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794E1B00-8DC1-42E4-BE9D-F83617488538}" xr6:coauthVersionLast="47" xr6:coauthVersionMax="47" xr10:uidLastSave="{00000000-0000-0000-0000-000000000000}"/>
  <bookViews>
    <workbookView xWindow="-108" yWindow="-108" windowWidth="23256" windowHeight="12456" tabRatio="916" firstSheet="10" activeTab="13" xr2:uid="{00000000-000D-0000-FFFF-FFFF00000000}"/>
  </bookViews>
  <sheets>
    <sheet name="Summary" sheetId="29" r:id="rId1"/>
    <sheet name="ACAFP Basis" sheetId="32" r:id="rId2"/>
    <sheet name="EU Defence vs Oil" sheetId="2" r:id="rId3"/>
    <sheet name="EU Insurance CDS RV" sheetId="3" r:id="rId4"/>
    <sheet name="Barclays" sheetId="5" r:id="rId5"/>
    <sheet name="KSA RV" sheetId="8" r:id="rId6"/>
    <sheet name="EU Banks CDS RV" sheetId="9" r:id="rId7"/>
    <sheet name="EU ETF Compression" sheetId="10" r:id="rId8"/>
    <sheet name="US ETF Compression" sheetId="12" r:id="rId9"/>
    <sheet name="US IG Cash Curve" sheetId="14" r:id="rId10"/>
    <sheet name="Not_Live_BOFA Basis" sheetId="17" r:id="rId11"/>
    <sheet name="CDX IG vs SPX Puts" sheetId="19" r:id="rId12"/>
    <sheet name="New_CDX IG vs SPX Puts" sheetId="34" r:id="rId13"/>
    <sheet name="ETF Compression" sheetId="24" r:id="rId14"/>
    <sheet name="IHYG vs Xover" sheetId="25" r:id="rId15"/>
    <sheet name="XCCY AT1 HSBC" sheetId="26" r:id="rId16"/>
    <sheet name="XCCY NPS DB" sheetId="28" r:id="rId17"/>
    <sheet name="ACAFP vs SOCGEN" sheetId="31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15" i="24" l="1"/>
  <c r="CS15" i="24" s="1"/>
  <c r="BY15" i="24"/>
  <c r="BZ15" i="24" s="1"/>
  <c r="DG1" i="24" a="1"/>
  <c r="DG1" i="24" s="1"/>
  <c r="CN1" i="24" a="1"/>
  <c r="CN1" i="24" s="1"/>
  <c r="DE3" i="24"/>
  <c r="DF3" i="24" s="1"/>
  <c r="DE4" i="24"/>
  <c r="DF4" i="24" s="1"/>
  <c r="DE5" i="24"/>
  <c r="DF5" i="24"/>
  <c r="DE6" i="24"/>
  <c r="DF6" i="24"/>
  <c r="DE7" i="24"/>
  <c r="DF7" i="24" s="1"/>
  <c r="DE8" i="24"/>
  <c r="DF8" i="24" s="1"/>
  <c r="DE9" i="24"/>
  <c r="DF9" i="24"/>
  <c r="DE10" i="24"/>
  <c r="DF10" i="24" s="1"/>
  <c r="DE11" i="24"/>
  <c r="DF11" i="24" s="1"/>
  <c r="DE12" i="24"/>
  <c r="DF12" i="24"/>
  <c r="DE13" i="24"/>
  <c r="DF13" i="24"/>
  <c r="DE14" i="24"/>
  <c r="DF14" i="24"/>
  <c r="DE15" i="24"/>
  <c r="DF15" i="24"/>
  <c r="DE16" i="24"/>
  <c r="DF16" i="24"/>
  <c r="DE17" i="24"/>
  <c r="DF17" i="24"/>
  <c r="DE18" i="24"/>
  <c r="DF18" i="24"/>
  <c r="DE19" i="24"/>
  <c r="DF19" i="24" s="1"/>
  <c r="DE20" i="24"/>
  <c r="DF20" i="24" s="1"/>
  <c r="DE21" i="24"/>
  <c r="DF21" i="24"/>
  <c r="DE22" i="24"/>
  <c r="DF22" i="24"/>
  <c r="DE23" i="24"/>
  <c r="DF23" i="24"/>
  <c r="DE24" i="24"/>
  <c r="DF24" i="24" s="1"/>
  <c r="DE25" i="24"/>
  <c r="DF25" i="24"/>
  <c r="DE26" i="24"/>
  <c r="DF26" i="24" s="1"/>
  <c r="DE27" i="24"/>
  <c r="DF27" i="24" s="1"/>
  <c r="DE28" i="24"/>
  <c r="DF28" i="24"/>
  <c r="DE29" i="24"/>
  <c r="DF29" i="24"/>
  <c r="DE30" i="24"/>
  <c r="DF30" i="24"/>
  <c r="DE31" i="24"/>
  <c r="DF31" i="24"/>
  <c r="DE32" i="24"/>
  <c r="DF32" i="24"/>
  <c r="DE33" i="24"/>
  <c r="DF33" i="24"/>
  <c r="DE34" i="24"/>
  <c r="DF34" i="24"/>
  <c r="DE35" i="24"/>
  <c r="DF35" i="24" s="1"/>
  <c r="DE36" i="24"/>
  <c r="DF36" i="24" s="1"/>
  <c r="DE37" i="24"/>
  <c r="DF37" i="24"/>
  <c r="DE38" i="24"/>
  <c r="DF38" i="24"/>
  <c r="DE39" i="24"/>
  <c r="DF39" i="24"/>
  <c r="DE40" i="24"/>
  <c r="DF40" i="24" s="1"/>
  <c r="DE41" i="24"/>
  <c r="DF41" i="24"/>
  <c r="DE42" i="24"/>
  <c r="DF42" i="24" s="1"/>
  <c r="DE43" i="24"/>
  <c r="DF43" i="24" s="1"/>
  <c r="DE44" i="24"/>
  <c r="DF44" i="24"/>
  <c r="DE45" i="24"/>
  <c r="DF45" i="24"/>
  <c r="DE46" i="24"/>
  <c r="DF46" i="24"/>
  <c r="DE47" i="24"/>
  <c r="DF47" i="24"/>
  <c r="DE48" i="24"/>
  <c r="DF48" i="24"/>
  <c r="DE49" i="24"/>
  <c r="DF49" i="24"/>
  <c r="DE50" i="24"/>
  <c r="DF50" i="24"/>
  <c r="DE51" i="24"/>
  <c r="DF51" i="24" s="1"/>
  <c r="DE52" i="24"/>
  <c r="DF52" i="24" s="1"/>
  <c r="DE53" i="24"/>
  <c r="DF53" i="24"/>
  <c r="DE54" i="24"/>
  <c r="DF54" i="24"/>
  <c r="DE55" i="24"/>
  <c r="DF55" i="24"/>
  <c r="DE56" i="24"/>
  <c r="DF56" i="24" s="1"/>
  <c r="DE57" i="24"/>
  <c r="DF57" i="24"/>
  <c r="DE58" i="24"/>
  <c r="DF58" i="24" s="1"/>
  <c r="DE59" i="24"/>
  <c r="DF59" i="24" s="1"/>
  <c r="DE60" i="24"/>
  <c r="DF60" i="24"/>
  <c r="DE61" i="24"/>
  <c r="DF61" i="24"/>
  <c r="DE62" i="24"/>
  <c r="DF62" i="24"/>
  <c r="DE63" i="24"/>
  <c r="DF63" i="24"/>
  <c r="DE64" i="24"/>
  <c r="DF64" i="24"/>
  <c r="DE65" i="24"/>
  <c r="DF65" i="24"/>
  <c r="DE66" i="24"/>
  <c r="DF66" i="24" s="1"/>
  <c r="DE67" i="24"/>
  <c r="DF67" i="24" s="1"/>
  <c r="DE68" i="24"/>
  <c r="DF68" i="24" s="1"/>
  <c r="DE69" i="24"/>
  <c r="DF69" i="24"/>
  <c r="DE70" i="24"/>
  <c r="DF70" i="24"/>
  <c r="DE71" i="24"/>
  <c r="DF71" i="24"/>
  <c r="DE72" i="24"/>
  <c r="DF72" i="24" s="1"/>
  <c r="DE73" i="24"/>
  <c r="DF73" i="24"/>
  <c r="DE74" i="24"/>
  <c r="DF74" i="24" s="1"/>
  <c r="DE75" i="24"/>
  <c r="DF75" i="24" s="1"/>
  <c r="DE76" i="24"/>
  <c r="DF76" i="24"/>
  <c r="DE77" i="24"/>
  <c r="DF77" i="24"/>
  <c r="DE78" i="24"/>
  <c r="DF78" i="24"/>
  <c r="DE79" i="24"/>
  <c r="DF79" i="24"/>
  <c r="DE80" i="24"/>
  <c r="DF80" i="24"/>
  <c r="DE81" i="24"/>
  <c r="DF81" i="24"/>
  <c r="DE82" i="24"/>
  <c r="DF82" i="24"/>
  <c r="DE83" i="24"/>
  <c r="DF83" i="24" s="1"/>
  <c r="DE84" i="24"/>
  <c r="DF84" i="24" s="1"/>
  <c r="DE85" i="24"/>
  <c r="DF85" i="24"/>
  <c r="DE86" i="24"/>
  <c r="DF86" i="24"/>
  <c r="DE87" i="24"/>
  <c r="DF87" i="24"/>
  <c r="DE88" i="24"/>
  <c r="DF88" i="24" s="1"/>
  <c r="DE89" i="24"/>
  <c r="DF89" i="24"/>
  <c r="DE90" i="24"/>
  <c r="DF90" i="24" s="1"/>
  <c r="DE91" i="24"/>
  <c r="DF91" i="24" s="1"/>
  <c r="DE92" i="24"/>
  <c r="DF92" i="24"/>
  <c r="DE93" i="24"/>
  <c r="DF93" i="24"/>
  <c r="DE94" i="24"/>
  <c r="DF94" i="24"/>
  <c r="DE95" i="24"/>
  <c r="DF95" i="24"/>
  <c r="DE96" i="24"/>
  <c r="DF96" i="24"/>
  <c r="DE97" i="24"/>
  <c r="DF97" i="24"/>
  <c r="DE98" i="24"/>
  <c r="DF98" i="24"/>
  <c r="DE99" i="24"/>
  <c r="DF99" i="24" s="1"/>
  <c r="DE100" i="24"/>
  <c r="DF100" i="24" s="1"/>
  <c r="DE101" i="24"/>
  <c r="DF101" i="24"/>
  <c r="DE102" i="24"/>
  <c r="DF102" i="24"/>
  <c r="DE103" i="24"/>
  <c r="DF103" i="24"/>
  <c r="DE104" i="24"/>
  <c r="DF104" i="24" s="1"/>
  <c r="DE105" i="24"/>
  <c r="DF105" i="24"/>
  <c r="DE106" i="24"/>
  <c r="DF106" i="24" s="1"/>
  <c r="DE107" i="24"/>
  <c r="DF107" i="24" s="1"/>
  <c r="DE108" i="24"/>
  <c r="DF108" i="24"/>
  <c r="DE109" i="24"/>
  <c r="DF109" i="24"/>
  <c r="DE110" i="24"/>
  <c r="DF110" i="24"/>
  <c r="DE111" i="24"/>
  <c r="DF111" i="24"/>
  <c r="DE112" i="24"/>
  <c r="DF112" i="24"/>
  <c r="DE113" i="24"/>
  <c r="DF113" i="24"/>
  <c r="DE114" i="24"/>
  <c r="DF114" i="24"/>
  <c r="DE115" i="24"/>
  <c r="DF115" i="24" s="1"/>
  <c r="DE116" i="24"/>
  <c r="DF116" i="24" s="1"/>
  <c r="DE117" i="24"/>
  <c r="DF117" i="24"/>
  <c r="DE118" i="24"/>
  <c r="DF118" i="24"/>
  <c r="DE119" i="24"/>
  <c r="DF119" i="24"/>
  <c r="DE120" i="24"/>
  <c r="DF120" i="24" s="1"/>
  <c r="DE121" i="24"/>
  <c r="DF121" i="24"/>
  <c r="DE122" i="24"/>
  <c r="DF122" i="24" s="1"/>
  <c r="DE123" i="24"/>
  <c r="DF123" i="24" s="1"/>
  <c r="DE124" i="24"/>
  <c r="DF124" i="24"/>
  <c r="DE125" i="24"/>
  <c r="DF125" i="24"/>
  <c r="DE126" i="24"/>
  <c r="DF126" i="24"/>
  <c r="DE127" i="24"/>
  <c r="DF127" i="24"/>
  <c r="DE128" i="24"/>
  <c r="DF128" i="24"/>
  <c r="DE129" i="24"/>
  <c r="DF129" i="24"/>
  <c r="DE130" i="24"/>
  <c r="DF130" i="24"/>
  <c r="DE131" i="24"/>
  <c r="DF131" i="24" s="1"/>
  <c r="DE132" i="24"/>
  <c r="DF132" i="24" s="1"/>
  <c r="DE133" i="24"/>
  <c r="DF133" i="24"/>
  <c r="DE134" i="24"/>
  <c r="DF134" i="24"/>
  <c r="DE135" i="24"/>
  <c r="DF135" i="24"/>
  <c r="DE136" i="24"/>
  <c r="DF136" i="24" s="1"/>
  <c r="DE137" i="24"/>
  <c r="DF137" i="24"/>
  <c r="DE138" i="24"/>
  <c r="DF138" i="24" s="1"/>
  <c r="DE139" i="24"/>
  <c r="DF139" i="24" s="1"/>
  <c r="DE140" i="24"/>
  <c r="DF140" i="24"/>
  <c r="DE141" i="24"/>
  <c r="DF141" i="24"/>
  <c r="DE142" i="24"/>
  <c r="DF142" i="24"/>
  <c r="DE143" i="24"/>
  <c r="DF143" i="24"/>
  <c r="DE144" i="24"/>
  <c r="DF144" i="24"/>
  <c r="DE145" i="24"/>
  <c r="DF145" i="24"/>
  <c r="DE146" i="24"/>
  <c r="DF146" i="24"/>
  <c r="DE147" i="24"/>
  <c r="DF147" i="24" s="1"/>
  <c r="DE148" i="24"/>
  <c r="DF148" i="24" s="1"/>
  <c r="DE149" i="24"/>
  <c r="DF149" i="24"/>
  <c r="DE150" i="24"/>
  <c r="DF150" i="24"/>
  <c r="DE151" i="24"/>
  <c r="DF151" i="24"/>
  <c r="DE152" i="24"/>
  <c r="DF152" i="24" s="1"/>
  <c r="DE153" i="24"/>
  <c r="DF153" i="24"/>
  <c r="DE154" i="24"/>
  <c r="DF154" i="24" s="1"/>
  <c r="DE155" i="24"/>
  <c r="DF155" i="24" s="1"/>
  <c r="DE156" i="24"/>
  <c r="DF156" i="24"/>
  <c r="DE157" i="24"/>
  <c r="DF157" i="24"/>
  <c r="DE158" i="24"/>
  <c r="DF158" i="24"/>
  <c r="DE159" i="24"/>
  <c r="DF159" i="24"/>
  <c r="DE160" i="24"/>
  <c r="DF160" i="24"/>
  <c r="DE161" i="24"/>
  <c r="DF161" i="24"/>
  <c r="DE162" i="24"/>
  <c r="DF162" i="24"/>
  <c r="DE163" i="24"/>
  <c r="DF163" i="24" s="1"/>
  <c r="DE164" i="24"/>
  <c r="DF164" i="24" s="1"/>
  <c r="DE165" i="24"/>
  <c r="DF165" i="24"/>
  <c r="DE166" i="24"/>
  <c r="DF166" i="24"/>
  <c r="DE167" i="24"/>
  <c r="DF167" i="24"/>
  <c r="DE168" i="24"/>
  <c r="DF168" i="24" s="1"/>
  <c r="DE169" i="24"/>
  <c r="DF169" i="24"/>
  <c r="DE170" i="24"/>
  <c r="DF170" i="24" s="1"/>
  <c r="DE171" i="24"/>
  <c r="DF171" i="24" s="1"/>
  <c r="DE172" i="24"/>
  <c r="DF172" i="24"/>
  <c r="DE173" i="24"/>
  <c r="DF173" i="24"/>
  <c r="DE174" i="24"/>
  <c r="DF174" i="24"/>
  <c r="DE175" i="24"/>
  <c r="DF175" i="24"/>
  <c r="DE176" i="24"/>
  <c r="DF176" i="24"/>
  <c r="DE177" i="24"/>
  <c r="DF177" i="24"/>
  <c r="DE178" i="24"/>
  <c r="DF178" i="24"/>
  <c r="DE179" i="24"/>
  <c r="DF179" i="24" s="1"/>
  <c r="DE180" i="24"/>
  <c r="DF180" i="24" s="1"/>
  <c r="DE181" i="24"/>
  <c r="DF181" i="24"/>
  <c r="DE182" i="24"/>
  <c r="DF182" i="24"/>
  <c r="DE183" i="24"/>
  <c r="DF183" i="24"/>
  <c r="DE184" i="24"/>
  <c r="DF184" i="24" s="1"/>
  <c r="DE185" i="24"/>
  <c r="DF185" i="24"/>
  <c r="DE186" i="24"/>
  <c r="DF186" i="24" s="1"/>
  <c r="DE187" i="24"/>
  <c r="DF187" i="24" s="1"/>
  <c r="DE188" i="24"/>
  <c r="DF188" i="24"/>
  <c r="DE189" i="24"/>
  <c r="DF189" i="24"/>
  <c r="DE190" i="24"/>
  <c r="DF190" i="24"/>
  <c r="DE191" i="24"/>
  <c r="DF191" i="24"/>
  <c r="DE192" i="24"/>
  <c r="DF192" i="24"/>
  <c r="DE193" i="24"/>
  <c r="DF193" i="24"/>
  <c r="DE194" i="24"/>
  <c r="DF194" i="24"/>
  <c r="DE195" i="24"/>
  <c r="DF195" i="24" s="1"/>
  <c r="DE196" i="24"/>
  <c r="DF196" i="24" s="1"/>
  <c r="DE197" i="24"/>
  <c r="DF197" i="24"/>
  <c r="DE198" i="24"/>
  <c r="DF198" i="24"/>
  <c r="DE199" i="24"/>
  <c r="DF199" i="24"/>
  <c r="DE200" i="24"/>
  <c r="DF200" i="24" s="1"/>
  <c r="DE201" i="24"/>
  <c r="DF201" i="24"/>
  <c r="DE202" i="24"/>
  <c r="DF202" i="24" s="1"/>
  <c r="DE203" i="24"/>
  <c r="DF203" i="24" s="1"/>
  <c r="DE204" i="24"/>
  <c r="DF204" i="24"/>
  <c r="DE205" i="24"/>
  <c r="DF205" i="24"/>
  <c r="DE206" i="24"/>
  <c r="DF206" i="24"/>
  <c r="DE207" i="24"/>
  <c r="DF207" i="24"/>
  <c r="DE208" i="24"/>
  <c r="DF208" i="24"/>
  <c r="DE209" i="24"/>
  <c r="DF209" i="24"/>
  <c r="DE210" i="24"/>
  <c r="DF210" i="24"/>
  <c r="DE211" i="24"/>
  <c r="DF211" i="24" s="1"/>
  <c r="DE212" i="24"/>
  <c r="DF212" i="24" s="1"/>
  <c r="DE213" i="24"/>
  <c r="DF213" i="24"/>
  <c r="DE214" i="24"/>
  <c r="DF214" i="24"/>
  <c r="DE215" i="24"/>
  <c r="DF215" i="24"/>
  <c r="DE216" i="24"/>
  <c r="DF216" i="24" s="1"/>
  <c r="DE217" i="24"/>
  <c r="DF217" i="24"/>
  <c r="DE218" i="24"/>
  <c r="DF218" i="24" s="1"/>
  <c r="DE219" i="24"/>
  <c r="DF219" i="24" s="1"/>
  <c r="DE220" i="24"/>
  <c r="DF220" i="24"/>
  <c r="DE221" i="24"/>
  <c r="DF221" i="24"/>
  <c r="DE222" i="24"/>
  <c r="DF222" i="24"/>
  <c r="DE223" i="24"/>
  <c r="DF223" i="24"/>
  <c r="DE224" i="24"/>
  <c r="DF224" i="24"/>
  <c r="DE225" i="24"/>
  <c r="DF225" i="24"/>
  <c r="DE226" i="24"/>
  <c r="DF226" i="24"/>
  <c r="DE227" i="24"/>
  <c r="DF227" i="24" s="1"/>
  <c r="DE228" i="24"/>
  <c r="DF228" i="24" s="1"/>
  <c r="DE229" i="24"/>
  <c r="DF229" i="24"/>
  <c r="DE230" i="24"/>
  <c r="DF230" i="24"/>
  <c r="DE231" i="24"/>
  <c r="DF231" i="24"/>
  <c r="DE232" i="24"/>
  <c r="DF232" i="24" s="1"/>
  <c r="DE233" i="24"/>
  <c r="DF233" i="24"/>
  <c r="DE234" i="24"/>
  <c r="DF234" i="24" s="1"/>
  <c r="DE235" i="24"/>
  <c r="DF235" i="24" s="1"/>
  <c r="DE236" i="24"/>
  <c r="DF236" i="24"/>
  <c r="DE237" i="24"/>
  <c r="DF237" i="24"/>
  <c r="DE238" i="24"/>
  <c r="DF238" i="24"/>
  <c r="DE239" i="24"/>
  <c r="DF239" i="24"/>
  <c r="DE240" i="24"/>
  <c r="DF240" i="24"/>
  <c r="DE241" i="24"/>
  <c r="DF241" i="24"/>
  <c r="DE242" i="24"/>
  <c r="DF242" i="24"/>
  <c r="DE243" i="24"/>
  <c r="DF243" i="24" s="1"/>
  <c r="DE244" i="24"/>
  <c r="DF244" i="24" s="1"/>
  <c r="DE245" i="24"/>
  <c r="DF245" i="24"/>
  <c r="DE246" i="24"/>
  <c r="DF246" i="24"/>
  <c r="DE247" i="24"/>
  <c r="DF247" i="24"/>
  <c r="DE248" i="24"/>
  <c r="DF248" i="24" s="1"/>
  <c r="DE249" i="24"/>
  <c r="DF249" i="24"/>
  <c r="DE250" i="24"/>
  <c r="DF250" i="24" s="1"/>
  <c r="DE251" i="24"/>
  <c r="DF251" i="24" s="1"/>
  <c r="DE252" i="24"/>
  <c r="DF252" i="24"/>
  <c r="DE253" i="24"/>
  <c r="DF253" i="24"/>
  <c r="DE254" i="24"/>
  <c r="DF254" i="24"/>
  <c r="DE255" i="24"/>
  <c r="DF255" i="24"/>
  <c r="DE256" i="24"/>
  <c r="DF256" i="24"/>
  <c r="DE257" i="24"/>
  <c r="DF257" i="24"/>
  <c r="DE258" i="24"/>
  <c r="DF258" i="24"/>
  <c r="DE259" i="24"/>
  <c r="DF259" i="24" s="1"/>
  <c r="DE260" i="24"/>
  <c r="DF260" i="24" s="1"/>
  <c r="DE261" i="24"/>
  <c r="DF261" i="24"/>
  <c r="DE262" i="24"/>
  <c r="DF262" i="24"/>
  <c r="DE263" i="24"/>
  <c r="DF263" i="24"/>
  <c r="DE264" i="24"/>
  <c r="DF264" i="24" s="1"/>
  <c r="DE265" i="24"/>
  <c r="DF265" i="24"/>
  <c r="DE266" i="24"/>
  <c r="DF266" i="24" s="1"/>
  <c r="DE267" i="24"/>
  <c r="DF267" i="24" s="1"/>
  <c r="DE268" i="24"/>
  <c r="DF268" i="24"/>
  <c r="DE269" i="24"/>
  <c r="DF269" i="24"/>
  <c r="DE270" i="24"/>
  <c r="DF270" i="24"/>
  <c r="DE271" i="24"/>
  <c r="DF271" i="24"/>
  <c r="DE272" i="24"/>
  <c r="DF272" i="24"/>
  <c r="DE273" i="24"/>
  <c r="DF273" i="24"/>
  <c r="DE274" i="24"/>
  <c r="DF274" i="24"/>
  <c r="DE275" i="24"/>
  <c r="DF275" i="24" s="1"/>
  <c r="DE276" i="24"/>
  <c r="DF276" i="24" s="1"/>
  <c r="DE277" i="24"/>
  <c r="DF277" i="24"/>
  <c r="DE278" i="24"/>
  <c r="DF278" i="24"/>
  <c r="DE279" i="24"/>
  <c r="DF279" i="24"/>
  <c r="DE280" i="24"/>
  <c r="DF280" i="24" s="1"/>
  <c r="DE281" i="24"/>
  <c r="DF281" i="24"/>
  <c r="DE282" i="24"/>
  <c r="DF282" i="24" s="1"/>
  <c r="DE283" i="24"/>
  <c r="DF283" i="24" s="1"/>
  <c r="DE284" i="24"/>
  <c r="DF284" i="24"/>
  <c r="DE285" i="24"/>
  <c r="DF285" i="24"/>
  <c r="DE286" i="24"/>
  <c r="DF286" i="24"/>
  <c r="DE287" i="24"/>
  <c r="DF287" i="24"/>
  <c r="DE288" i="24"/>
  <c r="DF288" i="24"/>
  <c r="DE289" i="24"/>
  <c r="DF289" i="24"/>
  <c r="DE290" i="24"/>
  <c r="DF290" i="24"/>
  <c r="DE291" i="24"/>
  <c r="DF291" i="24" s="1"/>
  <c r="DE292" i="24"/>
  <c r="DF292" i="24" s="1"/>
  <c r="DE293" i="24"/>
  <c r="DF293" i="24"/>
  <c r="DE294" i="24"/>
  <c r="DF294" i="24"/>
  <c r="DE295" i="24"/>
  <c r="DF295" i="24"/>
  <c r="DE296" i="24"/>
  <c r="DF296" i="24" s="1"/>
  <c r="DE297" i="24"/>
  <c r="DF297" i="24"/>
  <c r="DE298" i="24"/>
  <c r="DF298" i="24" s="1"/>
  <c r="DE299" i="24"/>
  <c r="DF299" i="24" s="1"/>
  <c r="DE300" i="24"/>
  <c r="DF300" i="24"/>
  <c r="DE301" i="24"/>
  <c r="DF301" i="24"/>
  <c r="DE302" i="24"/>
  <c r="DF302" i="24"/>
  <c r="DE303" i="24"/>
  <c r="DF303" i="24"/>
  <c r="DE304" i="24"/>
  <c r="DF304" i="24"/>
  <c r="DE305" i="24"/>
  <c r="DF305" i="24"/>
  <c r="DE306" i="24"/>
  <c r="DF306" i="24"/>
  <c r="DE307" i="24"/>
  <c r="DF307" i="24" s="1"/>
  <c r="DE308" i="24"/>
  <c r="DF308" i="24" s="1"/>
  <c r="DE309" i="24"/>
  <c r="DF309" i="24"/>
  <c r="DE310" i="24"/>
  <c r="DF310" i="24"/>
  <c r="DE311" i="24"/>
  <c r="DF311" i="24"/>
  <c r="DE312" i="24"/>
  <c r="DF312" i="24" s="1"/>
  <c r="DE313" i="24"/>
  <c r="DF313" i="24"/>
  <c r="DE314" i="24"/>
  <c r="DF314" i="24" s="1"/>
  <c r="DE315" i="24"/>
  <c r="DF315" i="24" s="1"/>
  <c r="DE316" i="24"/>
  <c r="DF316" i="24"/>
  <c r="DE317" i="24"/>
  <c r="DF317" i="24"/>
  <c r="DE318" i="24"/>
  <c r="DF318" i="24"/>
  <c r="DE319" i="24"/>
  <c r="DF319" i="24"/>
  <c r="DE320" i="24"/>
  <c r="DF320" i="24"/>
  <c r="DE321" i="24"/>
  <c r="DF321" i="24"/>
  <c r="DE322" i="24"/>
  <c r="DF322" i="24"/>
  <c r="DE323" i="24"/>
  <c r="DF323" i="24" s="1"/>
  <c r="DE324" i="24"/>
  <c r="DF324" i="24" s="1"/>
  <c r="DE325" i="24"/>
  <c r="DF325" i="24"/>
  <c r="DE326" i="24"/>
  <c r="DF326" i="24"/>
  <c r="DE327" i="24"/>
  <c r="DF327" i="24"/>
  <c r="DE328" i="24"/>
  <c r="DF328" i="24" s="1"/>
  <c r="DE329" i="24"/>
  <c r="DF329" i="24"/>
  <c r="DE330" i="24"/>
  <c r="DF330" i="24" s="1"/>
  <c r="DE331" i="24"/>
  <c r="DF331" i="24" s="1"/>
  <c r="DE332" i="24"/>
  <c r="DF332" i="24"/>
  <c r="DE333" i="24"/>
  <c r="DF333" i="24"/>
  <c r="DE334" i="24"/>
  <c r="DF334" i="24"/>
  <c r="DE335" i="24"/>
  <c r="DF335" i="24"/>
  <c r="DE336" i="24"/>
  <c r="DF336" i="24"/>
  <c r="DE337" i="24"/>
  <c r="DF337" i="24"/>
  <c r="DE338" i="24"/>
  <c r="DF338" i="24"/>
  <c r="DE339" i="24"/>
  <c r="DF339" i="24" s="1"/>
  <c r="DE340" i="24"/>
  <c r="DF340" i="24" s="1"/>
  <c r="DE341" i="24"/>
  <c r="DF341" i="24"/>
  <c r="DE342" i="24"/>
  <c r="DF342" i="24"/>
  <c r="DE343" i="24"/>
  <c r="DF343" i="24"/>
  <c r="DE344" i="24"/>
  <c r="DF344" i="24" s="1"/>
  <c r="DE345" i="24"/>
  <c r="DF345" i="24"/>
  <c r="DE346" i="24"/>
  <c r="DF346" i="24" s="1"/>
  <c r="DE347" i="24"/>
  <c r="DF347" i="24" s="1"/>
  <c r="DE348" i="24"/>
  <c r="DF348" i="24"/>
  <c r="DE349" i="24"/>
  <c r="DF349" i="24"/>
  <c r="DE350" i="24"/>
  <c r="DF350" i="24"/>
  <c r="DE351" i="24"/>
  <c r="DF351" i="24"/>
  <c r="DE352" i="24"/>
  <c r="DF352" i="24"/>
  <c r="DE353" i="24"/>
  <c r="DF353" i="24"/>
  <c r="DE354" i="24"/>
  <c r="DF354" i="24"/>
  <c r="DE355" i="24"/>
  <c r="DF355" i="24" s="1"/>
  <c r="DE356" i="24"/>
  <c r="DF356" i="24" s="1"/>
  <c r="DE357" i="24"/>
  <c r="DF357" i="24"/>
  <c r="DE358" i="24"/>
  <c r="DF358" i="24"/>
  <c r="DE359" i="24"/>
  <c r="DF359" i="24"/>
  <c r="DE360" i="24"/>
  <c r="DF360" i="24" s="1"/>
  <c r="DE361" i="24"/>
  <c r="DF361" i="24"/>
  <c r="DE362" i="24"/>
  <c r="DF362" i="24" s="1"/>
  <c r="DE363" i="24"/>
  <c r="DF363" i="24" s="1"/>
  <c r="DE364" i="24"/>
  <c r="DF364" i="24"/>
  <c r="DE365" i="24"/>
  <c r="DF365" i="24"/>
  <c r="DE366" i="24"/>
  <c r="DF366" i="24"/>
  <c r="DE367" i="24"/>
  <c r="DF367" i="24"/>
  <c r="DE368" i="24"/>
  <c r="DF368" i="24"/>
  <c r="DE369" i="24"/>
  <c r="DF369" i="24"/>
  <c r="DE370" i="24"/>
  <c r="DF370" i="24"/>
  <c r="DE371" i="24"/>
  <c r="DF371" i="24" s="1"/>
  <c r="DE372" i="24"/>
  <c r="DF372" i="24" s="1"/>
  <c r="DE373" i="24"/>
  <c r="DF373" i="24"/>
  <c r="DE374" i="24"/>
  <c r="DF374" i="24"/>
  <c r="DE375" i="24"/>
  <c r="DF375" i="24"/>
  <c r="DE376" i="24"/>
  <c r="DF376" i="24" s="1"/>
  <c r="DE377" i="24"/>
  <c r="DF377" i="24"/>
  <c r="DE378" i="24"/>
  <c r="DF378" i="24" s="1"/>
  <c r="DE379" i="24"/>
  <c r="DF379" i="24" s="1"/>
  <c r="DE380" i="24"/>
  <c r="DF380" i="24"/>
  <c r="DE381" i="24"/>
  <c r="DF381" i="24"/>
  <c r="DE382" i="24"/>
  <c r="DF382" i="24"/>
  <c r="DE383" i="24"/>
  <c r="DF383" i="24"/>
  <c r="DE384" i="24"/>
  <c r="DF384" i="24"/>
  <c r="DE385" i="24"/>
  <c r="DF385" i="24"/>
  <c r="DE386" i="24"/>
  <c r="DF386" i="24"/>
  <c r="DE387" i="24"/>
  <c r="DF387" i="24" s="1"/>
  <c r="DE388" i="24"/>
  <c r="DF388" i="24" s="1"/>
  <c r="DE389" i="24"/>
  <c r="DF389" i="24"/>
  <c r="DE390" i="24"/>
  <c r="DF390" i="24"/>
  <c r="DE391" i="24"/>
  <c r="DF391" i="24"/>
  <c r="DE392" i="24"/>
  <c r="DF392" i="24" s="1"/>
  <c r="DE393" i="24"/>
  <c r="DF393" i="24"/>
  <c r="DE394" i="24"/>
  <c r="DF394" i="24" s="1"/>
  <c r="DE395" i="24"/>
  <c r="DF395" i="24" s="1"/>
  <c r="DE396" i="24"/>
  <c r="DF396" i="24"/>
  <c r="DE397" i="24"/>
  <c r="DF397" i="24"/>
  <c r="DE398" i="24"/>
  <c r="DF398" i="24"/>
  <c r="DE399" i="24"/>
  <c r="DF399" i="24"/>
  <c r="DE400" i="24"/>
  <c r="DF400" i="24"/>
  <c r="DE401" i="24"/>
  <c r="DF401" i="24"/>
  <c r="DE402" i="24"/>
  <c r="DF402" i="24"/>
  <c r="DE403" i="24"/>
  <c r="DF403" i="24" s="1"/>
  <c r="DE404" i="24"/>
  <c r="DF404" i="24" s="1"/>
  <c r="DE405" i="24"/>
  <c r="DF405" i="24"/>
  <c r="DE406" i="24"/>
  <c r="DF406" i="24"/>
  <c r="DE407" i="24"/>
  <c r="DF407" i="24"/>
  <c r="DE408" i="24"/>
  <c r="DF408" i="24" s="1"/>
  <c r="DE409" i="24"/>
  <c r="DF409" i="24"/>
  <c r="DE410" i="24"/>
  <c r="DF410" i="24" s="1"/>
  <c r="DE411" i="24"/>
  <c r="DF411" i="24" s="1"/>
  <c r="DE412" i="24"/>
  <c r="DF412" i="24"/>
  <c r="DE413" i="24"/>
  <c r="DF413" i="24"/>
  <c r="DE414" i="24"/>
  <c r="DF414" i="24"/>
  <c r="DE415" i="24"/>
  <c r="DF415" i="24"/>
  <c r="DE416" i="24"/>
  <c r="DF416" i="24"/>
  <c r="DE417" i="24"/>
  <c r="DF417" i="24"/>
  <c r="DE418" i="24"/>
  <c r="DF418" i="24"/>
  <c r="DE419" i="24"/>
  <c r="DF419" i="24" s="1"/>
  <c r="DE420" i="24"/>
  <c r="DF420" i="24" s="1"/>
  <c r="DE421" i="24"/>
  <c r="DF421" i="24"/>
  <c r="DE422" i="24"/>
  <c r="DF422" i="24"/>
  <c r="DE423" i="24"/>
  <c r="DF423" i="24"/>
  <c r="DE424" i="24"/>
  <c r="DF424" i="24" s="1"/>
  <c r="DE425" i="24"/>
  <c r="DF425" i="24"/>
  <c r="DE426" i="24"/>
  <c r="DF426" i="24" s="1"/>
  <c r="DE427" i="24"/>
  <c r="DF427" i="24" s="1"/>
  <c r="DE428" i="24"/>
  <c r="DF428" i="24"/>
  <c r="DE429" i="24"/>
  <c r="DF429" i="24"/>
  <c r="DE430" i="24"/>
  <c r="DF430" i="24"/>
  <c r="DE431" i="24"/>
  <c r="DF431" i="24"/>
  <c r="DE432" i="24"/>
  <c r="DF432" i="24"/>
  <c r="DE433" i="24"/>
  <c r="DF433" i="24"/>
  <c r="DE434" i="24"/>
  <c r="DF434" i="24"/>
  <c r="DE435" i="24"/>
  <c r="DF435" i="24" s="1"/>
  <c r="DE436" i="24"/>
  <c r="DF436" i="24" s="1"/>
  <c r="DE437" i="24"/>
  <c r="DF437" i="24"/>
  <c r="DE438" i="24"/>
  <c r="DF438" i="24"/>
  <c r="DE439" i="24"/>
  <c r="DF439" i="24"/>
  <c r="DE440" i="24"/>
  <c r="DF440" i="24" s="1"/>
  <c r="DE441" i="24"/>
  <c r="DF441" i="24"/>
  <c r="DE442" i="24"/>
  <c r="DF442" i="24" s="1"/>
  <c r="DE443" i="24"/>
  <c r="DF443" i="24" s="1"/>
  <c r="DE444" i="24"/>
  <c r="DF444" i="24"/>
  <c r="DE445" i="24"/>
  <c r="DF445" i="24"/>
  <c r="DE446" i="24"/>
  <c r="DF446" i="24"/>
  <c r="DE447" i="24"/>
  <c r="DF447" i="24"/>
  <c r="DE448" i="24"/>
  <c r="DF448" i="24"/>
  <c r="DE449" i="24"/>
  <c r="DF449" i="24"/>
  <c r="DE450" i="24"/>
  <c r="DF450" i="24"/>
  <c r="DE451" i="24"/>
  <c r="DF451" i="24" s="1"/>
  <c r="DE452" i="24"/>
  <c r="DF452" i="24" s="1"/>
  <c r="DE453" i="24"/>
  <c r="DF453" i="24"/>
  <c r="DE454" i="24"/>
  <c r="DF454" i="24"/>
  <c r="DE455" i="24"/>
  <c r="DF455" i="24"/>
  <c r="DE456" i="24"/>
  <c r="DF456" i="24" s="1"/>
  <c r="DE457" i="24"/>
  <c r="DF457" i="24"/>
  <c r="DE458" i="24"/>
  <c r="DF458" i="24" s="1"/>
  <c r="DE459" i="24"/>
  <c r="DF459" i="24" s="1"/>
  <c r="DE460" i="24"/>
  <c r="DF460" i="24"/>
  <c r="DE461" i="24"/>
  <c r="DF461" i="24"/>
  <c r="DE462" i="24"/>
  <c r="DF462" i="24"/>
  <c r="DE463" i="24"/>
  <c r="DF463" i="24"/>
  <c r="DE464" i="24"/>
  <c r="DF464" i="24"/>
  <c r="DE465" i="24"/>
  <c r="DF465" i="24"/>
  <c r="DE466" i="24"/>
  <c r="DF466" i="24"/>
  <c r="DE467" i="24"/>
  <c r="DF467" i="24" s="1"/>
  <c r="DE468" i="24"/>
  <c r="DF468" i="24" s="1"/>
  <c r="DE469" i="24"/>
  <c r="DF469" i="24"/>
  <c r="DE470" i="24"/>
  <c r="DF470" i="24"/>
  <c r="DE471" i="24"/>
  <c r="DF471" i="24"/>
  <c r="DE472" i="24"/>
  <c r="DF472" i="24" s="1"/>
  <c r="DE473" i="24"/>
  <c r="DF473" i="24"/>
  <c r="DE474" i="24"/>
  <c r="DF474" i="24" s="1"/>
  <c r="DE475" i="24"/>
  <c r="DF475" i="24" s="1"/>
  <c r="DE476" i="24"/>
  <c r="DF476" i="24"/>
  <c r="DE477" i="24"/>
  <c r="DF477" i="24"/>
  <c r="DE478" i="24"/>
  <c r="DF478" i="24"/>
  <c r="DE479" i="24"/>
  <c r="DF479" i="24"/>
  <c r="DE480" i="24"/>
  <c r="DF480" i="24"/>
  <c r="DE481" i="24"/>
  <c r="DF481" i="24"/>
  <c r="DE482" i="24"/>
  <c r="DF482" i="24"/>
  <c r="DE483" i="24"/>
  <c r="DF483" i="24" s="1"/>
  <c r="DE484" i="24"/>
  <c r="DF484" i="24" s="1"/>
  <c r="DE485" i="24"/>
  <c r="DF485" i="24"/>
  <c r="DE486" i="24"/>
  <c r="DF486" i="24"/>
  <c r="DE487" i="24"/>
  <c r="DF487" i="24"/>
  <c r="DE488" i="24"/>
  <c r="DF488" i="24" s="1"/>
  <c r="DE489" i="24"/>
  <c r="DF489" i="24"/>
  <c r="DE490" i="24"/>
  <c r="DF490" i="24" s="1"/>
  <c r="DE491" i="24"/>
  <c r="DF491" i="24" s="1"/>
  <c r="DE492" i="24"/>
  <c r="DF492" i="24"/>
  <c r="DE493" i="24"/>
  <c r="DF493" i="24"/>
  <c r="DE494" i="24"/>
  <c r="DF494" i="24"/>
  <c r="DE495" i="24"/>
  <c r="DF495" i="24"/>
  <c r="DE496" i="24"/>
  <c r="DF496" i="24"/>
  <c r="DE497" i="24"/>
  <c r="DF497" i="24"/>
  <c r="DE498" i="24"/>
  <c r="DF498" i="24"/>
  <c r="DE499" i="24"/>
  <c r="DF499" i="24" s="1"/>
  <c r="DE500" i="24"/>
  <c r="DF500" i="24" s="1"/>
  <c r="DE501" i="24"/>
  <c r="DF501" i="24"/>
  <c r="DE502" i="24"/>
  <c r="DF502" i="24"/>
  <c r="DE503" i="24"/>
  <c r="DF503" i="24"/>
  <c r="DE504" i="24"/>
  <c r="DF504" i="24" s="1"/>
  <c r="DE505" i="24"/>
  <c r="DF505" i="24"/>
  <c r="DE506" i="24"/>
  <c r="DF506" i="24" s="1"/>
  <c r="DE507" i="24"/>
  <c r="DF507" i="24" s="1"/>
  <c r="DE508" i="24"/>
  <c r="DF508" i="24"/>
  <c r="DE509" i="24"/>
  <c r="DF509" i="24"/>
  <c r="DE510" i="24"/>
  <c r="DF510" i="24"/>
  <c r="DE511" i="24"/>
  <c r="DF511" i="24"/>
  <c r="DE512" i="24"/>
  <c r="DF512" i="24"/>
  <c r="DE513" i="24"/>
  <c r="DF513" i="24"/>
  <c r="DE514" i="24"/>
  <c r="DF514" i="24"/>
  <c r="DE515" i="24"/>
  <c r="DF515" i="24" s="1"/>
  <c r="DE516" i="24"/>
  <c r="DF516" i="24" s="1"/>
  <c r="DE517" i="24"/>
  <c r="DF517" i="24"/>
  <c r="DE518" i="24"/>
  <c r="DF518" i="24"/>
  <c r="DE519" i="24"/>
  <c r="DF519" i="24"/>
  <c r="DE520" i="24"/>
  <c r="DF520" i="24" s="1"/>
  <c r="DE521" i="24"/>
  <c r="DF521" i="24"/>
  <c r="DE522" i="24"/>
  <c r="DF522" i="24" s="1"/>
  <c r="DE523" i="24"/>
  <c r="DF523" i="24" s="1"/>
  <c r="DE524" i="24"/>
  <c r="DF524" i="24"/>
  <c r="DE525" i="24"/>
  <c r="DF525" i="24"/>
  <c r="DE526" i="24"/>
  <c r="DF526" i="24"/>
  <c r="DE527" i="24"/>
  <c r="DF527" i="24"/>
  <c r="DE528" i="24"/>
  <c r="DF528" i="24"/>
  <c r="DE529" i="24"/>
  <c r="DF529" i="24"/>
  <c r="DE530" i="24"/>
  <c r="DF530" i="24"/>
  <c r="DE531" i="24"/>
  <c r="DF531" i="24" s="1"/>
  <c r="DE532" i="24"/>
  <c r="DF532" i="24" s="1"/>
  <c r="DE533" i="24"/>
  <c r="DF533" i="24"/>
  <c r="DE534" i="24"/>
  <c r="DF534" i="24"/>
  <c r="DE535" i="24"/>
  <c r="DF535" i="24"/>
  <c r="DE536" i="24"/>
  <c r="DF536" i="24" s="1"/>
  <c r="DE537" i="24"/>
  <c r="DF537" i="24"/>
  <c r="DE538" i="24"/>
  <c r="DF538" i="24" s="1"/>
  <c r="DE539" i="24"/>
  <c r="DF539" i="24" s="1"/>
  <c r="DE540" i="24"/>
  <c r="DF540" i="24"/>
  <c r="DE541" i="24"/>
  <c r="DF541" i="24"/>
  <c r="DE542" i="24"/>
  <c r="DF542" i="24"/>
  <c r="DE543" i="24"/>
  <c r="DF543" i="24"/>
  <c r="DE544" i="24"/>
  <c r="DF544" i="24"/>
  <c r="DE545" i="24"/>
  <c r="DF545" i="24"/>
  <c r="DE546" i="24"/>
  <c r="DF546" i="24"/>
  <c r="DF2" i="24"/>
  <c r="DE2" i="24"/>
  <c r="AH15" i="24"/>
  <c r="AI15" i="24" s="1"/>
  <c r="CM3" i="24"/>
  <c r="CM4" i="24"/>
  <c r="CM5" i="24"/>
  <c r="CM6" i="24"/>
  <c r="CM7" i="24"/>
  <c r="CM8" i="24"/>
  <c r="CM9" i="24"/>
  <c r="CM10" i="24"/>
  <c r="CM11" i="24"/>
  <c r="CM12" i="24"/>
  <c r="CM13" i="24"/>
  <c r="CM14" i="24"/>
  <c r="CM15" i="24"/>
  <c r="CM16" i="24"/>
  <c r="CM17" i="24"/>
  <c r="CM18" i="24"/>
  <c r="CM19" i="24"/>
  <c r="CM20" i="24"/>
  <c r="CM21" i="24"/>
  <c r="CM22" i="24"/>
  <c r="CM23" i="24"/>
  <c r="CM24" i="24"/>
  <c r="CM25" i="24"/>
  <c r="CM26" i="24"/>
  <c r="CM27" i="24"/>
  <c r="CM28" i="24"/>
  <c r="CM29" i="24"/>
  <c r="CM30" i="24"/>
  <c r="CM31" i="24"/>
  <c r="CM32" i="24"/>
  <c r="CM33" i="24"/>
  <c r="CM34" i="24"/>
  <c r="CM35" i="24"/>
  <c r="CM36" i="24"/>
  <c r="CM37" i="24"/>
  <c r="CM38" i="24"/>
  <c r="CM39" i="24"/>
  <c r="CM40" i="24"/>
  <c r="CM41" i="24"/>
  <c r="CM42" i="24"/>
  <c r="CM43" i="24"/>
  <c r="CM44" i="24"/>
  <c r="CM45" i="24"/>
  <c r="CM46" i="24"/>
  <c r="CM47" i="24"/>
  <c r="CM48" i="24"/>
  <c r="CM49" i="24"/>
  <c r="CM50" i="24"/>
  <c r="CM51" i="24"/>
  <c r="CM52" i="24"/>
  <c r="CM53" i="24"/>
  <c r="CM54" i="24"/>
  <c r="CM55" i="24"/>
  <c r="CM56" i="24"/>
  <c r="CM57" i="24"/>
  <c r="CM58" i="24"/>
  <c r="CM59" i="24"/>
  <c r="CM60" i="24"/>
  <c r="CM61" i="24"/>
  <c r="CM62" i="24"/>
  <c r="CM63" i="24"/>
  <c r="CM64" i="24"/>
  <c r="CM65" i="24"/>
  <c r="CM66" i="24"/>
  <c r="CM67" i="24"/>
  <c r="CM68" i="24"/>
  <c r="CM69" i="24"/>
  <c r="CM70" i="24"/>
  <c r="CM71" i="24"/>
  <c r="CM72" i="24"/>
  <c r="CM73" i="24"/>
  <c r="CM74" i="24"/>
  <c r="CM75" i="24"/>
  <c r="CM76" i="24"/>
  <c r="CM77" i="24"/>
  <c r="CM78" i="24"/>
  <c r="CM79" i="24"/>
  <c r="CM80" i="24"/>
  <c r="CM81" i="24"/>
  <c r="CM82" i="24"/>
  <c r="CM83" i="24"/>
  <c r="CM84" i="24"/>
  <c r="CM85" i="24"/>
  <c r="CM86" i="24"/>
  <c r="CM87" i="24"/>
  <c r="CM88" i="24"/>
  <c r="CM89" i="24"/>
  <c r="CM90" i="24"/>
  <c r="CM91" i="24"/>
  <c r="CM92" i="24"/>
  <c r="CM93" i="24"/>
  <c r="CM94" i="24"/>
  <c r="CM95" i="24"/>
  <c r="CM96" i="24"/>
  <c r="CM97" i="24"/>
  <c r="CM98" i="24"/>
  <c r="CM99" i="24"/>
  <c r="CM100" i="24"/>
  <c r="CM101" i="24"/>
  <c r="CM102" i="24"/>
  <c r="CM103" i="24"/>
  <c r="CM104" i="24"/>
  <c r="CM105" i="24"/>
  <c r="CM106" i="24"/>
  <c r="CM107" i="24"/>
  <c r="CM108" i="24"/>
  <c r="CM109" i="24"/>
  <c r="CM110" i="24"/>
  <c r="CM111" i="24"/>
  <c r="CM112" i="24"/>
  <c r="CM113" i="24"/>
  <c r="CM114" i="24"/>
  <c r="CM115" i="24"/>
  <c r="CM116" i="24"/>
  <c r="CM117" i="24"/>
  <c r="CM118" i="24"/>
  <c r="CM119" i="24"/>
  <c r="CM120" i="24"/>
  <c r="CM121" i="24"/>
  <c r="CM122" i="24"/>
  <c r="CM123" i="24"/>
  <c r="CM124" i="24"/>
  <c r="CM125" i="24"/>
  <c r="CM126" i="24"/>
  <c r="CM127" i="24"/>
  <c r="CM128" i="24"/>
  <c r="CM129" i="24"/>
  <c r="CM130" i="24"/>
  <c r="CM131" i="24"/>
  <c r="CM132" i="24"/>
  <c r="CM133" i="24"/>
  <c r="CM134" i="24"/>
  <c r="CM135" i="24"/>
  <c r="CM136" i="24"/>
  <c r="CM137" i="24"/>
  <c r="CM138" i="24"/>
  <c r="CM139" i="24"/>
  <c r="CM140" i="24"/>
  <c r="CM141" i="24"/>
  <c r="CM142" i="24"/>
  <c r="CM143" i="24"/>
  <c r="CM144" i="24"/>
  <c r="CM145" i="24"/>
  <c r="CM146" i="24"/>
  <c r="CM147" i="24"/>
  <c r="CM148" i="24"/>
  <c r="CM149" i="24"/>
  <c r="CM150" i="24"/>
  <c r="CM151" i="24"/>
  <c r="CM152" i="24"/>
  <c r="CM153" i="24"/>
  <c r="CM154" i="24"/>
  <c r="CM155" i="24"/>
  <c r="CM156" i="24"/>
  <c r="CM157" i="24"/>
  <c r="CM158" i="24"/>
  <c r="CM159" i="24"/>
  <c r="CM160" i="24"/>
  <c r="CM161" i="24"/>
  <c r="CM162" i="24"/>
  <c r="CM163" i="24"/>
  <c r="CM164" i="24"/>
  <c r="CM165" i="24"/>
  <c r="CM166" i="24"/>
  <c r="CM167" i="24"/>
  <c r="CM168" i="24"/>
  <c r="CM169" i="24"/>
  <c r="CM170" i="24"/>
  <c r="CM171" i="24"/>
  <c r="CM172" i="24"/>
  <c r="CM173" i="24"/>
  <c r="CM174" i="24"/>
  <c r="CM175" i="24"/>
  <c r="CM176" i="24"/>
  <c r="CM177" i="24"/>
  <c r="CM178" i="24"/>
  <c r="CM179" i="24"/>
  <c r="CM180" i="24"/>
  <c r="CM181" i="24"/>
  <c r="CM182" i="24"/>
  <c r="CM183" i="24"/>
  <c r="CM184" i="24"/>
  <c r="CM185" i="24"/>
  <c r="CM186" i="24"/>
  <c r="CM187" i="24"/>
  <c r="CM188" i="24"/>
  <c r="CM189" i="24"/>
  <c r="CM190" i="24"/>
  <c r="CM191" i="24"/>
  <c r="CM192" i="24"/>
  <c r="CM193" i="24"/>
  <c r="CM194" i="24"/>
  <c r="CM195" i="24"/>
  <c r="CM196" i="24"/>
  <c r="CM197" i="24"/>
  <c r="CM198" i="24"/>
  <c r="CM199" i="24"/>
  <c r="CM200" i="24"/>
  <c r="CM201" i="24"/>
  <c r="CM202" i="24"/>
  <c r="CM203" i="24"/>
  <c r="CM204" i="24"/>
  <c r="CM205" i="24"/>
  <c r="CM206" i="24"/>
  <c r="CM207" i="24"/>
  <c r="CM208" i="24"/>
  <c r="CM209" i="24"/>
  <c r="CM210" i="24"/>
  <c r="CM211" i="24"/>
  <c r="CM212" i="24"/>
  <c r="CM213" i="24"/>
  <c r="CM214" i="24"/>
  <c r="CM215" i="24"/>
  <c r="CM216" i="24"/>
  <c r="CM217" i="24"/>
  <c r="CM218" i="24"/>
  <c r="CM219" i="24"/>
  <c r="CM220" i="24"/>
  <c r="CM221" i="24"/>
  <c r="CM222" i="24"/>
  <c r="CM223" i="24"/>
  <c r="CM224" i="24"/>
  <c r="CM225" i="24"/>
  <c r="CM226" i="24"/>
  <c r="CM227" i="24"/>
  <c r="CM228" i="24"/>
  <c r="CM229" i="24"/>
  <c r="CM230" i="24"/>
  <c r="CM231" i="24"/>
  <c r="CM232" i="24"/>
  <c r="CM233" i="24"/>
  <c r="CM234" i="24"/>
  <c r="CM235" i="24"/>
  <c r="CM236" i="24"/>
  <c r="CM237" i="24"/>
  <c r="CM238" i="24"/>
  <c r="CM239" i="24"/>
  <c r="CM240" i="24"/>
  <c r="CM241" i="24"/>
  <c r="CM242" i="24"/>
  <c r="CM243" i="24"/>
  <c r="CM244" i="24"/>
  <c r="CM245" i="24"/>
  <c r="CM246" i="24"/>
  <c r="CM247" i="24"/>
  <c r="CM248" i="24"/>
  <c r="CM249" i="24"/>
  <c r="CM250" i="24"/>
  <c r="CM251" i="24"/>
  <c r="CM252" i="24"/>
  <c r="CM253" i="24"/>
  <c r="CM254" i="24"/>
  <c r="CM255" i="24"/>
  <c r="CM256" i="24"/>
  <c r="CM257" i="24"/>
  <c r="CM258" i="24"/>
  <c r="CM259" i="24"/>
  <c r="CM260" i="24"/>
  <c r="CM261" i="24"/>
  <c r="CM262" i="24"/>
  <c r="CM263" i="24"/>
  <c r="CM264" i="24"/>
  <c r="CM265" i="24"/>
  <c r="CM266" i="24"/>
  <c r="CM267" i="24"/>
  <c r="CM268" i="24"/>
  <c r="CM269" i="24"/>
  <c r="CM270" i="24"/>
  <c r="CM271" i="24"/>
  <c r="CM272" i="24"/>
  <c r="CM273" i="24"/>
  <c r="CM274" i="24"/>
  <c r="CM275" i="24"/>
  <c r="CM276" i="24"/>
  <c r="CM277" i="24"/>
  <c r="CM278" i="24"/>
  <c r="CM279" i="24"/>
  <c r="CM280" i="24"/>
  <c r="CM281" i="24"/>
  <c r="CM282" i="24"/>
  <c r="CM283" i="24"/>
  <c r="CM284" i="24"/>
  <c r="CM285" i="24"/>
  <c r="CM286" i="24"/>
  <c r="CM287" i="24"/>
  <c r="CM288" i="24"/>
  <c r="CM289" i="24"/>
  <c r="CM290" i="24"/>
  <c r="CM291" i="24"/>
  <c r="CM292" i="24"/>
  <c r="CM293" i="24"/>
  <c r="CM294" i="24"/>
  <c r="CM295" i="24"/>
  <c r="CM296" i="24"/>
  <c r="CM297" i="24"/>
  <c r="CM298" i="24"/>
  <c r="CM299" i="24"/>
  <c r="CM300" i="24"/>
  <c r="CM301" i="24"/>
  <c r="CM302" i="24"/>
  <c r="CM303" i="24"/>
  <c r="CM304" i="24"/>
  <c r="CM305" i="24"/>
  <c r="CM306" i="24"/>
  <c r="CM307" i="24"/>
  <c r="CM308" i="24"/>
  <c r="CM309" i="24"/>
  <c r="CM310" i="24"/>
  <c r="CM311" i="24"/>
  <c r="CM312" i="24"/>
  <c r="CM313" i="24"/>
  <c r="CM314" i="24"/>
  <c r="CM315" i="24"/>
  <c r="CM316" i="24"/>
  <c r="CM317" i="24"/>
  <c r="CM318" i="24"/>
  <c r="CM319" i="24"/>
  <c r="CM320" i="24"/>
  <c r="CM321" i="24"/>
  <c r="CM322" i="24"/>
  <c r="CM323" i="24"/>
  <c r="CM324" i="24"/>
  <c r="CM325" i="24"/>
  <c r="CM326" i="24"/>
  <c r="CM327" i="24"/>
  <c r="CM328" i="24"/>
  <c r="CM329" i="24"/>
  <c r="CM330" i="24"/>
  <c r="CM331" i="24"/>
  <c r="CM332" i="24"/>
  <c r="CM333" i="24"/>
  <c r="CM334" i="24"/>
  <c r="CM335" i="24"/>
  <c r="CM336" i="24"/>
  <c r="CM337" i="24"/>
  <c r="CM338" i="24"/>
  <c r="CM339" i="24"/>
  <c r="CM340" i="24"/>
  <c r="CM341" i="24"/>
  <c r="CM342" i="24"/>
  <c r="CM343" i="24"/>
  <c r="CM344" i="24"/>
  <c r="CM345" i="24"/>
  <c r="CM346" i="24"/>
  <c r="CM347" i="24"/>
  <c r="CM348" i="24"/>
  <c r="CM349" i="24"/>
  <c r="CM350" i="24"/>
  <c r="CM351" i="24"/>
  <c r="CM352" i="24"/>
  <c r="CM353" i="24"/>
  <c r="CM354" i="24"/>
  <c r="CM355" i="24"/>
  <c r="CM356" i="24"/>
  <c r="CM357" i="24"/>
  <c r="CM358" i="24"/>
  <c r="CM359" i="24"/>
  <c r="CM360" i="24"/>
  <c r="CM361" i="24"/>
  <c r="CM362" i="24"/>
  <c r="CM363" i="24"/>
  <c r="CM364" i="24"/>
  <c r="CM365" i="24"/>
  <c r="CM366" i="24"/>
  <c r="CM367" i="24"/>
  <c r="CM368" i="24"/>
  <c r="CM369" i="24"/>
  <c r="CM370" i="24"/>
  <c r="CM371" i="24"/>
  <c r="CM372" i="24"/>
  <c r="CM373" i="24"/>
  <c r="CM374" i="24"/>
  <c r="CM375" i="24"/>
  <c r="CM376" i="24"/>
  <c r="CM377" i="24"/>
  <c r="CM378" i="24"/>
  <c r="CM379" i="24"/>
  <c r="CM380" i="24"/>
  <c r="CM381" i="24"/>
  <c r="CM382" i="24"/>
  <c r="CM383" i="24"/>
  <c r="CM384" i="24"/>
  <c r="CM385" i="24"/>
  <c r="CM386" i="24"/>
  <c r="CM387" i="24"/>
  <c r="CM388" i="24"/>
  <c r="CM389" i="24"/>
  <c r="CM390" i="24"/>
  <c r="CM391" i="24"/>
  <c r="CM392" i="24"/>
  <c r="CM393" i="24"/>
  <c r="CM394" i="24"/>
  <c r="CM395" i="24"/>
  <c r="CM396" i="24"/>
  <c r="CM397" i="24"/>
  <c r="CM398" i="24"/>
  <c r="CM399" i="24"/>
  <c r="CM400" i="24"/>
  <c r="CM401" i="24"/>
  <c r="CM402" i="24"/>
  <c r="CM403" i="24"/>
  <c r="CM404" i="24"/>
  <c r="CM405" i="24"/>
  <c r="CM406" i="24"/>
  <c r="CM407" i="24"/>
  <c r="CM408" i="24"/>
  <c r="CM409" i="24"/>
  <c r="CM410" i="24"/>
  <c r="CM411" i="24"/>
  <c r="CM412" i="24"/>
  <c r="CM413" i="24"/>
  <c r="CM414" i="24"/>
  <c r="CM415" i="24"/>
  <c r="CM416" i="24"/>
  <c r="CM417" i="24"/>
  <c r="CM418" i="24"/>
  <c r="CM419" i="24"/>
  <c r="CM420" i="24"/>
  <c r="CM421" i="24"/>
  <c r="CM422" i="24"/>
  <c r="CM423" i="24"/>
  <c r="CM424" i="24"/>
  <c r="CM425" i="24"/>
  <c r="CM426" i="24"/>
  <c r="CM427" i="24"/>
  <c r="CM428" i="24"/>
  <c r="CM429" i="24"/>
  <c r="CM430" i="24"/>
  <c r="CM431" i="24"/>
  <c r="CM432" i="24"/>
  <c r="CM433" i="24"/>
  <c r="CM434" i="24"/>
  <c r="CM435" i="24"/>
  <c r="CM436" i="24"/>
  <c r="CM437" i="24"/>
  <c r="CM438" i="24"/>
  <c r="CM439" i="24"/>
  <c r="CM440" i="24"/>
  <c r="CM441" i="24"/>
  <c r="CM442" i="24"/>
  <c r="CM443" i="24"/>
  <c r="CM444" i="24"/>
  <c r="CM445" i="24"/>
  <c r="CM446" i="24"/>
  <c r="CM447" i="24"/>
  <c r="CM448" i="24"/>
  <c r="CM449" i="24"/>
  <c r="CM450" i="24"/>
  <c r="CM451" i="24"/>
  <c r="CM452" i="24"/>
  <c r="CM453" i="24"/>
  <c r="CM454" i="24"/>
  <c r="CM455" i="24"/>
  <c r="CM456" i="24"/>
  <c r="CM457" i="24"/>
  <c r="CM458" i="24"/>
  <c r="CM459" i="24"/>
  <c r="CM460" i="24"/>
  <c r="CM461" i="24"/>
  <c r="CM462" i="24"/>
  <c r="CM463" i="24"/>
  <c r="CM464" i="24"/>
  <c r="CM465" i="24"/>
  <c r="CM466" i="24"/>
  <c r="CM467" i="24"/>
  <c r="CM468" i="24"/>
  <c r="CM469" i="24"/>
  <c r="CM470" i="24"/>
  <c r="CM471" i="24"/>
  <c r="CM472" i="24"/>
  <c r="CM473" i="24"/>
  <c r="CM474" i="24"/>
  <c r="CM475" i="24"/>
  <c r="CM476" i="24"/>
  <c r="CM477" i="24"/>
  <c r="CM478" i="24"/>
  <c r="CM479" i="24"/>
  <c r="CM480" i="24"/>
  <c r="CM481" i="24"/>
  <c r="CM482" i="24"/>
  <c r="CM483" i="24"/>
  <c r="CM484" i="24"/>
  <c r="CM485" i="24"/>
  <c r="CM486" i="24"/>
  <c r="CM487" i="24"/>
  <c r="CM488" i="24"/>
  <c r="CM489" i="24"/>
  <c r="CM490" i="24"/>
  <c r="CM491" i="24"/>
  <c r="CM492" i="24"/>
  <c r="CM493" i="24"/>
  <c r="CM494" i="24"/>
  <c r="CM495" i="24"/>
  <c r="CM496" i="24"/>
  <c r="CM497" i="24"/>
  <c r="CM498" i="24"/>
  <c r="CM499" i="24"/>
  <c r="CM500" i="24"/>
  <c r="CM501" i="24"/>
  <c r="CM502" i="24"/>
  <c r="CM503" i="24"/>
  <c r="CM504" i="24"/>
  <c r="CM505" i="24"/>
  <c r="CM506" i="24"/>
  <c r="CM507" i="24"/>
  <c r="CM508" i="24"/>
  <c r="CM509" i="24"/>
  <c r="CM510" i="24"/>
  <c r="CM511" i="24"/>
  <c r="CM512" i="24"/>
  <c r="CM513" i="24"/>
  <c r="CM514" i="24"/>
  <c r="CM515" i="24"/>
  <c r="CM516" i="24"/>
  <c r="CM517" i="24"/>
  <c r="CM518" i="24"/>
  <c r="CM519" i="24"/>
  <c r="CM520" i="24"/>
  <c r="CM521" i="24"/>
  <c r="CM522" i="24"/>
  <c r="CM523" i="24"/>
  <c r="CM524" i="24"/>
  <c r="CM525" i="24"/>
  <c r="CM526" i="24"/>
  <c r="CM527" i="24"/>
  <c r="CM528" i="24"/>
  <c r="CM529" i="24"/>
  <c r="CM530" i="24"/>
  <c r="CM531" i="24"/>
  <c r="CM532" i="24"/>
  <c r="CM533" i="24"/>
  <c r="CM534" i="24"/>
  <c r="CM535" i="24"/>
  <c r="CM536" i="24"/>
  <c r="CM537" i="24"/>
  <c r="CM538" i="24"/>
  <c r="CM539" i="24"/>
  <c r="CM540" i="24"/>
  <c r="CM541" i="24"/>
  <c r="CM542" i="24"/>
  <c r="CM543" i="24"/>
  <c r="CM544" i="24"/>
  <c r="CM545" i="24"/>
  <c r="CM546" i="24"/>
  <c r="CM547" i="24"/>
  <c r="CM548" i="24"/>
  <c r="CM549" i="24"/>
  <c r="CM550" i="24"/>
  <c r="CM551" i="24"/>
  <c r="CM552" i="24"/>
  <c r="CM553" i="24"/>
  <c r="CM554" i="24"/>
  <c r="CM555" i="24"/>
  <c r="CM556" i="24"/>
  <c r="CM557" i="24"/>
  <c r="CM558" i="24"/>
  <c r="CM559" i="24"/>
  <c r="CM560" i="24"/>
  <c r="CM561" i="24"/>
  <c r="CM562" i="24"/>
  <c r="CM563" i="24"/>
  <c r="CM564" i="24"/>
  <c r="CM565" i="24"/>
  <c r="CM566" i="24"/>
  <c r="CM567" i="24"/>
  <c r="CM568" i="24"/>
  <c r="CM569" i="24"/>
  <c r="CM570" i="24"/>
  <c r="CM571" i="24"/>
  <c r="CM572" i="24"/>
  <c r="CM573" i="24"/>
  <c r="CM574" i="24"/>
  <c r="CM575" i="24"/>
  <c r="CM576" i="24"/>
  <c r="CM577" i="24"/>
  <c r="CM578" i="24"/>
  <c r="CM579" i="24"/>
  <c r="CM580" i="24"/>
  <c r="CM581" i="24"/>
  <c r="CM582" i="24"/>
  <c r="CM583" i="24"/>
  <c r="CM584" i="24"/>
  <c r="CM585" i="24"/>
  <c r="CM586" i="24"/>
  <c r="CM587" i="24"/>
  <c r="CM588" i="24"/>
  <c r="CM589" i="24"/>
  <c r="CM590" i="24"/>
  <c r="CM591" i="24"/>
  <c r="CM592" i="24"/>
  <c r="CM593" i="24"/>
  <c r="CM594" i="24"/>
  <c r="CM595" i="24"/>
  <c r="CM596" i="24"/>
  <c r="CM597" i="24"/>
  <c r="CM598" i="24"/>
  <c r="CM599" i="24"/>
  <c r="CM600" i="24"/>
  <c r="CM601" i="24"/>
  <c r="CM602" i="24"/>
  <c r="CM603" i="24"/>
  <c r="CM604" i="24"/>
  <c r="CM605" i="24"/>
  <c r="CM606" i="24"/>
  <c r="CM607" i="24"/>
  <c r="CM608" i="24"/>
  <c r="CM609" i="24"/>
  <c r="CM610" i="24"/>
  <c r="CM611" i="24"/>
  <c r="CM612" i="24"/>
  <c r="CM613" i="24"/>
  <c r="CM614" i="24"/>
  <c r="CM615" i="24"/>
  <c r="CM616" i="24"/>
  <c r="CM617" i="24"/>
  <c r="CM618" i="24"/>
  <c r="CM619" i="24"/>
  <c r="CM620" i="24"/>
  <c r="CM621" i="24"/>
  <c r="CM622" i="24"/>
  <c r="CM623" i="24"/>
  <c r="CM624" i="24"/>
  <c r="CM625" i="24"/>
  <c r="CM626" i="24"/>
  <c r="CM627" i="24"/>
  <c r="CM628" i="24"/>
  <c r="CM629" i="24"/>
  <c r="CM630" i="24"/>
  <c r="CM631" i="24"/>
  <c r="CM632" i="24"/>
  <c r="CM633" i="24"/>
  <c r="CM634" i="24"/>
  <c r="CM635" i="24"/>
  <c r="CM636" i="24"/>
  <c r="CM637" i="24"/>
  <c r="CM638" i="24"/>
  <c r="CM639" i="24"/>
  <c r="CM640" i="24"/>
  <c r="CM641" i="24"/>
  <c r="CM642" i="24"/>
  <c r="CM643" i="24"/>
  <c r="CM644" i="24"/>
  <c r="CM645" i="24"/>
  <c r="CM646" i="24"/>
  <c r="CM647" i="24"/>
  <c r="CM648" i="24"/>
  <c r="CM649" i="24"/>
  <c r="CM650" i="24"/>
  <c r="CM651" i="24"/>
  <c r="CM652" i="24"/>
  <c r="CM653" i="24"/>
  <c r="CM654" i="24"/>
  <c r="CM655" i="24"/>
  <c r="CM656" i="24"/>
  <c r="CM657" i="24"/>
  <c r="CM658" i="24"/>
  <c r="CM659" i="24"/>
  <c r="CM660" i="24"/>
  <c r="CM661" i="24"/>
  <c r="CM662" i="24"/>
  <c r="CM663" i="24"/>
  <c r="CM664" i="24"/>
  <c r="CM665" i="24"/>
  <c r="CM666" i="24"/>
  <c r="CM667" i="24"/>
  <c r="CM668" i="24"/>
  <c r="CM669" i="24"/>
  <c r="CM670" i="24"/>
  <c r="CM671" i="24"/>
  <c r="CM672" i="24"/>
  <c r="CM673" i="24"/>
  <c r="CM674" i="24"/>
  <c r="CM675" i="24"/>
  <c r="CM676" i="24"/>
  <c r="CM677" i="24"/>
  <c r="CM678" i="24"/>
  <c r="CM679" i="24"/>
  <c r="CM680" i="24"/>
  <c r="CM681" i="24"/>
  <c r="CM682" i="24"/>
  <c r="CM683" i="24"/>
  <c r="CM684" i="24"/>
  <c r="CM685" i="24"/>
  <c r="CM686" i="24"/>
  <c r="CM687" i="24"/>
  <c r="CM688" i="24"/>
  <c r="CM689" i="24"/>
  <c r="CM690" i="24"/>
  <c r="CM691" i="24"/>
  <c r="CM692" i="24"/>
  <c r="CM693" i="24"/>
  <c r="CM694" i="24"/>
  <c r="CM695" i="24"/>
  <c r="CM696" i="24"/>
  <c r="CM697" i="24"/>
  <c r="CM698" i="24"/>
  <c r="CM699" i="24"/>
  <c r="CM700" i="24"/>
  <c r="CM701" i="24"/>
  <c r="CM702" i="24"/>
  <c r="CM703" i="24"/>
  <c r="CM704" i="24"/>
  <c r="CM705" i="24"/>
  <c r="CM706" i="24"/>
  <c r="CM707" i="24"/>
  <c r="CM708" i="24"/>
  <c r="CM709" i="24"/>
  <c r="CM710" i="24"/>
  <c r="CM711" i="24"/>
  <c r="CM712" i="24"/>
  <c r="CM713" i="24"/>
  <c r="CM714" i="24"/>
  <c r="CM715" i="24"/>
  <c r="CM716" i="24"/>
  <c r="CM717" i="24"/>
  <c r="CM718" i="24"/>
  <c r="CM719" i="24"/>
  <c r="CM720" i="24"/>
  <c r="CM721" i="24"/>
  <c r="CM722" i="24"/>
  <c r="CM723" i="24"/>
  <c r="CM724" i="24"/>
  <c r="CM725" i="24"/>
  <c r="CM726" i="24"/>
  <c r="CM727" i="24"/>
  <c r="CM728" i="24"/>
  <c r="CM729" i="24"/>
  <c r="CM730" i="24"/>
  <c r="CM731" i="24"/>
  <c r="CM732" i="24"/>
  <c r="CM733" i="24"/>
  <c r="CM734" i="24"/>
  <c r="CM735" i="24"/>
  <c r="CM736" i="24"/>
  <c r="CM737" i="24"/>
  <c r="CM738" i="24"/>
  <c r="CM739" i="24"/>
  <c r="CM740" i="24"/>
  <c r="CM741" i="24"/>
  <c r="CM742" i="24"/>
  <c r="CM743" i="24"/>
  <c r="CM744" i="24"/>
  <c r="CM745" i="24"/>
  <c r="CM746" i="24"/>
  <c r="CM747" i="24"/>
  <c r="CM748" i="24"/>
  <c r="CM749" i="24"/>
  <c r="CM750" i="24"/>
  <c r="CM751" i="24"/>
  <c r="CM752" i="24"/>
  <c r="CM753" i="24"/>
  <c r="CM754" i="24"/>
  <c r="CM755" i="24"/>
  <c r="CM756" i="24"/>
  <c r="CM757" i="24"/>
  <c r="CM758" i="24"/>
  <c r="CM759" i="24"/>
  <c r="CM760" i="24"/>
  <c r="CM761" i="24"/>
  <c r="CM762" i="24"/>
  <c r="CM763" i="24"/>
  <c r="CM764" i="24"/>
  <c r="CM765" i="24"/>
  <c r="CM766" i="24"/>
  <c r="CM767" i="24"/>
  <c r="CM768" i="24"/>
  <c r="CM769" i="24"/>
  <c r="CM770" i="24"/>
  <c r="CM771" i="24"/>
  <c r="CM772" i="24"/>
  <c r="CM773" i="24"/>
  <c r="CM774" i="24"/>
  <c r="CM775" i="24"/>
  <c r="CM776" i="24"/>
  <c r="CM777" i="24"/>
  <c r="CM778" i="24"/>
  <c r="CM779" i="24"/>
  <c r="CM780" i="24"/>
  <c r="CM781" i="24"/>
  <c r="CM782" i="24"/>
  <c r="CM783" i="24"/>
  <c r="CM784" i="24"/>
  <c r="CM785" i="24"/>
  <c r="CM786" i="24"/>
  <c r="CM787" i="24"/>
  <c r="CM788" i="24"/>
  <c r="CM789" i="24"/>
  <c r="CM790" i="24"/>
  <c r="CM791" i="24"/>
  <c r="CM792" i="24"/>
  <c r="CM793" i="24"/>
  <c r="CM794" i="24"/>
  <c r="CM795" i="24"/>
  <c r="CM796" i="24"/>
  <c r="CM797" i="24"/>
  <c r="CM798" i="24"/>
  <c r="CM799" i="24"/>
  <c r="CM800" i="24"/>
  <c r="CM801" i="24"/>
  <c r="CM802" i="24"/>
  <c r="CM803" i="24"/>
  <c r="CM804" i="24"/>
  <c r="CM805" i="24"/>
  <c r="CM806" i="24"/>
  <c r="CM807" i="24"/>
  <c r="CM808" i="24"/>
  <c r="CM809" i="24"/>
  <c r="CM810" i="24"/>
  <c r="CM811" i="24"/>
  <c r="CM812" i="24"/>
  <c r="CM813" i="24"/>
  <c r="CM814" i="24"/>
  <c r="CM815" i="24"/>
  <c r="CM816" i="24"/>
  <c r="CM817" i="24"/>
  <c r="CM818" i="24"/>
  <c r="CM819" i="24"/>
  <c r="CM820" i="24"/>
  <c r="CM821" i="24"/>
  <c r="CM822" i="24"/>
  <c r="CM823" i="24"/>
  <c r="CM824" i="24"/>
  <c r="CM825" i="24"/>
  <c r="CM826" i="24"/>
  <c r="CM827" i="24"/>
  <c r="CM828" i="24"/>
  <c r="CM829" i="24"/>
  <c r="CM830" i="24"/>
  <c r="CM831" i="24"/>
  <c r="CM832" i="24"/>
  <c r="CM833" i="24"/>
  <c r="CM834" i="24"/>
  <c r="CM835" i="24"/>
  <c r="CM836" i="24"/>
  <c r="CM837" i="24"/>
  <c r="CM838" i="24"/>
  <c r="CM839" i="24"/>
  <c r="CM840" i="24"/>
  <c r="CM841" i="24"/>
  <c r="CM842" i="24"/>
  <c r="CM843" i="24"/>
  <c r="CM844" i="24"/>
  <c r="CM845" i="24"/>
  <c r="CM846" i="24"/>
  <c r="CM847" i="24"/>
  <c r="CM848" i="24"/>
  <c r="CM849" i="24"/>
  <c r="CM850" i="24"/>
  <c r="CM851" i="24"/>
  <c r="CM852" i="24"/>
  <c r="CM853" i="24"/>
  <c r="CM854" i="24"/>
  <c r="CM855" i="24"/>
  <c r="CM856" i="24"/>
  <c r="CM857" i="24"/>
  <c r="CM858" i="24"/>
  <c r="CM859" i="24"/>
  <c r="CM860" i="24"/>
  <c r="CM861" i="24"/>
  <c r="CM862" i="24"/>
  <c r="CM863" i="24"/>
  <c r="CM864" i="24"/>
  <c r="CM865" i="24"/>
  <c r="CM866" i="24"/>
  <c r="CM867" i="24"/>
  <c r="CM2" i="24"/>
  <c r="CL2" i="24"/>
  <c r="CL3" i="24"/>
  <c r="CL4" i="24"/>
  <c r="CL5" i="24"/>
  <c r="CL6" i="24"/>
  <c r="CL7" i="24"/>
  <c r="CL8" i="24"/>
  <c r="CL9" i="24"/>
  <c r="CL10" i="24"/>
  <c r="CL11" i="24"/>
  <c r="CL12" i="24"/>
  <c r="CL13" i="24"/>
  <c r="CL14" i="24"/>
  <c r="CL15" i="24"/>
  <c r="CL16" i="24"/>
  <c r="CL17" i="24"/>
  <c r="CL18" i="24"/>
  <c r="CL19" i="24"/>
  <c r="CL20" i="24"/>
  <c r="CL21" i="24"/>
  <c r="CL22" i="24"/>
  <c r="CL23" i="24"/>
  <c r="CL24" i="24"/>
  <c r="CL25" i="24"/>
  <c r="CL26" i="24"/>
  <c r="CL27" i="24"/>
  <c r="CL28" i="24"/>
  <c r="CL29" i="24"/>
  <c r="CL30" i="24"/>
  <c r="CL31" i="24"/>
  <c r="CL32" i="24"/>
  <c r="CL33" i="24"/>
  <c r="CL34" i="24"/>
  <c r="CL35" i="24"/>
  <c r="CL36" i="24"/>
  <c r="CL37" i="24"/>
  <c r="CL38" i="24"/>
  <c r="CL39" i="24"/>
  <c r="CL40" i="24"/>
  <c r="CL41" i="24"/>
  <c r="CL42" i="24"/>
  <c r="CL43" i="24"/>
  <c r="CL44" i="24"/>
  <c r="CL45" i="24"/>
  <c r="CL46" i="24"/>
  <c r="CL47" i="24"/>
  <c r="CL48" i="24"/>
  <c r="CL49" i="24"/>
  <c r="CL50" i="24"/>
  <c r="CL51" i="24"/>
  <c r="CL52" i="24"/>
  <c r="CL53" i="24"/>
  <c r="CL54" i="24"/>
  <c r="CL55" i="24"/>
  <c r="CL56" i="24"/>
  <c r="CL57" i="24"/>
  <c r="CL58" i="24"/>
  <c r="CL59" i="24"/>
  <c r="CL60" i="24"/>
  <c r="CL61" i="24"/>
  <c r="CL62" i="24"/>
  <c r="CL63" i="24"/>
  <c r="CL64" i="24"/>
  <c r="CL65" i="24"/>
  <c r="CL66" i="24"/>
  <c r="CL67" i="24"/>
  <c r="CL68" i="24"/>
  <c r="CL69" i="24"/>
  <c r="CL70" i="24"/>
  <c r="CL71" i="24"/>
  <c r="CL72" i="24"/>
  <c r="CL73" i="24"/>
  <c r="CL74" i="24"/>
  <c r="CL75" i="24"/>
  <c r="CL76" i="24"/>
  <c r="CL77" i="24"/>
  <c r="CL78" i="24"/>
  <c r="CL79" i="24"/>
  <c r="CL80" i="24"/>
  <c r="CL81" i="24"/>
  <c r="CL82" i="24"/>
  <c r="CL83" i="24"/>
  <c r="CL84" i="24"/>
  <c r="CL85" i="24"/>
  <c r="CL86" i="24"/>
  <c r="CL87" i="24"/>
  <c r="CL88" i="24"/>
  <c r="CL89" i="24"/>
  <c r="CL90" i="24"/>
  <c r="CL91" i="24"/>
  <c r="CL92" i="24"/>
  <c r="CL93" i="24"/>
  <c r="CL94" i="24"/>
  <c r="CL95" i="24"/>
  <c r="CL96" i="24"/>
  <c r="CL97" i="24"/>
  <c r="CL98" i="24"/>
  <c r="CL99" i="24"/>
  <c r="CL100" i="24"/>
  <c r="CL101" i="24"/>
  <c r="CL102" i="24"/>
  <c r="CL103" i="24"/>
  <c r="CL104" i="24"/>
  <c r="CL105" i="24"/>
  <c r="CL106" i="24"/>
  <c r="CL107" i="24"/>
  <c r="CL108" i="24"/>
  <c r="CL109" i="24"/>
  <c r="CL110" i="24"/>
  <c r="CL111" i="24"/>
  <c r="CL112" i="24"/>
  <c r="CL113" i="24"/>
  <c r="CL114" i="24"/>
  <c r="CL115" i="24"/>
  <c r="CL116" i="24"/>
  <c r="CL117" i="24"/>
  <c r="CL118" i="24"/>
  <c r="CL119" i="24"/>
  <c r="CL120" i="24"/>
  <c r="CL121" i="24"/>
  <c r="CL122" i="24"/>
  <c r="CL123" i="24"/>
  <c r="CL124" i="24"/>
  <c r="CL125" i="24"/>
  <c r="CL126" i="24"/>
  <c r="CL127" i="24"/>
  <c r="CL128" i="24"/>
  <c r="CL129" i="24"/>
  <c r="CL130" i="24"/>
  <c r="CL131" i="24"/>
  <c r="CL132" i="24"/>
  <c r="CL133" i="24"/>
  <c r="CL134" i="24"/>
  <c r="CL135" i="24"/>
  <c r="CL136" i="24"/>
  <c r="CL137" i="24"/>
  <c r="CL138" i="24"/>
  <c r="CL139" i="24"/>
  <c r="CL140" i="24"/>
  <c r="CL141" i="24"/>
  <c r="CL142" i="24"/>
  <c r="CL143" i="24"/>
  <c r="CL144" i="24"/>
  <c r="CL145" i="24"/>
  <c r="CL146" i="24"/>
  <c r="CL147" i="24"/>
  <c r="CL148" i="24"/>
  <c r="CL149" i="24"/>
  <c r="CL150" i="24"/>
  <c r="CL151" i="24"/>
  <c r="CL152" i="24"/>
  <c r="CL153" i="24"/>
  <c r="CL154" i="24"/>
  <c r="CL155" i="24"/>
  <c r="CL156" i="24"/>
  <c r="CL157" i="24"/>
  <c r="CL158" i="24"/>
  <c r="CL159" i="24"/>
  <c r="CL160" i="24"/>
  <c r="CL161" i="24"/>
  <c r="CL162" i="24"/>
  <c r="CL163" i="24"/>
  <c r="CL164" i="24"/>
  <c r="CL165" i="24"/>
  <c r="CL166" i="24"/>
  <c r="CL167" i="24"/>
  <c r="CL168" i="24"/>
  <c r="CL169" i="24"/>
  <c r="CL170" i="24"/>
  <c r="CL171" i="24"/>
  <c r="CL172" i="24"/>
  <c r="CL173" i="24"/>
  <c r="CL174" i="24"/>
  <c r="CL175" i="24"/>
  <c r="CL176" i="24"/>
  <c r="CL177" i="24"/>
  <c r="CL178" i="24"/>
  <c r="CL179" i="24"/>
  <c r="CL180" i="24"/>
  <c r="CL181" i="24"/>
  <c r="CL182" i="24"/>
  <c r="CL183" i="24"/>
  <c r="CL184" i="24"/>
  <c r="CL185" i="24"/>
  <c r="CL186" i="24"/>
  <c r="CL187" i="24"/>
  <c r="CL188" i="24"/>
  <c r="CL189" i="24"/>
  <c r="CL190" i="24"/>
  <c r="CL191" i="24"/>
  <c r="CL192" i="24"/>
  <c r="CL193" i="24"/>
  <c r="CL194" i="24"/>
  <c r="CL195" i="24"/>
  <c r="CL196" i="24"/>
  <c r="CL197" i="24"/>
  <c r="CL198" i="24"/>
  <c r="CL199" i="24"/>
  <c r="CL200" i="24"/>
  <c r="CL201" i="24"/>
  <c r="CL202" i="24"/>
  <c r="CL203" i="24"/>
  <c r="CL204" i="24"/>
  <c r="CL205" i="24"/>
  <c r="CL206" i="24"/>
  <c r="CL207" i="24"/>
  <c r="CL208" i="24"/>
  <c r="CL209" i="24"/>
  <c r="CL210" i="24"/>
  <c r="CL211" i="24"/>
  <c r="CL212" i="24"/>
  <c r="CL213" i="24"/>
  <c r="CL214" i="24"/>
  <c r="CL215" i="24"/>
  <c r="CL216" i="24"/>
  <c r="CL217" i="24"/>
  <c r="CL218" i="24"/>
  <c r="CL219" i="24"/>
  <c r="CL220" i="24"/>
  <c r="CL221" i="24"/>
  <c r="CL222" i="24"/>
  <c r="CL223" i="24"/>
  <c r="CL224" i="24"/>
  <c r="CL225" i="24"/>
  <c r="CL226" i="24"/>
  <c r="CL227" i="24"/>
  <c r="CL228" i="24"/>
  <c r="CL229" i="24"/>
  <c r="CL230" i="24"/>
  <c r="CL231" i="24"/>
  <c r="CL232" i="24"/>
  <c r="CL233" i="24"/>
  <c r="CL234" i="24"/>
  <c r="CL235" i="24"/>
  <c r="CL236" i="24"/>
  <c r="CL237" i="24"/>
  <c r="CL238" i="24"/>
  <c r="CL239" i="24"/>
  <c r="CL240" i="24"/>
  <c r="CL241" i="24"/>
  <c r="CL242" i="24"/>
  <c r="CL243" i="24"/>
  <c r="CL244" i="24"/>
  <c r="CL245" i="24"/>
  <c r="CL246" i="24"/>
  <c r="CL247" i="24"/>
  <c r="CL248" i="24"/>
  <c r="CL249" i="24"/>
  <c r="CL250" i="24"/>
  <c r="CL251" i="24"/>
  <c r="CL252" i="24"/>
  <c r="CL253" i="24"/>
  <c r="CL254" i="24"/>
  <c r="CL255" i="24"/>
  <c r="CL256" i="24"/>
  <c r="CL257" i="24"/>
  <c r="CL258" i="24"/>
  <c r="CL259" i="24"/>
  <c r="CL260" i="24"/>
  <c r="CL261" i="24"/>
  <c r="CL262" i="24"/>
  <c r="CL263" i="24"/>
  <c r="CL264" i="24"/>
  <c r="CL265" i="24"/>
  <c r="CL266" i="24"/>
  <c r="CL267" i="24"/>
  <c r="CL268" i="24"/>
  <c r="CL269" i="24"/>
  <c r="CL270" i="24"/>
  <c r="CL271" i="24"/>
  <c r="CL272" i="24"/>
  <c r="CL273" i="24"/>
  <c r="CL274" i="24"/>
  <c r="CL275" i="24"/>
  <c r="CL276" i="24"/>
  <c r="CL277" i="24"/>
  <c r="CL278" i="24"/>
  <c r="CL279" i="24"/>
  <c r="CL280" i="24"/>
  <c r="CL281" i="24"/>
  <c r="CL282" i="24"/>
  <c r="CL283" i="24"/>
  <c r="CL284" i="24"/>
  <c r="CL285" i="24"/>
  <c r="CL286" i="24"/>
  <c r="CL287" i="24"/>
  <c r="CL288" i="24"/>
  <c r="CL289" i="24"/>
  <c r="CL290" i="24"/>
  <c r="CL291" i="24"/>
  <c r="CL292" i="24"/>
  <c r="CL293" i="24"/>
  <c r="CL294" i="24"/>
  <c r="CL295" i="24"/>
  <c r="CL296" i="24"/>
  <c r="CL297" i="24"/>
  <c r="CL298" i="24"/>
  <c r="CL299" i="24"/>
  <c r="CL300" i="24"/>
  <c r="CL301" i="24"/>
  <c r="CL302" i="24"/>
  <c r="CL303" i="24"/>
  <c r="CL304" i="24"/>
  <c r="CL305" i="24"/>
  <c r="CL306" i="24"/>
  <c r="CL307" i="24"/>
  <c r="CL308" i="24"/>
  <c r="CL309" i="24"/>
  <c r="CL310" i="24"/>
  <c r="CL311" i="24"/>
  <c r="CL312" i="24"/>
  <c r="CL313" i="24"/>
  <c r="CL314" i="24"/>
  <c r="CL315" i="24"/>
  <c r="CL316" i="24"/>
  <c r="CL317" i="24"/>
  <c r="CL318" i="24"/>
  <c r="CL319" i="24"/>
  <c r="CL320" i="24"/>
  <c r="CL321" i="24"/>
  <c r="CL322" i="24"/>
  <c r="CL323" i="24"/>
  <c r="CL324" i="24"/>
  <c r="CL325" i="24"/>
  <c r="CL326" i="24"/>
  <c r="CL327" i="24"/>
  <c r="CL328" i="24"/>
  <c r="CL329" i="24"/>
  <c r="CL330" i="24"/>
  <c r="CL331" i="24"/>
  <c r="CL332" i="24"/>
  <c r="CL333" i="24"/>
  <c r="CL334" i="24"/>
  <c r="CL335" i="24"/>
  <c r="CL336" i="24"/>
  <c r="CL337" i="24"/>
  <c r="CL338" i="24"/>
  <c r="CL339" i="24"/>
  <c r="CL340" i="24"/>
  <c r="CL341" i="24"/>
  <c r="CL342" i="24"/>
  <c r="CL343" i="24"/>
  <c r="CL344" i="24"/>
  <c r="CL345" i="24"/>
  <c r="CL346" i="24"/>
  <c r="CL347" i="24"/>
  <c r="CL348" i="24"/>
  <c r="CL349" i="24"/>
  <c r="CL350" i="24"/>
  <c r="CL351" i="24"/>
  <c r="CL352" i="24"/>
  <c r="CL353" i="24"/>
  <c r="CL354" i="24"/>
  <c r="CL355" i="24"/>
  <c r="CL356" i="24"/>
  <c r="CL357" i="24"/>
  <c r="CL358" i="24"/>
  <c r="CL359" i="24"/>
  <c r="CL360" i="24"/>
  <c r="CL361" i="24"/>
  <c r="CL362" i="24"/>
  <c r="CL363" i="24"/>
  <c r="CL364" i="24"/>
  <c r="CL365" i="24"/>
  <c r="CL366" i="24"/>
  <c r="CL367" i="24"/>
  <c r="CL368" i="24"/>
  <c r="CL369" i="24"/>
  <c r="CL370" i="24"/>
  <c r="CL371" i="24"/>
  <c r="CL372" i="24"/>
  <c r="CL373" i="24"/>
  <c r="CL374" i="24"/>
  <c r="CL375" i="24"/>
  <c r="CL376" i="24"/>
  <c r="CL377" i="24"/>
  <c r="CL378" i="24"/>
  <c r="CL379" i="24"/>
  <c r="CL380" i="24"/>
  <c r="CL381" i="24"/>
  <c r="CL382" i="24"/>
  <c r="CL383" i="24"/>
  <c r="CL384" i="24"/>
  <c r="CL385" i="24"/>
  <c r="CL386" i="24"/>
  <c r="CL387" i="24"/>
  <c r="CL388" i="24"/>
  <c r="CL389" i="24"/>
  <c r="CL390" i="24"/>
  <c r="CL391" i="24"/>
  <c r="CL392" i="24"/>
  <c r="CL393" i="24"/>
  <c r="CL394" i="24"/>
  <c r="CL395" i="24"/>
  <c r="CL396" i="24"/>
  <c r="CL397" i="24"/>
  <c r="CL398" i="24"/>
  <c r="CL399" i="24"/>
  <c r="CL400" i="24"/>
  <c r="CL401" i="24"/>
  <c r="CL402" i="24"/>
  <c r="CL403" i="24"/>
  <c r="CL404" i="24"/>
  <c r="CL405" i="24"/>
  <c r="CL406" i="24"/>
  <c r="CL407" i="24"/>
  <c r="CL408" i="24"/>
  <c r="CL409" i="24"/>
  <c r="CL410" i="24"/>
  <c r="CL411" i="24"/>
  <c r="CL412" i="24"/>
  <c r="CL413" i="24"/>
  <c r="CL414" i="24"/>
  <c r="CL415" i="24"/>
  <c r="CL416" i="24"/>
  <c r="CL417" i="24"/>
  <c r="CL418" i="24"/>
  <c r="CL419" i="24"/>
  <c r="CL420" i="24"/>
  <c r="CL421" i="24"/>
  <c r="CL422" i="24"/>
  <c r="CL423" i="24"/>
  <c r="CL424" i="24"/>
  <c r="CL425" i="24"/>
  <c r="CL426" i="24"/>
  <c r="CL427" i="24"/>
  <c r="CL428" i="24"/>
  <c r="CL429" i="24"/>
  <c r="CL430" i="24"/>
  <c r="CL431" i="24"/>
  <c r="CL432" i="24"/>
  <c r="CL433" i="24"/>
  <c r="CL434" i="24"/>
  <c r="CL435" i="24"/>
  <c r="CL436" i="24"/>
  <c r="CL437" i="24"/>
  <c r="CL438" i="24"/>
  <c r="CL439" i="24"/>
  <c r="CL440" i="24"/>
  <c r="CL441" i="24"/>
  <c r="CL442" i="24"/>
  <c r="CL443" i="24"/>
  <c r="CL444" i="24"/>
  <c r="CL445" i="24"/>
  <c r="CL446" i="24"/>
  <c r="CL447" i="24"/>
  <c r="CL448" i="24"/>
  <c r="CL449" i="24"/>
  <c r="CL450" i="24"/>
  <c r="CL451" i="24"/>
  <c r="CL452" i="24"/>
  <c r="CL453" i="24"/>
  <c r="CL454" i="24"/>
  <c r="CL455" i="24"/>
  <c r="CL456" i="24"/>
  <c r="CL457" i="24"/>
  <c r="CL458" i="24"/>
  <c r="CL459" i="24"/>
  <c r="CL460" i="24"/>
  <c r="CL461" i="24"/>
  <c r="CL462" i="24"/>
  <c r="CL463" i="24"/>
  <c r="CL464" i="24"/>
  <c r="CL465" i="24"/>
  <c r="CL466" i="24"/>
  <c r="CL467" i="24"/>
  <c r="CL468" i="24"/>
  <c r="CL469" i="24"/>
  <c r="CL470" i="24"/>
  <c r="CL471" i="24"/>
  <c r="CL472" i="24"/>
  <c r="CL473" i="24"/>
  <c r="CL474" i="24"/>
  <c r="CL475" i="24"/>
  <c r="CL476" i="24"/>
  <c r="CL477" i="24"/>
  <c r="CL478" i="24"/>
  <c r="CL479" i="24"/>
  <c r="CL480" i="24"/>
  <c r="CL481" i="24"/>
  <c r="CL482" i="24"/>
  <c r="CL483" i="24"/>
  <c r="CL484" i="24"/>
  <c r="CL485" i="24"/>
  <c r="CL486" i="24"/>
  <c r="CL487" i="24"/>
  <c r="CL488" i="24"/>
  <c r="CL489" i="24"/>
  <c r="CL490" i="24"/>
  <c r="CL491" i="24"/>
  <c r="CL492" i="24"/>
  <c r="CL493" i="24"/>
  <c r="CL494" i="24"/>
  <c r="CL495" i="24"/>
  <c r="CL496" i="24"/>
  <c r="CL497" i="24"/>
  <c r="CL498" i="24"/>
  <c r="CL499" i="24"/>
  <c r="CL500" i="24"/>
  <c r="CL501" i="24"/>
  <c r="CL502" i="24"/>
  <c r="CL503" i="24"/>
  <c r="CL504" i="24"/>
  <c r="CL505" i="24"/>
  <c r="CL506" i="24"/>
  <c r="CL507" i="24"/>
  <c r="CL508" i="24"/>
  <c r="CL509" i="24"/>
  <c r="CL510" i="24"/>
  <c r="CL511" i="24"/>
  <c r="CL512" i="24"/>
  <c r="CL513" i="24"/>
  <c r="CL514" i="24"/>
  <c r="CL515" i="24"/>
  <c r="CL516" i="24"/>
  <c r="CL517" i="24"/>
  <c r="CL518" i="24"/>
  <c r="CL519" i="24"/>
  <c r="CL520" i="24"/>
  <c r="CL521" i="24"/>
  <c r="CL522" i="24"/>
  <c r="CL523" i="24"/>
  <c r="CL524" i="24"/>
  <c r="CL525" i="24"/>
  <c r="CL526" i="24"/>
  <c r="CL527" i="24"/>
  <c r="CL528" i="24"/>
  <c r="CL529" i="24"/>
  <c r="CL530" i="24"/>
  <c r="CL531" i="24"/>
  <c r="CL532" i="24"/>
  <c r="CL533" i="24"/>
  <c r="CL534" i="24"/>
  <c r="CL535" i="24"/>
  <c r="CL536" i="24"/>
  <c r="CL537" i="24"/>
  <c r="CL538" i="24"/>
  <c r="CL539" i="24"/>
  <c r="CL540" i="24"/>
  <c r="CL541" i="24"/>
  <c r="CL542" i="24"/>
  <c r="CL543" i="24"/>
  <c r="CL544" i="24"/>
  <c r="CL545" i="24"/>
  <c r="CL546" i="24"/>
  <c r="CL547" i="24"/>
  <c r="CL548" i="24"/>
  <c r="CL549" i="24"/>
  <c r="CL550" i="24"/>
  <c r="CL551" i="24"/>
  <c r="CL552" i="24"/>
  <c r="CL553" i="24"/>
  <c r="CL554" i="24"/>
  <c r="CL555" i="24"/>
  <c r="CL556" i="24"/>
  <c r="CL557" i="24"/>
  <c r="CL558" i="24"/>
  <c r="CL559" i="24"/>
  <c r="CL560" i="24"/>
  <c r="CL561" i="24"/>
  <c r="CL562" i="24"/>
  <c r="CL563" i="24"/>
  <c r="CL564" i="24"/>
  <c r="CL565" i="24"/>
  <c r="CL566" i="24"/>
  <c r="CL567" i="24"/>
  <c r="CL568" i="24"/>
  <c r="CL569" i="24"/>
  <c r="CL570" i="24"/>
  <c r="CL571" i="24"/>
  <c r="CL572" i="24"/>
  <c r="CL573" i="24"/>
  <c r="CL574" i="24"/>
  <c r="CL575" i="24"/>
  <c r="CL576" i="24"/>
  <c r="CL577" i="24"/>
  <c r="CL578" i="24"/>
  <c r="CL579" i="24"/>
  <c r="CL580" i="24"/>
  <c r="CL581" i="24"/>
  <c r="CL582" i="24"/>
  <c r="CL583" i="24"/>
  <c r="CL584" i="24"/>
  <c r="CL585" i="24"/>
  <c r="CL586" i="24"/>
  <c r="CL587" i="24"/>
  <c r="CL588" i="24"/>
  <c r="CL589" i="24"/>
  <c r="CL590" i="24"/>
  <c r="CL591" i="24"/>
  <c r="CL592" i="24"/>
  <c r="CL593" i="24"/>
  <c r="CL594" i="24"/>
  <c r="CL595" i="24"/>
  <c r="CL596" i="24"/>
  <c r="CL597" i="24"/>
  <c r="CL598" i="24"/>
  <c r="CL599" i="24"/>
  <c r="CL600" i="24"/>
  <c r="CL601" i="24"/>
  <c r="CL602" i="24"/>
  <c r="CL603" i="24"/>
  <c r="CL604" i="24"/>
  <c r="CL605" i="24"/>
  <c r="CL606" i="24"/>
  <c r="CL607" i="24"/>
  <c r="CL608" i="24"/>
  <c r="CL609" i="24"/>
  <c r="CL610" i="24"/>
  <c r="CL611" i="24"/>
  <c r="CL612" i="24"/>
  <c r="CL613" i="24"/>
  <c r="CL614" i="24"/>
  <c r="CL615" i="24"/>
  <c r="CL616" i="24"/>
  <c r="CL617" i="24"/>
  <c r="CL618" i="24"/>
  <c r="CL619" i="24"/>
  <c r="CL620" i="24"/>
  <c r="CL621" i="24"/>
  <c r="CL622" i="24"/>
  <c r="CL623" i="24"/>
  <c r="CL624" i="24"/>
  <c r="CL625" i="24"/>
  <c r="CL626" i="24"/>
  <c r="CL627" i="24"/>
  <c r="CL628" i="24"/>
  <c r="CL629" i="24"/>
  <c r="CL630" i="24"/>
  <c r="CL631" i="24"/>
  <c r="CL632" i="24"/>
  <c r="CL633" i="24"/>
  <c r="CL634" i="24"/>
  <c r="CL635" i="24"/>
  <c r="CL636" i="24"/>
  <c r="CL637" i="24"/>
  <c r="CL638" i="24"/>
  <c r="CL639" i="24"/>
  <c r="CL640" i="24"/>
  <c r="CL641" i="24"/>
  <c r="CL642" i="24"/>
  <c r="CL643" i="24"/>
  <c r="CL644" i="24"/>
  <c r="CL645" i="24"/>
  <c r="CL646" i="24"/>
  <c r="CL647" i="24"/>
  <c r="CL648" i="24"/>
  <c r="CL649" i="24"/>
  <c r="CL650" i="24"/>
  <c r="CL651" i="24"/>
  <c r="CL652" i="24"/>
  <c r="CL653" i="24"/>
  <c r="CL654" i="24"/>
  <c r="CL655" i="24"/>
  <c r="CL656" i="24"/>
  <c r="CL657" i="24"/>
  <c r="CL658" i="24"/>
  <c r="CL659" i="24"/>
  <c r="CL660" i="24"/>
  <c r="CL661" i="24"/>
  <c r="CL662" i="24"/>
  <c r="CL663" i="24"/>
  <c r="CL664" i="24"/>
  <c r="CL665" i="24"/>
  <c r="CL666" i="24"/>
  <c r="CL667" i="24"/>
  <c r="CL668" i="24"/>
  <c r="CL669" i="24"/>
  <c r="CL670" i="24"/>
  <c r="CL671" i="24"/>
  <c r="CL672" i="24"/>
  <c r="CL673" i="24"/>
  <c r="CL674" i="24"/>
  <c r="CL675" i="24"/>
  <c r="CL676" i="24"/>
  <c r="CL677" i="24"/>
  <c r="CL678" i="24"/>
  <c r="CL679" i="24"/>
  <c r="CL680" i="24"/>
  <c r="CL681" i="24"/>
  <c r="CL682" i="24"/>
  <c r="CL683" i="24"/>
  <c r="CL684" i="24"/>
  <c r="CL685" i="24"/>
  <c r="CL686" i="24"/>
  <c r="CL687" i="24"/>
  <c r="CL688" i="24"/>
  <c r="CL689" i="24"/>
  <c r="CL690" i="24"/>
  <c r="CL691" i="24"/>
  <c r="CL692" i="24"/>
  <c r="CL693" i="24"/>
  <c r="CL694" i="24"/>
  <c r="CL695" i="24"/>
  <c r="CL696" i="24"/>
  <c r="CL697" i="24"/>
  <c r="CL698" i="24"/>
  <c r="CL699" i="24"/>
  <c r="CL700" i="24"/>
  <c r="CL701" i="24"/>
  <c r="CL702" i="24"/>
  <c r="CL703" i="24"/>
  <c r="CL704" i="24"/>
  <c r="CL705" i="24"/>
  <c r="CL706" i="24"/>
  <c r="CL707" i="24"/>
  <c r="CL708" i="24"/>
  <c r="CL709" i="24"/>
  <c r="CL710" i="24"/>
  <c r="CL711" i="24"/>
  <c r="CL712" i="24"/>
  <c r="CL713" i="24"/>
  <c r="CL714" i="24"/>
  <c r="CL715" i="24"/>
  <c r="CL716" i="24"/>
  <c r="CL717" i="24"/>
  <c r="CL718" i="24"/>
  <c r="CL719" i="24"/>
  <c r="CL720" i="24"/>
  <c r="CL721" i="24"/>
  <c r="CL722" i="24"/>
  <c r="CL723" i="24"/>
  <c r="CL724" i="24"/>
  <c r="CL725" i="24"/>
  <c r="CL726" i="24"/>
  <c r="CL727" i="24"/>
  <c r="CL728" i="24"/>
  <c r="CL729" i="24"/>
  <c r="CL730" i="24"/>
  <c r="CL731" i="24"/>
  <c r="CL732" i="24"/>
  <c r="CL733" i="24"/>
  <c r="CL734" i="24"/>
  <c r="CL735" i="24"/>
  <c r="CL736" i="24"/>
  <c r="CL737" i="24"/>
  <c r="CL738" i="24"/>
  <c r="CL739" i="24"/>
  <c r="CL740" i="24"/>
  <c r="CL741" i="24"/>
  <c r="CL742" i="24"/>
  <c r="CL743" i="24"/>
  <c r="CL744" i="24"/>
  <c r="CL745" i="24"/>
  <c r="CL746" i="24"/>
  <c r="CL747" i="24"/>
  <c r="CL748" i="24"/>
  <c r="CL749" i="24"/>
  <c r="CL750" i="24"/>
  <c r="CL751" i="24"/>
  <c r="CL752" i="24"/>
  <c r="CL753" i="24"/>
  <c r="CL754" i="24"/>
  <c r="CL755" i="24"/>
  <c r="CL756" i="24"/>
  <c r="CL757" i="24"/>
  <c r="CL758" i="24"/>
  <c r="CL759" i="24"/>
  <c r="CL760" i="24"/>
  <c r="CL761" i="24"/>
  <c r="CL762" i="24"/>
  <c r="CL763" i="24"/>
  <c r="CL764" i="24"/>
  <c r="CL765" i="24"/>
  <c r="CL766" i="24"/>
  <c r="CL767" i="24"/>
  <c r="CL768" i="24"/>
  <c r="CL769" i="24"/>
  <c r="CL770" i="24"/>
  <c r="CL771" i="24"/>
  <c r="CL772" i="24"/>
  <c r="CL773" i="24"/>
  <c r="CL774" i="24"/>
  <c r="CL775" i="24"/>
  <c r="CL776" i="24"/>
  <c r="CL777" i="24"/>
  <c r="CL778" i="24"/>
  <c r="CL779" i="24"/>
  <c r="CL780" i="24"/>
  <c r="CL781" i="24"/>
  <c r="CL782" i="24"/>
  <c r="CL783" i="24"/>
  <c r="CL784" i="24"/>
  <c r="CL785" i="24"/>
  <c r="CL786" i="24"/>
  <c r="CL787" i="24"/>
  <c r="CL788" i="24"/>
  <c r="CL789" i="24"/>
  <c r="CL790" i="24"/>
  <c r="CL791" i="24"/>
  <c r="CL792" i="24"/>
  <c r="CL793" i="24"/>
  <c r="CL794" i="24"/>
  <c r="CL795" i="24"/>
  <c r="CL796" i="24"/>
  <c r="CL797" i="24"/>
  <c r="CL798" i="24"/>
  <c r="CL799" i="24"/>
  <c r="CL800" i="24"/>
  <c r="CL801" i="24"/>
  <c r="CL802" i="24"/>
  <c r="CL803" i="24"/>
  <c r="CL804" i="24"/>
  <c r="CL805" i="24"/>
  <c r="CL806" i="24"/>
  <c r="CL807" i="24"/>
  <c r="CL808" i="24"/>
  <c r="CL809" i="24"/>
  <c r="CL810" i="24"/>
  <c r="CL811" i="24"/>
  <c r="CL812" i="24"/>
  <c r="CL813" i="24"/>
  <c r="CL814" i="24"/>
  <c r="CL815" i="24"/>
  <c r="CL816" i="24"/>
  <c r="CL817" i="24"/>
  <c r="CL818" i="24"/>
  <c r="CL819" i="24"/>
  <c r="CL820" i="24"/>
  <c r="CL821" i="24"/>
  <c r="CL822" i="24"/>
  <c r="CL823" i="24"/>
  <c r="CL824" i="24"/>
  <c r="CL825" i="24"/>
  <c r="CL826" i="24"/>
  <c r="CL827" i="24"/>
  <c r="CL828" i="24"/>
  <c r="CL829" i="24"/>
  <c r="CL830" i="24"/>
  <c r="CL831" i="24"/>
  <c r="CL832" i="24"/>
  <c r="CL833" i="24"/>
  <c r="CL834" i="24"/>
  <c r="CL835" i="24"/>
  <c r="CL836" i="24"/>
  <c r="CL837" i="24"/>
  <c r="CL838" i="24"/>
  <c r="CL839" i="24"/>
  <c r="CL840" i="24"/>
  <c r="CL841" i="24"/>
  <c r="CL842" i="24"/>
  <c r="CL843" i="24"/>
  <c r="CL844" i="24"/>
  <c r="CL845" i="24"/>
  <c r="CL846" i="24"/>
  <c r="CL847" i="24"/>
  <c r="CL848" i="24"/>
  <c r="CL849" i="24"/>
  <c r="CL850" i="24"/>
  <c r="CL851" i="24"/>
  <c r="CL852" i="24"/>
  <c r="CL853" i="24"/>
  <c r="CL854" i="24"/>
  <c r="CL855" i="24"/>
  <c r="CL856" i="24"/>
  <c r="CL857" i="24"/>
  <c r="CL858" i="24"/>
  <c r="CL859" i="24"/>
  <c r="CL860" i="24"/>
  <c r="CL861" i="24"/>
  <c r="CL862" i="24"/>
  <c r="CL863" i="24"/>
  <c r="CL864" i="24"/>
  <c r="CL865" i="24"/>
  <c r="CL866" i="24"/>
  <c r="CL867" i="24"/>
  <c r="CV15" i="24" l="1"/>
  <c r="CR16" i="24"/>
  <c r="CV16" i="24" s="1"/>
  <c r="BY16" i="24"/>
  <c r="BY17" i="24" s="1"/>
  <c r="BY18" i="24" s="1"/>
  <c r="BY19" i="24" s="1"/>
  <c r="BY20" i="24" s="1"/>
  <c r="BY21" i="24" s="1"/>
  <c r="BY22" i="24" s="1"/>
  <c r="BY23" i="24" s="1"/>
  <c r="BY24" i="24" s="1"/>
  <c r="BY25" i="24" s="1"/>
  <c r="BY26" i="24" s="1"/>
  <c r="BY27" i="24" s="1"/>
  <c r="BY28" i="24" s="1"/>
  <c r="BY29" i="24" s="1"/>
  <c r="BY30" i="24" s="1"/>
  <c r="BY31" i="24" s="1"/>
  <c r="BY32" i="24" s="1"/>
  <c r="BY33" i="24" s="1"/>
  <c r="BY34" i="24" s="1"/>
  <c r="BY35" i="24" s="1"/>
  <c r="BY36" i="24" s="1"/>
  <c r="BY37" i="24" s="1"/>
  <c r="BY38" i="24" s="1"/>
  <c r="BY39" i="24" s="1"/>
  <c r="BY40" i="24" s="1"/>
  <c r="BY41" i="24" s="1"/>
  <c r="BY42" i="24" s="1"/>
  <c r="BY43" i="24" s="1"/>
  <c r="BY44" i="24" s="1"/>
  <c r="BY45" i="24" s="1"/>
  <c r="BY46" i="24" s="1"/>
  <c r="BY47" i="24" s="1"/>
  <c r="BY48" i="24" s="1"/>
  <c r="BY49" i="24" s="1"/>
  <c r="BY50" i="24" s="1"/>
  <c r="BY51" i="24" s="1"/>
  <c r="BY52" i="24" s="1"/>
  <c r="BY53" i="24" s="1"/>
  <c r="BY54" i="24" s="1"/>
  <c r="BY55" i="24" s="1"/>
  <c r="BY56" i="24" s="1"/>
  <c r="BY57" i="24" s="1"/>
  <c r="BY58" i="24" s="1"/>
  <c r="BY59" i="24" s="1"/>
  <c r="BY60" i="24" s="1"/>
  <c r="BY61" i="24" s="1"/>
  <c r="BY62" i="24" s="1"/>
  <c r="BY63" i="24" s="1"/>
  <c r="BY64" i="24" s="1"/>
  <c r="BY65" i="24" s="1"/>
  <c r="BY66" i="24" s="1"/>
  <c r="BY67" i="24" s="1"/>
  <c r="BY68" i="24" s="1"/>
  <c r="BY69" i="24" s="1"/>
  <c r="BY70" i="24" s="1"/>
  <c r="BY71" i="24" s="1"/>
  <c r="BY72" i="24" s="1"/>
  <c r="BY73" i="24" s="1"/>
  <c r="BY74" i="24" s="1"/>
  <c r="BY75" i="24" s="1"/>
  <c r="BY76" i="24" s="1"/>
  <c r="BY77" i="24" s="1"/>
  <c r="BY78" i="24" s="1"/>
  <c r="BY79" i="24" s="1"/>
  <c r="BY80" i="24" s="1"/>
  <c r="BY81" i="24" s="1"/>
  <c r="BY82" i="24" s="1"/>
  <c r="BZ82" i="24" s="1"/>
  <c r="DG2" i="24" a="1"/>
  <c r="DG2" i="24" s="1"/>
  <c r="CC15" i="24"/>
  <c r="CS16" i="24" l="1"/>
  <c r="CR17" i="24"/>
  <c r="CV17" i="24" s="1"/>
  <c r="CX15" i="24"/>
  <c r="CU15" i="24"/>
  <c r="CT15" i="24"/>
  <c r="BZ61" i="24"/>
  <c r="CB61" i="24" s="1"/>
  <c r="BZ78" i="24"/>
  <c r="CB78" i="24" s="1"/>
  <c r="CC65" i="24"/>
  <c r="BZ62" i="24"/>
  <c r="CB62" i="24" s="1"/>
  <c r="CC61" i="24"/>
  <c r="BZ79" i="24"/>
  <c r="CB79" i="24" s="1"/>
  <c r="BZ30" i="24"/>
  <c r="CE30" i="24" s="1"/>
  <c r="BZ36" i="24"/>
  <c r="CB36" i="24" s="1"/>
  <c r="CC34" i="24"/>
  <c r="BZ68" i="24"/>
  <c r="BZ73" i="24"/>
  <c r="CB73" i="24" s="1"/>
  <c r="CC67" i="24"/>
  <c r="BZ20" i="24"/>
  <c r="CE20" i="24" s="1"/>
  <c r="BZ74" i="24"/>
  <c r="CB74" i="24" s="1"/>
  <c r="CC30" i="24"/>
  <c r="BZ54" i="24"/>
  <c r="CE54" i="24" s="1"/>
  <c r="BZ75" i="24"/>
  <c r="CC31" i="24"/>
  <c r="BZ58" i="24"/>
  <c r="CE58" i="24" s="1"/>
  <c r="BZ76" i="24"/>
  <c r="CB76" i="24" s="1"/>
  <c r="CC66" i="24"/>
  <c r="BZ26" i="24"/>
  <c r="CB26" i="24" s="1"/>
  <c r="BZ43" i="24"/>
  <c r="CB43" i="24" s="1"/>
  <c r="CC22" i="24"/>
  <c r="BZ63" i="24"/>
  <c r="CE63" i="24" s="1"/>
  <c r="BZ44" i="24"/>
  <c r="CE44" i="24" s="1"/>
  <c r="CC25" i="24"/>
  <c r="BZ31" i="24"/>
  <c r="CB31" i="24" s="1"/>
  <c r="BZ45" i="24"/>
  <c r="CB45" i="24" s="1"/>
  <c r="CC23" i="24"/>
  <c r="BZ33" i="24"/>
  <c r="CB33" i="24" s="1"/>
  <c r="BZ48" i="24"/>
  <c r="CB48" i="24" s="1"/>
  <c r="CC79" i="24"/>
  <c r="BZ21" i="24"/>
  <c r="CE21" i="24" s="1"/>
  <c r="CC24" i="24"/>
  <c r="BZ29" i="24"/>
  <c r="CB29" i="24" s="1"/>
  <c r="CC48" i="24"/>
  <c r="BZ22" i="24"/>
  <c r="CB22" i="24" s="1"/>
  <c r="CC35" i="24"/>
  <c r="CC17" i="24"/>
  <c r="CC49" i="24"/>
  <c r="BZ17" i="24"/>
  <c r="CC40" i="24"/>
  <c r="BZ28" i="24"/>
  <c r="CE28" i="24" s="1"/>
  <c r="BZ19" i="24"/>
  <c r="CB19" i="24" s="1"/>
  <c r="CC19" i="24"/>
  <c r="BZ51" i="24"/>
  <c r="CE51" i="24" s="1"/>
  <c r="CC51" i="24"/>
  <c r="BZ35" i="24"/>
  <c r="CC20" i="24"/>
  <c r="BZ70" i="24"/>
  <c r="CE70" i="24" s="1"/>
  <c r="BZ37" i="24"/>
  <c r="CE37" i="24" s="1"/>
  <c r="BZ64" i="24"/>
  <c r="CE64" i="24" s="1"/>
  <c r="BZ39" i="24"/>
  <c r="CC27" i="24"/>
  <c r="CC54" i="24"/>
  <c r="CC16" i="24"/>
  <c r="CC26" i="24"/>
  <c r="BZ66" i="24"/>
  <c r="CC76" i="24"/>
  <c r="CC80" i="24"/>
  <c r="BZ23" i="24"/>
  <c r="CB23" i="24" s="1"/>
  <c r="CC36" i="24"/>
  <c r="BZ25" i="24"/>
  <c r="CB25" i="24" s="1"/>
  <c r="CC39" i="24"/>
  <c r="BZ60" i="24"/>
  <c r="CB60" i="24" s="1"/>
  <c r="CC81" i="24"/>
  <c r="BZ81" i="24"/>
  <c r="CE81" i="24" s="1"/>
  <c r="CC50" i="24"/>
  <c r="CC42" i="24"/>
  <c r="BZ65" i="24"/>
  <c r="CE65" i="24" s="1"/>
  <c r="CC44" i="24"/>
  <c r="BZ67" i="24"/>
  <c r="CB67" i="24" s="1"/>
  <c r="CC74" i="24"/>
  <c r="BZ16" i="24"/>
  <c r="CE16" i="24" s="1"/>
  <c r="CC37" i="24"/>
  <c r="BZ69" i="24"/>
  <c r="CE69" i="24" s="1"/>
  <c r="CC52" i="24"/>
  <c r="BZ27" i="24"/>
  <c r="CC18" i="24"/>
  <c r="CC21" i="24"/>
  <c r="BZ38" i="24"/>
  <c r="CB38" i="24" s="1"/>
  <c r="CC45" i="24"/>
  <c r="BZ40" i="24"/>
  <c r="CB40" i="24" s="1"/>
  <c r="CC59" i="24"/>
  <c r="BZ53" i="24"/>
  <c r="CB53" i="24" s="1"/>
  <c r="CC47" i="24"/>
  <c r="BZ55" i="24"/>
  <c r="BZ42" i="24"/>
  <c r="CC60" i="24"/>
  <c r="CC55" i="24"/>
  <c r="BZ52" i="24"/>
  <c r="CE52" i="24" s="1"/>
  <c r="CC38" i="24"/>
  <c r="BZ24" i="24"/>
  <c r="CC41" i="24"/>
  <c r="CC43" i="24"/>
  <c r="BZ71" i="24"/>
  <c r="CB71" i="24" s="1"/>
  <c r="CC75" i="24"/>
  <c r="BZ32" i="24"/>
  <c r="CB32" i="24" s="1"/>
  <c r="CC53" i="24"/>
  <c r="BZ34" i="24"/>
  <c r="CB34" i="24" s="1"/>
  <c r="BZ18" i="24"/>
  <c r="CB18" i="24" s="1"/>
  <c r="CC46" i="24"/>
  <c r="BZ41" i="24"/>
  <c r="CB41" i="24" s="1"/>
  <c r="CC28" i="24"/>
  <c r="BZ59" i="24"/>
  <c r="CE59" i="24" s="1"/>
  <c r="BZ77" i="24"/>
  <c r="CB77" i="24" s="1"/>
  <c r="CC29" i="24"/>
  <c r="CC56" i="24"/>
  <c r="BZ80" i="24"/>
  <c r="CE80" i="24" s="1"/>
  <c r="CC63" i="24"/>
  <c r="BZ72" i="24"/>
  <c r="CB72" i="24" s="1"/>
  <c r="CC32" i="24"/>
  <c r="CC68" i="24"/>
  <c r="CC57" i="24"/>
  <c r="CC58" i="24"/>
  <c r="BZ46" i="24"/>
  <c r="BZ56" i="24"/>
  <c r="CE56" i="24" s="1"/>
  <c r="BZ47" i="24"/>
  <c r="CE47" i="24" s="1"/>
  <c r="CC62" i="24"/>
  <c r="CC69" i="24"/>
  <c r="CC70" i="24"/>
  <c r="BZ49" i="24"/>
  <c r="BZ57" i="24"/>
  <c r="CB57" i="24" s="1"/>
  <c r="BZ50" i="24"/>
  <c r="CE50" i="24" s="1"/>
  <c r="CC64" i="24"/>
  <c r="CC71" i="24"/>
  <c r="CC33" i="24"/>
  <c r="CC77" i="24"/>
  <c r="CC72" i="24"/>
  <c r="CC73" i="24"/>
  <c r="CC78" i="24"/>
  <c r="BY83" i="24"/>
  <c r="BZ83" i="24" s="1"/>
  <c r="CC82" i="24"/>
  <c r="CD82" i="24" s="1"/>
  <c r="CA82" i="24"/>
  <c r="CB82" i="24"/>
  <c r="CE82" i="24"/>
  <c r="CE15" i="24"/>
  <c r="CA15" i="24"/>
  <c r="CD15" i="24"/>
  <c r="CB15" i="24"/>
  <c r="CS17" i="24" l="1"/>
  <c r="CR18" i="24"/>
  <c r="CV18" i="24" s="1"/>
  <c r="CT16" i="24"/>
  <c r="CU16" i="24"/>
  <c r="CW16" i="24"/>
  <c r="CX16" i="24"/>
  <c r="CE71" i="24"/>
  <c r="CD29" i="24"/>
  <c r="CE29" i="24"/>
  <c r="CE62" i="24"/>
  <c r="CE34" i="24"/>
  <c r="CD21" i="24"/>
  <c r="CD18" i="24"/>
  <c r="CE78" i="24"/>
  <c r="CD17" i="24"/>
  <c r="CE60" i="24"/>
  <c r="CD33" i="24"/>
  <c r="CD64" i="24"/>
  <c r="CE79" i="24"/>
  <c r="CE18" i="24"/>
  <c r="CD71" i="24"/>
  <c r="CD49" i="24"/>
  <c r="CB81" i="24"/>
  <c r="CD81" i="24"/>
  <c r="CD60" i="24"/>
  <c r="CD79" i="24"/>
  <c r="CD42" i="24"/>
  <c r="CE22" i="24"/>
  <c r="CD22" i="24"/>
  <c r="CE61" i="24"/>
  <c r="CD61" i="24"/>
  <c r="CD39" i="24"/>
  <c r="CB21" i="24"/>
  <c r="CD24" i="24"/>
  <c r="CD62" i="24"/>
  <c r="CE41" i="24"/>
  <c r="CE76" i="24"/>
  <c r="CE32" i="24"/>
  <c r="CD32" i="24"/>
  <c r="CD35" i="24"/>
  <c r="CD75" i="24"/>
  <c r="CD66" i="24"/>
  <c r="CD41" i="24"/>
  <c r="CD36" i="24"/>
  <c r="CE26" i="24"/>
  <c r="CB69" i="24"/>
  <c r="CB65" i="24"/>
  <c r="CB75" i="24"/>
  <c r="CD69" i="24"/>
  <c r="CD54" i="24"/>
  <c r="CD46" i="24"/>
  <c r="CD70" i="24"/>
  <c r="CE67" i="24"/>
  <c r="CE36" i="24"/>
  <c r="CD58" i="24"/>
  <c r="CB54" i="24"/>
  <c r="CB58" i="24"/>
  <c r="CD68" i="24"/>
  <c r="CB68" i="24"/>
  <c r="CB20" i="24"/>
  <c r="CE38" i="24"/>
  <c r="CD30" i="24"/>
  <c r="CB30" i="24"/>
  <c r="CD65" i="24"/>
  <c r="CE19" i="24"/>
  <c r="CD19" i="24"/>
  <c r="CD51" i="24"/>
  <c r="CB17" i="24"/>
  <c r="CE68" i="24"/>
  <c r="CD20" i="24"/>
  <c r="CE17" i="24"/>
  <c r="CB28" i="24"/>
  <c r="CD55" i="24"/>
  <c r="CB80" i="24"/>
  <c r="CD38" i="24"/>
  <c r="CE45" i="24"/>
  <c r="CE40" i="24"/>
  <c r="CD63" i="24"/>
  <c r="CD59" i="24"/>
  <c r="CD34" i="24"/>
  <c r="CE72" i="24"/>
  <c r="CE46" i="24"/>
  <c r="CD27" i="24"/>
  <c r="CD28" i="24"/>
  <c r="CB56" i="24"/>
  <c r="CD80" i="24"/>
  <c r="BY84" i="24"/>
  <c r="BZ84" i="24" s="1"/>
  <c r="CC83" i="24"/>
  <c r="CB39" i="24"/>
  <c r="CE39" i="24"/>
  <c r="CE75" i="24"/>
  <c r="CB46" i="24"/>
  <c r="CB70" i="24"/>
  <c r="CB27" i="24"/>
  <c r="CB64" i="24"/>
  <c r="CE77" i="24"/>
  <c r="CB16" i="24"/>
  <c r="CD45" i="24"/>
  <c r="CD40" i="24"/>
  <c r="CB59" i="24"/>
  <c r="CB35" i="24"/>
  <c r="CD78" i="24"/>
  <c r="CD67" i="24"/>
  <c r="CE27" i="24"/>
  <c r="CB47" i="24"/>
  <c r="CB51" i="24"/>
  <c r="CD16" i="24"/>
  <c r="CD76" i="24"/>
  <c r="CB52" i="24"/>
  <c r="CD26" i="24"/>
  <c r="CD25" i="24"/>
  <c r="CE35" i="24"/>
  <c r="CE48" i="24"/>
  <c r="CB66" i="24"/>
  <c r="CE24" i="24"/>
  <c r="CE74" i="24"/>
  <c r="CB42" i="24"/>
  <c r="CD43" i="24"/>
  <c r="CE73" i="24"/>
  <c r="CE42" i="24"/>
  <c r="CE23" i="24"/>
  <c r="CE25" i="24"/>
  <c r="CD52" i="24"/>
  <c r="CD47" i="24"/>
  <c r="CE33" i="24"/>
  <c r="CE66" i="24"/>
  <c r="CD53" i="24"/>
  <c r="CE43" i="24"/>
  <c r="CE53" i="24"/>
  <c r="CD74" i="24"/>
  <c r="CD23" i="24"/>
  <c r="CD48" i="24"/>
  <c r="CD56" i="24"/>
  <c r="CE31" i="24"/>
  <c r="CB24" i="24"/>
  <c r="CB37" i="24"/>
  <c r="CB63" i="24"/>
  <c r="CD37" i="24"/>
  <c r="CD31" i="24"/>
  <c r="CD73" i="24"/>
  <c r="CB55" i="24"/>
  <c r="CE49" i="24"/>
  <c r="CE55" i="24"/>
  <c r="CD72" i="24"/>
  <c r="CB44" i="24"/>
  <c r="CD44" i="24"/>
  <c r="CB49" i="24"/>
  <c r="CD77" i="24"/>
  <c r="CD50" i="24"/>
  <c r="CE57" i="24"/>
  <c r="CB50" i="24"/>
  <c r="CD57" i="24"/>
  <c r="CF82" i="24"/>
  <c r="CA83" i="24"/>
  <c r="CB83" i="24"/>
  <c r="CD83" i="24"/>
  <c r="CE83" i="24"/>
  <c r="CF83" i="24"/>
  <c r="CF15" i="24"/>
  <c r="CY16" i="24" l="1"/>
  <c r="CS18" i="24"/>
  <c r="CR19" i="24"/>
  <c r="CV19" i="24" s="1"/>
  <c r="CW17" i="24"/>
  <c r="CX17" i="24"/>
  <c r="CT17" i="24"/>
  <c r="CU17" i="24"/>
  <c r="BY85" i="24"/>
  <c r="BY86" i="24" s="1"/>
  <c r="CC84" i="24"/>
  <c r="CA84" i="24"/>
  <c r="CD84" i="24"/>
  <c r="CB84" i="24"/>
  <c r="CE84" i="24"/>
  <c r="CF84" i="24"/>
  <c r="CY17" i="24" l="1"/>
  <c r="CR20" i="24"/>
  <c r="CV20" i="24" s="1"/>
  <c r="CS19" i="24"/>
  <c r="CT18" i="24"/>
  <c r="CU18" i="24"/>
  <c r="CW18" i="24"/>
  <c r="CX18" i="24"/>
  <c r="BZ85" i="24"/>
  <c r="CF85" i="24" s="1"/>
  <c r="CC85" i="24"/>
  <c r="BZ86" i="24"/>
  <c r="CC86" i="24"/>
  <c r="BY87" i="24"/>
  <c r="CY18" i="24" l="1"/>
  <c r="CT19" i="24"/>
  <c r="CX19" i="24"/>
  <c r="CU19" i="24"/>
  <c r="CW19" i="24"/>
  <c r="CS20" i="24"/>
  <c r="CR21" i="24"/>
  <c r="CV21" i="24" s="1"/>
  <c r="CA85" i="24"/>
  <c r="CE85" i="24"/>
  <c r="CB85" i="24"/>
  <c r="CD85" i="24"/>
  <c r="BZ87" i="24"/>
  <c r="BY88" i="24"/>
  <c r="CC87" i="24"/>
  <c r="CA86" i="24"/>
  <c r="CB86" i="24"/>
  <c r="CD86" i="24"/>
  <c r="CE86" i="24"/>
  <c r="CF86" i="24"/>
  <c r="CY19" i="24" l="1"/>
  <c r="CS21" i="24"/>
  <c r="CR22" i="24"/>
  <c r="CV22" i="24" s="1"/>
  <c r="CT20" i="24"/>
  <c r="CW20" i="24"/>
  <c r="CX20" i="24"/>
  <c r="CU20" i="24"/>
  <c r="BZ88" i="24"/>
  <c r="BY89" i="24"/>
  <c r="CC88" i="24"/>
  <c r="CA87" i="24"/>
  <c r="CB87" i="24"/>
  <c r="CF87" i="24"/>
  <c r="CE87" i="24"/>
  <c r="CD87" i="24"/>
  <c r="CY20" i="24" l="1"/>
  <c r="CS22" i="24"/>
  <c r="CR23" i="24"/>
  <c r="CV23" i="24" s="1"/>
  <c r="CW21" i="24"/>
  <c r="CX21" i="24"/>
  <c r="CT21" i="24"/>
  <c r="CU21" i="24"/>
  <c r="BY90" i="24"/>
  <c r="CC89" i="24"/>
  <c r="BZ89" i="24"/>
  <c r="CA88" i="24"/>
  <c r="CE88" i="24"/>
  <c r="CB88" i="24"/>
  <c r="CF88" i="24"/>
  <c r="CD88" i="24"/>
  <c r="CY21" i="24" l="1"/>
  <c r="CR24" i="24"/>
  <c r="CV24" i="24" s="1"/>
  <c r="CS23" i="24"/>
  <c r="CT22" i="24"/>
  <c r="CU22" i="24"/>
  <c r="CW22" i="24"/>
  <c r="CX22" i="24"/>
  <c r="CB89" i="24"/>
  <c r="CD89" i="24"/>
  <c r="CA89" i="24"/>
  <c r="CE89" i="24"/>
  <c r="CF89" i="24"/>
  <c r="BZ90" i="24"/>
  <c r="CC90" i="24"/>
  <c r="BY91" i="24"/>
  <c r="CY22" i="24" l="1"/>
  <c r="CW23" i="24"/>
  <c r="CT23" i="24"/>
  <c r="CU23" i="24"/>
  <c r="CX23" i="24"/>
  <c r="CS24" i="24"/>
  <c r="CR25" i="24"/>
  <c r="CV25" i="24" s="1"/>
  <c r="BY92" i="24"/>
  <c r="CC91" i="24"/>
  <c r="BZ91" i="24"/>
  <c r="CA90" i="24"/>
  <c r="CE90" i="24"/>
  <c r="CF90" i="24"/>
  <c r="CB90" i="24"/>
  <c r="CD90" i="24"/>
  <c r="CY23" i="24" l="1"/>
  <c r="CT24" i="24"/>
  <c r="CW24" i="24"/>
  <c r="CX24" i="24"/>
  <c r="CU24" i="24"/>
  <c r="CS25" i="24"/>
  <c r="CR26" i="24"/>
  <c r="CV26" i="24" s="1"/>
  <c r="CE91" i="24"/>
  <c r="CF91" i="24"/>
  <c r="CB91" i="24"/>
  <c r="CA91" i="24"/>
  <c r="CD91" i="24"/>
  <c r="BZ92" i="24"/>
  <c r="BY93" i="24"/>
  <c r="CC92" i="24"/>
  <c r="CY24" i="24" l="1"/>
  <c r="CS26" i="24"/>
  <c r="CR27" i="24"/>
  <c r="CV27" i="24" s="1"/>
  <c r="CW25" i="24"/>
  <c r="CX25" i="24"/>
  <c r="CT25" i="24"/>
  <c r="CU25" i="24"/>
  <c r="BY94" i="24"/>
  <c r="BZ93" i="24"/>
  <c r="CC93" i="24"/>
  <c r="CD92" i="24"/>
  <c r="CB92" i="24"/>
  <c r="CE92" i="24"/>
  <c r="CA92" i="24"/>
  <c r="CF92" i="24"/>
  <c r="CY25" i="24" l="1"/>
  <c r="CR28" i="24"/>
  <c r="CV28" i="24" s="1"/>
  <c r="CS27" i="24"/>
  <c r="CT26" i="24"/>
  <c r="CU26" i="24"/>
  <c r="CW26" i="24"/>
  <c r="CX26" i="24"/>
  <c r="CA93" i="24"/>
  <c r="CD93" i="24"/>
  <c r="CE93" i="24"/>
  <c r="CB93" i="24"/>
  <c r="CF93" i="24"/>
  <c r="BZ94" i="24"/>
  <c r="CC94" i="24"/>
  <c r="BY95" i="24"/>
  <c r="CY26" i="24" l="1"/>
  <c r="CU27" i="24"/>
  <c r="CX27" i="24"/>
  <c r="CT27" i="24"/>
  <c r="CW27" i="24"/>
  <c r="CS28" i="24"/>
  <c r="CR29" i="24"/>
  <c r="CV29" i="24" s="1"/>
  <c r="BZ95" i="24"/>
  <c r="BY96" i="24"/>
  <c r="CC95" i="24"/>
  <c r="CA94" i="24"/>
  <c r="CD94" i="24"/>
  <c r="CF94" i="24"/>
  <c r="CB94" i="24"/>
  <c r="CE94" i="24"/>
  <c r="CY27" i="24" l="1"/>
  <c r="CT28" i="24"/>
  <c r="CW28" i="24"/>
  <c r="CX28" i="24"/>
  <c r="CU28" i="24"/>
  <c r="CS29" i="24"/>
  <c r="CR30" i="24"/>
  <c r="CV30" i="24" s="1"/>
  <c r="BZ96" i="24"/>
  <c r="CC96" i="24"/>
  <c r="BY97" i="24"/>
  <c r="CD95" i="24"/>
  <c r="CE95" i="24"/>
  <c r="CF95" i="24"/>
  <c r="CB95" i="24"/>
  <c r="CA95" i="24"/>
  <c r="CY28" i="24" l="1"/>
  <c r="CS30" i="24"/>
  <c r="CR31" i="24"/>
  <c r="CV31" i="24" s="1"/>
  <c r="CW29" i="24"/>
  <c r="CX29" i="24"/>
  <c r="CT29" i="24"/>
  <c r="CU29" i="24"/>
  <c r="BY98" i="24"/>
  <c r="CC97" i="24"/>
  <c r="BZ97" i="24"/>
  <c r="CD96" i="24"/>
  <c r="CE96" i="24"/>
  <c r="CA96" i="24"/>
  <c r="CF96" i="24"/>
  <c r="CB96" i="24"/>
  <c r="CY29" i="24" l="1"/>
  <c r="CR32" i="24"/>
  <c r="CV32" i="24" s="1"/>
  <c r="CS31" i="24"/>
  <c r="CT30" i="24"/>
  <c r="CU30" i="24"/>
  <c r="CW30" i="24"/>
  <c r="CX30" i="24"/>
  <c r="CA97" i="24"/>
  <c r="CD97" i="24"/>
  <c r="CE97" i="24"/>
  <c r="CF97" i="24"/>
  <c r="CB97" i="24"/>
  <c r="BZ98" i="24"/>
  <c r="CC98" i="24"/>
  <c r="BY99" i="24"/>
  <c r="CY30" i="24" l="1"/>
  <c r="CT31" i="24"/>
  <c r="CW31" i="24"/>
  <c r="CU31" i="24"/>
  <c r="CX31" i="24"/>
  <c r="CS32" i="24"/>
  <c r="CR33" i="24"/>
  <c r="CA98" i="24"/>
  <c r="CB98" i="24"/>
  <c r="CD98" i="24"/>
  <c r="CE98" i="24"/>
  <c r="CF98" i="24"/>
  <c r="BY100" i="24"/>
  <c r="BZ99" i="24"/>
  <c r="CC99" i="24"/>
  <c r="CV33" i="24" l="1"/>
  <c r="CY31" i="24"/>
  <c r="CS33" i="24"/>
  <c r="CR34" i="24"/>
  <c r="CV34" i="24" s="1"/>
  <c r="CT32" i="24"/>
  <c r="CW32" i="24"/>
  <c r="CX32" i="24"/>
  <c r="CU32" i="24"/>
  <c r="BZ100" i="24"/>
  <c r="CC100" i="24"/>
  <c r="BY101" i="24"/>
  <c r="CA99" i="24"/>
  <c r="CE99" i="24"/>
  <c r="CD99" i="24"/>
  <c r="CF99" i="24"/>
  <c r="CB99" i="24"/>
  <c r="CY32" i="24" l="1"/>
  <c r="CS34" i="24"/>
  <c r="CR35" i="24"/>
  <c r="CV35" i="24" s="1"/>
  <c r="CW33" i="24"/>
  <c r="CX33" i="24"/>
  <c r="CT33" i="24"/>
  <c r="CU33" i="24"/>
  <c r="BY102" i="24"/>
  <c r="BZ101" i="24"/>
  <c r="CC101" i="24"/>
  <c r="CB100" i="24"/>
  <c r="CD100" i="24"/>
  <c r="CE100" i="24"/>
  <c r="CA100" i="24"/>
  <c r="CF100" i="24"/>
  <c r="CY33" i="24" l="1"/>
  <c r="CR36" i="24"/>
  <c r="CV36" i="24" s="1"/>
  <c r="CS35" i="24"/>
  <c r="CT34" i="24"/>
  <c r="CU34" i="24"/>
  <c r="CW34" i="24"/>
  <c r="CX34" i="24"/>
  <c r="CA101" i="24"/>
  <c r="CB101" i="24"/>
  <c r="CF101" i="24"/>
  <c r="CD101" i="24"/>
  <c r="CE101" i="24"/>
  <c r="BZ102" i="24"/>
  <c r="CC102" i="24"/>
  <c r="BY103" i="24"/>
  <c r="CY34" i="24" l="1"/>
  <c r="CT35" i="24"/>
  <c r="CX35" i="24"/>
  <c r="CU35" i="24"/>
  <c r="CW35" i="24"/>
  <c r="CS36" i="24"/>
  <c r="CR37" i="24"/>
  <c r="CV37" i="24" s="1"/>
  <c r="CC103" i="24"/>
  <c r="BZ103" i="24"/>
  <c r="BY104" i="24"/>
  <c r="CA102" i="24"/>
  <c r="CB102" i="24"/>
  <c r="CD102" i="24"/>
  <c r="CE102" i="24"/>
  <c r="CF102" i="24"/>
  <c r="CY35" i="24" l="1"/>
  <c r="CS37" i="24"/>
  <c r="CR38" i="24"/>
  <c r="CV38" i="24" s="1"/>
  <c r="CT36" i="24"/>
  <c r="CW36" i="24"/>
  <c r="CX36" i="24"/>
  <c r="CU36" i="24"/>
  <c r="BZ104" i="24"/>
  <c r="BY105" i="24"/>
  <c r="CC104" i="24"/>
  <c r="CD103" i="24"/>
  <c r="CE103" i="24"/>
  <c r="CA103" i="24"/>
  <c r="CB103" i="24"/>
  <c r="CF103" i="24"/>
  <c r="CY36" i="24" l="1"/>
  <c r="CS38" i="24"/>
  <c r="CR39" i="24"/>
  <c r="CV39" i="24" s="1"/>
  <c r="CW37" i="24"/>
  <c r="CX37" i="24"/>
  <c r="CT37" i="24"/>
  <c r="CU37" i="24"/>
  <c r="BY106" i="24"/>
  <c r="CC105" i="24"/>
  <c r="BZ105" i="24"/>
  <c r="CF104" i="24"/>
  <c r="CD104" i="24"/>
  <c r="CE104" i="24"/>
  <c r="CA104" i="24"/>
  <c r="CB104" i="24"/>
  <c r="CY37" i="24" l="1"/>
  <c r="CR40" i="24"/>
  <c r="CV40" i="24" s="1"/>
  <c r="CS39" i="24"/>
  <c r="CT38" i="24"/>
  <c r="CU38" i="24"/>
  <c r="CW38" i="24"/>
  <c r="CX38" i="24"/>
  <c r="CE105" i="24"/>
  <c r="CF105" i="24"/>
  <c r="CA105" i="24"/>
  <c r="CD105" i="24"/>
  <c r="CB105" i="24"/>
  <c r="BZ106" i="24"/>
  <c r="CC106" i="24"/>
  <c r="BY107" i="24"/>
  <c r="CY38" i="24" l="1"/>
  <c r="CW39" i="24"/>
  <c r="CT39" i="24"/>
  <c r="CU39" i="24"/>
  <c r="CX39" i="24"/>
  <c r="CS40" i="24"/>
  <c r="CR41" i="24"/>
  <c r="CV41" i="24" s="1"/>
  <c r="BZ107" i="24"/>
  <c r="CC107" i="24"/>
  <c r="BY108" i="24"/>
  <c r="CA106" i="24"/>
  <c r="CB106" i="24"/>
  <c r="CD106" i="24"/>
  <c r="CE106" i="24"/>
  <c r="CF106" i="24"/>
  <c r="CY39" i="24" l="1"/>
  <c r="CS41" i="24"/>
  <c r="CR42" i="24"/>
  <c r="CV42" i="24" s="1"/>
  <c r="CT40" i="24"/>
  <c r="CW40" i="24"/>
  <c r="CX40" i="24"/>
  <c r="CU40" i="24"/>
  <c r="BZ108" i="24"/>
  <c r="BY109" i="24"/>
  <c r="CC108" i="24"/>
  <c r="CA107" i="24"/>
  <c r="CB107" i="24"/>
  <c r="CD107" i="24"/>
  <c r="CE107" i="24"/>
  <c r="CF107" i="24"/>
  <c r="CY40" i="24" l="1"/>
  <c r="CS42" i="24"/>
  <c r="CR43" i="24"/>
  <c r="CV43" i="24" s="1"/>
  <c r="CW41" i="24"/>
  <c r="CX41" i="24"/>
  <c r="CT41" i="24"/>
  <c r="CU41" i="24"/>
  <c r="BY110" i="24"/>
  <c r="BZ109" i="24"/>
  <c r="CC109" i="24"/>
  <c r="CD108" i="24"/>
  <c r="CE108" i="24"/>
  <c r="CF108" i="24"/>
  <c r="CA108" i="24"/>
  <c r="CB108" i="24"/>
  <c r="CY41" i="24" l="1"/>
  <c r="CR44" i="24"/>
  <c r="CV44" i="24" s="1"/>
  <c r="CS43" i="24"/>
  <c r="CT42" i="24"/>
  <c r="CU42" i="24"/>
  <c r="CW42" i="24"/>
  <c r="CX42" i="24"/>
  <c r="CA109" i="24"/>
  <c r="CB109" i="24"/>
  <c r="CE109" i="24"/>
  <c r="CF109" i="24"/>
  <c r="CD109" i="24"/>
  <c r="BZ110" i="24"/>
  <c r="CC110" i="24"/>
  <c r="BY111" i="24"/>
  <c r="CY42" i="24" l="1"/>
  <c r="CT43" i="24"/>
  <c r="CU43" i="24"/>
  <c r="CW43" i="24"/>
  <c r="CX43" i="24"/>
  <c r="CS44" i="24"/>
  <c r="CR45" i="24"/>
  <c r="CV45" i="24" s="1"/>
  <c r="BZ111" i="24"/>
  <c r="BY112" i="24"/>
  <c r="CC111" i="24"/>
  <c r="CA110" i="24"/>
  <c r="CF110" i="24"/>
  <c r="CD110" i="24"/>
  <c r="CB110" i="24"/>
  <c r="CE110" i="24"/>
  <c r="CY43" i="24" l="1"/>
  <c r="CS45" i="24"/>
  <c r="CR46" i="24"/>
  <c r="CV46" i="24" s="1"/>
  <c r="CT44" i="24"/>
  <c r="CW44" i="24"/>
  <c r="CX44" i="24"/>
  <c r="CU44" i="24"/>
  <c r="BZ112" i="24"/>
  <c r="CC112" i="24"/>
  <c r="BY113" i="24"/>
  <c r="CE111" i="24"/>
  <c r="CF111" i="24"/>
  <c r="CA111" i="24"/>
  <c r="CD111" i="24"/>
  <c r="CB111" i="24"/>
  <c r="CY44" i="24" l="1"/>
  <c r="CS46" i="24"/>
  <c r="CR47" i="24"/>
  <c r="CV47" i="24" s="1"/>
  <c r="CW45" i="24"/>
  <c r="CX45" i="24"/>
  <c r="CT45" i="24"/>
  <c r="CU45" i="24"/>
  <c r="BY114" i="24"/>
  <c r="BZ113" i="24"/>
  <c r="CC113" i="24"/>
  <c r="CD112" i="24"/>
  <c r="CE112" i="24"/>
  <c r="CB112" i="24"/>
  <c r="CF112" i="24"/>
  <c r="CA112" i="24"/>
  <c r="CY45" i="24" l="1"/>
  <c r="CR48" i="24"/>
  <c r="CV48" i="24" s="1"/>
  <c r="CS47" i="24"/>
  <c r="CT46" i="24"/>
  <c r="CU46" i="24"/>
  <c r="CW46" i="24"/>
  <c r="CX46" i="24"/>
  <c r="CD113" i="24"/>
  <c r="CE113" i="24"/>
  <c r="CF113" i="24"/>
  <c r="CB113" i="24"/>
  <c r="CA113" i="24"/>
  <c r="BZ114" i="24"/>
  <c r="CC114" i="24"/>
  <c r="BY115" i="24"/>
  <c r="CY46" i="24" l="1"/>
  <c r="CS48" i="24"/>
  <c r="CR49" i="24"/>
  <c r="CV49" i="24" s="1"/>
  <c r="CW47" i="24"/>
  <c r="CT47" i="24"/>
  <c r="CU47" i="24"/>
  <c r="CX47" i="24"/>
  <c r="CC115" i="24"/>
  <c r="BZ115" i="24"/>
  <c r="BY116" i="24"/>
  <c r="CA114" i="24"/>
  <c r="CF114" i="24"/>
  <c r="CB114" i="24"/>
  <c r="CE114" i="24"/>
  <c r="CD114" i="24"/>
  <c r="CY47" i="24" l="1"/>
  <c r="CS49" i="24"/>
  <c r="CR50" i="24"/>
  <c r="CV50" i="24" s="1"/>
  <c r="CT48" i="24"/>
  <c r="CW48" i="24"/>
  <c r="CX48" i="24"/>
  <c r="CU48" i="24"/>
  <c r="BZ116" i="24"/>
  <c r="BY117" i="24"/>
  <c r="CC116" i="24"/>
  <c r="CD115" i="24"/>
  <c r="CE115" i="24"/>
  <c r="CA115" i="24"/>
  <c r="CB115" i="24"/>
  <c r="CF115" i="24"/>
  <c r="CY48" i="24" l="1"/>
  <c r="CW49" i="24"/>
  <c r="CX49" i="24"/>
  <c r="CT49" i="24"/>
  <c r="CU49" i="24"/>
  <c r="CS50" i="24"/>
  <c r="CR51" i="24"/>
  <c r="CV51" i="24" s="1"/>
  <c r="CF116" i="24"/>
  <c r="CA116" i="24"/>
  <c r="CD116" i="24"/>
  <c r="CE116" i="24"/>
  <c r="CB116" i="24"/>
  <c r="BY118" i="24"/>
  <c r="CC117" i="24"/>
  <c r="BZ117" i="24"/>
  <c r="CY49" i="24" l="1"/>
  <c r="CT50" i="24"/>
  <c r="CU50" i="24"/>
  <c r="CW50" i="24"/>
  <c r="CX50" i="24"/>
  <c r="CR52" i="24"/>
  <c r="CV52" i="24" s="1"/>
  <c r="CS51" i="24"/>
  <c r="BZ118" i="24"/>
  <c r="CC118" i="24"/>
  <c r="BY119" i="24"/>
  <c r="CA117" i="24"/>
  <c r="CF117" i="24"/>
  <c r="CE117" i="24"/>
  <c r="CB117" i="24"/>
  <c r="CD117" i="24"/>
  <c r="CY50" i="24" l="1"/>
  <c r="CT51" i="24"/>
  <c r="CU51" i="24"/>
  <c r="CW51" i="24"/>
  <c r="CX51" i="24"/>
  <c r="CS52" i="24"/>
  <c r="CR53" i="24"/>
  <c r="CV53" i="24" s="1"/>
  <c r="CA118" i="24"/>
  <c r="CB118" i="24"/>
  <c r="CD118" i="24"/>
  <c r="CE118" i="24"/>
  <c r="CF118" i="24"/>
  <c r="BZ119" i="24"/>
  <c r="BY120" i="24"/>
  <c r="CC119" i="24"/>
  <c r="CY51" i="24" l="1"/>
  <c r="CS53" i="24"/>
  <c r="CR54" i="24"/>
  <c r="CV54" i="24" s="1"/>
  <c r="CT52" i="24"/>
  <c r="CW52" i="24"/>
  <c r="CX52" i="24"/>
  <c r="CU52" i="24"/>
  <c r="BZ120" i="24"/>
  <c r="CC120" i="24"/>
  <c r="BY121" i="24"/>
  <c r="CA119" i="24"/>
  <c r="CB119" i="24"/>
  <c r="CD119" i="24"/>
  <c r="CE119" i="24"/>
  <c r="CF119" i="24"/>
  <c r="CY52" i="24" l="1"/>
  <c r="CS54" i="24"/>
  <c r="CR55" i="24"/>
  <c r="CV55" i="24" s="1"/>
  <c r="CW53" i="24"/>
  <c r="CX53" i="24"/>
  <c r="CT53" i="24"/>
  <c r="CU53" i="24"/>
  <c r="CA120" i="24"/>
  <c r="CB120" i="24"/>
  <c r="CE120" i="24"/>
  <c r="CF120" i="24"/>
  <c r="CD120" i="24"/>
  <c r="BY122" i="24"/>
  <c r="CC121" i="24"/>
  <c r="BZ121" i="24"/>
  <c r="CY53" i="24" l="1"/>
  <c r="CR56" i="24"/>
  <c r="CV56" i="24" s="1"/>
  <c r="CS55" i="24"/>
  <c r="CT54" i="24"/>
  <c r="CU54" i="24"/>
  <c r="CW54" i="24"/>
  <c r="CX54" i="24"/>
  <c r="CA121" i="24"/>
  <c r="CB121" i="24"/>
  <c r="CE121" i="24"/>
  <c r="CD121" i="24"/>
  <c r="CF121" i="24"/>
  <c r="BZ122" i="24"/>
  <c r="CC122" i="24"/>
  <c r="BY123" i="24"/>
  <c r="CY54" i="24" l="1"/>
  <c r="CT55" i="24"/>
  <c r="CW55" i="24"/>
  <c r="CU55" i="24"/>
  <c r="CX55" i="24"/>
  <c r="CS56" i="24"/>
  <c r="CR57" i="24"/>
  <c r="CV57" i="24" s="1"/>
  <c r="BZ123" i="24"/>
  <c r="BY124" i="24"/>
  <c r="CC123" i="24"/>
  <c r="CA122" i="24"/>
  <c r="CB122" i="24"/>
  <c r="CD122" i="24"/>
  <c r="CE122" i="24"/>
  <c r="CF122" i="24"/>
  <c r="CY55" i="24" l="1"/>
  <c r="CS57" i="24"/>
  <c r="CR58" i="24"/>
  <c r="CV58" i="24" s="1"/>
  <c r="CT56" i="24"/>
  <c r="CW56" i="24"/>
  <c r="CX56" i="24"/>
  <c r="CU56" i="24"/>
  <c r="CB123" i="24"/>
  <c r="CE123" i="24"/>
  <c r="CF123" i="24"/>
  <c r="CD123" i="24"/>
  <c r="CA123" i="24"/>
  <c r="BZ124" i="24"/>
  <c r="BY125" i="24"/>
  <c r="CC124" i="24"/>
  <c r="CY56" i="24" l="1"/>
  <c r="CS58" i="24"/>
  <c r="CR59" i="24"/>
  <c r="CV59" i="24" s="1"/>
  <c r="CW57" i="24"/>
  <c r="CX57" i="24"/>
  <c r="CT57" i="24"/>
  <c r="CU57" i="24"/>
  <c r="BY126" i="24"/>
  <c r="BZ125" i="24"/>
  <c r="CC125" i="24"/>
  <c r="CF124" i="24"/>
  <c r="CA124" i="24"/>
  <c r="CB124" i="24"/>
  <c r="CD124" i="24"/>
  <c r="CE124" i="24"/>
  <c r="CY57" i="24" l="1"/>
  <c r="CT58" i="24"/>
  <c r="CU58" i="24"/>
  <c r="CW58" i="24"/>
  <c r="CX58" i="24"/>
  <c r="CR60" i="24"/>
  <c r="CV60" i="24" s="1"/>
  <c r="CS59" i="24"/>
  <c r="CB125" i="24"/>
  <c r="CD125" i="24"/>
  <c r="CA125" i="24"/>
  <c r="CF125" i="24"/>
  <c r="CE125" i="24"/>
  <c r="BZ126" i="24"/>
  <c r="CC126" i="24"/>
  <c r="BY127" i="24"/>
  <c r="CY58" i="24" l="1"/>
  <c r="CT59" i="24"/>
  <c r="CX59" i="24"/>
  <c r="CU59" i="24"/>
  <c r="CW59" i="24"/>
  <c r="CS60" i="24"/>
  <c r="CR61" i="24"/>
  <c r="CV61" i="24" s="1"/>
  <c r="CC127" i="24"/>
  <c r="BY128" i="24"/>
  <c r="BZ127" i="24"/>
  <c r="CA126" i="24"/>
  <c r="CD126" i="24"/>
  <c r="CB126" i="24"/>
  <c r="CE126" i="24"/>
  <c r="CF126" i="24"/>
  <c r="CY59" i="24" l="1"/>
  <c r="CT60" i="24"/>
  <c r="CW60" i="24"/>
  <c r="CX60" i="24"/>
  <c r="CU60" i="24"/>
  <c r="CS61" i="24"/>
  <c r="CR62" i="24"/>
  <c r="CV62" i="24" s="1"/>
  <c r="CD127" i="24"/>
  <c r="CE127" i="24"/>
  <c r="CA127" i="24"/>
  <c r="CB127" i="24"/>
  <c r="CF127" i="24"/>
  <c r="BZ128" i="24"/>
  <c r="CC128" i="24"/>
  <c r="BY129" i="24"/>
  <c r="CY60" i="24" l="1"/>
  <c r="CW61" i="24"/>
  <c r="CX61" i="24"/>
  <c r="CT61" i="24"/>
  <c r="CU61" i="24"/>
  <c r="CS62" i="24"/>
  <c r="CR63" i="24"/>
  <c r="CV63" i="24" s="1"/>
  <c r="CD128" i="24"/>
  <c r="CF128" i="24"/>
  <c r="CE128" i="24"/>
  <c r="CA128" i="24"/>
  <c r="CB128" i="24"/>
  <c r="BY130" i="24"/>
  <c r="CC129" i="24"/>
  <c r="BZ129" i="24"/>
  <c r="CY61" i="24" l="1"/>
  <c r="CT62" i="24"/>
  <c r="CU62" i="24"/>
  <c r="CW62" i="24"/>
  <c r="CX62" i="24"/>
  <c r="CR64" i="24"/>
  <c r="CV64" i="24" s="1"/>
  <c r="CS63" i="24"/>
  <c r="BZ130" i="24"/>
  <c r="CC130" i="24"/>
  <c r="BY131" i="24"/>
  <c r="CD129" i="24"/>
  <c r="CE129" i="24"/>
  <c r="CA129" i="24"/>
  <c r="CB129" i="24"/>
  <c r="CF129" i="24"/>
  <c r="CY62" i="24" l="1"/>
  <c r="CT63" i="24"/>
  <c r="CW63" i="24"/>
  <c r="CU63" i="24"/>
  <c r="CX63" i="24"/>
  <c r="CS64" i="24"/>
  <c r="CR65" i="24"/>
  <c r="CV65" i="24" s="1"/>
  <c r="BY132" i="24"/>
  <c r="BZ131" i="24"/>
  <c r="CC131" i="24"/>
  <c r="CA130" i="24"/>
  <c r="CB130" i="24"/>
  <c r="CD130" i="24"/>
  <c r="CE130" i="24"/>
  <c r="CF130" i="24"/>
  <c r="CY63" i="24" l="1"/>
  <c r="CS65" i="24"/>
  <c r="CR66" i="24"/>
  <c r="CV66" i="24" s="1"/>
  <c r="CT64" i="24"/>
  <c r="CW64" i="24"/>
  <c r="CX64" i="24"/>
  <c r="CU64" i="24"/>
  <c r="CA131" i="24"/>
  <c r="CD131" i="24"/>
  <c r="CB131" i="24"/>
  <c r="CE131" i="24"/>
  <c r="CF131" i="24"/>
  <c r="BZ132" i="24"/>
  <c r="BY133" i="24"/>
  <c r="CC132" i="24"/>
  <c r="CY64" i="24" l="1"/>
  <c r="CS66" i="24"/>
  <c r="CR67" i="24"/>
  <c r="CV67" i="24" s="1"/>
  <c r="CW65" i="24"/>
  <c r="CX65" i="24"/>
  <c r="CT65" i="24"/>
  <c r="CU65" i="24"/>
  <c r="CY65" i="24" s="1"/>
  <c r="CE132" i="24"/>
  <c r="CF132" i="24"/>
  <c r="CB132" i="24"/>
  <c r="CA132" i="24"/>
  <c r="CD132" i="24"/>
  <c r="BY134" i="24"/>
  <c r="CC133" i="24"/>
  <c r="BZ133" i="24"/>
  <c r="CR68" i="24" l="1"/>
  <c r="CV68" i="24" s="1"/>
  <c r="CS67" i="24"/>
  <c r="CT66" i="24"/>
  <c r="CU66" i="24"/>
  <c r="CW66" i="24"/>
  <c r="CX66" i="24"/>
  <c r="BZ134" i="24"/>
  <c r="CC134" i="24"/>
  <c r="BY135" i="24"/>
  <c r="CB133" i="24"/>
  <c r="CD133" i="24"/>
  <c r="CE133" i="24"/>
  <c r="CF133" i="24"/>
  <c r="CA133" i="24"/>
  <c r="CY66" i="24" l="1"/>
  <c r="CT67" i="24"/>
  <c r="CU67" i="24"/>
  <c r="CW67" i="24"/>
  <c r="CX67" i="24"/>
  <c r="CY67" i="24" s="1"/>
  <c r="CS68" i="24"/>
  <c r="CR69" i="24"/>
  <c r="CV69" i="24" s="1"/>
  <c r="BZ135" i="24"/>
  <c r="CC135" i="24"/>
  <c r="BY136" i="24"/>
  <c r="CA134" i="24"/>
  <c r="CD134" i="24"/>
  <c r="CE134" i="24"/>
  <c r="CF134" i="24"/>
  <c r="CB134" i="24"/>
  <c r="CS69" i="24" l="1"/>
  <c r="CR70" i="24"/>
  <c r="CV70" i="24" s="1"/>
  <c r="CT68" i="24"/>
  <c r="CW68" i="24"/>
  <c r="CX68" i="24"/>
  <c r="CU68" i="24"/>
  <c r="CY68" i="24" s="1"/>
  <c r="BZ136" i="24"/>
  <c r="CC136" i="24"/>
  <c r="BY137" i="24"/>
  <c r="CA135" i="24"/>
  <c r="CB135" i="24"/>
  <c r="CF135" i="24"/>
  <c r="CD135" i="24"/>
  <c r="CE135" i="24"/>
  <c r="CS70" i="24" l="1"/>
  <c r="CR71" i="24"/>
  <c r="CV71" i="24" s="1"/>
  <c r="CW69" i="24"/>
  <c r="CX69" i="24"/>
  <c r="CT69" i="24"/>
  <c r="CU69" i="24"/>
  <c r="CY69" i="24" s="1"/>
  <c r="BY138" i="24"/>
  <c r="CC137" i="24"/>
  <c r="BZ137" i="24"/>
  <c r="CA136" i="24"/>
  <c r="CB136" i="24"/>
  <c r="CD136" i="24"/>
  <c r="CF136" i="24"/>
  <c r="CE136" i="24"/>
  <c r="CR72" i="24" l="1"/>
  <c r="CV72" i="24" s="1"/>
  <c r="CS71" i="24"/>
  <c r="CT70" i="24"/>
  <c r="CU70" i="24"/>
  <c r="CW70" i="24"/>
  <c r="CX70" i="24"/>
  <c r="CY70" i="24" s="1"/>
  <c r="CB137" i="24"/>
  <c r="CA137" i="24"/>
  <c r="CD137" i="24"/>
  <c r="CE137" i="24"/>
  <c r="CF137" i="24"/>
  <c r="BZ138" i="24"/>
  <c r="CC138" i="24"/>
  <c r="BY139" i="24"/>
  <c r="CT71" i="24" l="1"/>
  <c r="CW71" i="24"/>
  <c r="CU71" i="24"/>
  <c r="CX71" i="24"/>
  <c r="CS72" i="24"/>
  <c r="CR73" i="24"/>
  <c r="CV73" i="24" s="1"/>
  <c r="CA138" i="24"/>
  <c r="CD138" i="24"/>
  <c r="CE138" i="24"/>
  <c r="CF138" i="24"/>
  <c r="CB138" i="24"/>
  <c r="CC139" i="24"/>
  <c r="BY140" i="24"/>
  <c r="BZ139" i="24"/>
  <c r="CY71" i="24" l="1"/>
  <c r="CT72" i="24"/>
  <c r="CW72" i="24"/>
  <c r="CX72" i="24"/>
  <c r="CU72" i="24"/>
  <c r="CS73" i="24"/>
  <c r="CR74" i="24"/>
  <c r="CV74" i="24" s="1"/>
  <c r="CA139" i="24"/>
  <c r="CB139" i="24"/>
  <c r="CD139" i="24"/>
  <c r="CE139" i="24"/>
  <c r="CF139" i="24"/>
  <c r="BZ140" i="24"/>
  <c r="CC140" i="24"/>
  <c r="BY141" i="24"/>
  <c r="CY72" i="24" l="1"/>
  <c r="CW73" i="24"/>
  <c r="CX73" i="24"/>
  <c r="CT73" i="24"/>
  <c r="CU73" i="24"/>
  <c r="CY73" i="24" s="1"/>
  <c r="CS74" i="24"/>
  <c r="CR75" i="24"/>
  <c r="CV75" i="24" s="1"/>
  <c r="CA140" i="24"/>
  <c r="CB140" i="24"/>
  <c r="CE140" i="24"/>
  <c r="CD140" i="24"/>
  <c r="CF140" i="24"/>
  <c r="BY142" i="24"/>
  <c r="CC141" i="24"/>
  <c r="BZ141" i="24"/>
  <c r="CT74" i="24" l="1"/>
  <c r="CU74" i="24"/>
  <c r="CW74" i="24"/>
  <c r="CX74" i="24"/>
  <c r="CR76" i="24"/>
  <c r="CV76" i="24" s="1"/>
  <c r="CS75" i="24"/>
  <c r="CD141" i="24"/>
  <c r="CF141" i="24"/>
  <c r="CB141" i="24"/>
  <c r="CE141" i="24"/>
  <c r="CA141" i="24"/>
  <c r="BZ142" i="24"/>
  <c r="CC142" i="24"/>
  <c r="BY143" i="24"/>
  <c r="CY74" i="24" l="1"/>
  <c r="CU75" i="24"/>
  <c r="CX75" i="24"/>
  <c r="CT75" i="24"/>
  <c r="CW75" i="24"/>
  <c r="CS76" i="24"/>
  <c r="CR77" i="24"/>
  <c r="CV77" i="24" s="1"/>
  <c r="BY144" i="24"/>
  <c r="CC143" i="24"/>
  <c r="BZ143" i="24"/>
  <c r="CA142" i="24"/>
  <c r="CE142" i="24"/>
  <c r="CF142" i="24"/>
  <c r="CD142" i="24"/>
  <c r="CB142" i="24"/>
  <c r="CY75" i="24" l="1"/>
  <c r="CR78" i="24"/>
  <c r="CV78" i="24" s="1"/>
  <c r="CS77" i="24"/>
  <c r="CT76" i="24"/>
  <c r="CW76" i="24"/>
  <c r="CX76" i="24"/>
  <c r="CU76" i="24"/>
  <c r="CF143" i="24"/>
  <c r="CB143" i="24"/>
  <c r="CA143" i="24"/>
  <c r="CD143" i="24"/>
  <c r="CE143" i="24"/>
  <c r="BZ144" i="24"/>
  <c r="BY145" i="24"/>
  <c r="CC144" i="24"/>
  <c r="CY76" i="24" l="1"/>
  <c r="CW77" i="24"/>
  <c r="CX77" i="24"/>
  <c r="CT77" i="24"/>
  <c r="CU77" i="24"/>
  <c r="CS78" i="24"/>
  <c r="CR79" i="24"/>
  <c r="CV79" i="24" s="1"/>
  <c r="BY146" i="24"/>
  <c r="CC145" i="24"/>
  <c r="BZ145" i="24"/>
  <c r="CA144" i="24"/>
  <c r="CF144" i="24"/>
  <c r="CB144" i="24"/>
  <c r="CD144" i="24"/>
  <c r="CE144" i="24"/>
  <c r="CY77" i="24" l="1"/>
  <c r="CR80" i="24"/>
  <c r="CV80" i="24" s="1"/>
  <c r="CS79" i="24"/>
  <c r="CT78" i="24"/>
  <c r="CU78" i="24"/>
  <c r="CW78" i="24"/>
  <c r="CX78" i="24"/>
  <c r="CA145" i="24"/>
  <c r="CB145" i="24"/>
  <c r="CE145" i="24"/>
  <c r="CD145" i="24"/>
  <c r="CF145" i="24"/>
  <c r="BZ146" i="24"/>
  <c r="CC146" i="24"/>
  <c r="BY147" i="24"/>
  <c r="CY78" i="24" l="1"/>
  <c r="CX79" i="24"/>
  <c r="CU79" i="24"/>
  <c r="CT79" i="24"/>
  <c r="CW79" i="24"/>
  <c r="CS80" i="24"/>
  <c r="CR81" i="24"/>
  <c r="CV81" i="24" s="1"/>
  <c r="BZ147" i="24"/>
  <c r="CC147" i="24"/>
  <c r="BY148" i="24"/>
  <c r="CA146" i="24"/>
  <c r="CD146" i="24"/>
  <c r="CF146" i="24"/>
  <c r="CB146" i="24"/>
  <c r="CE146" i="24"/>
  <c r="CY79" i="24" l="1"/>
  <c r="CT80" i="24"/>
  <c r="CW80" i="24"/>
  <c r="CX80" i="24"/>
  <c r="CU80" i="24"/>
  <c r="CS81" i="24"/>
  <c r="CR82" i="24"/>
  <c r="CV82" i="24" s="1"/>
  <c r="BZ148" i="24"/>
  <c r="CC148" i="24"/>
  <c r="BY149" i="24"/>
  <c r="CA147" i="24"/>
  <c r="CB147" i="24"/>
  <c r="CD147" i="24"/>
  <c r="CE147" i="24"/>
  <c r="CF147" i="24"/>
  <c r="CY80" i="24" l="1"/>
  <c r="CW81" i="24"/>
  <c r="CX81" i="24"/>
  <c r="CT81" i="24"/>
  <c r="CU81" i="24"/>
  <c r="CS82" i="24"/>
  <c r="CR83" i="24"/>
  <c r="CV83" i="24" s="1"/>
  <c r="BY150" i="24"/>
  <c r="BZ149" i="24"/>
  <c r="CC149" i="24"/>
  <c r="CD148" i="24"/>
  <c r="CE148" i="24"/>
  <c r="CF148" i="24"/>
  <c r="CB148" i="24"/>
  <c r="CA148" i="24"/>
  <c r="CY81" i="24" l="1"/>
  <c r="CR84" i="24"/>
  <c r="CS83" i="24"/>
  <c r="CT82" i="24"/>
  <c r="CU82" i="24"/>
  <c r="CW82" i="24"/>
  <c r="CX82" i="24"/>
  <c r="CA149" i="24"/>
  <c r="CE149" i="24"/>
  <c r="CD149" i="24"/>
  <c r="CB149" i="24"/>
  <c r="CF149" i="24"/>
  <c r="BZ150" i="24"/>
  <c r="CC150" i="24"/>
  <c r="BY151" i="24"/>
  <c r="CR85" i="24" l="1"/>
  <c r="CV85" i="24" s="1"/>
  <c r="CV84" i="24"/>
  <c r="CY82" i="24"/>
  <c r="CS85" i="24"/>
  <c r="CR86" i="24"/>
  <c r="CV86" i="24" s="1"/>
  <c r="CS84" i="24"/>
  <c r="CU83" i="24"/>
  <c r="CW83" i="24"/>
  <c r="CT83" i="24"/>
  <c r="CX83" i="24"/>
  <c r="BY152" i="24"/>
  <c r="BZ151" i="24"/>
  <c r="CC151" i="24"/>
  <c r="CA150" i="24"/>
  <c r="CE150" i="24"/>
  <c r="CF150" i="24"/>
  <c r="CD150" i="24"/>
  <c r="CB150" i="24"/>
  <c r="CT85" i="24" l="1"/>
  <c r="CU85" i="24"/>
  <c r="CW85" i="24"/>
  <c r="CX85" i="24"/>
  <c r="CY85" i="24"/>
  <c r="CS86" i="24"/>
  <c r="CR87" i="24"/>
  <c r="CV87" i="24" s="1"/>
  <c r="CY83" i="24"/>
  <c r="CT84" i="24"/>
  <c r="CW84" i="24"/>
  <c r="CX84" i="24"/>
  <c r="CU84" i="24"/>
  <c r="CY84" i="24" s="1"/>
  <c r="CA151" i="24"/>
  <c r="CB151" i="24"/>
  <c r="CD151" i="24"/>
  <c r="CE151" i="24"/>
  <c r="CF151" i="24"/>
  <c r="BZ152" i="24"/>
  <c r="BY153" i="24"/>
  <c r="CC152" i="24"/>
  <c r="CS87" i="24" l="1"/>
  <c r="CR88" i="24"/>
  <c r="CV88" i="24" s="1"/>
  <c r="CU86" i="24"/>
  <c r="CT86" i="24"/>
  <c r="CW86" i="24"/>
  <c r="CX86" i="24"/>
  <c r="CY86" i="24"/>
  <c r="CB152" i="24"/>
  <c r="CF152" i="24"/>
  <c r="CD152" i="24"/>
  <c r="CE152" i="24"/>
  <c r="CA152" i="24"/>
  <c r="BY154" i="24"/>
  <c r="CC153" i="24"/>
  <c r="BZ153" i="24"/>
  <c r="CR89" i="24" l="1"/>
  <c r="CV89" i="24" s="1"/>
  <c r="CS88" i="24"/>
  <c r="CX87" i="24"/>
  <c r="CT87" i="24"/>
  <c r="CU87" i="24"/>
  <c r="CW87" i="24"/>
  <c r="CY87" i="24"/>
  <c r="CA153" i="24"/>
  <c r="CB153" i="24"/>
  <c r="CE153" i="24"/>
  <c r="CF153" i="24"/>
  <c r="CD153" i="24"/>
  <c r="BZ154" i="24"/>
  <c r="CC154" i="24"/>
  <c r="BY155" i="24"/>
  <c r="CU88" i="24" l="1"/>
  <c r="CW88" i="24"/>
  <c r="CX88" i="24"/>
  <c r="CT88" i="24"/>
  <c r="CY88" i="24"/>
  <c r="CS89" i="24"/>
  <c r="CR90" i="24"/>
  <c r="CV90" i="24" s="1"/>
  <c r="BY156" i="24"/>
  <c r="BZ155" i="24"/>
  <c r="CC155" i="24"/>
  <c r="CA154" i="24"/>
  <c r="CF154" i="24"/>
  <c r="CB154" i="24"/>
  <c r="CE154" i="24"/>
  <c r="CD154" i="24"/>
  <c r="CT89" i="24" l="1"/>
  <c r="CU89" i="24"/>
  <c r="CX89" i="24"/>
  <c r="CW89" i="24"/>
  <c r="CY89" i="24"/>
  <c r="CS90" i="24"/>
  <c r="CR91" i="24"/>
  <c r="CV91" i="24" s="1"/>
  <c r="CE155" i="24"/>
  <c r="CF155" i="24"/>
  <c r="CB155" i="24"/>
  <c r="CA155" i="24"/>
  <c r="CD155" i="24"/>
  <c r="BZ156" i="24"/>
  <c r="CC156" i="24"/>
  <c r="BY157" i="24"/>
  <c r="CT90" i="24" l="1"/>
  <c r="CU90" i="24"/>
  <c r="CX90" i="24"/>
  <c r="CW90" i="24"/>
  <c r="CY90" i="24"/>
  <c r="CS91" i="24"/>
  <c r="CR92" i="24"/>
  <c r="CV92" i="24" s="1"/>
  <c r="BY158" i="24"/>
  <c r="CC157" i="24"/>
  <c r="BZ157" i="24"/>
  <c r="CA156" i="24"/>
  <c r="CD156" i="24"/>
  <c r="CB156" i="24"/>
  <c r="CE156" i="24"/>
  <c r="CF156" i="24"/>
  <c r="CR93" i="24" l="1"/>
  <c r="CV93" i="24" s="1"/>
  <c r="CS92" i="24"/>
  <c r="CU91" i="24"/>
  <c r="CW91" i="24"/>
  <c r="CX91" i="24"/>
  <c r="CT91" i="24"/>
  <c r="CY91" i="24"/>
  <c r="CF157" i="24"/>
  <c r="CE157" i="24"/>
  <c r="CA157" i="24"/>
  <c r="CB157" i="24"/>
  <c r="CD157" i="24"/>
  <c r="BZ158" i="24"/>
  <c r="CC158" i="24"/>
  <c r="BY159" i="24"/>
  <c r="CU92" i="24" l="1"/>
  <c r="CY92" i="24"/>
  <c r="CT92" i="24"/>
  <c r="CW92" i="24"/>
  <c r="CX92" i="24"/>
  <c r="CS93" i="24"/>
  <c r="CR94" i="24"/>
  <c r="CV94" i="24" s="1"/>
  <c r="CC159" i="24"/>
  <c r="BZ159" i="24"/>
  <c r="BY160" i="24"/>
  <c r="CA158" i="24"/>
  <c r="CB158" i="24"/>
  <c r="CD158" i="24"/>
  <c r="CE158" i="24"/>
  <c r="CF158" i="24"/>
  <c r="CT93" i="24" l="1"/>
  <c r="CU93" i="24"/>
  <c r="CW93" i="24"/>
  <c r="CY93" i="24"/>
  <c r="CX93" i="24"/>
  <c r="CR95" i="24"/>
  <c r="CV95" i="24" s="1"/>
  <c r="CS94" i="24"/>
  <c r="BZ160" i="24"/>
  <c r="BY161" i="24"/>
  <c r="CC160" i="24"/>
  <c r="CD159" i="24"/>
  <c r="CE159" i="24"/>
  <c r="CA159" i="24"/>
  <c r="CB159" i="24"/>
  <c r="CF159" i="24"/>
  <c r="CX94" i="24" l="1"/>
  <c r="CY94" i="24"/>
  <c r="CT94" i="24"/>
  <c r="CW94" i="24"/>
  <c r="CU94" i="24"/>
  <c r="CS95" i="24"/>
  <c r="CR96" i="24"/>
  <c r="CV96" i="24" s="1"/>
  <c r="BY162" i="24"/>
  <c r="BZ161" i="24"/>
  <c r="CC161" i="24"/>
  <c r="CF160" i="24"/>
  <c r="CD160" i="24"/>
  <c r="CB160" i="24"/>
  <c r="CA160" i="24"/>
  <c r="CE160" i="24"/>
  <c r="CR97" i="24" l="1"/>
  <c r="CV97" i="24" s="1"/>
  <c r="CS96" i="24"/>
  <c r="CX95" i="24"/>
  <c r="CW95" i="24"/>
  <c r="CY95" i="24"/>
  <c r="CT95" i="24"/>
  <c r="CU95" i="24"/>
  <c r="CA161" i="24"/>
  <c r="CB161" i="24"/>
  <c r="CF161" i="24"/>
  <c r="CD161" i="24"/>
  <c r="CE161" i="24"/>
  <c r="BZ162" i="24"/>
  <c r="CC162" i="24"/>
  <c r="BY163" i="24"/>
  <c r="CS97" i="24" l="1"/>
  <c r="CR98" i="24"/>
  <c r="CV98" i="24" s="1"/>
  <c r="CW96" i="24"/>
  <c r="CX96" i="24"/>
  <c r="CY96" i="24"/>
  <c r="CU96" i="24"/>
  <c r="CT96" i="24"/>
  <c r="BZ163" i="24"/>
  <c r="BY164" i="24"/>
  <c r="CC163" i="24"/>
  <c r="CA162" i="24"/>
  <c r="CE162" i="24"/>
  <c r="CB162" i="24"/>
  <c r="CD162" i="24"/>
  <c r="CF162" i="24"/>
  <c r="CR99" i="24" l="1"/>
  <c r="CV99" i="24" s="1"/>
  <c r="CS98" i="24"/>
  <c r="CT97" i="24"/>
  <c r="CU97" i="24"/>
  <c r="CW97" i="24"/>
  <c r="CY97" i="24"/>
  <c r="CX97" i="24"/>
  <c r="BZ164" i="24"/>
  <c r="CC164" i="24"/>
  <c r="BY165" i="24"/>
  <c r="CA163" i="24"/>
  <c r="CE163" i="24"/>
  <c r="CF163" i="24"/>
  <c r="CB163" i="24"/>
  <c r="CD163" i="24"/>
  <c r="CW98" i="24" l="1"/>
  <c r="CX98" i="24"/>
  <c r="CY98" i="24"/>
  <c r="CT98" i="24"/>
  <c r="CU98" i="24"/>
  <c r="CS99" i="24"/>
  <c r="CR100" i="24"/>
  <c r="CV100" i="24" s="1"/>
  <c r="BY166" i="24"/>
  <c r="CC165" i="24"/>
  <c r="BZ165" i="24"/>
  <c r="CB164" i="24"/>
  <c r="CD164" i="24"/>
  <c r="CF164" i="24"/>
  <c r="CE164" i="24"/>
  <c r="CA164" i="24"/>
  <c r="CR101" i="24" l="1"/>
  <c r="CV101" i="24" s="1"/>
  <c r="CS100" i="24"/>
  <c r="CW99" i="24"/>
  <c r="CX99" i="24"/>
  <c r="CY99" i="24"/>
  <c r="CU99" i="24"/>
  <c r="CT99" i="24"/>
  <c r="CF165" i="24"/>
  <c r="CB165" i="24"/>
  <c r="CD165" i="24"/>
  <c r="CA165" i="24"/>
  <c r="CE165" i="24"/>
  <c r="BZ166" i="24"/>
  <c r="CC166" i="24"/>
  <c r="BY167" i="24"/>
  <c r="CU100" i="24" l="1"/>
  <c r="CW100" i="24"/>
  <c r="CY100" i="24"/>
  <c r="CT100" i="24"/>
  <c r="CX100" i="24"/>
  <c r="CS101" i="24"/>
  <c r="CR102" i="24"/>
  <c r="CV102" i="24" s="1"/>
  <c r="BZ167" i="24"/>
  <c r="CC167" i="24"/>
  <c r="BY168" i="24"/>
  <c r="CA166" i="24"/>
  <c r="CB166" i="24"/>
  <c r="CD166" i="24"/>
  <c r="CF166" i="24"/>
  <c r="CE166" i="24"/>
  <c r="CS102" i="24" l="1"/>
  <c r="CR103" i="24"/>
  <c r="CV103" i="24" s="1"/>
  <c r="CT101" i="24"/>
  <c r="CU101" i="24"/>
  <c r="CX101" i="24"/>
  <c r="CW101" i="24"/>
  <c r="CY101" i="24"/>
  <c r="BZ168" i="24"/>
  <c r="CC168" i="24"/>
  <c r="BY169" i="24"/>
  <c r="CE167" i="24"/>
  <c r="CF167" i="24"/>
  <c r="CA167" i="24"/>
  <c r="CB167" i="24"/>
  <c r="CD167" i="24"/>
  <c r="CS103" i="24" l="1"/>
  <c r="CR104" i="24"/>
  <c r="CV104" i="24" s="1"/>
  <c r="CW102" i="24"/>
  <c r="CX102" i="24"/>
  <c r="CY102" i="24"/>
  <c r="CT102" i="24"/>
  <c r="CU102" i="24"/>
  <c r="BY170" i="24"/>
  <c r="BZ169" i="24"/>
  <c r="CC169" i="24"/>
  <c r="CF168" i="24"/>
  <c r="CA168" i="24"/>
  <c r="CB168" i="24"/>
  <c r="CD168" i="24"/>
  <c r="CE168" i="24"/>
  <c r="CR105" i="24" l="1"/>
  <c r="CV105" i="24" s="1"/>
  <c r="CS104" i="24"/>
  <c r="CT103" i="24"/>
  <c r="CY103" i="24"/>
  <c r="CX103" i="24"/>
  <c r="CW103" i="24"/>
  <c r="CU103" i="24"/>
  <c r="CB169" i="24"/>
  <c r="CA169" i="24"/>
  <c r="CD169" i="24"/>
  <c r="CE169" i="24"/>
  <c r="CF169" i="24"/>
  <c r="BZ170" i="24"/>
  <c r="CC170" i="24"/>
  <c r="BY171" i="24"/>
  <c r="CT104" i="24" l="1"/>
  <c r="CU104" i="24"/>
  <c r="CW104" i="24"/>
  <c r="CX104" i="24"/>
  <c r="CY104" i="24"/>
  <c r="CS105" i="24"/>
  <c r="CR106" i="24"/>
  <c r="CV106" i="24" s="1"/>
  <c r="CA170" i="24"/>
  <c r="CB170" i="24"/>
  <c r="CE170" i="24"/>
  <c r="CD170" i="24"/>
  <c r="CF170" i="24"/>
  <c r="CC171" i="24"/>
  <c r="BY172" i="24"/>
  <c r="BZ171" i="24"/>
  <c r="CR107" i="24" l="1"/>
  <c r="CV107" i="24" s="1"/>
  <c r="CS106" i="24"/>
  <c r="CT105" i="24"/>
  <c r="CU105" i="24"/>
  <c r="CX105" i="24"/>
  <c r="CY105" i="24"/>
  <c r="CW105" i="24"/>
  <c r="CA171" i="24"/>
  <c r="CB171" i="24"/>
  <c r="CF171" i="24"/>
  <c r="CD171" i="24"/>
  <c r="CE171" i="24"/>
  <c r="BZ172" i="24"/>
  <c r="CC172" i="24"/>
  <c r="BY173" i="24"/>
  <c r="CT106" i="24" l="1"/>
  <c r="CU106" i="24"/>
  <c r="CX106" i="24"/>
  <c r="CW106" i="24"/>
  <c r="CY106" i="24"/>
  <c r="CS107" i="24"/>
  <c r="CR108" i="24"/>
  <c r="CV108" i="24" s="1"/>
  <c r="BY174" i="24"/>
  <c r="CC173" i="24"/>
  <c r="BZ173" i="24"/>
  <c r="CD172" i="24"/>
  <c r="CA172" i="24"/>
  <c r="CB172" i="24"/>
  <c r="CE172" i="24"/>
  <c r="CF172" i="24"/>
  <c r="CR109" i="24" l="1"/>
  <c r="CV109" i="24" s="1"/>
  <c r="CS108" i="24"/>
  <c r="CX107" i="24"/>
  <c r="CY107" i="24"/>
  <c r="CT107" i="24"/>
  <c r="CU107" i="24"/>
  <c r="CW107" i="24"/>
  <c r="CB173" i="24"/>
  <c r="CD173" i="24"/>
  <c r="CE173" i="24"/>
  <c r="CF173" i="24"/>
  <c r="CA173" i="24"/>
  <c r="BZ174" i="24"/>
  <c r="CC174" i="24"/>
  <c r="BY175" i="24"/>
  <c r="CX108" i="24" l="1"/>
  <c r="CY108" i="24"/>
  <c r="CU108" i="24"/>
  <c r="CW108" i="24"/>
  <c r="CT108" i="24"/>
  <c r="CS109" i="24"/>
  <c r="CR110" i="24"/>
  <c r="CV110" i="24" s="1"/>
  <c r="BZ175" i="24"/>
  <c r="CC175" i="24"/>
  <c r="BY176" i="24"/>
  <c r="CA174" i="24"/>
  <c r="CF174" i="24"/>
  <c r="CB174" i="24"/>
  <c r="CD174" i="24"/>
  <c r="CE174" i="24"/>
  <c r="CS110" i="24" l="1"/>
  <c r="CR111" i="24"/>
  <c r="CV111" i="24" s="1"/>
  <c r="CT109" i="24"/>
  <c r="CU109" i="24"/>
  <c r="CY109" i="24"/>
  <c r="CX109" i="24"/>
  <c r="CW109" i="24"/>
  <c r="BZ176" i="24"/>
  <c r="CC176" i="24"/>
  <c r="BY177" i="24"/>
  <c r="CA175" i="24"/>
  <c r="CD175" i="24"/>
  <c r="CE175" i="24"/>
  <c r="CB175" i="24"/>
  <c r="CF175" i="24"/>
  <c r="CS111" i="24" l="1"/>
  <c r="CR112" i="24"/>
  <c r="CV112" i="24" s="1"/>
  <c r="CX110" i="24"/>
  <c r="CY110" i="24"/>
  <c r="CT110" i="24"/>
  <c r="CU110" i="24"/>
  <c r="CW110" i="24"/>
  <c r="BY178" i="24"/>
  <c r="BZ177" i="24"/>
  <c r="CC177" i="24"/>
  <c r="CA176" i="24"/>
  <c r="CB176" i="24"/>
  <c r="CD176" i="24"/>
  <c r="CE176" i="24"/>
  <c r="CF176" i="24"/>
  <c r="CR113" i="24" l="1"/>
  <c r="CV113" i="24" s="1"/>
  <c r="CS112" i="24"/>
  <c r="CT111" i="24"/>
  <c r="CY111" i="24"/>
  <c r="CU111" i="24"/>
  <c r="CX111" i="24"/>
  <c r="CW111" i="24"/>
  <c r="CA177" i="24"/>
  <c r="CE177" i="24"/>
  <c r="CB177" i="24"/>
  <c r="CD177" i="24"/>
  <c r="CF177" i="24"/>
  <c r="BZ178" i="24"/>
  <c r="CC178" i="24"/>
  <c r="BY179" i="24"/>
  <c r="CX112" i="24" l="1"/>
  <c r="CY112" i="24"/>
  <c r="CT112" i="24"/>
  <c r="CU112" i="24"/>
  <c r="CW112" i="24"/>
  <c r="CS113" i="24"/>
  <c r="CR114" i="24"/>
  <c r="CV114" i="24" s="1"/>
  <c r="BZ179" i="24"/>
  <c r="CC179" i="24"/>
  <c r="BY180" i="24"/>
  <c r="CA178" i="24"/>
  <c r="CB178" i="24"/>
  <c r="CD178" i="24"/>
  <c r="CE178" i="24"/>
  <c r="CF178" i="24"/>
  <c r="CT113" i="24" l="1"/>
  <c r="CU113" i="24"/>
  <c r="CW113" i="24"/>
  <c r="CX113" i="24"/>
  <c r="CY113" i="24"/>
  <c r="CS114" i="24"/>
  <c r="CR115" i="24"/>
  <c r="CV115" i="24" s="1"/>
  <c r="BZ180" i="24"/>
  <c r="CC180" i="24"/>
  <c r="BY181" i="24"/>
  <c r="CB179" i="24"/>
  <c r="CA179" i="24"/>
  <c r="CD179" i="24"/>
  <c r="CF179" i="24"/>
  <c r="CE179" i="24"/>
  <c r="CS115" i="24" l="1"/>
  <c r="CR116" i="24"/>
  <c r="CV116" i="24" s="1"/>
  <c r="CW114" i="24"/>
  <c r="CX114" i="24"/>
  <c r="CT114" i="24"/>
  <c r="CU114" i="24"/>
  <c r="CY114" i="24"/>
  <c r="BY182" i="24"/>
  <c r="BZ181" i="24"/>
  <c r="CC181" i="24"/>
  <c r="CA180" i="24"/>
  <c r="CE180" i="24"/>
  <c r="CF180" i="24"/>
  <c r="CB180" i="24"/>
  <c r="CD180" i="24"/>
  <c r="CS116" i="24" l="1"/>
  <c r="CR117" i="24"/>
  <c r="CV117" i="24" s="1"/>
  <c r="CY115" i="24"/>
  <c r="CT115" i="24"/>
  <c r="CU115" i="24"/>
  <c r="CW115" i="24"/>
  <c r="CX115" i="24"/>
  <c r="CE181" i="24"/>
  <c r="CF181" i="24"/>
  <c r="CA181" i="24"/>
  <c r="CB181" i="24"/>
  <c r="CD181" i="24"/>
  <c r="BZ182" i="24"/>
  <c r="CC182" i="24"/>
  <c r="BY183" i="24"/>
  <c r="CS117" i="24" l="1"/>
  <c r="CR118" i="24"/>
  <c r="CV118" i="24" s="1"/>
  <c r="CU116" i="24"/>
  <c r="CT116" i="24"/>
  <c r="CW116" i="24"/>
  <c r="CX116" i="24"/>
  <c r="CY116" i="24"/>
  <c r="CA182" i="24"/>
  <c r="CD182" i="24"/>
  <c r="CE182" i="24"/>
  <c r="CB182" i="24"/>
  <c r="CF182" i="24"/>
  <c r="CC183" i="24"/>
  <c r="BY184" i="24"/>
  <c r="BZ183" i="24"/>
  <c r="CS118" i="24" l="1"/>
  <c r="CR119" i="24"/>
  <c r="CV119" i="24" s="1"/>
  <c r="CT117" i="24"/>
  <c r="CU117" i="24"/>
  <c r="CW117" i="24"/>
  <c r="CX117" i="24"/>
  <c r="CY117" i="24"/>
  <c r="CA183" i="24"/>
  <c r="CB183" i="24"/>
  <c r="CE183" i="24"/>
  <c r="CD183" i="24"/>
  <c r="CF183" i="24"/>
  <c r="BZ184" i="24"/>
  <c r="CC184" i="24"/>
  <c r="BY185" i="24"/>
  <c r="CS119" i="24" l="1"/>
  <c r="CR120" i="24"/>
  <c r="CV120" i="24" s="1"/>
  <c r="CT118" i="24"/>
  <c r="CU118" i="24"/>
  <c r="CW118" i="24"/>
  <c r="CX118" i="24"/>
  <c r="CY118" i="24"/>
  <c r="BY186" i="24"/>
  <c r="CC185" i="24"/>
  <c r="BZ185" i="24"/>
  <c r="CA184" i="24"/>
  <c r="CB184" i="24"/>
  <c r="CD184" i="24"/>
  <c r="CF184" i="24"/>
  <c r="CE184" i="24"/>
  <c r="CR121" i="24" l="1"/>
  <c r="CV121" i="24" s="1"/>
  <c r="CS120" i="24"/>
  <c r="CU119" i="24"/>
  <c r="CW119" i="24"/>
  <c r="CX119" i="24"/>
  <c r="CY119" i="24"/>
  <c r="CT119" i="24"/>
  <c r="CE185" i="24"/>
  <c r="CA185" i="24"/>
  <c r="CB185" i="24"/>
  <c r="CD185" i="24"/>
  <c r="CF185" i="24"/>
  <c r="BZ186" i="24"/>
  <c r="CC186" i="24"/>
  <c r="BY187" i="24"/>
  <c r="CY120" i="24" l="1"/>
  <c r="CW120" i="24"/>
  <c r="CX120" i="24"/>
  <c r="CT120" i="24"/>
  <c r="CU120" i="24"/>
  <c r="CS121" i="24"/>
  <c r="CR122" i="24"/>
  <c r="CV122" i="24" s="1"/>
  <c r="CC187" i="24"/>
  <c r="BY188" i="24"/>
  <c r="BZ187" i="24"/>
  <c r="CA186" i="24"/>
  <c r="CF186" i="24"/>
  <c r="CB186" i="24"/>
  <c r="CD186" i="24"/>
  <c r="CE186" i="24"/>
  <c r="CS122" i="24" l="1"/>
  <c r="CR123" i="24"/>
  <c r="CV123" i="24" s="1"/>
  <c r="CT121" i="24"/>
  <c r="CU121" i="24"/>
  <c r="CW121" i="24"/>
  <c r="CX121" i="24"/>
  <c r="CY121" i="24"/>
  <c r="CE187" i="24"/>
  <c r="CF187" i="24"/>
  <c r="CD187" i="24"/>
  <c r="CA187" i="24"/>
  <c r="CB187" i="24"/>
  <c r="BZ188" i="24"/>
  <c r="BY189" i="24"/>
  <c r="CC188" i="24"/>
  <c r="CS123" i="24" l="1"/>
  <c r="CR124" i="24"/>
  <c r="CV124" i="24" s="1"/>
  <c r="CW122" i="24"/>
  <c r="CX122" i="24"/>
  <c r="CY122" i="24"/>
  <c r="CT122" i="24"/>
  <c r="CU122" i="24"/>
  <c r="BY190" i="24"/>
  <c r="CC189" i="24"/>
  <c r="BZ189" i="24"/>
  <c r="CF188" i="24"/>
  <c r="CD188" i="24"/>
  <c r="CE188" i="24"/>
  <c r="CA188" i="24"/>
  <c r="CB188" i="24"/>
  <c r="CS124" i="24" l="1"/>
  <c r="CR125" i="24"/>
  <c r="CV125" i="24" s="1"/>
  <c r="CW123" i="24"/>
  <c r="CX123" i="24"/>
  <c r="CY123" i="24"/>
  <c r="CT123" i="24"/>
  <c r="CU123" i="24"/>
  <c r="CF189" i="24"/>
  <c r="CB189" i="24"/>
  <c r="CD189" i="24"/>
  <c r="CE189" i="24"/>
  <c r="CA189" i="24"/>
  <c r="BZ190" i="24"/>
  <c r="CC190" i="24"/>
  <c r="BY191" i="24"/>
  <c r="CS125" i="24" l="1"/>
  <c r="CR126" i="24"/>
  <c r="CV126" i="24" s="1"/>
  <c r="CU124" i="24"/>
  <c r="CW124" i="24"/>
  <c r="CX124" i="24"/>
  <c r="CT124" i="24"/>
  <c r="CY124" i="24"/>
  <c r="CC191" i="24"/>
  <c r="BY192" i="24"/>
  <c r="BZ191" i="24"/>
  <c r="CA190" i="24"/>
  <c r="CB190" i="24"/>
  <c r="CD190" i="24"/>
  <c r="CE190" i="24"/>
  <c r="CF190" i="24"/>
  <c r="CR127" i="24" l="1"/>
  <c r="CV127" i="24" s="1"/>
  <c r="CS126" i="24"/>
  <c r="CT125" i="24"/>
  <c r="CU125" i="24"/>
  <c r="CY125" i="24"/>
  <c r="CW125" i="24"/>
  <c r="CX125" i="24"/>
  <c r="CD191" i="24"/>
  <c r="CB191" i="24"/>
  <c r="CE191" i="24"/>
  <c r="CF191" i="24"/>
  <c r="CA191" i="24"/>
  <c r="BZ192" i="24"/>
  <c r="CC192" i="24"/>
  <c r="BY193" i="24"/>
  <c r="CS127" i="24" l="1"/>
  <c r="CR128" i="24"/>
  <c r="CV128" i="24" s="1"/>
  <c r="CT126" i="24"/>
  <c r="CU126" i="24"/>
  <c r="CW126" i="24"/>
  <c r="CX126" i="24"/>
  <c r="CY126" i="24"/>
  <c r="BY194" i="24"/>
  <c r="CC193" i="24"/>
  <c r="BZ193" i="24"/>
  <c r="CA192" i="24"/>
  <c r="CF192" i="24"/>
  <c r="CE192" i="24"/>
  <c r="CD192" i="24"/>
  <c r="CB192" i="24"/>
  <c r="CS128" i="24" l="1"/>
  <c r="CR129" i="24"/>
  <c r="CV129" i="24" s="1"/>
  <c r="CT127" i="24"/>
  <c r="CU127" i="24"/>
  <c r="CW127" i="24"/>
  <c r="CX127" i="24"/>
  <c r="CY127" i="24"/>
  <c r="CA193" i="24"/>
  <c r="CD193" i="24"/>
  <c r="CE193" i="24"/>
  <c r="CF193" i="24"/>
  <c r="CB193" i="24"/>
  <c r="BZ194" i="24"/>
  <c r="CC194" i="24"/>
  <c r="BY195" i="24"/>
  <c r="CX128" i="24" l="1"/>
  <c r="CY128" i="24"/>
  <c r="CT128" i="24"/>
  <c r="CU128" i="24"/>
  <c r="CW128" i="24"/>
  <c r="CS129" i="24"/>
  <c r="CR130" i="24"/>
  <c r="CV130" i="24" s="1"/>
  <c r="BY196" i="24"/>
  <c r="BZ195" i="24"/>
  <c r="CC195" i="24"/>
  <c r="CA194" i="24"/>
  <c r="CD194" i="24"/>
  <c r="CE194" i="24"/>
  <c r="CF194" i="24"/>
  <c r="CB194" i="24"/>
  <c r="CS130" i="24" l="1"/>
  <c r="CR131" i="24"/>
  <c r="CV131" i="24" s="1"/>
  <c r="CT129" i="24"/>
  <c r="CU129" i="24"/>
  <c r="CX129" i="24"/>
  <c r="CY129" i="24"/>
  <c r="CW129" i="24"/>
  <c r="CE195" i="24"/>
  <c r="CF195" i="24"/>
  <c r="CD195" i="24"/>
  <c r="CA195" i="24"/>
  <c r="CB195" i="24"/>
  <c r="BZ196" i="24"/>
  <c r="CC196" i="24"/>
  <c r="BY197" i="24"/>
  <c r="CS131" i="24" l="1"/>
  <c r="CR132" i="24"/>
  <c r="CV132" i="24" s="1"/>
  <c r="CY130" i="24"/>
  <c r="CT130" i="24"/>
  <c r="CU130" i="24"/>
  <c r="CW130" i="24"/>
  <c r="CX130" i="24"/>
  <c r="BY198" i="24"/>
  <c r="CC197" i="24"/>
  <c r="BZ197" i="24"/>
  <c r="CA196" i="24"/>
  <c r="CB196" i="24"/>
  <c r="CD196" i="24"/>
  <c r="CE196" i="24"/>
  <c r="CF196" i="24"/>
  <c r="CR133" i="24" l="1"/>
  <c r="CV133" i="24" s="1"/>
  <c r="CS132" i="24"/>
  <c r="CX131" i="24"/>
  <c r="CY131" i="24"/>
  <c r="CU131" i="24"/>
  <c r="CW131" i="24"/>
  <c r="CT131" i="24"/>
  <c r="CA197" i="24"/>
  <c r="CE197" i="24"/>
  <c r="CF197" i="24"/>
  <c r="CB197" i="24"/>
  <c r="CD197" i="24"/>
  <c r="BZ198" i="24"/>
  <c r="CC198" i="24"/>
  <c r="BY199" i="24"/>
  <c r="CW132" i="24" l="1"/>
  <c r="CT132" i="24"/>
  <c r="CU132" i="24"/>
  <c r="CX132" i="24"/>
  <c r="CY132" i="24"/>
  <c r="CS133" i="24"/>
  <c r="CR134" i="24"/>
  <c r="CV134" i="24" s="1"/>
  <c r="BZ199" i="24"/>
  <c r="CC199" i="24"/>
  <c r="BY200" i="24"/>
  <c r="CA198" i="24"/>
  <c r="CF198" i="24"/>
  <c r="CD198" i="24"/>
  <c r="CE198" i="24"/>
  <c r="CB198" i="24"/>
  <c r="CS134" i="24" l="1"/>
  <c r="CR135" i="24"/>
  <c r="CV135" i="24" s="1"/>
  <c r="CT133" i="24"/>
  <c r="CU133" i="24"/>
  <c r="CW133" i="24"/>
  <c r="CX133" i="24"/>
  <c r="CY133" i="24"/>
  <c r="BZ200" i="24"/>
  <c r="BY201" i="24"/>
  <c r="CC200" i="24"/>
  <c r="CF199" i="24"/>
  <c r="CD199" i="24"/>
  <c r="CA199" i="24"/>
  <c r="CB199" i="24"/>
  <c r="CE199" i="24"/>
  <c r="CS135" i="24" l="1"/>
  <c r="CR136" i="24"/>
  <c r="CV136" i="24" s="1"/>
  <c r="CT134" i="24"/>
  <c r="CU134" i="24"/>
  <c r="CX134" i="24"/>
  <c r="CW134" i="24"/>
  <c r="CY134" i="24"/>
  <c r="CF200" i="24"/>
  <c r="CA200" i="24"/>
  <c r="CB200" i="24"/>
  <c r="CD200" i="24"/>
  <c r="CE200" i="24"/>
  <c r="BY202" i="24"/>
  <c r="CC201" i="24"/>
  <c r="BZ201" i="24"/>
  <c r="CS136" i="24" l="1"/>
  <c r="CR137" i="24"/>
  <c r="CV137" i="24" s="1"/>
  <c r="CY135" i="24"/>
  <c r="CT135" i="24"/>
  <c r="CW135" i="24"/>
  <c r="CU135" i="24"/>
  <c r="CX135" i="24"/>
  <c r="CD201" i="24"/>
  <c r="CE201" i="24"/>
  <c r="CA201" i="24"/>
  <c r="CF201" i="24"/>
  <c r="CB201" i="24"/>
  <c r="BZ202" i="24"/>
  <c r="CC202" i="24"/>
  <c r="BY203" i="24"/>
  <c r="CS137" i="24" l="1"/>
  <c r="CR138" i="24"/>
  <c r="CV138" i="24" s="1"/>
  <c r="CT136" i="24"/>
  <c r="CU136" i="24"/>
  <c r="CX136" i="24"/>
  <c r="CY136" i="24"/>
  <c r="CW136" i="24"/>
  <c r="BZ203" i="24"/>
  <c r="CC203" i="24"/>
  <c r="BY204" i="24"/>
  <c r="CA202" i="24"/>
  <c r="CF202" i="24"/>
  <c r="CD202" i="24"/>
  <c r="CE202" i="24"/>
  <c r="CB202" i="24"/>
  <c r="CR139" i="24" l="1"/>
  <c r="CV139" i="24" s="1"/>
  <c r="CS138" i="24"/>
  <c r="CT137" i="24"/>
  <c r="CU137" i="24"/>
  <c r="CW137" i="24"/>
  <c r="CX137" i="24"/>
  <c r="CY137" i="24"/>
  <c r="CA203" i="24"/>
  <c r="CB203" i="24"/>
  <c r="CD203" i="24"/>
  <c r="CF203" i="24"/>
  <c r="CE203" i="24"/>
  <c r="BZ204" i="24"/>
  <c r="CC204" i="24"/>
  <c r="BY205" i="24"/>
  <c r="CX138" i="24" l="1"/>
  <c r="CY138" i="24"/>
  <c r="CW138" i="24"/>
  <c r="CT138" i="24"/>
  <c r="CU138" i="24"/>
  <c r="CS139" i="24"/>
  <c r="CR140" i="24"/>
  <c r="CV140" i="24" s="1"/>
  <c r="CA204" i="24"/>
  <c r="CB204" i="24"/>
  <c r="CF204" i="24"/>
  <c r="CD204" i="24"/>
  <c r="CE204" i="24"/>
  <c r="BY206" i="24"/>
  <c r="CC205" i="24"/>
  <c r="BZ205" i="24"/>
  <c r="CR141" i="24" l="1"/>
  <c r="CV141" i="24" s="1"/>
  <c r="CS140" i="24"/>
  <c r="CT139" i="24"/>
  <c r="CU139" i="24"/>
  <c r="CW139" i="24"/>
  <c r="CY139" i="24"/>
  <c r="CX139" i="24"/>
  <c r="CD205" i="24"/>
  <c r="CA205" i="24"/>
  <c r="CE205" i="24"/>
  <c r="CF205" i="24"/>
  <c r="CB205" i="24"/>
  <c r="BZ206" i="24"/>
  <c r="CC206" i="24"/>
  <c r="BY207" i="24"/>
  <c r="CX140" i="24" l="1"/>
  <c r="CY140" i="24"/>
  <c r="CW140" i="24"/>
  <c r="CT140" i="24"/>
  <c r="CU140" i="24"/>
  <c r="CS141" i="24"/>
  <c r="CR142" i="24"/>
  <c r="CV142" i="24" s="1"/>
  <c r="BZ207" i="24"/>
  <c r="BY208" i="24"/>
  <c r="CC207" i="24"/>
  <c r="CA206" i="24"/>
  <c r="CF206" i="24"/>
  <c r="CE206" i="24"/>
  <c r="CB206" i="24"/>
  <c r="CD206" i="24"/>
  <c r="CS142" i="24" l="1"/>
  <c r="CR143" i="24"/>
  <c r="CV143" i="24" s="1"/>
  <c r="CT141" i="24"/>
  <c r="CU141" i="24"/>
  <c r="CX141" i="24"/>
  <c r="CY141" i="24"/>
  <c r="CW141" i="24"/>
  <c r="CA207" i="24"/>
  <c r="CD207" i="24"/>
  <c r="CE207" i="24"/>
  <c r="CF207" i="24"/>
  <c r="CB207" i="24"/>
  <c r="BZ208" i="24"/>
  <c r="BY209" i="24"/>
  <c r="CC208" i="24"/>
  <c r="R3" i="8" a="1"/>
  <c r="V3" i="8" a="1"/>
  <c r="L3" i="28" a="1"/>
  <c r="L3" i="26" a="1"/>
  <c r="BG3" i="24" a="1"/>
  <c r="CJ2" i="24" a="1"/>
  <c r="R3" i="10" a="1"/>
  <c r="M3" i="2" a="1"/>
  <c r="X3" i="12" a="1"/>
  <c r="V3" i="24" a="1"/>
  <c r="V3" i="14" a="1"/>
  <c r="AB3" i="12" a="1"/>
  <c r="Z3" i="12" a="1"/>
  <c r="DA2" i="24" a="1"/>
  <c r="BK3" i="24" a="1"/>
  <c r="O3" i="2" a="1"/>
  <c r="L3" i="31" a="1"/>
  <c r="P3" i="8" a="1"/>
  <c r="O3" i="25" a="1"/>
  <c r="T3" i="10" a="1"/>
  <c r="X3" i="24" a="1"/>
  <c r="L3" i="9" a="1"/>
  <c r="J3" i="5" a="1"/>
  <c r="M3" i="17" a="1"/>
  <c r="BI3" i="24" a="1"/>
  <c r="V3" i="12" a="1"/>
  <c r="J3" i="28" a="1"/>
  <c r="BQ3" i="24" a="1"/>
  <c r="Z3" i="14" a="1"/>
  <c r="AD3" i="12" a="1"/>
  <c r="O3" i="17" a="1"/>
  <c r="J3" i="3" a="1"/>
  <c r="AD3" i="14" a="1"/>
  <c r="BO3" i="24" a="1"/>
  <c r="J3" i="26" a="1"/>
  <c r="Q3" i="25" a="1"/>
  <c r="Q3" i="17" a="1"/>
  <c r="BM3" i="24" a="1"/>
  <c r="AB3" i="14" a="1"/>
  <c r="AF3" i="12" a="1"/>
  <c r="V3" i="10" a="1"/>
  <c r="AF3" i="14" a="1"/>
  <c r="Z3" i="24" a="1"/>
  <c r="T3" i="8" a="1"/>
  <c r="CH2" i="24" a="1"/>
  <c r="Q3" i="32" a="1"/>
  <c r="M3" i="25" a="1"/>
  <c r="P3" i="10" a="1"/>
  <c r="T3" i="24" a="1"/>
  <c r="DC2" i="24" a="1"/>
  <c r="J3" i="31" a="1"/>
  <c r="O3" i="32" a="1"/>
  <c r="J3" i="9" a="1"/>
  <c r="L3" i="5" a="1"/>
  <c r="L3" i="3" a="1"/>
  <c r="Q3" i="2" a="1"/>
  <c r="X3" i="14" a="1"/>
  <c r="E10" i="12" a="1"/>
  <c r="CR144" i="24" l="1"/>
  <c r="CV144" i="24" s="1"/>
  <c r="CS143" i="24"/>
  <c r="CT142" i="24"/>
  <c r="CU142" i="24"/>
  <c r="CY142" i="24"/>
  <c r="CW142" i="24"/>
  <c r="CX142" i="24"/>
  <c r="BY210" i="24"/>
  <c r="BZ209" i="24"/>
  <c r="CC209" i="24"/>
  <c r="CB208" i="24"/>
  <c r="CD208" i="24"/>
  <c r="CF208" i="24"/>
  <c r="CE208" i="24"/>
  <c r="CA208" i="24"/>
  <c r="BS111" i="24"/>
  <c r="BT111" i="24" s="1"/>
  <c r="BS78" i="24"/>
  <c r="BT78" i="24" s="1"/>
  <c r="BS40" i="24"/>
  <c r="BT40" i="24" s="1"/>
  <c r="BS113" i="24"/>
  <c r="BT113" i="24" s="1"/>
  <c r="V3" i="8"/>
  <c r="R3" i="8"/>
  <c r="AF3" i="12"/>
  <c r="AB3" i="14"/>
  <c r="BM3" i="24"/>
  <c r="BS15" i="24" s="1"/>
  <c r="BT15" i="24" s="1"/>
  <c r="Q3" i="17"/>
  <c r="Q3" i="25"/>
  <c r="J3" i="26"/>
  <c r="BO3" i="24"/>
  <c r="AD3" i="14"/>
  <c r="J3" i="3"/>
  <c r="O3" i="17"/>
  <c r="AD3" i="12"/>
  <c r="Z3" i="14"/>
  <c r="BQ3" i="24"/>
  <c r="J3" i="28"/>
  <c r="V3" i="12"/>
  <c r="BI3" i="24"/>
  <c r="M3" i="17"/>
  <c r="J3" i="5"/>
  <c r="L3" i="9"/>
  <c r="X3" i="24"/>
  <c r="T3" i="10"/>
  <c r="O3" i="25"/>
  <c r="P3" i="8"/>
  <c r="L3" i="31"/>
  <c r="O3" i="2"/>
  <c r="BK3" i="24"/>
  <c r="DA2" i="24"/>
  <c r="Z3" i="12"/>
  <c r="AB3" i="12"/>
  <c r="V3" i="14"/>
  <c r="V3" i="24"/>
  <c r="X3" i="12"/>
  <c r="M3" i="2"/>
  <c r="R3" i="10"/>
  <c r="CJ2" i="24"/>
  <c r="BG3" i="24"/>
  <c r="L3" i="26"/>
  <c r="L3" i="28"/>
  <c r="X3" i="14"/>
  <c r="Q3" i="2"/>
  <c r="L3" i="3"/>
  <c r="L3" i="5"/>
  <c r="J3" i="9"/>
  <c r="O3" i="32"/>
  <c r="J3" i="31"/>
  <c r="DC2" i="24"/>
  <c r="T3" i="24"/>
  <c r="P3" i="10"/>
  <c r="M3" i="25"/>
  <c r="Q3" i="32"/>
  <c r="CH2" i="24"/>
  <c r="T3" i="8"/>
  <c r="Z3" i="24"/>
  <c r="AF3" i="14"/>
  <c r="V3" i="10"/>
  <c r="E10" i="12"/>
  <c r="C10" i="12" a="1"/>
  <c r="CY143" i="24" l="1"/>
  <c r="CW143" i="24"/>
  <c r="CX143" i="24"/>
  <c r="CT143" i="24"/>
  <c r="CU143" i="24"/>
  <c r="CS144" i="24"/>
  <c r="CR145" i="24"/>
  <c r="CV145" i="24" s="1"/>
  <c r="BZ210" i="24"/>
  <c r="CC210" i="24"/>
  <c r="BY211" i="24"/>
  <c r="CF209" i="24"/>
  <c r="CA209" i="24"/>
  <c r="CD209" i="24"/>
  <c r="CB209" i="24"/>
  <c r="CE209" i="24"/>
  <c r="BS38" i="24"/>
  <c r="BT38" i="24" s="1"/>
  <c r="BS55" i="24"/>
  <c r="BT55" i="24" s="1"/>
  <c r="BS34" i="24"/>
  <c r="BT34" i="24" s="1"/>
  <c r="BS131" i="24"/>
  <c r="BT131" i="24" s="1"/>
  <c r="BS102" i="24"/>
  <c r="BT102" i="24" s="1"/>
  <c r="BS101" i="24"/>
  <c r="BT101" i="24" s="1"/>
  <c r="BS31" i="24"/>
  <c r="BT31" i="24" s="1"/>
  <c r="BS30" i="24"/>
  <c r="BT30" i="24" s="1"/>
  <c r="BS116" i="24"/>
  <c r="BT116" i="24" s="1"/>
  <c r="BS65" i="24"/>
  <c r="BT65" i="24" s="1"/>
  <c r="BS64" i="24"/>
  <c r="BT64" i="24" s="1"/>
  <c r="BS66" i="24"/>
  <c r="BT66" i="24" s="1"/>
  <c r="BS89" i="24"/>
  <c r="BT89" i="24" s="1"/>
  <c r="BS88" i="24"/>
  <c r="BT88" i="24" s="1"/>
  <c r="BS124" i="24"/>
  <c r="BT124" i="24" s="1"/>
  <c r="BS81" i="24"/>
  <c r="BT81" i="24" s="1"/>
  <c r="BS95" i="24"/>
  <c r="BT95" i="24" s="1"/>
  <c r="BS123" i="24"/>
  <c r="BT123" i="24" s="1"/>
  <c r="BS72" i="24"/>
  <c r="BT72" i="24" s="1"/>
  <c r="BS86" i="24"/>
  <c r="BT86" i="24" s="1"/>
  <c r="BS7" i="24"/>
  <c r="BT7" i="24" s="1"/>
  <c r="BS28" i="24"/>
  <c r="BT28" i="24" s="1"/>
  <c r="BS43" i="24"/>
  <c r="BT43" i="24" s="1"/>
  <c r="BS96" i="24"/>
  <c r="BT96" i="24" s="1"/>
  <c r="BS91" i="24"/>
  <c r="BT91" i="24" s="1"/>
  <c r="BS6" i="24"/>
  <c r="BT6" i="24" s="1"/>
  <c r="BS100" i="24"/>
  <c r="BT100" i="24" s="1"/>
  <c r="BS119" i="24"/>
  <c r="BT119" i="24" s="1"/>
  <c r="BS57" i="24"/>
  <c r="BT57" i="24" s="1"/>
  <c r="BS29" i="24"/>
  <c r="BT29" i="24" s="1"/>
  <c r="BS112" i="24"/>
  <c r="BT112" i="24" s="1"/>
  <c r="BS52" i="24"/>
  <c r="BT52" i="24" s="1"/>
  <c r="BS23" i="24"/>
  <c r="BT23" i="24" s="1"/>
  <c r="BS4" i="24"/>
  <c r="BT4" i="24" s="1"/>
  <c r="BS21" i="24"/>
  <c r="BT21" i="24" s="1"/>
  <c r="BS13" i="24"/>
  <c r="BT13" i="24" s="1"/>
  <c r="BS83" i="24"/>
  <c r="BT83" i="24" s="1"/>
  <c r="BS117" i="24"/>
  <c r="BT117" i="24" s="1"/>
  <c r="BS98" i="24"/>
  <c r="BT98" i="24" s="1"/>
  <c r="BS51" i="24"/>
  <c r="BT51" i="24" s="1"/>
  <c r="BS62" i="24"/>
  <c r="BT62" i="24" s="1"/>
  <c r="BS134" i="24"/>
  <c r="BT134" i="24" s="1"/>
  <c r="BS129" i="24"/>
  <c r="BT129" i="24" s="1"/>
  <c r="BS22" i="24"/>
  <c r="BT22" i="24" s="1"/>
  <c r="BS5" i="24"/>
  <c r="BT5" i="24" s="1"/>
  <c r="BS159" i="24"/>
  <c r="BT159" i="24" s="1"/>
  <c r="BS225" i="24"/>
  <c r="BT225" i="24" s="1"/>
  <c r="BS247" i="24"/>
  <c r="BT247" i="24" s="1"/>
  <c r="BS270" i="24"/>
  <c r="BT270" i="24" s="1"/>
  <c r="BS291" i="24"/>
  <c r="BT291" i="24" s="1"/>
  <c r="BS315" i="24"/>
  <c r="BT315" i="24" s="1"/>
  <c r="BS358" i="24"/>
  <c r="BT358" i="24" s="1"/>
  <c r="BS426" i="24"/>
  <c r="BT426" i="24" s="1"/>
  <c r="BS448" i="24"/>
  <c r="BT448" i="24" s="1"/>
  <c r="BS469" i="24"/>
  <c r="BT469" i="24" s="1"/>
  <c r="BS493" i="24"/>
  <c r="BT493" i="24" s="1"/>
  <c r="BS514" i="24"/>
  <c r="BT514" i="24" s="1"/>
  <c r="BS537" i="24"/>
  <c r="BT537" i="24" s="1"/>
  <c r="BS580" i="24"/>
  <c r="BT580" i="24" s="1"/>
  <c r="BS604" i="24"/>
  <c r="BT604" i="24" s="1"/>
  <c r="BS648" i="24"/>
  <c r="BT648" i="24" s="1"/>
  <c r="BS671" i="24"/>
  <c r="BT671" i="24" s="1"/>
  <c r="BS737" i="24"/>
  <c r="BT737" i="24" s="1"/>
  <c r="BS759" i="24"/>
  <c r="BT759" i="24" s="1"/>
  <c r="BS783" i="24"/>
  <c r="BT783" i="24" s="1"/>
  <c r="BS805" i="24"/>
  <c r="BT805" i="24" s="1"/>
  <c r="BS829" i="24"/>
  <c r="BT829" i="24" s="1"/>
  <c r="BS851" i="24"/>
  <c r="BT851" i="24" s="1"/>
  <c r="BS181" i="24"/>
  <c r="BT181" i="24" s="1"/>
  <c r="BS249" i="24"/>
  <c r="BT249" i="24" s="1"/>
  <c r="BS316" i="24"/>
  <c r="BT316" i="24" s="1"/>
  <c r="BS360" i="24"/>
  <c r="BT360" i="24" s="1"/>
  <c r="BS449" i="24"/>
  <c r="BT449" i="24" s="1"/>
  <c r="BS494" i="24"/>
  <c r="BT494" i="24" s="1"/>
  <c r="BS582" i="24"/>
  <c r="BT582" i="24" s="1"/>
  <c r="BS672" i="24"/>
  <c r="BT672" i="24" s="1"/>
  <c r="BS693" i="24"/>
  <c r="BT693" i="24" s="1"/>
  <c r="BS717" i="24"/>
  <c r="BT717" i="24" s="1"/>
  <c r="BS761" i="24"/>
  <c r="BT761" i="24" s="1"/>
  <c r="BS807" i="24"/>
  <c r="BT807" i="24" s="1"/>
  <c r="BS852" i="24"/>
  <c r="BT852" i="24" s="1"/>
  <c r="BS140" i="24"/>
  <c r="BT140" i="24" s="1"/>
  <c r="BS295" i="24"/>
  <c r="BT295" i="24" s="1"/>
  <c r="BS363" i="24"/>
  <c r="BT363" i="24" s="1"/>
  <c r="BS474" i="24"/>
  <c r="BT474" i="24" s="1"/>
  <c r="BS585" i="24"/>
  <c r="BT585" i="24" s="1"/>
  <c r="BS696" i="24"/>
  <c r="BT696" i="24" s="1"/>
  <c r="BS786" i="24"/>
  <c r="BT786" i="24" s="1"/>
  <c r="BS141" i="24"/>
  <c r="BT141" i="24" s="1"/>
  <c r="BS228" i="24"/>
  <c r="BT228" i="24" s="1"/>
  <c r="BS296" i="24"/>
  <c r="BT296" i="24" s="1"/>
  <c r="BS430" i="24"/>
  <c r="BT430" i="24" s="1"/>
  <c r="BS180" i="24"/>
  <c r="BT180" i="24" s="1"/>
  <c r="BS204" i="24"/>
  <c r="BT204" i="24" s="1"/>
  <c r="BS248" i="24"/>
  <c r="BT248" i="24" s="1"/>
  <c r="BS271" i="24"/>
  <c r="BT271" i="24" s="1"/>
  <c r="BS337" i="24"/>
  <c r="BT337" i="24" s="1"/>
  <c r="BS359" i="24"/>
  <c r="BT359" i="24" s="1"/>
  <c r="BS382" i="24"/>
  <c r="BT382" i="24" s="1"/>
  <c r="BS403" i="24"/>
  <c r="BT403" i="24" s="1"/>
  <c r="BS427" i="24"/>
  <c r="BT427" i="24" s="1"/>
  <c r="BS470" i="24"/>
  <c r="BT470" i="24" s="1"/>
  <c r="BS538" i="24"/>
  <c r="BT538" i="24" s="1"/>
  <c r="BS560" i="24"/>
  <c r="BT560" i="24" s="1"/>
  <c r="BS581" i="24"/>
  <c r="BT581" i="24" s="1"/>
  <c r="BS605" i="24"/>
  <c r="BT605" i="24" s="1"/>
  <c r="BS626" i="24"/>
  <c r="BT626" i="24" s="1"/>
  <c r="BS649" i="24"/>
  <c r="BT649" i="24" s="1"/>
  <c r="BS692" i="24"/>
  <c r="BT692" i="24" s="1"/>
  <c r="BS716" i="24"/>
  <c r="BT716" i="24" s="1"/>
  <c r="BS760" i="24"/>
  <c r="BT760" i="24" s="1"/>
  <c r="BS806" i="24"/>
  <c r="BT806" i="24" s="1"/>
  <c r="BS160" i="24"/>
  <c r="BT160" i="24" s="1"/>
  <c r="BS205" i="24"/>
  <c r="BT205" i="24" s="1"/>
  <c r="BS226" i="24"/>
  <c r="BT226" i="24" s="1"/>
  <c r="BS292" i="24"/>
  <c r="BT292" i="24" s="1"/>
  <c r="BS383" i="24"/>
  <c r="BT383" i="24" s="1"/>
  <c r="BS471" i="24"/>
  <c r="BT471" i="24" s="1"/>
  <c r="BS515" i="24"/>
  <c r="BT515" i="24" s="1"/>
  <c r="BS539" i="24"/>
  <c r="BT539" i="24" s="1"/>
  <c r="BS650" i="24"/>
  <c r="BT650" i="24" s="1"/>
  <c r="BS738" i="24"/>
  <c r="BT738" i="24" s="1"/>
  <c r="BS784" i="24"/>
  <c r="BT784" i="24" s="1"/>
  <c r="BS830" i="24"/>
  <c r="BT830" i="24" s="1"/>
  <c r="BS184" i="24"/>
  <c r="BT184" i="24" s="1"/>
  <c r="BS318" i="24"/>
  <c r="BT318" i="24" s="1"/>
  <c r="BS496" i="24"/>
  <c r="BT496" i="24" s="1"/>
  <c r="BS541" i="24"/>
  <c r="BT541" i="24" s="1"/>
  <c r="BS628" i="24"/>
  <c r="BT628" i="24" s="1"/>
  <c r="BS719" i="24"/>
  <c r="BT719" i="24" s="1"/>
  <c r="BS832" i="24"/>
  <c r="BT832" i="24" s="1"/>
  <c r="BS162" i="24"/>
  <c r="BT162" i="24" s="1"/>
  <c r="BS252" i="24"/>
  <c r="BT252" i="24" s="1"/>
  <c r="BS385" i="24"/>
  <c r="BT385" i="24" s="1"/>
  <c r="BS139" i="24"/>
  <c r="BT139" i="24" s="1"/>
  <c r="BS182" i="24"/>
  <c r="BT182" i="24" s="1"/>
  <c r="BS250" i="24"/>
  <c r="BT250" i="24" s="1"/>
  <c r="BS272" i="24"/>
  <c r="BT272" i="24" s="1"/>
  <c r="BS293" i="24"/>
  <c r="BT293" i="24" s="1"/>
  <c r="BS317" i="24"/>
  <c r="BT317" i="24" s="1"/>
  <c r="BS338" i="24"/>
  <c r="BT338" i="24" s="1"/>
  <c r="BS361" i="24"/>
  <c r="BT361" i="24" s="1"/>
  <c r="BS404" i="24"/>
  <c r="BT404" i="24" s="1"/>
  <c r="BS428" i="24"/>
  <c r="BT428" i="24" s="1"/>
  <c r="BS472" i="24"/>
  <c r="BT472" i="24" s="1"/>
  <c r="BS495" i="24"/>
  <c r="BT495" i="24" s="1"/>
  <c r="BS561" i="24"/>
  <c r="BT561" i="24" s="1"/>
  <c r="BS583" i="24"/>
  <c r="BT583" i="24" s="1"/>
  <c r="BS606" i="24"/>
  <c r="BT606" i="24" s="1"/>
  <c r="BS627" i="24"/>
  <c r="BT627" i="24" s="1"/>
  <c r="BS651" i="24"/>
  <c r="BT651" i="24" s="1"/>
  <c r="BS694" i="24"/>
  <c r="BT694" i="24" s="1"/>
  <c r="BS762" i="24"/>
  <c r="BT762" i="24" s="1"/>
  <c r="BS808" i="24"/>
  <c r="BT808" i="24" s="1"/>
  <c r="BS831" i="24"/>
  <c r="BT831" i="24" s="1"/>
  <c r="BS853" i="24"/>
  <c r="BT853" i="24" s="1"/>
  <c r="BS362" i="24"/>
  <c r="BT362" i="24" s="1"/>
  <c r="BS405" i="24"/>
  <c r="BT405" i="24" s="1"/>
  <c r="BS429" i="24"/>
  <c r="BT429" i="24" s="1"/>
  <c r="BS450" i="24"/>
  <c r="BT450" i="24" s="1"/>
  <c r="BS473" i="24"/>
  <c r="BT473" i="24" s="1"/>
  <c r="BS516" i="24"/>
  <c r="BT516" i="24" s="1"/>
  <c r="BS540" i="24"/>
  <c r="BT540" i="24" s="1"/>
  <c r="BS584" i="24"/>
  <c r="BT584" i="24" s="1"/>
  <c r="BS673" i="24"/>
  <c r="BT673" i="24" s="1"/>
  <c r="BS695" i="24"/>
  <c r="BT695" i="24" s="1"/>
  <c r="BS718" i="24"/>
  <c r="BT718" i="24" s="1"/>
  <c r="BS739" i="24"/>
  <c r="BT739" i="24" s="1"/>
  <c r="BS785" i="24"/>
  <c r="BT785" i="24" s="1"/>
  <c r="BS809" i="24"/>
  <c r="BT809" i="24" s="1"/>
  <c r="BS854" i="24"/>
  <c r="BT854" i="24" s="1"/>
  <c r="BS207" i="24"/>
  <c r="BT207" i="24" s="1"/>
  <c r="BS273" i="24"/>
  <c r="BT273" i="24" s="1"/>
  <c r="BS339" i="24"/>
  <c r="BT339" i="24" s="1"/>
  <c r="BS406" i="24"/>
  <c r="BT406" i="24" s="1"/>
  <c r="BS517" i="24"/>
  <c r="BT517" i="24" s="1"/>
  <c r="BS562" i="24"/>
  <c r="BT562" i="24" s="1"/>
  <c r="BS652" i="24"/>
  <c r="BT652" i="24" s="1"/>
  <c r="BS810" i="24"/>
  <c r="BT810" i="24" s="1"/>
  <c r="BS185" i="24"/>
  <c r="BT185" i="24" s="1"/>
  <c r="BS319" i="24"/>
  <c r="BT319" i="24" s="1"/>
  <c r="BS407" i="24"/>
  <c r="BT407" i="24" s="1"/>
  <c r="BS161" i="24"/>
  <c r="BT161" i="24" s="1"/>
  <c r="BS183" i="24"/>
  <c r="BT183" i="24" s="1"/>
  <c r="BS206" i="24"/>
  <c r="BT206" i="24" s="1"/>
  <c r="BS227" i="24"/>
  <c r="BT227" i="24" s="1"/>
  <c r="BS251" i="24"/>
  <c r="BT251" i="24" s="1"/>
  <c r="BS294" i="24"/>
  <c r="BT294" i="24" s="1"/>
  <c r="BS384" i="24"/>
  <c r="BT384" i="24" s="1"/>
  <c r="BS607" i="24"/>
  <c r="BT607" i="24" s="1"/>
  <c r="BS763" i="24"/>
  <c r="BT763" i="24" s="1"/>
  <c r="BS855" i="24"/>
  <c r="BT855" i="24" s="1"/>
  <c r="BS147" i="24"/>
  <c r="BT147" i="24" s="1"/>
  <c r="BS171" i="24"/>
  <c r="BT171" i="24" s="1"/>
  <c r="BS214" i="24"/>
  <c r="BT214" i="24" s="1"/>
  <c r="BS282" i="24"/>
  <c r="BT282" i="24" s="1"/>
  <c r="BS304" i="24"/>
  <c r="BT304" i="24" s="1"/>
  <c r="BS325" i="24"/>
  <c r="BT325" i="24" s="1"/>
  <c r="BS349" i="24"/>
  <c r="BT349" i="24" s="1"/>
  <c r="BS370" i="24"/>
  <c r="BT370" i="24" s="1"/>
  <c r="BS393" i="24"/>
  <c r="BT393" i="24" s="1"/>
  <c r="BS436" i="24"/>
  <c r="BT436" i="24" s="1"/>
  <c r="BS460" i="24"/>
  <c r="BT460" i="24" s="1"/>
  <c r="BS504" i="24"/>
  <c r="BT504" i="24" s="1"/>
  <c r="BS527" i="24"/>
  <c r="BT527" i="24" s="1"/>
  <c r="BS593" i="24"/>
  <c r="BT593" i="24" s="1"/>
  <c r="BS615" i="24"/>
  <c r="BT615" i="24" s="1"/>
  <c r="BS638" i="24"/>
  <c r="BT638" i="24" s="1"/>
  <c r="BS659" i="24"/>
  <c r="BT659" i="24" s="1"/>
  <c r="BS683" i="24"/>
  <c r="BT683" i="24" s="1"/>
  <c r="BS726" i="24"/>
  <c r="BT726" i="24" s="1"/>
  <c r="BS771" i="24"/>
  <c r="BT771" i="24" s="1"/>
  <c r="BS840" i="24"/>
  <c r="BT840" i="24" s="1"/>
  <c r="BS864" i="24"/>
  <c r="BT864" i="24" s="1"/>
  <c r="BS148" i="24"/>
  <c r="BT148" i="24" s="1"/>
  <c r="BS216" i="24"/>
  <c r="BT216" i="24" s="1"/>
  <c r="BS305" i="24"/>
  <c r="BT305" i="24" s="1"/>
  <c r="BS327" i="24"/>
  <c r="BT327" i="24" s="1"/>
  <c r="BS371" i="24"/>
  <c r="BT371" i="24" s="1"/>
  <c r="BS438" i="24"/>
  <c r="BT438" i="24" s="1"/>
  <c r="BS506" i="24"/>
  <c r="BT506" i="24" s="1"/>
  <c r="BS549" i="24"/>
  <c r="BT549" i="24" s="1"/>
  <c r="BS594" i="24"/>
  <c r="BT594" i="24" s="1"/>
  <c r="BS660" i="24"/>
  <c r="BT660" i="24" s="1"/>
  <c r="BS751" i="24"/>
  <c r="BT751" i="24" s="1"/>
  <c r="BS842" i="24"/>
  <c r="BT842" i="24" s="1"/>
  <c r="BS149" i="24"/>
  <c r="BT149" i="24" s="1"/>
  <c r="BS194" i="24"/>
  <c r="BT194" i="24" s="1"/>
  <c r="BS284" i="24"/>
  <c r="BT284" i="24" s="1"/>
  <c r="BS351" i="24"/>
  <c r="BT351" i="24" s="1"/>
  <c r="BS439" i="24"/>
  <c r="BT439" i="24" s="1"/>
  <c r="BS483" i="24"/>
  <c r="BT483" i="24" s="1"/>
  <c r="BS550" i="24"/>
  <c r="BT550" i="24" s="1"/>
  <c r="BS640" i="24"/>
  <c r="BT640" i="24" s="1"/>
  <c r="BS685" i="24"/>
  <c r="BT685" i="24" s="1"/>
  <c r="BS729" i="24"/>
  <c r="BT729" i="24" s="1"/>
  <c r="BS773" i="24"/>
  <c r="BT773" i="24" s="1"/>
  <c r="BS843" i="24"/>
  <c r="BT843" i="24" s="1"/>
  <c r="BS218" i="24"/>
  <c r="BT218" i="24" s="1"/>
  <c r="BS193" i="24"/>
  <c r="BT193" i="24" s="1"/>
  <c r="BS215" i="24"/>
  <c r="BT215" i="24" s="1"/>
  <c r="BS238" i="24"/>
  <c r="BT238" i="24" s="1"/>
  <c r="BS259" i="24"/>
  <c r="BT259" i="24" s="1"/>
  <c r="BS283" i="24"/>
  <c r="BT283" i="24" s="1"/>
  <c r="BS326" i="24"/>
  <c r="BT326" i="24" s="1"/>
  <c r="BS394" i="24"/>
  <c r="BT394" i="24" s="1"/>
  <c r="BS416" i="24"/>
  <c r="BT416" i="24" s="1"/>
  <c r="BS437" i="24"/>
  <c r="BT437" i="24" s="1"/>
  <c r="BS461" i="24"/>
  <c r="BT461" i="24" s="1"/>
  <c r="BS482" i="24"/>
  <c r="BT482" i="24" s="1"/>
  <c r="BS505" i="24"/>
  <c r="BT505" i="24" s="1"/>
  <c r="BS548" i="24"/>
  <c r="BT548" i="24" s="1"/>
  <c r="BS572" i="24"/>
  <c r="BT572" i="24" s="1"/>
  <c r="BS616" i="24"/>
  <c r="BT616" i="24" s="1"/>
  <c r="BS639" i="24"/>
  <c r="BT639" i="24" s="1"/>
  <c r="BS705" i="24"/>
  <c r="BT705" i="24" s="1"/>
  <c r="BS727" i="24"/>
  <c r="BT727" i="24" s="1"/>
  <c r="BS750" i="24"/>
  <c r="BT750" i="24" s="1"/>
  <c r="BS796" i="24"/>
  <c r="BT796" i="24" s="1"/>
  <c r="BS818" i="24"/>
  <c r="BT818" i="24" s="1"/>
  <c r="BS841" i="24"/>
  <c r="BT841" i="24" s="1"/>
  <c r="BS172" i="24"/>
  <c r="BT172" i="24" s="1"/>
  <c r="BS239" i="24"/>
  <c r="BT239" i="24" s="1"/>
  <c r="BS350" i="24"/>
  <c r="BT350" i="24" s="1"/>
  <c r="BS395" i="24"/>
  <c r="BT395" i="24" s="1"/>
  <c r="BS528" i="24"/>
  <c r="BT528" i="24" s="1"/>
  <c r="BS573" i="24"/>
  <c r="BT573" i="24" s="1"/>
  <c r="BS617" i="24"/>
  <c r="BT617" i="24" s="1"/>
  <c r="BS684" i="24"/>
  <c r="BT684" i="24" s="1"/>
  <c r="BS728" i="24"/>
  <c r="BT728" i="24" s="1"/>
  <c r="BS772" i="24"/>
  <c r="BT772" i="24" s="1"/>
  <c r="BS797" i="24"/>
  <c r="BT797" i="24" s="1"/>
  <c r="BS865" i="24"/>
  <c r="BT865" i="24" s="1"/>
  <c r="BS173" i="24"/>
  <c r="BT173" i="24" s="1"/>
  <c r="BS217" i="24"/>
  <c r="BT217" i="24" s="1"/>
  <c r="BS260" i="24"/>
  <c r="BT260" i="24" s="1"/>
  <c r="BS328" i="24"/>
  <c r="BT328" i="24" s="1"/>
  <c r="BS417" i="24"/>
  <c r="BT417" i="24" s="1"/>
  <c r="BS462" i="24"/>
  <c r="BT462" i="24" s="1"/>
  <c r="BS507" i="24"/>
  <c r="BT507" i="24" s="1"/>
  <c r="BS618" i="24"/>
  <c r="BT618" i="24" s="1"/>
  <c r="BS661" i="24"/>
  <c r="BT661" i="24" s="1"/>
  <c r="BS706" i="24"/>
  <c r="BT706" i="24" s="1"/>
  <c r="BS819" i="24"/>
  <c r="BT819" i="24" s="1"/>
  <c r="BS150" i="24"/>
  <c r="BT150" i="24" s="1"/>
  <c r="BS240" i="24"/>
  <c r="BT240" i="24" s="1"/>
  <c r="BS285" i="24"/>
  <c r="BT285" i="24" s="1"/>
  <c r="BS202" i="24"/>
  <c r="BT202" i="24" s="1"/>
  <c r="BS224" i="24"/>
  <c r="BT224" i="24" s="1"/>
  <c r="BS245" i="24"/>
  <c r="BT245" i="24" s="1"/>
  <c r="BS269" i="24"/>
  <c r="BT269" i="24" s="1"/>
  <c r="BS290" i="24"/>
  <c r="BT290" i="24" s="1"/>
  <c r="BS313" i="24"/>
  <c r="BT313" i="24" s="1"/>
  <c r="BS356" i="24"/>
  <c r="BT356" i="24" s="1"/>
  <c r="BS380" i="24"/>
  <c r="BT380" i="24" s="1"/>
  <c r="BS424" i="24"/>
  <c r="BT424" i="24" s="1"/>
  <c r="BS155" i="24"/>
  <c r="BT155" i="24" s="1"/>
  <c r="BS231" i="24"/>
  <c r="BT231" i="24" s="1"/>
  <c r="BS266" i="24"/>
  <c r="BT266" i="24" s="1"/>
  <c r="BS303" i="24"/>
  <c r="BT303" i="24" s="1"/>
  <c r="BS340" i="24"/>
  <c r="BT340" i="24" s="1"/>
  <c r="BS373" i="24"/>
  <c r="BT373" i="24" s="1"/>
  <c r="BS411" i="24"/>
  <c r="BT411" i="24" s="1"/>
  <c r="BS444" i="24"/>
  <c r="BT444" i="24" s="1"/>
  <c r="BS543" i="24"/>
  <c r="BT543" i="24" s="1"/>
  <c r="BS575" i="24"/>
  <c r="BT575" i="24" s="1"/>
  <c r="BS608" i="24"/>
  <c r="BT608" i="24" s="1"/>
  <c r="BS703" i="24"/>
  <c r="BT703" i="24" s="1"/>
  <c r="BS735" i="24"/>
  <c r="BT735" i="24" s="1"/>
  <c r="BS768" i="24"/>
  <c r="BT768" i="24" s="1"/>
  <c r="BS801" i="24"/>
  <c r="BT801" i="24" s="1"/>
  <c r="BS268" i="24"/>
  <c r="BT268" i="24" s="1"/>
  <c r="BS376" i="24"/>
  <c r="BT376" i="24" s="1"/>
  <c r="BS836" i="24"/>
  <c r="BT836" i="24" s="1"/>
  <c r="BS235" i="24"/>
  <c r="BT235" i="24" s="1"/>
  <c r="BS377" i="24"/>
  <c r="BT377" i="24" s="1"/>
  <c r="BS480" i="24"/>
  <c r="BT480" i="24" s="1"/>
  <c r="BS545" i="24"/>
  <c r="BT545" i="24" s="1"/>
  <c r="BS707" i="24"/>
  <c r="BT707" i="24" s="1"/>
  <c r="BS197" i="24"/>
  <c r="BT197" i="24" s="1"/>
  <c r="BS378" i="24"/>
  <c r="BT378" i="24" s="1"/>
  <c r="BS741" i="24"/>
  <c r="BT741" i="24" s="1"/>
  <c r="BS838" i="24"/>
  <c r="BT838" i="24" s="1"/>
  <c r="BS236" i="24"/>
  <c r="BT236" i="24" s="1"/>
  <c r="BS308" i="24"/>
  <c r="BT308" i="24" s="1"/>
  <c r="BS415" i="24"/>
  <c r="BT415" i="24" s="1"/>
  <c r="BS513" i="24"/>
  <c r="BT513" i="24" s="1"/>
  <c r="BS611" i="24"/>
  <c r="BT611" i="24" s="1"/>
  <c r="BS708" i="24"/>
  <c r="BT708" i="24" s="1"/>
  <c r="BS811" i="24"/>
  <c r="BT811" i="24" s="1"/>
  <c r="BS237" i="24"/>
  <c r="BT237" i="24" s="1"/>
  <c r="BS309" i="24"/>
  <c r="BT309" i="24" s="1"/>
  <c r="BS677" i="24"/>
  <c r="BT677" i="24" s="1"/>
  <c r="BS776" i="24"/>
  <c r="BT776" i="24" s="1"/>
  <c r="BS310" i="24"/>
  <c r="BT310" i="24" s="1"/>
  <c r="BS452" i="24"/>
  <c r="BT452" i="24" s="1"/>
  <c r="BS547" i="24"/>
  <c r="BT547" i="24" s="1"/>
  <c r="BS710" i="24"/>
  <c r="BT710" i="24" s="1"/>
  <c r="BS844" i="24"/>
  <c r="BT844" i="24" s="1"/>
  <c r="BS241" i="24"/>
  <c r="BT241" i="24" s="1"/>
  <c r="BS348" i="24"/>
  <c r="BT348" i="24" s="1"/>
  <c r="BS485" i="24"/>
  <c r="BT485" i="24" s="1"/>
  <c r="BS613" i="24"/>
  <c r="BT613" i="24" s="1"/>
  <c r="BS711" i="24"/>
  <c r="BT711" i="24" s="1"/>
  <c r="BS813" i="24"/>
  <c r="BT813" i="24" s="1"/>
  <c r="BS192" i="24"/>
  <c r="BT192" i="24" s="1"/>
  <c r="BS232" i="24"/>
  <c r="BT232" i="24" s="1"/>
  <c r="BS267" i="24"/>
  <c r="BT267" i="24" s="1"/>
  <c r="BS341" i="24"/>
  <c r="BT341" i="24" s="1"/>
  <c r="BS374" i="24"/>
  <c r="BT374" i="24" s="1"/>
  <c r="BS445" i="24"/>
  <c r="BT445" i="24" s="1"/>
  <c r="BS478" i="24"/>
  <c r="BT478" i="24" s="1"/>
  <c r="BS510" i="24"/>
  <c r="BT510" i="24" s="1"/>
  <c r="BS670" i="24"/>
  <c r="BT670" i="24" s="1"/>
  <c r="BS769" i="24"/>
  <c r="BT769" i="24" s="1"/>
  <c r="BS835" i="24"/>
  <c r="BT835" i="24" s="1"/>
  <c r="BS234" i="24"/>
  <c r="BT234" i="24" s="1"/>
  <c r="BS343" i="24"/>
  <c r="BT343" i="24" s="1"/>
  <c r="BS446" i="24"/>
  <c r="BT446" i="24" s="1"/>
  <c r="BS770" i="24"/>
  <c r="BT770" i="24" s="1"/>
  <c r="BS196" i="24"/>
  <c r="BT196" i="24" s="1"/>
  <c r="BS344" i="24"/>
  <c r="BT344" i="24" s="1"/>
  <c r="BS447" i="24"/>
  <c r="BT447" i="24" s="1"/>
  <c r="BS610" i="24"/>
  <c r="BT610" i="24" s="1"/>
  <c r="BS675" i="24"/>
  <c r="BT675" i="24" s="1"/>
  <c r="BS837" i="24"/>
  <c r="BT837" i="24" s="1"/>
  <c r="BS274" i="24"/>
  <c r="BT274" i="24" s="1"/>
  <c r="BS804" i="24"/>
  <c r="BT804" i="24" s="1"/>
  <c r="BS163" i="24"/>
  <c r="BT163" i="24" s="1"/>
  <c r="BS346" i="24"/>
  <c r="BT346" i="24" s="1"/>
  <c r="BS451" i="24"/>
  <c r="BT451" i="24" s="1"/>
  <c r="BS546" i="24"/>
  <c r="BT546" i="24" s="1"/>
  <c r="BS643" i="24"/>
  <c r="BT643" i="24" s="1"/>
  <c r="BS742" i="24"/>
  <c r="BT742" i="24" s="1"/>
  <c r="BS839" i="24"/>
  <c r="BT839" i="24" s="1"/>
  <c r="BS275" i="24"/>
  <c r="BT275" i="24" s="1"/>
  <c r="BS347" i="24"/>
  <c r="BT347" i="24" s="1"/>
  <c r="BS743" i="24"/>
  <c r="BT743" i="24" s="1"/>
  <c r="BS200" i="24"/>
  <c r="BT200" i="24" s="1"/>
  <c r="BS418" i="24"/>
  <c r="BT418" i="24" s="1"/>
  <c r="BS518" i="24"/>
  <c r="BT518" i="24" s="1"/>
  <c r="BS678" i="24"/>
  <c r="BT678" i="24" s="1"/>
  <c r="BS777" i="24"/>
  <c r="BT777" i="24" s="1"/>
  <c r="BS165" i="24"/>
  <c r="BT165" i="24" s="1"/>
  <c r="BS276" i="24"/>
  <c r="BT276" i="24" s="1"/>
  <c r="BS519" i="24"/>
  <c r="BT519" i="24" s="1"/>
  <c r="BS645" i="24"/>
  <c r="BT645" i="24" s="1"/>
  <c r="BS745" i="24"/>
  <c r="BT745" i="24" s="1"/>
  <c r="BS845" i="24"/>
  <c r="BT845" i="24" s="1"/>
  <c r="BS277" i="24"/>
  <c r="BT277" i="24" s="1"/>
  <c r="BS156" i="24"/>
  <c r="BT156" i="24" s="1"/>
  <c r="BS195" i="24"/>
  <c r="BT195" i="24" s="1"/>
  <c r="BS233" i="24"/>
  <c r="BT233" i="24" s="1"/>
  <c r="BS306" i="24"/>
  <c r="BT306" i="24" s="1"/>
  <c r="BS342" i="24"/>
  <c r="BT342" i="24" s="1"/>
  <c r="BS375" i="24"/>
  <c r="BT375" i="24" s="1"/>
  <c r="BS412" i="24"/>
  <c r="BT412" i="24" s="1"/>
  <c r="BS479" i="24"/>
  <c r="BT479" i="24" s="1"/>
  <c r="BS511" i="24"/>
  <c r="BT511" i="24" s="1"/>
  <c r="BS544" i="24"/>
  <c r="BT544" i="24" s="1"/>
  <c r="BS576" i="24"/>
  <c r="BT576" i="24" s="1"/>
  <c r="BS609" i="24"/>
  <c r="BT609" i="24" s="1"/>
  <c r="BS641" i="24"/>
  <c r="BT641" i="24" s="1"/>
  <c r="BS674" i="24"/>
  <c r="BT674" i="24" s="1"/>
  <c r="BS704" i="24"/>
  <c r="BT704" i="24" s="1"/>
  <c r="BS736" i="24"/>
  <c r="BT736" i="24" s="1"/>
  <c r="BS802" i="24"/>
  <c r="BT802" i="24" s="1"/>
  <c r="BS157" i="24"/>
  <c r="BT157" i="24" s="1"/>
  <c r="BS413" i="24"/>
  <c r="BT413" i="24" s="1"/>
  <c r="BS803" i="24"/>
  <c r="BT803" i="24" s="1"/>
  <c r="BS158" i="24"/>
  <c r="BT158" i="24" s="1"/>
  <c r="BS307" i="24"/>
  <c r="BT307" i="24" s="1"/>
  <c r="BS512" i="24"/>
  <c r="BT512" i="24" s="1"/>
  <c r="BS577" i="24"/>
  <c r="BT577" i="24" s="1"/>
  <c r="BS642" i="24"/>
  <c r="BT642" i="24" s="1"/>
  <c r="BS740" i="24"/>
  <c r="BT740" i="24" s="1"/>
  <c r="BS345" i="24"/>
  <c r="BT345" i="24" s="1"/>
  <c r="BS414" i="24"/>
  <c r="BT414" i="24" s="1"/>
  <c r="BS774" i="24"/>
  <c r="BT774" i="24" s="1"/>
  <c r="BS198" i="24"/>
  <c r="BT198" i="24" s="1"/>
  <c r="BS379" i="24"/>
  <c r="BT379" i="24" s="1"/>
  <c r="BS481" i="24"/>
  <c r="BT481" i="24" s="1"/>
  <c r="BS578" i="24"/>
  <c r="BT578" i="24" s="1"/>
  <c r="BS676" i="24"/>
  <c r="BT676" i="24" s="1"/>
  <c r="BS775" i="24"/>
  <c r="BT775" i="24" s="1"/>
  <c r="BS199" i="24"/>
  <c r="BT199" i="24" s="1"/>
  <c r="BS709" i="24"/>
  <c r="BT709" i="24" s="1"/>
  <c r="BS164" i="24"/>
  <c r="BT164" i="24" s="1"/>
  <c r="BS381" i="24"/>
  <c r="BT381" i="24" s="1"/>
  <c r="BS484" i="24"/>
  <c r="BT484" i="24" s="1"/>
  <c r="BS579" i="24"/>
  <c r="BT579" i="24" s="1"/>
  <c r="BS744" i="24"/>
  <c r="BT744" i="24" s="1"/>
  <c r="BS201" i="24"/>
  <c r="BT201" i="24" s="1"/>
  <c r="BS311" i="24"/>
  <c r="BT311" i="24" s="1"/>
  <c r="BS453" i="24"/>
  <c r="BT453" i="24" s="1"/>
  <c r="BS551" i="24"/>
  <c r="BT551" i="24" s="1"/>
  <c r="BS679" i="24"/>
  <c r="BT679" i="24" s="1"/>
  <c r="BS778" i="24"/>
  <c r="BT778" i="24" s="1"/>
  <c r="BS203" i="24"/>
  <c r="BT203" i="24" s="1"/>
  <c r="BS612" i="24"/>
  <c r="BT612" i="24" s="1"/>
  <c r="BS812" i="24"/>
  <c r="BT812" i="24" s="1"/>
  <c r="BS644" i="24"/>
  <c r="BT644" i="24" s="1"/>
  <c r="BS176" i="24"/>
  <c r="BT176" i="24" s="1"/>
  <c r="BS392" i="24"/>
  <c r="BT392" i="24" s="1"/>
  <c r="BS526" i="24"/>
  <c r="BT526" i="24" s="1"/>
  <c r="BS558" i="24"/>
  <c r="BT558" i="24" s="1"/>
  <c r="BS820" i="24"/>
  <c r="BT820" i="24" s="1"/>
  <c r="BS856" i="24"/>
  <c r="BT856" i="24" s="1"/>
  <c r="BS288" i="24"/>
  <c r="BT288" i="24" s="1"/>
  <c r="BS396" i="24"/>
  <c r="BT396" i="24" s="1"/>
  <c r="BS464" i="24"/>
  <c r="BT464" i="24" s="1"/>
  <c r="BS529" i="24"/>
  <c r="BT529" i="24" s="1"/>
  <c r="BS592" i="24"/>
  <c r="BT592" i="24" s="1"/>
  <c r="BS657" i="24"/>
  <c r="BT657" i="24" s="1"/>
  <c r="BS754" i="24"/>
  <c r="BT754" i="24" s="1"/>
  <c r="BS857" i="24"/>
  <c r="BT857" i="24" s="1"/>
  <c r="BS177" i="24"/>
  <c r="BT177" i="24" s="1"/>
  <c r="BS255" i="24"/>
  <c r="BT255" i="24" s="1"/>
  <c r="BS789" i="24"/>
  <c r="BT789" i="24" s="1"/>
  <c r="BS289" i="24"/>
  <c r="BT289" i="24" s="1"/>
  <c r="BS364" i="24"/>
  <c r="BT364" i="24" s="1"/>
  <c r="BS465" i="24"/>
  <c r="BT465" i="24" s="1"/>
  <c r="BS530" i="24"/>
  <c r="BT530" i="24" s="1"/>
  <c r="BS625" i="24"/>
  <c r="BT625" i="24" s="1"/>
  <c r="BS723" i="24"/>
  <c r="BT723" i="24" s="1"/>
  <c r="BS790" i="24"/>
  <c r="BT790" i="24" s="1"/>
  <c r="BS859" i="24"/>
  <c r="BT859" i="24" s="1"/>
  <c r="BS144" i="24"/>
  <c r="BT144" i="24" s="1"/>
  <c r="BS329" i="24"/>
  <c r="BT329" i="24" s="1"/>
  <c r="BS398" i="24"/>
  <c r="BT398" i="24" s="1"/>
  <c r="BS629" i="24"/>
  <c r="BT629" i="24" s="1"/>
  <c r="BS179" i="24"/>
  <c r="BT179" i="24" s="1"/>
  <c r="BS330" i="24"/>
  <c r="BT330" i="24" s="1"/>
  <c r="BS434" i="24"/>
  <c r="BT434" i="24" s="1"/>
  <c r="BS499" i="24"/>
  <c r="BT499" i="24" s="1"/>
  <c r="BS564" i="24"/>
  <c r="BT564" i="24" s="1"/>
  <c r="BS630" i="24"/>
  <c r="BT630" i="24" s="1"/>
  <c r="BS724" i="24"/>
  <c r="BT724" i="24" s="1"/>
  <c r="BS792" i="24"/>
  <c r="BT792" i="24" s="1"/>
  <c r="BS860" i="24"/>
  <c r="BT860" i="24" s="1"/>
  <c r="BS142" i="24"/>
  <c r="BT142" i="24" s="1"/>
  <c r="BS212" i="24"/>
  <c r="BT212" i="24" s="1"/>
  <c r="BS254" i="24"/>
  <c r="BT254" i="24" s="1"/>
  <c r="BS323" i="24"/>
  <c r="BT323" i="24" s="1"/>
  <c r="BS357" i="24"/>
  <c r="BT357" i="24" s="1"/>
  <c r="BS432" i="24"/>
  <c r="BT432" i="24" s="1"/>
  <c r="BS497" i="24"/>
  <c r="BT497" i="24" s="1"/>
  <c r="BS559" i="24"/>
  <c r="BT559" i="24" s="1"/>
  <c r="BS624" i="24"/>
  <c r="BT624" i="24" s="1"/>
  <c r="BS689" i="24"/>
  <c r="BT689" i="24" s="1"/>
  <c r="BS722" i="24"/>
  <c r="BT722" i="24" s="1"/>
  <c r="BS788" i="24"/>
  <c r="BT788" i="24" s="1"/>
  <c r="BS821" i="24"/>
  <c r="BT821" i="24" s="1"/>
  <c r="BS143" i="24"/>
  <c r="BT143" i="24" s="1"/>
  <c r="BS213" i="24"/>
  <c r="BT213" i="24" s="1"/>
  <c r="BS397" i="24"/>
  <c r="BT397" i="24" s="1"/>
  <c r="BS822" i="24"/>
  <c r="BT822" i="24" s="1"/>
  <c r="BS858" i="24"/>
  <c r="BT858" i="24" s="1"/>
  <c r="BS219" i="24"/>
  <c r="BT219" i="24" s="1"/>
  <c r="BS324" i="24"/>
  <c r="BT324" i="24" s="1"/>
  <c r="BS433" i="24"/>
  <c r="BT433" i="24" s="1"/>
  <c r="BS498" i="24"/>
  <c r="BT498" i="24" s="1"/>
  <c r="BS563" i="24"/>
  <c r="BT563" i="24" s="1"/>
  <c r="BS595" i="24"/>
  <c r="BT595" i="24" s="1"/>
  <c r="BS658" i="24"/>
  <c r="BT658" i="24" s="1"/>
  <c r="BS690" i="24"/>
  <c r="BT690" i="24" s="1"/>
  <c r="BS755" i="24"/>
  <c r="BT755" i="24" s="1"/>
  <c r="BS823" i="24"/>
  <c r="BT823" i="24" s="1"/>
  <c r="BS178" i="24"/>
  <c r="BT178" i="24" s="1"/>
  <c r="BS256" i="24"/>
  <c r="BT256" i="24" s="1"/>
  <c r="BS365" i="24"/>
  <c r="BT365" i="24" s="1"/>
  <c r="BS791" i="24"/>
  <c r="BT791" i="24" s="1"/>
  <c r="BS824" i="24"/>
  <c r="BT824" i="24" s="1"/>
  <c r="BS220" i="24"/>
  <c r="BT220" i="24" s="1"/>
  <c r="BS399" i="24"/>
  <c r="BT399" i="24" s="1"/>
  <c r="BS466" i="24"/>
  <c r="BT466" i="24" s="1"/>
  <c r="BS531" i="24"/>
  <c r="BT531" i="24" s="1"/>
  <c r="BS596" i="24"/>
  <c r="BT596" i="24" s="1"/>
  <c r="BS662" i="24"/>
  <c r="BT662" i="24" s="1"/>
  <c r="BS691" i="24"/>
  <c r="BT691" i="24" s="1"/>
  <c r="BS756" i="24"/>
  <c r="BT756" i="24" s="1"/>
  <c r="BS825" i="24"/>
  <c r="BT825" i="24" s="1"/>
  <c r="BS169" i="24"/>
  <c r="BT169" i="24" s="1"/>
  <c r="BS321" i="24"/>
  <c r="BT321" i="24" s="1"/>
  <c r="BS389" i="24"/>
  <c r="BT389" i="24" s="1"/>
  <c r="BS459" i="24"/>
  <c r="BT459" i="24" s="1"/>
  <c r="BS524" i="24"/>
  <c r="BT524" i="24" s="1"/>
  <c r="BS655" i="24"/>
  <c r="BT655" i="24" s="1"/>
  <c r="BS720" i="24"/>
  <c r="BT720" i="24" s="1"/>
  <c r="BS782" i="24"/>
  <c r="BT782" i="24" s="1"/>
  <c r="BS849" i="24"/>
  <c r="BT849" i="24" s="1"/>
  <c r="BS175" i="24"/>
  <c r="BT175" i="24" s="1"/>
  <c r="BS597" i="24"/>
  <c r="BT597" i="24" s="1"/>
  <c r="BS793" i="24"/>
  <c r="BT793" i="24" s="1"/>
  <c r="BS400" i="24"/>
  <c r="BT400" i="24" s="1"/>
  <c r="BS664" i="24"/>
  <c r="BT664" i="24" s="1"/>
  <c r="BS332" i="24"/>
  <c r="BT332" i="24" s="1"/>
  <c r="BS599" i="24"/>
  <c r="BT599" i="24" s="1"/>
  <c r="BS795" i="24"/>
  <c r="BT795" i="24" s="1"/>
  <c r="BS258" i="24"/>
  <c r="BT258" i="24" s="1"/>
  <c r="BS534" i="24"/>
  <c r="BT534" i="24" s="1"/>
  <c r="BS863" i="24"/>
  <c r="BT863" i="24" s="1"/>
  <c r="BS402" i="24"/>
  <c r="BT402" i="24" s="1"/>
  <c r="BS601" i="24"/>
  <c r="BT601" i="24" s="1"/>
  <c r="BS262" i="24"/>
  <c r="BT262" i="24" s="1"/>
  <c r="BS408" i="24"/>
  <c r="BT408" i="24" s="1"/>
  <c r="BS335" i="24"/>
  <c r="BT335" i="24" s="1"/>
  <c r="BS603" i="24"/>
  <c r="BT603" i="24" s="1"/>
  <c r="BS410" i="24"/>
  <c r="BT410" i="24" s="1"/>
  <c r="BS669" i="24"/>
  <c r="BT669" i="24" s="1"/>
  <c r="BS190" i="24"/>
  <c r="BT190" i="24" s="1"/>
  <c r="BS419" i="24"/>
  <c r="BT419" i="24" s="1"/>
  <c r="BS680" i="24"/>
  <c r="BT680" i="24" s="1"/>
  <c r="BS747" i="24"/>
  <c r="BT747" i="24" s="1"/>
  <c r="BS208" i="24"/>
  <c r="BT208" i="24" s="1"/>
  <c r="BS682" i="24"/>
  <c r="BT682" i="24" s="1"/>
  <c r="BS280" i="24"/>
  <c r="BT280" i="24" s="1"/>
  <c r="BS209" i="24"/>
  <c r="BT209" i="24" s="1"/>
  <c r="BS686" i="24"/>
  <c r="BT686" i="24" s="1"/>
  <c r="BS491" i="24"/>
  <c r="BT491" i="24" s="1"/>
  <c r="BS622" i="24"/>
  <c r="BT622" i="24" s="1"/>
  <c r="BS223" i="24"/>
  <c r="BT223" i="24" s="1"/>
  <c r="BS369" i="24"/>
  <c r="BT369" i="24" s="1"/>
  <c r="BS833" i="24"/>
  <c r="BT833" i="24" s="1"/>
  <c r="BS508" i="24"/>
  <c r="BT508" i="24" s="1"/>
  <c r="BS152" i="24"/>
  <c r="BT152" i="24" s="1"/>
  <c r="BS230" i="24"/>
  <c r="BT230" i="24" s="1"/>
  <c r="BS646" i="24"/>
  <c r="BT646" i="24" s="1"/>
  <c r="BS154" i="24"/>
  <c r="BT154" i="24" s="1"/>
  <c r="BS647" i="24"/>
  <c r="BT647" i="24" s="1"/>
  <c r="BS387" i="24"/>
  <c r="BT387" i="24" s="1"/>
  <c r="BS167" i="24"/>
  <c r="BT167" i="24" s="1"/>
  <c r="BS715" i="24"/>
  <c r="BT715" i="24" s="1"/>
  <c r="BS458" i="24"/>
  <c r="BT458" i="24" s="1"/>
  <c r="BS848" i="24"/>
  <c r="BT848" i="24" s="1"/>
  <c r="BS170" i="24"/>
  <c r="BT170" i="24" s="1"/>
  <c r="BS244" i="24"/>
  <c r="BT244" i="24" s="1"/>
  <c r="BS390" i="24"/>
  <c r="BT390" i="24" s="1"/>
  <c r="BS525" i="24"/>
  <c r="BT525" i="24" s="1"/>
  <c r="BS590" i="24"/>
  <c r="BT590" i="24" s="1"/>
  <c r="BS850" i="24"/>
  <c r="BT850" i="24" s="1"/>
  <c r="BS787" i="24"/>
  <c r="BT787" i="24" s="1"/>
  <c r="BS253" i="24"/>
  <c r="BT253" i="24" s="1"/>
  <c r="BS725" i="24"/>
  <c r="BT725" i="24" s="1"/>
  <c r="BS257" i="24"/>
  <c r="BT257" i="24" s="1"/>
  <c r="BS532" i="24"/>
  <c r="BT532" i="24" s="1"/>
  <c r="BS730" i="24"/>
  <c r="BT730" i="24" s="1"/>
  <c r="BS186" i="24"/>
  <c r="BT186" i="24" s="1"/>
  <c r="BS665" i="24"/>
  <c r="BT665" i="24" s="1"/>
  <c r="BS862" i="24"/>
  <c r="BT862" i="24" s="1"/>
  <c r="BS187" i="24"/>
  <c r="BT187" i="24" s="1"/>
  <c r="BS468" i="24"/>
  <c r="BT468" i="24" s="1"/>
  <c r="BS666" i="24"/>
  <c r="BT666" i="24" s="1"/>
  <c r="BS261" i="24"/>
  <c r="BT261" i="24" s="1"/>
  <c r="BS475" i="24"/>
  <c r="BT475" i="24" s="1"/>
  <c r="BS732" i="24"/>
  <c r="BT732" i="24" s="1"/>
  <c r="BS334" i="24"/>
  <c r="BT334" i="24" s="1"/>
  <c r="BS536" i="24"/>
  <c r="BT536" i="24" s="1"/>
  <c r="BS189" i="24"/>
  <c r="BT189" i="24" s="1"/>
  <c r="BS476" i="24"/>
  <c r="BT476" i="24" s="1"/>
  <c r="BS668" i="24"/>
  <c r="BT668" i="24" s="1"/>
  <c r="BS336" i="24"/>
  <c r="BT336" i="24" s="1"/>
  <c r="BS542" i="24"/>
  <c r="BT542" i="24" s="1"/>
  <c r="BS486" i="24"/>
  <c r="BT486" i="24" s="1"/>
  <c r="BS746" i="24"/>
  <c r="BT746" i="24" s="1"/>
  <c r="BS488" i="24"/>
  <c r="BT488" i="24" s="1"/>
  <c r="BS353" i="24"/>
  <c r="BT353" i="24" s="1"/>
  <c r="BS620" i="24"/>
  <c r="BT620" i="24" s="1"/>
  <c r="BS422" i="24"/>
  <c r="BT422" i="24" s="1"/>
  <c r="BS621" i="24"/>
  <c r="BT621" i="24" s="1"/>
  <c r="BS423" i="24"/>
  <c r="BT423" i="24" s="1"/>
  <c r="BS210" i="24"/>
  <c r="BT210" i="24" s="1"/>
  <c r="BS765" i="24"/>
  <c r="BT765" i="24" s="1"/>
  <c r="BS569" i="24"/>
  <c r="BT569" i="24" s="1"/>
  <c r="BS442" i="24"/>
  <c r="BT442" i="24" s="1"/>
  <c r="BS571" i="24"/>
  <c r="BT571" i="24" s="1"/>
  <c r="BS229" i="24"/>
  <c r="BT229" i="24" s="1"/>
  <c r="BS637" i="24"/>
  <c r="BT637" i="24" s="1"/>
  <c r="BS454" i="24"/>
  <c r="BT454" i="24" s="1"/>
  <c r="BS779" i="24"/>
  <c r="BT779" i="24" s="1"/>
  <c r="BS314" i="24"/>
  <c r="BT314" i="24" s="1"/>
  <c r="BS846" i="24"/>
  <c r="BT846" i="24" s="1"/>
  <c r="BS522" i="24"/>
  <c r="BT522" i="24" s="1"/>
  <c r="BS588" i="24"/>
  <c r="BT588" i="24" s="1"/>
  <c r="BS589" i="24"/>
  <c r="BT589" i="24" s="1"/>
  <c r="BS174" i="24"/>
  <c r="BT174" i="24" s="1"/>
  <c r="BS246" i="24"/>
  <c r="BT246" i="24" s="1"/>
  <c r="BS322" i="24"/>
  <c r="BT322" i="24" s="1"/>
  <c r="BS391" i="24"/>
  <c r="BT391" i="24" s="1"/>
  <c r="BS463" i="24"/>
  <c r="BT463" i="24" s="1"/>
  <c r="BS591" i="24"/>
  <c r="BT591" i="24" s="1"/>
  <c r="BS656" i="24"/>
  <c r="BT656" i="24" s="1"/>
  <c r="BS721" i="24"/>
  <c r="BT721" i="24" s="1"/>
  <c r="BS331" i="24"/>
  <c r="BT331" i="24" s="1"/>
  <c r="BS663" i="24"/>
  <c r="BT663" i="24" s="1"/>
  <c r="BS861" i="24"/>
  <c r="BT861" i="24" s="1"/>
  <c r="BS467" i="24"/>
  <c r="BT467" i="24" s="1"/>
  <c r="BS598" i="24"/>
  <c r="BT598" i="24" s="1"/>
  <c r="BS533" i="24"/>
  <c r="BT533" i="24" s="1"/>
  <c r="BS731" i="24"/>
  <c r="BT731" i="24" s="1"/>
  <c r="BS333" i="24"/>
  <c r="BT333" i="24" s="1"/>
  <c r="BS401" i="24"/>
  <c r="BT401" i="24" s="1"/>
  <c r="BS600" i="24"/>
  <c r="BT600" i="24" s="1"/>
  <c r="BS798" i="24"/>
  <c r="BT798" i="24" s="1"/>
  <c r="BS535" i="24"/>
  <c r="BT535" i="24" s="1"/>
  <c r="BS799" i="24"/>
  <c r="BT799" i="24" s="1"/>
  <c r="BS188" i="24"/>
  <c r="BT188" i="24" s="1"/>
  <c r="BS602" i="24"/>
  <c r="BT602" i="24" s="1"/>
  <c r="BS263" i="24"/>
  <c r="BT263" i="24" s="1"/>
  <c r="BS800" i="24"/>
  <c r="BT800" i="24" s="1"/>
  <c r="BS264" i="24"/>
  <c r="BT264" i="24" s="1"/>
  <c r="BS477" i="24"/>
  <c r="BT477" i="24" s="1"/>
  <c r="BS265" i="24"/>
  <c r="BT265" i="24" s="1"/>
  <c r="BS552" i="24"/>
  <c r="BT552" i="24" s="1"/>
  <c r="BS681" i="24"/>
  <c r="BT681" i="24" s="1"/>
  <c r="BS554" i="24"/>
  <c r="BT554" i="24" s="1"/>
  <c r="BS815" i="24"/>
  <c r="BT815" i="24" s="1"/>
  <c r="BS421" i="24"/>
  <c r="BT421" i="24" s="1"/>
  <c r="BS490" i="24"/>
  <c r="BT490" i="24" s="1"/>
  <c r="BS556" i="24"/>
  <c r="BT556" i="24" s="1"/>
  <c r="BS286" i="24"/>
  <c r="BT286" i="24" s="1"/>
  <c r="BS557" i="24"/>
  <c r="BT557" i="24" s="1"/>
  <c r="BS146" i="24"/>
  <c r="BT146" i="24" s="1"/>
  <c r="BS700" i="24"/>
  <c r="BT700" i="24" s="1"/>
  <c r="BS766" i="24"/>
  <c r="BT766" i="24" s="1"/>
  <c r="BS767" i="24"/>
  <c r="BT767" i="24" s="1"/>
  <c r="BS302" i="24"/>
  <c r="BT302" i="24" s="1"/>
  <c r="BS834" i="24"/>
  <c r="BT834" i="24" s="1"/>
  <c r="BS520" i="24"/>
  <c r="BT520" i="24" s="1"/>
  <c r="BS587" i="24"/>
  <c r="BT587" i="24" s="1"/>
  <c r="BS242" i="24"/>
  <c r="BT242" i="24" s="1"/>
  <c r="BS847" i="24"/>
  <c r="BT847" i="24" s="1"/>
  <c r="BS457" i="24"/>
  <c r="BT457" i="24" s="1"/>
  <c r="BS388" i="24"/>
  <c r="BT388" i="24" s="1"/>
  <c r="BS794" i="24"/>
  <c r="BT794" i="24" s="1"/>
  <c r="BS667" i="24"/>
  <c r="BT667" i="24" s="1"/>
  <c r="BS733" i="24"/>
  <c r="BT733" i="24" s="1"/>
  <c r="BS734" i="24"/>
  <c r="BT734" i="24" s="1"/>
  <c r="BS614" i="24"/>
  <c r="BT614" i="24" s="1"/>
  <c r="BS279" i="24"/>
  <c r="BT279" i="24" s="1"/>
  <c r="BS748" i="24"/>
  <c r="BT748" i="24" s="1"/>
  <c r="BS749" i="24"/>
  <c r="BT749" i="24" s="1"/>
  <c r="BS354" i="24"/>
  <c r="BT354" i="24" s="1"/>
  <c r="BS828" i="24"/>
  <c r="BT828" i="24" s="1"/>
  <c r="BS635" i="24"/>
  <c r="BT635" i="24" s="1"/>
  <c r="BS574" i="24"/>
  <c r="BT574" i="24" s="1"/>
  <c r="BS586" i="24"/>
  <c r="BT586" i="24" s="1"/>
  <c r="BS713" i="24"/>
  <c r="BT713" i="24" s="1"/>
  <c r="BS714" i="24"/>
  <c r="BT714" i="24" s="1"/>
  <c r="BS781" i="24"/>
  <c r="BT781" i="24" s="1"/>
  <c r="BS654" i="24"/>
  <c r="BT654" i="24" s="1"/>
  <c r="BS409" i="24"/>
  <c r="BT409" i="24" s="1"/>
  <c r="BS555" i="24"/>
  <c r="BT555" i="24" s="1"/>
  <c r="BS687" i="24"/>
  <c r="BT687" i="24" s="1"/>
  <c r="BS817" i="24"/>
  <c r="BT817" i="24" s="1"/>
  <c r="BS503" i="24"/>
  <c r="BT503" i="24" s="1"/>
  <c r="BS151" i="24"/>
  <c r="BT151" i="24" s="1"/>
  <c r="BS312" i="24"/>
  <c r="BT312" i="24" s="1"/>
  <c r="BS780" i="24"/>
  <c r="BT780" i="24" s="1"/>
  <c r="BS191" i="24"/>
  <c r="BT191" i="24" s="1"/>
  <c r="BS278" i="24"/>
  <c r="BT278" i="24" s="1"/>
  <c r="BS352" i="24"/>
  <c r="BT352" i="24" s="1"/>
  <c r="BS487" i="24"/>
  <c r="BT487" i="24" s="1"/>
  <c r="BS553" i="24"/>
  <c r="BT553" i="24" s="1"/>
  <c r="BS619" i="24"/>
  <c r="BT619" i="24" s="1"/>
  <c r="BS814" i="24"/>
  <c r="BT814" i="24" s="1"/>
  <c r="BS420" i="24"/>
  <c r="BT420" i="24" s="1"/>
  <c r="BS489" i="24"/>
  <c r="BT489" i="24" s="1"/>
  <c r="BS281" i="24"/>
  <c r="BT281" i="24" s="1"/>
  <c r="BS816" i="24"/>
  <c r="BT816" i="24" s="1"/>
  <c r="BS752" i="24"/>
  <c r="BT752" i="24" s="1"/>
  <c r="BS425" i="24"/>
  <c r="BT425" i="24" s="1"/>
  <c r="BS441" i="24"/>
  <c r="BT441" i="24" s="1"/>
  <c r="BS570" i="24"/>
  <c r="BT570" i="24" s="1"/>
  <c r="BS636" i="24"/>
  <c r="BT636" i="24" s="1"/>
  <c r="BS372" i="24"/>
  <c r="BT372" i="24" s="1"/>
  <c r="BS702" i="24"/>
  <c r="BT702" i="24" s="1"/>
  <c r="BS386" i="24"/>
  <c r="BT386" i="24" s="1"/>
  <c r="BS455" i="24"/>
  <c r="BT455" i="24" s="1"/>
  <c r="BS456" i="24"/>
  <c r="BT456" i="24" s="1"/>
  <c r="BS523" i="24"/>
  <c r="BT523" i="24" s="1"/>
  <c r="BS243" i="24"/>
  <c r="BT243" i="24" s="1"/>
  <c r="BS287" i="24"/>
  <c r="BT287" i="24" s="1"/>
  <c r="BS355" i="24"/>
  <c r="BT355" i="24" s="1"/>
  <c r="BS431" i="24"/>
  <c r="BT431" i="24" s="1"/>
  <c r="BS492" i="24"/>
  <c r="BT492" i="24" s="1"/>
  <c r="BS623" i="24"/>
  <c r="BT623" i="24" s="1"/>
  <c r="BS688" i="24"/>
  <c r="BT688" i="24" s="1"/>
  <c r="BS753" i="24"/>
  <c r="BT753" i="24" s="1"/>
  <c r="BS211" i="24"/>
  <c r="BT211" i="24" s="1"/>
  <c r="BS297" i="24"/>
  <c r="BT297" i="24" s="1"/>
  <c r="BS366" i="24"/>
  <c r="BT366" i="24" s="1"/>
  <c r="BS565" i="24"/>
  <c r="BT565" i="24" s="1"/>
  <c r="BS631" i="24"/>
  <c r="BT631" i="24" s="1"/>
  <c r="BS697" i="24"/>
  <c r="BT697" i="24" s="1"/>
  <c r="BS757" i="24"/>
  <c r="BT757" i="24" s="1"/>
  <c r="BS826" i="24"/>
  <c r="BT826" i="24" s="1"/>
  <c r="BS221" i="24"/>
  <c r="BT221" i="24" s="1"/>
  <c r="BS298" i="24"/>
  <c r="BT298" i="24" s="1"/>
  <c r="BS367" i="24"/>
  <c r="BT367" i="24" s="1"/>
  <c r="BS435" i="24"/>
  <c r="BT435" i="24" s="1"/>
  <c r="BS500" i="24"/>
  <c r="BT500" i="24" s="1"/>
  <c r="BS566" i="24"/>
  <c r="BT566" i="24" s="1"/>
  <c r="BS632" i="24"/>
  <c r="BT632" i="24" s="1"/>
  <c r="BS698" i="24"/>
  <c r="BT698" i="24" s="1"/>
  <c r="BS758" i="24"/>
  <c r="BT758" i="24" s="1"/>
  <c r="BS827" i="24"/>
  <c r="BT827" i="24" s="1"/>
  <c r="BS145" i="24"/>
  <c r="BT145" i="24" s="1"/>
  <c r="BS299" i="24"/>
  <c r="BT299" i="24" s="1"/>
  <c r="BS501" i="24"/>
  <c r="BT501" i="24" s="1"/>
  <c r="BS567" i="24"/>
  <c r="BT567" i="24" s="1"/>
  <c r="BS633" i="24"/>
  <c r="BT633" i="24" s="1"/>
  <c r="BS699" i="24"/>
  <c r="BT699" i="24" s="1"/>
  <c r="BS764" i="24"/>
  <c r="BT764" i="24" s="1"/>
  <c r="BS222" i="24"/>
  <c r="BT222" i="24" s="1"/>
  <c r="BS368" i="24"/>
  <c r="BT368" i="24" s="1"/>
  <c r="BS440" i="24"/>
  <c r="BT440" i="24" s="1"/>
  <c r="BS502" i="24"/>
  <c r="BT502" i="24" s="1"/>
  <c r="BS568" i="24"/>
  <c r="BT568" i="24" s="1"/>
  <c r="BS634" i="24"/>
  <c r="BT634" i="24" s="1"/>
  <c r="BS300" i="24"/>
  <c r="BT300" i="24" s="1"/>
  <c r="BS301" i="24"/>
  <c r="BT301" i="24" s="1"/>
  <c r="BS701" i="24"/>
  <c r="BT701" i="24" s="1"/>
  <c r="BS443" i="24"/>
  <c r="BT443" i="24" s="1"/>
  <c r="BS509" i="24"/>
  <c r="BT509" i="24" s="1"/>
  <c r="BS153" i="24"/>
  <c r="BT153" i="24" s="1"/>
  <c r="BS712" i="24"/>
  <c r="BT712" i="24" s="1"/>
  <c r="BS521" i="24"/>
  <c r="BT521" i="24" s="1"/>
  <c r="BS166" i="24"/>
  <c r="BT166" i="24" s="1"/>
  <c r="BS653" i="24"/>
  <c r="BT653" i="24" s="1"/>
  <c r="BS320" i="24"/>
  <c r="BT320" i="24" s="1"/>
  <c r="BS168" i="24"/>
  <c r="BT168" i="24" s="1"/>
  <c r="BS121" i="24"/>
  <c r="BT121" i="24" s="1"/>
  <c r="BS93" i="24"/>
  <c r="BT93" i="24" s="1"/>
  <c r="BS56" i="24"/>
  <c r="BT56" i="24" s="1"/>
  <c r="BS47" i="24"/>
  <c r="BT47" i="24" s="1"/>
  <c r="BS39" i="24"/>
  <c r="BT39" i="24" s="1"/>
  <c r="BS26" i="24"/>
  <c r="BT26" i="24" s="1"/>
  <c r="BS54" i="24"/>
  <c r="BT54" i="24" s="1"/>
  <c r="BS11" i="24"/>
  <c r="BT11" i="24" s="1"/>
  <c r="BS75" i="24"/>
  <c r="BT75" i="24" s="1"/>
  <c r="BS16" i="24"/>
  <c r="BT16" i="24" s="1"/>
  <c r="BS114" i="24"/>
  <c r="BT114" i="24" s="1"/>
  <c r="BS48" i="24"/>
  <c r="BT48" i="24" s="1"/>
  <c r="BS63" i="24"/>
  <c r="BT63" i="24" s="1"/>
  <c r="BS109" i="24"/>
  <c r="BT109" i="24" s="1"/>
  <c r="BS84" i="24"/>
  <c r="BT84" i="24" s="1"/>
  <c r="BS128" i="24"/>
  <c r="BT128" i="24" s="1"/>
  <c r="BS74" i="24"/>
  <c r="BT74" i="24" s="1"/>
  <c r="BS125" i="24"/>
  <c r="BT125" i="24" s="1"/>
  <c r="BS49" i="24"/>
  <c r="BT49" i="24" s="1"/>
  <c r="BS73" i="24"/>
  <c r="BT73" i="24" s="1"/>
  <c r="BS82" i="24"/>
  <c r="BT82" i="24" s="1"/>
  <c r="BS44" i="24"/>
  <c r="BT44" i="24" s="1"/>
  <c r="BS127" i="24"/>
  <c r="BT127" i="24" s="1"/>
  <c r="BS14" i="24"/>
  <c r="BT14" i="24" s="1"/>
  <c r="BS87" i="24"/>
  <c r="BT87" i="24" s="1"/>
  <c r="BS12" i="24"/>
  <c r="BT12" i="24" s="1"/>
  <c r="BS135" i="24"/>
  <c r="BT135" i="24" s="1"/>
  <c r="BS99" i="24"/>
  <c r="BT99" i="24" s="1"/>
  <c r="BS122" i="24"/>
  <c r="BT122" i="24" s="1"/>
  <c r="BS106" i="24"/>
  <c r="BT106" i="24" s="1"/>
  <c r="BS50" i="24"/>
  <c r="BT50" i="24" s="1"/>
  <c r="BS24" i="24"/>
  <c r="BT24" i="24" s="1"/>
  <c r="BS71" i="24"/>
  <c r="BT71" i="24" s="1"/>
  <c r="BS19" i="24"/>
  <c r="BT19" i="24" s="1"/>
  <c r="BS77" i="24"/>
  <c r="BT77" i="24" s="1"/>
  <c r="BS61" i="24"/>
  <c r="BT61" i="24" s="1"/>
  <c r="BS118" i="24"/>
  <c r="BT118" i="24" s="1"/>
  <c r="BS104" i="24"/>
  <c r="BT104" i="24" s="1"/>
  <c r="BS36" i="24"/>
  <c r="BT36" i="24" s="1"/>
  <c r="BS76" i="24"/>
  <c r="BT76" i="24" s="1"/>
  <c r="BS59" i="24"/>
  <c r="BT59" i="24" s="1"/>
  <c r="BS20" i="24"/>
  <c r="BT20" i="24" s="1"/>
  <c r="BS45" i="24"/>
  <c r="BT45" i="24" s="1"/>
  <c r="BS105" i="24"/>
  <c r="BT105" i="24" s="1"/>
  <c r="BS136" i="24"/>
  <c r="BT136" i="24" s="1"/>
  <c r="BS94" i="24"/>
  <c r="BT94" i="24" s="1"/>
  <c r="BS53" i="24"/>
  <c r="BT53" i="24" s="1"/>
  <c r="BS79" i="24"/>
  <c r="BT79" i="24" s="1"/>
  <c r="BS138" i="24"/>
  <c r="BT138" i="24" s="1"/>
  <c r="BS27" i="24"/>
  <c r="BT27" i="24" s="1"/>
  <c r="BS35" i="24"/>
  <c r="BT35" i="24" s="1"/>
  <c r="BS60" i="24"/>
  <c r="BT60" i="24" s="1"/>
  <c r="BS69" i="24"/>
  <c r="BT69" i="24" s="1"/>
  <c r="BS3" i="24"/>
  <c r="BT3" i="24" s="1"/>
  <c r="BS133" i="24"/>
  <c r="BT133" i="24" s="1"/>
  <c r="BS18" i="24"/>
  <c r="BT18" i="24" s="1"/>
  <c r="BS120" i="24"/>
  <c r="BT120" i="24" s="1"/>
  <c r="BS37" i="24"/>
  <c r="BT37" i="24" s="1"/>
  <c r="BS92" i="24"/>
  <c r="BT92" i="24" s="1"/>
  <c r="BS130" i="24"/>
  <c r="BT130" i="24" s="1"/>
  <c r="BS67" i="24"/>
  <c r="BT67" i="24" s="1"/>
  <c r="BS85" i="24"/>
  <c r="BT85" i="24" s="1"/>
  <c r="BS10" i="24"/>
  <c r="BT10" i="24" s="1"/>
  <c r="BS42" i="24"/>
  <c r="BT42" i="24" s="1"/>
  <c r="BS137" i="24"/>
  <c r="BT137" i="24" s="1"/>
  <c r="BS110" i="24"/>
  <c r="BT110" i="24" s="1"/>
  <c r="BS33" i="24"/>
  <c r="BT33" i="24" s="1"/>
  <c r="BS107" i="24"/>
  <c r="BT107" i="24" s="1"/>
  <c r="BS58" i="24"/>
  <c r="BT58" i="24" s="1"/>
  <c r="BS108" i="24"/>
  <c r="BT108" i="24" s="1"/>
  <c r="BS80" i="24"/>
  <c r="BT80" i="24" s="1"/>
  <c r="BS126" i="24"/>
  <c r="BT126" i="24" s="1"/>
  <c r="BS68" i="24"/>
  <c r="BT68" i="24" s="1"/>
  <c r="BS115" i="24"/>
  <c r="BT115" i="24" s="1"/>
  <c r="BS41" i="24"/>
  <c r="BT41" i="24" s="1"/>
  <c r="BS46" i="24"/>
  <c r="BT46" i="24" s="1"/>
  <c r="BS17" i="24"/>
  <c r="BT17" i="24" s="1"/>
  <c r="BS70" i="24"/>
  <c r="BT70" i="24" s="1"/>
  <c r="BS9" i="24"/>
  <c r="BT9" i="24" s="1"/>
  <c r="BS90" i="24"/>
  <c r="BT90" i="24" s="1"/>
  <c r="BS97" i="24"/>
  <c r="BT97" i="24" s="1"/>
  <c r="BS132" i="24"/>
  <c r="BT132" i="24" s="1"/>
  <c r="BS32" i="24"/>
  <c r="BT32" i="24" s="1"/>
  <c r="BS8" i="24"/>
  <c r="BT8" i="24" s="1"/>
  <c r="BS103" i="24"/>
  <c r="BT103" i="24" s="1"/>
  <c r="BS25" i="24"/>
  <c r="BT25" i="24" s="1"/>
  <c r="C10" i="12"/>
  <c r="B9" i="25" a="1"/>
  <c r="CS145" i="24" l="1"/>
  <c r="CR146" i="24"/>
  <c r="CV146" i="24" s="1"/>
  <c r="CT144" i="24"/>
  <c r="CU144" i="24"/>
  <c r="CX144" i="24"/>
  <c r="CY144" i="24"/>
  <c r="CW144" i="24"/>
  <c r="CA210" i="24"/>
  <c r="CD210" i="24"/>
  <c r="CE210" i="24"/>
  <c r="CB210" i="24"/>
  <c r="CF210" i="24"/>
  <c r="BY212" i="24"/>
  <c r="CC211" i="24"/>
  <c r="BZ211" i="24"/>
  <c r="BU2" i="24" a="1"/>
  <c r="B9" i="25"/>
  <c r="B10" i="10" a="1"/>
  <c r="CR147" i="24" l="1"/>
  <c r="CV147" i="24" s="1"/>
  <c r="CS146" i="24"/>
  <c r="CT145" i="24"/>
  <c r="CU145" i="24"/>
  <c r="CW145" i="24"/>
  <c r="CX145" i="24"/>
  <c r="CY145" i="24"/>
  <c r="CE211" i="24"/>
  <c r="CF211" i="24"/>
  <c r="CA211" i="24"/>
  <c r="CD211" i="24"/>
  <c r="CB211" i="24"/>
  <c r="BZ212" i="24"/>
  <c r="BY213" i="24"/>
  <c r="CC212" i="24"/>
  <c r="BU2" i="24"/>
  <c r="BU1" i="24" a="1"/>
  <c r="BU1" i="24" s="1"/>
  <c r="B10" i="10"/>
  <c r="B10" i="24" a="1"/>
  <c r="CU146" i="24" l="1"/>
  <c r="CW146" i="24"/>
  <c r="CX146" i="24"/>
  <c r="CY146" i="24"/>
  <c r="CT146" i="24"/>
  <c r="CS147" i="24"/>
  <c r="CR148" i="24"/>
  <c r="CV148" i="24" s="1"/>
  <c r="BY214" i="24"/>
  <c r="BZ213" i="24"/>
  <c r="CC213" i="24"/>
  <c r="CB212" i="24"/>
  <c r="CE212" i="24"/>
  <c r="CA212" i="24"/>
  <c r="CD212" i="24"/>
  <c r="CF212" i="24"/>
  <c r="AL15" i="24"/>
  <c r="AX15" i="24"/>
  <c r="AR15" i="24"/>
  <c r="AU15" i="24"/>
  <c r="AO15" i="24"/>
  <c r="AH16" i="24"/>
  <c r="B10" i="24"/>
  <c r="B9" i="28" a="1"/>
  <c r="CR149" i="24" l="1"/>
  <c r="CV149" i="24" s="1"/>
  <c r="CS148" i="24"/>
  <c r="CT147" i="24"/>
  <c r="CW147" i="24"/>
  <c r="CY147" i="24"/>
  <c r="CX147" i="24"/>
  <c r="CU147" i="24"/>
  <c r="CD213" i="24"/>
  <c r="CF213" i="24"/>
  <c r="CB213" i="24"/>
  <c r="CA213" i="24"/>
  <c r="CE213" i="24"/>
  <c r="BZ214" i="24"/>
  <c r="CC214" i="24"/>
  <c r="BY215" i="24"/>
  <c r="AX16" i="24"/>
  <c r="AI16" i="24"/>
  <c r="AL16" i="24"/>
  <c r="AO16" i="24"/>
  <c r="AR16" i="24"/>
  <c r="AU16" i="24"/>
  <c r="AH17" i="24"/>
  <c r="B9" i="28"/>
  <c r="B9" i="26" a="1"/>
  <c r="CT148" i="24" l="1"/>
  <c r="CY148" i="24"/>
  <c r="CU148" i="24"/>
  <c r="CW148" i="24"/>
  <c r="CX148" i="24"/>
  <c r="CS149" i="24"/>
  <c r="CR150" i="24"/>
  <c r="CV150" i="24" s="1"/>
  <c r="BZ215" i="24"/>
  <c r="CC215" i="24"/>
  <c r="BY216" i="24"/>
  <c r="CA214" i="24"/>
  <c r="CF214" i="24"/>
  <c r="CB214" i="24"/>
  <c r="CD214" i="24"/>
  <c r="CE214" i="24"/>
  <c r="AX17" i="24"/>
  <c r="AR17" i="24"/>
  <c r="AO17" i="24"/>
  <c r="AU17" i="24"/>
  <c r="AL17" i="24"/>
  <c r="AI17" i="24"/>
  <c r="AH18" i="24"/>
  <c r="B9" i="26"/>
  <c r="C10" i="32" a="1"/>
  <c r="CT149" i="24" l="1"/>
  <c r="CU149" i="24"/>
  <c r="CY149" i="24"/>
  <c r="CW149" i="24"/>
  <c r="CX149" i="24"/>
  <c r="CS150" i="24"/>
  <c r="CR151" i="24"/>
  <c r="CV151" i="24" s="1"/>
  <c r="BZ216" i="24"/>
  <c r="BY217" i="24"/>
  <c r="CC216" i="24"/>
  <c r="CA215" i="24"/>
  <c r="CB215" i="24"/>
  <c r="CF215" i="24"/>
  <c r="CD215" i="24"/>
  <c r="CE215" i="24"/>
  <c r="AX18" i="24"/>
  <c r="AR18" i="24"/>
  <c r="AI18" i="24"/>
  <c r="AL18" i="24"/>
  <c r="AU18" i="24"/>
  <c r="AO18" i="24"/>
  <c r="AH19" i="24"/>
  <c r="C10" i="32"/>
  <c r="CT10" i="24" a="1"/>
  <c r="CX150" i="24" l="1"/>
  <c r="CU150" i="24"/>
  <c r="CT150" i="24"/>
  <c r="CW150" i="24"/>
  <c r="CY150" i="24"/>
  <c r="CR152" i="24"/>
  <c r="CV152" i="24" s="1"/>
  <c r="CS151" i="24"/>
  <c r="BY218" i="24"/>
  <c r="BZ217" i="24"/>
  <c r="CC217" i="24"/>
  <c r="CE216" i="24"/>
  <c r="CF216" i="24"/>
  <c r="CD216" i="24"/>
  <c r="CB216" i="24"/>
  <c r="CA216" i="24"/>
  <c r="AX19" i="24"/>
  <c r="AU19" i="24"/>
  <c r="AL19" i="24"/>
  <c r="AR19" i="24"/>
  <c r="AO19" i="24"/>
  <c r="AI19" i="24"/>
  <c r="AH20" i="24"/>
  <c r="CT10" i="24"/>
  <c r="B10" i="5" a="1"/>
  <c r="CS152" i="24" l="1"/>
  <c r="CR153" i="24"/>
  <c r="CV153" i="24" s="1"/>
  <c r="CW151" i="24"/>
  <c r="CX151" i="24"/>
  <c r="CY151" i="24"/>
  <c r="CU151" i="24"/>
  <c r="CT151" i="24"/>
  <c r="CA217" i="24"/>
  <c r="CB217" i="24"/>
  <c r="CD217" i="24"/>
  <c r="CE217" i="24"/>
  <c r="CF217" i="24"/>
  <c r="BZ218" i="24"/>
  <c r="CC218" i="24"/>
  <c r="BY219" i="24"/>
  <c r="AX20" i="24"/>
  <c r="AR20" i="24"/>
  <c r="AU20" i="24"/>
  <c r="AO20" i="24"/>
  <c r="AI20" i="24"/>
  <c r="AL20" i="24"/>
  <c r="AH21" i="24"/>
  <c r="B10" i="5"/>
  <c r="B10" i="31" a="1"/>
  <c r="CS153" i="24" l="1"/>
  <c r="CR154" i="24"/>
  <c r="CV154" i="24" s="1"/>
  <c r="CU152" i="24"/>
  <c r="CW152" i="24"/>
  <c r="CX152" i="24"/>
  <c r="CT152" i="24"/>
  <c r="CY152" i="24"/>
  <c r="BY220" i="24"/>
  <c r="CC219" i="24"/>
  <c r="BZ219" i="24"/>
  <c r="CA218" i="24"/>
  <c r="CB218" i="24"/>
  <c r="CD218" i="24"/>
  <c r="CE218" i="24"/>
  <c r="CF218" i="24"/>
  <c r="AX21" i="24"/>
  <c r="AR21" i="24"/>
  <c r="AU21" i="24"/>
  <c r="AO21" i="24"/>
  <c r="AL21" i="24"/>
  <c r="AI21" i="24"/>
  <c r="AH22" i="24"/>
  <c r="B10" i="31"/>
  <c r="B10" i="32" a="1"/>
  <c r="CR155" i="24" l="1"/>
  <c r="CV155" i="24" s="1"/>
  <c r="CS154" i="24"/>
  <c r="CT153" i="24"/>
  <c r="CU153" i="24"/>
  <c r="CW153" i="24"/>
  <c r="CX153" i="24"/>
  <c r="CY153" i="24"/>
  <c r="CF219" i="24"/>
  <c r="CB219" i="24"/>
  <c r="CD219" i="24"/>
  <c r="CA219" i="24"/>
  <c r="CE219" i="24"/>
  <c r="BZ220" i="24"/>
  <c r="BY221" i="24"/>
  <c r="CC220" i="24"/>
  <c r="AX22" i="24"/>
  <c r="AR22" i="24"/>
  <c r="AL22" i="24"/>
  <c r="AU22" i="24"/>
  <c r="AO22" i="24"/>
  <c r="AI22" i="24"/>
  <c r="AH23" i="24"/>
  <c r="B10" i="32"/>
  <c r="E10" i="14" a="1"/>
  <c r="CS155" i="24" l="1"/>
  <c r="CR156" i="24"/>
  <c r="CV156" i="24" s="1"/>
  <c r="CT154" i="24"/>
  <c r="CU154" i="24"/>
  <c r="CW154" i="24"/>
  <c r="CX154" i="24"/>
  <c r="CY154" i="24"/>
  <c r="CA220" i="24"/>
  <c r="CD220" i="24"/>
  <c r="CB220" i="24"/>
  <c r="CF220" i="24"/>
  <c r="CE220" i="24"/>
  <c r="BY222" i="24"/>
  <c r="BZ221" i="24"/>
  <c r="CC221" i="24"/>
  <c r="AX23" i="24"/>
  <c r="AR23" i="24"/>
  <c r="AL23" i="24"/>
  <c r="AU23" i="24"/>
  <c r="AI23" i="24"/>
  <c r="AO23" i="24"/>
  <c r="AH24" i="24"/>
  <c r="E10" i="14"/>
  <c r="G10" i="12" a="1"/>
  <c r="CR157" i="24" l="1"/>
  <c r="CV157" i="24" s="1"/>
  <c r="CS156" i="24"/>
  <c r="CU155" i="24"/>
  <c r="CY155" i="24"/>
  <c r="CT155" i="24"/>
  <c r="CW155" i="24"/>
  <c r="CX155" i="24"/>
  <c r="BZ222" i="24"/>
  <c r="CC222" i="24"/>
  <c r="BY223" i="24"/>
  <c r="CD221" i="24"/>
  <c r="CE221" i="24"/>
  <c r="CF221" i="24"/>
  <c r="CA221" i="24"/>
  <c r="CB221" i="24"/>
  <c r="AX24" i="24"/>
  <c r="AR24" i="24"/>
  <c r="AU24" i="24"/>
  <c r="AO24" i="24"/>
  <c r="AL24" i="24"/>
  <c r="AI24" i="24"/>
  <c r="AH25" i="24"/>
  <c r="G10" i="12"/>
  <c r="F10" i="14" a="1"/>
  <c r="CY156" i="24" l="1"/>
  <c r="CW156" i="24"/>
  <c r="CX156" i="24"/>
  <c r="CT156" i="24"/>
  <c r="CU156" i="24"/>
  <c r="CS157" i="24"/>
  <c r="CR158" i="24"/>
  <c r="CV158" i="24" s="1"/>
  <c r="BY224" i="24"/>
  <c r="BZ223" i="24"/>
  <c r="CC223" i="24"/>
  <c r="CA222" i="24"/>
  <c r="CB222" i="24"/>
  <c r="CD222" i="24"/>
  <c r="CE222" i="24"/>
  <c r="CF222" i="24"/>
  <c r="AX25" i="24"/>
  <c r="AR25" i="24"/>
  <c r="AL25" i="24"/>
  <c r="AI25" i="24"/>
  <c r="AU25" i="24"/>
  <c r="AO25" i="24"/>
  <c r="AH26" i="24"/>
  <c r="F10" i="14"/>
  <c r="B10" i="2" a="1"/>
  <c r="CT157" i="24" l="1"/>
  <c r="CU157" i="24"/>
  <c r="CW157" i="24"/>
  <c r="CX157" i="24"/>
  <c r="CY157" i="24"/>
  <c r="CR159" i="24"/>
  <c r="CV159" i="24" s="1"/>
  <c r="CS158" i="24"/>
  <c r="CF223" i="24"/>
  <c r="CA223" i="24"/>
  <c r="CB223" i="24"/>
  <c r="CD223" i="24"/>
  <c r="CE223" i="24"/>
  <c r="BZ224" i="24"/>
  <c r="BY225" i="24"/>
  <c r="CC224" i="24"/>
  <c r="AX26" i="24"/>
  <c r="AU26" i="24"/>
  <c r="AL26" i="24"/>
  <c r="AI26" i="24"/>
  <c r="AR26" i="24"/>
  <c r="AO26" i="24"/>
  <c r="AH27" i="24"/>
  <c r="B10" i="2"/>
  <c r="CS10" i="24" a="1"/>
  <c r="CR160" i="24" l="1"/>
  <c r="CV160" i="24" s="1"/>
  <c r="CS159" i="24"/>
  <c r="CW158" i="24"/>
  <c r="CX158" i="24"/>
  <c r="CY158" i="24"/>
  <c r="CU158" i="24"/>
  <c r="CT158" i="24"/>
  <c r="CD224" i="24"/>
  <c r="CE224" i="24"/>
  <c r="CA224" i="24"/>
  <c r="CB224" i="24"/>
  <c r="CF224" i="24"/>
  <c r="BY226" i="24"/>
  <c r="BZ225" i="24"/>
  <c r="CC225" i="24"/>
  <c r="AX27" i="24"/>
  <c r="AU27" i="24"/>
  <c r="AL27" i="24"/>
  <c r="AO27" i="24"/>
  <c r="AI27" i="24"/>
  <c r="AR27" i="24"/>
  <c r="AH28" i="24"/>
  <c r="CS10" i="24"/>
  <c r="C10" i="9" a="1"/>
  <c r="CS160" i="24" l="1"/>
  <c r="CR161" i="24"/>
  <c r="CV161" i="24" s="1"/>
  <c r="CW159" i="24"/>
  <c r="CX159" i="24"/>
  <c r="CY159" i="24"/>
  <c r="CT159" i="24"/>
  <c r="CU159" i="24"/>
  <c r="BZ226" i="24"/>
  <c r="CC226" i="24"/>
  <c r="BY227" i="24"/>
  <c r="CA225" i="24"/>
  <c r="CD225" i="24"/>
  <c r="CE225" i="24"/>
  <c r="CF225" i="24"/>
  <c r="CB225" i="24"/>
  <c r="AX28" i="24"/>
  <c r="AR28" i="24"/>
  <c r="AU28" i="24"/>
  <c r="AL28" i="24"/>
  <c r="AO28" i="24"/>
  <c r="AI28" i="24"/>
  <c r="AH29" i="24"/>
  <c r="C10" i="9"/>
  <c r="C10" i="5" a="1"/>
  <c r="CT160" i="24" l="1"/>
  <c r="CW160" i="24"/>
  <c r="CY160" i="24"/>
  <c r="CU160" i="24"/>
  <c r="CX160" i="24"/>
  <c r="CS161" i="24"/>
  <c r="CR162" i="24"/>
  <c r="CV162" i="24" s="1"/>
  <c r="BZ227" i="24"/>
  <c r="CC227" i="24"/>
  <c r="BY228" i="24"/>
  <c r="CA226" i="24"/>
  <c r="CB226" i="24"/>
  <c r="CE226" i="24"/>
  <c r="CF226" i="24"/>
  <c r="CD226" i="24"/>
  <c r="AX29" i="24"/>
  <c r="AL29" i="24"/>
  <c r="AI29" i="24"/>
  <c r="AR29" i="24"/>
  <c r="AU29" i="24"/>
  <c r="AO29" i="24"/>
  <c r="AH30" i="24"/>
  <c r="C10" i="5"/>
  <c r="D10" i="14" a="1"/>
  <c r="CT161" i="24" l="1"/>
  <c r="CU161" i="24"/>
  <c r="CW161" i="24"/>
  <c r="CY161" i="24"/>
  <c r="CX161" i="24"/>
  <c r="CR163" i="24"/>
  <c r="CV163" i="24" s="1"/>
  <c r="CS162" i="24"/>
  <c r="BZ228" i="24"/>
  <c r="BY229" i="24"/>
  <c r="CC228" i="24"/>
  <c r="CA227" i="24"/>
  <c r="CB227" i="24"/>
  <c r="CD227" i="24"/>
  <c r="CF227" i="24"/>
  <c r="CE227" i="24"/>
  <c r="AX30" i="24"/>
  <c r="AL30" i="24"/>
  <c r="AR30" i="24"/>
  <c r="AI30" i="24"/>
  <c r="AU30" i="24"/>
  <c r="AO30" i="24"/>
  <c r="AH31" i="24"/>
  <c r="D10" i="14"/>
  <c r="F10" i="12" a="1"/>
  <c r="CT162" i="24" l="1"/>
  <c r="CY162" i="24"/>
  <c r="CU162" i="24"/>
  <c r="CW162" i="24"/>
  <c r="CX162" i="24"/>
  <c r="CS163" i="24"/>
  <c r="CR164" i="24"/>
  <c r="CV164" i="24" s="1"/>
  <c r="BY230" i="24"/>
  <c r="BZ229" i="24"/>
  <c r="CC229" i="24"/>
  <c r="CA228" i="24"/>
  <c r="CD228" i="24"/>
  <c r="CE228" i="24"/>
  <c r="CB228" i="24"/>
  <c r="CF228" i="24"/>
  <c r="AX31" i="24"/>
  <c r="AL31" i="24"/>
  <c r="AR31" i="24"/>
  <c r="AO31" i="24"/>
  <c r="AU31" i="24"/>
  <c r="AI31" i="24"/>
  <c r="AH32" i="24"/>
  <c r="F10" i="12"/>
  <c r="B10" i="26" a="1"/>
  <c r="CT163" i="24" l="1"/>
  <c r="CY163" i="24"/>
  <c r="CW163" i="24"/>
  <c r="CU163" i="24"/>
  <c r="CX163" i="24"/>
  <c r="CS164" i="24"/>
  <c r="CR165" i="24"/>
  <c r="CV165" i="24" s="1"/>
  <c r="CA229" i="24"/>
  <c r="CB229" i="24"/>
  <c r="CF229" i="24"/>
  <c r="CD229" i="24"/>
  <c r="CE229" i="24"/>
  <c r="BZ230" i="24"/>
  <c r="CC230" i="24"/>
  <c r="BY231" i="24"/>
  <c r="AX32" i="24"/>
  <c r="AR32" i="24"/>
  <c r="AU32" i="24"/>
  <c r="AO32" i="24"/>
  <c r="AL32" i="24"/>
  <c r="AI32" i="24"/>
  <c r="AH33" i="24"/>
  <c r="B10" i="26"/>
  <c r="B10" i="28" a="1"/>
  <c r="CW164" i="24" l="1"/>
  <c r="CX164" i="24"/>
  <c r="CY164" i="24"/>
  <c r="CT164" i="24"/>
  <c r="CU164" i="24"/>
  <c r="CS165" i="24"/>
  <c r="CR166" i="24"/>
  <c r="CV166" i="24" s="1"/>
  <c r="CA230" i="24"/>
  <c r="CE230" i="24"/>
  <c r="CB230" i="24"/>
  <c r="CD230" i="24"/>
  <c r="CF230" i="24"/>
  <c r="BY232" i="24"/>
  <c r="CC231" i="24"/>
  <c r="BZ231" i="24"/>
  <c r="AX33" i="24"/>
  <c r="AL33" i="24"/>
  <c r="AI33" i="24"/>
  <c r="AR33" i="24"/>
  <c r="AU33" i="24"/>
  <c r="AO33" i="24"/>
  <c r="AH34" i="24"/>
  <c r="B10" i="28"/>
  <c r="D9" i="25" a="1"/>
  <c r="CT165" i="24" l="1"/>
  <c r="CU165" i="24"/>
  <c r="CY165" i="24"/>
  <c r="CX165" i="24"/>
  <c r="CW165" i="24"/>
  <c r="CR167" i="24"/>
  <c r="CV167" i="24" s="1"/>
  <c r="CS166" i="24"/>
  <c r="BZ232" i="24"/>
  <c r="BY233" i="24"/>
  <c r="CC232" i="24"/>
  <c r="CF231" i="24"/>
  <c r="CB231" i="24"/>
  <c r="CA231" i="24"/>
  <c r="CE231" i="24"/>
  <c r="CD231" i="24"/>
  <c r="AX34" i="24"/>
  <c r="AR34" i="24"/>
  <c r="AI34" i="24"/>
  <c r="AU34" i="24"/>
  <c r="AO34" i="24"/>
  <c r="AL34" i="24"/>
  <c r="AH35" i="24"/>
  <c r="D9" i="25"/>
  <c r="D10" i="8" a="1"/>
  <c r="CW166" i="24" l="1"/>
  <c r="CX166" i="24"/>
  <c r="CU166" i="24"/>
  <c r="CY166" i="24"/>
  <c r="CT166" i="24"/>
  <c r="CS167" i="24"/>
  <c r="CR168" i="24"/>
  <c r="CV168" i="24" s="1"/>
  <c r="BY234" i="24"/>
  <c r="BZ233" i="24"/>
  <c r="CC233" i="24"/>
  <c r="CA232" i="24"/>
  <c r="CE232" i="24"/>
  <c r="CD232" i="24"/>
  <c r="CF232" i="24"/>
  <c r="CB232" i="24"/>
  <c r="AX35" i="24"/>
  <c r="AR35" i="24"/>
  <c r="AU35" i="24"/>
  <c r="AL35" i="24"/>
  <c r="AO35" i="24"/>
  <c r="AI35" i="24"/>
  <c r="AH36" i="24"/>
  <c r="D10" i="8"/>
  <c r="BZ10" i="24" a="1"/>
  <c r="CU167" i="24" l="1"/>
  <c r="CW167" i="24"/>
  <c r="CT167" i="24"/>
  <c r="CX167" i="24"/>
  <c r="CY167" i="24"/>
  <c r="CS168" i="24"/>
  <c r="CR169" i="24"/>
  <c r="CV169" i="24" s="1"/>
  <c r="CF233" i="24"/>
  <c r="CA233" i="24"/>
  <c r="CB233" i="24"/>
  <c r="CD233" i="24"/>
  <c r="CE233" i="24"/>
  <c r="BZ234" i="24"/>
  <c r="CC234" i="24"/>
  <c r="BY235" i="24"/>
  <c r="AX36" i="24"/>
  <c r="AR36" i="24"/>
  <c r="AL36" i="24"/>
  <c r="AI36" i="24"/>
  <c r="AU36" i="24"/>
  <c r="AO36" i="24"/>
  <c r="AH37" i="24"/>
  <c r="BZ10" i="24"/>
  <c r="E10" i="8" a="1"/>
  <c r="CS169" i="24" l="1"/>
  <c r="CR170" i="24"/>
  <c r="CV170" i="24" s="1"/>
  <c r="CT168" i="24"/>
  <c r="CX168" i="24"/>
  <c r="CU168" i="24"/>
  <c r="CW168" i="24"/>
  <c r="CY168" i="24"/>
  <c r="CA234" i="24"/>
  <c r="CB234" i="24"/>
  <c r="CE234" i="24"/>
  <c r="CD234" i="24"/>
  <c r="CF234" i="24"/>
  <c r="BY236" i="24"/>
  <c r="BZ235" i="24"/>
  <c r="CC235" i="24"/>
  <c r="AX37" i="24"/>
  <c r="AO37" i="24"/>
  <c r="AR37" i="24"/>
  <c r="AI37" i="24"/>
  <c r="AU37" i="24"/>
  <c r="AL37" i="24"/>
  <c r="AH38" i="24"/>
  <c r="E10" i="8"/>
  <c r="C10" i="3" a="1"/>
  <c r="CS170" i="24" l="1"/>
  <c r="CR171" i="24"/>
  <c r="CV171" i="24" s="1"/>
  <c r="CT169" i="24"/>
  <c r="CU169" i="24"/>
  <c r="CX169" i="24"/>
  <c r="CY169" i="24"/>
  <c r="CW169" i="24"/>
  <c r="CF235" i="24"/>
  <c r="CA235" i="24"/>
  <c r="CB235" i="24"/>
  <c r="CE235" i="24"/>
  <c r="CD235" i="24"/>
  <c r="BZ236" i="24"/>
  <c r="BY237" i="24"/>
  <c r="CC236" i="24"/>
  <c r="AX38" i="24"/>
  <c r="AR38" i="24"/>
  <c r="AI38" i="24"/>
  <c r="AU38" i="24"/>
  <c r="AO38" i="24"/>
  <c r="AL38" i="24"/>
  <c r="AH39" i="24"/>
  <c r="C10" i="3"/>
  <c r="C10" i="31" a="1"/>
  <c r="CR172" i="24" l="1"/>
  <c r="CV172" i="24" s="1"/>
  <c r="CS171" i="24"/>
  <c r="CU170" i="24"/>
  <c r="CY170" i="24"/>
  <c r="CT170" i="24"/>
  <c r="CW170" i="24"/>
  <c r="CX170" i="24"/>
  <c r="CF236" i="24"/>
  <c r="CB236" i="24"/>
  <c r="CA236" i="24"/>
  <c r="CD236" i="24"/>
  <c r="CE236" i="24"/>
  <c r="BY238" i="24"/>
  <c r="BZ237" i="24"/>
  <c r="CC237" i="24"/>
  <c r="AX39" i="24"/>
  <c r="AR39" i="24"/>
  <c r="AL39" i="24"/>
  <c r="AU39" i="24"/>
  <c r="AO39" i="24"/>
  <c r="AI39" i="24"/>
  <c r="AH40" i="24"/>
  <c r="C10" i="31"/>
  <c r="AN10" i="24" a="1"/>
  <c r="CX171" i="24" l="1"/>
  <c r="CY171" i="24"/>
  <c r="CT171" i="24"/>
  <c r="CW171" i="24"/>
  <c r="CU171" i="24"/>
  <c r="CR173" i="24"/>
  <c r="CV173" i="24" s="1"/>
  <c r="CS172" i="24"/>
  <c r="CD237" i="24"/>
  <c r="CE237" i="24"/>
  <c r="CF237" i="24"/>
  <c r="CA237" i="24"/>
  <c r="CB237" i="24"/>
  <c r="BZ238" i="24"/>
  <c r="CC238" i="24"/>
  <c r="BY239" i="24"/>
  <c r="AX40" i="24"/>
  <c r="AU40" i="24"/>
  <c r="AL40" i="24"/>
  <c r="AI40" i="24"/>
  <c r="AR40" i="24"/>
  <c r="AO40" i="24"/>
  <c r="AH41" i="24"/>
  <c r="AN10" i="24"/>
  <c r="C10" i="10" a="1"/>
  <c r="CW172" i="24" l="1"/>
  <c r="CT172" i="24"/>
  <c r="CU172" i="24"/>
  <c r="CX172" i="24"/>
  <c r="CY172" i="24"/>
  <c r="CS173" i="24"/>
  <c r="CR174" i="24"/>
  <c r="CV174" i="24" s="1"/>
  <c r="CA238" i="24"/>
  <c r="CB238" i="24"/>
  <c r="CE238" i="24"/>
  <c r="CF238" i="24"/>
  <c r="CD238" i="24"/>
  <c r="BZ239" i="24"/>
  <c r="CC239" i="24"/>
  <c r="BY240" i="24"/>
  <c r="AX41" i="24"/>
  <c r="AL41" i="24"/>
  <c r="AR41" i="24"/>
  <c r="AO41" i="24"/>
  <c r="AU41" i="24"/>
  <c r="AI41" i="24"/>
  <c r="AH42" i="24"/>
  <c r="C10" i="10"/>
  <c r="C10" i="24" a="1"/>
  <c r="CR175" i="24" l="1"/>
  <c r="CV175" i="24" s="1"/>
  <c r="CS174" i="24"/>
  <c r="CT173" i="24"/>
  <c r="CU173" i="24"/>
  <c r="CW173" i="24"/>
  <c r="CY173" i="24"/>
  <c r="CX173" i="24"/>
  <c r="BZ240" i="24"/>
  <c r="CC240" i="24"/>
  <c r="BY241" i="24"/>
  <c r="CA239" i="24"/>
  <c r="CB239" i="24"/>
  <c r="CD239" i="24"/>
  <c r="CE239" i="24"/>
  <c r="CF239" i="24"/>
  <c r="AX42" i="24"/>
  <c r="AR42" i="24"/>
  <c r="AU42" i="24"/>
  <c r="AO42" i="24"/>
  <c r="AL42" i="24"/>
  <c r="AI42" i="24"/>
  <c r="AH43" i="24"/>
  <c r="C10" i="24"/>
  <c r="D10" i="10" a="1"/>
  <c r="CW174" i="24" l="1"/>
  <c r="CX174" i="24"/>
  <c r="CY174" i="24"/>
  <c r="CT174" i="24"/>
  <c r="CU174" i="24"/>
  <c r="CS175" i="24"/>
  <c r="CR176" i="24"/>
  <c r="CV176" i="24" s="1"/>
  <c r="BY242" i="24"/>
  <c r="CC241" i="24"/>
  <c r="BZ241" i="24"/>
  <c r="CA240" i="24"/>
  <c r="CF240" i="24"/>
  <c r="CB240" i="24"/>
  <c r="CD240" i="24"/>
  <c r="CE240" i="24"/>
  <c r="AX43" i="24"/>
  <c r="AR43" i="24"/>
  <c r="AL43" i="24"/>
  <c r="AU43" i="24"/>
  <c r="AO43" i="24"/>
  <c r="AI43" i="24"/>
  <c r="AH44" i="24"/>
  <c r="D10" i="10"/>
  <c r="D10" i="24" a="1"/>
  <c r="CT175" i="24" l="1"/>
  <c r="CU175" i="24"/>
  <c r="CW175" i="24"/>
  <c r="CX175" i="24"/>
  <c r="CY175" i="24"/>
  <c r="CS176" i="24"/>
  <c r="CR177" i="24"/>
  <c r="CV177" i="24" s="1"/>
  <c r="CE241" i="24"/>
  <c r="CF241" i="24"/>
  <c r="CB241" i="24"/>
  <c r="CD241" i="24"/>
  <c r="CA241" i="24"/>
  <c r="BZ242" i="24"/>
  <c r="CC242" i="24"/>
  <c r="BY243" i="24"/>
  <c r="AX44" i="24"/>
  <c r="AL44" i="24"/>
  <c r="AI44" i="24"/>
  <c r="AR44" i="24"/>
  <c r="AO44" i="24"/>
  <c r="AU44" i="24"/>
  <c r="AH45" i="24"/>
  <c r="D10" i="24"/>
  <c r="E10" i="10" a="1"/>
  <c r="CT176" i="24" l="1"/>
  <c r="CU176" i="24"/>
  <c r="CW176" i="24"/>
  <c r="CX176" i="24"/>
  <c r="CY176" i="24"/>
  <c r="CS177" i="24"/>
  <c r="CR178" i="24"/>
  <c r="CV178" i="24" s="1"/>
  <c r="BZ243" i="24"/>
  <c r="CC243" i="24"/>
  <c r="BY244" i="24"/>
  <c r="CA242" i="24"/>
  <c r="CB242" i="24"/>
  <c r="CD242" i="24"/>
  <c r="CF242" i="24"/>
  <c r="CE242" i="24"/>
  <c r="AX45" i="24"/>
  <c r="AL45" i="24"/>
  <c r="AR45" i="24"/>
  <c r="AO45" i="24"/>
  <c r="AU45" i="24"/>
  <c r="AI45" i="24"/>
  <c r="AH46" i="24"/>
  <c r="E10" i="10"/>
  <c r="E10" i="24" a="1"/>
  <c r="CT177" i="24" l="1"/>
  <c r="CU177" i="24"/>
  <c r="CW177" i="24"/>
  <c r="CX177" i="24"/>
  <c r="CY177" i="24"/>
  <c r="CR179" i="24"/>
  <c r="CV179" i="24" s="1"/>
  <c r="CS178" i="24"/>
  <c r="BZ244" i="24"/>
  <c r="BY245" i="24"/>
  <c r="CC244" i="24"/>
  <c r="CD243" i="24"/>
  <c r="CE243" i="24"/>
  <c r="CF243" i="24"/>
  <c r="CA243" i="24"/>
  <c r="CB243" i="24"/>
  <c r="AX46" i="24"/>
  <c r="AR46" i="24"/>
  <c r="AO46" i="24"/>
  <c r="AU46" i="24"/>
  <c r="AL46" i="24"/>
  <c r="AI46" i="24"/>
  <c r="AH47" i="24"/>
  <c r="E10" i="24"/>
  <c r="B10" i="8" a="1"/>
  <c r="CS179" i="24" l="1"/>
  <c r="CR180" i="24"/>
  <c r="CV180" i="24" s="1"/>
  <c r="CT178" i="24"/>
  <c r="CU178" i="24"/>
  <c r="CW178" i="24"/>
  <c r="CX178" i="24"/>
  <c r="CY178" i="24"/>
  <c r="BY246" i="24"/>
  <c r="BZ245" i="24"/>
  <c r="CC245" i="24"/>
  <c r="CF244" i="24"/>
  <c r="CD244" i="24"/>
  <c r="CE244" i="24"/>
  <c r="CA244" i="24"/>
  <c r="CB244" i="24"/>
  <c r="AX47" i="24"/>
  <c r="AR47" i="24"/>
  <c r="AO47" i="24"/>
  <c r="AI47" i="24"/>
  <c r="AU47" i="24"/>
  <c r="AL47" i="24"/>
  <c r="AH48" i="24"/>
  <c r="B10" i="8"/>
  <c r="B10" i="3" a="1"/>
  <c r="CW179" i="24" l="1"/>
  <c r="CX179" i="24"/>
  <c r="CY179" i="24"/>
  <c r="CT179" i="24"/>
  <c r="CU179" i="24"/>
  <c r="CS180" i="24"/>
  <c r="CR181" i="24"/>
  <c r="CV181" i="24" s="1"/>
  <c r="CF245" i="24"/>
  <c r="CA245" i="24"/>
  <c r="CB245" i="24"/>
  <c r="CE245" i="24"/>
  <c r="CD245" i="24"/>
  <c r="BZ246" i="24"/>
  <c r="CC246" i="24"/>
  <c r="BY247" i="24"/>
  <c r="AX48" i="24"/>
  <c r="AU48" i="24"/>
  <c r="AO48" i="24"/>
  <c r="AR48" i="24"/>
  <c r="AL48" i="24"/>
  <c r="AI48" i="24"/>
  <c r="AH49" i="24"/>
  <c r="B10" i="3"/>
  <c r="CA10" i="24" a="1"/>
  <c r="CS181" i="24" l="1"/>
  <c r="CR182" i="24"/>
  <c r="CV182" i="24" s="1"/>
  <c r="CW180" i="24"/>
  <c r="CX180" i="24"/>
  <c r="CT180" i="24"/>
  <c r="CY180" i="24"/>
  <c r="CU180" i="24"/>
  <c r="BZ247" i="24"/>
  <c r="CC247" i="24"/>
  <c r="BY248" i="24"/>
  <c r="CA246" i="24"/>
  <c r="CE246" i="24"/>
  <c r="CB246" i="24"/>
  <c r="CF246" i="24"/>
  <c r="CD246" i="24"/>
  <c r="AX49" i="24"/>
  <c r="AO49" i="24"/>
  <c r="AR49" i="24"/>
  <c r="AL49" i="24"/>
  <c r="AU49" i="24"/>
  <c r="AI49" i="24"/>
  <c r="AH50" i="24"/>
  <c r="CA10" i="24"/>
  <c r="B10" i="12" a="1"/>
  <c r="CS182" i="24" l="1"/>
  <c r="CR183" i="24"/>
  <c r="CV183" i="24" s="1"/>
  <c r="CT181" i="24"/>
  <c r="CU181" i="24"/>
  <c r="CX181" i="24"/>
  <c r="CY181" i="24"/>
  <c r="CW181" i="24"/>
  <c r="BZ248" i="24"/>
  <c r="CC248" i="24"/>
  <c r="BY249" i="24"/>
  <c r="CA247" i="24"/>
  <c r="CB247" i="24"/>
  <c r="CE247" i="24"/>
  <c r="CF247" i="24"/>
  <c r="CD247" i="24"/>
  <c r="AX50" i="24"/>
  <c r="AR50" i="24"/>
  <c r="AL50" i="24"/>
  <c r="AU50" i="24"/>
  <c r="AO50" i="24"/>
  <c r="AI50" i="24"/>
  <c r="AH51" i="24"/>
  <c r="B10" i="12"/>
  <c r="AI10" i="24" a="1"/>
  <c r="CW182" i="24" l="1"/>
  <c r="CT182" i="24"/>
  <c r="CU182" i="24"/>
  <c r="CX182" i="24"/>
  <c r="CY182" i="24"/>
  <c r="CR184" i="24"/>
  <c r="CV184" i="24" s="1"/>
  <c r="CS183" i="24"/>
  <c r="BY250" i="24"/>
  <c r="BZ249" i="24"/>
  <c r="CC249" i="24"/>
  <c r="CB248" i="24"/>
  <c r="CA248" i="24"/>
  <c r="CD248" i="24"/>
  <c r="CE248" i="24"/>
  <c r="CF248" i="24"/>
  <c r="AX51" i="24"/>
  <c r="AL51" i="24"/>
  <c r="AR51" i="24"/>
  <c r="AI51" i="24"/>
  <c r="AU51" i="24"/>
  <c r="AO51" i="24"/>
  <c r="AH52" i="24"/>
  <c r="AI10" i="24"/>
  <c r="C9" i="25" a="1"/>
  <c r="CR185" i="24" l="1"/>
  <c r="CV185" i="24" s="1"/>
  <c r="CS184" i="24"/>
  <c r="CW183" i="24"/>
  <c r="CX183" i="24"/>
  <c r="CY183" i="24"/>
  <c r="CU183" i="24"/>
  <c r="CT183" i="24"/>
  <c r="CD249" i="24"/>
  <c r="CE249" i="24"/>
  <c r="CF249" i="24"/>
  <c r="CA249" i="24"/>
  <c r="CB249" i="24"/>
  <c r="BZ250" i="24"/>
  <c r="CC250" i="24"/>
  <c r="BY251" i="24"/>
  <c r="AX52" i="24"/>
  <c r="AR52" i="24"/>
  <c r="AU52" i="24"/>
  <c r="AL52" i="24"/>
  <c r="AO52" i="24"/>
  <c r="AI52" i="24"/>
  <c r="AH53" i="24"/>
  <c r="C9" i="25"/>
  <c r="B10" i="34" a="1"/>
  <c r="CY184" i="24" l="1"/>
  <c r="CU184" i="24"/>
  <c r="CW184" i="24"/>
  <c r="CX184" i="24"/>
  <c r="CT184" i="24"/>
  <c r="CS185" i="24"/>
  <c r="CR186" i="24"/>
  <c r="CV186" i="24" s="1"/>
  <c r="BY252" i="24"/>
  <c r="BZ251" i="24"/>
  <c r="CC251" i="24"/>
  <c r="CA250" i="24"/>
  <c r="CF250" i="24"/>
  <c r="CE250" i="24"/>
  <c r="CD250" i="24"/>
  <c r="CB250" i="24"/>
  <c r="AX53" i="24"/>
  <c r="AR53" i="24"/>
  <c r="AU53" i="24"/>
  <c r="AO53" i="24"/>
  <c r="AI53" i="24"/>
  <c r="AL53" i="24"/>
  <c r="AH54" i="24"/>
  <c r="B10" i="34"/>
  <c r="B10" i="19" a="1"/>
  <c r="CT185" i="24" l="1"/>
  <c r="CU185" i="24"/>
  <c r="CX185" i="24"/>
  <c r="CY185" i="24"/>
  <c r="CW185" i="24"/>
  <c r="CS186" i="24"/>
  <c r="CR187" i="24"/>
  <c r="CV187" i="24" s="1"/>
  <c r="CA251" i="24"/>
  <c r="CF251" i="24"/>
  <c r="CB251" i="24"/>
  <c r="CE251" i="24"/>
  <c r="CD251" i="24"/>
  <c r="BZ252" i="24"/>
  <c r="BY253" i="24"/>
  <c r="CC252" i="24"/>
  <c r="AX54" i="24"/>
  <c r="AR54" i="24"/>
  <c r="AU54" i="24"/>
  <c r="AL54" i="24"/>
  <c r="AO54" i="24"/>
  <c r="AI54" i="24"/>
  <c r="AH55" i="24"/>
  <c r="B10" i="19"/>
  <c r="AL10" i="24" a="1"/>
  <c r="CR188" i="24" l="1"/>
  <c r="CV188" i="24" s="1"/>
  <c r="CS187" i="24"/>
  <c r="CW186" i="24"/>
  <c r="CY186" i="24"/>
  <c r="CX186" i="24"/>
  <c r="CT186" i="24"/>
  <c r="CU186" i="24"/>
  <c r="CA252" i="24"/>
  <c r="CB252" i="24"/>
  <c r="CF252" i="24"/>
  <c r="CE252" i="24"/>
  <c r="CD252" i="24"/>
  <c r="BY254" i="24"/>
  <c r="BZ253" i="24"/>
  <c r="CC253" i="24"/>
  <c r="AX55" i="24"/>
  <c r="AI55" i="24"/>
  <c r="AR55" i="24"/>
  <c r="AO55" i="24"/>
  <c r="AU55" i="24"/>
  <c r="AL55" i="24"/>
  <c r="AH56" i="24"/>
  <c r="AL10" i="24"/>
  <c r="AJ10" i="24" a="1"/>
  <c r="CR189" i="24" l="1"/>
  <c r="CV189" i="24" s="1"/>
  <c r="CS188" i="24"/>
  <c r="CU187" i="24"/>
  <c r="CT187" i="24"/>
  <c r="CW187" i="24"/>
  <c r="CX187" i="24"/>
  <c r="CY187" i="24"/>
  <c r="CB253" i="24"/>
  <c r="CE253" i="24"/>
  <c r="CA253" i="24"/>
  <c r="CD253" i="24"/>
  <c r="CF253" i="24"/>
  <c r="BZ254" i="24"/>
  <c r="CC254" i="24"/>
  <c r="BY255" i="24"/>
  <c r="AX56" i="24"/>
  <c r="AR56" i="24"/>
  <c r="AU56" i="24"/>
  <c r="AL56" i="24"/>
  <c r="AI56" i="24"/>
  <c r="AO56" i="24"/>
  <c r="AH57" i="24"/>
  <c r="AJ10" i="24"/>
  <c r="C10" i="8" a="1"/>
  <c r="CW188" i="24" l="1"/>
  <c r="CX188" i="24"/>
  <c r="CY188" i="24"/>
  <c r="CT188" i="24"/>
  <c r="CU188" i="24"/>
  <c r="CS189" i="24"/>
  <c r="CR190" i="24"/>
  <c r="CV190" i="24" s="1"/>
  <c r="CC255" i="24"/>
  <c r="BY256" i="24"/>
  <c r="BZ255" i="24"/>
  <c r="CA254" i="24"/>
  <c r="CB254" i="24"/>
  <c r="CD254" i="24"/>
  <c r="CE254" i="24"/>
  <c r="CF254" i="24"/>
  <c r="AX57" i="24"/>
  <c r="AO57" i="24"/>
  <c r="AI57" i="24"/>
  <c r="AR57" i="24"/>
  <c r="AL57" i="24"/>
  <c r="AU57" i="24"/>
  <c r="AH58" i="24"/>
  <c r="C10" i="8"/>
  <c r="AM10" i="24" a="1"/>
  <c r="CT189" i="24" l="1"/>
  <c r="CU189" i="24"/>
  <c r="CW189" i="24"/>
  <c r="CX189" i="24"/>
  <c r="CY189" i="24"/>
  <c r="CS190" i="24"/>
  <c r="CR191" i="24"/>
  <c r="CV191" i="24" s="1"/>
  <c r="CB255" i="24"/>
  <c r="CE255" i="24"/>
  <c r="CD255" i="24"/>
  <c r="CA255" i="24"/>
  <c r="CF255" i="24"/>
  <c r="BZ256" i="24"/>
  <c r="BY257" i="24"/>
  <c r="CC256" i="24"/>
  <c r="AX58" i="24"/>
  <c r="AO58" i="24"/>
  <c r="AR58" i="24"/>
  <c r="AU58" i="24"/>
  <c r="AI58" i="24"/>
  <c r="AL58" i="24"/>
  <c r="AH59" i="24"/>
  <c r="AM10" i="24"/>
  <c r="C10" i="14" a="1"/>
  <c r="CR192" i="24" l="1"/>
  <c r="CV192" i="24" s="1"/>
  <c r="CS191" i="24"/>
  <c r="CT190" i="24"/>
  <c r="CU190" i="24"/>
  <c r="CX190" i="24"/>
  <c r="CW190" i="24"/>
  <c r="CY190" i="24"/>
  <c r="CD256" i="24"/>
  <c r="CE256" i="24"/>
  <c r="CA256" i="24"/>
  <c r="CB256" i="24"/>
  <c r="CF256" i="24"/>
  <c r="BY258" i="24"/>
  <c r="BZ257" i="24"/>
  <c r="CC257" i="24"/>
  <c r="AX59" i="24"/>
  <c r="AU59" i="24"/>
  <c r="AR59" i="24"/>
  <c r="AI59" i="24"/>
  <c r="AL59" i="24"/>
  <c r="AO59" i="24"/>
  <c r="AH60" i="24"/>
  <c r="C10" i="14"/>
  <c r="C10" i="2" a="1"/>
  <c r="CR193" i="24" l="1"/>
  <c r="CV193" i="24" s="1"/>
  <c r="CS192" i="24"/>
  <c r="CU191" i="24"/>
  <c r="CY191" i="24"/>
  <c r="CT191" i="24"/>
  <c r="CW191" i="24"/>
  <c r="CX191" i="24"/>
  <c r="BZ258" i="24"/>
  <c r="CC258" i="24"/>
  <c r="BY259" i="24"/>
  <c r="CD257" i="24"/>
  <c r="CE257" i="24"/>
  <c r="CA257" i="24"/>
  <c r="CB257" i="24"/>
  <c r="CF257" i="24"/>
  <c r="AX60" i="24"/>
  <c r="AI60" i="24"/>
  <c r="AR60" i="24"/>
  <c r="AL60" i="24"/>
  <c r="AU60" i="24"/>
  <c r="AO60" i="24"/>
  <c r="AH61" i="24"/>
  <c r="C10" i="2"/>
  <c r="B10" i="9" a="1"/>
  <c r="CS193" i="24" l="1"/>
  <c r="CR194" i="24"/>
  <c r="CV194" i="24" s="1"/>
  <c r="CT192" i="24"/>
  <c r="CU192" i="24"/>
  <c r="CW192" i="24"/>
  <c r="CY192" i="24"/>
  <c r="CX192" i="24"/>
  <c r="BZ259" i="24"/>
  <c r="BY260" i="24"/>
  <c r="CC259" i="24"/>
  <c r="CA258" i="24"/>
  <c r="CF258" i="24"/>
  <c r="CE258" i="24"/>
  <c r="CB258" i="24"/>
  <c r="CD258" i="24"/>
  <c r="AX61" i="24"/>
  <c r="AU61" i="24"/>
  <c r="AI61" i="24"/>
  <c r="AR61" i="24"/>
  <c r="AO61" i="24"/>
  <c r="AL61" i="24"/>
  <c r="AH62" i="24"/>
  <c r="B10" i="9"/>
  <c r="G10" i="14" a="1"/>
  <c r="CS194" i="24" l="1"/>
  <c r="CR195" i="24"/>
  <c r="CV195" i="24" s="1"/>
  <c r="CT193" i="24"/>
  <c r="CU193" i="24"/>
  <c r="CW193" i="24"/>
  <c r="CX193" i="24"/>
  <c r="CY193" i="24"/>
  <c r="BZ260" i="24"/>
  <c r="CC260" i="24"/>
  <c r="BY261" i="24"/>
  <c r="CE259" i="24"/>
  <c r="CF259" i="24"/>
  <c r="CD259" i="24"/>
  <c r="CA259" i="24"/>
  <c r="CB259" i="24"/>
  <c r="AX62" i="24"/>
  <c r="AR62" i="24"/>
  <c r="AU62" i="24"/>
  <c r="AO62" i="24"/>
  <c r="AI62" i="24"/>
  <c r="AL62" i="24"/>
  <c r="AH63" i="24"/>
  <c r="G10" i="14"/>
  <c r="D10" i="2" a="1"/>
  <c r="CS195" i="24" l="1"/>
  <c r="CR196" i="24"/>
  <c r="CV196" i="24" s="1"/>
  <c r="CT194" i="24"/>
  <c r="CY194" i="24"/>
  <c r="CU194" i="24"/>
  <c r="CW194" i="24"/>
  <c r="CX194" i="24"/>
  <c r="BY262" i="24"/>
  <c r="BZ261" i="24"/>
  <c r="CC261" i="24"/>
  <c r="CE260" i="24"/>
  <c r="CA260" i="24"/>
  <c r="CB260" i="24"/>
  <c r="CD260" i="24"/>
  <c r="CF260" i="24"/>
  <c r="AX63" i="24"/>
  <c r="AR63" i="24"/>
  <c r="AI63" i="24"/>
  <c r="AU63" i="24"/>
  <c r="AO63" i="24"/>
  <c r="AL63" i="24"/>
  <c r="AH64" i="24"/>
  <c r="D10" i="2"/>
  <c r="C10" i="28" a="1"/>
  <c r="CR197" i="24" l="1"/>
  <c r="CV197" i="24" s="1"/>
  <c r="CS196" i="24"/>
  <c r="CT195" i="24"/>
  <c r="CU195" i="24"/>
  <c r="CW195" i="24"/>
  <c r="CY195" i="24"/>
  <c r="CX195" i="24"/>
  <c r="CF261" i="24"/>
  <c r="CD261" i="24"/>
  <c r="CE261" i="24"/>
  <c r="CA261" i="24"/>
  <c r="CB261" i="24"/>
  <c r="BZ262" i="24"/>
  <c r="CC262" i="24"/>
  <c r="BY263" i="24"/>
  <c r="AX64" i="24"/>
  <c r="AR64" i="24"/>
  <c r="AU64" i="24"/>
  <c r="AL64" i="24"/>
  <c r="AO64" i="24"/>
  <c r="AI64" i="24"/>
  <c r="AH65" i="24"/>
  <c r="C10" i="28"/>
  <c r="C10" i="26" a="1"/>
  <c r="CS197" i="24" l="1"/>
  <c r="CR198" i="24"/>
  <c r="CV198" i="24" s="1"/>
  <c r="CU196" i="24"/>
  <c r="CW196" i="24"/>
  <c r="CX196" i="24"/>
  <c r="CY196" i="24"/>
  <c r="CT196" i="24"/>
  <c r="CA262" i="24"/>
  <c r="CE262" i="24"/>
  <c r="CF262" i="24"/>
  <c r="CB262" i="24"/>
  <c r="CD262" i="24"/>
  <c r="BZ263" i="24"/>
  <c r="BY264" i="24"/>
  <c r="CC263" i="24"/>
  <c r="AX65" i="24"/>
  <c r="AR65" i="24"/>
  <c r="AL65" i="24"/>
  <c r="AU65" i="24"/>
  <c r="AO65" i="24"/>
  <c r="AI65" i="24"/>
  <c r="AH66" i="24"/>
  <c r="C10" i="26"/>
  <c r="B10" i="14" a="1"/>
  <c r="CR199" i="24" l="1"/>
  <c r="CV199" i="24" s="1"/>
  <c r="CS198" i="24"/>
  <c r="CT197" i="24"/>
  <c r="CU197" i="24"/>
  <c r="CW197" i="24"/>
  <c r="CY197" i="24"/>
  <c r="CX197" i="24"/>
  <c r="BZ264" i="24"/>
  <c r="CC264" i="24"/>
  <c r="BY265" i="24"/>
  <c r="CA263" i="24"/>
  <c r="CB263" i="24"/>
  <c r="CD263" i="24"/>
  <c r="CE263" i="24"/>
  <c r="CF263" i="24"/>
  <c r="AX66" i="24"/>
  <c r="AO66" i="24"/>
  <c r="AR66" i="24"/>
  <c r="AU66" i="24"/>
  <c r="AL66" i="24"/>
  <c r="AI66" i="24"/>
  <c r="AH67" i="24"/>
  <c r="B10" i="14"/>
  <c r="D10" i="12" a="1"/>
  <c r="CR200" i="24" l="1"/>
  <c r="CV200" i="24" s="1"/>
  <c r="CS199" i="24"/>
  <c r="CU198" i="24"/>
  <c r="CW198" i="24"/>
  <c r="CT198" i="24"/>
  <c r="CX198" i="24"/>
  <c r="CY198" i="24"/>
  <c r="BY266" i="24"/>
  <c r="BZ265" i="24"/>
  <c r="CC265" i="24"/>
  <c r="CA264" i="24"/>
  <c r="CF264" i="24"/>
  <c r="CB264" i="24"/>
  <c r="CE264" i="24"/>
  <c r="CD264" i="24"/>
  <c r="AX67" i="24"/>
  <c r="AL67" i="24"/>
  <c r="AO67" i="24"/>
  <c r="AI67" i="24"/>
  <c r="AU67" i="24"/>
  <c r="AR67" i="24"/>
  <c r="AH68" i="24"/>
  <c r="D10" i="12"/>
  <c r="AK10" i="24" a="1"/>
  <c r="CT199" i="24" l="1"/>
  <c r="CY199" i="24"/>
  <c r="CW199" i="24"/>
  <c r="CU199" i="24"/>
  <c r="CX199" i="24"/>
  <c r="CS200" i="24"/>
  <c r="CR201" i="24"/>
  <c r="CV201" i="24" s="1"/>
  <c r="CD265" i="24"/>
  <c r="CE265" i="24"/>
  <c r="CB265" i="24"/>
  <c r="CF265" i="24"/>
  <c r="CA265" i="24"/>
  <c r="BZ266" i="24"/>
  <c r="CC266" i="24"/>
  <c r="BY267" i="24"/>
  <c r="AX68" i="24"/>
  <c r="AU68" i="24"/>
  <c r="AL68" i="24"/>
  <c r="AR68" i="24"/>
  <c r="AO68" i="24"/>
  <c r="AI68" i="24"/>
  <c r="AH69" i="24"/>
  <c r="AK10" i="24"/>
  <c r="J3" i="34" a="1"/>
  <c r="L3" i="19" a="1"/>
  <c r="J3" i="19" a="1"/>
  <c r="L3" i="34" a="1"/>
  <c r="C10" i="34" a="1"/>
  <c r="CS201" i="24" l="1"/>
  <c r="CR202" i="24"/>
  <c r="CV202" i="24" s="1"/>
  <c r="CT200" i="24"/>
  <c r="CU200" i="24"/>
  <c r="CX200" i="24"/>
  <c r="CY200" i="24"/>
  <c r="CW200" i="24"/>
  <c r="CC267" i="24"/>
  <c r="BZ267" i="24"/>
  <c r="BY268" i="24"/>
  <c r="CA266" i="24"/>
  <c r="CB266" i="24"/>
  <c r="CF266" i="24"/>
  <c r="CD266" i="24"/>
  <c r="CE266" i="24"/>
  <c r="AX69" i="24"/>
  <c r="AO69" i="24"/>
  <c r="AR69" i="24"/>
  <c r="AI69" i="24"/>
  <c r="AU69" i="24"/>
  <c r="AL69" i="24"/>
  <c r="AH70" i="24"/>
  <c r="L3" i="34"/>
  <c r="J3" i="19"/>
  <c r="L3" i="19"/>
  <c r="J3" i="34"/>
  <c r="C10" i="34"/>
  <c r="C10" i="19" a="1"/>
  <c r="CR203" i="24" l="1"/>
  <c r="CV203" i="24" s="1"/>
  <c r="CS202" i="24"/>
  <c r="CT201" i="24"/>
  <c r="CU201" i="24"/>
  <c r="CX201" i="24"/>
  <c r="CY201" i="24"/>
  <c r="CW201" i="24"/>
  <c r="BZ268" i="24"/>
  <c r="BY269" i="24"/>
  <c r="CC268" i="24"/>
  <c r="CB267" i="24"/>
  <c r="CA267" i="24"/>
  <c r="CD267" i="24"/>
  <c r="CE267" i="24"/>
  <c r="CF267" i="24"/>
  <c r="AX70" i="24"/>
  <c r="AR70" i="24"/>
  <c r="AO70" i="24"/>
  <c r="AI70" i="24"/>
  <c r="AU70" i="24"/>
  <c r="AL70" i="24"/>
  <c r="AH71" i="24"/>
  <c r="C10" i="19"/>
  <c r="CX202" i="24" l="1"/>
  <c r="CY202" i="24"/>
  <c r="CU202" i="24"/>
  <c r="CT202" i="24"/>
  <c r="CW202" i="24"/>
  <c r="CR204" i="24"/>
  <c r="CV204" i="24" s="1"/>
  <c r="CS203" i="24"/>
  <c r="BY270" i="24"/>
  <c r="CC269" i="24"/>
  <c r="BZ269" i="24"/>
  <c r="CE268" i="24"/>
  <c r="CF268" i="24"/>
  <c r="CB268" i="24"/>
  <c r="CA268" i="24"/>
  <c r="CD268" i="24"/>
  <c r="AX71" i="24"/>
  <c r="AI71" i="24"/>
  <c r="AR71" i="24"/>
  <c r="AU71" i="24"/>
  <c r="AL71" i="24"/>
  <c r="AO71" i="24"/>
  <c r="AH72" i="24"/>
  <c r="O435" i="26"/>
  <c r="O436" i="26"/>
  <c r="O437" i="26"/>
  <c r="O438" i="26"/>
  <c r="O439" i="26"/>
  <c r="O440" i="26"/>
  <c r="O441" i="26"/>
  <c r="O442" i="26"/>
  <c r="O443" i="26"/>
  <c r="O444" i="26"/>
  <c r="O445" i="26"/>
  <c r="O446" i="26"/>
  <c r="O447" i="26"/>
  <c r="O448" i="26"/>
  <c r="O449" i="26"/>
  <c r="O450" i="26"/>
  <c r="O451" i="26"/>
  <c r="O452" i="26"/>
  <c r="O453" i="26"/>
  <c r="O454" i="26"/>
  <c r="O455" i="26"/>
  <c r="O456" i="26"/>
  <c r="O457" i="26"/>
  <c r="O458" i="26"/>
  <c r="O459" i="26"/>
  <c r="O460" i="26"/>
  <c r="O461" i="26"/>
  <c r="O462" i="26"/>
  <c r="O463" i="26"/>
  <c r="O464" i="26"/>
  <c r="O465" i="26"/>
  <c r="O466" i="26"/>
  <c r="O467" i="26"/>
  <c r="O468" i="26"/>
  <c r="O469" i="26"/>
  <c r="O470" i="26"/>
  <c r="O471" i="26"/>
  <c r="O472" i="26"/>
  <c r="O473" i="26"/>
  <c r="O474" i="26"/>
  <c r="O475" i="26"/>
  <c r="O476" i="26"/>
  <c r="O477" i="26"/>
  <c r="O478" i="26"/>
  <c r="O479" i="26"/>
  <c r="O480" i="26"/>
  <c r="O481" i="26"/>
  <c r="O482" i="26"/>
  <c r="O483" i="26"/>
  <c r="O484" i="26"/>
  <c r="O485" i="26"/>
  <c r="O486" i="26"/>
  <c r="O487" i="26"/>
  <c r="O488" i="26"/>
  <c r="O489" i="26"/>
  <c r="O490" i="26"/>
  <c r="O491" i="26"/>
  <c r="O492" i="26"/>
  <c r="O493" i="26"/>
  <c r="O494" i="26"/>
  <c r="O495" i="26"/>
  <c r="O496" i="26"/>
  <c r="O497" i="26"/>
  <c r="O498" i="26"/>
  <c r="O499" i="26"/>
  <c r="O500" i="26"/>
  <c r="O501" i="26"/>
  <c r="O502" i="26"/>
  <c r="O503" i="26"/>
  <c r="O504" i="26"/>
  <c r="O505" i="26"/>
  <c r="O506" i="26"/>
  <c r="O507" i="26"/>
  <c r="O508" i="26"/>
  <c r="O509" i="26"/>
  <c r="O510" i="26"/>
  <c r="O511" i="26"/>
  <c r="O512" i="26"/>
  <c r="O513" i="26"/>
  <c r="O514" i="26"/>
  <c r="O515" i="26"/>
  <c r="O516" i="26"/>
  <c r="O517" i="26"/>
  <c r="O518" i="26"/>
  <c r="O519" i="26"/>
  <c r="O520" i="26"/>
  <c r="O521" i="26"/>
  <c r="O522" i="26"/>
  <c r="O523" i="26"/>
  <c r="O524" i="26"/>
  <c r="O525" i="26"/>
  <c r="O526" i="26"/>
  <c r="O527" i="26"/>
  <c r="O528" i="26"/>
  <c r="O529" i="26"/>
  <c r="O530" i="26"/>
  <c r="O531" i="26"/>
  <c r="O532" i="26"/>
  <c r="O533" i="26"/>
  <c r="O534" i="26"/>
  <c r="O535" i="26"/>
  <c r="O536" i="26"/>
  <c r="O537" i="26"/>
  <c r="O538" i="26"/>
  <c r="O539" i="26"/>
  <c r="O540" i="26"/>
  <c r="O541" i="26"/>
  <c r="O542" i="26"/>
  <c r="O543" i="26"/>
  <c r="O544" i="26"/>
  <c r="O545" i="26"/>
  <c r="O546" i="26"/>
  <c r="O547" i="26"/>
  <c r="O548" i="26"/>
  <c r="O549" i="26"/>
  <c r="O550" i="26"/>
  <c r="O551" i="26"/>
  <c r="O552" i="26"/>
  <c r="O553" i="26"/>
  <c r="O554" i="26"/>
  <c r="O555" i="26"/>
  <c r="O556" i="26"/>
  <c r="O557" i="26"/>
  <c r="O558" i="26"/>
  <c r="O559" i="26"/>
  <c r="O560" i="26"/>
  <c r="O561" i="26"/>
  <c r="O562" i="26"/>
  <c r="O563" i="26"/>
  <c r="O564" i="26"/>
  <c r="O565" i="26"/>
  <c r="O566" i="26"/>
  <c r="O567" i="26"/>
  <c r="O568" i="26"/>
  <c r="O569" i="26"/>
  <c r="O570" i="26"/>
  <c r="O571" i="26"/>
  <c r="O572" i="26"/>
  <c r="O573" i="26"/>
  <c r="O574" i="26"/>
  <c r="O575" i="26"/>
  <c r="O576" i="26"/>
  <c r="O577" i="26"/>
  <c r="O578" i="26"/>
  <c r="O579" i="26"/>
  <c r="O580" i="26"/>
  <c r="O581" i="26"/>
  <c r="O582" i="26"/>
  <c r="O583" i="26"/>
  <c r="O584" i="26"/>
  <c r="O585" i="26"/>
  <c r="O586" i="26"/>
  <c r="O587" i="26"/>
  <c r="O588" i="26"/>
  <c r="O589" i="26"/>
  <c r="O590" i="26"/>
  <c r="O591" i="26"/>
  <c r="O592" i="26"/>
  <c r="O593" i="26"/>
  <c r="O594" i="26"/>
  <c r="O595" i="26"/>
  <c r="O596" i="26"/>
  <c r="O597" i="26"/>
  <c r="O598" i="26"/>
  <c r="O599" i="26"/>
  <c r="O600" i="26"/>
  <c r="O601" i="26"/>
  <c r="O602" i="26"/>
  <c r="O603" i="26"/>
  <c r="O604" i="26"/>
  <c r="O605" i="26"/>
  <c r="O606" i="26"/>
  <c r="O607" i="26"/>
  <c r="O608" i="26"/>
  <c r="O609" i="26"/>
  <c r="O610" i="26"/>
  <c r="O611" i="26"/>
  <c r="O612" i="26"/>
  <c r="O613" i="26"/>
  <c r="O614" i="26"/>
  <c r="O615" i="26"/>
  <c r="O616" i="26"/>
  <c r="O617" i="26"/>
  <c r="O618" i="26"/>
  <c r="O619" i="26"/>
  <c r="O620" i="26"/>
  <c r="O621" i="26"/>
  <c r="O622" i="26"/>
  <c r="O623" i="26"/>
  <c r="O624" i="26"/>
  <c r="O625" i="26"/>
  <c r="O626" i="26"/>
  <c r="O627" i="26"/>
  <c r="O628" i="26"/>
  <c r="O629" i="26"/>
  <c r="O630" i="26"/>
  <c r="O631" i="26"/>
  <c r="O632" i="26"/>
  <c r="O633" i="26"/>
  <c r="O634" i="26"/>
  <c r="O635" i="26"/>
  <c r="O636" i="26"/>
  <c r="O637" i="26"/>
  <c r="O638" i="26"/>
  <c r="O639" i="26"/>
  <c r="O640" i="26"/>
  <c r="O641" i="26"/>
  <c r="O642" i="26"/>
  <c r="O643" i="26"/>
  <c r="O644" i="26"/>
  <c r="O645" i="26"/>
  <c r="O646" i="26"/>
  <c r="O647" i="26"/>
  <c r="O648" i="26"/>
  <c r="O649" i="26"/>
  <c r="O650" i="26"/>
  <c r="O651" i="26"/>
  <c r="O652" i="26"/>
  <c r="O653" i="26"/>
  <c r="O654" i="26"/>
  <c r="O655" i="26"/>
  <c r="O656" i="26"/>
  <c r="O657" i="26"/>
  <c r="O658" i="26"/>
  <c r="O659" i="26"/>
  <c r="O660" i="26"/>
  <c r="O661" i="26"/>
  <c r="O662" i="26"/>
  <c r="O663" i="26"/>
  <c r="O664" i="26"/>
  <c r="O665" i="26"/>
  <c r="O666" i="26"/>
  <c r="O667" i="26"/>
  <c r="O668" i="26"/>
  <c r="O669" i="26"/>
  <c r="O670" i="26"/>
  <c r="O671" i="26"/>
  <c r="O672" i="26"/>
  <c r="O673" i="26"/>
  <c r="O674" i="26"/>
  <c r="O675" i="26"/>
  <c r="O676" i="26"/>
  <c r="O677" i="26"/>
  <c r="O678" i="26"/>
  <c r="O679" i="26"/>
  <c r="O680" i="26"/>
  <c r="O681" i="26"/>
  <c r="O682" i="26"/>
  <c r="O683" i="26"/>
  <c r="O684" i="26"/>
  <c r="O685" i="26"/>
  <c r="O686" i="26"/>
  <c r="O687" i="26"/>
  <c r="O688" i="26"/>
  <c r="O689" i="26"/>
  <c r="O690" i="26"/>
  <c r="O691" i="26"/>
  <c r="O692" i="26"/>
  <c r="O693" i="26"/>
  <c r="O694" i="26"/>
  <c r="O695" i="26"/>
  <c r="O696" i="26"/>
  <c r="O697" i="26"/>
  <c r="O698" i="26"/>
  <c r="O699" i="26"/>
  <c r="O700" i="26"/>
  <c r="O701" i="26"/>
  <c r="O702" i="26"/>
  <c r="O703" i="26"/>
  <c r="O704" i="26"/>
  <c r="O705" i="26"/>
  <c r="O706" i="26"/>
  <c r="O707" i="26"/>
  <c r="O708" i="26"/>
  <c r="O709" i="26"/>
  <c r="O710" i="26"/>
  <c r="O711" i="26"/>
  <c r="O712" i="26"/>
  <c r="O713" i="26"/>
  <c r="O714" i="26"/>
  <c r="O715" i="26"/>
  <c r="O716" i="26"/>
  <c r="O717" i="26"/>
  <c r="O718" i="26"/>
  <c r="O719" i="26"/>
  <c r="O720" i="26"/>
  <c r="O721" i="26"/>
  <c r="O722" i="26"/>
  <c r="O723" i="26"/>
  <c r="O724" i="26"/>
  <c r="O725" i="26"/>
  <c r="O726" i="26"/>
  <c r="O727" i="26"/>
  <c r="O728" i="26"/>
  <c r="O729" i="26"/>
  <c r="O730" i="26"/>
  <c r="O731" i="26"/>
  <c r="O732" i="26"/>
  <c r="O733" i="26"/>
  <c r="O734" i="26"/>
  <c r="O735" i="26"/>
  <c r="O736" i="26"/>
  <c r="O737" i="26"/>
  <c r="O738" i="26"/>
  <c r="O739" i="26"/>
  <c r="O740" i="26"/>
  <c r="O741" i="26"/>
  <c r="O742" i="26"/>
  <c r="O743" i="26"/>
  <c r="O744" i="26"/>
  <c r="O745" i="26"/>
  <c r="O746" i="26"/>
  <c r="O747" i="26"/>
  <c r="O748" i="26"/>
  <c r="O749" i="26"/>
  <c r="O750" i="26"/>
  <c r="O751" i="26"/>
  <c r="O752" i="26"/>
  <c r="O753" i="26"/>
  <c r="O754" i="26"/>
  <c r="O755" i="26"/>
  <c r="O756" i="26"/>
  <c r="O757" i="26"/>
  <c r="O758" i="26"/>
  <c r="O759" i="26"/>
  <c r="O760" i="26"/>
  <c r="O761" i="26"/>
  <c r="O762" i="26"/>
  <c r="O763" i="26"/>
  <c r="O764" i="26"/>
  <c r="O765" i="26"/>
  <c r="O766" i="26"/>
  <c r="O767" i="26"/>
  <c r="O768" i="26"/>
  <c r="O769" i="26"/>
  <c r="O770" i="26"/>
  <c r="O771" i="26"/>
  <c r="O772" i="26"/>
  <c r="O773" i="26"/>
  <c r="O774" i="26"/>
  <c r="O775" i="26"/>
  <c r="O776" i="26"/>
  <c r="O777" i="26"/>
  <c r="O778" i="26"/>
  <c r="O779" i="26"/>
  <c r="O780" i="26"/>
  <c r="O781" i="26"/>
  <c r="O782" i="26"/>
  <c r="O783" i="26"/>
  <c r="O784" i="26"/>
  <c r="O785" i="26"/>
  <c r="O786" i="26"/>
  <c r="O787" i="26"/>
  <c r="O788" i="26"/>
  <c r="O789" i="26"/>
  <c r="O790" i="26"/>
  <c r="O791" i="26"/>
  <c r="O792" i="26"/>
  <c r="O793" i="26"/>
  <c r="O794" i="26"/>
  <c r="O795" i="26"/>
  <c r="O796" i="26"/>
  <c r="O797" i="26"/>
  <c r="O798" i="26"/>
  <c r="O799" i="26"/>
  <c r="O800" i="26"/>
  <c r="O801" i="26"/>
  <c r="O802" i="26"/>
  <c r="O803" i="26"/>
  <c r="O804" i="26"/>
  <c r="O805" i="26"/>
  <c r="O806" i="26"/>
  <c r="O807" i="26"/>
  <c r="O808" i="26"/>
  <c r="O809" i="26"/>
  <c r="O810" i="26"/>
  <c r="O811" i="26"/>
  <c r="O812" i="26"/>
  <c r="O813" i="26"/>
  <c r="O814" i="26"/>
  <c r="O815" i="26"/>
  <c r="O816" i="26"/>
  <c r="O817" i="26"/>
  <c r="O818" i="26"/>
  <c r="O819" i="26"/>
  <c r="O820" i="26"/>
  <c r="O821" i="26"/>
  <c r="O822" i="26"/>
  <c r="O823" i="26"/>
  <c r="O824" i="26"/>
  <c r="O825" i="26"/>
  <c r="O826" i="26"/>
  <c r="O827" i="26"/>
  <c r="O828" i="26"/>
  <c r="O829" i="26"/>
  <c r="O830" i="26"/>
  <c r="O831" i="26"/>
  <c r="O832" i="26"/>
  <c r="O833" i="26"/>
  <c r="O834" i="26"/>
  <c r="O835" i="26"/>
  <c r="O836" i="26"/>
  <c r="O837" i="26"/>
  <c r="O838" i="26"/>
  <c r="O839" i="26"/>
  <c r="O840" i="26"/>
  <c r="O841" i="26"/>
  <c r="O842" i="26"/>
  <c r="O843" i="26"/>
  <c r="O844" i="26"/>
  <c r="O845" i="26"/>
  <c r="O846" i="26"/>
  <c r="O847" i="26"/>
  <c r="O848" i="26"/>
  <c r="O849" i="26"/>
  <c r="O850" i="26"/>
  <c r="O851" i="26"/>
  <c r="O852" i="26"/>
  <c r="O853" i="26"/>
  <c r="O854" i="26"/>
  <c r="O855" i="26"/>
  <c r="O856" i="26"/>
  <c r="O857" i="26"/>
  <c r="O858" i="26"/>
  <c r="O859" i="26"/>
  <c r="O860" i="26"/>
  <c r="O861" i="26"/>
  <c r="O862" i="26"/>
  <c r="O863" i="26"/>
  <c r="O864" i="26"/>
  <c r="O865" i="26"/>
  <c r="O866" i="26"/>
  <c r="O867" i="26"/>
  <c r="O868" i="26"/>
  <c r="O869" i="26"/>
  <c r="O870" i="26"/>
  <c r="O871" i="26"/>
  <c r="O872" i="26"/>
  <c r="O873" i="26"/>
  <c r="O874" i="26"/>
  <c r="O875" i="26"/>
  <c r="O876" i="26"/>
  <c r="O877" i="26"/>
  <c r="O878" i="26"/>
  <c r="O879" i="26"/>
  <c r="O880" i="26"/>
  <c r="O881" i="26"/>
  <c r="O882" i="26"/>
  <c r="O883" i="26"/>
  <c r="O884" i="26"/>
  <c r="O885" i="26"/>
  <c r="O886" i="26"/>
  <c r="O887" i="26"/>
  <c r="O888" i="26"/>
  <c r="O889" i="26"/>
  <c r="O890" i="26"/>
  <c r="O891" i="26"/>
  <c r="O892" i="26"/>
  <c r="O893" i="26"/>
  <c r="O894" i="26"/>
  <c r="O895" i="26"/>
  <c r="O896" i="26"/>
  <c r="O897" i="26"/>
  <c r="O898" i="26"/>
  <c r="O899" i="26"/>
  <c r="O900" i="26"/>
  <c r="O901" i="26"/>
  <c r="O902" i="26"/>
  <c r="O903" i="26"/>
  <c r="O904" i="26"/>
  <c r="O905" i="26"/>
  <c r="O906" i="26"/>
  <c r="O907" i="26"/>
  <c r="O908" i="26"/>
  <c r="O909" i="26"/>
  <c r="O910" i="26"/>
  <c r="O911" i="26"/>
  <c r="O912" i="26"/>
  <c r="O913" i="26"/>
  <c r="O914" i="26"/>
  <c r="O915" i="26"/>
  <c r="O916" i="26"/>
  <c r="O917" i="26"/>
  <c r="O918" i="26"/>
  <c r="O919" i="26"/>
  <c r="O920" i="26"/>
  <c r="O921" i="26"/>
  <c r="O922" i="26"/>
  <c r="O923" i="26"/>
  <c r="O924" i="26"/>
  <c r="O925" i="26"/>
  <c r="O926" i="26"/>
  <c r="O927" i="26"/>
  <c r="O928" i="26"/>
  <c r="O929" i="26"/>
  <c r="O930" i="26"/>
  <c r="O931" i="26"/>
  <c r="O932" i="26"/>
  <c r="O933" i="26"/>
  <c r="O934" i="26"/>
  <c r="O935" i="26"/>
  <c r="O936" i="26"/>
  <c r="O937" i="26"/>
  <c r="O938" i="26"/>
  <c r="O939" i="26"/>
  <c r="O940" i="26"/>
  <c r="O941" i="26"/>
  <c r="O942" i="26"/>
  <c r="O943" i="26"/>
  <c r="O944" i="26"/>
  <c r="O945" i="26"/>
  <c r="O946" i="26"/>
  <c r="O947" i="26"/>
  <c r="O948" i="26"/>
  <c r="O949" i="26"/>
  <c r="O950" i="26"/>
  <c r="O951" i="26"/>
  <c r="O952" i="26"/>
  <c r="O953" i="26"/>
  <c r="O954" i="26"/>
  <c r="O955" i="26"/>
  <c r="O956" i="26"/>
  <c r="O957" i="26"/>
  <c r="O958" i="26"/>
  <c r="O959" i="26"/>
  <c r="O960" i="26"/>
  <c r="O961" i="26"/>
  <c r="O962" i="26"/>
  <c r="O963" i="26"/>
  <c r="O964" i="26"/>
  <c r="O965" i="26"/>
  <c r="O966" i="26"/>
  <c r="O967" i="26"/>
  <c r="O968" i="26"/>
  <c r="O969" i="26"/>
  <c r="O970" i="26"/>
  <c r="O971" i="26"/>
  <c r="O972" i="26"/>
  <c r="O973" i="26"/>
  <c r="O974" i="26"/>
  <c r="O975" i="26"/>
  <c r="O976" i="26"/>
  <c r="O977" i="26"/>
  <c r="O978" i="26"/>
  <c r="O979" i="26"/>
  <c r="O980" i="26"/>
  <c r="O981" i="26"/>
  <c r="O982" i="26"/>
  <c r="O983" i="26"/>
  <c r="O984" i="26"/>
  <c r="O985" i="26"/>
  <c r="O986" i="26"/>
  <c r="O987" i="26"/>
  <c r="O988" i="26"/>
  <c r="O989" i="26"/>
  <c r="CW203" i="24" l="1"/>
  <c r="CX203" i="24"/>
  <c r="CY203" i="24"/>
  <c r="CT203" i="24"/>
  <c r="CU203" i="24"/>
  <c r="CR205" i="24"/>
  <c r="CV205" i="24" s="1"/>
  <c r="CS204" i="24"/>
  <c r="CE269" i="24"/>
  <c r="CA269" i="24"/>
  <c r="CB269" i="24"/>
  <c r="CD269" i="24"/>
  <c r="CF269" i="24"/>
  <c r="BZ270" i="24"/>
  <c r="CC270" i="24"/>
  <c r="BY271" i="24"/>
  <c r="AX72" i="24"/>
  <c r="AL72" i="24"/>
  <c r="AR72" i="24"/>
  <c r="AO72" i="24"/>
  <c r="AU72" i="24"/>
  <c r="AI72" i="24"/>
  <c r="AH73" i="24"/>
  <c r="N27" i="28"/>
  <c r="O27" i="28" s="1"/>
  <c r="N53" i="28"/>
  <c r="O53" i="28" s="1"/>
  <c r="N78" i="28"/>
  <c r="O78" i="28" s="1"/>
  <c r="N106" i="28"/>
  <c r="O106" i="28" s="1"/>
  <c r="N132" i="28"/>
  <c r="O132" i="28" s="1"/>
  <c r="N45" i="28"/>
  <c r="O45" i="28" s="1"/>
  <c r="N91" i="28"/>
  <c r="O91" i="28" s="1"/>
  <c r="N135" i="28"/>
  <c r="O135" i="28" s="1"/>
  <c r="N9" i="28"/>
  <c r="O9" i="28" s="1"/>
  <c r="N46" i="28"/>
  <c r="O46" i="28" s="1"/>
  <c r="N81" i="28"/>
  <c r="O81" i="28" s="1"/>
  <c r="N82" i="28"/>
  <c r="O82" i="28" s="1"/>
  <c r="N30" i="28"/>
  <c r="O30" i="28" s="1"/>
  <c r="N85" i="28"/>
  <c r="O85" i="28" s="1"/>
  <c r="N39" i="28"/>
  <c r="O39" i="28" s="1"/>
  <c r="N90" i="28"/>
  <c r="O90" i="28" s="1"/>
  <c r="N93" i="28"/>
  <c r="O93" i="28" s="1"/>
  <c r="N35" i="28"/>
  <c r="O35" i="28" s="1"/>
  <c r="N95" i="28"/>
  <c r="O95" i="28" s="1"/>
  <c r="N96" i="28"/>
  <c r="O96" i="28" s="1"/>
  <c r="AB27" i="24"/>
  <c r="AC27" i="24" s="1"/>
  <c r="AB10" i="24"/>
  <c r="AC10" i="24" s="1"/>
  <c r="AB42" i="24"/>
  <c r="AC42" i="24" s="1"/>
  <c r="AB14" i="24"/>
  <c r="AC14" i="24" s="1"/>
  <c r="AB51" i="24"/>
  <c r="AC51" i="24" s="1"/>
  <c r="AB84" i="24"/>
  <c r="AC84" i="24" s="1"/>
  <c r="AB116" i="24"/>
  <c r="AC116" i="24" s="1"/>
  <c r="AB17" i="24"/>
  <c r="AC17" i="24" s="1"/>
  <c r="AB54" i="24"/>
  <c r="AC54" i="24" s="1"/>
  <c r="AB87" i="24"/>
  <c r="AC87" i="24" s="1"/>
  <c r="AB119" i="24"/>
  <c r="AC119" i="24" s="1"/>
  <c r="AB31" i="24"/>
  <c r="AC31" i="24" s="1"/>
  <c r="AB66" i="24"/>
  <c r="AC66" i="24" s="1"/>
  <c r="AB98" i="24"/>
  <c r="AC98" i="24" s="1"/>
  <c r="AB130" i="24"/>
  <c r="AC130" i="24" s="1"/>
  <c r="AB32" i="24"/>
  <c r="AC32" i="24" s="1"/>
  <c r="AB67" i="24"/>
  <c r="AC67" i="24" s="1"/>
  <c r="AB99" i="24"/>
  <c r="AC99" i="24" s="1"/>
  <c r="AB131" i="24"/>
  <c r="AC131" i="24" s="1"/>
  <c r="AB5" i="24"/>
  <c r="AC5" i="24" s="1"/>
  <c r="AB86" i="24"/>
  <c r="AC86" i="24" s="1"/>
  <c r="AB49" i="24"/>
  <c r="AC49" i="24" s="1"/>
  <c r="AB50" i="24"/>
  <c r="AC50" i="24" s="1"/>
  <c r="AB89" i="24"/>
  <c r="AC89" i="24" s="1"/>
  <c r="AB125" i="24"/>
  <c r="AC125" i="24" s="1"/>
  <c r="AB18" i="24"/>
  <c r="AC18" i="24" s="1"/>
  <c r="AB60" i="24"/>
  <c r="AC60" i="24" s="1"/>
  <c r="AB96" i="24"/>
  <c r="AC96" i="24" s="1"/>
  <c r="AB134" i="24"/>
  <c r="AC134" i="24" s="1"/>
  <c r="AB19" i="24"/>
  <c r="AC19" i="24" s="1"/>
  <c r="AB61" i="24"/>
  <c r="AC61" i="24" s="1"/>
  <c r="AB97" i="24"/>
  <c r="AC97" i="24" s="1"/>
  <c r="AB135" i="24"/>
  <c r="AC135" i="24" s="1"/>
  <c r="AB21" i="24"/>
  <c r="AC21" i="24" s="1"/>
  <c r="AB63" i="24"/>
  <c r="AC63" i="24" s="1"/>
  <c r="AB101" i="24"/>
  <c r="AC101" i="24" s="1"/>
  <c r="AB137" i="24"/>
  <c r="AC137" i="24" s="1"/>
  <c r="AB22" i="24"/>
  <c r="AC22" i="24" s="1"/>
  <c r="AB44" i="24"/>
  <c r="AC44" i="24" s="1"/>
  <c r="AB113" i="24"/>
  <c r="AC113" i="24" s="1"/>
  <c r="AB53" i="24"/>
  <c r="AC53" i="24" s="1"/>
  <c r="AB108" i="24"/>
  <c r="AC108" i="24" s="1"/>
  <c r="AB112" i="24"/>
  <c r="AC112" i="24" s="1"/>
  <c r="AB62" i="24"/>
  <c r="AC62" i="24" s="1"/>
  <c r="AB117" i="24"/>
  <c r="AC117" i="24" s="1"/>
  <c r="AB55" i="24"/>
  <c r="AC55" i="24" s="1"/>
  <c r="AB109" i="24"/>
  <c r="AC109" i="24" s="1"/>
  <c r="AB110" i="24"/>
  <c r="AC110" i="24" s="1"/>
  <c r="AB111" i="24"/>
  <c r="AC111" i="24" s="1"/>
  <c r="AB58" i="24"/>
  <c r="AC58" i="24" s="1"/>
  <c r="AB114" i="24"/>
  <c r="AC114" i="24" s="1"/>
  <c r="AB118" i="24"/>
  <c r="AC118" i="24" s="1"/>
  <c r="AB68" i="24"/>
  <c r="AC68" i="24" s="1"/>
  <c r="AB69" i="24"/>
  <c r="AC69" i="24" s="1"/>
  <c r="AB115" i="24"/>
  <c r="AC115" i="24" s="1"/>
  <c r="AB70" i="24"/>
  <c r="AC70" i="24" s="1"/>
  <c r="AB8" i="24"/>
  <c r="AC8" i="24" s="1"/>
  <c r="AB71" i="24"/>
  <c r="AC71" i="24" s="1"/>
  <c r="AB74" i="24"/>
  <c r="AC74" i="24" s="1"/>
  <c r="AB128" i="24"/>
  <c r="AC128" i="24" s="1"/>
  <c r="AB136" i="24"/>
  <c r="AC136" i="24" s="1"/>
  <c r="AB16" i="24"/>
  <c r="AC16" i="24" s="1"/>
  <c r="AB20" i="24"/>
  <c r="AC20" i="24" s="1"/>
  <c r="AB77" i="24"/>
  <c r="AC77" i="24" s="1"/>
  <c r="AB132" i="24"/>
  <c r="AC132" i="24" s="1"/>
  <c r="AB26" i="24"/>
  <c r="AC26" i="24" s="1"/>
  <c r="AB78" i="24"/>
  <c r="AC78" i="24" s="1"/>
  <c r="AB79" i="24"/>
  <c r="AC79" i="24" s="1"/>
  <c r="AB133" i="24"/>
  <c r="AC133" i="24" s="1"/>
  <c r="AB28" i="24"/>
  <c r="AC28" i="24" s="1"/>
  <c r="AB34" i="24"/>
  <c r="AC34" i="24" s="1"/>
  <c r="AB36" i="24"/>
  <c r="AC36" i="24" s="1"/>
  <c r="AB30" i="24"/>
  <c r="AC30" i="24" s="1"/>
  <c r="AB33" i="24"/>
  <c r="AC33" i="24" s="1"/>
  <c r="AB38" i="24"/>
  <c r="AC38" i="24" s="1"/>
  <c r="AB104" i="24"/>
  <c r="AC104" i="24" s="1"/>
  <c r="AB29" i="24"/>
  <c r="AC29" i="24" s="1"/>
  <c r="AB35" i="24"/>
  <c r="AC35" i="24" s="1"/>
  <c r="AB90" i="24"/>
  <c r="AC90" i="24" s="1"/>
  <c r="AB91" i="24"/>
  <c r="AC91" i="24" s="1"/>
  <c r="AB92" i="24"/>
  <c r="AC92" i="24" s="1"/>
  <c r="AB100" i="24"/>
  <c r="AC100" i="24" s="1"/>
  <c r="N18" i="26"/>
  <c r="O18" i="26" s="1"/>
  <c r="N50" i="26"/>
  <c r="O50" i="26" s="1"/>
  <c r="N82" i="26"/>
  <c r="O82" i="26" s="1"/>
  <c r="N114" i="26"/>
  <c r="O114" i="26" s="1"/>
  <c r="N19" i="26"/>
  <c r="O19" i="26" s="1"/>
  <c r="N51" i="26"/>
  <c r="O51" i="26" s="1"/>
  <c r="N83" i="26"/>
  <c r="O83" i="26" s="1"/>
  <c r="N115" i="26"/>
  <c r="O115" i="26" s="1"/>
  <c r="N30" i="26"/>
  <c r="O30" i="26" s="1"/>
  <c r="N65" i="26"/>
  <c r="O65" i="26" s="1"/>
  <c r="N100" i="26"/>
  <c r="O100" i="26" s="1"/>
  <c r="N136" i="26"/>
  <c r="O136" i="26" s="1"/>
  <c r="N33" i="26"/>
  <c r="O33" i="26" s="1"/>
  <c r="N29" i="26"/>
  <c r="O29" i="26" s="1"/>
  <c r="N70" i="26"/>
  <c r="O70" i="26" s="1"/>
  <c r="N111" i="26"/>
  <c r="O111" i="26" s="1"/>
  <c r="N35" i="26"/>
  <c r="O35" i="26" s="1"/>
  <c r="N76" i="26"/>
  <c r="O76" i="26" s="1"/>
  <c r="N117" i="26"/>
  <c r="O117" i="26" s="1"/>
  <c r="N8" i="26"/>
  <c r="O8" i="26" s="1"/>
  <c r="N47" i="26"/>
  <c r="O47" i="26" s="1"/>
  <c r="N89" i="26"/>
  <c r="O89" i="26" s="1"/>
  <c r="N128" i="26"/>
  <c r="O128" i="26" s="1"/>
  <c r="N9" i="26"/>
  <c r="O9" i="26" s="1"/>
  <c r="N49" i="26"/>
  <c r="O49" i="26" s="1"/>
  <c r="N90" i="26"/>
  <c r="O90" i="26" s="1"/>
  <c r="N93" i="26"/>
  <c r="O93" i="26" s="1"/>
  <c r="N32" i="26"/>
  <c r="O32" i="26" s="1"/>
  <c r="N91" i="26"/>
  <c r="O91" i="26" s="1"/>
  <c r="N92" i="26"/>
  <c r="O92" i="26" s="1"/>
  <c r="N38" i="26"/>
  <c r="O38" i="26" s="1"/>
  <c r="N94" i="26"/>
  <c r="O94" i="26" s="1"/>
  <c r="N46" i="26"/>
  <c r="O46" i="26" s="1"/>
  <c r="N102" i="26"/>
  <c r="O102" i="26" s="1"/>
  <c r="N52" i="26"/>
  <c r="O52" i="26" s="1"/>
  <c r="N105" i="26"/>
  <c r="O105" i="26" s="1"/>
  <c r="N54" i="26"/>
  <c r="O54" i="26" s="1"/>
  <c r="N113" i="26"/>
  <c r="O113" i="26" s="1"/>
  <c r="N121" i="26"/>
  <c r="O121" i="26" s="1"/>
  <c r="N97" i="26"/>
  <c r="O97" i="26" s="1"/>
  <c r="N10" i="26"/>
  <c r="O10" i="26" s="1"/>
  <c r="N98" i="26"/>
  <c r="O98" i="26" s="1"/>
  <c r="N12" i="26"/>
  <c r="O12" i="26" s="1"/>
  <c r="N99" i="26"/>
  <c r="O99" i="26" s="1"/>
  <c r="N14" i="26"/>
  <c r="O14" i="26" s="1"/>
  <c r="N101" i="26"/>
  <c r="O101" i="26" s="1"/>
  <c r="N15" i="26"/>
  <c r="O15" i="26" s="1"/>
  <c r="N112" i="26"/>
  <c r="O112" i="26" s="1"/>
  <c r="N21" i="26"/>
  <c r="O21" i="26" s="1"/>
  <c r="N16" i="26"/>
  <c r="O16" i="26" s="1"/>
  <c r="N122" i="26"/>
  <c r="O122" i="26" s="1"/>
  <c r="N17" i="26"/>
  <c r="O17" i="26" s="1"/>
  <c r="N44" i="26"/>
  <c r="O44" i="26" s="1"/>
  <c r="N40" i="26"/>
  <c r="O40" i="26" s="1"/>
  <c r="N43" i="26"/>
  <c r="O43" i="26" s="1"/>
  <c r="N45" i="26"/>
  <c r="O45" i="26" s="1"/>
  <c r="N4" i="31"/>
  <c r="O4" i="31" s="1"/>
  <c r="N24" i="31"/>
  <c r="O24" i="31" s="1"/>
  <c r="N44" i="31"/>
  <c r="O44" i="31" s="1"/>
  <c r="N83" i="31"/>
  <c r="O83" i="31" s="1"/>
  <c r="N143" i="31"/>
  <c r="O143" i="31" s="1"/>
  <c r="N45" i="31"/>
  <c r="O45" i="31" s="1"/>
  <c r="N64" i="31"/>
  <c r="O64" i="31" s="1"/>
  <c r="N5" i="31"/>
  <c r="O5" i="31" s="1"/>
  <c r="N84" i="31"/>
  <c r="O84" i="31" s="1"/>
  <c r="N125" i="31"/>
  <c r="O125" i="31" s="1"/>
  <c r="N6" i="31"/>
  <c r="O6" i="31" s="1"/>
  <c r="N26" i="31"/>
  <c r="O26" i="31" s="1"/>
  <c r="N46" i="31"/>
  <c r="O46" i="31" s="1"/>
  <c r="N105" i="31"/>
  <c r="O105" i="31" s="1"/>
  <c r="N11" i="31"/>
  <c r="O11" i="31" s="1"/>
  <c r="N69" i="31"/>
  <c r="O69" i="31" s="1"/>
  <c r="N129" i="31"/>
  <c r="O129" i="31" s="1"/>
  <c r="N31" i="31"/>
  <c r="O31" i="31" s="1"/>
  <c r="N50" i="31"/>
  <c r="O50" i="31" s="1"/>
  <c r="N70" i="31"/>
  <c r="O70" i="31" s="1"/>
  <c r="N90" i="31"/>
  <c r="O90" i="31" s="1"/>
  <c r="N110" i="31"/>
  <c r="O110" i="31" s="1"/>
  <c r="N12" i="31"/>
  <c r="O12" i="31" s="1"/>
  <c r="N51" i="31"/>
  <c r="O51" i="31" s="1"/>
  <c r="N71" i="31"/>
  <c r="O71" i="31" s="1"/>
  <c r="N91" i="31"/>
  <c r="O91" i="31" s="1"/>
  <c r="N111" i="31"/>
  <c r="O111" i="31" s="1"/>
  <c r="N130" i="31"/>
  <c r="O130" i="31" s="1"/>
  <c r="N13" i="31"/>
  <c r="O13" i="31" s="1"/>
  <c r="N32" i="31"/>
  <c r="O32" i="31" s="1"/>
  <c r="N131" i="31"/>
  <c r="O131" i="31" s="1"/>
  <c r="N72" i="31"/>
  <c r="O72" i="31" s="1"/>
  <c r="N112" i="31"/>
  <c r="O112" i="31" s="1"/>
  <c r="N53" i="31"/>
  <c r="O53" i="31" s="1"/>
  <c r="N55" i="31"/>
  <c r="O55" i="31" s="1"/>
  <c r="N75" i="31"/>
  <c r="O75" i="31" s="1"/>
  <c r="N16" i="31"/>
  <c r="O16" i="31" s="1"/>
  <c r="N95" i="31"/>
  <c r="O95" i="31" s="1"/>
  <c r="N115" i="31"/>
  <c r="O115" i="31" s="1"/>
  <c r="N15" i="31"/>
  <c r="O15" i="31" s="1"/>
  <c r="N54" i="31"/>
  <c r="O54" i="31" s="1"/>
  <c r="N74" i="31"/>
  <c r="O74" i="31" s="1"/>
  <c r="N94" i="31"/>
  <c r="O94" i="31" s="1"/>
  <c r="N133" i="31"/>
  <c r="O133" i="31" s="1"/>
  <c r="N35" i="31"/>
  <c r="O35" i="31" s="1"/>
  <c r="N114" i="31"/>
  <c r="O114" i="31" s="1"/>
  <c r="N135" i="31"/>
  <c r="O135" i="31" s="1"/>
  <c r="N7" i="31"/>
  <c r="O7" i="31" s="1"/>
  <c r="N40" i="31"/>
  <c r="O40" i="31" s="1"/>
  <c r="N76" i="31"/>
  <c r="O76" i="31" s="1"/>
  <c r="N106" i="31"/>
  <c r="O106" i="31" s="1"/>
  <c r="N140" i="31"/>
  <c r="O140" i="31" s="1"/>
  <c r="N41" i="31"/>
  <c r="O41" i="31" s="1"/>
  <c r="N77" i="31"/>
  <c r="O77" i="31" s="1"/>
  <c r="N107" i="31"/>
  <c r="O107" i="31" s="1"/>
  <c r="N141" i="31"/>
  <c r="O141" i="31" s="1"/>
  <c r="N14" i="31"/>
  <c r="O14" i="31" s="1"/>
  <c r="N116" i="31"/>
  <c r="O116" i="31" s="1"/>
  <c r="N43" i="31"/>
  <c r="O43" i="31" s="1"/>
  <c r="N80" i="31"/>
  <c r="O80" i="31" s="1"/>
  <c r="N9" i="31"/>
  <c r="O9" i="31" s="1"/>
  <c r="N78" i="31"/>
  <c r="O78" i="31" s="1"/>
  <c r="N108" i="31"/>
  <c r="O108" i="31" s="1"/>
  <c r="N47" i="31"/>
  <c r="O47" i="31" s="1"/>
  <c r="N10" i="31"/>
  <c r="O10" i="31" s="1"/>
  <c r="N79" i="31"/>
  <c r="O79" i="31" s="1"/>
  <c r="N23" i="31"/>
  <c r="O23" i="31" s="1"/>
  <c r="N89" i="31"/>
  <c r="O89" i="31" s="1"/>
  <c r="N123" i="31"/>
  <c r="O123" i="31" s="1"/>
  <c r="N61" i="31"/>
  <c r="O61" i="31" s="1"/>
  <c r="N96" i="31"/>
  <c r="O96" i="31" s="1"/>
  <c r="N28" i="31"/>
  <c r="O28" i="31" s="1"/>
  <c r="N29" i="31"/>
  <c r="O29" i="31" s="1"/>
  <c r="N97" i="31"/>
  <c r="O97" i="31" s="1"/>
  <c r="N93" i="31"/>
  <c r="O93" i="31" s="1"/>
  <c r="N126" i="31"/>
  <c r="O126" i="31" s="1"/>
  <c r="N27" i="31"/>
  <c r="O27" i="31" s="1"/>
  <c r="N60" i="31"/>
  <c r="O60" i="31" s="1"/>
  <c r="N127" i="31"/>
  <c r="O127" i="31" s="1"/>
  <c r="N62" i="31"/>
  <c r="O62" i="31" s="1"/>
  <c r="N128" i="31"/>
  <c r="O128" i="31" s="1"/>
  <c r="N17" i="31"/>
  <c r="O17" i="31" s="1"/>
  <c r="N132" i="31"/>
  <c r="O132" i="31" s="1"/>
  <c r="N68" i="31"/>
  <c r="O68" i="31" s="1"/>
  <c r="N85" i="31"/>
  <c r="O85" i="31" s="1"/>
  <c r="N18" i="31"/>
  <c r="O18" i="31" s="1"/>
  <c r="N22" i="31"/>
  <c r="O22" i="31" s="1"/>
  <c r="N86" i="31"/>
  <c r="O86" i="31" s="1"/>
  <c r="N33" i="31"/>
  <c r="O33" i="31" s="1"/>
  <c r="N88" i="31"/>
  <c r="O88" i="31" s="1"/>
  <c r="N37" i="31"/>
  <c r="O37" i="31" s="1"/>
  <c r="N19" i="31"/>
  <c r="O19" i="31" s="1"/>
  <c r="N73" i="31"/>
  <c r="O73" i="31" s="1"/>
  <c r="N137" i="31"/>
  <c r="O137" i="31" s="1"/>
  <c r="N21" i="31"/>
  <c r="O21" i="31" s="1"/>
  <c r="N98" i="31"/>
  <c r="O98" i="31" s="1"/>
  <c r="N38" i="31"/>
  <c r="O38" i="31" s="1"/>
  <c r="N20" i="31"/>
  <c r="O20" i="31" s="1"/>
  <c r="N81" i="31"/>
  <c r="O81" i="31" s="1"/>
  <c r="N138" i="31"/>
  <c r="O138" i="31" s="1"/>
  <c r="N139" i="31"/>
  <c r="O139" i="31" s="1"/>
  <c r="N82" i="31"/>
  <c r="O82" i="31" s="1"/>
  <c r="N100" i="31"/>
  <c r="O100" i="31" s="1"/>
  <c r="N48" i="31"/>
  <c r="O48" i="31" s="1"/>
  <c r="N101" i="31"/>
  <c r="O101" i="31" s="1"/>
  <c r="N102" i="31"/>
  <c r="O102" i="31" s="1"/>
  <c r="N49" i="31"/>
  <c r="O49" i="31" s="1"/>
  <c r="N39" i="31"/>
  <c r="O39" i="31" s="1"/>
  <c r="N56" i="31"/>
  <c r="O56" i="31" s="1"/>
  <c r="N117" i="31"/>
  <c r="O117" i="31" s="1"/>
  <c r="N57" i="31"/>
  <c r="O57" i="31" s="1"/>
  <c r="N58" i="31"/>
  <c r="O58" i="31" s="1"/>
  <c r="N63" i="31"/>
  <c r="O63" i="31" s="1"/>
  <c r="N67" i="31"/>
  <c r="O67" i="31" s="1"/>
  <c r="N118" i="31"/>
  <c r="O118" i="31" s="1"/>
  <c r="N119" i="31"/>
  <c r="O119" i="31" s="1"/>
  <c r="N121" i="31"/>
  <c r="O121" i="31" s="1"/>
  <c r="N122" i="31"/>
  <c r="O122" i="31" s="1"/>
  <c r="N25" i="31"/>
  <c r="O25" i="31" s="1"/>
  <c r="N3" i="31"/>
  <c r="O3" i="31" s="1"/>
  <c r="N13" i="26"/>
  <c r="O13" i="26" s="1"/>
  <c r="N102" i="28"/>
  <c r="O102" i="28" s="1"/>
  <c r="S118" i="25"/>
  <c r="T118" i="25" s="1"/>
  <c r="AB46" i="24"/>
  <c r="AC46" i="24" s="1"/>
  <c r="CX204" i="24" l="1"/>
  <c r="CY204" i="24"/>
  <c r="CU204" i="24"/>
  <c r="CT204" i="24"/>
  <c r="CW204" i="24"/>
  <c r="CS205" i="24"/>
  <c r="CR206" i="24"/>
  <c r="CV206" i="24" s="1"/>
  <c r="BY272" i="24"/>
  <c r="CC271" i="24"/>
  <c r="BZ271" i="24"/>
  <c r="CA270" i="24"/>
  <c r="CD270" i="24"/>
  <c r="CE270" i="24"/>
  <c r="CB270" i="24"/>
  <c r="CF270" i="24"/>
  <c r="AX73" i="24"/>
  <c r="AU73" i="24"/>
  <c r="AR73" i="24"/>
  <c r="AL73" i="24"/>
  <c r="AO73" i="24"/>
  <c r="AI73" i="24"/>
  <c r="AH74" i="24"/>
  <c r="S22" i="25"/>
  <c r="T22" i="25" s="1"/>
  <c r="S107" i="25"/>
  <c r="T107" i="25" s="1"/>
  <c r="S57" i="25"/>
  <c r="T57" i="25" s="1"/>
  <c r="N134" i="28"/>
  <c r="O134" i="28" s="1"/>
  <c r="S13" i="25"/>
  <c r="T13" i="25" s="1"/>
  <c r="N72" i="28"/>
  <c r="O72" i="28" s="1"/>
  <c r="S80" i="25"/>
  <c r="T80" i="25" s="1"/>
  <c r="N52" i="28"/>
  <c r="O52" i="28" s="1"/>
  <c r="N15" i="28"/>
  <c r="O15" i="28" s="1"/>
  <c r="S110" i="25"/>
  <c r="T110" i="25" s="1"/>
  <c r="N43" i="28"/>
  <c r="O43" i="28" s="1"/>
  <c r="S49" i="25"/>
  <c r="T49" i="25" s="1"/>
  <c r="S77" i="25"/>
  <c r="T77" i="25" s="1"/>
  <c r="N13" i="28"/>
  <c r="O13" i="28" s="1"/>
  <c r="N135" i="26"/>
  <c r="O135" i="26" s="1"/>
  <c r="S23" i="25"/>
  <c r="T23" i="25" s="1"/>
  <c r="N103" i="26"/>
  <c r="O103" i="26" s="1"/>
  <c r="S119" i="25"/>
  <c r="T119" i="25" s="1"/>
  <c r="N133" i="26"/>
  <c r="O133" i="26" s="1"/>
  <c r="N78" i="26"/>
  <c r="O78" i="26" s="1"/>
  <c r="N88" i="26"/>
  <c r="O88" i="26" s="1"/>
  <c r="N28" i="26"/>
  <c r="O28" i="26" s="1"/>
  <c r="N71" i="26"/>
  <c r="O71" i="26" s="1"/>
  <c r="N42" i="28"/>
  <c r="O42" i="28" s="1"/>
  <c r="N12" i="28"/>
  <c r="O12" i="28" s="1"/>
  <c r="N62" i="28"/>
  <c r="O62" i="28" s="1"/>
  <c r="N25" i="28"/>
  <c r="O25" i="28" s="1"/>
  <c r="S41" i="25"/>
  <c r="T41" i="25" s="1"/>
  <c r="S61" i="25"/>
  <c r="T61" i="25" s="1"/>
  <c r="S37" i="25"/>
  <c r="T37" i="25" s="1"/>
  <c r="S93" i="25"/>
  <c r="T93" i="25" s="1"/>
  <c r="N137" i="26"/>
  <c r="O137" i="26" s="1"/>
  <c r="N4" i="26"/>
  <c r="O4" i="26" s="1"/>
  <c r="N24" i="26"/>
  <c r="O24" i="26" s="1"/>
  <c r="N108" i="26"/>
  <c r="O108" i="26" s="1"/>
  <c r="N39" i="26"/>
  <c r="O39" i="26" s="1"/>
  <c r="AB129" i="24"/>
  <c r="AC129" i="24" s="1"/>
  <c r="AB59" i="24"/>
  <c r="AC59" i="24" s="1"/>
  <c r="AB7" i="24"/>
  <c r="AC7" i="24" s="1"/>
  <c r="AB43" i="24"/>
  <c r="AC43" i="24" s="1"/>
  <c r="N41" i="28"/>
  <c r="O41" i="28" s="1"/>
  <c r="N123" i="28"/>
  <c r="O123" i="28" s="1"/>
  <c r="N37" i="28"/>
  <c r="O37" i="28" s="1"/>
  <c r="N129" i="28"/>
  <c r="O129" i="28" s="1"/>
  <c r="N3" i="28"/>
  <c r="O3" i="28" s="1"/>
  <c r="AB148" i="24"/>
  <c r="AC148" i="24" s="1"/>
  <c r="AB180" i="24"/>
  <c r="AC180" i="24" s="1"/>
  <c r="AB212" i="24"/>
  <c r="AC212" i="24" s="1"/>
  <c r="AB244" i="24"/>
  <c r="AC244" i="24" s="1"/>
  <c r="AB276" i="24"/>
  <c r="AC276" i="24" s="1"/>
  <c r="AB308" i="24"/>
  <c r="AC308" i="24" s="1"/>
  <c r="AB340" i="24"/>
  <c r="AC340" i="24" s="1"/>
  <c r="AB372" i="24"/>
  <c r="AC372" i="24" s="1"/>
  <c r="AB404" i="24"/>
  <c r="AC404" i="24" s="1"/>
  <c r="AB436" i="24"/>
  <c r="AC436" i="24" s="1"/>
  <c r="AB468" i="24"/>
  <c r="AC468" i="24" s="1"/>
  <c r="AB500" i="24"/>
  <c r="AC500" i="24" s="1"/>
  <c r="AB532" i="24"/>
  <c r="AC532" i="24" s="1"/>
  <c r="AB564" i="24"/>
  <c r="AC564" i="24" s="1"/>
  <c r="AB596" i="24"/>
  <c r="AC596" i="24" s="1"/>
  <c r="AB628" i="24"/>
  <c r="AC628" i="24" s="1"/>
  <c r="AB660" i="24"/>
  <c r="AC660" i="24" s="1"/>
  <c r="AB692" i="24"/>
  <c r="AC692" i="24" s="1"/>
  <c r="AB724" i="24"/>
  <c r="AC724" i="24" s="1"/>
  <c r="AB756" i="24"/>
  <c r="AC756" i="24" s="1"/>
  <c r="AB788" i="24"/>
  <c r="AC788" i="24" s="1"/>
  <c r="AB820" i="24"/>
  <c r="AC820" i="24" s="1"/>
  <c r="AB852" i="24"/>
  <c r="AC852" i="24" s="1"/>
  <c r="AB151" i="24"/>
  <c r="AC151" i="24" s="1"/>
  <c r="AB183" i="24"/>
  <c r="AC183" i="24" s="1"/>
  <c r="AB215" i="24"/>
  <c r="AC215" i="24" s="1"/>
  <c r="AB247" i="24"/>
  <c r="AC247" i="24" s="1"/>
  <c r="AB279" i="24"/>
  <c r="AC279" i="24" s="1"/>
  <c r="AB311" i="24"/>
  <c r="AC311" i="24" s="1"/>
  <c r="AB343" i="24"/>
  <c r="AC343" i="24" s="1"/>
  <c r="AB375" i="24"/>
  <c r="AC375" i="24" s="1"/>
  <c r="AB407" i="24"/>
  <c r="AC407" i="24" s="1"/>
  <c r="AB439" i="24"/>
  <c r="AC439" i="24" s="1"/>
  <c r="AB471" i="24"/>
  <c r="AC471" i="24" s="1"/>
  <c r="AB503" i="24"/>
  <c r="AC503" i="24" s="1"/>
  <c r="AB535" i="24"/>
  <c r="AC535" i="24" s="1"/>
  <c r="AB567" i="24"/>
  <c r="AC567" i="24" s="1"/>
  <c r="AB599" i="24"/>
  <c r="AC599" i="24" s="1"/>
  <c r="AB631" i="24"/>
  <c r="AC631" i="24" s="1"/>
  <c r="AB162" i="24"/>
  <c r="AC162" i="24" s="1"/>
  <c r="AB194" i="24"/>
  <c r="AC194" i="24" s="1"/>
  <c r="AB163" i="24"/>
  <c r="AC163" i="24" s="1"/>
  <c r="AB195" i="24"/>
  <c r="AC195" i="24" s="1"/>
  <c r="AB157" i="24"/>
  <c r="AC157" i="24" s="1"/>
  <c r="AB193" i="24"/>
  <c r="AC193" i="24" s="1"/>
  <c r="AB229" i="24"/>
  <c r="AC229" i="24" s="1"/>
  <c r="AB263" i="24"/>
  <c r="AC263" i="24" s="1"/>
  <c r="AB297" i="24"/>
  <c r="AC297" i="24" s="1"/>
  <c r="AB331" i="24"/>
  <c r="AC331" i="24" s="1"/>
  <c r="AB365" i="24"/>
  <c r="AC365" i="24" s="1"/>
  <c r="AB399" i="24"/>
  <c r="AC399" i="24" s="1"/>
  <c r="AB433" i="24"/>
  <c r="AC433" i="24" s="1"/>
  <c r="AB467" i="24"/>
  <c r="AC467" i="24" s="1"/>
  <c r="AB502" i="24"/>
  <c r="AC502" i="24" s="1"/>
  <c r="AB537" i="24"/>
  <c r="AC537" i="24" s="1"/>
  <c r="AB571" i="24"/>
  <c r="AC571" i="24" s="1"/>
  <c r="AB605" i="24"/>
  <c r="AC605" i="24" s="1"/>
  <c r="AB639" i="24"/>
  <c r="AC639" i="24" s="1"/>
  <c r="AB672" i="24"/>
  <c r="AC672" i="24" s="1"/>
  <c r="AB705" i="24"/>
  <c r="AC705" i="24" s="1"/>
  <c r="AB738" i="24"/>
  <c r="AC738" i="24" s="1"/>
  <c r="AB771" i="24"/>
  <c r="AC771" i="24" s="1"/>
  <c r="AB804" i="24"/>
  <c r="AC804" i="24" s="1"/>
  <c r="AB837" i="24"/>
  <c r="AC837" i="24" s="1"/>
  <c r="AB870" i="24"/>
  <c r="AC870" i="24" s="1"/>
  <c r="AB197" i="24"/>
  <c r="AC197" i="24" s="1"/>
  <c r="AB265" i="24"/>
  <c r="AC265" i="24" s="1"/>
  <c r="AB333" i="24"/>
  <c r="AC333" i="24" s="1"/>
  <c r="AB401" i="24"/>
  <c r="AC401" i="24" s="1"/>
  <c r="AB470" i="24"/>
  <c r="AC470" i="24" s="1"/>
  <c r="AB539" i="24"/>
  <c r="AC539" i="24" s="1"/>
  <c r="AB607" i="24"/>
  <c r="AC607" i="24" s="1"/>
  <c r="AB674" i="24"/>
  <c r="AC674" i="24" s="1"/>
  <c r="AB740" i="24"/>
  <c r="AC740" i="24" s="1"/>
  <c r="AB773" i="24"/>
  <c r="AC773" i="24" s="1"/>
  <c r="AB839" i="24"/>
  <c r="AC839" i="24" s="1"/>
  <c r="AB160" i="24"/>
  <c r="AC160" i="24" s="1"/>
  <c r="AB300" i="24"/>
  <c r="AC300" i="24" s="1"/>
  <c r="AB368" i="24"/>
  <c r="AC368" i="24" s="1"/>
  <c r="AB437" i="24"/>
  <c r="AC437" i="24" s="1"/>
  <c r="AB574" i="24"/>
  <c r="AC574" i="24" s="1"/>
  <c r="AB675" i="24"/>
  <c r="AC675" i="24" s="1"/>
  <c r="AB741" i="24"/>
  <c r="AC741" i="24" s="1"/>
  <c r="AB807" i="24"/>
  <c r="AC807" i="24" s="1"/>
  <c r="AB158" i="24"/>
  <c r="AC158" i="24" s="1"/>
  <c r="AB196" i="24"/>
  <c r="AC196" i="24" s="1"/>
  <c r="AB230" i="24"/>
  <c r="AC230" i="24" s="1"/>
  <c r="AB264" i="24"/>
  <c r="AC264" i="24" s="1"/>
  <c r="AB298" i="24"/>
  <c r="AC298" i="24" s="1"/>
  <c r="AB332" i="24"/>
  <c r="AC332" i="24" s="1"/>
  <c r="AB366" i="24"/>
  <c r="AC366" i="24" s="1"/>
  <c r="AB400" i="24"/>
  <c r="AC400" i="24" s="1"/>
  <c r="AB434" i="24"/>
  <c r="AC434" i="24" s="1"/>
  <c r="AB469" i="24"/>
  <c r="AC469" i="24" s="1"/>
  <c r="AB504" i="24"/>
  <c r="AC504" i="24" s="1"/>
  <c r="AB538" i="24"/>
  <c r="AC538" i="24" s="1"/>
  <c r="AB572" i="24"/>
  <c r="AC572" i="24" s="1"/>
  <c r="AB606" i="24"/>
  <c r="AC606" i="24" s="1"/>
  <c r="AB640" i="24"/>
  <c r="AC640" i="24" s="1"/>
  <c r="AB673" i="24"/>
  <c r="AC673" i="24" s="1"/>
  <c r="AB706" i="24"/>
  <c r="AC706" i="24" s="1"/>
  <c r="AB739" i="24"/>
  <c r="AC739" i="24" s="1"/>
  <c r="AB772" i="24"/>
  <c r="AC772" i="24" s="1"/>
  <c r="AB805" i="24"/>
  <c r="AC805" i="24" s="1"/>
  <c r="AB838" i="24"/>
  <c r="AC838" i="24" s="1"/>
  <c r="AB871" i="24"/>
  <c r="AC871" i="24" s="1"/>
  <c r="AB159" i="24"/>
  <c r="AC159" i="24" s="1"/>
  <c r="AB231" i="24"/>
  <c r="AC231" i="24" s="1"/>
  <c r="AB299" i="24"/>
  <c r="AC299" i="24" s="1"/>
  <c r="AB367" i="24"/>
  <c r="AC367" i="24" s="1"/>
  <c r="AB435" i="24"/>
  <c r="AC435" i="24" s="1"/>
  <c r="AB505" i="24"/>
  <c r="AC505" i="24" s="1"/>
  <c r="AB573" i="24"/>
  <c r="AC573" i="24" s="1"/>
  <c r="AB641" i="24"/>
  <c r="AC641" i="24" s="1"/>
  <c r="AB707" i="24"/>
  <c r="AC707" i="24" s="1"/>
  <c r="AB806" i="24"/>
  <c r="AC806" i="24" s="1"/>
  <c r="AB198" i="24"/>
  <c r="AC198" i="24" s="1"/>
  <c r="AB266" i="24"/>
  <c r="AC266" i="24" s="1"/>
  <c r="AB334" i="24"/>
  <c r="AC334" i="24" s="1"/>
  <c r="AB402" i="24"/>
  <c r="AC402" i="24" s="1"/>
  <c r="AB472" i="24"/>
  <c r="AC472" i="24" s="1"/>
  <c r="AB540" i="24"/>
  <c r="AC540" i="24" s="1"/>
  <c r="AB608" i="24"/>
  <c r="AC608" i="24" s="1"/>
  <c r="AB708" i="24"/>
  <c r="AC708" i="24" s="1"/>
  <c r="AB774" i="24"/>
  <c r="AC774" i="24" s="1"/>
  <c r="AB840" i="24"/>
  <c r="AC840" i="24" s="1"/>
  <c r="AB232" i="24"/>
  <c r="AC232" i="24" s="1"/>
  <c r="AB506" i="24"/>
  <c r="AC506" i="24" s="1"/>
  <c r="AB642" i="24"/>
  <c r="AC642" i="24" s="1"/>
  <c r="AB161" i="24"/>
  <c r="AC161" i="24" s="1"/>
  <c r="AB199" i="24"/>
  <c r="AC199" i="24" s="1"/>
  <c r="AB233" i="24"/>
  <c r="AC233" i="24" s="1"/>
  <c r="AB267" i="24"/>
  <c r="AC267" i="24" s="1"/>
  <c r="AB301" i="24"/>
  <c r="AC301" i="24" s="1"/>
  <c r="AB335" i="24"/>
  <c r="AC335" i="24" s="1"/>
  <c r="AB369" i="24"/>
  <c r="AC369" i="24" s="1"/>
  <c r="AB403" i="24"/>
  <c r="AC403" i="24" s="1"/>
  <c r="AB438" i="24"/>
  <c r="AC438" i="24" s="1"/>
  <c r="AB473" i="24"/>
  <c r="AC473" i="24" s="1"/>
  <c r="AB507" i="24"/>
  <c r="AC507" i="24" s="1"/>
  <c r="AB541" i="24"/>
  <c r="AC541" i="24" s="1"/>
  <c r="AB575" i="24"/>
  <c r="AC575" i="24" s="1"/>
  <c r="AB609" i="24"/>
  <c r="AC609" i="24" s="1"/>
  <c r="AB643" i="24"/>
  <c r="AC643" i="24" s="1"/>
  <c r="AB676" i="24"/>
  <c r="AC676" i="24" s="1"/>
  <c r="AB709" i="24"/>
  <c r="AC709" i="24" s="1"/>
  <c r="AB742" i="24"/>
  <c r="AC742" i="24" s="1"/>
  <c r="AB775" i="24"/>
  <c r="AC775" i="24" s="1"/>
  <c r="AB808" i="24"/>
  <c r="AC808" i="24" s="1"/>
  <c r="AB841" i="24"/>
  <c r="AC841" i="24" s="1"/>
  <c r="AB170" i="24"/>
  <c r="AC170" i="24" s="1"/>
  <c r="AB206" i="24"/>
  <c r="AC206" i="24" s="1"/>
  <c r="AB240" i="24"/>
  <c r="AC240" i="24" s="1"/>
  <c r="AB274" i="24"/>
  <c r="AC274" i="24" s="1"/>
  <c r="AB309" i="24"/>
  <c r="AC309" i="24" s="1"/>
  <c r="AB344" i="24"/>
  <c r="AC344" i="24" s="1"/>
  <c r="AB378" i="24"/>
  <c r="AC378" i="24" s="1"/>
  <c r="AB412" i="24"/>
  <c r="AC412" i="24" s="1"/>
  <c r="AB446" i="24"/>
  <c r="AC446" i="24" s="1"/>
  <c r="AB480" i="24"/>
  <c r="AC480" i="24" s="1"/>
  <c r="AB514" i="24"/>
  <c r="AC514" i="24" s="1"/>
  <c r="AB548" i="24"/>
  <c r="AC548" i="24" s="1"/>
  <c r="AB582" i="24"/>
  <c r="AC582" i="24" s="1"/>
  <c r="AB616" i="24"/>
  <c r="AC616" i="24" s="1"/>
  <c r="AB650" i="24"/>
  <c r="AC650" i="24" s="1"/>
  <c r="AB683" i="24"/>
  <c r="AC683" i="24" s="1"/>
  <c r="AB716" i="24"/>
  <c r="AC716" i="24" s="1"/>
  <c r="AB749" i="24"/>
  <c r="AC749" i="24" s="1"/>
  <c r="AB782" i="24"/>
  <c r="AC782" i="24" s="1"/>
  <c r="AB815" i="24"/>
  <c r="AC815" i="24" s="1"/>
  <c r="AB848" i="24"/>
  <c r="AC848" i="24" s="1"/>
  <c r="AB171" i="24"/>
  <c r="AC171" i="24" s="1"/>
  <c r="AB207" i="24"/>
  <c r="AC207" i="24" s="1"/>
  <c r="AB241" i="24"/>
  <c r="AC241" i="24" s="1"/>
  <c r="AB275" i="24"/>
  <c r="AC275" i="24" s="1"/>
  <c r="AB310" i="24"/>
  <c r="AC310" i="24" s="1"/>
  <c r="AB345" i="24"/>
  <c r="AC345" i="24" s="1"/>
  <c r="AB379" i="24"/>
  <c r="AC379" i="24" s="1"/>
  <c r="AB413" i="24"/>
  <c r="AC413" i="24" s="1"/>
  <c r="AB447" i="24"/>
  <c r="AC447" i="24" s="1"/>
  <c r="AB481" i="24"/>
  <c r="AC481" i="24" s="1"/>
  <c r="AB515" i="24"/>
  <c r="AC515" i="24" s="1"/>
  <c r="AB549" i="24"/>
  <c r="AC549" i="24" s="1"/>
  <c r="AB583" i="24"/>
  <c r="AC583" i="24" s="1"/>
  <c r="AB617" i="24"/>
  <c r="AC617" i="24" s="1"/>
  <c r="AB651" i="24"/>
  <c r="AC651" i="24" s="1"/>
  <c r="AB684" i="24"/>
  <c r="AC684" i="24" s="1"/>
  <c r="AB717" i="24"/>
  <c r="AC717" i="24" s="1"/>
  <c r="AB750" i="24"/>
  <c r="AC750" i="24" s="1"/>
  <c r="AB783" i="24"/>
  <c r="AC783" i="24" s="1"/>
  <c r="AB849" i="24"/>
  <c r="AC849" i="24" s="1"/>
  <c r="AB173" i="24"/>
  <c r="AC173" i="24" s="1"/>
  <c r="AB209" i="24"/>
  <c r="AC209" i="24" s="1"/>
  <c r="AB243" i="24"/>
  <c r="AC243" i="24" s="1"/>
  <c r="AB278" i="24"/>
  <c r="AC278" i="24" s="1"/>
  <c r="AB313" i="24"/>
  <c r="AC313" i="24" s="1"/>
  <c r="AB347" i="24"/>
  <c r="AC347" i="24" s="1"/>
  <c r="AB381" i="24"/>
  <c r="AC381" i="24" s="1"/>
  <c r="AB415" i="24"/>
  <c r="AC415" i="24" s="1"/>
  <c r="AB449" i="24"/>
  <c r="AC449" i="24" s="1"/>
  <c r="AB483" i="24"/>
  <c r="AC483" i="24" s="1"/>
  <c r="AB517" i="24"/>
  <c r="AC517" i="24" s="1"/>
  <c r="AB551" i="24"/>
  <c r="AC551" i="24" s="1"/>
  <c r="AB585" i="24"/>
  <c r="AC585" i="24" s="1"/>
  <c r="AB619" i="24"/>
  <c r="AC619" i="24" s="1"/>
  <c r="AB653" i="24"/>
  <c r="AC653" i="24" s="1"/>
  <c r="AB686" i="24"/>
  <c r="AC686" i="24" s="1"/>
  <c r="AB719" i="24"/>
  <c r="AC719" i="24" s="1"/>
  <c r="AB752" i="24"/>
  <c r="AC752" i="24" s="1"/>
  <c r="AB785" i="24"/>
  <c r="AC785" i="24" s="1"/>
  <c r="AB818" i="24"/>
  <c r="AC818" i="24" s="1"/>
  <c r="AB851" i="24"/>
  <c r="AC851" i="24" s="1"/>
  <c r="AB175" i="24"/>
  <c r="AC175" i="24" s="1"/>
  <c r="AB246" i="24"/>
  <c r="AC246" i="24" s="1"/>
  <c r="AB315" i="24"/>
  <c r="AC315" i="24" s="1"/>
  <c r="AB349" i="24"/>
  <c r="AC349" i="24" s="1"/>
  <c r="AB417" i="24"/>
  <c r="AC417" i="24" s="1"/>
  <c r="AB485" i="24"/>
  <c r="AC485" i="24" s="1"/>
  <c r="AB519" i="24"/>
  <c r="AC519" i="24" s="1"/>
  <c r="AB553" i="24"/>
  <c r="AC553" i="24" s="1"/>
  <c r="AB621" i="24"/>
  <c r="AC621" i="24" s="1"/>
  <c r="AB655" i="24"/>
  <c r="AC655" i="24" s="1"/>
  <c r="AB721" i="24"/>
  <c r="AC721" i="24" s="1"/>
  <c r="AB787" i="24"/>
  <c r="AC787" i="24" s="1"/>
  <c r="AB854" i="24"/>
  <c r="AC854" i="24" s="1"/>
  <c r="AB138" i="24"/>
  <c r="AC138" i="24" s="1"/>
  <c r="AB174" i="24"/>
  <c r="AC174" i="24" s="1"/>
  <c r="AB210" i="24"/>
  <c r="AC210" i="24" s="1"/>
  <c r="AB245" i="24"/>
  <c r="AC245" i="24" s="1"/>
  <c r="AB280" i="24"/>
  <c r="AC280" i="24" s="1"/>
  <c r="AB314" i="24"/>
  <c r="AC314" i="24" s="1"/>
  <c r="AB348" i="24"/>
  <c r="AC348" i="24" s="1"/>
  <c r="AB382" i="24"/>
  <c r="AC382" i="24" s="1"/>
  <c r="AB416" i="24"/>
  <c r="AC416" i="24" s="1"/>
  <c r="AB450" i="24"/>
  <c r="AC450" i="24" s="1"/>
  <c r="AB484" i="24"/>
  <c r="AC484" i="24" s="1"/>
  <c r="AB518" i="24"/>
  <c r="AC518" i="24" s="1"/>
  <c r="AB552" i="24"/>
  <c r="AC552" i="24" s="1"/>
  <c r="AB586" i="24"/>
  <c r="AC586" i="24" s="1"/>
  <c r="AB620" i="24"/>
  <c r="AC620" i="24" s="1"/>
  <c r="AB654" i="24"/>
  <c r="AC654" i="24" s="1"/>
  <c r="AB687" i="24"/>
  <c r="AC687" i="24" s="1"/>
  <c r="AB720" i="24"/>
  <c r="AC720" i="24" s="1"/>
  <c r="AB753" i="24"/>
  <c r="AC753" i="24" s="1"/>
  <c r="AB786" i="24"/>
  <c r="AC786" i="24" s="1"/>
  <c r="AB819" i="24"/>
  <c r="AC819" i="24" s="1"/>
  <c r="AB853" i="24"/>
  <c r="AC853" i="24" s="1"/>
  <c r="AB139" i="24"/>
  <c r="AC139" i="24" s="1"/>
  <c r="AB211" i="24"/>
  <c r="AC211" i="24" s="1"/>
  <c r="AB281" i="24"/>
  <c r="AC281" i="24" s="1"/>
  <c r="AB383" i="24"/>
  <c r="AC383" i="24" s="1"/>
  <c r="AB451" i="24"/>
  <c r="AC451" i="24" s="1"/>
  <c r="AB587" i="24"/>
  <c r="AC587" i="24" s="1"/>
  <c r="AB688" i="24"/>
  <c r="AC688" i="24" s="1"/>
  <c r="AB754" i="24"/>
  <c r="AC754" i="24" s="1"/>
  <c r="AB821" i="24"/>
  <c r="AC821" i="24" s="1"/>
  <c r="AB153" i="24"/>
  <c r="AC153" i="24" s="1"/>
  <c r="AB208" i="24"/>
  <c r="AC208" i="24" s="1"/>
  <c r="AB257" i="24"/>
  <c r="AC257" i="24" s="1"/>
  <c r="AB306" i="24"/>
  <c r="AC306" i="24" s="1"/>
  <c r="AB357" i="24"/>
  <c r="AC357" i="24" s="1"/>
  <c r="AB408" i="24"/>
  <c r="AC408" i="24" s="1"/>
  <c r="AB457" i="24"/>
  <c r="AC457" i="24" s="1"/>
  <c r="AB508" i="24"/>
  <c r="AC508" i="24" s="1"/>
  <c r="AB557" i="24"/>
  <c r="AC557" i="24" s="1"/>
  <c r="AB603" i="24"/>
  <c r="AC603" i="24" s="1"/>
  <c r="AB657" i="24"/>
  <c r="AC657" i="24" s="1"/>
  <c r="AB701" i="24"/>
  <c r="AC701" i="24" s="1"/>
  <c r="AB751" i="24"/>
  <c r="AC751" i="24" s="1"/>
  <c r="AB798" i="24"/>
  <c r="AC798" i="24" s="1"/>
  <c r="AB845" i="24"/>
  <c r="AC845" i="24" s="1"/>
  <c r="AB154" i="24"/>
  <c r="AC154" i="24" s="1"/>
  <c r="AB213" i="24"/>
  <c r="AC213" i="24" s="1"/>
  <c r="AB258" i="24"/>
  <c r="AC258" i="24" s="1"/>
  <c r="AB307" i="24"/>
  <c r="AC307" i="24" s="1"/>
  <c r="AB358" i="24"/>
  <c r="AC358" i="24" s="1"/>
  <c r="AB409" i="24"/>
  <c r="AC409" i="24" s="1"/>
  <c r="AB458" i="24"/>
  <c r="AC458" i="24" s="1"/>
  <c r="AB509" i="24"/>
  <c r="AC509" i="24" s="1"/>
  <c r="AB558" i="24"/>
  <c r="AC558" i="24" s="1"/>
  <c r="AB604" i="24"/>
  <c r="AC604" i="24" s="1"/>
  <c r="AB658" i="24"/>
  <c r="AC658" i="24" s="1"/>
  <c r="AB702" i="24"/>
  <c r="AC702" i="24" s="1"/>
  <c r="AB755" i="24"/>
  <c r="AC755" i="24" s="1"/>
  <c r="AB799" i="24"/>
  <c r="AC799" i="24" s="1"/>
  <c r="AB846" i="24"/>
  <c r="AC846" i="24" s="1"/>
  <c r="AB155" i="24"/>
  <c r="AC155" i="24" s="1"/>
  <c r="AB214" i="24"/>
  <c r="AC214" i="24" s="1"/>
  <c r="AB259" i="24"/>
  <c r="AC259" i="24" s="1"/>
  <c r="AB312" i="24"/>
  <c r="AC312" i="24" s="1"/>
  <c r="AB359" i="24"/>
  <c r="AC359" i="24" s="1"/>
  <c r="AB410" i="24"/>
  <c r="AC410" i="24" s="1"/>
  <c r="AB459" i="24"/>
  <c r="AC459" i="24" s="1"/>
  <c r="AB510" i="24"/>
  <c r="AC510" i="24" s="1"/>
  <c r="AB559" i="24"/>
  <c r="AC559" i="24" s="1"/>
  <c r="AB610" i="24"/>
  <c r="AC610" i="24" s="1"/>
  <c r="AB659" i="24"/>
  <c r="AC659" i="24" s="1"/>
  <c r="AB703" i="24"/>
  <c r="AC703" i="24" s="1"/>
  <c r="AB757" i="24"/>
  <c r="AC757" i="24" s="1"/>
  <c r="AB800" i="24"/>
  <c r="AC800" i="24" s="1"/>
  <c r="AB847" i="24"/>
  <c r="AC847" i="24" s="1"/>
  <c r="AB370" i="24"/>
  <c r="AC370" i="24" s="1"/>
  <c r="AB271" i="24"/>
  <c r="AC271" i="24" s="1"/>
  <c r="AB569" i="24"/>
  <c r="AC569" i="24" s="1"/>
  <c r="AB669" i="24"/>
  <c r="AC669" i="24" s="1"/>
  <c r="AB525" i="24"/>
  <c r="AC525" i="24" s="1"/>
  <c r="AB156" i="24"/>
  <c r="AC156" i="24" s="1"/>
  <c r="AB216" i="24"/>
  <c r="AC216" i="24" s="1"/>
  <c r="AB260" i="24"/>
  <c r="AC260" i="24" s="1"/>
  <c r="AB316" i="24"/>
  <c r="AC316" i="24" s="1"/>
  <c r="AB360" i="24"/>
  <c r="AC360" i="24" s="1"/>
  <c r="AB411" i="24"/>
  <c r="AC411" i="24" s="1"/>
  <c r="AB460" i="24"/>
  <c r="AC460" i="24" s="1"/>
  <c r="AB511" i="24"/>
  <c r="AC511" i="24" s="1"/>
  <c r="AB560" i="24"/>
  <c r="AC560" i="24" s="1"/>
  <c r="AB611" i="24"/>
  <c r="AC611" i="24" s="1"/>
  <c r="AB661" i="24"/>
  <c r="AC661" i="24" s="1"/>
  <c r="AB704" i="24"/>
  <c r="AC704" i="24" s="1"/>
  <c r="AB758" i="24"/>
  <c r="AC758" i="24" s="1"/>
  <c r="AB801" i="24"/>
  <c r="AC801" i="24" s="1"/>
  <c r="AB850" i="24"/>
  <c r="AC850" i="24" s="1"/>
  <c r="AB218" i="24"/>
  <c r="AC218" i="24" s="1"/>
  <c r="AB318" i="24"/>
  <c r="AC318" i="24" s="1"/>
  <c r="AB418" i="24"/>
  <c r="AC418" i="24" s="1"/>
  <c r="AB513" i="24"/>
  <c r="AC513" i="24" s="1"/>
  <c r="AB613" i="24"/>
  <c r="AC613" i="24" s="1"/>
  <c r="AB760" i="24"/>
  <c r="AC760" i="24" s="1"/>
  <c r="AB856" i="24"/>
  <c r="AC856" i="24" s="1"/>
  <c r="AB219" i="24"/>
  <c r="AC219" i="24" s="1"/>
  <c r="AB363" i="24"/>
  <c r="AC363" i="24" s="1"/>
  <c r="AB516" i="24"/>
  <c r="AC516" i="24" s="1"/>
  <c r="AB614" i="24"/>
  <c r="AC614" i="24" s="1"/>
  <c r="AB712" i="24"/>
  <c r="AC712" i="24" s="1"/>
  <c r="AB809" i="24"/>
  <c r="AC809" i="24" s="1"/>
  <c r="AB269" i="24"/>
  <c r="AC269" i="24" s="1"/>
  <c r="AB364" i="24"/>
  <c r="AC364" i="24" s="1"/>
  <c r="AB464" i="24"/>
  <c r="AC464" i="24" s="1"/>
  <c r="AB565" i="24"/>
  <c r="AC565" i="24" s="1"/>
  <c r="AB665" i="24"/>
  <c r="AC665" i="24" s="1"/>
  <c r="AB810" i="24"/>
  <c r="AC810" i="24" s="1"/>
  <c r="AB566" i="24"/>
  <c r="AC566" i="24" s="1"/>
  <c r="AB763" i="24"/>
  <c r="AC763" i="24" s="1"/>
  <c r="AB859" i="24"/>
  <c r="AC859" i="24" s="1"/>
  <c r="AB169" i="24"/>
  <c r="AC169" i="24" s="1"/>
  <c r="AB322" i="24"/>
  <c r="AC322" i="24" s="1"/>
  <c r="AB522" i="24"/>
  <c r="AC522" i="24" s="1"/>
  <c r="AB622" i="24"/>
  <c r="AC622" i="24" s="1"/>
  <c r="AB715" i="24"/>
  <c r="AC715" i="24" s="1"/>
  <c r="AB423" i="24"/>
  <c r="AC423" i="24" s="1"/>
  <c r="AB718" i="24"/>
  <c r="AC718" i="24" s="1"/>
  <c r="AB324" i="24"/>
  <c r="AC324" i="24" s="1"/>
  <c r="AB424" i="24"/>
  <c r="AC424" i="24" s="1"/>
  <c r="AB524" i="24"/>
  <c r="AC524" i="24" s="1"/>
  <c r="AB722" i="24"/>
  <c r="AC722" i="24" s="1"/>
  <c r="AB862" i="24"/>
  <c r="AC862" i="24" s="1"/>
  <c r="AB177" i="24"/>
  <c r="AC177" i="24" s="1"/>
  <c r="AB476" i="24"/>
  <c r="AC476" i="24" s="1"/>
  <c r="AB670" i="24"/>
  <c r="AC670" i="24" s="1"/>
  <c r="AB164" i="24"/>
  <c r="AC164" i="24" s="1"/>
  <c r="AB217" i="24"/>
  <c r="AC217" i="24" s="1"/>
  <c r="AB261" i="24"/>
  <c r="AC261" i="24" s="1"/>
  <c r="AB317" i="24"/>
  <c r="AC317" i="24" s="1"/>
  <c r="AB361" i="24"/>
  <c r="AC361" i="24" s="1"/>
  <c r="AB414" i="24"/>
  <c r="AC414" i="24" s="1"/>
  <c r="AB461" i="24"/>
  <c r="AC461" i="24" s="1"/>
  <c r="AB512" i="24"/>
  <c r="AC512" i="24" s="1"/>
  <c r="AB561" i="24"/>
  <c r="AC561" i="24" s="1"/>
  <c r="AB612" i="24"/>
  <c r="AC612" i="24" s="1"/>
  <c r="AB662" i="24"/>
  <c r="AC662" i="24" s="1"/>
  <c r="AB710" i="24"/>
  <c r="AC710" i="24" s="1"/>
  <c r="AB759" i="24"/>
  <c r="AC759" i="24" s="1"/>
  <c r="AB802" i="24"/>
  <c r="AC802" i="24" s="1"/>
  <c r="AB855" i="24"/>
  <c r="AC855" i="24" s="1"/>
  <c r="AB165" i="24"/>
  <c r="AC165" i="24" s="1"/>
  <c r="AB262" i="24"/>
  <c r="AC262" i="24" s="1"/>
  <c r="AB362" i="24"/>
  <c r="AC362" i="24" s="1"/>
  <c r="AB462" i="24"/>
  <c r="AC462" i="24" s="1"/>
  <c r="AB562" i="24"/>
  <c r="AC562" i="24" s="1"/>
  <c r="AB663" i="24"/>
  <c r="AC663" i="24" s="1"/>
  <c r="AB711" i="24"/>
  <c r="AC711" i="24" s="1"/>
  <c r="AB803" i="24"/>
  <c r="AC803" i="24" s="1"/>
  <c r="AB268" i="24"/>
  <c r="AC268" i="24" s="1"/>
  <c r="AB319" i="24"/>
  <c r="AC319" i="24" s="1"/>
  <c r="AB463" i="24"/>
  <c r="AC463" i="24" s="1"/>
  <c r="AB563" i="24"/>
  <c r="AC563" i="24" s="1"/>
  <c r="AB664" i="24"/>
  <c r="AC664" i="24" s="1"/>
  <c r="AB761" i="24"/>
  <c r="AC761" i="24" s="1"/>
  <c r="AB167" i="24"/>
  <c r="AC167" i="24" s="1"/>
  <c r="AB320" i="24"/>
  <c r="AC320" i="24" s="1"/>
  <c r="AB420" i="24"/>
  <c r="AC420" i="24" s="1"/>
  <c r="AB520" i="24"/>
  <c r="AC520" i="24" s="1"/>
  <c r="AB615" i="24"/>
  <c r="AC615" i="24" s="1"/>
  <c r="AB713" i="24"/>
  <c r="AC713" i="24" s="1"/>
  <c r="AB858" i="24"/>
  <c r="AC858" i="24" s="1"/>
  <c r="AB168" i="24"/>
  <c r="AC168" i="24" s="1"/>
  <c r="AB221" i="24"/>
  <c r="AC221" i="24" s="1"/>
  <c r="AB270" i="24"/>
  <c r="AC270" i="24" s="1"/>
  <c r="AB421" i="24"/>
  <c r="AC421" i="24" s="1"/>
  <c r="AB666" i="24"/>
  <c r="AC666" i="24" s="1"/>
  <c r="AB714" i="24"/>
  <c r="AC714" i="24" s="1"/>
  <c r="AB811" i="24"/>
  <c r="AC811" i="24" s="1"/>
  <c r="AB222" i="24"/>
  <c r="AC222" i="24" s="1"/>
  <c r="AB466" i="24"/>
  <c r="AC466" i="24" s="1"/>
  <c r="AB568" i="24"/>
  <c r="AC568" i="24" s="1"/>
  <c r="AB667" i="24"/>
  <c r="AC667" i="24" s="1"/>
  <c r="AB860" i="24"/>
  <c r="AC860" i="24" s="1"/>
  <c r="AB474" i="24"/>
  <c r="AC474" i="24" s="1"/>
  <c r="AB668" i="24"/>
  <c r="AC668" i="24" s="1"/>
  <c r="AB813" i="24"/>
  <c r="AC813" i="24" s="1"/>
  <c r="AB273" i="24"/>
  <c r="AC273" i="24" s="1"/>
  <c r="AB624" i="24"/>
  <c r="AC624" i="24" s="1"/>
  <c r="AB814" i="24"/>
  <c r="AC814" i="24" s="1"/>
  <c r="AB225" i="24"/>
  <c r="AC225" i="24" s="1"/>
  <c r="AB425" i="24"/>
  <c r="AC425" i="24" s="1"/>
  <c r="AB576" i="24"/>
  <c r="AC576" i="24" s="1"/>
  <c r="AB321" i="24"/>
  <c r="AC321" i="24" s="1"/>
  <c r="AB224" i="24"/>
  <c r="AC224" i="24" s="1"/>
  <c r="AB166" i="24"/>
  <c r="AC166" i="24" s="1"/>
  <c r="AB419" i="24"/>
  <c r="AC419" i="24" s="1"/>
  <c r="AB857" i="24"/>
  <c r="AC857" i="24" s="1"/>
  <c r="AB762" i="24"/>
  <c r="AC762" i="24" s="1"/>
  <c r="AB465" i="24"/>
  <c r="AC465" i="24" s="1"/>
  <c r="AB371" i="24"/>
  <c r="AC371" i="24" s="1"/>
  <c r="AB374" i="24"/>
  <c r="AC374" i="24" s="1"/>
  <c r="AB220" i="24"/>
  <c r="AC220" i="24" s="1"/>
  <c r="AB618" i="24"/>
  <c r="AC618" i="24" s="1"/>
  <c r="AB764" i="24"/>
  <c r="AC764" i="24" s="1"/>
  <c r="AB570" i="24"/>
  <c r="AC570" i="24" s="1"/>
  <c r="AB816" i="24"/>
  <c r="AC816" i="24" s="1"/>
  <c r="AB521" i="24"/>
  <c r="AC521" i="24" s="1"/>
  <c r="AB422" i="24"/>
  <c r="AC422" i="24" s="1"/>
  <c r="AB812" i="24"/>
  <c r="AC812" i="24" s="1"/>
  <c r="AB623" i="24"/>
  <c r="AC623" i="24" s="1"/>
  <c r="AB861" i="24"/>
  <c r="AC861" i="24" s="1"/>
  <c r="AB176" i="24"/>
  <c r="AC176" i="24" s="1"/>
  <c r="AB475" i="24"/>
  <c r="AC475" i="24" s="1"/>
  <c r="AB766" i="24"/>
  <c r="AC766" i="24" s="1"/>
  <c r="AB376" i="24"/>
  <c r="AC376" i="24" s="1"/>
  <c r="AB625" i="24"/>
  <c r="AC625" i="24" s="1"/>
  <c r="AB767" i="24"/>
  <c r="AC767" i="24" s="1"/>
  <c r="AB172" i="24"/>
  <c r="AC172" i="24" s="1"/>
  <c r="AB223" i="24"/>
  <c r="AC223" i="24" s="1"/>
  <c r="AB272" i="24"/>
  <c r="AC272" i="24" s="1"/>
  <c r="AB323" i="24"/>
  <c r="AC323" i="24" s="1"/>
  <c r="AB373" i="24"/>
  <c r="AC373" i="24" s="1"/>
  <c r="AB523" i="24"/>
  <c r="AC523" i="24" s="1"/>
  <c r="AB765" i="24"/>
  <c r="AC765" i="24" s="1"/>
  <c r="AB325" i="24"/>
  <c r="AC325" i="24" s="1"/>
  <c r="AB723" i="24"/>
  <c r="AC723" i="24" s="1"/>
  <c r="AB277" i="24"/>
  <c r="AC277" i="24" s="1"/>
  <c r="AB178" i="24"/>
  <c r="AC178" i="24" s="1"/>
  <c r="AB179" i="24"/>
  <c r="AC179" i="24" s="1"/>
  <c r="AB227" i="24"/>
  <c r="AC227" i="24" s="1"/>
  <c r="AB283" i="24"/>
  <c r="AC283" i="24" s="1"/>
  <c r="AB327" i="24"/>
  <c r="AC327" i="24" s="1"/>
  <c r="AB380" i="24"/>
  <c r="AC380" i="24" s="1"/>
  <c r="AB427" i="24"/>
  <c r="AC427" i="24" s="1"/>
  <c r="AB478" i="24"/>
  <c r="AC478" i="24" s="1"/>
  <c r="AB527" i="24"/>
  <c r="AC527" i="24" s="1"/>
  <c r="AB578" i="24"/>
  <c r="AC578" i="24" s="1"/>
  <c r="AB627" i="24"/>
  <c r="AC627" i="24" s="1"/>
  <c r="AB677" i="24"/>
  <c r="AC677" i="24" s="1"/>
  <c r="AB726" i="24"/>
  <c r="AC726" i="24" s="1"/>
  <c r="AB769" i="24"/>
  <c r="AC769" i="24" s="1"/>
  <c r="AB822" i="24"/>
  <c r="AC822" i="24" s="1"/>
  <c r="AB865" i="24"/>
  <c r="AC865" i="24" s="1"/>
  <c r="AB181" i="24"/>
  <c r="AC181" i="24" s="1"/>
  <c r="AB228" i="24"/>
  <c r="AC228" i="24" s="1"/>
  <c r="AB284" i="24"/>
  <c r="AC284" i="24" s="1"/>
  <c r="AB328" i="24"/>
  <c r="AC328" i="24" s="1"/>
  <c r="AB384" i="24"/>
  <c r="AC384" i="24" s="1"/>
  <c r="AB428" i="24"/>
  <c r="AC428" i="24" s="1"/>
  <c r="AB479" i="24"/>
  <c r="AC479" i="24" s="1"/>
  <c r="AB528" i="24"/>
  <c r="AC528" i="24" s="1"/>
  <c r="AB579" i="24"/>
  <c r="AC579" i="24" s="1"/>
  <c r="AB629" i="24"/>
  <c r="AC629" i="24" s="1"/>
  <c r="AB678" i="24"/>
  <c r="AC678" i="24" s="1"/>
  <c r="AB727" i="24"/>
  <c r="AC727" i="24" s="1"/>
  <c r="AB770" i="24"/>
  <c r="AC770" i="24" s="1"/>
  <c r="AB823" i="24"/>
  <c r="AC823" i="24" s="1"/>
  <c r="AB866" i="24"/>
  <c r="AC866" i="24" s="1"/>
  <c r="AB182" i="24"/>
  <c r="AC182" i="24" s="1"/>
  <c r="AB234" i="24"/>
  <c r="AC234" i="24" s="1"/>
  <c r="AB285" i="24"/>
  <c r="AC285" i="24" s="1"/>
  <c r="AB329" i="24"/>
  <c r="AC329" i="24" s="1"/>
  <c r="AB385" i="24"/>
  <c r="AC385" i="24" s="1"/>
  <c r="AB429" i="24"/>
  <c r="AC429" i="24" s="1"/>
  <c r="AB482" i="24"/>
  <c r="AC482" i="24" s="1"/>
  <c r="AB529" i="24"/>
  <c r="AC529" i="24" s="1"/>
  <c r="AB580" i="24"/>
  <c r="AC580" i="24" s="1"/>
  <c r="AB630" i="24"/>
  <c r="AC630" i="24" s="1"/>
  <c r="AB679" i="24"/>
  <c r="AC679" i="24" s="1"/>
  <c r="AB728" i="24"/>
  <c r="AC728" i="24" s="1"/>
  <c r="AB776" i="24"/>
  <c r="AC776" i="24" s="1"/>
  <c r="AB824" i="24"/>
  <c r="AC824" i="24" s="1"/>
  <c r="AB867" i="24"/>
  <c r="AC867" i="24" s="1"/>
  <c r="AB238" i="24"/>
  <c r="AC238" i="24" s="1"/>
  <c r="AB389" i="24"/>
  <c r="AC389" i="24" s="1"/>
  <c r="AB534" i="24"/>
  <c r="AC534" i="24" s="1"/>
  <c r="AB685" i="24"/>
  <c r="AC685" i="24" s="1"/>
  <c r="AB780" i="24"/>
  <c r="AC780" i="24" s="1"/>
  <c r="AB184" i="24"/>
  <c r="AC184" i="24" s="1"/>
  <c r="AB235" i="24"/>
  <c r="AC235" i="24" s="1"/>
  <c r="AB286" i="24"/>
  <c r="AC286" i="24" s="1"/>
  <c r="AB330" i="24"/>
  <c r="AC330" i="24" s="1"/>
  <c r="AB386" i="24"/>
  <c r="AC386" i="24" s="1"/>
  <c r="AB430" i="24"/>
  <c r="AC430" i="24" s="1"/>
  <c r="AB486" i="24"/>
  <c r="AC486" i="24" s="1"/>
  <c r="AB530" i="24"/>
  <c r="AC530" i="24" s="1"/>
  <c r="AB581" i="24"/>
  <c r="AC581" i="24" s="1"/>
  <c r="AB632" i="24"/>
  <c r="AC632" i="24" s="1"/>
  <c r="AB680" i="24"/>
  <c r="AC680" i="24" s="1"/>
  <c r="AB729" i="24"/>
  <c r="AC729" i="24" s="1"/>
  <c r="AB777" i="24"/>
  <c r="AC777" i="24" s="1"/>
  <c r="AB825" i="24"/>
  <c r="AC825" i="24" s="1"/>
  <c r="AB868" i="24"/>
  <c r="AC868" i="24" s="1"/>
  <c r="AB185" i="24"/>
  <c r="AC185" i="24" s="1"/>
  <c r="AB236" i="24"/>
  <c r="AC236" i="24" s="1"/>
  <c r="AB287" i="24"/>
  <c r="AC287" i="24" s="1"/>
  <c r="AB336" i="24"/>
  <c r="AC336" i="24" s="1"/>
  <c r="AB387" i="24"/>
  <c r="AC387" i="24" s="1"/>
  <c r="AB431" i="24"/>
  <c r="AC431" i="24" s="1"/>
  <c r="AB487" i="24"/>
  <c r="AC487" i="24" s="1"/>
  <c r="AB531" i="24"/>
  <c r="AC531" i="24" s="1"/>
  <c r="AB584" i="24"/>
  <c r="AC584" i="24" s="1"/>
  <c r="AB633" i="24"/>
  <c r="AC633" i="24" s="1"/>
  <c r="AB681" i="24"/>
  <c r="AC681" i="24" s="1"/>
  <c r="AB730" i="24"/>
  <c r="AC730" i="24" s="1"/>
  <c r="AB778" i="24"/>
  <c r="AC778" i="24" s="1"/>
  <c r="AB826" i="24"/>
  <c r="AC826" i="24" s="1"/>
  <c r="AB869" i="24"/>
  <c r="AC869" i="24" s="1"/>
  <c r="AB186" i="24"/>
  <c r="AC186" i="24" s="1"/>
  <c r="AB288" i="24"/>
  <c r="AC288" i="24" s="1"/>
  <c r="AB388" i="24"/>
  <c r="AC388" i="24" s="1"/>
  <c r="AB488" i="24"/>
  <c r="AC488" i="24" s="1"/>
  <c r="AB588" i="24"/>
  <c r="AC588" i="24" s="1"/>
  <c r="AB682" i="24"/>
  <c r="AC682" i="24" s="1"/>
  <c r="AB779" i="24"/>
  <c r="AC779" i="24" s="1"/>
  <c r="AB289" i="24"/>
  <c r="AC289" i="24" s="1"/>
  <c r="AB440" i="24"/>
  <c r="AC440" i="24" s="1"/>
  <c r="AB635" i="24"/>
  <c r="AC635" i="24" s="1"/>
  <c r="AB828" i="24"/>
  <c r="AC828" i="24" s="1"/>
  <c r="AB237" i="24"/>
  <c r="AC237" i="24" s="1"/>
  <c r="AB337" i="24"/>
  <c r="AC337" i="24" s="1"/>
  <c r="AB432" i="24"/>
  <c r="AC432" i="24" s="1"/>
  <c r="AB533" i="24"/>
  <c r="AC533" i="24" s="1"/>
  <c r="AB634" i="24"/>
  <c r="AC634" i="24" s="1"/>
  <c r="AB731" i="24"/>
  <c r="AC731" i="24" s="1"/>
  <c r="AB827" i="24"/>
  <c r="AC827" i="24" s="1"/>
  <c r="AB187" i="24"/>
  <c r="AC187" i="24" s="1"/>
  <c r="AB338" i="24"/>
  <c r="AC338" i="24" s="1"/>
  <c r="AB489" i="24"/>
  <c r="AC489" i="24" s="1"/>
  <c r="AB589" i="24"/>
  <c r="AC589" i="24" s="1"/>
  <c r="AB732" i="24"/>
  <c r="AC732" i="24" s="1"/>
  <c r="AB145" i="24"/>
  <c r="AC145" i="24" s="1"/>
  <c r="AB292" i="24"/>
  <c r="AC292" i="24" s="1"/>
  <c r="AB406" i="24"/>
  <c r="AC406" i="24" s="1"/>
  <c r="AB547" i="24"/>
  <c r="AC547" i="24" s="1"/>
  <c r="AB691" i="24"/>
  <c r="AC691" i="24" s="1"/>
  <c r="AB797" i="24"/>
  <c r="AC797" i="24" s="1"/>
  <c r="AB146" i="24"/>
  <c r="AC146" i="24" s="1"/>
  <c r="AB293" i="24"/>
  <c r="AC293" i="24" s="1"/>
  <c r="AB426" i="24"/>
  <c r="AC426" i="24" s="1"/>
  <c r="AB550" i="24"/>
  <c r="AC550" i="24" s="1"/>
  <c r="AB693" i="24"/>
  <c r="AC693" i="24" s="1"/>
  <c r="AB817" i="24"/>
  <c r="AC817" i="24" s="1"/>
  <c r="AB554" i="24"/>
  <c r="AC554" i="24" s="1"/>
  <c r="AB694" i="24"/>
  <c r="AC694" i="24" s="1"/>
  <c r="AB829" i="24"/>
  <c r="AC829" i="24" s="1"/>
  <c r="AB590" i="24"/>
  <c r="AC590" i="24" s="1"/>
  <c r="AB189" i="24"/>
  <c r="AC189" i="24" s="1"/>
  <c r="AB699" i="24"/>
  <c r="AC699" i="24" s="1"/>
  <c r="AB452" i="24"/>
  <c r="AC452" i="24" s="1"/>
  <c r="AB835" i="24"/>
  <c r="AC835" i="24" s="1"/>
  <c r="AB453" i="24"/>
  <c r="AC453" i="24" s="1"/>
  <c r="AB836" i="24"/>
  <c r="AC836" i="24" s="1"/>
  <c r="AB339" i="24"/>
  <c r="AC339" i="24" s="1"/>
  <c r="AB842" i="24"/>
  <c r="AC842" i="24" s="1"/>
  <c r="AB200" i="24"/>
  <c r="AC200" i="24" s="1"/>
  <c r="AB595" i="24"/>
  <c r="AC595" i="24" s="1"/>
  <c r="AB843" i="24"/>
  <c r="AC843" i="24" s="1"/>
  <c r="AB342" i="24"/>
  <c r="AC342" i="24" s="1"/>
  <c r="AB597" i="24"/>
  <c r="AC597" i="24" s="1"/>
  <c r="AB202" i="24"/>
  <c r="AC202" i="24" s="1"/>
  <c r="AB736" i="24"/>
  <c r="AC736" i="24" s="1"/>
  <c r="AB203" i="24"/>
  <c r="AC203" i="24" s="1"/>
  <c r="AB737" i="24"/>
  <c r="AC737" i="24" s="1"/>
  <c r="AB649" i="24"/>
  <c r="AC649" i="24" s="1"/>
  <c r="AB395" i="24"/>
  <c r="AC395" i="24" s="1"/>
  <c r="AB793" i="24"/>
  <c r="AC793" i="24" s="1"/>
  <c r="AB290" i="24"/>
  <c r="AC290" i="24" s="1"/>
  <c r="AB144" i="24"/>
  <c r="AC144" i="24" s="1"/>
  <c r="AB147" i="24"/>
  <c r="AC147" i="24" s="1"/>
  <c r="AB294" i="24"/>
  <c r="AC294" i="24" s="1"/>
  <c r="AB441" i="24"/>
  <c r="AC441" i="24" s="1"/>
  <c r="AB149" i="24"/>
  <c r="AC149" i="24" s="1"/>
  <c r="AB295" i="24"/>
  <c r="AC295" i="24" s="1"/>
  <c r="AB442" i="24"/>
  <c r="AC442" i="24" s="1"/>
  <c r="AB555" i="24"/>
  <c r="AC555" i="24" s="1"/>
  <c r="AB695" i="24"/>
  <c r="AC695" i="24" s="1"/>
  <c r="AB830" i="24"/>
  <c r="AC830" i="24" s="1"/>
  <c r="AB152" i="24"/>
  <c r="AC152" i="24" s="1"/>
  <c r="AB577" i="24"/>
  <c r="AC577" i="24" s="1"/>
  <c r="AB832" i="24"/>
  <c r="AC832" i="24" s="1"/>
  <c r="AB188" i="24"/>
  <c r="AC188" i="24" s="1"/>
  <c r="AB445" i="24"/>
  <c r="AC445" i="24" s="1"/>
  <c r="AB833" i="24"/>
  <c r="AC833" i="24" s="1"/>
  <c r="AB448" i="24"/>
  <c r="AC448" i="24" s="1"/>
  <c r="AB834" i="24"/>
  <c r="AC834" i="24" s="1"/>
  <c r="AB305" i="24"/>
  <c r="AC305" i="24" s="1"/>
  <c r="AB700" i="24"/>
  <c r="AC700" i="24" s="1"/>
  <c r="AB191" i="24"/>
  <c r="AC191" i="24" s="1"/>
  <c r="AB725" i="24"/>
  <c r="AC725" i="24" s="1"/>
  <c r="AB192" i="24"/>
  <c r="AC192" i="24" s="1"/>
  <c r="AB594" i="24"/>
  <c r="AC594" i="24" s="1"/>
  <c r="AB455" i="24"/>
  <c r="AC455" i="24" s="1"/>
  <c r="AB456" i="24"/>
  <c r="AC456" i="24" s="1"/>
  <c r="AB735" i="24"/>
  <c r="AC735" i="24" s="1"/>
  <c r="AB477" i="24"/>
  <c r="AC477" i="24" s="1"/>
  <c r="AB863" i="24"/>
  <c r="AC863" i="24" s="1"/>
  <c r="AB490" i="24"/>
  <c r="AC490" i="24" s="1"/>
  <c r="AB501" i="24"/>
  <c r="AC501" i="24" s="1"/>
  <c r="AB253" i="24"/>
  <c r="AC253" i="24" s="1"/>
  <c r="AB140" i="24"/>
  <c r="AC140" i="24" s="1"/>
  <c r="AB141" i="24"/>
  <c r="AC141" i="24" s="1"/>
  <c r="AB142" i="24"/>
  <c r="AC142" i="24" s="1"/>
  <c r="AB545" i="24"/>
  <c r="AC545" i="24" s="1"/>
  <c r="AB546" i="24"/>
  <c r="AC546" i="24" s="1"/>
  <c r="AB150" i="24"/>
  <c r="AC150" i="24" s="1"/>
  <c r="AB296" i="24"/>
  <c r="AC296" i="24" s="1"/>
  <c r="AB443" i="24"/>
  <c r="AC443" i="24" s="1"/>
  <c r="AB556" i="24"/>
  <c r="AC556" i="24" s="1"/>
  <c r="AB696" i="24"/>
  <c r="AC696" i="24" s="1"/>
  <c r="AB831" i="24"/>
  <c r="AC831" i="24" s="1"/>
  <c r="AB302" i="24"/>
  <c r="AC302" i="24" s="1"/>
  <c r="AB444" i="24"/>
  <c r="AC444" i="24" s="1"/>
  <c r="AB697" i="24"/>
  <c r="AC697" i="24" s="1"/>
  <c r="AB303" i="24"/>
  <c r="AC303" i="24" s="1"/>
  <c r="AB698" i="24"/>
  <c r="AC698" i="24" s="1"/>
  <c r="AB304" i="24"/>
  <c r="AC304" i="24" s="1"/>
  <c r="AB591" i="24"/>
  <c r="AC591" i="24" s="1"/>
  <c r="AB190" i="24"/>
  <c r="AC190" i="24" s="1"/>
  <c r="AB592" i="24"/>
  <c r="AC592" i="24" s="1"/>
  <c r="AB326" i="24"/>
  <c r="AC326" i="24" s="1"/>
  <c r="AB593" i="24"/>
  <c r="AC593" i="24" s="1"/>
  <c r="AB454" i="24"/>
  <c r="AC454" i="24" s="1"/>
  <c r="AB341" i="24"/>
  <c r="AC341" i="24" s="1"/>
  <c r="AB734" i="24"/>
  <c r="AC734" i="24" s="1"/>
  <c r="AB201" i="24"/>
  <c r="AC201" i="24" s="1"/>
  <c r="AB844" i="24"/>
  <c r="AC844" i="24" s="1"/>
  <c r="AB346" i="24"/>
  <c r="AC346" i="24" s="1"/>
  <c r="AB598" i="24"/>
  <c r="AC598" i="24" s="1"/>
  <c r="AB350" i="24"/>
  <c r="AC350" i="24" s="1"/>
  <c r="AB600" i="24"/>
  <c r="AC600" i="24" s="1"/>
  <c r="AB864" i="24"/>
  <c r="AC864" i="24" s="1"/>
  <c r="AB252" i="24"/>
  <c r="AC252" i="24" s="1"/>
  <c r="AB789" i="24"/>
  <c r="AC789" i="24" s="1"/>
  <c r="AB791" i="24"/>
  <c r="AC791" i="24" s="1"/>
  <c r="AB256" i="24"/>
  <c r="AC256" i="24" s="1"/>
  <c r="AB393" i="24"/>
  <c r="AC393" i="24" s="1"/>
  <c r="AB542" i="24"/>
  <c r="AC542" i="24" s="1"/>
  <c r="AB543" i="24"/>
  <c r="AC543" i="24" s="1"/>
  <c r="AB544" i="24"/>
  <c r="AC544" i="24" s="1"/>
  <c r="AB398" i="24"/>
  <c r="AC398" i="24" s="1"/>
  <c r="AB733" i="24"/>
  <c r="AC733" i="24" s="1"/>
  <c r="AB291" i="24"/>
  <c r="AC291" i="24" s="1"/>
  <c r="AB394" i="24"/>
  <c r="AC394" i="24" s="1"/>
  <c r="AB396" i="24"/>
  <c r="AC396" i="24" s="1"/>
  <c r="AB397" i="24"/>
  <c r="AC397" i="24" s="1"/>
  <c r="AB795" i="24"/>
  <c r="AC795" i="24" s="1"/>
  <c r="AB143" i="24"/>
  <c r="AC143" i="24" s="1"/>
  <c r="AB405" i="24"/>
  <c r="AC405" i="24" s="1"/>
  <c r="AB526" i="24"/>
  <c r="AC526" i="24" s="1"/>
  <c r="AB652" i="24"/>
  <c r="AC652" i="24" s="1"/>
  <c r="AB690" i="24"/>
  <c r="AC690" i="24" s="1"/>
  <c r="AB648" i="24"/>
  <c r="AC648" i="24" s="1"/>
  <c r="AB255" i="24"/>
  <c r="AC255" i="24" s="1"/>
  <c r="AB656" i="24"/>
  <c r="AC656" i="24" s="1"/>
  <c r="AB794" i="24"/>
  <c r="AC794" i="24" s="1"/>
  <c r="AB671" i="24"/>
  <c r="AC671" i="24" s="1"/>
  <c r="AB204" i="24"/>
  <c r="AC204" i="24" s="1"/>
  <c r="AB351" i="24"/>
  <c r="AC351" i="24" s="1"/>
  <c r="AB491" i="24"/>
  <c r="AC491" i="24" s="1"/>
  <c r="AB601" i="24"/>
  <c r="AC601" i="24" s="1"/>
  <c r="AB743" i="24"/>
  <c r="AC743" i="24" s="1"/>
  <c r="AB205" i="24"/>
  <c r="AC205" i="24" s="1"/>
  <c r="AB352" i="24"/>
  <c r="AC352" i="24" s="1"/>
  <c r="AB492" i="24"/>
  <c r="AC492" i="24" s="1"/>
  <c r="AB602" i="24"/>
  <c r="AC602" i="24" s="1"/>
  <c r="AB744" i="24"/>
  <c r="AC744" i="24" s="1"/>
  <c r="AB636" i="24"/>
  <c r="AC636" i="24" s="1"/>
  <c r="AB746" i="24"/>
  <c r="AC746" i="24" s="1"/>
  <c r="AB355" i="24"/>
  <c r="AC355" i="24" s="1"/>
  <c r="AB495" i="24"/>
  <c r="AC495" i="24" s="1"/>
  <c r="AB747" i="24"/>
  <c r="AC747" i="24" s="1"/>
  <c r="AB248" i="24"/>
  <c r="AC248" i="24" s="1"/>
  <c r="AB496" i="24"/>
  <c r="AC496" i="24" s="1"/>
  <c r="AB377" i="24"/>
  <c r="AC377" i="24" s="1"/>
  <c r="AB644" i="24"/>
  <c r="AC644" i="24" s="1"/>
  <c r="AB390" i="24"/>
  <c r="AC390" i="24" s="1"/>
  <c r="AB645" i="24"/>
  <c r="AC645" i="24" s="1"/>
  <c r="AB391" i="24"/>
  <c r="AC391" i="24" s="1"/>
  <c r="AB499" i="24"/>
  <c r="AC499" i="24" s="1"/>
  <c r="AB784" i="24"/>
  <c r="AC784" i="24" s="1"/>
  <c r="AB647" i="24"/>
  <c r="AC647" i="24" s="1"/>
  <c r="AB790" i="24"/>
  <c r="AC790" i="24" s="1"/>
  <c r="AB254" i="24"/>
  <c r="AC254" i="24" s="1"/>
  <c r="AB792" i="24"/>
  <c r="AC792" i="24" s="1"/>
  <c r="AB689" i="24"/>
  <c r="AC689" i="24" s="1"/>
  <c r="AB226" i="24"/>
  <c r="AC226" i="24" s="1"/>
  <c r="AB353" i="24"/>
  <c r="AC353" i="24" s="1"/>
  <c r="AB493" i="24"/>
  <c r="AC493" i="24" s="1"/>
  <c r="AB626" i="24"/>
  <c r="AC626" i="24" s="1"/>
  <c r="AB745" i="24"/>
  <c r="AC745" i="24" s="1"/>
  <c r="AB239" i="24"/>
  <c r="AC239" i="24" s="1"/>
  <c r="AB354" i="24"/>
  <c r="AC354" i="24" s="1"/>
  <c r="AB494" i="24"/>
  <c r="AC494" i="24" s="1"/>
  <c r="AB242" i="24"/>
  <c r="AC242" i="24" s="1"/>
  <c r="AB637" i="24"/>
  <c r="AC637" i="24" s="1"/>
  <c r="AB356" i="24"/>
  <c r="AC356" i="24" s="1"/>
  <c r="AB638" i="24"/>
  <c r="AC638" i="24" s="1"/>
  <c r="AB748" i="24"/>
  <c r="AC748" i="24" s="1"/>
  <c r="AB249" i="24"/>
  <c r="AC249" i="24" s="1"/>
  <c r="AB497" i="24"/>
  <c r="AC497" i="24" s="1"/>
  <c r="AB768" i="24"/>
  <c r="AC768" i="24" s="1"/>
  <c r="AB250" i="24"/>
  <c r="AC250" i="24" s="1"/>
  <c r="AB498" i="24"/>
  <c r="AC498" i="24" s="1"/>
  <c r="AB781" i="24"/>
  <c r="AC781" i="24" s="1"/>
  <c r="AB251" i="24"/>
  <c r="AC251" i="24" s="1"/>
  <c r="AB646" i="24"/>
  <c r="AC646" i="24" s="1"/>
  <c r="AB392" i="24"/>
  <c r="AC392" i="24" s="1"/>
  <c r="AB536" i="24"/>
  <c r="AC536" i="24" s="1"/>
  <c r="AB282" i="24"/>
  <c r="AC282" i="24" s="1"/>
  <c r="AB796" i="24"/>
  <c r="AC796" i="24" s="1"/>
  <c r="N87" i="31"/>
  <c r="O87" i="31" s="1"/>
  <c r="N59" i="31"/>
  <c r="O59" i="31" s="1"/>
  <c r="N34" i="31"/>
  <c r="O34" i="31" s="1"/>
  <c r="N65" i="31"/>
  <c r="O65" i="31" s="1"/>
  <c r="S35" i="25"/>
  <c r="T35" i="25" s="1"/>
  <c r="S7" i="25"/>
  <c r="T7" i="25" s="1"/>
  <c r="S108" i="25"/>
  <c r="T108" i="25" s="1"/>
  <c r="S44" i="25"/>
  <c r="T44" i="25" s="1"/>
  <c r="N59" i="26"/>
  <c r="O59" i="26" s="1"/>
  <c r="N87" i="26"/>
  <c r="O87" i="26" s="1"/>
  <c r="N86" i="26"/>
  <c r="O86" i="26" s="1"/>
  <c r="N66" i="26"/>
  <c r="O66" i="26" s="1"/>
  <c r="N7" i="26"/>
  <c r="O7" i="26" s="1"/>
  <c r="AB76" i="24"/>
  <c r="AC76" i="24" s="1"/>
  <c r="AB57" i="24"/>
  <c r="AC57" i="24" s="1"/>
  <c r="AB124" i="24"/>
  <c r="AC124" i="24" s="1"/>
  <c r="AB11" i="24"/>
  <c r="AC11" i="24" s="1"/>
  <c r="N38" i="28"/>
  <c r="O38" i="28" s="1"/>
  <c r="N68" i="28"/>
  <c r="O68" i="28" s="1"/>
  <c r="N11" i="28"/>
  <c r="O11" i="28" s="1"/>
  <c r="S111" i="25"/>
  <c r="T111" i="25" s="1"/>
  <c r="N181" i="28"/>
  <c r="O181" i="28" s="1"/>
  <c r="N208" i="28"/>
  <c r="O208" i="28" s="1"/>
  <c r="N235" i="28"/>
  <c r="O235" i="28" s="1"/>
  <c r="N262" i="28"/>
  <c r="O262" i="28" s="1"/>
  <c r="N289" i="28"/>
  <c r="O289" i="28" s="1"/>
  <c r="N316" i="28"/>
  <c r="O316" i="28" s="1"/>
  <c r="N155" i="28"/>
  <c r="O155" i="28" s="1"/>
  <c r="N182" i="28"/>
  <c r="O182" i="28" s="1"/>
  <c r="N209" i="28"/>
  <c r="O209" i="28" s="1"/>
  <c r="N236" i="28"/>
  <c r="O236" i="28" s="1"/>
  <c r="N263" i="28"/>
  <c r="O263" i="28" s="1"/>
  <c r="N290" i="28"/>
  <c r="O290" i="28" s="1"/>
  <c r="N344" i="28"/>
  <c r="O344" i="28" s="1"/>
  <c r="N397" i="28"/>
  <c r="O397" i="28" s="1"/>
  <c r="N425" i="28"/>
  <c r="O425" i="28" s="1"/>
  <c r="N451" i="28"/>
  <c r="O451" i="28" s="1"/>
  <c r="N478" i="28"/>
  <c r="O478" i="28" s="1"/>
  <c r="N506" i="28"/>
  <c r="O506" i="28" s="1"/>
  <c r="N532" i="28"/>
  <c r="O532" i="28" s="1"/>
  <c r="N559" i="28"/>
  <c r="O559" i="28" s="1"/>
  <c r="N613" i="28"/>
  <c r="O613" i="28" s="1"/>
  <c r="N640" i="28"/>
  <c r="O640" i="28" s="1"/>
  <c r="N667" i="28"/>
  <c r="O667" i="28" s="1"/>
  <c r="N694" i="28"/>
  <c r="O694" i="28" s="1"/>
  <c r="N721" i="28"/>
  <c r="O721" i="28" s="1"/>
  <c r="N748" i="28"/>
  <c r="O748" i="28" s="1"/>
  <c r="N776" i="28"/>
  <c r="O776" i="28" s="1"/>
  <c r="N804" i="28"/>
  <c r="O804" i="28" s="1"/>
  <c r="N833" i="28"/>
  <c r="O833" i="28" s="1"/>
  <c r="N861" i="28"/>
  <c r="O861" i="28" s="1"/>
  <c r="N890" i="28"/>
  <c r="O890" i="28" s="1"/>
  <c r="N156" i="28"/>
  <c r="O156" i="28" s="1"/>
  <c r="N183" i="28"/>
  <c r="O183" i="28" s="1"/>
  <c r="N210" i="28"/>
  <c r="O210" i="28" s="1"/>
  <c r="N264" i="28"/>
  <c r="O264" i="28" s="1"/>
  <c r="N317" i="28"/>
  <c r="O317" i="28" s="1"/>
  <c r="N345" i="28"/>
  <c r="O345" i="28" s="1"/>
  <c r="N371" i="28"/>
  <c r="O371" i="28" s="1"/>
  <c r="N398" i="28"/>
  <c r="O398" i="28" s="1"/>
  <c r="N426" i="28"/>
  <c r="O426" i="28" s="1"/>
  <c r="N452" i="28"/>
  <c r="O452" i="28" s="1"/>
  <c r="N479" i="28"/>
  <c r="O479" i="28" s="1"/>
  <c r="N184" i="28"/>
  <c r="O184" i="28" s="1"/>
  <c r="N237" i="28"/>
  <c r="O237" i="28" s="1"/>
  <c r="N265" i="28"/>
  <c r="O265" i="28" s="1"/>
  <c r="N291" i="28"/>
  <c r="O291" i="28" s="1"/>
  <c r="N318" i="28"/>
  <c r="O318" i="28" s="1"/>
  <c r="N346" i="28"/>
  <c r="O346" i="28" s="1"/>
  <c r="N372" i="28"/>
  <c r="O372" i="28" s="1"/>
  <c r="N399" i="28"/>
  <c r="O399" i="28" s="1"/>
  <c r="N453" i="28"/>
  <c r="O453" i="28" s="1"/>
  <c r="N480" i="28"/>
  <c r="O480" i="28" s="1"/>
  <c r="N507" i="28"/>
  <c r="O507" i="28" s="1"/>
  <c r="N534" i="28"/>
  <c r="O534" i="28" s="1"/>
  <c r="N561" i="28"/>
  <c r="O561" i="28" s="1"/>
  <c r="N588" i="28"/>
  <c r="O588" i="28" s="1"/>
  <c r="N615" i="28"/>
  <c r="O615" i="28" s="1"/>
  <c r="N642" i="28"/>
  <c r="O642" i="28" s="1"/>
  <c r="N696" i="28"/>
  <c r="O696" i="28" s="1"/>
  <c r="N749" i="28"/>
  <c r="O749" i="28" s="1"/>
  <c r="N778" i="28"/>
  <c r="O778" i="28" s="1"/>
  <c r="N806" i="28"/>
  <c r="O806" i="28" s="1"/>
  <c r="N863" i="28"/>
  <c r="O863" i="28" s="1"/>
  <c r="N891" i="28"/>
  <c r="O891" i="28" s="1"/>
  <c r="N157" i="28"/>
  <c r="O157" i="28" s="1"/>
  <c r="N185" i="28"/>
  <c r="O185" i="28" s="1"/>
  <c r="N211" i="28"/>
  <c r="O211" i="28" s="1"/>
  <c r="N238" i="28"/>
  <c r="O238" i="28" s="1"/>
  <c r="N266" i="28"/>
  <c r="O266" i="28" s="1"/>
  <c r="N292" i="28"/>
  <c r="O292" i="28" s="1"/>
  <c r="N319" i="28"/>
  <c r="O319" i="28" s="1"/>
  <c r="N373" i="28"/>
  <c r="O373" i="28" s="1"/>
  <c r="N400" i="28"/>
  <c r="O400" i="28" s="1"/>
  <c r="N427" i="28"/>
  <c r="O427" i="28" s="1"/>
  <c r="N454" i="28"/>
  <c r="O454" i="28" s="1"/>
  <c r="N481" i="28"/>
  <c r="O481" i="28" s="1"/>
  <c r="N508" i="28"/>
  <c r="O508" i="28" s="1"/>
  <c r="N535" i="28"/>
  <c r="O535" i="28" s="1"/>
  <c r="N562" i="28"/>
  <c r="O562" i="28" s="1"/>
  <c r="N616" i="28"/>
  <c r="O616" i="28" s="1"/>
  <c r="N669" i="28"/>
  <c r="O669" i="28" s="1"/>
  <c r="N697" i="28"/>
  <c r="O697" i="28" s="1"/>
  <c r="N723" i="28"/>
  <c r="O723" i="28" s="1"/>
  <c r="N750" i="28"/>
  <c r="O750" i="28" s="1"/>
  <c r="N807" i="28"/>
  <c r="O807" i="28" s="1"/>
  <c r="N835" i="28"/>
  <c r="O835" i="28" s="1"/>
  <c r="N864" i="28"/>
  <c r="O864" i="28" s="1"/>
  <c r="N892" i="28"/>
  <c r="O892" i="28" s="1"/>
  <c r="N158" i="28"/>
  <c r="O158" i="28" s="1"/>
  <c r="N186" i="28"/>
  <c r="O186" i="28" s="1"/>
  <c r="N212" i="28"/>
  <c r="O212" i="28" s="1"/>
  <c r="N239" i="28"/>
  <c r="O239" i="28" s="1"/>
  <c r="N293" i="28"/>
  <c r="O293" i="28" s="1"/>
  <c r="N320" i="28"/>
  <c r="O320" i="28" s="1"/>
  <c r="N347" i="28"/>
  <c r="O347" i="28" s="1"/>
  <c r="N374" i="28"/>
  <c r="O374" i="28" s="1"/>
  <c r="N401" i="28"/>
  <c r="O401" i="28" s="1"/>
  <c r="N428" i="28"/>
  <c r="O428" i="28" s="1"/>
  <c r="N455" i="28"/>
  <c r="O455" i="28" s="1"/>
  <c r="N482" i="28"/>
  <c r="O482" i="28" s="1"/>
  <c r="N536" i="28"/>
  <c r="O536" i="28" s="1"/>
  <c r="N589" i="28"/>
  <c r="O589" i="28" s="1"/>
  <c r="N617" i="28"/>
  <c r="O617" i="28" s="1"/>
  <c r="N159" i="28"/>
  <c r="O159" i="28" s="1"/>
  <c r="N213" i="28"/>
  <c r="O213" i="28" s="1"/>
  <c r="N240" i="28"/>
  <c r="O240" i="28" s="1"/>
  <c r="N267" i="28"/>
  <c r="O267" i="28" s="1"/>
  <c r="N294" i="28"/>
  <c r="O294" i="28" s="1"/>
  <c r="N321" i="28"/>
  <c r="O321" i="28" s="1"/>
  <c r="N348" i="28"/>
  <c r="O348" i="28" s="1"/>
  <c r="N375" i="28"/>
  <c r="O375" i="28" s="1"/>
  <c r="N402" i="28"/>
  <c r="O402" i="28" s="1"/>
  <c r="N456" i="28"/>
  <c r="O456" i="28" s="1"/>
  <c r="N509" i="28"/>
  <c r="O509" i="28" s="1"/>
  <c r="N537" i="28"/>
  <c r="O537" i="28" s="1"/>
  <c r="N563" i="28"/>
  <c r="O563" i="28" s="1"/>
  <c r="N590" i="28"/>
  <c r="O590" i="28" s="1"/>
  <c r="N618" i="28"/>
  <c r="O618" i="28" s="1"/>
  <c r="N644" i="28"/>
  <c r="O644" i="28" s="1"/>
  <c r="N671" i="28"/>
  <c r="O671" i="28" s="1"/>
  <c r="N725" i="28"/>
  <c r="O725" i="28" s="1"/>
  <c r="N752" i="28"/>
  <c r="O752" i="28" s="1"/>
  <c r="N780" i="28"/>
  <c r="O780" i="28" s="1"/>
  <c r="N809" i="28"/>
  <c r="O809" i="28" s="1"/>
  <c r="N837" i="28"/>
  <c r="O837" i="28" s="1"/>
  <c r="N866" i="28"/>
  <c r="O866" i="28" s="1"/>
  <c r="N894" i="28"/>
  <c r="O894" i="28" s="1"/>
  <c r="N160" i="28"/>
  <c r="O160" i="28" s="1"/>
  <c r="N163" i="28"/>
  <c r="O163" i="28" s="1"/>
  <c r="N190" i="28"/>
  <c r="O190" i="28" s="1"/>
  <c r="N165" i="28"/>
  <c r="O165" i="28" s="1"/>
  <c r="N192" i="28"/>
  <c r="O192" i="28" s="1"/>
  <c r="N141" i="28"/>
  <c r="O141" i="28" s="1"/>
  <c r="N169" i="28"/>
  <c r="O169" i="28" s="1"/>
  <c r="N195" i="28"/>
  <c r="O195" i="28" s="1"/>
  <c r="N222" i="28"/>
  <c r="O222" i="28" s="1"/>
  <c r="N250" i="28"/>
  <c r="O250" i="28" s="1"/>
  <c r="N276" i="28"/>
  <c r="O276" i="28" s="1"/>
  <c r="N303" i="28"/>
  <c r="O303" i="28" s="1"/>
  <c r="N357" i="28"/>
  <c r="O357" i="28" s="1"/>
  <c r="N384" i="28"/>
  <c r="O384" i="28" s="1"/>
  <c r="N411" i="28"/>
  <c r="O411" i="28" s="1"/>
  <c r="N438" i="28"/>
  <c r="O438" i="28" s="1"/>
  <c r="N465" i="28"/>
  <c r="O465" i="28" s="1"/>
  <c r="N492" i="28"/>
  <c r="O492" i="28" s="1"/>
  <c r="N519" i="28"/>
  <c r="O519" i="28" s="1"/>
  <c r="N546" i="28"/>
  <c r="O546" i="28" s="1"/>
  <c r="N600" i="28"/>
  <c r="O600" i="28" s="1"/>
  <c r="N653" i="28"/>
  <c r="O653" i="28" s="1"/>
  <c r="N681" i="28"/>
  <c r="O681" i="28" s="1"/>
  <c r="N707" i="28"/>
  <c r="O707" i="28" s="1"/>
  <c r="N734" i="28"/>
  <c r="O734" i="28" s="1"/>
  <c r="N762" i="28"/>
  <c r="O762" i="28" s="1"/>
  <c r="N790" i="28"/>
  <c r="O790" i="28" s="1"/>
  <c r="N847" i="28"/>
  <c r="O847" i="28" s="1"/>
  <c r="N875" i="28"/>
  <c r="O875" i="28" s="1"/>
  <c r="N904" i="28"/>
  <c r="O904" i="28" s="1"/>
  <c r="N142" i="28"/>
  <c r="O142" i="28" s="1"/>
  <c r="N170" i="28"/>
  <c r="O170" i="28" s="1"/>
  <c r="N196" i="28"/>
  <c r="O196" i="28" s="1"/>
  <c r="N223" i="28"/>
  <c r="O223" i="28" s="1"/>
  <c r="N277" i="28"/>
  <c r="O277" i="28" s="1"/>
  <c r="N304" i="28"/>
  <c r="O304" i="28" s="1"/>
  <c r="N331" i="28"/>
  <c r="O331" i="28" s="1"/>
  <c r="N358" i="28"/>
  <c r="O358" i="28" s="1"/>
  <c r="N385" i="28"/>
  <c r="O385" i="28" s="1"/>
  <c r="N412" i="28"/>
  <c r="O412" i="28" s="1"/>
  <c r="N439" i="28"/>
  <c r="O439" i="28" s="1"/>
  <c r="N466" i="28"/>
  <c r="O466" i="28" s="1"/>
  <c r="N520" i="28"/>
  <c r="O520" i="28" s="1"/>
  <c r="N573" i="28"/>
  <c r="O573" i="28" s="1"/>
  <c r="N601" i="28"/>
  <c r="O601" i="28" s="1"/>
  <c r="N627" i="28"/>
  <c r="O627" i="28" s="1"/>
  <c r="N654" i="28"/>
  <c r="O654" i="28" s="1"/>
  <c r="N682" i="28"/>
  <c r="O682" i="28" s="1"/>
  <c r="N708" i="28"/>
  <c r="O708" i="28" s="1"/>
  <c r="N735" i="28"/>
  <c r="O735" i="28" s="1"/>
  <c r="N791" i="28"/>
  <c r="O791" i="28" s="1"/>
  <c r="N819" i="28"/>
  <c r="O819" i="28" s="1"/>
  <c r="N848" i="28"/>
  <c r="O848" i="28" s="1"/>
  <c r="N876" i="28"/>
  <c r="O876" i="28" s="1"/>
  <c r="N905" i="28"/>
  <c r="O905" i="28" s="1"/>
  <c r="N172" i="28"/>
  <c r="O172" i="28" s="1"/>
  <c r="N214" i="28"/>
  <c r="O214" i="28" s="1"/>
  <c r="N249" i="28"/>
  <c r="O249" i="28" s="1"/>
  <c r="N325" i="28"/>
  <c r="O325" i="28" s="1"/>
  <c r="N361" i="28"/>
  <c r="O361" i="28" s="1"/>
  <c r="N433" i="28"/>
  <c r="O433" i="28" s="1"/>
  <c r="N468" i="28"/>
  <c r="O468" i="28" s="1"/>
  <c r="N502" i="28"/>
  <c r="O502" i="28" s="1"/>
  <c r="N539" i="28"/>
  <c r="O539" i="28" s="1"/>
  <c r="N572" i="28"/>
  <c r="O572" i="28" s="1"/>
  <c r="N606" i="28"/>
  <c r="O606" i="28" s="1"/>
  <c r="N639" i="28"/>
  <c r="O639" i="28" s="1"/>
  <c r="N740" i="28"/>
  <c r="O740" i="28" s="1"/>
  <c r="N773" i="28"/>
  <c r="O773" i="28" s="1"/>
  <c r="N844" i="28"/>
  <c r="O844" i="28" s="1"/>
  <c r="N880" i="28"/>
  <c r="O880" i="28" s="1"/>
  <c r="N914" i="28"/>
  <c r="O914" i="28" s="1"/>
  <c r="N215" i="28"/>
  <c r="O215" i="28" s="1"/>
  <c r="N251" i="28"/>
  <c r="O251" i="28" s="1"/>
  <c r="N285" i="28"/>
  <c r="O285" i="28" s="1"/>
  <c r="N326" i="28"/>
  <c r="O326" i="28" s="1"/>
  <c r="N362" i="28"/>
  <c r="O362" i="28" s="1"/>
  <c r="N395" i="28"/>
  <c r="O395" i="28" s="1"/>
  <c r="N434" i="28"/>
  <c r="O434" i="28" s="1"/>
  <c r="N469" i="28"/>
  <c r="O469" i="28" s="1"/>
  <c r="N503" i="28"/>
  <c r="O503" i="28" s="1"/>
  <c r="N540" i="28"/>
  <c r="O540" i="28" s="1"/>
  <c r="N574" i="28"/>
  <c r="O574" i="28" s="1"/>
  <c r="N607" i="28"/>
  <c r="O607" i="28" s="1"/>
  <c r="N641" i="28"/>
  <c r="O641" i="28" s="1"/>
  <c r="N675" i="28"/>
  <c r="O675" i="28" s="1"/>
  <c r="N709" i="28"/>
  <c r="O709" i="28" s="1"/>
  <c r="N174" i="28"/>
  <c r="O174" i="28" s="1"/>
  <c r="N217" i="28"/>
  <c r="O217" i="28" s="1"/>
  <c r="N287" i="28"/>
  <c r="O287" i="28" s="1"/>
  <c r="N328" i="28"/>
  <c r="O328" i="28" s="1"/>
  <c r="N363" i="28"/>
  <c r="O363" i="28" s="1"/>
  <c r="N435" i="28"/>
  <c r="O435" i="28" s="1"/>
  <c r="N471" i="28"/>
  <c r="O471" i="28" s="1"/>
  <c r="N505" i="28"/>
  <c r="O505" i="28" s="1"/>
  <c r="N541" i="28"/>
  <c r="O541" i="28" s="1"/>
  <c r="N576" i="28"/>
  <c r="O576" i="28" s="1"/>
  <c r="N609" i="28"/>
  <c r="O609" i="28" s="1"/>
  <c r="N645" i="28"/>
  <c r="O645" i="28" s="1"/>
  <c r="N677" i="28"/>
  <c r="O677" i="28" s="1"/>
  <c r="N711" i="28"/>
  <c r="O711" i="28" s="1"/>
  <c r="N743" i="28"/>
  <c r="O743" i="28" s="1"/>
  <c r="N777" i="28"/>
  <c r="O777" i="28" s="1"/>
  <c r="N813" i="28"/>
  <c r="O813" i="28" s="1"/>
  <c r="N849" i="28"/>
  <c r="O849" i="28" s="1"/>
  <c r="N175" i="28"/>
  <c r="O175" i="28" s="1"/>
  <c r="N218" i="28"/>
  <c r="O218" i="28" s="1"/>
  <c r="N253" i="28"/>
  <c r="O253" i="28" s="1"/>
  <c r="N288" i="28"/>
  <c r="O288" i="28" s="1"/>
  <c r="N329" i="28"/>
  <c r="O329" i="28" s="1"/>
  <c r="N364" i="28"/>
  <c r="O364" i="28" s="1"/>
  <c r="N436" i="28"/>
  <c r="O436" i="28" s="1"/>
  <c r="N472" i="28"/>
  <c r="O472" i="28" s="1"/>
  <c r="N542" i="28"/>
  <c r="O542" i="28" s="1"/>
  <c r="N577" i="28"/>
  <c r="O577" i="28" s="1"/>
  <c r="N610" i="28"/>
  <c r="O610" i="28" s="1"/>
  <c r="N646" i="28"/>
  <c r="O646" i="28" s="1"/>
  <c r="N678" i="28"/>
  <c r="O678" i="28" s="1"/>
  <c r="N712" i="28"/>
  <c r="O712" i="28" s="1"/>
  <c r="N744" i="28"/>
  <c r="O744" i="28" s="1"/>
  <c r="N779" i="28"/>
  <c r="O779" i="28" s="1"/>
  <c r="N814" i="28"/>
  <c r="O814" i="28" s="1"/>
  <c r="N850" i="28"/>
  <c r="O850" i="28" s="1"/>
  <c r="N883" i="28"/>
  <c r="O883" i="28" s="1"/>
  <c r="N176" i="28"/>
  <c r="O176" i="28" s="1"/>
  <c r="N254" i="28"/>
  <c r="O254" i="28" s="1"/>
  <c r="N295" i="28"/>
  <c r="O295" i="28" s="1"/>
  <c r="N330" i="28"/>
  <c r="O330" i="28" s="1"/>
  <c r="N403" i="28"/>
  <c r="O403" i="28" s="1"/>
  <c r="N437" i="28"/>
  <c r="O437" i="28" s="1"/>
  <c r="N473" i="28"/>
  <c r="O473" i="28" s="1"/>
  <c r="N510" i="28"/>
  <c r="O510" i="28" s="1"/>
  <c r="N543" i="28"/>
  <c r="O543" i="28" s="1"/>
  <c r="N578" i="28"/>
  <c r="O578" i="28" s="1"/>
  <c r="N647" i="28"/>
  <c r="O647" i="28" s="1"/>
  <c r="N679" i="28"/>
  <c r="O679" i="28" s="1"/>
  <c r="N713" i="28"/>
  <c r="O713" i="28" s="1"/>
  <c r="N745" i="28"/>
  <c r="O745" i="28" s="1"/>
  <c r="N781" i="28"/>
  <c r="O781" i="28" s="1"/>
  <c r="N815" i="28"/>
  <c r="O815" i="28" s="1"/>
  <c r="N884" i="28"/>
  <c r="O884" i="28" s="1"/>
  <c r="N138" i="28"/>
  <c r="O138" i="28" s="1"/>
  <c r="N177" i="28"/>
  <c r="O177" i="28" s="1"/>
  <c r="N219" i="28"/>
  <c r="O219" i="28" s="1"/>
  <c r="N255" i="28"/>
  <c r="O255" i="28" s="1"/>
  <c r="N296" i="28"/>
  <c r="O296" i="28" s="1"/>
  <c r="N332" i="28"/>
  <c r="O332" i="28" s="1"/>
  <c r="N365" i="28"/>
  <c r="O365" i="28" s="1"/>
  <c r="N404" i="28"/>
  <c r="O404" i="28" s="1"/>
  <c r="N440" i="28"/>
  <c r="O440" i="28" s="1"/>
  <c r="N474" i="28"/>
  <c r="O474" i="28" s="1"/>
  <c r="N511" i="28"/>
  <c r="O511" i="28" s="1"/>
  <c r="N544" i="28"/>
  <c r="O544" i="28" s="1"/>
  <c r="N611" i="28"/>
  <c r="O611" i="28" s="1"/>
  <c r="N648" i="28"/>
  <c r="O648" i="28" s="1"/>
  <c r="N680" i="28"/>
  <c r="O680" i="28" s="1"/>
  <c r="N714" i="28"/>
  <c r="O714" i="28" s="1"/>
  <c r="N746" i="28"/>
  <c r="O746" i="28" s="1"/>
  <c r="N782" i="28"/>
  <c r="O782" i="28" s="1"/>
  <c r="N816" i="28"/>
  <c r="O816" i="28" s="1"/>
  <c r="N851" i="28"/>
  <c r="O851" i="28" s="1"/>
  <c r="N885" i="28"/>
  <c r="O885" i="28" s="1"/>
  <c r="N140" i="28"/>
  <c r="O140" i="28" s="1"/>
  <c r="N257" i="28"/>
  <c r="O257" i="28" s="1"/>
  <c r="N298" i="28"/>
  <c r="O298" i="28" s="1"/>
  <c r="N333" i="28"/>
  <c r="O333" i="28" s="1"/>
  <c r="N367" i="28"/>
  <c r="O367" i="28" s="1"/>
  <c r="N406" i="28"/>
  <c r="O406" i="28" s="1"/>
  <c r="N442" i="28"/>
  <c r="O442" i="28" s="1"/>
  <c r="N475" i="28"/>
  <c r="O475" i="28" s="1"/>
  <c r="N513" i="28"/>
  <c r="O513" i="28" s="1"/>
  <c r="N547" i="28"/>
  <c r="O547" i="28" s="1"/>
  <c r="N580" i="28"/>
  <c r="O580" i="28" s="1"/>
  <c r="N614" i="28"/>
  <c r="O614" i="28" s="1"/>
  <c r="N650" i="28"/>
  <c r="O650" i="28" s="1"/>
  <c r="N683" i="28"/>
  <c r="O683" i="28" s="1"/>
  <c r="N715" i="28"/>
  <c r="O715" i="28" s="1"/>
  <c r="N747" i="28"/>
  <c r="O747" i="28" s="1"/>
  <c r="N145" i="28"/>
  <c r="O145" i="28" s="1"/>
  <c r="N188" i="28"/>
  <c r="O188" i="28" s="1"/>
  <c r="N226" i="28"/>
  <c r="O226" i="28" s="1"/>
  <c r="N260" i="28"/>
  <c r="O260" i="28" s="1"/>
  <c r="N147" i="28"/>
  <c r="O147" i="28" s="1"/>
  <c r="N149" i="28"/>
  <c r="O149" i="28" s="1"/>
  <c r="N194" i="28"/>
  <c r="O194" i="28" s="1"/>
  <c r="N230" i="28"/>
  <c r="O230" i="28" s="1"/>
  <c r="N270" i="28"/>
  <c r="O270" i="28" s="1"/>
  <c r="N341" i="28"/>
  <c r="O341" i="28" s="1"/>
  <c r="N380" i="28"/>
  <c r="O380" i="28" s="1"/>
  <c r="N415" i="28"/>
  <c r="O415" i="28" s="1"/>
  <c r="N449" i="28"/>
  <c r="O449" i="28" s="1"/>
  <c r="N488" i="28"/>
  <c r="O488" i="28" s="1"/>
  <c r="N555" i="28"/>
  <c r="O555" i="28" s="1"/>
  <c r="N592" i="28"/>
  <c r="O592" i="28" s="1"/>
  <c r="N625" i="28"/>
  <c r="O625" i="28" s="1"/>
  <c r="N726" i="28"/>
  <c r="O726" i="28" s="1"/>
  <c r="N758" i="28"/>
  <c r="O758" i="28" s="1"/>
  <c r="N794" i="28"/>
  <c r="O794" i="28" s="1"/>
  <c r="N827" i="28"/>
  <c r="O827" i="28" s="1"/>
  <c r="N862" i="28"/>
  <c r="O862" i="28" s="1"/>
  <c r="N193" i="28"/>
  <c r="O193" i="28" s="1"/>
  <c r="N243" i="28"/>
  <c r="O243" i="28" s="1"/>
  <c r="N299" i="28"/>
  <c r="O299" i="28" s="1"/>
  <c r="N343" i="28"/>
  <c r="O343" i="28" s="1"/>
  <c r="N390" i="28"/>
  <c r="O390" i="28" s="1"/>
  <c r="N443" i="28"/>
  <c r="O443" i="28" s="1"/>
  <c r="N490" i="28"/>
  <c r="O490" i="28" s="1"/>
  <c r="N582" i="28"/>
  <c r="O582" i="28" s="1"/>
  <c r="N628" i="28"/>
  <c r="O628" i="28" s="1"/>
  <c r="N668" i="28"/>
  <c r="O668" i="28" s="1"/>
  <c r="N759" i="28"/>
  <c r="O759" i="28" s="1"/>
  <c r="N800" i="28"/>
  <c r="O800" i="28" s="1"/>
  <c r="N888" i="28"/>
  <c r="O888" i="28" s="1"/>
  <c r="N244" i="28"/>
  <c r="O244" i="28" s="1"/>
  <c r="N300" i="28"/>
  <c r="O300" i="28" s="1"/>
  <c r="N391" i="28"/>
  <c r="O391" i="28" s="1"/>
  <c r="N444" i="28"/>
  <c r="O444" i="28" s="1"/>
  <c r="N531" i="28"/>
  <c r="O531" i="28" s="1"/>
  <c r="N583" i="28"/>
  <c r="O583" i="28" s="1"/>
  <c r="N629" i="28"/>
  <c r="O629" i="28" s="1"/>
  <c r="N670" i="28"/>
  <c r="O670" i="28" s="1"/>
  <c r="N717" i="28"/>
  <c r="O717" i="28" s="1"/>
  <c r="N760" i="28"/>
  <c r="O760" i="28" s="1"/>
  <c r="N801" i="28"/>
  <c r="O801" i="28" s="1"/>
  <c r="N843" i="28"/>
  <c r="O843" i="28" s="1"/>
  <c r="N889" i="28"/>
  <c r="O889" i="28" s="1"/>
  <c r="N139" i="28"/>
  <c r="O139" i="28" s="1"/>
  <c r="N198" i="28"/>
  <c r="O198" i="28" s="1"/>
  <c r="N246" i="28"/>
  <c r="O246" i="28" s="1"/>
  <c r="N301" i="28"/>
  <c r="O301" i="28" s="1"/>
  <c r="N350" i="28"/>
  <c r="O350" i="28" s="1"/>
  <c r="N393" i="28"/>
  <c r="O393" i="28" s="1"/>
  <c r="N445" i="28"/>
  <c r="O445" i="28" s="1"/>
  <c r="N493" i="28"/>
  <c r="O493" i="28" s="1"/>
  <c r="N538" i="28"/>
  <c r="O538" i="28" s="1"/>
  <c r="N585" i="28"/>
  <c r="O585" i="28" s="1"/>
  <c r="N631" i="28"/>
  <c r="O631" i="28" s="1"/>
  <c r="N673" i="28"/>
  <c r="O673" i="28" s="1"/>
  <c r="N719" i="28"/>
  <c r="O719" i="28" s="1"/>
  <c r="N763" i="28"/>
  <c r="O763" i="28" s="1"/>
  <c r="N846" i="28"/>
  <c r="O846" i="28" s="1"/>
  <c r="N893" i="28"/>
  <c r="O893" i="28" s="1"/>
  <c r="N199" i="28"/>
  <c r="O199" i="28" s="1"/>
  <c r="N247" i="28"/>
  <c r="O247" i="28" s="1"/>
  <c r="N302" i="28"/>
  <c r="O302" i="28" s="1"/>
  <c r="N351" i="28"/>
  <c r="O351" i="28" s="1"/>
  <c r="N394" i="28"/>
  <c r="O394" i="28" s="1"/>
  <c r="N446" i="28"/>
  <c r="O446" i="28" s="1"/>
  <c r="N494" i="28"/>
  <c r="O494" i="28" s="1"/>
  <c r="N586" i="28"/>
  <c r="O586" i="28" s="1"/>
  <c r="N632" i="28"/>
  <c r="O632" i="28" s="1"/>
  <c r="N674" i="28"/>
  <c r="O674" i="28" s="1"/>
  <c r="N720" i="28"/>
  <c r="O720" i="28" s="1"/>
  <c r="N764" i="28"/>
  <c r="O764" i="28" s="1"/>
  <c r="N803" i="28"/>
  <c r="O803" i="28" s="1"/>
  <c r="N852" i="28"/>
  <c r="O852" i="28" s="1"/>
  <c r="N895" i="28"/>
  <c r="O895" i="28" s="1"/>
  <c r="N144" i="28"/>
  <c r="O144" i="28" s="1"/>
  <c r="N201" i="28"/>
  <c r="O201" i="28" s="1"/>
  <c r="N252" i="28"/>
  <c r="O252" i="28" s="1"/>
  <c r="N306" i="28"/>
  <c r="O306" i="28" s="1"/>
  <c r="N353" i="28"/>
  <c r="O353" i="28" s="1"/>
  <c r="N405" i="28"/>
  <c r="O405" i="28" s="1"/>
  <c r="N448" i="28"/>
  <c r="O448" i="28" s="1"/>
  <c r="N496" i="28"/>
  <c r="O496" i="28" s="1"/>
  <c r="N545" i="28"/>
  <c r="O545" i="28" s="1"/>
  <c r="N591" i="28"/>
  <c r="O591" i="28" s="1"/>
  <c r="N634" i="28"/>
  <c r="O634" i="28" s="1"/>
  <c r="N724" i="28"/>
  <c r="O724" i="28" s="1"/>
  <c r="N258" i="28"/>
  <c r="O258" i="28" s="1"/>
  <c r="N308" i="28"/>
  <c r="O308" i="28" s="1"/>
  <c r="N408" i="28"/>
  <c r="O408" i="28" s="1"/>
  <c r="N498" i="28"/>
  <c r="O498" i="28" s="1"/>
  <c r="N549" i="28"/>
  <c r="O549" i="28" s="1"/>
  <c r="N594" i="28"/>
  <c r="O594" i="28" s="1"/>
  <c r="N635" i="28"/>
  <c r="O635" i="28" s="1"/>
  <c r="N728" i="28"/>
  <c r="O728" i="28" s="1"/>
  <c r="N768" i="28"/>
  <c r="O768" i="28" s="1"/>
  <c r="N811" i="28"/>
  <c r="O811" i="28" s="1"/>
  <c r="N856" i="28"/>
  <c r="O856" i="28" s="1"/>
  <c r="N899" i="28"/>
  <c r="O899" i="28" s="1"/>
  <c r="N148" i="28"/>
  <c r="O148" i="28" s="1"/>
  <c r="N151" i="28"/>
  <c r="O151" i="28" s="1"/>
  <c r="N164" i="28"/>
  <c r="O164" i="28" s="1"/>
  <c r="N224" i="28"/>
  <c r="O224" i="28" s="1"/>
  <c r="N274" i="28"/>
  <c r="O274" i="28" s="1"/>
  <c r="N376" i="28"/>
  <c r="O376" i="28" s="1"/>
  <c r="N464" i="28"/>
  <c r="O464" i="28" s="1"/>
  <c r="N516" i="28"/>
  <c r="O516" i="28" s="1"/>
  <c r="N558" i="28"/>
  <c r="O558" i="28" s="1"/>
  <c r="N604" i="28"/>
  <c r="O604" i="28" s="1"/>
  <c r="N695" i="28"/>
  <c r="O695" i="28" s="1"/>
  <c r="N738" i="28"/>
  <c r="O738" i="28" s="1"/>
  <c r="N785" i="28"/>
  <c r="O785" i="28" s="1"/>
  <c r="N826" i="28"/>
  <c r="O826" i="28" s="1"/>
  <c r="N869" i="28"/>
  <c r="O869" i="28" s="1"/>
  <c r="N910" i="28"/>
  <c r="O910" i="28" s="1"/>
  <c r="N166" i="28"/>
  <c r="O166" i="28" s="1"/>
  <c r="N225" i="28"/>
  <c r="O225" i="28" s="1"/>
  <c r="N323" i="28"/>
  <c r="O323" i="28" s="1"/>
  <c r="N377" i="28"/>
  <c r="O377" i="28" s="1"/>
  <c r="N419" i="28"/>
  <c r="O419" i="28" s="1"/>
  <c r="N517" i="28"/>
  <c r="O517" i="28" s="1"/>
  <c r="N560" i="28"/>
  <c r="O560" i="28" s="1"/>
  <c r="N655" i="28"/>
  <c r="O655" i="28" s="1"/>
  <c r="N698" i="28"/>
  <c r="O698" i="28" s="1"/>
  <c r="N786" i="28"/>
  <c r="O786" i="28" s="1"/>
  <c r="N870" i="28"/>
  <c r="O870" i="28" s="1"/>
  <c r="N911" i="28"/>
  <c r="O911" i="28" s="1"/>
  <c r="N197" i="28"/>
  <c r="O197" i="28" s="1"/>
  <c r="N269" i="28"/>
  <c r="O269" i="28" s="1"/>
  <c r="N335" i="28"/>
  <c r="O335" i="28" s="1"/>
  <c r="N392" i="28"/>
  <c r="O392" i="28" s="1"/>
  <c r="N524" i="28"/>
  <c r="O524" i="28" s="1"/>
  <c r="N584" i="28"/>
  <c r="O584" i="28" s="1"/>
  <c r="N649" i="28"/>
  <c r="O649" i="28" s="1"/>
  <c r="N702" i="28"/>
  <c r="O702" i="28" s="1"/>
  <c r="N761" i="28"/>
  <c r="O761" i="28" s="1"/>
  <c r="N820" i="28"/>
  <c r="O820" i="28" s="1"/>
  <c r="N872" i="28"/>
  <c r="O872" i="28" s="1"/>
  <c r="N200" i="28"/>
  <c r="O200" i="28" s="1"/>
  <c r="N271" i="28"/>
  <c r="O271" i="28" s="1"/>
  <c r="N336" i="28"/>
  <c r="O336" i="28" s="1"/>
  <c r="N396" i="28"/>
  <c r="O396" i="28" s="1"/>
  <c r="N461" i="28"/>
  <c r="O461" i="28" s="1"/>
  <c r="N587" i="28"/>
  <c r="O587" i="28" s="1"/>
  <c r="N703" i="28"/>
  <c r="O703" i="28" s="1"/>
  <c r="N765" i="28"/>
  <c r="O765" i="28" s="1"/>
  <c r="N821" i="28"/>
  <c r="O821" i="28" s="1"/>
  <c r="N873" i="28"/>
  <c r="O873" i="28" s="1"/>
  <c r="N203" i="28"/>
  <c r="O203" i="28" s="1"/>
  <c r="N273" i="28"/>
  <c r="O273" i="28" s="1"/>
  <c r="N338" i="28"/>
  <c r="O338" i="28" s="1"/>
  <c r="N409" i="28"/>
  <c r="O409" i="28" s="1"/>
  <c r="N463" i="28"/>
  <c r="O463" i="28" s="1"/>
  <c r="N526" i="28"/>
  <c r="O526" i="28" s="1"/>
  <c r="N652" i="28"/>
  <c r="O652" i="28" s="1"/>
  <c r="N705" i="28"/>
  <c r="O705" i="28" s="1"/>
  <c r="N767" i="28"/>
  <c r="O767" i="28" s="1"/>
  <c r="N823" i="28"/>
  <c r="O823" i="28" s="1"/>
  <c r="N152" i="28"/>
  <c r="O152" i="28" s="1"/>
  <c r="N228" i="28"/>
  <c r="O228" i="28" s="1"/>
  <c r="N297" i="28"/>
  <c r="O297" i="28" s="1"/>
  <c r="N360" i="28"/>
  <c r="O360" i="28" s="1"/>
  <c r="N422" i="28"/>
  <c r="O422" i="28" s="1"/>
  <c r="N487" i="28"/>
  <c r="O487" i="28" s="1"/>
  <c r="N553" i="28"/>
  <c r="O553" i="28" s="1"/>
  <c r="N612" i="28"/>
  <c r="O612" i="28" s="1"/>
  <c r="N666" i="28"/>
  <c r="O666" i="28" s="1"/>
  <c r="N731" i="28"/>
  <c r="O731" i="28" s="1"/>
  <c r="N787" i="28"/>
  <c r="O787" i="28" s="1"/>
  <c r="N839" i="28"/>
  <c r="O839" i="28" s="1"/>
  <c r="N898" i="28"/>
  <c r="O898" i="28" s="1"/>
  <c r="N153" i="28"/>
  <c r="O153" i="28" s="1"/>
  <c r="N229" i="28"/>
  <c r="O229" i="28" s="1"/>
  <c r="N423" i="28"/>
  <c r="O423" i="28" s="1"/>
  <c r="N489" i="28"/>
  <c r="O489" i="28" s="1"/>
  <c r="N554" i="28"/>
  <c r="O554" i="28" s="1"/>
  <c r="N732" i="28"/>
  <c r="O732" i="28" s="1"/>
  <c r="N788" i="28"/>
  <c r="O788" i="28" s="1"/>
  <c r="N840" i="28"/>
  <c r="O840" i="28" s="1"/>
  <c r="N900" i="28"/>
  <c r="O900" i="28" s="1"/>
  <c r="N231" i="28"/>
  <c r="O231" i="28" s="1"/>
  <c r="N311" i="28"/>
  <c r="O311" i="28" s="1"/>
  <c r="N383" i="28"/>
  <c r="O383" i="28" s="1"/>
  <c r="N460" i="28"/>
  <c r="O460" i="28" s="1"/>
  <c r="N530" i="28"/>
  <c r="O530" i="28" s="1"/>
  <c r="N605" i="28"/>
  <c r="O605" i="28" s="1"/>
  <c r="N685" i="28"/>
  <c r="O685" i="28" s="1"/>
  <c r="N812" i="28"/>
  <c r="O812" i="28" s="1"/>
  <c r="N878" i="28"/>
  <c r="O878" i="28" s="1"/>
  <c r="N232" i="28"/>
  <c r="O232" i="28" s="1"/>
  <c r="N312" i="28"/>
  <c r="O312" i="28" s="1"/>
  <c r="N386" i="28"/>
  <c r="O386" i="28" s="1"/>
  <c r="N462" i="28"/>
  <c r="O462" i="28" s="1"/>
  <c r="N533" i="28"/>
  <c r="O533" i="28" s="1"/>
  <c r="N608" i="28"/>
  <c r="O608" i="28" s="1"/>
  <c r="N686" i="28"/>
  <c r="O686" i="28" s="1"/>
  <c r="N751" i="28"/>
  <c r="O751" i="28" s="1"/>
  <c r="N817" i="28"/>
  <c r="O817" i="28" s="1"/>
  <c r="N879" i="28"/>
  <c r="O879" i="28" s="1"/>
  <c r="N146" i="28"/>
  <c r="O146" i="28" s="1"/>
  <c r="N234" i="28"/>
  <c r="O234" i="28" s="1"/>
  <c r="N314" i="28"/>
  <c r="O314" i="28" s="1"/>
  <c r="N387" i="28"/>
  <c r="O387" i="28" s="1"/>
  <c r="N470" i="28"/>
  <c r="O470" i="28" s="1"/>
  <c r="N548" i="28"/>
  <c r="O548" i="28" s="1"/>
  <c r="N620" i="28"/>
  <c r="O620" i="28" s="1"/>
  <c r="N688" i="28"/>
  <c r="O688" i="28" s="1"/>
  <c r="N754" i="28"/>
  <c r="O754" i="28" s="1"/>
  <c r="N822" i="28"/>
  <c r="O822" i="28" s="1"/>
  <c r="N882" i="28"/>
  <c r="O882" i="28" s="1"/>
  <c r="N154" i="28"/>
  <c r="O154" i="28" s="1"/>
  <c r="N825" i="28"/>
  <c r="O825" i="28" s="1"/>
  <c r="N242" i="28"/>
  <c r="O242" i="28" s="1"/>
  <c r="N552" i="28"/>
  <c r="O552" i="28" s="1"/>
  <c r="N691" i="28"/>
  <c r="O691" i="28" s="1"/>
  <c r="N828" i="28"/>
  <c r="O828" i="28" s="1"/>
  <c r="N150" i="28"/>
  <c r="O150" i="28" s="1"/>
  <c r="N388" i="28"/>
  <c r="O388" i="28" s="1"/>
  <c r="N550" i="28"/>
  <c r="O550" i="28" s="1"/>
  <c r="N689" i="28"/>
  <c r="O689" i="28" s="1"/>
  <c r="N824" i="28"/>
  <c r="O824" i="28" s="1"/>
  <c r="N886" i="28"/>
  <c r="O886" i="28" s="1"/>
  <c r="N241" i="28"/>
  <c r="O241" i="28" s="1"/>
  <c r="N315" i="28"/>
  <c r="O315" i="28" s="1"/>
  <c r="N389" i="28"/>
  <c r="O389" i="28" s="1"/>
  <c r="N476" i="28"/>
  <c r="O476" i="28" s="1"/>
  <c r="N551" i="28"/>
  <c r="O551" i="28" s="1"/>
  <c r="N621" i="28"/>
  <c r="O621" i="28" s="1"/>
  <c r="N690" i="28"/>
  <c r="O690" i="28" s="1"/>
  <c r="N755" i="28"/>
  <c r="O755" i="28" s="1"/>
  <c r="N887" i="28"/>
  <c r="O887" i="28" s="1"/>
  <c r="N161" i="28"/>
  <c r="O161" i="28" s="1"/>
  <c r="N322" i="28"/>
  <c r="O322" i="28" s="1"/>
  <c r="N407" i="28"/>
  <c r="O407" i="28" s="1"/>
  <c r="N622" i="28"/>
  <c r="O622" i="28" s="1"/>
  <c r="N756" i="28"/>
  <c r="O756" i="28" s="1"/>
  <c r="N162" i="28"/>
  <c r="O162" i="28" s="1"/>
  <c r="N324" i="28"/>
  <c r="O324" i="28" s="1"/>
  <c r="N410" i="28"/>
  <c r="O410" i="28" s="1"/>
  <c r="N477" i="28"/>
  <c r="O477" i="28" s="1"/>
  <c r="N623" i="28"/>
  <c r="O623" i="28" s="1"/>
  <c r="N692" i="28"/>
  <c r="O692" i="28" s="1"/>
  <c r="N757" i="28"/>
  <c r="O757" i="28" s="1"/>
  <c r="N829" i="28"/>
  <c r="O829" i="28" s="1"/>
  <c r="N896" i="28"/>
  <c r="O896" i="28" s="1"/>
  <c r="N897" i="28"/>
  <c r="O897" i="28" s="1"/>
  <c r="N245" i="28"/>
  <c r="O245" i="28" s="1"/>
  <c r="N327" i="28"/>
  <c r="O327" i="28" s="1"/>
  <c r="N483" i="28"/>
  <c r="O483" i="28" s="1"/>
  <c r="N556" i="28"/>
  <c r="O556" i="28" s="1"/>
  <c r="N624" i="28"/>
  <c r="O624" i="28" s="1"/>
  <c r="N693" i="28"/>
  <c r="O693" i="28" s="1"/>
  <c r="N766" i="28"/>
  <c r="O766" i="28" s="1"/>
  <c r="N830" i="28"/>
  <c r="O830" i="28" s="1"/>
  <c r="N167" i="28"/>
  <c r="O167" i="28" s="1"/>
  <c r="N248" i="28"/>
  <c r="O248" i="28" s="1"/>
  <c r="N484" i="28"/>
  <c r="O484" i="28" s="1"/>
  <c r="N626" i="28"/>
  <c r="O626" i="28" s="1"/>
  <c r="N699" i="28"/>
  <c r="O699" i="28" s="1"/>
  <c r="N769" i="28"/>
  <c r="O769" i="28" s="1"/>
  <c r="N831" i="28"/>
  <c r="O831" i="28" s="1"/>
  <c r="N901" i="28"/>
  <c r="O901" i="28" s="1"/>
  <c r="N168" i="28"/>
  <c r="O168" i="28" s="1"/>
  <c r="N256" i="28"/>
  <c r="O256" i="28" s="1"/>
  <c r="N334" i="28"/>
  <c r="O334" i="28" s="1"/>
  <c r="N413" i="28"/>
  <c r="O413" i="28" s="1"/>
  <c r="N485" i="28"/>
  <c r="O485" i="28" s="1"/>
  <c r="N557" i="28"/>
  <c r="O557" i="28" s="1"/>
  <c r="N630" i="28"/>
  <c r="O630" i="28" s="1"/>
  <c r="N700" i="28"/>
  <c r="O700" i="28" s="1"/>
  <c r="N770" i="28"/>
  <c r="O770" i="28" s="1"/>
  <c r="N337" i="28"/>
  <c r="O337" i="28" s="1"/>
  <c r="N414" i="28"/>
  <c r="O414" i="28" s="1"/>
  <c r="N486" i="28"/>
  <c r="O486" i="28" s="1"/>
  <c r="N564" i="28"/>
  <c r="O564" i="28" s="1"/>
  <c r="N633" i="28"/>
  <c r="O633" i="28" s="1"/>
  <c r="N834" i="28"/>
  <c r="O834" i="28" s="1"/>
  <c r="N903" i="28"/>
  <c r="O903" i="28" s="1"/>
  <c r="N171" i="28"/>
  <c r="O171" i="28" s="1"/>
  <c r="N259" i="28"/>
  <c r="O259" i="28" s="1"/>
  <c r="N416" i="28"/>
  <c r="O416" i="28" s="1"/>
  <c r="N491" i="28"/>
  <c r="O491" i="28" s="1"/>
  <c r="N565" i="28"/>
  <c r="O565" i="28" s="1"/>
  <c r="N701" i="28"/>
  <c r="O701" i="28" s="1"/>
  <c r="N771" i="28"/>
  <c r="O771" i="28" s="1"/>
  <c r="N836" i="28"/>
  <c r="O836" i="28" s="1"/>
  <c r="N906" i="28"/>
  <c r="O906" i="28" s="1"/>
  <c r="N173" i="28"/>
  <c r="O173" i="28" s="1"/>
  <c r="N261" i="28"/>
  <c r="O261" i="28" s="1"/>
  <c r="N339" i="28"/>
  <c r="O339" i="28" s="1"/>
  <c r="N417" i="28"/>
  <c r="O417" i="28" s="1"/>
  <c r="N495" i="28"/>
  <c r="O495" i="28" s="1"/>
  <c r="N566" i="28"/>
  <c r="O566" i="28" s="1"/>
  <c r="N636" i="28"/>
  <c r="O636" i="28" s="1"/>
  <c r="N704" i="28"/>
  <c r="O704" i="28" s="1"/>
  <c r="N772" i="28"/>
  <c r="O772" i="28" s="1"/>
  <c r="N838" i="28"/>
  <c r="O838" i="28" s="1"/>
  <c r="N178" i="28"/>
  <c r="O178" i="28" s="1"/>
  <c r="N268" i="28"/>
  <c r="O268" i="28" s="1"/>
  <c r="N340" i="28"/>
  <c r="O340" i="28" s="1"/>
  <c r="N418" i="28"/>
  <c r="O418" i="28" s="1"/>
  <c r="N497" i="28"/>
  <c r="O497" i="28" s="1"/>
  <c r="N567" i="28"/>
  <c r="O567" i="28" s="1"/>
  <c r="N706" i="28"/>
  <c r="O706" i="28" s="1"/>
  <c r="N774" i="28"/>
  <c r="O774" i="28" s="1"/>
  <c r="N841" i="28"/>
  <c r="O841" i="28" s="1"/>
  <c r="N907" i="28"/>
  <c r="O907" i="28" s="1"/>
  <c r="N179" i="28"/>
  <c r="O179" i="28" s="1"/>
  <c r="N342" i="28"/>
  <c r="O342" i="28" s="1"/>
  <c r="N420" i="28"/>
  <c r="O420" i="28" s="1"/>
  <c r="N568" i="28"/>
  <c r="O568" i="28" s="1"/>
  <c r="N637" i="28"/>
  <c r="O637" i="28" s="1"/>
  <c r="N710" i="28"/>
  <c r="O710" i="28" s="1"/>
  <c r="N775" i="28"/>
  <c r="O775" i="28" s="1"/>
  <c r="N842" i="28"/>
  <c r="O842" i="28" s="1"/>
  <c r="N908" i="28"/>
  <c r="O908" i="28" s="1"/>
  <c r="N638" i="28"/>
  <c r="O638" i="28" s="1"/>
  <c r="N180" i="28"/>
  <c r="O180" i="28" s="1"/>
  <c r="N272" i="28"/>
  <c r="O272" i="28" s="1"/>
  <c r="N349" i="28"/>
  <c r="O349" i="28" s="1"/>
  <c r="N421" i="28"/>
  <c r="O421" i="28" s="1"/>
  <c r="N499" i="28"/>
  <c r="O499" i="28" s="1"/>
  <c r="N569" i="28"/>
  <c r="O569" i="28" s="1"/>
  <c r="N783" i="28"/>
  <c r="O783" i="28" s="1"/>
  <c r="N845" i="28"/>
  <c r="O845" i="28" s="1"/>
  <c r="N909" i="28"/>
  <c r="O909" i="28" s="1"/>
  <c r="N187" i="28"/>
  <c r="O187" i="28" s="1"/>
  <c r="N275" i="28"/>
  <c r="O275" i="28" s="1"/>
  <c r="N352" i="28"/>
  <c r="O352" i="28" s="1"/>
  <c r="N424" i="28"/>
  <c r="O424" i="28" s="1"/>
  <c r="N500" i="28"/>
  <c r="O500" i="28" s="1"/>
  <c r="N570" i="28"/>
  <c r="O570" i="28" s="1"/>
  <c r="N643" i="28"/>
  <c r="O643" i="28" s="1"/>
  <c r="N716" i="28"/>
  <c r="O716" i="28" s="1"/>
  <c r="N784" i="28"/>
  <c r="O784" i="28" s="1"/>
  <c r="N853" i="28"/>
  <c r="O853" i="28" s="1"/>
  <c r="N912" i="28"/>
  <c r="O912" i="28" s="1"/>
  <c r="N571" i="28"/>
  <c r="O571" i="28" s="1"/>
  <c r="N191" i="28"/>
  <c r="O191" i="28" s="1"/>
  <c r="N356" i="28"/>
  <c r="O356" i="28" s="1"/>
  <c r="N512" i="28"/>
  <c r="O512" i="28" s="1"/>
  <c r="N657" i="28"/>
  <c r="O657" i="28" s="1"/>
  <c r="N792" i="28"/>
  <c r="O792" i="28" s="1"/>
  <c r="N915" i="28"/>
  <c r="O915" i="28" s="1"/>
  <c r="N278" i="28"/>
  <c r="O278" i="28" s="1"/>
  <c r="N354" i="28"/>
  <c r="O354" i="28" s="1"/>
  <c r="N429" i="28"/>
  <c r="O429" i="28" s="1"/>
  <c r="N501" i="28"/>
  <c r="O501" i="28" s="1"/>
  <c r="N651" i="28"/>
  <c r="O651" i="28" s="1"/>
  <c r="N718" i="28"/>
  <c r="O718" i="28" s="1"/>
  <c r="N854" i="28"/>
  <c r="O854" i="28" s="1"/>
  <c r="N913" i="28"/>
  <c r="O913" i="28" s="1"/>
  <c r="N189" i="28"/>
  <c r="O189" i="28" s="1"/>
  <c r="N279" i="28"/>
  <c r="O279" i="28" s="1"/>
  <c r="N355" i="28"/>
  <c r="O355" i="28" s="1"/>
  <c r="N430" i="28"/>
  <c r="O430" i="28" s="1"/>
  <c r="N504" i="28"/>
  <c r="O504" i="28" s="1"/>
  <c r="N656" i="28"/>
  <c r="O656" i="28" s="1"/>
  <c r="N722" i="28"/>
  <c r="O722" i="28" s="1"/>
  <c r="N789" i="28"/>
  <c r="O789" i="28" s="1"/>
  <c r="N855" i="28"/>
  <c r="O855" i="28" s="1"/>
  <c r="N280" i="28"/>
  <c r="O280" i="28" s="1"/>
  <c r="N431" i="28"/>
  <c r="O431" i="28" s="1"/>
  <c r="N575" i="28"/>
  <c r="O575" i="28" s="1"/>
  <c r="N727" i="28"/>
  <c r="O727" i="28" s="1"/>
  <c r="N857" i="28"/>
  <c r="O857" i="28" s="1"/>
  <c r="N305" i="28"/>
  <c r="O305" i="28" s="1"/>
  <c r="N518" i="28"/>
  <c r="O518" i="28" s="1"/>
  <c r="N687" i="28"/>
  <c r="O687" i="28" s="1"/>
  <c r="N867" i="28"/>
  <c r="O867" i="28" s="1"/>
  <c r="N307" i="28"/>
  <c r="O307" i="28" s="1"/>
  <c r="N521" i="28"/>
  <c r="O521" i="28" s="1"/>
  <c r="N729" i="28"/>
  <c r="O729" i="28" s="1"/>
  <c r="N868" i="28"/>
  <c r="O868" i="28" s="1"/>
  <c r="N309" i="28"/>
  <c r="O309" i="28" s="1"/>
  <c r="N522" i="28"/>
  <c r="O522" i="28" s="1"/>
  <c r="N730" i="28"/>
  <c r="O730" i="28" s="1"/>
  <c r="N871" i="28"/>
  <c r="O871" i="28" s="1"/>
  <c r="N310" i="28"/>
  <c r="O310" i="28" s="1"/>
  <c r="N523" i="28"/>
  <c r="O523" i="28" s="1"/>
  <c r="N874" i="28"/>
  <c r="O874" i="28" s="1"/>
  <c r="N359" i="28"/>
  <c r="O359" i="28" s="1"/>
  <c r="N368" i="28"/>
  <c r="O368" i="28" s="1"/>
  <c r="N313" i="28"/>
  <c r="O313" i="28" s="1"/>
  <c r="N525" i="28"/>
  <c r="O525" i="28" s="1"/>
  <c r="N877" i="28"/>
  <c r="O877" i="28" s="1"/>
  <c r="N527" i="28"/>
  <c r="O527" i="28" s="1"/>
  <c r="N733" i="28"/>
  <c r="O733" i="28" s="1"/>
  <c r="N881" i="28"/>
  <c r="O881" i="28" s="1"/>
  <c r="N737" i="28"/>
  <c r="O737" i="28" s="1"/>
  <c r="N739" i="28"/>
  <c r="O739" i="28" s="1"/>
  <c r="N593" i="28"/>
  <c r="O593" i="28" s="1"/>
  <c r="N366" i="28"/>
  <c r="O366" i="28" s="1"/>
  <c r="N528" i="28"/>
  <c r="O528" i="28" s="1"/>
  <c r="N736" i="28"/>
  <c r="O736" i="28" s="1"/>
  <c r="N902" i="28"/>
  <c r="O902" i="28" s="1"/>
  <c r="N529" i="28"/>
  <c r="O529" i="28" s="1"/>
  <c r="N369" i="28"/>
  <c r="O369" i="28" s="1"/>
  <c r="N370" i="28"/>
  <c r="O370" i="28" s="1"/>
  <c r="N579" i="28"/>
  <c r="O579" i="28" s="1"/>
  <c r="N741" i="28"/>
  <c r="O741" i="28" s="1"/>
  <c r="N378" i="28"/>
  <c r="O378" i="28" s="1"/>
  <c r="N581" i="28"/>
  <c r="O581" i="28" s="1"/>
  <c r="N742" i="28"/>
  <c r="O742" i="28" s="1"/>
  <c r="N143" i="28"/>
  <c r="O143" i="28" s="1"/>
  <c r="N379" i="28"/>
  <c r="O379" i="28" s="1"/>
  <c r="N595" i="28"/>
  <c r="O595" i="28" s="1"/>
  <c r="N753" i="28"/>
  <c r="O753" i="28" s="1"/>
  <c r="N202" i="28"/>
  <c r="O202" i="28" s="1"/>
  <c r="N596" i="28"/>
  <c r="O596" i="28" s="1"/>
  <c r="N793" i="28"/>
  <c r="O793" i="28" s="1"/>
  <c r="N204" i="28"/>
  <c r="O204" i="28" s="1"/>
  <c r="N381" i="28"/>
  <c r="O381" i="28" s="1"/>
  <c r="N597" i="28"/>
  <c r="O597" i="28" s="1"/>
  <c r="N382" i="28"/>
  <c r="O382" i="28" s="1"/>
  <c r="N598" i="28"/>
  <c r="O598" i="28" s="1"/>
  <c r="N795" i="28"/>
  <c r="O795" i="28" s="1"/>
  <c r="N205" i="28"/>
  <c r="O205" i="28" s="1"/>
  <c r="N599" i="28"/>
  <c r="O599" i="28" s="1"/>
  <c r="N796" i="28"/>
  <c r="O796" i="28" s="1"/>
  <c r="N221" i="28"/>
  <c r="O221" i="28" s="1"/>
  <c r="N206" i="28"/>
  <c r="O206" i="28" s="1"/>
  <c r="N432" i="28"/>
  <c r="O432" i="28" s="1"/>
  <c r="N602" i="28"/>
  <c r="O602" i="28" s="1"/>
  <c r="N797" i="28"/>
  <c r="O797" i="28" s="1"/>
  <c r="N207" i="28"/>
  <c r="O207" i="28" s="1"/>
  <c r="N798" i="28"/>
  <c r="O798" i="28" s="1"/>
  <c r="N216" i="28"/>
  <c r="O216" i="28" s="1"/>
  <c r="N441" i="28"/>
  <c r="O441" i="28" s="1"/>
  <c r="N603" i="28"/>
  <c r="O603" i="28" s="1"/>
  <c r="N799" i="28"/>
  <c r="O799" i="28" s="1"/>
  <c r="N619" i="28"/>
  <c r="O619" i="28" s="1"/>
  <c r="N220" i="28"/>
  <c r="O220" i="28" s="1"/>
  <c r="N802" i="28"/>
  <c r="O802" i="28" s="1"/>
  <c r="N658" i="28"/>
  <c r="O658" i="28" s="1"/>
  <c r="N805" i="28"/>
  <c r="O805" i="28" s="1"/>
  <c r="N286" i="28"/>
  <c r="O286" i="28" s="1"/>
  <c r="N676" i="28"/>
  <c r="O676" i="28" s="1"/>
  <c r="N865" i="28"/>
  <c r="O865" i="28" s="1"/>
  <c r="N227" i="28"/>
  <c r="O227" i="28" s="1"/>
  <c r="N859" i="28"/>
  <c r="O859" i="28" s="1"/>
  <c r="N284" i="28"/>
  <c r="O284" i="28" s="1"/>
  <c r="N672" i="28"/>
  <c r="O672" i="28" s="1"/>
  <c r="N233" i="28"/>
  <c r="O233" i="28" s="1"/>
  <c r="N860" i="28"/>
  <c r="O860" i="28" s="1"/>
  <c r="N281" i="28"/>
  <c r="O281" i="28" s="1"/>
  <c r="N457" i="28"/>
  <c r="O457" i="28" s="1"/>
  <c r="N808" i="28"/>
  <c r="O808" i="28" s="1"/>
  <c r="N282" i="28"/>
  <c r="O282" i="28" s="1"/>
  <c r="N447" i="28"/>
  <c r="O447" i="28" s="1"/>
  <c r="N450" i="28"/>
  <c r="O450" i="28" s="1"/>
  <c r="N458" i="28"/>
  <c r="O458" i="28" s="1"/>
  <c r="N459" i="28"/>
  <c r="O459" i="28" s="1"/>
  <c r="N810" i="28"/>
  <c r="O810" i="28" s="1"/>
  <c r="N283" i="28"/>
  <c r="O283" i="28" s="1"/>
  <c r="N858" i="28"/>
  <c r="O858" i="28" s="1"/>
  <c r="N467" i="28"/>
  <c r="O467" i="28" s="1"/>
  <c r="N514" i="28"/>
  <c r="O514" i="28" s="1"/>
  <c r="N662" i="28"/>
  <c r="O662" i="28" s="1"/>
  <c r="N663" i="28"/>
  <c r="O663" i="28" s="1"/>
  <c r="N664" i="28"/>
  <c r="O664" i="28" s="1"/>
  <c r="N832" i="28"/>
  <c r="O832" i="28" s="1"/>
  <c r="N515" i="28"/>
  <c r="O515" i="28" s="1"/>
  <c r="N659" i="28"/>
  <c r="O659" i="28" s="1"/>
  <c r="N660" i="28"/>
  <c r="O660" i="28" s="1"/>
  <c r="N661" i="28"/>
  <c r="O661" i="28" s="1"/>
  <c r="N665" i="28"/>
  <c r="O665" i="28" s="1"/>
  <c r="N684" i="28"/>
  <c r="O684" i="28" s="1"/>
  <c r="N818" i="28"/>
  <c r="O818" i="28" s="1"/>
  <c r="S74" i="25"/>
  <c r="T74" i="25" s="1"/>
  <c r="S114" i="25"/>
  <c r="T114" i="25" s="1"/>
  <c r="S68" i="25"/>
  <c r="T68" i="25" s="1"/>
  <c r="N58" i="28"/>
  <c r="O58" i="28" s="1"/>
  <c r="N103" i="28"/>
  <c r="O103" i="28" s="1"/>
  <c r="N126" i="28"/>
  <c r="O126" i="28" s="1"/>
  <c r="N5" i="28"/>
  <c r="O5" i="28" s="1"/>
  <c r="N88" i="28"/>
  <c r="O88" i="28" s="1"/>
  <c r="N75" i="28"/>
  <c r="O75" i="28" s="1"/>
  <c r="S130" i="25"/>
  <c r="T130" i="25" s="1"/>
  <c r="S21" i="25"/>
  <c r="T21" i="25" s="1"/>
  <c r="S78" i="25"/>
  <c r="T78" i="25" s="1"/>
  <c r="S81" i="25"/>
  <c r="T81" i="25" s="1"/>
  <c r="S134" i="25"/>
  <c r="T134" i="25" s="1"/>
  <c r="N83" i="28"/>
  <c r="O83" i="28" s="1"/>
  <c r="N77" i="28"/>
  <c r="O77" i="28" s="1"/>
  <c r="S132" i="25"/>
  <c r="T132" i="25" s="1"/>
  <c r="N87" i="28"/>
  <c r="O87" i="28" s="1"/>
  <c r="S131" i="25"/>
  <c r="T131" i="25" s="1"/>
  <c r="N69" i="26"/>
  <c r="O69" i="26" s="1"/>
  <c r="N76" i="28"/>
  <c r="O76" i="28" s="1"/>
  <c r="S94" i="25"/>
  <c r="T94" i="25" s="1"/>
  <c r="S36" i="25"/>
  <c r="T36" i="25" s="1"/>
  <c r="N127" i="26"/>
  <c r="O127" i="26" s="1"/>
  <c r="N106" i="26"/>
  <c r="O106" i="26" s="1"/>
  <c r="N59" i="28"/>
  <c r="O59" i="28" s="1"/>
  <c r="N24" i="28"/>
  <c r="O24" i="28" s="1"/>
  <c r="S86" i="25"/>
  <c r="T86" i="25" s="1"/>
  <c r="S116" i="25"/>
  <c r="T116" i="25" s="1"/>
  <c r="S106" i="25"/>
  <c r="T106" i="25" s="1"/>
  <c r="S19" i="25"/>
  <c r="T19" i="25" s="1"/>
  <c r="N130" i="26"/>
  <c r="O130" i="26" s="1"/>
  <c r="N79" i="26"/>
  <c r="O79" i="26" s="1"/>
  <c r="N31" i="26"/>
  <c r="O31" i="26" s="1"/>
  <c r="N25" i="26"/>
  <c r="O25" i="26" s="1"/>
  <c r="AB82" i="24"/>
  <c r="AC82" i="24" s="1"/>
  <c r="AB75" i="24"/>
  <c r="AC75" i="24" s="1"/>
  <c r="AB107" i="24"/>
  <c r="AC107" i="24" s="1"/>
  <c r="AB122" i="24"/>
  <c r="AC122" i="24" s="1"/>
  <c r="AB25" i="24"/>
  <c r="AC25" i="24" s="1"/>
  <c r="N117" i="28"/>
  <c r="O117" i="28" s="1"/>
  <c r="N107" i="28"/>
  <c r="O107" i="28" s="1"/>
  <c r="N111" i="28"/>
  <c r="O111" i="28" s="1"/>
  <c r="N128" i="28"/>
  <c r="O128" i="28" s="1"/>
  <c r="N142" i="31"/>
  <c r="O142" i="31" s="1"/>
  <c r="N134" i="31"/>
  <c r="O134" i="31" s="1"/>
  <c r="N104" i="31"/>
  <c r="O104" i="31" s="1"/>
  <c r="S27" i="25"/>
  <c r="T27" i="25" s="1"/>
  <c r="S113" i="25"/>
  <c r="T113" i="25" s="1"/>
  <c r="S69" i="25"/>
  <c r="T69" i="25" s="1"/>
  <c r="S115" i="25"/>
  <c r="T115" i="25" s="1"/>
  <c r="N62" i="26"/>
  <c r="O62" i="26" s="1"/>
  <c r="N77" i="26"/>
  <c r="O77" i="26" s="1"/>
  <c r="N131" i="26"/>
  <c r="O131" i="26" s="1"/>
  <c r="N120" i="26"/>
  <c r="O120" i="26" s="1"/>
  <c r="AB81" i="24"/>
  <c r="AC81" i="24" s="1"/>
  <c r="AB15" i="24"/>
  <c r="AC15" i="24" s="1"/>
  <c r="AB52" i="24"/>
  <c r="AC52" i="24" s="1"/>
  <c r="AB85" i="24"/>
  <c r="AC85" i="24" s="1"/>
  <c r="AB56" i="24"/>
  <c r="AC56" i="24" s="1"/>
  <c r="N34" i="28"/>
  <c r="O34" i="28" s="1"/>
  <c r="N64" i="28"/>
  <c r="O64" i="28" s="1"/>
  <c r="N84" i="28"/>
  <c r="O84" i="28" s="1"/>
  <c r="N101" i="28"/>
  <c r="O101" i="28" s="1"/>
  <c r="S31" i="25"/>
  <c r="T31" i="25" s="1"/>
  <c r="S38" i="25"/>
  <c r="T38" i="25" s="1"/>
  <c r="N134" i="26"/>
  <c r="O134" i="26" s="1"/>
  <c r="N96" i="26"/>
  <c r="O96" i="26" s="1"/>
  <c r="N20" i="28"/>
  <c r="O20" i="28" s="1"/>
  <c r="S82" i="25"/>
  <c r="T82" i="25" s="1"/>
  <c r="S59" i="25"/>
  <c r="T59" i="25" s="1"/>
  <c r="S34" i="25"/>
  <c r="T34" i="25" s="1"/>
  <c r="S91" i="25"/>
  <c r="T91" i="25" s="1"/>
  <c r="N140" i="26"/>
  <c r="O140" i="26" s="1"/>
  <c r="N74" i="26"/>
  <c r="O74" i="26" s="1"/>
  <c r="N80" i="26"/>
  <c r="O80" i="26" s="1"/>
  <c r="N85" i="26"/>
  <c r="O85" i="26" s="1"/>
  <c r="AB95" i="24"/>
  <c r="AC95" i="24" s="1"/>
  <c r="AB127" i="24"/>
  <c r="AC127" i="24" s="1"/>
  <c r="AB106" i="24"/>
  <c r="AC106" i="24" s="1"/>
  <c r="AB47" i="24"/>
  <c r="AC47" i="24" s="1"/>
  <c r="AB24" i="24"/>
  <c r="AC24" i="24" s="1"/>
  <c r="N114" i="28"/>
  <c r="O114" i="28" s="1"/>
  <c r="N98" i="28"/>
  <c r="O98" i="28" s="1"/>
  <c r="N33" i="28"/>
  <c r="O33" i="28" s="1"/>
  <c r="N49" i="28"/>
  <c r="O49" i="28" s="1"/>
  <c r="N6" i="26"/>
  <c r="O6" i="26" s="1"/>
  <c r="N26" i="26"/>
  <c r="O26" i="26" s="1"/>
  <c r="N4" i="28"/>
  <c r="O4" i="28" s="1"/>
  <c r="S11" i="25"/>
  <c r="T11" i="25" s="1"/>
  <c r="N130" i="28"/>
  <c r="O130" i="28" s="1"/>
  <c r="S47" i="25"/>
  <c r="T47" i="25" s="1"/>
  <c r="N37" i="26"/>
  <c r="O37" i="26" s="1"/>
  <c r="N54" i="28"/>
  <c r="O54" i="28" s="1"/>
  <c r="S9" i="25"/>
  <c r="T9" i="25" s="1"/>
  <c r="N95" i="26"/>
  <c r="O95" i="26" s="1"/>
  <c r="N44" i="28"/>
  <c r="O44" i="28" s="1"/>
  <c r="S60" i="25"/>
  <c r="T60" i="25" s="1"/>
  <c r="N66" i="28"/>
  <c r="O66" i="28" s="1"/>
  <c r="S72" i="25"/>
  <c r="T72" i="25" s="1"/>
  <c r="N36" i="28"/>
  <c r="O36" i="28" s="1"/>
  <c r="N3" i="26"/>
  <c r="O3" i="26" s="1"/>
  <c r="S26" i="25"/>
  <c r="T26" i="25" s="1"/>
  <c r="S128" i="25"/>
  <c r="T128" i="25" s="1"/>
  <c r="S96" i="25"/>
  <c r="T96" i="25" s="1"/>
  <c r="S42" i="25"/>
  <c r="T42" i="25" s="1"/>
  <c r="N138" i="26"/>
  <c r="O138" i="26" s="1"/>
  <c r="N73" i="26"/>
  <c r="O73" i="26" s="1"/>
  <c r="N27" i="26"/>
  <c r="O27" i="26" s="1"/>
  <c r="N48" i="26"/>
  <c r="O48" i="26" s="1"/>
  <c r="AB94" i="24"/>
  <c r="AC94" i="24" s="1"/>
  <c r="AB45" i="24"/>
  <c r="AC45" i="24" s="1"/>
  <c r="AB4" i="24"/>
  <c r="AC4" i="24" s="1"/>
  <c r="N121" i="28"/>
  <c r="O121" i="28" s="1"/>
  <c r="N29" i="28"/>
  <c r="O29" i="28" s="1"/>
  <c r="N60" i="28"/>
  <c r="O60" i="28" s="1"/>
  <c r="N7" i="28"/>
  <c r="O7" i="28" s="1"/>
  <c r="N23" i="28"/>
  <c r="O23" i="28" s="1"/>
  <c r="N120" i="31"/>
  <c r="O120" i="31" s="1"/>
  <c r="N30" i="31"/>
  <c r="O30" i="31" s="1"/>
  <c r="N42" i="31"/>
  <c r="O42" i="31" s="1"/>
  <c r="N113" i="31"/>
  <c r="O113" i="31" s="1"/>
  <c r="N124" i="31"/>
  <c r="O124" i="31" s="1"/>
  <c r="S137" i="25"/>
  <c r="T137" i="25" s="1"/>
  <c r="S88" i="25"/>
  <c r="T88" i="25" s="1"/>
  <c r="S63" i="25"/>
  <c r="T63" i="25" s="1"/>
  <c r="S17" i="25"/>
  <c r="T17" i="25" s="1"/>
  <c r="N61" i="26"/>
  <c r="O61" i="26" s="1"/>
  <c r="N67" i="26"/>
  <c r="O67" i="26" s="1"/>
  <c r="N116" i="26"/>
  <c r="O116" i="26" s="1"/>
  <c r="AB93" i="24"/>
  <c r="AC93" i="24" s="1"/>
  <c r="AB13" i="24"/>
  <c r="AC13" i="24" s="1"/>
  <c r="AB105" i="24"/>
  <c r="AC105" i="24" s="1"/>
  <c r="AB88" i="24"/>
  <c r="AC88" i="24" s="1"/>
  <c r="N120" i="28"/>
  <c r="O120" i="28" s="1"/>
  <c r="N113" i="28"/>
  <c r="O113" i="28" s="1"/>
  <c r="N16" i="28"/>
  <c r="O16" i="28" s="1"/>
  <c r="N137" i="28"/>
  <c r="O137" i="28" s="1"/>
  <c r="N127" i="28"/>
  <c r="O127" i="28" s="1"/>
  <c r="S87" i="25"/>
  <c r="T87" i="25" s="1"/>
  <c r="S76" i="25"/>
  <c r="T76" i="25" s="1"/>
  <c r="S14" i="25"/>
  <c r="T14" i="25" s="1"/>
  <c r="S123" i="25"/>
  <c r="T123" i="25" s="1"/>
  <c r="S6" i="25"/>
  <c r="T6" i="25" s="1"/>
  <c r="N21" i="28"/>
  <c r="O21" i="28" s="1"/>
  <c r="S48" i="25"/>
  <c r="T48" i="25" s="1"/>
  <c r="S46" i="25"/>
  <c r="T46" i="25" s="1"/>
  <c r="N65" i="28"/>
  <c r="O65" i="28" s="1"/>
  <c r="N63" i="28"/>
  <c r="O63" i="28" s="1"/>
  <c r="S45" i="25"/>
  <c r="T45" i="25" s="1"/>
  <c r="S3" i="25"/>
  <c r="S58" i="25"/>
  <c r="T58" i="25" s="1"/>
  <c r="N19" i="28"/>
  <c r="O19" i="28" s="1"/>
  <c r="N94" i="28"/>
  <c r="O94" i="28" s="1"/>
  <c r="N109" i="28"/>
  <c r="O109" i="28" s="1"/>
  <c r="N100" i="28"/>
  <c r="O100" i="28" s="1"/>
  <c r="S97" i="25"/>
  <c r="T97" i="25" s="1"/>
  <c r="S20" i="25"/>
  <c r="T20" i="25" s="1"/>
  <c r="S16" i="25"/>
  <c r="T16" i="25" s="1"/>
  <c r="S56" i="25"/>
  <c r="T56" i="25" s="1"/>
  <c r="N8" i="28"/>
  <c r="O8" i="28" s="1"/>
  <c r="S70" i="25"/>
  <c r="T70" i="25" s="1"/>
  <c r="N105" i="28"/>
  <c r="O105" i="28" s="1"/>
  <c r="S104" i="25"/>
  <c r="T104" i="25" s="1"/>
  <c r="N18" i="28"/>
  <c r="O18" i="28" s="1"/>
  <c r="S102" i="25"/>
  <c r="T102" i="25" s="1"/>
  <c r="N67" i="28"/>
  <c r="O67" i="28" s="1"/>
  <c r="S5" i="25"/>
  <c r="T5" i="25" s="1"/>
  <c r="N86" i="28"/>
  <c r="O86" i="28" s="1"/>
  <c r="N167" i="26"/>
  <c r="O167" i="26" s="1"/>
  <c r="N199" i="26"/>
  <c r="O199" i="26" s="1"/>
  <c r="N231" i="26"/>
  <c r="O231" i="26" s="1"/>
  <c r="N263" i="26"/>
  <c r="O263" i="26" s="1"/>
  <c r="N295" i="26"/>
  <c r="O295" i="26" s="1"/>
  <c r="N146" i="26"/>
  <c r="O146" i="26" s="1"/>
  <c r="N178" i="26"/>
  <c r="O178" i="26" s="1"/>
  <c r="N210" i="26"/>
  <c r="O210" i="26" s="1"/>
  <c r="N242" i="26"/>
  <c r="O242" i="26" s="1"/>
  <c r="N274" i="26"/>
  <c r="O274" i="26" s="1"/>
  <c r="N147" i="26"/>
  <c r="O147" i="26" s="1"/>
  <c r="N179" i="26"/>
  <c r="O179" i="26" s="1"/>
  <c r="N211" i="26"/>
  <c r="O211" i="26" s="1"/>
  <c r="N243" i="26"/>
  <c r="O243" i="26" s="1"/>
  <c r="N275" i="26"/>
  <c r="O275" i="26" s="1"/>
  <c r="N307" i="26"/>
  <c r="O307" i="26" s="1"/>
  <c r="N171" i="26"/>
  <c r="O171" i="26" s="1"/>
  <c r="N206" i="26"/>
  <c r="O206" i="26" s="1"/>
  <c r="N241" i="26"/>
  <c r="O241" i="26" s="1"/>
  <c r="N278" i="26"/>
  <c r="O278" i="26" s="1"/>
  <c r="N312" i="26"/>
  <c r="O312" i="26" s="1"/>
  <c r="N344" i="26"/>
  <c r="O344" i="26" s="1"/>
  <c r="N376" i="26"/>
  <c r="O376" i="26" s="1"/>
  <c r="N408" i="26"/>
  <c r="O408" i="26" s="1"/>
  <c r="N174" i="26"/>
  <c r="O174" i="26" s="1"/>
  <c r="N209" i="26"/>
  <c r="O209" i="26" s="1"/>
  <c r="N246" i="26"/>
  <c r="O246" i="26" s="1"/>
  <c r="N281" i="26"/>
  <c r="O281" i="26" s="1"/>
  <c r="N315" i="26"/>
  <c r="O315" i="26" s="1"/>
  <c r="N347" i="26"/>
  <c r="O347" i="26" s="1"/>
  <c r="N379" i="26"/>
  <c r="O379" i="26" s="1"/>
  <c r="N411" i="26"/>
  <c r="O411" i="26" s="1"/>
  <c r="N142" i="26"/>
  <c r="O142" i="26" s="1"/>
  <c r="N177" i="26"/>
  <c r="O177" i="26" s="1"/>
  <c r="N214" i="26"/>
  <c r="O214" i="26" s="1"/>
  <c r="N249" i="26"/>
  <c r="O249" i="26" s="1"/>
  <c r="N284" i="26"/>
  <c r="O284" i="26" s="1"/>
  <c r="N318" i="26"/>
  <c r="O318" i="26" s="1"/>
  <c r="N350" i="26"/>
  <c r="O350" i="26" s="1"/>
  <c r="N382" i="26"/>
  <c r="O382" i="26" s="1"/>
  <c r="N414" i="26"/>
  <c r="O414" i="26" s="1"/>
  <c r="N155" i="26"/>
  <c r="O155" i="26" s="1"/>
  <c r="N190" i="26"/>
  <c r="O190" i="26" s="1"/>
  <c r="N225" i="26"/>
  <c r="O225" i="26" s="1"/>
  <c r="N260" i="26"/>
  <c r="O260" i="26" s="1"/>
  <c r="N296" i="26"/>
  <c r="O296" i="26" s="1"/>
  <c r="N329" i="26"/>
  <c r="O329" i="26" s="1"/>
  <c r="N361" i="26"/>
  <c r="O361" i="26" s="1"/>
  <c r="N393" i="26"/>
  <c r="O393" i="26" s="1"/>
  <c r="N425" i="26"/>
  <c r="O425" i="26" s="1"/>
  <c r="N148" i="26"/>
  <c r="O148" i="26" s="1"/>
  <c r="N187" i="26"/>
  <c r="O187" i="26" s="1"/>
  <c r="N227" i="26"/>
  <c r="O227" i="26" s="1"/>
  <c r="N267" i="26"/>
  <c r="O267" i="26" s="1"/>
  <c r="N306" i="26"/>
  <c r="O306" i="26" s="1"/>
  <c r="N343" i="26"/>
  <c r="O343" i="26" s="1"/>
  <c r="N381" i="26"/>
  <c r="O381" i="26" s="1"/>
  <c r="N418" i="26"/>
  <c r="O418" i="26" s="1"/>
  <c r="N149" i="26"/>
  <c r="O149" i="26" s="1"/>
  <c r="N188" i="26"/>
  <c r="O188" i="26" s="1"/>
  <c r="N228" i="26"/>
  <c r="O228" i="26" s="1"/>
  <c r="N268" i="26"/>
  <c r="O268" i="26" s="1"/>
  <c r="N308" i="26"/>
  <c r="O308" i="26" s="1"/>
  <c r="N345" i="26"/>
  <c r="O345" i="26" s="1"/>
  <c r="N383" i="26"/>
  <c r="O383" i="26" s="1"/>
  <c r="N419" i="26"/>
  <c r="O419" i="26" s="1"/>
  <c r="N151" i="26"/>
  <c r="O151" i="26" s="1"/>
  <c r="N191" i="26"/>
  <c r="O191" i="26" s="1"/>
  <c r="N230" i="26"/>
  <c r="O230" i="26" s="1"/>
  <c r="N270" i="26"/>
  <c r="O270" i="26" s="1"/>
  <c r="N310" i="26"/>
  <c r="O310" i="26" s="1"/>
  <c r="N348" i="26"/>
  <c r="O348" i="26" s="1"/>
  <c r="N385" i="26"/>
  <c r="O385" i="26" s="1"/>
  <c r="N421" i="26"/>
  <c r="O421" i="26" s="1"/>
  <c r="N152" i="26"/>
  <c r="O152" i="26" s="1"/>
  <c r="N192" i="26"/>
  <c r="O192" i="26" s="1"/>
  <c r="N232" i="26"/>
  <c r="O232" i="26" s="1"/>
  <c r="N271" i="26"/>
  <c r="O271" i="26" s="1"/>
  <c r="N311" i="26"/>
  <c r="O311" i="26" s="1"/>
  <c r="N349" i="26"/>
  <c r="O349" i="26" s="1"/>
  <c r="N386" i="26"/>
  <c r="O386" i="26" s="1"/>
  <c r="N422" i="26"/>
  <c r="O422" i="26" s="1"/>
  <c r="N157" i="26"/>
  <c r="O157" i="26" s="1"/>
  <c r="N196" i="26"/>
  <c r="O196" i="26" s="1"/>
  <c r="N236" i="26"/>
  <c r="O236" i="26" s="1"/>
  <c r="N277" i="26"/>
  <c r="O277" i="26" s="1"/>
  <c r="N317" i="26"/>
  <c r="O317" i="26" s="1"/>
  <c r="N354" i="26"/>
  <c r="O354" i="26" s="1"/>
  <c r="N390" i="26"/>
  <c r="O390" i="26" s="1"/>
  <c r="N427" i="26"/>
  <c r="O427" i="26" s="1"/>
  <c r="N168" i="26"/>
  <c r="O168" i="26" s="1"/>
  <c r="N208" i="26"/>
  <c r="O208" i="26" s="1"/>
  <c r="N251" i="26"/>
  <c r="O251" i="26" s="1"/>
  <c r="N290" i="26"/>
  <c r="O290" i="26" s="1"/>
  <c r="N328" i="26"/>
  <c r="O328" i="26" s="1"/>
  <c r="N365" i="26"/>
  <c r="O365" i="26" s="1"/>
  <c r="N401" i="26"/>
  <c r="O401" i="26" s="1"/>
  <c r="N169" i="26"/>
  <c r="O169" i="26" s="1"/>
  <c r="N212" i="26"/>
  <c r="O212" i="26" s="1"/>
  <c r="N252" i="26"/>
  <c r="O252" i="26" s="1"/>
  <c r="N291" i="26"/>
  <c r="O291" i="26" s="1"/>
  <c r="N330" i="26"/>
  <c r="O330" i="26" s="1"/>
  <c r="N366" i="26"/>
  <c r="O366" i="26" s="1"/>
  <c r="N402" i="26"/>
  <c r="O402" i="26" s="1"/>
  <c r="N161" i="26"/>
  <c r="O161" i="26" s="1"/>
  <c r="N215" i="26"/>
  <c r="O215" i="26" s="1"/>
  <c r="N262" i="26"/>
  <c r="O262" i="26" s="1"/>
  <c r="N316" i="26"/>
  <c r="O316" i="26" s="1"/>
  <c r="N362" i="26"/>
  <c r="O362" i="26" s="1"/>
  <c r="N407" i="26"/>
  <c r="O407" i="26" s="1"/>
  <c r="N164" i="26"/>
  <c r="O164" i="26" s="1"/>
  <c r="N218" i="26"/>
  <c r="O218" i="26" s="1"/>
  <c r="N266" i="26"/>
  <c r="O266" i="26" s="1"/>
  <c r="N321" i="26"/>
  <c r="O321" i="26" s="1"/>
  <c r="N367" i="26"/>
  <c r="O367" i="26" s="1"/>
  <c r="N412" i="26"/>
  <c r="O412" i="26" s="1"/>
  <c r="N183" i="26"/>
  <c r="O183" i="26" s="1"/>
  <c r="N235" i="26"/>
  <c r="O235" i="26" s="1"/>
  <c r="N287" i="26"/>
  <c r="O287" i="26" s="1"/>
  <c r="N335" i="26"/>
  <c r="O335" i="26" s="1"/>
  <c r="N380" i="26"/>
  <c r="O380" i="26" s="1"/>
  <c r="N430" i="26"/>
  <c r="O430" i="26" s="1"/>
  <c r="N184" i="26"/>
  <c r="O184" i="26" s="1"/>
  <c r="N237" i="26"/>
  <c r="O237" i="26" s="1"/>
  <c r="N288" i="26"/>
  <c r="O288" i="26" s="1"/>
  <c r="N336" i="26"/>
  <c r="O336" i="26" s="1"/>
  <c r="N384" i="26"/>
  <c r="O384" i="26" s="1"/>
  <c r="N431" i="26"/>
  <c r="O431" i="26" s="1"/>
  <c r="N141" i="26"/>
  <c r="O141" i="26" s="1"/>
  <c r="N201" i="26"/>
  <c r="O201" i="26" s="1"/>
  <c r="N258" i="26"/>
  <c r="O258" i="26" s="1"/>
  <c r="N320" i="26"/>
  <c r="O320" i="26" s="1"/>
  <c r="N371" i="26"/>
  <c r="O371" i="26" s="1"/>
  <c r="N426" i="26"/>
  <c r="O426" i="26" s="1"/>
  <c r="N144" i="26"/>
  <c r="O144" i="26" s="1"/>
  <c r="N203" i="26"/>
  <c r="O203" i="26" s="1"/>
  <c r="N261" i="26"/>
  <c r="O261" i="26" s="1"/>
  <c r="N323" i="26"/>
  <c r="O323" i="26" s="1"/>
  <c r="N373" i="26"/>
  <c r="O373" i="26" s="1"/>
  <c r="N429" i="26"/>
  <c r="O429" i="26" s="1"/>
  <c r="N205" i="26"/>
  <c r="O205" i="26" s="1"/>
  <c r="N325" i="26"/>
  <c r="O325" i="26" s="1"/>
  <c r="N433" i="26"/>
  <c r="O433" i="26" s="1"/>
  <c r="N153" i="26"/>
  <c r="O153" i="26" s="1"/>
  <c r="N207" i="26"/>
  <c r="O207" i="26" s="1"/>
  <c r="N269" i="26"/>
  <c r="O269" i="26" s="1"/>
  <c r="N326" i="26"/>
  <c r="O326" i="26" s="1"/>
  <c r="N434" i="26"/>
  <c r="O434" i="26" s="1"/>
  <c r="N145" i="26"/>
  <c r="O145" i="26" s="1"/>
  <c r="N204" i="26"/>
  <c r="O204" i="26" s="1"/>
  <c r="N264" i="26"/>
  <c r="O264" i="26" s="1"/>
  <c r="N324" i="26"/>
  <c r="O324" i="26" s="1"/>
  <c r="N374" i="26"/>
  <c r="O374" i="26" s="1"/>
  <c r="N432" i="26"/>
  <c r="O432" i="26" s="1"/>
  <c r="N150" i="26"/>
  <c r="O150" i="26" s="1"/>
  <c r="N265" i="26"/>
  <c r="O265" i="26" s="1"/>
  <c r="N375" i="26"/>
  <c r="O375" i="26" s="1"/>
  <c r="N377" i="26"/>
  <c r="O377" i="26" s="1"/>
  <c r="N154" i="26"/>
  <c r="O154" i="26" s="1"/>
  <c r="N213" i="26"/>
  <c r="O213" i="26" s="1"/>
  <c r="N272" i="26"/>
  <c r="O272" i="26" s="1"/>
  <c r="N327" i="26"/>
  <c r="O327" i="26" s="1"/>
  <c r="N378" i="26"/>
  <c r="O378" i="26" s="1"/>
  <c r="N165" i="26"/>
  <c r="O165" i="26" s="1"/>
  <c r="N223" i="26"/>
  <c r="O223" i="26" s="1"/>
  <c r="N285" i="26"/>
  <c r="O285" i="26" s="1"/>
  <c r="N339" i="26"/>
  <c r="O339" i="26" s="1"/>
  <c r="N395" i="26"/>
  <c r="O395" i="26" s="1"/>
  <c r="N166" i="26"/>
  <c r="O166" i="26" s="1"/>
  <c r="N286" i="26"/>
  <c r="O286" i="26" s="1"/>
  <c r="N340" i="26"/>
  <c r="O340" i="26" s="1"/>
  <c r="N396" i="26"/>
  <c r="O396" i="26" s="1"/>
  <c r="N224" i="26"/>
  <c r="O224" i="26" s="1"/>
  <c r="N172" i="26"/>
  <c r="O172" i="26" s="1"/>
  <c r="N229" i="26"/>
  <c r="O229" i="26" s="1"/>
  <c r="N292" i="26"/>
  <c r="O292" i="26" s="1"/>
  <c r="N342" i="26"/>
  <c r="O342" i="26" s="1"/>
  <c r="N398" i="26"/>
  <c r="O398" i="26" s="1"/>
  <c r="N294" i="26"/>
  <c r="O294" i="26" s="1"/>
  <c r="N238" i="26"/>
  <c r="O238" i="26" s="1"/>
  <c r="N352" i="26"/>
  <c r="O352" i="26" s="1"/>
  <c r="N173" i="26"/>
  <c r="O173" i="26" s="1"/>
  <c r="N233" i="26"/>
  <c r="O233" i="26" s="1"/>
  <c r="N293" i="26"/>
  <c r="O293" i="26" s="1"/>
  <c r="N346" i="26"/>
  <c r="O346" i="26" s="1"/>
  <c r="N399" i="26"/>
  <c r="O399" i="26" s="1"/>
  <c r="N175" i="26"/>
  <c r="O175" i="26" s="1"/>
  <c r="N234" i="26"/>
  <c r="O234" i="26" s="1"/>
  <c r="N351" i="26"/>
  <c r="O351" i="26" s="1"/>
  <c r="N400" i="26"/>
  <c r="O400" i="26" s="1"/>
  <c r="N176" i="26"/>
  <c r="O176" i="26" s="1"/>
  <c r="N297" i="26"/>
  <c r="O297" i="26" s="1"/>
  <c r="N403" i="26"/>
  <c r="O403" i="26" s="1"/>
  <c r="N159" i="26"/>
  <c r="O159" i="26" s="1"/>
  <c r="N253" i="26"/>
  <c r="O253" i="26" s="1"/>
  <c r="N341" i="26"/>
  <c r="O341" i="26" s="1"/>
  <c r="N424" i="26"/>
  <c r="O424" i="26" s="1"/>
  <c r="N160" i="26"/>
  <c r="O160" i="26" s="1"/>
  <c r="N254" i="26"/>
  <c r="O254" i="26" s="1"/>
  <c r="N353" i="26"/>
  <c r="O353" i="26" s="1"/>
  <c r="N428" i="26"/>
  <c r="O428" i="26" s="1"/>
  <c r="N162" i="26"/>
  <c r="O162" i="26" s="1"/>
  <c r="N255" i="26"/>
  <c r="O255" i="26" s="1"/>
  <c r="N355" i="26"/>
  <c r="O355" i="26" s="1"/>
  <c r="N163" i="26"/>
  <c r="O163" i="26" s="1"/>
  <c r="N256" i="26"/>
  <c r="O256" i="26" s="1"/>
  <c r="N356" i="26"/>
  <c r="O356" i="26" s="1"/>
  <c r="N259" i="26"/>
  <c r="O259" i="26" s="1"/>
  <c r="N276" i="26"/>
  <c r="O276" i="26" s="1"/>
  <c r="N279" i="26"/>
  <c r="O279" i="26" s="1"/>
  <c r="N364" i="26"/>
  <c r="O364" i="26" s="1"/>
  <c r="N369" i="26"/>
  <c r="O369" i="26" s="1"/>
  <c r="N170" i="26"/>
  <c r="O170" i="26" s="1"/>
  <c r="N257" i="26"/>
  <c r="O257" i="26" s="1"/>
  <c r="N357" i="26"/>
  <c r="O357" i="26" s="1"/>
  <c r="N180" i="26"/>
  <c r="O180" i="26" s="1"/>
  <c r="N358" i="26"/>
  <c r="O358" i="26" s="1"/>
  <c r="N182" i="26"/>
  <c r="O182" i="26" s="1"/>
  <c r="N360" i="26"/>
  <c r="O360" i="26" s="1"/>
  <c r="N185" i="26"/>
  <c r="O185" i="26" s="1"/>
  <c r="N280" i="26"/>
  <c r="O280" i="26" s="1"/>
  <c r="N186" i="26"/>
  <c r="O186" i="26" s="1"/>
  <c r="N181" i="26"/>
  <c r="O181" i="26" s="1"/>
  <c r="N273" i="26"/>
  <c r="O273" i="26" s="1"/>
  <c r="N359" i="26"/>
  <c r="O359" i="26" s="1"/>
  <c r="N283" i="26"/>
  <c r="O283" i="26" s="1"/>
  <c r="N363" i="26"/>
  <c r="O363" i="26" s="1"/>
  <c r="N193" i="26"/>
  <c r="O193" i="26" s="1"/>
  <c r="N189" i="26"/>
  <c r="O189" i="26" s="1"/>
  <c r="N282" i="26"/>
  <c r="O282" i="26" s="1"/>
  <c r="N368" i="26"/>
  <c r="O368" i="26" s="1"/>
  <c r="N194" i="26"/>
  <c r="O194" i="26" s="1"/>
  <c r="N289" i="26"/>
  <c r="O289" i="26" s="1"/>
  <c r="N370" i="26"/>
  <c r="O370" i="26" s="1"/>
  <c r="N195" i="26"/>
  <c r="O195" i="26" s="1"/>
  <c r="N298" i="26"/>
  <c r="O298" i="26" s="1"/>
  <c r="N372" i="26"/>
  <c r="O372" i="26" s="1"/>
  <c r="N197" i="26"/>
  <c r="O197" i="26" s="1"/>
  <c r="N299" i="26"/>
  <c r="O299" i="26" s="1"/>
  <c r="N387" i="26"/>
  <c r="O387" i="26" s="1"/>
  <c r="N198" i="26"/>
  <c r="O198" i="26" s="1"/>
  <c r="N300" i="26"/>
  <c r="O300" i="26" s="1"/>
  <c r="N388" i="26"/>
  <c r="O388" i="26" s="1"/>
  <c r="N200" i="26"/>
  <c r="O200" i="26" s="1"/>
  <c r="N301" i="26"/>
  <c r="O301" i="26" s="1"/>
  <c r="N389" i="26"/>
  <c r="O389" i="26" s="1"/>
  <c r="N219" i="26"/>
  <c r="O219" i="26" s="1"/>
  <c r="N220" i="26"/>
  <c r="O220" i="26" s="1"/>
  <c r="N202" i="26"/>
  <c r="O202" i="26" s="1"/>
  <c r="N302" i="26"/>
  <c r="O302" i="26" s="1"/>
  <c r="N391" i="26"/>
  <c r="O391" i="26" s="1"/>
  <c r="N216" i="26"/>
  <c r="O216" i="26" s="1"/>
  <c r="N303" i="26"/>
  <c r="O303" i="26" s="1"/>
  <c r="N392" i="26"/>
  <c r="O392" i="26" s="1"/>
  <c r="N217" i="26"/>
  <c r="O217" i="26" s="1"/>
  <c r="N304" i="26"/>
  <c r="O304" i="26" s="1"/>
  <c r="N394" i="26"/>
  <c r="O394" i="26" s="1"/>
  <c r="N305" i="26"/>
  <c r="O305" i="26" s="1"/>
  <c r="N309" i="26"/>
  <c r="O309" i="26" s="1"/>
  <c r="N404" i="26"/>
  <c r="O404" i="26" s="1"/>
  <c r="N397" i="26"/>
  <c r="O397" i="26" s="1"/>
  <c r="N156" i="26"/>
  <c r="O156" i="26" s="1"/>
  <c r="N248" i="26"/>
  <c r="O248" i="26" s="1"/>
  <c r="N337" i="26"/>
  <c r="O337" i="26" s="1"/>
  <c r="N420" i="26"/>
  <c r="O420" i="26" s="1"/>
  <c r="N240" i="26"/>
  <c r="O240" i="26" s="1"/>
  <c r="N245" i="26"/>
  <c r="O245" i="26" s="1"/>
  <c r="N250" i="26"/>
  <c r="O250" i="26" s="1"/>
  <c r="N313" i="26"/>
  <c r="O313" i="26" s="1"/>
  <c r="N413" i="26"/>
  <c r="O413" i="26" s="1"/>
  <c r="N415" i="26"/>
  <c r="O415" i="26" s="1"/>
  <c r="N417" i="26"/>
  <c r="O417" i="26" s="1"/>
  <c r="N143" i="26"/>
  <c r="O143" i="26" s="1"/>
  <c r="N158" i="26"/>
  <c r="O158" i="26" s="1"/>
  <c r="N244" i="26"/>
  <c r="O244" i="26" s="1"/>
  <c r="N314" i="26"/>
  <c r="O314" i="26" s="1"/>
  <c r="N221" i="26"/>
  <c r="O221" i="26" s="1"/>
  <c r="N222" i="26"/>
  <c r="O222" i="26" s="1"/>
  <c r="N239" i="26"/>
  <c r="O239" i="26" s="1"/>
  <c r="N247" i="26"/>
  <c r="O247" i="26" s="1"/>
  <c r="N410" i="26"/>
  <c r="O410" i="26" s="1"/>
  <c r="N226" i="26"/>
  <c r="O226" i="26" s="1"/>
  <c r="N416" i="26"/>
  <c r="O416" i="26" s="1"/>
  <c r="N423" i="26"/>
  <c r="O423" i="26" s="1"/>
  <c r="N319" i="26"/>
  <c r="O319" i="26" s="1"/>
  <c r="N322" i="26"/>
  <c r="O322" i="26" s="1"/>
  <c r="N338" i="26"/>
  <c r="O338" i="26" s="1"/>
  <c r="N409" i="26"/>
  <c r="O409" i="26" s="1"/>
  <c r="N331" i="26"/>
  <c r="O331" i="26" s="1"/>
  <c r="N332" i="26"/>
  <c r="O332" i="26" s="1"/>
  <c r="N333" i="26"/>
  <c r="O333" i="26" s="1"/>
  <c r="N334" i="26"/>
  <c r="O334" i="26" s="1"/>
  <c r="N405" i="26"/>
  <c r="O405" i="26" s="1"/>
  <c r="N406" i="26"/>
  <c r="O406" i="26" s="1"/>
  <c r="S101" i="25"/>
  <c r="T101" i="25" s="1"/>
  <c r="N115" i="28"/>
  <c r="O115" i="28" s="1"/>
  <c r="N41" i="26"/>
  <c r="O41" i="26" s="1"/>
  <c r="N89" i="28"/>
  <c r="O89" i="28" s="1"/>
  <c r="S75" i="25"/>
  <c r="T75" i="25" s="1"/>
  <c r="N53" i="26"/>
  <c r="O53" i="26" s="1"/>
  <c r="N57" i="28"/>
  <c r="O57" i="28" s="1"/>
  <c r="S159" i="25"/>
  <c r="T159" i="25" s="1"/>
  <c r="S180" i="25"/>
  <c r="T180" i="25" s="1"/>
  <c r="S250" i="25"/>
  <c r="T250" i="25" s="1"/>
  <c r="S183" i="25"/>
  <c r="T183" i="25" s="1"/>
  <c r="S228" i="25"/>
  <c r="T228" i="25" s="1"/>
  <c r="S252" i="25"/>
  <c r="T252" i="25" s="1"/>
  <c r="S274" i="25"/>
  <c r="T274" i="25" s="1"/>
  <c r="S162" i="25"/>
  <c r="T162" i="25" s="1"/>
  <c r="S185" i="25"/>
  <c r="T185" i="25" s="1"/>
  <c r="S231" i="25"/>
  <c r="T231" i="25" s="1"/>
  <c r="S254" i="25"/>
  <c r="T254" i="25" s="1"/>
  <c r="S277" i="25"/>
  <c r="T277" i="25" s="1"/>
  <c r="S148" i="25"/>
  <c r="T148" i="25" s="1"/>
  <c r="S170" i="25"/>
  <c r="T170" i="25" s="1"/>
  <c r="S192" i="25"/>
  <c r="T192" i="25" s="1"/>
  <c r="S239" i="25"/>
  <c r="T239" i="25" s="1"/>
  <c r="S262" i="25"/>
  <c r="T262" i="25" s="1"/>
  <c r="S141" i="25"/>
  <c r="T141" i="25" s="1"/>
  <c r="S165" i="25"/>
  <c r="T165" i="25" s="1"/>
  <c r="S190" i="25"/>
  <c r="T190" i="25" s="1"/>
  <c r="S217" i="25"/>
  <c r="T217" i="25" s="1"/>
  <c r="S242" i="25"/>
  <c r="T242" i="25" s="1"/>
  <c r="S319" i="25"/>
  <c r="T319" i="25" s="1"/>
  <c r="S342" i="25"/>
  <c r="T342" i="25" s="1"/>
  <c r="S388" i="25"/>
  <c r="T388" i="25" s="1"/>
  <c r="S413" i="25"/>
  <c r="T413" i="25" s="1"/>
  <c r="S436" i="25"/>
  <c r="T436" i="25" s="1"/>
  <c r="S485" i="25"/>
  <c r="T485" i="25" s="1"/>
  <c r="S510" i="25"/>
  <c r="T510" i="25" s="1"/>
  <c r="S534" i="25"/>
  <c r="T534" i="25" s="1"/>
  <c r="S142" i="25"/>
  <c r="T142" i="25" s="1"/>
  <c r="S166" i="25"/>
  <c r="T166" i="25" s="1"/>
  <c r="S191" i="25"/>
  <c r="T191" i="25" s="1"/>
  <c r="S218" i="25"/>
  <c r="T218" i="25" s="1"/>
  <c r="S243" i="25"/>
  <c r="T243" i="25" s="1"/>
  <c r="S270" i="25"/>
  <c r="T270" i="25" s="1"/>
  <c r="S296" i="25"/>
  <c r="T296" i="25" s="1"/>
  <c r="S343" i="25"/>
  <c r="T343" i="25" s="1"/>
  <c r="S366" i="25"/>
  <c r="T366" i="25" s="1"/>
  <c r="S389" i="25"/>
  <c r="T389" i="25" s="1"/>
  <c r="S437" i="25"/>
  <c r="T437" i="25" s="1"/>
  <c r="S462" i="25"/>
  <c r="T462" i="25" s="1"/>
  <c r="S486" i="25"/>
  <c r="T486" i="25" s="1"/>
  <c r="S511" i="25"/>
  <c r="T511" i="25" s="1"/>
  <c r="S535" i="25"/>
  <c r="T535" i="25" s="1"/>
  <c r="S560" i="25"/>
  <c r="T560" i="25" s="1"/>
  <c r="S245" i="25"/>
  <c r="T245" i="25" s="1"/>
  <c r="S298" i="25"/>
  <c r="T298" i="25" s="1"/>
  <c r="S344" i="25"/>
  <c r="T344" i="25" s="1"/>
  <c r="S391" i="25"/>
  <c r="T391" i="25" s="1"/>
  <c r="S415" i="25"/>
  <c r="T415" i="25" s="1"/>
  <c r="S439" i="25"/>
  <c r="T439" i="25" s="1"/>
  <c r="S488" i="25"/>
  <c r="T488" i="25" s="1"/>
  <c r="S512" i="25"/>
  <c r="T512" i="25" s="1"/>
  <c r="S537" i="25"/>
  <c r="T537" i="25" s="1"/>
  <c r="S561" i="25"/>
  <c r="T561" i="25" s="1"/>
  <c r="S144" i="25"/>
  <c r="T144" i="25" s="1"/>
  <c r="S168" i="25"/>
  <c r="T168" i="25" s="1"/>
  <c r="S193" i="25"/>
  <c r="T193" i="25" s="1"/>
  <c r="S220" i="25"/>
  <c r="T220" i="25" s="1"/>
  <c r="S246" i="25"/>
  <c r="T246" i="25" s="1"/>
  <c r="S272" i="25"/>
  <c r="T272" i="25" s="1"/>
  <c r="S299" i="25"/>
  <c r="T299" i="25" s="1"/>
  <c r="S321" i="25"/>
  <c r="T321" i="25" s="1"/>
  <c r="S345" i="25"/>
  <c r="T345" i="25" s="1"/>
  <c r="S368" i="25"/>
  <c r="T368" i="25" s="1"/>
  <c r="S440" i="25"/>
  <c r="T440" i="25" s="1"/>
  <c r="S464" i="25"/>
  <c r="T464" i="25" s="1"/>
  <c r="S489" i="25"/>
  <c r="T489" i="25" s="1"/>
  <c r="S538" i="25"/>
  <c r="T538" i="25" s="1"/>
  <c r="S146" i="25"/>
  <c r="T146" i="25" s="1"/>
  <c r="S196" i="25"/>
  <c r="T196" i="25" s="1"/>
  <c r="S223" i="25"/>
  <c r="T223" i="25" s="1"/>
  <c r="S249" i="25"/>
  <c r="T249" i="25" s="1"/>
  <c r="S276" i="25"/>
  <c r="T276" i="25" s="1"/>
  <c r="S324" i="25"/>
  <c r="T324" i="25" s="1"/>
  <c r="S348" i="25"/>
  <c r="T348" i="25" s="1"/>
  <c r="S154" i="25"/>
  <c r="T154" i="25" s="1"/>
  <c r="S205" i="25"/>
  <c r="T205" i="25" s="1"/>
  <c r="S232" i="25"/>
  <c r="T232" i="25" s="1"/>
  <c r="S285" i="25"/>
  <c r="T285" i="25" s="1"/>
  <c r="S308" i="25"/>
  <c r="T308" i="25" s="1"/>
  <c r="S332" i="25"/>
  <c r="T332" i="25" s="1"/>
  <c r="S354" i="25"/>
  <c r="T354" i="25" s="1"/>
  <c r="S379" i="25"/>
  <c r="T379" i="25" s="1"/>
  <c r="S401" i="25"/>
  <c r="T401" i="25" s="1"/>
  <c r="S427" i="25"/>
  <c r="T427" i="25" s="1"/>
  <c r="S498" i="25"/>
  <c r="T498" i="25" s="1"/>
  <c r="S524" i="25"/>
  <c r="T524" i="25" s="1"/>
  <c r="S547" i="25"/>
  <c r="T547" i="25" s="1"/>
  <c r="S155" i="25"/>
  <c r="T155" i="25" s="1"/>
  <c r="S178" i="25"/>
  <c r="T178" i="25" s="1"/>
  <c r="S206" i="25"/>
  <c r="T206" i="25" s="1"/>
  <c r="S233" i="25"/>
  <c r="T233" i="25" s="1"/>
  <c r="S258" i="25"/>
  <c r="T258" i="25" s="1"/>
  <c r="S286" i="25"/>
  <c r="T286" i="25" s="1"/>
  <c r="S309" i="25"/>
  <c r="T309" i="25" s="1"/>
  <c r="S333" i="25"/>
  <c r="T333" i="25" s="1"/>
  <c r="S355" i="25"/>
  <c r="T355" i="25" s="1"/>
  <c r="S450" i="25"/>
  <c r="T450" i="25" s="1"/>
  <c r="S476" i="25"/>
  <c r="T476" i="25" s="1"/>
  <c r="S499" i="25"/>
  <c r="T499" i="25" s="1"/>
  <c r="S525" i="25"/>
  <c r="T525" i="25" s="1"/>
  <c r="S548" i="25"/>
  <c r="T548" i="25" s="1"/>
  <c r="S145" i="25"/>
  <c r="T145" i="25" s="1"/>
  <c r="S209" i="25"/>
  <c r="T209" i="25" s="1"/>
  <c r="S241" i="25"/>
  <c r="T241" i="25" s="1"/>
  <c r="S279" i="25"/>
  <c r="T279" i="25" s="1"/>
  <c r="S307" i="25"/>
  <c r="T307" i="25" s="1"/>
  <c r="S337" i="25"/>
  <c r="T337" i="25" s="1"/>
  <c r="S397" i="25"/>
  <c r="T397" i="25" s="1"/>
  <c r="S426" i="25"/>
  <c r="T426" i="25" s="1"/>
  <c r="S456" i="25"/>
  <c r="T456" i="25" s="1"/>
  <c r="S484" i="25"/>
  <c r="T484" i="25" s="1"/>
  <c r="S516" i="25"/>
  <c r="T516" i="25" s="1"/>
  <c r="S545" i="25"/>
  <c r="T545" i="25" s="1"/>
  <c r="S177" i="25"/>
  <c r="T177" i="25" s="1"/>
  <c r="S211" i="25"/>
  <c r="T211" i="25" s="1"/>
  <c r="S247" i="25"/>
  <c r="T247" i="25" s="1"/>
  <c r="S281" i="25"/>
  <c r="T281" i="25" s="1"/>
  <c r="S339" i="25"/>
  <c r="T339" i="25" s="1"/>
  <c r="S370" i="25"/>
  <c r="T370" i="25" s="1"/>
  <c r="S399" i="25"/>
  <c r="T399" i="25" s="1"/>
  <c r="S459" i="25"/>
  <c r="T459" i="25" s="1"/>
  <c r="S491" i="25"/>
  <c r="T491" i="25" s="1"/>
  <c r="S519" i="25"/>
  <c r="T519" i="25" s="1"/>
  <c r="S549" i="25"/>
  <c r="T549" i="25" s="1"/>
  <c r="S189" i="25"/>
  <c r="T189" i="25" s="1"/>
  <c r="S224" i="25"/>
  <c r="T224" i="25" s="1"/>
  <c r="S257" i="25"/>
  <c r="T257" i="25" s="1"/>
  <c r="S290" i="25"/>
  <c r="T290" i="25" s="1"/>
  <c r="S381" i="25"/>
  <c r="T381" i="25" s="1"/>
  <c r="S409" i="25"/>
  <c r="T409" i="25" s="1"/>
  <c r="S441" i="25"/>
  <c r="T441" i="25" s="1"/>
  <c r="S469" i="25"/>
  <c r="T469" i="25" s="1"/>
  <c r="S559" i="25"/>
  <c r="T559" i="25" s="1"/>
  <c r="S158" i="25"/>
  <c r="T158" i="25" s="1"/>
  <c r="S259" i="25"/>
  <c r="T259" i="25" s="1"/>
  <c r="S291" i="25"/>
  <c r="T291" i="25" s="1"/>
  <c r="S322" i="25"/>
  <c r="T322" i="25" s="1"/>
  <c r="S352" i="25"/>
  <c r="T352" i="25" s="1"/>
  <c r="S410" i="25"/>
  <c r="T410" i="25" s="1"/>
  <c r="S442" i="25"/>
  <c r="T442" i="25" s="1"/>
  <c r="S470" i="25"/>
  <c r="T470" i="25" s="1"/>
  <c r="S500" i="25"/>
  <c r="T500" i="25" s="1"/>
  <c r="S529" i="25"/>
  <c r="T529" i="25" s="1"/>
  <c r="S140" i="25"/>
  <c r="T140" i="25" s="1"/>
  <c r="S215" i="25"/>
  <c r="T215" i="25" s="1"/>
  <c r="S181" i="25"/>
  <c r="T181" i="25" s="1"/>
  <c r="S219" i="25"/>
  <c r="T219" i="25" s="1"/>
  <c r="S295" i="25"/>
  <c r="T295" i="25" s="1"/>
  <c r="S330" i="25"/>
  <c r="T330" i="25" s="1"/>
  <c r="S363" i="25"/>
  <c r="T363" i="25" s="1"/>
  <c r="S396" i="25"/>
  <c r="T396" i="25" s="1"/>
  <c r="S431" i="25"/>
  <c r="T431" i="25" s="1"/>
  <c r="S465" i="25"/>
  <c r="T465" i="25" s="1"/>
  <c r="S497" i="25"/>
  <c r="T497" i="25" s="1"/>
  <c r="S532" i="25"/>
  <c r="T532" i="25" s="1"/>
  <c r="S147" i="25"/>
  <c r="T147" i="25" s="1"/>
  <c r="S398" i="25"/>
  <c r="T398" i="25" s="1"/>
  <c r="S466" i="25"/>
  <c r="T466" i="25" s="1"/>
  <c r="S536" i="25"/>
  <c r="T536" i="25" s="1"/>
  <c r="S149" i="25"/>
  <c r="T149" i="25" s="1"/>
  <c r="S184" i="25"/>
  <c r="T184" i="25" s="1"/>
  <c r="S263" i="25"/>
  <c r="T263" i="25" s="1"/>
  <c r="S300" i="25"/>
  <c r="T300" i="25" s="1"/>
  <c r="S503" i="25"/>
  <c r="T503" i="25" s="1"/>
  <c r="S182" i="25"/>
  <c r="T182" i="25" s="1"/>
  <c r="S221" i="25"/>
  <c r="T221" i="25" s="1"/>
  <c r="S260" i="25"/>
  <c r="T260" i="25" s="1"/>
  <c r="S297" i="25"/>
  <c r="T297" i="25" s="1"/>
  <c r="S331" i="25"/>
  <c r="T331" i="25" s="1"/>
  <c r="S501" i="25"/>
  <c r="T501" i="25" s="1"/>
  <c r="S533" i="25"/>
  <c r="T533" i="25" s="1"/>
  <c r="S261" i="25"/>
  <c r="T261" i="25" s="1"/>
  <c r="S364" i="25"/>
  <c r="T364" i="25" s="1"/>
  <c r="S432" i="25"/>
  <c r="T432" i="25" s="1"/>
  <c r="S502" i="25"/>
  <c r="T502" i="25" s="1"/>
  <c r="S222" i="25"/>
  <c r="T222" i="25" s="1"/>
  <c r="S365" i="25"/>
  <c r="T365" i="25" s="1"/>
  <c r="S467" i="25"/>
  <c r="T467" i="25" s="1"/>
  <c r="S539" i="25"/>
  <c r="T539" i="25" s="1"/>
  <c r="S150" i="25"/>
  <c r="T150" i="25" s="1"/>
  <c r="S301" i="25"/>
  <c r="T301" i="25" s="1"/>
  <c r="S334" i="25"/>
  <c r="T334" i="25" s="1"/>
  <c r="S367" i="25"/>
  <c r="T367" i="25" s="1"/>
  <c r="S400" i="25"/>
  <c r="T400" i="25" s="1"/>
  <c r="S433" i="25"/>
  <c r="T433" i="25" s="1"/>
  <c r="S468" i="25"/>
  <c r="T468" i="25" s="1"/>
  <c r="S504" i="25"/>
  <c r="T504" i="25" s="1"/>
  <c r="S156" i="25"/>
  <c r="T156" i="25" s="1"/>
  <c r="S194" i="25"/>
  <c r="T194" i="25" s="1"/>
  <c r="S234" i="25"/>
  <c r="T234" i="25" s="1"/>
  <c r="S269" i="25"/>
  <c r="T269" i="25" s="1"/>
  <c r="S340" i="25"/>
  <c r="T340" i="25" s="1"/>
  <c r="S375" i="25"/>
  <c r="T375" i="25" s="1"/>
  <c r="S407" i="25"/>
  <c r="T407" i="25" s="1"/>
  <c r="S444" i="25"/>
  <c r="T444" i="25" s="1"/>
  <c r="S544" i="25"/>
  <c r="T544" i="25" s="1"/>
  <c r="S157" i="25"/>
  <c r="T157" i="25" s="1"/>
  <c r="S195" i="25"/>
  <c r="T195" i="25" s="1"/>
  <c r="S235" i="25"/>
  <c r="T235" i="25" s="1"/>
  <c r="S271" i="25"/>
  <c r="T271" i="25" s="1"/>
  <c r="S306" i="25"/>
  <c r="T306" i="25" s="1"/>
  <c r="S341" i="25"/>
  <c r="T341" i="25" s="1"/>
  <c r="S408" i="25"/>
  <c r="T408" i="25" s="1"/>
  <c r="S445" i="25"/>
  <c r="T445" i="25" s="1"/>
  <c r="S478" i="25"/>
  <c r="T478" i="25" s="1"/>
  <c r="S160" i="25"/>
  <c r="T160" i="25" s="1"/>
  <c r="S198" i="25"/>
  <c r="T198" i="25" s="1"/>
  <c r="S236" i="25"/>
  <c r="T236" i="25" s="1"/>
  <c r="S311" i="25"/>
  <c r="T311" i="25" s="1"/>
  <c r="S346" i="25"/>
  <c r="T346" i="25" s="1"/>
  <c r="S377" i="25"/>
  <c r="T377" i="25" s="1"/>
  <c r="S446" i="25"/>
  <c r="T446" i="25" s="1"/>
  <c r="S546" i="25"/>
  <c r="T546" i="25" s="1"/>
  <c r="S313" i="25"/>
  <c r="T313" i="25" s="1"/>
  <c r="S551" i="25"/>
  <c r="T551" i="25" s="1"/>
  <c r="S163" i="25"/>
  <c r="T163" i="25" s="1"/>
  <c r="S238" i="25"/>
  <c r="T238" i="25" s="1"/>
  <c r="S349" i="25"/>
  <c r="T349" i="25" s="1"/>
  <c r="S416" i="25"/>
  <c r="T416" i="25" s="1"/>
  <c r="S481" i="25"/>
  <c r="T481" i="25" s="1"/>
  <c r="S552" i="25"/>
  <c r="T552" i="25" s="1"/>
  <c r="S161" i="25"/>
  <c r="T161" i="25" s="1"/>
  <c r="S199" i="25"/>
  <c r="T199" i="25" s="1"/>
  <c r="S237" i="25"/>
  <c r="T237" i="25" s="1"/>
  <c r="S275" i="25"/>
  <c r="T275" i="25" s="1"/>
  <c r="S312" i="25"/>
  <c r="T312" i="25" s="1"/>
  <c r="S347" i="25"/>
  <c r="T347" i="25" s="1"/>
  <c r="S378" i="25"/>
  <c r="T378" i="25" s="1"/>
  <c r="S412" i="25"/>
  <c r="T412" i="25" s="1"/>
  <c r="S447" i="25"/>
  <c r="T447" i="25" s="1"/>
  <c r="S480" i="25"/>
  <c r="T480" i="25" s="1"/>
  <c r="S514" i="25"/>
  <c r="T514" i="25" s="1"/>
  <c r="S550" i="25"/>
  <c r="T550" i="25" s="1"/>
  <c r="S278" i="25"/>
  <c r="T278" i="25" s="1"/>
  <c r="S380" i="25"/>
  <c r="T380" i="25" s="1"/>
  <c r="S414" i="25"/>
  <c r="T414" i="25" s="1"/>
  <c r="S515" i="25"/>
  <c r="T515" i="25" s="1"/>
  <c r="S200" i="25"/>
  <c r="T200" i="25" s="1"/>
  <c r="S314" i="25"/>
  <c r="T314" i="25" s="1"/>
  <c r="S382" i="25"/>
  <c r="T382" i="25" s="1"/>
  <c r="S448" i="25"/>
  <c r="T448" i="25" s="1"/>
  <c r="S517" i="25"/>
  <c r="T517" i="25" s="1"/>
  <c r="S173" i="25"/>
  <c r="T173" i="25" s="1"/>
  <c r="S394" i="25"/>
  <c r="T394" i="25" s="1"/>
  <c r="S449" i="25"/>
  <c r="T449" i="25" s="1"/>
  <c r="S496" i="25"/>
  <c r="T496" i="25" s="1"/>
  <c r="S555" i="25"/>
  <c r="T555" i="25" s="1"/>
  <c r="S292" i="25"/>
  <c r="T292" i="25" s="1"/>
  <c r="S350" i="25"/>
  <c r="T350" i="25" s="1"/>
  <c r="S395" i="25"/>
  <c r="T395" i="25" s="1"/>
  <c r="S451" i="25"/>
  <c r="T451" i="25" s="1"/>
  <c r="S174" i="25"/>
  <c r="T174" i="25" s="1"/>
  <c r="S240" i="25"/>
  <c r="T240" i="25" s="1"/>
  <c r="S293" i="25"/>
  <c r="T293" i="25" s="1"/>
  <c r="S351" i="25"/>
  <c r="T351" i="25" s="1"/>
  <c r="S452" i="25"/>
  <c r="T452" i="25" s="1"/>
  <c r="S505" i="25"/>
  <c r="T505" i="25" s="1"/>
  <c r="S556" i="25"/>
  <c r="T556" i="25" s="1"/>
  <c r="S175" i="25"/>
  <c r="T175" i="25" s="1"/>
  <c r="S294" i="25"/>
  <c r="T294" i="25" s="1"/>
  <c r="S453" i="25"/>
  <c r="T453" i="25" s="1"/>
  <c r="S506" i="25"/>
  <c r="T506" i="25" s="1"/>
  <c r="S557" i="25"/>
  <c r="T557" i="25" s="1"/>
  <c r="S179" i="25"/>
  <c r="T179" i="25" s="1"/>
  <c r="S303" i="25"/>
  <c r="T303" i="25" s="1"/>
  <c r="S455" i="25"/>
  <c r="T455" i="25" s="1"/>
  <c r="S248" i="25"/>
  <c r="T248" i="25" s="1"/>
  <c r="S304" i="25"/>
  <c r="T304" i="25" s="1"/>
  <c r="S357" i="25"/>
  <c r="T357" i="25" s="1"/>
  <c r="S458" i="25"/>
  <c r="T458" i="25" s="1"/>
  <c r="S251" i="25"/>
  <c r="T251" i="25" s="1"/>
  <c r="S406" i="25"/>
  <c r="T406" i="25" s="1"/>
  <c r="S359" i="25"/>
  <c r="T359" i="25" s="1"/>
  <c r="S565" i="25"/>
  <c r="T565" i="25" s="1"/>
  <c r="S360" i="25"/>
  <c r="T360" i="25" s="1"/>
  <c r="S176" i="25"/>
  <c r="T176" i="25" s="1"/>
  <c r="S302" i="25"/>
  <c r="T302" i="25" s="1"/>
  <c r="S353" i="25"/>
  <c r="T353" i="25" s="1"/>
  <c r="S402" i="25"/>
  <c r="T402" i="25" s="1"/>
  <c r="S454" i="25"/>
  <c r="T454" i="25" s="1"/>
  <c r="S507" i="25"/>
  <c r="T507" i="25" s="1"/>
  <c r="S558" i="25"/>
  <c r="T558" i="25" s="1"/>
  <c r="S244" i="25"/>
  <c r="T244" i="25" s="1"/>
  <c r="S403" i="25"/>
  <c r="T403" i="25" s="1"/>
  <c r="S187" i="25"/>
  <c r="T187" i="25" s="1"/>
  <c r="S405" i="25"/>
  <c r="T405" i="25" s="1"/>
  <c r="S563" i="25"/>
  <c r="T563" i="25" s="1"/>
  <c r="S358" i="25"/>
  <c r="T358" i="25" s="1"/>
  <c r="S564" i="25"/>
  <c r="T564" i="25" s="1"/>
  <c r="S188" i="25"/>
  <c r="T188" i="25" s="1"/>
  <c r="S305" i="25"/>
  <c r="T305" i="25" s="1"/>
  <c r="S518" i="25"/>
  <c r="T518" i="25" s="1"/>
  <c r="S567" i="25"/>
  <c r="T567" i="25" s="1"/>
  <c r="S186" i="25"/>
  <c r="T186" i="25" s="1"/>
  <c r="S356" i="25"/>
  <c r="T356" i="25" s="1"/>
  <c r="S404" i="25"/>
  <c r="T404" i="25" s="1"/>
  <c r="S457" i="25"/>
  <c r="T457" i="25" s="1"/>
  <c r="S508" i="25"/>
  <c r="T508" i="25" s="1"/>
  <c r="S562" i="25"/>
  <c r="T562" i="25" s="1"/>
  <c r="S509" i="25"/>
  <c r="T509" i="25" s="1"/>
  <c r="S513" i="25"/>
  <c r="T513" i="25" s="1"/>
  <c r="S460" i="25"/>
  <c r="T460" i="25" s="1"/>
  <c r="S521" i="25"/>
  <c r="T521" i="25" s="1"/>
  <c r="S411" i="25"/>
  <c r="T411" i="25" s="1"/>
  <c r="S417" i="25"/>
  <c r="T417" i="25" s="1"/>
  <c r="S463" i="25"/>
  <c r="T463" i="25" s="1"/>
  <c r="S253" i="25"/>
  <c r="T253" i="25" s="1"/>
  <c r="S310" i="25"/>
  <c r="T310" i="25" s="1"/>
  <c r="S461" i="25"/>
  <c r="T461" i="25" s="1"/>
  <c r="S520" i="25"/>
  <c r="T520" i="25" s="1"/>
  <c r="S566" i="25"/>
  <c r="T566" i="25" s="1"/>
  <c r="S315" i="25"/>
  <c r="T315" i="25" s="1"/>
  <c r="S197" i="25"/>
  <c r="T197" i="25" s="1"/>
  <c r="S255" i="25"/>
  <c r="T255" i="25" s="1"/>
  <c r="S361" i="25"/>
  <c r="T361" i="25" s="1"/>
  <c r="S522" i="25"/>
  <c r="T522" i="25" s="1"/>
  <c r="S201" i="25"/>
  <c r="T201" i="25" s="1"/>
  <c r="S316" i="25"/>
  <c r="T316" i="25" s="1"/>
  <c r="S362" i="25"/>
  <c r="T362" i="25" s="1"/>
  <c r="S418" i="25"/>
  <c r="T418" i="25" s="1"/>
  <c r="S471" i="25"/>
  <c r="T471" i="25" s="1"/>
  <c r="S523" i="25"/>
  <c r="T523" i="25" s="1"/>
  <c r="S202" i="25"/>
  <c r="T202" i="25" s="1"/>
  <c r="S256" i="25"/>
  <c r="T256" i="25" s="1"/>
  <c r="S317" i="25"/>
  <c r="T317" i="25" s="1"/>
  <c r="S369" i="25"/>
  <c r="T369" i="25" s="1"/>
  <c r="S419" i="25"/>
  <c r="T419" i="25" s="1"/>
  <c r="S472" i="25"/>
  <c r="T472" i="25" s="1"/>
  <c r="S138" i="25"/>
  <c r="T138" i="25" s="1"/>
  <c r="S203" i="25"/>
  <c r="T203" i="25" s="1"/>
  <c r="S264" i="25"/>
  <c r="T264" i="25" s="1"/>
  <c r="S420" i="25"/>
  <c r="T420" i="25" s="1"/>
  <c r="S473" i="25"/>
  <c r="T473" i="25" s="1"/>
  <c r="S139" i="25"/>
  <c r="T139" i="25" s="1"/>
  <c r="S204" i="25"/>
  <c r="T204" i="25" s="1"/>
  <c r="S265" i="25"/>
  <c r="T265" i="25" s="1"/>
  <c r="S318" i="25"/>
  <c r="T318" i="25" s="1"/>
  <c r="S371" i="25"/>
  <c r="T371" i="25" s="1"/>
  <c r="S421" i="25"/>
  <c r="T421" i="25" s="1"/>
  <c r="S474" i="25"/>
  <c r="T474" i="25" s="1"/>
  <c r="S526" i="25"/>
  <c r="T526" i="25" s="1"/>
  <c r="S326" i="25"/>
  <c r="T326" i="25" s="1"/>
  <c r="S425" i="25"/>
  <c r="T425" i="25" s="1"/>
  <c r="S273" i="25"/>
  <c r="T273" i="25" s="1"/>
  <c r="S327" i="25"/>
  <c r="T327" i="25" s="1"/>
  <c r="S143" i="25"/>
  <c r="T143" i="25" s="1"/>
  <c r="S207" i="25"/>
  <c r="T207" i="25" s="1"/>
  <c r="S266" i="25"/>
  <c r="T266" i="25" s="1"/>
  <c r="S320" i="25"/>
  <c r="T320" i="25" s="1"/>
  <c r="S372" i="25"/>
  <c r="T372" i="25" s="1"/>
  <c r="S422" i="25"/>
  <c r="T422" i="25" s="1"/>
  <c r="S475" i="25"/>
  <c r="T475" i="25" s="1"/>
  <c r="S527" i="25"/>
  <c r="T527" i="25" s="1"/>
  <c r="S151" i="25"/>
  <c r="T151" i="25" s="1"/>
  <c r="S208" i="25"/>
  <c r="T208" i="25" s="1"/>
  <c r="S267" i="25"/>
  <c r="T267" i="25" s="1"/>
  <c r="S323" i="25"/>
  <c r="T323" i="25" s="1"/>
  <c r="S373" i="25"/>
  <c r="T373" i="25" s="1"/>
  <c r="S423" i="25"/>
  <c r="T423" i="25" s="1"/>
  <c r="S477" i="25"/>
  <c r="T477" i="25" s="1"/>
  <c r="S325" i="25"/>
  <c r="T325" i="25" s="1"/>
  <c r="S374" i="25"/>
  <c r="T374" i="25" s="1"/>
  <c r="S479" i="25"/>
  <c r="T479" i="25" s="1"/>
  <c r="S152" i="25"/>
  <c r="T152" i="25" s="1"/>
  <c r="S376" i="25"/>
  <c r="T376" i="25" s="1"/>
  <c r="S210" i="25"/>
  <c r="T210" i="25" s="1"/>
  <c r="S383" i="25"/>
  <c r="T383" i="25" s="1"/>
  <c r="S424" i="25"/>
  <c r="T424" i="25" s="1"/>
  <c r="S528" i="25"/>
  <c r="T528" i="25" s="1"/>
  <c r="S268" i="25"/>
  <c r="T268" i="25" s="1"/>
  <c r="S153" i="25"/>
  <c r="T153" i="25" s="1"/>
  <c r="S225" i="25"/>
  <c r="T225" i="25" s="1"/>
  <c r="S387" i="25"/>
  <c r="T387" i="25" s="1"/>
  <c r="S543" i="25"/>
  <c r="T543" i="25" s="1"/>
  <c r="S226" i="25"/>
  <c r="T226" i="25" s="1"/>
  <c r="S390" i="25"/>
  <c r="T390" i="25" s="1"/>
  <c r="S435" i="25"/>
  <c r="T435" i="25" s="1"/>
  <c r="S443" i="25"/>
  <c r="T443" i="25" s="1"/>
  <c r="S495" i="25"/>
  <c r="T495" i="25" s="1"/>
  <c r="S385" i="25"/>
  <c r="T385" i="25" s="1"/>
  <c r="S212" i="25"/>
  <c r="T212" i="25" s="1"/>
  <c r="S227" i="25"/>
  <c r="T227" i="25" s="1"/>
  <c r="S392" i="25"/>
  <c r="T392" i="25" s="1"/>
  <c r="S229" i="25"/>
  <c r="T229" i="25" s="1"/>
  <c r="S393" i="25"/>
  <c r="T393" i="25" s="1"/>
  <c r="S553" i="25"/>
  <c r="T553" i="25" s="1"/>
  <c r="S429" i="25"/>
  <c r="T429" i="25" s="1"/>
  <c r="S282" i="25"/>
  <c r="T282" i="25" s="1"/>
  <c r="S434" i="25"/>
  <c r="T434" i="25" s="1"/>
  <c r="S284" i="25"/>
  <c r="T284" i="25" s="1"/>
  <c r="S287" i="25"/>
  <c r="T287" i="25" s="1"/>
  <c r="S288" i="25"/>
  <c r="T288" i="25" s="1"/>
  <c r="S338" i="25"/>
  <c r="T338" i="25" s="1"/>
  <c r="S230" i="25"/>
  <c r="T230" i="25" s="1"/>
  <c r="S428" i="25"/>
  <c r="T428" i="25" s="1"/>
  <c r="S554" i="25"/>
  <c r="T554" i="25" s="1"/>
  <c r="S430" i="25"/>
  <c r="T430" i="25" s="1"/>
  <c r="S283" i="25"/>
  <c r="T283" i="25" s="1"/>
  <c r="S438" i="25"/>
  <c r="T438" i="25" s="1"/>
  <c r="S171" i="25"/>
  <c r="T171" i="25" s="1"/>
  <c r="S531" i="25"/>
  <c r="T531" i="25" s="1"/>
  <c r="S213" i="25"/>
  <c r="T213" i="25" s="1"/>
  <c r="S216" i="25"/>
  <c r="T216" i="25" s="1"/>
  <c r="S280" i="25"/>
  <c r="T280" i="25" s="1"/>
  <c r="S386" i="25"/>
  <c r="T386" i="25" s="1"/>
  <c r="S530" i="25"/>
  <c r="T530" i="25" s="1"/>
  <c r="S289" i="25"/>
  <c r="T289" i="25" s="1"/>
  <c r="S482" i="25"/>
  <c r="T482" i="25" s="1"/>
  <c r="S483" i="25"/>
  <c r="T483" i="25" s="1"/>
  <c r="S492" i="25"/>
  <c r="T492" i="25" s="1"/>
  <c r="S493" i="25"/>
  <c r="T493" i="25" s="1"/>
  <c r="S164" i="25"/>
  <c r="T164" i="25" s="1"/>
  <c r="S167" i="25"/>
  <c r="T167" i="25" s="1"/>
  <c r="S172" i="25"/>
  <c r="T172" i="25" s="1"/>
  <c r="S540" i="25"/>
  <c r="T540" i="25" s="1"/>
  <c r="S541" i="25"/>
  <c r="T541" i="25" s="1"/>
  <c r="S542" i="25"/>
  <c r="T542" i="25" s="1"/>
  <c r="S328" i="25"/>
  <c r="T328" i="25" s="1"/>
  <c r="S487" i="25"/>
  <c r="T487" i="25" s="1"/>
  <c r="S329" i="25"/>
  <c r="T329" i="25" s="1"/>
  <c r="S490" i="25"/>
  <c r="T490" i="25" s="1"/>
  <c r="S335" i="25"/>
  <c r="T335" i="25" s="1"/>
  <c r="S336" i="25"/>
  <c r="T336" i="25" s="1"/>
  <c r="S494" i="25"/>
  <c r="T494" i="25" s="1"/>
  <c r="S169" i="25"/>
  <c r="T169" i="25" s="1"/>
  <c r="S384" i="25"/>
  <c r="T384" i="25" s="1"/>
  <c r="S214" i="25"/>
  <c r="T214" i="25" s="1"/>
  <c r="S18" i="25"/>
  <c r="T18" i="25" s="1"/>
  <c r="S54" i="25"/>
  <c r="T54" i="25" s="1"/>
  <c r="S10" i="25"/>
  <c r="T10" i="25" s="1"/>
  <c r="N131" i="28"/>
  <c r="O131" i="28" s="1"/>
  <c r="S103" i="25"/>
  <c r="T103" i="25" s="1"/>
  <c r="S129" i="25"/>
  <c r="T129" i="25" s="1"/>
  <c r="N80" i="28"/>
  <c r="O80" i="28" s="1"/>
  <c r="S84" i="25"/>
  <c r="T84" i="25" s="1"/>
  <c r="N125" i="28"/>
  <c r="O125" i="28" s="1"/>
  <c r="S30" i="25"/>
  <c r="T30" i="25" s="1"/>
  <c r="N70" i="28"/>
  <c r="O70" i="28" s="1"/>
  <c r="N14" i="28"/>
  <c r="O14" i="28" s="1"/>
  <c r="S39" i="25"/>
  <c r="T39" i="25" s="1"/>
  <c r="S64" i="25"/>
  <c r="T64" i="25" s="1"/>
  <c r="N110" i="26"/>
  <c r="O110" i="26" s="1"/>
  <c r="N124" i="28"/>
  <c r="O124" i="28" s="1"/>
  <c r="S109" i="25"/>
  <c r="T109" i="25" s="1"/>
  <c r="N34" i="26"/>
  <c r="O34" i="26" s="1"/>
  <c r="N69" i="28"/>
  <c r="O69" i="28" s="1"/>
  <c r="S121" i="25"/>
  <c r="T121" i="25" s="1"/>
  <c r="S120" i="25"/>
  <c r="T120" i="25" s="1"/>
  <c r="N75" i="26"/>
  <c r="O75" i="26" s="1"/>
  <c r="S28" i="25"/>
  <c r="T28" i="25" s="1"/>
  <c r="S92" i="25"/>
  <c r="T92" i="25" s="1"/>
  <c r="N132" i="26"/>
  <c r="O132" i="26" s="1"/>
  <c r="N61" i="28"/>
  <c r="O61" i="28" s="1"/>
  <c r="AB6" i="24"/>
  <c r="AC6" i="24" s="1"/>
  <c r="S25" i="25"/>
  <c r="T25" i="25" s="1"/>
  <c r="S125" i="25"/>
  <c r="T125" i="25" s="1"/>
  <c r="S126" i="25"/>
  <c r="T126" i="25" s="1"/>
  <c r="S65" i="25"/>
  <c r="T65" i="25" s="1"/>
  <c r="N126" i="26"/>
  <c r="O126" i="26" s="1"/>
  <c r="N58" i="26"/>
  <c r="O58" i="26" s="1"/>
  <c r="N11" i="26"/>
  <c r="O11" i="26" s="1"/>
  <c r="N72" i="26"/>
  <c r="O72" i="26" s="1"/>
  <c r="AB80" i="24"/>
  <c r="AC80" i="24" s="1"/>
  <c r="AB73" i="24"/>
  <c r="AC73" i="24" s="1"/>
  <c r="AB103" i="24"/>
  <c r="AC103" i="24" s="1"/>
  <c r="AB123" i="24"/>
  <c r="AC123" i="24" s="1"/>
  <c r="N116" i="28"/>
  <c r="O116" i="28" s="1"/>
  <c r="N112" i="28"/>
  <c r="O112" i="28" s="1"/>
  <c r="N55" i="28"/>
  <c r="O55" i="28" s="1"/>
  <c r="N74" i="28"/>
  <c r="O74" i="28" s="1"/>
  <c r="N99" i="31"/>
  <c r="O99" i="31" s="1"/>
  <c r="N136" i="31"/>
  <c r="O136" i="31" s="1"/>
  <c r="N109" i="31"/>
  <c r="O109" i="31" s="1"/>
  <c r="N92" i="31"/>
  <c r="O92" i="31" s="1"/>
  <c r="S135" i="25"/>
  <c r="T135" i="25" s="1"/>
  <c r="S52" i="25"/>
  <c r="T52" i="25" s="1"/>
  <c r="S95" i="25"/>
  <c r="T95" i="25" s="1"/>
  <c r="S127" i="25"/>
  <c r="T127" i="25" s="1"/>
  <c r="N23" i="26"/>
  <c r="O23" i="26" s="1"/>
  <c r="N119" i="26"/>
  <c r="O119" i="26" s="1"/>
  <c r="N109" i="26"/>
  <c r="O109" i="26" s="1"/>
  <c r="N36" i="26"/>
  <c r="O36" i="26" s="1"/>
  <c r="AB41" i="24"/>
  <c r="AC41" i="24" s="1"/>
  <c r="AB12" i="24"/>
  <c r="AC12" i="24" s="1"/>
  <c r="AB65" i="24"/>
  <c r="AC65" i="24" s="1"/>
  <c r="AB48" i="24"/>
  <c r="AC48" i="24" s="1"/>
  <c r="N118" i="28"/>
  <c r="O118" i="28" s="1"/>
  <c r="N17" i="28"/>
  <c r="O17" i="28" s="1"/>
  <c r="N47" i="28"/>
  <c r="O47" i="28" s="1"/>
  <c r="N31" i="28"/>
  <c r="O31" i="28" s="1"/>
  <c r="N48" i="28"/>
  <c r="O48" i="28" s="1"/>
  <c r="S50" i="25"/>
  <c r="T50" i="25" s="1"/>
  <c r="S29" i="25"/>
  <c r="T29" i="25" s="1"/>
  <c r="S12" i="25"/>
  <c r="T12" i="25" s="1"/>
  <c r="N104" i="28"/>
  <c r="O104" i="28" s="1"/>
  <c r="S73" i="25"/>
  <c r="T73" i="25" s="1"/>
  <c r="N50" i="28"/>
  <c r="O50" i="28" s="1"/>
  <c r="S98" i="25"/>
  <c r="T98" i="25" s="1"/>
  <c r="S67" i="25"/>
  <c r="T67" i="25" s="1"/>
  <c r="N81" i="26"/>
  <c r="O81" i="26" s="1"/>
  <c r="S53" i="25"/>
  <c r="T53" i="25" s="1"/>
  <c r="S90" i="25"/>
  <c r="T90" i="25" s="1"/>
  <c r="N125" i="26"/>
  <c r="O125" i="26" s="1"/>
  <c r="N60" i="26"/>
  <c r="O60" i="26" s="1"/>
  <c r="N107" i="26"/>
  <c r="O107" i="26" s="1"/>
  <c r="AB126" i="24"/>
  <c r="AC126" i="24" s="1"/>
  <c r="N119" i="28"/>
  <c r="O119" i="28" s="1"/>
  <c r="S79" i="25"/>
  <c r="T79" i="25" s="1"/>
  <c r="S15" i="25"/>
  <c r="T15" i="25" s="1"/>
  <c r="S62" i="25"/>
  <c r="T62" i="25" s="1"/>
  <c r="S105" i="25"/>
  <c r="T105" i="25" s="1"/>
  <c r="N124" i="26"/>
  <c r="O124" i="26" s="1"/>
  <c r="N56" i="26"/>
  <c r="O56" i="26" s="1"/>
  <c r="N57" i="26"/>
  <c r="O57" i="26" s="1"/>
  <c r="N139" i="26"/>
  <c r="O139" i="26" s="1"/>
  <c r="AB40" i="24"/>
  <c r="AC40" i="24" s="1"/>
  <c r="AB120" i="24"/>
  <c r="AC120" i="24" s="1"/>
  <c r="AB23" i="24"/>
  <c r="AC23" i="24" s="1"/>
  <c r="AB121" i="24"/>
  <c r="AC121" i="24" s="1"/>
  <c r="N110" i="28"/>
  <c r="O110" i="28" s="1"/>
  <c r="N108" i="28"/>
  <c r="O108" i="28" s="1"/>
  <c r="N10" i="28"/>
  <c r="O10" i="28" s="1"/>
  <c r="N133" i="28"/>
  <c r="O133" i="28" s="1"/>
  <c r="N22" i="28"/>
  <c r="O22" i="28" s="1"/>
  <c r="N162" i="31"/>
  <c r="O162" i="31" s="1"/>
  <c r="N163" i="31"/>
  <c r="O163" i="31" s="1"/>
  <c r="N144" i="31"/>
  <c r="O144" i="31" s="1"/>
  <c r="N204" i="31"/>
  <c r="O204" i="31" s="1"/>
  <c r="N243" i="31"/>
  <c r="O243" i="31" s="1"/>
  <c r="N263" i="31"/>
  <c r="O263" i="31" s="1"/>
  <c r="N283" i="31"/>
  <c r="O283" i="31" s="1"/>
  <c r="N341" i="31"/>
  <c r="O341" i="31" s="1"/>
  <c r="N420" i="31"/>
  <c r="O420" i="31" s="1"/>
  <c r="N440" i="31"/>
  <c r="O440" i="31" s="1"/>
  <c r="N460" i="31"/>
  <c r="O460" i="31" s="1"/>
  <c r="N499" i="31"/>
  <c r="O499" i="31" s="1"/>
  <c r="N519" i="31"/>
  <c r="O519" i="31" s="1"/>
  <c r="N539" i="31"/>
  <c r="O539" i="31" s="1"/>
  <c r="N578" i="31"/>
  <c r="O578" i="31" s="1"/>
  <c r="N620" i="31"/>
  <c r="O620" i="31" s="1"/>
  <c r="N640" i="31"/>
  <c r="O640" i="31" s="1"/>
  <c r="N660" i="31"/>
  <c r="O660" i="31" s="1"/>
  <c r="N702" i="31"/>
  <c r="O702" i="31" s="1"/>
  <c r="N722" i="31"/>
  <c r="O722" i="31" s="1"/>
  <c r="N764" i="31"/>
  <c r="O764" i="31" s="1"/>
  <c r="N784" i="31"/>
  <c r="O784" i="31" s="1"/>
  <c r="N804" i="31"/>
  <c r="O804" i="31" s="1"/>
  <c r="N846" i="31"/>
  <c r="O846" i="31" s="1"/>
  <c r="N887" i="31"/>
  <c r="O887" i="31" s="1"/>
  <c r="N184" i="31"/>
  <c r="O184" i="31" s="1"/>
  <c r="N205" i="31"/>
  <c r="O205" i="31" s="1"/>
  <c r="N224" i="31"/>
  <c r="O224" i="31" s="1"/>
  <c r="N303" i="31"/>
  <c r="O303" i="31" s="1"/>
  <c r="N322" i="31"/>
  <c r="O322" i="31" s="1"/>
  <c r="N342" i="31"/>
  <c r="O342" i="31" s="1"/>
  <c r="N362" i="31"/>
  <c r="O362" i="31" s="1"/>
  <c r="N382" i="31"/>
  <c r="O382" i="31" s="1"/>
  <c r="N401" i="31"/>
  <c r="O401" i="31" s="1"/>
  <c r="N441" i="31"/>
  <c r="O441" i="31" s="1"/>
  <c r="N461" i="31"/>
  <c r="O461" i="31" s="1"/>
  <c r="N559" i="31"/>
  <c r="O559" i="31" s="1"/>
  <c r="N579" i="31"/>
  <c r="O579" i="31" s="1"/>
  <c r="N600" i="31"/>
  <c r="O600" i="31" s="1"/>
  <c r="N621" i="31"/>
  <c r="O621" i="31" s="1"/>
  <c r="N661" i="31"/>
  <c r="O661" i="31" s="1"/>
  <c r="N723" i="31"/>
  <c r="O723" i="31" s="1"/>
  <c r="N744" i="31"/>
  <c r="O744" i="31" s="1"/>
  <c r="N765" i="31"/>
  <c r="O765" i="31" s="1"/>
  <c r="N805" i="31"/>
  <c r="O805" i="31" s="1"/>
  <c r="N866" i="31"/>
  <c r="O866" i="31" s="1"/>
  <c r="N164" i="31"/>
  <c r="O164" i="31" s="1"/>
  <c r="N480" i="31"/>
  <c r="O480" i="31" s="1"/>
  <c r="N682" i="31"/>
  <c r="O682" i="31" s="1"/>
  <c r="N826" i="31"/>
  <c r="O826" i="31" s="1"/>
  <c r="N169" i="31"/>
  <c r="O169" i="31" s="1"/>
  <c r="N189" i="31"/>
  <c r="O189" i="31" s="1"/>
  <c r="N228" i="31"/>
  <c r="O228" i="31" s="1"/>
  <c r="N248" i="31"/>
  <c r="O248" i="31" s="1"/>
  <c r="N268" i="31"/>
  <c r="O268" i="31" s="1"/>
  <c r="N307" i="31"/>
  <c r="O307" i="31" s="1"/>
  <c r="N327" i="31"/>
  <c r="O327" i="31" s="1"/>
  <c r="N347" i="31"/>
  <c r="O347" i="31" s="1"/>
  <c r="N405" i="31"/>
  <c r="O405" i="31" s="1"/>
  <c r="N484" i="31"/>
  <c r="O484" i="31" s="1"/>
  <c r="N504" i="31"/>
  <c r="O504" i="31" s="1"/>
  <c r="N524" i="31"/>
  <c r="O524" i="31" s="1"/>
  <c r="N563" i="31"/>
  <c r="O563" i="31" s="1"/>
  <c r="N584" i="31"/>
  <c r="O584" i="31" s="1"/>
  <c r="N605" i="31"/>
  <c r="O605" i="31" s="1"/>
  <c r="N149" i="31"/>
  <c r="O149" i="31" s="1"/>
  <c r="N209" i="31"/>
  <c r="O209" i="31" s="1"/>
  <c r="N249" i="31"/>
  <c r="O249" i="31" s="1"/>
  <c r="N269" i="31"/>
  <c r="O269" i="31" s="1"/>
  <c r="N288" i="31"/>
  <c r="O288" i="31" s="1"/>
  <c r="N150" i="31"/>
  <c r="O150" i="31" s="1"/>
  <c r="N151" i="31"/>
  <c r="O151" i="31" s="1"/>
  <c r="N171" i="31"/>
  <c r="O171" i="31" s="1"/>
  <c r="N210" i="31"/>
  <c r="O210" i="31" s="1"/>
  <c r="N230" i="31"/>
  <c r="O230" i="31" s="1"/>
  <c r="N250" i="31"/>
  <c r="O250" i="31" s="1"/>
  <c r="N270" i="31"/>
  <c r="O270" i="31" s="1"/>
  <c r="N289" i="31"/>
  <c r="O289" i="31" s="1"/>
  <c r="N329" i="31"/>
  <c r="O329" i="31" s="1"/>
  <c r="N349" i="31"/>
  <c r="O349" i="31" s="1"/>
  <c r="N368" i="31"/>
  <c r="O368" i="31" s="1"/>
  <c r="N447" i="31"/>
  <c r="O447" i="31" s="1"/>
  <c r="N466" i="31"/>
  <c r="O466" i="31" s="1"/>
  <c r="N486" i="31"/>
  <c r="O486" i="31" s="1"/>
  <c r="N506" i="31"/>
  <c r="O506" i="31" s="1"/>
  <c r="N526" i="31"/>
  <c r="O526" i="31" s="1"/>
  <c r="N545" i="31"/>
  <c r="O545" i="31" s="1"/>
  <c r="N565" i="31"/>
  <c r="O565" i="31" s="1"/>
  <c r="N586" i="31"/>
  <c r="O586" i="31" s="1"/>
  <c r="N626" i="31"/>
  <c r="O626" i="31" s="1"/>
  <c r="N668" i="31"/>
  <c r="O668" i="31" s="1"/>
  <c r="N688" i="31"/>
  <c r="O688" i="31" s="1"/>
  <c r="N709" i="31"/>
  <c r="O709" i="31" s="1"/>
  <c r="N730" i="31"/>
  <c r="O730" i="31" s="1"/>
  <c r="N770" i="31"/>
  <c r="O770" i="31" s="1"/>
  <c r="N812" i="31"/>
  <c r="O812" i="31" s="1"/>
  <c r="N832" i="31"/>
  <c r="O832" i="31" s="1"/>
  <c r="N852" i="31"/>
  <c r="O852" i="31" s="1"/>
  <c r="N191" i="31"/>
  <c r="O191" i="31" s="1"/>
  <c r="N211" i="31"/>
  <c r="O211" i="31" s="1"/>
  <c r="N231" i="31"/>
  <c r="O231" i="31" s="1"/>
  <c r="N251" i="31"/>
  <c r="O251" i="31" s="1"/>
  <c r="N309" i="31"/>
  <c r="O309" i="31" s="1"/>
  <c r="N388" i="31"/>
  <c r="O388" i="31" s="1"/>
  <c r="N408" i="31"/>
  <c r="O408" i="31" s="1"/>
  <c r="N428" i="31"/>
  <c r="O428" i="31" s="1"/>
  <c r="N467" i="31"/>
  <c r="O467" i="31" s="1"/>
  <c r="N487" i="31"/>
  <c r="O487" i="31" s="1"/>
  <c r="N507" i="31"/>
  <c r="O507" i="31" s="1"/>
  <c r="N566" i="31"/>
  <c r="O566" i="31" s="1"/>
  <c r="N587" i="31"/>
  <c r="O587" i="31" s="1"/>
  <c r="N607" i="31"/>
  <c r="O607" i="31" s="1"/>
  <c r="N627" i="31"/>
  <c r="O627" i="31" s="1"/>
  <c r="N648" i="31"/>
  <c r="O648" i="31" s="1"/>
  <c r="N669" i="31"/>
  <c r="O669" i="31" s="1"/>
  <c r="N710" i="31"/>
  <c r="O710" i="31" s="1"/>
  <c r="N731" i="31"/>
  <c r="O731" i="31" s="1"/>
  <c r="N751" i="31"/>
  <c r="O751" i="31" s="1"/>
  <c r="N771" i="31"/>
  <c r="O771" i="31" s="1"/>
  <c r="N792" i="31"/>
  <c r="O792" i="31" s="1"/>
  <c r="N813" i="31"/>
  <c r="O813" i="31" s="1"/>
  <c r="N153" i="31"/>
  <c r="O153" i="31" s="1"/>
  <c r="N173" i="31"/>
  <c r="O173" i="31" s="1"/>
  <c r="N192" i="31"/>
  <c r="O192" i="31" s="1"/>
  <c r="N212" i="31"/>
  <c r="O212" i="31" s="1"/>
  <c r="N232" i="31"/>
  <c r="O232" i="31" s="1"/>
  <c r="N252" i="31"/>
  <c r="O252" i="31" s="1"/>
  <c r="N291" i="31"/>
  <c r="O291" i="31" s="1"/>
  <c r="N311" i="31"/>
  <c r="O311" i="31" s="1"/>
  <c r="N331" i="31"/>
  <c r="O331" i="31" s="1"/>
  <c r="N389" i="31"/>
  <c r="O389" i="31" s="1"/>
  <c r="N468" i="31"/>
  <c r="O468" i="31" s="1"/>
  <c r="N488" i="31"/>
  <c r="O488" i="31" s="1"/>
  <c r="N508" i="31"/>
  <c r="O508" i="31" s="1"/>
  <c r="N547" i="31"/>
  <c r="O547" i="31" s="1"/>
  <c r="N588" i="31"/>
  <c r="O588" i="31" s="1"/>
  <c r="N608" i="31"/>
  <c r="O608" i="31" s="1"/>
  <c r="N628" i="31"/>
  <c r="O628" i="31" s="1"/>
  <c r="N670" i="31"/>
  <c r="O670" i="31" s="1"/>
  <c r="N732" i="31"/>
  <c r="O732" i="31" s="1"/>
  <c r="N752" i="31"/>
  <c r="O752" i="31" s="1"/>
  <c r="N772" i="31"/>
  <c r="O772" i="31" s="1"/>
  <c r="N814" i="31"/>
  <c r="O814" i="31" s="1"/>
  <c r="N855" i="31"/>
  <c r="O855" i="31" s="1"/>
  <c r="N154" i="31"/>
  <c r="O154" i="31" s="1"/>
  <c r="N193" i="31"/>
  <c r="O193" i="31" s="1"/>
  <c r="N292" i="31"/>
  <c r="O292" i="31" s="1"/>
  <c r="N332" i="31"/>
  <c r="O332" i="31" s="1"/>
  <c r="N391" i="31"/>
  <c r="O391" i="31" s="1"/>
  <c r="N469" i="31"/>
  <c r="O469" i="31" s="1"/>
  <c r="N548" i="31"/>
  <c r="O548" i="31" s="1"/>
  <c r="N630" i="31"/>
  <c r="O630" i="31" s="1"/>
  <c r="N713" i="31"/>
  <c r="O713" i="31" s="1"/>
  <c r="N753" i="31"/>
  <c r="O753" i="31" s="1"/>
  <c r="N815" i="31"/>
  <c r="O815" i="31" s="1"/>
  <c r="N856" i="31"/>
  <c r="O856" i="31" s="1"/>
  <c r="N155" i="31"/>
  <c r="O155" i="31" s="1"/>
  <c r="N254" i="31"/>
  <c r="O254" i="31" s="1"/>
  <c r="N313" i="31"/>
  <c r="O313" i="31" s="1"/>
  <c r="N352" i="31"/>
  <c r="O352" i="31" s="1"/>
  <c r="N431" i="31"/>
  <c r="O431" i="31" s="1"/>
  <c r="N490" i="31"/>
  <c r="O490" i="31" s="1"/>
  <c r="N529" i="31"/>
  <c r="O529" i="31" s="1"/>
  <c r="N631" i="31"/>
  <c r="O631" i="31" s="1"/>
  <c r="N734" i="31"/>
  <c r="O734" i="31" s="1"/>
  <c r="N233" i="31"/>
  <c r="O233" i="31" s="1"/>
  <c r="N253" i="31"/>
  <c r="O253" i="31" s="1"/>
  <c r="N272" i="31"/>
  <c r="O272" i="31" s="1"/>
  <c r="N351" i="31"/>
  <c r="O351" i="31" s="1"/>
  <c r="N370" i="31"/>
  <c r="O370" i="31" s="1"/>
  <c r="N390" i="31"/>
  <c r="O390" i="31" s="1"/>
  <c r="N410" i="31"/>
  <c r="O410" i="31" s="1"/>
  <c r="N430" i="31"/>
  <c r="O430" i="31" s="1"/>
  <c r="N449" i="31"/>
  <c r="O449" i="31" s="1"/>
  <c r="N489" i="31"/>
  <c r="O489" i="31" s="1"/>
  <c r="N509" i="31"/>
  <c r="O509" i="31" s="1"/>
  <c r="N528" i="31"/>
  <c r="O528" i="31" s="1"/>
  <c r="N568" i="31"/>
  <c r="O568" i="31" s="1"/>
  <c r="N589" i="31"/>
  <c r="O589" i="31" s="1"/>
  <c r="N629" i="31"/>
  <c r="O629" i="31" s="1"/>
  <c r="N650" i="31"/>
  <c r="O650" i="31" s="1"/>
  <c r="N690" i="31"/>
  <c r="O690" i="31" s="1"/>
  <c r="N712" i="31"/>
  <c r="O712" i="31" s="1"/>
  <c r="N733" i="31"/>
  <c r="O733" i="31" s="1"/>
  <c r="N773" i="31"/>
  <c r="O773" i="31" s="1"/>
  <c r="N794" i="31"/>
  <c r="O794" i="31" s="1"/>
  <c r="N834" i="31"/>
  <c r="O834" i="31" s="1"/>
  <c r="N876" i="31"/>
  <c r="O876" i="31" s="1"/>
  <c r="N174" i="31"/>
  <c r="O174" i="31" s="1"/>
  <c r="N213" i="31"/>
  <c r="O213" i="31" s="1"/>
  <c r="N312" i="31"/>
  <c r="O312" i="31" s="1"/>
  <c r="N371" i="31"/>
  <c r="O371" i="31" s="1"/>
  <c r="N411" i="31"/>
  <c r="O411" i="31" s="1"/>
  <c r="N569" i="31"/>
  <c r="O569" i="31" s="1"/>
  <c r="N609" i="31"/>
  <c r="O609" i="31" s="1"/>
  <c r="N651" i="31"/>
  <c r="O651" i="31" s="1"/>
  <c r="N671" i="31"/>
  <c r="O671" i="31" s="1"/>
  <c r="N691" i="31"/>
  <c r="O691" i="31" s="1"/>
  <c r="N774" i="31"/>
  <c r="O774" i="31" s="1"/>
  <c r="N795" i="31"/>
  <c r="O795" i="31" s="1"/>
  <c r="N835" i="31"/>
  <c r="O835" i="31" s="1"/>
  <c r="N877" i="31"/>
  <c r="O877" i="31" s="1"/>
  <c r="N214" i="31"/>
  <c r="O214" i="31" s="1"/>
  <c r="N234" i="31"/>
  <c r="O234" i="31" s="1"/>
  <c r="N273" i="31"/>
  <c r="O273" i="31" s="1"/>
  <c r="N333" i="31"/>
  <c r="O333" i="31" s="1"/>
  <c r="N450" i="31"/>
  <c r="O450" i="31" s="1"/>
  <c r="N470" i="31"/>
  <c r="O470" i="31" s="1"/>
  <c r="N510" i="31"/>
  <c r="O510" i="31" s="1"/>
  <c r="N590" i="31"/>
  <c r="O590" i="31" s="1"/>
  <c r="N175" i="31"/>
  <c r="O175" i="31" s="1"/>
  <c r="N202" i="31"/>
  <c r="O202" i="31" s="1"/>
  <c r="N287" i="31"/>
  <c r="O287" i="31" s="1"/>
  <c r="N425" i="31"/>
  <c r="O425" i="31" s="1"/>
  <c r="N454" i="31"/>
  <c r="O454" i="31" s="1"/>
  <c r="N646" i="31"/>
  <c r="O646" i="31" s="1"/>
  <c r="N675" i="31"/>
  <c r="O675" i="31" s="1"/>
  <c r="N729" i="31"/>
  <c r="O729" i="31" s="1"/>
  <c r="N758" i="31"/>
  <c r="O758" i="31" s="1"/>
  <c r="N783" i="31"/>
  <c r="O783" i="31" s="1"/>
  <c r="N836" i="31"/>
  <c r="O836" i="31" s="1"/>
  <c r="N885" i="31"/>
  <c r="O885" i="31" s="1"/>
  <c r="N427" i="31"/>
  <c r="O427" i="31" s="1"/>
  <c r="N622" i="31"/>
  <c r="O622" i="31" s="1"/>
  <c r="N676" i="31"/>
  <c r="O676" i="31" s="1"/>
  <c r="N811" i="31"/>
  <c r="O811" i="31" s="1"/>
  <c r="N236" i="31"/>
  <c r="O236" i="31" s="1"/>
  <c r="N293" i="31"/>
  <c r="O293" i="31" s="1"/>
  <c r="N375" i="31"/>
  <c r="O375" i="31" s="1"/>
  <c r="N429" i="31"/>
  <c r="O429" i="31" s="1"/>
  <c r="N482" i="31"/>
  <c r="O482" i="31" s="1"/>
  <c r="N564" i="31"/>
  <c r="O564" i="31" s="1"/>
  <c r="N652" i="31"/>
  <c r="O652" i="31" s="1"/>
  <c r="N760" i="31"/>
  <c r="O760" i="31" s="1"/>
  <c r="N889" i="31"/>
  <c r="O889" i="31" s="1"/>
  <c r="N237" i="31"/>
  <c r="O237" i="31" s="1"/>
  <c r="N595" i="31"/>
  <c r="O595" i="31" s="1"/>
  <c r="N705" i="31"/>
  <c r="O705" i="31" s="1"/>
  <c r="N295" i="31"/>
  <c r="O295" i="31" s="1"/>
  <c r="N402" i="31"/>
  <c r="O402" i="31" s="1"/>
  <c r="N570" i="31"/>
  <c r="O570" i="31" s="1"/>
  <c r="N890" i="31"/>
  <c r="O890" i="31" s="1"/>
  <c r="N377" i="31"/>
  <c r="O377" i="31" s="1"/>
  <c r="N176" i="31"/>
  <c r="O176" i="31" s="1"/>
  <c r="N203" i="31"/>
  <c r="O203" i="31" s="1"/>
  <c r="N235" i="31"/>
  <c r="O235" i="31" s="1"/>
  <c r="N260" i="31"/>
  <c r="O260" i="31" s="1"/>
  <c r="N318" i="31"/>
  <c r="O318" i="31" s="1"/>
  <c r="N344" i="31"/>
  <c r="O344" i="31" s="1"/>
  <c r="N373" i="31"/>
  <c r="O373" i="31" s="1"/>
  <c r="N399" i="31"/>
  <c r="O399" i="31" s="1"/>
  <c r="N426" i="31"/>
  <c r="O426" i="31" s="1"/>
  <c r="N455" i="31"/>
  <c r="O455" i="31" s="1"/>
  <c r="N481" i="31"/>
  <c r="O481" i="31" s="1"/>
  <c r="N511" i="31"/>
  <c r="O511" i="31" s="1"/>
  <c r="N536" i="31"/>
  <c r="O536" i="31" s="1"/>
  <c r="N562" i="31"/>
  <c r="O562" i="31" s="1"/>
  <c r="N593" i="31"/>
  <c r="O593" i="31" s="1"/>
  <c r="N647" i="31"/>
  <c r="O647" i="31" s="1"/>
  <c r="N703" i="31"/>
  <c r="O703" i="31" s="1"/>
  <c r="N759" i="31"/>
  <c r="O759" i="31" s="1"/>
  <c r="N810" i="31"/>
  <c r="O810" i="31" s="1"/>
  <c r="N837" i="31"/>
  <c r="O837" i="31" s="1"/>
  <c r="N862" i="31"/>
  <c r="O862" i="31" s="1"/>
  <c r="N886" i="31"/>
  <c r="O886" i="31" s="1"/>
  <c r="N345" i="31"/>
  <c r="O345" i="31" s="1"/>
  <c r="N374" i="31"/>
  <c r="O374" i="31" s="1"/>
  <c r="N537" i="31"/>
  <c r="O537" i="31" s="1"/>
  <c r="N649" i="31"/>
  <c r="O649" i="31" s="1"/>
  <c r="N785" i="31"/>
  <c r="O785" i="31" s="1"/>
  <c r="N838" i="31"/>
  <c r="O838" i="31" s="1"/>
  <c r="N888" i="31"/>
  <c r="O888" i="31" s="1"/>
  <c r="N177" i="31"/>
  <c r="O177" i="31" s="1"/>
  <c r="N261" i="31"/>
  <c r="O261" i="31" s="1"/>
  <c r="N319" i="31"/>
  <c r="O319" i="31" s="1"/>
  <c r="N400" i="31"/>
  <c r="O400" i="31" s="1"/>
  <c r="N456" i="31"/>
  <c r="O456" i="31" s="1"/>
  <c r="N512" i="31"/>
  <c r="O512" i="31" s="1"/>
  <c r="N594" i="31"/>
  <c r="O594" i="31" s="1"/>
  <c r="N704" i="31"/>
  <c r="O704" i="31" s="1"/>
  <c r="N839" i="31"/>
  <c r="O839" i="31" s="1"/>
  <c r="N262" i="31"/>
  <c r="O262" i="31" s="1"/>
  <c r="N294" i="31"/>
  <c r="O294" i="31" s="1"/>
  <c r="N457" i="31"/>
  <c r="O457" i="31" s="1"/>
  <c r="N538" i="31"/>
  <c r="O538" i="31" s="1"/>
  <c r="N653" i="31"/>
  <c r="O653" i="31" s="1"/>
  <c r="N735" i="31"/>
  <c r="O735" i="31" s="1"/>
  <c r="N178" i="31"/>
  <c r="O178" i="31" s="1"/>
  <c r="N264" i="31"/>
  <c r="O264" i="31" s="1"/>
  <c r="N432" i="31"/>
  <c r="O432" i="31" s="1"/>
  <c r="N679" i="31"/>
  <c r="O679" i="31" s="1"/>
  <c r="N864" i="31"/>
  <c r="O864" i="31" s="1"/>
  <c r="N179" i="31"/>
  <c r="O179" i="31" s="1"/>
  <c r="N265" i="31"/>
  <c r="O265" i="31" s="1"/>
  <c r="N290" i="31"/>
  <c r="O290" i="31" s="1"/>
  <c r="N677" i="31"/>
  <c r="O677" i="31" s="1"/>
  <c r="N863" i="31"/>
  <c r="O863" i="31" s="1"/>
  <c r="N206" i="31"/>
  <c r="O206" i="31" s="1"/>
  <c r="N346" i="31"/>
  <c r="O346" i="31" s="1"/>
  <c r="N483" i="31"/>
  <c r="O483" i="31" s="1"/>
  <c r="N623" i="31"/>
  <c r="O623" i="31" s="1"/>
  <c r="N761" i="31"/>
  <c r="O761" i="31" s="1"/>
  <c r="N320" i="31"/>
  <c r="O320" i="31" s="1"/>
  <c r="N513" i="31"/>
  <c r="O513" i="31" s="1"/>
  <c r="N787" i="31"/>
  <c r="O787" i="31" s="1"/>
  <c r="N207" i="31"/>
  <c r="O207" i="31" s="1"/>
  <c r="N348" i="31"/>
  <c r="O348" i="31" s="1"/>
  <c r="N458" i="31"/>
  <c r="O458" i="31" s="1"/>
  <c r="N145" i="31"/>
  <c r="O145" i="31" s="1"/>
  <c r="N567" i="31"/>
  <c r="O567" i="31" s="1"/>
  <c r="N678" i="31"/>
  <c r="O678" i="31" s="1"/>
  <c r="N786" i="31"/>
  <c r="O786" i="31" s="1"/>
  <c r="N376" i="31"/>
  <c r="O376" i="31" s="1"/>
  <c r="N540" i="31"/>
  <c r="O540" i="31" s="1"/>
  <c r="N840" i="31"/>
  <c r="O840" i="31" s="1"/>
  <c r="N146" i="31"/>
  <c r="O146" i="31" s="1"/>
  <c r="N238" i="31"/>
  <c r="O238" i="31" s="1"/>
  <c r="N403" i="31"/>
  <c r="O403" i="31" s="1"/>
  <c r="N541" i="31"/>
  <c r="O541" i="31" s="1"/>
  <c r="N187" i="31"/>
  <c r="O187" i="31" s="1"/>
  <c r="N218" i="31"/>
  <c r="O218" i="31" s="1"/>
  <c r="N302" i="31"/>
  <c r="O302" i="31" s="1"/>
  <c r="N330" i="31"/>
  <c r="O330" i="31" s="1"/>
  <c r="N357" i="31"/>
  <c r="O357" i="31" s="1"/>
  <c r="N384" i="31"/>
  <c r="O384" i="31" s="1"/>
  <c r="N414" i="31"/>
  <c r="O414" i="31" s="1"/>
  <c r="N439" i="31"/>
  <c r="O439" i="31" s="1"/>
  <c r="N495" i="31"/>
  <c r="O495" i="31" s="1"/>
  <c r="N551" i="31"/>
  <c r="O551" i="31" s="1"/>
  <c r="N635" i="31"/>
  <c r="O635" i="31" s="1"/>
  <c r="N687" i="31"/>
  <c r="O687" i="31" s="1"/>
  <c r="N743" i="31"/>
  <c r="O743" i="31" s="1"/>
  <c r="N769" i="31"/>
  <c r="O769" i="31" s="1"/>
  <c r="N798" i="31"/>
  <c r="O798" i="31" s="1"/>
  <c r="N823" i="31"/>
  <c r="O823" i="31" s="1"/>
  <c r="N848" i="31"/>
  <c r="O848" i="31" s="1"/>
  <c r="N873" i="31"/>
  <c r="O873" i="31" s="1"/>
  <c r="N334" i="31"/>
  <c r="O334" i="31" s="1"/>
  <c r="N385" i="31"/>
  <c r="O385" i="31" s="1"/>
  <c r="N496" i="31"/>
  <c r="O496" i="31" s="1"/>
  <c r="N552" i="31"/>
  <c r="O552" i="31" s="1"/>
  <c r="N663" i="31"/>
  <c r="O663" i="31" s="1"/>
  <c r="N824" i="31"/>
  <c r="O824" i="31" s="1"/>
  <c r="N849" i="31"/>
  <c r="O849" i="31" s="1"/>
  <c r="N160" i="31"/>
  <c r="O160" i="31" s="1"/>
  <c r="N220" i="31"/>
  <c r="O220" i="31" s="1"/>
  <c r="N277" i="31"/>
  <c r="O277" i="31" s="1"/>
  <c r="N442" i="31"/>
  <c r="O442" i="31" s="1"/>
  <c r="N637" i="31"/>
  <c r="O637" i="31" s="1"/>
  <c r="N719" i="31"/>
  <c r="O719" i="31" s="1"/>
  <c r="N775" i="31"/>
  <c r="O775" i="31" s="1"/>
  <c r="N221" i="31"/>
  <c r="O221" i="31" s="1"/>
  <c r="N305" i="31"/>
  <c r="O305" i="31" s="1"/>
  <c r="N360" i="31"/>
  <c r="O360" i="31" s="1"/>
  <c r="N387" i="31"/>
  <c r="O387" i="31" s="1"/>
  <c r="N416" i="31"/>
  <c r="O416" i="31" s="1"/>
  <c r="N472" i="31"/>
  <c r="O472" i="31" s="1"/>
  <c r="N525" i="31"/>
  <c r="O525" i="31" s="1"/>
  <c r="N611" i="31"/>
  <c r="O611" i="31" s="1"/>
  <c r="N800" i="31"/>
  <c r="O800" i="31" s="1"/>
  <c r="N850" i="31"/>
  <c r="O850" i="31" s="1"/>
  <c r="N194" i="31"/>
  <c r="O194" i="31" s="1"/>
  <c r="N361" i="31"/>
  <c r="O361" i="31" s="1"/>
  <c r="N159" i="31"/>
  <c r="O159" i="31" s="1"/>
  <c r="N219" i="31"/>
  <c r="O219" i="31" s="1"/>
  <c r="N245" i="31"/>
  <c r="O245" i="31" s="1"/>
  <c r="N276" i="31"/>
  <c r="O276" i="31" s="1"/>
  <c r="N358" i="31"/>
  <c r="O358" i="31" s="1"/>
  <c r="N522" i="31"/>
  <c r="O522" i="31" s="1"/>
  <c r="N577" i="31"/>
  <c r="O577" i="31" s="1"/>
  <c r="N606" i="31"/>
  <c r="O606" i="31" s="1"/>
  <c r="N662" i="31"/>
  <c r="O662" i="31" s="1"/>
  <c r="N718" i="31"/>
  <c r="O718" i="31" s="1"/>
  <c r="N745" i="31"/>
  <c r="O745" i="31" s="1"/>
  <c r="N874" i="31"/>
  <c r="O874" i="31" s="1"/>
  <c r="N188" i="31"/>
  <c r="O188" i="31" s="1"/>
  <c r="N246" i="31"/>
  <c r="O246" i="31" s="1"/>
  <c r="N304" i="31"/>
  <c r="O304" i="31" s="1"/>
  <c r="N359" i="31"/>
  <c r="O359" i="31" s="1"/>
  <c r="N415" i="31"/>
  <c r="O415" i="31" s="1"/>
  <c r="N471" i="31"/>
  <c r="O471" i="31" s="1"/>
  <c r="N523" i="31"/>
  <c r="O523" i="31" s="1"/>
  <c r="N636" i="31"/>
  <c r="O636" i="31" s="1"/>
  <c r="N689" i="31"/>
  <c r="O689" i="31" s="1"/>
  <c r="N799" i="31"/>
  <c r="O799" i="31" s="1"/>
  <c r="N875" i="31"/>
  <c r="O875" i="31" s="1"/>
  <c r="N190" i="31"/>
  <c r="O190" i="31" s="1"/>
  <c r="N247" i="31"/>
  <c r="O247" i="31" s="1"/>
  <c r="N386" i="31"/>
  <c r="O386" i="31" s="1"/>
  <c r="N553" i="31"/>
  <c r="O553" i="31" s="1"/>
  <c r="N610" i="31"/>
  <c r="O610" i="31" s="1"/>
  <c r="N692" i="31"/>
  <c r="O692" i="31" s="1"/>
  <c r="N746" i="31"/>
  <c r="O746" i="31" s="1"/>
  <c r="N825" i="31"/>
  <c r="O825" i="31" s="1"/>
  <c r="N278" i="31"/>
  <c r="O278" i="31" s="1"/>
  <c r="N335" i="31"/>
  <c r="O335" i="31" s="1"/>
  <c r="N443" i="31"/>
  <c r="O443" i="31" s="1"/>
  <c r="N497" i="31"/>
  <c r="O497" i="31" s="1"/>
  <c r="N580" i="31"/>
  <c r="O580" i="31" s="1"/>
  <c r="N664" i="31"/>
  <c r="O664" i="31" s="1"/>
  <c r="N693" i="31"/>
  <c r="O693" i="31" s="1"/>
  <c r="N747" i="31"/>
  <c r="O747" i="31" s="1"/>
  <c r="N827" i="31"/>
  <c r="O827" i="31" s="1"/>
  <c r="N878" i="31"/>
  <c r="O878" i="31" s="1"/>
  <c r="N161" i="31"/>
  <c r="O161" i="31" s="1"/>
  <c r="N279" i="31"/>
  <c r="O279" i="31" s="1"/>
  <c r="N473" i="31"/>
  <c r="O473" i="31" s="1"/>
  <c r="N185" i="31"/>
  <c r="O185" i="31" s="1"/>
  <c r="N282" i="31"/>
  <c r="O282" i="31" s="1"/>
  <c r="N378" i="31"/>
  <c r="O378" i="31" s="1"/>
  <c r="N421" i="31"/>
  <c r="O421" i="31" s="1"/>
  <c r="N465" i="31"/>
  <c r="O465" i="31" s="1"/>
  <c r="N598" i="31"/>
  <c r="O598" i="31" s="1"/>
  <c r="N683" i="31"/>
  <c r="O683" i="31" s="1"/>
  <c r="N766" i="31"/>
  <c r="O766" i="31" s="1"/>
  <c r="N844" i="31"/>
  <c r="O844" i="31" s="1"/>
  <c r="N239" i="31"/>
  <c r="O239" i="31" s="1"/>
  <c r="N284" i="31"/>
  <c r="O284" i="31" s="1"/>
  <c r="N328" i="31"/>
  <c r="O328" i="31" s="1"/>
  <c r="N379" i="31"/>
  <c r="O379" i="31" s="1"/>
  <c r="N422" i="31"/>
  <c r="O422" i="31" s="1"/>
  <c r="N514" i="31"/>
  <c r="O514" i="31" s="1"/>
  <c r="N556" i="31"/>
  <c r="O556" i="31" s="1"/>
  <c r="N599" i="31"/>
  <c r="O599" i="31" s="1"/>
  <c r="N641" i="31"/>
  <c r="O641" i="31" s="1"/>
  <c r="N724" i="31"/>
  <c r="O724" i="31" s="1"/>
  <c r="N806" i="31"/>
  <c r="O806" i="31" s="1"/>
  <c r="N845" i="31"/>
  <c r="O845" i="31" s="1"/>
  <c r="N882" i="31"/>
  <c r="O882" i="31" s="1"/>
  <c r="N339" i="31"/>
  <c r="O339" i="31" s="1"/>
  <c r="N777" i="31"/>
  <c r="O777" i="31" s="1"/>
  <c r="N244" i="31"/>
  <c r="O244" i="31" s="1"/>
  <c r="N392" i="31"/>
  <c r="O392" i="31" s="1"/>
  <c r="N520" i="31"/>
  <c r="O520" i="31" s="1"/>
  <c r="N695" i="31"/>
  <c r="O695" i="31" s="1"/>
  <c r="N199" i="31"/>
  <c r="O199" i="31" s="1"/>
  <c r="N393" i="31"/>
  <c r="O393" i="31" s="1"/>
  <c r="N612" i="31"/>
  <c r="O612" i="31" s="1"/>
  <c r="N857" i="31"/>
  <c r="O857" i="31" s="1"/>
  <c r="N148" i="31"/>
  <c r="O148" i="31" s="1"/>
  <c r="N479" i="31"/>
  <c r="O479" i="31" s="1"/>
  <c r="N779" i="31"/>
  <c r="O779" i="31" s="1"/>
  <c r="N152" i="31"/>
  <c r="O152" i="31" s="1"/>
  <c r="N394" i="31"/>
  <c r="O394" i="31" s="1"/>
  <c r="N572" i="31"/>
  <c r="O572" i="31" s="1"/>
  <c r="N697" i="31"/>
  <c r="O697" i="31" s="1"/>
  <c r="N350" i="31"/>
  <c r="O350" i="31" s="1"/>
  <c r="N485" i="31"/>
  <c r="O485" i="31" s="1"/>
  <c r="N739" i="31"/>
  <c r="O739" i="31" s="1"/>
  <c r="N859" i="31"/>
  <c r="O859" i="31" s="1"/>
  <c r="N301" i="31"/>
  <c r="O301" i="31" s="1"/>
  <c r="N530" i="31"/>
  <c r="O530" i="31" s="1"/>
  <c r="N781" i="31"/>
  <c r="O781" i="31" s="1"/>
  <c r="N157" i="31"/>
  <c r="O157" i="31" s="1"/>
  <c r="N491" i="31"/>
  <c r="O491" i="31" s="1"/>
  <c r="N657" i="31"/>
  <c r="O657" i="31" s="1"/>
  <c r="N821" i="31"/>
  <c r="O821" i="31" s="1"/>
  <c r="N186" i="31"/>
  <c r="O186" i="31" s="1"/>
  <c r="N285" i="31"/>
  <c r="O285" i="31" s="1"/>
  <c r="N336" i="31"/>
  <c r="O336" i="31" s="1"/>
  <c r="N423" i="31"/>
  <c r="O423" i="31" s="1"/>
  <c r="N474" i="31"/>
  <c r="O474" i="31" s="1"/>
  <c r="N515" i="31"/>
  <c r="O515" i="31" s="1"/>
  <c r="N557" i="31"/>
  <c r="O557" i="31" s="1"/>
  <c r="N601" i="31"/>
  <c r="O601" i="31" s="1"/>
  <c r="N684" i="31"/>
  <c r="O684" i="31" s="1"/>
  <c r="N725" i="31"/>
  <c r="O725" i="31" s="1"/>
  <c r="N767" i="31"/>
  <c r="O767" i="31" s="1"/>
  <c r="N807" i="31"/>
  <c r="O807" i="31" s="1"/>
  <c r="N883" i="31"/>
  <c r="O883" i="31" s="1"/>
  <c r="N381" i="31"/>
  <c r="O381" i="31" s="1"/>
  <c r="N516" i="31"/>
  <c r="O516" i="31" s="1"/>
  <c r="N602" i="31"/>
  <c r="O602" i="31" s="1"/>
  <c r="N643" i="31"/>
  <c r="O643" i="31" s="1"/>
  <c r="N768" i="31"/>
  <c r="O768" i="31" s="1"/>
  <c r="N884" i="31"/>
  <c r="O884" i="31" s="1"/>
  <c r="N776" i="31"/>
  <c r="O776" i="31" s="1"/>
  <c r="N297" i="31"/>
  <c r="O297" i="31" s="1"/>
  <c r="N434" i="31"/>
  <c r="O434" i="31" s="1"/>
  <c r="N645" i="31"/>
  <c r="O645" i="31" s="1"/>
  <c r="N198" i="31"/>
  <c r="O198" i="31" s="1"/>
  <c r="N435" i="31"/>
  <c r="O435" i="31" s="1"/>
  <c r="N561" i="31"/>
  <c r="O561" i="31" s="1"/>
  <c r="N854" i="31"/>
  <c r="O854" i="31" s="1"/>
  <c r="N298" i="31"/>
  <c r="O298" i="31" s="1"/>
  <c r="N571" i="31"/>
  <c r="O571" i="31" s="1"/>
  <c r="N778" i="31"/>
  <c r="O778" i="31" s="1"/>
  <c r="N436" i="31"/>
  <c r="O436" i="31" s="1"/>
  <c r="N613" i="31"/>
  <c r="O613" i="31" s="1"/>
  <c r="N696" i="31"/>
  <c r="O696" i="31" s="1"/>
  <c r="N255" i="31"/>
  <c r="O255" i="31" s="1"/>
  <c r="N527" i="31"/>
  <c r="O527" i="31" s="1"/>
  <c r="N819" i="31"/>
  <c r="O819" i="31" s="1"/>
  <c r="N201" i="31"/>
  <c r="O201" i="31" s="1"/>
  <c r="N395" i="31"/>
  <c r="O395" i="31" s="1"/>
  <c r="N615" i="31"/>
  <c r="O615" i="31" s="1"/>
  <c r="N780" i="31"/>
  <c r="O780" i="31" s="1"/>
  <c r="N156" i="31"/>
  <c r="O156" i="31" s="1"/>
  <c r="N698" i="31"/>
  <c r="O698" i="31" s="1"/>
  <c r="N208" i="31"/>
  <c r="O208" i="31" s="1"/>
  <c r="N396" i="31"/>
  <c r="O396" i="31" s="1"/>
  <c r="N574" i="31"/>
  <c r="O574" i="31" s="1"/>
  <c r="N699" i="31"/>
  <c r="O699" i="31" s="1"/>
  <c r="N860" i="31"/>
  <c r="O860" i="31" s="1"/>
  <c r="N195" i="31"/>
  <c r="O195" i="31" s="1"/>
  <c r="N240" i="31"/>
  <c r="O240" i="31" s="1"/>
  <c r="N380" i="31"/>
  <c r="O380" i="31" s="1"/>
  <c r="N475" i="31"/>
  <c r="O475" i="31" s="1"/>
  <c r="N642" i="31"/>
  <c r="O642" i="31" s="1"/>
  <c r="N685" i="31"/>
  <c r="O685" i="31" s="1"/>
  <c r="N726" i="31"/>
  <c r="O726" i="31" s="1"/>
  <c r="N847" i="31"/>
  <c r="O847" i="31" s="1"/>
  <c r="N286" i="31"/>
  <c r="O286" i="31" s="1"/>
  <c r="N337" i="31"/>
  <c r="O337" i="31" s="1"/>
  <c r="N424" i="31"/>
  <c r="O424" i="31" s="1"/>
  <c r="N558" i="31"/>
  <c r="O558" i="31" s="1"/>
  <c r="N727" i="31"/>
  <c r="O727" i="31" s="1"/>
  <c r="N808" i="31"/>
  <c r="O808" i="31" s="1"/>
  <c r="N728" i="31"/>
  <c r="O728" i="31" s="1"/>
  <c r="N242" i="31"/>
  <c r="O242" i="31" s="1"/>
  <c r="N518" i="31"/>
  <c r="O518" i="31" s="1"/>
  <c r="N694" i="31"/>
  <c r="O694" i="31" s="1"/>
  <c r="N853" i="31"/>
  <c r="O853" i="31" s="1"/>
  <c r="N147" i="31"/>
  <c r="O147" i="31" s="1"/>
  <c r="N478" i="31"/>
  <c r="O478" i="31" s="1"/>
  <c r="N654" i="31"/>
  <c r="O654" i="31" s="1"/>
  <c r="N817" i="31"/>
  <c r="O817" i="31" s="1"/>
  <c r="N340" i="31"/>
  <c r="O340" i="31" s="1"/>
  <c r="N521" i="31"/>
  <c r="O521" i="31" s="1"/>
  <c r="N737" i="31"/>
  <c r="O737" i="31" s="1"/>
  <c r="N299" i="31"/>
  <c r="O299" i="31" s="1"/>
  <c r="N655" i="31"/>
  <c r="O655" i="31" s="1"/>
  <c r="N818" i="31"/>
  <c r="O818" i="31" s="1"/>
  <c r="N200" i="31"/>
  <c r="O200" i="31" s="1"/>
  <c r="N343" i="31"/>
  <c r="O343" i="31" s="1"/>
  <c r="N614" i="31"/>
  <c r="O614" i="31" s="1"/>
  <c r="N738" i="31"/>
  <c r="O738" i="31" s="1"/>
  <c r="N858" i="31"/>
  <c r="O858" i="31" s="1"/>
  <c r="N300" i="31"/>
  <c r="O300" i="31" s="1"/>
  <c r="N437" i="31"/>
  <c r="O437" i="31" s="1"/>
  <c r="N656" i="31"/>
  <c r="O656" i="31" s="1"/>
  <c r="N256" i="31"/>
  <c r="O256" i="31" s="1"/>
  <c r="N438" i="31"/>
  <c r="O438" i="31" s="1"/>
  <c r="N820" i="31"/>
  <c r="O820" i="31" s="1"/>
  <c r="N353" i="31"/>
  <c r="O353" i="31" s="1"/>
  <c r="N444" i="31"/>
  <c r="O444" i="31" s="1"/>
  <c r="N616" i="31"/>
  <c r="O616" i="31" s="1"/>
  <c r="N740" i="31"/>
  <c r="O740" i="31" s="1"/>
  <c r="N573" i="31"/>
  <c r="O573" i="31" s="1"/>
  <c r="N196" i="31"/>
  <c r="O196" i="31" s="1"/>
  <c r="N241" i="31"/>
  <c r="O241" i="31" s="1"/>
  <c r="N433" i="31"/>
  <c r="O433" i="31" s="1"/>
  <c r="N476" i="31"/>
  <c r="O476" i="31" s="1"/>
  <c r="N603" i="31"/>
  <c r="O603" i="31" s="1"/>
  <c r="N686" i="31"/>
  <c r="O686" i="31" s="1"/>
  <c r="N809" i="31"/>
  <c r="O809" i="31" s="1"/>
  <c r="N851" i="31"/>
  <c r="O851" i="31" s="1"/>
  <c r="N891" i="31"/>
  <c r="O891" i="31" s="1"/>
  <c r="N296" i="31"/>
  <c r="O296" i="31" s="1"/>
  <c r="N338" i="31"/>
  <c r="O338" i="31" s="1"/>
  <c r="N383" i="31"/>
  <c r="O383" i="31" s="1"/>
  <c r="N477" i="31"/>
  <c r="O477" i="31" s="1"/>
  <c r="N517" i="31"/>
  <c r="O517" i="31" s="1"/>
  <c r="N560" i="31"/>
  <c r="O560" i="31" s="1"/>
  <c r="N644" i="31"/>
  <c r="O644" i="31" s="1"/>
  <c r="N816" i="31"/>
  <c r="O816" i="31" s="1"/>
  <c r="N197" i="31"/>
  <c r="O197" i="31" s="1"/>
  <c r="N604" i="31"/>
  <c r="O604" i="31" s="1"/>
  <c r="N736" i="31"/>
  <c r="O736" i="31" s="1"/>
  <c r="N257" i="31"/>
  <c r="O257" i="31" s="1"/>
  <c r="N531" i="31"/>
  <c r="O531" i="31" s="1"/>
  <c r="N215" i="31"/>
  <c r="O215" i="31" s="1"/>
  <c r="N258" i="31"/>
  <c r="O258" i="31" s="1"/>
  <c r="N308" i="31"/>
  <c r="O308" i="31" s="1"/>
  <c r="N355" i="31"/>
  <c r="O355" i="31" s="1"/>
  <c r="N398" i="31"/>
  <c r="O398" i="31" s="1"/>
  <c r="N493" i="31"/>
  <c r="O493" i="31" s="1"/>
  <c r="N618" i="31"/>
  <c r="O618" i="31" s="1"/>
  <c r="N659" i="31"/>
  <c r="O659" i="31" s="1"/>
  <c r="N701" i="31"/>
  <c r="O701" i="31" s="1"/>
  <c r="N828" i="31"/>
  <c r="O828" i="31" s="1"/>
  <c r="N865" i="31"/>
  <c r="O865" i="31" s="1"/>
  <c r="N259" i="31"/>
  <c r="O259" i="31" s="1"/>
  <c r="N310" i="31"/>
  <c r="O310" i="31" s="1"/>
  <c r="N448" i="31"/>
  <c r="O448" i="31" s="1"/>
  <c r="N533" i="31"/>
  <c r="O533" i="31" s="1"/>
  <c r="N576" i="31"/>
  <c r="O576" i="31" s="1"/>
  <c r="N619" i="31"/>
  <c r="O619" i="31" s="1"/>
  <c r="N665" i="31"/>
  <c r="O665" i="31" s="1"/>
  <c r="N706" i="31"/>
  <c r="O706" i="31" s="1"/>
  <c r="N748" i="31"/>
  <c r="O748" i="31" s="1"/>
  <c r="N788" i="31"/>
  <c r="O788" i="31" s="1"/>
  <c r="N829" i="31"/>
  <c r="O829" i="31" s="1"/>
  <c r="N867" i="31"/>
  <c r="O867" i="31" s="1"/>
  <c r="N165" i="31"/>
  <c r="O165" i="31" s="1"/>
  <c r="N216" i="31"/>
  <c r="O216" i="31" s="1"/>
  <c r="N356" i="31"/>
  <c r="O356" i="31" s="1"/>
  <c r="N404" i="31"/>
  <c r="O404" i="31" s="1"/>
  <c r="N451" i="31"/>
  <c r="O451" i="31" s="1"/>
  <c r="N494" i="31"/>
  <c r="O494" i="31" s="1"/>
  <c r="N534" i="31"/>
  <c r="O534" i="31" s="1"/>
  <c r="N581" i="31"/>
  <c r="O581" i="31" s="1"/>
  <c r="N624" i="31"/>
  <c r="O624" i="31" s="1"/>
  <c r="N707" i="31"/>
  <c r="O707" i="31" s="1"/>
  <c r="N749" i="31"/>
  <c r="O749" i="31" s="1"/>
  <c r="N789" i="31"/>
  <c r="O789" i="31" s="1"/>
  <c r="N166" i="31"/>
  <c r="O166" i="31" s="1"/>
  <c r="N217" i="31"/>
  <c r="O217" i="31" s="1"/>
  <c r="N266" i="31"/>
  <c r="O266" i="31" s="1"/>
  <c r="N314" i="31"/>
  <c r="O314" i="31" s="1"/>
  <c r="N535" i="31"/>
  <c r="O535" i="31" s="1"/>
  <c r="N582" i="31"/>
  <c r="O582" i="31" s="1"/>
  <c r="N666" i="31"/>
  <c r="O666" i="31" s="1"/>
  <c r="N790" i="31"/>
  <c r="O790" i="31" s="1"/>
  <c r="N830" i="31"/>
  <c r="O830" i="31" s="1"/>
  <c r="N868" i="31"/>
  <c r="O868" i="31" s="1"/>
  <c r="N167" i="31"/>
  <c r="O167" i="31" s="1"/>
  <c r="N267" i="31"/>
  <c r="O267" i="31" s="1"/>
  <c r="N315" i="31"/>
  <c r="O315" i="31" s="1"/>
  <c r="N363" i="31"/>
  <c r="O363" i="31" s="1"/>
  <c r="N406" i="31"/>
  <c r="O406" i="31" s="1"/>
  <c r="N452" i="31"/>
  <c r="O452" i="31" s="1"/>
  <c r="N182" i="31"/>
  <c r="O182" i="31" s="1"/>
  <c r="N324" i="31"/>
  <c r="O324" i="31" s="1"/>
  <c r="N459" i="31"/>
  <c r="O459" i="31" s="1"/>
  <c r="N183" i="31"/>
  <c r="O183" i="31" s="1"/>
  <c r="N575" i="31"/>
  <c r="O575" i="31" s="1"/>
  <c r="N673" i="31"/>
  <c r="O673" i="31" s="1"/>
  <c r="N782" i="31"/>
  <c r="O782" i="31" s="1"/>
  <c r="N872" i="31"/>
  <c r="O872" i="31" s="1"/>
  <c r="N325" i="31"/>
  <c r="O325" i="31" s="1"/>
  <c r="N583" i="31"/>
  <c r="O583" i="31" s="1"/>
  <c r="N791" i="31"/>
  <c r="O791" i="31" s="1"/>
  <c r="N366" i="31"/>
  <c r="O366" i="31" s="1"/>
  <c r="N711" i="31"/>
  <c r="O711" i="31" s="1"/>
  <c r="N367" i="31"/>
  <c r="O367" i="31" s="1"/>
  <c r="N714" i="31"/>
  <c r="O714" i="31" s="1"/>
  <c r="N597" i="31"/>
  <c r="O597" i="31" s="1"/>
  <c r="N369" i="31"/>
  <c r="O369" i="31" s="1"/>
  <c r="N502" i="31"/>
  <c r="O502" i="31" s="1"/>
  <c r="N822" i="31"/>
  <c r="O822" i="31" s="1"/>
  <c r="N503" i="31"/>
  <c r="O503" i="31" s="1"/>
  <c r="N271" i="31"/>
  <c r="O271" i="31" s="1"/>
  <c r="N418" i="31"/>
  <c r="O418" i="31" s="1"/>
  <c r="N843" i="31"/>
  <c r="O843" i="31" s="1"/>
  <c r="N419" i="31"/>
  <c r="O419" i="31" s="1"/>
  <c r="N658" i="31"/>
  <c r="O658" i="31" s="1"/>
  <c r="N445" i="31"/>
  <c r="O445" i="31" s="1"/>
  <c r="N446" i="31"/>
  <c r="O446" i="31" s="1"/>
  <c r="N554" i="31"/>
  <c r="O554" i="31" s="1"/>
  <c r="N453" i="31"/>
  <c r="O453" i="31" s="1"/>
  <c r="N222" i="31"/>
  <c r="O222" i="31" s="1"/>
  <c r="N326" i="31"/>
  <c r="O326" i="31" s="1"/>
  <c r="N462" i="31"/>
  <c r="O462" i="31" s="1"/>
  <c r="N674" i="31"/>
  <c r="O674" i="31" s="1"/>
  <c r="N879" i="31"/>
  <c r="O879" i="31" s="1"/>
  <c r="N592" i="31"/>
  <c r="O592" i="31" s="1"/>
  <c r="N500" i="31"/>
  <c r="O500" i="31" s="1"/>
  <c r="N229" i="31"/>
  <c r="O229" i="31" s="1"/>
  <c r="N802" i="31"/>
  <c r="O802" i="31" s="1"/>
  <c r="N501" i="31"/>
  <c r="O501" i="31" s="1"/>
  <c r="N803" i="31"/>
  <c r="O803" i="31" s="1"/>
  <c r="N716" i="31"/>
  <c r="O716" i="31" s="1"/>
  <c r="N717" i="31"/>
  <c r="O717" i="31" s="1"/>
  <c r="N397" i="31"/>
  <c r="O397" i="31" s="1"/>
  <c r="N168" i="31"/>
  <c r="O168" i="31" s="1"/>
  <c r="N755" i="31"/>
  <c r="O755" i="31" s="1"/>
  <c r="N172" i="31"/>
  <c r="O172" i="31" s="1"/>
  <c r="N861" i="31"/>
  <c r="O861" i="31" s="1"/>
  <c r="N667" i="31"/>
  <c r="O667" i="31" s="1"/>
  <c r="N180" i="31"/>
  <c r="O180" i="31" s="1"/>
  <c r="N762" i="31"/>
  <c r="O762" i="31" s="1"/>
  <c r="N870" i="31"/>
  <c r="O870" i="31" s="1"/>
  <c r="N672" i="31"/>
  <c r="O672" i="31" s="1"/>
  <c r="N585" i="31"/>
  <c r="O585" i="31" s="1"/>
  <c r="N793" i="31"/>
  <c r="O793" i="31" s="1"/>
  <c r="N223" i="31"/>
  <c r="O223" i="31" s="1"/>
  <c r="N354" i="31"/>
  <c r="O354" i="31" s="1"/>
  <c r="N463" i="31"/>
  <c r="O463" i="31" s="1"/>
  <c r="N680" i="31"/>
  <c r="O680" i="31" s="1"/>
  <c r="N880" i="31"/>
  <c r="O880" i="31" s="1"/>
  <c r="N681" i="31"/>
  <c r="O681" i="31" s="1"/>
  <c r="N796" i="31"/>
  <c r="O796" i="31" s="1"/>
  <c r="N225" i="31"/>
  <c r="O225" i="31" s="1"/>
  <c r="N364" i="31"/>
  <c r="O364" i="31" s="1"/>
  <c r="N464" i="31"/>
  <c r="O464" i="31" s="1"/>
  <c r="N797" i="31"/>
  <c r="O797" i="31" s="1"/>
  <c r="N881" i="31"/>
  <c r="O881" i="31" s="1"/>
  <c r="N365" i="31"/>
  <c r="O365" i="31" s="1"/>
  <c r="N591" i="31"/>
  <c r="O591" i="31" s="1"/>
  <c r="N700" i="31"/>
  <c r="O700" i="31" s="1"/>
  <c r="N226" i="31"/>
  <c r="O226" i="31" s="1"/>
  <c r="N492" i="31"/>
  <c r="O492" i="31" s="1"/>
  <c r="N708" i="31"/>
  <c r="O708" i="31" s="1"/>
  <c r="N227" i="31"/>
  <c r="O227" i="31" s="1"/>
  <c r="N498" i="31"/>
  <c r="O498" i="31" s="1"/>
  <c r="N801" i="31"/>
  <c r="O801" i="31" s="1"/>
  <c r="N596" i="31"/>
  <c r="O596" i="31" s="1"/>
  <c r="N715" i="31"/>
  <c r="O715" i="31" s="1"/>
  <c r="N617" i="31"/>
  <c r="O617" i="31" s="1"/>
  <c r="N372" i="31"/>
  <c r="O372" i="31" s="1"/>
  <c r="N625" i="31"/>
  <c r="O625" i="31" s="1"/>
  <c r="N720" i="31"/>
  <c r="O720" i="31" s="1"/>
  <c r="N754" i="31"/>
  <c r="O754" i="31" s="1"/>
  <c r="N544" i="31"/>
  <c r="O544" i="31" s="1"/>
  <c r="N316" i="31"/>
  <c r="O316" i="31" s="1"/>
  <c r="N756" i="31"/>
  <c r="O756" i="31" s="1"/>
  <c r="N549" i="31"/>
  <c r="O549" i="31" s="1"/>
  <c r="N321" i="31"/>
  <c r="O321" i="31" s="1"/>
  <c r="N323" i="31"/>
  <c r="O323" i="31" s="1"/>
  <c r="N181" i="31"/>
  <c r="O181" i="31" s="1"/>
  <c r="N505" i="31"/>
  <c r="O505" i="31" s="1"/>
  <c r="N831" i="31"/>
  <c r="O831" i="31" s="1"/>
  <c r="N274" i="31"/>
  <c r="O274" i="31" s="1"/>
  <c r="N407" i="31"/>
  <c r="O407" i="31" s="1"/>
  <c r="N721" i="31"/>
  <c r="O721" i="31" s="1"/>
  <c r="N275" i="31"/>
  <c r="O275" i="31" s="1"/>
  <c r="N409" i="31"/>
  <c r="O409" i="31" s="1"/>
  <c r="N632" i="31"/>
  <c r="O632" i="31" s="1"/>
  <c r="N412" i="31"/>
  <c r="O412" i="31" s="1"/>
  <c r="N633" i="31"/>
  <c r="O633" i="31" s="1"/>
  <c r="N741" i="31"/>
  <c r="O741" i="31" s="1"/>
  <c r="N833" i="31"/>
  <c r="O833" i="31" s="1"/>
  <c r="N280" i="31"/>
  <c r="O280" i="31" s="1"/>
  <c r="N413" i="31"/>
  <c r="O413" i="31" s="1"/>
  <c r="N532" i="31"/>
  <c r="O532" i="31" s="1"/>
  <c r="N742" i="31"/>
  <c r="O742" i="31" s="1"/>
  <c r="N281" i="31"/>
  <c r="O281" i="31" s="1"/>
  <c r="N542" i="31"/>
  <c r="O542" i="31" s="1"/>
  <c r="N634" i="31"/>
  <c r="O634" i="31" s="1"/>
  <c r="N750" i="31"/>
  <c r="O750" i="31" s="1"/>
  <c r="N841" i="31"/>
  <c r="O841" i="31" s="1"/>
  <c r="N158" i="31"/>
  <c r="O158" i="31" s="1"/>
  <c r="N417" i="31"/>
  <c r="O417" i="31" s="1"/>
  <c r="N638" i="31"/>
  <c r="O638" i="31" s="1"/>
  <c r="N306" i="31"/>
  <c r="O306" i="31" s="1"/>
  <c r="N543" i="31"/>
  <c r="O543" i="31" s="1"/>
  <c r="N842" i="31"/>
  <c r="O842" i="31" s="1"/>
  <c r="N639" i="31"/>
  <c r="O639" i="31" s="1"/>
  <c r="N170" i="31"/>
  <c r="O170" i="31" s="1"/>
  <c r="N546" i="31"/>
  <c r="O546" i="31" s="1"/>
  <c r="N317" i="31"/>
  <c r="O317" i="31" s="1"/>
  <c r="N757" i="31"/>
  <c r="O757" i="31" s="1"/>
  <c r="N550" i="31"/>
  <c r="O550" i="31" s="1"/>
  <c r="N869" i="31"/>
  <c r="O869" i="31" s="1"/>
  <c r="N763" i="31"/>
  <c r="O763" i="31" s="1"/>
  <c r="N555" i="31"/>
  <c r="O555" i="31" s="1"/>
  <c r="N871" i="31"/>
  <c r="O871" i="31" s="1"/>
  <c r="N66" i="31"/>
  <c r="O66" i="31" s="1"/>
  <c r="N36" i="31"/>
  <c r="O36" i="31" s="1"/>
  <c r="N8" i="31"/>
  <c r="O8" i="31" s="1"/>
  <c r="N52" i="31"/>
  <c r="O52" i="31" s="1"/>
  <c r="N103" i="31"/>
  <c r="O103" i="31" s="1"/>
  <c r="S24" i="25"/>
  <c r="T24" i="25" s="1"/>
  <c r="S89" i="25"/>
  <c r="T89" i="25" s="1"/>
  <c r="S32" i="25"/>
  <c r="T32" i="25" s="1"/>
  <c r="S83" i="25"/>
  <c r="T83" i="25" s="1"/>
  <c r="N20" i="26"/>
  <c r="O20" i="26" s="1"/>
  <c r="N118" i="26"/>
  <c r="O118" i="26" s="1"/>
  <c r="N5" i="26"/>
  <c r="O5" i="26" s="1"/>
  <c r="N104" i="26"/>
  <c r="O104" i="26" s="1"/>
  <c r="AB39" i="24"/>
  <c r="AC39" i="24" s="1"/>
  <c r="AB72" i="24"/>
  <c r="AC72" i="24" s="1"/>
  <c r="AB102" i="24"/>
  <c r="AC102" i="24" s="1"/>
  <c r="AB83" i="24"/>
  <c r="AC83" i="24" s="1"/>
  <c r="N122" i="28"/>
  <c r="O122" i="28" s="1"/>
  <c r="N40" i="28"/>
  <c r="O40" i="28" s="1"/>
  <c r="N136" i="28"/>
  <c r="O136" i="28" s="1"/>
  <c r="N79" i="28"/>
  <c r="O79" i="28" s="1"/>
  <c r="B14" i="28"/>
  <c r="S124" i="25"/>
  <c r="T124" i="25" s="1"/>
  <c r="S112" i="25"/>
  <c r="T112" i="25" s="1"/>
  <c r="S117" i="25"/>
  <c r="T117" i="25" s="1"/>
  <c r="S85" i="25"/>
  <c r="T85" i="25" s="1"/>
  <c r="N73" i="28"/>
  <c r="O73" i="28" s="1"/>
  <c r="S8" i="25"/>
  <c r="T8" i="25" s="1"/>
  <c r="N6" i="28"/>
  <c r="O6" i="28" s="1"/>
  <c r="N71" i="28"/>
  <c r="O71" i="28" s="1"/>
  <c r="S100" i="25"/>
  <c r="T100" i="25" s="1"/>
  <c r="S99" i="25"/>
  <c r="T99" i="25" s="1"/>
  <c r="N51" i="28"/>
  <c r="O51" i="28" s="1"/>
  <c r="S66" i="25"/>
  <c r="T66" i="25" s="1"/>
  <c r="S122" i="25"/>
  <c r="T122" i="25" s="1"/>
  <c r="N26" i="28"/>
  <c r="O26" i="28" s="1"/>
  <c r="S71" i="25"/>
  <c r="T71" i="25" s="1"/>
  <c r="N56" i="28"/>
  <c r="O56" i="28" s="1"/>
  <c r="N42" i="26"/>
  <c r="O42" i="26" s="1"/>
  <c r="S43" i="25"/>
  <c r="T43" i="25" s="1"/>
  <c r="N22" i="26"/>
  <c r="O22" i="26" s="1"/>
  <c r="N32" i="28"/>
  <c r="O32" i="28" s="1"/>
  <c r="S4" i="25"/>
  <c r="T4" i="25" s="1"/>
  <c r="N84" i="26"/>
  <c r="O84" i="26" s="1"/>
  <c r="N64" i="26"/>
  <c r="O64" i="26" s="1"/>
  <c r="S136" i="25"/>
  <c r="T136" i="25" s="1"/>
  <c r="S33" i="25"/>
  <c r="T33" i="25" s="1"/>
  <c r="N63" i="26"/>
  <c r="O63" i="26" s="1"/>
  <c r="S133" i="25"/>
  <c r="T133" i="25" s="1"/>
  <c r="S55" i="25"/>
  <c r="T55" i="25" s="1"/>
  <c r="S51" i="25"/>
  <c r="T51" i="25" s="1"/>
  <c r="S40" i="25"/>
  <c r="T40" i="25" s="1"/>
  <c r="N123" i="26"/>
  <c r="O123" i="26" s="1"/>
  <c r="N55" i="26"/>
  <c r="O55" i="26" s="1"/>
  <c r="N129" i="26"/>
  <c r="O129" i="26" s="1"/>
  <c r="N68" i="26"/>
  <c r="O68" i="26" s="1"/>
  <c r="AB37" i="24"/>
  <c r="AC37" i="24" s="1"/>
  <c r="AB9" i="24"/>
  <c r="AC9" i="24" s="1"/>
  <c r="AB64" i="24"/>
  <c r="AC64" i="24" s="1"/>
  <c r="N97" i="28"/>
  <c r="O97" i="28" s="1"/>
  <c r="N99" i="28"/>
  <c r="O99" i="28" s="1"/>
  <c r="N92" i="28"/>
  <c r="O92" i="28" s="1"/>
  <c r="N28" i="28"/>
  <c r="O28" i="28" s="1"/>
  <c r="E14" i="28"/>
  <c r="CR207" i="24" l="1"/>
  <c r="CV207" i="24" s="1"/>
  <c r="CS206" i="24"/>
  <c r="CT205" i="24"/>
  <c r="CU205" i="24"/>
  <c r="CX205" i="24"/>
  <c r="CY205" i="24"/>
  <c r="CW205" i="24"/>
  <c r="CF271" i="24"/>
  <c r="CE271" i="24"/>
  <c r="CA271" i="24"/>
  <c r="CB271" i="24"/>
  <c r="CD271" i="24"/>
  <c r="BZ272" i="24"/>
  <c r="CC272" i="24"/>
  <c r="BY273" i="24"/>
  <c r="AX74" i="24"/>
  <c r="AU74" i="24"/>
  <c r="AL74" i="24"/>
  <c r="AR74" i="24"/>
  <c r="AO74" i="24"/>
  <c r="AI74" i="24"/>
  <c r="AH75" i="24"/>
  <c r="P2" i="26" a="1"/>
  <c r="P2" i="26" s="1"/>
  <c r="P2" i="31" a="1"/>
  <c r="P2" i="31" s="1"/>
  <c r="P2" i="28" a="1"/>
  <c r="CT206" i="24" l="1"/>
  <c r="CW206" i="24"/>
  <c r="CX206" i="24"/>
  <c r="CU206" i="24"/>
  <c r="CY206" i="24"/>
  <c r="CS207" i="24"/>
  <c r="CR208" i="24"/>
  <c r="CV208" i="24" s="1"/>
  <c r="CB272" i="24"/>
  <c r="CD272" i="24"/>
  <c r="CA272" i="24"/>
  <c r="CE272" i="24"/>
  <c r="CF272" i="24"/>
  <c r="BY274" i="24"/>
  <c r="BZ273" i="24"/>
  <c r="CC273" i="24"/>
  <c r="AX75" i="24"/>
  <c r="AU75" i="24"/>
  <c r="AO75" i="24"/>
  <c r="AI75" i="24"/>
  <c r="AR75" i="24"/>
  <c r="AL75" i="24"/>
  <c r="AH76" i="24"/>
  <c r="P1" i="26" a="1"/>
  <c r="P1" i="26" s="1"/>
  <c r="A15" i="26" s="1"/>
  <c r="A16" i="26" s="1"/>
  <c r="P1" i="31" a="1"/>
  <c r="P1" i="31" s="1"/>
  <c r="A15" i="31" s="1"/>
  <c r="B15" i="31" s="1"/>
  <c r="P2" i="28"/>
  <c r="P1" i="28" a="1"/>
  <c r="P1" i="28" s="1"/>
  <c r="A15" i="28" s="1"/>
  <c r="CT207" i="24" l="1"/>
  <c r="CU207" i="24"/>
  <c r="CW207" i="24"/>
  <c r="CX207" i="24"/>
  <c r="CY207" i="24"/>
  <c r="CS208" i="24"/>
  <c r="CR209" i="24"/>
  <c r="CV209" i="24" s="1"/>
  <c r="CD273" i="24"/>
  <c r="CF273" i="24"/>
  <c r="CA273" i="24"/>
  <c r="CB273" i="24"/>
  <c r="CE273" i="24"/>
  <c r="BZ274" i="24"/>
  <c r="BY275" i="24"/>
  <c r="CC274" i="24"/>
  <c r="AX76" i="24"/>
  <c r="AR76" i="24"/>
  <c r="AU76" i="24"/>
  <c r="AL76" i="24"/>
  <c r="AO76" i="24"/>
  <c r="AI76" i="24"/>
  <c r="AH77" i="24"/>
  <c r="B15" i="26"/>
  <c r="G15" i="26" s="1"/>
  <c r="E15" i="26"/>
  <c r="A16" i="31"/>
  <c r="B16" i="31" s="1"/>
  <c r="E15" i="31"/>
  <c r="F15" i="31" s="1"/>
  <c r="A17" i="26"/>
  <c r="E16" i="26"/>
  <c r="B16" i="26"/>
  <c r="C15" i="31"/>
  <c r="G15" i="31"/>
  <c r="D15" i="31"/>
  <c r="B15" i="28"/>
  <c r="E15" i="28"/>
  <c r="A16" i="28"/>
  <c r="CT208" i="24" l="1"/>
  <c r="CU208" i="24"/>
  <c r="CY208" i="24"/>
  <c r="CW208" i="24"/>
  <c r="CX208" i="24"/>
  <c r="CS209" i="24"/>
  <c r="CR210" i="24"/>
  <c r="CV210" i="24" s="1"/>
  <c r="CA274" i="24"/>
  <c r="CD274" i="24"/>
  <c r="CE274" i="24"/>
  <c r="CF274" i="24"/>
  <c r="CB274" i="24"/>
  <c r="BZ275" i="24"/>
  <c r="CC275" i="24"/>
  <c r="BY276" i="24"/>
  <c r="AX77" i="24"/>
  <c r="AR77" i="24"/>
  <c r="AL77" i="24"/>
  <c r="AI77" i="24"/>
  <c r="AU77" i="24"/>
  <c r="AO77" i="24"/>
  <c r="AH78" i="24"/>
  <c r="A17" i="31"/>
  <c r="A18" i="31" s="1"/>
  <c r="E16" i="31"/>
  <c r="F16" i="31" s="1"/>
  <c r="H15" i="31"/>
  <c r="C15" i="26"/>
  <c r="F15" i="26"/>
  <c r="B16" i="28"/>
  <c r="E16" i="28"/>
  <c r="A17" i="28"/>
  <c r="C16" i="26"/>
  <c r="D16" i="26"/>
  <c r="G16" i="26"/>
  <c r="F16" i="26"/>
  <c r="G15" i="28"/>
  <c r="D15" i="28"/>
  <c r="C15" i="28"/>
  <c r="A18" i="26"/>
  <c r="E17" i="26"/>
  <c r="B17" i="26"/>
  <c r="C16" i="31"/>
  <c r="D16" i="31"/>
  <c r="G16" i="31"/>
  <c r="F15" i="28"/>
  <c r="CS210" i="24" l="1"/>
  <c r="CR211" i="24"/>
  <c r="CV211" i="24" s="1"/>
  <c r="CT209" i="24"/>
  <c r="CU209" i="24"/>
  <c r="CW209" i="24"/>
  <c r="CY209" i="24"/>
  <c r="CX209" i="24"/>
  <c r="CA275" i="24"/>
  <c r="CB275" i="24"/>
  <c r="CD275" i="24"/>
  <c r="CF275" i="24"/>
  <c r="CE275" i="24"/>
  <c r="BZ276" i="24"/>
  <c r="CC276" i="24"/>
  <c r="BY277" i="24"/>
  <c r="AX78" i="24"/>
  <c r="AU78" i="24"/>
  <c r="AO78" i="24"/>
  <c r="AI78" i="24"/>
  <c r="AR78" i="24"/>
  <c r="AL78" i="24"/>
  <c r="AH79" i="24"/>
  <c r="B17" i="31"/>
  <c r="E17" i="31"/>
  <c r="H15" i="28"/>
  <c r="H16" i="26"/>
  <c r="H16" i="31"/>
  <c r="B18" i="31"/>
  <c r="E18" i="31"/>
  <c r="A19" i="31"/>
  <c r="C17" i="26"/>
  <c r="D17" i="26"/>
  <c r="F17" i="26"/>
  <c r="G17" i="26"/>
  <c r="A19" i="26"/>
  <c r="E18" i="26"/>
  <c r="B18" i="26"/>
  <c r="B17" i="28"/>
  <c r="E17" i="28"/>
  <c r="A18" i="28"/>
  <c r="C16" i="28"/>
  <c r="D16" i="28"/>
  <c r="G16" i="28"/>
  <c r="F16" i="28"/>
  <c r="CR212" i="24" l="1"/>
  <c r="CV212" i="24" s="1"/>
  <c r="CS211" i="24"/>
  <c r="CT210" i="24"/>
  <c r="CU210" i="24"/>
  <c r="CW210" i="24"/>
  <c r="CY210" i="24"/>
  <c r="CX210" i="24"/>
  <c r="BY278" i="24"/>
  <c r="BZ277" i="24"/>
  <c r="CC277" i="24"/>
  <c r="CD276" i="24"/>
  <c r="CA276" i="24"/>
  <c r="CE276" i="24"/>
  <c r="CB276" i="24"/>
  <c r="CF276" i="24"/>
  <c r="AX79" i="24"/>
  <c r="AL79" i="24"/>
  <c r="AI79" i="24"/>
  <c r="AR79" i="24"/>
  <c r="AO79" i="24"/>
  <c r="AU79" i="24"/>
  <c r="AH80" i="24"/>
  <c r="F17" i="31"/>
  <c r="D17" i="31"/>
  <c r="C17" i="31"/>
  <c r="G17" i="31"/>
  <c r="H16" i="28"/>
  <c r="H17" i="26"/>
  <c r="E18" i="28"/>
  <c r="B18" i="28"/>
  <c r="A19" i="28"/>
  <c r="G18" i="31"/>
  <c r="F18" i="31"/>
  <c r="C18" i="31"/>
  <c r="D18" i="31"/>
  <c r="C17" i="28"/>
  <c r="G17" i="28"/>
  <c r="D17" i="28"/>
  <c r="F17" i="28"/>
  <c r="G18" i="26"/>
  <c r="D18" i="26"/>
  <c r="C18" i="26"/>
  <c r="F18" i="26"/>
  <c r="A20" i="26"/>
  <c r="E19" i="26"/>
  <c r="B19" i="26"/>
  <c r="E19" i="31"/>
  <c r="B19" i="31"/>
  <c r="A20" i="31"/>
  <c r="CW211" i="24" l="1"/>
  <c r="CX211" i="24"/>
  <c r="CT211" i="24"/>
  <c r="CU211" i="24"/>
  <c r="CY211" i="24"/>
  <c r="CS212" i="24"/>
  <c r="CR213" i="24"/>
  <c r="CV213" i="24" s="1"/>
  <c r="CA277" i="24"/>
  <c r="CB277" i="24"/>
  <c r="CD277" i="24"/>
  <c r="CE277" i="24"/>
  <c r="CF277" i="24"/>
  <c r="BZ278" i="24"/>
  <c r="BY279" i="24"/>
  <c r="CC278" i="24"/>
  <c r="AX80" i="24"/>
  <c r="AL80" i="24"/>
  <c r="AI80" i="24"/>
  <c r="AR80" i="24"/>
  <c r="AO80" i="24"/>
  <c r="AU80" i="24"/>
  <c r="AH81" i="24"/>
  <c r="H17" i="31"/>
  <c r="H17" i="28"/>
  <c r="H18" i="26"/>
  <c r="H18" i="31"/>
  <c r="G19" i="31"/>
  <c r="D19" i="31"/>
  <c r="C19" i="31"/>
  <c r="F19" i="31"/>
  <c r="A21" i="26"/>
  <c r="E20" i="26"/>
  <c r="B20" i="26"/>
  <c r="B20" i="31"/>
  <c r="E20" i="31"/>
  <c r="A21" i="31"/>
  <c r="G19" i="26"/>
  <c r="D19" i="26"/>
  <c r="C19" i="26"/>
  <c r="F19" i="26"/>
  <c r="E19" i="28"/>
  <c r="B19" i="28"/>
  <c r="A20" i="28"/>
  <c r="C18" i="28"/>
  <c r="D18" i="28"/>
  <c r="G18" i="28"/>
  <c r="F18" i="28"/>
  <c r="CU212" i="24" l="1"/>
  <c r="CW212" i="24"/>
  <c r="CX212" i="24"/>
  <c r="CT212" i="24"/>
  <c r="CY212" i="24"/>
  <c r="CS213" i="24"/>
  <c r="CR214" i="24"/>
  <c r="CV214" i="24" s="1"/>
  <c r="BY280" i="24"/>
  <c r="BZ279" i="24"/>
  <c r="CC279" i="24"/>
  <c r="CA278" i="24"/>
  <c r="CD278" i="24"/>
  <c r="CE278" i="24"/>
  <c r="CF278" i="24"/>
  <c r="CB278" i="24"/>
  <c r="AX81" i="24"/>
  <c r="AO81" i="24"/>
  <c r="AI81" i="24"/>
  <c r="AR81" i="24"/>
  <c r="AU81" i="24"/>
  <c r="AL81" i="24"/>
  <c r="AH82" i="24"/>
  <c r="H19" i="26"/>
  <c r="H18" i="28"/>
  <c r="H19" i="31"/>
  <c r="A22" i="31"/>
  <c r="B21" i="31"/>
  <c r="E21" i="31"/>
  <c r="E20" i="28"/>
  <c r="B20" i="28"/>
  <c r="A21" i="28"/>
  <c r="G19" i="28"/>
  <c r="C19" i="28"/>
  <c r="D19" i="28"/>
  <c r="F19" i="28"/>
  <c r="C20" i="31"/>
  <c r="F20" i="31"/>
  <c r="D20" i="31"/>
  <c r="G20" i="31"/>
  <c r="D20" i="26"/>
  <c r="C20" i="26"/>
  <c r="G20" i="26"/>
  <c r="F20" i="26"/>
  <c r="A22" i="26"/>
  <c r="E21" i="26"/>
  <c r="B21" i="26"/>
  <c r="CR215" i="24" l="1"/>
  <c r="CV215" i="24" s="1"/>
  <c r="CS214" i="24"/>
  <c r="CT213" i="24"/>
  <c r="CU213" i="24"/>
  <c r="CY213" i="24"/>
  <c r="CW213" i="24"/>
  <c r="CX213" i="24"/>
  <c r="CF279" i="24"/>
  <c r="CA279" i="24"/>
  <c r="CB279" i="24"/>
  <c r="CE279" i="24"/>
  <c r="CD279" i="24"/>
  <c r="BZ280" i="24"/>
  <c r="BY281" i="24"/>
  <c r="CC280" i="24"/>
  <c r="AX82" i="24"/>
  <c r="AU82" i="24"/>
  <c r="AO82" i="24"/>
  <c r="AR82" i="24"/>
  <c r="AH83" i="24"/>
  <c r="AL82" i="24"/>
  <c r="AI82" i="24"/>
  <c r="H19" i="28"/>
  <c r="H20" i="31"/>
  <c r="H20" i="26"/>
  <c r="C21" i="26"/>
  <c r="F21" i="26"/>
  <c r="D21" i="26"/>
  <c r="G21" i="26"/>
  <c r="A23" i="26"/>
  <c r="E22" i="26"/>
  <c r="B22" i="26"/>
  <c r="E21" i="28"/>
  <c r="A22" i="28"/>
  <c r="B21" i="28"/>
  <c r="F20" i="28"/>
  <c r="C20" i="28"/>
  <c r="G20" i="28"/>
  <c r="D20" i="28"/>
  <c r="F21" i="31"/>
  <c r="G21" i="31"/>
  <c r="C21" i="31"/>
  <c r="H21" i="31" s="1"/>
  <c r="D21" i="31"/>
  <c r="A23" i="31"/>
  <c r="B22" i="31"/>
  <c r="E22" i="31"/>
  <c r="CY214" i="24" l="1"/>
  <c r="CX214" i="24"/>
  <c r="CT214" i="24"/>
  <c r="CU214" i="24"/>
  <c r="CW214" i="24"/>
  <c r="CR216" i="24"/>
  <c r="CV216" i="24" s="1"/>
  <c r="CS215" i="24"/>
  <c r="CA280" i="24"/>
  <c r="CB280" i="24"/>
  <c r="CD280" i="24"/>
  <c r="CF280" i="24"/>
  <c r="CE280" i="24"/>
  <c r="BY282" i="24"/>
  <c r="BZ281" i="24"/>
  <c r="CC281" i="24"/>
  <c r="AH84" i="24"/>
  <c r="AX83" i="24"/>
  <c r="AO83" i="24"/>
  <c r="AU83" i="24"/>
  <c r="AL83" i="24"/>
  <c r="AR83" i="24"/>
  <c r="AI83" i="24"/>
  <c r="H20" i="28"/>
  <c r="H21" i="26"/>
  <c r="G21" i="28"/>
  <c r="C21" i="28"/>
  <c r="F21" i="28"/>
  <c r="D21" i="28"/>
  <c r="F22" i="31"/>
  <c r="H22" i="31"/>
  <c r="D22" i="31"/>
  <c r="C22" i="31"/>
  <c r="G22" i="31"/>
  <c r="C22" i="26"/>
  <c r="F22" i="26"/>
  <c r="D22" i="26"/>
  <c r="G22" i="26"/>
  <c r="A24" i="31"/>
  <c r="E23" i="31"/>
  <c r="B23" i="31"/>
  <c r="E22" i="28"/>
  <c r="A23" i="28"/>
  <c r="B22" i="28"/>
  <c r="E23" i="26"/>
  <c r="A24" i="26"/>
  <c r="B23" i="26"/>
  <c r="CY215" i="24" l="1"/>
  <c r="CT215" i="24"/>
  <c r="CU215" i="24"/>
  <c r="CW215" i="24"/>
  <c r="CX215" i="24"/>
  <c r="CS216" i="24"/>
  <c r="CR217" i="24"/>
  <c r="CV217" i="24" s="1"/>
  <c r="BZ282" i="24"/>
  <c r="CC282" i="24"/>
  <c r="BY283" i="24"/>
  <c r="CF281" i="24"/>
  <c r="CA281" i="24"/>
  <c r="CB281" i="24"/>
  <c r="CD281" i="24"/>
  <c r="CE281" i="24"/>
  <c r="AI84" i="24"/>
  <c r="AO84" i="24"/>
  <c r="AR84" i="24"/>
  <c r="AU84" i="24"/>
  <c r="AH85" i="24"/>
  <c r="AL84" i="24"/>
  <c r="AX84" i="24"/>
  <c r="H22" i="26"/>
  <c r="H21" i="28"/>
  <c r="D23" i="26"/>
  <c r="C23" i="26"/>
  <c r="G23" i="26"/>
  <c r="F23" i="26"/>
  <c r="B23" i="28"/>
  <c r="E23" i="28"/>
  <c r="A24" i="28"/>
  <c r="F22" i="28"/>
  <c r="C22" i="28"/>
  <c r="D22" i="28"/>
  <c r="G22" i="28"/>
  <c r="G23" i="31"/>
  <c r="F23" i="31"/>
  <c r="D23" i="31"/>
  <c r="C23" i="31"/>
  <c r="H23" i="31" s="1"/>
  <c r="A25" i="31"/>
  <c r="B24" i="31"/>
  <c r="E24" i="31"/>
  <c r="B24" i="26"/>
  <c r="E24" i="26"/>
  <c r="A25" i="26"/>
  <c r="CS217" i="24" l="1"/>
  <c r="CR218" i="24"/>
  <c r="CV218" i="24" s="1"/>
  <c r="CX216" i="24"/>
  <c r="CW216" i="24"/>
  <c r="CY216" i="24"/>
  <c r="CU216" i="24"/>
  <c r="CT216" i="24"/>
  <c r="CC283" i="24"/>
  <c r="BZ283" i="24"/>
  <c r="BY284" i="24"/>
  <c r="CA282" i="24"/>
  <c r="CB282" i="24"/>
  <c r="CD282" i="24"/>
  <c r="CE282" i="24"/>
  <c r="CF282" i="24"/>
  <c r="AR85" i="24"/>
  <c r="AH86" i="24"/>
  <c r="AI85" i="24"/>
  <c r="AX85" i="24"/>
  <c r="AU85" i="24"/>
  <c r="AL85" i="24"/>
  <c r="AO85" i="24"/>
  <c r="AK84" i="24"/>
  <c r="AP84" i="24"/>
  <c r="AS84" i="24"/>
  <c r="BD84" i="24"/>
  <c r="AJ84" i="24"/>
  <c r="AM84" i="24"/>
  <c r="AQ84" i="24"/>
  <c r="AV84" i="24"/>
  <c r="AZ84" i="24"/>
  <c r="AN84" i="24"/>
  <c r="BA84" i="24"/>
  <c r="AW84" i="24"/>
  <c r="BE84" i="24"/>
  <c r="AY84" i="24"/>
  <c r="AT84" i="24"/>
  <c r="H23" i="26"/>
  <c r="H22" i="28"/>
  <c r="D24" i="26"/>
  <c r="C24" i="26"/>
  <c r="F24" i="26"/>
  <c r="G24" i="26"/>
  <c r="C24" i="31"/>
  <c r="D24" i="31"/>
  <c r="F24" i="31"/>
  <c r="G24" i="31"/>
  <c r="H24" i="31"/>
  <c r="B25" i="26"/>
  <c r="E25" i="26"/>
  <c r="A26" i="26"/>
  <c r="E24" i="28"/>
  <c r="B24" i="28"/>
  <c r="A25" i="28"/>
  <c r="A26" i="31"/>
  <c r="B25" i="31"/>
  <c r="E25" i="31"/>
  <c r="C23" i="28"/>
  <c r="D23" i="28"/>
  <c r="F23" i="28"/>
  <c r="G23" i="28"/>
  <c r="CR219" i="24" l="1"/>
  <c r="CV219" i="24" s="1"/>
  <c r="CS218" i="24"/>
  <c r="CT217" i="24"/>
  <c r="CU217" i="24"/>
  <c r="CY217" i="24"/>
  <c r="CW217" i="24"/>
  <c r="CX217" i="24"/>
  <c r="BZ284" i="24"/>
  <c r="BY285" i="24"/>
  <c r="CC284" i="24"/>
  <c r="CB283" i="24"/>
  <c r="CA283" i="24"/>
  <c r="CD283" i="24"/>
  <c r="CE283" i="24"/>
  <c r="CF283" i="24"/>
  <c r="AS85" i="24"/>
  <c r="AT85" i="24"/>
  <c r="AV85" i="24"/>
  <c r="BE85" i="24"/>
  <c r="AJ85" i="24"/>
  <c r="AQ85" i="24"/>
  <c r="BA85" i="24"/>
  <c r="BD85" i="24"/>
  <c r="AW85" i="24"/>
  <c r="AZ85" i="24"/>
  <c r="AK85" i="24"/>
  <c r="AM85" i="24"/>
  <c r="AP85" i="24"/>
  <c r="AY85" i="24"/>
  <c r="AN85" i="24"/>
  <c r="AI86" i="24"/>
  <c r="AR86" i="24"/>
  <c r="AH87" i="24"/>
  <c r="AO86" i="24"/>
  <c r="AL86" i="24"/>
  <c r="AX86" i="24"/>
  <c r="AU86" i="24"/>
  <c r="H23" i="28"/>
  <c r="H24" i="26"/>
  <c r="A27" i="31"/>
  <c r="E26" i="31"/>
  <c r="B26" i="31"/>
  <c r="F25" i="31"/>
  <c r="G25" i="31"/>
  <c r="C25" i="31"/>
  <c r="H25" i="31" s="1"/>
  <c r="D25" i="31"/>
  <c r="B25" i="28"/>
  <c r="A26" i="28"/>
  <c r="E25" i="28"/>
  <c r="C24" i="28"/>
  <c r="D24" i="28"/>
  <c r="F24" i="28"/>
  <c r="G24" i="28"/>
  <c r="A27" i="26"/>
  <c r="E26" i="26"/>
  <c r="B26" i="26"/>
  <c r="C25" i="26"/>
  <c r="D25" i="26"/>
  <c r="F25" i="26"/>
  <c r="H25" i="26"/>
  <c r="G25" i="26"/>
  <c r="CW218" i="24" l="1"/>
  <c r="CY218" i="24"/>
  <c r="CU218" i="24"/>
  <c r="CX218" i="24"/>
  <c r="CT218" i="24"/>
  <c r="CR220" i="24"/>
  <c r="CV220" i="24" s="1"/>
  <c r="CS219" i="24"/>
  <c r="BY286" i="24"/>
  <c r="CC285" i="24"/>
  <c r="BZ285" i="24"/>
  <c r="CE284" i="24"/>
  <c r="CF284" i="24"/>
  <c r="CA284" i="24"/>
  <c r="CB284" i="24"/>
  <c r="CD284" i="24"/>
  <c r="BE86" i="24"/>
  <c r="AK86" i="24"/>
  <c r="AT86" i="24"/>
  <c r="AS86" i="24"/>
  <c r="AQ86" i="24"/>
  <c r="AN86" i="24"/>
  <c r="AJ86" i="24"/>
  <c r="AY86" i="24"/>
  <c r="AW86" i="24"/>
  <c r="BA86" i="24"/>
  <c r="AZ86" i="24"/>
  <c r="BD86" i="24"/>
  <c r="AP86" i="24"/>
  <c r="AM86" i="24"/>
  <c r="AV86" i="24"/>
  <c r="AI87" i="24"/>
  <c r="AO87" i="24"/>
  <c r="AH88" i="24"/>
  <c r="AR87" i="24"/>
  <c r="AL87" i="24"/>
  <c r="AX87" i="24"/>
  <c r="AU87" i="24"/>
  <c r="H24" i="28"/>
  <c r="C26" i="26"/>
  <c r="F26" i="26"/>
  <c r="D26" i="26"/>
  <c r="G26" i="26"/>
  <c r="H26" i="26"/>
  <c r="E27" i="26"/>
  <c r="A28" i="26"/>
  <c r="B27" i="26"/>
  <c r="E26" i="28"/>
  <c r="A27" i="28"/>
  <c r="B26" i="28"/>
  <c r="C26" i="31"/>
  <c r="D26" i="31"/>
  <c r="H26" i="31"/>
  <c r="F26" i="31"/>
  <c r="G26" i="31"/>
  <c r="H25" i="28"/>
  <c r="G25" i="28"/>
  <c r="D25" i="28"/>
  <c r="F25" i="28"/>
  <c r="C25" i="28"/>
  <c r="B27" i="31"/>
  <c r="A28" i="31"/>
  <c r="E27" i="31"/>
  <c r="CX219" i="24" l="1"/>
  <c r="CY219" i="24"/>
  <c r="CT219" i="24"/>
  <c r="CW219" i="24"/>
  <c r="CU219" i="24"/>
  <c r="CS220" i="24"/>
  <c r="CR221" i="24"/>
  <c r="CV221" i="24" s="1"/>
  <c r="CD285" i="24"/>
  <c r="CB285" i="24"/>
  <c r="CF285" i="24"/>
  <c r="CE285" i="24"/>
  <c r="CA285" i="24"/>
  <c r="BZ286" i="24"/>
  <c r="BY287" i="24"/>
  <c r="CC286" i="24"/>
  <c r="AV87" i="24"/>
  <c r="AZ87" i="24"/>
  <c r="BA87" i="24"/>
  <c r="BE87" i="24"/>
  <c r="BD87" i="24"/>
  <c r="AY87" i="24"/>
  <c r="AN87" i="24"/>
  <c r="AK87" i="24"/>
  <c r="AT87" i="24"/>
  <c r="AJ87" i="24"/>
  <c r="AW87" i="24"/>
  <c r="AP87" i="24"/>
  <c r="AQ87" i="24"/>
  <c r="AS87" i="24"/>
  <c r="AM87" i="24"/>
  <c r="AR88" i="24"/>
  <c r="AO88" i="24"/>
  <c r="AX88" i="24"/>
  <c r="AI88" i="24"/>
  <c r="AU88" i="24"/>
  <c r="AH89" i="24"/>
  <c r="AL88" i="24"/>
  <c r="B28" i="31"/>
  <c r="E28" i="31"/>
  <c r="A29" i="31"/>
  <c r="H26" i="28"/>
  <c r="D26" i="28"/>
  <c r="F26" i="28"/>
  <c r="C26" i="28"/>
  <c r="G26" i="28"/>
  <c r="C27" i="31"/>
  <c r="D27" i="31"/>
  <c r="G27" i="31"/>
  <c r="H27" i="31"/>
  <c r="F27" i="31"/>
  <c r="F27" i="26"/>
  <c r="G27" i="26"/>
  <c r="H27" i="26"/>
  <c r="D27" i="26"/>
  <c r="C27" i="26"/>
  <c r="A28" i="28"/>
  <c r="E27" i="28"/>
  <c r="B27" i="28"/>
  <c r="E28" i="26"/>
  <c r="B28" i="26"/>
  <c r="A29" i="26"/>
  <c r="CT220" i="24" l="1"/>
  <c r="CU220" i="24"/>
  <c r="CX220" i="24"/>
  <c r="CW220" i="24"/>
  <c r="CY220" i="24"/>
  <c r="CS221" i="24"/>
  <c r="CR222" i="24"/>
  <c r="CV222" i="24" s="1"/>
  <c r="BZ287" i="24"/>
  <c r="CC287" i="24"/>
  <c r="BY288" i="24"/>
  <c r="CA286" i="24"/>
  <c r="CB286" i="24"/>
  <c r="CE286" i="24"/>
  <c r="CF286" i="24"/>
  <c r="CD286" i="24"/>
  <c r="AI89" i="24"/>
  <c r="AH90" i="24"/>
  <c r="AU89" i="24"/>
  <c r="AO89" i="24"/>
  <c r="AR89" i="24"/>
  <c r="AL89" i="24"/>
  <c r="AX89" i="24"/>
  <c r="AP88" i="24"/>
  <c r="AW88" i="24"/>
  <c r="BA88" i="24"/>
  <c r="BE88" i="24"/>
  <c r="AQ88" i="24"/>
  <c r="BD88" i="24"/>
  <c r="AS88" i="24"/>
  <c r="AJ88" i="24"/>
  <c r="AY88" i="24"/>
  <c r="AN88" i="24"/>
  <c r="AT88" i="24"/>
  <c r="AZ88" i="24"/>
  <c r="AK88" i="24"/>
  <c r="AM88" i="24"/>
  <c r="AV88" i="24"/>
  <c r="C28" i="26"/>
  <c r="D28" i="26"/>
  <c r="F28" i="26"/>
  <c r="G28" i="26"/>
  <c r="H28" i="26"/>
  <c r="H27" i="28"/>
  <c r="C27" i="28"/>
  <c r="F27" i="28"/>
  <c r="G27" i="28"/>
  <c r="D27" i="28"/>
  <c r="A30" i="31"/>
  <c r="E29" i="31"/>
  <c r="B29" i="31"/>
  <c r="E29" i="26"/>
  <c r="A30" i="26"/>
  <c r="B29" i="26"/>
  <c r="E28" i="28"/>
  <c r="A29" i="28"/>
  <c r="B28" i="28"/>
  <c r="C28" i="31"/>
  <c r="G28" i="31"/>
  <c r="D28" i="31"/>
  <c r="H28" i="31"/>
  <c r="F28" i="31"/>
  <c r="CS222" i="24" l="1"/>
  <c r="CR223" i="24"/>
  <c r="CV223" i="24" s="1"/>
  <c r="CT221" i="24"/>
  <c r="CU221" i="24"/>
  <c r="CW221" i="24"/>
  <c r="CX221" i="24"/>
  <c r="CY221" i="24"/>
  <c r="BZ288" i="24"/>
  <c r="CC288" i="24"/>
  <c r="BY289" i="24"/>
  <c r="CA287" i="24"/>
  <c r="CE287" i="24"/>
  <c r="CB287" i="24"/>
  <c r="CD287" i="24"/>
  <c r="CF287" i="24"/>
  <c r="AH91" i="24"/>
  <c r="AI90" i="24"/>
  <c r="AU90" i="24"/>
  <c r="AL90" i="24"/>
  <c r="AO90" i="24"/>
  <c r="AX90" i="24"/>
  <c r="AR90" i="24"/>
  <c r="BE89" i="24"/>
  <c r="AV89" i="24"/>
  <c r="AM89" i="24"/>
  <c r="AZ89" i="24"/>
  <c r="AP89" i="24"/>
  <c r="AQ89" i="24"/>
  <c r="AN89" i="24"/>
  <c r="BA89" i="24"/>
  <c r="AS89" i="24"/>
  <c r="AT89" i="24"/>
  <c r="AJ89" i="24"/>
  <c r="AW89" i="24"/>
  <c r="AY89" i="24"/>
  <c r="BD89" i="24"/>
  <c r="AK89" i="24"/>
  <c r="H28" i="28"/>
  <c r="D28" i="28"/>
  <c r="G28" i="28"/>
  <c r="C28" i="28"/>
  <c r="F28" i="28"/>
  <c r="D29" i="26"/>
  <c r="H29" i="26"/>
  <c r="F29" i="26"/>
  <c r="C29" i="26"/>
  <c r="G29" i="26"/>
  <c r="B30" i="31"/>
  <c r="E30" i="31"/>
  <c r="A31" i="31"/>
  <c r="A31" i="26"/>
  <c r="B30" i="26"/>
  <c r="E30" i="26"/>
  <c r="C29" i="31"/>
  <c r="H29" i="31" s="1"/>
  <c r="G29" i="31"/>
  <c r="F29" i="31"/>
  <c r="D29" i="31"/>
  <c r="A30" i="28"/>
  <c r="E29" i="28"/>
  <c r="B29" i="28"/>
  <c r="CS223" i="24" l="1"/>
  <c r="CR224" i="24"/>
  <c r="CV224" i="24" s="1"/>
  <c r="CX222" i="24"/>
  <c r="CY222" i="24"/>
  <c r="CW222" i="24"/>
  <c r="CU222" i="24"/>
  <c r="CT222" i="24"/>
  <c r="BY290" i="24"/>
  <c r="BZ289" i="24"/>
  <c r="CC289" i="24"/>
  <c r="CF288" i="24"/>
  <c r="CA288" i="24"/>
  <c r="CB288" i="24"/>
  <c r="CD288" i="24"/>
  <c r="CE288" i="24"/>
  <c r="AK90" i="24"/>
  <c r="AP90" i="24"/>
  <c r="AZ90" i="24"/>
  <c r="BA90" i="24"/>
  <c r="BD90" i="24"/>
  <c r="BE90" i="24"/>
  <c r="AJ90" i="24"/>
  <c r="AM90" i="24"/>
  <c r="AY90" i="24"/>
  <c r="AW90" i="24"/>
  <c r="AS90" i="24"/>
  <c r="AT90" i="24"/>
  <c r="AV90" i="24"/>
  <c r="AN90" i="24"/>
  <c r="AQ90" i="24"/>
  <c r="AX91" i="24"/>
  <c r="AO91" i="24"/>
  <c r="AR91" i="24"/>
  <c r="AL91" i="24"/>
  <c r="AU91" i="24"/>
  <c r="AH92" i="24"/>
  <c r="AI91" i="24"/>
  <c r="E30" i="28"/>
  <c r="B30" i="28"/>
  <c r="C29" i="28"/>
  <c r="D29" i="28"/>
  <c r="F29" i="28"/>
  <c r="G29" i="28"/>
  <c r="D30" i="31"/>
  <c r="C30" i="31"/>
  <c r="G30" i="31"/>
  <c r="F30" i="31"/>
  <c r="H30" i="31"/>
  <c r="C30" i="26"/>
  <c r="D30" i="26"/>
  <c r="F30" i="26"/>
  <c r="G30" i="26"/>
  <c r="H30" i="26"/>
  <c r="A32" i="31"/>
  <c r="E31" i="31"/>
  <c r="B31" i="31"/>
  <c r="A32" i="26"/>
  <c r="B31" i="26"/>
  <c r="E31" i="26"/>
  <c r="CR225" i="24" l="1"/>
  <c r="CV225" i="24" s="1"/>
  <c r="CS224" i="24"/>
  <c r="CU223" i="24"/>
  <c r="CW223" i="24"/>
  <c r="CX223" i="24"/>
  <c r="CY223" i="24"/>
  <c r="CT223" i="24"/>
  <c r="CE289" i="24"/>
  <c r="CF289" i="24"/>
  <c r="CA289" i="24"/>
  <c r="CB289" i="24"/>
  <c r="CD289" i="24"/>
  <c r="BZ290" i="24"/>
  <c r="CC290" i="24"/>
  <c r="BY291" i="24"/>
  <c r="AQ91" i="24"/>
  <c r="AT91" i="24"/>
  <c r="BE91" i="24"/>
  <c r="AN91" i="24"/>
  <c r="AK91" i="24"/>
  <c r="AV91" i="24"/>
  <c r="BD91" i="24"/>
  <c r="AP91" i="24"/>
  <c r="AZ91" i="24"/>
  <c r="AM91" i="24"/>
  <c r="AY91" i="24"/>
  <c r="AJ91" i="24"/>
  <c r="AW91" i="24"/>
  <c r="BA91" i="24"/>
  <c r="AS91" i="24"/>
  <c r="AX92" i="24"/>
  <c r="AO92" i="24"/>
  <c r="AH93" i="24"/>
  <c r="AI92" i="24"/>
  <c r="AL92" i="24"/>
  <c r="AU92" i="24"/>
  <c r="AR92" i="24"/>
  <c r="C31" i="26"/>
  <c r="D31" i="26"/>
  <c r="F31" i="26"/>
  <c r="G31" i="26"/>
  <c r="H31" i="26"/>
  <c r="A33" i="31"/>
  <c r="B32" i="31"/>
  <c r="E32" i="31"/>
  <c r="G31" i="31"/>
  <c r="F31" i="31"/>
  <c r="D31" i="31"/>
  <c r="C31" i="31"/>
  <c r="H31" i="31" s="1"/>
  <c r="G30" i="28"/>
  <c r="F30" i="28"/>
  <c r="C30" i="28"/>
  <c r="D30" i="28"/>
  <c r="E32" i="26"/>
  <c r="A33" i="26"/>
  <c r="B32" i="26"/>
  <c r="CW224" i="24" l="1"/>
  <c r="CX224" i="24"/>
  <c r="CY224" i="24"/>
  <c r="CT224" i="24"/>
  <c r="CU224" i="24"/>
  <c r="CS225" i="24"/>
  <c r="CR226" i="24"/>
  <c r="CV226" i="24" s="1"/>
  <c r="BY292" i="24"/>
  <c r="BZ291" i="24"/>
  <c r="CC291" i="24"/>
  <c r="CA290" i="24"/>
  <c r="CB290" i="24"/>
  <c r="CE290" i="24"/>
  <c r="CD290" i="24"/>
  <c r="CF290" i="24"/>
  <c r="AL93" i="24"/>
  <c r="AR93" i="24"/>
  <c r="AO93" i="24"/>
  <c r="AU93" i="24"/>
  <c r="AH94" i="24"/>
  <c r="AI93" i="24"/>
  <c r="AX93" i="24"/>
  <c r="AY92" i="24"/>
  <c r="AQ92" i="24"/>
  <c r="AM92" i="24"/>
  <c r="AZ92" i="24"/>
  <c r="AT92" i="24"/>
  <c r="BA92" i="24"/>
  <c r="AN92" i="24"/>
  <c r="BD92" i="24"/>
  <c r="AV92" i="24"/>
  <c r="AJ92" i="24"/>
  <c r="AW92" i="24"/>
  <c r="AK92" i="24"/>
  <c r="BE92" i="24"/>
  <c r="AS92" i="24"/>
  <c r="AP92" i="24"/>
  <c r="B33" i="26"/>
  <c r="A34" i="26"/>
  <c r="E33" i="26"/>
  <c r="D32" i="26"/>
  <c r="F32" i="26"/>
  <c r="C32" i="26"/>
  <c r="H32" i="26"/>
  <c r="G32" i="26"/>
  <c r="B33" i="31"/>
  <c r="E33" i="31"/>
  <c r="A34" i="31"/>
  <c r="F32" i="31"/>
  <c r="G32" i="31"/>
  <c r="D32" i="31"/>
  <c r="C32" i="31"/>
  <c r="H32" i="31"/>
  <c r="CS226" i="24" l="1"/>
  <c r="CR227" i="24"/>
  <c r="CV227" i="24" s="1"/>
  <c r="CT225" i="24"/>
  <c r="CU225" i="24"/>
  <c r="CY225" i="24"/>
  <c r="CW225" i="24"/>
  <c r="CX225" i="24"/>
  <c r="CE291" i="24"/>
  <c r="CF291" i="24"/>
  <c r="CB291" i="24"/>
  <c r="CD291" i="24"/>
  <c r="CA291" i="24"/>
  <c r="BZ292" i="24"/>
  <c r="CC292" i="24"/>
  <c r="BY293" i="24"/>
  <c r="AJ93" i="24"/>
  <c r="AS93" i="24"/>
  <c r="AV93" i="24"/>
  <c r="AN93" i="24"/>
  <c r="AM93" i="24"/>
  <c r="AY93" i="24"/>
  <c r="BA93" i="24"/>
  <c r="AP93" i="24"/>
  <c r="AK93" i="24"/>
  <c r="AQ93" i="24"/>
  <c r="AT93" i="24"/>
  <c r="AW93" i="24"/>
  <c r="BE93" i="24"/>
  <c r="BD93" i="24"/>
  <c r="AZ93" i="24"/>
  <c r="AU94" i="24"/>
  <c r="AO94" i="24"/>
  <c r="AI94" i="24"/>
  <c r="AH95" i="24"/>
  <c r="AL94" i="24"/>
  <c r="AX94" i="24"/>
  <c r="AR94" i="24"/>
  <c r="E34" i="31"/>
  <c r="B34" i="31"/>
  <c r="A35" i="31"/>
  <c r="F33" i="31"/>
  <c r="G33" i="31"/>
  <c r="C33" i="31"/>
  <c r="H33" i="31" s="1"/>
  <c r="D33" i="31"/>
  <c r="E34" i="26"/>
  <c r="A35" i="26"/>
  <c r="B34" i="26"/>
  <c r="F33" i="26"/>
  <c r="G33" i="26"/>
  <c r="C33" i="26"/>
  <c r="D33" i="26"/>
  <c r="H33" i="26"/>
  <c r="CS227" i="24" l="1"/>
  <c r="CR228" i="24"/>
  <c r="CV228" i="24" s="1"/>
  <c r="CW226" i="24"/>
  <c r="CX226" i="24"/>
  <c r="CY226" i="24"/>
  <c r="CT226" i="24"/>
  <c r="CU226" i="24"/>
  <c r="BY294" i="24"/>
  <c r="CC293" i="24"/>
  <c r="BZ293" i="24"/>
  <c r="CA292" i="24"/>
  <c r="CB292" i="24"/>
  <c r="CD292" i="24"/>
  <c r="CF292" i="24"/>
  <c r="CE292" i="24"/>
  <c r="AM94" i="24"/>
  <c r="AN94" i="24"/>
  <c r="AP94" i="24"/>
  <c r="AV94" i="24"/>
  <c r="AY94" i="24"/>
  <c r="AQ94" i="24"/>
  <c r="AK94" i="24"/>
  <c r="AT94" i="24"/>
  <c r="AJ94" i="24"/>
  <c r="AS94" i="24"/>
  <c r="BD94" i="24"/>
  <c r="AW94" i="24"/>
  <c r="AZ94" i="24"/>
  <c r="BE94" i="24"/>
  <c r="BA94" i="24"/>
  <c r="AL95" i="24"/>
  <c r="AI95" i="24"/>
  <c r="AX95" i="24"/>
  <c r="AO95" i="24"/>
  <c r="AU95" i="24"/>
  <c r="AH96" i="24"/>
  <c r="AR95" i="24"/>
  <c r="A36" i="31"/>
  <c r="E35" i="31"/>
  <c r="B35" i="31"/>
  <c r="D34" i="26"/>
  <c r="C34" i="26"/>
  <c r="H34" i="26"/>
  <c r="G34" i="26"/>
  <c r="F34" i="26"/>
  <c r="C34" i="31"/>
  <c r="F34" i="31"/>
  <c r="H34" i="31"/>
  <c r="G34" i="31"/>
  <c r="D34" i="31"/>
  <c r="A36" i="26"/>
  <c r="E35" i="26"/>
  <c r="B35" i="26"/>
  <c r="CR229" i="24" l="1"/>
  <c r="CV229" i="24" s="1"/>
  <c r="CS228" i="24"/>
  <c r="CW227" i="24"/>
  <c r="CX227" i="24"/>
  <c r="CT227" i="24"/>
  <c r="CU227" i="24"/>
  <c r="CY227" i="24"/>
  <c r="CE293" i="24"/>
  <c r="CD293" i="24"/>
  <c r="CF293" i="24"/>
  <c r="CA293" i="24"/>
  <c r="CB293" i="24"/>
  <c r="BZ294" i="24"/>
  <c r="BY295" i="24"/>
  <c r="CC294" i="24"/>
  <c r="AV95" i="24"/>
  <c r="AW95" i="24"/>
  <c r="AY95" i="24"/>
  <c r="AZ95" i="24"/>
  <c r="AP95" i="24"/>
  <c r="AS95" i="24"/>
  <c r="AN95" i="24"/>
  <c r="AK95" i="24"/>
  <c r="BA95" i="24"/>
  <c r="BD95" i="24"/>
  <c r="AQ95" i="24"/>
  <c r="AM95" i="24"/>
  <c r="AT95" i="24"/>
  <c r="AJ95" i="24"/>
  <c r="BE95" i="24"/>
  <c r="AO96" i="24"/>
  <c r="AR96" i="24"/>
  <c r="AI96" i="24"/>
  <c r="AX96" i="24"/>
  <c r="AL96" i="24"/>
  <c r="AH97" i="24"/>
  <c r="AU96" i="24"/>
  <c r="F35" i="26"/>
  <c r="H35" i="26"/>
  <c r="C35" i="26"/>
  <c r="D35" i="26"/>
  <c r="G35" i="26"/>
  <c r="B36" i="26"/>
  <c r="E36" i="26"/>
  <c r="A37" i="26"/>
  <c r="D35" i="31"/>
  <c r="F35" i="31"/>
  <c r="G35" i="31"/>
  <c r="C35" i="31"/>
  <c r="H35" i="31" s="1"/>
  <c r="E36" i="31"/>
  <c r="A37" i="31"/>
  <c r="B36" i="31"/>
  <c r="CT228" i="24" l="1"/>
  <c r="CX228" i="24"/>
  <c r="CU228" i="24"/>
  <c r="CY228" i="24"/>
  <c r="CW228" i="24"/>
  <c r="CS229" i="24"/>
  <c r="CR230" i="24"/>
  <c r="CV230" i="24" s="1"/>
  <c r="CA294" i="24"/>
  <c r="CF294" i="24"/>
  <c r="CD294" i="24"/>
  <c r="CB294" i="24"/>
  <c r="CE294" i="24"/>
  <c r="BZ295" i="24"/>
  <c r="BY296" i="24"/>
  <c r="CC295" i="24"/>
  <c r="AN96" i="24"/>
  <c r="AQ96" i="24"/>
  <c r="BA96" i="24"/>
  <c r="AK96" i="24"/>
  <c r="AV96" i="24"/>
  <c r="AY96" i="24"/>
  <c r="AW96" i="24"/>
  <c r="BE96" i="24"/>
  <c r="AS96" i="24"/>
  <c r="AP96" i="24"/>
  <c r="AZ96" i="24"/>
  <c r="BD96" i="24"/>
  <c r="AM96" i="24"/>
  <c r="AJ96" i="24"/>
  <c r="AT96" i="24"/>
  <c r="AL97" i="24"/>
  <c r="AI97" i="24"/>
  <c r="AH98" i="24"/>
  <c r="AR97" i="24"/>
  <c r="AO97" i="24"/>
  <c r="AX97" i="24"/>
  <c r="AU97" i="24"/>
  <c r="C36" i="31"/>
  <c r="D36" i="31"/>
  <c r="G36" i="31"/>
  <c r="F36" i="31"/>
  <c r="H36" i="31"/>
  <c r="A38" i="26"/>
  <c r="B37" i="26"/>
  <c r="E37" i="26"/>
  <c r="B37" i="31"/>
  <c r="A38" i="31"/>
  <c r="E37" i="31"/>
  <c r="C36" i="26"/>
  <c r="F36" i="26"/>
  <c r="G36" i="26"/>
  <c r="D36" i="26"/>
  <c r="H36" i="26"/>
  <c r="CR231" i="24" l="1"/>
  <c r="CV231" i="24" s="1"/>
  <c r="CS230" i="24"/>
  <c r="CT229" i="24"/>
  <c r="CU229" i="24"/>
  <c r="CW229" i="24"/>
  <c r="CX229" i="24"/>
  <c r="CY229" i="24"/>
  <c r="BZ296" i="24"/>
  <c r="BY297" i="24"/>
  <c r="CC296" i="24"/>
  <c r="CA295" i="24"/>
  <c r="CB295" i="24"/>
  <c r="CD295" i="24"/>
  <c r="CE295" i="24"/>
  <c r="CF295" i="24"/>
  <c r="AU98" i="24"/>
  <c r="AX98" i="24"/>
  <c r="AI98" i="24"/>
  <c r="AH99" i="24"/>
  <c r="AL98" i="24"/>
  <c r="AO98" i="24"/>
  <c r="AR98" i="24"/>
  <c r="AV97" i="24"/>
  <c r="AY97" i="24"/>
  <c r="AZ97" i="24"/>
  <c r="AP97" i="24"/>
  <c r="BD97" i="24"/>
  <c r="AJ97" i="24"/>
  <c r="AM97" i="24"/>
  <c r="BE97" i="24"/>
  <c r="AS97" i="24"/>
  <c r="AT97" i="24"/>
  <c r="AK97" i="24"/>
  <c r="AN97" i="24"/>
  <c r="AW97" i="24"/>
  <c r="AQ97" i="24"/>
  <c r="BA97" i="24"/>
  <c r="C37" i="26"/>
  <c r="F37" i="26"/>
  <c r="H37" i="26"/>
  <c r="G37" i="26"/>
  <c r="D37" i="26"/>
  <c r="A39" i="31"/>
  <c r="B38" i="31"/>
  <c r="E38" i="31"/>
  <c r="B38" i="26"/>
  <c r="E38" i="26"/>
  <c r="A39" i="26"/>
  <c r="G37" i="31"/>
  <c r="C37" i="31"/>
  <c r="H37" i="31" s="1"/>
  <c r="D37" i="31"/>
  <c r="F37" i="31"/>
  <c r="CT230" i="24" l="1"/>
  <c r="CU230" i="24"/>
  <c r="CW230" i="24"/>
  <c r="CX230" i="24"/>
  <c r="CY230" i="24"/>
  <c r="CS231" i="24"/>
  <c r="CR232" i="24"/>
  <c r="CV232" i="24" s="1"/>
  <c r="BY298" i="24"/>
  <c r="CC297" i="24"/>
  <c r="BZ297" i="24"/>
  <c r="CD296" i="24"/>
  <c r="CE296" i="24"/>
  <c r="CF296" i="24"/>
  <c r="CB296" i="24"/>
  <c r="CA296" i="24"/>
  <c r="AH100" i="24"/>
  <c r="AR99" i="24"/>
  <c r="AU99" i="24"/>
  <c r="AI99" i="24"/>
  <c r="AX99" i="24"/>
  <c r="AL99" i="24"/>
  <c r="AO99" i="24"/>
  <c r="AT98" i="24"/>
  <c r="AV98" i="24"/>
  <c r="AW98" i="24"/>
  <c r="AJ98" i="24"/>
  <c r="AY98" i="24"/>
  <c r="AP98" i="24"/>
  <c r="BD98" i="24"/>
  <c r="AM98" i="24"/>
  <c r="AS98" i="24"/>
  <c r="BA98" i="24"/>
  <c r="AK98" i="24"/>
  <c r="AN98" i="24"/>
  <c r="AQ98" i="24"/>
  <c r="BE98" i="24"/>
  <c r="AZ98" i="24"/>
  <c r="A40" i="26"/>
  <c r="B39" i="26"/>
  <c r="E39" i="26"/>
  <c r="C38" i="31"/>
  <c r="G38" i="31"/>
  <c r="H38" i="31"/>
  <c r="F38" i="31"/>
  <c r="D38" i="31"/>
  <c r="D38" i="26"/>
  <c r="C38" i="26"/>
  <c r="H38" i="26"/>
  <c r="F38" i="26"/>
  <c r="G38" i="26"/>
  <c r="E39" i="31"/>
  <c r="A40" i="31"/>
  <c r="B39" i="31"/>
  <c r="CR233" i="24" l="1"/>
  <c r="CV233" i="24" s="1"/>
  <c r="CS232" i="24"/>
  <c r="CW231" i="24"/>
  <c r="CY231" i="24"/>
  <c r="CT231" i="24"/>
  <c r="CX231" i="24"/>
  <c r="CU231" i="24"/>
  <c r="CD297" i="24"/>
  <c r="CE297" i="24"/>
  <c r="CB297" i="24"/>
  <c r="CA297" i="24"/>
  <c r="CF297" i="24"/>
  <c r="BZ298" i="24"/>
  <c r="BY299" i="24"/>
  <c r="CC298" i="24"/>
  <c r="AV99" i="24"/>
  <c r="AY99" i="24"/>
  <c r="AZ99" i="24"/>
  <c r="BA99" i="24"/>
  <c r="BD99" i="24"/>
  <c r="AP99" i="24"/>
  <c r="AS99" i="24"/>
  <c r="AK99" i="24"/>
  <c r="AN99" i="24"/>
  <c r="AW99" i="24"/>
  <c r="BE99" i="24"/>
  <c r="AM99" i="24"/>
  <c r="AT99" i="24"/>
  <c r="AJ99" i="24"/>
  <c r="AQ99" i="24"/>
  <c r="AI100" i="24"/>
  <c r="AX100" i="24"/>
  <c r="AL100" i="24"/>
  <c r="AU100" i="24"/>
  <c r="AH101" i="24"/>
  <c r="AR100" i="24"/>
  <c r="AO100" i="24"/>
  <c r="C39" i="26"/>
  <c r="F39" i="26"/>
  <c r="H39" i="26"/>
  <c r="D39" i="26"/>
  <c r="G39" i="26"/>
  <c r="C39" i="31"/>
  <c r="H39" i="31" s="1"/>
  <c r="G39" i="31"/>
  <c r="D39" i="31"/>
  <c r="F39" i="31"/>
  <c r="A41" i="31"/>
  <c r="B40" i="31"/>
  <c r="E40" i="31"/>
  <c r="B40" i="26"/>
  <c r="E40" i="26"/>
  <c r="A41" i="26"/>
  <c r="CW232" i="24" l="1"/>
  <c r="CT232" i="24"/>
  <c r="CX232" i="24"/>
  <c r="CY232" i="24"/>
  <c r="CU232" i="24"/>
  <c r="CS233" i="24"/>
  <c r="CR234" i="24"/>
  <c r="CV234" i="24" s="1"/>
  <c r="CC299" i="24"/>
  <c r="BY300" i="24"/>
  <c r="BZ299" i="24"/>
  <c r="CA298" i="24"/>
  <c r="CE298" i="24"/>
  <c r="CF298" i="24"/>
  <c r="CB298" i="24"/>
  <c r="CD298" i="24"/>
  <c r="AR101" i="24"/>
  <c r="AO101" i="24"/>
  <c r="AX101" i="24"/>
  <c r="AI101" i="24"/>
  <c r="AL101" i="24"/>
  <c r="AH102" i="24"/>
  <c r="AU101" i="24"/>
  <c r="AV100" i="24"/>
  <c r="BA100" i="24"/>
  <c r="AT100" i="24"/>
  <c r="AS100" i="24"/>
  <c r="AM100" i="24"/>
  <c r="AJ100" i="24"/>
  <c r="AW100" i="24"/>
  <c r="BE100" i="24"/>
  <c r="AZ100" i="24"/>
  <c r="AY100" i="24"/>
  <c r="AQ100" i="24"/>
  <c r="AN100" i="24"/>
  <c r="AK100" i="24"/>
  <c r="BD100" i="24"/>
  <c r="AP100" i="24"/>
  <c r="E41" i="26"/>
  <c r="A42" i="26"/>
  <c r="B41" i="26"/>
  <c r="D40" i="31"/>
  <c r="C40" i="31"/>
  <c r="H40" i="31"/>
  <c r="F40" i="31"/>
  <c r="G40" i="31"/>
  <c r="A42" i="31"/>
  <c r="B41" i="31"/>
  <c r="E41" i="31"/>
  <c r="C40" i="26"/>
  <c r="D40" i="26"/>
  <c r="G40" i="26"/>
  <c r="H40" i="26"/>
  <c r="F40" i="26"/>
  <c r="CT233" i="24" l="1"/>
  <c r="CU233" i="24"/>
  <c r="CX233" i="24"/>
  <c r="CY233" i="24"/>
  <c r="CW233" i="24"/>
  <c r="CS234" i="24"/>
  <c r="CR235" i="24"/>
  <c r="CV235" i="24" s="1"/>
  <c r="CB299" i="24"/>
  <c r="CD299" i="24"/>
  <c r="CF299" i="24"/>
  <c r="CE299" i="24"/>
  <c r="CA299" i="24"/>
  <c r="BZ300" i="24"/>
  <c r="CC300" i="24"/>
  <c r="BY301" i="24"/>
  <c r="AH103" i="24"/>
  <c r="AL102" i="24"/>
  <c r="AO102" i="24"/>
  <c r="AU102" i="24"/>
  <c r="AR102" i="24"/>
  <c r="AI102" i="24"/>
  <c r="AX102" i="24"/>
  <c r="AS101" i="24"/>
  <c r="AP101" i="24"/>
  <c r="AJ101" i="24"/>
  <c r="AM101" i="24"/>
  <c r="BA101" i="24"/>
  <c r="AV101" i="24"/>
  <c r="AQ101" i="24"/>
  <c r="AK101" i="24"/>
  <c r="AZ101" i="24"/>
  <c r="BD101" i="24"/>
  <c r="AT101" i="24"/>
  <c r="AW101" i="24"/>
  <c r="AN101" i="24"/>
  <c r="BE101" i="24"/>
  <c r="AY101" i="24"/>
  <c r="F41" i="31"/>
  <c r="C41" i="31"/>
  <c r="H41" i="31" s="1"/>
  <c r="G41" i="31"/>
  <c r="D41" i="31"/>
  <c r="E42" i="31"/>
  <c r="A43" i="31"/>
  <c r="B42" i="31"/>
  <c r="F41" i="26"/>
  <c r="D41" i="26"/>
  <c r="C41" i="26"/>
  <c r="H41" i="26"/>
  <c r="G41" i="26"/>
  <c r="A43" i="26"/>
  <c r="E42" i="26"/>
  <c r="B42" i="26"/>
  <c r="CW234" i="24" l="1"/>
  <c r="CT234" i="24"/>
  <c r="CU234" i="24"/>
  <c r="CX234" i="24"/>
  <c r="CY234" i="24"/>
  <c r="CR236" i="24"/>
  <c r="CV236" i="24" s="1"/>
  <c r="CS235" i="24"/>
  <c r="BY302" i="24"/>
  <c r="CC301" i="24"/>
  <c r="BZ301" i="24"/>
  <c r="CB300" i="24"/>
  <c r="CF300" i="24"/>
  <c r="CA300" i="24"/>
  <c r="CD300" i="24"/>
  <c r="CE300" i="24"/>
  <c r="BD102" i="24"/>
  <c r="BE102" i="24"/>
  <c r="AS102" i="24"/>
  <c r="AY102" i="24"/>
  <c r="AZ102" i="24"/>
  <c r="AK102" i="24"/>
  <c r="AM102" i="24"/>
  <c r="AW102" i="24"/>
  <c r="AT102" i="24"/>
  <c r="AV102" i="24"/>
  <c r="AP102" i="24"/>
  <c r="AQ102" i="24"/>
  <c r="AN102" i="24"/>
  <c r="BA102" i="24"/>
  <c r="AJ102" i="24"/>
  <c r="AO103" i="24"/>
  <c r="AH104" i="24"/>
  <c r="AI103" i="24"/>
  <c r="AX103" i="24"/>
  <c r="AL103" i="24"/>
  <c r="AR103" i="24"/>
  <c r="AU103" i="24"/>
  <c r="A44" i="26"/>
  <c r="B43" i="26"/>
  <c r="E43" i="26"/>
  <c r="C42" i="31"/>
  <c r="F42" i="31"/>
  <c r="H42" i="31"/>
  <c r="D42" i="31"/>
  <c r="G42" i="31"/>
  <c r="C42" i="26"/>
  <c r="G42" i="26"/>
  <c r="F42" i="26"/>
  <c r="H42" i="26"/>
  <c r="D42" i="26"/>
  <c r="A44" i="31"/>
  <c r="B43" i="31"/>
  <c r="E43" i="31"/>
  <c r="CT235" i="24" l="1"/>
  <c r="CU235" i="24"/>
  <c r="CW235" i="24"/>
  <c r="CY235" i="24"/>
  <c r="CX235" i="24"/>
  <c r="CS236" i="24"/>
  <c r="CR237" i="24"/>
  <c r="CV237" i="24" s="1"/>
  <c r="CB301" i="24"/>
  <c r="CD301" i="24"/>
  <c r="CF301" i="24"/>
  <c r="CA301" i="24"/>
  <c r="CE301" i="24"/>
  <c r="BZ302" i="24"/>
  <c r="CC302" i="24"/>
  <c r="BY303" i="24"/>
  <c r="AM103" i="24"/>
  <c r="AQ103" i="24"/>
  <c r="BD103" i="24"/>
  <c r="AK103" i="24"/>
  <c r="AN103" i="24"/>
  <c r="AZ103" i="24"/>
  <c r="BA103" i="24"/>
  <c r="AJ103" i="24"/>
  <c r="AP103" i="24"/>
  <c r="AV103" i="24"/>
  <c r="AY103" i="24"/>
  <c r="AW103" i="24"/>
  <c r="AT103" i="24"/>
  <c r="AS103" i="24"/>
  <c r="BE103" i="24"/>
  <c r="AR104" i="24"/>
  <c r="AX104" i="24"/>
  <c r="AH105" i="24"/>
  <c r="AU104" i="24"/>
  <c r="AI104" i="24"/>
  <c r="AL104" i="24"/>
  <c r="AO104" i="24"/>
  <c r="C43" i="31"/>
  <c r="F43" i="31"/>
  <c r="D43" i="31"/>
  <c r="H43" i="31" s="1"/>
  <c r="G43" i="31"/>
  <c r="G43" i="26"/>
  <c r="H43" i="26"/>
  <c r="F43" i="26"/>
  <c r="D43" i="26"/>
  <c r="C43" i="26"/>
  <c r="E44" i="31"/>
  <c r="B44" i="31"/>
  <c r="A45" i="31"/>
  <c r="E44" i="26"/>
  <c r="A45" i="26"/>
  <c r="B44" i="26"/>
  <c r="CS237" i="24" l="1"/>
  <c r="CR238" i="24"/>
  <c r="CV238" i="24" s="1"/>
  <c r="CX236" i="24"/>
  <c r="CY236" i="24"/>
  <c r="CT236" i="24"/>
  <c r="CU236" i="24"/>
  <c r="CW236" i="24"/>
  <c r="BY304" i="24"/>
  <c r="CC303" i="24"/>
  <c r="BZ303" i="24"/>
  <c r="CA302" i="24"/>
  <c r="CD302" i="24"/>
  <c r="CE302" i="24"/>
  <c r="CB302" i="24"/>
  <c r="CF302" i="24"/>
  <c r="AH106" i="24"/>
  <c r="AU105" i="24"/>
  <c r="AI105" i="24"/>
  <c r="AL105" i="24"/>
  <c r="AO105" i="24"/>
  <c r="AR105" i="24"/>
  <c r="AX105" i="24"/>
  <c r="AP104" i="24"/>
  <c r="AQ104" i="24"/>
  <c r="AS104" i="24"/>
  <c r="AT104" i="24"/>
  <c r="BD104" i="24"/>
  <c r="BE104" i="24"/>
  <c r="AK104" i="24"/>
  <c r="AN104" i="24"/>
  <c r="BA104" i="24"/>
  <c r="AJ104" i="24"/>
  <c r="AY104" i="24"/>
  <c r="AV104" i="24"/>
  <c r="AM104" i="24"/>
  <c r="AZ104" i="24"/>
  <c r="AW104" i="24"/>
  <c r="A46" i="26"/>
  <c r="E45" i="26"/>
  <c r="B45" i="26"/>
  <c r="E45" i="31"/>
  <c r="A46" i="31"/>
  <c r="B45" i="31"/>
  <c r="G44" i="26"/>
  <c r="H44" i="26"/>
  <c r="C44" i="26"/>
  <c r="F44" i="26"/>
  <c r="D44" i="26"/>
  <c r="C44" i="31"/>
  <c r="G44" i="31"/>
  <c r="D44" i="31"/>
  <c r="F44" i="31"/>
  <c r="H44" i="31"/>
  <c r="CS238" i="24" l="1"/>
  <c r="CR239" i="24"/>
  <c r="CV239" i="24" s="1"/>
  <c r="CT237" i="24"/>
  <c r="CU237" i="24"/>
  <c r="CX237" i="24"/>
  <c r="CY237" i="24"/>
  <c r="CW237" i="24"/>
  <c r="CF303" i="24"/>
  <c r="CA303" i="24"/>
  <c r="CB303" i="24"/>
  <c r="CE303" i="24"/>
  <c r="CD303" i="24"/>
  <c r="BZ304" i="24"/>
  <c r="BY305" i="24"/>
  <c r="CC304" i="24"/>
  <c r="AZ105" i="24"/>
  <c r="BD105" i="24"/>
  <c r="BE105" i="24"/>
  <c r="AJ105" i="24"/>
  <c r="AK105" i="24"/>
  <c r="AV105" i="24"/>
  <c r="AT105" i="24"/>
  <c r="AP105" i="24"/>
  <c r="BA105" i="24"/>
  <c r="AS105" i="24"/>
  <c r="AQ105" i="24"/>
  <c r="AM105" i="24"/>
  <c r="AW105" i="24"/>
  <c r="AY105" i="24"/>
  <c r="AN105" i="24"/>
  <c r="AR106" i="24"/>
  <c r="AH107" i="24"/>
  <c r="AX106" i="24"/>
  <c r="AO106" i="24"/>
  <c r="AL106" i="24"/>
  <c r="AI106" i="24"/>
  <c r="AU106" i="24"/>
  <c r="D45" i="26"/>
  <c r="C45" i="26"/>
  <c r="F45" i="26"/>
  <c r="G45" i="26"/>
  <c r="H45" i="26"/>
  <c r="B46" i="31"/>
  <c r="E46" i="31"/>
  <c r="G45" i="31"/>
  <c r="C45" i="31"/>
  <c r="H45" i="31" s="1"/>
  <c r="F45" i="31"/>
  <c r="D45" i="31"/>
  <c r="A47" i="26"/>
  <c r="B46" i="26"/>
  <c r="E46" i="26"/>
  <c r="CS239" i="24" l="1"/>
  <c r="CR240" i="24"/>
  <c r="CV240" i="24" s="1"/>
  <c r="CT238" i="24"/>
  <c r="CU238" i="24"/>
  <c r="CW238" i="24"/>
  <c r="CX238" i="24"/>
  <c r="CY238" i="24"/>
  <c r="BY306" i="24"/>
  <c r="BZ305" i="24"/>
  <c r="CC305" i="24"/>
  <c r="CA304" i="24"/>
  <c r="CF304" i="24"/>
  <c r="CB304" i="24"/>
  <c r="CD304" i="24"/>
  <c r="CE304" i="24"/>
  <c r="AV106" i="24"/>
  <c r="AW106" i="24"/>
  <c r="AY106" i="24"/>
  <c r="AP106" i="24"/>
  <c r="AQ106" i="24"/>
  <c r="AM106" i="24"/>
  <c r="AN106" i="24"/>
  <c r="AK106" i="24"/>
  <c r="BD106" i="24"/>
  <c r="BE106" i="24"/>
  <c r="BA106" i="24"/>
  <c r="AS106" i="24"/>
  <c r="AJ106" i="24"/>
  <c r="AT106" i="24"/>
  <c r="AZ106" i="24"/>
  <c r="AR107" i="24"/>
  <c r="AX107" i="24"/>
  <c r="AH108" i="24"/>
  <c r="AO107" i="24"/>
  <c r="AU107" i="24"/>
  <c r="AI107" i="24"/>
  <c r="AL107" i="24"/>
  <c r="F46" i="26"/>
  <c r="G46" i="26"/>
  <c r="H46" i="26"/>
  <c r="D46" i="26"/>
  <c r="C46" i="26"/>
  <c r="A48" i="26"/>
  <c r="B47" i="26"/>
  <c r="E47" i="26"/>
  <c r="H46" i="31"/>
  <c r="D46" i="31"/>
  <c r="C46" i="31"/>
  <c r="F46" i="31"/>
  <c r="G46" i="31"/>
  <c r="CS240" i="24" l="1"/>
  <c r="CR241" i="24"/>
  <c r="CV241" i="24" s="1"/>
  <c r="CY239" i="24"/>
  <c r="CW239" i="24"/>
  <c r="CT239" i="24"/>
  <c r="CU239" i="24"/>
  <c r="CX239" i="24"/>
  <c r="CE305" i="24"/>
  <c r="CA305" i="24"/>
  <c r="CB305" i="24"/>
  <c r="CD305" i="24"/>
  <c r="CF305" i="24"/>
  <c r="BZ306" i="24"/>
  <c r="CC306" i="24"/>
  <c r="BY307" i="24"/>
  <c r="AX108" i="24"/>
  <c r="AH109" i="24"/>
  <c r="AO108" i="24"/>
  <c r="AU108" i="24"/>
  <c r="AL108" i="24"/>
  <c r="AR108" i="24"/>
  <c r="AI108" i="24"/>
  <c r="AN107" i="24"/>
  <c r="AP107" i="24"/>
  <c r="AQ107" i="24"/>
  <c r="AV107" i="24"/>
  <c r="AK107" i="24"/>
  <c r="AY107" i="24"/>
  <c r="AZ107" i="24"/>
  <c r="AM107" i="24"/>
  <c r="AT107" i="24"/>
  <c r="AW107" i="24"/>
  <c r="BA107" i="24"/>
  <c r="AS107" i="24"/>
  <c r="BE107" i="24"/>
  <c r="AJ107" i="24"/>
  <c r="BD107" i="24"/>
  <c r="E48" i="26"/>
  <c r="A49" i="26"/>
  <c r="B48" i="26"/>
  <c r="C47" i="26"/>
  <c r="F47" i="26"/>
  <c r="G47" i="26"/>
  <c r="D47" i="26"/>
  <c r="H47" i="26"/>
  <c r="CS241" i="24" l="1"/>
  <c r="CR242" i="24"/>
  <c r="CV242" i="24" s="1"/>
  <c r="CT240" i="24"/>
  <c r="CU240" i="24"/>
  <c r="CX240" i="24"/>
  <c r="CY240" i="24"/>
  <c r="CW240" i="24"/>
  <c r="BZ307" i="24"/>
  <c r="CC307" i="24"/>
  <c r="BY308" i="24"/>
  <c r="CA306" i="24"/>
  <c r="CD306" i="24"/>
  <c r="CE306" i="24"/>
  <c r="CF306" i="24"/>
  <c r="CB306" i="24"/>
  <c r="BA108" i="24"/>
  <c r="AP108" i="24"/>
  <c r="AV108" i="24"/>
  <c r="AT108" i="24"/>
  <c r="AY108" i="24"/>
  <c r="BD108" i="24"/>
  <c r="AQ108" i="24"/>
  <c r="BE108" i="24"/>
  <c r="AS108" i="24"/>
  <c r="AK108" i="24"/>
  <c r="AZ108" i="24"/>
  <c r="AN108" i="24"/>
  <c r="AW108" i="24"/>
  <c r="AM108" i="24"/>
  <c r="AJ108" i="24"/>
  <c r="AH110" i="24"/>
  <c r="AR109" i="24"/>
  <c r="AL109" i="24"/>
  <c r="AU109" i="24"/>
  <c r="AO109" i="24"/>
  <c r="AI109" i="24"/>
  <c r="AX109" i="24"/>
  <c r="C48" i="26"/>
  <c r="G48" i="26"/>
  <c r="D48" i="26"/>
  <c r="F48" i="26"/>
  <c r="H48" i="26"/>
  <c r="E49" i="26"/>
  <c r="A50" i="26"/>
  <c r="B49" i="26"/>
  <c r="CR243" i="24" l="1"/>
  <c r="CV243" i="24" s="1"/>
  <c r="CS242" i="24"/>
  <c r="CT241" i="24"/>
  <c r="CU241" i="24"/>
  <c r="CW241" i="24"/>
  <c r="CY241" i="24"/>
  <c r="CX241" i="24"/>
  <c r="BZ308" i="24"/>
  <c r="CC308" i="24"/>
  <c r="BY309" i="24"/>
  <c r="CB307" i="24"/>
  <c r="CD307" i="24"/>
  <c r="CE307" i="24"/>
  <c r="CA307" i="24"/>
  <c r="CF307" i="24"/>
  <c r="AO110" i="24"/>
  <c r="AR110" i="24"/>
  <c r="AL110" i="24"/>
  <c r="AI110" i="24"/>
  <c r="AX110" i="24"/>
  <c r="AU110" i="24"/>
  <c r="AH111" i="24"/>
  <c r="BE109" i="24"/>
  <c r="AJ109" i="24"/>
  <c r="AK109" i="24"/>
  <c r="AM109" i="24"/>
  <c r="AN109" i="24"/>
  <c r="BA109" i="24"/>
  <c r="AT109" i="24"/>
  <c r="AY109" i="24"/>
  <c r="BD109" i="24"/>
  <c r="AW109" i="24"/>
  <c r="AZ109" i="24"/>
  <c r="AP109" i="24"/>
  <c r="AS109" i="24"/>
  <c r="AQ109" i="24"/>
  <c r="AV109" i="24"/>
  <c r="B50" i="26"/>
  <c r="E50" i="26"/>
  <c r="A51" i="26"/>
  <c r="H49" i="26"/>
  <c r="F49" i="26"/>
  <c r="G49" i="26"/>
  <c r="C49" i="26"/>
  <c r="D49" i="26"/>
  <c r="CW242" i="24" l="1"/>
  <c r="CX242" i="24"/>
  <c r="CT242" i="24"/>
  <c r="CU242" i="24"/>
  <c r="CY242" i="24"/>
  <c r="CS243" i="24"/>
  <c r="CR244" i="24"/>
  <c r="CV244" i="24" s="1"/>
  <c r="BY310" i="24"/>
  <c r="BZ309" i="24"/>
  <c r="CC309" i="24"/>
  <c r="CD308" i="24"/>
  <c r="CB308" i="24"/>
  <c r="CE308" i="24"/>
  <c r="CF308" i="24"/>
  <c r="CA308" i="24"/>
  <c r="AM110" i="24"/>
  <c r="AN110" i="24"/>
  <c r="AP110" i="24"/>
  <c r="AJ110" i="24"/>
  <c r="AK110" i="24"/>
  <c r="BA110" i="24"/>
  <c r="BD110" i="24"/>
  <c r="BE110" i="24"/>
  <c r="AS110" i="24"/>
  <c r="AW110" i="24"/>
  <c r="AV110" i="24"/>
  <c r="AZ110" i="24"/>
  <c r="AQ110" i="24"/>
  <c r="AT110" i="24"/>
  <c r="AY110" i="24"/>
  <c r="AX111" i="24"/>
  <c r="AH112" i="24"/>
  <c r="AI111" i="24"/>
  <c r="AR111" i="24"/>
  <c r="AU111" i="24"/>
  <c r="AL111" i="24"/>
  <c r="AO111" i="24"/>
  <c r="B51" i="26"/>
  <c r="A52" i="26"/>
  <c r="E51" i="26"/>
  <c r="F50" i="26"/>
  <c r="H50" i="26"/>
  <c r="C50" i="26"/>
  <c r="G50" i="26"/>
  <c r="D50" i="26"/>
  <c r="CR245" i="24" l="1"/>
  <c r="CV245" i="24" s="1"/>
  <c r="CS244" i="24"/>
  <c r="CU243" i="24"/>
  <c r="CT243" i="24"/>
  <c r="CW243" i="24"/>
  <c r="CX243" i="24"/>
  <c r="CY243" i="24"/>
  <c r="CA309" i="24"/>
  <c r="CD309" i="24"/>
  <c r="CE309" i="24"/>
  <c r="CB309" i="24"/>
  <c r="CF309" i="24"/>
  <c r="BZ310" i="24"/>
  <c r="CC310" i="24"/>
  <c r="BY311" i="24"/>
  <c r="AV111" i="24"/>
  <c r="AZ111" i="24"/>
  <c r="BD111" i="24"/>
  <c r="AT111" i="24"/>
  <c r="AM111" i="24"/>
  <c r="AP111" i="24"/>
  <c r="AW111" i="24"/>
  <c r="BE111" i="24"/>
  <c r="AJ111" i="24"/>
  <c r="AY111" i="24"/>
  <c r="BA111" i="24"/>
  <c r="AS111" i="24"/>
  <c r="AK111" i="24"/>
  <c r="AQ111" i="24"/>
  <c r="AN111" i="24"/>
  <c r="AR112" i="24"/>
  <c r="AL112" i="24"/>
  <c r="AU112" i="24"/>
  <c r="AI112" i="24"/>
  <c r="AO112" i="24"/>
  <c r="AX112" i="24"/>
  <c r="AH113" i="24"/>
  <c r="E52" i="26"/>
  <c r="A53" i="26"/>
  <c r="B52" i="26"/>
  <c r="C51" i="26"/>
  <c r="H51" i="26"/>
  <c r="D51" i="26"/>
  <c r="F51" i="26"/>
  <c r="G51" i="26"/>
  <c r="CT244" i="24" l="1"/>
  <c r="CY244" i="24"/>
  <c r="CU244" i="24"/>
  <c r="CW244" i="24"/>
  <c r="CX244" i="24"/>
  <c r="CS245" i="24"/>
  <c r="CR246" i="24"/>
  <c r="CV246" i="24" s="1"/>
  <c r="CA310" i="24"/>
  <c r="CD310" i="24"/>
  <c r="CB310" i="24"/>
  <c r="CE310" i="24"/>
  <c r="CF310" i="24"/>
  <c r="CC311" i="24"/>
  <c r="BZ311" i="24"/>
  <c r="BY312" i="24"/>
  <c r="AX113" i="24"/>
  <c r="AU113" i="24"/>
  <c r="AO113" i="24"/>
  <c r="AR113" i="24"/>
  <c r="AI113" i="24"/>
  <c r="AH114" i="24"/>
  <c r="AL113" i="24"/>
  <c r="AW112" i="24"/>
  <c r="AV112" i="24"/>
  <c r="AM112" i="24"/>
  <c r="AS112" i="24"/>
  <c r="AK112" i="24"/>
  <c r="BD112" i="24"/>
  <c r="AQ112" i="24"/>
  <c r="AZ112" i="24"/>
  <c r="BE112" i="24"/>
  <c r="AY112" i="24"/>
  <c r="AJ112" i="24"/>
  <c r="BA112" i="24"/>
  <c r="AT112" i="24"/>
  <c r="AP112" i="24"/>
  <c r="AN112" i="24"/>
  <c r="H52" i="26"/>
  <c r="C52" i="26"/>
  <c r="F52" i="26"/>
  <c r="D52" i="26"/>
  <c r="G52" i="26"/>
  <c r="E53" i="26"/>
  <c r="A54" i="26"/>
  <c r="B53" i="26"/>
  <c r="CR247" i="24" l="1"/>
  <c r="CV247" i="24" s="1"/>
  <c r="CS246" i="24"/>
  <c r="CT245" i="24"/>
  <c r="CU245" i="24"/>
  <c r="CW245" i="24"/>
  <c r="CX245" i="24"/>
  <c r="CY245" i="24"/>
  <c r="CA311" i="24"/>
  <c r="CB311" i="24"/>
  <c r="CF311" i="24"/>
  <c r="CE311" i="24"/>
  <c r="CD311" i="24"/>
  <c r="BZ312" i="24"/>
  <c r="BY313" i="24"/>
  <c r="CC312" i="24"/>
  <c r="AK113" i="24"/>
  <c r="AT113" i="24"/>
  <c r="AY113" i="24"/>
  <c r="BE113" i="24"/>
  <c r="AV113" i="24"/>
  <c r="BD113" i="24"/>
  <c r="AQ113" i="24"/>
  <c r="BA113" i="24"/>
  <c r="AM113" i="24"/>
  <c r="AW113" i="24"/>
  <c r="AJ113" i="24"/>
  <c r="AN113" i="24"/>
  <c r="AZ113" i="24"/>
  <c r="AS113" i="24"/>
  <c r="AP113" i="24"/>
  <c r="AU114" i="24"/>
  <c r="AI114" i="24"/>
  <c r="AX114" i="24"/>
  <c r="AL114" i="24"/>
  <c r="AO114" i="24"/>
  <c r="AH115" i="24"/>
  <c r="AR114" i="24"/>
  <c r="G53" i="26"/>
  <c r="C53" i="26"/>
  <c r="H53" i="26"/>
  <c r="D53" i="26"/>
  <c r="F53" i="26"/>
  <c r="A55" i="26"/>
  <c r="B54" i="26"/>
  <c r="E54" i="26"/>
  <c r="CY246" i="24" l="1"/>
  <c r="CT246" i="24"/>
  <c r="CU246" i="24"/>
  <c r="CX246" i="24"/>
  <c r="CW246" i="24"/>
  <c r="CS247" i="24"/>
  <c r="CR248" i="24"/>
  <c r="CV248" i="24" s="1"/>
  <c r="BY314" i="24"/>
  <c r="BZ313" i="24"/>
  <c r="CC313" i="24"/>
  <c r="CD312" i="24"/>
  <c r="CF312" i="24"/>
  <c r="CA312" i="24"/>
  <c r="CB312" i="24"/>
  <c r="CE312" i="24"/>
  <c r="AH116" i="24"/>
  <c r="AO115" i="24"/>
  <c r="AI115" i="24"/>
  <c r="AL115" i="24"/>
  <c r="AR115" i="24"/>
  <c r="AU115" i="24"/>
  <c r="AX115" i="24"/>
  <c r="AP114" i="24"/>
  <c r="BD114" i="24"/>
  <c r="AV114" i="24"/>
  <c r="AQ114" i="24"/>
  <c r="AN114" i="24"/>
  <c r="AY114" i="24"/>
  <c r="AT114" i="24"/>
  <c r="AW114" i="24"/>
  <c r="AM114" i="24"/>
  <c r="AS114" i="24"/>
  <c r="BE114" i="24"/>
  <c r="AK114" i="24"/>
  <c r="AJ114" i="24"/>
  <c r="BA114" i="24"/>
  <c r="AZ114" i="24"/>
  <c r="F54" i="26"/>
  <c r="C54" i="26"/>
  <c r="G54" i="26"/>
  <c r="H54" i="26"/>
  <c r="D54" i="26"/>
  <c r="A56" i="26"/>
  <c r="B55" i="26"/>
  <c r="E55" i="26"/>
  <c r="CX247" i="24" l="1"/>
  <c r="CT247" i="24"/>
  <c r="CW247" i="24"/>
  <c r="CU247" i="24"/>
  <c r="CY247" i="24"/>
  <c r="CS248" i="24"/>
  <c r="CR249" i="24"/>
  <c r="CV249" i="24" s="1"/>
  <c r="CB313" i="24"/>
  <c r="CD313" i="24"/>
  <c r="CE313" i="24"/>
  <c r="CF313" i="24"/>
  <c r="CA313" i="24"/>
  <c r="BZ314" i="24"/>
  <c r="BY315" i="24"/>
  <c r="CC314" i="24"/>
  <c r="AM115" i="24"/>
  <c r="AN115" i="24"/>
  <c r="AP115" i="24"/>
  <c r="AQ115" i="24"/>
  <c r="AZ115" i="24"/>
  <c r="AK115" i="24"/>
  <c r="AS115" i="24"/>
  <c r="BE115" i="24"/>
  <c r="AY115" i="24"/>
  <c r="BA115" i="24"/>
  <c r="AJ115" i="24"/>
  <c r="AT115" i="24"/>
  <c r="AV115" i="24"/>
  <c r="AW115" i="24"/>
  <c r="BD115" i="24"/>
  <c r="AI116" i="24"/>
  <c r="AL116" i="24"/>
  <c r="AO116" i="24"/>
  <c r="AH117" i="24"/>
  <c r="AX116" i="24"/>
  <c r="AR116" i="24"/>
  <c r="AU116" i="24"/>
  <c r="A57" i="26"/>
  <c r="E56" i="26"/>
  <c r="B56" i="26"/>
  <c r="D55" i="26"/>
  <c r="F55" i="26"/>
  <c r="G55" i="26"/>
  <c r="H55" i="26"/>
  <c r="C55" i="26"/>
  <c r="CS249" i="24" l="1"/>
  <c r="CR250" i="24"/>
  <c r="CV250" i="24" s="1"/>
  <c r="CT248" i="24"/>
  <c r="CU248" i="24"/>
  <c r="CW248" i="24"/>
  <c r="CY248" i="24"/>
  <c r="CX248" i="24"/>
  <c r="BY316" i="24"/>
  <c r="CC315" i="24"/>
  <c r="BZ315" i="24"/>
  <c r="CA314" i="24"/>
  <c r="CE314" i="24"/>
  <c r="CF314" i="24"/>
  <c r="CB314" i="24"/>
  <c r="CD314" i="24"/>
  <c r="AK116" i="24"/>
  <c r="BE116" i="24"/>
  <c r="AZ116" i="24"/>
  <c r="AT116" i="24"/>
  <c r="AQ116" i="24"/>
  <c r="BD116" i="24"/>
  <c r="BA116" i="24"/>
  <c r="AV116" i="24"/>
  <c r="AJ116" i="24"/>
  <c r="AN116" i="24"/>
  <c r="AW116" i="24"/>
  <c r="AM116" i="24"/>
  <c r="AS116" i="24"/>
  <c r="AY116" i="24"/>
  <c r="AP116" i="24"/>
  <c r="AR117" i="24"/>
  <c r="AH118" i="24"/>
  <c r="AU117" i="24"/>
  <c r="AL117" i="24"/>
  <c r="AO117" i="24"/>
  <c r="AI117" i="24"/>
  <c r="AX117" i="24"/>
  <c r="F56" i="26"/>
  <c r="D56" i="26"/>
  <c r="G56" i="26"/>
  <c r="H56" i="26"/>
  <c r="C56" i="26"/>
  <c r="A58" i="26"/>
  <c r="E57" i="26"/>
  <c r="B57" i="26"/>
  <c r="CR251" i="24" l="1"/>
  <c r="CV251" i="24" s="1"/>
  <c r="CS250" i="24"/>
  <c r="CT249" i="24"/>
  <c r="CU249" i="24"/>
  <c r="CX249" i="24"/>
  <c r="CY249" i="24"/>
  <c r="CW249" i="24"/>
  <c r="CD315" i="24"/>
  <c r="CE315" i="24"/>
  <c r="CF315" i="24"/>
  <c r="CA315" i="24"/>
  <c r="CB315" i="24"/>
  <c r="BZ316" i="24"/>
  <c r="CC316" i="24"/>
  <c r="BY317" i="24"/>
  <c r="AV117" i="24"/>
  <c r="AQ117" i="24"/>
  <c r="BD117" i="24"/>
  <c r="AS117" i="24"/>
  <c r="AJ117" i="24"/>
  <c r="AP117" i="24"/>
  <c r="AW117" i="24"/>
  <c r="AK117" i="24"/>
  <c r="AZ117" i="24"/>
  <c r="AT117" i="24"/>
  <c r="AY117" i="24"/>
  <c r="BA117" i="24"/>
  <c r="BE117" i="24"/>
  <c r="AM117" i="24"/>
  <c r="AN117" i="24"/>
  <c r="AH119" i="24"/>
  <c r="AU118" i="24"/>
  <c r="AX118" i="24"/>
  <c r="AL118" i="24"/>
  <c r="AR118" i="24"/>
  <c r="AI118" i="24"/>
  <c r="AO118" i="24"/>
  <c r="D57" i="26"/>
  <c r="C57" i="26"/>
  <c r="G57" i="26"/>
  <c r="F57" i="26"/>
  <c r="H57" i="26"/>
  <c r="A59" i="26"/>
  <c r="B58" i="26"/>
  <c r="E58" i="26"/>
  <c r="CT250" i="24" l="1"/>
  <c r="CU250" i="24"/>
  <c r="CW250" i="24"/>
  <c r="CY250" i="24"/>
  <c r="CX250" i="24"/>
  <c r="CR252" i="24"/>
  <c r="CV252" i="24" s="1"/>
  <c r="CS251" i="24"/>
  <c r="BY318" i="24"/>
  <c r="CC317" i="24"/>
  <c r="BZ317" i="24"/>
  <c r="CA316" i="24"/>
  <c r="CB316" i="24"/>
  <c r="CE316" i="24"/>
  <c r="CF316" i="24"/>
  <c r="CD316" i="24"/>
  <c r="BD118" i="24"/>
  <c r="BE118" i="24"/>
  <c r="AV118" i="24"/>
  <c r="AW118" i="24"/>
  <c r="AY118" i="24"/>
  <c r="AM118" i="24"/>
  <c r="AS118" i="24"/>
  <c r="AQ118" i="24"/>
  <c r="AP118" i="24"/>
  <c r="AT118" i="24"/>
  <c r="AK118" i="24"/>
  <c r="BA118" i="24"/>
  <c r="AJ118" i="24"/>
  <c r="AZ118" i="24"/>
  <c r="AN118" i="24"/>
  <c r="AI119" i="24"/>
  <c r="AH120" i="24"/>
  <c r="AO119" i="24"/>
  <c r="AR119" i="24"/>
  <c r="AX119" i="24"/>
  <c r="AL119" i="24"/>
  <c r="AU119" i="24"/>
  <c r="D58" i="26"/>
  <c r="F58" i="26"/>
  <c r="G58" i="26"/>
  <c r="H58" i="26"/>
  <c r="C58" i="26"/>
  <c r="A60" i="26"/>
  <c r="B59" i="26"/>
  <c r="E59" i="26"/>
  <c r="CT251" i="24" l="1"/>
  <c r="CU251" i="24"/>
  <c r="CW251" i="24"/>
  <c r="CX251" i="24"/>
  <c r="CY251" i="24"/>
  <c r="CS252" i="24"/>
  <c r="CR253" i="24"/>
  <c r="CV253" i="24" s="1"/>
  <c r="CD317" i="24"/>
  <c r="CB317" i="24"/>
  <c r="CA317" i="24"/>
  <c r="CE317" i="24"/>
  <c r="CF317" i="24"/>
  <c r="BZ318" i="24"/>
  <c r="CC318" i="24"/>
  <c r="BY319" i="24"/>
  <c r="AR120" i="24"/>
  <c r="AO120" i="24"/>
  <c r="AU120" i="24"/>
  <c r="AL120" i="24"/>
  <c r="AX120" i="24"/>
  <c r="AI120" i="24"/>
  <c r="AH121" i="24"/>
  <c r="AQ119" i="24"/>
  <c r="AW119" i="24"/>
  <c r="AY119" i="24"/>
  <c r="BA119" i="24"/>
  <c r="BE119" i="24"/>
  <c r="AK119" i="24"/>
  <c r="AN119" i="24"/>
  <c r="AT119" i="24"/>
  <c r="AJ119" i="24"/>
  <c r="AV119" i="24"/>
  <c r="AZ119" i="24"/>
  <c r="BD119" i="24"/>
  <c r="AM119" i="24"/>
  <c r="AP119" i="24"/>
  <c r="AS119" i="24"/>
  <c r="D59" i="26"/>
  <c r="C59" i="26"/>
  <c r="F59" i="26"/>
  <c r="G59" i="26"/>
  <c r="H59" i="26"/>
  <c r="B60" i="26"/>
  <c r="A61" i="26"/>
  <c r="E60" i="26"/>
  <c r="CS253" i="24" l="1"/>
  <c r="CR254" i="24"/>
  <c r="CV254" i="24" s="1"/>
  <c r="CY252" i="24"/>
  <c r="CU252" i="24"/>
  <c r="CW252" i="24"/>
  <c r="CX252" i="24"/>
  <c r="CT252" i="24"/>
  <c r="BY320" i="24"/>
  <c r="CC319" i="24"/>
  <c r="BZ319" i="24"/>
  <c r="CA318" i="24"/>
  <c r="CB318" i="24"/>
  <c r="CD318" i="24"/>
  <c r="CF318" i="24"/>
  <c r="CE318" i="24"/>
  <c r="AP120" i="24"/>
  <c r="AQ120" i="24"/>
  <c r="AS120" i="24"/>
  <c r="AT120" i="24"/>
  <c r="AN120" i="24"/>
  <c r="AV120" i="24"/>
  <c r="AW120" i="24"/>
  <c r="BE120" i="24"/>
  <c r="AJ120" i="24"/>
  <c r="BA120" i="24"/>
  <c r="AY120" i="24"/>
  <c r="AK120" i="24"/>
  <c r="AM120" i="24"/>
  <c r="BD120" i="24"/>
  <c r="AZ120" i="24"/>
  <c r="AH122" i="24"/>
  <c r="AO121" i="24"/>
  <c r="AU121" i="24"/>
  <c r="AL121" i="24"/>
  <c r="AX121" i="24"/>
  <c r="AI121" i="24"/>
  <c r="AR121" i="24"/>
  <c r="B61" i="26"/>
  <c r="A62" i="26"/>
  <c r="E61" i="26"/>
  <c r="C60" i="26"/>
  <c r="G60" i="26"/>
  <c r="D60" i="26"/>
  <c r="F60" i="26"/>
  <c r="H60" i="26"/>
  <c r="CR255" i="24" l="1"/>
  <c r="CV255" i="24" s="1"/>
  <c r="CS254" i="24"/>
  <c r="CT253" i="24"/>
  <c r="CU253" i="24"/>
  <c r="CW253" i="24"/>
  <c r="CX253" i="24"/>
  <c r="CY253" i="24"/>
  <c r="CD319" i="24"/>
  <c r="CF319" i="24"/>
  <c r="CE319" i="24"/>
  <c r="CA319" i="24"/>
  <c r="CB319" i="24"/>
  <c r="BZ320" i="24"/>
  <c r="BY321" i="24"/>
  <c r="CC320" i="24"/>
  <c r="AH123" i="24"/>
  <c r="AL122" i="24"/>
  <c r="AU122" i="24"/>
  <c r="AR122" i="24"/>
  <c r="AO122" i="24"/>
  <c r="AI122" i="24"/>
  <c r="AX122" i="24"/>
  <c r="AZ121" i="24"/>
  <c r="AW121" i="24"/>
  <c r="AM121" i="24"/>
  <c r="AK121" i="24"/>
  <c r="AS121" i="24"/>
  <c r="BA121" i="24"/>
  <c r="AJ121" i="24"/>
  <c r="AN121" i="24"/>
  <c r="AP121" i="24"/>
  <c r="BD121" i="24"/>
  <c r="BE121" i="24"/>
  <c r="AY121" i="24"/>
  <c r="AT121" i="24"/>
  <c r="AQ121" i="24"/>
  <c r="AV121" i="24"/>
  <c r="B62" i="26"/>
  <c r="E62" i="26"/>
  <c r="A63" i="26"/>
  <c r="F61" i="26"/>
  <c r="G61" i="26"/>
  <c r="H61" i="26"/>
  <c r="D61" i="26"/>
  <c r="C61" i="26"/>
  <c r="CY254" i="24" l="1"/>
  <c r="CT254" i="24"/>
  <c r="CU254" i="24"/>
  <c r="CW254" i="24"/>
  <c r="CX254" i="24"/>
  <c r="CS255" i="24"/>
  <c r="CR256" i="24"/>
  <c r="CV256" i="24" s="1"/>
  <c r="CF320" i="24"/>
  <c r="CA320" i="24"/>
  <c r="CB320" i="24"/>
  <c r="CE320" i="24"/>
  <c r="CD320" i="24"/>
  <c r="BY322" i="24"/>
  <c r="BZ321" i="24"/>
  <c r="CC321" i="24"/>
  <c r="AM122" i="24"/>
  <c r="AW122" i="24"/>
  <c r="AK122" i="24"/>
  <c r="BD122" i="24"/>
  <c r="AN122" i="24"/>
  <c r="AY122" i="24"/>
  <c r="AV122" i="24"/>
  <c r="AS122" i="24"/>
  <c r="AT122" i="24"/>
  <c r="AJ122" i="24"/>
  <c r="AP122" i="24"/>
  <c r="AZ122" i="24"/>
  <c r="BA122" i="24"/>
  <c r="BE122" i="24"/>
  <c r="AQ122" i="24"/>
  <c r="AO123" i="24"/>
  <c r="AL123" i="24"/>
  <c r="AX123" i="24"/>
  <c r="AH124" i="24"/>
  <c r="AR123" i="24"/>
  <c r="AI123" i="24"/>
  <c r="AU123" i="24"/>
  <c r="A64" i="26"/>
  <c r="B63" i="26"/>
  <c r="E63" i="26"/>
  <c r="C62" i="26"/>
  <c r="F62" i="26"/>
  <c r="G62" i="26"/>
  <c r="D62" i="26"/>
  <c r="H62" i="26"/>
  <c r="CS256" i="24" l="1"/>
  <c r="CR257" i="24"/>
  <c r="CV257" i="24" s="1"/>
  <c r="CW255" i="24"/>
  <c r="CX255" i="24"/>
  <c r="CY255" i="24"/>
  <c r="CT255" i="24"/>
  <c r="CU255" i="24"/>
  <c r="CB321" i="24"/>
  <c r="CA321" i="24"/>
  <c r="CE321" i="24"/>
  <c r="CF321" i="24"/>
  <c r="CD321" i="24"/>
  <c r="BZ322" i="24"/>
  <c r="BY323" i="24"/>
  <c r="CC322" i="24"/>
  <c r="AX124" i="24"/>
  <c r="AL124" i="24"/>
  <c r="AO124" i="24"/>
  <c r="AR124" i="24"/>
  <c r="AH125" i="24"/>
  <c r="AI124" i="24"/>
  <c r="AU124" i="24"/>
  <c r="AN123" i="24"/>
  <c r="AY123" i="24"/>
  <c r="AK123" i="24"/>
  <c r="AP123" i="24"/>
  <c r="BD123" i="24"/>
  <c r="AM123" i="24"/>
  <c r="AW123" i="24"/>
  <c r="AS123" i="24"/>
  <c r="AQ123" i="24"/>
  <c r="BA123" i="24"/>
  <c r="BE123" i="24"/>
  <c r="AZ123" i="24"/>
  <c r="AT123" i="24"/>
  <c r="AV123" i="24"/>
  <c r="AJ123" i="24"/>
  <c r="C63" i="26"/>
  <c r="D63" i="26"/>
  <c r="G63" i="26"/>
  <c r="H63" i="26"/>
  <c r="F63" i="26"/>
  <c r="A65" i="26"/>
  <c r="B64" i="26"/>
  <c r="E64" i="26"/>
  <c r="CS257" i="24" l="1"/>
  <c r="CR258" i="24"/>
  <c r="CV258" i="24" s="1"/>
  <c r="CT256" i="24"/>
  <c r="CW256" i="24"/>
  <c r="CX256" i="24"/>
  <c r="CU256" i="24"/>
  <c r="CY256" i="24"/>
  <c r="CA322" i="24"/>
  <c r="CB322" i="24"/>
  <c r="CF322" i="24"/>
  <c r="CE322" i="24"/>
  <c r="CD322" i="24"/>
  <c r="BZ323" i="24"/>
  <c r="BY324" i="24"/>
  <c r="CC323" i="24"/>
  <c r="AY124" i="24"/>
  <c r="BA124" i="24"/>
  <c r="AK124" i="24"/>
  <c r="AM124" i="24"/>
  <c r="AV124" i="24"/>
  <c r="AP124" i="24"/>
  <c r="AZ124" i="24"/>
  <c r="AW124" i="24"/>
  <c r="AN124" i="24"/>
  <c r="BE124" i="24"/>
  <c r="AT124" i="24"/>
  <c r="AJ124" i="24"/>
  <c r="BD124" i="24"/>
  <c r="AS124" i="24"/>
  <c r="AQ124" i="24"/>
  <c r="AU125" i="24"/>
  <c r="AR125" i="24"/>
  <c r="AX125" i="24"/>
  <c r="AL125" i="24"/>
  <c r="AO125" i="24"/>
  <c r="AH126" i="24"/>
  <c r="AI125" i="24"/>
  <c r="D64" i="26"/>
  <c r="G64" i="26"/>
  <c r="H64" i="26"/>
  <c r="C64" i="26"/>
  <c r="F64" i="26"/>
  <c r="A66" i="26"/>
  <c r="E65" i="26"/>
  <c r="B65" i="26"/>
  <c r="CS258" i="24" l="1"/>
  <c r="CR259" i="24"/>
  <c r="CV259" i="24" s="1"/>
  <c r="CT257" i="24"/>
  <c r="CU257" i="24"/>
  <c r="CW257" i="24"/>
  <c r="CY257" i="24"/>
  <c r="CX257" i="24"/>
  <c r="BZ324" i="24"/>
  <c r="CC324" i="24"/>
  <c r="BY325" i="24"/>
  <c r="CB323" i="24"/>
  <c r="CD323" i="24"/>
  <c r="CA323" i="24"/>
  <c r="CF323" i="24"/>
  <c r="CE323" i="24"/>
  <c r="AT125" i="24"/>
  <c r="AP125" i="24"/>
  <c r="BA125" i="24"/>
  <c r="AQ125" i="24"/>
  <c r="AV125" i="24"/>
  <c r="AJ125" i="24"/>
  <c r="AS125" i="24"/>
  <c r="AW125" i="24"/>
  <c r="BD125" i="24"/>
  <c r="AY125" i="24"/>
  <c r="AN125" i="24"/>
  <c r="AM125" i="24"/>
  <c r="AZ125" i="24"/>
  <c r="BE125" i="24"/>
  <c r="AK125" i="24"/>
  <c r="AL126" i="24"/>
  <c r="AR126" i="24"/>
  <c r="AI126" i="24"/>
  <c r="AO126" i="24"/>
  <c r="AH127" i="24"/>
  <c r="AU126" i="24"/>
  <c r="AX126" i="24"/>
  <c r="H65" i="26"/>
  <c r="G65" i="26"/>
  <c r="D65" i="26"/>
  <c r="F65" i="26"/>
  <c r="C65" i="26"/>
  <c r="A67" i="26"/>
  <c r="B66" i="26"/>
  <c r="E66" i="26"/>
  <c r="CR260" i="24" l="1"/>
  <c r="CV260" i="24" s="1"/>
  <c r="CS259" i="24"/>
  <c r="CT258" i="24"/>
  <c r="CU258" i="24"/>
  <c r="CW258" i="24"/>
  <c r="CX258" i="24"/>
  <c r="CY258" i="24"/>
  <c r="BY326" i="24"/>
  <c r="CC325" i="24"/>
  <c r="BZ325" i="24"/>
  <c r="CD324" i="24"/>
  <c r="CF324" i="24"/>
  <c r="CE324" i="24"/>
  <c r="CB324" i="24"/>
  <c r="CA324" i="24"/>
  <c r="AH128" i="24"/>
  <c r="AX127" i="24"/>
  <c r="AR127" i="24"/>
  <c r="AI127" i="24"/>
  <c r="AO127" i="24"/>
  <c r="AU127" i="24"/>
  <c r="AL127" i="24"/>
  <c r="AN126" i="24"/>
  <c r="AQ126" i="24"/>
  <c r="AT126" i="24"/>
  <c r="AV126" i="24"/>
  <c r="BA126" i="24"/>
  <c r="AJ126" i="24"/>
  <c r="AP126" i="24"/>
  <c r="AS126" i="24"/>
  <c r="AY126" i="24"/>
  <c r="AZ126" i="24"/>
  <c r="AW126" i="24"/>
  <c r="BD126" i="24"/>
  <c r="AK126" i="24"/>
  <c r="BE126" i="24"/>
  <c r="AM126" i="24"/>
  <c r="F66" i="26"/>
  <c r="G66" i="26"/>
  <c r="H66" i="26"/>
  <c r="C66" i="26"/>
  <c r="D66" i="26"/>
  <c r="A68" i="26"/>
  <c r="E67" i="26"/>
  <c r="B67" i="26"/>
  <c r="CT259" i="24" l="1"/>
  <c r="CU259" i="24"/>
  <c r="CW259" i="24"/>
  <c r="CX259" i="24"/>
  <c r="CY259" i="24"/>
  <c r="CS260" i="24"/>
  <c r="CR261" i="24"/>
  <c r="CV261" i="24" s="1"/>
  <c r="CD325" i="24"/>
  <c r="CE325" i="24"/>
  <c r="CF325" i="24"/>
  <c r="CA325" i="24"/>
  <c r="CB325" i="24"/>
  <c r="BZ326" i="24"/>
  <c r="CC326" i="24"/>
  <c r="BY327" i="24"/>
  <c r="AV127" i="24"/>
  <c r="AQ127" i="24"/>
  <c r="BE127" i="24"/>
  <c r="AK127" i="24"/>
  <c r="BD127" i="24"/>
  <c r="AW127" i="24"/>
  <c r="AZ127" i="24"/>
  <c r="AN127" i="24"/>
  <c r="BA127" i="24"/>
  <c r="AT127" i="24"/>
  <c r="AY127" i="24"/>
  <c r="AM127" i="24"/>
  <c r="AP127" i="24"/>
  <c r="AS127" i="24"/>
  <c r="AJ127" i="24"/>
  <c r="AI128" i="24"/>
  <c r="AR128" i="24"/>
  <c r="AX128" i="24"/>
  <c r="AH129" i="24"/>
  <c r="AU128" i="24"/>
  <c r="AO128" i="24"/>
  <c r="AL128" i="24"/>
  <c r="G67" i="26"/>
  <c r="D67" i="26"/>
  <c r="F67" i="26"/>
  <c r="H67" i="26"/>
  <c r="C67" i="26"/>
  <c r="E68" i="26"/>
  <c r="B68" i="26"/>
  <c r="A69" i="26"/>
  <c r="CS261" i="24" l="1"/>
  <c r="CR262" i="24"/>
  <c r="CV262" i="24" s="1"/>
  <c r="CT260" i="24"/>
  <c r="CY260" i="24"/>
  <c r="CU260" i="24"/>
  <c r="CW260" i="24"/>
  <c r="CX260" i="24"/>
  <c r="CD326" i="24"/>
  <c r="CE326" i="24"/>
  <c r="CA326" i="24"/>
  <c r="CB326" i="24"/>
  <c r="CF326" i="24"/>
  <c r="BZ327" i="24"/>
  <c r="CC327" i="24"/>
  <c r="BY328" i="24"/>
  <c r="AL129" i="24"/>
  <c r="AI129" i="24"/>
  <c r="AU129" i="24"/>
  <c r="AO129" i="24"/>
  <c r="AH130" i="24"/>
  <c r="AX129" i="24"/>
  <c r="AR129" i="24"/>
  <c r="BE128" i="24"/>
  <c r="AN128" i="24"/>
  <c r="AT128" i="24"/>
  <c r="AK128" i="24"/>
  <c r="AM128" i="24"/>
  <c r="AV128" i="24"/>
  <c r="AP128" i="24"/>
  <c r="BA128" i="24"/>
  <c r="BD128" i="24"/>
  <c r="AS128" i="24"/>
  <c r="AJ128" i="24"/>
  <c r="AQ128" i="24"/>
  <c r="AW128" i="24"/>
  <c r="AY128" i="24"/>
  <c r="AZ128" i="24"/>
  <c r="C68" i="26"/>
  <c r="D68" i="26"/>
  <c r="F68" i="26"/>
  <c r="G68" i="26"/>
  <c r="H68" i="26"/>
  <c r="A70" i="26"/>
  <c r="B69" i="26"/>
  <c r="E69" i="26"/>
  <c r="C31" i="17"/>
  <c r="C32" i="17"/>
  <c r="C33" i="17"/>
  <c r="C34" i="17"/>
  <c r="C35" i="17"/>
  <c r="C36" i="17"/>
  <c r="C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J134" i="17"/>
  <c r="J135" i="17"/>
  <c r="J136" i="17"/>
  <c r="J137" i="17"/>
  <c r="J138" i="17"/>
  <c r="J139" i="17"/>
  <c r="J140" i="17"/>
  <c r="J141" i="17"/>
  <c r="J142" i="17"/>
  <c r="J143" i="17"/>
  <c r="J144" i="17"/>
  <c r="J145" i="17"/>
  <c r="J146" i="17"/>
  <c r="J147" i="17"/>
  <c r="J148" i="17"/>
  <c r="J149" i="17"/>
  <c r="J150" i="17"/>
  <c r="J151" i="17"/>
  <c r="J152" i="17"/>
  <c r="J153" i="17"/>
  <c r="J154" i="17"/>
  <c r="J155" i="17"/>
  <c r="J156" i="17"/>
  <c r="J157" i="17"/>
  <c r="J158" i="17"/>
  <c r="J159" i="17"/>
  <c r="J160" i="17"/>
  <c r="J161" i="17"/>
  <c r="J162" i="17"/>
  <c r="J163" i="17"/>
  <c r="J164" i="17"/>
  <c r="J165" i="17"/>
  <c r="J166" i="17"/>
  <c r="J167" i="17"/>
  <c r="J168" i="17"/>
  <c r="J169" i="17"/>
  <c r="J170" i="17"/>
  <c r="J171" i="17"/>
  <c r="J172" i="17"/>
  <c r="J173" i="17"/>
  <c r="J174" i="17"/>
  <c r="J175" i="17"/>
  <c r="J176" i="17"/>
  <c r="J177" i="17"/>
  <c r="J178" i="17"/>
  <c r="J179" i="17"/>
  <c r="J180" i="17"/>
  <c r="J181" i="17"/>
  <c r="J182" i="17"/>
  <c r="J183" i="17"/>
  <c r="J184" i="17"/>
  <c r="J185" i="17"/>
  <c r="J186" i="17"/>
  <c r="J187" i="17"/>
  <c r="J188" i="17"/>
  <c r="J189" i="17"/>
  <c r="J190" i="17"/>
  <c r="J191" i="17"/>
  <c r="J192" i="17"/>
  <c r="J193" i="17"/>
  <c r="J194" i="17"/>
  <c r="J195" i="17"/>
  <c r="J196" i="17"/>
  <c r="J197" i="17"/>
  <c r="J198" i="17"/>
  <c r="J199" i="17"/>
  <c r="J200" i="17"/>
  <c r="J201" i="17"/>
  <c r="J202" i="17"/>
  <c r="J203" i="17"/>
  <c r="J204" i="17"/>
  <c r="J205" i="17"/>
  <c r="J206" i="17"/>
  <c r="J207" i="17"/>
  <c r="J208" i="17"/>
  <c r="J209" i="17"/>
  <c r="J210" i="17"/>
  <c r="J211" i="17"/>
  <c r="J212" i="17"/>
  <c r="J213" i="17"/>
  <c r="J214" i="17"/>
  <c r="J215" i="17"/>
  <c r="J216" i="17"/>
  <c r="J217" i="17"/>
  <c r="J218" i="17"/>
  <c r="J219" i="17"/>
  <c r="J220" i="17"/>
  <c r="J221" i="17"/>
  <c r="J222" i="17"/>
  <c r="J223" i="17"/>
  <c r="J224" i="17"/>
  <c r="J225" i="17"/>
  <c r="J226" i="17"/>
  <c r="J227" i="17"/>
  <c r="J228" i="17"/>
  <c r="J229" i="17"/>
  <c r="J230" i="17"/>
  <c r="J231" i="17"/>
  <c r="J232" i="17"/>
  <c r="J233" i="17"/>
  <c r="J234" i="17"/>
  <c r="J235" i="17"/>
  <c r="J236" i="17"/>
  <c r="J237" i="17"/>
  <c r="J238" i="17"/>
  <c r="J239" i="17"/>
  <c r="J240" i="17"/>
  <c r="J241" i="17"/>
  <c r="J242" i="17"/>
  <c r="J243" i="17"/>
  <c r="J244" i="17"/>
  <c r="J245" i="17"/>
  <c r="J246" i="17"/>
  <c r="J247" i="17"/>
  <c r="J248" i="17"/>
  <c r="J249" i="17"/>
  <c r="J250" i="17"/>
  <c r="J251" i="17"/>
  <c r="J252" i="17"/>
  <c r="J253" i="17"/>
  <c r="J254" i="17"/>
  <c r="J255" i="17"/>
  <c r="J256" i="17"/>
  <c r="J257" i="17"/>
  <c r="J258" i="17"/>
  <c r="J259" i="17"/>
  <c r="J260" i="17"/>
  <c r="J261" i="17"/>
  <c r="J262" i="17"/>
  <c r="J263" i="17"/>
  <c r="J264" i="17"/>
  <c r="J265" i="17"/>
  <c r="J266" i="17"/>
  <c r="J267" i="17"/>
  <c r="J268" i="17"/>
  <c r="J269" i="17"/>
  <c r="J270" i="17"/>
  <c r="J271" i="17"/>
  <c r="J272" i="17"/>
  <c r="J273" i="17"/>
  <c r="J274" i="17"/>
  <c r="J275" i="17"/>
  <c r="J276" i="17"/>
  <c r="J277" i="17"/>
  <c r="J278" i="17"/>
  <c r="J279" i="17"/>
  <c r="J280" i="17"/>
  <c r="J281" i="17"/>
  <c r="J282" i="17"/>
  <c r="J283" i="17"/>
  <c r="J284" i="17"/>
  <c r="J285" i="17"/>
  <c r="J286" i="17"/>
  <c r="J287" i="17"/>
  <c r="J288" i="17"/>
  <c r="J289" i="17"/>
  <c r="J290" i="17"/>
  <c r="J291" i="17"/>
  <c r="J292" i="17"/>
  <c r="J293" i="17"/>
  <c r="J294" i="17"/>
  <c r="J295" i="17"/>
  <c r="J296" i="17"/>
  <c r="J297" i="17"/>
  <c r="J298" i="17"/>
  <c r="J299" i="17"/>
  <c r="J300" i="17"/>
  <c r="J301" i="17"/>
  <c r="J302" i="17"/>
  <c r="J303" i="17"/>
  <c r="J304" i="17"/>
  <c r="J305" i="17"/>
  <c r="J306" i="17"/>
  <c r="J307" i="17"/>
  <c r="J308" i="17"/>
  <c r="J309" i="17"/>
  <c r="J310" i="17"/>
  <c r="J311" i="17"/>
  <c r="J312" i="17"/>
  <c r="J313" i="17"/>
  <c r="J314" i="17"/>
  <c r="J315" i="17"/>
  <c r="J316" i="17"/>
  <c r="J317" i="17"/>
  <c r="J318" i="17"/>
  <c r="J319" i="17"/>
  <c r="J320" i="17"/>
  <c r="J321" i="17"/>
  <c r="J322" i="17"/>
  <c r="J323" i="17"/>
  <c r="J324" i="17"/>
  <c r="J325" i="17"/>
  <c r="J326" i="17"/>
  <c r="J327" i="17"/>
  <c r="J328" i="17"/>
  <c r="J329" i="17"/>
  <c r="J330" i="17"/>
  <c r="J331" i="17"/>
  <c r="J332" i="17"/>
  <c r="J333" i="17"/>
  <c r="J334" i="17"/>
  <c r="J335" i="17"/>
  <c r="J336" i="17"/>
  <c r="J337" i="17"/>
  <c r="J338" i="17"/>
  <c r="J339" i="17"/>
  <c r="J340" i="17"/>
  <c r="J341" i="17"/>
  <c r="J342" i="17"/>
  <c r="J343" i="17"/>
  <c r="J344" i="17"/>
  <c r="J345" i="17"/>
  <c r="J346" i="17"/>
  <c r="J34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56" i="17"/>
  <c r="E157" i="17"/>
  <c r="E158" i="17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E171" i="17"/>
  <c r="E172" i="17"/>
  <c r="E173" i="17"/>
  <c r="E174" i="17"/>
  <c r="E175" i="17"/>
  <c r="E176" i="17"/>
  <c r="E177" i="17"/>
  <c r="E178" i="17"/>
  <c r="E179" i="17"/>
  <c r="E180" i="17"/>
  <c r="E181" i="17"/>
  <c r="E182" i="17"/>
  <c r="E183" i="17"/>
  <c r="E184" i="17"/>
  <c r="E185" i="17"/>
  <c r="E186" i="17"/>
  <c r="E187" i="17"/>
  <c r="E188" i="17"/>
  <c r="E189" i="17"/>
  <c r="E190" i="17"/>
  <c r="E191" i="17"/>
  <c r="E192" i="17"/>
  <c r="E193" i="17"/>
  <c r="E194" i="17"/>
  <c r="E195" i="17"/>
  <c r="E196" i="17"/>
  <c r="E197" i="17"/>
  <c r="E198" i="17"/>
  <c r="E199" i="17"/>
  <c r="E200" i="17"/>
  <c r="E201" i="17"/>
  <c r="E202" i="17"/>
  <c r="E203" i="17"/>
  <c r="E204" i="17"/>
  <c r="E205" i="17"/>
  <c r="E206" i="17"/>
  <c r="E207" i="17"/>
  <c r="E208" i="17"/>
  <c r="E209" i="17"/>
  <c r="E210" i="17"/>
  <c r="E211" i="17"/>
  <c r="E212" i="17"/>
  <c r="E213" i="17"/>
  <c r="E214" i="17"/>
  <c r="E215" i="17"/>
  <c r="E216" i="17"/>
  <c r="E217" i="17"/>
  <c r="E218" i="17"/>
  <c r="E219" i="17"/>
  <c r="E220" i="17"/>
  <c r="E221" i="17"/>
  <c r="E222" i="17"/>
  <c r="E223" i="17"/>
  <c r="E224" i="17"/>
  <c r="E225" i="17"/>
  <c r="E226" i="17"/>
  <c r="E227" i="17"/>
  <c r="E228" i="17"/>
  <c r="E229" i="17"/>
  <c r="E230" i="17"/>
  <c r="E231" i="17"/>
  <c r="E232" i="17"/>
  <c r="E233" i="17"/>
  <c r="E234" i="17"/>
  <c r="E235" i="17"/>
  <c r="E236" i="17"/>
  <c r="E237" i="17"/>
  <c r="E238" i="17"/>
  <c r="E239" i="17"/>
  <c r="E240" i="17"/>
  <c r="E241" i="17"/>
  <c r="E242" i="17"/>
  <c r="E243" i="17"/>
  <c r="E244" i="17"/>
  <c r="E245" i="17"/>
  <c r="E246" i="17"/>
  <c r="E247" i="17"/>
  <c r="E248" i="17"/>
  <c r="E249" i="17"/>
  <c r="E250" i="17"/>
  <c r="E251" i="17"/>
  <c r="E252" i="17"/>
  <c r="E253" i="17"/>
  <c r="E254" i="17"/>
  <c r="E255" i="17"/>
  <c r="E256" i="17"/>
  <c r="E257" i="17"/>
  <c r="E258" i="17"/>
  <c r="E259" i="17"/>
  <c r="E260" i="17"/>
  <c r="E261" i="17"/>
  <c r="E262" i="17"/>
  <c r="E263" i="17"/>
  <c r="E264" i="17"/>
  <c r="E265" i="17"/>
  <c r="E266" i="17"/>
  <c r="E267" i="17"/>
  <c r="E268" i="17"/>
  <c r="E269" i="17"/>
  <c r="E270" i="17"/>
  <c r="E271" i="17"/>
  <c r="E272" i="17"/>
  <c r="E273" i="17"/>
  <c r="E274" i="17"/>
  <c r="E275" i="17"/>
  <c r="E276" i="17"/>
  <c r="E277" i="17"/>
  <c r="E278" i="17"/>
  <c r="E279" i="17"/>
  <c r="E280" i="17"/>
  <c r="E281" i="17"/>
  <c r="E282" i="17"/>
  <c r="E283" i="17"/>
  <c r="E284" i="17"/>
  <c r="E285" i="17"/>
  <c r="E286" i="17"/>
  <c r="E287" i="17"/>
  <c r="E288" i="17"/>
  <c r="E289" i="17"/>
  <c r="E290" i="17"/>
  <c r="E291" i="17"/>
  <c r="E292" i="17"/>
  <c r="E293" i="17"/>
  <c r="E294" i="17"/>
  <c r="E295" i="17"/>
  <c r="E296" i="17"/>
  <c r="E297" i="17"/>
  <c r="E298" i="17"/>
  <c r="E299" i="17"/>
  <c r="E300" i="17"/>
  <c r="E301" i="17"/>
  <c r="E302" i="17"/>
  <c r="E303" i="17"/>
  <c r="E304" i="17"/>
  <c r="E305" i="17"/>
  <c r="E306" i="17"/>
  <c r="E307" i="17"/>
  <c r="E308" i="17"/>
  <c r="E309" i="17"/>
  <c r="E310" i="17"/>
  <c r="E311" i="17"/>
  <c r="E312" i="17"/>
  <c r="E313" i="17"/>
  <c r="E314" i="17"/>
  <c r="E315" i="17"/>
  <c r="E316" i="17"/>
  <c r="E317" i="17"/>
  <c r="E318" i="17"/>
  <c r="E319" i="17"/>
  <c r="E320" i="17"/>
  <c r="E321" i="17"/>
  <c r="E322" i="17"/>
  <c r="E323" i="17"/>
  <c r="E324" i="17"/>
  <c r="E325" i="17"/>
  <c r="E326" i="17"/>
  <c r="E327" i="17"/>
  <c r="E328" i="17"/>
  <c r="E329" i="17"/>
  <c r="E330" i="17"/>
  <c r="E331" i="17"/>
  <c r="E332" i="17"/>
  <c r="E333" i="17"/>
  <c r="E334" i="17"/>
  <c r="E335" i="17"/>
  <c r="E336" i="17"/>
  <c r="E337" i="17"/>
  <c r="E338" i="17"/>
  <c r="E339" i="17"/>
  <c r="E340" i="17"/>
  <c r="E341" i="17"/>
  <c r="E342" i="17"/>
  <c r="E343" i="17"/>
  <c r="E344" i="17"/>
  <c r="E345" i="17"/>
  <c r="E346" i="17"/>
  <c r="E347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15" i="17"/>
  <c r="J1" i="34"/>
  <c r="CR263" i="24" l="1"/>
  <c r="CV263" i="24" s="1"/>
  <c r="CS262" i="24"/>
  <c r="CT261" i="24"/>
  <c r="CU261" i="24"/>
  <c r="CY261" i="24"/>
  <c r="CW261" i="24"/>
  <c r="CX261" i="24"/>
  <c r="BZ328" i="24"/>
  <c r="CC328" i="24"/>
  <c r="BY329" i="24"/>
  <c r="CB327" i="24"/>
  <c r="CA327" i="24"/>
  <c r="CD327" i="24"/>
  <c r="CE327" i="24"/>
  <c r="CF327" i="24"/>
  <c r="AU130" i="24"/>
  <c r="AH131" i="24"/>
  <c r="AX130" i="24"/>
  <c r="AR130" i="24"/>
  <c r="AL130" i="24"/>
  <c r="AI130" i="24"/>
  <c r="AO130" i="24"/>
  <c r="AS129" i="24"/>
  <c r="AQ129" i="24"/>
  <c r="AJ129" i="24"/>
  <c r="AN129" i="24"/>
  <c r="AY129" i="24"/>
  <c r="AZ129" i="24"/>
  <c r="AP129" i="24"/>
  <c r="AW129" i="24"/>
  <c r="BD129" i="24"/>
  <c r="AK129" i="24"/>
  <c r="AM129" i="24"/>
  <c r="BE129" i="24"/>
  <c r="AT129" i="24"/>
  <c r="BA129" i="24"/>
  <c r="AV129" i="24"/>
  <c r="D69" i="26"/>
  <c r="G69" i="26"/>
  <c r="H69" i="26"/>
  <c r="C69" i="26"/>
  <c r="F69" i="26"/>
  <c r="E70" i="26"/>
  <c r="B70" i="26"/>
  <c r="A71" i="26"/>
  <c r="S68" i="17"/>
  <c r="T68" i="17" s="1"/>
  <c r="N8" i="34"/>
  <c r="O8" i="34" s="1"/>
  <c r="CW262" i="24" l="1"/>
  <c r="CX262" i="24"/>
  <c r="CY262" i="24"/>
  <c r="CU262" i="24"/>
  <c r="CT262" i="24"/>
  <c r="CS263" i="24"/>
  <c r="CR264" i="24"/>
  <c r="CV264" i="24" s="1"/>
  <c r="BY330" i="24"/>
  <c r="CC329" i="24"/>
  <c r="BZ329" i="24"/>
  <c r="CE328" i="24"/>
  <c r="CF328" i="24"/>
  <c r="CB328" i="24"/>
  <c r="CA328" i="24"/>
  <c r="CD328" i="24"/>
  <c r="AT130" i="24"/>
  <c r="AV130" i="24"/>
  <c r="AW130" i="24"/>
  <c r="AZ130" i="24"/>
  <c r="BD130" i="24"/>
  <c r="AS130" i="24"/>
  <c r="AY130" i="24"/>
  <c r="AP130" i="24"/>
  <c r="AQ130" i="24"/>
  <c r="AJ130" i="24"/>
  <c r="AN130" i="24"/>
  <c r="BA130" i="24"/>
  <c r="BE130" i="24"/>
  <c r="AM130" i="24"/>
  <c r="AK130" i="24"/>
  <c r="AI131" i="24"/>
  <c r="AL131" i="24"/>
  <c r="AU131" i="24"/>
  <c r="AX131" i="24"/>
  <c r="AH132" i="24"/>
  <c r="AO131" i="24"/>
  <c r="AR131" i="24"/>
  <c r="A72" i="26"/>
  <c r="E71" i="26"/>
  <c r="B71" i="26"/>
  <c r="D70" i="26"/>
  <c r="F70" i="26"/>
  <c r="G70" i="26"/>
  <c r="C70" i="26"/>
  <c r="H70" i="26"/>
  <c r="S3" i="17"/>
  <c r="T3" i="17" s="1"/>
  <c r="S56" i="17"/>
  <c r="T56" i="17" s="1"/>
  <c r="S55" i="17"/>
  <c r="T55" i="17" s="1"/>
  <c r="S23" i="17"/>
  <c r="T23" i="17" s="1"/>
  <c r="S118" i="17"/>
  <c r="T118" i="17" s="1"/>
  <c r="S117" i="17"/>
  <c r="T117" i="17" s="1"/>
  <c r="S85" i="17"/>
  <c r="T85" i="17" s="1"/>
  <c r="S47" i="17"/>
  <c r="T47" i="17" s="1"/>
  <c r="S15" i="17"/>
  <c r="T15" i="17" s="1"/>
  <c r="S109" i="17"/>
  <c r="T109" i="17" s="1"/>
  <c r="S76" i="17"/>
  <c r="T76" i="17" s="1"/>
  <c r="S11" i="17"/>
  <c r="T11" i="17" s="1"/>
  <c r="S106" i="17"/>
  <c r="T106" i="17" s="1"/>
  <c r="S105" i="17"/>
  <c r="T105" i="17" s="1"/>
  <c r="S73" i="17"/>
  <c r="T73" i="17" s="1"/>
  <c r="S69" i="17"/>
  <c r="T69" i="17" s="1"/>
  <c r="S65" i="17"/>
  <c r="T65" i="17" s="1"/>
  <c r="S62" i="17"/>
  <c r="T62" i="17" s="1"/>
  <c r="S61" i="17"/>
  <c r="T61" i="17" s="1"/>
  <c r="S63" i="17"/>
  <c r="T63" i="17" s="1"/>
  <c r="S52" i="17"/>
  <c r="T52" i="17" s="1"/>
  <c r="S46" i="17"/>
  <c r="T46" i="17" s="1"/>
  <c r="S35" i="17"/>
  <c r="T35" i="17" s="1"/>
  <c r="S34" i="17"/>
  <c r="T34" i="17" s="1"/>
  <c r="S123" i="17"/>
  <c r="T123" i="17" s="1"/>
  <c r="S120" i="17"/>
  <c r="T120" i="17" s="1"/>
  <c r="S88" i="17"/>
  <c r="T88" i="17" s="1"/>
  <c r="S86" i="17"/>
  <c r="T86" i="17" s="1"/>
  <c r="S108" i="17"/>
  <c r="T108" i="17" s="1"/>
  <c r="S37" i="17"/>
  <c r="T37" i="17" s="1"/>
  <c r="S126" i="17"/>
  <c r="T126" i="17" s="1"/>
  <c r="S53" i="17"/>
  <c r="T53" i="17" s="1"/>
  <c r="S41" i="17"/>
  <c r="T41" i="17" s="1"/>
  <c r="S31" i="17"/>
  <c r="T31" i="17" s="1"/>
  <c r="S21" i="17"/>
  <c r="T21" i="17" s="1"/>
  <c r="S9" i="17"/>
  <c r="T9" i="17" s="1"/>
  <c r="S125" i="17"/>
  <c r="T125" i="17" s="1"/>
  <c r="S115" i="17"/>
  <c r="T115" i="17" s="1"/>
  <c r="S43" i="17"/>
  <c r="T43" i="17" s="1"/>
  <c r="S124" i="17"/>
  <c r="T124" i="17" s="1"/>
  <c r="S10" i="17"/>
  <c r="T10" i="17" s="1"/>
  <c r="S30" i="17"/>
  <c r="T30" i="17" s="1"/>
  <c r="S83" i="17"/>
  <c r="T83" i="17" s="1"/>
  <c r="S42" i="17"/>
  <c r="T42" i="17" s="1"/>
  <c r="S51" i="17"/>
  <c r="T51" i="17" s="1"/>
  <c r="S104" i="17"/>
  <c r="T104" i="17" s="1"/>
  <c r="S29" i="17"/>
  <c r="T29" i="17" s="1"/>
  <c r="S19" i="17"/>
  <c r="T19" i="17" s="1"/>
  <c r="S72" i="17"/>
  <c r="T72" i="17" s="1"/>
  <c r="S116" i="17"/>
  <c r="T116" i="17" s="1"/>
  <c r="S114" i="17"/>
  <c r="T114" i="17" s="1"/>
  <c r="S40" i="17"/>
  <c r="T40" i="17" s="1"/>
  <c r="S99" i="17"/>
  <c r="T99" i="17" s="1"/>
  <c r="S20" i="17"/>
  <c r="T20" i="17" s="1"/>
  <c r="S82" i="17"/>
  <c r="T82" i="17" s="1"/>
  <c r="S8" i="17"/>
  <c r="T8" i="17" s="1"/>
  <c r="S98" i="17"/>
  <c r="T98" i="17" s="1"/>
  <c r="S33" i="17"/>
  <c r="T33" i="17" s="1"/>
  <c r="S50" i="17"/>
  <c r="T50" i="17" s="1"/>
  <c r="S107" i="17"/>
  <c r="T107" i="17" s="1"/>
  <c r="S97" i="17"/>
  <c r="T97" i="17" s="1"/>
  <c r="S110" i="17"/>
  <c r="T110" i="17" s="1"/>
  <c r="S18" i="17"/>
  <c r="T18" i="17" s="1"/>
  <c r="S96" i="17"/>
  <c r="T96" i="17" s="1"/>
  <c r="S14" i="17"/>
  <c r="T14" i="17" s="1"/>
  <c r="S113" i="17"/>
  <c r="T113" i="17" s="1"/>
  <c r="S103" i="17"/>
  <c r="T103" i="17" s="1"/>
  <c r="S95" i="17"/>
  <c r="T95" i="17" s="1"/>
  <c r="S27" i="17"/>
  <c r="T27" i="17" s="1"/>
  <c r="S81" i="17"/>
  <c r="T81" i="17" s="1"/>
  <c r="S71" i="17"/>
  <c r="T71" i="17" s="1"/>
  <c r="S94" i="17"/>
  <c r="T94" i="17" s="1"/>
  <c r="S122" i="17"/>
  <c r="T122" i="17" s="1"/>
  <c r="S49" i="17"/>
  <c r="T49" i="17" s="1"/>
  <c r="S39" i="17"/>
  <c r="T39" i="17" s="1"/>
  <c r="S93" i="17"/>
  <c r="T93" i="17" s="1"/>
  <c r="S90" i="17"/>
  <c r="T90" i="17" s="1"/>
  <c r="S17" i="17"/>
  <c r="T17" i="17" s="1"/>
  <c r="S7" i="17"/>
  <c r="T7" i="17" s="1"/>
  <c r="S92" i="17"/>
  <c r="T92" i="17" s="1"/>
  <c r="S58" i="17"/>
  <c r="T58" i="17" s="1"/>
  <c r="S112" i="17"/>
  <c r="T112" i="17" s="1"/>
  <c r="S74" i="17"/>
  <c r="T74" i="17" s="1"/>
  <c r="S91" i="17"/>
  <c r="T91" i="17" s="1"/>
  <c r="S26" i="17"/>
  <c r="T26" i="17" s="1"/>
  <c r="S80" i="17"/>
  <c r="T80" i="17" s="1"/>
  <c r="S102" i="17"/>
  <c r="T102" i="17" s="1"/>
  <c r="S84" i="17"/>
  <c r="T84" i="17" s="1"/>
  <c r="S121" i="17"/>
  <c r="T121" i="17" s="1"/>
  <c r="S48" i="17"/>
  <c r="T48" i="17" s="1"/>
  <c r="S70" i="17"/>
  <c r="T70" i="17" s="1"/>
  <c r="S78" i="17"/>
  <c r="T78" i="17" s="1"/>
  <c r="S89" i="17"/>
  <c r="T89" i="17" s="1"/>
  <c r="S16" i="17"/>
  <c r="T16" i="17" s="1"/>
  <c r="S75" i="17"/>
  <c r="T75" i="17" s="1"/>
  <c r="S67" i="17"/>
  <c r="T67" i="17" s="1"/>
  <c r="S57" i="17"/>
  <c r="T57" i="17" s="1"/>
  <c r="S111" i="17"/>
  <c r="T111" i="17" s="1"/>
  <c r="S38" i="17"/>
  <c r="T38" i="17" s="1"/>
  <c r="S66" i="17"/>
  <c r="T66" i="17" s="1"/>
  <c r="S25" i="17"/>
  <c r="T25" i="17" s="1"/>
  <c r="S79" i="17"/>
  <c r="T79" i="17" s="1"/>
  <c r="S101" i="17"/>
  <c r="T101" i="17" s="1"/>
  <c r="S5" i="17"/>
  <c r="T5" i="17" s="1"/>
  <c r="S60" i="17"/>
  <c r="T60" i="17" s="1"/>
  <c r="S24" i="17"/>
  <c r="T24" i="17" s="1"/>
  <c r="S77" i="17"/>
  <c r="T77" i="17" s="1"/>
  <c r="S6" i="17"/>
  <c r="T6" i="17" s="1"/>
  <c r="S59" i="17"/>
  <c r="T59" i="17" s="1"/>
  <c r="S119" i="17"/>
  <c r="T119" i="17" s="1"/>
  <c r="S45" i="17"/>
  <c r="T45" i="17" s="1"/>
  <c r="S100" i="17"/>
  <c r="T100" i="17" s="1"/>
  <c r="S64" i="17"/>
  <c r="T64" i="17" s="1"/>
  <c r="S87" i="17"/>
  <c r="T87" i="17" s="1"/>
  <c r="S13" i="17"/>
  <c r="T13" i="17" s="1"/>
  <c r="S132" i="17"/>
  <c r="T132" i="17" s="1"/>
  <c r="S164" i="17"/>
  <c r="T164" i="17" s="1"/>
  <c r="S196" i="17"/>
  <c r="T196" i="17" s="1"/>
  <c r="S228" i="17"/>
  <c r="T228" i="17" s="1"/>
  <c r="S260" i="17"/>
  <c r="T260" i="17" s="1"/>
  <c r="S292" i="17"/>
  <c r="T292" i="17" s="1"/>
  <c r="S324" i="17"/>
  <c r="T324" i="17" s="1"/>
  <c r="S356" i="17"/>
  <c r="T356" i="17" s="1"/>
  <c r="S388" i="17"/>
  <c r="T388" i="17" s="1"/>
  <c r="S420" i="17"/>
  <c r="T420" i="17" s="1"/>
  <c r="S452" i="17"/>
  <c r="T452" i="17" s="1"/>
  <c r="S198" i="17"/>
  <c r="T198" i="17" s="1"/>
  <c r="S390" i="17"/>
  <c r="T390" i="17" s="1"/>
  <c r="S297" i="17"/>
  <c r="T297" i="17" s="1"/>
  <c r="S170" i="17"/>
  <c r="T170" i="17" s="1"/>
  <c r="S133" i="17"/>
  <c r="T133" i="17" s="1"/>
  <c r="S165" i="17"/>
  <c r="T165" i="17" s="1"/>
  <c r="S197" i="17"/>
  <c r="T197" i="17" s="1"/>
  <c r="S229" i="17"/>
  <c r="T229" i="17" s="1"/>
  <c r="S261" i="17"/>
  <c r="T261" i="17" s="1"/>
  <c r="S293" i="17"/>
  <c r="T293" i="17" s="1"/>
  <c r="S325" i="17"/>
  <c r="T325" i="17" s="1"/>
  <c r="S357" i="17"/>
  <c r="T357" i="17" s="1"/>
  <c r="S389" i="17"/>
  <c r="T389" i="17" s="1"/>
  <c r="S421" i="17"/>
  <c r="T421" i="17" s="1"/>
  <c r="S453" i="17"/>
  <c r="T453" i="17" s="1"/>
  <c r="S134" i="17"/>
  <c r="T134" i="17" s="1"/>
  <c r="S230" i="17"/>
  <c r="T230" i="17" s="1"/>
  <c r="S262" i="17"/>
  <c r="T262" i="17" s="1"/>
  <c r="S294" i="17"/>
  <c r="T294" i="17" s="1"/>
  <c r="S326" i="17"/>
  <c r="T326" i="17" s="1"/>
  <c r="S358" i="17"/>
  <c r="T358" i="17" s="1"/>
  <c r="S422" i="17"/>
  <c r="T422" i="17" s="1"/>
  <c r="S454" i="17"/>
  <c r="T454" i="17" s="1"/>
  <c r="S265" i="17"/>
  <c r="T265" i="17" s="1"/>
  <c r="S138" i="17"/>
  <c r="T138" i="17" s="1"/>
  <c r="S362" i="17"/>
  <c r="T362" i="17" s="1"/>
  <c r="S166" i="17"/>
  <c r="T166" i="17" s="1"/>
  <c r="S169" i="17"/>
  <c r="T169" i="17" s="1"/>
  <c r="S393" i="17"/>
  <c r="T393" i="17" s="1"/>
  <c r="S298" i="17"/>
  <c r="T298" i="17" s="1"/>
  <c r="S135" i="17"/>
  <c r="T135" i="17" s="1"/>
  <c r="S167" i="17"/>
  <c r="T167" i="17" s="1"/>
  <c r="S199" i="17"/>
  <c r="T199" i="17" s="1"/>
  <c r="S231" i="17"/>
  <c r="T231" i="17" s="1"/>
  <c r="S263" i="17"/>
  <c r="T263" i="17" s="1"/>
  <c r="S295" i="17"/>
  <c r="T295" i="17" s="1"/>
  <c r="S327" i="17"/>
  <c r="T327" i="17" s="1"/>
  <c r="S359" i="17"/>
  <c r="T359" i="17" s="1"/>
  <c r="S391" i="17"/>
  <c r="T391" i="17" s="1"/>
  <c r="S423" i="17"/>
  <c r="T423" i="17" s="1"/>
  <c r="S455" i="17"/>
  <c r="T455" i="17" s="1"/>
  <c r="S233" i="17"/>
  <c r="T233" i="17" s="1"/>
  <c r="S234" i="17"/>
  <c r="T234" i="17" s="1"/>
  <c r="S394" i="17"/>
  <c r="T394" i="17" s="1"/>
  <c r="S267" i="17"/>
  <c r="T267" i="17" s="1"/>
  <c r="S136" i="17"/>
  <c r="T136" i="17" s="1"/>
  <c r="S168" i="17"/>
  <c r="T168" i="17" s="1"/>
  <c r="S200" i="17"/>
  <c r="T200" i="17" s="1"/>
  <c r="S232" i="17"/>
  <c r="T232" i="17" s="1"/>
  <c r="S264" i="17"/>
  <c r="T264" i="17" s="1"/>
  <c r="S296" i="17"/>
  <c r="T296" i="17" s="1"/>
  <c r="S328" i="17"/>
  <c r="T328" i="17" s="1"/>
  <c r="S360" i="17"/>
  <c r="T360" i="17" s="1"/>
  <c r="S392" i="17"/>
  <c r="T392" i="17" s="1"/>
  <c r="S424" i="17"/>
  <c r="T424" i="17" s="1"/>
  <c r="S456" i="17"/>
  <c r="T456" i="17" s="1"/>
  <c r="S201" i="17"/>
  <c r="T201" i="17" s="1"/>
  <c r="S425" i="17"/>
  <c r="T425" i="17" s="1"/>
  <c r="S202" i="17"/>
  <c r="T202" i="17" s="1"/>
  <c r="S330" i="17"/>
  <c r="T330" i="17" s="1"/>
  <c r="S235" i="17"/>
  <c r="T235" i="17" s="1"/>
  <c r="S137" i="17"/>
  <c r="T137" i="17" s="1"/>
  <c r="S329" i="17"/>
  <c r="T329" i="17" s="1"/>
  <c r="S361" i="17"/>
  <c r="T361" i="17" s="1"/>
  <c r="S457" i="17"/>
  <c r="T457" i="17" s="1"/>
  <c r="S266" i="17"/>
  <c r="T266" i="17" s="1"/>
  <c r="S426" i="17"/>
  <c r="T426" i="17" s="1"/>
  <c r="S203" i="17"/>
  <c r="T203" i="17" s="1"/>
  <c r="S299" i="17"/>
  <c r="T299" i="17" s="1"/>
  <c r="S140" i="17"/>
  <c r="T140" i="17" s="1"/>
  <c r="S172" i="17"/>
  <c r="T172" i="17" s="1"/>
  <c r="S204" i="17"/>
  <c r="T204" i="17" s="1"/>
  <c r="S236" i="17"/>
  <c r="T236" i="17" s="1"/>
  <c r="S268" i="17"/>
  <c r="T268" i="17" s="1"/>
  <c r="S300" i="17"/>
  <c r="T300" i="17" s="1"/>
  <c r="S332" i="17"/>
  <c r="T332" i="17" s="1"/>
  <c r="S364" i="17"/>
  <c r="T364" i="17" s="1"/>
  <c r="S396" i="17"/>
  <c r="T396" i="17" s="1"/>
  <c r="S428" i="17"/>
  <c r="T428" i="17" s="1"/>
  <c r="S141" i="17"/>
  <c r="T141" i="17" s="1"/>
  <c r="S173" i="17"/>
  <c r="T173" i="17" s="1"/>
  <c r="S205" i="17"/>
  <c r="T205" i="17" s="1"/>
  <c r="S237" i="17"/>
  <c r="T237" i="17" s="1"/>
  <c r="S269" i="17"/>
  <c r="T269" i="17" s="1"/>
  <c r="S301" i="17"/>
  <c r="T301" i="17" s="1"/>
  <c r="S333" i="17"/>
  <c r="T333" i="17" s="1"/>
  <c r="S365" i="17"/>
  <c r="T365" i="17" s="1"/>
  <c r="S397" i="17"/>
  <c r="T397" i="17" s="1"/>
  <c r="S429" i="17"/>
  <c r="T429" i="17" s="1"/>
  <c r="S143" i="17"/>
  <c r="T143" i="17" s="1"/>
  <c r="S175" i="17"/>
  <c r="T175" i="17" s="1"/>
  <c r="S207" i="17"/>
  <c r="T207" i="17" s="1"/>
  <c r="S239" i="17"/>
  <c r="T239" i="17" s="1"/>
  <c r="S271" i="17"/>
  <c r="T271" i="17" s="1"/>
  <c r="S303" i="17"/>
  <c r="T303" i="17" s="1"/>
  <c r="S335" i="17"/>
  <c r="T335" i="17" s="1"/>
  <c r="S367" i="17"/>
  <c r="T367" i="17" s="1"/>
  <c r="S399" i="17"/>
  <c r="T399" i="17" s="1"/>
  <c r="S431" i="17"/>
  <c r="T431" i="17" s="1"/>
  <c r="S147" i="17"/>
  <c r="T147" i="17" s="1"/>
  <c r="S144" i="17"/>
  <c r="T144" i="17" s="1"/>
  <c r="S176" i="17"/>
  <c r="T176" i="17" s="1"/>
  <c r="S208" i="17"/>
  <c r="T208" i="17" s="1"/>
  <c r="S240" i="17"/>
  <c r="T240" i="17" s="1"/>
  <c r="S272" i="17"/>
  <c r="T272" i="17" s="1"/>
  <c r="S304" i="17"/>
  <c r="T304" i="17" s="1"/>
  <c r="S336" i="17"/>
  <c r="T336" i="17" s="1"/>
  <c r="S368" i="17"/>
  <c r="T368" i="17" s="1"/>
  <c r="S400" i="17"/>
  <c r="T400" i="17" s="1"/>
  <c r="S432" i="17"/>
  <c r="T432" i="17" s="1"/>
  <c r="S145" i="17"/>
  <c r="T145" i="17" s="1"/>
  <c r="S177" i="17"/>
  <c r="T177" i="17" s="1"/>
  <c r="S209" i="17"/>
  <c r="T209" i="17" s="1"/>
  <c r="S241" i="17"/>
  <c r="T241" i="17" s="1"/>
  <c r="S273" i="17"/>
  <c r="T273" i="17" s="1"/>
  <c r="S305" i="17"/>
  <c r="T305" i="17" s="1"/>
  <c r="S337" i="17"/>
  <c r="T337" i="17" s="1"/>
  <c r="S369" i="17"/>
  <c r="T369" i="17" s="1"/>
  <c r="S401" i="17"/>
  <c r="T401" i="17" s="1"/>
  <c r="S433" i="17"/>
  <c r="T433" i="17" s="1"/>
  <c r="S146" i="17"/>
  <c r="T146" i="17" s="1"/>
  <c r="S178" i="17"/>
  <c r="T178" i="17" s="1"/>
  <c r="S210" i="17"/>
  <c r="T210" i="17" s="1"/>
  <c r="S242" i="17"/>
  <c r="T242" i="17" s="1"/>
  <c r="S274" i="17"/>
  <c r="T274" i="17" s="1"/>
  <c r="S306" i="17"/>
  <c r="T306" i="17" s="1"/>
  <c r="S338" i="17"/>
  <c r="T338" i="17" s="1"/>
  <c r="S370" i="17"/>
  <c r="T370" i="17" s="1"/>
  <c r="S402" i="17"/>
  <c r="T402" i="17" s="1"/>
  <c r="S434" i="17"/>
  <c r="T434" i="17" s="1"/>
  <c r="S179" i="17"/>
  <c r="T179" i="17" s="1"/>
  <c r="S211" i="17"/>
  <c r="T211" i="17" s="1"/>
  <c r="S243" i="17"/>
  <c r="T243" i="17" s="1"/>
  <c r="S275" i="17"/>
  <c r="T275" i="17" s="1"/>
  <c r="S307" i="17"/>
  <c r="T307" i="17" s="1"/>
  <c r="S339" i="17"/>
  <c r="T339" i="17" s="1"/>
  <c r="S371" i="17"/>
  <c r="T371" i="17" s="1"/>
  <c r="S403" i="17"/>
  <c r="T403" i="17" s="1"/>
  <c r="S435" i="17"/>
  <c r="T435" i="17" s="1"/>
  <c r="S149" i="17"/>
  <c r="T149" i="17" s="1"/>
  <c r="S181" i="17"/>
  <c r="T181" i="17" s="1"/>
  <c r="S213" i="17"/>
  <c r="T213" i="17" s="1"/>
  <c r="S245" i="17"/>
  <c r="T245" i="17" s="1"/>
  <c r="S277" i="17"/>
  <c r="T277" i="17" s="1"/>
  <c r="S309" i="17"/>
  <c r="T309" i="17" s="1"/>
  <c r="S341" i="17"/>
  <c r="T341" i="17" s="1"/>
  <c r="S373" i="17"/>
  <c r="T373" i="17" s="1"/>
  <c r="S405" i="17"/>
  <c r="T405" i="17" s="1"/>
  <c r="S437" i="17"/>
  <c r="T437" i="17" s="1"/>
  <c r="S150" i="17"/>
  <c r="T150" i="17" s="1"/>
  <c r="S182" i="17"/>
  <c r="T182" i="17" s="1"/>
  <c r="S214" i="17"/>
  <c r="T214" i="17" s="1"/>
  <c r="S246" i="17"/>
  <c r="T246" i="17" s="1"/>
  <c r="S278" i="17"/>
  <c r="T278" i="17" s="1"/>
  <c r="S310" i="17"/>
  <c r="T310" i="17" s="1"/>
  <c r="S342" i="17"/>
  <c r="T342" i="17" s="1"/>
  <c r="S374" i="17"/>
  <c r="T374" i="17" s="1"/>
  <c r="S406" i="17"/>
  <c r="T406" i="17" s="1"/>
  <c r="S438" i="17"/>
  <c r="T438" i="17" s="1"/>
  <c r="S151" i="17"/>
  <c r="T151" i="17" s="1"/>
  <c r="S183" i="17"/>
  <c r="T183" i="17" s="1"/>
  <c r="S215" i="17"/>
  <c r="T215" i="17" s="1"/>
  <c r="S247" i="17"/>
  <c r="T247" i="17" s="1"/>
  <c r="S279" i="17"/>
  <c r="T279" i="17" s="1"/>
  <c r="S311" i="17"/>
  <c r="T311" i="17" s="1"/>
  <c r="S343" i="17"/>
  <c r="T343" i="17" s="1"/>
  <c r="S375" i="17"/>
  <c r="T375" i="17" s="1"/>
  <c r="S407" i="17"/>
  <c r="T407" i="17" s="1"/>
  <c r="S439" i="17"/>
  <c r="T439" i="17" s="1"/>
  <c r="S152" i="17"/>
  <c r="T152" i="17" s="1"/>
  <c r="S184" i="17"/>
  <c r="T184" i="17" s="1"/>
  <c r="S216" i="17"/>
  <c r="T216" i="17" s="1"/>
  <c r="S248" i="17"/>
  <c r="T248" i="17" s="1"/>
  <c r="S280" i="17"/>
  <c r="T280" i="17" s="1"/>
  <c r="S312" i="17"/>
  <c r="T312" i="17" s="1"/>
  <c r="S344" i="17"/>
  <c r="T344" i="17" s="1"/>
  <c r="S376" i="17"/>
  <c r="T376" i="17" s="1"/>
  <c r="S408" i="17"/>
  <c r="T408" i="17" s="1"/>
  <c r="S440" i="17"/>
  <c r="T440" i="17" s="1"/>
  <c r="S153" i="17"/>
  <c r="T153" i="17" s="1"/>
  <c r="S185" i="17"/>
  <c r="T185" i="17" s="1"/>
  <c r="S217" i="17"/>
  <c r="T217" i="17" s="1"/>
  <c r="S249" i="17"/>
  <c r="T249" i="17" s="1"/>
  <c r="S281" i="17"/>
  <c r="T281" i="17" s="1"/>
  <c r="S313" i="17"/>
  <c r="T313" i="17" s="1"/>
  <c r="S345" i="17"/>
  <c r="T345" i="17" s="1"/>
  <c r="S377" i="17"/>
  <c r="T377" i="17" s="1"/>
  <c r="S409" i="17"/>
  <c r="T409" i="17" s="1"/>
  <c r="S441" i="17"/>
  <c r="T441" i="17" s="1"/>
  <c r="S154" i="17"/>
  <c r="T154" i="17" s="1"/>
  <c r="S186" i="17"/>
  <c r="T186" i="17" s="1"/>
  <c r="S218" i="17"/>
  <c r="T218" i="17" s="1"/>
  <c r="S250" i="17"/>
  <c r="T250" i="17" s="1"/>
  <c r="S282" i="17"/>
  <c r="T282" i="17" s="1"/>
  <c r="S314" i="17"/>
  <c r="T314" i="17" s="1"/>
  <c r="S346" i="17"/>
  <c r="T346" i="17" s="1"/>
  <c r="S378" i="17"/>
  <c r="T378" i="17" s="1"/>
  <c r="S410" i="17"/>
  <c r="T410" i="17" s="1"/>
  <c r="S442" i="17"/>
  <c r="T442" i="17" s="1"/>
  <c r="S193" i="17"/>
  <c r="T193" i="17" s="1"/>
  <c r="S288" i="17"/>
  <c r="T288" i="17" s="1"/>
  <c r="S381" i="17"/>
  <c r="T381" i="17" s="1"/>
  <c r="S316" i="17"/>
  <c r="T316" i="17" s="1"/>
  <c r="S395" i="17"/>
  <c r="T395" i="17" s="1"/>
  <c r="S355" i="17"/>
  <c r="T355" i="17" s="1"/>
  <c r="S363" i="17"/>
  <c r="T363" i="17" s="1"/>
  <c r="S366" i="17"/>
  <c r="T366" i="17" s="1"/>
  <c r="S285" i="17"/>
  <c r="T285" i="17" s="1"/>
  <c r="S286" i="17"/>
  <c r="T286" i="17" s="1"/>
  <c r="S192" i="17"/>
  <c r="T192" i="17" s="1"/>
  <c r="S194" i="17"/>
  <c r="T194" i="17" s="1"/>
  <c r="S289" i="17"/>
  <c r="T289" i="17" s="1"/>
  <c r="S382" i="17"/>
  <c r="T382" i="17" s="1"/>
  <c r="S206" i="17"/>
  <c r="T206" i="17" s="1"/>
  <c r="S291" i="17"/>
  <c r="T291" i="17" s="1"/>
  <c r="S384" i="17"/>
  <c r="T384" i="17" s="1"/>
  <c r="S212" i="17"/>
  <c r="T212" i="17" s="1"/>
  <c r="S302" i="17"/>
  <c r="T302" i="17" s="1"/>
  <c r="S385" i="17"/>
  <c r="T385" i="17" s="1"/>
  <c r="S219" i="17"/>
  <c r="T219" i="17" s="1"/>
  <c r="S308" i="17"/>
  <c r="T308" i="17" s="1"/>
  <c r="S386" i="17"/>
  <c r="T386" i="17" s="1"/>
  <c r="S127" i="17"/>
  <c r="T127" i="17" s="1"/>
  <c r="S387" i="17"/>
  <c r="T387" i="17" s="1"/>
  <c r="S221" i="17"/>
  <c r="T221" i="17" s="1"/>
  <c r="S449" i="17"/>
  <c r="T449" i="17" s="1"/>
  <c r="S195" i="17"/>
  <c r="T195" i="17" s="1"/>
  <c r="S290" i="17"/>
  <c r="T290" i="17" s="1"/>
  <c r="S383" i="17"/>
  <c r="T383" i="17" s="1"/>
  <c r="S128" i="17"/>
  <c r="T128" i="17" s="1"/>
  <c r="S190" i="17"/>
  <c r="T190" i="17" s="1"/>
  <c r="S287" i="17"/>
  <c r="T287" i="17" s="1"/>
  <c r="S220" i="17"/>
  <c r="T220" i="17" s="1"/>
  <c r="S448" i="17"/>
  <c r="T448" i="17" s="1"/>
  <c r="S450" i="17"/>
  <c r="T450" i="17" s="1"/>
  <c r="S315" i="17"/>
  <c r="T315" i="17" s="1"/>
  <c r="S283" i="17"/>
  <c r="T283" i="17" s="1"/>
  <c r="S284" i="17"/>
  <c r="T284" i="17" s="1"/>
  <c r="S380" i="17"/>
  <c r="T380" i="17" s="1"/>
  <c r="S129" i="17"/>
  <c r="T129" i="17" s="1"/>
  <c r="S222" i="17"/>
  <c r="T222" i="17" s="1"/>
  <c r="S317" i="17"/>
  <c r="T317" i="17" s="1"/>
  <c r="S398" i="17"/>
  <c r="T398" i="17" s="1"/>
  <c r="S130" i="17"/>
  <c r="T130" i="17" s="1"/>
  <c r="S223" i="17"/>
  <c r="T223" i="17" s="1"/>
  <c r="S318" i="17"/>
  <c r="T318" i="17" s="1"/>
  <c r="S404" i="17"/>
  <c r="T404" i="17" s="1"/>
  <c r="S131" i="17"/>
  <c r="T131" i="17" s="1"/>
  <c r="S224" i="17"/>
  <c r="T224" i="17" s="1"/>
  <c r="S319" i="17"/>
  <c r="T319" i="17" s="1"/>
  <c r="S411" i="17"/>
  <c r="T411" i="17" s="1"/>
  <c r="S139" i="17"/>
  <c r="T139" i="17" s="1"/>
  <c r="S225" i="17"/>
  <c r="T225" i="17" s="1"/>
  <c r="S320" i="17"/>
  <c r="T320" i="17" s="1"/>
  <c r="S412" i="17"/>
  <c r="T412" i="17" s="1"/>
  <c r="S156" i="17"/>
  <c r="T156" i="17" s="1"/>
  <c r="S331" i="17"/>
  <c r="T331" i="17" s="1"/>
  <c r="S251" i="17"/>
  <c r="T251" i="17" s="1"/>
  <c r="S334" i="17"/>
  <c r="T334" i="17" s="1"/>
  <c r="S417" i="17"/>
  <c r="T417" i="17" s="1"/>
  <c r="S252" i="17"/>
  <c r="T252" i="17" s="1"/>
  <c r="S340" i="17"/>
  <c r="T340" i="17" s="1"/>
  <c r="S418" i="17"/>
  <c r="T418" i="17" s="1"/>
  <c r="S189" i="17"/>
  <c r="T189" i="17" s="1"/>
  <c r="S191" i="17"/>
  <c r="T191" i="17" s="1"/>
  <c r="S142" i="17"/>
  <c r="T142" i="17" s="1"/>
  <c r="S226" i="17"/>
  <c r="T226" i="17" s="1"/>
  <c r="S321" i="17"/>
  <c r="T321" i="17" s="1"/>
  <c r="S413" i="17"/>
  <c r="T413" i="17" s="1"/>
  <c r="S148" i="17"/>
  <c r="T148" i="17" s="1"/>
  <c r="S227" i="17"/>
  <c r="T227" i="17" s="1"/>
  <c r="S322" i="17"/>
  <c r="T322" i="17" s="1"/>
  <c r="S414" i="17"/>
  <c r="T414" i="17" s="1"/>
  <c r="S155" i="17"/>
  <c r="T155" i="17" s="1"/>
  <c r="S238" i="17"/>
  <c r="T238" i="17" s="1"/>
  <c r="S323" i="17"/>
  <c r="T323" i="17" s="1"/>
  <c r="S415" i="17"/>
  <c r="T415" i="17" s="1"/>
  <c r="S244" i="17"/>
  <c r="T244" i="17" s="1"/>
  <c r="S416" i="17"/>
  <c r="T416" i="17" s="1"/>
  <c r="S157" i="17"/>
  <c r="T157" i="17" s="1"/>
  <c r="S158" i="17"/>
  <c r="T158" i="17" s="1"/>
  <c r="S188" i="17"/>
  <c r="T188" i="17" s="1"/>
  <c r="S372" i="17"/>
  <c r="T372" i="17" s="1"/>
  <c r="S159" i="17"/>
  <c r="T159" i="17" s="1"/>
  <c r="S253" i="17"/>
  <c r="T253" i="17" s="1"/>
  <c r="S347" i="17"/>
  <c r="T347" i="17" s="1"/>
  <c r="S419" i="17"/>
  <c r="T419" i="17" s="1"/>
  <c r="S160" i="17"/>
  <c r="T160" i="17" s="1"/>
  <c r="S254" i="17"/>
  <c r="T254" i="17" s="1"/>
  <c r="S348" i="17"/>
  <c r="T348" i="17" s="1"/>
  <c r="S427" i="17"/>
  <c r="T427" i="17" s="1"/>
  <c r="S161" i="17"/>
  <c r="T161" i="17" s="1"/>
  <c r="S255" i="17"/>
  <c r="T255" i="17" s="1"/>
  <c r="S349" i="17"/>
  <c r="T349" i="17" s="1"/>
  <c r="S430" i="17"/>
  <c r="T430" i="17" s="1"/>
  <c r="S162" i="17"/>
  <c r="T162" i="17" s="1"/>
  <c r="S256" i="17"/>
  <c r="T256" i="17" s="1"/>
  <c r="S350" i="17"/>
  <c r="T350" i="17" s="1"/>
  <c r="S436" i="17"/>
  <c r="T436" i="17" s="1"/>
  <c r="S163" i="17"/>
  <c r="T163" i="17" s="1"/>
  <c r="S257" i="17"/>
  <c r="T257" i="17" s="1"/>
  <c r="S351" i="17"/>
  <c r="T351" i="17" s="1"/>
  <c r="S443" i="17"/>
  <c r="T443" i="17" s="1"/>
  <c r="S171" i="17"/>
  <c r="T171" i="17" s="1"/>
  <c r="S258" i="17"/>
  <c r="T258" i="17" s="1"/>
  <c r="S352" i="17"/>
  <c r="T352" i="17" s="1"/>
  <c r="S444" i="17"/>
  <c r="T444" i="17" s="1"/>
  <c r="S174" i="17"/>
  <c r="T174" i="17" s="1"/>
  <c r="S259" i="17"/>
  <c r="T259" i="17" s="1"/>
  <c r="S353" i="17"/>
  <c r="T353" i="17" s="1"/>
  <c r="S445" i="17"/>
  <c r="T445" i="17" s="1"/>
  <c r="S180" i="17"/>
  <c r="T180" i="17" s="1"/>
  <c r="S270" i="17"/>
  <c r="T270" i="17" s="1"/>
  <c r="S354" i="17"/>
  <c r="T354" i="17" s="1"/>
  <c r="S446" i="17"/>
  <c r="T446" i="17" s="1"/>
  <c r="S187" i="17"/>
  <c r="T187" i="17" s="1"/>
  <c r="S276" i="17"/>
  <c r="T276" i="17" s="1"/>
  <c r="S447" i="17"/>
  <c r="T447" i="17" s="1"/>
  <c r="S379" i="17"/>
  <c r="T379" i="17" s="1"/>
  <c r="S451" i="17"/>
  <c r="T451" i="17" s="1"/>
  <c r="S28" i="17"/>
  <c r="T28" i="17" s="1"/>
  <c r="S54" i="17"/>
  <c r="T54" i="17" s="1"/>
  <c r="S44" i="17"/>
  <c r="T44" i="17" s="1"/>
  <c r="S36" i="17"/>
  <c r="T36" i="17" s="1"/>
  <c r="S32" i="17"/>
  <c r="T32" i="17" s="1"/>
  <c r="S22" i="17"/>
  <c r="T22" i="17" s="1"/>
  <c r="S12" i="17"/>
  <c r="T12" i="17" s="1"/>
  <c r="S4" i="17"/>
  <c r="T4" i="17" s="1"/>
  <c r="N98" i="34"/>
  <c r="O98" i="34" s="1"/>
  <c r="N29" i="34"/>
  <c r="O29" i="34" s="1"/>
  <c r="N26" i="34"/>
  <c r="O26" i="34" s="1"/>
  <c r="N32" i="34"/>
  <c r="O32" i="34" s="1"/>
  <c r="N49" i="34"/>
  <c r="O49" i="34" s="1"/>
  <c r="N73" i="34"/>
  <c r="O73" i="34" s="1"/>
  <c r="N38" i="34"/>
  <c r="O38" i="34" s="1"/>
  <c r="N21" i="34"/>
  <c r="O21" i="34" s="1"/>
  <c r="N7" i="34"/>
  <c r="O7" i="34" s="1"/>
  <c r="N85" i="34"/>
  <c r="O85" i="34" s="1"/>
  <c r="N88" i="34"/>
  <c r="O88" i="34" s="1"/>
  <c r="N6" i="34"/>
  <c r="O6" i="34" s="1"/>
  <c r="N20" i="34"/>
  <c r="O20" i="34" s="1"/>
  <c r="N53" i="34"/>
  <c r="O53" i="34" s="1"/>
  <c r="N11" i="34"/>
  <c r="O11" i="34" s="1"/>
  <c r="N10" i="34"/>
  <c r="O10" i="34" s="1"/>
  <c r="N58" i="34"/>
  <c r="O58" i="34" s="1"/>
  <c r="N75" i="34"/>
  <c r="O75" i="34" s="1"/>
  <c r="N23" i="34"/>
  <c r="O23" i="34" s="1"/>
  <c r="N71" i="34"/>
  <c r="O71" i="34" s="1"/>
  <c r="N4" i="34"/>
  <c r="O4" i="34" s="1"/>
  <c r="N19" i="34"/>
  <c r="O19" i="34" s="1"/>
  <c r="N31" i="34"/>
  <c r="O31" i="34" s="1"/>
  <c r="N64" i="34"/>
  <c r="O64" i="34" s="1"/>
  <c r="N35" i="34"/>
  <c r="O35" i="34" s="1"/>
  <c r="N89" i="34"/>
  <c r="O89" i="34" s="1"/>
  <c r="N67" i="34"/>
  <c r="O67" i="34" s="1"/>
  <c r="N86" i="34"/>
  <c r="O86" i="34" s="1"/>
  <c r="N51" i="34"/>
  <c r="O51" i="34" s="1"/>
  <c r="N63" i="34"/>
  <c r="O63" i="34" s="1"/>
  <c r="N82" i="34"/>
  <c r="O82" i="34" s="1"/>
  <c r="N25" i="34"/>
  <c r="O25" i="34" s="1"/>
  <c r="N69" i="34"/>
  <c r="O69" i="34" s="1"/>
  <c r="N84" i="34"/>
  <c r="O84" i="34" s="1"/>
  <c r="N12" i="34"/>
  <c r="O12" i="34" s="1"/>
  <c r="N42" i="34"/>
  <c r="O42" i="34" s="1"/>
  <c r="N24" i="34"/>
  <c r="O24" i="34" s="1"/>
  <c r="N27" i="34"/>
  <c r="O27" i="34" s="1"/>
  <c r="N52" i="34"/>
  <c r="O52" i="34" s="1"/>
  <c r="N36" i="34"/>
  <c r="O36" i="34" s="1"/>
  <c r="N54" i="34"/>
  <c r="O54" i="34" s="1"/>
  <c r="N65" i="34"/>
  <c r="O65" i="34" s="1"/>
  <c r="N72" i="34"/>
  <c r="O72" i="34" s="1"/>
  <c r="N37" i="34"/>
  <c r="O37" i="34" s="1"/>
  <c r="N14" i="34"/>
  <c r="O14" i="34" s="1"/>
  <c r="N39" i="34"/>
  <c r="O39" i="34" s="1"/>
  <c r="N90" i="34"/>
  <c r="O90" i="34" s="1"/>
  <c r="N93" i="34"/>
  <c r="O93" i="34" s="1"/>
  <c r="N13" i="34"/>
  <c r="O13" i="34" s="1"/>
  <c r="N34" i="34"/>
  <c r="O34" i="34" s="1"/>
  <c r="N62" i="34"/>
  <c r="O62" i="34" s="1"/>
  <c r="N40" i="34"/>
  <c r="O40" i="34" s="1"/>
  <c r="N77" i="34"/>
  <c r="O77" i="34" s="1"/>
  <c r="N15" i="34"/>
  <c r="O15" i="34" s="1"/>
  <c r="N3" i="34"/>
  <c r="O3" i="34" s="1"/>
  <c r="N41" i="34"/>
  <c r="O41" i="34" s="1"/>
  <c r="N30" i="34"/>
  <c r="O30" i="34" s="1"/>
  <c r="N45" i="34"/>
  <c r="O45" i="34" s="1"/>
  <c r="N43" i="34"/>
  <c r="O43" i="34" s="1"/>
  <c r="N66" i="34"/>
  <c r="O66" i="34" s="1"/>
  <c r="N97" i="34"/>
  <c r="O97" i="34" s="1"/>
  <c r="N101" i="34"/>
  <c r="O101" i="34" s="1"/>
  <c r="N50" i="34"/>
  <c r="O50" i="34" s="1"/>
  <c r="N102" i="34"/>
  <c r="O102" i="34" s="1"/>
  <c r="N79" i="34"/>
  <c r="O79" i="34" s="1"/>
  <c r="N9" i="34"/>
  <c r="O9" i="34" s="1"/>
  <c r="N80" i="34"/>
  <c r="O80" i="34" s="1"/>
  <c r="N55" i="34"/>
  <c r="O55" i="34" s="1"/>
  <c r="N61" i="34"/>
  <c r="O61" i="34" s="1"/>
  <c r="N744" i="34"/>
  <c r="O744" i="34" s="1"/>
  <c r="N712" i="34"/>
  <c r="O712" i="34" s="1"/>
  <c r="N680" i="34"/>
  <c r="O680" i="34" s="1"/>
  <c r="N648" i="34"/>
  <c r="O648" i="34" s="1"/>
  <c r="N616" i="34"/>
  <c r="O616" i="34" s="1"/>
  <c r="N584" i="34"/>
  <c r="O584" i="34" s="1"/>
  <c r="N552" i="34"/>
  <c r="O552" i="34" s="1"/>
  <c r="N520" i="34"/>
  <c r="O520" i="34" s="1"/>
  <c r="N945" i="34"/>
  <c r="O945" i="34" s="1"/>
  <c r="N929" i="34"/>
  <c r="O929" i="34" s="1"/>
  <c r="N913" i="34"/>
  <c r="O913" i="34" s="1"/>
  <c r="N897" i="34"/>
  <c r="O897" i="34" s="1"/>
  <c r="N881" i="34"/>
  <c r="O881" i="34" s="1"/>
  <c r="N865" i="34"/>
  <c r="O865" i="34" s="1"/>
  <c r="N849" i="34"/>
  <c r="O849" i="34" s="1"/>
  <c r="N833" i="34"/>
  <c r="O833" i="34" s="1"/>
  <c r="N817" i="34"/>
  <c r="O817" i="34" s="1"/>
  <c r="N801" i="34"/>
  <c r="O801" i="34" s="1"/>
  <c r="N785" i="34"/>
  <c r="O785" i="34" s="1"/>
  <c r="N769" i="34"/>
  <c r="O769" i="34" s="1"/>
  <c r="N751" i="34"/>
  <c r="O751" i="34" s="1"/>
  <c r="N719" i="34"/>
  <c r="O719" i="34" s="1"/>
  <c r="N687" i="34"/>
  <c r="O687" i="34" s="1"/>
  <c r="N726" i="34"/>
  <c r="O726" i="34" s="1"/>
  <c r="N694" i="34"/>
  <c r="O694" i="34" s="1"/>
  <c r="N662" i="34"/>
  <c r="O662" i="34" s="1"/>
  <c r="N630" i="34"/>
  <c r="O630" i="34" s="1"/>
  <c r="N598" i="34"/>
  <c r="O598" i="34" s="1"/>
  <c r="N566" i="34"/>
  <c r="O566" i="34" s="1"/>
  <c r="N534" i="34"/>
  <c r="O534" i="34" s="1"/>
  <c r="N502" i="34"/>
  <c r="O502" i="34" s="1"/>
  <c r="N944" i="34"/>
  <c r="O944" i="34" s="1"/>
  <c r="N928" i="34"/>
  <c r="O928" i="34" s="1"/>
  <c r="N912" i="34"/>
  <c r="O912" i="34" s="1"/>
  <c r="N896" i="34"/>
  <c r="O896" i="34" s="1"/>
  <c r="N880" i="34"/>
  <c r="O880" i="34" s="1"/>
  <c r="N864" i="34"/>
  <c r="O864" i="34" s="1"/>
  <c r="N848" i="34"/>
  <c r="O848" i="34" s="1"/>
  <c r="N832" i="34"/>
  <c r="O832" i="34" s="1"/>
  <c r="N816" i="34"/>
  <c r="O816" i="34" s="1"/>
  <c r="N800" i="34"/>
  <c r="O800" i="34" s="1"/>
  <c r="N784" i="34"/>
  <c r="O784" i="34" s="1"/>
  <c r="N768" i="34"/>
  <c r="O768" i="34" s="1"/>
  <c r="N733" i="34"/>
  <c r="O733" i="34" s="1"/>
  <c r="N701" i="34"/>
  <c r="O701" i="34" s="1"/>
  <c r="N669" i="34"/>
  <c r="O669" i="34" s="1"/>
  <c r="N740" i="34"/>
  <c r="O740" i="34" s="1"/>
  <c r="N736" i="34"/>
  <c r="O736" i="34" s="1"/>
  <c r="N732" i="34"/>
  <c r="O732" i="34" s="1"/>
  <c r="N728" i="34"/>
  <c r="O728" i="34" s="1"/>
  <c r="N724" i="34"/>
  <c r="O724" i="34" s="1"/>
  <c r="N720" i="34"/>
  <c r="O720" i="34" s="1"/>
  <c r="N716" i="34"/>
  <c r="O716" i="34" s="1"/>
  <c r="N656" i="34"/>
  <c r="O656" i="34" s="1"/>
  <c r="N618" i="34"/>
  <c r="O618" i="34" s="1"/>
  <c r="N580" i="34"/>
  <c r="O580" i="34" s="1"/>
  <c r="N546" i="34"/>
  <c r="O546" i="34" s="1"/>
  <c r="N527" i="34"/>
  <c r="O527" i="34" s="1"/>
  <c r="N508" i="34"/>
  <c r="O508" i="34" s="1"/>
  <c r="N486" i="34"/>
  <c r="O486" i="34" s="1"/>
  <c r="N943" i="34"/>
  <c r="O943" i="34" s="1"/>
  <c r="N925" i="34"/>
  <c r="O925" i="34" s="1"/>
  <c r="N907" i="34"/>
  <c r="O907" i="34" s="1"/>
  <c r="N889" i="34"/>
  <c r="O889" i="34" s="1"/>
  <c r="N871" i="34"/>
  <c r="O871" i="34" s="1"/>
  <c r="N853" i="34"/>
  <c r="O853" i="34" s="1"/>
  <c r="N835" i="34"/>
  <c r="O835" i="34" s="1"/>
  <c r="N815" i="34"/>
  <c r="O815" i="34" s="1"/>
  <c r="N797" i="34"/>
  <c r="O797" i="34" s="1"/>
  <c r="N779" i="34"/>
  <c r="O779" i="34" s="1"/>
  <c r="N761" i="34"/>
  <c r="O761" i="34" s="1"/>
  <c r="N683" i="34"/>
  <c r="O683" i="34" s="1"/>
  <c r="N633" i="34"/>
  <c r="O633" i="34" s="1"/>
  <c r="N679" i="34"/>
  <c r="O679" i="34" s="1"/>
  <c r="N652" i="34"/>
  <c r="O652" i="34" s="1"/>
  <c r="N614" i="34"/>
  <c r="O614" i="34" s="1"/>
  <c r="N576" i="34"/>
  <c r="O576" i="34" s="1"/>
  <c r="N542" i="34"/>
  <c r="O542" i="34" s="1"/>
  <c r="N504" i="34"/>
  <c r="O504" i="34" s="1"/>
  <c r="N942" i="34"/>
  <c r="O942" i="34" s="1"/>
  <c r="N924" i="34"/>
  <c r="O924" i="34" s="1"/>
  <c r="N906" i="34"/>
  <c r="O906" i="34" s="1"/>
  <c r="N888" i="34"/>
  <c r="O888" i="34" s="1"/>
  <c r="N870" i="34"/>
  <c r="O870" i="34" s="1"/>
  <c r="N852" i="34"/>
  <c r="O852" i="34" s="1"/>
  <c r="N834" i="34"/>
  <c r="O834" i="34" s="1"/>
  <c r="N814" i="34"/>
  <c r="O814" i="34" s="1"/>
  <c r="N796" i="34"/>
  <c r="O796" i="34" s="1"/>
  <c r="N778" i="34"/>
  <c r="O778" i="34" s="1"/>
  <c r="N760" i="34"/>
  <c r="O760" i="34" s="1"/>
  <c r="N675" i="34"/>
  <c r="O675" i="34" s="1"/>
  <c r="N704" i="34"/>
  <c r="O704" i="34" s="1"/>
  <c r="N634" i="34"/>
  <c r="O634" i="34" s="1"/>
  <c r="N573" i="34"/>
  <c r="O573" i="34" s="1"/>
  <c r="N569" i="34"/>
  <c r="O569" i="34" s="1"/>
  <c r="N565" i="34"/>
  <c r="O565" i="34" s="1"/>
  <c r="N463" i="34"/>
  <c r="O463" i="34" s="1"/>
  <c r="N431" i="34"/>
  <c r="O431" i="34" s="1"/>
  <c r="N399" i="34"/>
  <c r="O399" i="34" s="1"/>
  <c r="N367" i="34"/>
  <c r="O367" i="34" s="1"/>
  <c r="N335" i="34"/>
  <c r="O335" i="34" s="1"/>
  <c r="N941" i="34"/>
  <c r="O941" i="34" s="1"/>
  <c r="N921" i="34"/>
  <c r="O921" i="34" s="1"/>
  <c r="N901" i="34"/>
  <c r="O901" i="34" s="1"/>
  <c r="N879" i="34"/>
  <c r="O879" i="34" s="1"/>
  <c r="N859" i="34"/>
  <c r="O859" i="34" s="1"/>
  <c r="N839" i="34"/>
  <c r="O839" i="34" s="1"/>
  <c r="N819" i="34"/>
  <c r="O819" i="34" s="1"/>
  <c r="N795" i="34"/>
  <c r="O795" i="34" s="1"/>
  <c r="N775" i="34"/>
  <c r="O775" i="34" s="1"/>
  <c r="N755" i="34"/>
  <c r="O755" i="34" s="1"/>
  <c r="N727" i="34"/>
  <c r="O727" i="34" s="1"/>
  <c r="N699" i="34"/>
  <c r="O699" i="34" s="1"/>
  <c r="N663" i="34"/>
  <c r="O663" i="34" s="1"/>
  <c r="N638" i="34"/>
  <c r="O638" i="34" s="1"/>
  <c r="N500" i="34"/>
  <c r="O500" i="34" s="1"/>
  <c r="N496" i="34"/>
  <c r="O496" i="34" s="1"/>
  <c r="N481" i="34"/>
  <c r="O481" i="34" s="1"/>
  <c r="N470" i="34"/>
  <c r="O470" i="34" s="1"/>
  <c r="N750" i="34"/>
  <c r="O750" i="34" s="1"/>
  <c r="N722" i="34"/>
  <c r="O722" i="34" s="1"/>
  <c r="N676" i="34"/>
  <c r="O676" i="34" s="1"/>
  <c r="N642" i="34"/>
  <c r="O642" i="34" s="1"/>
  <c r="N605" i="34"/>
  <c r="O605" i="34" s="1"/>
  <c r="N601" i="34"/>
  <c r="O601" i="34" s="1"/>
  <c r="N597" i="34"/>
  <c r="O597" i="34" s="1"/>
  <c r="N593" i="34"/>
  <c r="O593" i="34" s="1"/>
  <c r="N589" i="34"/>
  <c r="O589" i="34" s="1"/>
  <c r="N585" i="34"/>
  <c r="O585" i="34" s="1"/>
  <c r="N581" i="34"/>
  <c r="O581" i="34" s="1"/>
  <c r="N577" i="34"/>
  <c r="O577" i="34" s="1"/>
  <c r="N445" i="34"/>
  <c r="O445" i="34" s="1"/>
  <c r="N413" i="34"/>
  <c r="O413" i="34" s="1"/>
  <c r="N940" i="34"/>
  <c r="O940" i="34" s="1"/>
  <c r="N920" i="34"/>
  <c r="O920" i="34" s="1"/>
  <c r="N900" i="34"/>
  <c r="O900" i="34" s="1"/>
  <c r="N878" i="34"/>
  <c r="O878" i="34" s="1"/>
  <c r="N858" i="34"/>
  <c r="O858" i="34" s="1"/>
  <c r="N838" i="34"/>
  <c r="O838" i="34" s="1"/>
  <c r="N818" i="34"/>
  <c r="O818" i="34" s="1"/>
  <c r="N794" i="34"/>
  <c r="O794" i="34" s="1"/>
  <c r="N774" i="34"/>
  <c r="O774" i="34" s="1"/>
  <c r="N741" i="34"/>
  <c r="O741" i="34" s="1"/>
  <c r="N713" i="34"/>
  <c r="O713" i="34" s="1"/>
  <c r="N685" i="34"/>
  <c r="O685" i="34" s="1"/>
  <c r="N667" i="34"/>
  <c r="O667" i="34" s="1"/>
  <c r="N646" i="34"/>
  <c r="O646" i="34" s="1"/>
  <c r="N516" i="34"/>
  <c r="O516" i="34" s="1"/>
  <c r="N512" i="34"/>
  <c r="O512" i="34" s="1"/>
  <c r="N917" i="34"/>
  <c r="O917" i="34" s="1"/>
  <c r="N893" i="34"/>
  <c r="O893" i="34" s="1"/>
  <c r="N869" i="34"/>
  <c r="O869" i="34" s="1"/>
  <c r="N845" i="34"/>
  <c r="O845" i="34" s="1"/>
  <c r="N823" i="34"/>
  <c r="O823" i="34" s="1"/>
  <c r="N799" i="34"/>
  <c r="O799" i="34" s="1"/>
  <c r="N773" i="34"/>
  <c r="O773" i="34" s="1"/>
  <c r="N743" i="34"/>
  <c r="O743" i="34" s="1"/>
  <c r="N711" i="34"/>
  <c r="O711" i="34" s="1"/>
  <c r="N660" i="34"/>
  <c r="O660" i="34" s="1"/>
  <c r="N655" i="34"/>
  <c r="O655" i="34" s="1"/>
  <c r="N622" i="34"/>
  <c r="O622" i="34" s="1"/>
  <c r="N594" i="34"/>
  <c r="O594" i="34" s="1"/>
  <c r="N449" i="34"/>
  <c r="O449" i="34" s="1"/>
  <c r="N441" i="34"/>
  <c r="O441" i="34" s="1"/>
  <c r="N374" i="34"/>
  <c r="O374" i="34" s="1"/>
  <c r="N363" i="34"/>
  <c r="O363" i="34" s="1"/>
  <c r="N352" i="34"/>
  <c r="O352" i="34" s="1"/>
  <c r="N939" i="34"/>
  <c r="O939" i="34" s="1"/>
  <c r="N738" i="34"/>
  <c r="O738" i="34" s="1"/>
  <c r="N706" i="34"/>
  <c r="O706" i="34" s="1"/>
  <c r="N690" i="34"/>
  <c r="O690" i="34" s="1"/>
  <c r="N631" i="34"/>
  <c r="O631" i="34" s="1"/>
  <c r="N557" i="34"/>
  <c r="O557" i="34" s="1"/>
  <c r="N543" i="34"/>
  <c r="O543" i="34" s="1"/>
  <c r="N515" i="34"/>
  <c r="O515" i="34" s="1"/>
  <c r="N493" i="34"/>
  <c r="O493" i="34" s="1"/>
  <c r="N422" i="34"/>
  <c r="O422" i="34" s="1"/>
  <c r="N407" i="34"/>
  <c r="O407" i="34" s="1"/>
  <c r="N396" i="34"/>
  <c r="O396" i="34" s="1"/>
  <c r="N385" i="34"/>
  <c r="O385" i="34" s="1"/>
  <c r="N916" i="34"/>
  <c r="O916" i="34" s="1"/>
  <c r="N892" i="34"/>
  <c r="O892" i="34" s="1"/>
  <c r="N868" i="34"/>
  <c r="O868" i="34" s="1"/>
  <c r="N844" i="34"/>
  <c r="O844" i="34" s="1"/>
  <c r="N822" i="34"/>
  <c r="O822" i="34" s="1"/>
  <c r="N798" i="34"/>
  <c r="O798" i="34" s="1"/>
  <c r="N772" i="34"/>
  <c r="O772" i="34" s="1"/>
  <c r="N640" i="34"/>
  <c r="O640" i="34" s="1"/>
  <c r="N612" i="34"/>
  <c r="O612" i="34" s="1"/>
  <c r="N506" i="34"/>
  <c r="O506" i="34" s="1"/>
  <c r="N437" i="34"/>
  <c r="O437" i="34" s="1"/>
  <c r="N938" i="34"/>
  <c r="O938" i="34" s="1"/>
  <c r="N748" i="34"/>
  <c r="O748" i="34" s="1"/>
  <c r="N674" i="34"/>
  <c r="O674" i="34" s="1"/>
  <c r="N645" i="34"/>
  <c r="O645" i="34" s="1"/>
  <c r="N621" i="34"/>
  <c r="O621" i="34" s="1"/>
  <c r="N603" i="34"/>
  <c r="O603" i="34" s="1"/>
  <c r="N575" i="34"/>
  <c r="O575" i="34" s="1"/>
  <c r="N529" i="34"/>
  <c r="O529" i="34" s="1"/>
  <c r="N497" i="34"/>
  <c r="O497" i="34" s="1"/>
  <c r="N418" i="34"/>
  <c r="O418" i="34" s="1"/>
  <c r="N930" i="34"/>
  <c r="O930" i="34" s="1"/>
  <c r="N647" i="34"/>
  <c r="O647" i="34" s="1"/>
  <c r="N636" i="34"/>
  <c r="O636" i="34" s="1"/>
  <c r="N551" i="34"/>
  <c r="O551" i="34" s="1"/>
  <c r="N519" i="34"/>
  <c r="O519" i="34" s="1"/>
  <c r="N509" i="34"/>
  <c r="O509" i="34" s="1"/>
  <c r="N494" i="34"/>
  <c r="O494" i="34" s="1"/>
  <c r="N452" i="34"/>
  <c r="O452" i="34" s="1"/>
  <c r="N397" i="34"/>
  <c r="O397" i="34" s="1"/>
  <c r="N350" i="34"/>
  <c r="O350" i="34" s="1"/>
  <c r="N331" i="34"/>
  <c r="O331" i="34" s="1"/>
  <c r="N284" i="34"/>
  <c r="O284" i="34" s="1"/>
  <c r="N252" i="34"/>
  <c r="O252" i="34" s="1"/>
  <c r="N220" i="34"/>
  <c r="O220" i="34" s="1"/>
  <c r="N188" i="34"/>
  <c r="O188" i="34" s="1"/>
  <c r="N156" i="34"/>
  <c r="O156" i="34" s="1"/>
  <c r="N124" i="34"/>
  <c r="O124" i="34" s="1"/>
  <c r="N937" i="34"/>
  <c r="O937" i="34" s="1"/>
  <c r="N910" i="34"/>
  <c r="O910" i="34" s="1"/>
  <c r="N884" i="34"/>
  <c r="O884" i="34" s="1"/>
  <c r="N856" i="34"/>
  <c r="O856" i="34" s="1"/>
  <c r="N828" i="34"/>
  <c r="O828" i="34" s="1"/>
  <c r="N804" i="34"/>
  <c r="O804" i="34" s="1"/>
  <c r="N776" i="34"/>
  <c r="O776" i="34" s="1"/>
  <c r="N753" i="34"/>
  <c r="O753" i="34" s="1"/>
  <c r="N729" i="34"/>
  <c r="O729" i="34" s="1"/>
  <c r="N717" i="34"/>
  <c r="O717" i="34" s="1"/>
  <c r="N705" i="34"/>
  <c r="O705" i="34" s="1"/>
  <c r="N681" i="34"/>
  <c r="O681" i="34" s="1"/>
  <c r="N604" i="34"/>
  <c r="O604" i="34" s="1"/>
  <c r="N599" i="34"/>
  <c r="O599" i="34" s="1"/>
  <c r="N588" i="34"/>
  <c r="O588" i="34" s="1"/>
  <c r="N572" i="34"/>
  <c r="O572" i="34" s="1"/>
  <c r="N562" i="34"/>
  <c r="O562" i="34" s="1"/>
  <c r="N556" i="34"/>
  <c r="O556" i="34" s="1"/>
  <c r="N530" i="34"/>
  <c r="O530" i="34" s="1"/>
  <c r="N514" i="34"/>
  <c r="O514" i="34" s="1"/>
  <c r="N457" i="34"/>
  <c r="O457" i="34" s="1"/>
  <c r="N439" i="34"/>
  <c r="O439" i="34" s="1"/>
  <c r="N393" i="34"/>
  <c r="O393" i="34" s="1"/>
  <c r="N381" i="34"/>
  <c r="O381" i="34" s="1"/>
  <c r="N291" i="34"/>
  <c r="O291" i="34" s="1"/>
  <c r="N259" i="34"/>
  <c r="O259" i="34" s="1"/>
  <c r="N227" i="34"/>
  <c r="O227" i="34" s="1"/>
  <c r="N195" i="34"/>
  <c r="O195" i="34" s="1"/>
  <c r="N609" i="34"/>
  <c r="O609" i="34" s="1"/>
  <c r="N567" i="34"/>
  <c r="O567" i="34" s="1"/>
  <c r="N525" i="34"/>
  <c r="O525" i="34" s="1"/>
  <c r="N489" i="34"/>
  <c r="O489" i="34" s="1"/>
  <c r="N426" i="34"/>
  <c r="O426" i="34" s="1"/>
  <c r="N389" i="34"/>
  <c r="O389" i="34" s="1"/>
  <c r="N377" i="34"/>
  <c r="O377" i="34" s="1"/>
  <c r="N346" i="34"/>
  <c r="O346" i="34" s="1"/>
  <c r="N327" i="34"/>
  <c r="O327" i="34" s="1"/>
  <c r="N316" i="34"/>
  <c r="O316" i="34" s="1"/>
  <c r="N298" i="34"/>
  <c r="O298" i="34" s="1"/>
  <c r="N266" i="34"/>
  <c r="O266" i="34" s="1"/>
  <c r="N234" i="34"/>
  <c r="O234" i="34" s="1"/>
  <c r="N202" i="34"/>
  <c r="O202" i="34" s="1"/>
  <c r="N170" i="34"/>
  <c r="O170" i="34" s="1"/>
  <c r="N138" i="34"/>
  <c r="O138" i="34" s="1"/>
  <c r="N106" i="34"/>
  <c r="O106" i="34" s="1"/>
  <c r="N936" i="34"/>
  <c r="O936" i="34" s="1"/>
  <c r="N909" i="34"/>
  <c r="O909" i="34" s="1"/>
  <c r="N883" i="34"/>
  <c r="O883" i="34" s="1"/>
  <c r="N855" i="34"/>
  <c r="O855" i="34" s="1"/>
  <c r="N827" i="34"/>
  <c r="O827" i="34" s="1"/>
  <c r="N803" i="34"/>
  <c r="O803" i="34" s="1"/>
  <c r="N771" i="34"/>
  <c r="O771" i="34" s="1"/>
  <c r="N723" i="34"/>
  <c r="O723" i="34" s="1"/>
  <c r="N540" i="34"/>
  <c r="O540" i="34" s="1"/>
  <c r="N524" i="34"/>
  <c r="O524" i="34" s="1"/>
  <c r="N443" i="34"/>
  <c r="O443" i="34" s="1"/>
  <c r="N417" i="34"/>
  <c r="O417" i="34" s="1"/>
  <c r="N373" i="34"/>
  <c r="O373" i="34" s="1"/>
  <c r="N342" i="34"/>
  <c r="O342" i="34" s="1"/>
  <c r="N305" i="34"/>
  <c r="O305" i="34" s="1"/>
  <c r="N273" i="34"/>
  <c r="O273" i="34" s="1"/>
  <c r="N241" i="34"/>
  <c r="O241" i="34" s="1"/>
  <c r="N209" i="34"/>
  <c r="O209" i="34" s="1"/>
  <c r="N177" i="34"/>
  <c r="O177" i="34" s="1"/>
  <c r="N145" i="34"/>
  <c r="O145" i="34" s="1"/>
  <c r="N113" i="34"/>
  <c r="O113" i="34" s="1"/>
  <c r="N926" i="34"/>
  <c r="O926" i="34" s="1"/>
  <c r="N898" i="34"/>
  <c r="O898" i="34" s="1"/>
  <c r="N872" i="34"/>
  <c r="O872" i="34" s="1"/>
  <c r="N842" i="34"/>
  <c r="O842" i="34" s="1"/>
  <c r="N812" i="34"/>
  <c r="O812" i="34" s="1"/>
  <c r="N788" i="34"/>
  <c r="O788" i="34" s="1"/>
  <c r="N762" i="34"/>
  <c r="O762" i="34" s="1"/>
  <c r="N689" i="34"/>
  <c r="O689" i="34" s="1"/>
  <c r="N672" i="34"/>
  <c r="O672" i="34" s="1"/>
  <c r="N596" i="34"/>
  <c r="O596" i="34" s="1"/>
  <c r="N564" i="34"/>
  <c r="O564" i="34" s="1"/>
  <c r="N559" i="34"/>
  <c r="O559" i="34" s="1"/>
  <c r="N554" i="34"/>
  <c r="O554" i="34" s="1"/>
  <c r="N904" i="34"/>
  <c r="O904" i="34" s="1"/>
  <c r="N808" i="34"/>
  <c r="O808" i="34" s="1"/>
  <c r="N688" i="34"/>
  <c r="O688" i="34" s="1"/>
  <c r="N528" i="34"/>
  <c r="O528" i="34" s="1"/>
  <c r="N446" i="34"/>
  <c r="O446" i="34" s="1"/>
  <c r="N357" i="34"/>
  <c r="O357" i="34" s="1"/>
  <c r="N269" i="34"/>
  <c r="O269" i="34" s="1"/>
  <c r="N265" i="34"/>
  <c r="O265" i="34" s="1"/>
  <c r="N261" i="34"/>
  <c r="O261" i="34" s="1"/>
  <c r="N257" i="34"/>
  <c r="O257" i="34" s="1"/>
  <c r="N253" i="34"/>
  <c r="O253" i="34" s="1"/>
  <c r="N249" i="34"/>
  <c r="O249" i="34" s="1"/>
  <c r="N245" i="34"/>
  <c r="O245" i="34" s="1"/>
  <c r="N164" i="34"/>
  <c r="O164" i="34" s="1"/>
  <c r="N152" i="34"/>
  <c r="O152" i="34" s="1"/>
  <c r="N117" i="34"/>
  <c r="O117" i="34" s="1"/>
  <c r="N935" i="34"/>
  <c r="O935" i="34" s="1"/>
  <c r="N873" i="34"/>
  <c r="O873" i="34" s="1"/>
  <c r="N840" i="34"/>
  <c r="O840" i="34" s="1"/>
  <c r="N777" i="34"/>
  <c r="O777" i="34" s="1"/>
  <c r="N745" i="34"/>
  <c r="O745" i="34" s="1"/>
  <c r="N702" i="34"/>
  <c r="O702" i="34" s="1"/>
  <c r="N578" i="34"/>
  <c r="O578" i="34" s="1"/>
  <c r="N553" i="34"/>
  <c r="O553" i="34" s="1"/>
  <c r="N482" i="34"/>
  <c r="O482" i="34" s="1"/>
  <c r="N461" i="34"/>
  <c r="O461" i="34" s="1"/>
  <c r="N388" i="34"/>
  <c r="O388" i="34" s="1"/>
  <c r="N375" i="34"/>
  <c r="O375" i="34" s="1"/>
  <c r="N366" i="34"/>
  <c r="O366" i="34" s="1"/>
  <c r="N348" i="34"/>
  <c r="O348" i="34" s="1"/>
  <c r="N314" i="34"/>
  <c r="O314" i="34" s="1"/>
  <c r="N216" i="34"/>
  <c r="O216" i="34" s="1"/>
  <c r="N212" i="34"/>
  <c r="O212" i="34" s="1"/>
  <c r="N208" i="34"/>
  <c r="O208" i="34" s="1"/>
  <c r="N204" i="34"/>
  <c r="O204" i="34" s="1"/>
  <c r="N200" i="34"/>
  <c r="O200" i="34" s="1"/>
  <c r="N196" i="34"/>
  <c r="O196" i="34" s="1"/>
  <c r="N192" i="34"/>
  <c r="O192" i="34" s="1"/>
  <c r="N160" i="34"/>
  <c r="O160" i="34" s="1"/>
  <c r="N148" i="34"/>
  <c r="O148" i="34" s="1"/>
  <c r="N903" i="34"/>
  <c r="O903" i="34" s="1"/>
  <c r="N807" i="34"/>
  <c r="O807" i="34" s="1"/>
  <c r="N715" i="34"/>
  <c r="O715" i="34" s="1"/>
  <c r="N522" i="34"/>
  <c r="O522" i="34" s="1"/>
  <c r="N510" i="34"/>
  <c r="O510" i="34" s="1"/>
  <c r="N498" i="34"/>
  <c r="O498" i="34" s="1"/>
  <c r="N492" i="34"/>
  <c r="O492" i="34" s="1"/>
  <c r="N487" i="34"/>
  <c r="O487" i="34" s="1"/>
  <c r="N411" i="34"/>
  <c r="O411" i="34" s="1"/>
  <c r="N406" i="34"/>
  <c r="O406" i="34" s="1"/>
  <c r="N318" i="34"/>
  <c r="O318" i="34" s="1"/>
  <c r="N144" i="34"/>
  <c r="O144" i="34" s="1"/>
  <c r="N934" i="34"/>
  <c r="O934" i="34" s="1"/>
  <c r="N837" i="34"/>
  <c r="O837" i="34" s="1"/>
  <c r="N770" i="34"/>
  <c r="O770" i="34" s="1"/>
  <c r="N709" i="34"/>
  <c r="O709" i="34" s="1"/>
  <c r="N673" i="34"/>
  <c r="O673" i="34" s="1"/>
  <c r="N615" i="34"/>
  <c r="O615" i="34" s="1"/>
  <c r="N590" i="34"/>
  <c r="O590" i="34" s="1"/>
  <c r="N571" i="34"/>
  <c r="O571" i="34" s="1"/>
  <c r="N466" i="34"/>
  <c r="O466" i="34" s="1"/>
  <c r="N361" i="34"/>
  <c r="O361" i="34" s="1"/>
  <c r="N322" i="34"/>
  <c r="O322" i="34" s="1"/>
  <c r="N140" i="34"/>
  <c r="O140" i="34" s="1"/>
  <c r="N887" i="34"/>
  <c r="O887" i="34" s="1"/>
  <c r="N824" i="34"/>
  <c r="O824" i="34" s="1"/>
  <c r="N749" i="34"/>
  <c r="O749" i="34" s="1"/>
  <c r="N568" i="34"/>
  <c r="O568" i="34" s="1"/>
  <c r="N507" i="34"/>
  <c r="O507" i="34" s="1"/>
  <c r="N479" i="34"/>
  <c r="O479" i="34" s="1"/>
  <c r="N474" i="34"/>
  <c r="O474" i="34" s="1"/>
  <c r="N895" i="34"/>
  <c r="O895" i="34" s="1"/>
  <c r="N860" i="34"/>
  <c r="O860" i="34" s="1"/>
  <c r="N783" i="34"/>
  <c r="O783" i="34" s="1"/>
  <c r="N668" i="34"/>
  <c r="O668" i="34" s="1"/>
  <c r="N644" i="34"/>
  <c r="O644" i="34" s="1"/>
  <c r="N637" i="34"/>
  <c r="O637" i="34" s="1"/>
  <c r="N592" i="34"/>
  <c r="O592" i="34" s="1"/>
  <c r="N533" i="34"/>
  <c r="O533" i="34" s="1"/>
  <c r="N359" i="34"/>
  <c r="O359" i="34" s="1"/>
  <c r="N338" i="34"/>
  <c r="O338" i="34" s="1"/>
  <c r="N323" i="34"/>
  <c r="O323" i="34" s="1"/>
  <c r="N308" i="34"/>
  <c r="O308" i="34" s="1"/>
  <c r="N280" i="34"/>
  <c r="O280" i="34" s="1"/>
  <c r="N151" i="34"/>
  <c r="O151" i="34" s="1"/>
  <c r="N129" i="34"/>
  <c r="O129" i="34" s="1"/>
  <c r="N781" i="34"/>
  <c r="O781" i="34" s="1"/>
  <c r="N708" i="34"/>
  <c r="O708" i="34" s="1"/>
  <c r="N429" i="34"/>
  <c r="O429" i="34" s="1"/>
  <c r="N401" i="34"/>
  <c r="O401" i="34" s="1"/>
  <c r="N933" i="34"/>
  <c r="O933" i="34" s="1"/>
  <c r="N820" i="34"/>
  <c r="O820" i="34" s="1"/>
  <c r="N752" i="34"/>
  <c r="O752" i="34" s="1"/>
  <c r="N735" i="34"/>
  <c r="O735" i="34" s="1"/>
  <c r="N684" i="34"/>
  <c r="O684" i="34" s="1"/>
  <c r="N541" i="34"/>
  <c r="O541" i="34" s="1"/>
  <c r="N505" i="34"/>
  <c r="O505" i="34" s="1"/>
  <c r="N491" i="34"/>
  <c r="O491" i="34" s="1"/>
  <c r="N454" i="34"/>
  <c r="O454" i="34" s="1"/>
  <c r="N442" i="34"/>
  <c r="O442" i="34" s="1"/>
  <c r="N354" i="34"/>
  <c r="O354" i="34" s="1"/>
  <c r="N333" i="34"/>
  <c r="O333" i="34" s="1"/>
  <c r="N313" i="34"/>
  <c r="O313" i="34" s="1"/>
  <c r="N299" i="34"/>
  <c r="O299" i="34" s="1"/>
  <c r="N271" i="34"/>
  <c r="O271" i="34" s="1"/>
  <c r="N243" i="34"/>
  <c r="O243" i="34" s="1"/>
  <c r="N215" i="34"/>
  <c r="O215" i="34" s="1"/>
  <c r="N187" i="34"/>
  <c r="O187" i="34" s="1"/>
  <c r="N169" i="34"/>
  <c r="O169" i="34" s="1"/>
  <c r="N718" i="34"/>
  <c r="O718" i="34" s="1"/>
  <c r="N518" i="34"/>
  <c r="O518" i="34" s="1"/>
  <c r="N478" i="34"/>
  <c r="O478" i="34" s="1"/>
  <c r="N932" i="34"/>
  <c r="O932" i="34" s="1"/>
  <c r="N894" i="34"/>
  <c r="O894" i="34" s="1"/>
  <c r="N857" i="34"/>
  <c r="O857" i="34" s="1"/>
  <c r="N782" i="34"/>
  <c r="O782" i="34" s="1"/>
  <c r="N526" i="34"/>
  <c r="O526" i="34" s="1"/>
  <c r="N485" i="34"/>
  <c r="O485" i="34" s="1"/>
  <c r="N472" i="34"/>
  <c r="O472" i="34" s="1"/>
  <c r="N436" i="34"/>
  <c r="O436" i="34" s="1"/>
  <c r="N424" i="34"/>
  <c r="O424" i="34" s="1"/>
  <c r="N380" i="34"/>
  <c r="O380" i="34" s="1"/>
  <c r="N369" i="34"/>
  <c r="O369" i="34" s="1"/>
  <c r="N328" i="34"/>
  <c r="O328" i="34" s="1"/>
  <c r="N294" i="34"/>
  <c r="O294" i="34" s="1"/>
  <c r="N206" i="34"/>
  <c r="O206" i="34" s="1"/>
  <c r="N178" i="34"/>
  <c r="O178" i="34" s="1"/>
  <c r="N115" i="34"/>
  <c r="O115" i="34" s="1"/>
  <c r="N931" i="34"/>
  <c r="O931" i="34" s="1"/>
  <c r="N547" i="34"/>
  <c r="O547" i="34" s="1"/>
  <c r="N447" i="34"/>
  <c r="O447" i="34" s="1"/>
  <c r="N854" i="34"/>
  <c r="O854" i="34" s="1"/>
  <c r="N813" i="34"/>
  <c r="O813" i="34" s="1"/>
  <c r="N692" i="34"/>
  <c r="O692" i="34" s="1"/>
  <c r="N659" i="34"/>
  <c r="O659" i="34" s="1"/>
  <c r="N412" i="34"/>
  <c r="O412" i="34" s="1"/>
  <c r="N364" i="34"/>
  <c r="O364" i="34" s="1"/>
  <c r="N343" i="34"/>
  <c r="O343" i="34" s="1"/>
  <c r="N289" i="34"/>
  <c r="O289" i="34" s="1"/>
  <c r="N229" i="34"/>
  <c r="O229" i="34" s="1"/>
  <c r="N201" i="34"/>
  <c r="O201" i="34" s="1"/>
  <c r="N155" i="34"/>
  <c r="O155" i="34" s="1"/>
  <c r="N142" i="34"/>
  <c r="O142" i="34" s="1"/>
  <c r="N133" i="34"/>
  <c r="O133" i="34" s="1"/>
  <c r="N891" i="34"/>
  <c r="O891" i="34" s="1"/>
  <c r="N484" i="34"/>
  <c r="O484" i="34" s="1"/>
  <c r="N459" i="34"/>
  <c r="O459" i="34" s="1"/>
  <c r="N915" i="34"/>
  <c r="O915" i="34" s="1"/>
  <c r="N876" i="34"/>
  <c r="O876" i="34" s="1"/>
  <c r="N671" i="34"/>
  <c r="O671" i="34" s="1"/>
  <c r="N664" i="34"/>
  <c r="O664" i="34" s="1"/>
  <c r="N641" i="34"/>
  <c r="O641" i="34" s="1"/>
  <c r="N625" i="34"/>
  <c r="O625" i="34" s="1"/>
  <c r="N501" i="34"/>
  <c r="O501" i="34" s="1"/>
  <c r="N469" i="34"/>
  <c r="O469" i="34" s="1"/>
  <c r="N404" i="34"/>
  <c r="O404" i="34" s="1"/>
  <c r="N362" i="34"/>
  <c r="O362" i="34" s="1"/>
  <c r="N351" i="34"/>
  <c r="O351" i="34" s="1"/>
  <c r="N287" i="34"/>
  <c r="O287" i="34" s="1"/>
  <c r="N199" i="34"/>
  <c r="O199" i="34" s="1"/>
  <c r="N122" i="34"/>
  <c r="O122" i="34" s="1"/>
  <c r="N836" i="34"/>
  <c r="O836" i="34" s="1"/>
  <c r="N793" i="34"/>
  <c r="O793" i="34" s="1"/>
  <c r="N739" i="34"/>
  <c r="O739" i="34" s="1"/>
  <c r="N787" i="34"/>
  <c r="O787" i="34" s="1"/>
  <c r="N707" i="34"/>
  <c r="O707" i="34" s="1"/>
  <c r="N666" i="34"/>
  <c r="O666" i="34" s="1"/>
  <c r="N427" i="34"/>
  <c r="O427" i="34" s="1"/>
  <c r="N392" i="34"/>
  <c r="O392" i="34" s="1"/>
  <c r="N360" i="34"/>
  <c r="O360" i="34" s="1"/>
  <c r="N347" i="34"/>
  <c r="O347" i="34" s="1"/>
  <c r="N341" i="34"/>
  <c r="O341" i="34" s="1"/>
  <c r="N329" i="34"/>
  <c r="O329" i="34" s="1"/>
  <c r="N300" i="34"/>
  <c r="O300" i="34" s="1"/>
  <c r="N295" i="34"/>
  <c r="O295" i="34" s="1"/>
  <c r="N147" i="34"/>
  <c r="O147" i="34" s="1"/>
  <c r="N136" i="34"/>
  <c r="O136" i="34" s="1"/>
  <c r="N131" i="34"/>
  <c r="O131" i="34" s="1"/>
  <c r="N244" i="34"/>
  <c r="O244" i="34" s="1"/>
  <c r="N882" i="34"/>
  <c r="O882" i="34" s="1"/>
  <c r="N830" i="34"/>
  <c r="O830" i="34" s="1"/>
  <c r="N697" i="34"/>
  <c r="O697" i="34" s="1"/>
  <c r="N619" i="34"/>
  <c r="O619" i="34" s="1"/>
  <c r="N574" i="34"/>
  <c r="O574" i="34" s="1"/>
  <c r="N521" i="34"/>
  <c r="O521" i="34" s="1"/>
  <c r="N456" i="34"/>
  <c r="O456" i="34" s="1"/>
  <c r="N353" i="34"/>
  <c r="O353" i="34" s="1"/>
  <c r="N311" i="34"/>
  <c r="O311" i="34" s="1"/>
  <c r="N278" i="34"/>
  <c r="O278" i="34" s="1"/>
  <c r="N228" i="34"/>
  <c r="O228" i="34" s="1"/>
  <c r="N173" i="34"/>
  <c r="O173" i="34" s="1"/>
  <c r="N120" i="34"/>
  <c r="O120" i="34" s="1"/>
  <c r="N334" i="34"/>
  <c r="O334" i="34" s="1"/>
  <c r="N239" i="34"/>
  <c r="O239" i="34" s="1"/>
  <c r="N927" i="34"/>
  <c r="O927" i="34" s="1"/>
  <c r="N786" i="34"/>
  <c r="O786" i="34" s="1"/>
  <c r="N686" i="34"/>
  <c r="O686" i="34" s="1"/>
  <c r="N677" i="34"/>
  <c r="O677" i="34" s="1"/>
  <c r="N511" i="34"/>
  <c r="O511" i="34" s="1"/>
  <c r="N405" i="34"/>
  <c r="O405" i="34" s="1"/>
  <c r="N386" i="34"/>
  <c r="O386" i="34" s="1"/>
  <c r="N283" i="34"/>
  <c r="O283" i="34" s="1"/>
  <c r="N272" i="34"/>
  <c r="O272" i="34" s="1"/>
  <c r="N267" i="34"/>
  <c r="O267" i="34" s="1"/>
  <c r="N168" i="34"/>
  <c r="O168" i="34" s="1"/>
  <c r="N591" i="34"/>
  <c r="O591" i="34" s="1"/>
  <c r="N448" i="34"/>
  <c r="O448" i="34" s="1"/>
  <c r="N255" i="34"/>
  <c r="O255" i="34" s="1"/>
  <c r="N877" i="34"/>
  <c r="O877" i="34" s="1"/>
  <c r="N829" i="34"/>
  <c r="O829" i="34" s="1"/>
  <c r="N628" i="34"/>
  <c r="O628" i="34" s="1"/>
  <c r="N582" i="34"/>
  <c r="O582" i="34" s="1"/>
  <c r="N555" i="34"/>
  <c r="O555" i="34" s="1"/>
  <c r="N455" i="34"/>
  <c r="O455" i="34" s="1"/>
  <c r="N440" i="34"/>
  <c r="O440" i="34" s="1"/>
  <c r="N433" i="34"/>
  <c r="O433" i="34" s="1"/>
  <c r="N372" i="34"/>
  <c r="O372" i="34" s="1"/>
  <c r="N250" i="34"/>
  <c r="O250" i="34" s="1"/>
  <c r="N184" i="34"/>
  <c r="O184" i="34" s="1"/>
  <c r="N141" i="34"/>
  <c r="O141" i="34" s="1"/>
  <c r="N537" i="34"/>
  <c r="O537" i="34" s="1"/>
  <c r="N162" i="34"/>
  <c r="O162" i="34" s="1"/>
  <c r="N758" i="34"/>
  <c r="O758" i="34" s="1"/>
  <c r="N587" i="34"/>
  <c r="O587" i="34" s="1"/>
  <c r="N395" i="34"/>
  <c r="O395" i="34" s="1"/>
  <c r="N376" i="34"/>
  <c r="O376" i="34" s="1"/>
  <c r="N320" i="34"/>
  <c r="O320" i="34" s="1"/>
  <c r="N264" i="34"/>
  <c r="O264" i="34" s="1"/>
  <c r="N112" i="34"/>
  <c r="O112" i="34" s="1"/>
  <c r="N905" i="34"/>
  <c r="O905" i="34" s="1"/>
  <c r="N851" i="34"/>
  <c r="O851" i="34" s="1"/>
  <c r="N806" i="34"/>
  <c r="O806" i="34" s="1"/>
  <c r="N430" i="34"/>
  <c r="O430" i="34" s="1"/>
  <c r="N356" i="34"/>
  <c r="O356" i="34" s="1"/>
  <c r="N923" i="34"/>
  <c r="O923" i="34" s="1"/>
  <c r="N863" i="34"/>
  <c r="O863" i="34" s="1"/>
  <c r="N467" i="34"/>
  <c r="O467" i="34" s="1"/>
  <c r="N402" i="34"/>
  <c r="O402" i="34" s="1"/>
  <c r="N344" i="34"/>
  <c r="O344" i="34" s="1"/>
  <c r="N246" i="34"/>
  <c r="O246" i="34" s="1"/>
  <c r="N198" i="34"/>
  <c r="O198" i="34" s="1"/>
  <c r="N171" i="34"/>
  <c r="O171" i="34" s="1"/>
  <c r="N165" i="34"/>
  <c r="O165" i="34" s="1"/>
  <c r="N657" i="34"/>
  <c r="O657" i="34" s="1"/>
  <c r="N563" i="34"/>
  <c r="O563" i="34" s="1"/>
  <c r="N225" i="34"/>
  <c r="O225" i="34" s="1"/>
  <c r="N918" i="34"/>
  <c r="O918" i="34" s="1"/>
  <c r="N695" i="34"/>
  <c r="O695" i="34" s="1"/>
  <c r="N561" i="34"/>
  <c r="O561" i="34" s="1"/>
  <c r="N224" i="34"/>
  <c r="O224" i="34" s="1"/>
  <c r="N157" i="34"/>
  <c r="O157" i="34" s="1"/>
  <c r="N850" i="34"/>
  <c r="O850" i="34" s="1"/>
  <c r="N550" i="34"/>
  <c r="O550" i="34" s="1"/>
  <c r="N802" i="34"/>
  <c r="O802" i="34" s="1"/>
  <c r="N623" i="34"/>
  <c r="O623" i="34" s="1"/>
  <c r="N611" i="34"/>
  <c r="O611" i="34" s="1"/>
  <c r="N419" i="34"/>
  <c r="O419" i="34" s="1"/>
  <c r="N384" i="34"/>
  <c r="O384" i="34" s="1"/>
  <c r="N185" i="34"/>
  <c r="O185" i="34" s="1"/>
  <c r="N586" i="34"/>
  <c r="O586" i="34" s="1"/>
  <c r="N922" i="34"/>
  <c r="O922" i="34" s="1"/>
  <c r="N862" i="34"/>
  <c r="O862" i="34" s="1"/>
  <c r="N737" i="34"/>
  <c r="O737" i="34" s="1"/>
  <c r="N610" i="34"/>
  <c r="O610" i="34" s="1"/>
  <c r="N465" i="34"/>
  <c r="O465" i="34" s="1"/>
  <c r="N428" i="34"/>
  <c r="O428" i="34" s="1"/>
  <c r="N336" i="34"/>
  <c r="O336" i="34" s="1"/>
  <c r="N286" i="34"/>
  <c r="O286" i="34" s="1"/>
  <c r="N279" i="34"/>
  <c r="O279" i="34" s="1"/>
  <c r="N211" i="34"/>
  <c r="O211" i="34" s="1"/>
  <c r="N158" i="34"/>
  <c r="O158" i="34" s="1"/>
  <c r="N861" i="34"/>
  <c r="O861" i="34" s="1"/>
  <c r="N682" i="34"/>
  <c r="O682" i="34" s="1"/>
  <c r="N475" i="34"/>
  <c r="O475" i="34" s="1"/>
  <c r="N721" i="34"/>
  <c r="O721" i="34" s="1"/>
  <c r="N539" i="34"/>
  <c r="O539" i="34" s="1"/>
  <c r="N495" i="34"/>
  <c r="O495" i="34" s="1"/>
  <c r="N400" i="34"/>
  <c r="O400" i="34" s="1"/>
  <c r="N292" i="34"/>
  <c r="O292" i="34" s="1"/>
  <c r="N118" i="34"/>
  <c r="O118" i="34" s="1"/>
  <c r="N608" i="34"/>
  <c r="O608" i="34" s="1"/>
  <c r="N517" i="34"/>
  <c r="O517" i="34" s="1"/>
  <c r="N919" i="34"/>
  <c r="O919" i="34" s="1"/>
  <c r="N792" i="34"/>
  <c r="O792" i="34" s="1"/>
  <c r="N710" i="34"/>
  <c r="O710" i="34" s="1"/>
  <c r="N238" i="34"/>
  <c r="O238" i="34" s="1"/>
  <c r="N125" i="34"/>
  <c r="O125" i="34" s="1"/>
  <c r="N696" i="34"/>
  <c r="O696" i="34" s="1"/>
  <c r="N670" i="34"/>
  <c r="O670" i="34" s="1"/>
  <c r="N218" i="34"/>
  <c r="O218" i="34" s="1"/>
  <c r="N791" i="34"/>
  <c r="O791" i="34" s="1"/>
  <c r="N632" i="34"/>
  <c r="O632" i="34" s="1"/>
  <c r="N409" i="34"/>
  <c r="O409" i="34" s="1"/>
  <c r="N231" i="34"/>
  <c r="O231" i="34" s="1"/>
  <c r="N471" i="34"/>
  <c r="O471" i="34" s="1"/>
  <c r="N831" i="34"/>
  <c r="O831" i="34" s="1"/>
  <c r="N765" i="34"/>
  <c r="O765" i="34" s="1"/>
  <c r="N703" i="34"/>
  <c r="O703" i="34" s="1"/>
  <c r="N651" i="34"/>
  <c r="O651" i="34" s="1"/>
  <c r="N570" i="34"/>
  <c r="O570" i="34" s="1"/>
  <c r="N558" i="34"/>
  <c r="O558" i="34" s="1"/>
  <c r="N523" i="34"/>
  <c r="O523" i="34" s="1"/>
  <c r="N332" i="34"/>
  <c r="O332" i="34" s="1"/>
  <c r="N290" i="34"/>
  <c r="O290" i="34" s="1"/>
  <c r="N242" i="34"/>
  <c r="O242" i="34" s="1"/>
  <c r="N194" i="34"/>
  <c r="O194" i="34" s="1"/>
  <c r="N826" i="34"/>
  <c r="O826" i="34" s="1"/>
  <c r="N627" i="34"/>
  <c r="O627" i="34" s="1"/>
  <c r="N545" i="34"/>
  <c r="O545" i="34" s="1"/>
  <c r="N535" i="34"/>
  <c r="O535" i="34" s="1"/>
  <c r="N513" i="34"/>
  <c r="O513" i="34" s="1"/>
  <c r="N317" i="34"/>
  <c r="O317" i="34" s="1"/>
  <c r="N296" i="34"/>
  <c r="O296" i="34" s="1"/>
  <c r="N128" i="34"/>
  <c r="O128" i="34" s="1"/>
  <c r="N890" i="34"/>
  <c r="O890" i="34" s="1"/>
  <c r="N764" i="34"/>
  <c r="O764" i="34" s="1"/>
  <c r="N730" i="34"/>
  <c r="O730" i="34" s="1"/>
  <c r="N490" i="34"/>
  <c r="O490" i="34" s="1"/>
  <c r="N451" i="34"/>
  <c r="O451" i="34" s="1"/>
  <c r="N423" i="34"/>
  <c r="O423" i="34" s="1"/>
  <c r="N414" i="34"/>
  <c r="O414" i="34" s="1"/>
  <c r="N914" i="34"/>
  <c r="O914" i="34" s="1"/>
  <c r="N649" i="34"/>
  <c r="O649" i="34" s="1"/>
  <c r="N450" i="34"/>
  <c r="O450" i="34" s="1"/>
  <c r="N312" i="34"/>
  <c r="O312" i="34" s="1"/>
  <c r="N258" i="34"/>
  <c r="O258" i="34" s="1"/>
  <c r="N116" i="34"/>
  <c r="O116" i="34" s="1"/>
  <c r="N435" i="34"/>
  <c r="O435" i="34" s="1"/>
  <c r="N123" i="34"/>
  <c r="O123" i="34" s="1"/>
  <c r="N821" i="34"/>
  <c r="O821" i="34" s="1"/>
  <c r="N747" i="34"/>
  <c r="O747" i="34" s="1"/>
  <c r="N477" i="34"/>
  <c r="O477" i="34" s="1"/>
  <c r="N285" i="34"/>
  <c r="O285" i="34" s="1"/>
  <c r="N276" i="34"/>
  <c r="O276" i="34" s="1"/>
  <c r="N186" i="34"/>
  <c r="O186" i="34" s="1"/>
  <c r="N159" i="34"/>
  <c r="O159" i="34" s="1"/>
  <c r="N150" i="34"/>
  <c r="O150" i="34" s="1"/>
  <c r="N462" i="34"/>
  <c r="O462" i="34" s="1"/>
  <c r="N293" i="34"/>
  <c r="O293" i="34" s="1"/>
  <c r="N911" i="34"/>
  <c r="O911" i="34" s="1"/>
  <c r="N476" i="34"/>
  <c r="O476" i="34" s="1"/>
  <c r="N387" i="34"/>
  <c r="O387" i="34" s="1"/>
  <c r="N303" i="34"/>
  <c r="O303" i="34" s="1"/>
  <c r="N240" i="34"/>
  <c r="O240" i="34" s="1"/>
  <c r="N811" i="34"/>
  <c r="O811" i="34" s="1"/>
  <c r="N665" i="34"/>
  <c r="O665" i="34" s="1"/>
  <c r="N410" i="34"/>
  <c r="O410" i="34" s="1"/>
  <c r="N398" i="34"/>
  <c r="O398" i="34" s="1"/>
  <c r="N248" i="34"/>
  <c r="O248" i="34" s="1"/>
  <c r="N203" i="34"/>
  <c r="O203" i="34" s="1"/>
  <c r="N176" i="34"/>
  <c r="O176" i="34" s="1"/>
  <c r="N167" i="34"/>
  <c r="O167" i="34" s="1"/>
  <c r="N107" i="34"/>
  <c r="O107" i="34" s="1"/>
  <c r="N908" i="34"/>
  <c r="O908" i="34" s="1"/>
  <c r="N629" i="34"/>
  <c r="O629" i="34" s="1"/>
  <c r="N275" i="34"/>
  <c r="O275" i="34" s="1"/>
  <c r="N230" i="34"/>
  <c r="O230" i="34" s="1"/>
  <c r="N725" i="34"/>
  <c r="O725" i="34" s="1"/>
  <c r="N766" i="34"/>
  <c r="O766" i="34" s="1"/>
  <c r="N263" i="34"/>
  <c r="O263" i="34" s="1"/>
  <c r="N190" i="34"/>
  <c r="O190" i="34" s="1"/>
  <c r="N137" i="34"/>
  <c r="O137" i="34" s="1"/>
  <c r="N121" i="34"/>
  <c r="O121" i="34" s="1"/>
  <c r="N866" i="34"/>
  <c r="O866" i="34" s="1"/>
  <c r="N602" i="34"/>
  <c r="O602" i="34" s="1"/>
  <c r="N499" i="34"/>
  <c r="O499" i="34" s="1"/>
  <c r="N902" i="34"/>
  <c r="O902" i="34" s="1"/>
  <c r="N654" i="34"/>
  <c r="O654" i="34" s="1"/>
  <c r="N460" i="34"/>
  <c r="O460" i="34" s="1"/>
  <c r="N262" i="34"/>
  <c r="O262" i="34" s="1"/>
  <c r="N108" i="34"/>
  <c r="O108" i="34" s="1"/>
  <c r="N205" i="34"/>
  <c r="O205" i="34" s="1"/>
  <c r="N304" i="34"/>
  <c r="O304" i="34" s="1"/>
  <c r="N139" i="34"/>
  <c r="O139" i="34" s="1"/>
  <c r="N780" i="34"/>
  <c r="O780" i="34" s="1"/>
  <c r="N538" i="34"/>
  <c r="O538" i="34" s="1"/>
  <c r="N306" i="34"/>
  <c r="O306" i="34" s="1"/>
  <c r="N626" i="34"/>
  <c r="O626" i="34" s="1"/>
  <c r="N700" i="34"/>
  <c r="O700" i="34" s="1"/>
  <c r="N899" i="34"/>
  <c r="O899" i="34" s="1"/>
  <c r="N607" i="34"/>
  <c r="O607" i="34" s="1"/>
  <c r="N368" i="34"/>
  <c r="O368" i="34" s="1"/>
  <c r="N161" i="34"/>
  <c r="O161" i="34" s="1"/>
  <c r="N425" i="34"/>
  <c r="O425" i="34" s="1"/>
  <c r="N260" i="34"/>
  <c r="O260" i="34" s="1"/>
  <c r="N536" i="34"/>
  <c r="O536" i="34" s="1"/>
  <c r="N149" i="34"/>
  <c r="O149" i="34" s="1"/>
  <c r="N767" i="34"/>
  <c r="O767" i="34" s="1"/>
  <c r="N678" i="34"/>
  <c r="O678" i="34" s="1"/>
  <c r="N606" i="34"/>
  <c r="O606" i="34" s="1"/>
  <c r="N583" i="34"/>
  <c r="O583" i="34" s="1"/>
  <c r="N355" i="34"/>
  <c r="O355" i="34" s="1"/>
  <c r="N182" i="34"/>
  <c r="O182" i="34" s="1"/>
  <c r="N172" i="34"/>
  <c r="O172" i="34" s="1"/>
  <c r="N382" i="34"/>
  <c r="O382" i="34" s="1"/>
  <c r="N282" i="34"/>
  <c r="O282" i="34" s="1"/>
  <c r="N237" i="34"/>
  <c r="O237" i="34" s="1"/>
  <c r="N340" i="34"/>
  <c r="O340" i="34" s="1"/>
  <c r="N759" i="34"/>
  <c r="O759" i="34" s="1"/>
  <c r="N560" i="34"/>
  <c r="O560" i="34" s="1"/>
  <c r="N408" i="34"/>
  <c r="O408" i="34" s="1"/>
  <c r="N886" i="34"/>
  <c r="O886" i="34" s="1"/>
  <c r="N763" i="34"/>
  <c r="O763" i="34" s="1"/>
  <c r="N731" i="34"/>
  <c r="O731" i="34" s="1"/>
  <c r="N653" i="34"/>
  <c r="O653" i="34" s="1"/>
  <c r="N193" i="34"/>
  <c r="O193" i="34" s="1"/>
  <c r="N847" i="34"/>
  <c r="O847" i="34" s="1"/>
  <c r="N643" i="34"/>
  <c r="O643" i="34" s="1"/>
  <c r="N488" i="34"/>
  <c r="O488" i="34" s="1"/>
  <c r="N421" i="34"/>
  <c r="O421" i="34" s="1"/>
  <c r="N391" i="34"/>
  <c r="O391" i="34" s="1"/>
  <c r="N378" i="34"/>
  <c r="O378" i="34" s="1"/>
  <c r="N600" i="34"/>
  <c r="O600" i="34" s="1"/>
  <c r="N349" i="34"/>
  <c r="O349" i="34" s="1"/>
  <c r="N268" i="34"/>
  <c r="O268" i="34" s="1"/>
  <c r="N746" i="34"/>
  <c r="O746" i="34" s="1"/>
  <c r="N531" i="34"/>
  <c r="O531" i="34" s="1"/>
  <c r="N453" i="34"/>
  <c r="O453" i="34" s="1"/>
  <c r="N420" i="34"/>
  <c r="O420" i="34" s="1"/>
  <c r="N390" i="34"/>
  <c r="O390" i="34" s="1"/>
  <c r="N210" i="34"/>
  <c r="O210" i="34" s="1"/>
  <c r="N179" i="34"/>
  <c r="O179" i="34" s="1"/>
  <c r="N135" i="34"/>
  <c r="O135" i="34" s="1"/>
  <c r="N843" i="34"/>
  <c r="O843" i="34" s="1"/>
  <c r="N691" i="34"/>
  <c r="O691" i="34" s="1"/>
  <c r="N468" i="34"/>
  <c r="O468" i="34" s="1"/>
  <c r="N324" i="34"/>
  <c r="O324" i="34" s="1"/>
  <c r="N233" i="34"/>
  <c r="O233" i="34" s="1"/>
  <c r="N222" i="34"/>
  <c r="O222" i="34" s="1"/>
  <c r="N166" i="34"/>
  <c r="O166" i="34" s="1"/>
  <c r="N885" i="34"/>
  <c r="O885" i="34" s="1"/>
  <c r="N464" i="34"/>
  <c r="O464" i="34" s="1"/>
  <c r="N415" i="34"/>
  <c r="O415" i="34" s="1"/>
  <c r="N330" i="34"/>
  <c r="O330" i="34" s="1"/>
  <c r="N226" i="34"/>
  <c r="O226" i="34" s="1"/>
  <c r="N163" i="34"/>
  <c r="O163" i="34" s="1"/>
  <c r="N875" i="34"/>
  <c r="O875" i="34" s="1"/>
  <c r="N371" i="34"/>
  <c r="O371" i="34" s="1"/>
  <c r="N310" i="34"/>
  <c r="O310" i="34" s="1"/>
  <c r="N146" i="34"/>
  <c r="O146" i="34" s="1"/>
  <c r="N624" i="34"/>
  <c r="O624" i="34" s="1"/>
  <c r="N438" i="34"/>
  <c r="O438" i="34" s="1"/>
  <c r="N130" i="34"/>
  <c r="O130" i="34" s="1"/>
  <c r="N114" i="34"/>
  <c r="O114" i="34" s="1"/>
  <c r="N874" i="34"/>
  <c r="O874" i="34" s="1"/>
  <c r="N661" i="34"/>
  <c r="O661" i="34" s="1"/>
  <c r="N434" i="34"/>
  <c r="O434" i="34" s="1"/>
  <c r="N370" i="34"/>
  <c r="O370" i="34" s="1"/>
  <c r="N326" i="34"/>
  <c r="O326" i="34" s="1"/>
  <c r="N867" i="34"/>
  <c r="O867" i="34" s="1"/>
  <c r="N698" i="34"/>
  <c r="O698" i="34" s="1"/>
  <c r="N693" i="34"/>
  <c r="O693" i="34" s="1"/>
  <c r="N458" i="34"/>
  <c r="O458" i="34" s="1"/>
  <c r="N191" i="34"/>
  <c r="O191" i="34" s="1"/>
  <c r="N846" i="34"/>
  <c r="O846" i="34" s="1"/>
  <c r="N734" i="34"/>
  <c r="O734" i="34" s="1"/>
  <c r="N658" i="34"/>
  <c r="O658" i="34" s="1"/>
  <c r="N549" i="34"/>
  <c r="O549" i="34" s="1"/>
  <c r="N432" i="34"/>
  <c r="O432" i="34" s="1"/>
  <c r="N223" i="34"/>
  <c r="O223" i="34" s="1"/>
  <c r="N127" i="34"/>
  <c r="O127" i="34" s="1"/>
  <c r="N617" i="34"/>
  <c r="O617" i="34" s="1"/>
  <c r="N790" i="34"/>
  <c r="O790" i="34" s="1"/>
  <c r="N379" i="34"/>
  <c r="O379" i="34" s="1"/>
  <c r="N358" i="34"/>
  <c r="O358" i="34" s="1"/>
  <c r="N302" i="34"/>
  <c r="O302" i="34" s="1"/>
  <c r="N301" i="34"/>
  <c r="O301" i="34" s="1"/>
  <c r="N789" i="34"/>
  <c r="O789" i="34" s="1"/>
  <c r="N319" i="34"/>
  <c r="O319" i="34" s="1"/>
  <c r="N251" i="34"/>
  <c r="O251" i="34" s="1"/>
  <c r="N639" i="34"/>
  <c r="O639" i="34" s="1"/>
  <c r="N337" i="34"/>
  <c r="O337" i="34" s="1"/>
  <c r="N307" i="34"/>
  <c r="O307" i="34" s="1"/>
  <c r="N132" i="34"/>
  <c r="O132" i="34" s="1"/>
  <c r="N256" i="34"/>
  <c r="O256" i="34" s="1"/>
  <c r="N416" i="34"/>
  <c r="O416" i="34" s="1"/>
  <c r="N532" i="34"/>
  <c r="O532" i="34" s="1"/>
  <c r="N756" i="34"/>
  <c r="O756" i="34" s="1"/>
  <c r="N321" i="34"/>
  <c r="O321" i="34" s="1"/>
  <c r="N183" i="34"/>
  <c r="O183" i="34" s="1"/>
  <c r="N714" i="34"/>
  <c r="O714" i="34" s="1"/>
  <c r="N650" i="34"/>
  <c r="O650" i="34" s="1"/>
  <c r="N548" i="34"/>
  <c r="O548" i="34" s="1"/>
  <c r="N595" i="34"/>
  <c r="O595" i="34" s="1"/>
  <c r="N126" i="34"/>
  <c r="O126" i="34" s="1"/>
  <c r="N483" i="34"/>
  <c r="O483" i="34" s="1"/>
  <c r="N143" i="34"/>
  <c r="O143" i="34" s="1"/>
  <c r="N635" i="34"/>
  <c r="O635" i="34" s="1"/>
  <c r="N345" i="34"/>
  <c r="O345" i="34" s="1"/>
  <c r="N841" i="34"/>
  <c r="O841" i="34" s="1"/>
  <c r="N281" i="34"/>
  <c r="O281" i="34" s="1"/>
  <c r="N214" i="34"/>
  <c r="O214" i="34" s="1"/>
  <c r="N153" i="34"/>
  <c r="O153" i="34" s="1"/>
  <c r="N110" i="34"/>
  <c r="O110" i="34" s="1"/>
  <c r="N825" i="34"/>
  <c r="O825" i="34" s="1"/>
  <c r="N544" i="34"/>
  <c r="O544" i="34" s="1"/>
  <c r="N109" i="34"/>
  <c r="O109" i="34" s="1"/>
  <c r="N254" i="34"/>
  <c r="O254" i="34" s="1"/>
  <c r="N232" i="34"/>
  <c r="O232" i="34" s="1"/>
  <c r="N235" i="34"/>
  <c r="O235" i="34" s="1"/>
  <c r="N809" i="34"/>
  <c r="O809" i="34" s="1"/>
  <c r="N277" i="34"/>
  <c r="O277" i="34" s="1"/>
  <c r="N757" i="34"/>
  <c r="O757" i="34" s="1"/>
  <c r="N297" i="34"/>
  <c r="O297" i="34" s="1"/>
  <c r="N444" i="34"/>
  <c r="O444" i="34" s="1"/>
  <c r="N274" i="34"/>
  <c r="O274" i="34" s="1"/>
  <c r="N207" i="34"/>
  <c r="O207" i="34" s="1"/>
  <c r="N810" i="34"/>
  <c r="O810" i="34" s="1"/>
  <c r="N383" i="34"/>
  <c r="O383" i="34" s="1"/>
  <c r="N213" i="34"/>
  <c r="O213" i="34" s="1"/>
  <c r="N189" i="34"/>
  <c r="O189" i="34" s="1"/>
  <c r="N325" i="34"/>
  <c r="O325" i="34" s="1"/>
  <c r="N579" i="34"/>
  <c r="O579" i="34" s="1"/>
  <c r="N805" i="34"/>
  <c r="O805" i="34" s="1"/>
  <c r="N247" i="34"/>
  <c r="O247" i="34" s="1"/>
  <c r="N754" i="34"/>
  <c r="O754" i="34" s="1"/>
  <c r="N403" i="34"/>
  <c r="O403" i="34" s="1"/>
  <c r="N270" i="34"/>
  <c r="O270" i="34" s="1"/>
  <c r="N181" i="34"/>
  <c r="O181" i="34" s="1"/>
  <c r="N473" i="34"/>
  <c r="O473" i="34" s="1"/>
  <c r="N315" i="34"/>
  <c r="O315" i="34" s="1"/>
  <c r="N742" i="34"/>
  <c r="O742" i="34" s="1"/>
  <c r="N620" i="34"/>
  <c r="O620" i="34" s="1"/>
  <c r="N339" i="34"/>
  <c r="O339" i="34" s="1"/>
  <c r="N365" i="34"/>
  <c r="O365" i="34" s="1"/>
  <c r="N613" i="34"/>
  <c r="O613" i="34" s="1"/>
  <c r="N309" i="34"/>
  <c r="O309" i="34" s="1"/>
  <c r="N119" i="34"/>
  <c r="O119" i="34" s="1"/>
  <c r="N288" i="34"/>
  <c r="O288" i="34" s="1"/>
  <c r="N221" i="34"/>
  <c r="O221" i="34" s="1"/>
  <c r="N180" i="34"/>
  <c r="O180" i="34" s="1"/>
  <c r="N219" i="34"/>
  <c r="O219" i="34" s="1"/>
  <c r="N175" i="34"/>
  <c r="O175" i="34" s="1"/>
  <c r="N217" i="34"/>
  <c r="O217" i="34" s="1"/>
  <c r="N197" i="34"/>
  <c r="O197" i="34" s="1"/>
  <c r="N236" i="34"/>
  <c r="O236" i="34" s="1"/>
  <c r="N174" i="34"/>
  <c r="O174" i="34" s="1"/>
  <c r="N134" i="34"/>
  <c r="O134" i="34" s="1"/>
  <c r="N480" i="34"/>
  <c r="O480" i="34" s="1"/>
  <c r="N503" i="34"/>
  <c r="O503" i="34" s="1"/>
  <c r="N154" i="34"/>
  <c r="O154" i="34" s="1"/>
  <c r="N111" i="34"/>
  <c r="O111" i="34" s="1"/>
  <c r="N394" i="34"/>
  <c r="O394" i="34" s="1"/>
  <c r="N28" i="34"/>
  <c r="O28" i="34" s="1"/>
  <c r="N96" i="34"/>
  <c r="O96" i="34" s="1"/>
  <c r="N59" i="34"/>
  <c r="O59" i="34" s="1"/>
  <c r="N46" i="34"/>
  <c r="O46" i="34" s="1"/>
  <c r="N57" i="34"/>
  <c r="O57" i="34" s="1"/>
  <c r="N56" i="34"/>
  <c r="O56" i="34" s="1"/>
  <c r="N78" i="34"/>
  <c r="O78" i="34" s="1"/>
  <c r="N81" i="34"/>
  <c r="O81" i="34" s="1"/>
  <c r="N104" i="34"/>
  <c r="O104" i="34" s="1"/>
  <c r="N5" i="34"/>
  <c r="O5" i="34" s="1"/>
  <c r="N105" i="34"/>
  <c r="O105" i="34" s="1"/>
  <c r="N100" i="34"/>
  <c r="O100" i="34" s="1"/>
  <c r="N76" i="34"/>
  <c r="O76" i="34" s="1"/>
  <c r="N99" i="34"/>
  <c r="O99" i="34" s="1"/>
  <c r="N74" i="34"/>
  <c r="O74" i="34" s="1"/>
  <c r="N16" i="34"/>
  <c r="O16" i="34" s="1"/>
  <c r="N95" i="34"/>
  <c r="O95" i="34" s="1"/>
  <c r="N47" i="34"/>
  <c r="O47" i="34" s="1"/>
  <c r="N22" i="34"/>
  <c r="O22" i="34" s="1"/>
  <c r="N44" i="34"/>
  <c r="O44" i="34" s="1"/>
  <c r="N60" i="34"/>
  <c r="O60" i="34" s="1"/>
  <c r="N17" i="34"/>
  <c r="O17" i="34" s="1"/>
  <c r="N70" i="34"/>
  <c r="O70" i="34" s="1"/>
  <c r="N87" i="34"/>
  <c r="O87" i="34" s="1"/>
  <c r="N18" i="34"/>
  <c r="O18" i="34" s="1"/>
  <c r="N83" i="34"/>
  <c r="O83" i="34" s="1"/>
  <c r="N92" i="34"/>
  <c r="O92" i="34" s="1"/>
  <c r="N91" i="34"/>
  <c r="O91" i="34" s="1"/>
  <c r="N48" i="34"/>
  <c r="O48" i="34" s="1"/>
  <c r="N68" i="34"/>
  <c r="O68" i="34" s="1"/>
  <c r="N103" i="34"/>
  <c r="O103" i="34" s="1"/>
  <c r="N33" i="34"/>
  <c r="O33" i="34" s="1"/>
  <c r="N94" i="34"/>
  <c r="O94" i="34" s="1"/>
  <c r="CW263" i="24" l="1"/>
  <c r="CY263" i="24"/>
  <c r="CT263" i="24"/>
  <c r="CX263" i="24"/>
  <c r="CU263" i="24"/>
  <c r="CS264" i="24"/>
  <c r="CR265" i="24"/>
  <c r="CV265" i="24" s="1"/>
  <c r="CD329" i="24"/>
  <c r="CE329" i="24"/>
  <c r="CA329" i="24"/>
  <c r="CF329" i="24"/>
  <c r="CB329" i="24"/>
  <c r="BZ330" i="24"/>
  <c r="BY331" i="24"/>
  <c r="CC330" i="24"/>
  <c r="AU132" i="24"/>
  <c r="AO132" i="24"/>
  <c r="AI132" i="24"/>
  <c r="AH133" i="24"/>
  <c r="AL132" i="24"/>
  <c r="AR132" i="24"/>
  <c r="AX132" i="24"/>
  <c r="AQ131" i="24"/>
  <c r="AV131" i="24"/>
  <c r="AS131" i="24"/>
  <c r="AZ131" i="24"/>
  <c r="AJ131" i="24"/>
  <c r="AT131" i="24"/>
  <c r="AM131" i="24"/>
  <c r="AN131" i="24"/>
  <c r="AW131" i="24"/>
  <c r="AY131" i="24"/>
  <c r="BD131" i="24"/>
  <c r="BE131" i="24"/>
  <c r="BA131" i="24"/>
  <c r="AP131" i="24"/>
  <c r="AK131" i="24"/>
  <c r="F71" i="26"/>
  <c r="G71" i="26"/>
  <c r="D71" i="26"/>
  <c r="C71" i="26"/>
  <c r="H71" i="26"/>
  <c r="E72" i="26"/>
  <c r="A73" i="26"/>
  <c r="B72" i="26"/>
  <c r="P2" i="34" a="1"/>
  <c r="U2" i="17" a="1"/>
  <c r="CS265" i="24" l="1"/>
  <c r="CR266" i="24"/>
  <c r="CV266" i="24" s="1"/>
  <c r="CU264" i="24"/>
  <c r="CW264" i="24"/>
  <c r="CT264" i="24"/>
  <c r="CX264" i="24"/>
  <c r="CY264" i="24"/>
  <c r="CB330" i="24"/>
  <c r="CD330" i="24"/>
  <c r="CE330" i="24"/>
  <c r="CF330" i="24"/>
  <c r="CA330" i="24"/>
  <c r="BZ331" i="24"/>
  <c r="BY332" i="24"/>
  <c r="CC331" i="24"/>
  <c r="AR133" i="24"/>
  <c r="AU133" i="24"/>
  <c r="AL133" i="24"/>
  <c r="AX133" i="24"/>
  <c r="AO133" i="24"/>
  <c r="AI133" i="24"/>
  <c r="AH134" i="24"/>
  <c r="AJ132" i="24"/>
  <c r="AS132" i="24"/>
  <c r="AT132" i="24"/>
  <c r="AV132" i="24"/>
  <c r="AW132" i="24"/>
  <c r="BD132" i="24"/>
  <c r="BE132" i="24"/>
  <c r="BA132" i="24"/>
  <c r="AN132" i="24"/>
  <c r="AZ132" i="24"/>
  <c r="AQ132" i="24"/>
  <c r="AK132" i="24"/>
  <c r="AM132" i="24"/>
  <c r="AP132" i="24"/>
  <c r="AY132" i="24"/>
  <c r="D72" i="26"/>
  <c r="C72" i="26"/>
  <c r="H72" i="26"/>
  <c r="F72" i="26"/>
  <c r="G72" i="26"/>
  <c r="B73" i="26"/>
  <c r="A74" i="26"/>
  <c r="E73" i="26"/>
  <c r="P2" i="34"/>
  <c r="P1" i="34" s="1" a="1"/>
  <c r="P1" i="34" s="1"/>
  <c r="A15" i="34" s="1"/>
  <c r="U2" i="17"/>
  <c r="U1" i="17" s="1" a="1"/>
  <c r="U1" i="17" s="1"/>
  <c r="A15" i="17" s="1"/>
  <c r="CS266" i="24" l="1"/>
  <c r="CR267" i="24"/>
  <c r="CV267" i="24" s="1"/>
  <c r="CT265" i="24"/>
  <c r="CU265" i="24"/>
  <c r="CW265" i="24"/>
  <c r="CX265" i="24"/>
  <c r="CY265" i="24"/>
  <c r="CD331" i="24"/>
  <c r="CE331" i="24"/>
  <c r="CF331" i="24"/>
  <c r="CA331" i="24"/>
  <c r="CB331" i="24"/>
  <c r="BZ332" i="24"/>
  <c r="BY333" i="24"/>
  <c r="CC332" i="24"/>
  <c r="AS133" i="24"/>
  <c r="AW133" i="24"/>
  <c r="AZ133" i="24"/>
  <c r="AT133" i="24"/>
  <c r="AY133" i="24"/>
  <c r="AQ133" i="24"/>
  <c r="AM133" i="24"/>
  <c r="AN133" i="24"/>
  <c r="AV133" i="24"/>
  <c r="AJ133" i="24"/>
  <c r="AP133" i="24"/>
  <c r="AK133" i="24"/>
  <c r="BA133" i="24"/>
  <c r="BD133" i="24"/>
  <c r="BE133" i="24"/>
  <c r="AL134" i="24"/>
  <c r="AI134" i="24"/>
  <c r="AH135" i="24"/>
  <c r="AR134" i="24"/>
  <c r="AO134" i="24"/>
  <c r="AX134" i="24"/>
  <c r="AU134" i="24"/>
  <c r="F73" i="26"/>
  <c r="H73" i="26"/>
  <c r="G73" i="26"/>
  <c r="C73" i="26"/>
  <c r="D73" i="26"/>
  <c r="B74" i="26"/>
  <c r="E74" i="26"/>
  <c r="A75" i="26"/>
  <c r="A16" i="34"/>
  <c r="H15" i="17"/>
  <c r="E15" i="17"/>
  <c r="D15" i="17"/>
  <c r="A16" i="17"/>
  <c r="CU266" i="24" l="1"/>
  <c r="CY266" i="24"/>
  <c r="CW266" i="24"/>
  <c r="CX266" i="24"/>
  <c r="CT266" i="24"/>
  <c r="CR268" i="24"/>
  <c r="CV268" i="24" s="1"/>
  <c r="CS267" i="24"/>
  <c r="BY334" i="24"/>
  <c r="CC333" i="24"/>
  <c r="BZ333" i="24"/>
  <c r="CD332" i="24"/>
  <c r="CF332" i="24"/>
  <c r="CE332" i="24"/>
  <c r="CA332" i="24"/>
  <c r="CB332" i="24"/>
  <c r="AH136" i="24"/>
  <c r="AL135" i="24"/>
  <c r="AX135" i="24"/>
  <c r="AI135" i="24"/>
  <c r="AO135" i="24"/>
  <c r="AU135" i="24"/>
  <c r="AR135" i="24"/>
  <c r="BD134" i="24"/>
  <c r="AM134" i="24"/>
  <c r="AN134" i="24"/>
  <c r="AP134" i="24"/>
  <c r="AY134" i="24"/>
  <c r="AW134" i="24"/>
  <c r="AT134" i="24"/>
  <c r="AS134" i="24"/>
  <c r="AZ134" i="24"/>
  <c r="AK134" i="24"/>
  <c r="BE134" i="24"/>
  <c r="BA134" i="24"/>
  <c r="AJ134" i="24"/>
  <c r="AV134" i="24"/>
  <c r="AQ134" i="24"/>
  <c r="B75" i="26"/>
  <c r="E75" i="26"/>
  <c r="A76" i="26"/>
  <c r="C74" i="26"/>
  <c r="F74" i="26"/>
  <c r="G74" i="26"/>
  <c r="D74" i="26"/>
  <c r="H74" i="26"/>
  <c r="E15" i="34"/>
  <c r="B15" i="34"/>
  <c r="C15" i="34" s="1"/>
  <c r="E16" i="34"/>
  <c r="B16" i="34"/>
  <c r="D16" i="34" s="1"/>
  <c r="A17" i="34"/>
  <c r="A18" i="34" s="1"/>
  <c r="H16" i="17"/>
  <c r="E16" i="17"/>
  <c r="D16" i="17"/>
  <c r="A17" i="17"/>
  <c r="CY267" i="24" l="1"/>
  <c r="CU267" i="24"/>
  <c r="CT267" i="24"/>
  <c r="CW267" i="24"/>
  <c r="CX267" i="24"/>
  <c r="CR269" i="24"/>
  <c r="CV269" i="24" s="1"/>
  <c r="CS268" i="24"/>
  <c r="BZ334" i="24"/>
  <c r="BY335" i="24"/>
  <c r="CC334" i="24"/>
  <c r="CE333" i="24"/>
  <c r="CA333" i="24"/>
  <c r="CB333" i="24"/>
  <c r="CF333" i="24"/>
  <c r="CD333" i="24"/>
  <c r="AY135" i="24"/>
  <c r="AW135" i="24"/>
  <c r="AQ135" i="24"/>
  <c r="AJ135" i="24"/>
  <c r="BA135" i="24"/>
  <c r="BE135" i="24"/>
  <c r="AM135" i="24"/>
  <c r="AP135" i="24"/>
  <c r="AV135" i="24"/>
  <c r="AK135" i="24"/>
  <c r="AT135" i="24"/>
  <c r="BD135" i="24"/>
  <c r="AN135" i="24"/>
  <c r="AZ135" i="24"/>
  <c r="AS135" i="24"/>
  <c r="AR136" i="24"/>
  <c r="AX136" i="24"/>
  <c r="AH137" i="24"/>
  <c r="AI136" i="24"/>
  <c r="AO136" i="24"/>
  <c r="AU136" i="24"/>
  <c r="AL136" i="24"/>
  <c r="H75" i="26"/>
  <c r="G75" i="26"/>
  <c r="C75" i="26"/>
  <c r="F75" i="26"/>
  <c r="D75" i="26"/>
  <c r="E76" i="26"/>
  <c r="A77" i="26"/>
  <c r="B76" i="26"/>
  <c r="F15" i="34"/>
  <c r="D15" i="34"/>
  <c r="C16" i="34"/>
  <c r="B17" i="34"/>
  <c r="C17" i="34" s="1"/>
  <c r="F16" i="34"/>
  <c r="E17" i="34"/>
  <c r="H17" i="17"/>
  <c r="E17" i="17"/>
  <c r="D17" i="17"/>
  <c r="A18" i="17"/>
  <c r="E18" i="34"/>
  <c r="B18" i="34"/>
  <c r="A19" i="34"/>
  <c r="CX268" i="24" l="1"/>
  <c r="CY268" i="24"/>
  <c r="CT268" i="24"/>
  <c r="CU268" i="24"/>
  <c r="CW268" i="24"/>
  <c r="CS269" i="24"/>
  <c r="CR270" i="24"/>
  <c r="CV270" i="24" s="1"/>
  <c r="CB334" i="24"/>
  <c r="CA334" i="24"/>
  <c r="CD334" i="24"/>
  <c r="CE334" i="24"/>
  <c r="CF334" i="24"/>
  <c r="CC335" i="24"/>
  <c r="BZ335" i="24"/>
  <c r="BY336" i="24"/>
  <c r="AN136" i="24"/>
  <c r="AV136" i="24"/>
  <c r="BA136" i="24"/>
  <c r="AW136" i="24"/>
  <c r="AM136" i="24"/>
  <c r="AS136" i="24"/>
  <c r="AK136" i="24"/>
  <c r="AJ136" i="24"/>
  <c r="AZ136" i="24"/>
  <c r="AQ136" i="24"/>
  <c r="AP136" i="24"/>
  <c r="AT136" i="24"/>
  <c r="BD136" i="24"/>
  <c r="AY136" i="24"/>
  <c r="BE136" i="24"/>
  <c r="AH138" i="24"/>
  <c r="AL137" i="24"/>
  <c r="AU137" i="24"/>
  <c r="AX137" i="24"/>
  <c r="AO137" i="24"/>
  <c r="AR137" i="24"/>
  <c r="AI137" i="24"/>
  <c r="D76" i="26"/>
  <c r="F76" i="26"/>
  <c r="H76" i="26"/>
  <c r="C76" i="26"/>
  <c r="G76" i="26"/>
  <c r="B77" i="26"/>
  <c r="E77" i="26"/>
  <c r="A78" i="26"/>
  <c r="G16" i="34"/>
  <c r="G15" i="34"/>
  <c r="D17" i="34"/>
  <c r="F17" i="34"/>
  <c r="G17" i="34"/>
  <c r="H18" i="17"/>
  <c r="E18" i="17"/>
  <c r="D18" i="17"/>
  <c r="A19" i="17"/>
  <c r="B19" i="34"/>
  <c r="E19" i="34"/>
  <c r="A20" i="34"/>
  <c r="F18" i="34"/>
  <c r="D18" i="34"/>
  <c r="C18" i="34"/>
  <c r="G18" i="34" s="1"/>
  <c r="CT269" i="24" l="1"/>
  <c r="CU269" i="24"/>
  <c r="CY269" i="24"/>
  <c r="CW269" i="24"/>
  <c r="CX269" i="24"/>
  <c r="CR271" i="24"/>
  <c r="CV271" i="24" s="1"/>
  <c r="CS270" i="24"/>
  <c r="CB335" i="24"/>
  <c r="CA335" i="24"/>
  <c r="CF335" i="24"/>
  <c r="CE335" i="24"/>
  <c r="CD335" i="24"/>
  <c r="BZ336" i="24"/>
  <c r="BY337" i="24"/>
  <c r="CC336" i="24"/>
  <c r="AZ137" i="24"/>
  <c r="AT137" i="24"/>
  <c r="AW137" i="24"/>
  <c r="AM137" i="24"/>
  <c r="AK137" i="24"/>
  <c r="BA137" i="24"/>
  <c r="BE137" i="24"/>
  <c r="AN137" i="24"/>
  <c r="AS137" i="24"/>
  <c r="AQ137" i="24"/>
  <c r="BD137" i="24"/>
  <c r="AV137" i="24"/>
  <c r="AP137" i="24"/>
  <c r="AY137" i="24"/>
  <c r="AJ137" i="24"/>
  <c r="AI138" i="24"/>
  <c r="AU138" i="24"/>
  <c r="AH139" i="24"/>
  <c r="AL138" i="24"/>
  <c r="AR138" i="24"/>
  <c r="AO138" i="24"/>
  <c r="AX138" i="24"/>
  <c r="A79" i="26"/>
  <c r="E78" i="26"/>
  <c r="B78" i="26"/>
  <c r="D77" i="26"/>
  <c r="G77" i="26"/>
  <c r="C77" i="26"/>
  <c r="F77" i="26"/>
  <c r="H77" i="26"/>
  <c r="H19" i="17"/>
  <c r="E19" i="17"/>
  <c r="D19" i="17"/>
  <c r="A20" i="17"/>
  <c r="B20" i="34"/>
  <c r="E20" i="34"/>
  <c r="A21" i="34"/>
  <c r="F19" i="34"/>
  <c r="D19" i="34"/>
  <c r="C19" i="34"/>
  <c r="CW270" i="24" l="1"/>
  <c r="CX270" i="24"/>
  <c r="CY270" i="24"/>
  <c r="CT270" i="24"/>
  <c r="CU270" i="24"/>
  <c r="CS271" i="24"/>
  <c r="CR272" i="24"/>
  <c r="CV272" i="24" s="1"/>
  <c r="CD336" i="24"/>
  <c r="CE336" i="24"/>
  <c r="CF336" i="24"/>
  <c r="CB336" i="24"/>
  <c r="CA336" i="24"/>
  <c r="BY338" i="24"/>
  <c r="BZ337" i="24"/>
  <c r="CC337" i="24"/>
  <c r="AM138" i="24"/>
  <c r="AZ138" i="24"/>
  <c r="AJ138" i="24"/>
  <c r="AN138" i="24"/>
  <c r="AW138" i="24"/>
  <c r="AP138" i="24"/>
  <c r="BA138" i="24"/>
  <c r="AS138" i="24"/>
  <c r="BD138" i="24"/>
  <c r="AY138" i="24"/>
  <c r="AQ138" i="24"/>
  <c r="AT138" i="24"/>
  <c r="AK138" i="24"/>
  <c r="AV138" i="24"/>
  <c r="BE138" i="24"/>
  <c r="AO139" i="24"/>
  <c r="AX139" i="24"/>
  <c r="AI139" i="24"/>
  <c r="AL139" i="24"/>
  <c r="AR139" i="24"/>
  <c r="AU139" i="24"/>
  <c r="AH140" i="24"/>
  <c r="F78" i="26"/>
  <c r="D78" i="26"/>
  <c r="H78" i="26"/>
  <c r="G78" i="26"/>
  <c r="C78" i="26"/>
  <c r="B79" i="26"/>
  <c r="E79" i="26"/>
  <c r="A80" i="26"/>
  <c r="H20" i="17"/>
  <c r="E20" i="17"/>
  <c r="D20" i="17"/>
  <c r="A21" i="17"/>
  <c r="G19" i="34"/>
  <c r="E21" i="34"/>
  <c r="B21" i="34"/>
  <c r="A22" i="34"/>
  <c r="D20" i="34"/>
  <c r="F20" i="34"/>
  <c r="C20" i="34"/>
  <c r="CR273" i="24" l="1"/>
  <c r="CV273" i="24" s="1"/>
  <c r="CS272" i="24"/>
  <c r="CT271" i="24"/>
  <c r="CU271" i="24"/>
  <c r="CX271" i="24"/>
  <c r="CY271" i="24"/>
  <c r="CW271" i="24"/>
  <c r="CA337" i="24"/>
  <c r="CD337" i="24"/>
  <c r="CE337" i="24"/>
  <c r="CB337" i="24"/>
  <c r="CF337" i="24"/>
  <c r="BZ338" i="24"/>
  <c r="BY339" i="24"/>
  <c r="CC338" i="24"/>
  <c r="AX140" i="24"/>
  <c r="AU140" i="24"/>
  <c r="AL140" i="24"/>
  <c r="AI140" i="24"/>
  <c r="AH141" i="24"/>
  <c r="AO140" i="24"/>
  <c r="AR140" i="24"/>
  <c r="AP139" i="24"/>
  <c r="AV139" i="24"/>
  <c r="AZ139" i="24"/>
  <c r="AJ139" i="24"/>
  <c r="AT139" i="24"/>
  <c r="AY139" i="24"/>
  <c r="AK139" i="24"/>
  <c r="BE139" i="24"/>
  <c r="AN139" i="24"/>
  <c r="AQ139" i="24"/>
  <c r="AS139" i="24"/>
  <c r="AW139" i="24"/>
  <c r="BA139" i="24"/>
  <c r="AM139" i="24"/>
  <c r="BD139" i="24"/>
  <c r="C79" i="26"/>
  <c r="F79" i="26"/>
  <c r="D79" i="26"/>
  <c r="G79" i="26"/>
  <c r="H79" i="26"/>
  <c r="E80" i="26"/>
  <c r="A81" i="26"/>
  <c r="B80" i="26"/>
  <c r="H21" i="17"/>
  <c r="E21" i="17"/>
  <c r="D21" i="17"/>
  <c r="A22" i="17"/>
  <c r="G20" i="34"/>
  <c r="B22" i="34"/>
  <c r="E22" i="34"/>
  <c r="A23" i="34"/>
  <c r="C21" i="34"/>
  <c r="F21" i="34"/>
  <c r="D21" i="34"/>
  <c r="CX272" i="24" l="1"/>
  <c r="CY272" i="24"/>
  <c r="CT272" i="24"/>
  <c r="CU272" i="24"/>
  <c r="CW272" i="24"/>
  <c r="CS273" i="24"/>
  <c r="CR274" i="24"/>
  <c r="CV274" i="24" s="1"/>
  <c r="BY340" i="24"/>
  <c r="BZ339" i="24"/>
  <c r="CC339" i="24"/>
  <c r="CE338" i="24"/>
  <c r="CD338" i="24"/>
  <c r="CF338" i="24"/>
  <c r="CA338" i="24"/>
  <c r="CB338" i="24"/>
  <c r="AL141" i="24"/>
  <c r="AR141" i="24"/>
  <c r="AO141" i="24"/>
  <c r="AX141" i="24"/>
  <c r="AH142" i="24"/>
  <c r="AU141" i="24"/>
  <c r="AI141" i="24"/>
  <c r="BD140" i="24"/>
  <c r="AQ140" i="24"/>
  <c r="AZ140" i="24"/>
  <c r="AN140" i="24"/>
  <c r="AP140" i="24"/>
  <c r="AT140" i="24"/>
  <c r="BE140" i="24"/>
  <c r="AM140" i="24"/>
  <c r="AS140" i="24"/>
  <c r="AJ140" i="24"/>
  <c r="AW140" i="24"/>
  <c r="AY140" i="24"/>
  <c r="BA140" i="24"/>
  <c r="AV140" i="24"/>
  <c r="AK140" i="24"/>
  <c r="A82" i="26"/>
  <c r="B81" i="26"/>
  <c r="E81" i="26"/>
  <c r="D80" i="26"/>
  <c r="F80" i="26"/>
  <c r="G80" i="26"/>
  <c r="H80" i="26"/>
  <c r="C80" i="26"/>
  <c r="H22" i="17"/>
  <c r="E22" i="17"/>
  <c r="D22" i="17"/>
  <c r="A23" i="17"/>
  <c r="G21" i="34"/>
  <c r="E23" i="34"/>
  <c r="B23" i="34"/>
  <c r="A24" i="34"/>
  <c r="C22" i="34"/>
  <c r="D22" i="34"/>
  <c r="F22" i="34"/>
  <c r="CT273" i="24" l="1"/>
  <c r="CU273" i="24"/>
  <c r="CW273" i="24"/>
  <c r="CX273" i="24"/>
  <c r="CY273" i="24"/>
  <c r="CS274" i="24"/>
  <c r="CR275" i="24"/>
  <c r="CV275" i="24" s="1"/>
  <c r="BZ340" i="24"/>
  <c r="CC340" i="24"/>
  <c r="BY341" i="24"/>
  <c r="CE339" i="24"/>
  <c r="CF339" i="24"/>
  <c r="CD339" i="24"/>
  <c r="CA339" i="24"/>
  <c r="CB339" i="24"/>
  <c r="AL142" i="24"/>
  <c r="AX142" i="24"/>
  <c r="AO142" i="24"/>
  <c r="AR142" i="24"/>
  <c r="AH143" i="24"/>
  <c r="AU142" i="24"/>
  <c r="AI142" i="24"/>
  <c r="AN141" i="24"/>
  <c r="AZ141" i="24"/>
  <c r="BA141" i="24"/>
  <c r="AJ141" i="24"/>
  <c r="AM141" i="24"/>
  <c r="AW141" i="24"/>
  <c r="AS141" i="24"/>
  <c r="AQ141" i="24"/>
  <c r="AK141" i="24"/>
  <c r="BE141" i="24"/>
  <c r="AY141" i="24"/>
  <c r="AP141" i="24"/>
  <c r="BD141" i="24"/>
  <c r="AT141" i="24"/>
  <c r="AV141" i="24"/>
  <c r="D81" i="26"/>
  <c r="G81" i="26"/>
  <c r="H81" i="26"/>
  <c r="C81" i="26"/>
  <c r="F81" i="26"/>
  <c r="B82" i="26"/>
  <c r="A83" i="26"/>
  <c r="E82" i="26"/>
  <c r="H23" i="17"/>
  <c r="E23" i="17"/>
  <c r="D23" i="17"/>
  <c r="A24" i="17"/>
  <c r="G22" i="34"/>
  <c r="B24" i="34"/>
  <c r="E24" i="34"/>
  <c r="A25" i="34"/>
  <c r="F23" i="34"/>
  <c r="D23" i="34"/>
  <c r="C23" i="34"/>
  <c r="CU274" i="24" l="1"/>
  <c r="CT274" i="24"/>
  <c r="CW274" i="24"/>
  <c r="CX274" i="24"/>
  <c r="CY274" i="24"/>
  <c r="CS275" i="24"/>
  <c r="CR276" i="24"/>
  <c r="CV276" i="24" s="1"/>
  <c r="CA340" i="24"/>
  <c r="CB340" i="24"/>
  <c r="CD340" i="24"/>
  <c r="CE340" i="24"/>
  <c r="CF340" i="24"/>
  <c r="BY342" i="24"/>
  <c r="BZ341" i="24"/>
  <c r="CC341" i="24"/>
  <c r="AY142" i="24"/>
  <c r="AQ142" i="24"/>
  <c r="AS142" i="24"/>
  <c r="AM142" i="24"/>
  <c r="BA142" i="24"/>
  <c r="BE142" i="24"/>
  <c r="AJ142" i="24"/>
  <c r="AP142" i="24"/>
  <c r="BD142" i="24"/>
  <c r="AZ142" i="24"/>
  <c r="AV142" i="24"/>
  <c r="AT142" i="24"/>
  <c r="AN142" i="24"/>
  <c r="AW142" i="24"/>
  <c r="AK142" i="24"/>
  <c r="AI143" i="24"/>
  <c r="AR143" i="24"/>
  <c r="AH144" i="24"/>
  <c r="AL143" i="24"/>
  <c r="AX143" i="24"/>
  <c r="AO143" i="24"/>
  <c r="AU143" i="24"/>
  <c r="B83" i="26"/>
  <c r="A84" i="26"/>
  <c r="E83" i="26"/>
  <c r="C82" i="26"/>
  <c r="F82" i="26"/>
  <c r="D82" i="26"/>
  <c r="H82" i="26"/>
  <c r="G82" i="26"/>
  <c r="H24" i="17"/>
  <c r="E24" i="17"/>
  <c r="D24" i="17"/>
  <c r="A25" i="17"/>
  <c r="G23" i="34"/>
  <c r="E25" i="34"/>
  <c r="B25" i="34"/>
  <c r="A26" i="34"/>
  <c r="C24" i="34"/>
  <c r="F24" i="34"/>
  <c r="D24" i="34"/>
  <c r="G24" i="34" s="1"/>
  <c r="CS276" i="24" l="1"/>
  <c r="CR277" i="24"/>
  <c r="CV277" i="24" s="1"/>
  <c r="CW275" i="24"/>
  <c r="CX275" i="24"/>
  <c r="CY275" i="24"/>
  <c r="CU275" i="24"/>
  <c r="CT275" i="24"/>
  <c r="BZ342" i="24"/>
  <c r="CC342" i="24"/>
  <c r="BY343" i="24"/>
  <c r="CA341" i="24"/>
  <c r="CB341" i="24"/>
  <c r="CE341" i="24"/>
  <c r="CF341" i="24"/>
  <c r="CD341" i="24"/>
  <c r="AQ143" i="24"/>
  <c r="AZ143" i="24"/>
  <c r="BA143" i="24"/>
  <c r="AJ143" i="24"/>
  <c r="AN143" i="24"/>
  <c r="AP143" i="24"/>
  <c r="BD143" i="24"/>
  <c r="AK143" i="24"/>
  <c r="AM143" i="24"/>
  <c r="AS143" i="24"/>
  <c r="AT143" i="24"/>
  <c r="BE143" i="24"/>
  <c r="AV143" i="24"/>
  <c r="AY143" i="24"/>
  <c r="AW143" i="24"/>
  <c r="AL144" i="24"/>
  <c r="AI144" i="24"/>
  <c r="AX144" i="24"/>
  <c r="AU144" i="24"/>
  <c r="AR144" i="24"/>
  <c r="AO144" i="24"/>
  <c r="AH145" i="24"/>
  <c r="E84" i="26"/>
  <c r="B84" i="26"/>
  <c r="A85" i="26"/>
  <c r="F83" i="26"/>
  <c r="C83" i="26"/>
  <c r="D83" i="26"/>
  <c r="G83" i="26"/>
  <c r="H83" i="26"/>
  <c r="H25" i="17"/>
  <c r="E25" i="17"/>
  <c r="D25" i="17"/>
  <c r="A26" i="17"/>
  <c r="B26" i="34"/>
  <c r="E26" i="34"/>
  <c r="A27" i="34"/>
  <c r="F25" i="34"/>
  <c r="D25" i="34"/>
  <c r="C25" i="34"/>
  <c r="CW276" i="24" l="1"/>
  <c r="CY276" i="24"/>
  <c r="CT276" i="24"/>
  <c r="CX276" i="24"/>
  <c r="CU276" i="24"/>
  <c r="CS277" i="24"/>
  <c r="CR278" i="24"/>
  <c r="CV278" i="24" s="1"/>
  <c r="CD342" i="24"/>
  <c r="CE342" i="24"/>
  <c r="CA342" i="24"/>
  <c r="CB342" i="24"/>
  <c r="CF342" i="24"/>
  <c r="BY344" i="24"/>
  <c r="CC343" i="24"/>
  <c r="BZ343" i="24"/>
  <c r="AL145" i="24"/>
  <c r="AX145" i="24"/>
  <c r="AR145" i="24"/>
  <c r="AO145" i="24"/>
  <c r="AI145" i="24"/>
  <c r="AU145" i="24"/>
  <c r="AH146" i="24"/>
  <c r="AT144" i="24"/>
  <c r="AJ144" i="24"/>
  <c r="AQ144" i="24"/>
  <c r="BD144" i="24"/>
  <c r="AS144" i="24"/>
  <c r="AK144" i="24"/>
  <c r="AY144" i="24"/>
  <c r="AP144" i="24"/>
  <c r="AZ144" i="24"/>
  <c r="BE144" i="24"/>
  <c r="AV144" i="24"/>
  <c r="AN144" i="24"/>
  <c r="AM144" i="24"/>
  <c r="BA144" i="24"/>
  <c r="AW144" i="24"/>
  <c r="B85" i="26"/>
  <c r="E85" i="26"/>
  <c r="A86" i="26"/>
  <c r="D84" i="26"/>
  <c r="C84" i="26"/>
  <c r="F84" i="26"/>
  <c r="H84" i="26"/>
  <c r="G84" i="26"/>
  <c r="H26" i="17"/>
  <c r="E26" i="17"/>
  <c r="D26" i="17"/>
  <c r="A27" i="17"/>
  <c r="G25" i="34"/>
  <c r="E27" i="34"/>
  <c r="B27" i="34"/>
  <c r="A28" i="34"/>
  <c r="C26" i="34"/>
  <c r="F26" i="34"/>
  <c r="D26" i="34"/>
  <c r="CS278" i="24" l="1"/>
  <c r="CR279" i="24"/>
  <c r="CV279" i="24" s="1"/>
  <c r="CT277" i="24"/>
  <c r="CU277" i="24"/>
  <c r="CY277" i="24"/>
  <c r="CW277" i="24"/>
  <c r="CX277" i="24"/>
  <c r="CE343" i="24"/>
  <c r="CB343" i="24"/>
  <c r="CD343" i="24"/>
  <c r="CA343" i="24"/>
  <c r="CF343" i="24"/>
  <c r="BZ344" i="24"/>
  <c r="BY345" i="24"/>
  <c r="CC344" i="24"/>
  <c r="AK145" i="24"/>
  <c r="AT145" i="24"/>
  <c r="AW145" i="24"/>
  <c r="AZ145" i="24"/>
  <c r="BD145" i="24"/>
  <c r="AP145" i="24"/>
  <c r="BA145" i="24"/>
  <c r="AJ145" i="24"/>
  <c r="AM145" i="24"/>
  <c r="AN145" i="24"/>
  <c r="AY145" i="24"/>
  <c r="BE145" i="24"/>
  <c r="AV145" i="24"/>
  <c r="AS145" i="24"/>
  <c r="AQ145" i="24"/>
  <c r="AL146" i="24"/>
  <c r="AO146" i="24"/>
  <c r="AH147" i="24"/>
  <c r="AU146" i="24"/>
  <c r="AX146" i="24"/>
  <c r="AI146" i="24"/>
  <c r="AR146" i="24"/>
  <c r="E86" i="26"/>
  <c r="B86" i="26"/>
  <c r="A87" i="26"/>
  <c r="C85" i="26"/>
  <c r="F85" i="26"/>
  <c r="G85" i="26"/>
  <c r="H85" i="26"/>
  <c r="D85" i="26"/>
  <c r="H27" i="17"/>
  <c r="E27" i="17"/>
  <c r="D27" i="17"/>
  <c r="A28" i="17"/>
  <c r="G26" i="34"/>
  <c r="E28" i="34"/>
  <c r="B28" i="34"/>
  <c r="A29" i="34"/>
  <c r="C27" i="34"/>
  <c r="G27" i="34" s="1"/>
  <c r="F27" i="34"/>
  <c r="D27" i="34"/>
  <c r="CS279" i="24" l="1"/>
  <c r="CR280" i="24"/>
  <c r="CV280" i="24" s="1"/>
  <c r="CX278" i="24"/>
  <c r="CU278" i="24"/>
  <c r="CT278" i="24"/>
  <c r="CW278" i="24"/>
  <c r="CY278" i="24"/>
  <c r="CA344" i="24"/>
  <c r="CB344" i="24"/>
  <c r="CD344" i="24"/>
  <c r="CE344" i="24"/>
  <c r="CF344" i="24"/>
  <c r="BY346" i="24"/>
  <c r="BZ345" i="24"/>
  <c r="CC345" i="24"/>
  <c r="AT146" i="24"/>
  <c r="AV146" i="24"/>
  <c r="AW146" i="24"/>
  <c r="AM146" i="24"/>
  <c r="AN146" i="24"/>
  <c r="AP146" i="24"/>
  <c r="AJ146" i="24"/>
  <c r="AK146" i="24"/>
  <c r="AY146" i="24"/>
  <c r="AQ146" i="24"/>
  <c r="AS146" i="24"/>
  <c r="AZ146" i="24"/>
  <c r="BA146" i="24"/>
  <c r="BE146" i="24"/>
  <c r="BD146" i="24"/>
  <c r="AH148" i="24"/>
  <c r="AI147" i="24"/>
  <c r="AL147" i="24"/>
  <c r="AU147" i="24"/>
  <c r="AX147" i="24"/>
  <c r="AO147" i="24"/>
  <c r="AR147" i="24"/>
  <c r="E87" i="26"/>
  <c r="B87" i="26"/>
  <c r="A88" i="26"/>
  <c r="F86" i="26"/>
  <c r="G86" i="26"/>
  <c r="H86" i="26"/>
  <c r="C86" i="26"/>
  <c r="D86" i="26"/>
  <c r="H28" i="17"/>
  <c r="E28" i="17"/>
  <c r="D28" i="17"/>
  <c r="A29" i="17"/>
  <c r="A30" i="34"/>
  <c r="B29" i="34"/>
  <c r="E29" i="34"/>
  <c r="F28" i="34"/>
  <c r="D28" i="34"/>
  <c r="C28" i="34"/>
  <c r="G28" i="34" s="1"/>
  <c r="CR281" i="24" l="1"/>
  <c r="CV281" i="24" s="1"/>
  <c r="CS280" i="24"/>
  <c r="CT279" i="24"/>
  <c r="CW279" i="24"/>
  <c r="CY279" i="24"/>
  <c r="CU279" i="24"/>
  <c r="CX279" i="24"/>
  <c r="BZ346" i="24"/>
  <c r="CC346" i="24"/>
  <c r="BY347" i="24"/>
  <c r="CD345" i="24"/>
  <c r="CB345" i="24"/>
  <c r="CE345" i="24"/>
  <c r="CF345" i="24"/>
  <c r="CA345" i="24"/>
  <c r="AI148" i="24"/>
  <c r="AU148" i="24"/>
  <c r="AO148" i="24"/>
  <c r="AL148" i="24"/>
  <c r="AH149" i="24"/>
  <c r="AX148" i="24"/>
  <c r="AR148" i="24"/>
  <c r="AN147" i="24"/>
  <c r="BE147" i="24"/>
  <c r="AT147" i="24"/>
  <c r="AP147" i="24"/>
  <c r="AZ147" i="24"/>
  <c r="BA147" i="24"/>
  <c r="AJ147" i="24"/>
  <c r="AS147" i="24"/>
  <c r="AQ147" i="24"/>
  <c r="AM147" i="24"/>
  <c r="AW147" i="24"/>
  <c r="AY147" i="24"/>
  <c r="BD147" i="24"/>
  <c r="AK147" i="24"/>
  <c r="AV147" i="24"/>
  <c r="E88" i="26"/>
  <c r="A89" i="26"/>
  <c r="B88" i="26"/>
  <c r="G87" i="26"/>
  <c r="C87" i="26"/>
  <c r="D87" i="26"/>
  <c r="H87" i="26"/>
  <c r="F87" i="26"/>
  <c r="H29" i="17"/>
  <c r="E29" i="17"/>
  <c r="D29" i="17"/>
  <c r="A30" i="17"/>
  <c r="A31" i="17" s="1"/>
  <c r="D29" i="34"/>
  <c r="C29" i="34"/>
  <c r="G29" i="34" s="1"/>
  <c r="F29" i="34"/>
  <c r="A31" i="34"/>
  <c r="E30" i="34"/>
  <c r="B30" i="34"/>
  <c r="CU280" i="24" l="1"/>
  <c r="CW280" i="24"/>
  <c r="CX280" i="24"/>
  <c r="CY280" i="24"/>
  <c r="CT280" i="24"/>
  <c r="CS281" i="24"/>
  <c r="CR282" i="24"/>
  <c r="CV282" i="24" s="1"/>
  <c r="BY348" i="24"/>
  <c r="BZ347" i="24"/>
  <c r="CC347" i="24"/>
  <c r="CB346" i="24"/>
  <c r="CA346" i="24"/>
  <c r="CD346" i="24"/>
  <c r="CE346" i="24"/>
  <c r="CF346" i="24"/>
  <c r="AU149" i="24"/>
  <c r="AX149" i="24"/>
  <c r="AH150" i="24"/>
  <c r="AI149" i="24"/>
  <c r="AL149" i="24"/>
  <c r="AO149" i="24"/>
  <c r="AR149" i="24"/>
  <c r="AJ148" i="24"/>
  <c r="AK148" i="24"/>
  <c r="AN148" i="24"/>
  <c r="BD148" i="24"/>
  <c r="AT148" i="24"/>
  <c r="BA148" i="24"/>
  <c r="AW148" i="24"/>
  <c r="AQ148" i="24"/>
  <c r="BE148" i="24"/>
  <c r="AP148" i="24"/>
  <c r="AZ148" i="24"/>
  <c r="AY148" i="24"/>
  <c r="AM148" i="24"/>
  <c r="AS148" i="24"/>
  <c r="AV148" i="24"/>
  <c r="F88" i="26"/>
  <c r="G88" i="26"/>
  <c r="C88" i="26"/>
  <c r="D88" i="26"/>
  <c r="H88" i="26"/>
  <c r="E89" i="26"/>
  <c r="A90" i="26"/>
  <c r="B89" i="26"/>
  <c r="D31" i="17"/>
  <c r="E31" i="17"/>
  <c r="H31" i="17"/>
  <c r="A32" i="17"/>
  <c r="H30" i="17"/>
  <c r="E30" i="17"/>
  <c r="D30" i="17"/>
  <c r="F30" i="34"/>
  <c r="D30" i="34"/>
  <c r="C30" i="34"/>
  <c r="G30" i="34" s="1"/>
  <c r="A32" i="34"/>
  <c r="E31" i="34"/>
  <c r="B31" i="34"/>
  <c r="CT281" i="24" l="1"/>
  <c r="CU281" i="24"/>
  <c r="CW281" i="24"/>
  <c r="CX281" i="24"/>
  <c r="CY281" i="24"/>
  <c r="CR283" i="24"/>
  <c r="CV283" i="24" s="1"/>
  <c r="CS282" i="24"/>
  <c r="CE347" i="24"/>
  <c r="CF347" i="24"/>
  <c r="CA347" i="24"/>
  <c r="CB347" i="24"/>
  <c r="CD347" i="24"/>
  <c r="BZ348" i="24"/>
  <c r="BY349" i="24"/>
  <c r="CC348" i="24"/>
  <c r="AY149" i="24"/>
  <c r="AJ149" i="24"/>
  <c r="AM149" i="24"/>
  <c r="AS149" i="24"/>
  <c r="AV149" i="24"/>
  <c r="BE149" i="24"/>
  <c r="AW149" i="24"/>
  <c r="AT149" i="24"/>
  <c r="BA149" i="24"/>
  <c r="AP149" i="24"/>
  <c r="AK149" i="24"/>
  <c r="BD149" i="24"/>
  <c r="AN149" i="24"/>
  <c r="AZ149" i="24"/>
  <c r="AQ149" i="24"/>
  <c r="AU150" i="24"/>
  <c r="AX150" i="24"/>
  <c r="AI150" i="24"/>
  <c r="AL150" i="24"/>
  <c r="AH151" i="24"/>
  <c r="AO150" i="24"/>
  <c r="AR150" i="24"/>
  <c r="A91" i="26"/>
  <c r="B90" i="26"/>
  <c r="E90" i="26"/>
  <c r="C89" i="26"/>
  <c r="D89" i="26"/>
  <c r="G89" i="26"/>
  <c r="H89" i="26"/>
  <c r="F89" i="26"/>
  <c r="H32" i="17"/>
  <c r="D32" i="17"/>
  <c r="E32" i="17"/>
  <c r="A33" i="17"/>
  <c r="G31" i="34"/>
  <c r="F31" i="34"/>
  <c r="D31" i="34"/>
  <c r="C31" i="34"/>
  <c r="A33" i="34"/>
  <c r="E32" i="34"/>
  <c r="B32" i="34"/>
  <c r="CS283" i="24" l="1"/>
  <c r="CR284" i="24"/>
  <c r="CV284" i="24" s="1"/>
  <c r="CT282" i="24"/>
  <c r="CU282" i="24"/>
  <c r="CW282" i="24"/>
  <c r="CX282" i="24"/>
  <c r="CY282" i="24"/>
  <c r="CD348" i="24"/>
  <c r="CE348" i="24"/>
  <c r="CF348" i="24"/>
  <c r="CA348" i="24"/>
  <c r="CB348" i="24"/>
  <c r="BY350" i="24"/>
  <c r="CC349" i="24"/>
  <c r="BZ349" i="24"/>
  <c r="BE150" i="24"/>
  <c r="AS150" i="24"/>
  <c r="AV150" i="24"/>
  <c r="AY150" i="24"/>
  <c r="AQ150" i="24"/>
  <c r="AP150" i="24"/>
  <c r="AT150" i="24"/>
  <c r="AJ150" i="24"/>
  <c r="AM150" i="24"/>
  <c r="AZ150" i="24"/>
  <c r="BD150" i="24"/>
  <c r="AW150" i="24"/>
  <c r="AK150" i="24"/>
  <c r="AN150" i="24"/>
  <c r="BA150" i="24"/>
  <c r="AR151" i="24"/>
  <c r="AU151" i="24"/>
  <c r="AO151" i="24"/>
  <c r="AL151" i="24"/>
  <c r="AX151" i="24"/>
  <c r="AH152" i="24"/>
  <c r="AI151" i="24"/>
  <c r="C90" i="26"/>
  <c r="F90" i="26"/>
  <c r="G90" i="26"/>
  <c r="H90" i="26"/>
  <c r="D90" i="26"/>
  <c r="E91" i="26"/>
  <c r="A92" i="26"/>
  <c r="B91" i="26"/>
  <c r="D33" i="17"/>
  <c r="E33" i="17"/>
  <c r="A34" i="17"/>
  <c r="H33" i="17"/>
  <c r="G32" i="34"/>
  <c r="F32" i="34"/>
  <c r="D32" i="34"/>
  <c r="C32" i="34"/>
  <c r="B33" i="34"/>
  <c r="A34" i="34"/>
  <c r="E33" i="34"/>
  <c r="CS284" i="24" l="1"/>
  <c r="CR285" i="24"/>
  <c r="CV285" i="24" s="1"/>
  <c r="CU283" i="24"/>
  <c r="CT283" i="24"/>
  <c r="CX283" i="24"/>
  <c r="CW283" i="24"/>
  <c r="CY283" i="24"/>
  <c r="CA349" i="24"/>
  <c r="CB349" i="24"/>
  <c r="CE349" i="24"/>
  <c r="CF349" i="24"/>
  <c r="CD349" i="24"/>
  <c r="BZ350" i="24"/>
  <c r="BY351" i="24"/>
  <c r="CC350" i="24"/>
  <c r="AR152" i="24"/>
  <c r="AU152" i="24"/>
  <c r="AX152" i="24"/>
  <c r="AI152" i="24"/>
  <c r="AL152" i="24"/>
  <c r="AH153" i="24"/>
  <c r="AO152" i="24"/>
  <c r="AP151" i="24"/>
  <c r="AQ151" i="24"/>
  <c r="AW151" i="24"/>
  <c r="AY151" i="24"/>
  <c r="BA151" i="24"/>
  <c r="BD151" i="24"/>
  <c r="AJ151" i="24"/>
  <c r="AT151" i="24"/>
  <c r="AZ151" i="24"/>
  <c r="AK151" i="24"/>
  <c r="AS151" i="24"/>
  <c r="AM151" i="24"/>
  <c r="BE151" i="24"/>
  <c r="AN151" i="24"/>
  <c r="AV151" i="24"/>
  <c r="G91" i="26"/>
  <c r="C91" i="26"/>
  <c r="D91" i="26"/>
  <c r="F91" i="26"/>
  <c r="H91" i="26"/>
  <c r="E92" i="26"/>
  <c r="B92" i="26"/>
  <c r="A93" i="26"/>
  <c r="D34" i="17"/>
  <c r="E34" i="17"/>
  <c r="H34" i="17"/>
  <c r="A35" i="17"/>
  <c r="A35" i="34"/>
  <c r="E34" i="34"/>
  <c r="B34" i="34"/>
  <c r="F33" i="34"/>
  <c r="C33" i="34"/>
  <c r="D33" i="34"/>
  <c r="G33" i="34"/>
  <c r="CS285" i="24" l="1"/>
  <c r="CR286" i="24"/>
  <c r="CV286" i="24" s="1"/>
  <c r="CX284" i="24"/>
  <c r="CY284" i="24"/>
  <c r="CU284" i="24"/>
  <c r="CW284" i="24"/>
  <c r="CT284" i="24"/>
  <c r="BZ351" i="24"/>
  <c r="CC351" i="24"/>
  <c r="BY352" i="24"/>
  <c r="CE350" i="24"/>
  <c r="CF350" i="24"/>
  <c r="CB350" i="24"/>
  <c r="CD350" i="24"/>
  <c r="CA350" i="24"/>
  <c r="AM152" i="24"/>
  <c r="AJ152" i="24"/>
  <c r="AK152" i="24"/>
  <c r="AV152" i="24"/>
  <c r="AQ152" i="24"/>
  <c r="AS152" i="24"/>
  <c r="AZ152" i="24"/>
  <c r="BA152" i="24"/>
  <c r="AT152" i="24"/>
  <c r="AW152" i="24"/>
  <c r="BE152" i="24"/>
  <c r="AP152" i="24"/>
  <c r="AY152" i="24"/>
  <c r="BD152" i="24"/>
  <c r="AN152" i="24"/>
  <c r="AH154" i="24"/>
  <c r="AO153" i="24"/>
  <c r="AX153" i="24"/>
  <c r="AI153" i="24"/>
  <c r="AL153" i="24"/>
  <c r="AR153" i="24"/>
  <c r="AU153" i="24"/>
  <c r="B93" i="26"/>
  <c r="A94" i="26"/>
  <c r="E93" i="26"/>
  <c r="D92" i="26"/>
  <c r="H92" i="26"/>
  <c r="F92" i="26"/>
  <c r="G92" i="26"/>
  <c r="C92" i="26"/>
  <c r="D35" i="17"/>
  <c r="E35" i="17"/>
  <c r="H35" i="17"/>
  <c r="A36" i="17"/>
  <c r="F34" i="34"/>
  <c r="D34" i="34"/>
  <c r="C34" i="34"/>
  <c r="G34" i="34"/>
  <c r="E35" i="34"/>
  <c r="B35" i="34"/>
  <c r="A36" i="34"/>
  <c r="CS286" i="24" l="1"/>
  <c r="CR287" i="24"/>
  <c r="CV287" i="24" s="1"/>
  <c r="CT285" i="24"/>
  <c r="CU285" i="24"/>
  <c r="CW285" i="24"/>
  <c r="CX285" i="24"/>
  <c r="CY285" i="24"/>
  <c r="BZ352" i="24"/>
  <c r="BY353" i="24"/>
  <c r="CC352" i="24"/>
  <c r="CE351" i="24"/>
  <c r="CD351" i="24"/>
  <c r="CF351" i="24"/>
  <c r="CA351" i="24"/>
  <c r="CB351" i="24"/>
  <c r="AZ153" i="24"/>
  <c r="BD153" i="24"/>
  <c r="AT153" i="24"/>
  <c r="AQ153" i="24"/>
  <c r="BA153" i="24"/>
  <c r="AK153" i="24"/>
  <c r="AY153" i="24"/>
  <c r="AW153" i="24"/>
  <c r="BE153" i="24"/>
  <c r="AN153" i="24"/>
  <c r="AV153" i="24"/>
  <c r="AJ153" i="24"/>
  <c r="AP153" i="24"/>
  <c r="AM153" i="24"/>
  <c r="AS153" i="24"/>
  <c r="AL154" i="24"/>
  <c r="AI154" i="24"/>
  <c r="AO154" i="24"/>
  <c r="AR154" i="24"/>
  <c r="AH155" i="24"/>
  <c r="AU154" i="24"/>
  <c r="AX154" i="24"/>
  <c r="E94" i="26"/>
  <c r="B94" i="26"/>
  <c r="A95" i="26"/>
  <c r="G93" i="26"/>
  <c r="C93" i="26"/>
  <c r="F93" i="26"/>
  <c r="D93" i="26"/>
  <c r="H93" i="26"/>
  <c r="H36" i="17"/>
  <c r="D36" i="17"/>
  <c r="E36" i="17"/>
  <c r="A37" i="17"/>
  <c r="A37" i="34"/>
  <c r="B36" i="34"/>
  <c r="E36" i="34"/>
  <c r="G35" i="34"/>
  <c r="F35" i="34"/>
  <c r="D35" i="34"/>
  <c r="C35" i="34"/>
  <c r="CS287" i="24" l="1"/>
  <c r="CR288" i="24"/>
  <c r="CV288" i="24" s="1"/>
  <c r="CW286" i="24"/>
  <c r="CX286" i="24"/>
  <c r="CY286" i="24"/>
  <c r="CT286" i="24"/>
  <c r="CU286" i="24"/>
  <c r="BY354" i="24"/>
  <c r="BZ353" i="24"/>
  <c r="CC353" i="24"/>
  <c r="CA352" i="24"/>
  <c r="CF352" i="24"/>
  <c r="CB352" i="24"/>
  <c r="CD352" i="24"/>
  <c r="CE352" i="24"/>
  <c r="AR155" i="24"/>
  <c r="AI155" i="24"/>
  <c r="AL155" i="24"/>
  <c r="AX155" i="24"/>
  <c r="AH156" i="24"/>
  <c r="AU155" i="24"/>
  <c r="AO155" i="24"/>
  <c r="AZ154" i="24"/>
  <c r="BA154" i="24"/>
  <c r="BD154" i="24"/>
  <c r="AY154" i="24"/>
  <c r="AJ154" i="24"/>
  <c r="AM154" i="24"/>
  <c r="AQ154" i="24"/>
  <c r="AT154" i="24"/>
  <c r="AV154" i="24"/>
  <c r="BE154" i="24"/>
  <c r="AK154" i="24"/>
  <c r="AN154" i="24"/>
  <c r="AS154" i="24"/>
  <c r="AW154" i="24"/>
  <c r="AP154" i="24"/>
  <c r="A96" i="26"/>
  <c r="E95" i="26"/>
  <c r="B95" i="26"/>
  <c r="H94" i="26"/>
  <c r="C94" i="26"/>
  <c r="G94" i="26"/>
  <c r="D94" i="26"/>
  <c r="F94" i="26"/>
  <c r="H37" i="17"/>
  <c r="D37" i="17"/>
  <c r="E37" i="17"/>
  <c r="D36" i="34"/>
  <c r="C36" i="34"/>
  <c r="F36" i="34"/>
  <c r="G36" i="34"/>
  <c r="E37" i="34"/>
  <c r="A38" i="34"/>
  <c r="B37" i="34"/>
  <c r="CS288" i="24" l="1"/>
  <c r="CR289" i="24"/>
  <c r="CV289" i="24" s="1"/>
  <c r="CW287" i="24"/>
  <c r="CX287" i="24"/>
  <c r="CT287" i="24"/>
  <c r="CU287" i="24"/>
  <c r="CY287" i="24"/>
  <c r="CF353" i="24"/>
  <c r="CB353" i="24"/>
  <c r="CD353" i="24"/>
  <c r="CE353" i="24"/>
  <c r="CA353" i="24"/>
  <c r="BZ354" i="24"/>
  <c r="BY355" i="24"/>
  <c r="CC354" i="24"/>
  <c r="AU156" i="24"/>
  <c r="AL156" i="24"/>
  <c r="AO156" i="24"/>
  <c r="AI156" i="24"/>
  <c r="AR156" i="24"/>
  <c r="AH157" i="24"/>
  <c r="AX156" i="24"/>
  <c r="AW155" i="24"/>
  <c r="AT155" i="24"/>
  <c r="BA155" i="24"/>
  <c r="AK155" i="24"/>
  <c r="AM155" i="24"/>
  <c r="BD155" i="24"/>
  <c r="AN155" i="24"/>
  <c r="AP155" i="24"/>
  <c r="AQ155" i="24"/>
  <c r="AV155" i="24"/>
  <c r="AJ155" i="24"/>
  <c r="AZ155" i="24"/>
  <c r="AS155" i="24"/>
  <c r="AY155" i="24"/>
  <c r="BE155" i="24"/>
  <c r="C95" i="26"/>
  <c r="G95" i="26"/>
  <c r="H95" i="26"/>
  <c r="F95" i="26"/>
  <c r="D95" i="26"/>
  <c r="A97" i="26"/>
  <c r="B96" i="26"/>
  <c r="E96" i="26"/>
  <c r="A38" i="17"/>
  <c r="G37" i="34"/>
  <c r="D37" i="34"/>
  <c r="F37" i="34"/>
  <c r="C37" i="34"/>
  <c r="B38" i="34"/>
  <c r="E38" i="34"/>
  <c r="A39" i="34"/>
  <c r="CS289" i="24" l="1"/>
  <c r="CR290" i="24"/>
  <c r="CV290" i="24" s="1"/>
  <c r="CT288" i="24"/>
  <c r="CW288" i="24"/>
  <c r="CU288" i="24"/>
  <c r="CX288" i="24"/>
  <c r="CY288" i="24"/>
  <c r="BZ355" i="24"/>
  <c r="CC355" i="24"/>
  <c r="BY356" i="24"/>
  <c r="CA354" i="24"/>
  <c r="CB354" i="24"/>
  <c r="CE354" i="24"/>
  <c r="CD354" i="24"/>
  <c r="CF354" i="24"/>
  <c r="BD156" i="24"/>
  <c r="AV156" i="24"/>
  <c r="AQ156" i="24"/>
  <c r="AT156" i="24"/>
  <c r="AP156" i="24"/>
  <c r="AJ156" i="24"/>
  <c r="AK156" i="24"/>
  <c r="AN156" i="24"/>
  <c r="AY156" i="24"/>
  <c r="AZ156" i="24"/>
  <c r="BA156" i="24"/>
  <c r="AS156" i="24"/>
  <c r="AW156" i="24"/>
  <c r="AM156" i="24"/>
  <c r="BE156" i="24"/>
  <c r="AL157" i="24"/>
  <c r="AI157" i="24"/>
  <c r="AR157" i="24"/>
  <c r="AU157" i="24"/>
  <c r="AX157" i="24"/>
  <c r="AH158" i="24"/>
  <c r="AO157" i="24"/>
  <c r="D96" i="26"/>
  <c r="C96" i="26"/>
  <c r="F96" i="26"/>
  <c r="G96" i="26"/>
  <c r="H96" i="26"/>
  <c r="B97" i="26"/>
  <c r="E97" i="26"/>
  <c r="A98" i="26"/>
  <c r="D38" i="17"/>
  <c r="A39" i="17"/>
  <c r="E39" i="34"/>
  <c r="A40" i="34"/>
  <c r="B39" i="34"/>
  <c r="G38" i="34"/>
  <c r="F38" i="34"/>
  <c r="D38" i="34"/>
  <c r="C38" i="34"/>
  <c r="CR291" i="24" l="1"/>
  <c r="CV291" i="24" s="1"/>
  <c r="CS290" i="24"/>
  <c r="CT289" i="24"/>
  <c r="CU289" i="24"/>
  <c r="CX289" i="24"/>
  <c r="CW289" i="24"/>
  <c r="CY289" i="24"/>
  <c r="BZ356" i="24"/>
  <c r="CC356" i="24"/>
  <c r="BY357" i="24"/>
  <c r="CB355" i="24"/>
  <c r="CA355" i="24"/>
  <c r="CE355" i="24"/>
  <c r="CF355" i="24"/>
  <c r="CD355" i="24"/>
  <c r="AK157" i="24"/>
  <c r="BE157" i="24"/>
  <c r="AT157" i="24"/>
  <c r="AM157" i="24"/>
  <c r="AN157" i="24"/>
  <c r="AP157" i="24"/>
  <c r="AQ157" i="24"/>
  <c r="BA157" i="24"/>
  <c r="AY157" i="24"/>
  <c r="AZ157" i="24"/>
  <c r="AW157" i="24"/>
  <c r="AV157" i="24"/>
  <c r="AS157" i="24"/>
  <c r="BD157" i="24"/>
  <c r="AJ157" i="24"/>
  <c r="AO158" i="24"/>
  <c r="AR158" i="24"/>
  <c r="AL158" i="24"/>
  <c r="AH159" i="24"/>
  <c r="AI158" i="24"/>
  <c r="AU158" i="24"/>
  <c r="AX158" i="24"/>
  <c r="B98" i="26"/>
  <c r="E98" i="26"/>
  <c r="A99" i="26"/>
  <c r="F97" i="26"/>
  <c r="D97" i="26"/>
  <c r="C97" i="26"/>
  <c r="H97" i="26"/>
  <c r="G97" i="26"/>
  <c r="D39" i="17"/>
  <c r="A40" i="17"/>
  <c r="G39" i="34"/>
  <c r="F39" i="34"/>
  <c r="D39" i="34"/>
  <c r="C39" i="34"/>
  <c r="B40" i="34"/>
  <c r="A41" i="34"/>
  <c r="E40" i="34"/>
  <c r="CU290" i="24" l="1"/>
  <c r="CW290" i="24"/>
  <c r="CX290" i="24"/>
  <c r="CT290" i="24"/>
  <c r="CY290" i="24"/>
  <c r="CS291" i="24"/>
  <c r="CR292" i="24"/>
  <c r="CV292" i="24" s="1"/>
  <c r="BY358" i="24"/>
  <c r="CC357" i="24"/>
  <c r="BZ357" i="24"/>
  <c r="CE356" i="24"/>
  <c r="CF356" i="24"/>
  <c r="CA356" i="24"/>
  <c r="CB356" i="24"/>
  <c r="CD356" i="24"/>
  <c r="AI159" i="24"/>
  <c r="AR159" i="24"/>
  <c r="AX159" i="24"/>
  <c r="AH160" i="24"/>
  <c r="AO159" i="24"/>
  <c r="AU159" i="24"/>
  <c r="AL159" i="24"/>
  <c r="BD158" i="24"/>
  <c r="BE158" i="24"/>
  <c r="AW158" i="24"/>
  <c r="AM158" i="24"/>
  <c r="AK158" i="24"/>
  <c r="AJ158" i="24"/>
  <c r="BA158" i="24"/>
  <c r="AP158" i="24"/>
  <c r="AS158" i="24"/>
  <c r="AZ158" i="24"/>
  <c r="AV158" i="24"/>
  <c r="AQ158" i="24"/>
  <c r="AT158" i="24"/>
  <c r="AY158" i="24"/>
  <c r="AN158" i="24"/>
  <c r="B99" i="26"/>
  <c r="A100" i="26"/>
  <c r="E99" i="26"/>
  <c r="F98" i="26"/>
  <c r="G98" i="26"/>
  <c r="D98" i="26"/>
  <c r="C98" i="26"/>
  <c r="H98" i="26"/>
  <c r="D40" i="17"/>
  <c r="A41" i="17"/>
  <c r="E41" i="34"/>
  <c r="B41" i="34"/>
  <c r="A42" i="34"/>
  <c r="D40" i="34"/>
  <c r="C40" i="34"/>
  <c r="G40" i="34"/>
  <c r="F40" i="34"/>
  <c r="CT291" i="24" l="1"/>
  <c r="CU291" i="24"/>
  <c r="CY291" i="24"/>
  <c r="CW291" i="24"/>
  <c r="CX291" i="24"/>
  <c r="CR293" i="24"/>
  <c r="CV293" i="24" s="1"/>
  <c r="CS292" i="24"/>
  <c r="CB357" i="24"/>
  <c r="CD357" i="24"/>
  <c r="CF357" i="24"/>
  <c r="CA357" i="24"/>
  <c r="CE357" i="24"/>
  <c r="BZ358" i="24"/>
  <c r="BY359" i="24"/>
  <c r="CC358" i="24"/>
  <c r="AO160" i="24"/>
  <c r="AU160" i="24"/>
  <c r="AR160" i="24"/>
  <c r="AI160" i="24"/>
  <c r="AL160" i="24"/>
  <c r="AX160" i="24"/>
  <c r="AH161" i="24"/>
  <c r="BD159" i="24"/>
  <c r="AT159" i="24"/>
  <c r="BA159" i="24"/>
  <c r="AS159" i="24"/>
  <c r="AV159" i="24"/>
  <c r="AW159" i="24"/>
  <c r="AY159" i="24"/>
  <c r="AZ159" i="24"/>
  <c r="AM159" i="24"/>
  <c r="AP159" i="24"/>
  <c r="AQ159" i="24"/>
  <c r="AK159" i="24"/>
  <c r="AJ159" i="24"/>
  <c r="AN159" i="24"/>
  <c r="BE159" i="24"/>
  <c r="A101" i="26"/>
  <c r="E100" i="26"/>
  <c r="B100" i="26"/>
  <c r="D99" i="26"/>
  <c r="F99" i="26"/>
  <c r="H99" i="26"/>
  <c r="C99" i="26"/>
  <c r="G99" i="26"/>
  <c r="D41" i="17"/>
  <c r="A42" i="17"/>
  <c r="E42" i="34"/>
  <c r="B42" i="34"/>
  <c r="A43" i="34"/>
  <c r="G41" i="34"/>
  <c r="D41" i="34"/>
  <c r="F41" i="34"/>
  <c r="C41" i="34"/>
  <c r="CY292" i="24" l="1"/>
  <c r="CT292" i="24"/>
  <c r="CU292" i="24"/>
  <c r="CW292" i="24"/>
  <c r="CX292" i="24"/>
  <c r="CS293" i="24"/>
  <c r="CR294" i="24"/>
  <c r="CV294" i="24" s="1"/>
  <c r="BY360" i="24"/>
  <c r="CC359" i="24"/>
  <c r="BZ359" i="24"/>
  <c r="CE358" i="24"/>
  <c r="CF358" i="24"/>
  <c r="CD358" i="24"/>
  <c r="CA358" i="24"/>
  <c r="CB358" i="24"/>
  <c r="BD160" i="24"/>
  <c r="AP160" i="24"/>
  <c r="AM160" i="24"/>
  <c r="AW160" i="24"/>
  <c r="AV160" i="24"/>
  <c r="AS160" i="24"/>
  <c r="BA160" i="24"/>
  <c r="BE160" i="24"/>
  <c r="AQ160" i="24"/>
  <c r="AY160" i="24"/>
  <c r="AJ160" i="24"/>
  <c r="AK160" i="24"/>
  <c r="AN160" i="24"/>
  <c r="AT160" i="24"/>
  <c r="AZ160" i="24"/>
  <c r="AU161" i="24"/>
  <c r="AH162" i="24"/>
  <c r="AR161" i="24"/>
  <c r="AX161" i="24"/>
  <c r="AL161" i="24"/>
  <c r="AO161" i="24"/>
  <c r="AI161" i="24"/>
  <c r="H100" i="26"/>
  <c r="D100" i="26"/>
  <c r="C100" i="26"/>
  <c r="F100" i="26"/>
  <c r="G100" i="26"/>
  <c r="E101" i="26"/>
  <c r="B101" i="26"/>
  <c r="A102" i="26"/>
  <c r="D42" i="17"/>
  <c r="A43" i="17"/>
  <c r="E43" i="34"/>
  <c r="A44" i="34"/>
  <c r="B43" i="34"/>
  <c r="C42" i="34"/>
  <c r="G42" i="34"/>
  <c r="D42" i="34"/>
  <c r="F42" i="34"/>
  <c r="CR295" i="24" l="1"/>
  <c r="CV295" i="24" s="1"/>
  <c r="CS294" i="24"/>
  <c r="CT293" i="24"/>
  <c r="CU293" i="24"/>
  <c r="CW293" i="24"/>
  <c r="CX293" i="24"/>
  <c r="CY293" i="24"/>
  <c r="CE359" i="24"/>
  <c r="CA359" i="24"/>
  <c r="CB359" i="24"/>
  <c r="CD359" i="24"/>
  <c r="CF359" i="24"/>
  <c r="BZ360" i="24"/>
  <c r="CC360" i="24"/>
  <c r="BY361" i="24"/>
  <c r="AT161" i="24"/>
  <c r="AV161" i="24"/>
  <c r="AW161" i="24"/>
  <c r="AN161" i="24"/>
  <c r="BA161" i="24"/>
  <c r="AQ161" i="24"/>
  <c r="AS161" i="24"/>
  <c r="AJ161" i="24"/>
  <c r="AZ161" i="24"/>
  <c r="AP161" i="24"/>
  <c r="AM161" i="24"/>
  <c r="AY161" i="24"/>
  <c r="BE161" i="24"/>
  <c r="AK161" i="24"/>
  <c r="BD161" i="24"/>
  <c r="AU162" i="24"/>
  <c r="AO162" i="24"/>
  <c r="AR162" i="24"/>
  <c r="AL162" i="24"/>
  <c r="AI162" i="24"/>
  <c r="AX162" i="24"/>
  <c r="AH163" i="24"/>
  <c r="E102" i="26"/>
  <c r="A103" i="26"/>
  <c r="B102" i="26"/>
  <c r="C101" i="26"/>
  <c r="G101" i="26"/>
  <c r="D101" i="26"/>
  <c r="H101" i="26"/>
  <c r="F101" i="26"/>
  <c r="D43" i="17"/>
  <c r="A44" i="17"/>
  <c r="F43" i="34"/>
  <c r="D43" i="34"/>
  <c r="C43" i="34"/>
  <c r="G43" i="34"/>
  <c r="A45" i="34"/>
  <c r="E44" i="34"/>
  <c r="B44" i="34"/>
  <c r="CU294" i="24" l="1"/>
  <c r="CY294" i="24"/>
  <c r="CT294" i="24"/>
  <c r="CX294" i="24"/>
  <c r="CW294" i="24"/>
  <c r="CS295" i="24"/>
  <c r="CR296" i="24"/>
  <c r="CV296" i="24" s="1"/>
  <c r="CA360" i="24"/>
  <c r="CB360" i="24"/>
  <c r="CD360" i="24"/>
  <c r="CE360" i="24"/>
  <c r="CF360" i="24"/>
  <c r="BY362" i="24"/>
  <c r="CC361" i="24"/>
  <c r="BZ361" i="24"/>
  <c r="AV162" i="24"/>
  <c r="AZ162" i="24"/>
  <c r="AK162" i="24"/>
  <c r="AN162" i="24"/>
  <c r="AQ162" i="24"/>
  <c r="AT162" i="24"/>
  <c r="AW162" i="24"/>
  <c r="AJ162" i="24"/>
  <c r="AY162" i="24"/>
  <c r="BE162" i="24"/>
  <c r="AP162" i="24"/>
  <c r="AM162" i="24"/>
  <c r="BA162" i="24"/>
  <c r="BD162" i="24"/>
  <c r="AS162" i="24"/>
  <c r="AR163" i="24"/>
  <c r="AU163" i="24"/>
  <c r="AX163" i="24"/>
  <c r="AL163" i="24"/>
  <c r="AO163" i="24"/>
  <c r="AI163" i="24"/>
  <c r="AH164" i="24"/>
  <c r="C102" i="26"/>
  <c r="H102" i="26"/>
  <c r="G102" i="26"/>
  <c r="F102" i="26"/>
  <c r="D102" i="26"/>
  <c r="E103" i="26"/>
  <c r="A104" i="26"/>
  <c r="B103" i="26"/>
  <c r="D44" i="17"/>
  <c r="A45" i="17"/>
  <c r="G44" i="34"/>
  <c r="F44" i="34"/>
  <c r="D44" i="34"/>
  <c r="C44" i="34"/>
  <c r="B45" i="34"/>
  <c r="A46" i="34"/>
  <c r="E45" i="34"/>
  <c r="CS296" i="24" l="1"/>
  <c r="CR297" i="24"/>
  <c r="CV297" i="24" s="1"/>
  <c r="CU295" i="24"/>
  <c r="CW295" i="24"/>
  <c r="CT295" i="24"/>
  <c r="CX295" i="24"/>
  <c r="CY295" i="24"/>
  <c r="CE361" i="24"/>
  <c r="CF361" i="24"/>
  <c r="CA361" i="24"/>
  <c r="CB361" i="24"/>
  <c r="CD361" i="24"/>
  <c r="BZ362" i="24"/>
  <c r="BY363" i="24"/>
  <c r="CC362" i="24"/>
  <c r="AZ163" i="24"/>
  <c r="AN163" i="24"/>
  <c r="AW163" i="24"/>
  <c r="BE163" i="24"/>
  <c r="AY163" i="24"/>
  <c r="BD163" i="24"/>
  <c r="AJ163" i="24"/>
  <c r="AP163" i="24"/>
  <c r="AS163" i="24"/>
  <c r="AT163" i="24"/>
  <c r="AV163" i="24"/>
  <c r="BA163" i="24"/>
  <c r="AM163" i="24"/>
  <c r="AQ163" i="24"/>
  <c r="AK163" i="24"/>
  <c r="AL164" i="24"/>
  <c r="AH165" i="24"/>
  <c r="AO164" i="24"/>
  <c r="AX164" i="24"/>
  <c r="AR164" i="24"/>
  <c r="AU164" i="24"/>
  <c r="AI164" i="24"/>
  <c r="E104" i="26"/>
  <c r="A105" i="26"/>
  <c r="B104" i="26"/>
  <c r="F103" i="26"/>
  <c r="H103" i="26"/>
  <c r="D103" i="26"/>
  <c r="C103" i="26"/>
  <c r="G103" i="26"/>
  <c r="D45" i="17"/>
  <c r="A46" i="17"/>
  <c r="A47" i="34"/>
  <c r="E46" i="34"/>
  <c r="B46" i="34"/>
  <c r="C45" i="34"/>
  <c r="F45" i="34"/>
  <c r="G45" i="34"/>
  <c r="D45" i="34"/>
  <c r="CS297" i="24" l="1"/>
  <c r="CR298" i="24"/>
  <c r="CV298" i="24" s="1"/>
  <c r="CU296" i="24"/>
  <c r="CX296" i="24"/>
  <c r="CT296" i="24"/>
  <c r="CY296" i="24"/>
  <c r="CW296" i="24"/>
  <c r="CA362" i="24"/>
  <c r="CD362" i="24"/>
  <c r="CE362" i="24"/>
  <c r="CF362" i="24"/>
  <c r="CB362" i="24"/>
  <c r="CC363" i="24"/>
  <c r="BY364" i="24"/>
  <c r="BZ363" i="24"/>
  <c r="AT164" i="24"/>
  <c r="AM164" i="24"/>
  <c r="AZ164" i="24"/>
  <c r="BA164" i="24"/>
  <c r="BE164" i="24"/>
  <c r="AK164" i="24"/>
  <c r="AS164" i="24"/>
  <c r="AY164" i="24"/>
  <c r="AP164" i="24"/>
  <c r="AW164" i="24"/>
  <c r="AJ164" i="24"/>
  <c r="AN164" i="24"/>
  <c r="AV164" i="24"/>
  <c r="BD164" i="24"/>
  <c r="AQ164" i="24"/>
  <c r="AR165" i="24"/>
  <c r="AU165" i="24"/>
  <c r="AO165" i="24"/>
  <c r="AI165" i="24"/>
  <c r="AX165" i="24"/>
  <c r="AL165" i="24"/>
  <c r="AH166" i="24"/>
  <c r="H104" i="26"/>
  <c r="C104" i="26"/>
  <c r="G104" i="26"/>
  <c r="F104" i="26"/>
  <c r="D104" i="26"/>
  <c r="A106" i="26"/>
  <c r="E105" i="26"/>
  <c r="B105" i="26"/>
  <c r="D46" i="17"/>
  <c r="A47" i="17"/>
  <c r="D46" i="34"/>
  <c r="G46" i="34"/>
  <c r="F46" i="34"/>
  <c r="C46" i="34"/>
  <c r="E47" i="34"/>
  <c r="B47" i="34"/>
  <c r="A48" i="34"/>
  <c r="CS298" i="24" l="1"/>
  <c r="CR299" i="24"/>
  <c r="CV299" i="24" s="1"/>
  <c r="CT297" i="24"/>
  <c r="CU297" i="24"/>
  <c r="CY297" i="24"/>
  <c r="CX297" i="24"/>
  <c r="CW297" i="24"/>
  <c r="CB363" i="24"/>
  <c r="CD363" i="24"/>
  <c r="CF363" i="24"/>
  <c r="CE363" i="24"/>
  <c r="CA363" i="24"/>
  <c r="BZ364" i="24"/>
  <c r="BY365" i="24"/>
  <c r="CC364" i="24"/>
  <c r="AW165" i="24"/>
  <c r="AZ165" i="24"/>
  <c r="AS165" i="24"/>
  <c r="AT165" i="24"/>
  <c r="AV165" i="24"/>
  <c r="AK165" i="24"/>
  <c r="AM165" i="24"/>
  <c r="AN165" i="24"/>
  <c r="BE165" i="24"/>
  <c r="BD165" i="24"/>
  <c r="AP165" i="24"/>
  <c r="AQ165" i="24"/>
  <c r="AY165" i="24"/>
  <c r="AJ165" i="24"/>
  <c r="BA165" i="24"/>
  <c r="AL166" i="24"/>
  <c r="AI166" i="24"/>
  <c r="AX166" i="24"/>
  <c r="AR166" i="24"/>
  <c r="AU166" i="24"/>
  <c r="AO166" i="24"/>
  <c r="AH167" i="24"/>
  <c r="E106" i="26"/>
  <c r="B106" i="26"/>
  <c r="A107" i="26"/>
  <c r="F105" i="26"/>
  <c r="G105" i="26"/>
  <c r="H105" i="26"/>
  <c r="C105" i="26"/>
  <c r="D105" i="26"/>
  <c r="D47" i="17"/>
  <c r="A48" i="17"/>
  <c r="E48" i="34"/>
  <c r="A49" i="34"/>
  <c r="B48" i="34"/>
  <c r="D47" i="34"/>
  <c r="C47" i="34"/>
  <c r="F47" i="34"/>
  <c r="G47" i="34"/>
  <c r="CR300" i="24" l="1"/>
  <c r="CV300" i="24" s="1"/>
  <c r="CS299" i="24"/>
  <c r="CU298" i="24"/>
  <c r="CW298" i="24"/>
  <c r="CT298" i="24"/>
  <c r="CX298" i="24"/>
  <c r="CY298" i="24"/>
  <c r="CF364" i="24"/>
  <c r="CD364" i="24"/>
  <c r="CE364" i="24"/>
  <c r="CB364" i="24"/>
  <c r="CA364" i="24"/>
  <c r="BY366" i="24"/>
  <c r="BZ365" i="24"/>
  <c r="CC365" i="24"/>
  <c r="AL167" i="24"/>
  <c r="AO167" i="24"/>
  <c r="AR167" i="24"/>
  <c r="AH168" i="24"/>
  <c r="AX167" i="24"/>
  <c r="AU167" i="24"/>
  <c r="AI167" i="24"/>
  <c r="BA166" i="24"/>
  <c r="AV166" i="24"/>
  <c r="AW166" i="24"/>
  <c r="BD166" i="24"/>
  <c r="AJ166" i="24"/>
  <c r="AM166" i="24"/>
  <c r="AT166" i="24"/>
  <c r="AP166" i="24"/>
  <c r="AZ166" i="24"/>
  <c r="AK166" i="24"/>
  <c r="AN166" i="24"/>
  <c r="AS166" i="24"/>
  <c r="AY166" i="24"/>
  <c r="BE166" i="24"/>
  <c r="AQ166" i="24"/>
  <c r="A108" i="26"/>
  <c r="E107" i="26"/>
  <c r="B107" i="26"/>
  <c r="D106" i="26"/>
  <c r="G106" i="26"/>
  <c r="F106" i="26"/>
  <c r="H106" i="26"/>
  <c r="C106" i="26"/>
  <c r="D48" i="17"/>
  <c r="A49" i="17"/>
  <c r="F48" i="34"/>
  <c r="D48" i="34"/>
  <c r="G48" i="34"/>
  <c r="C48" i="34"/>
  <c r="E49" i="34"/>
  <c r="B49" i="34"/>
  <c r="A50" i="34"/>
  <c r="CX299" i="24" l="1"/>
  <c r="CY299" i="24"/>
  <c r="CT299" i="24"/>
  <c r="CU299" i="24"/>
  <c r="CW299" i="24"/>
  <c r="CR301" i="24"/>
  <c r="CV301" i="24" s="1"/>
  <c r="CS300" i="24"/>
  <c r="BZ366" i="24"/>
  <c r="CC366" i="24"/>
  <c r="BY367" i="24"/>
  <c r="CB365" i="24"/>
  <c r="CA365" i="24"/>
  <c r="CF365" i="24"/>
  <c r="CD365" i="24"/>
  <c r="CE365" i="24"/>
  <c r="BD167" i="24"/>
  <c r="BE167" i="24"/>
  <c r="AW167" i="24"/>
  <c r="AN167" i="24"/>
  <c r="AQ167" i="24"/>
  <c r="AY167" i="24"/>
  <c r="AJ167" i="24"/>
  <c r="AM167" i="24"/>
  <c r="AV167" i="24"/>
  <c r="AP167" i="24"/>
  <c r="AS167" i="24"/>
  <c r="AT167" i="24"/>
  <c r="AK167" i="24"/>
  <c r="BA167" i="24"/>
  <c r="AZ167" i="24"/>
  <c r="AU168" i="24"/>
  <c r="AR168" i="24"/>
  <c r="AX168" i="24"/>
  <c r="AL168" i="24"/>
  <c r="AH169" i="24"/>
  <c r="AI168" i="24"/>
  <c r="AO168" i="24"/>
  <c r="C107" i="26"/>
  <c r="F107" i="26"/>
  <c r="H107" i="26"/>
  <c r="D107" i="26"/>
  <c r="G107" i="26"/>
  <c r="E108" i="26"/>
  <c r="A109" i="26"/>
  <c r="B108" i="26"/>
  <c r="D49" i="17"/>
  <c r="A50" i="17"/>
  <c r="A51" i="34"/>
  <c r="E50" i="34"/>
  <c r="B50" i="34"/>
  <c r="G49" i="34"/>
  <c r="F49" i="34"/>
  <c r="D49" i="34"/>
  <c r="C49" i="34"/>
  <c r="CT300" i="24" l="1"/>
  <c r="CU300" i="24"/>
  <c r="CW300" i="24"/>
  <c r="CY300" i="24"/>
  <c r="CX300" i="24"/>
  <c r="CS301" i="24"/>
  <c r="CR302" i="24"/>
  <c r="CV302" i="24" s="1"/>
  <c r="BY368" i="24"/>
  <c r="CC367" i="24"/>
  <c r="BZ367" i="24"/>
  <c r="CB366" i="24"/>
  <c r="CA366" i="24"/>
  <c r="CD366" i="24"/>
  <c r="CE366" i="24"/>
  <c r="CF366" i="24"/>
  <c r="AK168" i="24"/>
  <c r="AN168" i="24"/>
  <c r="AY168" i="24"/>
  <c r="AM168" i="24"/>
  <c r="BE168" i="24"/>
  <c r="AV168" i="24"/>
  <c r="AP168" i="24"/>
  <c r="AS168" i="24"/>
  <c r="BA168" i="24"/>
  <c r="AJ168" i="24"/>
  <c r="AW168" i="24"/>
  <c r="AQ168" i="24"/>
  <c r="AZ168" i="24"/>
  <c r="AT168" i="24"/>
  <c r="BD168" i="24"/>
  <c r="AI169" i="24"/>
  <c r="AX169" i="24"/>
  <c r="AH170" i="24"/>
  <c r="AU169" i="24"/>
  <c r="AL169" i="24"/>
  <c r="AO169" i="24"/>
  <c r="AR169" i="24"/>
  <c r="D108" i="26"/>
  <c r="F108" i="26"/>
  <c r="C108" i="26"/>
  <c r="G108" i="26"/>
  <c r="H108" i="26"/>
  <c r="E109" i="26"/>
  <c r="B109" i="26"/>
  <c r="A110" i="26"/>
  <c r="D50" i="17"/>
  <c r="A51" i="17"/>
  <c r="D50" i="34"/>
  <c r="C50" i="34"/>
  <c r="F50" i="34"/>
  <c r="G50" i="34"/>
  <c r="A52" i="34"/>
  <c r="B51" i="34"/>
  <c r="E51" i="34"/>
  <c r="CS302" i="24" l="1"/>
  <c r="CR303" i="24"/>
  <c r="CV303" i="24" s="1"/>
  <c r="CT301" i="24"/>
  <c r="CU301" i="24"/>
  <c r="CW301" i="24"/>
  <c r="CX301" i="24"/>
  <c r="CY301" i="24"/>
  <c r="CA367" i="24"/>
  <c r="CB367" i="24"/>
  <c r="CD367" i="24"/>
  <c r="CE367" i="24"/>
  <c r="CF367" i="24"/>
  <c r="BZ368" i="24"/>
  <c r="CC368" i="24"/>
  <c r="BY369" i="24"/>
  <c r="AZ169" i="24"/>
  <c r="BA169" i="24"/>
  <c r="BE169" i="24"/>
  <c r="AJ169" i="24"/>
  <c r="AY169" i="24"/>
  <c r="AM169" i="24"/>
  <c r="AV169" i="24"/>
  <c r="AT169" i="24"/>
  <c r="AN169" i="24"/>
  <c r="AS169" i="24"/>
  <c r="BD169" i="24"/>
  <c r="AQ169" i="24"/>
  <c r="AK169" i="24"/>
  <c r="AP169" i="24"/>
  <c r="AW169" i="24"/>
  <c r="AU170" i="24"/>
  <c r="AO170" i="24"/>
  <c r="AI170" i="24"/>
  <c r="AX170" i="24"/>
  <c r="AH171" i="24"/>
  <c r="AR170" i="24"/>
  <c r="AL170" i="24"/>
  <c r="A111" i="26"/>
  <c r="B110" i="26"/>
  <c r="E110" i="26"/>
  <c r="C109" i="26"/>
  <c r="D109" i="26"/>
  <c r="F109" i="26"/>
  <c r="G109" i="26"/>
  <c r="H109" i="26"/>
  <c r="D51" i="17"/>
  <c r="A52" i="17"/>
  <c r="D51" i="34"/>
  <c r="C51" i="34"/>
  <c r="F51" i="34"/>
  <c r="G51" i="34"/>
  <c r="B52" i="34"/>
  <c r="A53" i="34"/>
  <c r="E52" i="34"/>
  <c r="CS303" i="24" l="1"/>
  <c r="CR304" i="24"/>
  <c r="CV304" i="24" s="1"/>
  <c r="CX302" i="24"/>
  <c r="CY302" i="24"/>
  <c r="CU302" i="24"/>
  <c r="CT302" i="24"/>
  <c r="CW302" i="24"/>
  <c r="CA368" i="24"/>
  <c r="CB368" i="24"/>
  <c r="CE368" i="24"/>
  <c r="CF368" i="24"/>
  <c r="CD368" i="24"/>
  <c r="BY370" i="24"/>
  <c r="CC369" i="24"/>
  <c r="BZ369" i="24"/>
  <c r="AV170" i="24"/>
  <c r="AZ170" i="24"/>
  <c r="BD170" i="24"/>
  <c r="AS170" i="24"/>
  <c r="AP170" i="24"/>
  <c r="AJ170" i="24"/>
  <c r="AN170" i="24"/>
  <c r="BA170" i="24"/>
  <c r="AQ170" i="24"/>
  <c r="AT170" i="24"/>
  <c r="AW170" i="24"/>
  <c r="AM170" i="24"/>
  <c r="BE170" i="24"/>
  <c r="AY170" i="24"/>
  <c r="AK170" i="24"/>
  <c r="AR171" i="24"/>
  <c r="AU171" i="24"/>
  <c r="AX171" i="24"/>
  <c r="AH172" i="24"/>
  <c r="AI171" i="24"/>
  <c r="AL171" i="24"/>
  <c r="AO171" i="24"/>
  <c r="F110" i="26"/>
  <c r="D110" i="26"/>
  <c r="H110" i="26"/>
  <c r="C110" i="26"/>
  <c r="G110" i="26"/>
  <c r="E111" i="26"/>
  <c r="B111" i="26"/>
  <c r="A112" i="26"/>
  <c r="D52" i="17"/>
  <c r="A53" i="17"/>
  <c r="A54" i="34"/>
  <c r="B53" i="34"/>
  <c r="E53" i="34"/>
  <c r="D52" i="34"/>
  <c r="C52" i="34"/>
  <c r="G52" i="34"/>
  <c r="F52" i="34"/>
  <c r="CS304" i="24" l="1"/>
  <c r="CR305" i="24"/>
  <c r="CV305" i="24" s="1"/>
  <c r="CT303" i="24"/>
  <c r="CU303" i="24"/>
  <c r="CX303" i="24"/>
  <c r="CW303" i="24"/>
  <c r="CY303" i="24"/>
  <c r="CF369" i="24"/>
  <c r="CB369" i="24"/>
  <c r="CA369" i="24"/>
  <c r="CD369" i="24"/>
  <c r="CE369" i="24"/>
  <c r="BZ370" i="24"/>
  <c r="CC370" i="24"/>
  <c r="BY371" i="24"/>
  <c r="AN171" i="24"/>
  <c r="AP171" i="24"/>
  <c r="AQ171" i="24"/>
  <c r="AK171" i="24"/>
  <c r="AW171" i="24"/>
  <c r="AY171" i="24"/>
  <c r="BD171" i="24"/>
  <c r="AV171" i="24"/>
  <c r="AJ171" i="24"/>
  <c r="AM171" i="24"/>
  <c r="AT171" i="24"/>
  <c r="BA171" i="24"/>
  <c r="AS171" i="24"/>
  <c r="AZ171" i="24"/>
  <c r="BE171" i="24"/>
  <c r="AL172" i="24"/>
  <c r="AU172" i="24"/>
  <c r="AO172" i="24"/>
  <c r="AX172" i="24"/>
  <c r="AI172" i="24"/>
  <c r="AR172" i="24"/>
  <c r="AH173" i="24"/>
  <c r="B112" i="26"/>
  <c r="E112" i="26"/>
  <c r="A113" i="26"/>
  <c r="G111" i="26"/>
  <c r="C111" i="26"/>
  <c r="F111" i="26"/>
  <c r="D111" i="26"/>
  <c r="H111" i="26"/>
  <c r="D53" i="17"/>
  <c r="A54" i="17"/>
  <c r="D53" i="34"/>
  <c r="G53" i="34"/>
  <c r="C53" i="34"/>
  <c r="F53" i="34"/>
  <c r="A55" i="34"/>
  <c r="B54" i="34"/>
  <c r="E54" i="34"/>
  <c r="CS305" i="24" l="1"/>
  <c r="CR306" i="24"/>
  <c r="CV306" i="24" s="1"/>
  <c r="CT304" i="24"/>
  <c r="CU304" i="24"/>
  <c r="CW304" i="24"/>
  <c r="CY304" i="24"/>
  <c r="CX304" i="24"/>
  <c r="CE370" i="24"/>
  <c r="CF370" i="24"/>
  <c r="CB370" i="24"/>
  <c r="CA370" i="24"/>
  <c r="CD370" i="24"/>
  <c r="BY372" i="24"/>
  <c r="BZ371" i="24"/>
  <c r="CC371" i="24"/>
  <c r="AO173" i="24"/>
  <c r="AH174" i="24"/>
  <c r="AR173" i="24"/>
  <c r="AX173" i="24"/>
  <c r="AL173" i="24"/>
  <c r="AU173" i="24"/>
  <c r="AI173" i="24"/>
  <c r="AY172" i="24"/>
  <c r="BA172" i="24"/>
  <c r="AJ172" i="24"/>
  <c r="AM172" i="24"/>
  <c r="AW172" i="24"/>
  <c r="AV172" i="24"/>
  <c r="AQ172" i="24"/>
  <c r="AZ172" i="24"/>
  <c r="BD172" i="24"/>
  <c r="AN172" i="24"/>
  <c r="AT172" i="24"/>
  <c r="AS172" i="24"/>
  <c r="AK172" i="24"/>
  <c r="BE172" i="24"/>
  <c r="AP172" i="24"/>
  <c r="B113" i="26"/>
  <c r="E113" i="26"/>
  <c r="A114" i="26"/>
  <c r="D112" i="26"/>
  <c r="C112" i="26"/>
  <c r="G112" i="26"/>
  <c r="F112" i="26"/>
  <c r="H112" i="26"/>
  <c r="D54" i="17"/>
  <c r="A55" i="17"/>
  <c r="G54" i="34"/>
  <c r="F54" i="34"/>
  <c r="D54" i="34"/>
  <c r="C54" i="34"/>
  <c r="B55" i="34"/>
  <c r="A56" i="34"/>
  <c r="E55" i="34"/>
  <c r="CS306" i="24" l="1"/>
  <c r="CR307" i="24"/>
  <c r="CV307" i="24" s="1"/>
  <c r="CT305" i="24"/>
  <c r="CU305" i="24"/>
  <c r="CW305" i="24"/>
  <c r="CX305" i="24"/>
  <c r="CY305" i="24"/>
  <c r="BZ372" i="24"/>
  <c r="BY373" i="24"/>
  <c r="CC372" i="24"/>
  <c r="CA371" i="24"/>
  <c r="CD371" i="24"/>
  <c r="CF371" i="24"/>
  <c r="CB371" i="24"/>
  <c r="CE371" i="24"/>
  <c r="AS173" i="24"/>
  <c r="AM173" i="24"/>
  <c r="AT173" i="24"/>
  <c r="AJ173" i="24"/>
  <c r="AV173" i="24"/>
  <c r="BD173" i="24"/>
  <c r="AN173" i="24"/>
  <c r="AP173" i="24"/>
  <c r="AZ173" i="24"/>
  <c r="AK173" i="24"/>
  <c r="AY173" i="24"/>
  <c r="BA173" i="24"/>
  <c r="AQ173" i="24"/>
  <c r="BE173" i="24"/>
  <c r="AW173" i="24"/>
  <c r="AR174" i="24"/>
  <c r="AO174" i="24"/>
  <c r="AX174" i="24"/>
  <c r="AL174" i="24"/>
  <c r="AH175" i="24"/>
  <c r="AU174" i="24"/>
  <c r="AI174" i="24"/>
  <c r="A115" i="26"/>
  <c r="E114" i="26"/>
  <c r="B114" i="26"/>
  <c r="C113" i="26"/>
  <c r="D113" i="26"/>
  <c r="H113" i="26"/>
  <c r="G113" i="26"/>
  <c r="F113" i="26"/>
  <c r="D55" i="17"/>
  <c r="A56" i="17"/>
  <c r="B56" i="34"/>
  <c r="A57" i="34"/>
  <c r="E56" i="34"/>
  <c r="G55" i="34"/>
  <c r="F55" i="34"/>
  <c r="C55" i="34"/>
  <c r="D55" i="34"/>
  <c r="CR308" i="24" l="1"/>
  <c r="CV308" i="24" s="1"/>
  <c r="CS307" i="24"/>
  <c r="CW306" i="24"/>
  <c r="CX306" i="24"/>
  <c r="CY306" i="24"/>
  <c r="CT306" i="24"/>
  <c r="CU306" i="24"/>
  <c r="BY374" i="24"/>
  <c r="BZ373" i="24"/>
  <c r="CC373" i="24"/>
  <c r="CE372" i="24"/>
  <c r="CF372" i="24"/>
  <c r="CA372" i="24"/>
  <c r="CD372" i="24"/>
  <c r="CB372" i="24"/>
  <c r="AU175" i="24"/>
  <c r="AL175" i="24"/>
  <c r="AX175" i="24"/>
  <c r="AI175" i="24"/>
  <c r="AH176" i="24"/>
  <c r="AR175" i="24"/>
  <c r="AO175" i="24"/>
  <c r="AQ174" i="24"/>
  <c r="AW174" i="24"/>
  <c r="AS174" i="24"/>
  <c r="AT174" i="24"/>
  <c r="AV174" i="24"/>
  <c r="AY174" i="24"/>
  <c r="AM174" i="24"/>
  <c r="AP174" i="24"/>
  <c r="AZ174" i="24"/>
  <c r="AJ174" i="24"/>
  <c r="AN174" i="24"/>
  <c r="BD174" i="24"/>
  <c r="BE174" i="24"/>
  <c r="BA174" i="24"/>
  <c r="AK174" i="24"/>
  <c r="C114" i="26"/>
  <c r="D114" i="26"/>
  <c r="G114" i="26"/>
  <c r="F114" i="26"/>
  <c r="H114" i="26"/>
  <c r="A116" i="26"/>
  <c r="E115" i="26"/>
  <c r="B115" i="26"/>
  <c r="D56" i="17"/>
  <c r="A57" i="17"/>
  <c r="E57" i="34"/>
  <c r="B57" i="34"/>
  <c r="A58" i="34"/>
  <c r="F56" i="34"/>
  <c r="D56" i="34"/>
  <c r="C56" i="34"/>
  <c r="G56" i="34"/>
  <c r="CW307" i="24" l="1"/>
  <c r="CY307" i="24"/>
  <c r="CT307" i="24"/>
  <c r="CU307" i="24"/>
  <c r="CX307" i="24"/>
  <c r="CR309" i="24"/>
  <c r="CV309" i="24" s="1"/>
  <c r="CS308" i="24"/>
  <c r="CA373" i="24"/>
  <c r="CB373" i="24"/>
  <c r="CD373" i="24"/>
  <c r="CE373" i="24"/>
  <c r="CF373" i="24"/>
  <c r="BZ374" i="24"/>
  <c r="CC374" i="24"/>
  <c r="BY375" i="24"/>
  <c r="AX176" i="24"/>
  <c r="AO176" i="24"/>
  <c r="AI176" i="24"/>
  <c r="AL176" i="24"/>
  <c r="AH177" i="24"/>
  <c r="AR176" i="24"/>
  <c r="AU176" i="24"/>
  <c r="AS175" i="24"/>
  <c r="AQ175" i="24"/>
  <c r="BD175" i="24"/>
  <c r="AV175" i="24"/>
  <c r="AW175" i="24"/>
  <c r="AY175" i="24"/>
  <c r="AZ175" i="24"/>
  <c r="AT175" i="24"/>
  <c r="BA175" i="24"/>
  <c r="BE175" i="24"/>
  <c r="AP175" i="24"/>
  <c r="AK175" i="24"/>
  <c r="AN175" i="24"/>
  <c r="AJ175" i="24"/>
  <c r="AM175" i="24"/>
  <c r="D115" i="26"/>
  <c r="G115" i="26"/>
  <c r="F115" i="26"/>
  <c r="C115" i="26"/>
  <c r="H115" i="26"/>
  <c r="E116" i="26"/>
  <c r="A117" i="26"/>
  <c r="B116" i="26"/>
  <c r="D57" i="17"/>
  <c r="A58" i="17"/>
  <c r="A59" i="34"/>
  <c r="B58" i="34"/>
  <c r="E58" i="34"/>
  <c r="C57" i="34"/>
  <c r="D57" i="34"/>
  <c r="F57" i="34"/>
  <c r="G57" i="34"/>
  <c r="CW308" i="24" l="1"/>
  <c r="CX308" i="24"/>
  <c r="CT308" i="24"/>
  <c r="CY308" i="24"/>
  <c r="CU308" i="24"/>
  <c r="CS309" i="24"/>
  <c r="CR310" i="24"/>
  <c r="CV310" i="24" s="1"/>
  <c r="CA374" i="24"/>
  <c r="CB374" i="24"/>
  <c r="CD374" i="24"/>
  <c r="CF374" i="24"/>
  <c r="CE374" i="24"/>
  <c r="BZ375" i="24"/>
  <c r="BY376" i="24"/>
  <c r="CC375" i="24"/>
  <c r="AR177" i="24"/>
  <c r="AU177" i="24"/>
  <c r="AH178" i="24"/>
  <c r="AX177" i="24"/>
  <c r="AI177" i="24"/>
  <c r="AO177" i="24"/>
  <c r="AL177" i="24"/>
  <c r="AN176" i="24"/>
  <c r="BE176" i="24"/>
  <c r="AY176" i="24"/>
  <c r="AP176" i="24"/>
  <c r="AZ176" i="24"/>
  <c r="BA176" i="24"/>
  <c r="AW176" i="24"/>
  <c r="AT176" i="24"/>
  <c r="AV176" i="24"/>
  <c r="BD176" i="24"/>
  <c r="AJ176" i="24"/>
  <c r="AS176" i="24"/>
  <c r="AK176" i="24"/>
  <c r="AM176" i="24"/>
  <c r="AQ176" i="24"/>
  <c r="F116" i="26"/>
  <c r="D116" i="26"/>
  <c r="G116" i="26"/>
  <c r="C116" i="26"/>
  <c r="H116" i="26"/>
  <c r="E117" i="26"/>
  <c r="A118" i="26"/>
  <c r="B117" i="26"/>
  <c r="D58" i="17"/>
  <c r="A59" i="17"/>
  <c r="F58" i="34"/>
  <c r="D58" i="34"/>
  <c r="C58" i="34"/>
  <c r="G58" i="34"/>
  <c r="E59" i="34"/>
  <c r="B59" i="34"/>
  <c r="A60" i="34"/>
  <c r="CT309" i="24" l="1"/>
  <c r="CU309" i="24"/>
  <c r="CW309" i="24"/>
  <c r="CY309" i="24"/>
  <c r="CX309" i="24"/>
  <c r="CS310" i="24"/>
  <c r="CR311" i="24"/>
  <c r="CV311" i="24" s="1"/>
  <c r="CA375" i="24"/>
  <c r="CB375" i="24"/>
  <c r="CD375" i="24"/>
  <c r="CF375" i="24"/>
  <c r="CE375" i="24"/>
  <c r="BZ376" i="24"/>
  <c r="CC376" i="24"/>
  <c r="BY377" i="24"/>
  <c r="AP177" i="24"/>
  <c r="AZ177" i="24"/>
  <c r="AW177" i="24"/>
  <c r="AN177" i="24"/>
  <c r="AS177" i="24"/>
  <c r="BA177" i="24"/>
  <c r="BD177" i="24"/>
  <c r="AJ177" i="24"/>
  <c r="AK177" i="24"/>
  <c r="AM177" i="24"/>
  <c r="AQ177" i="24"/>
  <c r="AT177" i="24"/>
  <c r="BE177" i="24"/>
  <c r="AV177" i="24"/>
  <c r="AY177" i="24"/>
  <c r="AX178" i="24"/>
  <c r="AL178" i="24"/>
  <c r="AI178" i="24"/>
  <c r="AH179" i="24"/>
  <c r="AO178" i="24"/>
  <c r="AR178" i="24"/>
  <c r="AU178" i="24"/>
  <c r="B118" i="26"/>
  <c r="E118" i="26"/>
  <c r="A119" i="26"/>
  <c r="H117" i="26"/>
  <c r="G117" i="26"/>
  <c r="D117" i="26"/>
  <c r="F117" i="26"/>
  <c r="C117" i="26"/>
  <c r="D59" i="17"/>
  <c r="A60" i="17"/>
  <c r="A61" i="34"/>
  <c r="E60" i="34"/>
  <c r="B60" i="34"/>
  <c r="C59" i="34"/>
  <c r="D59" i="34"/>
  <c r="F59" i="34"/>
  <c r="G59" i="34"/>
  <c r="CT310" i="24" l="1"/>
  <c r="CU310" i="24"/>
  <c r="CX310" i="24"/>
  <c r="CW310" i="24"/>
  <c r="CY310" i="24"/>
  <c r="CS311" i="24"/>
  <c r="CR312" i="24"/>
  <c r="CV312" i="24" s="1"/>
  <c r="BY378" i="24"/>
  <c r="CC377" i="24"/>
  <c r="BZ377" i="24"/>
  <c r="CA376" i="24"/>
  <c r="CF376" i="24"/>
  <c r="CD376" i="24"/>
  <c r="CB376" i="24"/>
  <c r="CE376" i="24"/>
  <c r="AI179" i="24"/>
  <c r="AO179" i="24"/>
  <c r="AX179" i="24"/>
  <c r="AL179" i="24"/>
  <c r="AR179" i="24"/>
  <c r="AU179" i="24"/>
  <c r="AH180" i="24"/>
  <c r="AM178" i="24"/>
  <c r="AJ178" i="24"/>
  <c r="AP178" i="24"/>
  <c r="BD178" i="24"/>
  <c r="AY178" i="24"/>
  <c r="AZ178" i="24"/>
  <c r="AT178" i="24"/>
  <c r="AV178" i="24"/>
  <c r="AW178" i="24"/>
  <c r="AK178" i="24"/>
  <c r="AQ178" i="24"/>
  <c r="BA178" i="24"/>
  <c r="AS178" i="24"/>
  <c r="AN178" i="24"/>
  <c r="BE178" i="24"/>
  <c r="E119" i="26"/>
  <c r="B119" i="26"/>
  <c r="A120" i="26"/>
  <c r="F118" i="26"/>
  <c r="G118" i="26"/>
  <c r="H118" i="26"/>
  <c r="C118" i="26"/>
  <c r="D118" i="26"/>
  <c r="D60" i="17"/>
  <c r="A61" i="17"/>
  <c r="F60" i="34"/>
  <c r="G60" i="34"/>
  <c r="D60" i="34"/>
  <c r="C60" i="34"/>
  <c r="E61" i="34"/>
  <c r="B61" i="34"/>
  <c r="A62" i="34"/>
  <c r="CR313" i="24" l="1"/>
  <c r="CV313" i="24" s="1"/>
  <c r="CS312" i="24"/>
  <c r="CT311" i="24"/>
  <c r="CU311" i="24"/>
  <c r="CX311" i="24"/>
  <c r="CW311" i="24"/>
  <c r="CY311" i="24"/>
  <c r="CB377" i="24"/>
  <c r="CD377" i="24"/>
  <c r="CF377" i="24"/>
  <c r="CA377" i="24"/>
  <c r="CE377" i="24"/>
  <c r="BZ378" i="24"/>
  <c r="BY379" i="24"/>
  <c r="CC378" i="24"/>
  <c r="AL180" i="24"/>
  <c r="AX180" i="24"/>
  <c r="AR180" i="24"/>
  <c r="AH181" i="24"/>
  <c r="AO180" i="24"/>
  <c r="AU180" i="24"/>
  <c r="AI180" i="24"/>
  <c r="AK179" i="24"/>
  <c r="BA179" i="24"/>
  <c r="BE179" i="24"/>
  <c r="AW179" i="24"/>
  <c r="AZ179" i="24"/>
  <c r="AM179" i="24"/>
  <c r="AP179" i="24"/>
  <c r="AN179" i="24"/>
  <c r="AY179" i="24"/>
  <c r="BD179" i="24"/>
  <c r="AJ179" i="24"/>
  <c r="AV179" i="24"/>
  <c r="AQ179" i="24"/>
  <c r="AS179" i="24"/>
  <c r="AT179" i="24"/>
  <c r="E120" i="26"/>
  <c r="A121" i="26"/>
  <c r="B120" i="26"/>
  <c r="C119" i="26"/>
  <c r="G119" i="26"/>
  <c r="D119" i="26"/>
  <c r="H119" i="26"/>
  <c r="F119" i="26"/>
  <c r="D61" i="17"/>
  <c r="A62" i="17"/>
  <c r="A63" i="34"/>
  <c r="B62" i="34"/>
  <c r="E62" i="34"/>
  <c r="D61" i="34"/>
  <c r="C61" i="34"/>
  <c r="G61" i="34"/>
  <c r="F61" i="34"/>
  <c r="CY312" i="24" l="1"/>
  <c r="CT312" i="24"/>
  <c r="CU312" i="24"/>
  <c r="CW312" i="24"/>
  <c r="CX312" i="24"/>
  <c r="CS313" i="24"/>
  <c r="CR314" i="24"/>
  <c r="CV314" i="24" s="1"/>
  <c r="CC379" i="24"/>
  <c r="BZ379" i="24"/>
  <c r="BY380" i="24"/>
  <c r="CE378" i="24"/>
  <c r="CF378" i="24"/>
  <c r="CB378" i="24"/>
  <c r="CA378" i="24"/>
  <c r="CD378" i="24"/>
  <c r="AN180" i="24"/>
  <c r="AQ180" i="24"/>
  <c r="AT180" i="24"/>
  <c r="AK180" i="24"/>
  <c r="AZ180" i="24"/>
  <c r="BA180" i="24"/>
  <c r="AM180" i="24"/>
  <c r="AS180" i="24"/>
  <c r="AV180" i="24"/>
  <c r="AP180" i="24"/>
  <c r="AJ180" i="24"/>
  <c r="AW180" i="24"/>
  <c r="BE180" i="24"/>
  <c r="AY180" i="24"/>
  <c r="BD180" i="24"/>
  <c r="AR181" i="24"/>
  <c r="AU181" i="24"/>
  <c r="AO181" i="24"/>
  <c r="AL181" i="24"/>
  <c r="AH182" i="24"/>
  <c r="AX181" i="24"/>
  <c r="AI181" i="24"/>
  <c r="G120" i="26"/>
  <c r="H120" i="26"/>
  <c r="F120" i="26"/>
  <c r="C120" i="26"/>
  <c r="D120" i="26"/>
  <c r="B121" i="26"/>
  <c r="A122" i="26"/>
  <c r="E121" i="26"/>
  <c r="D62" i="17"/>
  <c r="A63" i="17"/>
  <c r="D62" i="34"/>
  <c r="F62" i="34"/>
  <c r="C62" i="34"/>
  <c r="G62" i="34"/>
  <c r="E63" i="34"/>
  <c r="B63" i="34"/>
  <c r="A64" i="34"/>
  <c r="CT313" i="24" l="1"/>
  <c r="CU313" i="24"/>
  <c r="CW313" i="24"/>
  <c r="CX313" i="24"/>
  <c r="CY313" i="24"/>
  <c r="CR315" i="24"/>
  <c r="CV315" i="24" s="1"/>
  <c r="CS314" i="24"/>
  <c r="BZ380" i="24"/>
  <c r="CC380" i="24"/>
  <c r="BY381" i="24"/>
  <c r="CD379" i="24"/>
  <c r="CE379" i="24"/>
  <c r="CF379" i="24"/>
  <c r="CA379" i="24"/>
  <c r="CB379" i="24"/>
  <c r="AR182" i="24"/>
  <c r="AU182" i="24"/>
  <c r="AO182" i="24"/>
  <c r="AX182" i="24"/>
  <c r="AI182" i="24"/>
  <c r="AL182" i="24"/>
  <c r="AH183" i="24"/>
  <c r="AS181" i="24"/>
  <c r="AT181" i="24"/>
  <c r="AV181" i="24"/>
  <c r="AP181" i="24"/>
  <c r="AW181" i="24"/>
  <c r="AK181" i="24"/>
  <c r="AZ181" i="24"/>
  <c r="BD181" i="24"/>
  <c r="BE181" i="24"/>
  <c r="AQ181" i="24"/>
  <c r="AJ181" i="24"/>
  <c r="BA181" i="24"/>
  <c r="AY181" i="24"/>
  <c r="AM181" i="24"/>
  <c r="AN181" i="24"/>
  <c r="E122" i="26"/>
  <c r="A123" i="26"/>
  <c r="B122" i="26"/>
  <c r="G121" i="26"/>
  <c r="D121" i="26"/>
  <c r="F121" i="26"/>
  <c r="H121" i="26"/>
  <c r="C121" i="26"/>
  <c r="D63" i="17"/>
  <c r="A64" i="17"/>
  <c r="B64" i="34"/>
  <c r="A65" i="34"/>
  <c r="E64" i="34"/>
  <c r="C63" i="34"/>
  <c r="F63" i="34"/>
  <c r="D63" i="34"/>
  <c r="G63" i="34"/>
  <c r="CY314" i="24" l="1"/>
  <c r="CT314" i="24"/>
  <c r="CU314" i="24"/>
  <c r="CW314" i="24"/>
  <c r="CX314" i="24"/>
  <c r="CS315" i="24"/>
  <c r="CR316" i="24"/>
  <c r="CV316" i="24" s="1"/>
  <c r="BY382" i="24"/>
  <c r="CC381" i="24"/>
  <c r="BZ381" i="24"/>
  <c r="CE380" i="24"/>
  <c r="CD380" i="24"/>
  <c r="CF380" i="24"/>
  <c r="CB380" i="24"/>
  <c r="CA380" i="24"/>
  <c r="AZ182" i="24"/>
  <c r="AY182" i="24"/>
  <c r="AJ182" i="24"/>
  <c r="AT182" i="24"/>
  <c r="AK182" i="24"/>
  <c r="AP182" i="24"/>
  <c r="AQ182" i="24"/>
  <c r="AW182" i="24"/>
  <c r="BA182" i="24"/>
  <c r="BE182" i="24"/>
  <c r="AS182" i="24"/>
  <c r="AM182" i="24"/>
  <c r="AV182" i="24"/>
  <c r="BD182" i="24"/>
  <c r="AN182" i="24"/>
  <c r="AH184" i="24"/>
  <c r="AI183" i="24"/>
  <c r="AX183" i="24"/>
  <c r="AU183" i="24"/>
  <c r="AO183" i="24"/>
  <c r="AR183" i="24"/>
  <c r="AL183" i="24"/>
  <c r="C122" i="26"/>
  <c r="D122" i="26"/>
  <c r="F122" i="26"/>
  <c r="H122" i="26"/>
  <c r="G122" i="26"/>
  <c r="B123" i="26"/>
  <c r="A124" i="26"/>
  <c r="E123" i="26"/>
  <c r="D64" i="17"/>
  <c r="A65" i="17"/>
  <c r="E65" i="34"/>
  <c r="A66" i="34"/>
  <c r="B65" i="34"/>
  <c r="D64" i="34"/>
  <c r="C64" i="34"/>
  <c r="G64" i="34"/>
  <c r="F64" i="34"/>
  <c r="CT315" i="24" l="1"/>
  <c r="CW315" i="24"/>
  <c r="CX315" i="24"/>
  <c r="CY315" i="24"/>
  <c r="CU315" i="24"/>
  <c r="CR317" i="24"/>
  <c r="CV317" i="24" s="1"/>
  <c r="CS316" i="24"/>
  <c r="CA381" i="24"/>
  <c r="CB381" i="24"/>
  <c r="CD381" i="24"/>
  <c r="CE381" i="24"/>
  <c r="CF381" i="24"/>
  <c r="BZ382" i="24"/>
  <c r="CC382" i="24"/>
  <c r="BY383" i="24"/>
  <c r="AS183" i="24"/>
  <c r="AT183" i="24"/>
  <c r="AZ183" i="24"/>
  <c r="AN183" i="24"/>
  <c r="AV183" i="24"/>
  <c r="AW183" i="24"/>
  <c r="AP183" i="24"/>
  <c r="AK183" i="24"/>
  <c r="BA183" i="24"/>
  <c r="AM183" i="24"/>
  <c r="AY183" i="24"/>
  <c r="AQ183" i="24"/>
  <c r="BE183" i="24"/>
  <c r="AJ183" i="24"/>
  <c r="BD183" i="24"/>
  <c r="AR184" i="24"/>
  <c r="AH185" i="24"/>
  <c r="AX184" i="24"/>
  <c r="AL184" i="24"/>
  <c r="AI184" i="24"/>
  <c r="AO184" i="24"/>
  <c r="AU184" i="24"/>
  <c r="A125" i="26"/>
  <c r="E124" i="26"/>
  <c r="B124" i="26"/>
  <c r="H123" i="26"/>
  <c r="D123" i="26"/>
  <c r="F123" i="26"/>
  <c r="G123" i="26"/>
  <c r="C123" i="26"/>
  <c r="D65" i="17"/>
  <c r="A66" i="17"/>
  <c r="F65" i="34"/>
  <c r="D65" i="34"/>
  <c r="C65" i="34"/>
  <c r="G65" i="34"/>
  <c r="A67" i="34"/>
  <c r="E66" i="34"/>
  <c r="B66" i="34"/>
  <c r="CY316" i="24" l="1"/>
  <c r="CW316" i="24"/>
  <c r="CX316" i="24"/>
  <c r="CT316" i="24"/>
  <c r="CU316" i="24"/>
  <c r="CS317" i="24"/>
  <c r="CR318" i="24"/>
  <c r="CV318" i="24" s="1"/>
  <c r="BY384" i="24"/>
  <c r="CC383" i="24"/>
  <c r="BZ383" i="24"/>
  <c r="CA382" i="24"/>
  <c r="CB382" i="24"/>
  <c r="CD382" i="24"/>
  <c r="CE382" i="24"/>
  <c r="CF382" i="24"/>
  <c r="AK184" i="24"/>
  <c r="AV184" i="24"/>
  <c r="AW184" i="24"/>
  <c r="AZ184" i="24"/>
  <c r="AQ184" i="24"/>
  <c r="AJ184" i="24"/>
  <c r="AN184" i="24"/>
  <c r="BD184" i="24"/>
  <c r="AP184" i="24"/>
  <c r="AS184" i="24"/>
  <c r="AT184" i="24"/>
  <c r="AM184" i="24"/>
  <c r="BE184" i="24"/>
  <c r="AY184" i="24"/>
  <c r="BA184" i="24"/>
  <c r="AX185" i="24"/>
  <c r="AU185" i="24"/>
  <c r="AI185" i="24"/>
  <c r="AR185" i="24"/>
  <c r="AO185" i="24"/>
  <c r="AL185" i="24"/>
  <c r="AH186" i="24"/>
  <c r="D124" i="26"/>
  <c r="C124" i="26"/>
  <c r="G124" i="26"/>
  <c r="F124" i="26"/>
  <c r="H124" i="26"/>
  <c r="E125" i="26"/>
  <c r="A126" i="26"/>
  <c r="B125" i="26"/>
  <c r="D66" i="17"/>
  <c r="A67" i="17"/>
  <c r="E67" i="34"/>
  <c r="B67" i="34"/>
  <c r="A68" i="34"/>
  <c r="G66" i="34"/>
  <c r="D66" i="34"/>
  <c r="C66" i="34"/>
  <c r="F66" i="34"/>
  <c r="CR319" i="24" l="1"/>
  <c r="CV319" i="24" s="1"/>
  <c r="CS318" i="24"/>
  <c r="CT317" i="24"/>
  <c r="CU317" i="24"/>
  <c r="CW317" i="24"/>
  <c r="CX317" i="24"/>
  <c r="CY317" i="24"/>
  <c r="CF383" i="24"/>
  <c r="CA383" i="24"/>
  <c r="CB383" i="24"/>
  <c r="CD383" i="24"/>
  <c r="CE383" i="24"/>
  <c r="BZ384" i="24"/>
  <c r="CC384" i="24"/>
  <c r="BY385" i="24"/>
  <c r="AL186" i="24"/>
  <c r="AU186" i="24"/>
  <c r="AR186" i="24"/>
  <c r="AH187" i="24"/>
  <c r="AO186" i="24"/>
  <c r="AX186" i="24"/>
  <c r="AI186" i="24"/>
  <c r="AZ185" i="24"/>
  <c r="BD185" i="24"/>
  <c r="AY185" i="24"/>
  <c r="AV185" i="24"/>
  <c r="AM185" i="24"/>
  <c r="BA185" i="24"/>
  <c r="AK185" i="24"/>
  <c r="AW185" i="24"/>
  <c r="AP185" i="24"/>
  <c r="AN185" i="24"/>
  <c r="BE185" i="24"/>
  <c r="AJ185" i="24"/>
  <c r="AT185" i="24"/>
  <c r="AQ185" i="24"/>
  <c r="AS185" i="24"/>
  <c r="B126" i="26"/>
  <c r="E126" i="26"/>
  <c r="A127" i="26"/>
  <c r="F125" i="26"/>
  <c r="G125" i="26"/>
  <c r="H125" i="26"/>
  <c r="C125" i="26"/>
  <c r="D125" i="26"/>
  <c r="D67" i="17"/>
  <c r="A68" i="17"/>
  <c r="E68" i="34"/>
  <c r="B68" i="34"/>
  <c r="A69" i="34"/>
  <c r="G67" i="34"/>
  <c r="F67" i="34"/>
  <c r="D67" i="34"/>
  <c r="C67" i="34"/>
  <c r="CY318" i="24" l="1"/>
  <c r="CT318" i="24"/>
  <c r="CU318" i="24"/>
  <c r="CX318" i="24"/>
  <c r="CW318" i="24"/>
  <c r="CR320" i="24"/>
  <c r="CV320" i="24" s="1"/>
  <c r="CS319" i="24"/>
  <c r="CB384" i="24"/>
  <c r="CA384" i="24"/>
  <c r="CF384" i="24"/>
  <c r="CE384" i="24"/>
  <c r="CD384" i="24"/>
  <c r="BY386" i="24"/>
  <c r="CC385" i="24"/>
  <c r="BZ385" i="24"/>
  <c r="AQ186" i="24"/>
  <c r="AS186" i="24"/>
  <c r="AY186" i="24"/>
  <c r="AT186" i="24"/>
  <c r="AV186" i="24"/>
  <c r="AZ186" i="24"/>
  <c r="AW186" i="24"/>
  <c r="AP186" i="24"/>
  <c r="AJ186" i="24"/>
  <c r="AN186" i="24"/>
  <c r="BA186" i="24"/>
  <c r="AK186" i="24"/>
  <c r="BD186" i="24"/>
  <c r="BE186" i="24"/>
  <c r="AM186" i="24"/>
  <c r="AO187" i="24"/>
  <c r="AR187" i="24"/>
  <c r="AI187" i="24"/>
  <c r="AU187" i="24"/>
  <c r="AX187" i="24"/>
  <c r="AL187" i="24"/>
  <c r="AH188" i="24"/>
  <c r="E127" i="26"/>
  <c r="B127" i="26"/>
  <c r="A128" i="26"/>
  <c r="C126" i="26"/>
  <c r="F126" i="26"/>
  <c r="G126" i="26"/>
  <c r="D126" i="26"/>
  <c r="H126" i="26"/>
  <c r="D68" i="17"/>
  <c r="A69" i="17"/>
  <c r="E69" i="34"/>
  <c r="A70" i="34"/>
  <c r="B69" i="34"/>
  <c r="G68" i="34"/>
  <c r="F68" i="34"/>
  <c r="C68" i="34"/>
  <c r="D68" i="34"/>
  <c r="CW319" i="24" l="1"/>
  <c r="CX319" i="24"/>
  <c r="CY319" i="24"/>
  <c r="CT319" i="24"/>
  <c r="CU319" i="24"/>
  <c r="CR321" i="24"/>
  <c r="CV321" i="24" s="1"/>
  <c r="CS320" i="24"/>
  <c r="CE385" i="24"/>
  <c r="CB385" i="24"/>
  <c r="CD385" i="24"/>
  <c r="CF385" i="24"/>
  <c r="CA385" i="24"/>
  <c r="BZ386" i="24"/>
  <c r="BY387" i="24"/>
  <c r="CC386" i="24"/>
  <c r="AJ187" i="24"/>
  <c r="AM187" i="24"/>
  <c r="AK187" i="24"/>
  <c r="AV187" i="24"/>
  <c r="BE187" i="24"/>
  <c r="AQ187" i="24"/>
  <c r="AZ187" i="24"/>
  <c r="AS187" i="24"/>
  <c r="BD187" i="24"/>
  <c r="AP187" i="24"/>
  <c r="AY187" i="24"/>
  <c r="BA187" i="24"/>
  <c r="AN187" i="24"/>
  <c r="AW187" i="24"/>
  <c r="AT187" i="24"/>
  <c r="AX188" i="24"/>
  <c r="AI188" i="24"/>
  <c r="AR188" i="24"/>
  <c r="AO188" i="24"/>
  <c r="AU188" i="24"/>
  <c r="AH189" i="24"/>
  <c r="AL188" i="24"/>
  <c r="B128" i="26"/>
  <c r="A129" i="26"/>
  <c r="E128" i="26"/>
  <c r="G127" i="26"/>
  <c r="D127" i="26"/>
  <c r="F127" i="26"/>
  <c r="H127" i="26"/>
  <c r="C127" i="26"/>
  <c r="D69" i="17"/>
  <c r="A70" i="17"/>
  <c r="F69" i="34"/>
  <c r="G69" i="34"/>
  <c r="D69" i="34"/>
  <c r="C69" i="34"/>
  <c r="E70" i="34"/>
  <c r="A71" i="34"/>
  <c r="B70" i="34"/>
  <c r="CT320" i="24" l="1"/>
  <c r="CW320" i="24"/>
  <c r="CY320" i="24"/>
  <c r="CU320" i="24"/>
  <c r="CX320" i="24"/>
  <c r="CS321" i="24"/>
  <c r="CR322" i="24"/>
  <c r="CV322" i="24" s="1"/>
  <c r="CF386" i="24"/>
  <c r="CE386" i="24"/>
  <c r="CD386" i="24"/>
  <c r="CA386" i="24"/>
  <c r="CB386" i="24"/>
  <c r="BZ387" i="24"/>
  <c r="CC387" i="24"/>
  <c r="BY388" i="24"/>
  <c r="AH190" i="24"/>
  <c r="AI189" i="24"/>
  <c r="AL189" i="24"/>
  <c r="AU189" i="24"/>
  <c r="AX189" i="24"/>
  <c r="AO189" i="24"/>
  <c r="AR189" i="24"/>
  <c r="AS188" i="24"/>
  <c r="AM188" i="24"/>
  <c r="AQ188" i="24"/>
  <c r="BA188" i="24"/>
  <c r="AN188" i="24"/>
  <c r="AJ188" i="24"/>
  <c r="BE188" i="24"/>
  <c r="AV188" i="24"/>
  <c r="AW188" i="24"/>
  <c r="AY188" i="24"/>
  <c r="AZ188" i="24"/>
  <c r="BD188" i="24"/>
  <c r="AK188" i="24"/>
  <c r="AT188" i="24"/>
  <c r="AP188" i="24"/>
  <c r="E129" i="26"/>
  <c r="B129" i="26"/>
  <c r="A130" i="26"/>
  <c r="F128" i="26"/>
  <c r="D128" i="26"/>
  <c r="G128" i="26"/>
  <c r="H128" i="26"/>
  <c r="C128" i="26"/>
  <c r="D70" i="17"/>
  <c r="A71" i="17"/>
  <c r="F70" i="34"/>
  <c r="G70" i="34"/>
  <c r="D70" i="34"/>
  <c r="C70" i="34"/>
  <c r="E71" i="34"/>
  <c r="A72" i="34"/>
  <c r="B71" i="34"/>
  <c r="N9" i="14"/>
  <c r="J9" i="14"/>
  <c r="N9" i="12"/>
  <c r="CS322" i="24" l="1"/>
  <c r="CR323" i="24"/>
  <c r="CV323" i="24" s="1"/>
  <c r="CT321" i="24"/>
  <c r="CU321" i="24"/>
  <c r="CW321" i="24"/>
  <c r="CY321" i="24"/>
  <c r="CX321" i="24"/>
  <c r="CA387" i="24"/>
  <c r="CB387" i="24"/>
  <c r="CE387" i="24"/>
  <c r="CF387" i="24"/>
  <c r="CD387" i="24"/>
  <c r="BZ388" i="24"/>
  <c r="CC388" i="24"/>
  <c r="BY389" i="24"/>
  <c r="AQ189" i="24"/>
  <c r="AZ189" i="24"/>
  <c r="AK189" i="24"/>
  <c r="AM189" i="24"/>
  <c r="AP189" i="24"/>
  <c r="AT189" i="24"/>
  <c r="BA189" i="24"/>
  <c r="AN189" i="24"/>
  <c r="AS189" i="24"/>
  <c r="AY189" i="24"/>
  <c r="BD189" i="24"/>
  <c r="AV189" i="24"/>
  <c r="AW189" i="24"/>
  <c r="BE189" i="24"/>
  <c r="AJ189" i="24"/>
  <c r="AO190" i="24"/>
  <c r="AR190" i="24"/>
  <c r="AU190" i="24"/>
  <c r="AX190" i="24"/>
  <c r="AI190" i="24"/>
  <c r="AH191" i="24"/>
  <c r="AL190" i="24"/>
  <c r="E130" i="26"/>
  <c r="A131" i="26"/>
  <c r="B130" i="26"/>
  <c r="G129" i="26"/>
  <c r="D129" i="26"/>
  <c r="F129" i="26"/>
  <c r="H129" i="26"/>
  <c r="C129" i="26"/>
  <c r="AH79" i="14"/>
  <c r="AI79" i="14" s="1"/>
  <c r="AH111" i="14"/>
  <c r="AI111" i="14" s="1"/>
  <c r="AH16" i="14"/>
  <c r="AI16" i="14" s="1"/>
  <c r="AH48" i="14"/>
  <c r="AI48" i="14" s="1"/>
  <c r="AH80" i="14"/>
  <c r="AI80" i="14" s="1"/>
  <c r="AH112" i="14"/>
  <c r="AI112" i="14" s="1"/>
  <c r="AH49" i="14"/>
  <c r="AI49" i="14" s="1"/>
  <c r="AH50" i="14"/>
  <c r="AI50" i="14" s="1"/>
  <c r="AH114" i="14"/>
  <c r="AI114" i="14" s="1"/>
  <c r="AH20" i="14"/>
  <c r="AI20" i="14" s="1"/>
  <c r="AH52" i="14"/>
  <c r="AI52" i="14" s="1"/>
  <c r="AH84" i="14"/>
  <c r="AI84" i="14" s="1"/>
  <c r="AH116" i="14"/>
  <c r="AI116" i="14" s="1"/>
  <c r="AH23" i="14"/>
  <c r="AI23" i="14" s="1"/>
  <c r="AH55" i="14"/>
  <c r="AI55" i="14" s="1"/>
  <c r="AH87" i="14"/>
  <c r="AI87" i="14" s="1"/>
  <c r="AH119" i="14"/>
  <c r="AI119" i="14" s="1"/>
  <c r="AH26" i="14"/>
  <c r="AI26" i="14" s="1"/>
  <c r="AH58" i="14"/>
  <c r="AI58" i="14" s="1"/>
  <c r="AH90" i="14"/>
  <c r="AI90" i="14" s="1"/>
  <c r="AH122" i="14"/>
  <c r="AI122" i="14" s="1"/>
  <c r="AH59" i="14"/>
  <c r="AI59" i="14" s="1"/>
  <c r="AH91" i="14"/>
  <c r="AI91" i="14" s="1"/>
  <c r="AH94" i="14"/>
  <c r="AI94" i="14" s="1"/>
  <c r="AH126" i="14"/>
  <c r="AI126" i="14" s="1"/>
  <c r="AH31" i="14"/>
  <c r="AI31" i="14" s="1"/>
  <c r="AH63" i="14"/>
  <c r="AI63" i="14" s="1"/>
  <c r="AH95" i="14"/>
  <c r="AI95" i="14" s="1"/>
  <c r="AH127" i="14"/>
  <c r="AI127" i="14" s="1"/>
  <c r="AH64" i="14"/>
  <c r="AI64" i="14" s="1"/>
  <c r="AH66" i="14"/>
  <c r="AI66" i="14" s="1"/>
  <c r="AH130" i="14"/>
  <c r="AI130" i="14" s="1"/>
  <c r="AH7" i="14"/>
  <c r="AI7" i="14" s="1"/>
  <c r="AH39" i="14"/>
  <c r="AI39" i="14" s="1"/>
  <c r="AH71" i="14"/>
  <c r="AI71" i="14" s="1"/>
  <c r="AH103" i="14"/>
  <c r="AI103" i="14" s="1"/>
  <c r="AH135" i="14"/>
  <c r="AI135" i="14" s="1"/>
  <c r="AH53" i="14"/>
  <c r="AI53" i="14" s="1"/>
  <c r="AH106" i="14"/>
  <c r="AI106" i="14" s="1"/>
  <c r="AH54" i="14"/>
  <c r="AI54" i="14" s="1"/>
  <c r="AH107" i="14"/>
  <c r="AI107" i="14" s="1"/>
  <c r="AH61" i="14"/>
  <c r="AI61" i="14" s="1"/>
  <c r="AH4" i="14"/>
  <c r="AI4" i="14" s="1"/>
  <c r="AH56" i="14"/>
  <c r="AI56" i="14" s="1"/>
  <c r="AH8" i="14"/>
  <c r="AI8" i="14" s="1"/>
  <c r="AH5" i="14"/>
  <c r="AI5" i="14" s="1"/>
  <c r="AH6" i="14"/>
  <c r="AI6" i="14" s="1"/>
  <c r="AH60" i="14"/>
  <c r="AI60" i="14" s="1"/>
  <c r="AH110" i="14"/>
  <c r="AI110" i="14" s="1"/>
  <c r="AH22" i="14"/>
  <c r="AI22" i="14" s="1"/>
  <c r="AH75" i="14"/>
  <c r="AI75" i="14" s="1"/>
  <c r="AH132" i="14"/>
  <c r="AI132" i="14" s="1"/>
  <c r="AH77" i="14"/>
  <c r="AI77" i="14" s="1"/>
  <c r="AH137" i="14"/>
  <c r="AI137" i="14" s="1"/>
  <c r="AH78" i="14"/>
  <c r="AI78" i="14" s="1"/>
  <c r="AH86" i="14"/>
  <c r="AI86" i="14" s="1"/>
  <c r="AH21" i="14"/>
  <c r="AI21" i="14" s="1"/>
  <c r="AH10" i="14"/>
  <c r="AI10" i="14" s="1"/>
  <c r="AH85" i="14"/>
  <c r="AI85" i="14" s="1"/>
  <c r="AH11" i="14"/>
  <c r="AI11" i="14" s="1"/>
  <c r="AH19" i="14"/>
  <c r="AI19" i="14" s="1"/>
  <c r="AH12" i="14"/>
  <c r="AI12" i="14" s="1"/>
  <c r="AH88" i="14"/>
  <c r="AI88" i="14" s="1"/>
  <c r="AH13" i="14"/>
  <c r="AI13" i="14" s="1"/>
  <c r="AH89" i="14"/>
  <c r="AI89" i="14" s="1"/>
  <c r="AH93" i="14"/>
  <c r="AI93" i="14" s="1"/>
  <c r="AH14" i="14"/>
  <c r="AI14" i="14" s="1"/>
  <c r="AH40" i="14"/>
  <c r="AI40" i="14" s="1"/>
  <c r="AH118" i="14"/>
  <c r="AI118" i="14" s="1"/>
  <c r="AH97" i="14"/>
  <c r="AI97" i="14" s="1"/>
  <c r="AH102" i="14"/>
  <c r="AI102" i="14" s="1"/>
  <c r="AH104" i="14"/>
  <c r="AI104" i="14" s="1"/>
  <c r="AH121" i="14"/>
  <c r="AI121" i="14" s="1"/>
  <c r="AH46" i="14"/>
  <c r="AI46" i="14" s="1"/>
  <c r="AH76" i="14"/>
  <c r="AI76" i="14" s="1"/>
  <c r="AH51" i="14"/>
  <c r="AI51" i="14" s="1"/>
  <c r="AH70" i="14"/>
  <c r="AI70" i="14" s="1"/>
  <c r="AH68" i="14"/>
  <c r="AI68" i="14" s="1"/>
  <c r="AH69" i="14"/>
  <c r="AI69" i="14" s="1"/>
  <c r="AH105" i="14"/>
  <c r="AI105" i="14" s="1"/>
  <c r="AH72" i="14"/>
  <c r="AI72" i="14" s="1"/>
  <c r="AH73" i="14"/>
  <c r="AI73" i="14" s="1"/>
  <c r="AH24" i="14"/>
  <c r="AI24" i="14" s="1"/>
  <c r="AH117" i="14"/>
  <c r="AI117" i="14" s="1"/>
  <c r="AH100" i="14"/>
  <c r="AI100" i="14" s="1"/>
  <c r="AH101" i="14"/>
  <c r="AI101" i="14" s="1"/>
  <c r="AH138" i="14"/>
  <c r="AI138" i="14" s="1"/>
  <c r="AH44" i="14"/>
  <c r="AI44" i="14" s="1"/>
  <c r="AH133" i="14"/>
  <c r="AI133" i="14" s="1"/>
  <c r="AH125" i="14"/>
  <c r="AI125" i="14" s="1"/>
  <c r="AH28" i="14"/>
  <c r="AI28" i="14" s="1"/>
  <c r="AH38" i="14"/>
  <c r="AI38" i="14" s="1"/>
  <c r="AH35" i="14"/>
  <c r="AI35" i="14" s="1"/>
  <c r="AH36" i="14"/>
  <c r="AI36" i="14" s="1"/>
  <c r="AH37" i="14"/>
  <c r="AI37" i="14" s="1"/>
  <c r="AH43" i="14"/>
  <c r="AI43" i="14" s="1"/>
  <c r="AH136" i="14"/>
  <c r="AI136" i="14" s="1"/>
  <c r="D71" i="17"/>
  <c r="A72" i="17"/>
  <c r="A73" i="34"/>
  <c r="E72" i="34"/>
  <c r="B72" i="34"/>
  <c r="C71" i="34"/>
  <c r="G71" i="34"/>
  <c r="D71" i="34"/>
  <c r="F71" i="34"/>
  <c r="AH113" i="14"/>
  <c r="AI113" i="14" s="1"/>
  <c r="AH3" i="14"/>
  <c r="AI3" i="14" s="1"/>
  <c r="AB3" i="24"/>
  <c r="AC3" i="24" s="1"/>
  <c r="CR324" i="24" l="1"/>
  <c r="CV324" i="24" s="1"/>
  <c r="CS323" i="24"/>
  <c r="CT322" i="24"/>
  <c r="CW322" i="24"/>
  <c r="CY322" i="24"/>
  <c r="CU322" i="24"/>
  <c r="CX322" i="24"/>
  <c r="BY390" i="24"/>
  <c r="CC389" i="24"/>
  <c r="BZ389" i="24"/>
  <c r="CB388" i="24"/>
  <c r="CD388" i="24"/>
  <c r="CA388" i="24"/>
  <c r="CE388" i="24"/>
  <c r="CF388" i="24"/>
  <c r="AK190" i="24"/>
  <c r="BD190" i="24"/>
  <c r="AQ190" i="24"/>
  <c r="AJ190" i="24"/>
  <c r="AW190" i="24"/>
  <c r="AN190" i="24"/>
  <c r="AT190" i="24"/>
  <c r="BA190" i="24"/>
  <c r="AZ190" i="24"/>
  <c r="AM190" i="24"/>
  <c r="AP190" i="24"/>
  <c r="AS190" i="24"/>
  <c r="BE190" i="24"/>
  <c r="AY190" i="24"/>
  <c r="AV190" i="24"/>
  <c r="AI191" i="24"/>
  <c r="AL191" i="24"/>
  <c r="AR191" i="24"/>
  <c r="AO191" i="24"/>
  <c r="AU191" i="24"/>
  <c r="AH192" i="24"/>
  <c r="AX191" i="24"/>
  <c r="C130" i="26"/>
  <c r="D130" i="26"/>
  <c r="G130" i="26"/>
  <c r="F130" i="26"/>
  <c r="H130" i="26"/>
  <c r="B131" i="26"/>
  <c r="A132" i="26"/>
  <c r="E131" i="26"/>
  <c r="AH74" i="14"/>
  <c r="AI74" i="14" s="1"/>
  <c r="AH9" i="14"/>
  <c r="AI9" i="14" s="1"/>
  <c r="AH98" i="14"/>
  <c r="AI98" i="14" s="1"/>
  <c r="AH82" i="14"/>
  <c r="AI82" i="14" s="1"/>
  <c r="AH67" i="14"/>
  <c r="AI67" i="14" s="1"/>
  <c r="AH83" i="14"/>
  <c r="AI83" i="14" s="1"/>
  <c r="AH34" i="14"/>
  <c r="AI34" i="14" s="1"/>
  <c r="AH18" i="14"/>
  <c r="AI18" i="14" s="1"/>
  <c r="AH124" i="14"/>
  <c r="AI124" i="14" s="1"/>
  <c r="AH29" i="14"/>
  <c r="AI29" i="14" s="1"/>
  <c r="AH128" i="14"/>
  <c r="AI128" i="14" s="1"/>
  <c r="AH143" i="14"/>
  <c r="AI143" i="14" s="1"/>
  <c r="AH346" i="14"/>
  <c r="AI346" i="14" s="1"/>
  <c r="AH478" i="14"/>
  <c r="AI478" i="14" s="1"/>
  <c r="AH162" i="14"/>
  <c r="AI162" i="14" s="1"/>
  <c r="AH620" i="14"/>
  <c r="AI620" i="14" s="1"/>
  <c r="AH653" i="14"/>
  <c r="AI653" i="14" s="1"/>
  <c r="AH686" i="14"/>
  <c r="AI686" i="14" s="1"/>
  <c r="AH719" i="14"/>
  <c r="AI719" i="14" s="1"/>
  <c r="AH169" i="14"/>
  <c r="AI169" i="14" s="1"/>
  <c r="AH364" i="14"/>
  <c r="AI364" i="14" s="1"/>
  <c r="AH702" i="14"/>
  <c r="AI702" i="14" s="1"/>
  <c r="AH710" i="14"/>
  <c r="AI710" i="14" s="1"/>
  <c r="AH711" i="14"/>
  <c r="AI711" i="14" s="1"/>
  <c r="AH294" i="14"/>
  <c r="AI294" i="14" s="1"/>
  <c r="AH806" i="14"/>
  <c r="AI806" i="14" s="1"/>
  <c r="AH907" i="14"/>
  <c r="AI907" i="14" s="1"/>
  <c r="AH737" i="14"/>
  <c r="AI737" i="14" s="1"/>
  <c r="AH970" i="14"/>
  <c r="AI970" i="14" s="1"/>
  <c r="AH724" i="14"/>
  <c r="AI724" i="14" s="1"/>
  <c r="AH438" i="14"/>
  <c r="AI438" i="14" s="1"/>
  <c r="AH905" i="14"/>
  <c r="AI905" i="14" s="1"/>
  <c r="AH595" i="14"/>
  <c r="AI595" i="14" s="1"/>
  <c r="AH270" i="14"/>
  <c r="AI270" i="14" s="1"/>
  <c r="AH609" i="14"/>
  <c r="AI609" i="14" s="1"/>
  <c r="AH939" i="14"/>
  <c r="AI939" i="14" s="1"/>
  <c r="AH486" i="14"/>
  <c r="AI486" i="14" s="1"/>
  <c r="AH547" i="14"/>
  <c r="AI547" i="14" s="1"/>
  <c r="AH819" i="14"/>
  <c r="AI819" i="14" s="1"/>
  <c r="AH410" i="14"/>
  <c r="AI410" i="14" s="1"/>
  <c r="AH226" i="14"/>
  <c r="AI226" i="14" s="1"/>
  <c r="AH717" i="14"/>
  <c r="AI717" i="14" s="1"/>
  <c r="AH783" i="14"/>
  <c r="AI783" i="14" s="1"/>
  <c r="AH445" i="14"/>
  <c r="AI445" i="14" s="1"/>
  <c r="AH842" i="14"/>
  <c r="AI842" i="14" s="1"/>
  <c r="AH409" i="14"/>
  <c r="AI409" i="14" s="1"/>
  <c r="AH998" i="14"/>
  <c r="AI998" i="14" s="1"/>
  <c r="AH203" i="14"/>
  <c r="AI203" i="14" s="1"/>
  <c r="AH517" i="14"/>
  <c r="AI517" i="14" s="1"/>
  <c r="AH439" i="14"/>
  <c r="AI439" i="14" s="1"/>
  <c r="AH281" i="14"/>
  <c r="AI281" i="14" s="1"/>
  <c r="AH948" i="14"/>
  <c r="AI948" i="14" s="1"/>
  <c r="AH616" i="14"/>
  <c r="AI616" i="14" s="1"/>
  <c r="AH574" i="14"/>
  <c r="AI574" i="14" s="1"/>
  <c r="AH716" i="14"/>
  <c r="AI716" i="14" s="1"/>
  <c r="AH782" i="14"/>
  <c r="AI782" i="14" s="1"/>
  <c r="AH753" i="14"/>
  <c r="AI753" i="14" s="1"/>
  <c r="AH798" i="14"/>
  <c r="AI798" i="14" s="1"/>
  <c r="AH803" i="14"/>
  <c r="AI803" i="14" s="1"/>
  <c r="AH313" i="14"/>
  <c r="AI313" i="14" s="1"/>
  <c r="AH991" i="14"/>
  <c r="AI991" i="14" s="1"/>
  <c r="AH300" i="14"/>
  <c r="AI300" i="14" s="1"/>
  <c r="AH904" i="14"/>
  <c r="AI904" i="14" s="1"/>
  <c r="AH838" i="14"/>
  <c r="AI838" i="14" s="1"/>
  <c r="AH370" i="14"/>
  <c r="AI370" i="14" s="1"/>
  <c r="AH240" i="14"/>
  <c r="AI240" i="14" s="1"/>
  <c r="AH820" i="14"/>
  <c r="AI820" i="14" s="1"/>
  <c r="AH902" i="14"/>
  <c r="AI902" i="14" s="1"/>
  <c r="AH312" i="14"/>
  <c r="AI312" i="14" s="1"/>
  <c r="AH351" i="14"/>
  <c r="AI351" i="14" s="1"/>
  <c r="AH732" i="14"/>
  <c r="AI732" i="14" s="1"/>
  <c r="AH683" i="14"/>
  <c r="AI683" i="14" s="1"/>
  <c r="AH923" i="14"/>
  <c r="AI923" i="14" s="1"/>
  <c r="AH873" i="14"/>
  <c r="AI873" i="14" s="1"/>
  <c r="AH870" i="14"/>
  <c r="AI870" i="14" s="1"/>
  <c r="AH1004" i="14"/>
  <c r="AI1004" i="14" s="1"/>
  <c r="AH796" i="14"/>
  <c r="AI796" i="14" s="1"/>
  <c r="AH774" i="14"/>
  <c r="AI774" i="14" s="1"/>
  <c r="AH456" i="14"/>
  <c r="AI456" i="14" s="1"/>
  <c r="AH1000" i="14"/>
  <c r="AI1000" i="14" s="1"/>
  <c r="AH391" i="14"/>
  <c r="AI391" i="14" s="1"/>
  <c r="AH341" i="14"/>
  <c r="AI341" i="14" s="1"/>
  <c r="AH821" i="14"/>
  <c r="AI821" i="14" s="1"/>
  <c r="AH266" i="14"/>
  <c r="AI266" i="14" s="1"/>
  <c r="AH696" i="14"/>
  <c r="AI696" i="14" s="1"/>
  <c r="AH423" i="14"/>
  <c r="AI423" i="14" s="1"/>
  <c r="AH860" i="14"/>
  <c r="AI860" i="14" s="1"/>
  <c r="AH170" i="14"/>
  <c r="AI170" i="14" s="1"/>
  <c r="AH610" i="14"/>
  <c r="AI610" i="14" s="1"/>
  <c r="AH930" i="14"/>
  <c r="AI930" i="14" s="1"/>
  <c r="AH365" i="14"/>
  <c r="AI365" i="14" s="1"/>
  <c r="AH635" i="14"/>
  <c r="AI635" i="14" s="1"/>
  <c r="AH514" i="14"/>
  <c r="AI514" i="14" s="1"/>
  <c r="AH272" i="14"/>
  <c r="AI272" i="14" s="1"/>
  <c r="AH417" i="14"/>
  <c r="AI417" i="14" s="1"/>
  <c r="AH428" i="14"/>
  <c r="AI428" i="14" s="1"/>
  <c r="AH598" i="14"/>
  <c r="AI598" i="14" s="1"/>
  <c r="AH175" i="14"/>
  <c r="AI175" i="14" s="1"/>
  <c r="AH378" i="14"/>
  <c r="AI378" i="14" s="1"/>
  <c r="AH510" i="14"/>
  <c r="AI510" i="14" s="1"/>
  <c r="AH194" i="14"/>
  <c r="AI194" i="14" s="1"/>
  <c r="AH652" i="14"/>
  <c r="AI652" i="14" s="1"/>
  <c r="AH685" i="14"/>
  <c r="AI685" i="14" s="1"/>
  <c r="AH718" i="14"/>
  <c r="AI718" i="14" s="1"/>
  <c r="AH751" i="14"/>
  <c r="AI751" i="14" s="1"/>
  <c r="AH392" i="14"/>
  <c r="AI392" i="14" s="1"/>
  <c r="AH404" i="14"/>
  <c r="AI404" i="14" s="1"/>
  <c r="AH734" i="14"/>
  <c r="AI734" i="14" s="1"/>
  <c r="AH757" i="14"/>
  <c r="AI757" i="14" s="1"/>
  <c r="AH802" i="14"/>
  <c r="AI802" i="14" s="1"/>
  <c r="AH356" i="14"/>
  <c r="AI356" i="14" s="1"/>
  <c r="AH189" i="14"/>
  <c r="AI189" i="14" s="1"/>
  <c r="AH955" i="14"/>
  <c r="AI955" i="14" s="1"/>
  <c r="AH457" i="14"/>
  <c r="AI457" i="14" s="1"/>
  <c r="AH534" i="14"/>
  <c r="AI534" i="14" s="1"/>
  <c r="AH518" i="14"/>
  <c r="AI518" i="14" s="1"/>
  <c r="AH837" i="14"/>
  <c r="AI837" i="14" s="1"/>
  <c r="AH726" i="14"/>
  <c r="AI726" i="14" s="1"/>
  <c r="AH964" i="14"/>
  <c r="AI964" i="14" s="1"/>
  <c r="AH361" i="14"/>
  <c r="AI361" i="14" s="1"/>
  <c r="AH198" i="14"/>
  <c r="AI198" i="14" s="1"/>
  <c r="AH743" i="14"/>
  <c r="AI743" i="14" s="1"/>
  <c r="AH492" i="14"/>
  <c r="AI492" i="14" s="1"/>
  <c r="AH556" i="14"/>
  <c r="AI556" i="14" s="1"/>
  <c r="AH329" i="14"/>
  <c r="AI329" i="14" s="1"/>
  <c r="AH542" i="14"/>
  <c r="AI542" i="14" s="1"/>
  <c r="AH684" i="14"/>
  <c r="AI684" i="14" s="1"/>
  <c r="AH750" i="14"/>
  <c r="AI750" i="14" s="1"/>
  <c r="AH592" i="14"/>
  <c r="AI592" i="14" s="1"/>
  <c r="AH766" i="14"/>
  <c r="AI766" i="14" s="1"/>
  <c r="AH934" i="14"/>
  <c r="AI934" i="14" s="1"/>
  <c r="AH248" i="14"/>
  <c r="AI248" i="14" s="1"/>
  <c r="AH795" i="14"/>
  <c r="AI795" i="14" s="1"/>
  <c r="AH966" i="14"/>
  <c r="AI966" i="14" s="1"/>
  <c r="AH201" i="14"/>
  <c r="AI201" i="14" s="1"/>
  <c r="AH437" i="14"/>
  <c r="AI437" i="14" s="1"/>
  <c r="AH947" i="14"/>
  <c r="AI947" i="14" s="1"/>
  <c r="AH245" i="14"/>
  <c r="AI245" i="14" s="1"/>
  <c r="AH442" i="14"/>
  <c r="AI442" i="14" s="1"/>
  <c r="AH258" i="14"/>
  <c r="AI258" i="14" s="1"/>
  <c r="AH749" i="14"/>
  <c r="AI749" i="14" s="1"/>
  <c r="AH815" i="14"/>
  <c r="AI815" i="14" s="1"/>
  <c r="AH488" i="14"/>
  <c r="AI488" i="14" s="1"/>
  <c r="AH889" i="14"/>
  <c r="AI889" i="14" s="1"/>
  <c r="AH463" i="14"/>
  <c r="AI463" i="14" s="1"/>
  <c r="AH147" i="14"/>
  <c r="AI147" i="14" s="1"/>
  <c r="AH600" i="14"/>
  <c r="AI600" i="14" s="1"/>
  <c r="AH729" i="14"/>
  <c r="AI729" i="14" s="1"/>
  <c r="AH504" i="14"/>
  <c r="AI504" i="14" s="1"/>
  <c r="AH745" i="14"/>
  <c r="AI745" i="14" s="1"/>
  <c r="AH311" i="14"/>
  <c r="AI311" i="14" s="1"/>
  <c r="AH150" i="14"/>
  <c r="AI150" i="14" s="1"/>
  <c r="AH559" i="14"/>
  <c r="AI559" i="14" s="1"/>
  <c r="AH219" i="14"/>
  <c r="AI219" i="14" s="1"/>
  <c r="AH720" i="14"/>
  <c r="AI720" i="14" s="1"/>
  <c r="AH981" i="14"/>
  <c r="AI981" i="14" s="1"/>
  <c r="AH495" i="14"/>
  <c r="AI495" i="14" s="1"/>
  <c r="AH963" i="14"/>
  <c r="AI963" i="14" s="1"/>
  <c r="AH869" i="14"/>
  <c r="AI869" i="14" s="1"/>
  <c r="AH415" i="14"/>
  <c r="AI415" i="14" s="1"/>
  <c r="AH289" i="14"/>
  <c r="AI289" i="14" s="1"/>
  <c r="AH824" i="14"/>
  <c r="AI824" i="14" s="1"/>
  <c r="AH174" i="14"/>
  <c r="AI174" i="14" s="1"/>
  <c r="AH482" i="14"/>
  <c r="AI482" i="14" s="1"/>
  <c r="AH447" i="14"/>
  <c r="AI447" i="14" s="1"/>
  <c r="AH828" i="14"/>
  <c r="AI828" i="14" s="1"/>
  <c r="AH699" i="14"/>
  <c r="AI699" i="14" s="1"/>
  <c r="AH658" i="14"/>
  <c r="AI658" i="14" s="1"/>
  <c r="AH874" i="14"/>
  <c r="AI874" i="14" s="1"/>
  <c r="AH307" i="14"/>
  <c r="AI307" i="14" s="1"/>
  <c r="AH760" i="14"/>
  <c r="AI760" i="14" s="1"/>
  <c r="AH172" i="14"/>
  <c r="AI172" i="14" s="1"/>
  <c r="AH400" i="14"/>
  <c r="AI400" i="14" s="1"/>
  <c r="AH521" i="14"/>
  <c r="AI521" i="14" s="1"/>
  <c r="AH677" i="14"/>
  <c r="AI677" i="14" s="1"/>
  <c r="AH429" i="14"/>
  <c r="AI429" i="14" s="1"/>
  <c r="AH786" i="14"/>
  <c r="AI786" i="14" s="1"/>
  <c r="AH309" i="14"/>
  <c r="AI309" i="14" s="1"/>
  <c r="AH387" i="14"/>
  <c r="AI387" i="14" s="1"/>
  <c r="AH444" i="14"/>
  <c r="AI444" i="14" s="1"/>
  <c r="AH207" i="14"/>
  <c r="AI207" i="14" s="1"/>
  <c r="AH239" i="14"/>
  <c r="AI239" i="14" s="1"/>
  <c r="AH271" i="14"/>
  <c r="AI271" i="14" s="1"/>
  <c r="AH474" i="14"/>
  <c r="AI474" i="14" s="1"/>
  <c r="AH159" i="14"/>
  <c r="AI159" i="14" s="1"/>
  <c r="AH290" i="14"/>
  <c r="AI290" i="14" s="1"/>
  <c r="AH748" i="14"/>
  <c r="AI748" i="14" s="1"/>
  <c r="AH781" i="14"/>
  <c r="AI781" i="14" s="1"/>
  <c r="AH814" i="14"/>
  <c r="AI814" i="14" s="1"/>
  <c r="AH847" i="14"/>
  <c r="AI847" i="14" s="1"/>
  <c r="AH913" i="14"/>
  <c r="AI913" i="14" s="1"/>
  <c r="AH527" i="14"/>
  <c r="AI527" i="14" s="1"/>
  <c r="AH830" i="14"/>
  <c r="AI830" i="14" s="1"/>
  <c r="AH292" i="14"/>
  <c r="AI292" i="14" s="1"/>
  <c r="AH982" i="14"/>
  <c r="AI982" i="14" s="1"/>
  <c r="AH524" i="14"/>
  <c r="AI524" i="14" s="1"/>
  <c r="AH372" i="14"/>
  <c r="AI372" i="14" s="1"/>
  <c r="AH246" i="14"/>
  <c r="AI246" i="14" s="1"/>
  <c r="AH385" i="14"/>
  <c r="AI385" i="14" s="1"/>
  <c r="AH380" i="14"/>
  <c r="AI380" i="14" s="1"/>
  <c r="AH606" i="14"/>
  <c r="AI606" i="14" s="1"/>
  <c r="AH440" i="14"/>
  <c r="AI440" i="14" s="1"/>
  <c r="AH791" i="14"/>
  <c r="AI791" i="14" s="1"/>
  <c r="AH277" i="14"/>
  <c r="AI277" i="14" s="1"/>
  <c r="AH594" i="14"/>
  <c r="AI594" i="14" s="1"/>
  <c r="AH449" i="14"/>
  <c r="AI449" i="14" s="1"/>
  <c r="AH992" i="14"/>
  <c r="AI992" i="14" s="1"/>
  <c r="AH243" i="14"/>
  <c r="AI243" i="14" s="1"/>
  <c r="AH394" i="14"/>
  <c r="AI394" i="14" s="1"/>
  <c r="AH330" i="14"/>
  <c r="AI330" i="14" s="1"/>
  <c r="AH570" i="14"/>
  <c r="AI570" i="14" s="1"/>
  <c r="AH844" i="14"/>
  <c r="AI844" i="14" s="1"/>
  <c r="AH943" i="14"/>
  <c r="AI943" i="14" s="1"/>
  <c r="AH669" i="14"/>
  <c r="AI669" i="14" s="1"/>
  <c r="AH540" i="14"/>
  <c r="AI540" i="14" s="1"/>
  <c r="AH216" i="14"/>
  <c r="AI216" i="14" s="1"/>
  <c r="AH793" i="14"/>
  <c r="AI793" i="14" s="1"/>
  <c r="AH661" i="14"/>
  <c r="AI661" i="14" s="1"/>
  <c r="AH398" i="14"/>
  <c r="AI398" i="14" s="1"/>
  <c r="AH287" i="14"/>
  <c r="AI287" i="14" s="1"/>
  <c r="AH909" i="14"/>
  <c r="AI909" i="14" s="1"/>
  <c r="AH321" i="14"/>
  <c r="AI321" i="14" s="1"/>
  <c r="AH758" i="14"/>
  <c r="AI758" i="14" s="1"/>
  <c r="AH597" i="14"/>
  <c r="AI597" i="14" s="1"/>
  <c r="AH799" i="14"/>
  <c r="AI799" i="14" s="1"/>
  <c r="AH537" i="14"/>
  <c r="AI537" i="14" s="1"/>
  <c r="AH727" i="14"/>
  <c r="AI727" i="14" s="1"/>
  <c r="AH925" i="14"/>
  <c r="AI925" i="14" s="1"/>
  <c r="AH187" i="14"/>
  <c r="AI187" i="14" s="1"/>
  <c r="AH941" i="14"/>
  <c r="AI941" i="14" s="1"/>
  <c r="AH700" i="14"/>
  <c r="AI700" i="14" s="1"/>
  <c r="AH228" i="14"/>
  <c r="AI228" i="14" s="1"/>
  <c r="AH639" i="14"/>
  <c r="AI639" i="14" s="1"/>
  <c r="AH545" i="14"/>
  <c r="AI545" i="14" s="1"/>
  <c r="AH396" i="14"/>
  <c r="AI396" i="14" s="1"/>
  <c r="AH295" i="14"/>
  <c r="AI295" i="14" s="1"/>
  <c r="AH402" i="14"/>
  <c r="AI402" i="14" s="1"/>
  <c r="AH983" i="14"/>
  <c r="AI983" i="14" s="1"/>
  <c r="AH308" i="14"/>
  <c r="AI308" i="14" s="1"/>
  <c r="AH395" i="14"/>
  <c r="AI395" i="14" s="1"/>
  <c r="AH337" i="14"/>
  <c r="AI337" i="14" s="1"/>
  <c r="AH349" i="14"/>
  <c r="AI349" i="14" s="1"/>
  <c r="AH712" i="14"/>
  <c r="AI712" i="14" s="1"/>
  <c r="AH678" i="14"/>
  <c r="AI678" i="14" s="1"/>
  <c r="AH681" i="14"/>
  <c r="AI681" i="14" s="1"/>
  <c r="AH315" i="14"/>
  <c r="AI315" i="14" s="1"/>
  <c r="AH525" i="14"/>
  <c r="AI525" i="14" s="1"/>
  <c r="AH853" i="14"/>
  <c r="AI853" i="14" s="1"/>
  <c r="AH971" i="14"/>
  <c r="AI971" i="14" s="1"/>
  <c r="AH401" i="14"/>
  <c r="AI401" i="14" s="1"/>
  <c r="AH471" i="14"/>
  <c r="AI471" i="14" s="1"/>
  <c r="AH851" i="14"/>
  <c r="AI851" i="14" s="1"/>
  <c r="AH568" i="14"/>
  <c r="AI568" i="14" s="1"/>
  <c r="AH284" i="14"/>
  <c r="AI284" i="14" s="1"/>
  <c r="AH673" i="14"/>
  <c r="AI673" i="14" s="1"/>
  <c r="AH916" i="14"/>
  <c r="AI916" i="14" s="1"/>
  <c r="AH388" i="14"/>
  <c r="AI388" i="14" s="1"/>
  <c r="AH714" i="14"/>
  <c r="AI714" i="14" s="1"/>
  <c r="AH1015" i="14"/>
  <c r="AI1015" i="14" s="1"/>
  <c r="AH342" i="14"/>
  <c r="AI342" i="14" s="1"/>
  <c r="AH578" i="14"/>
  <c r="AI578" i="14" s="1"/>
  <c r="AH267" i="14"/>
  <c r="AI267" i="14" s="1"/>
  <c r="AH144" i="14"/>
  <c r="AI144" i="14" s="1"/>
  <c r="AH506" i="14"/>
  <c r="AI506" i="14" s="1"/>
  <c r="AH191" i="14"/>
  <c r="AI191" i="14" s="1"/>
  <c r="AH322" i="14"/>
  <c r="AI322" i="14" s="1"/>
  <c r="AH780" i="14"/>
  <c r="AI780" i="14" s="1"/>
  <c r="AH813" i="14"/>
  <c r="AI813" i="14" s="1"/>
  <c r="AH846" i="14"/>
  <c r="AI846" i="14" s="1"/>
  <c r="AH879" i="14"/>
  <c r="AI879" i="14" s="1"/>
  <c r="AH182" i="14"/>
  <c r="AI182" i="14" s="1"/>
  <c r="AH565" i="14"/>
  <c r="AI565" i="14" s="1"/>
  <c r="AH862" i="14"/>
  <c r="AI862" i="14" s="1"/>
  <c r="AH407" i="14"/>
  <c r="AI407" i="14" s="1"/>
  <c r="AH895" i="14"/>
  <c r="AI895" i="14" s="1"/>
  <c r="AH579" i="14"/>
  <c r="AI579" i="14" s="1"/>
  <c r="AH432" i="14"/>
  <c r="AI432" i="14" s="1"/>
  <c r="AH332" i="14"/>
  <c r="AI332" i="14" s="1"/>
  <c r="AH867" i="14"/>
  <c r="AI867" i="14" s="1"/>
  <c r="AH738" i="14"/>
  <c r="AI738" i="14" s="1"/>
  <c r="AH917" i="14"/>
  <c r="AI917" i="14" s="1"/>
  <c r="AH839" i="14"/>
  <c r="AI839" i="14" s="1"/>
  <c r="AH535" i="14"/>
  <c r="AI535" i="14" s="1"/>
  <c r="AH197" i="14"/>
  <c r="AI197" i="14" s="1"/>
  <c r="AH650" i="14"/>
  <c r="AI650" i="14" s="1"/>
  <c r="AH531" i="14"/>
  <c r="AI531" i="14" s="1"/>
  <c r="AH747" i="14"/>
  <c r="AI747" i="14" s="1"/>
  <c r="AH754" i="14"/>
  <c r="AI754" i="14" s="1"/>
  <c r="AH872" i="14"/>
  <c r="AI872" i="14" s="1"/>
  <c r="AH617" i="14"/>
  <c r="AI617" i="14" s="1"/>
  <c r="AH823" i="14"/>
  <c r="AI823" i="14" s="1"/>
  <c r="AH255" i="14"/>
  <c r="AI255" i="14" s="1"/>
  <c r="AH877" i="14"/>
  <c r="AI877" i="14" s="1"/>
  <c r="AH276" i="14"/>
  <c r="AI276" i="14" s="1"/>
  <c r="AH926" i="14"/>
  <c r="AI926" i="14" s="1"/>
  <c r="AH672" i="14"/>
  <c r="AI672" i="14" s="1"/>
  <c r="AH247" i="14"/>
  <c r="AI247" i="14" s="1"/>
  <c r="AH840" i="14"/>
  <c r="AI840" i="14" s="1"/>
  <c r="AH777" i="14"/>
  <c r="AI777" i="14" s="1"/>
  <c r="AH310" i="14"/>
  <c r="AI310" i="14" s="1"/>
  <c r="AH155" i="14"/>
  <c r="AI155" i="14" s="1"/>
  <c r="AH876" i="14"/>
  <c r="AI876" i="14" s="1"/>
  <c r="AH975" i="14"/>
  <c r="AI975" i="14" s="1"/>
  <c r="AH958" i="14"/>
  <c r="AI958" i="14" s="1"/>
  <c r="AH713" i="14"/>
  <c r="AI713" i="14" s="1"/>
  <c r="AH333" i="14"/>
  <c r="AI333" i="14" s="1"/>
  <c r="AH533" i="14"/>
  <c r="AI533" i="14" s="1"/>
  <c r="AH836" i="14"/>
  <c r="AI836" i="14" s="1"/>
  <c r="AH999" i="14"/>
  <c r="AI999" i="14" s="1"/>
  <c r="AH868" i="14"/>
  <c r="AI868" i="14" s="1"/>
  <c r="AH319" i="14"/>
  <c r="AI319" i="14" s="1"/>
  <c r="AH908" i="14"/>
  <c r="AI908" i="14" s="1"/>
  <c r="AH362" i="14"/>
  <c r="AI362" i="14" s="1"/>
  <c r="AH843" i="14"/>
  <c r="AI843" i="14" s="1"/>
  <c r="AH642" i="14"/>
  <c r="AI642" i="14" s="1"/>
  <c r="AH987" i="14"/>
  <c r="AI987" i="14" s="1"/>
  <c r="AH788" i="14"/>
  <c r="AI788" i="14" s="1"/>
  <c r="AH273" i="14"/>
  <c r="AI273" i="14" s="1"/>
  <c r="AH1006" i="14"/>
  <c r="AI1006" i="14" s="1"/>
  <c r="AH152" i="14"/>
  <c r="AI152" i="14" s="1"/>
  <c r="AH697" i="14"/>
  <c r="AI697" i="14" s="1"/>
  <c r="AH375" i="14"/>
  <c r="AI375" i="14" s="1"/>
  <c r="AH560" i="14"/>
  <c r="AI560" i="14" s="1"/>
  <c r="AH944" i="14"/>
  <c r="AI944" i="14" s="1"/>
  <c r="AH759" i="14"/>
  <c r="AI759" i="14" s="1"/>
  <c r="AH640" i="14"/>
  <c r="AI640" i="14" s="1"/>
  <c r="AH968" i="14"/>
  <c r="AI968" i="14" s="1"/>
  <c r="AH680" i="14"/>
  <c r="AI680" i="14" s="1"/>
  <c r="AH912" i="14"/>
  <c r="AI912" i="14" s="1"/>
  <c r="AH935" i="14"/>
  <c r="AI935" i="14" s="1"/>
  <c r="AH496" i="14"/>
  <c r="AI496" i="14" s="1"/>
  <c r="AH200" i="14"/>
  <c r="AI200" i="14" s="1"/>
  <c r="AH479" i="14"/>
  <c r="AI479" i="14" s="1"/>
  <c r="AH403" i="14"/>
  <c r="AI403" i="14" s="1"/>
  <c r="AH767" i="14"/>
  <c r="AI767" i="14" s="1"/>
  <c r="AH338" i="14"/>
  <c r="AI338" i="14" s="1"/>
  <c r="AH561" i="14"/>
  <c r="AI561" i="14" s="1"/>
  <c r="AH961" i="14"/>
  <c r="AI961" i="14" s="1"/>
  <c r="AH399" i="14"/>
  <c r="AI399" i="14" s="1"/>
  <c r="AH301" i="14"/>
  <c r="AI301" i="14" s="1"/>
  <c r="AH541" i="14"/>
  <c r="AI541" i="14" s="1"/>
  <c r="AH593" i="14"/>
  <c r="AI593" i="14" s="1"/>
  <c r="AH469" i="14"/>
  <c r="AI469" i="14" s="1"/>
  <c r="AH761" i="14"/>
  <c r="AI761" i="14" s="1"/>
  <c r="AH145" i="14"/>
  <c r="AI145" i="14" s="1"/>
  <c r="AH538" i="14"/>
  <c r="AI538" i="14" s="1"/>
  <c r="AH223" i="14"/>
  <c r="AI223" i="14" s="1"/>
  <c r="AH167" i="14"/>
  <c r="AI167" i="14" s="1"/>
  <c r="AH812" i="14"/>
  <c r="AI812" i="14" s="1"/>
  <c r="AH845" i="14"/>
  <c r="AI845" i="14" s="1"/>
  <c r="AH878" i="14"/>
  <c r="AI878" i="14" s="1"/>
  <c r="AH911" i="14"/>
  <c r="AI911" i="14" s="1"/>
  <c r="AH230" i="14"/>
  <c r="AI230" i="14" s="1"/>
  <c r="AH603" i="14"/>
  <c r="AI603" i="14" s="1"/>
  <c r="AH894" i="14"/>
  <c r="AI894" i="14" s="1"/>
  <c r="AH522" i="14"/>
  <c r="AI522" i="14" s="1"/>
  <c r="AH358" i="14"/>
  <c r="AI358" i="14" s="1"/>
  <c r="AH628" i="14"/>
  <c r="AI628" i="14" s="1"/>
  <c r="AH489" i="14"/>
  <c r="AI489" i="14" s="1"/>
  <c r="AH418" i="14"/>
  <c r="AI418" i="14" s="1"/>
  <c r="AH149" i="14"/>
  <c r="AI149" i="14" s="1"/>
  <c r="AH458" i="14"/>
  <c r="AI458" i="14" s="1"/>
  <c r="AH735" i="14"/>
  <c r="AI735" i="14" s="1"/>
  <c r="AH279" i="14"/>
  <c r="AI279" i="14" s="1"/>
  <c r="AH204" i="14"/>
  <c r="AI204" i="14" s="1"/>
  <c r="AH660" i="14"/>
  <c r="AI660" i="14" s="1"/>
  <c r="AH722" i="14"/>
  <c r="AI722" i="14" s="1"/>
  <c r="AH602" i="14"/>
  <c r="AI602" i="14" s="1"/>
  <c r="AH244" i="14"/>
  <c r="AI244" i="14" s="1"/>
  <c r="AH995" i="14"/>
  <c r="AI995" i="14" s="1"/>
  <c r="AH397" i="14"/>
  <c r="AI397" i="14" s="1"/>
  <c r="AH177" i="14"/>
  <c r="AI177" i="14" s="1"/>
  <c r="AH199" i="14"/>
  <c r="AI199" i="14" s="1"/>
  <c r="AH910" i="14"/>
  <c r="AI910" i="14" s="1"/>
  <c r="AH636" i="14"/>
  <c r="AI636" i="14" s="1"/>
  <c r="AH630" i="14"/>
  <c r="AI630" i="14" s="1"/>
  <c r="AH494" i="14"/>
  <c r="AI494" i="14" s="1"/>
  <c r="AH736" i="14"/>
  <c r="AI736" i="14" s="1"/>
  <c r="AH967" i="14"/>
  <c r="AI967" i="14" s="1"/>
  <c r="AH557" i="14"/>
  <c r="AI557" i="14" s="1"/>
  <c r="AH209" i="14"/>
  <c r="AI209" i="14" s="1"/>
  <c r="AH231" i="14"/>
  <c r="AI231" i="14" s="1"/>
  <c r="AH942" i="14"/>
  <c r="AI942" i="14" s="1"/>
  <c r="AH668" i="14"/>
  <c r="AI668" i="14" s="1"/>
  <c r="AH897" i="14"/>
  <c r="AI897" i="14" s="1"/>
  <c r="AH564" i="14"/>
  <c r="AI564" i="14" s="1"/>
  <c r="AH377" i="14"/>
  <c r="AI377" i="14" s="1"/>
  <c r="AH285" i="14"/>
  <c r="AI285" i="14" s="1"/>
  <c r="AH807" i="14"/>
  <c r="AI807" i="14" s="1"/>
  <c r="AH241" i="14"/>
  <c r="AI241" i="14" s="1"/>
  <c r="AH263" i="14"/>
  <c r="AI263" i="14" s="1"/>
  <c r="AH974" i="14"/>
  <c r="AI974" i="14" s="1"/>
  <c r="AH990" i="14"/>
  <c r="AI990" i="14" s="1"/>
  <c r="AH804" i="14"/>
  <c r="AI804" i="14" s="1"/>
  <c r="AH419" i="14"/>
  <c r="AI419" i="14" s="1"/>
  <c r="AH790" i="14"/>
  <c r="AI790" i="14" s="1"/>
  <c r="AH393" i="14"/>
  <c r="AI393" i="14" s="1"/>
  <c r="AH940" i="14"/>
  <c r="AI940" i="14" s="1"/>
  <c r="AH626" i="14"/>
  <c r="AI626" i="14" s="1"/>
  <c r="AH252" i="14"/>
  <c r="AI252" i="14" s="1"/>
  <c r="AH854" i="14"/>
  <c r="AI854" i="14" s="1"/>
  <c r="AH283" i="14"/>
  <c r="AI283" i="14" s="1"/>
  <c r="AH485" i="14"/>
  <c r="AI485" i="14" s="1"/>
  <c r="AH581" i="14"/>
  <c r="AI581" i="14" s="1"/>
  <c r="AH195" i="14"/>
  <c r="AI195" i="14" s="1"/>
  <c r="AH369" i="14"/>
  <c r="AI369" i="14" s="1"/>
  <c r="AH554" i="14"/>
  <c r="AI554" i="14" s="1"/>
  <c r="AH893" i="14"/>
  <c r="AI893" i="14" s="1"/>
  <c r="AH546" i="14"/>
  <c r="AI546" i="14" s="1"/>
  <c r="AH875" i="14"/>
  <c r="AI875" i="14" s="1"/>
  <c r="AH347" i="14"/>
  <c r="AI347" i="14" s="1"/>
  <c r="AH689" i="14"/>
  <c r="AI689" i="14" s="1"/>
  <c r="AH865" i="14"/>
  <c r="AI865" i="14" s="1"/>
  <c r="AH861" i="14"/>
  <c r="AI861" i="14" s="1"/>
  <c r="AH366" i="14"/>
  <c r="AI366" i="14" s="1"/>
  <c r="AH704" i="14"/>
  <c r="AI704" i="14" s="1"/>
  <c r="AH222" i="14"/>
  <c r="AI222" i="14" s="1"/>
  <c r="AH523" i="14"/>
  <c r="AI523" i="14" s="1"/>
  <c r="AH682" i="14"/>
  <c r="AI682" i="14" s="1"/>
  <c r="AH553" i="14"/>
  <c r="AI553" i="14" s="1"/>
  <c r="AH723" i="14"/>
  <c r="AI723" i="14" s="1"/>
  <c r="AH331" i="14"/>
  <c r="AI331" i="14" s="1"/>
  <c r="AH1007" i="14"/>
  <c r="AI1007" i="14" s="1"/>
  <c r="AH453" i="14"/>
  <c r="AI453" i="14" s="1"/>
  <c r="AH973" i="14"/>
  <c r="AI973" i="14" s="1"/>
  <c r="AH918" i="14"/>
  <c r="AI918" i="14" s="1"/>
  <c r="AH359" i="14"/>
  <c r="AI359" i="14" s="1"/>
  <c r="AH420" i="14"/>
  <c r="AI420" i="14" s="1"/>
  <c r="AH816" i="14"/>
  <c r="AI816" i="14" s="1"/>
  <c r="AH883" i="14"/>
  <c r="AI883" i="14" s="1"/>
  <c r="AH317" i="14"/>
  <c r="AI317" i="14" s="1"/>
  <c r="AH563" i="14"/>
  <c r="AI563" i="14" s="1"/>
  <c r="AH367" i="14"/>
  <c r="AI367" i="14" s="1"/>
  <c r="AH959" i="14"/>
  <c r="AI959" i="14" s="1"/>
  <c r="AH406" i="14"/>
  <c r="AI406" i="14" s="1"/>
  <c r="AH450" i="14"/>
  <c r="AI450" i="14" s="1"/>
  <c r="AH305" i="14"/>
  <c r="AI305" i="14" s="1"/>
  <c r="AH251" i="14"/>
  <c r="AI251" i="14" s="1"/>
  <c r="AH383" i="14"/>
  <c r="AI383" i="14" s="1"/>
  <c r="AH327" i="14"/>
  <c r="AI327" i="14" s="1"/>
  <c r="AH972" i="14"/>
  <c r="AI972" i="14" s="1"/>
  <c r="AH1005" i="14"/>
  <c r="AI1005" i="14" s="1"/>
  <c r="AH752" i="14"/>
  <c r="AI752" i="14" s="1"/>
  <c r="AH1008" i="14"/>
  <c r="AI1008" i="14" s="1"/>
  <c r="AH441" i="14"/>
  <c r="AI441" i="14" s="1"/>
  <c r="AH764" i="14"/>
  <c r="AI764" i="14" s="1"/>
  <c r="AH225" i="14"/>
  <c r="AI225" i="14" s="1"/>
  <c r="AH627" i="14"/>
  <c r="AI627" i="14" s="1"/>
  <c r="AH891" i="14"/>
  <c r="AI891" i="14" s="1"/>
  <c r="AH236" i="14"/>
  <c r="AI236" i="14" s="1"/>
  <c r="AH731" i="14"/>
  <c r="AI731" i="14" s="1"/>
  <c r="AH765" i="14"/>
  <c r="AI765" i="14" s="1"/>
  <c r="AH566" i="14"/>
  <c r="AI566" i="14" s="1"/>
  <c r="AH334" i="14"/>
  <c r="AI334" i="14" s="1"/>
  <c r="AH206" i="14"/>
  <c r="AI206" i="14" s="1"/>
  <c r="AH376" i="14"/>
  <c r="AI376" i="14" s="1"/>
  <c r="AH612" i="14"/>
  <c r="AI612" i="14" s="1"/>
  <c r="AH454" i="14"/>
  <c r="AI454" i="14" s="1"/>
  <c r="AH516" i="14"/>
  <c r="AI516" i="14" s="1"/>
  <c r="AH915" i="14"/>
  <c r="AI915" i="14" s="1"/>
  <c r="AH637" i="14"/>
  <c r="AI637" i="14" s="1"/>
  <c r="AH142" i="14"/>
  <c r="AI142" i="14" s="1"/>
  <c r="AH809" i="14"/>
  <c r="AI809" i="14" s="1"/>
  <c r="AH784" i="14"/>
  <c r="AI784" i="14" s="1"/>
  <c r="AH676" i="14"/>
  <c r="AI676" i="14" s="1"/>
  <c r="AH264" i="14"/>
  <c r="AI264" i="14" s="1"/>
  <c r="AH205" i="14"/>
  <c r="AI205" i="14" s="1"/>
  <c r="AH880" i="14"/>
  <c r="AI880" i="14" s="1"/>
  <c r="AH949" i="14"/>
  <c r="AI949" i="14" s="1"/>
  <c r="AH343" i="14"/>
  <c r="AI343" i="14" s="1"/>
  <c r="AH871" i="14"/>
  <c r="AI871" i="14" s="1"/>
  <c r="AH887" i="14"/>
  <c r="AI887" i="14" s="1"/>
  <c r="AH433" i="14"/>
  <c r="AI433" i="14" s="1"/>
  <c r="AH379" i="14"/>
  <c r="AI379" i="14" s="1"/>
  <c r="AH511" i="14"/>
  <c r="AI511" i="14" s="1"/>
  <c r="AH455" i="14"/>
  <c r="AI455" i="14" s="1"/>
  <c r="AH215" i="14"/>
  <c r="AI215" i="14" s="1"/>
  <c r="AH515" i="14"/>
  <c r="AI515" i="14" s="1"/>
  <c r="AH721" i="14"/>
  <c r="AI721" i="14" s="1"/>
  <c r="AH881" i="14"/>
  <c r="AI881" i="14" s="1"/>
  <c r="AH601" i="14"/>
  <c r="AI601" i="14" s="1"/>
  <c r="AH892" i="14"/>
  <c r="AI892" i="14" s="1"/>
  <c r="AH459" i="14"/>
  <c r="AI459" i="14" s="1"/>
  <c r="AH936" i="14"/>
  <c r="AI936" i="14" s="1"/>
  <c r="AH413" i="14"/>
  <c r="AI413" i="14" s="1"/>
  <c r="AH234" i="14"/>
  <c r="AI234" i="14" s="1"/>
  <c r="AH906" i="14"/>
  <c r="AI906" i="14" s="1"/>
  <c r="AH1010" i="14"/>
  <c r="AI1010" i="14" s="1"/>
  <c r="AH825" i="14"/>
  <c r="AI825" i="14" s="1"/>
  <c r="AH641" i="14"/>
  <c r="AI641" i="14" s="1"/>
  <c r="AH253" i="14"/>
  <c r="AI253" i="14" s="1"/>
  <c r="AH921" i="14"/>
  <c r="AI921" i="14" s="1"/>
  <c r="AH424" i="14"/>
  <c r="AI424" i="14" s="1"/>
  <c r="AH864" i="14"/>
  <c r="AI864" i="14" s="1"/>
  <c r="AH725" i="14"/>
  <c r="AI725" i="14" s="1"/>
  <c r="AH371" i="14"/>
  <c r="AI371" i="14" s="1"/>
  <c r="AH140" i="14"/>
  <c r="AI140" i="14" s="1"/>
  <c r="AH931" i="14"/>
  <c r="AI931" i="14" s="1"/>
  <c r="AH810" i="14"/>
  <c r="AI810" i="14" s="1"/>
  <c r="AH160" i="14"/>
  <c r="AI160" i="14" s="1"/>
  <c r="AH977" i="14"/>
  <c r="AI977" i="14" s="1"/>
  <c r="AH698" i="14"/>
  <c r="AI698" i="14" s="1"/>
  <c r="AH715" i="14"/>
  <c r="AI715" i="14" s="1"/>
  <c r="AH193" i="14"/>
  <c r="AI193" i="14" s="1"/>
  <c r="AH827" i="14"/>
  <c r="AI827" i="14" s="1"/>
  <c r="AH646" i="14"/>
  <c r="AI646" i="14" s="1"/>
  <c r="AH604" i="14"/>
  <c r="AI604" i="14" s="1"/>
  <c r="AH562" i="14"/>
  <c r="AI562" i="14" s="1"/>
  <c r="AH178" i="14"/>
  <c r="AI178" i="14" s="1"/>
  <c r="AH583" i="14"/>
  <c r="AI583" i="14" s="1"/>
  <c r="AH213" i="14"/>
  <c r="AI213" i="14" s="1"/>
  <c r="AH188" i="14"/>
  <c r="AI188" i="14" s="1"/>
  <c r="AH229" i="14"/>
  <c r="AI229" i="14" s="1"/>
  <c r="AH179" i="14"/>
  <c r="AI179" i="14" s="1"/>
  <c r="AH569" i="14"/>
  <c r="AI569" i="14" s="1"/>
  <c r="AH181" i="14"/>
  <c r="AI181" i="14" s="1"/>
  <c r="AH662" i="14"/>
  <c r="AI662" i="14" s="1"/>
  <c r="AH811" i="14"/>
  <c r="AI811" i="14" s="1"/>
  <c r="AH539" i="14"/>
  <c r="AI539" i="14" s="1"/>
  <c r="AH164" i="14"/>
  <c r="AI164" i="14" s="1"/>
  <c r="AH212" i="14"/>
  <c r="AI212" i="14" s="1"/>
  <c r="AH762" i="14"/>
  <c r="AI762" i="14" s="1"/>
  <c r="AH153" i="14"/>
  <c r="AI153" i="14" s="1"/>
  <c r="AH316" i="14"/>
  <c r="AI316" i="14" s="1"/>
  <c r="AH951" i="14"/>
  <c r="AI951" i="14" s="1"/>
  <c r="AH771" i="14"/>
  <c r="AI771" i="14" s="1"/>
  <c r="AH728" i="14"/>
  <c r="AI728" i="14" s="1"/>
  <c r="AH755" i="14"/>
  <c r="AI755" i="14" s="1"/>
  <c r="AH242" i="14"/>
  <c r="AI242" i="14" s="1"/>
  <c r="AH211" i="14"/>
  <c r="AI211" i="14" s="1"/>
  <c r="AH304" i="14"/>
  <c r="AI304" i="14" s="1"/>
  <c r="AH794" i="14"/>
  <c r="AI794" i="14" s="1"/>
  <c r="AH291" i="14"/>
  <c r="AI291" i="14" s="1"/>
  <c r="AH373" i="14"/>
  <c r="AI373" i="14" s="1"/>
  <c r="AH1012" i="14"/>
  <c r="AI1012" i="14" s="1"/>
  <c r="AH832" i="14"/>
  <c r="AI832" i="14" s="1"/>
  <c r="AH789" i="14"/>
  <c r="AI789" i="14" s="1"/>
  <c r="AH631" i="14"/>
  <c r="AI631" i="14" s="1"/>
  <c r="AH288" i="14"/>
  <c r="AI288" i="14" s="1"/>
  <c r="AH303" i="14"/>
  <c r="AI303" i="14" s="1"/>
  <c r="AH826" i="14"/>
  <c r="AI826" i="14" s="1"/>
  <c r="AH405" i="14"/>
  <c r="AI405" i="14" s="1"/>
  <c r="AH434" i="14"/>
  <c r="AI434" i="14" s="1"/>
  <c r="AH422" i="14"/>
  <c r="AI422" i="14" s="1"/>
  <c r="AH898" i="14"/>
  <c r="AI898" i="14" s="1"/>
  <c r="AH855" i="14"/>
  <c r="AI855" i="14" s="1"/>
  <c r="AH632" i="14"/>
  <c r="AI632" i="14" s="1"/>
  <c r="AH320" i="14"/>
  <c r="AI320" i="14" s="1"/>
  <c r="AH344" i="14"/>
  <c r="AI344" i="14" s="1"/>
  <c r="AH858" i="14"/>
  <c r="AI858" i="14" s="1"/>
  <c r="AH462" i="14"/>
  <c r="AI462" i="14" s="1"/>
  <c r="AH829" i="14"/>
  <c r="AI829" i="14" s="1"/>
  <c r="AH633" i="14"/>
  <c r="AI633" i="14" s="1"/>
  <c r="AH890" i="14"/>
  <c r="AI890" i="14" s="1"/>
  <c r="AH770" i="14"/>
  <c r="AI770" i="14" s="1"/>
  <c r="AH969" i="14"/>
  <c r="AI969" i="14" s="1"/>
  <c r="AH384" i="14"/>
  <c r="AI384" i="14" s="1"/>
  <c r="AH801" i="14"/>
  <c r="AI801" i="14" s="1"/>
  <c r="AH176" i="14"/>
  <c r="AI176" i="14" s="1"/>
  <c r="AH465" i="14"/>
  <c r="AI465" i="14" s="1"/>
  <c r="AH411" i="14"/>
  <c r="AI411" i="14" s="1"/>
  <c r="AH543" i="14"/>
  <c r="AI543" i="14" s="1"/>
  <c r="AH487" i="14"/>
  <c r="AI487" i="14" s="1"/>
  <c r="AH431" i="14"/>
  <c r="AI431" i="14" s="1"/>
  <c r="AH657" i="14"/>
  <c r="AI657" i="14" s="1"/>
  <c r="AH849" i="14"/>
  <c r="AI849" i="14" s="1"/>
  <c r="AH168" i="14"/>
  <c r="AI168" i="14" s="1"/>
  <c r="AH634" i="14"/>
  <c r="AI634" i="14" s="1"/>
  <c r="AH924" i="14"/>
  <c r="AI924" i="14" s="1"/>
  <c r="AH520" i="14"/>
  <c r="AI520" i="14" s="1"/>
  <c r="AH171" i="14"/>
  <c r="AI171" i="14" s="1"/>
  <c r="AH674" i="14"/>
  <c r="AI674" i="14" s="1"/>
  <c r="AH296" i="14"/>
  <c r="AI296" i="14" s="1"/>
  <c r="AH953" i="14"/>
  <c r="AI953" i="14" s="1"/>
  <c r="AH339" i="14"/>
  <c r="AI339" i="14" s="1"/>
  <c r="AH884" i="14"/>
  <c r="AI884" i="14" s="1"/>
  <c r="AH701" i="14"/>
  <c r="AI701" i="14" s="1"/>
  <c r="AH335" i="14"/>
  <c r="AI335" i="14" s="1"/>
  <c r="AH611" i="14"/>
  <c r="AI611" i="14" s="1"/>
  <c r="AH500" i="14"/>
  <c r="AI500" i="14" s="1"/>
  <c r="AH859" i="14"/>
  <c r="AI859" i="14" s="1"/>
  <c r="AH368" i="14"/>
  <c r="AI368" i="14" s="1"/>
  <c r="AH451" i="14"/>
  <c r="AI451" i="14" s="1"/>
  <c r="AH477" i="14"/>
  <c r="AI477" i="14" s="1"/>
  <c r="AH221" i="14"/>
  <c r="AI221" i="14" s="1"/>
  <c r="AH1001" i="14"/>
  <c r="AI1001" i="14" s="1"/>
  <c r="AH475" i="14"/>
  <c r="AI475" i="14" s="1"/>
  <c r="AH785" i="14"/>
  <c r="AI785" i="14" s="1"/>
  <c r="AH262" i="14"/>
  <c r="AI262" i="14" s="1"/>
  <c r="AH618" i="14"/>
  <c r="AI618" i="14" s="1"/>
  <c r="AH412" i="14"/>
  <c r="AI412" i="14" s="1"/>
  <c r="AH833" i="14"/>
  <c r="AI833" i="14" s="1"/>
  <c r="AH498" i="14"/>
  <c r="AI498" i="14" s="1"/>
  <c r="AH381" i="14"/>
  <c r="AI381" i="14" s="1"/>
  <c r="AH220" i="14"/>
  <c r="AI220" i="14" s="1"/>
  <c r="AH507" i="14"/>
  <c r="AI507" i="14" s="1"/>
  <c r="AH945" i="14"/>
  <c r="AI945" i="14" s="1"/>
  <c r="AH306" i="14"/>
  <c r="AI306" i="14" s="1"/>
  <c r="AH665" i="14"/>
  <c r="AI665" i="14" s="1"/>
  <c r="AH464" i="14"/>
  <c r="AI464" i="14" s="1"/>
  <c r="AH501" i="14"/>
  <c r="AI501" i="14" s="1"/>
  <c r="AH173" i="14"/>
  <c r="AI173" i="14" s="1"/>
  <c r="AH298" i="14"/>
  <c r="AI298" i="14" s="1"/>
  <c r="AH555" i="14"/>
  <c r="AI555" i="14" s="1"/>
  <c r="AH210" i="14"/>
  <c r="AI210" i="14" s="1"/>
  <c r="AH615" i="14"/>
  <c r="AI615" i="14" s="1"/>
  <c r="AH261" i="14"/>
  <c r="AI261" i="14" s="1"/>
  <c r="AH235" i="14"/>
  <c r="AI235" i="14" s="1"/>
  <c r="AH293" i="14"/>
  <c r="AI293" i="14" s="1"/>
  <c r="AH707" i="14"/>
  <c r="AI707" i="14" s="1"/>
  <c r="AH644" i="14"/>
  <c r="AI644" i="14" s="1"/>
  <c r="AH269" i="14"/>
  <c r="AI269" i="14" s="1"/>
  <c r="AH993" i="14"/>
  <c r="AI993" i="14" s="1"/>
  <c r="AH256" i="14"/>
  <c r="AI256" i="14" s="1"/>
  <c r="AH390" i="14"/>
  <c r="AI390" i="14" s="1"/>
  <c r="AH756" i="14"/>
  <c r="AI756" i="14" s="1"/>
  <c r="AH580" i="14"/>
  <c r="AI580" i="14" s="1"/>
  <c r="AH960" i="14"/>
  <c r="AI960" i="14" s="1"/>
  <c r="AH336" i="14"/>
  <c r="AI336" i="14" s="1"/>
  <c r="AH608" i="14"/>
  <c r="AI608" i="14" s="1"/>
  <c r="AH558" i="14"/>
  <c r="AI558" i="14" s="1"/>
  <c r="AH158" i="14"/>
  <c r="AI158" i="14" s="1"/>
  <c r="AH259" i="14"/>
  <c r="AI259" i="14" s="1"/>
  <c r="AH345" i="14"/>
  <c r="AI345" i="14" s="1"/>
  <c r="AH326" i="14"/>
  <c r="AI326" i="14" s="1"/>
  <c r="AH408" i="14"/>
  <c r="AI408" i="14" s="1"/>
  <c r="AH778" i="14"/>
  <c r="AI778" i="14" s="1"/>
  <c r="AH769" i="14"/>
  <c r="AI769" i="14" s="1"/>
  <c r="AH436" i="14"/>
  <c r="AI436" i="14" s="1"/>
  <c r="AH996" i="14"/>
  <c r="AI996" i="14" s="1"/>
  <c r="AH148" i="14"/>
  <c r="AI148" i="14" s="1"/>
  <c r="AH257" i="14"/>
  <c r="AI257" i="14" s="1"/>
  <c r="AH389" i="14"/>
  <c r="AI389" i="14" s="1"/>
  <c r="AH841" i="14"/>
  <c r="AI841" i="14" s="1"/>
  <c r="AH645" i="14"/>
  <c r="AI645" i="14" s="1"/>
  <c r="AH180" i="14"/>
  <c r="AI180" i="14" s="1"/>
  <c r="AH888" i="14"/>
  <c r="AI888" i="14" s="1"/>
  <c r="AH886" i="14"/>
  <c r="AI886" i="14" s="1"/>
  <c r="AH254" i="14"/>
  <c r="AI254" i="14" s="1"/>
  <c r="AH922" i="14"/>
  <c r="AI922" i="14" s="1"/>
  <c r="AH952" i="14"/>
  <c r="AI952" i="14" s="1"/>
  <c r="AH497" i="14"/>
  <c r="AI497" i="14" s="1"/>
  <c r="AH443" i="14"/>
  <c r="AI443" i="14" s="1"/>
  <c r="AH575" i="14"/>
  <c r="AI575" i="14" s="1"/>
  <c r="AH519" i="14"/>
  <c r="AI519" i="14" s="1"/>
  <c r="AH625" i="14"/>
  <c r="AI625" i="14" s="1"/>
  <c r="AH817" i="14"/>
  <c r="AI817" i="14" s="1"/>
  <c r="AH1009" i="14"/>
  <c r="AI1009" i="14" s="1"/>
  <c r="AH214" i="14"/>
  <c r="AI214" i="14" s="1"/>
  <c r="AH666" i="14"/>
  <c r="AI666" i="14" s="1"/>
  <c r="AH956" i="14"/>
  <c r="AI956" i="14" s="1"/>
  <c r="AH572" i="14"/>
  <c r="AI572" i="14" s="1"/>
  <c r="AH528" i="14"/>
  <c r="AI528" i="14" s="1"/>
  <c r="AH938" i="14"/>
  <c r="AI938" i="14" s="1"/>
  <c r="AH357" i="14"/>
  <c r="AI357" i="14" s="1"/>
  <c r="AH997" i="14"/>
  <c r="AI997" i="14" s="1"/>
  <c r="AH585" i="14"/>
  <c r="AI585" i="14" s="1"/>
  <c r="AH950" i="14"/>
  <c r="AI950" i="14" s="1"/>
  <c r="AH768" i="14"/>
  <c r="AI768" i="14" s="1"/>
  <c r="AH421" i="14"/>
  <c r="AI421" i="14" s="1"/>
  <c r="AH739" i="14"/>
  <c r="AI739" i="14" s="1"/>
  <c r="AH584" i="14"/>
  <c r="AI584" i="14" s="1"/>
  <c r="AH989" i="14"/>
  <c r="AI989" i="14" s="1"/>
  <c r="AH374" i="14"/>
  <c r="AI374" i="14" s="1"/>
  <c r="AH532" i="14"/>
  <c r="AI532" i="14" s="1"/>
  <c r="AH694" i="14"/>
  <c r="AI694" i="14" s="1"/>
  <c r="AH744" i="14"/>
  <c r="AI744" i="14" s="1"/>
  <c r="AH323" i="14"/>
  <c r="AI323" i="14" s="1"/>
  <c r="AH146" i="14"/>
  <c r="AI146" i="14" s="1"/>
  <c r="AH551" i="14"/>
  <c r="AI551" i="14" s="1"/>
  <c r="AH166" i="14"/>
  <c r="AI166" i="14" s="1"/>
  <c r="AH988" i="14"/>
  <c r="AI988" i="14" s="1"/>
  <c r="AH157" i="14"/>
  <c r="AI157" i="14" s="1"/>
  <c r="AH1011" i="14"/>
  <c r="AI1011" i="14" s="1"/>
  <c r="AH740" i="14"/>
  <c r="AI740" i="14" s="1"/>
  <c r="AH856" i="14"/>
  <c r="AI856" i="14" s="1"/>
  <c r="AH746" i="14"/>
  <c r="AI746" i="14" s="1"/>
  <c r="AH192" i="14"/>
  <c r="AI192" i="14" s="1"/>
  <c r="AH165" i="14"/>
  <c r="AI165" i="14" s="1"/>
  <c r="AH730" i="14"/>
  <c r="AI730" i="14" s="1"/>
  <c r="AH985" i="14"/>
  <c r="AI985" i="14" s="1"/>
  <c r="AH249" i="14"/>
  <c r="AI249" i="14" s="1"/>
  <c r="AH885" i="14"/>
  <c r="AI885" i="14" s="1"/>
  <c r="AH705" i="14"/>
  <c r="AI705" i="14" s="1"/>
  <c r="AH238" i="14"/>
  <c r="AI238" i="14" s="1"/>
  <c r="AH224" i="14"/>
  <c r="AI224" i="14" s="1"/>
  <c r="AH348" i="14"/>
  <c r="AI348" i="14" s="1"/>
  <c r="AH709" i="14"/>
  <c r="AI709" i="14" s="1"/>
  <c r="AH526" i="14"/>
  <c r="AI526" i="14" s="1"/>
  <c r="AH706" i="14"/>
  <c r="AI706" i="14" s="1"/>
  <c r="AH265" i="14"/>
  <c r="AI265" i="14" s="1"/>
  <c r="AH857" i="14"/>
  <c r="AI857" i="14" s="1"/>
  <c r="AH1002" i="14"/>
  <c r="AI1002" i="14" s="1"/>
  <c r="AH571" i="14"/>
  <c r="AI571" i="14" s="1"/>
  <c r="AH163" i="14"/>
  <c r="AI163" i="14" s="1"/>
  <c r="AH260" i="14"/>
  <c r="AI260" i="14" s="1"/>
  <c r="AH280" i="14"/>
  <c r="AI280" i="14" s="1"/>
  <c r="AH355" i="14"/>
  <c r="AI355" i="14" s="1"/>
  <c r="AH185" i="14"/>
  <c r="AI185" i="14" s="1"/>
  <c r="AH703" i="14"/>
  <c r="AI703" i="14" s="1"/>
  <c r="AH360" i="14"/>
  <c r="AI360" i="14" s="1"/>
  <c r="AH994" i="14"/>
  <c r="AI994" i="14" s="1"/>
  <c r="AH274" i="14"/>
  <c r="AI274" i="14" s="1"/>
  <c r="AH208" i="14"/>
  <c r="AI208" i="14" s="1"/>
  <c r="AH430" i="14"/>
  <c r="AI430" i="14" s="1"/>
  <c r="AH800" i="14"/>
  <c r="AI800" i="14" s="1"/>
  <c r="AH629" i="14"/>
  <c r="AI629" i="14" s="1"/>
  <c r="AH340" i="14"/>
  <c r="AI340" i="14" s="1"/>
  <c r="AH582" i="14"/>
  <c r="AI582" i="14" s="1"/>
  <c r="AH536" i="14"/>
  <c r="AI536" i="14" s="1"/>
  <c r="AH808" i="14"/>
  <c r="AI808" i="14" s="1"/>
  <c r="AH190" i="14"/>
  <c r="AI190" i="14" s="1"/>
  <c r="AH302" i="14"/>
  <c r="AI302" i="14" s="1"/>
  <c r="AH470" i="14"/>
  <c r="AI470" i="14" s="1"/>
  <c r="AH491" i="14"/>
  <c r="AI491" i="14" s="1"/>
  <c r="AH503" i="14"/>
  <c r="AI503" i="14" s="1"/>
  <c r="AH352" i="14"/>
  <c r="AI352" i="14" s="1"/>
  <c r="AH667" i="14"/>
  <c r="AI667" i="14" s="1"/>
  <c r="AH957" i="14"/>
  <c r="AI957" i="14" s="1"/>
  <c r="AH151" i="14"/>
  <c r="AI151" i="14" s="1"/>
  <c r="AH932" i="14"/>
  <c r="AI932" i="14" s="1"/>
  <c r="AH154" i="14"/>
  <c r="AI154" i="14" s="1"/>
  <c r="AH550" i="14"/>
  <c r="AI550" i="14" s="1"/>
  <c r="AH573" i="14"/>
  <c r="AI573" i="14" s="1"/>
  <c r="AH779" i="14"/>
  <c r="AI779" i="14" s="1"/>
  <c r="AH776" i="14"/>
  <c r="AI776" i="14" s="1"/>
  <c r="AH493" i="14"/>
  <c r="AI493" i="14" s="1"/>
  <c r="AH530" i="14"/>
  <c r="AI530" i="14" s="1"/>
  <c r="AH314" i="14"/>
  <c r="AI314" i="14" s="1"/>
  <c r="AH679" i="14"/>
  <c r="AI679" i="14" s="1"/>
  <c r="AH577" i="14"/>
  <c r="AI577" i="14" s="1"/>
  <c r="AH655" i="14"/>
  <c r="AI655" i="14" s="1"/>
  <c r="AH687" i="14"/>
  <c r="AI687" i="14" s="1"/>
  <c r="AH591" i="14"/>
  <c r="AI591" i="14" s="1"/>
  <c r="AH446" i="14"/>
  <c r="AI446" i="14" s="1"/>
  <c r="AH416" i="14"/>
  <c r="AI416" i="14" s="1"/>
  <c r="AH688" i="14"/>
  <c r="AI688" i="14" s="1"/>
  <c r="AH480" i="14"/>
  <c r="AI480" i="14" s="1"/>
  <c r="AH481" i="14"/>
  <c r="AI481" i="14" s="1"/>
  <c r="AH567" i="14"/>
  <c r="AI567" i="14" s="1"/>
  <c r="AH638" i="14"/>
  <c r="AI638" i="14" s="1"/>
  <c r="AH979" i="14"/>
  <c r="AI979" i="14" s="1"/>
  <c r="AH834" i="14"/>
  <c r="AI834" i="14" s="1"/>
  <c r="AH460" i="14"/>
  <c r="AI460" i="14" s="1"/>
  <c r="AH186" i="14"/>
  <c r="AI186" i="14" s="1"/>
  <c r="AH589" i="14"/>
  <c r="AI589" i="14" s="1"/>
  <c r="AH619" i="14"/>
  <c r="AI619" i="14" s="1"/>
  <c r="AH196" i="14"/>
  <c r="AI196" i="14" s="1"/>
  <c r="AH835" i="14"/>
  <c r="AI835" i="14" s="1"/>
  <c r="AH691" i="14"/>
  <c r="AI691" i="14" s="1"/>
  <c r="AH962" i="14"/>
  <c r="AI962" i="14" s="1"/>
  <c r="AH552" i="14"/>
  <c r="AI552" i="14" s="1"/>
  <c r="AH1003" i="14"/>
  <c r="AI1003" i="14" s="1"/>
  <c r="AH350" i="14"/>
  <c r="AI350" i="14" s="1"/>
  <c r="AH382" i="14"/>
  <c r="AI382" i="14" s="1"/>
  <c r="AH414" i="14"/>
  <c r="AI414" i="14" s="1"/>
  <c r="AH624" i="14"/>
  <c r="AI624" i="14" s="1"/>
  <c r="AH656" i="14"/>
  <c r="AI656" i="14" s="1"/>
  <c r="AH232" i="14"/>
  <c r="AI232" i="14" s="1"/>
  <c r="AH848" i="14"/>
  <c r="AI848" i="14" s="1"/>
  <c r="AH965" i="14"/>
  <c r="AI965" i="14" s="1"/>
  <c r="AH822" i="14"/>
  <c r="AI822" i="14" s="1"/>
  <c r="AH742" i="14"/>
  <c r="AI742" i="14" s="1"/>
  <c r="AH663" i="14"/>
  <c r="AI663" i="14" s="1"/>
  <c r="AH741" i="14"/>
  <c r="AI741" i="14" s="1"/>
  <c r="AH299" i="14"/>
  <c r="AI299" i="14" s="1"/>
  <c r="AH708" i="14"/>
  <c r="AI708" i="14" s="1"/>
  <c r="AH218" i="14"/>
  <c r="AI218" i="14" s="1"/>
  <c r="AH622" i="14"/>
  <c r="AI622" i="14" s="1"/>
  <c r="AH933" i="14"/>
  <c r="AI933" i="14" s="1"/>
  <c r="AH659" i="14"/>
  <c r="AI659" i="14" s="1"/>
  <c r="AH901" i="14"/>
  <c r="AI901" i="14" s="1"/>
  <c r="AH325" i="14"/>
  <c r="AI325" i="14" s="1"/>
  <c r="AH613" i="14"/>
  <c r="AI613" i="14" s="1"/>
  <c r="AH354" i="14"/>
  <c r="AI354" i="14" s="1"/>
  <c r="AH623" i="14"/>
  <c r="AI623" i="14" s="1"/>
  <c r="AH978" i="14"/>
  <c r="AI978" i="14" s="1"/>
  <c r="AH863" i="14"/>
  <c r="AI863" i="14" s="1"/>
  <c r="AH363" i="14"/>
  <c r="AI363" i="14" s="1"/>
  <c r="AH297" i="14"/>
  <c r="AI297" i="14" s="1"/>
  <c r="AH275" i="14"/>
  <c r="AI275" i="14" s="1"/>
  <c r="AH1013" i="14"/>
  <c r="AI1013" i="14" s="1"/>
  <c r="AH499" i="14"/>
  <c r="AI499" i="14" s="1"/>
  <c r="AH805" i="14"/>
  <c r="AI805" i="14" s="1"/>
  <c r="AH587" i="14"/>
  <c r="AI587" i="14" s="1"/>
  <c r="AH929" i="14"/>
  <c r="AI929" i="14" s="1"/>
  <c r="AH508" i="14"/>
  <c r="AI508" i="14" s="1"/>
  <c r="AH483" i="14"/>
  <c r="AI483" i="14" s="1"/>
  <c r="AH607" i="14"/>
  <c r="AI607" i="14" s="1"/>
  <c r="AH509" i="14"/>
  <c r="AI509" i="14" s="1"/>
  <c r="AH250" i="14"/>
  <c r="AI250" i="14" s="1"/>
  <c r="AH654" i="14"/>
  <c r="AI654" i="14" s="1"/>
  <c r="AH980" i="14"/>
  <c r="AI980" i="14" s="1"/>
  <c r="AH282" i="14"/>
  <c r="AI282" i="14" s="1"/>
  <c r="AH513" i="14"/>
  <c r="AI513" i="14" s="1"/>
  <c r="AH156" i="14"/>
  <c r="AI156" i="14" s="1"/>
  <c r="AH914" i="14"/>
  <c r="AI914" i="14" s="1"/>
  <c r="AH183" i="14"/>
  <c r="AI183" i="14" s="1"/>
  <c r="AH818" i="14"/>
  <c r="AI818" i="14" s="1"/>
  <c r="AH452" i="14"/>
  <c r="AI452" i="14" s="1"/>
  <c r="AH318" i="14"/>
  <c r="AI318" i="14" s="1"/>
  <c r="AH614" i="14"/>
  <c r="AI614" i="14" s="1"/>
  <c r="AH900" i="14"/>
  <c r="AI900" i="14" s="1"/>
  <c r="AH792" i="14"/>
  <c r="AI792" i="14" s="1"/>
  <c r="AH920" i="14"/>
  <c r="AI920" i="14" s="1"/>
  <c r="AH763" i="14"/>
  <c r="AI763" i="14" s="1"/>
  <c r="AH161" i="14"/>
  <c r="AI161" i="14" s="1"/>
  <c r="AH448" i="14"/>
  <c r="AI448" i="14" s="1"/>
  <c r="AH831" i="14"/>
  <c r="AI831" i="14" s="1"/>
  <c r="AH529" i="14"/>
  <c r="AI529" i="14" s="1"/>
  <c r="AH425" i="14"/>
  <c r="AI425" i="14" s="1"/>
  <c r="AH787" i="14"/>
  <c r="AI787" i="14" s="1"/>
  <c r="AH268" i="14"/>
  <c r="AI268" i="14" s="1"/>
  <c r="AH227" i="14"/>
  <c r="AI227" i="14" s="1"/>
  <c r="AH649" i="14"/>
  <c r="AI649" i="14" s="1"/>
  <c r="AH286" i="14"/>
  <c r="AI286" i="14" s="1"/>
  <c r="AH590" i="14"/>
  <c r="AI590" i="14" s="1"/>
  <c r="AH461" i="14"/>
  <c r="AI461" i="14" s="1"/>
  <c r="AH1016" i="14"/>
  <c r="AI1016" i="14" s="1"/>
  <c r="AH664" i="14"/>
  <c r="AI664" i="14" s="1"/>
  <c r="AH328" i="14"/>
  <c r="AI328" i="14" s="1"/>
  <c r="AH435" i="14"/>
  <c r="AI435" i="14" s="1"/>
  <c r="AH671" i="14"/>
  <c r="AI671" i="14" s="1"/>
  <c r="AH850" i="14"/>
  <c r="AI850" i="14" s="1"/>
  <c r="AH903" i="14"/>
  <c r="AI903" i="14" s="1"/>
  <c r="AH919" i="14"/>
  <c r="AI919" i="14" s="1"/>
  <c r="AH797" i="14"/>
  <c r="AI797" i="14" s="1"/>
  <c r="AH473" i="14"/>
  <c r="AI473" i="14" s="1"/>
  <c r="AH139" i="14"/>
  <c r="AI139" i="14" s="1"/>
  <c r="AH599" i="14"/>
  <c r="AI599" i="14" s="1"/>
  <c r="AH467" i="14"/>
  <c r="AI467" i="14" s="1"/>
  <c r="AH670" i="14"/>
  <c r="AI670" i="14" s="1"/>
  <c r="AH648" i="14"/>
  <c r="AI648" i="14" s="1"/>
  <c r="AH353" i="14"/>
  <c r="AI353" i="14" s="1"/>
  <c r="AH512" i="14"/>
  <c r="AI512" i="14" s="1"/>
  <c r="AH976" i="14"/>
  <c r="AI976" i="14" s="1"/>
  <c r="AH852" i="14"/>
  <c r="AI852" i="14" s="1"/>
  <c r="AH1014" i="14"/>
  <c r="AI1014" i="14" s="1"/>
  <c r="AH476" i="14"/>
  <c r="AI476" i="14" s="1"/>
  <c r="AH984" i="14"/>
  <c r="AI984" i="14" s="1"/>
  <c r="AH426" i="14"/>
  <c r="AI426" i="14" s="1"/>
  <c r="AH773" i="14"/>
  <c r="AI773" i="14" s="1"/>
  <c r="AH278" i="14"/>
  <c r="AI278" i="14" s="1"/>
  <c r="AH692" i="14"/>
  <c r="AI692" i="14" s="1"/>
  <c r="AH690" i="14"/>
  <c r="AI690" i="14" s="1"/>
  <c r="AH490" i="14"/>
  <c r="AI490" i="14" s="1"/>
  <c r="AH427" i="14"/>
  <c r="AI427" i="14" s="1"/>
  <c r="AH647" i="14"/>
  <c r="AI647" i="14" s="1"/>
  <c r="AH549" i="14"/>
  <c r="AI549" i="14" s="1"/>
  <c r="AH621" i="14"/>
  <c r="AI621" i="14" s="1"/>
  <c r="AH946" i="14"/>
  <c r="AI946" i="14" s="1"/>
  <c r="AH544" i="14"/>
  <c r="AI544" i="14" s="1"/>
  <c r="AH954" i="14"/>
  <c r="AI954" i="14" s="1"/>
  <c r="AH896" i="14"/>
  <c r="AI896" i="14" s="1"/>
  <c r="AH772" i="14"/>
  <c r="AI772" i="14" s="1"/>
  <c r="AH693" i="14"/>
  <c r="AI693" i="14" s="1"/>
  <c r="AH386" i="14"/>
  <c r="AI386" i="14" s="1"/>
  <c r="AH928" i="14"/>
  <c r="AI928" i="14" s="1"/>
  <c r="AH472" i="14"/>
  <c r="AI472" i="14" s="1"/>
  <c r="AH466" i="14"/>
  <c r="AI466" i="14" s="1"/>
  <c r="AH651" i="14"/>
  <c r="AI651" i="14" s="1"/>
  <c r="AH324" i="14"/>
  <c r="AI324" i="14" s="1"/>
  <c r="AH141" i="14"/>
  <c r="AI141" i="14" s="1"/>
  <c r="AH733" i="14"/>
  <c r="AI733" i="14" s="1"/>
  <c r="AH695" i="14"/>
  <c r="AI695" i="14" s="1"/>
  <c r="AH605" i="14"/>
  <c r="AI605" i="14" s="1"/>
  <c r="AH217" i="14"/>
  <c r="AI217" i="14" s="1"/>
  <c r="AH202" i="14"/>
  <c r="AI202" i="14" s="1"/>
  <c r="AH484" i="14"/>
  <c r="AI484" i="14" s="1"/>
  <c r="AH675" i="14"/>
  <c r="AI675" i="14" s="1"/>
  <c r="AH576" i="14"/>
  <c r="AI576" i="14" s="1"/>
  <c r="AH986" i="14"/>
  <c r="AI986" i="14" s="1"/>
  <c r="AH937" i="14"/>
  <c r="AI937" i="14" s="1"/>
  <c r="AH586" i="14"/>
  <c r="AI586" i="14" s="1"/>
  <c r="AH927" i="14"/>
  <c r="AI927" i="14" s="1"/>
  <c r="AH184" i="14"/>
  <c r="AI184" i="14" s="1"/>
  <c r="AH502" i="14"/>
  <c r="AI502" i="14" s="1"/>
  <c r="AH233" i="14"/>
  <c r="AI233" i="14" s="1"/>
  <c r="AH882" i="14"/>
  <c r="AI882" i="14" s="1"/>
  <c r="AH643" i="14"/>
  <c r="AI643" i="14" s="1"/>
  <c r="AH505" i="14"/>
  <c r="AI505" i="14" s="1"/>
  <c r="AH596" i="14"/>
  <c r="AI596" i="14" s="1"/>
  <c r="AH548" i="14"/>
  <c r="AI548" i="14" s="1"/>
  <c r="AH775" i="14"/>
  <c r="AI775" i="14" s="1"/>
  <c r="AH866" i="14"/>
  <c r="AI866" i="14" s="1"/>
  <c r="AH899" i="14"/>
  <c r="AI899" i="14" s="1"/>
  <c r="AH588" i="14"/>
  <c r="AI588" i="14" s="1"/>
  <c r="AH468" i="14"/>
  <c r="AI468" i="14" s="1"/>
  <c r="AH237" i="14"/>
  <c r="AI237" i="14" s="1"/>
  <c r="AH65" i="14"/>
  <c r="AI65" i="14" s="1"/>
  <c r="AH134" i="14"/>
  <c r="AI134" i="14" s="1"/>
  <c r="AH96" i="14"/>
  <c r="AI96" i="14" s="1"/>
  <c r="AH81" i="14"/>
  <c r="AI81" i="14" s="1"/>
  <c r="S568" i="25"/>
  <c r="T568" i="25" s="1"/>
  <c r="S569" i="25"/>
  <c r="T569" i="25" s="1"/>
  <c r="AH99" i="14"/>
  <c r="AI99" i="14" s="1"/>
  <c r="AH25" i="14"/>
  <c r="AI25" i="14" s="1"/>
  <c r="AH32" i="14"/>
  <c r="AI32" i="14" s="1"/>
  <c r="AH17" i="14"/>
  <c r="AI17" i="14" s="1"/>
  <c r="AH33" i="14"/>
  <c r="AI33" i="14" s="1"/>
  <c r="AH45" i="14"/>
  <c r="AI45" i="14" s="1"/>
  <c r="AH115" i="14"/>
  <c r="AI115" i="14" s="1"/>
  <c r="AH62" i="14"/>
  <c r="AI62" i="14" s="1"/>
  <c r="AH47" i="14"/>
  <c r="AI47" i="14" s="1"/>
  <c r="T3" i="25"/>
  <c r="AH129" i="14"/>
  <c r="AI129" i="14" s="1"/>
  <c r="AH120" i="14"/>
  <c r="AI120" i="14" s="1"/>
  <c r="AH109" i="14"/>
  <c r="AI109" i="14" s="1"/>
  <c r="AH30" i="14"/>
  <c r="AI30" i="14" s="1"/>
  <c r="AH15" i="14"/>
  <c r="AI15" i="14" s="1"/>
  <c r="AH42" i="14"/>
  <c r="AI42" i="14" s="1"/>
  <c r="AH41" i="14"/>
  <c r="AI41" i="14" s="1"/>
  <c r="AH57" i="14"/>
  <c r="AI57" i="14" s="1"/>
  <c r="AH123" i="14"/>
  <c r="AI123" i="14" s="1"/>
  <c r="AH131" i="14"/>
  <c r="AI131" i="14" s="1"/>
  <c r="AH92" i="14"/>
  <c r="AI92" i="14" s="1"/>
  <c r="AH108" i="14"/>
  <c r="AI108" i="14" s="1"/>
  <c r="AH27" i="14"/>
  <c r="AI27" i="14" s="1"/>
  <c r="D72" i="17"/>
  <c r="A73" i="17"/>
  <c r="G72" i="34"/>
  <c r="F72" i="34"/>
  <c r="C72" i="34"/>
  <c r="D72" i="34"/>
  <c r="B73" i="34"/>
  <c r="E73" i="34"/>
  <c r="A74" i="34"/>
  <c r="CX323" i="24" l="1"/>
  <c r="CY323" i="24"/>
  <c r="CW323" i="24"/>
  <c r="CT323" i="24"/>
  <c r="CU323" i="24"/>
  <c r="CR325" i="24"/>
  <c r="CV325" i="24" s="1"/>
  <c r="CS324" i="24"/>
  <c r="CD389" i="24"/>
  <c r="CB389" i="24"/>
  <c r="CE389" i="24"/>
  <c r="CA389" i="24"/>
  <c r="CF389" i="24"/>
  <c r="BZ390" i="24"/>
  <c r="BY391" i="24"/>
  <c r="CC390" i="24"/>
  <c r="AL192" i="24"/>
  <c r="AU192" i="24"/>
  <c r="AX192" i="24"/>
  <c r="AR192" i="24"/>
  <c r="AH193" i="24"/>
  <c r="AO192" i="24"/>
  <c r="AI192" i="24"/>
  <c r="AT191" i="24"/>
  <c r="AN191" i="24"/>
  <c r="AP191" i="24"/>
  <c r="BD191" i="24"/>
  <c r="BE191" i="24"/>
  <c r="AW191" i="24"/>
  <c r="AK191" i="24"/>
  <c r="AZ191" i="24"/>
  <c r="BA191" i="24"/>
  <c r="AQ191" i="24"/>
  <c r="AV191" i="24"/>
  <c r="AY191" i="24"/>
  <c r="AJ191" i="24"/>
  <c r="AM191" i="24"/>
  <c r="AS191" i="24"/>
  <c r="E132" i="26"/>
  <c r="A133" i="26"/>
  <c r="B132" i="26"/>
  <c r="C131" i="26"/>
  <c r="F131" i="26"/>
  <c r="H131" i="26"/>
  <c r="D131" i="26"/>
  <c r="G131" i="26"/>
  <c r="AJ2" i="14" a="1"/>
  <c r="AJ2" i="14" s="1"/>
  <c r="AJ1" i="14" s="1" a="1"/>
  <c r="AJ1" i="14" s="1"/>
  <c r="A15" i="14" s="1"/>
  <c r="B15" i="14" s="1"/>
  <c r="U2" i="25" a="1"/>
  <c r="D73" i="17"/>
  <c r="A74" i="17"/>
  <c r="A75" i="34"/>
  <c r="E74" i="34"/>
  <c r="B74" i="34"/>
  <c r="G73" i="34"/>
  <c r="F73" i="34"/>
  <c r="D73" i="34"/>
  <c r="C73" i="34"/>
  <c r="C5" i="3"/>
  <c r="B5" i="3"/>
  <c r="CU324" i="24" l="1"/>
  <c r="CW324" i="24"/>
  <c r="CX324" i="24"/>
  <c r="CT324" i="24"/>
  <c r="CY324" i="24"/>
  <c r="CS325" i="24"/>
  <c r="CR326" i="24"/>
  <c r="CV326" i="24" s="1"/>
  <c r="CE390" i="24"/>
  <c r="CB390" i="24"/>
  <c r="CD390" i="24"/>
  <c r="CF390" i="24"/>
  <c r="CA390" i="24"/>
  <c r="CC391" i="24"/>
  <c r="BZ391" i="24"/>
  <c r="BY392" i="24"/>
  <c r="BE192" i="24"/>
  <c r="AM192" i="24"/>
  <c r="AP192" i="24"/>
  <c r="AN192" i="24"/>
  <c r="AJ192" i="24"/>
  <c r="BA192" i="24"/>
  <c r="AS192" i="24"/>
  <c r="AV192" i="24"/>
  <c r="AK192" i="24"/>
  <c r="AZ192" i="24"/>
  <c r="BD192" i="24"/>
  <c r="AW192" i="24"/>
  <c r="AY192" i="24"/>
  <c r="AQ192" i="24"/>
  <c r="AT192" i="24"/>
  <c r="AI193" i="24"/>
  <c r="AU193" i="24"/>
  <c r="AH194" i="24"/>
  <c r="AX193" i="24"/>
  <c r="AL193" i="24"/>
  <c r="AO193" i="24"/>
  <c r="AR193" i="24"/>
  <c r="H132" i="26"/>
  <c r="D132" i="26"/>
  <c r="G132" i="26"/>
  <c r="F132" i="26"/>
  <c r="C132" i="26"/>
  <c r="B133" i="26"/>
  <c r="A134" i="26"/>
  <c r="E133" i="26"/>
  <c r="Q15" i="14"/>
  <c r="N15" i="14"/>
  <c r="E15" i="14"/>
  <c r="K15" i="14"/>
  <c r="H15" i="14"/>
  <c r="A16" i="14"/>
  <c r="U2" i="25"/>
  <c r="U1" i="25" s="1" a="1"/>
  <c r="U1" i="25" s="1"/>
  <c r="A15" i="25" s="1"/>
  <c r="B15" i="25" s="1"/>
  <c r="D74" i="17"/>
  <c r="A75" i="17"/>
  <c r="F74" i="34"/>
  <c r="D74" i="34"/>
  <c r="C74" i="34"/>
  <c r="G74" i="34"/>
  <c r="A76" i="34"/>
  <c r="E75" i="34"/>
  <c r="B75" i="34"/>
  <c r="N131" i="3"/>
  <c r="O131" i="3" s="1"/>
  <c r="N3" i="3"/>
  <c r="O3" i="3" s="1"/>
  <c r="N127" i="3"/>
  <c r="O127" i="3" s="1"/>
  <c r="N105" i="3"/>
  <c r="O105" i="3" s="1"/>
  <c r="N133" i="3"/>
  <c r="O133" i="3" s="1"/>
  <c r="N115" i="3"/>
  <c r="O115" i="3" s="1"/>
  <c r="N137" i="3"/>
  <c r="O137" i="3" s="1"/>
  <c r="N129" i="3"/>
  <c r="O129" i="3" s="1"/>
  <c r="N103" i="3"/>
  <c r="O103" i="3" s="1"/>
  <c r="N93" i="3"/>
  <c r="O93" i="3" s="1"/>
  <c r="N60" i="3"/>
  <c r="O60" i="3" s="1"/>
  <c r="N110" i="3"/>
  <c r="O110" i="3" s="1"/>
  <c r="N114" i="3"/>
  <c r="O114" i="3" s="1"/>
  <c r="N106" i="3"/>
  <c r="O106" i="3" s="1"/>
  <c r="N47" i="3"/>
  <c r="O47" i="3" s="1"/>
  <c r="N126" i="3"/>
  <c r="O126" i="3" s="1"/>
  <c r="N74" i="3"/>
  <c r="O74" i="3" s="1"/>
  <c r="N67" i="3"/>
  <c r="O67" i="3" s="1"/>
  <c r="N37" i="3"/>
  <c r="O37" i="3" s="1"/>
  <c r="N95" i="3"/>
  <c r="O95" i="3" s="1"/>
  <c r="N88" i="3"/>
  <c r="O88" i="3" s="1"/>
  <c r="N140" i="3"/>
  <c r="O140" i="3" s="1"/>
  <c r="N122" i="3"/>
  <c r="O122" i="3" s="1"/>
  <c r="N85" i="3"/>
  <c r="O85" i="3" s="1"/>
  <c r="N77" i="3"/>
  <c r="O77" i="3" s="1"/>
  <c r="N58" i="3"/>
  <c r="O58" i="3" s="1"/>
  <c r="N36" i="3"/>
  <c r="O36" i="3" s="1"/>
  <c r="N19" i="3"/>
  <c r="O19" i="3" s="1"/>
  <c r="N117" i="3"/>
  <c r="O117" i="3" s="1"/>
  <c r="N29" i="3"/>
  <c r="O29" i="3" s="1"/>
  <c r="N69" i="3"/>
  <c r="O69" i="3" s="1"/>
  <c r="N43" i="3"/>
  <c r="O43" i="3" s="1"/>
  <c r="N135" i="3"/>
  <c r="O135" i="3" s="1"/>
  <c r="N108" i="3"/>
  <c r="O108" i="3" s="1"/>
  <c r="N104" i="3"/>
  <c r="O104" i="3" s="1"/>
  <c r="N50" i="3"/>
  <c r="O50" i="3" s="1"/>
  <c r="N32" i="3"/>
  <c r="O32" i="3" s="1"/>
  <c r="N92" i="3"/>
  <c r="O92" i="3" s="1"/>
  <c r="N84" i="3"/>
  <c r="O84" i="3" s="1"/>
  <c r="N71" i="3"/>
  <c r="O71" i="3" s="1"/>
  <c r="N40" i="3"/>
  <c r="O40" i="3" s="1"/>
  <c r="N90" i="3"/>
  <c r="O90" i="3" s="1"/>
  <c r="N80" i="3"/>
  <c r="O80" i="3" s="1"/>
  <c r="N57" i="3"/>
  <c r="O57" i="3" s="1"/>
  <c r="N120" i="3"/>
  <c r="O120" i="3" s="1"/>
  <c r="N16" i="3"/>
  <c r="O16" i="3" s="1"/>
  <c r="N56" i="3"/>
  <c r="O56" i="3" s="1"/>
  <c r="N98" i="3"/>
  <c r="O98" i="3" s="1"/>
  <c r="N125" i="3"/>
  <c r="O125" i="3" s="1"/>
  <c r="N99" i="3"/>
  <c r="O99" i="3" s="1"/>
  <c r="N61" i="3"/>
  <c r="O61" i="3" s="1"/>
  <c r="N35" i="3"/>
  <c r="O35" i="3" s="1"/>
  <c r="N31" i="3"/>
  <c r="O31" i="3" s="1"/>
  <c r="N27" i="3"/>
  <c r="O27" i="3" s="1"/>
  <c r="N65" i="3"/>
  <c r="O65" i="3" s="1"/>
  <c r="N141" i="3"/>
  <c r="O141" i="3" s="1"/>
  <c r="N42" i="3"/>
  <c r="O42" i="3" s="1"/>
  <c r="N39" i="3"/>
  <c r="O39" i="3" s="1"/>
  <c r="N75" i="3"/>
  <c r="O75" i="3" s="1"/>
  <c r="N48" i="3"/>
  <c r="O48" i="3" s="1"/>
  <c r="N70" i="3"/>
  <c r="O70" i="3" s="1"/>
  <c r="N142" i="3"/>
  <c r="O142" i="3" s="1"/>
  <c r="N109" i="3"/>
  <c r="O109" i="3" s="1"/>
  <c r="N94" i="3"/>
  <c r="O94" i="3" s="1"/>
  <c r="N52" i="3"/>
  <c r="O52" i="3" s="1"/>
  <c r="N23" i="3"/>
  <c r="O23" i="3" s="1"/>
  <c r="N15" i="3"/>
  <c r="O15" i="3" s="1"/>
  <c r="N136" i="3"/>
  <c r="O136" i="3" s="1"/>
  <c r="N130" i="3"/>
  <c r="O130" i="3" s="1"/>
  <c r="N89" i="3"/>
  <c r="O89" i="3" s="1"/>
  <c r="N119" i="3"/>
  <c r="O119" i="3" s="1"/>
  <c r="N102" i="3"/>
  <c r="O102" i="3" s="1"/>
  <c r="N64" i="3"/>
  <c r="O64" i="3" s="1"/>
  <c r="N30" i="3"/>
  <c r="O30" i="3" s="1"/>
  <c r="N22" i="3"/>
  <c r="O22" i="3" s="1"/>
  <c r="N113" i="3"/>
  <c r="O113" i="3" s="1"/>
  <c r="N34" i="3"/>
  <c r="O34" i="3" s="1"/>
  <c r="N26" i="3"/>
  <c r="O26" i="3" s="1"/>
  <c r="N83" i="3"/>
  <c r="O83" i="3" s="1"/>
  <c r="N38" i="3"/>
  <c r="O38" i="3" s="1"/>
  <c r="N118" i="3"/>
  <c r="O118" i="3" s="1"/>
  <c r="N112" i="3"/>
  <c r="O112" i="3" s="1"/>
  <c r="N55" i="3"/>
  <c r="O55" i="3" s="1"/>
  <c r="N46" i="3"/>
  <c r="O46" i="3" s="1"/>
  <c r="N134" i="3"/>
  <c r="O134" i="3" s="1"/>
  <c r="N97" i="3"/>
  <c r="O97" i="3" s="1"/>
  <c r="N78" i="3"/>
  <c r="O78" i="3" s="1"/>
  <c r="N59" i="3"/>
  <c r="O59" i="3" s="1"/>
  <c r="N25" i="3"/>
  <c r="O25" i="3" s="1"/>
  <c r="N14" i="3"/>
  <c r="O14" i="3" s="1"/>
  <c r="N33" i="3"/>
  <c r="O33" i="3" s="1"/>
  <c r="N128" i="3"/>
  <c r="O128" i="3" s="1"/>
  <c r="N63" i="3"/>
  <c r="O63" i="3" s="1"/>
  <c r="N13" i="3"/>
  <c r="O13" i="3" s="1"/>
  <c r="N121" i="3"/>
  <c r="O121" i="3" s="1"/>
  <c r="N68" i="3"/>
  <c r="O68" i="3" s="1"/>
  <c r="N132" i="3"/>
  <c r="O132" i="3" s="1"/>
  <c r="N96" i="3"/>
  <c r="O96" i="3" s="1"/>
  <c r="N51" i="3"/>
  <c r="O51" i="3" s="1"/>
  <c r="N101" i="3"/>
  <c r="O101" i="3" s="1"/>
  <c r="N11" i="3"/>
  <c r="O11" i="3" s="1"/>
  <c r="N116" i="3"/>
  <c r="O116" i="3" s="1"/>
  <c r="N45" i="3"/>
  <c r="O45" i="3" s="1"/>
  <c r="N49" i="3"/>
  <c r="O49" i="3" s="1"/>
  <c r="N28" i="3"/>
  <c r="O28" i="3" s="1"/>
  <c r="N91" i="3"/>
  <c r="O91" i="3" s="1"/>
  <c r="N12" i="3"/>
  <c r="O12" i="3" s="1"/>
  <c r="N21" i="3"/>
  <c r="O21" i="3" s="1"/>
  <c r="N54" i="3"/>
  <c r="O54" i="3" s="1"/>
  <c r="N111" i="3"/>
  <c r="O111" i="3" s="1"/>
  <c r="N53" i="3"/>
  <c r="O53" i="3" s="1"/>
  <c r="N76" i="3"/>
  <c r="O76" i="3" s="1"/>
  <c r="N100" i="3"/>
  <c r="O100" i="3" s="1"/>
  <c r="N24" i="3"/>
  <c r="O24" i="3" s="1"/>
  <c r="N139" i="3"/>
  <c r="O139" i="3" s="1"/>
  <c r="N62" i="3"/>
  <c r="O62" i="3" s="1"/>
  <c r="N18" i="3"/>
  <c r="O18" i="3" s="1"/>
  <c r="N10" i="3"/>
  <c r="O10" i="3" s="1"/>
  <c r="N20" i="3"/>
  <c r="O20" i="3" s="1"/>
  <c r="N138" i="3"/>
  <c r="O138" i="3" s="1"/>
  <c r="N17" i="3"/>
  <c r="O17" i="3" s="1"/>
  <c r="N123" i="3"/>
  <c r="O123" i="3" s="1"/>
  <c r="N41" i="3"/>
  <c r="O41" i="3" s="1"/>
  <c r="N107" i="3"/>
  <c r="O107" i="3" s="1"/>
  <c r="N8" i="3"/>
  <c r="O8" i="3" s="1"/>
  <c r="N9" i="3"/>
  <c r="O9" i="3" s="1"/>
  <c r="N7" i="3"/>
  <c r="O7" i="3" s="1"/>
  <c r="N6" i="3"/>
  <c r="O6" i="3" s="1"/>
  <c r="N4" i="3"/>
  <c r="O4" i="3" s="1"/>
  <c r="N746" i="3"/>
  <c r="O746" i="3" s="1"/>
  <c r="N744" i="3"/>
  <c r="O744" i="3" s="1"/>
  <c r="N697" i="3"/>
  <c r="O697" i="3" s="1"/>
  <c r="N654" i="3"/>
  <c r="O654" i="3" s="1"/>
  <c r="N621" i="3"/>
  <c r="O621" i="3" s="1"/>
  <c r="N588" i="3"/>
  <c r="O588" i="3" s="1"/>
  <c r="N545" i="3"/>
  <c r="O545" i="3" s="1"/>
  <c r="N512" i="3"/>
  <c r="O512" i="3" s="1"/>
  <c r="N479" i="3"/>
  <c r="O479" i="3" s="1"/>
  <c r="N737" i="3"/>
  <c r="O737" i="3" s="1"/>
  <c r="N710" i="3"/>
  <c r="O710" i="3" s="1"/>
  <c r="N677" i="3"/>
  <c r="O677" i="3" s="1"/>
  <c r="N667" i="3"/>
  <c r="O667" i="3" s="1"/>
  <c r="N634" i="3"/>
  <c r="O634" i="3" s="1"/>
  <c r="N558" i="3"/>
  <c r="O558" i="3" s="1"/>
  <c r="N525" i="3"/>
  <c r="O525" i="3" s="1"/>
  <c r="N492" i="3"/>
  <c r="O492" i="3" s="1"/>
  <c r="N736" i="3"/>
  <c r="O736" i="3" s="1"/>
  <c r="N719" i="3"/>
  <c r="O719" i="3" s="1"/>
  <c r="N676" i="3"/>
  <c r="O676" i="3" s="1"/>
  <c r="N643" i="3"/>
  <c r="O643" i="3" s="1"/>
  <c r="N610" i="3"/>
  <c r="O610" i="3" s="1"/>
  <c r="N692" i="3"/>
  <c r="O692" i="3" s="1"/>
  <c r="N659" i="3"/>
  <c r="O659" i="3" s="1"/>
  <c r="N626" i="3"/>
  <c r="O626" i="3" s="1"/>
  <c r="N616" i="3"/>
  <c r="O616" i="3" s="1"/>
  <c r="N583" i="3"/>
  <c r="O583" i="3" s="1"/>
  <c r="N517" i="3"/>
  <c r="O517" i="3" s="1"/>
  <c r="N507" i="3"/>
  <c r="O507" i="3" s="1"/>
  <c r="N741" i="3"/>
  <c r="O741" i="3" s="1"/>
  <c r="N694" i="3"/>
  <c r="O694" i="3" s="1"/>
  <c r="N707" i="3"/>
  <c r="O707" i="3" s="1"/>
  <c r="N703" i="3"/>
  <c r="O703" i="3" s="1"/>
  <c r="N699" i="3"/>
  <c r="O699" i="3" s="1"/>
  <c r="N646" i="3"/>
  <c r="O646" i="3" s="1"/>
  <c r="N631" i="3"/>
  <c r="O631" i="3" s="1"/>
  <c r="N612" i="3"/>
  <c r="O612" i="3" s="1"/>
  <c r="N590" i="3"/>
  <c r="O590" i="3" s="1"/>
  <c r="N539" i="3"/>
  <c r="O539" i="3" s="1"/>
  <c r="N528" i="3"/>
  <c r="O528" i="3" s="1"/>
  <c r="N499" i="3"/>
  <c r="O499" i="3" s="1"/>
  <c r="N477" i="3"/>
  <c r="O477" i="3" s="1"/>
  <c r="N470" i="3"/>
  <c r="O470" i="3" s="1"/>
  <c r="N441" i="3"/>
  <c r="O441" i="3" s="1"/>
  <c r="N695" i="3"/>
  <c r="O695" i="3" s="1"/>
  <c r="N627" i="3"/>
  <c r="O627" i="3" s="1"/>
  <c r="N579" i="3"/>
  <c r="O579" i="3" s="1"/>
  <c r="N568" i="3"/>
  <c r="O568" i="3" s="1"/>
  <c r="N693" i="3"/>
  <c r="O693" i="3" s="1"/>
  <c r="N625" i="3"/>
  <c r="O625" i="3" s="1"/>
  <c r="N745" i="3"/>
  <c r="O745" i="3" s="1"/>
  <c r="N689" i="3"/>
  <c r="O689" i="3" s="1"/>
  <c r="N708" i="3"/>
  <c r="O708" i="3" s="1"/>
  <c r="N712" i="3"/>
  <c r="O712" i="3" s="1"/>
  <c r="N721" i="3"/>
  <c r="O721" i="3" s="1"/>
  <c r="N666" i="3"/>
  <c r="O666" i="3" s="1"/>
  <c r="N644" i="3"/>
  <c r="O644" i="3" s="1"/>
  <c r="N740" i="3"/>
  <c r="O740" i="3" s="1"/>
  <c r="N716" i="3"/>
  <c r="O716" i="3" s="1"/>
  <c r="N675" i="3"/>
  <c r="O675" i="3" s="1"/>
  <c r="N544" i="3"/>
  <c r="O544" i="3" s="1"/>
  <c r="N509" i="3"/>
  <c r="O509" i="3" s="1"/>
  <c r="N505" i="3"/>
  <c r="O505" i="3" s="1"/>
  <c r="N453" i="3"/>
  <c r="O453" i="3" s="1"/>
  <c r="N436" i="3"/>
  <c r="O436" i="3" s="1"/>
  <c r="N688" i="3"/>
  <c r="O688" i="3" s="1"/>
  <c r="N679" i="3"/>
  <c r="O679" i="3" s="1"/>
  <c r="N635" i="3"/>
  <c r="O635" i="3" s="1"/>
  <c r="N602" i="3"/>
  <c r="O602" i="3" s="1"/>
  <c r="N563" i="3"/>
  <c r="O563" i="3" s="1"/>
  <c r="N652" i="3"/>
  <c r="O652" i="3" s="1"/>
  <c r="N647" i="3"/>
  <c r="O647" i="3" s="1"/>
  <c r="N557" i="3"/>
  <c r="O557" i="3" s="1"/>
  <c r="N463" i="3"/>
  <c r="O463" i="3" s="1"/>
  <c r="N456" i="3"/>
  <c r="O456" i="3" s="1"/>
  <c r="N449" i="3"/>
  <c r="O449" i="3" s="1"/>
  <c r="N442" i="3"/>
  <c r="O442" i="3" s="1"/>
  <c r="N435" i="3"/>
  <c r="O435" i="3" s="1"/>
  <c r="N378" i="3"/>
  <c r="O378" i="3" s="1"/>
  <c r="N711" i="3"/>
  <c r="O711" i="3" s="1"/>
  <c r="N628" i="3"/>
  <c r="O628" i="3" s="1"/>
  <c r="N589" i="3"/>
  <c r="O589" i="3" s="1"/>
  <c r="N585" i="3"/>
  <c r="O585" i="3" s="1"/>
  <c r="N722" i="3"/>
  <c r="O722" i="3" s="1"/>
  <c r="N700" i="3"/>
  <c r="O700" i="3" s="1"/>
  <c r="N670" i="3"/>
  <c r="O670" i="3" s="1"/>
  <c r="N641" i="3"/>
  <c r="O641" i="3" s="1"/>
  <c r="N632" i="3"/>
  <c r="O632" i="3" s="1"/>
  <c r="N597" i="3"/>
  <c r="O597" i="3" s="1"/>
  <c r="N618" i="3"/>
  <c r="O618" i="3" s="1"/>
  <c r="N609" i="3"/>
  <c r="O609" i="3" s="1"/>
  <c r="N584" i="3"/>
  <c r="O584" i="3" s="1"/>
  <c r="N580" i="3"/>
  <c r="O580" i="3" s="1"/>
  <c r="N715" i="3"/>
  <c r="O715" i="3" s="1"/>
  <c r="N559" i="3"/>
  <c r="O559" i="3" s="1"/>
  <c r="N530" i="3"/>
  <c r="O530" i="3" s="1"/>
  <c r="N501" i="3"/>
  <c r="O501" i="3" s="1"/>
  <c r="N738" i="3"/>
  <c r="O738" i="3" s="1"/>
  <c r="N732" i="3"/>
  <c r="O732" i="3" s="1"/>
  <c r="N720" i="3"/>
  <c r="O720" i="3" s="1"/>
  <c r="N650" i="3"/>
  <c r="O650" i="3" s="1"/>
  <c r="N415" i="3"/>
  <c r="O415" i="3" s="1"/>
  <c r="N408" i="3"/>
  <c r="O408" i="3" s="1"/>
  <c r="N364" i="3"/>
  <c r="O364" i="3" s="1"/>
  <c r="N331" i="3"/>
  <c r="O331" i="3" s="1"/>
  <c r="N298" i="3"/>
  <c r="O298" i="3" s="1"/>
  <c r="N288" i="3"/>
  <c r="O288" i="3" s="1"/>
  <c r="N255" i="3"/>
  <c r="O255" i="3" s="1"/>
  <c r="N222" i="3"/>
  <c r="O222" i="3" s="1"/>
  <c r="N179" i="3"/>
  <c r="O179" i="3" s="1"/>
  <c r="N146" i="3"/>
  <c r="O146" i="3" s="1"/>
  <c r="N691" i="3"/>
  <c r="O691" i="3" s="1"/>
  <c r="N673" i="3"/>
  <c r="O673" i="3" s="1"/>
  <c r="N592" i="3"/>
  <c r="O592" i="3" s="1"/>
  <c r="N483" i="3"/>
  <c r="O483" i="3" s="1"/>
  <c r="N466" i="3"/>
  <c r="O466" i="3" s="1"/>
  <c r="N429" i="3"/>
  <c r="O429" i="3" s="1"/>
  <c r="N422" i="3"/>
  <c r="O422" i="3" s="1"/>
  <c r="N384" i="3"/>
  <c r="O384" i="3" s="1"/>
  <c r="N354" i="3"/>
  <c r="O354" i="3" s="1"/>
  <c r="N321" i="3"/>
  <c r="O321" i="3" s="1"/>
  <c r="N278" i="3"/>
  <c r="O278" i="3" s="1"/>
  <c r="N245" i="3"/>
  <c r="O245" i="3" s="1"/>
  <c r="N212" i="3"/>
  <c r="O212" i="3" s="1"/>
  <c r="N169" i="3"/>
  <c r="O169" i="3" s="1"/>
  <c r="N636" i="3"/>
  <c r="O636" i="3" s="1"/>
  <c r="N615" i="3"/>
  <c r="O615" i="3" s="1"/>
  <c r="N575" i="3"/>
  <c r="O575" i="3" s="1"/>
  <c r="N538" i="3"/>
  <c r="O538" i="3" s="1"/>
  <c r="N516" i="3"/>
  <c r="O516" i="3" s="1"/>
  <c r="N664" i="3"/>
  <c r="O664" i="3" s="1"/>
  <c r="N604" i="3"/>
  <c r="O604" i="3" s="1"/>
  <c r="N561" i="3"/>
  <c r="O561" i="3" s="1"/>
  <c r="N552" i="3"/>
  <c r="O552" i="3" s="1"/>
  <c r="N485" i="3"/>
  <c r="O485" i="3" s="1"/>
  <c r="N389" i="3"/>
  <c r="O389" i="3" s="1"/>
  <c r="N729" i="3"/>
  <c r="O729" i="3" s="1"/>
  <c r="N682" i="3"/>
  <c r="O682" i="3" s="1"/>
  <c r="N569" i="3"/>
  <c r="O569" i="3" s="1"/>
  <c r="N423" i="3"/>
  <c r="O423" i="3" s="1"/>
  <c r="N285" i="3"/>
  <c r="O285" i="3" s="1"/>
  <c r="N225" i="3"/>
  <c r="O225" i="3" s="1"/>
  <c r="N218" i="3"/>
  <c r="O218" i="3" s="1"/>
  <c r="N704" i="3"/>
  <c r="O704" i="3" s="1"/>
  <c r="N696" i="3"/>
  <c r="O696" i="3" s="1"/>
  <c r="N668" i="3"/>
  <c r="O668" i="3" s="1"/>
  <c r="N574" i="3"/>
  <c r="O574" i="3" s="1"/>
  <c r="N532" i="3"/>
  <c r="O532" i="3" s="1"/>
  <c r="N522" i="3"/>
  <c r="O522" i="3" s="1"/>
  <c r="N472" i="3"/>
  <c r="O472" i="3" s="1"/>
  <c r="N451" i="3"/>
  <c r="O451" i="3" s="1"/>
  <c r="N419" i="3"/>
  <c r="O419" i="3" s="1"/>
  <c r="N411" i="3"/>
  <c r="O411" i="3" s="1"/>
  <c r="N396" i="3"/>
  <c r="O396" i="3" s="1"/>
  <c r="N381" i="3"/>
  <c r="O381" i="3" s="1"/>
  <c r="N359" i="3"/>
  <c r="O359" i="3" s="1"/>
  <c r="N320" i="3"/>
  <c r="O320" i="3" s="1"/>
  <c r="N313" i="3"/>
  <c r="O313" i="3" s="1"/>
  <c r="N306" i="3"/>
  <c r="O306" i="3" s="1"/>
  <c r="N292" i="3"/>
  <c r="O292" i="3" s="1"/>
  <c r="N735" i="3"/>
  <c r="O735" i="3" s="1"/>
  <c r="N687" i="3"/>
  <c r="O687" i="3" s="1"/>
  <c r="N573" i="3"/>
  <c r="O573" i="3" s="1"/>
  <c r="N567" i="3"/>
  <c r="O567" i="3" s="1"/>
  <c r="N562" i="3"/>
  <c r="O562" i="3" s="1"/>
  <c r="N742" i="3"/>
  <c r="O742" i="3" s="1"/>
  <c r="N678" i="3"/>
  <c r="O678" i="3" s="1"/>
  <c r="N606" i="3"/>
  <c r="O606" i="3" s="1"/>
  <c r="N600" i="3"/>
  <c r="O600" i="3" s="1"/>
  <c r="N566" i="3"/>
  <c r="O566" i="3" s="1"/>
  <c r="N504" i="3"/>
  <c r="O504" i="3" s="1"/>
  <c r="N733" i="3"/>
  <c r="O733" i="3" s="1"/>
  <c r="N524" i="3"/>
  <c r="O524" i="3" s="1"/>
  <c r="N474" i="3"/>
  <c r="O474" i="3" s="1"/>
  <c r="N413" i="3"/>
  <c r="O413" i="3" s="1"/>
  <c r="N379" i="3"/>
  <c r="O379" i="3" s="1"/>
  <c r="N663" i="3"/>
  <c r="O663" i="3" s="1"/>
  <c r="N624" i="3"/>
  <c r="O624" i="3" s="1"/>
  <c r="N526" i="3"/>
  <c r="O526" i="3" s="1"/>
  <c r="N503" i="3"/>
  <c r="O503" i="3" s="1"/>
  <c r="N491" i="3"/>
  <c r="O491" i="3" s="1"/>
  <c r="N412" i="3"/>
  <c r="O412" i="3" s="1"/>
  <c r="N283" i="3"/>
  <c r="O283" i="3" s="1"/>
  <c r="N213" i="3"/>
  <c r="O213" i="3" s="1"/>
  <c r="N202" i="3"/>
  <c r="O202" i="3" s="1"/>
  <c r="N173" i="3"/>
  <c r="O173" i="3" s="1"/>
  <c r="N162" i="3"/>
  <c r="O162" i="3" s="1"/>
  <c r="N705" i="3"/>
  <c r="O705" i="3" s="1"/>
  <c r="N638" i="3"/>
  <c r="O638" i="3" s="1"/>
  <c r="N581" i="3"/>
  <c r="O581" i="3" s="1"/>
  <c r="N555" i="3"/>
  <c r="O555" i="3" s="1"/>
  <c r="N531" i="3"/>
  <c r="O531" i="3" s="1"/>
  <c r="N514" i="3"/>
  <c r="O514" i="3" s="1"/>
  <c r="N465" i="3"/>
  <c r="O465" i="3" s="1"/>
  <c r="N416" i="3"/>
  <c r="O416" i="3" s="1"/>
  <c r="N399" i="3"/>
  <c r="O399" i="3" s="1"/>
  <c r="N395" i="3"/>
  <c r="O395" i="3" s="1"/>
  <c r="N328" i="3"/>
  <c r="O328" i="3" s="1"/>
  <c r="N309" i="3"/>
  <c r="O309" i="3" s="1"/>
  <c r="N743" i="3"/>
  <c r="O743" i="3" s="1"/>
  <c r="N713" i="3"/>
  <c r="O713" i="3" s="1"/>
  <c r="N653" i="3"/>
  <c r="O653" i="3" s="1"/>
  <c r="N560" i="3"/>
  <c r="O560" i="3" s="1"/>
  <c r="N490" i="3"/>
  <c r="O490" i="3" s="1"/>
  <c r="N730" i="3"/>
  <c r="O730" i="3" s="1"/>
  <c r="N578" i="3"/>
  <c r="O578" i="3" s="1"/>
  <c r="N565" i="3"/>
  <c r="O565" i="3" s="1"/>
  <c r="N523" i="3"/>
  <c r="O523" i="3" s="1"/>
  <c r="N427" i="3"/>
  <c r="O427" i="3" s="1"/>
  <c r="N414" i="3"/>
  <c r="O414" i="3" s="1"/>
  <c r="N385" i="3"/>
  <c r="O385" i="3" s="1"/>
  <c r="N315" i="3"/>
  <c r="O315" i="3" s="1"/>
  <c r="N701" i="3"/>
  <c r="O701" i="3" s="1"/>
  <c r="N642" i="3"/>
  <c r="O642" i="3" s="1"/>
  <c r="N620" i="3"/>
  <c r="O620" i="3" s="1"/>
  <c r="N440" i="3"/>
  <c r="O440" i="3" s="1"/>
  <c r="N596" i="3"/>
  <c r="O596" i="3" s="1"/>
  <c r="N529" i="3"/>
  <c r="O529" i="3" s="1"/>
  <c r="N404" i="3"/>
  <c r="O404" i="3" s="1"/>
  <c r="N380" i="3"/>
  <c r="O380" i="3" s="1"/>
  <c r="N341" i="3"/>
  <c r="O341" i="3" s="1"/>
  <c r="N316" i="3"/>
  <c r="O316" i="3" s="1"/>
  <c r="N312" i="3"/>
  <c r="O312" i="3" s="1"/>
  <c r="N300" i="3"/>
  <c r="O300" i="3" s="1"/>
  <c r="N257" i="3"/>
  <c r="O257" i="3" s="1"/>
  <c r="N253" i="3"/>
  <c r="O253" i="3" s="1"/>
  <c r="N223" i="3"/>
  <c r="O223" i="3" s="1"/>
  <c r="N193" i="3"/>
  <c r="O193" i="3" s="1"/>
  <c r="N163" i="3"/>
  <c r="O163" i="3" s="1"/>
  <c r="N148" i="3"/>
  <c r="O148" i="3" s="1"/>
  <c r="N564" i="3"/>
  <c r="O564" i="3" s="1"/>
  <c r="N433" i="3"/>
  <c r="O433" i="3" s="1"/>
  <c r="N418" i="3"/>
  <c r="O418" i="3" s="1"/>
  <c r="N371" i="3"/>
  <c r="O371" i="3" s="1"/>
  <c r="N249" i="3"/>
  <c r="O249" i="3" s="1"/>
  <c r="N234" i="3"/>
  <c r="O234" i="3" s="1"/>
  <c r="N204" i="3"/>
  <c r="O204" i="3" s="1"/>
  <c r="N189" i="3"/>
  <c r="O189" i="3" s="1"/>
  <c r="N174" i="3"/>
  <c r="O174" i="3" s="1"/>
  <c r="N718" i="3"/>
  <c r="O718" i="3" s="1"/>
  <c r="N611" i="3"/>
  <c r="O611" i="3" s="1"/>
  <c r="N594" i="3"/>
  <c r="O594" i="3" s="1"/>
  <c r="N586" i="3"/>
  <c r="O586" i="3" s="1"/>
  <c r="N480" i="3"/>
  <c r="O480" i="3" s="1"/>
  <c r="N437" i="3"/>
  <c r="O437" i="3" s="1"/>
  <c r="N432" i="3"/>
  <c r="O432" i="3" s="1"/>
  <c r="N546" i="3"/>
  <c r="O546" i="3" s="1"/>
  <c r="N498" i="3"/>
  <c r="O498" i="3" s="1"/>
  <c r="N446" i="3"/>
  <c r="O446" i="3" s="1"/>
  <c r="N421" i="3"/>
  <c r="O421" i="3" s="1"/>
  <c r="N392" i="3"/>
  <c r="O392" i="3" s="1"/>
  <c r="N369" i="3"/>
  <c r="O369" i="3" s="1"/>
  <c r="N360" i="3"/>
  <c r="O360" i="3" s="1"/>
  <c r="N286" i="3"/>
  <c r="O286" i="3" s="1"/>
  <c r="N617" i="3"/>
  <c r="O617" i="3" s="1"/>
  <c r="N467" i="3"/>
  <c r="O467" i="3" s="1"/>
  <c r="N343" i="3"/>
  <c r="O343" i="3" s="1"/>
  <c r="N314" i="3"/>
  <c r="O314" i="3" s="1"/>
  <c r="N310" i="3"/>
  <c r="O310" i="3" s="1"/>
  <c r="N274" i="3"/>
  <c r="O274" i="3" s="1"/>
  <c r="N251" i="3"/>
  <c r="O251" i="3" s="1"/>
  <c r="N655" i="3"/>
  <c r="O655" i="3" s="1"/>
  <c r="N633" i="3"/>
  <c r="O633" i="3" s="1"/>
  <c r="N547" i="3"/>
  <c r="O547" i="3" s="1"/>
  <c r="N322" i="3"/>
  <c r="O322" i="3" s="1"/>
  <c r="N263" i="3"/>
  <c r="O263" i="3" s="1"/>
  <c r="N250" i="3"/>
  <c r="O250" i="3" s="1"/>
  <c r="N237" i="3"/>
  <c r="O237" i="3" s="1"/>
  <c r="N233" i="3"/>
  <c r="O233" i="3" s="1"/>
  <c r="N229" i="3"/>
  <c r="O229" i="3" s="1"/>
  <c r="N702" i="3"/>
  <c r="O702" i="3" s="1"/>
  <c r="N690" i="3"/>
  <c r="O690" i="3" s="1"/>
  <c r="N623" i="3"/>
  <c r="O623" i="3" s="1"/>
  <c r="N506" i="3"/>
  <c r="O506" i="3" s="1"/>
  <c r="N462" i="3"/>
  <c r="O462" i="3" s="1"/>
  <c r="N308" i="3"/>
  <c r="O308" i="3" s="1"/>
  <c r="N254" i="3"/>
  <c r="O254" i="3" s="1"/>
  <c r="N241" i="3"/>
  <c r="O241" i="3" s="1"/>
  <c r="N622" i="3"/>
  <c r="O622" i="3" s="1"/>
  <c r="N582" i="3"/>
  <c r="O582" i="3" s="1"/>
  <c r="N475" i="3"/>
  <c r="O475" i="3" s="1"/>
  <c r="N386" i="3"/>
  <c r="O386" i="3" s="1"/>
  <c r="N355" i="3"/>
  <c r="O355" i="3" s="1"/>
  <c r="N336" i="3"/>
  <c r="O336" i="3" s="1"/>
  <c r="N294" i="3"/>
  <c r="O294" i="3" s="1"/>
  <c r="N276" i="3"/>
  <c r="O276" i="3" s="1"/>
  <c r="N267" i="3"/>
  <c r="O267" i="3" s="1"/>
  <c r="N726" i="3"/>
  <c r="O726" i="3" s="1"/>
  <c r="N521" i="3"/>
  <c r="O521" i="3" s="1"/>
  <c r="N496" i="3"/>
  <c r="O496" i="3" s="1"/>
  <c r="N430" i="3"/>
  <c r="O430" i="3" s="1"/>
  <c r="N661" i="3"/>
  <c r="O661" i="3" s="1"/>
  <c r="N649" i="3"/>
  <c r="O649" i="3" s="1"/>
  <c r="N368" i="3"/>
  <c r="O368" i="3" s="1"/>
  <c r="N252" i="3"/>
  <c r="O252" i="3" s="1"/>
  <c r="N235" i="3"/>
  <c r="O235" i="3" s="1"/>
  <c r="N723" i="3"/>
  <c r="O723" i="3" s="1"/>
  <c r="N672" i="3"/>
  <c r="O672" i="3" s="1"/>
  <c r="N551" i="3"/>
  <c r="O551" i="3" s="1"/>
  <c r="N518" i="3"/>
  <c r="O518" i="3" s="1"/>
  <c r="N459" i="3"/>
  <c r="O459" i="3" s="1"/>
  <c r="N417" i="3"/>
  <c r="O417" i="3" s="1"/>
  <c r="N400" i="3"/>
  <c r="O400" i="3" s="1"/>
  <c r="N363" i="3"/>
  <c r="O363" i="3" s="1"/>
  <c r="N348" i="3"/>
  <c r="O348" i="3" s="1"/>
  <c r="N553" i="3"/>
  <c r="O553" i="3" s="1"/>
  <c r="N533" i="3"/>
  <c r="O533" i="3" s="1"/>
  <c r="N387" i="3"/>
  <c r="O387" i="3" s="1"/>
  <c r="N349" i="3"/>
  <c r="O349" i="3" s="1"/>
  <c r="N332" i="3"/>
  <c r="O332" i="3" s="1"/>
  <c r="N181" i="3"/>
  <c r="O181" i="3" s="1"/>
  <c r="N168" i="3"/>
  <c r="O168" i="3" s="1"/>
  <c r="N443" i="3"/>
  <c r="O443" i="3" s="1"/>
  <c r="N428" i="3"/>
  <c r="O428" i="3" s="1"/>
  <c r="N248" i="3"/>
  <c r="O248" i="3" s="1"/>
  <c r="N220" i="3"/>
  <c r="O220" i="3" s="1"/>
  <c r="N198" i="3"/>
  <c r="O198" i="3" s="1"/>
  <c r="N185" i="3"/>
  <c r="O185" i="3" s="1"/>
  <c r="N172" i="3"/>
  <c r="O172" i="3" s="1"/>
  <c r="N502" i="3"/>
  <c r="O502" i="3" s="1"/>
  <c r="N458" i="3"/>
  <c r="O458" i="3" s="1"/>
  <c r="N268" i="3"/>
  <c r="O268" i="3" s="1"/>
  <c r="N243" i="3"/>
  <c r="O243" i="3" s="1"/>
  <c r="N211" i="3"/>
  <c r="O211" i="3" s="1"/>
  <c r="N511" i="3"/>
  <c r="O511" i="3" s="1"/>
  <c r="N393" i="3"/>
  <c r="O393" i="3" s="1"/>
  <c r="N373" i="3"/>
  <c r="O373" i="3" s="1"/>
  <c r="N367" i="3"/>
  <c r="O367" i="3" s="1"/>
  <c r="N361" i="3"/>
  <c r="O361" i="3" s="1"/>
  <c r="N337" i="3"/>
  <c r="O337" i="3" s="1"/>
  <c r="N304" i="3"/>
  <c r="O304" i="3" s="1"/>
  <c r="N273" i="3"/>
  <c r="O273" i="3" s="1"/>
  <c r="N648" i="3"/>
  <c r="O648" i="3" s="1"/>
  <c r="N238" i="3"/>
  <c r="O238" i="3" s="1"/>
  <c r="N224" i="3"/>
  <c r="O224" i="3" s="1"/>
  <c r="N159" i="3"/>
  <c r="O159" i="3" s="1"/>
  <c r="N674" i="3"/>
  <c r="O674" i="3" s="1"/>
  <c r="N660" i="3"/>
  <c r="O660" i="3" s="1"/>
  <c r="N481" i="3"/>
  <c r="O481" i="3" s="1"/>
  <c r="N342" i="3"/>
  <c r="O342" i="3" s="1"/>
  <c r="N330" i="3"/>
  <c r="O330" i="3" s="1"/>
  <c r="N605" i="3"/>
  <c r="O605" i="3" s="1"/>
  <c r="N425" i="3"/>
  <c r="O425" i="3" s="1"/>
  <c r="N323" i="3"/>
  <c r="O323" i="3" s="1"/>
  <c r="N246" i="3"/>
  <c r="O246" i="3" s="1"/>
  <c r="N593" i="3"/>
  <c r="O593" i="3" s="1"/>
  <c r="N548" i="3"/>
  <c r="O548" i="3" s="1"/>
  <c r="N447" i="3"/>
  <c r="O447" i="3" s="1"/>
  <c r="N390" i="3"/>
  <c r="O390" i="3" s="1"/>
  <c r="N358" i="3"/>
  <c r="O358" i="3" s="1"/>
  <c r="N352" i="3"/>
  <c r="O352" i="3" s="1"/>
  <c r="N291" i="3"/>
  <c r="O291" i="3" s="1"/>
  <c r="N698" i="3"/>
  <c r="O698" i="3" s="1"/>
  <c r="N680" i="3"/>
  <c r="O680" i="3" s="1"/>
  <c r="N640" i="3"/>
  <c r="O640" i="3" s="1"/>
  <c r="N382" i="3"/>
  <c r="O382" i="3" s="1"/>
  <c r="N374" i="3"/>
  <c r="O374" i="3" s="1"/>
  <c r="N272" i="3"/>
  <c r="O272" i="3" s="1"/>
  <c r="N438" i="3"/>
  <c r="O438" i="3" s="1"/>
  <c r="N333" i="3"/>
  <c r="O333" i="3" s="1"/>
  <c r="N305" i="3"/>
  <c r="O305" i="3" s="1"/>
  <c r="N199" i="3"/>
  <c r="O199" i="3" s="1"/>
  <c r="N194" i="3"/>
  <c r="O194" i="3" s="1"/>
  <c r="N145" i="3"/>
  <c r="O145" i="3" s="1"/>
  <c r="N468" i="3"/>
  <c r="O468" i="3" s="1"/>
  <c r="N409" i="3"/>
  <c r="O409" i="3" s="1"/>
  <c r="N325" i="3"/>
  <c r="O325" i="3" s="1"/>
  <c r="N259" i="3"/>
  <c r="O259" i="3" s="1"/>
  <c r="N240" i="3"/>
  <c r="O240" i="3" s="1"/>
  <c r="N209" i="3"/>
  <c r="O209" i="3" s="1"/>
  <c r="N478" i="3"/>
  <c r="O478" i="3" s="1"/>
  <c r="N340" i="3"/>
  <c r="O340" i="3" s="1"/>
  <c r="N311" i="3"/>
  <c r="O311" i="3" s="1"/>
  <c r="N265" i="3"/>
  <c r="O265" i="3" s="1"/>
  <c r="N717" i="3"/>
  <c r="O717" i="3" s="1"/>
  <c r="N639" i="3"/>
  <c r="O639" i="3" s="1"/>
  <c r="N572" i="3"/>
  <c r="O572" i="3" s="1"/>
  <c r="N372" i="3"/>
  <c r="O372" i="3" s="1"/>
  <c r="N318" i="3"/>
  <c r="O318" i="3" s="1"/>
  <c r="N271" i="3"/>
  <c r="O271" i="3" s="1"/>
  <c r="N188" i="3"/>
  <c r="O188" i="3" s="1"/>
  <c r="N154" i="3"/>
  <c r="O154" i="3" s="1"/>
  <c r="N324" i="3"/>
  <c r="O324" i="3" s="1"/>
  <c r="N297" i="3"/>
  <c r="O297" i="3" s="1"/>
  <c r="N284" i="3"/>
  <c r="O284" i="3" s="1"/>
  <c r="N258" i="3"/>
  <c r="O258" i="3" s="1"/>
  <c r="N164" i="3"/>
  <c r="O164" i="3" s="1"/>
  <c r="N714" i="3"/>
  <c r="O714" i="3" s="1"/>
  <c r="N656" i="3"/>
  <c r="O656" i="3" s="1"/>
  <c r="N356" i="3"/>
  <c r="O356" i="3" s="1"/>
  <c r="N347" i="3"/>
  <c r="O347" i="3" s="1"/>
  <c r="N317" i="3"/>
  <c r="O317" i="3" s="1"/>
  <c r="N277" i="3"/>
  <c r="O277" i="3" s="1"/>
  <c r="N208" i="3"/>
  <c r="O208" i="3" s="1"/>
  <c r="N149" i="3"/>
  <c r="O149" i="3" s="1"/>
  <c r="N637" i="3"/>
  <c r="O637" i="3" s="1"/>
  <c r="N619" i="3"/>
  <c r="O619" i="3" s="1"/>
  <c r="N587" i="3"/>
  <c r="O587" i="3" s="1"/>
  <c r="N603" i="3"/>
  <c r="O603" i="3" s="1"/>
  <c r="N570" i="3"/>
  <c r="O570" i="3" s="1"/>
  <c r="N489" i="3"/>
  <c r="O489" i="3" s="1"/>
  <c r="N406" i="3"/>
  <c r="O406" i="3" s="1"/>
  <c r="N339" i="3"/>
  <c r="O339" i="3" s="1"/>
  <c r="N541" i="3"/>
  <c r="O541" i="3" s="1"/>
  <c r="N488" i="3"/>
  <c r="O488" i="3" s="1"/>
  <c r="N434" i="3"/>
  <c r="O434" i="3" s="1"/>
  <c r="N527" i="3"/>
  <c r="O527" i="3" s="1"/>
  <c r="N515" i="3"/>
  <c r="O515" i="3" s="1"/>
  <c r="N487" i="3"/>
  <c r="O487" i="3" s="1"/>
  <c r="N445" i="3"/>
  <c r="O445" i="3" s="1"/>
  <c r="N734" i="3"/>
  <c r="O734" i="3" s="1"/>
  <c r="N540" i="3"/>
  <c r="O540" i="3" s="1"/>
  <c r="N500" i="3"/>
  <c r="O500" i="3" s="1"/>
  <c r="N476" i="3"/>
  <c r="O476" i="3" s="1"/>
  <c r="N464" i="3"/>
  <c r="O464" i="3" s="1"/>
  <c r="N454" i="3"/>
  <c r="O454" i="3" s="1"/>
  <c r="N424" i="3"/>
  <c r="O424" i="3" s="1"/>
  <c r="N554" i="3"/>
  <c r="O554" i="3" s="1"/>
  <c r="N731" i="3"/>
  <c r="O731" i="3" s="1"/>
  <c r="N377" i="3"/>
  <c r="O377" i="3" s="1"/>
  <c r="N329" i="3"/>
  <c r="O329" i="3" s="1"/>
  <c r="N301" i="3"/>
  <c r="O301" i="3" s="1"/>
  <c r="N275" i="3"/>
  <c r="O275" i="3" s="1"/>
  <c r="N537" i="3"/>
  <c r="O537" i="3" s="1"/>
  <c r="N497" i="3"/>
  <c r="O497" i="3" s="1"/>
  <c r="N684" i="3"/>
  <c r="O684" i="3" s="1"/>
  <c r="N510" i="3"/>
  <c r="O510" i="3" s="1"/>
  <c r="N327" i="3"/>
  <c r="O327" i="3" s="1"/>
  <c r="N307" i="3"/>
  <c r="O307" i="3" s="1"/>
  <c r="N270" i="3"/>
  <c r="O270" i="3" s="1"/>
  <c r="N262" i="3"/>
  <c r="O262" i="3" s="1"/>
  <c r="N156" i="3"/>
  <c r="O156" i="3" s="1"/>
  <c r="N665" i="3"/>
  <c r="O665" i="3" s="1"/>
  <c r="N535" i="3"/>
  <c r="O535" i="3" s="1"/>
  <c r="N402" i="3"/>
  <c r="O402" i="3" s="1"/>
  <c r="N180" i="3"/>
  <c r="O180" i="3" s="1"/>
  <c r="N473" i="3"/>
  <c r="O473" i="3" s="1"/>
  <c r="N452" i="3"/>
  <c r="O452" i="3" s="1"/>
  <c r="N728" i="3"/>
  <c r="O728" i="3" s="1"/>
  <c r="N599" i="3"/>
  <c r="O599" i="3" s="1"/>
  <c r="N534" i="3"/>
  <c r="O534" i="3" s="1"/>
  <c r="N326" i="3"/>
  <c r="O326" i="3" s="1"/>
  <c r="N231" i="3"/>
  <c r="O231" i="3" s="1"/>
  <c r="N431" i="3"/>
  <c r="O431" i="3" s="1"/>
  <c r="N370" i="3"/>
  <c r="O370" i="3" s="1"/>
  <c r="N296" i="3"/>
  <c r="O296" i="3" s="1"/>
  <c r="N287" i="3"/>
  <c r="O287" i="3" s="1"/>
  <c r="N205" i="3"/>
  <c r="O205" i="3" s="1"/>
  <c r="N167" i="3"/>
  <c r="O167" i="3" s="1"/>
  <c r="N158" i="3"/>
  <c r="O158" i="3" s="1"/>
  <c r="N346" i="3"/>
  <c r="O346" i="3" s="1"/>
  <c r="N186" i="3"/>
  <c r="O186" i="3" s="1"/>
  <c r="N161" i="3"/>
  <c r="O161" i="3" s="1"/>
  <c r="N191" i="3"/>
  <c r="O191" i="3" s="1"/>
  <c r="N681" i="3"/>
  <c r="O681" i="3" s="1"/>
  <c r="N450" i="3"/>
  <c r="O450" i="3" s="1"/>
  <c r="N279" i="3"/>
  <c r="O279" i="3" s="1"/>
  <c r="N709" i="3"/>
  <c r="O709" i="3" s="1"/>
  <c r="N595" i="3"/>
  <c r="O595" i="3" s="1"/>
  <c r="N471" i="3"/>
  <c r="O471" i="3" s="1"/>
  <c r="N335" i="3"/>
  <c r="O335" i="3" s="1"/>
  <c r="N426" i="3"/>
  <c r="O426" i="3" s="1"/>
  <c r="N630" i="3"/>
  <c r="O630" i="3" s="1"/>
  <c r="N398" i="3"/>
  <c r="O398" i="3" s="1"/>
  <c r="N269" i="3"/>
  <c r="O269" i="3" s="1"/>
  <c r="N261" i="3"/>
  <c r="O261" i="3" s="1"/>
  <c r="N217" i="3"/>
  <c r="O217" i="3" s="1"/>
  <c r="N293" i="3"/>
  <c r="O293" i="3" s="1"/>
  <c r="N629" i="3"/>
  <c r="O629" i="3" s="1"/>
  <c r="N334" i="3"/>
  <c r="O334" i="3" s="1"/>
  <c r="N244" i="3"/>
  <c r="O244" i="3" s="1"/>
  <c r="N669" i="3"/>
  <c r="O669" i="3" s="1"/>
  <c r="N383" i="3"/>
  <c r="O383" i="3" s="1"/>
  <c r="N357" i="3"/>
  <c r="O357" i="3" s="1"/>
  <c r="N303" i="3"/>
  <c r="O303" i="3" s="1"/>
  <c r="N295" i="3"/>
  <c r="O295" i="3" s="1"/>
  <c r="N260" i="3"/>
  <c r="O260" i="3" s="1"/>
  <c r="N230" i="3"/>
  <c r="O230" i="3" s="1"/>
  <c r="N197" i="3"/>
  <c r="O197" i="3" s="1"/>
  <c r="N178" i="3"/>
  <c r="O178" i="3" s="1"/>
  <c r="N469" i="3"/>
  <c r="O469" i="3" s="1"/>
  <c r="N210" i="3"/>
  <c r="O210" i="3" s="1"/>
  <c r="N203" i="3"/>
  <c r="O203" i="3" s="1"/>
  <c r="N166" i="3"/>
  <c r="O166" i="3" s="1"/>
  <c r="N591" i="3"/>
  <c r="O591" i="3" s="1"/>
  <c r="N495" i="3"/>
  <c r="O495" i="3" s="1"/>
  <c r="N344" i="3"/>
  <c r="O344" i="3" s="1"/>
  <c r="N160" i="3"/>
  <c r="O160" i="3" s="1"/>
  <c r="N153" i="3"/>
  <c r="O153" i="3" s="1"/>
  <c r="N147" i="3"/>
  <c r="O147" i="3" s="1"/>
  <c r="N236" i="3"/>
  <c r="O236" i="3" s="1"/>
  <c r="N216" i="3"/>
  <c r="O216" i="3" s="1"/>
  <c r="N196" i="3"/>
  <c r="O196" i="3" s="1"/>
  <c r="N184" i="3"/>
  <c r="O184" i="3" s="1"/>
  <c r="N520" i="3"/>
  <c r="O520" i="3" s="1"/>
  <c r="N493" i="3"/>
  <c r="O493" i="3" s="1"/>
  <c r="N353" i="3"/>
  <c r="O353" i="3" s="1"/>
  <c r="N165" i="3"/>
  <c r="O165" i="3" s="1"/>
  <c r="N662" i="3"/>
  <c r="O662" i="3" s="1"/>
  <c r="N549" i="3"/>
  <c r="O549" i="3" s="1"/>
  <c r="N486" i="3"/>
  <c r="O486" i="3" s="1"/>
  <c r="N410" i="3"/>
  <c r="O410" i="3" s="1"/>
  <c r="N366" i="3"/>
  <c r="O366" i="3" s="1"/>
  <c r="N242" i="3"/>
  <c r="O242" i="3" s="1"/>
  <c r="N190" i="3"/>
  <c r="O190" i="3" s="1"/>
  <c r="N177" i="3"/>
  <c r="O177" i="3" s="1"/>
  <c r="N152" i="3"/>
  <c r="O152" i="3" s="1"/>
  <c r="N461" i="3"/>
  <c r="O461" i="3" s="1"/>
  <c r="N407" i="3"/>
  <c r="O407" i="3" s="1"/>
  <c r="N227" i="3"/>
  <c r="O227" i="3" s="1"/>
  <c r="N176" i="3"/>
  <c r="O176" i="3" s="1"/>
  <c r="N519" i="3"/>
  <c r="O519" i="3" s="1"/>
  <c r="N706" i="3"/>
  <c r="O706" i="3" s="1"/>
  <c r="N508" i="3"/>
  <c r="O508" i="3" s="1"/>
  <c r="N319" i="3"/>
  <c r="O319" i="3" s="1"/>
  <c r="N460" i="3"/>
  <c r="O460" i="3" s="1"/>
  <c r="N150" i="3"/>
  <c r="O150" i="3" s="1"/>
  <c r="N214" i="3"/>
  <c r="O214" i="3" s="1"/>
  <c r="N388" i="3"/>
  <c r="O388" i="3" s="1"/>
  <c r="N444" i="3"/>
  <c r="O444" i="3" s="1"/>
  <c r="N350" i="3"/>
  <c r="O350" i="3" s="1"/>
  <c r="N391" i="3"/>
  <c r="O391" i="3" s="1"/>
  <c r="N484" i="3"/>
  <c r="O484" i="3" s="1"/>
  <c r="N157" i="3"/>
  <c r="O157" i="3" s="1"/>
  <c r="N219" i="3"/>
  <c r="O219" i="3" s="1"/>
  <c r="N577" i="3"/>
  <c r="O577" i="3" s="1"/>
  <c r="N290" i="3"/>
  <c r="O290" i="3" s="1"/>
  <c r="N266" i="3"/>
  <c r="O266" i="3" s="1"/>
  <c r="N207" i="3"/>
  <c r="O207" i="3" s="1"/>
  <c r="N256" i="3"/>
  <c r="O256" i="3" s="1"/>
  <c r="N351" i="3"/>
  <c r="O351" i="3" s="1"/>
  <c r="N247" i="3"/>
  <c r="O247" i="3" s="1"/>
  <c r="N651" i="3"/>
  <c r="O651" i="3" s="1"/>
  <c r="N215" i="3"/>
  <c r="O215" i="3" s="1"/>
  <c r="N613" i="3"/>
  <c r="O613" i="3" s="1"/>
  <c r="N482" i="3"/>
  <c r="O482" i="3" s="1"/>
  <c r="N192" i="3"/>
  <c r="O192" i="3" s="1"/>
  <c r="N175" i="3"/>
  <c r="O175" i="3" s="1"/>
  <c r="N171" i="3"/>
  <c r="O171" i="3" s="1"/>
  <c r="N170" i="3"/>
  <c r="O170" i="3" s="1"/>
  <c r="N280" i="3"/>
  <c r="O280" i="3" s="1"/>
  <c r="N226" i="3"/>
  <c r="O226" i="3" s="1"/>
  <c r="N187" i="3"/>
  <c r="O187" i="3" s="1"/>
  <c r="N376" i="3"/>
  <c r="O376" i="3" s="1"/>
  <c r="N264" i="3"/>
  <c r="O264" i="3" s="1"/>
  <c r="N201" i="3"/>
  <c r="O201" i="3" s="1"/>
  <c r="N513" i="3"/>
  <c r="O513" i="3" s="1"/>
  <c r="N289" i="3"/>
  <c r="O289" i="3" s="1"/>
  <c r="N420" i="3"/>
  <c r="O420" i="3" s="1"/>
  <c r="N375" i="3"/>
  <c r="O375" i="3" s="1"/>
  <c r="N365" i="3"/>
  <c r="O365" i="3" s="1"/>
  <c r="N200" i="3"/>
  <c r="O200" i="3" s="1"/>
  <c r="N232" i="3"/>
  <c r="O232" i="3" s="1"/>
  <c r="N221" i="3"/>
  <c r="O221" i="3" s="1"/>
  <c r="N403" i="3"/>
  <c r="O403" i="3" s="1"/>
  <c r="N608" i="3"/>
  <c r="O608" i="3" s="1"/>
  <c r="N282" i="3"/>
  <c r="O282" i="3" s="1"/>
  <c r="N206" i="3"/>
  <c r="O206" i="3" s="1"/>
  <c r="N614" i="3"/>
  <c r="O614" i="3" s="1"/>
  <c r="N338" i="3"/>
  <c r="O338" i="3" s="1"/>
  <c r="N405" i="3"/>
  <c r="O405" i="3" s="1"/>
  <c r="N281" i="3"/>
  <c r="O281" i="3" s="1"/>
  <c r="N239" i="3"/>
  <c r="O239" i="3" s="1"/>
  <c r="N195" i="3"/>
  <c r="O195" i="3" s="1"/>
  <c r="N183" i="3"/>
  <c r="O183" i="3" s="1"/>
  <c r="N151" i="3"/>
  <c r="O151" i="3" s="1"/>
  <c r="N394" i="3"/>
  <c r="O394" i="3" s="1"/>
  <c r="N362" i="3"/>
  <c r="O362" i="3" s="1"/>
  <c r="N182" i="3"/>
  <c r="O182" i="3" s="1"/>
  <c r="N439" i="3"/>
  <c r="O439" i="3" s="1"/>
  <c r="CR327" i="24" l="1"/>
  <c r="CV327" i="24" s="1"/>
  <c r="CS326" i="24"/>
  <c r="CT325" i="24"/>
  <c r="CU325" i="24"/>
  <c r="CX325" i="24"/>
  <c r="CW325" i="24"/>
  <c r="CY325" i="24"/>
  <c r="BZ392" i="24"/>
  <c r="CC392" i="24"/>
  <c r="BY393" i="24"/>
  <c r="CD391" i="24"/>
  <c r="CE391" i="24"/>
  <c r="CB391" i="24"/>
  <c r="CF391" i="24"/>
  <c r="CA391" i="24"/>
  <c r="AX194" i="24"/>
  <c r="AH195" i="24"/>
  <c r="AR194" i="24"/>
  <c r="AL194" i="24"/>
  <c r="AO194" i="24"/>
  <c r="AI194" i="24"/>
  <c r="AU194" i="24"/>
  <c r="AM193" i="24"/>
  <c r="AY193" i="24"/>
  <c r="BA193" i="24"/>
  <c r="AZ193" i="24"/>
  <c r="AJ193" i="24"/>
  <c r="AK193" i="24"/>
  <c r="AN193" i="24"/>
  <c r="AQ193" i="24"/>
  <c r="AS193" i="24"/>
  <c r="AW193" i="24"/>
  <c r="BE193" i="24"/>
  <c r="AV193" i="24"/>
  <c r="AT193" i="24"/>
  <c r="AP193" i="24"/>
  <c r="BD193" i="24"/>
  <c r="A16" i="25"/>
  <c r="H15" i="25"/>
  <c r="E15" i="25"/>
  <c r="E134" i="26"/>
  <c r="B134" i="26"/>
  <c r="A135" i="26"/>
  <c r="D133" i="26"/>
  <c r="H133" i="26"/>
  <c r="F133" i="26"/>
  <c r="G133" i="26"/>
  <c r="C133" i="26"/>
  <c r="A17" i="14"/>
  <c r="N16" i="14"/>
  <c r="Q16" i="14"/>
  <c r="B16" i="14"/>
  <c r="K16" i="14"/>
  <c r="H16" i="14"/>
  <c r="E16" i="14"/>
  <c r="J15" i="14"/>
  <c r="C15" i="14"/>
  <c r="F15" i="14"/>
  <c r="P15" i="14"/>
  <c r="R15" i="14"/>
  <c r="G15" i="14"/>
  <c r="S15" i="14"/>
  <c r="O15" i="14"/>
  <c r="I15" i="14"/>
  <c r="L15" i="14"/>
  <c r="M15" i="14"/>
  <c r="D15" i="14"/>
  <c r="D75" i="17"/>
  <c r="A76" i="17"/>
  <c r="G75" i="34"/>
  <c r="F75" i="34"/>
  <c r="D75" i="34"/>
  <c r="C75" i="34"/>
  <c r="B76" i="34"/>
  <c r="A77" i="34"/>
  <c r="E76" i="34"/>
  <c r="N228" i="3"/>
  <c r="O228" i="3" s="1"/>
  <c r="N448" i="3"/>
  <c r="O448" i="3" s="1"/>
  <c r="N155" i="3"/>
  <c r="O155" i="3" s="1"/>
  <c r="N598" i="3"/>
  <c r="O598" i="3" s="1"/>
  <c r="N556" i="3"/>
  <c r="O556" i="3" s="1"/>
  <c r="N345" i="3"/>
  <c r="O345" i="3" s="1"/>
  <c r="N683" i="3"/>
  <c r="O683" i="3" s="1"/>
  <c r="N725" i="3"/>
  <c r="O725" i="3" s="1"/>
  <c r="N542" i="3"/>
  <c r="O542" i="3" s="1"/>
  <c r="N401" i="3"/>
  <c r="O401" i="3" s="1"/>
  <c r="N645" i="3"/>
  <c r="O645" i="3" s="1"/>
  <c r="N571" i="3"/>
  <c r="O571" i="3" s="1"/>
  <c r="N739" i="3"/>
  <c r="O739" i="3" s="1"/>
  <c r="N727" i="3"/>
  <c r="O727" i="3" s="1"/>
  <c r="N86" i="3"/>
  <c r="O86" i="3" s="1"/>
  <c r="N124" i="3"/>
  <c r="O124" i="3" s="1"/>
  <c r="N66" i="3"/>
  <c r="O66" i="3" s="1"/>
  <c r="N81" i="3"/>
  <c r="O81" i="3" s="1"/>
  <c r="N302" i="3"/>
  <c r="O302" i="3" s="1"/>
  <c r="N658" i="3"/>
  <c r="O658" i="3" s="1"/>
  <c r="N686" i="3"/>
  <c r="O686" i="3" s="1"/>
  <c r="N724" i="3"/>
  <c r="O724" i="3" s="1"/>
  <c r="N144" i="3"/>
  <c r="O144" i="3" s="1"/>
  <c r="N536" i="3"/>
  <c r="O536" i="3" s="1"/>
  <c r="N685" i="3"/>
  <c r="O685" i="3" s="1"/>
  <c r="N657" i="3"/>
  <c r="O657" i="3" s="1"/>
  <c r="N550" i="3"/>
  <c r="O550" i="3" s="1"/>
  <c r="N5" i="3"/>
  <c r="O5" i="3" s="1"/>
  <c r="N82" i="3"/>
  <c r="O82" i="3" s="1"/>
  <c r="N79" i="3"/>
  <c r="O79" i="3" s="1"/>
  <c r="N143" i="3"/>
  <c r="O143" i="3" s="1"/>
  <c r="N73" i="3"/>
  <c r="O73" i="3" s="1"/>
  <c r="N397" i="3"/>
  <c r="O397" i="3" s="1"/>
  <c r="N576" i="3"/>
  <c r="O576" i="3" s="1"/>
  <c r="N543" i="3"/>
  <c r="O543" i="3" s="1"/>
  <c r="N671" i="3"/>
  <c r="O671" i="3" s="1"/>
  <c r="N299" i="3"/>
  <c r="O299" i="3" s="1"/>
  <c r="N494" i="3"/>
  <c r="O494" i="3" s="1"/>
  <c r="N455" i="3"/>
  <c r="O455" i="3" s="1"/>
  <c r="N607" i="3"/>
  <c r="O607" i="3" s="1"/>
  <c r="N457" i="3"/>
  <c r="O457" i="3" s="1"/>
  <c r="N601" i="3"/>
  <c r="O601" i="3" s="1"/>
  <c r="N72" i="3"/>
  <c r="O72" i="3" s="1"/>
  <c r="N87" i="3"/>
  <c r="O87" i="3" s="1"/>
  <c r="N44" i="3"/>
  <c r="O44" i="3" s="1"/>
  <c r="CU326" i="24" l="1"/>
  <c r="CW326" i="24"/>
  <c r="CY326" i="24"/>
  <c r="CT326" i="24"/>
  <c r="CX326" i="24"/>
  <c r="CR328" i="24"/>
  <c r="CV328" i="24" s="1"/>
  <c r="CS327" i="24"/>
  <c r="BY394" i="24"/>
  <c r="BZ393" i="24"/>
  <c r="CC393" i="24"/>
  <c r="CE392" i="24"/>
  <c r="CF392" i="24"/>
  <c r="CD392" i="24"/>
  <c r="CA392" i="24"/>
  <c r="CB392" i="24"/>
  <c r="BA194" i="24"/>
  <c r="AM194" i="24"/>
  <c r="AP194" i="24"/>
  <c r="AT194" i="24"/>
  <c r="AW194" i="24"/>
  <c r="AS194" i="24"/>
  <c r="AZ194" i="24"/>
  <c r="BD194" i="24"/>
  <c r="AN194" i="24"/>
  <c r="AJ194" i="24"/>
  <c r="AV194" i="24"/>
  <c r="AQ194" i="24"/>
  <c r="AY194" i="24"/>
  <c r="AK194" i="24"/>
  <c r="BE194" i="24"/>
  <c r="AR195" i="24"/>
  <c r="AO195" i="24"/>
  <c r="AU195" i="24"/>
  <c r="AX195" i="24"/>
  <c r="AI195" i="24"/>
  <c r="AL195" i="24"/>
  <c r="AH196" i="24"/>
  <c r="A136" i="26"/>
  <c r="E135" i="26"/>
  <c r="B135" i="26"/>
  <c r="F15" i="25"/>
  <c r="J15" i="25"/>
  <c r="G15" i="25"/>
  <c r="I15" i="25"/>
  <c r="C15" i="25"/>
  <c r="D15" i="25"/>
  <c r="H134" i="26"/>
  <c r="G134" i="26"/>
  <c r="F134" i="26"/>
  <c r="D134" i="26"/>
  <c r="C134" i="26"/>
  <c r="A17" i="25"/>
  <c r="H16" i="25"/>
  <c r="E16" i="25"/>
  <c r="B16" i="25"/>
  <c r="G16" i="14"/>
  <c r="R16" i="14"/>
  <c r="C16" i="14"/>
  <c r="F16" i="14"/>
  <c r="P16" i="14"/>
  <c r="O16" i="14"/>
  <c r="I16" i="14"/>
  <c r="M16" i="14"/>
  <c r="S16" i="14"/>
  <c r="J16" i="14"/>
  <c r="L16" i="14"/>
  <c r="D16" i="14"/>
  <c r="A18" i="14"/>
  <c r="K17" i="14"/>
  <c r="E17" i="14"/>
  <c r="Q17" i="14"/>
  <c r="N17" i="14"/>
  <c r="B17" i="14"/>
  <c r="H17" i="14"/>
  <c r="D76" i="17"/>
  <c r="A77" i="17"/>
  <c r="A78" i="34"/>
  <c r="B77" i="34"/>
  <c r="E77" i="34"/>
  <c r="D76" i="34"/>
  <c r="G76" i="34"/>
  <c r="C76" i="34"/>
  <c r="F76" i="34"/>
  <c r="P2" i="3" a="1"/>
  <c r="P2" i="3" s="1"/>
  <c r="CT327" i="24" l="1"/>
  <c r="CU327" i="24"/>
  <c r="CY327" i="24"/>
  <c r="CW327" i="24"/>
  <c r="CX327" i="24"/>
  <c r="CS328" i="24"/>
  <c r="CR329" i="24"/>
  <c r="CV329" i="24" s="1"/>
  <c r="CA393" i="24"/>
  <c r="CB393" i="24"/>
  <c r="CE393" i="24"/>
  <c r="CF393" i="24"/>
  <c r="CD393" i="24"/>
  <c r="BZ394" i="24"/>
  <c r="CC394" i="24"/>
  <c r="BY395" i="24"/>
  <c r="AL196" i="24"/>
  <c r="AO196" i="24"/>
  <c r="AU196" i="24"/>
  <c r="AH197" i="24"/>
  <c r="AX196" i="24"/>
  <c r="AI196" i="24"/>
  <c r="AR196" i="24"/>
  <c r="AM195" i="24"/>
  <c r="AS195" i="24"/>
  <c r="AW195" i="24"/>
  <c r="AZ195" i="24"/>
  <c r="AN195" i="24"/>
  <c r="AP195" i="24"/>
  <c r="AY195" i="24"/>
  <c r="BD195" i="24"/>
  <c r="AT195" i="24"/>
  <c r="AJ195" i="24"/>
  <c r="BE195" i="24"/>
  <c r="AQ195" i="24"/>
  <c r="BA195" i="24"/>
  <c r="AV195" i="24"/>
  <c r="AK195" i="24"/>
  <c r="K15" i="25"/>
  <c r="A18" i="25"/>
  <c r="H17" i="25"/>
  <c r="E17" i="25"/>
  <c r="B17" i="25"/>
  <c r="F16" i="25"/>
  <c r="G16" i="25"/>
  <c r="J16" i="25"/>
  <c r="I16" i="25"/>
  <c r="D16" i="25"/>
  <c r="C16" i="25"/>
  <c r="C135" i="26"/>
  <c r="F135" i="26"/>
  <c r="H135" i="26"/>
  <c r="G135" i="26"/>
  <c r="D135" i="26"/>
  <c r="E136" i="26"/>
  <c r="A137" i="26"/>
  <c r="B136" i="26"/>
  <c r="S17" i="14"/>
  <c r="L17" i="14"/>
  <c r="O17" i="14"/>
  <c r="R17" i="14"/>
  <c r="I17" i="14"/>
  <c r="F17" i="14"/>
  <c r="M17" i="14"/>
  <c r="G17" i="14"/>
  <c r="D17" i="14"/>
  <c r="J17" i="14"/>
  <c r="P17" i="14"/>
  <c r="C17" i="14"/>
  <c r="A19" i="14"/>
  <c r="B18" i="14"/>
  <c r="N18" i="14"/>
  <c r="Q18" i="14"/>
  <c r="K18" i="14"/>
  <c r="E18" i="14"/>
  <c r="H18" i="14"/>
  <c r="D77" i="17"/>
  <c r="A78" i="17"/>
  <c r="D77" i="34"/>
  <c r="C77" i="34"/>
  <c r="G77" i="34"/>
  <c r="F77" i="34"/>
  <c r="E78" i="34"/>
  <c r="B78" i="34"/>
  <c r="A79" i="34"/>
  <c r="P1" i="3" a="1"/>
  <c r="P1" i="3" s="1"/>
  <c r="A15" i="3" s="1"/>
  <c r="E15" i="3" s="1"/>
  <c r="G15" i="3" s="1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CS329" i="24" l="1"/>
  <c r="CR330" i="24"/>
  <c r="CV330" i="24" s="1"/>
  <c r="CT328" i="24"/>
  <c r="CU328" i="24"/>
  <c r="CW328" i="24"/>
  <c r="CX328" i="24"/>
  <c r="CY328" i="24"/>
  <c r="BY396" i="24"/>
  <c r="BZ395" i="24"/>
  <c r="CC395" i="24"/>
  <c r="CF394" i="24"/>
  <c r="CA394" i="24"/>
  <c r="CB394" i="24"/>
  <c r="CD394" i="24"/>
  <c r="CE394" i="24"/>
  <c r="AW196" i="24"/>
  <c r="AJ196" i="24"/>
  <c r="AP196" i="24"/>
  <c r="AQ196" i="24"/>
  <c r="AS196" i="24"/>
  <c r="BE196" i="24"/>
  <c r="AV196" i="24"/>
  <c r="AN196" i="24"/>
  <c r="AK196" i="24"/>
  <c r="BA196" i="24"/>
  <c r="AT196" i="24"/>
  <c r="AM196" i="24"/>
  <c r="BD196" i="24"/>
  <c r="AZ196" i="24"/>
  <c r="AY196" i="24"/>
  <c r="AU197" i="24"/>
  <c r="AH198" i="24"/>
  <c r="AI197" i="24"/>
  <c r="AO197" i="24"/>
  <c r="AL197" i="24"/>
  <c r="AX197" i="24"/>
  <c r="AR197" i="24"/>
  <c r="K16" i="25"/>
  <c r="B137" i="26"/>
  <c r="E137" i="26"/>
  <c r="A138" i="26"/>
  <c r="C136" i="26"/>
  <c r="F136" i="26"/>
  <c r="G136" i="26"/>
  <c r="D136" i="26"/>
  <c r="H136" i="26"/>
  <c r="G17" i="25"/>
  <c r="I17" i="25"/>
  <c r="J17" i="25"/>
  <c r="C17" i="25"/>
  <c r="D17" i="25"/>
  <c r="F17" i="25"/>
  <c r="A19" i="25"/>
  <c r="H18" i="25"/>
  <c r="E18" i="25"/>
  <c r="B18" i="25"/>
  <c r="R18" i="14"/>
  <c r="O18" i="14"/>
  <c r="S18" i="14"/>
  <c r="F18" i="14"/>
  <c r="I18" i="14"/>
  <c r="P18" i="14"/>
  <c r="G18" i="14"/>
  <c r="L18" i="14"/>
  <c r="M18" i="14"/>
  <c r="C18" i="14"/>
  <c r="D18" i="14"/>
  <c r="J18" i="14"/>
  <c r="A20" i="14"/>
  <c r="N19" i="14"/>
  <c r="E19" i="14"/>
  <c r="B19" i="14"/>
  <c r="H19" i="14"/>
  <c r="Q19" i="14"/>
  <c r="K19" i="14"/>
  <c r="D78" i="17"/>
  <c r="A79" i="17"/>
  <c r="F78" i="34"/>
  <c r="D78" i="34"/>
  <c r="G78" i="34"/>
  <c r="C78" i="34"/>
  <c r="A80" i="34"/>
  <c r="E79" i="34"/>
  <c r="B79" i="34"/>
  <c r="F15" i="3"/>
  <c r="A16" i="3"/>
  <c r="B16" i="3" s="1"/>
  <c r="C16" i="3" s="1"/>
  <c r="B15" i="3"/>
  <c r="D15" i="3" s="1"/>
  <c r="D5" i="2"/>
  <c r="C5" i="2"/>
  <c r="B5" i="2"/>
  <c r="CR331" i="24" l="1"/>
  <c r="CV331" i="24" s="1"/>
  <c r="CS330" i="24"/>
  <c r="CT329" i="24"/>
  <c r="CU329" i="24"/>
  <c r="CW329" i="24"/>
  <c r="CX329" i="24"/>
  <c r="CY329" i="24"/>
  <c r="CE395" i="24"/>
  <c r="CF395" i="24"/>
  <c r="CB395" i="24"/>
  <c r="CD395" i="24"/>
  <c r="CA395" i="24"/>
  <c r="BZ396" i="24"/>
  <c r="CC396" i="24"/>
  <c r="BY397" i="24"/>
  <c r="AJ197" i="24"/>
  <c r="AQ197" i="24"/>
  <c r="AP197" i="24"/>
  <c r="AW197" i="24"/>
  <c r="AV197" i="24"/>
  <c r="BA197" i="24"/>
  <c r="AT197" i="24"/>
  <c r="AK197" i="24"/>
  <c r="BD197" i="24"/>
  <c r="AN197" i="24"/>
  <c r="AM197" i="24"/>
  <c r="AY197" i="24"/>
  <c r="AS197" i="24"/>
  <c r="AZ197" i="24"/>
  <c r="BE197" i="24"/>
  <c r="AU198" i="24"/>
  <c r="AR198" i="24"/>
  <c r="AH199" i="24"/>
  <c r="AI198" i="24"/>
  <c r="AX198" i="24"/>
  <c r="AO198" i="24"/>
  <c r="AL198" i="24"/>
  <c r="K17" i="25"/>
  <c r="A20" i="25"/>
  <c r="H19" i="25"/>
  <c r="E19" i="25"/>
  <c r="B19" i="25"/>
  <c r="J18" i="25"/>
  <c r="F18" i="25"/>
  <c r="G18" i="25"/>
  <c r="C18" i="25"/>
  <c r="D18" i="25"/>
  <c r="I18" i="25"/>
  <c r="C137" i="26"/>
  <c r="D137" i="26"/>
  <c r="F137" i="26"/>
  <c r="H137" i="26"/>
  <c r="G137" i="26"/>
  <c r="A139" i="26"/>
  <c r="E138" i="26"/>
  <c r="B138" i="26"/>
  <c r="D19" i="14"/>
  <c r="S19" i="14"/>
  <c r="R19" i="14"/>
  <c r="L19" i="14"/>
  <c r="C19" i="14"/>
  <c r="P19" i="14"/>
  <c r="J19" i="14"/>
  <c r="G19" i="14"/>
  <c r="I19" i="14"/>
  <c r="O19" i="14"/>
  <c r="M19" i="14"/>
  <c r="F19" i="14"/>
  <c r="A21" i="14"/>
  <c r="K20" i="14"/>
  <c r="N20" i="14"/>
  <c r="E20" i="14"/>
  <c r="H20" i="14"/>
  <c r="B20" i="14"/>
  <c r="Q20" i="14"/>
  <c r="D79" i="17"/>
  <c r="A80" i="17"/>
  <c r="F79" i="34"/>
  <c r="G79" i="34"/>
  <c r="C79" i="34"/>
  <c r="D79" i="34"/>
  <c r="B80" i="34"/>
  <c r="A81" i="34"/>
  <c r="E80" i="34"/>
  <c r="A17" i="3"/>
  <c r="B17" i="3" s="1"/>
  <c r="C17" i="3" s="1"/>
  <c r="D16" i="3"/>
  <c r="C15" i="3"/>
  <c r="H15" i="3" s="1"/>
  <c r="E16" i="3"/>
  <c r="G16" i="3" s="1"/>
  <c r="S126" i="2"/>
  <c r="S94" i="2"/>
  <c r="S121" i="2"/>
  <c r="S89" i="2"/>
  <c r="S116" i="2"/>
  <c r="S84" i="2"/>
  <c r="S143" i="2"/>
  <c r="S111" i="2"/>
  <c r="S79" i="2"/>
  <c r="S139" i="2"/>
  <c r="S114" i="2"/>
  <c r="S100" i="2"/>
  <c r="S45" i="2"/>
  <c r="S83" i="2"/>
  <c r="S72" i="2"/>
  <c r="S40" i="2"/>
  <c r="S122" i="2"/>
  <c r="S67" i="2"/>
  <c r="S35" i="2"/>
  <c r="S132" i="2"/>
  <c r="S129" i="2"/>
  <c r="S71" i="2"/>
  <c r="S33" i="2"/>
  <c r="S25" i="2"/>
  <c r="S20" i="2"/>
  <c r="S141" i="2"/>
  <c r="S86" i="2"/>
  <c r="S41" i="2"/>
  <c r="S30" i="2"/>
  <c r="S49" i="2"/>
  <c r="S125" i="2"/>
  <c r="S118" i="2"/>
  <c r="S87" i="2"/>
  <c r="S54" i="2"/>
  <c r="S48" i="2"/>
  <c r="S57" i="2"/>
  <c r="S51" i="2"/>
  <c r="S21" i="2"/>
  <c r="S97" i="2"/>
  <c r="S108" i="2"/>
  <c r="S96" i="2"/>
  <c r="S65" i="2"/>
  <c r="S17" i="2"/>
  <c r="S14" i="2"/>
  <c r="S135" i="2"/>
  <c r="S92" i="2"/>
  <c r="S80" i="2"/>
  <c r="S13" i="2"/>
  <c r="S142" i="2"/>
  <c r="S113" i="2"/>
  <c r="S74" i="2"/>
  <c r="S66" i="2"/>
  <c r="S62" i="2"/>
  <c r="S55" i="2"/>
  <c r="S24" i="2"/>
  <c r="S11" i="2"/>
  <c r="S105" i="2"/>
  <c r="S70" i="2"/>
  <c r="S39" i="2"/>
  <c r="S117" i="2"/>
  <c r="S104" i="2"/>
  <c r="S69" i="2"/>
  <c r="S138" i="2"/>
  <c r="S95" i="2"/>
  <c r="S73" i="2"/>
  <c r="S101" i="2"/>
  <c r="S85" i="2"/>
  <c r="S26" i="2"/>
  <c r="S131" i="2"/>
  <c r="S90" i="2"/>
  <c r="S60" i="2"/>
  <c r="S56" i="2"/>
  <c r="S52" i="2"/>
  <c r="S120" i="2"/>
  <c r="S68" i="2"/>
  <c r="S42" i="2"/>
  <c r="S46" i="2"/>
  <c r="S99" i="2"/>
  <c r="S78" i="2"/>
  <c r="S107" i="2"/>
  <c r="S102" i="2"/>
  <c r="S82" i="2"/>
  <c r="S76" i="2"/>
  <c r="S23" i="2"/>
  <c r="S64" i="2"/>
  <c r="S28" i="2"/>
  <c r="S88" i="2"/>
  <c r="S137" i="2"/>
  <c r="S53" i="2"/>
  <c r="S32" i="2"/>
  <c r="S19" i="2"/>
  <c r="S119" i="2"/>
  <c r="S58" i="2"/>
  <c r="S63" i="2"/>
  <c r="S47" i="2"/>
  <c r="S37" i="2"/>
  <c r="S81" i="2"/>
  <c r="S75" i="2"/>
  <c r="S27" i="2"/>
  <c r="S130" i="2"/>
  <c r="S93" i="2"/>
  <c r="S140" i="2"/>
  <c r="S134" i="2"/>
  <c r="S128" i="2"/>
  <c r="S59" i="2"/>
  <c r="S36" i="2"/>
  <c r="S91" i="2"/>
  <c r="S133" i="2"/>
  <c r="S110" i="2"/>
  <c r="S50" i="2"/>
  <c r="S22" i="2"/>
  <c r="S16" i="2"/>
  <c r="S44" i="2"/>
  <c r="S124" i="2"/>
  <c r="S109" i="2"/>
  <c r="S34" i="2"/>
  <c r="S43" i="2"/>
  <c r="S123" i="2"/>
  <c r="S15" i="2"/>
  <c r="S115" i="2"/>
  <c r="S106" i="2"/>
  <c r="S10" i="2"/>
  <c r="S61" i="2"/>
  <c r="S127" i="2"/>
  <c r="S29" i="2"/>
  <c r="S112" i="2"/>
  <c r="S31" i="2"/>
  <c r="S98" i="2"/>
  <c r="S18" i="2"/>
  <c r="S12" i="2"/>
  <c r="S38" i="2"/>
  <c r="S77" i="2"/>
  <c r="S136" i="2"/>
  <c r="S103" i="2"/>
  <c r="S9" i="2"/>
  <c r="S8" i="2"/>
  <c r="S7" i="2"/>
  <c r="S6" i="2"/>
  <c r="S5" i="2"/>
  <c r="S4" i="2"/>
  <c r="S3" i="2"/>
  <c r="S634" i="2"/>
  <c r="S602" i="2"/>
  <c r="S570" i="2"/>
  <c r="S538" i="2"/>
  <c r="S506" i="2"/>
  <c r="S474" i="2"/>
  <c r="S766" i="2"/>
  <c r="S750" i="2"/>
  <c r="S734" i="2"/>
  <c r="S718" i="2"/>
  <c r="S702" i="2"/>
  <c r="S686" i="2"/>
  <c r="S670" i="2"/>
  <c r="S661" i="2"/>
  <c r="S629" i="2"/>
  <c r="S597" i="2"/>
  <c r="S565" i="2"/>
  <c r="S533" i="2"/>
  <c r="S501" i="2"/>
  <c r="S469" i="2"/>
  <c r="S765" i="2"/>
  <c r="S758" i="2"/>
  <c r="S742" i="2"/>
  <c r="S726" i="2"/>
  <c r="S710" i="2"/>
  <c r="S694" i="2"/>
  <c r="S678" i="2"/>
  <c r="S645" i="2"/>
  <c r="S613" i="2"/>
  <c r="S581" i="2"/>
  <c r="S549" i="2"/>
  <c r="S517" i="2"/>
  <c r="S485" i="2"/>
  <c r="S646" i="2"/>
  <c r="S638" i="2"/>
  <c r="S611" i="2"/>
  <c r="S576" i="2"/>
  <c r="S541" i="2"/>
  <c r="S514" i="2"/>
  <c r="S455" i="2"/>
  <c r="S748" i="2"/>
  <c r="S731" i="2"/>
  <c r="S714" i="2"/>
  <c r="S697" i="2"/>
  <c r="S680" i="2"/>
  <c r="S619" i="2"/>
  <c r="S584" i="2"/>
  <c r="S487" i="2"/>
  <c r="S479" i="2"/>
  <c r="S450" i="2"/>
  <c r="S662" i="2"/>
  <c r="S592" i="2"/>
  <c r="S557" i="2"/>
  <c r="S530" i="2"/>
  <c r="S522" i="2"/>
  <c r="S503" i="2"/>
  <c r="S460" i="2"/>
  <c r="S445" i="2"/>
  <c r="S756" i="2"/>
  <c r="S730" i="2"/>
  <c r="S695" i="2"/>
  <c r="S677" i="2"/>
  <c r="S564" i="2"/>
  <c r="S561" i="2"/>
  <c r="S412" i="2"/>
  <c r="S747" i="2"/>
  <c r="S712" i="2"/>
  <c r="S623" i="2"/>
  <c r="S620" i="2"/>
  <c r="S608" i="2"/>
  <c r="S499" i="2"/>
  <c r="S496" i="2"/>
  <c r="S729" i="2"/>
  <c r="S676" i="2"/>
  <c r="S664" i="2"/>
  <c r="S614" i="2"/>
  <c r="S605" i="2"/>
  <c r="S558" i="2"/>
  <c r="S555" i="2"/>
  <c r="S546" i="2"/>
  <c r="S692" i="2"/>
  <c r="S612" i="2"/>
  <c r="S596" i="2"/>
  <c r="S525" i="2"/>
  <c r="S512" i="2"/>
  <c r="S483" i="2"/>
  <c r="S480" i="2"/>
  <c r="S477" i="2"/>
  <c r="S429" i="2"/>
  <c r="S394" i="2"/>
  <c r="S728" i="2"/>
  <c r="S673" i="2"/>
  <c r="S657" i="2"/>
  <c r="S615" i="2"/>
  <c r="S599" i="2"/>
  <c r="S583" i="2"/>
  <c r="S486" i="2"/>
  <c r="S453" i="2"/>
  <c r="S442" i="2"/>
  <c r="S746" i="2"/>
  <c r="S709" i="2"/>
  <c r="S691" i="2"/>
  <c r="S644" i="2"/>
  <c r="S528" i="2"/>
  <c r="S515" i="2"/>
  <c r="S502" i="2"/>
  <c r="S434" i="2"/>
  <c r="S719" i="2"/>
  <c r="S665" i="2"/>
  <c r="S652" i="2"/>
  <c r="S639" i="2"/>
  <c r="S626" i="2"/>
  <c r="S610" i="2"/>
  <c r="S607" i="2"/>
  <c r="S708" i="2"/>
  <c r="S689" i="2"/>
  <c r="S601" i="2"/>
  <c r="S572" i="2"/>
  <c r="S523" i="2"/>
  <c r="S428" i="2"/>
  <c r="S395" i="2"/>
  <c r="S380" i="2"/>
  <c r="S348" i="2"/>
  <c r="S727" i="2"/>
  <c r="S669" i="2"/>
  <c r="S655" i="2"/>
  <c r="S640" i="2"/>
  <c r="S498" i="2"/>
  <c r="S484" i="2"/>
  <c r="S414" i="2"/>
  <c r="S403" i="2"/>
  <c r="S375" i="2"/>
  <c r="S343" i="2"/>
  <c r="S699" i="2"/>
  <c r="S617" i="2"/>
  <c r="S574" i="2"/>
  <c r="S553" i="2"/>
  <c r="S521" i="2"/>
  <c r="S493" i="2"/>
  <c r="S435" i="2"/>
  <c r="S391" i="2"/>
  <c r="S359" i="2"/>
  <c r="S327" i="2"/>
  <c r="S737" i="2"/>
  <c r="S717" i="2"/>
  <c r="S679" i="2"/>
  <c r="S642" i="2"/>
  <c r="S489" i="2"/>
  <c r="S472" i="2"/>
  <c r="S418" i="2"/>
  <c r="S399" i="2"/>
  <c r="S386" i="2"/>
  <c r="S706" i="2"/>
  <c r="S666" i="2"/>
  <c r="S653" i="2"/>
  <c r="S641" i="2"/>
  <c r="S600" i="2"/>
  <c r="S441" i="2"/>
  <c r="S400" i="2"/>
  <c r="S369" i="2"/>
  <c r="S318" i="2"/>
  <c r="S286" i="2"/>
  <c r="S254" i="2"/>
  <c r="S685" i="2"/>
  <c r="S624" i="2"/>
  <c r="S616" i="2"/>
  <c r="S451" i="2"/>
  <c r="S431" i="2"/>
  <c r="S406" i="2"/>
  <c r="S397" i="2"/>
  <c r="S358" i="2"/>
  <c r="S313" i="2"/>
  <c r="S281" i="2"/>
  <c r="S249" i="2"/>
  <c r="S725" i="2"/>
  <c r="S705" i="2"/>
  <c r="S575" i="2"/>
  <c r="S531" i="2"/>
  <c r="S488" i="2"/>
  <c r="S465" i="2"/>
  <c r="S444" i="2"/>
  <c r="S415" i="2"/>
  <c r="S377" i="2"/>
  <c r="S366" i="2"/>
  <c r="S339" i="2"/>
  <c r="S331" i="2"/>
  <c r="S308" i="2"/>
  <c r="S276" i="2"/>
  <c r="S244" i="2"/>
  <c r="S764" i="2"/>
  <c r="S745" i="2"/>
  <c r="S684" i="2"/>
  <c r="S563" i="2"/>
  <c r="S519" i="2"/>
  <c r="S409" i="2"/>
  <c r="S388" i="2"/>
  <c r="S355" i="2"/>
  <c r="S347" i="2"/>
  <c r="S762" i="2"/>
  <c r="S743" i="2"/>
  <c r="S682" i="2"/>
  <c r="S595" i="2"/>
  <c r="S518" i="2"/>
  <c r="S407" i="2"/>
  <c r="S341" i="2"/>
  <c r="S338" i="2"/>
  <c r="S335" i="2"/>
  <c r="S261" i="2"/>
  <c r="S237" i="2"/>
  <c r="S222" i="2"/>
  <c r="S190" i="2"/>
  <c r="S158" i="2"/>
  <c r="S723" i="2"/>
  <c r="S659" i="2"/>
  <c r="S650" i="2"/>
  <c r="S604" i="2"/>
  <c r="S532" i="2"/>
  <c r="S527" i="2"/>
  <c r="S462" i="2"/>
  <c r="S387" i="2"/>
  <c r="S384" i="2"/>
  <c r="S332" i="2"/>
  <c r="S217" i="2"/>
  <c r="S185" i="2"/>
  <c r="S153" i="2"/>
  <c r="S744" i="2"/>
  <c r="S701" i="2"/>
  <c r="S631" i="2"/>
  <c r="S622" i="2"/>
  <c r="S590" i="2"/>
  <c r="S545" i="2"/>
  <c r="S466" i="2"/>
  <c r="S446" i="2"/>
  <c r="S424" i="2"/>
  <c r="S417" i="2"/>
  <c r="S329" i="2"/>
  <c r="S323" i="2"/>
  <c r="S212" i="2"/>
  <c r="S180" i="2"/>
  <c r="S148" i="2"/>
  <c r="S722" i="2"/>
  <c r="S663" i="2"/>
  <c r="S567" i="2"/>
  <c r="S554" i="2"/>
  <c r="S536" i="2"/>
  <c r="S457" i="2"/>
  <c r="S393" i="2"/>
  <c r="S390" i="2"/>
  <c r="S365" i="2"/>
  <c r="S362" i="2"/>
  <c r="S356" i="2"/>
  <c r="S350" i="2"/>
  <c r="S326" i="2"/>
  <c r="S320" i="2"/>
  <c r="S312" i="2"/>
  <c r="S304" i="2"/>
  <c r="S296" i="2"/>
  <c r="S285" i="2"/>
  <c r="S277" i="2"/>
  <c r="S250" i="2"/>
  <c r="S207" i="2"/>
  <c r="S175" i="2"/>
  <c r="S761" i="2"/>
  <c r="S754" i="2"/>
  <c r="S721" i="2"/>
  <c r="S675" i="2"/>
  <c r="S591" i="2"/>
  <c r="S500" i="2"/>
  <c r="S279" i="2"/>
  <c r="S270" i="2"/>
  <c r="S228" i="2"/>
  <c r="S203" i="2"/>
  <c r="S178" i="2"/>
  <c r="S164" i="2"/>
  <c r="S698" i="2"/>
  <c r="S510" i="2"/>
  <c r="S440" i="2"/>
  <c r="S432" i="2"/>
  <c r="S408" i="2"/>
  <c r="S345" i="2"/>
  <c r="S267" i="2"/>
  <c r="S264" i="2"/>
  <c r="S720" i="2"/>
  <c r="S674" i="2"/>
  <c r="S637" i="2"/>
  <c r="S621" i="2"/>
  <c r="S550" i="2"/>
  <c r="S505" i="2"/>
  <c r="S471" i="2"/>
  <c r="S461" i="2"/>
  <c r="S379" i="2"/>
  <c r="S288" i="2"/>
  <c r="S186" i="2"/>
  <c r="S741" i="2"/>
  <c r="S606" i="2"/>
  <c r="S580" i="2"/>
  <c r="S560" i="2"/>
  <c r="S490" i="2"/>
  <c r="S372" i="2"/>
  <c r="S309" i="2"/>
  <c r="S303" i="2"/>
  <c r="S300" i="2"/>
  <c r="S297" i="2"/>
  <c r="S239" i="2"/>
  <c r="S236" i="2"/>
  <c r="S225" i="2"/>
  <c r="S211" i="2"/>
  <c r="S740" i="2"/>
  <c r="S739" i="2"/>
  <c r="S513" i="2"/>
  <c r="S464" i="2"/>
  <c r="S426" i="2"/>
  <c r="S376" i="2"/>
  <c r="S353" i="2"/>
  <c r="S278" i="2"/>
  <c r="S247" i="2"/>
  <c r="S319" i="2"/>
  <c r="S292" i="2"/>
  <c r="S271" i="2"/>
  <c r="S147" i="2"/>
  <c r="S144" i="2"/>
  <c r="S716" i="2"/>
  <c r="S693" i="2"/>
  <c r="S649" i="2"/>
  <c r="S632" i="2"/>
  <c r="S598" i="2"/>
  <c r="S586" i="2"/>
  <c r="S454" i="2"/>
  <c r="S404" i="2"/>
  <c r="S302" i="2"/>
  <c r="S208" i="2"/>
  <c r="S205" i="2"/>
  <c r="S150" i="2"/>
  <c r="S668" i="2"/>
  <c r="S660" i="2"/>
  <c r="S535" i="2"/>
  <c r="S507" i="2"/>
  <c r="S459" i="2"/>
  <c r="S449" i="2"/>
  <c r="S360" i="2"/>
  <c r="S333" i="2"/>
  <c r="S315" i="2"/>
  <c r="S305" i="2"/>
  <c r="S295" i="2"/>
  <c r="S227" i="2"/>
  <c r="S647" i="2"/>
  <c r="S385" i="2"/>
  <c r="S248" i="2"/>
  <c r="S156" i="2"/>
  <c r="S149" i="2"/>
  <c r="S470" i="2"/>
  <c r="S609" i="2"/>
  <c r="S589" i="2"/>
  <c r="S577" i="2"/>
  <c r="S552" i="2"/>
  <c r="S495" i="2"/>
  <c r="S433" i="2"/>
  <c r="S413" i="2"/>
  <c r="S346" i="2"/>
  <c r="S283" i="2"/>
  <c r="S263" i="2"/>
  <c r="S229" i="2"/>
  <c r="S163" i="2"/>
  <c r="S551" i="2"/>
  <c r="S667" i="2"/>
  <c r="S628" i="2"/>
  <c r="S438" i="2"/>
  <c r="S389" i="2"/>
  <c r="S371" i="2"/>
  <c r="S240" i="2"/>
  <c r="S215" i="2"/>
  <c r="S197" i="2"/>
  <c r="S690" i="2"/>
  <c r="S715" i="2"/>
  <c r="S443" i="2"/>
  <c r="S367" i="2"/>
  <c r="S363" i="2"/>
  <c r="S342" i="2"/>
  <c r="S337" i="2"/>
  <c r="S275" i="2"/>
  <c r="S204" i="2"/>
  <c r="S183" i="2"/>
  <c r="S152" i="2"/>
  <c r="S763" i="2"/>
  <c r="S448" i="2"/>
  <c r="S398" i="2"/>
  <c r="S738" i="2"/>
  <c r="S713" i="2"/>
  <c r="S520" i="2"/>
  <c r="S476" i="2"/>
  <c r="S688" i="2"/>
  <c r="S627" i="2"/>
  <c r="S569" i="2"/>
  <c r="S544" i="2"/>
  <c r="S494" i="2"/>
  <c r="S482" i="2"/>
  <c r="S618" i="2"/>
  <c r="S585" i="2"/>
  <c r="S475" i="2"/>
  <c r="S447" i="2"/>
  <c r="S241" i="2"/>
  <c r="S189" i="2"/>
  <c r="S170" i="2"/>
  <c r="S633" i="2"/>
  <c r="S491" i="2"/>
  <c r="S411" i="2"/>
  <c r="S306" i="2"/>
  <c r="S293" i="2"/>
  <c r="S272" i="2"/>
  <c r="S209" i="2"/>
  <c r="S656" i="2"/>
  <c r="S401" i="2"/>
  <c r="S201" i="2"/>
  <c r="S177" i="2"/>
  <c r="S687" i="2"/>
  <c r="S648" i="2"/>
  <c r="S423" i="2"/>
  <c r="S314" i="2"/>
  <c r="S193" i="2"/>
  <c r="S760" i="2"/>
  <c r="S736" i="2"/>
  <c r="S452" i="2"/>
  <c r="S416" i="2"/>
  <c r="S266" i="2"/>
  <c r="S232" i="2"/>
  <c r="S224" i="2"/>
  <c r="S683" i="2"/>
  <c r="S529" i="2"/>
  <c r="S220" i="2"/>
  <c r="S200" i="2"/>
  <c r="S192" i="2"/>
  <c r="S759" i="2"/>
  <c r="S735" i="2"/>
  <c r="S504" i="2"/>
  <c r="S473" i="2"/>
  <c r="S422" i="2"/>
  <c r="S336" i="2"/>
  <c r="S322" i="2"/>
  <c r="S439" i="2"/>
  <c r="S425" i="2"/>
  <c r="S284" i="2"/>
  <c r="S199" i="2"/>
  <c r="S711" i="2"/>
  <c r="S410" i="2"/>
  <c r="S349" i="2"/>
  <c r="S310" i="2"/>
  <c r="S157" i="2"/>
  <c r="S481" i="2"/>
  <c r="S463" i="2"/>
  <c r="S257" i="2"/>
  <c r="S171" i="2"/>
  <c r="S651" i="2"/>
  <c r="S548" i="2"/>
  <c r="S537" i="2"/>
  <c r="S361" i="2"/>
  <c r="S294" i="2"/>
  <c r="S194" i="2"/>
  <c r="S733" i="2"/>
  <c r="S573" i="2"/>
  <c r="S508" i="2"/>
  <c r="S216" i="2"/>
  <c r="S430" i="2"/>
  <c r="S383" i="2"/>
  <c r="S299" i="2"/>
  <c r="S198" i="2"/>
  <c r="S184" i="2"/>
  <c r="S179" i="2"/>
  <c r="S757" i="2"/>
  <c r="S732" i="2"/>
  <c r="S704" i="2"/>
  <c r="S582" i="2"/>
  <c r="S437" i="2"/>
  <c r="S402" i="2"/>
  <c r="S324" i="2"/>
  <c r="S226" i="2"/>
  <c r="S188" i="2"/>
  <c r="S636" i="2"/>
  <c r="S568" i="2"/>
  <c r="S681" i="2"/>
  <c r="S658" i="2"/>
  <c r="S578" i="2"/>
  <c r="S161" i="2"/>
  <c r="S146" i="2"/>
  <c r="S260" i="2"/>
  <c r="S206" i="2"/>
  <c r="S151" i="2"/>
  <c r="S707" i="2"/>
  <c r="S352" i="2"/>
  <c r="S317" i="2"/>
  <c r="S311" i="2"/>
  <c r="S273" i="2"/>
  <c r="S172" i="2"/>
  <c r="S167" i="2"/>
  <c r="S635" i="2"/>
  <c r="S509" i="2"/>
  <c r="S497" i="2"/>
  <c r="S427" i="2"/>
  <c r="S298" i="2"/>
  <c r="S223" i="2"/>
  <c r="S155" i="2"/>
  <c r="S210" i="2"/>
  <c r="S672" i="2"/>
  <c r="S540" i="2"/>
  <c r="S291" i="2"/>
  <c r="S259" i="2"/>
  <c r="S252" i="2"/>
  <c r="S245" i="2"/>
  <c r="S187" i="2"/>
  <c r="S700" i="2"/>
  <c r="S643" i="2"/>
  <c r="S630" i="2"/>
  <c r="S316" i="2"/>
  <c r="S265" i="2"/>
  <c r="S579" i="2"/>
  <c r="S458" i="2"/>
  <c r="S492" i="2"/>
  <c r="S262" i="2"/>
  <c r="S202" i="2"/>
  <c r="S218" i="2"/>
  <c r="S420" i="2"/>
  <c r="S654" i="2"/>
  <c r="S516" i="2"/>
  <c r="S231" i="2"/>
  <c r="S556" i="2"/>
  <c r="S253" i="2"/>
  <c r="S246" i="2"/>
  <c r="S182" i="2"/>
  <c r="S571" i="2"/>
  <c r="S392" i="2"/>
  <c r="S625" i="2"/>
  <c r="S542" i="2"/>
  <c r="S330" i="2"/>
  <c r="S269" i="2"/>
  <c r="S238" i="2"/>
  <c r="S230" i="2"/>
  <c r="S162" i="2"/>
  <c r="S382" i="2"/>
  <c r="S703" i="2"/>
  <c r="S374" i="2"/>
  <c r="S307" i="2"/>
  <c r="S168" i="2"/>
  <c r="S419" i="2"/>
  <c r="S357" i="2"/>
  <c r="S282" i="2"/>
  <c r="S268" i="2"/>
  <c r="S251" i="2"/>
  <c r="S539" i="2"/>
  <c r="S511" i="2"/>
  <c r="S328" i="2"/>
  <c r="S752" i="2"/>
  <c r="S524" i="2"/>
  <c r="S344" i="2"/>
  <c r="S289" i="2"/>
  <c r="S436" i="2"/>
  <c r="S370" i="2"/>
  <c r="S364" i="2"/>
  <c r="S340" i="2"/>
  <c r="S195" i="2"/>
  <c r="S166" i="2"/>
  <c r="S593" i="2"/>
  <c r="S543" i="2"/>
  <c r="S234" i="2"/>
  <c r="S176" i="2"/>
  <c r="S242" i="2"/>
  <c r="S325" i="2"/>
  <c r="S274" i="2"/>
  <c r="S233" i="2"/>
  <c r="S456" i="2"/>
  <c r="S173" i="2"/>
  <c r="S219" i="2"/>
  <c r="S351" i="2"/>
  <c r="S213" i="2"/>
  <c r="S165" i="2"/>
  <c r="S671" i="2"/>
  <c r="S594" i="2"/>
  <c r="S559" i="2"/>
  <c r="S221" i="2"/>
  <c r="S174" i="2"/>
  <c r="S373" i="2"/>
  <c r="S755" i="2"/>
  <c r="S696" i="2"/>
  <c r="S191" i="2"/>
  <c r="S724" i="2"/>
  <c r="S534" i="2"/>
  <c r="S468" i="2"/>
  <c r="S421" i="2"/>
  <c r="S396" i="2"/>
  <c r="S753" i="2"/>
  <c r="S154" i="2"/>
  <c r="S467" i="2"/>
  <c r="S334" i="2"/>
  <c r="S181" i="2"/>
  <c r="S751" i="2"/>
  <c r="S588" i="2"/>
  <c r="S290" i="2"/>
  <c r="S258" i="2"/>
  <c r="S321" i="2"/>
  <c r="S145" i="2"/>
  <c r="S381" i="2"/>
  <c r="S280" i="2"/>
  <c r="S587" i="2"/>
  <c r="S301" i="2"/>
  <c r="S749" i="2"/>
  <c r="S562" i="2"/>
  <c r="S354" i="2"/>
  <c r="S256" i="2"/>
  <c r="S368" i="2"/>
  <c r="S478" i="2"/>
  <c r="S526" i="2"/>
  <c r="S405" i="2"/>
  <c r="S243" i="2"/>
  <c r="S603" i="2"/>
  <c r="S169" i="2"/>
  <c r="S159" i="2"/>
  <c r="S378" i="2"/>
  <c r="S235" i="2"/>
  <c r="S214" i="2"/>
  <c r="S255" i="2"/>
  <c r="S287" i="2"/>
  <c r="S547" i="2"/>
  <c r="S566" i="2"/>
  <c r="S160" i="2"/>
  <c r="S196" i="2"/>
  <c r="CX330" i="24" l="1"/>
  <c r="CY330" i="24"/>
  <c r="CU330" i="24"/>
  <c r="CW330" i="24"/>
  <c r="CT330" i="24"/>
  <c r="CR332" i="24"/>
  <c r="CV332" i="24" s="1"/>
  <c r="CS331" i="24"/>
  <c r="BY398" i="24"/>
  <c r="BZ397" i="24"/>
  <c r="CC397" i="24"/>
  <c r="CA396" i="24"/>
  <c r="CB396" i="24"/>
  <c r="CF396" i="24"/>
  <c r="CE396" i="24"/>
  <c r="CD396" i="24"/>
  <c r="BE198" i="24"/>
  <c r="AJ198" i="24"/>
  <c r="AK198" i="24"/>
  <c r="AT198" i="24"/>
  <c r="AM198" i="24"/>
  <c r="AP198" i="24"/>
  <c r="AS198" i="24"/>
  <c r="AZ198" i="24"/>
  <c r="AY198" i="24"/>
  <c r="AQ198" i="24"/>
  <c r="BA198" i="24"/>
  <c r="BD198" i="24"/>
  <c r="AV198" i="24"/>
  <c r="AN198" i="24"/>
  <c r="AW198" i="24"/>
  <c r="AX199" i="24"/>
  <c r="AH200" i="24"/>
  <c r="AU199" i="24"/>
  <c r="AL199" i="24"/>
  <c r="AO199" i="24"/>
  <c r="AR199" i="24"/>
  <c r="AI199" i="24"/>
  <c r="K18" i="25"/>
  <c r="H138" i="26"/>
  <c r="F138" i="26"/>
  <c r="C138" i="26"/>
  <c r="D138" i="26"/>
  <c r="G138" i="26"/>
  <c r="E139" i="26"/>
  <c r="A140" i="26"/>
  <c r="B139" i="26"/>
  <c r="I19" i="25"/>
  <c r="J19" i="25"/>
  <c r="C19" i="25"/>
  <c r="F19" i="25"/>
  <c r="D19" i="25"/>
  <c r="G19" i="25"/>
  <c r="A21" i="25"/>
  <c r="H20" i="25"/>
  <c r="E20" i="25"/>
  <c r="B20" i="25"/>
  <c r="G20" i="14"/>
  <c r="L20" i="14"/>
  <c r="I20" i="14"/>
  <c r="D20" i="14"/>
  <c r="J20" i="14"/>
  <c r="M20" i="14"/>
  <c r="S20" i="14"/>
  <c r="C20" i="14"/>
  <c r="O20" i="14"/>
  <c r="F20" i="14"/>
  <c r="R20" i="14"/>
  <c r="P20" i="14"/>
  <c r="A22" i="14"/>
  <c r="Q21" i="14"/>
  <c r="K21" i="14"/>
  <c r="E21" i="14"/>
  <c r="B21" i="14"/>
  <c r="N21" i="14"/>
  <c r="H21" i="14"/>
  <c r="D80" i="17"/>
  <c r="A81" i="17"/>
  <c r="A82" i="34"/>
  <c r="B81" i="34"/>
  <c r="E81" i="34"/>
  <c r="C80" i="34"/>
  <c r="F80" i="34"/>
  <c r="D80" i="34"/>
  <c r="G80" i="34"/>
  <c r="A18" i="3"/>
  <c r="B18" i="3" s="1"/>
  <c r="D18" i="3" s="1"/>
  <c r="E17" i="3"/>
  <c r="F17" i="3" s="1"/>
  <c r="D17" i="3"/>
  <c r="F16" i="3"/>
  <c r="H16" i="3" s="1"/>
  <c r="T2" i="2" a="1"/>
  <c r="U97" i="2" s="1"/>
  <c r="CW331" i="24" l="1"/>
  <c r="CT331" i="24"/>
  <c r="CU331" i="24"/>
  <c r="CX331" i="24"/>
  <c r="CY331" i="24"/>
  <c r="CS332" i="24"/>
  <c r="CR333" i="24"/>
  <c r="CV333" i="24" s="1"/>
  <c r="CA397" i="24"/>
  <c r="CD397" i="24"/>
  <c r="CB397" i="24"/>
  <c r="CE397" i="24"/>
  <c r="CF397" i="24"/>
  <c r="BZ398" i="24"/>
  <c r="CC398" i="24"/>
  <c r="BY399" i="24"/>
  <c r="BE199" i="24"/>
  <c r="AP199" i="24"/>
  <c r="AQ199" i="24"/>
  <c r="AT199" i="24"/>
  <c r="AV199" i="24"/>
  <c r="AY199" i="24"/>
  <c r="BD199" i="24"/>
  <c r="AJ199" i="24"/>
  <c r="AZ199" i="24"/>
  <c r="AK199" i="24"/>
  <c r="AW199" i="24"/>
  <c r="BA199" i="24"/>
  <c r="AM199" i="24"/>
  <c r="AS199" i="24"/>
  <c r="AN199" i="24"/>
  <c r="AU200" i="24"/>
  <c r="AH201" i="24"/>
  <c r="AR200" i="24"/>
  <c r="AO200" i="24"/>
  <c r="AL200" i="24"/>
  <c r="AX200" i="24"/>
  <c r="AI200" i="24"/>
  <c r="K19" i="25"/>
  <c r="B140" i="26"/>
  <c r="E140" i="26"/>
  <c r="A141" i="26"/>
  <c r="I20" i="25"/>
  <c r="J20" i="25"/>
  <c r="C20" i="25"/>
  <c r="D20" i="25"/>
  <c r="G20" i="25"/>
  <c r="F20" i="25"/>
  <c r="A22" i="25"/>
  <c r="H21" i="25"/>
  <c r="E21" i="25"/>
  <c r="B21" i="25"/>
  <c r="C139" i="26"/>
  <c r="F139" i="26"/>
  <c r="D139" i="26"/>
  <c r="G139" i="26"/>
  <c r="H139" i="26"/>
  <c r="G21" i="14"/>
  <c r="S21" i="14"/>
  <c r="P21" i="14"/>
  <c r="I21" i="14"/>
  <c r="O21" i="14"/>
  <c r="C21" i="14"/>
  <c r="F21" i="14"/>
  <c r="L21" i="14"/>
  <c r="M21" i="14"/>
  <c r="D21" i="14"/>
  <c r="J21" i="14"/>
  <c r="R21" i="14"/>
  <c r="A23" i="14"/>
  <c r="N22" i="14"/>
  <c r="Q22" i="14"/>
  <c r="K22" i="14"/>
  <c r="E22" i="14"/>
  <c r="H22" i="14"/>
  <c r="B22" i="14"/>
  <c r="D81" i="17"/>
  <c r="A82" i="17"/>
  <c r="F81" i="34"/>
  <c r="D81" i="34"/>
  <c r="C81" i="34"/>
  <c r="G81" i="34"/>
  <c r="B82" i="34"/>
  <c r="E82" i="34"/>
  <c r="A83" i="34"/>
  <c r="E18" i="3"/>
  <c r="G18" i="3" s="1"/>
  <c r="A19" i="3"/>
  <c r="B19" i="3" s="1"/>
  <c r="C19" i="3" s="1"/>
  <c r="C18" i="3"/>
  <c r="G17" i="3"/>
  <c r="H17" i="3" s="1"/>
  <c r="T2" i="2"/>
  <c r="U96" i="2"/>
  <c r="U3" i="2"/>
  <c r="U88" i="2"/>
  <c r="U53" i="2"/>
  <c r="U80" i="2"/>
  <c r="U7" i="2"/>
  <c r="U90" i="2"/>
  <c r="U45" i="2"/>
  <c r="U18" i="2"/>
  <c r="U77" i="2"/>
  <c r="U51" i="2"/>
  <c r="U57" i="2"/>
  <c r="U42" i="2"/>
  <c r="U29" i="2"/>
  <c r="U20" i="2"/>
  <c r="U16" i="2"/>
  <c r="U43" i="2"/>
  <c r="U15" i="2"/>
  <c r="U73" i="2"/>
  <c r="U25" i="2"/>
  <c r="U31" i="2"/>
  <c r="U62" i="2"/>
  <c r="U39" i="2"/>
  <c r="U67" i="2"/>
  <c r="U40" i="2"/>
  <c r="U72" i="2"/>
  <c r="U24" i="2"/>
  <c r="U14" i="2"/>
  <c r="U55" i="2"/>
  <c r="U79" i="2"/>
  <c r="U27" i="2"/>
  <c r="U75" i="2"/>
  <c r="U69" i="2"/>
  <c r="U4" i="2"/>
  <c r="U5" i="2"/>
  <c r="U37" i="2"/>
  <c r="U92" i="2"/>
  <c r="U19" i="2"/>
  <c r="U21" i="2"/>
  <c r="U28" i="2"/>
  <c r="U48" i="2"/>
  <c r="U59" i="2"/>
  <c r="U94" i="2"/>
  <c r="U85" i="2"/>
  <c r="U68" i="2"/>
  <c r="U46" i="2"/>
  <c r="U71" i="2"/>
  <c r="U56" i="2"/>
  <c r="U91" i="2"/>
  <c r="U12" i="2"/>
  <c r="U60" i="2"/>
  <c r="U22" i="2"/>
  <c r="U36" i="2"/>
  <c r="U33" i="2"/>
  <c r="U44" i="2"/>
  <c r="U34" i="2"/>
  <c r="U76" i="2"/>
  <c r="U70" i="2"/>
  <c r="U11" i="2"/>
  <c r="U17" i="2"/>
  <c r="U83" i="2"/>
  <c r="U63" i="2"/>
  <c r="U66" i="2"/>
  <c r="U84" i="2"/>
  <c r="U26" i="2"/>
  <c r="U47" i="2"/>
  <c r="U58" i="2"/>
  <c r="U13" i="2"/>
  <c r="U6" i="2"/>
  <c r="U8" i="2"/>
  <c r="U32" i="2"/>
  <c r="U9" i="2"/>
  <c r="U64" i="2"/>
  <c r="U87" i="2"/>
  <c r="U54" i="2"/>
  <c r="U78" i="2"/>
  <c r="U38" i="2"/>
  <c r="U49" i="2"/>
  <c r="U52" i="2"/>
  <c r="U41" i="2"/>
  <c r="U86" i="2"/>
  <c r="U65" i="2"/>
  <c r="U82" i="2"/>
  <c r="U95" i="2"/>
  <c r="U10" i="2"/>
  <c r="U30" i="2"/>
  <c r="U35" i="2"/>
  <c r="U93" i="2"/>
  <c r="U74" i="2"/>
  <c r="U50" i="2"/>
  <c r="U61" i="2"/>
  <c r="U81" i="2"/>
  <c r="U23" i="2"/>
  <c r="U89" i="2"/>
  <c r="M965" i="32"/>
  <c r="M964" i="32"/>
  <c r="M963" i="32"/>
  <c r="M962" i="32"/>
  <c r="M961" i="32"/>
  <c r="M960" i="32"/>
  <c r="M959" i="32"/>
  <c r="M958" i="32"/>
  <c r="M957" i="32"/>
  <c r="M956" i="32"/>
  <c r="M955" i="32"/>
  <c r="M954" i="32"/>
  <c r="M953" i="32"/>
  <c r="M952" i="32"/>
  <c r="M951" i="32"/>
  <c r="M950" i="32"/>
  <c r="M949" i="32"/>
  <c r="M948" i="32"/>
  <c r="M947" i="32"/>
  <c r="M946" i="32"/>
  <c r="M945" i="32"/>
  <c r="M944" i="32"/>
  <c r="M943" i="32"/>
  <c r="M942" i="32"/>
  <c r="M941" i="32"/>
  <c r="M940" i="32"/>
  <c r="M939" i="32"/>
  <c r="M938" i="32"/>
  <c r="M937" i="32"/>
  <c r="M936" i="32"/>
  <c r="M935" i="32"/>
  <c r="M934" i="32"/>
  <c r="M933" i="32"/>
  <c r="M932" i="32"/>
  <c r="M931" i="32"/>
  <c r="M930" i="32"/>
  <c r="M929" i="32"/>
  <c r="M928" i="32"/>
  <c r="M927" i="32"/>
  <c r="M926" i="32"/>
  <c r="M925" i="32"/>
  <c r="M924" i="32"/>
  <c r="M923" i="32"/>
  <c r="M922" i="32"/>
  <c r="M921" i="32"/>
  <c r="M920" i="32"/>
  <c r="M919" i="32"/>
  <c r="M918" i="32"/>
  <c r="M917" i="32"/>
  <c r="M916" i="32"/>
  <c r="M915" i="32"/>
  <c r="M914" i="32"/>
  <c r="M913" i="32"/>
  <c r="M912" i="32"/>
  <c r="M911" i="32"/>
  <c r="M910" i="32"/>
  <c r="M909" i="32"/>
  <c r="M908" i="32"/>
  <c r="M907" i="32"/>
  <c r="M906" i="32"/>
  <c r="M905" i="32"/>
  <c r="M904" i="32"/>
  <c r="M903" i="32"/>
  <c r="M902" i="32"/>
  <c r="M901" i="32"/>
  <c r="M900" i="32"/>
  <c r="M899" i="32"/>
  <c r="M898" i="32"/>
  <c r="M897" i="32"/>
  <c r="M896" i="32"/>
  <c r="M895" i="32"/>
  <c r="M894" i="32"/>
  <c r="M893" i="32"/>
  <c r="M892" i="32"/>
  <c r="M891" i="32"/>
  <c r="M890" i="32"/>
  <c r="M889" i="32"/>
  <c r="M888" i="32"/>
  <c r="M887" i="32"/>
  <c r="M886" i="32"/>
  <c r="M885" i="32"/>
  <c r="M884" i="32"/>
  <c r="M883" i="32"/>
  <c r="M882" i="32"/>
  <c r="M881" i="32"/>
  <c r="M880" i="32"/>
  <c r="M879" i="32"/>
  <c r="M878" i="32"/>
  <c r="M877" i="32"/>
  <c r="M876" i="32"/>
  <c r="M875" i="32"/>
  <c r="M874" i="32"/>
  <c r="M873" i="32"/>
  <c r="M872" i="32"/>
  <c r="M871" i="32"/>
  <c r="M870" i="32"/>
  <c r="M869" i="32"/>
  <c r="M868" i="32"/>
  <c r="M867" i="32"/>
  <c r="M866" i="32"/>
  <c r="M865" i="32"/>
  <c r="M864" i="32"/>
  <c r="M863" i="32"/>
  <c r="M862" i="32"/>
  <c r="M861" i="32"/>
  <c r="M860" i="32"/>
  <c r="M859" i="32"/>
  <c r="M858" i="32"/>
  <c r="M857" i="32"/>
  <c r="M856" i="32"/>
  <c r="M855" i="32"/>
  <c r="M854" i="32"/>
  <c r="M853" i="32"/>
  <c r="M852" i="32"/>
  <c r="M851" i="32"/>
  <c r="M850" i="32"/>
  <c r="M849" i="32"/>
  <c r="M848" i="32"/>
  <c r="M847" i="32"/>
  <c r="M846" i="32"/>
  <c r="M845" i="32"/>
  <c r="M844" i="32"/>
  <c r="M843" i="32"/>
  <c r="M842" i="32"/>
  <c r="M841" i="32"/>
  <c r="M840" i="32"/>
  <c r="M839" i="32"/>
  <c r="M838" i="32"/>
  <c r="M837" i="32"/>
  <c r="M836" i="32"/>
  <c r="M835" i="32"/>
  <c r="M834" i="32"/>
  <c r="M833" i="32"/>
  <c r="M832" i="32"/>
  <c r="M831" i="32"/>
  <c r="M830" i="32"/>
  <c r="M829" i="32"/>
  <c r="M828" i="32"/>
  <c r="M827" i="32"/>
  <c r="M826" i="32"/>
  <c r="M825" i="32"/>
  <c r="M824" i="32"/>
  <c r="M823" i="32"/>
  <c r="M822" i="32"/>
  <c r="M821" i="32"/>
  <c r="M820" i="32"/>
  <c r="M819" i="32"/>
  <c r="M818" i="32"/>
  <c r="M817" i="32"/>
  <c r="M816" i="32"/>
  <c r="M815" i="32"/>
  <c r="M814" i="32"/>
  <c r="M813" i="32"/>
  <c r="M812" i="32"/>
  <c r="M811" i="32"/>
  <c r="M810" i="32"/>
  <c r="M809" i="32"/>
  <c r="M808" i="32"/>
  <c r="M807" i="32"/>
  <c r="M806" i="32"/>
  <c r="M805" i="32"/>
  <c r="M804" i="32"/>
  <c r="M803" i="32"/>
  <c r="M802" i="32"/>
  <c r="M801" i="32"/>
  <c r="M800" i="32"/>
  <c r="M799" i="32"/>
  <c r="M798" i="32"/>
  <c r="M797" i="32"/>
  <c r="M796" i="32"/>
  <c r="M795" i="32"/>
  <c r="M794" i="32"/>
  <c r="M793" i="32"/>
  <c r="M792" i="32"/>
  <c r="M791" i="32"/>
  <c r="M790" i="32"/>
  <c r="M789" i="32"/>
  <c r="M788" i="32"/>
  <c r="M787" i="32"/>
  <c r="M786" i="32"/>
  <c r="M785" i="32"/>
  <c r="M784" i="32"/>
  <c r="M783" i="32"/>
  <c r="M782" i="32"/>
  <c r="M781" i="32"/>
  <c r="M780" i="32"/>
  <c r="M779" i="32"/>
  <c r="M778" i="32"/>
  <c r="M777" i="32"/>
  <c r="M776" i="32"/>
  <c r="M775" i="32"/>
  <c r="M774" i="32"/>
  <c r="M773" i="32"/>
  <c r="M772" i="32"/>
  <c r="M771" i="32"/>
  <c r="M770" i="32"/>
  <c r="M769" i="32"/>
  <c r="M768" i="32"/>
  <c r="M767" i="32"/>
  <c r="M766" i="32"/>
  <c r="M765" i="32"/>
  <c r="M764" i="32"/>
  <c r="M763" i="32"/>
  <c r="M762" i="32"/>
  <c r="M761" i="32"/>
  <c r="M760" i="32"/>
  <c r="M759" i="32"/>
  <c r="M758" i="32"/>
  <c r="M757" i="32"/>
  <c r="M756" i="32"/>
  <c r="M755" i="32"/>
  <c r="M754" i="32"/>
  <c r="M753" i="32"/>
  <c r="M752" i="32"/>
  <c r="M751" i="32"/>
  <c r="M750" i="32"/>
  <c r="M749" i="32"/>
  <c r="M748" i="32"/>
  <c r="M747" i="32"/>
  <c r="M746" i="32"/>
  <c r="M745" i="32"/>
  <c r="M744" i="32"/>
  <c r="M743" i="32"/>
  <c r="M742" i="32"/>
  <c r="M741" i="32"/>
  <c r="M740" i="32"/>
  <c r="M739" i="32"/>
  <c r="M738" i="32"/>
  <c r="M737" i="32"/>
  <c r="M736" i="32"/>
  <c r="M735" i="32"/>
  <c r="M734" i="32"/>
  <c r="M733" i="32"/>
  <c r="M732" i="32"/>
  <c r="M731" i="32"/>
  <c r="M730" i="32"/>
  <c r="M729" i="32"/>
  <c r="M728" i="32"/>
  <c r="M727" i="32"/>
  <c r="M726" i="32"/>
  <c r="M725" i="32"/>
  <c r="M724" i="32"/>
  <c r="M723" i="32"/>
  <c r="M722" i="32"/>
  <c r="M721" i="32"/>
  <c r="M720" i="32"/>
  <c r="M719" i="32"/>
  <c r="M718" i="32"/>
  <c r="M717" i="32"/>
  <c r="M716" i="32"/>
  <c r="M715" i="32"/>
  <c r="M714" i="32"/>
  <c r="M713" i="32"/>
  <c r="M712" i="32"/>
  <c r="M711" i="32"/>
  <c r="M710" i="32"/>
  <c r="M709" i="32"/>
  <c r="M708" i="32"/>
  <c r="M707" i="32"/>
  <c r="M706" i="32"/>
  <c r="M705" i="32"/>
  <c r="M704" i="32"/>
  <c r="M703" i="32"/>
  <c r="M702" i="32"/>
  <c r="M701" i="32"/>
  <c r="M700" i="32"/>
  <c r="M699" i="32"/>
  <c r="M698" i="32"/>
  <c r="M697" i="32"/>
  <c r="M696" i="32"/>
  <c r="M695" i="32"/>
  <c r="M694" i="32"/>
  <c r="M693" i="32"/>
  <c r="M692" i="32"/>
  <c r="M691" i="32"/>
  <c r="M690" i="32"/>
  <c r="M689" i="32"/>
  <c r="M688" i="32"/>
  <c r="M687" i="32"/>
  <c r="M686" i="32"/>
  <c r="M685" i="32"/>
  <c r="M684" i="32"/>
  <c r="M683" i="32"/>
  <c r="M682" i="32"/>
  <c r="M681" i="32"/>
  <c r="M680" i="32"/>
  <c r="M679" i="32"/>
  <c r="M678" i="32"/>
  <c r="M677" i="32"/>
  <c r="M676" i="32"/>
  <c r="M675" i="32"/>
  <c r="M674" i="32"/>
  <c r="M673" i="32"/>
  <c r="M672" i="32"/>
  <c r="M671" i="32"/>
  <c r="M670" i="32"/>
  <c r="M669" i="32"/>
  <c r="M668" i="32"/>
  <c r="M667" i="32"/>
  <c r="M666" i="32"/>
  <c r="M665" i="32"/>
  <c r="M664" i="32"/>
  <c r="M663" i="32"/>
  <c r="M662" i="32"/>
  <c r="M661" i="32"/>
  <c r="M660" i="32"/>
  <c r="M659" i="32"/>
  <c r="M658" i="32"/>
  <c r="M657" i="32"/>
  <c r="M656" i="32"/>
  <c r="M655" i="32"/>
  <c r="M654" i="32"/>
  <c r="M653" i="32"/>
  <c r="M652" i="32"/>
  <c r="M651" i="32"/>
  <c r="M650" i="32"/>
  <c r="M649" i="32"/>
  <c r="M648" i="32"/>
  <c r="M647" i="32"/>
  <c r="M646" i="32"/>
  <c r="M645" i="32"/>
  <c r="M644" i="32"/>
  <c r="M643" i="32"/>
  <c r="M642" i="32"/>
  <c r="M641" i="32"/>
  <c r="M640" i="32"/>
  <c r="M639" i="32"/>
  <c r="M638" i="32"/>
  <c r="M637" i="32"/>
  <c r="M636" i="32"/>
  <c r="M635" i="32"/>
  <c r="M634" i="32"/>
  <c r="M633" i="32"/>
  <c r="M632" i="32"/>
  <c r="M631" i="32"/>
  <c r="M630" i="32"/>
  <c r="M629" i="32"/>
  <c r="M628" i="32"/>
  <c r="M627" i="32"/>
  <c r="M626" i="32"/>
  <c r="M625" i="32"/>
  <c r="M624" i="32"/>
  <c r="M623" i="32"/>
  <c r="M622" i="32"/>
  <c r="M621" i="32"/>
  <c r="M620" i="32"/>
  <c r="M619" i="32"/>
  <c r="M618" i="32"/>
  <c r="M617" i="32"/>
  <c r="M616" i="32"/>
  <c r="M615" i="32"/>
  <c r="M614" i="32"/>
  <c r="M613" i="32"/>
  <c r="M612" i="32"/>
  <c r="M611" i="32"/>
  <c r="M610" i="32"/>
  <c r="M609" i="32"/>
  <c r="M608" i="32"/>
  <c r="M607" i="32"/>
  <c r="M606" i="32"/>
  <c r="M605" i="32"/>
  <c r="M604" i="32"/>
  <c r="M603" i="32"/>
  <c r="M602" i="32"/>
  <c r="M601" i="32"/>
  <c r="M600" i="32"/>
  <c r="M599" i="32"/>
  <c r="M598" i="32"/>
  <c r="M597" i="32"/>
  <c r="M596" i="32"/>
  <c r="M595" i="32"/>
  <c r="M594" i="32"/>
  <c r="M593" i="32"/>
  <c r="M592" i="32"/>
  <c r="M591" i="32"/>
  <c r="M590" i="32"/>
  <c r="M589" i="32"/>
  <c r="M588" i="32"/>
  <c r="M587" i="32"/>
  <c r="M586" i="32"/>
  <c r="M585" i="32"/>
  <c r="M584" i="32"/>
  <c r="M583" i="32"/>
  <c r="M582" i="32"/>
  <c r="M581" i="32"/>
  <c r="M580" i="32"/>
  <c r="M579" i="32"/>
  <c r="M578" i="32"/>
  <c r="M577" i="32"/>
  <c r="M576" i="32"/>
  <c r="M575" i="32"/>
  <c r="M574" i="32"/>
  <c r="M573" i="32"/>
  <c r="M572" i="32"/>
  <c r="M571" i="32"/>
  <c r="M570" i="32"/>
  <c r="M569" i="32"/>
  <c r="M568" i="32"/>
  <c r="M567" i="32"/>
  <c r="M566" i="32"/>
  <c r="M565" i="32"/>
  <c r="M564" i="32"/>
  <c r="M563" i="32"/>
  <c r="M562" i="32"/>
  <c r="M561" i="32"/>
  <c r="M560" i="32"/>
  <c r="M559" i="32"/>
  <c r="M558" i="32"/>
  <c r="M557" i="32"/>
  <c r="M556" i="32"/>
  <c r="M555" i="32"/>
  <c r="M554" i="32"/>
  <c r="M553" i="32"/>
  <c r="M552" i="32"/>
  <c r="M551" i="32"/>
  <c r="M550" i="32"/>
  <c r="M549" i="32"/>
  <c r="M548" i="32"/>
  <c r="M547" i="32"/>
  <c r="M546" i="32"/>
  <c r="M545" i="32"/>
  <c r="M544" i="32"/>
  <c r="M543" i="32"/>
  <c r="M542" i="32"/>
  <c r="M541" i="32"/>
  <c r="M540" i="32"/>
  <c r="M539" i="32"/>
  <c r="M538" i="32"/>
  <c r="M537" i="32"/>
  <c r="M536" i="32"/>
  <c r="M535" i="32"/>
  <c r="M534" i="32"/>
  <c r="M533" i="32"/>
  <c r="M532" i="32"/>
  <c r="M531" i="32"/>
  <c r="M530" i="32"/>
  <c r="M529" i="32"/>
  <c r="M528" i="32"/>
  <c r="M527" i="32"/>
  <c r="M526" i="32"/>
  <c r="M525" i="32"/>
  <c r="M524" i="32"/>
  <c r="M523" i="32"/>
  <c r="M522" i="32"/>
  <c r="M521" i="32"/>
  <c r="M520" i="32"/>
  <c r="M519" i="32"/>
  <c r="M518" i="32"/>
  <c r="M517" i="32"/>
  <c r="M516" i="32"/>
  <c r="M515" i="32"/>
  <c r="M514" i="32"/>
  <c r="M513" i="32"/>
  <c r="M512" i="32"/>
  <c r="M511" i="32"/>
  <c r="M510" i="32"/>
  <c r="M509" i="32"/>
  <c r="M508" i="32"/>
  <c r="M507" i="32"/>
  <c r="M506" i="32"/>
  <c r="M505" i="32"/>
  <c r="M504" i="32"/>
  <c r="M503" i="32"/>
  <c r="M502" i="32"/>
  <c r="M501" i="32"/>
  <c r="M500" i="32"/>
  <c r="M499" i="32"/>
  <c r="M498" i="32"/>
  <c r="M497" i="32"/>
  <c r="M496" i="32"/>
  <c r="M495" i="32"/>
  <c r="M494" i="32"/>
  <c r="M493" i="32"/>
  <c r="M492" i="32"/>
  <c r="M491" i="32"/>
  <c r="M490" i="32"/>
  <c r="M489" i="32"/>
  <c r="M488" i="32"/>
  <c r="M487" i="32"/>
  <c r="M486" i="32"/>
  <c r="M485" i="32"/>
  <c r="M484" i="32"/>
  <c r="M483" i="32"/>
  <c r="M482" i="32"/>
  <c r="M481" i="32"/>
  <c r="M480" i="32"/>
  <c r="M479" i="32"/>
  <c r="M478" i="32"/>
  <c r="M477" i="32"/>
  <c r="M476" i="32"/>
  <c r="M475" i="32"/>
  <c r="M474" i="32"/>
  <c r="M473" i="32"/>
  <c r="M472" i="32"/>
  <c r="M471" i="32"/>
  <c r="M470" i="32"/>
  <c r="M469" i="32"/>
  <c r="M468" i="32"/>
  <c r="M467" i="32"/>
  <c r="M466" i="32"/>
  <c r="M465" i="32"/>
  <c r="M464" i="32"/>
  <c r="M463" i="32"/>
  <c r="M462" i="32"/>
  <c r="M461" i="32"/>
  <c r="M460" i="32"/>
  <c r="M459" i="32"/>
  <c r="M458" i="32"/>
  <c r="M457" i="32"/>
  <c r="M456" i="32"/>
  <c r="M455" i="32"/>
  <c r="M454" i="32"/>
  <c r="M453" i="32"/>
  <c r="M452" i="32"/>
  <c r="M451" i="32"/>
  <c r="M450" i="32"/>
  <c r="M449" i="32"/>
  <c r="M448" i="32"/>
  <c r="M447" i="32"/>
  <c r="M446" i="32"/>
  <c r="M445" i="32"/>
  <c r="M444" i="32"/>
  <c r="M443" i="32"/>
  <c r="M442" i="32"/>
  <c r="M441" i="32"/>
  <c r="M440" i="32"/>
  <c r="M439" i="32"/>
  <c r="M438" i="32"/>
  <c r="M437" i="32"/>
  <c r="M436" i="32"/>
  <c r="M435" i="32"/>
  <c r="M434" i="32"/>
  <c r="M433" i="32"/>
  <c r="M432" i="32"/>
  <c r="M431" i="32"/>
  <c r="M430" i="32"/>
  <c r="M429" i="32"/>
  <c r="M428" i="32"/>
  <c r="M427" i="32"/>
  <c r="M426" i="32"/>
  <c r="M425" i="32"/>
  <c r="M424" i="32"/>
  <c r="M423" i="32"/>
  <c r="M422" i="32"/>
  <c r="M421" i="32"/>
  <c r="M420" i="32"/>
  <c r="M419" i="32"/>
  <c r="M418" i="32"/>
  <c r="M417" i="32"/>
  <c r="M416" i="32"/>
  <c r="M415" i="32"/>
  <c r="M414" i="32"/>
  <c r="M413" i="32"/>
  <c r="M412" i="32"/>
  <c r="M411" i="32"/>
  <c r="M410" i="32"/>
  <c r="M409" i="32"/>
  <c r="M408" i="32"/>
  <c r="M407" i="32"/>
  <c r="M406" i="32"/>
  <c r="M405" i="32"/>
  <c r="M404" i="32"/>
  <c r="M403" i="32"/>
  <c r="M402" i="32"/>
  <c r="M401" i="32"/>
  <c r="M400" i="32"/>
  <c r="M399" i="32"/>
  <c r="M398" i="32"/>
  <c r="M397" i="32"/>
  <c r="M396" i="32"/>
  <c r="M395" i="32"/>
  <c r="M394" i="32"/>
  <c r="M393" i="32"/>
  <c r="M392" i="32"/>
  <c r="M391" i="32"/>
  <c r="M390" i="32"/>
  <c r="M389" i="32"/>
  <c r="M388" i="32"/>
  <c r="M387" i="32"/>
  <c r="M386" i="32"/>
  <c r="M385" i="32"/>
  <c r="M384" i="32"/>
  <c r="M383" i="32"/>
  <c r="M382" i="32"/>
  <c r="M381" i="32"/>
  <c r="M380" i="32"/>
  <c r="M379" i="32"/>
  <c r="M378" i="32"/>
  <c r="M377" i="32"/>
  <c r="M376" i="32"/>
  <c r="M375" i="32"/>
  <c r="M374" i="32"/>
  <c r="M373" i="32"/>
  <c r="M372" i="32"/>
  <c r="M371" i="32"/>
  <c r="M370" i="32"/>
  <c r="M369" i="32"/>
  <c r="M368" i="32"/>
  <c r="M367" i="32"/>
  <c r="M366" i="32"/>
  <c r="M365" i="32"/>
  <c r="M364" i="32"/>
  <c r="M363" i="32"/>
  <c r="M362" i="32"/>
  <c r="M361" i="32"/>
  <c r="M360" i="32"/>
  <c r="M359" i="32"/>
  <c r="M358" i="32"/>
  <c r="M357" i="32"/>
  <c r="M356" i="32"/>
  <c r="M355" i="32"/>
  <c r="M354" i="32"/>
  <c r="M353" i="32"/>
  <c r="M352" i="32"/>
  <c r="M351" i="32"/>
  <c r="M350" i="32"/>
  <c r="M349" i="32"/>
  <c r="M348" i="32"/>
  <c r="M347" i="32"/>
  <c r="M346" i="32"/>
  <c r="M345" i="32"/>
  <c r="M344" i="32"/>
  <c r="M343" i="32"/>
  <c r="M342" i="32"/>
  <c r="M341" i="32"/>
  <c r="M340" i="32"/>
  <c r="M339" i="32"/>
  <c r="M338" i="32"/>
  <c r="M337" i="32"/>
  <c r="M336" i="32"/>
  <c r="M335" i="32"/>
  <c r="M334" i="32"/>
  <c r="M333" i="32"/>
  <c r="M332" i="32"/>
  <c r="M331" i="32"/>
  <c r="M330" i="32"/>
  <c r="M329" i="32"/>
  <c r="M328" i="32"/>
  <c r="M327" i="32"/>
  <c r="M326" i="32"/>
  <c r="M325" i="32"/>
  <c r="M324" i="32"/>
  <c r="M323" i="32"/>
  <c r="M322" i="32"/>
  <c r="M321" i="32"/>
  <c r="M320" i="32"/>
  <c r="M319" i="32"/>
  <c r="M318" i="32"/>
  <c r="M317" i="32"/>
  <c r="M316" i="32"/>
  <c r="M315" i="32"/>
  <c r="M314" i="32"/>
  <c r="M313" i="32"/>
  <c r="M312" i="32"/>
  <c r="M311" i="32"/>
  <c r="M310" i="32"/>
  <c r="M309" i="32"/>
  <c r="M308" i="32"/>
  <c r="M307" i="32"/>
  <c r="M306" i="32"/>
  <c r="M305" i="32"/>
  <c r="M304" i="32"/>
  <c r="M303" i="32"/>
  <c r="M302" i="32"/>
  <c r="M301" i="32"/>
  <c r="M300" i="32"/>
  <c r="M299" i="32"/>
  <c r="M298" i="32"/>
  <c r="M297" i="32"/>
  <c r="M296" i="32"/>
  <c r="M295" i="32"/>
  <c r="M294" i="32"/>
  <c r="M293" i="32"/>
  <c r="M292" i="32"/>
  <c r="M291" i="32"/>
  <c r="M290" i="32"/>
  <c r="M289" i="32"/>
  <c r="M288" i="32"/>
  <c r="M287" i="32"/>
  <c r="M286" i="32"/>
  <c r="M285" i="32"/>
  <c r="M284" i="32"/>
  <c r="M283" i="32"/>
  <c r="M282" i="32"/>
  <c r="M281" i="32"/>
  <c r="M280" i="32"/>
  <c r="M279" i="32"/>
  <c r="M278" i="32"/>
  <c r="M277" i="32"/>
  <c r="M276" i="32"/>
  <c r="M275" i="32"/>
  <c r="M274" i="32"/>
  <c r="M273" i="32"/>
  <c r="M272" i="32"/>
  <c r="M271" i="32"/>
  <c r="M270" i="32"/>
  <c r="M269" i="32"/>
  <c r="M268" i="32"/>
  <c r="M267" i="32"/>
  <c r="M266" i="32"/>
  <c r="M265" i="32"/>
  <c r="M264" i="32"/>
  <c r="M263" i="32"/>
  <c r="M262" i="32"/>
  <c r="M261" i="32"/>
  <c r="M260" i="32"/>
  <c r="M259" i="32"/>
  <c r="M258" i="32"/>
  <c r="M257" i="32"/>
  <c r="M256" i="32"/>
  <c r="M255" i="32"/>
  <c r="M254" i="32"/>
  <c r="M253" i="32"/>
  <c r="M252" i="32"/>
  <c r="M251" i="32"/>
  <c r="M250" i="32"/>
  <c r="M249" i="32"/>
  <c r="M248" i="32"/>
  <c r="M247" i="32"/>
  <c r="M246" i="32"/>
  <c r="M245" i="32"/>
  <c r="M244" i="32"/>
  <c r="M243" i="32"/>
  <c r="M242" i="32"/>
  <c r="M241" i="32"/>
  <c r="M240" i="32"/>
  <c r="M239" i="32"/>
  <c r="M238" i="32"/>
  <c r="M237" i="32"/>
  <c r="M236" i="32"/>
  <c r="M235" i="32"/>
  <c r="M234" i="32"/>
  <c r="M233" i="32"/>
  <c r="M232" i="32"/>
  <c r="M231" i="32"/>
  <c r="M230" i="32"/>
  <c r="M229" i="32"/>
  <c r="M228" i="32"/>
  <c r="M227" i="32"/>
  <c r="M226" i="32"/>
  <c r="M225" i="32"/>
  <c r="M224" i="32"/>
  <c r="M223" i="32"/>
  <c r="M222" i="32"/>
  <c r="M221" i="32"/>
  <c r="M220" i="32"/>
  <c r="M219" i="32"/>
  <c r="M218" i="32"/>
  <c r="M217" i="32"/>
  <c r="M216" i="32"/>
  <c r="M215" i="32"/>
  <c r="M214" i="32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182" i="32"/>
  <c r="M181" i="32"/>
  <c r="M180" i="32"/>
  <c r="M179" i="32"/>
  <c r="M178" i="32"/>
  <c r="M177" i="32"/>
  <c r="M176" i="32"/>
  <c r="M175" i="32"/>
  <c r="M174" i="32"/>
  <c r="M173" i="32"/>
  <c r="M172" i="32"/>
  <c r="M171" i="32"/>
  <c r="M170" i="32"/>
  <c r="M169" i="32"/>
  <c r="M168" i="32"/>
  <c r="M167" i="32"/>
  <c r="M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M142" i="32"/>
  <c r="M141" i="32"/>
  <c r="M140" i="32"/>
  <c r="M139" i="32"/>
  <c r="CS333" i="24" l="1"/>
  <c r="CR334" i="24"/>
  <c r="CV334" i="24" s="1"/>
  <c r="CX332" i="24"/>
  <c r="CY332" i="24"/>
  <c r="CW332" i="24"/>
  <c r="CU332" i="24"/>
  <c r="CT332" i="24"/>
  <c r="CC399" i="24"/>
  <c r="BZ399" i="24"/>
  <c r="BY400" i="24"/>
  <c r="CA398" i="24"/>
  <c r="CB398" i="24"/>
  <c r="CF398" i="24"/>
  <c r="CD398" i="24"/>
  <c r="CE398" i="24"/>
  <c r="AP200" i="24"/>
  <c r="AQ200" i="24"/>
  <c r="AS200" i="24"/>
  <c r="AT200" i="24"/>
  <c r="AN200" i="24"/>
  <c r="AM200" i="24"/>
  <c r="AJ200" i="24"/>
  <c r="AK200" i="24"/>
  <c r="BE200" i="24"/>
  <c r="AV200" i="24"/>
  <c r="AW200" i="24"/>
  <c r="AY200" i="24"/>
  <c r="AZ200" i="24"/>
  <c r="BA200" i="24"/>
  <c r="BD200" i="24"/>
  <c r="AR201" i="24"/>
  <c r="AL201" i="24"/>
  <c r="AX201" i="24"/>
  <c r="AU201" i="24"/>
  <c r="AI201" i="24"/>
  <c r="AO201" i="24"/>
  <c r="AH202" i="24"/>
  <c r="K20" i="25"/>
  <c r="A23" i="25"/>
  <c r="H22" i="25"/>
  <c r="E22" i="25"/>
  <c r="B22" i="25"/>
  <c r="F21" i="25"/>
  <c r="G21" i="25"/>
  <c r="C21" i="25"/>
  <c r="J21" i="25"/>
  <c r="D21" i="25"/>
  <c r="I21" i="25"/>
  <c r="A142" i="26"/>
  <c r="B141" i="26"/>
  <c r="E141" i="26"/>
  <c r="F140" i="26"/>
  <c r="D140" i="26"/>
  <c r="C140" i="26"/>
  <c r="H140" i="26"/>
  <c r="G140" i="26"/>
  <c r="G22" i="14"/>
  <c r="M22" i="14"/>
  <c r="O22" i="14"/>
  <c r="I22" i="14"/>
  <c r="C22" i="14"/>
  <c r="P22" i="14"/>
  <c r="S22" i="14"/>
  <c r="R22" i="14"/>
  <c r="F22" i="14"/>
  <c r="D22" i="14"/>
  <c r="J22" i="14"/>
  <c r="L22" i="14"/>
  <c r="A24" i="14"/>
  <c r="H23" i="14"/>
  <c r="Q23" i="14"/>
  <c r="K23" i="14"/>
  <c r="B23" i="14"/>
  <c r="E23" i="14"/>
  <c r="N23" i="14"/>
  <c r="D82" i="17"/>
  <c r="A83" i="17"/>
  <c r="E83" i="34"/>
  <c r="B83" i="34"/>
  <c r="A84" i="34"/>
  <c r="D82" i="34"/>
  <c r="C82" i="34"/>
  <c r="G82" i="34"/>
  <c r="F82" i="34"/>
  <c r="F18" i="3"/>
  <c r="H18" i="3" s="1"/>
  <c r="E19" i="3"/>
  <c r="G19" i="3" s="1"/>
  <c r="A20" i="3"/>
  <c r="D19" i="3"/>
  <c r="V2" i="2" a="1"/>
  <c r="V2" i="2" s="1"/>
  <c r="H5" i="32"/>
  <c r="I6" i="32" s="1"/>
  <c r="F8" i="32" s="1"/>
  <c r="CS334" i="24" l="1"/>
  <c r="CR335" i="24"/>
  <c r="CV335" i="24" s="1"/>
  <c r="CT333" i="24"/>
  <c r="CU333" i="24"/>
  <c r="CY333" i="24"/>
  <c r="CX333" i="24"/>
  <c r="CW333" i="24"/>
  <c r="BZ400" i="24"/>
  <c r="BY401" i="24"/>
  <c r="CC400" i="24"/>
  <c r="CD399" i="24"/>
  <c r="CE399" i="24"/>
  <c r="CA399" i="24"/>
  <c r="CF399" i="24"/>
  <c r="CB399" i="24"/>
  <c r="AX202" i="24"/>
  <c r="AI202" i="24"/>
  <c r="AO202" i="24"/>
  <c r="AR202" i="24"/>
  <c r="AU202" i="24"/>
  <c r="AH203" i="24"/>
  <c r="AL202" i="24"/>
  <c r="AP201" i="24"/>
  <c r="AS201" i="24"/>
  <c r="AM201" i="24"/>
  <c r="BA201" i="24"/>
  <c r="AQ201" i="24"/>
  <c r="AN201" i="24"/>
  <c r="AY201" i="24"/>
  <c r="AZ201" i="24"/>
  <c r="BD201" i="24"/>
  <c r="AT201" i="24"/>
  <c r="AW201" i="24"/>
  <c r="AK201" i="24"/>
  <c r="BE201" i="24"/>
  <c r="AV201" i="24"/>
  <c r="AJ201" i="24"/>
  <c r="K21" i="25"/>
  <c r="C141" i="26"/>
  <c r="G141" i="26"/>
  <c r="H141" i="26"/>
  <c r="F141" i="26"/>
  <c r="D141" i="26"/>
  <c r="B142" i="26"/>
  <c r="A143" i="26"/>
  <c r="E142" i="26"/>
  <c r="J22" i="25"/>
  <c r="D22" i="25"/>
  <c r="I22" i="25"/>
  <c r="C22" i="25"/>
  <c r="F22" i="25"/>
  <c r="G22" i="25"/>
  <c r="A24" i="25"/>
  <c r="H23" i="25"/>
  <c r="E23" i="25"/>
  <c r="B23" i="25"/>
  <c r="G23" i="14"/>
  <c r="L23" i="14"/>
  <c r="R23" i="14"/>
  <c r="P23" i="14"/>
  <c r="D23" i="14"/>
  <c r="C23" i="14"/>
  <c r="M23" i="14"/>
  <c r="O23" i="14"/>
  <c r="J23" i="14"/>
  <c r="I23" i="14"/>
  <c r="F23" i="14"/>
  <c r="S23" i="14"/>
  <c r="A25" i="14"/>
  <c r="B24" i="14"/>
  <c r="H24" i="14"/>
  <c r="E24" i="14"/>
  <c r="N24" i="14"/>
  <c r="Q24" i="14"/>
  <c r="K24" i="14"/>
  <c r="D83" i="17"/>
  <c r="A84" i="17"/>
  <c r="E84" i="34"/>
  <c r="B84" i="34"/>
  <c r="A85" i="34"/>
  <c r="G83" i="34"/>
  <c r="D83" i="34"/>
  <c r="F83" i="34"/>
  <c r="C83" i="34"/>
  <c r="F19" i="3"/>
  <c r="H19" i="3" s="1"/>
  <c r="B20" i="3"/>
  <c r="E20" i="3"/>
  <c r="A21" i="3"/>
  <c r="V1" i="2" a="1"/>
  <c r="V1" i="2" s="1"/>
  <c r="A15" i="2" s="1"/>
  <c r="E15" i="2" s="1"/>
  <c r="K850" i="32"/>
  <c r="K960" i="32"/>
  <c r="K944" i="32"/>
  <c r="K928" i="32"/>
  <c r="K912" i="32"/>
  <c r="K896" i="32"/>
  <c r="K880" i="32"/>
  <c r="K864" i="32"/>
  <c r="K848" i="32"/>
  <c r="K464" i="32"/>
  <c r="K448" i="32"/>
  <c r="K432" i="32"/>
  <c r="K416" i="32"/>
  <c r="K400" i="32"/>
  <c r="K384" i="32"/>
  <c r="K368" i="32"/>
  <c r="K352" i="32"/>
  <c r="K336" i="32"/>
  <c r="K671" i="32"/>
  <c r="K655" i="32"/>
  <c r="K639" i="32"/>
  <c r="K623" i="32"/>
  <c r="K607" i="32"/>
  <c r="K591" i="32"/>
  <c r="K575" i="32"/>
  <c r="K559" i="32"/>
  <c r="K543" i="32"/>
  <c r="K213" i="32"/>
  <c r="K194" i="32"/>
  <c r="K178" i="32"/>
  <c r="K159" i="32"/>
  <c r="K197" i="32"/>
  <c r="K181" i="32"/>
  <c r="K162" i="32"/>
  <c r="K146" i="32"/>
  <c r="K964" i="32"/>
  <c r="K529" i="32"/>
  <c r="K494" i="32"/>
  <c r="K477" i="32"/>
  <c r="K460" i="32"/>
  <c r="K443" i="32"/>
  <c r="K426" i="32"/>
  <c r="K409" i="32"/>
  <c r="K392" i="32"/>
  <c r="K375" i="32"/>
  <c r="K679" i="32"/>
  <c r="K662" i="32"/>
  <c r="K954" i="32"/>
  <c r="K925" i="32"/>
  <c r="K906" i="32"/>
  <c r="K829" i="32"/>
  <c r="K758" i="32"/>
  <c r="K740" i="32"/>
  <c r="K722" i="32"/>
  <c r="K595" i="32"/>
  <c r="K524" i="32"/>
  <c r="K507" i="32"/>
  <c r="K472" i="32"/>
  <c r="K437" i="32"/>
  <c r="K402" i="32"/>
  <c r="K366" i="32"/>
  <c r="K331" i="32"/>
  <c r="K296" i="32"/>
  <c r="K165" i="32"/>
  <c r="K942" i="32"/>
  <c r="K845" i="32"/>
  <c r="K827" i="32"/>
  <c r="K756" i="32"/>
  <c r="K701" i="32"/>
  <c r="K683" i="32"/>
  <c r="K922" i="32"/>
  <c r="K903" i="32"/>
  <c r="K568" i="32"/>
  <c r="K533" i="32"/>
  <c r="K481" i="32"/>
  <c r="K445" i="32"/>
  <c r="K410" i="32"/>
  <c r="K357" i="32"/>
  <c r="K322" i="32"/>
  <c r="K286" i="32"/>
  <c r="K212" i="32"/>
  <c r="K581" i="32"/>
  <c r="K523" i="32"/>
  <c r="K505" i="32"/>
  <c r="K487" i="32"/>
  <c r="K919" i="32"/>
  <c r="K897" i="32"/>
  <c r="K834" i="32"/>
  <c r="K755" i="32"/>
  <c r="K636" i="32"/>
  <c r="K617" i="32"/>
  <c r="K598" i="32"/>
  <c r="K579" i="32"/>
  <c r="K391" i="32"/>
  <c r="K355" i="32"/>
  <c r="K337" i="32"/>
  <c r="K317" i="32"/>
  <c r="K299" i="32"/>
  <c r="K280" i="32"/>
  <c r="K811" i="32"/>
  <c r="K732" i="32"/>
  <c r="K693" i="32"/>
  <c r="K673" i="32"/>
  <c r="K653" i="32"/>
  <c r="K557" i="32"/>
  <c r="K539" i="32"/>
  <c r="K520" i="32"/>
  <c r="K502" i="32"/>
  <c r="K312" i="32"/>
  <c r="K275" i="32"/>
  <c r="K952" i="32"/>
  <c r="K886" i="32"/>
  <c r="K842" i="32"/>
  <c r="K804" i="32"/>
  <c r="K686" i="32"/>
  <c r="K588" i="32"/>
  <c r="K551" i="32"/>
  <c r="K840" i="32"/>
  <c r="K818" i="32"/>
  <c r="K773" i="32"/>
  <c r="K728" i="32"/>
  <c r="K616" i="32"/>
  <c r="K594" i="32"/>
  <c r="K425" i="32"/>
  <c r="K406" i="32"/>
  <c r="K386" i="32"/>
  <c r="K772" i="32"/>
  <c r="K749" i="32"/>
  <c r="K727" i="32"/>
  <c r="K681" i="32"/>
  <c r="K615" i="32"/>
  <c r="K593" i="32"/>
  <c r="K424" i="32"/>
  <c r="K385" i="32"/>
  <c r="K364" i="32"/>
  <c r="K741" i="32"/>
  <c r="K627" i="32"/>
  <c r="K606" i="32"/>
  <c r="K585" i="32"/>
  <c r="K565" i="32"/>
  <c r="K478" i="32"/>
  <c r="K457" i="32"/>
  <c r="K436" i="32"/>
  <c r="K417" i="32"/>
  <c r="K294" i="32"/>
  <c r="K226" i="32"/>
  <c r="K761" i="32"/>
  <c r="K590" i="32"/>
  <c r="K545" i="32"/>
  <c r="K498" i="32"/>
  <c r="K430" i="32"/>
  <c r="K362" i="32"/>
  <c r="K316" i="32"/>
  <c r="K613" i="32"/>
  <c r="K451" i="32"/>
  <c r="K161" i="32"/>
  <c r="K150" i="32"/>
  <c r="K188" i="32"/>
  <c r="K172" i="32"/>
  <c r="K633" i="32"/>
  <c r="K611" i="32"/>
  <c r="K381" i="32"/>
  <c r="K849" i="32"/>
  <c r="K801" i="32"/>
  <c r="K778" i="32"/>
  <c r="K753" i="32"/>
  <c r="K705" i="32"/>
  <c r="K678" i="32"/>
  <c r="K491" i="32"/>
  <c r="K422" i="32"/>
  <c r="K378" i="32"/>
  <c r="K535" i="32"/>
  <c r="K490" i="32"/>
  <c r="K444" i="32"/>
  <c r="K421" i="32"/>
  <c r="K397" i="32"/>
  <c r="K353" i="32"/>
  <c r="K329" i="32"/>
  <c r="K242" i="32"/>
  <c r="K223" i="32"/>
  <c r="K371" i="32"/>
  <c r="K175" i="32"/>
  <c r="K342" i="32"/>
  <c r="K166" i="32"/>
  <c r="K469" i="32"/>
  <c r="K191" i="32"/>
  <c r="K236" i="32"/>
  <c r="K550" i="32"/>
  <c r="K394" i="32"/>
  <c r="K871" i="32"/>
  <c r="K870" i="32"/>
  <c r="K706" i="32"/>
  <c r="K570" i="32"/>
  <c r="K414" i="32"/>
  <c r="K389" i="32"/>
  <c r="K311" i="32"/>
  <c r="K245" i="32"/>
  <c r="K189" i="32"/>
  <c r="K891" i="32"/>
  <c r="K837" i="32"/>
  <c r="K700" i="32"/>
  <c r="K620" i="32"/>
  <c r="K564" i="32"/>
  <c r="K538" i="32"/>
  <c r="K254" i="32"/>
  <c r="K171" i="32"/>
  <c r="K643" i="32"/>
  <c r="K780" i="32"/>
  <c r="K663" i="32"/>
  <c r="K691" i="32"/>
  <c r="K838" i="32"/>
  <c r="K779" i="32"/>
  <c r="K456" i="32"/>
  <c r="K253" i="32"/>
  <c r="K196" i="32"/>
  <c r="K571" i="32"/>
  <c r="K584" i="32"/>
  <c r="K215" i="32"/>
  <c r="K746" i="32"/>
  <c r="K483" i="32"/>
  <c r="K251" i="32"/>
  <c r="K803" i="32"/>
  <c r="K745" i="32"/>
  <c r="K423" i="32"/>
  <c r="K277" i="32"/>
  <c r="K221" i="32"/>
  <c r="K249" i="32"/>
  <c r="CS335" i="24" l="1"/>
  <c r="CR336" i="24"/>
  <c r="CV336" i="24" s="1"/>
  <c r="CT334" i="24"/>
  <c r="CU334" i="24"/>
  <c r="CW334" i="24"/>
  <c r="CY334" i="24"/>
  <c r="CX334" i="24"/>
  <c r="BY402" i="24"/>
  <c r="CC401" i="24"/>
  <c r="BZ401" i="24"/>
  <c r="CF400" i="24"/>
  <c r="CA400" i="24"/>
  <c r="CB400" i="24"/>
  <c r="CD400" i="24"/>
  <c r="CE400" i="24"/>
  <c r="AO203" i="24"/>
  <c r="AR203" i="24"/>
  <c r="AI203" i="24"/>
  <c r="AL203" i="24"/>
  <c r="AX203" i="24"/>
  <c r="AH204" i="24"/>
  <c r="AU203" i="24"/>
  <c r="BE202" i="24"/>
  <c r="AJ202" i="24"/>
  <c r="AS202" i="24"/>
  <c r="AN202" i="24"/>
  <c r="AM202" i="24"/>
  <c r="BA202" i="24"/>
  <c r="AZ202" i="24"/>
  <c r="AT202" i="24"/>
  <c r="AV202" i="24"/>
  <c r="AP202" i="24"/>
  <c r="AW202" i="24"/>
  <c r="AQ202" i="24"/>
  <c r="AY202" i="24"/>
  <c r="AK202" i="24"/>
  <c r="BD202" i="24"/>
  <c r="K22" i="25"/>
  <c r="A25" i="25"/>
  <c r="H24" i="25"/>
  <c r="E24" i="25"/>
  <c r="B24" i="25"/>
  <c r="G142" i="26"/>
  <c r="H142" i="26"/>
  <c r="D142" i="26"/>
  <c r="C142" i="26"/>
  <c r="F142" i="26"/>
  <c r="B143" i="26"/>
  <c r="E143" i="26"/>
  <c r="A144" i="26"/>
  <c r="I23" i="25"/>
  <c r="J23" i="25"/>
  <c r="D23" i="25"/>
  <c r="C23" i="25"/>
  <c r="G23" i="25"/>
  <c r="F23" i="25"/>
  <c r="G24" i="14"/>
  <c r="I24" i="14"/>
  <c r="R24" i="14"/>
  <c r="C24" i="14"/>
  <c r="S24" i="14"/>
  <c r="P24" i="14"/>
  <c r="O24" i="14"/>
  <c r="F24" i="14"/>
  <c r="L24" i="14"/>
  <c r="M24" i="14"/>
  <c r="D24" i="14"/>
  <c r="J24" i="14"/>
  <c r="A26" i="14"/>
  <c r="E25" i="14"/>
  <c r="K25" i="14"/>
  <c r="B25" i="14"/>
  <c r="Q25" i="14"/>
  <c r="H25" i="14"/>
  <c r="N25" i="14"/>
  <c r="D84" i="17"/>
  <c r="A85" i="17"/>
  <c r="E85" i="34"/>
  <c r="A86" i="34"/>
  <c r="B85" i="34"/>
  <c r="F84" i="34"/>
  <c r="D84" i="34"/>
  <c r="C84" i="34"/>
  <c r="G84" i="34"/>
  <c r="B21" i="3"/>
  <c r="A22" i="3"/>
  <c r="E21" i="3"/>
  <c r="G20" i="3"/>
  <c r="F20" i="3"/>
  <c r="D20" i="3"/>
  <c r="C20" i="3"/>
  <c r="H15" i="2"/>
  <c r="B15" i="2"/>
  <c r="J15" i="2" s="1"/>
  <c r="A16" i="2"/>
  <c r="B16" i="2" s="1"/>
  <c r="G16" i="2" s="1"/>
  <c r="K115" i="32"/>
  <c r="K83" i="32"/>
  <c r="K51" i="32"/>
  <c r="K137" i="32"/>
  <c r="K105" i="32"/>
  <c r="K73" i="32"/>
  <c r="K41" i="32"/>
  <c r="K143" i="32"/>
  <c r="K84" i="32"/>
  <c r="K53" i="32"/>
  <c r="K25" i="32"/>
  <c r="K131" i="32"/>
  <c r="K124" i="32"/>
  <c r="K94" i="32"/>
  <c r="K78" i="32"/>
  <c r="K117" i="32"/>
  <c r="K97" i="32"/>
  <c r="K81" i="32"/>
  <c r="K23" i="32"/>
  <c r="K68" i="32"/>
  <c r="K52" i="32"/>
  <c r="K36" i="32"/>
  <c r="K100" i="32"/>
  <c r="K61" i="32"/>
  <c r="K40" i="32"/>
  <c r="K141" i="32"/>
  <c r="K29" i="32"/>
  <c r="K122" i="32"/>
  <c r="K107" i="32"/>
  <c r="K89" i="32"/>
  <c r="K82" i="32"/>
  <c r="K75" i="32"/>
  <c r="K133" i="32"/>
  <c r="K118" i="32"/>
  <c r="K139" i="32"/>
  <c r="K120" i="32"/>
  <c r="K98" i="32"/>
  <c r="K91" i="32"/>
  <c r="K69" i="32"/>
  <c r="K20" i="32"/>
  <c r="K142" i="32"/>
  <c r="K138" i="32"/>
  <c r="K111" i="32"/>
  <c r="K102" i="32"/>
  <c r="K32" i="32"/>
  <c r="K24" i="32"/>
  <c r="K85" i="32"/>
  <c r="K28" i="32"/>
  <c r="K132" i="32"/>
  <c r="K123" i="32"/>
  <c r="K114" i="32"/>
  <c r="K101" i="32"/>
  <c r="K35" i="32"/>
  <c r="K140" i="32"/>
  <c r="K135" i="32"/>
  <c r="K112" i="32"/>
  <c r="K106" i="32"/>
  <c r="K90" i="32"/>
  <c r="K59" i="32"/>
  <c r="K30" i="32"/>
  <c r="K129" i="32"/>
  <c r="K54" i="32"/>
  <c r="K39" i="32"/>
  <c r="K58" i="32"/>
  <c r="K95" i="32"/>
  <c r="K79" i="32"/>
  <c r="K49" i="32"/>
  <c r="K44" i="32"/>
  <c r="K48" i="32"/>
  <c r="K13" i="32"/>
  <c r="K34" i="32"/>
  <c r="K19" i="32"/>
  <c r="K14" i="32"/>
  <c r="K134" i="32"/>
  <c r="K88" i="32"/>
  <c r="K67" i="32"/>
  <c r="K18" i="32"/>
  <c r="K93" i="32"/>
  <c r="K42" i="32"/>
  <c r="K33" i="32"/>
  <c r="K62" i="32"/>
  <c r="K121" i="32"/>
  <c r="K77" i="32"/>
  <c r="K72" i="32"/>
  <c r="K57" i="32"/>
  <c r="K47" i="32"/>
  <c r="K108" i="32"/>
  <c r="K56" i="32"/>
  <c r="K26" i="32"/>
  <c r="K116" i="32"/>
  <c r="K17" i="32"/>
  <c r="K125" i="32"/>
  <c r="K71" i="32"/>
  <c r="K64" i="32"/>
  <c r="K65" i="32"/>
  <c r="K16" i="32"/>
  <c r="K46" i="32"/>
  <c r="K96" i="32"/>
  <c r="K104" i="32"/>
  <c r="K113" i="32"/>
  <c r="K31" i="32"/>
  <c r="K12" i="32"/>
  <c r="K11" i="32"/>
  <c r="K76" i="32"/>
  <c r="K50" i="32"/>
  <c r="K80" i="32"/>
  <c r="K92" i="32"/>
  <c r="K45" i="32"/>
  <c r="K136" i="32"/>
  <c r="K119" i="32"/>
  <c r="K127" i="32"/>
  <c r="K66" i="32"/>
  <c r="K126" i="32"/>
  <c r="K60" i="32"/>
  <c r="K103" i="32"/>
  <c r="K87" i="32"/>
  <c r="K74" i="32"/>
  <c r="K43" i="32"/>
  <c r="K22" i="32"/>
  <c r="K55" i="32"/>
  <c r="K109" i="32"/>
  <c r="K21" i="32"/>
  <c r="K86" i="32"/>
  <c r="K15" i="32"/>
  <c r="K70" i="32"/>
  <c r="K10" i="32"/>
  <c r="K110" i="32"/>
  <c r="K99" i="32"/>
  <c r="K130" i="32"/>
  <c r="K27" i="32"/>
  <c r="K38" i="32"/>
  <c r="K128" i="32"/>
  <c r="K37" i="32"/>
  <c r="K63" i="32"/>
  <c r="K9" i="32"/>
  <c r="K8" i="32"/>
  <c r="K7" i="32"/>
  <c r="K6" i="32"/>
  <c r="K5" i="32"/>
  <c r="K4" i="32"/>
  <c r="K3" i="32"/>
  <c r="K500" i="32"/>
  <c r="K369" i="32"/>
  <c r="K145" i="32"/>
  <c r="K882" i="32"/>
  <c r="K677" i="32"/>
  <c r="K168" i="32"/>
  <c r="K404" i="32"/>
  <c r="K190" i="32"/>
  <c r="K468" i="32"/>
  <c r="K461" i="32"/>
  <c r="K186" i="32"/>
  <c r="K918" i="32"/>
  <c r="K795" i="32"/>
  <c r="K856" i="32"/>
  <c r="K313" i="32"/>
  <c r="K702" i="32"/>
  <c r="K747" i="32"/>
  <c r="K597" i="32"/>
  <c r="K233" i="32"/>
  <c r="K735" i="32"/>
  <c r="K528" i="32"/>
  <c r="K914" i="32"/>
  <c r="K763" i="32"/>
  <c r="K349" i="32"/>
  <c r="K950" i="32"/>
  <c r="K729" i="32"/>
  <c r="K149" i="32"/>
  <c r="K266" i="32"/>
  <c r="K170" i="32"/>
  <c r="K450" i="32"/>
  <c r="K361" i="32"/>
  <c r="K712" i="32"/>
  <c r="K360" i="32"/>
  <c r="K199" i="32"/>
  <c r="K510" i="32"/>
  <c r="K499" i="32"/>
  <c r="K373" i="32"/>
  <c r="K940" i="32"/>
  <c r="K814" i="32"/>
  <c r="K875" i="32"/>
  <c r="K348" i="32"/>
  <c r="K721" i="32"/>
  <c r="K764" i="32"/>
  <c r="K614" i="32"/>
  <c r="K248" i="32"/>
  <c r="K751" i="32"/>
  <c r="K544" i="32"/>
  <c r="K930" i="32"/>
  <c r="K224" i="32"/>
  <c r="K501" i="32"/>
  <c r="K713" i="32"/>
  <c r="K442" i="32"/>
  <c r="K379" i="32"/>
  <c r="K419" i="32"/>
  <c r="K497" i="32"/>
  <c r="K695" i="32"/>
  <c r="K715" i="32"/>
  <c r="K433" i="32"/>
  <c r="K257" i="32"/>
  <c r="K791" i="32"/>
  <c r="K632" i="32"/>
  <c r="K604" i="32"/>
  <c r="K709" i="32"/>
  <c r="K567" i="32"/>
  <c r="K859" i="32"/>
  <c r="K440" i="32"/>
  <c r="K209" i="32"/>
  <c r="K660" i="32"/>
  <c r="K650" i="32"/>
  <c r="K503" i="32"/>
  <c r="K775" i="32"/>
  <c r="K282" i="32"/>
  <c r="K573" i="32"/>
  <c r="K541" i="32"/>
  <c r="K846" i="32"/>
  <c r="K869" i="32"/>
  <c r="K682" i="32"/>
  <c r="K303" i="32"/>
  <c r="K815" i="32"/>
  <c r="K608" i="32"/>
  <c r="K867" i="32"/>
  <c r="K480" i="32"/>
  <c r="K898" i="32"/>
  <c r="K517" i="32"/>
  <c r="K642" i="32"/>
  <c r="K454" i="32"/>
  <c r="K554" i="32"/>
  <c r="K820" i="32"/>
  <c r="K770" i="32"/>
  <c r="K823" i="32"/>
  <c r="K805" i="32"/>
  <c r="K589" i="32"/>
  <c r="K314" i="32"/>
  <c r="K482" i="32"/>
  <c r="K260" i="32"/>
  <c r="K708" i="32"/>
  <c r="K669" i="32"/>
  <c r="K521" i="32"/>
  <c r="K794" i="32"/>
  <c r="K301" i="32"/>
  <c r="K609" i="32"/>
  <c r="K577" i="32"/>
  <c r="K924" i="32"/>
  <c r="K887" i="32"/>
  <c r="K699" i="32"/>
  <c r="K319" i="32"/>
  <c r="K831" i="32"/>
  <c r="K624" i="32"/>
  <c r="K883" i="32"/>
  <c r="K830" i="32"/>
  <c r="K893" i="32"/>
  <c r="K626" i="32"/>
  <c r="K765" i="32"/>
  <c r="K965" i="32"/>
  <c r="K515" i="32"/>
  <c r="K466" i="32"/>
  <c r="K264" i="32"/>
  <c r="K844" i="32"/>
  <c r="K878" i="32"/>
  <c r="K285" i="32"/>
  <c r="K183" i="32"/>
  <c r="K760" i="32"/>
  <c r="K334" i="32"/>
  <c r="K547" i="32"/>
  <c r="K467" i="32"/>
  <c r="K796" i="32"/>
  <c r="K690" i="32"/>
  <c r="K540" i="32"/>
  <c r="K813" i="32"/>
  <c r="K339" i="32"/>
  <c r="K644" i="32"/>
  <c r="K612" i="32"/>
  <c r="K262" i="32"/>
  <c r="K905" i="32"/>
  <c r="K716" i="32"/>
  <c r="K335" i="32"/>
  <c r="K847" i="32"/>
  <c r="K640" i="32"/>
  <c r="K899" i="32"/>
  <c r="K657" i="32"/>
  <c r="K938" i="32"/>
  <c r="K949" i="32"/>
  <c r="K279" i="32"/>
  <c r="K563" i="32"/>
  <c r="K176" i="32"/>
  <c r="K560" i="32"/>
  <c r="K148" i="32"/>
  <c r="K833" i="32"/>
  <c r="K843" i="32"/>
  <c r="K289" i="32"/>
  <c r="K822" i="32"/>
  <c r="K769" i="32"/>
  <c r="K654" i="32"/>
  <c r="K874" i="32"/>
  <c r="K562" i="32"/>
  <c r="K698" i="32"/>
  <c r="K774" i="32"/>
  <c r="K332" i="32"/>
  <c r="K941" i="32"/>
  <c r="K750" i="32"/>
  <c r="K367" i="32"/>
  <c r="K879" i="32"/>
  <c r="K672" i="32"/>
  <c r="K931" i="32"/>
  <c r="K207" i="32"/>
  <c r="K405" i="32"/>
  <c r="K278" i="32"/>
  <c r="K174" i="32"/>
  <c r="K675" i="32"/>
  <c r="K592" i="32"/>
  <c r="K646" i="32"/>
  <c r="K583" i="32"/>
  <c r="K674" i="32"/>
  <c r="K152" i="32"/>
  <c r="K600" i="32"/>
  <c r="K771" i="32"/>
  <c r="K792" i="32"/>
  <c r="K403" i="32"/>
  <c r="K184" i="32"/>
  <c r="K785" i="32"/>
  <c r="K383" i="32"/>
  <c r="K895" i="32"/>
  <c r="K688" i="32"/>
  <c r="K947" i="32"/>
  <c r="K866" i="32"/>
  <c r="K742" i="32"/>
  <c r="K730" i="32"/>
  <c r="K462" i="32"/>
  <c r="K428" i="32"/>
  <c r="K757" i="32"/>
  <c r="K534" i="32"/>
  <c r="K485" i="32"/>
  <c r="K376" i="32"/>
  <c r="K868" i="32"/>
  <c r="K263" i="32"/>
  <c r="K619" i="32"/>
  <c r="K789" i="32"/>
  <c r="K810" i="32"/>
  <c r="K438" i="32"/>
  <c r="K200" i="32"/>
  <c r="K802" i="32"/>
  <c r="K399" i="32"/>
  <c r="K911" i="32"/>
  <c r="K704" i="32"/>
  <c r="K963" i="32"/>
  <c r="K155" i="32"/>
  <c r="K676" i="32"/>
  <c r="K350" i="32"/>
  <c r="K283" i="32"/>
  <c r="K232" i="32"/>
  <c r="K429" i="32"/>
  <c r="K648" i="32"/>
  <c r="K601" i="32"/>
  <c r="K574" i="32"/>
  <c r="K647" i="32"/>
  <c r="K452" i="32"/>
  <c r="K281" i="32"/>
  <c r="K807" i="32"/>
  <c r="K865" i="32"/>
  <c r="K473" i="32"/>
  <c r="K219" i="32"/>
  <c r="K819" i="32"/>
  <c r="K415" i="32"/>
  <c r="K927" i="32"/>
  <c r="K720" i="32"/>
  <c r="K147" i="32"/>
  <c r="K453" i="32"/>
  <c r="K687" i="32"/>
  <c r="K933" i="32"/>
  <c r="K734" i="32"/>
  <c r="K664" i="32"/>
  <c r="K512" i="32"/>
  <c r="K435" i="32"/>
  <c r="K738" i="32"/>
  <c r="K767" i="32"/>
  <c r="K328" i="32"/>
  <c r="K536" i="32"/>
  <c r="K934" i="32"/>
  <c r="K234" i="32"/>
  <c r="K287" i="32"/>
  <c r="K725" i="32"/>
  <c r="K441" i="32"/>
  <c r="K743" i="32"/>
  <c r="K488" i="32"/>
  <c r="K853" i="32"/>
  <c r="K680" i="32"/>
  <c r="K297" i="32"/>
  <c r="K240" i="32"/>
  <c r="K652" i="32"/>
  <c r="K825" i="32"/>
  <c r="K474" i="32"/>
  <c r="K413" i="32"/>
  <c r="K173" i="32"/>
  <c r="K516" i="32"/>
  <c r="K762" i="32"/>
  <c r="K321" i="32"/>
  <c r="K247" i="32"/>
  <c r="K396" i="32"/>
  <c r="K634" i="32"/>
  <c r="K661" i="32"/>
  <c r="K806" i="32"/>
  <c r="K907" i="32"/>
  <c r="K707" i="32"/>
  <c r="K239" i="32"/>
  <c r="K956" i="32"/>
  <c r="K793" i="32"/>
  <c r="K300" i="32"/>
  <c r="K697" i="32"/>
  <c r="K861" i="32"/>
  <c r="K885" i="32"/>
  <c r="K508" i="32"/>
  <c r="K235" i="32"/>
  <c r="K836" i="32"/>
  <c r="K431" i="32"/>
  <c r="K943" i="32"/>
  <c r="K736" i="32"/>
  <c r="K179" i="32"/>
  <c r="K605" i="32"/>
  <c r="K603" i="32"/>
  <c r="K202" i="32"/>
  <c r="K839" i="32"/>
  <c r="K496" i="32"/>
  <c r="K569" i="32"/>
  <c r="K754" i="32"/>
  <c r="K724" i="32"/>
  <c r="K689" i="32"/>
  <c r="K380" i="32"/>
  <c r="K739" i="32"/>
  <c r="K587" i="32"/>
  <c r="K962" i="32"/>
  <c r="K210" i="32"/>
  <c r="K177" i="32"/>
  <c r="K489" i="32"/>
  <c r="K622" i="32"/>
  <c r="K916" i="32"/>
  <c r="K268" i="32"/>
  <c r="K748" i="32"/>
  <c r="K351" i="32"/>
  <c r="K310" i="32"/>
  <c r="K509" i="32"/>
  <c r="K382" i="32"/>
  <c r="K555" i="32"/>
  <c r="K694" i="32"/>
  <c r="K182" i="32"/>
  <c r="K566" i="32"/>
  <c r="K857" i="32"/>
  <c r="K506" i="32"/>
  <c r="K157" i="32"/>
  <c r="K393" i="32"/>
  <c r="K306" i="32"/>
  <c r="K284" i="32"/>
  <c r="K759" i="32"/>
  <c r="K711" i="32"/>
  <c r="K877" i="32"/>
  <c r="K955" i="32"/>
  <c r="K889" i="32"/>
  <c r="K309" i="32"/>
  <c r="K372" i="32"/>
  <c r="K812" i="32"/>
  <c r="K318" i="32"/>
  <c r="K717" i="32"/>
  <c r="K881" i="32"/>
  <c r="K904" i="32"/>
  <c r="K525" i="32"/>
  <c r="K273" i="32"/>
  <c r="K854" i="32"/>
  <c r="K447" i="32"/>
  <c r="K959" i="32"/>
  <c r="K752" i="32"/>
  <c r="K211" i="32"/>
  <c r="K929" i="32"/>
  <c r="K630" i="32"/>
  <c r="K458" i="32"/>
  <c r="K195" i="32"/>
  <c r="K169" i="32"/>
  <c r="K292" i="32"/>
  <c r="K684" i="32"/>
  <c r="K228" i="32"/>
  <c r="K222" i="32"/>
  <c r="K532" i="32"/>
  <c r="K631" i="32"/>
  <c r="K398" i="32"/>
  <c r="K576" i="32"/>
  <c r="K230" i="32"/>
  <c r="K420" i="32"/>
  <c r="K828" i="32"/>
  <c r="K621" i="32"/>
  <c r="K731" i="32"/>
  <c r="K377" i="32"/>
  <c r="K656" i="32"/>
  <c r="K797" i="32"/>
  <c r="K493" i="32"/>
  <c r="K788" i="32"/>
  <c r="K629" i="32"/>
  <c r="K766" i="32"/>
  <c r="K347" i="32"/>
  <c r="K227" i="32"/>
  <c r="K246" i="32"/>
  <c r="K274" i="32"/>
  <c r="K625" i="32"/>
  <c r="K668" i="32"/>
  <c r="K180" i="32"/>
  <c r="K470" i="32"/>
  <c r="K582" i="32"/>
  <c r="K900" i="32"/>
  <c r="K782" i="32"/>
  <c r="K808" i="32"/>
  <c r="K902" i="32"/>
  <c r="K276" i="32"/>
  <c r="K913" i="32"/>
  <c r="K346" i="32"/>
  <c r="K408" i="32"/>
  <c r="K852" i="32"/>
  <c r="K338" i="32"/>
  <c r="K737" i="32"/>
  <c r="K901" i="32"/>
  <c r="K151" i="32"/>
  <c r="K561" i="32"/>
  <c r="K290" i="32"/>
  <c r="K872" i="32"/>
  <c r="K463" i="32"/>
  <c r="K256" i="32"/>
  <c r="K768" i="32"/>
  <c r="K243" i="32"/>
  <c r="K343" i="32"/>
  <c r="K635" i="32"/>
  <c r="K475" i="32"/>
  <c r="K703" i="32"/>
  <c r="K359" i="32"/>
  <c r="K776" i="32"/>
  <c r="K374" i="32"/>
  <c r="K315" i="32"/>
  <c r="K471" i="32"/>
  <c r="K894" i="32"/>
  <c r="K786" i="32"/>
  <c r="K783" i="32"/>
  <c r="K203" i="32"/>
  <c r="K809" i="32"/>
  <c r="K953" i="32"/>
  <c r="K327" i="32"/>
  <c r="K826" i="32"/>
  <c r="K586" i="32"/>
  <c r="K910" i="32"/>
  <c r="K558" i="32"/>
  <c r="K733" i="32"/>
  <c r="K387" i="32"/>
  <c r="K513" i="32"/>
  <c r="K216" i="32"/>
  <c r="K531" i="32"/>
  <c r="K326" i="32"/>
  <c r="K518" i="32"/>
  <c r="K888" i="32"/>
  <c r="K714" i="32"/>
  <c r="K917" i="32"/>
  <c r="K641" i="32"/>
  <c r="K323" i="32"/>
  <c r="K333" i="32"/>
  <c r="K305" i="32"/>
  <c r="K258" i="32"/>
  <c r="K549" i="32"/>
  <c r="K628" i="32"/>
  <c r="K154" i="32"/>
  <c r="K909" i="32"/>
  <c r="K858" i="32"/>
  <c r="K144" i="32"/>
  <c r="K340" i="32"/>
  <c r="K937" i="32"/>
  <c r="K401" i="32"/>
  <c r="K427" i="32"/>
  <c r="K873" i="32"/>
  <c r="K356" i="32"/>
  <c r="K835" i="32"/>
  <c r="K920" i="32"/>
  <c r="K158" i="32"/>
  <c r="K596" i="32"/>
  <c r="K307" i="32"/>
  <c r="K890" i="32"/>
  <c r="K479" i="32"/>
  <c r="K272" i="32"/>
  <c r="K784" i="32"/>
  <c r="K153" i="32"/>
  <c r="K951" i="32"/>
  <c r="K229" i="32"/>
  <c r="K651" i="32"/>
  <c r="K638" i="32"/>
  <c r="K692" i="32"/>
  <c r="K719" i="32"/>
  <c r="K777" i="32"/>
  <c r="K198" i="32"/>
  <c r="K255" i="32"/>
  <c r="K530" i="32"/>
  <c r="K164" i="32"/>
  <c r="K798" i="32"/>
  <c r="K519" i="32"/>
  <c r="K799" i="32"/>
  <c r="K556" i="32"/>
  <c r="K218" i="32"/>
  <c r="K744" i="32"/>
  <c r="K863" i="32"/>
  <c r="K395" i="32"/>
  <c r="K204" i="32"/>
  <c r="K670" i="32"/>
  <c r="K504" i="32"/>
  <c r="K407" i="32"/>
  <c r="K163" i="32"/>
  <c r="K637" i="32"/>
  <c r="K860" i="32"/>
  <c r="K434" i="32"/>
  <c r="K363" i="32"/>
  <c r="K602" i="32"/>
  <c r="K726" i="32"/>
  <c r="K187" i="32"/>
  <c r="K958" i="32"/>
  <c r="K244" i="32"/>
  <c r="K241" i="32"/>
  <c r="K932" i="32"/>
  <c r="K325" i="32"/>
  <c r="K439" i="32"/>
  <c r="K446" i="32"/>
  <c r="K156" i="32"/>
  <c r="K542" i="32"/>
  <c r="K855" i="32"/>
  <c r="K939" i="32"/>
  <c r="K214" i="32"/>
  <c r="K649" i="32"/>
  <c r="K324" i="32"/>
  <c r="K908" i="32"/>
  <c r="K495" i="32"/>
  <c r="K288" i="32"/>
  <c r="K800" i="32"/>
  <c r="K185" i="32"/>
  <c r="K710" i="32"/>
  <c r="K696" i="32"/>
  <c r="K370" i="32"/>
  <c r="K666" i="32"/>
  <c r="K220" i="32"/>
  <c r="K580" i="32"/>
  <c r="K412" i="32"/>
  <c r="K449" i="32"/>
  <c r="K946" i="32"/>
  <c r="K526" i="32"/>
  <c r="K553" i="32"/>
  <c r="K237" i="32"/>
  <c r="K658" i="32"/>
  <c r="K851" i="32"/>
  <c r="K259" i="32"/>
  <c r="K610" i="32"/>
  <c r="K915" i="32"/>
  <c r="K291" i="32"/>
  <c r="K388" i="32"/>
  <c r="K862" i="32"/>
  <c r="K295" i="32"/>
  <c r="K552" i="32"/>
  <c r="K824" i="32"/>
  <c r="K935" i="32"/>
  <c r="K390" i="32"/>
  <c r="K892" i="32"/>
  <c r="K459" i="32"/>
  <c r="K492" i="32"/>
  <c r="K821" i="32"/>
  <c r="K160" i="32"/>
  <c r="K330" i="32"/>
  <c r="K206" i="32"/>
  <c r="K250" i="32"/>
  <c r="K252" i="32"/>
  <c r="K302" i="32"/>
  <c r="K345" i="32"/>
  <c r="K476" i="32"/>
  <c r="K465" i="32"/>
  <c r="K167" i="32"/>
  <c r="K599" i="32"/>
  <c r="K876" i="32"/>
  <c r="K961" i="32"/>
  <c r="K238" i="32"/>
  <c r="K667" i="32"/>
  <c r="K341" i="32"/>
  <c r="K926" i="32"/>
  <c r="K511" i="32"/>
  <c r="K304" i="32"/>
  <c r="K816" i="32"/>
  <c r="K217" i="32"/>
  <c r="K817" i="32"/>
  <c r="K546" i="32"/>
  <c r="K269" i="32"/>
  <c r="K231" i="32"/>
  <c r="K411" i="32"/>
  <c r="K201" i="32"/>
  <c r="K957" i="32"/>
  <c r="K298" i="32"/>
  <c r="K572" i="32"/>
  <c r="K781" i="32"/>
  <c r="K548" i="32"/>
  <c r="K271" i="32"/>
  <c r="K578" i="32"/>
  <c r="K665" i="32"/>
  <c r="K790" i="32"/>
  <c r="K308" i="32"/>
  <c r="K923" i="32"/>
  <c r="K645" i="32"/>
  <c r="K936" i="32"/>
  <c r="K418" i="32"/>
  <c r="K723" i="32"/>
  <c r="K522" i="32"/>
  <c r="K718" i="32"/>
  <c r="K193" i="32"/>
  <c r="K659" i="32"/>
  <c r="K787" i="32"/>
  <c r="K948" i="32"/>
  <c r="K537" i="32"/>
  <c r="K208" i="32"/>
  <c r="K921" i="32"/>
  <c r="K455" i="32"/>
  <c r="K486" i="32"/>
  <c r="K841" i="32"/>
  <c r="K265" i="32"/>
  <c r="K192" i="32"/>
  <c r="K354" i="32"/>
  <c r="K267" i="32"/>
  <c r="K270" i="32"/>
  <c r="K293" i="32"/>
  <c r="K344" i="32"/>
  <c r="K365" i="32"/>
  <c r="K514" i="32"/>
  <c r="K484" i="32"/>
  <c r="K225" i="32"/>
  <c r="K618" i="32"/>
  <c r="K205" i="32"/>
  <c r="K884" i="32"/>
  <c r="K261" i="32"/>
  <c r="K685" i="32"/>
  <c r="K358" i="32"/>
  <c r="K945" i="32"/>
  <c r="K527" i="32"/>
  <c r="K320" i="32"/>
  <c r="K832" i="32"/>
  <c r="CS336" i="24" l="1"/>
  <c r="CR337" i="24"/>
  <c r="CV337" i="24" s="1"/>
  <c r="CT335" i="24"/>
  <c r="CU335" i="24"/>
  <c r="CW335" i="24"/>
  <c r="CX335" i="24"/>
  <c r="CY335" i="24"/>
  <c r="CD401" i="24"/>
  <c r="CA401" i="24"/>
  <c r="CE401" i="24"/>
  <c r="CB401" i="24"/>
  <c r="CF401" i="24"/>
  <c r="BY403" i="24"/>
  <c r="CC402" i="24"/>
  <c r="BZ402" i="24"/>
  <c r="AX204" i="24"/>
  <c r="AH205" i="24"/>
  <c r="AI204" i="24"/>
  <c r="AL204" i="24"/>
  <c r="AO204" i="24"/>
  <c r="AU204" i="24"/>
  <c r="AR204" i="24"/>
  <c r="AY203" i="24"/>
  <c r="BA203" i="24"/>
  <c r="AS203" i="24"/>
  <c r="AP203" i="24"/>
  <c r="AJ203" i="24"/>
  <c r="AV203" i="24"/>
  <c r="AT203" i="24"/>
  <c r="BE203" i="24"/>
  <c r="AQ203" i="24"/>
  <c r="AK203" i="24"/>
  <c r="AZ203" i="24"/>
  <c r="AM203" i="24"/>
  <c r="BD203" i="24"/>
  <c r="AW203" i="24"/>
  <c r="AN203" i="24"/>
  <c r="K23" i="25"/>
  <c r="E144" i="26"/>
  <c r="A145" i="26"/>
  <c r="B144" i="26"/>
  <c r="C143" i="26"/>
  <c r="D143" i="26"/>
  <c r="F143" i="26"/>
  <c r="G143" i="26"/>
  <c r="H143" i="26"/>
  <c r="I24" i="25"/>
  <c r="J24" i="25"/>
  <c r="C24" i="25"/>
  <c r="F24" i="25"/>
  <c r="D24" i="25"/>
  <c r="G24" i="25"/>
  <c r="B25" i="25"/>
  <c r="E25" i="25"/>
  <c r="H25" i="25"/>
  <c r="A26" i="25"/>
  <c r="D25" i="14"/>
  <c r="C25" i="14"/>
  <c r="L25" i="14"/>
  <c r="S25" i="14"/>
  <c r="M25" i="14"/>
  <c r="G25" i="14"/>
  <c r="R25" i="14"/>
  <c r="J25" i="14"/>
  <c r="F25" i="14"/>
  <c r="O25" i="14"/>
  <c r="I25" i="14"/>
  <c r="P25" i="14"/>
  <c r="A27" i="14"/>
  <c r="Q26" i="14"/>
  <c r="H26" i="14"/>
  <c r="E26" i="14"/>
  <c r="N26" i="14"/>
  <c r="B26" i="14"/>
  <c r="K26" i="14"/>
  <c r="D85" i="17"/>
  <c r="A86" i="17"/>
  <c r="G85" i="34"/>
  <c r="D85" i="34"/>
  <c r="C85" i="34"/>
  <c r="F85" i="34"/>
  <c r="B86" i="34"/>
  <c r="A87" i="34"/>
  <c r="E86" i="34"/>
  <c r="H20" i="3"/>
  <c r="F21" i="3"/>
  <c r="G21" i="3"/>
  <c r="E22" i="3"/>
  <c r="A23" i="3"/>
  <c r="B22" i="3"/>
  <c r="D21" i="3"/>
  <c r="C21" i="3"/>
  <c r="C16" i="2"/>
  <c r="D16" i="2"/>
  <c r="J16" i="2"/>
  <c r="E16" i="2"/>
  <c r="F16" i="2" s="1"/>
  <c r="I15" i="2"/>
  <c r="G15" i="2"/>
  <c r="C15" i="2"/>
  <c r="F15" i="2"/>
  <c r="D15" i="2"/>
  <c r="A17" i="2"/>
  <c r="H16" i="2"/>
  <c r="I16" i="2" s="1"/>
  <c r="L2" i="32" a="1"/>
  <c r="M138" i="32" s="1"/>
  <c r="CS337" i="24" l="1"/>
  <c r="CR338" i="24"/>
  <c r="CV338" i="24" s="1"/>
  <c r="CX336" i="24"/>
  <c r="CY336" i="24"/>
  <c r="CU336" i="24"/>
  <c r="CT336" i="24"/>
  <c r="CW336" i="24"/>
  <c r="CC403" i="24"/>
  <c r="BZ403" i="24"/>
  <c r="BY404" i="24"/>
  <c r="CB402" i="24"/>
  <c r="CD402" i="24"/>
  <c r="CF402" i="24"/>
  <c r="CA402" i="24"/>
  <c r="CE402" i="24"/>
  <c r="AT204" i="24"/>
  <c r="AV204" i="24"/>
  <c r="AW204" i="24"/>
  <c r="AK204" i="24"/>
  <c r="AY204" i="24"/>
  <c r="AZ204" i="24"/>
  <c r="BA204" i="24"/>
  <c r="AP204" i="24"/>
  <c r="BD204" i="24"/>
  <c r="BE204" i="24"/>
  <c r="AJ204" i="24"/>
  <c r="AM204" i="24"/>
  <c r="AQ204" i="24"/>
  <c r="AS204" i="24"/>
  <c r="AN204" i="24"/>
  <c r="AX205" i="24"/>
  <c r="AR205" i="24"/>
  <c r="AH206" i="24"/>
  <c r="AL205" i="24"/>
  <c r="AO205" i="24"/>
  <c r="AU205" i="24"/>
  <c r="AI205" i="24"/>
  <c r="K24" i="25"/>
  <c r="A27" i="25"/>
  <c r="H26" i="25"/>
  <c r="B26" i="25"/>
  <c r="E26" i="25"/>
  <c r="I25" i="25"/>
  <c r="F25" i="25"/>
  <c r="J25" i="25"/>
  <c r="D25" i="25"/>
  <c r="C25" i="25"/>
  <c r="K25" i="25"/>
  <c r="G25" i="25"/>
  <c r="F144" i="26"/>
  <c r="H144" i="26"/>
  <c r="C144" i="26"/>
  <c r="D144" i="26"/>
  <c r="G144" i="26"/>
  <c r="B145" i="26"/>
  <c r="E145" i="26"/>
  <c r="A146" i="26"/>
  <c r="A28" i="14"/>
  <c r="H27" i="14"/>
  <c r="Q27" i="14"/>
  <c r="N27" i="14"/>
  <c r="B27" i="14"/>
  <c r="K27" i="14"/>
  <c r="E27" i="14"/>
  <c r="P26" i="14"/>
  <c r="O26" i="14"/>
  <c r="F26" i="14"/>
  <c r="I26" i="14"/>
  <c r="D26" i="14"/>
  <c r="G26" i="14"/>
  <c r="R26" i="14"/>
  <c r="C26" i="14"/>
  <c r="J26" i="14"/>
  <c r="M26" i="14"/>
  <c r="L26" i="14"/>
  <c r="S26" i="14"/>
  <c r="D86" i="17"/>
  <c r="A87" i="17"/>
  <c r="B87" i="34"/>
  <c r="E87" i="34"/>
  <c r="A88" i="34"/>
  <c r="D86" i="34"/>
  <c r="C86" i="34"/>
  <c r="G86" i="34"/>
  <c r="F86" i="34"/>
  <c r="H21" i="3"/>
  <c r="F22" i="3"/>
  <c r="G22" i="3"/>
  <c r="D22" i="3"/>
  <c r="C22" i="3"/>
  <c r="E23" i="3"/>
  <c r="A24" i="3"/>
  <c r="B23" i="3"/>
  <c r="K16" i="2"/>
  <c r="K15" i="2"/>
  <c r="H17" i="2"/>
  <c r="E17" i="2"/>
  <c r="B17" i="2"/>
  <c r="A18" i="2"/>
  <c r="M112" i="32"/>
  <c r="M137" i="32"/>
  <c r="M66" i="32"/>
  <c r="M46" i="32"/>
  <c r="M24" i="32"/>
  <c r="M82" i="32"/>
  <c r="M78" i="32"/>
  <c r="M79" i="32"/>
  <c r="M96" i="32"/>
  <c r="M40" i="32"/>
  <c r="M47" i="32"/>
  <c r="M67" i="32"/>
  <c r="M41" i="32"/>
  <c r="M39" i="32"/>
  <c r="M54" i="32"/>
  <c r="M83" i="32"/>
  <c r="M135" i="32"/>
  <c r="M129" i="32"/>
  <c r="M111" i="32"/>
  <c r="M114" i="32"/>
  <c r="M17" i="32"/>
  <c r="M25" i="32"/>
  <c r="M126" i="32"/>
  <c r="M95" i="32"/>
  <c r="M30" i="32"/>
  <c r="M11" i="32"/>
  <c r="M75" i="32"/>
  <c r="M92" i="32"/>
  <c r="M62" i="32"/>
  <c r="M113" i="32"/>
  <c r="M52" i="32"/>
  <c r="M18" i="32"/>
  <c r="M97" i="32"/>
  <c r="M125" i="32"/>
  <c r="M123" i="32"/>
  <c r="M130" i="32"/>
  <c r="M16" i="32"/>
  <c r="M109" i="32"/>
  <c r="M26" i="32"/>
  <c r="M90" i="32"/>
  <c r="M84" i="32"/>
  <c r="M99" i="32"/>
  <c r="M110" i="32"/>
  <c r="M132" i="32"/>
  <c r="M104" i="32"/>
  <c r="M22" i="32"/>
  <c r="M127" i="32"/>
  <c r="M76" i="32"/>
  <c r="M36" i="32"/>
  <c r="M21" i="32"/>
  <c r="M72" i="32"/>
  <c r="M27" i="32"/>
  <c r="M68" i="32"/>
  <c r="M94" i="32"/>
  <c r="M77" i="32"/>
  <c r="M31" i="32"/>
  <c r="M33" i="32"/>
  <c r="M32" i="32"/>
  <c r="M116" i="32"/>
  <c r="M73" i="32"/>
  <c r="M57" i="32"/>
  <c r="M51" i="32"/>
  <c r="M42" i="32"/>
  <c r="M55" i="32"/>
  <c r="M49" i="32"/>
  <c r="M45" i="32"/>
  <c r="M13" i="32"/>
  <c r="M106" i="32"/>
  <c r="M56" i="32"/>
  <c r="M91" i="32"/>
  <c r="M89" i="32"/>
  <c r="M124" i="32"/>
  <c r="M87" i="32"/>
  <c r="M131" i="32"/>
  <c r="M74" i="32"/>
  <c r="M88" i="32"/>
  <c r="M128" i="32"/>
  <c r="M81" i="32"/>
  <c r="M20" i="32"/>
  <c r="M35" i="32"/>
  <c r="M29" i="32"/>
  <c r="M98" i="32"/>
  <c r="M38" i="32"/>
  <c r="L2" i="32"/>
  <c r="M108" i="32"/>
  <c r="M58" i="32"/>
  <c r="M59" i="32"/>
  <c r="M70" i="32"/>
  <c r="M65" i="32"/>
  <c r="M121" i="32"/>
  <c r="M118" i="32"/>
  <c r="M28" i="32"/>
  <c r="M12" i="32"/>
  <c r="M4" i="32"/>
  <c r="M50" i="32"/>
  <c r="M19" i="32"/>
  <c r="M103" i="32"/>
  <c r="M102" i="32"/>
  <c r="M63" i="32"/>
  <c r="M5" i="32"/>
  <c r="M10" i="32"/>
  <c r="M34" i="32"/>
  <c r="M14" i="32"/>
  <c r="M134" i="32"/>
  <c r="M119" i="32"/>
  <c r="M122" i="32"/>
  <c r="M6" i="32"/>
  <c r="M37" i="32"/>
  <c r="M100" i="32"/>
  <c r="M43" i="32"/>
  <c r="M15" i="32"/>
  <c r="M105" i="32"/>
  <c r="M136" i="32"/>
  <c r="M101" i="32"/>
  <c r="M115" i="32"/>
  <c r="M85" i="32"/>
  <c r="M7" i="32"/>
  <c r="M86" i="32"/>
  <c r="M69" i="32"/>
  <c r="M64" i="32"/>
  <c r="M48" i="32"/>
  <c r="M8" i="32"/>
  <c r="M53" i="32"/>
  <c r="M117" i="32"/>
  <c r="M71" i="32"/>
  <c r="M80" i="32"/>
  <c r="M93" i="32"/>
  <c r="M107" i="32"/>
  <c r="M23" i="32"/>
  <c r="M120" i="32"/>
  <c r="M60" i="32"/>
  <c r="M9" i="32"/>
  <c r="M61" i="32"/>
  <c r="M44" i="32"/>
  <c r="M133" i="32"/>
  <c r="CR339" i="24" l="1"/>
  <c r="CV339" i="24" s="1"/>
  <c r="CS338" i="24"/>
  <c r="CT337" i="24"/>
  <c r="CU337" i="24"/>
  <c r="CW337" i="24"/>
  <c r="CX337" i="24"/>
  <c r="CY337" i="24"/>
  <c r="CC404" i="24"/>
  <c r="BZ404" i="24"/>
  <c r="BY405" i="24"/>
  <c r="CB403" i="24"/>
  <c r="CD403" i="24"/>
  <c r="CA403" i="24"/>
  <c r="CE403" i="24"/>
  <c r="CF403" i="24"/>
  <c r="AM205" i="24"/>
  <c r="AV205" i="24"/>
  <c r="BE205" i="24"/>
  <c r="AW205" i="24"/>
  <c r="AQ205" i="24"/>
  <c r="AN205" i="24"/>
  <c r="AS205" i="24"/>
  <c r="AY205" i="24"/>
  <c r="BA205" i="24"/>
  <c r="BD205" i="24"/>
  <c r="AJ205" i="24"/>
  <c r="AT205" i="24"/>
  <c r="AZ205" i="24"/>
  <c r="AK205" i="24"/>
  <c r="AP205" i="24"/>
  <c r="AO206" i="24"/>
  <c r="AI206" i="24"/>
  <c r="AH207" i="24"/>
  <c r="AU206" i="24"/>
  <c r="AL206" i="24"/>
  <c r="AX206" i="24"/>
  <c r="AR206" i="24"/>
  <c r="A147" i="26"/>
  <c r="B146" i="26"/>
  <c r="E146" i="26"/>
  <c r="D145" i="26"/>
  <c r="C145" i="26"/>
  <c r="F145" i="26"/>
  <c r="G145" i="26"/>
  <c r="H145" i="26"/>
  <c r="K26" i="25"/>
  <c r="C26" i="25"/>
  <c r="I26" i="25"/>
  <c r="G26" i="25"/>
  <c r="J26" i="25"/>
  <c r="D26" i="25"/>
  <c r="F26" i="25"/>
  <c r="B27" i="25"/>
  <c r="H27" i="25"/>
  <c r="A28" i="25"/>
  <c r="E27" i="25"/>
  <c r="P27" i="14"/>
  <c r="J27" i="14"/>
  <c r="R27" i="14"/>
  <c r="S27" i="14"/>
  <c r="D27" i="14"/>
  <c r="G27" i="14"/>
  <c r="C27" i="14"/>
  <c r="O27" i="14"/>
  <c r="I27" i="14"/>
  <c r="F27" i="14"/>
  <c r="M27" i="14"/>
  <c r="L27" i="14"/>
  <c r="A29" i="14"/>
  <c r="H28" i="14"/>
  <c r="B28" i="14"/>
  <c r="Q28" i="14"/>
  <c r="K28" i="14"/>
  <c r="E28" i="14"/>
  <c r="N28" i="14"/>
  <c r="D87" i="17"/>
  <c r="A88" i="17"/>
  <c r="A89" i="34"/>
  <c r="E88" i="34"/>
  <c r="B88" i="34"/>
  <c r="F87" i="34"/>
  <c r="D87" i="34"/>
  <c r="C87" i="34"/>
  <c r="G87" i="34"/>
  <c r="H22" i="3"/>
  <c r="G23" i="3"/>
  <c r="F23" i="3"/>
  <c r="C23" i="3"/>
  <c r="D23" i="3"/>
  <c r="A25" i="3"/>
  <c r="E24" i="3"/>
  <c r="B24" i="3"/>
  <c r="H18" i="2"/>
  <c r="E18" i="2"/>
  <c r="B18" i="2"/>
  <c r="A19" i="2"/>
  <c r="J17" i="2"/>
  <c r="I17" i="2"/>
  <c r="F17" i="2"/>
  <c r="G17" i="2"/>
  <c r="C17" i="2"/>
  <c r="D17" i="2"/>
  <c r="N2" i="32" a="1"/>
  <c r="N2" i="32" s="1"/>
  <c r="CX338" i="24" l="1"/>
  <c r="CY338" i="24"/>
  <c r="CT338" i="24"/>
  <c r="CU338" i="24"/>
  <c r="CW338" i="24"/>
  <c r="CS339" i="24"/>
  <c r="CR340" i="24"/>
  <c r="CV340" i="24" s="1"/>
  <c r="BY406" i="24"/>
  <c r="CC405" i="24"/>
  <c r="BZ405" i="24"/>
  <c r="CB404" i="24"/>
  <c r="CD404" i="24"/>
  <c r="CA404" i="24"/>
  <c r="CE404" i="24"/>
  <c r="CF404" i="24"/>
  <c r="AX207" i="24"/>
  <c r="AL207" i="24"/>
  <c r="AI207" i="24"/>
  <c r="AO207" i="24"/>
  <c r="AU207" i="24"/>
  <c r="AH208" i="24"/>
  <c r="AR207" i="24"/>
  <c r="AS206" i="24"/>
  <c r="AM206" i="24"/>
  <c r="AP206" i="24"/>
  <c r="AV206" i="24"/>
  <c r="AW206" i="24"/>
  <c r="BA206" i="24"/>
  <c r="AK206" i="24"/>
  <c r="AQ206" i="24"/>
  <c r="BE206" i="24"/>
  <c r="AN206" i="24"/>
  <c r="AZ206" i="24"/>
  <c r="AJ206" i="24"/>
  <c r="AT206" i="24"/>
  <c r="BD206" i="24"/>
  <c r="AY206" i="24"/>
  <c r="A29" i="25"/>
  <c r="H28" i="25"/>
  <c r="E28" i="25"/>
  <c r="B28" i="25"/>
  <c r="I27" i="25"/>
  <c r="J27" i="25"/>
  <c r="D27" i="25"/>
  <c r="G27" i="25"/>
  <c r="K27" i="25"/>
  <c r="C27" i="25"/>
  <c r="F27" i="25"/>
  <c r="H146" i="26"/>
  <c r="C146" i="26"/>
  <c r="D146" i="26"/>
  <c r="F146" i="26"/>
  <c r="G146" i="26"/>
  <c r="B147" i="26"/>
  <c r="A148" i="26"/>
  <c r="E147" i="26"/>
  <c r="A30" i="14"/>
  <c r="N29" i="14"/>
  <c r="Q29" i="14"/>
  <c r="B29" i="14"/>
  <c r="K29" i="14"/>
  <c r="H29" i="14"/>
  <c r="E29" i="14"/>
  <c r="S28" i="14"/>
  <c r="M28" i="14"/>
  <c r="R28" i="14"/>
  <c r="P28" i="14"/>
  <c r="J28" i="14"/>
  <c r="L28" i="14"/>
  <c r="C28" i="14"/>
  <c r="I28" i="14"/>
  <c r="F28" i="14"/>
  <c r="G28" i="14"/>
  <c r="O28" i="14"/>
  <c r="D28" i="14"/>
  <c r="D88" i="17"/>
  <c r="A89" i="17"/>
  <c r="H23" i="3"/>
  <c r="G88" i="34"/>
  <c r="F88" i="34"/>
  <c r="C88" i="34"/>
  <c r="D88" i="34"/>
  <c r="A90" i="34"/>
  <c r="B89" i="34"/>
  <c r="E89" i="34"/>
  <c r="B25" i="3"/>
  <c r="E25" i="3"/>
  <c r="A26" i="3"/>
  <c r="F24" i="3"/>
  <c r="G24" i="3"/>
  <c r="C24" i="3"/>
  <c r="D24" i="3"/>
  <c r="K17" i="2"/>
  <c r="E19" i="2"/>
  <c r="B19" i="2"/>
  <c r="H19" i="2"/>
  <c r="A20" i="2"/>
  <c r="F18" i="2"/>
  <c r="G18" i="2"/>
  <c r="J18" i="2"/>
  <c r="I18" i="2"/>
  <c r="C18" i="2"/>
  <c r="D18" i="2"/>
  <c r="N1" i="32" a="1"/>
  <c r="N1" i="32" s="1"/>
  <c r="A15" i="32" s="1"/>
  <c r="B15" i="32" s="1"/>
  <c r="CW339" i="24" l="1"/>
  <c r="CX339" i="24"/>
  <c r="CT339" i="24"/>
  <c r="CU339" i="24"/>
  <c r="CY339" i="24"/>
  <c r="CS340" i="24"/>
  <c r="CR341" i="24"/>
  <c r="CV341" i="24" s="1"/>
  <c r="CD405" i="24"/>
  <c r="CE405" i="24"/>
  <c r="CA405" i="24"/>
  <c r="CB405" i="24"/>
  <c r="CF405" i="24"/>
  <c r="CC406" i="24"/>
  <c r="BY407" i="24"/>
  <c r="BZ406" i="24"/>
  <c r="AU208" i="24"/>
  <c r="AO208" i="24"/>
  <c r="AL208" i="24"/>
  <c r="AR208" i="24"/>
  <c r="AH209" i="24"/>
  <c r="AX208" i="24"/>
  <c r="AI208" i="24"/>
  <c r="AQ207" i="24"/>
  <c r="AJ207" i="24"/>
  <c r="AS207" i="24"/>
  <c r="AT207" i="24"/>
  <c r="BE207" i="24"/>
  <c r="AK207" i="24"/>
  <c r="AM207" i="24"/>
  <c r="AZ207" i="24"/>
  <c r="BA207" i="24"/>
  <c r="BD207" i="24"/>
  <c r="AY207" i="24"/>
  <c r="AV207" i="24"/>
  <c r="AN207" i="24"/>
  <c r="AW207" i="24"/>
  <c r="AP207" i="24"/>
  <c r="C147" i="26"/>
  <c r="D147" i="26"/>
  <c r="H147" i="26"/>
  <c r="F147" i="26"/>
  <c r="G147" i="26"/>
  <c r="C28" i="25"/>
  <c r="F28" i="25"/>
  <c r="K28" i="25"/>
  <c r="J28" i="25"/>
  <c r="D28" i="25"/>
  <c r="G28" i="25"/>
  <c r="I28" i="25"/>
  <c r="E148" i="26"/>
  <c r="A149" i="26"/>
  <c r="B148" i="26"/>
  <c r="E29" i="25"/>
  <c r="B29" i="25"/>
  <c r="H29" i="25"/>
  <c r="A30" i="25"/>
  <c r="P29" i="14"/>
  <c r="R29" i="14"/>
  <c r="F29" i="14"/>
  <c r="O29" i="14"/>
  <c r="J29" i="14"/>
  <c r="M29" i="14"/>
  <c r="I29" i="14"/>
  <c r="C29" i="14"/>
  <c r="G29" i="14"/>
  <c r="S29" i="14"/>
  <c r="D29" i="14"/>
  <c r="L29" i="14"/>
  <c r="A31" i="14"/>
  <c r="H30" i="14"/>
  <c r="E30" i="14"/>
  <c r="Q30" i="14"/>
  <c r="N30" i="14"/>
  <c r="B30" i="14"/>
  <c r="K30" i="14"/>
  <c r="D89" i="17"/>
  <c r="A90" i="17"/>
  <c r="C89" i="34"/>
  <c r="D89" i="34"/>
  <c r="G89" i="34"/>
  <c r="F89" i="34"/>
  <c r="B90" i="34"/>
  <c r="E90" i="34"/>
  <c r="A91" i="34"/>
  <c r="H24" i="3"/>
  <c r="E26" i="3"/>
  <c r="B26" i="3"/>
  <c r="A27" i="3"/>
  <c r="F25" i="3"/>
  <c r="G25" i="3"/>
  <c r="C25" i="3"/>
  <c r="D25" i="3"/>
  <c r="K18" i="2"/>
  <c r="A21" i="2"/>
  <c r="E20" i="2"/>
  <c r="H20" i="2"/>
  <c r="B20" i="2"/>
  <c r="G19" i="2"/>
  <c r="I19" i="2"/>
  <c r="D19" i="2"/>
  <c r="C19" i="2"/>
  <c r="J19" i="2"/>
  <c r="F19" i="2"/>
  <c r="A16" i="32"/>
  <c r="F16" i="32" s="1"/>
  <c r="F15" i="32"/>
  <c r="H15" i="32" s="1"/>
  <c r="E15" i="32"/>
  <c r="D15" i="32"/>
  <c r="CW340" i="24" l="1"/>
  <c r="CT340" i="24"/>
  <c r="CU340" i="24"/>
  <c r="CX340" i="24"/>
  <c r="CY340" i="24"/>
  <c r="CS341" i="24"/>
  <c r="CR342" i="24"/>
  <c r="CV342" i="24" s="1"/>
  <c r="BZ407" i="24"/>
  <c r="CC407" i="24"/>
  <c r="BY408" i="24"/>
  <c r="CB406" i="24"/>
  <c r="CD406" i="24"/>
  <c r="CA406" i="24"/>
  <c r="CE406" i="24"/>
  <c r="CF406" i="24"/>
  <c r="AX209" i="24"/>
  <c r="AH210" i="24"/>
  <c r="AI209" i="24"/>
  <c r="AR209" i="24"/>
  <c r="AL209" i="24"/>
  <c r="AO209" i="24"/>
  <c r="AU209" i="24"/>
  <c r="AJ208" i="24"/>
  <c r="AM208" i="24"/>
  <c r="AN208" i="24"/>
  <c r="AQ208" i="24"/>
  <c r="AV208" i="24"/>
  <c r="BE208" i="24"/>
  <c r="BA208" i="24"/>
  <c r="AK208" i="24"/>
  <c r="BD208" i="24"/>
  <c r="AW208" i="24"/>
  <c r="AP208" i="24"/>
  <c r="AS208" i="24"/>
  <c r="AT208" i="24"/>
  <c r="AY208" i="24"/>
  <c r="AZ208" i="24"/>
  <c r="A150" i="26"/>
  <c r="B149" i="26"/>
  <c r="E149" i="26"/>
  <c r="B30" i="25"/>
  <c r="H30" i="25"/>
  <c r="E30" i="25"/>
  <c r="A31" i="25"/>
  <c r="G29" i="25"/>
  <c r="I29" i="25"/>
  <c r="J29" i="25"/>
  <c r="D29" i="25"/>
  <c r="F29" i="25"/>
  <c r="C29" i="25"/>
  <c r="K29" i="25"/>
  <c r="G148" i="26"/>
  <c r="C148" i="26"/>
  <c r="H148" i="26"/>
  <c r="D148" i="26"/>
  <c r="F148" i="26"/>
  <c r="A32" i="14"/>
  <c r="H31" i="14"/>
  <c r="E31" i="14"/>
  <c r="N31" i="14"/>
  <c r="B31" i="14"/>
  <c r="Q31" i="14"/>
  <c r="K31" i="14"/>
  <c r="J30" i="14"/>
  <c r="I30" i="14"/>
  <c r="F30" i="14"/>
  <c r="L30" i="14"/>
  <c r="O30" i="14"/>
  <c r="M30" i="14"/>
  <c r="R30" i="14"/>
  <c r="G30" i="14"/>
  <c r="S30" i="14"/>
  <c r="C30" i="14"/>
  <c r="P30" i="14"/>
  <c r="D30" i="14"/>
  <c r="D90" i="17"/>
  <c r="A91" i="17"/>
  <c r="A92" i="34"/>
  <c r="E91" i="34"/>
  <c r="B91" i="34"/>
  <c r="C90" i="34"/>
  <c r="F90" i="34"/>
  <c r="G90" i="34"/>
  <c r="D90" i="34"/>
  <c r="H25" i="3"/>
  <c r="E27" i="3"/>
  <c r="B27" i="3"/>
  <c r="A28" i="3"/>
  <c r="C26" i="3"/>
  <c r="D26" i="3"/>
  <c r="F26" i="3"/>
  <c r="G26" i="3"/>
  <c r="K19" i="2"/>
  <c r="J20" i="2"/>
  <c r="G20" i="2"/>
  <c r="F20" i="2"/>
  <c r="D20" i="2"/>
  <c r="I20" i="2"/>
  <c r="C20" i="2"/>
  <c r="B21" i="2"/>
  <c r="E21" i="2"/>
  <c r="H21" i="2"/>
  <c r="A22" i="2"/>
  <c r="A17" i="32"/>
  <c r="F17" i="32" s="1"/>
  <c r="B16" i="32"/>
  <c r="D16" i="32" s="1"/>
  <c r="G15" i="32"/>
  <c r="I15" i="32" s="1"/>
  <c r="H16" i="32"/>
  <c r="G16" i="32"/>
  <c r="CS342" i="24" l="1"/>
  <c r="CR343" i="24"/>
  <c r="CV343" i="24" s="1"/>
  <c r="CT341" i="24"/>
  <c r="CU341" i="24"/>
  <c r="CY341" i="24"/>
  <c r="CW341" i="24"/>
  <c r="CX341" i="24"/>
  <c r="CC408" i="24"/>
  <c r="BZ408" i="24"/>
  <c r="BY409" i="24"/>
  <c r="CF407" i="24"/>
  <c r="CA407" i="24"/>
  <c r="CB407" i="24"/>
  <c r="CD407" i="24"/>
  <c r="CE407" i="24"/>
  <c r="AV209" i="24"/>
  <c r="AW209" i="24"/>
  <c r="AZ209" i="24"/>
  <c r="AP209" i="24"/>
  <c r="AQ209" i="24"/>
  <c r="AN209" i="24"/>
  <c r="AT209" i="24"/>
  <c r="AY209" i="24"/>
  <c r="AJ209" i="24"/>
  <c r="AS209" i="24"/>
  <c r="BA209" i="24"/>
  <c r="BD209" i="24"/>
  <c r="BE209" i="24"/>
  <c r="AK209" i="24"/>
  <c r="AM209" i="24"/>
  <c r="AI210" i="24"/>
  <c r="AO210" i="24"/>
  <c r="AX210" i="24"/>
  <c r="AR210" i="24"/>
  <c r="AL210" i="24"/>
  <c r="AH211" i="24"/>
  <c r="AU210" i="24"/>
  <c r="H31" i="25"/>
  <c r="E31" i="25"/>
  <c r="A32" i="25"/>
  <c r="B31" i="25"/>
  <c r="D30" i="25"/>
  <c r="F30" i="25"/>
  <c r="I30" i="25"/>
  <c r="G30" i="25"/>
  <c r="J30" i="25"/>
  <c r="C30" i="25"/>
  <c r="K30" i="25"/>
  <c r="C149" i="26"/>
  <c r="G149" i="26"/>
  <c r="H149" i="26"/>
  <c r="F149" i="26"/>
  <c r="D149" i="26"/>
  <c r="A151" i="26"/>
  <c r="E150" i="26"/>
  <c r="B150" i="26"/>
  <c r="C31" i="14"/>
  <c r="R31" i="14"/>
  <c r="L31" i="14"/>
  <c r="S31" i="14"/>
  <c r="M31" i="14"/>
  <c r="F31" i="14"/>
  <c r="J31" i="14"/>
  <c r="D31" i="14"/>
  <c r="G31" i="14"/>
  <c r="I31" i="14"/>
  <c r="O31" i="14"/>
  <c r="P31" i="14"/>
  <c r="A33" i="14"/>
  <c r="B32" i="14"/>
  <c r="N32" i="14"/>
  <c r="E32" i="14"/>
  <c r="Q32" i="14"/>
  <c r="H32" i="14"/>
  <c r="K32" i="14"/>
  <c r="D91" i="17"/>
  <c r="A92" i="17"/>
  <c r="D91" i="34"/>
  <c r="G91" i="34"/>
  <c r="F91" i="34"/>
  <c r="C91" i="34"/>
  <c r="E92" i="34"/>
  <c r="A93" i="34"/>
  <c r="B92" i="34"/>
  <c r="H26" i="3"/>
  <c r="E28" i="3"/>
  <c r="A29" i="3"/>
  <c r="B28" i="3"/>
  <c r="D27" i="3"/>
  <c r="C27" i="3"/>
  <c r="G27" i="3"/>
  <c r="F27" i="3"/>
  <c r="K20" i="2"/>
  <c r="E16" i="32"/>
  <c r="I16" i="32" s="1"/>
  <c r="B22" i="2"/>
  <c r="E22" i="2"/>
  <c r="H22" i="2"/>
  <c r="A23" i="2"/>
  <c r="A18" i="32"/>
  <c r="F18" i="32" s="1"/>
  <c r="D21" i="2"/>
  <c r="F21" i="2"/>
  <c r="C21" i="2"/>
  <c r="J21" i="2"/>
  <c r="I21" i="2"/>
  <c r="G21" i="2"/>
  <c r="B17" i="32"/>
  <c r="D17" i="32" s="1"/>
  <c r="G17" i="32"/>
  <c r="H17" i="32"/>
  <c r="CR344" i="24" l="1"/>
  <c r="CV344" i="24" s="1"/>
  <c r="CS343" i="24"/>
  <c r="CT342" i="24"/>
  <c r="CU342" i="24"/>
  <c r="CW342" i="24"/>
  <c r="CY342" i="24"/>
  <c r="CX342" i="24"/>
  <c r="BY410" i="24"/>
  <c r="BZ409" i="24"/>
  <c r="CC409" i="24"/>
  <c r="CB408" i="24"/>
  <c r="CD408" i="24"/>
  <c r="CF408" i="24"/>
  <c r="CA408" i="24"/>
  <c r="CE408" i="24"/>
  <c r="AJ210" i="24"/>
  <c r="AZ210" i="24"/>
  <c r="BE210" i="24"/>
  <c r="AW210" i="24"/>
  <c r="AN210" i="24"/>
  <c r="AP210" i="24"/>
  <c r="AY210" i="24"/>
  <c r="BA210" i="24"/>
  <c r="BD210" i="24"/>
  <c r="AK210" i="24"/>
  <c r="AS210" i="24"/>
  <c r="AT210" i="24"/>
  <c r="AQ210" i="24"/>
  <c r="AM210" i="24"/>
  <c r="AV210" i="24"/>
  <c r="AL211" i="24"/>
  <c r="AU211" i="24"/>
  <c r="AO211" i="24"/>
  <c r="AX211" i="24"/>
  <c r="AH212" i="24"/>
  <c r="AR211" i="24"/>
  <c r="AI211" i="24"/>
  <c r="C150" i="26"/>
  <c r="D150" i="26"/>
  <c r="F150" i="26"/>
  <c r="G150" i="26"/>
  <c r="H150" i="26"/>
  <c r="A152" i="26"/>
  <c r="B151" i="26"/>
  <c r="E151" i="26"/>
  <c r="G31" i="25"/>
  <c r="C31" i="25"/>
  <c r="J31" i="25"/>
  <c r="K31" i="25"/>
  <c r="D31" i="25"/>
  <c r="I31" i="25"/>
  <c r="F31" i="25"/>
  <c r="B32" i="25"/>
  <c r="E32" i="25"/>
  <c r="A33" i="25"/>
  <c r="H32" i="25"/>
  <c r="G32" i="14"/>
  <c r="D32" i="14"/>
  <c r="J32" i="14"/>
  <c r="O32" i="14"/>
  <c r="C32" i="14"/>
  <c r="P32" i="14"/>
  <c r="L32" i="14"/>
  <c r="I32" i="14"/>
  <c r="M32" i="14"/>
  <c r="S32" i="14"/>
  <c r="R32" i="14"/>
  <c r="F32" i="14"/>
  <c r="A34" i="14"/>
  <c r="B33" i="14"/>
  <c r="K33" i="14"/>
  <c r="H33" i="14"/>
  <c r="Q33" i="14"/>
  <c r="E33" i="14"/>
  <c r="N33" i="14"/>
  <c r="D92" i="17"/>
  <c r="A93" i="17"/>
  <c r="A94" i="34"/>
  <c r="E93" i="34"/>
  <c r="B93" i="34"/>
  <c r="F92" i="34"/>
  <c r="C92" i="34"/>
  <c r="G92" i="34"/>
  <c r="D92" i="34"/>
  <c r="H27" i="3"/>
  <c r="D28" i="3"/>
  <c r="C28" i="3"/>
  <c r="A30" i="3"/>
  <c r="B29" i="3"/>
  <c r="E29" i="3"/>
  <c r="G28" i="3"/>
  <c r="F28" i="3"/>
  <c r="E17" i="32"/>
  <c r="I17" i="32" s="1"/>
  <c r="B18" i="32"/>
  <c r="E18" i="32" s="1"/>
  <c r="K21" i="2"/>
  <c r="G22" i="2"/>
  <c r="J22" i="2"/>
  <c r="C22" i="2"/>
  <c r="F22" i="2"/>
  <c r="D22" i="2"/>
  <c r="I22" i="2"/>
  <c r="H23" i="2"/>
  <c r="A24" i="2"/>
  <c r="E23" i="2"/>
  <c r="B23" i="2"/>
  <c r="A19" i="32"/>
  <c r="B19" i="32" s="1"/>
  <c r="G18" i="32"/>
  <c r="H18" i="32"/>
  <c r="CY343" i="24" l="1"/>
  <c r="CX343" i="24"/>
  <c r="CU343" i="24"/>
  <c r="CT343" i="24"/>
  <c r="CW343" i="24"/>
  <c r="CS344" i="24"/>
  <c r="CR345" i="24"/>
  <c r="CV345" i="24" s="1"/>
  <c r="CE409" i="24"/>
  <c r="CF409" i="24"/>
  <c r="CD409" i="24"/>
  <c r="CA409" i="24"/>
  <c r="CB409" i="24"/>
  <c r="BZ410" i="24"/>
  <c r="BY411" i="24"/>
  <c r="CC410" i="24"/>
  <c r="AU212" i="24"/>
  <c r="AI212" i="24"/>
  <c r="AL212" i="24"/>
  <c r="AO212" i="24"/>
  <c r="AX212" i="24"/>
  <c r="AH213" i="24"/>
  <c r="AR212" i="24"/>
  <c r="AP211" i="24"/>
  <c r="BA211" i="24"/>
  <c r="AY211" i="24"/>
  <c r="AN211" i="24"/>
  <c r="AJ211" i="24"/>
  <c r="AK211" i="24"/>
  <c r="AW211" i="24"/>
  <c r="AQ211" i="24"/>
  <c r="AZ211" i="24"/>
  <c r="AS211" i="24"/>
  <c r="AT211" i="24"/>
  <c r="AV211" i="24"/>
  <c r="BE211" i="24"/>
  <c r="BD211" i="24"/>
  <c r="AM211" i="24"/>
  <c r="C32" i="25"/>
  <c r="I32" i="25"/>
  <c r="D32" i="25"/>
  <c r="F32" i="25"/>
  <c r="G32" i="25"/>
  <c r="J32" i="25"/>
  <c r="K32" i="25"/>
  <c r="F151" i="26"/>
  <c r="G151" i="26"/>
  <c r="C151" i="26"/>
  <c r="D151" i="26"/>
  <c r="H151" i="26"/>
  <c r="E152" i="26"/>
  <c r="A153" i="26"/>
  <c r="B152" i="26"/>
  <c r="A34" i="25"/>
  <c r="H33" i="25"/>
  <c r="E33" i="25"/>
  <c r="B33" i="25"/>
  <c r="P33" i="14"/>
  <c r="F33" i="14"/>
  <c r="L33" i="14"/>
  <c r="S33" i="14"/>
  <c r="M33" i="14"/>
  <c r="R33" i="14"/>
  <c r="D33" i="14"/>
  <c r="J33" i="14"/>
  <c r="I33" i="14"/>
  <c r="C33" i="14"/>
  <c r="O33" i="14"/>
  <c r="G33" i="14"/>
  <c r="A35" i="14"/>
  <c r="K34" i="14"/>
  <c r="H34" i="14"/>
  <c r="N34" i="14"/>
  <c r="E34" i="14"/>
  <c r="Q34" i="14"/>
  <c r="B34" i="14"/>
  <c r="D93" i="17"/>
  <c r="A94" i="17"/>
  <c r="F93" i="34"/>
  <c r="D93" i="34"/>
  <c r="C93" i="34"/>
  <c r="G93" i="34"/>
  <c r="B94" i="34"/>
  <c r="E94" i="34"/>
  <c r="A95" i="34"/>
  <c r="E30" i="3"/>
  <c r="A31" i="3"/>
  <c r="B30" i="3"/>
  <c r="H28" i="3"/>
  <c r="D29" i="3"/>
  <c r="C29" i="3"/>
  <c r="G29" i="3"/>
  <c r="F29" i="3"/>
  <c r="G23" i="2"/>
  <c r="F23" i="2"/>
  <c r="C23" i="2"/>
  <c r="I23" i="2"/>
  <c r="J23" i="2"/>
  <c r="D23" i="2"/>
  <c r="B24" i="2"/>
  <c r="E24" i="2"/>
  <c r="A25" i="2"/>
  <c r="H24" i="2"/>
  <c r="D18" i="32"/>
  <c r="I18" i="32" s="1"/>
  <c r="K22" i="2"/>
  <c r="A20" i="32"/>
  <c r="B20" i="32" s="1"/>
  <c r="F19" i="32"/>
  <c r="H19" i="32" s="1"/>
  <c r="E19" i="32"/>
  <c r="D19" i="32"/>
  <c r="CT344" i="24" l="1"/>
  <c r="CU344" i="24"/>
  <c r="CX344" i="24"/>
  <c r="CY344" i="24"/>
  <c r="CW344" i="24"/>
  <c r="CS345" i="24"/>
  <c r="CR346" i="24"/>
  <c r="CV346" i="24" s="1"/>
  <c r="BZ411" i="24"/>
  <c r="CC411" i="24"/>
  <c r="BY412" i="24"/>
  <c r="CA410" i="24"/>
  <c r="CF410" i="24"/>
  <c r="CE410" i="24"/>
  <c r="CD410" i="24"/>
  <c r="CB410" i="24"/>
  <c r="AX213" i="24"/>
  <c r="AI213" i="24"/>
  <c r="AU213" i="24"/>
  <c r="AR213" i="24"/>
  <c r="AL213" i="24"/>
  <c r="AH214" i="24"/>
  <c r="AO213" i="24"/>
  <c r="BE212" i="24"/>
  <c r="AW212" i="24"/>
  <c r="BD212" i="24"/>
  <c r="AS212" i="24"/>
  <c r="AJ212" i="24"/>
  <c r="AZ212" i="24"/>
  <c r="BA212" i="24"/>
  <c r="AQ212" i="24"/>
  <c r="AY212" i="24"/>
  <c r="AN212" i="24"/>
  <c r="AV212" i="24"/>
  <c r="AP212" i="24"/>
  <c r="AM212" i="24"/>
  <c r="AT212" i="24"/>
  <c r="AK212" i="24"/>
  <c r="C33" i="25"/>
  <c r="I33" i="25"/>
  <c r="K33" i="25"/>
  <c r="D33" i="25"/>
  <c r="F33" i="25"/>
  <c r="G33" i="25"/>
  <c r="J33" i="25"/>
  <c r="E34" i="25"/>
  <c r="B34" i="25"/>
  <c r="A35" i="25"/>
  <c r="H34" i="25"/>
  <c r="E153" i="26"/>
  <c r="A154" i="26"/>
  <c r="B153" i="26"/>
  <c r="D152" i="26"/>
  <c r="C152" i="26"/>
  <c r="G152" i="26"/>
  <c r="H152" i="26"/>
  <c r="F152" i="26"/>
  <c r="M34" i="14"/>
  <c r="D34" i="14"/>
  <c r="I34" i="14"/>
  <c r="P34" i="14"/>
  <c r="S34" i="14"/>
  <c r="J34" i="14"/>
  <c r="L34" i="14"/>
  <c r="O34" i="14"/>
  <c r="R34" i="14"/>
  <c r="G34" i="14"/>
  <c r="F34" i="14"/>
  <c r="C34" i="14"/>
  <c r="A36" i="14"/>
  <c r="E35" i="14"/>
  <c r="B35" i="14"/>
  <c r="N35" i="14"/>
  <c r="Q35" i="14"/>
  <c r="H35" i="14"/>
  <c r="K35" i="14"/>
  <c r="D94" i="17"/>
  <c r="A95" i="17"/>
  <c r="A96" i="34"/>
  <c r="B95" i="34"/>
  <c r="E95" i="34"/>
  <c r="G94" i="34"/>
  <c r="F94" i="34"/>
  <c r="D94" i="34"/>
  <c r="C94" i="34"/>
  <c r="H29" i="3"/>
  <c r="D30" i="3"/>
  <c r="C30" i="3"/>
  <c r="A32" i="3"/>
  <c r="B31" i="3"/>
  <c r="E31" i="3"/>
  <c r="G30" i="3"/>
  <c r="F30" i="3"/>
  <c r="E25" i="2"/>
  <c r="H25" i="2"/>
  <c r="A26" i="2"/>
  <c r="B25" i="2"/>
  <c r="F20" i="32"/>
  <c r="H20" i="32" s="1"/>
  <c r="G19" i="32"/>
  <c r="I19" i="32" s="1"/>
  <c r="A21" i="32"/>
  <c r="F21" i="32" s="1"/>
  <c r="F24" i="2"/>
  <c r="I24" i="2"/>
  <c r="G24" i="2"/>
  <c r="C24" i="2"/>
  <c r="J24" i="2"/>
  <c r="D24" i="2"/>
  <c r="K23" i="2"/>
  <c r="E20" i="32"/>
  <c r="D20" i="32"/>
  <c r="CS346" i="24" l="1"/>
  <c r="CR347" i="24"/>
  <c r="CV347" i="24" s="1"/>
  <c r="CT345" i="24"/>
  <c r="CU345" i="24"/>
  <c r="CX345" i="24"/>
  <c r="CY345" i="24"/>
  <c r="CW345" i="24"/>
  <c r="CC412" i="24"/>
  <c r="BZ412" i="24"/>
  <c r="BY413" i="24"/>
  <c r="CB411" i="24"/>
  <c r="CE411" i="24"/>
  <c r="CF411" i="24"/>
  <c r="CA411" i="24"/>
  <c r="CD411" i="24"/>
  <c r="AX214" i="24"/>
  <c r="AO214" i="24"/>
  <c r="AU214" i="24"/>
  <c r="AH215" i="24"/>
  <c r="AL214" i="24"/>
  <c r="AI214" i="24"/>
  <c r="AR214" i="24"/>
  <c r="BE213" i="24"/>
  <c r="AP213" i="24"/>
  <c r="AQ213" i="24"/>
  <c r="AY213" i="24"/>
  <c r="AZ213" i="24"/>
  <c r="AW213" i="24"/>
  <c r="AM213" i="24"/>
  <c r="BD213" i="24"/>
  <c r="AT213" i="24"/>
  <c r="BA213" i="24"/>
  <c r="AN213" i="24"/>
  <c r="AV213" i="24"/>
  <c r="AJ213" i="24"/>
  <c r="AK213" i="24"/>
  <c r="AS213" i="24"/>
  <c r="A155" i="26"/>
  <c r="E154" i="26"/>
  <c r="B154" i="26"/>
  <c r="E35" i="25"/>
  <c r="A36" i="25"/>
  <c r="B35" i="25"/>
  <c r="H35" i="25"/>
  <c r="I34" i="25"/>
  <c r="J34" i="25"/>
  <c r="C34" i="25"/>
  <c r="K34" i="25"/>
  <c r="D34" i="25"/>
  <c r="F34" i="25"/>
  <c r="G34" i="25"/>
  <c r="H153" i="26"/>
  <c r="C153" i="26"/>
  <c r="D153" i="26"/>
  <c r="F153" i="26"/>
  <c r="G153" i="26"/>
  <c r="I35" i="14"/>
  <c r="G35" i="14"/>
  <c r="P35" i="14"/>
  <c r="C35" i="14"/>
  <c r="D35" i="14"/>
  <c r="R35" i="14"/>
  <c r="F35" i="14"/>
  <c r="L35" i="14"/>
  <c r="M35" i="14"/>
  <c r="S35" i="14"/>
  <c r="O35" i="14"/>
  <c r="J35" i="14"/>
  <c r="A37" i="14"/>
  <c r="B36" i="14"/>
  <c r="K36" i="14"/>
  <c r="H36" i="14"/>
  <c r="E36" i="14"/>
  <c r="N36" i="14"/>
  <c r="Q36" i="14"/>
  <c r="D95" i="17"/>
  <c r="A96" i="17"/>
  <c r="G95" i="34"/>
  <c r="F95" i="34"/>
  <c r="D95" i="34"/>
  <c r="C95" i="34"/>
  <c r="B96" i="34"/>
  <c r="E96" i="34"/>
  <c r="A97" i="34"/>
  <c r="D31" i="3"/>
  <c r="C31" i="3"/>
  <c r="F31" i="3"/>
  <c r="G31" i="3"/>
  <c r="B32" i="3"/>
  <c r="A33" i="3"/>
  <c r="E32" i="3"/>
  <c r="H30" i="3"/>
  <c r="G20" i="32"/>
  <c r="I20" i="32" s="1"/>
  <c r="D25" i="2"/>
  <c r="G25" i="2"/>
  <c r="C25" i="2"/>
  <c r="F25" i="2"/>
  <c r="J25" i="2"/>
  <c r="I25" i="2"/>
  <c r="B21" i="32"/>
  <c r="E21" i="32" s="1"/>
  <c r="H26" i="2"/>
  <c r="E26" i="2"/>
  <c r="B26" i="2"/>
  <c r="A27" i="2"/>
  <c r="K24" i="2"/>
  <c r="A22" i="32"/>
  <c r="F22" i="32" s="1"/>
  <c r="H21" i="32"/>
  <c r="G21" i="32"/>
  <c r="CS347" i="24" l="1"/>
  <c r="CR348" i="24"/>
  <c r="CV348" i="24" s="1"/>
  <c r="CW346" i="24"/>
  <c r="CX346" i="24"/>
  <c r="CT346" i="24"/>
  <c r="CU346" i="24"/>
  <c r="CY346" i="24"/>
  <c r="BY414" i="24"/>
  <c r="CC413" i="24"/>
  <c r="BZ413" i="24"/>
  <c r="CD412" i="24"/>
  <c r="CE412" i="24"/>
  <c r="CB412" i="24"/>
  <c r="CA412" i="24"/>
  <c r="CF412" i="24"/>
  <c r="AJ214" i="24"/>
  <c r="BE214" i="24"/>
  <c r="BD214" i="24"/>
  <c r="AP214" i="24"/>
  <c r="AT214" i="24"/>
  <c r="AW214" i="24"/>
  <c r="AM214" i="24"/>
  <c r="AQ214" i="24"/>
  <c r="AV214" i="24"/>
  <c r="AK214" i="24"/>
  <c r="AS214" i="24"/>
  <c r="AN214" i="24"/>
  <c r="AY214" i="24"/>
  <c r="BA214" i="24"/>
  <c r="AZ214" i="24"/>
  <c r="AL215" i="24"/>
  <c r="AO215" i="24"/>
  <c r="AU215" i="24"/>
  <c r="AX215" i="24"/>
  <c r="AR215" i="24"/>
  <c r="AH216" i="24"/>
  <c r="AI215" i="24"/>
  <c r="D35" i="25"/>
  <c r="K35" i="25"/>
  <c r="F35" i="25"/>
  <c r="C35" i="25"/>
  <c r="J35" i="25"/>
  <c r="G35" i="25"/>
  <c r="I35" i="25"/>
  <c r="B36" i="25"/>
  <c r="H36" i="25"/>
  <c r="E36" i="25"/>
  <c r="A37" i="25"/>
  <c r="C154" i="26"/>
  <c r="D154" i="26"/>
  <c r="G154" i="26"/>
  <c r="H154" i="26"/>
  <c r="F154" i="26"/>
  <c r="B155" i="26"/>
  <c r="E155" i="26"/>
  <c r="A156" i="26"/>
  <c r="J36" i="14"/>
  <c r="F36" i="14"/>
  <c r="M36" i="14"/>
  <c r="I36" i="14"/>
  <c r="O36" i="14"/>
  <c r="P36" i="14"/>
  <c r="L36" i="14"/>
  <c r="S36" i="14"/>
  <c r="D36" i="14"/>
  <c r="C36" i="14"/>
  <c r="G36" i="14"/>
  <c r="R36" i="14"/>
  <c r="A38" i="14"/>
  <c r="K37" i="14"/>
  <c r="H37" i="14"/>
  <c r="N37" i="14"/>
  <c r="Q37" i="14"/>
  <c r="B37" i="14"/>
  <c r="E37" i="14"/>
  <c r="D96" i="17"/>
  <c r="A97" i="17"/>
  <c r="D96" i="34"/>
  <c r="F96" i="34"/>
  <c r="G96" i="34"/>
  <c r="C96" i="34"/>
  <c r="A98" i="34"/>
  <c r="E97" i="34"/>
  <c r="B97" i="34"/>
  <c r="H31" i="3"/>
  <c r="F32" i="3"/>
  <c r="G32" i="3"/>
  <c r="C32" i="3"/>
  <c r="D32" i="3"/>
  <c r="E33" i="3"/>
  <c r="A34" i="3"/>
  <c r="B33" i="3"/>
  <c r="E27" i="2"/>
  <c r="B27" i="2"/>
  <c r="A28" i="2"/>
  <c r="H27" i="2"/>
  <c r="F26" i="2"/>
  <c r="J26" i="2"/>
  <c r="C26" i="2"/>
  <c r="D26" i="2"/>
  <c r="I26" i="2"/>
  <c r="G26" i="2"/>
  <c r="K25" i="2"/>
  <c r="D21" i="32"/>
  <c r="I21" i="32" s="1"/>
  <c r="A23" i="32"/>
  <c r="F23" i="32" s="1"/>
  <c r="B22" i="32"/>
  <c r="D22" i="32" s="1"/>
  <c r="G22" i="32"/>
  <c r="H22" i="32"/>
  <c r="CR349" i="24" l="1"/>
  <c r="CV349" i="24" s="1"/>
  <c r="CS348" i="24"/>
  <c r="CT347" i="24"/>
  <c r="CU347" i="24"/>
  <c r="CY347" i="24"/>
  <c r="CW347" i="24"/>
  <c r="CX347" i="24"/>
  <c r="CF413" i="24"/>
  <c r="CB413" i="24"/>
  <c r="CD413" i="24"/>
  <c r="CE413" i="24"/>
  <c r="CA413" i="24"/>
  <c r="BZ414" i="24"/>
  <c r="CC414" i="24"/>
  <c r="BY415" i="24"/>
  <c r="AL216" i="24"/>
  <c r="AO216" i="24"/>
  <c r="AU216" i="24"/>
  <c r="AX216" i="24"/>
  <c r="AI216" i="24"/>
  <c r="AH217" i="24"/>
  <c r="AR216" i="24"/>
  <c r="AK215" i="24"/>
  <c r="AV215" i="24"/>
  <c r="AW215" i="24"/>
  <c r="AZ215" i="24"/>
  <c r="BD215" i="24"/>
  <c r="BA215" i="24"/>
  <c r="AP215" i="24"/>
  <c r="AQ215" i="24"/>
  <c r="AM215" i="24"/>
  <c r="AY215" i="24"/>
  <c r="AJ215" i="24"/>
  <c r="BE215" i="24"/>
  <c r="AS215" i="24"/>
  <c r="AT215" i="24"/>
  <c r="AN215" i="24"/>
  <c r="H155" i="26"/>
  <c r="D155" i="26"/>
  <c r="F155" i="26"/>
  <c r="G155" i="26"/>
  <c r="C155" i="26"/>
  <c r="E156" i="26"/>
  <c r="B156" i="26"/>
  <c r="A157" i="26"/>
  <c r="A38" i="25"/>
  <c r="B37" i="25"/>
  <c r="H37" i="25"/>
  <c r="E37" i="25"/>
  <c r="D36" i="25"/>
  <c r="F36" i="25"/>
  <c r="I36" i="25"/>
  <c r="J36" i="25"/>
  <c r="G36" i="25"/>
  <c r="C36" i="25"/>
  <c r="K36" i="25"/>
  <c r="A39" i="14"/>
  <c r="B38" i="14"/>
  <c r="K38" i="14"/>
  <c r="E38" i="14"/>
  <c r="Q38" i="14"/>
  <c r="H38" i="14"/>
  <c r="N38" i="14"/>
  <c r="J37" i="14"/>
  <c r="D37" i="14"/>
  <c r="L37" i="14"/>
  <c r="P37" i="14"/>
  <c r="S37" i="14"/>
  <c r="F37" i="14"/>
  <c r="C37" i="14"/>
  <c r="I37" i="14"/>
  <c r="O37" i="14"/>
  <c r="M37" i="14"/>
  <c r="R37" i="14"/>
  <c r="G37" i="14"/>
  <c r="D97" i="17"/>
  <c r="A98" i="17"/>
  <c r="G97" i="34"/>
  <c r="F97" i="34"/>
  <c r="C97" i="34"/>
  <c r="D97" i="34"/>
  <c r="B98" i="34"/>
  <c r="A99" i="34"/>
  <c r="E98" i="34"/>
  <c r="H32" i="3"/>
  <c r="B34" i="3"/>
  <c r="E34" i="3"/>
  <c r="A35" i="3"/>
  <c r="D33" i="3"/>
  <c r="C33" i="3"/>
  <c r="F33" i="3"/>
  <c r="G33" i="3"/>
  <c r="K26" i="2"/>
  <c r="E22" i="32"/>
  <c r="I22" i="32" s="1"/>
  <c r="A24" i="32"/>
  <c r="B24" i="32" s="1"/>
  <c r="B23" i="32"/>
  <c r="E23" i="32" s="1"/>
  <c r="I27" i="2"/>
  <c r="F27" i="2"/>
  <c r="C27" i="2"/>
  <c r="D27" i="2"/>
  <c r="G27" i="2"/>
  <c r="J27" i="2"/>
  <c r="B28" i="2"/>
  <c r="H28" i="2"/>
  <c r="A29" i="2"/>
  <c r="E28" i="2"/>
  <c r="H23" i="32"/>
  <c r="G23" i="32"/>
  <c r="CT348" i="24" l="1"/>
  <c r="CU348" i="24"/>
  <c r="CY348" i="24"/>
  <c r="CX348" i="24"/>
  <c r="CW348" i="24"/>
  <c r="CS349" i="24"/>
  <c r="CR350" i="24"/>
  <c r="CV350" i="24" s="1"/>
  <c r="CB414" i="24"/>
  <c r="CD414" i="24"/>
  <c r="CE414" i="24"/>
  <c r="CA414" i="24"/>
  <c r="CF414" i="24"/>
  <c r="BZ415" i="24"/>
  <c r="CC415" i="24"/>
  <c r="BY416" i="24"/>
  <c r="AO217" i="24"/>
  <c r="AR217" i="24"/>
  <c r="AL217" i="24"/>
  <c r="AH218" i="24"/>
  <c r="AI217" i="24"/>
  <c r="AU217" i="24"/>
  <c r="AX217" i="24"/>
  <c r="AM216" i="24"/>
  <c r="BE216" i="24"/>
  <c r="AK216" i="24"/>
  <c r="AQ216" i="24"/>
  <c r="AS216" i="24"/>
  <c r="AW216" i="24"/>
  <c r="AT216" i="24"/>
  <c r="AP216" i="24"/>
  <c r="AZ216" i="24"/>
  <c r="BD216" i="24"/>
  <c r="AJ216" i="24"/>
  <c r="AY216" i="24"/>
  <c r="AN216" i="24"/>
  <c r="AV216" i="24"/>
  <c r="BA216" i="24"/>
  <c r="H38" i="25"/>
  <c r="A39" i="25"/>
  <c r="B38" i="25"/>
  <c r="E38" i="25"/>
  <c r="F37" i="25"/>
  <c r="J37" i="25"/>
  <c r="C37" i="25"/>
  <c r="I37" i="25"/>
  <c r="G37" i="25"/>
  <c r="K37" i="25"/>
  <c r="D37" i="25"/>
  <c r="D156" i="26"/>
  <c r="G156" i="26"/>
  <c r="H156" i="26"/>
  <c r="F156" i="26"/>
  <c r="C156" i="26"/>
  <c r="B157" i="26"/>
  <c r="A158" i="26"/>
  <c r="E157" i="26"/>
  <c r="C38" i="14"/>
  <c r="L38" i="14"/>
  <c r="O38" i="14"/>
  <c r="R38" i="14"/>
  <c r="F38" i="14"/>
  <c r="I38" i="14"/>
  <c r="J38" i="14"/>
  <c r="M38" i="14"/>
  <c r="G38" i="14"/>
  <c r="P38" i="14"/>
  <c r="S38" i="14"/>
  <c r="D38" i="14"/>
  <c r="A40" i="14"/>
  <c r="E39" i="14"/>
  <c r="K39" i="14"/>
  <c r="B39" i="14"/>
  <c r="H39" i="14"/>
  <c r="Q39" i="14"/>
  <c r="N39" i="14"/>
  <c r="D98" i="17"/>
  <c r="A99" i="17"/>
  <c r="A100" i="34"/>
  <c r="E99" i="34"/>
  <c r="B99" i="34"/>
  <c r="D98" i="34"/>
  <c r="C98" i="34"/>
  <c r="G98" i="34"/>
  <c r="F98" i="34"/>
  <c r="H33" i="3"/>
  <c r="G34" i="3"/>
  <c r="F34" i="3"/>
  <c r="D34" i="3"/>
  <c r="C34" i="3"/>
  <c r="E35" i="3"/>
  <c r="B35" i="3"/>
  <c r="A36" i="3"/>
  <c r="A25" i="32"/>
  <c r="A26" i="32" s="1"/>
  <c r="F24" i="32"/>
  <c r="G24" i="32" s="1"/>
  <c r="D23" i="32"/>
  <c r="I23" i="32" s="1"/>
  <c r="D28" i="2"/>
  <c r="C28" i="2"/>
  <c r="J28" i="2"/>
  <c r="G28" i="2"/>
  <c r="F28" i="2"/>
  <c r="I28" i="2"/>
  <c r="K27" i="2"/>
  <c r="H29" i="2"/>
  <c r="A30" i="2"/>
  <c r="E29" i="2"/>
  <c r="B29" i="2"/>
  <c r="E24" i="32"/>
  <c r="D24" i="32"/>
  <c r="CT349" i="24" l="1"/>
  <c r="CU349" i="24"/>
  <c r="CW349" i="24"/>
  <c r="CY349" i="24"/>
  <c r="CX349" i="24"/>
  <c r="CS350" i="24"/>
  <c r="CR351" i="24"/>
  <c r="CV351" i="24" s="1"/>
  <c r="BZ416" i="24"/>
  <c r="CC416" i="24"/>
  <c r="BY417" i="24"/>
  <c r="CF415" i="24"/>
  <c r="CA415" i="24"/>
  <c r="CB415" i="24"/>
  <c r="CD415" i="24"/>
  <c r="CE415" i="24"/>
  <c r="AM217" i="24"/>
  <c r="AN217" i="24"/>
  <c r="AS217" i="24"/>
  <c r="AY217" i="24"/>
  <c r="AT217" i="24"/>
  <c r="BE217" i="24"/>
  <c r="AW217" i="24"/>
  <c r="AV217" i="24"/>
  <c r="AP217" i="24"/>
  <c r="AZ217" i="24"/>
  <c r="BD217" i="24"/>
  <c r="AQ217" i="24"/>
  <c r="AK217" i="24"/>
  <c r="AJ217" i="24"/>
  <c r="BA217" i="24"/>
  <c r="AL218" i="24"/>
  <c r="AH219" i="24"/>
  <c r="AU218" i="24"/>
  <c r="AX218" i="24"/>
  <c r="AI218" i="24"/>
  <c r="AO218" i="24"/>
  <c r="AR218" i="24"/>
  <c r="B158" i="26"/>
  <c r="E158" i="26"/>
  <c r="A159" i="26"/>
  <c r="K38" i="25"/>
  <c r="I38" i="25"/>
  <c r="C38" i="25"/>
  <c r="D38" i="25"/>
  <c r="G38" i="25"/>
  <c r="F38" i="25"/>
  <c r="J38" i="25"/>
  <c r="B39" i="25"/>
  <c r="E39" i="25"/>
  <c r="H39" i="25"/>
  <c r="A40" i="25"/>
  <c r="G157" i="26"/>
  <c r="F157" i="26"/>
  <c r="H157" i="26"/>
  <c r="C157" i="26"/>
  <c r="D157" i="26"/>
  <c r="A41" i="14"/>
  <c r="K40" i="14"/>
  <c r="Q40" i="14"/>
  <c r="N40" i="14"/>
  <c r="H40" i="14"/>
  <c r="B40" i="14"/>
  <c r="E40" i="14"/>
  <c r="J39" i="14"/>
  <c r="R39" i="14"/>
  <c r="M39" i="14"/>
  <c r="I39" i="14"/>
  <c r="P39" i="14"/>
  <c r="G39" i="14"/>
  <c r="O39" i="14"/>
  <c r="F39" i="14"/>
  <c r="C39" i="14"/>
  <c r="L39" i="14"/>
  <c r="D39" i="14"/>
  <c r="S39" i="14"/>
  <c r="D99" i="17"/>
  <c r="A100" i="17"/>
  <c r="G99" i="34"/>
  <c r="F99" i="34"/>
  <c r="C99" i="34"/>
  <c r="D99" i="34"/>
  <c r="E100" i="34"/>
  <c r="B100" i="34"/>
  <c r="A101" i="34"/>
  <c r="F25" i="32"/>
  <c r="G25" i="32" s="1"/>
  <c r="B25" i="32"/>
  <c r="E25" i="32" s="1"/>
  <c r="H24" i="32"/>
  <c r="I24" i="32" s="1"/>
  <c r="B36" i="3"/>
  <c r="E36" i="3"/>
  <c r="A37" i="3"/>
  <c r="D35" i="3"/>
  <c r="C35" i="3"/>
  <c r="G35" i="3"/>
  <c r="F35" i="3"/>
  <c r="H34" i="3"/>
  <c r="J29" i="2"/>
  <c r="I29" i="2"/>
  <c r="D29" i="2"/>
  <c r="G29" i="2"/>
  <c r="F29" i="2"/>
  <c r="C29" i="2"/>
  <c r="E30" i="2"/>
  <c r="H30" i="2"/>
  <c r="B30" i="2"/>
  <c r="A31" i="2"/>
  <c r="K28" i="2"/>
  <c r="B26" i="32"/>
  <c r="F26" i="32"/>
  <c r="A27" i="32"/>
  <c r="CR352" i="24" l="1"/>
  <c r="CV352" i="24" s="1"/>
  <c r="CS351" i="24"/>
  <c r="CU350" i="24"/>
  <c r="CT350" i="24"/>
  <c r="CX350" i="24"/>
  <c r="CW350" i="24"/>
  <c r="CY350" i="24"/>
  <c r="BY418" i="24"/>
  <c r="BZ417" i="24"/>
  <c r="CC417" i="24"/>
  <c r="CA416" i="24"/>
  <c r="CB416" i="24"/>
  <c r="CD416" i="24"/>
  <c r="CE416" i="24"/>
  <c r="CF416" i="24"/>
  <c r="BD218" i="24"/>
  <c r="AQ218" i="24"/>
  <c r="AM218" i="24"/>
  <c r="AV218" i="24"/>
  <c r="AJ218" i="24"/>
  <c r="AW218" i="24"/>
  <c r="AS218" i="24"/>
  <c r="AP218" i="24"/>
  <c r="BA218" i="24"/>
  <c r="BE218" i="24"/>
  <c r="AT218" i="24"/>
  <c r="AK218" i="24"/>
  <c r="AY218" i="24"/>
  <c r="AZ218" i="24"/>
  <c r="AN218" i="24"/>
  <c r="AL219" i="24"/>
  <c r="AO219" i="24"/>
  <c r="AR219" i="24"/>
  <c r="AH220" i="24"/>
  <c r="AI219" i="24"/>
  <c r="AU219" i="24"/>
  <c r="AX219" i="24"/>
  <c r="A41" i="25"/>
  <c r="E40" i="25"/>
  <c r="B40" i="25"/>
  <c r="H40" i="25"/>
  <c r="A160" i="26"/>
  <c r="B159" i="26"/>
  <c r="E159" i="26"/>
  <c r="J39" i="25"/>
  <c r="D39" i="25"/>
  <c r="I39" i="25"/>
  <c r="C39" i="25"/>
  <c r="F39" i="25"/>
  <c r="G39" i="25"/>
  <c r="K39" i="25"/>
  <c r="C158" i="26"/>
  <c r="D158" i="26"/>
  <c r="G158" i="26"/>
  <c r="H158" i="26"/>
  <c r="F158" i="26"/>
  <c r="G40" i="14"/>
  <c r="F40" i="14"/>
  <c r="S40" i="14"/>
  <c r="I40" i="14"/>
  <c r="L40" i="14"/>
  <c r="O40" i="14"/>
  <c r="C40" i="14"/>
  <c r="P40" i="14"/>
  <c r="J40" i="14"/>
  <c r="D40" i="14"/>
  <c r="M40" i="14"/>
  <c r="R40" i="14"/>
  <c r="A42" i="14"/>
  <c r="Q41" i="14"/>
  <c r="H41" i="14"/>
  <c r="K41" i="14"/>
  <c r="N41" i="14"/>
  <c r="E41" i="14"/>
  <c r="B41" i="14"/>
  <c r="D100" i="17"/>
  <c r="A101" i="17"/>
  <c r="H25" i="32"/>
  <c r="D25" i="32"/>
  <c r="D100" i="34"/>
  <c r="C100" i="34"/>
  <c r="F100" i="34"/>
  <c r="G100" i="34"/>
  <c r="B101" i="34"/>
  <c r="A102" i="34"/>
  <c r="E101" i="34"/>
  <c r="H35" i="3"/>
  <c r="B37" i="3"/>
  <c r="E37" i="3"/>
  <c r="A38" i="3"/>
  <c r="G36" i="3"/>
  <c r="F36" i="3"/>
  <c r="C36" i="3"/>
  <c r="D36" i="3"/>
  <c r="F30" i="2"/>
  <c r="D30" i="2"/>
  <c r="G30" i="2"/>
  <c r="J30" i="2"/>
  <c r="I30" i="2"/>
  <c r="C30" i="2"/>
  <c r="K29" i="2"/>
  <c r="H31" i="2"/>
  <c r="B31" i="2"/>
  <c r="E31" i="2"/>
  <c r="A32" i="2"/>
  <c r="G26" i="32"/>
  <c r="H26" i="32"/>
  <c r="B27" i="32"/>
  <c r="F27" i="32"/>
  <c r="A28" i="32"/>
  <c r="E26" i="32"/>
  <c r="D26" i="32"/>
  <c r="CU351" i="24" l="1"/>
  <c r="CW351" i="24"/>
  <c r="CX351" i="24"/>
  <c r="CT351" i="24"/>
  <c r="CY351" i="24"/>
  <c r="CR353" i="24"/>
  <c r="CV353" i="24" s="1"/>
  <c r="CS352" i="24"/>
  <c r="CE417" i="24"/>
  <c r="CD417" i="24"/>
  <c r="CA417" i="24"/>
  <c r="CB417" i="24"/>
  <c r="CF417" i="24"/>
  <c r="BZ418" i="24"/>
  <c r="BY419" i="24"/>
  <c r="CC418" i="24"/>
  <c r="AL220" i="24"/>
  <c r="AH221" i="24"/>
  <c r="AX220" i="24"/>
  <c r="AO220" i="24"/>
  <c r="AR220" i="24"/>
  <c r="AU220" i="24"/>
  <c r="AI220" i="24"/>
  <c r="BD219" i="24"/>
  <c r="AP219" i="24"/>
  <c r="AZ219" i="24"/>
  <c r="AJ219" i="24"/>
  <c r="AN219" i="24"/>
  <c r="AQ219" i="24"/>
  <c r="BE219" i="24"/>
  <c r="AS219" i="24"/>
  <c r="AK219" i="24"/>
  <c r="AW219" i="24"/>
  <c r="AY219" i="24"/>
  <c r="AM219" i="24"/>
  <c r="AT219" i="24"/>
  <c r="AV219" i="24"/>
  <c r="BA219" i="24"/>
  <c r="F159" i="26"/>
  <c r="G159" i="26"/>
  <c r="C159" i="26"/>
  <c r="H159" i="26"/>
  <c r="D159" i="26"/>
  <c r="B160" i="26"/>
  <c r="E160" i="26"/>
  <c r="A161" i="26"/>
  <c r="K40" i="25"/>
  <c r="G40" i="25"/>
  <c r="J40" i="25"/>
  <c r="I40" i="25"/>
  <c r="D40" i="25"/>
  <c r="C40" i="25"/>
  <c r="F40" i="25"/>
  <c r="A42" i="25"/>
  <c r="H41" i="25"/>
  <c r="B41" i="25"/>
  <c r="E41" i="25"/>
  <c r="I25" i="32"/>
  <c r="Q42" i="14"/>
  <c r="B42" i="14"/>
  <c r="H42" i="14"/>
  <c r="E42" i="14"/>
  <c r="A43" i="14"/>
  <c r="K42" i="14"/>
  <c r="N42" i="14"/>
  <c r="P41" i="14"/>
  <c r="R41" i="14"/>
  <c r="J41" i="14"/>
  <c r="G41" i="14"/>
  <c r="I41" i="14"/>
  <c r="F41" i="14"/>
  <c r="O41" i="14"/>
  <c r="S41" i="14"/>
  <c r="M41" i="14"/>
  <c r="L41" i="14"/>
  <c r="D41" i="14"/>
  <c r="C41" i="14"/>
  <c r="T40" i="14"/>
  <c r="D101" i="17"/>
  <c r="A102" i="17"/>
  <c r="G101" i="34"/>
  <c r="F101" i="34"/>
  <c r="C101" i="34"/>
  <c r="D101" i="34"/>
  <c r="E102" i="34"/>
  <c r="A103" i="34"/>
  <c r="B102" i="34"/>
  <c r="H36" i="3"/>
  <c r="F37" i="3"/>
  <c r="G37" i="3"/>
  <c r="C37" i="3"/>
  <c r="D37" i="3"/>
  <c r="B38" i="3"/>
  <c r="E38" i="3"/>
  <c r="A39" i="3"/>
  <c r="K30" i="2"/>
  <c r="E32" i="2"/>
  <c r="B32" i="2"/>
  <c r="A33" i="2"/>
  <c r="H32" i="2"/>
  <c r="I31" i="2"/>
  <c r="D31" i="2"/>
  <c r="F31" i="2"/>
  <c r="C31" i="2"/>
  <c r="J31" i="2"/>
  <c r="G31" i="2"/>
  <c r="I26" i="32"/>
  <c r="E27" i="32"/>
  <c r="C27" i="32"/>
  <c r="D27" i="32" s="1"/>
  <c r="B28" i="32"/>
  <c r="F28" i="32"/>
  <c r="A29" i="32"/>
  <c r="G27" i="32"/>
  <c r="H27" i="32"/>
  <c r="CS353" i="24" l="1"/>
  <c r="CR354" i="24"/>
  <c r="CV354" i="24" s="1"/>
  <c r="CW352" i="24"/>
  <c r="CX352" i="24"/>
  <c r="CY352" i="24"/>
  <c r="CU352" i="24"/>
  <c r="CT352" i="24"/>
  <c r="BZ419" i="24"/>
  <c r="BY420" i="24"/>
  <c r="CC419" i="24"/>
  <c r="CA418" i="24"/>
  <c r="CE418" i="24"/>
  <c r="CF418" i="24"/>
  <c r="CB418" i="24"/>
  <c r="CD418" i="24"/>
  <c r="BA220" i="24"/>
  <c r="AP220" i="24"/>
  <c r="AM220" i="24"/>
  <c r="AV220" i="24"/>
  <c r="BD220" i="24"/>
  <c r="AS220" i="24"/>
  <c r="AN220" i="24"/>
  <c r="AK220" i="24"/>
  <c r="AQ220" i="24"/>
  <c r="AT220" i="24"/>
  <c r="AW220" i="24"/>
  <c r="BE220" i="24"/>
  <c r="AJ220" i="24"/>
  <c r="AY220" i="24"/>
  <c r="AZ220" i="24"/>
  <c r="AH222" i="24"/>
  <c r="AI221" i="24"/>
  <c r="AU221" i="24"/>
  <c r="AL221" i="24"/>
  <c r="AO221" i="24"/>
  <c r="AX221" i="24"/>
  <c r="AR221" i="24"/>
  <c r="C41" i="25"/>
  <c r="F41" i="25"/>
  <c r="J41" i="25"/>
  <c r="G41" i="25"/>
  <c r="K41" i="25"/>
  <c r="D41" i="25"/>
  <c r="I41" i="25"/>
  <c r="A43" i="25"/>
  <c r="H42" i="25"/>
  <c r="B42" i="25"/>
  <c r="E42" i="25"/>
  <c r="H160" i="26"/>
  <c r="G160" i="26"/>
  <c r="D160" i="26"/>
  <c r="C160" i="26"/>
  <c r="F160" i="26"/>
  <c r="A162" i="26"/>
  <c r="B161" i="26"/>
  <c r="E161" i="26"/>
  <c r="T41" i="14"/>
  <c r="T42" i="14"/>
  <c r="F42" i="14"/>
  <c r="J42" i="14"/>
  <c r="M42" i="14"/>
  <c r="P42" i="14"/>
  <c r="S42" i="14"/>
  <c r="C42" i="14"/>
  <c r="D42" i="14"/>
  <c r="I42" i="14"/>
  <c r="O42" i="14"/>
  <c r="R42" i="14"/>
  <c r="G42" i="14"/>
  <c r="L42" i="14"/>
  <c r="N43" i="14"/>
  <c r="K43" i="14"/>
  <c r="Q43" i="14"/>
  <c r="B43" i="14"/>
  <c r="E43" i="14"/>
  <c r="H43" i="14"/>
  <c r="A44" i="14"/>
  <c r="D102" i="17"/>
  <c r="A103" i="17"/>
  <c r="G102" i="34"/>
  <c r="F102" i="34"/>
  <c r="D102" i="34"/>
  <c r="C102" i="34"/>
  <c r="E103" i="34"/>
  <c r="B103" i="34"/>
  <c r="A104" i="34"/>
  <c r="H37" i="3"/>
  <c r="F38" i="3"/>
  <c r="G38" i="3"/>
  <c r="A40" i="3"/>
  <c r="E39" i="3"/>
  <c r="B39" i="3"/>
  <c r="D38" i="3"/>
  <c r="C38" i="3"/>
  <c r="H33" i="2"/>
  <c r="A34" i="2"/>
  <c r="E33" i="2"/>
  <c r="B33" i="2"/>
  <c r="I32" i="2"/>
  <c r="F32" i="2"/>
  <c r="G32" i="2"/>
  <c r="J32" i="2"/>
  <c r="C32" i="2"/>
  <c r="D32" i="2"/>
  <c r="K31" i="2"/>
  <c r="I27" i="32"/>
  <c r="G28" i="32"/>
  <c r="H28" i="32"/>
  <c r="E28" i="32"/>
  <c r="C28" i="32"/>
  <c r="D28" i="32" s="1"/>
  <c r="B29" i="32"/>
  <c r="F29" i="32"/>
  <c r="A30" i="32"/>
  <c r="CS354" i="24" l="1"/>
  <c r="CR355" i="24"/>
  <c r="CV355" i="24" s="1"/>
  <c r="CT353" i="24"/>
  <c r="CU353" i="24"/>
  <c r="CX353" i="24"/>
  <c r="CY353" i="24"/>
  <c r="CW353" i="24"/>
  <c r="CC420" i="24"/>
  <c r="BY421" i="24"/>
  <c r="BZ420" i="24"/>
  <c r="CA419" i="24"/>
  <c r="CB419" i="24"/>
  <c r="CD419" i="24"/>
  <c r="CE419" i="24"/>
  <c r="CF419" i="24"/>
  <c r="BD221" i="24"/>
  <c r="BE221" i="24"/>
  <c r="AK221" i="24"/>
  <c r="AJ221" i="24"/>
  <c r="AQ221" i="24"/>
  <c r="AS221" i="24"/>
  <c r="AZ221" i="24"/>
  <c r="BA221" i="24"/>
  <c r="AP221" i="24"/>
  <c r="AT221" i="24"/>
  <c r="AM221" i="24"/>
  <c r="AN221" i="24"/>
  <c r="AY221" i="24"/>
  <c r="AV221" i="24"/>
  <c r="AW221" i="24"/>
  <c r="AX222" i="24"/>
  <c r="AU222" i="24"/>
  <c r="AR222" i="24"/>
  <c r="AO222" i="24"/>
  <c r="AH223" i="24"/>
  <c r="AI222" i="24"/>
  <c r="AL222" i="24"/>
  <c r="B162" i="26"/>
  <c r="E162" i="26"/>
  <c r="A163" i="26"/>
  <c r="C42" i="25"/>
  <c r="I42" i="25"/>
  <c r="K42" i="25"/>
  <c r="G42" i="25"/>
  <c r="D42" i="25"/>
  <c r="F42" i="25"/>
  <c r="J42" i="25"/>
  <c r="C161" i="26"/>
  <c r="D161" i="26"/>
  <c r="F161" i="26"/>
  <c r="G161" i="26"/>
  <c r="H161" i="26"/>
  <c r="E43" i="25"/>
  <c r="B43" i="25"/>
  <c r="H43" i="25"/>
  <c r="A44" i="25"/>
  <c r="H44" i="14"/>
  <c r="N44" i="14"/>
  <c r="Q44" i="14"/>
  <c r="E44" i="14"/>
  <c r="K44" i="14"/>
  <c r="A45" i="14"/>
  <c r="B44" i="14"/>
  <c r="T43" i="14"/>
  <c r="M43" i="14"/>
  <c r="R43" i="14"/>
  <c r="C43" i="14"/>
  <c r="F43" i="14"/>
  <c r="I43" i="14"/>
  <c r="J43" i="14"/>
  <c r="O43" i="14"/>
  <c r="S43" i="14"/>
  <c r="D43" i="14"/>
  <c r="G43" i="14"/>
  <c r="L43" i="14"/>
  <c r="P43" i="14"/>
  <c r="D103" i="17"/>
  <c r="A104" i="17"/>
  <c r="C103" i="34"/>
  <c r="D103" i="34"/>
  <c r="F103" i="34"/>
  <c r="G103" i="34"/>
  <c r="A105" i="34"/>
  <c r="E104" i="34"/>
  <c r="B104" i="34"/>
  <c r="H38" i="3"/>
  <c r="C39" i="3"/>
  <c r="D39" i="3"/>
  <c r="F39" i="3"/>
  <c r="G39" i="3"/>
  <c r="A41" i="3"/>
  <c r="B40" i="3"/>
  <c r="E40" i="3"/>
  <c r="K32" i="2"/>
  <c r="F33" i="2"/>
  <c r="D33" i="2"/>
  <c r="G33" i="2"/>
  <c r="J33" i="2"/>
  <c r="I33" i="2"/>
  <c r="C33" i="2"/>
  <c r="H34" i="2"/>
  <c r="E34" i="2"/>
  <c r="B34" i="2"/>
  <c r="A35" i="2"/>
  <c r="I28" i="32"/>
  <c r="F30" i="32"/>
  <c r="B30" i="32"/>
  <c r="A31" i="32"/>
  <c r="C29" i="32"/>
  <c r="D29" i="32" s="1"/>
  <c r="E29" i="32"/>
  <c r="H29" i="32"/>
  <c r="G29" i="32"/>
  <c r="CR356" i="24" l="1"/>
  <c r="CV356" i="24" s="1"/>
  <c r="CS355" i="24"/>
  <c r="CT354" i="24"/>
  <c r="CU354" i="24"/>
  <c r="CW354" i="24"/>
  <c r="CY354" i="24"/>
  <c r="CX354" i="24"/>
  <c r="CD420" i="24"/>
  <c r="CF420" i="24"/>
  <c r="CA420" i="24"/>
  <c r="CE420" i="24"/>
  <c r="CB420" i="24"/>
  <c r="CC421" i="24"/>
  <c r="BY422" i="24"/>
  <c r="BZ421" i="24"/>
  <c r="AU223" i="24"/>
  <c r="AL223" i="24"/>
  <c r="AI223" i="24"/>
  <c r="AR223" i="24"/>
  <c r="AH224" i="24"/>
  <c r="AO223" i="24"/>
  <c r="AX223" i="24"/>
  <c r="AM222" i="24"/>
  <c r="AT222" i="24"/>
  <c r="AN222" i="24"/>
  <c r="AY222" i="24"/>
  <c r="AZ222" i="24"/>
  <c r="AP222" i="24"/>
  <c r="AJ222" i="24"/>
  <c r="AS222" i="24"/>
  <c r="AV222" i="24"/>
  <c r="AW222" i="24"/>
  <c r="BA222" i="24"/>
  <c r="AQ222" i="24"/>
  <c r="AK222" i="24"/>
  <c r="BD222" i="24"/>
  <c r="BE222" i="24"/>
  <c r="H44" i="25"/>
  <c r="E44" i="25"/>
  <c r="A45" i="25"/>
  <c r="B44" i="25"/>
  <c r="B163" i="26"/>
  <c r="E163" i="26"/>
  <c r="A164" i="26"/>
  <c r="I43" i="25"/>
  <c r="J43" i="25"/>
  <c r="K43" i="25"/>
  <c r="F43" i="25"/>
  <c r="G43" i="25"/>
  <c r="D43" i="25"/>
  <c r="C43" i="25"/>
  <c r="D162" i="26"/>
  <c r="C162" i="26"/>
  <c r="H162" i="26"/>
  <c r="F162" i="26"/>
  <c r="G162" i="26"/>
  <c r="T44" i="14"/>
  <c r="R44" i="14"/>
  <c r="C44" i="14"/>
  <c r="F44" i="14"/>
  <c r="I44" i="14"/>
  <c r="P44" i="14"/>
  <c r="J44" i="14"/>
  <c r="D44" i="14"/>
  <c r="L44" i="14"/>
  <c r="M44" i="14"/>
  <c r="S44" i="14"/>
  <c r="G44" i="14"/>
  <c r="O44" i="14"/>
  <c r="N45" i="14"/>
  <c r="A46" i="14"/>
  <c r="K45" i="14"/>
  <c r="Q45" i="14"/>
  <c r="E45" i="14"/>
  <c r="H45" i="14"/>
  <c r="B45" i="14"/>
  <c r="D104" i="17"/>
  <c r="A105" i="17"/>
  <c r="G104" i="34"/>
  <c r="F104" i="34"/>
  <c r="C104" i="34"/>
  <c r="D104" i="34"/>
  <c r="E105" i="34"/>
  <c r="A106" i="34"/>
  <c r="B105" i="34"/>
  <c r="H39" i="3"/>
  <c r="D40" i="3"/>
  <c r="C40" i="3"/>
  <c r="G40" i="3"/>
  <c r="F40" i="3"/>
  <c r="A42" i="3"/>
  <c r="E41" i="3"/>
  <c r="B41" i="3"/>
  <c r="K33" i="2"/>
  <c r="B35" i="2"/>
  <c r="H35" i="2"/>
  <c r="A36" i="2"/>
  <c r="E35" i="2"/>
  <c r="D34" i="2"/>
  <c r="I34" i="2"/>
  <c r="G34" i="2"/>
  <c r="J34" i="2"/>
  <c r="F34" i="2"/>
  <c r="C34" i="2"/>
  <c r="I29" i="32"/>
  <c r="F31" i="32"/>
  <c r="B31" i="32"/>
  <c r="A32" i="32"/>
  <c r="C30" i="32"/>
  <c r="D30" i="32" s="1"/>
  <c r="E30" i="32"/>
  <c r="G30" i="32"/>
  <c r="H30" i="32"/>
  <c r="CY355" i="24" l="1"/>
  <c r="CU355" i="24"/>
  <c r="CW355" i="24"/>
  <c r="CX355" i="24"/>
  <c r="CT355" i="24"/>
  <c r="CR357" i="24"/>
  <c r="CV357" i="24" s="1"/>
  <c r="CS356" i="24"/>
  <c r="CF421" i="24"/>
  <c r="CA421" i="24"/>
  <c r="CB421" i="24"/>
  <c r="CD421" i="24"/>
  <c r="CE421" i="24"/>
  <c r="BZ422" i="24"/>
  <c r="BY423" i="24"/>
  <c r="CC422" i="24"/>
  <c r="AL224" i="24"/>
  <c r="AU224" i="24"/>
  <c r="AX224" i="24"/>
  <c r="AO224" i="24"/>
  <c r="AI224" i="24"/>
  <c r="AR224" i="24"/>
  <c r="AH225" i="24"/>
  <c r="AV223" i="24"/>
  <c r="BD223" i="24"/>
  <c r="AQ223" i="24"/>
  <c r="AY223" i="24"/>
  <c r="AN223" i="24"/>
  <c r="BE223" i="24"/>
  <c r="AJ223" i="24"/>
  <c r="AW223" i="24"/>
  <c r="AS223" i="24"/>
  <c r="BA223" i="24"/>
  <c r="AT223" i="24"/>
  <c r="AK223" i="24"/>
  <c r="AM223" i="24"/>
  <c r="AZ223" i="24"/>
  <c r="AP223" i="24"/>
  <c r="A165" i="26"/>
  <c r="E164" i="26"/>
  <c r="B164" i="26"/>
  <c r="F163" i="26"/>
  <c r="C163" i="26"/>
  <c r="H163" i="26"/>
  <c r="D163" i="26"/>
  <c r="G163" i="26"/>
  <c r="F44" i="25"/>
  <c r="I44" i="25"/>
  <c r="D44" i="25"/>
  <c r="K44" i="25"/>
  <c r="C44" i="25"/>
  <c r="J44" i="25"/>
  <c r="G44" i="25"/>
  <c r="H45" i="25"/>
  <c r="B45" i="25"/>
  <c r="E45" i="25"/>
  <c r="A46" i="25"/>
  <c r="T45" i="14"/>
  <c r="F45" i="14"/>
  <c r="O45" i="14"/>
  <c r="J45" i="14"/>
  <c r="R45" i="14"/>
  <c r="S45" i="14"/>
  <c r="G45" i="14"/>
  <c r="C45" i="14"/>
  <c r="D45" i="14"/>
  <c r="I45" i="14"/>
  <c r="L45" i="14"/>
  <c r="M45" i="14"/>
  <c r="P45" i="14"/>
  <c r="Q46" i="14"/>
  <c r="E46" i="14"/>
  <c r="A47" i="14"/>
  <c r="N46" i="14"/>
  <c r="B46" i="14"/>
  <c r="K46" i="14"/>
  <c r="H46" i="14"/>
  <c r="D105" i="17"/>
  <c r="A106" i="17"/>
  <c r="A107" i="34"/>
  <c r="E106" i="34"/>
  <c r="B106" i="34"/>
  <c r="G105" i="34"/>
  <c r="F105" i="34"/>
  <c r="D105" i="34"/>
  <c r="C105" i="34"/>
  <c r="H40" i="3"/>
  <c r="C41" i="3"/>
  <c r="D41" i="3"/>
  <c r="G41" i="3"/>
  <c r="F41" i="3"/>
  <c r="A43" i="3"/>
  <c r="E42" i="3"/>
  <c r="B42" i="3"/>
  <c r="H36" i="2"/>
  <c r="A37" i="2"/>
  <c r="E36" i="2"/>
  <c r="B36" i="2"/>
  <c r="K34" i="2"/>
  <c r="I35" i="2"/>
  <c r="D35" i="2"/>
  <c r="C35" i="2"/>
  <c r="F35" i="2"/>
  <c r="G35" i="2"/>
  <c r="J35" i="2"/>
  <c r="I30" i="32"/>
  <c r="B32" i="32"/>
  <c r="F32" i="32"/>
  <c r="A33" i="32"/>
  <c r="E31" i="32"/>
  <c r="C31" i="32"/>
  <c r="D31" i="32" s="1"/>
  <c r="H31" i="32"/>
  <c r="G31" i="32"/>
  <c r="CT356" i="24" l="1"/>
  <c r="CU356" i="24"/>
  <c r="CX356" i="24"/>
  <c r="CW356" i="24"/>
  <c r="CY356" i="24"/>
  <c r="CS357" i="24"/>
  <c r="CR358" i="24"/>
  <c r="CV358" i="24" s="1"/>
  <c r="BZ423" i="24"/>
  <c r="BY424" i="24"/>
  <c r="CC423" i="24"/>
  <c r="CA422" i="24"/>
  <c r="CB422" i="24"/>
  <c r="CE422" i="24"/>
  <c r="CD422" i="24"/>
  <c r="CF422" i="24"/>
  <c r="AP224" i="24"/>
  <c r="AW224" i="24"/>
  <c r="BA224" i="24"/>
  <c r="AQ224" i="24"/>
  <c r="AS224" i="24"/>
  <c r="AY224" i="24"/>
  <c r="AT224" i="24"/>
  <c r="AK224" i="24"/>
  <c r="AM224" i="24"/>
  <c r="BE224" i="24"/>
  <c r="AZ224" i="24"/>
  <c r="AJ224" i="24"/>
  <c r="AV224" i="24"/>
  <c r="BD224" i="24"/>
  <c r="AN224" i="24"/>
  <c r="AX225" i="24"/>
  <c r="AH226" i="24"/>
  <c r="AO225" i="24"/>
  <c r="AR225" i="24"/>
  <c r="AL225" i="24"/>
  <c r="AI225" i="24"/>
  <c r="AU225" i="24"/>
  <c r="D45" i="25"/>
  <c r="C45" i="25"/>
  <c r="G45" i="25"/>
  <c r="I45" i="25"/>
  <c r="F45" i="25"/>
  <c r="J45" i="25"/>
  <c r="K45" i="25"/>
  <c r="H164" i="26"/>
  <c r="F164" i="26"/>
  <c r="G164" i="26"/>
  <c r="D164" i="26"/>
  <c r="C164" i="26"/>
  <c r="H46" i="25"/>
  <c r="E46" i="25"/>
  <c r="A47" i="25"/>
  <c r="B46" i="25"/>
  <c r="E165" i="26"/>
  <c r="A166" i="26"/>
  <c r="B165" i="26"/>
  <c r="T46" i="14"/>
  <c r="M46" i="14"/>
  <c r="S46" i="14"/>
  <c r="P46" i="14"/>
  <c r="I46" i="14"/>
  <c r="G46" i="14"/>
  <c r="R46" i="14"/>
  <c r="C46" i="14"/>
  <c r="D46" i="14"/>
  <c r="L46" i="14"/>
  <c r="O46" i="14"/>
  <c r="J46" i="14"/>
  <c r="F46" i="14"/>
  <c r="K47" i="14"/>
  <c r="N47" i="14"/>
  <c r="H47" i="14"/>
  <c r="A48" i="14"/>
  <c r="E47" i="14"/>
  <c r="Q47" i="14"/>
  <c r="B47" i="14"/>
  <c r="D106" i="17"/>
  <c r="A107" i="17"/>
  <c r="G106" i="34"/>
  <c r="D106" i="34"/>
  <c r="C106" i="34"/>
  <c r="F106" i="34"/>
  <c r="B107" i="34"/>
  <c r="A108" i="34"/>
  <c r="E107" i="34"/>
  <c r="H41" i="3"/>
  <c r="C42" i="3"/>
  <c r="D42" i="3"/>
  <c r="B43" i="3"/>
  <c r="E43" i="3"/>
  <c r="A44" i="3"/>
  <c r="F42" i="3"/>
  <c r="G42" i="3"/>
  <c r="D36" i="2"/>
  <c r="I36" i="2"/>
  <c r="G36" i="2"/>
  <c r="F36" i="2"/>
  <c r="J36" i="2"/>
  <c r="C36" i="2"/>
  <c r="K35" i="2"/>
  <c r="H37" i="2"/>
  <c r="B37" i="2"/>
  <c r="E37" i="2"/>
  <c r="A38" i="2"/>
  <c r="I31" i="32"/>
  <c r="B33" i="32"/>
  <c r="F33" i="32"/>
  <c r="A34" i="32"/>
  <c r="H32" i="32"/>
  <c r="G32" i="32"/>
  <c r="C32" i="32"/>
  <c r="D32" i="32" s="1"/>
  <c r="E32" i="32"/>
  <c r="CR359" i="24" l="1"/>
  <c r="CV359" i="24" s="1"/>
  <c r="CS358" i="24"/>
  <c r="CT357" i="24"/>
  <c r="CU357" i="24"/>
  <c r="CW357" i="24"/>
  <c r="CY357" i="24"/>
  <c r="CX357" i="24"/>
  <c r="BZ424" i="24"/>
  <c r="BY425" i="24"/>
  <c r="CC424" i="24"/>
  <c r="CA423" i="24"/>
  <c r="CB423" i="24"/>
  <c r="CD423" i="24"/>
  <c r="CE423" i="24"/>
  <c r="CF423" i="24"/>
  <c r="AM225" i="24"/>
  <c r="AN225" i="24"/>
  <c r="AP225" i="24"/>
  <c r="AQ225" i="24"/>
  <c r="BE225" i="24"/>
  <c r="BD225" i="24"/>
  <c r="AY225" i="24"/>
  <c r="AS225" i="24"/>
  <c r="AZ225" i="24"/>
  <c r="BA225" i="24"/>
  <c r="AJ225" i="24"/>
  <c r="AV225" i="24"/>
  <c r="AW225" i="24"/>
  <c r="AK225" i="24"/>
  <c r="AT225" i="24"/>
  <c r="AR226" i="24"/>
  <c r="AI226" i="24"/>
  <c r="AL226" i="24"/>
  <c r="AX226" i="24"/>
  <c r="AH227" i="24"/>
  <c r="AU226" i="24"/>
  <c r="AO226" i="24"/>
  <c r="C165" i="26"/>
  <c r="D165" i="26"/>
  <c r="G165" i="26"/>
  <c r="H165" i="26"/>
  <c r="F165" i="26"/>
  <c r="H47" i="25"/>
  <c r="A48" i="25"/>
  <c r="E47" i="25"/>
  <c r="B47" i="25"/>
  <c r="I46" i="25"/>
  <c r="F46" i="25"/>
  <c r="J46" i="25"/>
  <c r="D46" i="25"/>
  <c r="C46" i="25"/>
  <c r="K46" i="25"/>
  <c r="G46" i="25"/>
  <c r="A167" i="26"/>
  <c r="B166" i="26"/>
  <c r="E166" i="26"/>
  <c r="H42" i="3"/>
  <c r="T47" i="14"/>
  <c r="P47" i="14"/>
  <c r="D47" i="14"/>
  <c r="I47" i="14"/>
  <c r="G47" i="14"/>
  <c r="L47" i="14"/>
  <c r="C47" i="14"/>
  <c r="S47" i="14"/>
  <c r="J47" i="14"/>
  <c r="F47" i="14"/>
  <c r="M47" i="14"/>
  <c r="R47" i="14"/>
  <c r="O47" i="14"/>
  <c r="K48" i="14"/>
  <c r="E48" i="14"/>
  <c r="B48" i="14"/>
  <c r="Q48" i="14"/>
  <c r="H48" i="14"/>
  <c r="N48" i="14"/>
  <c r="A49" i="14"/>
  <c r="D107" i="17"/>
  <c r="A108" i="17"/>
  <c r="A109" i="34"/>
  <c r="B108" i="34"/>
  <c r="E108" i="34"/>
  <c r="D107" i="34"/>
  <c r="C107" i="34"/>
  <c r="G107" i="34"/>
  <c r="F107" i="34"/>
  <c r="G43" i="3"/>
  <c r="F43" i="3"/>
  <c r="D43" i="3"/>
  <c r="H43" i="3"/>
  <c r="C43" i="3"/>
  <c r="E44" i="3"/>
  <c r="B44" i="3"/>
  <c r="A45" i="3"/>
  <c r="K36" i="2"/>
  <c r="B38" i="2"/>
  <c r="H38" i="2"/>
  <c r="A39" i="2"/>
  <c r="E38" i="2"/>
  <c r="J37" i="2"/>
  <c r="I37" i="2"/>
  <c r="C37" i="2"/>
  <c r="G37" i="2"/>
  <c r="D37" i="2"/>
  <c r="F37" i="2"/>
  <c r="I32" i="32"/>
  <c r="B34" i="32"/>
  <c r="F34" i="32"/>
  <c r="A35" i="32"/>
  <c r="H33" i="32"/>
  <c r="G33" i="32"/>
  <c r="E33" i="32"/>
  <c r="C33" i="32"/>
  <c r="D33" i="32" s="1"/>
  <c r="CX358" i="24" l="1"/>
  <c r="CY358" i="24"/>
  <c r="CU358" i="24"/>
  <c r="CW358" i="24"/>
  <c r="CT358" i="24"/>
  <c r="CS359" i="24"/>
  <c r="CR360" i="24"/>
  <c r="CV360" i="24" s="1"/>
  <c r="CC425" i="24"/>
  <c r="BY426" i="24"/>
  <c r="BZ425" i="24"/>
  <c r="CA424" i="24"/>
  <c r="CB424" i="24"/>
  <c r="CD424" i="24"/>
  <c r="CE424" i="24"/>
  <c r="CF424" i="24"/>
  <c r="AO227" i="24"/>
  <c r="AL227" i="24"/>
  <c r="AU227" i="24"/>
  <c r="AR227" i="24"/>
  <c r="AX227" i="24"/>
  <c r="AH228" i="24"/>
  <c r="AI227" i="24"/>
  <c r="AS226" i="24"/>
  <c r="AT226" i="24"/>
  <c r="BA226" i="24"/>
  <c r="BD226" i="24"/>
  <c r="BE226" i="24"/>
  <c r="AZ226" i="24"/>
  <c r="AQ226" i="24"/>
  <c r="AM226" i="24"/>
  <c r="AW226" i="24"/>
  <c r="AY226" i="24"/>
  <c r="AV226" i="24"/>
  <c r="AJ226" i="24"/>
  <c r="AN226" i="24"/>
  <c r="AK226" i="24"/>
  <c r="AP226" i="24"/>
  <c r="C166" i="26"/>
  <c r="F166" i="26"/>
  <c r="G166" i="26"/>
  <c r="D166" i="26"/>
  <c r="H166" i="26"/>
  <c r="I47" i="25"/>
  <c r="G47" i="25"/>
  <c r="K47" i="25"/>
  <c r="C47" i="25"/>
  <c r="D47" i="25"/>
  <c r="J47" i="25"/>
  <c r="F47" i="25"/>
  <c r="B167" i="26"/>
  <c r="E167" i="26"/>
  <c r="A168" i="26"/>
  <c r="B48" i="25"/>
  <c r="E48" i="25"/>
  <c r="H48" i="25"/>
  <c r="A49" i="25"/>
  <c r="A50" i="14"/>
  <c r="K49" i="14"/>
  <c r="E49" i="14"/>
  <c r="B49" i="14"/>
  <c r="H49" i="14"/>
  <c r="Q49" i="14"/>
  <c r="N49" i="14"/>
  <c r="T48" i="14"/>
  <c r="P48" i="14"/>
  <c r="D48" i="14"/>
  <c r="M48" i="14"/>
  <c r="I48" i="14"/>
  <c r="O48" i="14"/>
  <c r="L48" i="14"/>
  <c r="F48" i="14"/>
  <c r="S48" i="14"/>
  <c r="J48" i="14"/>
  <c r="R48" i="14"/>
  <c r="C48" i="14"/>
  <c r="G48" i="14"/>
  <c r="D108" i="17"/>
  <c r="A109" i="17"/>
  <c r="C108" i="34"/>
  <c r="G108" i="34"/>
  <c r="D108" i="34"/>
  <c r="F108" i="34"/>
  <c r="E109" i="34"/>
  <c r="A110" i="34"/>
  <c r="B109" i="34"/>
  <c r="D44" i="3"/>
  <c r="H44" i="3"/>
  <c r="C44" i="3"/>
  <c r="A46" i="3"/>
  <c r="E45" i="3"/>
  <c r="B45" i="3"/>
  <c r="F44" i="3"/>
  <c r="G44" i="3"/>
  <c r="K37" i="2"/>
  <c r="B39" i="2"/>
  <c r="A40" i="2"/>
  <c r="H39" i="2"/>
  <c r="E39" i="2"/>
  <c r="F38" i="2"/>
  <c r="D38" i="2"/>
  <c r="J38" i="2"/>
  <c r="G38" i="2"/>
  <c r="I38" i="2"/>
  <c r="C38" i="2"/>
  <c r="I33" i="32"/>
  <c r="B35" i="32"/>
  <c r="F35" i="32"/>
  <c r="A36" i="32"/>
  <c r="H34" i="32"/>
  <c r="G34" i="32"/>
  <c r="E34" i="32"/>
  <c r="C34" i="32"/>
  <c r="D34" i="32" s="1"/>
  <c r="CR361" i="24" l="1"/>
  <c r="CV361" i="24" s="1"/>
  <c r="CS360" i="24"/>
  <c r="CU359" i="24"/>
  <c r="CT359" i="24"/>
  <c r="CX359" i="24"/>
  <c r="CW359" i="24"/>
  <c r="CY359" i="24"/>
  <c r="CA425" i="24"/>
  <c r="CD425" i="24"/>
  <c r="CF425" i="24"/>
  <c r="CB425" i="24"/>
  <c r="CE425" i="24"/>
  <c r="BZ426" i="24"/>
  <c r="CC426" i="24"/>
  <c r="BY427" i="24"/>
  <c r="AL228" i="24"/>
  <c r="AI228" i="24"/>
  <c r="AR228" i="24"/>
  <c r="AU228" i="24"/>
  <c r="AH229" i="24"/>
  <c r="AO228" i="24"/>
  <c r="AX228" i="24"/>
  <c r="AN227" i="24"/>
  <c r="AP227" i="24"/>
  <c r="AQ227" i="24"/>
  <c r="AV227" i="24"/>
  <c r="AW227" i="24"/>
  <c r="AY227" i="24"/>
  <c r="BE227" i="24"/>
  <c r="AZ227" i="24"/>
  <c r="AS227" i="24"/>
  <c r="AT227" i="24"/>
  <c r="BA227" i="24"/>
  <c r="AK227" i="24"/>
  <c r="BD227" i="24"/>
  <c r="AJ227" i="24"/>
  <c r="AM227" i="24"/>
  <c r="H49" i="25"/>
  <c r="E49" i="25"/>
  <c r="B49" i="25"/>
  <c r="A50" i="25"/>
  <c r="B168" i="26"/>
  <c r="E168" i="26"/>
  <c r="A169" i="26"/>
  <c r="C167" i="26"/>
  <c r="D167" i="26"/>
  <c r="G167" i="26"/>
  <c r="H167" i="26"/>
  <c r="F167" i="26"/>
  <c r="F48" i="25"/>
  <c r="G48" i="25"/>
  <c r="J48" i="25"/>
  <c r="K48" i="25"/>
  <c r="C48" i="25"/>
  <c r="I48" i="25"/>
  <c r="D48" i="25"/>
  <c r="T49" i="14"/>
  <c r="F49" i="14"/>
  <c r="C49" i="14"/>
  <c r="D49" i="14"/>
  <c r="S49" i="14"/>
  <c r="O49" i="14"/>
  <c r="P49" i="14"/>
  <c r="L49" i="14"/>
  <c r="G49" i="14"/>
  <c r="R49" i="14"/>
  <c r="J49" i="14"/>
  <c r="M49" i="14"/>
  <c r="I49" i="14"/>
  <c r="B50" i="14"/>
  <c r="A51" i="14"/>
  <c r="Q50" i="14"/>
  <c r="K50" i="14"/>
  <c r="H50" i="14"/>
  <c r="E50" i="14"/>
  <c r="N50" i="14"/>
  <c r="D109" i="17"/>
  <c r="A110" i="17"/>
  <c r="G109" i="34"/>
  <c r="F109" i="34"/>
  <c r="D109" i="34"/>
  <c r="C109" i="34"/>
  <c r="E110" i="34"/>
  <c r="B110" i="34"/>
  <c r="A111" i="34"/>
  <c r="G45" i="3"/>
  <c r="F45" i="3"/>
  <c r="H45" i="3"/>
  <c r="C45" i="3"/>
  <c r="D45" i="3"/>
  <c r="B46" i="3"/>
  <c r="A47" i="3"/>
  <c r="E46" i="3"/>
  <c r="K38" i="2"/>
  <c r="H40" i="2"/>
  <c r="E40" i="2"/>
  <c r="A41" i="2"/>
  <c r="B40" i="2"/>
  <c r="C39" i="2"/>
  <c r="I39" i="2"/>
  <c r="D39" i="2"/>
  <c r="J39" i="2"/>
  <c r="G39" i="2"/>
  <c r="F39" i="2"/>
  <c r="I34" i="32"/>
  <c r="B36" i="32"/>
  <c r="F36" i="32"/>
  <c r="A37" i="32"/>
  <c r="G35" i="32"/>
  <c r="H35" i="32"/>
  <c r="C35" i="32"/>
  <c r="D35" i="32" s="1"/>
  <c r="E35" i="32"/>
  <c r="CY360" i="24" l="1"/>
  <c r="CT360" i="24"/>
  <c r="CW360" i="24"/>
  <c r="CU360" i="24"/>
  <c r="CX360" i="24"/>
  <c r="CS361" i="24"/>
  <c r="CR362" i="24"/>
  <c r="CV362" i="24" s="1"/>
  <c r="CC427" i="24"/>
  <c r="BY428" i="24"/>
  <c r="BZ427" i="24"/>
  <c r="CA426" i="24"/>
  <c r="CD426" i="24"/>
  <c r="CF426" i="24"/>
  <c r="CB426" i="24"/>
  <c r="CE426" i="24"/>
  <c r="AH230" i="24"/>
  <c r="AI229" i="24"/>
  <c r="AX229" i="24"/>
  <c r="AR229" i="24"/>
  <c r="AL229" i="24"/>
  <c r="AO229" i="24"/>
  <c r="AU229" i="24"/>
  <c r="BD228" i="24"/>
  <c r="AY228" i="24"/>
  <c r="AP228" i="24"/>
  <c r="AZ228" i="24"/>
  <c r="AK228" i="24"/>
  <c r="BE228" i="24"/>
  <c r="AW228" i="24"/>
  <c r="AS228" i="24"/>
  <c r="BA228" i="24"/>
  <c r="AT228" i="24"/>
  <c r="AN228" i="24"/>
  <c r="AV228" i="24"/>
  <c r="AJ228" i="24"/>
  <c r="AQ228" i="24"/>
  <c r="AM228" i="24"/>
  <c r="E169" i="26"/>
  <c r="A170" i="26"/>
  <c r="B169" i="26"/>
  <c r="G168" i="26"/>
  <c r="C168" i="26"/>
  <c r="D168" i="26"/>
  <c r="F168" i="26"/>
  <c r="H168" i="26"/>
  <c r="A51" i="25"/>
  <c r="H50" i="25"/>
  <c r="B50" i="25"/>
  <c r="E50" i="25"/>
  <c r="K49" i="25"/>
  <c r="J49" i="25"/>
  <c r="C49" i="25"/>
  <c r="F49" i="25"/>
  <c r="I49" i="25"/>
  <c r="D49" i="25"/>
  <c r="G49" i="25"/>
  <c r="E51" i="14"/>
  <c r="Q51" i="14"/>
  <c r="N51" i="14"/>
  <c r="K51" i="14"/>
  <c r="H51" i="14"/>
  <c r="B51" i="14"/>
  <c r="A52" i="14"/>
  <c r="T50" i="14"/>
  <c r="S50" i="14"/>
  <c r="C50" i="14"/>
  <c r="J50" i="14"/>
  <c r="R50" i="14"/>
  <c r="O50" i="14"/>
  <c r="M50" i="14"/>
  <c r="F50" i="14"/>
  <c r="D50" i="14"/>
  <c r="P50" i="14"/>
  <c r="G50" i="14"/>
  <c r="I50" i="14"/>
  <c r="L50" i="14"/>
  <c r="D110" i="17"/>
  <c r="A111" i="17"/>
  <c r="E111" i="34"/>
  <c r="B111" i="34"/>
  <c r="A112" i="34"/>
  <c r="F110" i="34"/>
  <c r="D110" i="34"/>
  <c r="C110" i="34"/>
  <c r="G110" i="34"/>
  <c r="H46" i="3"/>
  <c r="C46" i="3"/>
  <c r="D46" i="3"/>
  <c r="F46" i="3"/>
  <c r="G46" i="3"/>
  <c r="A48" i="3"/>
  <c r="E47" i="3"/>
  <c r="B47" i="3"/>
  <c r="C40" i="2"/>
  <c r="G40" i="2"/>
  <c r="I40" i="2"/>
  <c r="F40" i="2"/>
  <c r="J40" i="2"/>
  <c r="D40" i="2"/>
  <c r="K39" i="2"/>
  <c r="A42" i="2"/>
  <c r="B41" i="2"/>
  <c r="E41" i="2"/>
  <c r="H41" i="2"/>
  <c r="I35" i="32"/>
  <c r="B37" i="32"/>
  <c r="F37" i="32"/>
  <c r="A38" i="32"/>
  <c r="H36" i="32"/>
  <c r="G36" i="32"/>
  <c r="C36" i="32"/>
  <c r="D36" i="32" s="1"/>
  <c r="E36" i="32"/>
  <c r="CR363" i="24" l="1"/>
  <c r="CV363" i="24" s="1"/>
  <c r="CS362" i="24"/>
  <c r="CT361" i="24"/>
  <c r="CU361" i="24"/>
  <c r="CX361" i="24"/>
  <c r="CY361" i="24"/>
  <c r="CW361" i="24"/>
  <c r="CA427" i="24"/>
  <c r="CB427" i="24"/>
  <c r="CD427" i="24"/>
  <c r="CE427" i="24"/>
  <c r="CF427" i="24"/>
  <c r="BY429" i="24"/>
  <c r="BZ428" i="24"/>
  <c r="CC428" i="24"/>
  <c r="AZ229" i="24"/>
  <c r="BA229" i="24"/>
  <c r="AQ229" i="24"/>
  <c r="AK229" i="24"/>
  <c r="AM229" i="24"/>
  <c r="AV229" i="24"/>
  <c r="AP229" i="24"/>
  <c r="BE229" i="24"/>
  <c r="AN229" i="24"/>
  <c r="AW229" i="24"/>
  <c r="AY229" i="24"/>
  <c r="AS229" i="24"/>
  <c r="AT229" i="24"/>
  <c r="AJ229" i="24"/>
  <c r="BD229" i="24"/>
  <c r="AL230" i="24"/>
  <c r="AO230" i="24"/>
  <c r="AU230" i="24"/>
  <c r="AR230" i="24"/>
  <c r="AI230" i="24"/>
  <c r="AH231" i="24"/>
  <c r="AX230" i="24"/>
  <c r="F50" i="25"/>
  <c r="D50" i="25"/>
  <c r="C50" i="25"/>
  <c r="G50" i="25"/>
  <c r="I50" i="25"/>
  <c r="K50" i="25"/>
  <c r="J50" i="25"/>
  <c r="A52" i="25"/>
  <c r="E51" i="25"/>
  <c r="H51" i="25"/>
  <c r="B51" i="25"/>
  <c r="G169" i="26"/>
  <c r="D169" i="26"/>
  <c r="F169" i="26"/>
  <c r="H169" i="26"/>
  <c r="C169" i="26"/>
  <c r="A171" i="26"/>
  <c r="E170" i="26"/>
  <c r="B170" i="26"/>
  <c r="T51" i="14"/>
  <c r="F51" i="14"/>
  <c r="P51" i="14"/>
  <c r="J51" i="14"/>
  <c r="I51" i="14"/>
  <c r="M51" i="14"/>
  <c r="S51" i="14"/>
  <c r="D51" i="14"/>
  <c r="L51" i="14"/>
  <c r="O51" i="14"/>
  <c r="G51" i="14"/>
  <c r="R51" i="14"/>
  <c r="C51" i="14"/>
  <c r="Q52" i="14"/>
  <c r="N52" i="14"/>
  <c r="A53" i="14"/>
  <c r="E52" i="14"/>
  <c r="H52" i="14"/>
  <c r="K52" i="14"/>
  <c r="B52" i="14"/>
  <c r="D111" i="17"/>
  <c r="A112" i="17"/>
  <c r="E112" i="34"/>
  <c r="A113" i="34"/>
  <c r="B112" i="34"/>
  <c r="G111" i="34"/>
  <c r="F111" i="34"/>
  <c r="D111" i="34"/>
  <c r="C111" i="34"/>
  <c r="H47" i="3"/>
  <c r="D47" i="3"/>
  <c r="C47" i="3"/>
  <c r="E48" i="3"/>
  <c r="B48" i="3"/>
  <c r="A49" i="3"/>
  <c r="F47" i="3"/>
  <c r="G47" i="3"/>
  <c r="D41" i="2"/>
  <c r="I41" i="2"/>
  <c r="G41" i="2"/>
  <c r="F41" i="2"/>
  <c r="J41" i="2"/>
  <c r="C41" i="2"/>
  <c r="A43" i="2"/>
  <c r="B42" i="2"/>
  <c r="H42" i="2"/>
  <c r="E42" i="2"/>
  <c r="K40" i="2"/>
  <c r="I36" i="32"/>
  <c r="F38" i="32"/>
  <c r="B38" i="32"/>
  <c r="A39" i="32"/>
  <c r="G37" i="32"/>
  <c r="H37" i="32"/>
  <c r="E37" i="32"/>
  <c r="C37" i="32"/>
  <c r="D37" i="32" s="1"/>
  <c r="CT362" i="24" l="1"/>
  <c r="CU362" i="24"/>
  <c r="CW362" i="24"/>
  <c r="CX362" i="24"/>
  <c r="CY362" i="24"/>
  <c r="CS363" i="24"/>
  <c r="CR364" i="24"/>
  <c r="CV364" i="24" s="1"/>
  <c r="CF428" i="24"/>
  <c r="CA428" i="24"/>
  <c r="CD428" i="24"/>
  <c r="CB428" i="24"/>
  <c r="CE428" i="24"/>
  <c r="BZ429" i="24"/>
  <c r="CC429" i="24"/>
  <c r="BY430" i="24"/>
  <c r="AH232" i="24"/>
  <c r="AU231" i="24"/>
  <c r="AI231" i="24"/>
  <c r="AX231" i="24"/>
  <c r="AL231" i="24"/>
  <c r="AR231" i="24"/>
  <c r="AO231" i="24"/>
  <c r="BA230" i="24"/>
  <c r="BD230" i="24"/>
  <c r="AS230" i="24"/>
  <c r="BE230" i="24"/>
  <c r="AN230" i="24"/>
  <c r="AM230" i="24"/>
  <c r="AQ230" i="24"/>
  <c r="AP230" i="24"/>
  <c r="AY230" i="24"/>
  <c r="AT230" i="24"/>
  <c r="AV230" i="24"/>
  <c r="AJ230" i="24"/>
  <c r="AK230" i="24"/>
  <c r="AZ230" i="24"/>
  <c r="AW230" i="24"/>
  <c r="B171" i="26"/>
  <c r="A172" i="26"/>
  <c r="E171" i="26"/>
  <c r="H170" i="26"/>
  <c r="G170" i="26"/>
  <c r="C170" i="26"/>
  <c r="D170" i="26"/>
  <c r="F170" i="26"/>
  <c r="A53" i="25"/>
  <c r="B52" i="25"/>
  <c r="E52" i="25"/>
  <c r="H52" i="25"/>
  <c r="F51" i="25"/>
  <c r="D51" i="25"/>
  <c r="G51" i="25"/>
  <c r="J51" i="25"/>
  <c r="I51" i="25"/>
  <c r="C51" i="25"/>
  <c r="K51" i="25"/>
  <c r="H53" i="14"/>
  <c r="K53" i="14"/>
  <c r="E53" i="14"/>
  <c r="N53" i="14"/>
  <c r="Q53" i="14"/>
  <c r="A54" i="14"/>
  <c r="B53" i="14"/>
  <c r="T52" i="14"/>
  <c r="D52" i="14"/>
  <c r="L52" i="14"/>
  <c r="R52" i="14"/>
  <c r="M52" i="14"/>
  <c r="S52" i="14"/>
  <c r="I52" i="14"/>
  <c r="C52" i="14"/>
  <c r="G52" i="14"/>
  <c r="F52" i="14"/>
  <c r="J52" i="14"/>
  <c r="O52" i="14"/>
  <c r="P52" i="14"/>
  <c r="D112" i="17"/>
  <c r="A113" i="17"/>
  <c r="G112" i="34"/>
  <c r="F112" i="34"/>
  <c r="D112" i="34"/>
  <c r="C112" i="34"/>
  <c r="E113" i="34"/>
  <c r="A114" i="34"/>
  <c r="B113" i="34"/>
  <c r="G48" i="3"/>
  <c r="F48" i="3"/>
  <c r="A50" i="3"/>
  <c r="E49" i="3"/>
  <c r="B49" i="3"/>
  <c r="D48" i="3"/>
  <c r="C48" i="3"/>
  <c r="H48" i="3"/>
  <c r="K41" i="2"/>
  <c r="H43" i="2"/>
  <c r="B43" i="2"/>
  <c r="E43" i="2"/>
  <c r="A44" i="2"/>
  <c r="I42" i="2"/>
  <c r="F42" i="2"/>
  <c r="C42" i="2"/>
  <c r="J42" i="2"/>
  <c r="G42" i="2"/>
  <c r="D42" i="2"/>
  <c r="I37" i="32"/>
  <c r="F39" i="32"/>
  <c r="B39" i="32"/>
  <c r="A40" i="32"/>
  <c r="E38" i="32"/>
  <c r="C38" i="32"/>
  <c r="D38" i="32" s="1"/>
  <c r="H38" i="32"/>
  <c r="G38" i="32"/>
  <c r="CW363" i="24" l="1"/>
  <c r="CX363" i="24"/>
  <c r="CY363" i="24"/>
  <c r="CT363" i="24"/>
  <c r="CU363" i="24"/>
  <c r="CS364" i="24"/>
  <c r="CR365" i="24"/>
  <c r="CV365" i="24" s="1"/>
  <c r="CF429" i="24"/>
  <c r="CD429" i="24"/>
  <c r="CE429" i="24"/>
  <c r="CA429" i="24"/>
  <c r="CB429" i="24"/>
  <c r="BZ430" i="24"/>
  <c r="BY431" i="24"/>
  <c r="CC430" i="24"/>
  <c r="AT231" i="24"/>
  <c r="AW231" i="24"/>
  <c r="AY231" i="24"/>
  <c r="BE231" i="24"/>
  <c r="BA231" i="24"/>
  <c r="AS231" i="24"/>
  <c r="AP231" i="24"/>
  <c r="AJ231" i="24"/>
  <c r="AM231" i="24"/>
  <c r="AZ231" i="24"/>
  <c r="AN231" i="24"/>
  <c r="AV231" i="24"/>
  <c r="BD231" i="24"/>
  <c r="AK231" i="24"/>
  <c r="AQ231" i="24"/>
  <c r="AU232" i="24"/>
  <c r="AH233" i="24"/>
  <c r="AI232" i="24"/>
  <c r="AX232" i="24"/>
  <c r="AL232" i="24"/>
  <c r="AO232" i="24"/>
  <c r="AR232" i="24"/>
  <c r="D52" i="25"/>
  <c r="G52" i="25"/>
  <c r="C52" i="25"/>
  <c r="F52" i="25"/>
  <c r="I52" i="25"/>
  <c r="K52" i="25"/>
  <c r="J52" i="25"/>
  <c r="A54" i="25"/>
  <c r="E53" i="25"/>
  <c r="H53" i="25"/>
  <c r="B53" i="25"/>
  <c r="E172" i="26"/>
  <c r="B172" i="26"/>
  <c r="A173" i="26"/>
  <c r="D171" i="26"/>
  <c r="G171" i="26"/>
  <c r="C171" i="26"/>
  <c r="F171" i="26"/>
  <c r="H171" i="26"/>
  <c r="T53" i="14"/>
  <c r="R53" i="14"/>
  <c r="L53" i="14"/>
  <c r="P53" i="14"/>
  <c r="M53" i="14"/>
  <c r="J53" i="14"/>
  <c r="G53" i="14"/>
  <c r="F53" i="14"/>
  <c r="D53" i="14"/>
  <c r="O53" i="14"/>
  <c r="S53" i="14"/>
  <c r="I53" i="14"/>
  <c r="C53" i="14"/>
  <c r="N54" i="14"/>
  <c r="A55" i="14"/>
  <c r="B54" i="14"/>
  <c r="K54" i="14"/>
  <c r="E54" i="14"/>
  <c r="Q54" i="14"/>
  <c r="H54" i="14"/>
  <c r="D113" i="17"/>
  <c r="A114" i="17"/>
  <c r="F113" i="34"/>
  <c r="D113" i="34"/>
  <c r="C113" i="34"/>
  <c r="G113" i="34"/>
  <c r="B114" i="34"/>
  <c r="A115" i="34"/>
  <c r="E114" i="34"/>
  <c r="G49" i="3"/>
  <c r="F49" i="3"/>
  <c r="B50" i="3"/>
  <c r="A51" i="3"/>
  <c r="E50" i="3"/>
  <c r="D49" i="3"/>
  <c r="C49" i="3"/>
  <c r="H49" i="3"/>
  <c r="K42" i="2"/>
  <c r="H44" i="2"/>
  <c r="B44" i="2"/>
  <c r="E44" i="2"/>
  <c r="A45" i="2"/>
  <c r="J43" i="2"/>
  <c r="G43" i="2"/>
  <c r="C43" i="2"/>
  <c r="D43" i="2"/>
  <c r="I43" i="2"/>
  <c r="F43" i="2"/>
  <c r="I38" i="32"/>
  <c r="B40" i="32"/>
  <c r="F40" i="32"/>
  <c r="A41" i="32"/>
  <c r="E39" i="32"/>
  <c r="C39" i="32"/>
  <c r="D39" i="32" s="1"/>
  <c r="H39" i="32"/>
  <c r="G39" i="32"/>
  <c r="CS365" i="24" l="1"/>
  <c r="CR366" i="24"/>
  <c r="CV366" i="24" s="1"/>
  <c r="CT364" i="24"/>
  <c r="CU364" i="24"/>
  <c r="CW364" i="24"/>
  <c r="CX364" i="24"/>
  <c r="CY364" i="24"/>
  <c r="CC431" i="24"/>
  <c r="BY432" i="24"/>
  <c r="BZ431" i="24"/>
  <c r="CA430" i="24"/>
  <c r="CB430" i="24"/>
  <c r="CD430" i="24"/>
  <c r="CE430" i="24"/>
  <c r="CF430" i="24"/>
  <c r="AL233" i="24"/>
  <c r="AO233" i="24"/>
  <c r="AI233" i="24"/>
  <c r="AU233" i="24"/>
  <c r="AX233" i="24"/>
  <c r="AH234" i="24"/>
  <c r="AR233" i="24"/>
  <c r="AK232" i="24"/>
  <c r="AN232" i="24"/>
  <c r="AP232" i="24"/>
  <c r="AQ232" i="24"/>
  <c r="AV232" i="24"/>
  <c r="AM232" i="24"/>
  <c r="AS232" i="24"/>
  <c r="AZ232" i="24"/>
  <c r="AT232" i="24"/>
  <c r="BE232" i="24"/>
  <c r="AW232" i="24"/>
  <c r="AJ232" i="24"/>
  <c r="BD232" i="24"/>
  <c r="AY232" i="24"/>
  <c r="BA232" i="24"/>
  <c r="G172" i="26"/>
  <c r="D172" i="26"/>
  <c r="H172" i="26"/>
  <c r="F172" i="26"/>
  <c r="C172" i="26"/>
  <c r="G53" i="25"/>
  <c r="J53" i="25"/>
  <c r="I53" i="25"/>
  <c r="F53" i="25"/>
  <c r="D53" i="25"/>
  <c r="K53" i="25"/>
  <c r="C53" i="25"/>
  <c r="B173" i="26"/>
  <c r="E173" i="26"/>
  <c r="A174" i="26"/>
  <c r="A55" i="25"/>
  <c r="E54" i="25"/>
  <c r="B54" i="25"/>
  <c r="H54" i="25"/>
  <c r="K43" i="2"/>
  <c r="T54" i="14"/>
  <c r="I54" i="14"/>
  <c r="L54" i="14"/>
  <c r="S54" i="14"/>
  <c r="J54" i="14"/>
  <c r="O54" i="14"/>
  <c r="C54" i="14"/>
  <c r="F54" i="14"/>
  <c r="R54" i="14"/>
  <c r="P54" i="14"/>
  <c r="G54" i="14"/>
  <c r="M54" i="14"/>
  <c r="D54" i="14"/>
  <c r="Q55" i="14"/>
  <c r="K55" i="14"/>
  <c r="B55" i="14"/>
  <c r="N55" i="14"/>
  <c r="E55" i="14"/>
  <c r="A56" i="14"/>
  <c r="H55" i="14"/>
  <c r="D114" i="17"/>
  <c r="A115" i="17"/>
  <c r="A116" i="34"/>
  <c r="B115" i="34"/>
  <c r="E115" i="34"/>
  <c r="G114" i="34"/>
  <c r="D114" i="34"/>
  <c r="C114" i="34"/>
  <c r="F114" i="34"/>
  <c r="G50" i="3"/>
  <c r="F50" i="3"/>
  <c r="A52" i="3"/>
  <c r="B51" i="3"/>
  <c r="E51" i="3"/>
  <c r="D50" i="3"/>
  <c r="H50" i="3"/>
  <c r="C50" i="3"/>
  <c r="A46" i="2"/>
  <c r="H45" i="2"/>
  <c r="B45" i="2"/>
  <c r="E45" i="2"/>
  <c r="F44" i="2"/>
  <c r="J44" i="2"/>
  <c r="D44" i="2"/>
  <c r="I44" i="2"/>
  <c r="G44" i="2"/>
  <c r="K44" i="2"/>
  <c r="C44" i="2"/>
  <c r="I39" i="32"/>
  <c r="F41" i="32"/>
  <c r="B41" i="32"/>
  <c r="A42" i="32"/>
  <c r="H40" i="32"/>
  <c r="G40" i="32"/>
  <c r="C40" i="32"/>
  <c r="D40" i="32" s="1"/>
  <c r="E40" i="32"/>
  <c r="CS366" i="24" l="1"/>
  <c r="CR367" i="24"/>
  <c r="CV367" i="24" s="1"/>
  <c r="CT365" i="24"/>
  <c r="CU365" i="24"/>
  <c r="CW365" i="24"/>
  <c r="CX365" i="24"/>
  <c r="CY365" i="24"/>
  <c r="CD431" i="24"/>
  <c r="CE431" i="24"/>
  <c r="CF431" i="24"/>
  <c r="CA431" i="24"/>
  <c r="CB431" i="24"/>
  <c r="CC432" i="24"/>
  <c r="BY433" i="24"/>
  <c r="BZ432" i="24"/>
  <c r="AR234" i="24"/>
  <c r="AX234" i="24"/>
  <c r="AU234" i="24"/>
  <c r="AI234" i="24"/>
  <c r="AH235" i="24"/>
  <c r="AL234" i="24"/>
  <c r="AO234" i="24"/>
  <c r="BE233" i="24"/>
  <c r="AJ233" i="24"/>
  <c r="AK233" i="24"/>
  <c r="AQ233" i="24"/>
  <c r="AW233" i="24"/>
  <c r="AZ233" i="24"/>
  <c r="AP233" i="24"/>
  <c r="AT233" i="24"/>
  <c r="AY233" i="24"/>
  <c r="BA233" i="24"/>
  <c r="BD233" i="24"/>
  <c r="AS233" i="24"/>
  <c r="AV233" i="24"/>
  <c r="AM233" i="24"/>
  <c r="AN233" i="24"/>
  <c r="F54" i="25"/>
  <c r="C54" i="25"/>
  <c r="I54" i="25"/>
  <c r="J54" i="25"/>
  <c r="G54" i="25"/>
  <c r="K54" i="25"/>
  <c r="D54" i="25"/>
  <c r="B174" i="26"/>
  <c r="A175" i="26"/>
  <c r="E174" i="26"/>
  <c r="F173" i="26"/>
  <c r="G173" i="26"/>
  <c r="C173" i="26"/>
  <c r="D173" i="26"/>
  <c r="H173" i="26"/>
  <c r="A56" i="25"/>
  <c r="B55" i="25"/>
  <c r="E55" i="25"/>
  <c r="H55" i="25"/>
  <c r="E56" i="14"/>
  <c r="A57" i="14"/>
  <c r="N56" i="14"/>
  <c r="B56" i="14"/>
  <c r="H56" i="14"/>
  <c r="K56" i="14"/>
  <c r="Q56" i="14"/>
  <c r="T55" i="14"/>
  <c r="P55" i="14"/>
  <c r="G55" i="14"/>
  <c r="S55" i="14"/>
  <c r="C55" i="14"/>
  <c r="R55" i="14"/>
  <c r="D55" i="14"/>
  <c r="O55" i="14"/>
  <c r="J55" i="14"/>
  <c r="F55" i="14"/>
  <c r="L55" i="14"/>
  <c r="M55" i="14"/>
  <c r="I55" i="14"/>
  <c r="D115" i="17"/>
  <c r="A116" i="17"/>
  <c r="G115" i="34"/>
  <c r="F115" i="34"/>
  <c r="D115" i="34"/>
  <c r="C115" i="34"/>
  <c r="E116" i="34"/>
  <c r="B116" i="34"/>
  <c r="A117" i="34"/>
  <c r="D51" i="3"/>
  <c r="H51" i="3"/>
  <c r="C51" i="3"/>
  <c r="E52" i="3"/>
  <c r="A53" i="3"/>
  <c r="B52" i="3"/>
  <c r="G51" i="3"/>
  <c r="F51" i="3"/>
  <c r="K45" i="2"/>
  <c r="J45" i="2"/>
  <c r="G45" i="2"/>
  <c r="D45" i="2"/>
  <c r="I45" i="2"/>
  <c r="C45" i="2"/>
  <c r="F45" i="2"/>
  <c r="H46" i="2"/>
  <c r="E46" i="2"/>
  <c r="A47" i="2"/>
  <c r="B46" i="2"/>
  <c r="I40" i="32"/>
  <c r="B42" i="32"/>
  <c r="F42" i="32"/>
  <c r="A43" i="32"/>
  <c r="E41" i="32"/>
  <c r="C41" i="32"/>
  <c r="D41" i="32" s="1"/>
  <c r="H41" i="32"/>
  <c r="G41" i="32"/>
  <c r="CR368" i="24" l="1"/>
  <c r="CV368" i="24" s="1"/>
  <c r="CS367" i="24"/>
  <c r="CT366" i="24"/>
  <c r="CU366" i="24"/>
  <c r="CW366" i="24"/>
  <c r="CX366" i="24"/>
  <c r="CY366" i="24"/>
  <c r="BY434" i="24"/>
  <c r="BZ433" i="24"/>
  <c r="CC433" i="24"/>
  <c r="CB432" i="24"/>
  <c r="CA432" i="24"/>
  <c r="CD432" i="24"/>
  <c r="CE432" i="24"/>
  <c r="CF432" i="24"/>
  <c r="AX235" i="24"/>
  <c r="AI235" i="24"/>
  <c r="AL235" i="24"/>
  <c r="AH236" i="24"/>
  <c r="AU235" i="24"/>
  <c r="AR235" i="24"/>
  <c r="AO235" i="24"/>
  <c r="AK234" i="24"/>
  <c r="BE234" i="24"/>
  <c r="AJ234" i="24"/>
  <c r="AN234" i="24"/>
  <c r="AP234" i="24"/>
  <c r="AQ234" i="24"/>
  <c r="AZ234" i="24"/>
  <c r="AW234" i="24"/>
  <c r="AV234" i="24"/>
  <c r="BA234" i="24"/>
  <c r="BD234" i="24"/>
  <c r="AT234" i="24"/>
  <c r="AM234" i="24"/>
  <c r="AY234" i="24"/>
  <c r="AS234" i="24"/>
  <c r="B175" i="26"/>
  <c r="A176" i="26"/>
  <c r="E175" i="26"/>
  <c r="I55" i="25"/>
  <c r="F55" i="25"/>
  <c r="K55" i="25"/>
  <c r="C55" i="25"/>
  <c r="D55" i="25"/>
  <c r="G55" i="25"/>
  <c r="J55" i="25"/>
  <c r="H174" i="26"/>
  <c r="G174" i="26"/>
  <c r="F174" i="26"/>
  <c r="C174" i="26"/>
  <c r="D174" i="26"/>
  <c r="A57" i="25"/>
  <c r="E56" i="25"/>
  <c r="H56" i="25"/>
  <c r="B56" i="25"/>
  <c r="T56" i="14"/>
  <c r="I56" i="14"/>
  <c r="D56" i="14"/>
  <c r="M56" i="14"/>
  <c r="O56" i="14"/>
  <c r="S56" i="14"/>
  <c r="R56" i="14"/>
  <c r="P56" i="14"/>
  <c r="J56" i="14"/>
  <c r="F56" i="14"/>
  <c r="C56" i="14"/>
  <c r="G56" i="14"/>
  <c r="L56" i="14"/>
  <c r="N57" i="14"/>
  <c r="B57" i="14"/>
  <c r="Q57" i="14"/>
  <c r="A58" i="14"/>
  <c r="H57" i="14"/>
  <c r="K57" i="14"/>
  <c r="E57" i="14"/>
  <c r="D116" i="17"/>
  <c r="A117" i="17"/>
  <c r="D116" i="34"/>
  <c r="G116" i="34"/>
  <c r="F116" i="34"/>
  <c r="C116" i="34"/>
  <c r="E117" i="34"/>
  <c r="B117" i="34"/>
  <c r="A118" i="34"/>
  <c r="B53" i="3"/>
  <c r="A54" i="3"/>
  <c r="E53" i="3"/>
  <c r="G52" i="3"/>
  <c r="F52" i="3"/>
  <c r="H52" i="3"/>
  <c r="C52" i="3"/>
  <c r="D52" i="3"/>
  <c r="E47" i="2"/>
  <c r="H47" i="2"/>
  <c r="A48" i="2"/>
  <c r="B47" i="2"/>
  <c r="I46" i="2"/>
  <c r="F46" i="2"/>
  <c r="J46" i="2"/>
  <c r="D46" i="2"/>
  <c r="K46" i="2"/>
  <c r="G46" i="2"/>
  <c r="C46" i="2"/>
  <c r="I41" i="32"/>
  <c r="B43" i="32"/>
  <c r="F43" i="32"/>
  <c r="A44" i="32"/>
  <c r="H42" i="32"/>
  <c r="G42" i="32"/>
  <c r="C42" i="32"/>
  <c r="D42" i="32" s="1"/>
  <c r="E42" i="32"/>
  <c r="CT367" i="24" l="1"/>
  <c r="CU367" i="24"/>
  <c r="CW367" i="24"/>
  <c r="CY367" i="24"/>
  <c r="CX367" i="24"/>
  <c r="CR369" i="24"/>
  <c r="CV369" i="24" s="1"/>
  <c r="CS368" i="24"/>
  <c r="CE433" i="24"/>
  <c r="CF433" i="24"/>
  <c r="CD433" i="24"/>
  <c r="CA433" i="24"/>
  <c r="CB433" i="24"/>
  <c r="BZ434" i="24"/>
  <c r="BY435" i="24"/>
  <c r="CC434" i="24"/>
  <c r="AU236" i="24"/>
  <c r="AI236" i="24"/>
  <c r="AL236" i="24"/>
  <c r="AR236" i="24"/>
  <c r="AH237" i="24"/>
  <c r="AO236" i="24"/>
  <c r="AX236" i="24"/>
  <c r="BD235" i="24"/>
  <c r="AK235" i="24"/>
  <c r="AV235" i="24"/>
  <c r="AN235" i="24"/>
  <c r="AZ235" i="24"/>
  <c r="BA235" i="24"/>
  <c r="AJ235" i="24"/>
  <c r="AM235" i="24"/>
  <c r="AS235" i="24"/>
  <c r="AP235" i="24"/>
  <c r="AQ235" i="24"/>
  <c r="AY235" i="24"/>
  <c r="BE235" i="24"/>
  <c r="AT235" i="24"/>
  <c r="AW235" i="24"/>
  <c r="B57" i="25"/>
  <c r="H57" i="25"/>
  <c r="A58" i="25"/>
  <c r="E57" i="25"/>
  <c r="E176" i="26"/>
  <c r="A177" i="26"/>
  <c r="B176" i="26"/>
  <c r="F56" i="25"/>
  <c r="D56" i="25"/>
  <c r="C56" i="25"/>
  <c r="I56" i="25"/>
  <c r="G56" i="25"/>
  <c r="J56" i="25"/>
  <c r="K56" i="25"/>
  <c r="D175" i="26"/>
  <c r="G175" i="26"/>
  <c r="H175" i="26"/>
  <c r="F175" i="26"/>
  <c r="C175" i="26"/>
  <c r="B58" i="14"/>
  <c r="K58" i="14"/>
  <c r="E58" i="14"/>
  <c r="Q58" i="14"/>
  <c r="N58" i="14"/>
  <c r="H58" i="14"/>
  <c r="A59" i="14"/>
  <c r="T57" i="14"/>
  <c r="O57" i="14"/>
  <c r="J57" i="14"/>
  <c r="M57" i="14"/>
  <c r="P57" i="14"/>
  <c r="F57" i="14"/>
  <c r="S57" i="14"/>
  <c r="R57" i="14"/>
  <c r="G57" i="14"/>
  <c r="I57" i="14"/>
  <c r="C57" i="14"/>
  <c r="L57" i="14"/>
  <c r="D57" i="14"/>
  <c r="D117" i="17"/>
  <c r="A118" i="17"/>
  <c r="G117" i="34"/>
  <c r="D117" i="34"/>
  <c r="F117" i="34"/>
  <c r="C117" i="34"/>
  <c r="E118" i="34"/>
  <c r="A119" i="34"/>
  <c r="B118" i="34"/>
  <c r="F53" i="3"/>
  <c r="G53" i="3"/>
  <c r="E54" i="3"/>
  <c r="A55" i="3"/>
  <c r="B54" i="3"/>
  <c r="D53" i="3"/>
  <c r="C53" i="3"/>
  <c r="H53" i="3"/>
  <c r="F47" i="2"/>
  <c r="D47" i="2"/>
  <c r="C47" i="2"/>
  <c r="G47" i="2"/>
  <c r="J47" i="2"/>
  <c r="K47" i="2"/>
  <c r="I47" i="2"/>
  <c r="E48" i="2"/>
  <c r="B48" i="2"/>
  <c r="H48" i="2"/>
  <c r="A49" i="2"/>
  <c r="I42" i="32"/>
  <c r="F44" i="32"/>
  <c r="B44" i="32"/>
  <c r="A45" i="32"/>
  <c r="G43" i="32"/>
  <c r="H43" i="32"/>
  <c r="E43" i="32"/>
  <c r="C43" i="32"/>
  <c r="D43" i="32" s="1"/>
  <c r="CS369" i="24" l="1"/>
  <c r="CR370" i="24"/>
  <c r="CV370" i="24" s="1"/>
  <c r="CT368" i="24"/>
  <c r="CU368" i="24"/>
  <c r="CW368" i="24"/>
  <c r="CY368" i="24"/>
  <c r="CX368" i="24"/>
  <c r="BY436" i="24"/>
  <c r="CC435" i="24"/>
  <c r="BZ435" i="24"/>
  <c r="CA434" i="24"/>
  <c r="CE434" i="24"/>
  <c r="CD434" i="24"/>
  <c r="CF434" i="24"/>
  <c r="CB434" i="24"/>
  <c r="AO237" i="24"/>
  <c r="AI237" i="24"/>
  <c r="AR237" i="24"/>
  <c r="AX237" i="24"/>
  <c r="AH238" i="24"/>
  <c r="AU237" i="24"/>
  <c r="AL237" i="24"/>
  <c r="AM236" i="24"/>
  <c r="AN236" i="24"/>
  <c r="AQ236" i="24"/>
  <c r="AZ236" i="24"/>
  <c r="AK236" i="24"/>
  <c r="BA236" i="24"/>
  <c r="AW236" i="24"/>
  <c r="AJ236" i="24"/>
  <c r="AS236" i="24"/>
  <c r="BD236" i="24"/>
  <c r="AT236" i="24"/>
  <c r="BE236" i="24"/>
  <c r="AY236" i="24"/>
  <c r="AV236" i="24"/>
  <c r="AP236" i="24"/>
  <c r="G176" i="26"/>
  <c r="C176" i="26"/>
  <c r="D176" i="26"/>
  <c r="F176" i="26"/>
  <c r="H176" i="26"/>
  <c r="B177" i="26"/>
  <c r="A178" i="26"/>
  <c r="E177" i="26"/>
  <c r="H58" i="25"/>
  <c r="A59" i="25"/>
  <c r="E58" i="25"/>
  <c r="B58" i="25"/>
  <c r="G57" i="25"/>
  <c r="J57" i="25"/>
  <c r="K57" i="25"/>
  <c r="D57" i="25"/>
  <c r="C57" i="25"/>
  <c r="I57" i="25"/>
  <c r="F57" i="25"/>
  <c r="Q59" i="14"/>
  <c r="A60" i="14"/>
  <c r="H59" i="14"/>
  <c r="K59" i="14"/>
  <c r="E59" i="14"/>
  <c r="B59" i="14"/>
  <c r="N59" i="14"/>
  <c r="T58" i="14"/>
  <c r="R58" i="14"/>
  <c r="C58" i="14"/>
  <c r="F58" i="14"/>
  <c r="O58" i="14"/>
  <c r="P58" i="14"/>
  <c r="G58" i="14"/>
  <c r="I58" i="14"/>
  <c r="J58" i="14"/>
  <c r="L58" i="14"/>
  <c r="M58" i="14"/>
  <c r="S58" i="14"/>
  <c r="D58" i="14"/>
  <c r="D118" i="17"/>
  <c r="A119" i="17"/>
  <c r="F118" i="34"/>
  <c r="C118" i="34"/>
  <c r="G118" i="34"/>
  <c r="D118" i="34"/>
  <c r="A120" i="34"/>
  <c r="B119" i="34"/>
  <c r="E119" i="34"/>
  <c r="C54" i="3"/>
  <c r="H54" i="3"/>
  <c r="D54" i="3"/>
  <c r="E55" i="3"/>
  <c r="B55" i="3"/>
  <c r="A56" i="3"/>
  <c r="F54" i="3"/>
  <c r="G54" i="3"/>
  <c r="B49" i="2"/>
  <c r="E49" i="2"/>
  <c r="A50" i="2"/>
  <c r="H49" i="2"/>
  <c r="G48" i="2"/>
  <c r="C48" i="2"/>
  <c r="J48" i="2"/>
  <c r="I48" i="2"/>
  <c r="D48" i="2"/>
  <c r="K48" i="2"/>
  <c r="F48" i="2"/>
  <c r="I43" i="32"/>
  <c r="B45" i="32"/>
  <c r="F45" i="32"/>
  <c r="A46" i="32"/>
  <c r="E44" i="32"/>
  <c r="C44" i="32"/>
  <c r="D44" i="32" s="1"/>
  <c r="H44" i="32"/>
  <c r="G44" i="32"/>
  <c r="CR371" i="24" l="1"/>
  <c r="CV371" i="24" s="1"/>
  <c r="CS370" i="24"/>
  <c r="CT369" i="24"/>
  <c r="CU369" i="24"/>
  <c r="CW369" i="24"/>
  <c r="CX369" i="24"/>
  <c r="CY369" i="24"/>
  <c r="CE435" i="24"/>
  <c r="CF435" i="24"/>
  <c r="CD435" i="24"/>
  <c r="CA435" i="24"/>
  <c r="CB435" i="24"/>
  <c r="BY437" i="24"/>
  <c r="BZ436" i="24"/>
  <c r="CC436" i="24"/>
  <c r="AX238" i="24"/>
  <c r="AR238" i="24"/>
  <c r="AH239" i="24"/>
  <c r="AL238" i="24"/>
  <c r="AO238" i="24"/>
  <c r="AI238" i="24"/>
  <c r="AU238" i="24"/>
  <c r="AZ237" i="24"/>
  <c r="BD237" i="24"/>
  <c r="AT237" i="24"/>
  <c r="AP237" i="24"/>
  <c r="AV237" i="24"/>
  <c r="BE237" i="24"/>
  <c r="AQ237" i="24"/>
  <c r="AS237" i="24"/>
  <c r="BA237" i="24"/>
  <c r="AN237" i="24"/>
  <c r="AJ237" i="24"/>
  <c r="AK237" i="24"/>
  <c r="AY237" i="24"/>
  <c r="AM237" i="24"/>
  <c r="AW237" i="24"/>
  <c r="G58" i="25"/>
  <c r="K58" i="25"/>
  <c r="D58" i="25"/>
  <c r="I58" i="25"/>
  <c r="J58" i="25"/>
  <c r="F58" i="25"/>
  <c r="C58" i="25"/>
  <c r="E59" i="25"/>
  <c r="B59" i="25"/>
  <c r="H59" i="25"/>
  <c r="A60" i="25"/>
  <c r="E178" i="26"/>
  <c r="A179" i="26"/>
  <c r="B178" i="26"/>
  <c r="G177" i="26"/>
  <c r="C177" i="26"/>
  <c r="H177" i="26"/>
  <c r="D177" i="26"/>
  <c r="F177" i="26"/>
  <c r="T59" i="14"/>
  <c r="M59" i="14"/>
  <c r="R59" i="14"/>
  <c r="L59" i="14"/>
  <c r="O59" i="14"/>
  <c r="G59" i="14"/>
  <c r="I59" i="14"/>
  <c r="J59" i="14"/>
  <c r="S59" i="14"/>
  <c r="C59" i="14"/>
  <c r="D59" i="14"/>
  <c r="F59" i="14"/>
  <c r="P59" i="14"/>
  <c r="Q60" i="14"/>
  <c r="A61" i="14"/>
  <c r="B60" i="14"/>
  <c r="E60" i="14"/>
  <c r="H60" i="14"/>
  <c r="K60" i="14"/>
  <c r="N60" i="14"/>
  <c r="D119" i="17"/>
  <c r="A120" i="17"/>
  <c r="D119" i="34"/>
  <c r="C119" i="34"/>
  <c r="G119" i="34"/>
  <c r="F119" i="34"/>
  <c r="A121" i="34"/>
  <c r="B120" i="34"/>
  <c r="E120" i="34"/>
  <c r="G55" i="3"/>
  <c r="F55" i="3"/>
  <c r="A57" i="3"/>
  <c r="E56" i="3"/>
  <c r="B56" i="3"/>
  <c r="H55" i="3"/>
  <c r="D55" i="3"/>
  <c r="C55" i="3"/>
  <c r="A51" i="2"/>
  <c r="H50" i="2"/>
  <c r="B50" i="2"/>
  <c r="E50" i="2"/>
  <c r="F49" i="2"/>
  <c r="D49" i="2"/>
  <c r="J49" i="2"/>
  <c r="K49" i="2"/>
  <c r="I49" i="2"/>
  <c r="G49" i="2"/>
  <c r="C49" i="2"/>
  <c r="I44" i="32"/>
  <c r="F46" i="32"/>
  <c r="B46" i="32"/>
  <c r="A47" i="32"/>
  <c r="H45" i="32"/>
  <c r="G45" i="32"/>
  <c r="E45" i="32"/>
  <c r="C45" i="32"/>
  <c r="D45" i="32" s="1"/>
  <c r="CW370" i="24" l="1"/>
  <c r="CX370" i="24"/>
  <c r="CT370" i="24"/>
  <c r="CU370" i="24"/>
  <c r="CY370" i="24"/>
  <c r="CS371" i="24"/>
  <c r="CR372" i="24"/>
  <c r="CV372" i="24" s="1"/>
  <c r="CE436" i="24"/>
  <c r="CF436" i="24"/>
  <c r="CD436" i="24"/>
  <c r="CA436" i="24"/>
  <c r="CB436" i="24"/>
  <c r="BZ437" i="24"/>
  <c r="CC437" i="24"/>
  <c r="BY438" i="24"/>
  <c r="AM238" i="24"/>
  <c r="AQ238" i="24"/>
  <c r="AN238" i="24"/>
  <c r="AP238" i="24"/>
  <c r="BA238" i="24"/>
  <c r="BD238" i="24"/>
  <c r="AJ238" i="24"/>
  <c r="BE238" i="24"/>
  <c r="AV238" i="24"/>
  <c r="AY238" i="24"/>
  <c r="AT238" i="24"/>
  <c r="AW238" i="24"/>
  <c r="AZ238" i="24"/>
  <c r="AS238" i="24"/>
  <c r="AK238" i="24"/>
  <c r="AO239" i="24"/>
  <c r="AH240" i="24"/>
  <c r="AI239" i="24"/>
  <c r="AL239" i="24"/>
  <c r="AR239" i="24"/>
  <c r="AU239" i="24"/>
  <c r="AX239" i="24"/>
  <c r="I59" i="25"/>
  <c r="G59" i="25"/>
  <c r="F59" i="25"/>
  <c r="C59" i="25"/>
  <c r="K59" i="25"/>
  <c r="J59" i="25"/>
  <c r="D59" i="25"/>
  <c r="E179" i="26"/>
  <c r="B179" i="26"/>
  <c r="A180" i="26"/>
  <c r="H178" i="26"/>
  <c r="F178" i="26"/>
  <c r="G178" i="26"/>
  <c r="C178" i="26"/>
  <c r="D178" i="26"/>
  <c r="H60" i="25"/>
  <c r="A61" i="25"/>
  <c r="B60" i="25"/>
  <c r="E60" i="25"/>
  <c r="T60" i="14"/>
  <c r="J60" i="14"/>
  <c r="P60" i="14"/>
  <c r="F60" i="14"/>
  <c r="G60" i="14"/>
  <c r="S60" i="14"/>
  <c r="C60" i="14"/>
  <c r="D60" i="14"/>
  <c r="R60" i="14"/>
  <c r="O60" i="14"/>
  <c r="M60" i="14"/>
  <c r="L60" i="14"/>
  <c r="I60" i="14"/>
  <c r="E61" i="14"/>
  <c r="Q61" i="14"/>
  <c r="H61" i="14"/>
  <c r="N61" i="14"/>
  <c r="A62" i="14"/>
  <c r="K61" i="14"/>
  <c r="B61" i="14"/>
  <c r="D120" i="17"/>
  <c r="A121" i="17"/>
  <c r="D120" i="34"/>
  <c r="C120" i="34"/>
  <c r="G120" i="34"/>
  <c r="F120" i="34"/>
  <c r="E121" i="34"/>
  <c r="B121" i="34"/>
  <c r="A122" i="34"/>
  <c r="A58" i="3"/>
  <c r="E57" i="3"/>
  <c r="B57" i="3"/>
  <c r="H56" i="3"/>
  <c r="D56" i="3"/>
  <c r="C56" i="3"/>
  <c r="G56" i="3"/>
  <c r="F56" i="3"/>
  <c r="K50" i="2"/>
  <c r="D50" i="2"/>
  <c r="G50" i="2"/>
  <c r="C50" i="2"/>
  <c r="I50" i="2"/>
  <c r="F50" i="2"/>
  <c r="J50" i="2"/>
  <c r="E51" i="2"/>
  <c r="A52" i="2"/>
  <c r="B51" i="2"/>
  <c r="H51" i="2"/>
  <c r="I45" i="32"/>
  <c r="B47" i="32"/>
  <c r="F47" i="32"/>
  <c r="A48" i="32"/>
  <c r="C46" i="32"/>
  <c r="D46" i="32" s="1"/>
  <c r="E46" i="32"/>
  <c r="G46" i="32"/>
  <c r="H46" i="32"/>
  <c r="CR373" i="24" l="1"/>
  <c r="CV373" i="24" s="1"/>
  <c r="CS372" i="24"/>
  <c r="CT371" i="24"/>
  <c r="CU371" i="24"/>
  <c r="CX371" i="24"/>
  <c r="CW371" i="24"/>
  <c r="CY371" i="24"/>
  <c r="BZ438" i="24"/>
  <c r="BY439" i="24"/>
  <c r="CC438" i="24"/>
  <c r="CB437" i="24"/>
  <c r="CE437" i="24"/>
  <c r="CA437" i="24"/>
  <c r="CF437" i="24"/>
  <c r="CD437" i="24"/>
  <c r="AJ239" i="24"/>
  <c r="AQ239" i="24"/>
  <c r="AT239" i="24"/>
  <c r="AV239" i="24"/>
  <c r="AP239" i="24"/>
  <c r="AK239" i="24"/>
  <c r="BD239" i="24"/>
  <c r="AN239" i="24"/>
  <c r="AY239" i="24"/>
  <c r="BE239" i="24"/>
  <c r="AM239" i="24"/>
  <c r="AS239" i="24"/>
  <c r="AW239" i="24"/>
  <c r="AZ239" i="24"/>
  <c r="BA239" i="24"/>
  <c r="AO240" i="24"/>
  <c r="AR240" i="24"/>
  <c r="AX240" i="24"/>
  <c r="AI240" i="24"/>
  <c r="AU240" i="24"/>
  <c r="AH241" i="24"/>
  <c r="AL240" i="24"/>
  <c r="D179" i="26"/>
  <c r="F179" i="26"/>
  <c r="G179" i="26"/>
  <c r="C179" i="26"/>
  <c r="H179" i="26"/>
  <c r="D60" i="25"/>
  <c r="K60" i="25"/>
  <c r="I60" i="25"/>
  <c r="G60" i="25"/>
  <c r="J60" i="25"/>
  <c r="C60" i="25"/>
  <c r="F60" i="25"/>
  <c r="B61" i="25"/>
  <c r="H61" i="25"/>
  <c r="E61" i="25"/>
  <c r="A62" i="25"/>
  <c r="B180" i="26"/>
  <c r="E180" i="26"/>
  <c r="A181" i="26"/>
  <c r="T61" i="14"/>
  <c r="F61" i="14"/>
  <c r="M61" i="14"/>
  <c r="O61" i="14"/>
  <c r="P61" i="14"/>
  <c r="S61" i="14"/>
  <c r="R61" i="14"/>
  <c r="D61" i="14"/>
  <c r="G61" i="14"/>
  <c r="I61" i="14"/>
  <c r="C61" i="14"/>
  <c r="J61" i="14"/>
  <c r="L61" i="14"/>
  <c r="Q62" i="14"/>
  <c r="B62" i="14"/>
  <c r="E62" i="14"/>
  <c r="H62" i="14"/>
  <c r="A63" i="14"/>
  <c r="N62" i="14"/>
  <c r="K62" i="14"/>
  <c r="D121" i="17"/>
  <c r="A122" i="17"/>
  <c r="A123" i="34"/>
  <c r="E122" i="34"/>
  <c r="B122" i="34"/>
  <c r="C121" i="34"/>
  <c r="G121" i="34"/>
  <c r="F121" i="34"/>
  <c r="D121" i="34"/>
  <c r="H57" i="3"/>
  <c r="D57" i="3"/>
  <c r="C57" i="3"/>
  <c r="G57" i="3"/>
  <c r="F57" i="3"/>
  <c r="A59" i="3"/>
  <c r="E58" i="3"/>
  <c r="B58" i="3"/>
  <c r="B52" i="2"/>
  <c r="H52" i="2"/>
  <c r="A53" i="2"/>
  <c r="E52" i="2"/>
  <c r="J51" i="2"/>
  <c r="F51" i="2"/>
  <c r="K51" i="2"/>
  <c r="I51" i="2"/>
  <c r="G51" i="2"/>
  <c r="D51" i="2"/>
  <c r="C51" i="2"/>
  <c r="I46" i="32"/>
  <c r="B48" i="32"/>
  <c r="F48" i="32"/>
  <c r="A49" i="32"/>
  <c r="H47" i="32"/>
  <c r="G47" i="32"/>
  <c r="E47" i="32"/>
  <c r="C47" i="32"/>
  <c r="D47" i="32" s="1"/>
  <c r="CY372" i="24" l="1"/>
  <c r="CW372" i="24"/>
  <c r="CX372" i="24"/>
  <c r="CT372" i="24"/>
  <c r="CU372" i="24"/>
  <c r="CS373" i="24"/>
  <c r="CR374" i="24"/>
  <c r="CV374" i="24" s="1"/>
  <c r="BY440" i="24"/>
  <c r="BZ439" i="24"/>
  <c r="CC439" i="24"/>
  <c r="CA438" i="24"/>
  <c r="CF438" i="24"/>
  <c r="CB438" i="24"/>
  <c r="CD438" i="24"/>
  <c r="CE438" i="24"/>
  <c r="AR241" i="24"/>
  <c r="AI241" i="24"/>
  <c r="AX241" i="24"/>
  <c r="AO241" i="24"/>
  <c r="AU241" i="24"/>
  <c r="AH242" i="24"/>
  <c r="AL241" i="24"/>
  <c r="AS240" i="24"/>
  <c r="AT240" i="24"/>
  <c r="AV240" i="24"/>
  <c r="BD240" i="24"/>
  <c r="AW240" i="24"/>
  <c r="AY240" i="24"/>
  <c r="AJ240" i="24"/>
  <c r="AK240" i="24"/>
  <c r="AM240" i="24"/>
  <c r="AN240" i="24"/>
  <c r="AP240" i="24"/>
  <c r="AQ240" i="24"/>
  <c r="AZ240" i="24"/>
  <c r="BA240" i="24"/>
  <c r="BE240" i="24"/>
  <c r="D180" i="26"/>
  <c r="F180" i="26"/>
  <c r="C180" i="26"/>
  <c r="G180" i="26"/>
  <c r="H180" i="26"/>
  <c r="H62" i="25"/>
  <c r="A63" i="25"/>
  <c r="E62" i="25"/>
  <c r="B62" i="25"/>
  <c r="E181" i="26"/>
  <c r="A182" i="26"/>
  <c r="B181" i="26"/>
  <c r="I61" i="25"/>
  <c r="G61" i="25"/>
  <c r="F61" i="25"/>
  <c r="C61" i="25"/>
  <c r="K61" i="25"/>
  <c r="D61" i="25"/>
  <c r="J61" i="25"/>
  <c r="N63" i="14"/>
  <c r="H63" i="14"/>
  <c r="Q63" i="14"/>
  <c r="A64" i="14"/>
  <c r="B63" i="14"/>
  <c r="E63" i="14"/>
  <c r="K63" i="14"/>
  <c r="T62" i="14"/>
  <c r="R62" i="14"/>
  <c r="F62" i="14"/>
  <c r="G62" i="14"/>
  <c r="J62" i="14"/>
  <c r="O62" i="14"/>
  <c r="S62" i="14"/>
  <c r="D62" i="14"/>
  <c r="I62" i="14"/>
  <c r="C62" i="14"/>
  <c r="L62" i="14"/>
  <c r="P62" i="14"/>
  <c r="M62" i="14"/>
  <c r="D122" i="17"/>
  <c r="A123" i="17"/>
  <c r="G122" i="34"/>
  <c r="F122" i="34"/>
  <c r="D122" i="34"/>
  <c r="C122" i="34"/>
  <c r="E123" i="34"/>
  <c r="A124" i="34"/>
  <c r="B123" i="34"/>
  <c r="C58" i="3"/>
  <c r="H58" i="3"/>
  <c r="D58" i="3"/>
  <c r="A60" i="3"/>
  <c r="B59" i="3"/>
  <c r="E59" i="3"/>
  <c r="G58" i="3"/>
  <c r="F58" i="3"/>
  <c r="A54" i="2"/>
  <c r="H53" i="2"/>
  <c r="B53" i="2"/>
  <c r="E53" i="2"/>
  <c r="G52" i="2"/>
  <c r="J52" i="2"/>
  <c r="D52" i="2"/>
  <c r="K52" i="2"/>
  <c r="I52" i="2"/>
  <c r="F52" i="2"/>
  <c r="C52" i="2"/>
  <c r="I47" i="32"/>
  <c r="B49" i="32"/>
  <c r="F49" i="32"/>
  <c r="A50" i="32"/>
  <c r="H48" i="32"/>
  <c r="G48" i="32"/>
  <c r="C48" i="32"/>
  <c r="D48" i="32" s="1"/>
  <c r="E48" i="32"/>
  <c r="CT373" i="24" l="1"/>
  <c r="CU373" i="24"/>
  <c r="CW373" i="24"/>
  <c r="CX373" i="24"/>
  <c r="CY373" i="24"/>
  <c r="CR375" i="24"/>
  <c r="CV375" i="24" s="1"/>
  <c r="CS374" i="24"/>
  <c r="CB439" i="24"/>
  <c r="CD439" i="24"/>
  <c r="CE439" i="24"/>
  <c r="CA439" i="24"/>
  <c r="CF439" i="24"/>
  <c r="BZ440" i="24"/>
  <c r="CC440" i="24"/>
  <c r="BY441" i="24"/>
  <c r="AO242" i="24"/>
  <c r="AH243" i="24"/>
  <c r="AI242" i="24"/>
  <c r="AX242" i="24"/>
  <c r="AU242" i="24"/>
  <c r="AL242" i="24"/>
  <c r="AR242" i="24"/>
  <c r="AY241" i="24"/>
  <c r="AV241" i="24"/>
  <c r="AK241" i="24"/>
  <c r="AZ241" i="24"/>
  <c r="AT241" i="24"/>
  <c r="BE241" i="24"/>
  <c r="BA241" i="24"/>
  <c r="AJ241" i="24"/>
  <c r="AW241" i="24"/>
  <c r="AQ241" i="24"/>
  <c r="AS241" i="24"/>
  <c r="AM241" i="24"/>
  <c r="BD241" i="24"/>
  <c r="AN241" i="24"/>
  <c r="AP241" i="24"/>
  <c r="C181" i="26"/>
  <c r="F181" i="26"/>
  <c r="D181" i="26"/>
  <c r="G181" i="26"/>
  <c r="H181" i="26"/>
  <c r="E182" i="26"/>
  <c r="B182" i="26"/>
  <c r="A183" i="26"/>
  <c r="G62" i="25"/>
  <c r="C62" i="25"/>
  <c r="F62" i="25"/>
  <c r="J62" i="25"/>
  <c r="D62" i="25"/>
  <c r="K62" i="25"/>
  <c r="I62" i="25"/>
  <c r="H63" i="25"/>
  <c r="B63" i="25"/>
  <c r="A64" i="25"/>
  <c r="E63" i="25"/>
  <c r="T63" i="14"/>
  <c r="F63" i="14"/>
  <c r="M63" i="14"/>
  <c r="O63" i="14"/>
  <c r="S63" i="14"/>
  <c r="C63" i="14"/>
  <c r="J63" i="14"/>
  <c r="G63" i="14"/>
  <c r="R63" i="14"/>
  <c r="D63" i="14"/>
  <c r="L63" i="14"/>
  <c r="P63" i="14"/>
  <c r="I63" i="14"/>
  <c r="N64" i="14"/>
  <c r="Q64" i="14"/>
  <c r="K64" i="14"/>
  <c r="B64" i="14"/>
  <c r="H64" i="14"/>
  <c r="A65" i="14"/>
  <c r="E64" i="14"/>
  <c r="D123" i="17"/>
  <c r="A124" i="17"/>
  <c r="G123" i="34"/>
  <c r="F123" i="34"/>
  <c r="D123" i="34"/>
  <c r="C123" i="34"/>
  <c r="E124" i="34"/>
  <c r="A125" i="34"/>
  <c r="B124" i="34"/>
  <c r="H59" i="3"/>
  <c r="D59" i="3"/>
  <c r="C59" i="3"/>
  <c r="F59" i="3"/>
  <c r="G59" i="3"/>
  <c r="E60" i="3"/>
  <c r="B60" i="3"/>
  <c r="A61" i="3"/>
  <c r="C53" i="2"/>
  <c r="F53" i="2"/>
  <c r="K53" i="2"/>
  <c r="D53" i="2"/>
  <c r="J53" i="2"/>
  <c r="I53" i="2"/>
  <c r="G53" i="2"/>
  <c r="A55" i="2"/>
  <c r="B54" i="2"/>
  <c r="E54" i="2"/>
  <c r="H54" i="2"/>
  <c r="I48" i="32"/>
  <c r="B50" i="32"/>
  <c r="F50" i="32"/>
  <c r="A51" i="32"/>
  <c r="H49" i="32"/>
  <c r="G49" i="32"/>
  <c r="C49" i="32"/>
  <c r="D49" i="32" s="1"/>
  <c r="E49" i="32"/>
  <c r="CY374" i="24" l="1"/>
  <c r="CT374" i="24"/>
  <c r="CU374" i="24"/>
  <c r="CW374" i="24"/>
  <c r="CX374" i="24"/>
  <c r="CS375" i="24"/>
  <c r="CR376" i="24"/>
  <c r="CV376" i="24" s="1"/>
  <c r="CC441" i="24"/>
  <c r="BY442" i="24"/>
  <c r="BZ441" i="24"/>
  <c r="CA440" i="24"/>
  <c r="CB440" i="24"/>
  <c r="CD440" i="24"/>
  <c r="CE440" i="24"/>
  <c r="CF440" i="24"/>
  <c r="AW242" i="24"/>
  <c r="AM242" i="24"/>
  <c r="AN242" i="24"/>
  <c r="AY242" i="24"/>
  <c r="BA242" i="24"/>
  <c r="BE242" i="24"/>
  <c r="AZ242" i="24"/>
  <c r="AQ242" i="24"/>
  <c r="BD242" i="24"/>
  <c r="AS242" i="24"/>
  <c r="AT242" i="24"/>
  <c r="AV242" i="24"/>
  <c r="AP242" i="24"/>
  <c r="AK242" i="24"/>
  <c r="AJ242" i="24"/>
  <c r="AL243" i="24"/>
  <c r="AX243" i="24"/>
  <c r="AU243" i="24"/>
  <c r="AH244" i="24"/>
  <c r="AI243" i="24"/>
  <c r="AR243" i="24"/>
  <c r="AO243" i="24"/>
  <c r="C182" i="26"/>
  <c r="D182" i="26"/>
  <c r="G182" i="26"/>
  <c r="F182" i="26"/>
  <c r="H182" i="26"/>
  <c r="F63" i="25"/>
  <c r="K63" i="25"/>
  <c r="D63" i="25"/>
  <c r="I63" i="25"/>
  <c r="G63" i="25"/>
  <c r="C63" i="25"/>
  <c r="J63" i="25"/>
  <c r="A184" i="26"/>
  <c r="B183" i="26"/>
  <c r="E183" i="26"/>
  <c r="B64" i="25"/>
  <c r="H64" i="25"/>
  <c r="E64" i="25"/>
  <c r="A65" i="25"/>
  <c r="A66" i="14"/>
  <c r="B65" i="14"/>
  <c r="E65" i="14"/>
  <c r="H65" i="14"/>
  <c r="N65" i="14"/>
  <c r="K65" i="14"/>
  <c r="Q65" i="14"/>
  <c r="T64" i="14"/>
  <c r="I64" i="14"/>
  <c r="J64" i="14"/>
  <c r="L64" i="14"/>
  <c r="M64" i="14"/>
  <c r="S64" i="14"/>
  <c r="O64" i="14"/>
  <c r="P64" i="14"/>
  <c r="C64" i="14"/>
  <c r="D64" i="14"/>
  <c r="F64" i="14"/>
  <c r="G64" i="14"/>
  <c r="R64" i="14"/>
  <c r="D124" i="17"/>
  <c r="A125" i="17"/>
  <c r="F124" i="34"/>
  <c r="G124" i="34"/>
  <c r="D124" i="34"/>
  <c r="C124" i="34"/>
  <c r="E125" i="34"/>
  <c r="A126" i="34"/>
  <c r="B125" i="34"/>
  <c r="E61" i="3"/>
  <c r="B61" i="3"/>
  <c r="A62" i="3"/>
  <c r="C60" i="3"/>
  <c r="D60" i="3"/>
  <c r="H60" i="3"/>
  <c r="G60" i="3"/>
  <c r="F60" i="3"/>
  <c r="J54" i="2"/>
  <c r="K54" i="2"/>
  <c r="I54" i="2"/>
  <c r="G54" i="2"/>
  <c r="D54" i="2"/>
  <c r="C54" i="2"/>
  <c r="F54" i="2"/>
  <c r="E55" i="2"/>
  <c r="A56" i="2"/>
  <c r="H55" i="2"/>
  <c r="B55" i="2"/>
  <c r="I49" i="32"/>
  <c r="F51" i="32"/>
  <c r="B51" i="32"/>
  <c r="A52" i="32"/>
  <c r="G50" i="32"/>
  <c r="H50" i="32"/>
  <c r="C50" i="32"/>
  <c r="D50" i="32" s="1"/>
  <c r="E50" i="32"/>
  <c r="CR377" i="24" l="1"/>
  <c r="CV377" i="24" s="1"/>
  <c r="CS376" i="24"/>
  <c r="CY375" i="24"/>
  <c r="CT375" i="24"/>
  <c r="CX375" i="24"/>
  <c r="CU375" i="24"/>
  <c r="CW375" i="24"/>
  <c r="CD441" i="24"/>
  <c r="CA441" i="24"/>
  <c r="CE441" i="24"/>
  <c r="CB441" i="24"/>
  <c r="CF441" i="24"/>
  <c r="BZ442" i="24"/>
  <c r="BY443" i="24"/>
  <c r="CC442" i="24"/>
  <c r="AY243" i="24"/>
  <c r="AZ243" i="24"/>
  <c r="AS243" i="24"/>
  <c r="AT243" i="24"/>
  <c r="AV243" i="24"/>
  <c r="BA243" i="24"/>
  <c r="BE243" i="24"/>
  <c r="AQ243" i="24"/>
  <c r="AW243" i="24"/>
  <c r="AN243" i="24"/>
  <c r="AP243" i="24"/>
  <c r="AJ243" i="24"/>
  <c r="BD243" i="24"/>
  <c r="AM243" i="24"/>
  <c r="AK243" i="24"/>
  <c r="AH245" i="24"/>
  <c r="AU244" i="24"/>
  <c r="AO244" i="24"/>
  <c r="AR244" i="24"/>
  <c r="AX244" i="24"/>
  <c r="AI244" i="24"/>
  <c r="AL244" i="24"/>
  <c r="I64" i="25"/>
  <c r="F64" i="25"/>
  <c r="G64" i="25"/>
  <c r="J64" i="25"/>
  <c r="K64" i="25"/>
  <c r="C64" i="25"/>
  <c r="D64" i="25"/>
  <c r="B65" i="25"/>
  <c r="E65" i="25"/>
  <c r="A66" i="25"/>
  <c r="H65" i="25"/>
  <c r="C183" i="26"/>
  <c r="F183" i="26"/>
  <c r="G183" i="26"/>
  <c r="D183" i="26"/>
  <c r="H183" i="26"/>
  <c r="E184" i="26"/>
  <c r="B184" i="26"/>
  <c r="A185" i="26"/>
  <c r="T65" i="14"/>
  <c r="F65" i="14"/>
  <c r="C65" i="14"/>
  <c r="L65" i="14"/>
  <c r="M65" i="14"/>
  <c r="P65" i="14"/>
  <c r="S65" i="14"/>
  <c r="O65" i="14"/>
  <c r="D65" i="14"/>
  <c r="G65" i="14"/>
  <c r="I65" i="14"/>
  <c r="J65" i="14"/>
  <c r="R65" i="14"/>
  <c r="H66" i="14"/>
  <c r="Q66" i="14"/>
  <c r="K66" i="14"/>
  <c r="B66" i="14"/>
  <c r="A67" i="14"/>
  <c r="N66" i="14"/>
  <c r="E66" i="14"/>
  <c r="D125" i="17"/>
  <c r="A126" i="17"/>
  <c r="E126" i="34"/>
  <c r="B126" i="34"/>
  <c r="A127" i="34"/>
  <c r="F125" i="34"/>
  <c r="D125" i="34"/>
  <c r="C125" i="34"/>
  <c r="G125" i="34"/>
  <c r="B62" i="3"/>
  <c r="A63" i="3"/>
  <c r="E62" i="3"/>
  <c r="D61" i="3"/>
  <c r="H61" i="3"/>
  <c r="C61" i="3"/>
  <c r="G61" i="3"/>
  <c r="F61" i="3"/>
  <c r="I55" i="2"/>
  <c r="F55" i="2"/>
  <c r="C55" i="2"/>
  <c r="J55" i="2"/>
  <c r="G55" i="2"/>
  <c r="D55" i="2"/>
  <c r="K55" i="2"/>
  <c r="A57" i="2"/>
  <c r="B56" i="2"/>
  <c r="E56" i="2"/>
  <c r="H56" i="2"/>
  <c r="I50" i="32"/>
  <c r="B52" i="32"/>
  <c r="F52" i="32"/>
  <c r="A53" i="32"/>
  <c r="E51" i="32"/>
  <c r="C51" i="32"/>
  <c r="D51" i="32" s="1"/>
  <c r="G51" i="32"/>
  <c r="H51" i="32"/>
  <c r="CT376" i="24" l="1"/>
  <c r="CU376" i="24"/>
  <c r="CW376" i="24"/>
  <c r="CY376" i="24"/>
  <c r="CX376" i="24"/>
  <c r="CS377" i="24"/>
  <c r="CR378" i="24"/>
  <c r="CV378" i="24" s="1"/>
  <c r="BY444" i="24"/>
  <c r="CC443" i="24"/>
  <c r="BZ443" i="24"/>
  <c r="CA442" i="24"/>
  <c r="CE442" i="24"/>
  <c r="CB442" i="24"/>
  <c r="CD442" i="24"/>
  <c r="CF442" i="24"/>
  <c r="AM244" i="24"/>
  <c r="BA244" i="24"/>
  <c r="AY244" i="24"/>
  <c r="AN244" i="24"/>
  <c r="AP244" i="24"/>
  <c r="AQ244" i="24"/>
  <c r="AW244" i="24"/>
  <c r="BD244" i="24"/>
  <c r="BE244" i="24"/>
  <c r="AJ244" i="24"/>
  <c r="AK244" i="24"/>
  <c r="AS244" i="24"/>
  <c r="AZ244" i="24"/>
  <c r="AV244" i="24"/>
  <c r="AT244" i="24"/>
  <c r="AH246" i="24"/>
  <c r="AI245" i="24"/>
  <c r="AR245" i="24"/>
  <c r="AL245" i="24"/>
  <c r="AX245" i="24"/>
  <c r="AO245" i="24"/>
  <c r="AU245" i="24"/>
  <c r="D184" i="26"/>
  <c r="C184" i="26"/>
  <c r="F184" i="26"/>
  <c r="G184" i="26"/>
  <c r="H184" i="26"/>
  <c r="D65" i="25"/>
  <c r="I65" i="25"/>
  <c r="C65" i="25"/>
  <c r="G65" i="25"/>
  <c r="F65" i="25"/>
  <c r="J65" i="25"/>
  <c r="K65" i="25"/>
  <c r="B66" i="25"/>
  <c r="E66" i="25"/>
  <c r="H66" i="25"/>
  <c r="A67" i="25"/>
  <c r="E185" i="26"/>
  <c r="A186" i="26"/>
  <c r="B185" i="26"/>
  <c r="N67" i="14"/>
  <c r="B67" i="14"/>
  <c r="E67" i="14"/>
  <c r="H67" i="14"/>
  <c r="K67" i="14"/>
  <c r="Q67" i="14"/>
  <c r="A68" i="14"/>
  <c r="T66" i="14"/>
  <c r="P66" i="14"/>
  <c r="O66" i="14"/>
  <c r="I66" i="14"/>
  <c r="M66" i="14"/>
  <c r="R66" i="14"/>
  <c r="S66" i="14"/>
  <c r="C66" i="14"/>
  <c r="D66" i="14"/>
  <c r="J66" i="14"/>
  <c r="F66" i="14"/>
  <c r="L66" i="14"/>
  <c r="G66" i="14"/>
  <c r="D126" i="17"/>
  <c r="A127" i="17"/>
  <c r="A128" i="34"/>
  <c r="B127" i="34"/>
  <c r="E127" i="34"/>
  <c r="F126" i="34"/>
  <c r="D126" i="34"/>
  <c r="C126" i="34"/>
  <c r="G126" i="34"/>
  <c r="F62" i="3"/>
  <c r="G62" i="3"/>
  <c r="E63" i="3"/>
  <c r="B63" i="3"/>
  <c r="A64" i="3"/>
  <c r="H62" i="3"/>
  <c r="D62" i="3"/>
  <c r="C62" i="3"/>
  <c r="E57" i="2"/>
  <c r="A58" i="2"/>
  <c r="B57" i="2"/>
  <c r="H57" i="2"/>
  <c r="D56" i="2"/>
  <c r="C56" i="2"/>
  <c r="J56" i="2"/>
  <c r="K56" i="2"/>
  <c r="F56" i="2"/>
  <c r="I56" i="2"/>
  <c r="G56" i="2"/>
  <c r="I51" i="32"/>
  <c r="F53" i="32"/>
  <c r="B53" i="32"/>
  <c r="A54" i="32"/>
  <c r="H52" i="32"/>
  <c r="G52" i="32"/>
  <c r="E52" i="32"/>
  <c r="C52" i="32"/>
  <c r="D52" i="32" s="1"/>
  <c r="CS378" i="24" l="1"/>
  <c r="CR379" i="24"/>
  <c r="CV379" i="24" s="1"/>
  <c r="CT377" i="24"/>
  <c r="CU377" i="24"/>
  <c r="CW377" i="24"/>
  <c r="CX377" i="24"/>
  <c r="CY377" i="24"/>
  <c r="CE443" i="24"/>
  <c r="CF443" i="24"/>
  <c r="CB443" i="24"/>
  <c r="CD443" i="24"/>
  <c r="CA443" i="24"/>
  <c r="CC444" i="24"/>
  <c r="BZ444" i="24"/>
  <c r="BY445" i="24"/>
  <c r="AL246" i="24"/>
  <c r="AO246" i="24"/>
  <c r="AX246" i="24"/>
  <c r="AU246" i="24"/>
  <c r="AR246" i="24"/>
  <c r="AI246" i="24"/>
  <c r="AH247" i="24"/>
  <c r="AK245" i="24"/>
  <c r="AJ245" i="24"/>
  <c r="AM245" i="24"/>
  <c r="AT245" i="24"/>
  <c r="AS245" i="24"/>
  <c r="AV245" i="24"/>
  <c r="BE245" i="24"/>
  <c r="AW245" i="24"/>
  <c r="AY245" i="24"/>
  <c r="BD245" i="24"/>
  <c r="AQ245" i="24"/>
  <c r="AZ245" i="24"/>
  <c r="BA245" i="24"/>
  <c r="AN245" i="24"/>
  <c r="AP245" i="24"/>
  <c r="G185" i="26"/>
  <c r="F185" i="26"/>
  <c r="H185" i="26"/>
  <c r="C185" i="26"/>
  <c r="D185" i="26"/>
  <c r="H67" i="25"/>
  <c r="E67" i="25"/>
  <c r="B67" i="25"/>
  <c r="A68" i="25"/>
  <c r="I66" i="25"/>
  <c r="C66" i="25"/>
  <c r="D66" i="25"/>
  <c r="J66" i="25"/>
  <c r="F66" i="25"/>
  <c r="K66" i="25"/>
  <c r="G66" i="25"/>
  <c r="E186" i="26"/>
  <c r="B186" i="26"/>
  <c r="A187" i="26"/>
  <c r="T67" i="14"/>
  <c r="M67" i="14"/>
  <c r="I67" i="14"/>
  <c r="J67" i="14"/>
  <c r="P67" i="14"/>
  <c r="C67" i="14"/>
  <c r="R67" i="14"/>
  <c r="S67" i="14"/>
  <c r="O67" i="14"/>
  <c r="D67" i="14"/>
  <c r="F67" i="14"/>
  <c r="G67" i="14"/>
  <c r="L67" i="14"/>
  <c r="N68" i="14"/>
  <c r="B68" i="14"/>
  <c r="E68" i="14"/>
  <c r="K68" i="14"/>
  <c r="Q68" i="14"/>
  <c r="H68" i="14"/>
  <c r="A69" i="14"/>
  <c r="D127" i="17"/>
  <c r="A128" i="17"/>
  <c r="G127" i="34"/>
  <c r="C127" i="34"/>
  <c r="F127" i="34"/>
  <c r="D127" i="34"/>
  <c r="B128" i="34"/>
  <c r="A129" i="34"/>
  <c r="E128" i="34"/>
  <c r="D63" i="3"/>
  <c r="C63" i="3"/>
  <c r="H63" i="3"/>
  <c r="F63" i="3"/>
  <c r="G63" i="3"/>
  <c r="B64" i="3"/>
  <c r="E64" i="3"/>
  <c r="A65" i="3"/>
  <c r="F57" i="2"/>
  <c r="C57" i="2"/>
  <c r="D57" i="2"/>
  <c r="G57" i="2"/>
  <c r="K57" i="2"/>
  <c r="J57" i="2"/>
  <c r="I57" i="2"/>
  <c r="B58" i="2"/>
  <c r="E58" i="2"/>
  <c r="A59" i="2"/>
  <c r="H58" i="2"/>
  <c r="I52" i="32"/>
  <c r="F54" i="32"/>
  <c r="A55" i="32"/>
  <c r="B54" i="32"/>
  <c r="E53" i="32"/>
  <c r="C53" i="32"/>
  <c r="D53" i="32" s="1"/>
  <c r="G53" i="32"/>
  <c r="H53" i="32"/>
  <c r="CS379" i="24" l="1"/>
  <c r="CR380" i="24"/>
  <c r="CV380" i="24" s="1"/>
  <c r="CT378" i="24"/>
  <c r="CU378" i="24"/>
  <c r="CX378" i="24"/>
  <c r="CW378" i="24"/>
  <c r="CY378" i="24"/>
  <c r="BZ445" i="24"/>
  <c r="CC445" i="24"/>
  <c r="BY446" i="24"/>
  <c r="CA444" i="24"/>
  <c r="CB444" i="24"/>
  <c r="CD444" i="24"/>
  <c r="CF444" i="24"/>
  <c r="CE444" i="24"/>
  <c r="AZ246" i="24"/>
  <c r="BA246" i="24"/>
  <c r="AM246" i="24"/>
  <c r="AS246" i="24"/>
  <c r="BD246" i="24"/>
  <c r="BE246" i="24"/>
  <c r="AK246" i="24"/>
  <c r="AN246" i="24"/>
  <c r="AP246" i="24"/>
  <c r="AQ246" i="24"/>
  <c r="AT246" i="24"/>
  <c r="AY246" i="24"/>
  <c r="AJ246" i="24"/>
  <c r="AW246" i="24"/>
  <c r="AV246" i="24"/>
  <c r="AR247" i="24"/>
  <c r="AX247" i="24"/>
  <c r="AU247" i="24"/>
  <c r="AI247" i="24"/>
  <c r="AL247" i="24"/>
  <c r="AO247" i="24"/>
  <c r="AH248" i="24"/>
  <c r="H68" i="25"/>
  <c r="B68" i="25"/>
  <c r="E68" i="25"/>
  <c r="A69" i="25"/>
  <c r="E187" i="26"/>
  <c r="A188" i="26"/>
  <c r="B187" i="26"/>
  <c r="I67" i="25"/>
  <c r="D67" i="25"/>
  <c r="C67" i="25"/>
  <c r="J67" i="25"/>
  <c r="G67" i="25"/>
  <c r="K67" i="25"/>
  <c r="F67" i="25"/>
  <c r="D186" i="26"/>
  <c r="C186" i="26"/>
  <c r="H186" i="26"/>
  <c r="F186" i="26"/>
  <c r="G186" i="26"/>
  <c r="T68" i="14"/>
  <c r="J68" i="14"/>
  <c r="M68" i="14"/>
  <c r="I68" i="14"/>
  <c r="R68" i="14"/>
  <c r="D68" i="14"/>
  <c r="O68" i="14"/>
  <c r="S68" i="14"/>
  <c r="L68" i="14"/>
  <c r="C68" i="14"/>
  <c r="G68" i="14"/>
  <c r="P68" i="14"/>
  <c r="F68" i="14"/>
  <c r="K69" i="14"/>
  <c r="H69" i="14"/>
  <c r="A70" i="14"/>
  <c r="B69" i="14"/>
  <c r="Q69" i="14"/>
  <c r="N69" i="14"/>
  <c r="E69" i="14"/>
  <c r="D128" i="17"/>
  <c r="A129" i="17"/>
  <c r="D128" i="34"/>
  <c r="G128" i="34"/>
  <c r="F128" i="34"/>
  <c r="C128" i="34"/>
  <c r="E129" i="34"/>
  <c r="B129" i="34"/>
  <c r="A130" i="34"/>
  <c r="E65" i="3"/>
  <c r="B65" i="3"/>
  <c r="A66" i="3"/>
  <c r="G64" i="3"/>
  <c r="F64" i="3"/>
  <c r="C64" i="3"/>
  <c r="D64" i="3"/>
  <c r="H64" i="3"/>
  <c r="C58" i="2"/>
  <c r="F58" i="2"/>
  <c r="D58" i="2"/>
  <c r="G58" i="2"/>
  <c r="K58" i="2"/>
  <c r="J58" i="2"/>
  <c r="I58" i="2"/>
  <c r="B59" i="2"/>
  <c r="E59" i="2"/>
  <c r="A60" i="2"/>
  <c r="H59" i="2"/>
  <c r="I53" i="32"/>
  <c r="E54" i="32"/>
  <c r="C54" i="32"/>
  <c r="D54" i="32" s="1"/>
  <c r="A56" i="32"/>
  <c r="F55" i="32"/>
  <c r="B55" i="32"/>
  <c r="H54" i="32"/>
  <c r="G54" i="32"/>
  <c r="CS380" i="24" l="1"/>
  <c r="CR381" i="24"/>
  <c r="CV381" i="24" s="1"/>
  <c r="CT379" i="24"/>
  <c r="CU379" i="24"/>
  <c r="CY379" i="24"/>
  <c r="CW379" i="24"/>
  <c r="CX379" i="24"/>
  <c r="BZ446" i="24"/>
  <c r="CC446" i="24"/>
  <c r="BY447" i="24"/>
  <c r="CA445" i="24"/>
  <c r="CB445" i="24"/>
  <c r="CE445" i="24"/>
  <c r="CF445" i="24"/>
  <c r="CD445" i="24"/>
  <c r="AX248" i="24"/>
  <c r="AR248" i="24"/>
  <c r="AH249" i="24"/>
  <c r="AO248" i="24"/>
  <c r="AU248" i="24"/>
  <c r="AL248" i="24"/>
  <c r="AI248" i="24"/>
  <c r="AZ247" i="24"/>
  <c r="BA247" i="24"/>
  <c r="AV247" i="24"/>
  <c r="AM247" i="24"/>
  <c r="AN247" i="24"/>
  <c r="AQ247" i="24"/>
  <c r="AS247" i="24"/>
  <c r="AT247" i="24"/>
  <c r="AJ247" i="24"/>
  <c r="BD247" i="24"/>
  <c r="AW247" i="24"/>
  <c r="AP247" i="24"/>
  <c r="AK247" i="24"/>
  <c r="AY247" i="24"/>
  <c r="BE247" i="24"/>
  <c r="F187" i="26"/>
  <c r="D187" i="26"/>
  <c r="H187" i="26"/>
  <c r="G187" i="26"/>
  <c r="C187" i="26"/>
  <c r="B188" i="26"/>
  <c r="E188" i="26"/>
  <c r="A189" i="26"/>
  <c r="E69" i="25"/>
  <c r="B69" i="25"/>
  <c r="A70" i="25"/>
  <c r="H69" i="25"/>
  <c r="K68" i="25"/>
  <c r="I68" i="25"/>
  <c r="J68" i="25"/>
  <c r="D68" i="25"/>
  <c r="C68" i="25"/>
  <c r="G68" i="25"/>
  <c r="F68" i="25"/>
  <c r="T69" i="14"/>
  <c r="F69" i="14"/>
  <c r="J69" i="14"/>
  <c r="I69" i="14"/>
  <c r="L69" i="14"/>
  <c r="C69" i="14"/>
  <c r="S69" i="14"/>
  <c r="D69" i="14"/>
  <c r="O69" i="14"/>
  <c r="P69" i="14"/>
  <c r="R69" i="14"/>
  <c r="G69" i="14"/>
  <c r="M69" i="14"/>
  <c r="Q70" i="14"/>
  <c r="B70" i="14"/>
  <c r="E70" i="14"/>
  <c r="N70" i="14"/>
  <c r="K70" i="14"/>
  <c r="A71" i="14"/>
  <c r="H70" i="14"/>
  <c r="D129" i="17"/>
  <c r="A130" i="17"/>
  <c r="D129" i="34"/>
  <c r="C129" i="34"/>
  <c r="G129" i="34"/>
  <c r="F129" i="34"/>
  <c r="A131" i="34"/>
  <c r="B130" i="34"/>
  <c r="E130" i="34"/>
  <c r="A67" i="3"/>
  <c r="E66" i="3"/>
  <c r="B66" i="3"/>
  <c r="H65" i="3"/>
  <c r="D65" i="3"/>
  <c r="C65" i="3"/>
  <c r="F65" i="3"/>
  <c r="G65" i="3"/>
  <c r="H60" i="2"/>
  <c r="A61" i="2"/>
  <c r="B60" i="2"/>
  <c r="E60" i="2"/>
  <c r="G59" i="2"/>
  <c r="F59" i="2"/>
  <c r="D59" i="2"/>
  <c r="C59" i="2"/>
  <c r="K59" i="2"/>
  <c r="I59" i="2"/>
  <c r="J59" i="2"/>
  <c r="I54" i="32"/>
  <c r="G55" i="32"/>
  <c r="H55" i="32"/>
  <c r="E55" i="32"/>
  <c r="C55" i="32"/>
  <c r="D55" i="32" s="1"/>
  <c r="B56" i="32"/>
  <c r="F56" i="32"/>
  <c r="A57" i="32"/>
  <c r="CS381" i="24" l="1"/>
  <c r="CR382" i="24"/>
  <c r="CV382" i="24" s="1"/>
  <c r="CW380" i="24"/>
  <c r="CX380" i="24"/>
  <c r="CY380" i="24"/>
  <c r="CU380" i="24"/>
  <c r="CT380" i="24"/>
  <c r="BY448" i="24"/>
  <c r="BZ447" i="24"/>
  <c r="CC447" i="24"/>
  <c r="CA446" i="24"/>
  <c r="CE446" i="24"/>
  <c r="CB446" i="24"/>
  <c r="CF446" i="24"/>
  <c r="CD446" i="24"/>
  <c r="AR249" i="24"/>
  <c r="AX249" i="24"/>
  <c r="AH250" i="24"/>
  <c r="AL249" i="24"/>
  <c r="AU249" i="24"/>
  <c r="AO249" i="24"/>
  <c r="AI249" i="24"/>
  <c r="AW248" i="24"/>
  <c r="AP248" i="24"/>
  <c r="AK248" i="24"/>
  <c r="AN248" i="24"/>
  <c r="AQ248" i="24"/>
  <c r="BA248" i="24"/>
  <c r="AT248" i="24"/>
  <c r="AJ248" i="24"/>
  <c r="AV248" i="24"/>
  <c r="AZ248" i="24"/>
  <c r="BD248" i="24"/>
  <c r="BE248" i="24"/>
  <c r="AY248" i="24"/>
  <c r="AS248" i="24"/>
  <c r="AM248" i="24"/>
  <c r="J69" i="25"/>
  <c r="K69" i="25"/>
  <c r="G69" i="25"/>
  <c r="C69" i="25"/>
  <c r="F69" i="25"/>
  <c r="D69" i="25"/>
  <c r="I69" i="25"/>
  <c r="D188" i="26"/>
  <c r="C188" i="26"/>
  <c r="F188" i="26"/>
  <c r="H188" i="26"/>
  <c r="G188" i="26"/>
  <c r="A190" i="26"/>
  <c r="B189" i="26"/>
  <c r="E189" i="26"/>
  <c r="H70" i="25"/>
  <c r="B70" i="25"/>
  <c r="A71" i="25"/>
  <c r="E70" i="25"/>
  <c r="T70" i="14"/>
  <c r="R70" i="14"/>
  <c r="G70" i="14"/>
  <c r="I70" i="14"/>
  <c r="D70" i="14"/>
  <c r="F70" i="14"/>
  <c r="J70" i="14"/>
  <c r="P70" i="14"/>
  <c r="O70" i="14"/>
  <c r="S70" i="14"/>
  <c r="L70" i="14"/>
  <c r="C70" i="14"/>
  <c r="M70" i="14"/>
  <c r="N71" i="14"/>
  <c r="Q71" i="14"/>
  <c r="A72" i="14"/>
  <c r="K71" i="14"/>
  <c r="B71" i="14"/>
  <c r="E71" i="14"/>
  <c r="H71" i="14"/>
  <c r="D130" i="17"/>
  <c r="A131" i="17"/>
  <c r="D130" i="34"/>
  <c r="C130" i="34"/>
  <c r="G130" i="34"/>
  <c r="F130" i="34"/>
  <c r="E131" i="34"/>
  <c r="B131" i="34"/>
  <c r="A132" i="34"/>
  <c r="D66" i="3"/>
  <c r="C66" i="3"/>
  <c r="H66" i="3"/>
  <c r="F66" i="3"/>
  <c r="G66" i="3"/>
  <c r="E67" i="3"/>
  <c r="A68" i="3"/>
  <c r="B67" i="3"/>
  <c r="I60" i="2"/>
  <c r="G60" i="2"/>
  <c r="D60" i="2"/>
  <c r="J60" i="2"/>
  <c r="K60" i="2"/>
  <c r="F60" i="2"/>
  <c r="C60" i="2"/>
  <c r="E61" i="2"/>
  <c r="A62" i="2"/>
  <c r="H61" i="2"/>
  <c r="B61" i="2"/>
  <c r="I55" i="32"/>
  <c r="H56" i="32"/>
  <c r="G56" i="32"/>
  <c r="E56" i="32"/>
  <c r="C56" i="32"/>
  <c r="D56" i="32" s="1"/>
  <c r="A58" i="32"/>
  <c r="F57" i="32"/>
  <c r="B57" i="32"/>
  <c r="CR383" i="24" l="1"/>
  <c r="CV383" i="24" s="1"/>
  <c r="CS382" i="24"/>
  <c r="CT381" i="24"/>
  <c r="CU381" i="24"/>
  <c r="CW381" i="24"/>
  <c r="CY381" i="24"/>
  <c r="CX381" i="24"/>
  <c r="CA447" i="24"/>
  <c r="CB447" i="24"/>
  <c r="CE447" i="24"/>
  <c r="CD447" i="24"/>
  <c r="CF447" i="24"/>
  <c r="CC448" i="24"/>
  <c r="BY449" i="24"/>
  <c r="BZ448" i="24"/>
  <c r="AQ249" i="24"/>
  <c r="AS249" i="24"/>
  <c r="AW249" i="24"/>
  <c r="AN249" i="24"/>
  <c r="BA249" i="24"/>
  <c r="AM249" i="24"/>
  <c r="AV249" i="24"/>
  <c r="AZ249" i="24"/>
  <c r="AT249" i="24"/>
  <c r="AP249" i="24"/>
  <c r="AY249" i="24"/>
  <c r="AK249" i="24"/>
  <c r="AJ249" i="24"/>
  <c r="BD249" i="24"/>
  <c r="BE249" i="24"/>
  <c r="AO250" i="24"/>
  <c r="AU250" i="24"/>
  <c r="AI250" i="24"/>
  <c r="AH251" i="24"/>
  <c r="AR250" i="24"/>
  <c r="AX250" i="24"/>
  <c r="AL250" i="24"/>
  <c r="A191" i="26"/>
  <c r="B190" i="26"/>
  <c r="E190" i="26"/>
  <c r="B71" i="25"/>
  <c r="H71" i="25"/>
  <c r="E71" i="25"/>
  <c r="A72" i="25"/>
  <c r="D189" i="26"/>
  <c r="C189" i="26"/>
  <c r="F189" i="26"/>
  <c r="G189" i="26"/>
  <c r="H189" i="26"/>
  <c r="G70" i="25"/>
  <c r="K70" i="25"/>
  <c r="D70" i="25"/>
  <c r="J70" i="25"/>
  <c r="C70" i="25"/>
  <c r="I70" i="25"/>
  <c r="F70" i="25"/>
  <c r="T71" i="14"/>
  <c r="I71" i="14"/>
  <c r="L71" i="14"/>
  <c r="R71" i="14"/>
  <c r="J71" i="14"/>
  <c r="P71" i="14"/>
  <c r="G71" i="14"/>
  <c r="S71" i="14"/>
  <c r="M71" i="14"/>
  <c r="C71" i="14"/>
  <c r="D71" i="14"/>
  <c r="F71" i="14"/>
  <c r="O71" i="14"/>
  <c r="B72" i="14"/>
  <c r="K72" i="14"/>
  <c r="N72" i="14"/>
  <c r="Q72" i="14"/>
  <c r="A73" i="14"/>
  <c r="E72" i="14"/>
  <c r="H72" i="14"/>
  <c r="D131" i="17"/>
  <c r="A132" i="17"/>
  <c r="A133" i="34"/>
  <c r="E132" i="34"/>
  <c r="B132" i="34"/>
  <c r="G131" i="34"/>
  <c r="F131" i="34"/>
  <c r="D131" i="34"/>
  <c r="C131" i="34"/>
  <c r="H67" i="3"/>
  <c r="D67" i="3"/>
  <c r="C67" i="3"/>
  <c r="E68" i="3"/>
  <c r="A69" i="3"/>
  <c r="B68" i="3"/>
  <c r="F67" i="3"/>
  <c r="G67" i="3"/>
  <c r="F61" i="2"/>
  <c r="D61" i="2"/>
  <c r="J61" i="2"/>
  <c r="I61" i="2"/>
  <c r="C61" i="2"/>
  <c r="K61" i="2"/>
  <c r="G61" i="2"/>
  <c r="A63" i="2"/>
  <c r="E62" i="2"/>
  <c r="B62" i="2"/>
  <c r="H62" i="2"/>
  <c r="I56" i="32"/>
  <c r="E57" i="32"/>
  <c r="C57" i="32"/>
  <c r="D57" i="32" s="1"/>
  <c r="A59" i="32"/>
  <c r="B58" i="32"/>
  <c r="F58" i="32"/>
  <c r="H57" i="32"/>
  <c r="G57" i="32"/>
  <c r="CY382" i="24" l="1"/>
  <c r="CT382" i="24"/>
  <c r="CU382" i="24"/>
  <c r="CW382" i="24"/>
  <c r="CX382" i="24"/>
  <c r="CS383" i="24"/>
  <c r="CR384" i="24"/>
  <c r="CV384" i="24" s="1"/>
  <c r="CD448" i="24"/>
  <c r="CE448" i="24"/>
  <c r="CB448" i="24"/>
  <c r="CA448" i="24"/>
  <c r="CF448" i="24"/>
  <c r="BZ449" i="24"/>
  <c r="CC449" i="24"/>
  <c r="BY450" i="24"/>
  <c r="BA250" i="24"/>
  <c r="AK250" i="24"/>
  <c r="AM250" i="24"/>
  <c r="AY250" i="24"/>
  <c r="AJ250" i="24"/>
  <c r="BE250" i="24"/>
  <c r="BD250" i="24"/>
  <c r="AS250" i="24"/>
  <c r="AN250" i="24"/>
  <c r="AP250" i="24"/>
  <c r="AQ250" i="24"/>
  <c r="AV250" i="24"/>
  <c r="AW250" i="24"/>
  <c r="AT250" i="24"/>
  <c r="AZ250" i="24"/>
  <c r="AI251" i="24"/>
  <c r="AR251" i="24"/>
  <c r="AL251" i="24"/>
  <c r="AX251" i="24"/>
  <c r="AH252" i="24"/>
  <c r="AO251" i="24"/>
  <c r="AU251" i="24"/>
  <c r="A73" i="25"/>
  <c r="H72" i="25"/>
  <c r="B72" i="25"/>
  <c r="E72" i="25"/>
  <c r="G71" i="25"/>
  <c r="F71" i="25"/>
  <c r="D71" i="25"/>
  <c r="K71" i="25"/>
  <c r="J71" i="25"/>
  <c r="C71" i="25"/>
  <c r="I71" i="25"/>
  <c r="G190" i="26"/>
  <c r="F190" i="26"/>
  <c r="H190" i="26"/>
  <c r="C190" i="26"/>
  <c r="D190" i="26"/>
  <c r="E191" i="26"/>
  <c r="A192" i="26"/>
  <c r="B191" i="26"/>
  <c r="T72" i="14"/>
  <c r="J72" i="14"/>
  <c r="C72" i="14"/>
  <c r="D72" i="14"/>
  <c r="L72" i="14"/>
  <c r="M72" i="14"/>
  <c r="F72" i="14"/>
  <c r="G72" i="14"/>
  <c r="P72" i="14"/>
  <c r="R72" i="14"/>
  <c r="S72" i="14"/>
  <c r="O72" i="14"/>
  <c r="I72" i="14"/>
  <c r="A74" i="14"/>
  <c r="Q73" i="14"/>
  <c r="H73" i="14"/>
  <c r="K73" i="14"/>
  <c r="E73" i="14"/>
  <c r="N73" i="14"/>
  <c r="B73" i="14"/>
  <c r="D132" i="17"/>
  <c r="A133" i="17"/>
  <c r="G132" i="34"/>
  <c r="F132" i="34"/>
  <c r="C132" i="34"/>
  <c r="D132" i="34"/>
  <c r="B133" i="34"/>
  <c r="A134" i="34"/>
  <c r="E133" i="34"/>
  <c r="G68" i="3"/>
  <c r="F68" i="3"/>
  <c r="H68" i="3"/>
  <c r="C68" i="3"/>
  <c r="D68" i="3"/>
  <c r="B69" i="3"/>
  <c r="A70" i="3"/>
  <c r="E69" i="3"/>
  <c r="I62" i="2"/>
  <c r="D62" i="2"/>
  <c r="C62" i="2"/>
  <c r="K62" i="2"/>
  <c r="J62" i="2"/>
  <c r="G62" i="2"/>
  <c r="F62" i="2"/>
  <c r="B63" i="2"/>
  <c r="H63" i="2"/>
  <c r="A64" i="2"/>
  <c r="E63" i="2"/>
  <c r="I57" i="32"/>
  <c r="A60" i="32"/>
  <c r="F59" i="32"/>
  <c r="B59" i="32"/>
  <c r="H58" i="32"/>
  <c r="G58" i="32"/>
  <c r="E58" i="32"/>
  <c r="C58" i="32"/>
  <c r="D58" i="32" s="1"/>
  <c r="CS384" i="24" l="1"/>
  <c r="CR385" i="24"/>
  <c r="CV385" i="24" s="1"/>
  <c r="CW383" i="24"/>
  <c r="CX383" i="24"/>
  <c r="CY383" i="24"/>
  <c r="CT383" i="24"/>
  <c r="CU383" i="24"/>
  <c r="BZ450" i="24"/>
  <c r="CC450" i="24"/>
  <c r="BY451" i="24"/>
  <c r="CA449" i="24"/>
  <c r="CB449" i="24"/>
  <c r="CE449" i="24"/>
  <c r="CF449" i="24"/>
  <c r="CD449" i="24"/>
  <c r="AR252" i="24"/>
  <c r="AU252" i="24"/>
  <c r="AH253" i="24"/>
  <c r="AO252" i="24"/>
  <c r="AL252" i="24"/>
  <c r="AX252" i="24"/>
  <c r="AI252" i="24"/>
  <c r="BD251" i="24"/>
  <c r="AW251" i="24"/>
  <c r="AJ251" i="24"/>
  <c r="AS251" i="24"/>
  <c r="AT251" i="24"/>
  <c r="AK251" i="24"/>
  <c r="AV251" i="24"/>
  <c r="BE251" i="24"/>
  <c r="AQ251" i="24"/>
  <c r="BA251" i="24"/>
  <c r="AP251" i="24"/>
  <c r="AY251" i="24"/>
  <c r="AN251" i="24"/>
  <c r="AZ251" i="24"/>
  <c r="AM251" i="24"/>
  <c r="B192" i="26"/>
  <c r="A193" i="26"/>
  <c r="E192" i="26"/>
  <c r="K72" i="25"/>
  <c r="I72" i="25"/>
  <c r="C72" i="25"/>
  <c r="G72" i="25"/>
  <c r="D72" i="25"/>
  <c r="F72" i="25"/>
  <c r="J72" i="25"/>
  <c r="D191" i="26"/>
  <c r="F191" i="26"/>
  <c r="G191" i="26"/>
  <c r="C191" i="26"/>
  <c r="H191" i="26"/>
  <c r="E73" i="25"/>
  <c r="H73" i="25"/>
  <c r="B73" i="25"/>
  <c r="A74" i="25"/>
  <c r="B74" i="14"/>
  <c r="N74" i="14"/>
  <c r="Q74" i="14"/>
  <c r="E74" i="14"/>
  <c r="K74" i="14"/>
  <c r="H74" i="14"/>
  <c r="A75" i="14"/>
  <c r="T73" i="14"/>
  <c r="R73" i="14"/>
  <c r="G73" i="14"/>
  <c r="J73" i="14"/>
  <c r="D73" i="14"/>
  <c r="O73" i="14"/>
  <c r="F73" i="14"/>
  <c r="S73" i="14"/>
  <c r="I73" i="14"/>
  <c r="C73" i="14"/>
  <c r="L73" i="14"/>
  <c r="P73" i="14"/>
  <c r="M73" i="14"/>
  <c r="D133" i="17"/>
  <c r="A134" i="17"/>
  <c r="B134" i="34"/>
  <c r="E134" i="34"/>
  <c r="A135" i="34"/>
  <c r="D133" i="34"/>
  <c r="C133" i="34"/>
  <c r="F133" i="34"/>
  <c r="G133" i="34"/>
  <c r="F69" i="3"/>
  <c r="G69" i="3"/>
  <c r="A71" i="3"/>
  <c r="E70" i="3"/>
  <c r="B70" i="3"/>
  <c r="H69" i="3"/>
  <c r="D69" i="3"/>
  <c r="C69" i="3"/>
  <c r="K63" i="2"/>
  <c r="J63" i="2"/>
  <c r="C63" i="2"/>
  <c r="F63" i="2"/>
  <c r="G63" i="2"/>
  <c r="D63" i="2"/>
  <c r="I63" i="2"/>
  <c r="E64" i="2"/>
  <c r="A65" i="2"/>
  <c r="B64" i="2"/>
  <c r="H64" i="2"/>
  <c r="I58" i="32"/>
  <c r="E59" i="32"/>
  <c r="C59" i="32"/>
  <c r="D59" i="32" s="1"/>
  <c r="G59" i="32"/>
  <c r="H59" i="32"/>
  <c r="B60" i="32"/>
  <c r="A61" i="32"/>
  <c r="F60" i="32"/>
  <c r="CS385" i="24" l="1"/>
  <c r="CR386" i="24"/>
  <c r="CV386" i="24" s="1"/>
  <c r="CW384" i="24"/>
  <c r="CX384" i="24"/>
  <c r="CY384" i="24"/>
  <c r="CU384" i="24"/>
  <c r="CT384" i="24"/>
  <c r="BZ451" i="24"/>
  <c r="BY452" i="24"/>
  <c r="CC451" i="24"/>
  <c r="CA450" i="24"/>
  <c r="CE450" i="24"/>
  <c r="CF450" i="24"/>
  <c r="CB450" i="24"/>
  <c r="CD450" i="24"/>
  <c r="BA252" i="24"/>
  <c r="AJ252" i="24"/>
  <c r="BE252" i="24"/>
  <c r="AQ252" i="24"/>
  <c r="AW252" i="24"/>
  <c r="AK252" i="24"/>
  <c r="AY252" i="24"/>
  <c r="AT252" i="24"/>
  <c r="AM252" i="24"/>
  <c r="AN252" i="24"/>
  <c r="BD252" i="24"/>
  <c r="AP252" i="24"/>
  <c r="AV252" i="24"/>
  <c r="AS252" i="24"/>
  <c r="AZ252" i="24"/>
  <c r="AL253" i="24"/>
  <c r="AO253" i="24"/>
  <c r="AH254" i="24"/>
  <c r="AU253" i="24"/>
  <c r="AX253" i="24"/>
  <c r="AR253" i="24"/>
  <c r="AI253" i="24"/>
  <c r="C73" i="25"/>
  <c r="F73" i="25"/>
  <c r="J73" i="25"/>
  <c r="D73" i="25"/>
  <c r="I73" i="25"/>
  <c r="G73" i="25"/>
  <c r="K73" i="25"/>
  <c r="H74" i="25"/>
  <c r="E74" i="25"/>
  <c r="A75" i="25"/>
  <c r="B74" i="25"/>
  <c r="B193" i="26"/>
  <c r="E193" i="26"/>
  <c r="A194" i="26"/>
  <c r="D192" i="26"/>
  <c r="C192" i="26"/>
  <c r="G192" i="26"/>
  <c r="H192" i="26"/>
  <c r="F192" i="26"/>
  <c r="K75" i="14"/>
  <c r="N75" i="14"/>
  <c r="E75" i="14"/>
  <c r="Q75" i="14"/>
  <c r="A76" i="14"/>
  <c r="B75" i="14"/>
  <c r="H75" i="14"/>
  <c r="T74" i="14"/>
  <c r="C74" i="14"/>
  <c r="I74" i="14"/>
  <c r="F74" i="14"/>
  <c r="J74" i="14"/>
  <c r="R74" i="14"/>
  <c r="L74" i="14"/>
  <c r="M74" i="14"/>
  <c r="G74" i="14"/>
  <c r="S74" i="14"/>
  <c r="P74" i="14"/>
  <c r="O74" i="14"/>
  <c r="D74" i="14"/>
  <c r="D134" i="17"/>
  <c r="A135" i="17"/>
  <c r="E135" i="34"/>
  <c r="B135" i="34"/>
  <c r="A136" i="34"/>
  <c r="F134" i="34"/>
  <c r="D134" i="34"/>
  <c r="C134" i="34"/>
  <c r="G134" i="34"/>
  <c r="F70" i="3"/>
  <c r="G70" i="3"/>
  <c r="B71" i="3"/>
  <c r="A72" i="3"/>
  <c r="E71" i="3"/>
  <c r="H70" i="3"/>
  <c r="D70" i="3"/>
  <c r="C70" i="3"/>
  <c r="H65" i="2"/>
  <c r="E65" i="2"/>
  <c r="B65" i="2"/>
  <c r="A66" i="2"/>
  <c r="D64" i="2"/>
  <c r="C64" i="2"/>
  <c r="K64" i="2"/>
  <c r="J64" i="2"/>
  <c r="I64" i="2"/>
  <c r="G64" i="2"/>
  <c r="F64" i="2"/>
  <c r="I59" i="32"/>
  <c r="G60" i="32"/>
  <c r="H60" i="32"/>
  <c r="E60" i="32"/>
  <c r="C60" i="32"/>
  <c r="D60" i="32" s="1"/>
  <c r="F61" i="32"/>
  <c r="B61" i="32"/>
  <c r="A62" i="32"/>
  <c r="CR387" i="24" l="1"/>
  <c r="CV387" i="24" s="1"/>
  <c r="CS386" i="24"/>
  <c r="CT385" i="24"/>
  <c r="CU385" i="24"/>
  <c r="CX385" i="24"/>
  <c r="CY385" i="24"/>
  <c r="CW385" i="24"/>
  <c r="BY453" i="24"/>
  <c r="CC452" i="24"/>
  <c r="BZ452" i="24"/>
  <c r="CD451" i="24"/>
  <c r="CA451" i="24"/>
  <c r="CB451" i="24"/>
  <c r="CF451" i="24"/>
  <c r="CE451" i="24"/>
  <c r="AS253" i="24"/>
  <c r="AT253" i="24"/>
  <c r="AZ253" i="24"/>
  <c r="BA253" i="24"/>
  <c r="AN253" i="24"/>
  <c r="AY253" i="24"/>
  <c r="AM253" i="24"/>
  <c r="AW253" i="24"/>
  <c r="BD253" i="24"/>
  <c r="BE253" i="24"/>
  <c r="AP253" i="24"/>
  <c r="AQ253" i="24"/>
  <c r="AK253" i="24"/>
  <c r="AJ253" i="24"/>
  <c r="AV253" i="24"/>
  <c r="AI254" i="24"/>
  <c r="AO254" i="24"/>
  <c r="AU254" i="24"/>
  <c r="AR254" i="24"/>
  <c r="AL254" i="24"/>
  <c r="AH255" i="24"/>
  <c r="AX254" i="24"/>
  <c r="B194" i="26"/>
  <c r="E194" i="26"/>
  <c r="A195" i="26"/>
  <c r="H193" i="26"/>
  <c r="G193" i="26"/>
  <c r="C193" i="26"/>
  <c r="F193" i="26"/>
  <c r="D193" i="26"/>
  <c r="K74" i="25"/>
  <c r="C74" i="25"/>
  <c r="D74" i="25"/>
  <c r="I74" i="25"/>
  <c r="J74" i="25"/>
  <c r="G74" i="25"/>
  <c r="F74" i="25"/>
  <c r="E75" i="25"/>
  <c r="B75" i="25"/>
  <c r="H75" i="25"/>
  <c r="A76" i="25"/>
  <c r="B76" i="14"/>
  <c r="H76" i="14"/>
  <c r="N76" i="14"/>
  <c r="K76" i="14"/>
  <c r="E76" i="14"/>
  <c r="Q76" i="14"/>
  <c r="A77" i="14"/>
  <c r="T75" i="14"/>
  <c r="M75" i="14"/>
  <c r="O75" i="14"/>
  <c r="P75" i="14"/>
  <c r="I75" i="14"/>
  <c r="S75" i="14"/>
  <c r="J75" i="14"/>
  <c r="C75" i="14"/>
  <c r="F75" i="14"/>
  <c r="G75" i="14"/>
  <c r="L75" i="14"/>
  <c r="R75" i="14"/>
  <c r="D75" i="14"/>
  <c r="D135" i="17"/>
  <c r="A136" i="17"/>
  <c r="A137" i="34"/>
  <c r="B136" i="34"/>
  <c r="E136" i="34"/>
  <c r="C135" i="34"/>
  <c r="G135" i="34"/>
  <c r="F135" i="34"/>
  <c r="D135" i="34"/>
  <c r="F71" i="3"/>
  <c r="G71" i="3"/>
  <c r="A73" i="3"/>
  <c r="B72" i="3"/>
  <c r="E72" i="3"/>
  <c r="H71" i="3"/>
  <c r="D71" i="3"/>
  <c r="C71" i="3"/>
  <c r="E66" i="2"/>
  <c r="H66" i="2"/>
  <c r="B66" i="2"/>
  <c r="A67" i="2"/>
  <c r="G65" i="2"/>
  <c r="F65" i="2"/>
  <c r="K65" i="2"/>
  <c r="I65" i="2"/>
  <c r="C65" i="2"/>
  <c r="D65" i="2"/>
  <c r="J65" i="2"/>
  <c r="I60" i="32"/>
  <c r="F62" i="32"/>
  <c r="A63" i="32"/>
  <c r="B62" i="32"/>
  <c r="E61" i="32"/>
  <c r="C61" i="32"/>
  <c r="D61" i="32" s="1"/>
  <c r="H61" i="32"/>
  <c r="G61" i="32"/>
  <c r="CX386" i="24" l="1"/>
  <c r="CY386" i="24"/>
  <c r="CT386" i="24"/>
  <c r="CU386" i="24"/>
  <c r="CW386" i="24"/>
  <c r="CR388" i="24"/>
  <c r="CV388" i="24" s="1"/>
  <c r="CS387" i="24"/>
  <c r="CE452" i="24"/>
  <c r="CF452" i="24"/>
  <c r="CA452" i="24"/>
  <c r="CB452" i="24"/>
  <c r="CD452" i="24"/>
  <c r="BZ453" i="24"/>
  <c r="CC453" i="24"/>
  <c r="BY454" i="24"/>
  <c r="AX255" i="24"/>
  <c r="AI255" i="24"/>
  <c r="AO255" i="24"/>
  <c r="AL255" i="24"/>
  <c r="AR255" i="24"/>
  <c r="AU255" i="24"/>
  <c r="AH256" i="24"/>
  <c r="AM254" i="24"/>
  <c r="AN254" i="24"/>
  <c r="AQ254" i="24"/>
  <c r="BD254" i="24"/>
  <c r="BE254" i="24"/>
  <c r="AW254" i="24"/>
  <c r="AY254" i="24"/>
  <c r="AZ254" i="24"/>
  <c r="AJ254" i="24"/>
  <c r="AK254" i="24"/>
  <c r="AS254" i="24"/>
  <c r="AT254" i="24"/>
  <c r="AP254" i="24"/>
  <c r="BA254" i="24"/>
  <c r="AV254" i="24"/>
  <c r="C75" i="25"/>
  <c r="G75" i="25"/>
  <c r="F75" i="25"/>
  <c r="I75" i="25"/>
  <c r="K75" i="25"/>
  <c r="J75" i="25"/>
  <c r="D75" i="25"/>
  <c r="B76" i="25"/>
  <c r="A77" i="25"/>
  <c r="H76" i="25"/>
  <c r="E76" i="25"/>
  <c r="A196" i="26"/>
  <c r="B195" i="26"/>
  <c r="E195" i="26"/>
  <c r="C194" i="26"/>
  <c r="F194" i="26"/>
  <c r="D194" i="26"/>
  <c r="G194" i="26"/>
  <c r="H194" i="26"/>
  <c r="K77" i="14"/>
  <c r="N77" i="14"/>
  <c r="E77" i="14"/>
  <c r="Q77" i="14"/>
  <c r="A78" i="14"/>
  <c r="H77" i="14"/>
  <c r="B77" i="14"/>
  <c r="T76" i="14"/>
  <c r="J76" i="14"/>
  <c r="M76" i="14"/>
  <c r="P76" i="14"/>
  <c r="S76" i="14"/>
  <c r="G76" i="14"/>
  <c r="I76" i="14"/>
  <c r="O76" i="14"/>
  <c r="R76" i="14"/>
  <c r="D76" i="14"/>
  <c r="L76" i="14"/>
  <c r="C76" i="14"/>
  <c r="F76" i="14"/>
  <c r="D136" i="17"/>
  <c r="A137" i="17"/>
  <c r="D136" i="34"/>
  <c r="G136" i="34"/>
  <c r="F136" i="34"/>
  <c r="C136" i="34"/>
  <c r="B137" i="34"/>
  <c r="A138" i="34"/>
  <c r="E137" i="34"/>
  <c r="A74" i="3"/>
  <c r="E73" i="3"/>
  <c r="B73" i="3"/>
  <c r="F72" i="3"/>
  <c r="G72" i="3"/>
  <c r="D72" i="3"/>
  <c r="C72" i="3"/>
  <c r="H72" i="3"/>
  <c r="E67" i="2"/>
  <c r="B67" i="2"/>
  <c r="A68" i="2"/>
  <c r="H67" i="2"/>
  <c r="G66" i="2"/>
  <c r="F66" i="2"/>
  <c r="K66" i="2"/>
  <c r="J66" i="2"/>
  <c r="D66" i="2"/>
  <c r="C66" i="2"/>
  <c r="I66" i="2"/>
  <c r="I61" i="32"/>
  <c r="C62" i="32"/>
  <c r="D62" i="32" s="1"/>
  <c r="E62" i="32"/>
  <c r="F63" i="32"/>
  <c r="B63" i="32"/>
  <c r="A64" i="32"/>
  <c r="G62" i="32"/>
  <c r="H62" i="32"/>
  <c r="CW387" i="24" l="1"/>
  <c r="CX387" i="24"/>
  <c r="CY387" i="24"/>
  <c r="CT387" i="24"/>
  <c r="CU387" i="24"/>
  <c r="CS388" i="24"/>
  <c r="CR389" i="24"/>
  <c r="CV389" i="24" s="1"/>
  <c r="BZ454" i="24"/>
  <c r="CC454" i="24"/>
  <c r="BY455" i="24"/>
  <c r="CD453" i="24"/>
  <c r="CF453" i="24"/>
  <c r="CA453" i="24"/>
  <c r="CB453" i="24"/>
  <c r="CE453" i="24"/>
  <c r="AH257" i="24"/>
  <c r="AR256" i="24"/>
  <c r="AI256" i="24"/>
  <c r="AU256" i="24"/>
  <c r="AX256" i="24"/>
  <c r="AO256" i="24"/>
  <c r="AL256" i="24"/>
  <c r="BA255" i="24"/>
  <c r="BD255" i="24"/>
  <c r="BE255" i="24"/>
  <c r="AJ255" i="24"/>
  <c r="AZ255" i="24"/>
  <c r="AS255" i="24"/>
  <c r="AV255" i="24"/>
  <c r="AW255" i="24"/>
  <c r="AK255" i="24"/>
  <c r="AP255" i="24"/>
  <c r="AY255" i="24"/>
  <c r="AQ255" i="24"/>
  <c r="AN255" i="24"/>
  <c r="AT255" i="24"/>
  <c r="AM255" i="24"/>
  <c r="H77" i="25"/>
  <c r="E77" i="25"/>
  <c r="A78" i="25"/>
  <c r="B77" i="25"/>
  <c r="H195" i="26"/>
  <c r="C195" i="26"/>
  <c r="D195" i="26"/>
  <c r="F195" i="26"/>
  <c r="G195" i="26"/>
  <c r="A197" i="26"/>
  <c r="E196" i="26"/>
  <c r="B196" i="26"/>
  <c r="G76" i="25"/>
  <c r="C76" i="25"/>
  <c r="D76" i="25"/>
  <c r="F76" i="25"/>
  <c r="K76" i="25"/>
  <c r="I76" i="25"/>
  <c r="J76" i="25"/>
  <c r="Q78" i="14"/>
  <c r="B78" i="14"/>
  <c r="N78" i="14"/>
  <c r="H78" i="14"/>
  <c r="E78" i="14"/>
  <c r="A79" i="14"/>
  <c r="K78" i="14"/>
  <c r="T77" i="14"/>
  <c r="F77" i="14"/>
  <c r="I77" i="14"/>
  <c r="J77" i="14"/>
  <c r="D77" i="14"/>
  <c r="M77" i="14"/>
  <c r="R77" i="14"/>
  <c r="G77" i="14"/>
  <c r="C77" i="14"/>
  <c r="L77" i="14"/>
  <c r="S77" i="14"/>
  <c r="O77" i="14"/>
  <c r="P77" i="14"/>
  <c r="D137" i="17"/>
  <c r="A138" i="17"/>
  <c r="A139" i="34"/>
  <c r="E138" i="34"/>
  <c r="B138" i="34"/>
  <c r="C137" i="34"/>
  <c r="G137" i="34"/>
  <c r="F137" i="34"/>
  <c r="D137" i="34"/>
  <c r="H73" i="3"/>
  <c r="D73" i="3"/>
  <c r="C73" i="3"/>
  <c r="G73" i="3"/>
  <c r="F73" i="3"/>
  <c r="A75" i="3"/>
  <c r="E74" i="3"/>
  <c r="B74" i="3"/>
  <c r="E68" i="2"/>
  <c r="H68" i="2"/>
  <c r="A69" i="2"/>
  <c r="B68" i="2"/>
  <c r="D67" i="2"/>
  <c r="K67" i="2"/>
  <c r="C67" i="2"/>
  <c r="J67" i="2"/>
  <c r="G67" i="2"/>
  <c r="I67" i="2"/>
  <c r="F67" i="2"/>
  <c r="I62" i="32"/>
  <c r="A65" i="32"/>
  <c r="F64" i="32"/>
  <c r="B64" i="32"/>
  <c r="G63" i="32"/>
  <c r="H63" i="32"/>
  <c r="C63" i="32"/>
  <c r="D63" i="32" s="1"/>
  <c r="E63" i="32"/>
  <c r="CT388" i="24" l="1"/>
  <c r="CU388" i="24"/>
  <c r="CW388" i="24"/>
  <c r="CX388" i="24"/>
  <c r="CY388" i="24"/>
  <c r="CS389" i="24"/>
  <c r="CR390" i="24"/>
  <c r="CV390" i="24" s="1"/>
  <c r="BY456" i="24"/>
  <c r="CC455" i="24"/>
  <c r="BZ455" i="24"/>
  <c r="CA454" i="24"/>
  <c r="CB454" i="24"/>
  <c r="CD454" i="24"/>
  <c r="CE454" i="24"/>
  <c r="CF454" i="24"/>
  <c r="BE256" i="24"/>
  <c r="AY256" i="24"/>
  <c r="AK256" i="24"/>
  <c r="AM256" i="24"/>
  <c r="AN256" i="24"/>
  <c r="AT256" i="24"/>
  <c r="AV256" i="24"/>
  <c r="AW256" i="24"/>
  <c r="BA256" i="24"/>
  <c r="AS256" i="24"/>
  <c r="AQ256" i="24"/>
  <c r="AP256" i="24"/>
  <c r="BD256" i="24"/>
  <c r="AJ256" i="24"/>
  <c r="AZ256" i="24"/>
  <c r="AU257" i="24"/>
  <c r="AI257" i="24"/>
  <c r="AH258" i="24"/>
  <c r="AO257" i="24"/>
  <c r="AX257" i="24"/>
  <c r="AR257" i="24"/>
  <c r="AL257" i="24"/>
  <c r="B197" i="26"/>
  <c r="E197" i="26"/>
  <c r="A198" i="26"/>
  <c r="D196" i="26"/>
  <c r="G196" i="26"/>
  <c r="F196" i="26"/>
  <c r="C196" i="26"/>
  <c r="H196" i="26"/>
  <c r="G77" i="25"/>
  <c r="J77" i="25"/>
  <c r="I77" i="25"/>
  <c r="C77" i="25"/>
  <c r="D77" i="25"/>
  <c r="F77" i="25"/>
  <c r="K77" i="25"/>
  <c r="H78" i="25"/>
  <c r="E78" i="25"/>
  <c r="A79" i="25"/>
  <c r="B78" i="25"/>
  <c r="N79" i="14"/>
  <c r="E79" i="14"/>
  <c r="K79" i="14"/>
  <c r="B79" i="14"/>
  <c r="H79" i="14"/>
  <c r="A80" i="14"/>
  <c r="Q79" i="14"/>
  <c r="T78" i="14"/>
  <c r="I78" i="14"/>
  <c r="R78" i="14"/>
  <c r="O78" i="14"/>
  <c r="P78" i="14"/>
  <c r="S78" i="14"/>
  <c r="M78" i="14"/>
  <c r="C78" i="14"/>
  <c r="D78" i="14"/>
  <c r="F78" i="14"/>
  <c r="L78" i="14"/>
  <c r="J78" i="14"/>
  <c r="G78" i="14"/>
  <c r="D138" i="17"/>
  <c r="A139" i="17"/>
  <c r="G138" i="34"/>
  <c r="D138" i="34"/>
  <c r="C138" i="34"/>
  <c r="F138" i="34"/>
  <c r="E139" i="34"/>
  <c r="B139" i="34"/>
  <c r="A140" i="34"/>
  <c r="D74" i="3"/>
  <c r="H74" i="3"/>
  <c r="C74" i="3"/>
  <c r="A76" i="3"/>
  <c r="E75" i="3"/>
  <c r="B75" i="3"/>
  <c r="G74" i="3"/>
  <c r="F74" i="3"/>
  <c r="K68" i="2"/>
  <c r="J68" i="2"/>
  <c r="I68" i="2"/>
  <c r="G68" i="2"/>
  <c r="D68" i="2"/>
  <c r="C68" i="2"/>
  <c r="F68" i="2"/>
  <c r="B69" i="2"/>
  <c r="A70" i="2"/>
  <c r="E69" i="2"/>
  <c r="H69" i="2"/>
  <c r="I63" i="32"/>
  <c r="C64" i="32"/>
  <c r="D64" i="32" s="1"/>
  <c r="E64" i="32"/>
  <c r="H64" i="32"/>
  <c r="G64" i="32"/>
  <c r="B65" i="32"/>
  <c r="F65" i="32"/>
  <c r="A66" i="32"/>
  <c r="CR391" i="24" l="1"/>
  <c r="CV391" i="24" s="1"/>
  <c r="CS390" i="24"/>
  <c r="CT389" i="24"/>
  <c r="CU389" i="24"/>
  <c r="CX389" i="24"/>
  <c r="CW389" i="24"/>
  <c r="CY389" i="24"/>
  <c r="CB455" i="24"/>
  <c r="CE455" i="24"/>
  <c r="CF455" i="24"/>
  <c r="CA455" i="24"/>
  <c r="CD455" i="24"/>
  <c r="BY457" i="24"/>
  <c r="CC456" i="24"/>
  <c r="BZ456" i="24"/>
  <c r="AI258" i="24"/>
  <c r="AL258" i="24"/>
  <c r="AU258" i="24"/>
  <c r="AR258" i="24"/>
  <c r="AO258" i="24"/>
  <c r="AX258" i="24"/>
  <c r="AH259" i="24"/>
  <c r="AP257" i="24"/>
  <c r="AQ257" i="24"/>
  <c r="AS257" i="24"/>
  <c r="AJ257" i="24"/>
  <c r="AK257" i="24"/>
  <c r="BA257" i="24"/>
  <c r="AN257" i="24"/>
  <c r="AY257" i="24"/>
  <c r="AT257" i="24"/>
  <c r="AM257" i="24"/>
  <c r="AZ257" i="24"/>
  <c r="BD257" i="24"/>
  <c r="BE257" i="24"/>
  <c r="AV257" i="24"/>
  <c r="AW257" i="24"/>
  <c r="D78" i="25"/>
  <c r="G78" i="25"/>
  <c r="J78" i="25"/>
  <c r="K78" i="25"/>
  <c r="F78" i="25"/>
  <c r="C78" i="25"/>
  <c r="I78" i="25"/>
  <c r="A80" i="25"/>
  <c r="B79" i="25"/>
  <c r="H79" i="25"/>
  <c r="E79" i="25"/>
  <c r="E198" i="26"/>
  <c r="A199" i="26"/>
  <c r="B198" i="26"/>
  <c r="F197" i="26"/>
  <c r="C197" i="26"/>
  <c r="D197" i="26"/>
  <c r="G197" i="26"/>
  <c r="H197" i="26"/>
  <c r="A81" i="14"/>
  <c r="Q80" i="14"/>
  <c r="K80" i="14"/>
  <c r="H80" i="14"/>
  <c r="N80" i="14"/>
  <c r="E80" i="14"/>
  <c r="B80" i="14"/>
  <c r="T79" i="14"/>
  <c r="D79" i="14"/>
  <c r="F79" i="14"/>
  <c r="C79" i="14"/>
  <c r="G79" i="14"/>
  <c r="J79" i="14"/>
  <c r="I79" i="14"/>
  <c r="O79" i="14"/>
  <c r="M79" i="14"/>
  <c r="R79" i="14"/>
  <c r="S79" i="14"/>
  <c r="L79" i="14"/>
  <c r="P79" i="14"/>
  <c r="D139" i="17"/>
  <c r="A140" i="17"/>
  <c r="A141" i="34"/>
  <c r="E140" i="34"/>
  <c r="B140" i="34"/>
  <c r="G139" i="34"/>
  <c r="D139" i="34"/>
  <c r="C139" i="34"/>
  <c r="F139" i="34"/>
  <c r="A77" i="3"/>
  <c r="B76" i="3"/>
  <c r="E76" i="3"/>
  <c r="C75" i="3"/>
  <c r="H75" i="3"/>
  <c r="D75" i="3"/>
  <c r="G75" i="3"/>
  <c r="F75" i="3"/>
  <c r="C69" i="2"/>
  <c r="J69" i="2"/>
  <c r="F69" i="2"/>
  <c r="D69" i="2"/>
  <c r="K69" i="2"/>
  <c r="I69" i="2"/>
  <c r="G69" i="2"/>
  <c r="E70" i="2"/>
  <c r="H70" i="2"/>
  <c r="B70" i="2"/>
  <c r="A71" i="2"/>
  <c r="I64" i="32"/>
  <c r="A67" i="32"/>
  <c r="F66" i="32"/>
  <c r="B66" i="32"/>
  <c r="H65" i="32"/>
  <c r="G65" i="32"/>
  <c r="E65" i="32"/>
  <c r="C65" i="32"/>
  <c r="D65" i="32" s="1"/>
  <c r="CY390" i="24" l="1"/>
  <c r="CW390" i="24"/>
  <c r="CX390" i="24"/>
  <c r="CT390" i="24"/>
  <c r="CU390" i="24"/>
  <c r="CS391" i="24"/>
  <c r="CR392" i="24"/>
  <c r="CV392" i="24" s="1"/>
  <c r="BZ457" i="24"/>
  <c r="CC457" i="24"/>
  <c r="BY458" i="24"/>
  <c r="CB456" i="24"/>
  <c r="CA456" i="24"/>
  <c r="CD456" i="24"/>
  <c r="CF456" i="24"/>
  <c r="CE456" i="24"/>
  <c r="AO259" i="24"/>
  <c r="AL259" i="24"/>
  <c r="AU259" i="24"/>
  <c r="AH260" i="24"/>
  <c r="AR259" i="24"/>
  <c r="AX259" i="24"/>
  <c r="AI259" i="24"/>
  <c r="AN258" i="24"/>
  <c r="AP258" i="24"/>
  <c r="AQ258" i="24"/>
  <c r="AW258" i="24"/>
  <c r="AK258" i="24"/>
  <c r="AV258" i="24"/>
  <c r="AT258" i="24"/>
  <c r="AY258" i="24"/>
  <c r="AZ258" i="24"/>
  <c r="BE258" i="24"/>
  <c r="BD258" i="24"/>
  <c r="AS258" i="24"/>
  <c r="BA258" i="24"/>
  <c r="AJ258" i="24"/>
  <c r="AM258" i="24"/>
  <c r="F198" i="26"/>
  <c r="H198" i="26"/>
  <c r="D198" i="26"/>
  <c r="C198" i="26"/>
  <c r="G198" i="26"/>
  <c r="B199" i="26"/>
  <c r="A200" i="26"/>
  <c r="E199" i="26"/>
  <c r="G79" i="25"/>
  <c r="J79" i="25"/>
  <c r="K79" i="25"/>
  <c r="C79" i="25"/>
  <c r="D79" i="25"/>
  <c r="F79" i="25"/>
  <c r="I79" i="25"/>
  <c r="B80" i="25"/>
  <c r="E80" i="25"/>
  <c r="A81" i="25"/>
  <c r="H80" i="25"/>
  <c r="T80" i="14"/>
  <c r="I80" i="14"/>
  <c r="S80" i="14"/>
  <c r="R80" i="14"/>
  <c r="L80" i="14"/>
  <c r="M80" i="14"/>
  <c r="P80" i="14"/>
  <c r="F80" i="14"/>
  <c r="D80" i="14"/>
  <c r="C80" i="14"/>
  <c r="J80" i="14"/>
  <c r="G80" i="14"/>
  <c r="O80" i="14"/>
  <c r="E81" i="14"/>
  <c r="Q81" i="14"/>
  <c r="H81" i="14"/>
  <c r="A82" i="14"/>
  <c r="B81" i="14"/>
  <c r="N81" i="14"/>
  <c r="K81" i="14"/>
  <c r="D140" i="17"/>
  <c r="A141" i="17"/>
  <c r="F140" i="34"/>
  <c r="D140" i="34"/>
  <c r="C140" i="34"/>
  <c r="G140" i="34"/>
  <c r="B141" i="34"/>
  <c r="A142" i="34"/>
  <c r="E141" i="34"/>
  <c r="F76" i="3"/>
  <c r="G76" i="3"/>
  <c r="D76" i="3"/>
  <c r="C76" i="3"/>
  <c r="H76" i="3"/>
  <c r="A78" i="3"/>
  <c r="E77" i="3"/>
  <c r="B77" i="3"/>
  <c r="F70" i="2"/>
  <c r="J70" i="2"/>
  <c r="C70" i="2"/>
  <c r="I70" i="2"/>
  <c r="D70" i="2"/>
  <c r="G70" i="2"/>
  <c r="K70" i="2"/>
  <c r="B71" i="2"/>
  <c r="E71" i="2"/>
  <c r="H71" i="2"/>
  <c r="A72" i="2"/>
  <c r="I65" i="32"/>
  <c r="E66" i="32"/>
  <c r="C66" i="32"/>
  <c r="D66" i="32" s="1"/>
  <c r="G66" i="32"/>
  <c r="H66" i="32"/>
  <c r="A68" i="32"/>
  <c r="F67" i="32"/>
  <c r="B67" i="32"/>
  <c r="CT391" i="24" l="1"/>
  <c r="CU391" i="24"/>
  <c r="CW391" i="24"/>
  <c r="CX391" i="24"/>
  <c r="CY391" i="24"/>
  <c r="CR393" i="24"/>
  <c r="CV393" i="24" s="1"/>
  <c r="CS392" i="24"/>
  <c r="BZ458" i="24"/>
  <c r="CC458" i="24"/>
  <c r="BY459" i="24"/>
  <c r="CA457" i="24"/>
  <c r="CB457" i="24"/>
  <c r="CD457" i="24"/>
  <c r="CE457" i="24"/>
  <c r="CF457" i="24"/>
  <c r="AP259" i="24"/>
  <c r="AQ259" i="24"/>
  <c r="AS259" i="24"/>
  <c r="AT259" i="24"/>
  <c r="AV259" i="24"/>
  <c r="AW259" i="24"/>
  <c r="BE259" i="24"/>
  <c r="AK259" i="24"/>
  <c r="BA259" i="24"/>
  <c r="AM259" i="24"/>
  <c r="AZ259" i="24"/>
  <c r="AN259" i="24"/>
  <c r="BD259" i="24"/>
  <c r="AY259" i="24"/>
  <c r="AJ259" i="24"/>
  <c r="AH261" i="24"/>
  <c r="AU260" i="24"/>
  <c r="AI260" i="24"/>
  <c r="AL260" i="24"/>
  <c r="AO260" i="24"/>
  <c r="AR260" i="24"/>
  <c r="AX260" i="24"/>
  <c r="E200" i="26"/>
  <c r="A201" i="26"/>
  <c r="B200" i="26"/>
  <c r="G199" i="26"/>
  <c r="C199" i="26"/>
  <c r="F199" i="26"/>
  <c r="H199" i="26"/>
  <c r="D199" i="26"/>
  <c r="G80" i="25"/>
  <c r="K80" i="25"/>
  <c r="D80" i="25"/>
  <c r="I80" i="25"/>
  <c r="C80" i="25"/>
  <c r="F80" i="25"/>
  <c r="J80" i="25"/>
  <c r="H81" i="25"/>
  <c r="B81" i="25"/>
  <c r="A82" i="25"/>
  <c r="E81" i="25"/>
  <c r="T81" i="14"/>
  <c r="O81" i="14"/>
  <c r="F81" i="14"/>
  <c r="D81" i="14"/>
  <c r="I81" i="14"/>
  <c r="C81" i="14"/>
  <c r="P81" i="14"/>
  <c r="R81" i="14"/>
  <c r="L81" i="14"/>
  <c r="M81" i="14"/>
  <c r="J81" i="14"/>
  <c r="S81" i="14"/>
  <c r="G81" i="14"/>
  <c r="K82" i="14"/>
  <c r="A83" i="14"/>
  <c r="B82" i="14"/>
  <c r="N82" i="14"/>
  <c r="H82" i="14"/>
  <c r="Q82" i="14"/>
  <c r="E82" i="14"/>
  <c r="D141" i="17"/>
  <c r="A142" i="17"/>
  <c r="G141" i="34"/>
  <c r="F141" i="34"/>
  <c r="C141" i="34"/>
  <c r="D141" i="34"/>
  <c r="A143" i="34"/>
  <c r="B142" i="34"/>
  <c r="E142" i="34"/>
  <c r="C77" i="3"/>
  <c r="D77" i="3"/>
  <c r="H77" i="3"/>
  <c r="F77" i="3"/>
  <c r="G77" i="3"/>
  <c r="A79" i="3"/>
  <c r="B78" i="3"/>
  <c r="E78" i="3"/>
  <c r="I71" i="2"/>
  <c r="G71" i="2"/>
  <c r="F71" i="2"/>
  <c r="J71" i="2"/>
  <c r="C71" i="2"/>
  <c r="D71" i="2"/>
  <c r="K71" i="2"/>
  <c r="H72" i="2"/>
  <c r="E72" i="2"/>
  <c r="B72" i="2"/>
  <c r="A73" i="2"/>
  <c r="I66" i="32"/>
  <c r="G67" i="32"/>
  <c r="H67" i="32"/>
  <c r="E67" i="32"/>
  <c r="C67" i="32"/>
  <c r="D67" i="32" s="1"/>
  <c r="A69" i="32"/>
  <c r="F68" i="32"/>
  <c r="B68" i="32"/>
  <c r="CU392" i="24" l="1"/>
  <c r="CW392" i="24"/>
  <c r="CX392" i="24"/>
  <c r="CY392" i="24"/>
  <c r="CT392" i="24"/>
  <c r="CS393" i="24"/>
  <c r="CR394" i="24"/>
  <c r="CV394" i="24" s="1"/>
  <c r="CC459" i="24"/>
  <c r="BY460" i="24"/>
  <c r="BZ459" i="24"/>
  <c r="CA458" i="24"/>
  <c r="CE458" i="24"/>
  <c r="CB458" i="24"/>
  <c r="CD458" i="24"/>
  <c r="CF458" i="24"/>
  <c r="AZ260" i="24"/>
  <c r="AJ260" i="24"/>
  <c r="AM260" i="24"/>
  <c r="AQ260" i="24"/>
  <c r="AY260" i="24"/>
  <c r="AN260" i="24"/>
  <c r="AP260" i="24"/>
  <c r="AS260" i="24"/>
  <c r="AT260" i="24"/>
  <c r="AV260" i="24"/>
  <c r="BE260" i="24"/>
  <c r="BD260" i="24"/>
  <c r="AW260" i="24"/>
  <c r="BA260" i="24"/>
  <c r="AK260" i="24"/>
  <c r="AX261" i="24"/>
  <c r="AL261" i="24"/>
  <c r="AU261" i="24"/>
  <c r="AH262" i="24"/>
  <c r="AR261" i="24"/>
  <c r="AO261" i="24"/>
  <c r="AI261" i="24"/>
  <c r="H82" i="25"/>
  <c r="A83" i="25"/>
  <c r="E82" i="25"/>
  <c r="B82" i="25"/>
  <c r="K81" i="25"/>
  <c r="D81" i="25"/>
  <c r="C81" i="25"/>
  <c r="G81" i="25"/>
  <c r="J81" i="25"/>
  <c r="I81" i="25"/>
  <c r="F81" i="25"/>
  <c r="D200" i="26"/>
  <c r="H200" i="26"/>
  <c r="C200" i="26"/>
  <c r="F200" i="26"/>
  <c r="G200" i="26"/>
  <c r="B201" i="26"/>
  <c r="E201" i="26"/>
  <c r="A202" i="26"/>
  <c r="T82" i="14"/>
  <c r="R82" i="14"/>
  <c r="O82" i="14"/>
  <c r="P82" i="14"/>
  <c r="J82" i="14"/>
  <c r="L82" i="14"/>
  <c r="I82" i="14"/>
  <c r="G82" i="14"/>
  <c r="M82" i="14"/>
  <c r="S82" i="14"/>
  <c r="C82" i="14"/>
  <c r="D82" i="14"/>
  <c r="F82" i="14"/>
  <c r="B83" i="14"/>
  <c r="E83" i="14"/>
  <c r="H83" i="14"/>
  <c r="Q83" i="14"/>
  <c r="A84" i="14"/>
  <c r="K83" i="14"/>
  <c r="N83" i="14"/>
  <c r="D142" i="17"/>
  <c r="A143" i="17"/>
  <c r="B143" i="34"/>
  <c r="E143" i="34"/>
  <c r="A144" i="34"/>
  <c r="F142" i="34"/>
  <c r="D142" i="34"/>
  <c r="C142" i="34"/>
  <c r="G142" i="34"/>
  <c r="F78" i="3"/>
  <c r="G78" i="3"/>
  <c r="D78" i="3"/>
  <c r="C78" i="3"/>
  <c r="H78" i="3"/>
  <c r="E79" i="3"/>
  <c r="A80" i="3"/>
  <c r="B79" i="3"/>
  <c r="J72" i="2"/>
  <c r="I72" i="2"/>
  <c r="C72" i="2"/>
  <c r="D72" i="2"/>
  <c r="K72" i="2"/>
  <c r="G72" i="2"/>
  <c r="F72" i="2"/>
  <c r="E73" i="2"/>
  <c r="B73" i="2"/>
  <c r="H73" i="2"/>
  <c r="A74" i="2"/>
  <c r="I67" i="32"/>
  <c r="H68" i="32"/>
  <c r="G68" i="32"/>
  <c r="E68" i="32"/>
  <c r="C68" i="32"/>
  <c r="D68" i="32" s="1"/>
  <c r="B69" i="32"/>
  <c r="A70" i="32"/>
  <c r="F69" i="32"/>
  <c r="CR395" i="24" l="1"/>
  <c r="CV395" i="24" s="1"/>
  <c r="CS394" i="24"/>
  <c r="CT393" i="24"/>
  <c r="CU393" i="24"/>
  <c r="CX393" i="24"/>
  <c r="CW393" i="24"/>
  <c r="CY393" i="24"/>
  <c r="CA459" i="24"/>
  <c r="CB459" i="24"/>
  <c r="CF459" i="24"/>
  <c r="CE459" i="24"/>
  <c r="CD459" i="24"/>
  <c r="BZ460" i="24"/>
  <c r="CC460" i="24"/>
  <c r="BY461" i="24"/>
  <c r="AP261" i="24"/>
  <c r="AT261" i="24"/>
  <c r="AV261" i="24"/>
  <c r="AQ261" i="24"/>
  <c r="BE261" i="24"/>
  <c r="AN261" i="24"/>
  <c r="BA261" i="24"/>
  <c r="AK261" i="24"/>
  <c r="AM261" i="24"/>
  <c r="AZ261" i="24"/>
  <c r="BD261" i="24"/>
  <c r="AS261" i="24"/>
  <c r="AY261" i="24"/>
  <c r="AJ261" i="24"/>
  <c r="AW261" i="24"/>
  <c r="AX262" i="24"/>
  <c r="AR262" i="24"/>
  <c r="AU262" i="24"/>
  <c r="AH263" i="24"/>
  <c r="AO262" i="24"/>
  <c r="AL262" i="24"/>
  <c r="AI262" i="24"/>
  <c r="E202" i="26"/>
  <c r="A203" i="26"/>
  <c r="B202" i="26"/>
  <c r="C201" i="26"/>
  <c r="F201" i="26"/>
  <c r="D201" i="26"/>
  <c r="H201" i="26"/>
  <c r="G201" i="26"/>
  <c r="I82" i="25"/>
  <c r="D82" i="25"/>
  <c r="K82" i="25"/>
  <c r="J82" i="25"/>
  <c r="C82" i="25"/>
  <c r="F82" i="25"/>
  <c r="G82" i="25"/>
  <c r="E83" i="25"/>
  <c r="B83" i="25"/>
  <c r="H83" i="25"/>
  <c r="A84" i="25"/>
  <c r="A85" i="14"/>
  <c r="B84" i="14"/>
  <c r="N84" i="14"/>
  <c r="Q84" i="14"/>
  <c r="E84" i="14"/>
  <c r="H84" i="14"/>
  <c r="K84" i="14"/>
  <c r="T83" i="14"/>
  <c r="D83" i="14"/>
  <c r="G83" i="14"/>
  <c r="P83" i="14"/>
  <c r="J83" i="14"/>
  <c r="S83" i="14"/>
  <c r="C83" i="14"/>
  <c r="F83" i="14"/>
  <c r="L83" i="14"/>
  <c r="I83" i="14"/>
  <c r="M83" i="14"/>
  <c r="O83" i="14"/>
  <c r="R83" i="14"/>
  <c r="D143" i="17"/>
  <c r="A144" i="17"/>
  <c r="A145" i="34"/>
  <c r="E144" i="34"/>
  <c r="B144" i="34"/>
  <c r="D143" i="34"/>
  <c r="C143" i="34"/>
  <c r="G143" i="34"/>
  <c r="F143" i="34"/>
  <c r="H79" i="3"/>
  <c r="C79" i="3"/>
  <c r="D79" i="3"/>
  <c r="E80" i="3"/>
  <c r="A81" i="3"/>
  <c r="B80" i="3"/>
  <c r="F79" i="3"/>
  <c r="G79" i="3"/>
  <c r="A75" i="2"/>
  <c r="H74" i="2"/>
  <c r="B74" i="2"/>
  <c r="E74" i="2"/>
  <c r="G73" i="2"/>
  <c r="K73" i="2"/>
  <c r="I73" i="2"/>
  <c r="C73" i="2"/>
  <c r="F73" i="2"/>
  <c r="J73" i="2"/>
  <c r="D73" i="2"/>
  <c r="I68" i="32"/>
  <c r="H69" i="32"/>
  <c r="G69" i="32"/>
  <c r="F70" i="32"/>
  <c r="B70" i="32"/>
  <c r="A71" i="32"/>
  <c r="E69" i="32"/>
  <c r="C69" i="32"/>
  <c r="D69" i="32" s="1"/>
  <c r="CW394" i="24" l="1"/>
  <c r="CY394" i="24"/>
  <c r="CX394" i="24"/>
  <c r="CT394" i="24"/>
  <c r="CU394" i="24"/>
  <c r="CR396" i="24"/>
  <c r="CV396" i="24" s="1"/>
  <c r="CS395" i="24"/>
  <c r="CB460" i="24"/>
  <c r="CE460" i="24"/>
  <c r="CA460" i="24"/>
  <c r="CF460" i="24"/>
  <c r="CD460" i="24"/>
  <c r="CC461" i="24"/>
  <c r="BZ461" i="24"/>
  <c r="BY462" i="24"/>
  <c r="AS262" i="24"/>
  <c r="AY262" i="24"/>
  <c r="AT262" i="24"/>
  <c r="AK262" i="24"/>
  <c r="AM262" i="24"/>
  <c r="AQ262" i="24"/>
  <c r="AZ262" i="24"/>
  <c r="AP262" i="24"/>
  <c r="BA262" i="24"/>
  <c r="AV262" i="24"/>
  <c r="AJ262" i="24"/>
  <c r="AW262" i="24"/>
  <c r="BD262" i="24"/>
  <c r="BE262" i="24"/>
  <c r="AN262" i="24"/>
  <c r="AH264" i="24"/>
  <c r="AI263" i="24"/>
  <c r="AL263" i="24"/>
  <c r="AR263" i="24"/>
  <c r="AO263" i="24"/>
  <c r="AU263" i="24"/>
  <c r="AX263" i="24"/>
  <c r="H84" i="25"/>
  <c r="E84" i="25"/>
  <c r="B84" i="25"/>
  <c r="A85" i="25"/>
  <c r="F83" i="25"/>
  <c r="D83" i="25"/>
  <c r="K83" i="25"/>
  <c r="C83" i="25"/>
  <c r="J83" i="25"/>
  <c r="G83" i="25"/>
  <c r="I83" i="25"/>
  <c r="F202" i="26"/>
  <c r="H202" i="26"/>
  <c r="G202" i="26"/>
  <c r="C202" i="26"/>
  <c r="D202" i="26"/>
  <c r="A204" i="26"/>
  <c r="E203" i="26"/>
  <c r="B203" i="26"/>
  <c r="T84" i="14"/>
  <c r="J84" i="14"/>
  <c r="I84" i="14"/>
  <c r="L84" i="14"/>
  <c r="C84" i="14"/>
  <c r="D84" i="14"/>
  <c r="F84" i="14"/>
  <c r="G84" i="14"/>
  <c r="M84" i="14"/>
  <c r="P84" i="14"/>
  <c r="R84" i="14"/>
  <c r="S84" i="14"/>
  <c r="O84" i="14"/>
  <c r="E85" i="14"/>
  <c r="H85" i="14"/>
  <c r="N85" i="14"/>
  <c r="A86" i="14"/>
  <c r="B85" i="14"/>
  <c r="K85" i="14"/>
  <c r="Q85" i="14"/>
  <c r="D144" i="17"/>
  <c r="A145" i="17"/>
  <c r="G144" i="34"/>
  <c r="F144" i="34"/>
  <c r="C144" i="34"/>
  <c r="D144" i="34"/>
  <c r="E145" i="34"/>
  <c r="B145" i="34"/>
  <c r="A146" i="34"/>
  <c r="C80" i="3"/>
  <c r="H80" i="3"/>
  <c r="D80" i="3"/>
  <c r="B81" i="3"/>
  <c r="E81" i="3"/>
  <c r="A82" i="3"/>
  <c r="G80" i="3"/>
  <c r="F80" i="3"/>
  <c r="J74" i="2"/>
  <c r="G74" i="2"/>
  <c r="F74" i="2"/>
  <c r="K74" i="2"/>
  <c r="D74" i="2"/>
  <c r="I74" i="2"/>
  <c r="C74" i="2"/>
  <c r="B75" i="2"/>
  <c r="A76" i="2"/>
  <c r="E75" i="2"/>
  <c r="H75" i="2"/>
  <c r="I69" i="32"/>
  <c r="A72" i="32"/>
  <c r="F71" i="32"/>
  <c r="B71" i="32"/>
  <c r="H70" i="32"/>
  <c r="G70" i="32"/>
  <c r="C70" i="32"/>
  <c r="D70" i="32" s="1"/>
  <c r="E70" i="32"/>
  <c r="CT395" i="24" l="1"/>
  <c r="CU395" i="24"/>
  <c r="CY395" i="24"/>
  <c r="CX395" i="24"/>
  <c r="CW395" i="24"/>
  <c r="CR397" i="24"/>
  <c r="CV397" i="24" s="1"/>
  <c r="CS396" i="24"/>
  <c r="BZ462" i="24"/>
  <c r="BY463" i="24"/>
  <c r="CC462" i="24"/>
  <c r="CA461" i="24"/>
  <c r="CB461" i="24"/>
  <c r="CE461" i="24"/>
  <c r="CD461" i="24"/>
  <c r="CF461" i="24"/>
  <c r="AT263" i="24"/>
  <c r="AJ263" i="24"/>
  <c r="AK263" i="24"/>
  <c r="BE263" i="24"/>
  <c r="AW263" i="24"/>
  <c r="AY263" i="24"/>
  <c r="AZ263" i="24"/>
  <c r="AV263" i="24"/>
  <c r="BA263" i="24"/>
  <c r="AS263" i="24"/>
  <c r="AM263" i="24"/>
  <c r="AN263" i="24"/>
  <c r="BD263" i="24"/>
  <c r="AP263" i="24"/>
  <c r="AQ263" i="24"/>
  <c r="AH265" i="24"/>
  <c r="AL264" i="24"/>
  <c r="AX264" i="24"/>
  <c r="AI264" i="24"/>
  <c r="AO264" i="24"/>
  <c r="AR264" i="24"/>
  <c r="AU264" i="24"/>
  <c r="G203" i="26"/>
  <c r="D203" i="26"/>
  <c r="F203" i="26"/>
  <c r="H203" i="26"/>
  <c r="C203" i="26"/>
  <c r="B204" i="26"/>
  <c r="E204" i="26"/>
  <c r="A205" i="26"/>
  <c r="H85" i="25"/>
  <c r="E85" i="25"/>
  <c r="B85" i="25"/>
  <c r="A86" i="25"/>
  <c r="F84" i="25"/>
  <c r="D84" i="25"/>
  <c r="K84" i="25"/>
  <c r="J84" i="25"/>
  <c r="C84" i="25"/>
  <c r="G84" i="25"/>
  <c r="I84" i="25"/>
  <c r="T85" i="14"/>
  <c r="I85" i="14"/>
  <c r="R85" i="14"/>
  <c r="C85" i="14"/>
  <c r="D85" i="14"/>
  <c r="F85" i="14"/>
  <c r="G85" i="14"/>
  <c r="J85" i="14"/>
  <c r="S85" i="14"/>
  <c r="M85" i="14"/>
  <c r="P85" i="14"/>
  <c r="O85" i="14"/>
  <c r="L85" i="14"/>
  <c r="B86" i="14"/>
  <c r="Q86" i="14"/>
  <c r="E86" i="14"/>
  <c r="A87" i="14"/>
  <c r="N86" i="14"/>
  <c r="K86" i="14"/>
  <c r="H86" i="14"/>
  <c r="D145" i="17"/>
  <c r="A146" i="17"/>
  <c r="C145" i="34"/>
  <c r="G145" i="34"/>
  <c r="F145" i="34"/>
  <c r="D145" i="34"/>
  <c r="B146" i="34"/>
  <c r="A147" i="34"/>
  <c r="E146" i="34"/>
  <c r="G81" i="3"/>
  <c r="F81" i="3"/>
  <c r="C81" i="3"/>
  <c r="H81" i="3"/>
  <c r="D81" i="3"/>
  <c r="B82" i="3"/>
  <c r="E82" i="3"/>
  <c r="A83" i="3"/>
  <c r="C75" i="2"/>
  <c r="F75" i="2"/>
  <c r="K75" i="2"/>
  <c r="I75" i="2"/>
  <c r="D75" i="2"/>
  <c r="G75" i="2"/>
  <c r="J75" i="2"/>
  <c r="H76" i="2"/>
  <c r="E76" i="2"/>
  <c r="A77" i="2"/>
  <c r="B76" i="2"/>
  <c r="I70" i="32"/>
  <c r="C71" i="32"/>
  <c r="D71" i="32" s="1"/>
  <c r="E71" i="32"/>
  <c r="H71" i="32"/>
  <c r="G71" i="32"/>
  <c r="F72" i="32"/>
  <c r="B72" i="32"/>
  <c r="A73" i="32"/>
  <c r="CX396" i="24" l="1"/>
  <c r="CY396" i="24"/>
  <c r="CW396" i="24"/>
  <c r="CU396" i="24"/>
  <c r="CT396" i="24"/>
  <c r="CS397" i="24"/>
  <c r="CR398" i="24"/>
  <c r="CV398" i="24" s="1"/>
  <c r="BZ463" i="24"/>
  <c r="CC463" i="24"/>
  <c r="BY464" i="24"/>
  <c r="CA462" i="24"/>
  <c r="CF462" i="24"/>
  <c r="CE462" i="24"/>
  <c r="CB462" i="24"/>
  <c r="CD462" i="24"/>
  <c r="AK264" i="24"/>
  <c r="BA264" i="24"/>
  <c r="AP264" i="24"/>
  <c r="AQ264" i="24"/>
  <c r="AS264" i="24"/>
  <c r="AT264" i="24"/>
  <c r="BD264" i="24"/>
  <c r="AJ264" i="24"/>
  <c r="AV264" i="24"/>
  <c r="AW264" i="24"/>
  <c r="BE264" i="24"/>
  <c r="AM264" i="24"/>
  <c r="AY264" i="24"/>
  <c r="AZ264" i="24"/>
  <c r="AN264" i="24"/>
  <c r="AO265" i="24"/>
  <c r="AR265" i="24"/>
  <c r="AH266" i="24"/>
  <c r="AI265" i="24"/>
  <c r="AL265" i="24"/>
  <c r="AU265" i="24"/>
  <c r="AX265" i="24"/>
  <c r="E86" i="25"/>
  <c r="H86" i="25"/>
  <c r="A87" i="25"/>
  <c r="B86" i="25"/>
  <c r="G85" i="25"/>
  <c r="I85" i="25"/>
  <c r="K85" i="25"/>
  <c r="D85" i="25"/>
  <c r="C85" i="25"/>
  <c r="J85" i="25"/>
  <c r="F85" i="25"/>
  <c r="F204" i="26"/>
  <c r="D204" i="26"/>
  <c r="H204" i="26"/>
  <c r="G204" i="26"/>
  <c r="C204" i="26"/>
  <c r="A206" i="26"/>
  <c r="B205" i="26"/>
  <c r="E205" i="26"/>
  <c r="N87" i="14"/>
  <c r="A88" i="14"/>
  <c r="B87" i="14"/>
  <c r="E87" i="14"/>
  <c r="K87" i="14"/>
  <c r="H87" i="14"/>
  <c r="Q87" i="14"/>
  <c r="T86" i="14"/>
  <c r="G86" i="14"/>
  <c r="M86" i="14"/>
  <c r="J86" i="14"/>
  <c r="C86" i="14"/>
  <c r="P86" i="14"/>
  <c r="R86" i="14"/>
  <c r="F86" i="14"/>
  <c r="L86" i="14"/>
  <c r="S86" i="14"/>
  <c r="I86" i="14"/>
  <c r="D86" i="14"/>
  <c r="O86" i="14"/>
  <c r="D146" i="17"/>
  <c r="A147" i="17"/>
  <c r="E147" i="34"/>
  <c r="B147" i="34"/>
  <c r="A148" i="34"/>
  <c r="G146" i="34"/>
  <c r="D146" i="34"/>
  <c r="F146" i="34"/>
  <c r="C146" i="34"/>
  <c r="F82" i="3"/>
  <c r="G82" i="3"/>
  <c r="H82" i="3"/>
  <c r="D82" i="3"/>
  <c r="C82" i="3"/>
  <c r="A84" i="3"/>
  <c r="E83" i="3"/>
  <c r="B83" i="3"/>
  <c r="H77" i="2"/>
  <c r="B77" i="2"/>
  <c r="A78" i="2"/>
  <c r="E77" i="2"/>
  <c r="K76" i="2"/>
  <c r="J76" i="2"/>
  <c r="G76" i="2"/>
  <c r="F76" i="2"/>
  <c r="D76" i="2"/>
  <c r="C76" i="2"/>
  <c r="I76" i="2"/>
  <c r="I71" i="32"/>
  <c r="G72" i="32"/>
  <c r="H72" i="32"/>
  <c r="A74" i="32"/>
  <c r="F73" i="32"/>
  <c r="B73" i="32"/>
  <c r="C72" i="32"/>
  <c r="D72" i="32" s="1"/>
  <c r="E72" i="32"/>
  <c r="CS398" i="24" l="1"/>
  <c r="CR399" i="24"/>
  <c r="CV399" i="24" s="1"/>
  <c r="CT397" i="24"/>
  <c r="CU397" i="24"/>
  <c r="CY397" i="24"/>
  <c r="CX397" i="24"/>
  <c r="CW397" i="24"/>
  <c r="BZ464" i="24"/>
  <c r="CC464" i="24"/>
  <c r="BY465" i="24"/>
  <c r="CB463" i="24"/>
  <c r="CD463" i="24"/>
  <c r="CE463" i="24"/>
  <c r="CF463" i="24"/>
  <c r="CA463" i="24"/>
  <c r="AY265" i="24"/>
  <c r="AK265" i="24"/>
  <c r="AM265" i="24"/>
  <c r="AJ265" i="24"/>
  <c r="AT265" i="24"/>
  <c r="AW265" i="24"/>
  <c r="AV265" i="24"/>
  <c r="AZ265" i="24"/>
  <c r="AQ265" i="24"/>
  <c r="BA265" i="24"/>
  <c r="AN265" i="24"/>
  <c r="BD265" i="24"/>
  <c r="BE265" i="24"/>
  <c r="AP265" i="24"/>
  <c r="AS265" i="24"/>
  <c r="AO266" i="24"/>
  <c r="AR266" i="24"/>
  <c r="AX266" i="24"/>
  <c r="AI266" i="24"/>
  <c r="AU266" i="24"/>
  <c r="AH267" i="24"/>
  <c r="AL266" i="24"/>
  <c r="H205" i="26"/>
  <c r="C205" i="26"/>
  <c r="F205" i="26"/>
  <c r="G205" i="26"/>
  <c r="D205" i="26"/>
  <c r="E206" i="26"/>
  <c r="A207" i="26"/>
  <c r="B206" i="26"/>
  <c r="G86" i="25"/>
  <c r="F86" i="25"/>
  <c r="I86" i="25"/>
  <c r="D86" i="25"/>
  <c r="J86" i="25"/>
  <c r="C86" i="25"/>
  <c r="K86" i="25"/>
  <c r="E87" i="25"/>
  <c r="H87" i="25"/>
  <c r="A88" i="25"/>
  <c r="B87" i="25"/>
  <c r="T87" i="14"/>
  <c r="I87" i="14"/>
  <c r="L87" i="14"/>
  <c r="C87" i="14"/>
  <c r="G87" i="14"/>
  <c r="M87" i="14"/>
  <c r="O87" i="14"/>
  <c r="D87" i="14"/>
  <c r="P87" i="14"/>
  <c r="S87" i="14"/>
  <c r="F87" i="14"/>
  <c r="J87" i="14"/>
  <c r="R87" i="14"/>
  <c r="A89" i="14"/>
  <c r="K88" i="14"/>
  <c r="N88" i="14"/>
  <c r="B88" i="14"/>
  <c r="E88" i="14"/>
  <c r="Q88" i="14"/>
  <c r="H88" i="14"/>
  <c r="D147" i="17"/>
  <c r="A148" i="17"/>
  <c r="A149" i="34"/>
  <c r="B148" i="34"/>
  <c r="E148" i="34"/>
  <c r="D147" i="34"/>
  <c r="C147" i="34"/>
  <c r="G147" i="34"/>
  <c r="F147" i="34"/>
  <c r="F83" i="3"/>
  <c r="G83" i="3"/>
  <c r="C83" i="3"/>
  <c r="D83" i="3"/>
  <c r="H83" i="3"/>
  <c r="A85" i="3"/>
  <c r="B84" i="3"/>
  <c r="E84" i="3"/>
  <c r="B78" i="2"/>
  <c r="A79" i="2"/>
  <c r="E78" i="2"/>
  <c r="H78" i="2"/>
  <c r="G77" i="2"/>
  <c r="J77" i="2"/>
  <c r="C77" i="2"/>
  <c r="K77" i="2"/>
  <c r="D77" i="2"/>
  <c r="I77" i="2"/>
  <c r="F77" i="2"/>
  <c r="I72" i="32"/>
  <c r="E73" i="32"/>
  <c r="C73" i="32"/>
  <c r="D73" i="32" s="1"/>
  <c r="F74" i="32"/>
  <c r="B74" i="32"/>
  <c r="A75" i="32"/>
  <c r="H73" i="32"/>
  <c r="G73" i="32"/>
  <c r="CR400" i="24" l="1"/>
  <c r="CV400" i="24" s="1"/>
  <c r="CS399" i="24"/>
  <c r="CT398" i="24"/>
  <c r="CU398" i="24"/>
  <c r="CW398" i="24"/>
  <c r="CX398" i="24"/>
  <c r="CY398" i="24"/>
  <c r="CC465" i="24"/>
  <c r="BZ465" i="24"/>
  <c r="BY466" i="24"/>
  <c r="CA464" i="24"/>
  <c r="CB464" i="24"/>
  <c r="CD464" i="24"/>
  <c r="CE464" i="24"/>
  <c r="CF464" i="24"/>
  <c r="AH268" i="24"/>
  <c r="AL267" i="24"/>
  <c r="AO267" i="24"/>
  <c r="AR267" i="24"/>
  <c r="AI267" i="24"/>
  <c r="AX267" i="24"/>
  <c r="AU267" i="24"/>
  <c r="AJ266" i="24"/>
  <c r="AK266" i="24"/>
  <c r="AS266" i="24"/>
  <c r="AT266" i="24"/>
  <c r="BA266" i="24"/>
  <c r="AP266" i="24"/>
  <c r="BD266" i="24"/>
  <c r="AY266" i="24"/>
  <c r="AW266" i="24"/>
  <c r="AZ266" i="24"/>
  <c r="AN266" i="24"/>
  <c r="AQ266" i="24"/>
  <c r="BE266" i="24"/>
  <c r="AM266" i="24"/>
  <c r="AV266" i="24"/>
  <c r="E88" i="25"/>
  <c r="H88" i="25"/>
  <c r="B88" i="25"/>
  <c r="A89" i="25"/>
  <c r="I87" i="25"/>
  <c r="D87" i="25"/>
  <c r="G87" i="25"/>
  <c r="K87" i="25"/>
  <c r="C87" i="25"/>
  <c r="F87" i="25"/>
  <c r="J87" i="25"/>
  <c r="A208" i="26"/>
  <c r="B207" i="26"/>
  <c r="E207" i="26"/>
  <c r="H206" i="26"/>
  <c r="D206" i="26"/>
  <c r="F206" i="26"/>
  <c r="G206" i="26"/>
  <c r="C206" i="26"/>
  <c r="A90" i="14"/>
  <c r="Q89" i="14"/>
  <c r="K89" i="14"/>
  <c r="N89" i="14"/>
  <c r="B89" i="14"/>
  <c r="H89" i="14"/>
  <c r="E89" i="14"/>
  <c r="T88" i="14"/>
  <c r="I88" i="14"/>
  <c r="J88" i="14"/>
  <c r="G88" i="14"/>
  <c r="F88" i="14"/>
  <c r="O88" i="14"/>
  <c r="S88" i="14"/>
  <c r="L88" i="14"/>
  <c r="M88" i="14"/>
  <c r="C88" i="14"/>
  <c r="D88" i="14"/>
  <c r="P88" i="14"/>
  <c r="R88" i="14"/>
  <c r="D148" i="17"/>
  <c r="A149" i="17"/>
  <c r="G148" i="34"/>
  <c r="F148" i="34"/>
  <c r="C148" i="34"/>
  <c r="D148" i="34"/>
  <c r="E149" i="34"/>
  <c r="B149" i="34"/>
  <c r="A150" i="34"/>
  <c r="H84" i="3"/>
  <c r="C84" i="3"/>
  <c r="D84" i="3"/>
  <c r="G84" i="3"/>
  <c r="F84" i="3"/>
  <c r="E85" i="3"/>
  <c r="B85" i="3"/>
  <c r="A86" i="3"/>
  <c r="B79" i="2"/>
  <c r="H79" i="2"/>
  <c r="A80" i="2"/>
  <c r="E79" i="2"/>
  <c r="F78" i="2"/>
  <c r="K78" i="2"/>
  <c r="C78" i="2"/>
  <c r="I78" i="2"/>
  <c r="G78" i="2"/>
  <c r="J78" i="2"/>
  <c r="D78" i="2"/>
  <c r="I73" i="32"/>
  <c r="H74" i="32"/>
  <c r="G74" i="32"/>
  <c r="E74" i="32"/>
  <c r="C74" i="32"/>
  <c r="D74" i="32" s="1"/>
  <c r="B75" i="32"/>
  <c r="A76" i="32"/>
  <c r="F75" i="32"/>
  <c r="CX399" i="24" l="1"/>
  <c r="CY399" i="24"/>
  <c r="CW399" i="24"/>
  <c r="CT399" i="24"/>
  <c r="CU399" i="24"/>
  <c r="CS400" i="24"/>
  <c r="CR401" i="24"/>
  <c r="CV401" i="24" s="1"/>
  <c r="BZ466" i="24"/>
  <c r="CC466" i="24"/>
  <c r="BY467" i="24"/>
  <c r="CD465" i="24"/>
  <c r="CE465" i="24"/>
  <c r="CF465" i="24"/>
  <c r="CA465" i="24"/>
  <c r="CB465" i="24"/>
  <c r="BD267" i="24"/>
  <c r="AQ267" i="24"/>
  <c r="AY267" i="24"/>
  <c r="AZ267" i="24"/>
  <c r="BA267" i="24"/>
  <c r="AW267" i="24"/>
  <c r="BE267" i="24"/>
  <c r="AP267" i="24"/>
  <c r="AN267" i="24"/>
  <c r="AK267" i="24"/>
  <c r="AM267" i="24"/>
  <c r="AT267" i="24"/>
  <c r="AV267" i="24"/>
  <c r="AJ267" i="24"/>
  <c r="AS267" i="24"/>
  <c r="AO268" i="24"/>
  <c r="AU268" i="24"/>
  <c r="AL268" i="24"/>
  <c r="AI268" i="24"/>
  <c r="AR268" i="24"/>
  <c r="AH269" i="24"/>
  <c r="AX268" i="24"/>
  <c r="C207" i="26"/>
  <c r="D207" i="26"/>
  <c r="F207" i="26"/>
  <c r="G207" i="26"/>
  <c r="H207" i="26"/>
  <c r="B89" i="25"/>
  <c r="A90" i="25"/>
  <c r="H89" i="25"/>
  <c r="E89" i="25"/>
  <c r="I88" i="25"/>
  <c r="C88" i="25"/>
  <c r="D88" i="25"/>
  <c r="F88" i="25"/>
  <c r="G88" i="25"/>
  <c r="J88" i="25"/>
  <c r="K88" i="25"/>
  <c r="E208" i="26"/>
  <c r="A209" i="26"/>
  <c r="B208" i="26"/>
  <c r="T89" i="14"/>
  <c r="F89" i="14"/>
  <c r="O89" i="14"/>
  <c r="P89" i="14"/>
  <c r="C89" i="14"/>
  <c r="L89" i="14"/>
  <c r="M89" i="14"/>
  <c r="D89" i="14"/>
  <c r="R89" i="14"/>
  <c r="S89" i="14"/>
  <c r="J89" i="14"/>
  <c r="G89" i="14"/>
  <c r="I89" i="14"/>
  <c r="B90" i="14"/>
  <c r="Q90" i="14"/>
  <c r="K90" i="14"/>
  <c r="E90" i="14"/>
  <c r="H90" i="14"/>
  <c r="A91" i="14"/>
  <c r="N90" i="14"/>
  <c r="D149" i="17"/>
  <c r="A150" i="17"/>
  <c r="G149" i="34"/>
  <c r="D149" i="34"/>
  <c r="F149" i="34"/>
  <c r="C149" i="34"/>
  <c r="A151" i="34"/>
  <c r="E150" i="34"/>
  <c r="B150" i="34"/>
  <c r="H85" i="3"/>
  <c r="C85" i="3"/>
  <c r="D85" i="3"/>
  <c r="F85" i="3"/>
  <c r="G85" i="3"/>
  <c r="B86" i="3"/>
  <c r="A87" i="3"/>
  <c r="E86" i="3"/>
  <c r="E80" i="2"/>
  <c r="B80" i="2"/>
  <c r="H80" i="2"/>
  <c r="A81" i="2"/>
  <c r="D79" i="2"/>
  <c r="I79" i="2"/>
  <c r="F79" i="2"/>
  <c r="C79" i="2"/>
  <c r="K79" i="2"/>
  <c r="G79" i="2"/>
  <c r="J79" i="2"/>
  <c r="I74" i="32"/>
  <c r="E75" i="32"/>
  <c r="C75" i="32"/>
  <c r="D75" i="32" s="1"/>
  <c r="A77" i="32"/>
  <c r="F76" i="32"/>
  <c r="B76" i="32"/>
  <c r="G75" i="32"/>
  <c r="H75" i="32"/>
  <c r="CS401" i="24" l="1"/>
  <c r="CR402" i="24"/>
  <c r="CV402" i="24" s="1"/>
  <c r="CT400" i="24"/>
  <c r="CY400" i="24"/>
  <c r="CU400" i="24"/>
  <c r="CW400" i="24"/>
  <c r="CX400" i="24"/>
  <c r="CC467" i="24"/>
  <c r="BZ467" i="24"/>
  <c r="BY468" i="24"/>
  <c r="CD466" i="24"/>
  <c r="CA466" i="24"/>
  <c r="CB466" i="24"/>
  <c r="CF466" i="24"/>
  <c r="CE466" i="24"/>
  <c r="AO269" i="24"/>
  <c r="AR269" i="24"/>
  <c r="AH270" i="24"/>
  <c r="AL269" i="24"/>
  <c r="AU269" i="24"/>
  <c r="AI269" i="24"/>
  <c r="AX269" i="24"/>
  <c r="AY268" i="24"/>
  <c r="AW268" i="24"/>
  <c r="AJ268" i="24"/>
  <c r="AZ268" i="24"/>
  <c r="AK268" i="24"/>
  <c r="AN268" i="24"/>
  <c r="AT268" i="24"/>
  <c r="BA268" i="24"/>
  <c r="BD268" i="24"/>
  <c r="BE268" i="24"/>
  <c r="AS268" i="24"/>
  <c r="AV268" i="24"/>
  <c r="AP268" i="24"/>
  <c r="AQ268" i="24"/>
  <c r="AM268" i="24"/>
  <c r="A91" i="25"/>
  <c r="B90" i="25"/>
  <c r="E90" i="25"/>
  <c r="H90" i="25"/>
  <c r="D89" i="25"/>
  <c r="C89" i="25"/>
  <c r="I89" i="25"/>
  <c r="K89" i="25"/>
  <c r="G89" i="25"/>
  <c r="J89" i="25"/>
  <c r="F89" i="25"/>
  <c r="F208" i="26"/>
  <c r="D208" i="26"/>
  <c r="C208" i="26"/>
  <c r="G208" i="26"/>
  <c r="H208" i="26"/>
  <c r="B209" i="26"/>
  <c r="E209" i="26"/>
  <c r="A210" i="26"/>
  <c r="B91" i="14"/>
  <c r="N91" i="14"/>
  <c r="H91" i="14"/>
  <c r="E91" i="14"/>
  <c r="K91" i="14"/>
  <c r="Q91" i="14"/>
  <c r="A92" i="14"/>
  <c r="T90" i="14"/>
  <c r="O90" i="14"/>
  <c r="I90" i="14"/>
  <c r="R90" i="14"/>
  <c r="D90" i="14"/>
  <c r="G90" i="14"/>
  <c r="J90" i="14"/>
  <c r="L90" i="14"/>
  <c r="S90" i="14"/>
  <c r="C90" i="14"/>
  <c r="F90" i="14"/>
  <c r="M90" i="14"/>
  <c r="P90" i="14"/>
  <c r="D150" i="17"/>
  <c r="A151" i="17"/>
  <c r="E151" i="34"/>
  <c r="A152" i="34"/>
  <c r="B151" i="34"/>
  <c r="D150" i="34"/>
  <c r="G150" i="34"/>
  <c r="F150" i="34"/>
  <c r="C150" i="34"/>
  <c r="F86" i="3"/>
  <c r="G86" i="3"/>
  <c r="C86" i="3"/>
  <c r="D86" i="3"/>
  <c r="H86" i="3"/>
  <c r="A88" i="3"/>
  <c r="B87" i="3"/>
  <c r="E87" i="3"/>
  <c r="A82" i="2"/>
  <c r="B81" i="2"/>
  <c r="E81" i="2"/>
  <c r="H81" i="2"/>
  <c r="I80" i="2"/>
  <c r="K80" i="2"/>
  <c r="F80" i="2"/>
  <c r="G80" i="2"/>
  <c r="J80" i="2"/>
  <c r="D80" i="2"/>
  <c r="C80" i="2"/>
  <c r="I75" i="32"/>
  <c r="C76" i="32"/>
  <c r="D76" i="32" s="1"/>
  <c r="E76" i="32"/>
  <c r="G76" i="32"/>
  <c r="H76" i="32"/>
  <c r="A78" i="32"/>
  <c r="F77" i="32"/>
  <c r="B77" i="32"/>
  <c r="CS402" i="24" l="1"/>
  <c r="CR403" i="24"/>
  <c r="CV403" i="24" s="1"/>
  <c r="CT401" i="24"/>
  <c r="CU401" i="24"/>
  <c r="CX401" i="24"/>
  <c r="CW401" i="24"/>
  <c r="CY401" i="24"/>
  <c r="BY469" i="24"/>
  <c r="BZ468" i="24"/>
  <c r="CC468" i="24"/>
  <c r="CE467" i="24"/>
  <c r="CA467" i="24"/>
  <c r="CD467" i="24"/>
  <c r="CB467" i="24"/>
  <c r="CF467" i="24"/>
  <c r="AV269" i="24"/>
  <c r="AW269" i="24"/>
  <c r="AT269" i="24"/>
  <c r="BA269" i="24"/>
  <c r="BD269" i="24"/>
  <c r="AJ269" i="24"/>
  <c r="AK269" i="24"/>
  <c r="BE269" i="24"/>
  <c r="AZ269" i="24"/>
  <c r="AY269" i="24"/>
  <c r="AQ269" i="24"/>
  <c r="AS269" i="24"/>
  <c r="AM269" i="24"/>
  <c r="AN269" i="24"/>
  <c r="AP269" i="24"/>
  <c r="AX270" i="24"/>
  <c r="AL270" i="24"/>
  <c r="AO270" i="24"/>
  <c r="AH271" i="24"/>
  <c r="AI270" i="24"/>
  <c r="AR270" i="24"/>
  <c r="AU270" i="24"/>
  <c r="G209" i="26"/>
  <c r="C209" i="26"/>
  <c r="D209" i="26"/>
  <c r="F209" i="26"/>
  <c r="H209" i="26"/>
  <c r="B210" i="26"/>
  <c r="A211" i="26"/>
  <c r="E210" i="26"/>
  <c r="C90" i="25"/>
  <c r="I90" i="25"/>
  <c r="K90" i="25"/>
  <c r="D90" i="25"/>
  <c r="J90" i="25"/>
  <c r="F90" i="25"/>
  <c r="G90" i="25"/>
  <c r="A92" i="25"/>
  <c r="E91" i="25"/>
  <c r="H91" i="25"/>
  <c r="B91" i="25"/>
  <c r="Q92" i="14"/>
  <c r="H92" i="14"/>
  <c r="K92" i="14"/>
  <c r="N92" i="14"/>
  <c r="A93" i="14"/>
  <c r="E92" i="14"/>
  <c r="B92" i="14"/>
  <c r="T91" i="14"/>
  <c r="M91" i="14"/>
  <c r="J91" i="14"/>
  <c r="L91" i="14"/>
  <c r="R91" i="14"/>
  <c r="S91" i="14"/>
  <c r="I91" i="14"/>
  <c r="O91" i="14"/>
  <c r="D91" i="14"/>
  <c r="C91" i="14"/>
  <c r="G91" i="14"/>
  <c r="P91" i="14"/>
  <c r="F91" i="14"/>
  <c r="D151" i="17"/>
  <c r="A152" i="17"/>
  <c r="G151" i="34"/>
  <c r="F151" i="34"/>
  <c r="D151" i="34"/>
  <c r="C151" i="34"/>
  <c r="A153" i="34"/>
  <c r="E152" i="34"/>
  <c r="B152" i="34"/>
  <c r="F87" i="3"/>
  <c r="G87" i="3"/>
  <c r="C87" i="3"/>
  <c r="H87" i="3"/>
  <c r="D87" i="3"/>
  <c r="B88" i="3"/>
  <c r="A89" i="3"/>
  <c r="E88" i="3"/>
  <c r="C81" i="2"/>
  <c r="D81" i="2"/>
  <c r="G81" i="2"/>
  <c r="I81" i="2"/>
  <c r="F81" i="2"/>
  <c r="J81" i="2"/>
  <c r="K81" i="2"/>
  <c r="E82" i="2"/>
  <c r="A83" i="2"/>
  <c r="H82" i="2"/>
  <c r="B82" i="2"/>
  <c r="I76" i="32"/>
  <c r="E77" i="32"/>
  <c r="C77" i="32"/>
  <c r="D77" i="32" s="1"/>
  <c r="H77" i="32"/>
  <c r="G77" i="32"/>
  <c r="F78" i="32"/>
  <c r="A79" i="32"/>
  <c r="B78" i="32"/>
  <c r="CS403" i="24" l="1"/>
  <c r="CR404" i="24"/>
  <c r="CV404" i="24" s="1"/>
  <c r="CW402" i="24"/>
  <c r="CX402" i="24"/>
  <c r="CY402" i="24"/>
  <c r="CT402" i="24"/>
  <c r="CU402" i="24"/>
  <c r="CE468" i="24"/>
  <c r="CF468" i="24"/>
  <c r="CA468" i="24"/>
  <c r="CB468" i="24"/>
  <c r="CD468" i="24"/>
  <c r="CC469" i="24"/>
  <c r="BY470" i="24"/>
  <c r="BZ469" i="24"/>
  <c r="AR271" i="24"/>
  <c r="AL271" i="24"/>
  <c r="AO271" i="24"/>
  <c r="AU271" i="24"/>
  <c r="AI271" i="24"/>
  <c r="AX271" i="24"/>
  <c r="AH272" i="24"/>
  <c r="AZ270" i="24"/>
  <c r="AY270" i="24"/>
  <c r="AM270" i="24"/>
  <c r="AN270" i="24"/>
  <c r="AT270" i="24"/>
  <c r="AP270" i="24"/>
  <c r="AK270" i="24"/>
  <c r="AJ270" i="24"/>
  <c r="AQ270" i="24"/>
  <c r="AS270" i="24"/>
  <c r="BD270" i="24"/>
  <c r="AV270" i="24"/>
  <c r="AW270" i="24"/>
  <c r="BA270" i="24"/>
  <c r="BE270" i="24"/>
  <c r="B211" i="26"/>
  <c r="E211" i="26"/>
  <c r="A212" i="26"/>
  <c r="E92" i="25"/>
  <c r="H92" i="25"/>
  <c r="A93" i="25"/>
  <c r="B92" i="25"/>
  <c r="G210" i="26"/>
  <c r="F210" i="26"/>
  <c r="H210" i="26"/>
  <c r="C210" i="26"/>
  <c r="D210" i="26"/>
  <c r="J91" i="25"/>
  <c r="F91" i="25"/>
  <c r="I91" i="25"/>
  <c r="K91" i="25"/>
  <c r="C91" i="25"/>
  <c r="G91" i="25"/>
  <c r="D91" i="25"/>
  <c r="T92" i="14"/>
  <c r="J92" i="14"/>
  <c r="P92" i="14"/>
  <c r="I92" i="14"/>
  <c r="O92" i="14"/>
  <c r="R92" i="14"/>
  <c r="S92" i="14"/>
  <c r="C92" i="14"/>
  <c r="D92" i="14"/>
  <c r="F92" i="14"/>
  <c r="L92" i="14"/>
  <c r="G92" i="14"/>
  <c r="M92" i="14"/>
  <c r="E93" i="14"/>
  <c r="H93" i="14"/>
  <c r="A94" i="14"/>
  <c r="B93" i="14"/>
  <c r="Q93" i="14"/>
  <c r="K93" i="14"/>
  <c r="N93" i="14"/>
  <c r="D152" i="17"/>
  <c r="A153" i="17"/>
  <c r="G152" i="34"/>
  <c r="F152" i="34"/>
  <c r="C152" i="34"/>
  <c r="D152" i="34"/>
  <c r="E153" i="34"/>
  <c r="B153" i="34"/>
  <c r="A154" i="34"/>
  <c r="E89" i="3"/>
  <c r="B89" i="3"/>
  <c r="A90" i="3"/>
  <c r="F88" i="3"/>
  <c r="G88" i="3"/>
  <c r="D88" i="3"/>
  <c r="H88" i="3"/>
  <c r="C88" i="3"/>
  <c r="G82" i="2"/>
  <c r="J82" i="2"/>
  <c r="K82" i="2"/>
  <c r="F82" i="2"/>
  <c r="I82" i="2"/>
  <c r="C82" i="2"/>
  <c r="D82" i="2"/>
  <c r="A84" i="2"/>
  <c r="E83" i="2"/>
  <c r="B83" i="2"/>
  <c r="H83" i="2"/>
  <c r="I77" i="32"/>
  <c r="F79" i="32"/>
  <c r="A80" i="32"/>
  <c r="B79" i="32"/>
  <c r="C78" i="32"/>
  <c r="D78" i="32" s="1"/>
  <c r="E78" i="32"/>
  <c r="H78" i="32"/>
  <c r="G78" i="32"/>
  <c r="CR405" i="24" l="1"/>
  <c r="CV405" i="24" s="1"/>
  <c r="CS404" i="24"/>
  <c r="CU403" i="24"/>
  <c r="CX403" i="24"/>
  <c r="CY403" i="24"/>
  <c r="CW403" i="24"/>
  <c r="CT403" i="24"/>
  <c r="CD469" i="24"/>
  <c r="CE469" i="24"/>
  <c r="CF469" i="24"/>
  <c r="CA469" i="24"/>
  <c r="CB469" i="24"/>
  <c r="BY471" i="24"/>
  <c r="BZ470" i="24"/>
  <c r="CC470" i="24"/>
  <c r="AY271" i="24"/>
  <c r="BE271" i="24"/>
  <c r="AS271" i="24"/>
  <c r="BA271" i="24"/>
  <c r="BD271" i="24"/>
  <c r="AV271" i="24"/>
  <c r="AJ271" i="24"/>
  <c r="AT271" i="24"/>
  <c r="AP271" i="24"/>
  <c r="AK271" i="24"/>
  <c r="AM271" i="24"/>
  <c r="AQ271" i="24"/>
  <c r="AW271" i="24"/>
  <c r="AZ271" i="24"/>
  <c r="AN271" i="24"/>
  <c r="AO272" i="24"/>
  <c r="AU272" i="24"/>
  <c r="AX272" i="24"/>
  <c r="AR272" i="24"/>
  <c r="AL272" i="24"/>
  <c r="AH273" i="24"/>
  <c r="AI272" i="24"/>
  <c r="C92" i="25"/>
  <c r="F92" i="25"/>
  <c r="K92" i="25"/>
  <c r="D92" i="25"/>
  <c r="I92" i="25"/>
  <c r="J92" i="25"/>
  <c r="G92" i="25"/>
  <c r="A94" i="25"/>
  <c r="B93" i="25"/>
  <c r="E93" i="25"/>
  <c r="H93" i="25"/>
  <c r="A213" i="26"/>
  <c r="E212" i="26"/>
  <c r="B212" i="26"/>
  <c r="F211" i="26"/>
  <c r="D211" i="26"/>
  <c r="C211" i="26"/>
  <c r="G211" i="26"/>
  <c r="H211" i="26"/>
  <c r="Q94" i="14"/>
  <c r="B94" i="14"/>
  <c r="N94" i="14"/>
  <c r="H94" i="14"/>
  <c r="A95" i="14"/>
  <c r="E94" i="14"/>
  <c r="K94" i="14"/>
  <c r="T93" i="14"/>
  <c r="F93" i="14"/>
  <c r="G93" i="14"/>
  <c r="I93" i="14"/>
  <c r="R93" i="14"/>
  <c r="S93" i="14"/>
  <c r="C93" i="14"/>
  <c r="D93" i="14"/>
  <c r="O93" i="14"/>
  <c r="J93" i="14"/>
  <c r="P93" i="14"/>
  <c r="L93" i="14"/>
  <c r="M93" i="14"/>
  <c r="D153" i="17"/>
  <c r="A154" i="17"/>
  <c r="A155" i="34"/>
  <c r="B154" i="34"/>
  <c r="E154" i="34"/>
  <c r="C153" i="34"/>
  <c r="D153" i="34"/>
  <c r="G153" i="34"/>
  <c r="F153" i="34"/>
  <c r="B90" i="3"/>
  <c r="A91" i="3"/>
  <c r="E90" i="3"/>
  <c r="D89" i="3"/>
  <c r="H89" i="3"/>
  <c r="C89" i="3"/>
  <c r="G89" i="3"/>
  <c r="F89" i="3"/>
  <c r="A85" i="2"/>
  <c r="E84" i="2"/>
  <c r="H84" i="2"/>
  <c r="B84" i="2"/>
  <c r="I83" i="2"/>
  <c r="C83" i="2"/>
  <c r="K83" i="2"/>
  <c r="J83" i="2"/>
  <c r="G83" i="2"/>
  <c r="D83" i="2"/>
  <c r="F83" i="2"/>
  <c r="I78" i="32"/>
  <c r="C79" i="32"/>
  <c r="D79" i="32" s="1"/>
  <c r="E79" i="32"/>
  <c r="A81" i="32"/>
  <c r="B80" i="32"/>
  <c r="F80" i="32"/>
  <c r="H79" i="32"/>
  <c r="G79" i="32"/>
  <c r="CW404" i="24" l="1"/>
  <c r="CT404" i="24"/>
  <c r="CU404" i="24"/>
  <c r="CX404" i="24"/>
  <c r="CY404" i="24"/>
  <c r="CS405" i="24"/>
  <c r="CR406" i="24"/>
  <c r="CV406" i="24" s="1"/>
  <c r="CD470" i="24"/>
  <c r="CF470" i="24"/>
  <c r="CA470" i="24"/>
  <c r="CB470" i="24"/>
  <c r="CE470" i="24"/>
  <c r="BZ471" i="24"/>
  <c r="CC471" i="24"/>
  <c r="BY472" i="24"/>
  <c r="BA272" i="24"/>
  <c r="AZ272" i="24"/>
  <c r="BD272" i="24"/>
  <c r="AY272" i="24"/>
  <c r="AN272" i="24"/>
  <c r="AP272" i="24"/>
  <c r="AT272" i="24"/>
  <c r="AV272" i="24"/>
  <c r="AJ272" i="24"/>
  <c r="AS272" i="24"/>
  <c r="AK272" i="24"/>
  <c r="AM272" i="24"/>
  <c r="BE272" i="24"/>
  <c r="AQ272" i="24"/>
  <c r="AW272" i="24"/>
  <c r="AI273" i="24"/>
  <c r="AL273" i="24"/>
  <c r="AH274" i="24"/>
  <c r="AO273" i="24"/>
  <c r="AR273" i="24"/>
  <c r="AU273" i="24"/>
  <c r="AX273" i="24"/>
  <c r="J93" i="25"/>
  <c r="G93" i="25"/>
  <c r="C93" i="25"/>
  <c r="F93" i="25"/>
  <c r="K93" i="25"/>
  <c r="I93" i="25"/>
  <c r="D93" i="25"/>
  <c r="A95" i="25"/>
  <c r="B94" i="25"/>
  <c r="H94" i="25"/>
  <c r="E94" i="25"/>
  <c r="F212" i="26"/>
  <c r="H212" i="26"/>
  <c r="D212" i="26"/>
  <c r="G212" i="26"/>
  <c r="C212" i="26"/>
  <c r="B213" i="26"/>
  <c r="E213" i="26"/>
  <c r="A214" i="26"/>
  <c r="N95" i="14"/>
  <c r="B95" i="14"/>
  <c r="A96" i="14"/>
  <c r="E95" i="14"/>
  <c r="H95" i="14"/>
  <c r="K95" i="14"/>
  <c r="Q95" i="14"/>
  <c r="T94" i="14"/>
  <c r="R94" i="14"/>
  <c r="O94" i="14"/>
  <c r="C94" i="14"/>
  <c r="D94" i="14"/>
  <c r="L94" i="14"/>
  <c r="G94" i="14"/>
  <c r="I94" i="14"/>
  <c r="S94" i="14"/>
  <c r="P94" i="14"/>
  <c r="F94" i="14"/>
  <c r="J94" i="14"/>
  <c r="M94" i="14"/>
  <c r="D154" i="17"/>
  <c r="A155" i="17"/>
  <c r="C154" i="34"/>
  <c r="G154" i="34"/>
  <c r="F154" i="34"/>
  <c r="D154" i="34"/>
  <c r="A156" i="34"/>
  <c r="B155" i="34"/>
  <c r="E155" i="34"/>
  <c r="F90" i="3"/>
  <c r="G90" i="3"/>
  <c r="B91" i="3"/>
  <c r="E91" i="3"/>
  <c r="A92" i="3"/>
  <c r="H90" i="3"/>
  <c r="C90" i="3"/>
  <c r="D90" i="3"/>
  <c r="C84" i="2"/>
  <c r="K84" i="2"/>
  <c r="J84" i="2"/>
  <c r="G84" i="2"/>
  <c r="D84" i="2"/>
  <c r="F84" i="2"/>
  <c r="I84" i="2"/>
  <c r="B85" i="2"/>
  <c r="A86" i="2"/>
  <c r="E85" i="2"/>
  <c r="H85" i="2"/>
  <c r="I79" i="32"/>
  <c r="A82" i="32"/>
  <c r="F81" i="32"/>
  <c r="B81" i="32"/>
  <c r="H80" i="32"/>
  <c r="G80" i="32"/>
  <c r="C80" i="32"/>
  <c r="D80" i="32" s="1"/>
  <c r="E80" i="32"/>
  <c r="CS406" i="24" l="1"/>
  <c r="CR407" i="24"/>
  <c r="CV407" i="24" s="1"/>
  <c r="CT405" i="24"/>
  <c r="CU405" i="24"/>
  <c r="CY405" i="24"/>
  <c r="CW405" i="24"/>
  <c r="CX405" i="24"/>
  <c r="CF471" i="24"/>
  <c r="CA471" i="24"/>
  <c r="CB471" i="24"/>
  <c r="CE471" i="24"/>
  <c r="CD471" i="24"/>
  <c r="BZ472" i="24"/>
  <c r="CC472" i="24"/>
  <c r="BY473" i="24"/>
  <c r="AH275" i="24"/>
  <c r="AL274" i="24"/>
  <c r="AO274" i="24"/>
  <c r="AU274" i="24"/>
  <c r="AI274" i="24"/>
  <c r="AR274" i="24"/>
  <c r="AX274" i="24"/>
  <c r="AJ273" i="24"/>
  <c r="BE273" i="24"/>
  <c r="AK273" i="24"/>
  <c r="AM273" i="24"/>
  <c r="AS273" i="24"/>
  <c r="AQ273" i="24"/>
  <c r="AZ273" i="24"/>
  <c r="AT273" i="24"/>
  <c r="AP273" i="24"/>
  <c r="BD273" i="24"/>
  <c r="AY273" i="24"/>
  <c r="AV273" i="24"/>
  <c r="AN273" i="24"/>
  <c r="BA273" i="24"/>
  <c r="AW273" i="24"/>
  <c r="F213" i="26"/>
  <c r="C213" i="26"/>
  <c r="G213" i="26"/>
  <c r="D213" i="26"/>
  <c r="H213" i="26"/>
  <c r="A215" i="26"/>
  <c r="B214" i="26"/>
  <c r="E214" i="26"/>
  <c r="C94" i="25"/>
  <c r="G94" i="25"/>
  <c r="J94" i="25"/>
  <c r="I94" i="25"/>
  <c r="K94" i="25"/>
  <c r="F94" i="25"/>
  <c r="D94" i="25"/>
  <c r="B95" i="25"/>
  <c r="A96" i="25"/>
  <c r="H95" i="25"/>
  <c r="E95" i="25"/>
  <c r="N96" i="14"/>
  <c r="E96" i="14"/>
  <c r="K96" i="14"/>
  <c r="Q96" i="14"/>
  <c r="B96" i="14"/>
  <c r="H96" i="14"/>
  <c r="A97" i="14"/>
  <c r="T95" i="14"/>
  <c r="F95" i="14"/>
  <c r="M95" i="14"/>
  <c r="O95" i="14"/>
  <c r="P95" i="14"/>
  <c r="I95" i="14"/>
  <c r="L95" i="14"/>
  <c r="C95" i="14"/>
  <c r="D95" i="14"/>
  <c r="G95" i="14"/>
  <c r="R95" i="14"/>
  <c r="S95" i="14"/>
  <c r="J95" i="14"/>
  <c r="D155" i="17"/>
  <c r="A156" i="17"/>
  <c r="C155" i="34"/>
  <c r="D155" i="34"/>
  <c r="G155" i="34"/>
  <c r="F155" i="34"/>
  <c r="E156" i="34"/>
  <c r="A157" i="34"/>
  <c r="B156" i="34"/>
  <c r="F91" i="3"/>
  <c r="G91" i="3"/>
  <c r="D91" i="3"/>
  <c r="H91" i="3"/>
  <c r="C91" i="3"/>
  <c r="E92" i="3"/>
  <c r="A93" i="3"/>
  <c r="B92" i="3"/>
  <c r="B86" i="2"/>
  <c r="A87" i="2"/>
  <c r="H86" i="2"/>
  <c r="E86" i="2"/>
  <c r="F85" i="2"/>
  <c r="G85" i="2"/>
  <c r="K85" i="2"/>
  <c r="J85" i="2"/>
  <c r="I85" i="2"/>
  <c r="C85" i="2"/>
  <c r="D85" i="2"/>
  <c r="I80" i="32"/>
  <c r="E81" i="32"/>
  <c r="C81" i="32"/>
  <c r="D81" i="32" s="1"/>
  <c r="H81" i="32"/>
  <c r="G81" i="32"/>
  <c r="A83" i="32"/>
  <c r="B82" i="32"/>
  <c r="F82" i="32"/>
  <c r="CS407" i="24" l="1"/>
  <c r="CR408" i="24"/>
  <c r="CV408" i="24" s="1"/>
  <c r="CT406" i="24"/>
  <c r="CY406" i="24"/>
  <c r="CW406" i="24"/>
  <c r="CX406" i="24"/>
  <c r="CU406" i="24"/>
  <c r="CA472" i="24"/>
  <c r="CD472" i="24"/>
  <c r="CB472" i="24"/>
  <c r="CE472" i="24"/>
  <c r="CF472" i="24"/>
  <c r="CC473" i="24"/>
  <c r="BY474" i="24"/>
  <c r="BZ473" i="24"/>
  <c r="BD274" i="24"/>
  <c r="AZ274" i="24"/>
  <c r="AV274" i="24"/>
  <c r="AY274" i="24"/>
  <c r="BE274" i="24"/>
  <c r="BA274" i="24"/>
  <c r="AT274" i="24"/>
  <c r="AN274" i="24"/>
  <c r="AW274" i="24"/>
  <c r="AM274" i="24"/>
  <c r="AJ274" i="24"/>
  <c r="AK274" i="24"/>
  <c r="AP274" i="24"/>
  <c r="AQ274" i="24"/>
  <c r="AS274" i="24"/>
  <c r="AI275" i="24"/>
  <c r="AL275" i="24"/>
  <c r="AH276" i="24"/>
  <c r="AO275" i="24"/>
  <c r="AX275" i="24"/>
  <c r="AR275" i="24"/>
  <c r="AU275" i="24"/>
  <c r="C95" i="25"/>
  <c r="J95" i="25"/>
  <c r="G95" i="25"/>
  <c r="K95" i="25"/>
  <c r="I95" i="25"/>
  <c r="F95" i="25"/>
  <c r="D95" i="25"/>
  <c r="F214" i="26"/>
  <c r="G214" i="26"/>
  <c r="H214" i="26"/>
  <c r="C214" i="26"/>
  <c r="D214" i="26"/>
  <c r="B215" i="26"/>
  <c r="A216" i="26"/>
  <c r="E215" i="26"/>
  <c r="H96" i="25"/>
  <c r="A97" i="25"/>
  <c r="B96" i="25"/>
  <c r="E96" i="25"/>
  <c r="N97" i="14"/>
  <c r="H97" i="14"/>
  <c r="K97" i="14"/>
  <c r="Q97" i="14"/>
  <c r="A98" i="14"/>
  <c r="B97" i="14"/>
  <c r="E97" i="14"/>
  <c r="T96" i="14"/>
  <c r="J96" i="14"/>
  <c r="I96" i="14"/>
  <c r="R96" i="14"/>
  <c r="S96" i="14"/>
  <c r="O96" i="14"/>
  <c r="C96" i="14"/>
  <c r="F96" i="14"/>
  <c r="D96" i="14"/>
  <c r="M96" i="14"/>
  <c r="P96" i="14"/>
  <c r="L96" i="14"/>
  <c r="G96" i="14"/>
  <c r="D156" i="17"/>
  <c r="A157" i="17"/>
  <c r="F156" i="34"/>
  <c r="G156" i="34"/>
  <c r="D156" i="34"/>
  <c r="C156" i="34"/>
  <c r="A158" i="34"/>
  <c r="E157" i="34"/>
  <c r="B157" i="34"/>
  <c r="D92" i="3"/>
  <c r="C92" i="3"/>
  <c r="H92" i="3"/>
  <c r="A94" i="3"/>
  <c r="E93" i="3"/>
  <c r="B93" i="3"/>
  <c r="F92" i="3"/>
  <c r="G92" i="3"/>
  <c r="E87" i="2"/>
  <c r="B87" i="2"/>
  <c r="H87" i="2"/>
  <c r="A88" i="2"/>
  <c r="J86" i="2"/>
  <c r="I86" i="2"/>
  <c r="K86" i="2"/>
  <c r="G86" i="2"/>
  <c r="F86" i="2"/>
  <c r="C86" i="2"/>
  <c r="D86" i="2"/>
  <c r="I81" i="32"/>
  <c r="F83" i="32"/>
  <c r="A84" i="32"/>
  <c r="B83" i="32"/>
  <c r="G82" i="32"/>
  <c r="H82" i="32"/>
  <c r="E82" i="32"/>
  <c r="C82" i="32"/>
  <c r="D82" i="32" s="1"/>
  <c r="CR409" i="24" l="1"/>
  <c r="CV409" i="24" s="1"/>
  <c r="CS408" i="24"/>
  <c r="CT407" i="24"/>
  <c r="CU407" i="24"/>
  <c r="CX407" i="24"/>
  <c r="CW407" i="24"/>
  <c r="CY407" i="24"/>
  <c r="CC474" i="24"/>
  <c r="BY475" i="24"/>
  <c r="BZ474" i="24"/>
  <c r="CD473" i="24"/>
  <c r="CE473" i="24"/>
  <c r="CB473" i="24"/>
  <c r="CF473" i="24"/>
  <c r="CA473" i="24"/>
  <c r="AH277" i="24"/>
  <c r="AL276" i="24"/>
  <c r="AU276" i="24"/>
  <c r="AR276" i="24"/>
  <c r="AI276" i="24"/>
  <c r="AX276" i="24"/>
  <c r="AO276" i="24"/>
  <c r="AT275" i="24"/>
  <c r="AN275" i="24"/>
  <c r="AP275" i="24"/>
  <c r="AQ275" i="24"/>
  <c r="AM275" i="24"/>
  <c r="AS275" i="24"/>
  <c r="AW275" i="24"/>
  <c r="AJ275" i="24"/>
  <c r="BE275" i="24"/>
  <c r="BD275" i="24"/>
  <c r="AY275" i="24"/>
  <c r="AK275" i="24"/>
  <c r="AZ275" i="24"/>
  <c r="BA275" i="24"/>
  <c r="AV275" i="24"/>
  <c r="D96" i="25"/>
  <c r="I96" i="25"/>
  <c r="K96" i="25"/>
  <c r="G96" i="25"/>
  <c r="C96" i="25"/>
  <c r="J96" i="25"/>
  <c r="F96" i="25"/>
  <c r="D215" i="26"/>
  <c r="H215" i="26"/>
  <c r="C215" i="26"/>
  <c r="F215" i="26"/>
  <c r="G215" i="26"/>
  <c r="H97" i="25"/>
  <c r="B97" i="25"/>
  <c r="A98" i="25"/>
  <c r="E97" i="25"/>
  <c r="A217" i="26"/>
  <c r="E216" i="26"/>
  <c r="B216" i="26"/>
  <c r="T97" i="14"/>
  <c r="F97" i="14"/>
  <c r="P97" i="14"/>
  <c r="S97" i="14"/>
  <c r="C97" i="14"/>
  <c r="M97" i="14"/>
  <c r="R97" i="14"/>
  <c r="J97" i="14"/>
  <c r="G97" i="14"/>
  <c r="O97" i="14"/>
  <c r="D97" i="14"/>
  <c r="I97" i="14"/>
  <c r="L97" i="14"/>
  <c r="E98" i="14"/>
  <c r="K98" i="14"/>
  <c r="A99" i="14"/>
  <c r="B98" i="14"/>
  <c r="Q98" i="14"/>
  <c r="H98" i="14"/>
  <c r="N98" i="14"/>
  <c r="D157" i="17"/>
  <c r="A158" i="17"/>
  <c r="F157" i="34"/>
  <c r="D157" i="34"/>
  <c r="G157" i="34"/>
  <c r="C157" i="34"/>
  <c r="B158" i="34"/>
  <c r="A159" i="34"/>
  <c r="E158" i="34"/>
  <c r="A95" i="3"/>
  <c r="E94" i="3"/>
  <c r="B94" i="3"/>
  <c r="H93" i="3"/>
  <c r="D93" i="3"/>
  <c r="C93" i="3"/>
  <c r="F93" i="3"/>
  <c r="G93" i="3"/>
  <c r="E88" i="2"/>
  <c r="A89" i="2"/>
  <c r="H88" i="2"/>
  <c r="B88" i="2"/>
  <c r="G87" i="2"/>
  <c r="F87" i="2"/>
  <c r="K87" i="2"/>
  <c r="C87" i="2"/>
  <c r="D87" i="2"/>
  <c r="J87" i="2"/>
  <c r="I87" i="2"/>
  <c r="I82" i="32"/>
  <c r="C83" i="32"/>
  <c r="D83" i="32" s="1"/>
  <c r="E83" i="32"/>
  <c r="A85" i="32"/>
  <c r="F84" i="32"/>
  <c r="B84" i="32"/>
  <c r="G83" i="32"/>
  <c r="H83" i="32"/>
  <c r="CT408" i="24" l="1"/>
  <c r="CU408" i="24"/>
  <c r="CW408" i="24"/>
  <c r="CX408" i="24"/>
  <c r="CY408" i="24"/>
  <c r="CS409" i="24"/>
  <c r="CR410" i="24"/>
  <c r="CV410" i="24" s="1"/>
  <c r="CA474" i="24"/>
  <c r="CB474" i="24"/>
  <c r="CD474" i="24"/>
  <c r="CF474" i="24"/>
  <c r="CE474" i="24"/>
  <c r="CC475" i="24"/>
  <c r="BZ475" i="24"/>
  <c r="BY476" i="24"/>
  <c r="AP276" i="24"/>
  <c r="AQ276" i="24"/>
  <c r="AW276" i="24"/>
  <c r="AK276" i="24"/>
  <c r="AN276" i="24"/>
  <c r="AS276" i="24"/>
  <c r="AJ276" i="24"/>
  <c r="AM276" i="24"/>
  <c r="BE276" i="24"/>
  <c r="AY276" i="24"/>
  <c r="BA276" i="24"/>
  <c r="BD276" i="24"/>
  <c r="AZ276" i="24"/>
  <c r="AT276" i="24"/>
  <c r="AV276" i="24"/>
  <c r="AL277" i="24"/>
  <c r="AU277" i="24"/>
  <c r="AH278" i="24"/>
  <c r="AX277" i="24"/>
  <c r="AR277" i="24"/>
  <c r="AO277" i="24"/>
  <c r="AI277" i="24"/>
  <c r="A218" i="26"/>
  <c r="E217" i="26"/>
  <c r="B217" i="26"/>
  <c r="G97" i="25"/>
  <c r="J97" i="25"/>
  <c r="D97" i="25"/>
  <c r="K97" i="25"/>
  <c r="F97" i="25"/>
  <c r="I97" i="25"/>
  <c r="C97" i="25"/>
  <c r="D216" i="26"/>
  <c r="H216" i="26"/>
  <c r="G216" i="26"/>
  <c r="C216" i="26"/>
  <c r="F216" i="26"/>
  <c r="H98" i="25"/>
  <c r="A99" i="25"/>
  <c r="B98" i="25"/>
  <c r="E98" i="25"/>
  <c r="T98" i="14"/>
  <c r="M98" i="14"/>
  <c r="D98" i="14"/>
  <c r="G98" i="14"/>
  <c r="P98" i="14"/>
  <c r="F98" i="14"/>
  <c r="I98" i="14"/>
  <c r="L98" i="14"/>
  <c r="O98" i="14"/>
  <c r="C98" i="14"/>
  <c r="S98" i="14"/>
  <c r="R98" i="14"/>
  <c r="J98" i="14"/>
  <c r="A100" i="14"/>
  <c r="B99" i="14"/>
  <c r="N99" i="14"/>
  <c r="E99" i="14"/>
  <c r="H99" i="14"/>
  <c r="K99" i="14"/>
  <c r="Q99" i="14"/>
  <c r="D158" i="17"/>
  <c r="A159" i="17"/>
  <c r="A160" i="34"/>
  <c r="E159" i="34"/>
  <c r="B159" i="34"/>
  <c r="F158" i="34"/>
  <c r="D158" i="34"/>
  <c r="C158" i="34"/>
  <c r="G158" i="34"/>
  <c r="H94" i="3"/>
  <c r="C94" i="3"/>
  <c r="D94" i="3"/>
  <c r="F94" i="3"/>
  <c r="G94" i="3"/>
  <c r="A96" i="3"/>
  <c r="E95" i="3"/>
  <c r="B95" i="3"/>
  <c r="D88" i="2"/>
  <c r="K88" i="2"/>
  <c r="C88" i="2"/>
  <c r="G88" i="2"/>
  <c r="F88" i="2"/>
  <c r="J88" i="2"/>
  <c r="I88" i="2"/>
  <c r="H89" i="2"/>
  <c r="A90" i="2"/>
  <c r="E89" i="2"/>
  <c r="B89" i="2"/>
  <c r="I83" i="32"/>
  <c r="C84" i="32"/>
  <c r="D84" i="32" s="1"/>
  <c r="E84" i="32"/>
  <c r="F85" i="32"/>
  <c r="A86" i="32"/>
  <c r="B85" i="32"/>
  <c r="H84" i="32"/>
  <c r="G84" i="32"/>
  <c r="CR411" i="24" l="1"/>
  <c r="CV411" i="24" s="1"/>
  <c r="CS410" i="24"/>
  <c r="CT409" i="24"/>
  <c r="CU409" i="24"/>
  <c r="CW409" i="24"/>
  <c r="CX409" i="24"/>
  <c r="CY409" i="24"/>
  <c r="CC476" i="24"/>
  <c r="BZ476" i="24"/>
  <c r="BY477" i="24"/>
  <c r="CF475" i="24"/>
  <c r="CB475" i="24"/>
  <c r="CD475" i="24"/>
  <c r="CA475" i="24"/>
  <c r="CE475" i="24"/>
  <c r="AN277" i="24"/>
  <c r="AP277" i="24"/>
  <c r="AV277" i="24"/>
  <c r="AY277" i="24"/>
  <c r="BA277" i="24"/>
  <c r="AT277" i="24"/>
  <c r="BD277" i="24"/>
  <c r="BE277" i="24"/>
  <c r="AZ277" i="24"/>
  <c r="AW277" i="24"/>
  <c r="AM277" i="24"/>
  <c r="AK277" i="24"/>
  <c r="AQ277" i="24"/>
  <c r="AS277" i="24"/>
  <c r="AJ277" i="24"/>
  <c r="AU278" i="24"/>
  <c r="AO278" i="24"/>
  <c r="AR278" i="24"/>
  <c r="AH279" i="24"/>
  <c r="AI278" i="24"/>
  <c r="AX278" i="24"/>
  <c r="AL278" i="24"/>
  <c r="E99" i="25"/>
  <c r="H99" i="25"/>
  <c r="B99" i="25"/>
  <c r="A100" i="25"/>
  <c r="I98" i="25"/>
  <c r="D98" i="25"/>
  <c r="J98" i="25"/>
  <c r="C98" i="25"/>
  <c r="K98" i="25"/>
  <c r="G98" i="25"/>
  <c r="F98" i="25"/>
  <c r="C217" i="26"/>
  <c r="G217" i="26"/>
  <c r="D217" i="26"/>
  <c r="F217" i="26"/>
  <c r="H217" i="26"/>
  <c r="A219" i="26"/>
  <c r="B218" i="26"/>
  <c r="E218" i="26"/>
  <c r="T99" i="14"/>
  <c r="I99" i="14"/>
  <c r="L99" i="14"/>
  <c r="O99" i="14"/>
  <c r="J99" i="14"/>
  <c r="M99" i="14"/>
  <c r="P99" i="14"/>
  <c r="G99" i="14"/>
  <c r="C99" i="14"/>
  <c r="R99" i="14"/>
  <c r="S99" i="14"/>
  <c r="D99" i="14"/>
  <c r="F99" i="14"/>
  <c r="K100" i="14"/>
  <c r="H100" i="14"/>
  <c r="N100" i="14"/>
  <c r="E100" i="14"/>
  <c r="B100" i="14"/>
  <c r="A101" i="14"/>
  <c r="Q100" i="14"/>
  <c r="D159" i="17"/>
  <c r="A160" i="17"/>
  <c r="G159" i="34"/>
  <c r="F159" i="34"/>
  <c r="D159" i="34"/>
  <c r="C159" i="34"/>
  <c r="B160" i="34"/>
  <c r="A161" i="34"/>
  <c r="E160" i="34"/>
  <c r="D95" i="3"/>
  <c r="H95" i="3"/>
  <c r="C95" i="3"/>
  <c r="F95" i="3"/>
  <c r="G95" i="3"/>
  <c r="E96" i="3"/>
  <c r="B96" i="3"/>
  <c r="A97" i="3"/>
  <c r="J89" i="2"/>
  <c r="K89" i="2"/>
  <c r="G89" i="2"/>
  <c r="F89" i="2"/>
  <c r="I89" i="2"/>
  <c r="D89" i="2"/>
  <c r="C89" i="2"/>
  <c r="B90" i="2"/>
  <c r="H90" i="2"/>
  <c r="A91" i="2"/>
  <c r="E90" i="2"/>
  <c r="I84" i="32"/>
  <c r="G85" i="32"/>
  <c r="H85" i="32"/>
  <c r="C85" i="32"/>
  <c r="D85" i="32" s="1"/>
  <c r="E85" i="32"/>
  <c r="F86" i="32"/>
  <c r="B86" i="32"/>
  <c r="A87" i="32"/>
  <c r="CT410" i="24" l="1"/>
  <c r="CY410" i="24"/>
  <c r="CW410" i="24"/>
  <c r="CX410" i="24"/>
  <c r="CU410" i="24"/>
  <c r="CR412" i="24"/>
  <c r="CV412" i="24" s="1"/>
  <c r="CS411" i="24"/>
  <c r="CC477" i="24"/>
  <c r="BZ477" i="24"/>
  <c r="BY478" i="24"/>
  <c r="CA476" i="24"/>
  <c r="CB476" i="24"/>
  <c r="CE476" i="24"/>
  <c r="CD476" i="24"/>
  <c r="CF476" i="24"/>
  <c r="AH280" i="24"/>
  <c r="AO279" i="24"/>
  <c r="AI279" i="24"/>
  <c r="AL279" i="24"/>
  <c r="AU279" i="24"/>
  <c r="AR279" i="24"/>
  <c r="AX279" i="24"/>
  <c r="AP278" i="24"/>
  <c r="AK278" i="24"/>
  <c r="AQ278" i="24"/>
  <c r="AS278" i="24"/>
  <c r="AV278" i="24"/>
  <c r="BD278" i="24"/>
  <c r="AY278" i="24"/>
  <c r="AT278" i="24"/>
  <c r="AW278" i="24"/>
  <c r="BA278" i="24"/>
  <c r="BE278" i="24"/>
  <c r="AJ278" i="24"/>
  <c r="AN278" i="24"/>
  <c r="AZ278" i="24"/>
  <c r="AM278" i="24"/>
  <c r="F218" i="26"/>
  <c r="H218" i="26"/>
  <c r="C218" i="26"/>
  <c r="G218" i="26"/>
  <c r="D218" i="26"/>
  <c r="A101" i="25"/>
  <c r="E100" i="25"/>
  <c r="B100" i="25"/>
  <c r="H100" i="25"/>
  <c r="D99" i="25"/>
  <c r="C99" i="25"/>
  <c r="K99" i="25"/>
  <c r="G99" i="25"/>
  <c r="F99" i="25"/>
  <c r="J99" i="25"/>
  <c r="I99" i="25"/>
  <c r="E219" i="26"/>
  <c r="A220" i="26"/>
  <c r="B219" i="26"/>
  <c r="T100" i="14"/>
  <c r="J100" i="14"/>
  <c r="G100" i="14"/>
  <c r="I100" i="14"/>
  <c r="P100" i="14"/>
  <c r="O100" i="14"/>
  <c r="F100" i="14"/>
  <c r="S100" i="14"/>
  <c r="R100" i="14"/>
  <c r="L100" i="14"/>
  <c r="D100" i="14"/>
  <c r="M100" i="14"/>
  <c r="C100" i="14"/>
  <c r="A102" i="14"/>
  <c r="Q101" i="14"/>
  <c r="H101" i="14"/>
  <c r="N101" i="14"/>
  <c r="E101" i="14"/>
  <c r="B101" i="14"/>
  <c r="K101" i="14"/>
  <c r="D160" i="17"/>
  <c r="A161" i="17"/>
  <c r="D160" i="34"/>
  <c r="G160" i="34"/>
  <c r="F160" i="34"/>
  <c r="C160" i="34"/>
  <c r="B161" i="34"/>
  <c r="A162" i="34"/>
  <c r="E161" i="34"/>
  <c r="E97" i="3"/>
  <c r="B97" i="3"/>
  <c r="A98" i="3"/>
  <c r="H96" i="3"/>
  <c r="C96" i="3"/>
  <c r="D96" i="3"/>
  <c r="F96" i="3"/>
  <c r="G96" i="3"/>
  <c r="D90" i="2"/>
  <c r="C90" i="2"/>
  <c r="K90" i="2"/>
  <c r="J90" i="2"/>
  <c r="G90" i="2"/>
  <c r="F90" i="2"/>
  <c r="I90" i="2"/>
  <c r="B91" i="2"/>
  <c r="A92" i="2"/>
  <c r="H91" i="2"/>
  <c r="E91" i="2"/>
  <c r="I85" i="32"/>
  <c r="A88" i="32"/>
  <c r="F87" i="32"/>
  <c r="B87" i="32"/>
  <c r="H86" i="32"/>
  <c r="G86" i="32"/>
  <c r="C86" i="32"/>
  <c r="D86" i="32" s="1"/>
  <c r="E86" i="32"/>
  <c r="CS412" i="24" l="1"/>
  <c r="CR413" i="24"/>
  <c r="CV413" i="24" s="1"/>
  <c r="CX411" i="24"/>
  <c r="CY411" i="24"/>
  <c r="CW411" i="24"/>
  <c r="CT411" i="24"/>
  <c r="CU411" i="24"/>
  <c r="CC478" i="24"/>
  <c r="BZ478" i="24"/>
  <c r="BY479" i="24"/>
  <c r="CD477" i="24"/>
  <c r="CE477" i="24"/>
  <c r="CA477" i="24"/>
  <c r="CB477" i="24"/>
  <c r="CF477" i="24"/>
  <c r="AY279" i="24"/>
  <c r="BA279" i="24"/>
  <c r="AV279" i="24"/>
  <c r="AW279" i="24"/>
  <c r="AP279" i="24"/>
  <c r="AK279" i="24"/>
  <c r="AQ279" i="24"/>
  <c r="AJ279" i="24"/>
  <c r="AM279" i="24"/>
  <c r="AN279" i="24"/>
  <c r="BE279" i="24"/>
  <c r="AZ279" i="24"/>
  <c r="AS279" i="24"/>
  <c r="AT279" i="24"/>
  <c r="BD279" i="24"/>
  <c r="AI280" i="24"/>
  <c r="AO280" i="24"/>
  <c r="AU280" i="24"/>
  <c r="AL280" i="24"/>
  <c r="AR280" i="24"/>
  <c r="AH281" i="24"/>
  <c r="AX280" i="24"/>
  <c r="E220" i="26"/>
  <c r="A221" i="26"/>
  <c r="B220" i="26"/>
  <c r="A102" i="25"/>
  <c r="H101" i="25"/>
  <c r="E101" i="25"/>
  <c r="B101" i="25"/>
  <c r="C219" i="26"/>
  <c r="H219" i="26"/>
  <c r="G219" i="26"/>
  <c r="D219" i="26"/>
  <c r="F219" i="26"/>
  <c r="C100" i="25"/>
  <c r="K100" i="25"/>
  <c r="G100" i="25"/>
  <c r="J100" i="25"/>
  <c r="D100" i="25"/>
  <c r="I100" i="25"/>
  <c r="F100" i="25"/>
  <c r="N102" i="14"/>
  <c r="A103" i="14"/>
  <c r="B102" i="14"/>
  <c r="E102" i="14"/>
  <c r="K102" i="14"/>
  <c r="Q102" i="14"/>
  <c r="H102" i="14"/>
  <c r="T101" i="14"/>
  <c r="I101" i="14"/>
  <c r="O101" i="14"/>
  <c r="J101" i="14"/>
  <c r="P101" i="14"/>
  <c r="L101" i="14"/>
  <c r="G101" i="14"/>
  <c r="C101" i="14"/>
  <c r="D101" i="14"/>
  <c r="F101" i="14"/>
  <c r="M101" i="14"/>
  <c r="S101" i="14"/>
  <c r="R101" i="14"/>
  <c r="D161" i="17"/>
  <c r="A162" i="17"/>
  <c r="C161" i="34"/>
  <c r="D161" i="34"/>
  <c r="G161" i="34"/>
  <c r="F161" i="34"/>
  <c r="A163" i="34"/>
  <c r="E162" i="34"/>
  <c r="B162" i="34"/>
  <c r="A99" i="3"/>
  <c r="E98" i="3"/>
  <c r="B98" i="3"/>
  <c r="H97" i="3"/>
  <c r="D97" i="3"/>
  <c r="C97" i="3"/>
  <c r="G97" i="3"/>
  <c r="F97" i="3"/>
  <c r="E92" i="2"/>
  <c r="H92" i="2"/>
  <c r="B92" i="2"/>
  <c r="A93" i="2"/>
  <c r="C91" i="2"/>
  <c r="G91" i="2"/>
  <c r="D91" i="2"/>
  <c r="K91" i="2"/>
  <c r="J91" i="2"/>
  <c r="I91" i="2"/>
  <c r="F91" i="2"/>
  <c r="I86" i="32"/>
  <c r="E87" i="32"/>
  <c r="C87" i="32"/>
  <c r="D87" i="32" s="1"/>
  <c r="H87" i="32"/>
  <c r="G87" i="32"/>
  <c r="F88" i="32"/>
  <c r="B88" i="32"/>
  <c r="A89" i="32"/>
  <c r="CS413" i="24" l="1"/>
  <c r="CR414" i="24"/>
  <c r="CV414" i="24" s="1"/>
  <c r="CU412" i="24"/>
  <c r="CY412" i="24"/>
  <c r="CT412" i="24"/>
  <c r="CW412" i="24"/>
  <c r="CX412" i="24"/>
  <c r="BZ479" i="24"/>
  <c r="CC479" i="24"/>
  <c r="BY480" i="24"/>
  <c r="CB478" i="24"/>
  <c r="CD478" i="24"/>
  <c r="CA478" i="24"/>
  <c r="CE478" i="24"/>
  <c r="CF478" i="24"/>
  <c r="BE280" i="24"/>
  <c r="BA280" i="24"/>
  <c r="AM280" i="24"/>
  <c r="AV280" i="24"/>
  <c r="AN280" i="24"/>
  <c r="AS280" i="24"/>
  <c r="AT280" i="24"/>
  <c r="AY280" i="24"/>
  <c r="AK280" i="24"/>
  <c r="AP280" i="24"/>
  <c r="BD280" i="24"/>
  <c r="AW280" i="24"/>
  <c r="AJ280" i="24"/>
  <c r="AQ280" i="24"/>
  <c r="AZ280" i="24"/>
  <c r="AX281" i="24"/>
  <c r="AO281" i="24"/>
  <c r="AI281" i="24"/>
  <c r="AL281" i="24"/>
  <c r="AH282" i="24"/>
  <c r="AR281" i="24"/>
  <c r="AU281" i="24"/>
  <c r="K101" i="25"/>
  <c r="G101" i="25"/>
  <c r="F101" i="25"/>
  <c r="J101" i="25"/>
  <c r="C101" i="25"/>
  <c r="D101" i="25"/>
  <c r="I101" i="25"/>
  <c r="A103" i="25"/>
  <c r="H102" i="25"/>
  <c r="B102" i="25"/>
  <c r="E102" i="25"/>
  <c r="D220" i="26"/>
  <c r="G220" i="26"/>
  <c r="H220" i="26"/>
  <c r="F220" i="26"/>
  <c r="C220" i="26"/>
  <c r="B221" i="26"/>
  <c r="A222" i="26"/>
  <c r="E221" i="26"/>
  <c r="T102" i="14"/>
  <c r="F102" i="14"/>
  <c r="R102" i="14"/>
  <c r="C102" i="14"/>
  <c r="D102" i="14"/>
  <c r="L102" i="14"/>
  <c r="M102" i="14"/>
  <c r="P102" i="14"/>
  <c r="I102" i="14"/>
  <c r="J102" i="14"/>
  <c r="G102" i="14"/>
  <c r="O102" i="14"/>
  <c r="S102" i="14"/>
  <c r="N103" i="14"/>
  <c r="Q103" i="14"/>
  <c r="H103" i="14"/>
  <c r="B103" i="14"/>
  <c r="A104" i="14"/>
  <c r="K103" i="14"/>
  <c r="E103" i="14"/>
  <c r="D162" i="17"/>
  <c r="A163" i="17"/>
  <c r="D162" i="34"/>
  <c r="C162" i="34"/>
  <c r="G162" i="34"/>
  <c r="F162" i="34"/>
  <c r="B163" i="34"/>
  <c r="A164" i="34"/>
  <c r="E163" i="34"/>
  <c r="H98" i="3"/>
  <c r="D98" i="3"/>
  <c r="C98" i="3"/>
  <c r="G98" i="3"/>
  <c r="F98" i="3"/>
  <c r="E99" i="3"/>
  <c r="B99" i="3"/>
  <c r="A100" i="3"/>
  <c r="D92" i="2"/>
  <c r="G92" i="2"/>
  <c r="I92" i="2"/>
  <c r="C92" i="2"/>
  <c r="K92" i="2"/>
  <c r="J92" i="2"/>
  <c r="F92" i="2"/>
  <c r="E93" i="2"/>
  <c r="B93" i="2"/>
  <c r="A94" i="2"/>
  <c r="H93" i="2"/>
  <c r="I87" i="32"/>
  <c r="A90" i="32"/>
  <c r="B89" i="32"/>
  <c r="F89" i="32"/>
  <c r="G88" i="32"/>
  <c r="H88" i="32"/>
  <c r="E88" i="32"/>
  <c r="C88" i="32"/>
  <c r="D88" i="32" s="1"/>
  <c r="CR415" i="24" l="1"/>
  <c r="CV415" i="24" s="1"/>
  <c r="CS414" i="24"/>
  <c r="CT413" i="24"/>
  <c r="CU413" i="24"/>
  <c r="CW413" i="24"/>
  <c r="CX413" i="24"/>
  <c r="CY413" i="24"/>
  <c r="CC480" i="24"/>
  <c r="BY481" i="24"/>
  <c r="BZ480" i="24"/>
  <c r="CA479" i="24"/>
  <c r="CB479" i="24"/>
  <c r="CD479" i="24"/>
  <c r="CE479" i="24"/>
  <c r="CF479" i="24"/>
  <c r="AI282" i="24"/>
  <c r="AX282" i="24"/>
  <c r="AU282" i="24"/>
  <c r="AH283" i="24"/>
  <c r="AL282" i="24"/>
  <c r="AO282" i="24"/>
  <c r="AR282" i="24"/>
  <c r="AT281" i="24"/>
  <c r="AY281" i="24"/>
  <c r="AZ281" i="24"/>
  <c r="AN281" i="24"/>
  <c r="BE281" i="24"/>
  <c r="AM281" i="24"/>
  <c r="BD281" i="24"/>
  <c r="AP281" i="24"/>
  <c r="AJ281" i="24"/>
  <c r="AK281" i="24"/>
  <c r="BA281" i="24"/>
  <c r="AQ281" i="24"/>
  <c r="AW281" i="24"/>
  <c r="AV281" i="24"/>
  <c r="AS281" i="24"/>
  <c r="H221" i="26"/>
  <c r="C221" i="26"/>
  <c r="G221" i="26"/>
  <c r="D221" i="26"/>
  <c r="F221" i="26"/>
  <c r="B103" i="25"/>
  <c r="A104" i="25"/>
  <c r="E103" i="25"/>
  <c r="H103" i="25"/>
  <c r="D102" i="25"/>
  <c r="J102" i="25"/>
  <c r="I102" i="25"/>
  <c r="G102" i="25"/>
  <c r="C102" i="25"/>
  <c r="K102" i="25"/>
  <c r="F102" i="25"/>
  <c r="B222" i="26"/>
  <c r="E222" i="26"/>
  <c r="A223" i="26"/>
  <c r="E104" i="14"/>
  <c r="A105" i="14"/>
  <c r="N104" i="14"/>
  <c r="Q104" i="14"/>
  <c r="K104" i="14"/>
  <c r="B104" i="14"/>
  <c r="H104" i="14"/>
  <c r="T103" i="14"/>
  <c r="D103" i="14"/>
  <c r="J103" i="14"/>
  <c r="L103" i="14"/>
  <c r="I103" i="14"/>
  <c r="M103" i="14"/>
  <c r="O103" i="14"/>
  <c r="R103" i="14"/>
  <c r="C103" i="14"/>
  <c r="S103" i="14"/>
  <c r="P103" i="14"/>
  <c r="F103" i="14"/>
  <c r="G103" i="14"/>
  <c r="D163" i="17"/>
  <c r="A164" i="17"/>
  <c r="E164" i="34"/>
  <c r="A165" i="34"/>
  <c r="B164" i="34"/>
  <c r="G163" i="34"/>
  <c r="F163" i="34"/>
  <c r="D163" i="34"/>
  <c r="C163" i="34"/>
  <c r="A101" i="3"/>
  <c r="B100" i="3"/>
  <c r="E100" i="3"/>
  <c r="G99" i="3"/>
  <c r="F99" i="3"/>
  <c r="D99" i="3"/>
  <c r="H99" i="3"/>
  <c r="C99" i="3"/>
  <c r="C93" i="2"/>
  <c r="J93" i="2"/>
  <c r="G93" i="2"/>
  <c r="I93" i="2"/>
  <c r="D93" i="2"/>
  <c r="F93" i="2"/>
  <c r="K93" i="2"/>
  <c r="E94" i="2"/>
  <c r="A95" i="2"/>
  <c r="H94" i="2"/>
  <c r="B94" i="2"/>
  <c r="I88" i="32"/>
  <c r="H89" i="32"/>
  <c r="G89" i="32"/>
  <c r="E89" i="32"/>
  <c r="C89" i="32"/>
  <c r="D89" i="32" s="1"/>
  <c r="A91" i="32"/>
  <c r="F90" i="32"/>
  <c r="B90" i="32"/>
  <c r="CW414" i="24" l="1"/>
  <c r="CY414" i="24"/>
  <c r="CT414" i="24"/>
  <c r="CX414" i="24"/>
  <c r="CU414" i="24"/>
  <c r="CS415" i="24"/>
  <c r="CR416" i="24"/>
  <c r="CV416" i="24" s="1"/>
  <c r="CD480" i="24"/>
  <c r="CF480" i="24"/>
  <c r="CB480" i="24"/>
  <c r="CE480" i="24"/>
  <c r="CA480" i="24"/>
  <c r="CC481" i="24"/>
  <c r="BY482" i="24"/>
  <c r="BZ481" i="24"/>
  <c r="AX283" i="24"/>
  <c r="AI283" i="24"/>
  <c r="AO283" i="24"/>
  <c r="AU283" i="24"/>
  <c r="AL283" i="24"/>
  <c r="AR283" i="24"/>
  <c r="AH284" i="24"/>
  <c r="AZ282" i="24"/>
  <c r="BE282" i="24"/>
  <c r="AS282" i="24"/>
  <c r="AV282" i="24"/>
  <c r="BD282" i="24"/>
  <c r="AQ282" i="24"/>
  <c r="AK282" i="24"/>
  <c r="BA282" i="24"/>
  <c r="AM282" i="24"/>
  <c r="AN282" i="24"/>
  <c r="AW282" i="24"/>
  <c r="AP282" i="24"/>
  <c r="AT282" i="24"/>
  <c r="AY282" i="24"/>
  <c r="AJ282" i="24"/>
  <c r="H104" i="25"/>
  <c r="A105" i="25"/>
  <c r="E104" i="25"/>
  <c r="B104" i="25"/>
  <c r="J103" i="25"/>
  <c r="C103" i="25"/>
  <c r="G103" i="25"/>
  <c r="D103" i="25"/>
  <c r="I103" i="25"/>
  <c r="K103" i="25"/>
  <c r="F103" i="25"/>
  <c r="A224" i="26"/>
  <c r="E223" i="26"/>
  <c r="B223" i="26"/>
  <c r="C222" i="26"/>
  <c r="D222" i="26"/>
  <c r="F222" i="26"/>
  <c r="G222" i="26"/>
  <c r="H222" i="26"/>
  <c r="T104" i="14"/>
  <c r="I104" i="14"/>
  <c r="J104" i="14"/>
  <c r="L104" i="14"/>
  <c r="P104" i="14"/>
  <c r="M104" i="14"/>
  <c r="O104" i="14"/>
  <c r="D104" i="14"/>
  <c r="R104" i="14"/>
  <c r="S104" i="14"/>
  <c r="C104" i="14"/>
  <c r="F104" i="14"/>
  <c r="G104" i="14"/>
  <c r="A106" i="14"/>
  <c r="N105" i="14"/>
  <c r="Q105" i="14"/>
  <c r="B105" i="14"/>
  <c r="K105" i="14"/>
  <c r="E105" i="14"/>
  <c r="H105" i="14"/>
  <c r="D164" i="17"/>
  <c r="A165" i="17"/>
  <c r="G164" i="34"/>
  <c r="F164" i="34"/>
  <c r="D164" i="34"/>
  <c r="C164" i="34"/>
  <c r="E165" i="34"/>
  <c r="B165" i="34"/>
  <c r="A166" i="34"/>
  <c r="G100" i="3"/>
  <c r="F100" i="3"/>
  <c r="H100" i="3"/>
  <c r="C100" i="3"/>
  <c r="D100" i="3"/>
  <c r="E101" i="3"/>
  <c r="B101" i="3"/>
  <c r="A102" i="3"/>
  <c r="E95" i="2"/>
  <c r="B95" i="2"/>
  <c r="A96" i="2"/>
  <c r="H95" i="2"/>
  <c r="K94" i="2"/>
  <c r="I94" i="2"/>
  <c r="D94" i="2"/>
  <c r="J94" i="2"/>
  <c r="G94" i="2"/>
  <c r="F94" i="2"/>
  <c r="C94" i="2"/>
  <c r="I89" i="32"/>
  <c r="C90" i="32"/>
  <c r="D90" i="32" s="1"/>
  <c r="E90" i="32"/>
  <c r="F91" i="32"/>
  <c r="B91" i="32"/>
  <c r="A92" i="32"/>
  <c r="H90" i="32"/>
  <c r="G90" i="32"/>
  <c r="CT415" i="24" l="1"/>
  <c r="CU415" i="24"/>
  <c r="CX415" i="24"/>
  <c r="CW415" i="24"/>
  <c r="CY415" i="24"/>
  <c r="CR417" i="24"/>
  <c r="CV417" i="24" s="1"/>
  <c r="CS416" i="24"/>
  <c r="CD481" i="24"/>
  <c r="CE481" i="24"/>
  <c r="CA481" i="24"/>
  <c r="CB481" i="24"/>
  <c r="CF481" i="24"/>
  <c r="BY483" i="24"/>
  <c r="CC482" i="24"/>
  <c r="BZ482" i="24"/>
  <c r="AX284" i="24"/>
  <c r="AU284" i="24"/>
  <c r="AI284" i="24"/>
  <c r="AO284" i="24"/>
  <c r="AH285" i="24"/>
  <c r="AR284" i="24"/>
  <c r="AL284" i="24"/>
  <c r="BD283" i="24"/>
  <c r="AN283" i="24"/>
  <c r="AP283" i="24"/>
  <c r="AQ283" i="24"/>
  <c r="AV283" i="24"/>
  <c r="BE283" i="24"/>
  <c r="AY283" i="24"/>
  <c r="BA283" i="24"/>
  <c r="AJ283" i="24"/>
  <c r="AK283" i="24"/>
  <c r="AM283" i="24"/>
  <c r="AS283" i="24"/>
  <c r="AT283" i="24"/>
  <c r="AW283" i="24"/>
  <c r="AZ283" i="24"/>
  <c r="C223" i="26"/>
  <c r="H223" i="26"/>
  <c r="F223" i="26"/>
  <c r="G223" i="26"/>
  <c r="D223" i="26"/>
  <c r="K104" i="25"/>
  <c r="F104" i="25"/>
  <c r="C104" i="25"/>
  <c r="I104" i="25"/>
  <c r="D104" i="25"/>
  <c r="G104" i="25"/>
  <c r="J104" i="25"/>
  <c r="E224" i="26"/>
  <c r="B224" i="26"/>
  <c r="A225" i="26"/>
  <c r="E105" i="25"/>
  <c r="H105" i="25"/>
  <c r="B105" i="25"/>
  <c r="A106" i="25"/>
  <c r="E106" i="14"/>
  <c r="A107" i="14"/>
  <c r="B106" i="14"/>
  <c r="Q106" i="14"/>
  <c r="N106" i="14"/>
  <c r="H106" i="14"/>
  <c r="K106" i="14"/>
  <c r="T105" i="14"/>
  <c r="M105" i="14"/>
  <c r="R105" i="14"/>
  <c r="O105" i="14"/>
  <c r="I105" i="14"/>
  <c r="L105" i="14"/>
  <c r="P105" i="14"/>
  <c r="J105" i="14"/>
  <c r="S105" i="14"/>
  <c r="G105" i="14"/>
  <c r="F105" i="14"/>
  <c r="D105" i="14"/>
  <c r="C105" i="14"/>
  <c r="D165" i="17"/>
  <c r="A166" i="17"/>
  <c r="F165" i="34"/>
  <c r="D165" i="34"/>
  <c r="C165" i="34"/>
  <c r="G165" i="34"/>
  <c r="A167" i="34"/>
  <c r="E166" i="34"/>
  <c r="B166" i="34"/>
  <c r="E102" i="3"/>
  <c r="A103" i="3"/>
  <c r="B102" i="3"/>
  <c r="D101" i="3"/>
  <c r="C101" i="3"/>
  <c r="H101" i="3"/>
  <c r="G101" i="3"/>
  <c r="F101" i="3"/>
  <c r="A97" i="2"/>
  <c r="E96" i="2"/>
  <c r="B96" i="2"/>
  <c r="H96" i="2"/>
  <c r="K95" i="2"/>
  <c r="D95" i="2"/>
  <c r="G95" i="2"/>
  <c r="C95" i="2"/>
  <c r="J95" i="2"/>
  <c r="I95" i="2"/>
  <c r="F95" i="2"/>
  <c r="I90" i="32"/>
  <c r="A93" i="32"/>
  <c r="F92" i="32"/>
  <c r="B92" i="32"/>
  <c r="H91" i="32"/>
  <c r="G91" i="32"/>
  <c r="E91" i="32"/>
  <c r="C91" i="32"/>
  <c r="D91" i="32" s="1"/>
  <c r="CS417" i="24" l="1"/>
  <c r="CR418" i="24"/>
  <c r="CV418" i="24" s="1"/>
  <c r="CU416" i="24"/>
  <c r="CW416" i="24"/>
  <c r="CX416" i="24"/>
  <c r="CT416" i="24"/>
  <c r="CY416" i="24"/>
  <c r="CA482" i="24"/>
  <c r="CD482" i="24"/>
  <c r="CE482" i="24"/>
  <c r="CB482" i="24"/>
  <c r="CF482" i="24"/>
  <c r="BZ483" i="24"/>
  <c r="BY484" i="24"/>
  <c r="CC483" i="24"/>
  <c r="AO285" i="24"/>
  <c r="AI285" i="24"/>
  <c r="AR285" i="24"/>
  <c r="AH286" i="24"/>
  <c r="AX285" i="24"/>
  <c r="AL285" i="24"/>
  <c r="AU285" i="24"/>
  <c r="AS284" i="24"/>
  <c r="AT284" i="24"/>
  <c r="AV284" i="24"/>
  <c r="AW284" i="24"/>
  <c r="AM284" i="24"/>
  <c r="AY284" i="24"/>
  <c r="BA284" i="24"/>
  <c r="BD284" i="24"/>
  <c r="AZ284" i="24"/>
  <c r="BE284" i="24"/>
  <c r="AK284" i="24"/>
  <c r="AN284" i="24"/>
  <c r="AP284" i="24"/>
  <c r="AJ284" i="24"/>
  <c r="AQ284" i="24"/>
  <c r="D105" i="25"/>
  <c r="K105" i="25"/>
  <c r="F105" i="25"/>
  <c r="G105" i="25"/>
  <c r="C105" i="25"/>
  <c r="I105" i="25"/>
  <c r="J105" i="25"/>
  <c r="E225" i="26"/>
  <c r="B225" i="26"/>
  <c r="A226" i="26"/>
  <c r="D224" i="26"/>
  <c r="C224" i="26"/>
  <c r="H224" i="26"/>
  <c r="F224" i="26"/>
  <c r="G224" i="26"/>
  <c r="A107" i="25"/>
  <c r="H106" i="25"/>
  <c r="B106" i="25"/>
  <c r="E106" i="25"/>
  <c r="T106" i="14"/>
  <c r="D106" i="14"/>
  <c r="F106" i="14"/>
  <c r="C106" i="14"/>
  <c r="S106" i="14"/>
  <c r="I106" i="14"/>
  <c r="R106" i="14"/>
  <c r="G106" i="14"/>
  <c r="J106" i="14"/>
  <c r="M106" i="14"/>
  <c r="O106" i="14"/>
  <c r="P106" i="14"/>
  <c r="L106" i="14"/>
  <c r="E107" i="14"/>
  <c r="A108" i="14"/>
  <c r="B107" i="14"/>
  <c r="H107" i="14"/>
  <c r="N107" i="14"/>
  <c r="K107" i="14"/>
  <c r="Q107" i="14"/>
  <c r="D166" i="17"/>
  <c r="A167" i="17"/>
  <c r="C166" i="34"/>
  <c r="D166" i="34"/>
  <c r="G166" i="34"/>
  <c r="F166" i="34"/>
  <c r="E167" i="34"/>
  <c r="B167" i="34"/>
  <c r="A168" i="34"/>
  <c r="C102" i="3"/>
  <c r="H102" i="3"/>
  <c r="D102" i="3"/>
  <c r="A104" i="3"/>
  <c r="E103" i="3"/>
  <c r="B103" i="3"/>
  <c r="G102" i="3"/>
  <c r="F102" i="3"/>
  <c r="C96" i="2"/>
  <c r="G96" i="2"/>
  <c r="D96" i="2"/>
  <c r="K96" i="2"/>
  <c r="F96" i="2"/>
  <c r="I96" i="2"/>
  <c r="J96" i="2"/>
  <c r="B97" i="2"/>
  <c r="E97" i="2"/>
  <c r="A98" i="2"/>
  <c r="H97" i="2"/>
  <c r="I91" i="32"/>
  <c r="E92" i="32"/>
  <c r="C92" i="32"/>
  <c r="D92" i="32" s="1"/>
  <c r="G92" i="32"/>
  <c r="H92" i="32"/>
  <c r="F93" i="32"/>
  <c r="B93" i="32"/>
  <c r="A94" i="32"/>
  <c r="CR419" i="24" l="1"/>
  <c r="CV419" i="24" s="1"/>
  <c r="CS418" i="24"/>
  <c r="CT417" i="24"/>
  <c r="CU417" i="24"/>
  <c r="CY417" i="24"/>
  <c r="CX417" i="24"/>
  <c r="CW417" i="24"/>
  <c r="BY485" i="24"/>
  <c r="BZ484" i="24"/>
  <c r="CC484" i="24"/>
  <c r="CA483" i="24"/>
  <c r="CF483" i="24"/>
  <c r="CD483" i="24"/>
  <c r="CE483" i="24"/>
  <c r="CB483" i="24"/>
  <c r="AH287" i="24"/>
  <c r="AI286" i="24"/>
  <c r="AR286" i="24"/>
  <c r="AU286" i="24"/>
  <c r="AL286" i="24"/>
  <c r="AX286" i="24"/>
  <c r="AO286" i="24"/>
  <c r="BA285" i="24"/>
  <c r="BD285" i="24"/>
  <c r="BE285" i="24"/>
  <c r="AJ285" i="24"/>
  <c r="AY285" i="24"/>
  <c r="AZ285" i="24"/>
  <c r="AQ285" i="24"/>
  <c r="AS285" i="24"/>
  <c r="AT285" i="24"/>
  <c r="AV285" i="24"/>
  <c r="AW285" i="24"/>
  <c r="AN285" i="24"/>
  <c r="AK285" i="24"/>
  <c r="AM285" i="24"/>
  <c r="AP285" i="24"/>
  <c r="B107" i="25"/>
  <c r="H107" i="25"/>
  <c r="E107" i="25"/>
  <c r="A108" i="25"/>
  <c r="E226" i="26"/>
  <c r="A227" i="26"/>
  <c r="B226" i="26"/>
  <c r="C225" i="26"/>
  <c r="D225" i="26"/>
  <c r="F225" i="26"/>
  <c r="G225" i="26"/>
  <c r="H225" i="26"/>
  <c r="G106" i="25"/>
  <c r="K106" i="25"/>
  <c r="I106" i="25"/>
  <c r="C106" i="25"/>
  <c r="F106" i="25"/>
  <c r="J106" i="25"/>
  <c r="D106" i="25"/>
  <c r="T107" i="14"/>
  <c r="G107" i="14"/>
  <c r="L107" i="14"/>
  <c r="S107" i="14"/>
  <c r="D107" i="14"/>
  <c r="R107" i="14"/>
  <c r="J107" i="14"/>
  <c r="C107" i="14"/>
  <c r="M107" i="14"/>
  <c r="F107" i="14"/>
  <c r="P107" i="14"/>
  <c r="I107" i="14"/>
  <c r="O107" i="14"/>
  <c r="H108" i="14"/>
  <c r="B108" i="14"/>
  <c r="N108" i="14"/>
  <c r="A109" i="14"/>
  <c r="Q108" i="14"/>
  <c r="K108" i="14"/>
  <c r="E108" i="14"/>
  <c r="D167" i="17"/>
  <c r="A168" i="17"/>
  <c r="E168" i="34"/>
  <c r="A169" i="34"/>
  <c r="B168" i="34"/>
  <c r="C167" i="34"/>
  <c r="F167" i="34"/>
  <c r="G167" i="34"/>
  <c r="D167" i="34"/>
  <c r="C103" i="3"/>
  <c r="D103" i="3"/>
  <c r="H103" i="3"/>
  <c r="B104" i="3"/>
  <c r="E104" i="3"/>
  <c r="A105" i="3"/>
  <c r="G103" i="3"/>
  <c r="F103" i="3"/>
  <c r="A99" i="2"/>
  <c r="H98" i="2"/>
  <c r="E98" i="2"/>
  <c r="B98" i="2"/>
  <c r="D97" i="2"/>
  <c r="C97" i="2"/>
  <c r="J97" i="2"/>
  <c r="F97" i="2"/>
  <c r="I97" i="2"/>
  <c r="G97" i="2"/>
  <c r="K97" i="2"/>
  <c r="I92" i="32"/>
  <c r="B94" i="32"/>
  <c r="F94" i="32"/>
  <c r="A95" i="32"/>
  <c r="H93" i="32"/>
  <c r="G93" i="32"/>
  <c r="C93" i="32"/>
  <c r="D93" i="32" s="1"/>
  <c r="E93" i="32"/>
  <c r="CY418" i="24" l="1"/>
  <c r="CT418" i="24"/>
  <c r="CW418" i="24"/>
  <c r="CU418" i="24"/>
  <c r="CX418" i="24"/>
  <c r="CS419" i="24"/>
  <c r="CR420" i="24"/>
  <c r="CV420" i="24" s="1"/>
  <c r="CD484" i="24"/>
  <c r="CA484" i="24"/>
  <c r="CB484" i="24"/>
  <c r="CF484" i="24"/>
  <c r="CE484" i="24"/>
  <c r="CC485" i="24"/>
  <c r="BZ485" i="24"/>
  <c r="BY486" i="24"/>
  <c r="AT286" i="24"/>
  <c r="AW286" i="24"/>
  <c r="AY286" i="24"/>
  <c r="BA286" i="24"/>
  <c r="AJ286" i="24"/>
  <c r="AM286" i="24"/>
  <c r="AN286" i="24"/>
  <c r="AP286" i="24"/>
  <c r="AV286" i="24"/>
  <c r="AQ286" i="24"/>
  <c r="AS286" i="24"/>
  <c r="AZ286" i="24"/>
  <c r="AK286" i="24"/>
  <c r="BE286" i="24"/>
  <c r="BD286" i="24"/>
  <c r="AI287" i="24"/>
  <c r="AX287" i="24"/>
  <c r="AU287" i="24"/>
  <c r="AH288" i="24"/>
  <c r="AL287" i="24"/>
  <c r="AO287" i="24"/>
  <c r="AR287" i="24"/>
  <c r="D226" i="26"/>
  <c r="F226" i="26"/>
  <c r="G226" i="26"/>
  <c r="H226" i="26"/>
  <c r="C226" i="26"/>
  <c r="B227" i="26"/>
  <c r="A228" i="26"/>
  <c r="E227" i="26"/>
  <c r="B108" i="25"/>
  <c r="E108" i="25"/>
  <c r="H108" i="25"/>
  <c r="A109" i="25"/>
  <c r="I107" i="25"/>
  <c r="J107" i="25"/>
  <c r="C107" i="25"/>
  <c r="D107" i="25"/>
  <c r="F107" i="25"/>
  <c r="G107" i="25"/>
  <c r="K107" i="25"/>
  <c r="B109" i="14"/>
  <c r="Q109" i="14"/>
  <c r="A110" i="14"/>
  <c r="E109" i="14"/>
  <c r="N109" i="14"/>
  <c r="K109" i="14"/>
  <c r="H109" i="14"/>
  <c r="T108" i="14"/>
  <c r="P108" i="14"/>
  <c r="R108" i="14"/>
  <c r="M108" i="14"/>
  <c r="I108" i="14"/>
  <c r="F108" i="14"/>
  <c r="O108" i="14"/>
  <c r="L108" i="14"/>
  <c r="C108" i="14"/>
  <c r="S108" i="14"/>
  <c r="D108" i="14"/>
  <c r="G108" i="14"/>
  <c r="J108" i="14"/>
  <c r="D168" i="17"/>
  <c r="A169" i="17"/>
  <c r="G168" i="34"/>
  <c r="F168" i="34"/>
  <c r="D168" i="34"/>
  <c r="C168" i="34"/>
  <c r="B169" i="34"/>
  <c r="E169" i="34"/>
  <c r="A170" i="34"/>
  <c r="G104" i="3"/>
  <c r="F104" i="3"/>
  <c r="D104" i="3"/>
  <c r="H104" i="3"/>
  <c r="C104" i="3"/>
  <c r="B105" i="3"/>
  <c r="E105" i="3"/>
  <c r="A106" i="3"/>
  <c r="J98" i="2"/>
  <c r="F98" i="2"/>
  <c r="D98" i="2"/>
  <c r="I98" i="2"/>
  <c r="G98" i="2"/>
  <c r="C98" i="2"/>
  <c r="K98" i="2"/>
  <c r="H99" i="2"/>
  <c r="B99" i="2"/>
  <c r="A100" i="2"/>
  <c r="E99" i="2"/>
  <c r="I93" i="32"/>
  <c r="F95" i="32"/>
  <c r="A96" i="32"/>
  <c r="B95" i="32"/>
  <c r="H94" i="32"/>
  <c r="G94" i="32"/>
  <c r="C94" i="32"/>
  <c r="D94" i="32" s="1"/>
  <c r="E94" i="32"/>
  <c r="CR421" i="24" l="1"/>
  <c r="CV421" i="24" s="1"/>
  <c r="CS420" i="24"/>
  <c r="CT419" i="24"/>
  <c r="CX419" i="24"/>
  <c r="CY419" i="24"/>
  <c r="CW419" i="24"/>
  <c r="CU419" i="24"/>
  <c r="CD485" i="24"/>
  <c r="CE485" i="24"/>
  <c r="CA485" i="24"/>
  <c r="CB485" i="24"/>
  <c r="CF485" i="24"/>
  <c r="BY487" i="24"/>
  <c r="BZ486" i="24"/>
  <c r="CC486" i="24"/>
  <c r="AM287" i="24"/>
  <c r="AP287" i="24"/>
  <c r="AQ287" i="24"/>
  <c r="AJ287" i="24"/>
  <c r="AY287" i="24"/>
  <c r="BD287" i="24"/>
  <c r="AK287" i="24"/>
  <c r="BA287" i="24"/>
  <c r="AS287" i="24"/>
  <c r="AT287" i="24"/>
  <c r="AW287" i="24"/>
  <c r="AN287" i="24"/>
  <c r="BE287" i="24"/>
  <c r="AV287" i="24"/>
  <c r="AZ287" i="24"/>
  <c r="AL288" i="24"/>
  <c r="AU288" i="24"/>
  <c r="AH289" i="24"/>
  <c r="AI288" i="24"/>
  <c r="AR288" i="24"/>
  <c r="AX288" i="24"/>
  <c r="AO288" i="24"/>
  <c r="J108" i="25"/>
  <c r="G108" i="25"/>
  <c r="I108" i="25"/>
  <c r="D108" i="25"/>
  <c r="K108" i="25"/>
  <c r="C108" i="25"/>
  <c r="F108" i="25"/>
  <c r="B228" i="26"/>
  <c r="E228" i="26"/>
  <c r="A229" i="26"/>
  <c r="C227" i="26"/>
  <c r="D227" i="26"/>
  <c r="F227" i="26"/>
  <c r="G227" i="26"/>
  <c r="H227" i="26"/>
  <c r="E109" i="25"/>
  <c r="H109" i="25"/>
  <c r="A110" i="25"/>
  <c r="B109" i="25"/>
  <c r="H110" i="14"/>
  <c r="B110" i="14"/>
  <c r="K110" i="14"/>
  <c r="Q110" i="14"/>
  <c r="N110" i="14"/>
  <c r="A111" i="14"/>
  <c r="E110" i="14"/>
  <c r="T109" i="14"/>
  <c r="I109" i="14"/>
  <c r="D109" i="14"/>
  <c r="S109" i="14"/>
  <c r="C109" i="14"/>
  <c r="F109" i="14"/>
  <c r="P109" i="14"/>
  <c r="J109" i="14"/>
  <c r="L109" i="14"/>
  <c r="O109" i="14"/>
  <c r="G109" i="14"/>
  <c r="M109" i="14"/>
  <c r="R109" i="14"/>
  <c r="D169" i="17"/>
  <c r="A170" i="17"/>
  <c r="G169" i="34"/>
  <c r="F169" i="34"/>
  <c r="D169" i="34"/>
  <c r="C169" i="34"/>
  <c r="A171" i="34"/>
  <c r="B170" i="34"/>
  <c r="E170" i="34"/>
  <c r="B106" i="3"/>
  <c r="A107" i="3"/>
  <c r="E106" i="3"/>
  <c r="G105" i="3"/>
  <c r="F105" i="3"/>
  <c r="D105" i="3"/>
  <c r="C105" i="3"/>
  <c r="H105" i="3"/>
  <c r="K99" i="2"/>
  <c r="J99" i="2"/>
  <c r="I99" i="2"/>
  <c r="D99" i="2"/>
  <c r="C99" i="2"/>
  <c r="G99" i="2"/>
  <c r="F99" i="2"/>
  <c r="H100" i="2"/>
  <c r="B100" i="2"/>
  <c r="E100" i="2"/>
  <c r="A101" i="2"/>
  <c r="I94" i="32"/>
  <c r="E95" i="32"/>
  <c r="C95" i="32"/>
  <c r="D95" i="32" s="1"/>
  <c r="F96" i="32"/>
  <c r="B96" i="32"/>
  <c r="A97" i="32"/>
  <c r="G95" i="32"/>
  <c r="H95" i="32"/>
  <c r="CX420" i="24" l="1"/>
  <c r="CY420" i="24"/>
  <c r="CT420" i="24"/>
  <c r="CW420" i="24"/>
  <c r="CU420" i="24"/>
  <c r="CS421" i="24"/>
  <c r="CR422" i="24"/>
  <c r="CV422" i="24" s="1"/>
  <c r="CF486" i="24"/>
  <c r="CE486" i="24"/>
  <c r="CA486" i="24"/>
  <c r="CB486" i="24"/>
  <c r="CD486" i="24"/>
  <c r="BZ487" i="24"/>
  <c r="CC487" i="24"/>
  <c r="BY488" i="24"/>
  <c r="AH290" i="24"/>
  <c r="AR289" i="24"/>
  <c r="AX289" i="24"/>
  <c r="AO289" i="24"/>
  <c r="AI289" i="24"/>
  <c r="AU289" i="24"/>
  <c r="AL289" i="24"/>
  <c r="AQ288" i="24"/>
  <c r="BA288" i="24"/>
  <c r="AK288" i="24"/>
  <c r="AN288" i="24"/>
  <c r="AT288" i="24"/>
  <c r="AW288" i="24"/>
  <c r="AY288" i="24"/>
  <c r="BD288" i="24"/>
  <c r="BE288" i="24"/>
  <c r="AV288" i="24"/>
  <c r="AZ288" i="24"/>
  <c r="AM288" i="24"/>
  <c r="AP288" i="24"/>
  <c r="AJ288" i="24"/>
  <c r="AS288" i="24"/>
  <c r="B110" i="25"/>
  <c r="A111" i="25"/>
  <c r="H110" i="25"/>
  <c r="E110" i="25"/>
  <c r="B229" i="26"/>
  <c r="E229" i="26"/>
  <c r="A230" i="26"/>
  <c r="F109" i="25"/>
  <c r="K109" i="25"/>
  <c r="G109" i="25"/>
  <c r="C109" i="25"/>
  <c r="J109" i="25"/>
  <c r="I109" i="25"/>
  <c r="D109" i="25"/>
  <c r="H228" i="26"/>
  <c r="F228" i="26"/>
  <c r="C228" i="26"/>
  <c r="D228" i="26"/>
  <c r="G228" i="26"/>
  <c r="H111" i="14"/>
  <c r="N111" i="14"/>
  <c r="K111" i="14"/>
  <c r="Q111" i="14"/>
  <c r="A112" i="14"/>
  <c r="E111" i="14"/>
  <c r="B111" i="14"/>
  <c r="T110" i="14"/>
  <c r="D110" i="14"/>
  <c r="G110" i="14"/>
  <c r="L110" i="14"/>
  <c r="O110" i="14"/>
  <c r="R110" i="14"/>
  <c r="I110" i="14"/>
  <c r="M110" i="14"/>
  <c r="S110" i="14"/>
  <c r="J110" i="14"/>
  <c r="P110" i="14"/>
  <c r="C110" i="14"/>
  <c r="F110" i="14"/>
  <c r="D170" i="17"/>
  <c r="A171" i="17"/>
  <c r="E171" i="34"/>
  <c r="B171" i="34"/>
  <c r="A172" i="34"/>
  <c r="G170" i="34"/>
  <c r="C170" i="34"/>
  <c r="F170" i="34"/>
  <c r="D170" i="34"/>
  <c r="G106" i="3"/>
  <c r="F106" i="3"/>
  <c r="B107" i="3"/>
  <c r="A108" i="3"/>
  <c r="E107" i="3"/>
  <c r="H106" i="3"/>
  <c r="D106" i="3"/>
  <c r="C106" i="3"/>
  <c r="B101" i="2"/>
  <c r="A102" i="2"/>
  <c r="E101" i="2"/>
  <c r="H101" i="2"/>
  <c r="G100" i="2"/>
  <c r="K100" i="2"/>
  <c r="J100" i="2"/>
  <c r="I100" i="2"/>
  <c r="D100" i="2"/>
  <c r="C100" i="2"/>
  <c r="F100" i="2"/>
  <c r="I95" i="32"/>
  <c r="H96" i="32"/>
  <c r="G96" i="32"/>
  <c r="E96" i="32"/>
  <c r="C96" i="32"/>
  <c r="D96" i="32" s="1"/>
  <c r="B97" i="32"/>
  <c r="A98" i="32"/>
  <c r="F97" i="32"/>
  <c r="CT421" i="24" l="1"/>
  <c r="CU421" i="24"/>
  <c r="CW421" i="24"/>
  <c r="CX421" i="24"/>
  <c r="CY421" i="24"/>
  <c r="CS422" i="24"/>
  <c r="CR423" i="24"/>
  <c r="CV423" i="24" s="1"/>
  <c r="CD487" i="24"/>
  <c r="CE487" i="24"/>
  <c r="CF487" i="24"/>
  <c r="CB487" i="24"/>
  <c r="CA487" i="24"/>
  <c r="BZ488" i="24"/>
  <c r="CC488" i="24"/>
  <c r="BY489" i="24"/>
  <c r="AS289" i="24"/>
  <c r="AY289" i="24"/>
  <c r="AZ289" i="24"/>
  <c r="BD289" i="24"/>
  <c r="AK289" i="24"/>
  <c r="AN289" i="24"/>
  <c r="BA289" i="24"/>
  <c r="AV289" i="24"/>
  <c r="AW289" i="24"/>
  <c r="AM289" i="24"/>
  <c r="AP289" i="24"/>
  <c r="AT289" i="24"/>
  <c r="BE289" i="24"/>
  <c r="AJ289" i="24"/>
  <c r="AQ289" i="24"/>
  <c r="AH291" i="24"/>
  <c r="AO290" i="24"/>
  <c r="AI290" i="24"/>
  <c r="AR290" i="24"/>
  <c r="AL290" i="24"/>
  <c r="AX290" i="24"/>
  <c r="AU290" i="24"/>
  <c r="B230" i="26"/>
  <c r="E230" i="26"/>
  <c r="A231" i="26"/>
  <c r="H229" i="26"/>
  <c r="F229" i="26"/>
  <c r="G229" i="26"/>
  <c r="C229" i="26"/>
  <c r="D229" i="26"/>
  <c r="H111" i="25"/>
  <c r="B111" i="25"/>
  <c r="E111" i="25"/>
  <c r="A112" i="25"/>
  <c r="C110" i="25"/>
  <c r="K110" i="25"/>
  <c r="I110" i="25"/>
  <c r="F110" i="25"/>
  <c r="G110" i="25"/>
  <c r="J110" i="25"/>
  <c r="D110" i="25"/>
  <c r="T111" i="14"/>
  <c r="C111" i="14"/>
  <c r="D111" i="14"/>
  <c r="F111" i="14"/>
  <c r="I111" i="14"/>
  <c r="S111" i="14"/>
  <c r="L111" i="14"/>
  <c r="M111" i="14"/>
  <c r="O111" i="14"/>
  <c r="P111" i="14"/>
  <c r="R111" i="14"/>
  <c r="G111" i="14"/>
  <c r="J111" i="14"/>
  <c r="Q112" i="14"/>
  <c r="B112" i="14"/>
  <c r="N112" i="14"/>
  <c r="A113" i="14"/>
  <c r="H112" i="14"/>
  <c r="K112" i="14"/>
  <c r="E112" i="14"/>
  <c r="D171" i="17"/>
  <c r="A172" i="17"/>
  <c r="E172" i="34"/>
  <c r="A173" i="34"/>
  <c r="B172" i="34"/>
  <c r="G171" i="34"/>
  <c r="F171" i="34"/>
  <c r="D171" i="34"/>
  <c r="C171" i="34"/>
  <c r="B108" i="3"/>
  <c r="A109" i="3"/>
  <c r="E108" i="3"/>
  <c r="H107" i="3"/>
  <c r="D107" i="3"/>
  <c r="C107" i="3"/>
  <c r="F107" i="3"/>
  <c r="G107" i="3"/>
  <c r="B102" i="2"/>
  <c r="H102" i="2"/>
  <c r="E102" i="2"/>
  <c r="A103" i="2"/>
  <c r="F101" i="2"/>
  <c r="D101" i="2"/>
  <c r="C101" i="2"/>
  <c r="J101" i="2"/>
  <c r="G101" i="2"/>
  <c r="K101" i="2"/>
  <c r="I101" i="2"/>
  <c r="I96" i="32"/>
  <c r="A99" i="32"/>
  <c r="F98" i="32"/>
  <c r="B98" i="32"/>
  <c r="C97" i="32"/>
  <c r="D97" i="32" s="1"/>
  <c r="E97" i="32"/>
  <c r="G97" i="32"/>
  <c r="H97" i="32"/>
  <c r="CR424" i="24" l="1"/>
  <c r="CV424" i="24" s="1"/>
  <c r="CS423" i="24"/>
  <c r="CT422" i="24"/>
  <c r="CU422" i="24"/>
  <c r="CX422" i="24"/>
  <c r="CW422" i="24"/>
  <c r="CY422" i="24"/>
  <c r="CC489" i="24"/>
  <c r="BY490" i="24"/>
  <c r="BZ489" i="24"/>
  <c r="CD488" i="24"/>
  <c r="CB488" i="24"/>
  <c r="CE488" i="24"/>
  <c r="CF488" i="24"/>
  <c r="CA488" i="24"/>
  <c r="AY290" i="24"/>
  <c r="AZ290" i="24"/>
  <c r="BA290" i="24"/>
  <c r="AN290" i="24"/>
  <c r="BD290" i="24"/>
  <c r="BE290" i="24"/>
  <c r="AP290" i="24"/>
  <c r="AM290" i="24"/>
  <c r="AT290" i="24"/>
  <c r="AW290" i="24"/>
  <c r="AS290" i="24"/>
  <c r="AV290" i="24"/>
  <c r="AQ290" i="24"/>
  <c r="AK290" i="24"/>
  <c r="AJ290" i="24"/>
  <c r="AL291" i="24"/>
  <c r="AU291" i="24"/>
  <c r="AX291" i="24"/>
  <c r="AR291" i="24"/>
  <c r="AH292" i="24"/>
  <c r="AO291" i="24"/>
  <c r="AI291" i="24"/>
  <c r="F111" i="25"/>
  <c r="J111" i="25"/>
  <c r="G111" i="25"/>
  <c r="I111" i="25"/>
  <c r="D111" i="25"/>
  <c r="C111" i="25"/>
  <c r="K111" i="25"/>
  <c r="E231" i="26"/>
  <c r="A232" i="26"/>
  <c r="B231" i="26"/>
  <c r="H112" i="25"/>
  <c r="A113" i="25"/>
  <c r="B112" i="25"/>
  <c r="E112" i="25"/>
  <c r="F230" i="26"/>
  <c r="H230" i="26"/>
  <c r="C230" i="26"/>
  <c r="G230" i="26"/>
  <c r="D230" i="26"/>
  <c r="T112" i="14"/>
  <c r="I112" i="14"/>
  <c r="J112" i="14"/>
  <c r="L112" i="14"/>
  <c r="D112" i="14"/>
  <c r="R112" i="14"/>
  <c r="M112" i="14"/>
  <c r="C112" i="14"/>
  <c r="F112" i="14"/>
  <c r="O112" i="14"/>
  <c r="S112" i="14"/>
  <c r="G112" i="14"/>
  <c r="P112" i="14"/>
  <c r="A114" i="14"/>
  <c r="Q113" i="14"/>
  <c r="H113" i="14"/>
  <c r="B113" i="14"/>
  <c r="N113" i="14"/>
  <c r="E113" i="14"/>
  <c r="K113" i="14"/>
  <c r="D172" i="17"/>
  <c r="A173" i="17"/>
  <c r="F172" i="34"/>
  <c r="D172" i="34"/>
  <c r="C172" i="34"/>
  <c r="G172" i="34"/>
  <c r="A174" i="34"/>
  <c r="E173" i="34"/>
  <c r="B173" i="34"/>
  <c r="F108" i="3"/>
  <c r="G108" i="3"/>
  <c r="E109" i="3"/>
  <c r="B109" i="3"/>
  <c r="A110" i="3"/>
  <c r="H108" i="3"/>
  <c r="D108" i="3"/>
  <c r="C108" i="3"/>
  <c r="E103" i="2"/>
  <c r="H103" i="2"/>
  <c r="B103" i="2"/>
  <c r="A104" i="2"/>
  <c r="D102" i="2"/>
  <c r="G102" i="2"/>
  <c r="I102" i="2"/>
  <c r="C102" i="2"/>
  <c r="K102" i="2"/>
  <c r="J102" i="2"/>
  <c r="F102" i="2"/>
  <c r="I97" i="32"/>
  <c r="E98" i="32"/>
  <c r="C98" i="32"/>
  <c r="D98" i="32" s="1"/>
  <c r="H98" i="32"/>
  <c r="G98" i="32"/>
  <c r="A100" i="32"/>
  <c r="F99" i="32"/>
  <c r="B99" i="32"/>
  <c r="CU423" i="24" l="1"/>
  <c r="CW423" i="24"/>
  <c r="CX423" i="24"/>
  <c r="CT423" i="24"/>
  <c r="CY423" i="24"/>
  <c r="CR425" i="24"/>
  <c r="CV425" i="24" s="1"/>
  <c r="CS424" i="24"/>
  <c r="CD489" i="24"/>
  <c r="CB489" i="24"/>
  <c r="CF489" i="24"/>
  <c r="CA489" i="24"/>
  <c r="CE489" i="24"/>
  <c r="BY491" i="24"/>
  <c r="BZ490" i="24"/>
  <c r="CC490" i="24"/>
  <c r="AV291" i="24"/>
  <c r="AY291" i="24"/>
  <c r="AM291" i="24"/>
  <c r="AN291" i="24"/>
  <c r="AJ291" i="24"/>
  <c r="AK291" i="24"/>
  <c r="BA291" i="24"/>
  <c r="AQ291" i="24"/>
  <c r="AW291" i="24"/>
  <c r="AZ291" i="24"/>
  <c r="BE291" i="24"/>
  <c r="BD291" i="24"/>
  <c r="AP291" i="24"/>
  <c r="AT291" i="24"/>
  <c r="AS291" i="24"/>
  <c r="AR292" i="24"/>
  <c r="AU292" i="24"/>
  <c r="AX292" i="24"/>
  <c r="AI292" i="24"/>
  <c r="AO292" i="24"/>
  <c r="AH293" i="24"/>
  <c r="AL292" i="24"/>
  <c r="G231" i="26"/>
  <c r="C231" i="26"/>
  <c r="D231" i="26"/>
  <c r="F231" i="26"/>
  <c r="H231" i="26"/>
  <c r="E232" i="26"/>
  <c r="B232" i="26"/>
  <c r="A233" i="26"/>
  <c r="I112" i="25"/>
  <c r="K112" i="25"/>
  <c r="F112" i="25"/>
  <c r="G112" i="25"/>
  <c r="C112" i="25"/>
  <c r="D112" i="25"/>
  <c r="J112" i="25"/>
  <c r="B113" i="25"/>
  <c r="A114" i="25"/>
  <c r="E113" i="25"/>
  <c r="H113" i="25"/>
  <c r="T113" i="14"/>
  <c r="R113" i="14"/>
  <c r="C113" i="14"/>
  <c r="L113" i="14"/>
  <c r="I113" i="14"/>
  <c r="P113" i="14"/>
  <c r="J113" i="14"/>
  <c r="O113" i="14"/>
  <c r="F113" i="14"/>
  <c r="G113" i="14"/>
  <c r="M113" i="14"/>
  <c r="S113" i="14"/>
  <c r="D113" i="14"/>
  <c r="B114" i="14"/>
  <c r="E114" i="14"/>
  <c r="A115" i="14"/>
  <c r="Q114" i="14"/>
  <c r="N114" i="14"/>
  <c r="H114" i="14"/>
  <c r="K114" i="14"/>
  <c r="D173" i="17"/>
  <c r="A174" i="17"/>
  <c r="E174" i="34"/>
  <c r="B174" i="34"/>
  <c r="A175" i="34"/>
  <c r="G173" i="34"/>
  <c r="F173" i="34"/>
  <c r="C173" i="34"/>
  <c r="D173" i="34"/>
  <c r="F109" i="3"/>
  <c r="G109" i="3"/>
  <c r="B110" i="3"/>
  <c r="A111" i="3"/>
  <c r="E110" i="3"/>
  <c r="C109" i="3"/>
  <c r="D109" i="3"/>
  <c r="H109" i="3"/>
  <c r="I103" i="2"/>
  <c r="G103" i="2"/>
  <c r="F103" i="2"/>
  <c r="D103" i="2"/>
  <c r="J103" i="2"/>
  <c r="K103" i="2"/>
  <c r="C103" i="2"/>
  <c r="H104" i="2"/>
  <c r="B104" i="2"/>
  <c r="E104" i="2"/>
  <c r="A105" i="2"/>
  <c r="I98" i="32"/>
  <c r="G99" i="32"/>
  <c r="H99" i="32"/>
  <c r="E99" i="32"/>
  <c r="C99" i="32"/>
  <c r="D99" i="32" s="1"/>
  <c r="A101" i="32"/>
  <c r="F100" i="32"/>
  <c r="B100" i="32"/>
  <c r="CU424" i="24" l="1"/>
  <c r="CW424" i="24"/>
  <c r="CX424" i="24"/>
  <c r="CY424" i="24"/>
  <c r="CT424" i="24"/>
  <c r="CR426" i="24"/>
  <c r="CV426" i="24" s="1"/>
  <c r="CS425" i="24"/>
  <c r="CA490" i="24"/>
  <c r="CE490" i="24"/>
  <c r="CF490" i="24"/>
  <c r="CB490" i="24"/>
  <c r="CD490" i="24"/>
  <c r="BY492" i="24"/>
  <c r="BZ491" i="24"/>
  <c r="CC491" i="24"/>
  <c r="AX293" i="24"/>
  <c r="AH294" i="24"/>
  <c r="AU293" i="24"/>
  <c r="AL293" i="24"/>
  <c r="AR293" i="24"/>
  <c r="AO293" i="24"/>
  <c r="AI293" i="24"/>
  <c r="AJ292" i="24"/>
  <c r="BE292" i="24"/>
  <c r="AM292" i="24"/>
  <c r="AP292" i="24"/>
  <c r="AQ292" i="24"/>
  <c r="BA292" i="24"/>
  <c r="AW292" i="24"/>
  <c r="BD292" i="24"/>
  <c r="AN292" i="24"/>
  <c r="AY292" i="24"/>
  <c r="AK292" i="24"/>
  <c r="AT292" i="24"/>
  <c r="AV292" i="24"/>
  <c r="AZ292" i="24"/>
  <c r="AS292" i="24"/>
  <c r="A115" i="25"/>
  <c r="E114" i="25"/>
  <c r="B114" i="25"/>
  <c r="H114" i="25"/>
  <c r="D232" i="26"/>
  <c r="G232" i="26"/>
  <c r="H232" i="26"/>
  <c r="F232" i="26"/>
  <c r="C232" i="26"/>
  <c r="A234" i="26"/>
  <c r="B233" i="26"/>
  <c r="E233" i="26"/>
  <c r="I113" i="25"/>
  <c r="G113" i="25"/>
  <c r="J113" i="25"/>
  <c r="K113" i="25"/>
  <c r="D113" i="25"/>
  <c r="C113" i="25"/>
  <c r="F113" i="25"/>
  <c r="T114" i="14"/>
  <c r="M114" i="14"/>
  <c r="L114" i="14"/>
  <c r="O114" i="14"/>
  <c r="I114" i="14"/>
  <c r="G114" i="14"/>
  <c r="S114" i="14"/>
  <c r="F114" i="14"/>
  <c r="C114" i="14"/>
  <c r="P114" i="14"/>
  <c r="D114" i="14"/>
  <c r="J114" i="14"/>
  <c r="R114" i="14"/>
  <c r="N115" i="14"/>
  <c r="Q115" i="14"/>
  <c r="B115" i="14"/>
  <c r="E115" i="14"/>
  <c r="K115" i="14"/>
  <c r="A116" i="14"/>
  <c r="H115" i="14"/>
  <c r="D174" i="17"/>
  <c r="A175" i="17"/>
  <c r="A176" i="34"/>
  <c r="E175" i="34"/>
  <c r="B175" i="34"/>
  <c r="F174" i="34"/>
  <c r="D174" i="34"/>
  <c r="C174" i="34"/>
  <c r="G174" i="34"/>
  <c r="H110" i="3"/>
  <c r="D110" i="3"/>
  <c r="C110" i="3"/>
  <c r="G110" i="3"/>
  <c r="F110" i="3"/>
  <c r="B111" i="3"/>
  <c r="E111" i="3"/>
  <c r="A112" i="3"/>
  <c r="J104" i="2"/>
  <c r="K104" i="2"/>
  <c r="G104" i="2"/>
  <c r="F104" i="2"/>
  <c r="C104" i="2"/>
  <c r="I104" i="2"/>
  <c r="D104" i="2"/>
  <c r="H105" i="2"/>
  <c r="B105" i="2"/>
  <c r="E105" i="2"/>
  <c r="A106" i="2"/>
  <c r="I99" i="32"/>
  <c r="E100" i="32"/>
  <c r="C100" i="32"/>
  <c r="D100" i="32" s="1"/>
  <c r="B101" i="32"/>
  <c r="F101" i="32"/>
  <c r="A102" i="32"/>
  <c r="H100" i="32"/>
  <c r="G100" i="32"/>
  <c r="CW425" i="24" l="1"/>
  <c r="CX425" i="24"/>
  <c r="CY425" i="24"/>
  <c r="CU425" i="24"/>
  <c r="CT425" i="24"/>
  <c r="CS426" i="24"/>
  <c r="CR427" i="24"/>
  <c r="CV427" i="24" s="1"/>
  <c r="CB491" i="24"/>
  <c r="CD491" i="24"/>
  <c r="CE491" i="24"/>
  <c r="CF491" i="24"/>
  <c r="CA491" i="24"/>
  <c r="BZ492" i="24"/>
  <c r="CC492" i="24"/>
  <c r="BY493" i="24"/>
  <c r="AN293" i="24"/>
  <c r="AJ293" i="24"/>
  <c r="AK293" i="24"/>
  <c r="AY293" i="24"/>
  <c r="BD293" i="24"/>
  <c r="BE293" i="24"/>
  <c r="AP293" i="24"/>
  <c r="AM293" i="24"/>
  <c r="AZ293" i="24"/>
  <c r="AQ293" i="24"/>
  <c r="AS293" i="24"/>
  <c r="AT293" i="24"/>
  <c r="AV293" i="24"/>
  <c r="AW293" i="24"/>
  <c r="BA293" i="24"/>
  <c r="AO294" i="24"/>
  <c r="AI294" i="24"/>
  <c r="AL294" i="24"/>
  <c r="AX294" i="24"/>
  <c r="AH295" i="24"/>
  <c r="AR294" i="24"/>
  <c r="AU294" i="24"/>
  <c r="I114" i="25"/>
  <c r="C114" i="25"/>
  <c r="K114" i="25"/>
  <c r="J114" i="25"/>
  <c r="D114" i="25"/>
  <c r="F114" i="25"/>
  <c r="G114" i="25"/>
  <c r="D233" i="26"/>
  <c r="H233" i="26"/>
  <c r="G233" i="26"/>
  <c r="C233" i="26"/>
  <c r="F233" i="26"/>
  <c r="E234" i="26"/>
  <c r="A235" i="26"/>
  <c r="B234" i="26"/>
  <c r="H115" i="25"/>
  <c r="E115" i="25"/>
  <c r="B115" i="25"/>
  <c r="A116" i="25"/>
  <c r="T115" i="14"/>
  <c r="M115" i="14"/>
  <c r="R115" i="14"/>
  <c r="S115" i="14"/>
  <c r="P115" i="14"/>
  <c r="C115" i="14"/>
  <c r="J115" i="14"/>
  <c r="L115" i="14"/>
  <c r="O115" i="14"/>
  <c r="G115" i="14"/>
  <c r="D115" i="14"/>
  <c r="F115" i="14"/>
  <c r="I115" i="14"/>
  <c r="A117" i="14"/>
  <c r="K116" i="14"/>
  <c r="H116" i="14"/>
  <c r="N116" i="14"/>
  <c r="Q116" i="14"/>
  <c r="B116" i="14"/>
  <c r="E116" i="14"/>
  <c r="D175" i="17"/>
  <c r="A176" i="17"/>
  <c r="D175" i="34"/>
  <c r="C175" i="34"/>
  <c r="G175" i="34"/>
  <c r="F175" i="34"/>
  <c r="E176" i="34"/>
  <c r="B176" i="34"/>
  <c r="A177" i="34"/>
  <c r="A113" i="3"/>
  <c r="B112" i="3"/>
  <c r="E112" i="3"/>
  <c r="G111" i="3"/>
  <c r="F111" i="3"/>
  <c r="H111" i="3"/>
  <c r="D111" i="3"/>
  <c r="C111" i="3"/>
  <c r="A107" i="2"/>
  <c r="E106" i="2"/>
  <c r="H106" i="2"/>
  <c r="B106" i="2"/>
  <c r="G105" i="2"/>
  <c r="C105" i="2"/>
  <c r="I105" i="2"/>
  <c r="F105" i="2"/>
  <c r="J105" i="2"/>
  <c r="D105" i="2"/>
  <c r="K105" i="2"/>
  <c r="I100" i="32"/>
  <c r="A103" i="32"/>
  <c r="B102" i="32"/>
  <c r="F102" i="32"/>
  <c r="E101" i="32"/>
  <c r="C101" i="32"/>
  <c r="D101" i="32" s="1"/>
  <c r="H101" i="32"/>
  <c r="G101" i="32"/>
  <c r="CR428" i="24" l="1"/>
  <c r="CV428" i="24" s="1"/>
  <c r="CS427" i="24"/>
  <c r="CT426" i="24"/>
  <c r="CU426" i="24"/>
  <c r="CW426" i="24"/>
  <c r="CX426" i="24"/>
  <c r="CY426" i="24"/>
  <c r="CC493" i="24"/>
  <c r="BY494" i="24"/>
  <c r="BZ493" i="24"/>
  <c r="CA492" i="24"/>
  <c r="CB492" i="24"/>
  <c r="CE492" i="24"/>
  <c r="CD492" i="24"/>
  <c r="CF492" i="24"/>
  <c r="AH296" i="24"/>
  <c r="AI295" i="24"/>
  <c r="AU295" i="24"/>
  <c r="AL295" i="24"/>
  <c r="AO295" i="24"/>
  <c r="AR295" i="24"/>
  <c r="AX295" i="24"/>
  <c r="AQ294" i="24"/>
  <c r="AY294" i="24"/>
  <c r="AN294" i="24"/>
  <c r="AT294" i="24"/>
  <c r="AW294" i="24"/>
  <c r="BA294" i="24"/>
  <c r="AS294" i="24"/>
  <c r="AM294" i="24"/>
  <c r="AJ294" i="24"/>
  <c r="AK294" i="24"/>
  <c r="AV294" i="24"/>
  <c r="AZ294" i="24"/>
  <c r="BE294" i="24"/>
  <c r="AP294" i="24"/>
  <c r="BD294" i="24"/>
  <c r="E116" i="25"/>
  <c r="B116" i="25"/>
  <c r="A117" i="25"/>
  <c r="H116" i="25"/>
  <c r="F115" i="25"/>
  <c r="I115" i="25"/>
  <c r="K115" i="25"/>
  <c r="D115" i="25"/>
  <c r="C115" i="25"/>
  <c r="G115" i="25"/>
  <c r="J115" i="25"/>
  <c r="C234" i="26"/>
  <c r="G234" i="26"/>
  <c r="H234" i="26"/>
  <c r="F234" i="26"/>
  <c r="D234" i="26"/>
  <c r="B235" i="26"/>
  <c r="E235" i="26"/>
  <c r="A236" i="26"/>
  <c r="T116" i="14"/>
  <c r="C116" i="14"/>
  <c r="I116" i="14"/>
  <c r="J116" i="14"/>
  <c r="D116" i="14"/>
  <c r="O116" i="14"/>
  <c r="F116" i="14"/>
  <c r="G116" i="14"/>
  <c r="L116" i="14"/>
  <c r="M116" i="14"/>
  <c r="R116" i="14"/>
  <c r="S116" i="14"/>
  <c r="P116" i="14"/>
  <c r="E117" i="14"/>
  <c r="N117" i="14"/>
  <c r="Q117" i="14"/>
  <c r="A118" i="14"/>
  <c r="B117" i="14"/>
  <c r="H117" i="14"/>
  <c r="K117" i="14"/>
  <c r="D176" i="17"/>
  <c r="A177" i="17"/>
  <c r="D176" i="34"/>
  <c r="C176" i="34"/>
  <c r="G176" i="34"/>
  <c r="F176" i="34"/>
  <c r="A178" i="34"/>
  <c r="E177" i="34"/>
  <c r="B177" i="34"/>
  <c r="G112" i="3"/>
  <c r="F112" i="3"/>
  <c r="D112" i="3"/>
  <c r="H112" i="3"/>
  <c r="C112" i="3"/>
  <c r="A114" i="3"/>
  <c r="B113" i="3"/>
  <c r="E113" i="3"/>
  <c r="F106" i="2"/>
  <c r="K106" i="2"/>
  <c r="J106" i="2"/>
  <c r="C106" i="2"/>
  <c r="D106" i="2"/>
  <c r="G106" i="2"/>
  <c r="I106" i="2"/>
  <c r="H107" i="2"/>
  <c r="A108" i="2"/>
  <c r="B107" i="2"/>
  <c r="E107" i="2"/>
  <c r="I101" i="32"/>
  <c r="H102" i="32"/>
  <c r="G102" i="32"/>
  <c r="E102" i="32"/>
  <c r="C102" i="32"/>
  <c r="D102" i="32" s="1"/>
  <c r="F103" i="32"/>
  <c r="A104" i="32"/>
  <c r="B103" i="32"/>
  <c r="CU427" i="24" l="1"/>
  <c r="CW427" i="24"/>
  <c r="CT427" i="24"/>
  <c r="CX427" i="24"/>
  <c r="CY427" i="24"/>
  <c r="CR429" i="24"/>
  <c r="CV429" i="24" s="1"/>
  <c r="CS428" i="24"/>
  <c r="CE493" i="24"/>
  <c r="CA493" i="24"/>
  <c r="CB493" i="24"/>
  <c r="CD493" i="24"/>
  <c r="CF493" i="24"/>
  <c r="BZ494" i="24"/>
  <c r="CC494" i="24"/>
  <c r="BY495" i="24"/>
  <c r="AK295" i="24"/>
  <c r="AM295" i="24"/>
  <c r="AJ295" i="24"/>
  <c r="AW295" i="24"/>
  <c r="BA295" i="24"/>
  <c r="AP295" i="24"/>
  <c r="AV295" i="24"/>
  <c r="AQ295" i="24"/>
  <c r="AS295" i="24"/>
  <c r="BE295" i="24"/>
  <c r="AZ295" i="24"/>
  <c r="BD295" i="24"/>
  <c r="AT295" i="24"/>
  <c r="AN295" i="24"/>
  <c r="AY295" i="24"/>
  <c r="AX296" i="24"/>
  <c r="AU296" i="24"/>
  <c r="AO296" i="24"/>
  <c r="AI296" i="24"/>
  <c r="AR296" i="24"/>
  <c r="AL296" i="24"/>
  <c r="AH297" i="24"/>
  <c r="B117" i="25"/>
  <c r="A118" i="25"/>
  <c r="H117" i="25"/>
  <c r="E117" i="25"/>
  <c r="E236" i="26"/>
  <c r="B236" i="26"/>
  <c r="A237" i="26"/>
  <c r="D116" i="25"/>
  <c r="G116" i="25"/>
  <c r="I116" i="25"/>
  <c r="F116" i="25"/>
  <c r="C116" i="25"/>
  <c r="J116" i="25"/>
  <c r="K116" i="25"/>
  <c r="H235" i="26"/>
  <c r="F235" i="26"/>
  <c r="G235" i="26"/>
  <c r="C235" i="26"/>
  <c r="D235" i="26"/>
  <c r="T117" i="14"/>
  <c r="F117" i="14"/>
  <c r="L117" i="14"/>
  <c r="M117" i="14"/>
  <c r="P117" i="14"/>
  <c r="C117" i="14"/>
  <c r="R117" i="14"/>
  <c r="D117" i="14"/>
  <c r="O117" i="14"/>
  <c r="G117" i="14"/>
  <c r="I117" i="14"/>
  <c r="S117" i="14"/>
  <c r="J117" i="14"/>
  <c r="Q118" i="14"/>
  <c r="E118" i="14"/>
  <c r="A119" i="14"/>
  <c r="N118" i="14"/>
  <c r="K118" i="14"/>
  <c r="H118" i="14"/>
  <c r="B118" i="14"/>
  <c r="D177" i="17"/>
  <c r="A178" i="17"/>
  <c r="B178" i="34"/>
  <c r="A179" i="34"/>
  <c r="E178" i="34"/>
  <c r="G177" i="34"/>
  <c r="D177" i="34"/>
  <c r="F177" i="34"/>
  <c r="C177" i="34"/>
  <c r="G113" i="3"/>
  <c r="F113" i="3"/>
  <c r="E114" i="3"/>
  <c r="A115" i="3"/>
  <c r="B114" i="3"/>
  <c r="H113" i="3"/>
  <c r="D113" i="3"/>
  <c r="C113" i="3"/>
  <c r="H108" i="2"/>
  <c r="E108" i="2"/>
  <c r="A109" i="2"/>
  <c r="B108" i="2"/>
  <c r="I107" i="2"/>
  <c r="C107" i="2"/>
  <c r="F107" i="2"/>
  <c r="D107" i="2"/>
  <c r="K107" i="2"/>
  <c r="J107" i="2"/>
  <c r="G107" i="2"/>
  <c r="I102" i="32"/>
  <c r="E103" i="32"/>
  <c r="C103" i="32"/>
  <c r="D103" i="32" s="1"/>
  <c r="F104" i="32"/>
  <c r="A105" i="32"/>
  <c r="B104" i="32"/>
  <c r="H103" i="32"/>
  <c r="G103" i="32"/>
  <c r="CW428" i="24" l="1"/>
  <c r="CX428" i="24"/>
  <c r="CT428" i="24"/>
  <c r="CU428" i="24"/>
  <c r="CY428" i="24"/>
  <c r="CR430" i="24"/>
  <c r="CV430" i="24" s="1"/>
  <c r="CS429" i="24"/>
  <c r="BZ495" i="24"/>
  <c r="CC495" i="24"/>
  <c r="BY496" i="24"/>
  <c r="CD494" i="24"/>
  <c r="CA494" i="24"/>
  <c r="CB494" i="24"/>
  <c r="CE494" i="24"/>
  <c r="CF494" i="24"/>
  <c r="AO297" i="24"/>
  <c r="AU297" i="24"/>
  <c r="AH298" i="24"/>
  <c r="AI297" i="24"/>
  <c r="AL297" i="24"/>
  <c r="AX297" i="24"/>
  <c r="AR297" i="24"/>
  <c r="BE296" i="24"/>
  <c r="AJ296" i="24"/>
  <c r="AS296" i="24"/>
  <c r="AV296" i="24"/>
  <c r="AW296" i="24"/>
  <c r="AP296" i="24"/>
  <c r="AK296" i="24"/>
  <c r="AM296" i="24"/>
  <c r="AY296" i="24"/>
  <c r="AT296" i="24"/>
  <c r="AQ296" i="24"/>
  <c r="BD296" i="24"/>
  <c r="AN296" i="24"/>
  <c r="AZ296" i="24"/>
  <c r="BA296" i="24"/>
  <c r="C236" i="26"/>
  <c r="D236" i="26"/>
  <c r="H236" i="26"/>
  <c r="F236" i="26"/>
  <c r="G236" i="26"/>
  <c r="H118" i="25"/>
  <c r="E118" i="25"/>
  <c r="A119" i="25"/>
  <c r="B118" i="25"/>
  <c r="B237" i="26"/>
  <c r="E237" i="26"/>
  <c r="A238" i="26"/>
  <c r="C117" i="25"/>
  <c r="K117" i="25"/>
  <c r="I117" i="25"/>
  <c r="D117" i="25"/>
  <c r="F117" i="25"/>
  <c r="J117" i="25"/>
  <c r="G117" i="25"/>
  <c r="T118" i="14"/>
  <c r="R118" i="14"/>
  <c r="D118" i="14"/>
  <c r="F118" i="14"/>
  <c r="J118" i="14"/>
  <c r="G118" i="14"/>
  <c r="P118" i="14"/>
  <c r="S118" i="14"/>
  <c r="C118" i="14"/>
  <c r="M118" i="14"/>
  <c r="O118" i="14"/>
  <c r="L118" i="14"/>
  <c r="I118" i="14"/>
  <c r="H119" i="14"/>
  <c r="N119" i="14"/>
  <c r="Q119" i="14"/>
  <c r="B119" i="14"/>
  <c r="E119" i="14"/>
  <c r="K119" i="14"/>
  <c r="A120" i="14"/>
  <c r="D178" i="17"/>
  <c r="A179" i="17"/>
  <c r="E179" i="34"/>
  <c r="B179" i="34"/>
  <c r="A180" i="34"/>
  <c r="G178" i="34"/>
  <c r="D178" i="34"/>
  <c r="C178" i="34"/>
  <c r="F178" i="34"/>
  <c r="D114" i="3"/>
  <c r="H114" i="3"/>
  <c r="C114" i="3"/>
  <c r="A116" i="3"/>
  <c r="E115" i="3"/>
  <c r="B115" i="3"/>
  <c r="G114" i="3"/>
  <c r="F114" i="3"/>
  <c r="G108" i="2"/>
  <c r="D108" i="2"/>
  <c r="F108" i="2"/>
  <c r="J108" i="2"/>
  <c r="I108" i="2"/>
  <c r="C108" i="2"/>
  <c r="K108" i="2"/>
  <c r="H109" i="2"/>
  <c r="B109" i="2"/>
  <c r="E109" i="2"/>
  <c r="A110" i="2"/>
  <c r="I103" i="32"/>
  <c r="H104" i="32"/>
  <c r="G104" i="32"/>
  <c r="C104" i="32"/>
  <c r="D104" i="32" s="1"/>
  <c r="E104" i="32"/>
  <c r="A106" i="32"/>
  <c r="B105" i="32"/>
  <c r="F105" i="32"/>
  <c r="CY429" i="24" l="1"/>
  <c r="CU429" i="24"/>
  <c r="CT429" i="24"/>
  <c r="CX429" i="24"/>
  <c r="CW429" i="24"/>
  <c r="CS430" i="24"/>
  <c r="CR431" i="24"/>
  <c r="CV431" i="24" s="1"/>
  <c r="CC496" i="24"/>
  <c r="BZ496" i="24"/>
  <c r="BY497" i="24"/>
  <c r="CA495" i="24"/>
  <c r="CB495" i="24"/>
  <c r="CE495" i="24"/>
  <c r="CF495" i="24"/>
  <c r="CD495" i="24"/>
  <c r="AJ297" i="24"/>
  <c r="AK297" i="24"/>
  <c r="AP297" i="24"/>
  <c r="AQ297" i="24"/>
  <c r="BE297" i="24"/>
  <c r="AS297" i="24"/>
  <c r="AZ297" i="24"/>
  <c r="AN297" i="24"/>
  <c r="BD297" i="24"/>
  <c r="AT297" i="24"/>
  <c r="AY297" i="24"/>
  <c r="AV297" i="24"/>
  <c r="BA297" i="24"/>
  <c r="AW297" i="24"/>
  <c r="AM297" i="24"/>
  <c r="AO298" i="24"/>
  <c r="AR298" i="24"/>
  <c r="AU298" i="24"/>
  <c r="AI298" i="24"/>
  <c r="AX298" i="24"/>
  <c r="AH299" i="24"/>
  <c r="AL298" i="24"/>
  <c r="D118" i="25"/>
  <c r="C118" i="25"/>
  <c r="F118" i="25"/>
  <c r="I118" i="25"/>
  <c r="K118" i="25"/>
  <c r="G118" i="25"/>
  <c r="J118" i="25"/>
  <c r="B119" i="25"/>
  <c r="H119" i="25"/>
  <c r="E119" i="25"/>
  <c r="A120" i="25"/>
  <c r="A239" i="26"/>
  <c r="E238" i="26"/>
  <c r="B238" i="26"/>
  <c r="D237" i="26"/>
  <c r="F237" i="26"/>
  <c r="C237" i="26"/>
  <c r="G237" i="26"/>
  <c r="H237" i="26"/>
  <c r="T119" i="14"/>
  <c r="M119" i="14"/>
  <c r="F119" i="14"/>
  <c r="G119" i="14"/>
  <c r="C119" i="14"/>
  <c r="D119" i="14"/>
  <c r="I119" i="14"/>
  <c r="J119" i="14"/>
  <c r="R119" i="14"/>
  <c r="S119" i="14"/>
  <c r="L119" i="14"/>
  <c r="O119" i="14"/>
  <c r="P119" i="14"/>
  <c r="A121" i="14"/>
  <c r="H120" i="14"/>
  <c r="K120" i="14"/>
  <c r="N120" i="14"/>
  <c r="B120" i="14"/>
  <c r="E120" i="14"/>
  <c r="Q120" i="14"/>
  <c r="D179" i="17"/>
  <c r="A180" i="17"/>
  <c r="E180" i="34"/>
  <c r="B180" i="34"/>
  <c r="A181" i="34"/>
  <c r="G179" i="34"/>
  <c r="F179" i="34"/>
  <c r="D179" i="34"/>
  <c r="C179" i="34"/>
  <c r="A117" i="3"/>
  <c r="B116" i="3"/>
  <c r="E116" i="3"/>
  <c r="H115" i="3"/>
  <c r="D115" i="3"/>
  <c r="C115" i="3"/>
  <c r="F115" i="3"/>
  <c r="G115" i="3"/>
  <c r="G109" i="2"/>
  <c r="C109" i="2"/>
  <c r="K109" i="2"/>
  <c r="I109" i="2"/>
  <c r="F109" i="2"/>
  <c r="D109" i="2"/>
  <c r="J109" i="2"/>
  <c r="A111" i="2"/>
  <c r="H110" i="2"/>
  <c r="B110" i="2"/>
  <c r="E110" i="2"/>
  <c r="I104" i="32"/>
  <c r="E105" i="32"/>
  <c r="C105" i="32"/>
  <c r="D105" i="32" s="1"/>
  <c r="H105" i="32"/>
  <c r="G105" i="32"/>
  <c r="F106" i="32"/>
  <c r="A107" i="32"/>
  <c r="B106" i="32"/>
  <c r="CS431" i="24" l="1"/>
  <c r="CR432" i="24"/>
  <c r="CV432" i="24" s="1"/>
  <c r="CT430" i="24"/>
  <c r="CW430" i="24"/>
  <c r="CX430" i="24"/>
  <c r="CY430" i="24"/>
  <c r="CU430" i="24"/>
  <c r="CC497" i="24"/>
  <c r="BZ497" i="24"/>
  <c r="BY498" i="24"/>
  <c r="CD496" i="24"/>
  <c r="CE496" i="24"/>
  <c r="CB496" i="24"/>
  <c r="CF496" i="24"/>
  <c r="CA496" i="24"/>
  <c r="BA298" i="24"/>
  <c r="BD298" i="24"/>
  <c r="BE298" i="24"/>
  <c r="AY298" i="24"/>
  <c r="AS298" i="24"/>
  <c r="AZ298" i="24"/>
  <c r="AV298" i="24"/>
  <c r="AM298" i="24"/>
  <c r="AW298" i="24"/>
  <c r="AJ298" i="24"/>
  <c r="AK298" i="24"/>
  <c r="AN298" i="24"/>
  <c r="AP298" i="24"/>
  <c r="AT298" i="24"/>
  <c r="AQ298" i="24"/>
  <c r="AI299" i="24"/>
  <c r="AX299" i="24"/>
  <c r="AR299" i="24"/>
  <c r="AU299" i="24"/>
  <c r="AH300" i="24"/>
  <c r="AO299" i="24"/>
  <c r="AL299" i="24"/>
  <c r="B120" i="25"/>
  <c r="A121" i="25"/>
  <c r="H120" i="25"/>
  <c r="E120" i="25"/>
  <c r="G119" i="25"/>
  <c r="C119" i="25"/>
  <c r="I119" i="25"/>
  <c r="F119" i="25"/>
  <c r="K119" i="25"/>
  <c r="D119" i="25"/>
  <c r="J119" i="25"/>
  <c r="D238" i="26"/>
  <c r="F238" i="26"/>
  <c r="G238" i="26"/>
  <c r="H238" i="26"/>
  <c r="C238" i="26"/>
  <c r="A240" i="26"/>
  <c r="E239" i="26"/>
  <c r="B239" i="26"/>
  <c r="T120" i="14"/>
  <c r="I120" i="14"/>
  <c r="J120" i="14"/>
  <c r="L120" i="14"/>
  <c r="F120" i="14"/>
  <c r="O120" i="14"/>
  <c r="S120" i="14"/>
  <c r="P120" i="14"/>
  <c r="R120" i="14"/>
  <c r="C120" i="14"/>
  <c r="G120" i="14"/>
  <c r="D120" i="14"/>
  <c r="M120" i="14"/>
  <c r="B121" i="14"/>
  <c r="K121" i="14"/>
  <c r="E121" i="14"/>
  <c r="Q121" i="14"/>
  <c r="H121" i="14"/>
  <c r="A122" i="14"/>
  <c r="N121" i="14"/>
  <c r="D180" i="17"/>
  <c r="A181" i="17"/>
  <c r="E181" i="34"/>
  <c r="B181" i="34"/>
  <c r="A182" i="34"/>
  <c r="D180" i="34"/>
  <c r="C180" i="34"/>
  <c r="F180" i="34"/>
  <c r="G180" i="34"/>
  <c r="G116" i="3"/>
  <c r="F116" i="3"/>
  <c r="D116" i="3"/>
  <c r="C116" i="3"/>
  <c r="H116" i="3"/>
  <c r="B117" i="3"/>
  <c r="A118" i="3"/>
  <c r="E117" i="3"/>
  <c r="D110" i="2"/>
  <c r="G110" i="2"/>
  <c r="J110" i="2"/>
  <c r="C110" i="2"/>
  <c r="F110" i="2"/>
  <c r="K110" i="2"/>
  <c r="I110" i="2"/>
  <c r="A112" i="2"/>
  <c r="B111" i="2"/>
  <c r="E111" i="2"/>
  <c r="H111" i="2"/>
  <c r="I105" i="32"/>
  <c r="E106" i="32"/>
  <c r="C106" i="32"/>
  <c r="D106" i="32" s="1"/>
  <c r="B107" i="32"/>
  <c r="A108" i="32"/>
  <c r="F107" i="32"/>
  <c r="G106" i="32"/>
  <c r="H106" i="32"/>
  <c r="CR433" i="24" l="1"/>
  <c r="CV433" i="24" s="1"/>
  <c r="CS432" i="24"/>
  <c r="CU431" i="24"/>
  <c r="CW431" i="24"/>
  <c r="CY431" i="24"/>
  <c r="CT431" i="24"/>
  <c r="CX431" i="24"/>
  <c r="BZ498" i="24"/>
  <c r="BY499" i="24"/>
  <c r="CC498" i="24"/>
  <c r="CF497" i="24"/>
  <c r="CB497" i="24"/>
  <c r="CE497" i="24"/>
  <c r="CA497" i="24"/>
  <c r="CD497" i="24"/>
  <c r="AS299" i="24"/>
  <c r="AV299" i="24"/>
  <c r="AZ299" i="24"/>
  <c r="AT299" i="24"/>
  <c r="AQ299" i="24"/>
  <c r="AP299" i="24"/>
  <c r="AY299" i="24"/>
  <c r="AW299" i="24"/>
  <c r="AM299" i="24"/>
  <c r="BA299" i="24"/>
  <c r="BE299" i="24"/>
  <c r="AJ299" i="24"/>
  <c r="AK299" i="24"/>
  <c r="AN299" i="24"/>
  <c r="BD299" i="24"/>
  <c r="AO300" i="24"/>
  <c r="AR300" i="24"/>
  <c r="AI300" i="24"/>
  <c r="AX300" i="24"/>
  <c r="AH301" i="24"/>
  <c r="AU300" i="24"/>
  <c r="AL300" i="24"/>
  <c r="D239" i="26"/>
  <c r="C239" i="26"/>
  <c r="H239" i="26"/>
  <c r="F239" i="26"/>
  <c r="G239" i="26"/>
  <c r="B240" i="26"/>
  <c r="A241" i="26"/>
  <c r="E240" i="26"/>
  <c r="H121" i="25"/>
  <c r="E121" i="25"/>
  <c r="A122" i="25"/>
  <c r="B121" i="25"/>
  <c r="J120" i="25"/>
  <c r="I120" i="25"/>
  <c r="G120" i="25"/>
  <c r="D120" i="25"/>
  <c r="K120" i="25"/>
  <c r="F120" i="25"/>
  <c r="C120" i="25"/>
  <c r="B122" i="14"/>
  <c r="H122" i="14"/>
  <c r="N122" i="14"/>
  <c r="Q122" i="14"/>
  <c r="E122" i="14"/>
  <c r="A123" i="14"/>
  <c r="K122" i="14"/>
  <c r="T121" i="14"/>
  <c r="O121" i="14"/>
  <c r="I121" i="14"/>
  <c r="L121" i="14"/>
  <c r="S121" i="14"/>
  <c r="R121" i="14"/>
  <c r="F121" i="14"/>
  <c r="G121" i="14"/>
  <c r="P121" i="14"/>
  <c r="J121" i="14"/>
  <c r="C121" i="14"/>
  <c r="D121" i="14"/>
  <c r="M121" i="14"/>
  <c r="D181" i="17"/>
  <c r="A182" i="17"/>
  <c r="B182" i="34"/>
  <c r="A183" i="34"/>
  <c r="E182" i="34"/>
  <c r="G181" i="34"/>
  <c r="F181" i="34"/>
  <c r="D181" i="34"/>
  <c r="C181" i="34"/>
  <c r="G117" i="3"/>
  <c r="F117" i="3"/>
  <c r="B118" i="3"/>
  <c r="E118" i="3"/>
  <c r="A119" i="3"/>
  <c r="H117" i="3"/>
  <c r="C117" i="3"/>
  <c r="D117" i="3"/>
  <c r="J111" i="2"/>
  <c r="C111" i="2"/>
  <c r="D111" i="2"/>
  <c r="I111" i="2"/>
  <c r="K111" i="2"/>
  <c r="F111" i="2"/>
  <c r="G111" i="2"/>
  <c r="A113" i="2"/>
  <c r="H112" i="2"/>
  <c r="E112" i="2"/>
  <c r="B112" i="2"/>
  <c r="I106" i="32"/>
  <c r="C107" i="32"/>
  <c r="D107" i="32" s="1"/>
  <c r="E107" i="32"/>
  <c r="H107" i="32"/>
  <c r="G107" i="32"/>
  <c r="B108" i="32"/>
  <c r="F108" i="32"/>
  <c r="A109" i="32"/>
  <c r="CT432" i="24" l="1"/>
  <c r="CW432" i="24"/>
  <c r="CX432" i="24"/>
  <c r="CY432" i="24"/>
  <c r="CU432" i="24"/>
  <c r="CS433" i="24"/>
  <c r="CR434" i="24"/>
  <c r="CV434" i="24" s="1"/>
  <c r="BZ499" i="24"/>
  <c r="CC499" i="24"/>
  <c r="BY500" i="24"/>
  <c r="CB498" i="24"/>
  <c r="CF498" i="24"/>
  <c r="CA498" i="24"/>
  <c r="CD498" i="24"/>
  <c r="CE498" i="24"/>
  <c r="AK300" i="24"/>
  <c r="AZ300" i="24"/>
  <c r="BA300" i="24"/>
  <c r="AM300" i="24"/>
  <c r="AN300" i="24"/>
  <c r="AJ300" i="24"/>
  <c r="AP300" i="24"/>
  <c r="AQ300" i="24"/>
  <c r="BE300" i="24"/>
  <c r="AW300" i="24"/>
  <c r="AY300" i="24"/>
  <c r="BD300" i="24"/>
  <c r="AS300" i="24"/>
  <c r="AT300" i="24"/>
  <c r="AV300" i="24"/>
  <c r="AL301" i="24"/>
  <c r="AO301" i="24"/>
  <c r="AH302" i="24"/>
  <c r="AR301" i="24"/>
  <c r="AX301" i="24"/>
  <c r="AI301" i="24"/>
  <c r="AU301" i="24"/>
  <c r="C121" i="25"/>
  <c r="G121" i="25"/>
  <c r="I121" i="25"/>
  <c r="D121" i="25"/>
  <c r="K121" i="25"/>
  <c r="F121" i="25"/>
  <c r="J121" i="25"/>
  <c r="B122" i="25"/>
  <c r="A123" i="25"/>
  <c r="H122" i="25"/>
  <c r="E122" i="25"/>
  <c r="D240" i="26"/>
  <c r="F240" i="26"/>
  <c r="C240" i="26"/>
  <c r="G240" i="26"/>
  <c r="H240" i="26"/>
  <c r="B241" i="26"/>
  <c r="E241" i="26"/>
  <c r="A242" i="26"/>
  <c r="N123" i="14"/>
  <c r="H123" i="14"/>
  <c r="K123" i="14"/>
  <c r="E123" i="14"/>
  <c r="B123" i="14"/>
  <c r="A124" i="14"/>
  <c r="Q123" i="14"/>
  <c r="T122" i="14"/>
  <c r="P122" i="14"/>
  <c r="R122" i="14"/>
  <c r="S122" i="14"/>
  <c r="F122" i="14"/>
  <c r="O122" i="14"/>
  <c r="C122" i="14"/>
  <c r="D122" i="14"/>
  <c r="L122" i="14"/>
  <c r="M122" i="14"/>
  <c r="G122" i="14"/>
  <c r="J122" i="14"/>
  <c r="I122" i="14"/>
  <c r="D182" i="17"/>
  <c r="A183" i="17"/>
  <c r="E183" i="34"/>
  <c r="B183" i="34"/>
  <c r="A184" i="34"/>
  <c r="D182" i="34"/>
  <c r="G182" i="34"/>
  <c r="F182" i="34"/>
  <c r="C182" i="34"/>
  <c r="G118" i="3"/>
  <c r="F118" i="3"/>
  <c r="D118" i="3"/>
  <c r="H118" i="3"/>
  <c r="C118" i="3"/>
  <c r="A120" i="3"/>
  <c r="E119" i="3"/>
  <c r="B119" i="3"/>
  <c r="J112" i="2"/>
  <c r="K112" i="2"/>
  <c r="F112" i="2"/>
  <c r="D112" i="2"/>
  <c r="C112" i="2"/>
  <c r="I112" i="2"/>
  <c r="G112" i="2"/>
  <c r="A114" i="2"/>
  <c r="H113" i="2"/>
  <c r="B113" i="2"/>
  <c r="E113" i="2"/>
  <c r="I107" i="32"/>
  <c r="H108" i="32"/>
  <c r="G108" i="32"/>
  <c r="A110" i="32"/>
  <c r="F109" i="32"/>
  <c r="B109" i="32"/>
  <c r="E108" i="32"/>
  <c r="C108" i="32"/>
  <c r="D108" i="32" s="1"/>
  <c r="CS434" i="24" l="1"/>
  <c r="CR435" i="24"/>
  <c r="CV435" i="24" s="1"/>
  <c r="CW433" i="24"/>
  <c r="CY433" i="24"/>
  <c r="CT433" i="24"/>
  <c r="CU433" i="24"/>
  <c r="CX433" i="24"/>
  <c r="BY501" i="24"/>
  <c r="CC500" i="24"/>
  <c r="BZ500" i="24"/>
  <c r="CA499" i="24"/>
  <c r="CD499" i="24"/>
  <c r="CE499" i="24"/>
  <c r="CF499" i="24"/>
  <c r="CB499" i="24"/>
  <c r="AR302" i="24"/>
  <c r="AU302" i="24"/>
  <c r="AL302" i="24"/>
  <c r="AH303" i="24"/>
  <c r="AI302" i="24"/>
  <c r="AX302" i="24"/>
  <c r="AO302" i="24"/>
  <c r="AY301" i="24"/>
  <c r="AZ301" i="24"/>
  <c r="BA301" i="24"/>
  <c r="AS301" i="24"/>
  <c r="AT301" i="24"/>
  <c r="AW301" i="24"/>
  <c r="AK301" i="24"/>
  <c r="AM301" i="24"/>
  <c r="AJ301" i="24"/>
  <c r="BE301" i="24"/>
  <c r="AV301" i="24"/>
  <c r="BD301" i="24"/>
  <c r="AN301" i="24"/>
  <c r="AQ301" i="24"/>
  <c r="AP301" i="24"/>
  <c r="A243" i="26"/>
  <c r="B242" i="26"/>
  <c r="E242" i="26"/>
  <c r="A124" i="25"/>
  <c r="B123" i="25"/>
  <c r="H123" i="25"/>
  <c r="E123" i="25"/>
  <c r="D241" i="26"/>
  <c r="H241" i="26"/>
  <c r="C241" i="26"/>
  <c r="F241" i="26"/>
  <c r="G241" i="26"/>
  <c r="C122" i="25"/>
  <c r="J122" i="25"/>
  <c r="K122" i="25"/>
  <c r="G122" i="25"/>
  <c r="I122" i="25"/>
  <c r="F122" i="25"/>
  <c r="D122" i="25"/>
  <c r="B124" i="14"/>
  <c r="H124" i="14"/>
  <c r="A125" i="14"/>
  <c r="E124" i="14"/>
  <c r="Q124" i="14"/>
  <c r="N124" i="14"/>
  <c r="K124" i="14"/>
  <c r="T123" i="14"/>
  <c r="P123" i="14"/>
  <c r="C123" i="14"/>
  <c r="R123" i="14"/>
  <c r="O123" i="14"/>
  <c r="M123" i="14"/>
  <c r="G123" i="14"/>
  <c r="J123" i="14"/>
  <c r="F123" i="14"/>
  <c r="I123" i="14"/>
  <c r="S123" i="14"/>
  <c r="D123" i="14"/>
  <c r="L123" i="14"/>
  <c r="D183" i="17"/>
  <c r="A184" i="17"/>
  <c r="A185" i="34"/>
  <c r="E184" i="34"/>
  <c r="B184" i="34"/>
  <c r="D183" i="34"/>
  <c r="C183" i="34"/>
  <c r="F183" i="34"/>
  <c r="G183" i="34"/>
  <c r="F119" i="3"/>
  <c r="G119" i="3"/>
  <c r="H119" i="3"/>
  <c r="D119" i="3"/>
  <c r="C119" i="3"/>
  <c r="E120" i="3"/>
  <c r="A121" i="3"/>
  <c r="B120" i="3"/>
  <c r="H114" i="2"/>
  <c r="E114" i="2"/>
  <c r="B114" i="2"/>
  <c r="A115" i="2"/>
  <c r="K113" i="2"/>
  <c r="J113" i="2"/>
  <c r="D113" i="2"/>
  <c r="C113" i="2"/>
  <c r="G113" i="2"/>
  <c r="I113" i="2"/>
  <c r="F113" i="2"/>
  <c r="I108" i="32"/>
  <c r="C109" i="32"/>
  <c r="D109" i="32" s="1"/>
  <c r="E109" i="32"/>
  <c r="A111" i="32"/>
  <c r="F110" i="32"/>
  <c r="B110" i="32"/>
  <c r="H109" i="32"/>
  <c r="G109" i="32"/>
  <c r="CS435" i="24" l="1"/>
  <c r="CR436" i="24"/>
  <c r="CV436" i="24" s="1"/>
  <c r="CT434" i="24"/>
  <c r="CU434" i="24"/>
  <c r="CX434" i="24"/>
  <c r="CW434" i="24"/>
  <c r="CY434" i="24"/>
  <c r="CF500" i="24"/>
  <c r="CA500" i="24"/>
  <c r="CB500" i="24"/>
  <c r="CE500" i="24"/>
  <c r="CD500" i="24"/>
  <c r="CC501" i="24"/>
  <c r="BY502" i="24"/>
  <c r="BZ501" i="24"/>
  <c r="AZ302" i="24"/>
  <c r="AM302" i="24"/>
  <c r="AN302" i="24"/>
  <c r="AP302" i="24"/>
  <c r="BE302" i="24"/>
  <c r="AJ302" i="24"/>
  <c r="AQ302" i="24"/>
  <c r="AT302" i="24"/>
  <c r="AV302" i="24"/>
  <c r="AY302" i="24"/>
  <c r="AK302" i="24"/>
  <c r="AW302" i="24"/>
  <c r="BA302" i="24"/>
  <c r="AS302" i="24"/>
  <c r="BD302" i="24"/>
  <c r="AH304" i="24"/>
  <c r="AO303" i="24"/>
  <c r="AL303" i="24"/>
  <c r="AX303" i="24"/>
  <c r="AU303" i="24"/>
  <c r="AI303" i="24"/>
  <c r="AR303" i="24"/>
  <c r="I123" i="25"/>
  <c r="D123" i="25"/>
  <c r="F123" i="25"/>
  <c r="G123" i="25"/>
  <c r="J123" i="25"/>
  <c r="C123" i="25"/>
  <c r="K123" i="25"/>
  <c r="B124" i="25"/>
  <c r="E124" i="25"/>
  <c r="H124" i="25"/>
  <c r="A125" i="25"/>
  <c r="H242" i="26"/>
  <c r="D242" i="26"/>
  <c r="G242" i="26"/>
  <c r="C242" i="26"/>
  <c r="F242" i="26"/>
  <c r="A244" i="26"/>
  <c r="B243" i="26"/>
  <c r="E243" i="26"/>
  <c r="E125" i="14"/>
  <c r="B125" i="14"/>
  <c r="N125" i="14"/>
  <c r="Q125" i="14"/>
  <c r="A126" i="14"/>
  <c r="H125" i="14"/>
  <c r="K125" i="14"/>
  <c r="T124" i="14"/>
  <c r="I124" i="14"/>
  <c r="J124" i="14"/>
  <c r="D124" i="14"/>
  <c r="P124" i="14"/>
  <c r="R124" i="14"/>
  <c r="O124" i="14"/>
  <c r="L124" i="14"/>
  <c r="S124" i="14"/>
  <c r="C124" i="14"/>
  <c r="G124" i="14"/>
  <c r="F124" i="14"/>
  <c r="M124" i="14"/>
  <c r="D184" i="17"/>
  <c r="A185" i="17"/>
  <c r="D184" i="34"/>
  <c r="C184" i="34"/>
  <c r="G184" i="34"/>
  <c r="F184" i="34"/>
  <c r="B185" i="34"/>
  <c r="A186" i="34"/>
  <c r="E185" i="34"/>
  <c r="A122" i="3"/>
  <c r="B121" i="3"/>
  <c r="E121" i="3"/>
  <c r="H120" i="3"/>
  <c r="C120" i="3"/>
  <c r="D120" i="3"/>
  <c r="F120" i="3"/>
  <c r="G120" i="3"/>
  <c r="B115" i="2"/>
  <c r="H115" i="2"/>
  <c r="E115" i="2"/>
  <c r="A116" i="2"/>
  <c r="J114" i="2"/>
  <c r="C114" i="2"/>
  <c r="G114" i="2"/>
  <c r="K114" i="2"/>
  <c r="F114" i="2"/>
  <c r="D114" i="2"/>
  <c r="I114" i="2"/>
  <c r="I109" i="32"/>
  <c r="E110" i="32"/>
  <c r="C110" i="32"/>
  <c r="D110" i="32" s="1"/>
  <c r="F111" i="32"/>
  <c r="A112" i="32"/>
  <c r="B111" i="32"/>
  <c r="G110" i="32"/>
  <c r="H110" i="32"/>
  <c r="CS436" i="24" l="1"/>
  <c r="CR437" i="24"/>
  <c r="CV437" i="24" s="1"/>
  <c r="CU435" i="24"/>
  <c r="CW435" i="24"/>
  <c r="CX435" i="24"/>
  <c r="CT435" i="24"/>
  <c r="CY435" i="24"/>
  <c r="CC502" i="24"/>
  <c r="BZ502" i="24"/>
  <c r="BY503" i="24"/>
  <c r="CB501" i="24"/>
  <c r="CD501" i="24"/>
  <c r="CF501" i="24"/>
  <c r="CE501" i="24"/>
  <c r="CA501" i="24"/>
  <c r="AI304" i="24"/>
  <c r="AU304" i="24"/>
  <c r="AX304" i="24"/>
  <c r="AO304" i="24"/>
  <c r="AR304" i="24"/>
  <c r="AH305" i="24"/>
  <c r="AL304" i="24"/>
  <c r="AN303" i="24"/>
  <c r="AK303" i="24"/>
  <c r="AP303" i="24"/>
  <c r="AY303" i="24"/>
  <c r="AQ303" i="24"/>
  <c r="AT303" i="24"/>
  <c r="BD303" i="24"/>
  <c r="BE303" i="24"/>
  <c r="AV303" i="24"/>
  <c r="AW303" i="24"/>
  <c r="BA303" i="24"/>
  <c r="AJ303" i="24"/>
  <c r="AZ303" i="24"/>
  <c r="AS303" i="24"/>
  <c r="AM303" i="24"/>
  <c r="A245" i="26"/>
  <c r="E244" i="26"/>
  <c r="B244" i="26"/>
  <c r="H243" i="26"/>
  <c r="G243" i="26"/>
  <c r="F243" i="26"/>
  <c r="D243" i="26"/>
  <c r="C243" i="26"/>
  <c r="A126" i="25"/>
  <c r="B125" i="25"/>
  <c r="E125" i="25"/>
  <c r="H125" i="25"/>
  <c r="F124" i="25"/>
  <c r="D124" i="25"/>
  <c r="I124" i="25"/>
  <c r="C124" i="25"/>
  <c r="G124" i="25"/>
  <c r="K124" i="25"/>
  <c r="J124" i="25"/>
  <c r="N126" i="14"/>
  <c r="H126" i="14"/>
  <c r="K126" i="14"/>
  <c r="Q126" i="14"/>
  <c r="A127" i="14"/>
  <c r="B126" i="14"/>
  <c r="E126" i="14"/>
  <c r="T125" i="14"/>
  <c r="F125" i="14"/>
  <c r="D125" i="14"/>
  <c r="G125" i="14"/>
  <c r="J125" i="14"/>
  <c r="S125" i="14"/>
  <c r="I125" i="14"/>
  <c r="L125" i="14"/>
  <c r="C125" i="14"/>
  <c r="R125" i="14"/>
  <c r="O125" i="14"/>
  <c r="P125" i="14"/>
  <c r="M125" i="14"/>
  <c r="D185" i="17"/>
  <c r="A186" i="17"/>
  <c r="E186" i="34"/>
  <c r="A187" i="34"/>
  <c r="B186" i="34"/>
  <c r="C185" i="34"/>
  <c r="F185" i="34"/>
  <c r="D185" i="34"/>
  <c r="G185" i="34"/>
  <c r="F121" i="3"/>
  <c r="G121" i="3"/>
  <c r="C121" i="3"/>
  <c r="D121" i="3"/>
  <c r="H121" i="3"/>
  <c r="B122" i="3"/>
  <c r="E122" i="3"/>
  <c r="A123" i="3"/>
  <c r="H116" i="2"/>
  <c r="A117" i="2"/>
  <c r="E116" i="2"/>
  <c r="B116" i="2"/>
  <c r="G115" i="2"/>
  <c r="C115" i="2"/>
  <c r="J115" i="2"/>
  <c r="F115" i="2"/>
  <c r="K115" i="2"/>
  <c r="I115" i="2"/>
  <c r="D115" i="2"/>
  <c r="I110" i="32"/>
  <c r="C111" i="32"/>
  <c r="D111" i="32" s="1"/>
  <c r="E111" i="32"/>
  <c r="H111" i="32"/>
  <c r="G111" i="32"/>
  <c r="A113" i="32"/>
  <c r="F112" i="32"/>
  <c r="B112" i="32"/>
  <c r="CR438" i="24" l="1"/>
  <c r="CV438" i="24" s="1"/>
  <c r="CS437" i="24"/>
  <c r="CT436" i="24"/>
  <c r="CU436" i="24"/>
  <c r="CW436" i="24"/>
  <c r="CY436" i="24"/>
  <c r="CX436" i="24"/>
  <c r="BY504" i="24"/>
  <c r="BZ503" i="24"/>
  <c r="CC503" i="24"/>
  <c r="CA502" i="24"/>
  <c r="CD502" i="24"/>
  <c r="CF502" i="24"/>
  <c r="CB502" i="24"/>
  <c r="CE502" i="24"/>
  <c r="AH306" i="24"/>
  <c r="AL305" i="24"/>
  <c r="AU305" i="24"/>
  <c r="AX305" i="24"/>
  <c r="AR305" i="24"/>
  <c r="AI305" i="24"/>
  <c r="AO305" i="24"/>
  <c r="AN304" i="24"/>
  <c r="AS304" i="24"/>
  <c r="AV304" i="24"/>
  <c r="BA304" i="24"/>
  <c r="AY304" i="24"/>
  <c r="BD304" i="24"/>
  <c r="AT304" i="24"/>
  <c r="AW304" i="24"/>
  <c r="AP304" i="24"/>
  <c r="AK304" i="24"/>
  <c r="BE304" i="24"/>
  <c r="AQ304" i="24"/>
  <c r="AZ304" i="24"/>
  <c r="AM304" i="24"/>
  <c r="AJ304" i="24"/>
  <c r="B126" i="25"/>
  <c r="E126" i="25"/>
  <c r="A127" i="25"/>
  <c r="H126" i="25"/>
  <c r="D244" i="26"/>
  <c r="G244" i="26"/>
  <c r="H244" i="26"/>
  <c r="C244" i="26"/>
  <c r="F244" i="26"/>
  <c r="J125" i="25"/>
  <c r="D125" i="25"/>
  <c r="F125" i="25"/>
  <c r="K125" i="25"/>
  <c r="G125" i="25"/>
  <c r="C125" i="25"/>
  <c r="I125" i="25"/>
  <c r="A246" i="26"/>
  <c r="B245" i="26"/>
  <c r="E245" i="26"/>
  <c r="T126" i="14"/>
  <c r="D126" i="14"/>
  <c r="P126" i="14"/>
  <c r="F126" i="14"/>
  <c r="G126" i="14"/>
  <c r="L126" i="14"/>
  <c r="M126" i="14"/>
  <c r="S126" i="14"/>
  <c r="R126" i="14"/>
  <c r="C126" i="14"/>
  <c r="O126" i="14"/>
  <c r="I126" i="14"/>
  <c r="J126" i="14"/>
  <c r="Q127" i="14"/>
  <c r="N127" i="14"/>
  <c r="A128" i="14"/>
  <c r="K127" i="14"/>
  <c r="E127" i="14"/>
  <c r="H127" i="14"/>
  <c r="B127" i="14"/>
  <c r="D186" i="17"/>
  <c r="A187" i="17"/>
  <c r="G186" i="34"/>
  <c r="F186" i="34"/>
  <c r="D186" i="34"/>
  <c r="C186" i="34"/>
  <c r="E187" i="34"/>
  <c r="A188" i="34"/>
  <c r="B187" i="34"/>
  <c r="F122" i="3"/>
  <c r="G122" i="3"/>
  <c r="D122" i="3"/>
  <c r="C122" i="3"/>
  <c r="H122" i="3"/>
  <c r="A124" i="3"/>
  <c r="E123" i="3"/>
  <c r="B123" i="3"/>
  <c r="D116" i="2"/>
  <c r="C116" i="2"/>
  <c r="J116" i="2"/>
  <c r="K116" i="2"/>
  <c r="G116" i="2"/>
  <c r="F116" i="2"/>
  <c r="I116" i="2"/>
  <c r="B117" i="2"/>
  <c r="A118" i="2"/>
  <c r="H117" i="2"/>
  <c r="E117" i="2"/>
  <c r="I111" i="32"/>
  <c r="E112" i="32"/>
  <c r="C112" i="32"/>
  <c r="D112" i="32" s="1"/>
  <c r="F113" i="32"/>
  <c r="B113" i="32"/>
  <c r="A114" i="32"/>
  <c r="H112" i="32"/>
  <c r="G112" i="32"/>
  <c r="CU437" i="24" l="1"/>
  <c r="CT437" i="24"/>
  <c r="CW437" i="24"/>
  <c r="CX437" i="24"/>
  <c r="CY437" i="24"/>
  <c r="CR439" i="24"/>
  <c r="CV439" i="24" s="1"/>
  <c r="CS438" i="24"/>
  <c r="CB503" i="24"/>
  <c r="CA503" i="24"/>
  <c r="CD503" i="24"/>
  <c r="CE503" i="24"/>
  <c r="CF503" i="24"/>
  <c r="CC504" i="24"/>
  <c r="BY505" i="24"/>
  <c r="BZ504" i="24"/>
  <c r="AQ305" i="24"/>
  <c r="BE305" i="24"/>
  <c r="AJ305" i="24"/>
  <c r="AK305" i="24"/>
  <c r="AN305" i="24"/>
  <c r="AP305" i="24"/>
  <c r="AZ305" i="24"/>
  <c r="AM305" i="24"/>
  <c r="AV305" i="24"/>
  <c r="AW305" i="24"/>
  <c r="BA305" i="24"/>
  <c r="BD305" i="24"/>
  <c r="AS305" i="24"/>
  <c r="AT305" i="24"/>
  <c r="AY305" i="24"/>
  <c r="AR306" i="24"/>
  <c r="AI306" i="24"/>
  <c r="AO306" i="24"/>
  <c r="AU306" i="24"/>
  <c r="AX306" i="24"/>
  <c r="AL306" i="24"/>
  <c r="AH307" i="24"/>
  <c r="D245" i="26"/>
  <c r="F245" i="26"/>
  <c r="G245" i="26"/>
  <c r="H245" i="26"/>
  <c r="C245" i="26"/>
  <c r="E246" i="26"/>
  <c r="B246" i="26"/>
  <c r="A247" i="26"/>
  <c r="H127" i="25"/>
  <c r="B127" i="25"/>
  <c r="E127" i="25"/>
  <c r="A128" i="25"/>
  <c r="K126" i="25"/>
  <c r="C126" i="25"/>
  <c r="I126" i="25"/>
  <c r="D126" i="25"/>
  <c r="G126" i="25"/>
  <c r="F126" i="25"/>
  <c r="J126" i="25"/>
  <c r="T127" i="14"/>
  <c r="C127" i="14"/>
  <c r="R127" i="14"/>
  <c r="P127" i="14"/>
  <c r="D127" i="14"/>
  <c r="G127" i="14"/>
  <c r="J127" i="14"/>
  <c r="L127" i="14"/>
  <c r="M127" i="14"/>
  <c r="O127" i="14"/>
  <c r="F127" i="14"/>
  <c r="I127" i="14"/>
  <c r="S127" i="14"/>
  <c r="B128" i="14"/>
  <c r="E128" i="14"/>
  <c r="H128" i="14"/>
  <c r="K128" i="14"/>
  <c r="N128" i="14"/>
  <c r="Q128" i="14"/>
  <c r="A129" i="14"/>
  <c r="D187" i="17"/>
  <c r="A188" i="17"/>
  <c r="G187" i="34"/>
  <c r="F187" i="34"/>
  <c r="D187" i="34"/>
  <c r="C187" i="34"/>
  <c r="E188" i="34"/>
  <c r="B188" i="34"/>
  <c r="A189" i="34"/>
  <c r="G123" i="3"/>
  <c r="F123" i="3"/>
  <c r="H123" i="3"/>
  <c r="D123" i="3"/>
  <c r="C123" i="3"/>
  <c r="E124" i="3"/>
  <c r="A125" i="3"/>
  <c r="B124" i="3"/>
  <c r="F117" i="2"/>
  <c r="G117" i="2"/>
  <c r="I117" i="2"/>
  <c r="D117" i="2"/>
  <c r="K117" i="2"/>
  <c r="C117" i="2"/>
  <c r="J117" i="2"/>
  <c r="E118" i="2"/>
  <c r="H118" i="2"/>
  <c r="A119" i="2"/>
  <c r="B118" i="2"/>
  <c r="I112" i="32"/>
  <c r="B114" i="32"/>
  <c r="A115" i="32"/>
  <c r="F114" i="32"/>
  <c r="G113" i="32"/>
  <c r="H113" i="32"/>
  <c r="E113" i="32"/>
  <c r="C113" i="32"/>
  <c r="D113" i="32" s="1"/>
  <c r="CU438" i="24" l="1"/>
  <c r="CW438" i="24"/>
  <c r="CX438" i="24"/>
  <c r="CY438" i="24"/>
  <c r="CT438" i="24"/>
  <c r="CS439" i="24"/>
  <c r="CR440" i="24"/>
  <c r="CV440" i="24" s="1"/>
  <c r="CA504" i="24"/>
  <c r="CB504" i="24"/>
  <c r="CF504" i="24"/>
  <c r="CE504" i="24"/>
  <c r="CD504" i="24"/>
  <c r="CC505" i="24"/>
  <c r="BZ505" i="24"/>
  <c r="BY506" i="24"/>
  <c r="AU307" i="24"/>
  <c r="AO307" i="24"/>
  <c r="AR307" i="24"/>
  <c r="AX307" i="24"/>
  <c r="AI307" i="24"/>
  <c r="AL307" i="24"/>
  <c r="AH308" i="24"/>
  <c r="AP306" i="24"/>
  <c r="AT306" i="24"/>
  <c r="AW306" i="24"/>
  <c r="AZ306" i="24"/>
  <c r="BE306" i="24"/>
  <c r="BA306" i="24"/>
  <c r="AV306" i="24"/>
  <c r="AK306" i="24"/>
  <c r="BD306" i="24"/>
  <c r="AM306" i="24"/>
  <c r="AS306" i="24"/>
  <c r="AY306" i="24"/>
  <c r="AQ306" i="24"/>
  <c r="AJ306" i="24"/>
  <c r="AN306" i="24"/>
  <c r="F127" i="25"/>
  <c r="I127" i="25"/>
  <c r="J127" i="25"/>
  <c r="C127" i="25"/>
  <c r="K127" i="25"/>
  <c r="G127" i="25"/>
  <c r="D127" i="25"/>
  <c r="E247" i="26"/>
  <c r="B247" i="26"/>
  <c r="A248" i="26"/>
  <c r="F246" i="26"/>
  <c r="D246" i="26"/>
  <c r="G246" i="26"/>
  <c r="H246" i="26"/>
  <c r="C246" i="26"/>
  <c r="H128" i="25"/>
  <c r="A129" i="25"/>
  <c r="E128" i="25"/>
  <c r="B128" i="25"/>
  <c r="T128" i="14"/>
  <c r="I128" i="14"/>
  <c r="J128" i="14"/>
  <c r="C128" i="14"/>
  <c r="F128" i="14"/>
  <c r="M128" i="14"/>
  <c r="G128" i="14"/>
  <c r="L128" i="14"/>
  <c r="R128" i="14"/>
  <c r="S128" i="14"/>
  <c r="D128" i="14"/>
  <c r="O128" i="14"/>
  <c r="P128" i="14"/>
  <c r="A130" i="14"/>
  <c r="H129" i="14"/>
  <c r="Q129" i="14"/>
  <c r="B129" i="14"/>
  <c r="K129" i="14"/>
  <c r="N129" i="14"/>
  <c r="E129" i="14"/>
  <c r="D188" i="17"/>
  <c r="A189" i="17"/>
  <c r="B189" i="34"/>
  <c r="A190" i="34"/>
  <c r="E189" i="34"/>
  <c r="G188" i="34"/>
  <c r="F188" i="34"/>
  <c r="D188" i="34"/>
  <c r="C188" i="34"/>
  <c r="D124" i="3"/>
  <c r="H124" i="3"/>
  <c r="C124" i="3"/>
  <c r="A126" i="3"/>
  <c r="B125" i="3"/>
  <c r="E125" i="3"/>
  <c r="F124" i="3"/>
  <c r="G124" i="3"/>
  <c r="J118" i="2"/>
  <c r="G118" i="2"/>
  <c r="D118" i="2"/>
  <c r="K118" i="2"/>
  <c r="I118" i="2"/>
  <c r="F118" i="2"/>
  <c r="C118" i="2"/>
  <c r="A120" i="2"/>
  <c r="B119" i="2"/>
  <c r="E119" i="2"/>
  <c r="H119" i="2"/>
  <c r="I113" i="32"/>
  <c r="G114" i="32"/>
  <c r="H114" i="32"/>
  <c r="B115" i="32"/>
  <c r="A116" i="32"/>
  <c r="F115" i="32"/>
  <c r="E114" i="32"/>
  <c r="C114" i="32"/>
  <c r="D114" i="32" s="1"/>
  <c r="CU439" i="24" l="1"/>
  <c r="CW439" i="24"/>
  <c r="CT439" i="24"/>
  <c r="CY439" i="24"/>
  <c r="CX439" i="24"/>
  <c r="CS440" i="24"/>
  <c r="CR441" i="24"/>
  <c r="CV441" i="24" s="1"/>
  <c r="BZ506" i="24"/>
  <c r="CC506" i="24"/>
  <c r="BY507" i="24"/>
  <c r="CA505" i="24"/>
  <c r="CB505" i="24"/>
  <c r="CD505" i="24"/>
  <c r="CE505" i="24"/>
  <c r="CF505" i="24"/>
  <c r="AU308" i="24"/>
  <c r="AX308" i="24"/>
  <c r="AO308" i="24"/>
  <c r="AR308" i="24"/>
  <c r="AH309" i="24"/>
  <c r="AI308" i="24"/>
  <c r="AL308" i="24"/>
  <c r="AT307" i="24"/>
  <c r="AV307" i="24"/>
  <c r="AY307" i="24"/>
  <c r="AZ307" i="24"/>
  <c r="AM307" i="24"/>
  <c r="AP307" i="24"/>
  <c r="AW307" i="24"/>
  <c r="AJ307" i="24"/>
  <c r="AN307" i="24"/>
  <c r="AQ307" i="24"/>
  <c r="BD307" i="24"/>
  <c r="BA307" i="24"/>
  <c r="BE307" i="24"/>
  <c r="AK307" i="24"/>
  <c r="AS307" i="24"/>
  <c r="E129" i="25"/>
  <c r="B129" i="25"/>
  <c r="A130" i="25"/>
  <c r="H129" i="25"/>
  <c r="G128" i="25"/>
  <c r="C128" i="25"/>
  <c r="D128" i="25"/>
  <c r="I128" i="25"/>
  <c r="K128" i="25"/>
  <c r="F128" i="25"/>
  <c r="J128" i="25"/>
  <c r="H247" i="26"/>
  <c r="G247" i="26"/>
  <c r="F247" i="26"/>
  <c r="C247" i="26"/>
  <c r="D247" i="26"/>
  <c r="E248" i="26"/>
  <c r="A249" i="26"/>
  <c r="B248" i="26"/>
  <c r="T129" i="14"/>
  <c r="L129" i="14"/>
  <c r="J129" i="14"/>
  <c r="D129" i="14"/>
  <c r="M129" i="14"/>
  <c r="O129" i="14"/>
  <c r="P129" i="14"/>
  <c r="F129" i="14"/>
  <c r="I129" i="14"/>
  <c r="G129" i="14"/>
  <c r="R129" i="14"/>
  <c r="S129" i="14"/>
  <c r="C129" i="14"/>
  <c r="B130" i="14"/>
  <c r="Q130" i="14"/>
  <c r="E130" i="14"/>
  <c r="N130" i="14"/>
  <c r="H130" i="14"/>
  <c r="A131" i="14"/>
  <c r="K130" i="14"/>
  <c r="D189" i="17"/>
  <c r="A190" i="17"/>
  <c r="E190" i="34"/>
  <c r="B190" i="34"/>
  <c r="A191" i="34"/>
  <c r="G189" i="34"/>
  <c r="F189" i="34"/>
  <c r="D189" i="34"/>
  <c r="C189" i="34"/>
  <c r="E126" i="3"/>
  <c r="B126" i="3"/>
  <c r="A127" i="3"/>
  <c r="G125" i="3"/>
  <c r="F125" i="3"/>
  <c r="H125" i="3"/>
  <c r="D125" i="3"/>
  <c r="C125" i="3"/>
  <c r="G119" i="2"/>
  <c r="D119" i="2"/>
  <c r="J119" i="2"/>
  <c r="I119" i="2"/>
  <c r="F119" i="2"/>
  <c r="K119" i="2"/>
  <c r="C119" i="2"/>
  <c r="B120" i="2"/>
  <c r="E120" i="2"/>
  <c r="H120" i="2"/>
  <c r="A121" i="2"/>
  <c r="I114" i="32"/>
  <c r="G115" i="32"/>
  <c r="H115" i="32"/>
  <c r="E115" i="32"/>
  <c r="C115" i="32"/>
  <c r="D115" i="32" s="1"/>
  <c r="B116" i="32"/>
  <c r="F116" i="32"/>
  <c r="A117" i="32"/>
  <c r="CX440" i="24" l="1"/>
  <c r="CT440" i="24"/>
  <c r="CU440" i="24"/>
  <c r="CW440" i="24"/>
  <c r="CY440" i="24"/>
  <c r="CR442" i="24"/>
  <c r="CV442" i="24" s="1"/>
  <c r="CS441" i="24"/>
  <c r="CC507" i="24"/>
  <c r="BY508" i="24"/>
  <c r="BZ507" i="24"/>
  <c r="CB506" i="24"/>
  <c r="CA506" i="24"/>
  <c r="CD506" i="24"/>
  <c r="CE506" i="24"/>
  <c r="CF506" i="24"/>
  <c r="AP308" i="24"/>
  <c r="AN308" i="24"/>
  <c r="AT308" i="24"/>
  <c r="BE308" i="24"/>
  <c r="AW308" i="24"/>
  <c r="AJ308" i="24"/>
  <c r="AK308" i="24"/>
  <c r="AM308" i="24"/>
  <c r="AS308" i="24"/>
  <c r="AY308" i="24"/>
  <c r="BD308" i="24"/>
  <c r="AZ308" i="24"/>
  <c r="AQ308" i="24"/>
  <c r="BA308" i="24"/>
  <c r="AV308" i="24"/>
  <c r="AL309" i="24"/>
  <c r="AO309" i="24"/>
  <c r="AX309" i="24"/>
  <c r="AR309" i="24"/>
  <c r="AU309" i="24"/>
  <c r="AH310" i="24"/>
  <c r="AI309" i="24"/>
  <c r="D248" i="26"/>
  <c r="F248" i="26"/>
  <c r="C248" i="26"/>
  <c r="G248" i="26"/>
  <c r="H248" i="26"/>
  <c r="E249" i="26"/>
  <c r="A250" i="26"/>
  <c r="B249" i="26"/>
  <c r="H130" i="25"/>
  <c r="B130" i="25"/>
  <c r="E130" i="25"/>
  <c r="A131" i="25"/>
  <c r="G129" i="25"/>
  <c r="D129" i="25"/>
  <c r="J129" i="25"/>
  <c r="I129" i="25"/>
  <c r="C129" i="25"/>
  <c r="K129" i="25"/>
  <c r="F129" i="25"/>
  <c r="N131" i="14"/>
  <c r="H131" i="14"/>
  <c r="E131" i="14"/>
  <c r="Q131" i="14"/>
  <c r="A132" i="14"/>
  <c r="K131" i="14"/>
  <c r="B131" i="14"/>
  <c r="T130" i="14"/>
  <c r="R130" i="14"/>
  <c r="C130" i="14"/>
  <c r="D130" i="14"/>
  <c r="M130" i="14"/>
  <c r="I130" i="14"/>
  <c r="J130" i="14"/>
  <c r="F130" i="14"/>
  <c r="S130" i="14"/>
  <c r="O130" i="14"/>
  <c r="L130" i="14"/>
  <c r="P130" i="14"/>
  <c r="G130" i="14"/>
  <c r="D190" i="17"/>
  <c r="A191" i="17"/>
  <c r="A192" i="34"/>
  <c r="E191" i="34"/>
  <c r="B191" i="34"/>
  <c r="G190" i="34"/>
  <c r="F190" i="34"/>
  <c r="D190" i="34"/>
  <c r="C190" i="34"/>
  <c r="B127" i="3"/>
  <c r="E127" i="3"/>
  <c r="A128" i="3"/>
  <c r="H126" i="3"/>
  <c r="C126" i="3"/>
  <c r="D126" i="3"/>
  <c r="G126" i="3"/>
  <c r="F126" i="3"/>
  <c r="H121" i="2"/>
  <c r="E121" i="2"/>
  <c r="B121" i="2"/>
  <c r="A122" i="2"/>
  <c r="D120" i="2"/>
  <c r="G120" i="2"/>
  <c r="C120" i="2"/>
  <c r="J120" i="2"/>
  <c r="F120" i="2"/>
  <c r="K120" i="2"/>
  <c r="I120" i="2"/>
  <c r="I115" i="32"/>
  <c r="E116" i="32"/>
  <c r="C116" i="32"/>
  <c r="D116" i="32" s="1"/>
  <c r="F117" i="32"/>
  <c r="A118" i="32"/>
  <c r="B117" i="32"/>
  <c r="H116" i="32"/>
  <c r="G116" i="32"/>
  <c r="CW441" i="24" l="1"/>
  <c r="CX441" i="24"/>
  <c r="CY441" i="24"/>
  <c r="CT441" i="24"/>
  <c r="CU441" i="24"/>
  <c r="CR443" i="24"/>
  <c r="CV443" i="24" s="1"/>
  <c r="CS442" i="24"/>
  <c r="CE507" i="24"/>
  <c r="CF507" i="24"/>
  <c r="CB507" i="24"/>
  <c r="CD507" i="24"/>
  <c r="CA507" i="24"/>
  <c r="CC508" i="24"/>
  <c r="BZ508" i="24"/>
  <c r="BY509" i="24"/>
  <c r="AS309" i="24"/>
  <c r="AT309" i="24"/>
  <c r="AY309" i="24"/>
  <c r="BA309" i="24"/>
  <c r="AP309" i="24"/>
  <c r="AM309" i="24"/>
  <c r="AN309" i="24"/>
  <c r="AV309" i="24"/>
  <c r="AK309" i="24"/>
  <c r="AQ309" i="24"/>
  <c r="AZ309" i="24"/>
  <c r="BD309" i="24"/>
  <c r="AW309" i="24"/>
  <c r="BE309" i="24"/>
  <c r="AJ309" i="24"/>
  <c r="AX310" i="24"/>
  <c r="AU310" i="24"/>
  <c r="AI310" i="24"/>
  <c r="AH311" i="24"/>
  <c r="AL310" i="24"/>
  <c r="AO310" i="24"/>
  <c r="AR310" i="24"/>
  <c r="C130" i="25"/>
  <c r="J130" i="25"/>
  <c r="D130" i="25"/>
  <c r="F130" i="25"/>
  <c r="G130" i="25"/>
  <c r="K130" i="25"/>
  <c r="I130" i="25"/>
  <c r="E250" i="26"/>
  <c r="B250" i="26"/>
  <c r="A251" i="26"/>
  <c r="D249" i="26"/>
  <c r="C249" i="26"/>
  <c r="F249" i="26"/>
  <c r="G249" i="26"/>
  <c r="H249" i="26"/>
  <c r="A132" i="25"/>
  <c r="E131" i="25"/>
  <c r="H131" i="25"/>
  <c r="B131" i="25"/>
  <c r="T131" i="14"/>
  <c r="O131" i="14"/>
  <c r="L131" i="14"/>
  <c r="J131" i="14"/>
  <c r="C131" i="14"/>
  <c r="M131" i="14"/>
  <c r="P131" i="14"/>
  <c r="R131" i="14"/>
  <c r="S131" i="14"/>
  <c r="D131" i="14"/>
  <c r="F131" i="14"/>
  <c r="G131" i="14"/>
  <c r="I131" i="14"/>
  <c r="K132" i="14"/>
  <c r="E132" i="14"/>
  <c r="Q132" i="14"/>
  <c r="N132" i="14"/>
  <c r="A133" i="14"/>
  <c r="B132" i="14"/>
  <c r="H132" i="14"/>
  <c r="D191" i="17"/>
  <c r="A192" i="17"/>
  <c r="G191" i="34"/>
  <c r="F191" i="34"/>
  <c r="C191" i="34"/>
  <c r="D191" i="34"/>
  <c r="B192" i="34"/>
  <c r="A193" i="34"/>
  <c r="E192" i="34"/>
  <c r="A129" i="3"/>
  <c r="E128" i="3"/>
  <c r="B128" i="3"/>
  <c r="G127" i="3"/>
  <c r="F127" i="3"/>
  <c r="C127" i="3"/>
  <c r="H127" i="3"/>
  <c r="D127" i="3"/>
  <c r="A123" i="2"/>
  <c r="E122" i="2"/>
  <c r="H122" i="2"/>
  <c r="B122" i="2"/>
  <c r="K121" i="2"/>
  <c r="J121" i="2"/>
  <c r="I121" i="2"/>
  <c r="F121" i="2"/>
  <c r="G121" i="2"/>
  <c r="D121" i="2"/>
  <c r="C121" i="2"/>
  <c r="I116" i="32"/>
  <c r="H117" i="32"/>
  <c r="G117" i="32"/>
  <c r="E117" i="32"/>
  <c r="C117" i="32"/>
  <c r="D117" i="32" s="1"/>
  <c r="A119" i="32"/>
  <c r="B118" i="32"/>
  <c r="F118" i="32"/>
  <c r="CW442" i="24" l="1"/>
  <c r="CX442" i="24"/>
  <c r="CY442" i="24"/>
  <c r="CT442" i="24"/>
  <c r="CU442" i="24"/>
  <c r="CR444" i="24"/>
  <c r="CV444" i="24" s="1"/>
  <c r="CS443" i="24"/>
  <c r="CC509" i="24"/>
  <c r="BY510" i="24"/>
  <c r="BZ509" i="24"/>
  <c r="CA508" i="24"/>
  <c r="CB508" i="24"/>
  <c r="CE508" i="24"/>
  <c r="CF508" i="24"/>
  <c r="CD508" i="24"/>
  <c r="AI311" i="24"/>
  <c r="AX311" i="24"/>
  <c r="AR311" i="24"/>
  <c r="AL311" i="24"/>
  <c r="AH312" i="24"/>
  <c r="AO311" i="24"/>
  <c r="AU311" i="24"/>
  <c r="BE310" i="24"/>
  <c r="AY310" i="24"/>
  <c r="AZ310" i="24"/>
  <c r="AP310" i="24"/>
  <c r="AK310" i="24"/>
  <c r="AT310" i="24"/>
  <c r="AS310" i="24"/>
  <c r="AV310" i="24"/>
  <c r="AM310" i="24"/>
  <c r="AN310" i="24"/>
  <c r="AQ310" i="24"/>
  <c r="AW310" i="24"/>
  <c r="BA310" i="24"/>
  <c r="BD310" i="24"/>
  <c r="AJ310" i="24"/>
  <c r="D131" i="25"/>
  <c r="J131" i="25"/>
  <c r="C131" i="25"/>
  <c r="F131" i="25"/>
  <c r="G131" i="25"/>
  <c r="K131" i="25"/>
  <c r="I131" i="25"/>
  <c r="A133" i="25"/>
  <c r="E132" i="25"/>
  <c r="B132" i="25"/>
  <c r="H132" i="25"/>
  <c r="G250" i="26"/>
  <c r="F250" i="26"/>
  <c r="H250" i="26"/>
  <c r="C250" i="26"/>
  <c r="D250" i="26"/>
  <c r="A252" i="26"/>
  <c r="E251" i="26"/>
  <c r="B251" i="26"/>
  <c r="E133" i="14"/>
  <c r="K133" i="14"/>
  <c r="B133" i="14"/>
  <c r="A134" i="14"/>
  <c r="Q133" i="14"/>
  <c r="H133" i="14"/>
  <c r="N133" i="14"/>
  <c r="T132" i="14"/>
  <c r="O132" i="14"/>
  <c r="G132" i="14"/>
  <c r="I132" i="14"/>
  <c r="C132" i="14"/>
  <c r="F132" i="14"/>
  <c r="L132" i="14"/>
  <c r="M132" i="14"/>
  <c r="D132" i="14"/>
  <c r="J132" i="14"/>
  <c r="P132" i="14"/>
  <c r="S132" i="14"/>
  <c r="R132" i="14"/>
  <c r="D192" i="17"/>
  <c r="A193" i="17"/>
  <c r="B193" i="34"/>
  <c r="A194" i="34"/>
  <c r="E193" i="34"/>
  <c r="D192" i="34"/>
  <c r="C192" i="34"/>
  <c r="G192" i="34"/>
  <c r="F192" i="34"/>
  <c r="H128" i="3"/>
  <c r="D128" i="3"/>
  <c r="C128" i="3"/>
  <c r="G128" i="3"/>
  <c r="F128" i="3"/>
  <c r="B129" i="3"/>
  <c r="A130" i="3"/>
  <c r="E129" i="3"/>
  <c r="F122" i="2"/>
  <c r="I122" i="2"/>
  <c r="D122" i="2"/>
  <c r="C122" i="2"/>
  <c r="K122" i="2"/>
  <c r="J122" i="2"/>
  <c r="G122" i="2"/>
  <c r="H123" i="2"/>
  <c r="B123" i="2"/>
  <c r="E123" i="2"/>
  <c r="A124" i="2"/>
  <c r="I117" i="32"/>
  <c r="H118" i="32"/>
  <c r="G118" i="32"/>
  <c r="E118" i="32"/>
  <c r="C118" i="32"/>
  <c r="D118" i="32" s="1"/>
  <c r="B119" i="32"/>
  <c r="F119" i="32"/>
  <c r="A120" i="32"/>
  <c r="CR445" i="24" l="1"/>
  <c r="CV445" i="24" s="1"/>
  <c r="CS444" i="24"/>
  <c r="CU443" i="24"/>
  <c r="CW443" i="24"/>
  <c r="CX443" i="24"/>
  <c r="CY443" i="24"/>
  <c r="CT443" i="24"/>
  <c r="CE509" i="24"/>
  <c r="CF509" i="24"/>
  <c r="CD509" i="24"/>
  <c r="CA509" i="24"/>
  <c r="CB509" i="24"/>
  <c r="CC510" i="24"/>
  <c r="BZ510" i="24"/>
  <c r="BY511" i="24"/>
  <c r="AU312" i="24"/>
  <c r="AX312" i="24"/>
  <c r="AI312" i="24"/>
  <c r="AL312" i="24"/>
  <c r="AR312" i="24"/>
  <c r="AO312" i="24"/>
  <c r="AH313" i="24"/>
  <c r="BA311" i="24"/>
  <c r="BD311" i="24"/>
  <c r="AM311" i="24"/>
  <c r="AK311" i="24"/>
  <c r="AN311" i="24"/>
  <c r="BE311" i="24"/>
  <c r="AQ311" i="24"/>
  <c r="AT311" i="24"/>
  <c r="AY311" i="24"/>
  <c r="AZ311" i="24"/>
  <c r="AJ311" i="24"/>
  <c r="AV311" i="24"/>
  <c r="AP311" i="24"/>
  <c r="AS311" i="24"/>
  <c r="AW311" i="24"/>
  <c r="A253" i="26"/>
  <c r="E252" i="26"/>
  <c r="B252" i="26"/>
  <c r="F251" i="26"/>
  <c r="C251" i="26"/>
  <c r="D251" i="26"/>
  <c r="G251" i="26"/>
  <c r="H251" i="26"/>
  <c r="C132" i="25"/>
  <c r="F132" i="25"/>
  <c r="G132" i="25"/>
  <c r="I132" i="25"/>
  <c r="D132" i="25"/>
  <c r="J132" i="25"/>
  <c r="K132" i="25"/>
  <c r="H133" i="25"/>
  <c r="B133" i="25"/>
  <c r="A134" i="25"/>
  <c r="E133" i="25"/>
  <c r="A135" i="14"/>
  <c r="H134" i="14"/>
  <c r="Q134" i="14"/>
  <c r="N134" i="14"/>
  <c r="K134" i="14"/>
  <c r="B134" i="14"/>
  <c r="E134" i="14"/>
  <c r="T133" i="14"/>
  <c r="O133" i="14"/>
  <c r="G133" i="14"/>
  <c r="I133" i="14"/>
  <c r="F133" i="14"/>
  <c r="J133" i="14"/>
  <c r="P133" i="14"/>
  <c r="R133" i="14"/>
  <c r="L133" i="14"/>
  <c r="C133" i="14"/>
  <c r="D133" i="14"/>
  <c r="M133" i="14"/>
  <c r="S133" i="14"/>
  <c r="D193" i="17"/>
  <c r="A194" i="17"/>
  <c r="E194" i="34"/>
  <c r="A195" i="34"/>
  <c r="B194" i="34"/>
  <c r="C193" i="34"/>
  <c r="G193" i="34"/>
  <c r="F193" i="34"/>
  <c r="D193" i="34"/>
  <c r="F129" i="3"/>
  <c r="G129" i="3"/>
  <c r="B130" i="3"/>
  <c r="E130" i="3"/>
  <c r="A131" i="3"/>
  <c r="H129" i="3"/>
  <c r="C129" i="3"/>
  <c r="D129" i="3"/>
  <c r="A125" i="2"/>
  <c r="E124" i="2"/>
  <c r="H124" i="2"/>
  <c r="B124" i="2"/>
  <c r="D123" i="2"/>
  <c r="F123" i="2"/>
  <c r="G123" i="2"/>
  <c r="I123" i="2"/>
  <c r="K123" i="2"/>
  <c r="J123" i="2"/>
  <c r="C123" i="2"/>
  <c r="I118" i="32"/>
  <c r="G119" i="32"/>
  <c r="H119" i="32"/>
  <c r="C119" i="32"/>
  <c r="D119" i="32" s="1"/>
  <c r="E119" i="32"/>
  <c r="F120" i="32"/>
  <c r="A121" i="32"/>
  <c r="B120" i="32"/>
  <c r="CU444" i="24" l="1"/>
  <c r="CX444" i="24"/>
  <c r="CT444" i="24"/>
  <c r="CW444" i="24"/>
  <c r="CY444" i="24"/>
  <c r="CS445" i="24"/>
  <c r="CR446" i="24"/>
  <c r="CV446" i="24" s="1"/>
  <c r="CA510" i="24"/>
  <c r="CB510" i="24"/>
  <c r="CF510" i="24"/>
  <c r="CD510" i="24"/>
  <c r="CE510" i="24"/>
  <c r="BZ511" i="24"/>
  <c r="CC511" i="24"/>
  <c r="BY512" i="24"/>
  <c r="AL313" i="24"/>
  <c r="AU313" i="24"/>
  <c r="AO313" i="24"/>
  <c r="AR313" i="24"/>
  <c r="AI313" i="24"/>
  <c r="AX313" i="24"/>
  <c r="AH314" i="24"/>
  <c r="AY312" i="24"/>
  <c r="AM312" i="24"/>
  <c r="AP312" i="24"/>
  <c r="AZ312" i="24"/>
  <c r="BA312" i="24"/>
  <c r="BD312" i="24"/>
  <c r="AS312" i="24"/>
  <c r="AQ312" i="24"/>
  <c r="BE312" i="24"/>
  <c r="AT312" i="24"/>
  <c r="AK312" i="24"/>
  <c r="AN312" i="24"/>
  <c r="AV312" i="24"/>
  <c r="AW312" i="24"/>
  <c r="AJ312" i="24"/>
  <c r="B134" i="25"/>
  <c r="E134" i="25"/>
  <c r="A135" i="25"/>
  <c r="H134" i="25"/>
  <c r="G252" i="26"/>
  <c r="H252" i="26"/>
  <c r="D252" i="26"/>
  <c r="F252" i="26"/>
  <c r="C252" i="26"/>
  <c r="I133" i="25"/>
  <c r="J133" i="25"/>
  <c r="K133" i="25"/>
  <c r="G133" i="25"/>
  <c r="D133" i="25"/>
  <c r="C133" i="25"/>
  <c r="F133" i="25"/>
  <c r="E253" i="26"/>
  <c r="B253" i="26"/>
  <c r="A254" i="26"/>
  <c r="T134" i="14"/>
  <c r="R134" i="14"/>
  <c r="L134" i="14"/>
  <c r="M134" i="14"/>
  <c r="O134" i="14"/>
  <c r="P134" i="14"/>
  <c r="S134" i="14"/>
  <c r="I134" i="14"/>
  <c r="J134" i="14"/>
  <c r="C134" i="14"/>
  <c r="D134" i="14"/>
  <c r="G134" i="14"/>
  <c r="F134" i="14"/>
  <c r="Q135" i="14"/>
  <c r="B135" i="14"/>
  <c r="A136" i="14"/>
  <c r="H135" i="14"/>
  <c r="K135" i="14"/>
  <c r="E135" i="14"/>
  <c r="N135" i="14"/>
  <c r="D194" i="17"/>
  <c r="A195" i="17"/>
  <c r="G194" i="34"/>
  <c r="F194" i="34"/>
  <c r="D194" i="34"/>
  <c r="C194" i="34"/>
  <c r="A196" i="34"/>
  <c r="E195" i="34"/>
  <c r="B195" i="34"/>
  <c r="G130" i="3"/>
  <c r="F130" i="3"/>
  <c r="H130" i="3"/>
  <c r="C130" i="3"/>
  <c r="D130" i="3"/>
  <c r="B131" i="3"/>
  <c r="E131" i="3"/>
  <c r="A132" i="3"/>
  <c r="D124" i="2"/>
  <c r="C124" i="2"/>
  <c r="J124" i="2"/>
  <c r="F124" i="2"/>
  <c r="I124" i="2"/>
  <c r="G124" i="2"/>
  <c r="K124" i="2"/>
  <c r="A126" i="2"/>
  <c r="B125" i="2"/>
  <c r="H125" i="2"/>
  <c r="E125" i="2"/>
  <c r="I119" i="32"/>
  <c r="A122" i="32"/>
  <c r="B121" i="32"/>
  <c r="F121" i="32"/>
  <c r="H120" i="32"/>
  <c r="G120" i="32"/>
  <c r="E120" i="32"/>
  <c r="C120" i="32"/>
  <c r="D120" i="32" s="1"/>
  <c r="CR447" i="24" l="1"/>
  <c r="CV447" i="24" s="1"/>
  <c r="CS446" i="24"/>
  <c r="CT445" i="24"/>
  <c r="CW445" i="24"/>
  <c r="CU445" i="24"/>
  <c r="CX445" i="24"/>
  <c r="CY445" i="24"/>
  <c r="BZ512" i="24"/>
  <c r="CC512" i="24"/>
  <c r="BY513" i="24"/>
  <c r="CD511" i="24"/>
  <c r="CA511" i="24"/>
  <c r="CB511" i="24"/>
  <c r="CF511" i="24"/>
  <c r="CE511" i="24"/>
  <c r="AO314" i="24"/>
  <c r="AU314" i="24"/>
  <c r="AH315" i="24"/>
  <c r="AR314" i="24"/>
  <c r="AI314" i="24"/>
  <c r="AL314" i="24"/>
  <c r="AX314" i="24"/>
  <c r="AN313" i="24"/>
  <c r="AQ313" i="24"/>
  <c r="AT313" i="24"/>
  <c r="AY313" i="24"/>
  <c r="BA313" i="24"/>
  <c r="AZ313" i="24"/>
  <c r="AP313" i="24"/>
  <c r="AJ313" i="24"/>
  <c r="AK313" i="24"/>
  <c r="AS313" i="24"/>
  <c r="AV313" i="24"/>
  <c r="AM313" i="24"/>
  <c r="BE313" i="24"/>
  <c r="AW313" i="24"/>
  <c r="BD313" i="24"/>
  <c r="G253" i="26"/>
  <c r="H253" i="26"/>
  <c r="C253" i="26"/>
  <c r="D253" i="26"/>
  <c r="F253" i="26"/>
  <c r="E254" i="26"/>
  <c r="B254" i="26"/>
  <c r="A255" i="26"/>
  <c r="E135" i="25"/>
  <c r="H135" i="25"/>
  <c r="B135" i="25"/>
  <c r="A136" i="25"/>
  <c r="C134" i="25"/>
  <c r="F134" i="25"/>
  <c r="D134" i="25"/>
  <c r="J134" i="25"/>
  <c r="K134" i="25"/>
  <c r="I134" i="25"/>
  <c r="G134" i="25"/>
  <c r="T135" i="14"/>
  <c r="J135" i="14"/>
  <c r="D135" i="14"/>
  <c r="I135" i="14"/>
  <c r="L135" i="14"/>
  <c r="G135" i="14"/>
  <c r="F135" i="14"/>
  <c r="M135" i="14"/>
  <c r="S135" i="14"/>
  <c r="C135" i="14"/>
  <c r="O135" i="14"/>
  <c r="P135" i="14"/>
  <c r="R135" i="14"/>
  <c r="E136" i="14"/>
  <c r="H136" i="14"/>
  <c r="N136" i="14"/>
  <c r="Q136" i="14"/>
  <c r="K136" i="14"/>
  <c r="B136" i="14"/>
  <c r="A137" i="14"/>
  <c r="D195" i="17"/>
  <c r="A196" i="17"/>
  <c r="G195" i="34"/>
  <c r="F195" i="34"/>
  <c r="D195" i="34"/>
  <c r="C195" i="34"/>
  <c r="B196" i="34"/>
  <c r="A197" i="34"/>
  <c r="E196" i="34"/>
  <c r="G131" i="3"/>
  <c r="F131" i="3"/>
  <c r="A133" i="3"/>
  <c r="E132" i="3"/>
  <c r="B132" i="3"/>
  <c r="C131" i="3"/>
  <c r="H131" i="3"/>
  <c r="D131" i="3"/>
  <c r="H126" i="2"/>
  <c r="A127" i="2"/>
  <c r="B126" i="2"/>
  <c r="E126" i="2"/>
  <c r="I125" i="2"/>
  <c r="K125" i="2"/>
  <c r="C125" i="2"/>
  <c r="J125" i="2"/>
  <c r="G125" i="2"/>
  <c r="F125" i="2"/>
  <c r="D125" i="2"/>
  <c r="I120" i="32"/>
  <c r="H121" i="32"/>
  <c r="G121" i="32"/>
  <c r="E121" i="32"/>
  <c r="C121" i="32"/>
  <c r="D121" i="32" s="1"/>
  <c r="B122" i="32"/>
  <c r="A123" i="32"/>
  <c r="F122" i="32"/>
  <c r="CY446" i="24" l="1"/>
  <c r="CW446" i="24"/>
  <c r="CX446" i="24"/>
  <c r="CT446" i="24"/>
  <c r="CU446" i="24"/>
  <c r="CS447" i="24"/>
  <c r="CR448" i="24"/>
  <c r="CV448" i="24" s="1"/>
  <c r="CC513" i="24"/>
  <c r="BZ513" i="24"/>
  <c r="BY514" i="24"/>
  <c r="CE512" i="24"/>
  <c r="CA512" i="24"/>
  <c r="CF512" i="24"/>
  <c r="CB512" i="24"/>
  <c r="CD512" i="24"/>
  <c r="AK314" i="24"/>
  <c r="AZ314" i="24"/>
  <c r="BA314" i="24"/>
  <c r="AT314" i="24"/>
  <c r="BD314" i="24"/>
  <c r="BE314" i="24"/>
  <c r="AW314" i="24"/>
  <c r="AY314" i="24"/>
  <c r="AQ314" i="24"/>
  <c r="AM314" i="24"/>
  <c r="AS314" i="24"/>
  <c r="AJ314" i="24"/>
  <c r="AV314" i="24"/>
  <c r="AN314" i="24"/>
  <c r="AP314" i="24"/>
  <c r="AO315" i="24"/>
  <c r="AX315" i="24"/>
  <c r="AU315" i="24"/>
  <c r="AR315" i="24"/>
  <c r="AI315" i="24"/>
  <c r="AH316" i="24"/>
  <c r="AL315" i="24"/>
  <c r="H136" i="25"/>
  <c r="A137" i="25"/>
  <c r="B136" i="25"/>
  <c r="E136" i="25"/>
  <c r="D254" i="26"/>
  <c r="C254" i="26"/>
  <c r="F254" i="26"/>
  <c r="G254" i="26"/>
  <c r="H254" i="26"/>
  <c r="B255" i="26"/>
  <c r="A256" i="26"/>
  <c r="E255" i="26"/>
  <c r="D135" i="25"/>
  <c r="J135" i="25"/>
  <c r="F135" i="25"/>
  <c r="I135" i="25"/>
  <c r="K135" i="25"/>
  <c r="C135" i="25"/>
  <c r="G135" i="25"/>
  <c r="T136" i="14"/>
  <c r="G136" i="14"/>
  <c r="I136" i="14"/>
  <c r="J136" i="14"/>
  <c r="S136" i="14"/>
  <c r="M136" i="14"/>
  <c r="F136" i="14"/>
  <c r="L136" i="14"/>
  <c r="C136" i="14"/>
  <c r="R136" i="14"/>
  <c r="D136" i="14"/>
  <c r="O136" i="14"/>
  <c r="P136" i="14"/>
  <c r="A138" i="14"/>
  <c r="Q137" i="14"/>
  <c r="E137" i="14"/>
  <c r="H137" i="14"/>
  <c r="N137" i="14"/>
  <c r="B137" i="14"/>
  <c r="K137" i="14"/>
  <c r="D196" i="17"/>
  <c r="A197" i="17"/>
  <c r="E197" i="34"/>
  <c r="B197" i="34"/>
  <c r="A198" i="34"/>
  <c r="G196" i="34"/>
  <c r="F196" i="34"/>
  <c r="C196" i="34"/>
  <c r="D196" i="34"/>
  <c r="F132" i="3"/>
  <c r="G132" i="3"/>
  <c r="A134" i="3"/>
  <c r="B133" i="3"/>
  <c r="E133" i="3"/>
  <c r="D132" i="3"/>
  <c r="H132" i="3"/>
  <c r="C132" i="3"/>
  <c r="D126" i="2"/>
  <c r="K126" i="2"/>
  <c r="J126" i="2"/>
  <c r="I126" i="2"/>
  <c r="F126" i="2"/>
  <c r="C126" i="2"/>
  <c r="G126" i="2"/>
  <c r="E127" i="2"/>
  <c r="B127" i="2"/>
  <c r="A128" i="2"/>
  <c r="H127" i="2"/>
  <c r="I121" i="32"/>
  <c r="B123" i="32"/>
  <c r="A124" i="32"/>
  <c r="F123" i="32"/>
  <c r="C122" i="32"/>
  <c r="D122" i="32" s="1"/>
  <c r="E122" i="32"/>
  <c r="G122" i="32"/>
  <c r="H122" i="32"/>
  <c r="CR449" i="24" l="1"/>
  <c r="CV449" i="24" s="1"/>
  <c r="CS448" i="24"/>
  <c r="CU447" i="24"/>
  <c r="CW447" i="24"/>
  <c r="CT447" i="24"/>
  <c r="CX447" i="24"/>
  <c r="CY447" i="24"/>
  <c r="BZ514" i="24"/>
  <c r="CC514" i="24"/>
  <c r="BY515" i="24"/>
  <c r="CA513" i="24"/>
  <c r="CD513" i="24"/>
  <c r="CB513" i="24"/>
  <c r="CE513" i="24"/>
  <c r="CF513" i="24"/>
  <c r="AI316" i="24"/>
  <c r="AX316" i="24"/>
  <c r="AL316" i="24"/>
  <c r="AU316" i="24"/>
  <c r="AO316" i="24"/>
  <c r="AR316" i="24"/>
  <c r="AH317" i="24"/>
  <c r="BD315" i="24"/>
  <c r="AS315" i="24"/>
  <c r="AT315" i="24"/>
  <c r="AM315" i="24"/>
  <c r="AP315" i="24"/>
  <c r="BE315" i="24"/>
  <c r="AY315" i="24"/>
  <c r="AJ315" i="24"/>
  <c r="AN315" i="24"/>
  <c r="AV315" i="24"/>
  <c r="AW315" i="24"/>
  <c r="AZ315" i="24"/>
  <c r="AK315" i="24"/>
  <c r="AQ315" i="24"/>
  <c r="BA315" i="24"/>
  <c r="G255" i="26"/>
  <c r="C255" i="26"/>
  <c r="F255" i="26"/>
  <c r="H255" i="26"/>
  <c r="D255" i="26"/>
  <c r="J136" i="25"/>
  <c r="G136" i="25"/>
  <c r="D136" i="25"/>
  <c r="K136" i="25"/>
  <c r="I136" i="25"/>
  <c r="F136" i="25"/>
  <c r="C136" i="25"/>
  <c r="A257" i="26"/>
  <c r="E256" i="26"/>
  <c r="B256" i="26"/>
  <c r="E137" i="25"/>
  <c r="B137" i="25"/>
  <c r="H137" i="25"/>
  <c r="A138" i="25"/>
  <c r="B138" i="14"/>
  <c r="H138" i="14"/>
  <c r="A139" i="14"/>
  <c r="Q138" i="14"/>
  <c r="K138" i="14"/>
  <c r="N138" i="14"/>
  <c r="E138" i="14"/>
  <c r="T137" i="14"/>
  <c r="P137" i="14"/>
  <c r="O137" i="14"/>
  <c r="R137" i="14"/>
  <c r="C137" i="14"/>
  <c r="D137" i="14"/>
  <c r="G137" i="14"/>
  <c r="F137" i="14"/>
  <c r="L137" i="14"/>
  <c r="I137" i="14"/>
  <c r="S137" i="14"/>
  <c r="J137" i="14"/>
  <c r="M137" i="14"/>
  <c r="D197" i="17"/>
  <c r="A198" i="17"/>
  <c r="E198" i="34"/>
  <c r="B198" i="34"/>
  <c r="A199" i="34"/>
  <c r="G197" i="34"/>
  <c r="F197" i="34"/>
  <c r="D197" i="34"/>
  <c r="C197" i="34"/>
  <c r="C133" i="3"/>
  <c r="D133" i="3"/>
  <c r="H133" i="3"/>
  <c r="A135" i="3"/>
  <c r="E134" i="3"/>
  <c r="B134" i="3"/>
  <c r="G133" i="3"/>
  <c r="F133" i="3"/>
  <c r="H128" i="2"/>
  <c r="E128" i="2"/>
  <c r="A129" i="2"/>
  <c r="B128" i="2"/>
  <c r="G127" i="2"/>
  <c r="I127" i="2"/>
  <c r="K127" i="2"/>
  <c r="C127" i="2"/>
  <c r="F127" i="2"/>
  <c r="D127" i="2"/>
  <c r="J127" i="2"/>
  <c r="I122" i="32"/>
  <c r="H123" i="32"/>
  <c r="G123" i="32"/>
  <c r="F124" i="32"/>
  <c r="A125" i="32"/>
  <c r="B124" i="32"/>
  <c r="C123" i="32"/>
  <c r="D123" i="32" s="1"/>
  <c r="E123" i="32"/>
  <c r="CY448" i="24" l="1"/>
  <c r="CT448" i="24"/>
  <c r="CX448" i="24"/>
  <c r="CW448" i="24"/>
  <c r="CU448" i="24"/>
  <c r="CS449" i="24"/>
  <c r="CR450" i="24"/>
  <c r="CV450" i="24" s="1"/>
  <c r="CC515" i="24"/>
  <c r="BZ515" i="24"/>
  <c r="BY516" i="24"/>
  <c r="CB514" i="24"/>
  <c r="CD514" i="24"/>
  <c r="CA514" i="24"/>
  <c r="CE514" i="24"/>
  <c r="CF514" i="24"/>
  <c r="AL317" i="24"/>
  <c r="AI317" i="24"/>
  <c r="AO317" i="24"/>
  <c r="AU317" i="24"/>
  <c r="AR317" i="24"/>
  <c r="AX317" i="24"/>
  <c r="AH318" i="24"/>
  <c r="AP316" i="24"/>
  <c r="BE316" i="24"/>
  <c r="AQ316" i="24"/>
  <c r="BD316" i="24"/>
  <c r="AV316" i="24"/>
  <c r="AW316" i="24"/>
  <c r="AK316" i="24"/>
  <c r="BA316" i="24"/>
  <c r="AY316" i="24"/>
  <c r="AN316" i="24"/>
  <c r="AS316" i="24"/>
  <c r="AT316" i="24"/>
  <c r="AJ316" i="24"/>
  <c r="AM316" i="24"/>
  <c r="AZ316" i="24"/>
  <c r="E138" i="25"/>
  <c r="B138" i="25"/>
  <c r="A139" i="25"/>
  <c r="H138" i="25"/>
  <c r="E257" i="26"/>
  <c r="B257" i="26"/>
  <c r="A258" i="26"/>
  <c r="D137" i="25"/>
  <c r="I137" i="25"/>
  <c r="C137" i="25"/>
  <c r="J137" i="25"/>
  <c r="F137" i="25"/>
  <c r="G137" i="25"/>
  <c r="K137" i="25"/>
  <c r="C256" i="26"/>
  <c r="H256" i="26"/>
  <c r="D256" i="26"/>
  <c r="F256" i="26"/>
  <c r="G256" i="26"/>
  <c r="N139" i="14"/>
  <c r="K139" i="14"/>
  <c r="Q139" i="14"/>
  <c r="B139" i="14"/>
  <c r="A140" i="14"/>
  <c r="H139" i="14"/>
  <c r="E139" i="14"/>
  <c r="T138" i="14"/>
  <c r="C138" i="14"/>
  <c r="D138" i="14"/>
  <c r="J138" i="14"/>
  <c r="F138" i="14"/>
  <c r="G138" i="14"/>
  <c r="I138" i="14"/>
  <c r="O138" i="14"/>
  <c r="R138" i="14"/>
  <c r="L138" i="14"/>
  <c r="M138" i="14"/>
  <c r="S138" i="14"/>
  <c r="P138" i="14"/>
  <c r="D198" i="17"/>
  <c r="A199" i="17"/>
  <c r="E199" i="34"/>
  <c r="B199" i="34"/>
  <c r="A200" i="34"/>
  <c r="G198" i="34"/>
  <c r="F198" i="34"/>
  <c r="C198" i="34"/>
  <c r="D198" i="34"/>
  <c r="G134" i="3"/>
  <c r="F134" i="3"/>
  <c r="H134" i="3"/>
  <c r="D134" i="3"/>
  <c r="C134" i="3"/>
  <c r="B135" i="3"/>
  <c r="A136" i="3"/>
  <c r="E135" i="3"/>
  <c r="I128" i="2"/>
  <c r="C128" i="2"/>
  <c r="G128" i="2"/>
  <c r="K128" i="2"/>
  <c r="J128" i="2"/>
  <c r="D128" i="2"/>
  <c r="F128" i="2"/>
  <c r="A130" i="2"/>
  <c r="E129" i="2"/>
  <c r="B129" i="2"/>
  <c r="H129" i="2"/>
  <c r="I123" i="32"/>
  <c r="C124" i="32"/>
  <c r="D124" i="32" s="1"/>
  <c r="E124" i="32"/>
  <c r="B125" i="32"/>
  <c r="F125" i="32"/>
  <c r="A126" i="32"/>
  <c r="G124" i="32"/>
  <c r="H124" i="32"/>
  <c r="CT449" i="24" l="1"/>
  <c r="CU449" i="24"/>
  <c r="CX449" i="24"/>
  <c r="CW449" i="24"/>
  <c r="CY449" i="24"/>
  <c r="CR451" i="24"/>
  <c r="CV451" i="24" s="1"/>
  <c r="CS450" i="24"/>
  <c r="CC516" i="24"/>
  <c r="BZ516" i="24"/>
  <c r="BY517" i="24"/>
  <c r="CD515" i="24"/>
  <c r="CE515" i="24"/>
  <c r="CB515" i="24"/>
  <c r="CF515" i="24"/>
  <c r="CA515" i="24"/>
  <c r="AH319" i="24"/>
  <c r="AL318" i="24"/>
  <c r="AU318" i="24"/>
  <c r="AI318" i="24"/>
  <c r="AO318" i="24"/>
  <c r="AR318" i="24"/>
  <c r="AX318" i="24"/>
  <c r="AW317" i="24"/>
  <c r="AS317" i="24"/>
  <c r="AK317" i="24"/>
  <c r="BD317" i="24"/>
  <c r="AQ317" i="24"/>
  <c r="AN317" i="24"/>
  <c r="AY317" i="24"/>
  <c r="AJ317" i="24"/>
  <c r="AP317" i="24"/>
  <c r="AZ317" i="24"/>
  <c r="BA317" i="24"/>
  <c r="AM317" i="24"/>
  <c r="AV317" i="24"/>
  <c r="BE317" i="24"/>
  <c r="AT317" i="24"/>
  <c r="B258" i="26"/>
  <c r="E258" i="26"/>
  <c r="A259" i="26"/>
  <c r="C257" i="26"/>
  <c r="F257" i="26"/>
  <c r="G257" i="26"/>
  <c r="H257" i="26"/>
  <c r="D257" i="26"/>
  <c r="H139" i="25"/>
  <c r="B139" i="25"/>
  <c r="E139" i="25"/>
  <c r="A140" i="25"/>
  <c r="K138" i="25"/>
  <c r="I138" i="25"/>
  <c r="G138" i="25"/>
  <c r="C138" i="25"/>
  <c r="J138" i="25"/>
  <c r="F138" i="25"/>
  <c r="D138" i="25"/>
  <c r="H140" i="14"/>
  <c r="B140" i="14"/>
  <c r="E140" i="14"/>
  <c r="A141" i="14"/>
  <c r="K140" i="14"/>
  <c r="N140" i="14"/>
  <c r="Q140" i="14"/>
  <c r="T139" i="14"/>
  <c r="S139" i="14"/>
  <c r="G139" i="14"/>
  <c r="I139" i="14"/>
  <c r="C139" i="14"/>
  <c r="M139" i="14"/>
  <c r="P139" i="14"/>
  <c r="R139" i="14"/>
  <c r="D139" i="14"/>
  <c r="F139" i="14"/>
  <c r="J139" i="14"/>
  <c r="L139" i="14"/>
  <c r="O139" i="14"/>
  <c r="D199" i="17"/>
  <c r="A200" i="17"/>
  <c r="A201" i="34"/>
  <c r="E200" i="34"/>
  <c r="B200" i="34"/>
  <c r="D199" i="34"/>
  <c r="C199" i="34"/>
  <c r="G199" i="34"/>
  <c r="F199" i="34"/>
  <c r="G135" i="3"/>
  <c r="F135" i="3"/>
  <c r="B136" i="3"/>
  <c r="A137" i="3"/>
  <c r="E136" i="3"/>
  <c r="C135" i="3"/>
  <c r="H135" i="3"/>
  <c r="D135" i="3"/>
  <c r="D129" i="2"/>
  <c r="K129" i="2"/>
  <c r="I129" i="2"/>
  <c r="F129" i="2"/>
  <c r="C129" i="2"/>
  <c r="J129" i="2"/>
  <c r="G129" i="2"/>
  <c r="E130" i="2"/>
  <c r="A131" i="2"/>
  <c r="H130" i="2"/>
  <c r="B130" i="2"/>
  <c r="I124" i="32"/>
  <c r="E125" i="32"/>
  <c r="C125" i="32"/>
  <c r="D125" i="32" s="1"/>
  <c r="F126" i="32"/>
  <c r="B126" i="32"/>
  <c r="A127" i="32"/>
  <c r="G125" i="32"/>
  <c r="H125" i="32"/>
  <c r="CS451" i="24" l="1"/>
  <c r="CR452" i="24"/>
  <c r="CV452" i="24" s="1"/>
  <c r="CW450" i="24"/>
  <c r="CX450" i="24"/>
  <c r="CY450" i="24"/>
  <c r="CU450" i="24"/>
  <c r="CT450" i="24"/>
  <c r="CC517" i="24"/>
  <c r="BY518" i="24"/>
  <c r="BZ517" i="24"/>
  <c r="CA516" i="24"/>
  <c r="CD516" i="24"/>
  <c r="CE516" i="24"/>
  <c r="CF516" i="24"/>
  <c r="CB516" i="24"/>
  <c r="AZ318" i="24"/>
  <c r="BD318" i="24"/>
  <c r="BE318" i="24"/>
  <c r="AN318" i="24"/>
  <c r="AS318" i="24"/>
  <c r="AY318" i="24"/>
  <c r="AM318" i="24"/>
  <c r="AQ318" i="24"/>
  <c r="AP318" i="24"/>
  <c r="AJ318" i="24"/>
  <c r="AT318" i="24"/>
  <c r="BA318" i="24"/>
  <c r="AV318" i="24"/>
  <c r="AW318" i="24"/>
  <c r="AK318" i="24"/>
  <c r="AX319" i="24"/>
  <c r="AR319" i="24"/>
  <c r="AL319" i="24"/>
  <c r="AH320" i="24"/>
  <c r="AO319" i="24"/>
  <c r="AU319" i="24"/>
  <c r="AI319" i="24"/>
  <c r="A141" i="25"/>
  <c r="E140" i="25"/>
  <c r="H140" i="25"/>
  <c r="B140" i="25"/>
  <c r="J139" i="25"/>
  <c r="F139" i="25"/>
  <c r="K139" i="25"/>
  <c r="C139" i="25"/>
  <c r="I139" i="25"/>
  <c r="D139" i="25"/>
  <c r="G139" i="25"/>
  <c r="A260" i="26"/>
  <c r="E259" i="26"/>
  <c r="B259" i="26"/>
  <c r="C258" i="26"/>
  <c r="D258" i="26"/>
  <c r="F258" i="26"/>
  <c r="G258" i="26"/>
  <c r="H258" i="26"/>
  <c r="E141" i="14"/>
  <c r="K141" i="14"/>
  <c r="H141" i="14"/>
  <c r="Q141" i="14"/>
  <c r="N141" i="14"/>
  <c r="B141" i="14"/>
  <c r="A142" i="14"/>
  <c r="T140" i="14"/>
  <c r="O140" i="14"/>
  <c r="P140" i="14"/>
  <c r="R140" i="14"/>
  <c r="G140" i="14"/>
  <c r="I140" i="14"/>
  <c r="C140" i="14"/>
  <c r="D140" i="14"/>
  <c r="M140" i="14"/>
  <c r="F140" i="14"/>
  <c r="S140" i="14"/>
  <c r="J140" i="14"/>
  <c r="L140" i="14"/>
  <c r="D200" i="17"/>
  <c r="A201" i="17"/>
  <c r="G200" i="34"/>
  <c r="F200" i="34"/>
  <c r="D200" i="34"/>
  <c r="C200" i="34"/>
  <c r="A202" i="34"/>
  <c r="E201" i="34"/>
  <c r="B201" i="34"/>
  <c r="A138" i="3"/>
  <c r="B137" i="3"/>
  <c r="E137" i="3"/>
  <c r="H136" i="3"/>
  <c r="C136" i="3"/>
  <c r="D136" i="3"/>
  <c r="G136" i="3"/>
  <c r="F136" i="3"/>
  <c r="B131" i="2"/>
  <c r="E131" i="2"/>
  <c r="H131" i="2"/>
  <c r="A132" i="2"/>
  <c r="J130" i="2"/>
  <c r="D130" i="2"/>
  <c r="C130" i="2"/>
  <c r="F130" i="2"/>
  <c r="K130" i="2"/>
  <c r="G130" i="2"/>
  <c r="I130" i="2"/>
  <c r="I125" i="32"/>
  <c r="F127" i="32"/>
  <c r="A128" i="32"/>
  <c r="B127" i="32"/>
  <c r="G126" i="32"/>
  <c r="H126" i="32"/>
  <c r="C126" i="32"/>
  <c r="D126" i="32" s="1"/>
  <c r="E126" i="32"/>
  <c r="CR453" i="24" l="1"/>
  <c r="CV453" i="24" s="1"/>
  <c r="CS452" i="24"/>
  <c r="CU451" i="24"/>
  <c r="CW451" i="24"/>
  <c r="CT451" i="24"/>
  <c r="CX451" i="24"/>
  <c r="CY451" i="24"/>
  <c r="CB517" i="24"/>
  <c r="CE517" i="24"/>
  <c r="CA517" i="24"/>
  <c r="CD517" i="24"/>
  <c r="CF517" i="24"/>
  <c r="CC518" i="24"/>
  <c r="BY519" i="24"/>
  <c r="BZ518" i="24"/>
  <c r="AQ319" i="24"/>
  <c r="AW319" i="24"/>
  <c r="AY319" i="24"/>
  <c r="AZ319" i="24"/>
  <c r="BD319" i="24"/>
  <c r="BE319" i="24"/>
  <c r="AV319" i="24"/>
  <c r="AJ319" i="24"/>
  <c r="AK319" i="24"/>
  <c r="AM319" i="24"/>
  <c r="AN319" i="24"/>
  <c r="BA319" i="24"/>
  <c r="AP319" i="24"/>
  <c r="AS319" i="24"/>
  <c r="AT319" i="24"/>
  <c r="AO320" i="24"/>
  <c r="AL320" i="24"/>
  <c r="AR320" i="24"/>
  <c r="AX320" i="24"/>
  <c r="AH321" i="24"/>
  <c r="AI320" i="24"/>
  <c r="AU320" i="24"/>
  <c r="F259" i="26"/>
  <c r="C259" i="26"/>
  <c r="D259" i="26"/>
  <c r="G259" i="26"/>
  <c r="H259" i="26"/>
  <c r="E260" i="26"/>
  <c r="B260" i="26"/>
  <c r="A261" i="26"/>
  <c r="I140" i="25"/>
  <c r="J140" i="25"/>
  <c r="K140" i="25"/>
  <c r="D140" i="25"/>
  <c r="C140" i="25"/>
  <c r="F140" i="25"/>
  <c r="G140" i="25"/>
  <c r="A142" i="25"/>
  <c r="E141" i="25"/>
  <c r="H141" i="25"/>
  <c r="B141" i="25"/>
  <c r="N142" i="14"/>
  <c r="A143" i="14"/>
  <c r="K142" i="14"/>
  <c r="Q142" i="14"/>
  <c r="E142" i="14"/>
  <c r="H142" i="14"/>
  <c r="B142" i="14"/>
  <c r="T141" i="14"/>
  <c r="L141" i="14"/>
  <c r="R141" i="14"/>
  <c r="M141" i="14"/>
  <c r="P141" i="14"/>
  <c r="C141" i="14"/>
  <c r="I141" i="14"/>
  <c r="D141" i="14"/>
  <c r="O141" i="14"/>
  <c r="S141" i="14"/>
  <c r="F141" i="14"/>
  <c r="J141" i="14"/>
  <c r="G141" i="14"/>
  <c r="D201" i="17"/>
  <c r="A202" i="17"/>
  <c r="F201" i="34"/>
  <c r="D201" i="34"/>
  <c r="C201" i="34"/>
  <c r="G201" i="34"/>
  <c r="A203" i="34"/>
  <c r="B202" i="34"/>
  <c r="E202" i="34"/>
  <c r="G137" i="3"/>
  <c r="F137" i="3"/>
  <c r="H137" i="3"/>
  <c r="D137" i="3"/>
  <c r="C137" i="3"/>
  <c r="B138" i="3"/>
  <c r="E138" i="3"/>
  <c r="A139" i="3"/>
  <c r="A133" i="2"/>
  <c r="B132" i="2"/>
  <c r="E132" i="2"/>
  <c r="H132" i="2"/>
  <c r="I131" i="2"/>
  <c r="C131" i="2"/>
  <c r="G131" i="2"/>
  <c r="K131" i="2"/>
  <c r="J131" i="2"/>
  <c r="D131" i="2"/>
  <c r="F131" i="2"/>
  <c r="I126" i="32"/>
  <c r="E127" i="32"/>
  <c r="C127" i="32"/>
  <c r="D127" i="32" s="1"/>
  <c r="F128" i="32"/>
  <c r="B128" i="32"/>
  <c r="A129" i="32"/>
  <c r="H127" i="32"/>
  <c r="G127" i="32"/>
  <c r="CW452" i="24" l="1"/>
  <c r="CY452" i="24"/>
  <c r="CU452" i="24"/>
  <c r="CX452" i="24"/>
  <c r="CT452" i="24"/>
  <c r="CR454" i="24"/>
  <c r="CV454" i="24" s="1"/>
  <c r="CS453" i="24"/>
  <c r="BZ519" i="24"/>
  <c r="CC519" i="24"/>
  <c r="BY520" i="24"/>
  <c r="CE518" i="24"/>
  <c r="CD518" i="24"/>
  <c r="CF518" i="24"/>
  <c r="CB518" i="24"/>
  <c r="CA518" i="24"/>
  <c r="AO321" i="24"/>
  <c r="AI321" i="24"/>
  <c r="AL321" i="24"/>
  <c r="AH322" i="24"/>
  <c r="AU321" i="24"/>
  <c r="AX321" i="24"/>
  <c r="AR321" i="24"/>
  <c r="AS320" i="24"/>
  <c r="AT320" i="24"/>
  <c r="AW320" i="24"/>
  <c r="AY320" i="24"/>
  <c r="AK320" i="24"/>
  <c r="AQ320" i="24"/>
  <c r="BD320" i="24"/>
  <c r="AZ320" i="24"/>
  <c r="AV320" i="24"/>
  <c r="AN320" i="24"/>
  <c r="BA320" i="24"/>
  <c r="AP320" i="24"/>
  <c r="AJ320" i="24"/>
  <c r="AM320" i="24"/>
  <c r="BE320" i="24"/>
  <c r="D141" i="25"/>
  <c r="F141" i="25"/>
  <c r="C141" i="25"/>
  <c r="I141" i="25"/>
  <c r="K141" i="25"/>
  <c r="J141" i="25"/>
  <c r="G141" i="25"/>
  <c r="H142" i="25"/>
  <c r="B142" i="25"/>
  <c r="E142" i="25"/>
  <c r="A143" i="25"/>
  <c r="D260" i="26"/>
  <c r="G260" i="26"/>
  <c r="H260" i="26"/>
  <c r="C260" i="26"/>
  <c r="F260" i="26"/>
  <c r="E261" i="26"/>
  <c r="B261" i="26"/>
  <c r="A262" i="26"/>
  <c r="T142" i="14"/>
  <c r="M142" i="14"/>
  <c r="O142" i="14"/>
  <c r="G142" i="14"/>
  <c r="I142" i="14"/>
  <c r="R142" i="14"/>
  <c r="C142" i="14"/>
  <c r="D142" i="14"/>
  <c r="S142" i="14"/>
  <c r="F142" i="14"/>
  <c r="J142" i="14"/>
  <c r="L142" i="14"/>
  <c r="P142" i="14"/>
  <c r="E143" i="14"/>
  <c r="A144" i="14"/>
  <c r="N143" i="14"/>
  <c r="B143" i="14"/>
  <c r="K143" i="14"/>
  <c r="H143" i="14"/>
  <c r="Q143" i="14"/>
  <c r="D202" i="17"/>
  <c r="A203" i="17"/>
  <c r="G202" i="34"/>
  <c r="D202" i="34"/>
  <c r="C202" i="34"/>
  <c r="F202" i="34"/>
  <c r="A204" i="34"/>
  <c r="E203" i="34"/>
  <c r="B203" i="34"/>
  <c r="G138" i="3"/>
  <c r="F138" i="3"/>
  <c r="H138" i="3"/>
  <c r="D138" i="3"/>
  <c r="C138" i="3"/>
  <c r="B139" i="3"/>
  <c r="A140" i="3"/>
  <c r="E139" i="3"/>
  <c r="D132" i="2"/>
  <c r="J132" i="2"/>
  <c r="C132" i="2"/>
  <c r="G132" i="2"/>
  <c r="K132" i="2"/>
  <c r="I132" i="2"/>
  <c r="F132" i="2"/>
  <c r="H133" i="2"/>
  <c r="A134" i="2"/>
  <c r="E133" i="2"/>
  <c r="B133" i="2"/>
  <c r="I127" i="32"/>
  <c r="B129" i="32"/>
  <c r="F129" i="32"/>
  <c r="A130" i="32"/>
  <c r="G128" i="32"/>
  <c r="H128" i="32"/>
  <c r="C128" i="32"/>
  <c r="D128" i="32" s="1"/>
  <c r="E128" i="32"/>
  <c r="CR455" i="24" l="1"/>
  <c r="CV455" i="24" s="1"/>
  <c r="CS454" i="24"/>
  <c r="CY453" i="24"/>
  <c r="CT453" i="24"/>
  <c r="CU453" i="24"/>
  <c r="CW453" i="24"/>
  <c r="CX453" i="24"/>
  <c r="BY521" i="24"/>
  <c r="BZ520" i="24"/>
  <c r="CC520" i="24"/>
  <c r="CA519" i="24"/>
  <c r="CB519" i="24"/>
  <c r="CD519" i="24"/>
  <c r="CE519" i="24"/>
  <c r="CF519" i="24"/>
  <c r="AO322" i="24"/>
  <c r="AI322" i="24"/>
  <c r="AU322" i="24"/>
  <c r="AX322" i="24"/>
  <c r="AH323" i="24"/>
  <c r="AL322" i="24"/>
  <c r="AR322" i="24"/>
  <c r="AP321" i="24"/>
  <c r="BE321" i="24"/>
  <c r="AK321" i="24"/>
  <c r="AQ321" i="24"/>
  <c r="AZ321" i="24"/>
  <c r="BA321" i="24"/>
  <c r="AT321" i="24"/>
  <c r="AV321" i="24"/>
  <c r="AW321" i="24"/>
  <c r="AM321" i="24"/>
  <c r="BD321" i="24"/>
  <c r="AS321" i="24"/>
  <c r="AY321" i="24"/>
  <c r="AJ321" i="24"/>
  <c r="AN321" i="24"/>
  <c r="D261" i="26"/>
  <c r="C261" i="26"/>
  <c r="F261" i="26"/>
  <c r="H261" i="26"/>
  <c r="G261" i="26"/>
  <c r="K142" i="25"/>
  <c r="F142" i="25"/>
  <c r="C142" i="25"/>
  <c r="I142" i="25"/>
  <c r="D142" i="25"/>
  <c r="J142" i="25"/>
  <c r="G142" i="25"/>
  <c r="A263" i="26"/>
  <c r="E262" i="26"/>
  <c r="B262" i="26"/>
  <c r="A144" i="25"/>
  <c r="H143" i="25"/>
  <c r="B143" i="25"/>
  <c r="E143" i="25"/>
  <c r="T143" i="14"/>
  <c r="M143" i="14"/>
  <c r="C143" i="14"/>
  <c r="D143" i="14"/>
  <c r="F143" i="14"/>
  <c r="O143" i="14"/>
  <c r="S143" i="14"/>
  <c r="L143" i="14"/>
  <c r="R143" i="14"/>
  <c r="P143" i="14"/>
  <c r="I143" i="14"/>
  <c r="J143" i="14"/>
  <c r="G143" i="14"/>
  <c r="H144" i="14"/>
  <c r="K144" i="14"/>
  <c r="N144" i="14"/>
  <c r="Q144" i="14"/>
  <c r="A145" i="14"/>
  <c r="B144" i="14"/>
  <c r="E144" i="14"/>
  <c r="D203" i="17"/>
  <c r="A204" i="17"/>
  <c r="G203" i="34"/>
  <c r="F203" i="34"/>
  <c r="D203" i="34"/>
  <c r="C203" i="34"/>
  <c r="B204" i="34"/>
  <c r="A205" i="34"/>
  <c r="E204" i="34"/>
  <c r="F139" i="3"/>
  <c r="G139" i="3"/>
  <c r="B140" i="3"/>
  <c r="E140" i="3"/>
  <c r="A141" i="3"/>
  <c r="D139" i="3"/>
  <c r="C139" i="3"/>
  <c r="H139" i="3"/>
  <c r="I133" i="2"/>
  <c r="F133" i="2"/>
  <c r="K133" i="2"/>
  <c r="J133" i="2"/>
  <c r="D133" i="2"/>
  <c r="C133" i="2"/>
  <c r="G133" i="2"/>
  <c r="B134" i="2"/>
  <c r="E134" i="2"/>
  <c r="A135" i="2"/>
  <c r="H134" i="2"/>
  <c r="I128" i="32"/>
  <c r="F130" i="32"/>
  <c r="B130" i="32"/>
  <c r="A131" i="32"/>
  <c r="H129" i="32"/>
  <c r="G129" i="32"/>
  <c r="E129" i="32"/>
  <c r="C129" i="32"/>
  <c r="D129" i="32" s="1"/>
  <c r="CT454" i="24" l="1"/>
  <c r="CW454" i="24"/>
  <c r="CU454" i="24"/>
  <c r="CX454" i="24"/>
  <c r="CY454" i="24"/>
  <c r="CR456" i="24"/>
  <c r="CV456" i="24" s="1"/>
  <c r="CS455" i="24"/>
  <c r="CF520" i="24"/>
  <c r="CE520" i="24"/>
  <c r="CD520" i="24"/>
  <c r="CA520" i="24"/>
  <c r="CB520" i="24"/>
  <c r="BZ521" i="24"/>
  <c r="CC521" i="24"/>
  <c r="BY522" i="24"/>
  <c r="AX323" i="24"/>
  <c r="AR323" i="24"/>
  <c r="AO323" i="24"/>
  <c r="AH324" i="24"/>
  <c r="AI323" i="24"/>
  <c r="AL323" i="24"/>
  <c r="AU323" i="24"/>
  <c r="AY322" i="24"/>
  <c r="AZ322" i="24"/>
  <c r="AN322" i="24"/>
  <c r="AS322" i="24"/>
  <c r="AW322" i="24"/>
  <c r="AP322" i="24"/>
  <c r="BD322" i="24"/>
  <c r="AK322" i="24"/>
  <c r="BA322" i="24"/>
  <c r="BE322" i="24"/>
  <c r="AJ322" i="24"/>
  <c r="AV322" i="24"/>
  <c r="AM322" i="24"/>
  <c r="AQ322" i="24"/>
  <c r="AT322" i="24"/>
  <c r="I143" i="25"/>
  <c r="C143" i="25"/>
  <c r="F143" i="25"/>
  <c r="K143" i="25"/>
  <c r="G143" i="25"/>
  <c r="J143" i="25"/>
  <c r="D143" i="25"/>
  <c r="H144" i="25"/>
  <c r="E144" i="25"/>
  <c r="B144" i="25"/>
  <c r="A145" i="25"/>
  <c r="B263" i="26"/>
  <c r="E263" i="26"/>
  <c r="A264" i="26"/>
  <c r="C262" i="26"/>
  <c r="H262" i="26"/>
  <c r="G262" i="26"/>
  <c r="D262" i="26"/>
  <c r="F262" i="26"/>
  <c r="T144" i="14"/>
  <c r="I144" i="14"/>
  <c r="J144" i="14"/>
  <c r="R144" i="14"/>
  <c r="C144" i="14"/>
  <c r="D144" i="14"/>
  <c r="F144" i="14"/>
  <c r="G144" i="14"/>
  <c r="M144" i="14"/>
  <c r="S144" i="14"/>
  <c r="P144" i="14"/>
  <c r="L144" i="14"/>
  <c r="O144" i="14"/>
  <c r="H145" i="14"/>
  <c r="Q145" i="14"/>
  <c r="K145" i="14"/>
  <c r="B145" i="14"/>
  <c r="N145" i="14"/>
  <c r="E145" i="14"/>
  <c r="A146" i="14"/>
  <c r="D204" i="17"/>
  <c r="A205" i="17"/>
  <c r="E205" i="34"/>
  <c r="B205" i="34"/>
  <c r="A206" i="34"/>
  <c r="G204" i="34"/>
  <c r="F204" i="34"/>
  <c r="C204" i="34"/>
  <c r="D204" i="34"/>
  <c r="D140" i="3"/>
  <c r="C140" i="3"/>
  <c r="H140" i="3"/>
  <c r="E141" i="3"/>
  <c r="B141" i="3"/>
  <c r="A142" i="3"/>
  <c r="F140" i="3"/>
  <c r="G140" i="3"/>
  <c r="A136" i="2"/>
  <c r="E135" i="2"/>
  <c r="B135" i="2"/>
  <c r="H135" i="2"/>
  <c r="F134" i="2"/>
  <c r="G134" i="2"/>
  <c r="K134" i="2"/>
  <c r="I134" i="2"/>
  <c r="D134" i="2"/>
  <c r="C134" i="2"/>
  <c r="J134" i="2"/>
  <c r="I129" i="32"/>
  <c r="A132" i="32"/>
  <c r="F131" i="32"/>
  <c r="B131" i="32"/>
  <c r="E130" i="32"/>
  <c r="C130" i="32"/>
  <c r="D130" i="32" s="1"/>
  <c r="H130" i="32"/>
  <c r="G130" i="32"/>
  <c r="CR457" i="24" l="1"/>
  <c r="CV457" i="24" s="1"/>
  <c r="CS456" i="24"/>
  <c r="CU455" i="24"/>
  <c r="CW455" i="24"/>
  <c r="CX455" i="24"/>
  <c r="CY455" i="24"/>
  <c r="CT455" i="24"/>
  <c r="CC522" i="24"/>
  <c r="BY523" i="24"/>
  <c r="BZ522" i="24"/>
  <c r="CD521" i="24"/>
  <c r="CA521" i="24"/>
  <c r="CE521" i="24"/>
  <c r="CB521" i="24"/>
  <c r="CF521" i="24"/>
  <c r="AT323" i="24"/>
  <c r="AV323" i="24"/>
  <c r="BE323" i="24"/>
  <c r="AZ323" i="24"/>
  <c r="AW323" i="24"/>
  <c r="AN323" i="24"/>
  <c r="AQ323" i="24"/>
  <c r="AY323" i="24"/>
  <c r="AS323" i="24"/>
  <c r="AP323" i="24"/>
  <c r="BA323" i="24"/>
  <c r="BD323" i="24"/>
  <c r="AJ323" i="24"/>
  <c r="AM323" i="24"/>
  <c r="AK323" i="24"/>
  <c r="AU324" i="24"/>
  <c r="AR324" i="24"/>
  <c r="AI324" i="24"/>
  <c r="AX324" i="24"/>
  <c r="AH325" i="24"/>
  <c r="AO324" i="24"/>
  <c r="AL324" i="24"/>
  <c r="H145" i="25"/>
  <c r="E145" i="25"/>
  <c r="B145" i="25"/>
  <c r="A146" i="25"/>
  <c r="B264" i="26"/>
  <c r="A265" i="26"/>
  <c r="E264" i="26"/>
  <c r="D263" i="26"/>
  <c r="F263" i="26"/>
  <c r="C263" i="26"/>
  <c r="G263" i="26"/>
  <c r="H263" i="26"/>
  <c r="G144" i="25"/>
  <c r="C144" i="25"/>
  <c r="F144" i="25"/>
  <c r="J144" i="25"/>
  <c r="I144" i="25"/>
  <c r="K144" i="25"/>
  <c r="D144" i="25"/>
  <c r="K146" i="14"/>
  <c r="A147" i="14"/>
  <c r="B146" i="14"/>
  <c r="N146" i="14"/>
  <c r="E146" i="14"/>
  <c r="H146" i="14"/>
  <c r="Q146" i="14"/>
  <c r="T145" i="14"/>
  <c r="R145" i="14"/>
  <c r="G145" i="14"/>
  <c r="M145" i="14"/>
  <c r="S145" i="14"/>
  <c r="F145" i="14"/>
  <c r="C145" i="14"/>
  <c r="D145" i="14"/>
  <c r="J145" i="14"/>
  <c r="L145" i="14"/>
  <c r="P145" i="14"/>
  <c r="O145" i="14"/>
  <c r="I145" i="14"/>
  <c r="D205" i="17"/>
  <c r="A206" i="17"/>
  <c r="E206" i="34"/>
  <c r="A207" i="34"/>
  <c r="B206" i="34"/>
  <c r="D205" i="34"/>
  <c r="C205" i="34"/>
  <c r="F205" i="34"/>
  <c r="G205" i="34"/>
  <c r="F141" i="3"/>
  <c r="G141" i="3"/>
  <c r="D141" i="3"/>
  <c r="H141" i="3"/>
  <c r="C141" i="3"/>
  <c r="B142" i="3"/>
  <c r="E142" i="3"/>
  <c r="A143" i="3"/>
  <c r="K135" i="2"/>
  <c r="I135" i="2"/>
  <c r="G135" i="2"/>
  <c r="C135" i="2"/>
  <c r="J135" i="2"/>
  <c r="F135" i="2"/>
  <c r="D135" i="2"/>
  <c r="B136" i="2"/>
  <c r="H136" i="2"/>
  <c r="E136" i="2"/>
  <c r="A137" i="2"/>
  <c r="I130" i="32"/>
  <c r="E131" i="32"/>
  <c r="C131" i="32"/>
  <c r="D131" i="32" s="1"/>
  <c r="G131" i="32"/>
  <c r="H131" i="32"/>
  <c r="F132" i="32"/>
  <c r="A133" i="32"/>
  <c r="B132" i="32"/>
  <c r="CW456" i="24" l="1"/>
  <c r="CX456" i="24"/>
  <c r="CT456" i="24"/>
  <c r="CU456" i="24"/>
  <c r="CY456" i="24"/>
  <c r="CS457" i="24"/>
  <c r="CR458" i="24"/>
  <c r="CV458" i="24" s="1"/>
  <c r="CE522" i="24"/>
  <c r="CA522" i="24"/>
  <c r="CD522" i="24"/>
  <c r="CB522" i="24"/>
  <c r="CF522" i="24"/>
  <c r="BZ523" i="24"/>
  <c r="CC523" i="24"/>
  <c r="BY524" i="24"/>
  <c r="AL325" i="24"/>
  <c r="AI325" i="24"/>
  <c r="AR325" i="24"/>
  <c r="AO325" i="24"/>
  <c r="AH326" i="24"/>
  <c r="AX325" i="24"/>
  <c r="AU325" i="24"/>
  <c r="AN324" i="24"/>
  <c r="AS324" i="24"/>
  <c r="AP324" i="24"/>
  <c r="AJ324" i="24"/>
  <c r="AQ324" i="24"/>
  <c r="AW324" i="24"/>
  <c r="BE324" i="24"/>
  <c r="AT324" i="24"/>
  <c r="AV324" i="24"/>
  <c r="AZ324" i="24"/>
  <c r="BD324" i="24"/>
  <c r="AM324" i="24"/>
  <c r="AY324" i="24"/>
  <c r="BA324" i="24"/>
  <c r="AK324" i="24"/>
  <c r="B265" i="26"/>
  <c r="E265" i="26"/>
  <c r="A266" i="26"/>
  <c r="C264" i="26"/>
  <c r="D264" i="26"/>
  <c r="H264" i="26"/>
  <c r="F264" i="26"/>
  <c r="G264" i="26"/>
  <c r="B146" i="25"/>
  <c r="E146" i="25"/>
  <c r="H146" i="25"/>
  <c r="A147" i="25"/>
  <c r="K145" i="25"/>
  <c r="C145" i="25"/>
  <c r="D145" i="25"/>
  <c r="F145" i="25"/>
  <c r="G145" i="25"/>
  <c r="I145" i="25"/>
  <c r="J145" i="25"/>
  <c r="T146" i="14"/>
  <c r="L146" i="14"/>
  <c r="M146" i="14"/>
  <c r="D146" i="14"/>
  <c r="F146" i="14"/>
  <c r="G146" i="14"/>
  <c r="I146" i="14"/>
  <c r="O146" i="14"/>
  <c r="P146" i="14"/>
  <c r="R146" i="14"/>
  <c r="S146" i="14"/>
  <c r="C146" i="14"/>
  <c r="J146" i="14"/>
  <c r="A148" i="14"/>
  <c r="K147" i="14"/>
  <c r="B147" i="14"/>
  <c r="E147" i="14"/>
  <c r="H147" i="14"/>
  <c r="N147" i="14"/>
  <c r="Q147" i="14"/>
  <c r="D206" i="17"/>
  <c r="A207" i="17"/>
  <c r="F206" i="34"/>
  <c r="D206" i="34"/>
  <c r="C206" i="34"/>
  <c r="G206" i="34"/>
  <c r="E207" i="34"/>
  <c r="B207" i="34"/>
  <c r="A208" i="34"/>
  <c r="E143" i="3"/>
  <c r="A144" i="3"/>
  <c r="B143" i="3"/>
  <c r="G142" i="3"/>
  <c r="F142" i="3"/>
  <c r="C142" i="3"/>
  <c r="H142" i="3"/>
  <c r="D142" i="3"/>
  <c r="B137" i="2"/>
  <c r="E137" i="2"/>
  <c r="A138" i="2"/>
  <c r="H137" i="2"/>
  <c r="I136" i="2"/>
  <c r="D136" i="2"/>
  <c r="G136" i="2"/>
  <c r="J136" i="2"/>
  <c r="C136" i="2"/>
  <c r="K136" i="2"/>
  <c r="F136" i="2"/>
  <c r="I131" i="32"/>
  <c r="G132" i="32"/>
  <c r="H132" i="32"/>
  <c r="C132" i="32"/>
  <c r="D132" i="32" s="1"/>
  <c r="E132" i="32"/>
  <c r="A134" i="32"/>
  <c r="B133" i="32"/>
  <c r="F133" i="32"/>
  <c r="CX457" i="24" l="1"/>
  <c r="CW457" i="24"/>
  <c r="CY457" i="24"/>
  <c r="CU457" i="24"/>
  <c r="CT457" i="24"/>
  <c r="CR459" i="24"/>
  <c r="CV459" i="24" s="1"/>
  <c r="CS458" i="24"/>
  <c r="CC524" i="24"/>
  <c r="BY525" i="24"/>
  <c r="BZ524" i="24"/>
  <c r="CA523" i="24"/>
  <c r="CD523" i="24"/>
  <c r="CE523" i="24"/>
  <c r="CF523" i="24"/>
  <c r="CB523" i="24"/>
  <c r="AI326" i="24"/>
  <c r="AU326" i="24"/>
  <c r="AL326" i="24"/>
  <c r="AX326" i="24"/>
  <c r="AH327" i="24"/>
  <c r="AO326" i="24"/>
  <c r="AR326" i="24"/>
  <c r="AS325" i="24"/>
  <c r="AZ325" i="24"/>
  <c r="AJ325" i="24"/>
  <c r="AP325" i="24"/>
  <c r="BA325" i="24"/>
  <c r="AM325" i="24"/>
  <c r="AN325" i="24"/>
  <c r="AV325" i="24"/>
  <c r="AW325" i="24"/>
  <c r="AY325" i="24"/>
  <c r="AK325" i="24"/>
  <c r="AT325" i="24"/>
  <c r="BE325" i="24"/>
  <c r="BD325" i="24"/>
  <c r="AQ325" i="24"/>
  <c r="H147" i="25"/>
  <c r="E147" i="25"/>
  <c r="A148" i="25"/>
  <c r="B147" i="25"/>
  <c r="A267" i="26"/>
  <c r="B266" i="26"/>
  <c r="E266" i="26"/>
  <c r="I146" i="25"/>
  <c r="C146" i="25"/>
  <c r="K146" i="25"/>
  <c r="J146" i="25"/>
  <c r="G146" i="25"/>
  <c r="D146" i="25"/>
  <c r="F146" i="25"/>
  <c r="G265" i="26"/>
  <c r="F265" i="26"/>
  <c r="C265" i="26"/>
  <c r="D265" i="26"/>
  <c r="H265" i="26"/>
  <c r="T147" i="14"/>
  <c r="I147" i="14"/>
  <c r="J147" i="14"/>
  <c r="S147" i="14"/>
  <c r="M147" i="14"/>
  <c r="R147" i="14"/>
  <c r="L147" i="14"/>
  <c r="O147" i="14"/>
  <c r="P147" i="14"/>
  <c r="G147" i="14"/>
  <c r="D147" i="14"/>
  <c r="C147" i="14"/>
  <c r="F147" i="14"/>
  <c r="N148" i="14"/>
  <c r="Q148" i="14"/>
  <c r="H148" i="14"/>
  <c r="E148" i="14"/>
  <c r="K148" i="14"/>
  <c r="A149" i="14"/>
  <c r="B148" i="14"/>
  <c r="D207" i="17"/>
  <c r="A208" i="17"/>
  <c r="A209" i="34"/>
  <c r="E208" i="34"/>
  <c r="B208" i="34"/>
  <c r="D207" i="34"/>
  <c r="C207" i="34"/>
  <c r="G207" i="34"/>
  <c r="F207" i="34"/>
  <c r="C143" i="3"/>
  <c r="D143" i="3"/>
  <c r="H143" i="3"/>
  <c r="A145" i="3"/>
  <c r="E144" i="3"/>
  <c r="B144" i="3"/>
  <c r="G143" i="3"/>
  <c r="F143" i="3"/>
  <c r="A139" i="2"/>
  <c r="H138" i="2"/>
  <c r="E138" i="2"/>
  <c r="B138" i="2"/>
  <c r="K137" i="2"/>
  <c r="F137" i="2"/>
  <c r="C137" i="2"/>
  <c r="D137" i="2"/>
  <c r="J137" i="2"/>
  <c r="I137" i="2"/>
  <c r="G137" i="2"/>
  <c r="I132" i="32"/>
  <c r="H133" i="32"/>
  <c r="G133" i="32"/>
  <c r="F134" i="32"/>
  <c r="A135" i="32"/>
  <c r="B134" i="32"/>
  <c r="E133" i="32"/>
  <c r="C133" i="32"/>
  <c r="D133" i="32" s="1"/>
  <c r="CX458" i="24" l="1"/>
  <c r="CY458" i="24"/>
  <c r="CW458" i="24"/>
  <c r="CT458" i="24"/>
  <c r="CU458" i="24"/>
  <c r="CR460" i="24"/>
  <c r="CV460" i="24" s="1"/>
  <c r="CS459" i="24"/>
  <c r="CA524" i="24"/>
  <c r="CE524" i="24"/>
  <c r="CB524" i="24"/>
  <c r="CD524" i="24"/>
  <c r="CF524" i="24"/>
  <c r="BZ525" i="24"/>
  <c r="BY526" i="24"/>
  <c r="CC525" i="24"/>
  <c r="AX327" i="24"/>
  <c r="AI327" i="24"/>
  <c r="AH328" i="24"/>
  <c r="AR327" i="24"/>
  <c r="AO327" i="24"/>
  <c r="AU327" i="24"/>
  <c r="AL327" i="24"/>
  <c r="AM326" i="24"/>
  <c r="AQ326" i="24"/>
  <c r="AV326" i="24"/>
  <c r="AN326" i="24"/>
  <c r="AZ326" i="24"/>
  <c r="AP326" i="24"/>
  <c r="AW326" i="24"/>
  <c r="AY326" i="24"/>
  <c r="BD326" i="24"/>
  <c r="BA326" i="24"/>
  <c r="BE326" i="24"/>
  <c r="AK326" i="24"/>
  <c r="AT326" i="24"/>
  <c r="AS326" i="24"/>
  <c r="AJ326" i="24"/>
  <c r="G266" i="26"/>
  <c r="D266" i="26"/>
  <c r="H266" i="26"/>
  <c r="F266" i="26"/>
  <c r="C266" i="26"/>
  <c r="E267" i="26"/>
  <c r="A268" i="26"/>
  <c r="B267" i="26"/>
  <c r="F147" i="25"/>
  <c r="G147" i="25"/>
  <c r="I147" i="25"/>
  <c r="K147" i="25"/>
  <c r="D147" i="25"/>
  <c r="C147" i="25"/>
  <c r="J147" i="25"/>
  <c r="H148" i="25"/>
  <c r="A149" i="25"/>
  <c r="E148" i="25"/>
  <c r="B148" i="25"/>
  <c r="Q149" i="14"/>
  <c r="E149" i="14"/>
  <c r="A150" i="14"/>
  <c r="B149" i="14"/>
  <c r="N149" i="14"/>
  <c r="K149" i="14"/>
  <c r="H149" i="14"/>
  <c r="T148" i="14"/>
  <c r="F148" i="14"/>
  <c r="G148" i="14"/>
  <c r="I148" i="14"/>
  <c r="O148" i="14"/>
  <c r="J148" i="14"/>
  <c r="C148" i="14"/>
  <c r="M148" i="14"/>
  <c r="P148" i="14"/>
  <c r="L148" i="14"/>
  <c r="R148" i="14"/>
  <c r="S148" i="14"/>
  <c r="D148" i="14"/>
  <c r="D208" i="17"/>
  <c r="A209" i="17"/>
  <c r="G208" i="34"/>
  <c r="F208" i="34"/>
  <c r="D208" i="34"/>
  <c r="C208" i="34"/>
  <c r="A210" i="34"/>
  <c r="B209" i="34"/>
  <c r="E209" i="34"/>
  <c r="H144" i="3"/>
  <c r="D144" i="3"/>
  <c r="C144" i="3"/>
  <c r="G144" i="3"/>
  <c r="F144" i="3"/>
  <c r="E145" i="3"/>
  <c r="A146" i="3"/>
  <c r="B145" i="3"/>
  <c r="K138" i="2"/>
  <c r="J138" i="2"/>
  <c r="I138" i="2"/>
  <c r="F138" i="2"/>
  <c r="G138" i="2"/>
  <c r="D138" i="2"/>
  <c r="C138" i="2"/>
  <c r="H139" i="2"/>
  <c r="B139" i="2"/>
  <c r="A140" i="2"/>
  <c r="E139" i="2"/>
  <c r="I133" i="32"/>
  <c r="H134" i="32"/>
  <c r="G134" i="32"/>
  <c r="E134" i="32"/>
  <c r="C134" i="32"/>
  <c r="D134" i="32" s="1"/>
  <c r="B135" i="32"/>
  <c r="F135" i="32"/>
  <c r="A136" i="32"/>
  <c r="CW459" i="24" l="1"/>
  <c r="CX459" i="24"/>
  <c r="CY459" i="24"/>
  <c r="CT459" i="24"/>
  <c r="CU459" i="24"/>
  <c r="CR461" i="24"/>
  <c r="CV461" i="24" s="1"/>
  <c r="CS460" i="24"/>
  <c r="CC526" i="24"/>
  <c r="BZ526" i="24"/>
  <c r="BY527" i="24"/>
  <c r="CA525" i="24"/>
  <c r="CB525" i="24"/>
  <c r="CD525" i="24"/>
  <c r="CE525" i="24"/>
  <c r="CF525" i="24"/>
  <c r="AR328" i="24"/>
  <c r="AL328" i="24"/>
  <c r="AI328" i="24"/>
  <c r="AO328" i="24"/>
  <c r="AH329" i="24"/>
  <c r="AU328" i="24"/>
  <c r="AX328" i="24"/>
  <c r="BA327" i="24"/>
  <c r="BD327" i="24"/>
  <c r="AK327" i="24"/>
  <c r="BE327" i="24"/>
  <c r="AV327" i="24"/>
  <c r="AW327" i="24"/>
  <c r="AY327" i="24"/>
  <c r="AZ327" i="24"/>
  <c r="AM327" i="24"/>
  <c r="AN327" i="24"/>
  <c r="AJ327" i="24"/>
  <c r="AP327" i="24"/>
  <c r="AQ327" i="24"/>
  <c r="AS327" i="24"/>
  <c r="AT327" i="24"/>
  <c r="A269" i="26"/>
  <c r="E268" i="26"/>
  <c r="B268" i="26"/>
  <c r="J148" i="25"/>
  <c r="K148" i="25"/>
  <c r="F148" i="25"/>
  <c r="G148" i="25"/>
  <c r="I148" i="25"/>
  <c r="D148" i="25"/>
  <c r="C148" i="25"/>
  <c r="B149" i="25"/>
  <c r="E149" i="25"/>
  <c r="H149" i="25"/>
  <c r="A150" i="25"/>
  <c r="C267" i="26"/>
  <c r="F267" i="26"/>
  <c r="D267" i="26"/>
  <c r="G267" i="26"/>
  <c r="H267" i="26"/>
  <c r="T149" i="14"/>
  <c r="C149" i="14"/>
  <c r="G149" i="14"/>
  <c r="F149" i="14"/>
  <c r="O149" i="14"/>
  <c r="D149" i="14"/>
  <c r="L149" i="14"/>
  <c r="S149" i="14"/>
  <c r="M149" i="14"/>
  <c r="R149" i="14"/>
  <c r="I149" i="14"/>
  <c r="J149" i="14"/>
  <c r="P149" i="14"/>
  <c r="Q150" i="14"/>
  <c r="B150" i="14"/>
  <c r="A151" i="14"/>
  <c r="H150" i="14"/>
  <c r="N150" i="14"/>
  <c r="E150" i="14"/>
  <c r="K150" i="14"/>
  <c r="D209" i="17"/>
  <c r="A210" i="17"/>
  <c r="G209" i="34"/>
  <c r="C209" i="34"/>
  <c r="F209" i="34"/>
  <c r="D209" i="34"/>
  <c r="B210" i="34"/>
  <c r="A211" i="34"/>
  <c r="E210" i="34"/>
  <c r="H145" i="3"/>
  <c r="D145" i="3"/>
  <c r="C145" i="3"/>
  <c r="B146" i="3"/>
  <c r="E146" i="3"/>
  <c r="A147" i="3"/>
  <c r="G145" i="3"/>
  <c r="F145" i="3"/>
  <c r="A141" i="2"/>
  <c r="E140" i="2"/>
  <c r="B140" i="2"/>
  <c r="H140" i="2"/>
  <c r="F139" i="2"/>
  <c r="I139" i="2"/>
  <c r="C139" i="2"/>
  <c r="K139" i="2"/>
  <c r="D139" i="2"/>
  <c r="J139" i="2"/>
  <c r="G139" i="2"/>
  <c r="I134" i="32"/>
  <c r="H135" i="32"/>
  <c r="G135" i="32"/>
  <c r="B136" i="32"/>
  <c r="A137" i="32"/>
  <c r="F136" i="32"/>
  <c r="E135" i="32"/>
  <c r="C135" i="32"/>
  <c r="D135" i="32" s="1"/>
  <c r="CU460" i="24" l="1"/>
  <c r="CT460" i="24"/>
  <c r="CY460" i="24"/>
  <c r="CW460" i="24"/>
  <c r="CX460" i="24"/>
  <c r="CR462" i="24"/>
  <c r="CV462" i="24" s="1"/>
  <c r="CS461" i="24"/>
  <c r="CC527" i="24"/>
  <c r="BY528" i="24"/>
  <c r="BZ527" i="24"/>
  <c r="CE526" i="24"/>
  <c r="CA526" i="24"/>
  <c r="CF526" i="24"/>
  <c r="CD526" i="24"/>
  <c r="CB526" i="24"/>
  <c r="AX329" i="24"/>
  <c r="AO329" i="24"/>
  <c r="AU329" i="24"/>
  <c r="AR329" i="24"/>
  <c r="AL329" i="24"/>
  <c r="AH330" i="24"/>
  <c r="AI329" i="24"/>
  <c r="AT328" i="24"/>
  <c r="AJ328" i="24"/>
  <c r="AV328" i="24"/>
  <c r="AZ328" i="24"/>
  <c r="BD328" i="24"/>
  <c r="AK328" i="24"/>
  <c r="AY328" i="24"/>
  <c r="AW328" i="24"/>
  <c r="BA328" i="24"/>
  <c r="AP328" i="24"/>
  <c r="AQ328" i="24"/>
  <c r="BE328" i="24"/>
  <c r="AN328" i="24"/>
  <c r="AS328" i="24"/>
  <c r="AM328" i="24"/>
  <c r="E150" i="25"/>
  <c r="A151" i="25"/>
  <c r="B150" i="25"/>
  <c r="H150" i="25"/>
  <c r="J149" i="25"/>
  <c r="K149" i="25"/>
  <c r="C149" i="25"/>
  <c r="D149" i="25"/>
  <c r="G149" i="25"/>
  <c r="I149" i="25"/>
  <c r="F149" i="25"/>
  <c r="G268" i="26"/>
  <c r="C268" i="26"/>
  <c r="D268" i="26"/>
  <c r="F268" i="26"/>
  <c r="H268" i="26"/>
  <c r="A270" i="26"/>
  <c r="B269" i="26"/>
  <c r="E269" i="26"/>
  <c r="T150" i="14"/>
  <c r="L150" i="14"/>
  <c r="M150" i="14"/>
  <c r="F150" i="14"/>
  <c r="R150" i="14"/>
  <c r="I150" i="14"/>
  <c r="J150" i="14"/>
  <c r="G150" i="14"/>
  <c r="C150" i="14"/>
  <c r="O150" i="14"/>
  <c r="P150" i="14"/>
  <c r="D150" i="14"/>
  <c r="S150" i="14"/>
  <c r="N151" i="14"/>
  <c r="K151" i="14"/>
  <c r="H151" i="14"/>
  <c r="B151" i="14"/>
  <c r="E151" i="14"/>
  <c r="A152" i="14"/>
  <c r="Q151" i="14"/>
  <c r="D210" i="17"/>
  <c r="A211" i="17"/>
  <c r="E211" i="34"/>
  <c r="B211" i="34"/>
  <c r="A212" i="34"/>
  <c r="G210" i="34"/>
  <c r="D210" i="34"/>
  <c r="C210" i="34"/>
  <c r="F210" i="34"/>
  <c r="E147" i="3"/>
  <c r="A148" i="3"/>
  <c r="B147" i="3"/>
  <c r="F146" i="3"/>
  <c r="G146" i="3"/>
  <c r="H146" i="3"/>
  <c r="D146" i="3"/>
  <c r="C146" i="3"/>
  <c r="C140" i="2"/>
  <c r="I140" i="2"/>
  <c r="J140" i="2"/>
  <c r="D140" i="2"/>
  <c r="G140" i="2"/>
  <c r="F140" i="2"/>
  <c r="K140" i="2"/>
  <c r="B141" i="2"/>
  <c r="H141" i="2"/>
  <c r="A142" i="2"/>
  <c r="E141" i="2"/>
  <c r="I135" i="32"/>
  <c r="H136" i="32"/>
  <c r="G136" i="32"/>
  <c r="F137" i="32"/>
  <c r="A138" i="32"/>
  <c r="B137" i="32"/>
  <c r="C136" i="32"/>
  <c r="D136" i="32" s="1"/>
  <c r="E136" i="32"/>
  <c r="CX461" i="24" l="1"/>
  <c r="CY461" i="24"/>
  <c r="CT461" i="24"/>
  <c r="CU461" i="24"/>
  <c r="CW461" i="24"/>
  <c r="CS462" i="24"/>
  <c r="CR463" i="24"/>
  <c r="CV463" i="24" s="1"/>
  <c r="CA527" i="24"/>
  <c r="CB527" i="24"/>
  <c r="CD527" i="24"/>
  <c r="CF527" i="24"/>
  <c r="CE527" i="24"/>
  <c r="BZ528" i="24"/>
  <c r="CC528" i="24"/>
  <c r="BY529" i="24"/>
  <c r="AV329" i="24"/>
  <c r="AZ329" i="24"/>
  <c r="AY329" i="24"/>
  <c r="BE329" i="24"/>
  <c r="AJ329" i="24"/>
  <c r="AN329" i="24"/>
  <c r="BA329" i="24"/>
  <c r="AT329" i="24"/>
  <c r="AW329" i="24"/>
  <c r="BD329" i="24"/>
  <c r="AK329" i="24"/>
  <c r="AS329" i="24"/>
  <c r="AM329" i="24"/>
  <c r="AP329" i="24"/>
  <c r="AQ329" i="24"/>
  <c r="AU330" i="24"/>
  <c r="AI330" i="24"/>
  <c r="AR330" i="24"/>
  <c r="AL330" i="24"/>
  <c r="AX330" i="24"/>
  <c r="AO330" i="24"/>
  <c r="AH331" i="24"/>
  <c r="E270" i="26"/>
  <c r="B270" i="26"/>
  <c r="A271" i="26"/>
  <c r="D150" i="25"/>
  <c r="J150" i="25"/>
  <c r="G150" i="25"/>
  <c r="I150" i="25"/>
  <c r="K150" i="25"/>
  <c r="F150" i="25"/>
  <c r="C150" i="25"/>
  <c r="D269" i="26"/>
  <c r="F269" i="26"/>
  <c r="C269" i="26"/>
  <c r="H269" i="26"/>
  <c r="G269" i="26"/>
  <c r="A152" i="25"/>
  <c r="E151" i="25"/>
  <c r="H151" i="25"/>
  <c r="B151" i="25"/>
  <c r="H152" i="14"/>
  <c r="A153" i="14"/>
  <c r="Q152" i="14"/>
  <c r="N152" i="14"/>
  <c r="E152" i="14"/>
  <c r="B152" i="14"/>
  <c r="K152" i="14"/>
  <c r="T151" i="14"/>
  <c r="O151" i="14"/>
  <c r="P151" i="14"/>
  <c r="L151" i="14"/>
  <c r="R151" i="14"/>
  <c r="F151" i="14"/>
  <c r="G151" i="14"/>
  <c r="C151" i="14"/>
  <c r="I151" i="14"/>
  <c r="D151" i="14"/>
  <c r="M151" i="14"/>
  <c r="J151" i="14"/>
  <c r="S151" i="14"/>
  <c r="D211" i="17"/>
  <c r="A212" i="17"/>
  <c r="E212" i="34"/>
  <c r="B212" i="34"/>
  <c r="A213" i="34"/>
  <c r="D211" i="34"/>
  <c r="C211" i="34"/>
  <c r="F211" i="34"/>
  <c r="G211" i="34"/>
  <c r="H147" i="3"/>
  <c r="D147" i="3"/>
  <c r="C147" i="3"/>
  <c r="E148" i="3"/>
  <c r="B148" i="3"/>
  <c r="A149" i="3"/>
  <c r="F147" i="3"/>
  <c r="G147" i="3"/>
  <c r="F141" i="2"/>
  <c r="J141" i="2"/>
  <c r="G141" i="2"/>
  <c r="K141" i="2"/>
  <c r="D141" i="2"/>
  <c r="C141" i="2"/>
  <c r="I141" i="2"/>
  <c r="B142" i="2"/>
  <c r="H142" i="2"/>
  <c r="E142" i="2"/>
  <c r="A143" i="2"/>
  <c r="I136" i="32"/>
  <c r="E137" i="32"/>
  <c r="C137" i="32"/>
  <c r="D137" i="32" s="1"/>
  <c r="G137" i="32"/>
  <c r="H137" i="32"/>
  <c r="F138" i="32"/>
  <c r="B138" i="32"/>
  <c r="A139" i="32"/>
  <c r="CR464" i="24" l="1"/>
  <c r="CV464" i="24" s="1"/>
  <c r="CS463" i="24"/>
  <c r="CT462" i="24"/>
  <c r="CW462" i="24"/>
  <c r="CX462" i="24"/>
  <c r="CY462" i="24"/>
  <c r="CU462" i="24"/>
  <c r="CA528" i="24"/>
  <c r="CB528" i="24"/>
  <c r="CE528" i="24"/>
  <c r="CF528" i="24"/>
  <c r="CD528" i="24"/>
  <c r="BY530" i="24"/>
  <c r="BZ529" i="24"/>
  <c r="CC529" i="24"/>
  <c r="AV330" i="24"/>
  <c r="AK330" i="24"/>
  <c r="AJ330" i="24"/>
  <c r="AM330" i="24"/>
  <c r="BA330" i="24"/>
  <c r="AY330" i="24"/>
  <c r="AT330" i="24"/>
  <c r="AQ330" i="24"/>
  <c r="AS330" i="24"/>
  <c r="AW330" i="24"/>
  <c r="AN330" i="24"/>
  <c r="AP330" i="24"/>
  <c r="AZ330" i="24"/>
  <c r="BD330" i="24"/>
  <c r="BE330" i="24"/>
  <c r="AO331" i="24"/>
  <c r="AR331" i="24"/>
  <c r="AX331" i="24"/>
  <c r="AH332" i="24"/>
  <c r="AI331" i="24"/>
  <c r="AU331" i="24"/>
  <c r="AL331" i="24"/>
  <c r="J151" i="25"/>
  <c r="D151" i="25"/>
  <c r="C151" i="25"/>
  <c r="F151" i="25"/>
  <c r="G151" i="25"/>
  <c r="K151" i="25"/>
  <c r="I151" i="25"/>
  <c r="E271" i="26"/>
  <c r="A272" i="26"/>
  <c r="B271" i="26"/>
  <c r="G270" i="26"/>
  <c r="C270" i="26"/>
  <c r="F270" i="26"/>
  <c r="D270" i="26"/>
  <c r="H270" i="26"/>
  <c r="A153" i="25"/>
  <c r="B152" i="25"/>
  <c r="E152" i="25"/>
  <c r="H152" i="25"/>
  <c r="T152" i="14"/>
  <c r="I152" i="14"/>
  <c r="C152" i="14"/>
  <c r="J152" i="14"/>
  <c r="L152" i="14"/>
  <c r="M152" i="14"/>
  <c r="G152" i="14"/>
  <c r="O152" i="14"/>
  <c r="P152" i="14"/>
  <c r="S152" i="14"/>
  <c r="R152" i="14"/>
  <c r="D152" i="14"/>
  <c r="F152" i="14"/>
  <c r="H153" i="14"/>
  <c r="K153" i="14"/>
  <c r="E153" i="14"/>
  <c r="N153" i="14"/>
  <c r="A154" i="14"/>
  <c r="Q153" i="14"/>
  <c r="B153" i="14"/>
  <c r="D212" i="17"/>
  <c r="A213" i="17"/>
  <c r="E213" i="34"/>
  <c r="A214" i="34"/>
  <c r="B213" i="34"/>
  <c r="G212" i="34"/>
  <c r="F212" i="34"/>
  <c r="D212" i="34"/>
  <c r="C212" i="34"/>
  <c r="D148" i="3"/>
  <c r="C148" i="3"/>
  <c r="H148" i="3"/>
  <c r="B149" i="3"/>
  <c r="A150" i="3"/>
  <c r="E149" i="3"/>
  <c r="G148" i="3"/>
  <c r="F148" i="3"/>
  <c r="I142" i="2"/>
  <c r="G142" i="2"/>
  <c r="C142" i="2"/>
  <c r="J142" i="2"/>
  <c r="F142" i="2"/>
  <c r="K142" i="2"/>
  <c r="D142" i="2"/>
  <c r="B143" i="2"/>
  <c r="A144" i="2"/>
  <c r="E143" i="2"/>
  <c r="H143" i="2"/>
  <c r="N48" i="5"/>
  <c r="O48" i="5" s="1"/>
  <c r="N86" i="5"/>
  <c r="O86" i="5" s="1"/>
  <c r="N105" i="5"/>
  <c r="O105" i="5" s="1"/>
  <c r="N77" i="5"/>
  <c r="O77" i="5" s="1"/>
  <c r="N96" i="5"/>
  <c r="O96" i="5" s="1"/>
  <c r="N135" i="5"/>
  <c r="O135" i="5" s="1"/>
  <c r="N104" i="5"/>
  <c r="O104" i="5" s="1"/>
  <c r="N124" i="5"/>
  <c r="O124" i="5" s="1"/>
  <c r="N63" i="5"/>
  <c r="O63" i="5" s="1"/>
  <c r="N84" i="5"/>
  <c r="O84" i="5" s="1"/>
  <c r="N64" i="5"/>
  <c r="O64" i="5" s="1"/>
  <c r="N107" i="5"/>
  <c r="O107" i="5" s="1"/>
  <c r="N23" i="5"/>
  <c r="O23" i="5" s="1"/>
  <c r="N66" i="5"/>
  <c r="O66" i="5" s="1"/>
  <c r="N108" i="5"/>
  <c r="O108" i="5" s="1"/>
  <c r="N128" i="5"/>
  <c r="O128" i="5" s="1"/>
  <c r="N24" i="5"/>
  <c r="O24" i="5" s="1"/>
  <c r="N45" i="5"/>
  <c r="O45" i="5" s="1"/>
  <c r="N87" i="5"/>
  <c r="O87" i="5" s="1"/>
  <c r="N129" i="5"/>
  <c r="O129" i="5" s="1"/>
  <c r="N46" i="5"/>
  <c r="O46" i="5" s="1"/>
  <c r="N88" i="5"/>
  <c r="O88" i="5" s="1"/>
  <c r="N109" i="5"/>
  <c r="O109" i="5" s="1"/>
  <c r="N130" i="5"/>
  <c r="O130" i="5" s="1"/>
  <c r="N115" i="5"/>
  <c r="O115" i="5" s="1"/>
  <c r="N136" i="5"/>
  <c r="O136" i="5" s="1"/>
  <c r="N33" i="5"/>
  <c r="O33" i="5" s="1"/>
  <c r="N47" i="5"/>
  <c r="O47" i="5" s="1"/>
  <c r="N74" i="5"/>
  <c r="O74" i="5" s="1"/>
  <c r="N101" i="5"/>
  <c r="O101" i="5" s="1"/>
  <c r="N35" i="5"/>
  <c r="O35" i="5" s="1"/>
  <c r="N61" i="5"/>
  <c r="O61" i="5" s="1"/>
  <c r="N118" i="5"/>
  <c r="O118" i="5" s="1"/>
  <c r="N56" i="5"/>
  <c r="O56" i="5" s="1"/>
  <c r="N89" i="5"/>
  <c r="O89" i="5" s="1"/>
  <c r="N120" i="5"/>
  <c r="O120" i="5" s="1"/>
  <c r="N27" i="5"/>
  <c r="O27" i="5" s="1"/>
  <c r="N90" i="5"/>
  <c r="O90" i="5" s="1"/>
  <c r="N28" i="5"/>
  <c r="O28" i="5" s="1"/>
  <c r="N58" i="5"/>
  <c r="O58" i="5" s="1"/>
  <c r="N92" i="5"/>
  <c r="O92" i="5" s="1"/>
  <c r="N121" i="5"/>
  <c r="O121" i="5" s="1"/>
  <c r="N122" i="5"/>
  <c r="O122" i="5" s="1"/>
  <c r="N59" i="5"/>
  <c r="O59" i="5" s="1"/>
  <c r="N93" i="5"/>
  <c r="O93" i="5" s="1"/>
  <c r="N30" i="5"/>
  <c r="O30" i="5" s="1"/>
  <c r="N38" i="5"/>
  <c r="O38" i="5" s="1"/>
  <c r="N134" i="5"/>
  <c r="O134" i="5" s="1"/>
  <c r="N71" i="5"/>
  <c r="O71" i="5" s="1"/>
  <c r="N76" i="5"/>
  <c r="O76" i="5" s="1"/>
  <c r="N41" i="5"/>
  <c r="O41" i="5" s="1"/>
  <c r="N70" i="5"/>
  <c r="O70" i="5" s="1"/>
  <c r="N53" i="5"/>
  <c r="O53" i="5" s="1"/>
  <c r="N82" i="5"/>
  <c r="O82" i="5" s="1"/>
  <c r="N9" i="5"/>
  <c r="O9" i="5" s="1"/>
  <c r="N54" i="5"/>
  <c r="O54" i="5" s="1"/>
  <c r="N100" i="5"/>
  <c r="O100" i="5" s="1"/>
  <c r="N13" i="5"/>
  <c r="O13" i="5" s="1"/>
  <c r="N114" i="5"/>
  <c r="O114" i="5" s="1"/>
  <c r="N20" i="5"/>
  <c r="O20" i="5" s="1"/>
  <c r="N37" i="5"/>
  <c r="O37" i="5" s="1"/>
  <c r="N55" i="5"/>
  <c r="O55" i="5" s="1"/>
  <c r="N103" i="5"/>
  <c r="O103" i="5" s="1"/>
  <c r="N15" i="5"/>
  <c r="O15" i="5" s="1"/>
  <c r="N14" i="5"/>
  <c r="O14" i="5" s="1"/>
  <c r="N132" i="5"/>
  <c r="O132" i="5" s="1"/>
  <c r="N97" i="5"/>
  <c r="O97" i="5" s="1"/>
  <c r="N62" i="5"/>
  <c r="O62" i="5" s="1"/>
  <c r="N19" i="5"/>
  <c r="O19" i="5" s="1"/>
  <c r="N69" i="5"/>
  <c r="O69" i="5" s="1"/>
  <c r="N113" i="5"/>
  <c r="O113" i="5" s="1"/>
  <c r="N22" i="5"/>
  <c r="O22" i="5" s="1"/>
  <c r="N125" i="5"/>
  <c r="O125" i="5" s="1"/>
  <c r="N25" i="5"/>
  <c r="O25" i="5" s="1"/>
  <c r="N39" i="5"/>
  <c r="O39" i="5" s="1"/>
  <c r="N83" i="5"/>
  <c r="O83" i="5" s="1"/>
  <c r="N43" i="5"/>
  <c r="O43" i="5" s="1"/>
  <c r="N78" i="5"/>
  <c r="O78" i="5" s="1"/>
  <c r="N119" i="5"/>
  <c r="O119" i="5" s="1"/>
  <c r="N34" i="5"/>
  <c r="O34" i="5" s="1"/>
  <c r="N40" i="5"/>
  <c r="O40" i="5" s="1"/>
  <c r="N50" i="5"/>
  <c r="O50" i="5" s="1"/>
  <c r="N36" i="5"/>
  <c r="O36" i="5" s="1"/>
  <c r="N80" i="5"/>
  <c r="O80" i="5" s="1"/>
  <c r="N127" i="5"/>
  <c r="O127" i="5" s="1"/>
  <c r="N81" i="5"/>
  <c r="O81" i="5" s="1"/>
  <c r="N133" i="5"/>
  <c r="O133" i="5" s="1"/>
  <c r="N51" i="5"/>
  <c r="O51" i="5" s="1"/>
  <c r="N7" i="5"/>
  <c r="O7" i="5" s="1"/>
  <c r="N5" i="5"/>
  <c r="O5" i="5" s="1"/>
  <c r="N4" i="5"/>
  <c r="O4" i="5" s="1"/>
  <c r="AH22" i="12"/>
  <c r="AI22" i="12" s="1"/>
  <c r="AH54" i="12"/>
  <c r="AI54" i="12" s="1"/>
  <c r="AH86" i="12"/>
  <c r="AI86" i="12" s="1"/>
  <c r="AH6" i="12"/>
  <c r="AI6" i="12" s="1"/>
  <c r="AH62" i="12"/>
  <c r="AI62" i="12" s="1"/>
  <c r="AH109" i="12"/>
  <c r="AI109" i="12" s="1"/>
  <c r="AH26" i="12"/>
  <c r="AI26" i="12" s="1"/>
  <c r="AH90" i="12"/>
  <c r="AI90" i="12" s="1"/>
  <c r="AH29" i="12"/>
  <c r="AI29" i="12" s="1"/>
  <c r="AH52" i="12"/>
  <c r="AI52" i="12" s="1"/>
  <c r="AH58" i="12"/>
  <c r="AI58" i="12" s="1"/>
  <c r="AH94" i="12"/>
  <c r="AI94" i="12" s="1"/>
  <c r="X21" i="8"/>
  <c r="Y21" i="8" s="1"/>
  <c r="X30" i="8"/>
  <c r="Y30" i="8" s="1"/>
  <c r="X12" i="8"/>
  <c r="Y12" i="8" s="1"/>
  <c r="X17" i="8"/>
  <c r="Y17" i="8" s="1"/>
  <c r="X19" i="8"/>
  <c r="Y19" i="8" s="1"/>
  <c r="X22" i="8"/>
  <c r="Y22" i="8" s="1"/>
  <c r="X23" i="8"/>
  <c r="Y23" i="8" s="1"/>
  <c r="X108" i="10"/>
  <c r="Y108" i="10" s="1"/>
  <c r="X15" i="10"/>
  <c r="Y15" i="10" s="1"/>
  <c r="X47" i="10"/>
  <c r="Y47" i="10" s="1"/>
  <c r="X79" i="10"/>
  <c r="Y79" i="10" s="1"/>
  <c r="X111" i="10"/>
  <c r="Y111" i="10" s="1"/>
  <c r="X16" i="10"/>
  <c r="Y16" i="10" s="1"/>
  <c r="X48" i="10"/>
  <c r="Y48" i="10" s="1"/>
  <c r="X80" i="10"/>
  <c r="Y80" i="10" s="1"/>
  <c r="X112" i="10"/>
  <c r="Y112" i="10" s="1"/>
  <c r="X17" i="10"/>
  <c r="Y17" i="10" s="1"/>
  <c r="X26" i="10"/>
  <c r="Y26" i="10" s="1"/>
  <c r="X126" i="10"/>
  <c r="Y126" i="10" s="1"/>
  <c r="X22" i="10"/>
  <c r="Y22" i="10" s="1"/>
  <c r="X64" i="10"/>
  <c r="Y64" i="10" s="1"/>
  <c r="X103" i="10"/>
  <c r="Y103" i="10" s="1"/>
  <c r="X35" i="10"/>
  <c r="Y35" i="10" s="1"/>
  <c r="X78" i="10"/>
  <c r="Y78" i="10" s="1"/>
  <c r="X124" i="10"/>
  <c r="Y124" i="10" s="1"/>
  <c r="X36" i="10"/>
  <c r="Y36" i="10" s="1"/>
  <c r="X82" i="10"/>
  <c r="Y82" i="10" s="1"/>
  <c r="X125" i="10"/>
  <c r="Y125" i="10" s="1"/>
  <c r="X37" i="10"/>
  <c r="Y37" i="10" s="1"/>
  <c r="X84" i="10"/>
  <c r="Y84" i="10" s="1"/>
  <c r="X133" i="10"/>
  <c r="Y133" i="10" s="1"/>
  <c r="X135" i="10"/>
  <c r="Y135" i="10" s="1"/>
  <c r="X9" i="10"/>
  <c r="Y9" i="10" s="1"/>
  <c r="X71" i="10"/>
  <c r="Y71" i="10" s="1"/>
  <c r="X13" i="10"/>
  <c r="Y13" i="10" s="1"/>
  <c r="X73" i="10"/>
  <c r="Y73" i="10" s="1"/>
  <c r="X18" i="10"/>
  <c r="Y18" i="10" s="1"/>
  <c r="X74" i="10"/>
  <c r="Y74" i="10" s="1"/>
  <c r="X19" i="10"/>
  <c r="Y19" i="10" s="1"/>
  <c r="X75" i="10"/>
  <c r="Y75" i="10" s="1"/>
  <c r="X24" i="10"/>
  <c r="Y24" i="10" s="1"/>
  <c r="X28" i="10"/>
  <c r="Y28" i="10" s="1"/>
  <c r="X50" i="10"/>
  <c r="Y50" i="10" s="1"/>
  <c r="X117" i="10"/>
  <c r="Y117" i="10" s="1"/>
  <c r="X10" i="10"/>
  <c r="Y10" i="10" s="1"/>
  <c r="X119" i="10"/>
  <c r="Y119" i="10" s="1"/>
  <c r="X20" i="10"/>
  <c r="Y20" i="10" s="1"/>
  <c r="X120" i="10"/>
  <c r="Y120" i="10" s="1"/>
  <c r="X34" i="10"/>
  <c r="Y34" i="10" s="1"/>
  <c r="X131" i="10"/>
  <c r="Y131" i="10" s="1"/>
  <c r="X41" i="10"/>
  <c r="Y41" i="10" s="1"/>
  <c r="X132" i="10"/>
  <c r="Y132" i="10" s="1"/>
  <c r="X42" i="10"/>
  <c r="Y42" i="10" s="1"/>
  <c r="X66" i="10"/>
  <c r="Y66" i="10" s="1"/>
  <c r="X7" i="10"/>
  <c r="Y7" i="10" s="1"/>
  <c r="X55" i="10"/>
  <c r="Y55" i="10" s="1"/>
  <c r="X116" i="10"/>
  <c r="Y116" i="10" s="1"/>
  <c r="X118" i="10"/>
  <c r="Y118" i="10" s="1"/>
  <c r="N5" i="9"/>
  <c r="O5" i="9" s="1"/>
  <c r="N6" i="9"/>
  <c r="O6" i="9" s="1"/>
  <c r="N3" i="9"/>
  <c r="O3" i="9" s="1"/>
  <c r="N4" i="9"/>
  <c r="O4" i="9" s="1"/>
  <c r="N19" i="9"/>
  <c r="O19" i="9" s="1"/>
  <c r="N20" i="9"/>
  <c r="O20" i="9" s="1"/>
  <c r="N21" i="9"/>
  <c r="O21" i="9" s="1"/>
  <c r="N7" i="9"/>
  <c r="O7" i="9" s="1"/>
  <c r="N12" i="9"/>
  <c r="O12" i="9" s="1"/>
  <c r="N14" i="9"/>
  <c r="O14" i="9" s="1"/>
  <c r="I137" i="32"/>
  <c r="E138" i="32"/>
  <c r="C138" i="32"/>
  <c r="D138" i="32" s="1"/>
  <c r="H138" i="32"/>
  <c r="G138" i="32"/>
  <c r="B139" i="32"/>
  <c r="A140" i="32"/>
  <c r="F139" i="32"/>
  <c r="X14" i="10"/>
  <c r="Y14" i="10" s="1"/>
  <c r="X18" i="8"/>
  <c r="Y18" i="8" s="1"/>
  <c r="X81" i="10"/>
  <c r="Y81" i="10" s="1"/>
  <c r="X40" i="8"/>
  <c r="Y40" i="8" s="1"/>
  <c r="AH48" i="12"/>
  <c r="AI48" i="12" s="1"/>
  <c r="X3" i="8"/>
  <c r="Y3" i="8" s="1"/>
  <c r="X3" i="10"/>
  <c r="Y3" i="10" s="1"/>
  <c r="N16" i="9"/>
  <c r="O16" i="9" s="1"/>
  <c r="N126" i="5"/>
  <c r="O126" i="5" s="1"/>
  <c r="N3" i="5"/>
  <c r="O3" i="5" s="1"/>
  <c r="CW463" i="24" l="1"/>
  <c r="CX463" i="24"/>
  <c r="CY463" i="24"/>
  <c r="CU463" i="24"/>
  <c r="CT463" i="24"/>
  <c r="CR465" i="24"/>
  <c r="CV465" i="24" s="1"/>
  <c r="CS464" i="24"/>
  <c r="CB529" i="24"/>
  <c r="CF529" i="24"/>
  <c r="CD529" i="24"/>
  <c r="CE529" i="24"/>
  <c r="CA529" i="24"/>
  <c r="CC530" i="24"/>
  <c r="BZ530" i="24"/>
  <c r="BY531" i="24"/>
  <c r="AR332" i="24"/>
  <c r="AX332" i="24"/>
  <c r="AI332" i="24"/>
  <c r="AL332" i="24"/>
  <c r="AH333" i="24"/>
  <c r="AU332" i="24"/>
  <c r="AO332" i="24"/>
  <c r="AQ331" i="24"/>
  <c r="AW331" i="24"/>
  <c r="BD331" i="24"/>
  <c r="AJ331" i="24"/>
  <c r="AZ331" i="24"/>
  <c r="AK331" i="24"/>
  <c r="BE331" i="24"/>
  <c r="AM331" i="24"/>
  <c r="AY331" i="24"/>
  <c r="AN331" i="24"/>
  <c r="BA331" i="24"/>
  <c r="AV331" i="24"/>
  <c r="AP331" i="24"/>
  <c r="AS331" i="24"/>
  <c r="AT331" i="24"/>
  <c r="G152" i="25"/>
  <c r="I152" i="25"/>
  <c r="D152" i="25"/>
  <c r="F152" i="25"/>
  <c r="K152" i="25"/>
  <c r="C152" i="25"/>
  <c r="J152" i="25"/>
  <c r="E153" i="25"/>
  <c r="A154" i="25"/>
  <c r="B153" i="25"/>
  <c r="H153" i="25"/>
  <c r="G271" i="26"/>
  <c r="H271" i="26"/>
  <c r="C271" i="26"/>
  <c r="D271" i="26"/>
  <c r="F271" i="26"/>
  <c r="A273" i="26"/>
  <c r="E272" i="26"/>
  <c r="B272" i="26"/>
  <c r="T153" i="14"/>
  <c r="I153" i="14"/>
  <c r="J153" i="14"/>
  <c r="L153" i="14"/>
  <c r="O153" i="14"/>
  <c r="P153" i="14"/>
  <c r="F153" i="14"/>
  <c r="R153" i="14"/>
  <c r="C153" i="14"/>
  <c r="D153" i="14"/>
  <c r="G153" i="14"/>
  <c r="S153" i="14"/>
  <c r="M153" i="14"/>
  <c r="K154" i="14"/>
  <c r="B154" i="14"/>
  <c r="N154" i="14"/>
  <c r="Q154" i="14"/>
  <c r="A155" i="14"/>
  <c r="E154" i="14"/>
  <c r="H154" i="14"/>
  <c r="D213" i="17"/>
  <c r="A214" i="17"/>
  <c r="G213" i="34"/>
  <c r="F213" i="34"/>
  <c r="D213" i="34"/>
  <c r="C213" i="34"/>
  <c r="E214" i="34"/>
  <c r="B214" i="34"/>
  <c r="A215" i="34"/>
  <c r="F149" i="3"/>
  <c r="G149" i="3"/>
  <c r="B150" i="3"/>
  <c r="E150" i="3"/>
  <c r="A151" i="3"/>
  <c r="C149" i="3"/>
  <c r="D149" i="3"/>
  <c r="H149" i="3"/>
  <c r="D143" i="2"/>
  <c r="K143" i="2"/>
  <c r="G143" i="2"/>
  <c r="C143" i="2"/>
  <c r="I143" i="2"/>
  <c r="F143" i="2"/>
  <c r="J143" i="2"/>
  <c r="B144" i="2"/>
  <c r="E144" i="2"/>
  <c r="A145" i="2"/>
  <c r="H144" i="2"/>
  <c r="AH76" i="12"/>
  <c r="AI76" i="12" s="1"/>
  <c r="AH123" i="12"/>
  <c r="AI123" i="12" s="1"/>
  <c r="X13" i="8"/>
  <c r="Y13" i="8" s="1"/>
  <c r="AH74" i="12"/>
  <c r="AI74" i="12" s="1"/>
  <c r="AH64" i="12"/>
  <c r="AI64" i="12" s="1"/>
  <c r="X77" i="10"/>
  <c r="Y77" i="10" s="1"/>
  <c r="X6" i="10"/>
  <c r="Y6" i="10" s="1"/>
  <c r="X70" i="10"/>
  <c r="Y70" i="10" s="1"/>
  <c r="X102" i="10"/>
  <c r="Y102" i="10" s="1"/>
  <c r="X76" i="10"/>
  <c r="Y76" i="10" s="1"/>
  <c r="X25" i="8"/>
  <c r="Y25" i="8" s="1"/>
  <c r="AH116" i="12"/>
  <c r="AI116" i="12" s="1"/>
  <c r="AH12" i="12"/>
  <c r="AI12" i="12" s="1"/>
  <c r="AH32" i="12"/>
  <c r="AI32" i="12" s="1"/>
  <c r="AH18" i="12"/>
  <c r="AI18" i="12" s="1"/>
  <c r="X53" i="10"/>
  <c r="Y53" i="10" s="1"/>
  <c r="X115" i="10"/>
  <c r="Y115" i="10" s="1"/>
  <c r="X8" i="10"/>
  <c r="Y8" i="10" s="1"/>
  <c r="X63" i="10"/>
  <c r="Y63" i="10" s="1"/>
  <c r="X44" i="10"/>
  <c r="Y44" i="10" s="1"/>
  <c r="X41" i="8"/>
  <c r="Y41" i="8" s="1"/>
  <c r="AH107" i="12"/>
  <c r="AI107" i="12" s="1"/>
  <c r="AH134" i="12"/>
  <c r="AI134" i="12" s="1"/>
  <c r="AH127" i="12"/>
  <c r="AI127" i="12" s="1"/>
  <c r="AH113" i="12"/>
  <c r="AI113" i="12" s="1"/>
  <c r="N49" i="5"/>
  <c r="O49" i="5" s="1"/>
  <c r="N85" i="5"/>
  <c r="O85" i="5" s="1"/>
  <c r="N91" i="5"/>
  <c r="O91" i="5" s="1"/>
  <c r="N44" i="5"/>
  <c r="O44" i="5" s="1"/>
  <c r="AH13" i="12"/>
  <c r="AI13" i="12" s="1"/>
  <c r="AH50" i="12"/>
  <c r="AI50" i="12" s="1"/>
  <c r="X121" i="10"/>
  <c r="Y121" i="10" s="1"/>
  <c r="X105" i="10"/>
  <c r="Y105" i="10" s="1"/>
  <c r="X21" i="10"/>
  <c r="Y21" i="10" s="1"/>
  <c r="X12" i="10"/>
  <c r="Y12" i="10" s="1"/>
  <c r="AH104" i="12"/>
  <c r="AI104" i="12" s="1"/>
  <c r="AH71" i="12"/>
  <c r="AI71" i="12" s="1"/>
  <c r="AH95" i="12"/>
  <c r="AI95" i="12" s="1"/>
  <c r="AH81" i="12"/>
  <c r="AI81" i="12" s="1"/>
  <c r="N106" i="5"/>
  <c r="O106" i="5" s="1"/>
  <c r="AH36" i="12"/>
  <c r="AI36" i="12" s="1"/>
  <c r="AH19" i="12"/>
  <c r="AI19" i="12" s="1"/>
  <c r="AH122" i="12"/>
  <c r="AI122" i="12" s="1"/>
  <c r="X114" i="10"/>
  <c r="Y114" i="10" s="1"/>
  <c r="X47" i="8"/>
  <c r="Y47" i="8" s="1"/>
  <c r="X49" i="8"/>
  <c r="Y49" i="8" s="1"/>
  <c r="X59" i="8"/>
  <c r="Y59" i="8" s="1"/>
  <c r="X99" i="8"/>
  <c r="Y99" i="8" s="1"/>
  <c r="X120" i="8"/>
  <c r="Y120" i="8" s="1"/>
  <c r="X141" i="8"/>
  <c r="Y141" i="8" s="1"/>
  <c r="X161" i="8"/>
  <c r="Y161" i="8" s="1"/>
  <c r="X181" i="8"/>
  <c r="Y181" i="8" s="1"/>
  <c r="X223" i="8"/>
  <c r="Y223" i="8" s="1"/>
  <c r="X263" i="8"/>
  <c r="Y263" i="8" s="1"/>
  <c r="X284" i="8"/>
  <c r="Y284" i="8" s="1"/>
  <c r="X324" i="8"/>
  <c r="Y324" i="8" s="1"/>
  <c r="X346" i="8"/>
  <c r="Y346" i="8" s="1"/>
  <c r="X366" i="8"/>
  <c r="Y366" i="8" s="1"/>
  <c r="X386" i="8"/>
  <c r="Y386" i="8" s="1"/>
  <c r="X60" i="8"/>
  <c r="Y60" i="8" s="1"/>
  <c r="X100" i="8"/>
  <c r="Y100" i="8" s="1"/>
  <c r="X122" i="8"/>
  <c r="Y122" i="8" s="1"/>
  <c r="X142" i="8"/>
  <c r="Y142" i="8" s="1"/>
  <c r="X162" i="8"/>
  <c r="Y162" i="8" s="1"/>
  <c r="X224" i="8"/>
  <c r="Y224" i="8" s="1"/>
  <c r="X265" i="8"/>
  <c r="Y265" i="8" s="1"/>
  <c r="X326" i="8"/>
  <c r="Y326" i="8" s="1"/>
  <c r="X347" i="8"/>
  <c r="Y347" i="8" s="1"/>
  <c r="X387" i="8"/>
  <c r="Y387" i="8" s="1"/>
  <c r="X408" i="8"/>
  <c r="Y408" i="8" s="1"/>
  <c r="X429" i="8"/>
  <c r="Y429" i="8" s="1"/>
  <c r="X61" i="8"/>
  <c r="Y61" i="8" s="1"/>
  <c r="X81" i="8"/>
  <c r="Y81" i="8" s="1"/>
  <c r="X101" i="8"/>
  <c r="Y101" i="8" s="1"/>
  <c r="X143" i="8"/>
  <c r="Y143" i="8" s="1"/>
  <c r="X183" i="8"/>
  <c r="Y183" i="8" s="1"/>
  <c r="X204" i="8"/>
  <c r="Y204" i="8" s="1"/>
  <c r="X244" i="8"/>
  <c r="Y244" i="8" s="1"/>
  <c r="X266" i="8"/>
  <c r="Y266" i="8" s="1"/>
  <c r="X286" i="8"/>
  <c r="Y286" i="8" s="1"/>
  <c r="X306" i="8"/>
  <c r="Y306" i="8" s="1"/>
  <c r="X102" i="8"/>
  <c r="Y102" i="8" s="1"/>
  <c r="X123" i="8"/>
  <c r="Y123" i="8" s="1"/>
  <c r="X163" i="8"/>
  <c r="Y163" i="8" s="1"/>
  <c r="X184" i="8"/>
  <c r="Y184" i="8" s="1"/>
  <c r="X205" i="8"/>
  <c r="Y205" i="8" s="1"/>
  <c r="X225" i="8"/>
  <c r="Y225" i="8" s="1"/>
  <c r="X245" i="8"/>
  <c r="Y245" i="8" s="1"/>
  <c r="X287" i="8"/>
  <c r="Y287" i="8" s="1"/>
  <c r="X83" i="8"/>
  <c r="Y83" i="8" s="1"/>
  <c r="X104" i="8"/>
  <c r="Y104" i="8" s="1"/>
  <c r="X125" i="8"/>
  <c r="Y125" i="8" s="1"/>
  <c r="X145" i="8"/>
  <c r="Y145" i="8" s="1"/>
  <c r="X165" i="8"/>
  <c r="Y165" i="8" s="1"/>
  <c r="X207" i="8"/>
  <c r="Y207" i="8" s="1"/>
  <c r="X247" i="8"/>
  <c r="Y247" i="8" s="1"/>
  <c r="X268" i="8"/>
  <c r="Y268" i="8" s="1"/>
  <c r="X48" i="8"/>
  <c r="Y48" i="8" s="1"/>
  <c r="X69" i="8"/>
  <c r="Y69" i="8" s="1"/>
  <c r="X111" i="8"/>
  <c r="Y111" i="8" s="1"/>
  <c r="X151" i="8"/>
  <c r="Y151" i="8" s="1"/>
  <c r="X172" i="8"/>
  <c r="Y172" i="8" s="1"/>
  <c r="X212" i="8"/>
  <c r="Y212" i="8" s="1"/>
  <c r="X234" i="8"/>
  <c r="Y234" i="8" s="1"/>
  <c r="X254" i="8"/>
  <c r="Y254" i="8" s="1"/>
  <c r="X274" i="8"/>
  <c r="Y274" i="8" s="1"/>
  <c r="X336" i="8"/>
  <c r="Y336" i="8" s="1"/>
  <c r="X377" i="8"/>
  <c r="Y377" i="8" s="1"/>
  <c r="X438" i="8"/>
  <c r="Y438" i="8" s="1"/>
  <c r="X459" i="8"/>
  <c r="Y459" i="8" s="1"/>
  <c r="X499" i="8"/>
  <c r="Y499" i="8" s="1"/>
  <c r="X520" i="8"/>
  <c r="Y520" i="8" s="1"/>
  <c r="X541" i="8"/>
  <c r="Y541" i="8" s="1"/>
  <c r="X561" i="8"/>
  <c r="Y561" i="8" s="1"/>
  <c r="X581" i="8"/>
  <c r="Y581" i="8" s="1"/>
  <c r="X623" i="8"/>
  <c r="Y623" i="8" s="1"/>
  <c r="X663" i="8"/>
  <c r="Y663" i="8" s="1"/>
  <c r="X684" i="8"/>
  <c r="Y684" i="8" s="1"/>
  <c r="X724" i="8"/>
  <c r="Y724" i="8" s="1"/>
  <c r="X746" i="8"/>
  <c r="Y746" i="8" s="1"/>
  <c r="X766" i="8"/>
  <c r="Y766" i="8" s="1"/>
  <c r="X786" i="8"/>
  <c r="Y786" i="8" s="1"/>
  <c r="X117" i="8"/>
  <c r="Y117" i="8" s="1"/>
  <c r="X170" i="8"/>
  <c r="Y170" i="8" s="1"/>
  <c r="X194" i="8"/>
  <c r="Y194" i="8" s="1"/>
  <c r="X219" i="8"/>
  <c r="Y219" i="8" s="1"/>
  <c r="X68" i="8"/>
  <c r="Y68" i="8" s="1"/>
  <c r="X45" i="8"/>
  <c r="Y45" i="8" s="1"/>
  <c r="X72" i="8"/>
  <c r="Y72" i="8" s="1"/>
  <c r="X197" i="8"/>
  <c r="Y197" i="8" s="1"/>
  <c r="X222" i="8"/>
  <c r="Y222" i="8" s="1"/>
  <c r="X250" i="8"/>
  <c r="Y250" i="8" s="1"/>
  <c r="X321" i="8"/>
  <c r="Y321" i="8" s="1"/>
  <c r="X343" i="8"/>
  <c r="Y343" i="8" s="1"/>
  <c r="X367" i="8"/>
  <c r="Y367" i="8" s="1"/>
  <c r="X389" i="8"/>
  <c r="Y389" i="8" s="1"/>
  <c r="X412" i="8"/>
  <c r="Y412" i="8" s="1"/>
  <c r="X476" i="8"/>
  <c r="Y476" i="8" s="1"/>
  <c r="X497" i="8"/>
  <c r="Y497" i="8" s="1"/>
  <c r="X518" i="8"/>
  <c r="Y518" i="8" s="1"/>
  <c r="X582" i="8"/>
  <c r="Y582" i="8" s="1"/>
  <c r="X645" i="8"/>
  <c r="Y645" i="8" s="1"/>
  <c r="X667" i="8"/>
  <c r="Y667" i="8" s="1"/>
  <c r="X688" i="8"/>
  <c r="Y688" i="8" s="1"/>
  <c r="X708" i="8"/>
  <c r="Y708" i="8" s="1"/>
  <c r="X794" i="8"/>
  <c r="Y794" i="8" s="1"/>
  <c r="X815" i="8"/>
  <c r="Y815" i="8" s="1"/>
  <c r="X98" i="8"/>
  <c r="Y98" i="8" s="1"/>
  <c r="X126" i="8"/>
  <c r="Y126" i="8" s="1"/>
  <c r="X150" i="8"/>
  <c r="Y150" i="8" s="1"/>
  <c r="X199" i="8"/>
  <c r="Y199" i="8" s="1"/>
  <c r="X226" i="8"/>
  <c r="Y226" i="8" s="1"/>
  <c r="X300" i="8"/>
  <c r="Y300" i="8" s="1"/>
  <c r="X50" i="8"/>
  <c r="Y50" i="8" s="1"/>
  <c r="X75" i="8"/>
  <c r="Y75" i="8" s="1"/>
  <c r="X127" i="8"/>
  <c r="Y127" i="8" s="1"/>
  <c r="X176" i="8"/>
  <c r="Y176" i="8" s="1"/>
  <c r="X200" i="8"/>
  <c r="Y200" i="8" s="1"/>
  <c r="X227" i="8"/>
  <c r="Y227" i="8" s="1"/>
  <c r="X56" i="8"/>
  <c r="Y56" i="8" s="1"/>
  <c r="X108" i="8"/>
  <c r="Y108" i="8" s="1"/>
  <c r="X132" i="8"/>
  <c r="Y132" i="8" s="1"/>
  <c r="X182" i="8"/>
  <c r="Y182" i="8" s="1"/>
  <c r="X209" i="8"/>
  <c r="Y209" i="8" s="1"/>
  <c r="X258" i="8"/>
  <c r="Y258" i="8" s="1"/>
  <c r="X283" i="8"/>
  <c r="Y283" i="8" s="1"/>
  <c r="X331" i="8"/>
  <c r="Y331" i="8" s="1"/>
  <c r="X353" i="8"/>
  <c r="Y353" i="8" s="1"/>
  <c r="X375" i="8"/>
  <c r="Y375" i="8" s="1"/>
  <c r="X399" i="8"/>
  <c r="Y399" i="8" s="1"/>
  <c r="X420" i="8"/>
  <c r="Y420" i="8" s="1"/>
  <c r="X443" i="8"/>
  <c r="Y443" i="8" s="1"/>
  <c r="X464" i="8"/>
  <c r="Y464" i="8" s="1"/>
  <c r="X484" i="8"/>
  <c r="Y484" i="8" s="1"/>
  <c r="X570" i="8"/>
  <c r="Y570" i="8" s="1"/>
  <c r="X591" i="8"/>
  <c r="Y591" i="8" s="1"/>
  <c r="X611" i="8"/>
  <c r="Y611" i="8" s="1"/>
  <c r="X633" i="8"/>
  <c r="Y633" i="8" s="1"/>
  <c r="X654" i="8"/>
  <c r="Y654" i="8" s="1"/>
  <c r="X696" i="8"/>
  <c r="Y696" i="8" s="1"/>
  <c r="X738" i="8"/>
  <c r="Y738" i="8" s="1"/>
  <c r="X759" i="8"/>
  <c r="Y759" i="8" s="1"/>
  <c r="X781" i="8"/>
  <c r="Y781" i="8" s="1"/>
  <c r="X823" i="8"/>
  <c r="Y823" i="8" s="1"/>
  <c r="X51" i="8"/>
  <c r="Y51" i="8" s="1"/>
  <c r="X82" i="8"/>
  <c r="Y82" i="8" s="1"/>
  <c r="X112" i="8"/>
  <c r="Y112" i="8" s="1"/>
  <c r="X171" i="8"/>
  <c r="Y171" i="8" s="1"/>
  <c r="X201" i="8"/>
  <c r="Y201" i="8" s="1"/>
  <c r="X231" i="8"/>
  <c r="Y231" i="8" s="1"/>
  <c r="X288" i="8"/>
  <c r="Y288" i="8" s="1"/>
  <c r="X313" i="8"/>
  <c r="Y313" i="8" s="1"/>
  <c r="X337" i="8"/>
  <c r="Y337" i="8" s="1"/>
  <c r="X361" i="8"/>
  <c r="Y361" i="8" s="1"/>
  <c r="X410" i="8"/>
  <c r="Y410" i="8" s="1"/>
  <c r="X455" i="8"/>
  <c r="Y455" i="8" s="1"/>
  <c r="X478" i="8"/>
  <c r="Y478" i="8" s="1"/>
  <c r="X500" i="8"/>
  <c r="Y500" i="8" s="1"/>
  <c r="X568" i="8"/>
  <c r="Y568" i="8" s="1"/>
  <c r="X613" i="8"/>
  <c r="Y613" i="8" s="1"/>
  <c r="X636" i="8"/>
  <c r="Y636" i="8" s="1"/>
  <c r="X658" i="8"/>
  <c r="Y658" i="8" s="1"/>
  <c r="X681" i="8"/>
  <c r="Y681" i="8" s="1"/>
  <c r="X726" i="8"/>
  <c r="Y726" i="8" s="1"/>
  <c r="X749" i="8"/>
  <c r="Y749" i="8" s="1"/>
  <c r="X140" i="8"/>
  <c r="Y140" i="8" s="1"/>
  <c r="X202" i="8"/>
  <c r="Y202" i="8" s="1"/>
  <c r="X232" i="8"/>
  <c r="Y232" i="8" s="1"/>
  <c r="X259" i="8"/>
  <c r="Y259" i="8" s="1"/>
  <c r="X314" i="8"/>
  <c r="Y314" i="8" s="1"/>
  <c r="X362" i="8"/>
  <c r="Y362" i="8" s="1"/>
  <c r="X385" i="8"/>
  <c r="Y385" i="8" s="1"/>
  <c r="X433" i="8"/>
  <c r="Y433" i="8" s="1"/>
  <c r="X456" i="8"/>
  <c r="Y456" i="8" s="1"/>
  <c r="X479" i="8"/>
  <c r="Y479" i="8" s="1"/>
  <c r="X501" i="8"/>
  <c r="Y501" i="8" s="1"/>
  <c r="X524" i="8"/>
  <c r="Y524" i="8" s="1"/>
  <c r="X546" i="8"/>
  <c r="Y546" i="8" s="1"/>
  <c r="X569" i="8"/>
  <c r="Y569" i="8" s="1"/>
  <c r="X592" i="8"/>
  <c r="Y592" i="8" s="1"/>
  <c r="X614" i="8"/>
  <c r="Y614" i="8" s="1"/>
  <c r="X637" i="8"/>
  <c r="Y637" i="8" s="1"/>
  <c r="X682" i="8"/>
  <c r="Y682" i="8" s="1"/>
  <c r="X704" i="8"/>
  <c r="Y704" i="8" s="1"/>
  <c r="X771" i="8"/>
  <c r="Y771" i="8" s="1"/>
  <c r="X795" i="8"/>
  <c r="Y795" i="8" s="1"/>
  <c r="X817" i="8"/>
  <c r="Y817" i="8" s="1"/>
  <c r="X53" i="8"/>
  <c r="Y53" i="8" s="1"/>
  <c r="X85" i="8"/>
  <c r="Y85" i="8" s="1"/>
  <c r="X144" i="8"/>
  <c r="Y144" i="8" s="1"/>
  <c r="X174" i="8"/>
  <c r="Y174" i="8" s="1"/>
  <c r="X235" i="8"/>
  <c r="Y235" i="8" s="1"/>
  <c r="X260" i="8"/>
  <c r="Y260" i="8" s="1"/>
  <c r="X315" i="8"/>
  <c r="Y315" i="8" s="1"/>
  <c r="X363" i="8"/>
  <c r="Y363" i="8" s="1"/>
  <c r="X458" i="8"/>
  <c r="Y458" i="8" s="1"/>
  <c r="X547" i="8"/>
  <c r="Y547" i="8" s="1"/>
  <c r="X571" i="8"/>
  <c r="Y571" i="8" s="1"/>
  <c r="X593" i="8"/>
  <c r="Y593" i="8" s="1"/>
  <c r="X615" i="8"/>
  <c r="Y615" i="8" s="1"/>
  <c r="X638" i="8"/>
  <c r="Y638" i="8" s="1"/>
  <c r="X683" i="8"/>
  <c r="Y683" i="8" s="1"/>
  <c r="X728" i="8"/>
  <c r="Y728" i="8" s="1"/>
  <c r="X751" i="8"/>
  <c r="Y751" i="8" s="1"/>
  <c r="X773" i="8"/>
  <c r="Y773" i="8" s="1"/>
  <c r="X796" i="8"/>
  <c r="Y796" i="8" s="1"/>
  <c r="X818" i="8"/>
  <c r="Y818" i="8" s="1"/>
  <c r="X54" i="8"/>
  <c r="Y54" i="8" s="1"/>
  <c r="X86" i="8"/>
  <c r="Y86" i="8" s="1"/>
  <c r="X114" i="8"/>
  <c r="Y114" i="8" s="1"/>
  <c r="X175" i="8"/>
  <c r="Y175" i="8" s="1"/>
  <c r="X206" i="8"/>
  <c r="Y206" i="8" s="1"/>
  <c r="X261" i="8"/>
  <c r="Y261" i="8" s="1"/>
  <c r="X290" i="8"/>
  <c r="Y290" i="8" s="1"/>
  <c r="X316" i="8"/>
  <c r="Y316" i="8" s="1"/>
  <c r="X339" i="8"/>
  <c r="Y339" i="8" s="1"/>
  <c r="X413" i="8"/>
  <c r="Y413" i="8" s="1"/>
  <c r="X435" i="8"/>
  <c r="Y435" i="8" s="1"/>
  <c r="X481" i="8"/>
  <c r="Y481" i="8" s="1"/>
  <c r="X503" i="8"/>
  <c r="Y503" i="8" s="1"/>
  <c r="X526" i="8"/>
  <c r="Y526" i="8" s="1"/>
  <c r="X548" i="8"/>
  <c r="Y548" i="8" s="1"/>
  <c r="X616" i="8"/>
  <c r="Y616" i="8" s="1"/>
  <c r="X639" i="8"/>
  <c r="Y639" i="8" s="1"/>
  <c r="X660" i="8"/>
  <c r="Y660" i="8" s="1"/>
  <c r="X706" i="8"/>
  <c r="Y706" i="8" s="1"/>
  <c r="X729" i="8"/>
  <c r="Y729" i="8" s="1"/>
  <c r="X752" i="8"/>
  <c r="Y752" i="8" s="1"/>
  <c r="X774" i="8"/>
  <c r="Y774" i="8" s="1"/>
  <c r="X797" i="8"/>
  <c r="Y797" i="8" s="1"/>
  <c r="X146" i="8"/>
  <c r="Y146" i="8" s="1"/>
  <c r="X236" i="8"/>
  <c r="Y236" i="8" s="1"/>
  <c r="X262" i="8"/>
  <c r="Y262" i="8" s="1"/>
  <c r="X317" i="8"/>
  <c r="Y317" i="8" s="1"/>
  <c r="X364" i="8"/>
  <c r="Y364" i="8" s="1"/>
  <c r="X388" i="8"/>
  <c r="Y388" i="8" s="1"/>
  <c r="X504" i="8"/>
  <c r="Y504" i="8" s="1"/>
  <c r="X527" i="8"/>
  <c r="Y527" i="8" s="1"/>
  <c r="X549" i="8"/>
  <c r="Y549" i="8" s="1"/>
  <c r="X572" i="8"/>
  <c r="Y572" i="8" s="1"/>
  <c r="X594" i="8"/>
  <c r="Y594" i="8" s="1"/>
  <c r="X617" i="8"/>
  <c r="Y617" i="8" s="1"/>
  <c r="X661" i="8"/>
  <c r="Y661" i="8" s="1"/>
  <c r="X685" i="8"/>
  <c r="Y685" i="8" s="1"/>
  <c r="X730" i="8"/>
  <c r="Y730" i="8" s="1"/>
  <c r="X819" i="8"/>
  <c r="Y819" i="8" s="1"/>
  <c r="X55" i="8"/>
  <c r="Y55" i="8" s="1"/>
  <c r="X87" i="8"/>
  <c r="Y87" i="8" s="1"/>
  <c r="X115" i="8"/>
  <c r="Y115" i="8" s="1"/>
  <c r="X177" i="8"/>
  <c r="Y177" i="8" s="1"/>
  <c r="X208" i="8"/>
  <c r="Y208" i="8" s="1"/>
  <c r="X237" i="8"/>
  <c r="Y237" i="8" s="1"/>
  <c r="X291" i="8"/>
  <c r="Y291" i="8" s="1"/>
  <c r="X340" i="8"/>
  <c r="Y340" i="8" s="1"/>
  <c r="X365" i="8"/>
  <c r="Y365" i="8" s="1"/>
  <c r="X390" i="8"/>
  <c r="Y390" i="8" s="1"/>
  <c r="X414" i="8"/>
  <c r="Y414" i="8" s="1"/>
  <c r="X436" i="8"/>
  <c r="Y436" i="8" s="1"/>
  <c r="X460" i="8"/>
  <c r="Y460" i="8" s="1"/>
  <c r="X482" i="8"/>
  <c r="Y482" i="8" s="1"/>
  <c r="X505" i="8"/>
  <c r="Y505" i="8" s="1"/>
  <c r="X528" i="8"/>
  <c r="Y528" i="8" s="1"/>
  <c r="X550" i="8"/>
  <c r="Y550" i="8" s="1"/>
  <c r="X573" i="8"/>
  <c r="Y573" i="8" s="1"/>
  <c r="X618" i="8"/>
  <c r="Y618" i="8" s="1"/>
  <c r="X640" i="8"/>
  <c r="Y640" i="8" s="1"/>
  <c r="X662" i="8"/>
  <c r="Y662" i="8" s="1"/>
  <c r="X707" i="8"/>
  <c r="Y707" i="8" s="1"/>
  <c r="X731" i="8"/>
  <c r="Y731" i="8" s="1"/>
  <c r="X753" i="8"/>
  <c r="Y753" i="8" s="1"/>
  <c r="X775" i="8"/>
  <c r="Y775" i="8" s="1"/>
  <c r="X798" i="8"/>
  <c r="Y798" i="8" s="1"/>
  <c r="X820" i="8"/>
  <c r="Y820" i="8" s="1"/>
  <c r="X58" i="8"/>
  <c r="Y58" i="8" s="1"/>
  <c r="X128" i="8"/>
  <c r="Y128" i="8" s="1"/>
  <c r="X156" i="8"/>
  <c r="Y156" i="8" s="1"/>
  <c r="X215" i="8"/>
  <c r="Y215" i="8" s="1"/>
  <c r="X243" i="8"/>
  <c r="Y243" i="8" s="1"/>
  <c r="X372" i="8"/>
  <c r="Y372" i="8" s="1"/>
  <c r="X397" i="8"/>
  <c r="Y397" i="8" s="1"/>
  <c r="X421" i="8"/>
  <c r="Y421" i="8" s="1"/>
  <c r="X445" i="8"/>
  <c r="Y445" i="8" s="1"/>
  <c r="X490" i="8"/>
  <c r="Y490" i="8" s="1"/>
  <c r="X512" i="8"/>
  <c r="Y512" i="8" s="1"/>
  <c r="X534" i="8"/>
  <c r="Y534" i="8" s="1"/>
  <c r="X557" i="8"/>
  <c r="Y557" i="8" s="1"/>
  <c r="X602" i="8"/>
  <c r="Y602" i="8" s="1"/>
  <c r="X625" i="8"/>
  <c r="Y625" i="8" s="1"/>
  <c r="X647" i="8"/>
  <c r="Y647" i="8" s="1"/>
  <c r="X670" i="8"/>
  <c r="Y670" i="8" s="1"/>
  <c r="X715" i="8"/>
  <c r="Y715" i="8" s="1"/>
  <c r="X737" i="8"/>
  <c r="Y737" i="8" s="1"/>
  <c r="X760" i="8"/>
  <c r="Y760" i="8" s="1"/>
  <c r="X783" i="8"/>
  <c r="Y783" i="8" s="1"/>
  <c r="X804" i="8"/>
  <c r="Y804" i="8" s="1"/>
  <c r="X97" i="8"/>
  <c r="Y97" i="8" s="1"/>
  <c r="X129" i="8"/>
  <c r="Y129" i="8" s="1"/>
  <c r="X158" i="8"/>
  <c r="Y158" i="8" s="1"/>
  <c r="X189" i="8"/>
  <c r="Y189" i="8" s="1"/>
  <c r="X217" i="8"/>
  <c r="Y217" i="8" s="1"/>
  <c r="X351" i="8"/>
  <c r="Y351" i="8" s="1"/>
  <c r="X374" i="8"/>
  <c r="Y374" i="8" s="1"/>
  <c r="X446" i="8"/>
  <c r="Y446" i="8" s="1"/>
  <c r="X491" i="8"/>
  <c r="Y491" i="8" s="1"/>
  <c r="X513" i="8"/>
  <c r="Y513" i="8" s="1"/>
  <c r="X535" i="8"/>
  <c r="Y535" i="8" s="1"/>
  <c r="X558" i="8"/>
  <c r="Y558" i="8" s="1"/>
  <c r="X604" i="8"/>
  <c r="Y604" i="8" s="1"/>
  <c r="X626" i="8"/>
  <c r="Y626" i="8" s="1"/>
  <c r="X649" i="8"/>
  <c r="Y649" i="8" s="1"/>
  <c r="X693" i="8"/>
  <c r="Y693" i="8" s="1"/>
  <c r="X716" i="8"/>
  <c r="Y716" i="8" s="1"/>
  <c r="X762" i="8"/>
  <c r="Y762" i="8" s="1"/>
  <c r="X784" i="8"/>
  <c r="Y784" i="8" s="1"/>
  <c r="X806" i="8"/>
  <c r="Y806" i="8" s="1"/>
  <c r="X89" i="8"/>
  <c r="Y89" i="8" s="1"/>
  <c r="X166" i="8"/>
  <c r="Y166" i="8" s="1"/>
  <c r="X246" i="8"/>
  <c r="Y246" i="8" s="1"/>
  <c r="X281" i="8"/>
  <c r="Y281" i="8" s="1"/>
  <c r="X319" i="8"/>
  <c r="Y319" i="8" s="1"/>
  <c r="X350" i="8"/>
  <c r="Y350" i="8" s="1"/>
  <c r="X381" i="8"/>
  <c r="Y381" i="8" s="1"/>
  <c r="X474" i="8"/>
  <c r="Y474" i="8" s="1"/>
  <c r="X507" i="8"/>
  <c r="Y507" i="8" s="1"/>
  <c r="X655" i="8"/>
  <c r="Y655" i="8" s="1"/>
  <c r="X687" i="8"/>
  <c r="Y687" i="8" s="1"/>
  <c r="X744" i="8"/>
  <c r="Y744" i="8" s="1"/>
  <c r="X777" i="8"/>
  <c r="Y777" i="8" s="1"/>
  <c r="X805" i="8"/>
  <c r="Y805" i="8" s="1"/>
  <c r="X90" i="8"/>
  <c r="Y90" i="8" s="1"/>
  <c r="X210" i="8"/>
  <c r="Y210" i="8" s="1"/>
  <c r="X248" i="8"/>
  <c r="Y248" i="8" s="1"/>
  <c r="X282" i="8"/>
  <c r="Y282" i="8" s="1"/>
  <c r="X416" i="8"/>
  <c r="Y416" i="8" s="1"/>
  <c r="X447" i="8"/>
  <c r="Y447" i="8" s="1"/>
  <c r="X536" i="8"/>
  <c r="Y536" i="8" s="1"/>
  <c r="X564" i="8"/>
  <c r="Y564" i="8" s="1"/>
  <c r="X596" i="8"/>
  <c r="Y596" i="8" s="1"/>
  <c r="X717" i="8"/>
  <c r="Y717" i="8" s="1"/>
  <c r="X745" i="8"/>
  <c r="Y745" i="8" s="1"/>
  <c r="X778" i="8"/>
  <c r="Y778" i="8" s="1"/>
  <c r="X807" i="8"/>
  <c r="Y807" i="8" s="1"/>
  <c r="X44" i="8"/>
  <c r="Y44" i="8" s="1"/>
  <c r="X131" i="8"/>
  <c r="Y131" i="8" s="1"/>
  <c r="X168" i="8"/>
  <c r="Y168" i="8" s="1"/>
  <c r="X211" i="8"/>
  <c r="Y211" i="8" s="1"/>
  <c r="X383" i="8"/>
  <c r="Y383" i="8" s="1"/>
  <c r="X417" i="8"/>
  <c r="Y417" i="8" s="1"/>
  <c r="X46" i="8"/>
  <c r="Y46" i="8" s="1"/>
  <c r="X92" i="8"/>
  <c r="Y92" i="8" s="1"/>
  <c r="X93" i="8"/>
  <c r="Y93" i="8" s="1"/>
  <c r="X133" i="8"/>
  <c r="Y133" i="8" s="1"/>
  <c r="X65" i="8"/>
  <c r="Y65" i="8" s="1"/>
  <c r="X147" i="8"/>
  <c r="Y147" i="8" s="1"/>
  <c r="X187" i="8"/>
  <c r="Y187" i="8" s="1"/>
  <c r="X70" i="8"/>
  <c r="Y70" i="8" s="1"/>
  <c r="X109" i="8"/>
  <c r="Y109" i="8" s="1"/>
  <c r="X152" i="8"/>
  <c r="Y152" i="8" s="1"/>
  <c r="X190" i="8"/>
  <c r="Y190" i="8" s="1"/>
  <c r="X228" i="8"/>
  <c r="Y228" i="8" s="1"/>
  <c r="X269" i="8"/>
  <c r="Y269" i="8" s="1"/>
  <c r="X303" i="8"/>
  <c r="Y303" i="8" s="1"/>
  <c r="X334" i="8"/>
  <c r="Y334" i="8" s="1"/>
  <c r="X369" i="8"/>
  <c r="Y369" i="8" s="1"/>
  <c r="X430" i="8"/>
  <c r="Y430" i="8" s="1"/>
  <c r="X463" i="8"/>
  <c r="Y463" i="8" s="1"/>
  <c r="X492" i="8"/>
  <c r="Y492" i="8" s="1"/>
  <c r="X521" i="8"/>
  <c r="Y521" i="8" s="1"/>
  <c r="X553" i="8"/>
  <c r="Y553" i="8" s="1"/>
  <c r="X610" i="8"/>
  <c r="Y610" i="8" s="1"/>
  <c r="X642" i="8"/>
  <c r="Y642" i="8" s="1"/>
  <c r="X701" i="8"/>
  <c r="Y701" i="8" s="1"/>
  <c r="X763" i="8"/>
  <c r="Y763" i="8" s="1"/>
  <c r="X824" i="8"/>
  <c r="Y824" i="8" s="1"/>
  <c r="X153" i="8"/>
  <c r="Y153" i="8" s="1"/>
  <c r="X191" i="8"/>
  <c r="Y191" i="8" s="1"/>
  <c r="X229" i="8"/>
  <c r="Y229" i="8" s="1"/>
  <c r="X335" i="8"/>
  <c r="Y335" i="8" s="1"/>
  <c r="X401" i="8"/>
  <c r="Y401" i="8" s="1"/>
  <c r="X431" i="8"/>
  <c r="Y431" i="8" s="1"/>
  <c r="X493" i="8"/>
  <c r="Y493" i="8" s="1"/>
  <c r="X522" i="8"/>
  <c r="Y522" i="8" s="1"/>
  <c r="X554" i="8"/>
  <c r="Y554" i="8" s="1"/>
  <c r="X583" i="8"/>
  <c r="Y583" i="8" s="1"/>
  <c r="X643" i="8"/>
  <c r="Y643" i="8" s="1"/>
  <c r="X673" i="8"/>
  <c r="Y673" i="8" s="1"/>
  <c r="X734" i="8"/>
  <c r="Y734" i="8" s="1"/>
  <c r="X791" i="8"/>
  <c r="Y791" i="8" s="1"/>
  <c r="X76" i="8"/>
  <c r="Y76" i="8" s="1"/>
  <c r="X130" i="8"/>
  <c r="Y130" i="8" s="1"/>
  <c r="X180" i="8"/>
  <c r="Y180" i="8" s="1"/>
  <c r="X230" i="8"/>
  <c r="Y230" i="8" s="1"/>
  <c r="X275" i="8"/>
  <c r="Y275" i="8" s="1"/>
  <c r="X394" i="8"/>
  <c r="Y394" i="8" s="1"/>
  <c r="X428" i="8"/>
  <c r="Y428" i="8" s="1"/>
  <c r="X532" i="8"/>
  <c r="Y532" i="8" s="1"/>
  <c r="X603" i="8"/>
  <c r="Y603" i="8" s="1"/>
  <c r="X635" i="8"/>
  <c r="Y635" i="8" s="1"/>
  <c r="X671" i="8"/>
  <c r="Y671" i="8" s="1"/>
  <c r="X705" i="8"/>
  <c r="Y705" i="8" s="1"/>
  <c r="X772" i="8"/>
  <c r="Y772" i="8" s="1"/>
  <c r="X810" i="8"/>
  <c r="Y810" i="8" s="1"/>
  <c r="X77" i="8"/>
  <c r="Y77" i="8" s="1"/>
  <c r="X134" i="8"/>
  <c r="Y134" i="8" s="1"/>
  <c r="X185" i="8"/>
  <c r="Y185" i="8" s="1"/>
  <c r="X276" i="8"/>
  <c r="Y276" i="8" s="1"/>
  <c r="X318" i="8"/>
  <c r="Y318" i="8" s="1"/>
  <c r="X355" i="8"/>
  <c r="Y355" i="8" s="1"/>
  <c r="X466" i="8"/>
  <c r="Y466" i="8" s="1"/>
  <c r="X498" i="8"/>
  <c r="Y498" i="8" s="1"/>
  <c r="X533" i="8"/>
  <c r="Y533" i="8" s="1"/>
  <c r="X567" i="8"/>
  <c r="Y567" i="8" s="1"/>
  <c r="X605" i="8"/>
  <c r="Y605" i="8" s="1"/>
  <c r="X672" i="8"/>
  <c r="Y672" i="8" s="1"/>
  <c r="X740" i="8"/>
  <c r="Y740" i="8" s="1"/>
  <c r="X776" i="8"/>
  <c r="Y776" i="8" s="1"/>
  <c r="X186" i="8"/>
  <c r="Y186" i="8" s="1"/>
  <c r="X233" i="8"/>
  <c r="Y233" i="8" s="1"/>
  <c r="X277" i="8"/>
  <c r="Y277" i="8" s="1"/>
  <c r="X320" i="8"/>
  <c r="Y320" i="8" s="1"/>
  <c r="X356" i="8"/>
  <c r="Y356" i="8" s="1"/>
  <c r="X395" i="8"/>
  <c r="Y395" i="8" s="1"/>
  <c r="X467" i="8"/>
  <c r="Y467" i="8" s="1"/>
  <c r="X537" i="8"/>
  <c r="Y537" i="8" s="1"/>
  <c r="X709" i="8"/>
  <c r="Y709" i="8" s="1"/>
  <c r="X741" i="8"/>
  <c r="Y741" i="8" s="1"/>
  <c r="X811" i="8"/>
  <c r="Y811" i="8" s="1"/>
  <c r="X779" i="8"/>
  <c r="Y779" i="8" s="1"/>
  <c r="X78" i="8"/>
  <c r="Y78" i="8" s="1"/>
  <c r="X135" i="8"/>
  <c r="Y135" i="8" s="1"/>
  <c r="X188" i="8"/>
  <c r="Y188" i="8" s="1"/>
  <c r="X278" i="8"/>
  <c r="Y278" i="8" s="1"/>
  <c r="X357" i="8"/>
  <c r="Y357" i="8" s="1"/>
  <c r="X432" i="8"/>
  <c r="Y432" i="8" s="1"/>
  <c r="X468" i="8"/>
  <c r="Y468" i="8" s="1"/>
  <c r="X538" i="8"/>
  <c r="Y538" i="8" s="1"/>
  <c r="X606" i="8"/>
  <c r="Y606" i="8" s="1"/>
  <c r="X674" i="8"/>
  <c r="Y674" i="8" s="1"/>
  <c r="X710" i="8"/>
  <c r="Y710" i="8" s="1"/>
  <c r="X742" i="8"/>
  <c r="Y742" i="8" s="1"/>
  <c r="X79" i="8"/>
  <c r="Y79" i="8" s="1"/>
  <c r="X136" i="8"/>
  <c r="Y136" i="8" s="1"/>
  <c r="X238" i="8"/>
  <c r="Y238" i="8" s="1"/>
  <c r="X322" i="8"/>
  <c r="Y322" i="8" s="1"/>
  <c r="X358" i="8"/>
  <c r="Y358" i="8" s="1"/>
  <c r="X396" i="8"/>
  <c r="Y396" i="8" s="1"/>
  <c r="X434" i="8"/>
  <c r="Y434" i="8" s="1"/>
  <c r="X469" i="8"/>
  <c r="Y469" i="8" s="1"/>
  <c r="X502" i="8"/>
  <c r="Y502" i="8" s="1"/>
  <c r="X574" i="8"/>
  <c r="Y574" i="8" s="1"/>
  <c r="X607" i="8"/>
  <c r="Y607" i="8" s="1"/>
  <c r="X641" i="8"/>
  <c r="Y641" i="8" s="1"/>
  <c r="X675" i="8"/>
  <c r="Y675" i="8" s="1"/>
  <c r="X812" i="8"/>
  <c r="Y812" i="8" s="1"/>
  <c r="X80" i="8"/>
  <c r="Y80" i="8" s="1"/>
  <c r="X137" i="8"/>
  <c r="Y137" i="8" s="1"/>
  <c r="X239" i="8"/>
  <c r="Y239" i="8" s="1"/>
  <c r="X279" i="8"/>
  <c r="Y279" i="8" s="1"/>
  <c r="X398" i="8"/>
  <c r="Y398" i="8" s="1"/>
  <c r="X437" i="8"/>
  <c r="Y437" i="8" s="1"/>
  <c r="X470" i="8"/>
  <c r="Y470" i="8" s="1"/>
  <c r="X506" i="8"/>
  <c r="Y506" i="8" s="1"/>
  <c r="X539" i="8"/>
  <c r="Y539" i="8" s="1"/>
  <c r="X575" i="8"/>
  <c r="Y575" i="8" s="1"/>
  <c r="X711" i="8"/>
  <c r="Y711" i="8" s="1"/>
  <c r="X743" i="8"/>
  <c r="Y743" i="8" s="1"/>
  <c r="X780" i="8"/>
  <c r="Y780" i="8" s="1"/>
  <c r="X813" i="8"/>
  <c r="Y813" i="8" s="1"/>
  <c r="X84" i="8"/>
  <c r="Y84" i="8" s="1"/>
  <c r="X91" i="8"/>
  <c r="Y91" i="8" s="1"/>
  <c r="X139" i="8"/>
  <c r="Y139" i="8" s="1"/>
  <c r="X285" i="8"/>
  <c r="Y285" i="8" s="1"/>
  <c r="X327" i="8"/>
  <c r="Y327" i="8" s="1"/>
  <c r="X402" i="8"/>
  <c r="Y402" i="8" s="1"/>
  <c r="X94" i="8"/>
  <c r="Y94" i="8" s="1"/>
  <c r="X241" i="8"/>
  <c r="Y241" i="8" s="1"/>
  <c r="X328" i="8"/>
  <c r="Y328" i="8" s="1"/>
  <c r="X441" i="8"/>
  <c r="Y441" i="8" s="1"/>
  <c r="X473" i="8"/>
  <c r="Y473" i="8" s="1"/>
  <c r="X95" i="8"/>
  <c r="Y95" i="8" s="1"/>
  <c r="X148" i="8"/>
  <c r="Y148" i="8" s="1"/>
  <c r="X195" i="8"/>
  <c r="Y195" i="8" s="1"/>
  <c r="X289" i="8"/>
  <c r="Y289" i="8" s="1"/>
  <c r="X329" i="8"/>
  <c r="Y329" i="8" s="1"/>
  <c r="X368" i="8"/>
  <c r="Y368" i="8" s="1"/>
  <c r="X96" i="8"/>
  <c r="Y96" i="8" s="1"/>
  <c r="X149" i="8"/>
  <c r="Y149" i="8" s="1"/>
  <c r="X242" i="8"/>
  <c r="Y242" i="8" s="1"/>
  <c r="X154" i="8"/>
  <c r="Y154" i="8" s="1"/>
  <c r="X196" i="8"/>
  <c r="Y196" i="8" s="1"/>
  <c r="X249" i="8"/>
  <c r="Y249" i="8" s="1"/>
  <c r="X292" i="8"/>
  <c r="Y292" i="8" s="1"/>
  <c r="X370" i="8"/>
  <c r="Y370" i="8" s="1"/>
  <c r="X404" i="8"/>
  <c r="Y404" i="8" s="1"/>
  <c r="X477" i="8"/>
  <c r="Y477" i="8" s="1"/>
  <c r="X155" i="8"/>
  <c r="Y155" i="8" s="1"/>
  <c r="X252" i="8"/>
  <c r="Y252" i="8" s="1"/>
  <c r="X294" i="8"/>
  <c r="Y294" i="8" s="1"/>
  <c r="X332" i="8"/>
  <c r="Y332" i="8" s="1"/>
  <c r="X371" i="8"/>
  <c r="Y371" i="8" s="1"/>
  <c r="X406" i="8"/>
  <c r="Y406" i="8" s="1"/>
  <c r="X480" i="8"/>
  <c r="Y480" i="8" s="1"/>
  <c r="X514" i="8"/>
  <c r="Y514" i="8" s="1"/>
  <c r="X584" i="8"/>
  <c r="Y584" i="8" s="1"/>
  <c r="X619" i="8"/>
  <c r="Y619" i="8" s="1"/>
  <c r="X755" i="8"/>
  <c r="Y755" i="8" s="1"/>
  <c r="X689" i="8"/>
  <c r="Y689" i="8" s="1"/>
  <c r="X103" i="8"/>
  <c r="Y103" i="8" s="1"/>
  <c r="X203" i="8"/>
  <c r="Y203" i="8" s="1"/>
  <c r="X253" i="8"/>
  <c r="Y253" i="8" s="1"/>
  <c r="X295" i="8"/>
  <c r="Y295" i="8" s="1"/>
  <c r="X333" i="8"/>
  <c r="Y333" i="8" s="1"/>
  <c r="X407" i="8"/>
  <c r="Y407" i="8" s="1"/>
  <c r="X448" i="8"/>
  <c r="Y448" i="8" s="1"/>
  <c r="X585" i="8"/>
  <c r="Y585" i="8" s="1"/>
  <c r="X652" i="8"/>
  <c r="Y652" i="8" s="1"/>
  <c r="X721" i="8"/>
  <c r="Y721" i="8" s="1"/>
  <c r="X788" i="8"/>
  <c r="Y788" i="8" s="1"/>
  <c r="X52" i="8"/>
  <c r="Y52" i="8" s="1"/>
  <c r="X107" i="8"/>
  <c r="Y107" i="8" s="1"/>
  <c r="X298" i="8"/>
  <c r="Y298" i="8" s="1"/>
  <c r="X376" i="8"/>
  <c r="Y376" i="8" s="1"/>
  <c r="X415" i="8"/>
  <c r="Y415" i="8" s="1"/>
  <c r="X485" i="8"/>
  <c r="Y485" i="8" s="1"/>
  <c r="X516" i="8"/>
  <c r="Y516" i="8" s="1"/>
  <c r="X587" i="8"/>
  <c r="Y587" i="8" s="1"/>
  <c r="X656" i="8"/>
  <c r="Y656" i="8" s="1"/>
  <c r="X758" i="8"/>
  <c r="Y758" i="8" s="1"/>
  <c r="X792" i="8"/>
  <c r="Y792" i="8" s="1"/>
  <c r="X57" i="8"/>
  <c r="Y57" i="8" s="1"/>
  <c r="X160" i="8"/>
  <c r="Y160" i="8" s="1"/>
  <c r="X213" i="8"/>
  <c r="Y213" i="8" s="1"/>
  <c r="X256" i="8"/>
  <c r="Y256" i="8" s="1"/>
  <c r="X299" i="8"/>
  <c r="Y299" i="8" s="1"/>
  <c r="X338" i="8"/>
  <c r="Y338" i="8" s="1"/>
  <c r="X378" i="8"/>
  <c r="Y378" i="8" s="1"/>
  <c r="X450" i="8"/>
  <c r="Y450" i="8" s="1"/>
  <c r="X486" i="8"/>
  <c r="Y486" i="8" s="1"/>
  <c r="X517" i="8"/>
  <c r="Y517" i="8" s="1"/>
  <c r="X555" i="8"/>
  <c r="Y555" i="8" s="1"/>
  <c r="X622" i="8"/>
  <c r="Y622" i="8" s="1"/>
  <c r="X691" i="8"/>
  <c r="Y691" i="8" s="1"/>
  <c r="X723" i="8"/>
  <c r="Y723" i="8" s="1"/>
  <c r="X793" i="8"/>
  <c r="Y793" i="8" s="1"/>
  <c r="X88" i="8"/>
  <c r="Y88" i="8" s="1"/>
  <c r="X418" i="8"/>
  <c r="Y418" i="8" s="1"/>
  <c r="X523" i="8"/>
  <c r="Y523" i="8" s="1"/>
  <c r="X576" i="8"/>
  <c r="Y576" i="8" s="1"/>
  <c r="X624" i="8"/>
  <c r="Y624" i="8" s="1"/>
  <c r="X722" i="8"/>
  <c r="Y722" i="8" s="1"/>
  <c r="X769" i="8"/>
  <c r="Y769" i="8" s="1"/>
  <c r="X770" i="8"/>
  <c r="Y770" i="8" s="1"/>
  <c r="X359" i="8"/>
  <c r="Y359" i="8" s="1"/>
  <c r="X692" i="8"/>
  <c r="Y692" i="8" s="1"/>
  <c r="X305" i="8"/>
  <c r="Y305" i="8" s="1"/>
  <c r="X739" i="8"/>
  <c r="Y739" i="8" s="1"/>
  <c r="X757" i="8"/>
  <c r="Y757" i="8" s="1"/>
  <c r="X712" i="8"/>
  <c r="Y712" i="8" s="1"/>
  <c r="X393" i="8"/>
  <c r="Y393" i="8" s="1"/>
  <c r="X167" i="8"/>
  <c r="Y167" i="8" s="1"/>
  <c r="X457" i="8"/>
  <c r="Y457" i="8" s="1"/>
  <c r="X612" i="8"/>
  <c r="Y612" i="8" s="1"/>
  <c r="X461" i="8"/>
  <c r="Y461" i="8" s="1"/>
  <c r="X767" i="8"/>
  <c r="Y767" i="8" s="1"/>
  <c r="X620" i="8"/>
  <c r="Y620" i="8" s="1"/>
  <c r="X192" i="8"/>
  <c r="Y192" i="8" s="1"/>
  <c r="X272" i="8"/>
  <c r="Y272" i="8" s="1"/>
  <c r="X471" i="8"/>
  <c r="Y471" i="8" s="1"/>
  <c r="X525" i="8"/>
  <c r="Y525" i="8" s="1"/>
  <c r="X627" i="8"/>
  <c r="Y627" i="8" s="1"/>
  <c r="X676" i="8"/>
  <c r="Y676" i="8" s="1"/>
  <c r="X725" i="8"/>
  <c r="Y725" i="8" s="1"/>
  <c r="X785" i="8"/>
  <c r="Y785" i="8" s="1"/>
  <c r="X373" i="8"/>
  <c r="Y373" i="8" s="1"/>
  <c r="X644" i="8"/>
  <c r="Y644" i="8" s="1"/>
  <c r="X659" i="8"/>
  <c r="Y659" i="8" s="1"/>
  <c r="X164" i="8"/>
  <c r="Y164" i="8" s="1"/>
  <c r="X169" i="8"/>
  <c r="Y169" i="8" s="1"/>
  <c r="X67" i="8"/>
  <c r="Y67" i="8" s="1"/>
  <c r="X405" i="8"/>
  <c r="Y405" i="8" s="1"/>
  <c r="X105" i="8"/>
  <c r="Y105" i="8" s="1"/>
  <c r="X193" i="8"/>
  <c r="Y193" i="8" s="1"/>
  <c r="X273" i="8"/>
  <c r="Y273" i="8" s="1"/>
  <c r="X348" i="8"/>
  <c r="Y348" i="8" s="1"/>
  <c r="X419" i="8"/>
  <c r="Y419" i="8" s="1"/>
  <c r="X472" i="8"/>
  <c r="Y472" i="8" s="1"/>
  <c r="X577" i="8"/>
  <c r="Y577" i="8" s="1"/>
  <c r="X677" i="8"/>
  <c r="Y677" i="8" s="1"/>
  <c r="X255" i="8"/>
  <c r="Y255" i="8" s="1"/>
  <c r="X106" i="8"/>
  <c r="Y106" i="8" s="1"/>
  <c r="X198" i="8"/>
  <c r="Y198" i="8" s="1"/>
  <c r="X280" i="8"/>
  <c r="Y280" i="8" s="1"/>
  <c r="X349" i="8"/>
  <c r="Y349" i="8" s="1"/>
  <c r="X475" i="8"/>
  <c r="Y475" i="8" s="1"/>
  <c r="X529" i="8"/>
  <c r="Y529" i="8" s="1"/>
  <c r="X628" i="8"/>
  <c r="Y628" i="8" s="1"/>
  <c r="X678" i="8"/>
  <c r="Y678" i="8" s="1"/>
  <c r="X727" i="8"/>
  <c r="Y727" i="8" s="1"/>
  <c r="X425" i="8"/>
  <c r="Y425" i="8" s="1"/>
  <c r="X119" i="8"/>
  <c r="Y119" i="8" s="1"/>
  <c r="X789" i="8"/>
  <c r="Y789" i="8" s="1"/>
  <c r="X220" i="8"/>
  <c r="Y220" i="8" s="1"/>
  <c r="X543" i="8"/>
  <c r="Y543" i="8" s="1"/>
  <c r="X703" i="8"/>
  <c r="Y703" i="8" s="1"/>
  <c r="X452" i="8"/>
  <c r="Y452" i="8" s="1"/>
  <c r="X453" i="8"/>
  <c r="Y453" i="8" s="1"/>
  <c r="X713" i="8"/>
  <c r="Y713" i="8" s="1"/>
  <c r="X765" i="8"/>
  <c r="Y765" i="8" s="1"/>
  <c r="X462" i="8"/>
  <c r="Y462" i="8" s="1"/>
  <c r="X110" i="8"/>
  <c r="Y110" i="8" s="1"/>
  <c r="X352" i="8"/>
  <c r="Y352" i="8" s="1"/>
  <c r="X422" i="8"/>
  <c r="Y422" i="8" s="1"/>
  <c r="X578" i="8"/>
  <c r="Y578" i="8" s="1"/>
  <c r="X629" i="8"/>
  <c r="Y629" i="8" s="1"/>
  <c r="X782" i="8"/>
  <c r="Y782" i="8" s="1"/>
  <c r="X586" i="8"/>
  <c r="Y586" i="8" s="1"/>
  <c r="X423" i="8"/>
  <c r="Y423" i="8" s="1"/>
  <c r="X530" i="8"/>
  <c r="Y530" i="8" s="1"/>
  <c r="X579" i="8"/>
  <c r="Y579" i="8" s="1"/>
  <c r="X630" i="8"/>
  <c r="Y630" i="8" s="1"/>
  <c r="X679" i="8"/>
  <c r="Y679" i="8" s="1"/>
  <c r="X732" i="8"/>
  <c r="Y732" i="8" s="1"/>
  <c r="X296" i="8"/>
  <c r="Y296" i="8" s="1"/>
  <c r="X531" i="8"/>
  <c r="Y531" i="8" s="1"/>
  <c r="X735" i="8"/>
  <c r="Y735" i="8" s="1"/>
  <c r="X694" i="8"/>
  <c r="Y694" i="8" s="1"/>
  <c r="X559" i="8"/>
  <c r="Y559" i="8" s="1"/>
  <c r="X392" i="8"/>
  <c r="Y392" i="8" s="1"/>
  <c r="X761" i="8"/>
  <c r="Y761" i="8" s="1"/>
  <c r="X809" i="8"/>
  <c r="Y809" i="8" s="1"/>
  <c r="X714" i="8"/>
  <c r="Y714" i="8" s="1"/>
  <c r="X66" i="8"/>
  <c r="Y66" i="8" s="1"/>
  <c r="X816" i="8"/>
  <c r="Y816" i="8" s="1"/>
  <c r="X113" i="8"/>
  <c r="Y113" i="8" s="1"/>
  <c r="X214" i="8"/>
  <c r="Y214" i="8" s="1"/>
  <c r="X293" i="8"/>
  <c r="Y293" i="8" s="1"/>
  <c r="X354" i="8"/>
  <c r="Y354" i="8" s="1"/>
  <c r="X424" i="8"/>
  <c r="Y424" i="8" s="1"/>
  <c r="X483" i="8"/>
  <c r="Y483" i="8" s="1"/>
  <c r="X580" i="8"/>
  <c r="Y580" i="8" s="1"/>
  <c r="X680" i="8"/>
  <c r="Y680" i="8" s="1"/>
  <c r="X733" i="8"/>
  <c r="Y733" i="8" s="1"/>
  <c r="X631" i="8"/>
  <c r="Y631" i="8" s="1"/>
  <c r="X121" i="8"/>
  <c r="Y121" i="8" s="1"/>
  <c r="X560" i="8"/>
  <c r="Y560" i="8" s="1"/>
  <c r="X562" i="8"/>
  <c r="Y562" i="8" s="1"/>
  <c r="X341" i="8"/>
  <c r="Y341" i="8" s="1"/>
  <c r="X267" i="8"/>
  <c r="Y267" i="8" s="1"/>
  <c r="X73" i="8"/>
  <c r="Y73" i="8" s="1"/>
  <c r="X330" i="8"/>
  <c r="Y330" i="8" s="1"/>
  <c r="X665" i="8"/>
  <c r="Y665" i="8" s="1"/>
  <c r="X116" i="8"/>
  <c r="Y116" i="8" s="1"/>
  <c r="X216" i="8"/>
  <c r="Y216" i="8" s="1"/>
  <c r="X297" i="8"/>
  <c r="Y297" i="8" s="1"/>
  <c r="X360" i="8"/>
  <c r="Y360" i="8" s="1"/>
  <c r="X426" i="8"/>
  <c r="Y426" i="8" s="1"/>
  <c r="X632" i="8"/>
  <c r="Y632" i="8" s="1"/>
  <c r="X686" i="8"/>
  <c r="Y686" i="8" s="1"/>
  <c r="X634" i="8"/>
  <c r="Y634" i="8" s="1"/>
  <c r="X542" i="8"/>
  <c r="Y542" i="8" s="1"/>
  <c r="X790" i="8"/>
  <c r="Y790" i="8" s="1"/>
  <c r="X325" i="8"/>
  <c r="Y325" i="8" s="1"/>
  <c r="X63" i="8"/>
  <c r="Y63" i="8" s="1"/>
  <c r="X264" i="8"/>
  <c r="Y264" i="8" s="1"/>
  <c r="X71" i="8"/>
  <c r="Y71" i="8" s="1"/>
  <c r="X118" i="8"/>
  <c r="Y118" i="8" s="1"/>
  <c r="X218" i="8"/>
  <c r="Y218" i="8" s="1"/>
  <c r="X301" i="8"/>
  <c r="Y301" i="8" s="1"/>
  <c r="X487" i="8"/>
  <c r="Y487" i="8" s="1"/>
  <c r="X540" i="8"/>
  <c r="Y540" i="8" s="1"/>
  <c r="X588" i="8"/>
  <c r="Y588" i="8" s="1"/>
  <c r="X736" i="8"/>
  <c r="Y736" i="8" s="1"/>
  <c r="X489" i="8"/>
  <c r="Y489" i="8" s="1"/>
  <c r="X590" i="8"/>
  <c r="Y590" i="8" s="1"/>
  <c r="X391" i="8"/>
  <c r="Y391" i="8" s="1"/>
  <c r="X510" i="8"/>
  <c r="Y510" i="8" s="1"/>
  <c r="X257" i="8"/>
  <c r="Y257" i="8" s="1"/>
  <c r="X173" i="8"/>
  <c r="Y173" i="8" s="1"/>
  <c r="X342" i="8"/>
  <c r="Y342" i="8" s="1"/>
  <c r="X302" i="8"/>
  <c r="Y302" i="8" s="1"/>
  <c r="X427" i="8"/>
  <c r="Y427" i="8" s="1"/>
  <c r="X488" i="8"/>
  <c r="Y488" i="8" s="1"/>
  <c r="X589" i="8"/>
  <c r="Y589" i="8" s="1"/>
  <c r="X690" i="8"/>
  <c r="Y690" i="8" s="1"/>
  <c r="X787" i="8"/>
  <c r="Y787" i="8" s="1"/>
  <c r="X304" i="8"/>
  <c r="Y304" i="8" s="1"/>
  <c r="X124" i="8"/>
  <c r="Y124" i="8" s="1"/>
  <c r="X221" i="8"/>
  <c r="Y221" i="8" s="1"/>
  <c r="X439" i="8"/>
  <c r="Y439" i="8" s="1"/>
  <c r="X646" i="8"/>
  <c r="Y646" i="8" s="1"/>
  <c r="X748" i="8"/>
  <c r="Y748" i="8" s="1"/>
  <c r="X599" i="8"/>
  <c r="Y599" i="8" s="1"/>
  <c r="X307" i="8"/>
  <c r="Y307" i="8" s="1"/>
  <c r="X379" i="8"/>
  <c r="Y379" i="8" s="1"/>
  <c r="X440" i="8"/>
  <c r="Y440" i="8" s="1"/>
  <c r="X544" i="8"/>
  <c r="Y544" i="8" s="1"/>
  <c r="X595" i="8"/>
  <c r="Y595" i="8" s="1"/>
  <c r="X695" i="8"/>
  <c r="Y695" i="8" s="1"/>
  <c r="X747" i="8"/>
  <c r="Y747" i="8" s="1"/>
  <c r="X799" i="8"/>
  <c r="Y799" i="8" s="1"/>
  <c r="X138" i="8"/>
  <c r="Y138" i="8" s="1"/>
  <c r="X380" i="8"/>
  <c r="Y380" i="8" s="1"/>
  <c r="X495" i="8"/>
  <c r="Y495" i="8" s="1"/>
  <c r="X598" i="8"/>
  <c r="Y598" i="8" s="1"/>
  <c r="X382" i="8"/>
  <c r="Y382" i="8" s="1"/>
  <c r="X551" i="8"/>
  <c r="Y551" i="8" s="1"/>
  <c r="X750" i="8"/>
  <c r="Y750" i="8" s="1"/>
  <c r="X496" i="8"/>
  <c r="Y496" i="8" s="1"/>
  <c r="X651" i="8"/>
  <c r="Y651" i="8" s="1"/>
  <c r="X801" i="8"/>
  <c r="Y801" i="8" s="1"/>
  <c r="X511" i="8"/>
  <c r="Y511" i="8" s="1"/>
  <c r="X814" i="8"/>
  <c r="Y814" i="8" s="1"/>
  <c r="X403" i="8"/>
  <c r="Y403" i="8" s="1"/>
  <c r="X666" i="8"/>
  <c r="Y666" i="8" s="1"/>
  <c r="X719" i="8"/>
  <c r="Y719" i="8" s="1"/>
  <c r="X565" i="8"/>
  <c r="Y565" i="8" s="1"/>
  <c r="X344" i="8"/>
  <c r="Y344" i="8" s="1"/>
  <c r="X308" i="8"/>
  <c r="Y308" i="8" s="1"/>
  <c r="X442" i="8"/>
  <c r="Y442" i="8" s="1"/>
  <c r="X494" i="8"/>
  <c r="Y494" i="8" s="1"/>
  <c r="X597" i="8"/>
  <c r="Y597" i="8" s="1"/>
  <c r="X648" i="8"/>
  <c r="Y648" i="8" s="1"/>
  <c r="X697" i="8"/>
  <c r="Y697" i="8" s="1"/>
  <c r="X309" i="8"/>
  <c r="Y309" i="8" s="1"/>
  <c r="X545" i="8"/>
  <c r="Y545" i="8" s="1"/>
  <c r="X650" i="8"/>
  <c r="Y650" i="8" s="1"/>
  <c r="X698" i="8"/>
  <c r="Y698" i="8" s="1"/>
  <c r="X800" i="8"/>
  <c r="Y800" i="8" s="1"/>
  <c r="X310" i="8"/>
  <c r="Y310" i="8" s="1"/>
  <c r="X444" i="8"/>
  <c r="Y444" i="8" s="1"/>
  <c r="X552" i="8"/>
  <c r="Y552" i="8" s="1"/>
  <c r="X699" i="8"/>
  <c r="Y699" i="8" s="1"/>
  <c r="X62" i="8"/>
  <c r="Y62" i="8" s="1"/>
  <c r="X609" i="8"/>
  <c r="Y609" i="8" s="1"/>
  <c r="X64" i="8"/>
  <c r="Y64" i="8" s="1"/>
  <c r="X454" i="8"/>
  <c r="Y454" i="8" s="1"/>
  <c r="X664" i="8"/>
  <c r="Y664" i="8" s="1"/>
  <c r="X515" i="8"/>
  <c r="Y515" i="8" s="1"/>
  <c r="X718" i="8"/>
  <c r="Y718" i="8" s="1"/>
  <c r="X157" i="8"/>
  <c r="Y157" i="8" s="1"/>
  <c r="X240" i="8"/>
  <c r="Y240" i="8" s="1"/>
  <c r="X311" i="8"/>
  <c r="Y311" i="8" s="1"/>
  <c r="X384" i="8"/>
  <c r="Y384" i="8" s="1"/>
  <c r="X449" i="8"/>
  <c r="Y449" i="8" s="1"/>
  <c r="X600" i="8"/>
  <c r="Y600" i="8" s="1"/>
  <c r="X653" i="8"/>
  <c r="Y653" i="8" s="1"/>
  <c r="X754" i="8"/>
  <c r="Y754" i="8" s="1"/>
  <c r="X802" i="8"/>
  <c r="Y802" i="8" s="1"/>
  <c r="X159" i="8"/>
  <c r="Y159" i="8" s="1"/>
  <c r="X251" i="8"/>
  <c r="Y251" i="8" s="1"/>
  <c r="X312" i="8"/>
  <c r="Y312" i="8" s="1"/>
  <c r="X508" i="8"/>
  <c r="Y508" i="8" s="1"/>
  <c r="X556" i="8"/>
  <c r="Y556" i="8" s="1"/>
  <c r="X601" i="8"/>
  <c r="Y601" i="8" s="1"/>
  <c r="X700" i="8"/>
  <c r="Y700" i="8" s="1"/>
  <c r="X323" i="8"/>
  <c r="Y323" i="8" s="1"/>
  <c r="X451" i="8"/>
  <c r="Y451" i="8" s="1"/>
  <c r="X509" i="8"/>
  <c r="Y509" i="8" s="1"/>
  <c r="X608" i="8"/>
  <c r="Y608" i="8" s="1"/>
  <c r="X657" i="8"/>
  <c r="Y657" i="8" s="1"/>
  <c r="X702" i="8"/>
  <c r="Y702" i="8" s="1"/>
  <c r="X756" i="8"/>
  <c r="Y756" i="8" s="1"/>
  <c r="X803" i="8"/>
  <c r="Y803" i="8" s="1"/>
  <c r="X808" i="8"/>
  <c r="Y808" i="8" s="1"/>
  <c r="X400" i="8"/>
  <c r="Y400" i="8" s="1"/>
  <c r="X764" i="8"/>
  <c r="Y764" i="8" s="1"/>
  <c r="X563" i="8"/>
  <c r="Y563" i="8" s="1"/>
  <c r="X178" i="8"/>
  <c r="Y178" i="8" s="1"/>
  <c r="X179" i="8"/>
  <c r="Y179" i="8" s="1"/>
  <c r="X270" i="8"/>
  <c r="Y270" i="8" s="1"/>
  <c r="X271" i="8"/>
  <c r="Y271" i="8" s="1"/>
  <c r="X345" i="8"/>
  <c r="Y345" i="8" s="1"/>
  <c r="X411" i="8"/>
  <c r="Y411" i="8" s="1"/>
  <c r="X74" i="8"/>
  <c r="Y74" i="8" s="1"/>
  <c r="X409" i="8"/>
  <c r="Y409" i="8" s="1"/>
  <c r="X465" i="8"/>
  <c r="Y465" i="8" s="1"/>
  <c r="X519" i="8"/>
  <c r="Y519" i="8" s="1"/>
  <c r="X822" i="8"/>
  <c r="Y822" i="8" s="1"/>
  <c r="X566" i="8"/>
  <c r="Y566" i="8" s="1"/>
  <c r="X621" i="8"/>
  <c r="Y621" i="8" s="1"/>
  <c r="X668" i="8"/>
  <c r="Y668" i="8" s="1"/>
  <c r="X669" i="8"/>
  <c r="Y669" i="8" s="1"/>
  <c r="X720" i="8"/>
  <c r="Y720" i="8" s="1"/>
  <c r="X768" i="8"/>
  <c r="Y768" i="8" s="1"/>
  <c r="X821" i="8"/>
  <c r="Y821" i="8" s="1"/>
  <c r="X110" i="10"/>
  <c r="Y110" i="10" s="1"/>
  <c r="X136" i="10"/>
  <c r="Y136" i="10" s="1"/>
  <c r="X31" i="8"/>
  <c r="Y31" i="8" s="1"/>
  <c r="X38" i="8"/>
  <c r="Y38" i="8" s="1"/>
  <c r="AH117" i="12"/>
  <c r="AI117" i="12" s="1"/>
  <c r="AH8" i="12"/>
  <c r="AI8" i="12" s="1"/>
  <c r="AH63" i="12"/>
  <c r="AI63" i="12" s="1"/>
  <c r="AH49" i="12"/>
  <c r="AI49" i="12" s="1"/>
  <c r="X87" i="10"/>
  <c r="Y87" i="10" s="1"/>
  <c r="X98" i="10"/>
  <c r="Y98" i="10" s="1"/>
  <c r="X35" i="8"/>
  <c r="Y35" i="8" s="1"/>
  <c r="AH9" i="12"/>
  <c r="AI9" i="12" s="1"/>
  <c r="AH31" i="12"/>
  <c r="AI31" i="12" s="1"/>
  <c r="AH17" i="12"/>
  <c r="AI17" i="12" s="1"/>
  <c r="X72" i="10"/>
  <c r="Y72" i="10" s="1"/>
  <c r="X101" i="10"/>
  <c r="Y101" i="10" s="1"/>
  <c r="X134" i="10"/>
  <c r="Y134" i="10" s="1"/>
  <c r="X56" i="10"/>
  <c r="Y56" i="10" s="1"/>
  <c r="X6" i="8"/>
  <c r="Y6" i="8" s="1"/>
  <c r="X37" i="8"/>
  <c r="Y37" i="8" s="1"/>
  <c r="AH106" i="12"/>
  <c r="AI106" i="12" s="1"/>
  <c r="AH70" i="12"/>
  <c r="AI70" i="12" s="1"/>
  <c r="AH124" i="12"/>
  <c r="AI124" i="12" s="1"/>
  <c r="AH112" i="12"/>
  <c r="AI112" i="12" s="1"/>
  <c r="N79" i="5"/>
  <c r="O79" i="5" s="1"/>
  <c r="N111" i="5"/>
  <c r="O111" i="5" s="1"/>
  <c r="N75" i="5"/>
  <c r="O75" i="5" s="1"/>
  <c r="N21" i="5"/>
  <c r="O21" i="5" s="1"/>
  <c r="X97" i="10"/>
  <c r="Y97" i="10" s="1"/>
  <c r="X4" i="8"/>
  <c r="Y4" i="8" s="1"/>
  <c r="X14" i="8"/>
  <c r="Y14" i="8" s="1"/>
  <c r="AH105" i="12"/>
  <c r="AI105" i="12" s="1"/>
  <c r="AH7" i="12"/>
  <c r="AI7" i="12" s="1"/>
  <c r="AH92" i="12"/>
  <c r="AI92" i="12" s="1"/>
  <c r="AH80" i="12"/>
  <c r="AI80" i="12" s="1"/>
  <c r="N31" i="5"/>
  <c r="O31" i="5" s="1"/>
  <c r="N99" i="5"/>
  <c r="O99" i="5" s="1"/>
  <c r="N17" i="5"/>
  <c r="O17" i="5" s="1"/>
  <c r="AH44" i="12"/>
  <c r="AI44" i="12" s="1"/>
  <c r="AH108" i="12"/>
  <c r="AI108" i="12" s="1"/>
  <c r="AH83" i="12"/>
  <c r="AI83" i="12" s="1"/>
  <c r="AH77" i="12"/>
  <c r="AI77" i="12" s="1"/>
  <c r="X20" i="8"/>
  <c r="Y20" i="8" s="1"/>
  <c r="X43" i="8"/>
  <c r="Y43" i="8" s="1"/>
  <c r="X104" i="10"/>
  <c r="Y104" i="10" s="1"/>
  <c r="X60" i="10"/>
  <c r="Y60" i="10" s="1"/>
  <c r="X106" i="10"/>
  <c r="Y106" i="10" s="1"/>
  <c r="X11" i="10"/>
  <c r="Y11" i="10" s="1"/>
  <c r="X16" i="8"/>
  <c r="Y16" i="8" s="1"/>
  <c r="AH132" i="12"/>
  <c r="AI132" i="12" s="1"/>
  <c r="X168" i="10"/>
  <c r="Y168" i="10" s="1"/>
  <c r="X200" i="10"/>
  <c r="Y200" i="10" s="1"/>
  <c r="X232" i="10"/>
  <c r="Y232" i="10" s="1"/>
  <c r="X264" i="10"/>
  <c r="Y264" i="10" s="1"/>
  <c r="X153" i="10"/>
  <c r="Y153" i="10" s="1"/>
  <c r="X186" i="10"/>
  <c r="Y186" i="10" s="1"/>
  <c r="X219" i="10"/>
  <c r="Y219" i="10" s="1"/>
  <c r="X252" i="10"/>
  <c r="Y252" i="10" s="1"/>
  <c r="X285" i="10"/>
  <c r="Y285" i="10" s="1"/>
  <c r="X317" i="10"/>
  <c r="Y317" i="10" s="1"/>
  <c r="X349" i="10"/>
  <c r="Y349" i="10" s="1"/>
  <c r="X381" i="10"/>
  <c r="Y381" i="10" s="1"/>
  <c r="X413" i="10"/>
  <c r="Y413" i="10" s="1"/>
  <c r="X445" i="10"/>
  <c r="Y445" i="10" s="1"/>
  <c r="X477" i="10"/>
  <c r="Y477" i="10" s="1"/>
  <c r="X509" i="10"/>
  <c r="Y509" i="10" s="1"/>
  <c r="X541" i="10"/>
  <c r="Y541" i="10" s="1"/>
  <c r="X573" i="10"/>
  <c r="Y573" i="10" s="1"/>
  <c r="X605" i="10"/>
  <c r="Y605" i="10" s="1"/>
  <c r="X637" i="10"/>
  <c r="Y637" i="10" s="1"/>
  <c r="X669" i="10"/>
  <c r="Y669" i="10" s="1"/>
  <c r="X701" i="10"/>
  <c r="Y701" i="10" s="1"/>
  <c r="X733" i="10"/>
  <c r="Y733" i="10" s="1"/>
  <c r="X155" i="10"/>
  <c r="Y155" i="10" s="1"/>
  <c r="X188" i="10"/>
  <c r="Y188" i="10" s="1"/>
  <c r="X221" i="10"/>
  <c r="Y221" i="10" s="1"/>
  <c r="X254" i="10"/>
  <c r="Y254" i="10" s="1"/>
  <c r="X287" i="10"/>
  <c r="Y287" i="10" s="1"/>
  <c r="X319" i="10"/>
  <c r="Y319" i="10" s="1"/>
  <c r="X351" i="10"/>
  <c r="Y351" i="10" s="1"/>
  <c r="X383" i="10"/>
  <c r="Y383" i="10" s="1"/>
  <c r="X415" i="10"/>
  <c r="Y415" i="10" s="1"/>
  <c r="X447" i="10"/>
  <c r="Y447" i="10" s="1"/>
  <c r="X479" i="10"/>
  <c r="Y479" i="10" s="1"/>
  <c r="X511" i="10"/>
  <c r="Y511" i="10" s="1"/>
  <c r="X543" i="10"/>
  <c r="Y543" i="10" s="1"/>
  <c r="X575" i="10"/>
  <c r="Y575" i="10" s="1"/>
  <c r="X607" i="10"/>
  <c r="Y607" i="10" s="1"/>
  <c r="X639" i="10"/>
  <c r="Y639" i="10" s="1"/>
  <c r="X671" i="10"/>
  <c r="Y671" i="10" s="1"/>
  <c r="X703" i="10"/>
  <c r="Y703" i="10" s="1"/>
  <c r="X735" i="10"/>
  <c r="Y735" i="10" s="1"/>
  <c r="X767" i="10"/>
  <c r="Y767" i="10" s="1"/>
  <c r="X156" i="10"/>
  <c r="Y156" i="10" s="1"/>
  <c r="X189" i="10"/>
  <c r="Y189" i="10" s="1"/>
  <c r="X222" i="10"/>
  <c r="Y222" i="10" s="1"/>
  <c r="X255" i="10"/>
  <c r="Y255" i="10" s="1"/>
  <c r="X288" i="10"/>
  <c r="Y288" i="10" s="1"/>
  <c r="X320" i="10"/>
  <c r="Y320" i="10" s="1"/>
  <c r="X352" i="10"/>
  <c r="Y352" i="10" s="1"/>
  <c r="X384" i="10"/>
  <c r="Y384" i="10" s="1"/>
  <c r="X416" i="10"/>
  <c r="Y416" i="10" s="1"/>
  <c r="X157" i="10"/>
  <c r="Y157" i="10" s="1"/>
  <c r="X190" i="10"/>
  <c r="Y190" i="10" s="1"/>
  <c r="X223" i="10"/>
  <c r="Y223" i="10" s="1"/>
  <c r="X256" i="10"/>
  <c r="Y256" i="10" s="1"/>
  <c r="X289" i="10"/>
  <c r="Y289" i="10" s="1"/>
  <c r="X321" i="10"/>
  <c r="Y321" i="10" s="1"/>
  <c r="X353" i="10"/>
  <c r="Y353" i="10" s="1"/>
  <c r="X385" i="10"/>
  <c r="Y385" i="10" s="1"/>
  <c r="X417" i="10"/>
  <c r="Y417" i="10" s="1"/>
  <c r="X449" i="10"/>
  <c r="Y449" i="10" s="1"/>
  <c r="X481" i="10"/>
  <c r="Y481" i="10" s="1"/>
  <c r="X513" i="10"/>
  <c r="Y513" i="10" s="1"/>
  <c r="X545" i="10"/>
  <c r="Y545" i="10" s="1"/>
  <c r="X158" i="10"/>
  <c r="Y158" i="10" s="1"/>
  <c r="X191" i="10"/>
  <c r="Y191" i="10" s="1"/>
  <c r="X224" i="10"/>
  <c r="Y224" i="10" s="1"/>
  <c r="X257" i="10"/>
  <c r="Y257" i="10" s="1"/>
  <c r="X161" i="10"/>
  <c r="Y161" i="10" s="1"/>
  <c r="X194" i="10"/>
  <c r="Y194" i="10" s="1"/>
  <c r="X139" i="10"/>
  <c r="Y139" i="10" s="1"/>
  <c r="X172" i="10"/>
  <c r="Y172" i="10" s="1"/>
  <c r="X205" i="10"/>
  <c r="Y205" i="10" s="1"/>
  <c r="X238" i="10"/>
  <c r="Y238" i="10" s="1"/>
  <c r="X271" i="10"/>
  <c r="Y271" i="10" s="1"/>
  <c r="X303" i="10"/>
  <c r="Y303" i="10" s="1"/>
  <c r="X335" i="10"/>
  <c r="Y335" i="10" s="1"/>
  <c r="X367" i="10"/>
  <c r="Y367" i="10" s="1"/>
  <c r="X399" i="10"/>
  <c r="Y399" i="10" s="1"/>
  <c r="X431" i="10"/>
  <c r="Y431" i="10" s="1"/>
  <c r="X463" i="10"/>
  <c r="Y463" i="10" s="1"/>
  <c r="X495" i="10"/>
  <c r="Y495" i="10" s="1"/>
  <c r="X527" i="10"/>
  <c r="Y527" i="10" s="1"/>
  <c r="X559" i="10"/>
  <c r="Y559" i="10" s="1"/>
  <c r="X591" i="10"/>
  <c r="Y591" i="10" s="1"/>
  <c r="X623" i="10"/>
  <c r="Y623" i="10" s="1"/>
  <c r="X655" i="10"/>
  <c r="Y655" i="10" s="1"/>
  <c r="X687" i="10"/>
  <c r="Y687" i="10" s="1"/>
  <c r="X719" i="10"/>
  <c r="Y719" i="10" s="1"/>
  <c r="X170" i="10"/>
  <c r="Y170" i="10" s="1"/>
  <c r="X211" i="10"/>
  <c r="Y211" i="10" s="1"/>
  <c r="X250" i="10"/>
  <c r="Y250" i="10" s="1"/>
  <c r="X293" i="10"/>
  <c r="Y293" i="10" s="1"/>
  <c r="X330" i="10"/>
  <c r="Y330" i="10" s="1"/>
  <c r="X368" i="10"/>
  <c r="Y368" i="10" s="1"/>
  <c r="X405" i="10"/>
  <c r="Y405" i="10" s="1"/>
  <c r="X442" i="10"/>
  <c r="Y442" i="10" s="1"/>
  <c r="X480" i="10"/>
  <c r="Y480" i="10" s="1"/>
  <c r="X517" i="10"/>
  <c r="Y517" i="10" s="1"/>
  <c r="X553" i="10"/>
  <c r="Y553" i="10" s="1"/>
  <c r="X588" i="10"/>
  <c r="Y588" i="10" s="1"/>
  <c r="X624" i="10"/>
  <c r="Y624" i="10" s="1"/>
  <c r="X659" i="10"/>
  <c r="Y659" i="10" s="1"/>
  <c r="X694" i="10"/>
  <c r="Y694" i="10" s="1"/>
  <c r="X729" i="10"/>
  <c r="Y729" i="10" s="1"/>
  <c r="X763" i="10"/>
  <c r="Y763" i="10" s="1"/>
  <c r="X796" i="10"/>
  <c r="Y796" i="10" s="1"/>
  <c r="X828" i="10"/>
  <c r="Y828" i="10" s="1"/>
  <c r="X860" i="10"/>
  <c r="Y860" i="10" s="1"/>
  <c r="X892" i="10"/>
  <c r="Y892" i="10" s="1"/>
  <c r="X924" i="10"/>
  <c r="Y924" i="10" s="1"/>
  <c r="X956" i="10"/>
  <c r="Y956" i="10" s="1"/>
  <c r="X988" i="10"/>
  <c r="Y988" i="10" s="1"/>
  <c r="X1020" i="10"/>
  <c r="Y1020" i="10" s="1"/>
  <c r="X1052" i="10"/>
  <c r="Y1052" i="10" s="1"/>
  <c r="X173" i="10"/>
  <c r="Y173" i="10" s="1"/>
  <c r="X174" i="10"/>
  <c r="Y174" i="10" s="1"/>
  <c r="X214" i="10"/>
  <c r="Y214" i="10" s="1"/>
  <c r="X258" i="10"/>
  <c r="Y258" i="10" s="1"/>
  <c r="X296" i="10"/>
  <c r="Y296" i="10" s="1"/>
  <c r="X333" i="10"/>
  <c r="Y333" i="10" s="1"/>
  <c r="X371" i="10"/>
  <c r="Y371" i="10" s="1"/>
  <c r="X408" i="10"/>
  <c r="Y408" i="10" s="1"/>
  <c r="X446" i="10"/>
  <c r="Y446" i="10" s="1"/>
  <c r="X484" i="10"/>
  <c r="Y484" i="10" s="1"/>
  <c r="X520" i="10"/>
  <c r="Y520" i="10" s="1"/>
  <c r="X556" i="10"/>
  <c r="Y556" i="10" s="1"/>
  <c r="X592" i="10"/>
  <c r="Y592" i="10" s="1"/>
  <c r="X627" i="10"/>
  <c r="Y627" i="10" s="1"/>
  <c r="X662" i="10"/>
  <c r="Y662" i="10" s="1"/>
  <c r="X697" i="10"/>
  <c r="Y697" i="10" s="1"/>
  <c r="X732" i="10"/>
  <c r="Y732" i="10" s="1"/>
  <c r="X766" i="10"/>
  <c r="Y766" i="10" s="1"/>
  <c r="X799" i="10"/>
  <c r="Y799" i="10" s="1"/>
  <c r="X831" i="10"/>
  <c r="Y831" i="10" s="1"/>
  <c r="X863" i="10"/>
  <c r="Y863" i="10" s="1"/>
  <c r="X895" i="10"/>
  <c r="Y895" i="10" s="1"/>
  <c r="X927" i="10"/>
  <c r="Y927" i="10" s="1"/>
  <c r="X959" i="10"/>
  <c r="Y959" i="10" s="1"/>
  <c r="X991" i="10"/>
  <c r="Y991" i="10" s="1"/>
  <c r="X1023" i="10"/>
  <c r="Y1023" i="10" s="1"/>
  <c r="X1055" i="10"/>
  <c r="Y1055" i="10" s="1"/>
  <c r="X175" i="10"/>
  <c r="Y175" i="10" s="1"/>
  <c r="X215" i="10"/>
  <c r="Y215" i="10" s="1"/>
  <c r="X259" i="10"/>
  <c r="Y259" i="10" s="1"/>
  <c r="X297" i="10"/>
  <c r="Y297" i="10" s="1"/>
  <c r="X334" i="10"/>
  <c r="Y334" i="10" s="1"/>
  <c r="X372" i="10"/>
  <c r="Y372" i="10" s="1"/>
  <c r="X409" i="10"/>
  <c r="Y409" i="10" s="1"/>
  <c r="X448" i="10"/>
  <c r="Y448" i="10" s="1"/>
  <c r="X485" i="10"/>
  <c r="Y485" i="10" s="1"/>
  <c r="X521" i="10"/>
  <c r="Y521" i="10" s="1"/>
  <c r="X557" i="10"/>
  <c r="Y557" i="10" s="1"/>
  <c r="X593" i="10"/>
  <c r="Y593" i="10" s="1"/>
  <c r="X628" i="10"/>
  <c r="Y628" i="10" s="1"/>
  <c r="X663" i="10"/>
  <c r="Y663" i="10" s="1"/>
  <c r="X698" i="10"/>
  <c r="Y698" i="10" s="1"/>
  <c r="X734" i="10"/>
  <c r="Y734" i="10" s="1"/>
  <c r="X768" i="10"/>
  <c r="Y768" i="10" s="1"/>
  <c r="X800" i="10"/>
  <c r="Y800" i="10" s="1"/>
  <c r="X832" i="10"/>
  <c r="Y832" i="10" s="1"/>
  <c r="X864" i="10"/>
  <c r="Y864" i="10" s="1"/>
  <c r="X896" i="10"/>
  <c r="Y896" i="10" s="1"/>
  <c r="X928" i="10"/>
  <c r="Y928" i="10" s="1"/>
  <c r="X960" i="10"/>
  <c r="Y960" i="10" s="1"/>
  <c r="X992" i="10"/>
  <c r="Y992" i="10" s="1"/>
  <c r="X1024" i="10"/>
  <c r="Y1024" i="10" s="1"/>
  <c r="X1056" i="10"/>
  <c r="Y1056" i="10" s="1"/>
  <c r="X176" i="10"/>
  <c r="Y176" i="10" s="1"/>
  <c r="X216" i="10"/>
  <c r="Y216" i="10" s="1"/>
  <c r="X260" i="10"/>
  <c r="Y260" i="10" s="1"/>
  <c r="X298" i="10"/>
  <c r="Y298" i="10" s="1"/>
  <c r="X336" i="10"/>
  <c r="Y336" i="10" s="1"/>
  <c r="X373" i="10"/>
  <c r="Y373" i="10" s="1"/>
  <c r="X410" i="10"/>
  <c r="Y410" i="10" s="1"/>
  <c r="X450" i="10"/>
  <c r="Y450" i="10" s="1"/>
  <c r="X486" i="10"/>
  <c r="Y486" i="10" s="1"/>
  <c r="X522" i="10"/>
  <c r="Y522" i="10" s="1"/>
  <c r="X558" i="10"/>
  <c r="Y558" i="10" s="1"/>
  <c r="X594" i="10"/>
  <c r="Y594" i="10" s="1"/>
  <c r="X629" i="10"/>
  <c r="Y629" i="10" s="1"/>
  <c r="X664" i="10"/>
  <c r="Y664" i="10" s="1"/>
  <c r="X699" i="10"/>
  <c r="Y699" i="10" s="1"/>
  <c r="X736" i="10"/>
  <c r="Y736" i="10" s="1"/>
  <c r="X769" i="10"/>
  <c r="Y769" i="10" s="1"/>
  <c r="X801" i="10"/>
  <c r="Y801" i="10" s="1"/>
  <c r="X833" i="10"/>
  <c r="Y833" i="10" s="1"/>
  <c r="X865" i="10"/>
  <c r="Y865" i="10" s="1"/>
  <c r="X897" i="10"/>
  <c r="Y897" i="10" s="1"/>
  <c r="X929" i="10"/>
  <c r="Y929" i="10" s="1"/>
  <c r="X961" i="10"/>
  <c r="Y961" i="10" s="1"/>
  <c r="X993" i="10"/>
  <c r="Y993" i="10" s="1"/>
  <c r="X1025" i="10"/>
  <c r="Y1025" i="10" s="1"/>
  <c r="X1057" i="10"/>
  <c r="Y1057" i="10" s="1"/>
  <c r="X142" i="10"/>
  <c r="Y142" i="10" s="1"/>
  <c r="X143" i="10"/>
  <c r="Y143" i="10" s="1"/>
  <c r="X145" i="10"/>
  <c r="Y145" i="10" s="1"/>
  <c r="X185" i="10"/>
  <c r="Y185" i="10" s="1"/>
  <c r="X230" i="10"/>
  <c r="Y230" i="10" s="1"/>
  <c r="X270" i="10"/>
  <c r="Y270" i="10" s="1"/>
  <c r="X308" i="10"/>
  <c r="Y308" i="10" s="1"/>
  <c r="X345" i="10"/>
  <c r="Y345" i="10" s="1"/>
  <c r="X386" i="10"/>
  <c r="Y386" i="10" s="1"/>
  <c r="X423" i="10"/>
  <c r="Y423" i="10" s="1"/>
  <c r="X459" i="10"/>
  <c r="Y459" i="10" s="1"/>
  <c r="X496" i="10"/>
  <c r="Y496" i="10" s="1"/>
  <c r="X532" i="10"/>
  <c r="Y532" i="10" s="1"/>
  <c r="X568" i="10"/>
  <c r="Y568" i="10" s="1"/>
  <c r="X603" i="10"/>
  <c r="Y603" i="10" s="1"/>
  <c r="X640" i="10"/>
  <c r="Y640" i="10" s="1"/>
  <c r="X675" i="10"/>
  <c r="Y675" i="10" s="1"/>
  <c r="X710" i="10"/>
  <c r="Y710" i="10" s="1"/>
  <c r="X745" i="10"/>
  <c r="Y745" i="10" s="1"/>
  <c r="X778" i="10"/>
  <c r="Y778" i="10" s="1"/>
  <c r="X810" i="10"/>
  <c r="Y810" i="10" s="1"/>
  <c r="X842" i="10"/>
  <c r="Y842" i="10" s="1"/>
  <c r="X874" i="10"/>
  <c r="Y874" i="10" s="1"/>
  <c r="X906" i="10"/>
  <c r="Y906" i="10" s="1"/>
  <c r="X938" i="10"/>
  <c r="Y938" i="10" s="1"/>
  <c r="X970" i="10"/>
  <c r="Y970" i="10" s="1"/>
  <c r="X1002" i="10"/>
  <c r="Y1002" i="10" s="1"/>
  <c r="X1034" i="10"/>
  <c r="Y1034" i="10" s="1"/>
  <c r="X1066" i="10"/>
  <c r="Y1066" i="10" s="1"/>
  <c r="X146" i="10"/>
  <c r="Y146" i="10" s="1"/>
  <c r="X187" i="10"/>
  <c r="Y187" i="10" s="1"/>
  <c r="X231" i="10"/>
  <c r="Y231" i="10" s="1"/>
  <c r="X272" i="10"/>
  <c r="Y272" i="10" s="1"/>
  <c r="X309" i="10"/>
  <c r="Y309" i="10" s="1"/>
  <c r="X346" i="10"/>
  <c r="Y346" i="10" s="1"/>
  <c r="X387" i="10"/>
  <c r="Y387" i="10" s="1"/>
  <c r="X424" i="10"/>
  <c r="Y424" i="10" s="1"/>
  <c r="X460" i="10"/>
  <c r="Y460" i="10" s="1"/>
  <c r="X497" i="10"/>
  <c r="Y497" i="10" s="1"/>
  <c r="X533" i="10"/>
  <c r="Y533" i="10" s="1"/>
  <c r="X569" i="10"/>
  <c r="Y569" i="10" s="1"/>
  <c r="X604" i="10"/>
  <c r="Y604" i="10" s="1"/>
  <c r="X641" i="10"/>
  <c r="Y641" i="10" s="1"/>
  <c r="X676" i="10"/>
  <c r="Y676" i="10" s="1"/>
  <c r="X711" i="10"/>
  <c r="Y711" i="10" s="1"/>
  <c r="X746" i="10"/>
  <c r="Y746" i="10" s="1"/>
  <c r="X779" i="10"/>
  <c r="Y779" i="10" s="1"/>
  <c r="X811" i="10"/>
  <c r="Y811" i="10" s="1"/>
  <c r="X843" i="10"/>
  <c r="Y843" i="10" s="1"/>
  <c r="X875" i="10"/>
  <c r="Y875" i="10" s="1"/>
  <c r="X907" i="10"/>
  <c r="Y907" i="10" s="1"/>
  <c r="X939" i="10"/>
  <c r="Y939" i="10" s="1"/>
  <c r="X971" i="10"/>
  <c r="Y971" i="10" s="1"/>
  <c r="X1003" i="10"/>
  <c r="Y1003" i="10" s="1"/>
  <c r="X1035" i="10"/>
  <c r="Y1035" i="10" s="1"/>
  <c r="X1067" i="10"/>
  <c r="Y1067" i="10" s="1"/>
  <c r="X149" i="10"/>
  <c r="Y149" i="10" s="1"/>
  <c r="X195" i="10"/>
  <c r="Y195" i="10" s="1"/>
  <c r="X235" i="10"/>
  <c r="Y235" i="10" s="1"/>
  <c r="X275" i="10"/>
  <c r="Y275" i="10" s="1"/>
  <c r="X312" i="10"/>
  <c r="Y312" i="10" s="1"/>
  <c r="X350" i="10"/>
  <c r="Y350" i="10" s="1"/>
  <c r="X390" i="10"/>
  <c r="Y390" i="10" s="1"/>
  <c r="X427" i="10"/>
  <c r="Y427" i="10" s="1"/>
  <c r="X464" i="10"/>
  <c r="Y464" i="10" s="1"/>
  <c r="X500" i="10"/>
  <c r="Y500" i="10" s="1"/>
  <c r="X536" i="10"/>
  <c r="Y536" i="10" s="1"/>
  <c r="X572" i="10"/>
  <c r="Y572" i="10" s="1"/>
  <c r="X609" i="10"/>
  <c r="Y609" i="10" s="1"/>
  <c r="X644" i="10"/>
  <c r="Y644" i="10" s="1"/>
  <c r="X679" i="10"/>
  <c r="Y679" i="10" s="1"/>
  <c r="X714" i="10"/>
  <c r="Y714" i="10" s="1"/>
  <c r="X749" i="10"/>
  <c r="Y749" i="10" s="1"/>
  <c r="X782" i="10"/>
  <c r="Y782" i="10" s="1"/>
  <c r="X814" i="10"/>
  <c r="Y814" i="10" s="1"/>
  <c r="X846" i="10"/>
  <c r="Y846" i="10" s="1"/>
  <c r="X878" i="10"/>
  <c r="Y878" i="10" s="1"/>
  <c r="X910" i="10"/>
  <c r="Y910" i="10" s="1"/>
  <c r="X942" i="10"/>
  <c r="Y942" i="10" s="1"/>
  <c r="X974" i="10"/>
  <c r="Y974" i="10" s="1"/>
  <c r="X1006" i="10"/>
  <c r="Y1006" i="10" s="1"/>
  <c r="X1038" i="10"/>
  <c r="Y1038" i="10" s="1"/>
  <c r="X1070" i="10"/>
  <c r="Y1070" i="10" s="1"/>
  <c r="X169" i="10"/>
  <c r="Y169" i="10" s="1"/>
  <c r="X227" i="10"/>
  <c r="Y227" i="10" s="1"/>
  <c r="X278" i="10"/>
  <c r="Y278" i="10" s="1"/>
  <c r="X326" i="10"/>
  <c r="Y326" i="10" s="1"/>
  <c r="X375" i="10"/>
  <c r="Y375" i="10" s="1"/>
  <c r="X425" i="10"/>
  <c r="Y425" i="10" s="1"/>
  <c r="X470" i="10"/>
  <c r="Y470" i="10" s="1"/>
  <c r="X516" i="10"/>
  <c r="Y516" i="10" s="1"/>
  <c r="X564" i="10"/>
  <c r="Y564" i="10" s="1"/>
  <c r="X611" i="10"/>
  <c r="Y611" i="10" s="1"/>
  <c r="X653" i="10"/>
  <c r="Y653" i="10" s="1"/>
  <c r="X700" i="10"/>
  <c r="Y700" i="10" s="1"/>
  <c r="X744" i="10"/>
  <c r="Y744" i="10" s="1"/>
  <c r="X787" i="10"/>
  <c r="Y787" i="10" s="1"/>
  <c r="X826" i="10"/>
  <c r="Y826" i="10" s="1"/>
  <c r="X869" i="10"/>
  <c r="Y869" i="10" s="1"/>
  <c r="X911" i="10"/>
  <c r="Y911" i="10" s="1"/>
  <c r="X950" i="10"/>
  <c r="Y950" i="10" s="1"/>
  <c r="X990" i="10"/>
  <c r="Y990" i="10" s="1"/>
  <c r="X1032" i="10"/>
  <c r="Y1032" i="10" s="1"/>
  <c r="X171" i="10"/>
  <c r="Y171" i="10" s="1"/>
  <c r="X228" i="10"/>
  <c r="Y228" i="10" s="1"/>
  <c r="X279" i="10"/>
  <c r="Y279" i="10" s="1"/>
  <c r="X327" i="10"/>
  <c r="Y327" i="10" s="1"/>
  <c r="X376" i="10"/>
  <c r="Y376" i="10" s="1"/>
  <c r="X426" i="10"/>
  <c r="Y426" i="10" s="1"/>
  <c r="X471" i="10"/>
  <c r="Y471" i="10" s="1"/>
  <c r="X518" i="10"/>
  <c r="Y518" i="10" s="1"/>
  <c r="X565" i="10"/>
  <c r="Y565" i="10" s="1"/>
  <c r="X612" i="10"/>
  <c r="Y612" i="10" s="1"/>
  <c r="X654" i="10"/>
  <c r="Y654" i="10" s="1"/>
  <c r="X702" i="10"/>
  <c r="Y702" i="10" s="1"/>
  <c r="X747" i="10"/>
  <c r="Y747" i="10" s="1"/>
  <c r="X788" i="10"/>
  <c r="Y788" i="10" s="1"/>
  <c r="X827" i="10"/>
  <c r="Y827" i="10" s="1"/>
  <c r="X870" i="10"/>
  <c r="Y870" i="10" s="1"/>
  <c r="X912" i="10"/>
  <c r="Y912" i="10" s="1"/>
  <c r="X951" i="10"/>
  <c r="Y951" i="10" s="1"/>
  <c r="X177" i="10"/>
  <c r="Y177" i="10" s="1"/>
  <c r="X229" i="10"/>
  <c r="Y229" i="10" s="1"/>
  <c r="X280" i="10"/>
  <c r="Y280" i="10" s="1"/>
  <c r="X328" i="10"/>
  <c r="Y328" i="10" s="1"/>
  <c r="X377" i="10"/>
  <c r="Y377" i="10" s="1"/>
  <c r="X428" i="10"/>
  <c r="Y428" i="10" s="1"/>
  <c r="X472" i="10"/>
  <c r="Y472" i="10" s="1"/>
  <c r="X519" i="10"/>
  <c r="Y519" i="10" s="1"/>
  <c r="X566" i="10"/>
  <c r="Y566" i="10" s="1"/>
  <c r="X613" i="10"/>
  <c r="Y613" i="10" s="1"/>
  <c r="X656" i="10"/>
  <c r="Y656" i="10" s="1"/>
  <c r="X704" i="10"/>
  <c r="Y704" i="10" s="1"/>
  <c r="X748" i="10"/>
  <c r="Y748" i="10" s="1"/>
  <c r="X789" i="10"/>
  <c r="Y789" i="10" s="1"/>
  <c r="X829" i="10"/>
  <c r="Y829" i="10" s="1"/>
  <c r="X871" i="10"/>
  <c r="Y871" i="10" s="1"/>
  <c r="X913" i="10"/>
  <c r="Y913" i="10" s="1"/>
  <c r="X952" i="10"/>
  <c r="Y952" i="10" s="1"/>
  <c r="X995" i="10"/>
  <c r="Y995" i="10" s="1"/>
  <c r="X1036" i="10"/>
  <c r="Y1036" i="10" s="1"/>
  <c r="X180" i="10"/>
  <c r="Y180" i="10" s="1"/>
  <c r="X236" i="10"/>
  <c r="Y236" i="10" s="1"/>
  <c r="X283" i="10"/>
  <c r="Y283" i="10" s="1"/>
  <c r="X332" i="10"/>
  <c r="Y332" i="10" s="1"/>
  <c r="X380" i="10"/>
  <c r="Y380" i="10" s="1"/>
  <c r="X432" i="10"/>
  <c r="Y432" i="10" s="1"/>
  <c r="X475" i="10"/>
  <c r="Y475" i="10" s="1"/>
  <c r="X525" i="10"/>
  <c r="Y525" i="10" s="1"/>
  <c r="X193" i="10"/>
  <c r="Y193" i="10" s="1"/>
  <c r="X243" i="10"/>
  <c r="Y243" i="10" s="1"/>
  <c r="X294" i="10"/>
  <c r="Y294" i="10" s="1"/>
  <c r="X342" i="10"/>
  <c r="Y342" i="10" s="1"/>
  <c r="X393" i="10"/>
  <c r="Y393" i="10" s="1"/>
  <c r="X438" i="10"/>
  <c r="Y438" i="10" s="1"/>
  <c r="X488" i="10"/>
  <c r="Y488" i="10" s="1"/>
  <c r="X534" i="10"/>
  <c r="Y534" i="10" s="1"/>
  <c r="X580" i="10"/>
  <c r="Y580" i="10" s="1"/>
  <c r="X622" i="10"/>
  <c r="Y622" i="10" s="1"/>
  <c r="X670" i="10"/>
  <c r="Y670" i="10" s="1"/>
  <c r="X716" i="10"/>
  <c r="Y716" i="10" s="1"/>
  <c r="X758" i="10"/>
  <c r="Y758" i="10" s="1"/>
  <c r="X802" i="10"/>
  <c r="Y802" i="10" s="1"/>
  <c r="X841" i="10"/>
  <c r="Y841" i="10" s="1"/>
  <c r="X883" i="10"/>
  <c r="Y883" i="10" s="1"/>
  <c r="X922" i="10"/>
  <c r="Y922" i="10" s="1"/>
  <c r="X965" i="10"/>
  <c r="Y965" i="10" s="1"/>
  <c r="X1007" i="10"/>
  <c r="Y1007" i="10" s="1"/>
  <c r="X1046" i="10"/>
  <c r="Y1046" i="10" s="1"/>
  <c r="X196" i="10"/>
  <c r="Y196" i="10" s="1"/>
  <c r="X244" i="10"/>
  <c r="Y244" i="10" s="1"/>
  <c r="X295" i="10"/>
  <c r="Y295" i="10" s="1"/>
  <c r="X343" i="10"/>
  <c r="Y343" i="10" s="1"/>
  <c r="X394" i="10"/>
  <c r="Y394" i="10" s="1"/>
  <c r="X439" i="10"/>
  <c r="Y439" i="10" s="1"/>
  <c r="X489" i="10"/>
  <c r="Y489" i="10" s="1"/>
  <c r="X535" i="10"/>
  <c r="Y535" i="10" s="1"/>
  <c r="X581" i="10"/>
  <c r="Y581" i="10" s="1"/>
  <c r="X625" i="10"/>
  <c r="Y625" i="10" s="1"/>
  <c r="X672" i="10"/>
  <c r="Y672" i="10" s="1"/>
  <c r="X717" i="10"/>
  <c r="Y717" i="10" s="1"/>
  <c r="X759" i="10"/>
  <c r="Y759" i="10" s="1"/>
  <c r="X803" i="10"/>
  <c r="Y803" i="10" s="1"/>
  <c r="X844" i="10"/>
  <c r="Y844" i="10" s="1"/>
  <c r="X884" i="10"/>
  <c r="Y884" i="10" s="1"/>
  <c r="X923" i="10"/>
  <c r="Y923" i="10" s="1"/>
  <c r="X140" i="10"/>
  <c r="Y140" i="10" s="1"/>
  <c r="X199" i="10"/>
  <c r="Y199" i="10" s="1"/>
  <c r="X247" i="10"/>
  <c r="Y247" i="10" s="1"/>
  <c r="X301" i="10"/>
  <c r="Y301" i="10" s="1"/>
  <c r="X348" i="10"/>
  <c r="Y348" i="10" s="1"/>
  <c r="X397" i="10"/>
  <c r="Y397" i="10" s="1"/>
  <c r="X443" i="10"/>
  <c r="Y443" i="10" s="1"/>
  <c r="X492" i="10"/>
  <c r="Y492" i="10" s="1"/>
  <c r="X539" i="10"/>
  <c r="Y539" i="10" s="1"/>
  <c r="X584" i="10"/>
  <c r="Y584" i="10" s="1"/>
  <c r="X631" i="10"/>
  <c r="Y631" i="10" s="1"/>
  <c r="X677" i="10"/>
  <c r="Y677" i="10" s="1"/>
  <c r="X721" i="10"/>
  <c r="Y721" i="10" s="1"/>
  <c r="X762" i="10"/>
  <c r="Y762" i="10" s="1"/>
  <c r="X806" i="10"/>
  <c r="Y806" i="10" s="1"/>
  <c r="X848" i="10"/>
  <c r="Y848" i="10" s="1"/>
  <c r="X887" i="10"/>
  <c r="Y887" i="10" s="1"/>
  <c r="X930" i="10"/>
  <c r="Y930" i="10" s="1"/>
  <c r="X969" i="10"/>
  <c r="Y969" i="10" s="1"/>
  <c r="X1011" i="10"/>
  <c r="Y1011" i="10" s="1"/>
  <c r="X1050" i="10"/>
  <c r="Y1050" i="10" s="1"/>
  <c r="X141" i="10"/>
  <c r="Y141" i="10" s="1"/>
  <c r="X201" i="10"/>
  <c r="Y201" i="10" s="1"/>
  <c r="X248" i="10"/>
  <c r="Y248" i="10" s="1"/>
  <c r="X302" i="10"/>
  <c r="Y302" i="10" s="1"/>
  <c r="X354" i="10"/>
  <c r="Y354" i="10" s="1"/>
  <c r="X398" i="10"/>
  <c r="Y398" i="10" s="1"/>
  <c r="X444" i="10"/>
  <c r="Y444" i="10" s="1"/>
  <c r="X493" i="10"/>
  <c r="Y493" i="10" s="1"/>
  <c r="X540" i="10"/>
  <c r="Y540" i="10" s="1"/>
  <c r="X585" i="10"/>
  <c r="Y585" i="10" s="1"/>
  <c r="X632" i="10"/>
  <c r="Y632" i="10" s="1"/>
  <c r="X678" i="10"/>
  <c r="Y678" i="10" s="1"/>
  <c r="X722" i="10"/>
  <c r="Y722" i="10" s="1"/>
  <c r="X764" i="10"/>
  <c r="Y764" i="10" s="1"/>
  <c r="X807" i="10"/>
  <c r="Y807" i="10" s="1"/>
  <c r="X849" i="10"/>
  <c r="Y849" i="10" s="1"/>
  <c r="X888" i="10"/>
  <c r="Y888" i="10" s="1"/>
  <c r="X931" i="10"/>
  <c r="Y931" i="10" s="1"/>
  <c r="X972" i="10"/>
  <c r="Y972" i="10" s="1"/>
  <c r="X1012" i="10"/>
  <c r="Y1012" i="10" s="1"/>
  <c r="X1051" i="10"/>
  <c r="Y1051" i="10" s="1"/>
  <c r="X197" i="10"/>
  <c r="Y197" i="10" s="1"/>
  <c r="X265" i="10"/>
  <c r="Y265" i="10" s="1"/>
  <c r="X325" i="10"/>
  <c r="Y325" i="10" s="1"/>
  <c r="X395" i="10"/>
  <c r="Y395" i="10" s="1"/>
  <c r="X457" i="10"/>
  <c r="Y457" i="10" s="1"/>
  <c r="X515" i="10"/>
  <c r="Y515" i="10" s="1"/>
  <c r="X579" i="10"/>
  <c r="Y579" i="10" s="1"/>
  <c r="X638" i="10"/>
  <c r="Y638" i="10" s="1"/>
  <c r="X692" i="10"/>
  <c r="Y692" i="10" s="1"/>
  <c r="X753" i="10"/>
  <c r="Y753" i="10" s="1"/>
  <c r="X808" i="10"/>
  <c r="Y808" i="10" s="1"/>
  <c r="X857" i="10"/>
  <c r="Y857" i="10" s="1"/>
  <c r="X909" i="10"/>
  <c r="Y909" i="10" s="1"/>
  <c r="X963" i="10"/>
  <c r="Y963" i="10" s="1"/>
  <c r="X1013" i="10"/>
  <c r="Y1013" i="10" s="1"/>
  <c r="X1061" i="10"/>
  <c r="Y1061" i="10" s="1"/>
  <c r="X198" i="10"/>
  <c r="Y198" i="10" s="1"/>
  <c r="X266" i="10"/>
  <c r="Y266" i="10" s="1"/>
  <c r="X329" i="10"/>
  <c r="Y329" i="10" s="1"/>
  <c r="X396" i="10"/>
  <c r="Y396" i="10" s="1"/>
  <c r="X458" i="10"/>
  <c r="Y458" i="10" s="1"/>
  <c r="X523" i="10"/>
  <c r="Y523" i="10" s="1"/>
  <c r="X582" i="10"/>
  <c r="Y582" i="10" s="1"/>
  <c r="X642" i="10"/>
  <c r="Y642" i="10" s="1"/>
  <c r="X693" i="10"/>
  <c r="Y693" i="10" s="1"/>
  <c r="X754" i="10"/>
  <c r="Y754" i="10" s="1"/>
  <c r="X809" i="10"/>
  <c r="Y809" i="10" s="1"/>
  <c r="X858" i="10"/>
  <c r="Y858" i="10" s="1"/>
  <c r="X914" i="10"/>
  <c r="Y914" i="10" s="1"/>
  <c r="X964" i="10"/>
  <c r="Y964" i="10" s="1"/>
  <c r="X1014" i="10"/>
  <c r="Y1014" i="10" s="1"/>
  <c r="X1062" i="10"/>
  <c r="Y1062" i="10" s="1"/>
  <c r="X202" i="10"/>
  <c r="Y202" i="10" s="1"/>
  <c r="X267" i="10"/>
  <c r="Y267" i="10" s="1"/>
  <c r="X331" i="10"/>
  <c r="Y331" i="10" s="1"/>
  <c r="X400" i="10"/>
  <c r="Y400" i="10" s="1"/>
  <c r="X461" i="10"/>
  <c r="Y461" i="10" s="1"/>
  <c r="X524" i="10"/>
  <c r="Y524" i="10" s="1"/>
  <c r="X583" i="10"/>
  <c r="Y583" i="10" s="1"/>
  <c r="X643" i="10"/>
  <c r="Y643" i="10" s="1"/>
  <c r="X695" i="10"/>
  <c r="Y695" i="10" s="1"/>
  <c r="X755" i="10"/>
  <c r="Y755" i="10" s="1"/>
  <c r="X812" i="10"/>
  <c r="Y812" i="10" s="1"/>
  <c r="X859" i="10"/>
  <c r="Y859" i="10" s="1"/>
  <c r="X915" i="10"/>
  <c r="Y915" i="10" s="1"/>
  <c r="X966" i="10"/>
  <c r="Y966" i="10" s="1"/>
  <c r="X1015" i="10"/>
  <c r="Y1015" i="10" s="1"/>
  <c r="X1063" i="10"/>
  <c r="Y1063" i="10" s="1"/>
  <c r="X203" i="10"/>
  <c r="Y203" i="10" s="1"/>
  <c r="X268" i="10"/>
  <c r="Y268" i="10" s="1"/>
  <c r="X337" i="10"/>
  <c r="Y337" i="10" s="1"/>
  <c r="X401" i="10"/>
  <c r="Y401" i="10" s="1"/>
  <c r="X462" i="10"/>
  <c r="Y462" i="10" s="1"/>
  <c r="X526" i="10"/>
  <c r="Y526" i="10" s="1"/>
  <c r="X586" i="10"/>
  <c r="Y586" i="10" s="1"/>
  <c r="X645" i="10"/>
  <c r="Y645" i="10" s="1"/>
  <c r="X696" i="10"/>
  <c r="Y696" i="10" s="1"/>
  <c r="X756" i="10"/>
  <c r="Y756" i="10" s="1"/>
  <c r="X813" i="10"/>
  <c r="Y813" i="10" s="1"/>
  <c r="X861" i="10"/>
  <c r="Y861" i="10" s="1"/>
  <c r="X916" i="10"/>
  <c r="Y916" i="10" s="1"/>
  <c r="X967" i="10"/>
  <c r="Y967" i="10" s="1"/>
  <c r="X1016" i="10"/>
  <c r="Y1016" i="10" s="1"/>
  <c r="X1064" i="10"/>
  <c r="Y1064" i="10" s="1"/>
  <c r="X204" i="10"/>
  <c r="Y204" i="10" s="1"/>
  <c r="X269" i="10"/>
  <c r="Y269" i="10" s="1"/>
  <c r="X338" i="10"/>
  <c r="Y338" i="10" s="1"/>
  <c r="X402" i="10"/>
  <c r="Y402" i="10" s="1"/>
  <c r="X465" i="10"/>
  <c r="Y465" i="10" s="1"/>
  <c r="X528" i="10"/>
  <c r="Y528" i="10" s="1"/>
  <c r="X587" i="10"/>
  <c r="Y587" i="10" s="1"/>
  <c r="X646" i="10"/>
  <c r="Y646" i="10" s="1"/>
  <c r="X705" i="10"/>
  <c r="Y705" i="10" s="1"/>
  <c r="X757" i="10"/>
  <c r="Y757" i="10" s="1"/>
  <c r="X815" i="10"/>
  <c r="Y815" i="10" s="1"/>
  <c r="X862" i="10"/>
  <c r="Y862" i="10" s="1"/>
  <c r="X917" i="10"/>
  <c r="Y917" i="10" s="1"/>
  <c r="X968" i="10"/>
  <c r="Y968" i="10" s="1"/>
  <c r="X1017" i="10"/>
  <c r="Y1017" i="10" s="1"/>
  <c r="X1065" i="10"/>
  <c r="Y1065" i="10" s="1"/>
  <c r="X206" i="10"/>
  <c r="Y206" i="10" s="1"/>
  <c r="X273" i="10"/>
  <c r="Y273" i="10" s="1"/>
  <c r="X339" i="10"/>
  <c r="Y339" i="10" s="1"/>
  <c r="X403" i="10"/>
  <c r="Y403" i="10" s="1"/>
  <c r="X466" i="10"/>
  <c r="Y466" i="10" s="1"/>
  <c r="X529" i="10"/>
  <c r="Y529" i="10" s="1"/>
  <c r="X589" i="10"/>
  <c r="Y589" i="10" s="1"/>
  <c r="X647" i="10"/>
  <c r="Y647" i="10" s="1"/>
  <c r="X706" i="10"/>
  <c r="Y706" i="10" s="1"/>
  <c r="X760" i="10"/>
  <c r="Y760" i="10" s="1"/>
  <c r="X816" i="10"/>
  <c r="Y816" i="10" s="1"/>
  <c r="X866" i="10"/>
  <c r="Y866" i="10" s="1"/>
  <c r="X918" i="10"/>
  <c r="Y918" i="10" s="1"/>
  <c r="X973" i="10"/>
  <c r="Y973" i="10" s="1"/>
  <c r="X1018" i="10"/>
  <c r="Y1018" i="10" s="1"/>
  <c r="X1068" i="10"/>
  <c r="Y1068" i="10" s="1"/>
  <c r="X137" i="10"/>
  <c r="Y137" i="10" s="1"/>
  <c r="X209" i="10"/>
  <c r="Y209" i="10" s="1"/>
  <c r="X277" i="10"/>
  <c r="Y277" i="10" s="1"/>
  <c r="X344" i="10"/>
  <c r="Y344" i="10" s="1"/>
  <c r="X407" i="10"/>
  <c r="Y407" i="10" s="1"/>
  <c r="X469" i="10"/>
  <c r="Y469" i="10" s="1"/>
  <c r="X537" i="10"/>
  <c r="Y537" i="10" s="1"/>
  <c r="X596" i="10"/>
  <c r="Y596" i="10" s="1"/>
  <c r="X650" i="10"/>
  <c r="Y650" i="10" s="1"/>
  <c r="X709" i="10"/>
  <c r="Y709" i="10" s="1"/>
  <c r="X770" i="10"/>
  <c r="Y770" i="10" s="1"/>
  <c r="X819" i="10"/>
  <c r="Y819" i="10" s="1"/>
  <c r="X872" i="10"/>
  <c r="Y872" i="10" s="1"/>
  <c r="X921" i="10"/>
  <c r="Y921" i="10" s="1"/>
  <c r="X977" i="10"/>
  <c r="Y977" i="10" s="1"/>
  <c r="X1022" i="10"/>
  <c r="Y1022" i="10" s="1"/>
  <c r="X1072" i="10"/>
  <c r="Y1072" i="10" s="1"/>
  <c r="X138" i="10"/>
  <c r="Y138" i="10" s="1"/>
  <c r="X210" i="10"/>
  <c r="Y210" i="10" s="1"/>
  <c r="X281" i="10"/>
  <c r="Y281" i="10" s="1"/>
  <c r="X347" i="10"/>
  <c r="Y347" i="10" s="1"/>
  <c r="X411" i="10"/>
  <c r="Y411" i="10" s="1"/>
  <c r="X473" i="10"/>
  <c r="Y473" i="10" s="1"/>
  <c r="X538" i="10"/>
  <c r="Y538" i="10" s="1"/>
  <c r="X597" i="10"/>
  <c r="Y597" i="10" s="1"/>
  <c r="X651" i="10"/>
  <c r="Y651" i="10" s="1"/>
  <c r="X712" i="10"/>
  <c r="Y712" i="10" s="1"/>
  <c r="X771" i="10"/>
  <c r="Y771" i="10" s="1"/>
  <c r="X820" i="10"/>
  <c r="Y820" i="10" s="1"/>
  <c r="X873" i="10"/>
  <c r="Y873" i="10" s="1"/>
  <c r="X925" i="10"/>
  <c r="Y925" i="10" s="1"/>
  <c r="X978" i="10"/>
  <c r="Y978" i="10" s="1"/>
  <c r="X1026" i="10"/>
  <c r="Y1026" i="10" s="1"/>
  <c r="X1073" i="10"/>
  <c r="Y1073" i="10" s="1"/>
  <c r="X144" i="10"/>
  <c r="Y144" i="10" s="1"/>
  <c r="X212" i="10"/>
  <c r="Y212" i="10" s="1"/>
  <c r="X282" i="10"/>
  <c r="Y282" i="10" s="1"/>
  <c r="X147" i="10"/>
  <c r="Y147" i="10" s="1"/>
  <c r="X213" i="10"/>
  <c r="Y213" i="10" s="1"/>
  <c r="X284" i="10"/>
  <c r="Y284" i="10" s="1"/>
  <c r="X356" i="10"/>
  <c r="Y356" i="10" s="1"/>
  <c r="X414" i="10"/>
  <c r="Y414" i="10" s="1"/>
  <c r="X476" i="10"/>
  <c r="Y476" i="10" s="1"/>
  <c r="X160" i="10"/>
  <c r="Y160" i="10" s="1"/>
  <c r="X234" i="10"/>
  <c r="Y234" i="10" s="1"/>
  <c r="X304" i="10"/>
  <c r="Y304" i="10" s="1"/>
  <c r="X363" i="10"/>
  <c r="Y363" i="10" s="1"/>
  <c r="X430" i="10"/>
  <c r="Y430" i="10" s="1"/>
  <c r="X494" i="10"/>
  <c r="Y494" i="10" s="1"/>
  <c r="X552" i="10"/>
  <c r="Y552" i="10" s="1"/>
  <c r="X614" i="10"/>
  <c r="Y614" i="10" s="1"/>
  <c r="X668" i="10"/>
  <c r="Y668" i="10" s="1"/>
  <c r="X727" i="10"/>
  <c r="Y727" i="10" s="1"/>
  <c r="X783" i="10"/>
  <c r="Y783" i="10" s="1"/>
  <c r="X836" i="10"/>
  <c r="Y836" i="10" s="1"/>
  <c r="X889" i="10"/>
  <c r="Y889" i="10" s="1"/>
  <c r="X941" i="10"/>
  <c r="Y941" i="10" s="1"/>
  <c r="X987" i="10"/>
  <c r="Y987" i="10" s="1"/>
  <c r="X1040" i="10"/>
  <c r="Y1040" i="10" s="1"/>
  <c r="X178" i="10"/>
  <c r="Y178" i="10" s="1"/>
  <c r="X291" i="10"/>
  <c r="Y291" i="10" s="1"/>
  <c r="X378" i="10"/>
  <c r="Y378" i="10" s="1"/>
  <c r="X478" i="10"/>
  <c r="Y478" i="10" s="1"/>
  <c r="X561" i="10"/>
  <c r="Y561" i="10" s="1"/>
  <c r="X636" i="10"/>
  <c r="Y636" i="10" s="1"/>
  <c r="X725" i="10"/>
  <c r="Y725" i="10" s="1"/>
  <c r="X794" i="10"/>
  <c r="Y794" i="10" s="1"/>
  <c r="X877" i="10"/>
  <c r="Y877" i="10" s="1"/>
  <c r="X945" i="10"/>
  <c r="Y945" i="10" s="1"/>
  <c r="X1009" i="10"/>
  <c r="Y1009" i="10" s="1"/>
  <c r="X179" i="10"/>
  <c r="Y179" i="10" s="1"/>
  <c r="X292" i="10"/>
  <c r="Y292" i="10" s="1"/>
  <c r="X379" i="10"/>
  <c r="Y379" i="10" s="1"/>
  <c r="X482" i="10"/>
  <c r="Y482" i="10" s="1"/>
  <c r="X562" i="10"/>
  <c r="Y562" i="10" s="1"/>
  <c r="X648" i="10"/>
  <c r="Y648" i="10" s="1"/>
  <c r="X726" i="10"/>
  <c r="Y726" i="10" s="1"/>
  <c r="X795" i="10"/>
  <c r="Y795" i="10" s="1"/>
  <c r="X879" i="10"/>
  <c r="Y879" i="10" s="1"/>
  <c r="X946" i="10"/>
  <c r="Y946" i="10" s="1"/>
  <c r="X1010" i="10"/>
  <c r="Y1010" i="10" s="1"/>
  <c r="X182" i="10"/>
  <c r="Y182" i="10" s="1"/>
  <c r="X300" i="10"/>
  <c r="Y300" i="10" s="1"/>
  <c r="X388" i="10"/>
  <c r="Y388" i="10" s="1"/>
  <c r="X487" i="10"/>
  <c r="Y487" i="10" s="1"/>
  <c r="X567" i="10"/>
  <c r="Y567" i="10" s="1"/>
  <c r="X652" i="10"/>
  <c r="Y652" i="10" s="1"/>
  <c r="X730" i="10"/>
  <c r="Y730" i="10" s="1"/>
  <c r="X798" i="10"/>
  <c r="Y798" i="10" s="1"/>
  <c r="X881" i="10"/>
  <c r="Y881" i="10" s="1"/>
  <c r="X948" i="10"/>
  <c r="Y948" i="10" s="1"/>
  <c r="X1021" i="10"/>
  <c r="Y1021" i="10" s="1"/>
  <c r="X183" i="10"/>
  <c r="Y183" i="10" s="1"/>
  <c r="X305" i="10"/>
  <c r="Y305" i="10" s="1"/>
  <c r="X389" i="10"/>
  <c r="Y389" i="10" s="1"/>
  <c r="X490" i="10"/>
  <c r="Y490" i="10" s="1"/>
  <c r="X570" i="10"/>
  <c r="Y570" i="10" s="1"/>
  <c r="X657" i="10"/>
  <c r="Y657" i="10" s="1"/>
  <c r="X731" i="10"/>
  <c r="Y731" i="10" s="1"/>
  <c r="X804" i="10"/>
  <c r="Y804" i="10" s="1"/>
  <c r="X882" i="10"/>
  <c r="Y882" i="10" s="1"/>
  <c r="X949" i="10"/>
  <c r="Y949" i="10" s="1"/>
  <c r="X1027" i="10"/>
  <c r="Y1027" i="10" s="1"/>
  <c r="X184" i="10"/>
  <c r="Y184" i="10" s="1"/>
  <c r="X306" i="10"/>
  <c r="Y306" i="10" s="1"/>
  <c r="X391" i="10"/>
  <c r="Y391" i="10" s="1"/>
  <c r="X491" i="10"/>
  <c r="Y491" i="10" s="1"/>
  <c r="X571" i="10"/>
  <c r="Y571" i="10" s="1"/>
  <c r="X658" i="10"/>
  <c r="Y658" i="10" s="1"/>
  <c r="X737" i="10"/>
  <c r="Y737" i="10" s="1"/>
  <c r="X805" i="10"/>
  <c r="Y805" i="10" s="1"/>
  <c r="X885" i="10"/>
  <c r="Y885" i="10" s="1"/>
  <c r="X953" i="10"/>
  <c r="Y953" i="10" s="1"/>
  <c r="X1028" i="10"/>
  <c r="Y1028" i="10" s="1"/>
  <c r="X208" i="10"/>
  <c r="Y208" i="10" s="1"/>
  <c r="X311" i="10"/>
  <c r="Y311" i="10" s="1"/>
  <c r="X406" i="10"/>
  <c r="Y406" i="10" s="1"/>
  <c r="X501" i="10"/>
  <c r="Y501" i="10" s="1"/>
  <c r="X577" i="10"/>
  <c r="Y577" i="10" s="1"/>
  <c r="X665" i="10"/>
  <c r="Y665" i="10" s="1"/>
  <c r="X740" i="10"/>
  <c r="Y740" i="10" s="1"/>
  <c r="X821" i="10"/>
  <c r="Y821" i="10" s="1"/>
  <c r="X891" i="10"/>
  <c r="Y891" i="10" s="1"/>
  <c r="X957" i="10"/>
  <c r="Y957" i="10" s="1"/>
  <c r="X1031" i="10"/>
  <c r="Y1031" i="10" s="1"/>
  <c r="X217" i="10"/>
  <c r="Y217" i="10" s="1"/>
  <c r="X313" i="10"/>
  <c r="Y313" i="10" s="1"/>
  <c r="X412" i="10"/>
  <c r="Y412" i="10" s="1"/>
  <c r="X502" i="10"/>
  <c r="Y502" i="10" s="1"/>
  <c r="X578" i="10"/>
  <c r="Y578" i="10" s="1"/>
  <c r="X666" i="10"/>
  <c r="Y666" i="10" s="1"/>
  <c r="X741" i="10"/>
  <c r="Y741" i="10" s="1"/>
  <c r="X822" i="10"/>
  <c r="Y822" i="10" s="1"/>
  <c r="X893" i="10"/>
  <c r="Y893" i="10" s="1"/>
  <c r="X958" i="10"/>
  <c r="Y958" i="10" s="1"/>
  <c r="X1033" i="10"/>
  <c r="Y1033" i="10" s="1"/>
  <c r="X218" i="10"/>
  <c r="Y218" i="10" s="1"/>
  <c r="X314" i="10"/>
  <c r="Y314" i="10" s="1"/>
  <c r="X418" i="10"/>
  <c r="Y418" i="10" s="1"/>
  <c r="X503" i="10"/>
  <c r="Y503" i="10" s="1"/>
  <c r="X590" i="10"/>
  <c r="Y590" i="10" s="1"/>
  <c r="X667" i="10"/>
  <c r="Y667" i="10" s="1"/>
  <c r="X742" i="10"/>
  <c r="Y742" i="10" s="1"/>
  <c r="X823" i="10"/>
  <c r="Y823" i="10" s="1"/>
  <c r="X894" i="10"/>
  <c r="Y894" i="10" s="1"/>
  <c r="X962" i="10"/>
  <c r="Y962" i="10" s="1"/>
  <c r="X1037" i="10"/>
  <c r="Y1037" i="10" s="1"/>
  <c r="X220" i="10"/>
  <c r="Y220" i="10" s="1"/>
  <c r="X315" i="10"/>
  <c r="Y315" i="10" s="1"/>
  <c r="X419" i="10"/>
  <c r="Y419" i="10" s="1"/>
  <c r="X504" i="10"/>
  <c r="Y504" i="10" s="1"/>
  <c r="X595" i="10"/>
  <c r="Y595" i="10" s="1"/>
  <c r="X673" i="10"/>
  <c r="Y673" i="10" s="1"/>
  <c r="X743" i="10"/>
  <c r="Y743" i="10" s="1"/>
  <c r="X824" i="10"/>
  <c r="Y824" i="10" s="1"/>
  <c r="X898" i="10"/>
  <c r="Y898" i="10" s="1"/>
  <c r="X975" i="10"/>
  <c r="Y975" i="10" s="1"/>
  <c r="X1039" i="10"/>
  <c r="Y1039" i="10" s="1"/>
  <c r="X226" i="10"/>
  <c r="Y226" i="10" s="1"/>
  <c r="X318" i="10"/>
  <c r="Y318" i="10" s="1"/>
  <c r="X421" i="10"/>
  <c r="Y421" i="10" s="1"/>
  <c r="X506" i="10"/>
  <c r="Y506" i="10" s="1"/>
  <c r="X599" i="10"/>
  <c r="Y599" i="10" s="1"/>
  <c r="X680" i="10"/>
  <c r="Y680" i="10" s="1"/>
  <c r="X751" i="10"/>
  <c r="Y751" i="10" s="1"/>
  <c r="X830" i="10"/>
  <c r="Y830" i="10" s="1"/>
  <c r="X900" i="10"/>
  <c r="Y900" i="10" s="1"/>
  <c r="X979" i="10"/>
  <c r="Y979" i="10" s="1"/>
  <c r="X1042" i="10"/>
  <c r="Y1042" i="10" s="1"/>
  <c r="X233" i="10"/>
  <c r="Y233" i="10" s="1"/>
  <c r="X322" i="10"/>
  <c r="Y322" i="10" s="1"/>
  <c r="X422" i="10"/>
  <c r="Y422" i="10" s="1"/>
  <c r="X507" i="10"/>
  <c r="Y507" i="10" s="1"/>
  <c r="X600" i="10"/>
  <c r="Y600" i="10" s="1"/>
  <c r="X681" i="10"/>
  <c r="Y681" i="10" s="1"/>
  <c r="X752" i="10"/>
  <c r="Y752" i="10" s="1"/>
  <c r="X834" i="10"/>
  <c r="Y834" i="10" s="1"/>
  <c r="X901" i="10"/>
  <c r="Y901" i="10" s="1"/>
  <c r="X980" i="10"/>
  <c r="Y980" i="10" s="1"/>
  <c r="X1043" i="10"/>
  <c r="Y1043" i="10" s="1"/>
  <c r="X241" i="10"/>
  <c r="Y241" i="10" s="1"/>
  <c r="X341" i="10"/>
  <c r="Y341" i="10" s="1"/>
  <c r="X435" i="10"/>
  <c r="Y435" i="10" s="1"/>
  <c r="X514" i="10"/>
  <c r="Y514" i="10" s="1"/>
  <c r="X608" i="10"/>
  <c r="Y608" i="10" s="1"/>
  <c r="X685" i="10"/>
  <c r="Y685" i="10" s="1"/>
  <c r="X773" i="10"/>
  <c r="Y773" i="10" s="1"/>
  <c r="X839" i="10"/>
  <c r="Y839" i="10" s="1"/>
  <c r="X905" i="10"/>
  <c r="Y905" i="10" s="1"/>
  <c r="X984" i="10"/>
  <c r="Y984" i="10" s="1"/>
  <c r="X1048" i="10"/>
  <c r="Y1048" i="10" s="1"/>
  <c r="X242" i="10"/>
  <c r="Y242" i="10" s="1"/>
  <c r="X355" i="10"/>
  <c r="Y355" i="10" s="1"/>
  <c r="X436" i="10"/>
  <c r="Y436" i="10" s="1"/>
  <c r="X530" i="10"/>
  <c r="Y530" i="10" s="1"/>
  <c r="X610" i="10"/>
  <c r="Y610" i="10" s="1"/>
  <c r="X686" i="10"/>
  <c r="Y686" i="10" s="1"/>
  <c r="X774" i="10"/>
  <c r="Y774" i="10" s="1"/>
  <c r="X840" i="10"/>
  <c r="Y840" i="10" s="1"/>
  <c r="X908" i="10"/>
  <c r="Y908" i="10" s="1"/>
  <c r="X985" i="10"/>
  <c r="Y985" i="10" s="1"/>
  <c r="X1049" i="10"/>
  <c r="Y1049" i="10" s="1"/>
  <c r="X245" i="10"/>
  <c r="Y245" i="10" s="1"/>
  <c r="X392" i="10"/>
  <c r="Y392" i="10" s="1"/>
  <c r="X550" i="10"/>
  <c r="Y550" i="10" s="1"/>
  <c r="X689" i="10"/>
  <c r="Y689" i="10" s="1"/>
  <c r="X818" i="10"/>
  <c r="Y818" i="10" s="1"/>
  <c r="X937" i="10"/>
  <c r="Y937" i="10" s="1"/>
  <c r="X1058" i="10"/>
  <c r="Y1058" i="10" s="1"/>
  <c r="X246" i="10"/>
  <c r="Y246" i="10" s="1"/>
  <c r="X404" i="10"/>
  <c r="Y404" i="10" s="1"/>
  <c r="X551" i="10"/>
  <c r="Y551" i="10" s="1"/>
  <c r="X690" i="10"/>
  <c r="Y690" i="10" s="1"/>
  <c r="X825" i="10"/>
  <c r="Y825" i="10" s="1"/>
  <c r="X940" i="10"/>
  <c r="Y940" i="10" s="1"/>
  <c r="X1059" i="10"/>
  <c r="Y1059" i="10" s="1"/>
  <c r="X251" i="10"/>
  <c r="Y251" i="10" s="1"/>
  <c r="X429" i="10"/>
  <c r="Y429" i="10" s="1"/>
  <c r="X555" i="10"/>
  <c r="Y555" i="10" s="1"/>
  <c r="X707" i="10"/>
  <c r="Y707" i="10" s="1"/>
  <c r="X837" i="10"/>
  <c r="Y837" i="10" s="1"/>
  <c r="X944" i="10"/>
  <c r="Y944" i="10" s="1"/>
  <c r="X1069" i="10"/>
  <c r="Y1069" i="10" s="1"/>
  <c r="X253" i="10"/>
  <c r="Y253" i="10" s="1"/>
  <c r="X433" i="10"/>
  <c r="Y433" i="10" s="1"/>
  <c r="X560" i="10"/>
  <c r="Y560" i="10" s="1"/>
  <c r="X708" i="10"/>
  <c r="Y708" i="10" s="1"/>
  <c r="X838" i="10"/>
  <c r="Y838" i="10" s="1"/>
  <c r="X947" i="10"/>
  <c r="Y947" i="10" s="1"/>
  <c r="X1071" i="10"/>
  <c r="Y1071" i="10" s="1"/>
  <c r="X261" i="10"/>
  <c r="Y261" i="10" s="1"/>
  <c r="X434" i="10"/>
  <c r="Y434" i="10" s="1"/>
  <c r="X563" i="10"/>
  <c r="Y563" i="10" s="1"/>
  <c r="X713" i="10"/>
  <c r="Y713" i="10" s="1"/>
  <c r="X845" i="10"/>
  <c r="Y845" i="10" s="1"/>
  <c r="X954" i="10"/>
  <c r="Y954" i="10" s="1"/>
  <c r="X1074" i="10"/>
  <c r="Y1074" i="10" s="1"/>
  <c r="X262" i="10"/>
  <c r="Y262" i="10" s="1"/>
  <c r="X437" i="10"/>
  <c r="Y437" i="10" s="1"/>
  <c r="X574" i="10"/>
  <c r="Y574" i="10" s="1"/>
  <c r="X715" i="10"/>
  <c r="Y715" i="10" s="1"/>
  <c r="X847" i="10"/>
  <c r="Y847" i="10" s="1"/>
  <c r="X955" i="10"/>
  <c r="Y955" i="10" s="1"/>
  <c r="X1075" i="10"/>
  <c r="Y1075" i="10" s="1"/>
  <c r="X274" i="10"/>
  <c r="Y274" i="10" s="1"/>
  <c r="X441" i="10"/>
  <c r="Y441" i="10" s="1"/>
  <c r="X598" i="10"/>
  <c r="Y598" i="10" s="1"/>
  <c r="X720" i="10"/>
  <c r="Y720" i="10" s="1"/>
  <c r="X851" i="10"/>
  <c r="Y851" i="10" s="1"/>
  <c r="X981" i="10"/>
  <c r="Y981" i="10" s="1"/>
  <c r="X286" i="10"/>
  <c r="Y286" i="10" s="1"/>
  <c r="X452" i="10"/>
  <c r="Y452" i="10" s="1"/>
  <c r="X602" i="10"/>
  <c r="Y602" i="10" s="1"/>
  <c r="X724" i="10"/>
  <c r="Y724" i="10" s="1"/>
  <c r="X853" i="10"/>
  <c r="Y853" i="10" s="1"/>
  <c r="X983" i="10"/>
  <c r="Y983" i="10" s="1"/>
  <c r="X290" i="10"/>
  <c r="Y290" i="10" s="1"/>
  <c r="X453" i="10"/>
  <c r="Y453" i="10" s="1"/>
  <c r="X606" i="10"/>
  <c r="Y606" i="10" s="1"/>
  <c r="X728" i="10"/>
  <c r="Y728" i="10" s="1"/>
  <c r="X854" i="10"/>
  <c r="Y854" i="10" s="1"/>
  <c r="X986" i="10"/>
  <c r="Y986" i="10" s="1"/>
  <c r="X150" i="10"/>
  <c r="Y150" i="10" s="1"/>
  <c r="X310" i="10"/>
  <c r="Y310" i="10" s="1"/>
  <c r="X456" i="10"/>
  <c r="Y456" i="10" s="1"/>
  <c r="X617" i="10"/>
  <c r="Y617" i="10" s="1"/>
  <c r="X750" i="10"/>
  <c r="Y750" i="10" s="1"/>
  <c r="X867" i="10"/>
  <c r="Y867" i="10" s="1"/>
  <c r="X996" i="10"/>
  <c r="Y996" i="10" s="1"/>
  <c r="X151" i="10"/>
  <c r="Y151" i="10" s="1"/>
  <c r="X316" i="10"/>
  <c r="Y316" i="10" s="1"/>
  <c r="X467" i="10"/>
  <c r="Y467" i="10" s="1"/>
  <c r="X618" i="10"/>
  <c r="Y618" i="10" s="1"/>
  <c r="X761" i="10"/>
  <c r="Y761" i="10" s="1"/>
  <c r="X868" i="10"/>
  <c r="Y868" i="10" s="1"/>
  <c r="X997" i="10"/>
  <c r="Y997" i="10" s="1"/>
  <c r="X152" i="10"/>
  <c r="Y152" i="10" s="1"/>
  <c r="X323" i="10"/>
  <c r="Y323" i="10" s="1"/>
  <c r="X468" i="10"/>
  <c r="Y468" i="10" s="1"/>
  <c r="X619" i="10"/>
  <c r="Y619" i="10" s="1"/>
  <c r="X765" i="10"/>
  <c r="Y765" i="10" s="1"/>
  <c r="X876" i="10"/>
  <c r="Y876" i="10" s="1"/>
  <c r="X998" i="10"/>
  <c r="Y998" i="10" s="1"/>
  <c r="X159" i="10"/>
  <c r="Y159" i="10" s="1"/>
  <c r="X340" i="10"/>
  <c r="Y340" i="10" s="1"/>
  <c r="X483" i="10"/>
  <c r="Y483" i="10" s="1"/>
  <c r="X621" i="10"/>
  <c r="Y621" i="10" s="1"/>
  <c r="X775" i="10"/>
  <c r="Y775" i="10" s="1"/>
  <c r="X886" i="10"/>
  <c r="Y886" i="10" s="1"/>
  <c r="X1000" i="10"/>
  <c r="Y1000" i="10" s="1"/>
  <c r="X207" i="10"/>
  <c r="Y207" i="10" s="1"/>
  <c r="X505" i="10"/>
  <c r="Y505" i="10" s="1"/>
  <c r="X723" i="10"/>
  <c r="Y723" i="10" s="1"/>
  <c r="X933" i="10"/>
  <c r="Y933" i="10" s="1"/>
  <c r="X225" i="10"/>
  <c r="Y225" i="10" s="1"/>
  <c r="X508" i="10"/>
  <c r="Y508" i="10" s="1"/>
  <c r="X738" i="10"/>
  <c r="Y738" i="10" s="1"/>
  <c r="X934" i="10"/>
  <c r="Y934" i="10" s="1"/>
  <c r="X510" i="10"/>
  <c r="Y510" i="10" s="1"/>
  <c r="X237" i="10"/>
  <c r="Y237" i="10" s="1"/>
  <c r="X739" i="10"/>
  <c r="Y739" i="10" s="1"/>
  <c r="X935" i="10"/>
  <c r="Y935" i="10" s="1"/>
  <c r="X239" i="10"/>
  <c r="Y239" i="10" s="1"/>
  <c r="X512" i="10"/>
  <c r="Y512" i="10" s="1"/>
  <c r="X772" i="10"/>
  <c r="Y772" i="10" s="1"/>
  <c r="X936" i="10"/>
  <c r="Y936" i="10" s="1"/>
  <c r="X240" i="10"/>
  <c r="Y240" i="10" s="1"/>
  <c r="X531" i="10"/>
  <c r="Y531" i="10" s="1"/>
  <c r="X776" i="10"/>
  <c r="Y776" i="10" s="1"/>
  <c r="X943" i="10"/>
  <c r="Y943" i="10" s="1"/>
  <c r="X249" i="10"/>
  <c r="Y249" i="10" s="1"/>
  <c r="X542" i="10"/>
  <c r="Y542" i="10" s="1"/>
  <c r="X777" i="10"/>
  <c r="Y777" i="10" s="1"/>
  <c r="X976" i="10"/>
  <c r="Y976" i="10" s="1"/>
  <c r="X299" i="10"/>
  <c r="Y299" i="10" s="1"/>
  <c r="X547" i="10"/>
  <c r="Y547" i="10" s="1"/>
  <c r="X784" i="10"/>
  <c r="Y784" i="10" s="1"/>
  <c r="X994" i="10"/>
  <c r="Y994" i="10" s="1"/>
  <c r="X307" i="10"/>
  <c r="Y307" i="10" s="1"/>
  <c r="X548" i="10"/>
  <c r="Y548" i="10" s="1"/>
  <c r="X785" i="10"/>
  <c r="Y785" i="10" s="1"/>
  <c r="X324" i="10"/>
  <c r="Y324" i="10" s="1"/>
  <c r="X549" i="10"/>
  <c r="Y549" i="10" s="1"/>
  <c r="X786" i="10"/>
  <c r="Y786" i="10" s="1"/>
  <c r="X1001" i="10"/>
  <c r="Y1001" i="10" s="1"/>
  <c r="X357" i="10"/>
  <c r="Y357" i="10" s="1"/>
  <c r="X554" i="10"/>
  <c r="Y554" i="10" s="1"/>
  <c r="X790" i="10"/>
  <c r="Y790" i="10" s="1"/>
  <c r="X358" i="10"/>
  <c r="Y358" i="10" s="1"/>
  <c r="X576" i="10"/>
  <c r="Y576" i="10" s="1"/>
  <c r="X791" i="10"/>
  <c r="Y791" i="10" s="1"/>
  <c r="X1005" i="10"/>
  <c r="Y1005" i="10" s="1"/>
  <c r="X360" i="10"/>
  <c r="Y360" i="10" s="1"/>
  <c r="X615" i="10"/>
  <c r="Y615" i="10" s="1"/>
  <c r="X793" i="10"/>
  <c r="Y793" i="10" s="1"/>
  <c r="X1019" i="10"/>
  <c r="Y1019" i="10" s="1"/>
  <c r="X361" i="10"/>
  <c r="Y361" i="10" s="1"/>
  <c r="X616" i="10"/>
  <c r="Y616" i="10" s="1"/>
  <c r="X797" i="10"/>
  <c r="Y797" i="10" s="1"/>
  <c r="X1029" i="10"/>
  <c r="Y1029" i="10" s="1"/>
  <c r="X365" i="10"/>
  <c r="Y365" i="10" s="1"/>
  <c r="X630" i="10"/>
  <c r="Y630" i="10" s="1"/>
  <c r="X850" i="10"/>
  <c r="Y850" i="10" s="1"/>
  <c r="X1044" i="10"/>
  <c r="Y1044" i="10" s="1"/>
  <c r="X366" i="10"/>
  <c r="Y366" i="10" s="1"/>
  <c r="X633" i="10"/>
  <c r="Y633" i="10" s="1"/>
  <c r="X852" i="10"/>
  <c r="Y852" i="10" s="1"/>
  <c r="X1045" i="10"/>
  <c r="Y1045" i="10" s="1"/>
  <c r="X166" i="10"/>
  <c r="Y166" i="10" s="1"/>
  <c r="X682" i="10"/>
  <c r="Y682" i="10" s="1"/>
  <c r="X1054" i="10"/>
  <c r="Y1054" i="10" s="1"/>
  <c r="X167" i="10"/>
  <c r="Y167" i="10" s="1"/>
  <c r="X683" i="10"/>
  <c r="Y683" i="10" s="1"/>
  <c r="X1060" i="10"/>
  <c r="Y1060" i="10" s="1"/>
  <c r="X181" i="10"/>
  <c r="Y181" i="10" s="1"/>
  <c r="X684" i="10"/>
  <c r="Y684" i="10" s="1"/>
  <c r="X192" i="10"/>
  <c r="Y192" i="10" s="1"/>
  <c r="X688" i="10"/>
  <c r="Y688" i="10" s="1"/>
  <c r="X263" i="10"/>
  <c r="Y263" i="10" s="1"/>
  <c r="X691" i="10"/>
  <c r="Y691" i="10" s="1"/>
  <c r="X276" i="10"/>
  <c r="Y276" i="10" s="1"/>
  <c r="X718" i="10"/>
  <c r="Y718" i="10" s="1"/>
  <c r="X359" i="10"/>
  <c r="Y359" i="10" s="1"/>
  <c r="X780" i="10"/>
  <c r="Y780" i="10" s="1"/>
  <c r="X364" i="10"/>
  <c r="Y364" i="10" s="1"/>
  <c r="X792" i="10"/>
  <c r="Y792" i="10" s="1"/>
  <c r="X369" i="10"/>
  <c r="Y369" i="10" s="1"/>
  <c r="X817" i="10"/>
  <c r="Y817" i="10" s="1"/>
  <c r="X370" i="10"/>
  <c r="Y370" i="10" s="1"/>
  <c r="X835" i="10"/>
  <c r="Y835" i="10" s="1"/>
  <c r="X374" i="10"/>
  <c r="Y374" i="10" s="1"/>
  <c r="X855" i="10"/>
  <c r="Y855" i="10" s="1"/>
  <c r="X382" i="10"/>
  <c r="Y382" i="10" s="1"/>
  <c r="X856" i="10"/>
  <c r="Y856" i="10" s="1"/>
  <c r="X440" i="10"/>
  <c r="Y440" i="10" s="1"/>
  <c r="X890" i="10"/>
  <c r="Y890" i="10" s="1"/>
  <c r="X451" i="10"/>
  <c r="Y451" i="10" s="1"/>
  <c r="X899" i="10"/>
  <c r="Y899" i="10" s="1"/>
  <c r="X474" i="10"/>
  <c r="Y474" i="10" s="1"/>
  <c r="X904" i="10"/>
  <c r="Y904" i="10" s="1"/>
  <c r="X498" i="10"/>
  <c r="Y498" i="10" s="1"/>
  <c r="X919" i="10"/>
  <c r="Y919" i="10" s="1"/>
  <c r="X362" i="10"/>
  <c r="Y362" i="10" s="1"/>
  <c r="X163" i="10"/>
  <c r="Y163" i="10" s="1"/>
  <c r="X420" i="10"/>
  <c r="Y420" i="10" s="1"/>
  <c r="X649" i="10"/>
  <c r="Y649" i="10" s="1"/>
  <c r="X454" i="10"/>
  <c r="Y454" i="10" s="1"/>
  <c r="X635" i="10"/>
  <c r="Y635" i="10" s="1"/>
  <c r="X455" i="10"/>
  <c r="Y455" i="10" s="1"/>
  <c r="X601" i="10"/>
  <c r="Y601" i="10" s="1"/>
  <c r="X932" i="10"/>
  <c r="Y932" i="10" s="1"/>
  <c r="X999" i="10"/>
  <c r="Y999" i="10" s="1"/>
  <c r="X1030" i="10"/>
  <c r="Y1030" i="10" s="1"/>
  <c r="X164" i="10"/>
  <c r="Y164" i="10" s="1"/>
  <c r="X499" i="10"/>
  <c r="Y499" i="10" s="1"/>
  <c r="X544" i="10"/>
  <c r="Y544" i="10" s="1"/>
  <c r="X1047" i="10"/>
  <c r="Y1047" i="10" s="1"/>
  <c r="X546" i="10"/>
  <c r="Y546" i="10" s="1"/>
  <c r="X1041" i="10"/>
  <c r="Y1041" i="10" s="1"/>
  <c r="X620" i="10"/>
  <c r="Y620" i="10" s="1"/>
  <c r="X626" i="10"/>
  <c r="Y626" i="10" s="1"/>
  <c r="X634" i="10"/>
  <c r="Y634" i="10" s="1"/>
  <c r="X1008" i="10"/>
  <c r="Y1008" i="10" s="1"/>
  <c r="X660" i="10"/>
  <c r="Y660" i="10" s="1"/>
  <c r="X880" i="10"/>
  <c r="Y880" i="10" s="1"/>
  <c r="X902" i="10"/>
  <c r="Y902" i="10" s="1"/>
  <c r="X661" i="10"/>
  <c r="Y661" i="10" s="1"/>
  <c r="X154" i="10"/>
  <c r="Y154" i="10" s="1"/>
  <c r="X674" i="10"/>
  <c r="Y674" i="10" s="1"/>
  <c r="X781" i="10"/>
  <c r="Y781" i="10" s="1"/>
  <c r="X982" i="10"/>
  <c r="Y982" i="10" s="1"/>
  <c r="X1004" i="10"/>
  <c r="Y1004" i="10" s="1"/>
  <c r="X903" i="10"/>
  <c r="Y903" i="10" s="1"/>
  <c r="X920" i="10"/>
  <c r="Y920" i="10" s="1"/>
  <c r="X926" i="10"/>
  <c r="Y926" i="10" s="1"/>
  <c r="X989" i="10"/>
  <c r="Y989" i="10" s="1"/>
  <c r="X148" i="10"/>
  <c r="Y148" i="10" s="1"/>
  <c r="X162" i="10"/>
  <c r="Y162" i="10" s="1"/>
  <c r="X165" i="10"/>
  <c r="Y165" i="10" s="1"/>
  <c r="X1053" i="10"/>
  <c r="Y1053" i="10" s="1"/>
  <c r="X69" i="10"/>
  <c r="Y69" i="10" s="1"/>
  <c r="X92" i="10"/>
  <c r="Y92" i="10" s="1"/>
  <c r="N143" i="5"/>
  <c r="O143" i="5" s="1"/>
  <c r="N155" i="5"/>
  <c r="O155" i="5" s="1"/>
  <c r="N174" i="5"/>
  <c r="O174" i="5" s="1"/>
  <c r="N193" i="5"/>
  <c r="O193" i="5" s="1"/>
  <c r="N163" i="5"/>
  <c r="O163" i="5" s="1"/>
  <c r="N220" i="5"/>
  <c r="O220" i="5" s="1"/>
  <c r="N258" i="5"/>
  <c r="O258" i="5" s="1"/>
  <c r="N295" i="5"/>
  <c r="O295" i="5" s="1"/>
  <c r="N352" i="5"/>
  <c r="O352" i="5" s="1"/>
  <c r="N390" i="5"/>
  <c r="O390" i="5" s="1"/>
  <c r="N409" i="5"/>
  <c r="O409" i="5" s="1"/>
  <c r="N447" i="5"/>
  <c r="O447" i="5" s="1"/>
  <c r="N485" i="5"/>
  <c r="O485" i="5" s="1"/>
  <c r="N504" i="5"/>
  <c r="O504" i="5" s="1"/>
  <c r="N523" i="5"/>
  <c r="O523" i="5" s="1"/>
  <c r="N542" i="5"/>
  <c r="O542" i="5" s="1"/>
  <c r="N561" i="5"/>
  <c r="O561" i="5" s="1"/>
  <c r="N580" i="5"/>
  <c r="O580" i="5" s="1"/>
  <c r="N618" i="5"/>
  <c r="O618" i="5" s="1"/>
  <c r="N637" i="5"/>
  <c r="O637" i="5" s="1"/>
  <c r="N675" i="5"/>
  <c r="O675" i="5" s="1"/>
  <c r="N732" i="5"/>
  <c r="O732" i="5" s="1"/>
  <c r="N770" i="5"/>
  <c r="O770" i="5" s="1"/>
  <c r="N807" i="5"/>
  <c r="O807" i="5" s="1"/>
  <c r="N827" i="5"/>
  <c r="O827" i="5" s="1"/>
  <c r="N846" i="5"/>
  <c r="O846" i="5" s="1"/>
  <c r="N865" i="5"/>
  <c r="O865" i="5" s="1"/>
  <c r="N884" i="5"/>
  <c r="O884" i="5" s="1"/>
  <c r="N922" i="5"/>
  <c r="O922" i="5" s="1"/>
  <c r="N942" i="5"/>
  <c r="O942" i="5" s="1"/>
  <c r="N962" i="5"/>
  <c r="O962" i="5" s="1"/>
  <c r="N981" i="5"/>
  <c r="O981" i="5" s="1"/>
  <c r="N1021" i="5"/>
  <c r="O1021" i="5" s="1"/>
  <c r="N147" i="5"/>
  <c r="O147" i="5" s="1"/>
  <c r="N187" i="5"/>
  <c r="O187" i="5" s="1"/>
  <c r="N207" i="5"/>
  <c r="O207" i="5" s="1"/>
  <c r="N227" i="5"/>
  <c r="O227" i="5" s="1"/>
  <c r="N246" i="5"/>
  <c r="O246" i="5" s="1"/>
  <c r="N266" i="5"/>
  <c r="O266" i="5" s="1"/>
  <c r="N305" i="5"/>
  <c r="O305" i="5" s="1"/>
  <c r="N344" i="5"/>
  <c r="O344" i="5" s="1"/>
  <c r="N364" i="5"/>
  <c r="O364" i="5" s="1"/>
  <c r="N383" i="5"/>
  <c r="O383" i="5" s="1"/>
  <c r="N403" i="5"/>
  <c r="O403" i="5" s="1"/>
  <c r="N422" i="5"/>
  <c r="O422" i="5" s="1"/>
  <c r="N442" i="5"/>
  <c r="O442" i="5" s="1"/>
  <c r="N481" i="5"/>
  <c r="O481" i="5" s="1"/>
  <c r="N520" i="5"/>
  <c r="O520" i="5" s="1"/>
  <c r="N540" i="5"/>
  <c r="O540" i="5" s="1"/>
  <c r="N559" i="5"/>
  <c r="O559" i="5" s="1"/>
  <c r="N579" i="5"/>
  <c r="O579" i="5" s="1"/>
  <c r="N598" i="5"/>
  <c r="O598" i="5" s="1"/>
  <c r="N638" i="5"/>
  <c r="O638" i="5" s="1"/>
  <c r="N658" i="5"/>
  <c r="O658" i="5" s="1"/>
  <c r="N677" i="5"/>
  <c r="O677" i="5" s="1"/>
  <c r="N873" i="5"/>
  <c r="O873" i="5" s="1"/>
  <c r="N893" i="5"/>
  <c r="O893" i="5" s="1"/>
  <c r="N912" i="5"/>
  <c r="O912" i="5" s="1"/>
  <c r="N994" i="5"/>
  <c r="O994" i="5" s="1"/>
  <c r="N167" i="5"/>
  <c r="O167" i="5" s="1"/>
  <c r="N188" i="5"/>
  <c r="O188" i="5" s="1"/>
  <c r="N286" i="5"/>
  <c r="O286" i="5" s="1"/>
  <c r="N306" i="5"/>
  <c r="O306" i="5" s="1"/>
  <c r="N325" i="5"/>
  <c r="O325" i="5" s="1"/>
  <c r="N462" i="5"/>
  <c r="O462" i="5" s="1"/>
  <c r="N482" i="5"/>
  <c r="O482" i="5" s="1"/>
  <c r="N501" i="5"/>
  <c r="O501" i="5" s="1"/>
  <c r="N599" i="5"/>
  <c r="O599" i="5" s="1"/>
  <c r="N619" i="5"/>
  <c r="O619" i="5" s="1"/>
  <c r="N697" i="5"/>
  <c r="O697" i="5" s="1"/>
  <c r="N717" i="5"/>
  <c r="O717" i="5" s="1"/>
  <c r="N736" i="5"/>
  <c r="O736" i="5" s="1"/>
  <c r="N756" i="5"/>
  <c r="O756" i="5" s="1"/>
  <c r="N775" i="5"/>
  <c r="O775" i="5" s="1"/>
  <c r="N795" i="5"/>
  <c r="O795" i="5" s="1"/>
  <c r="N189" i="5"/>
  <c r="O189" i="5" s="1"/>
  <c r="N209" i="5"/>
  <c r="O209" i="5" s="1"/>
  <c r="N248" i="5"/>
  <c r="O248" i="5" s="1"/>
  <c r="N268" i="5"/>
  <c r="O268" i="5" s="1"/>
  <c r="N287" i="5"/>
  <c r="O287" i="5" s="1"/>
  <c r="N307" i="5"/>
  <c r="O307" i="5" s="1"/>
  <c r="N326" i="5"/>
  <c r="O326" i="5" s="1"/>
  <c r="N346" i="5"/>
  <c r="O346" i="5" s="1"/>
  <c r="N149" i="5"/>
  <c r="O149" i="5" s="1"/>
  <c r="N169" i="5"/>
  <c r="O169" i="5" s="1"/>
  <c r="N210" i="5"/>
  <c r="O210" i="5" s="1"/>
  <c r="N229" i="5"/>
  <c r="O229" i="5" s="1"/>
  <c r="N366" i="5"/>
  <c r="O366" i="5" s="1"/>
  <c r="N386" i="5"/>
  <c r="O386" i="5" s="1"/>
  <c r="N405" i="5"/>
  <c r="O405" i="5" s="1"/>
  <c r="N601" i="5"/>
  <c r="O601" i="5" s="1"/>
  <c r="N621" i="5"/>
  <c r="O621" i="5" s="1"/>
  <c r="N640" i="5"/>
  <c r="O640" i="5" s="1"/>
  <c r="N660" i="5"/>
  <c r="O660" i="5" s="1"/>
  <c r="N679" i="5"/>
  <c r="O679" i="5" s="1"/>
  <c r="N170" i="5"/>
  <c r="O170" i="5" s="1"/>
  <c r="N190" i="5"/>
  <c r="O190" i="5" s="1"/>
  <c r="N249" i="5"/>
  <c r="O249" i="5" s="1"/>
  <c r="N269" i="5"/>
  <c r="O269" i="5" s="1"/>
  <c r="N288" i="5"/>
  <c r="O288" i="5" s="1"/>
  <c r="N308" i="5"/>
  <c r="O308" i="5" s="1"/>
  <c r="N327" i="5"/>
  <c r="O327" i="5" s="1"/>
  <c r="N347" i="5"/>
  <c r="O347" i="5" s="1"/>
  <c r="N150" i="5"/>
  <c r="O150" i="5" s="1"/>
  <c r="N211" i="5"/>
  <c r="O211" i="5" s="1"/>
  <c r="N230" i="5"/>
  <c r="O230" i="5" s="1"/>
  <c r="N157" i="5"/>
  <c r="O157" i="5" s="1"/>
  <c r="N177" i="5"/>
  <c r="O177" i="5" s="1"/>
  <c r="N197" i="5"/>
  <c r="O197" i="5" s="1"/>
  <c r="N315" i="5"/>
  <c r="O315" i="5" s="1"/>
  <c r="N393" i="5"/>
  <c r="O393" i="5" s="1"/>
  <c r="N413" i="5"/>
  <c r="O413" i="5" s="1"/>
  <c r="N432" i="5"/>
  <c r="O432" i="5" s="1"/>
  <c r="N452" i="5"/>
  <c r="O452" i="5" s="1"/>
  <c r="N471" i="5"/>
  <c r="O471" i="5" s="1"/>
  <c r="N137" i="5"/>
  <c r="O137" i="5" s="1"/>
  <c r="N158" i="5"/>
  <c r="O158" i="5" s="1"/>
  <c r="N198" i="5"/>
  <c r="O198" i="5" s="1"/>
  <c r="N218" i="5"/>
  <c r="O218" i="5" s="1"/>
  <c r="N257" i="5"/>
  <c r="O257" i="5" s="1"/>
  <c r="N277" i="5"/>
  <c r="O277" i="5" s="1"/>
  <c r="N414" i="5"/>
  <c r="O414" i="5" s="1"/>
  <c r="N434" i="5"/>
  <c r="O434" i="5" s="1"/>
  <c r="N453" i="5"/>
  <c r="O453" i="5" s="1"/>
  <c r="N590" i="5"/>
  <c r="O590" i="5" s="1"/>
  <c r="N610" i="5"/>
  <c r="O610" i="5" s="1"/>
  <c r="N629" i="5"/>
  <c r="O629" i="5" s="1"/>
  <c r="N766" i="5"/>
  <c r="O766" i="5" s="1"/>
  <c r="N786" i="5"/>
  <c r="O786" i="5" s="1"/>
  <c r="N805" i="5"/>
  <c r="O805" i="5" s="1"/>
  <c r="N825" i="5"/>
  <c r="O825" i="5" s="1"/>
  <c r="N845" i="5"/>
  <c r="O845" i="5" s="1"/>
  <c r="N864" i="5"/>
  <c r="O864" i="5" s="1"/>
  <c r="N904" i="5"/>
  <c r="O904" i="5" s="1"/>
  <c r="N924" i="5"/>
  <c r="O924" i="5" s="1"/>
  <c r="N944" i="5"/>
  <c r="O944" i="5" s="1"/>
  <c r="N1026" i="5"/>
  <c r="O1026" i="5" s="1"/>
  <c r="N183" i="5"/>
  <c r="O183" i="5" s="1"/>
  <c r="N212" i="5"/>
  <c r="O212" i="5" s="1"/>
  <c r="N237" i="5"/>
  <c r="O237" i="5" s="1"/>
  <c r="N312" i="5"/>
  <c r="O312" i="5" s="1"/>
  <c r="N338" i="5"/>
  <c r="O338" i="5" s="1"/>
  <c r="N361" i="5"/>
  <c r="O361" i="5" s="1"/>
  <c r="N385" i="5"/>
  <c r="O385" i="5" s="1"/>
  <c r="N408" i="5"/>
  <c r="O408" i="5" s="1"/>
  <c r="N431" i="5"/>
  <c r="O431" i="5" s="1"/>
  <c r="N524" i="5"/>
  <c r="O524" i="5" s="1"/>
  <c r="N546" i="5"/>
  <c r="O546" i="5" s="1"/>
  <c r="N567" i="5"/>
  <c r="O567" i="5" s="1"/>
  <c r="N612" i="5"/>
  <c r="O612" i="5" s="1"/>
  <c r="N634" i="5"/>
  <c r="O634" i="5" s="1"/>
  <c r="N656" i="5"/>
  <c r="O656" i="5" s="1"/>
  <c r="N680" i="5"/>
  <c r="O680" i="5" s="1"/>
  <c r="N723" i="5"/>
  <c r="O723" i="5" s="1"/>
  <c r="N744" i="5"/>
  <c r="O744" i="5" s="1"/>
  <c r="N809" i="5"/>
  <c r="O809" i="5" s="1"/>
  <c r="N872" i="5"/>
  <c r="O872" i="5" s="1"/>
  <c r="N935" i="5"/>
  <c r="O935" i="5" s="1"/>
  <c r="N979" i="5"/>
  <c r="O979" i="5" s="1"/>
  <c r="N1000" i="5"/>
  <c r="O1000" i="5" s="1"/>
  <c r="N184" i="5"/>
  <c r="O184" i="5" s="1"/>
  <c r="N238" i="5"/>
  <c r="O238" i="5" s="1"/>
  <c r="N262" i="5"/>
  <c r="O262" i="5" s="1"/>
  <c r="N289" i="5"/>
  <c r="O289" i="5" s="1"/>
  <c r="N362" i="5"/>
  <c r="O362" i="5" s="1"/>
  <c r="N455" i="5"/>
  <c r="O455" i="5" s="1"/>
  <c r="N478" i="5"/>
  <c r="O478" i="5" s="1"/>
  <c r="N500" i="5"/>
  <c r="O500" i="5" s="1"/>
  <c r="N568" i="5"/>
  <c r="O568" i="5" s="1"/>
  <c r="N657" i="5"/>
  <c r="O657" i="5" s="1"/>
  <c r="N702" i="5"/>
  <c r="O702" i="5" s="1"/>
  <c r="N788" i="5"/>
  <c r="O788" i="5" s="1"/>
  <c r="N810" i="5"/>
  <c r="O810" i="5" s="1"/>
  <c r="N831" i="5"/>
  <c r="O831" i="5" s="1"/>
  <c r="N894" i="5"/>
  <c r="O894" i="5" s="1"/>
  <c r="N915" i="5"/>
  <c r="O915" i="5" s="1"/>
  <c r="N936" i="5"/>
  <c r="O936" i="5" s="1"/>
  <c r="N958" i="5"/>
  <c r="O958" i="5" s="1"/>
  <c r="N1001" i="5"/>
  <c r="O1001" i="5" s="1"/>
  <c r="N1023" i="5"/>
  <c r="O1023" i="5" s="1"/>
  <c r="N852" i="5"/>
  <c r="O852" i="5" s="1"/>
  <c r="N144" i="5"/>
  <c r="O144" i="5" s="1"/>
  <c r="N173" i="5"/>
  <c r="O173" i="5" s="1"/>
  <c r="N199" i="5"/>
  <c r="O199" i="5" s="1"/>
  <c r="N224" i="5"/>
  <c r="O224" i="5" s="1"/>
  <c r="N252" i="5"/>
  <c r="O252" i="5" s="1"/>
  <c r="N276" i="5"/>
  <c r="O276" i="5" s="1"/>
  <c r="N301" i="5"/>
  <c r="O301" i="5" s="1"/>
  <c r="N351" i="5"/>
  <c r="O351" i="5" s="1"/>
  <c r="N375" i="5"/>
  <c r="O375" i="5" s="1"/>
  <c r="N398" i="5"/>
  <c r="O398" i="5" s="1"/>
  <c r="N445" i="5"/>
  <c r="O445" i="5" s="1"/>
  <c r="N468" i="5"/>
  <c r="O468" i="5" s="1"/>
  <c r="N513" i="5"/>
  <c r="O513" i="5" s="1"/>
  <c r="N557" i="5"/>
  <c r="O557" i="5" s="1"/>
  <c r="N603" i="5"/>
  <c r="O603" i="5" s="1"/>
  <c r="N625" i="5"/>
  <c r="O625" i="5" s="1"/>
  <c r="N713" i="5"/>
  <c r="O713" i="5" s="1"/>
  <c r="N757" i="5"/>
  <c r="O757" i="5" s="1"/>
  <c r="N821" i="5"/>
  <c r="O821" i="5" s="1"/>
  <c r="N842" i="5"/>
  <c r="O842" i="5" s="1"/>
  <c r="N905" i="5"/>
  <c r="O905" i="5" s="1"/>
  <c r="N948" i="5"/>
  <c r="O948" i="5" s="1"/>
  <c r="N969" i="5"/>
  <c r="O969" i="5" s="1"/>
  <c r="N991" i="5"/>
  <c r="O991" i="5" s="1"/>
  <c r="N145" i="5"/>
  <c r="O145" i="5" s="1"/>
  <c r="N200" i="5"/>
  <c r="O200" i="5" s="1"/>
  <c r="N225" i="5"/>
  <c r="O225" i="5" s="1"/>
  <c r="N328" i="5"/>
  <c r="O328" i="5" s="1"/>
  <c r="N376" i="5"/>
  <c r="O376" i="5" s="1"/>
  <c r="N421" i="5"/>
  <c r="O421" i="5" s="1"/>
  <c r="N491" i="5"/>
  <c r="O491" i="5" s="1"/>
  <c r="N182" i="5"/>
  <c r="O182" i="5" s="1"/>
  <c r="N214" i="5"/>
  <c r="O214" i="5" s="1"/>
  <c r="N243" i="5"/>
  <c r="O243" i="5" s="1"/>
  <c r="N300" i="5"/>
  <c r="O300" i="5" s="1"/>
  <c r="N330" i="5"/>
  <c r="O330" i="5" s="1"/>
  <c r="N411" i="5"/>
  <c r="O411" i="5" s="1"/>
  <c r="N437" i="5"/>
  <c r="O437" i="5" s="1"/>
  <c r="N463" i="5"/>
  <c r="O463" i="5" s="1"/>
  <c r="N489" i="5"/>
  <c r="O489" i="5" s="1"/>
  <c r="N515" i="5"/>
  <c r="O515" i="5" s="1"/>
  <c r="N639" i="5"/>
  <c r="O639" i="5" s="1"/>
  <c r="N663" i="5"/>
  <c r="O663" i="5" s="1"/>
  <c r="N687" i="5"/>
  <c r="O687" i="5" s="1"/>
  <c r="N735" i="5"/>
  <c r="O735" i="5" s="1"/>
  <c r="N759" i="5"/>
  <c r="O759" i="5" s="1"/>
  <c r="N806" i="5"/>
  <c r="O806" i="5" s="1"/>
  <c r="N830" i="5"/>
  <c r="O830" i="5" s="1"/>
  <c r="N854" i="5"/>
  <c r="O854" i="5" s="1"/>
  <c r="N877" i="5"/>
  <c r="O877" i="5" s="1"/>
  <c r="N947" i="5"/>
  <c r="O947" i="5" s="1"/>
  <c r="N995" i="5"/>
  <c r="O995" i="5" s="1"/>
  <c r="N1018" i="5"/>
  <c r="O1018" i="5" s="1"/>
  <c r="N153" i="5"/>
  <c r="O153" i="5" s="1"/>
  <c r="N272" i="5"/>
  <c r="O272" i="5" s="1"/>
  <c r="N358" i="5"/>
  <c r="O358" i="5" s="1"/>
  <c r="N384" i="5"/>
  <c r="O384" i="5" s="1"/>
  <c r="N412" i="5"/>
  <c r="O412" i="5" s="1"/>
  <c r="N464" i="5"/>
  <c r="O464" i="5" s="1"/>
  <c r="N490" i="5"/>
  <c r="O490" i="5" s="1"/>
  <c r="N539" i="5"/>
  <c r="O539" i="5" s="1"/>
  <c r="N565" i="5"/>
  <c r="O565" i="5" s="1"/>
  <c r="N589" i="5"/>
  <c r="O589" i="5" s="1"/>
  <c r="N614" i="5"/>
  <c r="O614" i="5" s="1"/>
  <c r="N664" i="5"/>
  <c r="O664" i="5" s="1"/>
  <c r="N688" i="5"/>
  <c r="O688" i="5" s="1"/>
  <c r="N711" i="5"/>
  <c r="O711" i="5" s="1"/>
  <c r="N737" i="5"/>
  <c r="O737" i="5" s="1"/>
  <c r="N760" i="5"/>
  <c r="O760" i="5" s="1"/>
  <c r="N783" i="5"/>
  <c r="O783" i="5" s="1"/>
  <c r="N900" i="5"/>
  <c r="O900" i="5" s="1"/>
  <c r="N923" i="5"/>
  <c r="O923" i="5" s="1"/>
  <c r="N971" i="5"/>
  <c r="O971" i="5" s="1"/>
  <c r="N154" i="5"/>
  <c r="O154" i="5" s="1"/>
  <c r="N215" i="5"/>
  <c r="O215" i="5" s="1"/>
  <c r="N244" i="5"/>
  <c r="O244" i="5" s="1"/>
  <c r="N302" i="5"/>
  <c r="O302" i="5" s="1"/>
  <c r="N387" i="5"/>
  <c r="O387" i="5" s="1"/>
  <c r="N438" i="5"/>
  <c r="O438" i="5" s="1"/>
  <c r="N465" i="5"/>
  <c r="O465" i="5" s="1"/>
  <c r="N492" i="5"/>
  <c r="O492" i="5" s="1"/>
  <c r="N516" i="5"/>
  <c r="O516" i="5" s="1"/>
  <c r="N541" i="5"/>
  <c r="O541" i="5" s="1"/>
  <c r="N591" i="5"/>
  <c r="O591" i="5" s="1"/>
  <c r="N641" i="5"/>
  <c r="O641" i="5" s="1"/>
  <c r="N689" i="5"/>
  <c r="O689" i="5" s="1"/>
  <c r="N738" i="5"/>
  <c r="O738" i="5" s="1"/>
  <c r="N808" i="5"/>
  <c r="O808" i="5" s="1"/>
  <c r="N832" i="5"/>
  <c r="O832" i="5" s="1"/>
  <c r="N855" i="5"/>
  <c r="O855" i="5" s="1"/>
  <c r="N878" i="5"/>
  <c r="O878" i="5" s="1"/>
  <c r="N925" i="5"/>
  <c r="O925" i="5" s="1"/>
  <c r="N996" i="5"/>
  <c r="O996" i="5" s="1"/>
  <c r="N216" i="5"/>
  <c r="O216" i="5" s="1"/>
  <c r="N332" i="5"/>
  <c r="O332" i="5" s="1"/>
  <c r="N359" i="5"/>
  <c r="O359" i="5" s="1"/>
  <c r="N466" i="5"/>
  <c r="O466" i="5" s="1"/>
  <c r="N566" i="5"/>
  <c r="O566" i="5" s="1"/>
  <c r="N665" i="5"/>
  <c r="O665" i="5" s="1"/>
  <c r="N714" i="5"/>
  <c r="O714" i="5" s="1"/>
  <c r="N761" i="5"/>
  <c r="O761" i="5" s="1"/>
  <c r="N273" i="5"/>
  <c r="O273" i="5" s="1"/>
  <c r="N972" i="5"/>
  <c r="O972" i="5" s="1"/>
  <c r="N274" i="5"/>
  <c r="O274" i="5" s="1"/>
  <c r="N642" i="5"/>
  <c r="O642" i="5" s="1"/>
  <c r="N784" i="5"/>
  <c r="O784" i="5" s="1"/>
  <c r="N331" i="5"/>
  <c r="O331" i="5" s="1"/>
  <c r="N712" i="5"/>
  <c r="O712" i="5" s="1"/>
  <c r="N1019" i="5"/>
  <c r="O1019" i="5" s="1"/>
  <c r="N615" i="5"/>
  <c r="O615" i="5" s="1"/>
  <c r="N185" i="5"/>
  <c r="O185" i="5" s="1"/>
  <c r="N493" i="5"/>
  <c r="O493" i="5" s="1"/>
  <c r="N690" i="5"/>
  <c r="O690" i="5" s="1"/>
  <c r="N275" i="5"/>
  <c r="O275" i="5" s="1"/>
  <c r="N333" i="5"/>
  <c r="O333" i="5" s="1"/>
  <c r="N415" i="5"/>
  <c r="O415" i="5" s="1"/>
  <c r="N440" i="5"/>
  <c r="O440" i="5" s="1"/>
  <c r="N494" i="5"/>
  <c r="O494" i="5" s="1"/>
  <c r="N593" i="5"/>
  <c r="O593" i="5" s="1"/>
  <c r="N643" i="5"/>
  <c r="O643" i="5" s="1"/>
  <c r="N691" i="5"/>
  <c r="O691" i="5" s="1"/>
  <c r="N715" i="5"/>
  <c r="O715" i="5" s="1"/>
  <c r="N811" i="5"/>
  <c r="O811" i="5" s="1"/>
  <c r="N835" i="5"/>
  <c r="O835" i="5" s="1"/>
  <c r="N857" i="5"/>
  <c r="O857" i="5" s="1"/>
  <c r="N902" i="5"/>
  <c r="O902" i="5" s="1"/>
  <c r="N927" i="5"/>
  <c r="O927" i="5" s="1"/>
  <c r="N950" i="5"/>
  <c r="O950" i="5" s="1"/>
  <c r="N1022" i="5"/>
  <c r="O1022" i="5" s="1"/>
  <c r="N196" i="5"/>
  <c r="O196" i="5" s="1"/>
  <c r="N226" i="5"/>
  <c r="O226" i="5" s="1"/>
  <c r="N255" i="5"/>
  <c r="O255" i="5" s="1"/>
  <c r="N283" i="5"/>
  <c r="O283" i="5" s="1"/>
  <c r="N313" i="5"/>
  <c r="O313" i="5" s="1"/>
  <c r="N341" i="5"/>
  <c r="O341" i="5" s="1"/>
  <c r="N369" i="5"/>
  <c r="O369" i="5" s="1"/>
  <c r="N396" i="5"/>
  <c r="O396" i="5" s="1"/>
  <c r="N449" i="5"/>
  <c r="O449" i="5" s="1"/>
  <c r="N475" i="5"/>
  <c r="O475" i="5" s="1"/>
  <c r="N550" i="5"/>
  <c r="O550" i="5" s="1"/>
  <c r="N600" i="5"/>
  <c r="O600" i="5" s="1"/>
  <c r="N624" i="5"/>
  <c r="O624" i="5" s="1"/>
  <c r="N649" i="5"/>
  <c r="O649" i="5" s="1"/>
  <c r="N673" i="5"/>
  <c r="O673" i="5" s="1"/>
  <c r="N722" i="5"/>
  <c r="O722" i="5" s="1"/>
  <c r="N746" i="5"/>
  <c r="O746" i="5" s="1"/>
  <c r="N793" i="5"/>
  <c r="O793" i="5" s="1"/>
  <c r="N818" i="5"/>
  <c r="O818" i="5" s="1"/>
  <c r="N840" i="5"/>
  <c r="O840" i="5" s="1"/>
  <c r="N863" i="5"/>
  <c r="O863" i="5" s="1"/>
  <c r="N933" i="5"/>
  <c r="O933" i="5" s="1"/>
  <c r="N957" i="5"/>
  <c r="O957" i="5" s="1"/>
  <c r="N1006" i="5"/>
  <c r="O1006" i="5" s="1"/>
  <c r="N256" i="5"/>
  <c r="O256" i="5" s="1"/>
  <c r="N370" i="5"/>
  <c r="O370" i="5" s="1"/>
  <c r="N450" i="5"/>
  <c r="O450" i="5" s="1"/>
  <c r="N502" i="5"/>
  <c r="O502" i="5" s="1"/>
  <c r="N527" i="5"/>
  <c r="O527" i="5" s="1"/>
  <c r="N575" i="5"/>
  <c r="O575" i="5" s="1"/>
  <c r="N650" i="5"/>
  <c r="O650" i="5" s="1"/>
  <c r="N674" i="5"/>
  <c r="O674" i="5" s="1"/>
  <c r="N747" i="5"/>
  <c r="O747" i="5" s="1"/>
  <c r="N794" i="5"/>
  <c r="O794" i="5" s="1"/>
  <c r="N165" i="5"/>
  <c r="O165" i="5" s="1"/>
  <c r="N284" i="5"/>
  <c r="O284" i="5" s="1"/>
  <c r="N314" i="5"/>
  <c r="O314" i="5" s="1"/>
  <c r="N423" i="5"/>
  <c r="O423" i="5" s="1"/>
  <c r="N476" i="5"/>
  <c r="O476" i="5" s="1"/>
  <c r="N551" i="5"/>
  <c r="O551" i="5" s="1"/>
  <c r="N626" i="5"/>
  <c r="O626" i="5" s="1"/>
  <c r="N699" i="5"/>
  <c r="O699" i="5" s="1"/>
  <c r="N771" i="5"/>
  <c r="O771" i="5" s="1"/>
  <c r="N887" i="5"/>
  <c r="O887" i="5" s="1"/>
  <c r="N168" i="5"/>
  <c r="O168" i="5" s="1"/>
  <c r="N201" i="5"/>
  <c r="O201" i="5" s="1"/>
  <c r="N231" i="5"/>
  <c r="O231" i="5" s="1"/>
  <c r="N290" i="5"/>
  <c r="O290" i="5" s="1"/>
  <c r="N343" i="5"/>
  <c r="O343" i="5" s="1"/>
  <c r="N372" i="5"/>
  <c r="O372" i="5" s="1"/>
  <c r="N399" i="5"/>
  <c r="O399" i="5" s="1"/>
  <c r="N426" i="5"/>
  <c r="O426" i="5" s="1"/>
  <c r="N505" i="5"/>
  <c r="O505" i="5" s="1"/>
  <c r="N529" i="5"/>
  <c r="O529" i="5" s="1"/>
  <c r="N553" i="5"/>
  <c r="O553" i="5" s="1"/>
  <c r="N577" i="5"/>
  <c r="O577" i="5" s="1"/>
  <c r="N604" i="5"/>
  <c r="O604" i="5" s="1"/>
  <c r="N652" i="5"/>
  <c r="O652" i="5" s="1"/>
  <c r="N676" i="5"/>
  <c r="O676" i="5" s="1"/>
  <c r="N701" i="5"/>
  <c r="O701" i="5" s="1"/>
  <c r="N725" i="5"/>
  <c r="O725" i="5" s="1"/>
  <c r="N749" i="5"/>
  <c r="O749" i="5" s="1"/>
  <c r="N797" i="5"/>
  <c r="O797" i="5" s="1"/>
  <c r="N820" i="5"/>
  <c r="O820" i="5" s="1"/>
  <c r="N843" i="5"/>
  <c r="O843" i="5" s="1"/>
  <c r="N867" i="5"/>
  <c r="O867" i="5" s="1"/>
  <c r="N889" i="5"/>
  <c r="O889" i="5" s="1"/>
  <c r="N960" i="5"/>
  <c r="O960" i="5" s="1"/>
  <c r="N984" i="5"/>
  <c r="O984" i="5" s="1"/>
  <c r="N1008" i="5"/>
  <c r="O1008" i="5" s="1"/>
  <c r="N1032" i="5"/>
  <c r="O1032" i="5" s="1"/>
  <c r="N139" i="5"/>
  <c r="O139" i="5" s="1"/>
  <c r="N171" i="5"/>
  <c r="O171" i="5" s="1"/>
  <c r="N202" i="5"/>
  <c r="O202" i="5" s="1"/>
  <c r="N232" i="5"/>
  <c r="O232" i="5" s="1"/>
  <c r="N260" i="5"/>
  <c r="O260" i="5" s="1"/>
  <c r="N318" i="5"/>
  <c r="O318" i="5" s="1"/>
  <c r="N345" i="5"/>
  <c r="O345" i="5" s="1"/>
  <c r="N479" i="5"/>
  <c r="O479" i="5" s="1"/>
  <c r="N506" i="5"/>
  <c r="O506" i="5" s="1"/>
  <c r="N530" i="5"/>
  <c r="O530" i="5" s="1"/>
  <c r="N554" i="5"/>
  <c r="O554" i="5" s="1"/>
  <c r="N578" i="5"/>
  <c r="O578" i="5" s="1"/>
  <c r="N628" i="5"/>
  <c r="O628" i="5" s="1"/>
  <c r="N773" i="5"/>
  <c r="O773" i="5" s="1"/>
  <c r="N844" i="5"/>
  <c r="O844" i="5" s="1"/>
  <c r="N890" i="5"/>
  <c r="O890" i="5" s="1"/>
  <c r="N913" i="5"/>
  <c r="O913" i="5" s="1"/>
  <c r="N937" i="5"/>
  <c r="O937" i="5" s="1"/>
  <c r="N961" i="5"/>
  <c r="O961" i="5" s="1"/>
  <c r="N985" i="5"/>
  <c r="O985" i="5" s="1"/>
  <c r="N1009" i="5"/>
  <c r="O1009" i="5" s="1"/>
  <c r="N142" i="5"/>
  <c r="O142" i="5" s="1"/>
  <c r="N388" i="5"/>
  <c r="O388" i="5" s="1"/>
  <c r="N424" i="5"/>
  <c r="O424" i="5" s="1"/>
  <c r="N459" i="5"/>
  <c r="O459" i="5" s="1"/>
  <c r="N496" i="5"/>
  <c r="O496" i="5" s="1"/>
  <c r="N532" i="5"/>
  <c r="O532" i="5" s="1"/>
  <c r="N564" i="5"/>
  <c r="O564" i="5" s="1"/>
  <c r="N669" i="5"/>
  <c r="O669" i="5" s="1"/>
  <c r="N768" i="5"/>
  <c r="O768" i="5" s="1"/>
  <c r="N802" i="5"/>
  <c r="O802" i="5" s="1"/>
  <c r="N834" i="5"/>
  <c r="O834" i="5" s="1"/>
  <c r="N862" i="5"/>
  <c r="O862" i="5" s="1"/>
  <c r="N921" i="5"/>
  <c r="O921" i="5" s="1"/>
  <c r="N954" i="5"/>
  <c r="O954" i="5" s="1"/>
  <c r="N986" i="5"/>
  <c r="O986" i="5" s="1"/>
  <c r="N233" i="5"/>
  <c r="O233" i="5" s="1"/>
  <c r="N498" i="5"/>
  <c r="O498" i="5" s="1"/>
  <c r="N705" i="5"/>
  <c r="O705" i="5" s="1"/>
  <c r="N803" i="5"/>
  <c r="O803" i="5" s="1"/>
  <c r="N866" i="5"/>
  <c r="O866" i="5" s="1"/>
  <c r="N955" i="5"/>
  <c r="O955" i="5" s="1"/>
  <c r="N360" i="5"/>
  <c r="O360" i="5" s="1"/>
  <c r="N543" i="5"/>
  <c r="O543" i="5" s="1"/>
  <c r="N871" i="5"/>
  <c r="O871" i="5" s="1"/>
  <c r="N203" i="5"/>
  <c r="O203" i="5" s="1"/>
  <c r="N400" i="5"/>
  <c r="O400" i="5" s="1"/>
  <c r="N780" i="5"/>
  <c r="O780" i="5" s="1"/>
  <c r="N161" i="5"/>
  <c r="O161" i="5" s="1"/>
  <c r="N401" i="5"/>
  <c r="O401" i="5" s="1"/>
  <c r="N1005" i="5"/>
  <c r="O1005" i="5" s="1"/>
  <c r="N259" i="5"/>
  <c r="O259" i="5" s="1"/>
  <c r="N486" i="5"/>
  <c r="O486" i="5" s="1"/>
  <c r="N758" i="5"/>
  <c r="O758" i="5" s="1"/>
  <c r="N945" i="5"/>
  <c r="O945" i="5" s="1"/>
  <c r="N298" i="5"/>
  <c r="O298" i="5" s="1"/>
  <c r="N179" i="5"/>
  <c r="O179" i="5" s="1"/>
  <c r="N454" i="5"/>
  <c r="O454" i="5" s="1"/>
  <c r="N488" i="5"/>
  <c r="O488" i="5" s="1"/>
  <c r="N695" i="5"/>
  <c r="O695" i="5" s="1"/>
  <c r="N888" i="5"/>
  <c r="O888" i="5" s="1"/>
  <c r="N526" i="5"/>
  <c r="O526" i="5" s="1"/>
  <c r="N980" i="5"/>
  <c r="O980" i="5" s="1"/>
  <c r="N140" i="5"/>
  <c r="O140" i="5" s="1"/>
  <c r="N630" i="5"/>
  <c r="O630" i="5" s="1"/>
  <c r="N860" i="5"/>
  <c r="O860" i="5" s="1"/>
  <c r="N191" i="5"/>
  <c r="O191" i="5" s="1"/>
  <c r="N270" i="5"/>
  <c r="O270" i="5" s="1"/>
  <c r="N310" i="5"/>
  <c r="O310" i="5" s="1"/>
  <c r="N350" i="5"/>
  <c r="O350" i="5" s="1"/>
  <c r="N389" i="5"/>
  <c r="O389" i="5" s="1"/>
  <c r="N425" i="5"/>
  <c r="O425" i="5" s="1"/>
  <c r="N460" i="5"/>
  <c r="O460" i="5" s="1"/>
  <c r="N497" i="5"/>
  <c r="O497" i="5" s="1"/>
  <c r="N602" i="5"/>
  <c r="O602" i="5" s="1"/>
  <c r="N633" i="5"/>
  <c r="O633" i="5" s="1"/>
  <c r="N670" i="5"/>
  <c r="O670" i="5" s="1"/>
  <c r="N704" i="5"/>
  <c r="O704" i="5" s="1"/>
  <c r="N734" i="5"/>
  <c r="O734" i="5" s="1"/>
  <c r="N769" i="5"/>
  <c r="O769" i="5" s="1"/>
  <c r="N895" i="5"/>
  <c r="O895" i="5" s="1"/>
  <c r="N1015" i="5"/>
  <c r="O1015" i="5" s="1"/>
  <c r="N427" i="5"/>
  <c r="O427" i="5" s="1"/>
  <c r="N533" i="5"/>
  <c r="O533" i="5" s="1"/>
  <c r="N569" i="5"/>
  <c r="O569" i="5" s="1"/>
  <c r="N739" i="5"/>
  <c r="O739" i="5" s="1"/>
  <c r="N836" i="5"/>
  <c r="O836" i="5" s="1"/>
  <c r="N926" i="5"/>
  <c r="O926" i="5" s="1"/>
  <c r="N987" i="5"/>
  <c r="O987" i="5" s="1"/>
  <c r="N394" i="5"/>
  <c r="O394" i="5" s="1"/>
  <c r="N743" i="5"/>
  <c r="O743" i="5" s="1"/>
  <c r="N472" i="5"/>
  <c r="O472" i="5" s="1"/>
  <c r="N813" i="5"/>
  <c r="O813" i="5" s="1"/>
  <c r="N160" i="5"/>
  <c r="O160" i="5" s="1"/>
  <c r="N322" i="5"/>
  <c r="O322" i="5" s="1"/>
  <c r="N576" i="5"/>
  <c r="O576" i="5" s="1"/>
  <c r="N748" i="5"/>
  <c r="O748" i="5" s="1"/>
  <c r="N874" i="5"/>
  <c r="O874" i="5" s="1"/>
  <c r="N436" i="5"/>
  <c r="O436" i="5" s="1"/>
  <c r="N646" i="5"/>
  <c r="O646" i="5" s="1"/>
  <c r="N934" i="5"/>
  <c r="O934" i="5" s="1"/>
  <c r="N623" i="5"/>
  <c r="O623" i="5" s="1"/>
  <c r="N885" i="5"/>
  <c r="O885" i="5" s="1"/>
  <c r="N917" i="5"/>
  <c r="O917" i="5" s="1"/>
  <c r="N342" i="5"/>
  <c r="O342" i="5" s="1"/>
  <c r="N828" i="5"/>
  <c r="O828" i="5" s="1"/>
  <c r="N180" i="5"/>
  <c r="O180" i="5" s="1"/>
  <c r="N348" i="5"/>
  <c r="O348" i="5" s="1"/>
  <c r="N419" i="5"/>
  <c r="O419" i="5" s="1"/>
  <c r="N562" i="5"/>
  <c r="O562" i="5" s="1"/>
  <c r="N700" i="5"/>
  <c r="O700" i="5" s="1"/>
  <c r="N799" i="5"/>
  <c r="O799" i="5" s="1"/>
  <c r="N919" i="5"/>
  <c r="O919" i="5" s="1"/>
  <c r="N146" i="5"/>
  <c r="O146" i="5" s="1"/>
  <c r="N635" i="5"/>
  <c r="O635" i="5" s="1"/>
  <c r="N1016" i="5"/>
  <c r="O1016" i="5" s="1"/>
  <c r="N279" i="5"/>
  <c r="O279" i="5" s="1"/>
  <c r="N608" i="5"/>
  <c r="O608" i="5" s="1"/>
  <c r="N609" i="5"/>
  <c r="O609" i="5" s="1"/>
  <c r="N242" i="5"/>
  <c r="O242" i="5" s="1"/>
  <c r="N814" i="5"/>
  <c r="O814" i="5" s="1"/>
  <c r="N883" i="5"/>
  <c r="O883" i="5" s="1"/>
  <c r="N829" i="5"/>
  <c r="O829" i="5" s="1"/>
  <c r="N192" i="5"/>
  <c r="O192" i="5" s="1"/>
  <c r="N234" i="5"/>
  <c r="O234" i="5" s="1"/>
  <c r="N271" i="5"/>
  <c r="O271" i="5" s="1"/>
  <c r="N311" i="5"/>
  <c r="O311" i="5" s="1"/>
  <c r="N353" i="5"/>
  <c r="O353" i="5" s="1"/>
  <c r="N428" i="5"/>
  <c r="O428" i="5" s="1"/>
  <c r="N461" i="5"/>
  <c r="O461" i="5" s="1"/>
  <c r="N570" i="5"/>
  <c r="O570" i="5" s="1"/>
  <c r="N605" i="5"/>
  <c r="O605" i="5" s="1"/>
  <c r="N636" i="5"/>
  <c r="O636" i="5" s="1"/>
  <c r="N671" i="5"/>
  <c r="O671" i="5" s="1"/>
  <c r="N706" i="5"/>
  <c r="O706" i="5" s="1"/>
  <c r="N740" i="5"/>
  <c r="O740" i="5" s="1"/>
  <c r="N772" i="5"/>
  <c r="O772" i="5" s="1"/>
  <c r="N896" i="5"/>
  <c r="O896" i="5" s="1"/>
  <c r="N956" i="5"/>
  <c r="O956" i="5" s="1"/>
  <c r="N988" i="5"/>
  <c r="O988" i="5" s="1"/>
  <c r="N1017" i="5"/>
  <c r="O1017" i="5" s="1"/>
  <c r="N467" i="5"/>
  <c r="O467" i="5" s="1"/>
  <c r="N606" i="5"/>
  <c r="O606" i="5" s="1"/>
  <c r="N672" i="5"/>
  <c r="O672" i="5" s="1"/>
  <c r="N774" i="5"/>
  <c r="O774" i="5" s="1"/>
  <c r="N929" i="5"/>
  <c r="O929" i="5" s="1"/>
  <c r="N469" i="5"/>
  <c r="O469" i="5" s="1"/>
  <c r="N708" i="5"/>
  <c r="O708" i="5" s="1"/>
  <c r="N930" i="5"/>
  <c r="O930" i="5" s="1"/>
  <c r="N319" i="5"/>
  <c r="O319" i="5" s="1"/>
  <c r="N742" i="5"/>
  <c r="O742" i="5" s="1"/>
  <c r="N574" i="5"/>
  <c r="O574" i="5" s="1"/>
  <c r="N778" i="5"/>
  <c r="O778" i="5" s="1"/>
  <c r="N710" i="5"/>
  <c r="O710" i="5" s="1"/>
  <c r="N932" i="5"/>
  <c r="O932" i="5" s="1"/>
  <c r="N363" i="5"/>
  <c r="O363" i="5" s="1"/>
  <c r="N544" i="5"/>
  <c r="O544" i="5" s="1"/>
  <c r="N682" i="5"/>
  <c r="O682" i="5" s="1"/>
  <c r="N965" i="5"/>
  <c r="O965" i="5" s="1"/>
  <c r="N365" i="5"/>
  <c r="O365" i="5" s="1"/>
  <c r="N474" i="5"/>
  <c r="O474" i="5" s="1"/>
  <c r="N611" i="5"/>
  <c r="O611" i="5" s="1"/>
  <c r="N1028" i="5"/>
  <c r="O1028" i="5" s="1"/>
  <c r="N217" i="5"/>
  <c r="O217" i="5" s="1"/>
  <c r="N337" i="5"/>
  <c r="O337" i="5" s="1"/>
  <c r="N448" i="5"/>
  <c r="O448" i="5" s="1"/>
  <c r="N555" i="5"/>
  <c r="O555" i="5" s="1"/>
  <c r="N659" i="5"/>
  <c r="O659" i="5" s="1"/>
  <c r="N726" i="5"/>
  <c r="O726" i="5" s="1"/>
  <c r="N853" i="5"/>
  <c r="O853" i="5" s="1"/>
  <c r="N219" i="5"/>
  <c r="O219" i="5" s="1"/>
  <c r="N521" i="5"/>
  <c r="O521" i="5" s="1"/>
  <c r="N588" i="5"/>
  <c r="O588" i="5" s="1"/>
  <c r="N727" i="5"/>
  <c r="O727" i="5" s="1"/>
  <c r="N916" i="5"/>
  <c r="O916" i="5" s="1"/>
  <c r="N176" i="5"/>
  <c r="O176" i="5" s="1"/>
  <c r="N592" i="5"/>
  <c r="O592" i="5" s="1"/>
  <c r="N728" i="5"/>
  <c r="O728" i="5" s="1"/>
  <c r="N946" i="5"/>
  <c r="O946" i="5" s="1"/>
  <c r="N178" i="5"/>
  <c r="O178" i="5" s="1"/>
  <c r="N978" i="5"/>
  <c r="O978" i="5" s="1"/>
  <c r="N222" i="5"/>
  <c r="O222" i="5" s="1"/>
  <c r="N764" i="5"/>
  <c r="O764" i="5" s="1"/>
  <c r="N1011" i="5"/>
  <c r="O1011" i="5" s="1"/>
  <c r="N765" i="5"/>
  <c r="O765" i="5" s="1"/>
  <c r="N891" i="5"/>
  <c r="O891" i="5" s="1"/>
  <c r="N1012" i="5"/>
  <c r="O1012" i="5" s="1"/>
  <c r="N148" i="5"/>
  <c r="O148" i="5" s="1"/>
  <c r="N194" i="5"/>
  <c r="O194" i="5" s="1"/>
  <c r="N316" i="5"/>
  <c r="O316" i="5" s="1"/>
  <c r="N354" i="5"/>
  <c r="O354" i="5" s="1"/>
  <c r="N391" i="5"/>
  <c r="O391" i="5" s="1"/>
  <c r="N429" i="5"/>
  <c r="O429" i="5" s="1"/>
  <c r="N499" i="5"/>
  <c r="O499" i="5" s="1"/>
  <c r="N534" i="5"/>
  <c r="O534" i="5" s="1"/>
  <c r="N571" i="5"/>
  <c r="O571" i="5" s="1"/>
  <c r="N804" i="5"/>
  <c r="O804" i="5" s="1"/>
  <c r="N837" i="5"/>
  <c r="O837" i="5" s="1"/>
  <c r="N868" i="5"/>
  <c r="O868" i="5" s="1"/>
  <c r="N897" i="5"/>
  <c r="O897" i="5" s="1"/>
  <c r="N928" i="5"/>
  <c r="O928" i="5" s="1"/>
  <c r="N989" i="5"/>
  <c r="O989" i="5" s="1"/>
  <c r="N392" i="5"/>
  <c r="O392" i="5" s="1"/>
  <c r="N707" i="5"/>
  <c r="O707" i="5" s="1"/>
  <c r="N898" i="5"/>
  <c r="O898" i="5" s="1"/>
  <c r="N1020" i="5"/>
  <c r="O1020" i="5" s="1"/>
  <c r="N356" i="5"/>
  <c r="O356" i="5" s="1"/>
  <c r="N776" i="5"/>
  <c r="O776" i="5" s="1"/>
  <c r="N838" i="5"/>
  <c r="O838" i="5" s="1"/>
  <c r="N990" i="5"/>
  <c r="O990" i="5" s="1"/>
  <c r="N239" i="5"/>
  <c r="O239" i="5" s="1"/>
  <c r="N607" i="5"/>
  <c r="O607" i="5" s="1"/>
  <c r="N508" i="5"/>
  <c r="O508" i="5" s="1"/>
  <c r="N1025" i="5"/>
  <c r="O1025" i="5" s="1"/>
  <c r="N681" i="5"/>
  <c r="O681" i="5" s="1"/>
  <c r="N964" i="5"/>
  <c r="O964" i="5" s="1"/>
  <c r="N235" i="5"/>
  <c r="O235" i="5" s="1"/>
  <c r="N278" i="5"/>
  <c r="O278" i="5" s="1"/>
  <c r="N317" i="5"/>
  <c r="O317" i="5" s="1"/>
  <c r="N355" i="5"/>
  <c r="O355" i="5" s="1"/>
  <c r="N503" i="5"/>
  <c r="O503" i="5" s="1"/>
  <c r="N535" i="5"/>
  <c r="O535" i="5" s="1"/>
  <c r="N572" i="5"/>
  <c r="O572" i="5" s="1"/>
  <c r="N741" i="5"/>
  <c r="O741" i="5" s="1"/>
  <c r="N959" i="5"/>
  <c r="O959" i="5" s="1"/>
  <c r="N536" i="5"/>
  <c r="O536" i="5" s="1"/>
  <c r="N152" i="5"/>
  <c r="O152" i="5" s="1"/>
  <c r="N573" i="5"/>
  <c r="O573" i="5" s="1"/>
  <c r="N538" i="5"/>
  <c r="O538" i="5" s="1"/>
  <c r="N812" i="5"/>
  <c r="O812" i="5" s="1"/>
  <c r="N745" i="5"/>
  <c r="O745" i="5" s="1"/>
  <c r="N993" i="5"/>
  <c r="O993" i="5" s="1"/>
  <c r="N204" i="5"/>
  <c r="O204" i="5" s="1"/>
  <c r="N906" i="5"/>
  <c r="O906" i="5" s="1"/>
  <c r="N791" i="5"/>
  <c r="O791" i="5" s="1"/>
  <c r="N339" i="5"/>
  <c r="O339" i="5" s="1"/>
  <c r="N856" i="5"/>
  <c r="O856" i="5" s="1"/>
  <c r="N977" i="5"/>
  <c r="O977" i="5" s="1"/>
  <c r="N1010" i="5"/>
  <c r="O1010" i="5" s="1"/>
  <c r="N380" i="5"/>
  <c r="O380" i="5" s="1"/>
  <c r="N696" i="5"/>
  <c r="O696" i="5" s="1"/>
  <c r="N698" i="5"/>
  <c r="O698" i="5" s="1"/>
  <c r="N731" i="5"/>
  <c r="O731" i="5" s="1"/>
  <c r="N151" i="5"/>
  <c r="O151" i="5" s="1"/>
  <c r="N195" i="5"/>
  <c r="O195" i="5" s="1"/>
  <c r="N236" i="5"/>
  <c r="O236" i="5" s="1"/>
  <c r="N430" i="5"/>
  <c r="O430" i="5" s="1"/>
  <c r="N869" i="5"/>
  <c r="O869" i="5" s="1"/>
  <c r="N899" i="5"/>
  <c r="O899" i="5" s="1"/>
  <c r="N992" i="5"/>
  <c r="O992" i="5" s="1"/>
  <c r="N903" i="5"/>
  <c r="O903" i="5" s="1"/>
  <c r="N473" i="5"/>
  <c r="O473" i="5" s="1"/>
  <c r="N1027" i="5"/>
  <c r="O1027" i="5" s="1"/>
  <c r="N716" i="5"/>
  <c r="O716" i="5" s="1"/>
  <c r="N296" i="5"/>
  <c r="O296" i="5" s="1"/>
  <c r="N823" i="5"/>
  <c r="O823" i="5" s="1"/>
  <c r="N824" i="5"/>
  <c r="O824" i="5" s="1"/>
  <c r="N221" i="5"/>
  <c r="O221" i="5" s="1"/>
  <c r="N858" i="5"/>
  <c r="O858" i="5" s="1"/>
  <c r="N303" i="5"/>
  <c r="O303" i="5" s="1"/>
  <c r="N304" i="5"/>
  <c r="O304" i="5" s="1"/>
  <c r="N457" i="5"/>
  <c r="O457" i="5" s="1"/>
  <c r="N594" i="5"/>
  <c r="O594" i="5" s="1"/>
  <c r="N662" i="5"/>
  <c r="O662" i="5" s="1"/>
  <c r="N156" i="5"/>
  <c r="O156" i="5" s="1"/>
  <c r="N280" i="5"/>
  <c r="O280" i="5" s="1"/>
  <c r="N357" i="5"/>
  <c r="O357" i="5" s="1"/>
  <c r="N395" i="5"/>
  <c r="O395" i="5" s="1"/>
  <c r="N433" i="5"/>
  <c r="O433" i="5" s="1"/>
  <c r="N470" i="5"/>
  <c r="O470" i="5" s="1"/>
  <c r="N507" i="5"/>
  <c r="O507" i="5" s="1"/>
  <c r="N537" i="5"/>
  <c r="O537" i="5" s="1"/>
  <c r="N644" i="5"/>
  <c r="O644" i="5" s="1"/>
  <c r="N678" i="5"/>
  <c r="O678" i="5" s="1"/>
  <c r="N709" i="5"/>
  <c r="O709" i="5" s="1"/>
  <c r="N777" i="5"/>
  <c r="O777" i="5" s="1"/>
  <c r="N839" i="5"/>
  <c r="O839" i="5" s="1"/>
  <c r="N870" i="5"/>
  <c r="O870" i="5" s="1"/>
  <c r="N901" i="5"/>
  <c r="O901" i="5" s="1"/>
  <c r="N931" i="5"/>
  <c r="O931" i="5" s="1"/>
  <c r="N963" i="5"/>
  <c r="O963" i="5" s="1"/>
  <c r="N1024" i="5"/>
  <c r="O1024" i="5" s="1"/>
  <c r="N240" i="5"/>
  <c r="O240" i="5" s="1"/>
  <c r="N397" i="5"/>
  <c r="O397" i="5" s="1"/>
  <c r="N841" i="5"/>
  <c r="O841" i="5" s="1"/>
  <c r="N779" i="5"/>
  <c r="O779" i="5" s="1"/>
  <c r="N282" i="5"/>
  <c r="O282" i="5" s="1"/>
  <c r="N545" i="5"/>
  <c r="O545" i="5" s="1"/>
  <c r="N519" i="5"/>
  <c r="O519" i="5" s="1"/>
  <c r="N378" i="5"/>
  <c r="O378" i="5" s="1"/>
  <c r="N416" i="5"/>
  <c r="O416" i="5" s="1"/>
  <c r="N762" i="5"/>
  <c r="O762" i="5" s="1"/>
  <c r="N379" i="5"/>
  <c r="O379" i="5" s="1"/>
  <c r="N949" i="5"/>
  <c r="O949" i="5" s="1"/>
  <c r="N666" i="5"/>
  <c r="O666" i="5" s="1"/>
  <c r="N159" i="5"/>
  <c r="O159" i="5" s="1"/>
  <c r="N320" i="5"/>
  <c r="O320" i="5" s="1"/>
  <c r="N509" i="5"/>
  <c r="O509" i="5" s="1"/>
  <c r="N340" i="5"/>
  <c r="O340" i="5" s="1"/>
  <c r="N886" i="5"/>
  <c r="O886" i="5" s="1"/>
  <c r="N456" i="5"/>
  <c r="O456" i="5" s="1"/>
  <c r="N596" i="5"/>
  <c r="O596" i="5" s="1"/>
  <c r="N241" i="5"/>
  <c r="O241" i="5" s="1"/>
  <c r="N281" i="5"/>
  <c r="O281" i="5" s="1"/>
  <c r="N321" i="5"/>
  <c r="O321" i="5" s="1"/>
  <c r="N435" i="5"/>
  <c r="O435" i="5" s="1"/>
  <c r="N645" i="5"/>
  <c r="O645" i="5" s="1"/>
  <c r="N487" i="5"/>
  <c r="O487" i="5" s="1"/>
  <c r="N299" i="5"/>
  <c r="O299" i="5" s="1"/>
  <c r="N859" i="5"/>
  <c r="O859" i="5" s="1"/>
  <c r="N264" i="5"/>
  <c r="O264" i="5" s="1"/>
  <c r="N381" i="5"/>
  <c r="O381" i="5" s="1"/>
  <c r="N951" i="5"/>
  <c r="O951" i="5" s="1"/>
  <c r="N162" i="5"/>
  <c r="O162" i="5" s="1"/>
  <c r="N245" i="5"/>
  <c r="O245" i="5" s="1"/>
  <c r="N323" i="5"/>
  <c r="O323" i="5" s="1"/>
  <c r="N402" i="5"/>
  <c r="O402" i="5" s="1"/>
  <c r="N510" i="5"/>
  <c r="O510" i="5" s="1"/>
  <c r="N547" i="5"/>
  <c r="O547" i="5" s="1"/>
  <c r="N581" i="5"/>
  <c r="O581" i="5" s="1"/>
  <c r="N647" i="5"/>
  <c r="O647" i="5" s="1"/>
  <c r="N683" i="5"/>
  <c r="O683" i="5" s="1"/>
  <c r="N750" i="5"/>
  <c r="O750" i="5" s="1"/>
  <c r="N781" i="5"/>
  <c r="O781" i="5" s="1"/>
  <c r="N815" i="5"/>
  <c r="O815" i="5" s="1"/>
  <c r="N875" i="5"/>
  <c r="O875" i="5" s="1"/>
  <c r="N966" i="5"/>
  <c r="O966" i="5" s="1"/>
  <c r="N997" i="5"/>
  <c r="O997" i="5" s="1"/>
  <c r="N752" i="5"/>
  <c r="O752" i="5" s="1"/>
  <c r="N368" i="5"/>
  <c r="O368" i="5" s="1"/>
  <c r="N849" i="5"/>
  <c r="O849" i="5" s="1"/>
  <c r="N444" i="5"/>
  <c r="O444" i="5" s="1"/>
  <c r="N754" i="5"/>
  <c r="O754" i="5" s="1"/>
  <c r="N970" i="5"/>
  <c r="O970" i="5" s="1"/>
  <c r="N205" i="5"/>
  <c r="O205" i="5" s="1"/>
  <c r="N247" i="5"/>
  <c r="O247" i="5" s="1"/>
  <c r="N285" i="5"/>
  <c r="O285" i="5" s="1"/>
  <c r="N439" i="5"/>
  <c r="O439" i="5" s="1"/>
  <c r="N582" i="5"/>
  <c r="O582" i="5" s="1"/>
  <c r="N613" i="5"/>
  <c r="O613" i="5" s="1"/>
  <c r="N648" i="5"/>
  <c r="O648" i="5" s="1"/>
  <c r="N684" i="5"/>
  <c r="O684" i="5" s="1"/>
  <c r="N718" i="5"/>
  <c r="O718" i="5" s="1"/>
  <c r="N751" i="5"/>
  <c r="O751" i="5" s="1"/>
  <c r="N847" i="5"/>
  <c r="O847" i="5" s="1"/>
  <c r="N876" i="5"/>
  <c r="O876" i="5" s="1"/>
  <c r="N907" i="5"/>
  <c r="O907" i="5" s="1"/>
  <c r="N938" i="5"/>
  <c r="O938" i="5" s="1"/>
  <c r="N998" i="5"/>
  <c r="O998" i="5" s="1"/>
  <c r="N1029" i="5"/>
  <c r="O1029" i="5" s="1"/>
  <c r="N206" i="5"/>
  <c r="O206" i="5" s="1"/>
  <c r="N441" i="5"/>
  <c r="O441" i="5" s="1"/>
  <c r="N583" i="5"/>
  <c r="O583" i="5" s="1"/>
  <c r="N651" i="5"/>
  <c r="O651" i="5" s="1"/>
  <c r="N719" i="5"/>
  <c r="O719" i="5" s="1"/>
  <c r="N817" i="5"/>
  <c r="O817" i="5" s="1"/>
  <c r="N939" i="5"/>
  <c r="O939" i="5" s="1"/>
  <c r="N292" i="5"/>
  <c r="O292" i="5" s="1"/>
  <c r="N480" i="5"/>
  <c r="O480" i="5" s="1"/>
  <c r="N549" i="5"/>
  <c r="O549" i="5" s="1"/>
  <c r="N620" i="5"/>
  <c r="O620" i="5" s="1"/>
  <c r="N753" i="5"/>
  <c r="O753" i="5" s="1"/>
  <c r="N819" i="5"/>
  <c r="O819" i="5" s="1"/>
  <c r="N909" i="5"/>
  <c r="O909" i="5" s="1"/>
  <c r="N1002" i="5"/>
  <c r="O1002" i="5" s="1"/>
  <c r="N208" i="5"/>
  <c r="O208" i="5" s="1"/>
  <c r="N253" i="5"/>
  <c r="O253" i="5" s="1"/>
  <c r="N686" i="5"/>
  <c r="O686" i="5" s="1"/>
  <c r="N789" i="5"/>
  <c r="O789" i="5" s="1"/>
  <c r="N880" i="5"/>
  <c r="O880" i="5" s="1"/>
  <c r="N941" i="5"/>
  <c r="O941" i="5" s="1"/>
  <c r="N692" i="5"/>
  <c r="O692" i="5" s="1"/>
  <c r="N914" i="5"/>
  <c r="O914" i="5" s="1"/>
  <c r="N792" i="5"/>
  <c r="O792" i="5" s="1"/>
  <c r="N451" i="5"/>
  <c r="O451" i="5" s="1"/>
  <c r="N525" i="5"/>
  <c r="O525" i="5" s="1"/>
  <c r="N796" i="5"/>
  <c r="O796" i="5" s="1"/>
  <c r="N417" i="5"/>
  <c r="O417" i="5" s="1"/>
  <c r="N763" i="5"/>
  <c r="O763" i="5" s="1"/>
  <c r="N263" i="5"/>
  <c r="O263" i="5" s="1"/>
  <c r="N730" i="5"/>
  <c r="O730" i="5" s="1"/>
  <c r="N918" i="5"/>
  <c r="O918" i="5" s="1"/>
  <c r="N560" i="5"/>
  <c r="O560" i="5" s="1"/>
  <c r="N223" i="5"/>
  <c r="O223" i="5" s="1"/>
  <c r="N250" i="5"/>
  <c r="O250" i="5" s="1"/>
  <c r="N291" i="5"/>
  <c r="O291" i="5" s="1"/>
  <c r="N324" i="5"/>
  <c r="O324" i="5" s="1"/>
  <c r="N367" i="5"/>
  <c r="O367" i="5" s="1"/>
  <c r="N404" i="5"/>
  <c r="O404" i="5" s="1"/>
  <c r="N477" i="5"/>
  <c r="O477" i="5" s="1"/>
  <c r="N511" i="5"/>
  <c r="O511" i="5" s="1"/>
  <c r="N548" i="5"/>
  <c r="O548" i="5" s="1"/>
  <c r="N616" i="5"/>
  <c r="O616" i="5" s="1"/>
  <c r="N782" i="5"/>
  <c r="O782" i="5" s="1"/>
  <c r="N816" i="5"/>
  <c r="O816" i="5" s="1"/>
  <c r="N908" i="5"/>
  <c r="O908" i="5" s="1"/>
  <c r="N967" i="5"/>
  <c r="O967" i="5" s="1"/>
  <c r="N1030" i="5"/>
  <c r="O1030" i="5" s="1"/>
  <c r="N164" i="5"/>
  <c r="O164" i="5" s="1"/>
  <c r="N512" i="5"/>
  <c r="O512" i="5" s="1"/>
  <c r="N617" i="5"/>
  <c r="O617" i="5" s="1"/>
  <c r="N685" i="5"/>
  <c r="O685" i="5" s="1"/>
  <c r="N785" i="5"/>
  <c r="O785" i="5" s="1"/>
  <c r="N848" i="5"/>
  <c r="O848" i="5" s="1"/>
  <c r="N968" i="5"/>
  <c r="O968" i="5" s="1"/>
  <c r="N999" i="5"/>
  <c r="O999" i="5" s="1"/>
  <c r="N251" i="5"/>
  <c r="O251" i="5" s="1"/>
  <c r="N329" i="5"/>
  <c r="O329" i="5" s="1"/>
  <c r="N443" i="5"/>
  <c r="O443" i="5" s="1"/>
  <c r="N514" i="5"/>
  <c r="O514" i="5" s="1"/>
  <c r="N584" i="5"/>
  <c r="O584" i="5" s="1"/>
  <c r="N653" i="5"/>
  <c r="O653" i="5" s="1"/>
  <c r="N787" i="5"/>
  <c r="O787" i="5" s="1"/>
  <c r="N879" i="5"/>
  <c r="O879" i="5" s="1"/>
  <c r="N940" i="5"/>
  <c r="O940" i="5" s="1"/>
  <c r="N1031" i="5"/>
  <c r="O1031" i="5" s="1"/>
  <c r="N166" i="5"/>
  <c r="O166" i="5" s="1"/>
  <c r="N406" i="5"/>
  <c r="O406" i="5" s="1"/>
  <c r="N720" i="5"/>
  <c r="O720" i="5" s="1"/>
  <c r="N850" i="5"/>
  <c r="O850" i="5" s="1"/>
  <c r="N910" i="5"/>
  <c r="O910" i="5" s="1"/>
  <c r="N975" i="5"/>
  <c r="O975" i="5" s="1"/>
  <c r="N175" i="5"/>
  <c r="O175" i="5" s="1"/>
  <c r="N587" i="5"/>
  <c r="O587" i="5" s="1"/>
  <c r="N297" i="5"/>
  <c r="O297" i="5" s="1"/>
  <c r="N1007" i="5"/>
  <c r="O1007" i="5" s="1"/>
  <c r="N261" i="5"/>
  <c r="O261" i="5" s="1"/>
  <c r="N661" i="5"/>
  <c r="O661" i="5" s="1"/>
  <c r="N826" i="5"/>
  <c r="O826" i="5" s="1"/>
  <c r="N729" i="5"/>
  <c r="O729" i="5" s="1"/>
  <c r="N138" i="5"/>
  <c r="O138" i="5" s="1"/>
  <c r="N595" i="5"/>
  <c r="O595" i="5" s="1"/>
  <c r="N528" i="5"/>
  <c r="O528" i="5" s="1"/>
  <c r="N982" i="5"/>
  <c r="O982" i="5" s="1"/>
  <c r="N172" i="5"/>
  <c r="O172" i="5" s="1"/>
  <c r="N293" i="5"/>
  <c r="O293" i="5" s="1"/>
  <c r="N334" i="5"/>
  <c r="O334" i="5" s="1"/>
  <c r="N371" i="5"/>
  <c r="O371" i="5" s="1"/>
  <c r="N446" i="5"/>
  <c r="O446" i="5" s="1"/>
  <c r="N483" i="5"/>
  <c r="O483" i="5" s="1"/>
  <c r="N517" i="5"/>
  <c r="O517" i="5" s="1"/>
  <c r="N552" i="5"/>
  <c r="O552" i="5" s="1"/>
  <c r="N585" i="5"/>
  <c r="O585" i="5" s="1"/>
  <c r="N654" i="5"/>
  <c r="O654" i="5" s="1"/>
  <c r="N721" i="5"/>
  <c r="O721" i="5" s="1"/>
  <c r="N881" i="5"/>
  <c r="O881" i="5" s="1"/>
  <c r="N973" i="5"/>
  <c r="O973" i="5" s="1"/>
  <c r="N1003" i="5"/>
  <c r="O1003" i="5" s="1"/>
  <c r="N213" i="5"/>
  <c r="O213" i="5" s="1"/>
  <c r="N254" i="5"/>
  <c r="O254" i="5" s="1"/>
  <c r="N335" i="5"/>
  <c r="O335" i="5" s="1"/>
  <c r="N373" i="5"/>
  <c r="O373" i="5" s="1"/>
  <c r="N407" i="5"/>
  <c r="O407" i="5" s="1"/>
  <c r="N484" i="5"/>
  <c r="O484" i="5" s="1"/>
  <c r="N518" i="5"/>
  <c r="O518" i="5" s="1"/>
  <c r="N586" i="5"/>
  <c r="O586" i="5" s="1"/>
  <c r="N622" i="5"/>
  <c r="O622" i="5" s="1"/>
  <c r="N724" i="5"/>
  <c r="O724" i="5" s="1"/>
  <c r="N755" i="5"/>
  <c r="O755" i="5" s="1"/>
  <c r="N790" i="5"/>
  <c r="O790" i="5" s="1"/>
  <c r="N822" i="5"/>
  <c r="O822" i="5" s="1"/>
  <c r="N851" i="5"/>
  <c r="O851" i="5" s="1"/>
  <c r="N882" i="5"/>
  <c r="O882" i="5" s="1"/>
  <c r="N911" i="5"/>
  <c r="O911" i="5" s="1"/>
  <c r="N974" i="5"/>
  <c r="O974" i="5" s="1"/>
  <c r="N1004" i="5"/>
  <c r="O1004" i="5" s="1"/>
  <c r="N294" i="5"/>
  <c r="O294" i="5" s="1"/>
  <c r="N336" i="5"/>
  <c r="O336" i="5" s="1"/>
  <c r="N374" i="5"/>
  <c r="O374" i="5" s="1"/>
  <c r="N410" i="5"/>
  <c r="O410" i="5" s="1"/>
  <c r="N655" i="5"/>
  <c r="O655" i="5" s="1"/>
  <c r="N943" i="5"/>
  <c r="O943" i="5" s="1"/>
  <c r="N377" i="5"/>
  <c r="O377" i="5" s="1"/>
  <c r="N556" i="5"/>
  <c r="O556" i="5" s="1"/>
  <c r="N693" i="5"/>
  <c r="O693" i="5" s="1"/>
  <c r="N976" i="5"/>
  <c r="O976" i="5" s="1"/>
  <c r="N522" i="5"/>
  <c r="O522" i="5" s="1"/>
  <c r="N694" i="5"/>
  <c r="O694" i="5" s="1"/>
  <c r="N627" i="5"/>
  <c r="O627" i="5" s="1"/>
  <c r="N558" i="5"/>
  <c r="O558" i="5" s="1"/>
  <c r="N418" i="5"/>
  <c r="O418" i="5" s="1"/>
  <c r="N798" i="5"/>
  <c r="O798" i="5" s="1"/>
  <c r="N265" i="5"/>
  <c r="O265" i="5" s="1"/>
  <c r="N267" i="5"/>
  <c r="O267" i="5" s="1"/>
  <c r="N833" i="5"/>
  <c r="O833" i="5" s="1"/>
  <c r="N861" i="5"/>
  <c r="O861" i="5" s="1"/>
  <c r="N309" i="5"/>
  <c r="O309" i="5" s="1"/>
  <c r="N892" i="5"/>
  <c r="O892" i="5" s="1"/>
  <c r="N920" i="5"/>
  <c r="O920" i="5" s="1"/>
  <c r="N382" i="5"/>
  <c r="O382" i="5" s="1"/>
  <c r="N952" i="5"/>
  <c r="O952" i="5" s="1"/>
  <c r="N420" i="5"/>
  <c r="O420" i="5" s="1"/>
  <c r="N631" i="5"/>
  <c r="O631" i="5" s="1"/>
  <c r="N733" i="5"/>
  <c r="O733" i="5" s="1"/>
  <c r="N181" i="5"/>
  <c r="O181" i="5" s="1"/>
  <c r="N186" i="5"/>
  <c r="O186" i="5" s="1"/>
  <c r="N801" i="5"/>
  <c r="O801" i="5" s="1"/>
  <c r="N349" i="5"/>
  <c r="O349" i="5" s="1"/>
  <c r="N953" i="5"/>
  <c r="O953" i="5" s="1"/>
  <c r="N667" i="5"/>
  <c r="O667" i="5" s="1"/>
  <c r="N703" i="5"/>
  <c r="O703" i="5" s="1"/>
  <c r="N141" i="5"/>
  <c r="O141" i="5" s="1"/>
  <c r="N800" i="5"/>
  <c r="O800" i="5" s="1"/>
  <c r="N458" i="5"/>
  <c r="O458" i="5" s="1"/>
  <c r="N983" i="5"/>
  <c r="O983" i="5" s="1"/>
  <c r="N495" i="5"/>
  <c r="O495" i="5" s="1"/>
  <c r="N1013" i="5"/>
  <c r="O1013" i="5" s="1"/>
  <c r="N1014" i="5"/>
  <c r="O1014" i="5" s="1"/>
  <c r="N531" i="5"/>
  <c r="O531" i="5" s="1"/>
  <c r="N563" i="5"/>
  <c r="O563" i="5" s="1"/>
  <c r="N597" i="5"/>
  <c r="O597" i="5" s="1"/>
  <c r="N632" i="5"/>
  <c r="O632" i="5" s="1"/>
  <c r="N668" i="5"/>
  <c r="O668" i="5" s="1"/>
  <c r="N767" i="5"/>
  <c r="O767" i="5" s="1"/>
  <c r="N228" i="5"/>
  <c r="O228" i="5" s="1"/>
  <c r="X65" i="10"/>
  <c r="Y65" i="10" s="1"/>
  <c r="X109" i="10"/>
  <c r="Y109" i="10" s="1"/>
  <c r="X45" i="10"/>
  <c r="Y45" i="10" s="1"/>
  <c r="X4" i="10"/>
  <c r="Y4" i="10" s="1"/>
  <c r="X39" i="8"/>
  <c r="Y39" i="8" s="1"/>
  <c r="X9" i="8"/>
  <c r="Y9" i="8" s="1"/>
  <c r="AH103" i="12"/>
  <c r="AI103" i="12" s="1"/>
  <c r="AH131" i="12"/>
  <c r="AI131" i="12" s="1"/>
  <c r="AH60" i="12"/>
  <c r="AI60" i="12" s="1"/>
  <c r="N117" i="5"/>
  <c r="O117" i="5" s="1"/>
  <c r="N52" i="5"/>
  <c r="O52" i="5" s="1"/>
  <c r="N131" i="5"/>
  <c r="O131" i="5" s="1"/>
  <c r="N42" i="5"/>
  <c r="O42" i="5" s="1"/>
  <c r="AH142" i="12"/>
  <c r="AI142" i="12" s="1"/>
  <c r="AH174" i="12"/>
  <c r="AI174" i="12" s="1"/>
  <c r="AH206" i="12"/>
  <c r="AI206" i="12" s="1"/>
  <c r="AH238" i="12"/>
  <c r="AI238" i="12" s="1"/>
  <c r="AH270" i="12"/>
  <c r="AI270" i="12" s="1"/>
  <c r="AH302" i="12"/>
  <c r="AI302" i="12" s="1"/>
  <c r="AH334" i="12"/>
  <c r="AI334" i="12" s="1"/>
  <c r="AH366" i="12"/>
  <c r="AI366" i="12" s="1"/>
  <c r="AH398" i="12"/>
  <c r="AI398" i="12" s="1"/>
  <c r="AH430" i="12"/>
  <c r="AI430" i="12" s="1"/>
  <c r="AH462" i="12"/>
  <c r="AI462" i="12" s="1"/>
  <c r="AH494" i="12"/>
  <c r="AI494" i="12" s="1"/>
  <c r="AH526" i="12"/>
  <c r="AI526" i="12" s="1"/>
  <c r="AH558" i="12"/>
  <c r="AI558" i="12" s="1"/>
  <c r="AH590" i="12"/>
  <c r="AI590" i="12" s="1"/>
  <c r="AH622" i="12"/>
  <c r="AI622" i="12" s="1"/>
  <c r="AH654" i="12"/>
  <c r="AI654" i="12" s="1"/>
  <c r="AH686" i="12"/>
  <c r="AI686" i="12" s="1"/>
  <c r="AH718" i="12"/>
  <c r="AI718" i="12" s="1"/>
  <c r="AH750" i="12"/>
  <c r="AI750" i="12" s="1"/>
  <c r="AH782" i="12"/>
  <c r="AI782" i="12" s="1"/>
  <c r="AH814" i="12"/>
  <c r="AI814" i="12" s="1"/>
  <c r="AH846" i="12"/>
  <c r="AI846" i="12" s="1"/>
  <c r="AH878" i="12"/>
  <c r="AI878" i="12" s="1"/>
  <c r="AH910" i="12"/>
  <c r="AI910" i="12" s="1"/>
  <c r="AH942" i="12"/>
  <c r="AI942" i="12" s="1"/>
  <c r="AH974" i="12"/>
  <c r="AI974" i="12" s="1"/>
  <c r="AH1006" i="12"/>
  <c r="AI1006" i="12" s="1"/>
  <c r="AH1038" i="12"/>
  <c r="AI1038" i="12" s="1"/>
  <c r="AH1070" i="12"/>
  <c r="AI1070" i="12" s="1"/>
  <c r="AH1102" i="12"/>
  <c r="AI1102" i="12" s="1"/>
  <c r="AH1134" i="12"/>
  <c r="AI1134" i="12" s="1"/>
  <c r="AH143" i="12"/>
  <c r="AI143" i="12" s="1"/>
  <c r="AH175" i="12"/>
  <c r="AI175" i="12" s="1"/>
  <c r="AH207" i="12"/>
  <c r="AI207" i="12" s="1"/>
  <c r="AH239" i="12"/>
  <c r="AI239" i="12" s="1"/>
  <c r="AH271" i="12"/>
  <c r="AI271" i="12" s="1"/>
  <c r="AH303" i="12"/>
  <c r="AI303" i="12" s="1"/>
  <c r="AH335" i="12"/>
  <c r="AI335" i="12" s="1"/>
  <c r="AH367" i="12"/>
  <c r="AI367" i="12" s="1"/>
  <c r="AH399" i="12"/>
  <c r="AI399" i="12" s="1"/>
  <c r="AH431" i="12"/>
  <c r="AI431" i="12" s="1"/>
  <c r="AH463" i="12"/>
  <c r="AI463" i="12" s="1"/>
  <c r="AH495" i="12"/>
  <c r="AI495" i="12" s="1"/>
  <c r="AH527" i="12"/>
  <c r="AI527" i="12" s="1"/>
  <c r="AH559" i="12"/>
  <c r="AI559" i="12" s="1"/>
  <c r="AH591" i="12"/>
  <c r="AI591" i="12" s="1"/>
  <c r="AH623" i="12"/>
  <c r="AI623" i="12" s="1"/>
  <c r="AH655" i="12"/>
  <c r="AI655" i="12" s="1"/>
  <c r="AH687" i="12"/>
  <c r="AI687" i="12" s="1"/>
  <c r="AH719" i="12"/>
  <c r="AI719" i="12" s="1"/>
  <c r="AH751" i="12"/>
  <c r="AI751" i="12" s="1"/>
  <c r="AH144" i="12"/>
  <c r="AI144" i="12" s="1"/>
  <c r="AH176" i="12"/>
  <c r="AI176" i="12" s="1"/>
  <c r="AH208" i="12"/>
  <c r="AI208" i="12" s="1"/>
  <c r="AH240" i="12"/>
  <c r="AI240" i="12" s="1"/>
  <c r="AH272" i="12"/>
  <c r="AI272" i="12" s="1"/>
  <c r="AH304" i="12"/>
  <c r="AI304" i="12" s="1"/>
  <c r="AH336" i="12"/>
  <c r="AI336" i="12" s="1"/>
  <c r="AH368" i="12"/>
  <c r="AI368" i="12" s="1"/>
  <c r="AH400" i="12"/>
  <c r="AI400" i="12" s="1"/>
  <c r="AH432" i="12"/>
  <c r="AI432" i="12" s="1"/>
  <c r="AH464" i="12"/>
  <c r="AI464" i="12" s="1"/>
  <c r="AH496" i="12"/>
  <c r="AI496" i="12" s="1"/>
  <c r="AH528" i="12"/>
  <c r="AI528" i="12" s="1"/>
  <c r="AH560" i="12"/>
  <c r="AI560" i="12" s="1"/>
  <c r="AH592" i="12"/>
  <c r="AI592" i="12" s="1"/>
  <c r="AH624" i="12"/>
  <c r="AI624" i="12" s="1"/>
  <c r="AH656" i="12"/>
  <c r="AI656" i="12" s="1"/>
  <c r="AH688" i="12"/>
  <c r="AI688" i="12" s="1"/>
  <c r="AH720" i="12"/>
  <c r="AI720" i="12" s="1"/>
  <c r="AH752" i="12"/>
  <c r="AI752" i="12" s="1"/>
  <c r="AH784" i="12"/>
  <c r="AI784" i="12" s="1"/>
  <c r="AH816" i="12"/>
  <c r="AI816" i="12" s="1"/>
  <c r="AH848" i="12"/>
  <c r="AI848" i="12" s="1"/>
  <c r="AH880" i="12"/>
  <c r="AI880" i="12" s="1"/>
  <c r="AH912" i="12"/>
  <c r="AI912" i="12" s="1"/>
  <c r="AH944" i="12"/>
  <c r="AI944" i="12" s="1"/>
  <c r="AH976" i="12"/>
  <c r="AI976" i="12" s="1"/>
  <c r="AH1008" i="12"/>
  <c r="AI1008" i="12" s="1"/>
  <c r="AH1040" i="12"/>
  <c r="AI1040" i="12" s="1"/>
  <c r="AH1072" i="12"/>
  <c r="AI1072" i="12" s="1"/>
  <c r="AH1104" i="12"/>
  <c r="AI1104" i="12" s="1"/>
  <c r="AH1136" i="12"/>
  <c r="AI1136" i="12" s="1"/>
  <c r="AH145" i="12"/>
  <c r="AI145" i="12" s="1"/>
  <c r="AH177" i="12"/>
  <c r="AI177" i="12" s="1"/>
  <c r="AH209" i="12"/>
  <c r="AI209" i="12" s="1"/>
  <c r="AH241" i="12"/>
  <c r="AI241" i="12" s="1"/>
  <c r="AH273" i="12"/>
  <c r="AI273" i="12" s="1"/>
  <c r="AH305" i="12"/>
  <c r="AI305" i="12" s="1"/>
  <c r="AH337" i="12"/>
  <c r="AI337" i="12" s="1"/>
  <c r="AH146" i="12"/>
  <c r="AI146" i="12" s="1"/>
  <c r="AH178" i="12"/>
  <c r="AI178" i="12" s="1"/>
  <c r="AH210" i="12"/>
  <c r="AI210" i="12" s="1"/>
  <c r="AH242" i="12"/>
  <c r="AI242" i="12" s="1"/>
  <c r="AH274" i="12"/>
  <c r="AI274" i="12" s="1"/>
  <c r="AH306" i="12"/>
  <c r="AI306" i="12" s="1"/>
  <c r="AH338" i="12"/>
  <c r="AI338" i="12" s="1"/>
  <c r="AH370" i="12"/>
  <c r="AI370" i="12" s="1"/>
  <c r="AH402" i="12"/>
  <c r="AI402" i="12" s="1"/>
  <c r="AH434" i="12"/>
  <c r="AI434" i="12" s="1"/>
  <c r="AH466" i="12"/>
  <c r="AI466" i="12" s="1"/>
  <c r="AH498" i="12"/>
  <c r="AI498" i="12" s="1"/>
  <c r="AH530" i="12"/>
  <c r="AI530" i="12" s="1"/>
  <c r="AH562" i="12"/>
  <c r="AI562" i="12" s="1"/>
  <c r="AH594" i="12"/>
  <c r="AI594" i="12" s="1"/>
  <c r="AH626" i="12"/>
  <c r="AI626" i="12" s="1"/>
  <c r="AH658" i="12"/>
  <c r="AI658" i="12" s="1"/>
  <c r="AH690" i="12"/>
  <c r="AI690" i="12" s="1"/>
  <c r="AH722" i="12"/>
  <c r="AI722" i="12" s="1"/>
  <c r="AH754" i="12"/>
  <c r="AI754" i="12" s="1"/>
  <c r="AH786" i="12"/>
  <c r="AI786" i="12" s="1"/>
  <c r="AH818" i="12"/>
  <c r="AI818" i="12" s="1"/>
  <c r="AH850" i="12"/>
  <c r="AI850" i="12" s="1"/>
  <c r="AH882" i="12"/>
  <c r="AI882" i="12" s="1"/>
  <c r="AH914" i="12"/>
  <c r="AI914" i="12" s="1"/>
  <c r="AH946" i="12"/>
  <c r="AI946" i="12" s="1"/>
  <c r="AH978" i="12"/>
  <c r="AI978" i="12" s="1"/>
  <c r="AH1010" i="12"/>
  <c r="AI1010" i="12" s="1"/>
  <c r="AH1042" i="12"/>
  <c r="AI1042" i="12" s="1"/>
  <c r="AH1074" i="12"/>
  <c r="AI1074" i="12" s="1"/>
  <c r="AH147" i="12"/>
  <c r="AI147" i="12" s="1"/>
  <c r="AH179" i="12"/>
  <c r="AI179" i="12" s="1"/>
  <c r="AH211" i="12"/>
  <c r="AI211" i="12" s="1"/>
  <c r="AH243" i="12"/>
  <c r="AI243" i="12" s="1"/>
  <c r="AH275" i="12"/>
  <c r="AI275" i="12" s="1"/>
  <c r="AH307" i="12"/>
  <c r="AI307" i="12" s="1"/>
  <c r="AH339" i="12"/>
  <c r="AI339" i="12" s="1"/>
  <c r="AH371" i="12"/>
  <c r="AI371" i="12" s="1"/>
  <c r="AH403" i="12"/>
  <c r="AI403" i="12" s="1"/>
  <c r="AH435" i="12"/>
  <c r="AI435" i="12" s="1"/>
  <c r="AH467" i="12"/>
  <c r="AI467" i="12" s="1"/>
  <c r="AH499" i="12"/>
  <c r="AI499" i="12" s="1"/>
  <c r="AH531" i="12"/>
  <c r="AI531" i="12" s="1"/>
  <c r="AH563" i="12"/>
  <c r="AI563" i="12" s="1"/>
  <c r="AH595" i="12"/>
  <c r="AI595" i="12" s="1"/>
  <c r="AH627" i="12"/>
  <c r="AI627" i="12" s="1"/>
  <c r="AH659" i="12"/>
  <c r="AI659" i="12" s="1"/>
  <c r="AH691" i="12"/>
  <c r="AI691" i="12" s="1"/>
  <c r="AH723" i="12"/>
  <c r="AI723" i="12" s="1"/>
  <c r="AH755" i="12"/>
  <c r="AI755" i="12" s="1"/>
  <c r="AH787" i="12"/>
  <c r="AI787" i="12" s="1"/>
  <c r="AH819" i="12"/>
  <c r="AI819" i="12" s="1"/>
  <c r="AH851" i="12"/>
  <c r="AI851" i="12" s="1"/>
  <c r="AH883" i="12"/>
  <c r="AI883" i="12" s="1"/>
  <c r="AH915" i="12"/>
  <c r="AI915" i="12" s="1"/>
  <c r="AH947" i="12"/>
  <c r="AI947" i="12" s="1"/>
  <c r="AH979" i="12"/>
  <c r="AI979" i="12" s="1"/>
  <c r="AH1011" i="12"/>
  <c r="AI1011" i="12" s="1"/>
  <c r="AH1043" i="12"/>
  <c r="AI1043" i="12" s="1"/>
  <c r="AH1075" i="12"/>
  <c r="AI1075" i="12" s="1"/>
  <c r="AH1107" i="12"/>
  <c r="AI1107" i="12" s="1"/>
  <c r="AH1139" i="12"/>
  <c r="AI1139" i="12" s="1"/>
  <c r="AH150" i="12"/>
  <c r="AI150" i="12" s="1"/>
  <c r="AH151" i="12"/>
  <c r="AI151" i="12" s="1"/>
  <c r="AH183" i="12"/>
  <c r="AI183" i="12" s="1"/>
  <c r="AH215" i="12"/>
  <c r="AI215" i="12" s="1"/>
  <c r="AH247" i="12"/>
  <c r="AI247" i="12" s="1"/>
  <c r="AH279" i="12"/>
  <c r="AI279" i="12" s="1"/>
  <c r="AH311" i="12"/>
  <c r="AI311" i="12" s="1"/>
  <c r="AH343" i="12"/>
  <c r="AI343" i="12" s="1"/>
  <c r="AH375" i="12"/>
  <c r="AI375" i="12" s="1"/>
  <c r="AH407" i="12"/>
  <c r="AI407" i="12" s="1"/>
  <c r="AH439" i="12"/>
  <c r="AI439" i="12" s="1"/>
  <c r="AH471" i="12"/>
  <c r="AI471" i="12" s="1"/>
  <c r="AH503" i="12"/>
  <c r="AI503" i="12" s="1"/>
  <c r="AH152" i="12"/>
  <c r="AI152" i="12" s="1"/>
  <c r="AH184" i="12"/>
  <c r="AI184" i="12" s="1"/>
  <c r="AH216" i="12"/>
  <c r="AI216" i="12" s="1"/>
  <c r="AH248" i="12"/>
  <c r="AI248" i="12" s="1"/>
  <c r="AH280" i="12"/>
  <c r="AI280" i="12" s="1"/>
  <c r="AH312" i="12"/>
  <c r="AI312" i="12" s="1"/>
  <c r="AH344" i="12"/>
  <c r="AI344" i="12" s="1"/>
  <c r="AH376" i="12"/>
  <c r="AI376" i="12" s="1"/>
  <c r="AH153" i="12"/>
  <c r="AI153" i="12" s="1"/>
  <c r="AH185" i="12"/>
  <c r="AI185" i="12" s="1"/>
  <c r="AH217" i="12"/>
  <c r="AI217" i="12" s="1"/>
  <c r="AH249" i="12"/>
  <c r="AI249" i="12" s="1"/>
  <c r="AH281" i="12"/>
  <c r="AI281" i="12" s="1"/>
  <c r="AH313" i="12"/>
  <c r="AI313" i="12" s="1"/>
  <c r="AH345" i="12"/>
  <c r="AI345" i="12" s="1"/>
  <c r="AH377" i="12"/>
  <c r="AI377" i="12" s="1"/>
  <c r="AH156" i="12"/>
  <c r="AI156" i="12" s="1"/>
  <c r="AH188" i="12"/>
  <c r="AI188" i="12" s="1"/>
  <c r="AH220" i="12"/>
  <c r="AI220" i="12" s="1"/>
  <c r="AH252" i="12"/>
  <c r="AI252" i="12" s="1"/>
  <c r="AH284" i="12"/>
  <c r="AI284" i="12" s="1"/>
  <c r="AH316" i="12"/>
  <c r="AI316" i="12" s="1"/>
  <c r="AH348" i="12"/>
  <c r="AI348" i="12" s="1"/>
  <c r="AH380" i="12"/>
  <c r="AI380" i="12" s="1"/>
  <c r="AH412" i="12"/>
  <c r="AI412" i="12" s="1"/>
  <c r="AH444" i="12"/>
  <c r="AI444" i="12" s="1"/>
  <c r="AH476" i="12"/>
  <c r="AI476" i="12" s="1"/>
  <c r="AH508" i="12"/>
  <c r="AI508" i="12" s="1"/>
  <c r="AH159" i="12"/>
  <c r="AI159" i="12" s="1"/>
  <c r="AH191" i="12"/>
  <c r="AI191" i="12" s="1"/>
  <c r="AH223" i="12"/>
  <c r="AI223" i="12" s="1"/>
  <c r="AH255" i="12"/>
  <c r="AI255" i="12" s="1"/>
  <c r="AH287" i="12"/>
  <c r="AI287" i="12" s="1"/>
  <c r="AH319" i="12"/>
  <c r="AI319" i="12" s="1"/>
  <c r="AH351" i="12"/>
  <c r="AI351" i="12" s="1"/>
  <c r="AH383" i="12"/>
  <c r="AI383" i="12" s="1"/>
  <c r="AH160" i="12"/>
  <c r="AI160" i="12" s="1"/>
  <c r="AH192" i="12"/>
  <c r="AI192" i="12" s="1"/>
  <c r="AH224" i="12"/>
  <c r="AI224" i="12" s="1"/>
  <c r="AH256" i="12"/>
  <c r="AI256" i="12" s="1"/>
  <c r="AH288" i="12"/>
  <c r="AI288" i="12" s="1"/>
  <c r="AH320" i="12"/>
  <c r="AI320" i="12" s="1"/>
  <c r="AH352" i="12"/>
  <c r="AI352" i="12" s="1"/>
  <c r="AH384" i="12"/>
  <c r="AI384" i="12" s="1"/>
  <c r="AH416" i="12"/>
  <c r="AI416" i="12" s="1"/>
  <c r="AH448" i="12"/>
  <c r="AI448" i="12" s="1"/>
  <c r="AH480" i="12"/>
  <c r="AI480" i="12" s="1"/>
  <c r="AH512" i="12"/>
  <c r="AI512" i="12" s="1"/>
  <c r="AH544" i="12"/>
  <c r="AI544" i="12" s="1"/>
  <c r="AH576" i="12"/>
  <c r="AI576" i="12" s="1"/>
  <c r="AH608" i="12"/>
  <c r="AI608" i="12" s="1"/>
  <c r="AH640" i="12"/>
  <c r="AI640" i="12" s="1"/>
  <c r="AH672" i="12"/>
  <c r="AI672" i="12" s="1"/>
  <c r="AH704" i="12"/>
  <c r="AI704" i="12" s="1"/>
  <c r="AH736" i="12"/>
  <c r="AI736" i="12" s="1"/>
  <c r="AH768" i="12"/>
  <c r="AI768" i="12" s="1"/>
  <c r="AH800" i="12"/>
  <c r="AI800" i="12" s="1"/>
  <c r="AH832" i="12"/>
  <c r="AI832" i="12" s="1"/>
  <c r="AH864" i="12"/>
  <c r="AI864" i="12" s="1"/>
  <c r="AH896" i="12"/>
  <c r="AI896" i="12" s="1"/>
  <c r="AH928" i="12"/>
  <c r="AI928" i="12" s="1"/>
  <c r="AH960" i="12"/>
  <c r="AI960" i="12" s="1"/>
  <c r="AH992" i="12"/>
  <c r="AI992" i="12" s="1"/>
  <c r="AH1024" i="12"/>
  <c r="AI1024" i="12" s="1"/>
  <c r="AH1056" i="12"/>
  <c r="AI1056" i="12" s="1"/>
  <c r="AH1088" i="12"/>
  <c r="AI1088" i="12" s="1"/>
  <c r="AH1120" i="12"/>
  <c r="AI1120" i="12" s="1"/>
  <c r="AH1152" i="12"/>
  <c r="AI1152" i="12" s="1"/>
  <c r="AH166" i="12"/>
  <c r="AI166" i="12" s="1"/>
  <c r="AH219" i="12"/>
  <c r="AI219" i="12" s="1"/>
  <c r="AH266" i="12"/>
  <c r="AI266" i="12" s="1"/>
  <c r="AH322" i="12"/>
  <c r="AI322" i="12" s="1"/>
  <c r="AH369" i="12"/>
  <c r="AI369" i="12" s="1"/>
  <c r="AH417" i="12"/>
  <c r="AI417" i="12" s="1"/>
  <c r="AH457" i="12"/>
  <c r="AI457" i="12" s="1"/>
  <c r="AH502" i="12"/>
  <c r="AI502" i="12" s="1"/>
  <c r="AH542" i="12"/>
  <c r="AI542" i="12" s="1"/>
  <c r="AH581" i="12"/>
  <c r="AI581" i="12" s="1"/>
  <c r="AH619" i="12"/>
  <c r="AI619" i="12" s="1"/>
  <c r="AH662" i="12"/>
  <c r="AI662" i="12" s="1"/>
  <c r="AH700" i="12"/>
  <c r="AI700" i="12" s="1"/>
  <c r="AH739" i="12"/>
  <c r="AI739" i="12" s="1"/>
  <c r="AH777" i="12"/>
  <c r="AI777" i="12" s="1"/>
  <c r="AH815" i="12"/>
  <c r="AI815" i="12" s="1"/>
  <c r="AH855" i="12"/>
  <c r="AI855" i="12" s="1"/>
  <c r="AH892" i="12"/>
  <c r="AI892" i="12" s="1"/>
  <c r="AH930" i="12"/>
  <c r="AI930" i="12" s="1"/>
  <c r="AH967" i="12"/>
  <c r="AI967" i="12" s="1"/>
  <c r="AH1004" i="12"/>
  <c r="AI1004" i="12" s="1"/>
  <c r="AH1045" i="12"/>
  <c r="AI1045" i="12" s="1"/>
  <c r="AH1082" i="12"/>
  <c r="AI1082" i="12" s="1"/>
  <c r="AH1118" i="12"/>
  <c r="AI1118" i="12" s="1"/>
  <c r="AH167" i="12"/>
  <c r="AI167" i="12" s="1"/>
  <c r="AH221" i="12"/>
  <c r="AI221" i="12" s="1"/>
  <c r="AH267" i="12"/>
  <c r="AI267" i="12" s="1"/>
  <c r="AH323" i="12"/>
  <c r="AI323" i="12" s="1"/>
  <c r="AH372" i="12"/>
  <c r="AI372" i="12" s="1"/>
  <c r="AH418" i="12"/>
  <c r="AI418" i="12" s="1"/>
  <c r="AH458" i="12"/>
  <c r="AI458" i="12" s="1"/>
  <c r="AH504" i="12"/>
  <c r="AI504" i="12" s="1"/>
  <c r="AH543" i="12"/>
  <c r="AI543" i="12" s="1"/>
  <c r="AH582" i="12"/>
  <c r="AI582" i="12" s="1"/>
  <c r="AH620" i="12"/>
  <c r="AI620" i="12" s="1"/>
  <c r="AH663" i="12"/>
  <c r="AI663" i="12" s="1"/>
  <c r="AH701" i="12"/>
  <c r="AI701" i="12" s="1"/>
  <c r="AH740" i="12"/>
  <c r="AI740" i="12" s="1"/>
  <c r="AH778" i="12"/>
  <c r="AI778" i="12" s="1"/>
  <c r="AH817" i="12"/>
  <c r="AI817" i="12" s="1"/>
  <c r="AH856" i="12"/>
  <c r="AI856" i="12" s="1"/>
  <c r="AH893" i="12"/>
  <c r="AI893" i="12" s="1"/>
  <c r="AH931" i="12"/>
  <c r="AI931" i="12" s="1"/>
  <c r="AH968" i="12"/>
  <c r="AI968" i="12" s="1"/>
  <c r="AH1005" i="12"/>
  <c r="AI1005" i="12" s="1"/>
  <c r="AH1046" i="12"/>
  <c r="AI1046" i="12" s="1"/>
  <c r="AH1083" i="12"/>
  <c r="AI1083" i="12" s="1"/>
  <c r="AH1119" i="12"/>
  <c r="AI1119" i="12" s="1"/>
  <c r="AH187" i="12"/>
  <c r="AI187" i="12" s="1"/>
  <c r="AH234" i="12"/>
  <c r="AI234" i="12" s="1"/>
  <c r="AH290" i="12"/>
  <c r="AI290" i="12" s="1"/>
  <c r="AH340" i="12"/>
  <c r="AI340" i="12" s="1"/>
  <c r="AH389" i="12"/>
  <c r="AI389" i="12" s="1"/>
  <c r="AH429" i="12"/>
  <c r="AI429" i="12" s="1"/>
  <c r="AH475" i="12"/>
  <c r="AI475" i="12" s="1"/>
  <c r="AH517" i="12"/>
  <c r="AI517" i="12" s="1"/>
  <c r="AH555" i="12"/>
  <c r="AI555" i="12" s="1"/>
  <c r="AH598" i="12"/>
  <c r="AI598" i="12" s="1"/>
  <c r="AH636" i="12"/>
  <c r="AI636" i="12" s="1"/>
  <c r="AH675" i="12"/>
  <c r="AI675" i="12" s="1"/>
  <c r="AH713" i="12"/>
  <c r="AI713" i="12" s="1"/>
  <c r="AH756" i="12"/>
  <c r="AI756" i="12" s="1"/>
  <c r="AH793" i="12"/>
  <c r="AI793" i="12" s="1"/>
  <c r="AH193" i="12"/>
  <c r="AI193" i="12" s="1"/>
  <c r="AH237" i="12"/>
  <c r="AI237" i="12" s="1"/>
  <c r="AH293" i="12"/>
  <c r="AI293" i="12" s="1"/>
  <c r="AH346" i="12"/>
  <c r="AI346" i="12" s="1"/>
  <c r="AH392" i="12"/>
  <c r="AI392" i="12" s="1"/>
  <c r="AH437" i="12"/>
  <c r="AI437" i="12" s="1"/>
  <c r="AH479" i="12"/>
  <c r="AI479" i="12" s="1"/>
  <c r="AH520" i="12"/>
  <c r="AI520" i="12" s="1"/>
  <c r="AH561" i="12"/>
  <c r="AI561" i="12" s="1"/>
  <c r="AH601" i="12"/>
  <c r="AI601" i="12" s="1"/>
  <c r="AH639" i="12"/>
  <c r="AI639" i="12" s="1"/>
  <c r="AH678" i="12"/>
  <c r="AI678" i="12" s="1"/>
  <c r="AH716" i="12"/>
  <c r="AI716" i="12" s="1"/>
  <c r="AH759" i="12"/>
  <c r="AI759" i="12" s="1"/>
  <c r="AH796" i="12"/>
  <c r="AI796" i="12" s="1"/>
  <c r="AH834" i="12"/>
  <c r="AI834" i="12" s="1"/>
  <c r="AH871" i="12"/>
  <c r="AI871" i="12" s="1"/>
  <c r="AH908" i="12"/>
  <c r="AI908" i="12" s="1"/>
  <c r="AH949" i="12"/>
  <c r="AI949" i="12" s="1"/>
  <c r="AH986" i="12"/>
  <c r="AI986" i="12" s="1"/>
  <c r="AH1023" i="12"/>
  <c r="AI1023" i="12" s="1"/>
  <c r="AH1061" i="12"/>
  <c r="AI1061" i="12" s="1"/>
  <c r="AH1098" i="12"/>
  <c r="AI1098" i="12" s="1"/>
  <c r="AH1135" i="12"/>
  <c r="AI1135" i="12" s="1"/>
  <c r="AH186" i="12"/>
  <c r="AI186" i="12" s="1"/>
  <c r="AH245" i="12"/>
  <c r="AI245" i="12" s="1"/>
  <c r="AH299" i="12"/>
  <c r="AI299" i="12" s="1"/>
  <c r="AH359" i="12"/>
  <c r="AI359" i="12" s="1"/>
  <c r="AH413" i="12"/>
  <c r="AI413" i="12" s="1"/>
  <c r="AH460" i="12"/>
  <c r="AI460" i="12" s="1"/>
  <c r="AH511" i="12"/>
  <c r="AI511" i="12" s="1"/>
  <c r="AH554" i="12"/>
  <c r="AI554" i="12" s="1"/>
  <c r="AH603" i="12"/>
  <c r="AI603" i="12" s="1"/>
  <c r="AH646" i="12"/>
  <c r="AI646" i="12" s="1"/>
  <c r="AH693" i="12"/>
  <c r="AI693" i="12" s="1"/>
  <c r="AH735" i="12"/>
  <c r="AI735" i="12" s="1"/>
  <c r="AH780" i="12"/>
  <c r="AI780" i="12" s="1"/>
  <c r="AH825" i="12"/>
  <c r="AI825" i="12" s="1"/>
  <c r="AH866" i="12"/>
  <c r="AI866" i="12" s="1"/>
  <c r="AH906" i="12"/>
  <c r="AI906" i="12" s="1"/>
  <c r="AH951" i="12"/>
  <c r="AI951" i="12" s="1"/>
  <c r="AH991" i="12"/>
  <c r="AI991" i="12" s="1"/>
  <c r="AH1032" i="12"/>
  <c r="AI1032" i="12" s="1"/>
  <c r="AH1076" i="12"/>
  <c r="AI1076" i="12" s="1"/>
  <c r="AH1115" i="12"/>
  <c r="AI1115" i="12" s="1"/>
  <c r="AH189" i="12"/>
  <c r="AI189" i="12" s="1"/>
  <c r="AH246" i="12"/>
  <c r="AI246" i="12" s="1"/>
  <c r="AH300" i="12"/>
  <c r="AI300" i="12" s="1"/>
  <c r="AH360" i="12"/>
  <c r="AI360" i="12" s="1"/>
  <c r="AH414" i="12"/>
  <c r="AI414" i="12" s="1"/>
  <c r="AH461" i="12"/>
  <c r="AI461" i="12" s="1"/>
  <c r="AH513" i="12"/>
  <c r="AI513" i="12" s="1"/>
  <c r="AH556" i="12"/>
  <c r="AI556" i="12" s="1"/>
  <c r="AH604" i="12"/>
  <c r="AI604" i="12" s="1"/>
  <c r="AH647" i="12"/>
  <c r="AI647" i="12" s="1"/>
  <c r="AH694" i="12"/>
  <c r="AI694" i="12" s="1"/>
  <c r="AH737" i="12"/>
  <c r="AI737" i="12" s="1"/>
  <c r="AH781" i="12"/>
  <c r="AI781" i="12" s="1"/>
  <c r="AH826" i="12"/>
  <c r="AI826" i="12" s="1"/>
  <c r="AH867" i="12"/>
  <c r="AI867" i="12" s="1"/>
  <c r="AH907" i="12"/>
  <c r="AI907" i="12" s="1"/>
  <c r="AH952" i="12"/>
  <c r="AI952" i="12" s="1"/>
  <c r="AH993" i="12"/>
  <c r="AI993" i="12" s="1"/>
  <c r="AH1033" i="12"/>
  <c r="AI1033" i="12" s="1"/>
  <c r="AH1077" i="12"/>
  <c r="AI1077" i="12" s="1"/>
  <c r="AH1116" i="12"/>
  <c r="AI1116" i="12" s="1"/>
  <c r="AH190" i="12"/>
  <c r="AI190" i="12" s="1"/>
  <c r="AH250" i="12"/>
  <c r="AI250" i="12" s="1"/>
  <c r="AH301" i="12"/>
  <c r="AI301" i="12" s="1"/>
  <c r="AH361" i="12"/>
  <c r="AI361" i="12" s="1"/>
  <c r="AH415" i="12"/>
  <c r="AI415" i="12" s="1"/>
  <c r="AH465" i="12"/>
  <c r="AI465" i="12" s="1"/>
  <c r="AH514" i="12"/>
  <c r="AI514" i="12" s="1"/>
  <c r="AH557" i="12"/>
  <c r="AI557" i="12" s="1"/>
  <c r="AH605" i="12"/>
  <c r="AI605" i="12" s="1"/>
  <c r="AH648" i="12"/>
  <c r="AI648" i="12" s="1"/>
  <c r="AH695" i="12"/>
  <c r="AI695" i="12" s="1"/>
  <c r="AH738" i="12"/>
  <c r="AI738" i="12" s="1"/>
  <c r="AH783" i="12"/>
  <c r="AI783" i="12" s="1"/>
  <c r="AH827" i="12"/>
  <c r="AI827" i="12" s="1"/>
  <c r="AH868" i="12"/>
  <c r="AI868" i="12" s="1"/>
  <c r="AH909" i="12"/>
  <c r="AI909" i="12" s="1"/>
  <c r="AH953" i="12"/>
  <c r="AI953" i="12" s="1"/>
  <c r="AH994" i="12"/>
  <c r="AI994" i="12" s="1"/>
  <c r="AH1034" i="12"/>
  <c r="AI1034" i="12" s="1"/>
  <c r="AH1078" i="12"/>
  <c r="AI1078" i="12" s="1"/>
  <c r="AH1117" i="12"/>
  <c r="AI1117" i="12" s="1"/>
  <c r="AH194" i="12"/>
  <c r="AI194" i="12" s="1"/>
  <c r="AH251" i="12"/>
  <c r="AI251" i="12" s="1"/>
  <c r="AH308" i="12"/>
  <c r="AI308" i="12" s="1"/>
  <c r="AH362" i="12"/>
  <c r="AI362" i="12" s="1"/>
  <c r="AH419" i="12"/>
  <c r="AI419" i="12" s="1"/>
  <c r="AH468" i="12"/>
  <c r="AI468" i="12" s="1"/>
  <c r="AH515" i="12"/>
  <c r="AI515" i="12" s="1"/>
  <c r="AH564" i="12"/>
  <c r="AI564" i="12" s="1"/>
  <c r="AH606" i="12"/>
  <c r="AI606" i="12" s="1"/>
  <c r="AH649" i="12"/>
  <c r="AI649" i="12" s="1"/>
  <c r="AH696" i="12"/>
  <c r="AI696" i="12" s="1"/>
  <c r="AH741" i="12"/>
  <c r="AI741" i="12" s="1"/>
  <c r="AH785" i="12"/>
  <c r="AI785" i="12" s="1"/>
  <c r="AH828" i="12"/>
  <c r="AI828" i="12" s="1"/>
  <c r="AH869" i="12"/>
  <c r="AI869" i="12" s="1"/>
  <c r="AH911" i="12"/>
  <c r="AI911" i="12" s="1"/>
  <c r="AH954" i="12"/>
  <c r="AI954" i="12" s="1"/>
  <c r="AH995" i="12"/>
  <c r="AI995" i="12" s="1"/>
  <c r="AH1035" i="12"/>
  <c r="AI1035" i="12" s="1"/>
  <c r="AH1079" i="12"/>
  <c r="AI1079" i="12" s="1"/>
  <c r="AH1121" i="12"/>
  <c r="AI1121" i="12" s="1"/>
  <c r="AH195" i="12"/>
  <c r="AI195" i="12" s="1"/>
  <c r="AH253" i="12"/>
  <c r="AI253" i="12" s="1"/>
  <c r="AH309" i="12"/>
  <c r="AI309" i="12" s="1"/>
  <c r="AH363" i="12"/>
  <c r="AI363" i="12" s="1"/>
  <c r="AH420" i="12"/>
  <c r="AI420" i="12" s="1"/>
  <c r="AH469" i="12"/>
  <c r="AI469" i="12" s="1"/>
  <c r="AH516" i="12"/>
  <c r="AI516" i="12" s="1"/>
  <c r="AH565" i="12"/>
  <c r="AI565" i="12" s="1"/>
  <c r="AH607" i="12"/>
  <c r="AI607" i="12" s="1"/>
  <c r="AH650" i="12"/>
  <c r="AI650" i="12" s="1"/>
  <c r="AH697" i="12"/>
  <c r="AI697" i="12" s="1"/>
  <c r="AH742" i="12"/>
  <c r="AI742" i="12" s="1"/>
  <c r="AH788" i="12"/>
  <c r="AI788" i="12" s="1"/>
  <c r="AH829" i="12"/>
  <c r="AI829" i="12" s="1"/>
  <c r="AH870" i="12"/>
  <c r="AI870" i="12" s="1"/>
  <c r="AH913" i="12"/>
  <c r="AI913" i="12" s="1"/>
  <c r="AH955" i="12"/>
  <c r="AI955" i="12" s="1"/>
  <c r="AH996" i="12"/>
  <c r="AI996" i="12" s="1"/>
  <c r="AH1036" i="12"/>
  <c r="AI1036" i="12" s="1"/>
  <c r="AH1080" i="12"/>
  <c r="AI1080" i="12" s="1"/>
  <c r="AH1122" i="12"/>
  <c r="AI1122" i="12" s="1"/>
  <c r="AH196" i="12"/>
  <c r="AI196" i="12" s="1"/>
  <c r="AH254" i="12"/>
  <c r="AI254" i="12" s="1"/>
  <c r="AH310" i="12"/>
  <c r="AI310" i="12" s="1"/>
  <c r="AH364" i="12"/>
  <c r="AI364" i="12" s="1"/>
  <c r="AH421" i="12"/>
  <c r="AI421" i="12" s="1"/>
  <c r="AH470" i="12"/>
  <c r="AI470" i="12" s="1"/>
  <c r="AH518" i="12"/>
  <c r="AI518" i="12" s="1"/>
  <c r="AH566" i="12"/>
  <c r="AI566" i="12" s="1"/>
  <c r="AH609" i="12"/>
  <c r="AI609" i="12" s="1"/>
  <c r="AH651" i="12"/>
  <c r="AI651" i="12" s="1"/>
  <c r="AH698" i="12"/>
  <c r="AI698" i="12" s="1"/>
  <c r="AH743" i="12"/>
  <c r="AI743" i="12" s="1"/>
  <c r="AH789" i="12"/>
  <c r="AI789" i="12" s="1"/>
  <c r="AH830" i="12"/>
  <c r="AI830" i="12" s="1"/>
  <c r="AH872" i="12"/>
  <c r="AI872" i="12" s="1"/>
  <c r="AH916" i="12"/>
  <c r="AI916" i="12" s="1"/>
  <c r="AH956" i="12"/>
  <c r="AI956" i="12" s="1"/>
  <c r="AH997" i="12"/>
  <c r="AI997" i="12" s="1"/>
  <c r="AH1037" i="12"/>
  <c r="AI1037" i="12" s="1"/>
  <c r="AH1081" i="12"/>
  <c r="AI1081" i="12" s="1"/>
  <c r="AH1123" i="12"/>
  <c r="AI1123" i="12" s="1"/>
  <c r="AH138" i="12"/>
  <c r="AI138" i="12" s="1"/>
  <c r="AH199" i="12"/>
  <c r="AI199" i="12" s="1"/>
  <c r="AH259" i="12"/>
  <c r="AI259" i="12" s="1"/>
  <c r="AH317" i="12"/>
  <c r="AI317" i="12" s="1"/>
  <c r="AH374" i="12"/>
  <c r="AI374" i="12" s="1"/>
  <c r="AH424" i="12"/>
  <c r="AI424" i="12" s="1"/>
  <c r="AH474" i="12"/>
  <c r="AI474" i="12" s="1"/>
  <c r="AH522" i="12"/>
  <c r="AI522" i="12" s="1"/>
  <c r="AH569" i="12"/>
  <c r="AI569" i="12" s="1"/>
  <c r="AH612" i="12"/>
  <c r="AI612" i="12" s="1"/>
  <c r="AH657" i="12"/>
  <c r="AI657" i="12" s="1"/>
  <c r="AH703" i="12"/>
  <c r="AI703" i="12" s="1"/>
  <c r="AH746" i="12"/>
  <c r="AI746" i="12" s="1"/>
  <c r="AH792" i="12"/>
  <c r="AI792" i="12" s="1"/>
  <c r="AH835" i="12"/>
  <c r="AI835" i="12" s="1"/>
  <c r="AH875" i="12"/>
  <c r="AI875" i="12" s="1"/>
  <c r="AH919" i="12"/>
  <c r="AI919" i="12" s="1"/>
  <c r="AH959" i="12"/>
  <c r="AI959" i="12" s="1"/>
  <c r="AH1000" i="12"/>
  <c r="AI1000" i="12" s="1"/>
  <c r="AH1044" i="12"/>
  <c r="AI1044" i="12" s="1"/>
  <c r="AH1086" i="12"/>
  <c r="AI1086" i="12" s="1"/>
  <c r="AH1126" i="12"/>
  <c r="AI1126" i="12" s="1"/>
  <c r="AH139" i="12"/>
  <c r="AI139" i="12" s="1"/>
  <c r="AH200" i="12"/>
  <c r="AI200" i="12" s="1"/>
  <c r="AH260" i="12"/>
  <c r="AI260" i="12" s="1"/>
  <c r="AH318" i="12"/>
  <c r="AI318" i="12" s="1"/>
  <c r="AH140" i="12"/>
  <c r="AI140" i="12" s="1"/>
  <c r="AH141" i="12"/>
  <c r="AI141" i="12" s="1"/>
  <c r="AH202" i="12"/>
  <c r="AI202" i="12" s="1"/>
  <c r="AH262" i="12"/>
  <c r="AI262" i="12" s="1"/>
  <c r="AH324" i="12"/>
  <c r="AI324" i="12" s="1"/>
  <c r="AH148" i="12"/>
  <c r="AI148" i="12" s="1"/>
  <c r="AH203" i="12"/>
  <c r="AI203" i="12" s="1"/>
  <c r="AH263" i="12"/>
  <c r="AI263" i="12" s="1"/>
  <c r="AH325" i="12"/>
  <c r="AI325" i="12" s="1"/>
  <c r="AH382" i="12"/>
  <c r="AI382" i="12" s="1"/>
  <c r="AH149" i="12"/>
  <c r="AI149" i="12" s="1"/>
  <c r="AH204" i="12"/>
  <c r="AI204" i="12" s="1"/>
  <c r="AH264" i="12"/>
  <c r="AI264" i="12" s="1"/>
  <c r="AH154" i="12"/>
  <c r="AI154" i="12" s="1"/>
  <c r="AH205" i="12"/>
  <c r="AI205" i="12" s="1"/>
  <c r="AH265" i="12"/>
  <c r="AI265" i="12" s="1"/>
  <c r="AH327" i="12"/>
  <c r="AI327" i="12" s="1"/>
  <c r="AH386" i="12"/>
  <c r="AI386" i="12" s="1"/>
  <c r="AH161" i="12"/>
  <c r="AI161" i="12" s="1"/>
  <c r="AH218" i="12"/>
  <c r="AI218" i="12" s="1"/>
  <c r="AH277" i="12"/>
  <c r="AI277" i="12" s="1"/>
  <c r="AH331" i="12"/>
  <c r="AI331" i="12" s="1"/>
  <c r="AH391" i="12"/>
  <c r="AI391" i="12" s="1"/>
  <c r="AH442" i="12"/>
  <c r="AI442" i="12" s="1"/>
  <c r="AH488" i="12"/>
  <c r="AI488" i="12" s="1"/>
  <c r="AH537" i="12"/>
  <c r="AI537" i="12" s="1"/>
  <c r="AH580" i="12"/>
  <c r="AI580" i="12" s="1"/>
  <c r="AH629" i="12"/>
  <c r="AI629" i="12" s="1"/>
  <c r="AH671" i="12"/>
  <c r="AI671" i="12" s="1"/>
  <c r="AH715" i="12"/>
  <c r="AI715" i="12" s="1"/>
  <c r="AH763" i="12"/>
  <c r="AI763" i="12" s="1"/>
  <c r="AH805" i="12"/>
  <c r="AI805" i="12" s="1"/>
  <c r="AH845" i="12"/>
  <c r="AI845" i="12" s="1"/>
  <c r="AH889" i="12"/>
  <c r="AI889" i="12" s="1"/>
  <c r="AH932" i="12"/>
  <c r="AI932" i="12" s="1"/>
  <c r="AH972" i="12"/>
  <c r="AI972" i="12" s="1"/>
  <c r="AH1016" i="12"/>
  <c r="AI1016" i="12" s="1"/>
  <c r="AH1057" i="12"/>
  <c r="AI1057" i="12" s="1"/>
  <c r="AH1097" i="12"/>
  <c r="AI1097" i="12" s="1"/>
  <c r="AH1140" i="12"/>
  <c r="AI1140" i="12" s="1"/>
  <c r="AH169" i="12"/>
  <c r="AI169" i="12" s="1"/>
  <c r="AH276" i="12"/>
  <c r="AI276" i="12" s="1"/>
  <c r="AH357" i="12"/>
  <c r="AI357" i="12" s="1"/>
  <c r="AH438" i="12"/>
  <c r="AI438" i="12" s="1"/>
  <c r="AH497" i="12"/>
  <c r="AI497" i="12" s="1"/>
  <c r="AH567" i="12"/>
  <c r="AI567" i="12" s="1"/>
  <c r="AH621" i="12"/>
  <c r="AI621" i="12" s="1"/>
  <c r="AH680" i="12"/>
  <c r="AI680" i="12" s="1"/>
  <c r="AH744" i="12"/>
  <c r="AI744" i="12" s="1"/>
  <c r="AH802" i="12"/>
  <c r="AI802" i="12" s="1"/>
  <c r="AH857" i="12"/>
  <c r="AI857" i="12" s="1"/>
  <c r="AH917" i="12"/>
  <c r="AI917" i="12" s="1"/>
  <c r="AH969" i="12"/>
  <c r="AI969" i="12" s="1"/>
  <c r="AH1022" i="12"/>
  <c r="AI1022" i="12" s="1"/>
  <c r="AH1084" i="12"/>
  <c r="AI1084" i="12" s="1"/>
  <c r="AH1133" i="12"/>
  <c r="AI1133" i="12" s="1"/>
  <c r="AH171" i="12"/>
  <c r="AI171" i="12" s="1"/>
  <c r="AH282" i="12"/>
  <c r="AI282" i="12" s="1"/>
  <c r="AH365" i="12"/>
  <c r="AI365" i="12" s="1"/>
  <c r="AH441" i="12"/>
  <c r="AI441" i="12" s="1"/>
  <c r="AH501" i="12"/>
  <c r="AI501" i="12" s="1"/>
  <c r="AH570" i="12"/>
  <c r="AI570" i="12" s="1"/>
  <c r="AH628" i="12"/>
  <c r="AI628" i="12" s="1"/>
  <c r="AH682" i="12"/>
  <c r="AI682" i="12" s="1"/>
  <c r="AH747" i="12"/>
  <c r="AI747" i="12" s="1"/>
  <c r="AH804" i="12"/>
  <c r="AI804" i="12" s="1"/>
  <c r="AH859" i="12"/>
  <c r="AI859" i="12" s="1"/>
  <c r="AH920" i="12"/>
  <c r="AI920" i="12" s="1"/>
  <c r="AH971" i="12"/>
  <c r="AI971" i="12" s="1"/>
  <c r="AH1026" i="12"/>
  <c r="AI1026" i="12" s="1"/>
  <c r="AH1087" i="12"/>
  <c r="AI1087" i="12" s="1"/>
  <c r="AH1138" i="12"/>
  <c r="AI1138" i="12" s="1"/>
  <c r="AH172" i="12"/>
  <c r="AI172" i="12" s="1"/>
  <c r="AH283" i="12"/>
  <c r="AI283" i="12" s="1"/>
  <c r="AH373" i="12"/>
  <c r="AI373" i="12" s="1"/>
  <c r="AH443" i="12"/>
  <c r="AI443" i="12" s="1"/>
  <c r="AH505" i="12"/>
  <c r="AI505" i="12" s="1"/>
  <c r="AH571" i="12"/>
  <c r="AI571" i="12" s="1"/>
  <c r="AH630" i="12"/>
  <c r="AI630" i="12" s="1"/>
  <c r="AH683" i="12"/>
  <c r="AI683" i="12" s="1"/>
  <c r="AH748" i="12"/>
  <c r="AI748" i="12" s="1"/>
  <c r="AH806" i="12"/>
  <c r="AI806" i="12" s="1"/>
  <c r="AH860" i="12"/>
  <c r="AI860" i="12" s="1"/>
  <c r="AH921" i="12"/>
  <c r="AI921" i="12" s="1"/>
  <c r="AH973" i="12"/>
  <c r="AI973" i="12" s="1"/>
  <c r="AH1027" i="12"/>
  <c r="AI1027" i="12" s="1"/>
  <c r="AH1089" i="12"/>
  <c r="AI1089" i="12" s="1"/>
  <c r="AH1141" i="12"/>
  <c r="AI1141" i="12" s="1"/>
  <c r="AH173" i="12"/>
  <c r="AI173" i="12" s="1"/>
  <c r="AH285" i="12"/>
  <c r="AI285" i="12" s="1"/>
  <c r="AH378" i="12"/>
  <c r="AI378" i="12" s="1"/>
  <c r="AH445" i="12"/>
  <c r="AI445" i="12" s="1"/>
  <c r="AH506" i="12"/>
  <c r="AI506" i="12" s="1"/>
  <c r="AH572" i="12"/>
  <c r="AI572" i="12" s="1"/>
  <c r="AH631" i="12"/>
  <c r="AI631" i="12" s="1"/>
  <c r="AH684" i="12"/>
  <c r="AI684" i="12" s="1"/>
  <c r="AH749" i="12"/>
  <c r="AI749" i="12" s="1"/>
  <c r="AH807" i="12"/>
  <c r="AI807" i="12" s="1"/>
  <c r="AH861" i="12"/>
  <c r="AI861" i="12" s="1"/>
  <c r="AH922" i="12"/>
  <c r="AI922" i="12" s="1"/>
  <c r="AH975" i="12"/>
  <c r="AI975" i="12" s="1"/>
  <c r="AH1028" i="12"/>
  <c r="AI1028" i="12" s="1"/>
  <c r="AH1090" i="12"/>
  <c r="AI1090" i="12" s="1"/>
  <c r="AH1142" i="12"/>
  <c r="AI1142" i="12" s="1"/>
  <c r="AH180" i="12"/>
  <c r="AI180" i="12" s="1"/>
  <c r="AH286" i="12"/>
  <c r="AI286" i="12" s="1"/>
  <c r="AH379" i="12"/>
  <c r="AI379" i="12" s="1"/>
  <c r="AH446" i="12"/>
  <c r="AI446" i="12" s="1"/>
  <c r="AH507" i="12"/>
  <c r="AI507" i="12" s="1"/>
  <c r="AH573" i="12"/>
  <c r="AI573" i="12" s="1"/>
  <c r="AH632" i="12"/>
  <c r="AI632" i="12" s="1"/>
  <c r="AH685" i="12"/>
  <c r="AI685" i="12" s="1"/>
  <c r="AH753" i="12"/>
  <c r="AI753" i="12" s="1"/>
  <c r="AH808" i="12"/>
  <c r="AI808" i="12" s="1"/>
  <c r="AH862" i="12"/>
  <c r="AI862" i="12" s="1"/>
  <c r="AH923" i="12"/>
  <c r="AI923" i="12" s="1"/>
  <c r="AH977" i="12"/>
  <c r="AI977" i="12" s="1"/>
  <c r="AH1029" i="12"/>
  <c r="AI1029" i="12" s="1"/>
  <c r="AH1091" i="12"/>
  <c r="AI1091" i="12" s="1"/>
  <c r="AH1143" i="12"/>
  <c r="AI1143" i="12" s="1"/>
  <c r="AH197" i="12"/>
  <c r="AI197" i="12" s="1"/>
  <c r="AH292" i="12"/>
  <c r="AI292" i="12" s="1"/>
  <c r="AH387" i="12"/>
  <c r="AI387" i="12" s="1"/>
  <c r="AH450" i="12"/>
  <c r="AI450" i="12" s="1"/>
  <c r="AH519" i="12"/>
  <c r="AI519" i="12" s="1"/>
  <c r="AH577" i="12"/>
  <c r="AI577" i="12" s="1"/>
  <c r="AH635" i="12"/>
  <c r="AI635" i="12" s="1"/>
  <c r="AH699" i="12"/>
  <c r="AI699" i="12" s="1"/>
  <c r="AH760" i="12"/>
  <c r="AI760" i="12" s="1"/>
  <c r="AH811" i="12"/>
  <c r="AI811" i="12" s="1"/>
  <c r="AH873" i="12"/>
  <c r="AI873" i="12" s="1"/>
  <c r="AH926" i="12"/>
  <c r="AI926" i="12" s="1"/>
  <c r="AH982" i="12"/>
  <c r="AI982" i="12" s="1"/>
  <c r="AH1039" i="12"/>
  <c r="AI1039" i="12" s="1"/>
  <c r="AH1094" i="12"/>
  <c r="AI1094" i="12" s="1"/>
  <c r="AH1146" i="12"/>
  <c r="AI1146" i="12" s="1"/>
  <c r="AH198" i="12"/>
  <c r="AI198" i="12" s="1"/>
  <c r="AH294" i="12"/>
  <c r="AI294" i="12" s="1"/>
  <c r="AH388" i="12"/>
  <c r="AI388" i="12" s="1"/>
  <c r="AH451" i="12"/>
  <c r="AI451" i="12" s="1"/>
  <c r="AH521" i="12"/>
  <c r="AI521" i="12" s="1"/>
  <c r="AH578" i="12"/>
  <c r="AI578" i="12" s="1"/>
  <c r="AH637" i="12"/>
  <c r="AI637" i="12" s="1"/>
  <c r="AH702" i="12"/>
  <c r="AI702" i="12" s="1"/>
  <c r="AH761" i="12"/>
  <c r="AI761" i="12" s="1"/>
  <c r="AH812" i="12"/>
  <c r="AI812" i="12" s="1"/>
  <c r="AH874" i="12"/>
  <c r="AI874" i="12" s="1"/>
  <c r="AH927" i="12"/>
  <c r="AI927" i="12" s="1"/>
  <c r="AH983" i="12"/>
  <c r="AI983" i="12" s="1"/>
  <c r="AH1041" i="12"/>
  <c r="AI1041" i="12" s="1"/>
  <c r="AH1095" i="12"/>
  <c r="AI1095" i="12" s="1"/>
  <c r="AH1147" i="12"/>
  <c r="AI1147" i="12" s="1"/>
  <c r="AH201" i="12"/>
  <c r="AI201" i="12" s="1"/>
  <c r="AH295" i="12"/>
  <c r="AI295" i="12" s="1"/>
  <c r="AH390" i="12"/>
  <c r="AI390" i="12" s="1"/>
  <c r="AH452" i="12"/>
  <c r="AI452" i="12" s="1"/>
  <c r="AH523" i="12"/>
  <c r="AI523" i="12" s="1"/>
  <c r="AH579" i="12"/>
  <c r="AI579" i="12" s="1"/>
  <c r="AH638" i="12"/>
  <c r="AI638" i="12" s="1"/>
  <c r="AH705" i="12"/>
  <c r="AI705" i="12" s="1"/>
  <c r="AH762" i="12"/>
  <c r="AI762" i="12" s="1"/>
  <c r="AH813" i="12"/>
  <c r="AI813" i="12" s="1"/>
  <c r="AH876" i="12"/>
  <c r="AI876" i="12" s="1"/>
  <c r="AH929" i="12"/>
  <c r="AI929" i="12" s="1"/>
  <c r="AH984" i="12"/>
  <c r="AI984" i="12" s="1"/>
  <c r="AH1047" i="12"/>
  <c r="AI1047" i="12" s="1"/>
  <c r="AH1096" i="12"/>
  <c r="AI1096" i="12" s="1"/>
  <c r="AH1148" i="12"/>
  <c r="AI1148" i="12" s="1"/>
  <c r="AH212" i="12"/>
  <c r="AI212" i="12" s="1"/>
  <c r="AH296" i="12"/>
  <c r="AI296" i="12" s="1"/>
  <c r="AH393" i="12"/>
  <c r="AI393" i="12" s="1"/>
  <c r="AH453" i="12"/>
  <c r="AI453" i="12" s="1"/>
  <c r="AH524" i="12"/>
  <c r="AI524" i="12" s="1"/>
  <c r="AH583" i="12"/>
  <c r="AI583" i="12" s="1"/>
  <c r="AH641" i="12"/>
  <c r="AI641" i="12" s="1"/>
  <c r="AH706" i="12"/>
  <c r="AI706" i="12" s="1"/>
  <c r="AH764" i="12"/>
  <c r="AI764" i="12" s="1"/>
  <c r="AH820" i="12"/>
  <c r="AI820" i="12" s="1"/>
  <c r="AH877" i="12"/>
  <c r="AI877" i="12" s="1"/>
  <c r="AH933" i="12"/>
  <c r="AI933" i="12" s="1"/>
  <c r="AH985" i="12"/>
  <c r="AI985" i="12" s="1"/>
  <c r="AH1048" i="12"/>
  <c r="AI1048" i="12" s="1"/>
  <c r="AH1099" i="12"/>
  <c r="AI1099" i="12" s="1"/>
  <c r="AH1149" i="12"/>
  <c r="AI1149" i="12" s="1"/>
  <c r="AH213" i="12"/>
  <c r="AI213" i="12" s="1"/>
  <c r="AH297" i="12"/>
  <c r="AI297" i="12" s="1"/>
  <c r="AH394" i="12"/>
  <c r="AI394" i="12" s="1"/>
  <c r="AH454" i="12"/>
  <c r="AI454" i="12" s="1"/>
  <c r="AH525" i="12"/>
  <c r="AI525" i="12" s="1"/>
  <c r="AH584" i="12"/>
  <c r="AI584" i="12" s="1"/>
  <c r="AH642" i="12"/>
  <c r="AI642" i="12" s="1"/>
  <c r="AH707" i="12"/>
  <c r="AI707" i="12" s="1"/>
  <c r="AH765" i="12"/>
  <c r="AI765" i="12" s="1"/>
  <c r="AH821" i="12"/>
  <c r="AI821" i="12" s="1"/>
  <c r="AH879" i="12"/>
  <c r="AI879" i="12" s="1"/>
  <c r="AH934" i="12"/>
  <c r="AI934" i="12" s="1"/>
  <c r="AH987" i="12"/>
  <c r="AI987" i="12" s="1"/>
  <c r="AH1049" i="12"/>
  <c r="AI1049" i="12" s="1"/>
  <c r="AH1100" i="12"/>
  <c r="AI1100" i="12" s="1"/>
  <c r="AH1150" i="12"/>
  <c r="AI1150" i="12" s="1"/>
  <c r="AH222" i="12"/>
  <c r="AI222" i="12" s="1"/>
  <c r="AH314" i="12"/>
  <c r="AI314" i="12" s="1"/>
  <c r="AH396" i="12"/>
  <c r="AI396" i="12" s="1"/>
  <c r="AH456" i="12"/>
  <c r="AI456" i="12" s="1"/>
  <c r="AH532" i="12"/>
  <c r="AI532" i="12" s="1"/>
  <c r="AH586" i="12"/>
  <c r="AI586" i="12" s="1"/>
  <c r="AH644" i="12"/>
  <c r="AI644" i="12" s="1"/>
  <c r="AH709" i="12"/>
  <c r="AI709" i="12" s="1"/>
  <c r="AH767" i="12"/>
  <c r="AI767" i="12" s="1"/>
  <c r="AH823" i="12"/>
  <c r="AI823" i="12" s="1"/>
  <c r="AH884" i="12"/>
  <c r="AI884" i="12" s="1"/>
  <c r="AH936" i="12"/>
  <c r="AI936" i="12" s="1"/>
  <c r="AH989" i="12"/>
  <c r="AI989" i="12" s="1"/>
  <c r="AH1051" i="12"/>
  <c r="AI1051" i="12" s="1"/>
  <c r="AH1103" i="12"/>
  <c r="AI1103" i="12" s="1"/>
  <c r="AH1153" i="12"/>
  <c r="AI1153" i="12" s="1"/>
  <c r="AH225" i="12"/>
  <c r="AI225" i="12" s="1"/>
  <c r="AH315" i="12"/>
  <c r="AI315" i="12" s="1"/>
  <c r="AH397" i="12"/>
  <c r="AI397" i="12" s="1"/>
  <c r="AH459" i="12"/>
  <c r="AI459" i="12" s="1"/>
  <c r="AH533" i="12"/>
  <c r="AI533" i="12" s="1"/>
  <c r="AH587" i="12"/>
  <c r="AI587" i="12" s="1"/>
  <c r="AH645" i="12"/>
  <c r="AI645" i="12" s="1"/>
  <c r="AH710" i="12"/>
  <c r="AI710" i="12" s="1"/>
  <c r="AH769" i="12"/>
  <c r="AI769" i="12" s="1"/>
  <c r="AH824" i="12"/>
  <c r="AI824" i="12" s="1"/>
  <c r="AH885" i="12"/>
  <c r="AI885" i="12" s="1"/>
  <c r="AH937" i="12"/>
  <c r="AI937" i="12" s="1"/>
  <c r="AH990" i="12"/>
  <c r="AI990" i="12" s="1"/>
  <c r="AH1052" i="12"/>
  <c r="AI1052" i="12" s="1"/>
  <c r="AH1105" i="12"/>
  <c r="AI1105" i="12" s="1"/>
  <c r="AH228" i="12"/>
  <c r="AI228" i="12" s="1"/>
  <c r="AH328" i="12"/>
  <c r="AI328" i="12" s="1"/>
  <c r="AH405" i="12"/>
  <c r="AI405" i="12" s="1"/>
  <c r="AH477" i="12"/>
  <c r="AI477" i="12" s="1"/>
  <c r="AH536" i="12"/>
  <c r="AI536" i="12" s="1"/>
  <c r="AH593" i="12"/>
  <c r="AI593" i="12" s="1"/>
  <c r="AH660" i="12"/>
  <c r="AI660" i="12" s="1"/>
  <c r="AH714" i="12"/>
  <c r="AI714" i="12" s="1"/>
  <c r="AH772" i="12"/>
  <c r="AI772" i="12" s="1"/>
  <c r="AH836" i="12"/>
  <c r="AI836" i="12" s="1"/>
  <c r="AH888" i="12"/>
  <c r="AI888" i="12" s="1"/>
  <c r="AH940" i="12"/>
  <c r="AI940" i="12" s="1"/>
  <c r="AH1001" i="12"/>
  <c r="AI1001" i="12" s="1"/>
  <c r="AH1055" i="12"/>
  <c r="AI1055" i="12" s="1"/>
  <c r="AH1109" i="12"/>
  <c r="AI1109" i="12" s="1"/>
  <c r="AH261" i="12"/>
  <c r="AI261" i="12" s="1"/>
  <c r="AH411" i="12"/>
  <c r="AI411" i="12" s="1"/>
  <c r="AH534" i="12"/>
  <c r="AI534" i="12" s="1"/>
  <c r="AH268" i="12"/>
  <c r="AI268" i="12" s="1"/>
  <c r="AH422" i="12"/>
  <c r="AI422" i="12" s="1"/>
  <c r="AH535" i="12"/>
  <c r="AI535" i="12" s="1"/>
  <c r="AH618" i="12"/>
  <c r="AI618" i="12" s="1"/>
  <c r="AH728" i="12"/>
  <c r="AI728" i="12" s="1"/>
  <c r="AH837" i="12"/>
  <c r="AI837" i="12" s="1"/>
  <c r="AH918" i="12"/>
  <c r="AI918" i="12" s="1"/>
  <c r="AH269" i="12"/>
  <c r="AI269" i="12" s="1"/>
  <c r="AH423" i="12"/>
  <c r="AI423" i="12" s="1"/>
  <c r="AH538" i="12"/>
  <c r="AI538" i="12" s="1"/>
  <c r="AH625" i="12"/>
  <c r="AI625" i="12" s="1"/>
  <c r="AH729" i="12"/>
  <c r="AI729" i="12" s="1"/>
  <c r="AH838" i="12"/>
  <c r="AI838" i="12" s="1"/>
  <c r="AH278" i="12"/>
  <c r="AI278" i="12" s="1"/>
  <c r="AH425" i="12"/>
  <c r="AI425" i="12" s="1"/>
  <c r="AH539" i="12"/>
  <c r="AI539" i="12" s="1"/>
  <c r="AH633" i="12"/>
  <c r="AI633" i="12" s="1"/>
  <c r="AH730" i="12"/>
  <c r="AI730" i="12" s="1"/>
  <c r="AH839" i="12"/>
  <c r="AI839" i="12" s="1"/>
  <c r="AH925" i="12"/>
  <c r="AI925" i="12" s="1"/>
  <c r="AH1018" i="12"/>
  <c r="AI1018" i="12" s="1"/>
  <c r="AH1113" i="12"/>
  <c r="AI1113" i="12" s="1"/>
  <c r="AH289" i="12"/>
  <c r="AI289" i="12" s="1"/>
  <c r="AH426" i="12"/>
  <c r="AI426" i="12" s="1"/>
  <c r="AH540" i="12"/>
  <c r="AI540" i="12" s="1"/>
  <c r="AH634" i="12"/>
  <c r="AI634" i="12" s="1"/>
  <c r="AH731" i="12"/>
  <c r="AI731" i="12" s="1"/>
  <c r="AH840" i="12"/>
  <c r="AI840" i="12" s="1"/>
  <c r="AH935" i="12"/>
  <c r="AI935" i="12" s="1"/>
  <c r="AH1019" i="12"/>
  <c r="AI1019" i="12" s="1"/>
  <c r="AH1114" i="12"/>
  <c r="AI1114" i="12" s="1"/>
  <c r="AH291" i="12"/>
  <c r="AI291" i="12" s="1"/>
  <c r="AH427" i="12"/>
  <c r="AI427" i="12" s="1"/>
  <c r="AH541" i="12"/>
  <c r="AI541" i="12" s="1"/>
  <c r="AH643" i="12"/>
  <c r="AI643" i="12" s="1"/>
  <c r="AH732" i="12"/>
  <c r="AI732" i="12" s="1"/>
  <c r="AH841" i="12"/>
  <c r="AI841" i="12" s="1"/>
  <c r="AH938" i="12"/>
  <c r="AI938" i="12" s="1"/>
  <c r="AH1020" i="12"/>
  <c r="AI1020" i="12" s="1"/>
  <c r="AH1124" i="12"/>
  <c r="AI1124" i="12" s="1"/>
  <c r="AH155" i="12"/>
  <c r="AI155" i="12" s="1"/>
  <c r="AH326" i="12"/>
  <c r="AI326" i="12" s="1"/>
  <c r="AH436" i="12"/>
  <c r="AI436" i="12" s="1"/>
  <c r="AH547" i="12"/>
  <c r="AI547" i="12" s="1"/>
  <c r="AH661" i="12"/>
  <c r="AI661" i="12" s="1"/>
  <c r="AH745" i="12"/>
  <c r="AI745" i="12" s="1"/>
  <c r="AH844" i="12"/>
  <c r="AI844" i="12" s="1"/>
  <c r="AH943" i="12"/>
  <c r="AI943" i="12" s="1"/>
  <c r="AH1030" i="12"/>
  <c r="AI1030" i="12" s="1"/>
  <c r="AH1128" i="12"/>
  <c r="AI1128" i="12" s="1"/>
  <c r="AH157" i="12"/>
  <c r="AI157" i="12" s="1"/>
  <c r="AH329" i="12"/>
  <c r="AI329" i="12" s="1"/>
  <c r="AH440" i="12"/>
  <c r="AI440" i="12" s="1"/>
  <c r="AH548" i="12"/>
  <c r="AI548" i="12" s="1"/>
  <c r="AH664" i="12"/>
  <c r="AI664" i="12" s="1"/>
  <c r="AH757" i="12"/>
  <c r="AI757" i="12" s="1"/>
  <c r="AH847" i="12"/>
  <c r="AI847" i="12" s="1"/>
  <c r="AH158" i="12"/>
  <c r="AI158" i="12" s="1"/>
  <c r="AH162" i="12"/>
  <c r="AI162" i="12" s="1"/>
  <c r="AH332" i="12"/>
  <c r="AI332" i="12" s="1"/>
  <c r="AH449" i="12"/>
  <c r="AI449" i="12" s="1"/>
  <c r="AH550" i="12"/>
  <c r="AI550" i="12" s="1"/>
  <c r="AH666" i="12"/>
  <c r="AI666" i="12" s="1"/>
  <c r="AH766" i="12"/>
  <c r="AI766" i="12" s="1"/>
  <c r="AH164" i="12"/>
  <c r="AI164" i="12" s="1"/>
  <c r="AH341" i="12"/>
  <c r="AI341" i="12" s="1"/>
  <c r="AH472" i="12"/>
  <c r="AI472" i="12" s="1"/>
  <c r="AH552" i="12"/>
  <c r="AI552" i="12" s="1"/>
  <c r="AH668" i="12"/>
  <c r="AI668" i="12" s="1"/>
  <c r="AH771" i="12"/>
  <c r="AI771" i="12" s="1"/>
  <c r="AH854" i="12"/>
  <c r="AI854" i="12" s="1"/>
  <c r="AH165" i="12"/>
  <c r="AI165" i="12" s="1"/>
  <c r="AH342" i="12"/>
  <c r="AI342" i="12" s="1"/>
  <c r="AH473" i="12"/>
  <c r="AI473" i="12" s="1"/>
  <c r="AH553" i="12"/>
  <c r="AI553" i="12" s="1"/>
  <c r="AH669" i="12"/>
  <c r="AI669" i="12" s="1"/>
  <c r="AH773" i="12"/>
  <c r="AI773" i="12" s="1"/>
  <c r="AH858" i="12"/>
  <c r="AI858" i="12" s="1"/>
  <c r="AH961" i="12"/>
  <c r="AI961" i="12" s="1"/>
  <c r="AH1059" i="12"/>
  <c r="AI1059" i="12" s="1"/>
  <c r="AH1144" i="12"/>
  <c r="AI1144" i="12" s="1"/>
  <c r="AH168" i="12"/>
  <c r="AI168" i="12" s="1"/>
  <c r="AH347" i="12"/>
  <c r="AI347" i="12" s="1"/>
  <c r="AH478" i="12"/>
  <c r="AI478" i="12" s="1"/>
  <c r="AH568" i="12"/>
  <c r="AI568" i="12" s="1"/>
  <c r="AH670" i="12"/>
  <c r="AI670" i="12" s="1"/>
  <c r="AH774" i="12"/>
  <c r="AI774" i="12" s="1"/>
  <c r="AH863" i="12"/>
  <c r="AI863" i="12" s="1"/>
  <c r="AH962" i="12"/>
  <c r="AI962" i="12" s="1"/>
  <c r="AH1060" i="12"/>
  <c r="AI1060" i="12" s="1"/>
  <c r="AH1145" i="12"/>
  <c r="AI1145" i="12" s="1"/>
  <c r="AH182" i="12"/>
  <c r="AI182" i="12" s="1"/>
  <c r="AH353" i="12"/>
  <c r="AI353" i="12" s="1"/>
  <c r="AH483" i="12"/>
  <c r="AI483" i="12" s="1"/>
  <c r="AH585" i="12"/>
  <c r="AI585" i="12" s="1"/>
  <c r="AH676" i="12"/>
  <c r="AI676" i="12" s="1"/>
  <c r="AH779" i="12"/>
  <c r="AI779" i="12" s="1"/>
  <c r="AH886" i="12"/>
  <c r="AI886" i="12" s="1"/>
  <c r="AH965" i="12"/>
  <c r="AI965" i="12" s="1"/>
  <c r="AH1064" i="12"/>
  <c r="AI1064" i="12" s="1"/>
  <c r="AH214" i="12"/>
  <c r="AI214" i="12" s="1"/>
  <c r="AH354" i="12"/>
  <c r="AI354" i="12" s="1"/>
  <c r="AH484" i="12"/>
  <c r="AI484" i="12" s="1"/>
  <c r="AH588" i="12"/>
  <c r="AI588" i="12" s="1"/>
  <c r="AH677" i="12"/>
  <c r="AI677" i="12" s="1"/>
  <c r="AH790" i="12"/>
  <c r="AI790" i="12" s="1"/>
  <c r="AH887" i="12"/>
  <c r="AI887" i="12" s="1"/>
  <c r="AH966" i="12"/>
  <c r="AI966" i="12" s="1"/>
  <c r="AH1065" i="12"/>
  <c r="AI1065" i="12" s="1"/>
  <c r="AH381" i="12"/>
  <c r="AI381" i="12" s="1"/>
  <c r="AH575" i="12"/>
  <c r="AI575" i="12" s="1"/>
  <c r="AH727" i="12"/>
  <c r="AI727" i="12" s="1"/>
  <c r="AH898" i="12"/>
  <c r="AI898" i="12" s="1"/>
  <c r="AH1017" i="12"/>
  <c r="AI1017" i="12" s="1"/>
  <c r="AH1151" i="12"/>
  <c r="AI1151" i="12" s="1"/>
  <c r="AH385" i="12"/>
  <c r="AI385" i="12" s="1"/>
  <c r="AH589" i="12"/>
  <c r="AI589" i="12" s="1"/>
  <c r="AH733" i="12"/>
  <c r="AI733" i="12" s="1"/>
  <c r="AH899" i="12"/>
  <c r="AI899" i="12" s="1"/>
  <c r="AH1021" i="12"/>
  <c r="AI1021" i="12" s="1"/>
  <c r="AH395" i="12"/>
  <c r="AI395" i="12" s="1"/>
  <c r="AH596" i="12"/>
  <c r="AI596" i="12" s="1"/>
  <c r="AH734" i="12"/>
  <c r="AI734" i="12" s="1"/>
  <c r="AH900" i="12"/>
  <c r="AI900" i="12" s="1"/>
  <c r="AH1025" i="12"/>
  <c r="AI1025" i="12" s="1"/>
  <c r="AH401" i="12"/>
  <c r="AI401" i="12" s="1"/>
  <c r="AH597" i="12"/>
  <c r="AI597" i="12" s="1"/>
  <c r="AH758" i="12"/>
  <c r="AI758" i="12" s="1"/>
  <c r="AH901" i="12"/>
  <c r="AI901" i="12" s="1"/>
  <c r="AH1031" i="12"/>
  <c r="AI1031" i="12" s="1"/>
  <c r="AH404" i="12"/>
  <c r="AI404" i="12" s="1"/>
  <c r="AH599" i="12"/>
  <c r="AI599" i="12" s="1"/>
  <c r="AH770" i="12"/>
  <c r="AI770" i="12" s="1"/>
  <c r="AH902" i="12"/>
  <c r="AI902" i="12" s="1"/>
  <c r="AH1050" i="12"/>
  <c r="AI1050" i="12" s="1"/>
  <c r="AH406" i="12"/>
  <c r="AI406" i="12" s="1"/>
  <c r="AH600" i="12"/>
  <c r="AI600" i="12" s="1"/>
  <c r="AH775" i="12"/>
  <c r="AI775" i="12" s="1"/>
  <c r="AH903" i="12"/>
  <c r="AI903" i="12" s="1"/>
  <c r="AH1053" i="12"/>
  <c r="AI1053" i="12" s="1"/>
  <c r="AH163" i="12"/>
  <c r="AI163" i="12" s="1"/>
  <c r="AH410" i="12"/>
  <c r="AI410" i="12" s="1"/>
  <c r="AH611" i="12"/>
  <c r="AI611" i="12" s="1"/>
  <c r="AH794" i="12"/>
  <c r="AI794" i="12" s="1"/>
  <c r="AH924" i="12"/>
  <c r="AI924" i="12" s="1"/>
  <c r="AH1062" i="12"/>
  <c r="AI1062" i="12" s="1"/>
  <c r="AH170" i="12"/>
  <c r="AI170" i="12" s="1"/>
  <c r="AH428" i="12"/>
  <c r="AI428" i="12" s="1"/>
  <c r="AH613" i="12"/>
  <c r="AI613" i="12" s="1"/>
  <c r="AH795" i="12"/>
  <c r="AI795" i="12" s="1"/>
  <c r="AH939" i="12"/>
  <c r="AI939" i="12" s="1"/>
  <c r="AH1063" i="12"/>
  <c r="AI1063" i="12" s="1"/>
  <c r="AH181" i="12"/>
  <c r="AI181" i="12" s="1"/>
  <c r="AH433" i="12"/>
  <c r="AI433" i="12" s="1"/>
  <c r="AH614" i="12"/>
  <c r="AI614" i="12" s="1"/>
  <c r="AH797" i="12"/>
  <c r="AI797" i="12" s="1"/>
  <c r="AH941" i="12"/>
  <c r="AI941" i="12" s="1"/>
  <c r="AH1066" i="12"/>
  <c r="AI1066" i="12" s="1"/>
  <c r="AH226" i="12"/>
  <c r="AI226" i="12" s="1"/>
  <c r="AH447" i="12"/>
  <c r="AI447" i="12" s="1"/>
  <c r="AH615" i="12"/>
  <c r="AI615" i="12" s="1"/>
  <c r="AH798" i="12"/>
  <c r="AI798" i="12" s="1"/>
  <c r="AH945" i="12"/>
  <c r="AI945" i="12" s="1"/>
  <c r="AH1067" i="12"/>
  <c r="AI1067" i="12" s="1"/>
  <c r="AH227" i="12"/>
  <c r="AI227" i="12" s="1"/>
  <c r="AH455" i="12"/>
  <c r="AI455" i="12" s="1"/>
  <c r="AH616" i="12"/>
  <c r="AI616" i="12" s="1"/>
  <c r="AH799" i="12"/>
  <c r="AI799" i="12" s="1"/>
  <c r="AH948" i="12"/>
  <c r="AI948" i="12" s="1"/>
  <c r="AH1068" i="12"/>
  <c r="AI1068" i="12" s="1"/>
  <c r="AH229" i="12"/>
  <c r="AI229" i="12" s="1"/>
  <c r="AH481" i="12"/>
  <c r="AI481" i="12" s="1"/>
  <c r="AH617" i="12"/>
  <c r="AI617" i="12" s="1"/>
  <c r="AH801" i="12"/>
  <c r="AI801" i="12" s="1"/>
  <c r="AH950" i="12"/>
  <c r="AI950" i="12" s="1"/>
  <c r="AH1069" i="12"/>
  <c r="AI1069" i="12" s="1"/>
  <c r="AH230" i="12"/>
  <c r="AI230" i="12" s="1"/>
  <c r="AH482" i="12"/>
  <c r="AI482" i="12" s="1"/>
  <c r="AH652" i="12"/>
  <c r="AI652" i="12" s="1"/>
  <c r="AH803" i="12"/>
  <c r="AI803" i="12" s="1"/>
  <c r="AH957" i="12"/>
  <c r="AI957" i="12" s="1"/>
  <c r="AH1071" i="12"/>
  <c r="AI1071" i="12" s="1"/>
  <c r="AH235" i="12"/>
  <c r="AI235" i="12" s="1"/>
  <c r="AH489" i="12"/>
  <c r="AI489" i="12" s="1"/>
  <c r="AH673" i="12"/>
  <c r="AI673" i="12" s="1"/>
  <c r="AH831" i="12"/>
  <c r="AI831" i="12" s="1"/>
  <c r="AH970" i="12"/>
  <c r="AI970" i="12" s="1"/>
  <c r="AH1093" i="12"/>
  <c r="AI1093" i="12" s="1"/>
  <c r="AH321" i="12"/>
  <c r="AI321" i="12" s="1"/>
  <c r="AH679" i="12"/>
  <c r="AI679" i="12" s="1"/>
  <c r="AH958" i="12"/>
  <c r="AI958" i="12" s="1"/>
  <c r="AH1132" i="12"/>
  <c r="AI1132" i="12" s="1"/>
  <c r="AH330" i="12"/>
  <c r="AI330" i="12" s="1"/>
  <c r="AH681" i="12"/>
  <c r="AI681" i="12" s="1"/>
  <c r="AH963" i="12"/>
  <c r="AI963" i="12" s="1"/>
  <c r="AH1137" i="12"/>
  <c r="AI1137" i="12" s="1"/>
  <c r="AH333" i="12"/>
  <c r="AI333" i="12" s="1"/>
  <c r="AH689" i="12"/>
  <c r="AI689" i="12" s="1"/>
  <c r="AH964" i="12"/>
  <c r="AI964" i="12" s="1"/>
  <c r="AH349" i="12"/>
  <c r="AI349" i="12" s="1"/>
  <c r="AH692" i="12"/>
  <c r="AI692" i="12" s="1"/>
  <c r="AH980" i="12"/>
  <c r="AI980" i="12" s="1"/>
  <c r="AH350" i="12"/>
  <c r="AI350" i="12" s="1"/>
  <c r="AH708" i="12"/>
  <c r="AI708" i="12" s="1"/>
  <c r="AH981" i="12"/>
  <c r="AI981" i="12" s="1"/>
  <c r="AH355" i="12"/>
  <c r="AI355" i="12" s="1"/>
  <c r="AH711" i="12"/>
  <c r="AI711" i="12" s="1"/>
  <c r="AH988" i="12"/>
  <c r="AI988" i="12" s="1"/>
  <c r="AH408" i="12"/>
  <c r="AI408" i="12" s="1"/>
  <c r="AH721" i="12"/>
  <c r="AI721" i="12" s="1"/>
  <c r="AH1002" i="12"/>
  <c r="AI1002" i="12" s="1"/>
  <c r="AH409" i="12"/>
  <c r="AI409" i="12" s="1"/>
  <c r="AH724" i="12"/>
  <c r="AI724" i="12" s="1"/>
  <c r="AH1003" i="12"/>
  <c r="AI1003" i="12" s="1"/>
  <c r="AH485" i="12"/>
  <c r="AI485" i="12" s="1"/>
  <c r="AH725" i="12"/>
  <c r="AI725" i="12" s="1"/>
  <c r="AH1007" i="12"/>
  <c r="AI1007" i="12" s="1"/>
  <c r="AH486" i="12"/>
  <c r="AI486" i="12" s="1"/>
  <c r="AH726" i="12"/>
  <c r="AI726" i="12" s="1"/>
  <c r="AH1009" i="12"/>
  <c r="AI1009" i="12" s="1"/>
  <c r="AH490" i="12"/>
  <c r="AI490" i="12" s="1"/>
  <c r="AH791" i="12"/>
  <c r="AI791" i="12" s="1"/>
  <c r="AH1013" i="12"/>
  <c r="AI1013" i="12" s="1"/>
  <c r="AH491" i="12"/>
  <c r="AI491" i="12" s="1"/>
  <c r="AH809" i="12"/>
  <c r="AI809" i="12" s="1"/>
  <c r="AH1014" i="12"/>
  <c r="AI1014" i="12" s="1"/>
  <c r="AH509" i="12"/>
  <c r="AI509" i="12" s="1"/>
  <c r="AH842" i="12"/>
  <c r="AI842" i="12" s="1"/>
  <c r="AH1073" i="12"/>
  <c r="AI1073" i="12" s="1"/>
  <c r="AH510" i="12"/>
  <c r="AI510" i="12" s="1"/>
  <c r="AH843" i="12"/>
  <c r="AI843" i="12" s="1"/>
  <c r="AH1085" i="12"/>
  <c r="AI1085" i="12" s="1"/>
  <c r="AH244" i="12"/>
  <c r="AI244" i="12" s="1"/>
  <c r="AH881" i="12"/>
  <c r="AI881" i="12" s="1"/>
  <c r="AH257" i="12"/>
  <c r="AI257" i="12" s="1"/>
  <c r="AH890" i="12"/>
  <c r="AI890" i="12" s="1"/>
  <c r="AH298" i="12"/>
  <c r="AI298" i="12" s="1"/>
  <c r="AH894" i="12"/>
  <c r="AI894" i="12" s="1"/>
  <c r="AH356" i="12"/>
  <c r="AI356" i="12" s="1"/>
  <c r="AH895" i="12"/>
  <c r="AI895" i="12" s="1"/>
  <c r="AH358" i="12"/>
  <c r="AI358" i="12" s="1"/>
  <c r="AH897" i="12"/>
  <c r="AI897" i="12" s="1"/>
  <c r="AH487" i="12"/>
  <c r="AI487" i="12" s="1"/>
  <c r="AH904" i="12"/>
  <c r="AI904" i="12" s="1"/>
  <c r="AH493" i="12"/>
  <c r="AI493" i="12" s="1"/>
  <c r="AH998" i="12"/>
  <c r="AI998" i="12" s="1"/>
  <c r="AH529" i="12"/>
  <c r="AI529" i="12" s="1"/>
  <c r="AH1012" i="12"/>
  <c r="AI1012" i="12" s="1"/>
  <c r="AH545" i="12"/>
  <c r="AI545" i="12" s="1"/>
  <c r="AH1015" i="12"/>
  <c r="AI1015" i="12" s="1"/>
  <c r="AH551" i="12"/>
  <c r="AI551" i="12" s="1"/>
  <c r="AH1092" i="12"/>
  <c r="AI1092" i="12" s="1"/>
  <c r="AH574" i="12"/>
  <c r="AI574" i="12" s="1"/>
  <c r="AH1101" i="12"/>
  <c r="AI1101" i="12" s="1"/>
  <c r="AH602" i="12"/>
  <c r="AI602" i="12" s="1"/>
  <c r="AH1106" i="12"/>
  <c r="AI1106" i="12" s="1"/>
  <c r="AH653" i="12"/>
  <c r="AI653" i="12" s="1"/>
  <c r="AH1110" i="12"/>
  <c r="AI1110" i="12" s="1"/>
  <c r="AH822" i="12"/>
  <c r="AI822" i="12" s="1"/>
  <c r="AH833" i="12"/>
  <c r="AI833" i="12" s="1"/>
  <c r="AH849" i="12"/>
  <c r="AI849" i="12" s="1"/>
  <c r="AH852" i="12"/>
  <c r="AI852" i="12" s="1"/>
  <c r="AH853" i="12"/>
  <c r="AI853" i="12" s="1"/>
  <c r="AH865" i="12"/>
  <c r="AI865" i="12" s="1"/>
  <c r="AH999" i="12"/>
  <c r="AI999" i="12" s="1"/>
  <c r="AH1054" i="12"/>
  <c r="AI1054" i="12" s="1"/>
  <c r="AH1058" i="12"/>
  <c r="AI1058" i="12" s="1"/>
  <c r="AH1108" i="12"/>
  <c r="AI1108" i="12" s="1"/>
  <c r="AH1111" i="12"/>
  <c r="AI1111" i="12" s="1"/>
  <c r="AH1125" i="12"/>
  <c r="AI1125" i="12" s="1"/>
  <c r="AH231" i="12"/>
  <c r="AI231" i="12" s="1"/>
  <c r="AH1127" i="12"/>
  <c r="AI1127" i="12" s="1"/>
  <c r="AH236" i="12"/>
  <c r="AI236" i="12" s="1"/>
  <c r="AH1131" i="12"/>
  <c r="AI1131" i="12" s="1"/>
  <c r="AH258" i="12"/>
  <c r="AI258" i="12" s="1"/>
  <c r="AH232" i="12"/>
  <c r="AI232" i="12" s="1"/>
  <c r="AH233" i="12"/>
  <c r="AI233" i="12" s="1"/>
  <c r="AH492" i="12"/>
  <c r="AI492" i="12" s="1"/>
  <c r="AH500" i="12"/>
  <c r="AI500" i="12" s="1"/>
  <c r="AH549" i="12"/>
  <c r="AI549" i="12" s="1"/>
  <c r="AH610" i="12"/>
  <c r="AI610" i="12" s="1"/>
  <c r="AH665" i="12"/>
  <c r="AI665" i="12" s="1"/>
  <c r="AH667" i="12"/>
  <c r="AI667" i="12" s="1"/>
  <c r="AH674" i="12"/>
  <c r="AI674" i="12" s="1"/>
  <c r="AH717" i="12"/>
  <c r="AI717" i="12" s="1"/>
  <c r="AH776" i="12"/>
  <c r="AI776" i="12" s="1"/>
  <c r="AH905" i="12"/>
  <c r="AI905" i="12" s="1"/>
  <c r="AH1112" i="12"/>
  <c r="AI1112" i="12" s="1"/>
  <c r="AH546" i="12"/>
  <c r="AI546" i="12" s="1"/>
  <c r="AH712" i="12"/>
  <c r="AI712" i="12" s="1"/>
  <c r="AH810" i="12"/>
  <c r="AI810" i="12" s="1"/>
  <c r="AH891" i="12"/>
  <c r="AI891" i="12" s="1"/>
  <c r="AH1129" i="12"/>
  <c r="AI1129" i="12" s="1"/>
  <c r="AH1130" i="12"/>
  <c r="AI1130" i="12" s="1"/>
  <c r="AH4" i="12"/>
  <c r="AI4" i="12" s="1"/>
  <c r="AH61" i="12"/>
  <c r="AI61" i="12" s="1"/>
  <c r="AH35" i="12"/>
  <c r="AI35" i="12" s="1"/>
  <c r="AH125" i="12"/>
  <c r="AI125" i="12" s="1"/>
  <c r="X29" i="8"/>
  <c r="Y29" i="8" s="1"/>
  <c r="AH102" i="12"/>
  <c r="AI102" i="12" s="1"/>
  <c r="AH69" i="12"/>
  <c r="AI69" i="12" s="1"/>
  <c r="AH28" i="12"/>
  <c r="AI28" i="12" s="1"/>
  <c r="AH16" i="12"/>
  <c r="AI16" i="12" s="1"/>
  <c r="X54" i="10"/>
  <c r="Y54" i="10" s="1"/>
  <c r="X107" i="10"/>
  <c r="Y107" i="10" s="1"/>
  <c r="X89" i="10"/>
  <c r="Y89" i="10" s="1"/>
  <c r="X94" i="10"/>
  <c r="Y94" i="10" s="1"/>
  <c r="X34" i="8"/>
  <c r="Y34" i="8" s="1"/>
  <c r="X8" i="8"/>
  <c r="Y8" i="8" s="1"/>
  <c r="AH101" i="12"/>
  <c r="AI101" i="12" s="1"/>
  <c r="AH130" i="12"/>
  <c r="AI130" i="12" s="1"/>
  <c r="AH121" i="12"/>
  <c r="AI121" i="12" s="1"/>
  <c r="AH111" i="12"/>
  <c r="AI111" i="12" s="1"/>
  <c r="X51" i="10"/>
  <c r="Y51" i="10" s="1"/>
  <c r="X46" i="10"/>
  <c r="Y46" i="10" s="1"/>
  <c r="X43" i="10"/>
  <c r="Y43" i="10" s="1"/>
  <c r="X62" i="10"/>
  <c r="Y62" i="10" s="1"/>
  <c r="X28" i="8"/>
  <c r="Y28" i="8" s="1"/>
  <c r="X5" i="8"/>
  <c r="Y5" i="8" s="1"/>
  <c r="AH100" i="12"/>
  <c r="AI100" i="12" s="1"/>
  <c r="AH68" i="12"/>
  <c r="AI68" i="12" s="1"/>
  <c r="AH89" i="12"/>
  <c r="AI89" i="12" s="1"/>
  <c r="AH79" i="12"/>
  <c r="AI79" i="12" s="1"/>
  <c r="N32" i="5"/>
  <c r="O32" i="5" s="1"/>
  <c r="N11" i="5"/>
  <c r="O11" i="5" s="1"/>
  <c r="N16" i="5"/>
  <c r="O16" i="5" s="1"/>
  <c r="N65" i="5"/>
  <c r="O65" i="5" s="1"/>
  <c r="X31" i="10"/>
  <c r="Y31" i="10" s="1"/>
  <c r="X100" i="10"/>
  <c r="Y100" i="10" s="1"/>
  <c r="X130" i="10"/>
  <c r="Y130" i="10" s="1"/>
  <c r="X30" i="10"/>
  <c r="Y30" i="10" s="1"/>
  <c r="X27" i="8"/>
  <c r="Y27" i="8" s="1"/>
  <c r="AH135" i="12"/>
  <c r="AI135" i="12" s="1"/>
  <c r="AH98" i="12"/>
  <c r="AI98" i="12" s="1"/>
  <c r="AH129" i="12"/>
  <c r="AI129" i="12" s="1"/>
  <c r="AH57" i="12"/>
  <c r="AI57" i="12" s="1"/>
  <c r="AH47" i="12"/>
  <c r="AI47" i="12" s="1"/>
  <c r="N72" i="5"/>
  <c r="O72" i="5" s="1"/>
  <c r="N102" i="5"/>
  <c r="O102" i="5" s="1"/>
  <c r="N95" i="5"/>
  <c r="O95" i="5" s="1"/>
  <c r="N26" i="5"/>
  <c r="O26" i="5" s="1"/>
  <c r="AH82" i="12"/>
  <c r="AI82" i="12" s="1"/>
  <c r="X123" i="10"/>
  <c r="Y123" i="10" s="1"/>
  <c r="X15" i="8"/>
  <c r="Y15" i="8" s="1"/>
  <c r="AH137" i="12"/>
  <c r="AI137" i="12" s="1"/>
  <c r="AH73" i="12"/>
  <c r="AI73" i="12" s="1"/>
  <c r="AH67" i="12"/>
  <c r="AI67" i="12" s="1"/>
  <c r="AH25" i="12"/>
  <c r="AI25" i="12" s="1"/>
  <c r="AH15" i="12"/>
  <c r="AI15" i="12" s="1"/>
  <c r="AH128" i="12"/>
  <c r="AI128" i="12" s="1"/>
  <c r="AH126" i="12"/>
  <c r="AI126" i="12" s="1"/>
  <c r="AH120" i="12"/>
  <c r="AI120" i="12" s="1"/>
  <c r="AH110" i="12"/>
  <c r="AI110" i="12" s="1"/>
  <c r="N8" i="5"/>
  <c r="O8" i="5" s="1"/>
  <c r="N12" i="5"/>
  <c r="O12" i="5" s="1"/>
  <c r="N116" i="5"/>
  <c r="O116" i="5" s="1"/>
  <c r="AH5" i="12"/>
  <c r="AI5" i="12" s="1"/>
  <c r="X23" i="10"/>
  <c r="Y23" i="10" s="1"/>
  <c r="AH85" i="12"/>
  <c r="AI85" i="12" s="1"/>
  <c r="AH51" i="12"/>
  <c r="AI51" i="12" s="1"/>
  <c r="AH20" i="12"/>
  <c r="AI20" i="12" s="1"/>
  <c r="X36" i="8"/>
  <c r="Y36" i="8" s="1"/>
  <c r="N46" i="9"/>
  <c r="O46" i="9" s="1"/>
  <c r="N26" i="9"/>
  <c r="O26" i="9" s="1"/>
  <c r="N47" i="9"/>
  <c r="O47" i="9" s="1"/>
  <c r="N33" i="9"/>
  <c r="O33" i="9" s="1"/>
  <c r="N74" i="9"/>
  <c r="O74" i="9" s="1"/>
  <c r="N76" i="9"/>
  <c r="O76" i="9" s="1"/>
  <c r="N117" i="9"/>
  <c r="O117" i="9" s="1"/>
  <c r="N158" i="9"/>
  <c r="O158" i="9" s="1"/>
  <c r="N220" i="9"/>
  <c r="O220" i="9" s="1"/>
  <c r="N25" i="9"/>
  <c r="O25" i="9" s="1"/>
  <c r="N50" i="9"/>
  <c r="O50" i="9" s="1"/>
  <c r="N73" i="9"/>
  <c r="O73" i="9" s="1"/>
  <c r="N95" i="9"/>
  <c r="O95" i="9" s="1"/>
  <c r="N116" i="9"/>
  <c r="O116" i="9" s="1"/>
  <c r="N138" i="9"/>
  <c r="O138" i="9" s="1"/>
  <c r="N159" i="9"/>
  <c r="O159" i="9" s="1"/>
  <c r="N181" i="9"/>
  <c r="O181" i="9" s="1"/>
  <c r="N202" i="9"/>
  <c r="O202" i="9" s="1"/>
  <c r="N223" i="9"/>
  <c r="O223" i="9" s="1"/>
  <c r="N243" i="9"/>
  <c r="O243" i="9" s="1"/>
  <c r="N264" i="9"/>
  <c r="O264" i="9" s="1"/>
  <c r="N305" i="9"/>
  <c r="O305" i="9" s="1"/>
  <c r="N346" i="9"/>
  <c r="O346" i="9" s="1"/>
  <c r="N428" i="9"/>
  <c r="O428" i="9" s="1"/>
  <c r="N469" i="9"/>
  <c r="O469" i="9" s="1"/>
  <c r="N490" i="9"/>
  <c r="O490" i="9" s="1"/>
  <c r="N572" i="9"/>
  <c r="O572" i="9" s="1"/>
  <c r="N29" i="9"/>
  <c r="O29" i="9" s="1"/>
  <c r="N53" i="9"/>
  <c r="O53" i="9" s="1"/>
  <c r="N98" i="9"/>
  <c r="O98" i="9" s="1"/>
  <c r="N162" i="9"/>
  <c r="O162" i="9" s="1"/>
  <c r="N246" i="9"/>
  <c r="O246" i="9" s="1"/>
  <c r="N287" i="9"/>
  <c r="O287" i="9" s="1"/>
  <c r="N307" i="9"/>
  <c r="O307" i="9" s="1"/>
  <c r="N328" i="9"/>
  <c r="O328" i="9" s="1"/>
  <c r="N369" i="9"/>
  <c r="O369" i="9" s="1"/>
  <c r="N410" i="9"/>
  <c r="O410" i="9" s="1"/>
  <c r="N513" i="9"/>
  <c r="O513" i="9" s="1"/>
  <c r="N554" i="9"/>
  <c r="O554" i="9" s="1"/>
  <c r="N30" i="9"/>
  <c r="O30" i="9" s="1"/>
  <c r="N54" i="9"/>
  <c r="O54" i="9" s="1"/>
  <c r="N77" i="9"/>
  <c r="O77" i="9" s="1"/>
  <c r="N120" i="9"/>
  <c r="O120" i="9" s="1"/>
  <c r="N141" i="9"/>
  <c r="O141" i="9" s="1"/>
  <c r="N184" i="9"/>
  <c r="O184" i="9" s="1"/>
  <c r="N205" i="9"/>
  <c r="O205" i="9" s="1"/>
  <c r="N226" i="9"/>
  <c r="O226" i="9" s="1"/>
  <c r="N247" i="9"/>
  <c r="O247" i="9" s="1"/>
  <c r="N267" i="9"/>
  <c r="O267" i="9" s="1"/>
  <c r="N288" i="9"/>
  <c r="O288" i="9" s="1"/>
  <c r="N308" i="9"/>
  <c r="O308" i="9" s="1"/>
  <c r="N329" i="9"/>
  <c r="O329" i="9" s="1"/>
  <c r="N349" i="9"/>
  <c r="O349" i="9" s="1"/>
  <c r="N390" i="9"/>
  <c r="O390" i="9" s="1"/>
  <c r="N431" i="9"/>
  <c r="O431" i="9" s="1"/>
  <c r="N451" i="9"/>
  <c r="O451" i="9" s="1"/>
  <c r="N472" i="9"/>
  <c r="O472" i="9" s="1"/>
  <c r="N493" i="9"/>
  <c r="O493" i="9" s="1"/>
  <c r="N534" i="9"/>
  <c r="O534" i="9" s="1"/>
  <c r="N575" i="9"/>
  <c r="O575" i="9" s="1"/>
  <c r="N45" i="9"/>
  <c r="O45" i="9" s="1"/>
  <c r="N97" i="9"/>
  <c r="O97" i="9" s="1"/>
  <c r="N168" i="9"/>
  <c r="O168" i="9" s="1"/>
  <c r="N48" i="9"/>
  <c r="O48" i="9" s="1"/>
  <c r="N72" i="9"/>
  <c r="O72" i="9" s="1"/>
  <c r="N122" i="9"/>
  <c r="O122" i="9" s="1"/>
  <c r="N145" i="9"/>
  <c r="O145" i="9" s="1"/>
  <c r="N169" i="9"/>
  <c r="O169" i="9" s="1"/>
  <c r="N192" i="9"/>
  <c r="O192" i="9" s="1"/>
  <c r="N215" i="9"/>
  <c r="O215" i="9" s="1"/>
  <c r="N238" i="9"/>
  <c r="O238" i="9" s="1"/>
  <c r="N260" i="9"/>
  <c r="O260" i="9" s="1"/>
  <c r="N352" i="9"/>
  <c r="O352" i="9" s="1"/>
  <c r="N374" i="9"/>
  <c r="O374" i="9" s="1"/>
  <c r="N464" i="9"/>
  <c r="O464" i="9" s="1"/>
  <c r="N487" i="9"/>
  <c r="O487" i="9" s="1"/>
  <c r="N509" i="9"/>
  <c r="O509" i="9" s="1"/>
  <c r="N532" i="9"/>
  <c r="O532" i="9" s="1"/>
  <c r="N556" i="9"/>
  <c r="O556" i="9" s="1"/>
  <c r="N578" i="9"/>
  <c r="O578" i="9" s="1"/>
  <c r="N99" i="9"/>
  <c r="O99" i="9" s="1"/>
  <c r="N261" i="9"/>
  <c r="O261" i="9" s="1"/>
  <c r="N283" i="9"/>
  <c r="O283" i="9" s="1"/>
  <c r="N306" i="9"/>
  <c r="O306" i="9" s="1"/>
  <c r="N330" i="9"/>
  <c r="O330" i="9" s="1"/>
  <c r="N375" i="9"/>
  <c r="O375" i="9" s="1"/>
  <c r="N49" i="9"/>
  <c r="O49" i="9" s="1"/>
  <c r="N100" i="9"/>
  <c r="O100" i="9" s="1"/>
  <c r="N123" i="9"/>
  <c r="O123" i="9" s="1"/>
  <c r="N146" i="9"/>
  <c r="O146" i="9" s="1"/>
  <c r="N170" i="9"/>
  <c r="O170" i="9" s="1"/>
  <c r="N193" i="9"/>
  <c r="O193" i="9" s="1"/>
  <c r="N216" i="9"/>
  <c r="O216" i="9" s="1"/>
  <c r="N239" i="9"/>
  <c r="O239" i="9" s="1"/>
  <c r="N284" i="9"/>
  <c r="O284" i="9" s="1"/>
  <c r="N353" i="9"/>
  <c r="O353" i="9" s="1"/>
  <c r="N398" i="9"/>
  <c r="O398" i="9" s="1"/>
  <c r="N420" i="9"/>
  <c r="O420" i="9" s="1"/>
  <c r="N465" i="9"/>
  <c r="O465" i="9" s="1"/>
  <c r="N488" i="9"/>
  <c r="O488" i="9" s="1"/>
  <c r="N511" i="9"/>
  <c r="O511" i="9" s="1"/>
  <c r="N535" i="9"/>
  <c r="O535" i="9" s="1"/>
  <c r="N557" i="9"/>
  <c r="O557" i="9" s="1"/>
  <c r="N579" i="9"/>
  <c r="O579" i="9" s="1"/>
  <c r="N22" i="9"/>
  <c r="O22" i="9" s="1"/>
  <c r="N75" i="9"/>
  <c r="O75" i="9" s="1"/>
  <c r="N101" i="9"/>
  <c r="O101" i="9" s="1"/>
  <c r="N124" i="9"/>
  <c r="O124" i="9" s="1"/>
  <c r="N217" i="9"/>
  <c r="O217" i="9" s="1"/>
  <c r="N240" i="9"/>
  <c r="O240" i="9" s="1"/>
  <c r="N262" i="9"/>
  <c r="O262" i="9" s="1"/>
  <c r="N285" i="9"/>
  <c r="O285" i="9" s="1"/>
  <c r="N309" i="9"/>
  <c r="O309" i="9" s="1"/>
  <c r="N331" i="9"/>
  <c r="O331" i="9" s="1"/>
  <c r="N376" i="9"/>
  <c r="O376" i="9" s="1"/>
  <c r="N421" i="9"/>
  <c r="O421" i="9" s="1"/>
  <c r="N443" i="9"/>
  <c r="O443" i="9" s="1"/>
  <c r="N489" i="9"/>
  <c r="O489" i="9" s="1"/>
  <c r="N512" i="9"/>
  <c r="O512" i="9" s="1"/>
  <c r="N558" i="9"/>
  <c r="O558" i="9" s="1"/>
  <c r="N580" i="9"/>
  <c r="O580" i="9" s="1"/>
  <c r="N23" i="9"/>
  <c r="O23" i="9" s="1"/>
  <c r="N78" i="9"/>
  <c r="O78" i="9" s="1"/>
  <c r="N147" i="9"/>
  <c r="O147" i="9" s="1"/>
  <c r="N171" i="9"/>
  <c r="O171" i="9" s="1"/>
  <c r="N194" i="9"/>
  <c r="O194" i="9" s="1"/>
  <c r="N263" i="9"/>
  <c r="O263" i="9" s="1"/>
  <c r="N286" i="9"/>
  <c r="O286" i="9" s="1"/>
  <c r="N332" i="9"/>
  <c r="O332" i="9" s="1"/>
  <c r="N354" i="9"/>
  <c r="O354" i="9" s="1"/>
  <c r="N377" i="9"/>
  <c r="O377" i="9" s="1"/>
  <c r="N399" i="9"/>
  <c r="O399" i="9" s="1"/>
  <c r="N444" i="9"/>
  <c r="O444" i="9" s="1"/>
  <c r="N466" i="9"/>
  <c r="O466" i="9" s="1"/>
  <c r="N536" i="9"/>
  <c r="O536" i="9" s="1"/>
  <c r="N581" i="9"/>
  <c r="O581" i="9" s="1"/>
  <c r="N27" i="9"/>
  <c r="O27" i="9" s="1"/>
  <c r="N55" i="9"/>
  <c r="O55" i="9" s="1"/>
  <c r="N80" i="9"/>
  <c r="O80" i="9" s="1"/>
  <c r="N173" i="9"/>
  <c r="O173" i="9" s="1"/>
  <c r="N196" i="9"/>
  <c r="O196" i="9" s="1"/>
  <c r="N219" i="9"/>
  <c r="O219" i="9" s="1"/>
  <c r="N242" i="9"/>
  <c r="O242" i="9" s="1"/>
  <c r="N289" i="9"/>
  <c r="O289" i="9" s="1"/>
  <c r="N334" i="9"/>
  <c r="O334" i="9" s="1"/>
  <c r="N356" i="9"/>
  <c r="O356" i="9" s="1"/>
  <c r="N401" i="9"/>
  <c r="O401" i="9" s="1"/>
  <c r="N446" i="9"/>
  <c r="O446" i="9" s="1"/>
  <c r="N468" i="9"/>
  <c r="O468" i="9" s="1"/>
  <c r="N492" i="9"/>
  <c r="O492" i="9" s="1"/>
  <c r="N515" i="9"/>
  <c r="O515" i="9" s="1"/>
  <c r="N538" i="9"/>
  <c r="O538" i="9" s="1"/>
  <c r="N583" i="9"/>
  <c r="O583" i="9" s="1"/>
  <c r="N28" i="9"/>
  <c r="O28" i="9" s="1"/>
  <c r="N56" i="9"/>
  <c r="O56" i="9" s="1"/>
  <c r="N104" i="9"/>
  <c r="O104" i="9" s="1"/>
  <c r="N127" i="9"/>
  <c r="O127" i="9" s="1"/>
  <c r="N150" i="9"/>
  <c r="O150" i="9" s="1"/>
  <c r="N174" i="9"/>
  <c r="O174" i="9" s="1"/>
  <c r="N36" i="9"/>
  <c r="O36" i="9" s="1"/>
  <c r="N62" i="9"/>
  <c r="O62" i="9" s="1"/>
  <c r="N86" i="9"/>
  <c r="O86" i="9" s="1"/>
  <c r="N110" i="9"/>
  <c r="O110" i="9" s="1"/>
  <c r="N133" i="9"/>
  <c r="O133" i="9" s="1"/>
  <c r="N156" i="9"/>
  <c r="O156" i="9" s="1"/>
  <c r="N180" i="9"/>
  <c r="O180" i="9" s="1"/>
  <c r="N204" i="9"/>
  <c r="O204" i="9" s="1"/>
  <c r="N228" i="9"/>
  <c r="O228" i="9" s="1"/>
  <c r="N273" i="9"/>
  <c r="O273" i="9" s="1"/>
  <c r="N318" i="9"/>
  <c r="O318" i="9" s="1"/>
  <c r="N340" i="9"/>
  <c r="O340" i="9" s="1"/>
  <c r="N385" i="9"/>
  <c r="O385" i="9" s="1"/>
  <c r="N408" i="9"/>
  <c r="O408" i="9" s="1"/>
  <c r="N432" i="9"/>
  <c r="O432" i="9" s="1"/>
  <c r="N454" i="9"/>
  <c r="O454" i="9" s="1"/>
  <c r="N499" i="9"/>
  <c r="O499" i="9" s="1"/>
  <c r="N522" i="9"/>
  <c r="O522" i="9" s="1"/>
  <c r="N567" i="9"/>
  <c r="O567" i="9" s="1"/>
  <c r="N107" i="9"/>
  <c r="O107" i="9" s="1"/>
  <c r="N137" i="9"/>
  <c r="O137" i="9" s="1"/>
  <c r="N232" i="9"/>
  <c r="O232" i="9" s="1"/>
  <c r="N291" i="9"/>
  <c r="O291" i="9" s="1"/>
  <c r="N319" i="9"/>
  <c r="O319" i="9" s="1"/>
  <c r="N378" i="9"/>
  <c r="O378" i="9" s="1"/>
  <c r="N405" i="9"/>
  <c r="O405" i="9" s="1"/>
  <c r="N460" i="9"/>
  <c r="O460" i="9" s="1"/>
  <c r="N518" i="9"/>
  <c r="O518" i="9" s="1"/>
  <c r="N545" i="9"/>
  <c r="O545" i="9" s="1"/>
  <c r="N571" i="9"/>
  <c r="O571" i="9" s="1"/>
  <c r="N38" i="9"/>
  <c r="O38" i="9" s="1"/>
  <c r="N70" i="9"/>
  <c r="O70" i="9" s="1"/>
  <c r="N108" i="9"/>
  <c r="O108" i="9" s="1"/>
  <c r="N203" i="9"/>
  <c r="O203" i="9" s="1"/>
  <c r="N233" i="9"/>
  <c r="O233" i="9" s="1"/>
  <c r="N259" i="9"/>
  <c r="O259" i="9" s="1"/>
  <c r="N292" i="9"/>
  <c r="O292" i="9" s="1"/>
  <c r="N320" i="9"/>
  <c r="O320" i="9" s="1"/>
  <c r="N347" i="9"/>
  <c r="O347" i="9" s="1"/>
  <c r="N379" i="9"/>
  <c r="O379" i="9" s="1"/>
  <c r="N434" i="9"/>
  <c r="O434" i="9" s="1"/>
  <c r="N519" i="9"/>
  <c r="O519" i="9" s="1"/>
  <c r="N40" i="9"/>
  <c r="O40" i="9" s="1"/>
  <c r="N79" i="9"/>
  <c r="O79" i="9" s="1"/>
  <c r="N142" i="9"/>
  <c r="O142" i="9" s="1"/>
  <c r="N207" i="9"/>
  <c r="O207" i="9" s="1"/>
  <c r="N266" i="9"/>
  <c r="O266" i="9" s="1"/>
  <c r="N294" i="9"/>
  <c r="O294" i="9" s="1"/>
  <c r="N381" i="9"/>
  <c r="O381" i="9" s="1"/>
  <c r="N409" i="9"/>
  <c r="O409" i="9" s="1"/>
  <c r="N436" i="9"/>
  <c r="O436" i="9" s="1"/>
  <c r="N521" i="9"/>
  <c r="O521" i="9" s="1"/>
  <c r="N547" i="9"/>
  <c r="O547" i="9" s="1"/>
  <c r="N576" i="9"/>
  <c r="O576" i="9" s="1"/>
  <c r="N41" i="9"/>
  <c r="O41" i="9" s="1"/>
  <c r="N81" i="9"/>
  <c r="O81" i="9" s="1"/>
  <c r="N111" i="9"/>
  <c r="O111" i="9" s="1"/>
  <c r="N177" i="9"/>
  <c r="O177" i="9" s="1"/>
  <c r="N208" i="9"/>
  <c r="O208" i="9" s="1"/>
  <c r="N235" i="9"/>
  <c r="O235" i="9" s="1"/>
  <c r="N268" i="9"/>
  <c r="O268" i="9" s="1"/>
  <c r="N295" i="9"/>
  <c r="O295" i="9" s="1"/>
  <c r="N322" i="9"/>
  <c r="O322" i="9" s="1"/>
  <c r="N351" i="9"/>
  <c r="O351" i="9" s="1"/>
  <c r="N382" i="9"/>
  <c r="O382" i="9" s="1"/>
  <c r="N437" i="9"/>
  <c r="O437" i="9" s="1"/>
  <c r="N463" i="9"/>
  <c r="O463" i="9" s="1"/>
  <c r="N495" i="9"/>
  <c r="O495" i="9" s="1"/>
  <c r="N548" i="9"/>
  <c r="O548" i="9" s="1"/>
  <c r="N113" i="9"/>
  <c r="O113" i="9" s="1"/>
  <c r="N148" i="9"/>
  <c r="O148" i="9" s="1"/>
  <c r="N179" i="9"/>
  <c r="O179" i="9" s="1"/>
  <c r="N237" i="9"/>
  <c r="O237" i="9" s="1"/>
  <c r="N270" i="9"/>
  <c r="O270" i="9" s="1"/>
  <c r="N324" i="9"/>
  <c r="O324" i="9" s="1"/>
  <c r="N357" i="9"/>
  <c r="O357" i="9" s="1"/>
  <c r="N384" i="9"/>
  <c r="O384" i="9" s="1"/>
  <c r="N439" i="9"/>
  <c r="O439" i="9" s="1"/>
  <c r="N467" i="9"/>
  <c r="O467" i="9" s="1"/>
  <c r="N497" i="9"/>
  <c r="O497" i="9" s="1"/>
  <c r="N524" i="9"/>
  <c r="O524" i="9" s="1"/>
  <c r="N550" i="9"/>
  <c r="O550" i="9" s="1"/>
  <c r="N43" i="9"/>
  <c r="O43" i="9" s="1"/>
  <c r="N83" i="9"/>
  <c r="O83" i="9" s="1"/>
  <c r="N149" i="9"/>
  <c r="O149" i="9" s="1"/>
  <c r="N210" i="9"/>
  <c r="O210" i="9" s="1"/>
  <c r="N241" i="9"/>
  <c r="O241" i="9" s="1"/>
  <c r="N298" i="9"/>
  <c r="O298" i="9" s="1"/>
  <c r="N325" i="9"/>
  <c r="O325" i="9" s="1"/>
  <c r="N413" i="9"/>
  <c r="O413" i="9" s="1"/>
  <c r="N551" i="9"/>
  <c r="O551" i="9" s="1"/>
  <c r="N44" i="9"/>
  <c r="O44" i="9" s="1"/>
  <c r="N84" i="9"/>
  <c r="O84" i="9" s="1"/>
  <c r="N85" i="9"/>
  <c r="O85" i="9" s="1"/>
  <c r="N183" i="9"/>
  <c r="O183" i="9" s="1"/>
  <c r="N211" i="9"/>
  <c r="O211" i="9" s="1"/>
  <c r="N272" i="9"/>
  <c r="O272" i="9" s="1"/>
  <c r="N52" i="9"/>
  <c r="O52" i="9" s="1"/>
  <c r="N87" i="9"/>
  <c r="O87" i="9" s="1"/>
  <c r="N57" i="9"/>
  <c r="O57" i="9" s="1"/>
  <c r="N88" i="9"/>
  <c r="O88" i="9" s="1"/>
  <c r="N118" i="9"/>
  <c r="O118" i="9" s="1"/>
  <c r="N186" i="9"/>
  <c r="O186" i="9" s="1"/>
  <c r="N59" i="9"/>
  <c r="O59" i="9" s="1"/>
  <c r="N126" i="9"/>
  <c r="O126" i="9" s="1"/>
  <c r="N277" i="9"/>
  <c r="O277" i="9" s="1"/>
  <c r="N304" i="9"/>
  <c r="O304" i="9" s="1"/>
  <c r="N364" i="9"/>
  <c r="O364" i="9" s="1"/>
  <c r="N393" i="9"/>
  <c r="O393" i="9" s="1"/>
  <c r="N419" i="9"/>
  <c r="O419" i="9" s="1"/>
  <c r="N449" i="9"/>
  <c r="O449" i="9" s="1"/>
  <c r="N477" i="9"/>
  <c r="O477" i="9" s="1"/>
  <c r="N504" i="9"/>
  <c r="O504" i="9" s="1"/>
  <c r="N530" i="9"/>
  <c r="O530" i="9" s="1"/>
  <c r="N588" i="9"/>
  <c r="O588" i="9" s="1"/>
  <c r="N60" i="9"/>
  <c r="O60" i="9" s="1"/>
  <c r="N91" i="9"/>
  <c r="O91" i="9" s="1"/>
  <c r="N128" i="9"/>
  <c r="O128" i="9" s="1"/>
  <c r="N157" i="9"/>
  <c r="O157" i="9" s="1"/>
  <c r="N189" i="9"/>
  <c r="O189" i="9" s="1"/>
  <c r="N221" i="9"/>
  <c r="O221" i="9" s="1"/>
  <c r="N250" i="9"/>
  <c r="O250" i="9" s="1"/>
  <c r="N337" i="9"/>
  <c r="O337" i="9" s="1"/>
  <c r="N34" i="9"/>
  <c r="O34" i="9" s="1"/>
  <c r="N139" i="9"/>
  <c r="O139" i="9" s="1"/>
  <c r="N190" i="9"/>
  <c r="O190" i="9" s="1"/>
  <c r="N230" i="9"/>
  <c r="O230" i="9" s="1"/>
  <c r="N313" i="9"/>
  <c r="O313" i="9" s="1"/>
  <c r="N387" i="9"/>
  <c r="O387" i="9" s="1"/>
  <c r="N423" i="9"/>
  <c r="O423" i="9" s="1"/>
  <c r="N457" i="9"/>
  <c r="O457" i="9" s="1"/>
  <c r="N496" i="9"/>
  <c r="O496" i="9" s="1"/>
  <c r="N565" i="9"/>
  <c r="O565" i="9" s="1"/>
  <c r="N35" i="9"/>
  <c r="O35" i="9" s="1"/>
  <c r="N93" i="9"/>
  <c r="O93" i="9" s="1"/>
  <c r="N140" i="9"/>
  <c r="O140" i="9" s="1"/>
  <c r="N231" i="9"/>
  <c r="O231" i="9" s="1"/>
  <c r="N274" i="9"/>
  <c r="O274" i="9" s="1"/>
  <c r="N348" i="9"/>
  <c r="O348" i="9" s="1"/>
  <c r="N388" i="9"/>
  <c r="O388" i="9" s="1"/>
  <c r="N424" i="9"/>
  <c r="O424" i="9" s="1"/>
  <c r="N529" i="9"/>
  <c r="O529" i="9" s="1"/>
  <c r="N39" i="9"/>
  <c r="O39" i="9" s="1"/>
  <c r="N144" i="9"/>
  <c r="O144" i="9" s="1"/>
  <c r="N275" i="9"/>
  <c r="O275" i="9" s="1"/>
  <c r="N391" i="9"/>
  <c r="O391" i="9" s="1"/>
  <c r="N531" i="9"/>
  <c r="O531" i="9" s="1"/>
  <c r="N96" i="9"/>
  <c r="O96" i="9" s="1"/>
  <c r="N151" i="9"/>
  <c r="O151" i="9" s="1"/>
  <c r="N195" i="9"/>
  <c r="O195" i="9" s="1"/>
  <c r="N234" i="9"/>
  <c r="O234" i="9" s="1"/>
  <c r="N276" i="9"/>
  <c r="O276" i="9" s="1"/>
  <c r="N315" i="9"/>
  <c r="O315" i="9" s="1"/>
  <c r="N355" i="9"/>
  <c r="O355" i="9" s="1"/>
  <c r="N426" i="9"/>
  <c r="O426" i="9" s="1"/>
  <c r="N459" i="9"/>
  <c r="O459" i="9" s="1"/>
  <c r="N500" i="9"/>
  <c r="O500" i="9" s="1"/>
  <c r="N533" i="9"/>
  <c r="O533" i="9" s="1"/>
  <c r="N568" i="9"/>
  <c r="O568" i="9" s="1"/>
  <c r="N102" i="9"/>
  <c r="O102" i="9" s="1"/>
  <c r="N152" i="9"/>
  <c r="O152" i="9" s="1"/>
  <c r="N197" i="9"/>
  <c r="O197" i="9" s="1"/>
  <c r="N236" i="9"/>
  <c r="O236" i="9" s="1"/>
  <c r="N278" i="9"/>
  <c r="O278" i="9" s="1"/>
  <c r="N316" i="9"/>
  <c r="O316" i="9" s="1"/>
  <c r="N358" i="9"/>
  <c r="O358" i="9" s="1"/>
  <c r="N392" i="9"/>
  <c r="O392" i="9" s="1"/>
  <c r="N461" i="9"/>
  <c r="O461" i="9" s="1"/>
  <c r="N501" i="9"/>
  <c r="O501" i="9" s="1"/>
  <c r="N537" i="9"/>
  <c r="O537" i="9" s="1"/>
  <c r="N569" i="9"/>
  <c r="O569" i="9" s="1"/>
  <c r="N42" i="9"/>
  <c r="O42" i="9" s="1"/>
  <c r="N103" i="9"/>
  <c r="O103" i="9" s="1"/>
  <c r="N153" i="9"/>
  <c r="O153" i="9" s="1"/>
  <c r="N279" i="9"/>
  <c r="O279" i="9" s="1"/>
  <c r="N359" i="9"/>
  <c r="O359" i="9" s="1"/>
  <c r="N427" i="9"/>
  <c r="O427" i="9" s="1"/>
  <c r="N462" i="9"/>
  <c r="O462" i="9" s="1"/>
  <c r="N199" i="9"/>
  <c r="O199" i="9" s="1"/>
  <c r="N244" i="9"/>
  <c r="O244" i="9" s="1"/>
  <c r="N280" i="9"/>
  <c r="O280" i="9" s="1"/>
  <c r="N360" i="9"/>
  <c r="O360" i="9" s="1"/>
  <c r="N429" i="9"/>
  <c r="O429" i="9" s="1"/>
  <c r="N503" i="9"/>
  <c r="O503" i="9" s="1"/>
  <c r="N539" i="9"/>
  <c r="O539" i="9" s="1"/>
  <c r="N201" i="9"/>
  <c r="O201" i="9" s="1"/>
  <c r="N321" i="9"/>
  <c r="O321" i="9" s="1"/>
  <c r="N396" i="9"/>
  <c r="O396" i="9" s="1"/>
  <c r="N471" i="9"/>
  <c r="O471" i="9" s="1"/>
  <c r="N505" i="9"/>
  <c r="O505" i="9" s="1"/>
  <c r="N574" i="9"/>
  <c r="O574" i="9" s="1"/>
  <c r="N160" i="9"/>
  <c r="O160" i="9" s="1"/>
  <c r="N282" i="9"/>
  <c r="O282" i="9" s="1"/>
  <c r="N362" i="9"/>
  <c r="O362" i="9" s="1"/>
  <c r="N397" i="9"/>
  <c r="O397" i="9" s="1"/>
  <c r="N433" i="9"/>
  <c r="O433" i="9" s="1"/>
  <c r="N473" i="9"/>
  <c r="O473" i="9" s="1"/>
  <c r="N541" i="9"/>
  <c r="O541" i="9" s="1"/>
  <c r="N63" i="9"/>
  <c r="O63" i="9" s="1"/>
  <c r="N163" i="9"/>
  <c r="O163" i="9" s="1"/>
  <c r="N251" i="9"/>
  <c r="O251" i="9" s="1"/>
  <c r="N327" i="9"/>
  <c r="O327" i="9" s="1"/>
  <c r="N365" i="9"/>
  <c r="O365" i="9" s="1"/>
  <c r="N64" i="9"/>
  <c r="O64" i="9" s="1"/>
  <c r="N114" i="9"/>
  <c r="O114" i="9" s="1"/>
  <c r="N164" i="9"/>
  <c r="O164" i="9" s="1"/>
  <c r="N209" i="9"/>
  <c r="O209" i="9" s="1"/>
  <c r="N252" i="9"/>
  <c r="O252" i="9" s="1"/>
  <c r="N290" i="9"/>
  <c r="O290" i="9" s="1"/>
  <c r="N366" i="9"/>
  <c r="O366" i="9" s="1"/>
  <c r="N402" i="9"/>
  <c r="O402" i="9" s="1"/>
  <c r="N115" i="9"/>
  <c r="O115" i="9" s="1"/>
  <c r="N165" i="9"/>
  <c r="O165" i="9" s="1"/>
  <c r="N367" i="9"/>
  <c r="O367" i="9" s="1"/>
  <c r="N440" i="9"/>
  <c r="O440" i="9" s="1"/>
  <c r="N476" i="9"/>
  <c r="O476" i="9" s="1"/>
  <c r="N546" i="9"/>
  <c r="O546" i="9" s="1"/>
  <c r="N585" i="9"/>
  <c r="O585" i="9" s="1"/>
  <c r="N121" i="9"/>
  <c r="O121" i="9" s="1"/>
  <c r="N166" i="9"/>
  <c r="O166" i="9" s="1"/>
  <c r="N213" i="9"/>
  <c r="O213" i="9" s="1"/>
  <c r="N254" i="9"/>
  <c r="O254" i="9" s="1"/>
  <c r="N404" i="9"/>
  <c r="O404" i="9" s="1"/>
  <c r="N442" i="9"/>
  <c r="O442" i="9" s="1"/>
  <c r="N514" i="9"/>
  <c r="O514" i="9" s="1"/>
  <c r="N549" i="9"/>
  <c r="O549" i="9" s="1"/>
  <c r="N586" i="9"/>
  <c r="O586" i="9" s="1"/>
  <c r="N61" i="9"/>
  <c r="O61" i="9" s="1"/>
  <c r="N135" i="9"/>
  <c r="O135" i="9" s="1"/>
  <c r="N222" i="9"/>
  <c r="O222" i="9" s="1"/>
  <c r="N344" i="9"/>
  <c r="O344" i="9" s="1"/>
  <c r="N474" i="9"/>
  <c r="O474" i="9" s="1"/>
  <c r="N523" i="9"/>
  <c r="O523" i="9" s="1"/>
  <c r="N582" i="9"/>
  <c r="O582" i="9" s="1"/>
  <c r="N293" i="9"/>
  <c r="O293" i="9" s="1"/>
  <c r="N345" i="9"/>
  <c r="O345" i="9" s="1"/>
  <c r="N525" i="9"/>
  <c r="O525" i="9" s="1"/>
  <c r="N415" i="9"/>
  <c r="O415" i="9" s="1"/>
  <c r="N65" i="9"/>
  <c r="O65" i="9" s="1"/>
  <c r="N66" i="9"/>
  <c r="O66" i="9" s="1"/>
  <c r="N143" i="9"/>
  <c r="O143" i="9" s="1"/>
  <c r="N297" i="9"/>
  <c r="O297" i="9" s="1"/>
  <c r="N478" i="9"/>
  <c r="O478" i="9" s="1"/>
  <c r="N67" i="9"/>
  <c r="O67" i="9" s="1"/>
  <c r="N154" i="9"/>
  <c r="O154" i="9" s="1"/>
  <c r="N225" i="9"/>
  <c r="O225" i="9" s="1"/>
  <c r="N361" i="9"/>
  <c r="O361" i="9" s="1"/>
  <c r="N417" i="9"/>
  <c r="O417" i="9" s="1"/>
  <c r="N479" i="9"/>
  <c r="O479" i="9" s="1"/>
  <c r="N527" i="9"/>
  <c r="O527" i="9" s="1"/>
  <c r="N68" i="9"/>
  <c r="O68" i="9" s="1"/>
  <c r="N155" i="9"/>
  <c r="O155" i="9" s="1"/>
  <c r="N299" i="9"/>
  <c r="O299" i="9" s="1"/>
  <c r="N363" i="9"/>
  <c r="O363" i="9" s="1"/>
  <c r="N480" i="9"/>
  <c r="O480" i="9" s="1"/>
  <c r="N528" i="9"/>
  <c r="O528" i="9" s="1"/>
  <c r="N587" i="9"/>
  <c r="O587" i="9" s="1"/>
  <c r="N90" i="9"/>
  <c r="O90" i="9" s="1"/>
  <c r="N253" i="9"/>
  <c r="O253" i="9" s="1"/>
  <c r="N312" i="9"/>
  <c r="O312" i="9" s="1"/>
  <c r="N441" i="9"/>
  <c r="O441" i="9" s="1"/>
  <c r="N486" i="9"/>
  <c r="O486" i="9" s="1"/>
  <c r="N92" i="9"/>
  <c r="O92" i="9" s="1"/>
  <c r="N178" i="9"/>
  <c r="O178" i="9" s="1"/>
  <c r="N314" i="9"/>
  <c r="O314" i="9" s="1"/>
  <c r="N380" i="9"/>
  <c r="O380" i="9" s="1"/>
  <c r="N491" i="9"/>
  <c r="O491" i="9" s="1"/>
  <c r="N552" i="9"/>
  <c r="O552" i="9" s="1"/>
  <c r="N106" i="9"/>
  <c r="O106" i="9" s="1"/>
  <c r="N323" i="9"/>
  <c r="O323" i="9" s="1"/>
  <c r="N383" i="9"/>
  <c r="O383" i="9" s="1"/>
  <c r="N447" i="9"/>
  <c r="O447" i="9" s="1"/>
  <c r="N502" i="9"/>
  <c r="O502" i="9" s="1"/>
  <c r="N555" i="9"/>
  <c r="O555" i="9" s="1"/>
  <c r="N109" i="9"/>
  <c r="O109" i="9" s="1"/>
  <c r="N257" i="9"/>
  <c r="O257" i="9" s="1"/>
  <c r="N326" i="9"/>
  <c r="O326" i="9" s="1"/>
  <c r="N448" i="9"/>
  <c r="O448" i="9" s="1"/>
  <c r="N58" i="9"/>
  <c r="O58" i="9" s="1"/>
  <c r="N182" i="9"/>
  <c r="O182" i="9" s="1"/>
  <c r="N452" i="9"/>
  <c r="O452" i="9" s="1"/>
  <c r="N69" i="9"/>
  <c r="O69" i="9" s="1"/>
  <c r="N185" i="9"/>
  <c r="O185" i="9" s="1"/>
  <c r="N371" i="9"/>
  <c r="O371" i="9" s="1"/>
  <c r="N453" i="9"/>
  <c r="O453" i="9" s="1"/>
  <c r="N526" i="9"/>
  <c r="O526" i="9" s="1"/>
  <c r="N71" i="9"/>
  <c r="O71" i="9" s="1"/>
  <c r="N372" i="9"/>
  <c r="O372" i="9" s="1"/>
  <c r="N187" i="9"/>
  <c r="O187" i="9" s="1"/>
  <c r="N188" i="9"/>
  <c r="O188" i="9" s="1"/>
  <c r="N281" i="9"/>
  <c r="O281" i="9" s="1"/>
  <c r="N373" i="9"/>
  <c r="O373" i="9" s="1"/>
  <c r="N455" i="9"/>
  <c r="O455" i="9" s="1"/>
  <c r="N191" i="9"/>
  <c r="O191" i="9" s="1"/>
  <c r="N540" i="9"/>
  <c r="O540" i="9" s="1"/>
  <c r="N82" i="9"/>
  <c r="O82" i="9" s="1"/>
  <c r="N198" i="9"/>
  <c r="O198" i="9" s="1"/>
  <c r="N296" i="9"/>
  <c r="O296" i="9" s="1"/>
  <c r="N456" i="9"/>
  <c r="O456" i="9" s="1"/>
  <c r="N542" i="9"/>
  <c r="O542" i="9" s="1"/>
  <c r="N200" i="9"/>
  <c r="O200" i="9" s="1"/>
  <c r="N300" i="9"/>
  <c r="O300" i="9" s="1"/>
  <c r="N458" i="9"/>
  <c r="O458" i="9" s="1"/>
  <c r="N301" i="9"/>
  <c r="O301" i="9" s="1"/>
  <c r="N389" i="9"/>
  <c r="O389" i="9" s="1"/>
  <c r="N470" i="9"/>
  <c r="O470" i="9" s="1"/>
  <c r="N544" i="9"/>
  <c r="O544" i="9" s="1"/>
  <c r="N94" i="9"/>
  <c r="O94" i="9" s="1"/>
  <c r="N212" i="9"/>
  <c r="O212" i="9" s="1"/>
  <c r="N302" i="9"/>
  <c r="O302" i="9" s="1"/>
  <c r="N394" i="9"/>
  <c r="O394" i="9" s="1"/>
  <c r="N105" i="9"/>
  <c r="O105" i="9" s="1"/>
  <c r="N395" i="9"/>
  <c r="O395" i="9" s="1"/>
  <c r="N475" i="9"/>
  <c r="O475" i="9" s="1"/>
  <c r="N553" i="9"/>
  <c r="O553" i="9" s="1"/>
  <c r="N112" i="9"/>
  <c r="O112" i="9" s="1"/>
  <c r="N214" i="9"/>
  <c r="O214" i="9" s="1"/>
  <c r="N303" i="9"/>
  <c r="O303" i="9" s="1"/>
  <c r="N400" i="9"/>
  <c r="O400" i="9" s="1"/>
  <c r="N481" i="9"/>
  <c r="O481" i="9" s="1"/>
  <c r="N119" i="9"/>
  <c r="O119" i="9" s="1"/>
  <c r="N218" i="9"/>
  <c r="O218" i="9" s="1"/>
  <c r="N310" i="9"/>
  <c r="O310" i="9" s="1"/>
  <c r="N559" i="9"/>
  <c r="O559" i="9" s="1"/>
  <c r="N224" i="9"/>
  <c r="O224" i="9" s="1"/>
  <c r="N317" i="9"/>
  <c r="O317" i="9" s="1"/>
  <c r="N406" i="9"/>
  <c r="O406" i="9" s="1"/>
  <c r="N561" i="9"/>
  <c r="O561" i="9" s="1"/>
  <c r="N129" i="9"/>
  <c r="O129" i="9" s="1"/>
  <c r="N227" i="9"/>
  <c r="O227" i="9" s="1"/>
  <c r="N407" i="9"/>
  <c r="O407" i="9" s="1"/>
  <c r="N483" i="9"/>
  <c r="O483" i="9" s="1"/>
  <c r="N562" i="9"/>
  <c r="O562" i="9" s="1"/>
  <c r="N336" i="9"/>
  <c r="O336" i="9" s="1"/>
  <c r="N414" i="9"/>
  <c r="O414" i="9" s="1"/>
  <c r="N564" i="9"/>
  <c r="O564" i="9" s="1"/>
  <c r="N131" i="9"/>
  <c r="O131" i="9" s="1"/>
  <c r="N416" i="9"/>
  <c r="O416" i="9" s="1"/>
  <c r="N494" i="9"/>
  <c r="O494" i="9" s="1"/>
  <c r="N566" i="9"/>
  <c r="O566" i="9" s="1"/>
  <c r="N206" i="9"/>
  <c r="O206" i="9" s="1"/>
  <c r="N386" i="9"/>
  <c r="O386" i="9" s="1"/>
  <c r="N543" i="9"/>
  <c r="O543" i="9" s="1"/>
  <c r="N438" i="9"/>
  <c r="O438" i="9" s="1"/>
  <c r="N134" i="9"/>
  <c r="O134" i="9" s="1"/>
  <c r="N341" i="9"/>
  <c r="O341" i="9" s="1"/>
  <c r="N403" i="9"/>
  <c r="O403" i="9" s="1"/>
  <c r="N560" i="9"/>
  <c r="O560" i="9" s="1"/>
  <c r="N339" i="9"/>
  <c r="O339" i="9" s="1"/>
  <c r="N136" i="9"/>
  <c r="O136" i="9" s="1"/>
  <c r="N517" i="9"/>
  <c r="O517" i="9" s="1"/>
  <c r="N229" i="9"/>
  <c r="O229" i="9" s="1"/>
  <c r="N411" i="9"/>
  <c r="O411" i="9" s="1"/>
  <c r="N265" i="9"/>
  <c r="O265" i="9" s="1"/>
  <c r="N412" i="9"/>
  <c r="O412" i="9" s="1"/>
  <c r="N563" i="9"/>
  <c r="O563" i="9" s="1"/>
  <c r="N343" i="9"/>
  <c r="O343" i="9" s="1"/>
  <c r="N245" i="9"/>
  <c r="O245" i="9" s="1"/>
  <c r="N418" i="9"/>
  <c r="O418" i="9" s="1"/>
  <c r="N570" i="9"/>
  <c r="O570" i="9" s="1"/>
  <c r="N255" i="9"/>
  <c r="O255" i="9" s="1"/>
  <c r="N248" i="9"/>
  <c r="O248" i="9" s="1"/>
  <c r="N422" i="9"/>
  <c r="O422" i="9" s="1"/>
  <c r="N573" i="9"/>
  <c r="O573" i="9" s="1"/>
  <c r="N32" i="9"/>
  <c r="O32" i="9" s="1"/>
  <c r="N445" i="9"/>
  <c r="O445" i="9" s="1"/>
  <c r="N508" i="9"/>
  <c r="O508" i="9" s="1"/>
  <c r="N342" i="9"/>
  <c r="O342" i="9" s="1"/>
  <c r="N172" i="9"/>
  <c r="O172" i="9" s="1"/>
  <c r="N249" i="9"/>
  <c r="O249" i="9" s="1"/>
  <c r="N425" i="9"/>
  <c r="O425" i="9" s="1"/>
  <c r="N577" i="9"/>
  <c r="O577" i="9" s="1"/>
  <c r="N24" i="9"/>
  <c r="O24" i="9" s="1"/>
  <c r="N507" i="9"/>
  <c r="O507" i="9" s="1"/>
  <c r="N510" i="9"/>
  <c r="O510" i="9" s="1"/>
  <c r="N516" i="9"/>
  <c r="O516" i="9" s="1"/>
  <c r="N256" i="9"/>
  <c r="O256" i="9" s="1"/>
  <c r="N430" i="9"/>
  <c r="O430" i="9" s="1"/>
  <c r="N584" i="9"/>
  <c r="O584" i="9" s="1"/>
  <c r="N31" i="9"/>
  <c r="O31" i="9" s="1"/>
  <c r="N258" i="9"/>
  <c r="O258" i="9" s="1"/>
  <c r="N435" i="9"/>
  <c r="O435" i="9" s="1"/>
  <c r="N37" i="9"/>
  <c r="O37" i="9" s="1"/>
  <c r="N269" i="9"/>
  <c r="O269" i="9" s="1"/>
  <c r="N89" i="9"/>
  <c r="O89" i="9" s="1"/>
  <c r="N125" i="9"/>
  <c r="O125" i="9" s="1"/>
  <c r="N333" i="9"/>
  <c r="O333" i="9" s="1"/>
  <c r="N484" i="9"/>
  <c r="O484" i="9" s="1"/>
  <c r="N161" i="9"/>
  <c r="O161" i="9" s="1"/>
  <c r="N51" i="9"/>
  <c r="O51" i="9" s="1"/>
  <c r="N271" i="9"/>
  <c r="O271" i="9" s="1"/>
  <c r="N450" i="9"/>
  <c r="O450" i="9" s="1"/>
  <c r="N311" i="9"/>
  <c r="O311" i="9" s="1"/>
  <c r="N482" i="9"/>
  <c r="O482" i="9" s="1"/>
  <c r="N350" i="9"/>
  <c r="O350" i="9" s="1"/>
  <c r="N368" i="9"/>
  <c r="O368" i="9" s="1"/>
  <c r="N130" i="9"/>
  <c r="O130" i="9" s="1"/>
  <c r="N335" i="9"/>
  <c r="O335" i="9" s="1"/>
  <c r="N485" i="9"/>
  <c r="O485" i="9" s="1"/>
  <c r="N132" i="9"/>
  <c r="O132" i="9" s="1"/>
  <c r="N338" i="9"/>
  <c r="O338" i="9" s="1"/>
  <c r="N498" i="9"/>
  <c r="O498" i="9" s="1"/>
  <c r="N506" i="9"/>
  <c r="O506" i="9" s="1"/>
  <c r="N167" i="9"/>
  <c r="O167" i="9" s="1"/>
  <c r="N176" i="9"/>
  <c r="O176" i="9" s="1"/>
  <c r="N370" i="9"/>
  <c r="O370" i="9" s="1"/>
  <c r="N520" i="9"/>
  <c r="O520" i="9" s="1"/>
  <c r="N175" i="9"/>
  <c r="O175" i="9" s="1"/>
  <c r="AH3" i="12"/>
  <c r="AI3" i="12" s="1"/>
  <c r="X40" i="10"/>
  <c r="Y40" i="10" s="1"/>
  <c r="X11" i="8"/>
  <c r="Y11" i="8" s="1"/>
  <c r="AH72" i="12"/>
  <c r="AI72" i="12" s="1"/>
  <c r="X5" i="10"/>
  <c r="Y5" i="10" s="1"/>
  <c r="X129" i="10"/>
  <c r="Y129" i="10" s="1"/>
  <c r="X10" i="8"/>
  <c r="Y10" i="8" s="1"/>
  <c r="AH65" i="12"/>
  <c r="AI65" i="12" s="1"/>
  <c r="AH78" i="12"/>
  <c r="AI78" i="12" s="1"/>
  <c r="N9" i="9"/>
  <c r="O9" i="9" s="1"/>
  <c r="X85" i="10"/>
  <c r="Y85" i="10" s="1"/>
  <c r="X7" i="8"/>
  <c r="Y7" i="8" s="1"/>
  <c r="AH59" i="12"/>
  <c r="AI59" i="12" s="1"/>
  <c r="AH56" i="12"/>
  <c r="AI56" i="12" s="1"/>
  <c r="N18" i="9"/>
  <c r="O18" i="9" s="1"/>
  <c r="X68" i="10"/>
  <c r="Y68" i="10" s="1"/>
  <c r="X29" i="10"/>
  <c r="Y29" i="10" s="1"/>
  <c r="X39" i="10"/>
  <c r="Y39" i="10" s="1"/>
  <c r="X90" i="10"/>
  <c r="Y90" i="10" s="1"/>
  <c r="X24" i="8"/>
  <c r="Y24" i="8" s="1"/>
  <c r="AH38" i="12"/>
  <c r="AI38" i="12" s="1"/>
  <c r="AH53" i="12"/>
  <c r="AI53" i="12" s="1"/>
  <c r="AH84" i="12"/>
  <c r="AI84" i="12" s="1"/>
  <c r="AH24" i="12"/>
  <c r="AI24" i="12" s="1"/>
  <c r="AH14" i="12"/>
  <c r="AI14" i="12" s="1"/>
  <c r="N112" i="5"/>
  <c r="O112" i="5" s="1"/>
  <c r="N123" i="5"/>
  <c r="O123" i="5" s="1"/>
  <c r="N94" i="5"/>
  <c r="O94" i="5" s="1"/>
  <c r="N57" i="5"/>
  <c r="O57" i="5" s="1"/>
  <c r="AH45" i="12"/>
  <c r="AI45" i="12" s="1"/>
  <c r="AH115" i="12"/>
  <c r="AI115" i="12" s="1"/>
  <c r="AH21" i="12"/>
  <c r="AI21" i="12" s="1"/>
  <c r="AH114" i="12"/>
  <c r="AI114" i="12" s="1"/>
  <c r="AH96" i="12"/>
  <c r="AI96" i="12" s="1"/>
  <c r="N13" i="9"/>
  <c r="O13" i="9" s="1"/>
  <c r="X33" i="10"/>
  <c r="Y33" i="10" s="1"/>
  <c r="X86" i="10"/>
  <c r="Y86" i="10" s="1"/>
  <c r="N17" i="9"/>
  <c r="O17" i="9" s="1"/>
  <c r="X99" i="10"/>
  <c r="Y99" i="10" s="1"/>
  <c r="X91" i="10"/>
  <c r="Y91" i="10" s="1"/>
  <c r="AH43" i="12"/>
  <c r="AI43" i="12" s="1"/>
  <c r="N8" i="9"/>
  <c r="O8" i="9" s="1"/>
  <c r="X32" i="10"/>
  <c r="Y32" i="10" s="1"/>
  <c r="X59" i="10"/>
  <c r="Y59" i="10" s="1"/>
  <c r="AH42" i="12"/>
  <c r="AI42" i="12" s="1"/>
  <c r="AH66" i="12"/>
  <c r="AI66" i="12" s="1"/>
  <c r="AH88" i="12"/>
  <c r="AI88" i="12" s="1"/>
  <c r="X122" i="10"/>
  <c r="Y122" i="10" s="1"/>
  <c r="X96" i="10"/>
  <c r="Y96" i="10" s="1"/>
  <c r="X27" i="10"/>
  <c r="Y27" i="10" s="1"/>
  <c r="AH39" i="12"/>
  <c r="AI39" i="12" s="1"/>
  <c r="AH136" i="12"/>
  <c r="AI136" i="12" s="1"/>
  <c r="AH46" i="12"/>
  <c r="AI46" i="12" s="1"/>
  <c r="N2" i="9"/>
  <c r="O2" i="9" s="1"/>
  <c r="N15" i="9"/>
  <c r="O15" i="9" s="1"/>
  <c r="X67" i="10"/>
  <c r="Y67" i="10" s="1"/>
  <c r="X95" i="10"/>
  <c r="Y95" i="10" s="1"/>
  <c r="X128" i="10"/>
  <c r="Y128" i="10" s="1"/>
  <c r="X58" i="10"/>
  <c r="Y58" i="10" s="1"/>
  <c r="X42" i="8"/>
  <c r="Y42" i="8" s="1"/>
  <c r="AH34" i="12"/>
  <c r="AI34" i="12" s="1"/>
  <c r="AH99" i="12"/>
  <c r="AI99" i="12" s="1"/>
  <c r="AH33" i="12"/>
  <c r="AI33" i="12" s="1"/>
  <c r="AH119" i="12"/>
  <c r="AI119" i="12" s="1"/>
  <c r="N6" i="5"/>
  <c r="O6" i="5" s="1"/>
  <c r="N68" i="5"/>
  <c r="O68" i="5" s="1"/>
  <c r="N60" i="5"/>
  <c r="O60" i="5" s="1"/>
  <c r="N73" i="5"/>
  <c r="O73" i="5" s="1"/>
  <c r="N18" i="5"/>
  <c r="O18" i="5" s="1"/>
  <c r="AH41" i="12"/>
  <c r="AI41" i="12" s="1"/>
  <c r="AH37" i="12"/>
  <c r="AI37" i="12" s="1"/>
  <c r="AH133" i="12"/>
  <c r="AI133" i="12" s="1"/>
  <c r="AH87" i="12"/>
  <c r="AI87" i="12" s="1"/>
  <c r="X61" i="10"/>
  <c r="Y61" i="10" s="1"/>
  <c r="X93" i="10"/>
  <c r="Y93" i="10" s="1"/>
  <c r="X38" i="10"/>
  <c r="Y38" i="10" s="1"/>
  <c r="X113" i="10"/>
  <c r="Y113" i="10" s="1"/>
  <c r="X33" i="8"/>
  <c r="Y33" i="8" s="1"/>
  <c r="AH40" i="12"/>
  <c r="AI40" i="12" s="1"/>
  <c r="AH93" i="12"/>
  <c r="AI93" i="12" s="1"/>
  <c r="AH75" i="12"/>
  <c r="AI75" i="12" s="1"/>
  <c r="AH55" i="12"/>
  <c r="AI55" i="12" s="1"/>
  <c r="N11" i="9"/>
  <c r="O11" i="9" s="1"/>
  <c r="X57" i="10"/>
  <c r="Y57" i="10" s="1"/>
  <c r="X25" i="10"/>
  <c r="Y25" i="10" s="1"/>
  <c r="X127" i="10"/>
  <c r="Y127" i="10" s="1"/>
  <c r="X32" i="8"/>
  <c r="Y32" i="8" s="1"/>
  <c r="AH11" i="12"/>
  <c r="AI11" i="12" s="1"/>
  <c r="AH30" i="12"/>
  <c r="AI30" i="12" s="1"/>
  <c r="AH27" i="12"/>
  <c r="AI27" i="12" s="1"/>
  <c r="AH23" i="12"/>
  <c r="AI23" i="12" s="1"/>
  <c r="N10" i="9"/>
  <c r="O10" i="9" s="1"/>
  <c r="X52" i="10"/>
  <c r="Y52" i="10" s="1"/>
  <c r="X88" i="10"/>
  <c r="Y88" i="10" s="1"/>
  <c r="X83" i="10"/>
  <c r="Y83" i="10" s="1"/>
  <c r="X49" i="10"/>
  <c r="Y49" i="10" s="1"/>
  <c r="X26" i="8"/>
  <c r="Y26" i="8" s="1"/>
  <c r="AH97" i="12"/>
  <c r="AI97" i="12" s="1"/>
  <c r="AH91" i="12"/>
  <c r="AI91" i="12" s="1"/>
  <c r="AH10" i="12"/>
  <c r="AI10" i="12" s="1"/>
  <c r="AH118" i="12"/>
  <c r="AI118" i="12" s="1"/>
  <c r="N98" i="5"/>
  <c r="O98" i="5" s="1"/>
  <c r="N110" i="5"/>
  <c r="O110" i="5" s="1"/>
  <c r="N29" i="5"/>
  <c r="O29" i="5" s="1"/>
  <c r="N67" i="5"/>
  <c r="O67" i="5" s="1"/>
  <c r="N10" i="5"/>
  <c r="O10" i="5" s="1"/>
  <c r="I138" i="32"/>
  <c r="H139" i="32"/>
  <c r="G139" i="32"/>
  <c r="E139" i="32"/>
  <c r="C139" i="32"/>
  <c r="D139" i="32" s="1"/>
  <c r="A141" i="32"/>
  <c r="F140" i="32"/>
  <c r="B140" i="32"/>
  <c r="CT464" i="24" l="1"/>
  <c r="CW464" i="24"/>
  <c r="CX464" i="24"/>
  <c r="CY464" i="24"/>
  <c r="CU464" i="24"/>
  <c r="CS465" i="24"/>
  <c r="CR466" i="24"/>
  <c r="CV466" i="24" s="1"/>
  <c r="CC531" i="24"/>
  <c r="BY532" i="24"/>
  <c r="BZ531" i="24"/>
  <c r="CE530" i="24"/>
  <c r="CB530" i="24"/>
  <c r="CA530" i="24"/>
  <c r="CD530" i="24"/>
  <c r="CF530" i="24"/>
  <c r="AX333" i="24"/>
  <c r="AR333" i="24"/>
  <c r="AI333" i="24"/>
  <c r="AL333" i="24"/>
  <c r="AO333" i="24"/>
  <c r="AH334" i="24"/>
  <c r="AU333" i="24"/>
  <c r="AP332" i="24"/>
  <c r="BA332" i="24"/>
  <c r="AV332" i="24"/>
  <c r="AY332" i="24"/>
  <c r="AT332" i="24"/>
  <c r="AS332" i="24"/>
  <c r="BD332" i="24"/>
  <c r="AN332" i="24"/>
  <c r="AQ332" i="24"/>
  <c r="AJ332" i="24"/>
  <c r="AW332" i="24"/>
  <c r="BE332" i="24"/>
  <c r="AK332" i="24"/>
  <c r="AZ332" i="24"/>
  <c r="AM332" i="24"/>
  <c r="C272" i="26"/>
  <c r="D272" i="26"/>
  <c r="G272" i="26"/>
  <c r="F272" i="26"/>
  <c r="H272" i="26"/>
  <c r="B273" i="26"/>
  <c r="E273" i="26"/>
  <c r="A274" i="26"/>
  <c r="C153" i="25"/>
  <c r="J153" i="25"/>
  <c r="G153" i="25"/>
  <c r="D153" i="25"/>
  <c r="F153" i="25"/>
  <c r="K153" i="25"/>
  <c r="I153" i="25"/>
  <c r="H154" i="25"/>
  <c r="A155" i="25"/>
  <c r="B154" i="25"/>
  <c r="E154" i="25"/>
  <c r="B155" i="14"/>
  <c r="H155" i="14"/>
  <c r="A156" i="14"/>
  <c r="N155" i="14"/>
  <c r="E155" i="14"/>
  <c r="Q155" i="14"/>
  <c r="K155" i="14"/>
  <c r="T154" i="14"/>
  <c r="L154" i="14"/>
  <c r="M154" i="14"/>
  <c r="C154" i="14"/>
  <c r="R154" i="14"/>
  <c r="J154" i="14"/>
  <c r="S154" i="14"/>
  <c r="D154" i="14"/>
  <c r="F154" i="14"/>
  <c r="G154" i="14"/>
  <c r="O154" i="14"/>
  <c r="I154" i="14"/>
  <c r="P154" i="14"/>
  <c r="D214" i="17"/>
  <c r="A215" i="17"/>
  <c r="B215" i="34"/>
  <c r="A216" i="34"/>
  <c r="E215" i="34"/>
  <c r="D214" i="34"/>
  <c r="C214" i="34"/>
  <c r="F214" i="34"/>
  <c r="G214" i="34"/>
  <c r="A152" i="3"/>
  <c r="B151" i="3"/>
  <c r="E151" i="3"/>
  <c r="G150" i="3"/>
  <c r="F150" i="3"/>
  <c r="D150" i="3"/>
  <c r="H150" i="3"/>
  <c r="C150" i="3"/>
  <c r="D144" i="2"/>
  <c r="C144" i="2"/>
  <c r="I144" i="2"/>
  <c r="K144" i="2"/>
  <c r="F144" i="2"/>
  <c r="J144" i="2"/>
  <c r="G144" i="2"/>
  <c r="H145" i="2"/>
  <c r="B145" i="2"/>
  <c r="A146" i="2"/>
  <c r="E145" i="2"/>
  <c r="Z2" i="10" a="1"/>
  <c r="Z2" i="10" s="1"/>
  <c r="Z1" i="10" s="1" a="1"/>
  <c r="Z1" i="10" s="1"/>
  <c r="A15" i="10" s="1"/>
  <c r="Z2" i="8" a="1"/>
  <c r="Z2" i="8" s="1"/>
  <c r="AJ2" i="12" a="1"/>
  <c r="P2" i="5" a="1"/>
  <c r="P2" i="5" s="1"/>
  <c r="P1" i="5" s="1" a="1"/>
  <c r="P1" i="5" s="1"/>
  <c r="A15" i="5" s="1"/>
  <c r="P2" i="9" a="1"/>
  <c r="I139" i="32"/>
  <c r="E140" i="32"/>
  <c r="C140" i="32"/>
  <c r="D140" i="32" s="1"/>
  <c r="H140" i="32"/>
  <c r="G140" i="32"/>
  <c r="A142" i="32"/>
  <c r="F141" i="32"/>
  <c r="B141" i="32"/>
  <c r="CR467" i="24" l="1"/>
  <c r="CV467" i="24" s="1"/>
  <c r="CS466" i="24"/>
  <c r="CX465" i="24"/>
  <c r="CT465" i="24"/>
  <c r="CY465" i="24"/>
  <c r="CU465" i="24"/>
  <c r="CW465" i="24"/>
  <c r="CD531" i="24"/>
  <c r="CE531" i="24"/>
  <c r="CB531" i="24"/>
  <c r="CF531" i="24"/>
  <c r="CA531" i="24"/>
  <c r="BY533" i="24"/>
  <c r="CC532" i="24"/>
  <c r="BZ532" i="24"/>
  <c r="AU334" i="24"/>
  <c r="AR334" i="24"/>
  <c r="AX334" i="24"/>
  <c r="AI334" i="24"/>
  <c r="AL334" i="24"/>
  <c r="AH335" i="24"/>
  <c r="AO334" i="24"/>
  <c r="AQ333" i="24"/>
  <c r="AS333" i="24"/>
  <c r="AK333" i="24"/>
  <c r="AW333" i="24"/>
  <c r="AM333" i="24"/>
  <c r="AT333" i="24"/>
  <c r="BE333" i="24"/>
  <c r="AY333" i="24"/>
  <c r="AJ333" i="24"/>
  <c r="AV333" i="24"/>
  <c r="AZ333" i="24"/>
  <c r="AP333" i="24"/>
  <c r="BD333" i="24"/>
  <c r="BA333" i="24"/>
  <c r="AN333" i="24"/>
  <c r="E155" i="25"/>
  <c r="A156" i="25"/>
  <c r="B155" i="25"/>
  <c r="H155" i="25"/>
  <c r="A275" i="26"/>
  <c r="E274" i="26"/>
  <c r="B274" i="26"/>
  <c r="H273" i="26"/>
  <c r="C273" i="26"/>
  <c r="D273" i="26"/>
  <c r="F273" i="26"/>
  <c r="G273" i="26"/>
  <c r="D154" i="25"/>
  <c r="G154" i="25"/>
  <c r="I154" i="25"/>
  <c r="C154" i="25"/>
  <c r="K154" i="25"/>
  <c r="J154" i="25"/>
  <c r="F154" i="25"/>
  <c r="AJ2" i="12"/>
  <c r="AJ1" i="12" a="1"/>
  <c r="AJ1" i="12" s="1"/>
  <c r="A15" i="12" s="1"/>
  <c r="A16" i="12" s="1"/>
  <c r="Q156" i="14"/>
  <c r="H156" i="14"/>
  <c r="N156" i="14"/>
  <c r="K156" i="14"/>
  <c r="B156" i="14"/>
  <c r="E156" i="14"/>
  <c r="A157" i="14"/>
  <c r="T155" i="14"/>
  <c r="C155" i="14"/>
  <c r="P155" i="14"/>
  <c r="M155" i="14"/>
  <c r="F155" i="14"/>
  <c r="D155" i="14"/>
  <c r="I155" i="14"/>
  <c r="L155" i="14"/>
  <c r="O155" i="14"/>
  <c r="R155" i="14"/>
  <c r="S155" i="14"/>
  <c r="G155" i="14"/>
  <c r="J155" i="14"/>
  <c r="D215" i="17"/>
  <c r="A216" i="17"/>
  <c r="A217" i="34"/>
  <c r="B216" i="34"/>
  <c r="E216" i="34"/>
  <c r="G215" i="34"/>
  <c r="F215" i="34"/>
  <c r="D215" i="34"/>
  <c r="C215" i="34"/>
  <c r="F151" i="3"/>
  <c r="G151" i="3"/>
  <c r="H151" i="3"/>
  <c r="D151" i="3"/>
  <c r="C151" i="3"/>
  <c r="A153" i="3"/>
  <c r="E152" i="3"/>
  <c r="B152" i="3"/>
  <c r="G145" i="2"/>
  <c r="D145" i="2"/>
  <c r="C145" i="2"/>
  <c r="F145" i="2"/>
  <c r="K145" i="2"/>
  <c r="I145" i="2"/>
  <c r="J145" i="2"/>
  <c r="A147" i="2"/>
  <c r="E146" i="2"/>
  <c r="B146" i="2"/>
  <c r="H146" i="2"/>
  <c r="Z1" i="8" a="1"/>
  <c r="Z1" i="8" s="1"/>
  <c r="A15" i="8" s="1"/>
  <c r="B15" i="8" s="1"/>
  <c r="B15" i="10"/>
  <c r="H15" i="10"/>
  <c r="K15" i="10"/>
  <c r="E15" i="10"/>
  <c r="A16" i="10"/>
  <c r="P2" i="9"/>
  <c r="P1" i="9" s="1" a="1"/>
  <c r="P1" i="9" s="1"/>
  <c r="A15" i="9" s="1"/>
  <c r="B15" i="5"/>
  <c r="E15" i="5"/>
  <c r="A16" i="5"/>
  <c r="I140" i="32"/>
  <c r="E141" i="32"/>
  <c r="C141" i="32"/>
  <c r="D141" i="32" s="1"/>
  <c r="B142" i="32"/>
  <c r="A143" i="32"/>
  <c r="F142" i="32"/>
  <c r="H141" i="32"/>
  <c r="G141" i="32"/>
  <c r="CT466" i="24" l="1"/>
  <c r="CU466" i="24"/>
  <c r="CW466" i="24"/>
  <c r="CX466" i="24"/>
  <c r="CY466" i="24"/>
  <c r="CR468" i="24"/>
  <c r="CV468" i="24" s="1"/>
  <c r="CS467" i="24"/>
  <c r="CB532" i="24"/>
  <c r="CD532" i="24"/>
  <c r="CE532" i="24"/>
  <c r="CA532" i="24"/>
  <c r="CF532" i="24"/>
  <c r="BY534" i="24"/>
  <c r="CC533" i="24"/>
  <c r="BZ533" i="24"/>
  <c r="AO335" i="24"/>
  <c r="AR335" i="24"/>
  <c r="AU335" i="24"/>
  <c r="AI335" i="24"/>
  <c r="AH336" i="24"/>
  <c r="AX335" i="24"/>
  <c r="AL335" i="24"/>
  <c r="AM334" i="24"/>
  <c r="AZ334" i="24"/>
  <c r="AJ334" i="24"/>
  <c r="AN334" i="24"/>
  <c r="AK334" i="24"/>
  <c r="AQ334" i="24"/>
  <c r="AS334" i="24"/>
  <c r="AT334" i="24"/>
  <c r="AW334" i="24"/>
  <c r="AY334" i="24"/>
  <c r="AV334" i="24"/>
  <c r="BD334" i="24"/>
  <c r="AP334" i="24"/>
  <c r="BA334" i="24"/>
  <c r="BE334" i="24"/>
  <c r="C274" i="26"/>
  <c r="F274" i="26"/>
  <c r="G274" i="26"/>
  <c r="H274" i="26"/>
  <c r="D274" i="26"/>
  <c r="A276" i="26"/>
  <c r="B275" i="26"/>
  <c r="E275" i="26"/>
  <c r="G155" i="25"/>
  <c r="J155" i="25"/>
  <c r="C155" i="25"/>
  <c r="I155" i="25"/>
  <c r="K155" i="25"/>
  <c r="D155" i="25"/>
  <c r="F155" i="25"/>
  <c r="A157" i="25"/>
  <c r="B156" i="25"/>
  <c r="E156" i="25"/>
  <c r="H156" i="25"/>
  <c r="H157" i="14"/>
  <c r="K157" i="14"/>
  <c r="E157" i="14"/>
  <c r="N157" i="14"/>
  <c r="A158" i="14"/>
  <c r="B157" i="14"/>
  <c r="Q157" i="14"/>
  <c r="T156" i="14"/>
  <c r="G156" i="14"/>
  <c r="P156" i="14"/>
  <c r="R156" i="14"/>
  <c r="J156" i="14"/>
  <c r="L156" i="14"/>
  <c r="M156" i="14"/>
  <c r="C156" i="14"/>
  <c r="D156" i="14"/>
  <c r="O156" i="14"/>
  <c r="S156" i="14"/>
  <c r="I156" i="14"/>
  <c r="F156" i="14"/>
  <c r="B15" i="12"/>
  <c r="J15" i="12" s="1"/>
  <c r="Q15" i="12"/>
  <c r="N15" i="12"/>
  <c r="K15" i="12"/>
  <c r="H15" i="12"/>
  <c r="E15" i="12"/>
  <c r="D216" i="17"/>
  <c r="A217" i="17"/>
  <c r="G216" i="34"/>
  <c r="F216" i="34"/>
  <c r="C216" i="34"/>
  <c r="D216" i="34"/>
  <c r="B217" i="34"/>
  <c r="A218" i="34"/>
  <c r="E217" i="34"/>
  <c r="D152" i="3"/>
  <c r="H152" i="3"/>
  <c r="C152" i="3"/>
  <c r="A154" i="3"/>
  <c r="B153" i="3"/>
  <c r="E153" i="3"/>
  <c r="F152" i="3"/>
  <c r="G152" i="3"/>
  <c r="G146" i="2"/>
  <c r="F146" i="2"/>
  <c r="K146" i="2"/>
  <c r="J146" i="2"/>
  <c r="I146" i="2"/>
  <c r="D146" i="2"/>
  <c r="C146" i="2"/>
  <c r="A148" i="2"/>
  <c r="E147" i="2"/>
  <c r="B147" i="2"/>
  <c r="H147" i="2"/>
  <c r="A16" i="8"/>
  <c r="E16" i="8" s="1"/>
  <c r="E15" i="8"/>
  <c r="F15" i="8" s="1"/>
  <c r="H15" i="8"/>
  <c r="I15" i="8" s="1"/>
  <c r="K15" i="8"/>
  <c r="L15" i="8" s="1"/>
  <c r="A16" i="9"/>
  <c r="B15" i="9"/>
  <c r="E15" i="9"/>
  <c r="M15" i="8"/>
  <c r="J15" i="8"/>
  <c r="D15" i="8"/>
  <c r="G15" i="8"/>
  <c r="C15" i="8"/>
  <c r="F15" i="10"/>
  <c r="C15" i="10"/>
  <c r="D15" i="10"/>
  <c r="M15" i="10"/>
  <c r="J15" i="10"/>
  <c r="I15" i="10"/>
  <c r="L15" i="10"/>
  <c r="G15" i="10"/>
  <c r="E16" i="5"/>
  <c r="B16" i="5"/>
  <c r="A17" i="5"/>
  <c r="C15" i="5"/>
  <c r="D15" i="5"/>
  <c r="F15" i="5"/>
  <c r="G15" i="5"/>
  <c r="A17" i="10"/>
  <c r="B16" i="10"/>
  <c r="K16" i="10"/>
  <c r="E16" i="10"/>
  <c r="H16" i="10"/>
  <c r="A17" i="12"/>
  <c r="H16" i="12"/>
  <c r="B16" i="12"/>
  <c r="E16" i="12"/>
  <c r="N16" i="12"/>
  <c r="K16" i="12"/>
  <c r="Q16" i="12"/>
  <c r="I141" i="32"/>
  <c r="H142" i="32"/>
  <c r="G142" i="32"/>
  <c r="C142" i="32"/>
  <c r="D142" i="32" s="1"/>
  <c r="E142" i="32"/>
  <c r="A144" i="32"/>
  <c r="F143" i="32"/>
  <c r="B143" i="32"/>
  <c r="CW467" i="24" l="1"/>
  <c r="CX467" i="24"/>
  <c r="CY467" i="24"/>
  <c r="CU467" i="24"/>
  <c r="CT467" i="24"/>
  <c r="CS468" i="24"/>
  <c r="CR469" i="24"/>
  <c r="CV469" i="24" s="1"/>
  <c r="CD533" i="24"/>
  <c r="CE533" i="24"/>
  <c r="CF533" i="24"/>
  <c r="CA533" i="24"/>
  <c r="CB533" i="24"/>
  <c r="CC534" i="24"/>
  <c r="BZ534" i="24"/>
  <c r="BY535" i="24"/>
  <c r="AR336" i="24"/>
  <c r="AO336" i="24"/>
  <c r="AL336" i="24"/>
  <c r="AI336" i="24"/>
  <c r="AH337" i="24"/>
  <c r="AU336" i="24"/>
  <c r="AX336" i="24"/>
  <c r="AP335" i="24"/>
  <c r="AQ335" i="24"/>
  <c r="AS335" i="24"/>
  <c r="AT335" i="24"/>
  <c r="AV335" i="24"/>
  <c r="AN335" i="24"/>
  <c r="AW335" i="24"/>
  <c r="BE335" i="24"/>
  <c r="AZ335" i="24"/>
  <c r="BD335" i="24"/>
  <c r="AJ335" i="24"/>
  <c r="AM335" i="24"/>
  <c r="BA335" i="24"/>
  <c r="AY335" i="24"/>
  <c r="AK335" i="24"/>
  <c r="H157" i="25"/>
  <c r="B157" i="25"/>
  <c r="A158" i="25"/>
  <c r="E157" i="25"/>
  <c r="J156" i="25"/>
  <c r="K156" i="25"/>
  <c r="I156" i="25"/>
  <c r="G156" i="25"/>
  <c r="F156" i="25"/>
  <c r="D156" i="25"/>
  <c r="C156" i="25"/>
  <c r="H275" i="26"/>
  <c r="C275" i="26"/>
  <c r="F275" i="26"/>
  <c r="D275" i="26"/>
  <c r="G275" i="26"/>
  <c r="A277" i="26"/>
  <c r="E276" i="26"/>
  <c r="B276" i="26"/>
  <c r="L15" i="12"/>
  <c r="R15" i="12"/>
  <c r="S15" i="12"/>
  <c r="F15" i="12"/>
  <c r="M15" i="12"/>
  <c r="I15" i="12"/>
  <c r="C15" i="12"/>
  <c r="D15" i="12"/>
  <c r="G15" i="12"/>
  <c r="P15" i="12"/>
  <c r="O15" i="12"/>
  <c r="T157" i="14"/>
  <c r="G157" i="14"/>
  <c r="D157" i="14"/>
  <c r="I157" i="14"/>
  <c r="S157" i="14"/>
  <c r="L157" i="14"/>
  <c r="F157" i="14"/>
  <c r="P157" i="14"/>
  <c r="M157" i="14"/>
  <c r="J157" i="14"/>
  <c r="O157" i="14"/>
  <c r="R157" i="14"/>
  <c r="C157" i="14"/>
  <c r="Q158" i="14"/>
  <c r="K158" i="14"/>
  <c r="N158" i="14"/>
  <c r="H158" i="14"/>
  <c r="B158" i="14"/>
  <c r="A159" i="14"/>
  <c r="E158" i="14"/>
  <c r="D217" i="17"/>
  <c r="A218" i="17"/>
  <c r="E218" i="34"/>
  <c r="B218" i="34"/>
  <c r="A219" i="34"/>
  <c r="C217" i="34"/>
  <c r="D217" i="34"/>
  <c r="G217" i="34"/>
  <c r="F217" i="34"/>
  <c r="G153" i="3"/>
  <c r="F153" i="3"/>
  <c r="H153" i="3"/>
  <c r="D153" i="3"/>
  <c r="C153" i="3"/>
  <c r="E154" i="3"/>
  <c r="B154" i="3"/>
  <c r="A155" i="3"/>
  <c r="B16" i="8"/>
  <c r="D16" i="8" s="1"/>
  <c r="A149" i="2"/>
  <c r="B148" i="2"/>
  <c r="E148" i="2"/>
  <c r="H148" i="2"/>
  <c r="G147" i="2"/>
  <c r="D147" i="2"/>
  <c r="J147" i="2"/>
  <c r="C147" i="2"/>
  <c r="I147" i="2"/>
  <c r="K147" i="2"/>
  <c r="F147" i="2"/>
  <c r="K16" i="8"/>
  <c r="A17" i="8"/>
  <c r="A18" i="8" s="1"/>
  <c r="H16" i="8"/>
  <c r="N15" i="8"/>
  <c r="H15" i="5"/>
  <c r="N15" i="10"/>
  <c r="D16" i="12"/>
  <c r="G16" i="12"/>
  <c r="J16" i="12"/>
  <c r="M16" i="12"/>
  <c r="L16" i="12"/>
  <c r="O16" i="12"/>
  <c r="P16" i="12"/>
  <c r="C16" i="12"/>
  <c r="I16" i="12"/>
  <c r="F16" i="12"/>
  <c r="S16" i="12"/>
  <c r="R16" i="12"/>
  <c r="C16" i="5"/>
  <c r="D16" i="5"/>
  <c r="F16" i="5"/>
  <c r="G16" i="5"/>
  <c r="A18" i="12"/>
  <c r="E17" i="12"/>
  <c r="B17" i="12"/>
  <c r="N17" i="12"/>
  <c r="K17" i="12"/>
  <c r="Q17" i="12"/>
  <c r="H17" i="12"/>
  <c r="E17" i="5"/>
  <c r="B17" i="5"/>
  <c r="A18" i="5"/>
  <c r="A18" i="10"/>
  <c r="E17" i="10"/>
  <c r="B17" i="10"/>
  <c r="K17" i="10"/>
  <c r="H17" i="10"/>
  <c r="F15" i="9"/>
  <c r="G15" i="9"/>
  <c r="I16" i="10"/>
  <c r="G16" i="10"/>
  <c r="D16" i="10"/>
  <c r="C16" i="10"/>
  <c r="J16" i="10"/>
  <c r="F16" i="10"/>
  <c r="M16" i="10"/>
  <c r="L16" i="10"/>
  <c r="C15" i="9"/>
  <c r="D15" i="9"/>
  <c r="A17" i="9"/>
  <c r="E16" i="9"/>
  <c r="B16" i="9"/>
  <c r="I142" i="32"/>
  <c r="H143" i="32"/>
  <c r="G143" i="32"/>
  <c r="A145" i="32"/>
  <c r="B144" i="32"/>
  <c r="F144" i="32"/>
  <c r="E143" i="32"/>
  <c r="C143" i="32"/>
  <c r="D143" i="32" s="1"/>
  <c r="CW468" i="24" l="1"/>
  <c r="CY468" i="24"/>
  <c r="CT468" i="24"/>
  <c r="CU468" i="24"/>
  <c r="CX468" i="24"/>
  <c r="CR470" i="24"/>
  <c r="CV470" i="24" s="1"/>
  <c r="CS469" i="24"/>
  <c r="BY536" i="24"/>
  <c r="BZ535" i="24"/>
  <c r="CC535" i="24"/>
  <c r="CE534" i="24"/>
  <c r="CB534" i="24"/>
  <c r="CA534" i="24"/>
  <c r="CF534" i="24"/>
  <c r="CD534" i="24"/>
  <c r="AX337" i="24"/>
  <c r="AO337" i="24"/>
  <c r="AL337" i="24"/>
  <c r="AH338" i="24"/>
  <c r="AU337" i="24"/>
  <c r="AI337" i="24"/>
  <c r="AR337" i="24"/>
  <c r="AS336" i="24"/>
  <c r="AM336" i="24"/>
  <c r="AT336" i="24"/>
  <c r="AV336" i="24"/>
  <c r="AY336" i="24"/>
  <c r="BA336" i="24"/>
  <c r="BE336" i="24"/>
  <c r="AJ336" i="24"/>
  <c r="AN336" i="24"/>
  <c r="AW336" i="24"/>
  <c r="BD336" i="24"/>
  <c r="AQ336" i="24"/>
  <c r="AZ336" i="24"/>
  <c r="AP336" i="24"/>
  <c r="AK336" i="24"/>
  <c r="E277" i="26"/>
  <c r="B277" i="26"/>
  <c r="A278" i="26"/>
  <c r="B158" i="25"/>
  <c r="A159" i="25"/>
  <c r="E158" i="25"/>
  <c r="H158" i="25"/>
  <c r="F157" i="25"/>
  <c r="G157" i="25"/>
  <c r="K157" i="25"/>
  <c r="D157" i="25"/>
  <c r="I157" i="25"/>
  <c r="C157" i="25"/>
  <c r="J157" i="25"/>
  <c r="F276" i="26"/>
  <c r="D276" i="26"/>
  <c r="G276" i="26"/>
  <c r="C276" i="26"/>
  <c r="H276" i="26"/>
  <c r="T15" i="12"/>
  <c r="H159" i="14"/>
  <c r="K159" i="14"/>
  <c r="Q159" i="14"/>
  <c r="B159" i="14"/>
  <c r="E159" i="14"/>
  <c r="N159" i="14"/>
  <c r="A160" i="14"/>
  <c r="T158" i="14"/>
  <c r="O158" i="14"/>
  <c r="P158" i="14"/>
  <c r="G158" i="14"/>
  <c r="C158" i="14"/>
  <c r="I158" i="14"/>
  <c r="S158" i="14"/>
  <c r="J158" i="14"/>
  <c r="L158" i="14"/>
  <c r="M158" i="14"/>
  <c r="R158" i="14"/>
  <c r="F158" i="14"/>
  <c r="D158" i="14"/>
  <c r="D218" i="17"/>
  <c r="A219" i="17"/>
  <c r="A220" i="34"/>
  <c r="B219" i="34"/>
  <c r="E219" i="34"/>
  <c r="D218" i="34"/>
  <c r="C218" i="34"/>
  <c r="G218" i="34"/>
  <c r="F218" i="34"/>
  <c r="C154" i="3"/>
  <c r="D154" i="3"/>
  <c r="H154" i="3"/>
  <c r="E155" i="3"/>
  <c r="A156" i="3"/>
  <c r="B155" i="3"/>
  <c r="F154" i="3"/>
  <c r="G154" i="3"/>
  <c r="L16" i="8"/>
  <c r="F16" i="8"/>
  <c r="K17" i="8"/>
  <c r="I16" i="8"/>
  <c r="H149" i="2"/>
  <c r="B149" i="2"/>
  <c r="A150" i="2"/>
  <c r="E149" i="2"/>
  <c r="J16" i="8"/>
  <c r="C16" i="8"/>
  <c r="M16" i="8"/>
  <c r="G16" i="8"/>
  <c r="B17" i="8"/>
  <c r="H17" i="8"/>
  <c r="E17" i="8"/>
  <c r="G148" i="2"/>
  <c r="I148" i="2"/>
  <c r="C148" i="2"/>
  <c r="K148" i="2"/>
  <c r="J148" i="2"/>
  <c r="F148" i="2"/>
  <c r="D148" i="2"/>
  <c r="N16" i="10"/>
  <c r="H16" i="5"/>
  <c r="T16" i="12"/>
  <c r="H15" i="9"/>
  <c r="F16" i="9"/>
  <c r="G16" i="9"/>
  <c r="A19" i="8"/>
  <c r="B18" i="8"/>
  <c r="K18" i="8"/>
  <c r="H18" i="8"/>
  <c r="E18" i="8"/>
  <c r="D17" i="12"/>
  <c r="J17" i="12"/>
  <c r="M17" i="12"/>
  <c r="L17" i="12"/>
  <c r="O17" i="12"/>
  <c r="G17" i="12"/>
  <c r="P17" i="12"/>
  <c r="C17" i="12"/>
  <c r="F17" i="12"/>
  <c r="R17" i="12"/>
  <c r="S17" i="12"/>
  <c r="I17" i="12"/>
  <c r="A19" i="12"/>
  <c r="B18" i="12"/>
  <c r="E18" i="12"/>
  <c r="N18" i="12"/>
  <c r="Q18" i="12"/>
  <c r="K18" i="12"/>
  <c r="H18" i="12"/>
  <c r="D17" i="10"/>
  <c r="L17" i="10"/>
  <c r="M17" i="10"/>
  <c r="G17" i="10"/>
  <c r="C17" i="10"/>
  <c r="F17" i="10"/>
  <c r="J17" i="10"/>
  <c r="I17" i="10"/>
  <c r="A19" i="10"/>
  <c r="E18" i="10"/>
  <c r="K18" i="10"/>
  <c r="B18" i="10"/>
  <c r="H18" i="10"/>
  <c r="C16" i="9"/>
  <c r="D16" i="9"/>
  <c r="A18" i="9"/>
  <c r="B17" i="9"/>
  <c r="E17" i="9"/>
  <c r="C17" i="5"/>
  <c r="D17" i="5"/>
  <c r="G17" i="5"/>
  <c r="F17" i="5"/>
  <c r="B18" i="5"/>
  <c r="E18" i="5"/>
  <c r="A19" i="5"/>
  <c r="I143" i="32"/>
  <c r="H144" i="32"/>
  <c r="G144" i="32"/>
  <c r="B145" i="32"/>
  <c r="F145" i="32"/>
  <c r="A146" i="32"/>
  <c r="E144" i="32"/>
  <c r="C144" i="32"/>
  <c r="D144" i="32" s="1"/>
  <c r="CX469" i="24" l="1"/>
  <c r="CT469" i="24"/>
  <c r="CW469" i="24"/>
  <c r="CU469" i="24"/>
  <c r="CY469" i="24"/>
  <c r="CS470" i="24"/>
  <c r="CR471" i="24"/>
  <c r="CV471" i="24" s="1"/>
  <c r="CE535" i="24"/>
  <c r="CF535" i="24"/>
  <c r="CA535" i="24"/>
  <c r="CB535" i="24"/>
  <c r="CD535" i="24"/>
  <c r="BY537" i="24"/>
  <c r="BZ536" i="24"/>
  <c r="CC536" i="24"/>
  <c r="AM337" i="24"/>
  <c r="AQ337" i="24"/>
  <c r="AW337" i="24"/>
  <c r="AN337" i="24"/>
  <c r="AK337" i="24"/>
  <c r="AS337" i="24"/>
  <c r="BD337" i="24"/>
  <c r="BE337" i="24"/>
  <c r="AV337" i="24"/>
  <c r="BA337" i="24"/>
  <c r="AY337" i="24"/>
  <c r="AP337" i="24"/>
  <c r="AZ337" i="24"/>
  <c r="AJ337" i="24"/>
  <c r="AT337" i="24"/>
  <c r="AR338" i="24"/>
  <c r="AL338" i="24"/>
  <c r="AI338" i="24"/>
  <c r="AH339" i="24"/>
  <c r="AX338" i="24"/>
  <c r="AO338" i="24"/>
  <c r="AU338" i="24"/>
  <c r="D158" i="25"/>
  <c r="K158" i="25"/>
  <c r="I158" i="25"/>
  <c r="J158" i="25"/>
  <c r="C158" i="25"/>
  <c r="F158" i="25"/>
  <c r="G158" i="25"/>
  <c r="B278" i="26"/>
  <c r="A279" i="26"/>
  <c r="E278" i="26"/>
  <c r="B159" i="25"/>
  <c r="H159" i="25"/>
  <c r="A160" i="25"/>
  <c r="E159" i="25"/>
  <c r="C277" i="26"/>
  <c r="F277" i="26"/>
  <c r="D277" i="26"/>
  <c r="G277" i="26"/>
  <c r="H277" i="26"/>
  <c r="E160" i="14"/>
  <c r="A161" i="14"/>
  <c r="N160" i="14"/>
  <c r="H160" i="14"/>
  <c r="B160" i="14"/>
  <c r="Q160" i="14"/>
  <c r="K160" i="14"/>
  <c r="T159" i="14"/>
  <c r="D159" i="14"/>
  <c r="M159" i="14"/>
  <c r="F159" i="14"/>
  <c r="S159" i="14"/>
  <c r="L159" i="14"/>
  <c r="P159" i="14"/>
  <c r="O159" i="14"/>
  <c r="I159" i="14"/>
  <c r="J159" i="14"/>
  <c r="C159" i="14"/>
  <c r="R159" i="14"/>
  <c r="G159" i="14"/>
  <c r="D219" i="17"/>
  <c r="A220" i="17"/>
  <c r="C219" i="34"/>
  <c r="D219" i="34"/>
  <c r="G219" i="34"/>
  <c r="F219" i="34"/>
  <c r="E220" i="34"/>
  <c r="A221" i="34"/>
  <c r="B220" i="34"/>
  <c r="C155" i="3"/>
  <c r="H155" i="3"/>
  <c r="D155" i="3"/>
  <c r="B156" i="3"/>
  <c r="E156" i="3"/>
  <c r="A157" i="3"/>
  <c r="G155" i="3"/>
  <c r="F155" i="3"/>
  <c r="L17" i="8"/>
  <c r="N16" i="8"/>
  <c r="I17" i="8"/>
  <c r="M17" i="8"/>
  <c r="G17" i="8"/>
  <c r="C17" i="8"/>
  <c r="J17" i="8"/>
  <c r="F17" i="8"/>
  <c r="D17" i="8"/>
  <c r="K149" i="2"/>
  <c r="I149" i="2"/>
  <c r="J149" i="2"/>
  <c r="G149" i="2"/>
  <c r="F149" i="2"/>
  <c r="C149" i="2"/>
  <c r="D149" i="2"/>
  <c r="A151" i="2"/>
  <c r="B150" i="2"/>
  <c r="H150" i="2"/>
  <c r="E150" i="2"/>
  <c r="T17" i="12"/>
  <c r="N17" i="10"/>
  <c r="H17" i="5"/>
  <c r="H16" i="9"/>
  <c r="F18" i="12"/>
  <c r="D18" i="12"/>
  <c r="G18" i="12"/>
  <c r="J18" i="12"/>
  <c r="M18" i="12"/>
  <c r="C18" i="12"/>
  <c r="L18" i="12"/>
  <c r="O18" i="12"/>
  <c r="P18" i="12"/>
  <c r="S18" i="12"/>
  <c r="R18" i="12"/>
  <c r="I18" i="12"/>
  <c r="G18" i="5"/>
  <c r="F18" i="5"/>
  <c r="A20" i="12"/>
  <c r="B19" i="12"/>
  <c r="N19" i="12"/>
  <c r="Q19" i="12"/>
  <c r="E19" i="12"/>
  <c r="K19" i="12"/>
  <c r="H19" i="12"/>
  <c r="C18" i="5"/>
  <c r="D18" i="5"/>
  <c r="F17" i="9"/>
  <c r="G17" i="9"/>
  <c r="C17" i="9"/>
  <c r="D17" i="9"/>
  <c r="E18" i="9"/>
  <c r="A19" i="9"/>
  <c r="B18" i="9"/>
  <c r="J18" i="8"/>
  <c r="F18" i="8"/>
  <c r="C18" i="8"/>
  <c r="M18" i="8"/>
  <c r="L18" i="8"/>
  <c r="I18" i="8"/>
  <c r="D18" i="8"/>
  <c r="G18" i="8"/>
  <c r="B19" i="5"/>
  <c r="E19" i="5"/>
  <c r="A20" i="5"/>
  <c r="G18" i="10"/>
  <c r="L18" i="10"/>
  <c r="I18" i="10"/>
  <c r="C18" i="10"/>
  <c r="F18" i="10"/>
  <c r="D18" i="10"/>
  <c r="J18" i="10"/>
  <c r="M18" i="10"/>
  <c r="A20" i="10"/>
  <c r="K19" i="10"/>
  <c r="B19" i="10"/>
  <c r="E19" i="10"/>
  <c r="H19" i="10"/>
  <c r="A20" i="8"/>
  <c r="B19" i="8"/>
  <c r="K19" i="8"/>
  <c r="H19" i="8"/>
  <c r="E19" i="8"/>
  <c r="I144" i="32"/>
  <c r="A147" i="32"/>
  <c r="B146" i="32"/>
  <c r="F146" i="32"/>
  <c r="C145" i="32"/>
  <c r="D145" i="32" s="1"/>
  <c r="E145" i="32"/>
  <c r="H145" i="32"/>
  <c r="G145" i="32"/>
  <c r="CR472" i="24" l="1"/>
  <c r="CV472" i="24" s="1"/>
  <c r="CS471" i="24"/>
  <c r="CT470" i="24"/>
  <c r="CU470" i="24"/>
  <c r="CW470" i="24"/>
  <c r="CY470" i="24"/>
  <c r="CX470" i="24"/>
  <c r="CF536" i="24"/>
  <c r="CE536" i="24"/>
  <c r="CA536" i="24"/>
  <c r="CB536" i="24"/>
  <c r="CD536" i="24"/>
  <c r="BZ537" i="24"/>
  <c r="BY538" i="24"/>
  <c r="CC537" i="24"/>
  <c r="AO339" i="24"/>
  <c r="AX339" i="24"/>
  <c r="AR339" i="24"/>
  <c r="AL339" i="24"/>
  <c r="AI339" i="24"/>
  <c r="AH340" i="24"/>
  <c r="AU339" i="24"/>
  <c r="AK338" i="24"/>
  <c r="AM338" i="24"/>
  <c r="BD338" i="24"/>
  <c r="AN338" i="24"/>
  <c r="AP338" i="24"/>
  <c r="AY338" i="24"/>
  <c r="AQ338" i="24"/>
  <c r="AT338" i="24"/>
  <c r="AW338" i="24"/>
  <c r="AV338" i="24"/>
  <c r="AS338" i="24"/>
  <c r="BA338" i="24"/>
  <c r="AZ338" i="24"/>
  <c r="BE338" i="24"/>
  <c r="AJ338" i="24"/>
  <c r="A161" i="25"/>
  <c r="E160" i="25"/>
  <c r="H160" i="25"/>
  <c r="B160" i="25"/>
  <c r="C278" i="26"/>
  <c r="D278" i="26"/>
  <c r="H278" i="26"/>
  <c r="F278" i="26"/>
  <c r="G278" i="26"/>
  <c r="F159" i="25"/>
  <c r="K159" i="25"/>
  <c r="G159" i="25"/>
  <c r="C159" i="25"/>
  <c r="J159" i="25"/>
  <c r="D159" i="25"/>
  <c r="I159" i="25"/>
  <c r="E279" i="26"/>
  <c r="A280" i="26"/>
  <c r="B279" i="26"/>
  <c r="T160" i="14"/>
  <c r="P160" i="14"/>
  <c r="S160" i="14"/>
  <c r="L160" i="14"/>
  <c r="M160" i="14"/>
  <c r="C160" i="14"/>
  <c r="O160" i="14"/>
  <c r="R160" i="14"/>
  <c r="G160" i="14"/>
  <c r="I160" i="14"/>
  <c r="J160" i="14"/>
  <c r="D160" i="14"/>
  <c r="F160" i="14"/>
  <c r="A162" i="14"/>
  <c r="E161" i="14"/>
  <c r="N161" i="14"/>
  <c r="Q161" i="14"/>
  <c r="B161" i="14"/>
  <c r="H161" i="14"/>
  <c r="K161" i="14"/>
  <c r="D220" i="17"/>
  <c r="A221" i="17"/>
  <c r="B221" i="34"/>
  <c r="E221" i="34"/>
  <c r="A222" i="34"/>
  <c r="G220" i="34"/>
  <c r="F220" i="34"/>
  <c r="D220" i="34"/>
  <c r="C220" i="34"/>
  <c r="E157" i="3"/>
  <c r="B157" i="3"/>
  <c r="A158" i="3"/>
  <c r="F156" i="3"/>
  <c r="G156" i="3"/>
  <c r="H156" i="3"/>
  <c r="C156" i="3"/>
  <c r="D156" i="3"/>
  <c r="N17" i="8"/>
  <c r="K150" i="2"/>
  <c r="I150" i="2"/>
  <c r="D150" i="2"/>
  <c r="J150" i="2"/>
  <c r="F150" i="2"/>
  <c r="C150" i="2"/>
  <c r="G150" i="2"/>
  <c r="H151" i="2"/>
  <c r="B151" i="2"/>
  <c r="A152" i="2"/>
  <c r="E151" i="2"/>
  <c r="T18" i="12"/>
  <c r="N18" i="10"/>
  <c r="H17" i="9"/>
  <c r="N18" i="8"/>
  <c r="H18" i="5"/>
  <c r="F18" i="9"/>
  <c r="G18" i="9"/>
  <c r="M19" i="10"/>
  <c r="I19" i="10"/>
  <c r="J19" i="10"/>
  <c r="F19" i="10"/>
  <c r="D19" i="10"/>
  <c r="G19" i="10"/>
  <c r="L19" i="10"/>
  <c r="C19" i="10"/>
  <c r="C19" i="8"/>
  <c r="F19" i="8"/>
  <c r="G19" i="8"/>
  <c r="J19" i="8"/>
  <c r="M19" i="8"/>
  <c r="L19" i="8"/>
  <c r="I19" i="8"/>
  <c r="D19" i="8"/>
  <c r="A21" i="8"/>
  <c r="B20" i="8"/>
  <c r="K20" i="8"/>
  <c r="H20" i="8"/>
  <c r="E20" i="8"/>
  <c r="A21" i="10"/>
  <c r="K20" i="10"/>
  <c r="H20" i="10"/>
  <c r="E20" i="10"/>
  <c r="B20" i="10"/>
  <c r="E19" i="9"/>
  <c r="A20" i="9"/>
  <c r="B19" i="9"/>
  <c r="J19" i="12"/>
  <c r="F19" i="12"/>
  <c r="M19" i="12"/>
  <c r="R19" i="12"/>
  <c r="C19" i="12"/>
  <c r="D19" i="12"/>
  <c r="G19" i="12"/>
  <c r="L19" i="12"/>
  <c r="O19" i="12"/>
  <c r="I19" i="12"/>
  <c r="P19" i="12"/>
  <c r="S19" i="12"/>
  <c r="E20" i="5"/>
  <c r="B20" i="5"/>
  <c r="A21" i="5"/>
  <c r="F19" i="5"/>
  <c r="G19" i="5"/>
  <c r="C19" i="5"/>
  <c r="D19" i="5"/>
  <c r="A21" i="12"/>
  <c r="N20" i="12"/>
  <c r="B20" i="12"/>
  <c r="Q20" i="12"/>
  <c r="H20" i="12"/>
  <c r="K20" i="12"/>
  <c r="E20" i="12"/>
  <c r="C18" i="9"/>
  <c r="D18" i="9"/>
  <c r="I145" i="32"/>
  <c r="G146" i="32"/>
  <c r="H146" i="32"/>
  <c r="C146" i="32"/>
  <c r="D146" i="32" s="1"/>
  <c r="E146" i="32"/>
  <c r="A148" i="32"/>
  <c r="B147" i="32"/>
  <c r="F147" i="32"/>
  <c r="CW471" i="24" l="1"/>
  <c r="CX471" i="24"/>
  <c r="CY471" i="24"/>
  <c r="CT471" i="24"/>
  <c r="CU471" i="24"/>
  <c r="CS472" i="24"/>
  <c r="CR473" i="24"/>
  <c r="CV473" i="24" s="1"/>
  <c r="CC538" i="24"/>
  <c r="BZ538" i="24"/>
  <c r="BY539" i="24"/>
  <c r="CF537" i="24"/>
  <c r="CB537" i="24"/>
  <c r="CE537" i="24"/>
  <c r="CA537" i="24"/>
  <c r="CD537" i="24"/>
  <c r="AO340" i="24"/>
  <c r="AX340" i="24"/>
  <c r="AR340" i="24"/>
  <c r="AL340" i="24"/>
  <c r="AH341" i="24"/>
  <c r="AU340" i="24"/>
  <c r="AI340" i="24"/>
  <c r="AQ339" i="24"/>
  <c r="AM339" i="24"/>
  <c r="AN339" i="24"/>
  <c r="BE339" i="24"/>
  <c r="AS339" i="24"/>
  <c r="AW339" i="24"/>
  <c r="AT339" i="24"/>
  <c r="AV339" i="24"/>
  <c r="AY339" i="24"/>
  <c r="AZ339" i="24"/>
  <c r="BA339" i="24"/>
  <c r="BD339" i="24"/>
  <c r="AJ339" i="24"/>
  <c r="AK339" i="24"/>
  <c r="AP339" i="24"/>
  <c r="C279" i="26"/>
  <c r="D279" i="26"/>
  <c r="F279" i="26"/>
  <c r="G279" i="26"/>
  <c r="H279" i="26"/>
  <c r="C160" i="25"/>
  <c r="J160" i="25"/>
  <c r="K160" i="25"/>
  <c r="I160" i="25"/>
  <c r="D160" i="25"/>
  <c r="F160" i="25"/>
  <c r="G160" i="25"/>
  <c r="A281" i="26"/>
  <c r="E280" i="26"/>
  <c r="B280" i="26"/>
  <c r="A162" i="25"/>
  <c r="E161" i="25"/>
  <c r="B161" i="25"/>
  <c r="H161" i="25"/>
  <c r="B162" i="14"/>
  <c r="A163" i="14"/>
  <c r="H162" i="14"/>
  <c r="N162" i="14"/>
  <c r="Q162" i="14"/>
  <c r="K162" i="14"/>
  <c r="E162" i="14"/>
  <c r="T161" i="14"/>
  <c r="F161" i="14"/>
  <c r="P161" i="14"/>
  <c r="R161" i="14"/>
  <c r="S161" i="14"/>
  <c r="D161" i="14"/>
  <c r="I161" i="14"/>
  <c r="G161" i="14"/>
  <c r="J161" i="14"/>
  <c r="C161" i="14"/>
  <c r="M161" i="14"/>
  <c r="O161" i="14"/>
  <c r="L161" i="14"/>
  <c r="D221" i="17"/>
  <c r="A222" i="17"/>
  <c r="A223" i="34"/>
  <c r="E222" i="34"/>
  <c r="B222" i="34"/>
  <c r="D221" i="34"/>
  <c r="C221" i="34"/>
  <c r="G221" i="34"/>
  <c r="F221" i="34"/>
  <c r="A159" i="3"/>
  <c r="E158" i="3"/>
  <c r="B158" i="3"/>
  <c r="H157" i="3"/>
  <c r="D157" i="3"/>
  <c r="C157" i="3"/>
  <c r="F157" i="3"/>
  <c r="G157" i="3"/>
  <c r="A153" i="2"/>
  <c r="E152" i="2"/>
  <c r="H152" i="2"/>
  <c r="B152" i="2"/>
  <c r="F151" i="2"/>
  <c r="J151" i="2"/>
  <c r="K151" i="2"/>
  <c r="G151" i="2"/>
  <c r="D151" i="2"/>
  <c r="I151" i="2"/>
  <c r="C151" i="2"/>
  <c r="N19" i="8"/>
  <c r="H19" i="5"/>
  <c r="H18" i="9"/>
  <c r="T19" i="12"/>
  <c r="N19" i="10"/>
  <c r="A22" i="10"/>
  <c r="K21" i="10"/>
  <c r="H21" i="10"/>
  <c r="E21" i="10"/>
  <c r="B21" i="10"/>
  <c r="A22" i="12"/>
  <c r="Q21" i="12"/>
  <c r="N21" i="12"/>
  <c r="E21" i="12"/>
  <c r="K21" i="12"/>
  <c r="H21" i="12"/>
  <c r="B21" i="12"/>
  <c r="J20" i="8"/>
  <c r="F20" i="8"/>
  <c r="L20" i="8"/>
  <c r="C20" i="8"/>
  <c r="G20" i="8"/>
  <c r="D20" i="8"/>
  <c r="M20" i="8"/>
  <c r="I20" i="8"/>
  <c r="A22" i="8"/>
  <c r="K21" i="8"/>
  <c r="B21" i="8"/>
  <c r="E21" i="8"/>
  <c r="H21" i="8"/>
  <c r="M20" i="10"/>
  <c r="J20" i="10"/>
  <c r="C20" i="10"/>
  <c r="L20" i="10"/>
  <c r="I20" i="10"/>
  <c r="G20" i="10"/>
  <c r="D20" i="10"/>
  <c r="F20" i="10"/>
  <c r="O20" i="12"/>
  <c r="R20" i="12"/>
  <c r="D20" i="12"/>
  <c r="G20" i="12"/>
  <c r="J20" i="12"/>
  <c r="M20" i="12"/>
  <c r="I20" i="12"/>
  <c r="L20" i="12"/>
  <c r="C20" i="12"/>
  <c r="P20" i="12"/>
  <c r="F20" i="12"/>
  <c r="S20" i="12"/>
  <c r="C20" i="5"/>
  <c r="D20" i="5"/>
  <c r="F19" i="9"/>
  <c r="G19" i="9"/>
  <c r="B21" i="5"/>
  <c r="E21" i="5"/>
  <c r="A22" i="5"/>
  <c r="F20" i="5"/>
  <c r="G20" i="5"/>
  <c r="C19" i="9"/>
  <c r="D19" i="9"/>
  <c r="E20" i="9"/>
  <c r="B20" i="9"/>
  <c r="A21" i="9"/>
  <c r="I146" i="32"/>
  <c r="F148" i="32"/>
  <c r="A149" i="32"/>
  <c r="B148" i="32"/>
  <c r="H147" i="32"/>
  <c r="G147" i="32"/>
  <c r="C147" i="32"/>
  <c r="D147" i="32" s="1"/>
  <c r="E147" i="32"/>
  <c r="CS473" i="24" l="1"/>
  <c r="CR474" i="24"/>
  <c r="CV474" i="24" s="1"/>
  <c r="CW472" i="24"/>
  <c r="CX472" i="24"/>
  <c r="CT472" i="24"/>
  <c r="CY472" i="24"/>
  <c r="CU472" i="24"/>
  <c r="BY540" i="24"/>
  <c r="BZ539" i="24"/>
  <c r="CC539" i="24"/>
  <c r="CE538" i="24"/>
  <c r="CB538" i="24"/>
  <c r="CD538" i="24"/>
  <c r="CF538" i="24"/>
  <c r="CA538" i="24"/>
  <c r="AK340" i="24"/>
  <c r="AV340" i="24"/>
  <c r="AM340" i="24"/>
  <c r="AN340" i="24"/>
  <c r="BD340" i="24"/>
  <c r="AJ340" i="24"/>
  <c r="AP340" i="24"/>
  <c r="AY340" i="24"/>
  <c r="BA340" i="24"/>
  <c r="BE340" i="24"/>
  <c r="AQ340" i="24"/>
  <c r="AZ340" i="24"/>
  <c r="AW340" i="24"/>
  <c r="AS340" i="24"/>
  <c r="AT340" i="24"/>
  <c r="AL341" i="24"/>
  <c r="AI341" i="24"/>
  <c r="AH342" i="24"/>
  <c r="AX341" i="24"/>
  <c r="AU341" i="24"/>
  <c r="AO341" i="24"/>
  <c r="AR341" i="24"/>
  <c r="H280" i="26"/>
  <c r="G280" i="26"/>
  <c r="F280" i="26"/>
  <c r="D280" i="26"/>
  <c r="C280" i="26"/>
  <c r="E281" i="26"/>
  <c r="B281" i="26"/>
  <c r="A282" i="26"/>
  <c r="J161" i="25"/>
  <c r="C161" i="25"/>
  <c r="G161" i="25"/>
  <c r="F161" i="25"/>
  <c r="D161" i="25"/>
  <c r="I161" i="25"/>
  <c r="K161" i="25"/>
  <c r="A163" i="25"/>
  <c r="E162" i="25"/>
  <c r="B162" i="25"/>
  <c r="H162" i="25"/>
  <c r="H19" i="9"/>
  <c r="N163" i="14"/>
  <c r="A164" i="14"/>
  <c r="E163" i="14"/>
  <c r="B163" i="14"/>
  <c r="Q163" i="14"/>
  <c r="H163" i="14"/>
  <c r="K163" i="14"/>
  <c r="T162" i="14"/>
  <c r="R162" i="14"/>
  <c r="S162" i="14"/>
  <c r="P162" i="14"/>
  <c r="L162" i="14"/>
  <c r="M162" i="14"/>
  <c r="G162" i="14"/>
  <c r="O162" i="14"/>
  <c r="I162" i="14"/>
  <c r="J162" i="14"/>
  <c r="C162" i="14"/>
  <c r="F162" i="14"/>
  <c r="D162" i="14"/>
  <c r="D222" i="17"/>
  <c r="A223" i="17"/>
  <c r="D222" i="34"/>
  <c r="C222" i="34"/>
  <c r="G222" i="34"/>
  <c r="F222" i="34"/>
  <c r="A224" i="34"/>
  <c r="E223" i="34"/>
  <c r="B223" i="34"/>
  <c r="C158" i="3"/>
  <c r="D158" i="3"/>
  <c r="H158" i="3"/>
  <c r="G158" i="3"/>
  <c r="F158" i="3"/>
  <c r="A160" i="3"/>
  <c r="E159" i="3"/>
  <c r="B159" i="3"/>
  <c r="K152" i="2"/>
  <c r="J152" i="2"/>
  <c r="G152" i="2"/>
  <c r="I152" i="2"/>
  <c r="C152" i="2"/>
  <c r="D152" i="2"/>
  <c r="F152" i="2"/>
  <c r="A154" i="2"/>
  <c r="B153" i="2"/>
  <c r="H153" i="2"/>
  <c r="E153" i="2"/>
  <c r="T20" i="12"/>
  <c r="N20" i="8"/>
  <c r="N20" i="10"/>
  <c r="H20" i="5"/>
  <c r="E21" i="9"/>
  <c r="B21" i="9"/>
  <c r="A22" i="9"/>
  <c r="F20" i="9"/>
  <c r="G20" i="9"/>
  <c r="H20" i="9"/>
  <c r="B22" i="5"/>
  <c r="E22" i="5"/>
  <c r="A23" i="5"/>
  <c r="A23" i="8"/>
  <c r="K22" i="8"/>
  <c r="H22" i="8"/>
  <c r="E22" i="8"/>
  <c r="B22" i="8"/>
  <c r="C20" i="9"/>
  <c r="D20" i="9"/>
  <c r="C21" i="8"/>
  <c r="G21" i="8"/>
  <c r="F21" i="8"/>
  <c r="M21" i="8"/>
  <c r="J21" i="8"/>
  <c r="D21" i="8"/>
  <c r="I21" i="8"/>
  <c r="L21" i="8"/>
  <c r="F21" i="5"/>
  <c r="G21" i="5"/>
  <c r="C21" i="5"/>
  <c r="D21" i="5"/>
  <c r="M21" i="10"/>
  <c r="D21" i="10"/>
  <c r="L21" i="10"/>
  <c r="G21" i="10"/>
  <c r="J21" i="10"/>
  <c r="I21" i="10"/>
  <c r="C21" i="10"/>
  <c r="F21" i="10"/>
  <c r="C21" i="12"/>
  <c r="R21" i="12"/>
  <c r="F21" i="12"/>
  <c r="D21" i="12"/>
  <c r="G21" i="12"/>
  <c r="J21" i="12"/>
  <c r="M21" i="12"/>
  <c r="O21" i="12"/>
  <c r="I21" i="12"/>
  <c r="L21" i="12"/>
  <c r="P21" i="12"/>
  <c r="S21" i="12"/>
  <c r="A23" i="12"/>
  <c r="Q22" i="12"/>
  <c r="K22" i="12"/>
  <c r="B22" i="12"/>
  <c r="H22" i="12"/>
  <c r="E22" i="12"/>
  <c r="N22" i="12"/>
  <c r="A23" i="10"/>
  <c r="B22" i="10"/>
  <c r="E22" i="10"/>
  <c r="H22" i="10"/>
  <c r="K22" i="10"/>
  <c r="I147" i="32"/>
  <c r="E148" i="32"/>
  <c r="C148" i="32"/>
  <c r="D148" i="32" s="1"/>
  <c r="F149" i="32"/>
  <c r="A150" i="32"/>
  <c r="B149" i="32"/>
  <c r="G148" i="32"/>
  <c r="H148" i="32"/>
  <c r="CR475" i="24" l="1"/>
  <c r="CV475" i="24" s="1"/>
  <c r="CS474" i="24"/>
  <c r="CX473" i="24"/>
  <c r="CT473" i="24"/>
  <c r="CY473" i="24"/>
  <c r="CU473" i="24"/>
  <c r="CW473" i="24"/>
  <c r="CA539" i="24"/>
  <c r="CB539" i="24"/>
  <c r="CD539" i="24"/>
  <c r="CE539" i="24"/>
  <c r="CF539" i="24"/>
  <c r="BZ540" i="24"/>
  <c r="CC540" i="24"/>
  <c r="BY541" i="24"/>
  <c r="AI342" i="24"/>
  <c r="AU342" i="24"/>
  <c r="AR342" i="24"/>
  <c r="AO342" i="24"/>
  <c r="AH343" i="24"/>
  <c r="AL342" i="24"/>
  <c r="AX342" i="24"/>
  <c r="AJ341" i="24"/>
  <c r="AY341" i="24"/>
  <c r="AW341" i="24"/>
  <c r="AV341" i="24"/>
  <c r="AK341" i="24"/>
  <c r="AZ341" i="24"/>
  <c r="BA341" i="24"/>
  <c r="BD341" i="24"/>
  <c r="AP341" i="24"/>
  <c r="AQ341" i="24"/>
  <c r="AM341" i="24"/>
  <c r="AN341" i="24"/>
  <c r="AT341" i="24"/>
  <c r="BE341" i="24"/>
  <c r="AS341" i="24"/>
  <c r="C162" i="25"/>
  <c r="F162" i="25"/>
  <c r="G162" i="25"/>
  <c r="I162" i="25"/>
  <c r="K162" i="25"/>
  <c r="D162" i="25"/>
  <c r="J162" i="25"/>
  <c r="A283" i="26"/>
  <c r="E282" i="26"/>
  <c r="B282" i="26"/>
  <c r="C281" i="26"/>
  <c r="G281" i="26"/>
  <c r="D281" i="26"/>
  <c r="H281" i="26"/>
  <c r="F281" i="26"/>
  <c r="E163" i="25"/>
  <c r="B163" i="25"/>
  <c r="A164" i="25"/>
  <c r="H163" i="25"/>
  <c r="T163" i="14"/>
  <c r="M163" i="14"/>
  <c r="L163" i="14"/>
  <c r="F163" i="14"/>
  <c r="S163" i="14"/>
  <c r="O163" i="14"/>
  <c r="P163" i="14"/>
  <c r="G163" i="14"/>
  <c r="R163" i="14"/>
  <c r="I163" i="14"/>
  <c r="J163" i="14"/>
  <c r="C163" i="14"/>
  <c r="D163" i="14"/>
  <c r="Q164" i="14"/>
  <c r="A165" i="14"/>
  <c r="H164" i="14"/>
  <c r="B164" i="14"/>
  <c r="N164" i="14"/>
  <c r="K164" i="14"/>
  <c r="E164" i="14"/>
  <c r="D223" i="17"/>
  <c r="A224" i="17"/>
  <c r="B224" i="34"/>
  <c r="A225" i="34"/>
  <c r="E224" i="34"/>
  <c r="D223" i="34"/>
  <c r="C223" i="34"/>
  <c r="F223" i="34"/>
  <c r="G223" i="34"/>
  <c r="G159" i="3"/>
  <c r="F159" i="3"/>
  <c r="E160" i="3"/>
  <c r="A161" i="3"/>
  <c r="B160" i="3"/>
  <c r="H159" i="3"/>
  <c r="D159" i="3"/>
  <c r="C159" i="3"/>
  <c r="K153" i="2"/>
  <c r="J153" i="2"/>
  <c r="G153" i="2"/>
  <c r="D153" i="2"/>
  <c r="I153" i="2"/>
  <c r="F153" i="2"/>
  <c r="C153" i="2"/>
  <c r="A155" i="2"/>
  <c r="B154" i="2"/>
  <c r="H154" i="2"/>
  <c r="E154" i="2"/>
  <c r="H21" i="5"/>
  <c r="N21" i="8"/>
  <c r="T21" i="12"/>
  <c r="N21" i="10"/>
  <c r="A24" i="12"/>
  <c r="K23" i="12"/>
  <c r="B23" i="12"/>
  <c r="Q23" i="12"/>
  <c r="H23" i="12"/>
  <c r="E23" i="12"/>
  <c r="N23" i="12"/>
  <c r="P22" i="12"/>
  <c r="S22" i="12"/>
  <c r="C22" i="12"/>
  <c r="J22" i="12"/>
  <c r="I22" i="12"/>
  <c r="R22" i="12"/>
  <c r="F22" i="12"/>
  <c r="L22" i="12"/>
  <c r="O22" i="12"/>
  <c r="M22" i="12"/>
  <c r="D22" i="12"/>
  <c r="G22" i="12"/>
  <c r="A24" i="8"/>
  <c r="B23" i="8"/>
  <c r="K23" i="8"/>
  <c r="H23" i="8"/>
  <c r="E23" i="8"/>
  <c r="F22" i="5"/>
  <c r="G22" i="5"/>
  <c r="C22" i="5"/>
  <c r="D22" i="5"/>
  <c r="C22" i="10"/>
  <c r="M22" i="10"/>
  <c r="I22" i="10"/>
  <c r="L22" i="10"/>
  <c r="J22" i="10"/>
  <c r="D22" i="10"/>
  <c r="F22" i="10"/>
  <c r="G22" i="10"/>
  <c r="E23" i="5"/>
  <c r="B23" i="5"/>
  <c r="A24" i="5"/>
  <c r="A23" i="9"/>
  <c r="B22" i="9"/>
  <c r="E22" i="9"/>
  <c r="C21" i="9"/>
  <c r="D21" i="9"/>
  <c r="A24" i="10"/>
  <c r="E23" i="10"/>
  <c r="B23" i="10"/>
  <c r="K23" i="10"/>
  <c r="H23" i="10"/>
  <c r="D22" i="8"/>
  <c r="F22" i="8"/>
  <c r="I22" i="8"/>
  <c r="M22" i="8"/>
  <c r="G22" i="8"/>
  <c r="L22" i="8"/>
  <c r="C22" i="8"/>
  <c r="J22" i="8"/>
  <c r="F21" i="9"/>
  <c r="H21" i="9"/>
  <c r="G21" i="9"/>
  <c r="I148" i="32"/>
  <c r="E149" i="32"/>
  <c r="C149" i="32"/>
  <c r="D149" i="32" s="1"/>
  <c r="G149" i="32"/>
  <c r="H149" i="32"/>
  <c r="A151" i="32"/>
  <c r="B150" i="32"/>
  <c r="F150" i="32"/>
  <c r="CU474" i="24" l="1"/>
  <c r="CW474" i="24"/>
  <c r="CX474" i="24"/>
  <c r="CY474" i="24"/>
  <c r="CT474" i="24"/>
  <c r="CR476" i="24"/>
  <c r="CV476" i="24" s="1"/>
  <c r="CS475" i="24"/>
  <c r="BZ541" i="24"/>
  <c r="BY542" i="24"/>
  <c r="CC541" i="24"/>
  <c r="CA540" i="24"/>
  <c r="CB540" i="24"/>
  <c r="CE540" i="24"/>
  <c r="CD540" i="24"/>
  <c r="CF540" i="24"/>
  <c r="AO343" i="24"/>
  <c r="AR343" i="24"/>
  <c r="AH344" i="24"/>
  <c r="AL343" i="24"/>
  <c r="AX343" i="24"/>
  <c r="AU343" i="24"/>
  <c r="AI343" i="24"/>
  <c r="AW342" i="24"/>
  <c r="AZ342" i="24"/>
  <c r="AP342" i="24"/>
  <c r="BD342" i="24"/>
  <c r="AT342" i="24"/>
  <c r="BE342" i="24"/>
  <c r="AM342" i="24"/>
  <c r="AV342" i="24"/>
  <c r="BA342" i="24"/>
  <c r="AN342" i="24"/>
  <c r="AS342" i="24"/>
  <c r="AJ342" i="24"/>
  <c r="AY342" i="24"/>
  <c r="AK342" i="24"/>
  <c r="AQ342" i="24"/>
  <c r="B164" i="25"/>
  <c r="E164" i="25"/>
  <c r="H164" i="25"/>
  <c r="A165" i="25"/>
  <c r="I163" i="25"/>
  <c r="F163" i="25"/>
  <c r="J163" i="25"/>
  <c r="K163" i="25"/>
  <c r="G163" i="25"/>
  <c r="C163" i="25"/>
  <c r="D163" i="25"/>
  <c r="G282" i="26"/>
  <c r="H282" i="26"/>
  <c r="D282" i="26"/>
  <c r="F282" i="26"/>
  <c r="C282" i="26"/>
  <c r="E283" i="26"/>
  <c r="B283" i="26"/>
  <c r="A284" i="26"/>
  <c r="E165" i="14"/>
  <c r="H165" i="14"/>
  <c r="N165" i="14"/>
  <c r="K165" i="14"/>
  <c r="A166" i="14"/>
  <c r="B165" i="14"/>
  <c r="Q165" i="14"/>
  <c r="T164" i="14"/>
  <c r="O164" i="14"/>
  <c r="P164" i="14"/>
  <c r="S164" i="14"/>
  <c r="R164" i="14"/>
  <c r="D164" i="14"/>
  <c r="I164" i="14"/>
  <c r="J164" i="14"/>
  <c r="C164" i="14"/>
  <c r="M164" i="14"/>
  <c r="G164" i="14"/>
  <c r="F164" i="14"/>
  <c r="L164" i="14"/>
  <c r="D224" i="17"/>
  <c r="A225" i="17"/>
  <c r="B225" i="34"/>
  <c r="E225" i="34"/>
  <c r="A226" i="34"/>
  <c r="D224" i="34"/>
  <c r="C224" i="34"/>
  <c r="G224" i="34"/>
  <c r="F224" i="34"/>
  <c r="H160" i="3"/>
  <c r="D160" i="3"/>
  <c r="C160" i="3"/>
  <c r="B161" i="3"/>
  <c r="A162" i="3"/>
  <c r="E161" i="3"/>
  <c r="F160" i="3"/>
  <c r="G160" i="3"/>
  <c r="K154" i="2"/>
  <c r="D154" i="2"/>
  <c r="F154" i="2"/>
  <c r="C154" i="2"/>
  <c r="I154" i="2"/>
  <c r="G154" i="2"/>
  <c r="J154" i="2"/>
  <c r="B155" i="2"/>
  <c r="E155" i="2"/>
  <c r="H155" i="2"/>
  <c r="A156" i="2"/>
  <c r="T22" i="12"/>
  <c r="N22" i="8"/>
  <c r="N22" i="10"/>
  <c r="H22" i="5"/>
  <c r="J23" i="8"/>
  <c r="G23" i="8"/>
  <c r="D23" i="8"/>
  <c r="L23" i="8"/>
  <c r="M23" i="8"/>
  <c r="I23" i="8"/>
  <c r="C23" i="8"/>
  <c r="F23" i="8"/>
  <c r="A25" i="8"/>
  <c r="K24" i="8"/>
  <c r="B24" i="8"/>
  <c r="H24" i="8"/>
  <c r="E24" i="8"/>
  <c r="A25" i="10"/>
  <c r="H24" i="10"/>
  <c r="E24" i="10"/>
  <c r="B24" i="10"/>
  <c r="K24" i="10"/>
  <c r="G22" i="9"/>
  <c r="H22" i="9"/>
  <c r="F22" i="9"/>
  <c r="M23" i="10"/>
  <c r="F23" i="10"/>
  <c r="L23" i="10"/>
  <c r="I23" i="10"/>
  <c r="G23" i="10"/>
  <c r="D23" i="10"/>
  <c r="C23" i="10"/>
  <c r="J23" i="10"/>
  <c r="C22" i="9"/>
  <c r="D22" i="9"/>
  <c r="E23" i="9"/>
  <c r="A24" i="9"/>
  <c r="B23" i="9"/>
  <c r="B24" i="5"/>
  <c r="E24" i="5"/>
  <c r="A25" i="5"/>
  <c r="D23" i="5"/>
  <c r="C23" i="5"/>
  <c r="G23" i="5"/>
  <c r="F23" i="5"/>
  <c r="O23" i="12"/>
  <c r="I23" i="12"/>
  <c r="R23" i="12"/>
  <c r="C23" i="12"/>
  <c r="F23" i="12"/>
  <c r="J23" i="12"/>
  <c r="M23" i="12"/>
  <c r="L23" i="12"/>
  <c r="P23" i="12"/>
  <c r="D23" i="12"/>
  <c r="G23" i="12"/>
  <c r="S23" i="12"/>
  <c r="A25" i="12"/>
  <c r="Q24" i="12"/>
  <c r="E24" i="12"/>
  <c r="K24" i="12"/>
  <c r="H24" i="12"/>
  <c r="N24" i="12"/>
  <c r="B24" i="12"/>
  <c r="I149" i="32"/>
  <c r="G150" i="32"/>
  <c r="H150" i="32"/>
  <c r="A152" i="32"/>
  <c r="B151" i="32"/>
  <c r="F151" i="32"/>
  <c r="C150" i="32"/>
  <c r="D150" i="32" s="1"/>
  <c r="E150" i="32"/>
  <c r="CW475" i="24" l="1"/>
  <c r="CX475" i="24"/>
  <c r="CY475" i="24"/>
  <c r="CT475" i="24"/>
  <c r="CU475" i="24"/>
  <c r="CS476" i="24"/>
  <c r="CR477" i="24"/>
  <c r="CV477" i="24" s="1"/>
  <c r="CC542" i="24"/>
  <c r="BZ542" i="24"/>
  <c r="BY543" i="24"/>
  <c r="CF541" i="24"/>
  <c r="CD541" i="24"/>
  <c r="CE541" i="24"/>
  <c r="CA541" i="24"/>
  <c r="CB541" i="24"/>
  <c r="AT343" i="24"/>
  <c r="BE343" i="24"/>
  <c r="AM343" i="24"/>
  <c r="AY343" i="24"/>
  <c r="BA343" i="24"/>
  <c r="AV343" i="24"/>
  <c r="AP343" i="24"/>
  <c r="AZ343" i="24"/>
  <c r="AJ343" i="24"/>
  <c r="BD343" i="24"/>
  <c r="AW343" i="24"/>
  <c r="AN343" i="24"/>
  <c r="AQ343" i="24"/>
  <c r="AK343" i="24"/>
  <c r="AS343" i="24"/>
  <c r="AR344" i="24"/>
  <c r="AO344" i="24"/>
  <c r="AX344" i="24"/>
  <c r="AH345" i="24"/>
  <c r="AL344" i="24"/>
  <c r="AI344" i="24"/>
  <c r="AU344" i="24"/>
  <c r="C283" i="26"/>
  <c r="G283" i="26"/>
  <c r="D283" i="26"/>
  <c r="F283" i="26"/>
  <c r="H283" i="26"/>
  <c r="H165" i="25"/>
  <c r="A166" i="25"/>
  <c r="B165" i="25"/>
  <c r="E165" i="25"/>
  <c r="E284" i="26"/>
  <c r="A285" i="26"/>
  <c r="B284" i="26"/>
  <c r="G164" i="25"/>
  <c r="C164" i="25"/>
  <c r="K164" i="25"/>
  <c r="F164" i="25"/>
  <c r="J164" i="25"/>
  <c r="I164" i="25"/>
  <c r="D164" i="25"/>
  <c r="T165" i="14"/>
  <c r="F165" i="14"/>
  <c r="I165" i="14"/>
  <c r="O165" i="14"/>
  <c r="P165" i="14"/>
  <c r="G165" i="14"/>
  <c r="L165" i="14"/>
  <c r="R165" i="14"/>
  <c r="M165" i="14"/>
  <c r="J165" i="14"/>
  <c r="C165" i="14"/>
  <c r="S165" i="14"/>
  <c r="D165" i="14"/>
  <c r="K166" i="14"/>
  <c r="N166" i="14"/>
  <c r="H166" i="14"/>
  <c r="Q166" i="14"/>
  <c r="A167" i="14"/>
  <c r="E166" i="14"/>
  <c r="B166" i="14"/>
  <c r="D225" i="17"/>
  <c r="A226" i="17"/>
  <c r="E226" i="34"/>
  <c r="B226" i="34"/>
  <c r="A227" i="34"/>
  <c r="D225" i="34"/>
  <c r="C225" i="34"/>
  <c r="G225" i="34"/>
  <c r="F225" i="34"/>
  <c r="E162" i="3"/>
  <c r="A163" i="3"/>
  <c r="B162" i="3"/>
  <c r="F161" i="3"/>
  <c r="G161" i="3"/>
  <c r="H161" i="3"/>
  <c r="D161" i="3"/>
  <c r="C161" i="3"/>
  <c r="A157" i="2"/>
  <c r="E156" i="2"/>
  <c r="H156" i="2"/>
  <c r="B156" i="2"/>
  <c r="I155" i="2"/>
  <c r="G155" i="2"/>
  <c r="C155" i="2"/>
  <c r="F155" i="2"/>
  <c r="D155" i="2"/>
  <c r="K155" i="2"/>
  <c r="J155" i="2"/>
  <c r="H23" i="5"/>
  <c r="N23" i="8"/>
  <c r="N23" i="10"/>
  <c r="T23" i="12"/>
  <c r="E25" i="5"/>
  <c r="B25" i="5"/>
  <c r="A26" i="5"/>
  <c r="A26" i="12"/>
  <c r="K25" i="12"/>
  <c r="H25" i="12"/>
  <c r="E25" i="12"/>
  <c r="N25" i="12"/>
  <c r="B25" i="12"/>
  <c r="Q25" i="12"/>
  <c r="R24" i="12"/>
  <c r="P24" i="12"/>
  <c r="S24" i="12"/>
  <c r="O24" i="12"/>
  <c r="L24" i="12"/>
  <c r="D24" i="12"/>
  <c r="G24" i="12"/>
  <c r="M24" i="12"/>
  <c r="C24" i="12"/>
  <c r="F24" i="12"/>
  <c r="I24" i="12"/>
  <c r="J24" i="12"/>
  <c r="G24" i="10"/>
  <c r="J24" i="10"/>
  <c r="L24" i="10"/>
  <c r="F24" i="10"/>
  <c r="M24" i="10"/>
  <c r="C24" i="10"/>
  <c r="I24" i="10"/>
  <c r="D24" i="10"/>
  <c r="A26" i="10"/>
  <c r="H25" i="10"/>
  <c r="K25" i="10"/>
  <c r="B25" i="10"/>
  <c r="E25" i="10"/>
  <c r="D24" i="8"/>
  <c r="I24" i="8"/>
  <c r="L24" i="8"/>
  <c r="M24" i="8"/>
  <c r="C24" i="8"/>
  <c r="J24" i="8"/>
  <c r="F24" i="8"/>
  <c r="G24" i="8"/>
  <c r="A26" i="8"/>
  <c r="H25" i="8"/>
  <c r="E25" i="8"/>
  <c r="K25" i="8"/>
  <c r="B25" i="8"/>
  <c r="F24" i="5"/>
  <c r="G24" i="5"/>
  <c r="C24" i="5"/>
  <c r="D24" i="5"/>
  <c r="C23" i="9"/>
  <c r="D23" i="9"/>
  <c r="A25" i="9"/>
  <c r="E24" i="9"/>
  <c r="B24" i="9"/>
  <c r="F23" i="9"/>
  <c r="H23" i="9"/>
  <c r="G23" i="9"/>
  <c r="I150" i="32"/>
  <c r="G151" i="32"/>
  <c r="H151" i="32"/>
  <c r="A153" i="32"/>
  <c r="B152" i="32"/>
  <c r="F152" i="32"/>
  <c r="C151" i="32"/>
  <c r="D151" i="32" s="1"/>
  <c r="E151" i="32"/>
  <c r="CR478" i="24" l="1"/>
  <c r="CV478" i="24" s="1"/>
  <c r="CS477" i="24"/>
  <c r="CT476" i="24"/>
  <c r="CW476" i="24"/>
  <c r="CX476" i="24"/>
  <c r="CY476" i="24"/>
  <c r="CU476" i="24"/>
  <c r="CC543" i="24"/>
  <c r="BZ543" i="24"/>
  <c r="BY544" i="24"/>
  <c r="CE542" i="24"/>
  <c r="CA542" i="24"/>
  <c r="CF542" i="24"/>
  <c r="CB542" i="24"/>
  <c r="CD542" i="24"/>
  <c r="AX345" i="24"/>
  <c r="AH346" i="24"/>
  <c r="AI345" i="24"/>
  <c r="AL345" i="24"/>
  <c r="AR345" i="24"/>
  <c r="AU345" i="24"/>
  <c r="AO345" i="24"/>
  <c r="AP344" i="24"/>
  <c r="AZ344" i="24"/>
  <c r="AK344" i="24"/>
  <c r="AN344" i="24"/>
  <c r="AM344" i="24"/>
  <c r="AQ344" i="24"/>
  <c r="AS344" i="24"/>
  <c r="BA344" i="24"/>
  <c r="BD344" i="24"/>
  <c r="AY344" i="24"/>
  <c r="AT344" i="24"/>
  <c r="AW344" i="24"/>
  <c r="BE344" i="24"/>
  <c r="AJ344" i="24"/>
  <c r="AV344" i="24"/>
  <c r="F165" i="25"/>
  <c r="I165" i="25"/>
  <c r="K165" i="25"/>
  <c r="C165" i="25"/>
  <c r="D165" i="25"/>
  <c r="J165" i="25"/>
  <c r="G165" i="25"/>
  <c r="B166" i="25"/>
  <c r="H166" i="25"/>
  <c r="E166" i="25"/>
  <c r="A167" i="25"/>
  <c r="E285" i="26"/>
  <c r="A286" i="26"/>
  <c r="B285" i="26"/>
  <c r="D284" i="26"/>
  <c r="F284" i="26"/>
  <c r="H284" i="26"/>
  <c r="C284" i="26"/>
  <c r="G284" i="26"/>
  <c r="T166" i="14"/>
  <c r="R166" i="14"/>
  <c r="L166" i="14"/>
  <c r="M166" i="14"/>
  <c r="P166" i="14"/>
  <c r="C166" i="14"/>
  <c r="D166" i="14"/>
  <c r="S166" i="14"/>
  <c r="O166" i="14"/>
  <c r="F166" i="14"/>
  <c r="G166" i="14"/>
  <c r="J166" i="14"/>
  <c r="I166" i="14"/>
  <c r="N167" i="14"/>
  <c r="K167" i="14"/>
  <c r="A168" i="14"/>
  <c r="Q167" i="14"/>
  <c r="H167" i="14"/>
  <c r="B167" i="14"/>
  <c r="E167" i="14"/>
  <c r="D226" i="17"/>
  <c r="A227" i="17"/>
  <c r="A228" i="34"/>
  <c r="E227" i="34"/>
  <c r="B227" i="34"/>
  <c r="C226" i="34"/>
  <c r="G226" i="34"/>
  <c r="F226" i="34"/>
  <c r="D226" i="34"/>
  <c r="D162" i="3"/>
  <c r="C162" i="3"/>
  <c r="H162" i="3"/>
  <c r="A164" i="3"/>
  <c r="E163" i="3"/>
  <c r="B163" i="3"/>
  <c r="F162" i="3"/>
  <c r="G162" i="3"/>
  <c r="J156" i="2"/>
  <c r="C156" i="2"/>
  <c r="F156" i="2"/>
  <c r="G156" i="2"/>
  <c r="K156" i="2"/>
  <c r="I156" i="2"/>
  <c r="D156" i="2"/>
  <c r="B157" i="2"/>
  <c r="E157" i="2"/>
  <c r="H157" i="2"/>
  <c r="A158" i="2"/>
  <c r="H24" i="5"/>
  <c r="T24" i="12"/>
  <c r="N24" i="8"/>
  <c r="N24" i="10"/>
  <c r="G24" i="9"/>
  <c r="H24" i="9"/>
  <c r="F24" i="9"/>
  <c r="D25" i="8"/>
  <c r="M25" i="8"/>
  <c r="F25" i="8"/>
  <c r="J25" i="8"/>
  <c r="L25" i="8"/>
  <c r="I25" i="8"/>
  <c r="G25" i="8"/>
  <c r="C25" i="8"/>
  <c r="A27" i="8"/>
  <c r="H26" i="8"/>
  <c r="K26" i="8"/>
  <c r="B26" i="8"/>
  <c r="E26" i="8"/>
  <c r="S25" i="12"/>
  <c r="I25" i="12"/>
  <c r="O25" i="12"/>
  <c r="R25" i="12"/>
  <c r="D25" i="12"/>
  <c r="G25" i="12"/>
  <c r="P25" i="12"/>
  <c r="L25" i="12"/>
  <c r="C25" i="12"/>
  <c r="F25" i="12"/>
  <c r="J25" i="12"/>
  <c r="M25" i="12"/>
  <c r="E25" i="9"/>
  <c r="A26" i="9"/>
  <c r="B25" i="9"/>
  <c r="D25" i="5"/>
  <c r="C25" i="5"/>
  <c r="C24" i="9"/>
  <c r="D24" i="9"/>
  <c r="J25" i="10"/>
  <c r="I25" i="10"/>
  <c r="D25" i="10"/>
  <c r="F25" i="10"/>
  <c r="G25" i="10"/>
  <c r="C25" i="10"/>
  <c r="M25" i="10"/>
  <c r="L25" i="10"/>
  <c r="A27" i="12"/>
  <c r="H26" i="12"/>
  <c r="K26" i="12"/>
  <c r="N26" i="12"/>
  <c r="B26" i="12"/>
  <c r="Q26" i="12"/>
  <c r="E26" i="12"/>
  <c r="E26" i="5"/>
  <c r="B26" i="5"/>
  <c r="A27" i="5"/>
  <c r="A27" i="10"/>
  <c r="H26" i="10"/>
  <c r="B26" i="10"/>
  <c r="K26" i="10"/>
  <c r="E26" i="10"/>
  <c r="F25" i="5"/>
  <c r="G25" i="5"/>
  <c r="I151" i="32"/>
  <c r="H152" i="32"/>
  <c r="G152" i="32"/>
  <c r="E152" i="32"/>
  <c r="C152" i="32"/>
  <c r="D152" i="32" s="1"/>
  <c r="B153" i="32"/>
  <c r="A154" i="32"/>
  <c r="F153" i="32"/>
  <c r="CX477" i="24" l="1"/>
  <c r="CY477" i="24"/>
  <c r="CW477" i="24"/>
  <c r="CT477" i="24"/>
  <c r="CU477" i="24"/>
  <c r="CS478" i="24"/>
  <c r="CR479" i="24"/>
  <c r="CV479" i="24" s="1"/>
  <c r="CC544" i="24"/>
  <c r="BZ544" i="24"/>
  <c r="BY545" i="24"/>
  <c r="CB543" i="24"/>
  <c r="CF543" i="24"/>
  <c r="CA543" i="24"/>
  <c r="CD543" i="24"/>
  <c r="CE543" i="24"/>
  <c r="AV345" i="24"/>
  <c r="AS345" i="24"/>
  <c r="AY345" i="24"/>
  <c r="AP345" i="24"/>
  <c r="AJ345" i="24"/>
  <c r="BA345" i="24"/>
  <c r="AK345" i="24"/>
  <c r="AQ345" i="24"/>
  <c r="BE345" i="24"/>
  <c r="AT345" i="24"/>
  <c r="AW345" i="24"/>
  <c r="AZ345" i="24"/>
  <c r="BD345" i="24"/>
  <c r="AM345" i="24"/>
  <c r="AN345" i="24"/>
  <c r="AX346" i="24"/>
  <c r="AL346" i="24"/>
  <c r="AR346" i="24"/>
  <c r="AI346" i="24"/>
  <c r="AU346" i="24"/>
  <c r="AO346" i="24"/>
  <c r="AH347" i="24"/>
  <c r="A287" i="26"/>
  <c r="E286" i="26"/>
  <c r="B286" i="26"/>
  <c r="E167" i="25"/>
  <c r="B167" i="25"/>
  <c r="H167" i="25"/>
  <c r="A168" i="25"/>
  <c r="I166" i="25"/>
  <c r="C166" i="25"/>
  <c r="F166" i="25"/>
  <c r="G166" i="25"/>
  <c r="J166" i="25"/>
  <c r="K166" i="25"/>
  <c r="D166" i="25"/>
  <c r="D285" i="26"/>
  <c r="G285" i="26"/>
  <c r="H285" i="26"/>
  <c r="F285" i="26"/>
  <c r="C285" i="26"/>
  <c r="T167" i="14"/>
  <c r="S167" i="14"/>
  <c r="R167" i="14"/>
  <c r="C167" i="14"/>
  <c r="D167" i="14"/>
  <c r="F167" i="14"/>
  <c r="I167" i="14"/>
  <c r="G167" i="14"/>
  <c r="L167" i="14"/>
  <c r="M167" i="14"/>
  <c r="O167" i="14"/>
  <c r="J167" i="14"/>
  <c r="P167" i="14"/>
  <c r="N168" i="14"/>
  <c r="E168" i="14"/>
  <c r="B168" i="14"/>
  <c r="H168" i="14"/>
  <c r="A169" i="14"/>
  <c r="K168" i="14"/>
  <c r="Q168" i="14"/>
  <c r="D227" i="17"/>
  <c r="A228" i="17"/>
  <c r="G227" i="34"/>
  <c r="F227" i="34"/>
  <c r="D227" i="34"/>
  <c r="C227" i="34"/>
  <c r="A229" i="34"/>
  <c r="E228" i="34"/>
  <c r="B228" i="34"/>
  <c r="D163" i="3"/>
  <c r="C163" i="3"/>
  <c r="H163" i="3"/>
  <c r="F163" i="3"/>
  <c r="G163" i="3"/>
  <c r="B164" i="3"/>
  <c r="A165" i="3"/>
  <c r="E164" i="3"/>
  <c r="H158" i="2"/>
  <c r="E158" i="2"/>
  <c r="A159" i="2"/>
  <c r="B158" i="2"/>
  <c r="K157" i="2"/>
  <c r="C157" i="2"/>
  <c r="I157" i="2"/>
  <c r="F157" i="2"/>
  <c r="D157" i="2"/>
  <c r="G157" i="2"/>
  <c r="J157" i="2"/>
  <c r="N25" i="10"/>
  <c r="N25" i="8"/>
  <c r="T25" i="12"/>
  <c r="H25" i="5"/>
  <c r="B26" i="9"/>
  <c r="A27" i="9"/>
  <c r="E26" i="9"/>
  <c r="A28" i="10"/>
  <c r="H27" i="10"/>
  <c r="E27" i="10"/>
  <c r="B27" i="10"/>
  <c r="K27" i="10"/>
  <c r="D26" i="12"/>
  <c r="G26" i="12"/>
  <c r="P26" i="12"/>
  <c r="L26" i="12"/>
  <c r="S26" i="12"/>
  <c r="O26" i="12"/>
  <c r="R26" i="12"/>
  <c r="J26" i="12"/>
  <c r="C26" i="12"/>
  <c r="F26" i="12"/>
  <c r="M26" i="12"/>
  <c r="I26" i="12"/>
  <c r="G26" i="10"/>
  <c r="C26" i="10"/>
  <c r="M26" i="10"/>
  <c r="I26" i="10"/>
  <c r="L26" i="10"/>
  <c r="J26" i="10"/>
  <c r="D26" i="10"/>
  <c r="F26" i="10"/>
  <c r="C26" i="5"/>
  <c r="D26" i="5"/>
  <c r="A28" i="12"/>
  <c r="K27" i="12"/>
  <c r="E27" i="12"/>
  <c r="H27" i="12"/>
  <c r="B27" i="12"/>
  <c r="N27" i="12"/>
  <c r="Q27" i="12"/>
  <c r="A28" i="8"/>
  <c r="B27" i="8"/>
  <c r="H27" i="8"/>
  <c r="K27" i="8"/>
  <c r="E27" i="8"/>
  <c r="D26" i="8"/>
  <c r="M26" i="8"/>
  <c r="I26" i="8"/>
  <c r="J26" i="8"/>
  <c r="G26" i="8"/>
  <c r="F26" i="8"/>
  <c r="L26" i="8"/>
  <c r="C26" i="8"/>
  <c r="F25" i="9"/>
  <c r="G25" i="9"/>
  <c r="H25" i="9"/>
  <c r="E27" i="5"/>
  <c r="B27" i="5"/>
  <c r="A28" i="5"/>
  <c r="F26" i="5"/>
  <c r="G26" i="5"/>
  <c r="C25" i="9"/>
  <c r="D25" i="9"/>
  <c r="I152" i="32"/>
  <c r="C153" i="32"/>
  <c r="D153" i="32" s="1"/>
  <c r="E153" i="32"/>
  <c r="F154" i="32"/>
  <c r="A155" i="32"/>
  <c r="B154" i="32"/>
  <c r="H153" i="32"/>
  <c r="G153" i="32"/>
  <c r="CR480" i="24" l="1"/>
  <c r="CV480" i="24" s="1"/>
  <c r="CS479" i="24"/>
  <c r="CT478" i="24"/>
  <c r="CW478" i="24"/>
  <c r="CU478" i="24"/>
  <c r="CY478" i="24"/>
  <c r="CX478" i="24"/>
  <c r="BZ545" i="24"/>
  <c r="CC545" i="24"/>
  <c r="BY546" i="24"/>
  <c r="CA544" i="24"/>
  <c r="CB544" i="24"/>
  <c r="CD544" i="24"/>
  <c r="CE544" i="24"/>
  <c r="CF544" i="24"/>
  <c r="AH348" i="24"/>
  <c r="AI347" i="24"/>
  <c r="AX347" i="24"/>
  <c r="AL347" i="24"/>
  <c r="AO347" i="24"/>
  <c r="AR347" i="24"/>
  <c r="AU347" i="24"/>
  <c r="AV346" i="24"/>
  <c r="AN346" i="24"/>
  <c r="AW346" i="24"/>
  <c r="BA346" i="24"/>
  <c r="AS346" i="24"/>
  <c r="AJ346" i="24"/>
  <c r="AQ346" i="24"/>
  <c r="AK346" i="24"/>
  <c r="AT346" i="24"/>
  <c r="BD346" i="24"/>
  <c r="AM346" i="24"/>
  <c r="AP346" i="24"/>
  <c r="BE346" i="24"/>
  <c r="AY346" i="24"/>
  <c r="AZ346" i="24"/>
  <c r="A169" i="25"/>
  <c r="E168" i="25"/>
  <c r="H168" i="25"/>
  <c r="B168" i="25"/>
  <c r="I167" i="25"/>
  <c r="G167" i="25"/>
  <c r="K167" i="25"/>
  <c r="C167" i="25"/>
  <c r="D167" i="25"/>
  <c r="F167" i="25"/>
  <c r="J167" i="25"/>
  <c r="F286" i="26"/>
  <c r="C286" i="26"/>
  <c r="D286" i="26"/>
  <c r="G286" i="26"/>
  <c r="H286" i="26"/>
  <c r="A288" i="26"/>
  <c r="B287" i="26"/>
  <c r="E287" i="26"/>
  <c r="B169" i="14"/>
  <c r="A170" i="14"/>
  <c r="E169" i="14"/>
  <c r="K169" i="14"/>
  <c r="Q169" i="14"/>
  <c r="H169" i="14"/>
  <c r="N169" i="14"/>
  <c r="T168" i="14"/>
  <c r="I168" i="14"/>
  <c r="J168" i="14"/>
  <c r="R168" i="14"/>
  <c r="L168" i="14"/>
  <c r="O168" i="14"/>
  <c r="S168" i="14"/>
  <c r="C168" i="14"/>
  <c r="P168" i="14"/>
  <c r="D168" i="14"/>
  <c r="F168" i="14"/>
  <c r="G168" i="14"/>
  <c r="M168" i="14"/>
  <c r="D228" i="17"/>
  <c r="A229" i="17"/>
  <c r="B229" i="34"/>
  <c r="A230" i="34"/>
  <c r="E229" i="34"/>
  <c r="G228" i="34"/>
  <c r="F228" i="34"/>
  <c r="C228" i="34"/>
  <c r="D228" i="34"/>
  <c r="A166" i="3"/>
  <c r="B165" i="3"/>
  <c r="E165" i="3"/>
  <c r="D164" i="3"/>
  <c r="H164" i="3"/>
  <c r="C164" i="3"/>
  <c r="G164" i="3"/>
  <c r="F164" i="3"/>
  <c r="I158" i="2"/>
  <c r="J158" i="2"/>
  <c r="F158" i="2"/>
  <c r="D158" i="2"/>
  <c r="C158" i="2"/>
  <c r="G158" i="2"/>
  <c r="K158" i="2"/>
  <c r="B159" i="2"/>
  <c r="H159" i="2"/>
  <c r="E159" i="2"/>
  <c r="A160" i="2"/>
  <c r="N26" i="8"/>
  <c r="T26" i="12"/>
  <c r="N26" i="10"/>
  <c r="H26" i="5"/>
  <c r="F27" i="5"/>
  <c r="G27" i="5"/>
  <c r="B28" i="5"/>
  <c r="E28" i="5"/>
  <c r="A29" i="5"/>
  <c r="C27" i="5"/>
  <c r="D27" i="5"/>
  <c r="J27" i="8"/>
  <c r="L27" i="8"/>
  <c r="M27" i="8"/>
  <c r="F27" i="8"/>
  <c r="I27" i="8"/>
  <c r="G27" i="8"/>
  <c r="D27" i="8"/>
  <c r="C27" i="8"/>
  <c r="A29" i="8"/>
  <c r="B28" i="8"/>
  <c r="K28" i="8"/>
  <c r="H28" i="8"/>
  <c r="E28" i="8"/>
  <c r="F27" i="12"/>
  <c r="I27" i="12"/>
  <c r="L27" i="12"/>
  <c r="P27" i="12"/>
  <c r="S27" i="12"/>
  <c r="R27" i="12"/>
  <c r="C27" i="12"/>
  <c r="D27" i="12"/>
  <c r="J27" i="12"/>
  <c r="G27" i="12"/>
  <c r="M27" i="12"/>
  <c r="O27" i="12"/>
  <c r="A29" i="10"/>
  <c r="K28" i="10"/>
  <c r="H28" i="10"/>
  <c r="B28" i="10"/>
  <c r="E28" i="10"/>
  <c r="B27" i="9"/>
  <c r="E27" i="9"/>
  <c r="A28" i="9"/>
  <c r="J27" i="10"/>
  <c r="I27" i="10"/>
  <c r="F27" i="10"/>
  <c r="G27" i="10"/>
  <c r="M27" i="10"/>
  <c r="D27" i="10"/>
  <c r="C27" i="10"/>
  <c r="L27" i="10"/>
  <c r="F26" i="9"/>
  <c r="G26" i="9"/>
  <c r="H26" i="9"/>
  <c r="A29" i="12"/>
  <c r="K28" i="12"/>
  <c r="N28" i="12"/>
  <c r="B28" i="12"/>
  <c r="Q28" i="12"/>
  <c r="H28" i="12"/>
  <c r="E28" i="12"/>
  <c r="C26" i="9"/>
  <c r="D26" i="9"/>
  <c r="I153" i="32"/>
  <c r="E154" i="32"/>
  <c r="C154" i="32"/>
  <c r="D154" i="32" s="1"/>
  <c r="H154" i="32"/>
  <c r="G154" i="32"/>
  <c r="F155" i="32"/>
  <c r="A156" i="32"/>
  <c r="B155" i="32"/>
  <c r="CW479" i="24" l="1"/>
  <c r="CX479" i="24"/>
  <c r="CY479" i="24"/>
  <c r="CT479" i="24"/>
  <c r="CU479" i="24"/>
  <c r="CR481" i="24"/>
  <c r="CV481" i="24" s="1"/>
  <c r="CS480" i="24"/>
  <c r="CC546" i="24"/>
  <c r="BY547" i="24"/>
  <c r="BZ546" i="24"/>
  <c r="CD545" i="24"/>
  <c r="CE545" i="24"/>
  <c r="CA545" i="24"/>
  <c r="CB545" i="24"/>
  <c r="CF545" i="24"/>
  <c r="AZ347" i="24"/>
  <c r="AY347" i="24"/>
  <c r="BA347" i="24"/>
  <c r="AP347" i="24"/>
  <c r="BD347" i="24"/>
  <c r="AN347" i="24"/>
  <c r="AK347" i="24"/>
  <c r="AS347" i="24"/>
  <c r="AT347" i="24"/>
  <c r="AM347" i="24"/>
  <c r="AQ347" i="24"/>
  <c r="AJ347" i="24"/>
  <c r="AV347" i="24"/>
  <c r="AW347" i="24"/>
  <c r="BE347" i="24"/>
  <c r="AH349" i="24"/>
  <c r="AR348" i="24"/>
  <c r="AX348" i="24"/>
  <c r="AU348" i="24"/>
  <c r="AI348" i="24"/>
  <c r="AL348" i="24"/>
  <c r="AO348" i="24"/>
  <c r="A289" i="26"/>
  <c r="E288" i="26"/>
  <c r="B288" i="26"/>
  <c r="C287" i="26"/>
  <c r="D287" i="26"/>
  <c r="G287" i="26"/>
  <c r="H287" i="26"/>
  <c r="F287" i="26"/>
  <c r="J168" i="25"/>
  <c r="F168" i="25"/>
  <c r="I168" i="25"/>
  <c r="G168" i="25"/>
  <c r="K168" i="25"/>
  <c r="C168" i="25"/>
  <c r="D168" i="25"/>
  <c r="H169" i="25"/>
  <c r="E169" i="25"/>
  <c r="A170" i="25"/>
  <c r="B169" i="25"/>
  <c r="H170" i="14"/>
  <c r="B170" i="14"/>
  <c r="K170" i="14"/>
  <c r="N170" i="14"/>
  <c r="Q170" i="14"/>
  <c r="E170" i="14"/>
  <c r="A171" i="14"/>
  <c r="T169" i="14"/>
  <c r="C169" i="14"/>
  <c r="D169" i="14"/>
  <c r="F169" i="14"/>
  <c r="P169" i="14"/>
  <c r="I169" i="14"/>
  <c r="J169" i="14"/>
  <c r="R169" i="14"/>
  <c r="L169" i="14"/>
  <c r="M169" i="14"/>
  <c r="G169" i="14"/>
  <c r="S169" i="14"/>
  <c r="O169" i="14"/>
  <c r="D229" i="17"/>
  <c r="A230" i="17"/>
  <c r="B230" i="34"/>
  <c r="A231" i="34"/>
  <c r="E230" i="34"/>
  <c r="D229" i="34"/>
  <c r="C229" i="34"/>
  <c r="F229" i="34"/>
  <c r="G229" i="34"/>
  <c r="G165" i="3"/>
  <c r="F165" i="3"/>
  <c r="H165" i="3"/>
  <c r="C165" i="3"/>
  <c r="D165" i="3"/>
  <c r="A167" i="3"/>
  <c r="B166" i="3"/>
  <c r="E166" i="3"/>
  <c r="B160" i="2"/>
  <c r="E160" i="2"/>
  <c r="H160" i="2"/>
  <c r="A161" i="2"/>
  <c r="G159" i="2"/>
  <c r="K159" i="2"/>
  <c r="C159" i="2"/>
  <c r="D159" i="2"/>
  <c r="I159" i="2"/>
  <c r="J159" i="2"/>
  <c r="F159" i="2"/>
  <c r="N27" i="8"/>
  <c r="N27" i="10"/>
  <c r="H27" i="5"/>
  <c r="T27" i="12"/>
  <c r="I28" i="12"/>
  <c r="L28" i="12"/>
  <c r="S28" i="12"/>
  <c r="C28" i="12"/>
  <c r="F28" i="12"/>
  <c r="D28" i="12"/>
  <c r="G28" i="12"/>
  <c r="O28" i="12"/>
  <c r="R28" i="12"/>
  <c r="P28" i="12"/>
  <c r="M28" i="12"/>
  <c r="J28" i="12"/>
  <c r="A30" i="12"/>
  <c r="K29" i="12"/>
  <c r="N29" i="12"/>
  <c r="Q29" i="12"/>
  <c r="B29" i="12"/>
  <c r="E29" i="12"/>
  <c r="H29" i="12"/>
  <c r="M28" i="8"/>
  <c r="I28" i="8"/>
  <c r="F28" i="8"/>
  <c r="J28" i="8"/>
  <c r="L28" i="8"/>
  <c r="G28" i="8"/>
  <c r="C28" i="8"/>
  <c r="D28" i="8"/>
  <c r="A30" i="8"/>
  <c r="B29" i="8"/>
  <c r="E29" i="8"/>
  <c r="H29" i="8"/>
  <c r="K29" i="8"/>
  <c r="E28" i="9"/>
  <c r="A29" i="9"/>
  <c r="B28" i="9"/>
  <c r="F27" i="9"/>
  <c r="G27" i="9"/>
  <c r="H27" i="9"/>
  <c r="C27" i="9"/>
  <c r="D27" i="9"/>
  <c r="L28" i="10"/>
  <c r="J28" i="10"/>
  <c r="C28" i="10"/>
  <c r="I28" i="10"/>
  <c r="G28" i="10"/>
  <c r="D28" i="10"/>
  <c r="M28" i="10"/>
  <c r="F28" i="10"/>
  <c r="F28" i="5"/>
  <c r="G28" i="5"/>
  <c r="D28" i="5"/>
  <c r="C28" i="5"/>
  <c r="B29" i="5"/>
  <c r="E29" i="5"/>
  <c r="A30" i="5"/>
  <c r="A30" i="10"/>
  <c r="H29" i="10"/>
  <c r="E29" i="10"/>
  <c r="K29" i="10"/>
  <c r="B29" i="10"/>
  <c r="I154" i="32"/>
  <c r="E155" i="32"/>
  <c r="C155" i="32"/>
  <c r="D155" i="32" s="1"/>
  <c r="F156" i="32"/>
  <c r="A157" i="32"/>
  <c r="B156" i="32"/>
  <c r="G155" i="32"/>
  <c r="H155" i="32"/>
  <c r="CX480" i="24" l="1"/>
  <c r="CY480" i="24"/>
  <c r="CT480" i="24"/>
  <c r="CW480" i="24"/>
  <c r="CU480" i="24"/>
  <c r="CS481" i="24"/>
  <c r="CR482" i="24"/>
  <c r="CV482" i="24" s="1"/>
  <c r="CE546" i="24"/>
  <c r="CB546" i="24"/>
  <c r="CA546" i="24"/>
  <c r="CF546" i="24"/>
  <c r="CD546" i="24"/>
  <c r="BY548" i="24"/>
  <c r="CC547" i="24"/>
  <c r="BZ547" i="24"/>
  <c r="BD348" i="24"/>
  <c r="AN348" i="24"/>
  <c r="AJ348" i="24"/>
  <c r="AP348" i="24"/>
  <c r="AT348" i="24"/>
  <c r="AK348" i="24"/>
  <c r="AS348" i="24"/>
  <c r="AV348" i="24"/>
  <c r="BE348" i="24"/>
  <c r="AW348" i="24"/>
  <c r="AM348" i="24"/>
  <c r="BA348" i="24"/>
  <c r="AY348" i="24"/>
  <c r="AQ348" i="24"/>
  <c r="AZ348" i="24"/>
  <c r="AR349" i="24"/>
  <c r="AX349" i="24"/>
  <c r="AO349" i="24"/>
  <c r="AH350" i="24"/>
  <c r="AI349" i="24"/>
  <c r="AU349" i="24"/>
  <c r="AL349" i="24"/>
  <c r="E170" i="25"/>
  <c r="H170" i="25"/>
  <c r="A171" i="25"/>
  <c r="B170" i="25"/>
  <c r="G169" i="25"/>
  <c r="I169" i="25"/>
  <c r="F169" i="25"/>
  <c r="C169" i="25"/>
  <c r="D169" i="25"/>
  <c r="J169" i="25"/>
  <c r="K169" i="25"/>
  <c r="D288" i="26"/>
  <c r="F288" i="26"/>
  <c r="G288" i="26"/>
  <c r="H288" i="26"/>
  <c r="C288" i="26"/>
  <c r="B289" i="26"/>
  <c r="E289" i="26"/>
  <c r="A290" i="26"/>
  <c r="N171" i="14"/>
  <c r="E171" i="14"/>
  <c r="K171" i="14"/>
  <c r="H171" i="14"/>
  <c r="B171" i="14"/>
  <c r="A172" i="14"/>
  <c r="Q171" i="14"/>
  <c r="T170" i="14"/>
  <c r="C170" i="14"/>
  <c r="D170" i="14"/>
  <c r="J170" i="14"/>
  <c r="G170" i="14"/>
  <c r="S170" i="14"/>
  <c r="L170" i="14"/>
  <c r="P170" i="14"/>
  <c r="R170" i="14"/>
  <c r="I170" i="14"/>
  <c r="O170" i="14"/>
  <c r="F170" i="14"/>
  <c r="M170" i="14"/>
  <c r="D230" i="17"/>
  <c r="A231" i="17"/>
  <c r="E231" i="34"/>
  <c r="B231" i="34"/>
  <c r="A232" i="34"/>
  <c r="F230" i="34"/>
  <c r="C230" i="34"/>
  <c r="D230" i="34"/>
  <c r="G230" i="34"/>
  <c r="C166" i="3"/>
  <c r="H166" i="3"/>
  <c r="D166" i="3"/>
  <c r="B167" i="3"/>
  <c r="E167" i="3"/>
  <c r="A168" i="3"/>
  <c r="G166" i="3"/>
  <c r="F166" i="3"/>
  <c r="H161" i="2"/>
  <c r="E161" i="2"/>
  <c r="B161" i="2"/>
  <c r="A162" i="2"/>
  <c r="I160" i="2"/>
  <c r="F160" i="2"/>
  <c r="D160" i="2"/>
  <c r="C160" i="2"/>
  <c r="K160" i="2"/>
  <c r="G160" i="2"/>
  <c r="J160" i="2"/>
  <c r="T28" i="12"/>
  <c r="N28" i="10"/>
  <c r="H28" i="5"/>
  <c r="N28" i="8"/>
  <c r="A31" i="10"/>
  <c r="E30" i="10"/>
  <c r="K30" i="10"/>
  <c r="H30" i="10"/>
  <c r="B30" i="10"/>
  <c r="A31" i="8"/>
  <c r="H30" i="8"/>
  <c r="B30" i="8"/>
  <c r="K30" i="8"/>
  <c r="E30" i="8"/>
  <c r="E30" i="5"/>
  <c r="B30" i="5"/>
  <c r="A31" i="5"/>
  <c r="D29" i="5"/>
  <c r="C29" i="5"/>
  <c r="A31" i="12"/>
  <c r="E30" i="12"/>
  <c r="B30" i="12"/>
  <c r="N30" i="12"/>
  <c r="K30" i="12"/>
  <c r="Q30" i="12"/>
  <c r="H30" i="12"/>
  <c r="G29" i="8"/>
  <c r="C29" i="8"/>
  <c r="F29" i="8"/>
  <c r="D29" i="8"/>
  <c r="I29" i="8"/>
  <c r="L29" i="8"/>
  <c r="J29" i="8"/>
  <c r="M29" i="8"/>
  <c r="R29" i="12"/>
  <c r="J29" i="12"/>
  <c r="I29" i="12"/>
  <c r="L29" i="12"/>
  <c r="P29" i="12"/>
  <c r="O29" i="12"/>
  <c r="S29" i="12"/>
  <c r="C29" i="12"/>
  <c r="F29" i="12"/>
  <c r="M29" i="12"/>
  <c r="G29" i="12"/>
  <c r="D29" i="12"/>
  <c r="D28" i="9"/>
  <c r="C28" i="9"/>
  <c r="G28" i="9"/>
  <c r="H28" i="9"/>
  <c r="F28" i="9"/>
  <c r="J29" i="10"/>
  <c r="F29" i="10"/>
  <c r="C29" i="10"/>
  <c r="M29" i="10"/>
  <c r="G29" i="10"/>
  <c r="L29" i="10"/>
  <c r="D29" i="10"/>
  <c r="I29" i="10"/>
  <c r="F29" i="5"/>
  <c r="G29" i="5"/>
  <c r="A30" i="9"/>
  <c r="B29" i="9"/>
  <c r="E29" i="9"/>
  <c r="I155" i="32"/>
  <c r="G156" i="32"/>
  <c r="H156" i="32"/>
  <c r="C156" i="32"/>
  <c r="D156" i="32" s="1"/>
  <c r="E156" i="32"/>
  <c r="F157" i="32"/>
  <c r="B157" i="32"/>
  <c r="A158" i="32"/>
  <c r="CS482" i="24" l="1"/>
  <c r="CR483" i="24"/>
  <c r="CV483" i="24" s="1"/>
  <c r="CX481" i="24"/>
  <c r="CT481" i="24"/>
  <c r="CU481" i="24"/>
  <c r="CW481" i="24"/>
  <c r="CY481" i="24"/>
  <c r="CA547" i="24"/>
  <c r="CD547" i="24"/>
  <c r="CF547" i="24"/>
  <c r="CB547" i="24"/>
  <c r="CE547" i="24"/>
  <c r="CC548" i="24"/>
  <c r="BZ548" i="24"/>
  <c r="BY549" i="24"/>
  <c r="AN349" i="24"/>
  <c r="AQ349" i="24"/>
  <c r="BE349" i="24"/>
  <c r="AJ349" i="24"/>
  <c r="AS349" i="24"/>
  <c r="AM349" i="24"/>
  <c r="AY349" i="24"/>
  <c r="AP349" i="24"/>
  <c r="BD349" i="24"/>
  <c r="AT349" i="24"/>
  <c r="BA349" i="24"/>
  <c r="AZ349" i="24"/>
  <c r="AK349" i="24"/>
  <c r="AW349" i="24"/>
  <c r="AV349" i="24"/>
  <c r="AH351" i="24"/>
  <c r="AU350" i="24"/>
  <c r="AO350" i="24"/>
  <c r="AR350" i="24"/>
  <c r="AI350" i="24"/>
  <c r="AX350" i="24"/>
  <c r="AL350" i="24"/>
  <c r="B290" i="26"/>
  <c r="E290" i="26"/>
  <c r="A291" i="26"/>
  <c r="H289" i="26"/>
  <c r="F289" i="26"/>
  <c r="G289" i="26"/>
  <c r="C289" i="26"/>
  <c r="D289" i="26"/>
  <c r="G170" i="25"/>
  <c r="J170" i="25"/>
  <c r="F170" i="25"/>
  <c r="C170" i="25"/>
  <c r="I170" i="25"/>
  <c r="K170" i="25"/>
  <c r="D170" i="25"/>
  <c r="A172" i="25"/>
  <c r="B171" i="25"/>
  <c r="E171" i="25"/>
  <c r="H171" i="25"/>
  <c r="A173" i="14"/>
  <c r="E172" i="14"/>
  <c r="H172" i="14"/>
  <c r="Q172" i="14"/>
  <c r="N172" i="14"/>
  <c r="K172" i="14"/>
  <c r="B172" i="14"/>
  <c r="T171" i="14"/>
  <c r="R171" i="14"/>
  <c r="M171" i="14"/>
  <c r="C171" i="14"/>
  <c r="S171" i="14"/>
  <c r="L171" i="14"/>
  <c r="O171" i="14"/>
  <c r="D171" i="14"/>
  <c r="F171" i="14"/>
  <c r="I171" i="14"/>
  <c r="J171" i="14"/>
  <c r="G171" i="14"/>
  <c r="P171" i="14"/>
  <c r="D231" i="17"/>
  <c r="A232" i="17"/>
  <c r="A233" i="34"/>
  <c r="E232" i="34"/>
  <c r="B232" i="34"/>
  <c r="D231" i="34"/>
  <c r="C231" i="34"/>
  <c r="G231" i="34"/>
  <c r="F231" i="34"/>
  <c r="E168" i="3"/>
  <c r="B168" i="3"/>
  <c r="A169" i="3"/>
  <c r="F167" i="3"/>
  <c r="G167" i="3"/>
  <c r="H167" i="3"/>
  <c r="D167" i="3"/>
  <c r="C167" i="3"/>
  <c r="A163" i="2"/>
  <c r="H162" i="2"/>
  <c r="E162" i="2"/>
  <c r="B162" i="2"/>
  <c r="C161" i="2"/>
  <c r="D161" i="2"/>
  <c r="G161" i="2"/>
  <c r="K161" i="2"/>
  <c r="I161" i="2"/>
  <c r="F161" i="2"/>
  <c r="J161" i="2"/>
  <c r="T29" i="12"/>
  <c r="H29" i="5"/>
  <c r="N29" i="10"/>
  <c r="N29" i="8"/>
  <c r="G29" i="9"/>
  <c r="H29" i="9"/>
  <c r="F29" i="9"/>
  <c r="A32" i="12"/>
  <c r="H31" i="12"/>
  <c r="Q31" i="12"/>
  <c r="E31" i="12"/>
  <c r="N31" i="12"/>
  <c r="K31" i="12"/>
  <c r="B31" i="12"/>
  <c r="B31" i="5"/>
  <c r="E31" i="5"/>
  <c r="A32" i="5"/>
  <c r="L30" i="12"/>
  <c r="F30" i="12"/>
  <c r="C30" i="12"/>
  <c r="P30" i="12"/>
  <c r="S30" i="12"/>
  <c r="J30" i="12"/>
  <c r="D30" i="12"/>
  <c r="M30" i="12"/>
  <c r="G30" i="12"/>
  <c r="O30" i="12"/>
  <c r="I30" i="12"/>
  <c r="R30" i="12"/>
  <c r="C30" i="5"/>
  <c r="D30" i="5"/>
  <c r="F30" i="5"/>
  <c r="G30" i="5"/>
  <c r="B30" i="9"/>
  <c r="E30" i="9"/>
  <c r="A31" i="9"/>
  <c r="C30" i="8"/>
  <c r="G30" i="8"/>
  <c r="D30" i="8"/>
  <c r="I30" i="8"/>
  <c r="M30" i="8"/>
  <c r="L30" i="8"/>
  <c r="F30" i="8"/>
  <c r="J30" i="8"/>
  <c r="C29" i="9"/>
  <c r="D29" i="9"/>
  <c r="A32" i="8"/>
  <c r="H31" i="8"/>
  <c r="K31" i="8"/>
  <c r="B31" i="8"/>
  <c r="E31" i="8"/>
  <c r="D30" i="10"/>
  <c r="C30" i="10"/>
  <c r="G30" i="10"/>
  <c r="J30" i="10"/>
  <c r="L30" i="10"/>
  <c r="I30" i="10"/>
  <c r="M30" i="10"/>
  <c r="F30" i="10"/>
  <c r="A32" i="10"/>
  <c r="E31" i="10"/>
  <c r="K31" i="10"/>
  <c r="H31" i="10"/>
  <c r="B31" i="10"/>
  <c r="I156" i="32"/>
  <c r="A159" i="32"/>
  <c r="F158" i="32"/>
  <c r="B158" i="32"/>
  <c r="H157" i="32"/>
  <c r="G157" i="32"/>
  <c r="C157" i="32"/>
  <c r="D157" i="32" s="1"/>
  <c r="E157" i="32"/>
  <c r="CR484" i="24" l="1"/>
  <c r="CV484" i="24" s="1"/>
  <c r="CS483" i="24"/>
  <c r="CW482" i="24"/>
  <c r="CY482" i="24"/>
  <c r="CT482" i="24"/>
  <c r="CX482" i="24"/>
  <c r="CU482" i="24"/>
  <c r="BY550" i="24"/>
  <c r="BZ549" i="24"/>
  <c r="CC549" i="24"/>
  <c r="CD548" i="24"/>
  <c r="CE548" i="24"/>
  <c r="CF548" i="24"/>
  <c r="CA548" i="24"/>
  <c r="CB548" i="24"/>
  <c r="BE350" i="24"/>
  <c r="AQ350" i="24"/>
  <c r="AS350" i="24"/>
  <c r="AZ350" i="24"/>
  <c r="AM350" i="24"/>
  <c r="AP350" i="24"/>
  <c r="AV350" i="24"/>
  <c r="AW350" i="24"/>
  <c r="AN350" i="24"/>
  <c r="AY350" i="24"/>
  <c r="BD350" i="24"/>
  <c r="AT350" i="24"/>
  <c r="BA350" i="24"/>
  <c r="AK350" i="24"/>
  <c r="AJ350" i="24"/>
  <c r="AR351" i="24"/>
  <c r="AL351" i="24"/>
  <c r="AU351" i="24"/>
  <c r="AI351" i="24"/>
  <c r="AH352" i="24"/>
  <c r="AX351" i="24"/>
  <c r="AO351" i="24"/>
  <c r="H172" i="25"/>
  <c r="E172" i="25"/>
  <c r="B172" i="25"/>
  <c r="A173" i="25"/>
  <c r="D171" i="25"/>
  <c r="K171" i="25"/>
  <c r="F171" i="25"/>
  <c r="G171" i="25"/>
  <c r="I171" i="25"/>
  <c r="J171" i="25"/>
  <c r="C171" i="25"/>
  <c r="B291" i="26"/>
  <c r="A292" i="26"/>
  <c r="E291" i="26"/>
  <c r="F290" i="26"/>
  <c r="G290" i="26"/>
  <c r="C290" i="26"/>
  <c r="D290" i="26"/>
  <c r="H290" i="26"/>
  <c r="T172" i="14"/>
  <c r="D172" i="14"/>
  <c r="I172" i="14"/>
  <c r="L172" i="14"/>
  <c r="O172" i="14"/>
  <c r="P172" i="14"/>
  <c r="J172" i="14"/>
  <c r="M172" i="14"/>
  <c r="G172" i="14"/>
  <c r="C172" i="14"/>
  <c r="F172" i="14"/>
  <c r="R172" i="14"/>
  <c r="S172" i="14"/>
  <c r="K173" i="14"/>
  <c r="N173" i="14"/>
  <c r="E173" i="14"/>
  <c r="H173" i="14"/>
  <c r="A174" i="14"/>
  <c r="Q173" i="14"/>
  <c r="B173" i="14"/>
  <c r="D232" i="17"/>
  <c r="A233" i="17"/>
  <c r="C232" i="34"/>
  <c r="F232" i="34"/>
  <c r="D232" i="34"/>
  <c r="G232" i="34"/>
  <c r="B233" i="34"/>
  <c r="A234" i="34"/>
  <c r="E233" i="34"/>
  <c r="B169" i="3"/>
  <c r="A170" i="3"/>
  <c r="E169" i="3"/>
  <c r="H168" i="3"/>
  <c r="C168" i="3"/>
  <c r="D168" i="3"/>
  <c r="G168" i="3"/>
  <c r="F168" i="3"/>
  <c r="D162" i="2"/>
  <c r="G162" i="2"/>
  <c r="J162" i="2"/>
  <c r="K162" i="2"/>
  <c r="I162" i="2"/>
  <c r="F162" i="2"/>
  <c r="C162" i="2"/>
  <c r="H163" i="2"/>
  <c r="E163" i="2"/>
  <c r="A164" i="2"/>
  <c r="B163" i="2"/>
  <c r="N30" i="8"/>
  <c r="H30" i="5"/>
  <c r="N30" i="10"/>
  <c r="T30" i="12"/>
  <c r="J31" i="10"/>
  <c r="D31" i="10"/>
  <c r="F31" i="10"/>
  <c r="C31" i="10"/>
  <c r="M31" i="10"/>
  <c r="I31" i="10"/>
  <c r="G31" i="10"/>
  <c r="L31" i="10"/>
  <c r="C31" i="8"/>
  <c r="J31" i="8"/>
  <c r="G31" i="8"/>
  <c r="L31" i="8"/>
  <c r="D31" i="8"/>
  <c r="F31" i="8"/>
  <c r="M31" i="8"/>
  <c r="I31" i="8"/>
  <c r="A33" i="8"/>
  <c r="B32" i="8"/>
  <c r="H32" i="8"/>
  <c r="E32" i="8"/>
  <c r="K32" i="8"/>
  <c r="B32" i="5"/>
  <c r="E32" i="5"/>
  <c r="A33" i="5"/>
  <c r="G31" i="5"/>
  <c r="F31" i="5"/>
  <c r="C31" i="5"/>
  <c r="D31" i="5"/>
  <c r="M31" i="12"/>
  <c r="O31" i="12"/>
  <c r="P31" i="12"/>
  <c r="C31" i="12"/>
  <c r="L31" i="12"/>
  <c r="S31" i="12"/>
  <c r="G31" i="12"/>
  <c r="J31" i="12"/>
  <c r="F31" i="12"/>
  <c r="R31" i="12"/>
  <c r="D31" i="12"/>
  <c r="I31" i="12"/>
  <c r="A33" i="10"/>
  <c r="B32" i="10"/>
  <c r="K32" i="10"/>
  <c r="E32" i="10"/>
  <c r="H32" i="10"/>
  <c r="A33" i="12"/>
  <c r="K32" i="12"/>
  <c r="E32" i="12"/>
  <c r="Q32" i="12"/>
  <c r="N32" i="12"/>
  <c r="H32" i="12"/>
  <c r="B32" i="12"/>
  <c r="E31" i="9"/>
  <c r="B31" i="9"/>
  <c r="A32" i="9"/>
  <c r="C30" i="9"/>
  <c r="D30" i="9"/>
  <c r="G30" i="9"/>
  <c r="H30" i="9"/>
  <c r="F30" i="9"/>
  <c r="I157" i="32"/>
  <c r="C158" i="32"/>
  <c r="D158" i="32" s="1"/>
  <c r="E158" i="32"/>
  <c r="G158" i="32"/>
  <c r="H158" i="32"/>
  <c r="F159" i="32"/>
  <c r="B159" i="32"/>
  <c r="A160" i="32"/>
  <c r="CW483" i="24" l="1"/>
  <c r="CX483" i="24"/>
  <c r="CY483" i="24"/>
  <c r="CT483" i="24"/>
  <c r="CU483" i="24"/>
  <c r="CS484" i="24"/>
  <c r="CR485" i="24"/>
  <c r="CV485" i="24" s="1"/>
  <c r="CF549" i="24"/>
  <c r="CA549" i="24"/>
  <c r="CB549" i="24"/>
  <c r="CE549" i="24"/>
  <c r="CD549" i="24"/>
  <c r="CC550" i="24"/>
  <c r="BZ550" i="24"/>
  <c r="BY551" i="24"/>
  <c r="AH353" i="24"/>
  <c r="AO352" i="24"/>
  <c r="AR352" i="24"/>
  <c r="AL352" i="24"/>
  <c r="AU352" i="24"/>
  <c r="AX352" i="24"/>
  <c r="AI352" i="24"/>
  <c r="AY351" i="24"/>
  <c r="BD351" i="24"/>
  <c r="AM351" i="24"/>
  <c r="AN351" i="24"/>
  <c r="AZ351" i="24"/>
  <c r="AV351" i="24"/>
  <c r="AT351" i="24"/>
  <c r="BE351" i="24"/>
  <c r="AP351" i="24"/>
  <c r="AS351" i="24"/>
  <c r="AQ351" i="24"/>
  <c r="BA351" i="24"/>
  <c r="AJ351" i="24"/>
  <c r="AK351" i="24"/>
  <c r="AW351" i="24"/>
  <c r="B292" i="26"/>
  <c r="E292" i="26"/>
  <c r="A293" i="26"/>
  <c r="G291" i="26"/>
  <c r="C291" i="26"/>
  <c r="F291" i="26"/>
  <c r="D291" i="26"/>
  <c r="H291" i="26"/>
  <c r="E173" i="25"/>
  <c r="H173" i="25"/>
  <c r="A174" i="25"/>
  <c r="B173" i="25"/>
  <c r="G172" i="25"/>
  <c r="J172" i="25"/>
  <c r="I172" i="25"/>
  <c r="C172" i="25"/>
  <c r="K172" i="25"/>
  <c r="D172" i="25"/>
  <c r="F172" i="25"/>
  <c r="E174" i="14"/>
  <c r="B174" i="14"/>
  <c r="K174" i="14"/>
  <c r="N174" i="14"/>
  <c r="H174" i="14"/>
  <c r="Q174" i="14"/>
  <c r="A175" i="14"/>
  <c r="T173" i="14"/>
  <c r="F173" i="14"/>
  <c r="R173" i="14"/>
  <c r="S173" i="14"/>
  <c r="G173" i="14"/>
  <c r="C173" i="14"/>
  <c r="O173" i="14"/>
  <c r="I173" i="14"/>
  <c r="M173" i="14"/>
  <c r="P173" i="14"/>
  <c r="D173" i="14"/>
  <c r="J173" i="14"/>
  <c r="L173" i="14"/>
  <c r="D233" i="17"/>
  <c r="A234" i="17"/>
  <c r="A235" i="34"/>
  <c r="E234" i="34"/>
  <c r="B234" i="34"/>
  <c r="D233" i="34"/>
  <c r="C233" i="34"/>
  <c r="G233" i="34"/>
  <c r="F233" i="34"/>
  <c r="F169" i="3"/>
  <c r="G169" i="3"/>
  <c r="E170" i="3"/>
  <c r="B170" i="3"/>
  <c r="A171" i="3"/>
  <c r="D169" i="3"/>
  <c r="H169" i="3"/>
  <c r="C169" i="3"/>
  <c r="D163" i="2"/>
  <c r="G163" i="2"/>
  <c r="K163" i="2"/>
  <c r="I163" i="2"/>
  <c r="J163" i="2"/>
  <c r="C163" i="2"/>
  <c r="F163" i="2"/>
  <c r="H164" i="2"/>
  <c r="E164" i="2"/>
  <c r="A165" i="2"/>
  <c r="B164" i="2"/>
  <c r="N31" i="10"/>
  <c r="N31" i="8"/>
  <c r="H31" i="5"/>
  <c r="T31" i="12"/>
  <c r="B32" i="9"/>
  <c r="E32" i="9"/>
  <c r="A33" i="9"/>
  <c r="G31" i="9"/>
  <c r="H31" i="9"/>
  <c r="F31" i="9"/>
  <c r="A34" i="8"/>
  <c r="K33" i="8"/>
  <c r="H33" i="8"/>
  <c r="B33" i="8"/>
  <c r="E33" i="8"/>
  <c r="R32" i="12"/>
  <c r="D32" i="12"/>
  <c r="S32" i="12"/>
  <c r="I32" i="12"/>
  <c r="G32" i="12"/>
  <c r="L32" i="12"/>
  <c r="J32" i="12"/>
  <c r="M32" i="12"/>
  <c r="P32" i="12"/>
  <c r="C32" i="12"/>
  <c r="F32" i="12"/>
  <c r="O32" i="12"/>
  <c r="C32" i="8"/>
  <c r="G32" i="8"/>
  <c r="J32" i="8"/>
  <c r="F32" i="8"/>
  <c r="L32" i="8"/>
  <c r="M32" i="8"/>
  <c r="D32" i="8"/>
  <c r="I32" i="8"/>
  <c r="B33" i="10"/>
  <c r="H33" i="10"/>
  <c r="K33" i="10"/>
  <c r="E33" i="10"/>
  <c r="A34" i="10"/>
  <c r="C31" i="9"/>
  <c r="D31" i="9"/>
  <c r="C32" i="10"/>
  <c r="M32" i="10"/>
  <c r="D32" i="10"/>
  <c r="I32" i="10"/>
  <c r="J32" i="10"/>
  <c r="G32" i="10"/>
  <c r="L32" i="10"/>
  <c r="F32" i="10"/>
  <c r="B33" i="5"/>
  <c r="E33" i="5"/>
  <c r="A34" i="5"/>
  <c r="C32" i="5"/>
  <c r="D32" i="5"/>
  <c r="A34" i="12"/>
  <c r="Q33" i="12"/>
  <c r="K33" i="12"/>
  <c r="N33" i="12"/>
  <c r="E33" i="12"/>
  <c r="B33" i="12"/>
  <c r="H33" i="12"/>
  <c r="G32" i="5"/>
  <c r="F32" i="5"/>
  <c r="I158" i="32"/>
  <c r="H159" i="32"/>
  <c r="G159" i="32"/>
  <c r="E159" i="32"/>
  <c r="C159" i="32"/>
  <c r="D159" i="32" s="1"/>
  <c r="F160" i="32"/>
  <c r="A161" i="32"/>
  <c r="B160" i="32"/>
  <c r="CR486" i="24" l="1"/>
  <c r="CV486" i="24" s="1"/>
  <c r="CS485" i="24"/>
  <c r="CX484" i="24"/>
  <c r="CY484" i="24"/>
  <c r="CU484" i="24"/>
  <c r="CT484" i="24"/>
  <c r="CW484" i="24"/>
  <c r="BZ551" i="24"/>
  <c r="CC551" i="24"/>
  <c r="BY552" i="24"/>
  <c r="CE550" i="24"/>
  <c r="CF550" i="24"/>
  <c r="CA550" i="24"/>
  <c r="CD550" i="24"/>
  <c r="CB550" i="24"/>
  <c r="BE352" i="24"/>
  <c r="AS352" i="24"/>
  <c r="AV352" i="24"/>
  <c r="AM352" i="24"/>
  <c r="AJ352" i="24"/>
  <c r="AK352" i="24"/>
  <c r="AT352" i="24"/>
  <c r="AW352" i="24"/>
  <c r="AQ352" i="24"/>
  <c r="BA352" i="24"/>
  <c r="BD352" i="24"/>
  <c r="AZ352" i="24"/>
  <c r="AP352" i="24"/>
  <c r="AN352" i="24"/>
  <c r="AY352" i="24"/>
  <c r="AO353" i="24"/>
  <c r="AH354" i="24"/>
  <c r="AX353" i="24"/>
  <c r="AI353" i="24"/>
  <c r="AU353" i="24"/>
  <c r="AL353" i="24"/>
  <c r="AR353" i="24"/>
  <c r="K173" i="25"/>
  <c r="J173" i="25"/>
  <c r="I173" i="25"/>
  <c r="C173" i="25"/>
  <c r="D173" i="25"/>
  <c r="F173" i="25"/>
  <c r="G173" i="25"/>
  <c r="A175" i="25"/>
  <c r="H174" i="25"/>
  <c r="E174" i="25"/>
  <c r="B174" i="25"/>
  <c r="A294" i="26"/>
  <c r="E293" i="26"/>
  <c r="B293" i="26"/>
  <c r="D292" i="26"/>
  <c r="C292" i="26"/>
  <c r="G292" i="26"/>
  <c r="F292" i="26"/>
  <c r="H292" i="26"/>
  <c r="N175" i="14"/>
  <c r="H175" i="14"/>
  <c r="B175" i="14"/>
  <c r="A176" i="14"/>
  <c r="Q175" i="14"/>
  <c r="E175" i="14"/>
  <c r="K175" i="14"/>
  <c r="T174" i="14"/>
  <c r="P174" i="14"/>
  <c r="R174" i="14"/>
  <c r="F174" i="14"/>
  <c r="D174" i="14"/>
  <c r="M174" i="14"/>
  <c r="O174" i="14"/>
  <c r="G174" i="14"/>
  <c r="S174" i="14"/>
  <c r="I174" i="14"/>
  <c r="C174" i="14"/>
  <c r="J174" i="14"/>
  <c r="L174" i="14"/>
  <c r="D234" i="17"/>
  <c r="A235" i="17"/>
  <c r="G234" i="34"/>
  <c r="F234" i="34"/>
  <c r="D234" i="34"/>
  <c r="C234" i="34"/>
  <c r="B235" i="34"/>
  <c r="A236" i="34"/>
  <c r="E235" i="34"/>
  <c r="B171" i="3"/>
  <c r="A172" i="3"/>
  <c r="E171" i="3"/>
  <c r="C170" i="3"/>
  <c r="H170" i="3"/>
  <c r="D170" i="3"/>
  <c r="G170" i="3"/>
  <c r="F170" i="3"/>
  <c r="H165" i="2"/>
  <c r="A166" i="2"/>
  <c r="E165" i="2"/>
  <c r="B165" i="2"/>
  <c r="F164" i="2"/>
  <c r="C164" i="2"/>
  <c r="D164" i="2"/>
  <c r="K164" i="2"/>
  <c r="J164" i="2"/>
  <c r="I164" i="2"/>
  <c r="G164" i="2"/>
  <c r="T32" i="12"/>
  <c r="N32" i="10"/>
  <c r="N32" i="8"/>
  <c r="H32" i="5"/>
  <c r="A35" i="12"/>
  <c r="H34" i="12"/>
  <c r="N34" i="12"/>
  <c r="Q34" i="12"/>
  <c r="B34" i="12"/>
  <c r="E34" i="12"/>
  <c r="K34" i="12"/>
  <c r="B34" i="5"/>
  <c r="E34" i="5"/>
  <c r="A35" i="5"/>
  <c r="D33" i="5"/>
  <c r="C33" i="5"/>
  <c r="G33" i="5"/>
  <c r="F33" i="5"/>
  <c r="D33" i="8"/>
  <c r="L33" i="8"/>
  <c r="M33" i="8"/>
  <c r="G33" i="8"/>
  <c r="J33" i="8"/>
  <c r="F33" i="8"/>
  <c r="I33" i="8"/>
  <c r="C33" i="8"/>
  <c r="L33" i="12"/>
  <c r="R33" i="12"/>
  <c r="D33" i="12"/>
  <c r="S33" i="12"/>
  <c r="O33" i="12"/>
  <c r="G33" i="12"/>
  <c r="J33" i="12"/>
  <c r="M33" i="12"/>
  <c r="P33" i="12"/>
  <c r="C33" i="12"/>
  <c r="F33" i="12"/>
  <c r="I33" i="12"/>
  <c r="A35" i="8"/>
  <c r="E34" i="8"/>
  <c r="H34" i="8"/>
  <c r="K34" i="8"/>
  <c r="B34" i="8"/>
  <c r="B34" i="10"/>
  <c r="H34" i="10"/>
  <c r="E34" i="10"/>
  <c r="A35" i="10"/>
  <c r="K34" i="10"/>
  <c r="D33" i="10"/>
  <c r="C33" i="10"/>
  <c r="I33" i="10"/>
  <c r="G33" i="10"/>
  <c r="L33" i="10"/>
  <c r="M33" i="10"/>
  <c r="J33" i="10"/>
  <c r="F33" i="10"/>
  <c r="F32" i="9"/>
  <c r="H32" i="9"/>
  <c r="G32" i="9"/>
  <c r="A34" i="9"/>
  <c r="E33" i="9"/>
  <c r="B33" i="9"/>
  <c r="D32" i="9"/>
  <c r="C32" i="9"/>
  <c r="I159" i="32"/>
  <c r="E160" i="32"/>
  <c r="C160" i="32"/>
  <c r="D160" i="32" s="1"/>
  <c r="G160" i="32"/>
  <c r="H160" i="32"/>
  <c r="B161" i="32"/>
  <c r="A162" i="32"/>
  <c r="F161" i="32"/>
  <c r="CX485" i="24" l="1"/>
  <c r="CT485" i="24"/>
  <c r="CU485" i="24"/>
  <c r="CW485" i="24"/>
  <c r="CY485" i="24"/>
  <c r="CS486" i="24"/>
  <c r="CR487" i="24"/>
  <c r="CV487" i="24" s="1"/>
  <c r="BY553" i="24"/>
  <c r="CC552" i="24"/>
  <c r="BZ552" i="24"/>
  <c r="CD551" i="24"/>
  <c r="CF551" i="24"/>
  <c r="CA551" i="24"/>
  <c r="CB551" i="24"/>
  <c r="CE551" i="24"/>
  <c r="AL354" i="24"/>
  <c r="AX354" i="24"/>
  <c r="AO354" i="24"/>
  <c r="AH355" i="24"/>
  <c r="AR354" i="24"/>
  <c r="AI354" i="24"/>
  <c r="AU354" i="24"/>
  <c r="AV353" i="24"/>
  <c r="AT353" i="24"/>
  <c r="BD353" i="24"/>
  <c r="AW353" i="24"/>
  <c r="AY353" i="24"/>
  <c r="AP353" i="24"/>
  <c r="AJ353" i="24"/>
  <c r="BA353" i="24"/>
  <c r="AK353" i="24"/>
  <c r="AM353" i="24"/>
  <c r="AN353" i="24"/>
  <c r="AS353" i="24"/>
  <c r="AZ353" i="24"/>
  <c r="BE353" i="24"/>
  <c r="AQ353" i="24"/>
  <c r="D293" i="26"/>
  <c r="F293" i="26"/>
  <c r="G293" i="26"/>
  <c r="H293" i="26"/>
  <c r="C293" i="26"/>
  <c r="E175" i="25"/>
  <c r="A176" i="25"/>
  <c r="H175" i="25"/>
  <c r="B175" i="25"/>
  <c r="D174" i="25"/>
  <c r="I174" i="25"/>
  <c r="C174" i="25"/>
  <c r="J174" i="25"/>
  <c r="G174" i="25"/>
  <c r="F174" i="25"/>
  <c r="K174" i="25"/>
  <c r="B294" i="26"/>
  <c r="E294" i="26"/>
  <c r="A295" i="26"/>
  <c r="N33" i="10"/>
  <c r="B176" i="14"/>
  <c r="N176" i="14"/>
  <c r="K176" i="14"/>
  <c r="Q176" i="14"/>
  <c r="A177" i="14"/>
  <c r="H176" i="14"/>
  <c r="E176" i="14"/>
  <c r="T175" i="14"/>
  <c r="L175" i="14"/>
  <c r="M175" i="14"/>
  <c r="F175" i="14"/>
  <c r="G175" i="14"/>
  <c r="C175" i="14"/>
  <c r="P175" i="14"/>
  <c r="O175" i="14"/>
  <c r="D175" i="14"/>
  <c r="R175" i="14"/>
  <c r="S175" i="14"/>
  <c r="I175" i="14"/>
  <c r="J175" i="14"/>
  <c r="D235" i="17"/>
  <c r="A236" i="17"/>
  <c r="A237" i="34"/>
  <c r="B236" i="34"/>
  <c r="E236" i="34"/>
  <c r="C235" i="34"/>
  <c r="G235" i="34"/>
  <c r="F235" i="34"/>
  <c r="D235" i="34"/>
  <c r="G171" i="3"/>
  <c r="F171" i="3"/>
  <c r="B172" i="3"/>
  <c r="E172" i="3"/>
  <c r="A173" i="3"/>
  <c r="D171" i="3"/>
  <c r="H171" i="3"/>
  <c r="C171" i="3"/>
  <c r="J165" i="2"/>
  <c r="I165" i="2"/>
  <c r="C165" i="2"/>
  <c r="D165" i="2"/>
  <c r="F165" i="2"/>
  <c r="K165" i="2"/>
  <c r="G165" i="2"/>
  <c r="A167" i="2"/>
  <c r="H166" i="2"/>
  <c r="B166" i="2"/>
  <c r="E166" i="2"/>
  <c r="T33" i="12"/>
  <c r="N33" i="8"/>
  <c r="H33" i="5"/>
  <c r="A35" i="9"/>
  <c r="E34" i="9"/>
  <c r="B34" i="9"/>
  <c r="A36" i="10"/>
  <c r="E35" i="10"/>
  <c r="H35" i="10"/>
  <c r="K35" i="10"/>
  <c r="B35" i="10"/>
  <c r="G33" i="9"/>
  <c r="H33" i="9"/>
  <c r="F33" i="9"/>
  <c r="C33" i="9"/>
  <c r="D33" i="9"/>
  <c r="G34" i="10"/>
  <c r="C34" i="10"/>
  <c r="I34" i="10"/>
  <c r="L34" i="10"/>
  <c r="M34" i="10"/>
  <c r="J34" i="10"/>
  <c r="D34" i="10"/>
  <c r="F34" i="10"/>
  <c r="N34" i="10"/>
  <c r="J34" i="8"/>
  <c r="M34" i="8"/>
  <c r="L34" i="8"/>
  <c r="F34" i="8"/>
  <c r="I34" i="8"/>
  <c r="G34" i="8"/>
  <c r="C34" i="8"/>
  <c r="D34" i="8"/>
  <c r="E35" i="5"/>
  <c r="A36" i="5"/>
  <c r="B35" i="5"/>
  <c r="C34" i="5"/>
  <c r="D34" i="5"/>
  <c r="G34" i="5"/>
  <c r="F34" i="5"/>
  <c r="A36" i="8"/>
  <c r="K35" i="8"/>
  <c r="H35" i="8"/>
  <c r="B35" i="8"/>
  <c r="E35" i="8"/>
  <c r="O34" i="12"/>
  <c r="S34" i="12"/>
  <c r="C34" i="12"/>
  <c r="F34" i="12"/>
  <c r="G34" i="12"/>
  <c r="J34" i="12"/>
  <c r="M34" i="12"/>
  <c r="P34" i="12"/>
  <c r="I34" i="12"/>
  <c r="R34" i="12"/>
  <c r="L34" i="12"/>
  <c r="D34" i="12"/>
  <c r="A36" i="12"/>
  <c r="B35" i="12"/>
  <c r="Q35" i="12"/>
  <c r="N35" i="12"/>
  <c r="E35" i="12"/>
  <c r="H35" i="12"/>
  <c r="K35" i="12"/>
  <c r="I160" i="32"/>
  <c r="H161" i="32"/>
  <c r="G161" i="32"/>
  <c r="C161" i="32"/>
  <c r="D161" i="32" s="1"/>
  <c r="E161" i="32"/>
  <c r="A163" i="32"/>
  <c r="F162" i="32"/>
  <c r="B162" i="32"/>
  <c r="CR488" i="24" l="1"/>
  <c r="CV488" i="24" s="1"/>
  <c r="CS487" i="24"/>
  <c r="CT486" i="24"/>
  <c r="CU486" i="24"/>
  <c r="CX486" i="24"/>
  <c r="CY486" i="24"/>
  <c r="CW486" i="24"/>
  <c r="CE552" i="24"/>
  <c r="CF552" i="24"/>
  <c r="CA552" i="24"/>
  <c r="CD552" i="24"/>
  <c r="CB552" i="24"/>
  <c r="CC553" i="24"/>
  <c r="BY554" i="24"/>
  <c r="BZ553" i="24"/>
  <c r="AW354" i="24"/>
  <c r="AN354" i="24"/>
  <c r="AT354" i="24"/>
  <c r="BA354" i="24"/>
  <c r="AY354" i="24"/>
  <c r="AM354" i="24"/>
  <c r="BD354" i="24"/>
  <c r="AZ354" i="24"/>
  <c r="AP354" i="24"/>
  <c r="AQ354" i="24"/>
  <c r="AS354" i="24"/>
  <c r="AK354" i="24"/>
  <c r="AJ354" i="24"/>
  <c r="BE354" i="24"/>
  <c r="AV354" i="24"/>
  <c r="AI355" i="24"/>
  <c r="AO355" i="24"/>
  <c r="AL355" i="24"/>
  <c r="AR355" i="24"/>
  <c r="AX355" i="24"/>
  <c r="AH356" i="24"/>
  <c r="AU355" i="24"/>
  <c r="C294" i="26"/>
  <c r="G294" i="26"/>
  <c r="F294" i="26"/>
  <c r="H294" i="26"/>
  <c r="D294" i="26"/>
  <c r="B295" i="26"/>
  <c r="A296" i="26"/>
  <c r="E295" i="26"/>
  <c r="F175" i="25"/>
  <c r="J175" i="25"/>
  <c r="I175" i="25"/>
  <c r="K175" i="25"/>
  <c r="D175" i="25"/>
  <c r="G175" i="25"/>
  <c r="C175" i="25"/>
  <c r="H176" i="25"/>
  <c r="A177" i="25"/>
  <c r="E176" i="25"/>
  <c r="B176" i="25"/>
  <c r="Q177" i="14"/>
  <c r="H177" i="14"/>
  <c r="E177" i="14"/>
  <c r="N177" i="14"/>
  <c r="A178" i="14"/>
  <c r="K177" i="14"/>
  <c r="B177" i="14"/>
  <c r="T176" i="14"/>
  <c r="I176" i="14"/>
  <c r="J176" i="14"/>
  <c r="M176" i="14"/>
  <c r="O176" i="14"/>
  <c r="F176" i="14"/>
  <c r="G176" i="14"/>
  <c r="C176" i="14"/>
  <c r="R176" i="14"/>
  <c r="S176" i="14"/>
  <c r="L176" i="14"/>
  <c r="P176" i="14"/>
  <c r="D176" i="14"/>
  <c r="D236" i="17"/>
  <c r="A237" i="17"/>
  <c r="G236" i="34"/>
  <c r="C236" i="34"/>
  <c r="F236" i="34"/>
  <c r="D236" i="34"/>
  <c r="B237" i="34"/>
  <c r="E237" i="34"/>
  <c r="A238" i="34"/>
  <c r="B173" i="3"/>
  <c r="A174" i="3"/>
  <c r="E173" i="3"/>
  <c r="G172" i="3"/>
  <c r="F172" i="3"/>
  <c r="C172" i="3"/>
  <c r="H172" i="3"/>
  <c r="D172" i="3"/>
  <c r="J166" i="2"/>
  <c r="I166" i="2"/>
  <c r="D166" i="2"/>
  <c r="C166" i="2"/>
  <c r="G166" i="2"/>
  <c r="F166" i="2"/>
  <c r="K166" i="2"/>
  <c r="E167" i="2"/>
  <c r="H167" i="2"/>
  <c r="A168" i="2"/>
  <c r="B167" i="2"/>
  <c r="H34" i="5"/>
  <c r="T34" i="12"/>
  <c r="N34" i="8"/>
  <c r="L35" i="12"/>
  <c r="O35" i="12"/>
  <c r="G35" i="12"/>
  <c r="S35" i="12"/>
  <c r="J35" i="12"/>
  <c r="C35" i="12"/>
  <c r="F35" i="12"/>
  <c r="M35" i="12"/>
  <c r="P35" i="12"/>
  <c r="D35" i="12"/>
  <c r="I35" i="12"/>
  <c r="R35" i="12"/>
  <c r="A37" i="12"/>
  <c r="Q36" i="12"/>
  <c r="N36" i="12"/>
  <c r="B36" i="12"/>
  <c r="H36" i="12"/>
  <c r="E36" i="12"/>
  <c r="K36" i="12"/>
  <c r="F35" i="5"/>
  <c r="G35" i="5"/>
  <c r="C35" i="10"/>
  <c r="N35" i="10"/>
  <c r="G35" i="10"/>
  <c r="M35" i="10"/>
  <c r="D35" i="10"/>
  <c r="J35" i="10"/>
  <c r="L35" i="10"/>
  <c r="F35" i="10"/>
  <c r="I35" i="10"/>
  <c r="K36" i="8"/>
  <c r="A37" i="8"/>
  <c r="B36" i="8"/>
  <c r="H36" i="8"/>
  <c r="E36" i="8"/>
  <c r="D35" i="8"/>
  <c r="J35" i="8"/>
  <c r="M35" i="8"/>
  <c r="L35" i="8"/>
  <c r="C35" i="8"/>
  <c r="G35" i="8"/>
  <c r="I35" i="8"/>
  <c r="F35" i="8"/>
  <c r="D34" i="9"/>
  <c r="C34" i="9"/>
  <c r="G34" i="9"/>
  <c r="H34" i="9"/>
  <c r="F34" i="9"/>
  <c r="E36" i="10"/>
  <c r="A37" i="10"/>
  <c r="H36" i="10"/>
  <c r="B36" i="10"/>
  <c r="K36" i="10"/>
  <c r="D35" i="5"/>
  <c r="C35" i="5"/>
  <c r="E36" i="5"/>
  <c r="B36" i="5"/>
  <c r="A37" i="5"/>
  <c r="E35" i="9"/>
  <c r="A36" i="9"/>
  <c r="B35" i="9"/>
  <c r="I161" i="32"/>
  <c r="G162" i="32"/>
  <c r="H162" i="32"/>
  <c r="E162" i="32"/>
  <c r="C162" i="32"/>
  <c r="D162" i="32" s="1"/>
  <c r="A164" i="32"/>
  <c r="B163" i="32"/>
  <c r="F163" i="32"/>
  <c r="CW487" i="24" l="1"/>
  <c r="CX487" i="24"/>
  <c r="CY487" i="24"/>
  <c r="CT487" i="24"/>
  <c r="CU487" i="24"/>
  <c r="CS488" i="24"/>
  <c r="CR489" i="24"/>
  <c r="CV489" i="24" s="1"/>
  <c r="CA553" i="24"/>
  <c r="CB553" i="24"/>
  <c r="CF553" i="24"/>
  <c r="CD553" i="24"/>
  <c r="CE553" i="24"/>
  <c r="CC554" i="24"/>
  <c r="BZ554" i="24"/>
  <c r="BY555" i="24"/>
  <c r="AR356" i="24"/>
  <c r="AX356" i="24"/>
  <c r="AH357" i="24"/>
  <c r="AO356" i="24"/>
  <c r="AU356" i="24"/>
  <c r="AI356" i="24"/>
  <c r="AL356" i="24"/>
  <c r="AM355" i="24"/>
  <c r="AW355" i="24"/>
  <c r="AJ355" i="24"/>
  <c r="AN355" i="24"/>
  <c r="AK355" i="24"/>
  <c r="BA355" i="24"/>
  <c r="AP355" i="24"/>
  <c r="BE355" i="24"/>
  <c r="AV355" i="24"/>
  <c r="AY355" i="24"/>
  <c r="AZ355" i="24"/>
  <c r="BD355" i="24"/>
  <c r="AQ355" i="24"/>
  <c r="AS355" i="24"/>
  <c r="AT355" i="24"/>
  <c r="J176" i="25"/>
  <c r="F176" i="25"/>
  <c r="D176" i="25"/>
  <c r="G176" i="25"/>
  <c r="K176" i="25"/>
  <c r="I176" i="25"/>
  <c r="C176" i="25"/>
  <c r="A178" i="25"/>
  <c r="E177" i="25"/>
  <c r="B177" i="25"/>
  <c r="H177" i="25"/>
  <c r="B296" i="26"/>
  <c r="A297" i="26"/>
  <c r="E296" i="26"/>
  <c r="H295" i="26"/>
  <c r="C295" i="26"/>
  <c r="F295" i="26"/>
  <c r="D295" i="26"/>
  <c r="G295" i="26"/>
  <c r="E178" i="14"/>
  <c r="N178" i="14"/>
  <c r="A179" i="14"/>
  <c r="Q178" i="14"/>
  <c r="B178" i="14"/>
  <c r="K178" i="14"/>
  <c r="H178" i="14"/>
  <c r="T177" i="14"/>
  <c r="L177" i="14"/>
  <c r="M177" i="14"/>
  <c r="C177" i="14"/>
  <c r="D177" i="14"/>
  <c r="O177" i="14"/>
  <c r="P177" i="14"/>
  <c r="F177" i="14"/>
  <c r="G177" i="14"/>
  <c r="S177" i="14"/>
  <c r="I177" i="14"/>
  <c r="J177" i="14"/>
  <c r="R177" i="14"/>
  <c r="D237" i="17"/>
  <c r="A238" i="17"/>
  <c r="E238" i="34"/>
  <c r="A239" i="34"/>
  <c r="B238" i="34"/>
  <c r="D237" i="34"/>
  <c r="C237" i="34"/>
  <c r="G237" i="34"/>
  <c r="F237" i="34"/>
  <c r="F173" i="3"/>
  <c r="G173" i="3"/>
  <c r="A175" i="3"/>
  <c r="E174" i="3"/>
  <c r="B174" i="3"/>
  <c r="H173" i="3"/>
  <c r="C173" i="3"/>
  <c r="D173" i="3"/>
  <c r="D167" i="2"/>
  <c r="C167" i="2"/>
  <c r="K167" i="2"/>
  <c r="I167" i="2"/>
  <c r="G167" i="2"/>
  <c r="J167" i="2"/>
  <c r="F167" i="2"/>
  <c r="A169" i="2"/>
  <c r="E168" i="2"/>
  <c r="B168" i="2"/>
  <c r="H168" i="2"/>
  <c r="N35" i="8"/>
  <c r="T35" i="12"/>
  <c r="H35" i="5"/>
  <c r="D36" i="12"/>
  <c r="G36" i="12"/>
  <c r="O36" i="12"/>
  <c r="R36" i="12"/>
  <c r="P36" i="12"/>
  <c r="S36" i="12"/>
  <c r="J36" i="12"/>
  <c r="M36" i="12"/>
  <c r="C36" i="12"/>
  <c r="F36" i="12"/>
  <c r="L36" i="12"/>
  <c r="I36" i="12"/>
  <c r="F35" i="9"/>
  <c r="H35" i="9"/>
  <c r="G35" i="9"/>
  <c r="A37" i="9"/>
  <c r="B36" i="9"/>
  <c r="E36" i="9"/>
  <c r="F36" i="5"/>
  <c r="G36" i="5"/>
  <c r="D36" i="10"/>
  <c r="G36" i="10"/>
  <c r="I36" i="10"/>
  <c r="N36" i="10"/>
  <c r="L36" i="10"/>
  <c r="M36" i="10"/>
  <c r="F36" i="10"/>
  <c r="C36" i="10"/>
  <c r="J36" i="10"/>
  <c r="H37" i="10"/>
  <c r="A38" i="10"/>
  <c r="B37" i="10"/>
  <c r="E37" i="10"/>
  <c r="K37" i="10"/>
  <c r="A38" i="12"/>
  <c r="Q37" i="12"/>
  <c r="N37" i="12"/>
  <c r="E37" i="12"/>
  <c r="H37" i="12"/>
  <c r="K37" i="12"/>
  <c r="B37" i="12"/>
  <c r="B37" i="5"/>
  <c r="A38" i="5"/>
  <c r="E37" i="5"/>
  <c r="C35" i="9"/>
  <c r="D35" i="9"/>
  <c r="M36" i="8"/>
  <c r="C36" i="8"/>
  <c r="I36" i="8"/>
  <c r="L36" i="8"/>
  <c r="J36" i="8"/>
  <c r="G36" i="8"/>
  <c r="F36" i="8"/>
  <c r="D36" i="8"/>
  <c r="H37" i="8"/>
  <c r="K37" i="8"/>
  <c r="E37" i="8"/>
  <c r="B37" i="8"/>
  <c r="A38" i="8"/>
  <c r="D36" i="5"/>
  <c r="C36" i="5"/>
  <c r="I162" i="32"/>
  <c r="E163" i="32"/>
  <c r="C163" i="32"/>
  <c r="D163" i="32" s="1"/>
  <c r="H163" i="32"/>
  <c r="G163" i="32"/>
  <c r="A165" i="32"/>
  <c r="B164" i="32"/>
  <c r="F164" i="32"/>
  <c r="CS489" i="24" l="1"/>
  <c r="CR490" i="24"/>
  <c r="CV490" i="24" s="1"/>
  <c r="CU488" i="24"/>
  <c r="CT488" i="24"/>
  <c r="CW488" i="24"/>
  <c r="CX488" i="24"/>
  <c r="CY488" i="24"/>
  <c r="BZ555" i="24"/>
  <c r="BY556" i="24"/>
  <c r="CC555" i="24"/>
  <c r="CE554" i="24"/>
  <c r="CA554" i="24"/>
  <c r="CF554" i="24"/>
  <c r="CD554" i="24"/>
  <c r="CB554" i="24"/>
  <c r="AY356" i="24"/>
  <c r="AK356" i="24"/>
  <c r="AM356" i="24"/>
  <c r="AZ356" i="24"/>
  <c r="AV356" i="24"/>
  <c r="AS356" i="24"/>
  <c r="AJ356" i="24"/>
  <c r="BA356" i="24"/>
  <c r="BE356" i="24"/>
  <c r="AW356" i="24"/>
  <c r="AT356" i="24"/>
  <c r="AN356" i="24"/>
  <c r="AP356" i="24"/>
  <c r="BD356" i="24"/>
  <c r="AQ356" i="24"/>
  <c r="AU357" i="24"/>
  <c r="AI357" i="24"/>
  <c r="AL357" i="24"/>
  <c r="AH358" i="24"/>
  <c r="AR357" i="24"/>
  <c r="AO357" i="24"/>
  <c r="AX357" i="24"/>
  <c r="D177" i="25"/>
  <c r="C177" i="25"/>
  <c r="F177" i="25"/>
  <c r="G177" i="25"/>
  <c r="I177" i="25"/>
  <c r="J177" i="25"/>
  <c r="K177" i="25"/>
  <c r="B297" i="26"/>
  <c r="A298" i="26"/>
  <c r="E297" i="26"/>
  <c r="B178" i="25"/>
  <c r="A179" i="25"/>
  <c r="E178" i="25"/>
  <c r="H178" i="25"/>
  <c r="F296" i="26"/>
  <c r="D296" i="26"/>
  <c r="C296" i="26"/>
  <c r="G296" i="26"/>
  <c r="H296" i="26"/>
  <c r="T178" i="14"/>
  <c r="I178" i="14"/>
  <c r="D178" i="14"/>
  <c r="G178" i="14"/>
  <c r="J178" i="14"/>
  <c r="F178" i="14"/>
  <c r="R178" i="14"/>
  <c r="C178" i="14"/>
  <c r="S178" i="14"/>
  <c r="O178" i="14"/>
  <c r="P178" i="14"/>
  <c r="L178" i="14"/>
  <c r="M178" i="14"/>
  <c r="Q179" i="14"/>
  <c r="E179" i="14"/>
  <c r="K179" i="14"/>
  <c r="N179" i="14"/>
  <c r="H179" i="14"/>
  <c r="B179" i="14"/>
  <c r="A180" i="14"/>
  <c r="D238" i="17"/>
  <c r="A239" i="17"/>
  <c r="F238" i="34"/>
  <c r="D238" i="34"/>
  <c r="C238" i="34"/>
  <c r="G238" i="34"/>
  <c r="E239" i="34"/>
  <c r="B239" i="34"/>
  <c r="A240" i="34"/>
  <c r="H174" i="3"/>
  <c r="D174" i="3"/>
  <c r="C174" i="3"/>
  <c r="F174" i="3"/>
  <c r="G174" i="3"/>
  <c r="A176" i="3"/>
  <c r="E175" i="3"/>
  <c r="B175" i="3"/>
  <c r="I168" i="2"/>
  <c r="J168" i="2"/>
  <c r="G168" i="2"/>
  <c r="F168" i="2"/>
  <c r="K168" i="2"/>
  <c r="D168" i="2"/>
  <c r="C168" i="2"/>
  <c r="A170" i="2"/>
  <c r="E169" i="2"/>
  <c r="H169" i="2"/>
  <c r="B169" i="2"/>
  <c r="T36" i="12"/>
  <c r="H36" i="5"/>
  <c r="N36" i="8"/>
  <c r="E38" i="8"/>
  <c r="B38" i="8"/>
  <c r="A39" i="8"/>
  <c r="K38" i="8"/>
  <c r="H38" i="8"/>
  <c r="H36" i="9"/>
  <c r="G36" i="9"/>
  <c r="F36" i="9"/>
  <c r="C36" i="9"/>
  <c r="D36" i="9"/>
  <c r="B37" i="9"/>
  <c r="A38" i="9"/>
  <c r="E37" i="9"/>
  <c r="G37" i="5"/>
  <c r="F37" i="5"/>
  <c r="A39" i="5"/>
  <c r="B38" i="5"/>
  <c r="E38" i="5"/>
  <c r="D37" i="5"/>
  <c r="C37" i="5"/>
  <c r="I37" i="8"/>
  <c r="N37" i="8"/>
  <c r="F37" i="8"/>
  <c r="L37" i="8"/>
  <c r="M37" i="8"/>
  <c r="G37" i="8"/>
  <c r="C37" i="8"/>
  <c r="J37" i="8"/>
  <c r="D37" i="8"/>
  <c r="C37" i="12"/>
  <c r="J37" i="12"/>
  <c r="M37" i="12"/>
  <c r="I37" i="12"/>
  <c r="P37" i="12"/>
  <c r="R37" i="12"/>
  <c r="S37" i="12"/>
  <c r="L37" i="12"/>
  <c r="D37" i="12"/>
  <c r="F37" i="12"/>
  <c r="G37" i="12"/>
  <c r="O37" i="12"/>
  <c r="A39" i="12"/>
  <c r="Q38" i="12"/>
  <c r="N38" i="12"/>
  <c r="E38" i="12"/>
  <c r="H38" i="12"/>
  <c r="K38" i="12"/>
  <c r="B38" i="12"/>
  <c r="J37" i="10"/>
  <c r="L37" i="10"/>
  <c r="I37" i="10"/>
  <c r="M37" i="10"/>
  <c r="C37" i="10"/>
  <c r="D37" i="10"/>
  <c r="F37" i="10"/>
  <c r="G37" i="10"/>
  <c r="N37" i="10"/>
  <c r="H38" i="10"/>
  <c r="A39" i="10"/>
  <c r="E38" i="10"/>
  <c r="K38" i="10"/>
  <c r="B38" i="10"/>
  <c r="I163" i="32"/>
  <c r="F165" i="32"/>
  <c r="A166" i="32"/>
  <c r="B165" i="32"/>
  <c r="G164" i="32"/>
  <c r="H164" i="32"/>
  <c r="E164" i="32"/>
  <c r="C164" i="32"/>
  <c r="D164" i="32" s="1"/>
  <c r="CR491" i="24" l="1"/>
  <c r="CV491" i="24" s="1"/>
  <c r="CS490" i="24"/>
  <c r="CX489" i="24"/>
  <c r="CT489" i="24"/>
  <c r="CY489" i="24"/>
  <c r="CU489" i="24"/>
  <c r="CW489" i="24"/>
  <c r="BY557" i="24"/>
  <c r="CC556" i="24"/>
  <c r="BZ556" i="24"/>
  <c r="CF555" i="24"/>
  <c r="CA555" i="24"/>
  <c r="CD555" i="24"/>
  <c r="CE555" i="24"/>
  <c r="CB555" i="24"/>
  <c r="AH359" i="24"/>
  <c r="AO358" i="24"/>
  <c r="AR358" i="24"/>
  <c r="AL358" i="24"/>
  <c r="AX358" i="24"/>
  <c r="AU358" i="24"/>
  <c r="AI358" i="24"/>
  <c r="BE357" i="24"/>
  <c r="AN357" i="24"/>
  <c r="AP357" i="24"/>
  <c r="AS357" i="24"/>
  <c r="AJ357" i="24"/>
  <c r="AM357" i="24"/>
  <c r="AZ357" i="24"/>
  <c r="AV357" i="24"/>
  <c r="BD357" i="24"/>
  <c r="AK357" i="24"/>
  <c r="AT357" i="24"/>
  <c r="AW357" i="24"/>
  <c r="AY357" i="24"/>
  <c r="BA357" i="24"/>
  <c r="AQ357" i="24"/>
  <c r="B298" i="26"/>
  <c r="A299" i="26"/>
  <c r="E298" i="26"/>
  <c r="F297" i="26"/>
  <c r="C297" i="26"/>
  <c r="D297" i="26"/>
  <c r="G297" i="26"/>
  <c r="H297" i="26"/>
  <c r="E179" i="25"/>
  <c r="B179" i="25"/>
  <c r="H179" i="25"/>
  <c r="A180" i="25"/>
  <c r="C178" i="25"/>
  <c r="D178" i="25"/>
  <c r="F178" i="25"/>
  <c r="I178" i="25"/>
  <c r="J178" i="25"/>
  <c r="G178" i="25"/>
  <c r="K178" i="25"/>
  <c r="H37" i="5"/>
  <c r="B180" i="14"/>
  <c r="Q180" i="14"/>
  <c r="K180" i="14"/>
  <c r="A181" i="14"/>
  <c r="H180" i="14"/>
  <c r="N180" i="14"/>
  <c r="E180" i="14"/>
  <c r="T179" i="14"/>
  <c r="C179" i="14"/>
  <c r="R179" i="14"/>
  <c r="S179" i="14"/>
  <c r="O179" i="14"/>
  <c r="F179" i="14"/>
  <c r="G179" i="14"/>
  <c r="I179" i="14"/>
  <c r="P179" i="14"/>
  <c r="M179" i="14"/>
  <c r="J179" i="14"/>
  <c r="L179" i="14"/>
  <c r="D179" i="14"/>
  <c r="D239" i="17"/>
  <c r="A240" i="17"/>
  <c r="D239" i="34"/>
  <c r="C239" i="34"/>
  <c r="F239" i="34"/>
  <c r="G239" i="34"/>
  <c r="A241" i="34"/>
  <c r="B240" i="34"/>
  <c r="E240" i="34"/>
  <c r="F175" i="3"/>
  <c r="G175" i="3"/>
  <c r="H175" i="3"/>
  <c r="C175" i="3"/>
  <c r="D175" i="3"/>
  <c r="A177" i="3"/>
  <c r="B176" i="3"/>
  <c r="E176" i="3"/>
  <c r="A171" i="2"/>
  <c r="E170" i="2"/>
  <c r="B170" i="2"/>
  <c r="H170" i="2"/>
  <c r="K169" i="2"/>
  <c r="J169" i="2"/>
  <c r="C169" i="2"/>
  <c r="I169" i="2"/>
  <c r="F169" i="2"/>
  <c r="D169" i="2"/>
  <c r="G169" i="2"/>
  <c r="T37" i="12"/>
  <c r="A40" i="10"/>
  <c r="B39" i="10"/>
  <c r="E39" i="10"/>
  <c r="H39" i="10"/>
  <c r="K39" i="10"/>
  <c r="L38" i="10"/>
  <c r="I38" i="10"/>
  <c r="F38" i="10"/>
  <c r="G38" i="10"/>
  <c r="J38" i="10"/>
  <c r="N38" i="10"/>
  <c r="D38" i="10"/>
  <c r="M38" i="10"/>
  <c r="C38" i="10"/>
  <c r="S38" i="12"/>
  <c r="G38" i="12"/>
  <c r="J38" i="12"/>
  <c r="C38" i="12"/>
  <c r="F38" i="12"/>
  <c r="I38" i="12"/>
  <c r="L38" i="12"/>
  <c r="O38" i="12"/>
  <c r="R38" i="12"/>
  <c r="M38" i="12"/>
  <c r="P38" i="12"/>
  <c r="D38" i="12"/>
  <c r="C38" i="5"/>
  <c r="D38" i="5"/>
  <c r="B39" i="5"/>
  <c r="A40" i="5"/>
  <c r="E39" i="5"/>
  <c r="G38" i="5"/>
  <c r="H38" i="5"/>
  <c r="F38" i="5"/>
  <c r="G37" i="9"/>
  <c r="H37" i="9"/>
  <c r="F37" i="9"/>
  <c r="A40" i="12"/>
  <c r="Q39" i="12"/>
  <c r="N39" i="12"/>
  <c r="B39" i="12"/>
  <c r="H39" i="12"/>
  <c r="E39" i="12"/>
  <c r="K39" i="12"/>
  <c r="E38" i="9"/>
  <c r="A39" i="9"/>
  <c r="B38" i="9"/>
  <c r="D37" i="9"/>
  <c r="C37" i="9"/>
  <c r="G38" i="8"/>
  <c r="L38" i="8"/>
  <c r="C38" i="8"/>
  <c r="I38" i="8"/>
  <c r="F38" i="8"/>
  <c r="N38" i="8"/>
  <c r="M38" i="8"/>
  <c r="D38" i="8"/>
  <c r="J38" i="8"/>
  <c r="B39" i="8"/>
  <c r="H39" i="8"/>
  <c r="A40" i="8"/>
  <c r="E39" i="8"/>
  <c r="K39" i="8"/>
  <c r="I164" i="32"/>
  <c r="E165" i="32"/>
  <c r="C165" i="32"/>
  <c r="D165" i="32" s="1"/>
  <c r="F166" i="32"/>
  <c r="A167" i="32"/>
  <c r="B166" i="32"/>
  <c r="H165" i="32"/>
  <c r="G165" i="32"/>
  <c r="CX490" i="24" l="1"/>
  <c r="CY490" i="24"/>
  <c r="CW490" i="24"/>
  <c r="CT490" i="24"/>
  <c r="CU490" i="24"/>
  <c r="CR492" i="24"/>
  <c r="CV492" i="24" s="1"/>
  <c r="CS491" i="24"/>
  <c r="CA556" i="24"/>
  <c r="CF556" i="24"/>
  <c r="CB556" i="24"/>
  <c r="CD556" i="24"/>
  <c r="CE556" i="24"/>
  <c r="BZ557" i="24"/>
  <c r="BY558" i="24"/>
  <c r="CC557" i="24"/>
  <c r="AN358" i="24"/>
  <c r="AS358" i="24"/>
  <c r="BD358" i="24"/>
  <c r="AJ358" i="24"/>
  <c r="BE358" i="24"/>
  <c r="AT358" i="24"/>
  <c r="AV358" i="24"/>
  <c r="AZ358" i="24"/>
  <c r="AW358" i="24"/>
  <c r="AY358" i="24"/>
  <c r="BA358" i="24"/>
  <c r="AK358" i="24"/>
  <c r="AP358" i="24"/>
  <c r="AQ358" i="24"/>
  <c r="AM358" i="24"/>
  <c r="AO359" i="24"/>
  <c r="AU359" i="24"/>
  <c r="AL359" i="24"/>
  <c r="AH360" i="24"/>
  <c r="AR359" i="24"/>
  <c r="AI359" i="24"/>
  <c r="AX359" i="24"/>
  <c r="E180" i="25"/>
  <c r="H180" i="25"/>
  <c r="A181" i="25"/>
  <c r="B180" i="25"/>
  <c r="C179" i="25"/>
  <c r="D179" i="25"/>
  <c r="I179" i="25"/>
  <c r="K179" i="25"/>
  <c r="J179" i="25"/>
  <c r="G179" i="25"/>
  <c r="F179" i="25"/>
  <c r="A300" i="26"/>
  <c r="B299" i="26"/>
  <c r="E299" i="26"/>
  <c r="G298" i="26"/>
  <c r="D298" i="26"/>
  <c r="C298" i="26"/>
  <c r="F298" i="26"/>
  <c r="H298" i="26"/>
  <c r="A182" i="14"/>
  <c r="Q181" i="14"/>
  <c r="E181" i="14"/>
  <c r="K181" i="14"/>
  <c r="N181" i="14"/>
  <c r="H181" i="14"/>
  <c r="B181" i="14"/>
  <c r="T180" i="14"/>
  <c r="O180" i="14"/>
  <c r="R180" i="14"/>
  <c r="J180" i="14"/>
  <c r="L180" i="14"/>
  <c r="C180" i="14"/>
  <c r="G180" i="14"/>
  <c r="F180" i="14"/>
  <c r="I180" i="14"/>
  <c r="M180" i="14"/>
  <c r="P180" i="14"/>
  <c r="D180" i="14"/>
  <c r="S180" i="14"/>
  <c r="D240" i="17"/>
  <c r="A241" i="17"/>
  <c r="C240" i="34"/>
  <c r="F240" i="34"/>
  <c r="G240" i="34"/>
  <c r="D240" i="34"/>
  <c r="A242" i="34"/>
  <c r="B241" i="34"/>
  <c r="E241" i="34"/>
  <c r="H176" i="3"/>
  <c r="C176" i="3"/>
  <c r="D176" i="3"/>
  <c r="A178" i="3"/>
  <c r="E177" i="3"/>
  <c r="B177" i="3"/>
  <c r="F176" i="3"/>
  <c r="G176" i="3"/>
  <c r="K170" i="2"/>
  <c r="J170" i="2"/>
  <c r="I170" i="2"/>
  <c r="C170" i="2"/>
  <c r="G170" i="2"/>
  <c r="F170" i="2"/>
  <c r="D170" i="2"/>
  <c r="B171" i="2"/>
  <c r="A172" i="2"/>
  <c r="E171" i="2"/>
  <c r="H171" i="2"/>
  <c r="T38" i="12"/>
  <c r="I39" i="8"/>
  <c r="M39" i="8"/>
  <c r="F39" i="8"/>
  <c r="L39" i="8"/>
  <c r="G39" i="8"/>
  <c r="C39" i="8"/>
  <c r="J39" i="8"/>
  <c r="D39" i="8"/>
  <c r="N39" i="8"/>
  <c r="C39" i="5"/>
  <c r="D39" i="5"/>
  <c r="B39" i="9"/>
  <c r="E39" i="9"/>
  <c r="A40" i="9"/>
  <c r="D38" i="9"/>
  <c r="C38" i="9"/>
  <c r="H38" i="9"/>
  <c r="F38" i="9"/>
  <c r="G38" i="9"/>
  <c r="F39" i="5"/>
  <c r="G39" i="5"/>
  <c r="H39" i="5"/>
  <c r="K40" i="8"/>
  <c r="H40" i="8"/>
  <c r="A41" i="8"/>
  <c r="B40" i="8"/>
  <c r="E40" i="8"/>
  <c r="D39" i="12"/>
  <c r="G39" i="12"/>
  <c r="P39" i="12"/>
  <c r="S39" i="12"/>
  <c r="O39" i="12"/>
  <c r="R39" i="12"/>
  <c r="C39" i="12"/>
  <c r="M39" i="12"/>
  <c r="I39" i="12"/>
  <c r="F39" i="12"/>
  <c r="J39" i="12"/>
  <c r="L39" i="12"/>
  <c r="E40" i="5"/>
  <c r="A41" i="5"/>
  <c r="B40" i="5"/>
  <c r="L39" i="10"/>
  <c r="M39" i="10"/>
  <c r="C39" i="10"/>
  <c r="G39" i="10"/>
  <c r="D39" i="10"/>
  <c r="F39" i="10"/>
  <c r="J39" i="10"/>
  <c r="N39" i="10"/>
  <c r="I39" i="10"/>
  <c r="A41" i="12"/>
  <c r="Q40" i="12"/>
  <c r="N40" i="12"/>
  <c r="E40" i="12"/>
  <c r="H40" i="12"/>
  <c r="B40" i="12"/>
  <c r="K40" i="12"/>
  <c r="B40" i="10"/>
  <c r="K40" i="10"/>
  <c r="H40" i="10"/>
  <c r="E40" i="10"/>
  <c r="A41" i="10"/>
  <c r="I165" i="32"/>
  <c r="C166" i="32"/>
  <c r="D166" i="32" s="1"/>
  <c r="E166" i="32"/>
  <c r="A168" i="32"/>
  <c r="B167" i="32"/>
  <c r="F167" i="32"/>
  <c r="G166" i="32"/>
  <c r="H166" i="32"/>
  <c r="CW491" i="24" l="1"/>
  <c r="CX491" i="24"/>
  <c r="CY491" i="24"/>
  <c r="CT491" i="24"/>
  <c r="CU491" i="24"/>
  <c r="CR493" i="24"/>
  <c r="CV493" i="24" s="1"/>
  <c r="CS492" i="24"/>
  <c r="CC558" i="24"/>
  <c r="BZ558" i="24"/>
  <c r="BY559" i="24"/>
  <c r="CA557" i="24"/>
  <c r="CD557" i="24"/>
  <c r="CE557" i="24"/>
  <c r="CF557" i="24"/>
  <c r="CB557" i="24"/>
  <c r="AO360" i="24"/>
  <c r="AH361" i="24"/>
  <c r="AU360" i="24"/>
  <c r="AI360" i="24"/>
  <c r="AR360" i="24"/>
  <c r="AX360" i="24"/>
  <c r="AL360" i="24"/>
  <c r="AN359" i="24"/>
  <c r="AK359" i="24"/>
  <c r="AP359" i="24"/>
  <c r="AZ359" i="24"/>
  <c r="AQ359" i="24"/>
  <c r="AT359" i="24"/>
  <c r="AV359" i="24"/>
  <c r="BA359" i="24"/>
  <c r="AJ359" i="24"/>
  <c r="AS359" i="24"/>
  <c r="AM359" i="24"/>
  <c r="AY359" i="24"/>
  <c r="BD359" i="24"/>
  <c r="BE359" i="24"/>
  <c r="AW359" i="24"/>
  <c r="C299" i="26"/>
  <c r="D299" i="26"/>
  <c r="F299" i="26"/>
  <c r="H299" i="26"/>
  <c r="G299" i="26"/>
  <c r="E300" i="26"/>
  <c r="A301" i="26"/>
  <c r="B300" i="26"/>
  <c r="G180" i="25"/>
  <c r="K180" i="25"/>
  <c r="J180" i="25"/>
  <c r="F180" i="25"/>
  <c r="D180" i="25"/>
  <c r="I180" i="25"/>
  <c r="C180" i="25"/>
  <c r="A182" i="25"/>
  <c r="B181" i="25"/>
  <c r="E181" i="25"/>
  <c r="H181" i="25"/>
  <c r="T181" i="14"/>
  <c r="D181" i="14"/>
  <c r="O181" i="14"/>
  <c r="C181" i="14"/>
  <c r="P181" i="14"/>
  <c r="G181" i="14"/>
  <c r="I181" i="14"/>
  <c r="J181" i="14"/>
  <c r="M181" i="14"/>
  <c r="F181" i="14"/>
  <c r="S181" i="14"/>
  <c r="R181" i="14"/>
  <c r="L181" i="14"/>
  <c r="K182" i="14"/>
  <c r="H182" i="14"/>
  <c r="E182" i="14"/>
  <c r="A183" i="14"/>
  <c r="B182" i="14"/>
  <c r="Q182" i="14"/>
  <c r="N182" i="14"/>
  <c r="D241" i="17"/>
  <c r="A242" i="17"/>
  <c r="D241" i="34"/>
  <c r="C241" i="34"/>
  <c r="F241" i="34"/>
  <c r="G241" i="34"/>
  <c r="B242" i="34"/>
  <c r="E242" i="34"/>
  <c r="A243" i="34"/>
  <c r="C177" i="3"/>
  <c r="H177" i="3"/>
  <c r="D177" i="3"/>
  <c r="F177" i="3"/>
  <c r="G177" i="3"/>
  <c r="A179" i="3"/>
  <c r="E178" i="3"/>
  <c r="B178" i="3"/>
  <c r="E172" i="2"/>
  <c r="A173" i="2"/>
  <c r="H172" i="2"/>
  <c r="B172" i="2"/>
  <c r="K171" i="2"/>
  <c r="G171" i="2"/>
  <c r="C171" i="2"/>
  <c r="F171" i="2"/>
  <c r="D171" i="2"/>
  <c r="J171" i="2"/>
  <c r="I171" i="2"/>
  <c r="T39" i="12"/>
  <c r="L40" i="8"/>
  <c r="C40" i="8"/>
  <c r="N40" i="8"/>
  <c r="M40" i="8"/>
  <c r="J40" i="8"/>
  <c r="G40" i="8"/>
  <c r="D40" i="8"/>
  <c r="I40" i="8"/>
  <c r="F40" i="8"/>
  <c r="F39" i="9"/>
  <c r="G39" i="9"/>
  <c r="H39" i="9"/>
  <c r="I40" i="10"/>
  <c r="N40" i="10"/>
  <c r="M40" i="10"/>
  <c r="D40" i="10"/>
  <c r="C40" i="10"/>
  <c r="L40" i="10"/>
  <c r="F40" i="10"/>
  <c r="J40" i="10"/>
  <c r="G40" i="10"/>
  <c r="D39" i="9"/>
  <c r="C39" i="9"/>
  <c r="K41" i="8"/>
  <c r="H41" i="8"/>
  <c r="B41" i="8"/>
  <c r="A42" i="8"/>
  <c r="E41" i="8"/>
  <c r="A42" i="12"/>
  <c r="H41" i="12"/>
  <c r="E41" i="12"/>
  <c r="B41" i="12"/>
  <c r="N41" i="12"/>
  <c r="Q41" i="12"/>
  <c r="K41" i="12"/>
  <c r="B40" i="9"/>
  <c r="E40" i="9"/>
  <c r="A41" i="9"/>
  <c r="D40" i="5"/>
  <c r="C40" i="5"/>
  <c r="A42" i="5"/>
  <c r="B41" i="5"/>
  <c r="E41" i="5"/>
  <c r="B41" i="10"/>
  <c r="H41" i="10"/>
  <c r="K41" i="10"/>
  <c r="E41" i="10"/>
  <c r="A42" i="10"/>
  <c r="G40" i="5"/>
  <c r="H40" i="5"/>
  <c r="F40" i="5"/>
  <c r="C40" i="12"/>
  <c r="F40" i="12"/>
  <c r="O40" i="12"/>
  <c r="G40" i="12"/>
  <c r="J40" i="12"/>
  <c r="M40" i="12"/>
  <c r="P40" i="12"/>
  <c r="I40" i="12"/>
  <c r="L40" i="12"/>
  <c r="D40" i="12"/>
  <c r="S40" i="12"/>
  <c r="R40" i="12"/>
  <c r="I166" i="32"/>
  <c r="H167" i="32"/>
  <c r="G167" i="32"/>
  <c r="E167" i="32"/>
  <c r="C167" i="32"/>
  <c r="D167" i="32" s="1"/>
  <c r="A169" i="32"/>
  <c r="B168" i="32"/>
  <c r="F168" i="32"/>
  <c r="CT492" i="24" l="1"/>
  <c r="CU492" i="24"/>
  <c r="CW492" i="24"/>
  <c r="CX492" i="24"/>
  <c r="CY492" i="24"/>
  <c r="CS493" i="24"/>
  <c r="CR494" i="24"/>
  <c r="CV494" i="24" s="1"/>
  <c r="BZ559" i="24"/>
  <c r="CC559" i="24"/>
  <c r="BY560" i="24"/>
  <c r="CE558" i="24"/>
  <c r="CA558" i="24"/>
  <c r="CB558" i="24"/>
  <c r="CD558" i="24"/>
  <c r="CF558" i="24"/>
  <c r="AQ360" i="24"/>
  <c r="BE360" i="24"/>
  <c r="AW360" i="24"/>
  <c r="AY360" i="24"/>
  <c r="AP360" i="24"/>
  <c r="AS360" i="24"/>
  <c r="AV360" i="24"/>
  <c r="AK360" i="24"/>
  <c r="AZ360" i="24"/>
  <c r="AT360" i="24"/>
  <c r="BD360" i="24"/>
  <c r="AJ360" i="24"/>
  <c r="BA360" i="24"/>
  <c r="AM360" i="24"/>
  <c r="AN360" i="24"/>
  <c r="AX361" i="24"/>
  <c r="AI361" i="24"/>
  <c r="AH362" i="24"/>
  <c r="AU361" i="24"/>
  <c r="AO361" i="24"/>
  <c r="AR361" i="24"/>
  <c r="AL361" i="24"/>
  <c r="J181" i="25"/>
  <c r="K181" i="25"/>
  <c r="C181" i="25"/>
  <c r="I181" i="25"/>
  <c r="D181" i="25"/>
  <c r="G181" i="25"/>
  <c r="F181" i="25"/>
  <c r="H182" i="25"/>
  <c r="E182" i="25"/>
  <c r="B182" i="25"/>
  <c r="A183" i="25"/>
  <c r="D300" i="26"/>
  <c r="H300" i="26"/>
  <c r="C300" i="26"/>
  <c r="F300" i="26"/>
  <c r="G300" i="26"/>
  <c r="E301" i="26"/>
  <c r="A302" i="26"/>
  <c r="B301" i="26"/>
  <c r="T182" i="14"/>
  <c r="I182" i="14"/>
  <c r="M182" i="14"/>
  <c r="C182" i="14"/>
  <c r="O182" i="14"/>
  <c r="D182" i="14"/>
  <c r="J182" i="14"/>
  <c r="L182" i="14"/>
  <c r="F182" i="14"/>
  <c r="G182" i="14"/>
  <c r="R182" i="14"/>
  <c r="S182" i="14"/>
  <c r="P182" i="14"/>
  <c r="E183" i="14"/>
  <c r="A184" i="14"/>
  <c r="N183" i="14"/>
  <c r="H183" i="14"/>
  <c r="B183" i="14"/>
  <c r="Q183" i="14"/>
  <c r="K183" i="14"/>
  <c r="D242" i="17"/>
  <c r="A243" i="17"/>
  <c r="G242" i="34"/>
  <c r="D242" i="34"/>
  <c r="F242" i="34"/>
  <c r="C242" i="34"/>
  <c r="E243" i="34"/>
  <c r="B243" i="34"/>
  <c r="A244" i="34"/>
  <c r="G178" i="3"/>
  <c r="F178" i="3"/>
  <c r="H178" i="3"/>
  <c r="D178" i="3"/>
  <c r="C178" i="3"/>
  <c r="E179" i="3"/>
  <c r="B179" i="3"/>
  <c r="A180" i="3"/>
  <c r="F172" i="2"/>
  <c r="G172" i="2"/>
  <c r="D172" i="2"/>
  <c r="K172" i="2"/>
  <c r="C172" i="2"/>
  <c r="J172" i="2"/>
  <c r="I172" i="2"/>
  <c r="H173" i="2"/>
  <c r="B173" i="2"/>
  <c r="E173" i="2"/>
  <c r="A174" i="2"/>
  <c r="T40" i="12"/>
  <c r="N41" i="8"/>
  <c r="D41" i="8"/>
  <c r="C41" i="8"/>
  <c r="L41" i="8"/>
  <c r="J41" i="8"/>
  <c r="F41" i="8"/>
  <c r="M41" i="8"/>
  <c r="I41" i="8"/>
  <c r="G41" i="8"/>
  <c r="D41" i="12"/>
  <c r="G41" i="12"/>
  <c r="R41" i="12"/>
  <c r="P41" i="12"/>
  <c r="S41" i="12"/>
  <c r="O41" i="12"/>
  <c r="C41" i="12"/>
  <c r="F41" i="12"/>
  <c r="J41" i="12"/>
  <c r="M41" i="12"/>
  <c r="L41" i="12"/>
  <c r="I41" i="12"/>
  <c r="F41" i="10"/>
  <c r="M41" i="10"/>
  <c r="I41" i="10"/>
  <c r="G41" i="10"/>
  <c r="C41" i="10"/>
  <c r="J41" i="10"/>
  <c r="L41" i="10"/>
  <c r="N41" i="10"/>
  <c r="D41" i="10"/>
  <c r="B42" i="10"/>
  <c r="K42" i="10"/>
  <c r="E42" i="10"/>
  <c r="H42" i="10"/>
  <c r="A43" i="10"/>
  <c r="H41" i="5"/>
  <c r="G41" i="5"/>
  <c r="F41" i="5"/>
  <c r="D41" i="5"/>
  <c r="C41" i="5"/>
  <c r="A43" i="12"/>
  <c r="N42" i="12"/>
  <c r="K42" i="12"/>
  <c r="H42" i="12"/>
  <c r="E42" i="12"/>
  <c r="B42" i="12"/>
  <c r="Q42" i="12"/>
  <c r="H40" i="9"/>
  <c r="F40" i="9"/>
  <c r="G40" i="9"/>
  <c r="E42" i="8"/>
  <c r="A43" i="8"/>
  <c r="B42" i="8"/>
  <c r="K42" i="8"/>
  <c r="H42" i="8"/>
  <c r="A43" i="5"/>
  <c r="E42" i="5"/>
  <c r="B42" i="5"/>
  <c r="E41" i="9"/>
  <c r="A42" i="9"/>
  <c r="B41" i="9"/>
  <c r="D40" i="9"/>
  <c r="C40" i="9"/>
  <c r="I167" i="32"/>
  <c r="H168" i="32"/>
  <c r="G168" i="32"/>
  <c r="B169" i="32"/>
  <c r="F169" i="32"/>
  <c r="A170" i="32"/>
  <c r="E168" i="32"/>
  <c r="C168" i="32"/>
  <c r="D168" i="32" s="1"/>
  <c r="CR495" i="24" l="1"/>
  <c r="CV495" i="24" s="1"/>
  <c r="CS494" i="24"/>
  <c r="CX493" i="24"/>
  <c r="CT493" i="24"/>
  <c r="CU493" i="24"/>
  <c r="CY493" i="24"/>
  <c r="CW493" i="24"/>
  <c r="BZ560" i="24"/>
  <c r="CC560" i="24"/>
  <c r="BY561" i="24"/>
  <c r="CA559" i="24"/>
  <c r="CB559" i="24"/>
  <c r="CD559" i="24"/>
  <c r="CE559" i="24"/>
  <c r="CF559" i="24"/>
  <c r="AL362" i="24"/>
  <c r="AU362" i="24"/>
  <c r="AO362" i="24"/>
  <c r="AR362" i="24"/>
  <c r="AI362" i="24"/>
  <c r="AH363" i="24"/>
  <c r="AX362" i="24"/>
  <c r="AW361" i="24"/>
  <c r="AY361" i="24"/>
  <c r="AS361" i="24"/>
  <c r="BE361" i="24"/>
  <c r="AZ361" i="24"/>
  <c r="AJ361" i="24"/>
  <c r="BA361" i="24"/>
  <c r="AQ361" i="24"/>
  <c r="AN361" i="24"/>
  <c r="BD361" i="24"/>
  <c r="AT361" i="24"/>
  <c r="AV361" i="24"/>
  <c r="AK361" i="24"/>
  <c r="AP361" i="24"/>
  <c r="AM361" i="24"/>
  <c r="E302" i="26"/>
  <c r="A303" i="26"/>
  <c r="B302" i="26"/>
  <c r="I182" i="25"/>
  <c r="K182" i="25"/>
  <c r="G182" i="25"/>
  <c r="J182" i="25"/>
  <c r="F182" i="25"/>
  <c r="C182" i="25"/>
  <c r="D182" i="25"/>
  <c r="B183" i="25"/>
  <c r="E183" i="25"/>
  <c r="H183" i="25"/>
  <c r="A184" i="25"/>
  <c r="H301" i="26"/>
  <c r="C301" i="26"/>
  <c r="D301" i="26"/>
  <c r="F301" i="26"/>
  <c r="G301" i="26"/>
  <c r="T183" i="14"/>
  <c r="O183" i="14"/>
  <c r="S183" i="14"/>
  <c r="L183" i="14"/>
  <c r="M183" i="14"/>
  <c r="P183" i="14"/>
  <c r="D183" i="14"/>
  <c r="C183" i="14"/>
  <c r="F183" i="14"/>
  <c r="G183" i="14"/>
  <c r="R183" i="14"/>
  <c r="J183" i="14"/>
  <c r="I183" i="14"/>
  <c r="E184" i="14"/>
  <c r="B184" i="14"/>
  <c r="A185" i="14"/>
  <c r="Q184" i="14"/>
  <c r="H184" i="14"/>
  <c r="N184" i="14"/>
  <c r="K184" i="14"/>
  <c r="D243" i="17"/>
  <c r="A244" i="17"/>
  <c r="G243" i="34"/>
  <c r="F243" i="34"/>
  <c r="D243" i="34"/>
  <c r="C243" i="34"/>
  <c r="A245" i="34"/>
  <c r="E244" i="34"/>
  <c r="B244" i="34"/>
  <c r="D179" i="3"/>
  <c r="C179" i="3"/>
  <c r="H179" i="3"/>
  <c r="G179" i="3"/>
  <c r="F179" i="3"/>
  <c r="B180" i="3"/>
  <c r="E180" i="3"/>
  <c r="A181" i="3"/>
  <c r="B174" i="2"/>
  <c r="E174" i="2"/>
  <c r="H174" i="2"/>
  <c r="A175" i="2"/>
  <c r="D173" i="2"/>
  <c r="G173" i="2"/>
  <c r="I173" i="2"/>
  <c r="K173" i="2"/>
  <c r="C173" i="2"/>
  <c r="J173" i="2"/>
  <c r="F173" i="2"/>
  <c r="T41" i="12"/>
  <c r="C41" i="9"/>
  <c r="D41" i="9"/>
  <c r="B42" i="9"/>
  <c r="E42" i="9"/>
  <c r="A43" i="9"/>
  <c r="B43" i="5"/>
  <c r="E43" i="5"/>
  <c r="A44" i="5"/>
  <c r="B43" i="8"/>
  <c r="K43" i="8"/>
  <c r="E43" i="8"/>
  <c r="A44" i="8"/>
  <c r="H43" i="8"/>
  <c r="C42" i="5"/>
  <c r="D42" i="5"/>
  <c r="J42" i="12"/>
  <c r="M42" i="12"/>
  <c r="P42" i="12"/>
  <c r="S42" i="12"/>
  <c r="C42" i="12"/>
  <c r="G42" i="12"/>
  <c r="F42" i="12"/>
  <c r="I42" i="12"/>
  <c r="L42" i="12"/>
  <c r="O42" i="12"/>
  <c r="R42" i="12"/>
  <c r="D42" i="12"/>
  <c r="F41" i="9"/>
  <c r="G41" i="9"/>
  <c r="H41" i="9"/>
  <c r="N42" i="8"/>
  <c r="J42" i="8"/>
  <c r="I42" i="8"/>
  <c r="L42" i="8"/>
  <c r="C42" i="8"/>
  <c r="M42" i="8"/>
  <c r="D42" i="8"/>
  <c r="G42" i="8"/>
  <c r="F42" i="8"/>
  <c r="A44" i="12"/>
  <c r="Q43" i="12"/>
  <c r="E43" i="12"/>
  <c r="H43" i="12"/>
  <c r="K43" i="12"/>
  <c r="B43" i="12"/>
  <c r="N43" i="12"/>
  <c r="B43" i="10"/>
  <c r="H43" i="10"/>
  <c r="E43" i="10"/>
  <c r="K43" i="10"/>
  <c r="A44" i="10"/>
  <c r="F42" i="10"/>
  <c r="I42" i="10"/>
  <c r="J42" i="10"/>
  <c r="M42" i="10"/>
  <c r="N42" i="10"/>
  <c r="L42" i="10"/>
  <c r="C42" i="10"/>
  <c r="G42" i="10"/>
  <c r="D42" i="10"/>
  <c r="F42" i="5"/>
  <c r="H42" i="5"/>
  <c r="G42" i="5"/>
  <c r="I168" i="32"/>
  <c r="A171" i="32"/>
  <c r="F170" i="32"/>
  <c r="B170" i="32"/>
  <c r="E169" i="32"/>
  <c r="C169" i="32"/>
  <c r="D169" i="32" s="1"/>
  <c r="H169" i="32"/>
  <c r="G169" i="32"/>
  <c r="CU494" i="24" l="1"/>
  <c r="CT494" i="24"/>
  <c r="CW494" i="24"/>
  <c r="CX494" i="24"/>
  <c r="CY494" i="24"/>
  <c r="CR496" i="24"/>
  <c r="CV496" i="24" s="1"/>
  <c r="CS495" i="24"/>
  <c r="CC561" i="24"/>
  <c r="BZ561" i="24"/>
  <c r="BY562" i="24"/>
  <c r="CF560" i="24"/>
  <c r="CB560" i="24"/>
  <c r="CD560" i="24"/>
  <c r="CE560" i="24"/>
  <c r="CA560" i="24"/>
  <c r="AR363" i="24"/>
  <c r="AU363" i="24"/>
  <c r="AH364" i="24"/>
  <c r="AO363" i="24"/>
  <c r="AI363" i="24"/>
  <c r="AX363" i="24"/>
  <c r="AL363" i="24"/>
  <c r="AJ362" i="24"/>
  <c r="AM362" i="24"/>
  <c r="AS362" i="24"/>
  <c r="AV362" i="24"/>
  <c r="BA362" i="24"/>
  <c r="AQ362" i="24"/>
  <c r="AK362" i="24"/>
  <c r="BD362" i="24"/>
  <c r="BE362" i="24"/>
  <c r="AN362" i="24"/>
  <c r="AW362" i="24"/>
  <c r="AT362" i="24"/>
  <c r="AP362" i="24"/>
  <c r="AY362" i="24"/>
  <c r="AZ362" i="24"/>
  <c r="H184" i="25"/>
  <c r="A185" i="25"/>
  <c r="B184" i="25"/>
  <c r="E184" i="25"/>
  <c r="D183" i="25"/>
  <c r="C183" i="25"/>
  <c r="F183" i="25"/>
  <c r="G183" i="25"/>
  <c r="K183" i="25"/>
  <c r="J183" i="25"/>
  <c r="I183" i="25"/>
  <c r="G302" i="26"/>
  <c r="D302" i="26"/>
  <c r="C302" i="26"/>
  <c r="F302" i="26"/>
  <c r="H302" i="26"/>
  <c r="E303" i="26"/>
  <c r="B303" i="26"/>
  <c r="A304" i="26"/>
  <c r="A186" i="14"/>
  <c r="B185" i="14"/>
  <c r="H185" i="14"/>
  <c r="Q185" i="14"/>
  <c r="N185" i="14"/>
  <c r="E185" i="14"/>
  <c r="K185" i="14"/>
  <c r="T184" i="14"/>
  <c r="C184" i="14"/>
  <c r="S184" i="14"/>
  <c r="O184" i="14"/>
  <c r="P184" i="14"/>
  <c r="R184" i="14"/>
  <c r="J184" i="14"/>
  <c r="L184" i="14"/>
  <c r="F184" i="14"/>
  <c r="M184" i="14"/>
  <c r="G184" i="14"/>
  <c r="D184" i="14"/>
  <c r="I184" i="14"/>
  <c r="D244" i="17"/>
  <c r="A245" i="17"/>
  <c r="E245" i="34"/>
  <c r="B245" i="34"/>
  <c r="A246" i="34"/>
  <c r="G244" i="34"/>
  <c r="D244" i="34"/>
  <c r="C244" i="34"/>
  <c r="F244" i="34"/>
  <c r="G180" i="3"/>
  <c r="F180" i="3"/>
  <c r="C180" i="3"/>
  <c r="D180" i="3"/>
  <c r="H180" i="3"/>
  <c r="E181" i="3"/>
  <c r="B181" i="3"/>
  <c r="A182" i="3"/>
  <c r="A176" i="2"/>
  <c r="H175" i="2"/>
  <c r="E175" i="2"/>
  <c r="B175" i="2"/>
  <c r="C174" i="2"/>
  <c r="J174" i="2"/>
  <c r="I174" i="2"/>
  <c r="G174" i="2"/>
  <c r="K174" i="2"/>
  <c r="D174" i="2"/>
  <c r="F174" i="2"/>
  <c r="T42" i="12"/>
  <c r="H44" i="10"/>
  <c r="A45" i="10"/>
  <c r="B44" i="10"/>
  <c r="K44" i="10"/>
  <c r="E44" i="10"/>
  <c r="I43" i="10"/>
  <c r="L43" i="10"/>
  <c r="N43" i="10"/>
  <c r="C43" i="10"/>
  <c r="D43" i="10"/>
  <c r="G43" i="10"/>
  <c r="J43" i="10"/>
  <c r="M43" i="10"/>
  <c r="F43" i="10"/>
  <c r="I43" i="12"/>
  <c r="R43" i="12"/>
  <c r="L43" i="12"/>
  <c r="M43" i="12"/>
  <c r="D43" i="12"/>
  <c r="C43" i="12"/>
  <c r="G43" i="12"/>
  <c r="O43" i="12"/>
  <c r="F43" i="12"/>
  <c r="P43" i="12"/>
  <c r="S43" i="12"/>
  <c r="J43" i="12"/>
  <c r="K44" i="8"/>
  <c r="A45" i="8"/>
  <c r="B44" i="8"/>
  <c r="H44" i="8"/>
  <c r="E44" i="8"/>
  <c r="E44" i="5"/>
  <c r="B44" i="5"/>
  <c r="A45" i="5"/>
  <c r="B43" i="9"/>
  <c r="E43" i="9"/>
  <c r="A44" i="9"/>
  <c r="A45" i="12"/>
  <c r="H44" i="12"/>
  <c r="E44" i="12"/>
  <c r="K44" i="12"/>
  <c r="B44" i="12"/>
  <c r="Q44" i="12"/>
  <c r="N44" i="12"/>
  <c r="I43" i="8"/>
  <c r="C43" i="8"/>
  <c r="D43" i="8"/>
  <c r="F43" i="8"/>
  <c r="J43" i="8"/>
  <c r="L43" i="8"/>
  <c r="M43" i="8"/>
  <c r="N43" i="8"/>
  <c r="G43" i="8"/>
  <c r="H43" i="5"/>
  <c r="F43" i="5"/>
  <c r="G43" i="5"/>
  <c r="D43" i="5"/>
  <c r="C43" i="5"/>
  <c r="G42" i="9"/>
  <c r="H42" i="9"/>
  <c r="F42" i="9"/>
  <c r="D42" i="9"/>
  <c r="C42" i="9"/>
  <c r="I169" i="32"/>
  <c r="C170" i="32"/>
  <c r="D170" i="32" s="1"/>
  <c r="E170" i="32"/>
  <c r="H170" i="32"/>
  <c r="G170" i="32"/>
  <c r="B171" i="32"/>
  <c r="F171" i="32"/>
  <c r="A172" i="32"/>
  <c r="CW495" i="24" l="1"/>
  <c r="CX495" i="24"/>
  <c r="CY495" i="24"/>
  <c r="CT495" i="24"/>
  <c r="CU495" i="24"/>
  <c r="CR497" i="24"/>
  <c r="CV497" i="24" s="1"/>
  <c r="CS496" i="24"/>
  <c r="CC562" i="24"/>
  <c r="BZ562" i="24"/>
  <c r="BY563" i="24"/>
  <c r="CA561" i="24"/>
  <c r="CB561" i="24"/>
  <c r="CF561" i="24"/>
  <c r="CD561" i="24"/>
  <c r="CE561" i="24"/>
  <c r="AM363" i="24"/>
  <c r="BE363" i="24"/>
  <c r="AK363" i="24"/>
  <c r="BD363" i="24"/>
  <c r="AN363" i="24"/>
  <c r="AS363" i="24"/>
  <c r="AV363" i="24"/>
  <c r="AQ363" i="24"/>
  <c r="AZ363" i="24"/>
  <c r="AY363" i="24"/>
  <c r="AW363" i="24"/>
  <c r="AJ363" i="24"/>
  <c r="BA363" i="24"/>
  <c r="AT363" i="24"/>
  <c r="AP363" i="24"/>
  <c r="AU364" i="24"/>
  <c r="AX364" i="24"/>
  <c r="AH365" i="24"/>
  <c r="AR364" i="24"/>
  <c r="AI364" i="24"/>
  <c r="AL364" i="24"/>
  <c r="AO364" i="24"/>
  <c r="C303" i="26"/>
  <c r="G303" i="26"/>
  <c r="H303" i="26"/>
  <c r="F303" i="26"/>
  <c r="D303" i="26"/>
  <c r="E304" i="26"/>
  <c r="B304" i="26"/>
  <c r="A305" i="26"/>
  <c r="C184" i="25"/>
  <c r="G184" i="25"/>
  <c r="F184" i="25"/>
  <c r="I184" i="25"/>
  <c r="J184" i="25"/>
  <c r="K184" i="25"/>
  <c r="D184" i="25"/>
  <c r="B185" i="25"/>
  <c r="E185" i="25"/>
  <c r="H185" i="25"/>
  <c r="A186" i="25"/>
  <c r="T185" i="14"/>
  <c r="O185" i="14"/>
  <c r="M185" i="14"/>
  <c r="P185" i="14"/>
  <c r="S185" i="14"/>
  <c r="L185" i="14"/>
  <c r="R185" i="14"/>
  <c r="F185" i="14"/>
  <c r="C185" i="14"/>
  <c r="D185" i="14"/>
  <c r="G185" i="14"/>
  <c r="I185" i="14"/>
  <c r="J185" i="14"/>
  <c r="E186" i="14"/>
  <c r="N186" i="14"/>
  <c r="Q186" i="14"/>
  <c r="H186" i="14"/>
  <c r="K186" i="14"/>
  <c r="B186" i="14"/>
  <c r="A187" i="14"/>
  <c r="D245" i="17"/>
  <c r="A246" i="17"/>
  <c r="E246" i="34"/>
  <c r="B246" i="34"/>
  <c r="A247" i="34"/>
  <c r="G245" i="34"/>
  <c r="F245" i="34"/>
  <c r="D245" i="34"/>
  <c r="C245" i="34"/>
  <c r="H181" i="3"/>
  <c r="D181" i="3"/>
  <c r="C181" i="3"/>
  <c r="G181" i="3"/>
  <c r="F181" i="3"/>
  <c r="E182" i="3"/>
  <c r="B182" i="3"/>
  <c r="A183" i="3"/>
  <c r="D175" i="2"/>
  <c r="I175" i="2"/>
  <c r="J175" i="2"/>
  <c r="G175" i="2"/>
  <c r="C175" i="2"/>
  <c r="F175" i="2"/>
  <c r="K175" i="2"/>
  <c r="B176" i="2"/>
  <c r="A177" i="2"/>
  <c r="E176" i="2"/>
  <c r="H176" i="2"/>
  <c r="T43" i="12"/>
  <c r="N44" i="8"/>
  <c r="I44" i="8"/>
  <c r="F44" i="8"/>
  <c r="C44" i="8"/>
  <c r="L44" i="8"/>
  <c r="D44" i="8"/>
  <c r="J44" i="8"/>
  <c r="G44" i="8"/>
  <c r="M44" i="8"/>
  <c r="H45" i="8"/>
  <c r="A46" i="8"/>
  <c r="E45" i="8"/>
  <c r="K45" i="8"/>
  <c r="B45" i="8"/>
  <c r="I44" i="12"/>
  <c r="L44" i="12"/>
  <c r="J44" i="12"/>
  <c r="M44" i="12"/>
  <c r="P44" i="12"/>
  <c r="S44" i="12"/>
  <c r="D44" i="12"/>
  <c r="G44" i="12"/>
  <c r="O44" i="12"/>
  <c r="C44" i="12"/>
  <c r="R44" i="12"/>
  <c r="F44" i="12"/>
  <c r="A46" i="12"/>
  <c r="K45" i="12"/>
  <c r="B45" i="12"/>
  <c r="H45" i="12"/>
  <c r="Q45" i="12"/>
  <c r="E45" i="12"/>
  <c r="N45" i="12"/>
  <c r="B44" i="9"/>
  <c r="E44" i="9"/>
  <c r="A45" i="9"/>
  <c r="E45" i="5"/>
  <c r="B45" i="5"/>
  <c r="A46" i="5"/>
  <c r="C44" i="5"/>
  <c r="D44" i="5"/>
  <c r="K45" i="10"/>
  <c r="A46" i="10"/>
  <c r="E45" i="10"/>
  <c r="B45" i="10"/>
  <c r="H45" i="10"/>
  <c r="H43" i="9"/>
  <c r="F43" i="9"/>
  <c r="G43" i="9"/>
  <c r="D43" i="9"/>
  <c r="C43" i="9"/>
  <c r="N44" i="10"/>
  <c r="C44" i="10"/>
  <c r="D44" i="10"/>
  <c r="F44" i="10"/>
  <c r="L44" i="10"/>
  <c r="M44" i="10"/>
  <c r="G44" i="10"/>
  <c r="J44" i="10"/>
  <c r="I44" i="10"/>
  <c r="G44" i="5"/>
  <c r="F44" i="5"/>
  <c r="H44" i="5"/>
  <c r="I170" i="32"/>
  <c r="F172" i="32"/>
  <c r="A173" i="32"/>
  <c r="B172" i="32"/>
  <c r="E171" i="32"/>
  <c r="C171" i="32"/>
  <c r="D171" i="32" s="1"/>
  <c r="H171" i="32"/>
  <c r="G171" i="32"/>
  <c r="CY496" i="24" l="1"/>
  <c r="CX496" i="24"/>
  <c r="CU496" i="24"/>
  <c r="CW496" i="24"/>
  <c r="CT496" i="24"/>
  <c r="CS497" i="24"/>
  <c r="CR498" i="24"/>
  <c r="CV498" i="24" s="1"/>
  <c r="CC563" i="24"/>
  <c r="BZ563" i="24"/>
  <c r="BY564" i="24"/>
  <c r="CE562" i="24"/>
  <c r="CA562" i="24"/>
  <c r="CB562" i="24"/>
  <c r="CD562" i="24"/>
  <c r="CF562" i="24"/>
  <c r="AL365" i="24"/>
  <c r="AX365" i="24"/>
  <c r="AI365" i="24"/>
  <c r="AO365" i="24"/>
  <c r="AR365" i="24"/>
  <c r="AU365" i="24"/>
  <c r="AH366" i="24"/>
  <c r="AT364" i="24"/>
  <c r="AK364" i="24"/>
  <c r="AJ364" i="24"/>
  <c r="AZ364" i="24"/>
  <c r="AP364" i="24"/>
  <c r="AY364" i="24"/>
  <c r="BD364" i="24"/>
  <c r="AV364" i="24"/>
  <c r="BA364" i="24"/>
  <c r="AW364" i="24"/>
  <c r="AQ364" i="24"/>
  <c r="AN364" i="24"/>
  <c r="AM364" i="24"/>
  <c r="AS364" i="24"/>
  <c r="BE364" i="24"/>
  <c r="F185" i="25"/>
  <c r="K185" i="25"/>
  <c r="I185" i="25"/>
  <c r="D185" i="25"/>
  <c r="C185" i="25"/>
  <c r="J185" i="25"/>
  <c r="G185" i="25"/>
  <c r="H186" i="25"/>
  <c r="E186" i="25"/>
  <c r="A187" i="25"/>
  <c r="B186" i="25"/>
  <c r="B305" i="26"/>
  <c r="E305" i="26"/>
  <c r="A306" i="26"/>
  <c r="D304" i="26"/>
  <c r="F304" i="26"/>
  <c r="G304" i="26"/>
  <c r="H304" i="26"/>
  <c r="C304" i="26"/>
  <c r="B187" i="14"/>
  <c r="E187" i="14"/>
  <c r="N187" i="14"/>
  <c r="A188" i="14"/>
  <c r="Q187" i="14"/>
  <c r="K187" i="14"/>
  <c r="H187" i="14"/>
  <c r="T186" i="14"/>
  <c r="R186" i="14"/>
  <c r="M186" i="14"/>
  <c r="F186" i="14"/>
  <c r="I186" i="14"/>
  <c r="G186" i="14"/>
  <c r="L186" i="14"/>
  <c r="P186" i="14"/>
  <c r="O186" i="14"/>
  <c r="J186" i="14"/>
  <c r="S186" i="14"/>
  <c r="C186" i="14"/>
  <c r="D186" i="14"/>
  <c r="D246" i="17"/>
  <c r="A247" i="17"/>
  <c r="A248" i="34"/>
  <c r="E247" i="34"/>
  <c r="B247" i="34"/>
  <c r="G246" i="34"/>
  <c r="F246" i="34"/>
  <c r="D246" i="34"/>
  <c r="C246" i="34"/>
  <c r="C182" i="3"/>
  <c r="D182" i="3"/>
  <c r="H182" i="3"/>
  <c r="F182" i="3"/>
  <c r="G182" i="3"/>
  <c r="E183" i="3"/>
  <c r="B183" i="3"/>
  <c r="A184" i="3"/>
  <c r="E177" i="2"/>
  <c r="A178" i="2"/>
  <c r="B177" i="2"/>
  <c r="H177" i="2"/>
  <c r="I176" i="2"/>
  <c r="G176" i="2"/>
  <c r="F176" i="2"/>
  <c r="J176" i="2"/>
  <c r="D176" i="2"/>
  <c r="K176" i="2"/>
  <c r="C176" i="2"/>
  <c r="T44" i="12"/>
  <c r="I45" i="12"/>
  <c r="O45" i="12"/>
  <c r="G45" i="12"/>
  <c r="J45" i="12"/>
  <c r="C45" i="12"/>
  <c r="S45" i="12"/>
  <c r="F45" i="12"/>
  <c r="M45" i="12"/>
  <c r="P45" i="12"/>
  <c r="L45" i="12"/>
  <c r="D45" i="12"/>
  <c r="R45" i="12"/>
  <c r="J45" i="10"/>
  <c r="I45" i="10"/>
  <c r="N45" i="10"/>
  <c r="G45" i="10"/>
  <c r="F45" i="10"/>
  <c r="M45" i="10"/>
  <c r="C45" i="10"/>
  <c r="D45" i="10"/>
  <c r="L45" i="10"/>
  <c r="C45" i="8"/>
  <c r="I45" i="8"/>
  <c r="D45" i="8"/>
  <c r="F45" i="8"/>
  <c r="L45" i="8"/>
  <c r="J45" i="8"/>
  <c r="G45" i="8"/>
  <c r="M45" i="8"/>
  <c r="N45" i="8"/>
  <c r="K46" i="10"/>
  <c r="H46" i="10"/>
  <c r="B46" i="10"/>
  <c r="A47" i="10"/>
  <c r="E46" i="10"/>
  <c r="A47" i="12"/>
  <c r="H46" i="12"/>
  <c r="B46" i="12"/>
  <c r="K46" i="12"/>
  <c r="E46" i="12"/>
  <c r="Q46" i="12"/>
  <c r="N46" i="12"/>
  <c r="E46" i="8"/>
  <c r="A47" i="8"/>
  <c r="K46" i="8"/>
  <c r="H46" i="8"/>
  <c r="B46" i="8"/>
  <c r="C45" i="5"/>
  <c r="D45" i="5"/>
  <c r="A46" i="9"/>
  <c r="E45" i="9"/>
  <c r="B45" i="9"/>
  <c r="D44" i="9"/>
  <c r="C44" i="9"/>
  <c r="B46" i="5"/>
  <c r="E46" i="5"/>
  <c r="A47" i="5"/>
  <c r="H45" i="5"/>
  <c r="F45" i="5"/>
  <c r="G45" i="5"/>
  <c r="H44" i="9"/>
  <c r="F44" i="9"/>
  <c r="G44" i="9"/>
  <c r="I171" i="32"/>
  <c r="C172" i="32"/>
  <c r="D172" i="32" s="1"/>
  <c r="E172" i="32"/>
  <c r="A174" i="32"/>
  <c r="F173" i="32"/>
  <c r="B173" i="32"/>
  <c r="G172" i="32"/>
  <c r="H172" i="32"/>
  <c r="CS498" i="24" l="1"/>
  <c r="CR499" i="24"/>
  <c r="CV499" i="24" s="1"/>
  <c r="CT497" i="24"/>
  <c r="CW497" i="24"/>
  <c r="CU497" i="24"/>
  <c r="CY497" i="24"/>
  <c r="CX497" i="24"/>
  <c r="BZ564" i="24"/>
  <c r="BY565" i="24"/>
  <c r="CC564" i="24"/>
  <c r="CD563" i="24"/>
  <c r="CE563" i="24"/>
  <c r="CA563" i="24"/>
  <c r="CB563" i="24"/>
  <c r="CF563" i="24"/>
  <c r="AU366" i="24"/>
  <c r="AX366" i="24"/>
  <c r="AR366" i="24"/>
  <c r="AL366" i="24"/>
  <c r="AO366" i="24"/>
  <c r="AH367" i="24"/>
  <c r="AI366" i="24"/>
  <c r="AZ365" i="24"/>
  <c r="AS365" i="24"/>
  <c r="AQ365" i="24"/>
  <c r="BD365" i="24"/>
  <c r="AK365" i="24"/>
  <c r="BE365" i="24"/>
  <c r="BA365" i="24"/>
  <c r="AP365" i="24"/>
  <c r="AT365" i="24"/>
  <c r="AJ365" i="24"/>
  <c r="AM365" i="24"/>
  <c r="AN365" i="24"/>
  <c r="AV365" i="24"/>
  <c r="AW365" i="24"/>
  <c r="AY365" i="24"/>
  <c r="A307" i="26"/>
  <c r="E306" i="26"/>
  <c r="B306" i="26"/>
  <c r="C305" i="26"/>
  <c r="H305" i="26"/>
  <c r="D305" i="26"/>
  <c r="F305" i="26"/>
  <c r="G305" i="26"/>
  <c r="C186" i="25"/>
  <c r="I186" i="25"/>
  <c r="K186" i="25"/>
  <c r="J186" i="25"/>
  <c r="F186" i="25"/>
  <c r="G186" i="25"/>
  <c r="D186" i="25"/>
  <c r="A188" i="25"/>
  <c r="E187" i="25"/>
  <c r="H187" i="25"/>
  <c r="B187" i="25"/>
  <c r="H188" i="14"/>
  <c r="A189" i="14"/>
  <c r="K188" i="14"/>
  <c r="N188" i="14"/>
  <c r="E188" i="14"/>
  <c r="Q188" i="14"/>
  <c r="B188" i="14"/>
  <c r="T187" i="14"/>
  <c r="J187" i="14"/>
  <c r="I187" i="14"/>
  <c r="L187" i="14"/>
  <c r="M187" i="14"/>
  <c r="R187" i="14"/>
  <c r="F187" i="14"/>
  <c r="O187" i="14"/>
  <c r="P187" i="14"/>
  <c r="S187" i="14"/>
  <c r="C187" i="14"/>
  <c r="D187" i="14"/>
  <c r="G187" i="14"/>
  <c r="D247" i="17"/>
  <c r="A248" i="17"/>
  <c r="G247" i="34"/>
  <c r="F247" i="34"/>
  <c r="D247" i="34"/>
  <c r="C247" i="34"/>
  <c r="A249" i="34"/>
  <c r="B248" i="34"/>
  <c r="E248" i="34"/>
  <c r="C183" i="3"/>
  <c r="H183" i="3"/>
  <c r="D183" i="3"/>
  <c r="F183" i="3"/>
  <c r="G183" i="3"/>
  <c r="E184" i="3"/>
  <c r="A185" i="3"/>
  <c r="B184" i="3"/>
  <c r="D177" i="2"/>
  <c r="I177" i="2"/>
  <c r="K177" i="2"/>
  <c r="C177" i="2"/>
  <c r="G177" i="2"/>
  <c r="F177" i="2"/>
  <c r="J177" i="2"/>
  <c r="E178" i="2"/>
  <c r="B178" i="2"/>
  <c r="H178" i="2"/>
  <c r="A179" i="2"/>
  <c r="T45" i="12"/>
  <c r="F46" i="5"/>
  <c r="H46" i="5"/>
  <c r="G46" i="5"/>
  <c r="C45" i="9"/>
  <c r="D45" i="9"/>
  <c r="D46" i="5"/>
  <c r="C46" i="5"/>
  <c r="K47" i="8"/>
  <c r="B47" i="8"/>
  <c r="H47" i="8"/>
  <c r="E47" i="8"/>
  <c r="A48" i="8"/>
  <c r="D46" i="8"/>
  <c r="J46" i="8"/>
  <c r="I46" i="8"/>
  <c r="G46" i="8"/>
  <c r="F46" i="8"/>
  <c r="C46" i="8"/>
  <c r="L46" i="8"/>
  <c r="N46" i="8"/>
  <c r="M46" i="8"/>
  <c r="G45" i="9"/>
  <c r="H45" i="9"/>
  <c r="F45" i="9"/>
  <c r="A47" i="9"/>
  <c r="E46" i="9"/>
  <c r="B46" i="9"/>
  <c r="P46" i="12"/>
  <c r="J46" i="12"/>
  <c r="S46" i="12"/>
  <c r="M46" i="12"/>
  <c r="F46" i="12"/>
  <c r="I46" i="12"/>
  <c r="L46" i="12"/>
  <c r="D46" i="12"/>
  <c r="R46" i="12"/>
  <c r="G46" i="12"/>
  <c r="O46" i="12"/>
  <c r="C46" i="12"/>
  <c r="K47" i="10"/>
  <c r="B47" i="10"/>
  <c r="H47" i="10"/>
  <c r="E47" i="10"/>
  <c r="A48" i="10"/>
  <c r="I46" i="10"/>
  <c r="L46" i="10"/>
  <c r="J46" i="10"/>
  <c r="N46" i="10"/>
  <c r="C46" i="10"/>
  <c r="F46" i="10"/>
  <c r="G46" i="10"/>
  <c r="D46" i="10"/>
  <c r="M46" i="10"/>
  <c r="A48" i="5"/>
  <c r="B47" i="5"/>
  <c r="E47" i="5"/>
  <c r="A48" i="12"/>
  <c r="H47" i="12"/>
  <c r="E47" i="12"/>
  <c r="B47" i="12"/>
  <c r="K47" i="12"/>
  <c r="Q47" i="12"/>
  <c r="N47" i="12"/>
  <c r="I172" i="32"/>
  <c r="C173" i="32"/>
  <c r="D173" i="32" s="1"/>
  <c r="E173" i="32"/>
  <c r="B174" i="32"/>
  <c r="A175" i="32"/>
  <c r="F174" i="32"/>
  <c r="H173" i="32"/>
  <c r="G173" i="32"/>
  <c r="CR500" i="24" l="1"/>
  <c r="CV500" i="24" s="1"/>
  <c r="CS499" i="24"/>
  <c r="CT498" i="24"/>
  <c r="CU498" i="24"/>
  <c r="CW498" i="24"/>
  <c r="CX498" i="24"/>
  <c r="CY498" i="24"/>
  <c r="CC565" i="24"/>
  <c r="BZ565" i="24"/>
  <c r="BY566" i="24"/>
  <c r="CA564" i="24"/>
  <c r="CF564" i="24"/>
  <c r="CD564" i="24"/>
  <c r="CE564" i="24"/>
  <c r="CB564" i="24"/>
  <c r="AM366" i="24"/>
  <c r="AP366" i="24"/>
  <c r="BA366" i="24"/>
  <c r="AN366" i="24"/>
  <c r="BD366" i="24"/>
  <c r="AZ366" i="24"/>
  <c r="AS366" i="24"/>
  <c r="AT366" i="24"/>
  <c r="AW366" i="24"/>
  <c r="AY366" i="24"/>
  <c r="AV366" i="24"/>
  <c r="AQ366" i="24"/>
  <c r="BE366" i="24"/>
  <c r="AJ366" i="24"/>
  <c r="AK366" i="24"/>
  <c r="AI367" i="24"/>
  <c r="AL367" i="24"/>
  <c r="AO367" i="24"/>
  <c r="AU367" i="24"/>
  <c r="AX367" i="24"/>
  <c r="AR367" i="24"/>
  <c r="AH368" i="24"/>
  <c r="G187" i="25"/>
  <c r="C187" i="25"/>
  <c r="D187" i="25"/>
  <c r="I187" i="25"/>
  <c r="K187" i="25"/>
  <c r="F187" i="25"/>
  <c r="J187" i="25"/>
  <c r="A189" i="25"/>
  <c r="B188" i="25"/>
  <c r="H188" i="25"/>
  <c r="E188" i="25"/>
  <c r="F306" i="26"/>
  <c r="G306" i="26"/>
  <c r="H306" i="26"/>
  <c r="D306" i="26"/>
  <c r="C306" i="26"/>
  <c r="E307" i="26"/>
  <c r="B307" i="26"/>
  <c r="A308" i="26"/>
  <c r="T188" i="14"/>
  <c r="J188" i="14"/>
  <c r="L188" i="14"/>
  <c r="D188" i="14"/>
  <c r="M188" i="14"/>
  <c r="I188" i="14"/>
  <c r="P188" i="14"/>
  <c r="C188" i="14"/>
  <c r="G188" i="14"/>
  <c r="S188" i="14"/>
  <c r="F188" i="14"/>
  <c r="O188" i="14"/>
  <c r="R188" i="14"/>
  <c r="B189" i="14"/>
  <c r="N189" i="14"/>
  <c r="Q189" i="14"/>
  <c r="E189" i="14"/>
  <c r="A190" i="14"/>
  <c r="H189" i="14"/>
  <c r="K189" i="14"/>
  <c r="D248" i="17"/>
  <c r="A249" i="17"/>
  <c r="D248" i="34"/>
  <c r="C248" i="34"/>
  <c r="G248" i="34"/>
  <c r="F248" i="34"/>
  <c r="B249" i="34"/>
  <c r="E249" i="34"/>
  <c r="A250" i="34"/>
  <c r="E185" i="3"/>
  <c r="A186" i="3"/>
  <c r="B185" i="3"/>
  <c r="G184" i="3"/>
  <c r="F184" i="3"/>
  <c r="H184" i="3"/>
  <c r="D184" i="3"/>
  <c r="C184" i="3"/>
  <c r="E179" i="2"/>
  <c r="H179" i="2"/>
  <c r="A180" i="2"/>
  <c r="B179" i="2"/>
  <c r="D178" i="2"/>
  <c r="F178" i="2"/>
  <c r="I178" i="2"/>
  <c r="C178" i="2"/>
  <c r="G178" i="2"/>
  <c r="J178" i="2"/>
  <c r="K178" i="2"/>
  <c r="T46" i="12"/>
  <c r="D46" i="9"/>
  <c r="C46" i="9"/>
  <c r="G47" i="5"/>
  <c r="F47" i="5"/>
  <c r="H47" i="5"/>
  <c r="B47" i="9"/>
  <c r="A48" i="9"/>
  <c r="E47" i="9"/>
  <c r="D47" i="5"/>
  <c r="C47" i="5"/>
  <c r="E48" i="12"/>
  <c r="B48" i="12"/>
  <c r="Q48" i="12"/>
  <c r="N48" i="12"/>
  <c r="A49" i="12"/>
  <c r="K48" i="12"/>
  <c r="H48" i="12"/>
  <c r="B48" i="5"/>
  <c r="E48" i="5"/>
  <c r="A49" i="5"/>
  <c r="G46" i="9"/>
  <c r="F46" i="9"/>
  <c r="H46" i="9"/>
  <c r="E48" i="10"/>
  <c r="K48" i="10"/>
  <c r="A49" i="10"/>
  <c r="B48" i="10"/>
  <c r="H48" i="10"/>
  <c r="L47" i="12"/>
  <c r="J47" i="12"/>
  <c r="M47" i="12"/>
  <c r="D47" i="12"/>
  <c r="C47" i="12"/>
  <c r="G47" i="12"/>
  <c r="F47" i="12"/>
  <c r="R47" i="12"/>
  <c r="P47" i="12"/>
  <c r="S47" i="12"/>
  <c r="O47" i="12"/>
  <c r="I47" i="12"/>
  <c r="E48" i="8"/>
  <c r="A49" i="8"/>
  <c r="H48" i="8"/>
  <c r="K48" i="8"/>
  <c r="B48" i="8"/>
  <c r="F47" i="8"/>
  <c r="C47" i="8"/>
  <c r="L47" i="8"/>
  <c r="D47" i="8"/>
  <c r="M47" i="8"/>
  <c r="N47" i="8"/>
  <c r="I47" i="8"/>
  <c r="J47" i="8"/>
  <c r="G47" i="8"/>
  <c r="I47" i="10"/>
  <c r="M47" i="10"/>
  <c r="D47" i="10"/>
  <c r="L47" i="10"/>
  <c r="G47" i="10"/>
  <c r="N47" i="10"/>
  <c r="J47" i="10"/>
  <c r="C47" i="10"/>
  <c r="F47" i="10"/>
  <c r="I173" i="32"/>
  <c r="H174" i="32"/>
  <c r="G174" i="32"/>
  <c r="F175" i="32"/>
  <c r="A176" i="32"/>
  <c r="B175" i="32"/>
  <c r="C174" i="32"/>
  <c r="D174" i="32" s="1"/>
  <c r="E174" i="32"/>
  <c r="CW499" i="24" l="1"/>
  <c r="CX499" i="24"/>
  <c r="CY499" i="24"/>
  <c r="CU499" i="24"/>
  <c r="CT499" i="24"/>
  <c r="CR501" i="24"/>
  <c r="CV501" i="24" s="1"/>
  <c r="CS500" i="24"/>
  <c r="CC566" i="24"/>
  <c r="BZ566" i="24"/>
  <c r="BY567" i="24"/>
  <c r="CD565" i="24"/>
  <c r="CE565" i="24"/>
  <c r="CF565" i="24"/>
  <c r="CB565" i="24"/>
  <c r="CA565" i="24"/>
  <c r="AO368" i="24"/>
  <c r="AX368" i="24"/>
  <c r="AU368" i="24"/>
  <c r="AI368" i="24"/>
  <c r="AL368" i="24"/>
  <c r="AH369" i="24"/>
  <c r="AR368" i="24"/>
  <c r="AW367" i="24"/>
  <c r="AM367" i="24"/>
  <c r="AV367" i="24"/>
  <c r="AS367" i="24"/>
  <c r="AN367" i="24"/>
  <c r="AY367" i="24"/>
  <c r="AZ367" i="24"/>
  <c r="BA367" i="24"/>
  <c r="AQ367" i="24"/>
  <c r="BD367" i="24"/>
  <c r="AP367" i="24"/>
  <c r="BE367" i="24"/>
  <c r="AK367" i="24"/>
  <c r="AT367" i="24"/>
  <c r="AJ367" i="24"/>
  <c r="F188" i="25"/>
  <c r="G188" i="25"/>
  <c r="D188" i="25"/>
  <c r="I188" i="25"/>
  <c r="J188" i="25"/>
  <c r="K188" i="25"/>
  <c r="C188" i="25"/>
  <c r="B189" i="25"/>
  <c r="A190" i="25"/>
  <c r="E189" i="25"/>
  <c r="H189" i="25"/>
  <c r="C307" i="26"/>
  <c r="D307" i="26"/>
  <c r="F307" i="26"/>
  <c r="G307" i="26"/>
  <c r="H307" i="26"/>
  <c r="B308" i="26"/>
  <c r="E308" i="26"/>
  <c r="A309" i="26"/>
  <c r="T189" i="14"/>
  <c r="S189" i="14"/>
  <c r="M189" i="14"/>
  <c r="J189" i="14"/>
  <c r="C189" i="14"/>
  <c r="L189" i="14"/>
  <c r="O189" i="14"/>
  <c r="P189" i="14"/>
  <c r="F189" i="14"/>
  <c r="G189" i="14"/>
  <c r="I189" i="14"/>
  <c r="R189" i="14"/>
  <c r="D189" i="14"/>
  <c r="E190" i="14"/>
  <c r="Q190" i="14"/>
  <c r="B190" i="14"/>
  <c r="K190" i="14"/>
  <c r="H190" i="14"/>
  <c r="A191" i="14"/>
  <c r="N190" i="14"/>
  <c r="D249" i="17"/>
  <c r="A250" i="17"/>
  <c r="C249" i="34"/>
  <c r="G249" i="34"/>
  <c r="F249" i="34"/>
  <c r="D249" i="34"/>
  <c r="A251" i="34"/>
  <c r="B250" i="34"/>
  <c r="E250" i="34"/>
  <c r="C185" i="3"/>
  <c r="D185" i="3"/>
  <c r="H185" i="3"/>
  <c r="E186" i="3"/>
  <c r="B186" i="3"/>
  <c r="A187" i="3"/>
  <c r="F185" i="3"/>
  <c r="G185" i="3"/>
  <c r="J179" i="2"/>
  <c r="D179" i="2"/>
  <c r="C179" i="2"/>
  <c r="K179" i="2"/>
  <c r="G179" i="2"/>
  <c r="I179" i="2"/>
  <c r="F179" i="2"/>
  <c r="B180" i="2"/>
  <c r="H180" i="2"/>
  <c r="E180" i="2"/>
  <c r="A181" i="2"/>
  <c r="T47" i="12"/>
  <c r="A50" i="5"/>
  <c r="B49" i="5"/>
  <c r="E49" i="5"/>
  <c r="F48" i="8"/>
  <c r="L48" i="8"/>
  <c r="D48" i="8"/>
  <c r="C48" i="8"/>
  <c r="J48" i="8"/>
  <c r="G48" i="8"/>
  <c r="I48" i="8"/>
  <c r="N48" i="8"/>
  <c r="M48" i="8"/>
  <c r="B49" i="12"/>
  <c r="A50" i="12"/>
  <c r="Q49" i="12"/>
  <c r="N49" i="12"/>
  <c r="K49" i="12"/>
  <c r="H49" i="12"/>
  <c r="E49" i="12"/>
  <c r="P48" i="12"/>
  <c r="O48" i="12"/>
  <c r="F48" i="12"/>
  <c r="I48" i="12"/>
  <c r="L48" i="12"/>
  <c r="S48" i="12"/>
  <c r="C48" i="12"/>
  <c r="R48" i="12"/>
  <c r="D48" i="12"/>
  <c r="M48" i="12"/>
  <c r="G48" i="12"/>
  <c r="J48" i="12"/>
  <c r="H49" i="8"/>
  <c r="B49" i="8"/>
  <c r="A50" i="8"/>
  <c r="K49" i="8"/>
  <c r="E49" i="8"/>
  <c r="A49" i="9"/>
  <c r="B48" i="9"/>
  <c r="E48" i="9"/>
  <c r="C48" i="5"/>
  <c r="D48" i="5"/>
  <c r="C47" i="9"/>
  <c r="D47" i="9"/>
  <c r="I48" i="10"/>
  <c r="J48" i="10"/>
  <c r="C48" i="10"/>
  <c r="F48" i="10"/>
  <c r="G48" i="10"/>
  <c r="L48" i="10"/>
  <c r="M48" i="10"/>
  <c r="N48" i="10"/>
  <c r="D48" i="10"/>
  <c r="K49" i="10"/>
  <c r="B49" i="10"/>
  <c r="E49" i="10"/>
  <c r="A50" i="10"/>
  <c r="H49" i="10"/>
  <c r="H48" i="5"/>
  <c r="G48" i="5"/>
  <c r="F48" i="5"/>
  <c r="H47" i="9"/>
  <c r="F47" i="9"/>
  <c r="G47" i="9"/>
  <c r="I174" i="32"/>
  <c r="E175" i="32"/>
  <c r="C175" i="32"/>
  <c r="D175" i="32" s="1"/>
  <c r="F176" i="32"/>
  <c r="B176" i="32"/>
  <c r="A177" i="32"/>
  <c r="H175" i="32"/>
  <c r="G175" i="32"/>
  <c r="CX500" i="24" l="1"/>
  <c r="CY500" i="24"/>
  <c r="CT500" i="24"/>
  <c r="CU500" i="24"/>
  <c r="CW500" i="24"/>
  <c r="CS501" i="24"/>
  <c r="CR502" i="24"/>
  <c r="CV502" i="24" s="1"/>
  <c r="BY568" i="24"/>
  <c r="BZ567" i="24"/>
  <c r="CC567" i="24"/>
  <c r="CE566" i="24"/>
  <c r="CD566" i="24"/>
  <c r="CA566" i="24"/>
  <c r="CB566" i="24"/>
  <c r="CF566" i="24"/>
  <c r="AU369" i="24"/>
  <c r="AX369" i="24"/>
  <c r="AL369" i="24"/>
  <c r="AH370" i="24"/>
  <c r="AO369" i="24"/>
  <c r="AR369" i="24"/>
  <c r="AI369" i="24"/>
  <c r="AK368" i="24"/>
  <c r="AP368" i="24"/>
  <c r="AS368" i="24"/>
  <c r="BA368" i="24"/>
  <c r="AW368" i="24"/>
  <c r="AY368" i="24"/>
  <c r="AT368" i="24"/>
  <c r="AM368" i="24"/>
  <c r="BD368" i="24"/>
  <c r="AV368" i="24"/>
  <c r="AJ368" i="24"/>
  <c r="AQ368" i="24"/>
  <c r="AN368" i="24"/>
  <c r="BE368" i="24"/>
  <c r="AZ368" i="24"/>
  <c r="B190" i="25"/>
  <c r="H190" i="25"/>
  <c r="A191" i="25"/>
  <c r="E190" i="25"/>
  <c r="E309" i="26"/>
  <c r="B309" i="26"/>
  <c r="A310" i="26"/>
  <c r="I189" i="25"/>
  <c r="J189" i="25"/>
  <c r="D189" i="25"/>
  <c r="C189" i="25"/>
  <c r="F189" i="25"/>
  <c r="G189" i="25"/>
  <c r="K189" i="25"/>
  <c r="D308" i="26"/>
  <c r="C308" i="26"/>
  <c r="F308" i="26"/>
  <c r="G308" i="26"/>
  <c r="H308" i="26"/>
  <c r="E191" i="14"/>
  <c r="B191" i="14"/>
  <c r="K191" i="14"/>
  <c r="N191" i="14"/>
  <c r="A192" i="14"/>
  <c r="Q191" i="14"/>
  <c r="H191" i="14"/>
  <c r="T190" i="14"/>
  <c r="C190" i="14"/>
  <c r="D190" i="14"/>
  <c r="R190" i="14"/>
  <c r="O190" i="14"/>
  <c r="P190" i="14"/>
  <c r="G190" i="14"/>
  <c r="M190" i="14"/>
  <c r="J190" i="14"/>
  <c r="S190" i="14"/>
  <c r="L190" i="14"/>
  <c r="F190" i="14"/>
  <c r="I190" i="14"/>
  <c r="D250" i="17"/>
  <c r="A251" i="17"/>
  <c r="G250" i="34"/>
  <c r="C250" i="34"/>
  <c r="F250" i="34"/>
  <c r="D250" i="34"/>
  <c r="B251" i="34"/>
  <c r="A252" i="34"/>
  <c r="E251" i="34"/>
  <c r="A188" i="3"/>
  <c r="B187" i="3"/>
  <c r="E187" i="3"/>
  <c r="D186" i="3"/>
  <c r="C186" i="3"/>
  <c r="H186" i="3"/>
  <c r="F186" i="3"/>
  <c r="G186" i="3"/>
  <c r="E181" i="2"/>
  <c r="A182" i="2"/>
  <c r="H181" i="2"/>
  <c r="B181" i="2"/>
  <c r="I180" i="2"/>
  <c r="D180" i="2"/>
  <c r="F180" i="2"/>
  <c r="K180" i="2"/>
  <c r="G180" i="2"/>
  <c r="J180" i="2"/>
  <c r="C180" i="2"/>
  <c r="T48" i="12"/>
  <c r="S49" i="12"/>
  <c r="D49" i="12"/>
  <c r="C49" i="12"/>
  <c r="G49" i="12"/>
  <c r="M49" i="12"/>
  <c r="F49" i="12"/>
  <c r="P49" i="12"/>
  <c r="L49" i="12"/>
  <c r="R49" i="12"/>
  <c r="I49" i="12"/>
  <c r="J49" i="12"/>
  <c r="O49" i="12"/>
  <c r="D49" i="10"/>
  <c r="N49" i="10"/>
  <c r="M49" i="10"/>
  <c r="L49" i="10"/>
  <c r="J49" i="10"/>
  <c r="C49" i="10"/>
  <c r="F49" i="10"/>
  <c r="I49" i="10"/>
  <c r="G49" i="10"/>
  <c r="F48" i="9"/>
  <c r="G48" i="9"/>
  <c r="H48" i="9"/>
  <c r="A50" i="9"/>
  <c r="B49" i="9"/>
  <c r="E49" i="9"/>
  <c r="E50" i="8"/>
  <c r="A51" i="8"/>
  <c r="K50" i="8"/>
  <c r="B50" i="8"/>
  <c r="H50" i="8"/>
  <c r="H49" i="5"/>
  <c r="F49" i="5"/>
  <c r="G49" i="5"/>
  <c r="N50" i="12"/>
  <c r="B50" i="12"/>
  <c r="Q50" i="12"/>
  <c r="A51" i="12"/>
  <c r="H50" i="12"/>
  <c r="E50" i="12"/>
  <c r="K50" i="12"/>
  <c r="D48" i="9"/>
  <c r="C48" i="9"/>
  <c r="F49" i="8"/>
  <c r="G49" i="8"/>
  <c r="M49" i="8"/>
  <c r="N49" i="8"/>
  <c r="I49" i="8"/>
  <c r="L49" i="8"/>
  <c r="D49" i="8"/>
  <c r="C49" i="8"/>
  <c r="J49" i="8"/>
  <c r="D49" i="5"/>
  <c r="C49" i="5"/>
  <c r="E50" i="10"/>
  <c r="K50" i="10"/>
  <c r="A51" i="10"/>
  <c r="H50" i="10"/>
  <c r="B50" i="10"/>
  <c r="E50" i="5"/>
  <c r="B50" i="5"/>
  <c r="A51" i="5"/>
  <c r="I175" i="32"/>
  <c r="B177" i="32"/>
  <c r="A178" i="32"/>
  <c r="F177" i="32"/>
  <c r="E176" i="32"/>
  <c r="C176" i="32"/>
  <c r="D176" i="32" s="1"/>
  <c r="H176" i="32"/>
  <c r="G176" i="32"/>
  <c r="CS502" i="24" l="1"/>
  <c r="CR503" i="24"/>
  <c r="CV503" i="24" s="1"/>
  <c r="CU501" i="24"/>
  <c r="CX501" i="24"/>
  <c r="CT501" i="24"/>
  <c r="CW501" i="24"/>
  <c r="CY501" i="24"/>
  <c r="CA567" i="24"/>
  <c r="CB567" i="24"/>
  <c r="CD567" i="24"/>
  <c r="CE567" i="24"/>
  <c r="CF567" i="24"/>
  <c r="CC568" i="24"/>
  <c r="BY569" i="24"/>
  <c r="BZ568" i="24"/>
  <c r="AT369" i="24"/>
  <c r="AV369" i="24"/>
  <c r="AW369" i="24"/>
  <c r="AY369" i="24"/>
  <c r="AZ369" i="24"/>
  <c r="BE369" i="24"/>
  <c r="AP369" i="24"/>
  <c r="AJ369" i="24"/>
  <c r="AQ369" i="24"/>
  <c r="AN369" i="24"/>
  <c r="BA369" i="24"/>
  <c r="AS369" i="24"/>
  <c r="AK369" i="24"/>
  <c r="BD369" i="24"/>
  <c r="AM369" i="24"/>
  <c r="AH371" i="24"/>
  <c r="AI370" i="24"/>
  <c r="AU370" i="24"/>
  <c r="AL370" i="24"/>
  <c r="AX370" i="24"/>
  <c r="AO370" i="24"/>
  <c r="AR370" i="24"/>
  <c r="A311" i="26"/>
  <c r="B310" i="26"/>
  <c r="E310" i="26"/>
  <c r="H309" i="26"/>
  <c r="C309" i="26"/>
  <c r="D309" i="26"/>
  <c r="F309" i="26"/>
  <c r="G309" i="26"/>
  <c r="A192" i="25"/>
  <c r="B191" i="25"/>
  <c r="H191" i="25"/>
  <c r="E191" i="25"/>
  <c r="C190" i="25"/>
  <c r="D190" i="25"/>
  <c r="F190" i="25"/>
  <c r="I190" i="25"/>
  <c r="J190" i="25"/>
  <c r="K190" i="25"/>
  <c r="G190" i="25"/>
  <c r="H192" i="14"/>
  <c r="Q192" i="14"/>
  <c r="A193" i="14"/>
  <c r="B192" i="14"/>
  <c r="K192" i="14"/>
  <c r="N192" i="14"/>
  <c r="E192" i="14"/>
  <c r="T191" i="14"/>
  <c r="M191" i="14"/>
  <c r="O191" i="14"/>
  <c r="C191" i="14"/>
  <c r="L191" i="14"/>
  <c r="F191" i="14"/>
  <c r="D191" i="14"/>
  <c r="G191" i="14"/>
  <c r="S191" i="14"/>
  <c r="I191" i="14"/>
  <c r="J191" i="14"/>
  <c r="R191" i="14"/>
  <c r="P191" i="14"/>
  <c r="D251" i="17"/>
  <c r="A252" i="17"/>
  <c r="E252" i="34"/>
  <c r="A253" i="34"/>
  <c r="B252" i="34"/>
  <c r="C251" i="34"/>
  <c r="D251" i="34"/>
  <c r="G251" i="34"/>
  <c r="F251" i="34"/>
  <c r="F187" i="3"/>
  <c r="G187" i="3"/>
  <c r="D187" i="3"/>
  <c r="C187" i="3"/>
  <c r="H187" i="3"/>
  <c r="A189" i="3"/>
  <c r="E188" i="3"/>
  <c r="B188" i="3"/>
  <c r="F181" i="2"/>
  <c r="G181" i="2"/>
  <c r="D181" i="2"/>
  <c r="C181" i="2"/>
  <c r="J181" i="2"/>
  <c r="I181" i="2"/>
  <c r="K181" i="2"/>
  <c r="A183" i="2"/>
  <c r="H182" i="2"/>
  <c r="E182" i="2"/>
  <c r="B182" i="2"/>
  <c r="T49" i="12"/>
  <c r="M50" i="8"/>
  <c r="F50" i="8"/>
  <c r="G50" i="8"/>
  <c r="I50" i="8"/>
  <c r="N50" i="8"/>
  <c r="D50" i="8"/>
  <c r="J50" i="8"/>
  <c r="C50" i="8"/>
  <c r="L50" i="8"/>
  <c r="G50" i="5"/>
  <c r="H50" i="5"/>
  <c r="F50" i="5"/>
  <c r="K51" i="8"/>
  <c r="E51" i="8"/>
  <c r="A52" i="8"/>
  <c r="B51" i="8"/>
  <c r="H51" i="8"/>
  <c r="D50" i="5"/>
  <c r="C50" i="5"/>
  <c r="G50" i="10"/>
  <c r="N50" i="10"/>
  <c r="C50" i="10"/>
  <c r="J50" i="10"/>
  <c r="D50" i="10"/>
  <c r="L50" i="10"/>
  <c r="F50" i="10"/>
  <c r="I50" i="10"/>
  <c r="M50" i="10"/>
  <c r="H49" i="9"/>
  <c r="G49" i="9"/>
  <c r="F49" i="9"/>
  <c r="C49" i="9"/>
  <c r="D49" i="9"/>
  <c r="E51" i="5"/>
  <c r="B51" i="5"/>
  <c r="A52" i="5"/>
  <c r="H51" i="10"/>
  <c r="E51" i="10"/>
  <c r="A52" i="10"/>
  <c r="K51" i="10"/>
  <c r="B51" i="10"/>
  <c r="B50" i="9"/>
  <c r="E50" i="9"/>
  <c r="A51" i="9"/>
  <c r="N51" i="12"/>
  <c r="A52" i="12"/>
  <c r="E51" i="12"/>
  <c r="Q51" i="12"/>
  <c r="K51" i="12"/>
  <c r="H51" i="12"/>
  <c r="B51" i="12"/>
  <c r="T50" i="12"/>
  <c r="G50" i="12"/>
  <c r="C50" i="12"/>
  <c r="L50" i="12"/>
  <c r="P50" i="12"/>
  <c r="R50" i="12"/>
  <c r="O50" i="12"/>
  <c r="F50" i="12"/>
  <c r="J50" i="12"/>
  <c r="D50" i="12"/>
  <c r="I50" i="12"/>
  <c r="S50" i="12"/>
  <c r="M50" i="12"/>
  <c r="I176" i="32"/>
  <c r="H177" i="32"/>
  <c r="G177" i="32"/>
  <c r="F178" i="32"/>
  <c r="A179" i="32"/>
  <c r="B178" i="32"/>
  <c r="C177" i="32"/>
  <c r="D177" i="32" s="1"/>
  <c r="E177" i="32"/>
  <c r="CR504" i="24" l="1"/>
  <c r="CV504" i="24" s="1"/>
  <c r="CS503" i="24"/>
  <c r="CT502" i="24"/>
  <c r="CU502" i="24"/>
  <c r="CW502" i="24"/>
  <c r="CX502" i="24"/>
  <c r="CY502" i="24"/>
  <c r="CB568" i="24"/>
  <c r="CD568" i="24"/>
  <c r="CA568" i="24"/>
  <c r="CE568" i="24"/>
  <c r="CF568" i="24"/>
  <c r="BY570" i="24"/>
  <c r="BZ569" i="24"/>
  <c r="CC569" i="24"/>
  <c r="AW370" i="24"/>
  <c r="BA370" i="24"/>
  <c r="BD370" i="24"/>
  <c r="AS370" i="24"/>
  <c r="AQ370" i="24"/>
  <c r="BE370" i="24"/>
  <c r="AJ370" i="24"/>
  <c r="AV370" i="24"/>
  <c r="AK370" i="24"/>
  <c r="AT370" i="24"/>
  <c r="AY370" i="24"/>
  <c r="AP370" i="24"/>
  <c r="AZ370" i="24"/>
  <c r="AM370" i="24"/>
  <c r="AN370" i="24"/>
  <c r="AR371" i="24"/>
  <c r="AX371" i="24"/>
  <c r="AH372" i="24"/>
  <c r="AU371" i="24"/>
  <c r="AI371" i="24"/>
  <c r="AL371" i="24"/>
  <c r="AO371" i="24"/>
  <c r="D191" i="25"/>
  <c r="J191" i="25"/>
  <c r="F191" i="25"/>
  <c r="C191" i="25"/>
  <c r="G191" i="25"/>
  <c r="K191" i="25"/>
  <c r="I191" i="25"/>
  <c r="H192" i="25"/>
  <c r="B192" i="25"/>
  <c r="E192" i="25"/>
  <c r="A193" i="25"/>
  <c r="C310" i="26"/>
  <c r="D310" i="26"/>
  <c r="F310" i="26"/>
  <c r="G310" i="26"/>
  <c r="H310" i="26"/>
  <c r="A312" i="26"/>
  <c r="B311" i="26"/>
  <c r="E311" i="26"/>
  <c r="T192" i="14"/>
  <c r="J192" i="14"/>
  <c r="P192" i="14"/>
  <c r="R192" i="14"/>
  <c r="D192" i="14"/>
  <c r="C192" i="14"/>
  <c r="L192" i="14"/>
  <c r="S192" i="14"/>
  <c r="M192" i="14"/>
  <c r="O192" i="14"/>
  <c r="I192" i="14"/>
  <c r="F192" i="14"/>
  <c r="G192" i="14"/>
  <c r="H193" i="14"/>
  <c r="K193" i="14"/>
  <c r="N193" i="14"/>
  <c r="Q193" i="14"/>
  <c r="E193" i="14"/>
  <c r="A194" i="14"/>
  <c r="B193" i="14"/>
  <c r="D252" i="17"/>
  <c r="A253" i="17"/>
  <c r="G252" i="34"/>
  <c r="F252" i="34"/>
  <c r="D252" i="34"/>
  <c r="C252" i="34"/>
  <c r="E253" i="34"/>
  <c r="B253" i="34"/>
  <c r="A254" i="34"/>
  <c r="F188" i="3"/>
  <c r="G188" i="3"/>
  <c r="E189" i="3"/>
  <c r="B189" i="3"/>
  <c r="A190" i="3"/>
  <c r="H188" i="3"/>
  <c r="D188" i="3"/>
  <c r="C188" i="3"/>
  <c r="D182" i="2"/>
  <c r="F182" i="2"/>
  <c r="K182" i="2"/>
  <c r="C182" i="2"/>
  <c r="G182" i="2"/>
  <c r="J182" i="2"/>
  <c r="I182" i="2"/>
  <c r="E183" i="2"/>
  <c r="A184" i="2"/>
  <c r="H183" i="2"/>
  <c r="B183" i="2"/>
  <c r="F51" i="8"/>
  <c r="J51" i="8"/>
  <c r="I51" i="8"/>
  <c r="L51" i="8"/>
  <c r="D51" i="8"/>
  <c r="C51" i="8"/>
  <c r="M51" i="8"/>
  <c r="G51" i="8"/>
  <c r="N51" i="8"/>
  <c r="K52" i="8"/>
  <c r="A53" i="8"/>
  <c r="H52" i="8"/>
  <c r="E52" i="8"/>
  <c r="B52" i="8"/>
  <c r="Q52" i="12"/>
  <c r="A53" i="12"/>
  <c r="B52" i="12"/>
  <c r="K52" i="12"/>
  <c r="H52" i="12"/>
  <c r="E52" i="12"/>
  <c r="N52" i="12"/>
  <c r="E51" i="9"/>
  <c r="A52" i="9"/>
  <c r="B51" i="9"/>
  <c r="C50" i="9"/>
  <c r="D50" i="9"/>
  <c r="F50" i="9"/>
  <c r="G50" i="9"/>
  <c r="H50" i="9"/>
  <c r="T51" i="12"/>
  <c r="M51" i="12"/>
  <c r="O51" i="12"/>
  <c r="D51" i="12"/>
  <c r="F51" i="12"/>
  <c r="P51" i="12"/>
  <c r="S51" i="12"/>
  <c r="L51" i="12"/>
  <c r="I51" i="12"/>
  <c r="J51" i="12"/>
  <c r="R51" i="12"/>
  <c r="C51" i="12"/>
  <c r="G51" i="12"/>
  <c r="N51" i="10"/>
  <c r="D51" i="10"/>
  <c r="I51" i="10"/>
  <c r="J51" i="10"/>
  <c r="L51" i="10"/>
  <c r="C51" i="10"/>
  <c r="M51" i="10"/>
  <c r="G51" i="10"/>
  <c r="F51" i="10"/>
  <c r="A53" i="5"/>
  <c r="B52" i="5"/>
  <c r="E52" i="5"/>
  <c r="H52" i="10"/>
  <c r="K52" i="10"/>
  <c r="A53" i="10"/>
  <c r="B52" i="10"/>
  <c r="E52" i="10"/>
  <c r="C51" i="5"/>
  <c r="D51" i="5"/>
  <c r="H51" i="5"/>
  <c r="G51" i="5"/>
  <c r="F51" i="5"/>
  <c r="I177" i="32"/>
  <c r="E178" i="32"/>
  <c r="C178" i="32"/>
  <c r="D178" i="32" s="1"/>
  <c r="A180" i="32"/>
  <c r="B179" i="32"/>
  <c r="F179" i="32"/>
  <c r="G178" i="32"/>
  <c r="H178" i="32"/>
  <c r="CW503" i="24" l="1"/>
  <c r="CX503" i="24"/>
  <c r="CY503" i="24"/>
  <c r="CU503" i="24"/>
  <c r="CT503" i="24"/>
  <c r="CR505" i="24"/>
  <c r="CV505" i="24" s="1"/>
  <c r="CS504" i="24"/>
  <c r="CE569" i="24"/>
  <c r="CF569" i="24"/>
  <c r="CB569" i="24"/>
  <c r="CA569" i="24"/>
  <c r="CD569" i="24"/>
  <c r="CC570" i="24"/>
  <c r="BY571" i="24"/>
  <c r="BZ570" i="24"/>
  <c r="AX372" i="24"/>
  <c r="AU372" i="24"/>
  <c r="AO372" i="24"/>
  <c r="AH373" i="24"/>
  <c r="AI372" i="24"/>
  <c r="AR372" i="24"/>
  <c r="AL372" i="24"/>
  <c r="AW371" i="24"/>
  <c r="AY371" i="24"/>
  <c r="BA371" i="24"/>
  <c r="AJ371" i="24"/>
  <c r="BD371" i="24"/>
  <c r="AP371" i="24"/>
  <c r="AK371" i="24"/>
  <c r="AN371" i="24"/>
  <c r="AM371" i="24"/>
  <c r="AZ371" i="24"/>
  <c r="AV371" i="24"/>
  <c r="BE371" i="24"/>
  <c r="AQ371" i="24"/>
  <c r="AT371" i="24"/>
  <c r="AS371" i="24"/>
  <c r="E312" i="26"/>
  <c r="A313" i="26"/>
  <c r="B312" i="26"/>
  <c r="B193" i="25"/>
  <c r="A194" i="25"/>
  <c r="E193" i="25"/>
  <c r="H193" i="25"/>
  <c r="H311" i="26"/>
  <c r="C311" i="26"/>
  <c r="F311" i="26"/>
  <c r="G311" i="26"/>
  <c r="D311" i="26"/>
  <c r="C192" i="25"/>
  <c r="D192" i="25"/>
  <c r="G192" i="25"/>
  <c r="J192" i="25"/>
  <c r="I192" i="25"/>
  <c r="K192" i="25"/>
  <c r="F192" i="25"/>
  <c r="T193" i="14"/>
  <c r="D193" i="14"/>
  <c r="M193" i="14"/>
  <c r="F193" i="14"/>
  <c r="G193" i="14"/>
  <c r="I193" i="14"/>
  <c r="J193" i="14"/>
  <c r="P193" i="14"/>
  <c r="R193" i="14"/>
  <c r="L193" i="14"/>
  <c r="S193" i="14"/>
  <c r="C193" i="14"/>
  <c r="O193" i="14"/>
  <c r="A195" i="14"/>
  <c r="H194" i="14"/>
  <c r="Q194" i="14"/>
  <c r="E194" i="14"/>
  <c r="K194" i="14"/>
  <c r="N194" i="14"/>
  <c r="B194" i="14"/>
  <c r="D253" i="17"/>
  <c r="A254" i="17"/>
  <c r="G253" i="34"/>
  <c r="F253" i="34"/>
  <c r="C253" i="34"/>
  <c r="D253" i="34"/>
  <c r="B254" i="34"/>
  <c r="E254" i="34"/>
  <c r="A255" i="34"/>
  <c r="A191" i="3"/>
  <c r="B190" i="3"/>
  <c r="E190" i="3"/>
  <c r="H189" i="3"/>
  <c r="D189" i="3"/>
  <c r="C189" i="3"/>
  <c r="G189" i="3"/>
  <c r="F189" i="3"/>
  <c r="G183" i="2"/>
  <c r="C183" i="2"/>
  <c r="K183" i="2"/>
  <c r="J183" i="2"/>
  <c r="I183" i="2"/>
  <c r="F183" i="2"/>
  <c r="D183" i="2"/>
  <c r="H184" i="2"/>
  <c r="A185" i="2"/>
  <c r="E184" i="2"/>
  <c r="B184" i="2"/>
  <c r="H52" i="5"/>
  <c r="F52" i="5"/>
  <c r="G52" i="5"/>
  <c r="D52" i="5"/>
  <c r="C52" i="5"/>
  <c r="H51" i="9"/>
  <c r="G51" i="9"/>
  <c r="F51" i="9"/>
  <c r="B53" i="5"/>
  <c r="A54" i="5"/>
  <c r="E53" i="5"/>
  <c r="T52" i="12"/>
  <c r="I52" i="12"/>
  <c r="R52" i="12"/>
  <c r="F52" i="12"/>
  <c r="J52" i="12"/>
  <c r="D52" i="12"/>
  <c r="S52" i="12"/>
  <c r="L52" i="12"/>
  <c r="M52" i="12"/>
  <c r="G52" i="12"/>
  <c r="P52" i="12"/>
  <c r="C52" i="12"/>
  <c r="O52" i="12"/>
  <c r="D51" i="9"/>
  <c r="C51" i="9"/>
  <c r="B52" i="9"/>
  <c r="E52" i="9"/>
  <c r="A53" i="9"/>
  <c r="K53" i="12"/>
  <c r="Q53" i="12"/>
  <c r="A54" i="12"/>
  <c r="B53" i="12"/>
  <c r="E53" i="12"/>
  <c r="H53" i="12"/>
  <c r="N53" i="12"/>
  <c r="D52" i="8"/>
  <c r="C52" i="8"/>
  <c r="F52" i="8"/>
  <c r="G52" i="8"/>
  <c r="N52" i="8"/>
  <c r="I52" i="8"/>
  <c r="J52" i="8"/>
  <c r="M52" i="8"/>
  <c r="L52" i="8"/>
  <c r="A54" i="10"/>
  <c r="H53" i="10"/>
  <c r="K53" i="10"/>
  <c r="B53" i="10"/>
  <c r="E53" i="10"/>
  <c r="F52" i="10"/>
  <c r="D52" i="10"/>
  <c r="L52" i="10"/>
  <c r="M52" i="10"/>
  <c r="N52" i="10"/>
  <c r="C52" i="10"/>
  <c r="I52" i="10"/>
  <c r="J52" i="10"/>
  <c r="G52" i="10"/>
  <c r="B53" i="8"/>
  <c r="E53" i="8"/>
  <c r="A54" i="8"/>
  <c r="K53" i="8"/>
  <c r="H53" i="8"/>
  <c r="I178" i="32"/>
  <c r="G179" i="32"/>
  <c r="H179" i="32"/>
  <c r="A181" i="32"/>
  <c r="F180" i="32"/>
  <c r="B180" i="32"/>
  <c r="E179" i="32"/>
  <c r="C179" i="32"/>
  <c r="D179" i="32" s="1"/>
  <c r="CY504" i="24" l="1"/>
  <c r="CU504" i="24"/>
  <c r="CT504" i="24"/>
  <c r="CX504" i="24"/>
  <c r="CW504" i="24"/>
  <c r="CR506" i="24"/>
  <c r="CV506" i="24" s="1"/>
  <c r="CS505" i="24"/>
  <c r="CE570" i="24"/>
  <c r="CD570" i="24"/>
  <c r="CF570" i="24"/>
  <c r="CA570" i="24"/>
  <c r="CB570" i="24"/>
  <c r="CC571" i="24"/>
  <c r="BY572" i="24"/>
  <c r="BZ571" i="24"/>
  <c r="AM372" i="24"/>
  <c r="BD372" i="24"/>
  <c r="AN372" i="24"/>
  <c r="AQ372" i="24"/>
  <c r="AV372" i="24"/>
  <c r="AW372" i="24"/>
  <c r="AY372" i="24"/>
  <c r="BA372" i="24"/>
  <c r="BE372" i="24"/>
  <c r="AT372" i="24"/>
  <c r="AK372" i="24"/>
  <c r="AS372" i="24"/>
  <c r="AP372" i="24"/>
  <c r="AZ372" i="24"/>
  <c r="AJ372" i="24"/>
  <c r="AH374" i="24"/>
  <c r="AU373" i="24"/>
  <c r="AX373" i="24"/>
  <c r="AR373" i="24"/>
  <c r="AO373" i="24"/>
  <c r="AI373" i="24"/>
  <c r="AL373" i="24"/>
  <c r="B194" i="25"/>
  <c r="E194" i="25"/>
  <c r="A195" i="25"/>
  <c r="H194" i="25"/>
  <c r="F193" i="25"/>
  <c r="C193" i="25"/>
  <c r="J193" i="25"/>
  <c r="K193" i="25"/>
  <c r="I193" i="25"/>
  <c r="G193" i="25"/>
  <c r="D193" i="25"/>
  <c r="D312" i="26"/>
  <c r="C312" i="26"/>
  <c r="G312" i="26"/>
  <c r="F312" i="26"/>
  <c r="H312" i="26"/>
  <c r="B313" i="26"/>
  <c r="A314" i="26"/>
  <c r="E313" i="26"/>
  <c r="T194" i="14"/>
  <c r="F194" i="14"/>
  <c r="R194" i="14"/>
  <c r="I194" i="14"/>
  <c r="O194" i="14"/>
  <c r="P194" i="14"/>
  <c r="L194" i="14"/>
  <c r="J194" i="14"/>
  <c r="G194" i="14"/>
  <c r="M194" i="14"/>
  <c r="S194" i="14"/>
  <c r="C194" i="14"/>
  <c r="D194" i="14"/>
  <c r="K195" i="14"/>
  <c r="N195" i="14"/>
  <c r="A196" i="14"/>
  <c r="H195" i="14"/>
  <c r="Q195" i="14"/>
  <c r="E195" i="14"/>
  <c r="B195" i="14"/>
  <c r="D254" i="17"/>
  <c r="A255" i="17"/>
  <c r="C254" i="34"/>
  <c r="F254" i="34"/>
  <c r="D254" i="34"/>
  <c r="G254" i="34"/>
  <c r="A256" i="34"/>
  <c r="E255" i="34"/>
  <c r="B255" i="34"/>
  <c r="G190" i="3"/>
  <c r="F190" i="3"/>
  <c r="D190" i="3"/>
  <c r="H190" i="3"/>
  <c r="C190" i="3"/>
  <c r="B191" i="3"/>
  <c r="A192" i="3"/>
  <c r="E191" i="3"/>
  <c r="I184" i="2"/>
  <c r="D184" i="2"/>
  <c r="C184" i="2"/>
  <c r="F184" i="2"/>
  <c r="J184" i="2"/>
  <c r="G184" i="2"/>
  <c r="K184" i="2"/>
  <c r="E185" i="2"/>
  <c r="B185" i="2"/>
  <c r="A186" i="2"/>
  <c r="H185" i="2"/>
  <c r="E53" i="9"/>
  <c r="B53" i="9"/>
  <c r="A54" i="9"/>
  <c r="G52" i="9"/>
  <c r="F52" i="9"/>
  <c r="H52" i="9"/>
  <c r="C52" i="9"/>
  <c r="D52" i="9"/>
  <c r="K54" i="12"/>
  <c r="Q54" i="12"/>
  <c r="H54" i="12"/>
  <c r="A55" i="12"/>
  <c r="B54" i="12"/>
  <c r="E54" i="12"/>
  <c r="N54" i="12"/>
  <c r="H54" i="8"/>
  <c r="K54" i="8"/>
  <c r="E54" i="8"/>
  <c r="B54" i="8"/>
  <c r="A55" i="8"/>
  <c r="I53" i="8"/>
  <c r="F53" i="8"/>
  <c r="C53" i="8"/>
  <c r="M53" i="8"/>
  <c r="D53" i="8"/>
  <c r="L53" i="8"/>
  <c r="N53" i="8"/>
  <c r="J53" i="8"/>
  <c r="G53" i="8"/>
  <c r="D53" i="5"/>
  <c r="C53" i="5"/>
  <c r="L53" i="10"/>
  <c r="D53" i="10"/>
  <c r="N53" i="10"/>
  <c r="C53" i="10"/>
  <c r="M53" i="10"/>
  <c r="F53" i="10"/>
  <c r="J53" i="10"/>
  <c r="I53" i="10"/>
  <c r="G53" i="10"/>
  <c r="B54" i="10"/>
  <c r="H54" i="10"/>
  <c r="A55" i="10"/>
  <c r="E54" i="10"/>
  <c r="K54" i="10"/>
  <c r="G53" i="5"/>
  <c r="F53" i="5"/>
  <c r="H53" i="5"/>
  <c r="E54" i="5"/>
  <c r="A55" i="5"/>
  <c r="B54" i="5"/>
  <c r="T53" i="12"/>
  <c r="C53" i="12"/>
  <c r="P53" i="12"/>
  <c r="J53" i="12"/>
  <c r="L53" i="12"/>
  <c r="M53" i="12"/>
  <c r="G53" i="12"/>
  <c r="I53" i="12"/>
  <c r="D53" i="12"/>
  <c r="S53" i="12"/>
  <c r="R53" i="12"/>
  <c r="F53" i="12"/>
  <c r="O53" i="12"/>
  <c r="I179" i="32"/>
  <c r="C180" i="32"/>
  <c r="D180" i="32" s="1"/>
  <c r="E180" i="32"/>
  <c r="F181" i="32"/>
  <c r="A182" i="32"/>
  <c r="B181" i="32"/>
  <c r="H180" i="32"/>
  <c r="G180" i="32"/>
  <c r="CY505" i="24" l="1"/>
  <c r="CU505" i="24"/>
  <c r="CT505" i="24"/>
  <c r="CW505" i="24"/>
  <c r="CX505" i="24"/>
  <c r="CR507" i="24"/>
  <c r="CV507" i="24" s="1"/>
  <c r="CS506" i="24"/>
  <c r="CB571" i="24"/>
  <c r="CA571" i="24"/>
  <c r="CE571" i="24"/>
  <c r="CD571" i="24"/>
  <c r="CF571" i="24"/>
  <c r="BZ572" i="24"/>
  <c r="BY573" i="24"/>
  <c r="CC572" i="24"/>
  <c r="AM373" i="24"/>
  <c r="BA373" i="24"/>
  <c r="BE373" i="24"/>
  <c r="AN373" i="24"/>
  <c r="AT373" i="24"/>
  <c r="AW373" i="24"/>
  <c r="AZ373" i="24"/>
  <c r="AS373" i="24"/>
  <c r="AQ373" i="24"/>
  <c r="AY373" i="24"/>
  <c r="AK373" i="24"/>
  <c r="AV373" i="24"/>
  <c r="BD373" i="24"/>
  <c r="AP373" i="24"/>
  <c r="AJ373" i="24"/>
  <c r="AL374" i="24"/>
  <c r="AX374" i="24"/>
  <c r="AO374" i="24"/>
  <c r="AR374" i="24"/>
  <c r="AI374" i="24"/>
  <c r="AU374" i="24"/>
  <c r="AH375" i="24"/>
  <c r="B314" i="26"/>
  <c r="E314" i="26"/>
  <c r="A315" i="26"/>
  <c r="D313" i="26"/>
  <c r="C313" i="26"/>
  <c r="G313" i="26"/>
  <c r="H313" i="26"/>
  <c r="F313" i="26"/>
  <c r="E195" i="25"/>
  <c r="B195" i="25"/>
  <c r="H195" i="25"/>
  <c r="A196" i="25"/>
  <c r="K194" i="25"/>
  <c r="G194" i="25"/>
  <c r="C194" i="25"/>
  <c r="I194" i="25"/>
  <c r="D194" i="25"/>
  <c r="F194" i="25"/>
  <c r="J194" i="25"/>
  <c r="T195" i="14"/>
  <c r="R195" i="14"/>
  <c r="M195" i="14"/>
  <c r="C195" i="14"/>
  <c r="I195" i="14"/>
  <c r="P195" i="14"/>
  <c r="J195" i="14"/>
  <c r="D195" i="14"/>
  <c r="O195" i="14"/>
  <c r="G195" i="14"/>
  <c r="S195" i="14"/>
  <c r="L195" i="14"/>
  <c r="F195" i="14"/>
  <c r="B196" i="14"/>
  <c r="E196" i="14"/>
  <c r="Q196" i="14"/>
  <c r="N196" i="14"/>
  <c r="A197" i="14"/>
  <c r="H196" i="14"/>
  <c r="K196" i="14"/>
  <c r="D255" i="17"/>
  <c r="A256" i="17"/>
  <c r="B256" i="34"/>
  <c r="E256" i="34"/>
  <c r="A257" i="34"/>
  <c r="D255" i="34"/>
  <c r="G255" i="34"/>
  <c r="F255" i="34"/>
  <c r="C255" i="34"/>
  <c r="A193" i="3"/>
  <c r="B192" i="3"/>
  <c r="E192" i="3"/>
  <c r="H191" i="3"/>
  <c r="D191" i="3"/>
  <c r="C191" i="3"/>
  <c r="G191" i="3"/>
  <c r="F191" i="3"/>
  <c r="K185" i="2"/>
  <c r="D185" i="2"/>
  <c r="I185" i="2"/>
  <c r="J185" i="2"/>
  <c r="G185" i="2"/>
  <c r="C185" i="2"/>
  <c r="F185" i="2"/>
  <c r="E186" i="2"/>
  <c r="B186" i="2"/>
  <c r="A187" i="2"/>
  <c r="H186" i="2"/>
  <c r="C54" i="5"/>
  <c r="D54" i="5"/>
  <c r="I54" i="8"/>
  <c r="D54" i="8"/>
  <c r="L54" i="8"/>
  <c r="J54" i="8"/>
  <c r="G54" i="8"/>
  <c r="F54" i="8"/>
  <c r="C54" i="8"/>
  <c r="M54" i="8"/>
  <c r="N54" i="8"/>
  <c r="E55" i="8"/>
  <c r="H55" i="8"/>
  <c r="A56" i="8"/>
  <c r="B55" i="8"/>
  <c r="K55" i="8"/>
  <c r="G54" i="5"/>
  <c r="H54" i="5"/>
  <c r="F54" i="5"/>
  <c r="T54" i="12"/>
  <c r="M54" i="12"/>
  <c r="J54" i="12"/>
  <c r="I54" i="12"/>
  <c r="F54" i="12"/>
  <c r="D54" i="12"/>
  <c r="P54" i="12"/>
  <c r="C54" i="12"/>
  <c r="S54" i="12"/>
  <c r="O54" i="12"/>
  <c r="R54" i="12"/>
  <c r="G54" i="12"/>
  <c r="L54" i="12"/>
  <c r="K55" i="12"/>
  <c r="B55" i="12"/>
  <c r="A56" i="12"/>
  <c r="E55" i="12"/>
  <c r="N55" i="12"/>
  <c r="Q55" i="12"/>
  <c r="H55" i="12"/>
  <c r="E55" i="10"/>
  <c r="H55" i="10"/>
  <c r="K55" i="10"/>
  <c r="B55" i="10"/>
  <c r="A56" i="10"/>
  <c r="B55" i="5"/>
  <c r="A56" i="5"/>
  <c r="E55" i="5"/>
  <c r="D54" i="10"/>
  <c r="N54" i="10"/>
  <c r="C54" i="10"/>
  <c r="I54" i="10"/>
  <c r="J54" i="10"/>
  <c r="L54" i="10"/>
  <c r="G54" i="10"/>
  <c r="M54" i="10"/>
  <c r="F54" i="10"/>
  <c r="C53" i="9"/>
  <c r="D53" i="9"/>
  <c r="E54" i="9"/>
  <c r="B54" i="9"/>
  <c r="A55" i="9"/>
  <c r="H53" i="9"/>
  <c r="G53" i="9"/>
  <c r="F53" i="9"/>
  <c r="I180" i="32"/>
  <c r="E181" i="32"/>
  <c r="C181" i="32"/>
  <c r="D181" i="32" s="1"/>
  <c r="H181" i="32"/>
  <c r="G181" i="32"/>
  <c r="A183" i="32"/>
  <c r="B182" i="32"/>
  <c r="F182" i="32"/>
  <c r="CT506" i="24" l="1"/>
  <c r="CW506" i="24"/>
  <c r="CU506" i="24"/>
  <c r="CX506" i="24"/>
  <c r="CY506" i="24"/>
  <c r="CR508" i="24"/>
  <c r="CV508" i="24" s="1"/>
  <c r="CS507" i="24"/>
  <c r="BY574" i="24"/>
  <c r="CC573" i="24"/>
  <c r="BZ573" i="24"/>
  <c r="CF572" i="24"/>
  <c r="CE572" i="24"/>
  <c r="CA572" i="24"/>
  <c r="CB572" i="24"/>
  <c r="CD572" i="24"/>
  <c r="AO375" i="24"/>
  <c r="AR375" i="24"/>
  <c r="AH376" i="24"/>
  <c r="AL375" i="24"/>
  <c r="AI375" i="24"/>
  <c r="AU375" i="24"/>
  <c r="AX375" i="24"/>
  <c r="AM374" i="24"/>
  <c r="AP374" i="24"/>
  <c r="AN374" i="24"/>
  <c r="AQ374" i="24"/>
  <c r="AJ374" i="24"/>
  <c r="AS374" i="24"/>
  <c r="AT374" i="24"/>
  <c r="BA374" i="24"/>
  <c r="AK374" i="24"/>
  <c r="AV374" i="24"/>
  <c r="AY374" i="24"/>
  <c r="BD374" i="24"/>
  <c r="AW374" i="24"/>
  <c r="AZ374" i="24"/>
  <c r="BE374" i="24"/>
  <c r="B196" i="25"/>
  <c r="A197" i="25"/>
  <c r="E196" i="25"/>
  <c r="H196" i="25"/>
  <c r="F195" i="25"/>
  <c r="G195" i="25"/>
  <c r="K195" i="25"/>
  <c r="J195" i="25"/>
  <c r="D195" i="25"/>
  <c r="C195" i="25"/>
  <c r="I195" i="25"/>
  <c r="A316" i="26"/>
  <c r="E315" i="26"/>
  <c r="B315" i="26"/>
  <c r="G314" i="26"/>
  <c r="C314" i="26"/>
  <c r="D314" i="26"/>
  <c r="F314" i="26"/>
  <c r="H314" i="26"/>
  <c r="T196" i="14"/>
  <c r="J196" i="14"/>
  <c r="C196" i="14"/>
  <c r="R196" i="14"/>
  <c r="D196" i="14"/>
  <c r="G196" i="14"/>
  <c r="M196" i="14"/>
  <c r="O196" i="14"/>
  <c r="S196" i="14"/>
  <c r="F196" i="14"/>
  <c r="I196" i="14"/>
  <c r="L196" i="14"/>
  <c r="P196" i="14"/>
  <c r="K197" i="14"/>
  <c r="N197" i="14"/>
  <c r="E197" i="14"/>
  <c r="Q197" i="14"/>
  <c r="B197" i="14"/>
  <c r="A198" i="14"/>
  <c r="H197" i="14"/>
  <c r="D256" i="17"/>
  <c r="A257" i="17"/>
  <c r="E257" i="34"/>
  <c r="A258" i="34"/>
  <c r="B257" i="34"/>
  <c r="D256" i="34"/>
  <c r="C256" i="34"/>
  <c r="G256" i="34"/>
  <c r="F256" i="34"/>
  <c r="F192" i="3"/>
  <c r="G192" i="3"/>
  <c r="C192" i="3"/>
  <c r="H192" i="3"/>
  <c r="D192" i="3"/>
  <c r="B193" i="3"/>
  <c r="E193" i="3"/>
  <c r="A194" i="3"/>
  <c r="H187" i="2"/>
  <c r="A188" i="2"/>
  <c r="B187" i="2"/>
  <c r="E187" i="2"/>
  <c r="I186" i="2"/>
  <c r="K186" i="2"/>
  <c r="G186" i="2"/>
  <c r="C186" i="2"/>
  <c r="J186" i="2"/>
  <c r="F186" i="2"/>
  <c r="D186" i="2"/>
  <c r="C54" i="9"/>
  <c r="D54" i="9"/>
  <c r="G54" i="9"/>
  <c r="F54" i="9"/>
  <c r="H54" i="9"/>
  <c r="F55" i="8"/>
  <c r="M55" i="8"/>
  <c r="N55" i="8"/>
  <c r="J55" i="8"/>
  <c r="G55" i="8"/>
  <c r="I55" i="8"/>
  <c r="L55" i="8"/>
  <c r="C55" i="8"/>
  <c r="D55" i="8"/>
  <c r="C55" i="5"/>
  <c r="D55" i="5"/>
  <c r="E55" i="9"/>
  <c r="A56" i="9"/>
  <c r="B55" i="9"/>
  <c r="B56" i="8"/>
  <c r="H56" i="8"/>
  <c r="K56" i="8"/>
  <c r="E56" i="8"/>
  <c r="A57" i="8"/>
  <c r="E56" i="10"/>
  <c r="B56" i="10"/>
  <c r="A57" i="10"/>
  <c r="H56" i="10"/>
  <c r="K56" i="10"/>
  <c r="G55" i="5"/>
  <c r="F55" i="5"/>
  <c r="H55" i="5"/>
  <c r="E56" i="5"/>
  <c r="A57" i="5"/>
  <c r="B56" i="5"/>
  <c r="N55" i="10"/>
  <c r="J55" i="10"/>
  <c r="L55" i="10"/>
  <c r="D55" i="10"/>
  <c r="F55" i="10"/>
  <c r="I55" i="10"/>
  <c r="M55" i="10"/>
  <c r="G55" i="10"/>
  <c r="C55" i="10"/>
  <c r="B56" i="12"/>
  <c r="Q56" i="12"/>
  <c r="E56" i="12"/>
  <c r="A57" i="12"/>
  <c r="K56" i="12"/>
  <c r="H56" i="12"/>
  <c r="N56" i="12"/>
  <c r="T55" i="12"/>
  <c r="J55" i="12"/>
  <c r="S55" i="12"/>
  <c r="M55" i="12"/>
  <c r="O55" i="12"/>
  <c r="F55" i="12"/>
  <c r="G55" i="12"/>
  <c r="R55" i="12"/>
  <c r="L55" i="12"/>
  <c r="P55" i="12"/>
  <c r="C55" i="12"/>
  <c r="D55" i="12"/>
  <c r="I55" i="12"/>
  <c r="I181" i="32"/>
  <c r="H182" i="32"/>
  <c r="G182" i="32"/>
  <c r="E182" i="32"/>
  <c r="C182" i="32"/>
  <c r="D182" i="32" s="1"/>
  <c r="F183" i="32"/>
  <c r="B183" i="32"/>
  <c r="A184" i="32"/>
  <c r="CW507" i="24" l="1"/>
  <c r="CX507" i="24"/>
  <c r="CY507" i="24"/>
  <c r="CT507" i="24"/>
  <c r="CU507" i="24"/>
  <c r="CS508" i="24"/>
  <c r="CR509" i="24"/>
  <c r="CV509" i="24" s="1"/>
  <c r="CA573" i="24"/>
  <c r="CB573" i="24"/>
  <c r="CF573" i="24"/>
  <c r="CE573" i="24"/>
  <c r="CD573" i="24"/>
  <c r="CC574" i="24"/>
  <c r="BZ574" i="24"/>
  <c r="BY575" i="24"/>
  <c r="AM375" i="24"/>
  <c r="BD375" i="24"/>
  <c r="AN375" i="24"/>
  <c r="BE375" i="24"/>
  <c r="AS375" i="24"/>
  <c r="AV375" i="24"/>
  <c r="AW375" i="24"/>
  <c r="AP375" i="24"/>
  <c r="AY375" i="24"/>
  <c r="AJ375" i="24"/>
  <c r="AQ375" i="24"/>
  <c r="AT375" i="24"/>
  <c r="AZ375" i="24"/>
  <c r="BA375" i="24"/>
  <c r="AK375" i="24"/>
  <c r="AR376" i="24"/>
  <c r="AO376" i="24"/>
  <c r="AL376" i="24"/>
  <c r="AU376" i="24"/>
  <c r="AX376" i="24"/>
  <c r="AI376" i="24"/>
  <c r="AH377" i="24"/>
  <c r="F315" i="26"/>
  <c r="G315" i="26"/>
  <c r="C315" i="26"/>
  <c r="D315" i="26"/>
  <c r="H315" i="26"/>
  <c r="A317" i="26"/>
  <c r="E316" i="26"/>
  <c r="B316" i="26"/>
  <c r="A198" i="25"/>
  <c r="H197" i="25"/>
  <c r="B197" i="25"/>
  <c r="E197" i="25"/>
  <c r="J196" i="25"/>
  <c r="C196" i="25"/>
  <c r="D196" i="25"/>
  <c r="F196" i="25"/>
  <c r="I196" i="25"/>
  <c r="G196" i="25"/>
  <c r="K196" i="25"/>
  <c r="E198" i="14"/>
  <c r="B198" i="14"/>
  <c r="H198" i="14"/>
  <c r="Q198" i="14"/>
  <c r="A199" i="14"/>
  <c r="K198" i="14"/>
  <c r="N198" i="14"/>
  <c r="T197" i="14"/>
  <c r="J197" i="14"/>
  <c r="R197" i="14"/>
  <c r="S197" i="14"/>
  <c r="P197" i="14"/>
  <c r="I197" i="14"/>
  <c r="M197" i="14"/>
  <c r="O197" i="14"/>
  <c r="C197" i="14"/>
  <c r="G197" i="14"/>
  <c r="L197" i="14"/>
  <c r="F197" i="14"/>
  <c r="D197" i="14"/>
  <c r="D257" i="17"/>
  <c r="A258" i="17"/>
  <c r="G257" i="34"/>
  <c r="F257" i="34"/>
  <c r="D257" i="34"/>
  <c r="C257" i="34"/>
  <c r="B258" i="34"/>
  <c r="A259" i="34"/>
  <c r="E258" i="34"/>
  <c r="G193" i="3"/>
  <c r="F193" i="3"/>
  <c r="D193" i="3"/>
  <c r="H193" i="3"/>
  <c r="C193" i="3"/>
  <c r="A195" i="3"/>
  <c r="B194" i="3"/>
  <c r="E194" i="3"/>
  <c r="G187" i="2"/>
  <c r="F187" i="2"/>
  <c r="D187" i="2"/>
  <c r="I187" i="2"/>
  <c r="C187" i="2"/>
  <c r="K187" i="2"/>
  <c r="J187" i="2"/>
  <c r="A189" i="2"/>
  <c r="H188" i="2"/>
  <c r="B188" i="2"/>
  <c r="E188" i="2"/>
  <c r="L56" i="10"/>
  <c r="I56" i="10"/>
  <c r="M56" i="10"/>
  <c r="G56" i="10"/>
  <c r="J56" i="10"/>
  <c r="N56" i="10"/>
  <c r="F56" i="10"/>
  <c r="D56" i="10"/>
  <c r="C56" i="10"/>
  <c r="B57" i="10"/>
  <c r="H57" i="10"/>
  <c r="K57" i="10"/>
  <c r="E57" i="10"/>
  <c r="A58" i="10"/>
  <c r="C55" i="9"/>
  <c r="D55" i="9"/>
  <c r="G55" i="9"/>
  <c r="H55" i="9"/>
  <c r="F55" i="9"/>
  <c r="A57" i="9"/>
  <c r="E56" i="9"/>
  <c r="B56" i="9"/>
  <c r="T56" i="12"/>
  <c r="S56" i="12"/>
  <c r="D56" i="12"/>
  <c r="M56" i="12"/>
  <c r="J56" i="12"/>
  <c r="C56" i="12"/>
  <c r="P56" i="12"/>
  <c r="R56" i="12"/>
  <c r="L56" i="12"/>
  <c r="O56" i="12"/>
  <c r="G56" i="12"/>
  <c r="F56" i="12"/>
  <c r="I56" i="12"/>
  <c r="E57" i="8"/>
  <c r="H57" i="8"/>
  <c r="A58" i="8"/>
  <c r="B57" i="8"/>
  <c r="K57" i="8"/>
  <c r="B57" i="12"/>
  <c r="K57" i="12"/>
  <c r="Q57" i="12"/>
  <c r="N57" i="12"/>
  <c r="A58" i="12"/>
  <c r="E57" i="12"/>
  <c r="H57" i="12"/>
  <c r="N56" i="8"/>
  <c r="C56" i="8"/>
  <c r="I56" i="8"/>
  <c r="L56" i="8"/>
  <c r="M56" i="8"/>
  <c r="F56" i="8"/>
  <c r="D56" i="8"/>
  <c r="J56" i="8"/>
  <c r="G56" i="8"/>
  <c r="D56" i="5"/>
  <c r="C56" i="5"/>
  <c r="E57" i="5"/>
  <c r="A58" i="5"/>
  <c r="B57" i="5"/>
  <c r="H56" i="5"/>
  <c r="F56" i="5"/>
  <c r="G56" i="5"/>
  <c r="I182" i="32"/>
  <c r="B184" i="32"/>
  <c r="F184" i="32"/>
  <c r="A185" i="32"/>
  <c r="G183" i="32"/>
  <c r="H183" i="32"/>
  <c r="E183" i="32"/>
  <c r="C183" i="32"/>
  <c r="D183" i="32" s="1"/>
  <c r="CR510" i="24" l="1"/>
  <c r="CV510" i="24" s="1"/>
  <c r="CS509" i="24"/>
  <c r="CT508" i="24"/>
  <c r="CU508" i="24"/>
  <c r="CY508" i="24"/>
  <c r="CW508" i="24"/>
  <c r="CX508" i="24"/>
  <c r="BY576" i="24"/>
  <c r="BZ575" i="24"/>
  <c r="CC575" i="24"/>
  <c r="CE574" i="24"/>
  <c r="CA574" i="24"/>
  <c r="CB574" i="24"/>
  <c r="CD574" i="24"/>
  <c r="CF574" i="24"/>
  <c r="AX377" i="24"/>
  <c r="AR377" i="24"/>
  <c r="AI377" i="24"/>
  <c r="AL377" i="24"/>
  <c r="AO377" i="24"/>
  <c r="AU377" i="24"/>
  <c r="AH378" i="24"/>
  <c r="BE376" i="24"/>
  <c r="AQ376" i="24"/>
  <c r="AK376" i="24"/>
  <c r="AP376" i="24"/>
  <c r="AZ376" i="24"/>
  <c r="AM376" i="24"/>
  <c r="AY376" i="24"/>
  <c r="BD376" i="24"/>
  <c r="AJ376" i="24"/>
  <c r="AT376" i="24"/>
  <c r="AV376" i="24"/>
  <c r="AN376" i="24"/>
  <c r="AW376" i="24"/>
  <c r="BA376" i="24"/>
  <c r="AS376" i="24"/>
  <c r="B198" i="25"/>
  <c r="H198" i="25"/>
  <c r="E198" i="25"/>
  <c r="A199" i="25"/>
  <c r="D316" i="26"/>
  <c r="C316" i="26"/>
  <c r="F316" i="26"/>
  <c r="G316" i="26"/>
  <c r="H316" i="26"/>
  <c r="B317" i="26"/>
  <c r="E317" i="26"/>
  <c r="A318" i="26"/>
  <c r="C197" i="25"/>
  <c r="D197" i="25"/>
  <c r="K197" i="25"/>
  <c r="J197" i="25"/>
  <c r="F197" i="25"/>
  <c r="I197" i="25"/>
  <c r="G197" i="25"/>
  <c r="T198" i="14"/>
  <c r="S198" i="14"/>
  <c r="L198" i="14"/>
  <c r="P198" i="14"/>
  <c r="G198" i="14"/>
  <c r="F198" i="14"/>
  <c r="M198" i="14"/>
  <c r="J198" i="14"/>
  <c r="R198" i="14"/>
  <c r="I198" i="14"/>
  <c r="O198" i="14"/>
  <c r="C198" i="14"/>
  <c r="D198" i="14"/>
  <c r="H199" i="14"/>
  <c r="K199" i="14"/>
  <c r="A200" i="14"/>
  <c r="B199" i="14"/>
  <c r="N199" i="14"/>
  <c r="Q199" i="14"/>
  <c r="E199" i="14"/>
  <c r="D258" i="17"/>
  <c r="A259" i="17"/>
  <c r="A260" i="34"/>
  <c r="E259" i="34"/>
  <c r="B259" i="34"/>
  <c r="G258" i="34"/>
  <c r="D258" i="34"/>
  <c r="F258" i="34"/>
  <c r="C258" i="34"/>
  <c r="C194" i="3"/>
  <c r="H194" i="3"/>
  <c r="D194" i="3"/>
  <c r="G194" i="3"/>
  <c r="F194" i="3"/>
  <c r="B195" i="3"/>
  <c r="A196" i="3"/>
  <c r="E195" i="3"/>
  <c r="E189" i="2"/>
  <c r="H189" i="2"/>
  <c r="B189" i="2"/>
  <c r="A190" i="2"/>
  <c r="J188" i="2"/>
  <c r="F188" i="2"/>
  <c r="K188" i="2"/>
  <c r="C188" i="2"/>
  <c r="G188" i="2"/>
  <c r="I188" i="2"/>
  <c r="D188" i="2"/>
  <c r="C57" i="5"/>
  <c r="D57" i="5"/>
  <c r="T57" i="12"/>
  <c r="J57" i="12"/>
  <c r="G57" i="12"/>
  <c r="C57" i="12"/>
  <c r="I57" i="12"/>
  <c r="L57" i="12"/>
  <c r="P57" i="12"/>
  <c r="O57" i="12"/>
  <c r="D57" i="12"/>
  <c r="F57" i="12"/>
  <c r="S57" i="12"/>
  <c r="M57" i="12"/>
  <c r="R57" i="12"/>
  <c r="B58" i="5"/>
  <c r="E58" i="5"/>
  <c r="A59" i="5"/>
  <c r="G57" i="5"/>
  <c r="F57" i="5"/>
  <c r="H57" i="5"/>
  <c r="D56" i="9"/>
  <c r="C56" i="9"/>
  <c r="F56" i="9"/>
  <c r="H56" i="9"/>
  <c r="G56" i="9"/>
  <c r="E57" i="9"/>
  <c r="B57" i="9"/>
  <c r="A58" i="9"/>
  <c r="B58" i="10"/>
  <c r="E58" i="10"/>
  <c r="H58" i="10"/>
  <c r="K58" i="10"/>
  <c r="A59" i="10"/>
  <c r="E58" i="12"/>
  <c r="N58" i="12"/>
  <c r="B58" i="12"/>
  <c r="Q58" i="12"/>
  <c r="A59" i="12"/>
  <c r="K58" i="12"/>
  <c r="H58" i="12"/>
  <c r="M57" i="10"/>
  <c r="C57" i="10"/>
  <c r="L57" i="10"/>
  <c r="J57" i="10"/>
  <c r="N57" i="10"/>
  <c r="G57" i="10"/>
  <c r="D57" i="10"/>
  <c r="I57" i="10"/>
  <c r="F57" i="10"/>
  <c r="L57" i="8"/>
  <c r="I57" i="8"/>
  <c r="M57" i="8"/>
  <c r="D57" i="8"/>
  <c r="F57" i="8"/>
  <c r="G57" i="8"/>
  <c r="J57" i="8"/>
  <c r="N57" i="8"/>
  <c r="C57" i="8"/>
  <c r="K58" i="8"/>
  <c r="B58" i="8"/>
  <c r="E58" i="8"/>
  <c r="H58" i="8"/>
  <c r="A59" i="8"/>
  <c r="I183" i="32"/>
  <c r="B185" i="32"/>
  <c r="F185" i="32"/>
  <c r="A186" i="32"/>
  <c r="H184" i="32"/>
  <c r="G184" i="32"/>
  <c r="E184" i="32"/>
  <c r="C184" i="32"/>
  <c r="D184" i="32" s="1"/>
  <c r="CY509" i="24" l="1"/>
  <c r="CT509" i="24"/>
  <c r="CU509" i="24"/>
  <c r="CX509" i="24"/>
  <c r="CW509" i="24"/>
  <c r="CR511" i="24"/>
  <c r="CV511" i="24" s="1"/>
  <c r="CS510" i="24"/>
  <c r="CB575" i="24"/>
  <c r="CA575" i="24"/>
  <c r="CD575" i="24"/>
  <c r="CE575" i="24"/>
  <c r="CF575" i="24"/>
  <c r="BY577" i="24"/>
  <c r="CC576" i="24"/>
  <c r="BZ576" i="24"/>
  <c r="AO378" i="24"/>
  <c r="AR378" i="24"/>
  <c r="AX378" i="24"/>
  <c r="AI378" i="24"/>
  <c r="AH379" i="24"/>
  <c r="AU378" i="24"/>
  <c r="AL378" i="24"/>
  <c r="AK377" i="24"/>
  <c r="AP377" i="24"/>
  <c r="AY377" i="24"/>
  <c r="AQ377" i="24"/>
  <c r="BA377" i="24"/>
  <c r="BD377" i="24"/>
  <c r="AM377" i="24"/>
  <c r="AS377" i="24"/>
  <c r="BE377" i="24"/>
  <c r="AJ377" i="24"/>
  <c r="AN377" i="24"/>
  <c r="AZ377" i="24"/>
  <c r="AT377" i="24"/>
  <c r="AW377" i="24"/>
  <c r="AV377" i="24"/>
  <c r="A319" i="26"/>
  <c r="B318" i="26"/>
  <c r="E318" i="26"/>
  <c r="F317" i="26"/>
  <c r="G317" i="26"/>
  <c r="H317" i="26"/>
  <c r="C317" i="26"/>
  <c r="D317" i="26"/>
  <c r="H199" i="25"/>
  <c r="A200" i="25"/>
  <c r="E199" i="25"/>
  <c r="B199" i="25"/>
  <c r="J198" i="25"/>
  <c r="G198" i="25"/>
  <c r="F198" i="25"/>
  <c r="C198" i="25"/>
  <c r="K198" i="25"/>
  <c r="I198" i="25"/>
  <c r="D198" i="25"/>
  <c r="T199" i="14"/>
  <c r="O199" i="14"/>
  <c r="I199" i="14"/>
  <c r="J199" i="14"/>
  <c r="R199" i="14"/>
  <c r="S199" i="14"/>
  <c r="P199" i="14"/>
  <c r="L199" i="14"/>
  <c r="M199" i="14"/>
  <c r="G199" i="14"/>
  <c r="C199" i="14"/>
  <c r="D199" i="14"/>
  <c r="F199" i="14"/>
  <c r="E200" i="14"/>
  <c r="Q200" i="14"/>
  <c r="H200" i="14"/>
  <c r="K200" i="14"/>
  <c r="B200" i="14"/>
  <c r="A201" i="14"/>
  <c r="N200" i="14"/>
  <c r="D259" i="17"/>
  <c r="A260" i="17"/>
  <c r="G259" i="34"/>
  <c r="F259" i="34"/>
  <c r="C259" i="34"/>
  <c r="D259" i="34"/>
  <c r="A261" i="34"/>
  <c r="E260" i="34"/>
  <c r="B260" i="34"/>
  <c r="E196" i="3"/>
  <c r="A197" i="3"/>
  <c r="B196" i="3"/>
  <c r="C195" i="3"/>
  <c r="H195" i="3"/>
  <c r="D195" i="3"/>
  <c r="F195" i="3"/>
  <c r="G195" i="3"/>
  <c r="E190" i="2"/>
  <c r="B190" i="2"/>
  <c r="H190" i="2"/>
  <c r="A191" i="2"/>
  <c r="G189" i="2"/>
  <c r="D189" i="2"/>
  <c r="I189" i="2"/>
  <c r="J189" i="2"/>
  <c r="C189" i="2"/>
  <c r="F189" i="2"/>
  <c r="K189" i="2"/>
  <c r="C57" i="9"/>
  <c r="D57" i="9"/>
  <c r="M58" i="8"/>
  <c r="I58" i="8"/>
  <c r="J58" i="8"/>
  <c r="C58" i="8"/>
  <c r="G58" i="8"/>
  <c r="L58" i="8"/>
  <c r="F58" i="8"/>
  <c r="D58" i="8"/>
  <c r="N58" i="8"/>
  <c r="E59" i="8"/>
  <c r="B59" i="8"/>
  <c r="K59" i="8"/>
  <c r="A60" i="8"/>
  <c r="H59" i="8"/>
  <c r="A60" i="5"/>
  <c r="B59" i="5"/>
  <c r="E59" i="5"/>
  <c r="F58" i="5"/>
  <c r="H58" i="5"/>
  <c r="G58" i="5"/>
  <c r="G58" i="10"/>
  <c r="M58" i="10"/>
  <c r="N58" i="10"/>
  <c r="I58" i="10"/>
  <c r="L58" i="10"/>
  <c r="C58" i="10"/>
  <c r="J58" i="10"/>
  <c r="D58" i="10"/>
  <c r="F58" i="10"/>
  <c r="A59" i="9"/>
  <c r="B58" i="9"/>
  <c r="E58" i="9"/>
  <c r="D58" i="5"/>
  <c r="C58" i="5"/>
  <c r="H57" i="9"/>
  <c r="G57" i="9"/>
  <c r="F57" i="9"/>
  <c r="H59" i="10"/>
  <c r="E59" i="10"/>
  <c r="B59" i="10"/>
  <c r="K59" i="10"/>
  <c r="A60" i="10"/>
  <c r="B59" i="12"/>
  <c r="H59" i="12"/>
  <c r="E59" i="12"/>
  <c r="N59" i="12"/>
  <c r="K59" i="12"/>
  <c r="A60" i="12"/>
  <c r="Q59" i="12"/>
  <c r="T58" i="12"/>
  <c r="F58" i="12"/>
  <c r="G58" i="12"/>
  <c r="D58" i="12"/>
  <c r="P58" i="12"/>
  <c r="C58" i="12"/>
  <c r="J58" i="12"/>
  <c r="S58" i="12"/>
  <c r="I58" i="12"/>
  <c r="L58" i="12"/>
  <c r="M58" i="12"/>
  <c r="R58" i="12"/>
  <c r="O58" i="12"/>
  <c r="I184" i="32"/>
  <c r="F186" i="32"/>
  <c r="A187" i="32"/>
  <c r="B186" i="32"/>
  <c r="H185" i="32"/>
  <c r="G185" i="32"/>
  <c r="C185" i="32"/>
  <c r="D185" i="32" s="1"/>
  <c r="E185" i="32"/>
  <c r="CU510" i="24" l="1"/>
  <c r="CX510" i="24"/>
  <c r="CW510" i="24"/>
  <c r="CY510" i="24"/>
  <c r="CT510" i="24"/>
  <c r="CR512" i="24"/>
  <c r="CV512" i="24" s="1"/>
  <c r="CS511" i="24"/>
  <c r="CF576" i="24"/>
  <c r="CD576" i="24"/>
  <c r="CE576" i="24"/>
  <c r="CB576" i="24"/>
  <c r="CA576" i="24"/>
  <c r="BZ577" i="24"/>
  <c r="CC577" i="24"/>
  <c r="BY578" i="24"/>
  <c r="AR379" i="24"/>
  <c r="AL379" i="24"/>
  <c r="AU379" i="24"/>
  <c r="AX379" i="24"/>
  <c r="AI379" i="24"/>
  <c r="AH380" i="24"/>
  <c r="AO379" i="24"/>
  <c r="AQ378" i="24"/>
  <c r="BE378" i="24"/>
  <c r="AV378" i="24"/>
  <c r="AP378" i="24"/>
  <c r="AK378" i="24"/>
  <c r="BD378" i="24"/>
  <c r="AJ378" i="24"/>
  <c r="AY378" i="24"/>
  <c r="BA378" i="24"/>
  <c r="AM378" i="24"/>
  <c r="AN378" i="24"/>
  <c r="AW378" i="24"/>
  <c r="AS378" i="24"/>
  <c r="AZ378" i="24"/>
  <c r="AT378" i="24"/>
  <c r="A201" i="25"/>
  <c r="B200" i="25"/>
  <c r="E200" i="25"/>
  <c r="H200" i="25"/>
  <c r="F318" i="26"/>
  <c r="G318" i="26"/>
  <c r="H318" i="26"/>
  <c r="C318" i="26"/>
  <c r="D318" i="26"/>
  <c r="D199" i="25"/>
  <c r="K199" i="25"/>
  <c r="I199" i="25"/>
  <c r="F199" i="25"/>
  <c r="G199" i="25"/>
  <c r="C199" i="25"/>
  <c r="J199" i="25"/>
  <c r="E319" i="26"/>
  <c r="A320" i="26"/>
  <c r="B319" i="26"/>
  <c r="K201" i="14"/>
  <c r="H201" i="14"/>
  <c r="E201" i="14"/>
  <c r="N201" i="14"/>
  <c r="Q201" i="14"/>
  <c r="A202" i="14"/>
  <c r="B201" i="14"/>
  <c r="T200" i="14"/>
  <c r="R200" i="14"/>
  <c r="G200" i="14"/>
  <c r="J200" i="14"/>
  <c r="O200" i="14"/>
  <c r="C200" i="14"/>
  <c r="S200" i="14"/>
  <c r="L200" i="14"/>
  <c r="P200" i="14"/>
  <c r="D200" i="14"/>
  <c r="I200" i="14"/>
  <c r="M200" i="14"/>
  <c r="F200" i="14"/>
  <c r="D260" i="17"/>
  <c r="A261" i="17"/>
  <c r="E261" i="34"/>
  <c r="A262" i="34"/>
  <c r="B261" i="34"/>
  <c r="C260" i="34"/>
  <c r="G260" i="34"/>
  <c r="F260" i="34"/>
  <c r="D260" i="34"/>
  <c r="H196" i="3"/>
  <c r="D196" i="3"/>
  <c r="C196" i="3"/>
  <c r="A198" i="3"/>
  <c r="B197" i="3"/>
  <c r="E197" i="3"/>
  <c r="G196" i="3"/>
  <c r="F196" i="3"/>
  <c r="E191" i="2"/>
  <c r="H191" i="2"/>
  <c r="A192" i="2"/>
  <c r="B191" i="2"/>
  <c r="K190" i="2"/>
  <c r="J190" i="2"/>
  <c r="F190" i="2"/>
  <c r="I190" i="2"/>
  <c r="C190" i="2"/>
  <c r="G190" i="2"/>
  <c r="D190" i="2"/>
  <c r="A60" i="9"/>
  <c r="B59" i="9"/>
  <c r="E59" i="9"/>
  <c r="F59" i="5"/>
  <c r="G59" i="5"/>
  <c r="H59" i="5"/>
  <c r="A61" i="12"/>
  <c r="E60" i="12"/>
  <c r="K60" i="12"/>
  <c r="Q60" i="12"/>
  <c r="N60" i="12"/>
  <c r="H60" i="12"/>
  <c r="B60" i="12"/>
  <c r="D59" i="5"/>
  <c r="C59" i="5"/>
  <c r="A61" i="5"/>
  <c r="E60" i="5"/>
  <c r="B60" i="5"/>
  <c r="T59" i="12"/>
  <c r="F59" i="12"/>
  <c r="O59" i="12"/>
  <c r="D59" i="12"/>
  <c r="G59" i="12"/>
  <c r="I59" i="12"/>
  <c r="L59" i="12"/>
  <c r="R59" i="12"/>
  <c r="C59" i="12"/>
  <c r="S59" i="12"/>
  <c r="M59" i="12"/>
  <c r="J59" i="12"/>
  <c r="P59" i="12"/>
  <c r="J59" i="8"/>
  <c r="G59" i="8"/>
  <c r="I59" i="8"/>
  <c r="D59" i="8"/>
  <c r="F59" i="8"/>
  <c r="L59" i="8"/>
  <c r="M59" i="8"/>
  <c r="C59" i="8"/>
  <c r="N59" i="8"/>
  <c r="B60" i="8"/>
  <c r="H60" i="8"/>
  <c r="A61" i="8"/>
  <c r="E60" i="8"/>
  <c r="K60" i="8"/>
  <c r="H60" i="10"/>
  <c r="B60" i="10"/>
  <c r="E60" i="10"/>
  <c r="A61" i="10"/>
  <c r="K60" i="10"/>
  <c r="F59" i="10"/>
  <c r="G59" i="10"/>
  <c r="L59" i="10"/>
  <c r="M59" i="10"/>
  <c r="D59" i="10"/>
  <c r="I59" i="10"/>
  <c r="C59" i="10"/>
  <c r="J59" i="10"/>
  <c r="N59" i="10"/>
  <c r="H58" i="9"/>
  <c r="F58" i="9"/>
  <c r="G58" i="9"/>
  <c r="D58" i="9"/>
  <c r="C58" i="9"/>
  <c r="I185" i="32"/>
  <c r="E186" i="32"/>
  <c r="C186" i="32"/>
  <c r="D186" i="32" s="1"/>
  <c r="A188" i="32"/>
  <c r="B187" i="32"/>
  <c r="F187" i="32"/>
  <c r="H186" i="32"/>
  <c r="G186" i="32"/>
  <c r="CW511" i="24" l="1"/>
  <c r="CX511" i="24"/>
  <c r="CY511" i="24"/>
  <c r="CT511" i="24"/>
  <c r="CU511" i="24"/>
  <c r="CR513" i="24"/>
  <c r="CV513" i="24" s="1"/>
  <c r="CS512" i="24"/>
  <c r="CC578" i="24"/>
  <c r="BZ578" i="24"/>
  <c r="BY579" i="24"/>
  <c r="CD577" i="24"/>
  <c r="CA577" i="24"/>
  <c r="CB577" i="24"/>
  <c r="CE577" i="24"/>
  <c r="CF577" i="24"/>
  <c r="AL380" i="24"/>
  <c r="AU380" i="24"/>
  <c r="AH381" i="24"/>
  <c r="AR380" i="24"/>
  <c r="AI380" i="24"/>
  <c r="AO380" i="24"/>
  <c r="AX380" i="24"/>
  <c r="AK379" i="24"/>
  <c r="AW379" i="24"/>
  <c r="AJ379" i="24"/>
  <c r="AM379" i="24"/>
  <c r="AN379" i="24"/>
  <c r="AP379" i="24"/>
  <c r="AZ379" i="24"/>
  <c r="BE379" i="24"/>
  <c r="AQ379" i="24"/>
  <c r="BA379" i="24"/>
  <c r="BD379" i="24"/>
  <c r="AS379" i="24"/>
  <c r="AY379" i="24"/>
  <c r="AT379" i="24"/>
  <c r="AV379" i="24"/>
  <c r="G319" i="26"/>
  <c r="D319" i="26"/>
  <c r="F319" i="26"/>
  <c r="H319" i="26"/>
  <c r="C319" i="26"/>
  <c r="B320" i="26"/>
  <c r="E320" i="26"/>
  <c r="A321" i="26"/>
  <c r="F200" i="25"/>
  <c r="G200" i="25"/>
  <c r="J200" i="25"/>
  <c r="C200" i="25"/>
  <c r="K200" i="25"/>
  <c r="I200" i="25"/>
  <c r="D200" i="25"/>
  <c r="H201" i="25"/>
  <c r="B201" i="25"/>
  <c r="A202" i="25"/>
  <c r="E201" i="25"/>
  <c r="T201" i="14"/>
  <c r="L201" i="14"/>
  <c r="M201" i="14"/>
  <c r="R201" i="14"/>
  <c r="P201" i="14"/>
  <c r="G201" i="14"/>
  <c r="I201" i="14"/>
  <c r="F201" i="14"/>
  <c r="O201" i="14"/>
  <c r="C201" i="14"/>
  <c r="J201" i="14"/>
  <c r="S201" i="14"/>
  <c r="D201" i="14"/>
  <c r="A203" i="14"/>
  <c r="E202" i="14"/>
  <c r="N202" i="14"/>
  <c r="Q202" i="14"/>
  <c r="K202" i="14"/>
  <c r="H202" i="14"/>
  <c r="B202" i="14"/>
  <c r="D261" i="17"/>
  <c r="A262" i="17"/>
  <c r="G261" i="34"/>
  <c r="F261" i="34"/>
  <c r="D261" i="34"/>
  <c r="C261" i="34"/>
  <c r="E262" i="34"/>
  <c r="B262" i="34"/>
  <c r="A263" i="34"/>
  <c r="F197" i="3"/>
  <c r="G197" i="3"/>
  <c r="D197" i="3"/>
  <c r="H197" i="3"/>
  <c r="C197" i="3"/>
  <c r="A199" i="3"/>
  <c r="B198" i="3"/>
  <c r="E198" i="3"/>
  <c r="G191" i="2"/>
  <c r="C191" i="2"/>
  <c r="K191" i="2"/>
  <c r="I191" i="2"/>
  <c r="F191" i="2"/>
  <c r="J191" i="2"/>
  <c r="D191" i="2"/>
  <c r="H192" i="2"/>
  <c r="A193" i="2"/>
  <c r="B192" i="2"/>
  <c r="E192" i="2"/>
  <c r="C60" i="5"/>
  <c r="D60" i="5"/>
  <c r="E61" i="10"/>
  <c r="B61" i="10"/>
  <c r="K61" i="10"/>
  <c r="H61" i="10"/>
  <c r="A62" i="10"/>
  <c r="F60" i="5"/>
  <c r="H60" i="5"/>
  <c r="G60" i="5"/>
  <c r="T60" i="12"/>
  <c r="F60" i="12"/>
  <c r="O60" i="12"/>
  <c r="S60" i="12"/>
  <c r="J60" i="12"/>
  <c r="D60" i="12"/>
  <c r="C60" i="12"/>
  <c r="R60" i="12"/>
  <c r="M60" i="12"/>
  <c r="P60" i="12"/>
  <c r="L60" i="12"/>
  <c r="I60" i="12"/>
  <c r="G60" i="12"/>
  <c r="L60" i="10"/>
  <c r="F60" i="10"/>
  <c r="M60" i="10"/>
  <c r="C60" i="10"/>
  <c r="G60" i="10"/>
  <c r="D60" i="10"/>
  <c r="J60" i="10"/>
  <c r="N60" i="10"/>
  <c r="I60" i="10"/>
  <c r="E61" i="8"/>
  <c r="K61" i="8"/>
  <c r="B61" i="8"/>
  <c r="H61" i="8"/>
  <c r="A62" i="8"/>
  <c r="E61" i="5"/>
  <c r="A62" i="5"/>
  <c r="B61" i="5"/>
  <c r="F60" i="8"/>
  <c r="N60" i="8"/>
  <c r="I60" i="8"/>
  <c r="C60" i="8"/>
  <c r="D60" i="8"/>
  <c r="G60" i="8"/>
  <c r="J60" i="8"/>
  <c r="L60" i="8"/>
  <c r="M60" i="8"/>
  <c r="D59" i="9"/>
  <c r="C59" i="9"/>
  <c r="B61" i="12"/>
  <c r="A62" i="12"/>
  <c r="Q61" i="12"/>
  <c r="E61" i="12"/>
  <c r="K61" i="12"/>
  <c r="N61" i="12"/>
  <c r="H61" i="12"/>
  <c r="H59" i="9"/>
  <c r="G59" i="9"/>
  <c r="F59" i="9"/>
  <c r="E60" i="9"/>
  <c r="B60" i="9"/>
  <c r="A61" i="9"/>
  <c r="I186" i="32"/>
  <c r="H187" i="32"/>
  <c r="G187" i="32"/>
  <c r="B188" i="32"/>
  <c r="A189" i="32"/>
  <c r="F188" i="32"/>
  <c r="E187" i="32"/>
  <c r="C187" i="32"/>
  <c r="D187" i="32" s="1"/>
  <c r="CX512" i="24" l="1"/>
  <c r="CY512" i="24"/>
  <c r="CT512" i="24"/>
  <c r="CU512" i="24"/>
  <c r="CW512" i="24"/>
  <c r="CS513" i="24"/>
  <c r="CR514" i="24"/>
  <c r="CV514" i="24" s="1"/>
  <c r="BY580" i="24"/>
  <c r="CC579" i="24"/>
  <c r="BZ579" i="24"/>
  <c r="CE578" i="24"/>
  <c r="CA578" i="24"/>
  <c r="CB578" i="24"/>
  <c r="CD578" i="24"/>
  <c r="CF578" i="24"/>
  <c r="AS380" i="24"/>
  <c r="AQ380" i="24"/>
  <c r="AZ380" i="24"/>
  <c r="AV380" i="24"/>
  <c r="AW380" i="24"/>
  <c r="AJ380" i="24"/>
  <c r="BD380" i="24"/>
  <c r="AY380" i="24"/>
  <c r="AK380" i="24"/>
  <c r="BE380" i="24"/>
  <c r="BA380" i="24"/>
  <c r="AN380" i="24"/>
  <c r="AP380" i="24"/>
  <c r="AT380" i="24"/>
  <c r="AM380" i="24"/>
  <c r="AH382" i="24"/>
  <c r="AL381" i="24"/>
  <c r="AX381" i="24"/>
  <c r="AU381" i="24"/>
  <c r="AO381" i="24"/>
  <c r="AI381" i="24"/>
  <c r="AR381" i="24"/>
  <c r="E321" i="26"/>
  <c r="A322" i="26"/>
  <c r="B321" i="26"/>
  <c r="D320" i="26"/>
  <c r="C320" i="26"/>
  <c r="H320" i="26"/>
  <c r="F320" i="26"/>
  <c r="G320" i="26"/>
  <c r="E202" i="25"/>
  <c r="B202" i="25"/>
  <c r="A203" i="25"/>
  <c r="H202" i="25"/>
  <c r="K201" i="25"/>
  <c r="J201" i="25"/>
  <c r="C201" i="25"/>
  <c r="D201" i="25"/>
  <c r="I201" i="25"/>
  <c r="G201" i="25"/>
  <c r="F201" i="25"/>
  <c r="N203" i="14"/>
  <c r="E203" i="14"/>
  <c r="K203" i="14"/>
  <c r="B203" i="14"/>
  <c r="A204" i="14"/>
  <c r="H203" i="14"/>
  <c r="Q203" i="14"/>
  <c r="T202" i="14"/>
  <c r="O202" i="14"/>
  <c r="C202" i="14"/>
  <c r="D202" i="14"/>
  <c r="R202" i="14"/>
  <c r="S202" i="14"/>
  <c r="J202" i="14"/>
  <c r="L202" i="14"/>
  <c r="M202" i="14"/>
  <c r="I202" i="14"/>
  <c r="P202" i="14"/>
  <c r="F202" i="14"/>
  <c r="G202" i="14"/>
  <c r="D262" i="17"/>
  <c r="A263" i="17"/>
  <c r="F262" i="34"/>
  <c r="D262" i="34"/>
  <c r="C262" i="34"/>
  <c r="G262" i="34"/>
  <c r="E263" i="34"/>
  <c r="B263" i="34"/>
  <c r="A264" i="34"/>
  <c r="D198" i="3"/>
  <c r="C198" i="3"/>
  <c r="H198" i="3"/>
  <c r="E199" i="3"/>
  <c r="B199" i="3"/>
  <c r="A200" i="3"/>
  <c r="F198" i="3"/>
  <c r="G198" i="3"/>
  <c r="J192" i="2"/>
  <c r="F192" i="2"/>
  <c r="I192" i="2"/>
  <c r="D192" i="2"/>
  <c r="C192" i="2"/>
  <c r="G192" i="2"/>
  <c r="K192" i="2"/>
  <c r="E193" i="2"/>
  <c r="B193" i="2"/>
  <c r="H193" i="2"/>
  <c r="A194" i="2"/>
  <c r="H60" i="9"/>
  <c r="F60" i="9"/>
  <c r="G60" i="9"/>
  <c r="T61" i="12"/>
  <c r="R61" i="12"/>
  <c r="C61" i="12"/>
  <c r="M61" i="12"/>
  <c r="J61" i="12"/>
  <c r="S61" i="12"/>
  <c r="G61" i="12"/>
  <c r="F61" i="12"/>
  <c r="P61" i="12"/>
  <c r="O61" i="12"/>
  <c r="I61" i="12"/>
  <c r="L61" i="12"/>
  <c r="D61" i="12"/>
  <c r="N62" i="12"/>
  <c r="Q62" i="12"/>
  <c r="A63" i="12"/>
  <c r="K62" i="12"/>
  <c r="B62" i="12"/>
  <c r="H62" i="12"/>
  <c r="E62" i="12"/>
  <c r="E61" i="9"/>
  <c r="A62" i="9"/>
  <c r="B61" i="9"/>
  <c r="D61" i="5"/>
  <c r="C61" i="5"/>
  <c r="A63" i="5"/>
  <c r="B62" i="5"/>
  <c r="E62" i="5"/>
  <c r="H62" i="8"/>
  <c r="B62" i="8"/>
  <c r="E62" i="8"/>
  <c r="A63" i="8"/>
  <c r="K62" i="8"/>
  <c r="C61" i="10"/>
  <c r="G61" i="10"/>
  <c r="N61" i="10"/>
  <c r="M61" i="10"/>
  <c r="F61" i="10"/>
  <c r="J61" i="10"/>
  <c r="D61" i="10"/>
  <c r="I61" i="10"/>
  <c r="L61" i="10"/>
  <c r="C61" i="8"/>
  <c r="F61" i="8"/>
  <c r="J61" i="8"/>
  <c r="L61" i="8"/>
  <c r="M61" i="8"/>
  <c r="N61" i="8"/>
  <c r="I61" i="8"/>
  <c r="D61" i="8"/>
  <c r="G61" i="8"/>
  <c r="D60" i="9"/>
  <c r="C60" i="9"/>
  <c r="B62" i="10"/>
  <c r="K62" i="10"/>
  <c r="E62" i="10"/>
  <c r="H62" i="10"/>
  <c r="A63" i="10"/>
  <c r="F61" i="5"/>
  <c r="H61" i="5"/>
  <c r="G61" i="5"/>
  <c r="I187" i="32"/>
  <c r="E188" i="32"/>
  <c r="C188" i="32"/>
  <c r="D188" i="32" s="1"/>
  <c r="B189" i="32"/>
  <c r="F189" i="32"/>
  <c r="A190" i="32"/>
  <c r="G188" i="32"/>
  <c r="H188" i="32"/>
  <c r="CR515" i="24" l="1"/>
  <c r="CV515" i="24" s="1"/>
  <c r="CS514" i="24"/>
  <c r="CX513" i="24"/>
  <c r="CY513" i="24"/>
  <c r="CT513" i="24"/>
  <c r="CW513" i="24"/>
  <c r="CU513" i="24"/>
  <c r="CB579" i="24"/>
  <c r="CA579" i="24"/>
  <c r="CD579" i="24"/>
  <c r="CE579" i="24"/>
  <c r="CF579" i="24"/>
  <c r="BY581" i="24"/>
  <c r="BZ580" i="24"/>
  <c r="CC580" i="24"/>
  <c r="AP381" i="24"/>
  <c r="BE381" i="24"/>
  <c r="BD381" i="24"/>
  <c r="AM381" i="24"/>
  <c r="AK381" i="24"/>
  <c r="AN381" i="24"/>
  <c r="AS381" i="24"/>
  <c r="AY381" i="24"/>
  <c r="AQ381" i="24"/>
  <c r="AW381" i="24"/>
  <c r="AV381" i="24"/>
  <c r="BA381" i="24"/>
  <c r="AT381" i="24"/>
  <c r="AZ381" i="24"/>
  <c r="AJ381" i="24"/>
  <c r="AR382" i="24"/>
  <c r="AX382" i="24"/>
  <c r="AI382" i="24"/>
  <c r="AU382" i="24"/>
  <c r="AL382" i="24"/>
  <c r="AO382" i="24"/>
  <c r="AH383" i="24"/>
  <c r="C202" i="25"/>
  <c r="J202" i="25"/>
  <c r="D202" i="25"/>
  <c r="F202" i="25"/>
  <c r="G202" i="25"/>
  <c r="K202" i="25"/>
  <c r="I202" i="25"/>
  <c r="A204" i="25"/>
  <c r="B203" i="25"/>
  <c r="E203" i="25"/>
  <c r="H203" i="25"/>
  <c r="F321" i="26"/>
  <c r="C321" i="26"/>
  <c r="G321" i="26"/>
  <c r="H321" i="26"/>
  <c r="D321" i="26"/>
  <c r="B322" i="26"/>
  <c r="E322" i="26"/>
  <c r="A323" i="26"/>
  <c r="Q204" i="14"/>
  <c r="B204" i="14"/>
  <c r="H204" i="14"/>
  <c r="E204" i="14"/>
  <c r="A205" i="14"/>
  <c r="K204" i="14"/>
  <c r="N204" i="14"/>
  <c r="T203" i="14"/>
  <c r="C203" i="14"/>
  <c r="P203" i="14"/>
  <c r="R203" i="14"/>
  <c r="G203" i="14"/>
  <c r="S203" i="14"/>
  <c r="O203" i="14"/>
  <c r="F203" i="14"/>
  <c r="J203" i="14"/>
  <c r="L203" i="14"/>
  <c r="I203" i="14"/>
  <c r="D203" i="14"/>
  <c r="M203" i="14"/>
  <c r="D263" i="17"/>
  <c r="A264" i="17"/>
  <c r="D263" i="34"/>
  <c r="C263" i="34"/>
  <c r="G263" i="34"/>
  <c r="F263" i="34"/>
  <c r="A265" i="34"/>
  <c r="E264" i="34"/>
  <c r="B264" i="34"/>
  <c r="A201" i="3"/>
  <c r="E200" i="3"/>
  <c r="B200" i="3"/>
  <c r="D199" i="3"/>
  <c r="H199" i="3"/>
  <c r="C199" i="3"/>
  <c r="F199" i="3"/>
  <c r="G199" i="3"/>
  <c r="A195" i="2"/>
  <c r="E194" i="2"/>
  <c r="B194" i="2"/>
  <c r="H194" i="2"/>
  <c r="K193" i="2"/>
  <c r="C193" i="2"/>
  <c r="F193" i="2"/>
  <c r="J193" i="2"/>
  <c r="D193" i="2"/>
  <c r="I193" i="2"/>
  <c r="G193" i="2"/>
  <c r="F62" i="5"/>
  <c r="H62" i="5"/>
  <c r="G62" i="5"/>
  <c r="E63" i="12"/>
  <c r="A64" i="12"/>
  <c r="Q63" i="12"/>
  <c r="N63" i="12"/>
  <c r="K63" i="12"/>
  <c r="H63" i="12"/>
  <c r="B63" i="12"/>
  <c r="E63" i="10"/>
  <c r="B63" i="10"/>
  <c r="H63" i="10"/>
  <c r="K63" i="10"/>
  <c r="A64" i="10"/>
  <c r="C62" i="5"/>
  <c r="D62" i="5"/>
  <c r="F61" i="9"/>
  <c r="G61" i="9"/>
  <c r="H61" i="9"/>
  <c r="D61" i="9"/>
  <c r="C61" i="9"/>
  <c r="B62" i="9"/>
  <c r="E62" i="9"/>
  <c r="A63" i="9"/>
  <c r="T62" i="12"/>
  <c r="O62" i="12"/>
  <c r="D62" i="12"/>
  <c r="M62" i="12"/>
  <c r="G62" i="12"/>
  <c r="R62" i="12"/>
  <c r="C62" i="12"/>
  <c r="J62" i="12"/>
  <c r="P62" i="12"/>
  <c r="F62" i="12"/>
  <c r="L62" i="12"/>
  <c r="I62" i="12"/>
  <c r="S62" i="12"/>
  <c r="E63" i="5"/>
  <c r="B63" i="5"/>
  <c r="A64" i="5"/>
  <c r="L62" i="10"/>
  <c r="M62" i="10"/>
  <c r="J62" i="10"/>
  <c r="I62" i="10"/>
  <c r="N62" i="10"/>
  <c r="F62" i="10"/>
  <c r="D62" i="10"/>
  <c r="C62" i="10"/>
  <c r="G62" i="10"/>
  <c r="K63" i="8"/>
  <c r="B63" i="8"/>
  <c r="H63" i="8"/>
  <c r="A64" i="8"/>
  <c r="E63" i="8"/>
  <c r="L62" i="8"/>
  <c r="M62" i="8"/>
  <c r="D62" i="8"/>
  <c r="F62" i="8"/>
  <c r="I62" i="8"/>
  <c r="C62" i="8"/>
  <c r="G62" i="8"/>
  <c r="J62" i="8"/>
  <c r="N62" i="8"/>
  <c r="I188" i="32"/>
  <c r="F190" i="32"/>
  <c r="B190" i="32"/>
  <c r="A191" i="32"/>
  <c r="H189" i="32"/>
  <c r="G189" i="32"/>
  <c r="E189" i="32"/>
  <c r="C189" i="32"/>
  <c r="D189" i="32" s="1"/>
  <c r="CY514" i="24" l="1"/>
  <c r="CT514" i="24"/>
  <c r="CW514" i="24"/>
  <c r="CX514" i="24"/>
  <c r="CU514" i="24"/>
  <c r="CR516" i="24"/>
  <c r="CV516" i="24" s="1"/>
  <c r="CS515" i="24"/>
  <c r="CD580" i="24"/>
  <c r="CB580" i="24"/>
  <c r="CE580" i="24"/>
  <c r="CF580" i="24"/>
  <c r="CA580" i="24"/>
  <c r="BZ581" i="24"/>
  <c r="CC581" i="24"/>
  <c r="BY582" i="24"/>
  <c r="AU383" i="24"/>
  <c r="AI383" i="24"/>
  <c r="AH384" i="24"/>
  <c r="AX383" i="24"/>
  <c r="AR383" i="24"/>
  <c r="AO383" i="24"/>
  <c r="AL383" i="24"/>
  <c r="BD382" i="24"/>
  <c r="AQ382" i="24"/>
  <c r="AS382" i="24"/>
  <c r="BE382" i="24"/>
  <c r="AK382" i="24"/>
  <c r="AJ382" i="24"/>
  <c r="AP382" i="24"/>
  <c r="AV382" i="24"/>
  <c r="AY382" i="24"/>
  <c r="AN382" i="24"/>
  <c r="AW382" i="24"/>
  <c r="AM382" i="24"/>
  <c r="AT382" i="24"/>
  <c r="AZ382" i="24"/>
  <c r="BA382" i="24"/>
  <c r="C322" i="26"/>
  <c r="D322" i="26"/>
  <c r="F322" i="26"/>
  <c r="G322" i="26"/>
  <c r="H322" i="26"/>
  <c r="D203" i="25"/>
  <c r="J203" i="25"/>
  <c r="I203" i="25"/>
  <c r="F203" i="25"/>
  <c r="G203" i="25"/>
  <c r="C203" i="25"/>
  <c r="K203" i="25"/>
  <c r="B204" i="25"/>
  <c r="A205" i="25"/>
  <c r="H204" i="25"/>
  <c r="E204" i="25"/>
  <c r="B323" i="26"/>
  <c r="A324" i="26"/>
  <c r="E323" i="26"/>
  <c r="E205" i="14"/>
  <c r="K205" i="14"/>
  <c r="N205" i="14"/>
  <c r="A206" i="14"/>
  <c r="H205" i="14"/>
  <c r="Q205" i="14"/>
  <c r="B205" i="14"/>
  <c r="T204" i="14"/>
  <c r="G204" i="14"/>
  <c r="P204" i="14"/>
  <c r="L204" i="14"/>
  <c r="J204" i="14"/>
  <c r="S204" i="14"/>
  <c r="I204" i="14"/>
  <c r="O204" i="14"/>
  <c r="R204" i="14"/>
  <c r="M204" i="14"/>
  <c r="D204" i="14"/>
  <c r="C204" i="14"/>
  <c r="F204" i="14"/>
  <c r="D264" i="17"/>
  <c r="A265" i="17"/>
  <c r="E265" i="34"/>
  <c r="A266" i="34"/>
  <c r="B265" i="34"/>
  <c r="G264" i="34"/>
  <c r="F264" i="34"/>
  <c r="D264" i="34"/>
  <c r="C264" i="34"/>
  <c r="C200" i="3"/>
  <c r="D200" i="3"/>
  <c r="H200" i="3"/>
  <c r="F200" i="3"/>
  <c r="G200" i="3"/>
  <c r="E201" i="3"/>
  <c r="A202" i="3"/>
  <c r="B201" i="3"/>
  <c r="G194" i="2"/>
  <c r="D194" i="2"/>
  <c r="I194" i="2"/>
  <c r="K194" i="2"/>
  <c r="F194" i="2"/>
  <c r="J194" i="2"/>
  <c r="C194" i="2"/>
  <c r="H195" i="2"/>
  <c r="B195" i="2"/>
  <c r="A196" i="2"/>
  <c r="E195" i="2"/>
  <c r="C62" i="9"/>
  <c r="D62" i="9"/>
  <c r="H62" i="9"/>
  <c r="G62" i="9"/>
  <c r="F62" i="9"/>
  <c r="G63" i="8"/>
  <c r="I63" i="8"/>
  <c r="C63" i="8"/>
  <c r="D63" i="8"/>
  <c r="J63" i="8"/>
  <c r="L63" i="8"/>
  <c r="F63" i="8"/>
  <c r="N63" i="8"/>
  <c r="M63" i="8"/>
  <c r="B64" i="10"/>
  <c r="K64" i="10"/>
  <c r="A65" i="10"/>
  <c r="H64" i="10"/>
  <c r="E64" i="10"/>
  <c r="N63" i="10"/>
  <c r="C63" i="10"/>
  <c r="D63" i="10"/>
  <c r="G63" i="10"/>
  <c r="I63" i="10"/>
  <c r="F63" i="10"/>
  <c r="L63" i="10"/>
  <c r="J63" i="10"/>
  <c r="M63" i="10"/>
  <c r="K64" i="8"/>
  <c r="H64" i="8"/>
  <c r="E64" i="8"/>
  <c r="B64" i="8"/>
  <c r="A65" i="8"/>
  <c r="T63" i="12"/>
  <c r="C63" i="12"/>
  <c r="I63" i="12"/>
  <c r="L63" i="12"/>
  <c r="J63" i="12"/>
  <c r="M63" i="12"/>
  <c r="G63" i="12"/>
  <c r="R63" i="12"/>
  <c r="D63" i="12"/>
  <c r="F63" i="12"/>
  <c r="O63" i="12"/>
  <c r="P63" i="12"/>
  <c r="S63" i="12"/>
  <c r="A64" i="9"/>
  <c r="B63" i="9"/>
  <c r="E63" i="9"/>
  <c r="D63" i="5"/>
  <c r="C63" i="5"/>
  <c r="B64" i="12"/>
  <c r="E64" i="12"/>
  <c r="A65" i="12"/>
  <c r="H64" i="12"/>
  <c r="K64" i="12"/>
  <c r="N64" i="12"/>
  <c r="Q64" i="12"/>
  <c r="B64" i="5"/>
  <c r="E64" i="5"/>
  <c r="A65" i="5"/>
  <c r="F63" i="5"/>
  <c r="H63" i="5"/>
  <c r="G63" i="5"/>
  <c r="I189" i="32"/>
  <c r="F191" i="32"/>
  <c r="B191" i="32"/>
  <c r="A192" i="32"/>
  <c r="C190" i="32"/>
  <c r="D190" i="32" s="1"/>
  <c r="E190" i="32"/>
  <c r="H190" i="32"/>
  <c r="G190" i="32"/>
  <c r="CW515" i="24" l="1"/>
  <c r="CX515" i="24"/>
  <c r="CY515" i="24"/>
  <c r="CT515" i="24"/>
  <c r="CU515" i="24"/>
  <c r="CS516" i="24"/>
  <c r="CR517" i="24"/>
  <c r="CV517" i="24" s="1"/>
  <c r="CC582" i="24"/>
  <c r="BY583" i="24"/>
  <c r="BZ582" i="24"/>
  <c r="CA581" i="24"/>
  <c r="CB581" i="24"/>
  <c r="CD581" i="24"/>
  <c r="CE581" i="24"/>
  <c r="CF581" i="24"/>
  <c r="AL384" i="24"/>
  <c r="AI384" i="24"/>
  <c r="AO384" i="24"/>
  <c r="AU384" i="24"/>
  <c r="AH385" i="24"/>
  <c r="AR384" i="24"/>
  <c r="AX384" i="24"/>
  <c r="AM383" i="24"/>
  <c r="AK383" i="24"/>
  <c r="AP383" i="24"/>
  <c r="AS383" i="24"/>
  <c r="AT383" i="24"/>
  <c r="AV383" i="24"/>
  <c r="AQ383" i="24"/>
  <c r="BD383" i="24"/>
  <c r="BA383" i="24"/>
  <c r="AJ383" i="24"/>
  <c r="AW383" i="24"/>
  <c r="AY383" i="24"/>
  <c r="AZ383" i="24"/>
  <c r="AN383" i="24"/>
  <c r="BE383" i="24"/>
  <c r="B324" i="26"/>
  <c r="E324" i="26"/>
  <c r="A325" i="26"/>
  <c r="H205" i="25"/>
  <c r="B205" i="25"/>
  <c r="A206" i="25"/>
  <c r="E205" i="25"/>
  <c r="C323" i="26"/>
  <c r="D323" i="26"/>
  <c r="F323" i="26"/>
  <c r="G323" i="26"/>
  <c r="H323" i="26"/>
  <c r="G204" i="25"/>
  <c r="I204" i="25"/>
  <c r="J204" i="25"/>
  <c r="K204" i="25"/>
  <c r="C204" i="25"/>
  <c r="D204" i="25"/>
  <c r="F204" i="25"/>
  <c r="B206" i="14"/>
  <c r="K206" i="14"/>
  <c r="A207" i="14"/>
  <c r="N206" i="14"/>
  <c r="Q206" i="14"/>
  <c r="E206" i="14"/>
  <c r="H206" i="14"/>
  <c r="T205" i="14"/>
  <c r="M205" i="14"/>
  <c r="P205" i="14"/>
  <c r="R205" i="14"/>
  <c r="J205" i="14"/>
  <c r="O205" i="14"/>
  <c r="G205" i="14"/>
  <c r="C205" i="14"/>
  <c r="D205" i="14"/>
  <c r="F205" i="14"/>
  <c r="L205" i="14"/>
  <c r="S205" i="14"/>
  <c r="I205" i="14"/>
  <c r="D265" i="17"/>
  <c r="A266" i="17"/>
  <c r="G265" i="34"/>
  <c r="F265" i="34"/>
  <c r="C265" i="34"/>
  <c r="D265" i="34"/>
  <c r="A267" i="34"/>
  <c r="B266" i="34"/>
  <c r="E266" i="34"/>
  <c r="A203" i="3"/>
  <c r="E202" i="3"/>
  <c r="B202" i="3"/>
  <c r="C201" i="3"/>
  <c r="D201" i="3"/>
  <c r="H201" i="3"/>
  <c r="F201" i="3"/>
  <c r="G201" i="3"/>
  <c r="H196" i="2"/>
  <c r="E196" i="2"/>
  <c r="B196" i="2"/>
  <c r="A197" i="2"/>
  <c r="K195" i="2"/>
  <c r="F195" i="2"/>
  <c r="J195" i="2"/>
  <c r="I195" i="2"/>
  <c r="D195" i="2"/>
  <c r="G195" i="2"/>
  <c r="C195" i="2"/>
  <c r="G63" i="9"/>
  <c r="H63" i="9"/>
  <c r="F63" i="9"/>
  <c r="E65" i="10"/>
  <c r="H65" i="10"/>
  <c r="B65" i="10"/>
  <c r="K65" i="10"/>
  <c r="A66" i="10"/>
  <c r="A66" i="5"/>
  <c r="B65" i="5"/>
  <c r="E65" i="5"/>
  <c r="I64" i="8"/>
  <c r="D64" i="8"/>
  <c r="J64" i="8"/>
  <c r="M64" i="8"/>
  <c r="C64" i="8"/>
  <c r="F64" i="8"/>
  <c r="G64" i="8"/>
  <c r="N64" i="8"/>
  <c r="L64" i="8"/>
  <c r="H64" i="5"/>
  <c r="F64" i="5"/>
  <c r="G64" i="5"/>
  <c r="H65" i="12"/>
  <c r="Q65" i="12"/>
  <c r="B65" i="12"/>
  <c r="N65" i="12"/>
  <c r="K65" i="12"/>
  <c r="E65" i="12"/>
  <c r="A66" i="12"/>
  <c r="G64" i="10"/>
  <c r="L64" i="10"/>
  <c r="J64" i="10"/>
  <c r="N64" i="10"/>
  <c r="F64" i="10"/>
  <c r="C64" i="10"/>
  <c r="D64" i="10"/>
  <c r="I64" i="10"/>
  <c r="M64" i="10"/>
  <c r="D64" i="5"/>
  <c r="C64" i="5"/>
  <c r="E64" i="9"/>
  <c r="B64" i="9"/>
  <c r="A65" i="9"/>
  <c r="T64" i="12"/>
  <c r="G64" i="12"/>
  <c r="P64" i="12"/>
  <c r="R64" i="12"/>
  <c r="J64" i="12"/>
  <c r="I64" i="12"/>
  <c r="S64" i="12"/>
  <c r="C64" i="12"/>
  <c r="D64" i="12"/>
  <c r="L64" i="12"/>
  <c r="M64" i="12"/>
  <c r="O64" i="12"/>
  <c r="F64" i="12"/>
  <c r="D63" i="9"/>
  <c r="C63" i="9"/>
  <c r="B65" i="8"/>
  <c r="E65" i="8"/>
  <c r="K65" i="8"/>
  <c r="A66" i="8"/>
  <c r="H65" i="8"/>
  <c r="I190" i="32"/>
  <c r="A193" i="32"/>
  <c r="B192" i="32"/>
  <c r="F192" i="32"/>
  <c r="C191" i="32"/>
  <c r="D191" i="32" s="1"/>
  <c r="E191" i="32"/>
  <c r="H191" i="32"/>
  <c r="G191" i="32"/>
  <c r="CR518" i="24" l="1"/>
  <c r="CV518" i="24" s="1"/>
  <c r="CS517" i="24"/>
  <c r="CX516" i="24"/>
  <c r="CY516" i="24"/>
  <c r="CT516" i="24"/>
  <c r="CW516" i="24"/>
  <c r="CU516" i="24"/>
  <c r="CE582" i="24"/>
  <c r="CD582" i="24"/>
  <c r="CF582" i="24"/>
  <c r="CB582" i="24"/>
  <c r="CA582" i="24"/>
  <c r="BZ583" i="24"/>
  <c r="BY584" i="24"/>
  <c r="CC583" i="24"/>
  <c r="AL385" i="24"/>
  <c r="AO385" i="24"/>
  <c r="AI385" i="24"/>
  <c r="AU385" i="24"/>
  <c r="AX385" i="24"/>
  <c r="AH386" i="24"/>
  <c r="AR385" i="24"/>
  <c r="AJ384" i="24"/>
  <c r="AM384" i="24"/>
  <c r="AK384" i="24"/>
  <c r="AY384" i="24"/>
  <c r="AZ384" i="24"/>
  <c r="BA384" i="24"/>
  <c r="AS384" i="24"/>
  <c r="AN384" i="24"/>
  <c r="AP384" i="24"/>
  <c r="AV384" i="24"/>
  <c r="BE384" i="24"/>
  <c r="AW384" i="24"/>
  <c r="BD384" i="24"/>
  <c r="AT384" i="24"/>
  <c r="AQ384" i="24"/>
  <c r="E206" i="25"/>
  <c r="B206" i="25"/>
  <c r="A207" i="25"/>
  <c r="H206" i="25"/>
  <c r="C205" i="25"/>
  <c r="D205" i="25"/>
  <c r="I205" i="25"/>
  <c r="J205" i="25"/>
  <c r="K205" i="25"/>
  <c r="F205" i="25"/>
  <c r="G205" i="25"/>
  <c r="E325" i="26"/>
  <c r="A326" i="26"/>
  <c r="B325" i="26"/>
  <c r="F324" i="26"/>
  <c r="D324" i="26"/>
  <c r="G324" i="26"/>
  <c r="C324" i="26"/>
  <c r="H324" i="26"/>
  <c r="N207" i="14"/>
  <c r="A208" i="14"/>
  <c r="K207" i="14"/>
  <c r="B207" i="14"/>
  <c r="Q207" i="14"/>
  <c r="E207" i="14"/>
  <c r="H207" i="14"/>
  <c r="T206" i="14"/>
  <c r="D206" i="14"/>
  <c r="S206" i="14"/>
  <c r="I206" i="14"/>
  <c r="C206" i="14"/>
  <c r="F206" i="14"/>
  <c r="G206" i="14"/>
  <c r="J206" i="14"/>
  <c r="L206" i="14"/>
  <c r="R206" i="14"/>
  <c r="O206" i="14"/>
  <c r="P206" i="14"/>
  <c r="M206" i="14"/>
  <c r="D266" i="17"/>
  <c r="A267" i="17"/>
  <c r="G266" i="34"/>
  <c r="C266" i="34"/>
  <c r="F266" i="34"/>
  <c r="D266" i="34"/>
  <c r="E267" i="34"/>
  <c r="B267" i="34"/>
  <c r="A268" i="34"/>
  <c r="H202" i="3"/>
  <c r="D202" i="3"/>
  <c r="C202" i="3"/>
  <c r="G202" i="3"/>
  <c r="F202" i="3"/>
  <c r="B203" i="3"/>
  <c r="A204" i="3"/>
  <c r="E203" i="3"/>
  <c r="E197" i="2"/>
  <c r="A198" i="2"/>
  <c r="B197" i="2"/>
  <c r="H197" i="2"/>
  <c r="F196" i="2"/>
  <c r="I196" i="2"/>
  <c r="C196" i="2"/>
  <c r="D196" i="2"/>
  <c r="G196" i="2"/>
  <c r="J196" i="2"/>
  <c r="K196" i="2"/>
  <c r="T65" i="12"/>
  <c r="D65" i="12"/>
  <c r="L65" i="12"/>
  <c r="M65" i="12"/>
  <c r="I65" i="12"/>
  <c r="J65" i="12"/>
  <c r="O65" i="12"/>
  <c r="S65" i="12"/>
  <c r="F65" i="12"/>
  <c r="G65" i="12"/>
  <c r="R65" i="12"/>
  <c r="P65" i="12"/>
  <c r="C65" i="12"/>
  <c r="A67" i="8"/>
  <c r="B66" i="8"/>
  <c r="H66" i="8"/>
  <c r="E66" i="8"/>
  <c r="K66" i="8"/>
  <c r="A66" i="9"/>
  <c r="E65" i="9"/>
  <c r="B65" i="9"/>
  <c r="D64" i="9"/>
  <c r="C64" i="9"/>
  <c r="H65" i="5"/>
  <c r="F65" i="5"/>
  <c r="G65" i="5"/>
  <c r="F64" i="9"/>
  <c r="H64" i="9"/>
  <c r="G64" i="9"/>
  <c r="D65" i="5"/>
  <c r="C65" i="5"/>
  <c r="I65" i="8"/>
  <c r="J65" i="8"/>
  <c r="N65" i="8"/>
  <c r="M65" i="8"/>
  <c r="L65" i="8"/>
  <c r="F65" i="8"/>
  <c r="G65" i="8"/>
  <c r="D65" i="8"/>
  <c r="C65" i="8"/>
  <c r="K66" i="10"/>
  <c r="E66" i="10"/>
  <c r="B66" i="10"/>
  <c r="A67" i="10"/>
  <c r="H66" i="10"/>
  <c r="C65" i="10"/>
  <c r="J65" i="10"/>
  <c r="N65" i="10"/>
  <c r="I65" i="10"/>
  <c r="L65" i="10"/>
  <c r="D65" i="10"/>
  <c r="F65" i="10"/>
  <c r="M65" i="10"/>
  <c r="G65" i="10"/>
  <c r="K66" i="12"/>
  <c r="E66" i="12"/>
  <c r="Q66" i="12"/>
  <c r="H66" i="12"/>
  <c r="B66" i="12"/>
  <c r="A67" i="12"/>
  <c r="N66" i="12"/>
  <c r="B66" i="5"/>
  <c r="E66" i="5"/>
  <c r="A67" i="5"/>
  <c r="I191" i="32"/>
  <c r="H192" i="32"/>
  <c r="G192" i="32"/>
  <c r="E192" i="32"/>
  <c r="C192" i="32"/>
  <c r="D192" i="32" s="1"/>
  <c r="B193" i="32"/>
  <c r="A194" i="32"/>
  <c r="F193" i="32"/>
  <c r="CX517" i="24" l="1"/>
  <c r="CY517" i="24"/>
  <c r="CT517" i="24"/>
  <c r="CW517" i="24"/>
  <c r="CU517" i="24"/>
  <c r="CS518" i="24"/>
  <c r="CR519" i="24"/>
  <c r="CV519" i="24" s="1"/>
  <c r="BZ584" i="24"/>
  <c r="BY585" i="24"/>
  <c r="CC584" i="24"/>
  <c r="CD583" i="24"/>
  <c r="CE583" i="24"/>
  <c r="CF583" i="24"/>
  <c r="CA583" i="24"/>
  <c r="CB583" i="24"/>
  <c r="AO386" i="24"/>
  <c r="AH387" i="24"/>
  <c r="AR386" i="24"/>
  <c r="AX386" i="24"/>
  <c r="AU386" i="24"/>
  <c r="AL386" i="24"/>
  <c r="AI386" i="24"/>
  <c r="AQ385" i="24"/>
  <c r="AM385" i="24"/>
  <c r="AN385" i="24"/>
  <c r="AP385" i="24"/>
  <c r="AY385" i="24"/>
  <c r="AW385" i="24"/>
  <c r="AS385" i="24"/>
  <c r="BE385" i="24"/>
  <c r="AJ385" i="24"/>
  <c r="BD385" i="24"/>
  <c r="AZ385" i="24"/>
  <c r="BA385" i="24"/>
  <c r="AK385" i="24"/>
  <c r="AV385" i="24"/>
  <c r="AT385" i="24"/>
  <c r="G325" i="26"/>
  <c r="F325" i="26"/>
  <c r="H325" i="26"/>
  <c r="C325" i="26"/>
  <c r="D325" i="26"/>
  <c r="E326" i="26"/>
  <c r="A327" i="26"/>
  <c r="B326" i="26"/>
  <c r="H207" i="25"/>
  <c r="B207" i="25"/>
  <c r="E207" i="25"/>
  <c r="A208" i="25"/>
  <c r="C206" i="25"/>
  <c r="F206" i="25"/>
  <c r="G206" i="25"/>
  <c r="I206" i="25"/>
  <c r="J206" i="25"/>
  <c r="D206" i="25"/>
  <c r="K206" i="25"/>
  <c r="T207" i="14"/>
  <c r="J207" i="14"/>
  <c r="L207" i="14"/>
  <c r="F207" i="14"/>
  <c r="M207" i="14"/>
  <c r="O207" i="14"/>
  <c r="D207" i="14"/>
  <c r="C207" i="14"/>
  <c r="P207" i="14"/>
  <c r="R207" i="14"/>
  <c r="I207" i="14"/>
  <c r="S207" i="14"/>
  <c r="G207" i="14"/>
  <c r="N208" i="14"/>
  <c r="Q208" i="14"/>
  <c r="A209" i="14"/>
  <c r="E208" i="14"/>
  <c r="B208" i="14"/>
  <c r="H208" i="14"/>
  <c r="K208" i="14"/>
  <c r="D267" i="17"/>
  <c r="A268" i="17"/>
  <c r="D267" i="34"/>
  <c r="C267" i="34"/>
  <c r="F267" i="34"/>
  <c r="G267" i="34"/>
  <c r="B268" i="34"/>
  <c r="E268" i="34"/>
  <c r="A269" i="34"/>
  <c r="E204" i="3"/>
  <c r="B204" i="3"/>
  <c r="A205" i="3"/>
  <c r="C203" i="3"/>
  <c r="H203" i="3"/>
  <c r="D203" i="3"/>
  <c r="G203" i="3"/>
  <c r="F203" i="3"/>
  <c r="K197" i="2"/>
  <c r="J197" i="2"/>
  <c r="F197" i="2"/>
  <c r="D197" i="2"/>
  <c r="I197" i="2"/>
  <c r="G197" i="2"/>
  <c r="C197" i="2"/>
  <c r="B198" i="2"/>
  <c r="H198" i="2"/>
  <c r="E198" i="2"/>
  <c r="A199" i="2"/>
  <c r="C66" i="5"/>
  <c r="D66" i="5"/>
  <c r="B67" i="5"/>
  <c r="A68" i="5"/>
  <c r="E67" i="5"/>
  <c r="B67" i="12"/>
  <c r="Q67" i="12"/>
  <c r="N67" i="12"/>
  <c r="A68" i="12"/>
  <c r="E67" i="12"/>
  <c r="K67" i="12"/>
  <c r="H67" i="12"/>
  <c r="G66" i="8"/>
  <c r="C66" i="8"/>
  <c r="I66" i="8"/>
  <c r="D66" i="8"/>
  <c r="M66" i="8"/>
  <c r="L66" i="8"/>
  <c r="F66" i="8"/>
  <c r="J66" i="8"/>
  <c r="N66" i="8"/>
  <c r="B67" i="8"/>
  <c r="A68" i="8"/>
  <c r="E67" i="8"/>
  <c r="H67" i="8"/>
  <c r="K67" i="8"/>
  <c r="H67" i="10"/>
  <c r="A68" i="10"/>
  <c r="K67" i="10"/>
  <c r="B67" i="10"/>
  <c r="E67" i="10"/>
  <c r="G66" i="5"/>
  <c r="F66" i="5"/>
  <c r="H66" i="5"/>
  <c r="C65" i="9"/>
  <c r="D65" i="9"/>
  <c r="A67" i="9"/>
  <c r="E66" i="9"/>
  <c r="B66" i="9"/>
  <c r="M66" i="10"/>
  <c r="G66" i="10"/>
  <c r="I66" i="10"/>
  <c r="J66" i="10"/>
  <c r="N66" i="10"/>
  <c r="C66" i="10"/>
  <c r="L66" i="10"/>
  <c r="D66" i="10"/>
  <c r="F66" i="10"/>
  <c r="T66" i="12"/>
  <c r="J66" i="12"/>
  <c r="G66" i="12"/>
  <c r="C66" i="12"/>
  <c r="D66" i="12"/>
  <c r="M66" i="12"/>
  <c r="I66" i="12"/>
  <c r="L66" i="12"/>
  <c r="F66" i="12"/>
  <c r="S66" i="12"/>
  <c r="R66" i="12"/>
  <c r="P66" i="12"/>
  <c r="O66" i="12"/>
  <c r="F65" i="9"/>
  <c r="H65" i="9"/>
  <c r="G65" i="9"/>
  <c r="I192" i="32"/>
  <c r="F194" i="32"/>
  <c r="A195" i="32"/>
  <c r="B194" i="32"/>
  <c r="H193" i="32"/>
  <c r="G193" i="32"/>
  <c r="C193" i="32"/>
  <c r="D193" i="32" s="1"/>
  <c r="E193" i="32"/>
  <c r="CR520" i="24" l="1"/>
  <c r="CV520" i="24" s="1"/>
  <c r="CS519" i="24"/>
  <c r="CX518" i="24"/>
  <c r="CW518" i="24"/>
  <c r="CU518" i="24"/>
  <c r="CT518" i="24"/>
  <c r="CY518" i="24"/>
  <c r="BY586" i="24"/>
  <c r="CC585" i="24"/>
  <c r="BZ585" i="24"/>
  <c r="CD584" i="24"/>
  <c r="CA584" i="24"/>
  <c r="CB584" i="24"/>
  <c r="CF584" i="24"/>
  <c r="CE584" i="24"/>
  <c r="AZ386" i="24"/>
  <c r="BA386" i="24"/>
  <c r="AS386" i="24"/>
  <c r="BD386" i="24"/>
  <c r="BE386" i="24"/>
  <c r="AV386" i="24"/>
  <c r="AP386" i="24"/>
  <c r="AJ386" i="24"/>
  <c r="AW386" i="24"/>
  <c r="AM386" i="24"/>
  <c r="AN386" i="24"/>
  <c r="AK386" i="24"/>
  <c r="AT386" i="24"/>
  <c r="AY386" i="24"/>
  <c r="AQ386" i="24"/>
  <c r="AL387" i="24"/>
  <c r="AO387" i="24"/>
  <c r="AU387" i="24"/>
  <c r="AR387" i="24"/>
  <c r="AX387" i="24"/>
  <c r="AH388" i="24"/>
  <c r="AI387" i="24"/>
  <c r="K207" i="25"/>
  <c r="G207" i="25"/>
  <c r="D207" i="25"/>
  <c r="F207" i="25"/>
  <c r="J207" i="25"/>
  <c r="I207" i="25"/>
  <c r="C207" i="25"/>
  <c r="F326" i="26"/>
  <c r="G326" i="26"/>
  <c r="H326" i="26"/>
  <c r="D326" i="26"/>
  <c r="C326" i="26"/>
  <c r="E327" i="26"/>
  <c r="A328" i="26"/>
  <c r="B327" i="26"/>
  <c r="H208" i="25"/>
  <c r="B208" i="25"/>
  <c r="A209" i="25"/>
  <c r="E208" i="25"/>
  <c r="A210" i="14"/>
  <c r="E209" i="14"/>
  <c r="H209" i="14"/>
  <c r="K209" i="14"/>
  <c r="Q209" i="14"/>
  <c r="B209" i="14"/>
  <c r="N209" i="14"/>
  <c r="T208" i="14"/>
  <c r="O208" i="14"/>
  <c r="D208" i="14"/>
  <c r="P208" i="14"/>
  <c r="C208" i="14"/>
  <c r="G208" i="14"/>
  <c r="R208" i="14"/>
  <c r="S208" i="14"/>
  <c r="I208" i="14"/>
  <c r="J208" i="14"/>
  <c r="F208" i="14"/>
  <c r="L208" i="14"/>
  <c r="M208" i="14"/>
  <c r="D268" i="17"/>
  <c r="A269" i="17"/>
  <c r="F268" i="34"/>
  <c r="D268" i="34"/>
  <c r="C268" i="34"/>
  <c r="G268" i="34"/>
  <c r="E269" i="34"/>
  <c r="B269" i="34"/>
  <c r="A270" i="34"/>
  <c r="E205" i="3"/>
  <c r="A206" i="3"/>
  <c r="B205" i="3"/>
  <c r="D204" i="3"/>
  <c r="C204" i="3"/>
  <c r="H204" i="3"/>
  <c r="F204" i="3"/>
  <c r="G204" i="3"/>
  <c r="A200" i="2"/>
  <c r="H199" i="2"/>
  <c r="E199" i="2"/>
  <c r="B199" i="2"/>
  <c r="C198" i="2"/>
  <c r="D198" i="2"/>
  <c r="I198" i="2"/>
  <c r="J198" i="2"/>
  <c r="F198" i="2"/>
  <c r="G198" i="2"/>
  <c r="K198" i="2"/>
  <c r="D67" i="10"/>
  <c r="G67" i="10"/>
  <c r="I67" i="10"/>
  <c r="L67" i="10"/>
  <c r="N67" i="10"/>
  <c r="F67" i="10"/>
  <c r="M67" i="10"/>
  <c r="J67" i="10"/>
  <c r="C67" i="10"/>
  <c r="E68" i="10"/>
  <c r="K68" i="10"/>
  <c r="H68" i="10"/>
  <c r="A69" i="10"/>
  <c r="B68" i="10"/>
  <c r="C67" i="8"/>
  <c r="D67" i="8"/>
  <c r="J67" i="8"/>
  <c r="L67" i="8"/>
  <c r="N67" i="8"/>
  <c r="G67" i="8"/>
  <c r="M67" i="8"/>
  <c r="F67" i="8"/>
  <c r="I67" i="8"/>
  <c r="E68" i="8"/>
  <c r="K68" i="8"/>
  <c r="B68" i="8"/>
  <c r="A69" i="8"/>
  <c r="H68" i="8"/>
  <c r="H68" i="12"/>
  <c r="B68" i="12"/>
  <c r="K68" i="12"/>
  <c r="N68" i="12"/>
  <c r="A69" i="12"/>
  <c r="E68" i="12"/>
  <c r="Q68" i="12"/>
  <c r="D66" i="9"/>
  <c r="C66" i="9"/>
  <c r="H66" i="9"/>
  <c r="F66" i="9"/>
  <c r="G66" i="9"/>
  <c r="T67" i="12"/>
  <c r="D67" i="12"/>
  <c r="G67" i="12"/>
  <c r="R67" i="12"/>
  <c r="I67" i="12"/>
  <c r="S67" i="12"/>
  <c r="L67" i="12"/>
  <c r="M67" i="12"/>
  <c r="O67" i="12"/>
  <c r="P67" i="12"/>
  <c r="C67" i="12"/>
  <c r="F67" i="12"/>
  <c r="J67" i="12"/>
  <c r="A69" i="5"/>
  <c r="B68" i="5"/>
  <c r="E68" i="5"/>
  <c r="A68" i="9"/>
  <c r="B67" i="9"/>
  <c r="E67" i="9"/>
  <c r="G67" i="5"/>
  <c r="F67" i="5"/>
  <c r="H67" i="5"/>
  <c r="D67" i="5"/>
  <c r="C67" i="5"/>
  <c r="I193" i="32"/>
  <c r="E194" i="32"/>
  <c r="C194" i="32"/>
  <c r="D194" i="32" s="1"/>
  <c r="A196" i="32"/>
  <c r="F195" i="32"/>
  <c r="B195" i="32"/>
  <c r="G194" i="32"/>
  <c r="H194" i="32"/>
  <c r="CW519" i="24" l="1"/>
  <c r="CX519" i="24"/>
  <c r="CY519" i="24"/>
  <c r="CU519" i="24"/>
  <c r="CT519" i="24"/>
  <c r="CR521" i="24"/>
  <c r="CV521" i="24" s="1"/>
  <c r="CS520" i="24"/>
  <c r="CA585" i="24"/>
  <c r="CD585" i="24"/>
  <c r="CE585" i="24"/>
  <c r="CB585" i="24"/>
  <c r="CF585" i="24"/>
  <c r="CC586" i="24"/>
  <c r="BY587" i="24"/>
  <c r="BZ586" i="24"/>
  <c r="AJ387" i="24"/>
  <c r="BD387" i="24"/>
  <c r="AK387" i="24"/>
  <c r="AQ387" i="24"/>
  <c r="AT387" i="24"/>
  <c r="AV387" i="24"/>
  <c r="AW387" i="24"/>
  <c r="AM387" i="24"/>
  <c r="AZ387" i="24"/>
  <c r="BA387" i="24"/>
  <c r="AY387" i="24"/>
  <c r="AS387" i="24"/>
  <c r="BE387" i="24"/>
  <c r="AN387" i="24"/>
  <c r="AP387" i="24"/>
  <c r="AL388" i="24"/>
  <c r="AO388" i="24"/>
  <c r="AX388" i="24"/>
  <c r="AR388" i="24"/>
  <c r="AU388" i="24"/>
  <c r="AH389" i="24"/>
  <c r="AI388" i="24"/>
  <c r="E209" i="25"/>
  <c r="H209" i="25"/>
  <c r="A210" i="25"/>
  <c r="B209" i="25"/>
  <c r="F327" i="26"/>
  <c r="G327" i="26"/>
  <c r="H327" i="26"/>
  <c r="D327" i="26"/>
  <c r="C327" i="26"/>
  <c r="I208" i="25"/>
  <c r="K208" i="25"/>
  <c r="J208" i="25"/>
  <c r="D208" i="25"/>
  <c r="C208" i="25"/>
  <c r="F208" i="25"/>
  <c r="G208" i="25"/>
  <c r="A329" i="26"/>
  <c r="E328" i="26"/>
  <c r="B328" i="26"/>
  <c r="T209" i="14"/>
  <c r="I209" i="14"/>
  <c r="J209" i="14"/>
  <c r="S209" i="14"/>
  <c r="O209" i="14"/>
  <c r="R209" i="14"/>
  <c r="C209" i="14"/>
  <c r="G209" i="14"/>
  <c r="L209" i="14"/>
  <c r="P209" i="14"/>
  <c r="F209" i="14"/>
  <c r="D209" i="14"/>
  <c r="M209" i="14"/>
  <c r="H210" i="14"/>
  <c r="A211" i="14"/>
  <c r="Q210" i="14"/>
  <c r="K210" i="14"/>
  <c r="E210" i="14"/>
  <c r="N210" i="14"/>
  <c r="B210" i="14"/>
  <c r="D269" i="17"/>
  <c r="A270" i="17"/>
  <c r="E270" i="34"/>
  <c r="A271" i="34"/>
  <c r="B270" i="34"/>
  <c r="G269" i="34"/>
  <c r="F269" i="34"/>
  <c r="D269" i="34"/>
  <c r="C269" i="34"/>
  <c r="C205" i="3"/>
  <c r="D205" i="3"/>
  <c r="H205" i="3"/>
  <c r="E206" i="3"/>
  <c r="A207" i="3"/>
  <c r="B206" i="3"/>
  <c r="F205" i="3"/>
  <c r="G205" i="3"/>
  <c r="C199" i="2"/>
  <c r="J199" i="2"/>
  <c r="I199" i="2"/>
  <c r="G199" i="2"/>
  <c r="D199" i="2"/>
  <c r="K199" i="2"/>
  <c r="F199" i="2"/>
  <c r="H200" i="2"/>
  <c r="A201" i="2"/>
  <c r="B200" i="2"/>
  <c r="E200" i="2"/>
  <c r="T68" i="12"/>
  <c r="F68" i="12"/>
  <c r="O68" i="12"/>
  <c r="L68" i="12"/>
  <c r="R68" i="12"/>
  <c r="S68" i="12"/>
  <c r="I68" i="12"/>
  <c r="J68" i="12"/>
  <c r="M68" i="12"/>
  <c r="C68" i="12"/>
  <c r="D68" i="12"/>
  <c r="P68" i="12"/>
  <c r="G68" i="12"/>
  <c r="H67" i="9"/>
  <c r="G67" i="9"/>
  <c r="F67" i="9"/>
  <c r="E69" i="8"/>
  <c r="H69" i="8"/>
  <c r="A70" i="8"/>
  <c r="B69" i="8"/>
  <c r="K69" i="8"/>
  <c r="C67" i="9"/>
  <c r="D67" i="9"/>
  <c r="D68" i="8"/>
  <c r="F68" i="8"/>
  <c r="G68" i="8"/>
  <c r="I68" i="8"/>
  <c r="J68" i="8"/>
  <c r="C68" i="8"/>
  <c r="L68" i="8"/>
  <c r="N68" i="8"/>
  <c r="M68" i="8"/>
  <c r="F68" i="5"/>
  <c r="H68" i="5"/>
  <c r="G68" i="5"/>
  <c r="C68" i="5"/>
  <c r="D68" i="5"/>
  <c r="E69" i="5"/>
  <c r="B69" i="5"/>
  <c r="A70" i="5"/>
  <c r="A69" i="9"/>
  <c r="E68" i="9"/>
  <c r="B68" i="9"/>
  <c r="H69" i="10"/>
  <c r="K69" i="10"/>
  <c r="A70" i="10"/>
  <c r="E69" i="10"/>
  <c r="B69" i="10"/>
  <c r="M68" i="10"/>
  <c r="G68" i="10"/>
  <c r="D68" i="10"/>
  <c r="F68" i="10"/>
  <c r="I68" i="10"/>
  <c r="N68" i="10"/>
  <c r="C68" i="10"/>
  <c r="J68" i="10"/>
  <c r="L68" i="10"/>
  <c r="K69" i="12"/>
  <c r="A70" i="12"/>
  <c r="E69" i="12"/>
  <c r="B69" i="12"/>
  <c r="H69" i="12"/>
  <c r="Q69" i="12"/>
  <c r="N69" i="12"/>
  <c r="I194" i="32"/>
  <c r="F196" i="32"/>
  <c r="A197" i="32"/>
  <c r="B196" i="32"/>
  <c r="C195" i="32"/>
  <c r="D195" i="32" s="1"/>
  <c r="E195" i="32"/>
  <c r="H195" i="32"/>
  <c r="G195" i="32"/>
  <c r="CT520" i="24" l="1"/>
  <c r="CW520" i="24"/>
  <c r="CY520" i="24"/>
  <c r="CU520" i="24"/>
  <c r="CX520" i="24"/>
  <c r="CS521" i="24"/>
  <c r="CR522" i="24"/>
  <c r="CV522" i="24" s="1"/>
  <c r="CE586" i="24"/>
  <c r="CA586" i="24"/>
  <c r="CB586" i="24"/>
  <c r="CD586" i="24"/>
  <c r="CF586" i="24"/>
  <c r="BZ587" i="24"/>
  <c r="BY588" i="24"/>
  <c r="CC587" i="24"/>
  <c r="AQ388" i="24"/>
  <c r="BD388" i="24"/>
  <c r="BE388" i="24"/>
  <c r="AM388" i="24"/>
  <c r="AP388" i="24"/>
  <c r="AN388" i="24"/>
  <c r="AT388" i="24"/>
  <c r="AJ388" i="24"/>
  <c r="AV388" i="24"/>
  <c r="AW388" i="24"/>
  <c r="BA388" i="24"/>
  <c r="AK388" i="24"/>
  <c r="AS388" i="24"/>
  <c r="AY388" i="24"/>
  <c r="AZ388" i="24"/>
  <c r="AO389" i="24"/>
  <c r="AH390" i="24"/>
  <c r="AL389" i="24"/>
  <c r="AI389" i="24"/>
  <c r="AR389" i="24"/>
  <c r="AU389" i="24"/>
  <c r="AX389" i="24"/>
  <c r="C328" i="26"/>
  <c r="D328" i="26"/>
  <c r="G328" i="26"/>
  <c r="F328" i="26"/>
  <c r="H328" i="26"/>
  <c r="C209" i="25"/>
  <c r="D209" i="25"/>
  <c r="I209" i="25"/>
  <c r="J209" i="25"/>
  <c r="F209" i="25"/>
  <c r="G209" i="25"/>
  <c r="K209" i="25"/>
  <c r="A211" i="25"/>
  <c r="E210" i="25"/>
  <c r="H210" i="25"/>
  <c r="B210" i="25"/>
  <c r="E329" i="26"/>
  <c r="B329" i="26"/>
  <c r="A330" i="26"/>
  <c r="K211" i="14"/>
  <c r="B211" i="14"/>
  <c r="N211" i="14"/>
  <c r="A212" i="14"/>
  <c r="H211" i="14"/>
  <c r="E211" i="14"/>
  <c r="Q211" i="14"/>
  <c r="T210" i="14"/>
  <c r="S210" i="14"/>
  <c r="G210" i="14"/>
  <c r="L210" i="14"/>
  <c r="R210" i="14"/>
  <c r="I210" i="14"/>
  <c r="J210" i="14"/>
  <c r="C210" i="14"/>
  <c r="F210" i="14"/>
  <c r="O210" i="14"/>
  <c r="D210" i="14"/>
  <c r="M210" i="14"/>
  <c r="P210" i="14"/>
  <c r="D270" i="17"/>
  <c r="A271" i="17"/>
  <c r="F270" i="34"/>
  <c r="D270" i="34"/>
  <c r="C270" i="34"/>
  <c r="G270" i="34"/>
  <c r="E271" i="34"/>
  <c r="A272" i="34"/>
  <c r="B271" i="34"/>
  <c r="C206" i="3"/>
  <c r="D206" i="3"/>
  <c r="H206" i="3"/>
  <c r="E207" i="3"/>
  <c r="B207" i="3"/>
  <c r="A208" i="3"/>
  <c r="F206" i="3"/>
  <c r="G206" i="3"/>
  <c r="F200" i="2"/>
  <c r="J200" i="2"/>
  <c r="I200" i="2"/>
  <c r="G200" i="2"/>
  <c r="K200" i="2"/>
  <c r="D200" i="2"/>
  <c r="C200" i="2"/>
  <c r="H201" i="2"/>
  <c r="B201" i="2"/>
  <c r="A202" i="2"/>
  <c r="E201" i="2"/>
  <c r="T69" i="12"/>
  <c r="J69" i="12"/>
  <c r="O69" i="12"/>
  <c r="F69" i="12"/>
  <c r="P69" i="12"/>
  <c r="I69" i="12"/>
  <c r="R69" i="12"/>
  <c r="C69" i="12"/>
  <c r="G69" i="12"/>
  <c r="M69" i="12"/>
  <c r="S69" i="12"/>
  <c r="D69" i="12"/>
  <c r="L69" i="12"/>
  <c r="C69" i="8"/>
  <c r="M69" i="8"/>
  <c r="D69" i="8"/>
  <c r="I69" i="8"/>
  <c r="G69" i="8"/>
  <c r="N69" i="8"/>
  <c r="F69" i="8"/>
  <c r="J69" i="8"/>
  <c r="L69" i="8"/>
  <c r="K70" i="8"/>
  <c r="B70" i="8"/>
  <c r="A71" i="8"/>
  <c r="E70" i="8"/>
  <c r="H70" i="8"/>
  <c r="E70" i="10"/>
  <c r="H70" i="10"/>
  <c r="A71" i="10"/>
  <c r="B70" i="10"/>
  <c r="K70" i="10"/>
  <c r="C68" i="9"/>
  <c r="D68" i="9"/>
  <c r="G68" i="9"/>
  <c r="F68" i="9"/>
  <c r="H68" i="9"/>
  <c r="E69" i="9"/>
  <c r="A70" i="9"/>
  <c r="B69" i="9"/>
  <c r="K70" i="12"/>
  <c r="A71" i="12"/>
  <c r="B70" i="12"/>
  <c r="E70" i="12"/>
  <c r="H70" i="12"/>
  <c r="Q70" i="12"/>
  <c r="N70" i="12"/>
  <c r="A71" i="5"/>
  <c r="B70" i="5"/>
  <c r="E70" i="5"/>
  <c r="F69" i="5"/>
  <c r="H69" i="5"/>
  <c r="G69" i="5"/>
  <c r="D69" i="10"/>
  <c r="L69" i="10"/>
  <c r="I69" i="10"/>
  <c r="J69" i="10"/>
  <c r="C69" i="10"/>
  <c r="N69" i="10"/>
  <c r="M69" i="10"/>
  <c r="F69" i="10"/>
  <c r="G69" i="10"/>
  <c r="C69" i="5"/>
  <c r="D69" i="5"/>
  <c r="I195" i="32"/>
  <c r="E196" i="32"/>
  <c r="C196" i="32"/>
  <c r="D196" i="32" s="1"/>
  <c r="F197" i="32"/>
  <c r="A198" i="32"/>
  <c r="B197" i="32"/>
  <c r="H196" i="32"/>
  <c r="G196" i="32"/>
  <c r="CR523" i="24" l="1"/>
  <c r="CV523" i="24" s="1"/>
  <c r="CS522" i="24"/>
  <c r="CT521" i="24"/>
  <c r="CU521" i="24"/>
  <c r="CW521" i="24"/>
  <c r="CX521" i="24"/>
  <c r="CY521" i="24"/>
  <c r="CC588" i="24"/>
  <c r="BY589" i="24"/>
  <c r="BZ588" i="24"/>
  <c r="CA587" i="24"/>
  <c r="CD587" i="24"/>
  <c r="CE587" i="24"/>
  <c r="CF587" i="24"/>
  <c r="CB587" i="24"/>
  <c r="AK389" i="24"/>
  <c r="BD389" i="24"/>
  <c r="AT389" i="24"/>
  <c r="AY389" i="24"/>
  <c r="AM389" i="24"/>
  <c r="BA389" i="24"/>
  <c r="AN389" i="24"/>
  <c r="AP389" i="24"/>
  <c r="AQ389" i="24"/>
  <c r="AS389" i="24"/>
  <c r="AW389" i="24"/>
  <c r="BE389" i="24"/>
  <c r="AZ389" i="24"/>
  <c r="AV389" i="24"/>
  <c r="AJ389" i="24"/>
  <c r="AO390" i="24"/>
  <c r="AR390" i="24"/>
  <c r="AI390" i="24"/>
  <c r="AL390" i="24"/>
  <c r="AU390" i="24"/>
  <c r="AH391" i="24"/>
  <c r="AX390" i="24"/>
  <c r="C210" i="25"/>
  <c r="G210" i="25"/>
  <c r="F210" i="25"/>
  <c r="D210" i="25"/>
  <c r="I210" i="25"/>
  <c r="J210" i="25"/>
  <c r="K210" i="25"/>
  <c r="B330" i="26"/>
  <c r="A331" i="26"/>
  <c r="E330" i="26"/>
  <c r="C329" i="26"/>
  <c r="D329" i="26"/>
  <c r="F329" i="26"/>
  <c r="H329" i="26"/>
  <c r="G329" i="26"/>
  <c r="B211" i="25"/>
  <c r="E211" i="25"/>
  <c r="A212" i="25"/>
  <c r="H211" i="25"/>
  <c r="E212" i="14"/>
  <c r="H212" i="14"/>
  <c r="A213" i="14"/>
  <c r="N212" i="14"/>
  <c r="K212" i="14"/>
  <c r="Q212" i="14"/>
  <c r="B212" i="14"/>
  <c r="T211" i="14"/>
  <c r="D211" i="14"/>
  <c r="M211" i="14"/>
  <c r="O211" i="14"/>
  <c r="J211" i="14"/>
  <c r="C211" i="14"/>
  <c r="I211" i="14"/>
  <c r="L211" i="14"/>
  <c r="G211" i="14"/>
  <c r="P211" i="14"/>
  <c r="R211" i="14"/>
  <c r="S211" i="14"/>
  <c r="F211" i="14"/>
  <c r="D271" i="17"/>
  <c r="A272" i="17"/>
  <c r="G271" i="34"/>
  <c r="F271" i="34"/>
  <c r="C271" i="34"/>
  <c r="D271" i="34"/>
  <c r="A273" i="34"/>
  <c r="E272" i="34"/>
  <c r="B272" i="34"/>
  <c r="B208" i="3"/>
  <c r="E208" i="3"/>
  <c r="A209" i="3"/>
  <c r="D207" i="3"/>
  <c r="H207" i="3"/>
  <c r="C207" i="3"/>
  <c r="G207" i="3"/>
  <c r="F207" i="3"/>
  <c r="H202" i="2"/>
  <c r="E202" i="2"/>
  <c r="A203" i="2"/>
  <c r="B202" i="2"/>
  <c r="J201" i="2"/>
  <c r="I201" i="2"/>
  <c r="G201" i="2"/>
  <c r="C201" i="2"/>
  <c r="D201" i="2"/>
  <c r="F201" i="2"/>
  <c r="K201" i="2"/>
  <c r="M70" i="10"/>
  <c r="F70" i="10"/>
  <c r="J70" i="10"/>
  <c r="L70" i="10"/>
  <c r="N70" i="10"/>
  <c r="D70" i="10"/>
  <c r="I70" i="10"/>
  <c r="G70" i="10"/>
  <c r="C70" i="10"/>
  <c r="H70" i="5"/>
  <c r="G70" i="5"/>
  <c r="F70" i="5"/>
  <c r="D70" i="5"/>
  <c r="C70" i="5"/>
  <c r="J70" i="8"/>
  <c r="N70" i="8"/>
  <c r="F70" i="8"/>
  <c r="G70" i="8"/>
  <c r="I70" i="8"/>
  <c r="L70" i="8"/>
  <c r="M70" i="8"/>
  <c r="C70" i="8"/>
  <c r="D70" i="8"/>
  <c r="H71" i="8"/>
  <c r="B71" i="8"/>
  <c r="K71" i="8"/>
  <c r="A72" i="8"/>
  <c r="E71" i="8"/>
  <c r="E71" i="5"/>
  <c r="A72" i="5"/>
  <c r="B71" i="5"/>
  <c r="T70" i="12"/>
  <c r="G70" i="12"/>
  <c r="O70" i="12"/>
  <c r="P70" i="12"/>
  <c r="D70" i="12"/>
  <c r="R70" i="12"/>
  <c r="C70" i="12"/>
  <c r="L70" i="12"/>
  <c r="M70" i="12"/>
  <c r="I70" i="12"/>
  <c r="J70" i="12"/>
  <c r="F70" i="12"/>
  <c r="S70" i="12"/>
  <c r="K71" i="12"/>
  <c r="B71" i="12"/>
  <c r="E71" i="12"/>
  <c r="Q71" i="12"/>
  <c r="N71" i="12"/>
  <c r="H71" i="12"/>
  <c r="A72" i="12"/>
  <c r="K71" i="10"/>
  <c r="E71" i="10"/>
  <c r="B71" i="10"/>
  <c r="H71" i="10"/>
  <c r="A72" i="10"/>
  <c r="F69" i="9"/>
  <c r="H69" i="9"/>
  <c r="G69" i="9"/>
  <c r="D69" i="9"/>
  <c r="C69" i="9"/>
  <c r="B70" i="9"/>
  <c r="E70" i="9"/>
  <c r="A71" i="9"/>
  <c r="I196" i="32"/>
  <c r="C197" i="32"/>
  <c r="D197" i="32" s="1"/>
  <c r="E197" i="32"/>
  <c r="G197" i="32"/>
  <c r="H197" i="32"/>
  <c r="A199" i="32"/>
  <c r="F198" i="32"/>
  <c r="B198" i="32"/>
  <c r="CX522" i="24" l="1"/>
  <c r="CY522" i="24"/>
  <c r="CW522" i="24"/>
  <c r="CT522" i="24"/>
  <c r="CU522" i="24"/>
  <c r="CR524" i="24"/>
  <c r="CV524" i="24" s="1"/>
  <c r="CS523" i="24"/>
  <c r="CD588" i="24"/>
  <c r="CE588" i="24"/>
  <c r="CF588" i="24"/>
  <c r="CA588" i="24"/>
  <c r="CB588" i="24"/>
  <c r="BZ589" i="24"/>
  <c r="CC589" i="24"/>
  <c r="BY590" i="24"/>
  <c r="AK390" i="24"/>
  <c r="AT390" i="24"/>
  <c r="AM390" i="24"/>
  <c r="AN390" i="24"/>
  <c r="AY390" i="24"/>
  <c r="AP390" i="24"/>
  <c r="AJ390" i="24"/>
  <c r="AV390" i="24"/>
  <c r="AW390" i="24"/>
  <c r="AZ390" i="24"/>
  <c r="BA390" i="24"/>
  <c r="BD390" i="24"/>
  <c r="BE390" i="24"/>
  <c r="AQ390" i="24"/>
  <c r="AS390" i="24"/>
  <c r="AL391" i="24"/>
  <c r="AU391" i="24"/>
  <c r="AO391" i="24"/>
  <c r="AI391" i="24"/>
  <c r="AR391" i="24"/>
  <c r="AH392" i="24"/>
  <c r="AX391" i="24"/>
  <c r="J211" i="25"/>
  <c r="F211" i="25"/>
  <c r="K211" i="25"/>
  <c r="D211" i="25"/>
  <c r="I211" i="25"/>
  <c r="G211" i="25"/>
  <c r="C211" i="25"/>
  <c r="H212" i="25"/>
  <c r="E212" i="25"/>
  <c r="A213" i="25"/>
  <c r="B212" i="25"/>
  <c r="A332" i="26"/>
  <c r="B331" i="26"/>
  <c r="E331" i="26"/>
  <c r="G330" i="26"/>
  <c r="C330" i="26"/>
  <c r="D330" i="26"/>
  <c r="F330" i="26"/>
  <c r="H330" i="26"/>
  <c r="T212" i="14"/>
  <c r="J212" i="14"/>
  <c r="C212" i="14"/>
  <c r="F212" i="14"/>
  <c r="M212" i="14"/>
  <c r="R212" i="14"/>
  <c r="S212" i="14"/>
  <c r="G212" i="14"/>
  <c r="D212" i="14"/>
  <c r="P212" i="14"/>
  <c r="I212" i="14"/>
  <c r="L212" i="14"/>
  <c r="O212" i="14"/>
  <c r="A214" i="14"/>
  <c r="E213" i="14"/>
  <c r="K213" i="14"/>
  <c r="N213" i="14"/>
  <c r="Q213" i="14"/>
  <c r="H213" i="14"/>
  <c r="B213" i="14"/>
  <c r="D272" i="17"/>
  <c r="A273" i="17"/>
  <c r="F272" i="34"/>
  <c r="G272" i="34"/>
  <c r="D272" i="34"/>
  <c r="C272" i="34"/>
  <c r="A274" i="34"/>
  <c r="E273" i="34"/>
  <c r="B273" i="34"/>
  <c r="B209" i="3"/>
  <c r="A210" i="3"/>
  <c r="E209" i="3"/>
  <c r="F208" i="3"/>
  <c r="G208" i="3"/>
  <c r="D208" i="3"/>
  <c r="H208" i="3"/>
  <c r="C208" i="3"/>
  <c r="J202" i="2"/>
  <c r="G202" i="2"/>
  <c r="K202" i="2"/>
  <c r="D202" i="2"/>
  <c r="F202" i="2"/>
  <c r="C202" i="2"/>
  <c r="I202" i="2"/>
  <c r="A204" i="2"/>
  <c r="B203" i="2"/>
  <c r="H203" i="2"/>
  <c r="E203" i="2"/>
  <c r="E72" i="8"/>
  <c r="H72" i="8"/>
  <c r="K72" i="8"/>
  <c r="B72" i="8"/>
  <c r="A73" i="8"/>
  <c r="J71" i="10"/>
  <c r="F71" i="10"/>
  <c r="M71" i="10"/>
  <c r="I71" i="10"/>
  <c r="L71" i="10"/>
  <c r="N71" i="10"/>
  <c r="C71" i="10"/>
  <c r="G71" i="10"/>
  <c r="D71" i="10"/>
  <c r="B72" i="10"/>
  <c r="E72" i="10"/>
  <c r="A73" i="10"/>
  <c r="K72" i="10"/>
  <c r="H72" i="10"/>
  <c r="Q72" i="12"/>
  <c r="N72" i="12"/>
  <c r="E72" i="12"/>
  <c r="A73" i="12"/>
  <c r="B72" i="12"/>
  <c r="K72" i="12"/>
  <c r="H72" i="12"/>
  <c r="C71" i="5"/>
  <c r="D71" i="5"/>
  <c r="G71" i="5"/>
  <c r="H71" i="5"/>
  <c r="F71" i="5"/>
  <c r="B72" i="5"/>
  <c r="A73" i="5"/>
  <c r="E72" i="5"/>
  <c r="C71" i="8"/>
  <c r="I71" i="8"/>
  <c r="G71" i="8"/>
  <c r="F71" i="8"/>
  <c r="D71" i="8"/>
  <c r="J71" i="8"/>
  <c r="N71" i="8"/>
  <c r="L71" i="8"/>
  <c r="M71" i="8"/>
  <c r="A72" i="9"/>
  <c r="B71" i="9"/>
  <c r="E71" i="9"/>
  <c r="T71" i="12"/>
  <c r="C71" i="12"/>
  <c r="M71" i="12"/>
  <c r="R71" i="12"/>
  <c r="J71" i="12"/>
  <c r="D71" i="12"/>
  <c r="L71" i="12"/>
  <c r="P71" i="12"/>
  <c r="S71" i="12"/>
  <c r="O71" i="12"/>
  <c r="F71" i="12"/>
  <c r="G71" i="12"/>
  <c r="I71" i="12"/>
  <c r="G70" i="9"/>
  <c r="H70" i="9"/>
  <c r="F70" i="9"/>
  <c r="C70" i="9"/>
  <c r="D70" i="9"/>
  <c r="I197" i="32"/>
  <c r="C198" i="32"/>
  <c r="D198" i="32" s="1"/>
  <c r="E198" i="32"/>
  <c r="G198" i="32"/>
  <c r="H198" i="32"/>
  <c r="A200" i="32"/>
  <c r="B199" i="32"/>
  <c r="F199" i="32"/>
  <c r="CW523" i="24" l="1"/>
  <c r="CX523" i="24"/>
  <c r="CY523" i="24"/>
  <c r="CU523" i="24"/>
  <c r="CT523" i="24"/>
  <c r="CR525" i="24"/>
  <c r="CV525" i="24" s="1"/>
  <c r="CS524" i="24"/>
  <c r="CC590" i="24"/>
  <c r="BZ590" i="24"/>
  <c r="BY591" i="24"/>
  <c r="CA589" i="24"/>
  <c r="CF589" i="24"/>
  <c r="CB589" i="24"/>
  <c r="CE589" i="24"/>
  <c r="CD589" i="24"/>
  <c r="BD391" i="24"/>
  <c r="AN391" i="24"/>
  <c r="AV391" i="24"/>
  <c r="AM391" i="24"/>
  <c r="AJ391" i="24"/>
  <c r="AY391" i="24"/>
  <c r="AS391" i="24"/>
  <c r="AT391" i="24"/>
  <c r="BA391" i="24"/>
  <c r="AQ391" i="24"/>
  <c r="AP391" i="24"/>
  <c r="AW391" i="24"/>
  <c r="AK391" i="24"/>
  <c r="BE391" i="24"/>
  <c r="AZ391" i="24"/>
  <c r="AU392" i="24"/>
  <c r="AI392" i="24"/>
  <c r="AX392" i="24"/>
  <c r="AH393" i="24"/>
  <c r="AL392" i="24"/>
  <c r="AR392" i="24"/>
  <c r="AO392" i="24"/>
  <c r="A214" i="25"/>
  <c r="E213" i="25"/>
  <c r="H213" i="25"/>
  <c r="B213" i="25"/>
  <c r="E332" i="26"/>
  <c r="A333" i="26"/>
  <c r="B332" i="26"/>
  <c r="C331" i="26"/>
  <c r="D331" i="26"/>
  <c r="F331" i="26"/>
  <c r="G331" i="26"/>
  <c r="H331" i="26"/>
  <c r="K212" i="25"/>
  <c r="C212" i="25"/>
  <c r="I212" i="25"/>
  <c r="D212" i="25"/>
  <c r="J212" i="25"/>
  <c r="G212" i="25"/>
  <c r="F212" i="25"/>
  <c r="Q214" i="14"/>
  <c r="N214" i="14"/>
  <c r="E214" i="14"/>
  <c r="B214" i="14"/>
  <c r="A215" i="14"/>
  <c r="H214" i="14"/>
  <c r="K214" i="14"/>
  <c r="T213" i="14"/>
  <c r="G213" i="14"/>
  <c r="I213" i="14"/>
  <c r="C213" i="14"/>
  <c r="D213" i="14"/>
  <c r="R213" i="14"/>
  <c r="S213" i="14"/>
  <c r="L213" i="14"/>
  <c r="M213" i="14"/>
  <c r="P213" i="14"/>
  <c r="F213" i="14"/>
  <c r="J213" i="14"/>
  <c r="O213" i="14"/>
  <c r="D273" i="17"/>
  <c r="A274" i="17"/>
  <c r="B274" i="34"/>
  <c r="E274" i="34"/>
  <c r="A275" i="34"/>
  <c r="G273" i="34"/>
  <c r="F273" i="34"/>
  <c r="D273" i="34"/>
  <c r="C273" i="34"/>
  <c r="G209" i="3"/>
  <c r="F209" i="3"/>
  <c r="E210" i="3"/>
  <c r="B210" i="3"/>
  <c r="A211" i="3"/>
  <c r="H209" i="3"/>
  <c r="C209" i="3"/>
  <c r="D209" i="3"/>
  <c r="D203" i="2"/>
  <c r="G203" i="2"/>
  <c r="F203" i="2"/>
  <c r="J203" i="2"/>
  <c r="K203" i="2"/>
  <c r="I203" i="2"/>
  <c r="C203" i="2"/>
  <c r="H204" i="2"/>
  <c r="E204" i="2"/>
  <c r="A205" i="2"/>
  <c r="B204" i="2"/>
  <c r="T72" i="12"/>
  <c r="G72" i="12"/>
  <c r="J72" i="12"/>
  <c r="P72" i="12"/>
  <c r="O72" i="12"/>
  <c r="C72" i="12"/>
  <c r="M72" i="12"/>
  <c r="F72" i="12"/>
  <c r="R72" i="12"/>
  <c r="S72" i="12"/>
  <c r="L72" i="12"/>
  <c r="D72" i="12"/>
  <c r="I72" i="12"/>
  <c r="K73" i="10"/>
  <c r="E73" i="10"/>
  <c r="H73" i="10"/>
  <c r="A74" i="10"/>
  <c r="B73" i="10"/>
  <c r="C72" i="5"/>
  <c r="D72" i="5"/>
  <c r="F72" i="10"/>
  <c r="N72" i="10"/>
  <c r="M72" i="10"/>
  <c r="L72" i="10"/>
  <c r="C72" i="10"/>
  <c r="G72" i="10"/>
  <c r="J72" i="10"/>
  <c r="D72" i="10"/>
  <c r="I72" i="10"/>
  <c r="D71" i="9"/>
  <c r="C71" i="9"/>
  <c r="A73" i="9"/>
  <c r="B72" i="9"/>
  <c r="E72" i="9"/>
  <c r="G71" i="9"/>
  <c r="H71" i="9"/>
  <c r="F71" i="9"/>
  <c r="H73" i="12"/>
  <c r="A74" i="12"/>
  <c r="B73" i="12"/>
  <c r="Q73" i="12"/>
  <c r="K73" i="12"/>
  <c r="E73" i="12"/>
  <c r="N73" i="12"/>
  <c r="F72" i="5"/>
  <c r="G72" i="5"/>
  <c r="H72" i="5"/>
  <c r="E73" i="8"/>
  <c r="A74" i="8"/>
  <c r="B73" i="8"/>
  <c r="H73" i="8"/>
  <c r="K73" i="8"/>
  <c r="I72" i="8"/>
  <c r="L72" i="8"/>
  <c r="M72" i="8"/>
  <c r="N72" i="8"/>
  <c r="J72" i="8"/>
  <c r="D72" i="8"/>
  <c r="F72" i="8"/>
  <c r="G72" i="8"/>
  <c r="C72" i="8"/>
  <c r="B73" i="5"/>
  <c r="E73" i="5"/>
  <c r="A74" i="5"/>
  <c r="I198" i="32"/>
  <c r="A201" i="32"/>
  <c r="B200" i="32"/>
  <c r="F200" i="32"/>
  <c r="C199" i="32"/>
  <c r="D199" i="32" s="1"/>
  <c r="E199" i="32"/>
  <c r="H199" i="32"/>
  <c r="G199" i="32"/>
  <c r="CU524" i="24" l="1"/>
  <c r="CX524" i="24"/>
  <c r="CT524" i="24"/>
  <c r="CW524" i="24"/>
  <c r="CY524" i="24"/>
  <c r="CS525" i="24"/>
  <c r="CR526" i="24"/>
  <c r="CV526" i="24" s="1"/>
  <c r="CC591" i="24"/>
  <c r="BY592" i="24"/>
  <c r="BZ591" i="24"/>
  <c r="CE590" i="24"/>
  <c r="CA590" i="24"/>
  <c r="CB590" i="24"/>
  <c r="CD590" i="24"/>
  <c r="CF590" i="24"/>
  <c r="AH394" i="24"/>
  <c r="AI393" i="24"/>
  <c r="AL393" i="24"/>
  <c r="AU393" i="24"/>
  <c r="AO393" i="24"/>
  <c r="AR393" i="24"/>
  <c r="AX393" i="24"/>
  <c r="AW392" i="24"/>
  <c r="BA392" i="24"/>
  <c r="AP392" i="24"/>
  <c r="AY392" i="24"/>
  <c r="AT392" i="24"/>
  <c r="AZ392" i="24"/>
  <c r="AM392" i="24"/>
  <c r="BE392" i="24"/>
  <c r="AV392" i="24"/>
  <c r="BD392" i="24"/>
  <c r="AN392" i="24"/>
  <c r="AS392" i="24"/>
  <c r="AJ392" i="24"/>
  <c r="AK392" i="24"/>
  <c r="AQ392" i="24"/>
  <c r="G332" i="26"/>
  <c r="D332" i="26"/>
  <c r="H332" i="26"/>
  <c r="C332" i="26"/>
  <c r="F332" i="26"/>
  <c r="B333" i="26"/>
  <c r="E333" i="26"/>
  <c r="A334" i="26"/>
  <c r="J213" i="25"/>
  <c r="K213" i="25"/>
  <c r="G213" i="25"/>
  <c r="I213" i="25"/>
  <c r="C213" i="25"/>
  <c r="D213" i="25"/>
  <c r="F213" i="25"/>
  <c r="E214" i="25"/>
  <c r="B214" i="25"/>
  <c r="H214" i="25"/>
  <c r="A215" i="25"/>
  <c r="A216" i="14"/>
  <c r="N215" i="14"/>
  <c r="B215" i="14"/>
  <c r="H215" i="14"/>
  <c r="K215" i="14"/>
  <c r="E215" i="14"/>
  <c r="Q215" i="14"/>
  <c r="T214" i="14"/>
  <c r="F214" i="14"/>
  <c r="P214" i="14"/>
  <c r="I214" i="14"/>
  <c r="L214" i="14"/>
  <c r="G214" i="14"/>
  <c r="D214" i="14"/>
  <c r="C214" i="14"/>
  <c r="R214" i="14"/>
  <c r="S214" i="14"/>
  <c r="M214" i="14"/>
  <c r="J214" i="14"/>
  <c r="O214" i="14"/>
  <c r="D274" i="17"/>
  <c r="A275" i="17"/>
  <c r="A276" i="34"/>
  <c r="B275" i="34"/>
  <c r="E275" i="34"/>
  <c r="C274" i="34"/>
  <c r="F274" i="34"/>
  <c r="D274" i="34"/>
  <c r="G274" i="34"/>
  <c r="B211" i="3"/>
  <c r="A212" i="3"/>
  <c r="E211" i="3"/>
  <c r="C210" i="3"/>
  <c r="H210" i="3"/>
  <c r="D210" i="3"/>
  <c r="G210" i="3"/>
  <c r="F210" i="3"/>
  <c r="H205" i="2"/>
  <c r="E205" i="2"/>
  <c r="A206" i="2"/>
  <c r="B205" i="2"/>
  <c r="G204" i="2"/>
  <c r="J204" i="2"/>
  <c r="D204" i="2"/>
  <c r="I204" i="2"/>
  <c r="K204" i="2"/>
  <c r="C204" i="2"/>
  <c r="F204" i="2"/>
  <c r="B73" i="9"/>
  <c r="E73" i="9"/>
  <c r="A74" i="9"/>
  <c r="A75" i="5"/>
  <c r="B74" i="5"/>
  <c r="E74" i="5"/>
  <c r="B74" i="8"/>
  <c r="K74" i="8"/>
  <c r="A75" i="8"/>
  <c r="E74" i="8"/>
  <c r="H74" i="8"/>
  <c r="E74" i="10"/>
  <c r="K74" i="10"/>
  <c r="H74" i="10"/>
  <c r="A75" i="10"/>
  <c r="B74" i="10"/>
  <c r="D73" i="5"/>
  <c r="C73" i="5"/>
  <c r="F73" i="5"/>
  <c r="H73" i="5"/>
  <c r="G73" i="5"/>
  <c r="M73" i="10"/>
  <c r="N73" i="10"/>
  <c r="D73" i="10"/>
  <c r="I73" i="10"/>
  <c r="L73" i="10"/>
  <c r="F73" i="10"/>
  <c r="J73" i="10"/>
  <c r="G73" i="10"/>
  <c r="C73" i="10"/>
  <c r="D73" i="8"/>
  <c r="C73" i="8"/>
  <c r="L73" i="8"/>
  <c r="F73" i="8"/>
  <c r="N73" i="8"/>
  <c r="I73" i="8"/>
  <c r="J73" i="8"/>
  <c r="M73" i="8"/>
  <c r="G73" i="8"/>
  <c r="T73" i="12"/>
  <c r="S73" i="12"/>
  <c r="I73" i="12"/>
  <c r="R73" i="12"/>
  <c r="J73" i="12"/>
  <c r="L73" i="12"/>
  <c r="M73" i="12"/>
  <c r="C73" i="12"/>
  <c r="O73" i="12"/>
  <c r="P73" i="12"/>
  <c r="D73" i="12"/>
  <c r="G73" i="12"/>
  <c r="F73" i="12"/>
  <c r="Q74" i="12"/>
  <c r="K74" i="12"/>
  <c r="A75" i="12"/>
  <c r="N74" i="12"/>
  <c r="B74" i="12"/>
  <c r="E74" i="12"/>
  <c r="H74" i="12"/>
  <c r="F72" i="9"/>
  <c r="G72" i="9"/>
  <c r="H72" i="9"/>
  <c r="C72" i="9"/>
  <c r="D72" i="9"/>
  <c r="I199" i="32"/>
  <c r="H200" i="32"/>
  <c r="G200" i="32"/>
  <c r="E200" i="32"/>
  <c r="C200" i="32"/>
  <c r="D200" i="32" s="1"/>
  <c r="B201" i="32"/>
  <c r="A202" i="32"/>
  <c r="F201" i="32"/>
  <c r="CR527" i="24" l="1"/>
  <c r="CV527" i="24" s="1"/>
  <c r="CS526" i="24"/>
  <c r="CY525" i="24"/>
  <c r="CT525" i="24"/>
  <c r="CX525" i="24"/>
  <c r="CU525" i="24"/>
  <c r="CW525" i="24"/>
  <c r="CA591" i="24"/>
  <c r="CB591" i="24"/>
  <c r="CF591" i="24"/>
  <c r="CD591" i="24"/>
  <c r="CE591" i="24"/>
  <c r="BZ592" i="24"/>
  <c r="BY593" i="24"/>
  <c r="CC592" i="24"/>
  <c r="AK393" i="24"/>
  <c r="AQ393" i="24"/>
  <c r="AP393" i="24"/>
  <c r="AJ393" i="24"/>
  <c r="BD393" i="24"/>
  <c r="AS393" i="24"/>
  <c r="AZ393" i="24"/>
  <c r="AT393" i="24"/>
  <c r="BA393" i="24"/>
  <c r="AY393" i="24"/>
  <c r="AV393" i="24"/>
  <c r="AW393" i="24"/>
  <c r="BE393" i="24"/>
  <c r="AN393" i="24"/>
  <c r="AM393" i="24"/>
  <c r="AH395" i="24"/>
  <c r="AU394" i="24"/>
  <c r="AO394" i="24"/>
  <c r="AI394" i="24"/>
  <c r="AX394" i="24"/>
  <c r="AL394" i="24"/>
  <c r="AR394" i="24"/>
  <c r="K214" i="25"/>
  <c r="D214" i="25"/>
  <c r="C214" i="25"/>
  <c r="G214" i="25"/>
  <c r="I214" i="25"/>
  <c r="J214" i="25"/>
  <c r="F214" i="25"/>
  <c r="H215" i="25"/>
  <c r="A216" i="25"/>
  <c r="E215" i="25"/>
  <c r="B215" i="25"/>
  <c r="A335" i="26"/>
  <c r="E334" i="26"/>
  <c r="B334" i="26"/>
  <c r="C333" i="26"/>
  <c r="D333" i="26"/>
  <c r="G333" i="26"/>
  <c r="F333" i="26"/>
  <c r="H333" i="26"/>
  <c r="T215" i="14"/>
  <c r="C215" i="14"/>
  <c r="S215" i="14"/>
  <c r="L215" i="14"/>
  <c r="G215" i="14"/>
  <c r="J215" i="14"/>
  <c r="M215" i="14"/>
  <c r="O215" i="14"/>
  <c r="P215" i="14"/>
  <c r="I215" i="14"/>
  <c r="R215" i="14"/>
  <c r="D215" i="14"/>
  <c r="F215" i="14"/>
  <c r="A217" i="14"/>
  <c r="H216" i="14"/>
  <c r="N216" i="14"/>
  <c r="K216" i="14"/>
  <c r="Q216" i="14"/>
  <c r="B216" i="14"/>
  <c r="E216" i="14"/>
  <c r="D275" i="17"/>
  <c r="A276" i="17"/>
  <c r="G275" i="34"/>
  <c r="F275" i="34"/>
  <c r="C275" i="34"/>
  <c r="D275" i="34"/>
  <c r="B276" i="34"/>
  <c r="E276" i="34"/>
  <c r="A277" i="34"/>
  <c r="G211" i="3"/>
  <c r="F211" i="3"/>
  <c r="A213" i="3"/>
  <c r="B212" i="3"/>
  <c r="E212" i="3"/>
  <c r="C211" i="3"/>
  <c r="D211" i="3"/>
  <c r="H211" i="3"/>
  <c r="D205" i="2"/>
  <c r="F205" i="2"/>
  <c r="K205" i="2"/>
  <c r="G205" i="2"/>
  <c r="J205" i="2"/>
  <c r="I205" i="2"/>
  <c r="C205" i="2"/>
  <c r="H206" i="2"/>
  <c r="A207" i="2"/>
  <c r="E206" i="2"/>
  <c r="B206" i="2"/>
  <c r="T74" i="12"/>
  <c r="O74" i="12"/>
  <c r="P74" i="12"/>
  <c r="L74" i="12"/>
  <c r="G74" i="12"/>
  <c r="C74" i="12"/>
  <c r="M74" i="12"/>
  <c r="D74" i="12"/>
  <c r="I74" i="12"/>
  <c r="R74" i="12"/>
  <c r="S74" i="12"/>
  <c r="F74" i="12"/>
  <c r="J74" i="12"/>
  <c r="B75" i="12"/>
  <c r="H75" i="12"/>
  <c r="E75" i="12"/>
  <c r="N75" i="12"/>
  <c r="Q75" i="12"/>
  <c r="K75" i="12"/>
  <c r="A76" i="12"/>
  <c r="I74" i="10"/>
  <c r="J74" i="10"/>
  <c r="L74" i="10"/>
  <c r="D74" i="10"/>
  <c r="C74" i="10"/>
  <c r="G74" i="10"/>
  <c r="F74" i="10"/>
  <c r="M74" i="10"/>
  <c r="N74" i="10"/>
  <c r="A76" i="10"/>
  <c r="E75" i="10"/>
  <c r="H75" i="10"/>
  <c r="B75" i="10"/>
  <c r="K75" i="10"/>
  <c r="E75" i="8"/>
  <c r="K75" i="8"/>
  <c r="B75" i="8"/>
  <c r="A76" i="8"/>
  <c r="H75" i="8"/>
  <c r="H74" i="5"/>
  <c r="F74" i="5"/>
  <c r="G74" i="5"/>
  <c r="B75" i="5"/>
  <c r="A76" i="5"/>
  <c r="E75" i="5"/>
  <c r="G73" i="9"/>
  <c r="F73" i="9"/>
  <c r="H73" i="9"/>
  <c r="M74" i="8"/>
  <c r="C74" i="8"/>
  <c r="J74" i="8"/>
  <c r="L74" i="8"/>
  <c r="I74" i="8"/>
  <c r="D74" i="8"/>
  <c r="G74" i="8"/>
  <c r="N74" i="8"/>
  <c r="F74" i="8"/>
  <c r="D74" i="5"/>
  <c r="C74" i="5"/>
  <c r="E74" i="9"/>
  <c r="A75" i="9"/>
  <c r="B74" i="9"/>
  <c r="D73" i="9"/>
  <c r="C73" i="9"/>
  <c r="I200" i="32"/>
  <c r="A203" i="32"/>
  <c r="B202" i="32"/>
  <c r="F202" i="32"/>
  <c r="E201" i="32"/>
  <c r="C201" i="32"/>
  <c r="D201" i="32" s="1"/>
  <c r="H201" i="32"/>
  <c r="G201" i="32"/>
  <c r="CW526" i="24" l="1"/>
  <c r="CX526" i="24"/>
  <c r="CY526" i="24"/>
  <c r="CU526" i="24"/>
  <c r="CT526" i="24"/>
  <c r="CR528" i="24"/>
  <c r="CV528" i="24" s="1"/>
  <c r="CS527" i="24"/>
  <c r="CC593" i="24"/>
  <c r="BZ593" i="24"/>
  <c r="BY594" i="24"/>
  <c r="CF592" i="24"/>
  <c r="CE592" i="24"/>
  <c r="CA592" i="24"/>
  <c r="CB592" i="24"/>
  <c r="CD592" i="24"/>
  <c r="AT394" i="24"/>
  <c r="AV394" i="24"/>
  <c r="AQ394" i="24"/>
  <c r="AJ394" i="24"/>
  <c r="AW394" i="24"/>
  <c r="AY394" i="24"/>
  <c r="AP394" i="24"/>
  <c r="AZ394" i="24"/>
  <c r="AM394" i="24"/>
  <c r="BD394" i="24"/>
  <c r="BE394" i="24"/>
  <c r="AK394" i="24"/>
  <c r="BA394" i="24"/>
  <c r="AN394" i="24"/>
  <c r="AS394" i="24"/>
  <c r="AU395" i="24"/>
  <c r="AI395" i="24"/>
  <c r="AH396" i="24"/>
  <c r="AX395" i="24"/>
  <c r="AL395" i="24"/>
  <c r="AR395" i="24"/>
  <c r="AO395" i="24"/>
  <c r="C215" i="25"/>
  <c r="J215" i="25"/>
  <c r="G215" i="25"/>
  <c r="D215" i="25"/>
  <c r="K215" i="25"/>
  <c r="F215" i="25"/>
  <c r="I215" i="25"/>
  <c r="B216" i="25"/>
  <c r="H216" i="25"/>
  <c r="A217" i="25"/>
  <c r="E216" i="25"/>
  <c r="H334" i="26"/>
  <c r="D334" i="26"/>
  <c r="F334" i="26"/>
  <c r="G334" i="26"/>
  <c r="C334" i="26"/>
  <c r="B335" i="26"/>
  <c r="E335" i="26"/>
  <c r="A336" i="26"/>
  <c r="T216" i="14"/>
  <c r="G216" i="14"/>
  <c r="R216" i="14"/>
  <c r="O216" i="14"/>
  <c r="P216" i="14"/>
  <c r="C216" i="14"/>
  <c r="F216" i="14"/>
  <c r="I216" i="14"/>
  <c r="J216" i="14"/>
  <c r="M216" i="14"/>
  <c r="S216" i="14"/>
  <c r="L216" i="14"/>
  <c r="D216" i="14"/>
  <c r="Q217" i="14"/>
  <c r="K217" i="14"/>
  <c r="A218" i="14"/>
  <c r="H217" i="14"/>
  <c r="E217" i="14"/>
  <c r="N217" i="14"/>
  <c r="B217" i="14"/>
  <c r="D276" i="17"/>
  <c r="A277" i="17"/>
  <c r="D276" i="34"/>
  <c r="C276" i="34"/>
  <c r="F276" i="34"/>
  <c r="G276" i="34"/>
  <c r="E277" i="34"/>
  <c r="A278" i="34"/>
  <c r="B277" i="34"/>
  <c r="G212" i="3"/>
  <c r="F212" i="3"/>
  <c r="D212" i="3"/>
  <c r="C212" i="3"/>
  <c r="H212" i="3"/>
  <c r="A214" i="3"/>
  <c r="E213" i="3"/>
  <c r="B213" i="3"/>
  <c r="E207" i="2"/>
  <c r="B207" i="2"/>
  <c r="H207" i="2"/>
  <c r="A208" i="2"/>
  <c r="I206" i="2"/>
  <c r="D206" i="2"/>
  <c r="F206" i="2"/>
  <c r="G206" i="2"/>
  <c r="J206" i="2"/>
  <c r="C206" i="2"/>
  <c r="K206" i="2"/>
  <c r="G74" i="9"/>
  <c r="H74" i="9"/>
  <c r="F74" i="9"/>
  <c r="C74" i="9"/>
  <c r="D74" i="9"/>
  <c r="A76" i="9"/>
  <c r="B75" i="9"/>
  <c r="E75" i="9"/>
  <c r="H75" i="5"/>
  <c r="G75" i="5"/>
  <c r="F75" i="5"/>
  <c r="T75" i="12"/>
  <c r="O75" i="12"/>
  <c r="L75" i="12"/>
  <c r="M75" i="12"/>
  <c r="S75" i="12"/>
  <c r="I75" i="12"/>
  <c r="R75" i="12"/>
  <c r="J75" i="12"/>
  <c r="P75" i="12"/>
  <c r="F75" i="12"/>
  <c r="C75" i="12"/>
  <c r="G75" i="12"/>
  <c r="D75" i="12"/>
  <c r="B76" i="5"/>
  <c r="A77" i="5"/>
  <c r="E76" i="5"/>
  <c r="Q76" i="12"/>
  <c r="K76" i="12"/>
  <c r="E76" i="12"/>
  <c r="H76" i="12"/>
  <c r="N76" i="12"/>
  <c r="A77" i="12"/>
  <c r="B76" i="12"/>
  <c r="B76" i="10"/>
  <c r="E76" i="10"/>
  <c r="K76" i="10"/>
  <c r="H76" i="10"/>
  <c r="A77" i="10"/>
  <c r="D75" i="5"/>
  <c r="C75" i="5"/>
  <c r="A77" i="8"/>
  <c r="B76" i="8"/>
  <c r="E76" i="8"/>
  <c r="K76" i="8"/>
  <c r="H76" i="8"/>
  <c r="C75" i="8"/>
  <c r="D75" i="8"/>
  <c r="M75" i="8"/>
  <c r="J75" i="8"/>
  <c r="L75" i="8"/>
  <c r="F75" i="8"/>
  <c r="G75" i="8"/>
  <c r="I75" i="8"/>
  <c r="N75" i="8"/>
  <c r="C75" i="10"/>
  <c r="F75" i="10"/>
  <c r="N75" i="10"/>
  <c r="J75" i="10"/>
  <c r="I75" i="10"/>
  <c r="M75" i="10"/>
  <c r="G75" i="10"/>
  <c r="D75" i="10"/>
  <c r="L75" i="10"/>
  <c r="I201" i="32"/>
  <c r="G202" i="32"/>
  <c r="H202" i="32"/>
  <c r="E202" i="32"/>
  <c r="C202" i="32"/>
  <c r="D202" i="32" s="1"/>
  <c r="B203" i="32"/>
  <c r="A204" i="32"/>
  <c r="F203" i="32"/>
  <c r="CW527" i="24" l="1"/>
  <c r="CX527" i="24"/>
  <c r="CY527" i="24"/>
  <c r="CT527" i="24"/>
  <c r="CU527" i="24"/>
  <c r="CR529" i="24"/>
  <c r="CV529" i="24" s="1"/>
  <c r="CS528" i="24"/>
  <c r="CC594" i="24"/>
  <c r="BZ594" i="24"/>
  <c r="BY595" i="24"/>
  <c r="CF593" i="24"/>
  <c r="CB593" i="24"/>
  <c r="CD593" i="24"/>
  <c r="CA593" i="24"/>
  <c r="CE593" i="24"/>
  <c r="AL396" i="24"/>
  <c r="AO396" i="24"/>
  <c r="AI396" i="24"/>
  <c r="AX396" i="24"/>
  <c r="AU396" i="24"/>
  <c r="AR396" i="24"/>
  <c r="AH397" i="24"/>
  <c r="AM395" i="24"/>
  <c r="AW395" i="24"/>
  <c r="BA395" i="24"/>
  <c r="BE395" i="24"/>
  <c r="AS395" i="24"/>
  <c r="AZ395" i="24"/>
  <c r="AP395" i="24"/>
  <c r="AV395" i="24"/>
  <c r="AQ395" i="24"/>
  <c r="AT395" i="24"/>
  <c r="AJ395" i="24"/>
  <c r="AY395" i="24"/>
  <c r="BD395" i="24"/>
  <c r="AK395" i="24"/>
  <c r="AN395" i="24"/>
  <c r="A337" i="26"/>
  <c r="E336" i="26"/>
  <c r="B336" i="26"/>
  <c r="H217" i="25"/>
  <c r="A218" i="25"/>
  <c r="E217" i="25"/>
  <c r="B217" i="25"/>
  <c r="K216" i="25"/>
  <c r="J216" i="25"/>
  <c r="F216" i="25"/>
  <c r="C216" i="25"/>
  <c r="D216" i="25"/>
  <c r="G216" i="25"/>
  <c r="I216" i="25"/>
  <c r="F335" i="26"/>
  <c r="C335" i="26"/>
  <c r="G335" i="26"/>
  <c r="H335" i="26"/>
  <c r="D335" i="26"/>
  <c r="T217" i="14"/>
  <c r="C217" i="14"/>
  <c r="J217" i="14"/>
  <c r="S217" i="14"/>
  <c r="L217" i="14"/>
  <c r="F217" i="14"/>
  <c r="I217" i="14"/>
  <c r="M217" i="14"/>
  <c r="D217" i="14"/>
  <c r="G217" i="14"/>
  <c r="O217" i="14"/>
  <c r="R217" i="14"/>
  <c r="P217" i="14"/>
  <c r="Q218" i="14"/>
  <c r="N218" i="14"/>
  <c r="E218" i="14"/>
  <c r="B218" i="14"/>
  <c r="H218" i="14"/>
  <c r="K218" i="14"/>
  <c r="A219" i="14"/>
  <c r="D277" i="17"/>
  <c r="A278" i="17"/>
  <c r="B278" i="34"/>
  <c r="A279" i="34"/>
  <c r="E278" i="34"/>
  <c r="G277" i="34"/>
  <c r="F277" i="34"/>
  <c r="D277" i="34"/>
  <c r="C277" i="34"/>
  <c r="C213" i="3"/>
  <c r="H213" i="3"/>
  <c r="D213" i="3"/>
  <c r="F213" i="3"/>
  <c r="G213" i="3"/>
  <c r="E214" i="3"/>
  <c r="A215" i="3"/>
  <c r="B214" i="3"/>
  <c r="B208" i="2"/>
  <c r="A209" i="2"/>
  <c r="H208" i="2"/>
  <c r="E208" i="2"/>
  <c r="I207" i="2"/>
  <c r="F207" i="2"/>
  <c r="D207" i="2"/>
  <c r="K207" i="2"/>
  <c r="J207" i="2"/>
  <c r="C207" i="2"/>
  <c r="G207" i="2"/>
  <c r="G76" i="5"/>
  <c r="H76" i="5"/>
  <c r="F76" i="5"/>
  <c r="D76" i="5"/>
  <c r="C76" i="5"/>
  <c r="E77" i="5"/>
  <c r="B77" i="5"/>
  <c r="A78" i="5"/>
  <c r="G76" i="8"/>
  <c r="N76" i="8"/>
  <c r="L76" i="8"/>
  <c r="M76" i="8"/>
  <c r="D76" i="8"/>
  <c r="J76" i="8"/>
  <c r="C76" i="8"/>
  <c r="F76" i="8"/>
  <c r="I76" i="8"/>
  <c r="H77" i="8"/>
  <c r="K77" i="8"/>
  <c r="B77" i="8"/>
  <c r="E77" i="8"/>
  <c r="A78" i="8"/>
  <c r="K77" i="10"/>
  <c r="B77" i="10"/>
  <c r="A78" i="10"/>
  <c r="E77" i="10"/>
  <c r="H77" i="10"/>
  <c r="M76" i="10"/>
  <c r="C76" i="10"/>
  <c r="G76" i="10"/>
  <c r="J76" i="10"/>
  <c r="F76" i="10"/>
  <c r="D76" i="10"/>
  <c r="L76" i="10"/>
  <c r="N76" i="10"/>
  <c r="I76" i="10"/>
  <c r="T76" i="12"/>
  <c r="F76" i="12"/>
  <c r="O76" i="12"/>
  <c r="M76" i="12"/>
  <c r="S76" i="12"/>
  <c r="L76" i="12"/>
  <c r="R76" i="12"/>
  <c r="C76" i="12"/>
  <c r="D76" i="12"/>
  <c r="I76" i="12"/>
  <c r="P76" i="12"/>
  <c r="G76" i="12"/>
  <c r="J76" i="12"/>
  <c r="H75" i="9"/>
  <c r="F75" i="9"/>
  <c r="G75" i="9"/>
  <c r="C75" i="9"/>
  <c r="D75" i="9"/>
  <c r="B76" i="9"/>
  <c r="E76" i="9"/>
  <c r="A77" i="9"/>
  <c r="N77" i="12"/>
  <c r="B77" i="12"/>
  <c r="E77" i="12"/>
  <c r="K77" i="12"/>
  <c r="H77" i="12"/>
  <c r="Q77" i="12"/>
  <c r="A78" i="12"/>
  <c r="I202" i="32"/>
  <c r="E203" i="32"/>
  <c r="C203" i="32"/>
  <c r="D203" i="32" s="1"/>
  <c r="H203" i="32"/>
  <c r="G203" i="32"/>
  <c r="B204" i="32"/>
  <c r="A205" i="32"/>
  <c r="F204" i="32"/>
  <c r="T39" i="14"/>
  <c r="CY528" i="24" l="1"/>
  <c r="CT528" i="24"/>
  <c r="CU528" i="24"/>
  <c r="CW528" i="24"/>
  <c r="CX528" i="24"/>
  <c r="CS529" i="24"/>
  <c r="CR530" i="24"/>
  <c r="CV530" i="24" s="1"/>
  <c r="CC595" i="24"/>
  <c r="BZ595" i="24"/>
  <c r="BY596" i="24"/>
  <c r="CE594" i="24"/>
  <c r="CD594" i="24"/>
  <c r="CA594" i="24"/>
  <c r="CB594" i="24"/>
  <c r="CF594" i="24"/>
  <c r="AL397" i="24"/>
  <c r="AO397" i="24"/>
  <c r="AR397" i="24"/>
  <c r="AI397" i="24"/>
  <c r="AX397" i="24"/>
  <c r="AU397" i="24"/>
  <c r="AH398" i="24"/>
  <c r="AP396" i="24"/>
  <c r="AS396" i="24"/>
  <c r="AY396" i="24"/>
  <c r="AT396" i="24"/>
  <c r="AV396" i="24"/>
  <c r="AW396" i="24"/>
  <c r="AQ396" i="24"/>
  <c r="AZ396" i="24"/>
  <c r="BA396" i="24"/>
  <c r="AN396" i="24"/>
  <c r="AJ396" i="24"/>
  <c r="AK396" i="24"/>
  <c r="BE396" i="24"/>
  <c r="BD396" i="24"/>
  <c r="AM396" i="24"/>
  <c r="I217" i="25"/>
  <c r="J217" i="25"/>
  <c r="G217" i="25"/>
  <c r="K217" i="25"/>
  <c r="D217" i="25"/>
  <c r="F217" i="25"/>
  <c r="C217" i="25"/>
  <c r="H218" i="25"/>
  <c r="B218" i="25"/>
  <c r="E218" i="25"/>
  <c r="A219" i="25"/>
  <c r="C336" i="26"/>
  <c r="F336" i="26"/>
  <c r="G336" i="26"/>
  <c r="H336" i="26"/>
  <c r="D336" i="26"/>
  <c r="E337" i="26"/>
  <c r="A338" i="26"/>
  <c r="B337" i="26"/>
  <c r="T218" i="14"/>
  <c r="R218" i="14"/>
  <c r="C218" i="14"/>
  <c r="O218" i="14"/>
  <c r="L218" i="14"/>
  <c r="D218" i="14"/>
  <c r="F218" i="14"/>
  <c r="M218" i="14"/>
  <c r="P218" i="14"/>
  <c r="I218" i="14"/>
  <c r="J218" i="14"/>
  <c r="S218" i="14"/>
  <c r="G218" i="14"/>
  <c r="K219" i="14"/>
  <c r="N219" i="14"/>
  <c r="A220" i="14"/>
  <c r="B219" i="14"/>
  <c r="E219" i="14"/>
  <c r="Q219" i="14"/>
  <c r="H219" i="14"/>
  <c r="D278" i="17"/>
  <c r="A279" i="17"/>
  <c r="A280" i="34"/>
  <c r="E279" i="34"/>
  <c r="B279" i="34"/>
  <c r="C278" i="34"/>
  <c r="G278" i="34"/>
  <c r="F278" i="34"/>
  <c r="D278" i="34"/>
  <c r="C214" i="3"/>
  <c r="H214" i="3"/>
  <c r="D214" i="3"/>
  <c r="A216" i="3"/>
  <c r="E215" i="3"/>
  <c r="B215" i="3"/>
  <c r="G214" i="3"/>
  <c r="F214" i="3"/>
  <c r="H209" i="2"/>
  <c r="E209" i="2"/>
  <c r="B209" i="2"/>
  <c r="A210" i="2"/>
  <c r="K208" i="2"/>
  <c r="F208" i="2"/>
  <c r="G208" i="2"/>
  <c r="I208" i="2"/>
  <c r="J208" i="2"/>
  <c r="D208" i="2"/>
  <c r="C208" i="2"/>
  <c r="J77" i="10"/>
  <c r="G77" i="10"/>
  <c r="L77" i="10"/>
  <c r="F77" i="10"/>
  <c r="D77" i="10"/>
  <c r="I77" i="10"/>
  <c r="C77" i="10"/>
  <c r="M77" i="10"/>
  <c r="N77" i="10"/>
  <c r="H76" i="9"/>
  <c r="G76" i="9"/>
  <c r="F76" i="9"/>
  <c r="F77" i="8"/>
  <c r="I77" i="8"/>
  <c r="C77" i="8"/>
  <c r="G77" i="8"/>
  <c r="D77" i="8"/>
  <c r="N77" i="8"/>
  <c r="M77" i="8"/>
  <c r="L77" i="8"/>
  <c r="J77" i="8"/>
  <c r="B78" i="10"/>
  <c r="K78" i="10"/>
  <c r="A79" i="10"/>
  <c r="E78" i="10"/>
  <c r="H78" i="10"/>
  <c r="A78" i="9"/>
  <c r="B77" i="9"/>
  <c r="E77" i="9"/>
  <c r="H78" i="12"/>
  <c r="K78" i="12"/>
  <c r="E78" i="12"/>
  <c r="N78" i="12"/>
  <c r="A79" i="12"/>
  <c r="B78" i="12"/>
  <c r="Q78" i="12"/>
  <c r="E78" i="8"/>
  <c r="A79" i="8"/>
  <c r="K78" i="8"/>
  <c r="B78" i="8"/>
  <c r="H78" i="8"/>
  <c r="D76" i="9"/>
  <c r="C76" i="9"/>
  <c r="B78" i="5"/>
  <c r="E78" i="5"/>
  <c r="A79" i="5"/>
  <c r="T77" i="12"/>
  <c r="P77" i="12"/>
  <c r="S77" i="12"/>
  <c r="D77" i="12"/>
  <c r="M77" i="12"/>
  <c r="C77" i="12"/>
  <c r="L77" i="12"/>
  <c r="J77" i="12"/>
  <c r="I77" i="12"/>
  <c r="O77" i="12"/>
  <c r="G77" i="12"/>
  <c r="R77" i="12"/>
  <c r="F77" i="12"/>
  <c r="C77" i="5"/>
  <c r="D77" i="5"/>
  <c r="H77" i="5"/>
  <c r="G77" i="5"/>
  <c r="F77" i="5"/>
  <c r="I203" i="32"/>
  <c r="E204" i="32"/>
  <c r="C204" i="32"/>
  <c r="D204" i="32" s="1"/>
  <c r="A206" i="32"/>
  <c r="F205" i="32"/>
  <c r="B205" i="32"/>
  <c r="G204" i="32"/>
  <c r="H204" i="32"/>
  <c r="C13" i="29" a="1"/>
  <c r="CR531" i="24" l="1"/>
  <c r="CV531" i="24" s="1"/>
  <c r="CS530" i="24"/>
  <c r="CT529" i="24"/>
  <c r="CW529" i="24"/>
  <c r="CU529" i="24"/>
  <c r="CX529" i="24"/>
  <c r="CY529" i="24"/>
  <c r="BZ596" i="24"/>
  <c r="CC596" i="24"/>
  <c r="BY597" i="24"/>
  <c r="CD595" i="24"/>
  <c r="CE595" i="24"/>
  <c r="CA595" i="24"/>
  <c r="CB595" i="24"/>
  <c r="CF595" i="24"/>
  <c r="AO398" i="24"/>
  <c r="AR398" i="24"/>
  <c r="AX398" i="24"/>
  <c r="AH399" i="24"/>
  <c r="AI398" i="24"/>
  <c r="AU398" i="24"/>
  <c r="AL398" i="24"/>
  <c r="AM397" i="24"/>
  <c r="AN397" i="24"/>
  <c r="AP397" i="24"/>
  <c r="AJ397" i="24"/>
  <c r="AK397" i="24"/>
  <c r="AQ397" i="24"/>
  <c r="AW397" i="24"/>
  <c r="AY397" i="24"/>
  <c r="AZ397" i="24"/>
  <c r="BA397" i="24"/>
  <c r="AS397" i="24"/>
  <c r="AT397" i="24"/>
  <c r="AV397" i="24"/>
  <c r="BE397" i="24"/>
  <c r="BD397" i="24"/>
  <c r="D218" i="25"/>
  <c r="F218" i="25"/>
  <c r="G218" i="25"/>
  <c r="I218" i="25"/>
  <c r="K218" i="25"/>
  <c r="J218" i="25"/>
  <c r="C218" i="25"/>
  <c r="G337" i="26"/>
  <c r="C337" i="26"/>
  <c r="H337" i="26"/>
  <c r="D337" i="26"/>
  <c r="F337" i="26"/>
  <c r="H219" i="25"/>
  <c r="B219" i="25"/>
  <c r="E219" i="25"/>
  <c r="A220" i="25"/>
  <c r="B338" i="26"/>
  <c r="E338" i="26"/>
  <c r="A339" i="26"/>
  <c r="Q220" i="14"/>
  <c r="K220" i="14"/>
  <c r="B220" i="14"/>
  <c r="E220" i="14"/>
  <c r="A221" i="14"/>
  <c r="N220" i="14"/>
  <c r="H220" i="14"/>
  <c r="T219" i="14"/>
  <c r="D219" i="14"/>
  <c r="F219" i="14"/>
  <c r="R219" i="14"/>
  <c r="C219" i="14"/>
  <c r="O219" i="14"/>
  <c r="P219" i="14"/>
  <c r="G219" i="14"/>
  <c r="J219" i="14"/>
  <c r="I219" i="14"/>
  <c r="S219" i="14"/>
  <c r="L219" i="14"/>
  <c r="M219" i="14"/>
  <c r="D279" i="17"/>
  <c r="A280" i="17"/>
  <c r="G279" i="34"/>
  <c r="F279" i="34"/>
  <c r="D279" i="34"/>
  <c r="C279" i="34"/>
  <c r="A281" i="34"/>
  <c r="E280" i="34"/>
  <c r="B280" i="34"/>
  <c r="C215" i="3"/>
  <c r="H215" i="3"/>
  <c r="D215" i="3"/>
  <c r="F215" i="3"/>
  <c r="G215" i="3"/>
  <c r="A217" i="3"/>
  <c r="B216" i="3"/>
  <c r="E216" i="3"/>
  <c r="A211" i="2"/>
  <c r="E210" i="2"/>
  <c r="B210" i="2"/>
  <c r="H210" i="2"/>
  <c r="K209" i="2"/>
  <c r="D209" i="2"/>
  <c r="C209" i="2"/>
  <c r="F209" i="2"/>
  <c r="I209" i="2"/>
  <c r="G209" i="2"/>
  <c r="J209" i="2"/>
  <c r="G78" i="10"/>
  <c r="L78" i="10"/>
  <c r="J78" i="10"/>
  <c r="F78" i="10"/>
  <c r="C78" i="10"/>
  <c r="D78" i="10"/>
  <c r="M78" i="10"/>
  <c r="I78" i="10"/>
  <c r="N78" i="10"/>
  <c r="B78" i="9"/>
  <c r="A79" i="9"/>
  <c r="E78" i="9"/>
  <c r="A80" i="10"/>
  <c r="H79" i="10"/>
  <c r="B79" i="10"/>
  <c r="K79" i="10"/>
  <c r="E79" i="10"/>
  <c r="B79" i="5"/>
  <c r="A80" i="5"/>
  <c r="E79" i="5"/>
  <c r="H78" i="5"/>
  <c r="G78" i="5"/>
  <c r="F78" i="5"/>
  <c r="C77" i="9"/>
  <c r="D77" i="9"/>
  <c r="D78" i="5"/>
  <c r="C78" i="5"/>
  <c r="G77" i="9"/>
  <c r="H77" i="9"/>
  <c r="F77" i="9"/>
  <c r="G78" i="8"/>
  <c r="I78" i="8"/>
  <c r="C78" i="8"/>
  <c r="D78" i="8"/>
  <c r="F78" i="8"/>
  <c r="M78" i="8"/>
  <c r="N78" i="8"/>
  <c r="J78" i="8"/>
  <c r="L78" i="8"/>
  <c r="K79" i="8"/>
  <c r="E79" i="8"/>
  <c r="A80" i="8"/>
  <c r="B79" i="8"/>
  <c r="H79" i="8"/>
  <c r="N79" i="12"/>
  <c r="H79" i="12"/>
  <c r="Q79" i="12"/>
  <c r="E79" i="12"/>
  <c r="K79" i="12"/>
  <c r="A80" i="12"/>
  <c r="B79" i="12"/>
  <c r="T78" i="12"/>
  <c r="O78" i="12"/>
  <c r="R78" i="12"/>
  <c r="I78" i="12"/>
  <c r="C78" i="12"/>
  <c r="J78" i="12"/>
  <c r="D78" i="12"/>
  <c r="M78" i="12"/>
  <c r="G78" i="12"/>
  <c r="L78" i="12"/>
  <c r="F78" i="12"/>
  <c r="S78" i="12"/>
  <c r="P78" i="12"/>
  <c r="I204" i="32"/>
  <c r="A207" i="32"/>
  <c r="B206" i="32"/>
  <c r="F206" i="32"/>
  <c r="E205" i="32"/>
  <c r="C205" i="32"/>
  <c r="D205" i="32" s="1"/>
  <c r="H205" i="32"/>
  <c r="G205" i="32"/>
  <c r="C13" i="29"/>
  <c r="CY530" i="24" l="1"/>
  <c r="CT530" i="24"/>
  <c r="CU530" i="24"/>
  <c r="CW530" i="24"/>
  <c r="CX530" i="24"/>
  <c r="CR532" i="24"/>
  <c r="CV532" i="24" s="1"/>
  <c r="CS531" i="24"/>
  <c r="BZ597" i="24"/>
  <c r="CC597" i="24"/>
  <c r="BY598" i="24"/>
  <c r="CA596" i="24"/>
  <c r="CB596" i="24"/>
  <c r="CD596" i="24"/>
  <c r="CE596" i="24"/>
  <c r="CF596" i="24"/>
  <c r="AK398" i="24"/>
  <c r="AV398" i="24"/>
  <c r="BA398" i="24"/>
  <c r="AM398" i="24"/>
  <c r="AZ398" i="24"/>
  <c r="AY398" i="24"/>
  <c r="BD398" i="24"/>
  <c r="AP398" i="24"/>
  <c r="BE398" i="24"/>
  <c r="AW398" i="24"/>
  <c r="AN398" i="24"/>
  <c r="AQ398" i="24"/>
  <c r="AT398" i="24"/>
  <c r="AS398" i="24"/>
  <c r="AJ398" i="24"/>
  <c r="AX399" i="24"/>
  <c r="AI399" i="24"/>
  <c r="AU399" i="24"/>
  <c r="AL399" i="24"/>
  <c r="AO399" i="24"/>
  <c r="AR399" i="24"/>
  <c r="AH400" i="24"/>
  <c r="E339" i="26"/>
  <c r="A340" i="26"/>
  <c r="B339" i="26"/>
  <c r="C338" i="26"/>
  <c r="D338" i="26"/>
  <c r="F338" i="26"/>
  <c r="G338" i="26"/>
  <c r="H338" i="26"/>
  <c r="E220" i="25"/>
  <c r="B220" i="25"/>
  <c r="A221" i="25"/>
  <c r="H220" i="25"/>
  <c r="F219" i="25"/>
  <c r="K219" i="25"/>
  <c r="C219" i="25"/>
  <c r="I219" i="25"/>
  <c r="D219" i="25"/>
  <c r="G219" i="25"/>
  <c r="J219" i="25"/>
  <c r="A222" i="14"/>
  <c r="H221" i="14"/>
  <c r="N221" i="14"/>
  <c r="E221" i="14"/>
  <c r="Q221" i="14"/>
  <c r="K221" i="14"/>
  <c r="B221" i="14"/>
  <c r="T220" i="14"/>
  <c r="R220" i="14"/>
  <c r="G220" i="14"/>
  <c r="O220" i="14"/>
  <c r="M220" i="14"/>
  <c r="J220" i="14"/>
  <c r="L220" i="14"/>
  <c r="S220" i="14"/>
  <c r="C220" i="14"/>
  <c r="D220" i="14"/>
  <c r="P220" i="14"/>
  <c r="I220" i="14"/>
  <c r="F220" i="14"/>
  <c r="D280" i="17"/>
  <c r="A281" i="17"/>
  <c r="B281" i="34"/>
  <c r="A282" i="34"/>
  <c r="E281" i="34"/>
  <c r="G280" i="34"/>
  <c r="F280" i="34"/>
  <c r="D280" i="34"/>
  <c r="C280" i="34"/>
  <c r="H216" i="3"/>
  <c r="C216" i="3"/>
  <c r="D216" i="3"/>
  <c r="A218" i="3"/>
  <c r="E217" i="3"/>
  <c r="B217" i="3"/>
  <c r="F216" i="3"/>
  <c r="G216" i="3"/>
  <c r="F210" i="2"/>
  <c r="K210" i="2"/>
  <c r="G210" i="2"/>
  <c r="J210" i="2"/>
  <c r="I210" i="2"/>
  <c r="D210" i="2"/>
  <c r="C210" i="2"/>
  <c r="B211" i="2"/>
  <c r="A212" i="2"/>
  <c r="H211" i="2"/>
  <c r="E211" i="2"/>
  <c r="T79" i="12"/>
  <c r="F79" i="12"/>
  <c r="D79" i="12"/>
  <c r="L79" i="12"/>
  <c r="M79" i="12"/>
  <c r="O79" i="12"/>
  <c r="S79" i="12"/>
  <c r="C79" i="12"/>
  <c r="P79" i="12"/>
  <c r="R79" i="12"/>
  <c r="I79" i="12"/>
  <c r="G79" i="12"/>
  <c r="J79" i="12"/>
  <c r="A81" i="5"/>
  <c r="B80" i="5"/>
  <c r="E80" i="5"/>
  <c r="F79" i="5"/>
  <c r="H79" i="5"/>
  <c r="G79" i="5"/>
  <c r="D79" i="5"/>
  <c r="C79" i="5"/>
  <c r="H80" i="10"/>
  <c r="E80" i="10"/>
  <c r="B80" i="10"/>
  <c r="K80" i="10"/>
  <c r="A81" i="10"/>
  <c r="G78" i="9"/>
  <c r="H78" i="9"/>
  <c r="F78" i="9"/>
  <c r="N79" i="8"/>
  <c r="G79" i="8"/>
  <c r="F79" i="8"/>
  <c r="J79" i="8"/>
  <c r="D79" i="8"/>
  <c r="I79" i="8"/>
  <c r="M79" i="8"/>
  <c r="C79" i="8"/>
  <c r="L79" i="8"/>
  <c r="B79" i="9"/>
  <c r="E79" i="9"/>
  <c r="A80" i="9"/>
  <c r="H80" i="8"/>
  <c r="B80" i="8"/>
  <c r="A81" i="8"/>
  <c r="E80" i="8"/>
  <c r="K80" i="8"/>
  <c r="D78" i="9"/>
  <c r="C78" i="9"/>
  <c r="E80" i="12"/>
  <c r="B80" i="12"/>
  <c r="N80" i="12"/>
  <c r="H80" i="12"/>
  <c r="A81" i="12"/>
  <c r="Q80" i="12"/>
  <c r="K80" i="12"/>
  <c r="J79" i="10"/>
  <c r="N79" i="10"/>
  <c r="F79" i="10"/>
  <c r="G79" i="10"/>
  <c r="L79" i="10"/>
  <c r="M79" i="10"/>
  <c r="D79" i="10"/>
  <c r="C79" i="10"/>
  <c r="I79" i="10"/>
  <c r="I205" i="32"/>
  <c r="G206" i="32"/>
  <c r="H206" i="32"/>
  <c r="C206" i="32"/>
  <c r="D206" i="32" s="1"/>
  <c r="E206" i="32"/>
  <c r="F207" i="32"/>
  <c r="A208" i="32"/>
  <c r="B207" i="32"/>
  <c r="CW531" i="24" l="1"/>
  <c r="CX531" i="24"/>
  <c r="CY531" i="24"/>
  <c r="CU531" i="24"/>
  <c r="CT531" i="24"/>
  <c r="CR533" i="24"/>
  <c r="CV533" i="24" s="1"/>
  <c r="CS532" i="24"/>
  <c r="CC598" i="24"/>
  <c r="BY599" i="24"/>
  <c r="BZ598" i="24"/>
  <c r="CD597" i="24"/>
  <c r="CA597" i="24"/>
  <c r="CB597" i="24"/>
  <c r="CE597" i="24"/>
  <c r="CF597" i="24"/>
  <c r="AH401" i="24"/>
  <c r="AU400" i="24"/>
  <c r="AI400" i="24"/>
  <c r="AL400" i="24"/>
  <c r="AO400" i="24"/>
  <c r="AR400" i="24"/>
  <c r="AX400" i="24"/>
  <c r="AT399" i="24"/>
  <c r="AZ399" i="24"/>
  <c r="AM399" i="24"/>
  <c r="AV399" i="24"/>
  <c r="AW399" i="24"/>
  <c r="AK399" i="24"/>
  <c r="AQ399" i="24"/>
  <c r="AJ399" i="24"/>
  <c r="BD399" i="24"/>
  <c r="AY399" i="24"/>
  <c r="AN399" i="24"/>
  <c r="BE399" i="24"/>
  <c r="AS399" i="24"/>
  <c r="AP399" i="24"/>
  <c r="BA399" i="24"/>
  <c r="K220" i="25"/>
  <c r="D220" i="25"/>
  <c r="J220" i="25"/>
  <c r="F220" i="25"/>
  <c r="I220" i="25"/>
  <c r="G220" i="25"/>
  <c r="C220" i="25"/>
  <c r="B221" i="25"/>
  <c r="A222" i="25"/>
  <c r="H221" i="25"/>
  <c r="E221" i="25"/>
  <c r="C339" i="26"/>
  <c r="D339" i="26"/>
  <c r="F339" i="26"/>
  <c r="G339" i="26"/>
  <c r="H339" i="26"/>
  <c r="E340" i="26"/>
  <c r="B340" i="26"/>
  <c r="A341" i="26"/>
  <c r="T221" i="14"/>
  <c r="I221" i="14"/>
  <c r="R221" i="14"/>
  <c r="S221" i="14"/>
  <c r="O221" i="14"/>
  <c r="P221" i="14"/>
  <c r="G221" i="14"/>
  <c r="D221" i="14"/>
  <c r="J221" i="14"/>
  <c r="L221" i="14"/>
  <c r="M221" i="14"/>
  <c r="C221" i="14"/>
  <c r="F221" i="14"/>
  <c r="A223" i="14"/>
  <c r="E222" i="14"/>
  <c r="B222" i="14"/>
  <c r="H222" i="14"/>
  <c r="N222" i="14"/>
  <c r="Q222" i="14"/>
  <c r="K222" i="14"/>
  <c r="D281" i="17"/>
  <c r="A282" i="17"/>
  <c r="B282" i="34"/>
  <c r="A283" i="34"/>
  <c r="E282" i="34"/>
  <c r="C281" i="34"/>
  <c r="F281" i="34"/>
  <c r="G281" i="34"/>
  <c r="D281" i="34"/>
  <c r="D217" i="3"/>
  <c r="H217" i="3"/>
  <c r="C217" i="3"/>
  <c r="G217" i="3"/>
  <c r="F217" i="3"/>
  <c r="E218" i="3"/>
  <c r="B218" i="3"/>
  <c r="A219" i="3"/>
  <c r="H212" i="2"/>
  <c r="A213" i="2"/>
  <c r="B212" i="2"/>
  <c r="E212" i="2"/>
  <c r="F211" i="2"/>
  <c r="C211" i="2"/>
  <c r="G211" i="2"/>
  <c r="K211" i="2"/>
  <c r="J211" i="2"/>
  <c r="I211" i="2"/>
  <c r="D211" i="2"/>
  <c r="K81" i="10"/>
  <c r="E81" i="10"/>
  <c r="B81" i="10"/>
  <c r="A82" i="10"/>
  <c r="H81" i="10"/>
  <c r="L80" i="10"/>
  <c r="C80" i="10"/>
  <c r="G80" i="10"/>
  <c r="F80" i="10"/>
  <c r="N80" i="10"/>
  <c r="D80" i="10"/>
  <c r="I80" i="10"/>
  <c r="J80" i="10"/>
  <c r="M80" i="10"/>
  <c r="K81" i="12"/>
  <c r="A82" i="12"/>
  <c r="E81" i="12"/>
  <c r="N81" i="12"/>
  <c r="B81" i="12"/>
  <c r="H81" i="12"/>
  <c r="Q81" i="12"/>
  <c r="D80" i="5"/>
  <c r="C80" i="5"/>
  <c r="A82" i="5"/>
  <c r="B81" i="5"/>
  <c r="E81" i="5"/>
  <c r="K81" i="8"/>
  <c r="H81" i="8"/>
  <c r="A82" i="8"/>
  <c r="E81" i="8"/>
  <c r="B81" i="8"/>
  <c r="T80" i="12"/>
  <c r="M80" i="12"/>
  <c r="L80" i="12"/>
  <c r="P80" i="12"/>
  <c r="S80" i="12"/>
  <c r="F80" i="12"/>
  <c r="R80" i="12"/>
  <c r="C80" i="12"/>
  <c r="I80" i="12"/>
  <c r="G80" i="12"/>
  <c r="J80" i="12"/>
  <c r="D80" i="12"/>
  <c r="O80" i="12"/>
  <c r="G80" i="5"/>
  <c r="H80" i="5"/>
  <c r="F80" i="5"/>
  <c r="G80" i="8"/>
  <c r="M80" i="8"/>
  <c r="I80" i="8"/>
  <c r="C80" i="8"/>
  <c r="D80" i="8"/>
  <c r="N80" i="8"/>
  <c r="F80" i="8"/>
  <c r="J80" i="8"/>
  <c r="L80" i="8"/>
  <c r="G79" i="9"/>
  <c r="H79" i="9"/>
  <c r="F79" i="9"/>
  <c r="B80" i="9"/>
  <c r="E80" i="9"/>
  <c r="A81" i="9"/>
  <c r="D79" i="9"/>
  <c r="C79" i="9"/>
  <c r="I206" i="32"/>
  <c r="H207" i="32"/>
  <c r="G207" i="32"/>
  <c r="C207" i="32"/>
  <c r="D207" i="32" s="1"/>
  <c r="E207" i="32"/>
  <c r="B208" i="32"/>
  <c r="A209" i="32"/>
  <c r="F208" i="32"/>
  <c r="CX532" i="24" l="1"/>
  <c r="CY532" i="24"/>
  <c r="CW532" i="24"/>
  <c r="CT532" i="24"/>
  <c r="CU532" i="24"/>
  <c r="CR534" i="24"/>
  <c r="CV534" i="24" s="1"/>
  <c r="CS533" i="24"/>
  <c r="CE598" i="24"/>
  <c r="CD598" i="24"/>
  <c r="CA598" i="24"/>
  <c r="CB598" i="24"/>
  <c r="CF598" i="24"/>
  <c r="BY600" i="24"/>
  <c r="BZ599" i="24"/>
  <c r="CC599" i="24"/>
  <c r="AJ400" i="24"/>
  <c r="BD400" i="24"/>
  <c r="BE400" i="24"/>
  <c r="AK400" i="24"/>
  <c r="AN400" i="24"/>
  <c r="AZ400" i="24"/>
  <c r="AM400" i="24"/>
  <c r="AT400" i="24"/>
  <c r="AQ400" i="24"/>
  <c r="AS400" i="24"/>
  <c r="AP400" i="24"/>
  <c r="BA400" i="24"/>
  <c r="AV400" i="24"/>
  <c r="AW400" i="24"/>
  <c r="AY400" i="24"/>
  <c r="AI401" i="24"/>
  <c r="AO401" i="24"/>
  <c r="AH402" i="24"/>
  <c r="AL401" i="24"/>
  <c r="AR401" i="24"/>
  <c r="AX401" i="24"/>
  <c r="AU401" i="24"/>
  <c r="E222" i="25"/>
  <c r="A223" i="25"/>
  <c r="B222" i="25"/>
  <c r="H222" i="25"/>
  <c r="I221" i="25"/>
  <c r="J221" i="25"/>
  <c r="K221" i="25"/>
  <c r="D221" i="25"/>
  <c r="F221" i="25"/>
  <c r="C221" i="25"/>
  <c r="G221" i="25"/>
  <c r="D340" i="26"/>
  <c r="C340" i="26"/>
  <c r="F340" i="26"/>
  <c r="H340" i="26"/>
  <c r="G340" i="26"/>
  <c r="E341" i="26"/>
  <c r="B341" i="26"/>
  <c r="A342" i="26"/>
  <c r="T222" i="14"/>
  <c r="O222" i="14"/>
  <c r="P222" i="14"/>
  <c r="J222" i="14"/>
  <c r="I222" i="14"/>
  <c r="L222" i="14"/>
  <c r="M222" i="14"/>
  <c r="R222" i="14"/>
  <c r="D222" i="14"/>
  <c r="F222" i="14"/>
  <c r="G222" i="14"/>
  <c r="S222" i="14"/>
  <c r="C222" i="14"/>
  <c r="N223" i="14"/>
  <c r="B223" i="14"/>
  <c r="K223" i="14"/>
  <c r="E223" i="14"/>
  <c r="H223" i="14"/>
  <c r="Q223" i="14"/>
  <c r="A224" i="14"/>
  <c r="D282" i="17"/>
  <c r="A283" i="17"/>
  <c r="A284" i="34"/>
  <c r="B283" i="34"/>
  <c r="E283" i="34"/>
  <c r="C282" i="34"/>
  <c r="G282" i="34"/>
  <c r="F282" i="34"/>
  <c r="D282" i="34"/>
  <c r="B219" i="3"/>
  <c r="A220" i="3"/>
  <c r="E219" i="3"/>
  <c r="D218" i="3"/>
  <c r="H218" i="3"/>
  <c r="C218" i="3"/>
  <c r="G218" i="3"/>
  <c r="F218" i="3"/>
  <c r="G212" i="2"/>
  <c r="K212" i="2"/>
  <c r="D212" i="2"/>
  <c r="F212" i="2"/>
  <c r="C212" i="2"/>
  <c r="J212" i="2"/>
  <c r="I212" i="2"/>
  <c r="H213" i="2"/>
  <c r="E213" i="2"/>
  <c r="B213" i="2"/>
  <c r="A214" i="2"/>
  <c r="I81" i="8"/>
  <c r="J81" i="8"/>
  <c r="N81" i="8"/>
  <c r="M81" i="8"/>
  <c r="C81" i="8"/>
  <c r="D81" i="8"/>
  <c r="L81" i="8"/>
  <c r="F81" i="8"/>
  <c r="G81" i="8"/>
  <c r="A82" i="9"/>
  <c r="B81" i="9"/>
  <c r="E81" i="9"/>
  <c r="F80" i="9"/>
  <c r="G80" i="9"/>
  <c r="H80" i="9"/>
  <c r="A83" i="8"/>
  <c r="E82" i="8"/>
  <c r="B82" i="8"/>
  <c r="K82" i="8"/>
  <c r="H82" i="8"/>
  <c r="H81" i="5"/>
  <c r="F81" i="5"/>
  <c r="G81" i="5"/>
  <c r="A83" i="5"/>
  <c r="E82" i="5"/>
  <c r="B82" i="5"/>
  <c r="A83" i="10"/>
  <c r="K82" i="10"/>
  <c r="H82" i="10"/>
  <c r="E82" i="10"/>
  <c r="B82" i="10"/>
  <c r="D80" i="9"/>
  <c r="C80" i="9"/>
  <c r="D81" i="5"/>
  <c r="C81" i="5"/>
  <c r="T81" i="12"/>
  <c r="G81" i="12"/>
  <c r="I81" i="12"/>
  <c r="O81" i="12"/>
  <c r="P81" i="12"/>
  <c r="D81" i="12"/>
  <c r="J81" i="12"/>
  <c r="C81" i="12"/>
  <c r="R81" i="12"/>
  <c r="M81" i="12"/>
  <c r="F81" i="12"/>
  <c r="L81" i="12"/>
  <c r="S81" i="12"/>
  <c r="B82" i="12"/>
  <c r="E82" i="12"/>
  <c r="N82" i="12"/>
  <c r="A83" i="12"/>
  <c r="K82" i="12"/>
  <c r="Q82" i="12"/>
  <c r="H82" i="12"/>
  <c r="F81" i="10"/>
  <c r="G81" i="10"/>
  <c r="M81" i="10"/>
  <c r="C81" i="10"/>
  <c r="D81" i="10"/>
  <c r="L81" i="10"/>
  <c r="J81" i="10"/>
  <c r="I81" i="10"/>
  <c r="N81" i="10"/>
  <c r="I207" i="32"/>
  <c r="C208" i="32"/>
  <c r="D208" i="32" s="1"/>
  <c r="E208" i="32"/>
  <c r="H208" i="32"/>
  <c r="G208" i="32"/>
  <c r="B209" i="32"/>
  <c r="A210" i="32"/>
  <c r="F209" i="32"/>
  <c r="CU533" i="24" l="1"/>
  <c r="CX533" i="24"/>
  <c r="CT533" i="24"/>
  <c r="CW533" i="24"/>
  <c r="CY533" i="24"/>
  <c r="CS534" i="24"/>
  <c r="CR535" i="24"/>
  <c r="CV535" i="24" s="1"/>
  <c r="CE599" i="24"/>
  <c r="CF599" i="24"/>
  <c r="CA599" i="24"/>
  <c r="CB599" i="24"/>
  <c r="CD599" i="24"/>
  <c r="BY601" i="24"/>
  <c r="BZ600" i="24"/>
  <c r="CC600" i="24"/>
  <c r="AU402" i="24"/>
  <c r="AL402" i="24"/>
  <c r="AX402" i="24"/>
  <c r="AR402" i="24"/>
  <c r="AI402" i="24"/>
  <c r="AO402" i="24"/>
  <c r="AH403" i="24"/>
  <c r="AJ401" i="24"/>
  <c r="BA401" i="24"/>
  <c r="AK401" i="24"/>
  <c r="AZ401" i="24"/>
  <c r="AM401" i="24"/>
  <c r="AN401" i="24"/>
  <c r="AT401" i="24"/>
  <c r="AY401" i="24"/>
  <c r="AP401" i="24"/>
  <c r="AQ401" i="24"/>
  <c r="BE401" i="24"/>
  <c r="AV401" i="24"/>
  <c r="AS401" i="24"/>
  <c r="AW401" i="24"/>
  <c r="BD401" i="24"/>
  <c r="G341" i="26"/>
  <c r="C341" i="26"/>
  <c r="D341" i="26"/>
  <c r="F341" i="26"/>
  <c r="H341" i="26"/>
  <c r="A343" i="26"/>
  <c r="E342" i="26"/>
  <c r="B342" i="26"/>
  <c r="J222" i="25"/>
  <c r="K222" i="25"/>
  <c r="C222" i="25"/>
  <c r="F222" i="25"/>
  <c r="I222" i="25"/>
  <c r="D222" i="25"/>
  <c r="G222" i="25"/>
  <c r="B223" i="25"/>
  <c r="H223" i="25"/>
  <c r="A224" i="25"/>
  <c r="E223" i="25"/>
  <c r="T223" i="14"/>
  <c r="O223" i="14"/>
  <c r="L223" i="14"/>
  <c r="I223" i="14"/>
  <c r="C223" i="14"/>
  <c r="D223" i="14"/>
  <c r="P223" i="14"/>
  <c r="M223" i="14"/>
  <c r="F223" i="14"/>
  <c r="R223" i="14"/>
  <c r="S223" i="14"/>
  <c r="J223" i="14"/>
  <c r="G223" i="14"/>
  <c r="K224" i="14"/>
  <c r="Q224" i="14"/>
  <c r="E224" i="14"/>
  <c r="B224" i="14"/>
  <c r="N224" i="14"/>
  <c r="A225" i="14"/>
  <c r="H224" i="14"/>
  <c r="D283" i="17"/>
  <c r="A284" i="17"/>
  <c r="D283" i="34"/>
  <c r="F283" i="34"/>
  <c r="G283" i="34"/>
  <c r="C283" i="34"/>
  <c r="E284" i="34"/>
  <c r="A285" i="34"/>
  <c r="B284" i="34"/>
  <c r="H219" i="3"/>
  <c r="C219" i="3"/>
  <c r="D219" i="3"/>
  <c r="F219" i="3"/>
  <c r="G219" i="3"/>
  <c r="B220" i="3"/>
  <c r="E220" i="3"/>
  <c r="A221" i="3"/>
  <c r="D213" i="2"/>
  <c r="C213" i="2"/>
  <c r="K213" i="2"/>
  <c r="J213" i="2"/>
  <c r="G213" i="2"/>
  <c r="F213" i="2"/>
  <c r="I213" i="2"/>
  <c r="H214" i="2"/>
  <c r="E214" i="2"/>
  <c r="B214" i="2"/>
  <c r="A215" i="2"/>
  <c r="H83" i="10"/>
  <c r="K83" i="10"/>
  <c r="A84" i="10"/>
  <c r="E83" i="10"/>
  <c r="B83" i="10"/>
  <c r="C82" i="5"/>
  <c r="D82" i="5"/>
  <c r="F82" i="5"/>
  <c r="H82" i="5"/>
  <c r="G82" i="5"/>
  <c r="A84" i="5"/>
  <c r="E83" i="5"/>
  <c r="B83" i="5"/>
  <c r="B83" i="12"/>
  <c r="K83" i="12"/>
  <c r="E83" i="12"/>
  <c r="N83" i="12"/>
  <c r="Q83" i="12"/>
  <c r="A84" i="12"/>
  <c r="H83" i="12"/>
  <c r="T82" i="12"/>
  <c r="M82" i="12"/>
  <c r="I82" i="12"/>
  <c r="J82" i="12"/>
  <c r="O82" i="12"/>
  <c r="D82" i="12"/>
  <c r="P82" i="12"/>
  <c r="R82" i="12"/>
  <c r="S82" i="12"/>
  <c r="C82" i="12"/>
  <c r="F82" i="12"/>
  <c r="G82" i="12"/>
  <c r="L82" i="12"/>
  <c r="L82" i="10"/>
  <c r="F82" i="10"/>
  <c r="N82" i="10"/>
  <c r="G82" i="10"/>
  <c r="I82" i="10"/>
  <c r="M82" i="10"/>
  <c r="D82" i="10"/>
  <c r="C82" i="10"/>
  <c r="J82" i="10"/>
  <c r="B83" i="8"/>
  <c r="A84" i="8"/>
  <c r="E83" i="8"/>
  <c r="K83" i="8"/>
  <c r="H83" i="8"/>
  <c r="M82" i="8"/>
  <c r="I82" i="8"/>
  <c r="N82" i="8"/>
  <c r="C82" i="8"/>
  <c r="J82" i="8"/>
  <c r="L82" i="8"/>
  <c r="G82" i="8"/>
  <c r="D82" i="8"/>
  <c r="F82" i="8"/>
  <c r="G81" i="9"/>
  <c r="F81" i="9"/>
  <c r="H81" i="9"/>
  <c r="C81" i="9"/>
  <c r="D81" i="9"/>
  <c r="B82" i="9"/>
  <c r="E82" i="9"/>
  <c r="A83" i="9"/>
  <c r="I208" i="32"/>
  <c r="H209" i="32"/>
  <c r="G209" i="32"/>
  <c r="B210" i="32"/>
  <c r="F210" i="32"/>
  <c r="A211" i="32"/>
  <c r="E209" i="32"/>
  <c r="C209" i="32"/>
  <c r="D209" i="32" s="1"/>
  <c r="CR536" i="24" l="1"/>
  <c r="CV536" i="24" s="1"/>
  <c r="CS535" i="24"/>
  <c r="CT534" i="24"/>
  <c r="CY534" i="24"/>
  <c r="CU534" i="24"/>
  <c r="CX534" i="24"/>
  <c r="CW534" i="24"/>
  <c r="CF600" i="24"/>
  <c r="CA600" i="24"/>
  <c r="CB600" i="24"/>
  <c r="CD600" i="24"/>
  <c r="CE600" i="24"/>
  <c r="BZ601" i="24"/>
  <c r="CC601" i="24"/>
  <c r="BY602" i="24"/>
  <c r="AX403" i="24"/>
  <c r="AU403" i="24"/>
  <c r="AL403" i="24"/>
  <c r="AO403" i="24"/>
  <c r="AR403" i="24"/>
  <c r="AH404" i="24"/>
  <c r="AI403" i="24"/>
  <c r="AS402" i="24"/>
  <c r="BD402" i="24"/>
  <c r="AY402" i="24"/>
  <c r="AQ402" i="24"/>
  <c r="AT402" i="24"/>
  <c r="AZ402" i="24"/>
  <c r="BA402" i="24"/>
  <c r="AP402" i="24"/>
  <c r="BE402" i="24"/>
  <c r="AM402" i="24"/>
  <c r="AN402" i="24"/>
  <c r="AJ402" i="24"/>
  <c r="AW402" i="24"/>
  <c r="AK402" i="24"/>
  <c r="AV402" i="24"/>
  <c r="C223" i="25"/>
  <c r="K223" i="25"/>
  <c r="G223" i="25"/>
  <c r="I223" i="25"/>
  <c r="F223" i="25"/>
  <c r="J223" i="25"/>
  <c r="D223" i="25"/>
  <c r="E224" i="25"/>
  <c r="B224" i="25"/>
  <c r="A225" i="25"/>
  <c r="H224" i="25"/>
  <c r="C342" i="26"/>
  <c r="D342" i="26"/>
  <c r="F342" i="26"/>
  <c r="G342" i="26"/>
  <c r="H342" i="26"/>
  <c r="B343" i="26"/>
  <c r="E343" i="26"/>
  <c r="A344" i="26"/>
  <c r="E225" i="14"/>
  <c r="A226" i="14"/>
  <c r="H225" i="14"/>
  <c r="Q225" i="14"/>
  <c r="N225" i="14"/>
  <c r="K225" i="14"/>
  <c r="B225" i="14"/>
  <c r="T224" i="14"/>
  <c r="I224" i="14"/>
  <c r="R224" i="14"/>
  <c r="J224" i="14"/>
  <c r="O224" i="14"/>
  <c r="S224" i="14"/>
  <c r="G224" i="14"/>
  <c r="F224" i="14"/>
  <c r="P224" i="14"/>
  <c r="D224" i="14"/>
  <c r="M224" i="14"/>
  <c r="L224" i="14"/>
  <c r="C224" i="14"/>
  <c r="D284" i="17"/>
  <c r="A285" i="17"/>
  <c r="G284" i="34"/>
  <c r="F284" i="34"/>
  <c r="D284" i="34"/>
  <c r="C284" i="34"/>
  <c r="A286" i="34"/>
  <c r="E285" i="34"/>
  <c r="B285" i="34"/>
  <c r="E221" i="3"/>
  <c r="A222" i="3"/>
  <c r="B221" i="3"/>
  <c r="F220" i="3"/>
  <c r="G220" i="3"/>
  <c r="H220" i="3"/>
  <c r="D220" i="3"/>
  <c r="C220" i="3"/>
  <c r="K214" i="2"/>
  <c r="J214" i="2"/>
  <c r="I214" i="2"/>
  <c r="G214" i="2"/>
  <c r="C214" i="2"/>
  <c r="D214" i="2"/>
  <c r="F214" i="2"/>
  <c r="A216" i="2"/>
  <c r="E215" i="2"/>
  <c r="H215" i="2"/>
  <c r="B215" i="2"/>
  <c r="T83" i="12"/>
  <c r="F83" i="12"/>
  <c r="I83" i="12"/>
  <c r="C83" i="12"/>
  <c r="R83" i="12"/>
  <c r="G83" i="12"/>
  <c r="J83" i="12"/>
  <c r="L83" i="12"/>
  <c r="D83" i="12"/>
  <c r="M83" i="12"/>
  <c r="P83" i="12"/>
  <c r="S83" i="12"/>
  <c r="O83" i="12"/>
  <c r="E84" i="8"/>
  <c r="A85" i="8"/>
  <c r="K84" i="8"/>
  <c r="H84" i="8"/>
  <c r="B84" i="8"/>
  <c r="A85" i="5"/>
  <c r="B84" i="5"/>
  <c r="E84" i="5"/>
  <c r="G83" i="10"/>
  <c r="I83" i="10"/>
  <c r="J83" i="10"/>
  <c r="L83" i="10"/>
  <c r="D83" i="10"/>
  <c r="C83" i="10"/>
  <c r="N83" i="10"/>
  <c r="F83" i="10"/>
  <c r="M83" i="10"/>
  <c r="B83" i="9"/>
  <c r="E83" i="9"/>
  <c r="A84" i="9"/>
  <c r="H82" i="9"/>
  <c r="G82" i="9"/>
  <c r="F82" i="9"/>
  <c r="D82" i="9"/>
  <c r="C82" i="9"/>
  <c r="B84" i="12"/>
  <c r="K84" i="12"/>
  <c r="N84" i="12"/>
  <c r="A85" i="12"/>
  <c r="H84" i="12"/>
  <c r="E84" i="12"/>
  <c r="Q84" i="12"/>
  <c r="F83" i="5"/>
  <c r="G83" i="5"/>
  <c r="H83" i="5"/>
  <c r="M83" i="8"/>
  <c r="N83" i="8"/>
  <c r="J83" i="8"/>
  <c r="D83" i="8"/>
  <c r="L83" i="8"/>
  <c r="G83" i="8"/>
  <c r="I83" i="8"/>
  <c r="C83" i="8"/>
  <c r="F83" i="8"/>
  <c r="A85" i="10"/>
  <c r="K84" i="10"/>
  <c r="B84" i="10"/>
  <c r="H84" i="10"/>
  <c r="E84" i="10"/>
  <c r="D83" i="5"/>
  <c r="C83" i="5"/>
  <c r="I209" i="32"/>
  <c r="A212" i="32"/>
  <c r="F211" i="32"/>
  <c r="B211" i="32"/>
  <c r="G210" i="32"/>
  <c r="H210" i="32"/>
  <c r="E210" i="32"/>
  <c r="C210" i="32"/>
  <c r="D210" i="32" s="1"/>
  <c r="CW535" i="24" l="1"/>
  <c r="CX535" i="24"/>
  <c r="CY535" i="24"/>
  <c r="CT535" i="24"/>
  <c r="CU535" i="24"/>
  <c r="CR537" i="24"/>
  <c r="CV537" i="24" s="1"/>
  <c r="CS536" i="24"/>
  <c r="CC602" i="24"/>
  <c r="BZ602" i="24"/>
  <c r="BY603" i="24"/>
  <c r="CD601" i="24"/>
  <c r="CA601" i="24"/>
  <c r="CB601" i="24"/>
  <c r="CE601" i="24"/>
  <c r="CF601" i="24"/>
  <c r="BA403" i="24"/>
  <c r="AW403" i="24"/>
  <c r="AN403" i="24"/>
  <c r="AT403" i="24"/>
  <c r="AZ403" i="24"/>
  <c r="BD403" i="24"/>
  <c r="BE403" i="24"/>
  <c r="AQ403" i="24"/>
  <c r="AJ403" i="24"/>
  <c r="AM403" i="24"/>
  <c r="AV403" i="24"/>
  <c r="AP403" i="24"/>
  <c r="AY403" i="24"/>
  <c r="AK403" i="24"/>
  <c r="AS403" i="24"/>
  <c r="AH405" i="24"/>
  <c r="AI404" i="24"/>
  <c r="AX404" i="24"/>
  <c r="AU404" i="24"/>
  <c r="AL404" i="24"/>
  <c r="AO404" i="24"/>
  <c r="AR404" i="24"/>
  <c r="H343" i="26"/>
  <c r="C343" i="26"/>
  <c r="F343" i="26"/>
  <c r="D343" i="26"/>
  <c r="G343" i="26"/>
  <c r="E225" i="25"/>
  <c r="H225" i="25"/>
  <c r="B225" i="25"/>
  <c r="A226" i="25"/>
  <c r="D224" i="25"/>
  <c r="G224" i="25"/>
  <c r="I224" i="25"/>
  <c r="J224" i="25"/>
  <c r="C224" i="25"/>
  <c r="K224" i="25"/>
  <c r="F224" i="25"/>
  <c r="E344" i="26"/>
  <c r="A345" i="26"/>
  <c r="B344" i="26"/>
  <c r="T225" i="14"/>
  <c r="R225" i="14"/>
  <c r="M225" i="14"/>
  <c r="O225" i="14"/>
  <c r="G225" i="14"/>
  <c r="F225" i="14"/>
  <c r="L225" i="14"/>
  <c r="S225" i="14"/>
  <c r="C225" i="14"/>
  <c r="P225" i="14"/>
  <c r="D225" i="14"/>
  <c r="I225" i="14"/>
  <c r="J225" i="14"/>
  <c r="E226" i="14"/>
  <c r="K226" i="14"/>
  <c r="N226" i="14"/>
  <c r="H226" i="14"/>
  <c r="Q226" i="14"/>
  <c r="B226" i="14"/>
  <c r="A227" i="14"/>
  <c r="D285" i="17"/>
  <c r="A286" i="17"/>
  <c r="G285" i="34"/>
  <c r="F285" i="34"/>
  <c r="D285" i="34"/>
  <c r="C285" i="34"/>
  <c r="B286" i="34"/>
  <c r="A287" i="34"/>
  <c r="E286" i="34"/>
  <c r="C221" i="3"/>
  <c r="D221" i="3"/>
  <c r="H221" i="3"/>
  <c r="A223" i="3"/>
  <c r="E222" i="3"/>
  <c r="B222" i="3"/>
  <c r="G221" i="3"/>
  <c r="F221" i="3"/>
  <c r="A217" i="2"/>
  <c r="H216" i="2"/>
  <c r="B216" i="2"/>
  <c r="E216" i="2"/>
  <c r="D215" i="2"/>
  <c r="I215" i="2"/>
  <c r="F215" i="2"/>
  <c r="G215" i="2"/>
  <c r="C215" i="2"/>
  <c r="K215" i="2"/>
  <c r="J215" i="2"/>
  <c r="K85" i="10"/>
  <c r="E85" i="10"/>
  <c r="A86" i="10"/>
  <c r="B85" i="10"/>
  <c r="H85" i="10"/>
  <c r="F84" i="5"/>
  <c r="H84" i="5"/>
  <c r="G84" i="5"/>
  <c r="C84" i="5"/>
  <c r="D84" i="5"/>
  <c r="B85" i="5"/>
  <c r="E85" i="5"/>
  <c r="A86" i="5"/>
  <c r="C84" i="8"/>
  <c r="D84" i="8"/>
  <c r="J84" i="8"/>
  <c r="F84" i="8"/>
  <c r="G84" i="8"/>
  <c r="N84" i="8"/>
  <c r="I84" i="8"/>
  <c r="L84" i="8"/>
  <c r="M84" i="8"/>
  <c r="D84" i="10"/>
  <c r="I84" i="10"/>
  <c r="J84" i="10"/>
  <c r="G84" i="10"/>
  <c r="F84" i="10"/>
  <c r="N84" i="10"/>
  <c r="L84" i="10"/>
  <c r="M84" i="10"/>
  <c r="C84" i="10"/>
  <c r="C83" i="9"/>
  <c r="D83" i="9"/>
  <c r="F83" i="9"/>
  <c r="H83" i="9"/>
  <c r="G83" i="9"/>
  <c r="H85" i="12"/>
  <c r="K85" i="12"/>
  <c r="N85" i="12"/>
  <c r="A86" i="12"/>
  <c r="Q85" i="12"/>
  <c r="B85" i="12"/>
  <c r="E85" i="12"/>
  <c r="E85" i="8"/>
  <c r="A86" i="8"/>
  <c r="B85" i="8"/>
  <c r="H85" i="8"/>
  <c r="K85" i="8"/>
  <c r="T84" i="12"/>
  <c r="F84" i="12"/>
  <c r="L84" i="12"/>
  <c r="R84" i="12"/>
  <c r="G84" i="12"/>
  <c r="P84" i="12"/>
  <c r="M84" i="12"/>
  <c r="I84" i="12"/>
  <c r="C84" i="12"/>
  <c r="D84" i="12"/>
  <c r="O84" i="12"/>
  <c r="S84" i="12"/>
  <c r="J84" i="12"/>
  <c r="A85" i="9"/>
  <c r="B84" i="9"/>
  <c r="E84" i="9"/>
  <c r="I210" i="32"/>
  <c r="C211" i="32"/>
  <c r="D211" i="32" s="1"/>
  <c r="E211" i="32"/>
  <c r="H211" i="32"/>
  <c r="G211" i="32"/>
  <c r="A213" i="32"/>
  <c r="F212" i="32"/>
  <c r="B212" i="32"/>
  <c r="T38" i="14"/>
  <c r="CU536" i="24" l="1"/>
  <c r="CW536" i="24"/>
  <c r="CX536" i="24"/>
  <c r="CT536" i="24"/>
  <c r="CY536" i="24"/>
  <c r="CR538" i="24"/>
  <c r="CV538" i="24" s="1"/>
  <c r="CS537" i="24"/>
  <c r="BY604" i="24"/>
  <c r="CC603" i="24"/>
  <c r="BZ603" i="24"/>
  <c r="CE602" i="24"/>
  <c r="CF602" i="24"/>
  <c r="CA602" i="24"/>
  <c r="CD602" i="24"/>
  <c r="CB602" i="24"/>
  <c r="AX405" i="24"/>
  <c r="AI405" i="24"/>
  <c r="AO405" i="24"/>
  <c r="AR405" i="24"/>
  <c r="AU405" i="24"/>
  <c r="AH406" i="24"/>
  <c r="AL405" i="24"/>
  <c r="AN404" i="24"/>
  <c r="AS404" i="24"/>
  <c r="AT404" i="24"/>
  <c r="BA404" i="24"/>
  <c r="AJ404" i="24"/>
  <c r="AV404" i="24"/>
  <c r="BD404" i="24"/>
  <c r="AZ404" i="24"/>
  <c r="BE404" i="24"/>
  <c r="AW404" i="24"/>
  <c r="AQ404" i="24"/>
  <c r="AP404" i="24"/>
  <c r="AY404" i="24"/>
  <c r="AK404" i="24"/>
  <c r="AM404" i="24"/>
  <c r="A227" i="25"/>
  <c r="E226" i="25"/>
  <c r="H226" i="25"/>
  <c r="B226" i="25"/>
  <c r="K225" i="25"/>
  <c r="I225" i="25"/>
  <c r="D225" i="25"/>
  <c r="F225" i="25"/>
  <c r="C225" i="25"/>
  <c r="G225" i="25"/>
  <c r="J225" i="25"/>
  <c r="D344" i="26"/>
  <c r="G344" i="26"/>
  <c r="H344" i="26"/>
  <c r="C344" i="26"/>
  <c r="F344" i="26"/>
  <c r="E345" i="26"/>
  <c r="A346" i="26"/>
  <c r="B345" i="26"/>
  <c r="B227" i="14"/>
  <c r="A228" i="14"/>
  <c r="K227" i="14"/>
  <c r="Q227" i="14"/>
  <c r="E227" i="14"/>
  <c r="N227" i="14"/>
  <c r="H227" i="14"/>
  <c r="T226" i="14"/>
  <c r="R226" i="14"/>
  <c r="S226" i="14"/>
  <c r="F226" i="14"/>
  <c r="G226" i="14"/>
  <c r="D226" i="14"/>
  <c r="O226" i="14"/>
  <c r="I226" i="14"/>
  <c r="P226" i="14"/>
  <c r="L226" i="14"/>
  <c r="J226" i="14"/>
  <c r="C226" i="14"/>
  <c r="M226" i="14"/>
  <c r="D286" i="17"/>
  <c r="A287" i="17"/>
  <c r="A288" i="34"/>
  <c r="B287" i="34"/>
  <c r="E287" i="34"/>
  <c r="C286" i="34"/>
  <c r="G286" i="34"/>
  <c r="F286" i="34"/>
  <c r="D286" i="34"/>
  <c r="G222" i="3"/>
  <c r="F222" i="3"/>
  <c r="C222" i="3"/>
  <c r="H222" i="3"/>
  <c r="D222" i="3"/>
  <c r="A224" i="3"/>
  <c r="E223" i="3"/>
  <c r="B223" i="3"/>
  <c r="K216" i="2"/>
  <c r="G216" i="2"/>
  <c r="F216" i="2"/>
  <c r="J216" i="2"/>
  <c r="I216" i="2"/>
  <c r="D216" i="2"/>
  <c r="C216" i="2"/>
  <c r="H217" i="2"/>
  <c r="E217" i="2"/>
  <c r="B217" i="2"/>
  <c r="A218" i="2"/>
  <c r="C85" i="8"/>
  <c r="G85" i="8"/>
  <c r="L85" i="8"/>
  <c r="F85" i="8"/>
  <c r="I85" i="8"/>
  <c r="D85" i="8"/>
  <c r="J85" i="8"/>
  <c r="M85" i="8"/>
  <c r="N85" i="8"/>
  <c r="E86" i="8"/>
  <c r="H86" i="8"/>
  <c r="A87" i="8"/>
  <c r="B86" i="8"/>
  <c r="K86" i="8"/>
  <c r="E86" i="5"/>
  <c r="A87" i="5"/>
  <c r="B86" i="5"/>
  <c r="G85" i="5"/>
  <c r="F85" i="5"/>
  <c r="H85" i="5"/>
  <c r="E85" i="9"/>
  <c r="A86" i="9"/>
  <c r="B85" i="9"/>
  <c r="K86" i="12"/>
  <c r="N86" i="12"/>
  <c r="B86" i="12"/>
  <c r="E86" i="12"/>
  <c r="H86" i="12"/>
  <c r="Q86" i="12"/>
  <c r="A87" i="12"/>
  <c r="A87" i="10"/>
  <c r="H86" i="10"/>
  <c r="B86" i="10"/>
  <c r="E86" i="10"/>
  <c r="K86" i="10"/>
  <c r="F84" i="9"/>
  <c r="G84" i="9"/>
  <c r="H84" i="9"/>
  <c r="D85" i="5"/>
  <c r="C85" i="5"/>
  <c r="D84" i="9"/>
  <c r="C84" i="9"/>
  <c r="T85" i="12"/>
  <c r="J85" i="12"/>
  <c r="S85" i="12"/>
  <c r="P85" i="12"/>
  <c r="G85" i="12"/>
  <c r="O85" i="12"/>
  <c r="D85" i="12"/>
  <c r="I85" i="12"/>
  <c r="F85" i="12"/>
  <c r="L85" i="12"/>
  <c r="M85" i="12"/>
  <c r="R85" i="12"/>
  <c r="C85" i="12"/>
  <c r="J85" i="10"/>
  <c r="I85" i="10"/>
  <c r="M85" i="10"/>
  <c r="C85" i="10"/>
  <c r="G85" i="10"/>
  <c r="L85" i="10"/>
  <c r="D85" i="10"/>
  <c r="F85" i="10"/>
  <c r="N85" i="10"/>
  <c r="I211" i="32"/>
  <c r="E212" i="32"/>
  <c r="C212" i="32"/>
  <c r="D212" i="32" s="1"/>
  <c r="H212" i="32"/>
  <c r="G212" i="32"/>
  <c r="F213" i="32"/>
  <c r="A214" i="32"/>
  <c r="B213" i="32"/>
  <c r="CY537" i="24" l="1"/>
  <c r="CU537" i="24"/>
  <c r="CX537" i="24"/>
  <c r="CT537" i="24"/>
  <c r="CW537" i="24"/>
  <c r="CR539" i="24"/>
  <c r="CV539" i="24" s="1"/>
  <c r="CS538" i="24"/>
  <c r="CB603" i="24"/>
  <c r="CA603" i="24"/>
  <c r="CD603" i="24"/>
  <c r="CE603" i="24"/>
  <c r="CF603" i="24"/>
  <c r="BZ604" i="24"/>
  <c r="CC604" i="24"/>
  <c r="BY605" i="24"/>
  <c r="AO406" i="24"/>
  <c r="AX406" i="24"/>
  <c r="AI406" i="24"/>
  <c r="AH407" i="24"/>
  <c r="AR406" i="24"/>
  <c r="AU406" i="24"/>
  <c r="AL406" i="24"/>
  <c r="AP405" i="24"/>
  <c r="AV405" i="24"/>
  <c r="BE405" i="24"/>
  <c r="AW405" i="24"/>
  <c r="BD405" i="24"/>
  <c r="AY405" i="24"/>
  <c r="AM405" i="24"/>
  <c r="AZ405" i="24"/>
  <c r="AQ405" i="24"/>
  <c r="AK405" i="24"/>
  <c r="AS405" i="24"/>
  <c r="AT405" i="24"/>
  <c r="BA405" i="24"/>
  <c r="AJ405" i="24"/>
  <c r="AN405" i="24"/>
  <c r="C345" i="26"/>
  <c r="H345" i="26"/>
  <c r="F345" i="26"/>
  <c r="G345" i="26"/>
  <c r="D345" i="26"/>
  <c r="F226" i="25"/>
  <c r="C226" i="25"/>
  <c r="J226" i="25"/>
  <c r="D226" i="25"/>
  <c r="I226" i="25"/>
  <c r="G226" i="25"/>
  <c r="K226" i="25"/>
  <c r="B346" i="26"/>
  <c r="A347" i="26"/>
  <c r="E346" i="26"/>
  <c r="E227" i="25"/>
  <c r="H227" i="25"/>
  <c r="A228" i="25"/>
  <c r="B227" i="25"/>
  <c r="H228" i="14"/>
  <c r="N228" i="14"/>
  <c r="Q228" i="14"/>
  <c r="E228" i="14"/>
  <c r="B228" i="14"/>
  <c r="K228" i="14"/>
  <c r="A229" i="14"/>
  <c r="T227" i="14"/>
  <c r="D227" i="14"/>
  <c r="I227" i="14"/>
  <c r="C227" i="14"/>
  <c r="R227" i="14"/>
  <c r="M227" i="14"/>
  <c r="S227" i="14"/>
  <c r="J227" i="14"/>
  <c r="L227" i="14"/>
  <c r="G227" i="14"/>
  <c r="P227" i="14"/>
  <c r="F227" i="14"/>
  <c r="O227" i="14"/>
  <c r="D287" i="17"/>
  <c r="A288" i="17"/>
  <c r="D287" i="34"/>
  <c r="C287" i="34"/>
  <c r="F287" i="34"/>
  <c r="G287" i="34"/>
  <c r="B288" i="34"/>
  <c r="A289" i="34"/>
  <c r="E288" i="34"/>
  <c r="H223" i="3"/>
  <c r="D223" i="3"/>
  <c r="C223" i="3"/>
  <c r="F223" i="3"/>
  <c r="G223" i="3"/>
  <c r="A225" i="3"/>
  <c r="E224" i="3"/>
  <c r="B224" i="3"/>
  <c r="E218" i="2"/>
  <c r="B218" i="2"/>
  <c r="A219" i="2"/>
  <c r="H218" i="2"/>
  <c r="F217" i="2"/>
  <c r="K217" i="2"/>
  <c r="D217" i="2"/>
  <c r="C217" i="2"/>
  <c r="I217" i="2"/>
  <c r="J217" i="2"/>
  <c r="G217" i="2"/>
  <c r="G85" i="9"/>
  <c r="H85" i="9"/>
  <c r="F85" i="9"/>
  <c r="C86" i="5"/>
  <c r="D86" i="5"/>
  <c r="B87" i="10"/>
  <c r="E87" i="10"/>
  <c r="H87" i="10"/>
  <c r="K87" i="10"/>
  <c r="A88" i="10"/>
  <c r="D85" i="9"/>
  <c r="C85" i="9"/>
  <c r="G86" i="8"/>
  <c r="J86" i="8"/>
  <c r="I86" i="8"/>
  <c r="N86" i="8"/>
  <c r="F86" i="8"/>
  <c r="D86" i="8"/>
  <c r="M86" i="8"/>
  <c r="C86" i="8"/>
  <c r="L86" i="8"/>
  <c r="E87" i="8"/>
  <c r="B87" i="8"/>
  <c r="H87" i="8"/>
  <c r="A88" i="8"/>
  <c r="K87" i="8"/>
  <c r="F86" i="5"/>
  <c r="H86" i="5"/>
  <c r="G86" i="5"/>
  <c r="B86" i="9"/>
  <c r="E86" i="9"/>
  <c r="A87" i="9"/>
  <c r="N87" i="12"/>
  <c r="H87" i="12"/>
  <c r="B87" i="12"/>
  <c r="Q87" i="12"/>
  <c r="A88" i="12"/>
  <c r="E87" i="12"/>
  <c r="K87" i="12"/>
  <c r="E87" i="5"/>
  <c r="A88" i="5"/>
  <c r="B87" i="5"/>
  <c r="T86" i="12"/>
  <c r="F86" i="12"/>
  <c r="P86" i="12"/>
  <c r="C86" i="12"/>
  <c r="S86" i="12"/>
  <c r="M86" i="12"/>
  <c r="D86" i="12"/>
  <c r="L86" i="12"/>
  <c r="I86" i="12"/>
  <c r="J86" i="12"/>
  <c r="O86" i="12"/>
  <c r="R86" i="12"/>
  <c r="G86" i="12"/>
  <c r="L86" i="10"/>
  <c r="D86" i="10"/>
  <c r="M86" i="10"/>
  <c r="C86" i="10"/>
  <c r="F86" i="10"/>
  <c r="G86" i="10"/>
  <c r="I86" i="10"/>
  <c r="J86" i="10"/>
  <c r="N86" i="10"/>
  <c r="I212" i="32"/>
  <c r="E213" i="32"/>
  <c r="C213" i="32"/>
  <c r="D213" i="32" s="1"/>
  <c r="A215" i="32"/>
  <c r="B214" i="32"/>
  <c r="F214" i="32"/>
  <c r="H213" i="32"/>
  <c r="G213" i="32"/>
  <c r="CT538" i="24" l="1"/>
  <c r="CW538" i="24"/>
  <c r="CX538" i="24"/>
  <c r="CY538" i="24"/>
  <c r="CU538" i="24"/>
  <c r="CR540" i="24"/>
  <c r="CV540" i="24" s="1"/>
  <c r="CS539" i="24"/>
  <c r="BZ605" i="24"/>
  <c r="CC605" i="24"/>
  <c r="BY606" i="24"/>
  <c r="CA604" i="24"/>
  <c r="CB604" i="24"/>
  <c r="CD604" i="24"/>
  <c r="CE604" i="24"/>
  <c r="CF604" i="24"/>
  <c r="AX407" i="24"/>
  <c r="AR407" i="24"/>
  <c r="AL407" i="24"/>
  <c r="AO407" i="24"/>
  <c r="AU407" i="24"/>
  <c r="AI407" i="24"/>
  <c r="AH408" i="24"/>
  <c r="AM406" i="24"/>
  <c r="AP406" i="24"/>
  <c r="BA406" i="24"/>
  <c r="BD406" i="24"/>
  <c r="AQ406" i="24"/>
  <c r="BE406" i="24"/>
  <c r="AS406" i="24"/>
  <c r="AT406" i="24"/>
  <c r="AY406" i="24"/>
  <c r="AJ406" i="24"/>
  <c r="AN406" i="24"/>
  <c r="AK406" i="24"/>
  <c r="AV406" i="24"/>
  <c r="AW406" i="24"/>
  <c r="AZ406" i="24"/>
  <c r="J227" i="25"/>
  <c r="I227" i="25"/>
  <c r="C227" i="25"/>
  <c r="D227" i="25"/>
  <c r="F227" i="25"/>
  <c r="K227" i="25"/>
  <c r="G227" i="25"/>
  <c r="A348" i="26"/>
  <c r="B347" i="26"/>
  <c r="E347" i="26"/>
  <c r="E228" i="25"/>
  <c r="B228" i="25"/>
  <c r="H228" i="25"/>
  <c r="A229" i="25"/>
  <c r="C346" i="26"/>
  <c r="G346" i="26"/>
  <c r="D346" i="26"/>
  <c r="H346" i="26"/>
  <c r="F346" i="26"/>
  <c r="H229" i="14"/>
  <c r="Q229" i="14"/>
  <c r="E229" i="14"/>
  <c r="A230" i="14"/>
  <c r="K229" i="14"/>
  <c r="B229" i="14"/>
  <c r="N229" i="14"/>
  <c r="T228" i="14"/>
  <c r="S228" i="14"/>
  <c r="G228" i="14"/>
  <c r="C228" i="14"/>
  <c r="M228" i="14"/>
  <c r="O228" i="14"/>
  <c r="P228" i="14"/>
  <c r="L228" i="14"/>
  <c r="F228" i="14"/>
  <c r="R228" i="14"/>
  <c r="D228" i="14"/>
  <c r="I228" i="14"/>
  <c r="J228" i="14"/>
  <c r="D288" i="17"/>
  <c r="A289" i="17"/>
  <c r="A290" i="34"/>
  <c r="E289" i="34"/>
  <c r="B289" i="34"/>
  <c r="D288" i="34"/>
  <c r="C288" i="34"/>
  <c r="G288" i="34"/>
  <c r="F288" i="34"/>
  <c r="D224" i="3"/>
  <c r="C224" i="3"/>
  <c r="H224" i="3"/>
  <c r="B225" i="3"/>
  <c r="A226" i="3"/>
  <c r="E225" i="3"/>
  <c r="G224" i="3"/>
  <c r="F224" i="3"/>
  <c r="B219" i="2"/>
  <c r="A220" i="2"/>
  <c r="H219" i="2"/>
  <c r="E219" i="2"/>
  <c r="D218" i="2"/>
  <c r="G218" i="2"/>
  <c r="F218" i="2"/>
  <c r="J218" i="2"/>
  <c r="I218" i="2"/>
  <c r="C218" i="2"/>
  <c r="K218" i="2"/>
  <c r="A88" i="9"/>
  <c r="B87" i="9"/>
  <c r="E87" i="9"/>
  <c r="B88" i="8"/>
  <c r="E88" i="8"/>
  <c r="K88" i="8"/>
  <c r="H88" i="8"/>
  <c r="A89" i="8"/>
  <c r="D86" i="9"/>
  <c r="C86" i="9"/>
  <c r="G87" i="8"/>
  <c r="N87" i="8"/>
  <c r="D87" i="8"/>
  <c r="J87" i="8"/>
  <c r="L87" i="8"/>
  <c r="C87" i="8"/>
  <c r="I87" i="8"/>
  <c r="M87" i="8"/>
  <c r="F87" i="8"/>
  <c r="D87" i="5"/>
  <c r="C87" i="5"/>
  <c r="E88" i="10"/>
  <c r="H88" i="10"/>
  <c r="K88" i="10"/>
  <c r="B88" i="10"/>
  <c r="A89" i="10"/>
  <c r="G87" i="5"/>
  <c r="H87" i="5"/>
  <c r="F87" i="5"/>
  <c r="B88" i="12"/>
  <c r="A89" i="12"/>
  <c r="N88" i="12"/>
  <c r="H88" i="12"/>
  <c r="K88" i="12"/>
  <c r="E88" i="12"/>
  <c r="Q88" i="12"/>
  <c r="T87" i="12"/>
  <c r="I87" i="12"/>
  <c r="M87" i="12"/>
  <c r="O87" i="12"/>
  <c r="S87" i="12"/>
  <c r="C87" i="12"/>
  <c r="F87" i="12"/>
  <c r="L87" i="12"/>
  <c r="R87" i="12"/>
  <c r="D87" i="12"/>
  <c r="J87" i="12"/>
  <c r="P87" i="12"/>
  <c r="G87" i="12"/>
  <c r="H86" i="9"/>
  <c r="F86" i="9"/>
  <c r="G86" i="9"/>
  <c r="E88" i="5"/>
  <c r="B88" i="5"/>
  <c r="A89" i="5"/>
  <c r="L87" i="10"/>
  <c r="C87" i="10"/>
  <c r="D87" i="10"/>
  <c r="F87" i="10"/>
  <c r="N87" i="10"/>
  <c r="I87" i="10"/>
  <c r="M87" i="10"/>
  <c r="J87" i="10"/>
  <c r="G87" i="10"/>
  <c r="I213" i="32"/>
  <c r="H214" i="32"/>
  <c r="G214" i="32"/>
  <c r="E214" i="32"/>
  <c r="C214" i="32"/>
  <c r="D214" i="32" s="1"/>
  <c r="B215" i="32"/>
  <c r="A216" i="32"/>
  <c r="F215" i="32"/>
  <c r="CW539" i="24" l="1"/>
  <c r="CX539" i="24"/>
  <c r="CY539" i="24"/>
  <c r="CT539" i="24"/>
  <c r="CU539" i="24"/>
  <c r="CS540" i="24"/>
  <c r="CR541" i="24"/>
  <c r="CV541" i="24" s="1"/>
  <c r="CC606" i="24"/>
  <c r="BY607" i="24"/>
  <c r="BZ606" i="24"/>
  <c r="CE605" i="24"/>
  <c r="CF605" i="24"/>
  <c r="CA605" i="24"/>
  <c r="CB605" i="24"/>
  <c r="CD605" i="24"/>
  <c r="AO408" i="24"/>
  <c r="AX408" i="24"/>
  <c r="AR408" i="24"/>
  <c r="AI408" i="24"/>
  <c r="AH409" i="24"/>
  <c r="AL408" i="24"/>
  <c r="AU408" i="24"/>
  <c r="AY407" i="24"/>
  <c r="AS407" i="24"/>
  <c r="AZ407" i="24"/>
  <c r="AK407" i="24"/>
  <c r="AJ407" i="24"/>
  <c r="AP407" i="24"/>
  <c r="AM407" i="24"/>
  <c r="AT407" i="24"/>
  <c r="AV407" i="24"/>
  <c r="BA407" i="24"/>
  <c r="BE407" i="24"/>
  <c r="AW407" i="24"/>
  <c r="AN407" i="24"/>
  <c r="BD407" i="24"/>
  <c r="AQ407" i="24"/>
  <c r="E229" i="25"/>
  <c r="B229" i="25"/>
  <c r="A230" i="25"/>
  <c r="H229" i="25"/>
  <c r="D228" i="25"/>
  <c r="G228" i="25"/>
  <c r="C228" i="25"/>
  <c r="J228" i="25"/>
  <c r="I228" i="25"/>
  <c r="K228" i="25"/>
  <c r="F228" i="25"/>
  <c r="C347" i="26"/>
  <c r="F347" i="26"/>
  <c r="G347" i="26"/>
  <c r="H347" i="26"/>
  <c r="D347" i="26"/>
  <c r="E348" i="26"/>
  <c r="B348" i="26"/>
  <c r="A349" i="26"/>
  <c r="T229" i="14"/>
  <c r="L229" i="14"/>
  <c r="M229" i="14"/>
  <c r="O229" i="14"/>
  <c r="P229" i="14"/>
  <c r="F229" i="14"/>
  <c r="G229" i="14"/>
  <c r="C229" i="14"/>
  <c r="I229" i="14"/>
  <c r="D229" i="14"/>
  <c r="R229" i="14"/>
  <c r="S229" i="14"/>
  <c r="J229" i="14"/>
  <c r="H230" i="14"/>
  <c r="B230" i="14"/>
  <c r="E230" i="14"/>
  <c r="N230" i="14"/>
  <c r="K230" i="14"/>
  <c r="A231" i="14"/>
  <c r="Q230" i="14"/>
  <c r="D289" i="17"/>
  <c r="A290" i="17"/>
  <c r="D289" i="34"/>
  <c r="C289" i="34"/>
  <c r="F289" i="34"/>
  <c r="G289" i="34"/>
  <c r="B290" i="34"/>
  <c r="E290" i="34"/>
  <c r="A291" i="34"/>
  <c r="F225" i="3"/>
  <c r="G225" i="3"/>
  <c r="B226" i="3"/>
  <c r="E226" i="3"/>
  <c r="A227" i="3"/>
  <c r="C225" i="3"/>
  <c r="D225" i="3"/>
  <c r="H225" i="3"/>
  <c r="E220" i="2"/>
  <c r="H220" i="2"/>
  <c r="A221" i="2"/>
  <c r="B220" i="2"/>
  <c r="C219" i="2"/>
  <c r="K219" i="2"/>
  <c r="D219" i="2"/>
  <c r="J219" i="2"/>
  <c r="I219" i="2"/>
  <c r="G219" i="2"/>
  <c r="F219" i="2"/>
  <c r="E89" i="5"/>
  <c r="A90" i="5"/>
  <c r="B89" i="5"/>
  <c r="G88" i="5"/>
  <c r="F88" i="5"/>
  <c r="H88" i="5"/>
  <c r="D88" i="5"/>
  <c r="C88" i="5"/>
  <c r="Q89" i="12"/>
  <c r="A90" i="12"/>
  <c r="K89" i="12"/>
  <c r="N89" i="12"/>
  <c r="E89" i="12"/>
  <c r="H89" i="12"/>
  <c r="B89" i="12"/>
  <c r="T88" i="12"/>
  <c r="G88" i="12"/>
  <c r="I88" i="12"/>
  <c r="J88" i="12"/>
  <c r="F88" i="12"/>
  <c r="O88" i="12"/>
  <c r="C88" i="12"/>
  <c r="P88" i="12"/>
  <c r="M88" i="12"/>
  <c r="D88" i="12"/>
  <c r="L88" i="12"/>
  <c r="S88" i="12"/>
  <c r="R88" i="12"/>
  <c r="H89" i="10"/>
  <c r="B89" i="10"/>
  <c r="E89" i="10"/>
  <c r="K89" i="10"/>
  <c r="A90" i="10"/>
  <c r="K89" i="8"/>
  <c r="A90" i="8"/>
  <c r="H89" i="8"/>
  <c r="B89" i="8"/>
  <c r="E89" i="8"/>
  <c r="G87" i="9"/>
  <c r="H87" i="9"/>
  <c r="F87" i="9"/>
  <c r="D88" i="10"/>
  <c r="N88" i="10"/>
  <c r="F88" i="10"/>
  <c r="M88" i="10"/>
  <c r="C88" i="10"/>
  <c r="J88" i="10"/>
  <c r="L88" i="10"/>
  <c r="G88" i="10"/>
  <c r="I88" i="10"/>
  <c r="M88" i="8"/>
  <c r="G88" i="8"/>
  <c r="I88" i="8"/>
  <c r="L88" i="8"/>
  <c r="N88" i="8"/>
  <c r="C88" i="8"/>
  <c r="J88" i="8"/>
  <c r="F88" i="8"/>
  <c r="D88" i="8"/>
  <c r="D87" i="9"/>
  <c r="C87" i="9"/>
  <c r="B88" i="9"/>
  <c r="E88" i="9"/>
  <c r="A89" i="9"/>
  <c r="I214" i="32"/>
  <c r="H215" i="32"/>
  <c r="G215" i="32"/>
  <c r="A217" i="32"/>
  <c r="B216" i="32"/>
  <c r="F216" i="32"/>
  <c r="E215" i="32"/>
  <c r="C215" i="32"/>
  <c r="D215" i="32" s="1"/>
  <c r="T37" i="14"/>
  <c r="C17" i="29" a="1"/>
  <c r="CS541" i="24" l="1"/>
  <c r="CR542" i="24"/>
  <c r="CV542" i="24" s="1"/>
  <c r="CT540" i="24"/>
  <c r="CU540" i="24"/>
  <c r="CW540" i="24"/>
  <c r="CX540" i="24"/>
  <c r="CY540" i="24"/>
  <c r="CE606" i="24"/>
  <c r="CA606" i="24"/>
  <c r="CB606" i="24"/>
  <c r="CD606" i="24"/>
  <c r="CF606" i="24"/>
  <c r="BY608" i="24"/>
  <c r="BZ607" i="24"/>
  <c r="CC607" i="24"/>
  <c r="AL409" i="24"/>
  <c r="AR409" i="24"/>
  <c r="AX409" i="24"/>
  <c r="AU409" i="24"/>
  <c r="AI409" i="24"/>
  <c r="AO409" i="24"/>
  <c r="AH410" i="24"/>
  <c r="AV408" i="24"/>
  <c r="AW408" i="24"/>
  <c r="BA408" i="24"/>
  <c r="BE408" i="24"/>
  <c r="AP408" i="24"/>
  <c r="AT408" i="24"/>
  <c r="AZ408" i="24"/>
  <c r="BD408" i="24"/>
  <c r="AJ408" i="24"/>
  <c r="AK408" i="24"/>
  <c r="AQ408" i="24"/>
  <c r="AY408" i="24"/>
  <c r="AM408" i="24"/>
  <c r="AN408" i="24"/>
  <c r="AS408" i="24"/>
  <c r="D348" i="26"/>
  <c r="C348" i="26"/>
  <c r="F348" i="26"/>
  <c r="G348" i="26"/>
  <c r="H348" i="26"/>
  <c r="B349" i="26"/>
  <c r="E349" i="26"/>
  <c r="A350" i="26"/>
  <c r="B230" i="25"/>
  <c r="E230" i="25"/>
  <c r="H230" i="25"/>
  <c r="A231" i="25"/>
  <c r="I229" i="25"/>
  <c r="K229" i="25"/>
  <c r="C229" i="25"/>
  <c r="J229" i="25"/>
  <c r="G229" i="25"/>
  <c r="F229" i="25"/>
  <c r="D229" i="25"/>
  <c r="K231" i="14"/>
  <c r="B231" i="14"/>
  <c r="E231" i="14"/>
  <c r="N231" i="14"/>
  <c r="H231" i="14"/>
  <c r="A232" i="14"/>
  <c r="Q231" i="14"/>
  <c r="T230" i="14"/>
  <c r="R230" i="14"/>
  <c r="S230" i="14"/>
  <c r="F230" i="14"/>
  <c r="M230" i="14"/>
  <c r="D230" i="14"/>
  <c r="I230" i="14"/>
  <c r="J230" i="14"/>
  <c r="L230" i="14"/>
  <c r="O230" i="14"/>
  <c r="P230" i="14"/>
  <c r="C230" i="14"/>
  <c r="G230" i="14"/>
  <c r="D290" i="17"/>
  <c r="A291" i="17"/>
  <c r="B291" i="34"/>
  <c r="E291" i="34"/>
  <c r="A292" i="34"/>
  <c r="C290" i="34"/>
  <c r="F290" i="34"/>
  <c r="D290" i="34"/>
  <c r="G290" i="34"/>
  <c r="E227" i="3"/>
  <c r="A228" i="3"/>
  <c r="B227" i="3"/>
  <c r="F226" i="3"/>
  <c r="G226" i="3"/>
  <c r="D226" i="3"/>
  <c r="C226" i="3"/>
  <c r="H226" i="3"/>
  <c r="D220" i="2"/>
  <c r="G220" i="2"/>
  <c r="I220" i="2"/>
  <c r="F220" i="2"/>
  <c r="J220" i="2"/>
  <c r="C220" i="2"/>
  <c r="K220" i="2"/>
  <c r="E221" i="2"/>
  <c r="B221" i="2"/>
  <c r="A222" i="2"/>
  <c r="H221" i="2"/>
  <c r="H88" i="9"/>
  <c r="F88" i="9"/>
  <c r="G88" i="9"/>
  <c r="A90" i="9"/>
  <c r="B89" i="9"/>
  <c r="E89" i="9"/>
  <c r="D88" i="9"/>
  <c r="C88" i="9"/>
  <c r="T89" i="12"/>
  <c r="S89" i="12"/>
  <c r="D89" i="12"/>
  <c r="L89" i="12"/>
  <c r="M89" i="12"/>
  <c r="C89" i="12"/>
  <c r="J89" i="12"/>
  <c r="I89" i="12"/>
  <c r="R89" i="12"/>
  <c r="P89" i="12"/>
  <c r="G89" i="12"/>
  <c r="F89" i="12"/>
  <c r="O89" i="12"/>
  <c r="H90" i="12"/>
  <c r="A91" i="12"/>
  <c r="K90" i="12"/>
  <c r="E90" i="12"/>
  <c r="B90" i="12"/>
  <c r="N90" i="12"/>
  <c r="Q90" i="12"/>
  <c r="J89" i="8"/>
  <c r="L89" i="8"/>
  <c r="D89" i="8"/>
  <c r="M89" i="8"/>
  <c r="I89" i="8"/>
  <c r="N89" i="8"/>
  <c r="F89" i="8"/>
  <c r="C89" i="8"/>
  <c r="G89" i="8"/>
  <c r="K90" i="8"/>
  <c r="E90" i="8"/>
  <c r="H90" i="8"/>
  <c r="B90" i="8"/>
  <c r="A91" i="8"/>
  <c r="C89" i="5"/>
  <c r="D89" i="5"/>
  <c r="A91" i="5"/>
  <c r="B90" i="5"/>
  <c r="E90" i="5"/>
  <c r="I89" i="10"/>
  <c r="J89" i="10"/>
  <c r="L89" i="10"/>
  <c r="F89" i="10"/>
  <c r="C89" i="10"/>
  <c r="D89" i="10"/>
  <c r="G89" i="10"/>
  <c r="M89" i="10"/>
  <c r="N89" i="10"/>
  <c r="B90" i="10"/>
  <c r="A91" i="10"/>
  <c r="E90" i="10"/>
  <c r="H90" i="10"/>
  <c r="K90" i="10"/>
  <c r="G89" i="5"/>
  <c r="H89" i="5"/>
  <c r="F89" i="5"/>
  <c r="I215" i="32"/>
  <c r="H216" i="32"/>
  <c r="G216" i="32"/>
  <c r="E216" i="32"/>
  <c r="C216" i="32"/>
  <c r="D216" i="32" s="1"/>
  <c r="A218" i="32"/>
  <c r="B217" i="32"/>
  <c r="F217" i="32"/>
  <c r="C17" i="29"/>
  <c r="CS542" i="24" l="1"/>
  <c r="CR543" i="24"/>
  <c r="CV543" i="24" s="1"/>
  <c r="CU541" i="24"/>
  <c r="CT541" i="24"/>
  <c r="CW541" i="24"/>
  <c r="CX541" i="24"/>
  <c r="CY541" i="24"/>
  <c r="CA607" i="24"/>
  <c r="CB607" i="24"/>
  <c r="CD607" i="24"/>
  <c r="CE607" i="24"/>
  <c r="CF607" i="24"/>
  <c r="CC608" i="24"/>
  <c r="BZ608" i="24"/>
  <c r="BY609" i="24"/>
  <c r="AR410" i="24"/>
  <c r="AH411" i="24"/>
  <c r="AX410" i="24"/>
  <c r="AL410" i="24"/>
  <c r="AI410" i="24"/>
  <c r="AO410" i="24"/>
  <c r="AU410" i="24"/>
  <c r="AM409" i="24"/>
  <c r="AN409" i="24"/>
  <c r="AK409" i="24"/>
  <c r="AZ409" i="24"/>
  <c r="BA409" i="24"/>
  <c r="BE409" i="24"/>
  <c r="AY409" i="24"/>
  <c r="BD409" i="24"/>
  <c r="AV409" i="24"/>
  <c r="AP409" i="24"/>
  <c r="AJ409" i="24"/>
  <c r="AQ409" i="24"/>
  <c r="AS409" i="24"/>
  <c r="AT409" i="24"/>
  <c r="AW409" i="24"/>
  <c r="G230" i="25"/>
  <c r="F230" i="25"/>
  <c r="J230" i="25"/>
  <c r="D230" i="25"/>
  <c r="I230" i="25"/>
  <c r="C230" i="25"/>
  <c r="K230" i="25"/>
  <c r="E350" i="26"/>
  <c r="A351" i="26"/>
  <c r="B350" i="26"/>
  <c r="C349" i="26"/>
  <c r="D349" i="26"/>
  <c r="F349" i="26"/>
  <c r="G349" i="26"/>
  <c r="H349" i="26"/>
  <c r="E231" i="25"/>
  <c r="A232" i="25"/>
  <c r="B231" i="25"/>
  <c r="H231" i="25"/>
  <c r="Q232" i="14"/>
  <c r="B232" i="14"/>
  <c r="N232" i="14"/>
  <c r="E232" i="14"/>
  <c r="K232" i="14"/>
  <c r="H232" i="14"/>
  <c r="A233" i="14"/>
  <c r="T231" i="14"/>
  <c r="M231" i="14"/>
  <c r="I231" i="14"/>
  <c r="J231" i="14"/>
  <c r="P231" i="14"/>
  <c r="S231" i="14"/>
  <c r="D231" i="14"/>
  <c r="C231" i="14"/>
  <c r="F231" i="14"/>
  <c r="L231" i="14"/>
  <c r="R231" i="14"/>
  <c r="G231" i="14"/>
  <c r="O231" i="14"/>
  <c r="D291" i="17"/>
  <c r="A292" i="17"/>
  <c r="E292" i="34"/>
  <c r="A293" i="34"/>
  <c r="B292" i="34"/>
  <c r="G291" i="34"/>
  <c r="F291" i="34"/>
  <c r="D291" i="34"/>
  <c r="C291" i="34"/>
  <c r="H227" i="3"/>
  <c r="C227" i="3"/>
  <c r="D227" i="3"/>
  <c r="A229" i="3"/>
  <c r="B228" i="3"/>
  <c r="E228" i="3"/>
  <c r="F227" i="3"/>
  <c r="G227" i="3"/>
  <c r="A223" i="2"/>
  <c r="E222" i="2"/>
  <c r="B222" i="2"/>
  <c r="H222" i="2"/>
  <c r="G221" i="2"/>
  <c r="K221" i="2"/>
  <c r="F221" i="2"/>
  <c r="C221" i="2"/>
  <c r="J221" i="2"/>
  <c r="I221" i="2"/>
  <c r="D221" i="2"/>
  <c r="C90" i="5"/>
  <c r="D90" i="5"/>
  <c r="B91" i="5"/>
  <c r="A92" i="5"/>
  <c r="E91" i="5"/>
  <c r="F90" i="10"/>
  <c r="I90" i="10"/>
  <c r="L90" i="10"/>
  <c r="N90" i="10"/>
  <c r="C90" i="10"/>
  <c r="M90" i="10"/>
  <c r="J90" i="10"/>
  <c r="D90" i="10"/>
  <c r="G90" i="10"/>
  <c r="B91" i="10"/>
  <c r="E91" i="10"/>
  <c r="H91" i="10"/>
  <c r="K91" i="10"/>
  <c r="A92" i="10"/>
  <c r="H91" i="12"/>
  <c r="N91" i="12"/>
  <c r="B91" i="12"/>
  <c r="E91" i="12"/>
  <c r="A92" i="12"/>
  <c r="K91" i="12"/>
  <c r="Q91" i="12"/>
  <c r="B91" i="8"/>
  <c r="H91" i="8"/>
  <c r="K91" i="8"/>
  <c r="A92" i="8"/>
  <c r="E91" i="8"/>
  <c r="T90" i="12"/>
  <c r="S90" i="12"/>
  <c r="C90" i="12"/>
  <c r="M90" i="12"/>
  <c r="P90" i="12"/>
  <c r="O90" i="12"/>
  <c r="I90" i="12"/>
  <c r="R90" i="12"/>
  <c r="J90" i="12"/>
  <c r="G90" i="12"/>
  <c r="D90" i="12"/>
  <c r="L90" i="12"/>
  <c r="F90" i="12"/>
  <c r="G90" i="5"/>
  <c r="H90" i="5"/>
  <c r="F90" i="5"/>
  <c r="G89" i="9"/>
  <c r="H89" i="9"/>
  <c r="F89" i="9"/>
  <c r="B90" i="9"/>
  <c r="A91" i="9"/>
  <c r="E90" i="9"/>
  <c r="M90" i="8"/>
  <c r="F90" i="8"/>
  <c r="L90" i="8"/>
  <c r="J90" i="8"/>
  <c r="N90" i="8"/>
  <c r="I90" i="8"/>
  <c r="G90" i="8"/>
  <c r="D90" i="8"/>
  <c r="C90" i="8"/>
  <c r="C89" i="9"/>
  <c r="D89" i="9"/>
  <c r="I216" i="32"/>
  <c r="E217" i="32"/>
  <c r="C217" i="32"/>
  <c r="D217" i="32" s="1"/>
  <c r="H217" i="32"/>
  <c r="G217" i="32"/>
  <c r="B218" i="32"/>
  <c r="F218" i="32"/>
  <c r="A219" i="32"/>
  <c r="E17" i="29" a="1"/>
  <c r="CR544" i="24" l="1"/>
  <c r="CV544" i="24" s="1"/>
  <c r="CS543" i="24"/>
  <c r="CU542" i="24"/>
  <c r="CX542" i="24"/>
  <c r="CW542" i="24"/>
  <c r="CT542" i="24"/>
  <c r="CY542" i="24"/>
  <c r="BZ609" i="24"/>
  <c r="BY610" i="24"/>
  <c r="CC609" i="24"/>
  <c r="CA608" i="24"/>
  <c r="CB608" i="24"/>
  <c r="CD608" i="24"/>
  <c r="CE608" i="24"/>
  <c r="CF608" i="24"/>
  <c r="AQ410" i="24"/>
  <c r="AT410" i="24"/>
  <c r="AS410" i="24"/>
  <c r="AV410" i="24"/>
  <c r="AW410" i="24"/>
  <c r="BE410" i="24"/>
  <c r="AZ410" i="24"/>
  <c r="AK410" i="24"/>
  <c r="AM410" i="24"/>
  <c r="AP410" i="24"/>
  <c r="AY410" i="24"/>
  <c r="BA410" i="24"/>
  <c r="BD410" i="24"/>
  <c r="AJ410" i="24"/>
  <c r="AN410" i="24"/>
  <c r="AI411" i="24"/>
  <c r="AL411" i="24"/>
  <c r="AO411" i="24"/>
  <c r="AX411" i="24"/>
  <c r="AR411" i="24"/>
  <c r="AU411" i="24"/>
  <c r="AH412" i="24"/>
  <c r="H232" i="25"/>
  <c r="B232" i="25"/>
  <c r="A233" i="25"/>
  <c r="E232" i="25"/>
  <c r="F350" i="26"/>
  <c r="C350" i="26"/>
  <c r="G350" i="26"/>
  <c r="H350" i="26"/>
  <c r="D350" i="26"/>
  <c r="E351" i="26"/>
  <c r="A352" i="26"/>
  <c r="B351" i="26"/>
  <c r="F231" i="25"/>
  <c r="C231" i="25"/>
  <c r="D231" i="25"/>
  <c r="I231" i="25"/>
  <c r="G231" i="25"/>
  <c r="K231" i="25"/>
  <c r="J231" i="25"/>
  <c r="A234" i="14"/>
  <c r="H233" i="14"/>
  <c r="K233" i="14"/>
  <c r="E233" i="14"/>
  <c r="Q233" i="14"/>
  <c r="N233" i="14"/>
  <c r="B233" i="14"/>
  <c r="T232" i="14"/>
  <c r="C232" i="14"/>
  <c r="D232" i="14"/>
  <c r="G232" i="14"/>
  <c r="O232" i="14"/>
  <c r="I232" i="14"/>
  <c r="R232" i="14"/>
  <c r="P232" i="14"/>
  <c r="F232" i="14"/>
  <c r="S232" i="14"/>
  <c r="L232" i="14"/>
  <c r="M232" i="14"/>
  <c r="J232" i="14"/>
  <c r="D292" i="17"/>
  <c r="A293" i="17"/>
  <c r="A294" i="34"/>
  <c r="B293" i="34"/>
  <c r="E293" i="34"/>
  <c r="G292" i="34"/>
  <c r="F292" i="34"/>
  <c r="D292" i="34"/>
  <c r="C292" i="34"/>
  <c r="F228" i="3"/>
  <c r="G228" i="3"/>
  <c r="H228" i="3"/>
  <c r="D228" i="3"/>
  <c r="C228" i="3"/>
  <c r="B229" i="3"/>
  <c r="A230" i="3"/>
  <c r="E229" i="3"/>
  <c r="I222" i="2"/>
  <c r="K222" i="2"/>
  <c r="J222" i="2"/>
  <c r="G222" i="2"/>
  <c r="C222" i="2"/>
  <c r="D222" i="2"/>
  <c r="F222" i="2"/>
  <c r="H223" i="2"/>
  <c r="B223" i="2"/>
  <c r="A224" i="2"/>
  <c r="E223" i="2"/>
  <c r="T91" i="12"/>
  <c r="I91" i="12"/>
  <c r="L91" i="12"/>
  <c r="M91" i="12"/>
  <c r="S91" i="12"/>
  <c r="J91" i="12"/>
  <c r="F91" i="12"/>
  <c r="C91" i="12"/>
  <c r="O91" i="12"/>
  <c r="P91" i="12"/>
  <c r="D91" i="12"/>
  <c r="G91" i="12"/>
  <c r="R91" i="12"/>
  <c r="N91" i="10"/>
  <c r="D91" i="10"/>
  <c r="L91" i="10"/>
  <c r="M91" i="10"/>
  <c r="I91" i="10"/>
  <c r="J91" i="10"/>
  <c r="F91" i="10"/>
  <c r="C91" i="10"/>
  <c r="G91" i="10"/>
  <c r="E91" i="9"/>
  <c r="B91" i="9"/>
  <c r="A92" i="9"/>
  <c r="D91" i="8"/>
  <c r="M91" i="8"/>
  <c r="L91" i="8"/>
  <c r="F91" i="8"/>
  <c r="C91" i="8"/>
  <c r="J91" i="8"/>
  <c r="N91" i="8"/>
  <c r="I91" i="8"/>
  <c r="G91" i="8"/>
  <c r="B92" i="12"/>
  <c r="H92" i="12"/>
  <c r="N92" i="12"/>
  <c r="Q92" i="12"/>
  <c r="E92" i="12"/>
  <c r="A93" i="12"/>
  <c r="K92" i="12"/>
  <c r="A93" i="10"/>
  <c r="H92" i="10"/>
  <c r="E92" i="10"/>
  <c r="K92" i="10"/>
  <c r="B92" i="10"/>
  <c r="D91" i="5"/>
  <c r="C91" i="5"/>
  <c r="A93" i="8"/>
  <c r="B92" i="8"/>
  <c r="E92" i="8"/>
  <c r="K92" i="8"/>
  <c r="H92" i="8"/>
  <c r="G90" i="9"/>
  <c r="H90" i="9"/>
  <c r="F90" i="9"/>
  <c r="D90" i="9"/>
  <c r="C90" i="9"/>
  <c r="G91" i="5"/>
  <c r="F91" i="5"/>
  <c r="H91" i="5"/>
  <c r="B92" i="5"/>
  <c r="E92" i="5"/>
  <c r="A93" i="5"/>
  <c r="I217" i="32"/>
  <c r="F219" i="32"/>
  <c r="A220" i="32"/>
  <c r="B219" i="32"/>
  <c r="H218" i="32"/>
  <c r="G218" i="32"/>
  <c r="E218" i="32"/>
  <c r="C218" i="32"/>
  <c r="D218" i="32" s="1"/>
  <c r="E17" i="29"/>
  <c r="CW543" i="24" l="1"/>
  <c r="CX543" i="24"/>
  <c r="CY543" i="24"/>
  <c r="CT543" i="24"/>
  <c r="CU543" i="24"/>
  <c r="CR545" i="24"/>
  <c r="CV545" i="24" s="1"/>
  <c r="CS544" i="24"/>
  <c r="CC610" i="24"/>
  <c r="BZ610" i="24"/>
  <c r="BY611" i="24"/>
  <c r="CA609" i="24"/>
  <c r="CE609" i="24"/>
  <c r="CD609" i="24"/>
  <c r="CF609" i="24"/>
  <c r="CB609" i="24"/>
  <c r="AO412" i="24"/>
  <c r="AU412" i="24"/>
  <c r="AL412" i="24"/>
  <c r="AR412" i="24"/>
  <c r="AH413" i="24"/>
  <c r="AX412" i="24"/>
  <c r="AI412" i="24"/>
  <c r="AT411" i="24"/>
  <c r="AY411" i="24"/>
  <c r="AM411" i="24"/>
  <c r="AK411" i="24"/>
  <c r="AQ411" i="24"/>
  <c r="AW411" i="24"/>
  <c r="BA411" i="24"/>
  <c r="AS411" i="24"/>
  <c r="BE411" i="24"/>
  <c r="AN411" i="24"/>
  <c r="AV411" i="24"/>
  <c r="AZ411" i="24"/>
  <c r="BD411" i="24"/>
  <c r="AP411" i="24"/>
  <c r="AJ411" i="24"/>
  <c r="H351" i="26"/>
  <c r="D351" i="26"/>
  <c r="C351" i="26"/>
  <c r="F351" i="26"/>
  <c r="G351" i="26"/>
  <c r="A353" i="26"/>
  <c r="E352" i="26"/>
  <c r="B352" i="26"/>
  <c r="E233" i="25"/>
  <c r="B233" i="25"/>
  <c r="A234" i="25"/>
  <c r="H233" i="25"/>
  <c r="J232" i="25"/>
  <c r="K232" i="25"/>
  <c r="F232" i="25"/>
  <c r="C232" i="25"/>
  <c r="I232" i="25"/>
  <c r="G232" i="25"/>
  <c r="D232" i="25"/>
  <c r="T233" i="14"/>
  <c r="D233" i="14"/>
  <c r="C233" i="14"/>
  <c r="S233" i="14"/>
  <c r="F233" i="14"/>
  <c r="P233" i="14"/>
  <c r="R233" i="14"/>
  <c r="M233" i="14"/>
  <c r="J233" i="14"/>
  <c r="O233" i="14"/>
  <c r="L233" i="14"/>
  <c r="I233" i="14"/>
  <c r="G233" i="14"/>
  <c r="B234" i="14"/>
  <c r="N234" i="14"/>
  <c r="K234" i="14"/>
  <c r="A235" i="14"/>
  <c r="H234" i="14"/>
  <c r="E234" i="14"/>
  <c r="Q234" i="14"/>
  <c r="D293" i="17"/>
  <c r="A294" i="17"/>
  <c r="D293" i="34"/>
  <c r="C293" i="34"/>
  <c r="G293" i="34"/>
  <c r="F293" i="34"/>
  <c r="B294" i="34"/>
  <c r="A295" i="34"/>
  <c r="E294" i="34"/>
  <c r="F229" i="3"/>
  <c r="G229" i="3"/>
  <c r="A231" i="3"/>
  <c r="E230" i="3"/>
  <c r="B230" i="3"/>
  <c r="H229" i="3"/>
  <c r="D229" i="3"/>
  <c r="C229" i="3"/>
  <c r="A225" i="2"/>
  <c r="H224" i="2"/>
  <c r="B224" i="2"/>
  <c r="E224" i="2"/>
  <c r="K223" i="2"/>
  <c r="D223" i="2"/>
  <c r="C223" i="2"/>
  <c r="I223" i="2"/>
  <c r="G223" i="2"/>
  <c r="J223" i="2"/>
  <c r="F223" i="2"/>
  <c r="E93" i="12"/>
  <c r="B93" i="12"/>
  <c r="A94" i="12"/>
  <c r="N93" i="12"/>
  <c r="Q93" i="12"/>
  <c r="H93" i="12"/>
  <c r="K93" i="12"/>
  <c r="A94" i="5"/>
  <c r="E93" i="5"/>
  <c r="B93" i="5"/>
  <c r="G92" i="5"/>
  <c r="F92" i="5"/>
  <c r="H92" i="5"/>
  <c r="D92" i="5"/>
  <c r="C92" i="5"/>
  <c r="D91" i="9"/>
  <c r="C91" i="9"/>
  <c r="I92" i="10"/>
  <c r="L92" i="10"/>
  <c r="N92" i="10"/>
  <c r="F92" i="10"/>
  <c r="G92" i="10"/>
  <c r="J92" i="10"/>
  <c r="D92" i="10"/>
  <c r="C92" i="10"/>
  <c r="M92" i="10"/>
  <c r="B92" i="9"/>
  <c r="E92" i="9"/>
  <c r="A93" i="9"/>
  <c r="H91" i="9"/>
  <c r="F91" i="9"/>
  <c r="G91" i="9"/>
  <c r="C92" i="8"/>
  <c r="J92" i="8"/>
  <c r="G92" i="8"/>
  <c r="I92" i="8"/>
  <c r="L92" i="8"/>
  <c r="M92" i="8"/>
  <c r="D92" i="8"/>
  <c r="F92" i="8"/>
  <c r="N92" i="8"/>
  <c r="E93" i="8"/>
  <c r="H93" i="8"/>
  <c r="K93" i="8"/>
  <c r="B93" i="8"/>
  <c r="A94" i="8"/>
  <c r="B93" i="10"/>
  <c r="H93" i="10"/>
  <c r="E93" i="10"/>
  <c r="K93" i="10"/>
  <c r="A94" i="10"/>
  <c r="T92" i="12"/>
  <c r="J92" i="12"/>
  <c r="G92" i="12"/>
  <c r="O92" i="12"/>
  <c r="P92" i="12"/>
  <c r="C92" i="12"/>
  <c r="R92" i="12"/>
  <c r="L92" i="12"/>
  <c r="S92" i="12"/>
  <c r="M92" i="12"/>
  <c r="F92" i="12"/>
  <c r="D92" i="12"/>
  <c r="I92" i="12"/>
  <c r="I218" i="32"/>
  <c r="E219" i="32"/>
  <c r="C219" i="32"/>
  <c r="D219" i="32" s="1"/>
  <c r="B220" i="32"/>
  <c r="F220" i="32"/>
  <c r="A221" i="32"/>
  <c r="H219" i="32"/>
  <c r="G219" i="32"/>
  <c r="CR546" i="24" l="1"/>
  <c r="CV546" i="24" s="1"/>
  <c r="CS545" i="24"/>
  <c r="CT544" i="24"/>
  <c r="CU544" i="24"/>
  <c r="CW544" i="24"/>
  <c r="CX544" i="24"/>
  <c r="CY544" i="24"/>
  <c r="BY612" i="24"/>
  <c r="BZ611" i="24"/>
  <c r="CC611" i="24"/>
  <c r="CE610" i="24"/>
  <c r="CA610" i="24"/>
  <c r="CB610" i="24"/>
  <c r="CF610" i="24"/>
  <c r="CD610" i="24"/>
  <c r="AI413" i="24"/>
  <c r="AX413" i="24"/>
  <c r="AU413" i="24"/>
  <c r="AL413" i="24"/>
  <c r="AR413" i="24"/>
  <c r="AH414" i="24"/>
  <c r="AO413" i="24"/>
  <c r="AZ412" i="24"/>
  <c r="BD412" i="24"/>
  <c r="AT412" i="24"/>
  <c r="BE412" i="24"/>
  <c r="BA412" i="24"/>
  <c r="AN412" i="24"/>
  <c r="AV412" i="24"/>
  <c r="AJ412" i="24"/>
  <c r="AW412" i="24"/>
  <c r="AM412" i="24"/>
  <c r="AK412" i="24"/>
  <c r="AP412" i="24"/>
  <c r="AS412" i="24"/>
  <c r="AY412" i="24"/>
  <c r="AQ412" i="24"/>
  <c r="E234" i="25"/>
  <c r="B234" i="25"/>
  <c r="A235" i="25"/>
  <c r="H234" i="25"/>
  <c r="F233" i="25"/>
  <c r="K233" i="25"/>
  <c r="G233" i="25"/>
  <c r="J233" i="25"/>
  <c r="D233" i="25"/>
  <c r="I233" i="25"/>
  <c r="C233" i="25"/>
  <c r="D352" i="26"/>
  <c r="C352" i="26"/>
  <c r="H352" i="26"/>
  <c r="F352" i="26"/>
  <c r="G352" i="26"/>
  <c r="B353" i="26"/>
  <c r="E353" i="26"/>
  <c r="A354" i="26"/>
  <c r="T234" i="14"/>
  <c r="I234" i="14"/>
  <c r="R234" i="14"/>
  <c r="F234" i="14"/>
  <c r="O234" i="14"/>
  <c r="C234" i="14"/>
  <c r="S234" i="14"/>
  <c r="D234" i="14"/>
  <c r="M234" i="14"/>
  <c r="P234" i="14"/>
  <c r="G234" i="14"/>
  <c r="J234" i="14"/>
  <c r="L234" i="14"/>
  <c r="E235" i="14"/>
  <c r="H235" i="14"/>
  <c r="A236" i="14"/>
  <c r="B235" i="14"/>
  <c r="Q235" i="14"/>
  <c r="K235" i="14"/>
  <c r="N235" i="14"/>
  <c r="D294" i="17"/>
  <c r="A295" i="17"/>
  <c r="E295" i="34"/>
  <c r="B295" i="34"/>
  <c r="A296" i="34"/>
  <c r="C294" i="34"/>
  <c r="G294" i="34"/>
  <c r="F294" i="34"/>
  <c r="D294" i="34"/>
  <c r="C230" i="3"/>
  <c r="D230" i="3"/>
  <c r="H230" i="3"/>
  <c r="G230" i="3"/>
  <c r="F230" i="3"/>
  <c r="A232" i="3"/>
  <c r="E231" i="3"/>
  <c r="B231" i="3"/>
  <c r="F224" i="2"/>
  <c r="K224" i="2"/>
  <c r="C224" i="2"/>
  <c r="D224" i="2"/>
  <c r="J224" i="2"/>
  <c r="I224" i="2"/>
  <c r="G224" i="2"/>
  <c r="B225" i="2"/>
  <c r="A226" i="2"/>
  <c r="H225" i="2"/>
  <c r="E225" i="2"/>
  <c r="A94" i="9"/>
  <c r="B93" i="9"/>
  <c r="E93" i="9"/>
  <c r="F92" i="9"/>
  <c r="G92" i="9"/>
  <c r="H92" i="9"/>
  <c r="D92" i="9"/>
  <c r="C92" i="9"/>
  <c r="E94" i="8"/>
  <c r="B94" i="8"/>
  <c r="H94" i="8"/>
  <c r="A95" i="8"/>
  <c r="K94" i="8"/>
  <c r="C93" i="8"/>
  <c r="F93" i="8"/>
  <c r="G93" i="8"/>
  <c r="M93" i="8"/>
  <c r="N93" i="8"/>
  <c r="I93" i="8"/>
  <c r="L93" i="8"/>
  <c r="D93" i="8"/>
  <c r="J93" i="8"/>
  <c r="C93" i="5"/>
  <c r="D93" i="5"/>
  <c r="B94" i="10"/>
  <c r="E94" i="10"/>
  <c r="A95" i="10"/>
  <c r="K94" i="10"/>
  <c r="H94" i="10"/>
  <c r="E94" i="5"/>
  <c r="B94" i="5"/>
  <c r="A95" i="5"/>
  <c r="J93" i="10"/>
  <c r="G93" i="10"/>
  <c r="M93" i="10"/>
  <c r="L93" i="10"/>
  <c r="N93" i="10"/>
  <c r="F93" i="10"/>
  <c r="D93" i="10"/>
  <c r="C93" i="10"/>
  <c r="I93" i="10"/>
  <c r="G93" i="5"/>
  <c r="H93" i="5"/>
  <c r="F93" i="5"/>
  <c r="K94" i="12"/>
  <c r="H94" i="12"/>
  <c r="N94" i="12"/>
  <c r="B94" i="12"/>
  <c r="Q94" i="12"/>
  <c r="A95" i="12"/>
  <c r="E94" i="12"/>
  <c r="T93" i="12"/>
  <c r="R93" i="12"/>
  <c r="I93" i="12"/>
  <c r="D93" i="12"/>
  <c r="G93" i="12"/>
  <c r="S93" i="12"/>
  <c r="C93" i="12"/>
  <c r="F93" i="12"/>
  <c r="L93" i="12"/>
  <c r="J93" i="12"/>
  <c r="M93" i="12"/>
  <c r="P93" i="12"/>
  <c r="O93" i="12"/>
  <c r="I219" i="32"/>
  <c r="F221" i="32"/>
  <c r="A222" i="32"/>
  <c r="B221" i="32"/>
  <c r="G220" i="32"/>
  <c r="H220" i="32"/>
  <c r="C220" i="32"/>
  <c r="D220" i="32" s="1"/>
  <c r="E220" i="32"/>
  <c r="T36" i="14"/>
  <c r="CR547" i="24" l="1"/>
  <c r="CV547" i="24" s="1"/>
  <c r="CS546" i="24"/>
  <c r="CX545" i="24"/>
  <c r="CY545" i="24"/>
  <c r="CU545" i="24"/>
  <c r="CT545" i="24"/>
  <c r="CW545" i="24"/>
  <c r="CF611" i="24"/>
  <c r="CA611" i="24"/>
  <c r="CB611" i="24"/>
  <c r="CD611" i="24"/>
  <c r="CE611" i="24"/>
  <c r="CC612" i="24"/>
  <c r="BY613" i="24"/>
  <c r="BZ612" i="24"/>
  <c r="AR414" i="24"/>
  <c r="AU414" i="24"/>
  <c r="AO414" i="24"/>
  <c r="AX414" i="24"/>
  <c r="AL414" i="24"/>
  <c r="AI414" i="24"/>
  <c r="AH415" i="24"/>
  <c r="AN413" i="24"/>
  <c r="AZ413" i="24"/>
  <c r="AJ413" i="24"/>
  <c r="AK413" i="24"/>
  <c r="AS413" i="24"/>
  <c r="AT413" i="24"/>
  <c r="AY413" i="24"/>
  <c r="AP413" i="24"/>
  <c r="AV413" i="24"/>
  <c r="AM413" i="24"/>
  <c r="AQ413" i="24"/>
  <c r="AW413" i="24"/>
  <c r="BE413" i="24"/>
  <c r="BD413" i="24"/>
  <c r="BA413" i="24"/>
  <c r="E354" i="26"/>
  <c r="B354" i="26"/>
  <c r="A355" i="26"/>
  <c r="G353" i="26"/>
  <c r="F353" i="26"/>
  <c r="H353" i="26"/>
  <c r="C353" i="26"/>
  <c r="D353" i="26"/>
  <c r="A236" i="25"/>
  <c r="H235" i="25"/>
  <c r="B235" i="25"/>
  <c r="E235" i="25"/>
  <c r="D234" i="25"/>
  <c r="F234" i="25"/>
  <c r="C234" i="25"/>
  <c r="I234" i="25"/>
  <c r="G234" i="25"/>
  <c r="J234" i="25"/>
  <c r="K234" i="25"/>
  <c r="T235" i="14"/>
  <c r="M235" i="14"/>
  <c r="C235" i="14"/>
  <c r="I235" i="14"/>
  <c r="S235" i="14"/>
  <c r="G235" i="14"/>
  <c r="P235" i="14"/>
  <c r="J235" i="14"/>
  <c r="D235" i="14"/>
  <c r="O235" i="14"/>
  <c r="F235" i="14"/>
  <c r="L235" i="14"/>
  <c r="R235" i="14"/>
  <c r="H236" i="14"/>
  <c r="K236" i="14"/>
  <c r="E236" i="14"/>
  <c r="A237" i="14"/>
  <c r="B236" i="14"/>
  <c r="N236" i="14"/>
  <c r="Q236" i="14"/>
  <c r="D295" i="17"/>
  <c r="A296" i="17"/>
  <c r="D295" i="34"/>
  <c r="C295" i="34"/>
  <c r="G295" i="34"/>
  <c r="F295" i="34"/>
  <c r="B296" i="34"/>
  <c r="E296" i="34"/>
  <c r="A297" i="34"/>
  <c r="H231" i="3"/>
  <c r="D231" i="3"/>
  <c r="C231" i="3"/>
  <c r="F231" i="3"/>
  <c r="G231" i="3"/>
  <c r="A233" i="3"/>
  <c r="B232" i="3"/>
  <c r="E232" i="3"/>
  <c r="D225" i="2"/>
  <c r="J225" i="2"/>
  <c r="G225" i="2"/>
  <c r="C225" i="2"/>
  <c r="K225" i="2"/>
  <c r="F225" i="2"/>
  <c r="I225" i="2"/>
  <c r="A227" i="2"/>
  <c r="E226" i="2"/>
  <c r="B226" i="2"/>
  <c r="H226" i="2"/>
  <c r="Q95" i="12"/>
  <c r="E95" i="12"/>
  <c r="K95" i="12"/>
  <c r="B95" i="12"/>
  <c r="A96" i="12"/>
  <c r="N95" i="12"/>
  <c r="H95" i="12"/>
  <c r="D93" i="9"/>
  <c r="C93" i="9"/>
  <c r="E94" i="9"/>
  <c r="B94" i="9"/>
  <c r="A95" i="9"/>
  <c r="A96" i="5"/>
  <c r="B95" i="5"/>
  <c r="E95" i="5"/>
  <c r="C94" i="5"/>
  <c r="D94" i="5"/>
  <c r="H94" i="5"/>
  <c r="G94" i="5"/>
  <c r="F94" i="5"/>
  <c r="E95" i="10"/>
  <c r="H95" i="10"/>
  <c r="K95" i="10"/>
  <c r="A96" i="10"/>
  <c r="B95" i="10"/>
  <c r="T94" i="12"/>
  <c r="R94" i="12"/>
  <c r="F94" i="12"/>
  <c r="J94" i="12"/>
  <c r="L94" i="12"/>
  <c r="O94" i="12"/>
  <c r="I94" i="12"/>
  <c r="P94" i="12"/>
  <c r="D94" i="12"/>
  <c r="M94" i="12"/>
  <c r="C94" i="12"/>
  <c r="G94" i="12"/>
  <c r="S94" i="12"/>
  <c r="D94" i="8"/>
  <c r="F94" i="8"/>
  <c r="C94" i="8"/>
  <c r="G94" i="8"/>
  <c r="I94" i="8"/>
  <c r="J94" i="8"/>
  <c r="L94" i="8"/>
  <c r="M94" i="8"/>
  <c r="N94" i="8"/>
  <c r="L94" i="10"/>
  <c r="M94" i="10"/>
  <c r="F94" i="10"/>
  <c r="D94" i="10"/>
  <c r="J94" i="10"/>
  <c r="N94" i="10"/>
  <c r="I94" i="10"/>
  <c r="C94" i="10"/>
  <c r="G94" i="10"/>
  <c r="E95" i="8"/>
  <c r="H95" i="8"/>
  <c r="B95" i="8"/>
  <c r="A96" i="8"/>
  <c r="K95" i="8"/>
  <c r="H93" i="9"/>
  <c r="F93" i="9"/>
  <c r="G93" i="9"/>
  <c r="I220" i="32"/>
  <c r="C221" i="32"/>
  <c r="D221" i="32" s="1"/>
  <c r="E221" i="32"/>
  <c r="A223" i="32"/>
  <c r="F222" i="32"/>
  <c r="B222" i="32"/>
  <c r="G221" i="32"/>
  <c r="H221" i="32"/>
  <c r="CR548" i="24" l="1"/>
  <c r="CV548" i="24" s="1"/>
  <c r="CS547" i="24"/>
  <c r="CY546" i="24"/>
  <c r="CU546" i="24"/>
  <c r="CT546" i="24"/>
  <c r="CX546" i="24"/>
  <c r="CW546" i="24"/>
  <c r="CC613" i="24"/>
  <c r="BY614" i="24"/>
  <c r="BZ613" i="24"/>
  <c r="CD612" i="24"/>
  <c r="CE612" i="24"/>
  <c r="CF612" i="24"/>
  <c r="CA612" i="24"/>
  <c r="CB612" i="24"/>
  <c r="AU415" i="24"/>
  <c r="AL415" i="24"/>
  <c r="AI415" i="24"/>
  <c r="AO415" i="24"/>
  <c r="AX415" i="24"/>
  <c r="AR415" i="24"/>
  <c r="AH416" i="24"/>
  <c r="AT414" i="24"/>
  <c r="AV414" i="24"/>
  <c r="AW414" i="24"/>
  <c r="AM414" i="24"/>
  <c r="AN414" i="24"/>
  <c r="BD414" i="24"/>
  <c r="AY414" i="24"/>
  <c r="BA414" i="24"/>
  <c r="AZ414" i="24"/>
  <c r="BE414" i="24"/>
  <c r="AS414" i="24"/>
  <c r="AJ414" i="24"/>
  <c r="AK414" i="24"/>
  <c r="AP414" i="24"/>
  <c r="AQ414" i="24"/>
  <c r="K235" i="25"/>
  <c r="G235" i="25"/>
  <c r="D235" i="25"/>
  <c r="I235" i="25"/>
  <c r="J235" i="25"/>
  <c r="F235" i="25"/>
  <c r="C235" i="25"/>
  <c r="H236" i="25"/>
  <c r="A237" i="25"/>
  <c r="E236" i="25"/>
  <c r="B236" i="25"/>
  <c r="A356" i="26"/>
  <c r="E355" i="26"/>
  <c r="B355" i="26"/>
  <c r="G354" i="26"/>
  <c r="C354" i="26"/>
  <c r="F354" i="26"/>
  <c r="D354" i="26"/>
  <c r="H354" i="26"/>
  <c r="A238" i="14"/>
  <c r="B237" i="14"/>
  <c r="N237" i="14"/>
  <c r="K237" i="14"/>
  <c r="H237" i="14"/>
  <c r="Q237" i="14"/>
  <c r="E237" i="14"/>
  <c r="T236" i="14"/>
  <c r="L236" i="14"/>
  <c r="G236" i="14"/>
  <c r="S236" i="14"/>
  <c r="J236" i="14"/>
  <c r="I236" i="14"/>
  <c r="O236" i="14"/>
  <c r="M236" i="14"/>
  <c r="D236" i="14"/>
  <c r="F236" i="14"/>
  <c r="P236" i="14"/>
  <c r="R236" i="14"/>
  <c r="C236" i="14"/>
  <c r="D296" i="17"/>
  <c r="A297" i="17"/>
  <c r="A298" i="34"/>
  <c r="B297" i="34"/>
  <c r="E297" i="34"/>
  <c r="D296" i="34"/>
  <c r="C296" i="34"/>
  <c r="G296" i="34"/>
  <c r="F296" i="34"/>
  <c r="G232" i="3"/>
  <c r="F232" i="3"/>
  <c r="H232" i="3"/>
  <c r="C232" i="3"/>
  <c r="D232" i="3"/>
  <c r="E233" i="3"/>
  <c r="B233" i="3"/>
  <c r="A234" i="3"/>
  <c r="B227" i="2"/>
  <c r="E227" i="2"/>
  <c r="H227" i="2"/>
  <c r="A228" i="2"/>
  <c r="I226" i="2"/>
  <c r="G226" i="2"/>
  <c r="F226" i="2"/>
  <c r="C226" i="2"/>
  <c r="K226" i="2"/>
  <c r="D226" i="2"/>
  <c r="J226" i="2"/>
  <c r="K96" i="8"/>
  <c r="B96" i="8"/>
  <c r="A97" i="8"/>
  <c r="E96" i="8"/>
  <c r="H96" i="8"/>
  <c r="L95" i="8"/>
  <c r="G95" i="8"/>
  <c r="I95" i="8"/>
  <c r="J95" i="8"/>
  <c r="C95" i="8"/>
  <c r="N95" i="8"/>
  <c r="D95" i="8"/>
  <c r="F95" i="8"/>
  <c r="M95" i="8"/>
  <c r="F95" i="10"/>
  <c r="I95" i="10"/>
  <c r="G95" i="10"/>
  <c r="J95" i="10"/>
  <c r="C95" i="10"/>
  <c r="L95" i="10"/>
  <c r="D95" i="10"/>
  <c r="N95" i="10"/>
  <c r="M95" i="10"/>
  <c r="H96" i="10"/>
  <c r="E96" i="10"/>
  <c r="B96" i="10"/>
  <c r="A97" i="10"/>
  <c r="K96" i="10"/>
  <c r="G95" i="5"/>
  <c r="H95" i="5"/>
  <c r="F95" i="5"/>
  <c r="D95" i="5"/>
  <c r="C95" i="5"/>
  <c r="A97" i="5"/>
  <c r="E96" i="5"/>
  <c r="B96" i="5"/>
  <c r="E95" i="9"/>
  <c r="A96" i="9"/>
  <c r="B95" i="9"/>
  <c r="D94" i="9"/>
  <c r="C94" i="9"/>
  <c r="G94" i="9"/>
  <c r="F94" i="9"/>
  <c r="H94" i="9"/>
  <c r="T95" i="12"/>
  <c r="C95" i="12"/>
  <c r="R95" i="12"/>
  <c r="D95" i="12"/>
  <c r="O95" i="12"/>
  <c r="G95" i="12"/>
  <c r="L95" i="12"/>
  <c r="P95" i="12"/>
  <c r="F95" i="12"/>
  <c r="J95" i="12"/>
  <c r="M95" i="12"/>
  <c r="I95" i="12"/>
  <c r="S95" i="12"/>
  <c r="Q96" i="12"/>
  <c r="K96" i="12"/>
  <c r="B96" i="12"/>
  <c r="E96" i="12"/>
  <c r="A97" i="12"/>
  <c r="H96" i="12"/>
  <c r="N96" i="12"/>
  <c r="I221" i="32"/>
  <c r="C222" i="32"/>
  <c r="D222" i="32" s="1"/>
  <c r="E222" i="32"/>
  <c r="H222" i="32"/>
  <c r="G222" i="32"/>
  <c r="F223" i="32"/>
  <c r="B223" i="32"/>
  <c r="A224" i="32"/>
  <c r="CW547" i="24" l="1"/>
  <c r="CX547" i="24"/>
  <c r="CY547" i="24"/>
  <c r="CT547" i="24"/>
  <c r="CU547" i="24"/>
  <c r="CS548" i="24"/>
  <c r="CR549" i="24"/>
  <c r="CV549" i="24" s="1"/>
  <c r="CA613" i="24"/>
  <c r="CB613" i="24"/>
  <c r="CF613" i="24"/>
  <c r="CD613" i="24"/>
  <c r="CE613" i="24"/>
  <c r="CC614" i="24"/>
  <c r="BY615" i="24"/>
  <c r="BZ614" i="24"/>
  <c r="CN2" i="24" a="1"/>
  <c r="CN2" i="24" s="1"/>
  <c r="AO416" i="24"/>
  <c r="AX416" i="24"/>
  <c r="AL416" i="24"/>
  <c r="AU416" i="24"/>
  <c r="AI416" i="24"/>
  <c r="AH417" i="24"/>
  <c r="AR416" i="24"/>
  <c r="AV415" i="24"/>
  <c r="BA415" i="24"/>
  <c r="BD415" i="24"/>
  <c r="AJ415" i="24"/>
  <c r="AN415" i="24"/>
  <c r="AY415" i="24"/>
  <c r="AZ415" i="24"/>
  <c r="AM415" i="24"/>
  <c r="AK415" i="24"/>
  <c r="AW415" i="24"/>
  <c r="AP415" i="24"/>
  <c r="BE415" i="24"/>
  <c r="AQ415" i="24"/>
  <c r="AS415" i="24"/>
  <c r="AT415" i="24"/>
  <c r="H355" i="26"/>
  <c r="D355" i="26"/>
  <c r="F355" i="26"/>
  <c r="G355" i="26"/>
  <c r="C355" i="26"/>
  <c r="E237" i="25"/>
  <c r="B237" i="25"/>
  <c r="A238" i="25"/>
  <c r="H237" i="25"/>
  <c r="E356" i="26"/>
  <c r="B356" i="26"/>
  <c r="A357" i="26"/>
  <c r="K236" i="25"/>
  <c r="C236" i="25"/>
  <c r="D236" i="25"/>
  <c r="F236" i="25"/>
  <c r="J236" i="25"/>
  <c r="I236" i="25"/>
  <c r="G236" i="25"/>
  <c r="T237" i="14"/>
  <c r="L237" i="14"/>
  <c r="M237" i="14"/>
  <c r="P237" i="14"/>
  <c r="R237" i="14"/>
  <c r="D237" i="14"/>
  <c r="C237" i="14"/>
  <c r="G237" i="14"/>
  <c r="F237" i="14"/>
  <c r="I237" i="14"/>
  <c r="J237" i="14"/>
  <c r="O237" i="14"/>
  <c r="S237" i="14"/>
  <c r="Q238" i="14"/>
  <c r="N238" i="14"/>
  <c r="E238" i="14"/>
  <c r="B238" i="14"/>
  <c r="A239" i="14"/>
  <c r="K238" i="14"/>
  <c r="H238" i="14"/>
  <c r="D297" i="17"/>
  <c r="A298" i="17"/>
  <c r="F297" i="34"/>
  <c r="D297" i="34"/>
  <c r="C297" i="34"/>
  <c r="G297" i="34"/>
  <c r="A299" i="34"/>
  <c r="B298" i="34"/>
  <c r="E298" i="34"/>
  <c r="E234" i="3"/>
  <c r="B234" i="3"/>
  <c r="A235" i="3"/>
  <c r="D233" i="3"/>
  <c r="C233" i="3"/>
  <c r="H233" i="3"/>
  <c r="G233" i="3"/>
  <c r="F233" i="3"/>
  <c r="B228" i="2"/>
  <c r="A229" i="2"/>
  <c r="E228" i="2"/>
  <c r="H228" i="2"/>
  <c r="J227" i="2"/>
  <c r="C227" i="2"/>
  <c r="K227" i="2"/>
  <c r="I227" i="2"/>
  <c r="G227" i="2"/>
  <c r="D227" i="2"/>
  <c r="F227" i="2"/>
  <c r="E97" i="5"/>
  <c r="A98" i="5"/>
  <c r="B97" i="5"/>
  <c r="E97" i="12"/>
  <c r="H97" i="12"/>
  <c r="N97" i="12"/>
  <c r="Q97" i="12"/>
  <c r="B97" i="12"/>
  <c r="A98" i="12"/>
  <c r="K97" i="12"/>
  <c r="T96" i="12"/>
  <c r="J96" i="12"/>
  <c r="M96" i="12"/>
  <c r="G96" i="12"/>
  <c r="C96" i="12"/>
  <c r="D96" i="12"/>
  <c r="O96" i="12"/>
  <c r="I96" i="12"/>
  <c r="P96" i="12"/>
  <c r="F96" i="12"/>
  <c r="L96" i="12"/>
  <c r="R96" i="12"/>
  <c r="S96" i="12"/>
  <c r="B97" i="10"/>
  <c r="E97" i="10"/>
  <c r="K97" i="10"/>
  <c r="A98" i="10"/>
  <c r="H97" i="10"/>
  <c r="D96" i="10"/>
  <c r="J96" i="10"/>
  <c r="M96" i="10"/>
  <c r="I96" i="10"/>
  <c r="C96" i="10"/>
  <c r="L96" i="10"/>
  <c r="F96" i="10"/>
  <c r="N96" i="10"/>
  <c r="G96" i="10"/>
  <c r="D95" i="9"/>
  <c r="C95" i="9"/>
  <c r="B96" i="9"/>
  <c r="E96" i="9"/>
  <c r="A97" i="9"/>
  <c r="F95" i="9"/>
  <c r="G95" i="9"/>
  <c r="H95" i="9"/>
  <c r="G96" i="5"/>
  <c r="F96" i="5"/>
  <c r="H96" i="5"/>
  <c r="K97" i="8"/>
  <c r="A98" i="8"/>
  <c r="B97" i="8"/>
  <c r="H97" i="8"/>
  <c r="E97" i="8"/>
  <c r="I96" i="8"/>
  <c r="J96" i="8"/>
  <c r="M96" i="8"/>
  <c r="C96" i="8"/>
  <c r="D96" i="8"/>
  <c r="N96" i="8"/>
  <c r="F96" i="8"/>
  <c r="G96" i="8"/>
  <c r="L96" i="8"/>
  <c r="C96" i="5"/>
  <c r="D96" i="5"/>
  <c r="I222" i="32"/>
  <c r="H223" i="32"/>
  <c r="G223" i="32"/>
  <c r="C223" i="32"/>
  <c r="D223" i="32" s="1"/>
  <c r="E223" i="32"/>
  <c r="A225" i="32"/>
  <c r="F224" i="32"/>
  <c r="B224" i="32"/>
  <c r="CS549" i="24" l="1"/>
  <c r="CR550" i="24"/>
  <c r="CV550" i="24" s="1"/>
  <c r="CT548" i="24"/>
  <c r="CU548" i="24"/>
  <c r="CY548" i="24"/>
  <c r="CW548" i="24"/>
  <c r="CX548" i="24"/>
  <c r="CE614" i="24"/>
  <c r="CB614" i="24"/>
  <c r="CD614" i="24"/>
  <c r="CF614" i="24"/>
  <c r="CA614" i="24"/>
  <c r="BZ615" i="24"/>
  <c r="CC615" i="24"/>
  <c r="BY616" i="24"/>
  <c r="AH418" i="24"/>
  <c r="AI417" i="24"/>
  <c r="AR417" i="24"/>
  <c r="AU417" i="24"/>
  <c r="AO417" i="24"/>
  <c r="AX417" i="24"/>
  <c r="AL417" i="24"/>
  <c r="BE416" i="24"/>
  <c r="AT416" i="24"/>
  <c r="AV416" i="24"/>
  <c r="AP416" i="24"/>
  <c r="AM416" i="24"/>
  <c r="AN416" i="24"/>
  <c r="AW416" i="24"/>
  <c r="AZ416" i="24"/>
  <c r="AK416" i="24"/>
  <c r="AY416" i="24"/>
  <c r="AS416" i="24"/>
  <c r="BD416" i="24"/>
  <c r="BA416" i="24"/>
  <c r="AJ416" i="24"/>
  <c r="AQ416" i="24"/>
  <c r="H356" i="26"/>
  <c r="D356" i="26"/>
  <c r="C356" i="26"/>
  <c r="F356" i="26"/>
  <c r="G356" i="26"/>
  <c r="A239" i="25"/>
  <c r="E238" i="25"/>
  <c r="H238" i="25"/>
  <c r="B238" i="25"/>
  <c r="B357" i="26"/>
  <c r="A358" i="26"/>
  <c r="E357" i="26"/>
  <c r="F237" i="25"/>
  <c r="K237" i="25"/>
  <c r="C237" i="25"/>
  <c r="G237" i="25"/>
  <c r="I237" i="25"/>
  <c r="J237" i="25"/>
  <c r="D237" i="25"/>
  <c r="Q239" i="14"/>
  <c r="B239" i="14"/>
  <c r="H239" i="14"/>
  <c r="K239" i="14"/>
  <c r="N239" i="14"/>
  <c r="E239" i="14"/>
  <c r="A240" i="14"/>
  <c r="T238" i="14"/>
  <c r="G238" i="14"/>
  <c r="J238" i="14"/>
  <c r="F238" i="14"/>
  <c r="D238" i="14"/>
  <c r="I238" i="14"/>
  <c r="C238" i="14"/>
  <c r="L238" i="14"/>
  <c r="O238" i="14"/>
  <c r="M238" i="14"/>
  <c r="P238" i="14"/>
  <c r="S238" i="14"/>
  <c r="R238" i="14"/>
  <c r="D298" i="17"/>
  <c r="A299" i="17"/>
  <c r="G298" i="34"/>
  <c r="C298" i="34"/>
  <c r="F298" i="34"/>
  <c r="D298" i="34"/>
  <c r="E299" i="34"/>
  <c r="A300" i="34"/>
  <c r="B299" i="34"/>
  <c r="E235" i="3"/>
  <c r="B235" i="3"/>
  <c r="A236" i="3"/>
  <c r="D234" i="3"/>
  <c r="C234" i="3"/>
  <c r="H234" i="3"/>
  <c r="G234" i="3"/>
  <c r="F234" i="3"/>
  <c r="H229" i="2"/>
  <c r="E229" i="2"/>
  <c r="A230" i="2"/>
  <c r="B229" i="2"/>
  <c r="C228" i="2"/>
  <c r="I228" i="2"/>
  <c r="D228" i="2"/>
  <c r="G228" i="2"/>
  <c r="F228" i="2"/>
  <c r="K228" i="2"/>
  <c r="J228" i="2"/>
  <c r="D97" i="10"/>
  <c r="N97" i="10"/>
  <c r="L97" i="10"/>
  <c r="J97" i="10"/>
  <c r="M97" i="10"/>
  <c r="F97" i="10"/>
  <c r="G97" i="10"/>
  <c r="C97" i="10"/>
  <c r="I97" i="10"/>
  <c r="K98" i="10"/>
  <c r="B98" i="10"/>
  <c r="H98" i="10"/>
  <c r="A99" i="10"/>
  <c r="E98" i="10"/>
  <c r="E97" i="9"/>
  <c r="A98" i="9"/>
  <c r="B97" i="9"/>
  <c r="C96" i="9"/>
  <c r="D96" i="9"/>
  <c r="H98" i="8"/>
  <c r="E98" i="8"/>
  <c r="A99" i="8"/>
  <c r="K98" i="8"/>
  <c r="B98" i="8"/>
  <c r="T97" i="12"/>
  <c r="R97" i="12"/>
  <c r="D97" i="12"/>
  <c r="M97" i="12"/>
  <c r="G97" i="12"/>
  <c r="L97" i="12"/>
  <c r="F97" i="12"/>
  <c r="I97" i="12"/>
  <c r="S97" i="12"/>
  <c r="P97" i="12"/>
  <c r="C97" i="12"/>
  <c r="O97" i="12"/>
  <c r="J97" i="12"/>
  <c r="D97" i="5"/>
  <c r="C97" i="5"/>
  <c r="G97" i="8"/>
  <c r="I97" i="8"/>
  <c r="D97" i="8"/>
  <c r="N97" i="8"/>
  <c r="C97" i="8"/>
  <c r="L97" i="8"/>
  <c r="M97" i="8"/>
  <c r="J97" i="8"/>
  <c r="F97" i="8"/>
  <c r="A99" i="5"/>
  <c r="B98" i="5"/>
  <c r="E98" i="5"/>
  <c r="G96" i="9"/>
  <c r="H96" i="9"/>
  <c r="F96" i="9"/>
  <c r="H98" i="12"/>
  <c r="N98" i="12"/>
  <c r="E98" i="12"/>
  <c r="K98" i="12"/>
  <c r="Q98" i="12"/>
  <c r="B98" i="12"/>
  <c r="A99" i="12"/>
  <c r="H97" i="5"/>
  <c r="F97" i="5"/>
  <c r="G97" i="5"/>
  <c r="I223" i="32"/>
  <c r="C224" i="32"/>
  <c r="D224" i="32" s="1"/>
  <c r="E224" i="32"/>
  <c r="G224" i="32"/>
  <c r="H224" i="32"/>
  <c r="B225" i="32"/>
  <c r="A226" i="32"/>
  <c r="F225" i="32"/>
  <c r="T35" i="14"/>
  <c r="CT549" i="24" l="1"/>
  <c r="CU549" i="24"/>
  <c r="CW549" i="24"/>
  <c r="CX549" i="24"/>
  <c r="CY549" i="24"/>
  <c r="CS550" i="24"/>
  <c r="CR551" i="24"/>
  <c r="CV551" i="24" s="1"/>
  <c r="BY617" i="24"/>
  <c r="BZ616" i="24"/>
  <c r="CC616" i="24"/>
  <c r="CB615" i="24"/>
  <c r="CA615" i="24"/>
  <c r="CD615" i="24"/>
  <c r="CE615" i="24"/>
  <c r="CF615" i="24"/>
  <c r="AP417" i="24"/>
  <c r="AZ417" i="24"/>
  <c r="BE417" i="24"/>
  <c r="AS417" i="24"/>
  <c r="AV417" i="24"/>
  <c r="AK417" i="24"/>
  <c r="AY417" i="24"/>
  <c r="AN417" i="24"/>
  <c r="BA417" i="24"/>
  <c r="AW417" i="24"/>
  <c r="AT417" i="24"/>
  <c r="BD417" i="24"/>
  <c r="AQ417" i="24"/>
  <c r="AM417" i="24"/>
  <c r="AJ417" i="24"/>
  <c r="AL418" i="24"/>
  <c r="AO418" i="24"/>
  <c r="AR418" i="24"/>
  <c r="AH419" i="24"/>
  <c r="AX418" i="24"/>
  <c r="AI418" i="24"/>
  <c r="AU418" i="24"/>
  <c r="B358" i="26"/>
  <c r="E358" i="26"/>
  <c r="A359" i="26"/>
  <c r="H357" i="26"/>
  <c r="C357" i="26"/>
  <c r="D357" i="26"/>
  <c r="F357" i="26"/>
  <c r="G357" i="26"/>
  <c r="F238" i="25"/>
  <c r="G238" i="25"/>
  <c r="I238" i="25"/>
  <c r="D238" i="25"/>
  <c r="C238" i="25"/>
  <c r="J238" i="25"/>
  <c r="K238" i="25"/>
  <c r="B239" i="25"/>
  <c r="E239" i="25"/>
  <c r="H239" i="25"/>
  <c r="A240" i="25"/>
  <c r="Q240" i="14"/>
  <c r="B240" i="14"/>
  <c r="N240" i="14"/>
  <c r="K240" i="14"/>
  <c r="E240" i="14"/>
  <c r="A241" i="14"/>
  <c r="H240" i="14"/>
  <c r="T239" i="14"/>
  <c r="P239" i="14"/>
  <c r="G239" i="14"/>
  <c r="R239" i="14"/>
  <c r="M239" i="14"/>
  <c r="D239" i="14"/>
  <c r="S239" i="14"/>
  <c r="I239" i="14"/>
  <c r="L239" i="14"/>
  <c r="O239" i="14"/>
  <c r="C239" i="14"/>
  <c r="F239" i="14"/>
  <c r="J239" i="14"/>
  <c r="D299" i="17"/>
  <c r="A300" i="17"/>
  <c r="G299" i="34"/>
  <c r="F299" i="34"/>
  <c r="D299" i="34"/>
  <c r="C299" i="34"/>
  <c r="E300" i="34"/>
  <c r="B300" i="34"/>
  <c r="A301" i="34"/>
  <c r="B236" i="3"/>
  <c r="E236" i="3"/>
  <c r="A237" i="3"/>
  <c r="D235" i="3"/>
  <c r="H235" i="3"/>
  <c r="C235" i="3"/>
  <c r="F235" i="3"/>
  <c r="G235" i="3"/>
  <c r="K229" i="2"/>
  <c r="J229" i="2"/>
  <c r="F229" i="2"/>
  <c r="I229" i="2"/>
  <c r="D229" i="2"/>
  <c r="C229" i="2"/>
  <c r="G229" i="2"/>
  <c r="B230" i="2"/>
  <c r="A231" i="2"/>
  <c r="E230" i="2"/>
  <c r="H230" i="2"/>
  <c r="T98" i="12"/>
  <c r="G98" i="12"/>
  <c r="P98" i="12"/>
  <c r="O98" i="12"/>
  <c r="J98" i="12"/>
  <c r="R98" i="12"/>
  <c r="I98" i="12"/>
  <c r="L98" i="12"/>
  <c r="S98" i="12"/>
  <c r="F98" i="12"/>
  <c r="M98" i="12"/>
  <c r="C98" i="12"/>
  <c r="D98" i="12"/>
  <c r="A100" i="5"/>
  <c r="E99" i="5"/>
  <c r="B99" i="5"/>
  <c r="C97" i="9"/>
  <c r="D97" i="9"/>
  <c r="E98" i="9"/>
  <c r="B98" i="9"/>
  <c r="A99" i="9"/>
  <c r="H97" i="9"/>
  <c r="F97" i="9"/>
  <c r="G97" i="9"/>
  <c r="A100" i="8"/>
  <c r="E99" i="8"/>
  <c r="B99" i="8"/>
  <c r="H99" i="8"/>
  <c r="K99" i="8"/>
  <c r="C98" i="5"/>
  <c r="D98" i="5"/>
  <c r="E99" i="12"/>
  <c r="A100" i="12"/>
  <c r="Q99" i="12"/>
  <c r="B99" i="12"/>
  <c r="N99" i="12"/>
  <c r="K99" i="12"/>
  <c r="H99" i="12"/>
  <c r="M98" i="8"/>
  <c r="D98" i="8"/>
  <c r="F98" i="8"/>
  <c r="L98" i="8"/>
  <c r="N98" i="8"/>
  <c r="C98" i="8"/>
  <c r="J98" i="8"/>
  <c r="G98" i="8"/>
  <c r="I98" i="8"/>
  <c r="H98" i="5"/>
  <c r="G98" i="5"/>
  <c r="F98" i="5"/>
  <c r="K99" i="10"/>
  <c r="H99" i="10"/>
  <c r="A100" i="10"/>
  <c r="E99" i="10"/>
  <c r="B99" i="10"/>
  <c r="C98" i="10"/>
  <c r="I98" i="10"/>
  <c r="J98" i="10"/>
  <c r="L98" i="10"/>
  <c r="G98" i="10"/>
  <c r="D98" i="10"/>
  <c r="F98" i="10"/>
  <c r="M98" i="10"/>
  <c r="N98" i="10"/>
  <c r="I224" i="32"/>
  <c r="G225" i="32"/>
  <c r="H225" i="32"/>
  <c r="F226" i="32"/>
  <c r="B226" i="32"/>
  <c r="A227" i="32"/>
  <c r="E225" i="32"/>
  <c r="C225" i="32"/>
  <c r="D225" i="32" s="1"/>
  <c r="C8" i="29" a="1"/>
  <c r="C12" i="29" a="1"/>
  <c r="C7" i="29" a="1"/>
  <c r="C9" i="29" a="1"/>
  <c r="C2" i="29" a="1"/>
  <c r="C16" i="29" a="1"/>
  <c r="C6" i="29" a="1"/>
  <c r="C4" i="29" a="1"/>
  <c r="C5" i="29" a="1"/>
  <c r="C10" i="29" a="1"/>
  <c r="C15" i="29" a="1"/>
  <c r="C11" i="29" a="1"/>
  <c r="C3" i="29" a="1"/>
  <c r="C14" i="29" a="1"/>
  <c r="CR552" i="24" l="1"/>
  <c r="CV552" i="24" s="1"/>
  <c r="CS551" i="24"/>
  <c r="CW550" i="24"/>
  <c r="CY550" i="24"/>
  <c r="CX550" i="24"/>
  <c r="CT550" i="24"/>
  <c r="CU550" i="24"/>
  <c r="CE616" i="24"/>
  <c r="CF616" i="24"/>
  <c r="CD616" i="24"/>
  <c r="CA616" i="24"/>
  <c r="CB616" i="24"/>
  <c r="BY618" i="24"/>
  <c r="BZ617" i="24"/>
  <c r="CC617" i="24"/>
  <c r="AP418" i="24"/>
  <c r="AZ418" i="24"/>
  <c r="AK418" i="24"/>
  <c r="AQ418" i="24"/>
  <c r="BA418" i="24"/>
  <c r="BD418" i="24"/>
  <c r="AS418" i="24"/>
  <c r="AM418" i="24"/>
  <c r="BE418" i="24"/>
  <c r="AV418" i="24"/>
  <c r="AW418" i="24"/>
  <c r="AY418" i="24"/>
  <c r="AJ418" i="24"/>
  <c r="AT418" i="24"/>
  <c r="AN418" i="24"/>
  <c r="AX419" i="24"/>
  <c r="AL419" i="24"/>
  <c r="AO419" i="24"/>
  <c r="AR419" i="24"/>
  <c r="AH420" i="24"/>
  <c r="AI419" i="24"/>
  <c r="AU419" i="24"/>
  <c r="I239" i="25"/>
  <c r="J239" i="25"/>
  <c r="D239" i="25"/>
  <c r="F239" i="25"/>
  <c r="K239" i="25"/>
  <c r="G239" i="25"/>
  <c r="C239" i="25"/>
  <c r="H240" i="25"/>
  <c r="A241" i="25"/>
  <c r="B240" i="25"/>
  <c r="E240" i="25"/>
  <c r="E359" i="26"/>
  <c r="A360" i="26"/>
  <c r="B359" i="26"/>
  <c r="G358" i="26"/>
  <c r="C358" i="26"/>
  <c r="D358" i="26"/>
  <c r="F358" i="26"/>
  <c r="H358" i="26"/>
  <c r="Q241" i="14"/>
  <c r="N241" i="14"/>
  <c r="B241" i="14"/>
  <c r="E241" i="14"/>
  <c r="A242" i="14"/>
  <c r="K241" i="14"/>
  <c r="H241" i="14"/>
  <c r="T240" i="14"/>
  <c r="P240" i="14"/>
  <c r="M240" i="14"/>
  <c r="O240" i="14"/>
  <c r="I240" i="14"/>
  <c r="J240" i="14"/>
  <c r="D240" i="14"/>
  <c r="L240" i="14"/>
  <c r="R240" i="14"/>
  <c r="C240" i="14"/>
  <c r="F240" i="14"/>
  <c r="G240" i="14"/>
  <c r="S240" i="14"/>
  <c r="D300" i="17"/>
  <c r="A301" i="17"/>
  <c r="A302" i="34"/>
  <c r="E301" i="34"/>
  <c r="B301" i="34"/>
  <c r="G300" i="34"/>
  <c r="D300" i="34"/>
  <c r="F300" i="34"/>
  <c r="C300" i="34"/>
  <c r="A238" i="3"/>
  <c r="B237" i="3"/>
  <c r="E237" i="3"/>
  <c r="F236" i="3"/>
  <c r="G236" i="3"/>
  <c r="C236" i="3"/>
  <c r="H236" i="3"/>
  <c r="D236" i="3"/>
  <c r="H231" i="2"/>
  <c r="A232" i="2"/>
  <c r="B231" i="2"/>
  <c r="E231" i="2"/>
  <c r="F230" i="2"/>
  <c r="I230" i="2"/>
  <c r="G230" i="2"/>
  <c r="C230" i="2"/>
  <c r="D230" i="2"/>
  <c r="J230" i="2"/>
  <c r="K230" i="2"/>
  <c r="E100" i="8"/>
  <c r="A101" i="8"/>
  <c r="K100" i="8"/>
  <c r="H100" i="8"/>
  <c r="B100" i="8"/>
  <c r="A101" i="10"/>
  <c r="H100" i="10"/>
  <c r="K100" i="10"/>
  <c r="E100" i="10"/>
  <c r="B100" i="10"/>
  <c r="A100" i="9"/>
  <c r="B99" i="9"/>
  <c r="E99" i="9"/>
  <c r="H99" i="5"/>
  <c r="F99" i="5"/>
  <c r="G99" i="5"/>
  <c r="D98" i="9"/>
  <c r="C98" i="9"/>
  <c r="D99" i="5"/>
  <c r="C99" i="5"/>
  <c r="F98" i="9"/>
  <c r="G98" i="9"/>
  <c r="H98" i="9"/>
  <c r="L99" i="10"/>
  <c r="D99" i="10"/>
  <c r="J99" i="10"/>
  <c r="F99" i="10"/>
  <c r="I99" i="10"/>
  <c r="M99" i="10"/>
  <c r="G99" i="10"/>
  <c r="N99" i="10"/>
  <c r="C99" i="10"/>
  <c r="T99" i="12"/>
  <c r="R99" i="12"/>
  <c r="C99" i="12"/>
  <c r="F99" i="12"/>
  <c r="G99" i="12"/>
  <c r="J99" i="12"/>
  <c r="M99" i="12"/>
  <c r="S99" i="12"/>
  <c r="O99" i="12"/>
  <c r="I99" i="12"/>
  <c r="L99" i="12"/>
  <c r="D99" i="12"/>
  <c r="P99" i="12"/>
  <c r="E100" i="5"/>
  <c r="B100" i="5"/>
  <c r="A101" i="5"/>
  <c r="F99" i="8"/>
  <c r="N99" i="8"/>
  <c r="G99" i="8"/>
  <c r="C99" i="8"/>
  <c r="D99" i="8"/>
  <c r="L99" i="8"/>
  <c r="M99" i="8"/>
  <c r="J99" i="8"/>
  <c r="I99" i="8"/>
  <c r="A101" i="12"/>
  <c r="H100" i="12"/>
  <c r="N100" i="12"/>
  <c r="Q100" i="12"/>
  <c r="K100" i="12"/>
  <c r="B100" i="12"/>
  <c r="E100" i="12"/>
  <c r="I225" i="32"/>
  <c r="A228" i="32"/>
  <c r="B227" i="32"/>
  <c r="F227" i="32"/>
  <c r="E226" i="32"/>
  <c r="C226" i="32"/>
  <c r="D226" i="32" s="1"/>
  <c r="G226" i="32"/>
  <c r="H226" i="32"/>
  <c r="C15" i="29"/>
  <c r="C14" i="29"/>
  <c r="C10" i="29"/>
  <c r="C5" i="29"/>
  <c r="C16" i="29"/>
  <c r="C12" i="29"/>
  <c r="C8" i="29"/>
  <c r="C6" i="29"/>
  <c r="C4" i="29"/>
  <c r="C11" i="29"/>
  <c r="C9" i="29"/>
  <c r="C7" i="29"/>
  <c r="C3" i="29"/>
  <c r="C2" i="29"/>
  <c r="CW551" i="24" l="1"/>
  <c r="CX551" i="24"/>
  <c r="CY551" i="24"/>
  <c r="CU551" i="24"/>
  <c r="CT551" i="24"/>
  <c r="CS552" i="24"/>
  <c r="CR553" i="24"/>
  <c r="CV553" i="24" s="1"/>
  <c r="CD617" i="24"/>
  <c r="CE617" i="24"/>
  <c r="CF617" i="24"/>
  <c r="CA617" i="24"/>
  <c r="CB617" i="24"/>
  <c r="CC618" i="24"/>
  <c r="BZ618" i="24"/>
  <c r="BY619" i="24"/>
  <c r="AN419" i="24"/>
  <c r="AJ419" i="24"/>
  <c r="AP419" i="24"/>
  <c r="AK419" i="24"/>
  <c r="AV419" i="24"/>
  <c r="AM419" i="24"/>
  <c r="BE419" i="24"/>
  <c r="AY419" i="24"/>
  <c r="AS419" i="24"/>
  <c r="AZ419" i="24"/>
  <c r="AW419" i="24"/>
  <c r="AT419" i="24"/>
  <c r="AQ419" i="24"/>
  <c r="BA419" i="24"/>
  <c r="BD419" i="24"/>
  <c r="AI420" i="24"/>
  <c r="AU420" i="24"/>
  <c r="AR420" i="24"/>
  <c r="AO420" i="24"/>
  <c r="AH421" i="24"/>
  <c r="AL420" i="24"/>
  <c r="AX420" i="24"/>
  <c r="D359" i="26"/>
  <c r="C359" i="26"/>
  <c r="F359" i="26"/>
  <c r="G359" i="26"/>
  <c r="H359" i="26"/>
  <c r="A361" i="26"/>
  <c r="E360" i="26"/>
  <c r="B360" i="26"/>
  <c r="D240" i="25"/>
  <c r="K240" i="25"/>
  <c r="I240" i="25"/>
  <c r="C240" i="25"/>
  <c r="J240" i="25"/>
  <c r="G240" i="25"/>
  <c r="F240" i="25"/>
  <c r="E241" i="25"/>
  <c r="B241" i="25"/>
  <c r="A242" i="25"/>
  <c r="H241" i="25"/>
  <c r="H242" i="14"/>
  <c r="B242" i="14"/>
  <c r="A243" i="14"/>
  <c r="Q242" i="14"/>
  <c r="N242" i="14"/>
  <c r="E242" i="14"/>
  <c r="K242" i="14"/>
  <c r="T241" i="14"/>
  <c r="F241" i="14"/>
  <c r="M241" i="14"/>
  <c r="C241" i="14"/>
  <c r="R241" i="14"/>
  <c r="S241" i="14"/>
  <c r="O241" i="14"/>
  <c r="D241" i="14"/>
  <c r="P241" i="14"/>
  <c r="G241" i="14"/>
  <c r="L241" i="14"/>
  <c r="J241" i="14"/>
  <c r="I241" i="14"/>
  <c r="D301" i="17"/>
  <c r="A302" i="17"/>
  <c r="F301" i="34"/>
  <c r="G301" i="34"/>
  <c r="C301" i="34"/>
  <c r="D301" i="34"/>
  <c r="E302" i="34"/>
  <c r="B302" i="34"/>
  <c r="A303" i="34"/>
  <c r="G237" i="3"/>
  <c r="F237" i="3"/>
  <c r="H237" i="3"/>
  <c r="D237" i="3"/>
  <c r="C237" i="3"/>
  <c r="A239" i="3"/>
  <c r="E238" i="3"/>
  <c r="B238" i="3"/>
  <c r="I231" i="2"/>
  <c r="C231" i="2"/>
  <c r="G231" i="2"/>
  <c r="D231" i="2"/>
  <c r="F231" i="2"/>
  <c r="K231" i="2"/>
  <c r="J231" i="2"/>
  <c r="E232" i="2"/>
  <c r="H232" i="2"/>
  <c r="B232" i="2"/>
  <c r="A233" i="2"/>
  <c r="E101" i="5"/>
  <c r="B101" i="5"/>
  <c r="A102" i="5"/>
  <c r="D100" i="5"/>
  <c r="C100" i="5"/>
  <c r="Q101" i="12"/>
  <c r="K101" i="12"/>
  <c r="A102" i="12"/>
  <c r="H101" i="12"/>
  <c r="N101" i="12"/>
  <c r="E101" i="12"/>
  <c r="B101" i="12"/>
  <c r="G99" i="9"/>
  <c r="F99" i="9"/>
  <c r="H99" i="9"/>
  <c r="T100" i="12"/>
  <c r="F100" i="12"/>
  <c r="S100" i="12"/>
  <c r="C100" i="12"/>
  <c r="J100" i="12"/>
  <c r="I100" i="12"/>
  <c r="R100" i="12"/>
  <c r="L100" i="12"/>
  <c r="O100" i="12"/>
  <c r="M100" i="12"/>
  <c r="P100" i="12"/>
  <c r="D100" i="12"/>
  <c r="G100" i="12"/>
  <c r="D99" i="9"/>
  <c r="C99" i="9"/>
  <c r="G100" i="5"/>
  <c r="F100" i="5"/>
  <c r="H100" i="5"/>
  <c r="E100" i="9"/>
  <c r="B100" i="9"/>
  <c r="A101" i="9"/>
  <c r="D100" i="10"/>
  <c r="M100" i="10"/>
  <c r="F100" i="10"/>
  <c r="G100" i="10"/>
  <c r="N100" i="10"/>
  <c r="C100" i="10"/>
  <c r="I100" i="10"/>
  <c r="J100" i="10"/>
  <c r="L100" i="10"/>
  <c r="K101" i="10"/>
  <c r="A102" i="10"/>
  <c r="E101" i="10"/>
  <c r="H101" i="10"/>
  <c r="B101" i="10"/>
  <c r="D100" i="8"/>
  <c r="J100" i="8"/>
  <c r="F100" i="8"/>
  <c r="L100" i="8"/>
  <c r="C100" i="8"/>
  <c r="N100" i="8"/>
  <c r="I100" i="8"/>
  <c r="G100" i="8"/>
  <c r="M100" i="8"/>
  <c r="B101" i="8"/>
  <c r="H101" i="8"/>
  <c r="A102" i="8"/>
  <c r="E101" i="8"/>
  <c r="K101" i="8"/>
  <c r="I226" i="32"/>
  <c r="H227" i="32"/>
  <c r="G227" i="32"/>
  <c r="C227" i="32"/>
  <c r="D227" i="32" s="1"/>
  <c r="E227" i="32"/>
  <c r="F228" i="32"/>
  <c r="A229" i="32"/>
  <c r="B228" i="32"/>
  <c r="CS553" i="24" l="1"/>
  <c r="CR554" i="24"/>
  <c r="CV554" i="24" s="1"/>
  <c r="CT552" i="24"/>
  <c r="CW552" i="24"/>
  <c r="CU552" i="24"/>
  <c r="CX552" i="24"/>
  <c r="CY552" i="24"/>
  <c r="CC619" i="24"/>
  <c r="BZ619" i="24"/>
  <c r="BY620" i="24"/>
  <c r="CE618" i="24"/>
  <c r="CA618" i="24"/>
  <c r="CF618" i="24"/>
  <c r="CB618" i="24"/>
  <c r="CD618" i="24"/>
  <c r="AJ420" i="24"/>
  <c r="AN420" i="24"/>
  <c r="AZ420" i="24"/>
  <c r="AK420" i="24"/>
  <c r="AM420" i="24"/>
  <c r="AS420" i="24"/>
  <c r="AT420" i="24"/>
  <c r="AP420" i="24"/>
  <c r="AQ420" i="24"/>
  <c r="AV420" i="24"/>
  <c r="AW420" i="24"/>
  <c r="BE420" i="24"/>
  <c r="AY420" i="24"/>
  <c r="BA420" i="24"/>
  <c r="BD420" i="24"/>
  <c r="AO421" i="24"/>
  <c r="AH422" i="24"/>
  <c r="AI421" i="24"/>
  <c r="AR421" i="24"/>
  <c r="AL421" i="24"/>
  <c r="AU421" i="24"/>
  <c r="AX421" i="24"/>
  <c r="A243" i="25"/>
  <c r="B242" i="25"/>
  <c r="E242" i="25"/>
  <c r="H242" i="25"/>
  <c r="G241" i="25"/>
  <c r="I241" i="25"/>
  <c r="D241" i="25"/>
  <c r="F241" i="25"/>
  <c r="J241" i="25"/>
  <c r="C241" i="25"/>
  <c r="K241" i="25"/>
  <c r="C360" i="26"/>
  <c r="D360" i="26"/>
  <c r="F360" i="26"/>
  <c r="G360" i="26"/>
  <c r="H360" i="26"/>
  <c r="E361" i="26"/>
  <c r="A362" i="26"/>
  <c r="B361" i="26"/>
  <c r="A244" i="14"/>
  <c r="H243" i="14"/>
  <c r="N243" i="14"/>
  <c r="B243" i="14"/>
  <c r="E243" i="14"/>
  <c r="K243" i="14"/>
  <c r="Q243" i="14"/>
  <c r="T242" i="14"/>
  <c r="P242" i="14"/>
  <c r="I242" i="14"/>
  <c r="R242" i="14"/>
  <c r="S242" i="14"/>
  <c r="O242" i="14"/>
  <c r="C242" i="14"/>
  <c r="L242" i="14"/>
  <c r="D242" i="14"/>
  <c r="F242" i="14"/>
  <c r="J242" i="14"/>
  <c r="G242" i="14"/>
  <c r="M242" i="14"/>
  <c r="D302" i="17"/>
  <c r="A303" i="17"/>
  <c r="A304" i="34"/>
  <c r="E303" i="34"/>
  <c r="B303" i="34"/>
  <c r="F302" i="34"/>
  <c r="D302" i="34"/>
  <c r="C302" i="34"/>
  <c r="G302" i="34"/>
  <c r="D238" i="3"/>
  <c r="H238" i="3"/>
  <c r="C238" i="3"/>
  <c r="F238" i="3"/>
  <c r="G238" i="3"/>
  <c r="A240" i="3"/>
  <c r="B239" i="3"/>
  <c r="E239" i="3"/>
  <c r="A234" i="2"/>
  <c r="B233" i="2"/>
  <c r="E233" i="2"/>
  <c r="H233" i="2"/>
  <c r="J232" i="2"/>
  <c r="I232" i="2"/>
  <c r="G232" i="2"/>
  <c r="K232" i="2"/>
  <c r="F232" i="2"/>
  <c r="D232" i="2"/>
  <c r="C232" i="2"/>
  <c r="C101" i="8"/>
  <c r="N101" i="8"/>
  <c r="M101" i="8"/>
  <c r="J101" i="8"/>
  <c r="G101" i="8"/>
  <c r="I101" i="8"/>
  <c r="L101" i="8"/>
  <c r="F101" i="8"/>
  <c r="D101" i="8"/>
  <c r="H102" i="10"/>
  <c r="B102" i="10"/>
  <c r="K102" i="10"/>
  <c r="E102" i="10"/>
  <c r="A103" i="10"/>
  <c r="J101" i="10"/>
  <c r="L101" i="10"/>
  <c r="D101" i="10"/>
  <c r="F101" i="10"/>
  <c r="G101" i="10"/>
  <c r="C101" i="10"/>
  <c r="I101" i="10"/>
  <c r="M101" i="10"/>
  <c r="N101" i="10"/>
  <c r="T101" i="12"/>
  <c r="C101" i="12"/>
  <c r="M101" i="12"/>
  <c r="G101" i="12"/>
  <c r="I101" i="12"/>
  <c r="R101" i="12"/>
  <c r="F101" i="12"/>
  <c r="J101" i="12"/>
  <c r="O101" i="12"/>
  <c r="D101" i="12"/>
  <c r="L101" i="12"/>
  <c r="P101" i="12"/>
  <c r="S101" i="12"/>
  <c r="B101" i="9"/>
  <c r="A102" i="9"/>
  <c r="E101" i="9"/>
  <c r="H102" i="8"/>
  <c r="E102" i="8"/>
  <c r="B102" i="8"/>
  <c r="K102" i="8"/>
  <c r="A103" i="8"/>
  <c r="B102" i="12"/>
  <c r="K102" i="12"/>
  <c r="H102" i="12"/>
  <c r="Q102" i="12"/>
  <c r="E102" i="12"/>
  <c r="N102" i="12"/>
  <c r="A103" i="12"/>
  <c r="C100" i="9"/>
  <c r="D100" i="9"/>
  <c r="A103" i="5"/>
  <c r="B102" i="5"/>
  <c r="E102" i="5"/>
  <c r="F100" i="9"/>
  <c r="G100" i="9"/>
  <c r="H100" i="9"/>
  <c r="D101" i="5"/>
  <c r="C101" i="5"/>
  <c r="F101" i="5"/>
  <c r="H101" i="5"/>
  <c r="G101" i="5"/>
  <c r="I227" i="32"/>
  <c r="G228" i="32"/>
  <c r="H228" i="32"/>
  <c r="F229" i="32"/>
  <c r="A230" i="32"/>
  <c r="B229" i="32"/>
  <c r="E228" i="32"/>
  <c r="C228" i="32"/>
  <c r="D228" i="32" s="1"/>
  <c r="CR555" i="24" l="1"/>
  <c r="CV555" i="24" s="1"/>
  <c r="CS554" i="24"/>
  <c r="CT553" i="24"/>
  <c r="CU553" i="24"/>
  <c r="CX553" i="24"/>
  <c r="CY553" i="24"/>
  <c r="CW553" i="24"/>
  <c r="BY621" i="24"/>
  <c r="BZ620" i="24"/>
  <c r="CC620" i="24"/>
  <c r="CA619" i="24"/>
  <c r="CB619" i="24"/>
  <c r="CD619" i="24"/>
  <c r="CE619" i="24"/>
  <c r="CF619" i="24"/>
  <c r="AU422" i="24"/>
  <c r="AO422" i="24"/>
  <c r="AR422" i="24"/>
  <c r="AI422" i="24"/>
  <c r="AH423" i="24"/>
  <c r="AL422" i="24"/>
  <c r="AX422" i="24"/>
  <c r="AY421" i="24"/>
  <c r="AS421" i="24"/>
  <c r="AP421" i="24"/>
  <c r="BD421" i="24"/>
  <c r="AN421" i="24"/>
  <c r="AQ421" i="24"/>
  <c r="AV421" i="24"/>
  <c r="AW421" i="24"/>
  <c r="BA421" i="24"/>
  <c r="AJ421" i="24"/>
  <c r="AT421" i="24"/>
  <c r="AK421" i="24"/>
  <c r="AM421" i="24"/>
  <c r="AZ421" i="24"/>
  <c r="BE421" i="24"/>
  <c r="F361" i="26"/>
  <c r="G361" i="26"/>
  <c r="H361" i="26"/>
  <c r="C361" i="26"/>
  <c r="D361" i="26"/>
  <c r="E362" i="26"/>
  <c r="A363" i="26"/>
  <c r="B362" i="26"/>
  <c r="G242" i="25"/>
  <c r="J242" i="25"/>
  <c r="D242" i="25"/>
  <c r="C242" i="25"/>
  <c r="I242" i="25"/>
  <c r="F242" i="25"/>
  <c r="K242" i="25"/>
  <c r="E243" i="25"/>
  <c r="H243" i="25"/>
  <c r="B243" i="25"/>
  <c r="A244" i="25"/>
  <c r="T243" i="14"/>
  <c r="G243" i="14"/>
  <c r="I243" i="14"/>
  <c r="O243" i="14"/>
  <c r="P243" i="14"/>
  <c r="C243" i="14"/>
  <c r="F243" i="14"/>
  <c r="J243" i="14"/>
  <c r="S243" i="14"/>
  <c r="M243" i="14"/>
  <c r="D243" i="14"/>
  <c r="R243" i="14"/>
  <c r="L243" i="14"/>
  <c r="E244" i="14"/>
  <c r="N244" i="14"/>
  <c r="A245" i="14"/>
  <c r="H244" i="14"/>
  <c r="B244" i="14"/>
  <c r="K244" i="14"/>
  <c r="Q244" i="14"/>
  <c r="D303" i="17"/>
  <c r="A304" i="17"/>
  <c r="G303" i="34"/>
  <c r="F303" i="34"/>
  <c r="C303" i="34"/>
  <c r="D303" i="34"/>
  <c r="B304" i="34"/>
  <c r="E304" i="34"/>
  <c r="A305" i="34"/>
  <c r="G239" i="3"/>
  <c r="F239" i="3"/>
  <c r="H239" i="3"/>
  <c r="C239" i="3"/>
  <c r="D239" i="3"/>
  <c r="B240" i="3"/>
  <c r="A241" i="3"/>
  <c r="E240" i="3"/>
  <c r="I233" i="2"/>
  <c r="K233" i="2"/>
  <c r="F233" i="2"/>
  <c r="C233" i="2"/>
  <c r="D233" i="2"/>
  <c r="G233" i="2"/>
  <c r="J233" i="2"/>
  <c r="B234" i="2"/>
  <c r="E234" i="2"/>
  <c r="A235" i="2"/>
  <c r="H234" i="2"/>
  <c r="A104" i="5"/>
  <c r="B103" i="5"/>
  <c r="E103" i="5"/>
  <c r="K103" i="8"/>
  <c r="A104" i="8"/>
  <c r="H103" i="8"/>
  <c r="B103" i="8"/>
  <c r="E103" i="8"/>
  <c r="K103" i="10"/>
  <c r="A104" i="10"/>
  <c r="B103" i="10"/>
  <c r="H103" i="10"/>
  <c r="E103" i="10"/>
  <c r="J102" i="8"/>
  <c r="G102" i="8"/>
  <c r="I102" i="8"/>
  <c r="M102" i="8"/>
  <c r="N102" i="8"/>
  <c r="L102" i="8"/>
  <c r="C102" i="8"/>
  <c r="D102" i="8"/>
  <c r="F102" i="8"/>
  <c r="H102" i="5"/>
  <c r="G102" i="5"/>
  <c r="F102" i="5"/>
  <c r="F102" i="10"/>
  <c r="G102" i="10"/>
  <c r="I102" i="10"/>
  <c r="L102" i="10"/>
  <c r="J102" i="10"/>
  <c r="M102" i="10"/>
  <c r="N102" i="10"/>
  <c r="C102" i="10"/>
  <c r="D102" i="10"/>
  <c r="A103" i="9"/>
  <c r="B102" i="9"/>
  <c r="E102" i="9"/>
  <c r="G101" i="9"/>
  <c r="F101" i="9"/>
  <c r="H101" i="9"/>
  <c r="E103" i="12"/>
  <c r="N103" i="12"/>
  <c r="H103" i="12"/>
  <c r="K103" i="12"/>
  <c r="B103" i="12"/>
  <c r="A104" i="12"/>
  <c r="Q103" i="12"/>
  <c r="D101" i="9"/>
  <c r="C101" i="9"/>
  <c r="D102" i="5"/>
  <c r="C102" i="5"/>
  <c r="T102" i="12"/>
  <c r="D102" i="12"/>
  <c r="S102" i="12"/>
  <c r="L102" i="12"/>
  <c r="J102" i="12"/>
  <c r="P102" i="12"/>
  <c r="M102" i="12"/>
  <c r="C102" i="12"/>
  <c r="F102" i="12"/>
  <c r="G102" i="12"/>
  <c r="O102" i="12"/>
  <c r="R102" i="12"/>
  <c r="I102" i="12"/>
  <c r="I228" i="32"/>
  <c r="H229" i="32"/>
  <c r="G229" i="32"/>
  <c r="F230" i="32"/>
  <c r="B230" i="32"/>
  <c r="A231" i="32"/>
  <c r="E229" i="32"/>
  <c r="C229" i="32"/>
  <c r="D229" i="32" s="1"/>
  <c r="CT554" i="24" l="1"/>
  <c r="CU554" i="24"/>
  <c r="CW554" i="24"/>
  <c r="CX554" i="24"/>
  <c r="CY554" i="24"/>
  <c r="CR556" i="24"/>
  <c r="CV556" i="24" s="1"/>
  <c r="CS555" i="24"/>
  <c r="CE620" i="24"/>
  <c r="CA620" i="24"/>
  <c r="CB620" i="24"/>
  <c r="CF620" i="24"/>
  <c r="CD620" i="24"/>
  <c r="BZ621" i="24"/>
  <c r="CC621" i="24"/>
  <c r="BY622" i="24"/>
  <c r="AU423" i="24"/>
  <c r="AL423" i="24"/>
  <c r="AO423" i="24"/>
  <c r="AI423" i="24"/>
  <c r="AR423" i="24"/>
  <c r="AX423" i="24"/>
  <c r="AH424" i="24"/>
  <c r="AS422" i="24"/>
  <c r="BD422" i="24"/>
  <c r="AJ422" i="24"/>
  <c r="AZ422" i="24"/>
  <c r="AY422" i="24"/>
  <c r="AK422" i="24"/>
  <c r="AM422" i="24"/>
  <c r="BE422" i="24"/>
  <c r="AQ422" i="24"/>
  <c r="AT422" i="24"/>
  <c r="BA422" i="24"/>
  <c r="AN422" i="24"/>
  <c r="AV422" i="24"/>
  <c r="AW422" i="24"/>
  <c r="AP422" i="24"/>
  <c r="D362" i="26"/>
  <c r="F362" i="26"/>
  <c r="H362" i="26"/>
  <c r="C362" i="26"/>
  <c r="G362" i="26"/>
  <c r="B363" i="26"/>
  <c r="E363" i="26"/>
  <c r="A364" i="26"/>
  <c r="D243" i="25"/>
  <c r="C243" i="25"/>
  <c r="K243" i="25"/>
  <c r="J243" i="25"/>
  <c r="F243" i="25"/>
  <c r="G243" i="25"/>
  <c r="I243" i="25"/>
  <c r="E244" i="25"/>
  <c r="B244" i="25"/>
  <c r="H244" i="25"/>
  <c r="A245" i="25"/>
  <c r="T244" i="14"/>
  <c r="L244" i="14"/>
  <c r="G244" i="14"/>
  <c r="R244" i="14"/>
  <c r="S244" i="14"/>
  <c r="O244" i="14"/>
  <c r="D244" i="14"/>
  <c r="J244" i="14"/>
  <c r="P244" i="14"/>
  <c r="F244" i="14"/>
  <c r="I244" i="14"/>
  <c r="C244" i="14"/>
  <c r="M244" i="14"/>
  <c r="E245" i="14"/>
  <c r="H245" i="14"/>
  <c r="A246" i="14"/>
  <c r="Q245" i="14"/>
  <c r="K245" i="14"/>
  <c r="N245" i="14"/>
  <c r="B245" i="14"/>
  <c r="D304" i="17"/>
  <c r="A305" i="17"/>
  <c r="A306" i="34"/>
  <c r="E305" i="34"/>
  <c r="B305" i="34"/>
  <c r="D304" i="34"/>
  <c r="C304" i="34"/>
  <c r="G304" i="34"/>
  <c r="F304" i="34"/>
  <c r="F240" i="3"/>
  <c r="G240" i="3"/>
  <c r="B241" i="3"/>
  <c r="A242" i="3"/>
  <c r="E241" i="3"/>
  <c r="H240" i="3"/>
  <c r="D240" i="3"/>
  <c r="C240" i="3"/>
  <c r="B235" i="2"/>
  <c r="A236" i="2"/>
  <c r="H235" i="2"/>
  <c r="E235" i="2"/>
  <c r="C234" i="2"/>
  <c r="I234" i="2"/>
  <c r="J234" i="2"/>
  <c r="G234" i="2"/>
  <c r="K234" i="2"/>
  <c r="F234" i="2"/>
  <c r="D234" i="2"/>
  <c r="T103" i="12"/>
  <c r="F103" i="12"/>
  <c r="O103" i="12"/>
  <c r="P103" i="12"/>
  <c r="S103" i="12"/>
  <c r="I103" i="12"/>
  <c r="G103" i="12"/>
  <c r="L103" i="12"/>
  <c r="R103" i="12"/>
  <c r="M103" i="12"/>
  <c r="J103" i="12"/>
  <c r="C103" i="12"/>
  <c r="D103" i="12"/>
  <c r="B104" i="12"/>
  <c r="H104" i="12"/>
  <c r="Q104" i="12"/>
  <c r="E104" i="12"/>
  <c r="K104" i="12"/>
  <c r="A105" i="12"/>
  <c r="N104" i="12"/>
  <c r="I103" i="10"/>
  <c r="C103" i="10"/>
  <c r="D103" i="10"/>
  <c r="F103" i="10"/>
  <c r="N103" i="10"/>
  <c r="L103" i="10"/>
  <c r="M103" i="10"/>
  <c r="G103" i="10"/>
  <c r="J103" i="10"/>
  <c r="B104" i="10"/>
  <c r="E104" i="10"/>
  <c r="H104" i="10"/>
  <c r="A105" i="10"/>
  <c r="K104" i="10"/>
  <c r="F102" i="9"/>
  <c r="H102" i="9"/>
  <c r="G102" i="9"/>
  <c r="A105" i="8"/>
  <c r="K104" i="8"/>
  <c r="H104" i="8"/>
  <c r="B104" i="8"/>
  <c r="E104" i="8"/>
  <c r="G103" i="8"/>
  <c r="F103" i="8"/>
  <c r="C103" i="8"/>
  <c r="L103" i="8"/>
  <c r="N103" i="8"/>
  <c r="M103" i="8"/>
  <c r="D103" i="8"/>
  <c r="J103" i="8"/>
  <c r="I103" i="8"/>
  <c r="G103" i="5"/>
  <c r="F103" i="5"/>
  <c r="H103" i="5"/>
  <c r="C102" i="9"/>
  <c r="D102" i="9"/>
  <c r="C103" i="5"/>
  <c r="D103" i="5"/>
  <c r="B103" i="9"/>
  <c r="E103" i="9"/>
  <c r="A104" i="9"/>
  <c r="B104" i="5"/>
  <c r="A105" i="5"/>
  <c r="E104" i="5"/>
  <c r="I229" i="32"/>
  <c r="A232" i="32"/>
  <c r="F231" i="32"/>
  <c r="B231" i="32"/>
  <c r="H230" i="32"/>
  <c r="G230" i="32"/>
  <c r="E230" i="32"/>
  <c r="C230" i="32"/>
  <c r="D230" i="32" s="1"/>
  <c r="C5" i="28"/>
  <c r="B5" i="28"/>
  <c r="CR557" i="24" l="1"/>
  <c r="CV557" i="24" s="1"/>
  <c r="CS556" i="24"/>
  <c r="CW555" i="24"/>
  <c r="CX555" i="24"/>
  <c r="CY555" i="24"/>
  <c r="CU555" i="24"/>
  <c r="CT555" i="24"/>
  <c r="CA621" i="24"/>
  <c r="CB621" i="24"/>
  <c r="CD621" i="24"/>
  <c r="CE621" i="24"/>
  <c r="CF621" i="24"/>
  <c r="CC622" i="24"/>
  <c r="BY623" i="24"/>
  <c r="BZ622" i="24"/>
  <c r="AR424" i="24"/>
  <c r="AX424" i="24"/>
  <c r="AU424" i="24"/>
  <c r="AI424" i="24"/>
  <c r="AL424" i="24"/>
  <c r="AO424" i="24"/>
  <c r="AH425" i="24"/>
  <c r="AW423" i="24"/>
  <c r="BD423" i="24"/>
  <c r="AY423" i="24"/>
  <c r="AS423" i="24"/>
  <c r="BA423" i="24"/>
  <c r="AP423" i="24"/>
  <c r="AM423" i="24"/>
  <c r="AK423" i="24"/>
  <c r="AN423" i="24"/>
  <c r="AQ423" i="24"/>
  <c r="AJ423" i="24"/>
  <c r="AT423" i="24"/>
  <c r="AZ423" i="24"/>
  <c r="AV423" i="24"/>
  <c r="BE423" i="24"/>
  <c r="F244" i="25"/>
  <c r="C244" i="25"/>
  <c r="K244" i="25"/>
  <c r="G244" i="25"/>
  <c r="D244" i="25"/>
  <c r="I244" i="25"/>
  <c r="J244" i="25"/>
  <c r="B245" i="25"/>
  <c r="A246" i="25"/>
  <c r="E245" i="25"/>
  <c r="H245" i="25"/>
  <c r="A365" i="26"/>
  <c r="E364" i="26"/>
  <c r="B364" i="26"/>
  <c r="C363" i="26"/>
  <c r="D363" i="26"/>
  <c r="F363" i="26"/>
  <c r="G363" i="26"/>
  <c r="H363" i="26"/>
  <c r="T245" i="14"/>
  <c r="M245" i="14"/>
  <c r="L245" i="14"/>
  <c r="S245" i="14"/>
  <c r="C245" i="14"/>
  <c r="O245" i="14"/>
  <c r="F245" i="14"/>
  <c r="G245" i="14"/>
  <c r="D245" i="14"/>
  <c r="I245" i="14"/>
  <c r="J245" i="14"/>
  <c r="R245" i="14"/>
  <c r="P245" i="14"/>
  <c r="A247" i="14"/>
  <c r="K246" i="14"/>
  <c r="Q246" i="14"/>
  <c r="E246" i="14"/>
  <c r="B246" i="14"/>
  <c r="H246" i="14"/>
  <c r="N246" i="14"/>
  <c r="D305" i="17"/>
  <c r="A306" i="17"/>
  <c r="D305" i="34"/>
  <c r="G305" i="34"/>
  <c r="F305" i="34"/>
  <c r="C305" i="34"/>
  <c r="B306" i="34"/>
  <c r="E306" i="34"/>
  <c r="A307" i="34"/>
  <c r="F241" i="3"/>
  <c r="G241" i="3"/>
  <c r="E242" i="3"/>
  <c r="B242" i="3"/>
  <c r="A243" i="3"/>
  <c r="C241" i="3"/>
  <c r="D241" i="3"/>
  <c r="H241" i="3"/>
  <c r="A237" i="2"/>
  <c r="B236" i="2"/>
  <c r="H236" i="2"/>
  <c r="E236" i="2"/>
  <c r="J235" i="2"/>
  <c r="I235" i="2"/>
  <c r="G235" i="2"/>
  <c r="C235" i="2"/>
  <c r="K235" i="2"/>
  <c r="D235" i="2"/>
  <c r="F235" i="2"/>
  <c r="C103" i="9"/>
  <c r="D103" i="9"/>
  <c r="H103" i="9"/>
  <c r="F103" i="9"/>
  <c r="G103" i="9"/>
  <c r="E104" i="9"/>
  <c r="A105" i="9"/>
  <c r="B104" i="9"/>
  <c r="G104" i="5"/>
  <c r="F104" i="5"/>
  <c r="H104" i="5"/>
  <c r="E105" i="5"/>
  <c r="A106" i="5"/>
  <c r="B105" i="5"/>
  <c r="C104" i="5"/>
  <c r="D104" i="5"/>
  <c r="K105" i="12"/>
  <c r="N105" i="12"/>
  <c r="B105" i="12"/>
  <c r="Q105" i="12"/>
  <c r="H105" i="12"/>
  <c r="A106" i="12"/>
  <c r="E105" i="12"/>
  <c r="T104" i="12"/>
  <c r="C104" i="12"/>
  <c r="M104" i="12"/>
  <c r="P104" i="12"/>
  <c r="F104" i="12"/>
  <c r="I104" i="12"/>
  <c r="O104" i="12"/>
  <c r="S104" i="12"/>
  <c r="G104" i="12"/>
  <c r="R104" i="12"/>
  <c r="L104" i="12"/>
  <c r="J104" i="12"/>
  <c r="D104" i="12"/>
  <c r="L104" i="8"/>
  <c r="N104" i="8"/>
  <c r="F104" i="8"/>
  <c r="I104" i="8"/>
  <c r="M104" i="8"/>
  <c r="G104" i="8"/>
  <c r="J104" i="8"/>
  <c r="C104" i="8"/>
  <c r="D104" i="8"/>
  <c r="K105" i="8"/>
  <c r="B105" i="8"/>
  <c r="E105" i="8"/>
  <c r="H105" i="8"/>
  <c r="A106" i="8"/>
  <c r="L104" i="10"/>
  <c r="I104" i="10"/>
  <c r="F104" i="10"/>
  <c r="N104" i="10"/>
  <c r="M104" i="10"/>
  <c r="C104" i="10"/>
  <c r="D104" i="10"/>
  <c r="J104" i="10"/>
  <c r="G104" i="10"/>
  <c r="K105" i="10"/>
  <c r="A106" i="10"/>
  <c r="B105" i="10"/>
  <c r="E105" i="10"/>
  <c r="H105" i="10"/>
  <c r="I230" i="32"/>
  <c r="C231" i="32"/>
  <c r="D231" i="32" s="1"/>
  <c r="E231" i="32"/>
  <c r="H231" i="32"/>
  <c r="G231" i="32"/>
  <c r="B232" i="32"/>
  <c r="F232" i="32"/>
  <c r="A233" i="32"/>
  <c r="T34" i="14"/>
  <c r="CU556" i="24" l="1"/>
  <c r="CY556" i="24"/>
  <c r="CT556" i="24"/>
  <c r="CW556" i="24"/>
  <c r="CX556" i="24"/>
  <c r="CS557" i="24"/>
  <c r="CR558" i="24"/>
  <c r="CV558" i="24" s="1"/>
  <c r="BZ623" i="24"/>
  <c r="BY624" i="24"/>
  <c r="CC623" i="24"/>
  <c r="CE622" i="24"/>
  <c r="CA622" i="24"/>
  <c r="CB622" i="24"/>
  <c r="CD622" i="24"/>
  <c r="CF622" i="24"/>
  <c r="AO425" i="24"/>
  <c r="AR425" i="24"/>
  <c r="AL425" i="24"/>
  <c r="AH426" i="24"/>
  <c r="AU425" i="24"/>
  <c r="AI425" i="24"/>
  <c r="AX425" i="24"/>
  <c r="AN424" i="24"/>
  <c r="AY424" i="24"/>
  <c r="AP424" i="24"/>
  <c r="AQ424" i="24"/>
  <c r="BE424" i="24"/>
  <c r="AJ424" i="24"/>
  <c r="AZ424" i="24"/>
  <c r="BA424" i="24"/>
  <c r="BD424" i="24"/>
  <c r="AV424" i="24"/>
  <c r="AS424" i="24"/>
  <c r="AK424" i="24"/>
  <c r="AT424" i="24"/>
  <c r="AW424" i="24"/>
  <c r="AM424" i="24"/>
  <c r="D364" i="26"/>
  <c r="H364" i="26"/>
  <c r="C364" i="26"/>
  <c r="G364" i="26"/>
  <c r="F364" i="26"/>
  <c r="A366" i="26"/>
  <c r="E365" i="26"/>
  <c r="B365" i="26"/>
  <c r="B246" i="25"/>
  <c r="E246" i="25"/>
  <c r="H246" i="25"/>
  <c r="A247" i="25"/>
  <c r="D245" i="25"/>
  <c r="C245" i="25"/>
  <c r="F245" i="25"/>
  <c r="I245" i="25"/>
  <c r="K245" i="25"/>
  <c r="J245" i="25"/>
  <c r="G245" i="25"/>
  <c r="D15" i="26"/>
  <c r="H15" i="26" s="1"/>
  <c r="T246" i="14"/>
  <c r="R246" i="14"/>
  <c r="L246" i="14"/>
  <c r="P246" i="14"/>
  <c r="S246" i="14"/>
  <c r="I246" i="14"/>
  <c r="M246" i="14"/>
  <c r="G246" i="14"/>
  <c r="O246" i="14"/>
  <c r="J246" i="14"/>
  <c r="C246" i="14"/>
  <c r="D246" i="14"/>
  <c r="F246" i="14"/>
  <c r="E247" i="14"/>
  <c r="H247" i="14"/>
  <c r="N247" i="14"/>
  <c r="Q247" i="14"/>
  <c r="B247" i="14"/>
  <c r="A248" i="14"/>
  <c r="K247" i="14"/>
  <c r="D306" i="17"/>
  <c r="A307" i="17"/>
  <c r="E307" i="34"/>
  <c r="B307" i="34"/>
  <c r="A308" i="34"/>
  <c r="G306" i="34"/>
  <c r="F306" i="34"/>
  <c r="D306" i="34"/>
  <c r="C306" i="34"/>
  <c r="E243" i="3"/>
  <c r="B243" i="3"/>
  <c r="A244" i="3"/>
  <c r="D242" i="3"/>
  <c r="C242" i="3"/>
  <c r="H242" i="3"/>
  <c r="F242" i="3"/>
  <c r="G242" i="3"/>
  <c r="G236" i="2"/>
  <c r="F236" i="2"/>
  <c r="I236" i="2"/>
  <c r="D236" i="2"/>
  <c r="K236" i="2"/>
  <c r="J236" i="2"/>
  <c r="C236" i="2"/>
  <c r="A238" i="2"/>
  <c r="H237" i="2"/>
  <c r="B237" i="2"/>
  <c r="E237" i="2"/>
  <c r="E106" i="12"/>
  <c r="H106" i="12"/>
  <c r="B106" i="12"/>
  <c r="K106" i="12"/>
  <c r="N106" i="12"/>
  <c r="Q106" i="12"/>
  <c r="A107" i="12"/>
  <c r="B106" i="5"/>
  <c r="A107" i="5"/>
  <c r="E106" i="5"/>
  <c r="G105" i="10"/>
  <c r="L105" i="10"/>
  <c r="J105" i="10"/>
  <c r="N105" i="10"/>
  <c r="M105" i="10"/>
  <c r="I105" i="10"/>
  <c r="D105" i="10"/>
  <c r="C105" i="10"/>
  <c r="F105" i="10"/>
  <c r="T105" i="12"/>
  <c r="S105" i="12"/>
  <c r="P105" i="12"/>
  <c r="O105" i="12"/>
  <c r="I105" i="12"/>
  <c r="L105" i="12"/>
  <c r="D105" i="12"/>
  <c r="M105" i="12"/>
  <c r="J105" i="12"/>
  <c r="R105" i="12"/>
  <c r="C105" i="12"/>
  <c r="F105" i="12"/>
  <c r="G105" i="12"/>
  <c r="H105" i="5"/>
  <c r="G105" i="5"/>
  <c r="F105" i="5"/>
  <c r="C105" i="8"/>
  <c r="M105" i="8"/>
  <c r="D105" i="8"/>
  <c r="I105" i="8"/>
  <c r="L105" i="8"/>
  <c r="G105" i="8"/>
  <c r="F105" i="8"/>
  <c r="J105" i="8"/>
  <c r="N105" i="8"/>
  <c r="G104" i="9"/>
  <c r="H104" i="9"/>
  <c r="F104" i="9"/>
  <c r="E106" i="10"/>
  <c r="H106" i="10"/>
  <c r="B106" i="10"/>
  <c r="K106" i="10"/>
  <c r="A107" i="10"/>
  <c r="C104" i="9"/>
  <c r="D104" i="9"/>
  <c r="K106" i="8"/>
  <c r="A107" i="8"/>
  <c r="E106" i="8"/>
  <c r="H106" i="8"/>
  <c r="B106" i="8"/>
  <c r="D105" i="5"/>
  <c r="C105" i="5"/>
  <c r="E105" i="9"/>
  <c r="A106" i="9"/>
  <c r="B105" i="9"/>
  <c r="I231" i="32"/>
  <c r="F233" i="32"/>
  <c r="A234" i="32"/>
  <c r="B233" i="32"/>
  <c r="E232" i="32"/>
  <c r="C232" i="32"/>
  <c r="D232" i="32" s="1"/>
  <c r="H232" i="32"/>
  <c r="G232" i="32"/>
  <c r="T33" i="14"/>
  <c r="CR559" i="24" l="1"/>
  <c r="CV559" i="24" s="1"/>
  <c r="CS558" i="24"/>
  <c r="CT557" i="24"/>
  <c r="CU557" i="24"/>
  <c r="CY557" i="24"/>
  <c r="CW557" i="24"/>
  <c r="CX557" i="24"/>
  <c r="BZ624" i="24"/>
  <c r="CC624" i="24"/>
  <c r="BY625" i="24"/>
  <c r="CA623" i="24"/>
  <c r="CD623" i="24"/>
  <c r="CE623" i="24"/>
  <c r="CB623" i="24"/>
  <c r="CF623" i="24"/>
  <c r="BD425" i="24"/>
  <c r="AK425" i="24"/>
  <c r="AW425" i="24"/>
  <c r="BE425" i="24"/>
  <c r="AJ425" i="24"/>
  <c r="BA425" i="24"/>
  <c r="AQ425" i="24"/>
  <c r="AM425" i="24"/>
  <c r="AZ425" i="24"/>
  <c r="AS425" i="24"/>
  <c r="AY425" i="24"/>
  <c r="AV425" i="24"/>
  <c r="AT425" i="24"/>
  <c r="AP425" i="24"/>
  <c r="AN425" i="24"/>
  <c r="AH427" i="24"/>
  <c r="AI426" i="24"/>
  <c r="AL426" i="24"/>
  <c r="AX426" i="24"/>
  <c r="AO426" i="24"/>
  <c r="AU426" i="24"/>
  <c r="AR426" i="24"/>
  <c r="H247" i="25"/>
  <c r="A248" i="25"/>
  <c r="E247" i="25"/>
  <c r="B247" i="25"/>
  <c r="G246" i="25"/>
  <c r="J246" i="25"/>
  <c r="C246" i="25"/>
  <c r="D246" i="25"/>
  <c r="K246" i="25"/>
  <c r="F246" i="25"/>
  <c r="I246" i="25"/>
  <c r="D365" i="26"/>
  <c r="H365" i="26"/>
  <c r="F365" i="26"/>
  <c r="G365" i="26"/>
  <c r="C365" i="26"/>
  <c r="A367" i="26"/>
  <c r="E366" i="26"/>
  <c r="B366" i="26"/>
  <c r="B248" i="14"/>
  <c r="K248" i="14"/>
  <c r="Q248" i="14"/>
  <c r="H248" i="14"/>
  <c r="N248" i="14"/>
  <c r="E248" i="14"/>
  <c r="A249" i="14"/>
  <c r="T247" i="14"/>
  <c r="D247" i="14"/>
  <c r="M247" i="14"/>
  <c r="F247" i="14"/>
  <c r="J247" i="14"/>
  <c r="L247" i="14"/>
  <c r="G247" i="14"/>
  <c r="I247" i="14"/>
  <c r="O247" i="14"/>
  <c r="P247" i="14"/>
  <c r="R247" i="14"/>
  <c r="C247" i="14"/>
  <c r="S247" i="14"/>
  <c r="D307" i="17"/>
  <c r="A308" i="17"/>
  <c r="E308" i="34"/>
  <c r="A309" i="34"/>
  <c r="B308" i="34"/>
  <c r="F307" i="34"/>
  <c r="D307" i="34"/>
  <c r="C307" i="34"/>
  <c r="G307" i="34"/>
  <c r="E244" i="3"/>
  <c r="B244" i="3"/>
  <c r="A245" i="3"/>
  <c r="C243" i="3"/>
  <c r="H243" i="3"/>
  <c r="D243" i="3"/>
  <c r="G243" i="3"/>
  <c r="F243" i="3"/>
  <c r="K237" i="2"/>
  <c r="D237" i="2"/>
  <c r="G237" i="2"/>
  <c r="I237" i="2"/>
  <c r="F237" i="2"/>
  <c r="C237" i="2"/>
  <c r="J237" i="2"/>
  <c r="E238" i="2"/>
  <c r="B238" i="2"/>
  <c r="A239" i="2"/>
  <c r="H238" i="2"/>
  <c r="B106" i="9"/>
  <c r="A107" i="9"/>
  <c r="E106" i="9"/>
  <c r="H107" i="8"/>
  <c r="A108" i="8"/>
  <c r="E107" i="8"/>
  <c r="B107" i="8"/>
  <c r="K107" i="8"/>
  <c r="I106" i="10"/>
  <c r="J106" i="10"/>
  <c r="F106" i="10"/>
  <c r="C106" i="10"/>
  <c r="N106" i="10"/>
  <c r="D106" i="10"/>
  <c r="L106" i="10"/>
  <c r="M106" i="10"/>
  <c r="G106" i="10"/>
  <c r="D105" i="9"/>
  <c r="C105" i="9"/>
  <c r="M106" i="8"/>
  <c r="G106" i="8"/>
  <c r="J106" i="8"/>
  <c r="I106" i="8"/>
  <c r="L106" i="8"/>
  <c r="N106" i="8"/>
  <c r="F106" i="8"/>
  <c r="C106" i="8"/>
  <c r="D106" i="8"/>
  <c r="B107" i="10"/>
  <c r="H107" i="10"/>
  <c r="E107" i="10"/>
  <c r="K107" i="10"/>
  <c r="A108" i="10"/>
  <c r="F106" i="5"/>
  <c r="H106" i="5"/>
  <c r="G106" i="5"/>
  <c r="C106" i="5"/>
  <c r="D106" i="5"/>
  <c r="H105" i="9"/>
  <c r="F105" i="9"/>
  <c r="G105" i="9"/>
  <c r="T106" i="12"/>
  <c r="S106" i="12"/>
  <c r="P106" i="12"/>
  <c r="R106" i="12"/>
  <c r="M106" i="12"/>
  <c r="F106" i="12"/>
  <c r="D106" i="12"/>
  <c r="I106" i="12"/>
  <c r="J106" i="12"/>
  <c r="C106" i="12"/>
  <c r="O106" i="12"/>
  <c r="G106" i="12"/>
  <c r="L106" i="12"/>
  <c r="E107" i="12"/>
  <c r="A108" i="12"/>
  <c r="B107" i="12"/>
  <c r="H107" i="12"/>
  <c r="K107" i="12"/>
  <c r="N107" i="12"/>
  <c r="Q107" i="12"/>
  <c r="B107" i="5"/>
  <c r="E107" i="5"/>
  <c r="A108" i="5"/>
  <c r="I232" i="32"/>
  <c r="E233" i="32"/>
  <c r="C233" i="32"/>
  <c r="D233" i="32" s="1"/>
  <c r="B234" i="32"/>
  <c r="A235" i="32"/>
  <c r="F234" i="32"/>
  <c r="H233" i="32"/>
  <c r="G233" i="32"/>
  <c r="CU558" i="24" l="1"/>
  <c r="CW558" i="24"/>
  <c r="CX558" i="24"/>
  <c r="CY558" i="24"/>
  <c r="CT558" i="24"/>
  <c r="CR560" i="24"/>
  <c r="CV560" i="24" s="1"/>
  <c r="CS559" i="24"/>
  <c r="CC625" i="24"/>
  <c r="BZ625" i="24"/>
  <c r="BY626" i="24"/>
  <c r="CA624" i="24"/>
  <c r="CD624" i="24"/>
  <c r="CE624" i="24"/>
  <c r="CB624" i="24"/>
  <c r="CF624" i="24"/>
  <c r="AS426" i="24"/>
  <c r="AQ426" i="24"/>
  <c r="AT426" i="24"/>
  <c r="AW426" i="24"/>
  <c r="BE426" i="24"/>
  <c r="AJ426" i="24"/>
  <c r="AV426" i="24"/>
  <c r="AY426" i="24"/>
  <c r="AK426" i="24"/>
  <c r="AZ426" i="24"/>
  <c r="AN426" i="24"/>
  <c r="BA426" i="24"/>
  <c r="BD426" i="24"/>
  <c r="AM426" i="24"/>
  <c r="AP426" i="24"/>
  <c r="AO427" i="24"/>
  <c r="AI427" i="24"/>
  <c r="AU427" i="24"/>
  <c r="AL427" i="24"/>
  <c r="AR427" i="24"/>
  <c r="AX427" i="24"/>
  <c r="AH428" i="24"/>
  <c r="F366" i="26"/>
  <c r="G366" i="26"/>
  <c r="C366" i="26"/>
  <c r="D366" i="26"/>
  <c r="H366" i="26"/>
  <c r="A368" i="26"/>
  <c r="B367" i="26"/>
  <c r="E367" i="26"/>
  <c r="C247" i="25"/>
  <c r="F247" i="25"/>
  <c r="J247" i="25"/>
  <c r="D247" i="25"/>
  <c r="G247" i="25"/>
  <c r="I247" i="25"/>
  <c r="K247" i="25"/>
  <c r="B248" i="25"/>
  <c r="H248" i="25"/>
  <c r="A249" i="25"/>
  <c r="E248" i="25"/>
  <c r="B249" i="14"/>
  <c r="A250" i="14"/>
  <c r="K249" i="14"/>
  <c r="N249" i="14"/>
  <c r="H249" i="14"/>
  <c r="Q249" i="14"/>
  <c r="E249" i="14"/>
  <c r="T248" i="14"/>
  <c r="P248" i="14"/>
  <c r="G248" i="14"/>
  <c r="I248" i="14"/>
  <c r="J248" i="14"/>
  <c r="R248" i="14"/>
  <c r="F248" i="14"/>
  <c r="O248" i="14"/>
  <c r="D248" i="14"/>
  <c r="M248" i="14"/>
  <c r="S248" i="14"/>
  <c r="C248" i="14"/>
  <c r="L248" i="14"/>
  <c r="D308" i="17"/>
  <c r="A309" i="17"/>
  <c r="G308" i="34"/>
  <c r="F308" i="34"/>
  <c r="C308" i="34"/>
  <c r="D308" i="34"/>
  <c r="E309" i="34"/>
  <c r="A310" i="34"/>
  <c r="B309" i="34"/>
  <c r="B245" i="3"/>
  <c r="E245" i="3"/>
  <c r="A246" i="3"/>
  <c r="D244" i="3"/>
  <c r="H244" i="3"/>
  <c r="C244" i="3"/>
  <c r="F244" i="3"/>
  <c r="G244" i="3"/>
  <c r="C238" i="2"/>
  <c r="I238" i="2"/>
  <c r="G238" i="2"/>
  <c r="F238" i="2"/>
  <c r="J238" i="2"/>
  <c r="K238" i="2"/>
  <c r="D238" i="2"/>
  <c r="E239" i="2"/>
  <c r="B239" i="2"/>
  <c r="A240" i="2"/>
  <c r="H239" i="2"/>
  <c r="F107" i="5"/>
  <c r="G107" i="5"/>
  <c r="H107" i="5"/>
  <c r="E108" i="5"/>
  <c r="A109" i="5"/>
  <c r="B108" i="5"/>
  <c r="A109" i="8"/>
  <c r="K108" i="8"/>
  <c r="H108" i="8"/>
  <c r="B108" i="8"/>
  <c r="E108" i="8"/>
  <c r="L107" i="10"/>
  <c r="D107" i="10"/>
  <c r="I107" i="10"/>
  <c r="G107" i="10"/>
  <c r="C107" i="10"/>
  <c r="M107" i="10"/>
  <c r="F107" i="10"/>
  <c r="J107" i="10"/>
  <c r="N107" i="10"/>
  <c r="T107" i="12"/>
  <c r="S107" i="12"/>
  <c r="P107" i="12"/>
  <c r="F107" i="12"/>
  <c r="L107" i="12"/>
  <c r="R107" i="12"/>
  <c r="J107" i="12"/>
  <c r="D107" i="12"/>
  <c r="G107" i="12"/>
  <c r="C107" i="12"/>
  <c r="I107" i="12"/>
  <c r="O107" i="12"/>
  <c r="M107" i="12"/>
  <c r="N108" i="12"/>
  <c r="A109" i="12"/>
  <c r="Q108" i="12"/>
  <c r="B108" i="12"/>
  <c r="K108" i="12"/>
  <c r="H108" i="12"/>
  <c r="E108" i="12"/>
  <c r="D107" i="8"/>
  <c r="M107" i="8"/>
  <c r="F107" i="8"/>
  <c r="I107" i="8"/>
  <c r="C107" i="8"/>
  <c r="N107" i="8"/>
  <c r="G107" i="8"/>
  <c r="L107" i="8"/>
  <c r="J107" i="8"/>
  <c r="G106" i="9"/>
  <c r="F106" i="9"/>
  <c r="H106" i="9"/>
  <c r="D107" i="5"/>
  <c r="C107" i="5"/>
  <c r="B107" i="9"/>
  <c r="E107" i="9"/>
  <c r="A108" i="9"/>
  <c r="K108" i="10"/>
  <c r="B108" i="10"/>
  <c r="E108" i="10"/>
  <c r="H108" i="10"/>
  <c r="A109" i="10"/>
  <c r="D106" i="9"/>
  <c r="C106" i="9"/>
  <c r="I233" i="32"/>
  <c r="G234" i="32"/>
  <c r="H234" i="32"/>
  <c r="B235" i="32"/>
  <c r="F235" i="32"/>
  <c r="A236" i="32"/>
  <c r="E234" i="32"/>
  <c r="C234" i="32"/>
  <c r="D234" i="32" s="1"/>
  <c r="E16" i="29" a="1"/>
  <c r="CW559" i="24" l="1"/>
  <c r="CX559" i="24"/>
  <c r="CY559" i="24"/>
  <c r="CT559" i="24"/>
  <c r="CU559" i="24"/>
  <c r="CR561" i="24"/>
  <c r="CV561" i="24" s="1"/>
  <c r="CS560" i="24"/>
  <c r="CC626" i="24"/>
  <c r="BY627" i="24"/>
  <c r="BZ626" i="24"/>
  <c r="CA625" i="24"/>
  <c r="CB625" i="24"/>
  <c r="CD625" i="24"/>
  <c r="CE625" i="24"/>
  <c r="CF625" i="24"/>
  <c r="AU428" i="24"/>
  <c r="AR428" i="24"/>
  <c r="AH429" i="24"/>
  <c r="AI428" i="24"/>
  <c r="AL428" i="24"/>
  <c r="AX428" i="24"/>
  <c r="AO428" i="24"/>
  <c r="BA427" i="24"/>
  <c r="BD427" i="24"/>
  <c r="BE427" i="24"/>
  <c r="AW427" i="24"/>
  <c r="AJ427" i="24"/>
  <c r="AZ427" i="24"/>
  <c r="AK427" i="24"/>
  <c r="AM427" i="24"/>
  <c r="AN427" i="24"/>
  <c r="AS427" i="24"/>
  <c r="AQ427" i="24"/>
  <c r="AV427" i="24"/>
  <c r="AY427" i="24"/>
  <c r="AP427" i="24"/>
  <c r="AT427" i="24"/>
  <c r="C248" i="25"/>
  <c r="D248" i="25"/>
  <c r="G248" i="25"/>
  <c r="I248" i="25"/>
  <c r="K248" i="25"/>
  <c r="J248" i="25"/>
  <c r="F248" i="25"/>
  <c r="E249" i="25"/>
  <c r="B249" i="25"/>
  <c r="A250" i="25"/>
  <c r="H249" i="25"/>
  <c r="C367" i="26"/>
  <c r="F367" i="26"/>
  <c r="D367" i="26"/>
  <c r="H367" i="26"/>
  <c r="G367" i="26"/>
  <c r="B368" i="26"/>
  <c r="E368" i="26"/>
  <c r="A369" i="26"/>
  <c r="B250" i="14"/>
  <c r="Q250" i="14"/>
  <c r="K250" i="14"/>
  <c r="N250" i="14"/>
  <c r="H250" i="14"/>
  <c r="E250" i="14"/>
  <c r="A251" i="14"/>
  <c r="T249" i="14"/>
  <c r="L249" i="14"/>
  <c r="F249" i="14"/>
  <c r="S249" i="14"/>
  <c r="P249" i="14"/>
  <c r="M249" i="14"/>
  <c r="O249" i="14"/>
  <c r="R249" i="14"/>
  <c r="G249" i="14"/>
  <c r="I249" i="14"/>
  <c r="J249" i="14"/>
  <c r="C249" i="14"/>
  <c r="D249" i="14"/>
  <c r="D309" i="17"/>
  <c r="A310" i="17"/>
  <c r="G309" i="34"/>
  <c r="F309" i="34"/>
  <c r="D309" i="34"/>
  <c r="C309" i="34"/>
  <c r="E310" i="34"/>
  <c r="B310" i="34"/>
  <c r="A311" i="34"/>
  <c r="A247" i="3"/>
  <c r="E246" i="3"/>
  <c r="B246" i="3"/>
  <c r="G245" i="3"/>
  <c r="F245" i="3"/>
  <c r="D245" i="3"/>
  <c r="H245" i="3"/>
  <c r="C245" i="3"/>
  <c r="A241" i="2"/>
  <c r="B240" i="2"/>
  <c r="H240" i="2"/>
  <c r="E240" i="2"/>
  <c r="G239" i="2"/>
  <c r="D239" i="2"/>
  <c r="K239" i="2"/>
  <c r="J239" i="2"/>
  <c r="F239" i="2"/>
  <c r="C239" i="2"/>
  <c r="I239" i="2"/>
  <c r="F107" i="9"/>
  <c r="H107" i="9"/>
  <c r="G107" i="9"/>
  <c r="C107" i="9"/>
  <c r="D107" i="9"/>
  <c r="A110" i="10"/>
  <c r="H109" i="10"/>
  <c r="B109" i="10"/>
  <c r="K109" i="10"/>
  <c r="E109" i="10"/>
  <c r="J108" i="8"/>
  <c r="D108" i="8"/>
  <c r="L108" i="8"/>
  <c r="M108" i="8"/>
  <c r="C108" i="8"/>
  <c r="F108" i="8"/>
  <c r="N108" i="8"/>
  <c r="G108" i="8"/>
  <c r="I108" i="8"/>
  <c r="C108" i="5"/>
  <c r="D108" i="5"/>
  <c r="A110" i="5"/>
  <c r="E109" i="5"/>
  <c r="B109" i="5"/>
  <c r="E108" i="9"/>
  <c r="A109" i="9"/>
  <c r="B108" i="9"/>
  <c r="H108" i="5"/>
  <c r="F108" i="5"/>
  <c r="G108" i="5"/>
  <c r="N109" i="12"/>
  <c r="B109" i="12"/>
  <c r="K109" i="12"/>
  <c r="A110" i="12"/>
  <c r="H109" i="12"/>
  <c r="E109" i="12"/>
  <c r="Q109" i="12"/>
  <c r="M108" i="10"/>
  <c r="I108" i="10"/>
  <c r="J108" i="10"/>
  <c r="C108" i="10"/>
  <c r="D108" i="10"/>
  <c r="F108" i="10"/>
  <c r="N108" i="10"/>
  <c r="L108" i="10"/>
  <c r="G108" i="10"/>
  <c r="E109" i="8"/>
  <c r="B109" i="8"/>
  <c r="K109" i="8"/>
  <c r="A110" i="8"/>
  <c r="H109" i="8"/>
  <c r="T108" i="12"/>
  <c r="F108" i="12"/>
  <c r="I108" i="12"/>
  <c r="S108" i="12"/>
  <c r="G108" i="12"/>
  <c r="D108" i="12"/>
  <c r="L108" i="12"/>
  <c r="O108" i="12"/>
  <c r="R108" i="12"/>
  <c r="P108" i="12"/>
  <c r="C108" i="12"/>
  <c r="J108" i="12"/>
  <c r="M108" i="12"/>
  <c r="I234" i="32"/>
  <c r="B236" i="32"/>
  <c r="F236" i="32"/>
  <c r="A237" i="32"/>
  <c r="E235" i="32"/>
  <c r="C235" i="32"/>
  <c r="D235" i="32" s="1"/>
  <c r="H235" i="32"/>
  <c r="G235" i="32"/>
  <c r="E16" i="29"/>
  <c r="ED13" i="24"/>
  <c r="EC13" i="24"/>
  <c r="EB13" i="24"/>
  <c r="DV13" i="24"/>
  <c r="CY560" i="24" l="1"/>
  <c r="CX560" i="24"/>
  <c r="CW560" i="24"/>
  <c r="CT560" i="24"/>
  <c r="CU560" i="24"/>
  <c r="CS561" i="24"/>
  <c r="CR562" i="24"/>
  <c r="CV562" i="24" s="1"/>
  <c r="CE626" i="24"/>
  <c r="CD626" i="24"/>
  <c r="CA626" i="24"/>
  <c r="CB626" i="24"/>
  <c r="CF626" i="24"/>
  <c r="BZ627" i="24"/>
  <c r="BY628" i="24"/>
  <c r="CC627" i="24"/>
  <c r="AN428" i="24"/>
  <c r="AS428" i="24"/>
  <c r="AJ428" i="24"/>
  <c r="AT428" i="24"/>
  <c r="AV428" i="24"/>
  <c r="AW428" i="24"/>
  <c r="BD428" i="24"/>
  <c r="AQ428" i="24"/>
  <c r="AK428" i="24"/>
  <c r="AZ428" i="24"/>
  <c r="BA428" i="24"/>
  <c r="BE428" i="24"/>
  <c r="AY428" i="24"/>
  <c r="AM428" i="24"/>
  <c r="AP428" i="24"/>
  <c r="AL429" i="24"/>
  <c r="AR429" i="24"/>
  <c r="AU429" i="24"/>
  <c r="AX429" i="24"/>
  <c r="AI429" i="24"/>
  <c r="AH430" i="24"/>
  <c r="AO429" i="24"/>
  <c r="E369" i="26"/>
  <c r="A370" i="26"/>
  <c r="B369" i="26"/>
  <c r="C368" i="26"/>
  <c r="G368" i="26"/>
  <c r="D368" i="26"/>
  <c r="F368" i="26"/>
  <c r="H368" i="26"/>
  <c r="E250" i="25"/>
  <c r="H250" i="25"/>
  <c r="A251" i="25"/>
  <c r="B250" i="25"/>
  <c r="I249" i="25"/>
  <c r="G249" i="25"/>
  <c r="J249" i="25"/>
  <c r="K249" i="25"/>
  <c r="C249" i="25"/>
  <c r="D249" i="25"/>
  <c r="F249" i="25"/>
  <c r="B251" i="14"/>
  <c r="N251" i="14"/>
  <c r="H251" i="14"/>
  <c r="Q251" i="14"/>
  <c r="E251" i="14"/>
  <c r="A252" i="14"/>
  <c r="K251" i="14"/>
  <c r="T250" i="14"/>
  <c r="M250" i="14"/>
  <c r="L250" i="14"/>
  <c r="P250" i="14"/>
  <c r="S250" i="14"/>
  <c r="I250" i="14"/>
  <c r="C250" i="14"/>
  <c r="D250" i="14"/>
  <c r="R250" i="14"/>
  <c r="O250" i="14"/>
  <c r="F250" i="14"/>
  <c r="G250" i="14"/>
  <c r="J250" i="14"/>
  <c r="D310" i="17"/>
  <c r="A311" i="17"/>
  <c r="E311" i="34"/>
  <c r="B311" i="34"/>
  <c r="A312" i="34"/>
  <c r="G310" i="34"/>
  <c r="F310" i="34"/>
  <c r="D310" i="34"/>
  <c r="C310" i="34"/>
  <c r="F246" i="3"/>
  <c r="G246" i="3"/>
  <c r="D246" i="3"/>
  <c r="C246" i="3"/>
  <c r="H246" i="3"/>
  <c r="A248" i="3"/>
  <c r="E247" i="3"/>
  <c r="B247" i="3"/>
  <c r="G240" i="2"/>
  <c r="D240" i="2"/>
  <c r="C240" i="2"/>
  <c r="K240" i="2"/>
  <c r="F240" i="2"/>
  <c r="I240" i="2"/>
  <c r="J240" i="2"/>
  <c r="B241" i="2"/>
  <c r="A242" i="2"/>
  <c r="H241" i="2"/>
  <c r="E241" i="2"/>
  <c r="C108" i="9"/>
  <c r="D108" i="9"/>
  <c r="A110" i="9"/>
  <c r="B109" i="9"/>
  <c r="E109" i="9"/>
  <c r="F108" i="9"/>
  <c r="G108" i="9"/>
  <c r="H108" i="9"/>
  <c r="C109" i="5"/>
  <c r="D109" i="5"/>
  <c r="F109" i="5"/>
  <c r="H109" i="5"/>
  <c r="G109" i="5"/>
  <c r="A111" i="5"/>
  <c r="E110" i="5"/>
  <c r="B110" i="5"/>
  <c r="K110" i="8"/>
  <c r="A111" i="8"/>
  <c r="B110" i="8"/>
  <c r="E110" i="8"/>
  <c r="H110" i="8"/>
  <c r="C109" i="8"/>
  <c r="F109" i="8"/>
  <c r="D109" i="8"/>
  <c r="J109" i="8"/>
  <c r="L109" i="8"/>
  <c r="G109" i="8"/>
  <c r="I109" i="8"/>
  <c r="M109" i="8"/>
  <c r="N109" i="8"/>
  <c r="E110" i="10"/>
  <c r="A111" i="10"/>
  <c r="B110" i="10"/>
  <c r="K110" i="10"/>
  <c r="H110" i="10"/>
  <c r="T109" i="12"/>
  <c r="G109" i="12"/>
  <c r="O109" i="12"/>
  <c r="J109" i="12"/>
  <c r="L109" i="12"/>
  <c r="S109" i="12"/>
  <c r="P109" i="12"/>
  <c r="D109" i="12"/>
  <c r="C109" i="12"/>
  <c r="R109" i="12"/>
  <c r="M109" i="12"/>
  <c r="F109" i="12"/>
  <c r="I109" i="12"/>
  <c r="G109" i="10"/>
  <c r="C109" i="10"/>
  <c r="D109" i="10"/>
  <c r="N109" i="10"/>
  <c r="F109" i="10"/>
  <c r="J109" i="10"/>
  <c r="I109" i="10"/>
  <c r="M109" i="10"/>
  <c r="L109" i="10"/>
  <c r="B110" i="12"/>
  <c r="K110" i="12"/>
  <c r="N110" i="12"/>
  <c r="E110" i="12"/>
  <c r="A111" i="12"/>
  <c r="H110" i="12"/>
  <c r="Q110" i="12"/>
  <c r="I235" i="32"/>
  <c r="A238" i="32"/>
  <c r="B237" i="32"/>
  <c r="F237" i="32"/>
  <c r="H236" i="32"/>
  <c r="G236" i="32"/>
  <c r="C236" i="32"/>
  <c r="D236" i="32" s="1"/>
  <c r="E236" i="32"/>
  <c r="DU13" i="24"/>
  <c r="CS562" i="24" l="1"/>
  <c r="CR563" i="24"/>
  <c r="CV563" i="24" s="1"/>
  <c r="CW561" i="24"/>
  <c r="CY561" i="24"/>
  <c r="CU561" i="24"/>
  <c r="CX561" i="24"/>
  <c r="CT561" i="24"/>
  <c r="CC628" i="24"/>
  <c r="BZ628" i="24"/>
  <c r="BY629" i="24"/>
  <c r="CE627" i="24"/>
  <c r="CF627" i="24"/>
  <c r="CA627" i="24"/>
  <c r="CB627" i="24"/>
  <c r="CD627" i="24"/>
  <c r="AJ429" i="24"/>
  <c r="AQ429" i="24"/>
  <c r="AK429" i="24"/>
  <c r="AV429" i="24"/>
  <c r="AP429" i="24"/>
  <c r="AY429" i="24"/>
  <c r="AM429" i="24"/>
  <c r="AW429" i="24"/>
  <c r="AS429" i="24"/>
  <c r="AN429" i="24"/>
  <c r="AZ429" i="24"/>
  <c r="AT429" i="24"/>
  <c r="BA429" i="24"/>
  <c r="BE429" i="24"/>
  <c r="BD429" i="24"/>
  <c r="AL430" i="24"/>
  <c r="AI430" i="24"/>
  <c r="AX430" i="24"/>
  <c r="AR430" i="24"/>
  <c r="AH431" i="24"/>
  <c r="AU430" i="24"/>
  <c r="AO430" i="24"/>
  <c r="J250" i="25"/>
  <c r="K250" i="25"/>
  <c r="D250" i="25"/>
  <c r="I250" i="25"/>
  <c r="G250" i="25"/>
  <c r="F250" i="25"/>
  <c r="C250" i="25"/>
  <c r="A252" i="25"/>
  <c r="H251" i="25"/>
  <c r="B251" i="25"/>
  <c r="E251" i="25"/>
  <c r="C369" i="26"/>
  <c r="H369" i="26"/>
  <c r="D369" i="26"/>
  <c r="F369" i="26"/>
  <c r="G369" i="26"/>
  <c r="A371" i="26"/>
  <c r="E370" i="26"/>
  <c r="B370" i="26"/>
  <c r="A253" i="14"/>
  <c r="E252" i="14"/>
  <c r="N252" i="14"/>
  <c r="H252" i="14"/>
  <c r="K252" i="14"/>
  <c r="B252" i="14"/>
  <c r="Q252" i="14"/>
  <c r="T251" i="14"/>
  <c r="S251" i="14"/>
  <c r="L251" i="14"/>
  <c r="J251" i="14"/>
  <c r="C251" i="14"/>
  <c r="G251" i="14"/>
  <c r="P251" i="14"/>
  <c r="R251" i="14"/>
  <c r="D251" i="14"/>
  <c r="F251" i="14"/>
  <c r="I251" i="14"/>
  <c r="O251" i="14"/>
  <c r="M251" i="14"/>
  <c r="D311" i="17"/>
  <c r="A312" i="17"/>
  <c r="A313" i="34"/>
  <c r="E312" i="34"/>
  <c r="B312" i="34"/>
  <c r="G311" i="34"/>
  <c r="F311" i="34"/>
  <c r="D311" i="34"/>
  <c r="C311" i="34"/>
  <c r="G247" i="3"/>
  <c r="F247" i="3"/>
  <c r="B248" i="3"/>
  <c r="A249" i="3"/>
  <c r="E248" i="3"/>
  <c r="H247" i="3"/>
  <c r="D247" i="3"/>
  <c r="C247" i="3"/>
  <c r="E242" i="2"/>
  <c r="H242" i="2"/>
  <c r="A243" i="2"/>
  <c r="B242" i="2"/>
  <c r="K241" i="2"/>
  <c r="J241" i="2"/>
  <c r="D241" i="2"/>
  <c r="C241" i="2"/>
  <c r="I241" i="2"/>
  <c r="G241" i="2"/>
  <c r="F241" i="2"/>
  <c r="T110" i="12"/>
  <c r="J110" i="12"/>
  <c r="C110" i="12"/>
  <c r="F110" i="12"/>
  <c r="P110" i="12"/>
  <c r="O110" i="12"/>
  <c r="G110" i="12"/>
  <c r="D110" i="12"/>
  <c r="R110" i="12"/>
  <c r="L110" i="12"/>
  <c r="S110" i="12"/>
  <c r="M110" i="12"/>
  <c r="I110" i="12"/>
  <c r="J110" i="8"/>
  <c r="L110" i="8"/>
  <c r="C110" i="8"/>
  <c r="D110" i="8"/>
  <c r="G110" i="8"/>
  <c r="N110" i="8"/>
  <c r="M110" i="8"/>
  <c r="F110" i="8"/>
  <c r="I110" i="8"/>
  <c r="A112" i="8"/>
  <c r="H111" i="8"/>
  <c r="K111" i="8"/>
  <c r="E111" i="8"/>
  <c r="B111" i="8"/>
  <c r="F110" i="5"/>
  <c r="G110" i="5"/>
  <c r="H110" i="5"/>
  <c r="K111" i="10"/>
  <c r="B111" i="10"/>
  <c r="E111" i="10"/>
  <c r="A112" i="10"/>
  <c r="H111" i="10"/>
  <c r="D110" i="5"/>
  <c r="C110" i="5"/>
  <c r="A112" i="5"/>
  <c r="E111" i="5"/>
  <c r="B111" i="5"/>
  <c r="H109" i="9"/>
  <c r="G109" i="9"/>
  <c r="F109" i="9"/>
  <c r="H111" i="12"/>
  <c r="K111" i="12"/>
  <c r="N111" i="12"/>
  <c r="A112" i="12"/>
  <c r="B111" i="12"/>
  <c r="Q111" i="12"/>
  <c r="E111" i="12"/>
  <c r="D109" i="9"/>
  <c r="C109" i="9"/>
  <c r="E110" i="9"/>
  <c r="B110" i="9"/>
  <c r="A111" i="9"/>
  <c r="N110" i="10"/>
  <c r="F110" i="10"/>
  <c r="L110" i="10"/>
  <c r="G110" i="10"/>
  <c r="J110" i="10"/>
  <c r="M110" i="10"/>
  <c r="D110" i="10"/>
  <c r="I110" i="10"/>
  <c r="C110" i="10"/>
  <c r="I236" i="32"/>
  <c r="H237" i="32"/>
  <c r="G237" i="32"/>
  <c r="E237" i="32"/>
  <c r="C237" i="32"/>
  <c r="D237" i="32" s="1"/>
  <c r="A239" i="32"/>
  <c r="F238" i="32"/>
  <c r="B238" i="32"/>
  <c r="J7" i="24"/>
  <c r="I7" i="24"/>
  <c r="H7" i="24"/>
  <c r="G7" i="24"/>
  <c r="AU6" i="24"/>
  <c r="AT6" i="24"/>
  <c r="AS6" i="24"/>
  <c r="AR6" i="24"/>
  <c r="AQ6" i="24"/>
  <c r="AP6" i="24"/>
  <c r="AN6" i="24"/>
  <c r="AM6" i="24"/>
  <c r="AL6" i="24"/>
  <c r="AJ6" i="24"/>
  <c r="CT5" i="24"/>
  <c r="CS5" i="24"/>
  <c r="CA5" i="24"/>
  <c r="BZ5" i="24"/>
  <c r="CR564" i="24" l="1"/>
  <c r="CV564" i="24" s="1"/>
  <c r="CS563" i="24"/>
  <c r="CT562" i="24"/>
  <c r="CU562" i="24"/>
  <c r="CX562" i="24"/>
  <c r="CW562" i="24"/>
  <c r="CY562" i="24"/>
  <c r="CC629" i="24"/>
  <c r="BY630" i="24"/>
  <c r="BZ629" i="24"/>
  <c r="CB628" i="24"/>
  <c r="CF628" i="24"/>
  <c r="CA628" i="24"/>
  <c r="CD628" i="24"/>
  <c r="CE628" i="24"/>
  <c r="AO431" i="24"/>
  <c r="AH432" i="24"/>
  <c r="AU431" i="24"/>
  <c r="AI431" i="24"/>
  <c r="AX431" i="24"/>
  <c r="AR431" i="24"/>
  <c r="AL431" i="24"/>
  <c r="AW430" i="24"/>
  <c r="AK430" i="24"/>
  <c r="BA430" i="24"/>
  <c r="AP430" i="24"/>
  <c r="AV430" i="24"/>
  <c r="AY430" i="24"/>
  <c r="AJ430" i="24"/>
  <c r="AZ430" i="24"/>
  <c r="AM430" i="24"/>
  <c r="AQ430" i="24"/>
  <c r="AT430" i="24"/>
  <c r="AS430" i="24"/>
  <c r="BD430" i="24"/>
  <c r="BE430" i="24"/>
  <c r="AN430" i="24"/>
  <c r="K251" i="25"/>
  <c r="C251" i="25"/>
  <c r="F251" i="25"/>
  <c r="J251" i="25"/>
  <c r="D251" i="25"/>
  <c r="G251" i="25"/>
  <c r="I251" i="25"/>
  <c r="F370" i="26"/>
  <c r="G370" i="26"/>
  <c r="H370" i="26"/>
  <c r="D370" i="26"/>
  <c r="C370" i="26"/>
  <c r="A372" i="26"/>
  <c r="B371" i="26"/>
  <c r="E371" i="26"/>
  <c r="H252" i="25"/>
  <c r="A253" i="25"/>
  <c r="B252" i="25"/>
  <c r="E252" i="25"/>
  <c r="AN5" i="24"/>
  <c r="T252" i="14"/>
  <c r="J252" i="14"/>
  <c r="O252" i="14"/>
  <c r="G252" i="14"/>
  <c r="C252" i="14"/>
  <c r="L252" i="14"/>
  <c r="M252" i="14"/>
  <c r="P252" i="14"/>
  <c r="F252" i="14"/>
  <c r="D252" i="14"/>
  <c r="R252" i="14"/>
  <c r="I252" i="14"/>
  <c r="S252" i="14"/>
  <c r="N253" i="14"/>
  <c r="Q253" i="14"/>
  <c r="A254" i="14"/>
  <c r="K253" i="14"/>
  <c r="B253" i="14"/>
  <c r="E253" i="14"/>
  <c r="H253" i="14"/>
  <c r="D312" i="17"/>
  <c r="A313" i="17"/>
  <c r="B313" i="34"/>
  <c r="A314" i="34"/>
  <c r="E313" i="34"/>
  <c r="G312" i="34"/>
  <c r="F312" i="34"/>
  <c r="D312" i="34"/>
  <c r="C312" i="34"/>
  <c r="C248" i="3"/>
  <c r="D248" i="3"/>
  <c r="H248" i="3"/>
  <c r="F248" i="3"/>
  <c r="G248" i="3"/>
  <c r="B249" i="3"/>
  <c r="A250" i="3"/>
  <c r="E249" i="3"/>
  <c r="C242" i="2"/>
  <c r="D242" i="2"/>
  <c r="J242" i="2"/>
  <c r="K242" i="2"/>
  <c r="G242" i="2"/>
  <c r="F242" i="2"/>
  <c r="I242" i="2"/>
  <c r="B243" i="2"/>
  <c r="E243" i="2"/>
  <c r="H243" i="2"/>
  <c r="A244" i="2"/>
  <c r="G111" i="8"/>
  <c r="J111" i="8"/>
  <c r="D111" i="8"/>
  <c r="N111" i="8"/>
  <c r="C111" i="8"/>
  <c r="I111" i="8"/>
  <c r="L111" i="8"/>
  <c r="M111" i="8"/>
  <c r="F111" i="8"/>
  <c r="A112" i="9"/>
  <c r="E111" i="9"/>
  <c r="B111" i="9"/>
  <c r="B112" i="8"/>
  <c r="A113" i="8"/>
  <c r="E112" i="8"/>
  <c r="K112" i="8"/>
  <c r="H112" i="8"/>
  <c r="C110" i="9"/>
  <c r="D110" i="9"/>
  <c r="G110" i="9"/>
  <c r="F110" i="9"/>
  <c r="H110" i="9"/>
  <c r="D111" i="10"/>
  <c r="L111" i="10"/>
  <c r="C111" i="10"/>
  <c r="J111" i="10"/>
  <c r="M111" i="10"/>
  <c r="N111" i="10"/>
  <c r="I111" i="10"/>
  <c r="F111" i="10"/>
  <c r="G111" i="10"/>
  <c r="T111" i="12"/>
  <c r="P111" i="12"/>
  <c r="D111" i="12"/>
  <c r="G111" i="12"/>
  <c r="I111" i="12"/>
  <c r="O111" i="12"/>
  <c r="M111" i="12"/>
  <c r="C111" i="12"/>
  <c r="J111" i="12"/>
  <c r="S111" i="12"/>
  <c r="R111" i="12"/>
  <c r="F111" i="12"/>
  <c r="L111" i="12"/>
  <c r="B112" i="12"/>
  <c r="Q112" i="12"/>
  <c r="K112" i="12"/>
  <c r="A113" i="12"/>
  <c r="N112" i="12"/>
  <c r="H112" i="12"/>
  <c r="E112" i="12"/>
  <c r="F111" i="5"/>
  <c r="H111" i="5"/>
  <c r="G111" i="5"/>
  <c r="A113" i="5"/>
  <c r="E112" i="5"/>
  <c r="B112" i="5"/>
  <c r="D111" i="5"/>
  <c r="C111" i="5"/>
  <c r="A113" i="10"/>
  <c r="K112" i="10"/>
  <c r="E112" i="10"/>
  <c r="B112" i="10"/>
  <c r="H112" i="10"/>
  <c r="I237" i="32"/>
  <c r="C238" i="32"/>
  <c r="D238" i="32" s="1"/>
  <c r="E238" i="32"/>
  <c r="H238" i="32"/>
  <c r="G238" i="32"/>
  <c r="B239" i="32"/>
  <c r="F239" i="32"/>
  <c r="A240" i="32"/>
  <c r="E5" i="24"/>
  <c r="B5" i="24"/>
  <c r="C5" i="24"/>
  <c r="D5" i="24"/>
  <c r="AI5" i="24"/>
  <c r="AJ5" i="24"/>
  <c r="AK5" i="24"/>
  <c r="AL5" i="24"/>
  <c r="AM5" i="24"/>
  <c r="AX14" i="24"/>
  <c r="AY49" i="24" s="1"/>
  <c r="CW563" i="24" l="1"/>
  <c r="CX563" i="24"/>
  <c r="CY563" i="24"/>
  <c r="CT563" i="24"/>
  <c r="CU563" i="24"/>
  <c r="CR565" i="24"/>
  <c r="CV565" i="24" s="1"/>
  <c r="CS564" i="24"/>
  <c r="CC630" i="24"/>
  <c r="BY631" i="24"/>
  <c r="BZ630" i="24"/>
  <c r="CD629" i="24"/>
  <c r="CE629" i="24"/>
  <c r="CB629" i="24"/>
  <c r="CF629" i="24"/>
  <c r="CA629" i="24"/>
  <c r="AY50" i="24"/>
  <c r="AY57" i="24"/>
  <c r="AY69" i="24"/>
  <c r="AY34" i="24"/>
  <c r="AY26" i="24"/>
  <c r="AY31" i="24"/>
  <c r="AY39" i="24"/>
  <c r="AY16" i="24"/>
  <c r="AY71" i="24"/>
  <c r="AY42" i="24"/>
  <c r="AY21" i="24"/>
  <c r="AY22" i="24"/>
  <c r="AY66" i="24"/>
  <c r="AY46" i="24"/>
  <c r="AY62" i="24"/>
  <c r="AY59" i="24"/>
  <c r="AY63" i="24"/>
  <c r="AY72" i="24"/>
  <c r="AY73" i="24"/>
  <c r="AY23" i="24"/>
  <c r="AY67" i="24"/>
  <c r="AY24" i="24"/>
  <c r="AY18" i="24"/>
  <c r="AY15" i="24"/>
  <c r="AY83" i="24"/>
  <c r="AY82" i="24"/>
  <c r="AY81" i="24"/>
  <c r="AY80" i="24"/>
  <c r="AY79" i="24"/>
  <c r="AY78" i="24"/>
  <c r="AY77" i="24"/>
  <c r="AY44" i="24"/>
  <c r="AY19" i="24"/>
  <c r="AY53" i="24"/>
  <c r="AY68" i="24"/>
  <c r="AY28" i="24"/>
  <c r="AY37" i="24"/>
  <c r="AY51" i="24"/>
  <c r="AY40" i="24"/>
  <c r="AY29" i="24"/>
  <c r="AY70" i="24"/>
  <c r="AY30" i="24"/>
  <c r="AY25" i="24"/>
  <c r="AY64" i="24"/>
  <c r="AY38" i="24"/>
  <c r="AY47" i="24"/>
  <c r="AY65" i="24"/>
  <c r="AY61" i="24"/>
  <c r="AY27" i="24"/>
  <c r="AY55" i="24"/>
  <c r="AY74" i="24"/>
  <c r="AY17" i="24"/>
  <c r="AY20" i="24"/>
  <c r="AY43" i="24"/>
  <c r="AY32" i="24"/>
  <c r="AQ15" i="24"/>
  <c r="AQ16" i="24"/>
  <c r="AQ17" i="24"/>
  <c r="AQ18" i="24"/>
  <c r="AQ19" i="24"/>
  <c r="AQ20" i="24"/>
  <c r="AQ21" i="24"/>
  <c r="AQ22" i="24"/>
  <c r="AQ23" i="24"/>
  <c r="AQ24" i="24"/>
  <c r="AQ25" i="24"/>
  <c r="AQ26" i="24"/>
  <c r="AQ27" i="24"/>
  <c r="AQ28" i="24"/>
  <c r="AQ29" i="24"/>
  <c r="AQ30" i="24"/>
  <c r="AQ31" i="24"/>
  <c r="AQ32" i="24"/>
  <c r="AQ33" i="24"/>
  <c r="AQ34" i="24"/>
  <c r="AQ35" i="24"/>
  <c r="AQ36" i="24"/>
  <c r="AQ37" i="24"/>
  <c r="AQ38" i="24"/>
  <c r="AQ39" i="24"/>
  <c r="AQ40" i="24"/>
  <c r="AQ41" i="24"/>
  <c r="AQ42" i="24"/>
  <c r="AQ43" i="24"/>
  <c r="AQ44" i="24"/>
  <c r="AQ45" i="24"/>
  <c r="AQ46" i="24"/>
  <c r="AQ47" i="24"/>
  <c r="AQ48" i="24"/>
  <c r="AQ49" i="24"/>
  <c r="AQ50" i="24"/>
  <c r="AQ51" i="24"/>
  <c r="AQ52" i="24"/>
  <c r="AQ53" i="24"/>
  <c r="AQ54" i="24"/>
  <c r="AQ55" i="24"/>
  <c r="AQ56" i="24"/>
  <c r="AQ57" i="24"/>
  <c r="AQ58" i="24"/>
  <c r="AQ59" i="24"/>
  <c r="AQ60" i="24"/>
  <c r="AQ61" i="24"/>
  <c r="AQ62" i="24"/>
  <c r="AQ63" i="24"/>
  <c r="AQ64" i="24"/>
  <c r="AQ65" i="24"/>
  <c r="AQ66" i="24"/>
  <c r="AQ67" i="24"/>
  <c r="AQ68" i="24"/>
  <c r="AQ69" i="24"/>
  <c r="AQ70" i="24"/>
  <c r="AQ71" i="24"/>
  <c r="AQ72" i="24"/>
  <c r="AQ73" i="24"/>
  <c r="AQ74" i="24"/>
  <c r="AQ75" i="24"/>
  <c r="AQ76" i="24"/>
  <c r="AQ77" i="24"/>
  <c r="AQ78" i="24"/>
  <c r="AQ79" i="24"/>
  <c r="AQ80" i="24"/>
  <c r="AQ81" i="24"/>
  <c r="AQ82" i="24"/>
  <c r="AQ83" i="24"/>
  <c r="AY58" i="24"/>
  <c r="AY54" i="24"/>
  <c r="AW15" i="24"/>
  <c r="AW16" i="24"/>
  <c r="AW17" i="24"/>
  <c r="AY36" i="24"/>
  <c r="AY48" i="24"/>
  <c r="AM431" i="24"/>
  <c r="AN431" i="24"/>
  <c r="AQ431" i="24"/>
  <c r="AS431" i="24"/>
  <c r="AK431" i="24"/>
  <c r="AT431" i="24"/>
  <c r="BE431" i="24"/>
  <c r="AW431" i="24"/>
  <c r="BA431" i="24"/>
  <c r="AV431" i="24"/>
  <c r="BD431" i="24"/>
  <c r="AZ431" i="24"/>
  <c r="AP431" i="24"/>
  <c r="AY431" i="24"/>
  <c r="AJ431" i="24"/>
  <c r="AY60" i="24"/>
  <c r="AY56" i="24"/>
  <c r="AK15" i="24"/>
  <c r="AK16" i="24"/>
  <c r="AK17" i="24"/>
  <c r="AK18" i="24"/>
  <c r="AK19" i="24"/>
  <c r="AK20" i="24"/>
  <c r="AK21" i="24"/>
  <c r="AK22" i="24"/>
  <c r="AK23" i="24"/>
  <c r="AK24" i="24"/>
  <c r="AK25" i="24"/>
  <c r="AK26" i="24"/>
  <c r="AK27" i="24"/>
  <c r="AK28" i="24"/>
  <c r="AK29" i="24"/>
  <c r="AK30" i="24"/>
  <c r="AK31" i="24"/>
  <c r="AK32" i="24"/>
  <c r="AK33" i="24"/>
  <c r="AK34" i="24"/>
  <c r="AK35" i="24"/>
  <c r="AK36" i="24"/>
  <c r="AK37" i="24"/>
  <c r="AK38" i="24"/>
  <c r="AK39" i="24"/>
  <c r="AK40" i="24"/>
  <c r="AK41" i="24"/>
  <c r="AK42" i="24"/>
  <c r="AK43" i="24"/>
  <c r="AK44" i="24"/>
  <c r="AK45" i="24"/>
  <c r="AK46" i="24"/>
  <c r="AK47" i="24"/>
  <c r="AK48" i="24"/>
  <c r="AK49" i="24"/>
  <c r="AK50" i="24"/>
  <c r="AK51" i="24"/>
  <c r="AK52" i="24"/>
  <c r="AK53" i="24"/>
  <c r="AK54" i="24"/>
  <c r="AK55" i="24"/>
  <c r="AK56" i="24"/>
  <c r="AK57" i="24"/>
  <c r="AK58" i="24"/>
  <c r="AK59" i="24"/>
  <c r="AK60" i="24"/>
  <c r="AK61" i="24"/>
  <c r="AK62" i="24"/>
  <c r="AK63" i="24"/>
  <c r="AK64" i="24"/>
  <c r="AK65" i="24"/>
  <c r="AK66" i="24"/>
  <c r="AK67" i="24"/>
  <c r="AK68" i="24"/>
  <c r="AK69" i="24"/>
  <c r="AK70" i="24"/>
  <c r="AK71" i="24"/>
  <c r="AK72" i="24"/>
  <c r="AK73" i="24"/>
  <c r="AK74" i="24"/>
  <c r="AK75" i="24"/>
  <c r="AK76" i="24"/>
  <c r="AK77" i="24"/>
  <c r="AK78" i="24"/>
  <c r="AK79" i="24"/>
  <c r="AK80" i="24"/>
  <c r="AK81" i="24"/>
  <c r="AK82" i="24"/>
  <c r="AK83" i="24"/>
  <c r="AY41" i="24"/>
  <c r="AZ15" i="24"/>
  <c r="AZ16" i="24"/>
  <c r="AZ17" i="24"/>
  <c r="AZ18" i="24"/>
  <c r="AZ19" i="24"/>
  <c r="AZ20" i="24"/>
  <c r="AZ21" i="24"/>
  <c r="AZ22" i="24"/>
  <c r="AZ23" i="24"/>
  <c r="AZ24" i="24"/>
  <c r="AZ25" i="24"/>
  <c r="AZ26" i="24"/>
  <c r="AZ27" i="24"/>
  <c r="AZ28" i="24"/>
  <c r="AZ29" i="24"/>
  <c r="AZ30" i="24"/>
  <c r="AZ31" i="24"/>
  <c r="AZ32" i="24"/>
  <c r="AZ33" i="24"/>
  <c r="AZ34" i="24"/>
  <c r="AZ35" i="24"/>
  <c r="AZ36" i="24"/>
  <c r="AZ37" i="24"/>
  <c r="AZ38" i="24"/>
  <c r="AZ39" i="24"/>
  <c r="AZ40" i="24"/>
  <c r="AZ41" i="24"/>
  <c r="AZ42" i="24"/>
  <c r="AZ43" i="24"/>
  <c r="AZ44" i="24"/>
  <c r="AZ45" i="24"/>
  <c r="AZ46" i="24"/>
  <c r="AZ47" i="24"/>
  <c r="AZ48" i="24"/>
  <c r="AZ49" i="24"/>
  <c r="AZ50" i="24"/>
  <c r="AZ51" i="24"/>
  <c r="AZ52" i="24"/>
  <c r="AZ53" i="24"/>
  <c r="AZ54" i="24"/>
  <c r="AZ55" i="24"/>
  <c r="AZ56" i="24"/>
  <c r="AZ57" i="24"/>
  <c r="AZ58" i="24"/>
  <c r="AZ59" i="24"/>
  <c r="AZ60" i="24"/>
  <c r="AZ61" i="24"/>
  <c r="AZ62" i="24"/>
  <c r="AZ63" i="24"/>
  <c r="AZ64" i="24"/>
  <c r="AZ65" i="24"/>
  <c r="AZ66" i="24"/>
  <c r="AZ67" i="24"/>
  <c r="AZ68" i="24"/>
  <c r="AZ69" i="24"/>
  <c r="AZ70" i="24"/>
  <c r="AZ71" i="24"/>
  <c r="AZ72" i="24"/>
  <c r="AZ73" i="24"/>
  <c r="AZ74" i="24"/>
  <c r="AZ75" i="24"/>
  <c r="AZ76" i="24"/>
  <c r="AZ77" i="24"/>
  <c r="AZ78" i="24"/>
  <c r="AZ79" i="24"/>
  <c r="AZ80" i="24"/>
  <c r="AZ81" i="24"/>
  <c r="AZ82" i="24"/>
  <c r="AZ83" i="24"/>
  <c r="AY75" i="24"/>
  <c r="AY33" i="24"/>
  <c r="AY52" i="24"/>
  <c r="AY35" i="24"/>
  <c r="AY76" i="24"/>
  <c r="AY45" i="24"/>
  <c r="AX432" i="24"/>
  <c r="AI432" i="24"/>
  <c r="AO432" i="24"/>
  <c r="AH433" i="24"/>
  <c r="AU432" i="24"/>
  <c r="AL432" i="24"/>
  <c r="AR432" i="24"/>
  <c r="A254" i="25"/>
  <c r="H253" i="25"/>
  <c r="B253" i="25"/>
  <c r="E253" i="25"/>
  <c r="G252" i="25"/>
  <c r="D252" i="25"/>
  <c r="I252" i="25"/>
  <c r="K252" i="25"/>
  <c r="F252" i="25"/>
  <c r="J252" i="25"/>
  <c r="C252" i="25"/>
  <c r="C371" i="26"/>
  <c r="H371" i="26"/>
  <c r="G371" i="26"/>
  <c r="D371" i="26"/>
  <c r="F371" i="26"/>
  <c r="B372" i="26"/>
  <c r="E372" i="26"/>
  <c r="A373" i="26"/>
  <c r="T253" i="14"/>
  <c r="O253" i="14"/>
  <c r="M253" i="14"/>
  <c r="G253" i="14"/>
  <c r="L253" i="14"/>
  <c r="C253" i="14"/>
  <c r="J253" i="14"/>
  <c r="P253" i="14"/>
  <c r="I253" i="14"/>
  <c r="R253" i="14"/>
  <c r="S253" i="14"/>
  <c r="F253" i="14"/>
  <c r="D253" i="14"/>
  <c r="Q254" i="14"/>
  <c r="E254" i="14"/>
  <c r="N254" i="14"/>
  <c r="K254" i="14"/>
  <c r="B254" i="14"/>
  <c r="H254" i="14"/>
  <c r="A255" i="14"/>
  <c r="D313" i="17"/>
  <c r="A314" i="17"/>
  <c r="E314" i="34"/>
  <c r="B314" i="34"/>
  <c r="A315" i="34"/>
  <c r="D313" i="34"/>
  <c r="C313" i="34"/>
  <c r="G313" i="34"/>
  <c r="F313" i="34"/>
  <c r="G249" i="3"/>
  <c r="F249" i="3"/>
  <c r="B250" i="3"/>
  <c r="E250" i="3"/>
  <c r="A251" i="3"/>
  <c r="C249" i="3"/>
  <c r="D249" i="3"/>
  <c r="H249" i="3"/>
  <c r="A245" i="2"/>
  <c r="E244" i="2"/>
  <c r="H244" i="2"/>
  <c r="B244" i="2"/>
  <c r="C243" i="2"/>
  <c r="G243" i="2"/>
  <c r="F243" i="2"/>
  <c r="D243" i="2"/>
  <c r="I243" i="2"/>
  <c r="K243" i="2"/>
  <c r="J243" i="2"/>
  <c r="K113" i="10"/>
  <c r="A114" i="10"/>
  <c r="E113" i="10"/>
  <c r="B113" i="10"/>
  <c r="H113" i="10"/>
  <c r="D112" i="5"/>
  <c r="C112" i="5"/>
  <c r="H112" i="5"/>
  <c r="G112" i="5"/>
  <c r="F112" i="5"/>
  <c r="E113" i="5"/>
  <c r="A114" i="5"/>
  <c r="B113" i="5"/>
  <c r="A114" i="12"/>
  <c r="B113" i="12"/>
  <c r="H113" i="12"/>
  <c r="K113" i="12"/>
  <c r="Q113" i="12"/>
  <c r="N113" i="12"/>
  <c r="E113" i="12"/>
  <c r="G112" i="8"/>
  <c r="L112" i="8"/>
  <c r="M112" i="8"/>
  <c r="I112" i="8"/>
  <c r="J112" i="8"/>
  <c r="D112" i="8"/>
  <c r="C112" i="8"/>
  <c r="F112" i="8"/>
  <c r="N112" i="8"/>
  <c r="C111" i="9"/>
  <c r="D111" i="9"/>
  <c r="E112" i="9"/>
  <c r="A113" i="9"/>
  <c r="B112" i="9"/>
  <c r="T112" i="12"/>
  <c r="G112" i="12"/>
  <c r="S112" i="12"/>
  <c r="J112" i="12"/>
  <c r="P112" i="12"/>
  <c r="O112" i="12"/>
  <c r="F112" i="12"/>
  <c r="C112" i="12"/>
  <c r="R112" i="12"/>
  <c r="L112" i="12"/>
  <c r="D112" i="12"/>
  <c r="I112" i="12"/>
  <c r="M112" i="12"/>
  <c r="B113" i="8"/>
  <c r="K113" i="8"/>
  <c r="E113" i="8"/>
  <c r="H113" i="8"/>
  <c r="A114" i="8"/>
  <c r="C112" i="10"/>
  <c r="N112" i="10"/>
  <c r="F112" i="10"/>
  <c r="D112" i="10"/>
  <c r="L112" i="10"/>
  <c r="G112" i="10"/>
  <c r="I112" i="10"/>
  <c r="J112" i="10"/>
  <c r="M112" i="10"/>
  <c r="H111" i="9"/>
  <c r="F111" i="9"/>
  <c r="G111" i="9"/>
  <c r="I238" i="32"/>
  <c r="C239" i="32"/>
  <c r="D239" i="32" s="1"/>
  <c r="E239" i="32"/>
  <c r="H239" i="32"/>
  <c r="G239" i="32"/>
  <c r="A241" i="32"/>
  <c r="F240" i="32"/>
  <c r="B240" i="32"/>
  <c r="AU14" i="24"/>
  <c r="AW37" i="24" s="1"/>
  <c r="CW564" i="24" l="1"/>
  <c r="CX564" i="24"/>
  <c r="CY564" i="24"/>
  <c r="CT564" i="24"/>
  <c r="CU564" i="24"/>
  <c r="CS565" i="24"/>
  <c r="CR566" i="24"/>
  <c r="CV566" i="24" s="1"/>
  <c r="BZ631" i="24"/>
  <c r="CC631" i="24"/>
  <c r="BY632" i="24"/>
  <c r="CE630" i="24"/>
  <c r="CB630" i="24"/>
  <c r="CD630" i="24"/>
  <c r="CA630" i="24"/>
  <c r="CF630" i="24"/>
  <c r="AV24" i="24"/>
  <c r="AW63" i="24"/>
  <c r="AW60" i="24"/>
  <c r="AW53" i="24"/>
  <c r="AV41" i="24"/>
  <c r="AW62" i="24"/>
  <c r="AV22" i="24"/>
  <c r="AV74" i="24"/>
  <c r="AW54" i="24"/>
  <c r="AV60" i="24"/>
  <c r="AW52" i="24"/>
  <c r="AV76" i="24"/>
  <c r="AV30" i="24"/>
  <c r="AV64" i="24"/>
  <c r="AW55" i="24"/>
  <c r="AV43" i="24"/>
  <c r="AV42" i="24"/>
  <c r="AW51" i="24"/>
  <c r="AV15" i="24"/>
  <c r="AV34" i="24"/>
  <c r="AW61" i="24"/>
  <c r="AV46" i="24"/>
  <c r="AW56" i="24"/>
  <c r="AW50" i="24"/>
  <c r="AV36" i="24"/>
  <c r="AW49" i="24"/>
  <c r="AV37" i="24"/>
  <c r="AW48" i="24"/>
  <c r="AV61" i="24"/>
  <c r="AW46" i="24"/>
  <c r="AV18" i="24"/>
  <c r="AV58" i="24"/>
  <c r="AW45" i="24"/>
  <c r="AW47" i="24"/>
  <c r="AV26" i="24"/>
  <c r="AW43" i="24"/>
  <c r="AV49" i="24"/>
  <c r="AW42" i="24"/>
  <c r="AV56" i="24"/>
  <c r="AW28" i="24"/>
  <c r="AW24" i="24"/>
  <c r="AV51" i="24"/>
  <c r="AW77" i="24"/>
  <c r="AW23" i="24"/>
  <c r="AV67" i="24"/>
  <c r="AV17" i="24"/>
  <c r="AW82" i="24"/>
  <c r="AV53" i="24"/>
  <c r="AW30" i="24"/>
  <c r="AV38" i="24"/>
  <c r="AV65" i="24"/>
  <c r="AW75" i="24"/>
  <c r="AW22" i="24"/>
  <c r="AW32" i="24"/>
  <c r="AW78" i="24"/>
  <c r="AV69" i="24"/>
  <c r="AV48" i="24"/>
  <c r="AW21" i="24"/>
  <c r="AV16" i="24"/>
  <c r="AV68" i="24"/>
  <c r="AW31" i="24"/>
  <c r="AV20" i="24"/>
  <c r="AW80" i="24"/>
  <c r="AV72" i="24"/>
  <c r="AW79" i="24"/>
  <c r="AV59" i="24"/>
  <c r="AV71" i="24"/>
  <c r="AV52" i="24"/>
  <c r="AV66" i="24"/>
  <c r="AW74" i="24"/>
  <c r="AV31" i="24"/>
  <c r="AV57" i="24"/>
  <c r="AW73" i="24"/>
  <c r="AW20" i="24"/>
  <c r="AW41" i="24"/>
  <c r="AV44" i="24"/>
  <c r="AW33" i="24"/>
  <c r="AV45" i="24"/>
  <c r="AV55" i="24"/>
  <c r="AW81" i="24"/>
  <c r="AW29" i="24"/>
  <c r="AV73" i="24"/>
  <c r="AV39" i="24"/>
  <c r="AV54" i="24"/>
  <c r="AW65" i="24"/>
  <c r="AW19" i="24"/>
  <c r="AV21" i="24"/>
  <c r="AV40" i="24"/>
  <c r="AV35" i="24"/>
  <c r="AV19" i="24"/>
  <c r="AW83" i="24"/>
  <c r="AV70" i="24"/>
  <c r="AV23" i="24"/>
  <c r="AW64" i="24"/>
  <c r="AW18" i="24"/>
  <c r="AR433" i="24"/>
  <c r="AH434" i="24"/>
  <c r="AL433" i="24"/>
  <c r="AO433" i="24"/>
  <c r="AU433" i="24"/>
  <c r="AI433" i="24"/>
  <c r="AX433" i="24"/>
  <c r="AV432" i="24"/>
  <c r="AW432" i="24"/>
  <c r="AS432" i="24"/>
  <c r="AY432" i="24"/>
  <c r="AK432" i="24"/>
  <c r="AT432" i="24"/>
  <c r="AZ432" i="24"/>
  <c r="AP432" i="24"/>
  <c r="BA432" i="24"/>
  <c r="BD432" i="24"/>
  <c r="AJ432" i="24"/>
  <c r="AN432" i="24"/>
  <c r="BE432" i="24"/>
  <c r="AM432" i="24"/>
  <c r="AQ432" i="24"/>
  <c r="AW59" i="24"/>
  <c r="AW27" i="24"/>
  <c r="AW58" i="24"/>
  <c r="AW26" i="24"/>
  <c r="AW57" i="24"/>
  <c r="AW25" i="24"/>
  <c r="AW76" i="24"/>
  <c r="AW44" i="24"/>
  <c r="AW71" i="24"/>
  <c r="AW39" i="24"/>
  <c r="AW70" i="24"/>
  <c r="AW38" i="24"/>
  <c r="AV63" i="24"/>
  <c r="AW69" i="24"/>
  <c r="AV83" i="24"/>
  <c r="AV82" i="24"/>
  <c r="AV81" i="24"/>
  <c r="AV80" i="24"/>
  <c r="AV79" i="24"/>
  <c r="AV78" i="24"/>
  <c r="AV77" i="24"/>
  <c r="AV33" i="24"/>
  <c r="AW68" i="24"/>
  <c r="AW36" i="24"/>
  <c r="AW72" i="24"/>
  <c r="AV62" i="24"/>
  <c r="AV75" i="24"/>
  <c r="AV29" i="24"/>
  <c r="AV28" i="24"/>
  <c r="AV47" i="24"/>
  <c r="AW67" i="24"/>
  <c r="AW35" i="24"/>
  <c r="AW40" i="24"/>
  <c r="AV50" i="24"/>
  <c r="AV32" i="24"/>
  <c r="AV27" i="24"/>
  <c r="AV25" i="24"/>
  <c r="AW66" i="24"/>
  <c r="AW34" i="24"/>
  <c r="H372" i="26"/>
  <c r="C372" i="26"/>
  <c r="D372" i="26"/>
  <c r="F372" i="26"/>
  <c r="G372" i="26"/>
  <c r="A374" i="26"/>
  <c r="E373" i="26"/>
  <c r="B373" i="26"/>
  <c r="F253" i="25"/>
  <c r="D253" i="25"/>
  <c r="I253" i="25"/>
  <c r="J253" i="25"/>
  <c r="C253" i="25"/>
  <c r="K253" i="25"/>
  <c r="G253" i="25"/>
  <c r="E254" i="25"/>
  <c r="A255" i="25"/>
  <c r="B254" i="25"/>
  <c r="H254" i="25"/>
  <c r="B255" i="14"/>
  <c r="K255" i="14"/>
  <c r="N255" i="14"/>
  <c r="A256" i="14"/>
  <c r="E255" i="14"/>
  <c r="H255" i="14"/>
  <c r="Q255" i="14"/>
  <c r="T254" i="14"/>
  <c r="S254" i="14"/>
  <c r="J254" i="14"/>
  <c r="D254" i="14"/>
  <c r="F254" i="14"/>
  <c r="O254" i="14"/>
  <c r="I254" i="14"/>
  <c r="P254" i="14"/>
  <c r="R254" i="14"/>
  <c r="C254" i="14"/>
  <c r="L254" i="14"/>
  <c r="M254" i="14"/>
  <c r="G254" i="14"/>
  <c r="D314" i="17"/>
  <c r="A315" i="17"/>
  <c r="B315" i="34"/>
  <c r="A316" i="34"/>
  <c r="E315" i="34"/>
  <c r="G314" i="34"/>
  <c r="F314" i="34"/>
  <c r="D314" i="34"/>
  <c r="C314" i="34"/>
  <c r="E251" i="3"/>
  <c r="B251" i="3"/>
  <c r="A252" i="3"/>
  <c r="D250" i="3"/>
  <c r="H250" i="3"/>
  <c r="C250" i="3"/>
  <c r="G250" i="3"/>
  <c r="F250" i="3"/>
  <c r="A246" i="2"/>
  <c r="E245" i="2"/>
  <c r="B245" i="2"/>
  <c r="H245" i="2"/>
  <c r="K244" i="2"/>
  <c r="F244" i="2"/>
  <c r="C244" i="2"/>
  <c r="G244" i="2"/>
  <c r="D244" i="2"/>
  <c r="J244" i="2"/>
  <c r="I244" i="2"/>
  <c r="K114" i="8"/>
  <c r="B114" i="8"/>
  <c r="A115" i="8"/>
  <c r="H114" i="8"/>
  <c r="E114" i="8"/>
  <c r="T113" i="12"/>
  <c r="S113" i="12"/>
  <c r="P113" i="12"/>
  <c r="C113" i="12"/>
  <c r="F113" i="12"/>
  <c r="I113" i="12"/>
  <c r="M113" i="12"/>
  <c r="O113" i="12"/>
  <c r="D113" i="12"/>
  <c r="L113" i="12"/>
  <c r="G113" i="12"/>
  <c r="J113" i="12"/>
  <c r="R113" i="12"/>
  <c r="B114" i="5"/>
  <c r="E114" i="5"/>
  <c r="A115" i="5"/>
  <c r="H113" i="5"/>
  <c r="G113" i="5"/>
  <c r="F113" i="5"/>
  <c r="M113" i="8"/>
  <c r="F113" i="8"/>
  <c r="G113" i="8"/>
  <c r="N113" i="8"/>
  <c r="D113" i="8"/>
  <c r="J113" i="8"/>
  <c r="L113" i="8"/>
  <c r="I113" i="8"/>
  <c r="C113" i="8"/>
  <c r="D113" i="5"/>
  <c r="C113" i="5"/>
  <c r="G112" i="9"/>
  <c r="H112" i="9"/>
  <c r="F112" i="9"/>
  <c r="K114" i="12"/>
  <c r="A115" i="12"/>
  <c r="Q114" i="12"/>
  <c r="E114" i="12"/>
  <c r="B114" i="12"/>
  <c r="H114" i="12"/>
  <c r="N114" i="12"/>
  <c r="N113" i="10"/>
  <c r="C113" i="10"/>
  <c r="I113" i="10"/>
  <c r="F113" i="10"/>
  <c r="D113" i="10"/>
  <c r="G113" i="10"/>
  <c r="M113" i="10"/>
  <c r="L113" i="10"/>
  <c r="J113" i="10"/>
  <c r="D112" i="9"/>
  <c r="C112" i="9"/>
  <c r="B114" i="10"/>
  <c r="K114" i="10"/>
  <c r="A115" i="10"/>
  <c r="E114" i="10"/>
  <c r="H114" i="10"/>
  <c r="E113" i="9"/>
  <c r="A114" i="9"/>
  <c r="B113" i="9"/>
  <c r="I239" i="32"/>
  <c r="G240" i="32"/>
  <c r="H240" i="32"/>
  <c r="B241" i="32"/>
  <c r="A242" i="32"/>
  <c r="F241" i="32"/>
  <c r="E240" i="32"/>
  <c r="C240" i="32"/>
  <c r="D240" i="32" s="1"/>
  <c r="AR14" i="24"/>
  <c r="AS76" i="24" s="1"/>
  <c r="CS566" i="24" l="1"/>
  <c r="CR567" i="24"/>
  <c r="CV567" i="24" s="1"/>
  <c r="CU565" i="24"/>
  <c r="CT565" i="24"/>
  <c r="CW565" i="24"/>
  <c r="CX565" i="24"/>
  <c r="CY565" i="24"/>
  <c r="CC632" i="24"/>
  <c r="BZ632" i="24"/>
  <c r="BY633" i="24"/>
  <c r="CE631" i="24"/>
  <c r="CB631" i="24"/>
  <c r="CA631" i="24"/>
  <c r="CD631" i="24"/>
  <c r="CF631" i="24"/>
  <c r="AS74" i="24"/>
  <c r="AS15" i="24"/>
  <c r="AS42" i="24"/>
  <c r="AS66" i="24"/>
  <c r="AS73" i="24"/>
  <c r="AS65" i="24"/>
  <c r="AS25" i="24"/>
  <c r="AS70" i="24"/>
  <c r="AS17" i="24"/>
  <c r="AS44" i="24"/>
  <c r="AS55" i="24"/>
  <c r="AS31" i="24"/>
  <c r="AS69" i="24"/>
  <c r="AS59" i="24"/>
  <c r="AS37" i="24"/>
  <c r="AS26" i="24"/>
  <c r="AS68" i="24"/>
  <c r="AS75" i="24"/>
  <c r="AS43" i="24"/>
  <c r="AS34" i="24"/>
  <c r="AS56" i="24"/>
  <c r="AS27" i="24"/>
  <c r="AS41" i="24"/>
  <c r="AS20" i="24"/>
  <c r="AS24" i="24"/>
  <c r="AS50" i="24"/>
  <c r="AS36" i="24"/>
  <c r="AS61" i="24"/>
  <c r="AS45" i="24"/>
  <c r="AS52" i="24"/>
  <c r="AS64" i="24"/>
  <c r="AS22" i="24"/>
  <c r="AS57" i="24"/>
  <c r="AS39" i="24"/>
  <c r="AS48" i="24"/>
  <c r="AS49" i="24"/>
  <c r="AS63" i="24"/>
  <c r="AS18" i="24"/>
  <c r="AS19" i="24"/>
  <c r="AS47" i="24"/>
  <c r="AS51" i="24"/>
  <c r="AS29" i="24"/>
  <c r="AS60" i="24"/>
  <c r="AS40" i="24"/>
  <c r="AS58" i="24"/>
  <c r="AS54" i="24"/>
  <c r="AS71" i="24"/>
  <c r="AJ433" i="24"/>
  <c r="AP433" i="24"/>
  <c r="BD433" i="24"/>
  <c r="AQ433" i="24"/>
  <c r="AV433" i="24"/>
  <c r="AN433" i="24"/>
  <c r="BE433" i="24"/>
  <c r="BA433" i="24"/>
  <c r="AW433" i="24"/>
  <c r="AT433" i="24"/>
  <c r="AY433" i="24"/>
  <c r="AK433" i="24"/>
  <c r="AM433" i="24"/>
  <c r="AZ433" i="24"/>
  <c r="AS433" i="24"/>
  <c r="AS83" i="24"/>
  <c r="AS82" i="24"/>
  <c r="AS81" i="24"/>
  <c r="AS80" i="24"/>
  <c r="AS79" i="24"/>
  <c r="AS78" i="24"/>
  <c r="AS77" i="24"/>
  <c r="AT20" i="24"/>
  <c r="AT52" i="24"/>
  <c r="AT26" i="24"/>
  <c r="AT64" i="24"/>
  <c r="AT65" i="24"/>
  <c r="AT34" i="24"/>
  <c r="AT71" i="24"/>
  <c r="AT21" i="24"/>
  <c r="AT53" i="24"/>
  <c r="AT59" i="24"/>
  <c r="AT22" i="24"/>
  <c r="AT54" i="24"/>
  <c r="AT27" i="24"/>
  <c r="AT61" i="24"/>
  <c r="AT35" i="24"/>
  <c r="AT23" i="24"/>
  <c r="AT55" i="24"/>
  <c r="AT28" i="24"/>
  <c r="AT33" i="24"/>
  <c r="AT37" i="24"/>
  <c r="AT24" i="24"/>
  <c r="AT56" i="24"/>
  <c r="AT67" i="24"/>
  <c r="AT70" i="24"/>
  <c r="AT40" i="24"/>
  <c r="AT25" i="24"/>
  <c r="AT57" i="24"/>
  <c r="AT58" i="24"/>
  <c r="AT60" i="24"/>
  <c r="AT29" i="24"/>
  <c r="AT68" i="24"/>
  <c r="AT38" i="24"/>
  <c r="AT30" i="24"/>
  <c r="AT62" i="24"/>
  <c r="AT31" i="24"/>
  <c r="AT63" i="24"/>
  <c r="AT32" i="24"/>
  <c r="AT66" i="24"/>
  <c r="AT42" i="24"/>
  <c r="AT74" i="24"/>
  <c r="AT36" i="24"/>
  <c r="AT39" i="24"/>
  <c r="AT73" i="24"/>
  <c r="AT43" i="24"/>
  <c r="AT75" i="24"/>
  <c r="AT18" i="24"/>
  <c r="AT82" i="24"/>
  <c r="AT83" i="24"/>
  <c r="AT44" i="24"/>
  <c r="AT76" i="24"/>
  <c r="AT16" i="24"/>
  <c r="AT80" i="24"/>
  <c r="AT19" i="24"/>
  <c r="AT45" i="24"/>
  <c r="AT77" i="24"/>
  <c r="AT72" i="24"/>
  <c r="AT46" i="24"/>
  <c r="AT78" i="24"/>
  <c r="AT48" i="24"/>
  <c r="AT15" i="24"/>
  <c r="AT47" i="24"/>
  <c r="AT79" i="24"/>
  <c r="AT50" i="24"/>
  <c r="AT51" i="24"/>
  <c r="AT41" i="24"/>
  <c r="AT17" i="24"/>
  <c r="AT49" i="24"/>
  <c r="AT81" i="24"/>
  <c r="AT69" i="24"/>
  <c r="AS35" i="24"/>
  <c r="AS16" i="24"/>
  <c r="AS67" i="24"/>
  <c r="AS23" i="24"/>
  <c r="AS53" i="24"/>
  <c r="AS30" i="24"/>
  <c r="AS32" i="24"/>
  <c r="AS46" i="24"/>
  <c r="AS28" i="24"/>
  <c r="AS62" i="24"/>
  <c r="AS21" i="24"/>
  <c r="AS38" i="24"/>
  <c r="AS33" i="24"/>
  <c r="AS72" i="24"/>
  <c r="AL434" i="24"/>
  <c r="AH435" i="24"/>
  <c r="AI434" i="24"/>
  <c r="AO434" i="24"/>
  <c r="AU434" i="24"/>
  <c r="AX434" i="24"/>
  <c r="AR434" i="24"/>
  <c r="D254" i="25"/>
  <c r="I254" i="25"/>
  <c r="J254" i="25"/>
  <c r="C254" i="25"/>
  <c r="F254" i="25"/>
  <c r="K254" i="25"/>
  <c r="G254" i="25"/>
  <c r="H255" i="25"/>
  <c r="E255" i="25"/>
  <c r="A256" i="25"/>
  <c r="B255" i="25"/>
  <c r="C373" i="26"/>
  <c r="G373" i="26"/>
  <c r="D373" i="26"/>
  <c r="H373" i="26"/>
  <c r="F373" i="26"/>
  <c r="B374" i="26"/>
  <c r="A375" i="26"/>
  <c r="E374" i="26"/>
  <c r="N256" i="14"/>
  <c r="B256" i="14"/>
  <c r="A257" i="14"/>
  <c r="H256" i="14"/>
  <c r="Q256" i="14"/>
  <c r="K256" i="14"/>
  <c r="E256" i="14"/>
  <c r="T255" i="14"/>
  <c r="O255" i="14"/>
  <c r="S255" i="14"/>
  <c r="G255" i="14"/>
  <c r="R255" i="14"/>
  <c r="J255" i="14"/>
  <c r="L255" i="14"/>
  <c r="D255" i="14"/>
  <c r="P255" i="14"/>
  <c r="M255" i="14"/>
  <c r="I255" i="14"/>
  <c r="C255" i="14"/>
  <c r="F255" i="14"/>
  <c r="D315" i="17"/>
  <c r="A316" i="17"/>
  <c r="A317" i="34"/>
  <c r="B316" i="34"/>
  <c r="E316" i="34"/>
  <c r="G315" i="34"/>
  <c r="F315" i="34"/>
  <c r="C315" i="34"/>
  <c r="D315" i="34"/>
  <c r="C251" i="3"/>
  <c r="H251" i="3"/>
  <c r="D251" i="3"/>
  <c r="A253" i="3"/>
  <c r="B252" i="3"/>
  <c r="E252" i="3"/>
  <c r="G251" i="3"/>
  <c r="F251" i="3"/>
  <c r="J245" i="2"/>
  <c r="D245" i="2"/>
  <c r="K245" i="2"/>
  <c r="I245" i="2"/>
  <c r="G245" i="2"/>
  <c r="F245" i="2"/>
  <c r="C245" i="2"/>
  <c r="H246" i="2"/>
  <c r="A247" i="2"/>
  <c r="B246" i="2"/>
  <c r="E246" i="2"/>
  <c r="B115" i="5"/>
  <c r="E115" i="5"/>
  <c r="A116" i="5"/>
  <c r="K115" i="10"/>
  <c r="B115" i="10"/>
  <c r="A116" i="10"/>
  <c r="E115" i="10"/>
  <c r="H115" i="10"/>
  <c r="F114" i="5"/>
  <c r="G114" i="5"/>
  <c r="H114" i="5"/>
  <c r="D114" i="5"/>
  <c r="C114" i="5"/>
  <c r="D113" i="9"/>
  <c r="C113" i="9"/>
  <c r="L114" i="10"/>
  <c r="I114" i="10"/>
  <c r="J114" i="10"/>
  <c r="C114" i="10"/>
  <c r="F114" i="10"/>
  <c r="M114" i="10"/>
  <c r="D114" i="10"/>
  <c r="N114" i="10"/>
  <c r="G114" i="10"/>
  <c r="Q115" i="12"/>
  <c r="A116" i="12"/>
  <c r="N115" i="12"/>
  <c r="K115" i="12"/>
  <c r="H115" i="12"/>
  <c r="B115" i="12"/>
  <c r="E115" i="12"/>
  <c r="H113" i="9"/>
  <c r="G113" i="9"/>
  <c r="F113" i="9"/>
  <c r="H115" i="8"/>
  <c r="A116" i="8"/>
  <c r="K115" i="8"/>
  <c r="B115" i="8"/>
  <c r="E115" i="8"/>
  <c r="F114" i="8"/>
  <c r="M114" i="8"/>
  <c r="I114" i="8"/>
  <c r="J114" i="8"/>
  <c r="L114" i="8"/>
  <c r="D114" i="8"/>
  <c r="G114" i="8"/>
  <c r="N114" i="8"/>
  <c r="C114" i="8"/>
  <c r="A115" i="9"/>
  <c r="B114" i="9"/>
  <c r="E114" i="9"/>
  <c r="T114" i="12"/>
  <c r="S114" i="12"/>
  <c r="I114" i="12"/>
  <c r="G114" i="12"/>
  <c r="P114" i="12"/>
  <c r="M114" i="12"/>
  <c r="D114" i="12"/>
  <c r="C114" i="12"/>
  <c r="J114" i="12"/>
  <c r="L114" i="12"/>
  <c r="O114" i="12"/>
  <c r="F114" i="12"/>
  <c r="R114" i="12"/>
  <c r="I240" i="32"/>
  <c r="G241" i="32"/>
  <c r="H241" i="32"/>
  <c r="B242" i="32"/>
  <c r="F242" i="32"/>
  <c r="A243" i="32"/>
  <c r="E241" i="32"/>
  <c r="C241" i="32"/>
  <c r="D241" i="32" s="1"/>
  <c r="AO14" i="24"/>
  <c r="CR568" i="24" l="1"/>
  <c r="CV568" i="24" s="1"/>
  <c r="CS567" i="24"/>
  <c r="CW566" i="24"/>
  <c r="CX566" i="24"/>
  <c r="CY566" i="24"/>
  <c r="CT566" i="24"/>
  <c r="CU566" i="24"/>
  <c r="BY634" i="24"/>
  <c r="BZ633" i="24"/>
  <c r="CC633" i="24"/>
  <c r="CD632" i="24"/>
  <c r="CE632" i="24"/>
  <c r="CA632" i="24"/>
  <c r="CB632" i="24"/>
  <c r="CF632" i="24"/>
  <c r="AP15" i="24"/>
  <c r="AP16" i="24"/>
  <c r="AP17" i="24"/>
  <c r="AP18" i="24"/>
  <c r="AP19" i="24"/>
  <c r="AP20" i="24"/>
  <c r="AP21" i="24"/>
  <c r="AP22" i="24"/>
  <c r="AP23" i="24"/>
  <c r="AP24" i="24"/>
  <c r="AP25" i="24"/>
  <c r="AP26" i="24"/>
  <c r="AP27" i="24"/>
  <c r="AP28" i="24"/>
  <c r="AP29" i="24"/>
  <c r="AP30" i="24"/>
  <c r="AP31" i="24"/>
  <c r="AP32" i="24"/>
  <c r="AP33" i="24"/>
  <c r="AP34" i="24"/>
  <c r="AP35" i="24"/>
  <c r="AP36" i="24"/>
  <c r="AP37" i="24"/>
  <c r="AP38" i="24"/>
  <c r="AP39" i="24"/>
  <c r="AP40" i="24"/>
  <c r="AP41" i="24"/>
  <c r="AP42" i="24"/>
  <c r="AP43" i="24"/>
  <c r="AP44" i="24"/>
  <c r="AP45" i="24"/>
  <c r="AP46" i="24"/>
  <c r="AP47" i="24"/>
  <c r="AP48" i="24"/>
  <c r="AP49" i="24"/>
  <c r="AP50" i="24"/>
  <c r="AP51" i="24"/>
  <c r="AP52" i="24"/>
  <c r="AP53" i="24"/>
  <c r="AP54" i="24"/>
  <c r="AP55" i="24"/>
  <c r="AP56" i="24"/>
  <c r="AP57" i="24"/>
  <c r="AP58" i="24"/>
  <c r="AP59" i="24"/>
  <c r="AP60" i="24"/>
  <c r="AP61" i="24"/>
  <c r="AP62" i="24"/>
  <c r="AP63" i="24"/>
  <c r="AP64" i="24"/>
  <c r="AP65" i="24"/>
  <c r="AP66" i="24"/>
  <c r="AP67" i="24"/>
  <c r="AP68" i="24"/>
  <c r="AP69" i="24"/>
  <c r="AP70" i="24"/>
  <c r="AP71" i="24"/>
  <c r="AP72" i="24"/>
  <c r="AP73" i="24"/>
  <c r="AP74" i="24"/>
  <c r="AP75" i="24"/>
  <c r="AP76" i="24"/>
  <c r="AP77" i="24"/>
  <c r="AP78" i="24"/>
  <c r="AP79" i="24"/>
  <c r="AP80" i="24"/>
  <c r="AP81" i="24"/>
  <c r="AP82" i="24"/>
  <c r="AP83" i="24"/>
  <c r="AS434" i="24"/>
  <c r="AP434" i="24"/>
  <c r="AT434" i="24"/>
  <c r="AZ434" i="24"/>
  <c r="AV434" i="24"/>
  <c r="AW434" i="24"/>
  <c r="BD434" i="24"/>
  <c r="AN434" i="24"/>
  <c r="AK434" i="24"/>
  <c r="AY434" i="24"/>
  <c r="AJ434" i="24"/>
  <c r="AQ434" i="24"/>
  <c r="BA434" i="24"/>
  <c r="BE434" i="24"/>
  <c r="AM434" i="24"/>
  <c r="AH436" i="24"/>
  <c r="AL435" i="24"/>
  <c r="AI435" i="24"/>
  <c r="AX435" i="24"/>
  <c r="AR435" i="24"/>
  <c r="AO435" i="24"/>
  <c r="AU435" i="24"/>
  <c r="G374" i="26"/>
  <c r="F374" i="26"/>
  <c r="H374" i="26"/>
  <c r="C374" i="26"/>
  <c r="D374" i="26"/>
  <c r="A376" i="26"/>
  <c r="B375" i="26"/>
  <c r="E375" i="26"/>
  <c r="J255" i="25"/>
  <c r="C255" i="25"/>
  <c r="D255" i="25"/>
  <c r="G255" i="25"/>
  <c r="K255" i="25"/>
  <c r="F255" i="25"/>
  <c r="I255" i="25"/>
  <c r="A257" i="25"/>
  <c r="H256" i="25"/>
  <c r="B256" i="25"/>
  <c r="E256" i="25"/>
  <c r="A258" i="14"/>
  <c r="N257" i="14"/>
  <c r="K257" i="14"/>
  <c r="H257" i="14"/>
  <c r="B257" i="14"/>
  <c r="E257" i="14"/>
  <c r="Q257" i="14"/>
  <c r="T256" i="14"/>
  <c r="F256" i="14"/>
  <c r="C256" i="14"/>
  <c r="R256" i="14"/>
  <c r="L256" i="14"/>
  <c r="P256" i="14"/>
  <c r="O256" i="14"/>
  <c r="D256" i="14"/>
  <c r="G256" i="14"/>
  <c r="S256" i="14"/>
  <c r="M256" i="14"/>
  <c r="J256" i="14"/>
  <c r="I256" i="14"/>
  <c r="D316" i="17"/>
  <c r="A317" i="17"/>
  <c r="G316" i="34"/>
  <c r="F316" i="34"/>
  <c r="C316" i="34"/>
  <c r="D316" i="34"/>
  <c r="A318" i="34"/>
  <c r="E317" i="34"/>
  <c r="B317" i="34"/>
  <c r="F252" i="3"/>
  <c r="G252" i="3"/>
  <c r="C252" i="3"/>
  <c r="H252" i="3"/>
  <c r="D252" i="3"/>
  <c r="E253" i="3"/>
  <c r="A254" i="3"/>
  <c r="B253" i="3"/>
  <c r="J246" i="2"/>
  <c r="I246" i="2"/>
  <c r="F246" i="2"/>
  <c r="G246" i="2"/>
  <c r="K246" i="2"/>
  <c r="D246" i="2"/>
  <c r="C246" i="2"/>
  <c r="H247" i="2"/>
  <c r="B247" i="2"/>
  <c r="A248" i="2"/>
  <c r="E247" i="2"/>
  <c r="T115" i="12"/>
  <c r="I115" i="12"/>
  <c r="G115" i="12"/>
  <c r="J115" i="12"/>
  <c r="F115" i="12"/>
  <c r="M115" i="12"/>
  <c r="C115" i="12"/>
  <c r="D115" i="12"/>
  <c r="L115" i="12"/>
  <c r="S115" i="12"/>
  <c r="O115" i="12"/>
  <c r="P115" i="12"/>
  <c r="R115" i="12"/>
  <c r="E116" i="12"/>
  <c r="H116" i="12"/>
  <c r="B116" i="12"/>
  <c r="Q116" i="12"/>
  <c r="N116" i="12"/>
  <c r="A117" i="12"/>
  <c r="K116" i="12"/>
  <c r="B115" i="9"/>
  <c r="A116" i="9"/>
  <c r="E115" i="9"/>
  <c r="F114" i="9"/>
  <c r="H114" i="9"/>
  <c r="G114" i="9"/>
  <c r="M115" i="8"/>
  <c r="N115" i="8"/>
  <c r="D115" i="8"/>
  <c r="L115" i="8"/>
  <c r="C115" i="8"/>
  <c r="I115" i="8"/>
  <c r="J115" i="8"/>
  <c r="G115" i="8"/>
  <c r="F115" i="8"/>
  <c r="A117" i="10"/>
  <c r="H116" i="10"/>
  <c r="K116" i="10"/>
  <c r="E116" i="10"/>
  <c r="B116" i="10"/>
  <c r="J115" i="10"/>
  <c r="N115" i="10"/>
  <c r="D115" i="10"/>
  <c r="G115" i="10"/>
  <c r="I115" i="10"/>
  <c r="M115" i="10"/>
  <c r="L115" i="10"/>
  <c r="C115" i="10"/>
  <c r="F115" i="10"/>
  <c r="E116" i="8"/>
  <c r="H116" i="8"/>
  <c r="A117" i="8"/>
  <c r="K116" i="8"/>
  <c r="B116" i="8"/>
  <c r="A117" i="5"/>
  <c r="E116" i="5"/>
  <c r="B116" i="5"/>
  <c r="G115" i="5"/>
  <c r="F115" i="5"/>
  <c r="H115" i="5"/>
  <c r="D114" i="9"/>
  <c r="C114" i="9"/>
  <c r="C115" i="5"/>
  <c r="D115" i="5"/>
  <c r="I241" i="32"/>
  <c r="G242" i="32"/>
  <c r="H242" i="32"/>
  <c r="E242" i="32"/>
  <c r="C242" i="32"/>
  <c r="D242" i="32" s="1"/>
  <c r="A244" i="32"/>
  <c r="B243" i="32"/>
  <c r="F243" i="32"/>
  <c r="AR4" i="24"/>
  <c r="AL14" i="24"/>
  <c r="AM21" i="24" s="1"/>
  <c r="CW567" i="24" l="1"/>
  <c r="CX567" i="24"/>
  <c r="CY567" i="24"/>
  <c r="CU567" i="24"/>
  <c r="CT567" i="24"/>
  <c r="CS568" i="24"/>
  <c r="CR569" i="24"/>
  <c r="CV569" i="24" s="1"/>
  <c r="CE633" i="24"/>
  <c r="CF633" i="24"/>
  <c r="CA633" i="24"/>
  <c r="CD633" i="24"/>
  <c r="CB633" i="24"/>
  <c r="CC634" i="24"/>
  <c r="BY635" i="24"/>
  <c r="BZ634" i="24"/>
  <c r="AM34" i="24"/>
  <c r="AM66" i="24"/>
  <c r="AM73" i="24"/>
  <c r="AM54" i="24"/>
  <c r="AM56" i="24"/>
  <c r="AM61" i="24"/>
  <c r="AM31" i="24"/>
  <c r="AM51" i="24"/>
  <c r="AM41" i="24"/>
  <c r="AM50" i="24"/>
  <c r="AM39" i="24"/>
  <c r="AM27" i="24"/>
  <c r="AM47" i="24"/>
  <c r="AM69" i="24"/>
  <c r="AM16" i="24"/>
  <c r="AM53" i="24"/>
  <c r="AM70" i="24"/>
  <c r="AM58" i="24"/>
  <c r="AM20" i="24"/>
  <c r="AM52" i="24"/>
  <c r="AM38" i="24"/>
  <c r="AM17" i="24"/>
  <c r="AM19" i="24"/>
  <c r="AM48" i="24"/>
  <c r="AM71" i="24"/>
  <c r="AM74" i="24"/>
  <c r="AM46" i="24"/>
  <c r="AM43" i="24"/>
  <c r="AM37" i="24"/>
  <c r="AM55" i="24"/>
  <c r="AM75" i="24"/>
  <c r="AM29" i="24"/>
  <c r="AM57" i="24"/>
  <c r="AM62" i="24"/>
  <c r="AM68" i="24"/>
  <c r="AM25" i="24"/>
  <c r="AM30" i="24"/>
  <c r="AM36" i="24"/>
  <c r="AM26" i="24"/>
  <c r="AM44" i="24"/>
  <c r="BA435" i="24"/>
  <c r="AQ435" i="24"/>
  <c r="AW435" i="24"/>
  <c r="AS435" i="24"/>
  <c r="AJ435" i="24"/>
  <c r="AT435" i="24"/>
  <c r="AV435" i="24"/>
  <c r="BD435" i="24"/>
  <c r="AP435" i="24"/>
  <c r="BE435" i="24"/>
  <c r="AK435" i="24"/>
  <c r="AM435" i="24"/>
  <c r="AN435" i="24"/>
  <c r="AY435" i="24"/>
  <c r="AZ435" i="24"/>
  <c r="AU436" i="24"/>
  <c r="AX436" i="24"/>
  <c r="AI436" i="24"/>
  <c r="AR436" i="24"/>
  <c r="AO436" i="24"/>
  <c r="AL436" i="24"/>
  <c r="AH437" i="24"/>
  <c r="AM28" i="24"/>
  <c r="AM35" i="24"/>
  <c r="AM42" i="24"/>
  <c r="AM49" i="24"/>
  <c r="AM32" i="24"/>
  <c r="AM63" i="24"/>
  <c r="AM67" i="24"/>
  <c r="AM59" i="24"/>
  <c r="AM60" i="24"/>
  <c r="AM15" i="24"/>
  <c r="AM83" i="24"/>
  <c r="AM82" i="24"/>
  <c r="AM81" i="24"/>
  <c r="AM80" i="24"/>
  <c r="AM79" i="24"/>
  <c r="AM78" i="24"/>
  <c r="AM77" i="24"/>
  <c r="AN27" i="24"/>
  <c r="AN59" i="24"/>
  <c r="AN33" i="24"/>
  <c r="AN35" i="24"/>
  <c r="AN28" i="24"/>
  <c r="AN60" i="24"/>
  <c r="AN42" i="24"/>
  <c r="AN29" i="24"/>
  <c r="AN61" i="24"/>
  <c r="AN39" i="24"/>
  <c r="AN16" i="24"/>
  <c r="AN30" i="24"/>
  <c r="AN62" i="24"/>
  <c r="AN68" i="24"/>
  <c r="AN40" i="24"/>
  <c r="AN72" i="24"/>
  <c r="AN74" i="24"/>
  <c r="AN31" i="24"/>
  <c r="AN63" i="24"/>
  <c r="AN67" i="24"/>
  <c r="AN36" i="24"/>
  <c r="AN75" i="24"/>
  <c r="AN44" i="24"/>
  <c r="AN32" i="24"/>
  <c r="AN64" i="24"/>
  <c r="AN65" i="24"/>
  <c r="AN34" i="24"/>
  <c r="AN66" i="24"/>
  <c r="AN71" i="24"/>
  <c r="AN41" i="24"/>
  <c r="AN73" i="24"/>
  <c r="AN79" i="24"/>
  <c r="AN37" i="24"/>
  <c r="AN69" i="24"/>
  <c r="AN38" i="24"/>
  <c r="AN70" i="24"/>
  <c r="AN17" i="24"/>
  <c r="AN49" i="24"/>
  <c r="AN81" i="24"/>
  <c r="AN47" i="24"/>
  <c r="AN18" i="24"/>
  <c r="AN50" i="24"/>
  <c r="AN82" i="24"/>
  <c r="AN19" i="24"/>
  <c r="AN51" i="24"/>
  <c r="AN83" i="24"/>
  <c r="AN23" i="24"/>
  <c r="AN58" i="24"/>
  <c r="AN77" i="24"/>
  <c r="AN80" i="24"/>
  <c r="AN20" i="24"/>
  <c r="AN52" i="24"/>
  <c r="AN26" i="24"/>
  <c r="AN21" i="24"/>
  <c r="AN53" i="24"/>
  <c r="AN76" i="24"/>
  <c r="AN78" i="24"/>
  <c r="AN15" i="24"/>
  <c r="AN22" i="24"/>
  <c r="AN54" i="24"/>
  <c r="AN55" i="24"/>
  <c r="AN57" i="24"/>
  <c r="AN45" i="24"/>
  <c r="AN46" i="24"/>
  <c r="AN48" i="24"/>
  <c r="AN24" i="24"/>
  <c r="AN56" i="24"/>
  <c r="AN25" i="24"/>
  <c r="AN43" i="24"/>
  <c r="AM64" i="24"/>
  <c r="AM40" i="24"/>
  <c r="AM76" i="24"/>
  <c r="AM72" i="24"/>
  <c r="AM33" i="24"/>
  <c r="AM22" i="24"/>
  <c r="AM45" i="24"/>
  <c r="AM65" i="24"/>
  <c r="AM24" i="24"/>
  <c r="AM23" i="24"/>
  <c r="AM18" i="24"/>
  <c r="A258" i="25"/>
  <c r="B257" i="25"/>
  <c r="H257" i="25"/>
  <c r="E257" i="25"/>
  <c r="K256" i="25"/>
  <c r="C256" i="25"/>
  <c r="D256" i="25"/>
  <c r="I256" i="25"/>
  <c r="G256" i="25"/>
  <c r="F256" i="25"/>
  <c r="J256" i="25"/>
  <c r="C375" i="26"/>
  <c r="F375" i="26"/>
  <c r="D375" i="26"/>
  <c r="G375" i="26"/>
  <c r="H375" i="26"/>
  <c r="A377" i="26"/>
  <c r="E376" i="26"/>
  <c r="B376" i="26"/>
  <c r="T257" i="14"/>
  <c r="O257" i="14"/>
  <c r="G257" i="14"/>
  <c r="D257" i="14"/>
  <c r="L257" i="14"/>
  <c r="R257" i="14"/>
  <c r="S257" i="14"/>
  <c r="J257" i="14"/>
  <c r="C257" i="14"/>
  <c r="P257" i="14"/>
  <c r="M257" i="14"/>
  <c r="I257" i="14"/>
  <c r="F257" i="14"/>
  <c r="H258" i="14"/>
  <c r="E258" i="14"/>
  <c r="K258" i="14"/>
  <c r="Q258" i="14"/>
  <c r="B258" i="14"/>
  <c r="N258" i="14"/>
  <c r="A259" i="14"/>
  <c r="D317" i="17"/>
  <c r="A318" i="17"/>
  <c r="G317" i="34"/>
  <c r="F317" i="34"/>
  <c r="C317" i="34"/>
  <c r="D317" i="34"/>
  <c r="A319" i="34"/>
  <c r="E318" i="34"/>
  <c r="B318" i="34"/>
  <c r="D253" i="3"/>
  <c r="H253" i="3"/>
  <c r="C253" i="3"/>
  <c r="B254" i="3"/>
  <c r="E254" i="3"/>
  <c r="A255" i="3"/>
  <c r="G253" i="3"/>
  <c r="F253" i="3"/>
  <c r="A249" i="2"/>
  <c r="H248" i="2"/>
  <c r="E248" i="2"/>
  <c r="B248" i="2"/>
  <c r="F247" i="2"/>
  <c r="K247" i="2"/>
  <c r="I247" i="2"/>
  <c r="D247" i="2"/>
  <c r="C247" i="2"/>
  <c r="G247" i="2"/>
  <c r="J247" i="2"/>
  <c r="D116" i="5"/>
  <c r="C116" i="5"/>
  <c r="G116" i="5"/>
  <c r="F116" i="5"/>
  <c r="H116" i="5"/>
  <c r="C116" i="8"/>
  <c r="D116" i="8"/>
  <c r="F116" i="8"/>
  <c r="G116" i="8"/>
  <c r="N116" i="8"/>
  <c r="L116" i="8"/>
  <c r="J116" i="8"/>
  <c r="M116" i="8"/>
  <c r="I116" i="8"/>
  <c r="A117" i="9"/>
  <c r="B116" i="9"/>
  <c r="E116" i="9"/>
  <c r="C115" i="9"/>
  <c r="D115" i="9"/>
  <c r="H117" i="12"/>
  <c r="Q117" i="12"/>
  <c r="B117" i="12"/>
  <c r="N117" i="12"/>
  <c r="E117" i="12"/>
  <c r="K117" i="12"/>
  <c r="A118" i="12"/>
  <c r="K117" i="8"/>
  <c r="B117" i="8"/>
  <c r="E117" i="8"/>
  <c r="H117" i="8"/>
  <c r="A118" i="8"/>
  <c r="T116" i="12"/>
  <c r="G116" i="12"/>
  <c r="I116" i="12"/>
  <c r="J116" i="12"/>
  <c r="P116" i="12"/>
  <c r="D116" i="12"/>
  <c r="L116" i="12"/>
  <c r="O116" i="12"/>
  <c r="M116" i="12"/>
  <c r="R116" i="12"/>
  <c r="C116" i="12"/>
  <c r="S116" i="12"/>
  <c r="F116" i="12"/>
  <c r="H115" i="9"/>
  <c r="G115" i="9"/>
  <c r="F115" i="9"/>
  <c r="E117" i="5"/>
  <c r="A118" i="5"/>
  <c r="B117" i="5"/>
  <c r="C116" i="10"/>
  <c r="J116" i="10"/>
  <c r="L116" i="10"/>
  <c r="I116" i="10"/>
  <c r="F116" i="10"/>
  <c r="D116" i="10"/>
  <c r="G116" i="10"/>
  <c r="M116" i="10"/>
  <c r="N116" i="10"/>
  <c r="E117" i="10"/>
  <c r="H117" i="10"/>
  <c r="K117" i="10"/>
  <c r="A118" i="10"/>
  <c r="B117" i="10"/>
  <c r="I242" i="32"/>
  <c r="G243" i="32"/>
  <c r="H243" i="32"/>
  <c r="E243" i="32"/>
  <c r="C243" i="32"/>
  <c r="D243" i="32" s="1"/>
  <c r="B244" i="32"/>
  <c r="F244" i="32"/>
  <c r="A245" i="32"/>
  <c r="AI14" i="24"/>
  <c r="CR570" i="24" l="1"/>
  <c r="CV570" i="24" s="1"/>
  <c r="CS569" i="24"/>
  <c r="CT568" i="24"/>
  <c r="CU568" i="24"/>
  <c r="CX568" i="24"/>
  <c r="CY568" i="24"/>
  <c r="CW568" i="24"/>
  <c r="CC635" i="24"/>
  <c r="BY636" i="24"/>
  <c r="BZ635" i="24"/>
  <c r="CE634" i="24"/>
  <c r="CB634" i="24"/>
  <c r="CD634" i="24"/>
  <c r="CA634" i="24"/>
  <c r="CF634" i="24"/>
  <c r="AJ15" i="24"/>
  <c r="BA15" i="24" s="1"/>
  <c r="AJ16" i="24"/>
  <c r="BA16" i="24" s="1"/>
  <c r="AJ17" i="24"/>
  <c r="BA17" i="24" s="1"/>
  <c r="AJ18" i="24"/>
  <c r="BA18" i="24" s="1"/>
  <c r="AJ19" i="24"/>
  <c r="BA19" i="24" s="1"/>
  <c r="AJ20" i="24"/>
  <c r="BA20" i="24" s="1"/>
  <c r="AJ21" i="24"/>
  <c r="BA21" i="24" s="1"/>
  <c r="AJ22" i="24"/>
  <c r="BA22" i="24" s="1"/>
  <c r="AJ23" i="24"/>
  <c r="BA23" i="24" s="1"/>
  <c r="AJ24" i="24"/>
  <c r="BA24" i="24" s="1"/>
  <c r="AJ25" i="24"/>
  <c r="BA25" i="24" s="1"/>
  <c r="AJ26" i="24"/>
  <c r="BA26" i="24" s="1"/>
  <c r="AJ27" i="24"/>
  <c r="BA27" i="24" s="1"/>
  <c r="AJ28" i="24"/>
  <c r="BA28" i="24" s="1"/>
  <c r="AJ29" i="24"/>
  <c r="BA29" i="24" s="1"/>
  <c r="AJ30" i="24"/>
  <c r="BA30" i="24" s="1"/>
  <c r="AJ31" i="24"/>
  <c r="BA31" i="24" s="1"/>
  <c r="AJ32" i="24"/>
  <c r="BA32" i="24" s="1"/>
  <c r="AJ33" i="24"/>
  <c r="BA33" i="24" s="1"/>
  <c r="AJ34" i="24"/>
  <c r="BA34" i="24" s="1"/>
  <c r="AJ35" i="24"/>
  <c r="BA35" i="24" s="1"/>
  <c r="AJ36" i="24"/>
  <c r="BA36" i="24" s="1"/>
  <c r="AJ37" i="24"/>
  <c r="BA37" i="24" s="1"/>
  <c r="AJ38" i="24"/>
  <c r="BA38" i="24" s="1"/>
  <c r="AJ39" i="24"/>
  <c r="BA39" i="24" s="1"/>
  <c r="AJ40" i="24"/>
  <c r="BA40" i="24" s="1"/>
  <c r="AJ41" i="24"/>
  <c r="BA41" i="24" s="1"/>
  <c r="AJ42" i="24"/>
  <c r="BA42" i="24" s="1"/>
  <c r="AJ43" i="24"/>
  <c r="BA43" i="24" s="1"/>
  <c r="AJ44" i="24"/>
  <c r="BA44" i="24" s="1"/>
  <c r="AJ45" i="24"/>
  <c r="BA45" i="24" s="1"/>
  <c r="AJ46" i="24"/>
  <c r="BA46" i="24" s="1"/>
  <c r="AJ47" i="24"/>
  <c r="BA47" i="24" s="1"/>
  <c r="AJ48" i="24"/>
  <c r="BA48" i="24" s="1"/>
  <c r="AJ49" i="24"/>
  <c r="BA49" i="24" s="1"/>
  <c r="AJ50" i="24"/>
  <c r="BA50" i="24" s="1"/>
  <c r="AJ51" i="24"/>
  <c r="BA51" i="24" s="1"/>
  <c r="AJ52" i="24"/>
  <c r="BA52" i="24" s="1"/>
  <c r="AJ53" i="24"/>
  <c r="BA53" i="24" s="1"/>
  <c r="AJ54" i="24"/>
  <c r="BA54" i="24" s="1"/>
  <c r="AJ55" i="24"/>
  <c r="BA55" i="24" s="1"/>
  <c r="AJ56" i="24"/>
  <c r="BA56" i="24" s="1"/>
  <c r="AJ57" i="24"/>
  <c r="BA57" i="24" s="1"/>
  <c r="AJ58" i="24"/>
  <c r="BA58" i="24" s="1"/>
  <c r="AJ59" i="24"/>
  <c r="BA59" i="24" s="1"/>
  <c r="AJ60" i="24"/>
  <c r="BA60" i="24" s="1"/>
  <c r="AJ61" i="24"/>
  <c r="BA61" i="24" s="1"/>
  <c r="AJ62" i="24"/>
  <c r="BA62" i="24" s="1"/>
  <c r="AJ63" i="24"/>
  <c r="BA63" i="24" s="1"/>
  <c r="AJ64" i="24"/>
  <c r="BA64" i="24" s="1"/>
  <c r="AJ65" i="24"/>
  <c r="BA65" i="24" s="1"/>
  <c r="AJ66" i="24"/>
  <c r="BA66" i="24" s="1"/>
  <c r="AJ67" i="24"/>
  <c r="BA67" i="24" s="1"/>
  <c r="AJ68" i="24"/>
  <c r="BA68" i="24" s="1"/>
  <c r="AJ69" i="24"/>
  <c r="BA69" i="24" s="1"/>
  <c r="AJ70" i="24"/>
  <c r="BA70" i="24" s="1"/>
  <c r="AJ71" i="24"/>
  <c r="BA71" i="24" s="1"/>
  <c r="AJ72" i="24"/>
  <c r="BA72" i="24" s="1"/>
  <c r="AJ73" i="24"/>
  <c r="BA73" i="24" s="1"/>
  <c r="AJ74" i="24"/>
  <c r="BA74" i="24" s="1"/>
  <c r="AJ75" i="24"/>
  <c r="BA75" i="24" s="1"/>
  <c r="AJ76" i="24"/>
  <c r="BA76" i="24" s="1"/>
  <c r="AJ77" i="24"/>
  <c r="BA77" i="24" s="1"/>
  <c r="AJ78" i="24"/>
  <c r="BA78" i="24" s="1"/>
  <c r="AJ79" i="24"/>
  <c r="BA79" i="24" s="1"/>
  <c r="AJ80" i="24"/>
  <c r="BA80" i="24" s="1"/>
  <c r="AJ81" i="24"/>
  <c r="BA81" i="24" s="1"/>
  <c r="AJ82" i="24"/>
  <c r="BA82" i="24" s="1"/>
  <c r="AJ83" i="24"/>
  <c r="BA83" i="24" s="1"/>
  <c r="AO437" i="24"/>
  <c r="AI437" i="24"/>
  <c r="AR437" i="24"/>
  <c r="AH438" i="24"/>
  <c r="AL437" i="24"/>
  <c r="AU437" i="24"/>
  <c r="AX437" i="24"/>
  <c r="AM436" i="24"/>
  <c r="AN436" i="24"/>
  <c r="AQ436" i="24"/>
  <c r="AP436" i="24"/>
  <c r="AZ436" i="24"/>
  <c r="AV436" i="24"/>
  <c r="BA436" i="24"/>
  <c r="AJ436" i="24"/>
  <c r="AY436" i="24"/>
  <c r="BD436" i="24"/>
  <c r="AW436" i="24"/>
  <c r="BE436" i="24"/>
  <c r="AT436" i="24"/>
  <c r="AK436" i="24"/>
  <c r="AS436" i="24"/>
  <c r="F376" i="26"/>
  <c r="G376" i="26"/>
  <c r="H376" i="26"/>
  <c r="C376" i="26"/>
  <c r="D376" i="26"/>
  <c r="B377" i="26"/>
  <c r="A378" i="26"/>
  <c r="E377" i="26"/>
  <c r="K257" i="25"/>
  <c r="F257" i="25"/>
  <c r="I257" i="25"/>
  <c r="C257" i="25"/>
  <c r="D257" i="25"/>
  <c r="G257" i="25"/>
  <c r="J257" i="25"/>
  <c r="A259" i="25"/>
  <c r="H258" i="25"/>
  <c r="E258" i="25"/>
  <c r="B258" i="25"/>
  <c r="Q259" i="14"/>
  <c r="E259" i="14"/>
  <c r="A260" i="14"/>
  <c r="H259" i="14"/>
  <c r="K259" i="14"/>
  <c r="N259" i="14"/>
  <c r="B259" i="14"/>
  <c r="T258" i="14"/>
  <c r="S258" i="14"/>
  <c r="F258" i="14"/>
  <c r="M258" i="14"/>
  <c r="I258" i="14"/>
  <c r="D258" i="14"/>
  <c r="O258" i="14"/>
  <c r="P258" i="14"/>
  <c r="R258" i="14"/>
  <c r="C258" i="14"/>
  <c r="J258" i="14"/>
  <c r="L258" i="14"/>
  <c r="G258" i="14"/>
  <c r="D318" i="17"/>
  <c r="A319" i="17"/>
  <c r="B319" i="34"/>
  <c r="A320" i="34"/>
  <c r="E319" i="34"/>
  <c r="G318" i="34"/>
  <c r="F318" i="34"/>
  <c r="D318" i="34"/>
  <c r="C318" i="34"/>
  <c r="B255" i="3"/>
  <c r="E255" i="3"/>
  <c r="A256" i="3"/>
  <c r="H254" i="3"/>
  <c r="C254" i="3"/>
  <c r="D254" i="3"/>
  <c r="G254" i="3"/>
  <c r="F254" i="3"/>
  <c r="C248" i="2"/>
  <c r="G248" i="2"/>
  <c r="J248" i="2"/>
  <c r="I248" i="2"/>
  <c r="F248" i="2"/>
  <c r="D248" i="2"/>
  <c r="K248" i="2"/>
  <c r="H249" i="2"/>
  <c r="E249" i="2"/>
  <c r="B249" i="2"/>
  <c r="A250" i="2"/>
  <c r="F117" i="8"/>
  <c r="N117" i="8"/>
  <c r="C117" i="8"/>
  <c r="D117" i="8"/>
  <c r="I117" i="8"/>
  <c r="L117" i="8"/>
  <c r="M117" i="8"/>
  <c r="G117" i="8"/>
  <c r="J117" i="8"/>
  <c r="N118" i="12"/>
  <c r="B118" i="12"/>
  <c r="A119" i="12"/>
  <c r="H118" i="12"/>
  <c r="Q118" i="12"/>
  <c r="K118" i="12"/>
  <c r="E118" i="12"/>
  <c r="T117" i="12"/>
  <c r="R117" i="12"/>
  <c r="C117" i="12"/>
  <c r="F117" i="12"/>
  <c r="I117" i="12"/>
  <c r="P117" i="12"/>
  <c r="S117" i="12"/>
  <c r="D117" i="12"/>
  <c r="J117" i="12"/>
  <c r="O117" i="12"/>
  <c r="L117" i="12"/>
  <c r="M117" i="12"/>
  <c r="G117" i="12"/>
  <c r="D117" i="10"/>
  <c r="L117" i="10"/>
  <c r="F117" i="10"/>
  <c r="G117" i="10"/>
  <c r="J117" i="10"/>
  <c r="I117" i="10"/>
  <c r="M117" i="10"/>
  <c r="C117" i="10"/>
  <c r="N117" i="10"/>
  <c r="B118" i="5"/>
  <c r="E118" i="5"/>
  <c r="A119" i="5"/>
  <c r="H116" i="9"/>
  <c r="G116" i="9"/>
  <c r="F116" i="9"/>
  <c r="H117" i="5"/>
  <c r="F117" i="5"/>
  <c r="G117" i="5"/>
  <c r="D116" i="9"/>
  <c r="C116" i="9"/>
  <c r="B117" i="9"/>
  <c r="A118" i="9"/>
  <c r="E117" i="9"/>
  <c r="A119" i="10"/>
  <c r="H118" i="10"/>
  <c r="B118" i="10"/>
  <c r="E118" i="10"/>
  <c r="K118" i="10"/>
  <c r="D117" i="5"/>
  <c r="C117" i="5"/>
  <c r="K118" i="8"/>
  <c r="B118" i="8"/>
  <c r="E118" i="8"/>
  <c r="H118" i="8"/>
  <c r="A119" i="8"/>
  <c r="I243" i="32"/>
  <c r="F245" i="32"/>
  <c r="A246" i="32"/>
  <c r="B245" i="32"/>
  <c r="H244" i="32"/>
  <c r="G244" i="32"/>
  <c r="E244" i="32"/>
  <c r="C244" i="32"/>
  <c r="D244" i="32" s="1"/>
  <c r="AQ4" i="24"/>
  <c r="K14" i="24"/>
  <c r="CY569" i="24" l="1"/>
  <c r="CU569" i="24"/>
  <c r="CW569" i="24"/>
  <c r="CX569" i="24"/>
  <c r="CT569" i="24"/>
  <c r="CR571" i="24"/>
  <c r="CV571" i="24" s="1"/>
  <c r="CS570" i="24"/>
  <c r="CB635" i="24"/>
  <c r="CD635" i="24"/>
  <c r="CA635" i="24"/>
  <c r="CE635" i="24"/>
  <c r="CF635" i="24"/>
  <c r="BZ636" i="24"/>
  <c r="CC636" i="24"/>
  <c r="BY637" i="24"/>
  <c r="AU438" i="24"/>
  <c r="AO438" i="24"/>
  <c r="AH439" i="24"/>
  <c r="AI438" i="24"/>
  <c r="AR438" i="24"/>
  <c r="AX438" i="24"/>
  <c r="AL438" i="24"/>
  <c r="AN437" i="24"/>
  <c r="AM437" i="24"/>
  <c r="AS437" i="24"/>
  <c r="BA437" i="24"/>
  <c r="AP437" i="24"/>
  <c r="AJ437" i="24"/>
  <c r="AQ437" i="24"/>
  <c r="AT437" i="24"/>
  <c r="AV437" i="24"/>
  <c r="BD437" i="24"/>
  <c r="AK437" i="24"/>
  <c r="AW437" i="24"/>
  <c r="AY437" i="24"/>
  <c r="BE437" i="24"/>
  <c r="AZ437" i="24"/>
  <c r="BD15" i="24"/>
  <c r="BE15" i="24" s="1"/>
  <c r="DT14" i="24" s="1"/>
  <c r="BD16" i="24"/>
  <c r="BE16" i="24" s="1"/>
  <c r="DT15" i="24" s="1"/>
  <c r="BD17" i="24"/>
  <c r="BE17" i="24" s="1"/>
  <c r="DT16" i="24" s="1"/>
  <c r="BD18" i="24"/>
  <c r="BE18" i="24" s="1"/>
  <c r="DT17" i="24" s="1"/>
  <c r="BD19" i="24"/>
  <c r="BE19" i="24" s="1"/>
  <c r="DT18" i="24" s="1"/>
  <c r="BD20" i="24"/>
  <c r="BE20" i="24" s="1"/>
  <c r="DT19" i="24" s="1"/>
  <c r="BD21" i="24"/>
  <c r="BE21" i="24" s="1"/>
  <c r="DT20" i="24" s="1"/>
  <c r="BD22" i="24"/>
  <c r="BE22" i="24" s="1"/>
  <c r="DT21" i="24" s="1"/>
  <c r="BD23" i="24"/>
  <c r="BE23" i="24" s="1"/>
  <c r="DT22" i="24" s="1"/>
  <c r="BD24" i="24"/>
  <c r="BE24" i="24" s="1"/>
  <c r="DT23" i="24" s="1"/>
  <c r="BD25" i="24"/>
  <c r="BE25" i="24" s="1"/>
  <c r="DT24" i="24" s="1"/>
  <c r="BD26" i="24"/>
  <c r="BE26" i="24" s="1"/>
  <c r="DT25" i="24" s="1"/>
  <c r="BD27" i="24"/>
  <c r="BE27" i="24" s="1"/>
  <c r="DT26" i="24" s="1"/>
  <c r="BD28" i="24"/>
  <c r="BE28" i="24" s="1"/>
  <c r="DT27" i="24" s="1"/>
  <c r="BD29" i="24"/>
  <c r="BE29" i="24" s="1"/>
  <c r="DT28" i="24" s="1"/>
  <c r="BD30" i="24"/>
  <c r="BE30" i="24" s="1"/>
  <c r="DT29" i="24" s="1"/>
  <c r="BD31" i="24"/>
  <c r="BE31" i="24" s="1"/>
  <c r="DT30" i="24" s="1"/>
  <c r="BD32" i="24"/>
  <c r="BE32" i="24" s="1"/>
  <c r="DT31" i="24" s="1"/>
  <c r="BD33" i="24"/>
  <c r="BE33" i="24" s="1"/>
  <c r="DT32" i="24" s="1"/>
  <c r="BD34" i="24"/>
  <c r="BE34" i="24" s="1"/>
  <c r="DT33" i="24" s="1"/>
  <c r="BD35" i="24"/>
  <c r="BE35" i="24" s="1"/>
  <c r="DT34" i="24" s="1"/>
  <c r="BD36" i="24"/>
  <c r="BE36" i="24" s="1"/>
  <c r="DT35" i="24" s="1"/>
  <c r="BD37" i="24"/>
  <c r="BE37" i="24" s="1"/>
  <c r="DT36" i="24" s="1"/>
  <c r="BD38" i="24"/>
  <c r="BE38" i="24" s="1"/>
  <c r="DT37" i="24" s="1"/>
  <c r="BD39" i="24"/>
  <c r="BE39" i="24" s="1"/>
  <c r="BD40" i="24"/>
  <c r="BE40" i="24" s="1"/>
  <c r="BD41" i="24"/>
  <c r="BE41" i="24" s="1"/>
  <c r="BD42" i="24"/>
  <c r="BE42" i="24" s="1"/>
  <c r="BD43" i="24"/>
  <c r="BE43" i="24" s="1"/>
  <c r="BD44" i="24"/>
  <c r="BE44" i="24" s="1"/>
  <c r="BD45" i="24"/>
  <c r="BE45" i="24" s="1"/>
  <c r="BD46" i="24"/>
  <c r="BE46" i="24" s="1"/>
  <c r="BD47" i="24"/>
  <c r="BE47" i="24" s="1"/>
  <c r="BD48" i="24"/>
  <c r="BE48" i="24" s="1"/>
  <c r="BD49" i="24"/>
  <c r="BE49" i="24" s="1"/>
  <c r="BD50" i="24"/>
  <c r="BE50" i="24" s="1"/>
  <c r="BD51" i="24"/>
  <c r="BE51" i="24" s="1"/>
  <c r="BD52" i="24"/>
  <c r="BE52" i="24" s="1"/>
  <c r="BD53" i="24"/>
  <c r="BE53" i="24" s="1"/>
  <c r="BD54" i="24"/>
  <c r="BE54" i="24" s="1"/>
  <c r="BD55" i="24"/>
  <c r="BE55" i="24" s="1"/>
  <c r="BD56" i="24"/>
  <c r="BE56" i="24" s="1"/>
  <c r="BD57" i="24"/>
  <c r="BE57" i="24" s="1"/>
  <c r="BD58" i="24"/>
  <c r="BE58" i="24" s="1"/>
  <c r="BD59" i="24"/>
  <c r="BE59" i="24" s="1"/>
  <c r="BD60" i="24"/>
  <c r="BE60" i="24" s="1"/>
  <c r="BD61" i="24"/>
  <c r="BE61" i="24" s="1"/>
  <c r="BD62" i="24"/>
  <c r="BE62" i="24" s="1"/>
  <c r="BD63" i="24"/>
  <c r="BE63" i="24" s="1"/>
  <c r="BD64" i="24"/>
  <c r="BE64" i="24" s="1"/>
  <c r="BD65" i="24"/>
  <c r="BE65" i="24" s="1"/>
  <c r="BD66" i="24"/>
  <c r="BE66" i="24" s="1"/>
  <c r="BD67" i="24"/>
  <c r="BE67" i="24" s="1"/>
  <c r="BD68" i="24"/>
  <c r="BE68" i="24" s="1"/>
  <c r="BD69" i="24"/>
  <c r="BE69" i="24" s="1"/>
  <c r="BD70" i="24"/>
  <c r="BE70" i="24" s="1"/>
  <c r="BD71" i="24"/>
  <c r="BE71" i="24" s="1"/>
  <c r="BD72" i="24"/>
  <c r="BE72" i="24" s="1"/>
  <c r="BD73" i="24"/>
  <c r="BE73" i="24" s="1"/>
  <c r="BD74" i="24"/>
  <c r="BE74" i="24" s="1"/>
  <c r="BD75" i="24"/>
  <c r="BE75" i="24" s="1"/>
  <c r="BD76" i="24"/>
  <c r="BE76" i="24" s="1"/>
  <c r="BD77" i="24"/>
  <c r="BE77" i="24" s="1"/>
  <c r="BD78" i="24"/>
  <c r="BE78" i="24" s="1"/>
  <c r="BD79" i="24"/>
  <c r="BE79" i="24" s="1"/>
  <c r="BD80" i="24"/>
  <c r="BE80" i="24" s="1"/>
  <c r="BD81" i="24"/>
  <c r="BE81" i="24" s="1"/>
  <c r="BD82" i="24"/>
  <c r="BE82" i="24" s="1"/>
  <c r="BD83" i="24"/>
  <c r="BE83" i="24" s="1"/>
  <c r="E259" i="25"/>
  <c r="B259" i="25"/>
  <c r="A260" i="25"/>
  <c r="H259" i="25"/>
  <c r="I258" i="25"/>
  <c r="G258" i="25"/>
  <c r="C258" i="25"/>
  <c r="J258" i="25"/>
  <c r="D258" i="25"/>
  <c r="F258" i="25"/>
  <c r="K258" i="25"/>
  <c r="A379" i="26"/>
  <c r="B378" i="26"/>
  <c r="E378" i="26"/>
  <c r="C377" i="26"/>
  <c r="D377" i="26"/>
  <c r="H377" i="26"/>
  <c r="G377" i="26"/>
  <c r="F377" i="26"/>
  <c r="T259" i="14"/>
  <c r="I259" i="14"/>
  <c r="C259" i="14"/>
  <c r="O259" i="14"/>
  <c r="P259" i="14"/>
  <c r="L259" i="14"/>
  <c r="D259" i="14"/>
  <c r="M259" i="14"/>
  <c r="J259" i="14"/>
  <c r="R259" i="14"/>
  <c r="F259" i="14"/>
  <c r="S259" i="14"/>
  <c r="G259" i="14"/>
  <c r="B260" i="14"/>
  <c r="H260" i="14"/>
  <c r="K260" i="14"/>
  <c r="A261" i="14"/>
  <c r="Q260" i="14"/>
  <c r="N260" i="14"/>
  <c r="E260" i="14"/>
  <c r="D319" i="17"/>
  <c r="A320" i="17"/>
  <c r="E320" i="34"/>
  <c r="A321" i="34"/>
  <c r="B320" i="34"/>
  <c r="C319" i="34"/>
  <c r="G319" i="34"/>
  <c r="F319" i="34"/>
  <c r="D319" i="34"/>
  <c r="A257" i="3"/>
  <c r="B256" i="3"/>
  <c r="E256" i="3"/>
  <c r="G255" i="3"/>
  <c r="F255" i="3"/>
  <c r="H255" i="3"/>
  <c r="D255" i="3"/>
  <c r="C255" i="3"/>
  <c r="E250" i="2"/>
  <c r="B250" i="2"/>
  <c r="A251" i="2"/>
  <c r="H250" i="2"/>
  <c r="K249" i="2"/>
  <c r="F249" i="2"/>
  <c r="J249" i="2"/>
  <c r="I249" i="2"/>
  <c r="D249" i="2"/>
  <c r="G249" i="2"/>
  <c r="C249" i="2"/>
  <c r="G118" i="8"/>
  <c r="I118" i="8"/>
  <c r="F118" i="8"/>
  <c r="D118" i="8"/>
  <c r="J118" i="8"/>
  <c r="N118" i="8"/>
  <c r="C118" i="8"/>
  <c r="M118" i="8"/>
  <c r="L118" i="8"/>
  <c r="G117" i="9"/>
  <c r="H117" i="9"/>
  <c r="F117" i="9"/>
  <c r="B118" i="9"/>
  <c r="A119" i="9"/>
  <c r="E118" i="9"/>
  <c r="D117" i="9"/>
  <c r="C117" i="9"/>
  <c r="T118" i="12"/>
  <c r="J118" i="12"/>
  <c r="I118" i="12"/>
  <c r="L118" i="12"/>
  <c r="M118" i="12"/>
  <c r="P118" i="12"/>
  <c r="S118" i="12"/>
  <c r="R118" i="12"/>
  <c r="F118" i="12"/>
  <c r="C118" i="12"/>
  <c r="O118" i="12"/>
  <c r="D118" i="12"/>
  <c r="G118" i="12"/>
  <c r="G118" i="5"/>
  <c r="H118" i="5"/>
  <c r="F118" i="5"/>
  <c r="C118" i="5"/>
  <c r="D118" i="5"/>
  <c r="N118" i="10"/>
  <c r="C118" i="10"/>
  <c r="J118" i="10"/>
  <c r="D118" i="10"/>
  <c r="L118" i="10"/>
  <c r="F118" i="10"/>
  <c r="G118" i="10"/>
  <c r="I118" i="10"/>
  <c r="M118" i="10"/>
  <c r="N119" i="12"/>
  <c r="K119" i="12"/>
  <c r="Q119" i="12"/>
  <c r="E119" i="12"/>
  <c r="B119" i="12"/>
  <c r="H119" i="12"/>
  <c r="A120" i="12"/>
  <c r="A120" i="8"/>
  <c r="H119" i="8"/>
  <c r="B119" i="8"/>
  <c r="E119" i="8"/>
  <c r="K119" i="8"/>
  <c r="B119" i="10"/>
  <c r="A120" i="10"/>
  <c r="K119" i="10"/>
  <c r="E119" i="10"/>
  <c r="H119" i="10"/>
  <c r="B119" i="5"/>
  <c r="A120" i="5"/>
  <c r="E119" i="5"/>
  <c r="I244" i="32"/>
  <c r="E245" i="32"/>
  <c r="C245" i="32"/>
  <c r="D245" i="32" s="1"/>
  <c r="A247" i="32"/>
  <c r="F246" i="32"/>
  <c r="B246" i="32"/>
  <c r="H245" i="32"/>
  <c r="G245" i="32"/>
  <c r="DT81" i="24"/>
  <c r="DT78" i="24"/>
  <c r="DT79" i="24"/>
  <c r="DT76" i="24"/>
  <c r="DT77" i="24"/>
  <c r="DT53" i="24"/>
  <c r="DT75" i="24"/>
  <c r="BD14" i="24"/>
  <c r="BE14" i="24" s="1"/>
  <c r="DT13" i="24" s="1"/>
  <c r="DT44" i="24"/>
  <c r="DT41" i="24"/>
  <c r="DT43" i="24"/>
  <c r="DT74" i="24"/>
  <c r="DT69" i="24"/>
  <c r="DT51" i="24"/>
  <c r="DT46" i="24"/>
  <c r="DT62" i="24"/>
  <c r="DT40" i="24"/>
  <c r="DT52" i="24"/>
  <c r="DT65" i="24"/>
  <c r="DT58" i="24"/>
  <c r="DT50" i="24"/>
  <c r="DT54" i="24"/>
  <c r="DT55" i="24"/>
  <c r="DT39" i="24"/>
  <c r="DT59" i="24"/>
  <c r="DT63" i="24"/>
  <c r="DT71" i="24"/>
  <c r="DT61" i="24"/>
  <c r="DT72" i="24"/>
  <c r="DT38" i="24"/>
  <c r="DT49" i="24"/>
  <c r="DT66" i="24"/>
  <c r="DT57" i="24"/>
  <c r="DT45" i="24"/>
  <c r="DT73" i="24"/>
  <c r="DT64" i="24"/>
  <c r="DT68" i="24"/>
  <c r="DT56" i="24"/>
  <c r="DT48" i="24"/>
  <c r="DT47" i="24"/>
  <c r="DT60" i="24"/>
  <c r="DT70" i="24"/>
  <c r="DT42" i="24"/>
  <c r="DT67" i="24"/>
  <c r="H14" i="24"/>
  <c r="CW570" i="24" l="1"/>
  <c r="CU570" i="24"/>
  <c r="CT570" i="24"/>
  <c r="CX570" i="24"/>
  <c r="CY570" i="24"/>
  <c r="CR572" i="24"/>
  <c r="CV572" i="24" s="1"/>
  <c r="CS571" i="24"/>
  <c r="CB636" i="24"/>
  <c r="CD636" i="24"/>
  <c r="CF636" i="24"/>
  <c r="CE636" i="24"/>
  <c r="CA636" i="24"/>
  <c r="BY638" i="24"/>
  <c r="CC637" i="24"/>
  <c r="BZ637" i="24"/>
  <c r="AT438" i="24"/>
  <c r="BD438" i="24"/>
  <c r="AV438" i="24"/>
  <c r="AW438" i="24"/>
  <c r="AY438" i="24"/>
  <c r="AZ438" i="24"/>
  <c r="BE438" i="24"/>
  <c r="AP438" i="24"/>
  <c r="BA438" i="24"/>
  <c r="AM438" i="24"/>
  <c r="AJ438" i="24"/>
  <c r="AK438" i="24"/>
  <c r="AQ438" i="24"/>
  <c r="AS438" i="24"/>
  <c r="AN438" i="24"/>
  <c r="AI439" i="24"/>
  <c r="AR439" i="24"/>
  <c r="AL439" i="24"/>
  <c r="AO439" i="24"/>
  <c r="AU439" i="24"/>
  <c r="AX439" i="24"/>
  <c r="AH440" i="24"/>
  <c r="H378" i="26"/>
  <c r="C378" i="26"/>
  <c r="D378" i="26"/>
  <c r="F378" i="26"/>
  <c r="G378" i="26"/>
  <c r="E379" i="26"/>
  <c r="B379" i="26"/>
  <c r="A380" i="26"/>
  <c r="H260" i="25"/>
  <c r="A261" i="25"/>
  <c r="B260" i="25"/>
  <c r="E260" i="25"/>
  <c r="J259" i="25"/>
  <c r="F259" i="25"/>
  <c r="I259" i="25"/>
  <c r="C259" i="25"/>
  <c r="D259" i="25"/>
  <c r="G259" i="25"/>
  <c r="K259" i="25"/>
  <c r="Q261" i="14"/>
  <c r="B261" i="14"/>
  <c r="K261" i="14"/>
  <c r="A262" i="14"/>
  <c r="N261" i="14"/>
  <c r="E261" i="14"/>
  <c r="H261" i="14"/>
  <c r="T260" i="14"/>
  <c r="J260" i="14"/>
  <c r="C260" i="14"/>
  <c r="I260" i="14"/>
  <c r="O260" i="14"/>
  <c r="P260" i="14"/>
  <c r="D260" i="14"/>
  <c r="F260" i="14"/>
  <c r="S260" i="14"/>
  <c r="G260" i="14"/>
  <c r="L260" i="14"/>
  <c r="R260" i="14"/>
  <c r="M260" i="14"/>
  <c r="D320" i="17"/>
  <c r="A321" i="17"/>
  <c r="G320" i="34"/>
  <c r="F320" i="34"/>
  <c r="D320" i="34"/>
  <c r="C320" i="34"/>
  <c r="B321" i="34"/>
  <c r="E321" i="34"/>
  <c r="A322" i="34"/>
  <c r="G256" i="3"/>
  <c r="F256" i="3"/>
  <c r="D256" i="3"/>
  <c r="C256" i="3"/>
  <c r="H256" i="3"/>
  <c r="E257" i="3"/>
  <c r="A258" i="3"/>
  <c r="B257" i="3"/>
  <c r="B251" i="2"/>
  <c r="H251" i="2"/>
  <c r="A252" i="2"/>
  <c r="E251" i="2"/>
  <c r="D250" i="2"/>
  <c r="K250" i="2"/>
  <c r="C250" i="2"/>
  <c r="G250" i="2"/>
  <c r="I250" i="2"/>
  <c r="F250" i="2"/>
  <c r="J250" i="2"/>
  <c r="E120" i="5"/>
  <c r="B120" i="5"/>
  <c r="A121" i="5"/>
  <c r="D119" i="5"/>
  <c r="C119" i="5"/>
  <c r="K120" i="10"/>
  <c r="A121" i="10"/>
  <c r="E120" i="10"/>
  <c r="H120" i="10"/>
  <c r="B120" i="10"/>
  <c r="C119" i="10"/>
  <c r="F119" i="10"/>
  <c r="G119" i="10"/>
  <c r="M119" i="10"/>
  <c r="D119" i="10"/>
  <c r="N119" i="10"/>
  <c r="L119" i="10"/>
  <c r="I119" i="10"/>
  <c r="J119" i="10"/>
  <c r="C118" i="9"/>
  <c r="D118" i="9"/>
  <c r="G119" i="5"/>
  <c r="F119" i="5"/>
  <c r="H119" i="5"/>
  <c r="G119" i="8"/>
  <c r="C119" i="8"/>
  <c r="D119" i="8"/>
  <c r="M119" i="8"/>
  <c r="I119" i="8"/>
  <c r="J119" i="8"/>
  <c r="N119" i="8"/>
  <c r="L119" i="8"/>
  <c r="F119" i="8"/>
  <c r="T119" i="12"/>
  <c r="P119" i="12"/>
  <c r="F119" i="12"/>
  <c r="I119" i="12"/>
  <c r="G119" i="12"/>
  <c r="S119" i="12"/>
  <c r="R119" i="12"/>
  <c r="J119" i="12"/>
  <c r="M119" i="12"/>
  <c r="C119" i="12"/>
  <c r="D119" i="12"/>
  <c r="O119" i="12"/>
  <c r="L119" i="12"/>
  <c r="A121" i="8"/>
  <c r="K120" i="8"/>
  <c r="H120" i="8"/>
  <c r="B120" i="8"/>
  <c r="E120" i="8"/>
  <c r="H118" i="9"/>
  <c r="F118" i="9"/>
  <c r="G118" i="9"/>
  <c r="E119" i="9"/>
  <c r="A120" i="9"/>
  <c r="B119" i="9"/>
  <c r="K120" i="12"/>
  <c r="N120" i="12"/>
  <c r="A121" i="12"/>
  <c r="E120" i="12"/>
  <c r="Q120" i="12"/>
  <c r="H120" i="12"/>
  <c r="B120" i="12"/>
  <c r="I245" i="32"/>
  <c r="H246" i="32"/>
  <c r="G246" i="32"/>
  <c r="F247" i="32"/>
  <c r="A248" i="32"/>
  <c r="B247" i="32"/>
  <c r="C246" i="32"/>
  <c r="D246" i="32" s="1"/>
  <c r="E246" i="32"/>
  <c r="DX28" i="24"/>
  <c r="EB28" i="24" s="1"/>
  <c r="DT80" i="24"/>
  <c r="DX80" i="24" s="1"/>
  <c r="EB80" i="24" s="1"/>
  <c r="DX79" i="24"/>
  <c r="EB79" i="24" s="1"/>
  <c r="DX78" i="24"/>
  <c r="EB78" i="24" s="1"/>
  <c r="DX40" i="24"/>
  <c r="EB40" i="24" s="1"/>
  <c r="DX18" i="24"/>
  <c r="EB18" i="24" s="1"/>
  <c r="DX35" i="24"/>
  <c r="EB35" i="24" s="1"/>
  <c r="DX65" i="24"/>
  <c r="EB65" i="24" s="1"/>
  <c r="H5" i="24"/>
  <c r="DX19" i="24"/>
  <c r="EB19" i="24" s="1"/>
  <c r="DX43" i="24"/>
  <c r="EB43" i="24" s="1"/>
  <c r="DX77" i="24"/>
  <c r="EB77" i="24" s="1"/>
  <c r="DX72" i="24"/>
  <c r="EB72" i="24" s="1"/>
  <c r="DX70" i="24"/>
  <c r="EB70" i="24" s="1"/>
  <c r="DX23" i="24"/>
  <c r="EB23" i="24" s="1"/>
  <c r="DX56" i="24"/>
  <c r="EB56" i="24" s="1"/>
  <c r="DX14" i="24"/>
  <c r="EB14" i="24" s="1"/>
  <c r="DX50" i="24"/>
  <c r="EB50" i="24" s="1"/>
  <c r="DX69" i="24"/>
  <c r="EB69" i="24" s="1"/>
  <c r="DX58" i="24"/>
  <c r="EB58" i="24" s="1"/>
  <c r="DX27" i="24"/>
  <c r="EB27" i="24" s="1"/>
  <c r="DX57" i="24"/>
  <c r="EB57" i="24" s="1"/>
  <c r="DX47" i="24"/>
  <c r="EB47" i="24" s="1"/>
  <c r="DX16" i="24"/>
  <c r="EB16" i="24" s="1"/>
  <c r="DX29" i="24"/>
  <c r="EB29" i="24" s="1"/>
  <c r="DX66" i="24"/>
  <c r="EB66" i="24" s="1"/>
  <c r="DX36" i="24"/>
  <c r="EB36" i="24" s="1"/>
  <c r="DX61" i="24"/>
  <c r="EB61" i="24" s="1"/>
  <c r="DX34" i="24"/>
  <c r="EB34" i="24" s="1"/>
  <c r="DX71" i="24"/>
  <c r="EB71" i="24" s="1"/>
  <c r="DX48" i="24"/>
  <c r="EB48" i="24" s="1"/>
  <c r="DX62" i="24"/>
  <c r="EB62" i="24" s="1"/>
  <c r="DX24" i="24"/>
  <c r="EB24" i="24" s="1"/>
  <c r="DX74" i="24"/>
  <c r="EB74" i="24" s="1"/>
  <c r="DX73" i="24"/>
  <c r="EB73" i="24" s="1"/>
  <c r="DX21" i="24"/>
  <c r="EB21" i="24" s="1"/>
  <c r="DX67" i="24"/>
  <c r="EB67" i="24" s="1"/>
  <c r="DX51" i="24"/>
  <c r="EB51" i="24" s="1"/>
  <c r="DX46" i="24"/>
  <c r="EB46" i="24" s="1"/>
  <c r="DX22" i="24"/>
  <c r="EB22" i="24" s="1"/>
  <c r="DX17" i="24"/>
  <c r="EB17" i="24" s="1"/>
  <c r="DX41" i="24"/>
  <c r="EB41" i="24" s="1"/>
  <c r="DX26" i="24"/>
  <c r="EB26" i="24" s="1"/>
  <c r="DX59" i="24"/>
  <c r="EB59" i="24" s="1"/>
  <c r="DX75" i="24"/>
  <c r="EB75" i="24" s="1"/>
  <c r="DX64" i="24"/>
  <c r="EB64" i="24" s="1"/>
  <c r="DX68" i="24"/>
  <c r="EB68" i="24" s="1"/>
  <c r="DX76" i="24"/>
  <c r="EB76" i="24" s="1"/>
  <c r="DX37" i="24"/>
  <c r="EB37" i="24" s="1"/>
  <c r="DX30" i="24"/>
  <c r="EB30" i="24" s="1"/>
  <c r="DX38" i="24"/>
  <c r="EB38" i="24" s="1"/>
  <c r="DX60" i="24"/>
  <c r="EB60" i="24" s="1"/>
  <c r="DX52" i="24"/>
  <c r="EB52" i="24" s="1"/>
  <c r="DX32" i="24"/>
  <c r="EB32" i="24" s="1"/>
  <c r="DX44" i="24"/>
  <c r="EB44" i="24" s="1"/>
  <c r="DX10" i="24"/>
  <c r="DX45" i="24"/>
  <c r="EB45" i="24" s="1"/>
  <c r="DX54" i="24"/>
  <c r="EB54" i="24" s="1"/>
  <c r="E14" i="24"/>
  <c r="DX33" i="24"/>
  <c r="EB33" i="24" s="1"/>
  <c r="DX42" i="24"/>
  <c r="EB42" i="24" s="1"/>
  <c r="DX31" i="24"/>
  <c r="EB31" i="24" s="1"/>
  <c r="DX20" i="24"/>
  <c r="EB20" i="24" s="1"/>
  <c r="DX55" i="24"/>
  <c r="EB55" i="24" s="1"/>
  <c r="DX39" i="24"/>
  <c r="EB39" i="24" s="1"/>
  <c r="DX15" i="24"/>
  <c r="EB15" i="24" s="1"/>
  <c r="DX49" i="24"/>
  <c r="EB49" i="24" s="1"/>
  <c r="DX53" i="24"/>
  <c r="EB53" i="24" s="1"/>
  <c r="DX63" i="24"/>
  <c r="EB63" i="24" s="1"/>
  <c r="DX25" i="24"/>
  <c r="EB25" i="24" s="1"/>
  <c r="CW571" i="24" l="1"/>
  <c r="CX571" i="24"/>
  <c r="CY571" i="24"/>
  <c r="CT571" i="24"/>
  <c r="CU571" i="24"/>
  <c r="CR573" i="24"/>
  <c r="CV573" i="24" s="1"/>
  <c r="CS572" i="24"/>
  <c r="CA637" i="24"/>
  <c r="CB637" i="24"/>
  <c r="CF637" i="24"/>
  <c r="CD637" i="24"/>
  <c r="CE637" i="24"/>
  <c r="CC638" i="24"/>
  <c r="BZ638" i="24"/>
  <c r="BY639" i="24"/>
  <c r="AI440" i="24"/>
  <c r="AR440" i="24"/>
  <c r="AX440" i="24"/>
  <c r="AU440" i="24"/>
  <c r="AL440" i="24"/>
  <c r="AO440" i="24"/>
  <c r="AH441" i="24"/>
  <c r="AP439" i="24"/>
  <c r="AM439" i="24"/>
  <c r="AS439" i="24"/>
  <c r="BD439" i="24"/>
  <c r="AT439" i="24"/>
  <c r="AK439" i="24"/>
  <c r="BE439" i="24"/>
  <c r="AV439" i="24"/>
  <c r="AJ439" i="24"/>
  <c r="AW439" i="24"/>
  <c r="AY439" i="24"/>
  <c r="AZ439" i="24"/>
  <c r="BA439" i="24"/>
  <c r="AN439" i="24"/>
  <c r="AQ439" i="24"/>
  <c r="D260" i="25"/>
  <c r="G260" i="25"/>
  <c r="I260" i="25"/>
  <c r="K260" i="25"/>
  <c r="J260" i="25"/>
  <c r="F260" i="25"/>
  <c r="C260" i="25"/>
  <c r="B261" i="25"/>
  <c r="E261" i="25"/>
  <c r="H261" i="25"/>
  <c r="A262" i="25"/>
  <c r="A381" i="26"/>
  <c r="B380" i="26"/>
  <c r="E380" i="26"/>
  <c r="C379" i="26"/>
  <c r="H379" i="26"/>
  <c r="F379" i="26"/>
  <c r="D379" i="26"/>
  <c r="G379" i="26"/>
  <c r="B262" i="14"/>
  <c r="N262" i="14"/>
  <c r="K262" i="14"/>
  <c r="E262" i="14"/>
  <c r="H262" i="14"/>
  <c r="A263" i="14"/>
  <c r="Q262" i="14"/>
  <c r="T261" i="14"/>
  <c r="M261" i="14"/>
  <c r="G261" i="14"/>
  <c r="O261" i="14"/>
  <c r="C261" i="14"/>
  <c r="L261" i="14"/>
  <c r="S261" i="14"/>
  <c r="J261" i="14"/>
  <c r="R261" i="14"/>
  <c r="F261" i="14"/>
  <c r="P261" i="14"/>
  <c r="I261" i="14"/>
  <c r="D261" i="14"/>
  <c r="D321" i="17"/>
  <c r="A322" i="17"/>
  <c r="F321" i="34"/>
  <c r="D321" i="34"/>
  <c r="G321" i="34"/>
  <c r="C321" i="34"/>
  <c r="A323" i="34"/>
  <c r="E322" i="34"/>
  <c r="B322" i="34"/>
  <c r="E258" i="3"/>
  <c r="A259" i="3"/>
  <c r="B258" i="3"/>
  <c r="H257" i="3"/>
  <c r="C257" i="3"/>
  <c r="D257" i="3"/>
  <c r="G257" i="3"/>
  <c r="F257" i="3"/>
  <c r="E252" i="2"/>
  <c r="B252" i="2"/>
  <c r="H252" i="2"/>
  <c r="A253" i="2"/>
  <c r="J251" i="2"/>
  <c r="I251" i="2"/>
  <c r="G251" i="2"/>
  <c r="K251" i="2"/>
  <c r="F251" i="2"/>
  <c r="C251" i="2"/>
  <c r="D251" i="2"/>
  <c r="F119" i="9"/>
  <c r="G119" i="9"/>
  <c r="H119" i="9"/>
  <c r="K121" i="8"/>
  <c r="H121" i="8"/>
  <c r="A122" i="8"/>
  <c r="E121" i="8"/>
  <c r="B121" i="8"/>
  <c r="D119" i="9"/>
  <c r="C119" i="9"/>
  <c r="E120" i="9"/>
  <c r="B120" i="9"/>
  <c r="A121" i="9"/>
  <c r="J120" i="10"/>
  <c r="L120" i="10"/>
  <c r="F120" i="10"/>
  <c r="M120" i="10"/>
  <c r="N120" i="10"/>
  <c r="D120" i="10"/>
  <c r="I120" i="10"/>
  <c r="G120" i="10"/>
  <c r="C120" i="10"/>
  <c r="E121" i="12"/>
  <c r="H121" i="12"/>
  <c r="N121" i="12"/>
  <c r="A122" i="12"/>
  <c r="Q121" i="12"/>
  <c r="K121" i="12"/>
  <c r="B121" i="12"/>
  <c r="K121" i="10"/>
  <c r="E121" i="10"/>
  <c r="H121" i="10"/>
  <c r="B121" i="10"/>
  <c r="A122" i="10"/>
  <c r="I120" i="8"/>
  <c r="M120" i="8"/>
  <c r="J120" i="8"/>
  <c r="C120" i="8"/>
  <c r="L120" i="8"/>
  <c r="N120" i="8"/>
  <c r="G120" i="8"/>
  <c r="D120" i="8"/>
  <c r="F120" i="8"/>
  <c r="E121" i="5"/>
  <c r="B121" i="5"/>
  <c r="A122" i="5"/>
  <c r="T120" i="12"/>
  <c r="J120" i="12"/>
  <c r="C120" i="12"/>
  <c r="D120" i="12"/>
  <c r="R120" i="12"/>
  <c r="P120" i="12"/>
  <c r="O120" i="12"/>
  <c r="G120" i="12"/>
  <c r="S120" i="12"/>
  <c r="F120" i="12"/>
  <c r="I120" i="12"/>
  <c r="L120" i="12"/>
  <c r="M120" i="12"/>
  <c r="D120" i="5"/>
  <c r="C120" i="5"/>
  <c r="H120" i="5"/>
  <c r="G120" i="5"/>
  <c r="F120" i="5"/>
  <c r="I246" i="32"/>
  <c r="E247" i="32"/>
  <c r="C247" i="32"/>
  <c r="D247" i="32" s="1"/>
  <c r="G247" i="32"/>
  <c r="H247" i="32"/>
  <c r="A249" i="32"/>
  <c r="F248" i="32"/>
  <c r="B248" i="32"/>
  <c r="DX81" i="24"/>
  <c r="EB81" i="24" s="1"/>
  <c r="EF81" i="24" s="1"/>
  <c r="EF80" i="24"/>
  <c r="EN80" i="24" s="1"/>
  <c r="EF79" i="24"/>
  <c r="EF78" i="24"/>
  <c r="EF77" i="24"/>
  <c r="EN77" i="24" s="1"/>
  <c r="EF76" i="24"/>
  <c r="EN76" i="24" s="1"/>
  <c r="B14" i="24"/>
  <c r="EF75" i="24"/>
  <c r="EN75" i="24" s="1"/>
  <c r="EF70" i="24"/>
  <c r="EN70" i="24" s="1"/>
  <c r="EF47" i="24"/>
  <c r="EN47" i="24" s="1"/>
  <c r="EF65" i="24"/>
  <c r="EN65" i="24" s="1"/>
  <c r="EF73" i="24"/>
  <c r="EN73" i="24" s="1"/>
  <c r="EF72" i="24"/>
  <c r="EN72" i="24" s="1"/>
  <c r="EF52" i="24"/>
  <c r="EN52" i="24" s="1"/>
  <c r="EF53" i="24"/>
  <c r="EN53" i="24" s="1"/>
  <c r="EF61" i="24"/>
  <c r="EN61" i="24" s="1"/>
  <c r="EF35" i="24"/>
  <c r="EN35" i="24" s="1"/>
  <c r="EF45" i="24"/>
  <c r="EN45" i="24" s="1"/>
  <c r="EF49" i="24"/>
  <c r="EN49" i="24" s="1"/>
  <c r="EF44" i="24"/>
  <c r="EN44" i="24" s="1"/>
  <c r="EF55" i="24"/>
  <c r="EN55" i="24" s="1"/>
  <c r="EF34" i="24"/>
  <c r="EN34" i="24" s="1"/>
  <c r="EF71" i="24"/>
  <c r="EN71" i="24" s="1"/>
  <c r="EF56" i="24"/>
  <c r="EN56" i="24" s="1"/>
  <c r="EF24" i="24"/>
  <c r="EN24" i="24" s="1"/>
  <c r="EF31" i="24"/>
  <c r="EN31" i="24" s="1"/>
  <c r="EF59" i="24"/>
  <c r="EN59" i="24" s="1"/>
  <c r="EF33" i="24"/>
  <c r="EN33" i="24" s="1"/>
  <c r="EF64" i="24"/>
  <c r="EN64" i="24" s="1"/>
  <c r="EF57" i="24"/>
  <c r="EN57" i="24" s="1"/>
  <c r="EF29" i="24"/>
  <c r="EN29" i="24" s="1"/>
  <c r="EF15" i="24"/>
  <c r="EN15" i="24" s="1"/>
  <c r="EF39" i="24"/>
  <c r="EN39" i="24" s="1"/>
  <c r="EF36" i="24"/>
  <c r="EN36" i="24" s="1"/>
  <c r="EF16" i="24"/>
  <c r="EN16" i="24" s="1"/>
  <c r="EF48" i="24"/>
  <c r="EN48" i="24" s="1"/>
  <c r="EF23" i="24"/>
  <c r="EN23" i="24" s="1"/>
  <c r="EF20" i="24"/>
  <c r="EN20" i="24" s="1"/>
  <c r="EF68" i="24"/>
  <c r="EN68" i="24" s="1"/>
  <c r="EF54" i="24"/>
  <c r="EN54" i="24" s="1"/>
  <c r="EF74" i="24"/>
  <c r="EN74" i="24" s="1"/>
  <c r="EF67" i="24"/>
  <c r="EN67" i="24" s="1"/>
  <c r="EF28" i="24"/>
  <c r="EN28" i="24" s="1"/>
  <c r="EF21" i="24"/>
  <c r="EN21" i="24" s="1"/>
  <c r="EF18" i="24"/>
  <c r="EN18" i="24" s="1"/>
  <c r="EF32" i="24"/>
  <c r="EN32" i="24" s="1"/>
  <c r="EF50" i="24"/>
  <c r="EN50" i="24" s="1"/>
  <c r="EF40" i="24"/>
  <c r="EN40" i="24" s="1"/>
  <c r="EF38" i="24"/>
  <c r="EN38" i="24" s="1"/>
  <c r="EF42" i="24"/>
  <c r="EN42" i="24" s="1"/>
  <c r="EF41" i="24"/>
  <c r="EN41" i="24" s="1"/>
  <c r="EF17" i="24"/>
  <c r="EN17" i="24" s="1"/>
  <c r="EF37" i="24"/>
  <c r="EN37" i="24" s="1"/>
  <c r="EF19" i="24"/>
  <c r="EN19" i="24" s="1"/>
  <c r="EF63" i="24"/>
  <c r="EN63" i="24" s="1"/>
  <c r="EF22" i="24"/>
  <c r="EN22" i="24" s="1"/>
  <c r="EF43" i="24"/>
  <c r="EN43" i="24" s="1"/>
  <c r="EF27" i="24"/>
  <c r="EN27" i="24" s="1"/>
  <c r="EF62" i="24"/>
  <c r="EN62" i="24" s="1"/>
  <c r="EF60" i="24"/>
  <c r="EN60" i="24" s="1"/>
  <c r="EF30" i="24"/>
  <c r="EN30" i="24" s="1"/>
  <c r="EF25" i="24"/>
  <c r="EN25" i="24" s="1"/>
  <c r="EF58" i="24"/>
  <c r="EN58" i="24" s="1"/>
  <c r="EF69" i="24"/>
  <c r="EN69" i="24" s="1"/>
  <c r="EF26" i="24"/>
  <c r="EN26" i="24" s="1"/>
  <c r="EF66" i="24"/>
  <c r="EN66" i="24" s="1"/>
  <c r="EF51" i="24"/>
  <c r="EN51" i="24" s="1"/>
  <c r="EF46" i="24"/>
  <c r="EN46" i="24" s="1"/>
  <c r="CU572" i="24" l="1"/>
  <c r="CX572" i="24"/>
  <c r="CY572" i="24"/>
  <c r="CT572" i="24"/>
  <c r="CW572" i="24"/>
  <c r="CS573" i="24"/>
  <c r="CR574" i="24"/>
  <c r="CV574" i="24" s="1"/>
  <c r="BZ639" i="24"/>
  <c r="CC639" i="24"/>
  <c r="BY640" i="24"/>
  <c r="CE638" i="24"/>
  <c r="CA638" i="24"/>
  <c r="CD638" i="24"/>
  <c r="CB638" i="24"/>
  <c r="CF638" i="24"/>
  <c r="AU441" i="24"/>
  <c r="AR441" i="24"/>
  <c r="AX441" i="24"/>
  <c r="AL441" i="24"/>
  <c r="AO441" i="24"/>
  <c r="AH442" i="24"/>
  <c r="AI441" i="24"/>
  <c r="AN440" i="24"/>
  <c r="AP440" i="24"/>
  <c r="BE440" i="24"/>
  <c r="AM440" i="24"/>
  <c r="AK440" i="24"/>
  <c r="AJ440" i="24"/>
  <c r="AT440" i="24"/>
  <c r="AY440" i="24"/>
  <c r="AW440" i="24"/>
  <c r="BD440" i="24"/>
  <c r="AZ440" i="24"/>
  <c r="AS440" i="24"/>
  <c r="AQ440" i="24"/>
  <c r="BA440" i="24"/>
  <c r="AV440" i="24"/>
  <c r="C380" i="26"/>
  <c r="G380" i="26"/>
  <c r="H380" i="26"/>
  <c r="D380" i="26"/>
  <c r="F380" i="26"/>
  <c r="H262" i="25"/>
  <c r="B262" i="25"/>
  <c r="E262" i="25"/>
  <c r="A263" i="25"/>
  <c r="E381" i="26"/>
  <c r="B381" i="26"/>
  <c r="A382" i="26"/>
  <c r="G261" i="25"/>
  <c r="I261" i="25"/>
  <c r="C261" i="25"/>
  <c r="J261" i="25"/>
  <c r="F261" i="25"/>
  <c r="D261" i="25"/>
  <c r="K261" i="25"/>
  <c r="E263" i="14"/>
  <c r="N263" i="14"/>
  <c r="Q263" i="14"/>
  <c r="K263" i="14"/>
  <c r="H263" i="14"/>
  <c r="A264" i="14"/>
  <c r="B263" i="14"/>
  <c r="T262" i="14"/>
  <c r="P262" i="14"/>
  <c r="D262" i="14"/>
  <c r="L262" i="14"/>
  <c r="C262" i="14"/>
  <c r="M262" i="14"/>
  <c r="F262" i="14"/>
  <c r="O262" i="14"/>
  <c r="G262" i="14"/>
  <c r="S262" i="14"/>
  <c r="R262" i="14"/>
  <c r="I262" i="14"/>
  <c r="J262" i="14"/>
  <c r="D322" i="17"/>
  <c r="A323" i="17"/>
  <c r="A324" i="34"/>
  <c r="B323" i="34"/>
  <c r="E323" i="34"/>
  <c r="F322" i="34"/>
  <c r="G322" i="34"/>
  <c r="D322" i="34"/>
  <c r="C322" i="34"/>
  <c r="C258" i="3"/>
  <c r="D258" i="3"/>
  <c r="H258" i="3"/>
  <c r="B259" i="3"/>
  <c r="E259" i="3"/>
  <c r="A260" i="3"/>
  <c r="F258" i="3"/>
  <c r="G258" i="3"/>
  <c r="EF85" i="24"/>
  <c r="EN85" i="24" s="1"/>
  <c r="E253" i="2"/>
  <c r="B253" i="2"/>
  <c r="H253" i="2"/>
  <c r="A254" i="2"/>
  <c r="F252" i="2"/>
  <c r="C252" i="2"/>
  <c r="K252" i="2"/>
  <c r="J252" i="2"/>
  <c r="G252" i="2"/>
  <c r="D252" i="2"/>
  <c r="I252" i="2"/>
  <c r="Q122" i="12"/>
  <c r="A123" i="12"/>
  <c r="H122" i="12"/>
  <c r="K122" i="12"/>
  <c r="E122" i="12"/>
  <c r="N122" i="12"/>
  <c r="B122" i="12"/>
  <c r="G121" i="5"/>
  <c r="H121" i="5"/>
  <c r="F121" i="5"/>
  <c r="D120" i="9"/>
  <c r="C120" i="9"/>
  <c r="F120" i="9"/>
  <c r="H120" i="9"/>
  <c r="G120" i="9"/>
  <c r="T121" i="12"/>
  <c r="C121" i="12"/>
  <c r="R121" i="12"/>
  <c r="F121" i="12"/>
  <c r="G121" i="12"/>
  <c r="L121" i="12"/>
  <c r="J121" i="12"/>
  <c r="S121" i="12"/>
  <c r="D121" i="12"/>
  <c r="O121" i="12"/>
  <c r="I121" i="12"/>
  <c r="M121" i="12"/>
  <c r="P121" i="12"/>
  <c r="C121" i="8"/>
  <c r="D121" i="8"/>
  <c r="I121" i="8"/>
  <c r="J121" i="8"/>
  <c r="L121" i="8"/>
  <c r="N121" i="8"/>
  <c r="F121" i="8"/>
  <c r="G121" i="8"/>
  <c r="M121" i="8"/>
  <c r="K122" i="8"/>
  <c r="A123" i="8"/>
  <c r="E122" i="8"/>
  <c r="H122" i="8"/>
  <c r="B122" i="8"/>
  <c r="B122" i="5"/>
  <c r="A123" i="5"/>
  <c r="E122" i="5"/>
  <c r="B121" i="9"/>
  <c r="E121" i="9"/>
  <c r="A122" i="9"/>
  <c r="A123" i="10"/>
  <c r="K122" i="10"/>
  <c r="B122" i="10"/>
  <c r="H122" i="10"/>
  <c r="E122" i="10"/>
  <c r="C121" i="5"/>
  <c r="D121" i="5"/>
  <c r="F121" i="10"/>
  <c r="C121" i="10"/>
  <c r="L121" i="10"/>
  <c r="J121" i="10"/>
  <c r="D121" i="10"/>
  <c r="N121" i="10"/>
  <c r="G121" i="10"/>
  <c r="I121" i="10"/>
  <c r="M121" i="10"/>
  <c r="I247" i="32"/>
  <c r="G248" i="32"/>
  <c r="H248" i="32"/>
  <c r="E248" i="32"/>
  <c r="C248" i="32"/>
  <c r="D248" i="32" s="1"/>
  <c r="F249" i="32"/>
  <c r="B249" i="32"/>
  <c r="A250" i="32"/>
  <c r="EF83" i="24"/>
  <c r="EN83" i="24" s="1"/>
  <c r="EF84" i="24"/>
  <c r="EN84" i="24" s="1"/>
  <c r="EF82" i="24"/>
  <c r="EN82" i="24" s="1"/>
  <c r="EN81" i="24"/>
  <c r="EN78" i="24"/>
  <c r="EN79" i="24"/>
  <c r="G5" i="24"/>
  <c r="CR575" i="24" l="1"/>
  <c r="CV575" i="24" s="1"/>
  <c r="CS574" i="24"/>
  <c r="CY573" i="24"/>
  <c r="CT573" i="24"/>
  <c r="CU573" i="24"/>
  <c r="CW573" i="24"/>
  <c r="CX573" i="24"/>
  <c r="BY641" i="24"/>
  <c r="BZ640" i="24"/>
  <c r="CC640" i="24"/>
  <c r="CA639" i="24"/>
  <c r="CB639" i="24"/>
  <c r="CE639" i="24"/>
  <c r="CF639" i="24"/>
  <c r="CD639" i="24"/>
  <c r="AS441" i="24"/>
  <c r="AZ441" i="24"/>
  <c r="AJ441" i="24"/>
  <c r="AT441" i="24"/>
  <c r="BE441" i="24"/>
  <c r="AM441" i="24"/>
  <c r="AV441" i="24"/>
  <c r="BD441" i="24"/>
  <c r="AW441" i="24"/>
  <c r="AY441" i="24"/>
  <c r="BA441" i="24"/>
  <c r="AK441" i="24"/>
  <c r="AP441" i="24"/>
  <c r="AQ441" i="24"/>
  <c r="AN441" i="24"/>
  <c r="AR442" i="24"/>
  <c r="AL442" i="24"/>
  <c r="AH443" i="24"/>
  <c r="AO442" i="24"/>
  <c r="AU442" i="24"/>
  <c r="AX442" i="24"/>
  <c r="AI442" i="24"/>
  <c r="A264" i="25"/>
  <c r="E263" i="25"/>
  <c r="H263" i="25"/>
  <c r="B263" i="25"/>
  <c r="C262" i="25"/>
  <c r="K262" i="25"/>
  <c r="J262" i="25"/>
  <c r="F262" i="25"/>
  <c r="I262" i="25"/>
  <c r="G262" i="25"/>
  <c r="D262" i="25"/>
  <c r="B382" i="26"/>
  <c r="A383" i="26"/>
  <c r="E382" i="26"/>
  <c r="C381" i="26"/>
  <c r="D381" i="26"/>
  <c r="G381" i="26"/>
  <c r="F381" i="26"/>
  <c r="H381" i="26"/>
  <c r="T263" i="14"/>
  <c r="D263" i="14"/>
  <c r="P263" i="14"/>
  <c r="C263" i="14"/>
  <c r="R263" i="14"/>
  <c r="S263" i="14"/>
  <c r="M263" i="14"/>
  <c r="L263" i="14"/>
  <c r="F263" i="14"/>
  <c r="I263" i="14"/>
  <c r="G263" i="14"/>
  <c r="O263" i="14"/>
  <c r="J263" i="14"/>
  <c r="Q264" i="14"/>
  <c r="H264" i="14"/>
  <c r="B264" i="14"/>
  <c r="N264" i="14"/>
  <c r="E264" i="14"/>
  <c r="K264" i="14"/>
  <c r="A265" i="14"/>
  <c r="D323" i="17"/>
  <c r="A324" i="17"/>
  <c r="G323" i="34"/>
  <c r="F323" i="34"/>
  <c r="D323" i="34"/>
  <c r="C323" i="34"/>
  <c r="B324" i="34"/>
  <c r="E324" i="34"/>
  <c r="A325" i="34"/>
  <c r="G259" i="3"/>
  <c r="F259" i="3"/>
  <c r="A261" i="3"/>
  <c r="E260" i="3"/>
  <c r="B260" i="3"/>
  <c r="C259" i="3"/>
  <c r="H259" i="3"/>
  <c r="D259" i="3"/>
  <c r="H254" i="2"/>
  <c r="A255" i="2"/>
  <c r="B254" i="2"/>
  <c r="E254" i="2"/>
  <c r="J253" i="2"/>
  <c r="K253" i="2"/>
  <c r="I253" i="2"/>
  <c r="C253" i="2"/>
  <c r="G253" i="2"/>
  <c r="F253" i="2"/>
  <c r="D253" i="2"/>
  <c r="D122" i="10"/>
  <c r="F122" i="10"/>
  <c r="C122" i="10"/>
  <c r="G122" i="10"/>
  <c r="L122" i="10"/>
  <c r="M122" i="10"/>
  <c r="N122" i="10"/>
  <c r="I122" i="10"/>
  <c r="J122" i="10"/>
  <c r="B123" i="10"/>
  <c r="H123" i="10"/>
  <c r="A124" i="10"/>
  <c r="E123" i="10"/>
  <c r="K123" i="10"/>
  <c r="G121" i="9"/>
  <c r="H121" i="9"/>
  <c r="F121" i="9"/>
  <c r="C121" i="9"/>
  <c r="D121" i="9"/>
  <c r="B123" i="5"/>
  <c r="A124" i="5"/>
  <c r="E123" i="5"/>
  <c r="D122" i="5"/>
  <c r="C122" i="5"/>
  <c r="C122" i="8"/>
  <c r="D122" i="8"/>
  <c r="F122" i="8"/>
  <c r="M122" i="8"/>
  <c r="I122" i="8"/>
  <c r="J122" i="8"/>
  <c r="G122" i="8"/>
  <c r="L122" i="8"/>
  <c r="N122" i="8"/>
  <c r="B123" i="8"/>
  <c r="K123" i="8"/>
  <c r="A124" i="8"/>
  <c r="H123" i="8"/>
  <c r="E123" i="8"/>
  <c r="T122" i="12"/>
  <c r="M122" i="12"/>
  <c r="O122" i="12"/>
  <c r="C122" i="12"/>
  <c r="G122" i="12"/>
  <c r="L122" i="12"/>
  <c r="P122" i="12"/>
  <c r="J122" i="12"/>
  <c r="D122" i="12"/>
  <c r="F122" i="12"/>
  <c r="R122" i="12"/>
  <c r="S122" i="12"/>
  <c r="I122" i="12"/>
  <c r="F122" i="5"/>
  <c r="G122" i="5"/>
  <c r="H122" i="5"/>
  <c r="E122" i="9"/>
  <c r="A123" i="9"/>
  <c r="B122" i="9"/>
  <c r="E123" i="12"/>
  <c r="H123" i="12"/>
  <c r="B123" i="12"/>
  <c r="K123" i="12"/>
  <c r="Q123" i="12"/>
  <c r="N123" i="12"/>
  <c r="A124" i="12"/>
  <c r="I248" i="32"/>
  <c r="H249" i="32"/>
  <c r="G249" i="32"/>
  <c r="B250" i="32"/>
  <c r="F250" i="32"/>
  <c r="E249" i="32"/>
  <c r="C249" i="32"/>
  <c r="D249" i="32" s="1"/>
  <c r="Q14" i="24"/>
  <c r="R14" i="24" s="1"/>
  <c r="CU574" i="24" l="1"/>
  <c r="CT574" i="24"/>
  <c r="CW574" i="24"/>
  <c r="CX574" i="24"/>
  <c r="CY574" i="24"/>
  <c r="CR576" i="24"/>
  <c r="CV576" i="24" s="1"/>
  <c r="CS575" i="24"/>
  <c r="CD640" i="24"/>
  <c r="CE640" i="24"/>
  <c r="CF640" i="24"/>
  <c r="CA640" i="24"/>
  <c r="CB640" i="24"/>
  <c r="BY642" i="24"/>
  <c r="CC641" i="24"/>
  <c r="BZ641" i="24"/>
  <c r="AN442" i="24"/>
  <c r="AP442" i="24"/>
  <c r="BE442" i="24"/>
  <c r="AQ442" i="24"/>
  <c r="BD442" i="24"/>
  <c r="AT442" i="24"/>
  <c r="AS442" i="24"/>
  <c r="AV442" i="24"/>
  <c r="AW442" i="24"/>
  <c r="BA442" i="24"/>
  <c r="AY442" i="24"/>
  <c r="AZ442" i="24"/>
  <c r="AK442" i="24"/>
  <c r="AJ442" i="24"/>
  <c r="AM442" i="24"/>
  <c r="AI443" i="24"/>
  <c r="AR443" i="24"/>
  <c r="AU443" i="24"/>
  <c r="AH444" i="24"/>
  <c r="AO443" i="24"/>
  <c r="AX443" i="24"/>
  <c r="AL443" i="24"/>
  <c r="B383" i="26"/>
  <c r="A384" i="26"/>
  <c r="E383" i="26"/>
  <c r="F382" i="26"/>
  <c r="G382" i="26"/>
  <c r="H382" i="26"/>
  <c r="C382" i="26"/>
  <c r="D382" i="26"/>
  <c r="I263" i="25"/>
  <c r="J263" i="25"/>
  <c r="K263" i="25"/>
  <c r="C263" i="25"/>
  <c r="F263" i="25"/>
  <c r="D263" i="25"/>
  <c r="G263" i="25"/>
  <c r="B264" i="25"/>
  <c r="A265" i="25"/>
  <c r="H264" i="25"/>
  <c r="E264" i="25"/>
  <c r="B265" i="14"/>
  <c r="A266" i="14"/>
  <c r="K265" i="14"/>
  <c r="Q265" i="14"/>
  <c r="H265" i="14"/>
  <c r="N265" i="14"/>
  <c r="E265" i="14"/>
  <c r="T264" i="14"/>
  <c r="C264" i="14"/>
  <c r="P264" i="14"/>
  <c r="D264" i="14"/>
  <c r="F264" i="14"/>
  <c r="J264" i="14"/>
  <c r="I264" i="14"/>
  <c r="G264" i="14"/>
  <c r="R264" i="14"/>
  <c r="S264" i="14"/>
  <c r="L264" i="14"/>
  <c r="M264" i="14"/>
  <c r="O264" i="14"/>
  <c r="D324" i="17"/>
  <c r="A325" i="17"/>
  <c r="B325" i="34"/>
  <c r="E325" i="34"/>
  <c r="A326" i="34"/>
  <c r="D324" i="34"/>
  <c r="C324" i="34"/>
  <c r="G324" i="34"/>
  <c r="F324" i="34"/>
  <c r="H260" i="3"/>
  <c r="D260" i="3"/>
  <c r="C260" i="3"/>
  <c r="G260" i="3"/>
  <c r="F260" i="3"/>
  <c r="E261" i="3"/>
  <c r="B261" i="3"/>
  <c r="A262" i="3"/>
  <c r="F254" i="2"/>
  <c r="J254" i="2"/>
  <c r="G254" i="2"/>
  <c r="I254" i="2"/>
  <c r="K254" i="2"/>
  <c r="D254" i="2"/>
  <c r="C254" i="2"/>
  <c r="A256" i="2"/>
  <c r="E255" i="2"/>
  <c r="B255" i="2"/>
  <c r="H255" i="2"/>
  <c r="F123" i="5"/>
  <c r="G123" i="5"/>
  <c r="H123" i="5"/>
  <c r="B124" i="5"/>
  <c r="E124" i="5"/>
  <c r="A125" i="5"/>
  <c r="D122" i="9"/>
  <c r="C122" i="9"/>
  <c r="T123" i="12"/>
  <c r="M123" i="12"/>
  <c r="L123" i="12"/>
  <c r="O123" i="12"/>
  <c r="C123" i="12"/>
  <c r="P123" i="12"/>
  <c r="F123" i="12"/>
  <c r="J123" i="12"/>
  <c r="D123" i="12"/>
  <c r="R123" i="12"/>
  <c r="S123" i="12"/>
  <c r="G123" i="12"/>
  <c r="I123" i="12"/>
  <c r="B124" i="10"/>
  <c r="A125" i="10"/>
  <c r="H124" i="10"/>
  <c r="E124" i="10"/>
  <c r="K124" i="10"/>
  <c r="N123" i="10"/>
  <c r="I123" i="10"/>
  <c r="M123" i="10"/>
  <c r="L123" i="10"/>
  <c r="F123" i="10"/>
  <c r="J123" i="10"/>
  <c r="C123" i="10"/>
  <c r="G123" i="10"/>
  <c r="D123" i="10"/>
  <c r="D123" i="5"/>
  <c r="C123" i="5"/>
  <c r="B124" i="12"/>
  <c r="H124" i="12"/>
  <c r="N124" i="12"/>
  <c r="E124" i="12"/>
  <c r="A125" i="12"/>
  <c r="K124" i="12"/>
  <c r="Q124" i="12"/>
  <c r="E123" i="9"/>
  <c r="B123" i="9"/>
  <c r="A124" i="9"/>
  <c r="A125" i="8"/>
  <c r="H124" i="8"/>
  <c r="K124" i="8"/>
  <c r="B124" i="8"/>
  <c r="E124" i="8"/>
  <c r="H122" i="9"/>
  <c r="F122" i="9"/>
  <c r="G122" i="9"/>
  <c r="C123" i="8"/>
  <c r="J123" i="8"/>
  <c r="N123" i="8"/>
  <c r="D123" i="8"/>
  <c r="I123" i="8"/>
  <c r="G123" i="8"/>
  <c r="F123" i="8"/>
  <c r="L123" i="8"/>
  <c r="M123" i="8"/>
  <c r="I249" i="32"/>
  <c r="H250" i="32"/>
  <c r="G250" i="32"/>
  <c r="E250" i="32"/>
  <c r="C250" i="32"/>
  <c r="D250" i="32" s="1"/>
  <c r="CC14" i="24"/>
  <c r="CW575" i="24" l="1"/>
  <c r="CX575" i="24"/>
  <c r="CY575" i="24"/>
  <c r="CU575" i="24"/>
  <c r="CT575" i="24"/>
  <c r="CR577" i="24"/>
  <c r="CV577" i="24" s="1"/>
  <c r="CS576" i="24"/>
  <c r="CB641" i="24"/>
  <c r="CA641" i="24"/>
  <c r="CD641" i="24"/>
  <c r="CE641" i="24"/>
  <c r="CF641" i="24"/>
  <c r="CC642" i="24"/>
  <c r="BZ642" i="24"/>
  <c r="BY643" i="24"/>
  <c r="AH445" i="24"/>
  <c r="AR444" i="24"/>
  <c r="AO444" i="24"/>
  <c r="AU444" i="24"/>
  <c r="AX444" i="24"/>
  <c r="AL444" i="24"/>
  <c r="AI444" i="24"/>
  <c r="BA443" i="24"/>
  <c r="BD443" i="24"/>
  <c r="AQ443" i="24"/>
  <c r="AV443" i="24"/>
  <c r="BE443" i="24"/>
  <c r="AJ443" i="24"/>
  <c r="AK443" i="24"/>
  <c r="AS443" i="24"/>
  <c r="AT443" i="24"/>
  <c r="AW443" i="24"/>
  <c r="AM443" i="24"/>
  <c r="AN443" i="24"/>
  <c r="AP443" i="24"/>
  <c r="AY443" i="24"/>
  <c r="AZ443" i="24"/>
  <c r="K264" i="25"/>
  <c r="G264" i="25"/>
  <c r="C264" i="25"/>
  <c r="D264" i="25"/>
  <c r="I264" i="25"/>
  <c r="F264" i="25"/>
  <c r="J264" i="25"/>
  <c r="E265" i="25"/>
  <c r="B265" i="25"/>
  <c r="A266" i="25"/>
  <c r="H265" i="25"/>
  <c r="E384" i="26"/>
  <c r="A385" i="26"/>
  <c r="B384" i="26"/>
  <c r="C383" i="26"/>
  <c r="F383" i="26"/>
  <c r="G383" i="26"/>
  <c r="D383" i="26"/>
  <c r="H383" i="26"/>
  <c r="H266" i="14"/>
  <c r="N266" i="14"/>
  <c r="K266" i="14"/>
  <c r="E266" i="14"/>
  <c r="A267" i="14"/>
  <c r="B266" i="14"/>
  <c r="Q266" i="14"/>
  <c r="T265" i="14"/>
  <c r="M265" i="14"/>
  <c r="L265" i="14"/>
  <c r="R265" i="14"/>
  <c r="F265" i="14"/>
  <c r="S265" i="14"/>
  <c r="I265" i="14"/>
  <c r="P265" i="14"/>
  <c r="G265" i="14"/>
  <c r="D265" i="14"/>
  <c r="J265" i="14"/>
  <c r="O265" i="14"/>
  <c r="C265" i="14"/>
  <c r="D325" i="17"/>
  <c r="A326" i="17"/>
  <c r="A327" i="34"/>
  <c r="B326" i="34"/>
  <c r="E326" i="34"/>
  <c r="D325" i="34"/>
  <c r="C325" i="34"/>
  <c r="G325" i="34"/>
  <c r="F325" i="34"/>
  <c r="E262" i="3"/>
  <c r="B262" i="3"/>
  <c r="A263" i="3"/>
  <c r="F261" i="3"/>
  <c r="G261" i="3"/>
  <c r="D261" i="3"/>
  <c r="H261" i="3"/>
  <c r="C261" i="3"/>
  <c r="C255" i="2"/>
  <c r="G255" i="2"/>
  <c r="F255" i="2"/>
  <c r="D255" i="2"/>
  <c r="I255" i="2"/>
  <c r="J255" i="2"/>
  <c r="K255" i="2"/>
  <c r="B256" i="2"/>
  <c r="E256" i="2"/>
  <c r="A257" i="2"/>
  <c r="H256" i="2"/>
  <c r="G124" i="10"/>
  <c r="L124" i="10"/>
  <c r="F124" i="10"/>
  <c r="I124" i="10"/>
  <c r="N124" i="10"/>
  <c r="C124" i="10"/>
  <c r="M124" i="10"/>
  <c r="D124" i="10"/>
  <c r="J124" i="10"/>
  <c r="H125" i="10"/>
  <c r="K125" i="10"/>
  <c r="A126" i="10"/>
  <c r="B125" i="10"/>
  <c r="E125" i="10"/>
  <c r="G123" i="9"/>
  <c r="F123" i="9"/>
  <c r="H123" i="9"/>
  <c r="H125" i="12"/>
  <c r="A126" i="12"/>
  <c r="E125" i="12"/>
  <c r="B125" i="12"/>
  <c r="K125" i="12"/>
  <c r="N125" i="12"/>
  <c r="Q125" i="12"/>
  <c r="T124" i="12"/>
  <c r="R124" i="12"/>
  <c r="M124" i="12"/>
  <c r="D124" i="12"/>
  <c r="S124" i="12"/>
  <c r="P124" i="12"/>
  <c r="L124" i="12"/>
  <c r="O124" i="12"/>
  <c r="G124" i="12"/>
  <c r="C124" i="12"/>
  <c r="I124" i="12"/>
  <c r="J124" i="12"/>
  <c r="F124" i="12"/>
  <c r="A126" i="5"/>
  <c r="E125" i="5"/>
  <c r="B125" i="5"/>
  <c r="G124" i="5"/>
  <c r="F124" i="5"/>
  <c r="H124" i="5"/>
  <c r="C123" i="9"/>
  <c r="D123" i="9"/>
  <c r="D124" i="5"/>
  <c r="C124" i="5"/>
  <c r="G124" i="8"/>
  <c r="I124" i="8"/>
  <c r="C124" i="8"/>
  <c r="J124" i="8"/>
  <c r="L124" i="8"/>
  <c r="M124" i="8"/>
  <c r="N124" i="8"/>
  <c r="F124" i="8"/>
  <c r="D124" i="8"/>
  <c r="E125" i="8"/>
  <c r="H125" i="8"/>
  <c r="A126" i="8"/>
  <c r="K125" i="8"/>
  <c r="B125" i="8"/>
  <c r="A125" i="9"/>
  <c r="E124" i="9"/>
  <c r="B124" i="9"/>
  <c r="I250" i="32"/>
  <c r="BZ14" i="24"/>
  <c r="CU576" i="24" l="1"/>
  <c r="CY576" i="24"/>
  <c r="CT576" i="24"/>
  <c r="CW576" i="24"/>
  <c r="CX576" i="24"/>
  <c r="CS577" i="24"/>
  <c r="CR578" i="24"/>
  <c r="CV578" i="24" s="1"/>
  <c r="BY644" i="24"/>
  <c r="BZ643" i="24"/>
  <c r="CC643" i="24"/>
  <c r="CE642" i="24"/>
  <c r="CA642" i="24"/>
  <c r="CB642" i="24"/>
  <c r="CD642" i="24"/>
  <c r="CF642" i="24"/>
  <c r="CA34" i="24"/>
  <c r="CF34" i="24" s="1"/>
  <c r="CA68" i="24"/>
  <c r="CF68" i="24" s="1"/>
  <c r="CA72" i="24"/>
  <c r="CF72" i="24" s="1"/>
  <c r="CA66" i="24"/>
  <c r="CF66" i="24" s="1"/>
  <c r="CA81" i="24"/>
  <c r="CF81" i="24" s="1"/>
  <c r="CA73" i="24"/>
  <c r="CF73" i="24" s="1"/>
  <c r="CA50" i="24"/>
  <c r="CA38" i="24"/>
  <c r="CA27" i="24"/>
  <c r="CA74" i="24"/>
  <c r="CF74" i="24" s="1"/>
  <c r="CA20" i="24"/>
  <c r="CA64" i="24"/>
  <c r="CF64" i="24" s="1"/>
  <c r="CA75" i="24"/>
  <c r="CF75" i="24" s="1"/>
  <c r="CA18" i="24"/>
  <c r="CA71" i="24"/>
  <c r="CA76" i="24"/>
  <c r="CA21" i="24"/>
  <c r="CA28" i="24"/>
  <c r="CA32" i="24"/>
  <c r="CA67" i="24"/>
  <c r="CA62" i="24"/>
  <c r="CA58" i="24"/>
  <c r="CA36" i="24"/>
  <c r="CA57" i="24"/>
  <c r="CA78" i="24"/>
  <c r="CA52" i="24"/>
  <c r="CA19" i="24"/>
  <c r="CA24" i="24"/>
  <c r="CA53" i="24"/>
  <c r="CA70" i="24"/>
  <c r="CA55" i="24"/>
  <c r="CA39" i="24"/>
  <c r="CA43" i="24"/>
  <c r="CF43" i="24" s="1"/>
  <c r="CA59" i="24"/>
  <c r="CF59" i="24" s="1"/>
  <c r="CA69" i="24"/>
  <c r="CF69" i="24" s="1"/>
  <c r="CA44" i="24"/>
  <c r="CF44" i="24" s="1"/>
  <c r="CA17" i="24"/>
  <c r="CF17" i="24" s="1"/>
  <c r="CA54" i="24"/>
  <c r="CF54" i="24" s="1"/>
  <c r="CA23" i="24"/>
  <c r="CA22" i="24"/>
  <c r="CA47" i="24"/>
  <c r="CF47" i="24" s="1"/>
  <c r="CA77" i="24"/>
  <c r="CA49" i="24"/>
  <c r="CA30" i="24"/>
  <c r="CF30" i="24" s="1"/>
  <c r="DU29" i="24" s="1"/>
  <c r="CA48" i="24"/>
  <c r="CA37" i="24"/>
  <c r="CA79" i="24"/>
  <c r="CA63" i="24"/>
  <c r="CA51" i="24"/>
  <c r="CA25" i="24"/>
  <c r="CA80" i="24"/>
  <c r="CA45" i="24"/>
  <c r="CA31" i="24"/>
  <c r="CA16" i="24"/>
  <c r="CA35" i="24"/>
  <c r="CA33" i="24"/>
  <c r="CA40" i="24"/>
  <c r="CA65" i="24"/>
  <c r="CA56" i="24"/>
  <c r="CA41" i="24"/>
  <c r="CA46" i="24"/>
  <c r="CA61" i="24"/>
  <c r="CA42" i="24"/>
  <c r="CA60" i="24"/>
  <c r="CF60" i="24" s="1"/>
  <c r="CA29" i="24"/>
  <c r="CF29" i="24" s="1"/>
  <c r="CA26" i="24"/>
  <c r="CF26" i="24" s="1"/>
  <c r="AS444" i="24"/>
  <c r="AT444" i="24"/>
  <c r="AV444" i="24"/>
  <c r="AY444" i="24"/>
  <c r="AZ444" i="24"/>
  <c r="BA444" i="24"/>
  <c r="AN444" i="24"/>
  <c r="BE444" i="24"/>
  <c r="AQ444" i="24"/>
  <c r="AK444" i="24"/>
  <c r="AM444" i="24"/>
  <c r="AJ444" i="24"/>
  <c r="AP444" i="24"/>
  <c r="BD444" i="24"/>
  <c r="AW444" i="24"/>
  <c r="AI445" i="24"/>
  <c r="AO445" i="24"/>
  <c r="AH446" i="24"/>
  <c r="AU445" i="24"/>
  <c r="AR445" i="24"/>
  <c r="AX445" i="24"/>
  <c r="AL445" i="24"/>
  <c r="A267" i="25"/>
  <c r="B266" i="25"/>
  <c r="H266" i="25"/>
  <c r="E266" i="25"/>
  <c r="F384" i="26"/>
  <c r="C384" i="26"/>
  <c r="G384" i="26"/>
  <c r="D384" i="26"/>
  <c r="H384" i="26"/>
  <c r="F265" i="25"/>
  <c r="D265" i="25"/>
  <c r="G265" i="25"/>
  <c r="I265" i="25"/>
  <c r="K265" i="25"/>
  <c r="J265" i="25"/>
  <c r="C265" i="25"/>
  <c r="B385" i="26"/>
  <c r="E385" i="26"/>
  <c r="A386" i="26"/>
  <c r="T266" i="14"/>
  <c r="P266" i="14"/>
  <c r="I266" i="14"/>
  <c r="L266" i="14"/>
  <c r="R266" i="14"/>
  <c r="C266" i="14"/>
  <c r="F266" i="14"/>
  <c r="G266" i="14"/>
  <c r="M266" i="14"/>
  <c r="J266" i="14"/>
  <c r="O266" i="14"/>
  <c r="D266" i="14"/>
  <c r="S266" i="14"/>
  <c r="K267" i="14"/>
  <c r="B267" i="14"/>
  <c r="A268" i="14"/>
  <c r="E267" i="14"/>
  <c r="Q267" i="14"/>
  <c r="N267" i="14"/>
  <c r="H267" i="14"/>
  <c r="D326" i="17"/>
  <c r="A327" i="17"/>
  <c r="D326" i="34"/>
  <c r="G326" i="34"/>
  <c r="C326" i="34"/>
  <c r="F326" i="34"/>
  <c r="A328" i="34"/>
  <c r="B327" i="34"/>
  <c r="E327" i="34"/>
  <c r="B263" i="3"/>
  <c r="E263" i="3"/>
  <c r="A264" i="3"/>
  <c r="C262" i="3"/>
  <c r="D262" i="3"/>
  <c r="H262" i="3"/>
  <c r="G262" i="3"/>
  <c r="F262" i="3"/>
  <c r="D256" i="2"/>
  <c r="J256" i="2"/>
  <c r="C256" i="2"/>
  <c r="I256" i="2"/>
  <c r="G256" i="2"/>
  <c r="F256" i="2"/>
  <c r="K256" i="2"/>
  <c r="B257" i="2"/>
  <c r="H257" i="2"/>
  <c r="A258" i="2"/>
  <c r="E257" i="2"/>
  <c r="DU84" i="24"/>
  <c r="DU85" i="24"/>
  <c r="D125" i="8"/>
  <c r="I125" i="8"/>
  <c r="C125" i="8"/>
  <c r="J125" i="8"/>
  <c r="L125" i="8"/>
  <c r="N125" i="8"/>
  <c r="F125" i="8"/>
  <c r="G125" i="8"/>
  <c r="M125" i="8"/>
  <c r="K126" i="8"/>
  <c r="B126" i="8"/>
  <c r="E126" i="8"/>
  <c r="H126" i="8"/>
  <c r="A127" i="8"/>
  <c r="A126" i="9"/>
  <c r="E125" i="9"/>
  <c r="B125" i="9"/>
  <c r="T125" i="12"/>
  <c r="C125" i="12"/>
  <c r="I125" i="12"/>
  <c r="D125" i="12"/>
  <c r="F125" i="12"/>
  <c r="R125" i="12"/>
  <c r="P125" i="12"/>
  <c r="G125" i="12"/>
  <c r="J125" i="12"/>
  <c r="M125" i="12"/>
  <c r="L125" i="12"/>
  <c r="O125" i="12"/>
  <c r="S125" i="12"/>
  <c r="N126" i="12"/>
  <c r="Q126" i="12"/>
  <c r="B126" i="12"/>
  <c r="K126" i="12"/>
  <c r="E126" i="12"/>
  <c r="H126" i="12"/>
  <c r="A127" i="12"/>
  <c r="J125" i="10"/>
  <c r="F125" i="10"/>
  <c r="L125" i="10"/>
  <c r="N125" i="10"/>
  <c r="C125" i="10"/>
  <c r="M125" i="10"/>
  <c r="D125" i="10"/>
  <c r="I125" i="10"/>
  <c r="G125" i="10"/>
  <c r="B126" i="10"/>
  <c r="K126" i="10"/>
  <c r="E126" i="10"/>
  <c r="H126" i="10"/>
  <c r="A127" i="10"/>
  <c r="H124" i="9"/>
  <c r="F124" i="9"/>
  <c r="G124" i="9"/>
  <c r="D124" i="9"/>
  <c r="C124" i="9"/>
  <c r="C125" i="5"/>
  <c r="D125" i="5"/>
  <c r="F125" i="5"/>
  <c r="G125" i="5"/>
  <c r="H125" i="5"/>
  <c r="B126" i="5"/>
  <c r="E126" i="5"/>
  <c r="A127" i="5"/>
  <c r="DU83" i="24"/>
  <c r="DU46" i="24"/>
  <c r="DU42" i="24"/>
  <c r="DU82" i="24"/>
  <c r="DU67" i="24"/>
  <c r="DU68" i="24"/>
  <c r="DU33" i="24"/>
  <c r="DU25" i="24"/>
  <c r="DU65" i="24"/>
  <c r="DU28" i="24"/>
  <c r="DU53" i="24"/>
  <c r="DU73" i="24"/>
  <c r="DU72" i="24"/>
  <c r="DU58" i="24"/>
  <c r="DU63" i="24"/>
  <c r="DU16" i="24"/>
  <c r="DU59" i="24"/>
  <c r="DU71" i="24"/>
  <c r="DU43" i="24"/>
  <c r="DU74" i="24"/>
  <c r="DU14" i="24"/>
  <c r="DY14" i="24" s="1"/>
  <c r="EC14" i="24" s="1"/>
  <c r="CR579" i="24" l="1"/>
  <c r="CV579" i="24" s="1"/>
  <c r="CS578" i="24"/>
  <c r="CT577" i="24"/>
  <c r="CU577" i="24"/>
  <c r="CW577" i="24"/>
  <c r="CX577" i="24"/>
  <c r="CY577" i="24"/>
  <c r="CA643" i="24"/>
  <c r="CB643" i="24"/>
  <c r="CD643" i="24"/>
  <c r="CE643" i="24"/>
  <c r="CF643" i="24"/>
  <c r="CC644" i="24"/>
  <c r="BY645" i="24"/>
  <c r="BZ644" i="24"/>
  <c r="DU81" i="24"/>
  <c r="DU38" i="24"/>
  <c r="CF39" i="24"/>
  <c r="DU41" i="24"/>
  <c r="CF42" i="24"/>
  <c r="DU54" i="24"/>
  <c r="CF55" i="24"/>
  <c r="DU60" i="24"/>
  <c r="DY60" i="24" s="1"/>
  <c r="EC60" i="24" s="1"/>
  <c r="CF61" i="24"/>
  <c r="DU69" i="24"/>
  <c r="DY69" i="24" s="1"/>
  <c r="EC69" i="24" s="1"/>
  <c r="CF70" i="24"/>
  <c r="DU40" i="24"/>
  <c r="CF41" i="24"/>
  <c r="CF24" i="24"/>
  <c r="DU23" i="24" s="1"/>
  <c r="DU55" i="24"/>
  <c r="CF56" i="24"/>
  <c r="CF19" i="24"/>
  <c r="DU18" i="24" s="1"/>
  <c r="DU64" i="24"/>
  <c r="DY65" i="24" s="1"/>
  <c r="EC65" i="24" s="1"/>
  <c r="CF65" i="24"/>
  <c r="DU51" i="24"/>
  <c r="CF52" i="24"/>
  <c r="DU39" i="24"/>
  <c r="CF40" i="24"/>
  <c r="DU77" i="24"/>
  <c r="CF78" i="24"/>
  <c r="CF33" i="24"/>
  <c r="DU32" i="24" s="1"/>
  <c r="DU56" i="24"/>
  <c r="CF57" i="24"/>
  <c r="CF35" i="24"/>
  <c r="DU34" i="24" s="1"/>
  <c r="DY34" i="24" s="1"/>
  <c r="EC34" i="24" s="1"/>
  <c r="CF36" i="24"/>
  <c r="DU35" i="24" s="1"/>
  <c r="DU61" i="24"/>
  <c r="CF62" i="24"/>
  <c r="DU44" i="24"/>
  <c r="DY44" i="24" s="1"/>
  <c r="EC44" i="24" s="1"/>
  <c r="CF45" i="24"/>
  <c r="DU66" i="24"/>
  <c r="DY67" i="24" s="1"/>
  <c r="EC67" i="24" s="1"/>
  <c r="CF67" i="24"/>
  <c r="DU79" i="24"/>
  <c r="CF80" i="24"/>
  <c r="CF32" i="24"/>
  <c r="DU31" i="24" s="1"/>
  <c r="DY31" i="24" s="1"/>
  <c r="EC31" i="24" s="1"/>
  <c r="CF28" i="24"/>
  <c r="DU27" i="24" s="1"/>
  <c r="CF21" i="24"/>
  <c r="DU20" i="24" s="1"/>
  <c r="DU45" i="24"/>
  <c r="DY46" i="24" s="1"/>
  <c r="EC46" i="24" s="1"/>
  <c r="CF46" i="24"/>
  <c r="DU62" i="24"/>
  <c r="DY62" i="24" s="1"/>
  <c r="EC62" i="24" s="1"/>
  <c r="CF63" i="24"/>
  <c r="DU75" i="24"/>
  <c r="DY75" i="24" s="1"/>
  <c r="EC75" i="24" s="1"/>
  <c r="CF76" i="24"/>
  <c r="DU78" i="24"/>
  <c r="CF79" i="24"/>
  <c r="DU70" i="24"/>
  <c r="DY71" i="24" s="1"/>
  <c r="EC71" i="24" s="1"/>
  <c r="CF71" i="24"/>
  <c r="CF25" i="24"/>
  <c r="DU24" i="24" s="1"/>
  <c r="CF37" i="24"/>
  <c r="DU36" i="24" s="1"/>
  <c r="CF18" i="24"/>
  <c r="DU17" i="24" s="1"/>
  <c r="DY17" i="24" s="1"/>
  <c r="EC17" i="24" s="1"/>
  <c r="DU52" i="24"/>
  <c r="DY53" i="24" s="1"/>
  <c r="EC53" i="24" s="1"/>
  <c r="CF53" i="24"/>
  <c r="DU47" i="24"/>
  <c r="CF48" i="24"/>
  <c r="CF16" i="24"/>
  <c r="DU15" i="24" s="1"/>
  <c r="DU48" i="24"/>
  <c r="CF49" i="24"/>
  <c r="CF20" i="24"/>
  <c r="DU19" i="24" s="1"/>
  <c r="CF31" i="24"/>
  <c r="DU30" i="24" s="1"/>
  <c r="DY30" i="24" s="1"/>
  <c r="EC30" i="24" s="1"/>
  <c r="DU76" i="24"/>
  <c r="CF77" i="24"/>
  <c r="CF27" i="24"/>
  <c r="DU26" i="24" s="1"/>
  <c r="DY26" i="24" s="1"/>
  <c r="EC26" i="24" s="1"/>
  <c r="CF22" i="24"/>
  <c r="DU21" i="24" s="1"/>
  <c r="CF38" i="24"/>
  <c r="DU37" i="24" s="1"/>
  <c r="CF23" i="24"/>
  <c r="DU22" i="24" s="1"/>
  <c r="DU49" i="24"/>
  <c r="DY49" i="24" s="1"/>
  <c r="EC49" i="24" s="1"/>
  <c r="CF50" i="24"/>
  <c r="DU57" i="24"/>
  <c r="DY58" i="24" s="1"/>
  <c r="EC58" i="24" s="1"/>
  <c r="CF58" i="24"/>
  <c r="DU50" i="24"/>
  <c r="CF51" i="24"/>
  <c r="AL446" i="24"/>
  <c r="AH447" i="24"/>
  <c r="AR446" i="24"/>
  <c r="AU446" i="24"/>
  <c r="AO446" i="24"/>
  <c r="AX446" i="24"/>
  <c r="AI446" i="24"/>
  <c r="AQ445" i="24"/>
  <c r="AS445" i="24"/>
  <c r="BD445" i="24"/>
  <c r="AT445" i="24"/>
  <c r="AZ445" i="24"/>
  <c r="BA445" i="24"/>
  <c r="BE445" i="24"/>
  <c r="AW445" i="24"/>
  <c r="AV445" i="24"/>
  <c r="AY445" i="24"/>
  <c r="AK445" i="24"/>
  <c r="AN445" i="24"/>
  <c r="AJ445" i="24"/>
  <c r="AM445" i="24"/>
  <c r="AP445" i="24"/>
  <c r="A387" i="26"/>
  <c r="B386" i="26"/>
  <c r="E386" i="26"/>
  <c r="F385" i="26"/>
  <c r="H385" i="26"/>
  <c r="D385" i="26"/>
  <c r="C385" i="26"/>
  <c r="G385" i="26"/>
  <c r="G266" i="25"/>
  <c r="C266" i="25"/>
  <c r="J266" i="25"/>
  <c r="K266" i="25"/>
  <c r="F266" i="25"/>
  <c r="I266" i="25"/>
  <c r="D266" i="25"/>
  <c r="B267" i="25"/>
  <c r="A268" i="25"/>
  <c r="E267" i="25"/>
  <c r="H267" i="25"/>
  <c r="T267" i="14"/>
  <c r="M267" i="14"/>
  <c r="J267" i="14"/>
  <c r="S267" i="14"/>
  <c r="I267" i="14"/>
  <c r="C267" i="14"/>
  <c r="F267" i="14"/>
  <c r="G267" i="14"/>
  <c r="O267" i="14"/>
  <c r="R267" i="14"/>
  <c r="D267" i="14"/>
  <c r="P267" i="14"/>
  <c r="L267" i="14"/>
  <c r="H268" i="14"/>
  <c r="N268" i="14"/>
  <c r="A269" i="14"/>
  <c r="E268" i="14"/>
  <c r="Q268" i="14"/>
  <c r="B268" i="14"/>
  <c r="K268" i="14"/>
  <c r="D327" i="17"/>
  <c r="A328" i="17"/>
  <c r="G327" i="34"/>
  <c r="C327" i="34"/>
  <c r="F327" i="34"/>
  <c r="D327" i="34"/>
  <c r="A329" i="34"/>
  <c r="E328" i="34"/>
  <c r="B328" i="34"/>
  <c r="A265" i="3"/>
  <c r="E264" i="3"/>
  <c r="B264" i="3"/>
  <c r="F263" i="3"/>
  <c r="G263" i="3"/>
  <c r="D263" i="3"/>
  <c r="H263" i="3"/>
  <c r="C263" i="3"/>
  <c r="J257" i="2"/>
  <c r="F257" i="2"/>
  <c r="D257" i="2"/>
  <c r="G257" i="2"/>
  <c r="I257" i="2"/>
  <c r="C257" i="2"/>
  <c r="K257" i="2"/>
  <c r="A259" i="2"/>
  <c r="E258" i="2"/>
  <c r="B258" i="2"/>
  <c r="H258" i="2"/>
  <c r="DY85" i="24"/>
  <c r="EC85" i="24" s="1"/>
  <c r="C125" i="9"/>
  <c r="D125" i="9"/>
  <c r="G125" i="9"/>
  <c r="H125" i="9"/>
  <c r="F125" i="9"/>
  <c r="E127" i="8"/>
  <c r="K127" i="8"/>
  <c r="A128" i="8"/>
  <c r="H127" i="8"/>
  <c r="B127" i="8"/>
  <c r="D126" i="5"/>
  <c r="C126" i="5"/>
  <c r="F126" i="8"/>
  <c r="M126" i="8"/>
  <c r="C126" i="8"/>
  <c r="L126" i="8"/>
  <c r="D126" i="8"/>
  <c r="G126" i="8"/>
  <c r="J126" i="8"/>
  <c r="N126" i="8"/>
  <c r="I126" i="8"/>
  <c r="B126" i="9"/>
  <c r="E126" i="9"/>
  <c r="A127" i="9"/>
  <c r="M126" i="10"/>
  <c r="F126" i="10"/>
  <c r="N126" i="10"/>
  <c r="I126" i="10"/>
  <c r="J126" i="10"/>
  <c r="D126" i="10"/>
  <c r="L126" i="10"/>
  <c r="C126" i="10"/>
  <c r="G126" i="10"/>
  <c r="H127" i="10"/>
  <c r="B127" i="10"/>
  <c r="A128" i="10"/>
  <c r="K127" i="10"/>
  <c r="E127" i="10"/>
  <c r="N127" i="12"/>
  <c r="H127" i="12"/>
  <c r="K127" i="12"/>
  <c r="E127" i="12"/>
  <c r="A128" i="12"/>
  <c r="B127" i="12"/>
  <c r="Q127" i="12"/>
  <c r="B127" i="5"/>
  <c r="E127" i="5"/>
  <c r="A128" i="5"/>
  <c r="G126" i="5"/>
  <c r="F126" i="5"/>
  <c r="H126" i="5"/>
  <c r="T126" i="12"/>
  <c r="D126" i="12"/>
  <c r="C126" i="12"/>
  <c r="O126" i="12"/>
  <c r="M126" i="12"/>
  <c r="R126" i="12"/>
  <c r="G126" i="12"/>
  <c r="F126" i="12"/>
  <c r="P126" i="12"/>
  <c r="L126" i="12"/>
  <c r="J126" i="12"/>
  <c r="S126" i="12"/>
  <c r="I126" i="12"/>
  <c r="DY84" i="24"/>
  <c r="EC84" i="24" s="1"/>
  <c r="DY82" i="24"/>
  <c r="EC82" i="24" s="1"/>
  <c r="DY83" i="24"/>
  <c r="EC83" i="24" s="1"/>
  <c r="DU80" i="24"/>
  <c r="DY54" i="24"/>
  <c r="EC54" i="24" s="1"/>
  <c r="T32" i="14"/>
  <c r="DY47" i="24"/>
  <c r="EC47" i="24" s="1"/>
  <c r="DY29" i="24"/>
  <c r="EC29" i="24" s="1"/>
  <c r="DY72" i="24"/>
  <c r="EC72" i="24" s="1"/>
  <c r="DY42" i="24"/>
  <c r="EC42" i="24" s="1"/>
  <c r="DY68" i="24"/>
  <c r="EC68" i="24" s="1"/>
  <c r="DY73" i="24"/>
  <c r="EC73" i="24" s="1"/>
  <c r="DY48" i="24"/>
  <c r="EC48" i="24" s="1"/>
  <c r="DY59" i="24"/>
  <c r="EC59" i="24" s="1"/>
  <c r="DY43" i="24"/>
  <c r="EC43" i="24" s="1"/>
  <c r="DY74" i="24"/>
  <c r="EC74" i="24" s="1"/>
  <c r="DY39" i="24" l="1"/>
  <c r="EC39" i="24" s="1"/>
  <c r="CY578" i="24"/>
  <c r="CU578" i="24"/>
  <c r="CT578" i="24"/>
  <c r="CX578" i="24"/>
  <c r="CW578" i="24"/>
  <c r="CR580" i="24"/>
  <c r="CV580" i="24" s="1"/>
  <c r="CS579" i="24"/>
  <c r="DY61" i="24"/>
  <c r="EC61" i="24" s="1"/>
  <c r="DY63" i="24"/>
  <c r="EC63" i="24" s="1"/>
  <c r="DY22" i="24"/>
  <c r="EC22" i="24" s="1"/>
  <c r="DY64" i="24"/>
  <c r="EC64" i="24" s="1"/>
  <c r="DY79" i="24"/>
  <c r="EC79" i="24" s="1"/>
  <c r="DY55" i="24"/>
  <c r="EC55" i="24" s="1"/>
  <c r="DY51" i="24"/>
  <c r="EC51" i="24" s="1"/>
  <c r="DY76" i="24"/>
  <c r="EC76" i="24" s="1"/>
  <c r="DY77" i="24"/>
  <c r="EC77" i="24" s="1"/>
  <c r="DY18" i="24"/>
  <c r="EC18" i="24" s="1"/>
  <c r="DY78" i="24"/>
  <c r="EC78" i="24" s="1"/>
  <c r="DY41" i="24"/>
  <c r="EC41" i="24" s="1"/>
  <c r="DY70" i="24"/>
  <c r="EC70" i="24" s="1"/>
  <c r="DY40" i="24"/>
  <c r="EC40" i="24" s="1"/>
  <c r="DY52" i="24"/>
  <c r="EC52" i="24" s="1"/>
  <c r="DY45" i="24"/>
  <c r="EC45" i="24" s="1"/>
  <c r="DY66" i="24"/>
  <c r="EC66" i="24" s="1"/>
  <c r="DY57" i="24"/>
  <c r="EC57" i="24" s="1"/>
  <c r="DY19" i="24"/>
  <c r="EC19" i="24" s="1"/>
  <c r="DY50" i="24"/>
  <c r="EC50" i="24" s="1"/>
  <c r="DY23" i="24"/>
  <c r="EC23" i="24" s="1"/>
  <c r="CD644" i="24"/>
  <c r="CF644" i="24"/>
  <c r="CE644" i="24"/>
  <c r="CA644" i="24"/>
  <c r="CB644" i="24"/>
  <c r="BY646" i="24"/>
  <c r="BZ645" i="24"/>
  <c r="CC645" i="24"/>
  <c r="DY56" i="24"/>
  <c r="EC56" i="24" s="1"/>
  <c r="DY32" i="24"/>
  <c r="EC32" i="24" s="1"/>
  <c r="DY33" i="24"/>
  <c r="EC33" i="24" s="1"/>
  <c r="DY37" i="24"/>
  <c r="EC37" i="24" s="1"/>
  <c r="DY38" i="24"/>
  <c r="EC38" i="24" s="1"/>
  <c r="DY27" i="24"/>
  <c r="EC27" i="24" s="1"/>
  <c r="DY28" i="24"/>
  <c r="EC28" i="24" s="1"/>
  <c r="DY21" i="24"/>
  <c r="EC21" i="24" s="1"/>
  <c r="DY20" i="24"/>
  <c r="EC20" i="24" s="1"/>
  <c r="DY25" i="24"/>
  <c r="EC25" i="24" s="1"/>
  <c r="DY24" i="24"/>
  <c r="EC24" i="24" s="1"/>
  <c r="DY10" i="24"/>
  <c r="DY15" i="24"/>
  <c r="EC15" i="24" s="1"/>
  <c r="EG15" i="24" s="1"/>
  <c r="EP15" i="24" s="1"/>
  <c r="DY16" i="24"/>
  <c r="EC16" i="24" s="1"/>
  <c r="DY36" i="24"/>
  <c r="EC36" i="24" s="1"/>
  <c r="DY35" i="24"/>
  <c r="EC35" i="24" s="1"/>
  <c r="AK446" i="24"/>
  <c r="AM446" i="24"/>
  <c r="AN446" i="24"/>
  <c r="AP446" i="24"/>
  <c r="AV446" i="24"/>
  <c r="AJ446" i="24"/>
  <c r="AQ446" i="24"/>
  <c r="AW446" i="24"/>
  <c r="AT446" i="24"/>
  <c r="AZ446" i="24"/>
  <c r="BD446" i="24"/>
  <c r="AS446" i="24"/>
  <c r="BE446" i="24"/>
  <c r="BA446" i="24"/>
  <c r="AY446" i="24"/>
  <c r="AH448" i="24"/>
  <c r="AX447" i="24"/>
  <c r="AI447" i="24"/>
  <c r="AL447" i="24"/>
  <c r="AO447" i="24"/>
  <c r="AR447" i="24"/>
  <c r="AU447" i="24"/>
  <c r="H268" i="25"/>
  <c r="A269" i="25"/>
  <c r="B268" i="25"/>
  <c r="E268" i="25"/>
  <c r="C267" i="25"/>
  <c r="F267" i="25"/>
  <c r="D267" i="25"/>
  <c r="J267" i="25"/>
  <c r="K267" i="25"/>
  <c r="I267" i="25"/>
  <c r="G267" i="25"/>
  <c r="G386" i="26"/>
  <c r="H386" i="26"/>
  <c r="D386" i="26"/>
  <c r="C386" i="26"/>
  <c r="F386" i="26"/>
  <c r="E387" i="26"/>
  <c r="A388" i="26"/>
  <c r="B387" i="26"/>
  <c r="T268" i="14"/>
  <c r="F268" i="14"/>
  <c r="P268" i="14"/>
  <c r="M268" i="14"/>
  <c r="D268" i="14"/>
  <c r="S268" i="14"/>
  <c r="C268" i="14"/>
  <c r="G268" i="14"/>
  <c r="J268" i="14"/>
  <c r="I268" i="14"/>
  <c r="L268" i="14"/>
  <c r="R268" i="14"/>
  <c r="O268" i="14"/>
  <c r="K269" i="14"/>
  <c r="N269" i="14"/>
  <c r="B269" i="14"/>
  <c r="E269" i="14"/>
  <c r="A270" i="14"/>
  <c r="Q269" i="14"/>
  <c r="H269" i="14"/>
  <c r="D328" i="17"/>
  <c r="A329" i="17"/>
  <c r="E329" i="34"/>
  <c r="B329" i="34"/>
  <c r="A330" i="34"/>
  <c r="G328" i="34"/>
  <c r="F328" i="34"/>
  <c r="D328" i="34"/>
  <c r="C328" i="34"/>
  <c r="D264" i="3"/>
  <c r="C264" i="3"/>
  <c r="H264" i="3"/>
  <c r="F264" i="3"/>
  <c r="G264" i="3"/>
  <c r="A266" i="3"/>
  <c r="E265" i="3"/>
  <c r="B265" i="3"/>
  <c r="C258" i="2"/>
  <c r="D258" i="2"/>
  <c r="G258" i="2"/>
  <c r="F258" i="2"/>
  <c r="K258" i="2"/>
  <c r="J258" i="2"/>
  <c r="I258" i="2"/>
  <c r="A260" i="2"/>
  <c r="H259" i="2"/>
  <c r="E259" i="2"/>
  <c r="B259" i="2"/>
  <c r="E127" i="9"/>
  <c r="A128" i="9"/>
  <c r="B127" i="9"/>
  <c r="F126" i="9"/>
  <c r="G126" i="9"/>
  <c r="H126" i="9"/>
  <c r="T127" i="12"/>
  <c r="S127" i="12"/>
  <c r="D127" i="12"/>
  <c r="G127" i="12"/>
  <c r="M127" i="12"/>
  <c r="J127" i="12"/>
  <c r="I127" i="12"/>
  <c r="F127" i="12"/>
  <c r="L127" i="12"/>
  <c r="O127" i="12"/>
  <c r="P127" i="12"/>
  <c r="C127" i="12"/>
  <c r="R127" i="12"/>
  <c r="N128" i="12"/>
  <c r="A129" i="12"/>
  <c r="H128" i="12"/>
  <c r="B128" i="12"/>
  <c r="E128" i="12"/>
  <c r="K128" i="12"/>
  <c r="Q128" i="12"/>
  <c r="M127" i="8"/>
  <c r="G127" i="8"/>
  <c r="I127" i="8"/>
  <c r="L127" i="8"/>
  <c r="J127" i="8"/>
  <c r="D127" i="8"/>
  <c r="N127" i="8"/>
  <c r="C127" i="8"/>
  <c r="F127" i="8"/>
  <c r="E128" i="8"/>
  <c r="H128" i="8"/>
  <c r="A129" i="8"/>
  <c r="K128" i="8"/>
  <c r="B128" i="8"/>
  <c r="E128" i="5"/>
  <c r="B128" i="5"/>
  <c r="A129" i="5"/>
  <c r="K128" i="10"/>
  <c r="H128" i="10"/>
  <c r="A129" i="10"/>
  <c r="B128" i="10"/>
  <c r="E128" i="10"/>
  <c r="D126" i="9"/>
  <c r="C126" i="9"/>
  <c r="J127" i="10"/>
  <c r="D127" i="10"/>
  <c r="N127" i="10"/>
  <c r="C127" i="10"/>
  <c r="L127" i="10"/>
  <c r="G127" i="10"/>
  <c r="F127" i="10"/>
  <c r="M127" i="10"/>
  <c r="I127" i="10"/>
  <c r="G127" i="5"/>
  <c r="H127" i="5"/>
  <c r="F127" i="5"/>
  <c r="C127" i="5"/>
  <c r="D127" i="5"/>
  <c r="DY81" i="24"/>
  <c r="EC81" i="24" s="1"/>
  <c r="DY80" i="24"/>
  <c r="EC80" i="24" s="1"/>
  <c r="CW579" i="24" l="1"/>
  <c r="CX579" i="24"/>
  <c r="CY579" i="24"/>
  <c r="CT579" i="24"/>
  <c r="CU579" i="24"/>
  <c r="CS580" i="24"/>
  <c r="CR581" i="24"/>
  <c r="CV581" i="24" s="1"/>
  <c r="EG22" i="24"/>
  <c r="EP22" i="24" s="1"/>
  <c r="EG26" i="24"/>
  <c r="EP26" i="24" s="1"/>
  <c r="EG20" i="24"/>
  <c r="EP20" i="24" s="1"/>
  <c r="EG77" i="24"/>
  <c r="EP77" i="24" s="1"/>
  <c r="EG30" i="24"/>
  <c r="EP30" i="24" s="1"/>
  <c r="EG56" i="24"/>
  <c r="EP56" i="24" s="1"/>
  <c r="EG54" i="24"/>
  <c r="EP54" i="24" s="1"/>
  <c r="EG46" i="24"/>
  <c r="EP46" i="24" s="1"/>
  <c r="EG34" i="24"/>
  <c r="EP34" i="24" s="1"/>
  <c r="EG71" i="24"/>
  <c r="EP71" i="24" s="1"/>
  <c r="EG64" i="24"/>
  <c r="EP64" i="24" s="1"/>
  <c r="EG32" i="24"/>
  <c r="EP32" i="24" s="1"/>
  <c r="EG37" i="24"/>
  <c r="EP37" i="24" s="1"/>
  <c r="EG65" i="24"/>
  <c r="EP65" i="24" s="1"/>
  <c r="EG55" i="24"/>
  <c r="EP55" i="24" s="1"/>
  <c r="EG19" i="24"/>
  <c r="EP19" i="24" s="1"/>
  <c r="EG17" i="24"/>
  <c r="EP17" i="24" s="1"/>
  <c r="EG76" i="24"/>
  <c r="EP76" i="24" s="1"/>
  <c r="EG43" i="24"/>
  <c r="EP43" i="24" s="1"/>
  <c r="EG40" i="24"/>
  <c r="EP40" i="24" s="1"/>
  <c r="EG25" i="24"/>
  <c r="EP25" i="24" s="1"/>
  <c r="EG41" i="24"/>
  <c r="EP41" i="24" s="1"/>
  <c r="EG79" i="24"/>
  <c r="EP79" i="24" s="1"/>
  <c r="EG60" i="24"/>
  <c r="EP60" i="24" s="1"/>
  <c r="EG33" i="24"/>
  <c r="EP33" i="24" s="1"/>
  <c r="CD645" i="24"/>
  <c r="CA645" i="24"/>
  <c r="CB645" i="24"/>
  <c r="CE645" i="24"/>
  <c r="CF645" i="24"/>
  <c r="EG78" i="24"/>
  <c r="EP78" i="24" s="1"/>
  <c r="EG38" i="24"/>
  <c r="EP38" i="24" s="1"/>
  <c r="EG74" i="24"/>
  <c r="EP74" i="24" s="1"/>
  <c r="EG39" i="24"/>
  <c r="EP39" i="24" s="1"/>
  <c r="CC646" i="24"/>
  <c r="BY647" i="24"/>
  <c r="BZ646" i="24"/>
  <c r="EG31" i="24"/>
  <c r="EP31" i="24" s="1"/>
  <c r="EG63" i="24"/>
  <c r="EP63" i="24" s="1"/>
  <c r="EG80" i="24"/>
  <c r="EP80" i="24" s="1"/>
  <c r="EG52" i="24"/>
  <c r="EP52" i="24" s="1"/>
  <c r="EG75" i="24"/>
  <c r="EP75" i="24" s="1"/>
  <c r="EG67" i="24"/>
  <c r="EP67" i="24" s="1"/>
  <c r="EG23" i="24"/>
  <c r="EP23" i="24" s="1"/>
  <c r="EG58" i="24"/>
  <c r="EP58" i="24" s="1"/>
  <c r="EG69" i="24"/>
  <c r="EP69" i="24" s="1"/>
  <c r="EG42" i="24"/>
  <c r="EP42" i="24" s="1"/>
  <c r="EG48" i="24"/>
  <c r="EP48" i="24" s="1"/>
  <c r="EG51" i="24"/>
  <c r="EP51" i="24" s="1"/>
  <c r="EG57" i="24"/>
  <c r="EP57" i="24" s="1"/>
  <c r="EG66" i="24"/>
  <c r="EP66" i="24" s="1"/>
  <c r="EG73" i="24"/>
  <c r="EP73" i="24" s="1"/>
  <c r="EG27" i="24"/>
  <c r="EP27" i="24" s="1"/>
  <c r="EG70" i="24"/>
  <c r="EP70" i="24" s="1"/>
  <c r="EG72" i="24"/>
  <c r="EP72" i="24" s="1"/>
  <c r="EG62" i="24"/>
  <c r="EP62" i="24" s="1"/>
  <c r="EG53" i="24"/>
  <c r="EP53" i="24" s="1"/>
  <c r="EG61" i="24"/>
  <c r="EP61" i="24" s="1"/>
  <c r="EG18" i="24"/>
  <c r="EP18" i="24" s="1"/>
  <c r="EG36" i="24"/>
  <c r="EP36" i="24" s="1"/>
  <c r="EG24" i="24"/>
  <c r="EP24" i="24" s="1"/>
  <c r="EG47" i="24"/>
  <c r="EP47" i="24" s="1"/>
  <c r="EG45" i="24"/>
  <c r="EP45" i="24" s="1"/>
  <c r="EG68" i="24"/>
  <c r="EP68" i="24" s="1"/>
  <c r="EG49" i="24"/>
  <c r="EP49" i="24" s="1"/>
  <c r="EG44" i="24"/>
  <c r="EP44" i="24" s="1"/>
  <c r="EG16" i="24"/>
  <c r="EP16" i="24" s="1"/>
  <c r="EG35" i="24"/>
  <c r="EP35" i="24" s="1"/>
  <c r="EG59" i="24"/>
  <c r="EP59" i="24" s="1"/>
  <c r="EG28" i="24"/>
  <c r="EP28" i="24" s="1"/>
  <c r="EG21" i="24"/>
  <c r="EP21" i="24" s="1"/>
  <c r="EG29" i="24"/>
  <c r="EP29" i="24" s="1"/>
  <c r="EG50" i="24"/>
  <c r="EP50" i="24" s="1"/>
  <c r="AS447" i="24"/>
  <c r="AM447" i="24"/>
  <c r="AT447" i="24"/>
  <c r="AV447" i="24"/>
  <c r="AJ447" i="24"/>
  <c r="AW447" i="24"/>
  <c r="AK447" i="24"/>
  <c r="AY447" i="24"/>
  <c r="AZ447" i="24"/>
  <c r="BD447" i="24"/>
  <c r="AQ447" i="24"/>
  <c r="BE447" i="24"/>
  <c r="BA447" i="24"/>
  <c r="AN447" i="24"/>
  <c r="AP447" i="24"/>
  <c r="AR448" i="24"/>
  <c r="AU448" i="24"/>
  <c r="AX448" i="24"/>
  <c r="AH449" i="24"/>
  <c r="AI448" i="24"/>
  <c r="AL448" i="24"/>
  <c r="AO448" i="24"/>
  <c r="B388" i="26"/>
  <c r="A389" i="26"/>
  <c r="E388" i="26"/>
  <c r="A270" i="25"/>
  <c r="B269" i="25"/>
  <c r="H269" i="25"/>
  <c r="E269" i="25"/>
  <c r="D387" i="26"/>
  <c r="H387" i="26"/>
  <c r="F387" i="26"/>
  <c r="C387" i="26"/>
  <c r="G387" i="26"/>
  <c r="C268" i="25"/>
  <c r="F268" i="25"/>
  <c r="D268" i="25"/>
  <c r="J268" i="25"/>
  <c r="K268" i="25"/>
  <c r="I268" i="25"/>
  <c r="G268" i="25"/>
  <c r="B270" i="14"/>
  <c r="E270" i="14"/>
  <c r="N270" i="14"/>
  <c r="K270" i="14"/>
  <c r="H270" i="14"/>
  <c r="Q270" i="14"/>
  <c r="A271" i="14"/>
  <c r="T269" i="14"/>
  <c r="L269" i="14"/>
  <c r="M269" i="14"/>
  <c r="I269" i="14"/>
  <c r="F269" i="14"/>
  <c r="R269" i="14"/>
  <c r="J269" i="14"/>
  <c r="G269" i="14"/>
  <c r="S269" i="14"/>
  <c r="C269" i="14"/>
  <c r="D269" i="14"/>
  <c r="O269" i="14"/>
  <c r="P269" i="14"/>
  <c r="EG85" i="24"/>
  <c r="EP85" i="24" s="1"/>
  <c r="D329" i="17"/>
  <c r="A330" i="17"/>
  <c r="B330" i="34"/>
  <c r="E330" i="34"/>
  <c r="A331" i="34"/>
  <c r="G329" i="34"/>
  <c r="F329" i="34"/>
  <c r="D329" i="34"/>
  <c r="C329" i="34"/>
  <c r="E266" i="3"/>
  <c r="B266" i="3"/>
  <c r="A267" i="3"/>
  <c r="G265" i="3"/>
  <c r="F265" i="3"/>
  <c r="H265" i="3"/>
  <c r="C265" i="3"/>
  <c r="D265" i="3"/>
  <c r="A261" i="2"/>
  <c r="B260" i="2"/>
  <c r="H260" i="2"/>
  <c r="E260" i="2"/>
  <c r="I259" i="2"/>
  <c r="F259" i="2"/>
  <c r="K259" i="2"/>
  <c r="J259" i="2"/>
  <c r="D259" i="2"/>
  <c r="C259" i="2"/>
  <c r="G259" i="2"/>
  <c r="A130" i="12"/>
  <c r="E129" i="12"/>
  <c r="B129" i="12"/>
  <c r="K129" i="12"/>
  <c r="Q129" i="12"/>
  <c r="H129" i="12"/>
  <c r="N129" i="12"/>
  <c r="D128" i="10"/>
  <c r="I128" i="10"/>
  <c r="J128" i="10"/>
  <c r="L128" i="10"/>
  <c r="F128" i="10"/>
  <c r="C128" i="10"/>
  <c r="M128" i="10"/>
  <c r="G128" i="10"/>
  <c r="N128" i="10"/>
  <c r="H129" i="10"/>
  <c r="K129" i="10"/>
  <c r="E129" i="10"/>
  <c r="A130" i="10"/>
  <c r="B129" i="10"/>
  <c r="A130" i="5"/>
  <c r="B129" i="5"/>
  <c r="E129" i="5"/>
  <c r="T128" i="12"/>
  <c r="C128" i="12"/>
  <c r="G128" i="12"/>
  <c r="S128" i="12"/>
  <c r="M128" i="12"/>
  <c r="J128" i="12"/>
  <c r="R128" i="12"/>
  <c r="O128" i="12"/>
  <c r="F128" i="12"/>
  <c r="I128" i="12"/>
  <c r="L128" i="12"/>
  <c r="P128" i="12"/>
  <c r="D128" i="12"/>
  <c r="C128" i="5"/>
  <c r="D128" i="5"/>
  <c r="F128" i="5"/>
  <c r="G128" i="5"/>
  <c r="H128" i="5"/>
  <c r="M128" i="8"/>
  <c r="D128" i="8"/>
  <c r="L128" i="8"/>
  <c r="I128" i="8"/>
  <c r="C128" i="8"/>
  <c r="N128" i="8"/>
  <c r="G128" i="8"/>
  <c r="J128" i="8"/>
  <c r="F128" i="8"/>
  <c r="C127" i="9"/>
  <c r="D127" i="9"/>
  <c r="A129" i="9"/>
  <c r="E128" i="9"/>
  <c r="B128" i="9"/>
  <c r="A130" i="8"/>
  <c r="K129" i="8"/>
  <c r="B129" i="8"/>
  <c r="E129" i="8"/>
  <c r="H129" i="8"/>
  <c r="H127" i="9"/>
  <c r="G127" i="9"/>
  <c r="F127" i="9"/>
  <c r="EG84" i="24"/>
  <c r="EP84" i="24" s="1"/>
  <c r="EG83" i="24"/>
  <c r="EP83" i="24" s="1"/>
  <c r="EG82" i="24"/>
  <c r="EP82" i="24" s="1"/>
  <c r="EG81" i="24"/>
  <c r="EP81" i="24" s="1"/>
  <c r="CR582" i="24" l="1"/>
  <c r="CV582" i="24" s="1"/>
  <c r="CS581" i="24"/>
  <c r="CW580" i="24"/>
  <c r="CT580" i="24"/>
  <c r="CU580" i="24"/>
  <c r="CX580" i="24"/>
  <c r="CY580" i="24"/>
  <c r="CE646" i="24"/>
  <c r="CD646" i="24"/>
  <c r="CF646" i="24"/>
  <c r="CA646" i="24"/>
  <c r="CB646" i="24"/>
  <c r="CC647" i="24"/>
  <c r="BY648" i="24"/>
  <c r="BZ647" i="24"/>
  <c r="AP448" i="24"/>
  <c r="AQ448" i="24"/>
  <c r="BA448" i="24"/>
  <c r="AJ448" i="24"/>
  <c r="AS448" i="24"/>
  <c r="AY448" i="24"/>
  <c r="AZ448" i="24"/>
  <c r="AM448" i="24"/>
  <c r="AK448" i="24"/>
  <c r="AT448" i="24"/>
  <c r="BE448" i="24"/>
  <c r="AV448" i="24"/>
  <c r="AW448" i="24"/>
  <c r="BD448" i="24"/>
  <c r="AN448" i="24"/>
  <c r="AR449" i="24"/>
  <c r="AU449" i="24"/>
  <c r="AH450" i="24"/>
  <c r="AX449" i="24"/>
  <c r="AO449" i="24"/>
  <c r="AI449" i="24"/>
  <c r="AL449" i="24"/>
  <c r="D269" i="25"/>
  <c r="G269" i="25"/>
  <c r="I269" i="25"/>
  <c r="F269" i="25"/>
  <c r="J269" i="25"/>
  <c r="K269" i="25"/>
  <c r="C269" i="25"/>
  <c r="E270" i="25"/>
  <c r="B270" i="25"/>
  <c r="A271" i="25"/>
  <c r="H270" i="25"/>
  <c r="E389" i="26"/>
  <c r="B389" i="26"/>
  <c r="A390" i="26"/>
  <c r="G388" i="26"/>
  <c r="C388" i="26"/>
  <c r="H388" i="26"/>
  <c r="D388" i="26"/>
  <c r="F388" i="26"/>
  <c r="N271" i="14"/>
  <c r="K271" i="14"/>
  <c r="Q271" i="14"/>
  <c r="H271" i="14"/>
  <c r="E271" i="14"/>
  <c r="A272" i="14"/>
  <c r="B271" i="14"/>
  <c r="T270" i="14"/>
  <c r="L270" i="14"/>
  <c r="D270" i="14"/>
  <c r="M270" i="14"/>
  <c r="C270" i="14"/>
  <c r="J270" i="14"/>
  <c r="I270" i="14"/>
  <c r="R270" i="14"/>
  <c r="O270" i="14"/>
  <c r="F270" i="14"/>
  <c r="G270" i="14"/>
  <c r="S270" i="14"/>
  <c r="P270" i="14"/>
  <c r="D330" i="17"/>
  <c r="A331" i="17"/>
  <c r="E331" i="34"/>
  <c r="B331" i="34"/>
  <c r="A332" i="34"/>
  <c r="G330" i="34"/>
  <c r="D330" i="34"/>
  <c r="C330" i="34"/>
  <c r="F330" i="34"/>
  <c r="A268" i="3"/>
  <c r="E267" i="3"/>
  <c r="B267" i="3"/>
  <c r="H266" i="3"/>
  <c r="C266" i="3"/>
  <c r="D266" i="3"/>
  <c r="F266" i="3"/>
  <c r="G266" i="3"/>
  <c r="J260" i="2"/>
  <c r="I260" i="2"/>
  <c r="D260" i="2"/>
  <c r="C260" i="2"/>
  <c r="K260" i="2"/>
  <c r="F260" i="2"/>
  <c r="G260" i="2"/>
  <c r="E261" i="2"/>
  <c r="B261" i="2"/>
  <c r="A262" i="2"/>
  <c r="H261" i="2"/>
  <c r="N129" i="10"/>
  <c r="L129" i="10"/>
  <c r="D129" i="10"/>
  <c r="F129" i="10"/>
  <c r="M129" i="10"/>
  <c r="J129" i="10"/>
  <c r="G129" i="10"/>
  <c r="C129" i="10"/>
  <c r="I129" i="10"/>
  <c r="C129" i="5"/>
  <c r="D129" i="5"/>
  <c r="E130" i="10"/>
  <c r="A131" i="10"/>
  <c r="B130" i="10"/>
  <c r="K130" i="10"/>
  <c r="H130" i="10"/>
  <c r="M129" i="8"/>
  <c r="N129" i="8"/>
  <c r="C129" i="8"/>
  <c r="G129" i="8"/>
  <c r="I129" i="8"/>
  <c r="F129" i="8"/>
  <c r="J129" i="8"/>
  <c r="L129" i="8"/>
  <c r="D129" i="8"/>
  <c r="B129" i="9"/>
  <c r="E129" i="9"/>
  <c r="A130" i="9"/>
  <c r="B130" i="8"/>
  <c r="K130" i="8"/>
  <c r="A131" i="8"/>
  <c r="E130" i="8"/>
  <c r="H130" i="8"/>
  <c r="B130" i="5"/>
  <c r="A131" i="5"/>
  <c r="E130" i="5"/>
  <c r="D128" i="9"/>
  <c r="C128" i="9"/>
  <c r="T129" i="12"/>
  <c r="R129" i="12"/>
  <c r="S129" i="12"/>
  <c r="L129" i="12"/>
  <c r="O129" i="12"/>
  <c r="C129" i="12"/>
  <c r="M129" i="12"/>
  <c r="P129" i="12"/>
  <c r="F129" i="12"/>
  <c r="D129" i="12"/>
  <c r="I129" i="12"/>
  <c r="J129" i="12"/>
  <c r="G129" i="12"/>
  <c r="F128" i="9"/>
  <c r="H128" i="9"/>
  <c r="G128" i="9"/>
  <c r="H129" i="5"/>
  <c r="G129" i="5"/>
  <c r="F129" i="5"/>
  <c r="H130" i="12"/>
  <c r="Q130" i="12"/>
  <c r="N130" i="12"/>
  <c r="E130" i="12"/>
  <c r="A131" i="12"/>
  <c r="K130" i="12"/>
  <c r="B130" i="12"/>
  <c r="C5" i="26"/>
  <c r="B5" i="26"/>
  <c r="CY581" i="24" l="1"/>
  <c r="CU581" i="24"/>
  <c r="CW581" i="24"/>
  <c r="CT581" i="24"/>
  <c r="CX581" i="24"/>
  <c r="CR583" i="24"/>
  <c r="CV583" i="24" s="1"/>
  <c r="CS582" i="24"/>
  <c r="CB647" i="24"/>
  <c r="CD647" i="24"/>
  <c r="CA647" i="24"/>
  <c r="CE647" i="24"/>
  <c r="CF647" i="24"/>
  <c r="CC648" i="24"/>
  <c r="BZ648" i="24"/>
  <c r="BY649" i="24"/>
  <c r="AP449" i="24"/>
  <c r="AJ449" i="24"/>
  <c r="AY449" i="24"/>
  <c r="BE449" i="24"/>
  <c r="AZ449" i="24"/>
  <c r="BA449" i="24"/>
  <c r="BD449" i="24"/>
  <c r="AS449" i="24"/>
  <c r="AQ449" i="24"/>
  <c r="AK449" i="24"/>
  <c r="AM449" i="24"/>
  <c r="AV449" i="24"/>
  <c r="AW449" i="24"/>
  <c r="AT449" i="24"/>
  <c r="AN449" i="24"/>
  <c r="AU450" i="24"/>
  <c r="AX450" i="24"/>
  <c r="AH451" i="24"/>
  <c r="AO450" i="24"/>
  <c r="AI450" i="24"/>
  <c r="AL450" i="24"/>
  <c r="AR450" i="24"/>
  <c r="B390" i="26"/>
  <c r="E390" i="26"/>
  <c r="A391" i="26"/>
  <c r="B271" i="25"/>
  <c r="H271" i="25"/>
  <c r="A272" i="25"/>
  <c r="E271" i="25"/>
  <c r="C389" i="26"/>
  <c r="F389" i="26"/>
  <c r="G389" i="26"/>
  <c r="H389" i="26"/>
  <c r="D389" i="26"/>
  <c r="D270" i="25"/>
  <c r="F270" i="25"/>
  <c r="I270" i="25"/>
  <c r="J270" i="25"/>
  <c r="C270" i="25"/>
  <c r="K270" i="25"/>
  <c r="G270" i="25"/>
  <c r="T271" i="14"/>
  <c r="L271" i="14"/>
  <c r="S271" i="14"/>
  <c r="D271" i="14"/>
  <c r="R271" i="14"/>
  <c r="J271" i="14"/>
  <c r="F271" i="14"/>
  <c r="P271" i="14"/>
  <c r="C271" i="14"/>
  <c r="M271" i="14"/>
  <c r="G271" i="14"/>
  <c r="O271" i="14"/>
  <c r="I271" i="14"/>
  <c r="Q272" i="14"/>
  <c r="E272" i="14"/>
  <c r="A273" i="14"/>
  <c r="B272" i="14"/>
  <c r="H272" i="14"/>
  <c r="K272" i="14"/>
  <c r="N272" i="14"/>
  <c r="D331" i="17"/>
  <c r="A332" i="17"/>
  <c r="E332" i="34"/>
  <c r="B332" i="34"/>
  <c r="A333" i="34"/>
  <c r="G331" i="34"/>
  <c r="F331" i="34"/>
  <c r="D331" i="34"/>
  <c r="C331" i="34"/>
  <c r="C267" i="3"/>
  <c r="H267" i="3"/>
  <c r="D267" i="3"/>
  <c r="F267" i="3"/>
  <c r="G267" i="3"/>
  <c r="A269" i="3"/>
  <c r="E268" i="3"/>
  <c r="B268" i="3"/>
  <c r="B262" i="2"/>
  <c r="H262" i="2"/>
  <c r="A263" i="2"/>
  <c r="E262" i="2"/>
  <c r="K261" i="2"/>
  <c r="J261" i="2"/>
  <c r="I261" i="2"/>
  <c r="F261" i="2"/>
  <c r="G261" i="2"/>
  <c r="D261" i="2"/>
  <c r="C261" i="2"/>
  <c r="M130" i="8"/>
  <c r="D130" i="8"/>
  <c r="N130" i="8"/>
  <c r="C130" i="8"/>
  <c r="G130" i="8"/>
  <c r="F130" i="8"/>
  <c r="L130" i="8"/>
  <c r="I130" i="8"/>
  <c r="J130" i="8"/>
  <c r="E130" i="9"/>
  <c r="A131" i="9"/>
  <c r="B130" i="9"/>
  <c r="T130" i="12"/>
  <c r="O130" i="12"/>
  <c r="I130" i="12"/>
  <c r="M130" i="12"/>
  <c r="G130" i="12"/>
  <c r="J130" i="12"/>
  <c r="C130" i="12"/>
  <c r="L130" i="12"/>
  <c r="D130" i="12"/>
  <c r="R130" i="12"/>
  <c r="F130" i="12"/>
  <c r="P130" i="12"/>
  <c r="S130" i="12"/>
  <c r="H131" i="12"/>
  <c r="Q131" i="12"/>
  <c r="N131" i="12"/>
  <c r="E131" i="12"/>
  <c r="B131" i="12"/>
  <c r="A132" i="12"/>
  <c r="K131" i="12"/>
  <c r="H129" i="9"/>
  <c r="F129" i="9"/>
  <c r="G129" i="9"/>
  <c r="D129" i="9"/>
  <c r="C129" i="9"/>
  <c r="K131" i="8"/>
  <c r="E131" i="8"/>
  <c r="H131" i="8"/>
  <c r="B131" i="8"/>
  <c r="A132" i="8"/>
  <c r="L130" i="10"/>
  <c r="J130" i="10"/>
  <c r="G130" i="10"/>
  <c r="C130" i="10"/>
  <c r="M130" i="10"/>
  <c r="I130" i="10"/>
  <c r="F130" i="10"/>
  <c r="N130" i="10"/>
  <c r="D130" i="10"/>
  <c r="H131" i="10"/>
  <c r="K131" i="10"/>
  <c r="A132" i="10"/>
  <c r="B131" i="10"/>
  <c r="E131" i="10"/>
  <c r="H130" i="5"/>
  <c r="G130" i="5"/>
  <c r="F130" i="5"/>
  <c r="E131" i="5"/>
  <c r="B131" i="5"/>
  <c r="A132" i="5"/>
  <c r="C130" i="5"/>
  <c r="D130" i="5"/>
  <c r="CX582" i="24" l="1"/>
  <c r="CY582" i="24"/>
  <c r="CW582" i="24"/>
  <c r="CT582" i="24"/>
  <c r="CU582" i="24"/>
  <c r="CR584" i="24"/>
  <c r="CV584" i="24" s="1"/>
  <c r="CS583" i="24"/>
  <c r="CC649" i="24"/>
  <c r="BZ649" i="24"/>
  <c r="BY650" i="24"/>
  <c r="CD648" i="24"/>
  <c r="CE648" i="24"/>
  <c r="CA648" i="24"/>
  <c r="CB648" i="24"/>
  <c r="CF648" i="24"/>
  <c r="AM450" i="24"/>
  <c r="AN450" i="24"/>
  <c r="AW450" i="24"/>
  <c r="AY450" i="24"/>
  <c r="BE450" i="24"/>
  <c r="AZ450" i="24"/>
  <c r="AT450" i="24"/>
  <c r="AJ450" i="24"/>
  <c r="AS450" i="24"/>
  <c r="AV450" i="24"/>
  <c r="AQ450" i="24"/>
  <c r="AP450" i="24"/>
  <c r="BA450" i="24"/>
  <c r="BD450" i="24"/>
  <c r="AK450" i="24"/>
  <c r="AU451" i="24"/>
  <c r="AO451" i="24"/>
  <c r="AH452" i="24"/>
  <c r="AR451" i="24"/>
  <c r="AL451" i="24"/>
  <c r="AI451" i="24"/>
  <c r="AX451" i="24"/>
  <c r="G271" i="25"/>
  <c r="K271" i="25"/>
  <c r="F271" i="25"/>
  <c r="D271" i="25"/>
  <c r="J271" i="25"/>
  <c r="I271" i="25"/>
  <c r="C271" i="25"/>
  <c r="B272" i="25"/>
  <c r="A273" i="25"/>
  <c r="E272" i="25"/>
  <c r="H272" i="25"/>
  <c r="E391" i="26"/>
  <c r="B391" i="26"/>
  <c r="A392" i="26"/>
  <c r="C390" i="26"/>
  <c r="D390" i="26"/>
  <c r="F390" i="26"/>
  <c r="G390" i="26"/>
  <c r="H390" i="26"/>
  <c r="T272" i="14"/>
  <c r="J272" i="14"/>
  <c r="S272" i="14"/>
  <c r="L272" i="14"/>
  <c r="P272" i="14"/>
  <c r="I272" i="14"/>
  <c r="C272" i="14"/>
  <c r="D272" i="14"/>
  <c r="G272" i="14"/>
  <c r="F272" i="14"/>
  <c r="M272" i="14"/>
  <c r="O272" i="14"/>
  <c r="R272" i="14"/>
  <c r="E273" i="14"/>
  <c r="K273" i="14"/>
  <c r="H273" i="14"/>
  <c r="B273" i="14"/>
  <c r="A274" i="14"/>
  <c r="N273" i="14"/>
  <c r="Q273" i="14"/>
  <c r="D332" i="17"/>
  <c r="A333" i="17"/>
  <c r="E333" i="34"/>
  <c r="B333" i="34"/>
  <c r="A334" i="34"/>
  <c r="C332" i="34"/>
  <c r="G332" i="34"/>
  <c r="F332" i="34"/>
  <c r="D332" i="34"/>
  <c r="G268" i="3"/>
  <c r="F268" i="3"/>
  <c r="B269" i="3"/>
  <c r="A270" i="3"/>
  <c r="E269" i="3"/>
  <c r="H268" i="3"/>
  <c r="C268" i="3"/>
  <c r="D268" i="3"/>
  <c r="E263" i="2"/>
  <c r="B263" i="2"/>
  <c r="H263" i="2"/>
  <c r="A264" i="2"/>
  <c r="C262" i="2"/>
  <c r="I262" i="2"/>
  <c r="F262" i="2"/>
  <c r="J262" i="2"/>
  <c r="D262" i="2"/>
  <c r="K262" i="2"/>
  <c r="G262" i="2"/>
  <c r="T131" i="12"/>
  <c r="I131" i="12"/>
  <c r="J131" i="12"/>
  <c r="D131" i="12"/>
  <c r="M131" i="12"/>
  <c r="G131" i="12"/>
  <c r="F131" i="12"/>
  <c r="L131" i="12"/>
  <c r="O131" i="12"/>
  <c r="C131" i="12"/>
  <c r="P131" i="12"/>
  <c r="R131" i="12"/>
  <c r="S131" i="12"/>
  <c r="H132" i="12"/>
  <c r="Q132" i="12"/>
  <c r="B132" i="12"/>
  <c r="N132" i="12"/>
  <c r="E132" i="12"/>
  <c r="K132" i="12"/>
  <c r="A133" i="12"/>
  <c r="B132" i="10"/>
  <c r="K132" i="10"/>
  <c r="E132" i="10"/>
  <c r="A133" i="10"/>
  <c r="H132" i="10"/>
  <c r="G131" i="5"/>
  <c r="H131" i="5"/>
  <c r="F131" i="5"/>
  <c r="J131" i="10"/>
  <c r="D131" i="10"/>
  <c r="I131" i="10"/>
  <c r="M131" i="10"/>
  <c r="C131" i="10"/>
  <c r="G131" i="10"/>
  <c r="F131" i="10"/>
  <c r="N131" i="10"/>
  <c r="L131" i="10"/>
  <c r="A133" i="5"/>
  <c r="E132" i="5"/>
  <c r="B132" i="5"/>
  <c r="C130" i="9"/>
  <c r="D130" i="9"/>
  <c r="H130" i="9"/>
  <c r="F130" i="9"/>
  <c r="G130" i="9"/>
  <c r="A132" i="9"/>
  <c r="E131" i="9"/>
  <c r="B131" i="9"/>
  <c r="C131" i="5"/>
  <c r="D131" i="5"/>
  <c r="K132" i="8"/>
  <c r="H132" i="8"/>
  <c r="B132" i="8"/>
  <c r="E132" i="8"/>
  <c r="A133" i="8"/>
  <c r="L131" i="8"/>
  <c r="M131" i="8"/>
  <c r="I131" i="8"/>
  <c r="J131" i="8"/>
  <c r="N131" i="8"/>
  <c r="G131" i="8"/>
  <c r="F131" i="8"/>
  <c r="C131" i="8"/>
  <c r="D131" i="8"/>
  <c r="CW583" i="24" l="1"/>
  <c r="CX583" i="24"/>
  <c r="CY583" i="24"/>
  <c r="CU583" i="24"/>
  <c r="CT583" i="24"/>
  <c r="CS584" i="24"/>
  <c r="CR585" i="24"/>
  <c r="CV585" i="24" s="1"/>
  <c r="CC650" i="24"/>
  <c r="BY651" i="24"/>
  <c r="BZ650" i="24"/>
  <c r="CA649" i="24"/>
  <c r="CE649" i="24"/>
  <c r="CD649" i="24"/>
  <c r="CB649" i="24"/>
  <c r="CF649" i="24"/>
  <c r="BD451" i="24"/>
  <c r="BE451" i="24"/>
  <c r="AW451" i="24"/>
  <c r="AJ451" i="24"/>
  <c r="AK451" i="24"/>
  <c r="AM451" i="24"/>
  <c r="AV451" i="24"/>
  <c r="AN451" i="24"/>
  <c r="BA451" i="24"/>
  <c r="AP451" i="24"/>
  <c r="AQ451" i="24"/>
  <c r="AS451" i="24"/>
  <c r="AT451" i="24"/>
  <c r="AY451" i="24"/>
  <c r="AZ451" i="24"/>
  <c r="AH453" i="24"/>
  <c r="AL452" i="24"/>
  <c r="AX452" i="24"/>
  <c r="AU452" i="24"/>
  <c r="AI452" i="24"/>
  <c r="AO452" i="24"/>
  <c r="AR452" i="24"/>
  <c r="B392" i="26"/>
  <c r="E392" i="26"/>
  <c r="A393" i="26"/>
  <c r="A274" i="25"/>
  <c r="B273" i="25"/>
  <c r="E273" i="25"/>
  <c r="H273" i="25"/>
  <c r="K272" i="25"/>
  <c r="I272" i="25"/>
  <c r="C272" i="25"/>
  <c r="F272" i="25"/>
  <c r="J272" i="25"/>
  <c r="G272" i="25"/>
  <c r="D272" i="25"/>
  <c r="C391" i="26"/>
  <c r="G391" i="26"/>
  <c r="H391" i="26"/>
  <c r="D391" i="26"/>
  <c r="F391" i="26"/>
  <c r="T273" i="14"/>
  <c r="L273" i="14"/>
  <c r="I273" i="14"/>
  <c r="J273" i="14"/>
  <c r="D273" i="14"/>
  <c r="M273" i="14"/>
  <c r="O273" i="14"/>
  <c r="P273" i="14"/>
  <c r="C273" i="14"/>
  <c r="G273" i="14"/>
  <c r="R273" i="14"/>
  <c r="F273" i="14"/>
  <c r="S273" i="14"/>
  <c r="H274" i="14"/>
  <c r="B274" i="14"/>
  <c r="K274" i="14"/>
  <c r="N274" i="14"/>
  <c r="E274" i="14"/>
  <c r="Q274" i="14"/>
  <c r="A275" i="14"/>
  <c r="D333" i="17"/>
  <c r="A334" i="17"/>
  <c r="A335" i="34"/>
  <c r="E334" i="34"/>
  <c r="B334" i="34"/>
  <c r="G333" i="34"/>
  <c r="F333" i="34"/>
  <c r="C333" i="34"/>
  <c r="D333" i="34"/>
  <c r="B270" i="3"/>
  <c r="A271" i="3"/>
  <c r="E270" i="3"/>
  <c r="C269" i="3"/>
  <c r="H269" i="3"/>
  <c r="D269" i="3"/>
  <c r="G269" i="3"/>
  <c r="F269" i="3"/>
  <c r="H264" i="2"/>
  <c r="E264" i="2"/>
  <c r="A265" i="2"/>
  <c r="B264" i="2"/>
  <c r="K263" i="2"/>
  <c r="I263" i="2"/>
  <c r="J263" i="2"/>
  <c r="C263" i="2"/>
  <c r="G263" i="2"/>
  <c r="F263" i="2"/>
  <c r="D263" i="2"/>
  <c r="F132" i="8"/>
  <c r="M132" i="8"/>
  <c r="J132" i="8"/>
  <c r="C132" i="8"/>
  <c r="N132" i="8"/>
  <c r="D132" i="8"/>
  <c r="I132" i="8"/>
  <c r="G132" i="8"/>
  <c r="L132" i="8"/>
  <c r="D132" i="10"/>
  <c r="F132" i="10"/>
  <c r="M132" i="10"/>
  <c r="I132" i="10"/>
  <c r="L132" i="10"/>
  <c r="C132" i="10"/>
  <c r="J132" i="10"/>
  <c r="N132" i="10"/>
  <c r="G132" i="10"/>
  <c r="T132" i="12"/>
  <c r="R132" i="12"/>
  <c r="I132" i="12"/>
  <c r="F132" i="12"/>
  <c r="C132" i="12"/>
  <c r="S132" i="12"/>
  <c r="L132" i="12"/>
  <c r="G132" i="12"/>
  <c r="D132" i="12"/>
  <c r="M132" i="12"/>
  <c r="P132" i="12"/>
  <c r="J132" i="12"/>
  <c r="O132" i="12"/>
  <c r="D131" i="9"/>
  <c r="C131" i="9"/>
  <c r="H131" i="9"/>
  <c r="F131" i="9"/>
  <c r="G131" i="9"/>
  <c r="B132" i="9"/>
  <c r="A133" i="9"/>
  <c r="E132" i="9"/>
  <c r="C132" i="5"/>
  <c r="D132" i="5"/>
  <c r="K133" i="10"/>
  <c r="A134" i="10"/>
  <c r="B133" i="10"/>
  <c r="E133" i="10"/>
  <c r="H133" i="10"/>
  <c r="B133" i="12"/>
  <c r="H133" i="12"/>
  <c r="A134" i="12"/>
  <c r="K133" i="12"/>
  <c r="E133" i="12"/>
  <c r="Q133" i="12"/>
  <c r="N133" i="12"/>
  <c r="H133" i="8"/>
  <c r="E133" i="8"/>
  <c r="B133" i="8"/>
  <c r="K133" i="8"/>
  <c r="A134" i="8"/>
  <c r="H132" i="5"/>
  <c r="F132" i="5"/>
  <c r="G132" i="5"/>
  <c r="E133" i="5"/>
  <c r="B133" i="5"/>
  <c r="A134" i="5"/>
  <c r="D5" i="25"/>
  <c r="C5" i="25"/>
  <c r="B5" i="25"/>
  <c r="CS585" i="24" l="1"/>
  <c r="CR586" i="24"/>
  <c r="CV586" i="24" s="1"/>
  <c r="CW584" i="24"/>
  <c r="CX584" i="24"/>
  <c r="CY584" i="24"/>
  <c r="CT584" i="24"/>
  <c r="CU584" i="24"/>
  <c r="CE650" i="24"/>
  <c r="CA650" i="24"/>
  <c r="CF650" i="24"/>
  <c r="CD650" i="24"/>
  <c r="CB650" i="24"/>
  <c r="BZ651" i="24"/>
  <c r="BY652" i="24"/>
  <c r="CC651" i="24"/>
  <c r="AJ452" i="24"/>
  <c r="AS452" i="24"/>
  <c r="AT452" i="24"/>
  <c r="BA452" i="24"/>
  <c r="AK452" i="24"/>
  <c r="AP452" i="24"/>
  <c r="BE452" i="24"/>
  <c r="AZ452" i="24"/>
  <c r="AW452" i="24"/>
  <c r="AN452" i="24"/>
  <c r="AV452" i="24"/>
  <c r="BD452" i="24"/>
  <c r="AM452" i="24"/>
  <c r="AQ452" i="24"/>
  <c r="AY452" i="24"/>
  <c r="AH454" i="24"/>
  <c r="AX453" i="24"/>
  <c r="AO453" i="24"/>
  <c r="AR453" i="24"/>
  <c r="AU453" i="24"/>
  <c r="AL453" i="24"/>
  <c r="AI453" i="24"/>
  <c r="E274" i="25"/>
  <c r="A275" i="25"/>
  <c r="H274" i="25"/>
  <c r="B274" i="25"/>
  <c r="A394" i="26"/>
  <c r="B393" i="26"/>
  <c r="E393" i="26"/>
  <c r="D273" i="25"/>
  <c r="K273" i="25"/>
  <c r="F273" i="25"/>
  <c r="I273" i="25"/>
  <c r="J273" i="25"/>
  <c r="G273" i="25"/>
  <c r="C273" i="25"/>
  <c r="F392" i="26"/>
  <c r="G392" i="26"/>
  <c r="C392" i="26"/>
  <c r="D392" i="26"/>
  <c r="H392" i="26"/>
  <c r="E275" i="14"/>
  <c r="N275" i="14"/>
  <c r="A276" i="14"/>
  <c r="Q275" i="14"/>
  <c r="B275" i="14"/>
  <c r="H275" i="14"/>
  <c r="K275" i="14"/>
  <c r="T274" i="14"/>
  <c r="L274" i="14"/>
  <c r="M274" i="14"/>
  <c r="J274" i="14"/>
  <c r="F274" i="14"/>
  <c r="S274" i="14"/>
  <c r="O274" i="14"/>
  <c r="I274" i="14"/>
  <c r="C274" i="14"/>
  <c r="G274" i="14"/>
  <c r="R274" i="14"/>
  <c r="P274" i="14"/>
  <c r="D274" i="14"/>
  <c r="D334" i="17"/>
  <c r="A335" i="17"/>
  <c r="D334" i="34"/>
  <c r="G334" i="34"/>
  <c r="F334" i="34"/>
  <c r="C334" i="34"/>
  <c r="E335" i="34"/>
  <c r="A336" i="34"/>
  <c r="B335" i="34"/>
  <c r="G270" i="3"/>
  <c r="F270" i="3"/>
  <c r="E271" i="3"/>
  <c r="A272" i="3"/>
  <c r="B271" i="3"/>
  <c r="H270" i="3"/>
  <c r="C270" i="3"/>
  <c r="D270" i="3"/>
  <c r="J264" i="2"/>
  <c r="K264" i="2"/>
  <c r="I264" i="2"/>
  <c r="G264" i="2"/>
  <c r="D264" i="2"/>
  <c r="F264" i="2"/>
  <c r="C264" i="2"/>
  <c r="B265" i="2"/>
  <c r="A266" i="2"/>
  <c r="E265" i="2"/>
  <c r="H265" i="2"/>
  <c r="K134" i="10"/>
  <c r="B134" i="10"/>
  <c r="H134" i="10"/>
  <c r="A135" i="10"/>
  <c r="E134" i="10"/>
  <c r="H134" i="12"/>
  <c r="B134" i="12"/>
  <c r="A135" i="12"/>
  <c r="E134" i="12"/>
  <c r="K134" i="12"/>
  <c r="N134" i="12"/>
  <c r="Q134" i="12"/>
  <c r="F132" i="9"/>
  <c r="G132" i="9"/>
  <c r="H132" i="9"/>
  <c r="E134" i="5"/>
  <c r="B134" i="5"/>
  <c r="A135" i="5"/>
  <c r="B133" i="9"/>
  <c r="E133" i="9"/>
  <c r="A134" i="9"/>
  <c r="D133" i="8"/>
  <c r="J133" i="8"/>
  <c r="C133" i="8"/>
  <c r="F133" i="8"/>
  <c r="I133" i="8"/>
  <c r="L133" i="8"/>
  <c r="M133" i="8"/>
  <c r="G133" i="8"/>
  <c r="N133" i="8"/>
  <c r="T133" i="12"/>
  <c r="L133" i="12"/>
  <c r="I133" i="12"/>
  <c r="M133" i="12"/>
  <c r="C133" i="12"/>
  <c r="P133" i="12"/>
  <c r="S133" i="12"/>
  <c r="J133" i="12"/>
  <c r="D133" i="12"/>
  <c r="R133" i="12"/>
  <c r="O133" i="12"/>
  <c r="G133" i="12"/>
  <c r="F133" i="12"/>
  <c r="D132" i="9"/>
  <c r="C132" i="9"/>
  <c r="D133" i="5"/>
  <c r="C133" i="5"/>
  <c r="H133" i="5"/>
  <c r="G133" i="5"/>
  <c r="F133" i="5"/>
  <c r="E134" i="8"/>
  <c r="A135" i="8"/>
  <c r="H134" i="8"/>
  <c r="K134" i="8"/>
  <c r="B134" i="8"/>
  <c r="C133" i="10"/>
  <c r="I133" i="10"/>
  <c r="M133" i="10"/>
  <c r="N133" i="10"/>
  <c r="L133" i="10"/>
  <c r="F133" i="10"/>
  <c r="J133" i="10"/>
  <c r="G133" i="10"/>
  <c r="D133" i="10"/>
  <c r="CS586" i="24" l="1"/>
  <c r="CR587" i="24"/>
  <c r="CV587" i="24" s="1"/>
  <c r="CT585" i="24"/>
  <c r="CW585" i="24"/>
  <c r="CX585" i="24"/>
  <c r="CU585" i="24"/>
  <c r="CY585" i="24"/>
  <c r="BZ652" i="24"/>
  <c r="CC652" i="24"/>
  <c r="BY653" i="24"/>
  <c r="CA651" i="24"/>
  <c r="CF651" i="24"/>
  <c r="CE651" i="24"/>
  <c r="CB651" i="24"/>
  <c r="CD651" i="24"/>
  <c r="AP453" i="24"/>
  <c r="AV453" i="24"/>
  <c r="AQ453" i="24"/>
  <c r="AS453" i="24"/>
  <c r="AT453" i="24"/>
  <c r="AJ453" i="24"/>
  <c r="AW453" i="24"/>
  <c r="BA453" i="24"/>
  <c r="AK453" i="24"/>
  <c r="AM453" i="24"/>
  <c r="AN453" i="24"/>
  <c r="BD453" i="24"/>
  <c r="AZ453" i="24"/>
  <c r="AY453" i="24"/>
  <c r="BE453" i="24"/>
  <c r="AU454" i="24"/>
  <c r="AL454" i="24"/>
  <c r="AH455" i="24"/>
  <c r="AO454" i="24"/>
  <c r="AR454" i="24"/>
  <c r="AI454" i="24"/>
  <c r="AX454" i="24"/>
  <c r="G393" i="26"/>
  <c r="H393" i="26"/>
  <c r="C393" i="26"/>
  <c r="D393" i="26"/>
  <c r="F393" i="26"/>
  <c r="E394" i="26"/>
  <c r="A395" i="26"/>
  <c r="B394" i="26"/>
  <c r="G274" i="25"/>
  <c r="C274" i="25"/>
  <c r="F274" i="25"/>
  <c r="K274" i="25"/>
  <c r="D274" i="25"/>
  <c r="J274" i="25"/>
  <c r="I274" i="25"/>
  <c r="H275" i="25"/>
  <c r="A276" i="25"/>
  <c r="B275" i="25"/>
  <c r="E275" i="25"/>
  <c r="T275" i="14"/>
  <c r="O275" i="14"/>
  <c r="P275" i="14"/>
  <c r="L275" i="14"/>
  <c r="M275" i="14"/>
  <c r="D275" i="14"/>
  <c r="R275" i="14"/>
  <c r="S275" i="14"/>
  <c r="G275" i="14"/>
  <c r="F275" i="14"/>
  <c r="I275" i="14"/>
  <c r="J275" i="14"/>
  <c r="C275" i="14"/>
  <c r="K276" i="14"/>
  <c r="A277" i="14"/>
  <c r="Q276" i="14"/>
  <c r="B276" i="14"/>
  <c r="H276" i="14"/>
  <c r="E276" i="14"/>
  <c r="N276" i="14"/>
  <c r="D335" i="17"/>
  <c r="A336" i="17"/>
  <c r="F335" i="34"/>
  <c r="D335" i="34"/>
  <c r="C335" i="34"/>
  <c r="G335" i="34"/>
  <c r="B336" i="34"/>
  <c r="A337" i="34"/>
  <c r="E336" i="34"/>
  <c r="H271" i="3"/>
  <c r="C271" i="3"/>
  <c r="D271" i="3"/>
  <c r="B272" i="3"/>
  <c r="E272" i="3"/>
  <c r="A273" i="3"/>
  <c r="G271" i="3"/>
  <c r="F271" i="3"/>
  <c r="A267" i="2"/>
  <c r="H266" i="2"/>
  <c r="B266" i="2"/>
  <c r="E266" i="2"/>
  <c r="I265" i="2"/>
  <c r="C265" i="2"/>
  <c r="K265" i="2"/>
  <c r="F265" i="2"/>
  <c r="D265" i="2"/>
  <c r="J265" i="2"/>
  <c r="G265" i="2"/>
  <c r="A135" i="9"/>
  <c r="E134" i="9"/>
  <c r="B134" i="9"/>
  <c r="L134" i="8"/>
  <c r="M134" i="8"/>
  <c r="N134" i="8"/>
  <c r="D134" i="8"/>
  <c r="I134" i="8"/>
  <c r="G134" i="8"/>
  <c r="J134" i="8"/>
  <c r="F134" i="8"/>
  <c r="C134" i="8"/>
  <c r="D133" i="9"/>
  <c r="C133" i="9"/>
  <c r="T134" i="12"/>
  <c r="M134" i="12"/>
  <c r="F134" i="12"/>
  <c r="J134" i="12"/>
  <c r="L134" i="12"/>
  <c r="D134" i="12"/>
  <c r="C134" i="12"/>
  <c r="I134" i="12"/>
  <c r="P134" i="12"/>
  <c r="R134" i="12"/>
  <c r="O134" i="12"/>
  <c r="S134" i="12"/>
  <c r="G134" i="12"/>
  <c r="D134" i="5"/>
  <c r="C134" i="5"/>
  <c r="E135" i="12"/>
  <c r="A136" i="12"/>
  <c r="Q135" i="12"/>
  <c r="N135" i="12"/>
  <c r="B135" i="12"/>
  <c r="K135" i="12"/>
  <c r="H135" i="12"/>
  <c r="E135" i="8"/>
  <c r="A136" i="8"/>
  <c r="B135" i="8"/>
  <c r="H135" i="8"/>
  <c r="K135" i="8"/>
  <c r="E135" i="5"/>
  <c r="A136" i="5"/>
  <c r="B135" i="5"/>
  <c r="E135" i="10"/>
  <c r="B135" i="10"/>
  <c r="H135" i="10"/>
  <c r="K135" i="10"/>
  <c r="A136" i="10"/>
  <c r="H134" i="5"/>
  <c r="G134" i="5"/>
  <c r="F134" i="5"/>
  <c r="D134" i="10"/>
  <c r="G134" i="10"/>
  <c r="J134" i="10"/>
  <c r="N134" i="10"/>
  <c r="L134" i="10"/>
  <c r="I134" i="10"/>
  <c r="F134" i="10"/>
  <c r="C134" i="10"/>
  <c r="M134" i="10"/>
  <c r="G133" i="9"/>
  <c r="H133" i="9"/>
  <c r="F133" i="9"/>
  <c r="CR588" i="24" l="1"/>
  <c r="CV588" i="24" s="1"/>
  <c r="CS587" i="24"/>
  <c r="CW586" i="24"/>
  <c r="CX586" i="24"/>
  <c r="CY586" i="24"/>
  <c r="CT586" i="24"/>
  <c r="CU586" i="24"/>
  <c r="BZ653" i="24"/>
  <c r="CC653" i="24"/>
  <c r="BY654" i="24"/>
  <c r="CA652" i="24"/>
  <c r="CB652" i="24"/>
  <c r="CE652" i="24"/>
  <c r="CD652" i="24"/>
  <c r="CF652" i="24"/>
  <c r="AN454" i="24"/>
  <c r="AV454" i="24"/>
  <c r="AW454" i="24"/>
  <c r="AY454" i="24"/>
  <c r="AZ454" i="24"/>
  <c r="BA454" i="24"/>
  <c r="AT454" i="24"/>
  <c r="AS454" i="24"/>
  <c r="AK454" i="24"/>
  <c r="AQ454" i="24"/>
  <c r="AP454" i="24"/>
  <c r="BD454" i="24"/>
  <c r="BE454" i="24"/>
  <c r="AM454" i="24"/>
  <c r="AJ454" i="24"/>
  <c r="AX455" i="24"/>
  <c r="AL455" i="24"/>
  <c r="AO455" i="24"/>
  <c r="AR455" i="24"/>
  <c r="AI455" i="24"/>
  <c r="AU455" i="24"/>
  <c r="AH456" i="24"/>
  <c r="K275" i="25"/>
  <c r="C275" i="25"/>
  <c r="D275" i="25"/>
  <c r="F275" i="25"/>
  <c r="J275" i="25"/>
  <c r="G275" i="25"/>
  <c r="I275" i="25"/>
  <c r="B276" i="25"/>
  <c r="E276" i="25"/>
  <c r="A277" i="25"/>
  <c r="H276" i="25"/>
  <c r="F394" i="26"/>
  <c r="G394" i="26"/>
  <c r="H394" i="26"/>
  <c r="C394" i="26"/>
  <c r="D394" i="26"/>
  <c r="A396" i="26"/>
  <c r="B395" i="26"/>
  <c r="E395" i="26"/>
  <c r="T276" i="14"/>
  <c r="P276" i="14"/>
  <c r="F276" i="14"/>
  <c r="L276" i="14"/>
  <c r="S276" i="14"/>
  <c r="J276" i="14"/>
  <c r="R276" i="14"/>
  <c r="C276" i="14"/>
  <c r="D276" i="14"/>
  <c r="G276" i="14"/>
  <c r="O276" i="14"/>
  <c r="I276" i="14"/>
  <c r="M276" i="14"/>
  <c r="Q277" i="14"/>
  <c r="K277" i="14"/>
  <c r="A278" i="14"/>
  <c r="N277" i="14"/>
  <c r="H277" i="14"/>
  <c r="B277" i="14"/>
  <c r="E277" i="14"/>
  <c r="D336" i="17"/>
  <c r="A337" i="17"/>
  <c r="A338" i="34"/>
  <c r="E337" i="34"/>
  <c r="B337" i="34"/>
  <c r="C336" i="34"/>
  <c r="G336" i="34"/>
  <c r="D336" i="34"/>
  <c r="F336" i="34"/>
  <c r="A274" i="3"/>
  <c r="B273" i="3"/>
  <c r="E273" i="3"/>
  <c r="G272" i="3"/>
  <c r="F272" i="3"/>
  <c r="D272" i="3"/>
  <c r="C272" i="3"/>
  <c r="H272" i="3"/>
  <c r="I266" i="2"/>
  <c r="K266" i="2"/>
  <c r="F266" i="2"/>
  <c r="G266" i="2"/>
  <c r="C266" i="2"/>
  <c r="D266" i="2"/>
  <c r="J266" i="2"/>
  <c r="E267" i="2"/>
  <c r="H267" i="2"/>
  <c r="B267" i="2"/>
  <c r="A268" i="2"/>
  <c r="B136" i="5"/>
  <c r="A137" i="5"/>
  <c r="E136" i="5"/>
  <c r="D134" i="9"/>
  <c r="C134" i="9"/>
  <c r="K136" i="12"/>
  <c r="Q136" i="12"/>
  <c r="A137" i="12"/>
  <c r="H136" i="12"/>
  <c r="B136" i="12"/>
  <c r="E136" i="12"/>
  <c r="N136" i="12"/>
  <c r="B136" i="10"/>
  <c r="A137" i="10"/>
  <c r="K136" i="10"/>
  <c r="H136" i="10"/>
  <c r="E136" i="10"/>
  <c r="D135" i="10"/>
  <c r="N135" i="10"/>
  <c r="J135" i="10"/>
  <c r="I135" i="10"/>
  <c r="L135" i="10"/>
  <c r="C135" i="10"/>
  <c r="G135" i="10"/>
  <c r="F135" i="10"/>
  <c r="M135" i="10"/>
  <c r="C135" i="5"/>
  <c r="D135" i="5"/>
  <c r="G135" i="5"/>
  <c r="H135" i="5"/>
  <c r="F135" i="5"/>
  <c r="C135" i="8"/>
  <c r="G135" i="8"/>
  <c r="N135" i="8"/>
  <c r="J135" i="8"/>
  <c r="D135" i="8"/>
  <c r="F135" i="8"/>
  <c r="I135" i="8"/>
  <c r="L135" i="8"/>
  <c r="M135" i="8"/>
  <c r="B136" i="8"/>
  <c r="K136" i="8"/>
  <c r="E136" i="8"/>
  <c r="A137" i="8"/>
  <c r="H136" i="8"/>
  <c r="H134" i="9"/>
  <c r="G134" i="9"/>
  <c r="F134" i="9"/>
  <c r="T135" i="12"/>
  <c r="P135" i="12"/>
  <c r="D135" i="12"/>
  <c r="L135" i="12"/>
  <c r="J135" i="12"/>
  <c r="R135" i="12"/>
  <c r="F135" i="12"/>
  <c r="S135" i="12"/>
  <c r="C135" i="12"/>
  <c r="G135" i="12"/>
  <c r="I135" i="12"/>
  <c r="O135" i="12"/>
  <c r="M135" i="12"/>
  <c r="E135" i="9"/>
  <c r="A136" i="9"/>
  <c r="B135" i="9"/>
  <c r="CW587" i="24" l="1"/>
  <c r="CX587" i="24"/>
  <c r="CY587" i="24"/>
  <c r="CT587" i="24"/>
  <c r="CU587" i="24"/>
  <c r="CR589" i="24"/>
  <c r="CV589" i="24" s="1"/>
  <c r="CS588" i="24"/>
  <c r="CC654" i="24"/>
  <c r="BY655" i="24"/>
  <c r="BZ654" i="24"/>
  <c r="CA653" i="24"/>
  <c r="CD653" i="24"/>
  <c r="CE653" i="24"/>
  <c r="CF653" i="24"/>
  <c r="CB653" i="24"/>
  <c r="AR456" i="24"/>
  <c r="AL456" i="24"/>
  <c r="AU456" i="24"/>
  <c r="AH457" i="24"/>
  <c r="AX456" i="24"/>
  <c r="AO456" i="24"/>
  <c r="AI456" i="24"/>
  <c r="AJ455" i="24"/>
  <c r="BA455" i="24"/>
  <c r="AV455" i="24"/>
  <c r="AW455" i="24"/>
  <c r="AK455" i="24"/>
  <c r="AY455" i="24"/>
  <c r="BD455" i="24"/>
  <c r="AN455" i="24"/>
  <c r="BE455" i="24"/>
  <c r="AT455" i="24"/>
  <c r="AS455" i="24"/>
  <c r="AP455" i="24"/>
  <c r="AZ455" i="24"/>
  <c r="AQ455" i="24"/>
  <c r="AM455" i="24"/>
  <c r="C395" i="26"/>
  <c r="D395" i="26"/>
  <c r="F395" i="26"/>
  <c r="H395" i="26"/>
  <c r="G395" i="26"/>
  <c r="B396" i="26"/>
  <c r="E396" i="26"/>
  <c r="A397" i="26"/>
  <c r="H277" i="25"/>
  <c r="B277" i="25"/>
  <c r="A278" i="25"/>
  <c r="E277" i="25"/>
  <c r="J276" i="25"/>
  <c r="K276" i="25"/>
  <c r="C276" i="25"/>
  <c r="G276" i="25"/>
  <c r="I276" i="25"/>
  <c r="D276" i="25"/>
  <c r="F276" i="25"/>
  <c r="T277" i="14"/>
  <c r="I277" i="14"/>
  <c r="R277" i="14"/>
  <c r="S277" i="14"/>
  <c r="M277" i="14"/>
  <c r="F277" i="14"/>
  <c r="G277" i="14"/>
  <c r="C277" i="14"/>
  <c r="L277" i="14"/>
  <c r="J277" i="14"/>
  <c r="O277" i="14"/>
  <c r="P277" i="14"/>
  <c r="D277" i="14"/>
  <c r="A279" i="14"/>
  <c r="B278" i="14"/>
  <c r="H278" i="14"/>
  <c r="N278" i="14"/>
  <c r="K278" i="14"/>
  <c r="E278" i="14"/>
  <c r="Q278" i="14"/>
  <c r="D337" i="17"/>
  <c r="A338" i="17"/>
  <c r="G337" i="34"/>
  <c r="F337" i="34"/>
  <c r="C337" i="34"/>
  <c r="D337" i="34"/>
  <c r="A339" i="34"/>
  <c r="E338" i="34"/>
  <c r="B338" i="34"/>
  <c r="H273" i="3"/>
  <c r="D273" i="3"/>
  <c r="C273" i="3"/>
  <c r="G273" i="3"/>
  <c r="F273" i="3"/>
  <c r="B274" i="3"/>
  <c r="A275" i="3"/>
  <c r="E274" i="3"/>
  <c r="F267" i="2"/>
  <c r="C267" i="2"/>
  <c r="G267" i="2"/>
  <c r="K267" i="2"/>
  <c r="D267" i="2"/>
  <c r="J267" i="2"/>
  <c r="I267" i="2"/>
  <c r="H268" i="2"/>
  <c r="B268" i="2"/>
  <c r="A269" i="2"/>
  <c r="E268" i="2"/>
  <c r="A138" i="10"/>
  <c r="H137" i="10"/>
  <c r="E137" i="10"/>
  <c r="K137" i="10"/>
  <c r="B137" i="10"/>
  <c r="H136" i="5"/>
  <c r="F136" i="5"/>
  <c r="G136" i="5"/>
  <c r="B137" i="5"/>
  <c r="A138" i="5"/>
  <c r="E137" i="5"/>
  <c r="D136" i="5"/>
  <c r="C136" i="5"/>
  <c r="C135" i="9"/>
  <c r="D135" i="9"/>
  <c r="A137" i="9"/>
  <c r="B136" i="9"/>
  <c r="E136" i="9"/>
  <c r="G135" i="9"/>
  <c r="F135" i="9"/>
  <c r="H135" i="9"/>
  <c r="N136" i="10"/>
  <c r="G136" i="10"/>
  <c r="L136" i="10"/>
  <c r="F136" i="10"/>
  <c r="J136" i="10"/>
  <c r="M136" i="10"/>
  <c r="C136" i="10"/>
  <c r="D136" i="10"/>
  <c r="I136" i="10"/>
  <c r="T136" i="12"/>
  <c r="D136" i="12"/>
  <c r="G136" i="12"/>
  <c r="P136" i="12"/>
  <c r="M136" i="12"/>
  <c r="O136" i="12"/>
  <c r="J136" i="12"/>
  <c r="R136" i="12"/>
  <c r="I136" i="12"/>
  <c r="F136" i="12"/>
  <c r="C136" i="12"/>
  <c r="L136" i="12"/>
  <c r="S136" i="12"/>
  <c r="N137" i="12"/>
  <c r="K137" i="12"/>
  <c r="A138" i="12"/>
  <c r="E137" i="12"/>
  <c r="H137" i="12"/>
  <c r="B137" i="12"/>
  <c r="Q137" i="12"/>
  <c r="I136" i="8"/>
  <c r="L136" i="8"/>
  <c r="D136" i="8"/>
  <c r="F136" i="8"/>
  <c r="M136" i="8"/>
  <c r="N136" i="8"/>
  <c r="C136" i="8"/>
  <c r="G136" i="8"/>
  <c r="J136" i="8"/>
  <c r="K137" i="8"/>
  <c r="H137" i="8"/>
  <c r="B137" i="8"/>
  <c r="A138" i="8"/>
  <c r="E137" i="8"/>
  <c r="CU588" i="24" l="1"/>
  <c r="CX588" i="24"/>
  <c r="CT588" i="24"/>
  <c r="CW588" i="24"/>
  <c r="CY588" i="24"/>
  <c r="CS589" i="24"/>
  <c r="CR590" i="24"/>
  <c r="CV590" i="24" s="1"/>
  <c r="CE654" i="24"/>
  <c r="CD654" i="24"/>
  <c r="CF654" i="24"/>
  <c r="CA654" i="24"/>
  <c r="CB654" i="24"/>
  <c r="CC655" i="24"/>
  <c r="BZ655" i="24"/>
  <c r="BY656" i="24"/>
  <c r="BD456" i="24"/>
  <c r="AZ456" i="24"/>
  <c r="BE456" i="24"/>
  <c r="AV456" i="24"/>
  <c r="AP456" i="24"/>
  <c r="AJ456" i="24"/>
  <c r="AK456" i="24"/>
  <c r="AM456" i="24"/>
  <c r="AW456" i="24"/>
  <c r="AY456" i="24"/>
  <c r="AN456" i="24"/>
  <c r="BA456" i="24"/>
  <c r="AT456" i="24"/>
  <c r="AS456" i="24"/>
  <c r="AQ456" i="24"/>
  <c r="AI457" i="24"/>
  <c r="AL457" i="24"/>
  <c r="AU457" i="24"/>
  <c r="AX457" i="24"/>
  <c r="AH458" i="24"/>
  <c r="AO457" i="24"/>
  <c r="AR457" i="24"/>
  <c r="A279" i="25"/>
  <c r="B278" i="25"/>
  <c r="E278" i="25"/>
  <c r="H278" i="25"/>
  <c r="F277" i="25"/>
  <c r="K277" i="25"/>
  <c r="G277" i="25"/>
  <c r="I277" i="25"/>
  <c r="C277" i="25"/>
  <c r="J277" i="25"/>
  <c r="D277" i="25"/>
  <c r="F396" i="26"/>
  <c r="D396" i="26"/>
  <c r="H396" i="26"/>
  <c r="C396" i="26"/>
  <c r="G396" i="26"/>
  <c r="E397" i="26"/>
  <c r="A398" i="26"/>
  <c r="B397" i="26"/>
  <c r="T278" i="14"/>
  <c r="O278" i="14"/>
  <c r="C278" i="14"/>
  <c r="S278" i="14"/>
  <c r="D278" i="14"/>
  <c r="F278" i="14"/>
  <c r="I278" i="14"/>
  <c r="J278" i="14"/>
  <c r="L278" i="14"/>
  <c r="P278" i="14"/>
  <c r="G278" i="14"/>
  <c r="R278" i="14"/>
  <c r="M278" i="14"/>
  <c r="Q279" i="14"/>
  <c r="H279" i="14"/>
  <c r="K279" i="14"/>
  <c r="B279" i="14"/>
  <c r="E279" i="14"/>
  <c r="N279" i="14"/>
  <c r="A280" i="14"/>
  <c r="D338" i="17"/>
  <c r="A339" i="17"/>
  <c r="G338" i="34"/>
  <c r="F338" i="34"/>
  <c r="C338" i="34"/>
  <c r="D338" i="34"/>
  <c r="E339" i="34"/>
  <c r="B339" i="34"/>
  <c r="A340" i="34"/>
  <c r="B275" i="3"/>
  <c r="E275" i="3"/>
  <c r="A276" i="3"/>
  <c r="G274" i="3"/>
  <c r="F274" i="3"/>
  <c r="H274" i="3"/>
  <c r="C274" i="3"/>
  <c r="D274" i="3"/>
  <c r="B269" i="2"/>
  <c r="A270" i="2"/>
  <c r="E269" i="2"/>
  <c r="H269" i="2"/>
  <c r="D268" i="2"/>
  <c r="J268" i="2"/>
  <c r="I268" i="2"/>
  <c r="G268" i="2"/>
  <c r="C268" i="2"/>
  <c r="K268" i="2"/>
  <c r="F268" i="2"/>
  <c r="B138" i="8"/>
  <c r="A139" i="8"/>
  <c r="H138" i="8"/>
  <c r="E138" i="8"/>
  <c r="K138" i="8"/>
  <c r="J137" i="8"/>
  <c r="C137" i="8"/>
  <c r="L137" i="8"/>
  <c r="M137" i="8"/>
  <c r="D137" i="8"/>
  <c r="I137" i="8"/>
  <c r="N137" i="8"/>
  <c r="F137" i="8"/>
  <c r="G137" i="8"/>
  <c r="E137" i="9"/>
  <c r="B137" i="9"/>
  <c r="A138" i="9"/>
  <c r="C136" i="9"/>
  <c r="D136" i="9"/>
  <c r="G136" i="9"/>
  <c r="H136" i="9"/>
  <c r="F136" i="9"/>
  <c r="F137" i="5"/>
  <c r="G137" i="5"/>
  <c r="H137" i="5"/>
  <c r="E138" i="5"/>
  <c r="A139" i="5"/>
  <c r="B138" i="5"/>
  <c r="C137" i="5"/>
  <c r="D137" i="5"/>
  <c r="G137" i="10"/>
  <c r="J137" i="10"/>
  <c r="M137" i="10"/>
  <c r="C137" i="10"/>
  <c r="D137" i="10"/>
  <c r="N137" i="10"/>
  <c r="F137" i="10"/>
  <c r="I137" i="10"/>
  <c r="L137" i="10"/>
  <c r="T137" i="12"/>
  <c r="O137" i="12"/>
  <c r="G137" i="12"/>
  <c r="C137" i="12"/>
  <c r="S137" i="12"/>
  <c r="D137" i="12"/>
  <c r="I137" i="12"/>
  <c r="M137" i="12"/>
  <c r="P137" i="12"/>
  <c r="F137" i="12"/>
  <c r="L137" i="12"/>
  <c r="J137" i="12"/>
  <c r="R137" i="12"/>
  <c r="E138" i="12"/>
  <c r="H138" i="12"/>
  <c r="N138" i="12"/>
  <c r="A139" i="12"/>
  <c r="B138" i="12"/>
  <c r="K138" i="12"/>
  <c r="Q138" i="12"/>
  <c r="B138" i="10"/>
  <c r="K138" i="10"/>
  <c r="H138" i="10"/>
  <c r="E138" i="10"/>
  <c r="A139" i="10"/>
  <c r="CR591" i="24" l="1"/>
  <c r="CV591" i="24" s="1"/>
  <c r="CS590" i="24"/>
  <c r="CT589" i="24"/>
  <c r="CU589" i="24"/>
  <c r="CW589" i="24"/>
  <c r="CX589" i="24"/>
  <c r="CY589" i="24"/>
  <c r="BY657" i="24"/>
  <c r="CC656" i="24"/>
  <c r="BZ656" i="24"/>
  <c r="CA655" i="24"/>
  <c r="CB655" i="24"/>
  <c r="CD655" i="24"/>
  <c r="CE655" i="24"/>
  <c r="CF655" i="24"/>
  <c r="AX458" i="24"/>
  <c r="AO458" i="24"/>
  <c r="AL458" i="24"/>
  <c r="AI458" i="24"/>
  <c r="AR458" i="24"/>
  <c r="AH459" i="24"/>
  <c r="AU458" i="24"/>
  <c r="AS457" i="24"/>
  <c r="AP457" i="24"/>
  <c r="AT457" i="24"/>
  <c r="AM457" i="24"/>
  <c r="AV457" i="24"/>
  <c r="AQ457" i="24"/>
  <c r="AW457" i="24"/>
  <c r="AJ457" i="24"/>
  <c r="AY457" i="24"/>
  <c r="BE457" i="24"/>
  <c r="BA457" i="24"/>
  <c r="AK457" i="24"/>
  <c r="AZ457" i="24"/>
  <c r="AN457" i="24"/>
  <c r="BD457" i="24"/>
  <c r="A399" i="26"/>
  <c r="E398" i="26"/>
  <c r="B398" i="26"/>
  <c r="G397" i="26"/>
  <c r="F397" i="26"/>
  <c r="C397" i="26"/>
  <c r="D397" i="26"/>
  <c r="H397" i="26"/>
  <c r="F278" i="25"/>
  <c r="J278" i="25"/>
  <c r="C278" i="25"/>
  <c r="I278" i="25"/>
  <c r="G278" i="25"/>
  <c r="K278" i="25"/>
  <c r="D278" i="25"/>
  <c r="H279" i="25"/>
  <c r="B279" i="25"/>
  <c r="A280" i="25"/>
  <c r="E279" i="25"/>
  <c r="E280" i="14"/>
  <c r="B280" i="14"/>
  <c r="Q280" i="14"/>
  <c r="A281" i="14"/>
  <c r="H280" i="14"/>
  <c r="K280" i="14"/>
  <c r="N280" i="14"/>
  <c r="T279" i="14"/>
  <c r="F279" i="14"/>
  <c r="D279" i="14"/>
  <c r="P279" i="14"/>
  <c r="C279" i="14"/>
  <c r="G279" i="14"/>
  <c r="L279" i="14"/>
  <c r="R279" i="14"/>
  <c r="M279" i="14"/>
  <c r="J279" i="14"/>
  <c r="O279" i="14"/>
  <c r="I279" i="14"/>
  <c r="S279" i="14"/>
  <c r="D339" i="17"/>
  <c r="A340" i="17"/>
  <c r="E340" i="34"/>
  <c r="B340" i="34"/>
  <c r="A341" i="34"/>
  <c r="D339" i="34"/>
  <c r="C339" i="34"/>
  <c r="G339" i="34"/>
  <c r="F339" i="34"/>
  <c r="A277" i="3"/>
  <c r="E276" i="3"/>
  <c r="B276" i="3"/>
  <c r="G275" i="3"/>
  <c r="F275" i="3"/>
  <c r="D275" i="3"/>
  <c r="C275" i="3"/>
  <c r="H275" i="3"/>
  <c r="B270" i="2"/>
  <c r="H270" i="2"/>
  <c r="E270" i="2"/>
  <c r="A271" i="2"/>
  <c r="K269" i="2"/>
  <c r="C269" i="2"/>
  <c r="J269" i="2"/>
  <c r="F269" i="2"/>
  <c r="I269" i="2"/>
  <c r="G269" i="2"/>
  <c r="D269" i="2"/>
  <c r="E139" i="10"/>
  <c r="B139" i="10"/>
  <c r="H139" i="10"/>
  <c r="A140" i="10"/>
  <c r="K139" i="10"/>
  <c r="J138" i="10"/>
  <c r="I138" i="10"/>
  <c r="D138" i="10"/>
  <c r="M138" i="10"/>
  <c r="C138" i="10"/>
  <c r="F138" i="10"/>
  <c r="N138" i="10"/>
  <c r="G138" i="10"/>
  <c r="L138" i="10"/>
  <c r="D138" i="5"/>
  <c r="C138" i="5"/>
  <c r="E139" i="5"/>
  <c r="B139" i="5"/>
  <c r="A140" i="5"/>
  <c r="F138" i="5"/>
  <c r="H138" i="5"/>
  <c r="G138" i="5"/>
  <c r="T138" i="12"/>
  <c r="C138" i="12"/>
  <c r="M138" i="12"/>
  <c r="F138" i="12"/>
  <c r="S138" i="12"/>
  <c r="R138" i="12"/>
  <c r="O138" i="12"/>
  <c r="D138" i="12"/>
  <c r="L138" i="12"/>
  <c r="I138" i="12"/>
  <c r="G138" i="12"/>
  <c r="J138" i="12"/>
  <c r="P138" i="12"/>
  <c r="H139" i="12"/>
  <c r="A140" i="12"/>
  <c r="K139" i="12"/>
  <c r="N139" i="12"/>
  <c r="E139" i="12"/>
  <c r="B139" i="12"/>
  <c r="Q139" i="12"/>
  <c r="B138" i="9"/>
  <c r="E138" i="9"/>
  <c r="A139" i="9"/>
  <c r="H137" i="9"/>
  <c r="G137" i="9"/>
  <c r="F137" i="9"/>
  <c r="B139" i="8"/>
  <c r="H139" i="8"/>
  <c r="E139" i="8"/>
  <c r="K139" i="8"/>
  <c r="A140" i="8"/>
  <c r="D137" i="9"/>
  <c r="C137" i="9"/>
  <c r="J138" i="8"/>
  <c r="M138" i="8"/>
  <c r="I138" i="8"/>
  <c r="D138" i="8"/>
  <c r="F138" i="8"/>
  <c r="C138" i="8"/>
  <c r="N138" i="8"/>
  <c r="G138" i="8"/>
  <c r="L138" i="8"/>
  <c r="CW590" i="24" l="1"/>
  <c r="CX590" i="24"/>
  <c r="CT590" i="24"/>
  <c r="CU590" i="24"/>
  <c r="CY590" i="24"/>
  <c r="CR592" i="24"/>
  <c r="CV592" i="24" s="1"/>
  <c r="CS591" i="24"/>
  <c r="CF656" i="24"/>
  <c r="CD656" i="24"/>
  <c r="CE656" i="24"/>
  <c r="CA656" i="24"/>
  <c r="CB656" i="24"/>
  <c r="BZ657" i="24"/>
  <c r="CC657" i="24"/>
  <c r="BY658" i="24"/>
  <c r="AO459" i="24"/>
  <c r="AR459" i="24"/>
  <c r="AI459" i="24"/>
  <c r="AU459" i="24"/>
  <c r="AX459" i="24"/>
  <c r="AL459" i="24"/>
  <c r="AH460" i="24"/>
  <c r="AN458" i="24"/>
  <c r="AP458" i="24"/>
  <c r="BA458" i="24"/>
  <c r="AQ458" i="24"/>
  <c r="AS458" i="24"/>
  <c r="AY458" i="24"/>
  <c r="AK458" i="24"/>
  <c r="AZ458" i="24"/>
  <c r="BD458" i="24"/>
  <c r="AV458" i="24"/>
  <c r="AT458" i="24"/>
  <c r="BE458" i="24"/>
  <c r="AW458" i="24"/>
  <c r="AJ458" i="24"/>
  <c r="AM458" i="24"/>
  <c r="H280" i="25"/>
  <c r="E280" i="25"/>
  <c r="A281" i="25"/>
  <c r="B280" i="25"/>
  <c r="F279" i="25"/>
  <c r="I279" i="25"/>
  <c r="C279" i="25"/>
  <c r="D279" i="25"/>
  <c r="G279" i="25"/>
  <c r="J279" i="25"/>
  <c r="K279" i="25"/>
  <c r="G398" i="26"/>
  <c r="F398" i="26"/>
  <c r="H398" i="26"/>
  <c r="C398" i="26"/>
  <c r="D398" i="26"/>
  <c r="A400" i="26"/>
  <c r="B399" i="26"/>
  <c r="E399" i="26"/>
  <c r="E281" i="14"/>
  <c r="K281" i="14"/>
  <c r="Q281" i="14"/>
  <c r="H281" i="14"/>
  <c r="A282" i="14"/>
  <c r="B281" i="14"/>
  <c r="N281" i="14"/>
  <c r="T280" i="14"/>
  <c r="J280" i="14"/>
  <c r="S280" i="14"/>
  <c r="P280" i="14"/>
  <c r="L280" i="14"/>
  <c r="F280" i="14"/>
  <c r="I280" i="14"/>
  <c r="M280" i="14"/>
  <c r="D280" i="14"/>
  <c r="G280" i="14"/>
  <c r="C280" i="14"/>
  <c r="O280" i="14"/>
  <c r="R280" i="14"/>
  <c r="D340" i="17"/>
  <c r="A341" i="17"/>
  <c r="E341" i="34"/>
  <c r="B341" i="34"/>
  <c r="A342" i="34"/>
  <c r="D340" i="34"/>
  <c r="C340" i="34"/>
  <c r="F340" i="34"/>
  <c r="G340" i="34"/>
  <c r="H276" i="3"/>
  <c r="D276" i="3"/>
  <c r="C276" i="3"/>
  <c r="G276" i="3"/>
  <c r="F276" i="3"/>
  <c r="A278" i="3"/>
  <c r="E277" i="3"/>
  <c r="B277" i="3"/>
  <c r="E271" i="2"/>
  <c r="A272" i="2"/>
  <c r="B271" i="2"/>
  <c r="H271" i="2"/>
  <c r="I270" i="2"/>
  <c r="C270" i="2"/>
  <c r="J270" i="2"/>
  <c r="K270" i="2"/>
  <c r="G270" i="2"/>
  <c r="F270" i="2"/>
  <c r="D270" i="2"/>
  <c r="K140" i="10"/>
  <c r="H140" i="10"/>
  <c r="E140" i="10"/>
  <c r="A141" i="10"/>
  <c r="B140" i="10"/>
  <c r="J139" i="10"/>
  <c r="D139" i="10"/>
  <c r="C139" i="10"/>
  <c r="M139" i="10"/>
  <c r="F139" i="10"/>
  <c r="G139" i="10"/>
  <c r="N139" i="10"/>
  <c r="I139" i="10"/>
  <c r="L139" i="10"/>
  <c r="E140" i="8"/>
  <c r="K140" i="8"/>
  <c r="A141" i="8"/>
  <c r="B140" i="8"/>
  <c r="H140" i="8"/>
  <c r="B140" i="5"/>
  <c r="A141" i="5"/>
  <c r="E140" i="5"/>
  <c r="C139" i="5"/>
  <c r="D139" i="5"/>
  <c r="C139" i="8"/>
  <c r="D139" i="8"/>
  <c r="F139" i="8"/>
  <c r="I139" i="8"/>
  <c r="J139" i="8"/>
  <c r="L139" i="8"/>
  <c r="M139" i="8"/>
  <c r="N139" i="8"/>
  <c r="G139" i="8"/>
  <c r="F139" i="5"/>
  <c r="G139" i="5"/>
  <c r="H139" i="5"/>
  <c r="A140" i="9"/>
  <c r="E139" i="9"/>
  <c r="B139" i="9"/>
  <c r="D138" i="9"/>
  <c r="C138" i="9"/>
  <c r="T139" i="12"/>
  <c r="R139" i="12"/>
  <c r="F139" i="12"/>
  <c r="J139" i="12"/>
  <c r="D139" i="12"/>
  <c r="S139" i="12"/>
  <c r="C139" i="12"/>
  <c r="P139" i="12"/>
  <c r="O139" i="12"/>
  <c r="L139" i="12"/>
  <c r="M139" i="12"/>
  <c r="I139" i="12"/>
  <c r="G139" i="12"/>
  <c r="H138" i="9"/>
  <c r="F138" i="9"/>
  <c r="G138" i="9"/>
  <c r="E140" i="12"/>
  <c r="H140" i="12"/>
  <c r="K140" i="12"/>
  <c r="A141" i="12"/>
  <c r="B140" i="12"/>
  <c r="Q140" i="12"/>
  <c r="N140" i="12"/>
  <c r="T31" i="14"/>
  <c r="CW591" i="24" l="1"/>
  <c r="CX591" i="24"/>
  <c r="CY591" i="24"/>
  <c r="CU591" i="24"/>
  <c r="CT591" i="24"/>
  <c r="CR593" i="24"/>
  <c r="CV593" i="24" s="1"/>
  <c r="CS592" i="24"/>
  <c r="CC658" i="24"/>
  <c r="BZ658" i="24"/>
  <c r="BY659" i="24"/>
  <c r="CD657" i="24"/>
  <c r="CE657" i="24"/>
  <c r="CF657" i="24"/>
  <c r="CA657" i="24"/>
  <c r="CB657" i="24"/>
  <c r="AH461" i="24"/>
  <c r="AO460" i="24"/>
  <c r="AU460" i="24"/>
  <c r="AX460" i="24"/>
  <c r="AI460" i="24"/>
  <c r="AL460" i="24"/>
  <c r="AR460" i="24"/>
  <c r="AK459" i="24"/>
  <c r="BE459" i="24"/>
  <c r="AM459" i="24"/>
  <c r="AT459" i="24"/>
  <c r="AJ459" i="24"/>
  <c r="AS459" i="24"/>
  <c r="AN459" i="24"/>
  <c r="AP459" i="24"/>
  <c r="AQ459" i="24"/>
  <c r="AZ459" i="24"/>
  <c r="BA459" i="24"/>
  <c r="BD459" i="24"/>
  <c r="AV459" i="24"/>
  <c r="AW459" i="24"/>
  <c r="AY459" i="24"/>
  <c r="C399" i="26"/>
  <c r="D399" i="26"/>
  <c r="F399" i="26"/>
  <c r="G399" i="26"/>
  <c r="H399" i="26"/>
  <c r="E400" i="26"/>
  <c r="B400" i="26"/>
  <c r="A401" i="26"/>
  <c r="G280" i="25"/>
  <c r="I280" i="25"/>
  <c r="K280" i="25"/>
  <c r="C280" i="25"/>
  <c r="F280" i="25"/>
  <c r="D280" i="25"/>
  <c r="J280" i="25"/>
  <c r="E281" i="25"/>
  <c r="B281" i="25"/>
  <c r="A282" i="25"/>
  <c r="H281" i="25"/>
  <c r="T281" i="14"/>
  <c r="J281" i="14"/>
  <c r="D281" i="14"/>
  <c r="F281" i="14"/>
  <c r="I281" i="14"/>
  <c r="C281" i="14"/>
  <c r="S281" i="14"/>
  <c r="O281" i="14"/>
  <c r="G281" i="14"/>
  <c r="L281" i="14"/>
  <c r="M281" i="14"/>
  <c r="P281" i="14"/>
  <c r="R281" i="14"/>
  <c r="K282" i="14"/>
  <c r="E282" i="14"/>
  <c r="N282" i="14"/>
  <c r="H282" i="14"/>
  <c r="B282" i="14"/>
  <c r="Q282" i="14"/>
  <c r="A283" i="14"/>
  <c r="D341" i="17"/>
  <c r="A342" i="17"/>
  <c r="A343" i="34"/>
  <c r="B342" i="34"/>
  <c r="E342" i="34"/>
  <c r="G341" i="34"/>
  <c r="F341" i="34"/>
  <c r="D341" i="34"/>
  <c r="C341" i="34"/>
  <c r="D277" i="3"/>
  <c r="H277" i="3"/>
  <c r="C277" i="3"/>
  <c r="G277" i="3"/>
  <c r="F277" i="3"/>
  <c r="E278" i="3"/>
  <c r="B278" i="3"/>
  <c r="A279" i="3"/>
  <c r="K271" i="2"/>
  <c r="J271" i="2"/>
  <c r="I271" i="2"/>
  <c r="G271" i="2"/>
  <c r="F271" i="2"/>
  <c r="C271" i="2"/>
  <c r="D271" i="2"/>
  <c r="H272" i="2"/>
  <c r="B272" i="2"/>
  <c r="A273" i="2"/>
  <c r="E272" i="2"/>
  <c r="H140" i="5"/>
  <c r="G140" i="5"/>
  <c r="F140" i="5"/>
  <c r="E141" i="5"/>
  <c r="B141" i="5"/>
  <c r="A142" i="5"/>
  <c r="I140" i="8"/>
  <c r="L140" i="8"/>
  <c r="N140" i="8"/>
  <c r="D140" i="8"/>
  <c r="J140" i="8"/>
  <c r="G140" i="8"/>
  <c r="F140" i="8"/>
  <c r="M140" i="8"/>
  <c r="C140" i="8"/>
  <c r="H141" i="8"/>
  <c r="E141" i="8"/>
  <c r="K141" i="8"/>
  <c r="B141" i="8"/>
  <c r="A142" i="8"/>
  <c r="A142" i="12"/>
  <c r="Q141" i="12"/>
  <c r="B141" i="12"/>
  <c r="E141" i="12"/>
  <c r="H141" i="12"/>
  <c r="K141" i="12"/>
  <c r="N141" i="12"/>
  <c r="C139" i="9"/>
  <c r="D139" i="9"/>
  <c r="G139" i="9"/>
  <c r="H139" i="9"/>
  <c r="F139" i="9"/>
  <c r="C140" i="5"/>
  <c r="D140" i="5"/>
  <c r="A141" i="9"/>
  <c r="B140" i="9"/>
  <c r="E140" i="9"/>
  <c r="D140" i="10"/>
  <c r="F140" i="10"/>
  <c r="G140" i="10"/>
  <c r="I140" i="10"/>
  <c r="C140" i="10"/>
  <c r="M140" i="10"/>
  <c r="J140" i="10"/>
  <c r="N140" i="10"/>
  <c r="L140" i="10"/>
  <c r="B141" i="10"/>
  <c r="A142" i="10"/>
  <c r="E141" i="10"/>
  <c r="H141" i="10"/>
  <c r="K141" i="10"/>
  <c r="T140" i="12"/>
  <c r="P140" i="12"/>
  <c r="C140" i="12"/>
  <c r="I140" i="12"/>
  <c r="L140" i="12"/>
  <c r="R140" i="12"/>
  <c r="S140" i="12"/>
  <c r="O140" i="12"/>
  <c r="D140" i="12"/>
  <c r="G140" i="12"/>
  <c r="M140" i="12"/>
  <c r="J140" i="12"/>
  <c r="F140" i="12"/>
  <c r="T30" i="14"/>
  <c r="B5" i="19"/>
  <c r="CY592" i="24" l="1"/>
  <c r="CU592" i="24"/>
  <c r="CT592" i="24"/>
  <c r="CX592" i="24"/>
  <c r="CW592" i="24"/>
  <c r="CR594" i="24"/>
  <c r="CV594" i="24" s="1"/>
  <c r="CS593" i="24"/>
  <c r="CC659" i="24"/>
  <c r="BZ659" i="24"/>
  <c r="BY660" i="24"/>
  <c r="CE658" i="24"/>
  <c r="CA658" i="24"/>
  <c r="CB658" i="24"/>
  <c r="CD658" i="24"/>
  <c r="CF658" i="24"/>
  <c r="AW460" i="24"/>
  <c r="AV460" i="24"/>
  <c r="AY460" i="24"/>
  <c r="AP460" i="24"/>
  <c r="BD460" i="24"/>
  <c r="AQ460" i="24"/>
  <c r="AS460" i="24"/>
  <c r="BA460" i="24"/>
  <c r="BE460" i="24"/>
  <c r="AT460" i="24"/>
  <c r="AM460" i="24"/>
  <c r="AN460" i="24"/>
  <c r="AZ460" i="24"/>
  <c r="AK460" i="24"/>
  <c r="AJ460" i="24"/>
  <c r="AU461" i="24"/>
  <c r="AL461" i="24"/>
  <c r="AO461" i="24"/>
  <c r="AX461" i="24"/>
  <c r="AR461" i="24"/>
  <c r="AH462" i="24"/>
  <c r="AI461" i="24"/>
  <c r="A283" i="25"/>
  <c r="E282" i="25"/>
  <c r="H282" i="25"/>
  <c r="B282" i="25"/>
  <c r="D281" i="25"/>
  <c r="C281" i="25"/>
  <c r="G281" i="25"/>
  <c r="F281" i="25"/>
  <c r="I281" i="25"/>
  <c r="J281" i="25"/>
  <c r="K281" i="25"/>
  <c r="B401" i="26"/>
  <c r="A402" i="26"/>
  <c r="E401" i="26"/>
  <c r="C400" i="26"/>
  <c r="D400" i="26"/>
  <c r="F400" i="26"/>
  <c r="G400" i="26"/>
  <c r="H400" i="26"/>
  <c r="N68" i="19"/>
  <c r="O68" i="19" s="1"/>
  <c r="T282" i="14"/>
  <c r="C282" i="14"/>
  <c r="G282" i="14"/>
  <c r="I282" i="14"/>
  <c r="F282" i="14"/>
  <c r="R282" i="14"/>
  <c r="J282" i="14"/>
  <c r="S282" i="14"/>
  <c r="P282" i="14"/>
  <c r="L282" i="14"/>
  <c r="D282" i="14"/>
  <c r="M282" i="14"/>
  <c r="O282" i="14"/>
  <c r="H283" i="14"/>
  <c r="A284" i="14"/>
  <c r="E283" i="14"/>
  <c r="N283" i="14"/>
  <c r="Q283" i="14"/>
  <c r="K283" i="14"/>
  <c r="B283" i="14"/>
  <c r="D342" i="17"/>
  <c r="A343" i="17"/>
  <c r="C342" i="34"/>
  <c r="G342" i="34"/>
  <c r="F342" i="34"/>
  <c r="D342" i="34"/>
  <c r="B343" i="34"/>
  <c r="A344" i="34"/>
  <c r="E343" i="34"/>
  <c r="H278" i="3"/>
  <c r="D278" i="3"/>
  <c r="C278" i="3"/>
  <c r="B279" i="3"/>
  <c r="E279" i="3"/>
  <c r="A280" i="3"/>
  <c r="G278" i="3"/>
  <c r="F278" i="3"/>
  <c r="B273" i="2"/>
  <c r="H273" i="2"/>
  <c r="E273" i="2"/>
  <c r="A274" i="2"/>
  <c r="F272" i="2"/>
  <c r="I272" i="2"/>
  <c r="K272" i="2"/>
  <c r="J272" i="2"/>
  <c r="C272" i="2"/>
  <c r="G272" i="2"/>
  <c r="D272" i="2"/>
  <c r="Q142" i="12"/>
  <c r="A143" i="12"/>
  <c r="H142" i="12"/>
  <c r="K142" i="12"/>
  <c r="N142" i="12"/>
  <c r="B142" i="12"/>
  <c r="E142" i="12"/>
  <c r="K142" i="8"/>
  <c r="E142" i="8"/>
  <c r="H142" i="8"/>
  <c r="A143" i="8"/>
  <c r="B142" i="8"/>
  <c r="F141" i="10"/>
  <c r="M141" i="10"/>
  <c r="C141" i="10"/>
  <c r="G141" i="10"/>
  <c r="I141" i="10"/>
  <c r="D141" i="10"/>
  <c r="N141" i="10"/>
  <c r="L141" i="10"/>
  <c r="J141" i="10"/>
  <c r="T141" i="12"/>
  <c r="R141" i="12"/>
  <c r="C141" i="12"/>
  <c r="F141" i="12"/>
  <c r="G141" i="12"/>
  <c r="D141" i="12"/>
  <c r="I141" i="12"/>
  <c r="L141" i="12"/>
  <c r="J141" i="12"/>
  <c r="S141" i="12"/>
  <c r="M141" i="12"/>
  <c r="O141" i="12"/>
  <c r="P141" i="12"/>
  <c r="J141" i="8"/>
  <c r="G141" i="8"/>
  <c r="C141" i="8"/>
  <c r="D141" i="8"/>
  <c r="F141" i="8"/>
  <c r="I141" i="8"/>
  <c r="M141" i="8"/>
  <c r="N141" i="8"/>
  <c r="L141" i="8"/>
  <c r="B142" i="5"/>
  <c r="A143" i="5"/>
  <c r="E142" i="5"/>
  <c r="H142" i="10"/>
  <c r="A143" i="10"/>
  <c r="K142" i="10"/>
  <c r="E142" i="10"/>
  <c r="B142" i="10"/>
  <c r="C141" i="5"/>
  <c r="D141" i="5"/>
  <c r="H141" i="5"/>
  <c r="F141" i="5"/>
  <c r="G141" i="5"/>
  <c r="F140" i="9"/>
  <c r="G140" i="9"/>
  <c r="H140" i="9"/>
  <c r="A142" i="9"/>
  <c r="B141" i="9"/>
  <c r="E141" i="9"/>
  <c r="D140" i="9"/>
  <c r="C140" i="9"/>
  <c r="CY593" i="24" l="1"/>
  <c r="CU593" i="24"/>
  <c r="CW593" i="24"/>
  <c r="CX593" i="24"/>
  <c r="CT593" i="24"/>
  <c r="CS594" i="24"/>
  <c r="CR595" i="24"/>
  <c r="CV595" i="24" s="1"/>
  <c r="BZ660" i="24"/>
  <c r="CC660" i="24"/>
  <c r="BY661" i="24"/>
  <c r="CD659" i="24"/>
  <c r="CE659" i="24"/>
  <c r="CA659" i="24"/>
  <c r="CB659" i="24"/>
  <c r="CF659" i="24"/>
  <c r="AY461" i="24"/>
  <c r="AJ461" i="24"/>
  <c r="AM461" i="24"/>
  <c r="AZ461" i="24"/>
  <c r="BE461" i="24"/>
  <c r="BA461" i="24"/>
  <c r="BD461" i="24"/>
  <c r="AN461" i="24"/>
  <c r="AQ461" i="24"/>
  <c r="AS461" i="24"/>
  <c r="AV461" i="24"/>
  <c r="AW461" i="24"/>
  <c r="AP461" i="24"/>
  <c r="AT461" i="24"/>
  <c r="AK461" i="24"/>
  <c r="AU462" i="24"/>
  <c r="AI462" i="24"/>
  <c r="AO462" i="24"/>
  <c r="AH463" i="24"/>
  <c r="AR462" i="24"/>
  <c r="AL462" i="24"/>
  <c r="AX462" i="24"/>
  <c r="E402" i="26"/>
  <c r="A403" i="26"/>
  <c r="B402" i="26"/>
  <c r="C401" i="26"/>
  <c r="G401" i="26"/>
  <c r="H401" i="26"/>
  <c r="D401" i="26"/>
  <c r="F401" i="26"/>
  <c r="K282" i="25"/>
  <c r="C282" i="25"/>
  <c r="F282" i="25"/>
  <c r="D282" i="25"/>
  <c r="J282" i="25"/>
  <c r="G282" i="25"/>
  <c r="I282" i="25"/>
  <c r="A284" i="25"/>
  <c r="H283" i="25"/>
  <c r="B283" i="25"/>
  <c r="E283" i="25"/>
  <c r="T283" i="14"/>
  <c r="J283" i="14"/>
  <c r="L283" i="14"/>
  <c r="I283" i="14"/>
  <c r="R283" i="14"/>
  <c r="D283" i="14"/>
  <c r="F283" i="14"/>
  <c r="C283" i="14"/>
  <c r="G283" i="14"/>
  <c r="O283" i="14"/>
  <c r="P283" i="14"/>
  <c r="S283" i="14"/>
  <c r="M283" i="14"/>
  <c r="Q284" i="14"/>
  <c r="H284" i="14"/>
  <c r="E284" i="14"/>
  <c r="N284" i="14"/>
  <c r="B284" i="14"/>
  <c r="A285" i="14"/>
  <c r="K284" i="14"/>
  <c r="D343" i="17"/>
  <c r="A344" i="17"/>
  <c r="E344" i="34"/>
  <c r="B344" i="34"/>
  <c r="A345" i="34"/>
  <c r="C343" i="34"/>
  <c r="G343" i="34"/>
  <c r="D343" i="34"/>
  <c r="F343" i="34"/>
  <c r="N90" i="19"/>
  <c r="O90" i="19" s="1"/>
  <c r="N49" i="19"/>
  <c r="O49" i="19" s="1"/>
  <c r="N47" i="19"/>
  <c r="O47" i="19" s="1"/>
  <c r="N51" i="19"/>
  <c r="O51" i="19" s="1"/>
  <c r="N62" i="19"/>
  <c r="O62" i="19" s="1"/>
  <c r="N61" i="19"/>
  <c r="O61" i="19" s="1"/>
  <c r="N78" i="19"/>
  <c r="O78" i="19" s="1"/>
  <c r="N48" i="19"/>
  <c r="O48" i="19" s="1"/>
  <c r="N18" i="19"/>
  <c r="O18" i="19" s="1"/>
  <c r="N46" i="19"/>
  <c r="O46" i="19" s="1"/>
  <c r="N66" i="19"/>
  <c r="O66" i="19" s="1"/>
  <c r="N19" i="19"/>
  <c r="O19" i="19" s="1"/>
  <c r="N82" i="19"/>
  <c r="O82" i="19" s="1"/>
  <c r="N73" i="19"/>
  <c r="O73" i="19" s="1"/>
  <c r="N56" i="19"/>
  <c r="O56" i="19" s="1"/>
  <c r="N40" i="19"/>
  <c r="O40" i="19" s="1"/>
  <c r="N30" i="19"/>
  <c r="O30" i="19" s="1"/>
  <c r="N95" i="19"/>
  <c r="O95" i="19" s="1"/>
  <c r="N10" i="19"/>
  <c r="O10" i="19" s="1"/>
  <c r="N57" i="19"/>
  <c r="O57" i="19" s="1"/>
  <c r="N9" i="19"/>
  <c r="O9" i="19" s="1"/>
  <c r="N39" i="19"/>
  <c r="O39" i="19" s="1"/>
  <c r="N13" i="19"/>
  <c r="O13" i="19" s="1"/>
  <c r="N43" i="19"/>
  <c r="O43" i="19" s="1"/>
  <c r="N24" i="19"/>
  <c r="O24" i="19" s="1"/>
  <c r="N7" i="19"/>
  <c r="O7" i="19" s="1"/>
  <c r="N65" i="19"/>
  <c r="O65" i="19" s="1"/>
  <c r="N35" i="19"/>
  <c r="O35" i="19" s="1"/>
  <c r="N27" i="19"/>
  <c r="O27" i="19" s="1"/>
  <c r="N89" i="19"/>
  <c r="O89" i="19" s="1"/>
  <c r="N102" i="19"/>
  <c r="O102" i="19" s="1"/>
  <c r="N105" i="19"/>
  <c r="O105" i="19" s="1"/>
  <c r="N55" i="19"/>
  <c r="O55" i="19" s="1"/>
  <c r="N86" i="19"/>
  <c r="O86" i="19" s="1"/>
  <c r="N50" i="19"/>
  <c r="O50" i="19" s="1"/>
  <c r="N70" i="19"/>
  <c r="O70" i="19" s="1"/>
  <c r="N63" i="19"/>
  <c r="O63" i="19" s="1"/>
  <c r="N38" i="19"/>
  <c r="O38" i="19" s="1"/>
  <c r="N16" i="19"/>
  <c r="O16" i="19" s="1"/>
  <c r="N8" i="19"/>
  <c r="O8" i="19" s="1"/>
  <c r="N74" i="19"/>
  <c r="O74" i="19" s="1"/>
  <c r="N23" i="19"/>
  <c r="O23" i="19" s="1"/>
  <c r="N98" i="19"/>
  <c r="O98" i="19" s="1"/>
  <c r="N103" i="19"/>
  <c r="O103" i="19" s="1"/>
  <c r="N97" i="19"/>
  <c r="O97" i="19" s="1"/>
  <c r="N87" i="19"/>
  <c r="O87" i="19" s="1"/>
  <c r="N96" i="19"/>
  <c r="O96" i="19" s="1"/>
  <c r="N71" i="19"/>
  <c r="O71" i="19" s="1"/>
  <c r="N76" i="19"/>
  <c r="O76" i="19" s="1"/>
  <c r="N85" i="19"/>
  <c r="O85" i="19" s="1"/>
  <c r="N69" i="19"/>
  <c r="O69" i="19" s="1"/>
  <c r="N79" i="19"/>
  <c r="O79" i="19" s="1"/>
  <c r="N44" i="19"/>
  <c r="O44" i="19" s="1"/>
  <c r="N37" i="19"/>
  <c r="O37" i="19" s="1"/>
  <c r="N94" i="19"/>
  <c r="O94" i="19" s="1"/>
  <c r="N22" i="19"/>
  <c r="O22" i="19" s="1"/>
  <c r="N33" i="19"/>
  <c r="O33" i="19" s="1"/>
  <c r="N101" i="19"/>
  <c r="O101" i="19" s="1"/>
  <c r="N60" i="19"/>
  <c r="O60" i="19" s="1"/>
  <c r="N77" i="19"/>
  <c r="O77" i="19" s="1"/>
  <c r="N12" i="19"/>
  <c r="O12" i="19" s="1"/>
  <c r="N21" i="19"/>
  <c r="O21" i="19" s="1"/>
  <c r="N64" i="19"/>
  <c r="O64" i="19" s="1"/>
  <c r="N34" i="19"/>
  <c r="O34" i="19" s="1"/>
  <c r="N31" i="19"/>
  <c r="O31" i="19" s="1"/>
  <c r="N26" i="19"/>
  <c r="O26" i="19" s="1"/>
  <c r="N91" i="19"/>
  <c r="O91" i="19" s="1"/>
  <c r="N5" i="19"/>
  <c r="O5" i="19" s="1"/>
  <c r="N81" i="19"/>
  <c r="O81" i="19" s="1"/>
  <c r="N32" i="19"/>
  <c r="O32" i="19" s="1"/>
  <c r="N75" i="19"/>
  <c r="O75" i="19" s="1"/>
  <c r="N100" i="19"/>
  <c r="O100" i="19" s="1"/>
  <c r="N6" i="19"/>
  <c r="O6" i="19" s="1"/>
  <c r="N92" i="19"/>
  <c r="O92" i="19" s="1"/>
  <c r="N29" i="19"/>
  <c r="O29" i="19" s="1"/>
  <c r="N80" i="19"/>
  <c r="O80" i="19" s="1"/>
  <c r="N59" i="19"/>
  <c r="O59" i="19" s="1"/>
  <c r="N52" i="19"/>
  <c r="O52" i="19" s="1"/>
  <c r="N17" i="19"/>
  <c r="O17" i="19" s="1"/>
  <c r="N28" i="19"/>
  <c r="O28" i="19" s="1"/>
  <c r="N54" i="19"/>
  <c r="O54" i="19" s="1"/>
  <c r="N99" i="19"/>
  <c r="O99" i="19" s="1"/>
  <c r="N11" i="19"/>
  <c r="O11" i="19" s="1"/>
  <c r="N53" i="19"/>
  <c r="O53" i="19" s="1"/>
  <c r="N45" i="19"/>
  <c r="O45" i="19" s="1"/>
  <c r="N41" i="19"/>
  <c r="O41" i="19" s="1"/>
  <c r="N84" i="19"/>
  <c r="O84" i="19" s="1"/>
  <c r="N83" i="19"/>
  <c r="O83" i="19" s="1"/>
  <c r="N15" i="19"/>
  <c r="O15" i="19" s="1"/>
  <c r="N25" i="19"/>
  <c r="O25" i="19" s="1"/>
  <c r="N116" i="19"/>
  <c r="O116" i="19" s="1"/>
  <c r="N132" i="19"/>
  <c r="O132" i="19" s="1"/>
  <c r="N148" i="19"/>
  <c r="O148" i="19" s="1"/>
  <c r="N164" i="19"/>
  <c r="O164" i="19" s="1"/>
  <c r="N180" i="19"/>
  <c r="O180" i="19" s="1"/>
  <c r="N196" i="19"/>
  <c r="O196" i="19" s="1"/>
  <c r="N212" i="19"/>
  <c r="O212" i="19" s="1"/>
  <c r="N228" i="19"/>
  <c r="O228" i="19" s="1"/>
  <c r="N244" i="19"/>
  <c r="O244" i="19" s="1"/>
  <c r="N260" i="19"/>
  <c r="O260" i="19" s="1"/>
  <c r="N276" i="19"/>
  <c r="O276" i="19" s="1"/>
  <c r="N292" i="19"/>
  <c r="O292" i="19" s="1"/>
  <c r="N308" i="19"/>
  <c r="O308" i="19" s="1"/>
  <c r="N324" i="19"/>
  <c r="O324" i="19" s="1"/>
  <c r="N340" i="19"/>
  <c r="O340" i="19" s="1"/>
  <c r="N356" i="19"/>
  <c r="O356" i="19" s="1"/>
  <c r="N372" i="19"/>
  <c r="O372" i="19" s="1"/>
  <c r="N388" i="19"/>
  <c r="O388" i="19" s="1"/>
  <c r="N404" i="19"/>
  <c r="O404" i="19" s="1"/>
  <c r="N420" i="19"/>
  <c r="O420" i="19" s="1"/>
  <c r="N436" i="19"/>
  <c r="O436" i="19" s="1"/>
  <c r="N452" i="19"/>
  <c r="O452" i="19" s="1"/>
  <c r="N468" i="19"/>
  <c r="O468" i="19" s="1"/>
  <c r="N484" i="19"/>
  <c r="O484" i="19" s="1"/>
  <c r="N500" i="19"/>
  <c r="O500" i="19" s="1"/>
  <c r="N516" i="19"/>
  <c r="O516" i="19" s="1"/>
  <c r="N532" i="19"/>
  <c r="O532" i="19" s="1"/>
  <c r="N548" i="19"/>
  <c r="O548" i="19" s="1"/>
  <c r="N564" i="19"/>
  <c r="O564" i="19" s="1"/>
  <c r="N580" i="19"/>
  <c r="O580" i="19" s="1"/>
  <c r="N596" i="19"/>
  <c r="O596" i="19" s="1"/>
  <c r="N612" i="19"/>
  <c r="O612" i="19" s="1"/>
  <c r="N628" i="19"/>
  <c r="O628" i="19" s="1"/>
  <c r="N644" i="19"/>
  <c r="O644" i="19" s="1"/>
  <c r="N660" i="19"/>
  <c r="O660" i="19" s="1"/>
  <c r="N676" i="19"/>
  <c r="O676" i="19" s="1"/>
  <c r="N692" i="19"/>
  <c r="O692" i="19" s="1"/>
  <c r="N708" i="19"/>
  <c r="O708" i="19" s="1"/>
  <c r="N724" i="19"/>
  <c r="O724" i="19" s="1"/>
  <c r="N740" i="19"/>
  <c r="O740" i="19" s="1"/>
  <c r="N756" i="19"/>
  <c r="O756" i="19" s="1"/>
  <c r="N772" i="19"/>
  <c r="O772" i="19" s="1"/>
  <c r="N788" i="19"/>
  <c r="O788" i="19" s="1"/>
  <c r="N804" i="19"/>
  <c r="O804" i="19" s="1"/>
  <c r="N820" i="19"/>
  <c r="O820" i="19" s="1"/>
  <c r="N836" i="19"/>
  <c r="O836" i="19" s="1"/>
  <c r="N852" i="19"/>
  <c r="O852" i="19" s="1"/>
  <c r="N868" i="19"/>
  <c r="O868" i="19" s="1"/>
  <c r="N884" i="19"/>
  <c r="O884" i="19" s="1"/>
  <c r="N900" i="19"/>
  <c r="O900" i="19" s="1"/>
  <c r="N916" i="19"/>
  <c r="O916" i="19" s="1"/>
  <c r="N932" i="19"/>
  <c r="O932" i="19" s="1"/>
  <c r="N933" i="19"/>
  <c r="O933" i="19" s="1"/>
  <c r="N214" i="19"/>
  <c r="O214" i="19" s="1"/>
  <c r="N262" i="19"/>
  <c r="O262" i="19" s="1"/>
  <c r="N310" i="19"/>
  <c r="O310" i="19" s="1"/>
  <c r="N358" i="19"/>
  <c r="O358" i="19" s="1"/>
  <c r="N390" i="19"/>
  <c r="O390" i="19" s="1"/>
  <c r="N853" i="19"/>
  <c r="O853" i="19" s="1"/>
  <c r="N117" i="19"/>
  <c r="O117" i="19" s="1"/>
  <c r="N133" i="19"/>
  <c r="O133" i="19" s="1"/>
  <c r="N149" i="19"/>
  <c r="O149" i="19" s="1"/>
  <c r="N165" i="19"/>
  <c r="O165" i="19" s="1"/>
  <c r="N181" i="19"/>
  <c r="O181" i="19" s="1"/>
  <c r="N197" i="19"/>
  <c r="O197" i="19" s="1"/>
  <c r="N213" i="19"/>
  <c r="O213" i="19" s="1"/>
  <c r="N229" i="19"/>
  <c r="O229" i="19" s="1"/>
  <c r="N245" i="19"/>
  <c r="O245" i="19" s="1"/>
  <c r="N261" i="19"/>
  <c r="O261" i="19" s="1"/>
  <c r="N277" i="19"/>
  <c r="O277" i="19" s="1"/>
  <c r="N293" i="19"/>
  <c r="O293" i="19" s="1"/>
  <c r="N309" i="19"/>
  <c r="O309" i="19" s="1"/>
  <c r="N325" i="19"/>
  <c r="O325" i="19" s="1"/>
  <c r="N341" i="19"/>
  <c r="O341" i="19" s="1"/>
  <c r="N357" i="19"/>
  <c r="O357" i="19" s="1"/>
  <c r="N373" i="19"/>
  <c r="O373" i="19" s="1"/>
  <c r="N389" i="19"/>
  <c r="O389" i="19" s="1"/>
  <c r="N405" i="19"/>
  <c r="O405" i="19" s="1"/>
  <c r="N421" i="19"/>
  <c r="O421" i="19" s="1"/>
  <c r="N437" i="19"/>
  <c r="O437" i="19" s="1"/>
  <c r="N453" i="19"/>
  <c r="O453" i="19" s="1"/>
  <c r="N469" i="19"/>
  <c r="O469" i="19" s="1"/>
  <c r="N485" i="19"/>
  <c r="O485" i="19" s="1"/>
  <c r="N501" i="19"/>
  <c r="O501" i="19" s="1"/>
  <c r="N517" i="19"/>
  <c r="O517" i="19" s="1"/>
  <c r="N533" i="19"/>
  <c r="O533" i="19" s="1"/>
  <c r="N549" i="19"/>
  <c r="O549" i="19" s="1"/>
  <c r="N565" i="19"/>
  <c r="O565" i="19" s="1"/>
  <c r="N581" i="19"/>
  <c r="O581" i="19" s="1"/>
  <c r="N597" i="19"/>
  <c r="O597" i="19" s="1"/>
  <c r="N613" i="19"/>
  <c r="O613" i="19" s="1"/>
  <c r="N629" i="19"/>
  <c r="O629" i="19" s="1"/>
  <c r="N645" i="19"/>
  <c r="O645" i="19" s="1"/>
  <c r="N661" i="19"/>
  <c r="O661" i="19" s="1"/>
  <c r="N677" i="19"/>
  <c r="O677" i="19" s="1"/>
  <c r="N693" i="19"/>
  <c r="O693" i="19" s="1"/>
  <c r="N709" i="19"/>
  <c r="O709" i="19" s="1"/>
  <c r="N725" i="19"/>
  <c r="O725" i="19" s="1"/>
  <c r="N741" i="19"/>
  <c r="O741" i="19" s="1"/>
  <c r="N757" i="19"/>
  <c r="O757" i="19" s="1"/>
  <c r="N773" i="19"/>
  <c r="O773" i="19" s="1"/>
  <c r="N789" i="19"/>
  <c r="O789" i="19" s="1"/>
  <c r="N805" i="19"/>
  <c r="O805" i="19" s="1"/>
  <c r="N821" i="19"/>
  <c r="O821" i="19" s="1"/>
  <c r="N837" i="19"/>
  <c r="O837" i="19" s="1"/>
  <c r="N869" i="19"/>
  <c r="O869" i="19" s="1"/>
  <c r="N885" i="19"/>
  <c r="O885" i="19" s="1"/>
  <c r="N901" i="19"/>
  <c r="O901" i="19" s="1"/>
  <c r="N917" i="19"/>
  <c r="O917" i="19" s="1"/>
  <c r="N198" i="19"/>
  <c r="O198" i="19" s="1"/>
  <c r="N278" i="19"/>
  <c r="O278" i="19" s="1"/>
  <c r="N294" i="19"/>
  <c r="O294" i="19" s="1"/>
  <c r="N342" i="19"/>
  <c r="O342" i="19" s="1"/>
  <c r="N374" i="19"/>
  <c r="O374" i="19" s="1"/>
  <c r="N406" i="19"/>
  <c r="O406" i="19" s="1"/>
  <c r="N230" i="19"/>
  <c r="O230" i="19" s="1"/>
  <c r="N118" i="19"/>
  <c r="O118" i="19" s="1"/>
  <c r="N134" i="19"/>
  <c r="O134" i="19" s="1"/>
  <c r="N150" i="19"/>
  <c r="O150" i="19" s="1"/>
  <c r="N166" i="19"/>
  <c r="O166" i="19" s="1"/>
  <c r="N182" i="19"/>
  <c r="O182" i="19" s="1"/>
  <c r="N246" i="19"/>
  <c r="O246" i="19" s="1"/>
  <c r="N326" i="19"/>
  <c r="O326" i="19" s="1"/>
  <c r="N119" i="19"/>
  <c r="O119" i="19" s="1"/>
  <c r="N167" i="19"/>
  <c r="O167" i="19" s="1"/>
  <c r="N199" i="19"/>
  <c r="O199" i="19" s="1"/>
  <c r="N215" i="19"/>
  <c r="O215" i="19" s="1"/>
  <c r="N247" i="19"/>
  <c r="O247" i="19" s="1"/>
  <c r="N279" i="19"/>
  <c r="O279" i="19" s="1"/>
  <c r="N311" i="19"/>
  <c r="O311" i="19" s="1"/>
  <c r="N343" i="19"/>
  <c r="O343" i="19" s="1"/>
  <c r="N135" i="19"/>
  <c r="O135" i="19" s="1"/>
  <c r="N151" i="19"/>
  <c r="O151" i="19" s="1"/>
  <c r="N183" i="19"/>
  <c r="O183" i="19" s="1"/>
  <c r="N231" i="19"/>
  <c r="O231" i="19" s="1"/>
  <c r="N263" i="19"/>
  <c r="O263" i="19" s="1"/>
  <c r="N295" i="19"/>
  <c r="O295" i="19" s="1"/>
  <c r="N327" i="19"/>
  <c r="O327" i="19" s="1"/>
  <c r="N440" i="19"/>
  <c r="O440" i="19" s="1"/>
  <c r="N552" i="19"/>
  <c r="O552" i="19" s="1"/>
  <c r="N120" i="19"/>
  <c r="O120" i="19" s="1"/>
  <c r="N136" i="19"/>
  <c r="O136" i="19" s="1"/>
  <c r="N152" i="19"/>
  <c r="O152" i="19" s="1"/>
  <c r="N168" i="19"/>
  <c r="O168" i="19" s="1"/>
  <c r="N184" i="19"/>
  <c r="O184" i="19" s="1"/>
  <c r="N200" i="19"/>
  <c r="O200" i="19" s="1"/>
  <c r="N216" i="19"/>
  <c r="O216" i="19" s="1"/>
  <c r="N232" i="19"/>
  <c r="O232" i="19" s="1"/>
  <c r="N248" i="19"/>
  <c r="O248" i="19" s="1"/>
  <c r="N264" i="19"/>
  <c r="O264" i="19" s="1"/>
  <c r="N280" i="19"/>
  <c r="O280" i="19" s="1"/>
  <c r="N296" i="19"/>
  <c r="O296" i="19" s="1"/>
  <c r="N312" i="19"/>
  <c r="O312" i="19" s="1"/>
  <c r="N328" i="19"/>
  <c r="O328" i="19" s="1"/>
  <c r="N344" i="19"/>
  <c r="O344" i="19" s="1"/>
  <c r="N360" i="19"/>
  <c r="O360" i="19" s="1"/>
  <c r="N376" i="19"/>
  <c r="O376" i="19" s="1"/>
  <c r="N392" i="19"/>
  <c r="O392" i="19" s="1"/>
  <c r="N408" i="19"/>
  <c r="O408" i="19" s="1"/>
  <c r="N424" i="19"/>
  <c r="O424" i="19" s="1"/>
  <c r="N456" i="19"/>
  <c r="O456" i="19" s="1"/>
  <c r="N472" i="19"/>
  <c r="O472" i="19" s="1"/>
  <c r="N488" i="19"/>
  <c r="O488" i="19" s="1"/>
  <c r="N504" i="19"/>
  <c r="O504" i="19" s="1"/>
  <c r="N520" i="19"/>
  <c r="O520" i="19" s="1"/>
  <c r="N536" i="19"/>
  <c r="O536" i="19" s="1"/>
  <c r="N568" i="19"/>
  <c r="O568" i="19" s="1"/>
  <c r="N473" i="19"/>
  <c r="O473" i="19" s="1"/>
  <c r="N121" i="19"/>
  <c r="O121" i="19" s="1"/>
  <c r="N137" i="19"/>
  <c r="O137" i="19" s="1"/>
  <c r="N153" i="19"/>
  <c r="O153" i="19" s="1"/>
  <c r="N169" i="19"/>
  <c r="O169" i="19" s="1"/>
  <c r="N185" i="19"/>
  <c r="O185" i="19" s="1"/>
  <c r="N201" i="19"/>
  <c r="O201" i="19" s="1"/>
  <c r="N217" i="19"/>
  <c r="O217" i="19" s="1"/>
  <c r="N233" i="19"/>
  <c r="O233" i="19" s="1"/>
  <c r="N249" i="19"/>
  <c r="O249" i="19" s="1"/>
  <c r="N265" i="19"/>
  <c r="O265" i="19" s="1"/>
  <c r="N281" i="19"/>
  <c r="O281" i="19" s="1"/>
  <c r="N297" i="19"/>
  <c r="O297" i="19" s="1"/>
  <c r="N313" i="19"/>
  <c r="O313" i="19" s="1"/>
  <c r="N329" i="19"/>
  <c r="O329" i="19" s="1"/>
  <c r="N345" i="19"/>
  <c r="O345" i="19" s="1"/>
  <c r="N361" i="19"/>
  <c r="O361" i="19" s="1"/>
  <c r="N377" i="19"/>
  <c r="O377" i="19" s="1"/>
  <c r="N393" i="19"/>
  <c r="O393" i="19" s="1"/>
  <c r="N409" i="19"/>
  <c r="O409" i="19" s="1"/>
  <c r="N425" i="19"/>
  <c r="O425" i="19" s="1"/>
  <c r="N441" i="19"/>
  <c r="O441" i="19" s="1"/>
  <c r="N457" i="19"/>
  <c r="O457" i="19" s="1"/>
  <c r="N489" i="19"/>
  <c r="O489" i="19" s="1"/>
  <c r="N505" i="19"/>
  <c r="O505" i="19" s="1"/>
  <c r="N521" i="19"/>
  <c r="O521" i="19" s="1"/>
  <c r="N107" i="19"/>
  <c r="O107" i="19" s="1"/>
  <c r="N123" i="19"/>
  <c r="O123" i="19" s="1"/>
  <c r="N139" i="19"/>
  <c r="O139" i="19" s="1"/>
  <c r="N155" i="19"/>
  <c r="O155" i="19" s="1"/>
  <c r="N171" i="19"/>
  <c r="O171" i="19" s="1"/>
  <c r="N187" i="19"/>
  <c r="O187" i="19" s="1"/>
  <c r="N203" i="19"/>
  <c r="O203" i="19" s="1"/>
  <c r="N219" i="19"/>
  <c r="O219" i="19" s="1"/>
  <c r="N235" i="19"/>
  <c r="O235" i="19" s="1"/>
  <c r="N251" i="19"/>
  <c r="O251" i="19" s="1"/>
  <c r="N267" i="19"/>
  <c r="O267" i="19" s="1"/>
  <c r="N283" i="19"/>
  <c r="O283" i="19" s="1"/>
  <c r="N299" i="19"/>
  <c r="O299" i="19" s="1"/>
  <c r="N315" i="19"/>
  <c r="O315" i="19" s="1"/>
  <c r="N331" i="19"/>
  <c r="O331" i="19" s="1"/>
  <c r="N347" i="19"/>
  <c r="O347" i="19" s="1"/>
  <c r="N363" i="19"/>
  <c r="O363" i="19" s="1"/>
  <c r="N379" i="19"/>
  <c r="O379" i="19" s="1"/>
  <c r="N395" i="19"/>
  <c r="O395" i="19" s="1"/>
  <c r="N411" i="19"/>
  <c r="O411" i="19" s="1"/>
  <c r="N427" i="19"/>
  <c r="O427" i="19" s="1"/>
  <c r="N443" i="19"/>
  <c r="O443" i="19" s="1"/>
  <c r="N459" i="19"/>
  <c r="O459" i="19" s="1"/>
  <c r="N475" i="19"/>
  <c r="O475" i="19" s="1"/>
  <c r="N491" i="19"/>
  <c r="O491" i="19" s="1"/>
  <c r="N507" i="19"/>
  <c r="O507" i="19" s="1"/>
  <c r="N523" i="19"/>
  <c r="O523" i="19" s="1"/>
  <c r="N539" i="19"/>
  <c r="O539" i="19" s="1"/>
  <c r="N555" i="19"/>
  <c r="O555" i="19" s="1"/>
  <c r="N571" i="19"/>
  <c r="O571" i="19" s="1"/>
  <c r="N587" i="19"/>
  <c r="O587" i="19" s="1"/>
  <c r="N603" i="19"/>
  <c r="O603" i="19" s="1"/>
  <c r="N619" i="19"/>
  <c r="O619" i="19" s="1"/>
  <c r="N635" i="19"/>
  <c r="O635" i="19" s="1"/>
  <c r="N651" i="19"/>
  <c r="O651" i="19" s="1"/>
  <c r="N667" i="19"/>
  <c r="O667" i="19" s="1"/>
  <c r="N683" i="19"/>
  <c r="O683" i="19" s="1"/>
  <c r="N699" i="19"/>
  <c r="O699" i="19" s="1"/>
  <c r="N715" i="19"/>
  <c r="O715" i="19" s="1"/>
  <c r="N731" i="19"/>
  <c r="O731" i="19" s="1"/>
  <c r="N747" i="19"/>
  <c r="O747" i="19" s="1"/>
  <c r="N763" i="19"/>
  <c r="O763" i="19" s="1"/>
  <c r="N779" i="19"/>
  <c r="O779" i="19" s="1"/>
  <c r="N795" i="19"/>
  <c r="O795" i="19" s="1"/>
  <c r="N811" i="19"/>
  <c r="O811" i="19" s="1"/>
  <c r="N108" i="19"/>
  <c r="O108" i="19" s="1"/>
  <c r="N124" i="19"/>
  <c r="O124" i="19" s="1"/>
  <c r="N140" i="19"/>
  <c r="O140" i="19" s="1"/>
  <c r="N156" i="19"/>
  <c r="O156" i="19" s="1"/>
  <c r="N172" i="19"/>
  <c r="O172" i="19" s="1"/>
  <c r="N188" i="19"/>
  <c r="O188" i="19" s="1"/>
  <c r="N204" i="19"/>
  <c r="O204" i="19" s="1"/>
  <c r="N220" i="19"/>
  <c r="O220" i="19" s="1"/>
  <c r="N236" i="19"/>
  <c r="O236" i="19" s="1"/>
  <c r="N252" i="19"/>
  <c r="O252" i="19" s="1"/>
  <c r="N268" i="19"/>
  <c r="O268" i="19" s="1"/>
  <c r="N284" i="19"/>
  <c r="O284" i="19" s="1"/>
  <c r="N300" i="19"/>
  <c r="O300" i="19" s="1"/>
  <c r="N316" i="19"/>
  <c r="O316" i="19" s="1"/>
  <c r="N332" i="19"/>
  <c r="O332" i="19" s="1"/>
  <c r="N348" i="19"/>
  <c r="O348" i="19" s="1"/>
  <c r="N364" i="19"/>
  <c r="O364" i="19" s="1"/>
  <c r="N380" i="19"/>
  <c r="O380" i="19" s="1"/>
  <c r="N396" i="19"/>
  <c r="O396" i="19" s="1"/>
  <c r="N412" i="19"/>
  <c r="O412" i="19" s="1"/>
  <c r="N147" i="19"/>
  <c r="O147" i="19" s="1"/>
  <c r="N177" i="19"/>
  <c r="O177" i="19" s="1"/>
  <c r="N207" i="19"/>
  <c r="O207" i="19" s="1"/>
  <c r="N237" i="19"/>
  <c r="O237" i="19" s="1"/>
  <c r="N290" i="19"/>
  <c r="O290" i="19" s="1"/>
  <c r="N320" i="19"/>
  <c r="O320" i="19" s="1"/>
  <c r="N350" i="19"/>
  <c r="O350" i="19" s="1"/>
  <c r="N451" i="19"/>
  <c r="O451" i="19" s="1"/>
  <c r="N478" i="19"/>
  <c r="O478" i="19" s="1"/>
  <c r="N594" i="19"/>
  <c r="O594" i="19" s="1"/>
  <c r="N618" i="19"/>
  <c r="O618" i="19" s="1"/>
  <c r="N662" i="19"/>
  <c r="O662" i="19" s="1"/>
  <c r="N685" i="19"/>
  <c r="O685" i="19" s="1"/>
  <c r="N751" i="19"/>
  <c r="O751" i="19" s="1"/>
  <c r="N817" i="19"/>
  <c r="O817" i="19" s="1"/>
  <c r="N840" i="19"/>
  <c r="O840" i="19" s="1"/>
  <c r="N861" i="19"/>
  <c r="O861" i="19" s="1"/>
  <c r="N266" i="19"/>
  <c r="O266" i="19" s="1"/>
  <c r="N378" i="19"/>
  <c r="O378" i="19" s="1"/>
  <c r="N402" i="19"/>
  <c r="O402" i="19" s="1"/>
  <c r="N430" i="19"/>
  <c r="O430" i="19" s="1"/>
  <c r="N502" i="19"/>
  <c r="O502" i="19" s="1"/>
  <c r="N527" i="19"/>
  <c r="O527" i="19" s="1"/>
  <c r="N550" i="19"/>
  <c r="O550" i="19" s="1"/>
  <c r="N574" i="19"/>
  <c r="O574" i="19" s="1"/>
  <c r="N640" i="19"/>
  <c r="O640" i="19" s="1"/>
  <c r="N663" i="19"/>
  <c r="O663" i="19" s="1"/>
  <c r="N706" i="19"/>
  <c r="O706" i="19" s="1"/>
  <c r="N730" i="19"/>
  <c r="O730" i="19" s="1"/>
  <c r="N774" i="19"/>
  <c r="O774" i="19" s="1"/>
  <c r="N797" i="19"/>
  <c r="O797" i="19" s="1"/>
  <c r="N841" i="19"/>
  <c r="O841" i="19" s="1"/>
  <c r="N905" i="19"/>
  <c r="O905" i="19" s="1"/>
  <c r="N775" i="19"/>
  <c r="O775" i="19" s="1"/>
  <c r="N862" i="19"/>
  <c r="O862" i="19" s="1"/>
  <c r="N926" i="19"/>
  <c r="O926" i="19" s="1"/>
  <c r="N154" i="19"/>
  <c r="O154" i="19" s="1"/>
  <c r="N403" i="19"/>
  <c r="O403" i="19" s="1"/>
  <c r="N431" i="19"/>
  <c r="O431" i="19" s="1"/>
  <c r="N455" i="19"/>
  <c r="O455" i="19" s="1"/>
  <c r="N528" i="19"/>
  <c r="O528" i="19" s="1"/>
  <c r="N553" i="19"/>
  <c r="O553" i="19" s="1"/>
  <c r="N575" i="19"/>
  <c r="O575" i="19" s="1"/>
  <c r="N641" i="19"/>
  <c r="O641" i="19" s="1"/>
  <c r="N665" i="19"/>
  <c r="O665" i="19" s="1"/>
  <c r="N707" i="19"/>
  <c r="O707" i="19" s="1"/>
  <c r="N732" i="19"/>
  <c r="O732" i="19" s="1"/>
  <c r="N776" i="19"/>
  <c r="O776" i="19" s="1"/>
  <c r="N798" i="19"/>
  <c r="O798" i="19" s="1"/>
  <c r="N842" i="19"/>
  <c r="O842" i="19" s="1"/>
  <c r="N906" i="19"/>
  <c r="O906" i="19" s="1"/>
  <c r="N125" i="19"/>
  <c r="O125" i="19" s="1"/>
  <c r="N178" i="19"/>
  <c r="O178" i="19" s="1"/>
  <c r="N208" i="19"/>
  <c r="O208" i="19" s="1"/>
  <c r="N238" i="19"/>
  <c r="O238" i="19" s="1"/>
  <c r="N291" i="19"/>
  <c r="O291" i="19" s="1"/>
  <c r="N321" i="19"/>
  <c r="O321" i="19" s="1"/>
  <c r="N351" i="19"/>
  <c r="O351" i="19" s="1"/>
  <c r="N454" i="19"/>
  <c r="O454" i="19" s="1"/>
  <c r="N479" i="19"/>
  <c r="O479" i="19" s="1"/>
  <c r="N503" i="19"/>
  <c r="O503" i="19" s="1"/>
  <c r="N551" i="19"/>
  <c r="O551" i="19" s="1"/>
  <c r="N595" i="19"/>
  <c r="O595" i="19" s="1"/>
  <c r="N620" i="19"/>
  <c r="O620" i="19" s="1"/>
  <c r="N664" i="19"/>
  <c r="O664" i="19" s="1"/>
  <c r="N686" i="19"/>
  <c r="O686" i="19" s="1"/>
  <c r="N752" i="19"/>
  <c r="O752" i="19" s="1"/>
  <c r="N818" i="19"/>
  <c r="O818" i="19" s="1"/>
  <c r="N882" i="19"/>
  <c r="O882" i="19" s="1"/>
  <c r="N126" i="19"/>
  <c r="O126" i="19" s="1"/>
  <c r="N179" i="19"/>
  <c r="O179" i="19" s="1"/>
  <c r="N209" i="19"/>
  <c r="O209" i="19" s="1"/>
  <c r="N239" i="19"/>
  <c r="O239" i="19" s="1"/>
  <c r="N269" i="19"/>
  <c r="O269" i="19" s="1"/>
  <c r="N322" i="19"/>
  <c r="O322" i="19" s="1"/>
  <c r="N352" i="19"/>
  <c r="O352" i="19" s="1"/>
  <c r="N381" i="19"/>
  <c r="O381" i="19" s="1"/>
  <c r="N480" i="19"/>
  <c r="O480" i="19" s="1"/>
  <c r="N506" i="19"/>
  <c r="O506" i="19" s="1"/>
  <c r="N598" i="19"/>
  <c r="O598" i="19" s="1"/>
  <c r="N621" i="19"/>
  <c r="O621" i="19" s="1"/>
  <c r="N687" i="19"/>
  <c r="O687" i="19" s="1"/>
  <c r="N753" i="19"/>
  <c r="O753" i="19" s="1"/>
  <c r="N777" i="19"/>
  <c r="O777" i="19" s="1"/>
  <c r="N819" i="19"/>
  <c r="O819" i="19" s="1"/>
  <c r="N863" i="19"/>
  <c r="O863" i="19" s="1"/>
  <c r="N883" i="19"/>
  <c r="O883" i="19" s="1"/>
  <c r="N927" i="19"/>
  <c r="O927" i="19" s="1"/>
  <c r="N298" i="19"/>
  <c r="O298" i="19" s="1"/>
  <c r="N407" i="19"/>
  <c r="O407" i="19" s="1"/>
  <c r="N432" i="19"/>
  <c r="O432" i="19" s="1"/>
  <c r="N458" i="19"/>
  <c r="O458" i="19" s="1"/>
  <c r="N529" i="19"/>
  <c r="O529" i="19" s="1"/>
  <c r="N554" i="19"/>
  <c r="O554" i="19" s="1"/>
  <c r="N576" i="19"/>
  <c r="O576" i="19" s="1"/>
  <c r="N599" i="19"/>
  <c r="O599" i="19" s="1"/>
  <c r="N642" i="19"/>
  <c r="O642" i="19" s="1"/>
  <c r="N666" i="19"/>
  <c r="O666" i="19" s="1"/>
  <c r="N710" i="19"/>
  <c r="O710" i="19" s="1"/>
  <c r="N733" i="19"/>
  <c r="O733" i="19" s="1"/>
  <c r="N799" i="19"/>
  <c r="O799" i="19" s="1"/>
  <c r="N843" i="19"/>
  <c r="O843" i="19" s="1"/>
  <c r="N907" i="19"/>
  <c r="O907" i="19" s="1"/>
  <c r="N157" i="19"/>
  <c r="O157" i="19" s="1"/>
  <c r="N210" i="19"/>
  <c r="O210" i="19" s="1"/>
  <c r="N240" i="19"/>
  <c r="O240" i="19" s="1"/>
  <c r="N270" i="19"/>
  <c r="O270" i="19" s="1"/>
  <c r="N323" i="19"/>
  <c r="O323" i="19" s="1"/>
  <c r="N353" i="19"/>
  <c r="O353" i="19" s="1"/>
  <c r="N127" i="19"/>
  <c r="O127" i="19" s="1"/>
  <c r="N186" i="19"/>
  <c r="O186" i="19" s="1"/>
  <c r="N410" i="19"/>
  <c r="O410" i="19" s="1"/>
  <c r="N433" i="19"/>
  <c r="O433" i="19" s="1"/>
  <c r="N460" i="19"/>
  <c r="O460" i="19" s="1"/>
  <c r="N530" i="19"/>
  <c r="O530" i="19" s="1"/>
  <c r="N556" i="19"/>
  <c r="O556" i="19" s="1"/>
  <c r="N577" i="19"/>
  <c r="O577" i="19" s="1"/>
  <c r="N601" i="19"/>
  <c r="O601" i="19" s="1"/>
  <c r="N643" i="19"/>
  <c r="O643" i="19" s="1"/>
  <c r="N668" i="19"/>
  <c r="O668" i="19" s="1"/>
  <c r="N712" i="19"/>
  <c r="O712" i="19" s="1"/>
  <c r="N734" i="19"/>
  <c r="O734" i="19" s="1"/>
  <c r="N800" i="19"/>
  <c r="O800" i="19" s="1"/>
  <c r="N823" i="19"/>
  <c r="O823" i="19" s="1"/>
  <c r="N887" i="19"/>
  <c r="O887" i="19" s="1"/>
  <c r="N330" i="19"/>
  <c r="O330" i="19" s="1"/>
  <c r="N434" i="19"/>
  <c r="O434" i="19" s="1"/>
  <c r="N461" i="19"/>
  <c r="O461" i="19" s="1"/>
  <c r="N531" i="19"/>
  <c r="O531" i="19" s="1"/>
  <c r="N557" i="19"/>
  <c r="O557" i="19" s="1"/>
  <c r="N578" i="19"/>
  <c r="O578" i="19" s="1"/>
  <c r="N602" i="19"/>
  <c r="O602" i="19" s="1"/>
  <c r="N646" i="19"/>
  <c r="O646" i="19" s="1"/>
  <c r="N669" i="19"/>
  <c r="O669" i="19" s="1"/>
  <c r="N735" i="19"/>
  <c r="O735" i="19" s="1"/>
  <c r="N801" i="19"/>
  <c r="O801" i="19" s="1"/>
  <c r="N825" i="19"/>
  <c r="O825" i="19" s="1"/>
  <c r="N889" i="19"/>
  <c r="O889" i="19" s="1"/>
  <c r="N129" i="19"/>
  <c r="O129" i="19" s="1"/>
  <c r="N159" i="19"/>
  <c r="O159" i="19" s="1"/>
  <c r="N189" i="19"/>
  <c r="O189" i="19" s="1"/>
  <c r="N242" i="19"/>
  <c r="O242" i="19" s="1"/>
  <c r="N272" i="19"/>
  <c r="O272" i="19" s="1"/>
  <c r="N302" i="19"/>
  <c r="O302" i="19" s="1"/>
  <c r="N355" i="19"/>
  <c r="O355" i="19" s="1"/>
  <c r="N384" i="19"/>
  <c r="O384" i="19" s="1"/>
  <c r="N413" i="19"/>
  <c r="O413" i="19" s="1"/>
  <c r="N483" i="19"/>
  <c r="O483" i="19" s="1"/>
  <c r="N510" i="19"/>
  <c r="O510" i="19" s="1"/>
  <c r="N624" i="19"/>
  <c r="O624" i="19" s="1"/>
  <c r="N647" i="19"/>
  <c r="O647" i="19" s="1"/>
  <c r="N690" i="19"/>
  <c r="O690" i="19" s="1"/>
  <c r="N714" i="19"/>
  <c r="O714" i="19" s="1"/>
  <c r="N758" i="19"/>
  <c r="O758" i="19" s="1"/>
  <c r="N781" i="19"/>
  <c r="O781" i="19" s="1"/>
  <c r="N846" i="19"/>
  <c r="O846" i="19" s="1"/>
  <c r="N866" i="19"/>
  <c r="O866" i="19" s="1"/>
  <c r="N910" i="19"/>
  <c r="O910" i="19" s="1"/>
  <c r="N930" i="19"/>
  <c r="O930" i="19" s="1"/>
  <c r="N131" i="19"/>
  <c r="O131" i="19" s="1"/>
  <c r="N161" i="19"/>
  <c r="O161" i="19" s="1"/>
  <c r="N191" i="19"/>
  <c r="O191" i="19" s="1"/>
  <c r="N221" i="19"/>
  <c r="O221" i="19" s="1"/>
  <c r="N274" i="19"/>
  <c r="O274" i="19" s="1"/>
  <c r="N304" i="19"/>
  <c r="O304" i="19" s="1"/>
  <c r="N334" i="19"/>
  <c r="O334" i="19" s="1"/>
  <c r="N362" i="19"/>
  <c r="O362" i="19" s="1"/>
  <c r="N386" i="19"/>
  <c r="O386" i="19" s="1"/>
  <c r="N415" i="19"/>
  <c r="O415" i="19" s="1"/>
  <c r="N439" i="19"/>
  <c r="O439" i="19" s="1"/>
  <c r="N512" i="19"/>
  <c r="O512" i="19" s="1"/>
  <c r="N583" i="19"/>
  <c r="O583" i="19" s="1"/>
  <c r="N626" i="19"/>
  <c r="O626" i="19" s="1"/>
  <c r="N650" i="19"/>
  <c r="O650" i="19" s="1"/>
  <c r="N694" i="19"/>
  <c r="O694" i="19" s="1"/>
  <c r="N717" i="19"/>
  <c r="O717" i="19" s="1"/>
  <c r="N783" i="19"/>
  <c r="O783" i="19" s="1"/>
  <c r="N828" i="19"/>
  <c r="O828" i="19" s="1"/>
  <c r="N848" i="19"/>
  <c r="O848" i="19" s="1"/>
  <c r="N870" i="19"/>
  <c r="O870" i="19" s="1"/>
  <c r="N892" i="19"/>
  <c r="O892" i="19" s="1"/>
  <c r="N912" i="19"/>
  <c r="O912" i="19" s="1"/>
  <c r="N934" i="19"/>
  <c r="O934" i="19" s="1"/>
  <c r="N250" i="19"/>
  <c r="O250" i="19" s="1"/>
  <c r="N464" i="19"/>
  <c r="O464" i="19" s="1"/>
  <c r="N490" i="19"/>
  <c r="O490" i="19" s="1"/>
  <c r="N538" i="19"/>
  <c r="O538" i="19" s="1"/>
  <c r="N560" i="19"/>
  <c r="O560" i="19" s="1"/>
  <c r="N584" i="19"/>
  <c r="O584" i="19" s="1"/>
  <c r="N606" i="19"/>
  <c r="O606" i="19" s="1"/>
  <c r="N672" i="19"/>
  <c r="O672" i="19" s="1"/>
  <c r="N695" i="19"/>
  <c r="O695" i="19" s="1"/>
  <c r="N738" i="19"/>
  <c r="O738" i="19" s="1"/>
  <c r="N762" i="19"/>
  <c r="O762" i="19" s="1"/>
  <c r="N806" i="19"/>
  <c r="O806" i="19" s="1"/>
  <c r="N871" i="19"/>
  <c r="O871" i="19" s="1"/>
  <c r="N935" i="19"/>
  <c r="O935" i="19" s="1"/>
  <c r="N111" i="19"/>
  <c r="O111" i="19" s="1"/>
  <c r="N158" i="19"/>
  <c r="O158" i="19" s="1"/>
  <c r="N288" i="19"/>
  <c r="O288" i="19" s="1"/>
  <c r="N337" i="19"/>
  <c r="O337" i="19" s="1"/>
  <c r="N382" i="19"/>
  <c r="O382" i="19" s="1"/>
  <c r="N419" i="19"/>
  <c r="O419" i="19" s="1"/>
  <c r="N495" i="19"/>
  <c r="O495" i="19" s="1"/>
  <c r="N534" i="19"/>
  <c r="O534" i="19" s="1"/>
  <c r="N567" i="19"/>
  <c r="O567" i="19" s="1"/>
  <c r="N636" i="19"/>
  <c r="O636" i="19" s="1"/>
  <c r="N671" i="19"/>
  <c r="O671" i="19" s="1"/>
  <c r="N769" i="19"/>
  <c r="O769" i="19" s="1"/>
  <c r="N808" i="19"/>
  <c r="O808" i="19" s="1"/>
  <c r="N835" i="19"/>
  <c r="O835" i="19" s="1"/>
  <c r="N899" i="19"/>
  <c r="O899" i="19" s="1"/>
  <c r="N936" i="19"/>
  <c r="O936" i="19" s="1"/>
  <c r="N742" i="19"/>
  <c r="O742" i="19" s="1"/>
  <c r="N810" i="19"/>
  <c r="O810" i="19" s="1"/>
  <c r="N875" i="19"/>
  <c r="O875" i="19" s="1"/>
  <c r="N939" i="19"/>
  <c r="O939" i="19" s="1"/>
  <c r="N206" i="19"/>
  <c r="O206" i="19" s="1"/>
  <c r="N541" i="19"/>
  <c r="O541" i="19" s="1"/>
  <c r="N639" i="19"/>
  <c r="O639" i="19" s="1"/>
  <c r="N745" i="19"/>
  <c r="O745" i="19" s="1"/>
  <c r="N877" i="19"/>
  <c r="O877" i="19" s="1"/>
  <c r="N467" i="19"/>
  <c r="O467" i="19" s="1"/>
  <c r="N648" i="19"/>
  <c r="O648" i="19" s="1"/>
  <c r="N814" i="19"/>
  <c r="O814" i="19" s="1"/>
  <c r="N257" i="19"/>
  <c r="O257" i="19" s="1"/>
  <c r="N543" i="19"/>
  <c r="O543" i="19" s="1"/>
  <c r="N649" i="19"/>
  <c r="O649" i="19" s="1"/>
  <c r="N784" i="19"/>
  <c r="O784" i="19" s="1"/>
  <c r="N913" i="19"/>
  <c r="O913" i="19" s="1"/>
  <c r="N611" i="19"/>
  <c r="O611" i="19" s="1"/>
  <c r="N815" i="19"/>
  <c r="O815" i="19" s="1"/>
  <c r="N944" i="19"/>
  <c r="O944" i="19" s="1"/>
  <c r="N586" i="19"/>
  <c r="O586" i="19" s="1"/>
  <c r="N720" i="19"/>
  <c r="O720" i="19" s="1"/>
  <c r="N854" i="19"/>
  <c r="O854" i="19" s="1"/>
  <c r="N224" i="19"/>
  <c r="O224" i="19" s="1"/>
  <c r="N399" i="19"/>
  <c r="O399" i="19" s="1"/>
  <c r="N546" i="19"/>
  <c r="O546" i="19" s="1"/>
  <c r="N787" i="19"/>
  <c r="O787" i="19" s="1"/>
  <c r="N202" i="19"/>
  <c r="O202" i="19" s="1"/>
  <c r="N383" i="19"/>
  <c r="O383" i="19" s="1"/>
  <c r="N462" i="19"/>
  <c r="O462" i="19" s="1"/>
  <c r="N535" i="19"/>
  <c r="O535" i="19" s="1"/>
  <c r="N569" i="19"/>
  <c r="O569" i="19" s="1"/>
  <c r="N605" i="19"/>
  <c r="O605" i="19" s="1"/>
  <c r="N703" i="19"/>
  <c r="O703" i="19" s="1"/>
  <c r="N739" i="19"/>
  <c r="O739" i="19" s="1"/>
  <c r="N809" i="19"/>
  <c r="O809" i="19" s="1"/>
  <c r="N874" i="19"/>
  <c r="O874" i="19" s="1"/>
  <c r="N937" i="19"/>
  <c r="O937" i="19" s="1"/>
  <c r="N607" i="19"/>
  <c r="O607" i="19" s="1"/>
  <c r="N579" i="19"/>
  <c r="O579" i="19" s="1"/>
  <c r="N112" i="19"/>
  <c r="O112" i="19" s="1"/>
  <c r="N160" i="19"/>
  <c r="O160" i="19" s="1"/>
  <c r="N253" i="19"/>
  <c r="O253" i="19" s="1"/>
  <c r="N289" i="19"/>
  <c r="O289" i="19" s="1"/>
  <c r="N338" i="19"/>
  <c r="O338" i="19" s="1"/>
  <c r="N422" i="19"/>
  <c r="O422" i="19" s="1"/>
  <c r="N496" i="19"/>
  <c r="O496" i="19" s="1"/>
  <c r="N537" i="19"/>
  <c r="O537" i="19" s="1"/>
  <c r="N637" i="19"/>
  <c r="O637" i="19" s="1"/>
  <c r="N673" i="19"/>
  <c r="O673" i="19" s="1"/>
  <c r="N770" i="19"/>
  <c r="O770" i="19" s="1"/>
  <c r="N838" i="19"/>
  <c r="O838" i="19" s="1"/>
  <c r="N902" i="19"/>
  <c r="O902" i="19" s="1"/>
  <c r="N903" i="19"/>
  <c r="O903" i="19" s="1"/>
  <c r="N303" i="19"/>
  <c r="O303" i="19" s="1"/>
  <c r="N716" i="19"/>
  <c r="O716" i="19" s="1"/>
  <c r="N748" i="19"/>
  <c r="O748" i="19" s="1"/>
  <c r="N442" i="19"/>
  <c r="O442" i="19" s="1"/>
  <c r="N385" i="19"/>
  <c r="O385" i="19" s="1"/>
  <c r="N423" i="19"/>
  <c r="O423" i="19" s="1"/>
  <c r="N463" i="19"/>
  <c r="O463" i="19" s="1"/>
  <c r="N570" i="19"/>
  <c r="O570" i="19" s="1"/>
  <c r="N704" i="19"/>
  <c r="O704" i="19" s="1"/>
  <c r="N839" i="19"/>
  <c r="O839" i="19" s="1"/>
  <c r="N938" i="19"/>
  <c r="O938" i="19" s="1"/>
  <c r="N255" i="19"/>
  <c r="O255" i="19" s="1"/>
  <c r="N940" i="19"/>
  <c r="O940" i="19" s="1"/>
  <c r="N679" i="19"/>
  <c r="O679" i="19" s="1"/>
  <c r="N681" i="19"/>
  <c r="O681" i="19" s="1"/>
  <c r="N113" i="19"/>
  <c r="O113" i="19" s="1"/>
  <c r="N162" i="19"/>
  <c r="O162" i="19" s="1"/>
  <c r="N205" i="19"/>
  <c r="O205" i="19" s="1"/>
  <c r="N254" i="19"/>
  <c r="O254" i="19" s="1"/>
  <c r="N301" i="19"/>
  <c r="O301" i="19" s="1"/>
  <c r="N339" i="19"/>
  <c r="O339" i="19" s="1"/>
  <c r="N497" i="19"/>
  <c r="O497" i="19" s="1"/>
  <c r="N540" i="19"/>
  <c r="O540" i="19" s="1"/>
  <c r="N638" i="19"/>
  <c r="O638" i="19" s="1"/>
  <c r="N674" i="19"/>
  <c r="O674" i="19" s="1"/>
  <c r="N743" i="19"/>
  <c r="O743" i="19" s="1"/>
  <c r="N771" i="19"/>
  <c r="O771" i="19" s="1"/>
  <c r="N844" i="19"/>
  <c r="O844" i="19" s="1"/>
  <c r="N876" i="19"/>
  <c r="O876" i="19" s="1"/>
  <c r="N904" i="19"/>
  <c r="O904" i="19" s="1"/>
  <c r="N387" i="19"/>
  <c r="O387" i="19" s="1"/>
  <c r="N426" i="19"/>
  <c r="O426" i="19" s="1"/>
  <c r="N465" i="19"/>
  <c r="O465" i="19" s="1"/>
  <c r="N572" i="19"/>
  <c r="O572" i="19" s="1"/>
  <c r="N608" i="19"/>
  <c r="O608" i="19" s="1"/>
  <c r="N705" i="19"/>
  <c r="O705" i="19" s="1"/>
  <c r="N744" i="19"/>
  <c r="O744" i="19" s="1"/>
  <c r="N778" i="19"/>
  <c r="O778" i="19" s="1"/>
  <c r="N845" i="19"/>
  <c r="O845" i="19" s="1"/>
  <c r="N908" i="19"/>
  <c r="O908" i="19" s="1"/>
  <c r="N163" i="19"/>
  <c r="O163" i="19" s="1"/>
  <c r="N498" i="19"/>
  <c r="O498" i="19" s="1"/>
  <c r="N675" i="19"/>
  <c r="O675" i="19" s="1"/>
  <c r="N780" i="19"/>
  <c r="O780" i="19" s="1"/>
  <c r="N909" i="19"/>
  <c r="O909" i="19" s="1"/>
  <c r="N170" i="19"/>
  <c r="O170" i="19" s="1"/>
  <c r="N508" i="19"/>
  <c r="O508" i="19" s="1"/>
  <c r="N849" i="19"/>
  <c r="O849" i="19" s="1"/>
  <c r="N349" i="19"/>
  <c r="O349" i="19" s="1"/>
  <c r="N509" i="19"/>
  <c r="O509" i="19" s="1"/>
  <c r="N680" i="19"/>
  <c r="O680" i="19" s="1"/>
  <c r="N879" i="19"/>
  <c r="O879" i="19" s="1"/>
  <c r="N942" i="19"/>
  <c r="O942" i="19" s="1"/>
  <c r="N470" i="19"/>
  <c r="O470" i="19" s="1"/>
  <c r="N718" i="19"/>
  <c r="O718" i="19" s="1"/>
  <c r="N850" i="19"/>
  <c r="O850" i="19" s="1"/>
  <c r="N851" i="19"/>
  <c r="O851" i="19" s="1"/>
  <c r="N616" i="19"/>
  <c r="O616" i="19" s="1"/>
  <c r="N684" i="19"/>
  <c r="O684" i="19" s="1"/>
  <c r="N822" i="19"/>
  <c r="O822" i="19" s="1"/>
  <c r="N271" i="19"/>
  <c r="O271" i="19" s="1"/>
  <c r="N476" i="19"/>
  <c r="O476" i="19" s="1"/>
  <c r="N617" i="19"/>
  <c r="O617" i="19" s="1"/>
  <c r="N754" i="19"/>
  <c r="O754" i="19" s="1"/>
  <c r="N824" i="19"/>
  <c r="O824" i="19" s="1"/>
  <c r="N812" i="19"/>
  <c r="O812" i="19" s="1"/>
  <c r="N114" i="19"/>
  <c r="O114" i="19" s="1"/>
  <c r="N711" i="19"/>
  <c r="O711" i="19" s="1"/>
  <c r="N306" i="19"/>
  <c r="O306" i="19" s="1"/>
  <c r="N346" i="19"/>
  <c r="O346" i="19" s="1"/>
  <c r="N391" i="19"/>
  <c r="O391" i="19" s="1"/>
  <c r="N428" i="19"/>
  <c r="O428" i="19" s="1"/>
  <c r="N466" i="19"/>
  <c r="O466" i="19" s="1"/>
  <c r="N573" i="19"/>
  <c r="O573" i="19" s="1"/>
  <c r="N609" i="19"/>
  <c r="O609" i="19" s="1"/>
  <c r="N713" i="19"/>
  <c r="O713" i="19" s="1"/>
  <c r="N813" i="19"/>
  <c r="O813" i="19" s="1"/>
  <c r="N847" i="19"/>
  <c r="O847" i="19" s="1"/>
  <c r="N429" i="19"/>
  <c r="O429" i="19" s="1"/>
  <c r="N122" i="19"/>
  <c r="O122" i="19" s="1"/>
  <c r="N886" i="19"/>
  <c r="O886" i="19" s="1"/>
  <c r="N115" i="19"/>
  <c r="O115" i="19" s="1"/>
  <c r="N211" i="19"/>
  <c r="O211" i="19" s="1"/>
  <c r="N256" i="19"/>
  <c r="O256" i="19" s="1"/>
  <c r="N305" i="19"/>
  <c r="O305" i="19" s="1"/>
  <c r="N499" i="19"/>
  <c r="O499" i="19" s="1"/>
  <c r="N542" i="19"/>
  <c r="O542" i="19" s="1"/>
  <c r="N678" i="19"/>
  <c r="O678" i="19" s="1"/>
  <c r="N746" i="19"/>
  <c r="O746" i="19" s="1"/>
  <c r="N782" i="19"/>
  <c r="O782" i="19" s="1"/>
  <c r="N878" i="19"/>
  <c r="O878" i="19" s="1"/>
  <c r="N911" i="19"/>
  <c r="O911" i="19" s="1"/>
  <c r="N941" i="19"/>
  <c r="O941" i="19" s="1"/>
  <c r="N218" i="19"/>
  <c r="O218" i="19" s="1"/>
  <c r="N394" i="19"/>
  <c r="O394" i="19" s="1"/>
  <c r="N610" i="19"/>
  <c r="O610" i="19" s="1"/>
  <c r="N128" i="19"/>
  <c r="O128" i="19" s="1"/>
  <c r="N173" i="19"/>
  <c r="O173" i="19" s="1"/>
  <c r="N222" i="19"/>
  <c r="O222" i="19" s="1"/>
  <c r="N258" i="19"/>
  <c r="O258" i="19" s="1"/>
  <c r="N307" i="19"/>
  <c r="O307" i="19" s="1"/>
  <c r="N354" i="19"/>
  <c r="O354" i="19" s="1"/>
  <c r="N397" i="19"/>
  <c r="O397" i="19" s="1"/>
  <c r="N435" i="19"/>
  <c r="O435" i="19" s="1"/>
  <c r="N471" i="19"/>
  <c r="O471" i="19" s="1"/>
  <c r="N511" i="19"/>
  <c r="O511" i="19" s="1"/>
  <c r="N544" i="19"/>
  <c r="O544" i="19" s="1"/>
  <c r="N582" i="19"/>
  <c r="O582" i="19" s="1"/>
  <c r="N652" i="19"/>
  <c r="O652" i="19" s="1"/>
  <c r="N749" i="19"/>
  <c r="O749" i="19" s="1"/>
  <c r="N785" i="19"/>
  <c r="O785" i="19" s="1"/>
  <c r="N880" i="19"/>
  <c r="O880" i="19" s="1"/>
  <c r="N914" i="19"/>
  <c r="O914" i="19" s="1"/>
  <c r="N943" i="19"/>
  <c r="O943" i="19" s="1"/>
  <c r="N585" i="19"/>
  <c r="O585" i="19" s="1"/>
  <c r="N614" i="19"/>
  <c r="O614" i="19" s="1"/>
  <c r="N682" i="19"/>
  <c r="O682" i="19" s="1"/>
  <c r="N719" i="19"/>
  <c r="O719" i="19" s="1"/>
  <c r="N816" i="19"/>
  <c r="O816" i="19" s="1"/>
  <c r="N314" i="19"/>
  <c r="O314" i="19" s="1"/>
  <c r="N130" i="19"/>
  <c r="O130" i="19" s="1"/>
  <c r="N174" i="19"/>
  <c r="O174" i="19" s="1"/>
  <c r="N223" i="19"/>
  <c r="O223" i="19" s="1"/>
  <c r="N259" i="19"/>
  <c r="O259" i="19" s="1"/>
  <c r="N359" i="19"/>
  <c r="O359" i="19" s="1"/>
  <c r="N398" i="19"/>
  <c r="O398" i="19" s="1"/>
  <c r="N438" i="19"/>
  <c r="O438" i="19" s="1"/>
  <c r="N474" i="19"/>
  <c r="O474" i="19" s="1"/>
  <c r="N513" i="19"/>
  <c r="O513" i="19" s="1"/>
  <c r="N545" i="19"/>
  <c r="O545" i="19" s="1"/>
  <c r="N615" i="19"/>
  <c r="O615" i="19" s="1"/>
  <c r="N653" i="19"/>
  <c r="O653" i="19" s="1"/>
  <c r="N750" i="19"/>
  <c r="O750" i="19" s="1"/>
  <c r="N786" i="19"/>
  <c r="O786" i="19" s="1"/>
  <c r="N881" i="19"/>
  <c r="O881" i="19" s="1"/>
  <c r="N915" i="19"/>
  <c r="O915" i="19" s="1"/>
  <c r="N318" i="19"/>
  <c r="O318" i="19" s="1"/>
  <c r="N486" i="19"/>
  <c r="O486" i="19" s="1"/>
  <c r="N630" i="19"/>
  <c r="O630" i="19" s="1"/>
  <c r="N234" i="19"/>
  <c r="O234" i="19" s="1"/>
  <c r="N858" i="19"/>
  <c r="O858" i="19" s="1"/>
  <c r="N241" i="19"/>
  <c r="O241" i="19" s="1"/>
  <c r="N859" i="19"/>
  <c r="O859" i="19" s="1"/>
  <c r="N726" i="19"/>
  <c r="O726" i="19" s="1"/>
  <c r="N226" i="19"/>
  <c r="O226" i="19" s="1"/>
  <c r="N487" i="19"/>
  <c r="O487" i="19" s="1"/>
  <c r="N561" i="19"/>
  <c r="O561" i="19" s="1"/>
  <c r="N631" i="19"/>
  <c r="O631" i="19" s="1"/>
  <c r="N700" i="19"/>
  <c r="O700" i="19" s="1"/>
  <c r="N767" i="19"/>
  <c r="O767" i="19" s="1"/>
  <c r="N834" i="19"/>
  <c r="O834" i="19" s="1"/>
  <c r="N898" i="19"/>
  <c r="O898" i="19" s="1"/>
  <c r="N657" i="19"/>
  <c r="O657" i="19" s="1"/>
  <c r="N448" i="19"/>
  <c r="O448" i="19" s="1"/>
  <c r="N141" i="19"/>
  <c r="O141" i="19" s="1"/>
  <c r="N319" i="19"/>
  <c r="O319" i="19" s="1"/>
  <c r="N632" i="19"/>
  <c r="O632" i="19" s="1"/>
  <c r="N492" i="19"/>
  <c r="O492" i="19" s="1"/>
  <c r="N633" i="19"/>
  <c r="O633" i="19" s="1"/>
  <c r="N768" i="19"/>
  <c r="O768" i="19" s="1"/>
  <c r="N918" i="19"/>
  <c r="O918" i="19" s="1"/>
  <c r="N856" i="19"/>
  <c r="O856" i="19" s="1"/>
  <c r="N634" i="19"/>
  <c r="O634" i="19" s="1"/>
  <c r="N790" i="19"/>
  <c r="O790" i="19" s="1"/>
  <c r="N417" i="19"/>
  <c r="O417" i="19" s="1"/>
  <c r="N654" i="19"/>
  <c r="O654" i="19" s="1"/>
  <c r="N791" i="19"/>
  <c r="O791" i="19" s="1"/>
  <c r="N335" i="19"/>
  <c r="O335" i="19" s="1"/>
  <c r="N922" i="19"/>
  <c r="O922" i="19" s="1"/>
  <c r="N514" i="19"/>
  <c r="O514" i="19" s="1"/>
  <c r="N655" i="19"/>
  <c r="O655" i="19" s="1"/>
  <c r="N793" i="19"/>
  <c r="O793" i="19" s="1"/>
  <c r="N864" i="19"/>
  <c r="O864" i="19" s="1"/>
  <c r="N365" i="19"/>
  <c r="O365" i="19" s="1"/>
  <c r="N445" i="19"/>
  <c r="O445" i="19" s="1"/>
  <c r="N590" i="19"/>
  <c r="O590" i="19" s="1"/>
  <c r="N796" i="19"/>
  <c r="O796" i="19" s="1"/>
  <c r="N865" i="19"/>
  <c r="O865" i="19" s="1"/>
  <c r="N524" i="19"/>
  <c r="O524" i="19" s="1"/>
  <c r="N803" i="19"/>
  <c r="O803" i="19" s="1"/>
  <c r="N807" i="19"/>
  <c r="O807" i="19" s="1"/>
  <c r="N945" i="19"/>
  <c r="O945" i="19" s="1"/>
  <c r="N190" i="19"/>
  <c r="O190" i="19" s="1"/>
  <c r="N525" i="19"/>
  <c r="O525" i="19" s="1"/>
  <c r="N890" i="19"/>
  <c r="O890" i="19" s="1"/>
  <c r="N600" i="19"/>
  <c r="O600" i="19" s="1"/>
  <c r="N227" i="19"/>
  <c r="O227" i="19" s="1"/>
  <c r="N414" i="19"/>
  <c r="O414" i="19" s="1"/>
  <c r="N562" i="19"/>
  <c r="O562" i="19" s="1"/>
  <c r="N701" i="19"/>
  <c r="O701" i="19" s="1"/>
  <c r="N855" i="19"/>
  <c r="O855" i="19" s="1"/>
  <c r="N142" i="19"/>
  <c r="O142" i="19" s="1"/>
  <c r="N919" i="19"/>
  <c r="O919" i="19" s="1"/>
  <c r="N920" i="19"/>
  <c r="O920" i="19" s="1"/>
  <c r="N143" i="19"/>
  <c r="O143" i="19" s="1"/>
  <c r="N921" i="19"/>
  <c r="O921" i="19" s="1"/>
  <c r="N494" i="19"/>
  <c r="O494" i="19" s="1"/>
  <c r="N566" i="19"/>
  <c r="O566" i="19" s="1"/>
  <c r="N721" i="19"/>
  <c r="O721" i="19" s="1"/>
  <c r="N144" i="19"/>
  <c r="O144" i="19" s="1"/>
  <c r="N792" i="19"/>
  <c r="O792" i="19" s="1"/>
  <c r="N588" i="19"/>
  <c r="O588" i="19" s="1"/>
  <c r="N722" i="19"/>
  <c r="O722" i="19" s="1"/>
  <c r="N416" i="19"/>
  <c r="O416" i="19" s="1"/>
  <c r="N493" i="19"/>
  <c r="O493" i="19" s="1"/>
  <c r="N563" i="19"/>
  <c r="O563" i="19" s="1"/>
  <c r="N702" i="19"/>
  <c r="O702" i="19" s="1"/>
  <c r="N857" i="19"/>
  <c r="O857" i="19" s="1"/>
  <c r="N333" i="19"/>
  <c r="O333" i="19" s="1"/>
  <c r="N418" i="19"/>
  <c r="O418" i="19" s="1"/>
  <c r="N518" i="19"/>
  <c r="O518" i="19" s="1"/>
  <c r="N368" i="19"/>
  <c r="O368" i="19" s="1"/>
  <c r="N145" i="19"/>
  <c r="O145" i="19" s="1"/>
  <c r="N336" i="19"/>
  <c r="O336" i="19" s="1"/>
  <c r="N860" i="19"/>
  <c r="O860" i="19" s="1"/>
  <c r="N923" i="19"/>
  <c r="O923" i="19" s="1"/>
  <c r="N243" i="19"/>
  <c r="O243" i="19" s="1"/>
  <c r="N444" i="19"/>
  <c r="O444" i="19" s="1"/>
  <c r="N515" i="19"/>
  <c r="O515" i="19" s="1"/>
  <c r="N589" i="19"/>
  <c r="O589" i="19" s="1"/>
  <c r="N656" i="19"/>
  <c r="O656" i="19" s="1"/>
  <c r="N723" i="19"/>
  <c r="O723" i="19" s="1"/>
  <c r="N794" i="19"/>
  <c r="O794" i="19" s="1"/>
  <c r="N924" i="19"/>
  <c r="O924" i="19" s="1"/>
  <c r="N146" i="19"/>
  <c r="O146" i="19" s="1"/>
  <c r="N925" i="19"/>
  <c r="O925" i="19" s="1"/>
  <c r="N282" i="19"/>
  <c r="O282" i="19" s="1"/>
  <c r="N826" i="19"/>
  <c r="O826" i="19" s="1"/>
  <c r="N175" i="19"/>
  <c r="O175" i="19" s="1"/>
  <c r="N273" i="19"/>
  <c r="O273" i="19" s="1"/>
  <c r="N519" i="19"/>
  <c r="O519" i="19" s="1"/>
  <c r="N727" i="19"/>
  <c r="O727" i="19" s="1"/>
  <c r="N928" i="19"/>
  <c r="O928" i="19" s="1"/>
  <c r="N366" i="19"/>
  <c r="O366" i="19" s="1"/>
  <c r="N446" i="19"/>
  <c r="O446" i="19" s="1"/>
  <c r="N591" i="19"/>
  <c r="O591" i="19" s="1"/>
  <c r="N728" i="19"/>
  <c r="O728" i="19" s="1"/>
  <c r="N867" i="19"/>
  <c r="O867" i="19" s="1"/>
  <c r="N929" i="19"/>
  <c r="O929" i="19" s="1"/>
  <c r="N176" i="19"/>
  <c r="O176" i="19" s="1"/>
  <c r="N275" i="19"/>
  <c r="O275" i="19" s="1"/>
  <c r="N522" i="19"/>
  <c r="O522" i="19" s="1"/>
  <c r="N729" i="19"/>
  <c r="O729" i="19" s="1"/>
  <c r="N802" i="19"/>
  <c r="O802" i="19" s="1"/>
  <c r="N367" i="19"/>
  <c r="O367" i="19" s="1"/>
  <c r="N592" i="19"/>
  <c r="O592" i="19" s="1"/>
  <c r="N659" i="19"/>
  <c r="O659" i="19" s="1"/>
  <c r="N872" i="19"/>
  <c r="O872" i="19" s="1"/>
  <c r="N931" i="19"/>
  <c r="O931" i="19" s="1"/>
  <c r="N873" i="19"/>
  <c r="O873" i="19" s="1"/>
  <c r="N888" i="19"/>
  <c r="O888" i="19" s="1"/>
  <c r="N449" i="19"/>
  <c r="O449" i="19" s="1"/>
  <c r="N658" i="19"/>
  <c r="O658" i="19" s="1"/>
  <c r="N447" i="19"/>
  <c r="O447" i="19" s="1"/>
  <c r="N593" i="19"/>
  <c r="O593" i="19" s="1"/>
  <c r="N736" i="19"/>
  <c r="O736" i="19" s="1"/>
  <c r="N670" i="19"/>
  <c r="O670" i="19" s="1"/>
  <c r="N370" i="19"/>
  <c r="O370" i="19" s="1"/>
  <c r="N622" i="19"/>
  <c r="O622" i="19" s="1"/>
  <c r="N110" i="19"/>
  <c r="O110" i="19" s="1"/>
  <c r="N193" i="19"/>
  <c r="O193" i="19" s="1"/>
  <c r="N477" i="19"/>
  <c r="O477" i="19" s="1"/>
  <c r="N698" i="19"/>
  <c r="O698" i="19" s="1"/>
  <c r="N482" i="19"/>
  <c r="O482" i="19" s="1"/>
  <c r="N559" i="19"/>
  <c r="O559" i="19" s="1"/>
  <c r="N623" i="19"/>
  <c r="O623" i="19" s="1"/>
  <c r="N831" i="19"/>
  <c r="O831" i="19" s="1"/>
  <c r="N833" i="19"/>
  <c r="O833" i="19" s="1"/>
  <c r="N691" i="19"/>
  <c r="O691" i="19" s="1"/>
  <c r="N737" i="19"/>
  <c r="O737" i="19" s="1"/>
  <c r="N604" i="19"/>
  <c r="O604" i="19" s="1"/>
  <c r="N371" i="19"/>
  <c r="O371" i="19" s="1"/>
  <c r="N688" i="19"/>
  <c r="O688" i="19" s="1"/>
  <c r="N369" i="19"/>
  <c r="O369" i="19" s="1"/>
  <c r="N106" i="19"/>
  <c r="O106" i="19" s="1"/>
  <c r="N625" i="19"/>
  <c r="O625" i="19" s="1"/>
  <c r="N832" i="19"/>
  <c r="O832" i="19" s="1"/>
  <c r="N400" i="19"/>
  <c r="O400" i="19" s="1"/>
  <c r="N401" i="19"/>
  <c r="O401" i="19" s="1"/>
  <c r="N696" i="19"/>
  <c r="O696" i="19" s="1"/>
  <c r="N697" i="19"/>
  <c r="O697" i="19" s="1"/>
  <c r="N195" i="19"/>
  <c r="O195" i="19" s="1"/>
  <c r="N827" i="19"/>
  <c r="O827" i="19" s="1"/>
  <c r="N109" i="19"/>
  <c r="O109" i="19" s="1"/>
  <c r="N375" i="19"/>
  <c r="O375" i="19" s="1"/>
  <c r="N627" i="19"/>
  <c r="O627" i="19" s="1"/>
  <c r="N893" i="19"/>
  <c r="O893" i="19" s="1"/>
  <c r="N194" i="19"/>
  <c r="O194" i="19" s="1"/>
  <c r="N481" i="19"/>
  <c r="O481" i="19" s="1"/>
  <c r="N764" i="19"/>
  <c r="O764" i="19" s="1"/>
  <c r="N766" i="19"/>
  <c r="O766" i="19" s="1"/>
  <c r="N829" i="19"/>
  <c r="O829" i="19" s="1"/>
  <c r="N891" i="19"/>
  <c r="O891" i="19" s="1"/>
  <c r="N896" i="19"/>
  <c r="O896" i="19" s="1"/>
  <c r="N138" i="19"/>
  <c r="O138" i="19" s="1"/>
  <c r="N689" i="19"/>
  <c r="O689" i="19" s="1"/>
  <c r="N897" i="19"/>
  <c r="O897" i="19" s="1"/>
  <c r="N192" i="19"/>
  <c r="O192" i="19" s="1"/>
  <c r="N450" i="19"/>
  <c r="O450" i="19" s="1"/>
  <c r="N894" i="19"/>
  <c r="O894" i="19" s="1"/>
  <c r="N895" i="19"/>
  <c r="O895" i="19" s="1"/>
  <c r="N765" i="19"/>
  <c r="O765" i="19" s="1"/>
  <c r="N830" i="19"/>
  <c r="O830" i="19" s="1"/>
  <c r="N755" i="19"/>
  <c r="O755" i="19" s="1"/>
  <c r="N526" i="19"/>
  <c r="O526" i="19" s="1"/>
  <c r="N759" i="19"/>
  <c r="O759" i="19" s="1"/>
  <c r="N285" i="19"/>
  <c r="O285" i="19" s="1"/>
  <c r="N761" i="19"/>
  <c r="O761" i="19" s="1"/>
  <c r="N287" i="19"/>
  <c r="O287" i="19" s="1"/>
  <c r="N317" i="19"/>
  <c r="O317" i="19" s="1"/>
  <c r="N225" i="19"/>
  <c r="O225" i="19" s="1"/>
  <c r="N760" i="19"/>
  <c r="O760" i="19" s="1"/>
  <c r="N286" i="19"/>
  <c r="O286" i="19" s="1"/>
  <c r="N547" i="19"/>
  <c r="O547" i="19" s="1"/>
  <c r="N558" i="19"/>
  <c r="O558" i="19" s="1"/>
  <c r="N67" i="19"/>
  <c r="O67" i="19" s="1"/>
  <c r="N36" i="19"/>
  <c r="O36" i="19" s="1"/>
  <c r="N3" i="19"/>
  <c r="O3" i="19" s="1"/>
  <c r="N93" i="19"/>
  <c r="O93" i="19" s="1"/>
  <c r="N14" i="19"/>
  <c r="O14" i="19" s="1"/>
  <c r="N88" i="19"/>
  <c r="O88" i="19" s="1"/>
  <c r="N20" i="19"/>
  <c r="O20" i="19" s="1"/>
  <c r="N104" i="19"/>
  <c r="O104" i="19" s="1"/>
  <c r="N58" i="19"/>
  <c r="O58" i="19" s="1"/>
  <c r="N42" i="19"/>
  <c r="O42" i="19" s="1"/>
  <c r="N72" i="19"/>
  <c r="O72" i="19" s="1"/>
  <c r="N4" i="19"/>
  <c r="O4" i="19" s="1"/>
  <c r="H279" i="3"/>
  <c r="C279" i="3"/>
  <c r="D279" i="3"/>
  <c r="A281" i="3"/>
  <c r="E280" i="3"/>
  <c r="B280" i="3"/>
  <c r="F279" i="3"/>
  <c r="G279" i="3"/>
  <c r="B274" i="2"/>
  <c r="E274" i="2"/>
  <c r="A275" i="2"/>
  <c r="H274" i="2"/>
  <c r="K273" i="2"/>
  <c r="J273" i="2"/>
  <c r="F273" i="2"/>
  <c r="C273" i="2"/>
  <c r="I273" i="2"/>
  <c r="D273" i="2"/>
  <c r="G273" i="2"/>
  <c r="F141" i="9"/>
  <c r="H141" i="9"/>
  <c r="G141" i="9"/>
  <c r="E143" i="5"/>
  <c r="A144" i="5"/>
  <c r="B143" i="5"/>
  <c r="N142" i="8"/>
  <c r="I142" i="8"/>
  <c r="L142" i="8"/>
  <c r="J142" i="8"/>
  <c r="G142" i="8"/>
  <c r="F142" i="8"/>
  <c r="C142" i="8"/>
  <c r="M142" i="8"/>
  <c r="D142" i="8"/>
  <c r="F142" i="5"/>
  <c r="G142" i="5"/>
  <c r="H142" i="5"/>
  <c r="K143" i="8"/>
  <c r="H143" i="8"/>
  <c r="B143" i="8"/>
  <c r="E143" i="8"/>
  <c r="A144" i="8"/>
  <c r="D141" i="9"/>
  <c r="C141" i="9"/>
  <c r="A144" i="10"/>
  <c r="H143" i="10"/>
  <c r="B143" i="10"/>
  <c r="E143" i="10"/>
  <c r="K143" i="10"/>
  <c r="D142" i="5"/>
  <c r="C142" i="5"/>
  <c r="T142" i="12"/>
  <c r="R142" i="12"/>
  <c r="C142" i="12"/>
  <c r="M142" i="12"/>
  <c r="G142" i="12"/>
  <c r="O142" i="12"/>
  <c r="L142" i="12"/>
  <c r="S142" i="12"/>
  <c r="J142" i="12"/>
  <c r="F142" i="12"/>
  <c r="D142" i="12"/>
  <c r="I142" i="12"/>
  <c r="P142" i="12"/>
  <c r="B142" i="9"/>
  <c r="E142" i="9"/>
  <c r="A143" i="9"/>
  <c r="M142" i="10"/>
  <c r="J142" i="10"/>
  <c r="D142" i="10"/>
  <c r="C142" i="10"/>
  <c r="L142" i="10"/>
  <c r="G142" i="10"/>
  <c r="N142" i="10"/>
  <c r="F142" i="10"/>
  <c r="I142" i="10"/>
  <c r="K143" i="12"/>
  <c r="A144" i="12"/>
  <c r="E143" i="12"/>
  <c r="B143" i="12"/>
  <c r="N143" i="12"/>
  <c r="H143" i="12"/>
  <c r="Q143" i="12"/>
  <c r="CR596" i="24" l="1"/>
  <c r="CV596" i="24" s="1"/>
  <c r="CS595" i="24"/>
  <c r="CT594" i="24"/>
  <c r="CU594" i="24"/>
  <c r="CY594" i="24"/>
  <c r="CW594" i="24"/>
  <c r="CX594" i="24"/>
  <c r="CC661" i="24"/>
  <c r="BZ661" i="24"/>
  <c r="BY662" i="24"/>
  <c r="CD660" i="24"/>
  <c r="CB660" i="24"/>
  <c r="CE660" i="24"/>
  <c r="CA660" i="24"/>
  <c r="CF660" i="24"/>
  <c r="AH464" i="24"/>
  <c r="AX463" i="24"/>
  <c r="AO463" i="24"/>
  <c r="AL463" i="24"/>
  <c r="AR463" i="24"/>
  <c r="AI463" i="24"/>
  <c r="AU463" i="24"/>
  <c r="AW462" i="24"/>
  <c r="AY462" i="24"/>
  <c r="AZ462" i="24"/>
  <c r="BA462" i="24"/>
  <c r="BE462" i="24"/>
  <c r="AP462" i="24"/>
  <c r="AQ462" i="24"/>
  <c r="AV462" i="24"/>
  <c r="BD462" i="24"/>
  <c r="AJ462" i="24"/>
  <c r="AK462" i="24"/>
  <c r="AM462" i="24"/>
  <c r="AN462" i="24"/>
  <c r="AT462" i="24"/>
  <c r="AS462" i="24"/>
  <c r="J283" i="25"/>
  <c r="I283" i="25"/>
  <c r="K283" i="25"/>
  <c r="C283" i="25"/>
  <c r="F283" i="25"/>
  <c r="G283" i="25"/>
  <c r="D283" i="25"/>
  <c r="A285" i="25"/>
  <c r="H284" i="25"/>
  <c r="E284" i="25"/>
  <c r="B284" i="25"/>
  <c r="D402" i="26"/>
  <c r="G402" i="26"/>
  <c r="F402" i="26"/>
  <c r="H402" i="26"/>
  <c r="C402" i="26"/>
  <c r="B403" i="26"/>
  <c r="E403" i="26"/>
  <c r="A404" i="26"/>
  <c r="K285" i="14"/>
  <c r="N285" i="14"/>
  <c r="A286" i="14"/>
  <c r="H285" i="14"/>
  <c r="Q285" i="14"/>
  <c r="B285" i="14"/>
  <c r="E285" i="14"/>
  <c r="T284" i="14"/>
  <c r="I284" i="14"/>
  <c r="S284" i="14"/>
  <c r="C284" i="14"/>
  <c r="O284" i="14"/>
  <c r="P284" i="14"/>
  <c r="D284" i="14"/>
  <c r="L284" i="14"/>
  <c r="M284" i="14"/>
  <c r="F284" i="14"/>
  <c r="G284" i="14"/>
  <c r="R284" i="14"/>
  <c r="J284" i="14"/>
  <c r="D344" i="17"/>
  <c r="A345" i="17"/>
  <c r="B345" i="34"/>
  <c r="A346" i="34"/>
  <c r="E345" i="34"/>
  <c r="G344" i="34"/>
  <c r="F344" i="34"/>
  <c r="D344" i="34"/>
  <c r="C344" i="34"/>
  <c r="P2" i="19" a="1"/>
  <c r="A282" i="3"/>
  <c r="E281" i="3"/>
  <c r="B281" i="3"/>
  <c r="F280" i="3"/>
  <c r="G280" i="3"/>
  <c r="C280" i="3"/>
  <c r="H280" i="3"/>
  <c r="D280" i="3"/>
  <c r="A276" i="2"/>
  <c r="B275" i="2"/>
  <c r="E275" i="2"/>
  <c r="H275" i="2"/>
  <c r="F274" i="2"/>
  <c r="G274" i="2"/>
  <c r="D274" i="2"/>
  <c r="I274" i="2"/>
  <c r="J274" i="2"/>
  <c r="C274" i="2"/>
  <c r="K274" i="2"/>
  <c r="K144" i="8"/>
  <c r="A145" i="8"/>
  <c r="H144" i="8"/>
  <c r="B144" i="8"/>
  <c r="E144" i="8"/>
  <c r="C143" i="8"/>
  <c r="G143" i="8"/>
  <c r="I143" i="8"/>
  <c r="J143" i="8"/>
  <c r="L143" i="8"/>
  <c r="D143" i="8"/>
  <c r="M143" i="8"/>
  <c r="F143" i="8"/>
  <c r="N143" i="8"/>
  <c r="T143" i="12"/>
  <c r="J143" i="12"/>
  <c r="R143" i="12"/>
  <c r="O143" i="12"/>
  <c r="S143" i="12"/>
  <c r="M143" i="12"/>
  <c r="D143" i="12"/>
  <c r="G143" i="12"/>
  <c r="P143" i="12"/>
  <c r="F143" i="12"/>
  <c r="C143" i="12"/>
  <c r="I143" i="12"/>
  <c r="L143" i="12"/>
  <c r="K144" i="10"/>
  <c r="E144" i="10"/>
  <c r="B144" i="10"/>
  <c r="H144" i="10"/>
  <c r="A145" i="10"/>
  <c r="G142" i="9"/>
  <c r="H142" i="9"/>
  <c r="F142" i="9"/>
  <c r="C143" i="5"/>
  <c r="D143" i="5"/>
  <c r="B143" i="9"/>
  <c r="E143" i="9"/>
  <c r="A144" i="9"/>
  <c r="A145" i="5"/>
  <c r="E144" i="5"/>
  <c r="B144" i="5"/>
  <c r="H143" i="5"/>
  <c r="F143" i="5"/>
  <c r="G143" i="5"/>
  <c r="J143" i="10"/>
  <c r="M143" i="10"/>
  <c r="N143" i="10"/>
  <c r="F143" i="10"/>
  <c r="C143" i="10"/>
  <c r="I143" i="10"/>
  <c r="D143" i="10"/>
  <c r="L143" i="10"/>
  <c r="G143" i="10"/>
  <c r="C142" i="9"/>
  <c r="D142" i="9"/>
  <c r="E144" i="12"/>
  <c r="B144" i="12"/>
  <c r="N144" i="12"/>
  <c r="H144" i="12"/>
  <c r="Q144" i="12"/>
  <c r="K144" i="12"/>
  <c r="A145" i="12"/>
  <c r="CW595" i="24" l="1"/>
  <c r="CX595" i="24"/>
  <c r="CY595" i="24"/>
  <c r="CT595" i="24"/>
  <c r="CU595" i="24"/>
  <c r="CR597" i="24"/>
  <c r="CV597" i="24" s="1"/>
  <c r="CS596" i="24"/>
  <c r="CC662" i="24"/>
  <c r="BZ662" i="24"/>
  <c r="BY663" i="24"/>
  <c r="CD661" i="24"/>
  <c r="CE661" i="24"/>
  <c r="CF661" i="24"/>
  <c r="CB661" i="24"/>
  <c r="CA661" i="24"/>
  <c r="AW463" i="24"/>
  <c r="AY463" i="24"/>
  <c r="BD463" i="24"/>
  <c r="AZ463" i="24"/>
  <c r="BA463" i="24"/>
  <c r="AT463" i="24"/>
  <c r="AV463" i="24"/>
  <c r="AJ463" i="24"/>
  <c r="AK463" i="24"/>
  <c r="AN463" i="24"/>
  <c r="BE463" i="24"/>
  <c r="AQ463" i="24"/>
  <c r="AS463" i="24"/>
  <c r="AM463" i="24"/>
  <c r="AP463" i="24"/>
  <c r="AU464" i="24"/>
  <c r="AO464" i="24"/>
  <c r="AR464" i="24"/>
  <c r="AX464" i="24"/>
  <c r="AH465" i="24"/>
  <c r="AI464" i="24"/>
  <c r="AL464" i="24"/>
  <c r="F284" i="25"/>
  <c r="G284" i="25"/>
  <c r="J284" i="25"/>
  <c r="D284" i="25"/>
  <c r="K284" i="25"/>
  <c r="C284" i="25"/>
  <c r="I284" i="25"/>
  <c r="E404" i="26"/>
  <c r="A405" i="26"/>
  <c r="B404" i="26"/>
  <c r="E285" i="25"/>
  <c r="A286" i="25"/>
  <c r="B285" i="25"/>
  <c r="H285" i="25"/>
  <c r="C403" i="26"/>
  <c r="D403" i="26"/>
  <c r="F403" i="26"/>
  <c r="G403" i="26"/>
  <c r="H403" i="26"/>
  <c r="T285" i="14"/>
  <c r="L285" i="14"/>
  <c r="M285" i="14"/>
  <c r="O285" i="14"/>
  <c r="P285" i="14"/>
  <c r="J285" i="14"/>
  <c r="C285" i="14"/>
  <c r="I285" i="14"/>
  <c r="D285" i="14"/>
  <c r="R285" i="14"/>
  <c r="G285" i="14"/>
  <c r="S285" i="14"/>
  <c r="F285" i="14"/>
  <c r="E286" i="14"/>
  <c r="B286" i="14"/>
  <c r="Q286" i="14"/>
  <c r="K286" i="14"/>
  <c r="N286" i="14"/>
  <c r="A287" i="14"/>
  <c r="H286" i="14"/>
  <c r="D345" i="17"/>
  <c r="A346" i="17"/>
  <c r="E346" i="34"/>
  <c r="A347" i="34"/>
  <c r="B346" i="34"/>
  <c r="D345" i="34"/>
  <c r="G345" i="34"/>
  <c r="F345" i="34"/>
  <c r="C345" i="34"/>
  <c r="P2" i="19"/>
  <c r="P1" i="19" s="1" a="1"/>
  <c r="P1" i="19" s="1"/>
  <c r="A15" i="19" s="1"/>
  <c r="D281" i="3"/>
  <c r="C281" i="3"/>
  <c r="H281" i="3"/>
  <c r="G281" i="3"/>
  <c r="F281" i="3"/>
  <c r="B282" i="3"/>
  <c r="A283" i="3"/>
  <c r="E282" i="3"/>
  <c r="D275" i="2"/>
  <c r="J275" i="2"/>
  <c r="F275" i="2"/>
  <c r="I275" i="2"/>
  <c r="K275" i="2"/>
  <c r="G275" i="2"/>
  <c r="C275" i="2"/>
  <c r="A277" i="2"/>
  <c r="B276" i="2"/>
  <c r="H276" i="2"/>
  <c r="E276" i="2"/>
  <c r="B145" i="10"/>
  <c r="H145" i="10"/>
  <c r="A146" i="10"/>
  <c r="E145" i="10"/>
  <c r="K145" i="10"/>
  <c r="C144" i="5"/>
  <c r="D144" i="5"/>
  <c r="G144" i="5"/>
  <c r="H144" i="5"/>
  <c r="F144" i="5"/>
  <c r="H143" i="9"/>
  <c r="G143" i="9"/>
  <c r="F143" i="9"/>
  <c r="C143" i="9"/>
  <c r="D143" i="9"/>
  <c r="B145" i="5"/>
  <c r="E145" i="5"/>
  <c r="A146" i="5"/>
  <c r="Q145" i="12"/>
  <c r="E145" i="12"/>
  <c r="A146" i="12"/>
  <c r="B145" i="12"/>
  <c r="H145" i="12"/>
  <c r="K145" i="12"/>
  <c r="N145" i="12"/>
  <c r="T144" i="12"/>
  <c r="G144" i="12"/>
  <c r="J144" i="12"/>
  <c r="C144" i="12"/>
  <c r="L144" i="12"/>
  <c r="R144" i="12"/>
  <c r="S144" i="12"/>
  <c r="O144" i="12"/>
  <c r="P144" i="12"/>
  <c r="F144" i="12"/>
  <c r="D144" i="12"/>
  <c r="I144" i="12"/>
  <c r="M144" i="12"/>
  <c r="E144" i="9"/>
  <c r="B144" i="9"/>
  <c r="A145" i="9"/>
  <c r="N144" i="8"/>
  <c r="I144" i="8"/>
  <c r="J144" i="8"/>
  <c r="G144" i="8"/>
  <c r="M144" i="8"/>
  <c r="L144" i="8"/>
  <c r="C144" i="8"/>
  <c r="F144" i="8"/>
  <c r="D144" i="8"/>
  <c r="K145" i="8"/>
  <c r="A146" i="8"/>
  <c r="B145" i="8"/>
  <c r="H145" i="8"/>
  <c r="E145" i="8"/>
  <c r="N144" i="10"/>
  <c r="C144" i="10"/>
  <c r="I144" i="10"/>
  <c r="D144" i="10"/>
  <c r="J144" i="10"/>
  <c r="M144" i="10"/>
  <c r="F144" i="10"/>
  <c r="G144" i="10"/>
  <c r="L144" i="10"/>
  <c r="CW596" i="24" l="1"/>
  <c r="CX596" i="24"/>
  <c r="CU596" i="24"/>
  <c r="CY596" i="24"/>
  <c r="CT596" i="24"/>
  <c r="CR598" i="24"/>
  <c r="CV598" i="24" s="1"/>
  <c r="CS597" i="24"/>
  <c r="BY664" i="24"/>
  <c r="BZ663" i="24"/>
  <c r="CC663" i="24"/>
  <c r="CE662" i="24"/>
  <c r="CA662" i="24"/>
  <c r="CB662" i="24"/>
  <c r="CD662" i="24"/>
  <c r="CF662" i="24"/>
  <c r="AQ464" i="24"/>
  <c r="AS464" i="24"/>
  <c r="BE464" i="24"/>
  <c r="AM464" i="24"/>
  <c r="AN464" i="24"/>
  <c r="BA464" i="24"/>
  <c r="AY464" i="24"/>
  <c r="AV464" i="24"/>
  <c r="AJ464" i="24"/>
  <c r="AT464" i="24"/>
  <c r="AP464" i="24"/>
  <c r="BD464" i="24"/>
  <c r="AK464" i="24"/>
  <c r="AW464" i="24"/>
  <c r="AZ464" i="24"/>
  <c r="AU465" i="24"/>
  <c r="AR465" i="24"/>
  <c r="AI465" i="24"/>
  <c r="AL465" i="24"/>
  <c r="AO465" i="24"/>
  <c r="AX465" i="24"/>
  <c r="AH466" i="24"/>
  <c r="I285" i="25"/>
  <c r="G285" i="25"/>
  <c r="F285" i="25"/>
  <c r="C285" i="25"/>
  <c r="D285" i="25"/>
  <c r="J285" i="25"/>
  <c r="K285" i="25"/>
  <c r="E286" i="25"/>
  <c r="B286" i="25"/>
  <c r="H286" i="25"/>
  <c r="A287" i="25"/>
  <c r="H404" i="26"/>
  <c r="F404" i="26"/>
  <c r="C404" i="26"/>
  <c r="D404" i="26"/>
  <c r="G404" i="26"/>
  <c r="E405" i="26"/>
  <c r="B405" i="26"/>
  <c r="A406" i="26"/>
  <c r="H287" i="14"/>
  <c r="B287" i="14"/>
  <c r="A288" i="14"/>
  <c r="K287" i="14"/>
  <c r="E287" i="14"/>
  <c r="Q287" i="14"/>
  <c r="N287" i="14"/>
  <c r="T286" i="14"/>
  <c r="C286" i="14"/>
  <c r="O286" i="14"/>
  <c r="P286" i="14"/>
  <c r="J286" i="14"/>
  <c r="L286" i="14"/>
  <c r="F286" i="14"/>
  <c r="G286" i="14"/>
  <c r="S286" i="14"/>
  <c r="I286" i="14"/>
  <c r="M286" i="14"/>
  <c r="R286" i="14"/>
  <c r="D286" i="14"/>
  <c r="D346" i="17"/>
  <c r="A347" i="17"/>
  <c r="G346" i="34"/>
  <c r="F346" i="34"/>
  <c r="D346" i="34"/>
  <c r="C346" i="34"/>
  <c r="E347" i="34"/>
  <c r="A348" i="34"/>
  <c r="B347" i="34"/>
  <c r="B15" i="19"/>
  <c r="E15" i="19"/>
  <c r="A16" i="19"/>
  <c r="F282" i="3"/>
  <c r="G282" i="3"/>
  <c r="E283" i="3"/>
  <c r="A284" i="3"/>
  <c r="B283" i="3"/>
  <c r="C282" i="3"/>
  <c r="D282" i="3"/>
  <c r="H282" i="3"/>
  <c r="J276" i="2"/>
  <c r="C276" i="2"/>
  <c r="D276" i="2"/>
  <c r="G276" i="2"/>
  <c r="K276" i="2"/>
  <c r="I276" i="2"/>
  <c r="F276" i="2"/>
  <c r="A278" i="2"/>
  <c r="B277" i="2"/>
  <c r="H277" i="2"/>
  <c r="E277" i="2"/>
  <c r="E146" i="5"/>
  <c r="B146" i="5"/>
  <c r="A147" i="5"/>
  <c r="G145" i="5"/>
  <c r="F145" i="5"/>
  <c r="H145" i="5"/>
  <c r="C145" i="5"/>
  <c r="D145" i="5"/>
  <c r="T145" i="12"/>
  <c r="M145" i="12"/>
  <c r="I145" i="12"/>
  <c r="R145" i="12"/>
  <c r="L145" i="12"/>
  <c r="D145" i="12"/>
  <c r="S145" i="12"/>
  <c r="G145" i="12"/>
  <c r="C145" i="12"/>
  <c r="F145" i="12"/>
  <c r="J145" i="12"/>
  <c r="O145" i="12"/>
  <c r="P145" i="12"/>
  <c r="A147" i="12"/>
  <c r="K146" i="12"/>
  <c r="Q146" i="12"/>
  <c r="B146" i="12"/>
  <c r="H146" i="12"/>
  <c r="E146" i="12"/>
  <c r="N146" i="12"/>
  <c r="H144" i="9"/>
  <c r="F144" i="9"/>
  <c r="G144" i="9"/>
  <c r="A147" i="10"/>
  <c r="E146" i="10"/>
  <c r="B146" i="10"/>
  <c r="H146" i="10"/>
  <c r="K146" i="10"/>
  <c r="C144" i="9"/>
  <c r="D144" i="9"/>
  <c r="N145" i="8"/>
  <c r="G145" i="8"/>
  <c r="I145" i="8"/>
  <c r="M145" i="8"/>
  <c r="J145" i="8"/>
  <c r="D145" i="8"/>
  <c r="F145" i="8"/>
  <c r="L145" i="8"/>
  <c r="C145" i="8"/>
  <c r="E146" i="8"/>
  <c r="A147" i="8"/>
  <c r="B146" i="8"/>
  <c r="H146" i="8"/>
  <c r="K146" i="8"/>
  <c r="E145" i="9"/>
  <c r="B145" i="9"/>
  <c r="A146" i="9"/>
  <c r="C145" i="10"/>
  <c r="J145" i="10"/>
  <c r="M145" i="10"/>
  <c r="N145" i="10"/>
  <c r="G145" i="10"/>
  <c r="F145" i="10"/>
  <c r="I145" i="10"/>
  <c r="D145" i="10"/>
  <c r="L145" i="10"/>
  <c r="CU597" i="24" l="1"/>
  <c r="CY597" i="24"/>
  <c r="CT597" i="24"/>
  <c r="CX597" i="24"/>
  <c r="CW597" i="24"/>
  <c r="CR599" i="24"/>
  <c r="CV599" i="24" s="1"/>
  <c r="CS598" i="24"/>
  <c r="CE663" i="24"/>
  <c r="CF663" i="24"/>
  <c r="CA663" i="24"/>
  <c r="CB663" i="24"/>
  <c r="CD663" i="24"/>
  <c r="BZ664" i="24"/>
  <c r="BY665" i="24"/>
  <c r="CC664" i="24"/>
  <c r="AH467" i="24"/>
  <c r="AI466" i="24"/>
  <c r="AO466" i="24"/>
  <c r="AR466" i="24"/>
  <c r="AX466" i="24"/>
  <c r="AL466" i="24"/>
  <c r="AU466" i="24"/>
  <c r="AK465" i="24"/>
  <c r="AZ465" i="24"/>
  <c r="BD465" i="24"/>
  <c r="AN465" i="24"/>
  <c r="AS465" i="24"/>
  <c r="AT465" i="24"/>
  <c r="AV465" i="24"/>
  <c r="AM465" i="24"/>
  <c r="AP465" i="24"/>
  <c r="AW465" i="24"/>
  <c r="AY465" i="24"/>
  <c r="BE465" i="24"/>
  <c r="AQ465" i="24"/>
  <c r="BA465" i="24"/>
  <c r="AJ465" i="24"/>
  <c r="B406" i="26"/>
  <c r="E406" i="26"/>
  <c r="A407" i="26"/>
  <c r="A288" i="25"/>
  <c r="B287" i="25"/>
  <c r="E287" i="25"/>
  <c r="H287" i="25"/>
  <c r="D405" i="26"/>
  <c r="C405" i="26"/>
  <c r="H405" i="26"/>
  <c r="F405" i="26"/>
  <c r="G405" i="26"/>
  <c r="D286" i="25"/>
  <c r="J286" i="25"/>
  <c r="I286" i="25"/>
  <c r="F286" i="25"/>
  <c r="K286" i="25"/>
  <c r="C286" i="25"/>
  <c r="G286" i="25"/>
  <c r="H288" i="14"/>
  <c r="K288" i="14"/>
  <c r="A289" i="14"/>
  <c r="N288" i="14"/>
  <c r="B288" i="14"/>
  <c r="E288" i="14"/>
  <c r="Q288" i="14"/>
  <c r="T287" i="14"/>
  <c r="G287" i="14"/>
  <c r="L287" i="14"/>
  <c r="F287" i="14"/>
  <c r="R287" i="14"/>
  <c r="I287" i="14"/>
  <c r="C287" i="14"/>
  <c r="J287" i="14"/>
  <c r="D287" i="14"/>
  <c r="S287" i="14"/>
  <c r="M287" i="14"/>
  <c r="O287" i="14"/>
  <c r="P287" i="14"/>
  <c r="D347" i="17"/>
  <c r="D347" i="34"/>
  <c r="G347" i="34"/>
  <c r="F347" i="34"/>
  <c r="C347" i="34"/>
  <c r="A349" i="34"/>
  <c r="B348" i="34"/>
  <c r="E348" i="34"/>
  <c r="C15" i="19"/>
  <c r="F15" i="19"/>
  <c r="B16" i="19"/>
  <c r="E16" i="19"/>
  <c r="D15" i="19"/>
  <c r="A17" i="19"/>
  <c r="H283" i="3"/>
  <c r="D283" i="3"/>
  <c r="C283" i="3"/>
  <c r="E284" i="3"/>
  <c r="B284" i="3"/>
  <c r="A285" i="3"/>
  <c r="G283" i="3"/>
  <c r="F283" i="3"/>
  <c r="D277" i="2"/>
  <c r="C277" i="2"/>
  <c r="K277" i="2"/>
  <c r="I277" i="2"/>
  <c r="G277" i="2"/>
  <c r="F277" i="2"/>
  <c r="J277" i="2"/>
  <c r="B278" i="2"/>
  <c r="A279" i="2"/>
  <c r="H278" i="2"/>
  <c r="E278" i="2"/>
  <c r="K147" i="10"/>
  <c r="B147" i="10"/>
  <c r="E147" i="10"/>
  <c r="A148" i="10"/>
  <c r="H147" i="10"/>
  <c r="F145" i="9"/>
  <c r="G145" i="9"/>
  <c r="H145" i="9"/>
  <c r="T146" i="12"/>
  <c r="C146" i="12"/>
  <c r="L146" i="12"/>
  <c r="F146" i="12"/>
  <c r="M146" i="12"/>
  <c r="P146" i="12"/>
  <c r="G146" i="12"/>
  <c r="I146" i="12"/>
  <c r="D146" i="12"/>
  <c r="S146" i="12"/>
  <c r="J146" i="12"/>
  <c r="O146" i="12"/>
  <c r="R146" i="12"/>
  <c r="C145" i="9"/>
  <c r="D145" i="9"/>
  <c r="M146" i="8"/>
  <c r="C146" i="8"/>
  <c r="J146" i="8"/>
  <c r="L146" i="8"/>
  <c r="I146" i="8"/>
  <c r="N146" i="8"/>
  <c r="G146" i="8"/>
  <c r="F146" i="8"/>
  <c r="D146" i="8"/>
  <c r="H147" i="8"/>
  <c r="E147" i="8"/>
  <c r="A148" i="8"/>
  <c r="B147" i="8"/>
  <c r="K147" i="8"/>
  <c r="E147" i="5"/>
  <c r="B147" i="5"/>
  <c r="A148" i="5"/>
  <c r="I146" i="10"/>
  <c r="N146" i="10"/>
  <c r="C146" i="10"/>
  <c r="G146" i="10"/>
  <c r="F146" i="10"/>
  <c r="J146" i="10"/>
  <c r="D146" i="10"/>
  <c r="L146" i="10"/>
  <c r="M146" i="10"/>
  <c r="D146" i="5"/>
  <c r="C146" i="5"/>
  <c r="E146" i="9"/>
  <c r="B146" i="9"/>
  <c r="A147" i="9"/>
  <c r="A148" i="12"/>
  <c r="B147" i="12"/>
  <c r="H147" i="12"/>
  <c r="N147" i="12"/>
  <c r="E147" i="12"/>
  <c r="Q147" i="12"/>
  <c r="K147" i="12"/>
  <c r="H146" i="5"/>
  <c r="G146" i="5"/>
  <c r="F146" i="5"/>
  <c r="T29" i="14"/>
  <c r="CX598" i="24" l="1"/>
  <c r="CY598" i="24"/>
  <c r="CU598" i="24"/>
  <c r="CT598" i="24"/>
  <c r="CW598" i="24"/>
  <c r="CR600" i="24"/>
  <c r="CV600" i="24" s="1"/>
  <c r="CS599" i="24"/>
  <c r="CE664" i="24"/>
  <c r="CA664" i="24"/>
  <c r="CB664" i="24"/>
  <c r="CD664" i="24"/>
  <c r="CF664" i="24"/>
  <c r="BZ665" i="24"/>
  <c r="CC665" i="24"/>
  <c r="BY666" i="24"/>
  <c r="AM466" i="24"/>
  <c r="BD466" i="24"/>
  <c r="AN466" i="24"/>
  <c r="AT466" i="24"/>
  <c r="BE466" i="24"/>
  <c r="AV466" i="24"/>
  <c r="AQ466" i="24"/>
  <c r="AS466" i="24"/>
  <c r="AW466" i="24"/>
  <c r="AZ466" i="24"/>
  <c r="AP466" i="24"/>
  <c r="BA466" i="24"/>
  <c r="AY466" i="24"/>
  <c r="AK466" i="24"/>
  <c r="AJ466" i="24"/>
  <c r="AL467" i="24"/>
  <c r="AI467" i="24"/>
  <c r="AH468" i="24"/>
  <c r="AO467" i="24"/>
  <c r="AR467" i="24"/>
  <c r="AU467" i="24"/>
  <c r="AX467" i="24"/>
  <c r="H288" i="25"/>
  <c r="A289" i="25"/>
  <c r="B288" i="25"/>
  <c r="E288" i="25"/>
  <c r="G287" i="25"/>
  <c r="K287" i="25"/>
  <c r="J287" i="25"/>
  <c r="F287" i="25"/>
  <c r="D287" i="25"/>
  <c r="C287" i="25"/>
  <c r="I287" i="25"/>
  <c r="A408" i="26"/>
  <c r="E407" i="26"/>
  <c r="B407" i="26"/>
  <c r="D406" i="26"/>
  <c r="F406" i="26"/>
  <c r="G406" i="26"/>
  <c r="H406" i="26"/>
  <c r="C406" i="26"/>
  <c r="T288" i="14"/>
  <c r="M288" i="14"/>
  <c r="O288" i="14"/>
  <c r="D288" i="14"/>
  <c r="I288" i="14"/>
  <c r="F288" i="14"/>
  <c r="S288" i="14"/>
  <c r="L288" i="14"/>
  <c r="G288" i="14"/>
  <c r="P288" i="14"/>
  <c r="J288" i="14"/>
  <c r="R288" i="14"/>
  <c r="C288" i="14"/>
  <c r="N289" i="14"/>
  <c r="B289" i="14"/>
  <c r="E289" i="14"/>
  <c r="A290" i="14"/>
  <c r="Q289" i="14"/>
  <c r="H289" i="14"/>
  <c r="K289" i="14"/>
  <c r="G348" i="34"/>
  <c r="F348" i="34"/>
  <c r="C348" i="34"/>
  <c r="D348" i="34"/>
  <c r="A350" i="34"/>
  <c r="E349" i="34"/>
  <c r="B349" i="34"/>
  <c r="G15" i="19"/>
  <c r="C16" i="19"/>
  <c r="F16" i="19"/>
  <c r="B17" i="19"/>
  <c r="E17" i="19"/>
  <c r="D16" i="19"/>
  <c r="A18" i="19"/>
  <c r="H284" i="3"/>
  <c r="D284" i="3"/>
  <c r="C284" i="3"/>
  <c r="F284" i="3"/>
  <c r="G284" i="3"/>
  <c r="A286" i="3"/>
  <c r="B285" i="3"/>
  <c r="E285" i="3"/>
  <c r="K278" i="2"/>
  <c r="C278" i="2"/>
  <c r="J278" i="2"/>
  <c r="I278" i="2"/>
  <c r="D278" i="2"/>
  <c r="F278" i="2"/>
  <c r="G278" i="2"/>
  <c r="A280" i="2"/>
  <c r="B279" i="2"/>
  <c r="H279" i="2"/>
  <c r="E279" i="2"/>
  <c r="T147" i="12"/>
  <c r="R147" i="12"/>
  <c r="P147" i="12"/>
  <c r="J147" i="12"/>
  <c r="L147" i="12"/>
  <c r="S147" i="12"/>
  <c r="M147" i="12"/>
  <c r="F147" i="12"/>
  <c r="O147" i="12"/>
  <c r="C147" i="12"/>
  <c r="I147" i="12"/>
  <c r="G147" i="12"/>
  <c r="D147" i="12"/>
  <c r="E148" i="12"/>
  <c r="H148" i="12"/>
  <c r="A149" i="12"/>
  <c r="B148" i="12"/>
  <c r="Q148" i="12"/>
  <c r="K148" i="12"/>
  <c r="N148" i="12"/>
  <c r="B147" i="9"/>
  <c r="E147" i="9"/>
  <c r="A148" i="9"/>
  <c r="C146" i="9"/>
  <c r="D146" i="9"/>
  <c r="F146" i="9"/>
  <c r="G146" i="9"/>
  <c r="H146" i="9"/>
  <c r="M147" i="10"/>
  <c r="N147" i="10"/>
  <c r="L147" i="10"/>
  <c r="G147" i="10"/>
  <c r="D147" i="10"/>
  <c r="F147" i="10"/>
  <c r="I147" i="10"/>
  <c r="J147" i="10"/>
  <c r="C147" i="10"/>
  <c r="A149" i="5"/>
  <c r="E148" i="5"/>
  <c r="B148" i="5"/>
  <c r="C147" i="5"/>
  <c r="D147" i="5"/>
  <c r="H147" i="5"/>
  <c r="G147" i="5"/>
  <c r="F147" i="5"/>
  <c r="L147" i="8"/>
  <c r="M147" i="8"/>
  <c r="D147" i="8"/>
  <c r="G147" i="8"/>
  <c r="F147" i="8"/>
  <c r="I147" i="8"/>
  <c r="J147" i="8"/>
  <c r="N147" i="8"/>
  <c r="C147" i="8"/>
  <c r="K148" i="10"/>
  <c r="A149" i="10"/>
  <c r="H148" i="10"/>
  <c r="B148" i="10"/>
  <c r="E148" i="10"/>
  <c r="H148" i="8"/>
  <c r="E148" i="8"/>
  <c r="K148" i="8"/>
  <c r="A149" i="8"/>
  <c r="B148" i="8"/>
  <c r="CW599" i="24" l="1"/>
  <c r="CX599" i="24"/>
  <c r="CY599" i="24"/>
  <c r="CU599" i="24"/>
  <c r="CT599" i="24"/>
  <c r="CR601" i="24"/>
  <c r="CV601" i="24" s="1"/>
  <c r="CS600" i="24"/>
  <c r="CE665" i="24"/>
  <c r="CD665" i="24"/>
  <c r="CA665" i="24"/>
  <c r="CB665" i="24"/>
  <c r="CF665" i="24"/>
  <c r="CC666" i="24"/>
  <c r="BZ666" i="24"/>
  <c r="BY667" i="24"/>
  <c r="AZ467" i="24"/>
  <c r="BD467" i="24"/>
  <c r="AP467" i="24"/>
  <c r="AQ467" i="24"/>
  <c r="AS467" i="24"/>
  <c r="AT467" i="24"/>
  <c r="AV467" i="24"/>
  <c r="AW467" i="24"/>
  <c r="AY467" i="24"/>
  <c r="BA467" i="24"/>
  <c r="BE467" i="24"/>
  <c r="AJ467" i="24"/>
  <c r="AM467" i="24"/>
  <c r="AK467" i="24"/>
  <c r="AN467" i="24"/>
  <c r="AR468" i="24"/>
  <c r="AO468" i="24"/>
  <c r="AU468" i="24"/>
  <c r="AL468" i="24"/>
  <c r="AI468" i="24"/>
  <c r="AX468" i="24"/>
  <c r="AH469" i="24"/>
  <c r="D407" i="26"/>
  <c r="F407" i="26"/>
  <c r="C407" i="26"/>
  <c r="G407" i="26"/>
  <c r="H407" i="26"/>
  <c r="D288" i="25"/>
  <c r="I288" i="25"/>
  <c r="J288" i="25"/>
  <c r="F288" i="25"/>
  <c r="K288" i="25"/>
  <c r="C288" i="25"/>
  <c r="G288" i="25"/>
  <c r="H289" i="25"/>
  <c r="E289" i="25"/>
  <c r="B289" i="25"/>
  <c r="A290" i="25"/>
  <c r="B408" i="26"/>
  <c r="E408" i="26"/>
  <c r="A409" i="26"/>
  <c r="T289" i="14"/>
  <c r="O289" i="14"/>
  <c r="R289" i="14"/>
  <c r="G289" i="14"/>
  <c r="P289" i="14"/>
  <c r="D289" i="14"/>
  <c r="I289" i="14"/>
  <c r="S289" i="14"/>
  <c r="C289" i="14"/>
  <c r="L289" i="14"/>
  <c r="M289" i="14"/>
  <c r="J289" i="14"/>
  <c r="F289" i="14"/>
  <c r="N290" i="14"/>
  <c r="E290" i="14"/>
  <c r="K290" i="14"/>
  <c r="Q290" i="14"/>
  <c r="H290" i="14"/>
  <c r="B290" i="14"/>
  <c r="A291" i="14"/>
  <c r="D349" i="34"/>
  <c r="C349" i="34"/>
  <c r="F349" i="34"/>
  <c r="G349" i="34"/>
  <c r="E350" i="34"/>
  <c r="A351" i="34"/>
  <c r="B350" i="34"/>
  <c r="G16" i="19"/>
  <c r="C17" i="19"/>
  <c r="F17" i="19"/>
  <c r="D17" i="19"/>
  <c r="B18" i="19"/>
  <c r="E18" i="19"/>
  <c r="A19" i="19"/>
  <c r="A20" i="19" s="1"/>
  <c r="C285" i="3"/>
  <c r="H285" i="3"/>
  <c r="D285" i="3"/>
  <c r="G285" i="3"/>
  <c r="F285" i="3"/>
  <c r="B286" i="3"/>
  <c r="A287" i="3"/>
  <c r="E286" i="3"/>
  <c r="K279" i="2"/>
  <c r="J279" i="2"/>
  <c r="C279" i="2"/>
  <c r="D279" i="2"/>
  <c r="G279" i="2"/>
  <c r="F279" i="2"/>
  <c r="I279" i="2"/>
  <c r="H280" i="2"/>
  <c r="B280" i="2"/>
  <c r="E280" i="2"/>
  <c r="A281" i="2"/>
  <c r="J148" i="10"/>
  <c r="F148" i="10"/>
  <c r="D148" i="10"/>
  <c r="L148" i="10"/>
  <c r="N148" i="10"/>
  <c r="I148" i="10"/>
  <c r="C148" i="10"/>
  <c r="G148" i="10"/>
  <c r="M148" i="10"/>
  <c r="H147" i="9"/>
  <c r="F147" i="9"/>
  <c r="G147" i="9"/>
  <c r="Q149" i="12"/>
  <c r="A150" i="12"/>
  <c r="B149" i="12"/>
  <c r="H149" i="12"/>
  <c r="K149" i="12"/>
  <c r="N149" i="12"/>
  <c r="E149" i="12"/>
  <c r="D147" i="9"/>
  <c r="C147" i="9"/>
  <c r="B148" i="9"/>
  <c r="A149" i="9"/>
  <c r="E148" i="9"/>
  <c r="T148" i="12"/>
  <c r="F148" i="12"/>
  <c r="C148" i="12"/>
  <c r="J148" i="12"/>
  <c r="D148" i="12"/>
  <c r="L148" i="12"/>
  <c r="M148" i="12"/>
  <c r="S148" i="12"/>
  <c r="G148" i="12"/>
  <c r="I148" i="12"/>
  <c r="P148" i="12"/>
  <c r="O148" i="12"/>
  <c r="R148" i="12"/>
  <c r="D148" i="8"/>
  <c r="L148" i="8"/>
  <c r="F148" i="8"/>
  <c r="J148" i="8"/>
  <c r="I148" i="8"/>
  <c r="C148" i="8"/>
  <c r="M148" i="8"/>
  <c r="N148" i="8"/>
  <c r="G148" i="8"/>
  <c r="K149" i="8"/>
  <c r="H149" i="8"/>
  <c r="E149" i="8"/>
  <c r="B149" i="8"/>
  <c r="A150" i="8"/>
  <c r="C148" i="5"/>
  <c r="D148" i="5"/>
  <c r="E149" i="10"/>
  <c r="K149" i="10"/>
  <c r="A150" i="10"/>
  <c r="B149" i="10"/>
  <c r="H149" i="10"/>
  <c r="F148" i="5"/>
  <c r="H148" i="5"/>
  <c r="G148" i="5"/>
  <c r="B149" i="5"/>
  <c r="E149" i="5"/>
  <c r="A150" i="5"/>
  <c r="Q14" i="12"/>
  <c r="N14" i="12"/>
  <c r="K14" i="12"/>
  <c r="E14" i="12"/>
  <c r="CT600" i="24" l="1"/>
  <c r="CY600" i="24"/>
  <c r="CW600" i="24"/>
  <c r="CU600" i="24"/>
  <c r="CX600" i="24"/>
  <c r="CS601" i="24"/>
  <c r="CR602" i="24"/>
  <c r="CV602" i="24" s="1"/>
  <c r="BY668" i="24"/>
  <c r="CC667" i="24"/>
  <c r="BZ667" i="24"/>
  <c r="CE666" i="24"/>
  <c r="CB666" i="24"/>
  <c r="CD666" i="24"/>
  <c r="CF666" i="24"/>
  <c r="CA666" i="24"/>
  <c r="AT468" i="24"/>
  <c r="AM468" i="24"/>
  <c r="AN468" i="24"/>
  <c r="AV468" i="24"/>
  <c r="AY468" i="24"/>
  <c r="AJ468" i="24"/>
  <c r="AK468" i="24"/>
  <c r="AW468" i="24"/>
  <c r="AZ468" i="24"/>
  <c r="BA468" i="24"/>
  <c r="BD468" i="24"/>
  <c r="BE468" i="24"/>
  <c r="AP468" i="24"/>
  <c r="AS468" i="24"/>
  <c r="AQ468" i="24"/>
  <c r="AL469" i="24"/>
  <c r="AH470" i="24"/>
  <c r="AU469" i="24"/>
  <c r="AX469" i="24"/>
  <c r="AI469" i="24"/>
  <c r="AO469" i="24"/>
  <c r="AR469" i="24"/>
  <c r="C289" i="25"/>
  <c r="F289" i="25"/>
  <c r="D289" i="25"/>
  <c r="G289" i="25"/>
  <c r="I289" i="25"/>
  <c r="J289" i="25"/>
  <c r="K289" i="25"/>
  <c r="B409" i="26"/>
  <c r="E409" i="26"/>
  <c r="A410" i="26"/>
  <c r="C408" i="26"/>
  <c r="G408" i="26"/>
  <c r="D408" i="26"/>
  <c r="F408" i="26"/>
  <c r="H408" i="26"/>
  <c r="B290" i="25"/>
  <c r="E290" i="25"/>
  <c r="H290" i="25"/>
  <c r="A291" i="25"/>
  <c r="E291" i="14"/>
  <c r="N291" i="14"/>
  <c r="K291" i="14"/>
  <c r="H291" i="14"/>
  <c r="A292" i="14"/>
  <c r="B291" i="14"/>
  <c r="Q291" i="14"/>
  <c r="T290" i="14"/>
  <c r="G290" i="14"/>
  <c r="R290" i="14"/>
  <c r="O290" i="14"/>
  <c r="M290" i="14"/>
  <c r="L290" i="14"/>
  <c r="D290" i="14"/>
  <c r="F290" i="14"/>
  <c r="I290" i="14"/>
  <c r="P290" i="14"/>
  <c r="S290" i="14"/>
  <c r="J290" i="14"/>
  <c r="C290" i="14"/>
  <c r="G350" i="34"/>
  <c r="F350" i="34"/>
  <c r="C350" i="34"/>
  <c r="D350" i="34"/>
  <c r="A352" i="34"/>
  <c r="E351" i="34"/>
  <c r="B351" i="34"/>
  <c r="G17" i="19"/>
  <c r="C18" i="19"/>
  <c r="F18" i="19"/>
  <c r="B20" i="19"/>
  <c r="E20" i="19"/>
  <c r="B19" i="19"/>
  <c r="D19" i="19" s="1"/>
  <c r="E19" i="19"/>
  <c r="D18" i="19"/>
  <c r="A21" i="19"/>
  <c r="H286" i="3"/>
  <c r="C286" i="3"/>
  <c r="D286" i="3"/>
  <c r="F286" i="3"/>
  <c r="G286" i="3"/>
  <c r="B287" i="3"/>
  <c r="A288" i="3"/>
  <c r="E287" i="3"/>
  <c r="C280" i="2"/>
  <c r="K280" i="2"/>
  <c r="I280" i="2"/>
  <c r="D280" i="2"/>
  <c r="J280" i="2"/>
  <c r="G280" i="2"/>
  <c r="F280" i="2"/>
  <c r="A282" i="2"/>
  <c r="E281" i="2"/>
  <c r="H281" i="2"/>
  <c r="B281" i="2"/>
  <c r="H149" i="5"/>
  <c r="F149" i="5"/>
  <c r="G149" i="5"/>
  <c r="G149" i="10"/>
  <c r="M149" i="10"/>
  <c r="F149" i="10"/>
  <c r="J149" i="10"/>
  <c r="L149" i="10"/>
  <c r="N149" i="10"/>
  <c r="C149" i="10"/>
  <c r="D149" i="10"/>
  <c r="I149" i="10"/>
  <c r="H150" i="10"/>
  <c r="A151" i="10"/>
  <c r="E150" i="10"/>
  <c r="B150" i="10"/>
  <c r="K150" i="10"/>
  <c r="F148" i="9"/>
  <c r="G148" i="9"/>
  <c r="H148" i="9"/>
  <c r="B149" i="9"/>
  <c r="E149" i="9"/>
  <c r="A150" i="9"/>
  <c r="D148" i="9"/>
  <c r="C148" i="9"/>
  <c r="A151" i="5"/>
  <c r="B150" i="5"/>
  <c r="E150" i="5"/>
  <c r="N149" i="8"/>
  <c r="I149" i="8"/>
  <c r="C149" i="8"/>
  <c r="F149" i="8"/>
  <c r="L149" i="8"/>
  <c r="J149" i="8"/>
  <c r="M149" i="8"/>
  <c r="G149" i="8"/>
  <c r="D149" i="8"/>
  <c r="T149" i="12"/>
  <c r="R149" i="12"/>
  <c r="C149" i="12"/>
  <c r="I149" i="12"/>
  <c r="J149" i="12"/>
  <c r="S149" i="12"/>
  <c r="G149" i="12"/>
  <c r="F149" i="12"/>
  <c r="D149" i="12"/>
  <c r="M149" i="12"/>
  <c r="P149" i="12"/>
  <c r="O149" i="12"/>
  <c r="L149" i="12"/>
  <c r="Q150" i="12"/>
  <c r="E150" i="12"/>
  <c r="N150" i="12"/>
  <c r="K150" i="12"/>
  <c r="B150" i="12"/>
  <c r="H150" i="12"/>
  <c r="A151" i="12"/>
  <c r="C149" i="5"/>
  <c r="D149" i="5"/>
  <c r="B150" i="8"/>
  <c r="E150" i="8"/>
  <c r="H150" i="8"/>
  <c r="K150" i="8"/>
  <c r="A151" i="8"/>
  <c r="E6" i="12"/>
  <c r="C6" i="12"/>
  <c r="G5" i="12"/>
  <c r="F5" i="12"/>
  <c r="E5" i="12"/>
  <c r="D5" i="12"/>
  <c r="C5" i="12"/>
  <c r="B5" i="12"/>
  <c r="CS602" i="24" l="1"/>
  <c r="CR603" i="24"/>
  <c r="CV603" i="24" s="1"/>
  <c r="CY601" i="24"/>
  <c r="CU601" i="24"/>
  <c r="CT601" i="24"/>
  <c r="CW601" i="24"/>
  <c r="CX601" i="24"/>
  <c r="CA667" i="24"/>
  <c r="CD667" i="24"/>
  <c r="CF667" i="24"/>
  <c r="CE667" i="24"/>
  <c r="CB667" i="24"/>
  <c r="BZ668" i="24"/>
  <c r="BY669" i="24"/>
  <c r="CC668" i="24"/>
  <c r="BA469" i="24"/>
  <c r="AP469" i="24"/>
  <c r="AN469" i="24"/>
  <c r="AJ469" i="24"/>
  <c r="AS469" i="24"/>
  <c r="AQ469" i="24"/>
  <c r="AK469" i="24"/>
  <c r="AY469" i="24"/>
  <c r="AM469" i="24"/>
  <c r="BD469" i="24"/>
  <c r="AT469" i="24"/>
  <c r="BE469" i="24"/>
  <c r="AZ469" i="24"/>
  <c r="AV469" i="24"/>
  <c r="AW469" i="24"/>
  <c r="AI470" i="24"/>
  <c r="AL470" i="24"/>
  <c r="AH471" i="24"/>
  <c r="AO470" i="24"/>
  <c r="AR470" i="24"/>
  <c r="AU470" i="24"/>
  <c r="AX470" i="24"/>
  <c r="H291" i="25"/>
  <c r="E291" i="25"/>
  <c r="A292" i="25"/>
  <c r="B291" i="25"/>
  <c r="I290" i="25"/>
  <c r="D290" i="25"/>
  <c r="J290" i="25"/>
  <c r="G290" i="25"/>
  <c r="C290" i="25"/>
  <c r="F290" i="25"/>
  <c r="K290" i="25"/>
  <c r="C409" i="26"/>
  <c r="D409" i="26"/>
  <c r="F409" i="26"/>
  <c r="G409" i="26"/>
  <c r="H409" i="26"/>
  <c r="A411" i="26"/>
  <c r="B410" i="26"/>
  <c r="E410" i="26"/>
  <c r="T291" i="14"/>
  <c r="O291" i="14"/>
  <c r="S291" i="14"/>
  <c r="L291" i="14"/>
  <c r="M291" i="14"/>
  <c r="P291" i="14"/>
  <c r="F291" i="14"/>
  <c r="J291" i="14"/>
  <c r="R291" i="14"/>
  <c r="D291" i="14"/>
  <c r="G291" i="14"/>
  <c r="C291" i="14"/>
  <c r="I291" i="14"/>
  <c r="E292" i="14"/>
  <c r="K292" i="14"/>
  <c r="Q292" i="14"/>
  <c r="A293" i="14"/>
  <c r="N292" i="14"/>
  <c r="B292" i="14"/>
  <c r="H292" i="14"/>
  <c r="C19" i="19"/>
  <c r="C351" i="34"/>
  <c r="G351" i="34"/>
  <c r="F351" i="34"/>
  <c r="D351" i="34"/>
  <c r="A353" i="34"/>
  <c r="E352" i="34"/>
  <c r="B352" i="34"/>
  <c r="G18" i="19"/>
  <c r="F20" i="19"/>
  <c r="D20" i="19"/>
  <c r="C20" i="19"/>
  <c r="F19" i="19"/>
  <c r="B21" i="19"/>
  <c r="E21" i="19"/>
  <c r="A22" i="19"/>
  <c r="G287" i="3"/>
  <c r="F287" i="3"/>
  <c r="H287" i="3"/>
  <c r="C287" i="3"/>
  <c r="D287" i="3"/>
  <c r="A289" i="3"/>
  <c r="E288" i="3"/>
  <c r="B288" i="3"/>
  <c r="K281" i="2"/>
  <c r="D281" i="2"/>
  <c r="J281" i="2"/>
  <c r="F281" i="2"/>
  <c r="G281" i="2"/>
  <c r="I281" i="2"/>
  <c r="C281" i="2"/>
  <c r="B282" i="2"/>
  <c r="A283" i="2"/>
  <c r="H282" i="2"/>
  <c r="E282" i="2"/>
  <c r="H149" i="9"/>
  <c r="F149" i="9"/>
  <c r="G149" i="9"/>
  <c r="C149" i="9"/>
  <c r="D149" i="9"/>
  <c r="H151" i="8"/>
  <c r="K151" i="8"/>
  <c r="B151" i="8"/>
  <c r="A152" i="8"/>
  <c r="E151" i="8"/>
  <c r="F150" i="5"/>
  <c r="H150" i="5"/>
  <c r="G150" i="5"/>
  <c r="E151" i="5"/>
  <c r="B151" i="5"/>
  <c r="A152" i="5"/>
  <c r="B150" i="9"/>
  <c r="A151" i="9"/>
  <c r="E150" i="9"/>
  <c r="D150" i="5"/>
  <c r="C150" i="5"/>
  <c r="H151" i="12"/>
  <c r="B151" i="12"/>
  <c r="N151" i="12"/>
  <c r="E151" i="12"/>
  <c r="A152" i="12"/>
  <c r="K151" i="12"/>
  <c r="Q151" i="12"/>
  <c r="L150" i="10"/>
  <c r="M150" i="10"/>
  <c r="N150" i="10"/>
  <c r="F150" i="10"/>
  <c r="C150" i="10"/>
  <c r="G150" i="10"/>
  <c r="D150" i="10"/>
  <c r="J150" i="10"/>
  <c r="I150" i="10"/>
  <c r="A152" i="10"/>
  <c r="B151" i="10"/>
  <c r="H151" i="10"/>
  <c r="E151" i="10"/>
  <c r="K151" i="10"/>
  <c r="I150" i="8"/>
  <c r="C150" i="8"/>
  <c r="F150" i="8"/>
  <c r="G150" i="8"/>
  <c r="J150" i="8"/>
  <c r="M150" i="8"/>
  <c r="D150" i="8"/>
  <c r="N150" i="8"/>
  <c r="L150" i="8"/>
  <c r="T150" i="12"/>
  <c r="F150" i="12"/>
  <c r="L150" i="12"/>
  <c r="I150" i="12"/>
  <c r="G150" i="12"/>
  <c r="M150" i="12"/>
  <c r="J150" i="12"/>
  <c r="C150" i="12"/>
  <c r="P150" i="12"/>
  <c r="S150" i="12"/>
  <c r="D150" i="12"/>
  <c r="O150" i="12"/>
  <c r="R150" i="12"/>
  <c r="J4" i="12"/>
  <c r="K4" i="12"/>
  <c r="CR604" i="24" l="1"/>
  <c r="CV604" i="24" s="1"/>
  <c r="CS603" i="24"/>
  <c r="CT602" i="24"/>
  <c r="CU602" i="24"/>
  <c r="CY602" i="24"/>
  <c r="CW602" i="24"/>
  <c r="CX602" i="24"/>
  <c r="CC669" i="24"/>
  <c r="BY670" i="24"/>
  <c r="BZ669" i="24"/>
  <c r="CA668" i="24"/>
  <c r="CE668" i="24"/>
  <c r="CF668" i="24"/>
  <c r="CD668" i="24"/>
  <c r="CB668" i="24"/>
  <c r="AI471" i="24"/>
  <c r="AO471" i="24"/>
  <c r="AR471" i="24"/>
  <c r="AX471" i="24"/>
  <c r="AL471" i="24"/>
  <c r="AU471" i="24"/>
  <c r="AH472" i="24"/>
  <c r="AP470" i="24"/>
  <c r="AQ470" i="24"/>
  <c r="AM470" i="24"/>
  <c r="AS470" i="24"/>
  <c r="BE470" i="24"/>
  <c r="AT470" i="24"/>
  <c r="AJ470" i="24"/>
  <c r="AV470" i="24"/>
  <c r="AW470" i="24"/>
  <c r="AY470" i="24"/>
  <c r="AZ470" i="24"/>
  <c r="BA470" i="24"/>
  <c r="BD470" i="24"/>
  <c r="AK470" i="24"/>
  <c r="AN470" i="24"/>
  <c r="B411" i="26"/>
  <c r="A412" i="26"/>
  <c r="E411" i="26"/>
  <c r="G291" i="25"/>
  <c r="I291" i="25"/>
  <c r="J291" i="25"/>
  <c r="C291" i="25"/>
  <c r="F291" i="25"/>
  <c r="K291" i="25"/>
  <c r="D291" i="25"/>
  <c r="E292" i="25"/>
  <c r="H292" i="25"/>
  <c r="B292" i="25"/>
  <c r="A293" i="25"/>
  <c r="H410" i="26"/>
  <c r="G410" i="26"/>
  <c r="C410" i="26"/>
  <c r="D410" i="26"/>
  <c r="F410" i="26"/>
  <c r="T292" i="14"/>
  <c r="F292" i="14"/>
  <c r="D292" i="14"/>
  <c r="M292" i="14"/>
  <c r="J292" i="14"/>
  <c r="L292" i="14"/>
  <c r="R292" i="14"/>
  <c r="S292" i="14"/>
  <c r="I292" i="14"/>
  <c r="O292" i="14"/>
  <c r="P292" i="14"/>
  <c r="C292" i="14"/>
  <c r="G292" i="14"/>
  <c r="B293" i="14"/>
  <c r="E293" i="14"/>
  <c r="N293" i="14"/>
  <c r="Q293" i="14"/>
  <c r="A294" i="14"/>
  <c r="H293" i="14"/>
  <c r="K293" i="14"/>
  <c r="G19" i="19"/>
  <c r="G352" i="34"/>
  <c r="F352" i="34"/>
  <c r="D352" i="34"/>
  <c r="C352" i="34"/>
  <c r="B353" i="34"/>
  <c r="A354" i="34"/>
  <c r="E353" i="34"/>
  <c r="G20" i="19"/>
  <c r="C21" i="19"/>
  <c r="F21" i="19"/>
  <c r="B22" i="19"/>
  <c r="E22" i="19"/>
  <c r="D21" i="19"/>
  <c r="A23" i="19"/>
  <c r="F288" i="3"/>
  <c r="G288" i="3"/>
  <c r="H288" i="3"/>
  <c r="D288" i="3"/>
  <c r="C288" i="3"/>
  <c r="A290" i="3"/>
  <c r="E289" i="3"/>
  <c r="B289" i="3"/>
  <c r="A284" i="2"/>
  <c r="B283" i="2"/>
  <c r="E283" i="2"/>
  <c r="H283" i="2"/>
  <c r="K282" i="2"/>
  <c r="J282" i="2"/>
  <c r="C282" i="2"/>
  <c r="D282" i="2"/>
  <c r="I282" i="2"/>
  <c r="F282" i="2"/>
  <c r="G282" i="2"/>
  <c r="T151" i="12"/>
  <c r="J151" i="12"/>
  <c r="R151" i="12"/>
  <c r="C151" i="12"/>
  <c r="O151" i="12"/>
  <c r="I151" i="12"/>
  <c r="M151" i="12"/>
  <c r="G151" i="12"/>
  <c r="F151" i="12"/>
  <c r="L151" i="12"/>
  <c r="P151" i="12"/>
  <c r="S151" i="12"/>
  <c r="D151" i="12"/>
  <c r="D150" i="9"/>
  <c r="C150" i="9"/>
  <c r="A153" i="5"/>
  <c r="B152" i="5"/>
  <c r="E152" i="5"/>
  <c r="H152" i="12"/>
  <c r="K152" i="12"/>
  <c r="Q152" i="12"/>
  <c r="A153" i="12"/>
  <c r="N152" i="12"/>
  <c r="E152" i="12"/>
  <c r="B152" i="12"/>
  <c r="E151" i="9"/>
  <c r="A152" i="9"/>
  <c r="B151" i="9"/>
  <c r="F151" i="5"/>
  <c r="G151" i="5"/>
  <c r="H151" i="5"/>
  <c r="C151" i="8"/>
  <c r="D151" i="8"/>
  <c r="M151" i="8"/>
  <c r="N151" i="8"/>
  <c r="G151" i="8"/>
  <c r="I151" i="8"/>
  <c r="J151" i="8"/>
  <c r="L151" i="8"/>
  <c r="F151" i="8"/>
  <c r="L151" i="10"/>
  <c r="J151" i="10"/>
  <c r="N151" i="10"/>
  <c r="C151" i="10"/>
  <c r="F151" i="10"/>
  <c r="M151" i="10"/>
  <c r="G151" i="10"/>
  <c r="D151" i="10"/>
  <c r="I151" i="10"/>
  <c r="E152" i="10"/>
  <c r="B152" i="10"/>
  <c r="K152" i="10"/>
  <c r="A153" i="10"/>
  <c r="H152" i="10"/>
  <c r="H150" i="9"/>
  <c r="F150" i="9"/>
  <c r="G150" i="9"/>
  <c r="A153" i="8"/>
  <c r="E152" i="8"/>
  <c r="K152" i="8"/>
  <c r="H152" i="8"/>
  <c r="B152" i="8"/>
  <c r="D151" i="5"/>
  <c r="C151" i="5"/>
  <c r="J9" i="12"/>
  <c r="CW603" i="24" l="1"/>
  <c r="CX603" i="24"/>
  <c r="CY603" i="24"/>
  <c r="CU603" i="24"/>
  <c r="CT603" i="24"/>
  <c r="CS604" i="24"/>
  <c r="CR605" i="24"/>
  <c r="CV605" i="24" s="1"/>
  <c r="CB669" i="24"/>
  <c r="CD669" i="24"/>
  <c r="CF669" i="24"/>
  <c r="CE669" i="24"/>
  <c r="CA669" i="24"/>
  <c r="CC670" i="24"/>
  <c r="BZ670" i="24"/>
  <c r="BY671" i="24"/>
  <c r="AI472" i="24"/>
  <c r="AL472" i="24"/>
  <c r="AO472" i="24"/>
  <c r="AR472" i="24"/>
  <c r="AU472" i="24"/>
  <c r="AX472" i="24"/>
  <c r="AH473" i="24"/>
  <c r="AV471" i="24"/>
  <c r="AW471" i="24"/>
  <c r="AY471" i="24"/>
  <c r="AJ471" i="24"/>
  <c r="AK471" i="24"/>
  <c r="BD471" i="24"/>
  <c r="BA471" i="24"/>
  <c r="AN471" i="24"/>
  <c r="AS471" i="24"/>
  <c r="BE471" i="24"/>
  <c r="AT471" i="24"/>
  <c r="AZ471" i="24"/>
  <c r="AM471" i="24"/>
  <c r="AP471" i="24"/>
  <c r="AQ471" i="24"/>
  <c r="C292" i="25"/>
  <c r="D292" i="25"/>
  <c r="F292" i="25"/>
  <c r="I292" i="25"/>
  <c r="J292" i="25"/>
  <c r="K292" i="25"/>
  <c r="G292" i="25"/>
  <c r="B412" i="26"/>
  <c r="E412" i="26"/>
  <c r="A413" i="26"/>
  <c r="H293" i="25"/>
  <c r="B293" i="25"/>
  <c r="E293" i="25"/>
  <c r="A294" i="25"/>
  <c r="G411" i="26"/>
  <c r="D411" i="26"/>
  <c r="C411" i="26"/>
  <c r="H411" i="26"/>
  <c r="F411" i="26"/>
  <c r="T293" i="14"/>
  <c r="P293" i="14"/>
  <c r="R293" i="14"/>
  <c r="O293" i="14"/>
  <c r="S293" i="14"/>
  <c r="J293" i="14"/>
  <c r="L293" i="14"/>
  <c r="D293" i="14"/>
  <c r="I293" i="14"/>
  <c r="G293" i="14"/>
  <c r="M293" i="14"/>
  <c r="C293" i="14"/>
  <c r="F293" i="14"/>
  <c r="K294" i="14"/>
  <c r="H294" i="14"/>
  <c r="B294" i="14"/>
  <c r="E294" i="14"/>
  <c r="A295" i="14"/>
  <c r="Q294" i="14"/>
  <c r="N294" i="14"/>
  <c r="E354" i="34"/>
  <c r="B354" i="34"/>
  <c r="A355" i="34"/>
  <c r="F353" i="34"/>
  <c r="D353" i="34"/>
  <c r="C353" i="34"/>
  <c r="G353" i="34"/>
  <c r="G21" i="19"/>
  <c r="C22" i="19"/>
  <c r="F22" i="19"/>
  <c r="B23" i="19"/>
  <c r="E23" i="19"/>
  <c r="D22" i="19"/>
  <c r="A24" i="19"/>
  <c r="F289" i="3"/>
  <c r="G289" i="3"/>
  <c r="A291" i="3"/>
  <c r="E290" i="3"/>
  <c r="B290" i="3"/>
  <c r="D289" i="3"/>
  <c r="H289" i="3"/>
  <c r="C289" i="3"/>
  <c r="F283" i="2"/>
  <c r="D283" i="2"/>
  <c r="C283" i="2"/>
  <c r="J283" i="2"/>
  <c r="G283" i="2"/>
  <c r="I283" i="2"/>
  <c r="K283" i="2"/>
  <c r="E284" i="2"/>
  <c r="B284" i="2"/>
  <c r="A285" i="2"/>
  <c r="H284" i="2"/>
  <c r="I152" i="8"/>
  <c r="L152" i="8"/>
  <c r="M152" i="8"/>
  <c r="F152" i="8"/>
  <c r="G152" i="8"/>
  <c r="D152" i="8"/>
  <c r="N152" i="8"/>
  <c r="J152" i="8"/>
  <c r="C152" i="8"/>
  <c r="D151" i="9"/>
  <c r="C151" i="9"/>
  <c r="A153" i="9"/>
  <c r="E152" i="9"/>
  <c r="B152" i="9"/>
  <c r="F151" i="9"/>
  <c r="H151" i="9"/>
  <c r="G151" i="9"/>
  <c r="T152" i="12"/>
  <c r="M152" i="12"/>
  <c r="I152" i="12"/>
  <c r="S152" i="12"/>
  <c r="F152" i="12"/>
  <c r="L152" i="12"/>
  <c r="R152" i="12"/>
  <c r="D152" i="12"/>
  <c r="J152" i="12"/>
  <c r="O152" i="12"/>
  <c r="C152" i="12"/>
  <c r="G152" i="12"/>
  <c r="P152" i="12"/>
  <c r="H153" i="10"/>
  <c r="B153" i="10"/>
  <c r="K153" i="10"/>
  <c r="E153" i="10"/>
  <c r="A154" i="10"/>
  <c r="G152" i="10"/>
  <c r="N152" i="10"/>
  <c r="I152" i="10"/>
  <c r="L152" i="10"/>
  <c r="F152" i="10"/>
  <c r="C152" i="10"/>
  <c r="D152" i="10"/>
  <c r="J152" i="10"/>
  <c r="M152" i="10"/>
  <c r="H153" i="12"/>
  <c r="Q153" i="12"/>
  <c r="N153" i="12"/>
  <c r="B153" i="12"/>
  <c r="E153" i="12"/>
  <c r="K153" i="12"/>
  <c r="A154" i="12"/>
  <c r="C152" i="5"/>
  <c r="D152" i="5"/>
  <c r="G152" i="5"/>
  <c r="H152" i="5"/>
  <c r="F152" i="5"/>
  <c r="E153" i="5"/>
  <c r="A154" i="5"/>
  <c r="B153" i="5"/>
  <c r="K153" i="8"/>
  <c r="B153" i="8"/>
  <c r="E153" i="8"/>
  <c r="H153" i="8"/>
  <c r="A154" i="8"/>
  <c r="CR606" i="24" l="1"/>
  <c r="CV606" i="24" s="1"/>
  <c r="CS605" i="24"/>
  <c r="CT604" i="24"/>
  <c r="CU604" i="24"/>
  <c r="CW604" i="24"/>
  <c r="CX604" i="24"/>
  <c r="CY604" i="24"/>
  <c r="CE670" i="24"/>
  <c r="CD670" i="24"/>
  <c r="CF670" i="24"/>
  <c r="CB670" i="24"/>
  <c r="CA670" i="24"/>
  <c r="CC671" i="24"/>
  <c r="BY672" i="24"/>
  <c r="BZ671" i="24"/>
  <c r="AO473" i="24"/>
  <c r="AX473" i="24"/>
  <c r="AL473" i="24"/>
  <c r="AR473" i="24"/>
  <c r="AI473" i="24"/>
  <c r="AH474" i="24"/>
  <c r="AU473" i="24"/>
  <c r="AJ472" i="24"/>
  <c r="AK472" i="24"/>
  <c r="AM472" i="24"/>
  <c r="AP472" i="24"/>
  <c r="AQ472" i="24"/>
  <c r="AS472" i="24"/>
  <c r="AT472" i="24"/>
  <c r="AV472" i="24"/>
  <c r="AY472" i="24"/>
  <c r="BD472" i="24"/>
  <c r="BE472" i="24"/>
  <c r="AN472" i="24"/>
  <c r="AW472" i="24"/>
  <c r="AZ472" i="24"/>
  <c r="BA472" i="24"/>
  <c r="C293" i="25"/>
  <c r="G293" i="25"/>
  <c r="F293" i="25"/>
  <c r="D293" i="25"/>
  <c r="I293" i="25"/>
  <c r="J293" i="25"/>
  <c r="K293" i="25"/>
  <c r="E413" i="26"/>
  <c r="B413" i="26"/>
  <c r="A414" i="26"/>
  <c r="B294" i="25"/>
  <c r="H294" i="25"/>
  <c r="A295" i="25"/>
  <c r="E294" i="25"/>
  <c r="C412" i="26"/>
  <c r="D412" i="26"/>
  <c r="F412" i="26"/>
  <c r="H412" i="26"/>
  <c r="G412" i="26"/>
  <c r="E295" i="14"/>
  <c r="H295" i="14"/>
  <c r="N295" i="14"/>
  <c r="A296" i="14"/>
  <c r="B295" i="14"/>
  <c r="Q295" i="14"/>
  <c r="K295" i="14"/>
  <c r="T294" i="14"/>
  <c r="M294" i="14"/>
  <c r="C294" i="14"/>
  <c r="S294" i="14"/>
  <c r="I294" i="14"/>
  <c r="J294" i="14"/>
  <c r="R294" i="14"/>
  <c r="P294" i="14"/>
  <c r="L294" i="14"/>
  <c r="F294" i="14"/>
  <c r="O294" i="14"/>
  <c r="D294" i="14"/>
  <c r="G294" i="14"/>
  <c r="A356" i="34"/>
  <c r="B355" i="34"/>
  <c r="E355" i="34"/>
  <c r="G354" i="34"/>
  <c r="F354" i="34"/>
  <c r="D354" i="34"/>
  <c r="C354" i="34"/>
  <c r="G22" i="19"/>
  <c r="C23" i="19"/>
  <c r="F23" i="19"/>
  <c r="D23" i="19"/>
  <c r="B24" i="19"/>
  <c r="E24" i="19"/>
  <c r="A25" i="19"/>
  <c r="C290" i="3"/>
  <c r="H290" i="3"/>
  <c r="D290" i="3"/>
  <c r="G290" i="3"/>
  <c r="F290" i="3"/>
  <c r="A292" i="3"/>
  <c r="B291" i="3"/>
  <c r="E291" i="3"/>
  <c r="F284" i="2"/>
  <c r="K284" i="2"/>
  <c r="J284" i="2"/>
  <c r="C284" i="2"/>
  <c r="D284" i="2"/>
  <c r="I284" i="2"/>
  <c r="G284" i="2"/>
  <c r="H285" i="2"/>
  <c r="E285" i="2"/>
  <c r="B285" i="2"/>
  <c r="A286" i="2"/>
  <c r="C153" i="5"/>
  <c r="D153" i="5"/>
  <c r="H153" i="5"/>
  <c r="G153" i="5"/>
  <c r="F153" i="5"/>
  <c r="E154" i="8"/>
  <c r="H154" i="8"/>
  <c r="K154" i="8"/>
  <c r="A155" i="8"/>
  <c r="B154" i="8"/>
  <c r="N153" i="10"/>
  <c r="I153" i="10"/>
  <c r="M153" i="10"/>
  <c r="D153" i="10"/>
  <c r="J153" i="10"/>
  <c r="C153" i="10"/>
  <c r="L153" i="10"/>
  <c r="F153" i="10"/>
  <c r="G153" i="10"/>
  <c r="F153" i="8"/>
  <c r="C153" i="8"/>
  <c r="D153" i="8"/>
  <c r="G153" i="8"/>
  <c r="I153" i="8"/>
  <c r="L153" i="8"/>
  <c r="M153" i="8"/>
  <c r="N153" i="8"/>
  <c r="J153" i="8"/>
  <c r="T153" i="12"/>
  <c r="M153" i="12"/>
  <c r="G153" i="12"/>
  <c r="L153" i="12"/>
  <c r="C153" i="12"/>
  <c r="S153" i="12"/>
  <c r="J153" i="12"/>
  <c r="I153" i="12"/>
  <c r="R153" i="12"/>
  <c r="D153" i="12"/>
  <c r="O153" i="12"/>
  <c r="P153" i="12"/>
  <c r="F153" i="12"/>
  <c r="H152" i="9"/>
  <c r="G152" i="9"/>
  <c r="F152" i="9"/>
  <c r="B153" i="9"/>
  <c r="A154" i="9"/>
  <c r="E153" i="9"/>
  <c r="H154" i="10"/>
  <c r="A155" i="10"/>
  <c r="B154" i="10"/>
  <c r="E154" i="10"/>
  <c r="K154" i="10"/>
  <c r="E154" i="5"/>
  <c r="B154" i="5"/>
  <c r="A155" i="5"/>
  <c r="Q154" i="12"/>
  <c r="A155" i="12"/>
  <c r="K154" i="12"/>
  <c r="E154" i="12"/>
  <c r="B154" i="12"/>
  <c r="N154" i="12"/>
  <c r="H154" i="12"/>
  <c r="C152" i="9"/>
  <c r="D152" i="9"/>
  <c r="CT605" i="24" l="1"/>
  <c r="CW605" i="24"/>
  <c r="CU605" i="24"/>
  <c r="CX605" i="24"/>
  <c r="CY605" i="24"/>
  <c r="CS606" i="24"/>
  <c r="CR607" i="24"/>
  <c r="CV607" i="24" s="1"/>
  <c r="CB671" i="24"/>
  <c r="CD671" i="24"/>
  <c r="CA671" i="24"/>
  <c r="CF671" i="24"/>
  <c r="CE671" i="24"/>
  <c r="CC672" i="24"/>
  <c r="BZ672" i="24"/>
  <c r="BY673" i="24"/>
  <c r="AR474" i="24"/>
  <c r="AO474" i="24"/>
  <c r="AX474" i="24"/>
  <c r="AI474" i="24"/>
  <c r="AL474" i="24"/>
  <c r="AU474" i="24"/>
  <c r="AH475" i="24"/>
  <c r="AZ473" i="24"/>
  <c r="BA473" i="24"/>
  <c r="BD473" i="24"/>
  <c r="BE473" i="24"/>
  <c r="AY473" i="24"/>
  <c r="AK473" i="24"/>
  <c r="AQ473" i="24"/>
  <c r="AJ473" i="24"/>
  <c r="AS473" i="24"/>
  <c r="AM473" i="24"/>
  <c r="AT473" i="24"/>
  <c r="AV473" i="24"/>
  <c r="AW473" i="24"/>
  <c r="AN473" i="24"/>
  <c r="AP473" i="24"/>
  <c r="G294" i="25"/>
  <c r="J294" i="25"/>
  <c r="K294" i="25"/>
  <c r="C294" i="25"/>
  <c r="D294" i="25"/>
  <c r="F294" i="25"/>
  <c r="I294" i="25"/>
  <c r="E414" i="26"/>
  <c r="B414" i="26"/>
  <c r="A415" i="26"/>
  <c r="H295" i="25"/>
  <c r="A296" i="25"/>
  <c r="B295" i="25"/>
  <c r="E295" i="25"/>
  <c r="C413" i="26"/>
  <c r="D413" i="26"/>
  <c r="F413" i="26"/>
  <c r="G413" i="26"/>
  <c r="H413" i="26"/>
  <c r="T295" i="14"/>
  <c r="O295" i="14"/>
  <c r="D295" i="14"/>
  <c r="L295" i="14"/>
  <c r="S295" i="14"/>
  <c r="P295" i="14"/>
  <c r="I295" i="14"/>
  <c r="C295" i="14"/>
  <c r="J295" i="14"/>
  <c r="M295" i="14"/>
  <c r="F295" i="14"/>
  <c r="R295" i="14"/>
  <c r="G295" i="14"/>
  <c r="A297" i="14"/>
  <c r="H296" i="14"/>
  <c r="E296" i="14"/>
  <c r="N296" i="14"/>
  <c r="Q296" i="14"/>
  <c r="K296" i="14"/>
  <c r="B296" i="14"/>
  <c r="F355" i="34"/>
  <c r="C355" i="34"/>
  <c r="G355" i="34"/>
  <c r="D355" i="34"/>
  <c r="E356" i="34"/>
  <c r="A357" i="34"/>
  <c r="B356" i="34"/>
  <c r="G23" i="19"/>
  <c r="C24" i="19"/>
  <c r="F24" i="19"/>
  <c r="D24" i="19"/>
  <c r="B25" i="19"/>
  <c r="E25" i="19"/>
  <c r="A26" i="19"/>
  <c r="C291" i="3"/>
  <c r="H291" i="3"/>
  <c r="D291" i="3"/>
  <c r="E292" i="3"/>
  <c r="B292" i="3"/>
  <c r="A293" i="3"/>
  <c r="G291" i="3"/>
  <c r="F291" i="3"/>
  <c r="A287" i="2"/>
  <c r="E286" i="2"/>
  <c r="B286" i="2"/>
  <c r="H286" i="2"/>
  <c r="G285" i="2"/>
  <c r="K285" i="2"/>
  <c r="J285" i="2"/>
  <c r="I285" i="2"/>
  <c r="F285" i="2"/>
  <c r="D285" i="2"/>
  <c r="C285" i="2"/>
  <c r="E155" i="12"/>
  <c r="Q155" i="12"/>
  <c r="K155" i="12"/>
  <c r="B155" i="12"/>
  <c r="A156" i="12"/>
  <c r="N155" i="12"/>
  <c r="H155" i="12"/>
  <c r="G154" i="5"/>
  <c r="F154" i="5"/>
  <c r="H154" i="5"/>
  <c r="B155" i="5"/>
  <c r="A156" i="5"/>
  <c r="E155" i="5"/>
  <c r="C154" i="10"/>
  <c r="F154" i="10"/>
  <c r="M154" i="10"/>
  <c r="J154" i="10"/>
  <c r="G154" i="10"/>
  <c r="N154" i="10"/>
  <c r="D154" i="10"/>
  <c r="L154" i="10"/>
  <c r="I154" i="10"/>
  <c r="H155" i="10"/>
  <c r="K155" i="10"/>
  <c r="B155" i="10"/>
  <c r="E155" i="10"/>
  <c r="A156" i="10"/>
  <c r="C154" i="5"/>
  <c r="D154" i="5"/>
  <c r="H153" i="9"/>
  <c r="G153" i="9"/>
  <c r="F153" i="9"/>
  <c r="D153" i="9"/>
  <c r="C153" i="9"/>
  <c r="T154" i="12"/>
  <c r="I154" i="12"/>
  <c r="J154" i="12"/>
  <c r="D154" i="12"/>
  <c r="G154" i="12"/>
  <c r="C154" i="12"/>
  <c r="L154" i="12"/>
  <c r="M154" i="12"/>
  <c r="R154" i="12"/>
  <c r="O154" i="12"/>
  <c r="S154" i="12"/>
  <c r="P154" i="12"/>
  <c r="F154" i="12"/>
  <c r="B154" i="9"/>
  <c r="E154" i="9"/>
  <c r="A155" i="9"/>
  <c r="M154" i="8"/>
  <c r="F154" i="8"/>
  <c r="G154" i="8"/>
  <c r="I154" i="8"/>
  <c r="L154" i="8"/>
  <c r="N154" i="8"/>
  <c r="C154" i="8"/>
  <c r="D154" i="8"/>
  <c r="J154" i="8"/>
  <c r="B155" i="8"/>
  <c r="H155" i="8"/>
  <c r="A156" i="8"/>
  <c r="E155" i="8"/>
  <c r="K155" i="8"/>
  <c r="CR608" i="24" l="1"/>
  <c r="CV608" i="24" s="1"/>
  <c r="CS607" i="24"/>
  <c r="CW606" i="24"/>
  <c r="CX606" i="24"/>
  <c r="CY606" i="24"/>
  <c r="CT606" i="24"/>
  <c r="CU606" i="24"/>
  <c r="BY674" i="24"/>
  <c r="BZ673" i="24"/>
  <c r="CC673" i="24"/>
  <c r="CA672" i="24"/>
  <c r="CB672" i="24"/>
  <c r="CE672" i="24"/>
  <c r="CF672" i="24"/>
  <c r="CD672" i="24"/>
  <c r="AU475" i="24"/>
  <c r="AX475" i="24"/>
  <c r="AO475" i="24"/>
  <c r="AI475" i="24"/>
  <c r="AL475" i="24"/>
  <c r="AR475" i="24"/>
  <c r="AH476" i="24"/>
  <c r="AJ474" i="24"/>
  <c r="AP474" i="24"/>
  <c r="AT474" i="24"/>
  <c r="AV474" i="24"/>
  <c r="BD474" i="24"/>
  <c r="AW474" i="24"/>
  <c r="AM474" i="24"/>
  <c r="AQ474" i="24"/>
  <c r="AK474" i="24"/>
  <c r="AN474" i="24"/>
  <c r="BE474" i="24"/>
  <c r="AZ474" i="24"/>
  <c r="BA474" i="24"/>
  <c r="AY474" i="24"/>
  <c r="AS474" i="24"/>
  <c r="E296" i="25"/>
  <c r="B296" i="25"/>
  <c r="H296" i="25"/>
  <c r="A297" i="25"/>
  <c r="B415" i="26"/>
  <c r="E415" i="26"/>
  <c r="A416" i="26"/>
  <c r="G295" i="25"/>
  <c r="C295" i="25"/>
  <c r="F295" i="25"/>
  <c r="J295" i="25"/>
  <c r="K295" i="25"/>
  <c r="I295" i="25"/>
  <c r="D295" i="25"/>
  <c r="C414" i="26"/>
  <c r="D414" i="26"/>
  <c r="F414" i="26"/>
  <c r="H414" i="26"/>
  <c r="G414" i="26"/>
  <c r="T296" i="14"/>
  <c r="L296" i="14"/>
  <c r="R296" i="14"/>
  <c r="S296" i="14"/>
  <c r="C296" i="14"/>
  <c r="D296" i="14"/>
  <c r="G296" i="14"/>
  <c r="M296" i="14"/>
  <c r="F296" i="14"/>
  <c r="J296" i="14"/>
  <c r="O296" i="14"/>
  <c r="I296" i="14"/>
  <c r="P296" i="14"/>
  <c r="Q297" i="14"/>
  <c r="K297" i="14"/>
  <c r="N297" i="14"/>
  <c r="H297" i="14"/>
  <c r="B297" i="14"/>
  <c r="E297" i="14"/>
  <c r="A298" i="14"/>
  <c r="D356" i="34"/>
  <c r="F356" i="34"/>
  <c r="C356" i="34"/>
  <c r="G356" i="34"/>
  <c r="B357" i="34"/>
  <c r="E357" i="34"/>
  <c r="A358" i="34"/>
  <c r="G24" i="19"/>
  <c r="C25" i="19"/>
  <c r="F25" i="19"/>
  <c r="D25" i="19"/>
  <c r="B26" i="19"/>
  <c r="E26" i="19"/>
  <c r="A27" i="19"/>
  <c r="G292" i="3"/>
  <c r="F292" i="3"/>
  <c r="E293" i="3"/>
  <c r="A294" i="3"/>
  <c r="B293" i="3"/>
  <c r="C292" i="3"/>
  <c r="H292" i="3"/>
  <c r="D292" i="3"/>
  <c r="K286" i="2"/>
  <c r="J286" i="2"/>
  <c r="C286" i="2"/>
  <c r="D286" i="2"/>
  <c r="G286" i="2"/>
  <c r="F286" i="2"/>
  <c r="I286" i="2"/>
  <c r="E287" i="2"/>
  <c r="H287" i="2"/>
  <c r="B287" i="2"/>
  <c r="A288" i="2"/>
  <c r="A157" i="8"/>
  <c r="H156" i="8"/>
  <c r="K156" i="8"/>
  <c r="E156" i="8"/>
  <c r="B156" i="8"/>
  <c r="B156" i="10"/>
  <c r="H156" i="10"/>
  <c r="A157" i="10"/>
  <c r="K156" i="10"/>
  <c r="E156" i="10"/>
  <c r="H154" i="9"/>
  <c r="F154" i="9"/>
  <c r="G154" i="9"/>
  <c r="E155" i="9"/>
  <c r="B155" i="9"/>
  <c r="A156" i="9"/>
  <c r="G155" i="8"/>
  <c r="D155" i="8"/>
  <c r="J155" i="8"/>
  <c r="N155" i="8"/>
  <c r="L155" i="8"/>
  <c r="M155" i="8"/>
  <c r="I155" i="8"/>
  <c r="C155" i="8"/>
  <c r="F155" i="8"/>
  <c r="G155" i="10"/>
  <c r="I155" i="10"/>
  <c r="C155" i="10"/>
  <c r="J155" i="10"/>
  <c r="D155" i="10"/>
  <c r="F155" i="10"/>
  <c r="L155" i="10"/>
  <c r="N155" i="10"/>
  <c r="M155" i="10"/>
  <c r="D155" i="5"/>
  <c r="C155" i="5"/>
  <c r="H155" i="5"/>
  <c r="F155" i="5"/>
  <c r="G155" i="5"/>
  <c r="K156" i="12"/>
  <c r="Q156" i="12"/>
  <c r="E156" i="12"/>
  <c r="H156" i="12"/>
  <c r="B156" i="12"/>
  <c r="N156" i="12"/>
  <c r="A157" i="12"/>
  <c r="T155" i="12"/>
  <c r="F155" i="12"/>
  <c r="G155" i="12"/>
  <c r="R155" i="12"/>
  <c r="S155" i="12"/>
  <c r="I155" i="12"/>
  <c r="P155" i="12"/>
  <c r="J155" i="12"/>
  <c r="C155" i="12"/>
  <c r="D155" i="12"/>
  <c r="L155" i="12"/>
  <c r="O155" i="12"/>
  <c r="M155" i="12"/>
  <c r="A157" i="5"/>
  <c r="E156" i="5"/>
  <c r="B156" i="5"/>
  <c r="D154" i="9"/>
  <c r="C154" i="9"/>
  <c r="CW607" i="24" l="1"/>
  <c r="CX607" i="24"/>
  <c r="CY607" i="24"/>
  <c r="CT607" i="24"/>
  <c r="CU607" i="24"/>
  <c r="CS608" i="24"/>
  <c r="CR609" i="24"/>
  <c r="CV609" i="24" s="1"/>
  <c r="CA673" i="24"/>
  <c r="CB673" i="24"/>
  <c r="CD673" i="24"/>
  <c r="CE673" i="24"/>
  <c r="CF673" i="24"/>
  <c r="CC674" i="24"/>
  <c r="BZ674" i="24"/>
  <c r="BY675" i="24"/>
  <c r="AX476" i="24"/>
  <c r="AH477" i="24"/>
  <c r="AI476" i="24"/>
  <c r="AO476" i="24"/>
  <c r="AL476" i="24"/>
  <c r="AR476" i="24"/>
  <c r="AU476" i="24"/>
  <c r="AZ475" i="24"/>
  <c r="AK475" i="24"/>
  <c r="BA475" i="24"/>
  <c r="AN475" i="24"/>
  <c r="AT475" i="24"/>
  <c r="BD475" i="24"/>
  <c r="AP475" i="24"/>
  <c r="AJ475" i="24"/>
  <c r="AQ475" i="24"/>
  <c r="AM475" i="24"/>
  <c r="AS475" i="24"/>
  <c r="BE475" i="24"/>
  <c r="AY475" i="24"/>
  <c r="AV475" i="24"/>
  <c r="AW475" i="24"/>
  <c r="H297" i="25"/>
  <c r="B297" i="25"/>
  <c r="E297" i="25"/>
  <c r="A298" i="25"/>
  <c r="C415" i="26"/>
  <c r="D415" i="26"/>
  <c r="F415" i="26"/>
  <c r="G415" i="26"/>
  <c r="H415" i="26"/>
  <c r="J296" i="25"/>
  <c r="D296" i="25"/>
  <c r="K296" i="25"/>
  <c r="I296" i="25"/>
  <c r="F296" i="25"/>
  <c r="C296" i="25"/>
  <c r="G296" i="25"/>
  <c r="B416" i="26"/>
  <c r="E416" i="26"/>
  <c r="A417" i="26"/>
  <c r="N298" i="14"/>
  <c r="K298" i="14"/>
  <c r="H298" i="14"/>
  <c r="E298" i="14"/>
  <c r="Q298" i="14"/>
  <c r="A299" i="14"/>
  <c r="B298" i="14"/>
  <c r="T297" i="14"/>
  <c r="C297" i="14"/>
  <c r="L297" i="14"/>
  <c r="S297" i="14"/>
  <c r="J297" i="14"/>
  <c r="G297" i="14"/>
  <c r="I297" i="14"/>
  <c r="R297" i="14"/>
  <c r="D297" i="14"/>
  <c r="O297" i="14"/>
  <c r="M297" i="14"/>
  <c r="P297" i="14"/>
  <c r="F297" i="14"/>
  <c r="G357" i="34"/>
  <c r="F357" i="34"/>
  <c r="C357" i="34"/>
  <c r="D357" i="34"/>
  <c r="E358" i="34"/>
  <c r="A359" i="34"/>
  <c r="B358" i="34"/>
  <c r="G25" i="19"/>
  <c r="C26" i="19"/>
  <c r="F26" i="19"/>
  <c r="D26" i="19"/>
  <c r="B27" i="19"/>
  <c r="E27" i="19"/>
  <c r="A28" i="19"/>
  <c r="E294" i="3"/>
  <c r="B294" i="3"/>
  <c r="A295" i="3"/>
  <c r="G293" i="3"/>
  <c r="F293" i="3"/>
  <c r="C293" i="3"/>
  <c r="H293" i="3"/>
  <c r="D293" i="3"/>
  <c r="H288" i="2"/>
  <c r="E288" i="2"/>
  <c r="B288" i="2"/>
  <c r="A289" i="2"/>
  <c r="C287" i="2"/>
  <c r="J287" i="2"/>
  <c r="F287" i="2"/>
  <c r="D287" i="2"/>
  <c r="K287" i="2"/>
  <c r="G287" i="2"/>
  <c r="I287" i="2"/>
  <c r="C156" i="5"/>
  <c r="D156" i="5"/>
  <c r="G156" i="5"/>
  <c r="H156" i="5"/>
  <c r="F156" i="5"/>
  <c r="B156" i="9"/>
  <c r="E156" i="9"/>
  <c r="A157" i="9"/>
  <c r="C155" i="9"/>
  <c r="D155" i="9"/>
  <c r="H155" i="9"/>
  <c r="F155" i="9"/>
  <c r="G155" i="9"/>
  <c r="T156" i="12"/>
  <c r="P156" i="12"/>
  <c r="J156" i="12"/>
  <c r="G156" i="12"/>
  <c r="I156" i="12"/>
  <c r="L156" i="12"/>
  <c r="M156" i="12"/>
  <c r="S156" i="12"/>
  <c r="F156" i="12"/>
  <c r="D156" i="12"/>
  <c r="R156" i="12"/>
  <c r="C156" i="12"/>
  <c r="O156" i="12"/>
  <c r="E157" i="5"/>
  <c r="B157" i="5"/>
  <c r="A158" i="5"/>
  <c r="B157" i="12"/>
  <c r="E157" i="12"/>
  <c r="A158" i="12"/>
  <c r="H157" i="12"/>
  <c r="N157" i="12"/>
  <c r="K157" i="12"/>
  <c r="Q157" i="12"/>
  <c r="M156" i="10"/>
  <c r="L156" i="10"/>
  <c r="J156" i="10"/>
  <c r="D156" i="10"/>
  <c r="N156" i="10"/>
  <c r="F156" i="10"/>
  <c r="C156" i="10"/>
  <c r="G156" i="10"/>
  <c r="I156" i="10"/>
  <c r="G156" i="8"/>
  <c r="I156" i="8"/>
  <c r="L156" i="8"/>
  <c r="C156" i="8"/>
  <c r="J156" i="8"/>
  <c r="F156" i="8"/>
  <c r="M156" i="8"/>
  <c r="N156" i="8"/>
  <c r="D156" i="8"/>
  <c r="K157" i="10"/>
  <c r="A158" i="10"/>
  <c r="E157" i="10"/>
  <c r="B157" i="10"/>
  <c r="H157" i="10"/>
  <c r="B157" i="8"/>
  <c r="E157" i="8"/>
  <c r="H157" i="8"/>
  <c r="A158" i="8"/>
  <c r="K157" i="8"/>
  <c r="CS609" i="24" l="1"/>
  <c r="CR610" i="24"/>
  <c r="CV610" i="24" s="1"/>
  <c r="CU608" i="24"/>
  <c r="CW608" i="24"/>
  <c r="CX608" i="24"/>
  <c r="CT608" i="24"/>
  <c r="CY608" i="24"/>
  <c r="BZ675" i="24"/>
  <c r="CC675" i="24"/>
  <c r="BY676" i="24"/>
  <c r="CE674" i="24"/>
  <c r="CA674" i="24"/>
  <c r="CB674" i="24"/>
  <c r="CD674" i="24"/>
  <c r="CF674" i="24"/>
  <c r="AN476" i="24"/>
  <c r="AJ476" i="24"/>
  <c r="AQ476" i="24"/>
  <c r="AK476" i="24"/>
  <c r="AM476" i="24"/>
  <c r="BD476" i="24"/>
  <c r="AP476" i="24"/>
  <c r="AV476" i="24"/>
  <c r="BA476" i="24"/>
  <c r="AW476" i="24"/>
  <c r="AY476" i="24"/>
  <c r="AZ476" i="24"/>
  <c r="BE476" i="24"/>
  <c r="AS476" i="24"/>
  <c r="AT476" i="24"/>
  <c r="AL477" i="24"/>
  <c r="AO477" i="24"/>
  <c r="AI477" i="24"/>
  <c r="AX477" i="24"/>
  <c r="AH478" i="24"/>
  <c r="AR477" i="24"/>
  <c r="AU477" i="24"/>
  <c r="C416" i="26"/>
  <c r="D416" i="26"/>
  <c r="G416" i="26"/>
  <c r="F416" i="26"/>
  <c r="H416" i="26"/>
  <c r="A418" i="26"/>
  <c r="E417" i="26"/>
  <c r="B417" i="26"/>
  <c r="E298" i="25"/>
  <c r="B298" i="25"/>
  <c r="H298" i="25"/>
  <c r="A299" i="25"/>
  <c r="G297" i="25"/>
  <c r="J297" i="25"/>
  <c r="K297" i="25"/>
  <c r="D297" i="25"/>
  <c r="C297" i="25"/>
  <c r="F297" i="25"/>
  <c r="I297" i="25"/>
  <c r="T298" i="14"/>
  <c r="R298" i="14"/>
  <c r="P298" i="14"/>
  <c r="L298" i="14"/>
  <c r="M298" i="14"/>
  <c r="D298" i="14"/>
  <c r="O298" i="14"/>
  <c r="I298" i="14"/>
  <c r="F298" i="14"/>
  <c r="J298" i="14"/>
  <c r="C298" i="14"/>
  <c r="G298" i="14"/>
  <c r="S298" i="14"/>
  <c r="K299" i="14"/>
  <c r="N299" i="14"/>
  <c r="H299" i="14"/>
  <c r="Q299" i="14"/>
  <c r="E299" i="14"/>
  <c r="B299" i="14"/>
  <c r="A300" i="14"/>
  <c r="A360" i="34"/>
  <c r="E359" i="34"/>
  <c r="B359" i="34"/>
  <c r="F358" i="34"/>
  <c r="D358" i="34"/>
  <c r="C358" i="34"/>
  <c r="G358" i="34"/>
  <c r="G26" i="19"/>
  <c r="D27" i="19"/>
  <c r="C27" i="19"/>
  <c r="F27" i="19"/>
  <c r="B28" i="19"/>
  <c r="E28" i="19"/>
  <c r="A29" i="19"/>
  <c r="E295" i="3"/>
  <c r="A296" i="3"/>
  <c r="B295" i="3"/>
  <c r="H294" i="3"/>
  <c r="D294" i="3"/>
  <c r="C294" i="3"/>
  <c r="F294" i="3"/>
  <c r="G294" i="3"/>
  <c r="I288" i="2"/>
  <c r="K288" i="2"/>
  <c r="J288" i="2"/>
  <c r="C288" i="2"/>
  <c r="G288" i="2"/>
  <c r="D288" i="2"/>
  <c r="F288" i="2"/>
  <c r="H289" i="2"/>
  <c r="A290" i="2"/>
  <c r="B289" i="2"/>
  <c r="E289" i="2"/>
  <c r="I157" i="8"/>
  <c r="M157" i="8"/>
  <c r="C157" i="8"/>
  <c r="F157" i="8"/>
  <c r="D157" i="8"/>
  <c r="J157" i="8"/>
  <c r="G157" i="8"/>
  <c r="N157" i="8"/>
  <c r="L157" i="8"/>
  <c r="C157" i="5"/>
  <c r="D157" i="5"/>
  <c r="G157" i="5"/>
  <c r="F157" i="5"/>
  <c r="H157" i="5"/>
  <c r="E158" i="8"/>
  <c r="K158" i="8"/>
  <c r="B158" i="8"/>
  <c r="H158" i="8"/>
  <c r="A159" i="8"/>
  <c r="Q158" i="12"/>
  <c r="K158" i="12"/>
  <c r="E158" i="12"/>
  <c r="H158" i="12"/>
  <c r="A159" i="12"/>
  <c r="B158" i="12"/>
  <c r="N158" i="12"/>
  <c r="B158" i="10"/>
  <c r="E158" i="10"/>
  <c r="H158" i="10"/>
  <c r="K158" i="10"/>
  <c r="A159" i="10"/>
  <c r="I157" i="10"/>
  <c r="L157" i="10"/>
  <c r="D157" i="10"/>
  <c r="F157" i="10"/>
  <c r="C157" i="10"/>
  <c r="G157" i="10"/>
  <c r="J157" i="10"/>
  <c r="M157" i="10"/>
  <c r="N157" i="10"/>
  <c r="G156" i="9"/>
  <c r="H156" i="9"/>
  <c r="F156" i="9"/>
  <c r="C156" i="9"/>
  <c r="D156" i="9"/>
  <c r="A159" i="5"/>
  <c r="B158" i="5"/>
  <c r="E158" i="5"/>
  <c r="E157" i="9"/>
  <c r="A158" i="9"/>
  <c r="B157" i="9"/>
  <c r="T157" i="12"/>
  <c r="I157" i="12"/>
  <c r="O157" i="12"/>
  <c r="S157" i="12"/>
  <c r="M157" i="12"/>
  <c r="G157" i="12"/>
  <c r="J157" i="12"/>
  <c r="L157" i="12"/>
  <c r="D157" i="12"/>
  <c r="R157" i="12"/>
  <c r="P157" i="12"/>
  <c r="C157" i="12"/>
  <c r="F157" i="12"/>
  <c r="CR611" i="24" l="1"/>
  <c r="CV611" i="24" s="1"/>
  <c r="CS610" i="24"/>
  <c r="CX609" i="24"/>
  <c r="CT609" i="24"/>
  <c r="CU609" i="24"/>
  <c r="CW609" i="24"/>
  <c r="CY609" i="24"/>
  <c r="CC676" i="24"/>
  <c r="BZ676" i="24"/>
  <c r="BY677" i="24"/>
  <c r="CD675" i="24"/>
  <c r="CA675" i="24"/>
  <c r="CB675" i="24"/>
  <c r="CE675" i="24"/>
  <c r="CF675" i="24"/>
  <c r="AT477" i="24"/>
  <c r="AQ477" i="24"/>
  <c r="AY477" i="24"/>
  <c r="AP477" i="24"/>
  <c r="AN477" i="24"/>
  <c r="AV477" i="24"/>
  <c r="AK477" i="24"/>
  <c r="AW477" i="24"/>
  <c r="AZ477" i="24"/>
  <c r="BA477" i="24"/>
  <c r="AJ477" i="24"/>
  <c r="BD477" i="24"/>
  <c r="AM477" i="24"/>
  <c r="BE477" i="24"/>
  <c r="AS477" i="24"/>
  <c r="AU478" i="24"/>
  <c r="AH479" i="24"/>
  <c r="AL478" i="24"/>
  <c r="AI478" i="24"/>
  <c r="AR478" i="24"/>
  <c r="AX478" i="24"/>
  <c r="AO478" i="24"/>
  <c r="H299" i="25"/>
  <c r="E299" i="25"/>
  <c r="B299" i="25"/>
  <c r="A300" i="25"/>
  <c r="G298" i="25"/>
  <c r="I298" i="25"/>
  <c r="D298" i="25"/>
  <c r="J298" i="25"/>
  <c r="F298" i="25"/>
  <c r="C298" i="25"/>
  <c r="K298" i="25"/>
  <c r="A419" i="26"/>
  <c r="B418" i="26"/>
  <c r="E418" i="26"/>
  <c r="C417" i="26"/>
  <c r="D417" i="26"/>
  <c r="F417" i="26"/>
  <c r="G417" i="26"/>
  <c r="H417" i="26"/>
  <c r="T299" i="14"/>
  <c r="O299" i="14"/>
  <c r="C299" i="14"/>
  <c r="D299" i="14"/>
  <c r="F299" i="14"/>
  <c r="S299" i="14"/>
  <c r="R299" i="14"/>
  <c r="G299" i="14"/>
  <c r="J299" i="14"/>
  <c r="P299" i="14"/>
  <c r="L299" i="14"/>
  <c r="M299" i="14"/>
  <c r="I299" i="14"/>
  <c r="H300" i="14"/>
  <c r="E300" i="14"/>
  <c r="K300" i="14"/>
  <c r="A301" i="14"/>
  <c r="Q300" i="14"/>
  <c r="B300" i="14"/>
  <c r="N300" i="14"/>
  <c r="G359" i="34"/>
  <c r="F359" i="34"/>
  <c r="D359" i="34"/>
  <c r="C359" i="34"/>
  <c r="B360" i="34"/>
  <c r="E360" i="34"/>
  <c r="A361" i="34"/>
  <c r="G27" i="19"/>
  <c r="C28" i="19"/>
  <c r="F28" i="19"/>
  <c r="D28" i="19"/>
  <c r="B29" i="19"/>
  <c r="E29" i="19"/>
  <c r="A30" i="19"/>
  <c r="C295" i="3"/>
  <c r="H295" i="3"/>
  <c r="D295" i="3"/>
  <c r="E296" i="3"/>
  <c r="B296" i="3"/>
  <c r="A297" i="3"/>
  <c r="G295" i="3"/>
  <c r="F295" i="3"/>
  <c r="B290" i="2"/>
  <c r="A291" i="2"/>
  <c r="E290" i="2"/>
  <c r="H290" i="2"/>
  <c r="I289" i="2"/>
  <c r="C289" i="2"/>
  <c r="J289" i="2"/>
  <c r="G289" i="2"/>
  <c r="D289" i="2"/>
  <c r="F289" i="2"/>
  <c r="K289" i="2"/>
  <c r="G157" i="9"/>
  <c r="H157" i="9"/>
  <c r="F157" i="9"/>
  <c r="L158" i="8"/>
  <c r="M158" i="8"/>
  <c r="D158" i="8"/>
  <c r="J158" i="8"/>
  <c r="C158" i="8"/>
  <c r="N158" i="8"/>
  <c r="F158" i="8"/>
  <c r="G158" i="8"/>
  <c r="I158" i="8"/>
  <c r="H158" i="5"/>
  <c r="G158" i="5"/>
  <c r="F158" i="5"/>
  <c r="D157" i="9"/>
  <c r="C157" i="9"/>
  <c r="J158" i="10"/>
  <c r="G158" i="10"/>
  <c r="L158" i="10"/>
  <c r="D158" i="10"/>
  <c r="C158" i="10"/>
  <c r="F158" i="10"/>
  <c r="I158" i="10"/>
  <c r="M158" i="10"/>
  <c r="N158" i="10"/>
  <c r="B159" i="5"/>
  <c r="E159" i="5"/>
  <c r="A160" i="5"/>
  <c r="B158" i="9"/>
  <c r="A159" i="9"/>
  <c r="E158" i="9"/>
  <c r="T158" i="12"/>
  <c r="P158" i="12"/>
  <c r="O158" i="12"/>
  <c r="C158" i="12"/>
  <c r="R158" i="12"/>
  <c r="L158" i="12"/>
  <c r="G158" i="12"/>
  <c r="S158" i="12"/>
  <c r="M158" i="12"/>
  <c r="F158" i="12"/>
  <c r="J158" i="12"/>
  <c r="D158" i="12"/>
  <c r="I158" i="12"/>
  <c r="D158" i="5"/>
  <c r="C158" i="5"/>
  <c r="E159" i="10"/>
  <c r="H159" i="10"/>
  <c r="K159" i="10"/>
  <c r="B159" i="10"/>
  <c r="A160" i="10"/>
  <c r="H159" i="8"/>
  <c r="B159" i="8"/>
  <c r="A160" i="8"/>
  <c r="K159" i="8"/>
  <c r="E159" i="8"/>
  <c r="Q159" i="12"/>
  <c r="A160" i="12"/>
  <c r="K159" i="12"/>
  <c r="E159" i="12"/>
  <c r="N159" i="12"/>
  <c r="B159" i="12"/>
  <c r="H159" i="12"/>
  <c r="Q14" i="14"/>
  <c r="K14" i="14"/>
  <c r="H14" i="14"/>
  <c r="E14" i="14"/>
  <c r="CW610" i="24" l="1"/>
  <c r="CT610" i="24"/>
  <c r="CX610" i="24"/>
  <c r="CU610" i="24"/>
  <c r="CY610" i="24"/>
  <c r="CR612" i="24"/>
  <c r="CV612" i="24" s="1"/>
  <c r="CS611" i="24"/>
  <c r="BZ677" i="24"/>
  <c r="CC677" i="24"/>
  <c r="BY678" i="24"/>
  <c r="CD676" i="24"/>
  <c r="CE676" i="24"/>
  <c r="CA676" i="24"/>
  <c r="CB676" i="24"/>
  <c r="CF676" i="24"/>
  <c r="AR479" i="24"/>
  <c r="AU479" i="24"/>
  <c r="AL479" i="24"/>
  <c r="AO479" i="24"/>
  <c r="AI479" i="24"/>
  <c r="AX479" i="24"/>
  <c r="AH480" i="24"/>
  <c r="AP478" i="24"/>
  <c r="AN478" i="24"/>
  <c r="AK478" i="24"/>
  <c r="AM478" i="24"/>
  <c r="AQ478" i="24"/>
  <c r="AT478" i="24"/>
  <c r="AV478" i="24"/>
  <c r="AY478" i="24"/>
  <c r="BA478" i="24"/>
  <c r="AZ478" i="24"/>
  <c r="AS478" i="24"/>
  <c r="BD478" i="24"/>
  <c r="BE478" i="24"/>
  <c r="AW478" i="24"/>
  <c r="AJ478" i="24"/>
  <c r="H418" i="26"/>
  <c r="C418" i="26"/>
  <c r="F418" i="26"/>
  <c r="G418" i="26"/>
  <c r="D418" i="26"/>
  <c r="A420" i="26"/>
  <c r="B419" i="26"/>
  <c r="E419" i="26"/>
  <c r="E300" i="25"/>
  <c r="A301" i="25"/>
  <c r="H300" i="25"/>
  <c r="B300" i="25"/>
  <c r="C299" i="25"/>
  <c r="K299" i="25"/>
  <c r="J299" i="25"/>
  <c r="D299" i="25"/>
  <c r="I299" i="25"/>
  <c r="G299" i="25"/>
  <c r="F299" i="25"/>
  <c r="T300" i="14"/>
  <c r="J300" i="14"/>
  <c r="C300" i="14"/>
  <c r="P300" i="14"/>
  <c r="I300" i="14"/>
  <c r="R300" i="14"/>
  <c r="G300" i="14"/>
  <c r="O300" i="14"/>
  <c r="D300" i="14"/>
  <c r="S300" i="14"/>
  <c r="F300" i="14"/>
  <c r="L300" i="14"/>
  <c r="M300" i="14"/>
  <c r="B301" i="14"/>
  <c r="Q301" i="14"/>
  <c r="E301" i="14"/>
  <c r="H301" i="14"/>
  <c r="N301" i="14"/>
  <c r="K301" i="14"/>
  <c r="A302" i="14"/>
  <c r="G360" i="34"/>
  <c r="F360" i="34"/>
  <c r="C360" i="34"/>
  <c r="D360" i="34"/>
  <c r="A362" i="34"/>
  <c r="B361" i="34"/>
  <c r="E361" i="34"/>
  <c r="E30" i="19"/>
  <c r="A31" i="19"/>
  <c r="G28" i="19"/>
  <c r="C29" i="19"/>
  <c r="F29" i="19"/>
  <c r="D29" i="19"/>
  <c r="B30" i="19"/>
  <c r="G296" i="3"/>
  <c r="F296" i="3"/>
  <c r="E297" i="3"/>
  <c r="B297" i="3"/>
  <c r="A298" i="3"/>
  <c r="H296" i="3"/>
  <c r="D296" i="3"/>
  <c r="C296" i="3"/>
  <c r="B291" i="2"/>
  <c r="A292" i="2"/>
  <c r="E291" i="2"/>
  <c r="H291" i="2"/>
  <c r="F290" i="2"/>
  <c r="C290" i="2"/>
  <c r="K290" i="2"/>
  <c r="I290" i="2"/>
  <c r="J290" i="2"/>
  <c r="G290" i="2"/>
  <c r="D290" i="2"/>
  <c r="D158" i="9"/>
  <c r="C158" i="9"/>
  <c r="B160" i="12"/>
  <c r="N160" i="12"/>
  <c r="K160" i="12"/>
  <c r="H160" i="12"/>
  <c r="E160" i="12"/>
  <c r="A161" i="12"/>
  <c r="Q160" i="12"/>
  <c r="F159" i="5"/>
  <c r="H159" i="5"/>
  <c r="G159" i="5"/>
  <c r="E160" i="10"/>
  <c r="K160" i="10"/>
  <c r="H160" i="10"/>
  <c r="A161" i="10"/>
  <c r="B160" i="10"/>
  <c r="T159" i="12"/>
  <c r="O159" i="12"/>
  <c r="C159" i="12"/>
  <c r="P159" i="12"/>
  <c r="G159" i="12"/>
  <c r="S159" i="12"/>
  <c r="R159" i="12"/>
  <c r="J159" i="12"/>
  <c r="D159" i="12"/>
  <c r="F159" i="12"/>
  <c r="I159" i="12"/>
  <c r="L159" i="12"/>
  <c r="M159" i="12"/>
  <c r="I159" i="8"/>
  <c r="L159" i="8"/>
  <c r="D159" i="8"/>
  <c r="J159" i="8"/>
  <c r="G159" i="8"/>
  <c r="C159" i="8"/>
  <c r="N159" i="8"/>
  <c r="F159" i="8"/>
  <c r="M159" i="8"/>
  <c r="A160" i="9"/>
  <c r="B159" i="9"/>
  <c r="E159" i="9"/>
  <c r="D159" i="5"/>
  <c r="C159" i="5"/>
  <c r="E160" i="5"/>
  <c r="B160" i="5"/>
  <c r="A161" i="5"/>
  <c r="G159" i="10"/>
  <c r="I159" i="10"/>
  <c r="F159" i="10"/>
  <c r="N159" i="10"/>
  <c r="C159" i="10"/>
  <c r="J159" i="10"/>
  <c r="D159" i="10"/>
  <c r="L159" i="10"/>
  <c r="M159" i="10"/>
  <c r="H158" i="9"/>
  <c r="G158" i="9"/>
  <c r="F158" i="9"/>
  <c r="B160" i="8"/>
  <c r="K160" i="8"/>
  <c r="H160" i="8"/>
  <c r="E160" i="8"/>
  <c r="A161" i="8"/>
  <c r="G6" i="14"/>
  <c r="C6" i="14"/>
  <c r="G5" i="14"/>
  <c r="F5" i="14"/>
  <c r="E5" i="14"/>
  <c r="D5" i="14"/>
  <c r="C5" i="14"/>
  <c r="B5" i="14"/>
  <c r="CW611" i="24" l="1"/>
  <c r="CX611" i="24"/>
  <c r="CY611" i="24"/>
  <c r="CU611" i="24"/>
  <c r="CT611" i="24"/>
  <c r="CR613" i="24"/>
  <c r="CV613" i="24" s="1"/>
  <c r="CS612" i="24"/>
  <c r="CC678" i="24"/>
  <c r="BY679" i="24"/>
  <c r="BZ678" i="24"/>
  <c r="CB677" i="24"/>
  <c r="CA677" i="24"/>
  <c r="CD677" i="24"/>
  <c r="CE677" i="24"/>
  <c r="CF677" i="24"/>
  <c r="AJ479" i="24"/>
  <c r="AS479" i="24"/>
  <c r="AM479" i="24"/>
  <c r="BD479" i="24"/>
  <c r="AK479" i="24"/>
  <c r="AQ479" i="24"/>
  <c r="AY479" i="24"/>
  <c r="AP479" i="24"/>
  <c r="AW479" i="24"/>
  <c r="AZ479" i="24"/>
  <c r="AT479" i="24"/>
  <c r="AN479" i="24"/>
  <c r="AV479" i="24"/>
  <c r="BE479" i="24"/>
  <c r="BA479" i="24"/>
  <c r="AH481" i="24"/>
  <c r="AI480" i="24"/>
  <c r="AL480" i="24"/>
  <c r="AX480" i="24"/>
  <c r="AO480" i="24"/>
  <c r="AU480" i="24"/>
  <c r="AR480" i="24"/>
  <c r="J300" i="25"/>
  <c r="G300" i="25"/>
  <c r="K300" i="25"/>
  <c r="C300" i="25"/>
  <c r="I300" i="25"/>
  <c r="D300" i="25"/>
  <c r="F300" i="25"/>
  <c r="E301" i="25"/>
  <c r="A302" i="25"/>
  <c r="H301" i="25"/>
  <c r="B301" i="25"/>
  <c r="E420" i="26"/>
  <c r="B420" i="26"/>
  <c r="A421" i="26"/>
  <c r="C419" i="26"/>
  <c r="D419" i="26"/>
  <c r="H419" i="26"/>
  <c r="F419" i="26"/>
  <c r="G419" i="26"/>
  <c r="K302" i="14"/>
  <c r="N302" i="14"/>
  <c r="A303" i="14"/>
  <c r="Q302" i="14"/>
  <c r="H302" i="14"/>
  <c r="B302" i="14"/>
  <c r="E302" i="14"/>
  <c r="T301" i="14"/>
  <c r="M301" i="14"/>
  <c r="J301" i="14"/>
  <c r="R301" i="14"/>
  <c r="D301" i="14"/>
  <c r="P301" i="14"/>
  <c r="G301" i="14"/>
  <c r="F301" i="14"/>
  <c r="I301" i="14"/>
  <c r="C301" i="14"/>
  <c r="L301" i="14"/>
  <c r="O301" i="14"/>
  <c r="S301" i="14"/>
  <c r="G361" i="34"/>
  <c r="F361" i="34"/>
  <c r="C361" i="34"/>
  <c r="D361" i="34"/>
  <c r="E362" i="34"/>
  <c r="B362" i="34"/>
  <c r="A363" i="34"/>
  <c r="G29" i="19"/>
  <c r="B31" i="19"/>
  <c r="E31" i="19"/>
  <c r="A32" i="19"/>
  <c r="F30" i="19"/>
  <c r="C30" i="19"/>
  <c r="D30" i="19"/>
  <c r="C297" i="3"/>
  <c r="D297" i="3"/>
  <c r="H297" i="3"/>
  <c r="B298" i="3"/>
  <c r="E298" i="3"/>
  <c r="A299" i="3"/>
  <c r="G297" i="3"/>
  <c r="F297" i="3"/>
  <c r="B292" i="2"/>
  <c r="A293" i="2"/>
  <c r="H292" i="2"/>
  <c r="E292" i="2"/>
  <c r="J291" i="2"/>
  <c r="C291" i="2"/>
  <c r="G291" i="2"/>
  <c r="F291" i="2"/>
  <c r="K291" i="2"/>
  <c r="D291" i="2"/>
  <c r="I291" i="2"/>
  <c r="L160" i="10"/>
  <c r="N160" i="10"/>
  <c r="C160" i="10"/>
  <c r="F160" i="10"/>
  <c r="M160" i="10"/>
  <c r="J160" i="10"/>
  <c r="I160" i="10"/>
  <c r="D160" i="10"/>
  <c r="G160" i="10"/>
  <c r="K161" i="10"/>
  <c r="H161" i="10"/>
  <c r="A162" i="10"/>
  <c r="E161" i="10"/>
  <c r="B161" i="10"/>
  <c r="D160" i="5"/>
  <c r="C160" i="5"/>
  <c r="H159" i="9"/>
  <c r="F159" i="9"/>
  <c r="G159" i="9"/>
  <c r="K161" i="8"/>
  <c r="E161" i="8"/>
  <c r="A162" i="8"/>
  <c r="B161" i="8"/>
  <c r="H161" i="8"/>
  <c r="D159" i="9"/>
  <c r="C159" i="9"/>
  <c r="A161" i="9"/>
  <c r="E160" i="9"/>
  <c r="B160" i="9"/>
  <c r="A162" i="5"/>
  <c r="E161" i="5"/>
  <c r="B161" i="5"/>
  <c r="F160" i="5"/>
  <c r="H160" i="5"/>
  <c r="G160" i="5"/>
  <c r="B161" i="12"/>
  <c r="E161" i="12"/>
  <c r="A162" i="12"/>
  <c r="H161" i="12"/>
  <c r="K161" i="12"/>
  <c r="Q161" i="12"/>
  <c r="N161" i="12"/>
  <c r="T160" i="12"/>
  <c r="P160" i="12"/>
  <c r="L160" i="12"/>
  <c r="S160" i="12"/>
  <c r="M160" i="12"/>
  <c r="C160" i="12"/>
  <c r="I160" i="12"/>
  <c r="R160" i="12"/>
  <c r="J160" i="12"/>
  <c r="F160" i="12"/>
  <c r="O160" i="12"/>
  <c r="D160" i="12"/>
  <c r="G160" i="12"/>
  <c r="C160" i="8"/>
  <c r="I160" i="8"/>
  <c r="D160" i="8"/>
  <c r="J160" i="8"/>
  <c r="L160" i="8"/>
  <c r="F160" i="8"/>
  <c r="G160" i="8"/>
  <c r="M160" i="8"/>
  <c r="N160" i="8"/>
  <c r="CY612" i="24" l="1"/>
  <c r="CU612" i="24"/>
  <c r="CW612" i="24"/>
  <c r="CX612" i="24"/>
  <c r="CT612" i="24"/>
  <c r="CS613" i="24"/>
  <c r="CR614" i="24"/>
  <c r="CV614" i="24" s="1"/>
  <c r="CE678" i="24"/>
  <c r="CF678" i="24"/>
  <c r="CB678" i="24"/>
  <c r="CD678" i="24"/>
  <c r="CA678" i="24"/>
  <c r="BZ679" i="24"/>
  <c r="CC679" i="24"/>
  <c r="BY680" i="24"/>
  <c r="AO481" i="24"/>
  <c r="AH482" i="24"/>
  <c r="AI481" i="24"/>
  <c r="AX481" i="24"/>
  <c r="AR481" i="24"/>
  <c r="AL481" i="24"/>
  <c r="AU481" i="24"/>
  <c r="AP480" i="24"/>
  <c r="BE480" i="24"/>
  <c r="AJ480" i="24"/>
  <c r="AW480" i="24"/>
  <c r="AM480" i="24"/>
  <c r="AZ480" i="24"/>
  <c r="BA480" i="24"/>
  <c r="BD480" i="24"/>
  <c r="AN480" i="24"/>
  <c r="AV480" i="24"/>
  <c r="AQ480" i="24"/>
  <c r="AY480" i="24"/>
  <c r="AS480" i="24"/>
  <c r="AT480" i="24"/>
  <c r="AK480" i="24"/>
  <c r="H302" i="25"/>
  <c r="E302" i="25"/>
  <c r="A303" i="25"/>
  <c r="B302" i="25"/>
  <c r="C420" i="26"/>
  <c r="D420" i="26"/>
  <c r="F420" i="26"/>
  <c r="G420" i="26"/>
  <c r="H420" i="26"/>
  <c r="E421" i="26"/>
  <c r="B421" i="26"/>
  <c r="A422" i="26"/>
  <c r="F301" i="25"/>
  <c r="C301" i="25"/>
  <c r="G301" i="25"/>
  <c r="J301" i="25"/>
  <c r="K301" i="25"/>
  <c r="D301" i="25"/>
  <c r="I301" i="25"/>
  <c r="T302" i="14"/>
  <c r="O302" i="14"/>
  <c r="P302" i="14"/>
  <c r="L302" i="14"/>
  <c r="F302" i="14"/>
  <c r="I302" i="14"/>
  <c r="J302" i="14"/>
  <c r="R302" i="14"/>
  <c r="M302" i="14"/>
  <c r="D302" i="14"/>
  <c r="C302" i="14"/>
  <c r="S302" i="14"/>
  <c r="G302" i="14"/>
  <c r="A304" i="14"/>
  <c r="H303" i="14"/>
  <c r="K303" i="14"/>
  <c r="N303" i="14"/>
  <c r="E303" i="14"/>
  <c r="B303" i="14"/>
  <c r="Q303" i="14"/>
  <c r="D362" i="34"/>
  <c r="C362" i="34"/>
  <c r="F362" i="34"/>
  <c r="G362" i="34"/>
  <c r="E363" i="34"/>
  <c r="A364" i="34"/>
  <c r="B363" i="34"/>
  <c r="G30" i="19"/>
  <c r="E32" i="19"/>
  <c r="B32" i="19"/>
  <c r="A33" i="19"/>
  <c r="C31" i="19"/>
  <c r="G31" i="19" s="1"/>
  <c r="D31" i="19"/>
  <c r="F31" i="19"/>
  <c r="D298" i="3"/>
  <c r="C298" i="3"/>
  <c r="H298" i="3"/>
  <c r="G298" i="3"/>
  <c r="F298" i="3"/>
  <c r="B299" i="3"/>
  <c r="A300" i="3"/>
  <c r="E299" i="3"/>
  <c r="H293" i="2"/>
  <c r="B293" i="2"/>
  <c r="A294" i="2"/>
  <c r="E293" i="2"/>
  <c r="I292" i="2"/>
  <c r="D292" i="2"/>
  <c r="G292" i="2"/>
  <c r="C292" i="2"/>
  <c r="K292" i="2"/>
  <c r="J292" i="2"/>
  <c r="F292" i="2"/>
  <c r="B162" i="8"/>
  <c r="A163" i="8"/>
  <c r="E162" i="8"/>
  <c r="K162" i="8"/>
  <c r="H162" i="8"/>
  <c r="D161" i="5"/>
  <c r="C161" i="5"/>
  <c r="B162" i="5"/>
  <c r="E162" i="5"/>
  <c r="A163" i="5"/>
  <c r="B161" i="9"/>
  <c r="A162" i="9"/>
  <c r="E161" i="9"/>
  <c r="G161" i="8"/>
  <c r="L161" i="8"/>
  <c r="M161" i="8"/>
  <c r="D161" i="8"/>
  <c r="N161" i="8"/>
  <c r="I161" i="8"/>
  <c r="J161" i="8"/>
  <c r="F161" i="8"/>
  <c r="C161" i="8"/>
  <c r="C160" i="9"/>
  <c r="D160" i="9"/>
  <c r="G161" i="5"/>
  <c r="F161" i="5"/>
  <c r="H161" i="5"/>
  <c r="B162" i="12"/>
  <c r="E162" i="12"/>
  <c r="K162" i="12"/>
  <c r="H162" i="12"/>
  <c r="N162" i="12"/>
  <c r="Q162" i="12"/>
  <c r="A163" i="12"/>
  <c r="T161" i="12"/>
  <c r="L161" i="12"/>
  <c r="P161" i="12"/>
  <c r="O161" i="12"/>
  <c r="F161" i="12"/>
  <c r="S161" i="12"/>
  <c r="R161" i="12"/>
  <c r="M161" i="12"/>
  <c r="D161" i="12"/>
  <c r="J161" i="12"/>
  <c r="C161" i="12"/>
  <c r="I161" i="12"/>
  <c r="G161" i="12"/>
  <c r="H160" i="9"/>
  <c r="G160" i="9"/>
  <c r="F160" i="9"/>
  <c r="A163" i="10"/>
  <c r="B162" i="10"/>
  <c r="E162" i="10"/>
  <c r="H162" i="10"/>
  <c r="K162" i="10"/>
  <c r="N161" i="10"/>
  <c r="I161" i="10"/>
  <c r="C161" i="10"/>
  <c r="G161" i="10"/>
  <c r="D161" i="10"/>
  <c r="F161" i="10"/>
  <c r="J161" i="10"/>
  <c r="L161" i="10"/>
  <c r="M161" i="10"/>
  <c r="T15" i="14"/>
  <c r="T16" i="14"/>
  <c r="T17" i="14"/>
  <c r="K4" i="14"/>
  <c r="J4" i="14"/>
  <c r="CR615" i="24" l="1"/>
  <c r="CV615" i="24" s="1"/>
  <c r="CS614" i="24"/>
  <c r="CT613" i="24"/>
  <c r="CU613" i="24"/>
  <c r="CY613" i="24"/>
  <c r="CW613" i="24"/>
  <c r="CX613" i="24"/>
  <c r="BY681" i="24"/>
  <c r="BZ680" i="24"/>
  <c r="CC680" i="24"/>
  <c r="CD679" i="24"/>
  <c r="CE679" i="24"/>
  <c r="CF679" i="24"/>
  <c r="CA679" i="24"/>
  <c r="CB679" i="24"/>
  <c r="AM481" i="24"/>
  <c r="AV481" i="24"/>
  <c r="AW481" i="24"/>
  <c r="BA481" i="24"/>
  <c r="BD481" i="24"/>
  <c r="AS481" i="24"/>
  <c r="AT481" i="24"/>
  <c r="BE481" i="24"/>
  <c r="AN481" i="24"/>
  <c r="AZ481" i="24"/>
  <c r="AY481" i="24"/>
  <c r="AQ481" i="24"/>
  <c r="AP481" i="24"/>
  <c r="AJ481" i="24"/>
  <c r="AK481" i="24"/>
  <c r="AH483" i="24"/>
  <c r="AI482" i="24"/>
  <c r="AL482" i="24"/>
  <c r="AX482" i="24"/>
  <c r="AR482" i="24"/>
  <c r="AO482" i="24"/>
  <c r="AU482" i="24"/>
  <c r="A423" i="26"/>
  <c r="E422" i="26"/>
  <c r="B422" i="26"/>
  <c r="D421" i="26"/>
  <c r="H421" i="26"/>
  <c r="G421" i="26"/>
  <c r="F421" i="26"/>
  <c r="C421" i="26"/>
  <c r="G302" i="25"/>
  <c r="I302" i="25"/>
  <c r="K302" i="25"/>
  <c r="C302" i="25"/>
  <c r="J302" i="25"/>
  <c r="D302" i="25"/>
  <c r="F302" i="25"/>
  <c r="E303" i="25"/>
  <c r="H303" i="25"/>
  <c r="A304" i="25"/>
  <c r="B303" i="25"/>
  <c r="T303" i="14"/>
  <c r="C303" i="14"/>
  <c r="F303" i="14"/>
  <c r="J303" i="14"/>
  <c r="L303" i="14"/>
  <c r="I303" i="14"/>
  <c r="R303" i="14"/>
  <c r="M303" i="14"/>
  <c r="G303" i="14"/>
  <c r="D303" i="14"/>
  <c r="O303" i="14"/>
  <c r="P303" i="14"/>
  <c r="S303" i="14"/>
  <c r="Q304" i="14"/>
  <c r="K304" i="14"/>
  <c r="A305" i="14"/>
  <c r="E304" i="14"/>
  <c r="H304" i="14"/>
  <c r="B304" i="14"/>
  <c r="N304" i="14"/>
  <c r="A365" i="34"/>
  <c r="B364" i="34"/>
  <c r="E364" i="34"/>
  <c r="G363" i="34"/>
  <c r="D363" i="34"/>
  <c r="F363" i="34"/>
  <c r="C363" i="34"/>
  <c r="B33" i="19"/>
  <c r="E33" i="19"/>
  <c r="A34" i="19"/>
  <c r="F32" i="19"/>
  <c r="C32" i="19"/>
  <c r="D32" i="19"/>
  <c r="G32" i="19"/>
  <c r="E300" i="3"/>
  <c r="A301" i="3"/>
  <c r="B300" i="3"/>
  <c r="G299" i="3"/>
  <c r="F299" i="3"/>
  <c r="H299" i="3"/>
  <c r="D299" i="3"/>
  <c r="C299" i="3"/>
  <c r="H294" i="2"/>
  <c r="B294" i="2"/>
  <c r="E294" i="2"/>
  <c r="A295" i="2"/>
  <c r="J293" i="2"/>
  <c r="K293" i="2"/>
  <c r="F293" i="2"/>
  <c r="D293" i="2"/>
  <c r="I293" i="2"/>
  <c r="C293" i="2"/>
  <c r="G293" i="2"/>
  <c r="T162" i="12"/>
  <c r="P162" i="12"/>
  <c r="S162" i="12"/>
  <c r="M162" i="12"/>
  <c r="O162" i="12"/>
  <c r="R162" i="12"/>
  <c r="D162" i="12"/>
  <c r="L162" i="12"/>
  <c r="J162" i="12"/>
  <c r="C162" i="12"/>
  <c r="I162" i="12"/>
  <c r="G162" i="12"/>
  <c r="F162" i="12"/>
  <c r="H163" i="10"/>
  <c r="A164" i="10"/>
  <c r="B163" i="10"/>
  <c r="E163" i="10"/>
  <c r="K163" i="10"/>
  <c r="N162" i="10"/>
  <c r="C162" i="10"/>
  <c r="D162" i="10"/>
  <c r="F162" i="10"/>
  <c r="G162" i="10"/>
  <c r="I162" i="10"/>
  <c r="J162" i="10"/>
  <c r="L162" i="10"/>
  <c r="M162" i="10"/>
  <c r="D161" i="9"/>
  <c r="C161" i="9"/>
  <c r="E163" i="5"/>
  <c r="A164" i="5"/>
  <c r="B163" i="5"/>
  <c r="H162" i="5"/>
  <c r="F162" i="5"/>
  <c r="G162" i="5"/>
  <c r="C162" i="5"/>
  <c r="D162" i="5"/>
  <c r="G161" i="9"/>
  <c r="H161" i="9"/>
  <c r="F161" i="9"/>
  <c r="E162" i="9"/>
  <c r="A163" i="9"/>
  <c r="B162" i="9"/>
  <c r="Q163" i="12"/>
  <c r="A164" i="12"/>
  <c r="N163" i="12"/>
  <c r="K163" i="12"/>
  <c r="B163" i="12"/>
  <c r="E163" i="12"/>
  <c r="H163" i="12"/>
  <c r="E163" i="8"/>
  <c r="H163" i="8"/>
  <c r="K163" i="8"/>
  <c r="A164" i="8"/>
  <c r="B163" i="8"/>
  <c r="L162" i="8"/>
  <c r="N162" i="8"/>
  <c r="M162" i="8"/>
  <c r="D162" i="8"/>
  <c r="C162" i="8"/>
  <c r="G162" i="8"/>
  <c r="F162" i="8"/>
  <c r="J162" i="8"/>
  <c r="I162" i="8"/>
  <c r="T27" i="14"/>
  <c r="T23" i="14"/>
  <c r="T19" i="14"/>
  <c r="T18" i="14"/>
  <c r="T21" i="14"/>
  <c r="T24" i="14"/>
  <c r="T22" i="14"/>
  <c r="T20" i="14"/>
  <c r="T25" i="14"/>
  <c r="T26" i="14"/>
  <c r="CT614" i="24" l="1"/>
  <c r="CX614" i="24"/>
  <c r="CY614" i="24"/>
  <c r="CW614" i="24"/>
  <c r="CU614" i="24"/>
  <c r="CR616" i="24"/>
  <c r="CV616" i="24" s="1"/>
  <c r="CS615" i="24"/>
  <c r="CE680" i="24"/>
  <c r="CF680" i="24"/>
  <c r="CA680" i="24"/>
  <c r="CB680" i="24"/>
  <c r="CD680" i="24"/>
  <c r="CC681" i="24"/>
  <c r="BZ681" i="24"/>
  <c r="BY682" i="24"/>
  <c r="AX483" i="24"/>
  <c r="AI483" i="24"/>
  <c r="AO483" i="24"/>
  <c r="AU483" i="24"/>
  <c r="AH484" i="24"/>
  <c r="AR483" i="24"/>
  <c r="AL483" i="24"/>
  <c r="AP482" i="24"/>
  <c r="AS482" i="24"/>
  <c r="AQ482" i="24"/>
  <c r="AT482" i="24"/>
  <c r="AY482" i="24"/>
  <c r="AJ482" i="24"/>
  <c r="AZ482" i="24"/>
  <c r="AW482" i="24"/>
  <c r="BD482" i="24"/>
  <c r="AV482" i="24"/>
  <c r="BA482" i="24"/>
  <c r="BE482" i="24"/>
  <c r="AM482" i="24"/>
  <c r="AN482" i="24"/>
  <c r="AK482" i="24"/>
  <c r="K303" i="25"/>
  <c r="F303" i="25"/>
  <c r="I303" i="25"/>
  <c r="D303" i="25"/>
  <c r="J303" i="25"/>
  <c r="C303" i="25"/>
  <c r="G303" i="25"/>
  <c r="A305" i="25"/>
  <c r="H304" i="25"/>
  <c r="E304" i="25"/>
  <c r="B304" i="25"/>
  <c r="F422" i="26"/>
  <c r="G422" i="26"/>
  <c r="C422" i="26"/>
  <c r="H422" i="26"/>
  <c r="D422" i="26"/>
  <c r="B423" i="26"/>
  <c r="A424" i="26"/>
  <c r="E423" i="26"/>
  <c r="T304" i="14"/>
  <c r="O304" i="14"/>
  <c r="C304" i="14"/>
  <c r="M304" i="14"/>
  <c r="P304" i="14"/>
  <c r="D304" i="14"/>
  <c r="R304" i="14"/>
  <c r="F304" i="14"/>
  <c r="G304" i="14"/>
  <c r="I304" i="14"/>
  <c r="L304" i="14"/>
  <c r="J304" i="14"/>
  <c r="S304" i="14"/>
  <c r="N305" i="14"/>
  <c r="H305" i="14"/>
  <c r="A306" i="14"/>
  <c r="B305" i="14"/>
  <c r="K305" i="14"/>
  <c r="Q305" i="14"/>
  <c r="E305" i="14"/>
  <c r="C364" i="34"/>
  <c r="F364" i="34"/>
  <c r="G364" i="34"/>
  <c r="D364" i="34"/>
  <c r="A366" i="34"/>
  <c r="B365" i="34"/>
  <c r="E365" i="34"/>
  <c r="B34" i="19"/>
  <c r="E34" i="19"/>
  <c r="A35" i="19"/>
  <c r="D33" i="19"/>
  <c r="C33" i="19"/>
  <c r="F33" i="19"/>
  <c r="G33" i="19"/>
  <c r="C300" i="3"/>
  <c r="D300" i="3"/>
  <c r="H300" i="3"/>
  <c r="A302" i="3"/>
  <c r="E301" i="3"/>
  <c r="B301" i="3"/>
  <c r="F300" i="3"/>
  <c r="G300" i="3"/>
  <c r="A296" i="2"/>
  <c r="B295" i="2"/>
  <c r="E295" i="2"/>
  <c r="H295" i="2"/>
  <c r="F294" i="2"/>
  <c r="C294" i="2"/>
  <c r="K294" i="2"/>
  <c r="G294" i="2"/>
  <c r="D294" i="2"/>
  <c r="J294" i="2"/>
  <c r="I294" i="2"/>
  <c r="L163" i="10"/>
  <c r="N163" i="10"/>
  <c r="I163" i="10"/>
  <c r="J163" i="10"/>
  <c r="F163" i="10"/>
  <c r="C163" i="10"/>
  <c r="D163" i="10"/>
  <c r="G163" i="10"/>
  <c r="M163" i="10"/>
  <c r="B164" i="10"/>
  <c r="H164" i="10"/>
  <c r="K164" i="10"/>
  <c r="E164" i="10"/>
  <c r="A165" i="10"/>
  <c r="E164" i="8"/>
  <c r="B164" i="8"/>
  <c r="H164" i="8"/>
  <c r="K164" i="8"/>
  <c r="A165" i="8"/>
  <c r="E164" i="5"/>
  <c r="A165" i="5"/>
  <c r="B164" i="5"/>
  <c r="F163" i="5"/>
  <c r="G163" i="5"/>
  <c r="H163" i="5"/>
  <c r="C162" i="9"/>
  <c r="D162" i="9"/>
  <c r="D163" i="5"/>
  <c r="C163" i="5"/>
  <c r="B164" i="12"/>
  <c r="Q164" i="12"/>
  <c r="E164" i="12"/>
  <c r="H164" i="12"/>
  <c r="N164" i="12"/>
  <c r="K164" i="12"/>
  <c r="A165" i="12"/>
  <c r="J163" i="8"/>
  <c r="I163" i="8"/>
  <c r="C163" i="8"/>
  <c r="F163" i="8"/>
  <c r="N163" i="8"/>
  <c r="G163" i="8"/>
  <c r="L163" i="8"/>
  <c r="D163" i="8"/>
  <c r="M163" i="8"/>
  <c r="T163" i="12"/>
  <c r="F163" i="12"/>
  <c r="G163" i="12"/>
  <c r="R163" i="12"/>
  <c r="D163" i="12"/>
  <c r="S163" i="12"/>
  <c r="I163" i="12"/>
  <c r="L163" i="12"/>
  <c r="M163" i="12"/>
  <c r="O163" i="12"/>
  <c r="P163" i="12"/>
  <c r="C163" i="12"/>
  <c r="J163" i="12"/>
  <c r="B163" i="9"/>
  <c r="E163" i="9"/>
  <c r="A164" i="9"/>
  <c r="H162" i="9"/>
  <c r="F162" i="9"/>
  <c r="G162" i="9"/>
  <c r="T28" i="14"/>
  <c r="CW615" i="24" l="1"/>
  <c r="CX615" i="24"/>
  <c r="CY615" i="24"/>
  <c r="CT615" i="24"/>
  <c r="CU615" i="24"/>
  <c r="CS616" i="24"/>
  <c r="CR617" i="24"/>
  <c r="CV617" i="24" s="1"/>
  <c r="CC682" i="24"/>
  <c r="BY683" i="24"/>
  <c r="BZ682" i="24"/>
  <c r="CA681" i="24"/>
  <c r="CB681" i="24"/>
  <c r="CF681" i="24"/>
  <c r="CD681" i="24"/>
  <c r="CE681" i="24"/>
  <c r="AR484" i="24"/>
  <c r="AI484" i="24"/>
  <c r="AO484" i="24"/>
  <c r="AL484" i="24"/>
  <c r="AX484" i="24"/>
  <c r="AH485" i="24"/>
  <c r="AU484" i="24"/>
  <c r="AY483" i="24"/>
  <c r="AZ483" i="24"/>
  <c r="AM483" i="24"/>
  <c r="BA483" i="24"/>
  <c r="AN483" i="24"/>
  <c r="BD483" i="24"/>
  <c r="BE483" i="24"/>
  <c r="AK483" i="24"/>
  <c r="AS483" i="24"/>
  <c r="AT483" i="24"/>
  <c r="AV483" i="24"/>
  <c r="AJ483" i="24"/>
  <c r="AQ483" i="24"/>
  <c r="AW483" i="24"/>
  <c r="AP483" i="24"/>
  <c r="G423" i="26"/>
  <c r="H423" i="26"/>
  <c r="F423" i="26"/>
  <c r="C423" i="26"/>
  <c r="D423" i="26"/>
  <c r="E424" i="26"/>
  <c r="B424" i="26"/>
  <c r="A425" i="26"/>
  <c r="D304" i="25"/>
  <c r="G304" i="25"/>
  <c r="K304" i="25"/>
  <c r="F304" i="25"/>
  <c r="J304" i="25"/>
  <c r="I304" i="25"/>
  <c r="C304" i="25"/>
  <c r="A306" i="25"/>
  <c r="H305" i="25"/>
  <c r="B305" i="25"/>
  <c r="E305" i="25"/>
  <c r="T305" i="14"/>
  <c r="D305" i="14"/>
  <c r="G305" i="14"/>
  <c r="S305" i="14"/>
  <c r="I305" i="14"/>
  <c r="F305" i="14"/>
  <c r="P305" i="14"/>
  <c r="L305" i="14"/>
  <c r="M305" i="14"/>
  <c r="J305" i="14"/>
  <c r="R305" i="14"/>
  <c r="C305" i="14"/>
  <c r="O305" i="14"/>
  <c r="Q306" i="14"/>
  <c r="H306" i="14"/>
  <c r="N306" i="14"/>
  <c r="B306" i="14"/>
  <c r="A307" i="14"/>
  <c r="K306" i="14"/>
  <c r="E306" i="14"/>
  <c r="C365" i="34"/>
  <c r="G365" i="34"/>
  <c r="F365" i="34"/>
  <c r="D365" i="34"/>
  <c r="B366" i="34"/>
  <c r="A367" i="34"/>
  <c r="E366" i="34"/>
  <c r="E35" i="19"/>
  <c r="B35" i="19"/>
  <c r="A36" i="19"/>
  <c r="C34" i="19"/>
  <c r="D34" i="19"/>
  <c r="F34" i="19"/>
  <c r="G34" i="19"/>
  <c r="E302" i="3"/>
  <c r="B302" i="3"/>
  <c r="A303" i="3"/>
  <c r="C301" i="3"/>
  <c r="H301" i="3"/>
  <c r="D301" i="3"/>
  <c r="F301" i="3"/>
  <c r="G301" i="3"/>
  <c r="K295" i="2"/>
  <c r="D295" i="2"/>
  <c r="G295" i="2"/>
  <c r="I295" i="2"/>
  <c r="J295" i="2"/>
  <c r="C295" i="2"/>
  <c r="F295" i="2"/>
  <c r="H296" i="2"/>
  <c r="B296" i="2"/>
  <c r="A297" i="2"/>
  <c r="E296" i="2"/>
  <c r="D164" i="5"/>
  <c r="C164" i="5"/>
  <c r="B165" i="5"/>
  <c r="E165" i="5"/>
  <c r="A166" i="5"/>
  <c r="B164" i="9"/>
  <c r="A165" i="9"/>
  <c r="E164" i="9"/>
  <c r="K165" i="8"/>
  <c r="A166" i="8"/>
  <c r="B165" i="8"/>
  <c r="E165" i="8"/>
  <c r="H165" i="8"/>
  <c r="D164" i="10"/>
  <c r="M164" i="10"/>
  <c r="F164" i="10"/>
  <c r="G164" i="10"/>
  <c r="C164" i="10"/>
  <c r="I164" i="10"/>
  <c r="J164" i="10"/>
  <c r="L164" i="10"/>
  <c r="N164" i="10"/>
  <c r="T164" i="12"/>
  <c r="O164" i="12"/>
  <c r="P164" i="12"/>
  <c r="G164" i="12"/>
  <c r="S164" i="12"/>
  <c r="I164" i="12"/>
  <c r="M164" i="12"/>
  <c r="J164" i="12"/>
  <c r="C164" i="12"/>
  <c r="F164" i="12"/>
  <c r="R164" i="12"/>
  <c r="D164" i="12"/>
  <c r="L164" i="12"/>
  <c r="K165" i="10"/>
  <c r="B165" i="10"/>
  <c r="E165" i="10"/>
  <c r="A166" i="10"/>
  <c r="H165" i="10"/>
  <c r="Q165" i="12"/>
  <c r="A166" i="12"/>
  <c r="E165" i="12"/>
  <c r="N165" i="12"/>
  <c r="K165" i="12"/>
  <c r="H165" i="12"/>
  <c r="B165" i="12"/>
  <c r="C163" i="9"/>
  <c r="D163" i="9"/>
  <c r="D164" i="8"/>
  <c r="F164" i="8"/>
  <c r="M164" i="8"/>
  <c r="C164" i="8"/>
  <c r="N164" i="8"/>
  <c r="J164" i="8"/>
  <c r="L164" i="8"/>
  <c r="G164" i="8"/>
  <c r="I164" i="8"/>
  <c r="H163" i="9"/>
  <c r="F163" i="9"/>
  <c r="G163" i="9"/>
  <c r="F164" i="5"/>
  <c r="H164" i="5"/>
  <c r="G164" i="5"/>
  <c r="CS617" i="24" l="1"/>
  <c r="CR618" i="24"/>
  <c r="CV618" i="24" s="1"/>
  <c r="CW616" i="24"/>
  <c r="CT616" i="24"/>
  <c r="CU616" i="24"/>
  <c r="CX616" i="24"/>
  <c r="CY616" i="24"/>
  <c r="CE682" i="24"/>
  <c r="CF682" i="24"/>
  <c r="CB682" i="24"/>
  <c r="CD682" i="24"/>
  <c r="CA682" i="24"/>
  <c r="CC683" i="24"/>
  <c r="BZ683" i="24"/>
  <c r="BY684" i="24"/>
  <c r="AU485" i="24"/>
  <c r="AX485" i="24"/>
  <c r="AR485" i="24"/>
  <c r="AI485" i="24"/>
  <c r="AL485" i="24"/>
  <c r="AO485" i="24"/>
  <c r="AH486" i="24"/>
  <c r="BA484" i="24"/>
  <c r="BD484" i="24"/>
  <c r="BE484" i="24"/>
  <c r="AP484" i="24"/>
  <c r="AJ484" i="24"/>
  <c r="AQ484" i="24"/>
  <c r="AN484" i="24"/>
  <c r="AW484" i="24"/>
  <c r="AY484" i="24"/>
  <c r="AK484" i="24"/>
  <c r="AM484" i="24"/>
  <c r="AZ484" i="24"/>
  <c r="AS484" i="24"/>
  <c r="AV484" i="24"/>
  <c r="AT484" i="24"/>
  <c r="E425" i="26"/>
  <c r="B425" i="26"/>
  <c r="A426" i="26"/>
  <c r="E306" i="25"/>
  <c r="H306" i="25"/>
  <c r="B306" i="25"/>
  <c r="A307" i="25"/>
  <c r="C305" i="25"/>
  <c r="I305" i="25"/>
  <c r="F305" i="25"/>
  <c r="D305" i="25"/>
  <c r="J305" i="25"/>
  <c r="K305" i="25"/>
  <c r="G305" i="25"/>
  <c r="C424" i="26"/>
  <c r="D424" i="26"/>
  <c r="F424" i="26"/>
  <c r="G424" i="26"/>
  <c r="H424" i="26"/>
  <c r="T306" i="14"/>
  <c r="C306" i="14"/>
  <c r="I306" i="14"/>
  <c r="O306" i="14"/>
  <c r="F306" i="14"/>
  <c r="R306" i="14"/>
  <c r="L306" i="14"/>
  <c r="M306" i="14"/>
  <c r="J306" i="14"/>
  <c r="D306" i="14"/>
  <c r="G306" i="14"/>
  <c r="S306" i="14"/>
  <c r="P306" i="14"/>
  <c r="E307" i="14"/>
  <c r="K307" i="14"/>
  <c r="Q307" i="14"/>
  <c r="N307" i="14"/>
  <c r="B307" i="14"/>
  <c r="H307" i="14"/>
  <c r="A308" i="14"/>
  <c r="E367" i="34"/>
  <c r="A368" i="34"/>
  <c r="B367" i="34"/>
  <c r="D366" i="34"/>
  <c r="C366" i="34"/>
  <c r="G366" i="34"/>
  <c r="F366" i="34"/>
  <c r="A37" i="19"/>
  <c r="B36" i="19"/>
  <c r="E36" i="19"/>
  <c r="F35" i="19"/>
  <c r="G35" i="19"/>
  <c r="C35" i="19"/>
  <c r="D35" i="19"/>
  <c r="E303" i="3"/>
  <c r="B303" i="3"/>
  <c r="A304" i="3"/>
  <c r="H302" i="3"/>
  <c r="D302" i="3"/>
  <c r="C302" i="3"/>
  <c r="G302" i="3"/>
  <c r="F302" i="3"/>
  <c r="J296" i="2"/>
  <c r="K296" i="2"/>
  <c r="C296" i="2"/>
  <c r="I296" i="2"/>
  <c r="D296" i="2"/>
  <c r="G296" i="2"/>
  <c r="F296" i="2"/>
  <c r="B297" i="2"/>
  <c r="E297" i="2"/>
  <c r="A298" i="2"/>
  <c r="H297" i="2"/>
  <c r="I165" i="8"/>
  <c r="M165" i="8"/>
  <c r="F165" i="8"/>
  <c r="J165" i="8"/>
  <c r="D165" i="8"/>
  <c r="N165" i="8"/>
  <c r="G165" i="8"/>
  <c r="L165" i="8"/>
  <c r="C165" i="8"/>
  <c r="E166" i="12"/>
  <c r="N166" i="12"/>
  <c r="B166" i="12"/>
  <c r="Q166" i="12"/>
  <c r="K166" i="12"/>
  <c r="A167" i="12"/>
  <c r="H166" i="12"/>
  <c r="E166" i="8"/>
  <c r="H166" i="8"/>
  <c r="A167" i="8"/>
  <c r="K166" i="8"/>
  <c r="B166" i="8"/>
  <c r="B165" i="9"/>
  <c r="E165" i="9"/>
  <c r="A166" i="9"/>
  <c r="F164" i="9"/>
  <c r="H164" i="9"/>
  <c r="G164" i="9"/>
  <c r="C164" i="9"/>
  <c r="D164" i="9"/>
  <c r="B166" i="5"/>
  <c r="A167" i="5"/>
  <c r="E166" i="5"/>
  <c r="T165" i="12"/>
  <c r="O165" i="12"/>
  <c r="M165" i="12"/>
  <c r="S165" i="12"/>
  <c r="R165" i="12"/>
  <c r="L165" i="12"/>
  <c r="G165" i="12"/>
  <c r="P165" i="12"/>
  <c r="J165" i="12"/>
  <c r="F165" i="12"/>
  <c r="D165" i="12"/>
  <c r="I165" i="12"/>
  <c r="C165" i="12"/>
  <c r="A167" i="10"/>
  <c r="H166" i="10"/>
  <c r="K166" i="10"/>
  <c r="E166" i="10"/>
  <c r="B166" i="10"/>
  <c r="I165" i="10"/>
  <c r="C165" i="10"/>
  <c r="L165" i="10"/>
  <c r="J165" i="10"/>
  <c r="D165" i="10"/>
  <c r="F165" i="10"/>
  <c r="G165" i="10"/>
  <c r="N165" i="10"/>
  <c r="M165" i="10"/>
  <c r="G165" i="5"/>
  <c r="H165" i="5"/>
  <c r="F165" i="5"/>
  <c r="D165" i="5"/>
  <c r="C165" i="5"/>
  <c r="D5" i="17"/>
  <c r="C5" i="17"/>
  <c r="B5" i="17"/>
  <c r="CS618" i="24" l="1"/>
  <c r="CR619" i="24"/>
  <c r="CV619" i="24" s="1"/>
  <c r="CU617" i="24"/>
  <c r="CW617" i="24"/>
  <c r="CX617" i="24"/>
  <c r="CY617" i="24"/>
  <c r="CT617" i="24"/>
  <c r="BY685" i="24"/>
  <c r="BZ684" i="24"/>
  <c r="CC684" i="24"/>
  <c r="CA683" i="24"/>
  <c r="CF683" i="24"/>
  <c r="CB683" i="24"/>
  <c r="CD683" i="24"/>
  <c r="CE683" i="24"/>
  <c r="AZ485" i="24"/>
  <c r="BA485" i="24"/>
  <c r="AQ485" i="24"/>
  <c r="AS485" i="24"/>
  <c r="AT485" i="24"/>
  <c r="AN485" i="24"/>
  <c r="AJ485" i="24"/>
  <c r="AK485" i="24"/>
  <c r="AM485" i="24"/>
  <c r="AP485" i="24"/>
  <c r="AV485" i="24"/>
  <c r="BD485" i="24"/>
  <c r="AY485" i="24"/>
  <c r="BE485" i="24"/>
  <c r="AW485" i="24"/>
  <c r="AR486" i="24"/>
  <c r="AH487" i="24"/>
  <c r="AI486" i="24"/>
  <c r="AL486" i="24"/>
  <c r="AO486" i="24"/>
  <c r="AU486" i="24"/>
  <c r="AX486" i="24"/>
  <c r="F306" i="25"/>
  <c r="J306" i="25"/>
  <c r="C306" i="25"/>
  <c r="D306" i="25"/>
  <c r="G306" i="25"/>
  <c r="K306" i="25"/>
  <c r="I306" i="25"/>
  <c r="A427" i="26"/>
  <c r="B426" i="26"/>
  <c r="E426" i="26"/>
  <c r="D425" i="26"/>
  <c r="H425" i="26"/>
  <c r="C425" i="26"/>
  <c r="F425" i="26"/>
  <c r="G425" i="26"/>
  <c r="B307" i="25"/>
  <c r="H307" i="25"/>
  <c r="E307" i="25"/>
  <c r="A308" i="25"/>
  <c r="K308" i="14"/>
  <c r="H308" i="14"/>
  <c r="B308" i="14"/>
  <c r="E308" i="14"/>
  <c r="A309" i="14"/>
  <c r="Q308" i="14"/>
  <c r="N308" i="14"/>
  <c r="T307" i="14"/>
  <c r="P307" i="14"/>
  <c r="J307" i="14"/>
  <c r="M307" i="14"/>
  <c r="I307" i="14"/>
  <c r="D307" i="14"/>
  <c r="L307" i="14"/>
  <c r="R307" i="14"/>
  <c r="C307" i="14"/>
  <c r="G307" i="14"/>
  <c r="S307" i="14"/>
  <c r="O307" i="14"/>
  <c r="F307" i="14"/>
  <c r="D367" i="34"/>
  <c r="C367" i="34"/>
  <c r="G367" i="34"/>
  <c r="F367" i="34"/>
  <c r="E368" i="34"/>
  <c r="B368" i="34"/>
  <c r="A369" i="34"/>
  <c r="F36" i="19"/>
  <c r="G36" i="19"/>
  <c r="C36" i="19"/>
  <c r="D36" i="19"/>
  <c r="B37" i="19"/>
  <c r="E37" i="19"/>
  <c r="A38" i="19"/>
  <c r="B304" i="3"/>
  <c r="A305" i="3"/>
  <c r="E304" i="3"/>
  <c r="D303" i="3"/>
  <c r="H303" i="3"/>
  <c r="C303" i="3"/>
  <c r="G303" i="3"/>
  <c r="F303" i="3"/>
  <c r="D297" i="2"/>
  <c r="F297" i="2"/>
  <c r="J297" i="2"/>
  <c r="C297" i="2"/>
  <c r="K297" i="2"/>
  <c r="G297" i="2"/>
  <c r="I297" i="2"/>
  <c r="B298" i="2"/>
  <c r="E298" i="2"/>
  <c r="A299" i="2"/>
  <c r="H298" i="2"/>
  <c r="F165" i="9"/>
  <c r="H165" i="9"/>
  <c r="G165" i="9"/>
  <c r="D165" i="9"/>
  <c r="C165" i="9"/>
  <c r="G166" i="8"/>
  <c r="I166" i="8"/>
  <c r="M166" i="8"/>
  <c r="N166" i="8"/>
  <c r="C166" i="8"/>
  <c r="J166" i="8"/>
  <c r="D166" i="8"/>
  <c r="F166" i="8"/>
  <c r="L166" i="8"/>
  <c r="C166" i="10"/>
  <c r="I166" i="10"/>
  <c r="M166" i="10"/>
  <c r="N166" i="10"/>
  <c r="F166" i="10"/>
  <c r="D166" i="10"/>
  <c r="G166" i="10"/>
  <c r="L166" i="10"/>
  <c r="J166" i="10"/>
  <c r="B167" i="12"/>
  <c r="E167" i="12"/>
  <c r="H167" i="12"/>
  <c r="K167" i="12"/>
  <c r="Q167" i="12"/>
  <c r="N167" i="12"/>
  <c r="A168" i="12"/>
  <c r="A168" i="10"/>
  <c r="H167" i="10"/>
  <c r="K167" i="10"/>
  <c r="B167" i="10"/>
  <c r="E167" i="10"/>
  <c r="G166" i="5"/>
  <c r="H166" i="5"/>
  <c r="F166" i="5"/>
  <c r="E167" i="5"/>
  <c r="B167" i="5"/>
  <c r="A168" i="5"/>
  <c r="D166" i="5"/>
  <c r="C166" i="5"/>
  <c r="A167" i="9"/>
  <c r="E166" i="9"/>
  <c r="B166" i="9"/>
  <c r="A168" i="8"/>
  <c r="H167" i="8"/>
  <c r="E167" i="8"/>
  <c r="B167" i="8"/>
  <c r="K167" i="8"/>
  <c r="T166" i="12"/>
  <c r="O166" i="12"/>
  <c r="R166" i="12"/>
  <c r="P166" i="12"/>
  <c r="C166" i="12"/>
  <c r="S166" i="12"/>
  <c r="L166" i="12"/>
  <c r="G166" i="12"/>
  <c r="J166" i="12"/>
  <c r="D166" i="12"/>
  <c r="F166" i="12"/>
  <c r="I166" i="12"/>
  <c r="M166" i="12"/>
  <c r="H14" i="17"/>
  <c r="E14" i="17"/>
  <c r="CR620" i="24" l="1"/>
  <c r="CV620" i="24" s="1"/>
  <c r="CS619" i="24"/>
  <c r="CT618" i="24"/>
  <c r="CU618" i="24"/>
  <c r="CW618" i="24"/>
  <c r="CX618" i="24"/>
  <c r="CY618" i="24"/>
  <c r="CF684" i="24"/>
  <c r="CE684" i="24"/>
  <c r="CD684" i="24"/>
  <c r="CA684" i="24"/>
  <c r="CB684" i="24"/>
  <c r="BZ685" i="24"/>
  <c r="BY686" i="24"/>
  <c r="CC685" i="24"/>
  <c r="AW486" i="24"/>
  <c r="AM486" i="24"/>
  <c r="AN486" i="24"/>
  <c r="AY486" i="24"/>
  <c r="AZ486" i="24"/>
  <c r="AP486" i="24"/>
  <c r="AQ486" i="24"/>
  <c r="AS486" i="24"/>
  <c r="AT486" i="24"/>
  <c r="BA486" i="24"/>
  <c r="BD486" i="24"/>
  <c r="BE486" i="24"/>
  <c r="AV486" i="24"/>
  <c r="AJ486" i="24"/>
  <c r="AK486" i="24"/>
  <c r="AO487" i="24"/>
  <c r="AR487" i="24"/>
  <c r="AU487" i="24"/>
  <c r="AX487" i="24"/>
  <c r="AI487" i="24"/>
  <c r="AL487" i="24"/>
  <c r="AH488" i="24"/>
  <c r="D426" i="26"/>
  <c r="H426" i="26"/>
  <c r="F426" i="26"/>
  <c r="C426" i="26"/>
  <c r="G426" i="26"/>
  <c r="H308" i="25"/>
  <c r="B308" i="25"/>
  <c r="E308" i="25"/>
  <c r="A309" i="25"/>
  <c r="I307" i="25"/>
  <c r="D307" i="25"/>
  <c r="G307" i="25"/>
  <c r="K307" i="25"/>
  <c r="C307" i="25"/>
  <c r="J307" i="25"/>
  <c r="F307" i="25"/>
  <c r="A428" i="26"/>
  <c r="E427" i="26"/>
  <c r="B427" i="26"/>
  <c r="Q309" i="14"/>
  <c r="H309" i="14"/>
  <c r="N309" i="14"/>
  <c r="A310" i="14"/>
  <c r="B309" i="14"/>
  <c r="K309" i="14"/>
  <c r="E309" i="14"/>
  <c r="T308" i="14"/>
  <c r="D308" i="14"/>
  <c r="J308" i="14"/>
  <c r="S308" i="14"/>
  <c r="M308" i="14"/>
  <c r="O308" i="14"/>
  <c r="F308" i="14"/>
  <c r="I308" i="14"/>
  <c r="P308" i="14"/>
  <c r="R308" i="14"/>
  <c r="C308" i="14"/>
  <c r="G308" i="14"/>
  <c r="L308" i="14"/>
  <c r="G31" i="17"/>
  <c r="G32" i="17"/>
  <c r="F31" i="17"/>
  <c r="F32" i="17"/>
  <c r="G33" i="17"/>
  <c r="F33" i="17"/>
  <c r="G34" i="17"/>
  <c r="G35" i="17"/>
  <c r="F34" i="17"/>
  <c r="F35" i="17"/>
  <c r="G36" i="17"/>
  <c r="F36" i="17"/>
  <c r="G37" i="17"/>
  <c r="F37" i="17"/>
  <c r="J31" i="17"/>
  <c r="I31" i="17"/>
  <c r="J32" i="17"/>
  <c r="J33" i="17"/>
  <c r="I32" i="17"/>
  <c r="I33" i="17"/>
  <c r="J34" i="17"/>
  <c r="I34" i="17"/>
  <c r="J35" i="17"/>
  <c r="I35" i="17"/>
  <c r="J36" i="17"/>
  <c r="I36" i="17"/>
  <c r="J37" i="17"/>
  <c r="I37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G368" i="34"/>
  <c r="C368" i="34"/>
  <c r="F368" i="34"/>
  <c r="D368" i="34"/>
  <c r="A370" i="34"/>
  <c r="E369" i="34"/>
  <c r="B369" i="34"/>
  <c r="E38" i="19"/>
  <c r="A39" i="19"/>
  <c r="B38" i="19"/>
  <c r="C37" i="19"/>
  <c r="D37" i="19"/>
  <c r="F37" i="19"/>
  <c r="G37" i="19"/>
  <c r="F304" i="3"/>
  <c r="G304" i="3"/>
  <c r="B305" i="3"/>
  <c r="E305" i="3"/>
  <c r="A306" i="3"/>
  <c r="H304" i="3"/>
  <c r="C304" i="3"/>
  <c r="D304" i="3"/>
  <c r="E299" i="2"/>
  <c r="A300" i="2"/>
  <c r="B299" i="2"/>
  <c r="H299" i="2"/>
  <c r="J298" i="2"/>
  <c r="K298" i="2"/>
  <c r="I298" i="2"/>
  <c r="D298" i="2"/>
  <c r="G298" i="2"/>
  <c r="C298" i="2"/>
  <c r="F298" i="2"/>
  <c r="C166" i="9"/>
  <c r="D166" i="9"/>
  <c r="E168" i="5"/>
  <c r="A169" i="5"/>
  <c r="B168" i="5"/>
  <c r="K168" i="8"/>
  <c r="E168" i="8"/>
  <c r="B168" i="8"/>
  <c r="H168" i="8"/>
  <c r="A169" i="8"/>
  <c r="G167" i="5"/>
  <c r="F167" i="5"/>
  <c r="H167" i="5"/>
  <c r="K168" i="10"/>
  <c r="H168" i="10"/>
  <c r="E168" i="10"/>
  <c r="A169" i="10"/>
  <c r="B168" i="10"/>
  <c r="M167" i="8"/>
  <c r="N167" i="8"/>
  <c r="F167" i="8"/>
  <c r="I167" i="8"/>
  <c r="J167" i="8"/>
  <c r="C167" i="8"/>
  <c r="D167" i="8"/>
  <c r="G167" i="8"/>
  <c r="L167" i="8"/>
  <c r="E168" i="12"/>
  <c r="B168" i="12"/>
  <c r="A169" i="12"/>
  <c r="H168" i="12"/>
  <c r="K168" i="12"/>
  <c r="Q168" i="12"/>
  <c r="N168" i="12"/>
  <c r="D167" i="5"/>
  <c r="C167" i="5"/>
  <c r="L167" i="10"/>
  <c r="M167" i="10"/>
  <c r="C167" i="10"/>
  <c r="D167" i="10"/>
  <c r="F167" i="10"/>
  <c r="G167" i="10"/>
  <c r="N167" i="10"/>
  <c r="I167" i="10"/>
  <c r="J167" i="10"/>
  <c r="T167" i="12"/>
  <c r="M167" i="12"/>
  <c r="F167" i="12"/>
  <c r="J167" i="12"/>
  <c r="O167" i="12"/>
  <c r="S167" i="12"/>
  <c r="I167" i="12"/>
  <c r="R167" i="12"/>
  <c r="G167" i="12"/>
  <c r="P167" i="12"/>
  <c r="L167" i="12"/>
  <c r="C167" i="12"/>
  <c r="D167" i="12"/>
  <c r="B167" i="9"/>
  <c r="A168" i="9"/>
  <c r="E167" i="9"/>
  <c r="G166" i="9"/>
  <c r="H166" i="9"/>
  <c r="F166" i="9"/>
  <c r="CW619" i="24" l="1"/>
  <c r="CX619" i="24"/>
  <c r="CY619" i="24"/>
  <c r="CU619" i="24"/>
  <c r="CT619" i="24"/>
  <c r="CS620" i="24"/>
  <c r="CR621" i="24"/>
  <c r="CV621" i="24" s="1"/>
  <c r="CC686" i="24"/>
  <c r="BZ686" i="24"/>
  <c r="BY687" i="24"/>
  <c r="CA685" i="24"/>
  <c r="CB685" i="24"/>
  <c r="CF685" i="24"/>
  <c r="CD685" i="24"/>
  <c r="CE685" i="24"/>
  <c r="AX488" i="24"/>
  <c r="AH489" i="24"/>
  <c r="AL488" i="24"/>
  <c r="AR488" i="24"/>
  <c r="AO488" i="24"/>
  <c r="AI488" i="24"/>
  <c r="AU488" i="24"/>
  <c r="AP487" i="24"/>
  <c r="AV487" i="24"/>
  <c r="BD487" i="24"/>
  <c r="AW487" i="24"/>
  <c r="AK487" i="24"/>
  <c r="BA487" i="24"/>
  <c r="AJ487" i="24"/>
  <c r="AS487" i="24"/>
  <c r="AT487" i="24"/>
  <c r="AY487" i="24"/>
  <c r="BE487" i="24"/>
  <c r="AM487" i="24"/>
  <c r="AZ487" i="24"/>
  <c r="AQ487" i="24"/>
  <c r="AN487" i="24"/>
  <c r="A310" i="25"/>
  <c r="E309" i="25"/>
  <c r="H309" i="25"/>
  <c r="B309" i="25"/>
  <c r="I308" i="25"/>
  <c r="G308" i="25"/>
  <c r="K308" i="25"/>
  <c r="J308" i="25"/>
  <c r="C308" i="25"/>
  <c r="D308" i="25"/>
  <c r="F308" i="25"/>
  <c r="C427" i="26"/>
  <c r="H427" i="26"/>
  <c r="D427" i="26"/>
  <c r="F427" i="26"/>
  <c r="G427" i="26"/>
  <c r="B428" i="26"/>
  <c r="E428" i="26"/>
  <c r="A429" i="26"/>
  <c r="T309" i="14"/>
  <c r="D309" i="14"/>
  <c r="L309" i="14"/>
  <c r="C309" i="14"/>
  <c r="S309" i="14"/>
  <c r="M309" i="14"/>
  <c r="G309" i="14"/>
  <c r="P309" i="14"/>
  <c r="R309" i="14"/>
  <c r="O309" i="14"/>
  <c r="I309" i="14"/>
  <c r="J309" i="14"/>
  <c r="F309" i="14"/>
  <c r="H310" i="14"/>
  <c r="B310" i="14"/>
  <c r="N310" i="14"/>
  <c r="A311" i="14"/>
  <c r="E310" i="14"/>
  <c r="Q310" i="14"/>
  <c r="K310" i="14"/>
  <c r="K20" i="17"/>
  <c r="K25" i="17"/>
  <c r="K21" i="17"/>
  <c r="K26" i="17"/>
  <c r="K30" i="17"/>
  <c r="K23" i="17"/>
  <c r="K29" i="17"/>
  <c r="K19" i="17"/>
  <c r="K24" i="17"/>
  <c r="K22" i="17"/>
  <c r="K15" i="17"/>
  <c r="K27" i="17"/>
  <c r="K16" i="17"/>
  <c r="K37" i="17"/>
  <c r="K33" i="17"/>
  <c r="K36" i="17"/>
  <c r="K32" i="17"/>
  <c r="K35" i="17"/>
  <c r="K31" i="17"/>
  <c r="K18" i="17"/>
  <c r="K17" i="17"/>
  <c r="K34" i="17"/>
  <c r="K28" i="17"/>
  <c r="A371" i="34"/>
  <c r="B370" i="34"/>
  <c r="E370" i="34"/>
  <c r="F369" i="34"/>
  <c r="G369" i="34"/>
  <c r="D369" i="34"/>
  <c r="C369" i="34"/>
  <c r="F38" i="19"/>
  <c r="G38" i="19"/>
  <c r="C38" i="19"/>
  <c r="D38" i="19"/>
  <c r="B39" i="19"/>
  <c r="E39" i="19"/>
  <c r="A40" i="19"/>
  <c r="G305" i="3"/>
  <c r="F305" i="3"/>
  <c r="C305" i="3"/>
  <c r="D305" i="3"/>
  <c r="H305" i="3"/>
  <c r="E306" i="3"/>
  <c r="B306" i="3"/>
  <c r="A307" i="3"/>
  <c r="J299" i="2"/>
  <c r="K299" i="2"/>
  <c r="G299" i="2"/>
  <c r="F299" i="2"/>
  <c r="D299" i="2"/>
  <c r="C299" i="2"/>
  <c r="I299" i="2"/>
  <c r="A301" i="2"/>
  <c r="H300" i="2"/>
  <c r="E300" i="2"/>
  <c r="B300" i="2"/>
  <c r="D167" i="9"/>
  <c r="C167" i="9"/>
  <c r="T168" i="12"/>
  <c r="C168" i="12"/>
  <c r="O168" i="12"/>
  <c r="D168" i="12"/>
  <c r="P168" i="12"/>
  <c r="R168" i="12"/>
  <c r="M168" i="12"/>
  <c r="S168" i="12"/>
  <c r="G168" i="12"/>
  <c r="L168" i="12"/>
  <c r="F168" i="12"/>
  <c r="I168" i="12"/>
  <c r="J168" i="12"/>
  <c r="A169" i="9"/>
  <c r="B168" i="9"/>
  <c r="E168" i="9"/>
  <c r="N168" i="10"/>
  <c r="L168" i="10"/>
  <c r="C168" i="10"/>
  <c r="D168" i="10"/>
  <c r="M168" i="10"/>
  <c r="G168" i="10"/>
  <c r="J168" i="10"/>
  <c r="F168" i="10"/>
  <c r="I168" i="10"/>
  <c r="K169" i="10"/>
  <c r="H169" i="10"/>
  <c r="B169" i="10"/>
  <c r="E169" i="10"/>
  <c r="A170" i="10"/>
  <c r="K169" i="8"/>
  <c r="A170" i="8"/>
  <c r="E169" i="8"/>
  <c r="H169" i="8"/>
  <c r="B169" i="8"/>
  <c r="B169" i="12"/>
  <c r="H169" i="12"/>
  <c r="A170" i="12"/>
  <c r="E169" i="12"/>
  <c r="Q169" i="12"/>
  <c r="K169" i="12"/>
  <c r="N169" i="12"/>
  <c r="C168" i="5"/>
  <c r="D168" i="5"/>
  <c r="B169" i="5"/>
  <c r="E169" i="5"/>
  <c r="A170" i="5"/>
  <c r="H168" i="5"/>
  <c r="F168" i="5"/>
  <c r="G168" i="5"/>
  <c r="G167" i="9"/>
  <c r="H167" i="9"/>
  <c r="F167" i="9"/>
  <c r="M168" i="8"/>
  <c r="F168" i="8"/>
  <c r="I168" i="8"/>
  <c r="L168" i="8"/>
  <c r="N168" i="8"/>
  <c r="G168" i="8"/>
  <c r="C168" i="8"/>
  <c r="D168" i="8"/>
  <c r="J168" i="8"/>
  <c r="E11" i="29" a="1"/>
  <c r="CR622" i="24" l="1"/>
  <c r="CV622" i="24" s="1"/>
  <c r="CS621" i="24"/>
  <c r="CT620" i="24"/>
  <c r="CW620" i="24"/>
  <c r="CU620" i="24"/>
  <c r="CX620" i="24"/>
  <c r="CY620" i="24"/>
  <c r="BZ687" i="24"/>
  <c r="BY688" i="24"/>
  <c r="CC687" i="24"/>
  <c r="CE686" i="24"/>
  <c r="CA686" i="24"/>
  <c r="CF686" i="24"/>
  <c r="CB686" i="24"/>
  <c r="CD686" i="24"/>
  <c r="AQ488" i="24"/>
  <c r="AS488" i="24"/>
  <c r="AT488" i="24"/>
  <c r="AV488" i="24"/>
  <c r="AY488" i="24"/>
  <c r="AJ488" i="24"/>
  <c r="AK488" i="24"/>
  <c r="AW488" i="24"/>
  <c r="BA488" i="24"/>
  <c r="AM488" i="24"/>
  <c r="AZ488" i="24"/>
  <c r="BD488" i="24"/>
  <c r="BE488" i="24"/>
  <c r="AN488" i="24"/>
  <c r="AP488" i="24"/>
  <c r="AU489" i="24"/>
  <c r="AO489" i="24"/>
  <c r="AI489" i="24"/>
  <c r="AR489" i="24"/>
  <c r="AX489" i="24"/>
  <c r="AH490" i="24"/>
  <c r="AL489" i="24"/>
  <c r="C428" i="26"/>
  <c r="D428" i="26"/>
  <c r="H428" i="26"/>
  <c r="G428" i="26"/>
  <c r="F428" i="26"/>
  <c r="B429" i="26"/>
  <c r="E429" i="26"/>
  <c r="A430" i="26"/>
  <c r="C309" i="25"/>
  <c r="K309" i="25"/>
  <c r="F309" i="25"/>
  <c r="J309" i="25"/>
  <c r="D309" i="25"/>
  <c r="G309" i="25"/>
  <c r="I309" i="25"/>
  <c r="B310" i="25"/>
  <c r="H310" i="25"/>
  <c r="E310" i="25"/>
  <c r="A311" i="25"/>
  <c r="T310" i="14"/>
  <c r="G310" i="14"/>
  <c r="I310" i="14"/>
  <c r="F310" i="14"/>
  <c r="O310" i="14"/>
  <c r="P310" i="14"/>
  <c r="R310" i="14"/>
  <c r="C310" i="14"/>
  <c r="D310" i="14"/>
  <c r="L310" i="14"/>
  <c r="M310" i="14"/>
  <c r="S310" i="14"/>
  <c r="J310" i="14"/>
  <c r="N311" i="14"/>
  <c r="Q311" i="14"/>
  <c r="A312" i="14"/>
  <c r="H311" i="14"/>
  <c r="E311" i="14"/>
  <c r="K311" i="14"/>
  <c r="B311" i="14"/>
  <c r="C370" i="34"/>
  <c r="D370" i="34"/>
  <c r="G370" i="34"/>
  <c r="F370" i="34"/>
  <c r="B371" i="34"/>
  <c r="E371" i="34"/>
  <c r="A372" i="34"/>
  <c r="B40" i="19"/>
  <c r="A41" i="19"/>
  <c r="E40" i="19"/>
  <c r="C39" i="19"/>
  <c r="D39" i="19"/>
  <c r="F39" i="19"/>
  <c r="G39" i="19"/>
  <c r="D306" i="3"/>
  <c r="C306" i="3"/>
  <c r="H306" i="3"/>
  <c r="B307" i="3"/>
  <c r="E307" i="3"/>
  <c r="A308" i="3"/>
  <c r="G306" i="3"/>
  <c r="F306" i="3"/>
  <c r="H301" i="2"/>
  <c r="B301" i="2"/>
  <c r="A302" i="2"/>
  <c r="E301" i="2"/>
  <c r="G300" i="2"/>
  <c r="D300" i="2"/>
  <c r="K300" i="2"/>
  <c r="C300" i="2"/>
  <c r="I300" i="2"/>
  <c r="J300" i="2"/>
  <c r="F300" i="2"/>
  <c r="F169" i="10"/>
  <c r="G169" i="10"/>
  <c r="J169" i="10"/>
  <c r="D169" i="10"/>
  <c r="L169" i="10"/>
  <c r="I169" i="10"/>
  <c r="M169" i="10"/>
  <c r="C169" i="10"/>
  <c r="N169" i="10"/>
  <c r="G168" i="9"/>
  <c r="H168" i="9"/>
  <c r="F168" i="9"/>
  <c r="B170" i="5"/>
  <c r="E170" i="5"/>
  <c r="A171" i="5"/>
  <c r="D168" i="9"/>
  <c r="C168" i="9"/>
  <c r="E169" i="9"/>
  <c r="A170" i="9"/>
  <c r="B169" i="9"/>
  <c r="K170" i="10"/>
  <c r="A171" i="10"/>
  <c r="H170" i="10"/>
  <c r="E170" i="10"/>
  <c r="B170" i="10"/>
  <c r="F169" i="5"/>
  <c r="H169" i="5"/>
  <c r="G169" i="5"/>
  <c r="T169" i="12"/>
  <c r="L169" i="12"/>
  <c r="O169" i="12"/>
  <c r="P169" i="12"/>
  <c r="D169" i="12"/>
  <c r="R169" i="12"/>
  <c r="I169" i="12"/>
  <c r="J169" i="12"/>
  <c r="C169" i="12"/>
  <c r="S169" i="12"/>
  <c r="G169" i="12"/>
  <c r="M169" i="12"/>
  <c r="F169" i="12"/>
  <c r="D169" i="5"/>
  <c r="C169" i="5"/>
  <c r="A171" i="12"/>
  <c r="B170" i="12"/>
  <c r="E170" i="12"/>
  <c r="N170" i="12"/>
  <c r="K170" i="12"/>
  <c r="Q170" i="12"/>
  <c r="H170" i="12"/>
  <c r="M169" i="8"/>
  <c r="N169" i="8"/>
  <c r="I169" i="8"/>
  <c r="J169" i="8"/>
  <c r="L169" i="8"/>
  <c r="D169" i="8"/>
  <c r="F169" i="8"/>
  <c r="G169" i="8"/>
  <c r="C169" i="8"/>
  <c r="A171" i="8"/>
  <c r="E170" i="8"/>
  <c r="H170" i="8"/>
  <c r="B170" i="8"/>
  <c r="K170" i="8"/>
  <c r="E11" i="29"/>
  <c r="CY621" i="24" l="1"/>
  <c r="CW621" i="24"/>
  <c r="CT621" i="24"/>
  <c r="CU621" i="24"/>
  <c r="CX621" i="24"/>
  <c r="CS622" i="24"/>
  <c r="CR623" i="24"/>
  <c r="CV623" i="24" s="1"/>
  <c r="BZ688" i="24"/>
  <c r="BY689" i="24"/>
  <c r="CC688" i="24"/>
  <c r="CA687" i="24"/>
  <c r="CB687" i="24"/>
  <c r="CE687" i="24"/>
  <c r="CF687" i="24"/>
  <c r="CD687" i="24"/>
  <c r="AO490" i="24"/>
  <c r="AR490" i="24"/>
  <c r="AI490" i="24"/>
  <c r="AL490" i="24"/>
  <c r="AU490" i="24"/>
  <c r="AX490" i="24"/>
  <c r="AH491" i="24"/>
  <c r="AW489" i="24"/>
  <c r="AY489" i="24"/>
  <c r="AT489" i="24"/>
  <c r="AJ489" i="24"/>
  <c r="AM489" i="24"/>
  <c r="AV489" i="24"/>
  <c r="AK489" i="24"/>
  <c r="BA489" i="24"/>
  <c r="AS489" i="24"/>
  <c r="BD489" i="24"/>
  <c r="AN489" i="24"/>
  <c r="BE489" i="24"/>
  <c r="AZ489" i="24"/>
  <c r="AP489" i="24"/>
  <c r="AQ489" i="24"/>
  <c r="A312" i="25"/>
  <c r="B311" i="25"/>
  <c r="E311" i="25"/>
  <c r="H311" i="25"/>
  <c r="C429" i="26"/>
  <c r="F429" i="26"/>
  <c r="D429" i="26"/>
  <c r="H429" i="26"/>
  <c r="G429" i="26"/>
  <c r="D310" i="25"/>
  <c r="F310" i="25"/>
  <c r="I310" i="25"/>
  <c r="J310" i="25"/>
  <c r="C310" i="25"/>
  <c r="G310" i="25"/>
  <c r="K310" i="25"/>
  <c r="A431" i="26"/>
  <c r="E430" i="26"/>
  <c r="B430" i="26"/>
  <c r="T311" i="14"/>
  <c r="P311" i="14"/>
  <c r="O311" i="14"/>
  <c r="D311" i="14"/>
  <c r="C311" i="14"/>
  <c r="M311" i="14"/>
  <c r="I311" i="14"/>
  <c r="S311" i="14"/>
  <c r="G311" i="14"/>
  <c r="J311" i="14"/>
  <c r="F311" i="14"/>
  <c r="R311" i="14"/>
  <c r="L311" i="14"/>
  <c r="H312" i="14"/>
  <c r="B312" i="14"/>
  <c r="Q312" i="14"/>
  <c r="N312" i="14"/>
  <c r="E312" i="14"/>
  <c r="A313" i="14"/>
  <c r="K312" i="14"/>
  <c r="D371" i="34"/>
  <c r="F371" i="34"/>
  <c r="C371" i="34"/>
  <c r="G371" i="34"/>
  <c r="A373" i="34"/>
  <c r="E372" i="34"/>
  <c r="B372" i="34"/>
  <c r="B41" i="19"/>
  <c r="E41" i="19"/>
  <c r="A42" i="19"/>
  <c r="C40" i="19"/>
  <c r="D40" i="19"/>
  <c r="G40" i="19"/>
  <c r="F40" i="19"/>
  <c r="A309" i="3"/>
  <c r="E308" i="3"/>
  <c r="B308" i="3"/>
  <c r="G307" i="3"/>
  <c r="F307" i="3"/>
  <c r="H307" i="3"/>
  <c r="D307" i="3"/>
  <c r="C307" i="3"/>
  <c r="I301" i="2"/>
  <c r="G301" i="2"/>
  <c r="D301" i="2"/>
  <c r="K301" i="2"/>
  <c r="J301" i="2"/>
  <c r="F301" i="2"/>
  <c r="C301" i="2"/>
  <c r="E302" i="2"/>
  <c r="A303" i="2"/>
  <c r="H302" i="2"/>
  <c r="B302" i="2"/>
  <c r="E171" i="8"/>
  <c r="B171" i="8"/>
  <c r="A172" i="8"/>
  <c r="H171" i="8"/>
  <c r="K171" i="8"/>
  <c r="E171" i="10"/>
  <c r="A172" i="10"/>
  <c r="B171" i="10"/>
  <c r="H171" i="10"/>
  <c r="K171" i="10"/>
  <c r="D169" i="9"/>
  <c r="C169" i="9"/>
  <c r="A171" i="9"/>
  <c r="B170" i="9"/>
  <c r="E170" i="9"/>
  <c r="C170" i="5"/>
  <c r="D170" i="5"/>
  <c r="A172" i="12"/>
  <c r="Q171" i="12"/>
  <c r="N171" i="12"/>
  <c r="H171" i="12"/>
  <c r="K171" i="12"/>
  <c r="B171" i="12"/>
  <c r="E171" i="12"/>
  <c r="L170" i="8"/>
  <c r="D170" i="8"/>
  <c r="M170" i="8"/>
  <c r="F170" i="8"/>
  <c r="C170" i="8"/>
  <c r="N170" i="8"/>
  <c r="I170" i="8"/>
  <c r="J170" i="8"/>
  <c r="G170" i="8"/>
  <c r="G169" i="9"/>
  <c r="H169" i="9"/>
  <c r="F169" i="9"/>
  <c r="B171" i="5"/>
  <c r="A172" i="5"/>
  <c r="E171" i="5"/>
  <c r="M170" i="10"/>
  <c r="I170" i="10"/>
  <c r="C170" i="10"/>
  <c r="L170" i="10"/>
  <c r="J170" i="10"/>
  <c r="N170" i="10"/>
  <c r="D170" i="10"/>
  <c r="F170" i="10"/>
  <c r="G170" i="10"/>
  <c r="T170" i="12"/>
  <c r="D170" i="12"/>
  <c r="S170" i="12"/>
  <c r="O170" i="12"/>
  <c r="G170" i="12"/>
  <c r="I170" i="12"/>
  <c r="F170" i="12"/>
  <c r="J170" i="12"/>
  <c r="C170" i="12"/>
  <c r="L170" i="12"/>
  <c r="P170" i="12"/>
  <c r="R170" i="12"/>
  <c r="M170" i="12"/>
  <c r="G170" i="5"/>
  <c r="F170" i="5"/>
  <c r="H170" i="5"/>
  <c r="E5" i="10"/>
  <c r="D5" i="10"/>
  <c r="C5" i="10"/>
  <c r="B5" i="10"/>
  <c r="CR624" i="24" l="1"/>
  <c r="CV624" i="24" s="1"/>
  <c r="CS623" i="24"/>
  <c r="CT622" i="24"/>
  <c r="CW622" i="24"/>
  <c r="CU622" i="24"/>
  <c r="CY622" i="24"/>
  <c r="CX622" i="24"/>
  <c r="CC689" i="24"/>
  <c r="BZ689" i="24"/>
  <c r="BY690" i="24"/>
  <c r="CA688" i="24"/>
  <c r="CF688" i="24"/>
  <c r="CB688" i="24"/>
  <c r="CD688" i="24"/>
  <c r="CE688" i="24"/>
  <c r="AH492" i="24"/>
  <c r="AU491" i="24"/>
  <c r="AR491" i="24"/>
  <c r="AI491" i="24"/>
  <c r="AX491" i="24"/>
  <c r="AL491" i="24"/>
  <c r="AO491" i="24"/>
  <c r="AT490" i="24"/>
  <c r="AV490" i="24"/>
  <c r="AK490" i="24"/>
  <c r="AN490" i="24"/>
  <c r="AJ490" i="24"/>
  <c r="AM490" i="24"/>
  <c r="AP490" i="24"/>
  <c r="AW490" i="24"/>
  <c r="AY490" i="24"/>
  <c r="BD490" i="24"/>
  <c r="AZ490" i="24"/>
  <c r="BA490" i="24"/>
  <c r="BE490" i="24"/>
  <c r="AQ490" i="24"/>
  <c r="AS490" i="24"/>
  <c r="G430" i="26"/>
  <c r="F430" i="26"/>
  <c r="H430" i="26"/>
  <c r="C430" i="26"/>
  <c r="D430" i="26"/>
  <c r="A432" i="26"/>
  <c r="B431" i="26"/>
  <c r="E431" i="26"/>
  <c r="K311" i="25"/>
  <c r="D311" i="25"/>
  <c r="C311" i="25"/>
  <c r="G311" i="25"/>
  <c r="I311" i="25"/>
  <c r="J311" i="25"/>
  <c r="F311" i="25"/>
  <c r="B312" i="25"/>
  <c r="E312" i="25"/>
  <c r="H312" i="25"/>
  <c r="A313" i="25"/>
  <c r="K313" i="14"/>
  <c r="Q313" i="14"/>
  <c r="H313" i="14"/>
  <c r="B313" i="14"/>
  <c r="A314" i="14"/>
  <c r="E313" i="14"/>
  <c r="N313" i="14"/>
  <c r="T312" i="14"/>
  <c r="R312" i="14"/>
  <c r="M312" i="14"/>
  <c r="C312" i="14"/>
  <c r="D312" i="14"/>
  <c r="O312" i="14"/>
  <c r="F312" i="14"/>
  <c r="P312" i="14"/>
  <c r="G312" i="14"/>
  <c r="L312" i="14"/>
  <c r="I312" i="14"/>
  <c r="S312" i="14"/>
  <c r="J312" i="14"/>
  <c r="A374" i="34"/>
  <c r="B373" i="34"/>
  <c r="E373" i="34"/>
  <c r="G372" i="34"/>
  <c r="D372" i="34"/>
  <c r="C372" i="34"/>
  <c r="F372" i="34"/>
  <c r="E42" i="19"/>
  <c r="B42" i="19"/>
  <c r="A43" i="19"/>
  <c r="F41" i="19"/>
  <c r="G41" i="19"/>
  <c r="C41" i="19"/>
  <c r="D41" i="19"/>
  <c r="D308" i="3"/>
  <c r="H308" i="3"/>
  <c r="C308" i="3"/>
  <c r="F308" i="3"/>
  <c r="G308" i="3"/>
  <c r="A310" i="3"/>
  <c r="B309" i="3"/>
  <c r="E309" i="3"/>
  <c r="J302" i="2"/>
  <c r="I302" i="2"/>
  <c r="C302" i="2"/>
  <c r="G302" i="2"/>
  <c r="F302" i="2"/>
  <c r="D302" i="2"/>
  <c r="K302" i="2"/>
  <c r="A304" i="2"/>
  <c r="H303" i="2"/>
  <c r="E303" i="2"/>
  <c r="B303" i="2"/>
  <c r="T171" i="12"/>
  <c r="D171" i="12"/>
  <c r="G171" i="12"/>
  <c r="J171" i="12"/>
  <c r="M171" i="12"/>
  <c r="S171" i="12"/>
  <c r="R171" i="12"/>
  <c r="O171" i="12"/>
  <c r="F171" i="12"/>
  <c r="C171" i="12"/>
  <c r="I171" i="12"/>
  <c r="L171" i="12"/>
  <c r="P171" i="12"/>
  <c r="A173" i="12"/>
  <c r="H172" i="12"/>
  <c r="Q172" i="12"/>
  <c r="E172" i="12"/>
  <c r="K172" i="12"/>
  <c r="N172" i="12"/>
  <c r="B172" i="12"/>
  <c r="D170" i="9"/>
  <c r="C170" i="9"/>
  <c r="B171" i="9"/>
  <c r="E171" i="9"/>
  <c r="A172" i="9"/>
  <c r="G171" i="5"/>
  <c r="F171" i="5"/>
  <c r="H171" i="5"/>
  <c r="H172" i="10"/>
  <c r="E172" i="10"/>
  <c r="B172" i="10"/>
  <c r="A173" i="10"/>
  <c r="K172" i="10"/>
  <c r="E172" i="5"/>
  <c r="A173" i="5"/>
  <c r="B172" i="5"/>
  <c r="B172" i="8"/>
  <c r="A173" i="8"/>
  <c r="H172" i="8"/>
  <c r="E172" i="8"/>
  <c r="K172" i="8"/>
  <c r="G170" i="9"/>
  <c r="H170" i="9"/>
  <c r="F170" i="9"/>
  <c r="M171" i="10"/>
  <c r="F171" i="10"/>
  <c r="N171" i="10"/>
  <c r="L171" i="10"/>
  <c r="C171" i="10"/>
  <c r="D171" i="10"/>
  <c r="I171" i="10"/>
  <c r="J171" i="10"/>
  <c r="G171" i="10"/>
  <c r="D171" i="5"/>
  <c r="C171" i="5"/>
  <c r="F171" i="8"/>
  <c r="L171" i="8"/>
  <c r="M171" i="8"/>
  <c r="C171" i="8"/>
  <c r="D171" i="8"/>
  <c r="J171" i="8"/>
  <c r="N171" i="8"/>
  <c r="G171" i="8"/>
  <c r="I171" i="8"/>
  <c r="CW623" i="24" l="1"/>
  <c r="CX623" i="24"/>
  <c r="CY623" i="24"/>
  <c r="CU623" i="24"/>
  <c r="CT623" i="24"/>
  <c r="CS624" i="24"/>
  <c r="CR625" i="24"/>
  <c r="CV625" i="24" s="1"/>
  <c r="CC690" i="24"/>
  <c r="BY691" i="24"/>
  <c r="BZ690" i="24"/>
  <c r="CA689" i="24"/>
  <c r="CB689" i="24"/>
  <c r="CE689" i="24"/>
  <c r="CF689" i="24"/>
  <c r="CD689" i="24"/>
  <c r="AJ491" i="24"/>
  <c r="AM491" i="24"/>
  <c r="AK491" i="24"/>
  <c r="AP491" i="24"/>
  <c r="AW491" i="24"/>
  <c r="AN491" i="24"/>
  <c r="AV491" i="24"/>
  <c r="AS491" i="24"/>
  <c r="BE491" i="24"/>
  <c r="AY491" i="24"/>
  <c r="AQ491" i="24"/>
  <c r="AT491" i="24"/>
  <c r="AZ491" i="24"/>
  <c r="BA491" i="24"/>
  <c r="BD491" i="24"/>
  <c r="AI492" i="24"/>
  <c r="AL492" i="24"/>
  <c r="AO492" i="24"/>
  <c r="AR492" i="24"/>
  <c r="AU492" i="24"/>
  <c r="AX492" i="24"/>
  <c r="F431" i="26"/>
  <c r="C431" i="26"/>
  <c r="D431" i="26"/>
  <c r="G431" i="26"/>
  <c r="H431" i="26"/>
  <c r="I312" i="25"/>
  <c r="D312" i="25"/>
  <c r="F312" i="25"/>
  <c r="C312" i="25"/>
  <c r="G312" i="25"/>
  <c r="J312" i="25"/>
  <c r="K312" i="25"/>
  <c r="B432" i="26"/>
  <c r="E432" i="26"/>
  <c r="A433" i="26"/>
  <c r="H313" i="25"/>
  <c r="B313" i="25"/>
  <c r="A314" i="25"/>
  <c r="E313" i="25"/>
  <c r="B314" i="14"/>
  <c r="N314" i="14"/>
  <c r="Q314" i="14"/>
  <c r="E314" i="14"/>
  <c r="K314" i="14"/>
  <c r="H314" i="14"/>
  <c r="A315" i="14"/>
  <c r="T313" i="14"/>
  <c r="P313" i="14"/>
  <c r="J313" i="14"/>
  <c r="S313" i="14"/>
  <c r="G313" i="14"/>
  <c r="O313" i="14"/>
  <c r="R313" i="14"/>
  <c r="F313" i="14"/>
  <c r="L313" i="14"/>
  <c r="M313" i="14"/>
  <c r="C313" i="14"/>
  <c r="D313" i="14"/>
  <c r="I313" i="14"/>
  <c r="C373" i="34"/>
  <c r="D373" i="34"/>
  <c r="G373" i="34"/>
  <c r="F373" i="34"/>
  <c r="B374" i="34"/>
  <c r="A375" i="34"/>
  <c r="E374" i="34"/>
  <c r="A44" i="19"/>
  <c r="E43" i="19"/>
  <c r="B43" i="19"/>
  <c r="C42" i="19"/>
  <c r="D42" i="19"/>
  <c r="F42" i="19"/>
  <c r="G42" i="19"/>
  <c r="A311" i="3"/>
  <c r="E310" i="3"/>
  <c r="B310" i="3"/>
  <c r="G309" i="3"/>
  <c r="F309" i="3"/>
  <c r="D309" i="3"/>
  <c r="H309" i="3"/>
  <c r="C309" i="3"/>
  <c r="J303" i="2"/>
  <c r="K303" i="2"/>
  <c r="F303" i="2"/>
  <c r="C303" i="2"/>
  <c r="D303" i="2"/>
  <c r="I303" i="2"/>
  <c r="G303" i="2"/>
  <c r="B304" i="2"/>
  <c r="E304" i="2"/>
  <c r="A305" i="2"/>
  <c r="H304" i="2"/>
  <c r="B173" i="10"/>
  <c r="E173" i="10"/>
  <c r="K173" i="10"/>
  <c r="H173" i="10"/>
  <c r="A174" i="10"/>
  <c r="B172" i="9"/>
  <c r="E172" i="9"/>
  <c r="A173" i="9"/>
  <c r="G171" i="9"/>
  <c r="F171" i="9"/>
  <c r="H171" i="9"/>
  <c r="D171" i="9"/>
  <c r="C171" i="9"/>
  <c r="E173" i="8"/>
  <c r="H173" i="8"/>
  <c r="K173" i="8"/>
  <c r="A174" i="8"/>
  <c r="B173" i="8"/>
  <c r="C172" i="10"/>
  <c r="D172" i="10"/>
  <c r="G172" i="10"/>
  <c r="I172" i="10"/>
  <c r="F172" i="10"/>
  <c r="J172" i="10"/>
  <c r="N172" i="10"/>
  <c r="L172" i="10"/>
  <c r="M172" i="10"/>
  <c r="N173" i="12"/>
  <c r="Q173" i="12"/>
  <c r="K173" i="12"/>
  <c r="H173" i="12"/>
  <c r="A174" i="12"/>
  <c r="E173" i="12"/>
  <c r="B173" i="12"/>
  <c r="L172" i="8"/>
  <c r="M172" i="8"/>
  <c r="D172" i="8"/>
  <c r="F172" i="8"/>
  <c r="N172" i="8"/>
  <c r="C172" i="8"/>
  <c r="G172" i="8"/>
  <c r="I172" i="8"/>
  <c r="J172" i="8"/>
  <c r="C172" i="5"/>
  <c r="D172" i="5"/>
  <c r="T172" i="12"/>
  <c r="P172" i="12"/>
  <c r="F172" i="12"/>
  <c r="R172" i="12"/>
  <c r="L172" i="12"/>
  <c r="M172" i="12"/>
  <c r="J172" i="12"/>
  <c r="S172" i="12"/>
  <c r="G172" i="12"/>
  <c r="O172" i="12"/>
  <c r="C172" i="12"/>
  <c r="D172" i="12"/>
  <c r="I172" i="12"/>
  <c r="A174" i="5"/>
  <c r="E173" i="5"/>
  <c r="B173" i="5"/>
  <c r="G172" i="5"/>
  <c r="H172" i="5"/>
  <c r="F172" i="5"/>
  <c r="CS625" i="24" l="1"/>
  <c r="CR626" i="24"/>
  <c r="CV626" i="24" s="1"/>
  <c r="CW624" i="24"/>
  <c r="CT624" i="24"/>
  <c r="CU624" i="24"/>
  <c r="CX624" i="24"/>
  <c r="CY624" i="24"/>
  <c r="CE690" i="24"/>
  <c r="CD690" i="24"/>
  <c r="CF690" i="24"/>
  <c r="CA690" i="24"/>
  <c r="CB690" i="24"/>
  <c r="BZ691" i="24"/>
  <c r="BY692" i="24"/>
  <c r="CC691" i="24"/>
  <c r="AY492" i="24"/>
  <c r="AZ492" i="24"/>
  <c r="AJ492" i="24"/>
  <c r="BE492" i="24"/>
  <c r="AP492" i="24"/>
  <c r="BA492" i="24"/>
  <c r="BD492" i="24"/>
  <c r="AS492" i="24"/>
  <c r="AK492" i="24"/>
  <c r="AM492" i="24"/>
  <c r="AT492" i="24"/>
  <c r="AV492" i="24"/>
  <c r="AQ492" i="24"/>
  <c r="AW492" i="24"/>
  <c r="AN492" i="24"/>
  <c r="B314" i="25"/>
  <c r="A315" i="25"/>
  <c r="E314" i="25"/>
  <c r="H314" i="25"/>
  <c r="C432" i="26"/>
  <c r="D432" i="26"/>
  <c r="G432" i="26"/>
  <c r="H432" i="26"/>
  <c r="F432" i="26"/>
  <c r="C313" i="25"/>
  <c r="D313" i="25"/>
  <c r="K313" i="25"/>
  <c r="I313" i="25"/>
  <c r="J313" i="25"/>
  <c r="F313" i="25"/>
  <c r="G313" i="25"/>
  <c r="A434" i="26"/>
  <c r="E433" i="26"/>
  <c r="B433" i="26"/>
  <c r="N315" i="14"/>
  <c r="H315" i="14"/>
  <c r="Q315" i="14"/>
  <c r="K315" i="14"/>
  <c r="E315" i="14"/>
  <c r="B315" i="14"/>
  <c r="A316" i="14"/>
  <c r="T314" i="14"/>
  <c r="L314" i="14"/>
  <c r="C314" i="14"/>
  <c r="R314" i="14"/>
  <c r="I314" i="14"/>
  <c r="D314" i="14"/>
  <c r="O314" i="14"/>
  <c r="P314" i="14"/>
  <c r="F314" i="14"/>
  <c r="S314" i="14"/>
  <c r="G314" i="14"/>
  <c r="J314" i="14"/>
  <c r="M314" i="14"/>
  <c r="A376" i="34"/>
  <c r="E375" i="34"/>
  <c r="B375" i="34"/>
  <c r="G374" i="34"/>
  <c r="F374" i="34"/>
  <c r="C374" i="34"/>
  <c r="D374" i="34"/>
  <c r="F43" i="19"/>
  <c r="G43" i="19"/>
  <c r="D43" i="19"/>
  <c r="C43" i="19"/>
  <c r="A45" i="19"/>
  <c r="B44" i="19"/>
  <c r="E44" i="19"/>
  <c r="D310" i="3"/>
  <c r="H310" i="3"/>
  <c r="C310" i="3"/>
  <c r="G310" i="3"/>
  <c r="F310" i="3"/>
  <c r="A312" i="3"/>
  <c r="E311" i="3"/>
  <c r="B311" i="3"/>
  <c r="B305" i="2"/>
  <c r="E305" i="2"/>
  <c r="A306" i="2"/>
  <c r="H305" i="2"/>
  <c r="F304" i="2"/>
  <c r="D304" i="2"/>
  <c r="K304" i="2"/>
  <c r="I304" i="2"/>
  <c r="J304" i="2"/>
  <c r="C304" i="2"/>
  <c r="G304" i="2"/>
  <c r="F173" i="10"/>
  <c r="D173" i="10"/>
  <c r="M173" i="10"/>
  <c r="C173" i="10"/>
  <c r="N173" i="10"/>
  <c r="G173" i="10"/>
  <c r="J173" i="10"/>
  <c r="L173" i="10"/>
  <c r="I173" i="10"/>
  <c r="E174" i="5"/>
  <c r="B174" i="5"/>
  <c r="A175" i="5"/>
  <c r="D173" i="5"/>
  <c r="C173" i="5"/>
  <c r="G173" i="5"/>
  <c r="H173" i="5"/>
  <c r="F173" i="5"/>
  <c r="C173" i="8"/>
  <c r="F173" i="8"/>
  <c r="I173" i="8"/>
  <c r="G173" i="8"/>
  <c r="M173" i="8"/>
  <c r="D173" i="8"/>
  <c r="L173" i="8"/>
  <c r="N173" i="8"/>
  <c r="J173" i="8"/>
  <c r="E174" i="8"/>
  <c r="B174" i="8"/>
  <c r="A175" i="8"/>
  <c r="H174" i="8"/>
  <c r="K174" i="8"/>
  <c r="B173" i="9"/>
  <c r="E173" i="9"/>
  <c r="A174" i="9"/>
  <c r="F172" i="9"/>
  <c r="G172" i="9"/>
  <c r="H172" i="9"/>
  <c r="D172" i="9"/>
  <c r="C172" i="9"/>
  <c r="Q174" i="12"/>
  <c r="A175" i="12"/>
  <c r="E174" i="12"/>
  <c r="H174" i="12"/>
  <c r="B174" i="12"/>
  <c r="K174" i="12"/>
  <c r="N174" i="12"/>
  <c r="B174" i="10"/>
  <c r="A175" i="10"/>
  <c r="K174" i="10"/>
  <c r="E174" i="10"/>
  <c r="H174" i="10"/>
  <c r="T173" i="12"/>
  <c r="O173" i="12"/>
  <c r="C173" i="12"/>
  <c r="F173" i="12"/>
  <c r="L173" i="12"/>
  <c r="J173" i="12"/>
  <c r="P173" i="12"/>
  <c r="M173" i="12"/>
  <c r="I173" i="12"/>
  <c r="D173" i="12"/>
  <c r="R173" i="12"/>
  <c r="S173" i="12"/>
  <c r="G173" i="12"/>
  <c r="CS626" i="24" l="1"/>
  <c r="CR627" i="24"/>
  <c r="CV627" i="24" s="1"/>
  <c r="CX625" i="24"/>
  <c r="CY625" i="24"/>
  <c r="CU625" i="24"/>
  <c r="CT625" i="24"/>
  <c r="CW625" i="24"/>
  <c r="BY693" i="24"/>
  <c r="CC692" i="24"/>
  <c r="BZ692" i="24"/>
  <c r="CA691" i="24"/>
  <c r="CB691" i="24"/>
  <c r="CE691" i="24"/>
  <c r="CF691" i="24"/>
  <c r="CD691" i="24"/>
  <c r="F433" i="26"/>
  <c r="G433" i="26"/>
  <c r="H433" i="26"/>
  <c r="C433" i="26"/>
  <c r="D433" i="26"/>
  <c r="E434" i="26"/>
  <c r="B434" i="26"/>
  <c r="A435" i="26"/>
  <c r="H315" i="25"/>
  <c r="E315" i="25"/>
  <c r="B315" i="25"/>
  <c r="A316" i="25"/>
  <c r="K314" i="25"/>
  <c r="C314" i="25"/>
  <c r="G314" i="25"/>
  <c r="D314" i="25"/>
  <c r="I314" i="25"/>
  <c r="J314" i="25"/>
  <c r="F314" i="25"/>
  <c r="T315" i="14"/>
  <c r="C315" i="14"/>
  <c r="O315" i="14"/>
  <c r="G315" i="14"/>
  <c r="I315" i="14"/>
  <c r="L315" i="14"/>
  <c r="J315" i="14"/>
  <c r="S315" i="14"/>
  <c r="M315" i="14"/>
  <c r="D315" i="14"/>
  <c r="P315" i="14"/>
  <c r="F315" i="14"/>
  <c r="R315" i="14"/>
  <c r="E316" i="14"/>
  <c r="H316" i="14"/>
  <c r="K316" i="14"/>
  <c r="B316" i="14"/>
  <c r="Q316" i="14"/>
  <c r="N316" i="14"/>
  <c r="A317" i="14"/>
  <c r="B376" i="34"/>
  <c r="A377" i="34"/>
  <c r="E376" i="34"/>
  <c r="G375" i="34"/>
  <c r="F375" i="34"/>
  <c r="C375" i="34"/>
  <c r="D375" i="34"/>
  <c r="F44" i="19"/>
  <c r="G44" i="19"/>
  <c r="C44" i="19"/>
  <c r="D44" i="19"/>
  <c r="E45" i="19"/>
  <c r="A46" i="19"/>
  <c r="B45" i="19"/>
  <c r="G311" i="3"/>
  <c r="F311" i="3"/>
  <c r="B312" i="3"/>
  <c r="A313" i="3"/>
  <c r="E312" i="3"/>
  <c r="D311" i="3"/>
  <c r="H311" i="3"/>
  <c r="C311" i="3"/>
  <c r="H306" i="2"/>
  <c r="B306" i="2"/>
  <c r="A307" i="2"/>
  <c r="E306" i="2"/>
  <c r="D305" i="2"/>
  <c r="I305" i="2"/>
  <c r="C305" i="2"/>
  <c r="J305" i="2"/>
  <c r="G305" i="2"/>
  <c r="F305" i="2"/>
  <c r="K305" i="2"/>
  <c r="C173" i="9"/>
  <c r="D173" i="9"/>
  <c r="K175" i="8"/>
  <c r="H175" i="8"/>
  <c r="A176" i="8"/>
  <c r="B175" i="8"/>
  <c r="E175" i="8"/>
  <c r="M174" i="10"/>
  <c r="J174" i="10"/>
  <c r="L174" i="10"/>
  <c r="N174" i="10"/>
  <c r="C174" i="10"/>
  <c r="D174" i="10"/>
  <c r="G174" i="10"/>
  <c r="F174" i="10"/>
  <c r="I174" i="10"/>
  <c r="H174" i="5"/>
  <c r="G174" i="5"/>
  <c r="F174" i="5"/>
  <c r="T174" i="12"/>
  <c r="O174" i="12"/>
  <c r="R174" i="12"/>
  <c r="J174" i="12"/>
  <c r="C174" i="12"/>
  <c r="D174" i="12"/>
  <c r="G174" i="12"/>
  <c r="S174" i="12"/>
  <c r="M174" i="12"/>
  <c r="I174" i="12"/>
  <c r="L174" i="12"/>
  <c r="F174" i="12"/>
  <c r="P174" i="12"/>
  <c r="B175" i="5"/>
  <c r="A176" i="5"/>
  <c r="E175" i="5"/>
  <c r="D174" i="5"/>
  <c r="C174" i="5"/>
  <c r="B175" i="12"/>
  <c r="N175" i="12"/>
  <c r="Q175" i="12"/>
  <c r="E175" i="12"/>
  <c r="H175" i="12"/>
  <c r="K175" i="12"/>
  <c r="A176" i="12"/>
  <c r="A175" i="9"/>
  <c r="E174" i="9"/>
  <c r="B174" i="9"/>
  <c r="D174" i="8"/>
  <c r="C174" i="8"/>
  <c r="F174" i="8"/>
  <c r="J174" i="8"/>
  <c r="M174" i="8"/>
  <c r="G174" i="8"/>
  <c r="N174" i="8"/>
  <c r="L174" i="8"/>
  <c r="I174" i="8"/>
  <c r="A176" i="10"/>
  <c r="E175" i="10"/>
  <c r="B175" i="10"/>
  <c r="H175" i="10"/>
  <c r="K175" i="10"/>
  <c r="G173" i="9"/>
  <c r="H173" i="9"/>
  <c r="F173" i="9"/>
  <c r="CR628" i="24" l="1"/>
  <c r="CV628" i="24" s="1"/>
  <c r="CS627" i="24"/>
  <c r="CU626" i="24"/>
  <c r="CW626" i="24"/>
  <c r="CX626" i="24"/>
  <c r="CT626" i="24"/>
  <c r="CY626" i="24"/>
  <c r="CE692" i="24"/>
  <c r="CB692" i="24"/>
  <c r="CF692" i="24"/>
  <c r="CD692" i="24"/>
  <c r="CA692" i="24"/>
  <c r="CC693" i="24"/>
  <c r="BZ693" i="24"/>
  <c r="BY694" i="24"/>
  <c r="E435" i="26"/>
  <c r="A436" i="26"/>
  <c r="B435" i="26"/>
  <c r="C434" i="26"/>
  <c r="D434" i="26"/>
  <c r="F434" i="26"/>
  <c r="G434" i="26"/>
  <c r="H434" i="26"/>
  <c r="B316" i="25"/>
  <c r="E316" i="25"/>
  <c r="H316" i="25"/>
  <c r="A317" i="25"/>
  <c r="I315" i="25"/>
  <c r="G315" i="25"/>
  <c r="C315" i="25"/>
  <c r="K315" i="25"/>
  <c r="D315" i="25"/>
  <c r="F315" i="25"/>
  <c r="J315" i="25"/>
  <c r="T316" i="14"/>
  <c r="G316" i="14"/>
  <c r="M316" i="14"/>
  <c r="D316" i="14"/>
  <c r="F316" i="14"/>
  <c r="L316" i="14"/>
  <c r="P316" i="14"/>
  <c r="J316" i="14"/>
  <c r="I316" i="14"/>
  <c r="R316" i="14"/>
  <c r="S316" i="14"/>
  <c r="C316" i="14"/>
  <c r="O316" i="14"/>
  <c r="A318" i="14"/>
  <c r="H317" i="14"/>
  <c r="K317" i="14"/>
  <c r="N317" i="14"/>
  <c r="E317" i="14"/>
  <c r="Q317" i="14"/>
  <c r="B317" i="14"/>
  <c r="G376" i="34"/>
  <c r="D376" i="34"/>
  <c r="F376" i="34"/>
  <c r="C376" i="34"/>
  <c r="A378" i="34"/>
  <c r="B377" i="34"/>
  <c r="E377" i="34"/>
  <c r="C45" i="19"/>
  <c r="D45" i="19"/>
  <c r="F45" i="19"/>
  <c r="G45" i="19"/>
  <c r="B46" i="19"/>
  <c r="E46" i="19"/>
  <c r="A47" i="19"/>
  <c r="F312" i="3"/>
  <c r="G312" i="3"/>
  <c r="A314" i="3"/>
  <c r="E313" i="3"/>
  <c r="B313" i="3"/>
  <c r="D312" i="3"/>
  <c r="C312" i="3"/>
  <c r="H312" i="3"/>
  <c r="B307" i="2"/>
  <c r="E307" i="2"/>
  <c r="H307" i="2"/>
  <c r="A308" i="2"/>
  <c r="I306" i="2"/>
  <c r="C306" i="2"/>
  <c r="K306" i="2"/>
  <c r="J306" i="2"/>
  <c r="F306" i="2"/>
  <c r="D306" i="2"/>
  <c r="G306" i="2"/>
  <c r="D175" i="5"/>
  <c r="C175" i="5"/>
  <c r="H176" i="10"/>
  <c r="A177" i="10"/>
  <c r="K176" i="10"/>
  <c r="E176" i="10"/>
  <c r="B176" i="10"/>
  <c r="E175" i="9"/>
  <c r="A176" i="9"/>
  <c r="B175" i="9"/>
  <c r="K176" i="12"/>
  <c r="Q176" i="12"/>
  <c r="E176" i="12"/>
  <c r="B176" i="12"/>
  <c r="N176" i="12"/>
  <c r="A177" i="12"/>
  <c r="H176" i="12"/>
  <c r="T175" i="12"/>
  <c r="F175" i="12"/>
  <c r="G175" i="12"/>
  <c r="R175" i="12"/>
  <c r="M175" i="12"/>
  <c r="C175" i="12"/>
  <c r="J175" i="12"/>
  <c r="D175" i="12"/>
  <c r="L175" i="12"/>
  <c r="I175" i="12"/>
  <c r="O175" i="12"/>
  <c r="P175" i="12"/>
  <c r="S175" i="12"/>
  <c r="G175" i="8"/>
  <c r="I175" i="8"/>
  <c r="J175" i="8"/>
  <c r="L175" i="8"/>
  <c r="F175" i="8"/>
  <c r="M175" i="8"/>
  <c r="N175" i="8"/>
  <c r="C175" i="8"/>
  <c r="D175" i="8"/>
  <c r="C175" i="10"/>
  <c r="I175" i="10"/>
  <c r="D175" i="10"/>
  <c r="N175" i="10"/>
  <c r="J175" i="10"/>
  <c r="L175" i="10"/>
  <c r="M175" i="10"/>
  <c r="F175" i="10"/>
  <c r="G175" i="10"/>
  <c r="C174" i="9"/>
  <c r="D174" i="9"/>
  <c r="B176" i="8"/>
  <c r="K176" i="8"/>
  <c r="E176" i="8"/>
  <c r="A177" i="8"/>
  <c r="H176" i="8"/>
  <c r="H174" i="9"/>
  <c r="G174" i="9"/>
  <c r="F174" i="9"/>
  <c r="F175" i="5"/>
  <c r="H175" i="5"/>
  <c r="G175" i="5"/>
  <c r="B176" i="5"/>
  <c r="A177" i="5"/>
  <c r="E176" i="5"/>
  <c r="CW627" i="24" l="1"/>
  <c r="CX627" i="24"/>
  <c r="CY627" i="24"/>
  <c r="CT627" i="24"/>
  <c r="CU627" i="24"/>
  <c r="CR629" i="24"/>
  <c r="CV629" i="24" s="1"/>
  <c r="CS628" i="24"/>
  <c r="CC694" i="24"/>
  <c r="BZ694" i="24"/>
  <c r="BY695" i="24"/>
  <c r="CD693" i="24"/>
  <c r="CE693" i="24"/>
  <c r="CB693" i="24"/>
  <c r="CF693" i="24"/>
  <c r="CA693" i="24"/>
  <c r="D316" i="25"/>
  <c r="C316" i="25"/>
  <c r="G316" i="25"/>
  <c r="F316" i="25"/>
  <c r="I316" i="25"/>
  <c r="J316" i="25"/>
  <c r="K316" i="25"/>
  <c r="C435" i="26"/>
  <c r="D435" i="26"/>
  <c r="F435" i="26"/>
  <c r="G435" i="26"/>
  <c r="H435" i="26"/>
  <c r="B436" i="26"/>
  <c r="E436" i="26"/>
  <c r="A437" i="26"/>
  <c r="B317" i="25"/>
  <c r="E317" i="25"/>
  <c r="A318" i="25"/>
  <c r="H317" i="25"/>
  <c r="T317" i="14"/>
  <c r="R317" i="14"/>
  <c r="P317" i="14"/>
  <c r="L317" i="14"/>
  <c r="D317" i="14"/>
  <c r="I317" i="14"/>
  <c r="J317" i="14"/>
  <c r="F317" i="14"/>
  <c r="G317" i="14"/>
  <c r="M317" i="14"/>
  <c r="S317" i="14"/>
  <c r="O317" i="14"/>
  <c r="C317" i="14"/>
  <c r="A319" i="14"/>
  <c r="N318" i="14"/>
  <c r="E318" i="14"/>
  <c r="H318" i="14"/>
  <c r="B318" i="14"/>
  <c r="K318" i="14"/>
  <c r="Q318" i="14"/>
  <c r="G377" i="34"/>
  <c r="F377" i="34"/>
  <c r="C377" i="34"/>
  <c r="D377" i="34"/>
  <c r="E378" i="34"/>
  <c r="A379" i="34"/>
  <c r="B378" i="34"/>
  <c r="E47" i="19"/>
  <c r="A48" i="19"/>
  <c r="B47" i="19"/>
  <c r="C46" i="19"/>
  <c r="D46" i="19"/>
  <c r="G46" i="19"/>
  <c r="F46" i="19"/>
  <c r="D313" i="3"/>
  <c r="C313" i="3"/>
  <c r="H313" i="3"/>
  <c r="F313" i="3"/>
  <c r="G313" i="3"/>
  <c r="A315" i="3"/>
  <c r="E314" i="3"/>
  <c r="B314" i="3"/>
  <c r="E308" i="2"/>
  <c r="A309" i="2"/>
  <c r="B308" i="2"/>
  <c r="H308" i="2"/>
  <c r="K307" i="2"/>
  <c r="I307" i="2"/>
  <c r="G307" i="2"/>
  <c r="D307" i="2"/>
  <c r="F307" i="2"/>
  <c r="J307" i="2"/>
  <c r="C307" i="2"/>
  <c r="E177" i="8"/>
  <c r="K177" i="8"/>
  <c r="A178" i="8"/>
  <c r="B177" i="8"/>
  <c r="H177" i="8"/>
  <c r="C175" i="9"/>
  <c r="D175" i="9"/>
  <c r="F176" i="5"/>
  <c r="H176" i="5"/>
  <c r="G176" i="5"/>
  <c r="B177" i="5"/>
  <c r="A178" i="5"/>
  <c r="E177" i="5"/>
  <c r="L176" i="8"/>
  <c r="M176" i="8"/>
  <c r="N176" i="8"/>
  <c r="C176" i="8"/>
  <c r="D176" i="8"/>
  <c r="F176" i="8"/>
  <c r="G176" i="8"/>
  <c r="I176" i="8"/>
  <c r="J176" i="8"/>
  <c r="F175" i="9"/>
  <c r="G175" i="9"/>
  <c r="H175" i="9"/>
  <c r="A178" i="10"/>
  <c r="K177" i="10"/>
  <c r="E177" i="10"/>
  <c r="H177" i="10"/>
  <c r="B177" i="10"/>
  <c r="C176" i="5"/>
  <c r="D176" i="5"/>
  <c r="T176" i="12"/>
  <c r="G176" i="12"/>
  <c r="J176" i="12"/>
  <c r="D176" i="12"/>
  <c r="P176" i="12"/>
  <c r="S176" i="12"/>
  <c r="L176" i="12"/>
  <c r="F176" i="12"/>
  <c r="O176" i="12"/>
  <c r="C176" i="12"/>
  <c r="I176" i="12"/>
  <c r="M176" i="12"/>
  <c r="R176" i="12"/>
  <c r="E176" i="9"/>
  <c r="B176" i="9"/>
  <c r="A177" i="9"/>
  <c r="I176" i="10"/>
  <c r="M176" i="10"/>
  <c r="N176" i="10"/>
  <c r="C176" i="10"/>
  <c r="D176" i="10"/>
  <c r="G176" i="10"/>
  <c r="J176" i="10"/>
  <c r="F176" i="10"/>
  <c r="L176" i="10"/>
  <c r="N177" i="12"/>
  <c r="E177" i="12"/>
  <c r="H177" i="12"/>
  <c r="Q177" i="12"/>
  <c r="B177" i="12"/>
  <c r="K177" i="12"/>
  <c r="A178" i="12"/>
  <c r="C5" i="9"/>
  <c r="B5" i="9"/>
  <c r="CX628" i="24" l="1"/>
  <c r="CY628" i="24"/>
  <c r="CT628" i="24"/>
  <c r="CU628" i="24"/>
  <c r="CW628" i="24"/>
  <c r="CS629" i="24"/>
  <c r="CR630" i="24"/>
  <c r="CV630" i="24" s="1"/>
  <c r="CE694" i="24"/>
  <c r="CA694" i="24"/>
  <c r="CB694" i="24"/>
  <c r="CD694" i="24"/>
  <c r="CF694" i="24"/>
  <c r="BY696" i="24"/>
  <c r="CC695" i="24"/>
  <c r="BZ695" i="24"/>
  <c r="B318" i="25"/>
  <c r="E318" i="25"/>
  <c r="H318" i="25"/>
  <c r="A319" i="25"/>
  <c r="C436" i="26"/>
  <c r="D436" i="26"/>
  <c r="G436" i="26"/>
  <c r="H436" i="26"/>
  <c r="F436" i="26"/>
  <c r="K317" i="25"/>
  <c r="C317" i="25"/>
  <c r="J317" i="25"/>
  <c r="D317" i="25"/>
  <c r="G317" i="25"/>
  <c r="I317" i="25"/>
  <c r="F317" i="25"/>
  <c r="B437" i="26"/>
  <c r="A438" i="26"/>
  <c r="E437" i="26"/>
  <c r="K319" i="14"/>
  <c r="N319" i="14"/>
  <c r="H319" i="14"/>
  <c r="E319" i="14"/>
  <c r="B319" i="14"/>
  <c r="Q319" i="14"/>
  <c r="A320" i="14"/>
  <c r="T318" i="14"/>
  <c r="D318" i="14"/>
  <c r="L318" i="14"/>
  <c r="M318" i="14"/>
  <c r="G318" i="14"/>
  <c r="I318" i="14"/>
  <c r="S318" i="14"/>
  <c r="O318" i="14"/>
  <c r="F318" i="14"/>
  <c r="P318" i="14"/>
  <c r="R318" i="14"/>
  <c r="C318" i="14"/>
  <c r="J318" i="14"/>
  <c r="F378" i="34"/>
  <c r="D378" i="34"/>
  <c r="G378" i="34"/>
  <c r="C378" i="34"/>
  <c r="A380" i="34"/>
  <c r="E379" i="34"/>
  <c r="B379" i="34"/>
  <c r="F47" i="19"/>
  <c r="G47" i="19"/>
  <c r="C47" i="19"/>
  <c r="D47" i="19"/>
  <c r="B48" i="19"/>
  <c r="A49" i="19"/>
  <c r="E48" i="19"/>
  <c r="F314" i="3"/>
  <c r="G314" i="3"/>
  <c r="B315" i="3"/>
  <c r="E315" i="3"/>
  <c r="A316" i="3"/>
  <c r="H314" i="3"/>
  <c r="D314" i="3"/>
  <c r="C314" i="3"/>
  <c r="C308" i="2"/>
  <c r="I308" i="2"/>
  <c r="D308" i="2"/>
  <c r="J308" i="2"/>
  <c r="K308" i="2"/>
  <c r="F308" i="2"/>
  <c r="G308" i="2"/>
  <c r="A310" i="2"/>
  <c r="H309" i="2"/>
  <c r="E309" i="2"/>
  <c r="B309" i="2"/>
  <c r="G177" i="10"/>
  <c r="I177" i="10"/>
  <c r="F177" i="10"/>
  <c r="L177" i="10"/>
  <c r="M177" i="10"/>
  <c r="N177" i="10"/>
  <c r="C177" i="10"/>
  <c r="J177" i="10"/>
  <c r="D177" i="10"/>
  <c r="E177" i="9"/>
  <c r="B177" i="9"/>
  <c r="A178" i="9"/>
  <c r="G177" i="5"/>
  <c r="F177" i="5"/>
  <c r="H177" i="5"/>
  <c r="A179" i="5"/>
  <c r="E178" i="5"/>
  <c r="B178" i="5"/>
  <c r="H176" i="9"/>
  <c r="G176" i="9"/>
  <c r="F176" i="9"/>
  <c r="C177" i="5"/>
  <c r="D177" i="5"/>
  <c r="H178" i="12"/>
  <c r="K178" i="12"/>
  <c r="Q178" i="12"/>
  <c r="N178" i="12"/>
  <c r="E178" i="12"/>
  <c r="B178" i="12"/>
  <c r="A179" i="12"/>
  <c r="C176" i="9"/>
  <c r="D176" i="9"/>
  <c r="M177" i="8"/>
  <c r="N177" i="8"/>
  <c r="D177" i="8"/>
  <c r="C177" i="8"/>
  <c r="F177" i="8"/>
  <c r="G177" i="8"/>
  <c r="I177" i="8"/>
  <c r="J177" i="8"/>
  <c r="L177" i="8"/>
  <c r="A179" i="8"/>
  <c r="E178" i="8"/>
  <c r="H178" i="8"/>
  <c r="B178" i="8"/>
  <c r="K178" i="8"/>
  <c r="T177" i="12"/>
  <c r="O177" i="12"/>
  <c r="L177" i="12"/>
  <c r="C177" i="12"/>
  <c r="R177" i="12"/>
  <c r="J177" i="12"/>
  <c r="I177" i="12"/>
  <c r="M177" i="12"/>
  <c r="P177" i="12"/>
  <c r="F177" i="12"/>
  <c r="G177" i="12"/>
  <c r="D177" i="12"/>
  <c r="S177" i="12"/>
  <c r="K178" i="10"/>
  <c r="H178" i="10"/>
  <c r="E178" i="10"/>
  <c r="A179" i="10"/>
  <c r="B178" i="10"/>
  <c r="CR631" i="24" l="1"/>
  <c r="CV631" i="24" s="1"/>
  <c r="CS630" i="24"/>
  <c r="CT629" i="24"/>
  <c r="CU629" i="24"/>
  <c r="CW629" i="24"/>
  <c r="CX629" i="24"/>
  <c r="CY629" i="24"/>
  <c r="CE695" i="24"/>
  <c r="CF695" i="24"/>
  <c r="CB695" i="24"/>
  <c r="CA695" i="24"/>
  <c r="CD695" i="24"/>
  <c r="CC696" i="24"/>
  <c r="BY697" i="24"/>
  <c r="BZ696" i="24"/>
  <c r="E438" i="26"/>
  <c r="B438" i="26"/>
  <c r="A439" i="26"/>
  <c r="G437" i="26"/>
  <c r="F437" i="26"/>
  <c r="C437" i="26"/>
  <c r="D437" i="26"/>
  <c r="H437" i="26"/>
  <c r="B319" i="25"/>
  <c r="H319" i="25"/>
  <c r="A320" i="25"/>
  <c r="E319" i="25"/>
  <c r="D318" i="25"/>
  <c r="C318" i="25"/>
  <c r="F318" i="25"/>
  <c r="I318" i="25"/>
  <c r="J318" i="25"/>
  <c r="K318" i="25"/>
  <c r="G318" i="25"/>
  <c r="N320" i="14"/>
  <c r="E320" i="14"/>
  <c r="A321" i="14"/>
  <c r="H320" i="14"/>
  <c r="K320" i="14"/>
  <c r="Q320" i="14"/>
  <c r="B320" i="14"/>
  <c r="T319" i="14"/>
  <c r="G319" i="14"/>
  <c r="D319" i="14"/>
  <c r="O319" i="14"/>
  <c r="M319" i="14"/>
  <c r="L319" i="14"/>
  <c r="J319" i="14"/>
  <c r="R319" i="14"/>
  <c r="S319" i="14"/>
  <c r="F319" i="14"/>
  <c r="C319" i="14"/>
  <c r="P319" i="14"/>
  <c r="I319" i="14"/>
  <c r="B380" i="34"/>
  <c r="A381" i="34"/>
  <c r="E380" i="34"/>
  <c r="G379" i="34"/>
  <c r="F379" i="34"/>
  <c r="C379" i="34"/>
  <c r="D379" i="34"/>
  <c r="E49" i="19"/>
  <c r="B49" i="19"/>
  <c r="A50" i="19"/>
  <c r="G48" i="19"/>
  <c r="C48" i="19"/>
  <c r="D48" i="19"/>
  <c r="F48" i="19"/>
  <c r="A317" i="3"/>
  <c r="B316" i="3"/>
  <c r="E316" i="3"/>
  <c r="F315" i="3"/>
  <c r="G315" i="3"/>
  <c r="D315" i="3"/>
  <c r="C315" i="3"/>
  <c r="H315" i="3"/>
  <c r="E310" i="2"/>
  <c r="B310" i="2"/>
  <c r="H310" i="2"/>
  <c r="A311" i="2"/>
  <c r="D309" i="2"/>
  <c r="J309" i="2"/>
  <c r="I309" i="2"/>
  <c r="G309" i="2"/>
  <c r="F309" i="2"/>
  <c r="K309" i="2"/>
  <c r="C309" i="2"/>
  <c r="C178" i="10"/>
  <c r="N178" i="10"/>
  <c r="D178" i="10"/>
  <c r="L178" i="10"/>
  <c r="I178" i="10"/>
  <c r="M178" i="10"/>
  <c r="F178" i="10"/>
  <c r="G178" i="10"/>
  <c r="J178" i="10"/>
  <c r="K179" i="10"/>
  <c r="B179" i="10"/>
  <c r="H179" i="10"/>
  <c r="A180" i="10"/>
  <c r="E179" i="10"/>
  <c r="E179" i="12"/>
  <c r="H179" i="12"/>
  <c r="Q179" i="12"/>
  <c r="A180" i="12"/>
  <c r="B179" i="12"/>
  <c r="K179" i="12"/>
  <c r="N179" i="12"/>
  <c r="D178" i="5"/>
  <c r="C178" i="5"/>
  <c r="G178" i="5"/>
  <c r="H178" i="5"/>
  <c r="F178" i="5"/>
  <c r="N178" i="8"/>
  <c r="D178" i="8"/>
  <c r="I178" i="8"/>
  <c r="J178" i="8"/>
  <c r="L178" i="8"/>
  <c r="G178" i="8"/>
  <c r="C178" i="8"/>
  <c r="F178" i="8"/>
  <c r="M178" i="8"/>
  <c r="B178" i="9"/>
  <c r="A179" i="9"/>
  <c r="E178" i="9"/>
  <c r="H179" i="8"/>
  <c r="A180" i="8"/>
  <c r="B179" i="8"/>
  <c r="K179" i="8"/>
  <c r="E179" i="8"/>
  <c r="G177" i="9"/>
  <c r="F177" i="9"/>
  <c r="H177" i="9"/>
  <c r="D177" i="9"/>
  <c r="C177" i="9"/>
  <c r="T178" i="12"/>
  <c r="O178" i="12"/>
  <c r="P178" i="12"/>
  <c r="I178" i="12"/>
  <c r="L178" i="12"/>
  <c r="C178" i="12"/>
  <c r="F178" i="12"/>
  <c r="D178" i="12"/>
  <c r="G178" i="12"/>
  <c r="J178" i="12"/>
  <c r="M178" i="12"/>
  <c r="R178" i="12"/>
  <c r="S178" i="12"/>
  <c r="B179" i="5"/>
  <c r="E179" i="5"/>
  <c r="A180" i="5"/>
  <c r="E5" i="8"/>
  <c r="D5" i="8"/>
  <c r="C5" i="8"/>
  <c r="CY630" i="24" l="1"/>
  <c r="CT630" i="24"/>
  <c r="CU630" i="24"/>
  <c r="CW630" i="24"/>
  <c r="CX630" i="24"/>
  <c r="CR632" i="24"/>
  <c r="CV632" i="24" s="1"/>
  <c r="CS631" i="24"/>
  <c r="BY698" i="24"/>
  <c r="CC697" i="24"/>
  <c r="BZ697" i="24"/>
  <c r="CA696" i="24"/>
  <c r="CB696" i="24"/>
  <c r="CF696" i="24"/>
  <c r="CE696" i="24"/>
  <c r="CD696" i="24"/>
  <c r="D319" i="25"/>
  <c r="G319" i="25"/>
  <c r="J319" i="25"/>
  <c r="C319" i="25"/>
  <c r="K319" i="25"/>
  <c r="F319" i="25"/>
  <c r="I319" i="25"/>
  <c r="H320" i="25"/>
  <c r="A321" i="25"/>
  <c r="B320" i="25"/>
  <c r="E320" i="25"/>
  <c r="A440" i="26"/>
  <c r="B439" i="26"/>
  <c r="E439" i="26"/>
  <c r="F438" i="26"/>
  <c r="D438" i="26"/>
  <c r="G438" i="26"/>
  <c r="H438" i="26"/>
  <c r="C438" i="26"/>
  <c r="T320" i="14"/>
  <c r="P320" i="14"/>
  <c r="R320" i="14"/>
  <c r="G320" i="14"/>
  <c r="I320" i="14"/>
  <c r="O320" i="14"/>
  <c r="L320" i="14"/>
  <c r="F320" i="14"/>
  <c r="S320" i="14"/>
  <c r="C320" i="14"/>
  <c r="D320" i="14"/>
  <c r="M320" i="14"/>
  <c r="J320" i="14"/>
  <c r="B321" i="14"/>
  <c r="A322" i="14"/>
  <c r="H321" i="14"/>
  <c r="E321" i="14"/>
  <c r="K321" i="14"/>
  <c r="N321" i="14"/>
  <c r="Q321" i="14"/>
  <c r="A382" i="34"/>
  <c r="B381" i="34"/>
  <c r="E381" i="34"/>
  <c r="C380" i="34"/>
  <c r="F380" i="34"/>
  <c r="G380" i="34"/>
  <c r="D380" i="34"/>
  <c r="A51" i="19"/>
  <c r="B50" i="19"/>
  <c r="E50" i="19"/>
  <c r="C49" i="19"/>
  <c r="D49" i="19"/>
  <c r="F49" i="19"/>
  <c r="G49" i="19"/>
  <c r="G316" i="3"/>
  <c r="F316" i="3"/>
  <c r="H316" i="3"/>
  <c r="D316" i="3"/>
  <c r="C316" i="3"/>
  <c r="A318" i="3"/>
  <c r="B317" i="3"/>
  <c r="E317" i="3"/>
  <c r="E311" i="2"/>
  <c r="A312" i="2"/>
  <c r="B311" i="2"/>
  <c r="H311" i="2"/>
  <c r="K310" i="2"/>
  <c r="J310" i="2"/>
  <c r="F310" i="2"/>
  <c r="I310" i="2"/>
  <c r="D310" i="2"/>
  <c r="C310" i="2"/>
  <c r="G310" i="2"/>
  <c r="D179" i="5"/>
  <c r="C179" i="5"/>
  <c r="H180" i="10"/>
  <c r="A181" i="10"/>
  <c r="K180" i="10"/>
  <c r="B180" i="10"/>
  <c r="E180" i="10"/>
  <c r="E180" i="5"/>
  <c r="A181" i="5"/>
  <c r="B180" i="5"/>
  <c r="F178" i="9"/>
  <c r="G178" i="9"/>
  <c r="H178" i="9"/>
  <c r="G179" i="5"/>
  <c r="H179" i="5"/>
  <c r="F179" i="5"/>
  <c r="E179" i="9"/>
  <c r="A180" i="9"/>
  <c r="B179" i="9"/>
  <c r="F179" i="10"/>
  <c r="N179" i="10"/>
  <c r="I179" i="10"/>
  <c r="L179" i="10"/>
  <c r="D179" i="10"/>
  <c r="G179" i="10"/>
  <c r="M179" i="10"/>
  <c r="J179" i="10"/>
  <c r="C179" i="10"/>
  <c r="T179" i="12"/>
  <c r="O179" i="12"/>
  <c r="L179" i="12"/>
  <c r="C179" i="12"/>
  <c r="F179" i="12"/>
  <c r="I179" i="12"/>
  <c r="G179" i="12"/>
  <c r="M179" i="12"/>
  <c r="R179" i="12"/>
  <c r="P179" i="12"/>
  <c r="S179" i="12"/>
  <c r="D179" i="12"/>
  <c r="J179" i="12"/>
  <c r="B180" i="12"/>
  <c r="K180" i="12"/>
  <c r="E180" i="12"/>
  <c r="Q180" i="12"/>
  <c r="A181" i="12"/>
  <c r="N180" i="12"/>
  <c r="H180" i="12"/>
  <c r="I179" i="8"/>
  <c r="F179" i="8"/>
  <c r="G179" i="8"/>
  <c r="C179" i="8"/>
  <c r="D179" i="8"/>
  <c r="J179" i="8"/>
  <c r="M179" i="8"/>
  <c r="N179" i="8"/>
  <c r="L179" i="8"/>
  <c r="B180" i="8"/>
  <c r="K180" i="8"/>
  <c r="A181" i="8"/>
  <c r="E180" i="8"/>
  <c r="H180" i="8"/>
  <c r="C178" i="9"/>
  <c r="D178" i="9"/>
  <c r="B5" i="8"/>
  <c r="CW631" i="24" l="1"/>
  <c r="CX631" i="24"/>
  <c r="CY631" i="24"/>
  <c r="CT631" i="24"/>
  <c r="CU631" i="24"/>
  <c r="CR633" i="24"/>
  <c r="CV633" i="24" s="1"/>
  <c r="CS632" i="24"/>
  <c r="CE697" i="24"/>
  <c r="CF697" i="24"/>
  <c r="CB697" i="24"/>
  <c r="CA697" i="24"/>
  <c r="CD697" i="24"/>
  <c r="CC698" i="24"/>
  <c r="BY699" i="24"/>
  <c r="BZ698" i="24"/>
  <c r="H439" i="26"/>
  <c r="F439" i="26"/>
  <c r="C439" i="26"/>
  <c r="D439" i="26"/>
  <c r="G439" i="26"/>
  <c r="B440" i="26"/>
  <c r="E440" i="26"/>
  <c r="A441" i="26"/>
  <c r="C320" i="25"/>
  <c r="G320" i="25"/>
  <c r="I320" i="25"/>
  <c r="K320" i="25"/>
  <c r="D320" i="25"/>
  <c r="J320" i="25"/>
  <c r="F320" i="25"/>
  <c r="H321" i="25"/>
  <c r="E321" i="25"/>
  <c r="B321" i="25"/>
  <c r="A322" i="25"/>
  <c r="T321" i="14"/>
  <c r="D321" i="14"/>
  <c r="F321" i="14"/>
  <c r="R321" i="14"/>
  <c r="S321" i="14"/>
  <c r="P321" i="14"/>
  <c r="O321" i="14"/>
  <c r="J321" i="14"/>
  <c r="C321" i="14"/>
  <c r="G321" i="14"/>
  <c r="I321" i="14"/>
  <c r="M321" i="14"/>
  <c r="L321" i="14"/>
  <c r="A323" i="14"/>
  <c r="H322" i="14"/>
  <c r="B322" i="14"/>
  <c r="N322" i="14"/>
  <c r="E322" i="14"/>
  <c r="K322" i="14"/>
  <c r="Q322" i="14"/>
  <c r="G381" i="34"/>
  <c r="F381" i="34"/>
  <c r="D381" i="34"/>
  <c r="C381" i="34"/>
  <c r="B382" i="34"/>
  <c r="E382" i="34"/>
  <c r="A383" i="34"/>
  <c r="G50" i="19"/>
  <c r="C50" i="19"/>
  <c r="D50" i="19"/>
  <c r="F50" i="19"/>
  <c r="A52" i="19"/>
  <c r="E51" i="19"/>
  <c r="B51" i="19"/>
  <c r="D317" i="3"/>
  <c r="H317" i="3"/>
  <c r="C317" i="3"/>
  <c r="A319" i="3"/>
  <c r="B318" i="3"/>
  <c r="E318" i="3"/>
  <c r="G317" i="3"/>
  <c r="F317" i="3"/>
  <c r="C311" i="2"/>
  <c r="D311" i="2"/>
  <c r="G311" i="2"/>
  <c r="K311" i="2"/>
  <c r="J311" i="2"/>
  <c r="I311" i="2"/>
  <c r="F311" i="2"/>
  <c r="E312" i="2"/>
  <c r="A313" i="2"/>
  <c r="B312" i="2"/>
  <c r="H312" i="2"/>
  <c r="C180" i="8"/>
  <c r="D180" i="8"/>
  <c r="F180" i="8"/>
  <c r="G180" i="8"/>
  <c r="N180" i="8"/>
  <c r="M180" i="8"/>
  <c r="I180" i="8"/>
  <c r="J180" i="8"/>
  <c r="L180" i="8"/>
  <c r="G179" i="9"/>
  <c r="H179" i="9"/>
  <c r="F179" i="9"/>
  <c r="A181" i="9"/>
  <c r="E180" i="9"/>
  <c r="B180" i="9"/>
  <c r="T180" i="12"/>
  <c r="M180" i="12"/>
  <c r="F180" i="12"/>
  <c r="G180" i="12"/>
  <c r="L180" i="12"/>
  <c r="O180" i="12"/>
  <c r="S180" i="12"/>
  <c r="J180" i="12"/>
  <c r="P180" i="12"/>
  <c r="D180" i="12"/>
  <c r="I180" i="12"/>
  <c r="R180" i="12"/>
  <c r="C180" i="12"/>
  <c r="C180" i="5"/>
  <c r="D180" i="5"/>
  <c r="B181" i="12"/>
  <c r="H181" i="12"/>
  <c r="N181" i="12"/>
  <c r="A182" i="12"/>
  <c r="Q181" i="12"/>
  <c r="E181" i="12"/>
  <c r="K181" i="12"/>
  <c r="F180" i="10"/>
  <c r="J180" i="10"/>
  <c r="I180" i="10"/>
  <c r="D180" i="10"/>
  <c r="L180" i="10"/>
  <c r="M180" i="10"/>
  <c r="N180" i="10"/>
  <c r="C180" i="10"/>
  <c r="G180" i="10"/>
  <c r="D179" i="9"/>
  <c r="C179" i="9"/>
  <c r="F180" i="5"/>
  <c r="H180" i="5"/>
  <c r="G180" i="5"/>
  <c r="H181" i="10"/>
  <c r="E181" i="10"/>
  <c r="K181" i="10"/>
  <c r="A182" i="10"/>
  <c r="B181" i="10"/>
  <c r="B181" i="8"/>
  <c r="K181" i="8"/>
  <c r="H181" i="8"/>
  <c r="E181" i="8"/>
  <c r="A182" i="8"/>
  <c r="B181" i="5"/>
  <c r="E181" i="5"/>
  <c r="A182" i="5"/>
  <c r="C5" i="5"/>
  <c r="B5" i="5"/>
  <c r="CU632" i="24" l="1"/>
  <c r="CX632" i="24"/>
  <c r="CY632" i="24"/>
  <c r="CW632" i="24"/>
  <c r="CT632" i="24"/>
  <c r="CS633" i="24"/>
  <c r="CR634" i="24"/>
  <c r="CV634" i="24" s="1"/>
  <c r="CE698" i="24"/>
  <c r="CF698" i="24"/>
  <c r="CD698" i="24"/>
  <c r="CA698" i="24"/>
  <c r="CB698" i="24"/>
  <c r="BZ699" i="24"/>
  <c r="CC699" i="24"/>
  <c r="BY700" i="24"/>
  <c r="I321" i="25"/>
  <c r="F321" i="25"/>
  <c r="C321" i="25"/>
  <c r="J321" i="25"/>
  <c r="D321" i="25"/>
  <c r="G321" i="25"/>
  <c r="K321" i="25"/>
  <c r="E441" i="26"/>
  <c r="A442" i="26"/>
  <c r="B441" i="26"/>
  <c r="C440" i="26"/>
  <c r="D440" i="26"/>
  <c r="F440" i="26"/>
  <c r="G440" i="26"/>
  <c r="H440" i="26"/>
  <c r="A323" i="25"/>
  <c r="H322" i="25"/>
  <c r="B322" i="25"/>
  <c r="E322" i="25"/>
  <c r="A324" i="14"/>
  <c r="N323" i="14"/>
  <c r="B323" i="14"/>
  <c r="H323" i="14"/>
  <c r="E323" i="14"/>
  <c r="Q323" i="14"/>
  <c r="K323" i="14"/>
  <c r="T322" i="14"/>
  <c r="C322" i="14"/>
  <c r="F322" i="14"/>
  <c r="D322" i="14"/>
  <c r="L322" i="14"/>
  <c r="M322" i="14"/>
  <c r="I322" i="14"/>
  <c r="G322" i="14"/>
  <c r="R322" i="14"/>
  <c r="J322" i="14"/>
  <c r="S322" i="14"/>
  <c r="O322" i="14"/>
  <c r="P322" i="14"/>
  <c r="B383" i="34"/>
  <c r="A384" i="34"/>
  <c r="E383" i="34"/>
  <c r="C382" i="34"/>
  <c r="G382" i="34"/>
  <c r="D382" i="34"/>
  <c r="F382" i="34"/>
  <c r="F51" i="19"/>
  <c r="G51" i="19"/>
  <c r="C51" i="19"/>
  <c r="D51" i="19"/>
  <c r="A53" i="19"/>
  <c r="B52" i="19"/>
  <c r="E52" i="19"/>
  <c r="F318" i="3"/>
  <c r="G318" i="3"/>
  <c r="C318" i="3"/>
  <c r="H318" i="3"/>
  <c r="D318" i="3"/>
  <c r="E319" i="3"/>
  <c r="B319" i="3"/>
  <c r="A320" i="3"/>
  <c r="F312" i="2"/>
  <c r="K312" i="2"/>
  <c r="C312" i="2"/>
  <c r="I312" i="2"/>
  <c r="G312" i="2"/>
  <c r="D312" i="2"/>
  <c r="J312" i="2"/>
  <c r="B313" i="2"/>
  <c r="E313" i="2"/>
  <c r="A314" i="2"/>
  <c r="H313" i="2"/>
  <c r="G181" i="5"/>
  <c r="F181" i="5"/>
  <c r="H181" i="5"/>
  <c r="H182" i="10"/>
  <c r="K182" i="10"/>
  <c r="B182" i="10"/>
  <c r="A183" i="10"/>
  <c r="E182" i="10"/>
  <c r="C181" i="5"/>
  <c r="D181" i="5"/>
  <c r="E182" i="8"/>
  <c r="H182" i="8"/>
  <c r="B182" i="8"/>
  <c r="A183" i="8"/>
  <c r="K182" i="8"/>
  <c r="T181" i="12"/>
  <c r="J181" i="12"/>
  <c r="M181" i="12"/>
  <c r="D181" i="12"/>
  <c r="G181" i="12"/>
  <c r="L181" i="12"/>
  <c r="O181" i="12"/>
  <c r="S181" i="12"/>
  <c r="I181" i="12"/>
  <c r="P181" i="12"/>
  <c r="R181" i="12"/>
  <c r="C181" i="12"/>
  <c r="F181" i="12"/>
  <c r="D180" i="9"/>
  <c r="C180" i="9"/>
  <c r="J181" i="10"/>
  <c r="F181" i="10"/>
  <c r="G181" i="10"/>
  <c r="D181" i="10"/>
  <c r="L181" i="10"/>
  <c r="C181" i="10"/>
  <c r="I181" i="10"/>
  <c r="N181" i="10"/>
  <c r="M181" i="10"/>
  <c r="B181" i="9"/>
  <c r="E181" i="9"/>
  <c r="A182" i="9"/>
  <c r="L181" i="8"/>
  <c r="M181" i="8"/>
  <c r="I181" i="8"/>
  <c r="N181" i="8"/>
  <c r="C181" i="8"/>
  <c r="J181" i="8"/>
  <c r="F181" i="8"/>
  <c r="G181" i="8"/>
  <c r="D181" i="8"/>
  <c r="F180" i="9"/>
  <c r="H180" i="9"/>
  <c r="G180" i="9"/>
  <c r="B182" i="12"/>
  <c r="Q182" i="12"/>
  <c r="E182" i="12"/>
  <c r="K182" i="12"/>
  <c r="H182" i="12"/>
  <c r="A183" i="12"/>
  <c r="N182" i="12"/>
  <c r="A183" i="5"/>
  <c r="B182" i="5"/>
  <c r="E182" i="5"/>
  <c r="CS634" i="24" l="1"/>
  <c r="CR635" i="24"/>
  <c r="CV635" i="24" s="1"/>
  <c r="CT633" i="24"/>
  <c r="CX633" i="24"/>
  <c r="CU633" i="24"/>
  <c r="CW633" i="24"/>
  <c r="CY633" i="24"/>
  <c r="CC700" i="24"/>
  <c r="BZ700" i="24"/>
  <c r="BY701" i="24"/>
  <c r="CA699" i="24"/>
  <c r="CD699" i="24"/>
  <c r="CB699" i="24"/>
  <c r="CE699" i="24"/>
  <c r="CF699" i="24"/>
  <c r="B323" i="25"/>
  <c r="H323" i="25"/>
  <c r="A324" i="25"/>
  <c r="E323" i="25"/>
  <c r="H441" i="26"/>
  <c r="C441" i="26"/>
  <c r="G441" i="26"/>
  <c r="D441" i="26"/>
  <c r="F441" i="26"/>
  <c r="C322" i="25"/>
  <c r="D322" i="25"/>
  <c r="F322" i="25"/>
  <c r="I322" i="25"/>
  <c r="J322" i="25"/>
  <c r="K322" i="25"/>
  <c r="G322" i="25"/>
  <c r="A443" i="26"/>
  <c r="E442" i="26"/>
  <c r="B442" i="26"/>
  <c r="T323" i="14"/>
  <c r="I323" i="14"/>
  <c r="O323" i="14"/>
  <c r="C323" i="14"/>
  <c r="L323" i="14"/>
  <c r="J323" i="14"/>
  <c r="F323" i="14"/>
  <c r="G323" i="14"/>
  <c r="P323" i="14"/>
  <c r="R323" i="14"/>
  <c r="S323" i="14"/>
  <c r="M323" i="14"/>
  <c r="D323" i="14"/>
  <c r="A325" i="14"/>
  <c r="Q324" i="14"/>
  <c r="H324" i="14"/>
  <c r="E324" i="14"/>
  <c r="B324" i="14"/>
  <c r="K324" i="14"/>
  <c r="N324" i="14"/>
  <c r="E384" i="34"/>
  <c r="B384" i="34"/>
  <c r="A385" i="34"/>
  <c r="F383" i="34"/>
  <c r="C383" i="34"/>
  <c r="D383" i="34"/>
  <c r="G383" i="34"/>
  <c r="G52" i="19"/>
  <c r="C52" i="19"/>
  <c r="D52" i="19"/>
  <c r="F52" i="19"/>
  <c r="A54" i="19"/>
  <c r="B53" i="19"/>
  <c r="E53" i="19"/>
  <c r="D319" i="3"/>
  <c r="H319" i="3"/>
  <c r="C319" i="3"/>
  <c r="B320" i="3"/>
  <c r="E320" i="3"/>
  <c r="A321" i="3"/>
  <c r="F319" i="3"/>
  <c r="G319" i="3"/>
  <c r="D313" i="2"/>
  <c r="C313" i="2"/>
  <c r="J313" i="2"/>
  <c r="K313" i="2"/>
  <c r="I313" i="2"/>
  <c r="G313" i="2"/>
  <c r="F313" i="2"/>
  <c r="E314" i="2"/>
  <c r="B314" i="2"/>
  <c r="H314" i="2"/>
  <c r="A315" i="2"/>
  <c r="C182" i="5"/>
  <c r="D182" i="5"/>
  <c r="G182" i="5"/>
  <c r="F182" i="5"/>
  <c r="H182" i="5"/>
  <c r="B183" i="5"/>
  <c r="E183" i="5"/>
  <c r="A184" i="5"/>
  <c r="A183" i="9"/>
  <c r="E182" i="9"/>
  <c r="B182" i="9"/>
  <c r="A184" i="12"/>
  <c r="E183" i="12"/>
  <c r="B183" i="12"/>
  <c r="K183" i="12"/>
  <c r="H183" i="12"/>
  <c r="Q183" i="12"/>
  <c r="N183" i="12"/>
  <c r="T182" i="12"/>
  <c r="C182" i="12"/>
  <c r="L182" i="12"/>
  <c r="G182" i="12"/>
  <c r="P182" i="12"/>
  <c r="M182" i="12"/>
  <c r="O182" i="12"/>
  <c r="R182" i="12"/>
  <c r="D182" i="12"/>
  <c r="J182" i="12"/>
  <c r="F182" i="12"/>
  <c r="S182" i="12"/>
  <c r="I182" i="12"/>
  <c r="F181" i="9"/>
  <c r="H181" i="9"/>
  <c r="G181" i="9"/>
  <c r="I182" i="10"/>
  <c r="N182" i="10"/>
  <c r="M182" i="10"/>
  <c r="C182" i="10"/>
  <c r="G182" i="10"/>
  <c r="L182" i="10"/>
  <c r="D182" i="10"/>
  <c r="J182" i="10"/>
  <c r="F182" i="10"/>
  <c r="G182" i="8"/>
  <c r="I182" i="8"/>
  <c r="N182" i="8"/>
  <c r="J182" i="8"/>
  <c r="C182" i="8"/>
  <c r="D182" i="8"/>
  <c r="F182" i="8"/>
  <c r="M182" i="8"/>
  <c r="L182" i="8"/>
  <c r="C181" i="9"/>
  <c r="D181" i="9"/>
  <c r="B183" i="10"/>
  <c r="E183" i="10"/>
  <c r="H183" i="10"/>
  <c r="K183" i="10"/>
  <c r="A184" i="10"/>
  <c r="H183" i="8"/>
  <c r="A184" i="8"/>
  <c r="E183" i="8"/>
  <c r="B183" i="8"/>
  <c r="K183" i="8"/>
  <c r="CR636" i="24" l="1"/>
  <c r="CV636" i="24" s="1"/>
  <c r="CS635" i="24"/>
  <c r="CU634" i="24"/>
  <c r="CW634" i="24"/>
  <c r="CX634" i="24"/>
  <c r="CY634" i="24"/>
  <c r="CT634" i="24"/>
  <c r="BY702" i="24"/>
  <c r="CC701" i="24"/>
  <c r="BZ701" i="24"/>
  <c r="CD700" i="24"/>
  <c r="CE700" i="24"/>
  <c r="CA700" i="24"/>
  <c r="CB700" i="24"/>
  <c r="CF700" i="24"/>
  <c r="C442" i="26"/>
  <c r="G442" i="26"/>
  <c r="H442" i="26"/>
  <c r="D442" i="26"/>
  <c r="F442" i="26"/>
  <c r="A444" i="26"/>
  <c r="B443" i="26"/>
  <c r="E443" i="26"/>
  <c r="A325" i="25"/>
  <c r="H324" i="25"/>
  <c r="B324" i="25"/>
  <c r="E324" i="25"/>
  <c r="I323" i="25"/>
  <c r="K323" i="25"/>
  <c r="D323" i="25"/>
  <c r="C323" i="25"/>
  <c r="G323" i="25"/>
  <c r="J323" i="25"/>
  <c r="F323" i="25"/>
  <c r="B325" i="14"/>
  <c r="H325" i="14"/>
  <c r="Q325" i="14"/>
  <c r="N325" i="14"/>
  <c r="E325" i="14"/>
  <c r="K325" i="14"/>
  <c r="A326" i="14"/>
  <c r="T324" i="14"/>
  <c r="R324" i="14"/>
  <c r="S324" i="14"/>
  <c r="P324" i="14"/>
  <c r="O324" i="14"/>
  <c r="F324" i="14"/>
  <c r="G324" i="14"/>
  <c r="M324" i="14"/>
  <c r="C324" i="14"/>
  <c r="D324" i="14"/>
  <c r="I324" i="14"/>
  <c r="L324" i="14"/>
  <c r="J324" i="14"/>
  <c r="A386" i="34"/>
  <c r="E385" i="34"/>
  <c r="B385" i="34"/>
  <c r="F384" i="34"/>
  <c r="D384" i="34"/>
  <c r="C384" i="34"/>
  <c r="G384" i="34"/>
  <c r="G53" i="19"/>
  <c r="C53" i="19"/>
  <c r="D53" i="19"/>
  <c r="F53" i="19"/>
  <c r="B54" i="19"/>
  <c r="A55" i="19"/>
  <c r="E54" i="19"/>
  <c r="E321" i="3"/>
  <c r="B321" i="3"/>
  <c r="A322" i="3"/>
  <c r="F320" i="3"/>
  <c r="G320" i="3"/>
  <c r="H320" i="3"/>
  <c r="C320" i="3"/>
  <c r="D320" i="3"/>
  <c r="H315" i="2"/>
  <c r="B315" i="2"/>
  <c r="E315" i="2"/>
  <c r="A316" i="2"/>
  <c r="J314" i="2"/>
  <c r="F314" i="2"/>
  <c r="D314" i="2"/>
  <c r="G314" i="2"/>
  <c r="C314" i="2"/>
  <c r="I314" i="2"/>
  <c r="K314" i="2"/>
  <c r="A185" i="10"/>
  <c r="H184" i="10"/>
  <c r="B184" i="10"/>
  <c r="E184" i="10"/>
  <c r="K184" i="10"/>
  <c r="N184" i="12"/>
  <c r="B184" i="12"/>
  <c r="Q184" i="12"/>
  <c r="E184" i="12"/>
  <c r="H184" i="12"/>
  <c r="A185" i="12"/>
  <c r="K184" i="12"/>
  <c r="F182" i="9"/>
  <c r="G182" i="9"/>
  <c r="H182" i="9"/>
  <c r="H184" i="8"/>
  <c r="K184" i="8"/>
  <c r="A185" i="8"/>
  <c r="E184" i="8"/>
  <c r="B184" i="8"/>
  <c r="E184" i="5"/>
  <c r="B184" i="5"/>
  <c r="A185" i="5"/>
  <c r="C183" i="5"/>
  <c r="D183" i="5"/>
  <c r="G183" i="5"/>
  <c r="F183" i="5"/>
  <c r="H183" i="5"/>
  <c r="F183" i="8"/>
  <c r="I183" i="8"/>
  <c r="L183" i="8"/>
  <c r="M183" i="8"/>
  <c r="C183" i="8"/>
  <c r="J183" i="8"/>
  <c r="D183" i="8"/>
  <c r="N183" i="8"/>
  <c r="G183" i="8"/>
  <c r="D182" i="9"/>
  <c r="C182" i="9"/>
  <c r="J183" i="10"/>
  <c r="L183" i="10"/>
  <c r="C183" i="10"/>
  <c r="D183" i="10"/>
  <c r="N183" i="10"/>
  <c r="F183" i="10"/>
  <c r="G183" i="10"/>
  <c r="I183" i="10"/>
  <c r="M183" i="10"/>
  <c r="T183" i="12"/>
  <c r="P183" i="12"/>
  <c r="R183" i="12"/>
  <c r="I183" i="12"/>
  <c r="S183" i="12"/>
  <c r="D183" i="12"/>
  <c r="C183" i="12"/>
  <c r="F183" i="12"/>
  <c r="G183" i="12"/>
  <c r="O183" i="12"/>
  <c r="L183" i="12"/>
  <c r="J183" i="12"/>
  <c r="M183" i="12"/>
  <c r="E183" i="9"/>
  <c r="A184" i="9"/>
  <c r="B183" i="9"/>
  <c r="CW635" i="24" l="1"/>
  <c r="CX635" i="24"/>
  <c r="CY635" i="24"/>
  <c r="CU635" i="24"/>
  <c r="CT635" i="24"/>
  <c r="CS636" i="24"/>
  <c r="CR637" i="24"/>
  <c r="CV637" i="24" s="1"/>
  <c r="CB701" i="24"/>
  <c r="CD701" i="24"/>
  <c r="CE701" i="24"/>
  <c r="CF701" i="24"/>
  <c r="CA701" i="24"/>
  <c r="CC702" i="24"/>
  <c r="BZ702" i="24"/>
  <c r="BY703" i="24"/>
  <c r="J324" i="25"/>
  <c r="C324" i="25"/>
  <c r="F324" i="25"/>
  <c r="D324" i="25"/>
  <c r="K324" i="25"/>
  <c r="G324" i="25"/>
  <c r="I324" i="25"/>
  <c r="A326" i="25"/>
  <c r="B325" i="25"/>
  <c r="E325" i="25"/>
  <c r="H325" i="25"/>
  <c r="G443" i="26"/>
  <c r="C443" i="26"/>
  <c r="F443" i="26"/>
  <c r="H443" i="26"/>
  <c r="D443" i="26"/>
  <c r="B444" i="26"/>
  <c r="E444" i="26"/>
  <c r="A445" i="26"/>
  <c r="K326" i="14"/>
  <c r="Q326" i="14"/>
  <c r="B326" i="14"/>
  <c r="N326" i="14"/>
  <c r="E326" i="14"/>
  <c r="H326" i="14"/>
  <c r="A327" i="14"/>
  <c r="T325" i="14"/>
  <c r="D325" i="14"/>
  <c r="I325" i="14"/>
  <c r="C325" i="14"/>
  <c r="P325" i="14"/>
  <c r="F325" i="14"/>
  <c r="L325" i="14"/>
  <c r="M325" i="14"/>
  <c r="O325" i="14"/>
  <c r="J325" i="14"/>
  <c r="R325" i="14"/>
  <c r="G325" i="14"/>
  <c r="S325" i="14"/>
  <c r="F385" i="34"/>
  <c r="G385" i="34"/>
  <c r="C385" i="34"/>
  <c r="D385" i="34"/>
  <c r="B386" i="34"/>
  <c r="A387" i="34"/>
  <c r="E386" i="34"/>
  <c r="E55" i="19"/>
  <c r="B55" i="19"/>
  <c r="A56" i="19"/>
  <c r="F54" i="19"/>
  <c r="G54" i="19"/>
  <c r="C54" i="19"/>
  <c r="D54" i="19"/>
  <c r="E322" i="3"/>
  <c r="B322" i="3"/>
  <c r="A323" i="3"/>
  <c r="D321" i="3"/>
  <c r="H321" i="3"/>
  <c r="C321" i="3"/>
  <c r="F321" i="3"/>
  <c r="G321" i="3"/>
  <c r="B316" i="2"/>
  <c r="E316" i="2"/>
  <c r="H316" i="2"/>
  <c r="A317" i="2"/>
  <c r="F315" i="2"/>
  <c r="J315" i="2"/>
  <c r="D315" i="2"/>
  <c r="G315" i="2"/>
  <c r="I315" i="2"/>
  <c r="C315" i="2"/>
  <c r="K315" i="2"/>
  <c r="D183" i="9"/>
  <c r="C183" i="9"/>
  <c r="B184" i="9"/>
  <c r="E184" i="9"/>
  <c r="A185" i="9"/>
  <c r="G183" i="9"/>
  <c r="H183" i="9"/>
  <c r="F183" i="9"/>
  <c r="A186" i="5"/>
  <c r="B185" i="5"/>
  <c r="E185" i="5"/>
  <c r="D184" i="5"/>
  <c r="C184" i="5"/>
  <c r="G184" i="5"/>
  <c r="F184" i="5"/>
  <c r="H184" i="5"/>
  <c r="I184" i="8"/>
  <c r="L184" i="8"/>
  <c r="N184" i="8"/>
  <c r="D184" i="8"/>
  <c r="J184" i="8"/>
  <c r="G184" i="8"/>
  <c r="F184" i="8"/>
  <c r="M184" i="8"/>
  <c r="C184" i="8"/>
  <c r="A186" i="8"/>
  <c r="B185" i="8"/>
  <c r="E185" i="8"/>
  <c r="K185" i="8"/>
  <c r="H185" i="8"/>
  <c r="H185" i="12"/>
  <c r="K185" i="12"/>
  <c r="N185" i="12"/>
  <c r="Q185" i="12"/>
  <c r="A186" i="12"/>
  <c r="E185" i="12"/>
  <c r="B185" i="12"/>
  <c r="J184" i="10"/>
  <c r="G184" i="10"/>
  <c r="F184" i="10"/>
  <c r="M184" i="10"/>
  <c r="I184" i="10"/>
  <c r="N184" i="10"/>
  <c r="L184" i="10"/>
  <c r="C184" i="10"/>
  <c r="D184" i="10"/>
  <c r="T184" i="12"/>
  <c r="R184" i="12"/>
  <c r="S184" i="12"/>
  <c r="C184" i="12"/>
  <c r="D184" i="12"/>
  <c r="O184" i="12"/>
  <c r="M184" i="12"/>
  <c r="F184" i="12"/>
  <c r="L184" i="12"/>
  <c r="I184" i="12"/>
  <c r="G184" i="12"/>
  <c r="J184" i="12"/>
  <c r="P184" i="12"/>
  <c r="B185" i="10"/>
  <c r="E185" i="10"/>
  <c r="A186" i="10"/>
  <c r="H185" i="10"/>
  <c r="K185" i="10"/>
  <c r="CR638" i="24" l="1"/>
  <c r="CV638" i="24" s="1"/>
  <c r="CS637" i="24"/>
  <c r="CT636" i="24"/>
  <c r="CW636" i="24"/>
  <c r="CX636" i="24"/>
  <c r="CU636" i="24"/>
  <c r="CY636" i="24"/>
  <c r="BZ703" i="24"/>
  <c r="BY704" i="24"/>
  <c r="CC703" i="24"/>
  <c r="CE702" i="24"/>
  <c r="CA702" i="24"/>
  <c r="CB702" i="24"/>
  <c r="CD702" i="24"/>
  <c r="CF702" i="24"/>
  <c r="A446" i="26"/>
  <c r="B445" i="26"/>
  <c r="E445" i="26"/>
  <c r="F444" i="26"/>
  <c r="C444" i="26"/>
  <c r="D444" i="26"/>
  <c r="G444" i="26"/>
  <c r="H444" i="26"/>
  <c r="F325" i="25"/>
  <c r="K325" i="25"/>
  <c r="G325" i="25"/>
  <c r="I325" i="25"/>
  <c r="D325" i="25"/>
  <c r="C325" i="25"/>
  <c r="J325" i="25"/>
  <c r="H326" i="25"/>
  <c r="B326" i="25"/>
  <c r="E326" i="25"/>
  <c r="A327" i="25"/>
  <c r="B327" i="14"/>
  <c r="K327" i="14"/>
  <c r="Q327" i="14"/>
  <c r="E327" i="14"/>
  <c r="H327" i="14"/>
  <c r="A328" i="14"/>
  <c r="N327" i="14"/>
  <c r="T326" i="14"/>
  <c r="F326" i="14"/>
  <c r="P326" i="14"/>
  <c r="I326" i="14"/>
  <c r="R326" i="14"/>
  <c r="G326" i="14"/>
  <c r="C326" i="14"/>
  <c r="J326" i="14"/>
  <c r="M326" i="14"/>
  <c r="O326" i="14"/>
  <c r="D326" i="14"/>
  <c r="L326" i="14"/>
  <c r="S326" i="14"/>
  <c r="G386" i="34"/>
  <c r="F386" i="34"/>
  <c r="D386" i="34"/>
  <c r="C386" i="34"/>
  <c r="B387" i="34"/>
  <c r="A388" i="34"/>
  <c r="E387" i="34"/>
  <c r="D55" i="19"/>
  <c r="C55" i="19"/>
  <c r="F55" i="19"/>
  <c r="G55" i="19"/>
  <c r="A57" i="19"/>
  <c r="B56" i="19"/>
  <c r="E56" i="19"/>
  <c r="A324" i="3"/>
  <c r="E323" i="3"/>
  <c r="B323" i="3"/>
  <c r="D322" i="3"/>
  <c r="H322" i="3"/>
  <c r="C322" i="3"/>
  <c r="G322" i="3"/>
  <c r="F322" i="3"/>
  <c r="E317" i="2"/>
  <c r="B317" i="2"/>
  <c r="H317" i="2"/>
  <c r="A318" i="2"/>
  <c r="J316" i="2"/>
  <c r="G316" i="2"/>
  <c r="F316" i="2"/>
  <c r="D316" i="2"/>
  <c r="C316" i="2"/>
  <c r="I316" i="2"/>
  <c r="K316" i="2"/>
  <c r="C185" i="8"/>
  <c r="D185" i="8"/>
  <c r="M185" i="8"/>
  <c r="I185" i="8"/>
  <c r="F185" i="8"/>
  <c r="L185" i="8"/>
  <c r="J185" i="8"/>
  <c r="N185" i="8"/>
  <c r="G185" i="8"/>
  <c r="H186" i="10"/>
  <c r="K186" i="10"/>
  <c r="A187" i="10"/>
  <c r="B186" i="10"/>
  <c r="E186" i="10"/>
  <c r="A187" i="8"/>
  <c r="H186" i="8"/>
  <c r="B186" i="8"/>
  <c r="K186" i="8"/>
  <c r="E186" i="8"/>
  <c r="L185" i="10"/>
  <c r="F185" i="10"/>
  <c r="I185" i="10"/>
  <c r="M185" i="10"/>
  <c r="J185" i="10"/>
  <c r="N185" i="10"/>
  <c r="C185" i="10"/>
  <c r="D185" i="10"/>
  <c r="G185" i="10"/>
  <c r="H185" i="5"/>
  <c r="F185" i="5"/>
  <c r="G185" i="5"/>
  <c r="D185" i="5"/>
  <c r="C185" i="5"/>
  <c r="A187" i="5"/>
  <c r="E186" i="5"/>
  <c r="B186" i="5"/>
  <c r="T185" i="12"/>
  <c r="J185" i="12"/>
  <c r="P185" i="12"/>
  <c r="C185" i="12"/>
  <c r="I185" i="12"/>
  <c r="O185" i="12"/>
  <c r="R185" i="12"/>
  <c r="S185" i="12"/>
  <c r="G185" i="12"/>
  <c r="D185" i="12"/>
  <c r="L185" i="12"/>
  <c r="F185" i="12"/>
  <c r="M185" i="12"/>
  <c r="E185" i="9"/>
  <c r="A186" i="9"/>
  <c r="B185" i="9"/>
  <c r="F184" i="9"/>
  <c r="G184" i="9"/>
  <c r="H184" i="9"/>
  <c r="A187" i="12"/>
  <c r="E186" i="12"/>
  <c r="Q186" i="12"/>
  <c r="K186" i="12"/>
  <c r="H186" i="12"/>
  <c r="N186" i="12"/>
  <c r="B186" i="12"/>
  <c r="C184" i="9"/>
  <c r="D184" i="9"/>
  <c r="CX637" i="24" l="1"/>
  <c r="CY637" i="24"/>
  <c r="CU637" i="24"/>
  <c r="CW637" i="24"/>
  <c r="CT637" i="24"/>
  <c r="CS638" i="24"/>
  <c r="CR639" i="24"/>
  <c r="CV639" i="24" s="1"/>
  <c r="BY705" i="24"/>
  <c r="BZ704" i="24"/>
  <c r="CC704" i="24"/>
  <c r="CA703" i="24"/>
  <c r="CF703" i="24"/>
  <c r="CB703" i="24"/>
  <c r="CD703" i="24"/>
  <c r="CE703" i="24"/>
  <c r="H327" i="25"/>
  <c r="E327" i="25"/>
  <c r="A328" i="25"/>
  <c r="B327" i="25"/>
  <c r="K326" i="25"/>
  <c r="D326" i="25"/>
  <c r="C326" i="25"/>
  <c r="G326" i="25"/>
  <c r="I326" i="25"/>
  <c r="J326" i="25"/>
  <c r="F326" i="25"/>
  <c r="G445" i="26"/>
  <c r="H445" i="26"/>
  <c r="D445" i="26"/>
  <c r="C445" i="26"/>
  <c r="F445" i="26"/>
  <c r="E446" i="26"/>
  <c r="B446" i="26"/>
  <c r="A447" i="26"/>
  <c r="B328" i="14"/>
  <c r="H328" i="14"/>
  <c r="E328" i="14"/>
  <c r="N328" i="14"/>
  <c r="A329" i="14"/>
  <c r="K328" i="14"/>
  <c r="Q328" i="14"/>
  <c r="T327" i="14"/>
  <c r="C327" i="14"/>
  <c r="O327" i="14"/>
  <c r="J327" i="14"/>
  <c r="S327" i="14"/>
  <c r="P327" i="14"/>
  <c r="I327" i="14"/>
  <c r="G327" i="14"/>
  <c r="L327" i="14"/>
  <c r="M327" i="14"/>
  <c r="R327" i="14"/>
  <c r="D327" i="14"/>
  <c r="F327" i="14"/>
  <c r="E388" i="34"/>
  <c r="A389" i="34"/>
  <c r="B388" i="34"/>
  <c r="G387" i="34"/>
  <c r="F387" i="34"/>
  <c r="D387" i="34"/>
  <c r="C387" i="34"/>
  <c r="F56" i="19"/>
  <c r="G56" i="19"/>
  <c r="C56" i="19"/>
  <c r="D56" i="19"/>
  <c r="A58" i="19"/>
  <c r="B57" i="19"/>
  <c r="E57" i="19"/>
  <c r="D323" i="3"/>
  <c r="C323" i="3"/>
  <c r="H323" i="3"/>
  <c r="G323" i="3"/>
  <c r="F323" i="3"/>
  <c r="E324" i="3"/>
  <c r="A325" i="3"/>
  <c r="B324" i="3"/>
  <c r="E318" i="2"/>
  <c r="A319" i="2"/>
  <c r="H318" i="2"/>
  <c r="B318" i="2"/>
  <c r="F317" i="2"/>
  <c r="I317" i="2"/>
  <c r="D317" i="2"/>
  <c r="G317" i="2"/>
  <c r="J317" i="2"/>
  <c r="C317" i="2"/>
  <c r="K317" i="2"/>
  <c r="D186" i="5"/>
  <c r="C186" i="5"/>
  <c r="G185" i="9"/>
  <c r="H185" i="9"/>
  <c r="F185" i="9"/>
  <c r="B186" i="9"/>
  <c r="A187" i="9"/>
  <c r="E186" i="9"/>
  <c r="T186" i="12"/>
  <c r="I186" i="12"/>
  <c r="C186" i="12"/>
  <c r="J186" i="12"/>
  <c r="M186" i="12"/>
  <c r="F186" i="12"/>
  <c r="L186" i="12"/>
  <c r="O186" i="12"/>
  <c r="D186" i="12"/>
  <c r="G186" i="12"/>
  <c r="R186" i="12"/>
  <c r="S186" i="12"/>
  <c r="P186" i="12"/>
  <c r="C185" i="9"/>
  <c r="D185" i="9"/>
  <c r="G186" i="5"/>
  <c r="F186" i="5"/>
  <c r="H186" i="5"/>
  <c r="A188" i="12"/>
  <c r="Q187" i="12"/>
  <c r="K187" i="12"/>
  <c r="N187" i="12"/>
  <c r="E187" i="12"/>
  <c r="H187" i="12"/>
  <c r="B187" i="12"/>
  <c r="D186" i="8"/>
  <c r="M186" i="8"/>
  <c r="C186" i="8"/>
  <c r="G186" i="8"/>
  <c r="F186" i="8"/>
  <c r="I186" i="8"/>
  <c r="J186" i="8"/>
  <c r="N186" i="8"/>
  <c r="L186" i="8"/>
  <c r="F186" i="10"/>
  <c r="G186" i="10"/>
  <c r="I186" i="10"/>
  <c r="M186" i="10"/>
  <c r="L186" i="10"/>
  <c r="C186" i="10"/>
  <c r="D186" i="10"/>
  <c r="J186" i="10"/>
  <c r="N186" i="10"/>
  <c r="E187" i="10"/>
  <c r="K187" i="10"/>
  <c r="H187" i="10"/>
  <c r="A188" i="10"/>
  <c r="B187" i="10"/>
  <c r="B187" i="8"/>
  <c r="K187" i="8"/>
  <c r="A188" i="8"/>
  <c r="E187" i="8"/>
  <c r="H187" i="8"/>
  <c r="A188" i="5"/>
  <c r="E187" i="5"/>
  <c r="B187" i="5"/>
  <c r="CR640" i="24" l="1"/>
  <c r="CV640" i="24" s="1"/>
  <c r="CS639" i="24"/>
  <c r="CX638" i="24"/>
  <c r="CY638" i="24"/>
  <c r="CT638" i="24"/>
  <c r="CU638" i="24"/>
  <c r="CW638" i="24"/>
  <c r="CA704" i="24"/>
  <c r="CB704" i="24"/>
  <c r="CD704" i="24"/>
  <c r="CE704" i="24"/>
  <c r="CF704" i="24"/>
  <c r="CC705" i="24"/>
  <c r="BZ705" i="24"/>
  <c r="BY706" i="24"/>
  <c r="C446" i="26"/>
  <c r="D446" i="26"/>
  <c r="F446" i="26"/>
  <c r="G446" i="26"/>
  <c r="H446" i="26"/>
  <c r="E447" i="26"/>
  <c r="B447" i="26"/>
  <c r="A448" i="26"/>
  <c r="K327" i="25"/>
  <c r="C327" i="25"/>
  <c r="J327" i="25"/>
  <c r="G327" i="25"/>
  <c r="D327" i="25"/>
  <c r="I327" i="25"/>
  <c r="F327" i="25"/>
  <c r="B328" i="25"/>
  <c r="A329" i="25"/>
  <c r="H328" i="25"/>
  <c r="E328" i="25"/>
  <c r="N329" i="14"/>
  <c r="K329" i="14"/>
  <c r="E329" i="14"/>
  <c r="H329" i="14"/>
  <c r="B329" i="14"/>
  <c r="Q329" i="14"/>
  <c r="A330" i="14"/>
  <c r="T328" i="14"/>
  <c r="R328" i="14"/>
  <c r="G328" i="14"/>
  <c r="P328" i="14"/>
  <c r="C328" i="14"/>
  <c r="F328" i="14"/>
  <c r="M328" i="14"/>
  <c r="J328" i="14"/>
  <c r="D328" i="14"/>
  <c r="I328" i="14"/>
  <c r="O328" i="14"/>
  <c r="L328" i="14"/>
  <c r="S328" i="14"/>
  <c r="G388" i="34"/>
  <c r="F388" i="34"/>
  <c r="D388" i="34"/>
  <c r="C388" i="34"/>
  <c r="B389" i="34"/>
  <c r="E389" i="34"/>
  <c r="A390" i="34"/>
  <c r="G57" i="19"/>
  <c r="C57" i="19"/>
  <c r="D57" i="19"/>
  <c r="F57" i="19"/>
  <c r="E58" i="19"/>
  <c r="B58" i="19"/>
  <c r="A59" i="19"/>
  <c r="B325" i="3"/>
  <c r="A326" i="3"/>
  <c r="E325" i="3"/>
  <c r="H324" i="3"/>
  <c r="C324" i="3"/>
  <c r="D324" i="3"/>
  <c r="F324" i="3"/>
  <c r="G324" i="3"/>
  <c r="D318" i="2"/>
  <c r="C318" i="2"/>
  <c r="I318" i="2"/>
  <c r="F318" i="2"/>
  <c r="G318" i="2"/>
  <c r="K318" i="2"/>
  <c r="J318" i="2"/>
  <c r="A320" i="2"/>
  <c r="H319" i="2"/>
  <c r="B319" i="2"/>
  <c r="E319" i="2"/>
  <c r="B188" i="5"/>
  <c r="E188" i="5"/>
  <c r="A189" i="5"/>
  <c r="B188" i="8"/>
  <c r="E188" i="8"/>
  <c r="A189" i="8"/>
  <c r="K188" i="8"/>
  <c r="H188" i="8"/>
  <c r="A189" i="12"/>
  <c r="B188" i="12"/>
  <c r="E188" i="12"/>
  <c r="K188" i="12"/>
  <c r="H188" i="12"/>
  <c r="Q188" i="12"/>
  <c r="N188" i="12"/>
  <c r="C187" i="5"/>
  <c r="D187" i="5"/>
  <c r="G187" i="5"/>
  <c r="F187" i="5"/>
  <c r="H187" i="5"/>
  <c r="M187" i="8"/>
  <c r="N187" i="8"/>
  <c r="I187" i="8"/>
  <c r="J187" i="8"/>
  <c r="F187" i="8"/>
  <c r="G187" i="8"/>
  <c r="D187" i="8"/>
  <c r="L187" i="8"/>
  <c r="C187" i="8"/>
  <c r="I187" i="10"/>
  <c r="G187" i="10"/>
  <c r="C187" i="10"/>
  <c r="N187" i="10"/>
  <c r="J187" i="10"/>
  <c r="M187" i="10"/>
  <c r="L187" i="10"/>
  <c r="D187" i="10"/>
  <c r="F187" i="10"/>
  <c r="H188" i="10"/>
  <c r="E188" i="10"/>
  <c r="A189" i="10"/>
  <c r="B188" i="10"/>
  <c r="K188" i="10"/>
  <c r="H186" i="9"/>
  <c r="F186" i="9"/>
  <c r="G186" i="9"/>
  <c r="B187" i="9"/>
  <c r="E187" i="9"/>
  <c r="A188" i="9"/>
  <c r="D186" i="9"/>
  <c r="C186" i="9"/>
  <c r="T187" i="12"/>
  <c r="J187" i="12"/>
  <c r="M187" i="12"/>
  <c r="C187" i="12"/>
  <c r="F187" i="12"/>
  <c r="G187" i="12"/>
  <c r="L187" i="12"/>
  <c r="O187" i="12"/>
  <c r="R187" i="12"/>
  <c r="D187" i="12"/>
  <c r="I187" i="12"/>
  <c r="S187" i="12"/>
  <c r="P187" i="12"/>
  <c r="CW639" i="24" l="1"/>
  <c r="CX639" i="24"/>
  <c r="CY639" i="24"/>
  <c r="CT639" i="24"/>
  <c r="CU639" i="24"/>
  <c r="CS640" i="24"/>
  <c r="CR641" i="24"/>
  <c r="CV641" i="24" s="1"/>
  <c r="CC706" i="24"/>
  <c r="BZ706" i="24"/>
  <c r="BY707" i="24"/>
  <c r="CA705" i="24"/>
  <c r="CB705" i="24"/>
  <c r="CF705" i="24"/>
  <c r="CD705" i="24"/>
  <c r="CE705" i="24"/>
  <c r="I328" i="25"/>
  <c r="K328" i="25"/>
  <c r="C328" i="25"/>
  <c r="D328" i="25"/>
  <c r="G328" i="25"/>
  <c r="J328" i="25"/>
  <c r="F328" i="25"/>
  <c r="B329" i="25"/>
  <c r="H329" i="25"/>
  <c r="A330" i="25"/>
  <c r="E329" i="25"/>
  <c r="E448" i="26"/>
  <c r="B448" i="26"/>
  <c r="A449" i="26"/>
  <c r="D447" i="26"/>
  <c r="F447" i="26"/>
  <c r="G447" i="26"/>
  <c r="H447" i="26"/>
  <c r="C447" i="26"/>
  <c r="B330" i="14"/>
  <c r="E330" i="14"/>
  <c r="A331" i="14"/>
  <c r="K330" i="14"/>
  <c r="H330" i="14"/>
  <c r="N330" i="14"/>
  <c r="Q330" i="14"/>
  <c r="T329" i="14"/>
  <c r="J329" i="14"/>
  <c r="M329" i="14"/>
  <c r="O329" i="14"/>
  <c r="F329" i="14"/>
  <c r="L329" i="14"/>
  <c r="G329" i="14"/>
  <c r="I329" i="14"/>
  <c r="R329" i="14"/>
  <c r="P329" i="14"/>
  <c r="S329" i="14"/>
  <c r="C329" i="14"/>
  <c r="D329" i="14"/>
  <c r="B390" i="34"/>
  <c r="A391" i="34"/>
  <c r="E390" i="34"/>
  <c r="F389" i="34"/>
  <c r="G389" i="34"/>
  <c r="D389" i="34"/>
  <c r="C389" i="34"/>
  <c r="D58" i="19"/>
  <c r="F58" i="19"/>
  <c r="C58" i="19"/>
  <c r="G58" i="19"/>
  <c r="A60" i="19"/>
  <c r="B59" i="19"/>
  <c r="E59" i="19"/>
  <c r="F325" i="3"/>
  <c r="G325" i="3"/>
  <c r="B326" i="3"/>
  <c r="E326" i="3"/>
  <c r="A327" i="3"/>
  <c r="C325" i="3"/>
  <c r="H325" i="3"/>
  <c r="D325" i="3"/>
  <c r="A321" i="2"/>
  <c r="B320" i="2"/>
  <c r="H320" i="2"/>
  <c r="E320" i="2"/>
  <c r="F319" i="2"/>
  <c r="C319" i="2"/>
  <c r="D319" i="2"/>
  <c r="J319" i="2"/>
  <c r="I319" i="2"/>
  <c r="G319" i="2"/>
  <c r="K319" i="2"/>
  <c r="H187" i="9"/>
  <c r="F187" i="9"/>
  <c r="G187" i="9"/>
  <c r="M188" i="10"/>
  <c r="I188" i="10"/>
  <c r="L188" i="10"/>
  <c r="G188" i="10"/>
  <c r="N188" i="10"/>
  <c r="C188" i="10"/>
  <c r="F188" i="10"/>
  <c r="D188" i="10"/>
  <c r="J188" i="10"/>
  <c r="A190" i="10"/>
  <c r="E189" i="10"/>
  <c r="K189" i="10"/>
  <c r="B189" i="10"/>
  <c r="H189" i="10"/>
  <c r="T188" i="12"/>
  <c r="J188" i="12"/>
  <c r="C188" i="12"/>
  <c r="D188" i="12"/>
  <c r="L188" i="12"/>
  <c r="F188" i="12"/>
  <c r="M188" i="12"/>
  <c r="S188" i="12"/>
  <c r="I188" i="12"/>
  <c r="R188" i="12"/>
  <c r="P188" i="12"/>
  <c r="O188" i="12"/>
  <c r="G188" i="12"/>
  <c r="A190" i="12"/>
  <c r="K189" i="12"/>
  <c r="B189" i="12"/>
  <c r="E189" i="12"/>
  <c r="N189" i="12"/>
  <c r="H189" i="12"/>
  <c r="Q189" i="12"/>
  <c r="B189" i="8"/>
  <c r="H189" i="8"/>
  <c r="E189" i="8"/>
  <c r="A190" i="8"/>
  <c r="K189" i="8"/>
  <c r="E188" i="9"/>
  <c r="B188" i="9"/>
  <c r="A189" i="9"/>
  <c r="D187" i="9"/>
  <c r="C187" i="9"/>
  <c r="C188" i="8"/>
  <c r="M188" i="8"/>
  <c r="D188" i="8"/>
  <c r="G188" i="8"/>
  <c r="L188" i="8"/>
  <c r="F188" i="8"/>
  <c r="I188" i="8"/>
  <c r="J188" i="8"/>
  <c r="N188" i="8"/>
  <c r="E189" i="5"/>
  <c r="B189" i="5"/>
  <c r="A190" i="5"/>
  <c r="F188" i="5"/>
  <c r="G188" i="5"/>
  <c r="H188" i="5"/>
  <c r="C188" i="5"/>
  <c r="D188" i="5"/>
  <c r="CS641" i="24" l="1"/>
  <c r="CR642" i="24"/>
  <c r="CV642" i="24" s="1"/>
  <c r="CU640" i="24"/>
  <c r="CW640" i="24"/>
  <c r="CX640" i="24"/>
  <c r="CT640" i="24"/>
  <c r="CY640" i="24"/>
  <c r="BZ707" i="24"/>
  <c r="CC707" i="24"/>
  <c r="BY708" i="24"/>
  <c r="CE706" i="24"/>
  <c r="CA706" i="24"/>
  <c r="CB706" i="24"/>
  <c r="CD706" i="24"/>
  <c r="CF706" i="24"/>
  <c r="B449" i="26"/>
  <c r="E449" i="26"/>
  <c r="A450" i="26"/>
  <c r="C448" i="26"/>
  <c r="D448" i="26"/>
  <c r="H448" i="26"/>
  <c r="F448" i="26"/>
  <c r="G448" i="26"/>
  <c r="E330" i="25"/>
  <c r="B330" i="25"/>
  <c r="A331" i="25"/>
  <c r="H330" i="25"/>
  <c r="C329" i="25"/>
  <c r="K329" i="25"/>
  <c r="I329" i="25"/>
  <c r="F329" i="25"/>
  <c r="D329" i="25"/>
  <c r="J329" i="25"/>
  <c r="G329" i="25"/>
  <c r="B331" i="14"/>
  <c r="E331" i="14"/>
  <c r="N331" i="14"/>
  <c r="A332" i="14"/>
  <c r="H331" i="14"/>
  <c r="Q331" i="14"/>
  <c r="K331" i="14"/>
  <c r="T330" i="14"/>
  <c r="R330" i="14"/>
  <c r="L330" i="14"/>
  <c r="J330" i="14"/>
  <c r="C330" i="14"/>
  <c r="D330" i="14"/>
  <c r="F330" i="14"/>
  <c r="G330" i="14"/>
  <c r="O330" i="14"/>
  <c r="I330" i="14"/>
  <c r="P330" i="14"/>
  <c r="M330" i="14"/>
  <c r="S330" i="14"/>
  <c r="E391" i="34"/>
  <c r="B391" i="34"/>
  <c r="A392" i="34"/>
  <c r="G390" i="34"/>
  <c r="F390" i="34"/>
  <c r="C390" i="34"/>
  <c r="D390" i="34"/>
  <c r="C59" i="19"/>
  <c r="D59" i="19"/>
  <c r="F59" i="19"/>
  <c r="G59" i="19"/>
  <c r="B60" i="19"/>
  <c r="E60" i="19"/>
  <c r="A61" i="19"/>
  <c r="E327" i="3"/>
  <c r="A328" i="3"/>
  <c r="B327" i="3"/>
  <c r="F326" i="3"/>
  <c r="G326" i="3"/>
  <c r="D326" i="3"/>
  <c r="H326" i="3"/>
  <c r="C326" i="3"/>
  <c r="D320" i="2"/>
  <c r="K320" i="2"/>
  <c r="J320" i="2"/>
  <c r="F320" i="2"/>
  <c r="I320" i="2"/>
  <c r="C320" i="2"/>
  <c r="G320" i="2"/>
  <c r="E321" i="2"/>
  <c r="B321" i="2"/>
  <c r="H321" i="2"/>
  <c r="A322" i="2"/>
  <c r="H190" i="8"/>
  <c r="B190" i="8"/>
  <c r="K190" i="8"/>
  <c r="A191" i="8"/>
  <c r="E190" i="8"/>
  <c r="T189" i="12"/>
  <c r="O189" i="12"/>
  <c r="P189" i="12"/>
  <c r="D189" i="12"/>
  <c r="R189" i="12"/>
  <c r="S189" i="12"/>
  <c r="C189" i="12"/>
  <c r="G189" i="12"/>
  <c r="I189" i="12"/>
  <c r="M189" i="12"/>
  <c r="J189" i="12"/>
  <c r="L189" i="12"/>
  <c r="F189" i="12"/>
  <c r="E190" i="12"/>
  <c r="Q190" i="12"/>
  <c r="N190" i="12"/>
  <c r="B190" i="12"/>
  <c r="A191" i="12"/>
  <c r="K190" i="12"/>
  <c r="H190" i="12"/>
  <c r="A191" i="5"/>
  <c r="E190" i="5"/>
  <c r="B190" i="5"/>
  <c r="C189" i="5"/>
  <c r="D189" i="5"/>
  <c r="G189" i="5"/>
  <c r="H189" i="5"/>
  <c r="F189" i="5"/>
  <c r="D188" i="9"/>
  <c r="C188" i="9"/>
  <c r="B190" i="10"/>
  <c r="H190" i="10"/>
  <c r="E190" i="10"/>
  <c r="A191" i="10"/>
  <c r="K190" i="10"/>
  <c r="F188" i="9"/>
  <c r="G188" i="9"/>
  <c r="H188" i="9"/>
  <c r="C189" i="8"/>
  <c r="F189" i="8"/>
  <c r="G189" i="8"/>
  <c r="J189" i="8"/>
  <c r="N189" i="8"/>
  <c r="M189" i="8"/>
  <c r="I189" i="8"/>
  <c r="L189" i="8"/>
  <c r="D189" i="8"/>
  <c r="F189" i="10"/>
  <c r="L189" i="10"/>
  <c r="J189" i="10"/>
  <c r="C189" i="10"/>
  <c r="N189" i="10"/>
  <c r="M189" i="10"/>
  <c r="D189" i="10"/>
  <c r="G189" i="10"/>
  <c r="I189" i="10"/>
  <c r="E189" i="9"/>
  <c r="A190" i="9"/>
  <c r="B189" i="9"/>
  <c r="CS642" i="24" l="1"/>
  <c r="CR643" i="24"/>
  <c r="CV643" i="24" s="1"/>
  <c r="CT641" i="24"/>
  <c r="CW641" i="24"/>
  <c r="CU641" i="24"/>
  <c r="CX641" i="24"/>
  <c r="CY641" i="24"/>
  <c r="BY709" i="24"/>
  <c r="BZ708" i="24"/>
  <c r="CC708" i="24"/>
  <c r="CA707" i="24"/>
  <c r="CB707" i="24"/>
  <c r="CF707" i="24"/>
  <c r="CD707" i="24"/>
  <c r="CE707" i="24"/>
  <c r="E331" i="25"/>
  <c r="A332" i="25"/>
  <c r="B331" i="25"/>
  <c r="H331" i="25"/>
  <c r="F330" i="25"/>
  <c r="G330" i="25"/>
  <c r="D330" i="25"/>
  <c r="I330" i="25"/>
  <c r="K330" i="25"/>
  <c r="J330" i="25"/>
  <c r="C330" i="25"/>
  <c r="A451" i="26"/>
  <c r="B450" i="26"/>
  <c r="E450" i="26"/>
  <c r="G449" i="26"/>
  <c r="C449" i="26"/>
  <c r="D449" i="26"/>
  <c r="F449" i="26"/>
  <c r="H449" i="26"/>
  <c r="N332" i="14"/>
  <c r="H332" i="14"/>
  <c r="A333" i="14"/>
  <c r="Q332" i="14"/>
  <c r="B332" i="14"/>
  <c r="E332" i="14"/>
  <c r="K332" i="14"/>
  <c r="T331" i="14"/>
  <c r="L331" i="14"/>
  <c r="I331" i="14"/>
  <c r="D331" i="14"/>
  <c r="F331" i="14"/>
  <c r="R331" i="14"/>
  <c r="G331" i="14"/>
  <c r="S331" i="14"/>
  <c r="O331" i="14"/>
  <c r="M331" i="14"/>
  <c r="J331" i="14"/>
  <c r="P331" i="14"/>
  <c r="C331" i="14"/>
  <c r="A393" i="34"/>
  <c r="E392" i="34"/>
  <c r="B392" i="34"/>
  <c r="D391" i="34"/>
  <c r="G391" i="34"/>
  <c r="F391" i="34"/>
  <c r="C391" i="34"/>
  <c r="G60" i="19"/>
  <c r="C60" i="19"/>
  <c r="D60" i="19"/>
  <c r="F60" i="19"/>
  <c r="B61" i="19"/>
  <c r="E61" i="19"/>
  <c r="A62" i="19"/>
  <c r="C327" i="3"/>
  <c r="D327" i="3"/>
  <c r="H327" i="3"/>
  <c r="E328" i="3"/>
  <c r="B328" i="3"/>
  <c r="A329" i="3"/>
  <c r="G327" i="3"/>
  <c r="F327" i="3"/>
  <c r="F321" i="2"/>
  <c r="C321" i="2"/>
  <c r="K321" i="2"/>
  <c r="J321" i="2"/>
  <c r="D321" i="2"/>
  <c r="I321" i="2"/>
  <c r="G321" i="2"/>
  <c r="B322" i="2"/>
  <c r="A323" i="2"/>
  <c r="H322" i="2"/>
  <c r="E322" i="2"/>
  <c r="C190" i="5"/>
  <c r="D190" i="5"/>
  <c r="T190" i="12"/>
  <c r="P190" i="12"/>
  <c r="D190" i="12"/>
  <c r="L190" i="12"/>
  <c r="M190" i="12"/>
  <c r="R190" i="12"/>
  <c r="J190" i="12"/>
  <c r="O190" i="12"/>
  <c r="C190" i="12"/>
  <c r="I190" i="12"/>
  <c r="F190" i="12"/>
  <c r="G190" i="12"/>
  <c r="S190" i="12"/>
  <c r="D189" i="9"/>
  <c r="C189" i="9"/>
  <c r="E190" i="9"/>
  <c r="A191" i="9"/>
  <c r="B190" i="9"/>
  <c r="G189" i="9"/>
  <c r="H189" i="9"/>
  <c r="F189" i="9"/>
  <c r="H191" i="10"/>
  <c r="E191" i="10"/>
  <c r="B191" i="10"/>
  <c r="K191" i="10"/>
  <c r="A192" i="10"/>
  <c r="G190" i="10"/>
  <c r="I190" i="10"/>
  <c r="C190" i="10"/>
  <c r="D190" i="10"/>
  <c r="L190" i="10"/>
  <c r="M190" i="10"/>
  <c r="J190" i="10"/>
  <c r="N190" i="10"/>
  <c r="F190" i="10"/>
  <c r="K191" i="8"/>
  <c r="H191" i="8"/>
  <c r="B191" i="8"/>
  <c r="A192" i="8"/>
  <c r="E191" i="8"/>
  <c r="F190" i="5"/>
  <c r="H190" i="5"/>
  <c r="G190" i="5"/>
  <c r="A192" i="5"/>
  <c r="B191" i="5"/>
  <c r="E191" i="5"/>
  <c r="B191" i="12"/>
  <c r="Q191" i="12"/>
  <c r="E191" i="12"/>
  <c r="A192" i="12"/>
  <c r="N191" i="12"/>
  <c r="H191" i="12"/>
  <c r="K191" i="12"/>
  <c r="F190" i="8"/>
  <c r="N190" i="8"/>
  <c r="G190" i="8"/>
  <c r="C190" i="8"/>
  <c r="L190" i="8"/>
  <c r="M190" i="8"/>
  <c r="D190" i="8"/>
  <c r="I190" i="8"/>
  <c r="J190" i="8"/>
  <c r="CW15" i="24"/>
  <c r="CY15" i="24" s="1"/>
  <c r="DV14" i="24" s="1"/>
  <c r="CV14" i="24"/>
  <c r="CS14" i="24"/>
  <c r="CR644" i="24" l="1"/>
  <c r="CV644" i="24" s="1"/>
  <c r="CS643" i="24"/>
  <c r="CW642" i="24"/>
  <c r="CX642" i="24"/>
  <c r="CT642" i="24"/>
  <c r="CU642" i="24"/>
  <c r="CY642" i="24"/>
  <c r="CF708" i="24"/>
  <c r="CA708" i="24"/>
  <c r="CB708" i="24"/>
  <c r="CE708" i="24"/>
  <c r="CD708" i="24"/>
  <c r="BY710" i="24"/>
  <c r="BZ709" i="24"/>
  <c r="CC709" i="24"/>
  <c r="H450" i="26"/>
  <c r="G450" i="26"/>
  <c r="F450" i="26"/>
  <c r="D450" i="26"/>
  <c r="C450" i="26"/>
  <c r="B451" i="26"/>
  <c r="A452" i="26"/>
  <c r="E451" i="26"/>
  <c r="I331" i="25"/>
  <c r="J331" i="25"/>
  <c r="C331" i="25"/>
  <c r="D331" i="25"/>
  <c r="F331" i="25"/>
  <c r="G331" i="25"/>
  <c r="K331" i="25"/>
  <c r="A333" i="25"/>
  <c r="E332" i="25"/>
  <c r="H332" i="25"/>
  <c r="B332" i="25"/>
  <c r="T332" i="14"/>
  <c r="S332" i="14"/>
  <c r="F332" i="14"/>
  <c r="D332" i="14"/>
  <c r="J332" i="14"/>
  <c r="L332" i="14"/>
  <c r="R332" i="14"/>
  <c r="O332" i="14"/>
  <c r="P332" i="14"/>
  <c r="G332" i="14"/>
  <c r="C332" i="14"/>
  <c r="I332" i="14"/>
  <c r="M332" i="14"/>
  <c r="B333" i="14"/>
  <c r="N333" i="14"/>
  <c r="A334" i="14"/>
  <c r="K333" i="14"/>
  <c r="Q333" i="14"/>
  <c r="H333" i="14"/>
  <c r="E333" i="14"/>
  <c r="G392" i="34"/>
  <c r="C392" i="34"/>
  <c r="F392" i="34"/>
  <c r="D392" i="34"/>
  <c r="B393" i="34"/>
  <c r="A394" i="34"/>
  <c r="E393" i="34"/>
  <c r="C61" i="19"/>
  <c r="D61" i="19"/>
  <c r="F61" i="19"/>
  <c r="G61" i="19"/>
  <c r="A63" i="19"/>
  <c r="B62" i="19"/>
  <c r="E62" i="19"/>
  <c r="A330" i="3"/>
  <c r="E329" i="3"/>
  <c r="B329" i="3"/>
  <c r="C328" i="3"/>
  <c r="H328" i="3"/>
  <c r="D328" i="3"/>
  <c r="G328" i="3"/>
  <c r="F328" i="3"/>
  <c r="A324" i="2"/>
  <c r="H323" i="2"/>
  <c r="B323" i="2"/>
  <c r="E323" i="2"/>
  <c r="C322" i="2"/>
  <c r="G322" i="2"/>
  <c r="F322" i="2"/>
  <c r="D322" i="2"/>
  <c r="K322" i="2"/>
  <c r="I322" i="2"/>
  <c r="J322" i="2"/>
  <c r="E192" i="12"/>
  <c r="K192" i="12"/>
  <c r="Q192" i="12"/>
  <c r="A193" i="12"/>
  <c r="H192" i="12"/>
  <c r="N192" i="12"/>
  <c r="B192" i="12"/>
  <c r="A192" i="9"/>
  <c r="E191" i="9"/>
  <c r="B191" i="9"/>
  <c r="G190" i="9"/>
  <c r="H190" i="9"/>
  <c r="F190" i="9"/>
  <c r="T191" i="12"/>
  <c r="R191" i="12"/>
  <c r="S191" i="12"/>
  <c r="O191" i="12"/>
  <c r="C191" i="12"/>
  <c r="D191" i="12"/>
  <c r="L191" i="12"/>
  <c r="I191" i="12"/>
  <c r="F191" i="12"/>
  <c r="G191" i="12"/>
  <c r="J191" i="12"/>
  <c r="M191" i="12"/>
  <c r="P191" i="12"/>
  <c r="K192" i="10"/>
  <c r="E192" i="10"/>
  <c r="B192" i="10"/>
  <c r="A193" i="10"/>
  <c r="H192" i="10"/>
  <c r="C190" i="9"/>
  <c r="D190" i="9"/>
  <c r="F191" i="5"/>
  <c r="H191" i="5"/>
  <c r="G191" i="5"/>
  <c r="D191" i="5"/>
  <c r="C191" i="5"/>
  <c r="B192" i="5"/>
  <c r="A193" i="5"/>
  <c r="E192" i="5"/>
  <c r="I191" i="10"/>
  <c r="D191" i="10"/>
  <c r="C191" i="10"/>
  <c r="M191" i="10"/>
  <c r="N191" i="10"/>
  <c r="J191" i="10"/>
  <c r="L191" i="10"/>
  <c r="G191" i="10"/>
  <c r="F191" i="10"/>
  <c r="A193" i="8"/>
  <c r="E192" i="8"/>
  <c r="H192" i="8"/>
  <c r="K192" i="8"/>
  <c r="B192" i="8"/>
  <c r="G191" i="8"/>
  <c r="I191" i="8"/>
  <c r="C191" i="8"/>
  <c r="J191" i="8"/>
  <c r="L191" i="8"/>
  <c r="F191" i="8"/>
  <c r="M191" i="8"/>
  <c r="D191" i="8"/>
  <c r="N191" i="8"/>
  <c r="CW643" i="24" l="1"/>
  <c r="CX643" i="24"/>
  <c r="CY643" i="24"/>
  <c r="CU643" i="24"/>
  <c r="CT643" i="24"/>
  <c r="CR645" i="24"/>
  <c r="CV645" i="24" s="1"/>
  <c r="CS644" i="24"/>
  <c r="CB709" i="24"/>
  <c r="CA709" i="24"/>
  <c r="CF709" i="24"/>
  <c r="CD709" i="24"/>
  <c r="CE709" i="24"/>
  <c r="CC710" i="24"/>
  <c r="BY711" i="24"/>
  <c r="BZ710" i="24"/>
  <c r="I332" i="25"/>
  <c r="C332" i="25"/>
  <c r="D332" i="25"/>
  <c r="G332" i="25"/>
  <c r="K332" i="25"/>
  <c r="J332" i="25"/>
  <c r="F332" i="25"/>
  <c r="A334" i="25"/>
  <c r="H333" i="25"/>
  <c r="E333" i="25"/>
  <c r="B333" i="25"/>
  <c r="A453" i="26"/>
  <c r="E452" i="26"/>
  <c r="B452" i="26"/>
  <c r="C451" i="26"/>
  <c r="D451" i="26"/>
  <c r="G451" i="26"/>
  <c r="H451" i="26"/>
  <c r="F451" i="26"/>
  <c r="DV85" i="24"/>
  <c r="T333" i="14"/>
  <c r="G333" i="14"/>
  <c r="C333" i="14"/>
  <c r="F333" i="14"/>
  <c r="S333" i="14"/>
  <c r="J333" i="14"/>
  <c r="M333" i="14"/>
  <c r="P333" i="14"/>
  <c r="O333" i="14"/>
  <c r="D333" i="14"/>
  <c r="L333" i="14"/>
  <c r="R333" i="14"/>
  <c r="I333" i="14"/>
  <c r="K334" i="14"/>
  <c r="E334" i="14"/>
  <c r="Q334" i="14"/>
  <c r="N334" i="14"/>
  <c r="A335" i="14"/>
  <c r="B334" i="14"/>
  <c r="H334" i="14"/>
  <c r="E394" i="34"/>
  <c r="B394" i="34"/>
  <c r="A395" i="34"/>
  <c r="C393" i="34"/>
  <c r="G393" i="34"/>
  <c r="F393" i="34"/>
  <c r="D393" i="34"/>
  <c r="G62" i="19"/>
  <c r="D62" i="19"/>
  <c r="F62" i="19"/>
  <c r="C62" i="19"/>
  <c r="B63" i="19"/>
  <c r="A64" i="19"/>
  <c r="E63" i="19"/>
  <c r="D329" i="3"/>
  <c r="C329" i="3"/>
  <c r="H329" i="3"/>
  <c r="G329" i="3"/>
  <c r="F329" i="3"/>
  <c r="B330" i="3"/>
  <c r="A331" i="3"/>
  <c r="E330" i="3"/>
  <c r="DV84" i="24"/>
  <c r="K323" i="2"/>
  <c r="J323" i="2"/>
  <c r="F323" i="2"/>
  <c r="C323" i="2"/>
  <c r="D323" i="2"/>
  <c r="G323" i="2"/>
  <c r="I323" i="2"/>
  <c r="DV49" i="24"/>
  <c r="E324" i="2"/>
  <c r="B324" i="2"/>
  <c r="A325" i="2"/>
  <c r="H324" i="2"/>
  <c r="DV45" i="24"/>
  <c r="A194" i="8"/>
  <c r="B193" i="8"/>
  <c r="K193" i="8"/>
  <c r="H193" i="8"/>
  <c r="E193" i="8"/>
  <c r="F192" i="10"/>
  <c r="I192" i="10"/>
  <c r="D192" i="10"/>
  <c r="C192" i="10"/>
  <c r="J192" i="10"/>
  <c r="L192" i="10"/>
  <c r="G192" i="10"/>
  <c r="M192" i="10"/>
  <c r="N192" i="10"/>
  <c r="M192" i="8"/>
  <c r="N192" i="8"/>
  <c r="I192" i="8"/>
  <c r="D192" i="8"/>
  <c r="L192" i="8"/>
  <c r="J192" i="8"/>
  <c r="C192" i="8"/>
  <c r="F192" i="8"/>
  <c r="G192" i="8"/>
  <c r="DV67" i="24"/>
  <c r="D191" i="9"/>
  <c r="C191" i="9"/>
  <c r="B193" i="10"/>
  <c r="A194" i="10"/>
  <c r="H193" i="10"/>
  <c r="K193" i="10"/>
  <c r="E193" i="10"/>
  <c r="E192" i="9"/>
  <c r="A193" i="9"/>
  <c r="B192" i="9"/>
  <c r="C192" i="5"/>
  <c r="D192" i="5"/>
  <c r="K193" i="12"/>
  <c r="Q193" i="12"/>
  <c r="B193" i="12"/>
  <c r="A194" i="12"/>
  <c r="N193" i="12"/>
  <c r="H193" i="12"/>
  <c r="E193" i="12"/>
  <c r="F191" i="9"/>
  <c r="G191" i="9"/>
  <c r="H191" i="9"/>
  <c r="T192" i="12"/>
  <c r="O192" i="12"/>
  <c r="I192" i="12"/>
  <c r="L192" i="12"/>
  <c r="M192" i="12"/>
  <c r="D192" i="12"/>
  <c r="F192" i="12"/>
  <c r="G192" i="12"/>
  <c r="R192" i="12"/>
  <c r="P192" i="12"/>
  <c r="J192" i="12"/>
  <c r="S192" i="12"/>
  <c r="C192" i="12"/>
  <c r="H192" i="5"/>
  <c r="G192" i="5"/>
  <c r="F192" i="5"/>
  <c r="A194" i="5"/>
  <c r="B193" i="5"/>
  <c r="E193" i="5"/>
  <c r="DV28" i="24"/>
  <c r="DV65" i="24"/>
  <c r="DV82" i="24"/>
  <c r="DV56" i="24"/>
  <c r="DV79" i="24"/>
  <c r="DV31" i="24"/>
  <c r="DV18" i="24"/>
  <c r="DV78" i="24"/>
  <c r="DV46" i="24"/>
  <c r="DV74" i="24"/>
  <c r="DV40" i="24"/>
  <c r="DV15" i="24"/>
  <c r="DV54" i="24"/>
  <c r="DV25" i="24"/>
  <c r="DV83" i="24"/>
  <c r="DV51" i="24"/>
  <c r="DV61" i="24"/>
  <c r="DV33" i="24"/>
  <c r="DV75" i="24"/>
  <c r="DV29" i="24"/>
  <c r="DV16" i="24"/>
  <c r="DV60" i="24"/>
  <c r="DV52" i="24"/>
  <c r="DV73" i="24"/>
  <c r="DV68" i="24"/>
  <c r="DV70" i="24"/>
  <c r="DV35" i="24"/>
  <c r="DV19" i="24"/>
  <c r="DV43" i="24"/>
  <c r="DV72" i="24"/>
  <c r="DV66" i="24"/>
  <c r="DV20" i="24"/>
  <c r="DV23" i="24"/>
  <c r="DV42" i="24"/>
  <c r="DV58" i="24"/>
  <c r="DV63" i="24"/>
  <c r="DV69" i="24"/>
  <c r="DV24" i="24"/>
  <c r="DV81" i="24"/>
  <c r="DV50" i="24"/>
  <c r="DV41" i="24"/>
  <c r="DV22" i="24"/>
  <c r="DV59" i="24"/>
  <c r="DV32" i="24"/>
  <c r="DV39" i="24"/>
  <c r="DV71" i="24"/>
  <c r="DV53" i="24"/>
  <c r="DV17" i="24"/>
  <c r="DV64" i="24"/>
  <c r="DV30" i="24"/>
  <c r="DV34" i="24"/>
  <c r="DV37" i="24"/>
  <c r="DV47" i="24"/>
  <c r="DV36" i="24"/>
  <c r="DV80" i="24"/>
  <c r="DV26" i="24"/>
  <c r="DV44" i="24"/>
  <c r="DV76" i="24"/>
  <c r="DV77" i="24"/>
  <c r="DV57" i="24"/>
  <c r="DV62" i="24"/>
  <c r="DV55" i="24"/>
  <c r="DZ14" i="24"/>
  <c r="ED14" i="24" s="1"/>
  <c r="DV21" i="24"/>
  <c r="DV27" i="24"/>
  <c r="DV48" i="24"/>
  <c r="DV38" i="24"/>
  <c r="CY644" i="24" l="1"/>
  <c r="CT644" i="24"/>
  <c r="CX644" i="24"/>
  <c r="CW644" i="24"/>
  <c r="CU644" i="24"/>
  <c r="CS645" i="24"/>
  <c r="CR646" i="24"/>
  <c r="CV646" i="24" s="1"/>
  <c r="CE710" i="24"/>
  <c r="CD710" i="24"/>
  <c r="CF710" i="24"/>
  <c r="CA710" i="24"/>
  <c r="CB710" i="24"/>
  <c r="BY712" i="24"/>
  <c r="CC711" i="24"/>
  <c r="BZ711" i="24"/>
  <c r="DZ85" i="24"/>
  <c r="ED85" i="24" s="1"/>
  <c r="D452" i="26"/>
  <c r="F452" i="26"/>
  <c r="C452" i="26"/>
  <c r="G452" i="26"/>
  <c r="H452" i="26"/>
  <c r="B453" i="26"/>
  <c r="E453" i="26"/>
  <c r="A454" i="26"/>
  <c r="J333" i="25"/>
  <c r="C333" i="25"/>
  <c r="G333" i="25"/>
  <c r="K333" i="25"/>
  <c r="I333" i="25"/>
  <c r="F333" i="25"/>
  <c r="D333" i="25"/>
  <c r="H334" i="25"/>
  <c r="A335" i="25"/>
  <c r="B334" i="25"/>
  <c r="E334" i="25"/>
  <c r="DZ77" i="24"/>
  <c r="ED77" i="24" s="1"/>
  <c r="T334" i="14"/>
  <c r="F334" i="14"/>
  <c r="I334" i="14"/>
  <c r="D334" i="14"/>
  <c r="J334" i="14"/>
  <c r="C334" i="14"/>
  <c r="S334" i="14"/>
  <c r="G334" i="14"/>
  <c r="L334" i="14"/>
  <c r="M334" i="14"/>
  <c r="O334" i="14"/>
  <c r="P334" i="14"/>
  <c r="R334" i="14"/>
  <c r="E335" i="14"/>
  <c r="A336" i="14"/>
  <c r="H335" i="14"/>
  <c r="N335" i="14"/>
  <c r="Q335" i="14"/>
  <c r="B335" i="14"/>
  <c r="K335" i="14"/>
  <c r="A396" i="34"/>
  <c r="E395" i="34"/>
  <c r="B395" i="34"/>
  <c r="F394" i="34"/>
  <c r="D394" i="34"/>
  <c r="C394" i="34"/>
  <c r="G394" i="34"/>
  <c r="C63" i="19"/>
  <c r="G63" i="19"/>
  <c r="F63" i="19"/>
  <c r="D63" i="19"/>
  <c r="E64" i="19"/>
  <c r="B64" i="19"/>
  <c r="A65" i="19"/>
  <c r="E331" i="3"/>
  <c r="A332" i="3"/>
  <c r="B331" i="3"/>
  <c r="H330" i="3"/>
  <c r="C330" i="3"/>
  <c r="D330" i="3"/>
  <c r="G330" i="3"/>
  <c r="F330" i="3"/>
  <c r="E325" i="2"/>
  <c r="A326" i="2"/>
  <c r="H325" i="2"/>
  <c r="B325" i="2"/>
  <c r="I324" i="2"/>
  <c r="G324" i="2"/>
  <c r="K324" i="2"/>
  <c r="J324" i="2"/>
  <c r="F324" i="2"/>
  <c r="D324" i="2"/>
  <c r="C324" i="2"/>
  <c r="DZ46" i="24"/>
  <c r="ED46" i="24" s="1"/>
  <c r="DZ79" i="24"/>
  <c r="ED79" i="24" s="1"/>
  <c r="DZ82" i="24"/>
  <c r="ED82" i="24" s="1"/>
  <c r="DZ29" i="24"/>
  <c r="ED29" i="24" s="1"/>
  <c r="DZ57" i="24"/>
  <c r="ED57" i="24" s="1"/>
  <c r="DZ83" i="24"/>
  <c r="ED83" i="24" s="1"/>
  <c r="D193" i="5"/>
  <c r="C193" i="5"/>
  <c r="H194" i="10"/>
  <c r="B194" i="10"/>
  <c r="A195" i="10"/>
  <c r="E194" i="10"/>
  <c r="K194" i="10"/>
  <c r="L193" i="10"/>
  <c r="M193" i="10"/>
  <c r="N193" i="10"/>
  <c r="C193" i="10"/>
  <c r="D193" i="10"/>
  <c r="I193" i="10"/>
  <c r="G193" i="10"/>
  <c r="J193" i="10"/>
  <c r="F193" i="10"/>
  <c r="G192" i="9"/>
  <c r="F192" i="9"/>
  <c r="H192" i="9"/>
  <c r="A195" i="5"/>
  <c r="E194" i="5"/>
  <c r="B194" i="5"/>
  <c r="DZ66" i="24"/>
  <c r="ED66" i="24" s="1"/>
  <c r="H194" i="12"/>
  <c r="E194" i="12"/>
  <c r="B194" i="12"/>
  <c r="A195" i="12"/>
  <c r="K194" i="12"/>
  <c r="N194" i="12"/>
  <c r="Q194" i="12"/>
  <c r="DZ68" i="24"/>
  <c r="ED68" i="24" s="1"/>
  <c r="T193" i="12"/>
  <c r="G193" i="12"/>
  <c r="R193" i="12"/>
  <c r="P193" i="12"/>
  <c r="I193" i="12"/>
  <c r="M193" i="12"/>
  <c r="F193" i="12"/>
  <c r="L193" i="12"/>
  <c r="D193" i="12"/>
  <c r="J193" i="12"/>
  <c r="O193" i="12"/>
  <c r="S193" i="12"/>
  <c r="C193" i="12"/>
  <c r="M193" i="8"/>
  <c r="C193" i="8"/>
  <c r="F193" i="8"/>
  <c r="G193" i="8"/>
  <c r="N193" i="8"/>
  <c r="I193" i="8"/>
  <c r="J193" i="8"/>
  <c r="D193" i="8"/>
  <c r="L193" i="8"/>
  <c r="D192" i="9"/>
  <c r="C192" i="9"/>
  <c r="H193" i="5"/>
  <c r="G193" i="5"/>
  <c r="F193" i="5"/>
  <c r="A194" i="9"/>
  <c r="E193" i="9"/>
  <c r="B193" i="9"/>
  <c r="B194" i="8"/>
  <c r="E194" i="8"/>
  <c r="A195" i="8"/>
  <c r="H194" i="8"/>
  <c r="K194" i="8"/>
  <c r="DZ19" i="24"/>
  <c r="ED19" i="24" s="1"/>
  <c r="DZ32" i="24"/>
  <c r="ED32" i="24" s="1"/>
  <c r="DZ18" i="24"/>
  <c r="ED18" i="24" s="1"/>
  <c r="DZ40" i="24"/>
  <c r="ED40" i="24" s="1"/>
  <c r="DZ16" i="24"/>
  <c r="ED16" i="24" s="1"/>
  <c r="DZ47" i="24"/>
  <c r="ED47" i="24" s="1"/>
  <c r="DZ75" i="24"/>
  <c r="ED75" i="24" s="1"/>
  <c r="DZ62" i="24"/>
  <c r="ED62" i="24" s="1"/>
  <c r="DZ34" i="24"/>
  <c r="ED34" i="24" s="1"/>
  <c r="DZ84" i="24"/>
  <c r="ED84" i="24" s="1"/>
  <c r="DZ26" i="24"/>
  <c r="ED26" i="24" s="1"/>
  <c r="DZ55" i="24"/>
  <c r="ED55" i="24" s="1"/>
  <c r="DZ54" i="24"/>
  <c r="ED54" i="24" s="1"/>
  <c r="DZ76" i="24"/>
  <c r="ED76" i="24" s="1"/>
  <c r="DZ52" i="24"/>
  <c r="ED52" i="24" s="1"/>
  <c r="DZ51" i="24"/>
  <c r="ED51" i="24" s="1"/>
  <c r="DZ44" i="24"/>
  <c r="ED44" i="24" s="1"/>
  <c r="DZ30" i="24"/>
  <c r="ED30" i="24" s="1"/>
  <c r="DZ61" i="24"/>
  <c r="ED61" i="24" s="1"/>
  <c r="DZ67" i="24"/>
  <c r="ED67" i="24" s="1"/>
  <c r="DZ24" i="24"/>
  <c r="ED24" i="24" s="1"/>
  <c r="DZ21" i="24"/>
  <c r="ED21" i="24" s="1"/>
  <c r="DZ23" i="24"/>
  <c r="ED23" i="24" s="1"/>
  <c r="DZ42" i="24"/>
  <c r="ED42" i="24" s="1"/>
  <c r="DZ73" i="24"/>
  <c r="ED73" i="24" s="1"/>
  <c r="DZ74" i="24"/>
  <c r="ED74" i="24" s="1"/>
  <c r="DZ43" i="24"/>
  <c r="ED43" i="24" s="1"/>
  <c r="DZ20" i="24"/>
  <c r="ED20" i="24" s="1"/>
  <c r="DZ36" i="24"/>
  <c r="ED36" i="24" s="1"/>
  <c r="DZ59" i="24"/>
  <c r="ED59" i="24" s="1"/>
  <c r="DZ71" i="24"/>
  <c r="ED71" i="24" s="1"/>
  <c r="DZ70" i="24"/>
  <c r="ED70" i="24" s="1"/>
  <c r="DZ64" i="24"/>
  <c r="ED64" i="24" s="1"/>
  <c r="DZ69" i="24"/>
  <c r="ED69" i="24" s="1"/>
  <c r="DZ25" i="24"/>
  <c r="ED25" i="24" s="1"/>
  <c r="DZ65" i="24"/>
  <c r="ED65" i="24" s="1"/>
  <c r="DZ53" i="24"/>
  <c r="ED53" i="24" s="1"/>
  <c r="DZ50" i="24"/>
  <c r="ED50" i="24" s="1"/>
  <c r="DZ17" i="24"/>
  <c r="ED17" i="24" s="1"/>
  <c r="DZ60" i="24"/>
  <c r="ED60" i="24" s="1"/>
  <c r="DZ38" i="24"/>
  <c r="ED38" i="24" s="1"/>
  <c r="DZ80" i="24"/>
  <c r="ED80" i="24" s="1"/>
  <c r="DZ81" i="24"/>
  <c r="ED81" i="24" s="1"/>
  <c r="DZ41" i="24"/>
  <c r="ED41" i="24" s="1"/>
  <c r="DZ37" i="24"/>
  <c r="ED37" i="24" s="1"/>
  <c r="DZ48" i="24"/>
  <c r="ED48" i="24" s="1"/>
  <c r="DZ72" i="24"/>
  <c r="ED72" i="24" s="1"/>
  <c r="DZ35" i="24"/>
  <c r="ED35" i="24" s="1"/>
  <c r="DZ31" i="24"/>
  <c r="ED31" i="24" s="1"/>
  <c r="DZ33" i="24"/>
  <c r="ED33" i="24" s="1"/>
  <c r="DZ39" i="24"/>
  <c r="ED39" i="24" s="1"/>
  <c r="DZ45" i="24"/>
  <c r="ED45" i="24" s="1"/>
  <c r="DZ27" i="24"/>
  <c r="ED27" i="24" s="1"/>
  <c r="DZ58" i="24"/>
  <c r="ED58" i="24" s="1"/>
  <c r="DZ15" i="24"/>
  <c r="ED15" i="24" s="1"/>
  <c r="DZ28" i="24"/>
  <c r="ED28" i="24" s="1"/>
  <c r="DZ22" i="24"/>
  <c r="ED22" i="24" s="1"/>
  <c r="DZ56" i="24"/>
  <c r="ED56" i="24" s="1"/>
  <c r="DZ78" i="24"/>
  <c r="ED78" i="24" s="1"/>
  <c r="DZ63" i="24"/>
  <c r="ED63" i="24" s="1"/>
  <c r="DZ49" i="24"/>
  <c r="ED49" i="24" s="1"/>
  <c r="DZ10" i="24"/>
  <c r="CR647" i="24" l="1"/>
  <c r="CV647" i="24" s="1"/>
  <c r="CS646" i="24"/>
  <c r="CT645" i="24"/>
  <c r="CW645" i="24"/>
  <c r="CX645" i="24"/>
  <c r="CY645" i="24"/>
  <c r="CU645" i="24"/>
  <c r="CF711" i="24"/>
  <c r="CA711" i="24"/>
  <c r="CB711" i="24"/>
  <c r="CD711" i="24"/>
  <c r="CE711" i="24"/>
  <c r="CC712" i="24"/>
  <c r="BY713" i="24"/>
  <c r="BZ712" i="24"/>
  <c r="D334" i="25"/>
  <c r="K334" i="25"/>
  <c r="I334" i="25"/>
  <c r="G334" i="25"/>
  <c r="C334" i="25"/>
  <c r="J334" i="25"/>
  <c r="F334" i="25"/>
  <c r="B335" i="25"/>
  <c r="H335" i="25"/>
  <c r="A336" i="25"/>
  <c r="E335" i="25"/>
  <c r="A455" i="26"/>
  <c r="E454" i="26"/>
  <c r="B454" i="26"/>
  <c r="C453" i="26"/>
  <c r="F453" i="26"/>
  <c r="D453" i="26"/>
  <c r="G453" i="26"/>
  <c r="H453" i="26"/>
  <c r="T335" i="14"/>
  <c r="P335" i="14"/>
  <c r="S335" i="14"/>
  <c r="J335" i="14"/>
  <c r="D335" i="14"/>
  <c r="I335" i="14"/>
  <c r="L335" i="14"/>
  <c r="O335" i="14"/>
  <c r="C335" i="14"/>
  <c r="F335" i="14"/>
  <c r="M335" i="14"/>
  <c r="R335" i="14"/>
  <c r="G335" i="14"/>
  <c r="H336" i="14"/>
  <c r="K336" i="14"/>
  <c r="B336" i="14"/>
  <c r="N336" i="14"/>
  <c r="E336" i="14"/>
  <c r="Q336" i="14"/>
  <c r="A337" i="14"/>
  <c r="G395" i="34"/>
  <c r="F395" i="34"/>
  <c r="D395" i="34"/>
  <c r="C395" i="34"/>
  <c r="B396" i="34"/>
  <c r="E396" i="34"/>
  <c r="A397" i="34"/>
  <c r="E65" i="19"/>
  <c r="A66" i="19"/>
  <c r="B65" i="19"/>
  <c r="F64" i="19"/>
  <c r="C64" i="19"/>
  <c r="D64" i="19"/>
  <c r="G64" i="19"/>
  <c r="H331" i="3"/>
  <c r="C331" i="3"/>
  <c r="D331" i="3"/>
  <c r="B332" i="3"/>
  <c r="E332" i="3"/>
  <c r="A333" i="3"/>
  <c r="G331" i="3"/>
  <c r="F331" i="3"/>
  <c r="EH85" i="24"/>
  <c r="EO85" i="24" s="1"/>
  <c r="D325" i="2"/>
  <c r="G325" i="2"/>
  <c r="F325" i="2"/>
  <c r="K325" i="2"/>
  <c r="J325" i="2"/>
  <c r="C325" i="2"/>
  <c r="I325" i="2"/>
  <c r="H326" i="2"/>
  <c r="B326" i="2"/>
  <c r="E326" i="2"/>
  <c r="A327" i="2"/>
  <c r="B195" i="5"/>
  <c r="A196" i="5"/>
  <c r="E195" i="5"/>
  <c r="C194" i="8"/>
  <c r="D194" i="8"/>
  <c r="N194" i="8"/>
  <c r="F194" i="8"/>
  <c r="G194" i="8"/>
  <c r="J194" i="8"/>
  <c r="I194" i="8"/>
  <c r="L194" i="8"/>
  <c r="M194" i="8"/>
  <c r="H193" i="9"/>
  <c r="F193" i="9"/>
  <c r="G193" i="9"/>
  <c r="B195" i="12"/>
  <c r="A196" i="12"/>
  <c r="K195" i="12"/>
  <c r="E195" i="12"/>
  <c r="Q195" i="12"/>
  <c r="H195" i="12"/>
  <c r="N195" i="12"/>
  <c r="D194" i="5"/>
  <c r="C194" i="5"/>
  <c r="A196" i="8"/>
  <c r="B195" i="8"/>
  <c r="H195" i="8"/>
  <c r="K195" i="8"/>
  <c r="E195" i="8"/>
  <c r="D193" i="9"/>
  <c r="C193" i="9"/>
  <c r="J194" i="10"/>
  <c r="N194" i="10"/>
  <c r="C194" i="10"/>
  <c r="D194" i="10"/>
  <c r="G194" i="10"/>
  <c r="I194" i="10"/>
  <c r="M194" i="10"/>
  <c r="L194" i="10"/>
  <c r="F194" i="10"/>
  <c r="T194" i="12"/>
  <c r="C194" i="12"/>
  <c r="D194" i="12"/>
  <c r="L194" i="12"/>
  <c r="R194" i="12"/>
  <c r="F194" i="12"/>
  <c r="G194" i="12"/>
  <c r="M194" i="12"/>
  <c r="P194" i="12"/>
  <c r="S194" i="12"/>
  <c r="O194" i="12"/>
  <c r="I194" i="12"/>
  <c r="J194" i="12"/>
  <c r="F194" i="5"/>
  <c r="G194" i="5"/>
  <c r="H194" i="5"/>
  <c r="E194" i="9"/>
  <c r="A195" i="9"/>
  <c r="B194" i="9"/>
  <c r="A196" i="10"/>
  <c r="B195" i="10"/>
  <c r="K195" i="10"/>
  <c r="H195" i="10"/>
  <c r="E195" i="10"/>
  <c r="EH82" i="24"/>
  <c r="EH83" i="24"/>
  <c r="EO83" i="24" s="1"/>
  <c r="EH84" i="24"/>
  <c r="EO84" i="24" s="1"/>
  <c r="EH18" i="24"/>
  <c r="EO18" i="24" s="1"/>
  <c r="EH81" i="24"/>
  <c r="EH22" i="24"/>
  <c r="EO22" i="24" s="1"/>
  <c r="EH30" i="24"/>
  <c r="EO30" i="24" s="1"/>
  <c r="EH73" i="24"/>
  <c r="EO73" i="24" s="1"/>
  <c r="EH29" i="24"/>
  <c r="EO29" i="24" s="1"/>
  <c r="EH17" i="24"/>
  <c r="EO17" i="24" s="1"/>
  <c r="EH16" i="24"/>
  <c r="EO16" i="24" s="1"/>
  <c r="EH19" i="24"/>
  <c r="EO19" i="24" s="1"/>
  <c r="EH27" i="24"/>
  <c r="EO27" i="24" s="1"/>
  <c r="EH32" i="24"/>
  <c r="EO32" i="24" s="1"/>
  <c r="EH66" i="24"/>
  <c r="EO66" i="24" s="1"/>
  <c r="EH28" i="24"/>
  <c r="EO28" i="24" s="1"/>
  <c r="EH15" i="24"/>
  <c r="EO15" i="24" s="1"/>
  <c r="EH21" i="24"/>
  <c r="EO21" i="24" s="1"/>
  <c r="EH42" i="24"/>
  <c r="EO42" i="24" s="1"/>
  <c r="EH59" i="24"/>
  <c r="EO59" i="24" s="1"/>
  <c r="EH68" i="24"/>
  <c r="EO68" i="24" s="1"/>
  <c r="EH36" i="24"/>
  <c r="EO36" i="24" s="1"/>
  <c r="EH71" i="24"/>
  <c r="EO71" i="24" s="1"/>
  <c r="EH79" i="24"/>
  <c r="EO79" i="24" s="1"/>
  <c r="EH62" i="24"/>
  <c r="EO62" i="24" s="1"/>
  <c r="EH37" i="24"/>
  <c r="EO37" i="24" s="1"/>
  <c r="EH43" i="24"/>
  <c r="EO43" i="24" s="1"/>
  <c r="EH58" i="24"/>
  <c r="EO58" i="24" s="1"/>
  <c r="EH48" i="24"/>
  <c r="EO48" i="24" s="1"/>
  <c r="EH74" i="24"/>
  <c r="EO74" i="24" s="1"/>
  <c r="EH53" i="24"/>
  <c r="EO53" i="24" s="1"/>
  <c r="EH45" i="24"/>
  <c r="EO45" i="24" s="1"/>
  <c r="EH34" i="24"/>
  <c r="EO34" i="24" s="1"/>
  <c r="EH55" i="24"/>
  <c r="EO55" i="24" s="1"/>
  <c r="EH33" i="24"/>
  <c r="EO33" i="24" s="1"/>
  <c r="EH57" i="24"/>
  <c r="EO57" i="24" s="1"/>
  <c r="EH47" i="24"/>
  <c r="EO47" i="24" s="1"/>
  <c r="EH41" i="24"/>
  <c r="EO41" i="24" s="1"/>
  <c r="EH56" i="24"/>
  <c r="EO56" i="24" s="1"/>
  <c r="EH38" i="24"/>
  <c r="EO38" i="24" s="1"/>
  <c r="EH39" i="24"/>
  <c r="EO39" i="24" s="1"/>
  <c r="EH46" i="24"/>
  <c r="EO46" i="24" s="1"/>
  <c r="EH23" i="24"/>
  <c r="EO23" i="24" s="1"/>
  <c r="EH26" i="24"/>
  <c r="EO26" i="24" s="1"/>
  <c r="EH40" i="24"/>
  <c r="EO40" i="24" s="1"/>
  <c r="EH31" i="24"/>
  <c r="EO31" i="24" s="1"/>
  <c r="EH44" i="24"/>
  <c r="EO44" i="24" s="1"/>
  <c r="EH24" i="24"/>
  <c r="EO24" i="24" s="1"/>
  <c r="EH20" i="24"/>
  <c r="EO20" i="24" s="1"/>
  <c r="EH35" i="24"/>
  <c r="EO35" i="24" s="1"/>
  <c r="EH67" i="24"/>
  <c r="EO67" i="24" s="1"/>
  <c r="EH51" i="24"/>
  <c r="EO51" i="24" s="1"/>
  <c r="EH50" i="24"/>
  <c r="EO50" i="24" s="1"/>
  <c r="EH25" i="24"/>
  <c r="EO25" i="24" s="1"/>
  <c r="EH49" i="24"/>
  <c r="EO49" i="24" s="1"/>
  <c r="EH65" i="24"/>
  <c r="EO65" i="24" s="1"/>
  <c r="EH63" i="24"/>
  <c r="EO63" i="24" s="1"/>
  <c r="EH60" i="24"/>
  <c r="EO60" i="24" s="1"/>
  <c r="EH54" i="24"/>
  <c r="EO54" i="24" s="1"/>
  <c r="EH75" i="24"/>
  <c r="EO75" i="24" s="1"/>
  <c r="EH64" i="24"/>
  <c r="EO64" i="24" s="1"/>
  <c r="EH80" i="24"/>
  <c r="EO80" i="24" s="1"/>
  <c r="EH77" i="24"/>
  <c r="EO77" i="24" s="1"/>
  <c r="EH78" i="24"/>
  <c r="EO78" i="24" s="1"/>
  <c r="EH52" i="24"/>
  <c r="EO52" i="24" s="1"/>
  <c r="EH70" i="24"/>
  <c r="EO70" i="24" s="1"/>
  <c r="EH72" i="24"/>
  <c r="EO72" i="24" s="1"/>
  <c r="EH61" i="24"/>
  <c r="EO61" i="24" s="1"/>
  <c r="EH76" i="24"/>
  <c r="EO76" i="24" s="1"/>
  <c r="EH69" i="24"/>
  <c r="EO69" i="24" s="1"/>
  <c r="CT646" i="24" l="1"/>
  <c r="CW646" i="24"/>
  <c r="CX646" i="24"/>
  <c r="CY646" i="24"/>
  <c r="CU646" i="24"/>
  <c r="CR648" i="24"/>
  <c r="CV648" i="24" s="1"/>
  <c r="CS647" i="24"/>
  <c r="CB712" i="24"/>
  <c r="CD712" i="24"/>
  <c r="CF712" i="24"/>
  <c r="CE712" i="24"/>
  <c r="CA712" i="24"/>
  <c r="BZ713" i="24"/>
  <c r="CC713" i="24"/>
  <c r="BY714" i="24"/>
  <c r="F454" i="26"/>
  <c r="D454" i="26"/>
  <c r="G454" i="26"/>
  <c r="H454" i="26"/>
  <c r="C454" i="26"/>
  <c r="B455" i="26"/>
  <c r="A456" i="26"/>
  <c r="E455" i="26"/>
  <c r="B336" i="25"/>
  <c r="E336" i="25"/>
  <c r="H336" i="25"/>
  <c r="A337" i="25"/>
  <c r="C335" i="25"/>
  <c r="D335" i="25"/>
  <c r="J335" i="25"/>
  <c r="I335" i="25"/>
  <c r="G335" i="25"/>
  <c r="K335" i="25"/>
  <c r="F335" i="25"/>
  <c r="N337" i="14"/>
  <c r="E337" i="14"/>
  <c r="A338" i="14"/>
  <c r="B337" i="14"/>
  <c r="Q337" i="14"/>
  <c r="K337" i="14"/>
  <c r="H337" i="14"/>
  <c r="T336" i="14"/>
  <c r="C336" i="14"/>
  <c r="D336" i="14"/>
  <c r="F336" i="14"/>
  <c r="M336" i="14"/>
  <c r="G336" i="14"/>
  <c r="R336" i="14"/>
  <c r="O336" i="14"/>
  <c r="P336" i="14"/>
  <c r="J336" i="14"/>
  <c r="S336" i="14"/>
  <c r="L336" i="14"/>
  <c r="I336" i="14"/>
  <c r="E397" i="34"/>
  <c r="A398" i="34"/>
  <c r="B397" i="34"/>
  <c r="C396" i="34"/>
  <c r="G396" i="34"/>
  <c r="F396" i="34"/>
  <c r="D396" i="34"/>
  <c r="G65" i="19"/>
  <c r="D65" i="19"/>
  <c r="F65" i="19"/>
  <c r="C65" i="19"/>
  <c r="B66" i="19"/>
  <c r="E66" i="19"/>
  <c r="A67" i="19"/>
  <c r="E333" i="3"/>
  <c r="A334" i="3"/>
  <c r="B333" i="3"/>
  <c r="F332" i="3"/>
  <c r="G332" i="3"/>
  <c r="D332" i="3"/>
  <c r="C332" i="3"/>
  <c r="H332" i="3"/>
  <c r="I326" i="2"/>
  <c r="G326" i="2"/>
  <c r="F326" i="2"/>
  <c r="K326" i="2"/>
  <c r="D326" i="2"/>
  <c r="C326" i="2"/>
  <c r="J326" i="2"/>
  <c r="B327" i="2"/>
  <c r="H327" i="2"/>
  <c r="A328" i="2"/>
  <c r="E327" i="2"/>
  <c r="J195" i="8"/>
  <c r="C195" i="8"/>
  <c r="F195" i="8"/>
  <c r="L195" i="8"/>
  <c r="D195" i="8"/>
  <c r="G195" i="8"/>
  <c r="M195" i="8"/>
  <c r="N195" i="8"/>
  <c r="I195" i="8"/>
  <c r="D194" i="9"/>
  <c r="C194" i="9"/>
  <c r="Q196" i="12"/>
  <c r="A197" i="12"/>
  <c r="N196" i="12"/>
  <c r="H196" i="12"/>
  <c r="K196" i="12"/>
  <c r="B196" i="12"/>
  <c r="E196" i="12"/>
  <c r="L195" i="10"/>
  <c r="D195" i="10"/>
  <c r="I195" i="10"/>
  <c r="N195" i="10"/>
  <c r="C195" i="10"/>
  <c r="G195" i="10"/>
  <c r="F195" i="10"/>
  <c r="J195" i="10"/>
  <c r="M195" i="10"/>
  <c r="A197" i="10"/>
  <c r="E196" i="10"/>
  <c r="H196" i="10"/>
  <c r="B196" i="10"/>
  <c r="K196" i="10"/>
  <c r="E196" i="8"/>
  <c r="A197" i="8"/>
  <c r="B196" i="8"/>
  <c r="K196" i="8"/>
  <c r="H196" i="8"/>
  <c r="T195" i="12"/>
  <c r="O195" i="12"/>
  <c r="M195" i="12"/>
  <c r="D195" i="12"/>
  <c r="C195" i="12"/>
  <c r="F195" i="12"/>
  <c r="I195" i="12"/>
  <c r="L195" i="12"/>
  <c r="G195" i="12"/>
  <c r="P195" i="12"/>
  <c r="R195" i="12"/>
  <c r="S195" i="12"/>
  <c r="J195" i="12"/>
  <c r="E195" i="9"/>
  <c r="B195" i="9"/>
  <c r="A196" i="9"/>
  <c r="F195" i="5"/>
  <c r="H195" i="5"/>
  <c r="G195" i="5"/>
  <c r="G194" i="9"/>
  <c r="F194" i="9"/>
  <c r="H194" i="9"/>
  <c r="A197" i="5"/>
  <c r="B196" i="5"/>
  <c r="E196" i="5"/>
  <c r="D195" i="5"/>
  <c r="C195" i="5"/>
  <c r="EO81" i="24"/>
  <c r="EO82" i="24"/>
  <c r="CW647" i="24" l="1"/>
  <c r="CX647" i="24"/>
  <c r="CY647" i="24"/>
  <c r="CT647" i="24"/>
  <c r="CU647" i="24"/>
  <c r="CR649" i="24"/>
  <c r="CV649" i="24" s="1"/>
  <c r="CS648" i="24"/>
  <c r="CC714" i="24"/>
  <c r="BY715" i="24"/>
  <c r="BZ714" i="24"/>
  <c r="CA713" i="24"/>
  <c r="CB713" i="24"/>
  <c r="CD713" i="24"/>
  <c r="CE713" i="24"/>
  <c r="CF713" i="24"/>
  <c r="E337" i="25"/>
  <c r="B337" i="25"/>
  <c r="A338" i="25"/>
  <c r="H337" i="25"/>
  <c r="J336" i="25"/>
  <c r="D336" i="25"/>
  <c r="G336" i="25"/>
  <c r="I336" i="25"/>
  <c r="K336" i="25"/>
  <c r="F336" i="25"/>
  <c r="C336" i="25"/>
  <c r="B456" i="26"/>
  <c r="E456" i="26"/>
  <c r="A457" i="26"/>
  <c r="G455" i="26"/>
  <c r="C455" i="26"/>
  <c r="H455" i="26"/>
  <c r="F455" i="26"/>
  <c r="D455" i="26"/>
  <c r="T337" i="14"/>
  <c r="O337" i="14"/>
  <c r="L337" i="14"/>
  <c r="M337" i="14"/>
  <c r="R337" i="14"/>
  <c r="C337" i="14"/>
  <c r="D337" i="14"/>
  <c r="S337" i="14"/>
  <c r="P337" i="14"/>
  <c r="F337" i="14"/>
  <c r="J337" i="14"/>
  <c r="I337" i="14"/>
  <c r="G337" i="14"/>
  <c r="B338" i="14"/>
  <c r="H338" i="14"/>
  <c r="N338" i="14"/>
  <c r="A339" i="14"/>
  <c r="K338" i="14"/>
  <c r="E338" i="14"/>
  <c r="Q338" i="14"/>
  <c r="G397" i="34"/>
  <c r="F397" i="34"/>
  <c r="D397" i="34"/>
  <c r="C397" i="34"/>
  <c r="B398" i="34"/>
  <c r="A399" i="34"/>
  <c r="E398" i="34"/>
  <c r="C66" i="19"/>
  <c r="D66" i="19"/>
  <c r="F66" i="19"/>
  <c r="G66" i="19"/>
  <c r="E67" i="19"/>
  <c r="B67" i="19"/>
  <c r="A68" i="19"/>
  <c r="D333" i="3"/>
  <c r="H333" i="3"/>
  <c r="C333" i="3"/>
  <c r="A335" i="3"/>
  <c r="B334" i="3"/>
  <c r="E334" i="3"/>
  <c r="G333" i="3"/>
  <c r="F333" i="3"/>
  <c r="A329" i="2"/>
  <c r="B328" i="2"/>
  <c r="H328" i="2"/>
  <c r="E328" i="2"/>
  <c r="J327" i="2"/>
  <c r="K327" i="2"/>
  <c r="D327" i="2"/>
  <c r="C327" i="2"/>
  <c r="I327" i="2"/>
  <c r="G327" i="2"/>
  <c r="F327" i="2"/>
  <c r="D196" i="5"/>
  <c r="C196" i="5"/>
  <c r="E197" i="5"/>
  <c r="A198" i="5"/>
  <c r="B197" i="5"/>
  <c r="K197" i="10"/>
  <c r="B197" i="10"/>
  <c r="E197" i="10"/>
  <c r="A198" i="10"/>
  <c r="H197" i="10"/>
  <c r="E196" i="9"/>
  <c r="A197" i="9"/>
  <c r="B196" i="9"/>
  <c r="T196" i="12"/>
  <c r="F196" i="12"/>
  <c r="G196" i="12"/>
  <c r="C196" i="12"/>
  <c r="S196" i="12"/>
  <c r="D196" i="12"/>
  <c r="J196" i="12"/>
  <c r="L196" i="12"/>
  <c r="O196" i="12"/>
  <c r="R196" i="12"/>
  <c r="P196" i="12"/>
  <c r="M196" i="12"/>
  <c r="I196" i="12"/>
  <c r="F196" i="10"/>
  <c r="L196" i="10"/>
  <c r="D196" i="10"/>
  <c r="M196" i="10"/>
  <c r="C196" i="10"/>
  <c r="I196" i="10"/>
  <c r="N196" i="10"/>
  <c r="J196" i="10"/>
  <c r="G196" i="10"/>
  <c r="G195" i="9"/>
  <c r="H195" i="9"/>
  <c r="F195" i="9"/>
  <c r="K197" i="12"/>
  <c r="Q197" i="12"/>
  <c r="B197" i="12"/>
  <c r="H197" i="12"/>
  <c r="A198" i="12"/>
  <c r="E197" i="12"/>
  <c r="N197" i="12"/>
  <c r="C195" i="9"/>
  <c r="D195" i="9"/>
  <c r="C196" i="8"/>
  <c r="D196" i="8"/>
  <c r="F196" i="8"/>
  <c r="I196" i="8"/>
  <c r="J196" i="8"/>
  <c r="M196" i="8"/>
  <c r="N196" i="8"/>
  <c r="G196" i="8"/>
  <c r="L196" i="8"/>
  <c r="G196" i="5"/>
  <c r="H196" i="5"/>
  <c r="F196" i="5"/>
  <c r="E197" i="8"/>
  <c r="B197" i="8"/>
  <c r="A198" i="8"/>
  <c r="H197" i="8"/>
  <c r="K197" i="8"/>
  <c r="CY648" i="24" l="1"/>
  <c r="CT648" i="24"/>
  <c r="CU648" i="24"/>
  <c r="CX648" i="24"/>
  <c r="CW648" i="24"/>
  <c r="CS649" i="24"/>
  <c r="CR650" i="24"/>
  <c r="CV650" i="24" s="1"/>
  <c r="CE714" i="24"/>
  <c r="CD714" i="24"/>
  <c r="CA714" i="24"/>
  <c r="CB714" i="24"/>
  <c r="CF714" i="24"/>
  <c r="BZ715" i="24"/>
  <c r="CC715" i="24"/>
  <c r="BY716" i="24"/>
  <c r="A458" i="26"/>
  <c r="E457" i="26"/>
  <c r="B457" i="26"/>
  <c r="C456" i="26"/>
  <c r="D456" i="26"/>
  <c r="H456" i="26"/>
  <c r="F456" i="26"/>
  <c r="G456" i="26"/>
  <c r="H338" i="25"/>
  <c r="E338" i="25"/>
  <c r="A339" i="25"/>
  <c r="B338" i="25"/>
  <c r="C337" i="25"/>
  <c r="D337" i="25"/>
  <c r="I337" i="25"/>
  <c r="G337" i="25"/>
  <c r="J337" i="25"/>
  <c r="F337" i="25"/>
  <c r="K337" i="25"/>
  <c r="T338" i="14"/>
  <c r="R338" i="14"/>
  <c r="S338" i="14"/>
  <c r="P338" i="14"/>
  <c r="M338" i="14"/>
  <c r="I338" i="14"/>
  <c r="C338" i="14"/>
  <c r="G338" i="14"/>
  <c r="D338" i="14"/>
  <c r="O338" i="14"/>
  <c r="F338" i="14"/>
  <c r="L338" i="14"/>
  <c r="J338" i="14"/>
  <c r="K339" i="14"/>
  <c r="Q339" i="14"/>
  <c r="A340" i="14"/>
  <c r="B339" i="14"/>
  <c r="E339" i="14"/>
  <c r="H339" i="14"/>
  <c r="N339" i="14"/>
  <c r="E399" i="34"/>
  <c r="B399" i="34"/>
  <c r="A400" i="34"/>
  <c r="D398" i="34"/>
  <c r="C398" i="34"/>
  <c r="G398" i="34"/>
  <c r="F398" i="34"/>
  <c r="F67" i="19"/>
  <c r="G67" i="19"/>
  <c r="C67" i="19"/>
  <c r="D67" i="19"/>
  <c r="B68" i="19"/>
  <c r="A69" i="19"/>
  <c r="E68" i="19"/>
  <c r="F334" i="3"/>
  <c r="G334" i="3"/>
  <c r="C334" i="3"/>
  <c r="H334" i="3"/>
  <c r="D334" i="3"/>
  <c r="E335" i="3"/>
  <c r="B335" i="3"/>
  <c r="A336" i="3"/>
  <c r="C328" i="2"/>
  <c r="I328" i="2"/>
  <c r="G328" i="2"/>
  <c r="F328" i="2"/>
  <c r="K328" i="2"/>
  <c r="D328" i="2"/>
  <c r="J328" i="2"/>
  <c r="E329" i="2"/>
  <c r="H329" i="2"/>
  <c r="B329" i="2"/>
  <c r="A330" i="2"/>
  <c r="D196" i="9"/>
  <c r="C196" i="9"/>
  <c r="A198" i="9"/>
  <c r="E197" i="9"/>
  <c r="B197" i="9"/>
  <c r="H196" i="9"/>
  <c r="F196" i="9"/>
  <c r="G196" i="9"/>
  <c r="K198" i="12"/>
  <c r="B198" i="12"/>
  <c r="E198" i="12"/>
  <c r="H198" i="12"/>
  <c r="N198" i="12"/>
  <c r="Q198" i="12"/>
  <c r="A199" i="12"/>
  <c r="E198" i="8"/>
  <c r="H198" i="8"/>
  <c r="K198" i="8"/>
  <c r="A199" i="8"/>
  <c r="B198" i="8"/>
  <c r="T197" i="12"/>
  <c r="S197" i="12"/>
  <c r="C197" i="12"/>
  <c r="P197" i="12"/>
  <c r="R197" i="12"/>
  <c r="J197" i="12"/>
  <c r="G197" i="12"/>
  <c r="D197" i="12"/>
  <c r="M197" i="12"/>
  <c r="I197" i="12"/>
  <c r="O197" i="12"/>
  <c r="L197" i="12"/>
  <c r="F197" i="12"/>
  <c r="D197" i="10"/>
  <c r="L197" i="10"/>
  <c r="J197" i="10"/>
  <c r="C197" i="10"/>
  <c r="G197" i="10"/>
  <c r="I197" i="10"/>
  <c r="M197" i="10"/>
  <c r="N197" i="10"/>
  <c r="F197" i="10"/>
  <c r="F197" i="5"/>
  <c r="G197" i="5"/>
  <c r="H197" i="5"/>
  <c r="L197" i="8"/>
  <c r="J197" i="8"/>
  <c r="F197" i="8"/>
  <c r="M197" i="8"/>
  <c r="C197" i="8"/>
  <c r="N197" i="8"/>
  <c r="D197" i="8"/>
  <c r="I197" i="8"/>
  <c r="G197" i="8"/>
  <c r="H198" i="10"/>
  <c r="E198" i="10"/>
  <c r="A199" i="10"/>
  <c r="K198" i="10"/>
  <c r="B198" i="10"/>
  <c r="D197" i="5"/>
  <c r="C197" i="5"/>
  <c r="B198" i="5"/>
  <c r="A199" i="5"/>
  <c r="E198" i="5"/>
  <c r="CR651" i="24" l="1"/>
  <c r="CV651" i="24" s="1"/>
  <c r="CS650" i="24"/>
  <c r="CU649" i="24"/>
  <c r="CW649" i="24"/>
  <c r="CX649" i="24"/>
  <c r="CY649" i="24"/>
  <c r="CT649" i="24"/>
  <c r="CC716" i="24"/>
  <c r="BY717" i="24"/>
  <c r="BZ716" i="24"/>
  <c r="CA715" i="24"/>
  <c r="CB715" i="24"/>
  <c r="CD715" i="24"/>
  <c r="CF715" i="24"/>
  <c r="CE715" i="24"/>
  <c r="I338" i="25"/>
  <c r="J338" i="25"/>
  <c r="G338" i="25"/>
  <c r="K338" i="25"/>
  <c r="F338" i="25"/>
  <c r="C338" i="25"/>
  <c r="D338" i="25"/>
  <c r="B339" i="25"/>
  <c r="H339" i="25"/>
  <c r="A340" i="25"/>
  <c r="E339" i="25"/>
  <c r="D457" i="26"/>
  <c r="C457" i="26"/>
  <c r="F457" i="26"/>
  <c r="G457" i="26"/>
  <c r="H457" i="26"/>
  <c r="A459" i="26"/>
  <c r="E458" i="26"/>
  <c r="B458" i="26"/>
  <c r="T339" i="14"/>
  <c r="G339" i="14"/>
  <c r="M339" i="14"/>
  <c r="D339" i="14"/>
  <c r="S339" i="14"/>
  <c r="J339" i="14"/>
  <c r="F339" i="14"/>
  <c r="I339" i="14"/>
  <c r="C339" i="14"/>
  <c r="O339" i="14"/>
  <c r="P339" i="14"/>
  <c r="L339" i="14"/>
  <c r="R339" i="14"/>
  <c r="B340" i="14"/>
  <c r="H340" i="14"/>
  <c r="Q340" i="14"/>
  <c r="N340" i="14"/>
  <c r="K340" i="14"/>
  <c r="E340" i="14"/>
  <c r="A341" i="14"/>
  <c r="E400" i="34"/>
  <c r="B400" i="34"/>
  <c r="A401" i="34"/>
  <c r="F399" i="34"/>
  <c r="D399" i="34"/>
  <c r="C399" i="34"/>
  <c r="G399" i="34"/>
  <c r="B69" i="19"/>
  <c r="E69" i="19"/>
  <c r="A70" i="19"/>
  <c r="D68" i="19"/>
  <c r="G68" i="19"/>
  <c r="F68" i="19"/>
  <c r="C68" i="19"/>
  <c r="D335" i="3"/>
  <c r="C335" i="3"/>
  <c r="H335" i="3"/>
  <c r="F335" i="3"/>
  <c r="G335" i="3"/>
  <c r="A337" i="3"/>
  <c r="E336" i="3"/>
  <c r="B336" i="3"/>
  <c r="D329" i="2"/>
  <c r="K329" i="2"/>
  <c r="J329" i="2"/>
  <c r="C329" i="2"/>
  <c r="I329" i="2"/>
  <c r="G329" i="2"/>
  <c r="F329" i="2"/>
  <c r="E330" i="2"/>
  <c r="B330" i="2"/>
  <c r="A331" i="2"/>
  <c r="H330" i="2"/>
  <c r="E199" i="5"/>
  <c r="B199" i="5"/>
  <c r="A200" i="5"/>
  <c r="H199" i="12"/>
  <c r="E199" i="12"/>
  <c r="N199" i="12"/>
  <c r="A200" i="12"/>
  <c r="B199" i="12"/>
  <c r="Q199" i="12"/>
  <c r="K199" i="12"/>
  <c r="T198" i="12"/>
  <c r="L198" i="12"/>
  <c r="M198" i="12"/>
  <c r="P198" i="12"/>
  <c r="I198" i="12"/>
  <c r="C198" i="12"/>
  <c r="O198" i="12"/>
  <c r="S198" i="12"/>
  <c r="F198" i="12"/>
  <c r="G198" i="12"/>
  <c r="R198" i="12"/>
  <c r="J198" i="12"/>
  <c r="D198" i="12"/>
  <c r="H198" i="5"/>
  <c r="F198" i="5"/>
  <c r="G198" i="5"/>
  <c r="J198" i="10"/>
  <c r="I198" i="10"/>
  <c r="F198" i="10"/>
  <c r="D198" i="10"/>
  <c r="G198" i="10"/>
  <c r="C198" i="10"/>
  <c r="L198" i="10"/>
  <c r="M198" i="10"/>
  <c r="N198" i="10"/>
  <c r="K199" i="10"/>
  <c r="A200" i="10"/>
  <c r="H199" i="10"/>
  <c r="B199" i="10"/>
  <c r="E199" i="10"/>
  <c r="C197" i="9"/>
  <c r="D197" i="9"/>
  <c r="A199" i="9"/>
  <c r="B198" i="9"/>
  <c r="E198" i="9"/>
  <c r="D198" i="5"/>
  <c r="C198" i="5"/>
  <c r="L198" i="8"/>
  <c r="M198" i="8"/>
  <c r="G198" i="8"/>
  <c r="I198" i="8"/>
  <c r="J198" i="8"/>
  <c r="F198" i="8"/>
  <c r="D198" i="8"/>
  <c r="N198" i="8"/>
  <c r="C198" i="8"/>
  <c r="A200" i="8"/>
  <c r="K199" i="8"/>
  <c r="B199" i="8"/>
  <c r="E199" i="8"/>
  <c r="H199" i="8"/>
  <c r="G197" i="9"/>
  <c r="H197" i="9"/>
  <c r="F197" i="9"/>
  <c r="CX650" i="24" l="1"/>
  <c r="CY650" i="24"/>
  <c r="CT650" i="24"/>
  <c r="CU650" i="24"/>
  <c r="CW650" i="24"/>
  <c r="CR652" i="24"/>
  <c r="CV652" i="24" s="1"/>
  <c r="CS651" i="24"/>
  <c r="CA716" i="24"/>
  <c r="CB716" i="24"/>
  <c r="CE716" i="24"/>
  <c r="CD716" i="24"/>
  <c r="CF716" i="24"/>
  <c r="CC717" i="24"/>
  <c r="BY718" i="24"/>
  <c r="BZ717" i="24"/>
  <c r="A341" i="25"/>
  <c r="E340" i="25"/>
  <c r="B340" i="25"/>
  <c r="H340" i="25"/>
  <c r="K339" i="25"/>
  <c r="G339" i="25"/>
  <c r="C339" i="25"/>
  <c r="D339" i="25"/>
  <c r="I339" i="25"/>
  <c r="J339" i="25"/>
  <c r="F339" i="25"/>
  <c r="B459" i="26"/>
  <c r="A460" i="26"/>
  <c r="E459" i="26"/>
  <c r="D458" i="26"/>
  <c r="C458" i="26"/>
  <c r="F458" i="26"/>
  <c r="G458" i="26"/>
  <c r="H458" i="26"/>
  <c r="H341" i="14"/>
  <c r="E341" i="14"/>
  <c r="Q341" i="14"/>
  <c r="A342" i="14"/>
  <c r="K341" i="14"/>
  <c r="N341" i="14"/>
  <c r="B341" i="14"/>
  <c r="T340" i="14"/>
  <c r="S340" i="14"/>
  <c r="M340" i="14"/>
  <c r="G340" i="14"/>
  <c r="O340" i="14"/>
  <c r="I340" i="14"/>
  <c r="D340" i="14"/>
  <c r="R340" i="14"/>
  <c r="F340" i="14"/>
  <c r="L340" i="14"/>
  <c r="J340" i="14"/>
  <c r="P340" i="14"/>
  <c r="C340" i="14"/>
  <c r="E401" i="34"/>
  <c r="A402" i="34"/>
  <c r="B401" i="34"/>
  <c r="F400" i="34"/>
  <c r="G400" i="34"/>
  <c r="D400" i="34"/>
  <c r="C400" i="34"/>
  <c r="B70" i="19"/>
  <c r="E70" i="19"/>
  <c r="A71" i="19"/>
  <c r="C69" i="19"/>
  <c r="D69" i="19"/>
  <c r="F69" i="19"/>
  <c r="G69" i="19"/>
  <c r="F336" i="3"/>
  <c r="G336" i="3"/>
  <c r="B337" i="3"/>
  <c r="A338" i="3"/>
  <c r="E337" i="3"/>
  <c r="H336" i="3"/>
  <c r="D336" i="3"/>
  <c r="C336" i="3"/>
  <c r="D330" i="2"/>
  <c r="K330" i="2"/>
  <c r="C330" i="2"/>
  <c r="J330" i="2"/>
  <c r="I330" i="2"/>
  <c r="F330" i="2"/>
  <c r="G330" i="2"/>
  <c r="H331" i="2"/>
  <c r="A332" i="2"/>
  <c r="B331" i="2"/>
  <c r="E331" i="2"/>
  <c r="G198" i="9"/>
  <c r="H198" i="9"/>
  <c r="F198" i="9"/>
  <c r="D198" i="9"/>
  <c r="C198" i="9"/>
  <c r="B200" i="8"/>
  <c r="A201" i="8"/>
  <c r="E200" i="8"/>
  <c r="H200" i="8"/>
  <c r="K200" i="8"/>
  <c r="E199" i="9"/>
  <c r="B199" i="9"/>
  <c r="A200" i="9"/>
  <c r="G199" i="8"/>
  <c r="C199" i="8"/>
  <c r="F199" i="8"/>
  <c r="M199" i="8"/>
  <c r="N199" i="8"/>
  <c r="J199" i="8"/>
  <c r="I199" i="8"/>
  <c r="L199" i="8"/>
  <c r="D199" i="8"/>
  <c r="K200" i="10"/>
  <c r="H200" i="10"/>
  <c r="A201" i="10"/>
  <c r="B200" i="10"/>
  <c r="E200" i="10"/>
  <c r="E200" i="5"/>
  <c r="A201" i="5"/>
  <c r="B200" i="5"/>
  <c r="J199" i="10"/>
  <c r="F199" i="10"/>
  <c r="D199" i="10"/>
  <c r="I199" i="10"/>
  <c r="C199" i="10"/>
  <c r="G199" i="10"/>
  <c r="L199" i="10"/>
  <c r="N199" i="10"/>
  <c r="M199" i="10"/>
  <c r="D199" i="5"/>
  <c r="C199" i="5"/>
  <c r="T199" i="12"/>
  <c r="D199" i="12"/>
  <c r="G199" i="12"/>
  <c r="J199" i="12"/>
  <c r="C199" i="12"/>
  <c r="P199" i="12"/>
  <c r="F199" i="12"/>
  <c r="M199" i="12"/>
  <c r="R199" i="12"/>
  <c r="S199" i="12"/>
  <c r="O199" i="12"/>
  <c r="L199" i="12"/>
  <c r="I199" i="12"/>
  <c r="H200" i="12"/>
  <c r="B200" i="12"/>
  <c r="Q200" i="12"/>
  <c r="N200" i="12"/>
  <c r="A201" i="12"/>
  <c r="K200" i="12"/>
  <c r="E200" i="12"/>
  <c r="G199" i="5"/>
  <c r="F199" i="5"/>
  <c r="H199" i="5"/>
  <c r="CW651" i="24" l="1"/>
  <c r="CX651" i="24"/>
  <c r="CY651" i="24"/>
  <c r="CT651" i="24"/>
  <c r="CU651" i="24"/>
  <c r="CR653" i="24"/>
  <c r="CV653" i="24" s="1"/>
  <c r="CS652" i="24"/>
  <c r="CD717" i="24"/>
  <c r="CE717" i="24"/>
  <c r="CA717" i="24"/>
  <c r="CB717" i="24"/>
  <c r="CF717" i="24"/>
  <c r="CC718" i="24"/>
  <c r="BZ718" i="24"/>
  <c r="BY719" i="24"/>
  <c r="A461" i="26"/>
  <c r="B460" i="26"/>
  <c r="E460" i="26"/>
  <c r="G459" i="26"/>
  <c r="H459" i="26"/>
  <c r="C459" i="26"/>
  <c r="D459" i="26"/>
  <c r="F459" i="26"/>
  <c r="G340" i="25"/>
  <c r="C340" i="25"/>
  <c r="K340" i="25"/>
  <c r="F340" i="25"/>
  <c r="I340" i="25"/>
  <c r="J340" i="25"/>
  <c r="D340" i="25"/>
  <c r="E341" i="25"/>
  <c r="H341" i="25"/>
  <c r="B341" i="25"/>
  <c r="A342" i="25"/>
  <c r="T341" i="14"/>
  <c r="I341" i="14"/>
  <c r="G341" i="14"/>
  <c r="P341" i="14"/>
  <c r="L341" i="14"/>
  <c r="M341" i="14"/>
  <c r="D341" i="14"/>
  <c r="J341" i="14"/>
  <c r="O341" i="14"/>
  <c r="C341" i="14"/>
  <c r="F341" i="14"/>
  <c r="R341" i="14"/>
  <c r="S341" i="14"/>
  <c r="K342" i="14"/>
  <c r="A343" i="14"/>
  <c r="H342" i="14"/>
  <c r="N342" i="14"/>
  <c r="B342" i="14"/>
  <c r="E342" i="14"/>
  <c r="Q342" i="14"/>
  <c r="G401" i="34"/>
  <c r="F401" i="34"/>
  <c r="D401" i="34"/>
  <c r="C401" i="34"/>
  <c r="E402" i="34"/>
  <c r="B402" i="34"/>
  <c r="A403" i="34"/>
  <c r="B71" i="19"/>
  <c r="A72" i="19"/>
  <c r="E71" i="19"/>
  <c r="F70" i="19"/>
  <c r="G70" i="19"/>
  <c r="C70" i="19"/>
  <c r="D70" i="19"/>
  <c r="G337" i="3"/>
  <c r="F337" i="3"/>
  <c r="B338" i="3"/>
  <c r="E338" i="3"/>
  <c r="A339" i="3"/>
  <c r="D337" i="3"/>
  <c r="C337" i="3"/>
  <c r="H337" i="3"/>
  <c r="K331" i="2"/>
  <c r="J331" i="2"/>
  <c r="G331" i="2"/>
  <c r="F331" i="2"/>
  <c r="D331" i="2"/>
  <c r="C331" i="2"/>
  <c r="I331" i="2"/>
  <c r="E332" i="2"/>
  <c r="A333" i="2"/>
  <c r="H332" i="2"/>
  <c r="B332" i="2"/>
  <c r="G200" i="5"/>
  <c r="H200" i="5"/>
  <c r="F200" i="5"/>
  <c r="C200" i="5"/>
  <c r="D200" i="5"/>
  <c r="M200" i="10"/>
  <c r="L200" i="10"/>
  <c r="I200" i="10"/>
  <c r="N200" i="10"/>
  <c r="F200" i="10"/>
  <c r="J200" i="10"/>
  <c r="C200" i="10"/>
  <c r="D200" i="10"/>
  <c r="G200" i="10"/>
  <c r="E200" i="9"/>
  <c r="A201" i="9"/>
  <c r="B200" i="9"/>
  <c r="T200" i="12"/>
  <c r="J200" i="12"/>
  <c r="F200" i="12"/>
  <c r="G200" i="12"/>
  <c r="M200" i="12"/>
  <c r="O200" i="12"/>
  <c r="C200" i="12"/>
  <c r="I200" i="12"/>
  <c r="L200" i="12"/>
  <c r="S200" i="12"/>
  <c r="D200" i="12"/>
  <c r="R200" i="12"/>
  <c r="P200" i="12"/>
  <c r="D199" i="9"/>
  <c r="C199" i="9"/>
  <c r="B201" i="5"/>
  <c r="E201" i="5"/>
  <c r="A202" i="5"/>
  <c r="N201" i="12"/>
  <c r="A202" i="12"/>
  <c r="H201" i="12"/>
  <c r="E201" i="12"/>
  <c r="Q201" i="12"/>
  <c r="K201" i="12"/>
  <c r="B201" i="12"/>
  <c r="F199" i="9"/>
  <c r="G199" i="9"/>
  <c r="H199" i="9"/>
  <c r="L200" i="8"/>
  <c r="M200" i="8"/>
  <c r="F200" i="8"/>
  <c r="C200" i="8"/>
  <c r="I200" i="8"/>
  <c r="N200" i="8"/>
  <c r="G200" i="8"/>
  <c r="J200" i="8"/>
  <c r="D200" i="8"/>
  <c r="H201" i="10"/>
  <c r="E201" i="10"/>
  <c r="K201" i="10"/>
  <c r="B201" i="10"/>
  <c r="A202" i="10"/>
  <c r="H201" i="8"/>
  <c r="E201" i="8"/>
  <c r="K201" i="8"/>
  <c r="A202" i="8"/>
  <c r="B201" i="8"/>
  <c r="CW652" i="24" l="1"/>
  <c r="CY652" i="24"/>
  <c r="CT652" i="24"/>
  <c r="CU652" i="24"/>
  <c r="CX652" i="24"/>
  <c r="CR654" i="24"/>
  <c r="CV654" i="24" s="1"/>
  <c r="CS653" i="24"/>
  <c r="CC719" i="24"/>
  <c r="BZ719" i="24"/>
  <c r="BY720" i="24"/>
  <c r="CE718" i="24"/>
  <c r="CA718" i="24"/>
  <c r="CD718" i="24"/>
  <c r="CF718" i="24"/>
  <c r="CB718" i="24"/>
  <c r="G341" i="25"/>
  <c r="K341" i="25"/>
  <c r="D341" i="25"/>
  <c r="I341" i="25"/>
  <c r="J341" i="25"/>
  <c r="F341" i="25"/>
  <c r="C341" i="25"/>
  <c r="H342" i="25"/>
  <c r="A343" i="25"/>
  <c r="B342" i="25"/>
  <c r="E342" i="25"/>
  <c r="C460" i="26"/>
  <c r="D460" i="26"/>
  <c r="G460" i="26"/>
  <c r="H460" i="26"/>
  <c r="F460" i="26"/>
  <c r="B461" i="26"/>
  <c r="A462" i="26"/>
  <c r="E461" i="26"/>
  <c r="Q343" i="14"/>
  <c r="N343" i="14"/>
  <c r="H343" i="14"/>
  <c r="E343" i="14"/>
  <c r="K343" i="14"/>
  <c r="A344" i="14"/>
  <c r="B343" i="14"/>
  <c r="T342" i="14"/>
  <c r="S342" i="14"/>
  <c r="D342" i="14"/>
  <c r="I342" i="14"/>
  <c r="J342" i="14"/>
  <c r="L342" i="14"/>
  <c r="M342" i="14"/>
  <c r="O342" i="14"/>
  <c r="C342" i="14"/>
  <c r="F342" i="14"/>
  <c r="G342" i="14"/>
  <c r="P342" i="14"/>
  <c r="R342" i="14"/>
  <c r="B403" i="34"/>
  <c r="E403" i="34"/>
  <c r="A404" i="34"/>
  <c r="G402" i="34"/>
  <c r="F402" i="34"/>
  <c r="D402" i="34"/>
  <c r="C402" i="34"/>
  <c r="B72" i="19"/>
  <c r="E72" i="19"/>
  <c r="A73" i="19"/>
  <c r="F71" i="19"/>
  <c r="G71" i="19"/>
  <c r="C71" i="19"/>
  <c r="D71" i="19"/>
  <c r="B339" i="3"/>
  <c r="A340" i="3"/>
  <c r="E339" i="3"/>
  <c r="F338" i="3"/>
  <c r="G338" i="3"/>
  <c r="H338" i="3"/>
  <c r="D338" i="3"/>
  <c r="C338" i="3"/>
  <c r="I332" i="2"/>
  <c r="F332" i="2"/>
  <c r="J332" i="2"/>
  <c r="C332" i="2"/>
  <c r="K332" i="2"/>
  <c r="G332" i="2"/>
  <c r="D332" i="2"/>
  <c r="H333" i="2"/>
  <c r="E333" i="2"/>
  <c r="B333" i="2"/>
  <c r="A334" i="2"/>
  <c r="C200" i="9"/>
  <c r="D200" i="9"/>
  <c r="F201" i="8"/>
  <c r="G201" i="8"/>
  <c r="D201" i="8"/>
  <c r="C201" i="8"/>
  <c r="J201" i="8"/>
  <c r="I201" i="8"/>
  <c r="L201" i="8"/>
  <c r="M201" i="8"/>
  <c r="N201" i="8"/>
  <c r="A202" i="9"/>
  <c r="E201" i="9"/>
  <c r="B201" i="9"/>
  <c r="F200" i="9"/>
  <c r="G200" i="9"/>
  <c r="H200" i="9"/>
  <c r="T201" i="12"/>
  <c r="J201" i="12"/>
  <c r="M201" i="12"/>
  <c r="O201" i="12"/>
  <c r="F201" i="12"/>
  <c r="L201" i="12"/>
  <c r="P201" i="12"/>
  <c r="S201" i="12"/>
  <c r="D201" i="12"/>
  <c r="G201" i="12"/>
  <c r="R201" i="12"/>
  <c r="C201" i="12"/>
  <c r="I201" i="12"/>
  <c r="M201" i="10"/>
  <c r="L201" i="10"/>
  <c r="J201" i="10"/>
  <c r="C201" i="10"/>
  <c r="G201" i="10"/>
  <c r="I201" i="10"/>
  <c r="F201" i="10"/>
  <c r="D201" i="10"/>
  <c r="N201" i="10"/>
  <c r="A203" i="5"/>
  <c r="B202" i="5"/>
  <c r="E202" i="5"/>
  <c r="B202" i="8"/>
  <c r="E202" i="8"/>
  <c r="A203" i="8"/>
  <c r="K202" i="8"/>
  <c r="H202" i="8"/>
  <c r="H202" i="12"/>
  <c r="N202" i="12"/>
  <c r="Q202" i="12"/>
  <c r="A203" i="12"/>
  <c r="K202" i="12"/>
  <c r="B202" i="12"/>
  <c r="E202" i="12"/>
  <c r="H201" i="5"/>
  <c r="G201" i="5"/>
  <c r="F201" i="5"/>
  <c r="A203" i="10"/>
  <c r="E202" i="10"/>
  <c r="H202" i="10"/>
  <c r="K202" i="10"/>
  <c r="B202" i="10"/>
  <c r="C201" i="5"/>
  <c r="D201" i="5"/>
  <c r="CY653" i="24" l="1"/>
  <c r="CU653" i="24"/>
  <c r="CX653" i="24"/>
  <c r="CT653" i="24"/>
  <c r="CW653" i="24"/>
  <c r="CS654" i="24"/>
  <c r="CR655" i="24"/>
  <c r="CV655" i="24" s="1"/>
  <c r="BZ720" i="24"/>
  <c r="CC720" i="24"/>
  <c r="BY721" i="24"/>
  <c r="CA719" i="24"/>
  <c r="CB719" i="24"/>
  <c r="CD719" i="24"/>
  <c r="CE719" i="24"/>
  <c r="CF719" i="24"/>
  <c r="B462" i="26"/>
  <c r="E462" i="26"/>
  <c r="A463" i="26"/>
  <c r="G461" i="26"/>
  <c r="H461" i="26"/>
  <c r="C461" i="26"/>
  <c r="D461" i="26"/>
  <c r="F461" i="26"/>
  <c r="C342" i="25"/>
  <c r="I342" i="25"/>
  <c r="F342" i="25"/>
  <c r="K342" i="25"/>
  <c r="G342" i="25"/>
  <c r="D342" i="25"/>
  <c r="J342" i="25"/>
  <c r="A344" i="25"/>
  <c r="E343" i="25"/>
  <c r="B343" i="25"/>
  <c r="H343" i="25"/>
  <c r="T343" i="14"/>
  <c r="P343" i="14"/>
  <c r="I343" i="14"/>
  <c r="M343" i="14"/>
  <c r="G343" i="14"/>
  <c r="R343" i="14"/>
  <c r="O343" i="14"/>
  <c r="J343" i="14"/>
  <c r="S343" i="14"/>
  <c r="L343" i="14"/>
  <c r="D343" i="14"/>
  <c r="F343" i="14"/>
  <c r="C343" i="14"/>
  <c r="A345" i="14"/>
  <c r="K344" i="14"/>
  <c r="Q344" i="14"/>
  <c r="B344" i="14"/>
  <c r="H344" i="14"/>
  <c r="E344" i="14"/>
  <c r="N344" i="14"/>
  <c r="B404" i="34"/>
  <c r="A405" i="34"/>
  <c r="E404" i="34"/>
  <c r="D403" i="34"/>
  <c r="C403" i="34"/>
  <c r="G403" i="34"/>
  <c r="F403" i="34"/>
  <c r="E73" i="19"/>
  <c r="A74" i="19"/>
  <c r="B73" i="19"/>
  <c r="C72" i="19"/>
  <c r="D72" i="19"/>
  <c r="F72" i="19"/>
  <c r="G72" i="19"/>
  <c r="G339" i="3"/>
  <c r="F339" i="3"/>
  <c r="B340" i="3"/>
  <c r="A341" i="3"/>
  <c r="E340" i="3"/>
  <c r="H339" i="3"/>
  <c r="C339" i="3"/>
  <c r="D339" i="3"/>
  <c r="B334" i="2"/>
  <c r="H334" i="2"/>
  <c r="A335" i="2"/>
  <c r="E334" i="2"/>
  <c r="D333" i="2"/>
  <c r="C333" i="2"/>
  <c r="J333" i="2"/>
  <c r="K333" i="2"/>
  <c r="I333" i="2"/>
  <c r="G333" i="2"/>
  <c r="F333" i="2"/>
  <c r="E203" i="10"/>
  <c r="B203" i="10"/>
  <c r="K203" i="10"/>
  <c r="H203" i="10"/>
  <c r="A204" i="10"/>
  <c r="T202" i="12"/>
  <c r="I202" i="12"/>
  <c r="R202" i="12"/>
  <c r="P202" i="12"/>
  <c r="C202" i="12"/>
  <c r="M202" i="12"/>
  <c r="F202" i="12"/>
  <c r="O202" i="12"/>
  <c r="D202" i="12"/>
  <c r="S202" i="12"/>
  <c r="G202" i="12"/>
  <c r="J202" i="12"/>
  <c r="L202" i="12"/>
  <c r="F201" i="9"/>
  <c r="H201" i="9"/>
  <c r="G201" i="9"/>
  <c r="C201" i="9"/>
  <c r="D201" i="9"/>
  <c r="E202" i="9"/>
  <c r="A203" i="9"/>
  <c r="B202" i="9"/>
  <c r="M202" i="8"/>
  <c r="C202" i="8"/>
  <c r="L202" i="8"/>
  <c r="I202" i="8"/>
  <c r="J202" i="8"/>
  <c r="G202" i="8"/>
  <c r="F202" i="8"/>
  <c r="N202" i="8"/>
  <c r="D202" i="8"/>
  <c r="B203" i="8"/>
  <c r="A204" i="8"/>
  <c r="K203" i="8"/>
  <c r="H203" i="8"/>
  <c r="E203" i="8"/>
  <c r="F202" i="5"/>
  <c r="H202" i="5"/>
  <c r="G202" i="5"/>
  <c r="D202" i="5"/>
  <c r="C202" i="5"/>
  <c r="A204" i="5"/>
  <c r="B203" i="5"/>
  <c r="E203" i="5"/>
  <c r="K203" i="12"/>
  <c r="B203" i="12"/>
  <c r="N203" i="12"/>
  <c r="H203" i="12"/>
  <c r="A204" i="12"/>
  <c r="E203" i="12"/>
  <c r="Q203" i="12"/>
  <c r="M202" i="10"/>
  <c r="L202" i="10"/>
  <c r="N202" i="10"/>
  <c r="G202" i="10"/>
  <c r="I202" i="10"/>
  <c r="J202" i="10"/>
  <c r="F202" i="10"/>
  <c r="C202" i="10"/>
  <c r="D202" i="10"/>
  <c r="CR656" i="24" l="1"/>
  <c r="CV656" i="24" s="1"/>
  <c r="CS655" i="24"/>
  <c r="CT654" i="24"/>
  <c r="CY654" i="24"/>
  <c r="CU654" i="24"/>
  <c r="CW654" i="24"/>
  <c r="CX654" i="24"/>
  <c r="BZ721" i="24"/>
  <c r="CC721" i="24"/>
  <c r="BY722" i="24"/>
  <c r="CA720" i="24"/>
  <c r="CB720" i="24"/>
  <c r="CD720" i="24"/>
  <c r="CE720" i="24"/>
  <c r="CF720" i="24"/>
  <c r="C343" i="25"/>
  <c r="D343" i="25"/>
  <c r="I343" i="25"/>
  <c r="F343" i="25"/>
  <c r="G343" i="25"/>
  <c r="J343" i="25"/>
  <c r="K343" i="25"/>
  <c r="A345" i="25"/>
  <c r="H344" i="25"/>
  <c r="B344" i="25"/>
  <c r="E344" i="25"/>
  <c r="A464" i="26"/>
  <c r="E463" i="26"/>
  <c r="B463" i="26"/>
  <c r="C462" i="26"/>
  <c r="G462" i="26"/>
  <c r="D462" i="26"/>
  <c r="F462" i="26"/>
  <c r="H462" i="26"/>
  <c r="B345" i="14"/>
  <c r="H345" i="14"/>
  <c r="A346" i="14"/>
  <c r="E345" i="14"/>
  <c r="N345" i="14"/>
  <c r="Q345" i="14"/>
  <c r="K345" i="14"/>
  <c r="T344" i="14"/>
  <c r="I344" i="14"/>
  <c r="C344" i="14"/>
  <c r="F344" i="14"/>
  <c r="G344" i="14"/>
  <c r="P344" i="14"/>
  <c r="D344" i="14"/>
  <c r="J344" i="14"/>
  <c r="O344" i="14"/>
  <c r="S344" i="14"/>
  <c r="R344" i="14"/>
  <c r="L344" i="14"/>
  <c r="M344" i="14"/>
  <c r="E405" i="34"/>
  <c r="A406" i="34"/>
  <c r="B405" i="34"/>
  <c r="C404" i="34"/>
  <c r="G404" i="34"/>
  <c r="F404" i="34"/>
  <c r="D404" i="34"/>
  <c r="F73" i="19"/>
  <c r="G73" i="19"/>
  <c r="C73" i="19"/>
  <c r="D73" i="19"/>
  <c r="A75" i="19"/>
  <c r="B74" i="19"/>
  <c r="E74" i="19"/>
  <c r="F340" i="3"/>
  <c r="G340" i="3"/>
  <c r="A342" i="3"/>
  <c r="E341" i="3"/>
  <c r="B341" i="3"/>
  <c r="H340" i="3"/>
  <c r="D340" i="3"/>
  <c r="C340" i="3"/>
  <c r="B335" i="2"/>
  <c r="A336" i="2"/>
  <c r="H335" i="2"/>
  <c r="E335" i="2"/>
  <c r="D334" i="2"/>
  <c r="G334" i="2"/>
  <c r="K334" i="2"/>
  <c r="I334" i="2"/>
  <c r="J334" i="2"/>
  <c r="C334" i="2"/>
  <c r="F334" i="2"/>
  <c r="K204" i="12"/>
  <c r="H204" i="12"/>
  <c r="B204" i="12"/>
  <c r="E204" i="12"/>
  <c r="Q204" i="12"/>
  <c r="A205" i="12"/>
  <c r="N204" i="12"/>
  <c r="E203" i="9"/>
  <c r="B203" i="9"/>
  <c r="A204" i="9"/>
  <c r="T203" i="12"/>
  <c r="M203" i="12"/>
  <c r="P203" i="12"/>
  <c r="C203" i="12"/>
  <c r="S203" i="12"/>
  <c r="O203" i="12"/>
  <c r="J203" i="12"/>
  <c r="L203" i="12"/>
  <c r="R203" i="12"/>
  <c r="G203" i="12"/>
  <c r="D203" i="12"/>
  <c r="F203" i="12"/>
  <c r="I203" i="12"/>
  <c r="A205" i="5"/>
  <c r="B204" i="5"/>
  <c r="E204" i="5"/>
  <c r="F203" i="5"/>
  <c r="H203" i="5"/>
  <c r="G203" i="5"/>
  <c r="F202" i="9"/>
  <c r="H202" i="9"/>
  <c r="G202" i="9"/>
  <c r="C203" i="5"/>
  <c r="D203" i="5"/>
  <c r="D202" i="9"/>
  <c r="C202" i="9"/>
  <c r="B204" i="8"/>
  <c r="A205" i="8"/>
  <c r="E204" i="8"/>
  <c r="H204" i="8"/>
  <c r="K204" i="8"/>
  <c r="B204" i="10"/>
  <c r="H204" i="10"/>
  <c r="K204" i="10"/>
  <c r="A205" i="10"/>
  <c r="E204" i="10"/>
  <c r="C203" i="8"/>
  <c r="L203" i="8"/>
  <c r="F203" i="8"/>
  <c r="G203" i="8"/>
  <c r="D203" i="8"/>
  <c r="N203" i="8"/>
  <c r="M203" i="8"/>
  <c r="J203" i="8"/>
  <c r="I203" i="8"/>
  <c r="F203" i="10"/>
  <c r="D203" i="10"/>
  <c r="N203" i="10"/>
  <c r="M203" i="10"/>
  <c r="G203" i="10"/>
  <c r="I203" i="10"/>
  <c r="J203" i="10"/>
  <c r="L203" i="10"/>
  <c r="C203" i="10"/>
  <c r="CW655" i="24" l="1"/>
  <c r="CX655" i="24"/>
  <c r="CY655" i="24"/>
  <c r="CT655" i="24"/>
  <c r="CU655" i="24"/>
  <c r="CR657" i="24"/>
  <c r="CV657" i="24" s="1"/>
  <c r="CS656" i="24"/>
  <c r="CC722" i="24"/>
  <c r="BY723" i="24"/>
  <c r="BZ722" i="24"/>
  <c r="CF721" i="24"/>
  <c r="CB721" i="24"/>
  <c r="CD721" i="24"/>
  <c r="CE721" i="24"/>
  <c r="CA721" i="24"/>
  <c r="F463" i="26"/>
  <c r="C463" i="26"/>
  <c r="D463" i="26"/>
  <c r="G463" i="26"/>
  <c r="H463" i="26"/>
  <c r="B464" i="26"/>
  <c r="E464" i="26"/>
  <c r="A465" i="26"/>
  <c r="F344" i="25"/>
  <c r="C344" i="25"/>
  <c r="G344" i="25"/>
  <c r="I344" i="25"/>
  <c r="D344" i="25"/>
  <c r="J344" i="25"/>
  <c r="K344" i="25"/>
  <c r="B345" i="25"/>
  <c r="A346" i="25"/>
  <c r="E345" i="25"/>
  <c r="H345" i="25"/>
  <c r="B346" i="14"/>
  <c r="H346" i="14"/>
  <c r="E346" i="14"/>
  <c r="N346" i="14"/>
  <c r="A347" i="14"/>
  <c r="Q346" i="14"/>
  <c r="K346" i="14"/>
  <c r="T345" i="14"/>
  <c r="O345" i="14"/>
  <c r="D345" i="14"/>
  <c r="P345" i="14"/>
  <c r="C345" i="14"/>
  <c r="M345" i="14"/>
  <c r="R345" i="14"/>
  <c r="J345" i="14"/>
  <c r="L345" i="14"/>
  <c r="F345" i="14"/>
  <c r="G345" i="14"/>
  <c r="S345" i="14"/>
  <c r="I345" i="14"/>
  <c r="F405" i="34"/>
  <c r="D405" i="34"/>
  <c r="C405" i="34"/>
  <c r="G405" i="34"/>
  <c r="A407" i="34"/>
  <c r="B406" i="34"/>
  <c r="E406" i="34"/>
  <c r="F74" i="19"/>
  <c r="G74" i="19"/>
  <c r="C74" i="19"/>
  <c r="D74" i="19"/>
  <c r="B75" i="19"/>
  <c r="A76" i="19"/>
  <c r="E75" i="19"/>
  <c r="D341" i="3"/>
  <c r="C341" i="3"/>
  <c r="H341" i="3"/>
  <c r="G341" i="3"/>
  <c r="F341" i="3"/>
  <c r="B342" i="3"/>
  <c r="A343" i="3"/>
  <c r="E342" i="3"/>
  <c r="H336" i="2"/>
  <c r="A337" i="2"/>
  <c r="E336" i="2"/>
  <c r="B336" i="2"/>
  <c r="D335" i="2"/>
  <c r="K335" i="2"/>
  <c r="J335" i="2"/>
  <c r="I335" i="2"/>
  <c r="F335" i="2"/>
  <c r="C335" i="2"/>
  <c r="G335" i="2"/>
  <c r="D204" i="5"/>
  <c r="C204" i="5"/>
  <c r="G204" i="5"/>
  <c r="F204" i="5"/>
  <c r="H204" i="5"/>
  <c r="B205" i="5"/>
  <c r="E205" i="5"/>
  <c r="A206" i="5"/>
  <c r="D203" i="9"/>
  <c r="C203" i="9"/>
  <c r="A206" i="10"/>
  <c r="B205" i="10"/>
  <c r="E205" i="10"/>
  <c r="H205" i="10"/>
  <c r="K205" i="10"/>
  <c r="I204" i="10"/>
  <c r="C204" i="10"/>
  <c r="D204" i="10"/>
  <c r="J204" i="10"/>
  <c r="G204" i="10"/>
  <c r="F204" i="10"/>
  <c r="L204" i="10"/>
  <c r="N204" i="10"/>
  <c r="M204" i="10"/>
  <c r="A205" i="9"/>
  <c r="E204" i="9"/>
  <c r="B204" i="9"/>
  <c r="F203" i="9"/>
  <c r="G203" i="9"/>
  <c r="H203" i="9"/>
  <c r="T204" i="12"/>
  <c r="D204" i="12"/>
  <c r="F204" i="12"/>
  <c r="I204" i="12"/>
  <c r="O204" i="12"/>
  <c r="L204" i="12"/>
  <c r="J204" i="12"/>
  <c r="M204" i="12"/>
  <c r="G204" i="12"/>
  <c r="C204" i="12"/>
  <c r="R204" i="12"/>
  <c r="S204" i="12"/>
  <c r="P204" i="12"/>
  <c r="H205" i="8"/>
  <c r="E205" i="8"/>
  <c r="A206" i="8"/>
  <c r="K205" i="8"/>
  <c r="B205" i="8"/>
  <c r="B205" i="12"/>
  <c r="Q205" i="12"/>
  <c r="H205" i="12"/>
  <c r="K205" i="12"/>
  <c r="E205" i="12"/>
  <c r="N205" i="12"/>
  <c r="A206" i="12"/>
  <c r="D204" i="8"/>
  <c r="C204" i="8"/>
  <c r="L204" i="8"/>
  <c r="F204" i="8"/>
  <c r="J204" i="8"/>
  <c r="G204" i="8"/>
  <c r="I204" i="8"/>
  <c r="M204" i="8"/>
  <c r="N204" i="8"/>
  <c r="CU656" i="24" l="1"/>
  <c r="CW656" i="24"/>
  <c r="CX656" i="24"/>
  <c r="CY656" i="24"/>
  <c r="CT656" i="24"/>
  <c r="CR658" i="24"/>
  <c r="CV658" i="24" s="1"/>
  <c r="CS657" i="24"/>
  <c r="CE722" i="24"/>
  <c r="CF722" i="24"/>
  <c r="CA722" i="24"/>
  <c r="CB722" i="24"/>
  <c r="CD722" i="24"/>
  <c r="CC723" i="24"/>
  <c r="BZ723" i="24"/>
  <c r="BY724" i="24"/>
  <c r="K345" i="25"/>
  <c r="D345" i="25"/>
  <c r="G345" i="25"/>
  <c r="F345" i="25"/>
  <c r="C345" i="25"/>
  <c r="I345" i="25"/>
  <c r="J345" i="25"/>
  <c r="A347" i="25"/>
  <c r="H346" i="25"/>
  <c r="E346" i="25"/>
  <c r="B346" i="25"/>
  <c r="B465" i="26"/>
  <c r="E465" i="26"/>
  <c r="A466" i="26"/>
  <c r="C464" i="26"/>
  <c r="D464" i="26"/>
  <c r="G464" i="26"/>
  <c r="F464" i="26"/>
  <c r="H464" i="26"/>
  <c r="N347" i="14"/>
  <c r="E347" i="14"/>
  <c r="Q347" i="14"/>
  <c r="K347" i="14"/>
  <c r="A348" i="14"/>
  <c r="B347" i="14"/>
  <c r="H347" i="14"/>
  <c r="T346" i="14"/>
  <c r="G346" i="14"/>
  <c r="R346" i="14"/>
  <c r="D346" i="14"/>
  <c r="C346" i="14"/>
  <c r="J346" i="14"/>
  <c r="O346" i="14"/>
  <c r="P346" i="14"/>
  <c r="L346" i="14"/>
  <c r="S346" i="14"/>
  <c r="M346" i="14"/>
  <c r="F346" i="14"/>
  <c r="I346" i="14"/>
  <c r="G406" i="34"/>
  <c r="C406" i="34"/>
  <c r="D406" i="34"/>
  <c r="F406" i="34"/>
  <c r="B407" i="34"/>
  <c r="A408" i="34"/>
  <c r="E407" i="34"/>
  <c r="A77" i="19"/>
  <c r="E76" i="19"/>
  <c r="B76" i="19"/>
  <c r="C75" i="19"/>
  <c r="G75" i="19"/>
  <c r="D75" i="19"/>
  <c r="F75" i="19"/>
  <c r="A344" i="3"/>
  <c r="E343" i="3"/>
  <c r="B343" i="3"/>
  <c r="D342" i="3"/>
  <c r="H342" i="3"/>
  <c r="C342" i="3"/>
  <c r="G342" i="3"/>
  <c r="F342" i="3"/>
  <c r="K336" i="2"/>
  <c r="F336" i="2"/>
  <c r="I336" i="2"/>
  <c r="J336" i="2"/>
  <c r="D336" i="2"/>
  <c r="C336" i="2"/>
  <c r="G336" i="2"/>
  <c r="B337" i="2"/>
  <c r="E337" i="2"/>
  <c r="A338" i="2"/>
  <c r="H337" i="2"/>
  <c r="D204" i="9"/>
  <c r="C204" i="9"/>
  <c r="A206" i="9"/>
  <c r="E205" i="9"/>
  <c r="B205" i="9"/>
  <c r="T205" i="12"/>
  <c r="P205" i="12"/>
  <c r="R205" i="12"/>
  <c r="L205" i="12"/>
  <c r="F205" i="12"/>
  <c r="G205" i="12"/>
  <c r="M205" i="12"/>
  <c r="O205" i="12"/>
  <c r="C205" i="12"/>
  <c r="D205" i="12"/>
  <c r="I205" i="12"/>
  <c r="S205" i="12"/>
  <c r="J205" i="12"/>
  <c r="G205" i="8"/>
  <c r="C205" i="8"/>
  <c r="F205" i="8"/>
  <c r="N205" i="8"/>
  <c r="L205" i="8"/>
  <c r="J205" i="8"/>
  <c r="M205" i="8"/>
  <c r="I205" i="8"/>
  <c r="D205" i="8"/>
  <c r="F204" i="9"/>
  <c r="H204" i="9"/>
  <c r="G204" i="9"/>
  <c r="M205" i="10"/>
  <c r="G205" i="10"/>
  <c r="F205" i="10"/>
  <c r="N205" i="10"/>
  <c r="C205" i="10"/>
  <c r="D205" i="10"/>
  <c r="I205" i="10"/>
  <c r="J205" i="10"/>
  <c r="L205" i="10"/>
  <c r="B206" i="10"/>
  <c r="E206" i="10"/>
  <c r="K206" i="10"/>
  <c r="A207" i="10"/>
  <c r="H206" i="10"/>
  <c r="A207" i="8"/>
  <c r="K206" i="8"/>
  <c r="H206" i="8"/>
  <c r="B206" i="8"/>
  <c r="E206" i="8"/>
  <c r="D205" i="5"/>
  <c r="C205" i="5"/>
  <c r="K206" i="12"/>
  <c r="B206" i="12"/>
  <c r="A207" i="12"/>
  <c r="H206" i="12"/>
  <c r="Q206" i="12"/>
  <c r="N206" i="12"/>
  <c r="E206" i="12"/>
  <c r="A207" i="5"/>
  <c r="B206" i="5"/>
  <c r="E206" i="5"/>
  <c r="H205" i="5"/>
  <c r="F205" i="5"/>
  <c r="G205" i="5"/>
  <c r="CU657" i="24" l="1"/>
  <c r="CT657" i="24"/>
  <c r="CW657" i="24"/>
  <c r="CX657" i="24"/>
  <c r="CY657" i="24"/>
  <c r="CR659" i="24"/>
  <c r="CV659" i="24" s="1"/>
  <c r="CS658" i="24"/>
  <c r="BY725" i="24"/>
  <c r="CC724" i="24"/>
  <c r="BZ724" i="24"/>
  <c r="CD723" i="24"/>
  <c r="CE723" i="24"/>
  <c r="CF723" i="24"/>
  <c r="CA723" i="24"/>
  <c r="CB723" i="24"/>
  <c r="E466" i="26"/>
  <c r="B466" i="26"/>
  <c r="A467" i="26"/>
  <c r="C465" i="26"/>
  <c r="D465" i="26"/>
  <c r="F465" i="26"/>
  <c r="G465" i="26"/>
  <c r="H465" i="26"/>
  <c r="G346" i="25"/>
  <c r="I346" i="25"/>
  <c r="K346" i="25"/>
  <c r="D346" i="25"/>
  <c r="J346" i="25"/>
  <c r="C346" i="25"/>
  <c r="F346" i="25"/>
  <c r="H347" i="25"/>
  <c r="B347" i="25"/>
  <c r="E347" i="25"/>
  <c r="A348" i="25"/>
  <c r="T347" i="14"/>
  <c r="G347" i="14"/>
  <c r="P347" i="14"/>
  <c r="I347" i="14"/>
  <c r="F347" i="14"/>
  <c r="C347" i="14"/>
  <c r="R347" i="14"/>
  <c r="O347" i="14"/>
  <c r="S347" i="14"/>
  <c r="M347" i="14"/>
  <c r="J347" i="14"/>
  <c r="D347" i="14"/>
  <c r="L347" i="14"/>
  <c r="H348" i="14"/>
  <c r="E348" i="14"/>
  <c r="Q348" i="14"/>
  <c r="K348" i="14"/>
  <c r="N348" i="14"/>
  <c r="B348" i="14"/>
  <c r="A349" i="14"/>
  <c r="A409" i="34"/>
  <c r="E408" i="34"/>
  <c r="B408" i="34"/>
  <c r="F407" i="34"/>
  <c r="G407" i="34"/>
  <c r="C407" i="34"/>
  <c r="D407" i="34"/>
  <c r="F76" i="19"/>
  <c r="G76" i="19"/>
  <c r="D76" i="19"/>
  <c r="C76" i="19"/>
  <c r="B77" i="19"/>
  <c r="A78" i="19"/>
  <c r="E77" i="19"/>
  <c r="C343" i="3"/>
  <c r="H343" i="3"/>
  <c r="D343" i="3"/>
  <c r="F343" i="3"/>
  <c r="G343" i="3"/>
  <c r="A345" i="3"/>
  <c r="B344" i="3"/>
  <c r="E344" i="3"/>
  <c r="D337" i="2"/>
  <c r="J337" i="2"/>
  <c r="F337" i="2"/>
  <c r="C337" i="2"/>
  <c r="G337" i="2"/>
  <c r="K337" i="2"/>
  <c r="I337" i="2"/>
  <c r="B338" i="2"/>
  <c r="A339" i="2"/>
  <c r="H338" i="2"/>
  <c r="E338" i="2"/>
  <c r="E207" i="5"/>
  <c r="B207" i="5"/>
  <c r="A208" i="5"/>
  <c r="N207" i="12"/>
  <c r="E207" i="12"/>
  <c r="H207" i="12"/>
  <c r="A208" i="12"/>
  <c r="B207" i="12"/>
  <c r="K207" i="12"/>
  <c r="Q207" i="12"/>
  <c r="K207" i="8"/>
  <c r="B207" i="8"/>
  <c r="E207" i="8"/>
  <c r="A208" i="8"/>
  <c r="H207" i="8"/>
  <c r="T206" i="12"/>
  <c r="P206" i="12"/>
  <c r="J206" i="12"/>
  <c r="L206" i="12"/>
  <c r="O206" i="12"/>
  <c r="R206" i="12"/>
  <c r="S206" i="12"/>
  <c r="C206" i="12"/>
  <c r="D206" i="12"/>
  <c r="F206" i="12"/>
  <c r="M206" i="12"/>
  <c r="G206" i="12"/>
  <c r="I206" i="12"/>
  <c r="A208" i="10"/>
  <c r="K207" i="10"/>
  <c r="H207" i="10"/>
  <c r="B207" i="10"/>
  <c r="E207" i="10"/>
  <c r="E206" i="9"/>
  <c r="A207" i="9"/>
  <c r="B206" i="9"/>
  <c r="F206" i="5"/>
  <c r="G206" i="5"/>
  <c r="H206" i="5"/>
  <c r="I206" i="8"/>
  <c r="J206" i="8"/>
  <c r="F206" i="8"/>
  <c r="D206" i="8"/>
  <c r="L206" i="8"/>
  <c r="G206" i="8"/>
  <c r="C206" i="8"/>
  <c r="M206" i="8"/>
  <c r="N206" i="8"/>
  <c r="G206" i="10"/>
  <c r="J206" i="10"/>
  <c r="I206" i="10"/>
  <c r="C206" i="10"/>
  <c r="F206" i="10"/>
  <c r="L206" i="10"/>
  <c r="N206" i="10"/>
  <c r="M206" i="10"/>
  <c r="D206" i="10"/>
  <c r="D205" i="9"/>
  <c r="C205" i="9"/>
  <c r="C206" i="5"/>
  <c r="D206" i="5"/>
  <c r="F205" i="9"/>
  <c r="G205" i="9"/>
  <c r="H205" i="9"/>
  <c r="CU658" i="24" l="1"/>
  <c r="CW658" i="24"/>
  <c r="CX658" i="24"/>
  <c r="CT658" i="24"/>
  <c r="CY658" i="24"/>
  <c r="CR660" i="24"/>
  <c r="CV660" i="24" s="1"/>
  <c r="CS659" i="24"/>
  <c r="CF724" i="24"/>
  <c r="CD724" i="24"/>
  <c r="CE724" i="24"/>
  <c r="CA724" i="24"/>
  <c r="CB724" i="24"/>
  <c r="BZ725" i="24"/>
  <c r="CC725" i="24"/>
  <c r="BY726" i="24"/>
  <c r="E348" i="25"/>
  <c r="A349" i="25"/>
  <c r="B348" i="25"/>
  <c r="H348" i="25"/>
  <c r="F347" i="25"/>
  <c r="C347" i="25"/>
  <c r="D347" i="25"/>
  <c r="G347" i="25"/>
  <c r="I347" i="25"/>
  <c r="K347" i="25"/>
  <c r="J347" i="25"/>
  <c r="A468" i="26"/>
  <c r="B467" i="26"/>
  <c r="E467" i="26"/>
  <c r="C466" i="26"/>
  <c r="D466" i="26"/>
  <c r="F466" i="26"/>
  <c r="G466" i="26"/>
  <c r="H466" i="26"/>
  <c r="T348" i="14"/>
  <c r="R348" i="14"/>
  <c r="S348" i="14"/>
  <c r="P348" i="14"/>
  <c r="F348" i="14"/>
  <c r="G348" i="14"/>
  <c r="I348" i="14"/>
  <c r="C348" i="14"/>
  <c r="D348" i="14"/>
  <c r="J348" i="14"/>
  <c r="L348" i="14"/>
  <c r="M348" i="14"/>
  <c r="O348" i="14"/>
  <c r="H349" i="14"/>
  <c r="K349" i="14"/>
  <c r="Q349" i="14"/>
  <c r="A350" i="14"/>
  <c r="B349" i="14"/>
  <c r="N349" i="14"/>
  <c r="E349" i="14"/>
  <c r="F408" i="34"/>
  <c r="D408" i="34"/>
  <c r="G408" i="34"/>
  <c r="C408" i="34"/>
  <c r="E409" i="34"/>
  <c r="B409" i="34"/>
  <c r="A410" i="34"/>
  <c r="E78" i="19"/>
  <c r="A79" i="19"/>
  <c r="B78" i="19"/>
  <c r="C77" i="19"/>
  <c r="F77" i="19"/>
  <c r="D77" i="19"/>
  <c r="G77" i="19"/>
  <c r="C344" i="3"/>
  <c r="D344" i="3"/>
  <c r="H344" i="3"/>
  <c r="E345" i="3"/>
  <c r="A346" i="3"/>
  <c r="B345" i="3"/>
  <c r="F344" i="3"/>
  <c r="G344" i="3"/>
  <c r="H339" i="2"/>
  <c r="A340" i="2"/>
  <c r="B339" i="2"/>
  <c r="E339" i="2"/>
  <c r="I338" i="2"/>
  <c r="G338" i="2"/>
  <c r="J338" i="2"/>
  <c r="D338" i="2"/>
  <c r="K338" i="2"/>
  <c r="F338" i="2"/>
  <c r="C338" i="2"/>
  <c r="K208" i="10"/>
  <c r="E208" i="10"/>
  <c r="A209" i="10"/>
  <c r="B208" i="10"/>
  <c r="H208" i="10"/>
  <c r="H208" i="8"/>
  <c r="E208" i="8"/>
  <c r="B208" i="8"/>
  <c r="K208" i="8"/>
  <c r="A209" i="8"/>
  <c r="G207" i="8"/>
  <c r="I207" i="8"/>
  <c r="J207" i="8"/>
  <c r="C207" i="8"/>
  <c r="N207" i="8"/>
  <c r="M207" i="8"/>
  <c r="D207" i="8"/>
  <c r="L207" i="8"/>
  <c r="F207" i="8"/>
  <c r="F207" i="10"/>
  <c r="L207" i="10"/>
  <c r="J207" i="10"/>
  <c r="N207" i="10"/>
  <c r="G207" i="10"/>
  <c r="M207" i="10"/>
  <c r="C207" i="10"/>
  <c r="I207" i="10"/>
  <c r="D207" i="10"/>
  <c r="T207" i="12"/>
  <c r="G207" i="12"/>
  <c r="J207" i="12"/>
  <c r="I207" i="12"/>
  <c r="S207" i="12"/>
  <c r="P207" i="12"/>
  <c r="F207" i="12"/>
  <c r="C207" i="12"/>
  <c r="R207" i="12"/>
  <c r="L207" i="12"/>
  <c r="D207" i="12"/>
  <c r="O207" i="12"/>
  <c r="M207" i="12"/>
  <c r="A208" i="9"/>
  <c r="E207" i="9"/>
  <c r="B207" i="9"/>
  <c r="B208" i="5"/>
  <c r="E208" i="5"/>
  <c r="A209" i="5"/>
  <c r="E208" i="12"/>
  <c r="A209" i="12"/>
  <c r="N208" i="12"/>
  <c r="Q208" i="12"/>
  <c r="B208" i="12"/>
  <c r="H208" i="12"/>
  <c r="K208" i="12"/>
  <c r="C206" i="9"/>
  <c r="D206" i="9"/>
  <c r="G206" i="9"/>
  <c r="H206" i="9"/>
  <c r="F206" i="9"/>
  <c r="C207" i="5"/>
  <c r="D207" i="5"/>
  <c r="G207" i="5"/>
  <c r="H207" i="5"/>
  <c r="F207" i="5"/>
  <c r="CW659" i="24" l="1"/>
  <c r="CX659" i="24"/>
  <c r="CY659" i="24"/>
  <c r="CT659" i="24"/>
  <c r="CU659" i="24"/>
  <c r="CR661" i="24"/>
  <c r="CV661" i="24" s="1"/>
  <c r="CS660" i="24"/>
  <c r="CC726" i="24"/>
  <c r="BZ726" i="24"/>
  <c r="BY727" i="24"/>
  <c r="CE725" i="24"/>
  <c r="CF725" i="24"/>
  <c r="CB725" i="24"/>
  <c r="CD725" i="24"/>
  <c r="CA725" i="24"/>
  <c r="C467" i="26"/>
  <c r="D467" i="26"/>
  <c r="H467" i="26"/>
  <c r="G467" i="26"/>
  <c r="F467" i="26"/>
  <c r="B468" i="26"/>
  <c r="E468" i="26"/>
  <c r="A469" i="26"/>
  <c r="I348" i="25"/>
  <c r="K348" i="25"/>
  <c r="D348" i="25"/>
  <c r="C348" i="25"/>
  <c r="F348" i="25"/>
  <c r="G348" i="25"/>
  <c r="J348" i="25"/>
  <c r="A350" i="25"/>
  <c r="B349" i="25"/>
  <c r="E349" i="25"/>
  <c r="H349" i="25"/>
  <c r="T349" i="14"/>
  <c r="L349" i="14"/>
  <c r="G349" i="14"/>
  <c r="D349" i="14"/>
  <c r="R349" i="14"/>
  <c r="C349" i="14"/>
  <c r="F349" i="14"/>
  <c r="M349" i="14"/>
  <c r="P349" i="14"/>
  <c r="O349" i="14"/>
  <c r="I349" i="14"/>
  <c r="J349" i="14"/>
  <c r="S349" i="14"/>
  <c r="A351" i="14"/>
  <c r="K350" i="14"/>
  <c r="B350" i="14"/>
  <c r="E350" i="14"/>
  <c r="H350" i="14"/>
  <c r="N350" i="14"/>
  <c r="Q350" i="14"/>
  <c r="E410" i="34"/>
  <c r="B410" i="34"/>
  <c r="A411" i="34"/>
  <c r="F409" i="34"/>
  <c r="D409" i="34"/>
  <c r="C409" i="34"/>
  <c r="G409" i="34"/>
  <c r="C78" i="19"/>
  <c r="D78" i="19"/>
  <c r="F78" i="19"/>
  <c r="G78" i="19"/>
  <c r="A80" i="19"/>
  <c r="B79" i="19"/>
  <c r="E79" i="19"/>
  <c r="H345" i="3"/>
  <c r="D345" i="3"/>
  <c r="C345" i="3"/>
  <c r="E346" i="3"/>
  <c r="A347" i="3"/>
  <c r="B346" i="3"/>
  <c r="G345" i="3"/>
  <c r="F345" i="3"/>
  <c r="C339" i="2"/>
  <c r="K339" i="2"/>
  <c r="G339" i="2"/>
  <c r="D339" i="2"/>
  <c r="F339" i="2"/>
  <c r="J339" i="2"/>
  <c r="I339" i="2"/>
  <c r="E340" i="2"/>
  <c r="B340" i="2"/>
  <c r="H340" i="2"/>
  <c r="A341" i="2"/>
  <c r="B209" i="12"/>
  <c r="A210" i="12"/>
  <c r="N209" i="12"/>
  <c r="Q209" i="12"/>
  <c r="E209" i="12"/>
  <c r="K209" i="12"/>
  <c r="H209" i="12"/>
  <c r="B209" i="5"/>
  <c r="E209" i="5"/>
  <c r="A210" i="5"/>
  <c r="C208" i="5"/>
  <c r="D208" i="5"/>
  <c r="F208" i="5"/>
  <c r="G208" i="5"/>
  <c r="H208" i="5"/>
  <c r="D207" i="9"/>
  <c r="C207" i="9"/>
  <c r="H207" i="9"/>
  <c r="F207" i="9"/>
  <c r="G207" i="9"/>
  <c r="E208" i="9"/>
  <c r="A209" i="9"/>
  <c r="B208" i="9"/>
  <c r="K209" i="8"/>
  <c r="B209" i="8"/>
  <c r="A210" i="8"/>
  <c r="E209" i="8"/>
  <c r="H209" i="8"/>
  <c r="T208" i="12"/>
  <c r="R208" i="12"/>
  <c r="S208" i="12"/>
  <c r="L208" i="12"/>
  <c r="O208" i="12"/>
  <c r="D208" i="12"/>
  <c r="F208" i="12"/>
  <c r="G208" i="12"/>
  <c r="I208" i="12"/>
  <c r="J208" i="12"/>
  <c r="M208" i="12"/>
  <c r="C208" i="12"/>
  <c r="P208" i="12"/>
  <c r="C208" i="8"/>
  <c r="L208" i="8"/>
  <c r="M208" i="8"/>
  <c r="F208" i="8"/>
  <c r="I208" i="8"/>
  <c r="N208" i="8"/>
  <c r="G208" i="8"/>
  <c r="D208" i="8"/>
  <c r="J208" i="8"/>
  <c r="A210" i="10"/>
  <c r="H209" i="10"/>
  <c r="B209" i="10"/>
  <c r="K209" i="10"/>
  <c r="E209" i="10"/>
  <c r="C208" i="10"/>
  <c r="D208" i="10"/>
  <c r="J208" i="10"/>
  <c r="M208" i="10"/>
  <c r="G208" i="10"/>
  <c r="L208" i="10"/>
  <c r="N208" i="10"/>
  <c r="F208" i="10"/>
  <c r="I208" i="10"/>
  <c r="CX660" i="24" l="1"/>
  <c r="CW660" i="24"/>
  <c r="CT660" i="24"/>
  <c r="CU660" i="24"/>
  <c r="CY660" i="24"/>
  <c r="CR662" i="24"/>
  <c r="CV662" i="24" s="1"/>
  <c r="CS661" i="24"/>
  <c r="BY728" i="24"/>
  <c r="CC727" i="24"/>
  <c r="BZ727" i="24"/>
  <c r="CE726" i="24"/>
  <c r="CA726" i="24"/>
  <c r="CB726" i="24"/>
  <c r="CD726" i="24"/>
  <c r="CF726" i="24"/>
  <c r="D349" i="25"/>
  <c r="F349" i="25"/>
  <c r="J349" i="25"/>
  <c r="K349" i="25"/>
  <c r="I349" i="25"/>
  <c r="G349" i="25"/>
  <c r="C349" i="25"/>
  <c r="E350" i="25"/>
  <c r="B350" i="25"/>
  <c r="H350" i="25"/>
  <c r="A351" i="25"/>
  <c r="E469" i="26"/>
  <c r="B469" i="26"/>
  <c r="A470" i="26"/>
  <c r="C468" i="26"/>
  <c r="D468" i="26"/>
  <c r="F468" i="26"/>
  <c r="G468" i="26"/>
  <c r="H468" i="26"/>
  <c r="N351" i="14"/>
  <c r="A352" i="14"/>
  <c r="H351" i="14"/>
  <c r="B351" i="14"/>
  <c r="E351" i="14"/>
  <c r="K351" i="14"/>
  <c r="Q351" i="14"/>
  <c r="T350" i="14"/>
  <c r="F350" i="14"/>
  <c r="G350" i="14"/>
  <c r="L350" i="14"/>
  <c r="S350" i="14"/>
  <c r="I350" i="14"/>
  <c r="J350" i="14"/>
  <c r="C350" i="14"/>
  <c r="D350" i="14"/>
  <c r="M350" i="14"/>
  <c r="O350" i="14"/>
  <c r="P350" i="14"/>
  <c r="R350" i="14"/>
  <c r="E411" i="34"/>
  <c r="A412" i="34"/>
  <c r="B411" i="34"/>
  <c r="C410" i="34"/>
  <c r="F410" i="34"/>
  <c r="D410" i="34"/>
  <c r="G410" i="34"/>
  <c r="C79" i="19"/>
  <c r="G79" i="19"/>
  <c r="D79" i="19"/>
  <c r="F79" i="19"/>
  <c r="B80" i="19"/>
  <c r="E80" i="19"/>
  <c r="A81" i="19"/>
  <c r="H346" i="3"/>
  <c r="D346" i="3"/>
  <c r="C346" i="3"/>
  <c r="B347" i="3"/>
  <c r="E347" i="3"/>
  <c r="A348" i="3"/>
  <c r="F346" i="3"/>
  <c r="G346" i="3"/>
  <c r="F340" i="2"/>
  <c r="I340" i="2"/>
  <c r="K340" i="2"/>
  <c r="C340" i="2"/>
  <c r="G340" i="2"/>
  <c r="D340" i="2"/>
  <c r="J340" i="2"/>
  <c r="H341" i="2"/>
  <c r="E341" i="2"/>
  <c r="B341" i="2"/>
  <c r="A342" i="2"/>
  <c r="A210" i="9"/>
  <c r="B209" i="9"/>
  <c r="E209" i="9"/>
  <c r="E210" i="8"/>
  <c r="B210" i="8"/>
  <c r="K210" i="8"/>
  <c r="H210" i="8"/>
  <c r="A211" i="8"/>
  <c r="L209" i="10"/>
  <c r="I209" i="10"/>
  <c r="N209" i="10"/>
  <c r="D209" i="10"/>
  <c r="G209" i="10"/>
  <c r="M209" i="10"/>
  <c r="C209" i="10"/>
  <c r="F209" i="10"/>
  <c r="J209" i="10"/>
  <c r="M209" i="8"/>
  <c r="N209" i="8"/>
  <c r="D209" i="8"/>
  <c r="F209" i="8"/>
  <c r="C209" i="8"/>
  <c r="G209" i="8"/>
  <c r="I209" i="8"/>
  <c r="L209" i="8"/>
  <c r="J209" i="8"/>
  <c r="H208" i="9"/>
  <c r="F208" i="9"/>
  <c r="G208" i="9"/>
  <c r="A211" i="10"/>
  <c r="B210" i="10"/>
  <c r="E210" i="10"/>
  <c r="K210" i="10"/>
  <c r="H210" i="10"/>
  <c r="A211" i="5"/>
  <c r="B210" i="5"/>
  <c r="E210" i="5"/>
  <c r="G209" i="5"/>
  <c r="F209" i="5"/>
  <c r="H209" i="5"/>
  <c r="D208" i="9"/>
  <c r="C208" i="9"/>
  <c r="A211" i="12"/>
  <c r="Q210" i="12"/>
  <c r="H210" i="12"/>
  <c r="B210" i="12"/>
  <c r="K210" i="12"/>
  <c r="E210" i="12"/>
  <c r="N210" i="12"/>
  <c r="C209" i="5"/>
  <c r="D209" i="5"/>
  <c r="T209" i="12"/>
  <c r="F209" i="12"/>
  <c r="J209" i="12"/>
  <c r="M209" i="12"/>
  <c r="G209" i="12"/>
  <c r="S209" i="12"/>
  <c r="C209" i="12"/>
  <c r="D209" i="12"/>
  <c r="O209" i="12"/>
  <c r="P209" i="12"/>
  <c r="I209" i="12"/>
  <c r="R209" i="12"/>
  <c r="L209" i="12"/>
  <c r="CW661" i="24" l="1"/>
  <c r="CX661" i="24"/>
  <c r="CY661" i="24"/>
  <c r="CU661" i="24"/>
  <c r="CT661" i="24"/>
  <c r="CR663" i="24"/>
  <c r="CV663" i="24" s="1"/>
  <c r="CS662" i="24"/>
  <c r="CE727" i="24"/>
  <c r="CF727" i="24"/>
  <c r="CD727" i="24"/>
  <c r="CA727" i="24"/>
  <c r="CB727" i="24"/>
  <c r="CC728" i="24"/>
  <c r="BY729" i="24"/>
  <c r="BZ728" i="24"/>
  <c r="B470" i="26"/>
  <c r="A471" i="26"/>
  <c r="E470" i="26"/>
  <c r="F469" i="26"/>
  <c r="G469" i="26"/>
  <c r="H469" i="26"/>
  <c r="C469" i="26"/>
  <c r="D469" i="26"/>
  <c r="H351" i="25"/>
  <c r="A352" i="25"/>
  <c r="B351" i="25"/>
  <c r="E351" i="25"/>
  <c r="F350" i="25"/>
  <c r="K350" i="25"/>
  <c r="J350" i="25"/>
  <c r="C350" i="25"/>
  <c r="D350" i="25"/>
  <c r="G350" i="25"/>
  <c r="I350" i="25"/>
  <c r="T351" i="14"/>
  <c r="F351" i="14"/>
  <c r="G351" i="14"/>
  <c r="R351" i="14"/>
  <c r="M351" i="14"/>
  <c r="D351" i="14"/>
  <c r="O351" i="14"/>
  <c r="I351" i="14"/>
  <c r="J351" i="14"/>
  <c r="C351" i="14"/>
  <c r="L351" i="14"/>
  <c r="P351" i="14"/>
  <c r="S351" i="14"/>
  <c r="E352" i="14"/>
  <c r="A353" i="14"/>
  <c r="N352" i="14"/>
  <c r="H352" i="14"/>
  <c r="Q352" i="14"/>
  <c r="B352" i="14"/>
  <c r="K352" i="14"/>
  <c r="F411" i="34"/>
  <c r="D411" i="34"/>
  <c r="C411" i="34"/>
  <c r="G411" i="34"/>
  <c r="A413" i="34"/>
  <c r="E412" i="34"/>
  <c r="B412" i="34"/>
  <c r="E81" i="19"/>
  <c r="A82" i="19"/>
  <c r="B81" i="19"/>
  <c r="C80" i="19"/>
  <c r="D80" i="19"/>
  <c r="F80" i="19"/>
  <c r="G80" i="19"/>
  <c r="F347" i="3"/>
  <c r="G347" i="3"/>
  <c r="D347" i="3"/>
  <c r="C347" i="3"/>
  <c r="H347" i="3"/>
  <c r="A349" i="3"/>
  <c r="B348" i="3"/>
  <c r="E348" i="3"/>
  <c r="F341" i="2"/>
  <c r="D341" i="2"/>
  <c r="C341" i="2"/>
  <c r="G341" i="2"/>
  <c r="I341" i="2"/>
  <c r="K341" i="2"/>
  <c r="J341" i="2"/>
  <c r="E342" i="2"/>
  <c r="H342" i="2"/>
  <c r="B342" i="2"/>
  <c r="A343" i="2"/>
  <c r="C210" i="10"/>
  <c r="L210" i="10"/>
  <c r="M210" i="10"/>
  <c r="G210" i="10"/>
  <c r="D210" i="10"/>
  <c r="I210" i="10"/>
  <c r="J210" i="10"/>
  <c r="N210" i="10"/>
  <c r="F210" i="10"/>
  <c r="B211" i="10"/>
  <c r="A212" i="10"/>
  <c r="K211" i="10"/>
  <c r="E211" i="10"/>
  <c r="H211" i="10"/>
  <c r="T210" i="12"/>
  <c r="S210" i="12"/>
  <c r="O210" i="12"/>
  <c r="R210" i="12"/>
  <c r="D210" i="12"/>
  <c r="P210" i="12"/>
  <c r="L210" i="12"/>
  <c r="I210" i="12"/>
  <c r="F210" i="12"/>
  <c r="J210" i="12"/>
  <c r="C210" i="12"/>
  <c r="G210" i="12"/>
  <c r="M210" i="12"/>
  <c r="K211" i="12"/>
  <c r="H211" i="12"/>
  <c r="E211" i="12"/>
  <c r="N211" i="12"/>
  <c r="B211" i="12"/>
  <c r="A212" i="12"/>
  <c r="Q211" i="12"/>
  <c r="G210" i="5"/>
  <c r="F210" i="5"/>
  <c r="H210" i="5"/>
  <c r="E211" i="5"/>
  <c r="A212" i="5"/>
  <c r="B211" i="5"/>
  <c r="H209" i="9"/>
  <c r="F209" i="9"/>
  <c r="G209" i="9"/>
  <c r="A212" i="8"/>
  <c r="B211" i="8"/>
  <c r="K211" i="8"/>
  <c r="E211" i="8"/>
  <c r="H211" i="8"/>
  <c r="F210" i="8"/>
  <c r="I210" i="8"/>
  <c r="L210" i="8"/>
  <c r="C210" i="8"/>
  <c r="D210" i="8"/>
  <c r="G210" i="8"/>
  <c r="N210" i="8"/>
  <c r="M210" i="8"/>
  <c r="J210" i="8"/>
  <c r="C210" i="5"/>
  <c r="D210" i="5"/>
  <c r="D209" i="9"/>
  <c r="C209" i="9"/>
  <c r="B210" i="9"/>
  <c r="A211" i="9"/>
  <c r="E210" i="9"/>
  <c r="CY662" i="24" l="1"/>
  <c r="CT662" i="24"/>
  <c r="CU662" i="24"/>
  <c r="CW662" i="24"/>
  <c r="CX662" i="24"/>
  <c r="CR664" i="24"/>
  <c r="CV664" i="24" s="1"/>
  <c r="CS663" i="24"/>
  <c r="CB728" i="24"/>
  <c r="CD728" i="24"/>
  <c r="CE728" i="24"/>
  <c r="CA728" i="24"/>
  <c r="CF728" i="24"/>
  <c r="BZ729" i="24"/>
  <c r="CC729" i="24"/>
  <c r="BY730" i="24"/>
  <c r="F351" i="25"/>
  <c r="I351" i="25"/>
  <c r="C351" i="25"/>
  <c r="D351" i="25"/>
  <c r="G351" i="25"/>
  <c r="J351" i="25"/>
  <c r="K351" i="25"/>
  <c r="B352" i="25"/>
  <c r="H352" i="25"/>
  <c r="E352" i="25"/>
  <c r="A353" i="25"/>
  <c r="A472" i="26"/>
  <c r="B471" i="26"/>
  <c r="E471" i="26"/>
  <c r="G470" i="26"/>
  <c r="H470" i="26"/>
  <c r="D470" i="26"/>
  <c r="C470" i="26"/>
  <c r="F470" i="26"/>
  <c r="T352" i="14"/>
  <c r="O352" i="14"/>
  <c r="C352" i="14"/>
  <c r="G352" i="14"/>
  <c r="R352" i="14"/>
  <c r="F352" i="14"/>
  <c r="S352" i="14"/>
  <c r="I352" i="14"/>
  <c r="J352" i="14"/>
  <c r="P352" i="14"/>
  <c r="M352" i="14"/>
  <c r="L352" i="14"/>
  <c r="D352" i="14"/>
  <c r="B353" i="14"/>
  <c r="N353" i="14"/>
  <c r="K353" i="14"/>
  <c r="Q353" i="14"/>
  <c r="A354" i="14"/>
  <c r="H353" i="14"/>
  <c r="E353" i="14"/>
  <c r="G412" i="34"/>
  <c r="F412" i="34"/>
  <c r="C412" i="34"/>
  <c r="D412" i="34"/>
  <c r="A414" i="34"/>
  <c r="E413" i="34"/>
  <c r="B413" i="34"/>
  <c r="C81" i="19"/>
  <c r="D81" i="19"/>
  <c r="F81" i="19"/>
  <c r="G81" i="19"/>
  <c r="A83" i="19"/>
  <c r="B82" i="19"/>
  <c r="E82" i="19"/>
  <c r="B349" i="3"/>
  <c r="E349" i="3"/>
  <c r="A350" i="3"/>
  <c r="D348" i="3"/>
  <c r="C348" i="3"/>
  <c r="H348" i="3"/>
  <c r="F348" i="3"/>
  <c r="G348" i="3"/>
  <c r="E343" i="2"/>
  <c r="B343" i="2"/>
  <c r="A344" i="2"/>
  <c r="H343" i="2"/>
  <c r="F342" i="2"/>
  <c r="J342" i="2"/>
  <c r="G342" i="2"/>
  <c r="C342" i="2"/>
  <c r="I342" i="2"/>
  <c r="D342" i="2"/>
  <c r="K342" i="2"/>
  <c r="T211" i="12"/>
  <c r="I211" i="12"/>
  <c r="O211" i="12"/>
  <c r="C211" i="12"/>
  <c r="S211" i="12"/>
  <c r="L211" i="12"/>
  <c r="P211" i="12"/>
  <c r="R211" i="12"/>
  <c r="F211" i="12"/>
  <c r="M211" i="12"/>
  <c r="D211" i="12"/>
  <c r="J211" i="12"/>
  <c r="G211" i="12"/>
  <c r="M211" i="8"/>
  <c r="N211" i="8"/>
  <c r="J211" i="8"/>
  <c r="D211" i="8"/>
  <c r="I211" i="8"/>
  <c r="L211" i="8"/>
  <c r="C211" i="8"/>
  <c r="G211" i="8"/>
  <c r="F211" i="8"/>
  <c r="F210" i="9"/>
  <c r="G210" i="9"/>
  <c r="H210" i="9"/>
  <c r="B211" i="9"/>
  <c r="E211" i="9"/>
  <c r="A212" i="9"/>
  <c r="E212" i="8"/>
  <c r="A213" i="8"/>
  <c r="B212" i="8"/>
  <c r="K212" i="8"/>
  <c r="H212" i="8"/>
  <c r="B212" i="10"/>
  <c r="K212" i="10"/>
  <c r="H212" i="10"/>
  <c r="A213" i="10"/>
  <c r="E212" i="10"/>
  <c r="D211" i="10"/>
  <c r="I211" i="10"/>
  <c r="C211" i="10"/>
  <c r="F211" i="10"/>
  <c r="J211" i="10"/>
  <c r="M211" i="10"/>
  <c r="N211" i="10"/>
  <c r="G211" i="10"/>
  <c r="L211" i="10"/>
  <c r="C210" i="9"/>
  <c r="D210" i="9"/>
  <c r="C211" i="5"/>
  <c r="D211" i="5"/>
  <c r="E212" i="5"/>
  <c r="B212" i="5"/>
  <c r="A213" i="5"/>
  <c r="H211" i="5"/>
  <c r="G211" i="5"/>
  <c r="F211" i="5"/>
  <c r="N212" i="12"/>
  <c r="K212" i="12"/>
  <c r="B212" i="12"/>
  <c r="H212" i="12"/>
  <c r="A213" i="12"/>
  <c r="Q212" i="12"/>
  <c r="E212" i="12"/>
  <c r="CW663" i="24" l="1"/>
  <c r="CX663" i="24"/>
  <c r="CY663" i="24"/>
  <c r="CT663" i="24"/>
  <c r="CU663" i="24"/>
  <c r="CR665" i="24"/>
  <c r="CV665" i="24" s="1"/>
  <c r="CS664" i="24"/>
  <c r="CC730" i="24"/>
  <c r="BZ730" i="24"/>
  <c r="BY731" i="24"/>
  <c r="CD729" i="24"/>
  <c r="CE729" i="24"/>
  <c r="CF729" i="24"/>
  <c r="CA729" i="24"/>
  <c r="CB729" i="24"/>
  <c r="C471" i="26"/>
  <c r="G471" i="26"/>
  <c r="F471" i="26"/>
  <c r="D471" i="26"/>
  <c r="H471" i="26"/>
  <c r="B472" i="26"/>
  <c r="A473" i="26"/>
  <c r="E472" i="26"/>
  <c r="A354" i="25"/>
  <c r="H353" i="25"/>
  <c r="E353" i="25"/>
  <c r="B353" i="25"/>
  <c r="G352" i="25"/>
  <c r="F352" i="25"/>
  <c r="I352" i="25"/>
  <c r="J352" i="25"/>
  <c r="C352" i="25"/>
  <c r="K352" i="25"/>
  <c r="D352" i="25"/>
  <c r="T353" i="14"/>
  <c r="G353" i="14"/>
  <c r="I353" i="14"/>
  <c r="M353" i="14"/>
  <c r="L353" i="14"/>
  <c r="J353" i="14"/>
  <c r="F353" i="14"/>
  <c r="P353" i="14"/>
  <c r="O353" i="14"/>
  <c r="C353" i="14"/>
  <c r="S353" i="14"/>
  <c r="D353" i="14"/>
  <c r="R353" i="14"/>
  <c r="Q354" i="14"/>
  <c r="B354" i="14"/>
  <c r="H354" i="14"/>
  <c r="E354" i="14"/>
  <c r="K354" i="14"/>
  <c r="N354" i="14"/>
  <c r="A355" i="14"/>
  <c r="G413" i="34"/>
  <c r="F413" i="34"/>
  <c r="D413" i="34"/>
  <c r="C413" i="34"/>
  <c r="A415" i="34"/>
  <c r="E414" i="34"/>
  <c r="B414" i="34"/>
  <c r="G82" i="19"/>
  <c r="C82" i="19"/>
  <c r="D82" i="19"/>
  <c r="F82" i="19"/>
  <c r="B83" i="19"/>
  <c r="A84" i="19"/>
  <c r="E83" i="19"/>
  <c r="E350" i="3"/>
  <c r="B350" i="3"/>
  <c r="A351" i="3"/>
  <c r="G349" i="3"/>
  <c r="F349" i="3"/>
  <c r="C349" i="3"/>
  <c r="H349" i="3"/>
  <c r="D349" i="3"/>
  <c r="B344" i="2"/>
  <c r="H344" i="2"/>
  <c r="A345" i="2"/>
  <c r="E344" i="2"/>
  <c r="K343" i="2"/>
  <c r="I343" i="2"/>
  <c r="F343" i="2"/>
  <c r="D343" i="2"/>
  <c r="C343" i="2"/>
  <c r="G343" i="2"/>
  <c r="J343" i="2"/>
  <c r="C212" i="5"/>
  <c r="D212" i="5"/>
  <c r="C212" i="8"/>
  <c r="D212" i="8"/>
  <c r="F212" i="8"/>
  <c r="M212" i="8"/>
  <c r="N212" i="8"/>
  <c r="L212" i="8"/>
  <c r="J212" i="8"/>
  <c r="G212" i="8"/>
  <c r="I212" i="8"/>
  <c r="H211" i="9"/>
  <c r="F211" i="9"/>
  <c r="G211" i="9"/>
  <c r="B213" i="8"/>
  <c r="A214" i="8"/>
  <c r="H213" i="8"/>
  <c r="E213" i="8"/>
  <c r="K213" i="8"/>
  <c r="D211" i="9"/>
  <c r="C211" i="9"/>
  <c r="H212" i="5"/>
  <c r="G212" i="5"/>
  <c r="F212" i="5"/>
  <c r="N213" i="12"/>
  <c r="H213" i="12"/>
  <c r="A214" i="12"/>
  <c r="K213" i="12"/>
  <c r="E213" i="12"/>
  <c r="Q213" i="12"/>
  <c r="B213" i="12"/>
  <c r="A214" i="5"/>
  <c r="E213" i="5"/>
  <c r="B213" i="5"/>
  <c r="K213" i="10"/>
  <c r="H213" i="10"/>
  <c r="A214" i="10"/>
  <c r="E213" i="10"/>
  <c r="B213" i="10"/>
  <c r="T212" i="12"/>
  <c r="C212" i="12"/>
  <c r="I212" i="12"/>
  <c r="S212" i="12"/>
  <c r="D212" i="12"/>
  <c r="M212" i="12"/>
  <c r="F212" i="12"/>
  <c r="P212" i="12"/>
  <c r="L212" i="12"/>
  <c r="R212" i="12"/>
  <c r="J212" i="12"/>
  <c r="G212" i="12"/>
  <c r="O212" i="12"/>
  <c r="E212" i="9"/>
  <c r="B212" i="9"/>
  <c r="A213" i="9"/>
  <c r="M212" i="10"/>
  <c r="D212" i="10"/>
  <c r="I212" i="10"/>
  <c r="J212" i="10"/>
  <c r="L212" i="10"/>
  <c r="F212" i="10"/>
  <c r="G212" i="10"/>
  <c r="N212" i="10"/>
  <c r="C212" i="10"/>
  <c r="CU664" i="24" l="1"/>
  <c r="CT664" i="24"/>
  <c r="CW664" i="24"/>
  <c r="CY664" i="24"/>
  <c r="CX664" i="24"/>
  <c r="CS665" i="24"/>
  <c r="CR666" i="24"/>
  <c r="CV666" i="24" s="1"/>
  <c r="BY732" i="24"/>
  <c r="BZ731" i="24"/>
  <c r="CC731" i="24"/>
  <c r="CE730" i="24"/>
  <c r="CB730" i="24"/>
  <c r="CA730" i="24"/>
  <c r="CD730" i="24"/>
  <c r="CF730" i="24"/>
  <c r="K353" i="25"/>
  <c r="J353" i="25"/>
  <c r="D353" i="25"/>
  <c r="C353" i="25"/>
  <c r="G353" i="25"/>
  <c r="I353" i="25"/>
  <c r="F353" i="25"/>
  <c r="B354" i="25"/>
  <c r="E354" i="25"/>
  <c r="A355" i="25"/>
  <c r="H354" i="25"/>
  <c r="E473" i="26"/>
  <c r="B473" i="26"/>
  <c r="A474" i="26"/>
  <c r="D472" i="26"/>
  <c r="H472" i="26"/>
  <c r="F472" i="26"/>
  <c r="G472" i="26"/>
  <c r="C472" i="26"/>
  <c r="E355" i="14"/>
  <c r="N355" i="14"/>
  <c r="A356" i="14"/>
  <c r="B355" i="14"/>
  <c r="H355" i="14"/>
  <c r="K355" i="14"/>
  <c r="Q355" i="14"/>
  <c r="T354" i="14"/>
  <c r="L354" i="14"/>
  <c r="S354" i="14"/>
  <c r="C354" i="14"/>
  <c r="D354" i="14"/>
  <c r="P354" i="14"/>
  <c r="G354" i="14"/>
  <c r="O354" i="14"/>
  <c r="R354" i="14"/>
  <c r="F354" i="14"/>
  <c r="I354" i="14"/>
  <c r="J354" i="14"/>
  <c r="M354" i="14"/>
  <c r="D414" i="34"/>
  <c r="C414" i="34"/>
  <c r="G414" i="34"/>
  <c r="F414" i="34"/>
  <c r="B415" i="34"/>
  <c r="A416" i="34"/>
  <c r="E415" i="34"/>
  <c r="A85" i="19"/>
  <c r="E84" i="19"/>
  <c r="B84" i="19"/>
  <c r="G83" i="19"/>
  <c r="F83" i="19"/>
  <c r="C83" i="19"/>
  <c r="D83" i="19"/>
  <c r="A352" i="3"/>
  <c r="B351" i="3"/>
  <c r="E351" i="3"/>
  <c r="D350" i="3"/>
  <c r="C350" i="3"/>
  <c r="H350" i="3"/>
  <c r="F350" i="3"/>
  <c r="G350" i="3"/>
  <c r="A346" i="2"/>
  <c r="E345" i="2"/>
  <c r="H345" i="2"/>
  <c r="B345" i="2"/>
  <c r="G344" i="2"/>
  <c r="J344" i="2"/>
  <c r="K344" i="2"/>
  <c r="I344" i="2"/>
  <c r="C344" i="2"/>
  <c r="F344" i="2"/>
  <c r="D344" i="2"/>
  <c r="T213" i="12"/>
  <c r="L213" i="12"/>
  <c r="M213" i="12"/>
  <c r="G213" i="12"/>
  <c r="F213" i="12"/>
  <c r="D213" i="12"/>
  <c r="C213" i="12"/>
  <c r="J213" i="12"/>
  <c r="O213" i="12"/>
  <c r="I213" i="12"/>
  <c r="R213" i="12"/>
  <c r="S213" i="12"/>
  <c r="P213" i="12"/>
  <c r="E214" i="12"/>
  <c r="H214" i="12"/>
  <c r="A215" i="12"/>
  <c r="B214" i="12"/>
  <c r="Q214" i="12"/>
  <c r="K214" i="12"/>
  <c r="N214" i="12"/>
  <c r="C212" i="9"/>
  <c r="D212" i="9"/>
  <c r="G212" i="9"/>
  <c r="F212" i="9"/>
  <c r="H212" i="9"/>
  <c r="B214" i="5"/>
  <c r="E214" i="5"/>
  <c r="A215" i="5"/>
  <c r="N213" i="8"/>
  <c r="C213" i="8"/>
  <c r="D213" i="8"/>
  <c r="I213" i="8"/>
  <c r="G213" i="8"/>
  <c r="F213" i="8"/>
  <c r="J213" i="8"/>
  <c r="L213" i="8"/>
  <c r="M213" i="8"/>
  <c r="B213" i="9"/>
  <c r="E213" i="9"/>
  <c r="A214" i="9"/>
  <c r="E214" i="8"/>
  <c r="A215" i="8"/>
  <c r="B214" i="8"/>
  <c r="H214" i="8"/>
  <c r="K214" i="8"/>
  <c r="G213" i="10"/>
  <c r="I213" i="10"/>
  <c r="F213" i="10"/>
  <c r="J213" i="10"/>
  <c r="L213" i="10"/>
  <c r="M213" i="10"/>
  <c r="D213" i="10"/>
  <c r="C213" i="10"/>
  <c r="N213" i="10"/>
  <c r="D213" i="5"/>
  <c r="C213" i="5"/>
  <c r="H214" i="10"/>
  <c r="B214" i="10"/>
  <c r="E214" i="10"/>
  <c r="K214" i="10"/>
  <c r="A215" i="10"/>
  <c r="G213" i="5"/>
  <c r="F213" i="5"/>
  <c r="H213" i="5"/>
  <c r="CR667" i="24" l="1"/>
  <c r="CV667" i="24" s="1"/>
  <c r="CS666" i="24"/>
  <c r="CU665" i="24"/>
  <c r="CW665" i="24"/>
  <c r="CT665" i="24"/>
  <c r="CX665" i="24"/>
  <c r="CY665" i="24"/>
  <c r="CA731" i="24"/>
  <c r="CE731" i="24"/>
  <c r="CF731" i="24"/>
  <c r="CB731" i="24"/>
  <c r="CD731" i="24"/>
  <c r="BZ732" i="24"/>
  <c r="CC732" i="24"/>
  <c r="BY733" i="24"/>
  <c r="E474" i="26"/>
  <c r="A475" i="26"/>
  <c r="B474" i="26"/>
  <c r="C473" i="26"/>
  <c r="G473" i="26"/>
  <c r="H473" i="26"/>
  <c r="D473" i="26"/>
  <c r="F473" i="26"/>
  <c r="A356" i="25"/>
  <c r="B355" i="25"/>
  <c r="E355" i="25"/>
  <c r="H355" i="25"/>
  <c r="C354" i="25"/>
  <c r="F354" i="25"/>
  <c r="J354" i="25"/>
  <c r="D354" i="25"/>
  <c r="G354" i="25"/>
  <c r="I354" i="25"/>
  <c r="K354" i="25"/>
  <c r="T355" i="14"/>
  <c r="L355" i="14"/>
  <c r="D355" i="14"/>
  <c r="F355" i="14"/>
  <c r="O355" i="14"/>
  <c r="R355" i="14"/>
  <c r="G355" i="14"/>
  <c r="M355" i="14"/>
  <c r="J355" i="14"/>
  <c r="S355" i="14"/>
  <c r="P355" i="14"/>
  <c r="C355" i="14"/>
  <c r="I355" i="14"/>
  <c r="Q356" i="14"/>
  <c r="B356" i="14"/>
  <c r="A357" i="14"/>
  <c r="E356" i="14"/>
  <c r="N356" i="14"/>
  <c r="K356" i="14"/>
  <c r="H356" i="14"/>
  <c r="E416" i="34"/>
  <c r="B416" i="34"/>
  <c r="A417" i="34"/>
  <c r="D415" i="34"/>
  <c r="C415" i="34"/>
  <c r="G415" i="34"/>
  <c r="F415" i="34"/>
  <c r="F84" i="19"/>
  <c r="G84" i="19"/>
  <c r="C84" i="19"/>
  <c r="D84" i="19"/>
  <c r="A86" i="19"/>
  <c r="E85" i="19"/>
  <c r="B85" i="19"/>
  <c r="F351" i="3"/>
  <c r="G351" i="3"/>
  <c r="D351" i="3"/>
  <c r="H351" i="3"/>
  <c r="C351" i="3"/>
  <c r="A353" i="3"/>
  <c r="E352" i="3"/>
  <c r="B352" i="3"/>
  <c r="G345" i="2"/>
  <c r="K345" i="2"/>
  <c r="D345" i="2"/>
  <c r="C345" i="2"/>
  <c r="F345" i="2"/>
  <c r="I345" i="2"/>
  <c r="J345" i="2"/>
  <c r="E346" i="2"/>
  <c r="H346" i="2"/>
  <c r="B346" i="2"/>
  <c r="A347" i="2"/>
  <c r="E215" i="5"/>
  <c r="A216" i="5"/>
  <c r="B215" i="5"/>
  <c r="F214" i="5"/>
  <c r="G214" i="5"/>
  <c r="H214" i="5"/>
  <c r="T214" i="12"/>
  <c r="L214" i="12"/>
  <c r="P214" i="12"/>
  <c r="C214" i="12"/>
  <c r="F214" i="12"/>
  <c r="R214" i="12"/>
  <c r="M214" i="12"/>
  <c r="D214" i="12"/>
  <c r="S214" i="12"/>
  <c r="G214" i="12"/>
  <c r="I214" i="12"/>
  <c r="O214" i="12"/>
  <c r="J214" i="12"/>
  <c r="L214" i="10"/>
  <c r="M214" i="10"/>
  <c r="C214" i="10"/>
  <c r="N214" i="10"/>
  <c r="F214" i="10"/>
  <c r="I214" i="10"/>
  <c r="D214" i="10"/>
  <c r="J214" i="10"/>
  <c r="G214" i="10"/>
  <c r="A216" i="10"/>
  <c r="K215" i="10"/>
  <c r="H215" i="10"/>
  <c r="B215" i="10"/>
  <c r="E215" i="10"/>
  <c r="G214" i="8"/>
  <c r="I214" i="8"/>
  <c r="M214" i="8"/>
  <c r="L214" i="8"/>
  <c r="J214" i="8"/>
  <c r="N214" i="8"/>
  <c r="F214" i="8"/>
  <c r="C214" i="8"/>
  <c r="D214" i="8"/>
  <c r="E215" i="8"/>
  <c r="B215" i="8"/>
  <c r="A216" i="8"/>
  <c r="K215" i="8"/>
  <c r="H215" i="8"/>
  <c r="D214" i="5"/>
  <c r="C214" i="5"/>
  <c r="A215" i="9"/>
  <c r="B214" i="9"/>
  <c r="E214" i="9"/>
  <c r="B215" i="12"/>
  <c r="E215" i="12"/>
  <c r="N215" i="12"/>
  <c r="K215" i="12"/>
  <c r="A216" i="12"/>
  <c r="Q215" i="12"/>
  <c r="H215" i="12"/>
  <c r="H213" i="9"/>
  <c r="F213" i="9"/>
  <c r="G213" i="9"/>
  <c r="D213" i="9"/>
  <c r="C213" i="9"/>
  <c r="CX666" i="24" l="1"/>
  <c r="CY666" i="24"/>
  <c r="CU666" i="24"/>
  <c r="CT666" i="24"/>
  <c r="CW666" i="24"/>
  <c r="CR668" i="24"/>
  <c r="CV668" i="24" s="1"/>
  <c r="CS667" i="24"/>
  <c r="CC733" i="24"/>
  <c r="BZ733" i="24"/>
  <c r="BY734" i="24"/>
  <c r="CA732" i="24"/>
  <c r="CD732" i="24"/>
  <c r="CB732" i="24"/>
  <c r="CE732" i="24"/>
  <c r="CF732" i="24"/>
  <c r="D355" i="25"/>
  <c r="J355" i="25"/>
  <c r="C355" i="25"/>
  <c r="K355" i="25"/>
  <c r="G355" i="25"/>
  <c r="F355" i="25"/>
  <c r="I355" i="25"/>
  <c r="A357" i="25"/>
  <c r="B356" i="25"/>
  <c r="H356" i="25"/>
  <c r="E356" i="25"/>
  <c r="G474" i="26"/>
  <c r="F474" i="26"/>
  <c r="H474" i="26"/>
  <c r="C474" i="26"/>
  <c r="D474" i="26"/>
  <c r="A476" i="26"/>
  <c r="B475" i="26"/>
  <c r="E475" i="26"/>
  <c r="T356" i="14"/>
  <c r="L356" i="14"/>
  <c r="S356" i="14"/>
  <c r="R356" i="14"/>
  <c r="G356" i="14"/>
  <c r="O356" i="14"/>
  <c r="M356" i="14"/>
  <c r="D356" i="14"/>
  <c r="I356" i="14"/>
  <c r="F356" i="14"/>
  <c r="J356" i="14"/>
  <c r="C356" i="14"/>
  <c r="P356" i="14"/>
  <c r="E357" i="14"/>
  <c r="K357" i="14"/>
  <c r="B357" i="14"/>
  <c r="H357" i="14"/>
  <c r="Q357" i="14"/>
  <c r="N357" i="14"/>
  <c r="A358" i="14"/>
  <c r="A418" i="34"/>
  <c r="E417" i="34"/>
  <c r="B417" i="34"/>
  <c r="G416" i="34"/>
  <c r="F416" i="34"/>
  <c r="D416" i="34"/>
  <c r="C416" i="34"/>
  <c r="G85" i="19"/>
  <c r="C85" i="19"/>
  <c r="D85" i="19"/>
  <c r="F85" i="19"/>
  <c r="B86" i="19"/>
  <c r="E86" i="19"/>
  <c r="A87" i="19"/>
  <c r="G352" i="3"/>
  <c r="F352" i="3"/>
  <c r="E353" i="3"/>
  <c r="B353" i="3"/>
  <c r="A354" i="3"/>
  <c r="H352" i="3"/>
  <c r="C352" i="3"/>
  <c r="D352" i="3"/>
  <c r="B347" i="2"/>
  <c r="E347" i="2"/>
  <c r="H347" i="2"/>
  <c r="A348" i="2"/>
  <c r="D346" i="2"/>
  <c r="G346" i="2"/>
  <c r="C346" i="2"/>
  <c r="I346" i="2"/>
  <c r="F346" i="2"/>
  <c r="K346" i="2"/>
  <c r="J346" i="2"/>
  <c r="B216" i="12"/>
  <c r="N216" i="12"/>
  <c r="E216" i="12"/>
  <c r="A217" i="12"/>
  <c r="Q216" i="12"/>
  <c r="K216" i="12"/>
  <c r="H216" i="12"/>
  <c r="D214" i="9"/>
  <c r="C214" i="9"/>
  <c r="T215" i="12"/>
  <c r="C215" i="12"/>
  <c r="D215" i="12"/>
  <c r="F215" i="12"/>
  <c r="P215" i="12"/>
  <c r="I215" i="12"/>
  <c r="G215" i="12"/>
  <c r="L215" i="12"/>
  <c r="M215" i="12"/>
  <c r="J215" i="12"/>
  <c r="O215" i="12"/>
  <c r="S215" i="12"/>
  <c r="R215" i="12"/>
  <c r="E216" i="8"/>
  <c r="A217" i="8"/>
  <c r="H216" i="8"/>
  <c r="K216" i="8"/>
  <c r="B216" i="8"/>
  <c r="D215" i="8"/>
  <c r="F215" i="8"/>
  <c r="C215" i="8"/>
  <c r="G215" i="8"/>
  <c r="M215" i="8"/>
  <c r="N215" i="8"/>
  <c r="L215" i="8"/>
  <c r="I215" i="8"/>
  <c r="J215" i="8"/>
  <c r="E215" i="9"/>
  <c r="A216" i="9"/>
  <c r="B215" i="9"/>
  <c r="C215" i="5"/>
  <c r="D215" i="5"/>
  <c r="B216" i="5"/>
  <c r="E216" i="5"/>
  <c r="A217" i="5"/>
  <c r="N215" i="10"/>
  <c r="M215" i="10"/>
  <c r="C215" i="10"/>
  <c r="F215" i="10"/>
  <c r="D215" i="10"/>
  <c r="G215" i="10"/>
  <c r="I215" i="10"/>
  <c r="J215" i="10"/>
  <c r="L215" i="10"/>
  <c r="K216" i="10"/>
  <c r="H216" i="10"/>
  <c r="A217" i="10"/>
  <c r="B216" i="10"/>
  <c r="E216" i="10"/>
  <c r="G214" i="9"/>
  <c r="H214" i="9"/>
  <c r="F214" i="9"/>
  <c r="G215" i="5"/>
  <c r="F215" i="5"/>
  <c r="H215" i="5"/>
  <c r="CW667" i="24" l="1"/>
  <c r="CX667" i="24"/>
  <c r="CY667" i="24"/>
  <c r="CU667" i="24"/>
  <c r="CT667" i="24"/>
  <c r="CS668" i="24"/>
  <c r="CR669" i="24"/>
  <c r="CV669" i="24" s="1"/>
  <c r="CC734" i="24"/>
  <c r="BZ734" i="24"/>
  <c r="BY735" i="24"/>
  <c r="CD733" i="24"/>
  <c r="CE733" i="24"/>
  <c r="CF733" i="24"/>
  <c r="CA733" i="24"/>
  <c r="CB733" i="24"/>
  <c r="C475" i="26"/>
  <c r="D475" i="26"/>
  <c r="F475" i="26"/>
  <c r="G475" i="26"/>
  <c r="H475" i="26"/>
  <c r="B476" i="26"/>
  <c r="E476" i="26"/>
  <c r="A477" i="26"/>
  <c r="K356" i="25"/>
  <c r="J356" i="25"/>
  <c r="I356" i="25"/>
  <c r="D356" i="25"/>
  <c r="G356" i="25"/>
  <c r="F356" i="25"/>
  <c r="C356" i="25"/>
  <c r="B357" i="25"/>
  <c r="E357" i="25"/>
  <c r="H357" i="25"/>
  <c r="A358" i="25"/>
  <c r="H358" i="14"/>
  <c r="Q358" i="14"/>
  <c r="N358" i="14"/>
  <c r="K358" i="14"/>
  <c r="A359" i="14"/>
  <c r="E358" i="14"/>
  <c r="B358" i="14"/>
  <c r="T357" i="14"/>
  <c r="S357" i="14"/>
  <c r="P357" i="14"/>
  <c r="C357" i="14"/>
  <c r="O357" i="14"/>
  <c r="L357" i="14"/>
  <c r="R357" i="14"/>
  <c r="M357" i="14"/>
  <c r="F357" i="14"/>
  <c r="J357" i="14"/>
  <c r="D357" i="14"/>
  <c r="I357" i="14"/>
  <c r="G357" i="14"/>
  <c r="F417" i="34"/>
  <c r="D417" i="34"/>
  <c r="G417" i="34"/>
  <c r="C417" i="34"/>
  <c r="A419" i="34"/>
  <c r="B418" i="34"/>
  <c r="E418" i="34"/>
  <c r="E87" i="19"/>
  <c r="B87" i="19"/>
  <c r="A88" i="19"/>
  <c r="C86" i="19"/>
  <c r="D86" i="19"/>
  <c r="G86" i="19"/>
  <c r="F86" i="19"/>
  <c r="E354" i="3"/>
  <c r="A355" i="3"/>
  <c r="B354" i="3"/>
  <c r="D353" i="3"/>
  <c r="C353" i="3"/>
  <c r="H353" i="3"/>
  <c r="G353" i="3"/>
  <c r="F353" i="3"/>
  <c r="B348" i="2"/>
  <c r="A349" i="2"/>
  <c r="H348" i="2"/>
  <c r="E348" i="2"/>
  <c r="G347" i="2"/>
  <c r="D347" i="2"/>
  <c r="K347" i="2"/>
  <c r="C347" i="2"/>
  <c r="J347" i="2"/>
  <c r="I347" i="2"/>
  <c r="F347" i="2"/>
  <c r="I216" i="8"/>
  <c r="L216" i="8"/>
  <c r="M216" i="8"/>
  <c r="F216" i="8"/>
  <c r="C216" i="8"/>
  <c r="N216" i="8"/>
  <c r="D216" i="8"/>
  <c r="G216" i="8"/>
  <c r="J216" i="8"/>
  <c r="M216" i="10"/>
  <c r="I216" i="10"/>
  <c r="F216" i="10"/>
  <c r="L216" i="10"/>
  <c r="C216" i="10"/>
  <c r="D216" i="10"/>
  <c r="G216" i="10"/>
  <c r="J216" i="10"/>
  <c r="N216" i="10"/>
  <c r="H217" i="10"/>
  <c r="B217" i="10"/>
  <c r="K217" i="10"/>
  <c r="A218" i="10"/>
  <c r="E217" i="10"/>
  <c r="H217" i="8"/>
  <c r="A218" i="8"/>
  <c r="B217" i="8"/>
  <c r="E217" i="8"/>
  <c r="K217" i="8"/>
  <c r="B217" i="5"/>
  <c r="A218" i="5"/>
  <c r="E217" i="5"/>
  <c r="G216" i="5"/>
  <c r="F216" i="5"/>
  <c r="H216" i="5"/>
  <c r="D216" i="5"/>
  <c r="C216" i="5"/>
  <c r="C215" i="9"/>
  <c r="D215" i="9"/>
  <c r="E216" i="9"/>
  <c r="B216" i="9"/>
  <c r="A217" i="9"/>
  <c r="G215" i="9"/>
  <c r="H215" i="9"/>
  <c r="F215" i="9"/>
  <c r="Q217" i="12"/>
  <c r="E217" i="12"/>
  <c r="K217" i="12"/>
  <c r="A218" i="12"/>
  <c r="H217" i="12"/>
  <c r="B217" i="12"/>
  <c r="N217" i="12"/>
  <c r="T216" i="12"/>
  <c r="R216" i="12"/>
  <c r="J216" i="12"/>
  <c r="C216" i="12"/>
  <c r="L216" i="12"/>
  <c r="G216" i="12"/>
  <c r="I216" i="12"/>
  <c r="O216" i="12"/>
  <c r="M216" i="12"/>
  <c r="P216" i="12"/>
  <c r="D216" i="12"/>
  <c r="S216" i="12"/>
  <c r="F216" i="12"/>
  <c r="CR670" i="24" l="1"/>
  <c r="CV670" i="24" s="1"/>
  <c r="CS669" i="24"/>
  <c r="CT668" i="24"/>
  <c r="CY668" i="24"/>
  <c r="CW668" i="24"/>
  <c r="CX668" i="24"/>
  <c r="CU668" i="24"/>
  <c r="BZ735" i="24"/>
  <c r="CC735" i="24"/>
  <c r="BY736" i="24"/>
  <c r="CE734" i="24"/>
  <c r="CB734" i="24"/>
  <c r="CD734" i="24"/>
  <c r="CF734" i="24"/>
  <c r="CA734" i="24"/>
  <c r="H358" i="25"/>
  <c r="B358" i="25"/>
  <c r="E358" i="25"/>
  <c r="A359" i="25"/>
  <c r="D357" i="25"/>
  <c r="K357" i="25"/>
  <c r="C357" i="25"/>
  <c r="F357" i="25"/>
  <c r="G357" i="25"/>
  <c r="I357" i="25"/>
  <c r="J357" i="25"/>
  <c r="A478" i="26"/>
  <c r="E477" i="26"/>
  <c r="B477" i="26"/>
  <c r="D476" i="26"/>
  <c r="F476" i="26"/>
  <c r="C476" i="26"/>
  <c r="G476" i="26"/>
  <c r="H476" i="26"/>
  <c r="T358" i="14"/>
  <c r="M358" i="14"/>
  <c r="I358" i="14"/>
  <c r="J358" i="14"/>
  <c r="F358" i="14"/>
  <c r="G358" i="14"/>
  <c r="O358" i="14"/>
  <c r="P358" i="14"/>
  <c r="R358" i="14"/>
  <c r="S358" i="14"/>
  <c r="L358" i="14"/>
  <c r="C358" i="14"/>
  <c r="D358" i="14"/>
  <c r="E359" i="14"/>
  <c r="B359" i="14"/>
  <c r="K359" i="14"/>
  <c r="H359" i="14"/>
  <c r="Q359" i="14"/>
  <c r="N359" i="14"/>
  <c r="A360" i="14"/>
  <c r="G418" i="34"/>
  <c r="F418" i="34"/>
  <c r="C418" i="34"/>
  <c r="D418" i="34"/>
  <c r="B419" i="34"/>
  <c r="E419" i="34"/>
  <c r="A420" i="34"/>
  <c r="B88" i="19"/>
  <c r="E88" i="19"/>
  <c r="A89" i="19"/>
  <c r="D87" i="19"/>
  <c r="F87" i="19"/>
  <c r="C87" i="19"/>
  <c r="G87" i="19"/>
  <c r="H354" i="3"/>
  <c r="D354" i="3"/>
  <c r="C354" i="3"/>
  <c r="A356" i="3"/>
  <c r="B355" i="3"/>
  <c r="E355" i="3"/>
  <c r="G354" i="3"/>
  <c r="F354" i="3"/>
  <c r="A350" i="2"/>
  <c r="B349" i="2"/>
  <c r="E349" i="2"/>
  <c r="H349" i="2"/>
  <c r="G348" i="2"/>
  <c r="F348" i="2"/>
  <c r="K348" i="2"/>
  <c r="J348" i="2"/>
  <c r="I348" i="2"/>
  <c r="D348" i="2"/>
  <c r="C348" i="2"/>
  <c r="A219" i="5"/>
  <c r="B218" i="5"/>
  <c r="E218" i="5"/>
  <c r="K218" i="8"/>
  <c r="A219" i="8"/>
  <c r="E218" i="8"/>
  <c r="B218" i="8"/>
  <c r="H218" i="8"/>
  <c r="M217" i="10"/>
  <c r="N217" i="10"/>
  <c r="D217" i="10"/>
  <c r="I217" i="10"/>
  <c r="J217" i="10"/>
  <c r="F217" i="10"/>
  <c r="C217" i="10"/>
  <c r="G217" i="10"/>
  <c r="L217" i="10"/>
  <c r="H217" i="5"/>
  <c r="F217" i="5"/>
  <c r="G217" i="5"/>
  <c r="K218" i="10"/>
  <c r="A219" i="10"/>
  <c r="B218" i="10"/>
  <c r="E218" i="10"/>
  <c r="H218" i="10"/>
  <c r="C217" i="5"/>
  <c r="D217" i="5"/>
  <c r="K218" i="12"/>
  <c r="Q218" i="12"/>
  <c r="H218" i="12"/>
  <c r="E218" i="12"/>
  <c r="N218" i="12"/>
  <c r="A219" i="12"/>
  <c r="B218" i="12"/>
  <c r="B217" i="9"/>
  <c r="E217" i="9"/>
  <c r="A218" i="9"/>
  <c r="G216" i="9"/>
  <c r="H216" i="9"/>
  <c r="F216" i="9"/>
  <c r="D217" i="8"/>
  <c r="F217" i="8"/>
  <c r="G217" i="8"/>
  <c r="L217" i="8"/>
  <c r="M217" i="8"/>
  <c r="J217" i="8"/>
  <c r="I217" i="8"/>
  <c r="N217" i="8"/>
  <c r="C217" i="8"/>
  <c r="T217" i="12"/>
  <c r="D217" i="12"/>
  <c r="L217" i="12"/>
  <c r="F217" i="12"/>
  <c r="G217" i="12"/>
  <c r="I217" i="12"/>
  <c r="J217" i="12"/>
  <c r="M217" i="12"/>
  <c r="O217" i="12"/>
  <c r="P217" i="12"/>
  <c r="R217" i="12"/>
  <c r="S217" i="12"/>
  <c r="C217" i="12"/>
  <c r="C216" i="9"/>
  <c r="D216" i="9"/>
  <c r="CU669" i="24" l="1"/>
  <c r="CT669" i="24"/>
  <c r="CW669" i="24"/>
  <c r="CX669" i="24"/>
  <c r="CY669" i="24"/>
  <c r="CR671" i="24"/>
  <c r="CV671" i="24" s="1"/>
  <c r="CS670" i="24"/>
  <c r="CC736" i="24"/>
  <c r="BZ736" i="24"/>
  <c r="BY737" i="24"/>
  <c r="CA735" i="24"/>
  <c r="CD735" i="24"/>
  <c r="CB735" i="24"/>
  <c r="CE735" i="24"/>
  <c r="CF735" i="24"/>
  <c r="C477" i="26"/>
  <c r="F477" i="26"/>
  <c r="G477" i="26"/>
  <c r="H477" i="26"/>
  <c r="D477" i="26"/>
  <c r="B478" i="26"/>
  <c r="E478" i="26"/>
  <c r="A479" i="26"/>
  <c r="E359" i="25"/>
  <c r="B359" i="25"/>
  <c r="H359" i="25"/>
  <c r="A360" i="25"/>
  <c r="D358" i="25"/>
  <c r="G358" i="25"/>
  <c r="I358" i="25"/>
  <c r="J358" i="25"/>
  <c r="F358" i="25"/>
  <c r="C358" i="25"/>
  <c r="K358" i="25"/>
  <c r="Q360" i="14"/>
  <c r="A361" i="14"/>
  <c r="B360" i="14"/>
  <c r="E360" i="14"/>
  <c r="H360" i="14"/>
  <c r="N360" i="14"/>
  <c r="K360" i="14"/>
  <c r="T359" i="14"/>
  <c r="R359" i="14"/>
  <c r="I359" i="14"/>
  <c r="M359" i="14"/>
  <c r="G359" i="14"/>
  <c r="J359" i="14"/>
  <c r="O359" i="14"/>
  <c r="P359" i="14"/>
  <c r="F359" i="14"/>
  <c r="L359" i="14"/>
  <c r="S359" i="14"/>
  <c r="C359" i="14"/>
  <c r="D359" i="14"/>
  <c r="F419" i="34"/>
  <c r="D419" i="34"/>
  <c r="C419" i="34"/>
  <c r="G419" i="34"/>
  <c r="B420" i="34"/>
  <c r="E420" i="34"/>
  <c r="A421" i="34"/>
  <c r="E89" i="19"/>
  <c r="A90" i="19"/>
  <c r="B89" i="19"/>
  <c r="C88" i="19"/>
  <c r="D88" i="19"/>
  <c r="F88" i="19"/>
  <c r="G88" i="19"/>
  <c r="G355" i="3"/>
  <c r="F355" i="3"/>
  <c r="C355" i="3"/>
  <c r="D355" i="3"/>
  <c r="H355" i="3"/>
  <c r="B356" i="3"/>
  <c r="A357" i="3"/>
  <c r="E356" i="3"/>
  <c r="K349" i="2"/>
  <c r="F349" i="2"/>
  <c r="D349" i="2"/>
  <c r="G349" i="2"/>
  <c r="C349" i="2"/>
  <c r="I349" i="2"/>
  <c r="J349" i="2"/>
  <c r="A351" i="2"/>
  <c r="B350" i="2"/>
  <c r="H350" i="2"/>
  <c r="E350" i="2"/>
  <c r="L218" i="10"/>
  <c r="J218" i="10"/>
  <c r="C218" i="10"/>
  <c r="N218" i="10"/>
  <c r="I218" i="10"/>
  <c r="D218" i="10"/>
  <c r="F218" i="10"/>
  <c r="G218" i="10"/>
  <c r="M218" i="10"/>
  <c r="B219" i="10"/>
  <c r="H219" i="10"/>
  <c r="K219" i="10"/>
  <c r="A220" i="10"/>
  <c r="E219" i="10"/>
  <c r="N218" i="8"/>
  <c r="D218" i="8"/>
  <c r="G218" i="8"/>
  <c r="M218" i="8"/>
  <c r="J218" i="8"/>
  <c r="F218" i="8"/>
  <c r="I218" i="8"/>
  <c r="L218" i="8"/>
  <c r="C218" i="8"/>
  <c r="E219" i="8"/>
  <c r="B219" i="8"/>
  <c r="H219" i="8"/>
  <c r="A220" i="8"/>
  <c r="K219" i="8"/>
  <c r="H217" i="9"/>
  <c r="G217" i="9"/>
  <c r="F217" i="9"/>
  <c r="C217" i="9"/>
  <c r="D217" i="9"/>
  <c r="H218" i="5"/>
  <c r="F218" i="5"/>
  <c r="G218" i="5"/>
  <c r="D218" i="5"/>
  <c r="C218" i="5"/>
  <c r="A219" i="9"/>
  <c r="B218" i="9"/>
  <c r="E218" i="9"/>
  <c r="T218" i="12"/>
  <c r="L218" i="12"/>
  <c r="O218" i="12"/>
  <c r="C218" i="12"/>
  <c r="J218" i="12"/>
  <c r="P218" i="12"/>
  <c r="S218" i="12"/>
  <c r="D218" i="12"/>
  <c r="F218" i="12"/>
  <c r="G218" i="12"/>
  <c r="I218" i="12"/>
  <c r="R218" i="12"/>
  <c r="M218" i="12"/>
  <c r="N219" i="12"/>
  <c r="E219" i="12"/>
  <c r="Q219" i="12"/>
  <c r="A220" i="12"/>
  <c r="B219" i="12"/>
  <c r="H219" i="12"/>
  <c r="K219" i="12"/>
  <c r="B219" i="5"/>
  <c r="A220" i="5"/>
  <c r="E219" i="5"/>
  <c r="CY670" i="24" l="1"/>
  <c r="CX670" i="24"/>
  <c r="CT670" i="24"/>
  <c r="CW670" i="24"/>
  <c r="CU670" i="24"/>
  <c r="CR672" i="24"/>
  <c r="CV672" i="24" s="1"/>
  <c r="CS671" i="24"/>
  <c r="BY738" i="24"/>
  <c r="BZ737" i="24"/>
  <c r="CC737" i="24"/>
  <c r="CA736" i="24"/>
  <c r="CB736" i="24"/>
  <c r="CE736" i="24"/>
  <c r="CD736" i="24"/>
  <c r="CF736" i="24"/>
  <c r="B360" i="25"/>
  <c r="E360" i="25"/>
  <c r="H360" i="25"/>
  <c r="A361" i="25"/>
  <c r="D359" i="25"/>
  <c r="I359" i="25"/>
  <c r="J359" i="25"/>
  <c r="C359" i="25"/>
  <c r="K359" i="25"/>
  <c r="F359" i="25"/>
  <c r="G359" i="25"/>
  <c r="A480" i="26"/>
  <c r="E479" i="26"/>
  <c r="B479" i="26"/>
  <c r="C478" i="26"/>
  <c r="D478" i="26"/>
  <c r="F478" i="26"/>
  <c r="G478" i="26"/>
  <c r="H478" i="26"/>
  <c r="T360" i="14"/>
  <c r="P360" i="14"/>
  <c r="I360" i="14"/>
  <c r="G360" i="14"/>
  <c r="F360" i="14"/>
  <c r="O360" i="14"/>
  <c r="C360" i="14"/>
  <c r="D360" i="14"/>
  <c r="J360" i="14"/>
  <c r="L360" i="14"/>
  <c r="S360" i="14"/>
  <c r="M360" i="14"/>
  <c r="R360" i="14"/>
  <c r="Q361" i="14"/>
  <c r="E361" i="14"/>
  <c r="K361" i="14"/>
  <c r="B361" i="14"/>
  <c r="N361" i="14"/>
  <c r="A362" i="14"/>
  <c r="H361" i="14"/>
  <c r="B421" i="34"/>
  <c r="A422" i="34"/>
  <c r="E421" i="34"/>
  <c r="D420" i="34"/>
  <c r="C420" i="34"/>
  <c r="G420" i="34"/>
  <c r="F420" i="34"/>
  <c r="D89" i="19"/>
  <c r="F89" i="19"/>
  <c r="G89" i="19"/>
  <c r="C89" i="19"/>
  <c r="E90" i="19"/>
  <c r="A91" i="19"/>
  <c r="B90" i="19"/>
  <c r="B357" i="3"/>
  <c r="E357" i="3"/>
  <c r="A358" i="3"/>
  <c r="D356" i="3"/>
  <c r="H356" i="3"/>
  <c r="C356" i="3"/>
  <c r="G356" i="3"/>
  <c r="F356" i="3"/>
  <c r="I350" i="2"/>
  <c r="D350" i="2"/>
  <c r="F350" i="2"/>
  <c r="K350" i="2"/>
  <c r="J350" i="2"/>
  <c r="G350" i="2"/>
  <c r="C350" i="2"/>
  <c r="B351" i="2"/>
  <c r="E351" i="2"/>
  <c r="A352" i="2"/>
  <c r="H351" i="2"/>
  <c r="E220" i="5"/>
  <c r="A221" i="5"/>
  <c r="B220" i="5"/>
  <c r="C219" i="8"/>
  <c r="D219" i="8"/>
  <c r="J219" i="8"/>
  <c r="L219" i="8"/>
  <c r="I219" i="8"/>
  <c r="M219" i="8"/>
  <c r="N219" i="8"/>
  <c r="G219" i="8"/>
  <c r="F219" i="8"/>
  <c r="A221" i="10"/>
  <c r="H220" i="10"/>
  <c r="E220" i="10"/>
  <c r="K220" i="10"/>
  <c r="B220" i="10"/>
  <c r="D219" i="5"/>
  <c r="C219" i="5"/>
  <c r="F219" i="10"/>
  <c r="I219" i="10"/>
  <c r="C219" i="10"/>
  <c r="D219" i="10"/>
  <c r="G219" i="10"/>
  <c r="M219" i="10"/>
  <c r="L219" i="10"/>
  <c r="N219" i="10"/>
  <c r="J219" i="10"/>
  <c r="E220" i="8"/>
  <c r="K220" i="8"/>
  <c r="B220" i="8"/>
  <c r="H220" i="8"/>
  <c r="A221" i="8"/>
  <c r="Q220" i="12"/>
  <c r="A221" i="12"/>
  <c r="E220" i="12"/>
  <c r="B220" i="12"/>
  <c r="K220" i="12"/>
  <c r="N220" i="12"/>
  <c r="H220" i="12"/>
  <c r="F218" i="9"/>
  <c r="G218" i="9"/>
  <c r="H218" i="9"/>
  <c r="C218" i="9"/>
  <c r="D218" i="9"/>
  <c r="H219" i="5"/>
  <c r="G219" i="5"/>
  <c r="F219" i="5"/>
  <c r="T219" i="12"/>
  <c r="R219" i="12"/>
  <c r="D219" i="12"/>
  <c r="J219" i="12"/>
  <c r="L219" i="12"/>
  <c r="F219" i="12"/>
  <c r="C219" i="12"/>
  <c r="G219" i="12"/>
  <c r="I219" i="12"/>
  <c r="M219" i="12"/>
  <c r="O219" i="12"/>
  <c r="S219" i="12"/>
  <c r="P219" i="12"/>
  <c r="B219" i="9"/>
  <c r="E219" i="9"/>
  <c r="A220" i="9"/>
  <c r="CW671" i="24" l="1"/>
  <c r="CX671" i="24"/>
  <c r="CY671" i="24"/>
  <c r="CT671" i="24"/>
  <c r="CU671" i="24"/>
  <c r="CR673" i="24"/>
  <c r="CV673" i="24" s="1"/>
  <c r="CS672" i="24"/>
  <c r="CE737" i="24"/>
  <c r="CF737" i="24"/>
  <c r="CA737" i="24"/>
  <c r="CB737" i="24"/>
  <c r="CD737" i="24"/>
  <c r="CC738" i="24"/>
  <c r="BY739" i="24"/>
  <c r="BZ738" i="24"/>
  <c r="F479" i="26"/>
  <c r="G479" i="26"/>
  <c r="H479" i="26"/>
  <c r="C479" i="26"/>
  <c r="D479" i="26"/>
  <c r="B480" i="26"/>
  <c r="E480" i="26"/>
  <c r="A481" i="26"/>
  <c r="B361" i="25"/>
  <c r="H361" i="25"/>
  <c r="A362" i="25"/>
  <c r="E361" i="25"/>
  <c r="F360" i="25"/>
  <c r="J360" i="25"/>
  <c r="K360" i="25"/>
  <c r="D360" i="25"/>
  <c r="C360" i="25"/>
  <c r="G360" i="25"/>
  <c r="I360" i="25"/>
  <c r="Q362" i="14"/>
  <c r="B362" i="14"/>
  <c r="H362" i="14"/>
  <c r="K362" i="14"/>
  <c r="N362" i="14"/>
  <c r="A363" i="14"/>
  <c r="E362" i="14"/>
  <c r="T361" i="14"/>
  <c r="L361" i="14"/>
  <c r="J361" i="14"/>
  <c r="I361" i="14"/>
  <c r="P361" i="14"/>
  <c r="M361" i="14"/>
  <c r="O361" i="14"/>
  <c r="S361" i="14"/>
  <c r="G361" i="14"/>
  <c r="R361" i="14"/>
  <c r="F361" i="14"/>
  <c r="C361" i="14"/>
  <c r="D361" i="14"/>
  <c r="B422" i="34"/>
  <c r="A423" i="34"/>
  <c r="E422" i="34"/>
  <c r="F421" i="34"/>
  <c r="D421" i="34"/>
  <c r="C421" i="34"/>
  <c r="G421" i="34"/>
  <c r="D90" i="19"/>
  <c r="F90" i="19"/>
  <c r="C90" i="19"/>
  <c r="G90" i="19"/>
  <c r="A92" i="19"/>
  <c r="B91" i="19"/>
  <c r="E91" i="19"/>
  <c r="E358" i="3"/>
  <c r="B358" i="3"/>
  <c r="A359" i="3"/>
  <c r="G357" i="3"/>
  <c r="F357" i="3"/>
  <c r="C357" i="3"/>
  <c r="D357" i="3"/>
  <c r="H357" i="3"/>
  <c r="A353" i="2"/>
  <c r="B352" i="2"/>
  <c r="E352" i="2"/>
  <c r="H352" i="2"/>
  <c r="D351" i="2"/>
  <c r="J351" i="2"/>
  <c r="F351" i="2"/>
  <c r="G351" i="2"/>
  <c r="C351" i="2"/>
  <c r="I351" i="2"/>
  <c r="K351" i="2"/>
  <c r="F220" i="10"/>
  <c r="M220" i="10"/>
  <c r="N220" i="10"/>
  <c r="G220" i="10"/>
  <c r="I220" i="10"/>
  <c r="L220" i="10"/>
  <c r="C220" i="10"/>
  <c r="J220" i="10"/>
  <c r="D220" i="10"/>
  <c r="E220" i="9"/>
  <c r="B220" i="9"/>
  <c r="A221" i="9"/>
  <c r="E221" i="10"/>
  <c r="B221" i="10"/>
  <c r="A222" i="10"/>
  <c r="K221" i="10"/>
  <c r="H221" i="10"/>
  <c r="L220" i="8"/>
  <c r="M220" i="8"/>
  <c r="C220" i="8"/>
  <c r="D220" i="8"/>
  <c r="F220" i="8"/>
  <c r="I220" i="8"/>
  <c r="N220" i="8"/>
  <c r="J220" i="8"/>
  <c r="G220" i="8"/>
  <c r="H221" i="12"/>
  <c r="A222" i="12"/>
  <c r="E221" i="12"/>
  <c r="B221" i="12"/>
  <c r="K221" i="12"/>
  <c r="N221" i="12"/>
  <c r="Q221" i="12"/>
  <c r="C220" i="5"/>
  <c r="D220" i="5"/>
  <c r="D219" i="9"/>
  <c r="C219" i="9"/>
  <c r="T220" i="12"/>
  <c r="S220" i="12"/>
  <c r="G220" i="12"/>
  <c r="J220" i="12"/>
  <c r="R220" i="12"/>
  <c r="I220" i="12"/>
  <c r="C220" i="12"/>
  <c r="F220" i="12"/>
  <c r="L220" i="12"/>
  <c r="M220" i="12"/>
  <c r="O220" i="12"/>
  <c r="P220" i="12"/>
  <c r="D220" i="12"/>
  <c r="B221" i="5"/>
  <c r="A222" i="5"/>
  <c r="E221" i="5"/>
  <c r="H219" i="9"/>
  <c r="G219" i="9"/>
  <c r="F219" i="9"/>
  <c r="H221" i="8"/>
  <c r="B221" i="8"/>
  <c r="E221" i="8"/>
  <c r="A222" i="8"/>
  <c r="K221" i="8"/>
  <c r="H220" i="5"/>
  <c r="G220" i="5"/>
  <c r="F220" i="5"/>
  <c r="CU672" i="24" l="1"/>
  <c r="CW672" i="24"/>
  <c r="CX672" i="24"/>
  <c r="CY672" i="24"/>
  <c r="CT672" i="24"/>
  <c r="CS673" i="24"/>
  <c r="CR674" i="24"/>
  <c r="CV674" i="24" s="1"/>
  <c r="CE738" i="24"/>
  <c r="CF738" i="24"/>
  <c r="CA738" i="24"/>
  <c r="CB738" i="24"/>
  <c r="CD738" i="24"/>
  <c r="CC739" i="24"/>
  <c r="BZ739" i="24"/>
  <c r="BY740" i="24"/>
  <c r="H362" i="25"/>
  <c r="A363" i="25"/>
  <c r="E362" i="25"/>
  <c r="B362" i="25"/>
  <c r="D361" i="25"/>
  <c r="F361" i="25"/>
  <c r="K361" i="25"/>
  <c r="C361" i="25"/>
  <c r="G361" i="25"/>
  <c r="I361" i="25"/>
  <c r="J361" i="25"/>
  <c r="A482" i="26"/>
  <c r="E481" i="26"/>
  <c r="B481" i="26"/>
  <c r="D480" i="26"/>
  <c r="C480" i="26"/>
  <c r="H480" i="26"/>
  <c r="G480" i="26"/>
  <c r="F480" i="26"/>
  <c r="Q363" i="14"/>
  <c r="B363" i="14"/>
  <c r="N363" i="14"/>
  <c r="K363" i="14"/>
  <c r="E363" i="14"/>
  <c r="H363" i="14"/>
  <c r="A364" i="14"/>
  <c r="T362" i="14"/>
  <c r="R362" i="14"/>
  <c r="M362" i="14"/>
  <c r="S362" i="14"/>
  <c r="P362" i="14"/>
  <c r="O362" i="14"/>
  <c r="F362" i="14"/>
  <c r="I362" i="14"/>
  <c r="L362" i="14"/>
  <c r="C362" i="14"/>
  <c r="G362" i="14"/>
  <c r="D362" i="14"/>
  <c r="J362" i="14"/>
  <c r="A424" i="34"/>
  <c r="E423" i="34"/>
  <c r="B423" i="34"/>
  <c r="G422" i="34"/>
  <c r="F422" i="34"/>
  <c r="D422" i="34"/>
  <c r="C422" i="34"/>
  <c r="C91" i="19"/>
  <c r="D91" i="19"/>
  <c r="F91" i="19"/>
  <c r="G91" i="19"/>
  <c r="B92" i="19"/>
  <c r="A93" i="19"/>
  <c r="E92" i="19"/>
  <c r="A360" i="3"/>
  <c r="B359" i="3"/>
  <c r="E359" i="3"/>
  <c r="D358" i="3"/>
  <c r="C358" i="3"/>
  <c r="H358" i="3"/>
  <c r="G358" i="3"/>
  <c r="F358" i="3"/>
  <c r="G352" i="2"/>
  <c r="C352" i="2"/>
  <c r="J352" i="2"/>
  <c r="D352" i="2"/>
  <c r="K352" i="2"/>
  <c r="I352" i="2"/>
  <c r="F352" i="2"/>
  <c r="E353" i="2"/>
  <c r="H353" i="2"/>
  <c r="B353" i="2"/>
  <c r="A354" i="2"/>
  <c r="F221" i="8"/>
  <c r="G221" i="8"/>
  <c r="C221" i="8"/>
  <c r="L221" i="8"/>
  <c r="M221" i="8"/>
  <c r="N221" i="8"/>
  <c r="D221" i="8"/>
  <c r="I221" i="8"/>
  <c r="J221" i="8"/>
  <c r="G221" i="5"/>
  <c r="F221" i="5"/>
  <c r="H221" i="5"/>
  <c r="T221" i="12"/>
  <c r="O221" i="12"/>
  <c r="G221" i="12"/>
  <c r="L221" i="12"/>
  <c r="R221" i="12"/>
  <c r="C221" i="12"/>
  <c r="J221" i="12"/>
  <c r="P221" i="12"/>
  <c r="F221" i="12"/>
  <c r="I221" i="12"/>
  <c r="M221" i="12"/>
  <c r="S221" i="12"/>
  <c r="D221" i="12"/>
  <c r="E222" i="8"/>
  <c r="K222" i="8"/>
  <c r="H222" i="8"/>
  <c r="B222" i="8"/>
  <c r="A223" i="8"/>
  <c r="A223" i="5"/>
  <c r="E222" i="5"/>
  <c r="B222" i="5"/>
  <c r="B222" i="10"/>
  <c r="E222" i="10"/>
  <c r="A223" i="10"/>
  <c r="H222" i="10"/>
  <c r="K222" i="10"/>
  <c r="L221" i="10"/>
  <c r="I221" i="10"/>
  <c r="J221" i="10"/>
  <c r="F221" i="10"/>
  <c r="M221" i="10"/>
  <c r="N221" i="10"/>
  <c r="D221" i="10"/>
  <c r="C221" i="10"/>
  <c r="G221" i="10"/>
  <c r="E221" i="9"/>
  <c r="A222" i="9"/>
  <c r="B221" i="9"/>
  <c r="D221" i="5"/>
  <c r="C221" i="5"/>
  <c r="C220" i="9"/>
  <c r="D220" i="9"/>
  <c r="G220" i="9"/>
  <c r="H220" i="9"/>
  <c r="F220" i="9"/>
  <c r="A223" i="12"/>
  <c r="Q222" i="12"/>
  <c r="H222" i="12"/>
  <c r="B222" i="12"/>
  <c r="N222" i="12"/>
  <c r="K222" i="12"/>
  <c r="E222" i="12"/>
  <c r="CS674" i="24" l="1"/>
  <c r="CR675" i="24"/>
  <c r="CV675" i="24" s="1"/>
  <c r="CT673" i="24"/>
  <c r="CU673" i="24"/>
  <c r="CX673" i="24"/>
  <c r="CY673" i="24"/>
  <c r="CW673" i="24"/>
  <c r="CC740" i="24"/>
  <c r="BZ740" i="24"/>
  <c r="BY741" i="24"/>
  <c r="CF739" i="24"/>
  <c r="CB739" i="24"/>
  <c r="CD739" i="24"/>
  <c r="CA739" i="24"/>
  <c r="CE739" i="24"/>
  <c r="F481" i="26"/>
  <c r="G481" i="26"/>
  <c r="H481" i="26"/>
  <c r="C481" i="26"/>
  <c r="D481" i="26"/>
  <c r="B482" i="26"/>
  <c r="A483" i="26"/>
  <c r="E482" i="26"/>
  <c r="K362" i="25"/>
  <c r="D362" i="25"/>
  <c r="F362" i="25"/>
  <c r="C362" i="25"/>
  <c r="I362" i="25"/>
  <c r="J362" i="25"/>
  <c r="G362" i="25"/>
  <c r="E363" i="25"/>
  <c r="H363" i="25"/>
  <c r="B363" i="25"/>
  <c r="A364" i="25"/>
  <c r="N364" i="14"/>
  <c r="B364" i="14"/>
  <c r="K364" i="14"/>
  <c r="A365" i="14"/>
  <c r="Q364" i="14"/>
  <c r="H364" i="14"/>
  <c r="E364" i="14"/>
  <c r="T363" i="14"/>
  <c r="F363" i="14"/>
  <c r="C363" i="14"/>
  <c r="I363" i="14"/>
  <c r="L363" i="14"/>
  <c r="M363" i="14"/>
  <c r="G363" i="14"/>
  <c r="P363" i="14"/>
  <c r="D363" i="14"/>
  <c r="O363" i="14"/>
  <c r="R363" i="14"/>
  <c r="S363" i="14"/>
  <c r="J363" i="14"/>
  <c r="G423" i="34"/>
  <c r="F423" i="34"/>
  <c r="D423" i="34"/>
  <c r="C423" i="34"/>
  <c r="E424" i="34"/>
  <c r="B424" i="34"/>
  <c r="A425" i="34"/>
  <c r="B93" i="19"/>
  <c r="E93" i="19"/>
  <c r="A94" i="19"/>
  <c r="C92" i="19"/>
  <c r="D92" i="19"/>
  <c r="F92" i="19"/>
  <c r="G92" i="19"/>
  <c r="G359" i="3"/>
  <c r="F359" i="3"/>
  <c r="H359" i="3"/>
  <c r="D359" i="3"/>
  <c r="C359" i="3"/>
  <c r="A361" i="3"/>
  <c r="B360" i="3"/>
  <c r="E360" i="3"/>
  <c r="E354" i="2"/>
  <c r="B354" i="2"/>
  <c r="H354" i="2"/>
  <c r="A355" i="2"/>
  <c r="K353" i="2"/>
  <c r="F353" i="2"/>
  <c r="J353" i="2"/>
  <c r="D353" i="2"/>
  <c r="G353" i="2"/>
  <c r="C353" i="2"/>
  <c r="I353" i="2"/>
  <c r="H222" i="5"/>
  <c r="G222" i="5"/>
  <c r="F222" i="5"/>
  <c r="C221" i="9"/>
  <c r="D221" i="9"/>
  <c r="E222" i="9"/>
  <c r="A223" i="9"/>
  <c r="B222" i="9"/>
  <c r="N223" i="12"/>
  <c r="K223" i="12"/>
  <c r="B223" i="12"/>
  <c r="E223" i="12"/>
  <c r="A224" i="12"/>
  <c r="H223" i="12"/>
  <c r="Q223" i="12"/>
  <c r="F221" i="9"/>
  <c r="G221" i="9"/>
  <c r="H221" i="9"/>
  <c r="B223" i="5"/>
  <c r="A224" i="5"/>
  <c r="E223" i="5"/>
  <c r="A224" i="8"/>
  <c r="E223" i="8"/>
  <c r="B223" i="8"/>
  <c r="K223" i="8"/>
  <c r="H223" i="8"/>
  <c r="M222" i="8"/>
  <c r="L222" i="8"/>
  <c r="F222" i="8"/>
  <c r="J222" i="8"/>
  <c r="N222" i="8"/>
  <c r="D222" i="8"/>
  <c r="G222" i="8"/>
  <c r="C222" i="8"/>
  <c r="I222" i="8"/>
  <c r="T222" i="12"/>
  <c r="L222" i="12"/>
  <c r="G222" i="12"/>
  <c r="I222" i="12"/>
  <c r="F222" i="12"/>
  <c r="S222" i="12"/>
  <c r="C222" i="12"/>
  <c r="D222" i="12"/>
  <c r="O222" i="12"/>
  <c r="R222" i="12"/>
  <c r="M222" i="12"/>
  <c r="P222" i="12"/>
  <c r="J222" i="12"/>
  <c r="D222" i="10"/>
  <c r="I222" i="10"/>
  <c r="J222" i="10"/>
  <c r="M222" i="10"/>
  <c r="N222" i="10"/>
  <c r="L222" i="10"/>
  <c r="C222" i="10"/>
  <c r="F222" i="10"/>
  <c r="G222" i="10"/>
  <c r="H223" i="10"/>
  <c r="B223" i="10"/>
  <c r="A224" i="10"/>
  <c r="E223" i="10"/>
  <c r="K223" i="10"/>
  <c r="C222" i="5"/>
  <c r="D222" i="5"/>
  <c r="CR676" i="24" l="1"/>
  <c r="CV676" i="24" s="1"/>
  <c r="CS675" i="24"/>
  <c r="CX674" i="24"/>
  <c r="CY674" i="24"/>
  <c r="CW674" i="24"/>
  <c r="CT674" i="24"/>
  <c r="CU674" i="24"/>
  <c r="BY742" i="24"/>
  <c r="BZ741" i="24"/>
  <c r="CC741" i="24"/>
  <c r="CD740" i="24"/>
  <c r="CE740" i="24"/>
  <c r="CA740" i="24"/>
  <c r="CB740" i="24"/>
  <c r="CF740" i="24"/>
  <c r="E364" i="25"/>
  <c r="H364" i="25"/>
  <c r="A365" i="25"/>
  <c r="B364" i="25"/>
  <c r="D363" i="25"/>
  <c r="I363" i="25"/>
  <c r="F363" i="25"/>
  <c r="G363" i="25"/>
  <c r="C363" i="25"/>
  <c r="K363" i="25"/>
  <c r="J363" i="25"/>
  <c r="A484" i="26"/>
  <c r="E483" i="26"/>
  <c r="B483" i="26"/>
  <c r="C482" i="26"/>
  <c r="D482" i="26"/>
  <c r="G482" i="26"/>
  <c r="H482" i="26"/>
  <c r="F482" i="26"/>
  <c r="K365" i="14"/>
  <c r="E365" i="14"/>
  <c r="H365" i="14"/>
  <c r="B365" i="14"/>
  <c r="Q365" i="14"/>
  <c r="A366" i="14"/>
  <c r="N365" i="14"/>
  <c r="T364" i="14"/>
  <c r="C364" i="14"/>
  <c r="L364" i="14"/>
  <c r="O364" i="14"/>
  <c r="R364" i="14"/>
  <c r="S364" i="14"/>
  <c r="P364" i="14"/>
  <c r="J364" i="14"/>
  <c r="G364" i="14"/>
  <c r="I364" i="14"/>
  <c r="D364" i="14"/>
  <c r="M364" i="14"/>
  <c r="F364" i="14"/>
  <c r="A426" i="34"/>
  <c r="B425" i="34"/>
  <c r="E425" i="34"/>
  <c r="G424" i="34"/>
  <c r="D424" i="34"/>
  <c r="F424" i="34"/>
  <c r="C424" i="34"/>
  <c r="A95" i="19"/>
  <c r="B94" i="19"/>
  <c r="E94" i="19"/>
  <c r="F93" i="19"/>
  <c r="C93" i="19"/>
  <c r="D93" i="19"/>
  <c r="G93" i="19"/>
  <c r="D360" i="3"/>
  <c r="H360" i="3"/>
  <c r="C360" i="3"/>
  <c r="B361" i="3"/>
  <c r="A362" i="3"/>
  <c r="E361" i="3"/>
  <c r="G360" i="3"/>
  <c r="F360" i="3"/>
  <c r="H355" i="2"/>
  <c r="E355" i="2"/>
  <c r="B355" i="2"/>
  <c r="A356" i="2"/>
  <c r="K354" i="2"/>
  <c r="D354" i="2"/>
  <c r="J354" i="2"/>
  <c r="C354" i="2"/>
  <c r="I354" i="2"/>
  <c r="G354" i="2"/>
  <c r="F354" i="2"/>
  <c r="H224" i="10"/>
  <c r="A225" i="10"/>
  <c r="K224" i="10"/>
  <c r="E224" i="10"/>
  <c r="B224" i="10"/>
  <c r="J223" i="10"/>
  <c r="G223" i="10"/>
  <c r="I223" i="10"/>
  <c r="D223" i="10"/>
  <c r="L223" i="10"/>
  <c r="N223" i="10"/>
  <c r="M223" i="10"/>
  <c r="F223" i="10"/>
  <c r="C223" i="10"/>
  <c r="A225" i="8"/>
  <c r="K224" i="8"/>
  <c r="B224" i="8"/>
  <c r="E224" i="8"/>
  <c r="H224" i="8"/>
  <c r="F223" i="5"/>
  <c r="G223" i="5"/>
  <c r="H223" i="5"/>
  <c r="N224" i="12"/>
  <c r="B224" i="12"/>
  <c r="E224" i="12"/>
  <c r="A225" i="12"/>
  <c r="H224" i="12"/>
  <c r="K224" i="12"/>
  <c r="Q224" i="12"/>
  <c r="A225" i="5"/>
  <c r="B224" i="5"/>
  <c r="E224" i="5"/>
  <c r="T223" i="12"/>
  <c r="C223" i="12"/>
  <c r="P223" i="12"/>
  <c r="I223" i="12"/>
  <c r="O223" i="12"/>
  <c r="G223" i="12"/>
  <c r="F223" i="12"/>
  <c r="S223" i="12"/>
  <c r="D223" i="12"/>
  <c r="R223" i="12"/>
  <c r="L223" i="12"/>
  <c r="J223" i="12"/>
  <c r="M223" i="12"/>
  <c r="I223" i="8"/>
  <c r="G223" i="8"/>
  <c r="J223" i="8"/>
  <c r="L223" i="8"/>
  <c r="F223" i="8"/>
  <c r="M223" i="8"/>
  <c r="N223" i="8"/>
  <c r="C223" i="8"/>
  <c r="D223" i="8"/>
  <c r="D223" i="5"/>
  <c r="C223" i="5"/>
  <c r="C222" i="9"/>
  <c r="D222" i="9"/>
  <c r="E223" i="9"/>
  <c r="B223" i="9"/>
  <c r="A224" i="9"/>
  <c r="H222" i="9"/>
  <c r="G222" i="9"/>
  <c r="F222" i="9"/>
  <c r="CW675" i="24" l="1"/>
  <c r="CX675" i="24"/>
  <c r="CY675" i="24"/>
  <c r="CU675" i="24"/>
  <c r="CT675" i="24"/>
  <c r="CR677" i="24"/>
  <c r="CV677" i="24" s="1"/>
  <c r="CS676" i="24"/>
  <c r="CF741" i="24"/>
  <c r="CA741" i="24"/>
  <c r="CB741" i="24"/>
  <c r="CD741" i="24"/>
  <c r="CE741" i="24"/>
  <c r="CC742" i="24"/>
  <c r="BZ742" i="24"/>
  <c r="BY743" i="24"/>
  <c r="C483" i="26"/>
  <c r="H483" i="26"/>
  <c r="D483" i="26"/>
  <c r="F483" i="26"/>
  <c r="G483" i="26"/>
  <c r="B484" i="26"/>
  <c r="E484" i="26"/>
  <c r="A485" i="26"/>
  <c r="G364" i="25"/>
  <c r="I364" i="25"/>
  <c r="K364" i="25"/>
  <c r="D364" i="25"/>
  <c r="F364" i="25"/>
  <c r="J364" i="25"/>
  <c r="C364" i="25"/>
  <c r="E365" i="25"/>
  <c r="A366" i="25"/>
  <c r="H365" i="25"/>
  <c r="B365" i="25"/>
  <c r="Q366" i="14"/>
  <c r="E366" i="14"/>
  <c r="H366" i="14"/>
  <c r="N366" i="14"/>
  <c r="A367" i="14"/>
  <c r="B366" i="14"/>
  <c r="K366" i="14"/>
  <c r="T365" i="14"/>
  <c r="I365" i="14"/>
  <c r="O365" i="14"/>
  <c r="P365" i="14"/>
  <c r="F365" i="14"/>
  <c r="S365" i="14"/>
  <c r="M365" i="14"/>
  <c r="J365" i="14"/>
  <c r="L365" i="14"/>
  <c r="C365" i="14"/>
  <c r="G365" i="14"/>
  <c r="R365" i="14"/>
  <c r="D365" i="14"/>
  <c r="G425" i="34"/>
  <c r="D425" i="34"/>
  <c r="C425" i="34"/>
  <c r="F425" i="34"/>
  <c r="E426" i="34"/>
  <c r="A427" i="34"/>
  <c r="B426" i="34"/>
  <c r="C94" i="19"/>
  <c r="D94" i="19"/>
  <c r="G94" i="19"/>
  <c r="F94" i="19"/>
  <c r="B95" i="19"/>
  <c r="A96" i="19"/>
  <c r="E95" i="19"/>
  <c r="F361" i="3"/>
  <c r="G361" i="3"/>
  <c r="E362" i="3"/>
  <c r="A363" i="3"/>
  <c r="B362" i="3"/>
  <c r="D361" i="3"/>
  <c r="C361" i="3"/>
  <c r="H361" i="3"/>
  <c r="B356" i="2"/>
  <c r="A357" i="2"/>
  <c r="H356" i="2"/>
  <c r="E356" i="2"/>
  <c r="J355" i="2"/>
  <c r="F355" i="2"/>
  <c r="D355" i="2"/>
  <c r="C355" i="2"/>
  <c r="I355" i="2"/>
  <c r="G355" i="2"/>
  <c r="K355" i="2"/>
  <c r="C223" i="9"/>
  <c r="D223" i="9"/>
  <c r="A225" i="9"/>
  <c r="B224" i="9"/>
  <c r="E224" i="9"/>
  <c r="G223" i="9"/>
  <c r="H223" i="9"/>
  <c r="F223" i="9"/>
  <c r="E225" i="12"/>
  <c r="H225" i="12"/>
  <c r="N225" i="12"/>
  <c r="A226" i="12"/>
  <c r="B225" i="12"/>
  <c r="K225" i="12"/>
  <c r="Q225" i="12"/>
  <c r="T224" i="12"/>
  <c r="P224" i="12"/>
  <c r="M224" i="12"/>
  <c r="C224" i="12"/>
  <c r="I224" i="12"/>
  <c r="O224" i="12"/>
  <c r="D224" i="12"/>
  <c r="J224" i="12"/>
  <c r="L224" i="12"/>
  <c r="S224" i="12"/>
  <c r="F224" i="12"/>
  <c r="R224" i="12"/>
  <c r="G224" i="12"/>
  <c r="D224" i="5"/>
  <c r="C224" i="5"/>
  <c r="E225" i="5"/>
  <c r="B225" i="5"/>
  <c r="A226" i="5"/>
  <c r="I224" i="8"/>
  <c r="F224" i="8"/>
  <c r="N224" i="8"/>
  <c r="M224" i="8"/>
  <c r="J224" i="8"/>
  <c r="L224" i="8"/>
  <c r="G224" i="8"/>
  <c r="C224" i="8"/>
  <c r="D224" i="8"/>
  <c r="A226" i="8"/>
  <c r="E225" i="8"/>
  <c r="K225" i="8"/>
  <c r="H225" i="8"/>
  <c r="B225" i="8"/>
  <c r="F224" i="5"/>
  <c r="G224" i="5"/>
  <c r="H224" i="5"/>
  <c r="C224" i="10"/>
  <c r="F224" i="10"/>
  <c r="I224" i="10"/>
  <c r="G224" i="10"/>
  <c r="N224" i="10"/>
  <c r="D224" i="10"/>
  <c r="J224" i="10"/>
  <c r="M224" i="10"/>
  <c r="L224" i="10"/>
  <c r="A226" i="10"/>
  <c r="E225" i="10"/>
  <c r="H225" i="10"/>
  <c r="B225" i="10"/>
  <c r="K225" i="10"/>
  <c r="CY676" i="24" l="1"/>
  <c r="CX676" i="24"/>
  <c r="CT676" i="24"/>
  <c r="CU676" i="24"/>
  <c r="CW676" i="24"/>
  <c r="CS677" i="24"/>
  <c r="CR678" i="24"/>
  <c r="CV678" i="24" s="1"/>
  <c r="BY744" i="24"/>
  <c r="BZ743" i="24"/>
  <c r="CC743" i="24"/>
  <c r="CE742" i="24"/>
  <c r="CA742" i="24"/>
  <c r="CB742" i="24"/>
  <c r="CD742" i="24"/>
  <c r="CF742" i="24"/>
  <c r="C365" i="25"/>
  <c r="J365" i="25"/>
  <c r="I365" i="25"/>
  <c r="D365" i="25"/>
  <c r="F365" i="25"/>
  <c r="G365" i="25"/>
  <c r="K365" i="25"/>
  <c r="A367" i="25"/>
  <c r="B366" i="25"/>
  <c r="H366" i="25"/>
  <c r="E366" i="25"/>
  <c r="A486" i="26"/>
  <c r="E485" i="26"/>
  <c r="B485" i="26"/>
  <c r="D484" i="26"/>
  <c r="C484" i="26"/>
  <c r="F484" i="26"/>
  <c r="G484" i="26"/>
  <c r="H484" i="26"/>
  <c r="T366" i="14"/>
  <c r="F366" i="14"/>
  <c r="P366" i="14"/>
  <c r="J366" i="14"/>
  <c r="D366" i="14"/>
  <c r="C366" i="14"/>
  <c r="R366" i="14"/>
  <c r="G366" i="14"/>
  <c r="M366" i="14"/>
  <c r="I366" i="14"/>
  <c r="S366" i="14"/>
  <c r="L366" i="14"/>
  <c r="O366" i="14"/>
  <c r="A368" i="14"/>
  <c r="K367" i="14"/>
  <c r="N367" i="14"/>
  <c r="B367" i="14"/>
  <c r="E367" i="14"/>
  <c r="H367" i="14"/>
  <c r="Q367" i="14"/>
  <c r="G426" i="34"/>
  <c r="F426" i="34"/>
  <c r="D426" i="34"/>
  <c r="C426" i="34"/>
  <c r="A428" i="34"/>
  <c r="B427" i="34"/>
  <c r="E427" i="34"/>
  <c r="E96" i="19"/>
  <c r="A97" i="19"/>
  <c r="B96" i="19"/>
  <c r="C95" i="19"/>
  <c r="F95" i="19"/>
  <c r="G95" i="19"/>
  <c r="D95" i="19"/>
  <c r="C362" i="3"/>
  <c r="H362" i="3"/>
  <c r="D362" i="3"/>
  <c r="B363" i="3"/>
  <c r="E363" i="3"/>
  <c r="A364" i="3"/>
  <c r="G362" i="3"/>
  <c r="F362" i="3"/>
  <c r="A358" i="2"/>
  <c r="H357" i="2"/>
  <c r="B357" i="2"/>
  <c r="E357" i="2"/>
  <c r="D356" i="2"/>
  <c r="G356" i="2"/>
  <c r="F356" i="2"/>
  <c r="I356" i="2"/>
  <c r="C356" i="2"/>
  <c r="J356" i="2"/>
  <c r="K356" i="2"/>
  <c r="N225" i="10"/>
  <c r="I225" i="10"/>
  <c r="L225" i="10"/>
  <c r="C225" i="10"/>
  <c r="D225" i="10"/>
  <c r="F225" i="10"/>
  <c r="M225" i="10"/>
  <c r="J225" i="10"/>
  <c r="G225" i="10"/>
  <c r="K226" i="10"/>
  <c r="H226" i="10"/>
  <c r="B226" i="10"/>
  <c r="E226" i="10"/>
  <c r="A227" i="10"/>
  <c r="T225" i="12"/>
  <c r="G225" i="12"/>
  <c r="R225" i="12"/>
  <c r="S225" i="12"/>
  <c r="L225" i="12"/>
  <c r="J225" i="12"/>
  <c r="M225" i="12"/>
  <c r="P225" i="12"/>
  <c r="I225" i="12"/>
  <c r="D225" i="12"/>
  <c r="C225" i="12"/>
  <c r="O225" i="12"/>
  <c r="F225" i="12"/>
  <c r="F225" i="5"/>
  <c r="H225" i="5"/>
  <c r="G225" i="5"/>
  <c r="H226" i="12"/>
  <c r="Q226" i="12"/>
  <c r="B226" i="12"/>
  <c r="K226" i="12"/>
  <c r="E226" i="12"/>
  <c r="A227" i="12"/>
  <c r="N226" i="12"/>
  <c r="A226" i="9"/>
  <c r="E225" i="9"/>
  <c r="B225" i="9"/>
  <c r="C225" i="5"/>
  <c r="D225" i="5"/>
  <c r="M225" i="8"/>
  <c r="N225" i="8"/>
  <c r="G225" i="8"/>
  <c r="D225" i="8"/>
  <c r="I225" i="8"/>
  <c r="C225" i="8"/>
  <c r="F225" i="8"/>
  <c r="J225" i="8"/>
  <c r="L225" i="8"/>
  <c r="F224" i="9"/>
  <c r="G224" i="9"/>
  <c r="H224" i="9"/>
  <c r="B226" i="8"/>
  <c r="A227" i="8"/>
  <c r="E226" i="8"/>
  <c r="H226" i="8"/>
  <c r="K226" i="8"/>
  <c r="C224" i="9"/>
  <c r="D224" i="9"/>
  <c r="E226" i="5"/>
  <c r="A227" i="5"/>
  <c r="B226" i="5"/>
  <c r="CR679" i="24" l="1"/>
  <c r="CV679" i="24" s="1"/>
  <c r="CS678" i="24"/>
  <c r="CT677" i="24"/>
  <c r="CW677" i="24"/>
  <c r="CX677" i="24"/>
  <c r="CU677" i="24"/>
  <c r="CY677" i="24"/>
  <c r="CA743" i="24"/>
  <c r="CB743" i="24"/>
  <c r="CD743" i="24"/>
  <c r="CE743" i="24"/>
  <c r="CF743" i="24"/>
  <c r="BY745" i="24"/>
  <c r="CC744" i="24"/>
  <c r="BZ744" i="24"/>
  <c r="C485" i="26"/>
  <c r="D485" i="26"/>
  <c r="G485" i="26"/>
  <c r="H485" i="26"/>
  <c r="F485" i="26"/>
  <c r="B486" i="26"/>
  <c r="E486" i="26"/>
  <c r="A487" i="26"/>
  <c r="C366" i="25"/>
  <c r="J366" i="25"/>
  <c r="D366" i="25"/>
  <c r="I366" i="25"/>
  <c r="K366" i="25"/>
  <c r="F366" i="25"/>
  <c r="G366" i="25"/>
  <c r="A368" i="25"/>
  <c r="H367" i="25"/>
  <c r="B367" i="25"/>
  <c r="E367" i="25"/>
  <c r="B368" i="14"/>
  <c r="N368" i="14"/>
  <c r="A369" i="14"/>
  <c r="H368" i="14"/>
  <c r="K368" i="14"/>
  <c r="E368" i="14"/>
  <c r="Q368" i="14"/>
  <c r="T367" i="14"/>
  <c r="C367" i="14"/>
  <c r="G367" i="14"/>
  <c r="I367" i="14"/>
  <c r="L367" i="14"/>
  <c r="R367" i="14"/>
  <c r="M367" i="14"/>
  <c r="O367" i="14"/>
  <c r="P367" i="14"/>
  <c r="F367" i="14"/>
  <c r="D367" i="14"/>
  <c r="J367" i="14"/>
  <c r="S367" i="14"/>
  <c r="G427" i="34"/>
  <c r="D427" i="34"/>
  <c r="F427" i="34"/>
  <c r="C427" i="34"/>
  <c r="A429" i="34"/>
  <c r="B428" i="34"/>
  <c r="E428" i="34"/>
  <c r="F96" i="19"/>
  <c r="C96" i="19"/>
  <c r="D96" i="19"/>
  <c r="G96" i="19"/>
  <c r="B97" i="19"/>
  <c r="A98" i="19"/>
  <c r="E97" i="19"/>
  <c r="E364" i="3"/>
  <c r="B364" i="3"/>
  <c r="A365" i="3"/>
  <c r="F363" i="3"/>
  <c r="G363" i="3"/>
  <c r="H363" i="3"/>
  <c r="D363" i="3"/>
  <c r="C363" i="3"/>
  <c r="K357" i="2"/>
  <c r="F357" i="2"/>
  <c r="G357" i="2"/>
  <c r="I357" i="2"/>
  <c r="D357" i="2"/>
  <c r="C357" i="2"/>
  <c r="J357" i="2"/>
  <c r="B358" i="2"/>
  <c r="A359" i="2"/>
  <c r="H358" i="2"/>
  <c r="E358" i="2"/>
  <c r="A228" i="5"/>
  <c r="B227" i="5"/>
  <c r="E227" i="5"/>
  <c r="B227" i="8"/>
  <c r="K227" i="8"/>
  <c r="H227" i="8"/>
  <c r="A228" i="8"/>
  <c r="E227" i="8"/>
  <c r="N226" i="8"/>
  <c r="C226" i="8"/>
  <c r="F226" i="8"/>
  <c r="M226" i="8"/>
  <c r="I226" i="8"/>
  <c r="L226" i="8"/>
  <c r="D226" i="8"/>
  <c r="J226" i="8"/>
  <c r="G226" i="8"/>
  <c r="G226" i="5"/>
  <c r="H226" i="5"/>
  <c r="F226" i="5"/>
  <c r="I226" i="10"/>
  <c r="C226" i="10"/>
  <c r="G226" i="10"/>
  <c r="M226" i="10"/>
  <c r="F226" i="10"/>
  <c r="L226" i="10"/>
  <c r="D226" i="10"/>
  <c r="J226" i="10"/>
  <c r="N226" i="10"/>
  <c r="E227" i="10"/>
  <c r="K227" i="10"/>
  <c r="H227" i="10"/>
  <c r="A228" i="10"/>
  <c r="B227" i="10"/>
  <c r="G225" i="9"/>
  <c r="H225" i="9"/>
  <c r="F225" i="9"/>
  <c r="A227" i="9"/>
  <c r="E226" i="9"/>
  <c r="B226" i="9"/>
  <c r="C226" i="5"/>
  <c r="D226" i="5"/>
  <c r="C225" i="9"/>
  <c r="D225" i="9"/>
  <c r="K227" i="12"/>
  <c r="A228" i="12"/>
  <c r="H227" i="12"/>
  <c r="N227" i="12"/>
  <c r="Q227" i="12"/>
  <c r="B227" i="12"/>
  <c r="E227" i="12"/>
  <c r="T226" i="12"/>
  <c r="R226" i="12"/>
  <c r="D226" i="12"/>
  <c r="J226" i="12"/>
  <c r="G226" i="12"/>
  <c r="S226" i="12"/>
  <c r="C226" i="12"/>
  <c r="I226" i="12"/>
  <c r="P226" i="12"/>
  <c r="F226" i="12"/>
  <c r="M226" i="12"/>
  <c r="L226" i="12"/>
  <c r="O226" i="12"/>
  <c r="CT678" i="24" l="1"/>
  <c r="CU678" i="24"/>
  <c r="CW678" i="24"/>
  <c r="CX678" i="24"/>
  <c r="CY678" i="24"/>
  <c r="CR680" i="24"/>
  <c r="CV680" i="24" s="1"/>
  <c r="CS679" i="24"/>
  <c r="CE744" i="24"/>
  <c r="CF744" i="24"/>
  <c r="CA744" i="24"/>
  <c r="CB744" i="24"/>
  <c r="CD744" i="24"/>
  <c r="BZ745" i="24"/>
  <c r="CC745" i="24"/>
  <c r="BY746" i="24"/>
  <c r="B368" i="25"/>
  <c r="E368" i="25"/>
  <c r="H368" i="25"/>
  <c r="A369" i="25"/>
  <c r="G367" i="25"/>
  <c r="K367" i="25"/>
  <c r="I367" i="25"/>
  <c r="F367" i="25"/>
  <c r="J367" i="25"/>
  <c r="C367" i="25"/>
  <c r="D367" i="25"/>
  <c r="A488" i="26"/>
  <c r="B487" i="26"/>
  <c r="E487" i="26"/>
  <c r="C486" i="26"/>
  <c r="D486" i="26"/>
  <c r="F486" i="26"/>
  <c r="G486" i="26"/>
  <c r="H486" i="26"/>
  <c r="H369" i="14"/>
  <c r="A370" i="14"/>
  <c r="E369" i="14"/>
  <c r="B369" i="14"/>
  <c r="K369" i="14"/>
  <c r="Q369" i="14"/>
  <c r="N369" i="14"/>
  <c r="T368" i="14"/>
  <c r="C368" i="14"/>
  <c r="F368" i="14"/>
  <c r="R368" i="14"/>
  <c r="D368" i="14"/>
  <c r="G368" i="14"/>
  <c r="S368" i="14"/>
  <c r="I368" i="14"/>
  <c r="J368" i="14"/>
  <c r="L368" i="14"/>
  <c r="M368" i="14"/>
  <c r="O368" i="14"/>
  <c r="P368" i="14"/>
  <c r="A430" i="34"/>
  <c r="B429" i="34"/>
  <c r="E429" i="34"/>
  <c r="C428" i="34"/>
  <c r="G428" i="34"/>
  <c r="F428" i="34"/>
  <c r="D428" i="34"/>
  <c r="E98" i="19"/>
  <c r="A99" i="19"/>
  <c r="B98" i="19"/>
  <c r="G97" i="19"/>
  <c r="C97" i="19"/>
  <c r="D97" i="19"/>
  <c r="F97" i="19"/>
  <c r="B365" i="3"/>
  <c r="E365" i="3"/>
  <c r="A366" i="3"/>
  <c r="D364" i="3"/>
  <c r="H364" i="3"/>
  <c r="C364" i="3"/>
  <c r="F364" i="3"/>
  <c r="G364" i="3"/>
  <c r="B359" i="2"/>
  <c r="H359" i="2"/>
  <c r="A360" i="2"/>
  <c r="E359" i="2"/>
  <c r="D358" i="2"/>
  <c r="K358" i="2"/>
  <c r="C358" i="2"/>
  <c r="J358" i="2"/>
  <c r="I358" i="2"/>
  <c r="G358" i="2"/>
  <c r="F358" i="2"/>
  <c r="T227" i="12"/>
  <c r="R227" i="12"/>
  <c r="C227" i="12"/>
  <c r="G227" i="12"/>
  <c r="F227" i="12"/>
  <c r="J227" i="12"/>
  <c r="D227" i="12"/>
  <c r="I227" i="12"/>
  <c r="S227" i="12"/>
  <c r="M227" i="12"/>
  <c r="P227" i="12"/>
  <c r="O227" i="12"/>
  <c r="L227" i="12"/>
  <c r="H228" i="12"/>
  <c r="E228" i="12"/>
  <c r="K228" i="12"/>
  <c r="B228" i="12"/>
  <c r="A229" i="12"/>
  <c r="N228" i="12"/>
  <c r="Q228" i="12"/>
  <c r="H226" i="9"/>
  <c r="F226" i="9"/>
  <c r="G226" i="9"/>
  <c r="A229" i="8"/>
  <c r="H228" i="8"/>
  <c r="B228" i="8"/>
  <c r="E228" i="8"/>
  <c r="K228" i="8"/>
  <c r="E227" i="9"/>
  <c r="A228" i="9"/>
  <c r="B227" i="9"/>
  <c r="J227" i="8"/>
  <c r="N227" i="8"/>
  <c r="L227" i="8"/>
  <c r="M227" i="8"/>
  <c r="I227" i="8"/>
  <c r="G227" i="8"/>
  <c r="F227" i="8"/>
  <c r="C227" i="8"/>
  <c r="D227" i="8"/>
  <c r="F227" i="5"/>
  <c r="G227" i="5"/>
  <c r="H227" i="5"/>
  <c r="C226" i="9"/>
  <c r="D226" i="9"/>
  <c r="D227" i="5"/>
  <c r="C227" i="5"/>
  <c r="C227" i="10"/>
  <c r="D227" i="10"/>
  <c r="J227" i="10"/>
  <c r="I227" i="10"/>
  <c r="L227" i="10"/>
  <c r="N227" i="10"/>
  <c r="F227" i="10"/>
  <c r="G227" i="10"/>
  <c r="M227" i="10"/>
  <c r="E228" i="10"/>
  <c r="H228" i="10"/>
  <c r="B228" i="10"/>
  <c r="A229" i="10"/>
  <c r="K228" i="10"/>
  <c r="B228" i="5"/>
  <c r="A229" i="5"/>
  <c r="E228" i="5"/>
  <c r="CW679" i="24" l="1"/>
  <c r="CX679" i="24"/>
  <c r="CY679" i="24"/>
  <c r="CT679" i="24"/>
  <c r="CU679" i="24"/>
  <c r="CS680" i="24"/>
  <c r="CR681" i="24"/>
  <c r="CV681" i="24" s="1"/>
  <c r="CC746" i="24"/>
  <c r="BZ746" i="24"/>
  <c r="BY747" i="24"/>
  <c r="CD745" i="24"/>
  <c r="CB745" i="24"/>
  <c r="CE745" i="24"/>
  <c r="CF745" i="24"/>
  <c r="CA745" i="24"/>
  <c r="G487" i="26"/>
  <c r="H487" i="26"/>
  <c r="D487" i="26"/>
  <c r="C487" i="26"/>
  <c r="F487" i="26"/>
  <c r="B488" i="26"/>
  <c r="A489" i="26"/>
  <c r="E488" i="26"/>
  <c r="A370" i="25"/>
  <c r="E369" i="25"/>
  <c r="B369" i="25"/>
  <c r="H369" i="25"/>
  <c r="K368" i="25"/>
  <c r="I368" i="25"/>
  <c r="D368" i="25"/>
  <c r="C368" i="25"/>
  <c r="G368" i="25"/>
  <c r="F368" i="25"/>
  <c r="J368" i="25"/>
  <c r="T369" i="14"/>
  <c r="F369" i="14"/>
  <c r="I369" i="14"/>
  <c r="M369" i="14"/>
  <c r="O369" i="14"/>
  <c r="D369" i="14"/>
  <c r="J369" i="14"/>
  <c r="L369" i="14"/>
  <c r="P369" i="14"/>
  <c r="R369" i="14"/>
  <c r="S369" i="14"/>
  <c r="G369" i="14"/>
  <c r="C369" i="14"/>
  <c r="Q370" i="14"/>
  <c r="B370" i="14"/>
  <c r="K370" i="14"/>
  <c r="N370" i="14"/>
  <c r="E370" i="14"/>
  <c r="A371" i="14"/>
  <c r="H370" i="14"/>
  <c r="G429" i="34"/>
  <c r="D429" i="34"/>
  <c r="C429" i="34"/>
  <c r="F429" i="34"/>
  <c r="E430" i="34"/>
  <c r="B430" i="34"/>
  <c r="A431" i="34"/>
  <c r="C98" i="19"/>
  <c r="F98" i="19"/>
  <c r="G98" i="19"/>
  <c r="D98" i="19"/>
  <c r="E99" i="19"/>
  <c r="B99" i="19"/>
  <c r="A100" i="19"/>
  <c r="B366" i="3"/>
  <c r="A367" i="3"/>
  <c r="E366" i="3"/>
  <c r="G365" i="3"/>
  <c r="F365" i="3"/>
  <c r="H365" i="3"/>
  <c r="C365" i="3"/>
  <c r="D365" i="3"/>
  <c r="A361" i="2"/>
  <c r="B360" i="2"/>
  <c r="H360" i="2"/>
  <c r="E360" i="2"/>
  <c r="F359" i="2"/>
  <c r="K359" i="2"/>
  <c r="D359" i="2"/>
  <c r="I359" i="2"/>
  <c r="G359" i="2"/>
  <c r="C359" i="2"/>
  <c r="J359" i="2"/>
  <c r="A230" i="8"/>
  <c r="K229" i="8"/>
  <c r="B229" i="8"/>
  <c r="H229" i="8"/>
  <c r="E229" i="8"/>
  <c r="K229" i="12"/>
  <c r="Q229" i="12"/>
  <c r="B229" i="12"/>
  <c r="N229" i="12"/>
  <c r="A230" i="12"/>
  <c r="H229" i="12"/>
  <c r="E229" i="12"/>
  <c r="T228" i="12"/>
  <c r="D228" i="12"/>
  <c r="M228" i="12"/>
  <c r="F228" i="12"/>
  <c r="G228" i="12"/>
  <c r="S228" i="12"/>
  <c r="L228" i="12"/>
  <c r="R228" i="12"/>
  <c r="J228" i="12"/>
  <c r="O228" i="12"/>
  <c r="P228" i="12"/>
  <c r="I228" i="12"/>
  <c r="C228" i="12"/>
  <c r="G228" i="5"/>
  <c r="F228" i="5"/>
  <c r="H228" i="5"/>
  <c r="D227" i="9"/>
  <c r="C227" i="9"/>
  <c r="F228" i="10"/>
  <c r="G228" i="10"/>
  <c r="C228" i="10"/>
  <c r="D228" i="10"/>
  <c r="I228" i="10"/>
  <c r="J228" i="10"/>
  <c r="L228" i="10"/>
  <c r="M228" i="10"/>
  <c r="N228" i="10"/>
  <c r="D228" i="5"/>
  <c r="C228" i="5"/>
  <c r="B228" i="9"/>
  <c r="A229" i="9"/>
  <c r="E228" i="9"/>
  <c r="A230" i="5"/>
  <c r="E229" i="5"/>
  <c r="B229" i="5"/>
  <c r="I228" i="8"/>
  <c r="J228" i="8"/>
  <c r="L228" i="8"/>
  <c r="C228" i="8"/>
  <c r="D228" i="8"/>
  <c r="F228" i="8"/>
  <c r="G228" i="8"/>
  <c r="M228" i="8"/>
  <c r="N228" i="8"/>
  <c r="H227" i="9"/>
  <c r="F227" i="9"/>
  <c r="G227" i="9"/>
  <c r="K229" i="10"/>
  <c r="H229" i="10"/>
  <c r="E229" i="10"/>
  <c r="A230" i="10"/>
  <c r="B229" i="10"/>
  <c r="CS681" i="24" l="1"/>
  <c r="CR682" i="24"/>
  <c r="CV682" i="24" s="1"/>
  <c r="CX680" i="24"/>
  <c r="CY680" i="24"/>
  <c r="CT680" i="24"/>
  <c r="CW680" i="24"/>
  <c r="CU680" i="24"/>
  <c r="BZ747" i="24"/>
  <c r="CC747" i="24"/>
  <c r="BY748" i="24"/>
  <c r="CE746" i="24"/>
  <c r="CA746" i="24"/>
  <c r="CB746" i="24"/>
  <c r="CD746" i="24"/>
  <c r="CF746" i="24"/>
  <c r="C369" i="25"/>
  <c r="D369" i="25"/>
  <c r="J369" i="25"/>
  <c r="K369" i="25"/>
  <c r="F369" i="25"/>
  <c r="G369" i="25"/>
  <c r="I369" i="25"/>
  <c r="E370" i="25"/>
  <c r="B370" i="25"/>
  <c r="H370" i="25"/>
  <c r="A371" i="25"/>
  <c r="B489" i="26"/>
  <c r="E489" i="26"/>
  <c r="A490" i="26"/>
  <c r="D488" i="26"/>
  <c r="F488" i="26"/>
  <c r="G488" i="26"/>
  <c r="H488" i="26"/>
  <c r="C488" i="26"/>
  <c r="A372" i="14"/>
  <c r="H371" i="14"/>
  <c r="N371" i="14"/>
  <c r="Q371" i="14"/>
  <c r="E371" i="14"/>
  <c r="B371" i="14"/>
  <c r="K371" i="14"/>
  <c r="T370" i="14"/>
  <c r="I370" i="14"/>
  <c r="D370" i="14"/>
  <c r="O370" i="14"/>
  <c r="J370" i="14"/>
  <c r="S370" i="14"/>
  <c r="F370" i="14"/>
  <c r="G370" i="14"/>
  <c r="M370" i="14"/>
  <c r="L370" i="14"/>
  <c r="P370" i="14"/>
  <c r="R370" i="14"/>
  <c r="C370" i="14"/>
  <c r="B431" i="34"/>
  <c r="A432" i="34"/>
  <c r="E431" i="34"/>
  <c r="D430" i="34"/>
  <c r="C430" i="34"/>
  <c r="G430" i="34"/>
  <c r="F430" i="34"/>
  <c r="E100" i="19"/>
  <c r="A101" i="19"/>
  <c r="B100" i="19"/>
  <c r="F99" i="19"/>
  <c r="G99" i="19"/>
  <c r="C99" i="19"/>
  <c r="D99" i="19"/>
  <c r="G366" i="3"/>
  <c r="F366" i="3"/>
  <c r="A368" i="3"/>
  <c r="B367" i="3"/>
  <c r="E367" i="3"/>
  <c r="H366" i="3"/>
  <c r="C366" i="3"/>
  <c r="D366" i="3"/>
  <c r="C360" i="2"/>
  <c r="G360" i="2"/>
  <c r="K360" i="2"/>
  <c r="F360" i="2"/>
  <c r="I360" i="2"/>
  <c r="J360" i="2"/>
  <c r="D360" i="2"/>
  <c r="E361" i="2"/>
  <c r="H361" i="2"/>
  <c r="B361" i="2"/>
  <c r="A362" i="2"/>
  <c r="D229" i="5"/>
  <c r="C229" i="5"/>
  <c r="H229" i="5"/>
  <c r="G229" i="5"/>
  <c r="F229" i="5"/>
  <c r="E230" i="5"/>
  <c r="B230" i="5"/>
  <c r="A231" i="5"/>
  <c r="H228" i="9"/>
  <c r="G228" i="9"/>
  <c r="F228" i="9"/>
  <c r="E229" i="9"/>
  <c r="A230" i="9"/>
  <c r="B229" i="9"/>
  <c r="C228" i="9"/>
  <c r="D228" i="9"/>
  <c r="B230" i="12"/>
  <c r="H230" i="12"/>
  <c r="Q230" i="12"/>
  <c r="E230" i="12"/>
  <c r="A231" i="12"/>
  <c r="K230" i="12"/>
  <c r="N230" i="12"/>
  <c r="L229" i="8"/>
  <c r="C229" i="8"/>
  <c r="D229" i="8"/>
  <c r="N229" i="8"/>
  <c r="M229" i="8"/>
  <c r="I229" i="8"/>
  <c r="J229" i="8"/>
  <c r="G229" i="8"/>
  <c r="F229" i="8"/>
  <c r="I229" i="10"/>
  <c r="L229" i="10"/>
  <c r="M229" i="10"/>
  <c r="C229" i="10"/>
  <c r="D229" i="10"/>
  <c r="F229" i="10"/>
  <c r="G229" i="10"/>
  <c r="J229" i="10"/>
  <c r="N229" i="10"/>
  <c r="A231" i="10"/>
  <c r="E230" i="10"/>
  <c r="H230" i="10"/>
  <c r="K230" i="10"/>
  <c r="B230" i="10"/>
  <c r="T229" i="12"/>
  <c r="L229" i="12"/>
  <c r="M229" i="12"/>
  <c r="I229" i="12"/>
  <c r="O229" i="12"/>
  <c r="J229" i="12"/>
  <c r="G229" i="12"/>
  <c r="S229" i="12"/>
  <c r="P229" i="12"/>
  <c r="D229" i="12"/>
  <c r="R229" i="12"/>
  <c r="C229" i="12"/>
  <c r="F229" i="12"/>
  <c r="K230" i="8"/>
  <c r="E230" i="8"/>
  <c r="B230" i="8"/>
  <c r="H230" i="8"/>
  <c r="A231" i="8"/>
  <c r="CS682" i="24" l="1"/>
  <c r="CR683" i="24"/>
  <c r="CV683" i="24" s="1"/>
  <c r="CU681" i="24"/>
  <c r="CW681" i="24"/>
  <c r="CX681" i="24"/>
  <c r="CT681" i="24"/>
  <c r="CY681" i="24"/>
  <c r="BY749" i="24"/>
  <c r="BZ748" i="24"/>
  <c r="CC748" i="24"/>
  <c r="CA747" i="24"/>
  <c r="CB747" i="24"/>
  <c r="CD747" i="24"/>
  <c r="CE747" i="24"/>
  <c r="CF747" i="24"/>
  <c r="E490" i="26"/>
  <c r="B490" i="26"/>
  <c r="A491" i="26"/>
  <c r="F489" i="26"/>
  <c r="G489" i="26"/>
  <c r="H489" i="26"/>
  <c r="C489" i="26"/>
  <c r="D489" i="26"/>
  <c r="B371" i="25"/>
  <c r="A372" i="25"/>
  <c r="H371" i="25"/>
  <c r="E371" i="25"/>
  <c r="F370" i="25"/>
  <c r="D370" i="25"/>
  <c r="I370" i="25"/>
  <c r="K370" i="25"/>
  <c r="G370" i="25"/>
  <c r="J370" i="25"/>
  <c r="C370" i="25"/>
  <c r="T371" i="14"/>
  <c r="D371" i="14"/>
  <c r="C371" i="14"/>
  <c r="F371" i="14"/>
  <c r="G371" i="14"/>
  <c r="M371" i="14"/>
  <c r="L371" i="14"/>
  <c r="O371" i="14"/>
  <c r="I371" i="14"/>
  <c r="P371" i="14"/>
  <c r="J371" i="14"/>
  <c r="S371" i="14"/>
  <c r="R371" i="14"/>
  <c r="Q372" i="14"/>
  <c r="K372" i="14"/>
  <c r="H372" i="14"/>
  <c r="B372" i="14"/>
  <c r="A373" i="14"/>
  <c r="E372" i="14"/>
  <c r="N372" i="14"/>
  <c r="A433" i="34"/>
  <c r="E432" i="34"/>
  <c r="B432" i="34"/>
  <c r="F431" i="34"/>
  <c r="C431" i="34"/>
  <c r="G431" i="34"/>
  <c r="D431" i="34"/>
  <c r="D100" i="19"/>
  <c r="F100" i="19"/>
  <c r="G100" i="19"/>
  <c r="C100" i="19"/>
  <c r="B101" i="19"/>
  <c r="A102" i="19"/>
  <c r="E101" i="19"/>
  <c r="F367" i="3"/>
  <c r="G367" i="3"/>
  <c r="D367" i="3"/>
  <c r="H367" i="3"/>
  <c r="C367" i="3"/>
  <c r="E368" i="3"/>
  <c r="B368" i="3"/>
  <c r="A369" i="3"/>
  <c r="A363" i="2"/>
  <c r="B362" i="2"/>
  <c r="E362" i="2"/>
  <c r="H362" i="2"/>
  <c r="C361" i="2"/>
  <c r="J361" i="2"/>
  <c r="F361" i="2"/>
  <c r="D361" i="2"/>
  <c r="K361" i="2"/>
  <c r="G361" i="2"/>
  <c r="I361" i="2"/>
  <c r="K231" i="12"/>
  <c r="B231" i="12"/>
  <c r="E231" i="12"/>
  <c r="H231" i="12"/>
  <c r="N231" i="12"/>
  <c r="Q231" i="12"/>
  <c r="A232" i="12"/>
  <c r="T230" i="12"/>
  <c r="J230" i="12"/>
  <c r="O230" i="12"/>
  <c r="S230" i="12"/>
  <c r="G230" i="12"/>
  <c r="I230" i="12"/>
  <c r="L230" i="12"/>
  <c r="R230" i="12"/>
  <c r="M230" i="12"/>
  <c r="C230" i="12"/>
  <c r="F230" i="12"/>
  <c r="P230" i="12"/>
  <c r="D230" i="12"/>
  <c r="A232" i="8"/>
  <c r="E231" i="8"/>
  <c r="H231" i="8"/>
  <c r="K231" i="8"/>
  <c r="B231" i="8"/>
  <c r="A231" i="9"/>
  <c r="B230" i="9"/>
  <c r="E230" i="9"/>
  <c r="D229" i="9"/>
  <c r="C229" i="9"/>
  <c r="H229" i="9"/>
  <c r="G229" i="9"/>
  <c r="F229" i="9"/>
  <c r="F230" i="8"/>
  <c r="M230" i="8"/>
  <c r="J230" i="8"/>
  <c r="C230" i="8"/>
  <c r="G230" i="8"/>
  <c r="D230" i="8"/>
  <c r="I230" i="8"/>
  <c r="L230" i="8"/>
  <c r="N230" i="8"/>
  <c r="J230" i="10"/>
  <c r="M230" i="10"/>
  <c r="L230" i="10"/>
  <c r="N230" i="10"/>
  <c r="F230" i="10"/>
  <c r="G230" i="10"/>
  <c r="I230" i="10"/>
  <c r="D230" i="10"/>
  <c r="C230" i="10"/>
  <c r="H231" i="10"/>
  <c r="K231" i="10"/>
  <c r="A232" i="10"/>
  <c r="E231" i="10"/>
  <c r="B231" i="10"/>
  <c r="E231" i="5"/>
  <c r="B231" i="5"/>
  <c r="A232" i="5"/>
  <c r="C230" i="5"/>
  <c r="D230" i="5"/>
  <c r="F230" i="5"/>
  <c r="G230" i="5"/>
  <c r="H230" i="5"/>
  <c r="CR684" i="24" l="1"/>
  <c r="CV684" i="24" s="1"/>
  <c r="CS683" i="24"/>
  <c r="CW682" i="24"/>
  <c r="CX682" i="24"/>
  <c r="CT682" i="24"/>
  <c r="CY682" i="24"/>
  <c r="CU682" i="24"/>
  <c r="CF748" i="24"/>
  <c r="CA748" i="24"/>
  <c r="CB748" i="24"/>
  <c r="CD748" i="24"/>
  <c r="CE748" i="24"/>
  <c r="BZ749" i="24"/>
  <c r="CC749" i="24"/>
  <c r="BY750" i="24"/>
  <c r="B372" i="25"/>
  <c r="E372" i="25"/>
  <c r="A373" i="25"/>
  <c r="H372" i="25"/>
  <c r="D371" i="25"/>
  <c r="K371" i="25"/>
  <c r="I371" i="25"/>
  <c r="J371" i="25"/>
  <c r="C371" i="25"/>
  <c r="G371" i="25"/>
  <c r="F371" i="25"/>
  <c r="A492" i="26"/>
  <c r="B491" i="26"/>
  <c r="E491" i="26"/>
  <c r="D490" i="26"/>
  <c r="G490" i="26"/>
  <c r="C490" i="26"/>
  <c r="F490" i="26"/>
  <c r="H490" i="26"/>
  <c r="H373" i="14"/>
  <c r="N373" i="14"/>
  <c r="Q373" i="14"/>
  <c r="K373" i="14"/>
  <c r="A374" i="14"/>
  <c r="B373" i="14"/>
  <c r="E373" i="14"/>
  <c r="T372" i="14"/>
  <c r="M372" i="14"/>
  <c r="O372" i="14"/>
  <c r="F372" i="14"/>
  <c r="G372" i="14"/>
  <c r="P372" i="14"/>
  <c r="J372" i="14"/>
  <c r="D372" i="14"/>
  <c r="S372" i="14"/>
  <c r="I372" i="14"/>
  <c r="L372" i="14"/>
  <c r="R372" i="14"/>
  <c r="C372" i="14"/>
  <c r="G432" i="34"/>
  <c r="F432" i="34"/>
  <c r="C432" i="34"/>
  <c r="D432" i="34"/>
  <c r="A434" i="34"/>
  <c r="E433" i="34"/>
  <c r="B433" i="34"/>
  <c r="B102" i="19"/>
  <c r="A103" i="19"/>
  <c r="E102" i="19"/>
  <c r="C101" i="19"/>
  <c r="G101" i="19"/>
  <c r="D101" i="19"/>
  <c r="F101" i="19"/>
  <c r="D368" i="3"/>
  <c r="C368" i="3"/>
  <c r="H368" i="3"/>
  <c r="G368" i="3"/>
  <c r="F368" i="3"/>
  <c r="A370" i="3"/>
  <c r="B369" i="3"/>
  <c r="E369" i="3"/>
  <c r="I362" i="2"/>
  <c r="C362" i="2"/>
  <c r="F362" i="2"/>
  <c r="G362" i="2"/>
  <c r="D362" i="2"/>
  <c r="J362" i="2"/>
  <c r="K362" i="2"/>
  <c r="B363" i="2"/>
  <c r="H363" i="2"/>
  <c r="E363" i="2"/>
  <c r="A364" i="2"/>
  <c r="F231" i="5"/>
  <c r="G231" i="5"/>
  <c r="H231" i="5"/>
  <c r="K232" i="10"/>
  <c r="H232" i="10"/>
  <c r="B232" i="10"/>
  <c r="A233" i="10"/>
  <c r="E232" i="10"/>
  <c r="A233" i="8"/>
  <c r="K232" i="8"/>
  <c r="H232" i="8"/>
  <c r="E232" i="8"/>
  <c r="B232" i="8"/>
  <c r="G230" i="9"/>
  <c r="H230" i="9"/>
  <c r="F230" i="9"/>
  <c r="E232" i="5"/>
  <c r="A233" i="5"/>
  <c r="B232" i="5"/>
  <c r="E231" i="9"/>
  <c r="B231" i="9"/>
  <c r="A232" i="9"/>
  <c r="D231" i="5"/>
  <c r="C231" i="5"/>
  <c r="L231" i="10"/>
  <c r="I231" i="10"/>
  <c r="N231" i="10"/>
  <c r="M231" i="10"/>
  <c r="J231" i="10"/>
  <c r="C231" i="10"/>
  <c r="D231" i="10"/>
  <c r="F231" i="10"/>
  <c r="G231" i="10"/>
  <c r="H232" i="12"/>
  <c r="N232" i="12"/>
  <c r="E232" i="12"/>
  <c r="B232" i="12"/>
  <c r="A233" i="12"/>
  <c r="Q232" i="12"/>
  <c r="K232" i="12"/>
  <c r="C231" i="8"/>
  <c r="M231" i="8"/>
  <c r="N231" i="8"/>
  <c r="D231" i="8"/>
  <c r="F231" i="8"/>
  <c r="G231" i="8"/>
  <c r="I231" i="8"/>
  <c r="J231" i="8"/>
  <c r="L231" i="8"/>
  <c r="T231" i="12"/>
  <c r="J231" i="12"/>
  <c r="R231" i="12"/>
  <c r="O231" i="12"/>
  <c r="G231" i="12"/>
  <c r="I231" i="12"/>
  <c r="M231" i="12"/>
  <c r="S231" i="12"/>
  <c r="D231" i="12"/>
  <c r="P231" i="12"/>
  <c r="F231" i="12"/>
  <c r="C231" i="12"/>
  <c r="L231" i="12"/>
  <c r="D230" i="9"/>
  <c r="C230" i="9"/>
  <c r="CW683" i="24" l="1"/>
  <c r="CX683" i="24"/>
  <c r="CY683" i="24"/>
  <c r="CT683" i="24"/>
  <c r="CU683" i="24"/>
  <c r="CS684" i="24"/>
  <c r="CR685" i="24"/>
  <c r="CV685" i="24" s="1"/>
  <c r="CC750" i="24"/>
  <c r="BZ750" i="24"/>
  <c r="BY751" i="24"/>
  <c r="CA749" i="24"/>
  <c r="CB749" i="24"/>
  <c r="CD749" i="24"/>
  <c r="CE749" i="24"/>
  <c r="CF749" i="24"/>
  <c r="H491" i="26"/>
  <c r="G491" i="26"/>
  <c r="C491" i="26"/>
  <c r="D491" i="26"/>
  <c r="F491" i="26"/>
  <c r="B492" i="26"/>
  <c r="A493" i="26"/>
  <c r="E492" i="26"/>
  <c r="E373" i="25"/>
  <c r="A374" i="25"/>
  <c r="H373" i="25"/>
  <c r="B373" i="25"/>
  <c r="F372" i="25"/>
  <c r="C372" i="25"/>
  <c r="K372" i="25"/>
  <c r="G372" i="25"/>
  <c r="I372" i="25"/>
  <c r="D372" i="25"/>
  <c r="J372" i="25"/>
  <c r="T373" i="14"/>
  <c r="I373" i="14"/>
  <c r="J373" i="14"/>
  <c r="F373" i="14"/>
  <c r="C373" i="14"/>
  <c r="L373" i="14"/>
  <c r="G373" i="14"/>
  <c r="S373" i="14"/>
  <c r="P373" i="14"/>
  <c r="O373" i="14"/>
  <c r="M373" i="14"/>
  <c r="D373" i="14"/>
  <c r="R373" i="14"/>
  <c r="K374" i="14"/>
  <c r="B374" i="14"/>
  <c r="E374" i="14"/>
  <c r="H374" i="14"/>
  <c r="N374" i="14"/>
  <c r="Q374" i="14"/>
  <c r="A375" i="14"/>
  <c r="B434" i="34"/>
  <c r="E434" i="34"/>
  <c r="A435" i="34"/>
  <c r="G433" i="34"/>
  <c r="F433" i="34"/>
  <c r="C433" i="34"/>
  <c r="D433" i="34"/>
  <c r="B103" i="19"/>
  <c r="E103" i="19"/>
  <c r="A104" i="19"/>
  <c r="C102" i="19"/>
  <c r="D102" i="19"/>
  <c r="F102" i="19"/>
  <c r="G102" i="19"/>
  <c r="H369" i="3"/>
  <c r="D369" i="3"/>
  <c r="C369" i="3"/>
  <c r="A371" i="3"/>
  <c r="B370" i="3"/>
  <c r="E370" i="3"/>
  <c r="G369" i="3"/>
  <c r="F369" i="3"/>
  <c r="H364" i="2"/>
  <c r="B364" i="2"/>
  <c r="E364" i="2"/>
  <c r="A365" i="2"/>
  <c r="K363" i="2"/>
  <c r="C363" i="2"/>
  <c r="F363" i="2"/>
  <c r="I363" i="2"/>
  <c r="D363" i="2"/>
  <c r="J363" i="2"/>
  <c r="G363" i="2"/>
  <c r="E232" i="9"/>
  <c r="A233" i="9"/>
  <c r="B232" i="9"/>
  <c r="D232" i="5"/>
  <c r="C232" i="5"/>
  <c r="A234" i="5"/>
  <c r="B233" i="5"/>
  <c r="E233" i="5"/>
  <c r="F232" i="5"/>
  <c r="G232" i="5"/>
  <c r="H232" i="5"/>
  <c r="F231" i="9"/>
  <c r="H231" i="9"/>
  <c r="G231" i="9"/>
  <c r="J232" i="8"/>
  <c r="C232" i="8"/>
  <c r="L232" i="8"/>
  <c r="G232" i="8"/>
  <c r="F232" i="8"/>
  <c r="D232" i="8"/>
  <c r="I232" i="8"/>
  <c r="M232" i="8"/>
  <c r="N232" i="8"/>
  <c r="K233" i="12"/>
  <c r="B233" i="12"/>
  <c r="H233" i="12"/>
  <c r="A234" i="12"/>
  <c r="N233" i="12"/>
  <c r="E233" i="12"/>
  <c r="Q233" i="12"/>
  <c r="A234" i="10"/>
  <c r="K233" i="10"/>
  <c r="E233" i="10"/>
  <c r="B233" i="10"/>
  <c r="H233" i="10"/>
  <c r="T232" i="12"/>
  <c r="M232" i="12"/>
  <c r="S232" i="12"/>
  <c r="J232" i="12"/>
  <c r="F232" i="12"/>
  <c r="G232" i="12"/>
  <c r="R232" i="12"/>
  <c r="I232" i="12"/>
  <c r="P232" i="12"/>
  <c r="D232" i="12"/>
  <c r="O232" i="12"/>
  <c r="C232" i="12"/>
  <c r="L232" i="12"/>
  <c r="D231" i="9"/>
  <c r="C231" i="9"/>
  <c r="H233" i="8"/>
  <c r="B233" i="8"/>
  <c r="E233" i="8"/>
  <c r="A234" i="8"/>
  <c r="K233" i="8"/>
  <c r="I232" i="10"/>
  <c r="M232" i="10"/>
  <c r="J232" i="10"/>
  <c r="N232" i="10"/>
  <c r="F232" i="10"/>
  <c r="C232" i="10"/>
  <c r="G232" i="10"/>
  <c r="L232" i="10"/>
  <c r="D232" i="10"/>
  <c r="CR686" i="24" l="1"/>
  <c r="CV686" i="24" s="1"/>
  <c r="CS685" i="24"/>
  <c r="CW684" i="24"/>
  <c r="CY684" i="24"/>
  <c r="CX684" i="24"/>
  <c r="CT684" i="24"/>
  <c r="CU684" i="24"/>
  <c r="BY752" i="24"/>
  <c r="BZ751" i="24"/>
  <c r="CC751" i="24"/>
  <c r="CE750" i="24"/>
  <c r="CA750" i="24"/>
  <c r="CF750" i="24"/>
  <c r="CD750" i="24"/>
  <c r="CB750" i="24"/>
  <c r="F373" i="25"/>
  <c r="I373" i="25"/>
  <c r="J373" i="25"/>
  <c r="K373" i="25"/>
  <c r="D373" i="25"/>
  <c r="G373" i="25"/>
  <c r="C373" i="25"/>
  <c r="A375" i="25"/>
  <c r="H374" i="25"/>
  <c r="E374" i="25"/>
  <c r="B374" i="25"/>
  <c r="B493" i="26"/>
  <c r="E493" i="26"/>
  <c r="A494" i="26"/>
  <c r="D492" i="26"/>
  <c r="C492" i="26"/>
  <c r="H492" i="26"/>
  <c r="G492" i="26"/>
  <c r="F492" i="26"/>
  <c r="H375" i="14"/>
  <c r="N375" i="14"/>
  <c r="B375" i="14"/>
  <c r="Q375" i="14"/>
  <c r="A376" i="14"/>
  <c r="K375" i="14"/>
  <c r="E375" i="14"/>
  <c r="T374" i="14"/>
  <c r="L374" i="14"/>
  <c r="S374" i="14"/>
  <c r="M374" i="14"/>
  <c r="I374" i="14"/>
  <c r="D374" i="14"/>
  <c r="F374" i="14"/>
  <c r="P374" i="14"/>
  <c r="O374" i="14"/>
  <c r="G374" i="14"/>
  <c r="J374" i="14"/>
  <c r="C374" i="14"/>
  <c r="R374" i="14"/>
  <c r="B435" i="34"/>
  <c r="E435" i="34"/>
  <c r="A436" i="34"/>
  <c r="C434" i="34"/>
  <c r="F434" i="34"/>
  <c r="D434" i="34"/>
  <c r="G434" i="34"/>
  <c r="B104" i="19"/>
  <c r="A105" i="19"/>
  <c r="E104" i="19"/>
  <c r="G103" i="19"/>
  <c r="F103" i="19"/>
  <c r="C103" i="19"/>
  <c r="D103" i="19"/>
  <c r="G370" i="3"/>
  <c r="F370" i="3"/>
  <c r="C370" i="3"/>
  <c r="D370" i="3"/>
  <c r="H370" i="3"/>
  <c r="B371" i="3"/>
  <c r="A372" i="3"/>
  <c r="E371" i="3"/>
  <c r="A366" i="2"/>
  <c r="H365" i="2"/>
  <c r="E365" i="2"/>
  <c r="B365" i="2"/>
  <c r="I364" i="2"/>
  <c r="F364" i="2"/>
  <c r="J364" i="2"/>
  <c r="G364" i="2"/>
  <c r="D364" i="2"/>
  <c r="C364" i="2"/>
  <c r="K364" i="2"/>
  <c r="B234" i="12"/>
  <c r="E234" i="12"/>
  <c r="Q234" i="12"/>
  <c r="N234" i="12"/>
  <c r="A235" i="12"/>
  <c r="H234" i="12"/>
  <c r="K234" i="12"/>
  <c r="E234" i="8"/>
  <c r="K234" i="8"/>
  <c r="A235" i="8"/>
  <c r="H234" i="8"/>
  <c r="B234" i="8"/>
  <c r="L233" i="8"/>
  <c r="N233" i="8"/>
  <c r="C233" i="8"/>
  <c r="F233" i="8"/>
  <c r="M233" i="8"/>
  <c r="G233" i="8"/>
  <c r="J233" i="8"/>
  <c r="D233" i="8"/>
  <c r="I233" i="8"/>
  <c r="H234" i="10"/>
  <c r="K234" i="10"/>
  <c r="A235" i="10"/>
  <c r="B234" i="10"/>
  <c r="E234" i="10"/>
  <c r="T233" i="12"/>
  <c r="I233" i="12"/>
  <c r="S233" i="12"/>
  <c r="G233" i="12"/>
  <c r="C233" i="12"/>
  <c r="J233" i="12"/>
  <c r="F233" i="12"/>
  <c r="L233" i="12"/>
  <c r="M233" i="12"/>
  <c r="O233" i="12"/>
  <c r="D233" i="12"/>
  <c r="P233" i="12"/>
  <c r="R233" i="12"/>
  <c r="F233" i="5"/>
  <c r="G233" i="5"/>
  <c r="H233" i="5"/>
  <c r="A235" i="5"/>
  <c r="B234" i="5"/>
  <c r="E234" i="5"/>
  <c r="D232" i="9"/>
  <c r="C232" i="9"/>
  <c r="C233" i="5"/>
  <c r="D233" i="5"/>
  <c r="I233" i="10"/>
  <c r="J233" i="10"/>
  <c r="G233" i="10"/>
  <c r="N233" i="10"/>
  <c r="C233" i="10"/>
  <c r="L233" i="10"/>
  <c r="M233" i="10"/>
  <c r="D233" i="10"/>
  <c r="F233" i="10"/>
  <c r="B233" i="9"/>
  <c r="E233" i="9"/>
  <c r="A234" i="9"/>
  <c r="F232" i="9"/>
  <c r="G232" i="9"/>
  <c r="H232" i="9"/>
  <c r="CY685" i="24" l="1"/>
  <c r="CU685" i="24"/>
  <c r="CX685" i="24"/>
  <c r="CT685" i="24"/>
  <c r="CW685" i="24"/>
  <c r="CS686" i="24"/>
  <c r="CR687" i="24"/>
  <c r="CV687" i="24" s="1"/>
  <c r="CE751" i="24"/>
  <c r="CF751" i="24"/>
  <c r="CD751" i="24"/>
  <c r="CA751" i="24"/>
  <c r="CB751" i="24"/>
  <c r="BZ752" i="24"/>
  <c r="CC752" i="24"/>
  <c r="BY753" i="24"/>
  <c r="B494" i="26"/>
  <c r="A495" i="26"/>
  <c r="E494" i="26"/>
  <c r="C493" i="26"/>
  <c r="D493" i="26"/>
  <c r="H493" i="26"/>
  <c r="G493" i="26"/>
  <c r="F493" i="26"/>
  <c r="J374" i="25"/>
  <c r="F374" i="25"/>
  <c r="C374" i="25"/>
  <c r="K374" i="25"/>
  <c r="D374" i="25"/>
  <c r="I374" i="25"/>
  <c r="G374" i="25"/>
  <c r="B375" i="25"/>
  <c r="E375" i="25"/>
  <c r="H375" i="25"/>
  <c r="A376" i="25"/>
  <c r="H376" i="14"/>
  <c r="Q376" i="14"/>
  <c r="K376" i="14"/>
  <c r="N376" i="14"/>
  <c r="E376" i="14"/>
  <c r="B376" i="14"/>
  <c r="A377" i="14"/>
  <c r="T375" i="14"/>
  <c r="S375" i="14"/>
  <c r="M375" i="14"/>
  <c r="C375" i="14"/>
  <c r="I375" i="14"/>
  <c r="O375" i="14"/>
  <c r="R375" i="14"/>
  <c r="G375" i="14"/>
  <c r="J375" i="14"/>
  <c r="P375" i="14"/>
  <c r="L375" i="14"/>
  <c r="F375" i="14"/>
  <c r="D375" i="14"/>
  <c r="E436" i="34"/>
  <c r="A437" i="34"/>
  <c r="B436" i="34"/>
  <c r="D435" i="34"/>
  <c r="G435" i="34"/>
  <c r="F435" i="34"/>
  <c r="C435" i="34"/>
  <c r="B105" i="19"/>
  <c r="E105" i="19"/>
  <c r="A106" i="19"/>
  <c r="C104" i="19"/>
  <c r="D104" i="19"/>
  <c r="F104" i="19"/>
  <c r="G104" i="19"/>
  <c r="A373" i="3"/>
  <c r="E372" i="3"/>
  <c r="B372" i="3"/>
  <c r="D371" i="3"/>
  <c r="C371" i="3"/>
  <c r="H371" i="3"/>
  <c r="G371" i="3"/>
  <c r="F371" i="3"/>
  <c r="D365" i="2"/>
  <c r="J365" i="2"/>
  <c r="C365" i="2"/>
  <c r="G365" i="2"/>
  <c r="K365" i="2"/>
  <c r="I365" i="2"/>
  <c r="F365" i="2"/>
  <c r="A367" i="2"/>
  <c r="B366" i="2"/>
  <c r="E366" i="2"/>
  <c r="H366" i="2"/>
  <c r="C233" i="9"/>
  <c r="D233" i="9"/>
  <c r="M234" i="10"/>
  <c r="C234" i="10"/>
  <c r="F234" i="10"/>
  <c r="L234" i="10"/>
  <c r="N234" i="10"/>
  <c r="I234" i="10"/>
  <c r="D234" i="10"/>
  <c r="J234" i="10"/>
  <c r="G234" i="10"/>
  <c r="A235" i="9"/>
  <c r="B234" i="9"/>
  <c r="E234" i="9"/>
  <c r="G234" i="5"/>
  <c r="F234" i="5"/>
  <c r="H234" i="5"/>
  <c r="C234" i="5"/>
  <c r="D234" i="5"/>
  <c r="M234" i="8"/>
  <c r="L234" i="8"/>
  <c r="I234" i="8"/>
  <c r="N234" i="8"/>
  <c r="C234" i="8"/>
  <c r="D234" i="8"/>
  <c r="J234" i="8"/>
  <c r="F234" i="8"/>
  <c r="G234" i="8"/>
  <c r="H233" i="9"/>
  <c r="F233" i="9"/>
  <c r="G233" i="9"/>
  <c r="E235" i="5"/>
  <c r="A236" i="5"/>
  <c r="B235" i="5"/>
  <c r="B235" i="10"/>
  <c r="E235" i="10"/>
  <c r="H235" i="10"/>
  <c r="K235" i="10"/>
  <c r="A236" i="10"/>
  <c r="A236" i="8"/>
  <c r="B235" i="8"/>
  <c r="E235" i="8"/>
  <c r="H235" i="8"/>
  <c r="K235" i="8"/>
  <c r="B235" i="12"/>
  <c r="A236" i="12"/>
  <c r="K235" i="12"/>
  <c r="H235" i="12"/>
  <c r="N235" i="12"/>
  <c r="Q235" i="12"/>
  <c r="E235" i="12"/>
  <c r="T234" i="12"/>
  <c r="S234" i="12"/>
  <c r="P234" i="12"/>
  <c r="M234" i="12"/>
  <c r="O234" i="12"/>
  <c r="R234" i="12"/>
  <c r="C234" i="12"/>
  <c r="F234" i="12"/>
  <c r="L234" i="12"/>
  <c r="J234" i="12"/>
  <c r="I234" i="12"/>
  <c r="G234" i="12"/>
  <c r="D234" i="12"/>
  <c r="CR688" i="24" l="1"/>
  <c r="CV688" i="24" s="1"/>
  <c r="CS687" i="24"/>
  <c r="CT686" i="24"/>
  <c r="CU686" i="24"/>
  <c r="CW686" i="24"/>
  <c r="CY686" i="24"/>
  <c r="CX686" i="24"/>
  <c r="CC753" i="24"/>
  <c r="BY754" i="24"/>
  <c r="BZ753" i="24"/>
  <c r="CB752" i="24"/>
  <c r="CA752" i="24"/>
  <c r="CE752" i="24"/>
  <c r="CD752" i="24"/>
  <c r="CF752" i="24"/>
  <c r="G375" i="25"/>
  <c r="C375" i="25"/>
  <c r="D375" i="25"/>
  <c r="F375" i="25"/>
  <c r="K375" i="25"/>
  <c r="I375" i="25"/>
  <c r="J375" i="25"/>
  <c r="A377" i="25"/>
  <c r="B376" i="25"/>
  <c r="E376" i="25"/>
  <c r="H376" i="25"/>
  <c r="A496" i="26"/>
  <c r="B495" i="26"/>
  <c r="E495" i="26"/>
  <c r="G494" i="26"/>
  <c r="C494" i="26"/>
  <c r="D494" i="26"/>
  <c r="F494" i="26"/>
  <c r="H494" i="26"/>
  <c r="E377" i="14"/>
  <c r="B377" i="14"/>
  <c r="H377" i="14"/>
  <c r="A378" i="14"/>
  <c r="N377" i="14"/>
  <c r="Q377" i="14"/>
  <c r="K377" i="14"/>
  <c r="T376" i="14"/>
  <c r="F376" i="14"/>
  <c r="C376" i="14"/>
  <c r="D376" i="14"/>
  <c r="J376" i="14"/>
  <c r="S376" i="14"/>
  <c r="O376" i="14"/>
  <c r="P376" i="14"/>
  <c r="R376" i="14"/>
  <c r="L376" i="14"/>
  <c r="M376" i="14"/>
  <c r="G376" i="14"/>
  <c r="I376" i="14"/>
  <c r="G436" i="34"/>
  <c r="F436" i="34"/>
  <c r="D436" i="34"/>
  <c r="C436" i="34"/>
  <c r="A438" i="34"/>
  <c r="E437" i="34"/>
  <c r="B437" i="34"/>
  <c r="E106" i="19"/>
  <c r="A107" i="19"/>
  <c r="B106" i="19"/>
  <c r="F105" i="19"/>
  <c r="G105" i="19"/>
  <c r="C105" i="19"/>
  <c r="D105" i="19"/>
  <c r="H372" i="3"/>
  <c r="D372" i="3"/>
  <c r="C372" i="3"/>
  <c r="G372" i="3"/>
  <c r="F372" i="3"/>
  <c r="B373" i="3"/>
  <c r="A374" i="3"/>
  <c r="E373" i="3"/>
  <c r="F366" i="2"/>
  <c r="D366" i="2"/>
  <c r="C366" i="2"/>
  <c r="K366" i="2"/>
  <c r="I366" i="2"/>
  <c r="J366" i="2"/>
  <c r="G366" i="2"/>
  <c r="B367" i="2"/>
  <c r="A368" i="2"/>
  <c r="H367" i="2"/>
  <c r="E367" i="2"/>
  <c r="G235" i="5"/>
  <c r="F235" i="5"/>
  <c r="H235" i="5"/>
  <c r="D234" i="9"/>
  <c r="C234" i="9"/>
  <c r="H234" i="9"/>
  <c r="G234" i="9"/>
  <c r="F234" i="9"/>
  <c r="K236" i="12"/>
  <c r="A237" i="12"/>
  <c r="H236" i="12"/>
  <c r="N236" i="12"/>
  <c r="Q236" i="12"/>
  <c r="B236" i="12"/>
  <c r="E236" i="12"/>
  <c r="G235" i="8"/>
  <c r="C235" i="8"/>
  <c r="D235" i="8"/>
  <c r="F235" i="8"/>
  <c r="M235" i="8"/>
  <c r="N235" i="8"/>
  <c r="I235" i="8"/>
  <c r="L235" i="8"/>
  <c r="J235" i="8"/>
  <c r="K236" i="8"/>
  <c r="E236" i="8"/>
  <c r="A237" i="8"/>
  <c r="H236" i="8"/>
  <c r="B236" i="8"/>
  <c r="K236" i="10"/>
  <c r="E236" i="10"/>
  <c r="H236" i="10"/>
  <c r="A237" i="10"/>
  <c r="B236" i="10"/>
  <c r="D235" i="5"/>
  <c r="C235" i="5"/>
  <c r="T235" i="12"/>
  <c r="M235" i="12"/>
  <c r="J235" i="12"/>
  <c r="O235" i="12"/>
  <c r="P235" i="12"/>
  <c r="I235" i="12"/>
  <c r="F235" i="12"/>
  <c r="L235" i="12"/>
  <c r="R235" i="12"/>
  <c r="S235" i="12"/>
  <c r="G235" i="12"/>
  <c r="C235" i="12"/>
  <c r="D235" i="12"/>
  <c r="E235" i="9"/>
  <c r="A236" i="9"/>
  <c r="B235" i="9"/>
  <c r="D235" i="10"/>
  <c r="F235" i="10"/>
  <c r="M235" i="10"/>
  <c r="N235" i="10"/>
  <c r="C235" i="10"/>
  <c r="G235" i="10"/>
  <c r="I235" i="10"/>
  <c r="J235" i="10"/>
  <c r="L235" i="10"/>
  <c r="A237" i="5"/>
  <c r="B236" i="5"/>
  <c r="E236" i="5"/>
  <c r="CW687" i="24" l="1"/>
  <c r="CX687" i="24"/>
  <c r="CY687" i="24"/>
  <c r="CT687" i="24"/>
  <c r="CU687" i="24"/>
  <c r="CR689" i="24"/>
  <c r="CV689" i="24" s="1"/>
  <c r="CS688" i="24"/>
  <c r="CA753" i="24"/>
  <c r="CB753" i="24"/>
  <c r="CE753" i="24"/>
  <c r="CD753" i="24"/>
  <c r="CF753" i="24"/>
  <c r="CC754" i="24"/>
  <c r="BZ754" i="24"/>
  <c r="BY755" i="24"/>
  <c r="C495" i="26"/>
  <c r="D495" i="26"/>
  <c r="F495" i="26"/>
  <c r="G495" i="26"/>
  <c r="H495" i="26"/>
  <c r="B496" i="26"/>
  <c r="E496" i="26"/>
  <c r="A497" i="26"/>
  <c r="F376" i="25"/>
  <c r="K376" i="25"/>
  <c r="G376" i="25"/>
  <c r="C376" i="25"/>
  <c r="D376" i="25"/>
  <c r="I376" i="25"/>
  <c r="J376" i="25"/>
  <c r="A378" i="25"/>
  <c r="B377" i="25"/>
  <c r="H377" i="25"/>
  <c r="E377" i="25"/>
  <c r="A379" i="14"/>
  <c r="B378" i="14"/>
  <c r="Q378" i="14"/>
  <c r="E378" i="14"/>
  <c r="H378" i="14"/>
  <c r="N378" i="14"/>
  <c r="K378" i="14"/>
  <c r="T377" i="14"/>
  <c r="S377" i="14"/>
  <c r="D377" i="14"/>
  <c r="P377" i="14"/>
  <c r="C377" i="14"/>
  <c r="M377" i="14"/>
  <c r="J377" i="14"/>
  <c r="R377" i="14"/>
  <c r="L377" i="14"/>
  <c r="G377" i="14"/>
  <c r="I377" i="14"/>
  <c r="O377" i="14"/>
  <c r="F377" i="14"/>
  <c r="G437" i="34"/>
  <c r="D437" i="34"/>
  <c r="F437" i="34"/>
  <c r="C437" i="34"/>
  <c r="A439" i="34"/>
  <c r="E438" i="34"/>
  <c r="B438" i="34"/>
  <c r="D106" i="19"/>
  <c r="F106" i="19"/>
  <c r="G106" i="19"/>
  <c r="C106" i="19"/>
  <c r="B107" i="19"/>
  <c r="E107" i="19"/>
  <c r="A108" i="19"/>
  <c r="E374" i="3"/>
  <c r="A375" i="3"/>
  <c r="B374" i="3"/>
  <c r="G373" i="3"/>
  <c r="F373" i="3"/>
  <c r="C373" i="3"/>
  <c r="D373" i="3"/>
  <c r="H373" i="3"/>
  <c r="H368" i="2"/>
  <c r="E368" i="2"/>
  <c r="B368" i="2"/>
  <c r="A369" i="2"/>
  <c r="J367" i="2"/>
  <c r="F367" i="2"/>
  <c r="I367" i="2"/>
  <c r="C367" i="2"/>
  <c r="D367" i="2"/>
  <c r="G367" i="2"/>
  <c r="K367" i="2"/>
  <c r="F236" i="5"/>
  <c r="G236" i="5"/>
  <c r="H236" i="5"/>
  <c r="A238" i="5"/>
  <c r="E237" i="5"/>
  <c r="B237" i="5"/>
  <c r="K237" i="8"/>
  <c r="A238" i="8"/>
  <c r="B237" i="8"/>
  <c r="H237" i="8"/>
  <c r="E237" i="8"/>
  <c r="F235" i="9"/>
  <c r="G235" i="9"/>
  <c r="H235" i="9"/>
  <c r="T236" i="12"/>
  <c r="D236" i="12"/>
  <c r="O236" i="12"/>
  <c r="L236" i="12"/>
  <c r="S236" i="12"/>
  <c r="P236" i="12"/>
  <c r="C236" i="12"/>
  <c r="F236" i="12"/>
  <c r="R236" i="12"/>
  <c r="J236" i="12"/>
  <c r="M236" i="12"/>
  <c r="G236" i="12"/>
  <c r="I236" i="12"/>
  <c r="C236" i="8"/>
  <c r="F236" i="8"/>
  <c r="N236" i="8"/>
  <c r="G236" i="8"/>
  <c r="M236" i="8"/>
  <c r="L236" i="8"/>
  <c r="I236" i="8"/>
  <c r="D236" i="8"/>
  <c r="J236" i="8"/>
  <c r="H237" i="12"/>
  <c r="Q237" i="12"/>
  <c r="N237" i="12"/>
  <c r="E237" i="12"/>
  <c r="K237" i="12"/>
  <c r="B237" i="12"/>
  <c r="A238" i="12"/>
  <c r="D236" i="5"/>
  <c r="C236" i="5"/>
  <c r="D235" i="9"/>
  <c r="C235" i="9"/>
  <c r="E236" i="9"/>
  <c r="A237" i="9"/>
  <c r="B236" i="9"/>
  <c r="N236" i="10"/>
  <c r="L236" i="10"/>
  <c r="D236" i="10"/>
  <c r="I236" i="10"/>
  <c r="J236" i="10"/>
  <c r="F236" i="10"/>
  <c r="M236" i="10"/>
  <c r="C236" i="10"/>
  <c r="G236" i="10"/>
  <c r="K237" i="10"/>
  <c r="B237" i="10"/>
  <c r="A238" i="10"/>
  <c r="H237" i="10"/>
  <c r="E237" i="10"/>
  <c r="CW688" i="24" l="1"/>
  <c r="CX688" i="24"/>
  <c r="CY688" i="24"/>
  <c r="CT688" i="24"/>
  <c r="CU688" i="24"/>
  <c r="CS689" i="24"/>
  <c r="CR690" i="24"/>
  <c r="CV690" i="24" s="1"/>
  <c r="CC755" i="24"/>
  <c r="BY756" i="24"/>
  <c r="BZ755" i="24"/>
  <c r="CE754" i="24"/>
  <c r="CA754" i="24"/>
  <c r="CB754" i="24"/>
  <c r="CD754" i="24"/>
  <c r="CF754" i="24"/>
  <c r="K377" i="25"/>
  <c r="C377" i="25"/>
  <c r="F377" i="25"/>
  <c r="I377" i="25"/>
  <c r="J377" i="25"/>
  <c r="D377" i="25"/>
  <c r="G377" i="25"/>
  <c r="B378" i="25"/>
  <c r="E378" i="25"/>
  <c r="A379" i="25"/>
  <c r="H378" i="25"/>
  <c r="E497" i="26"/>
  <c r="B497" i="26"/>
  <c r="A498" i="26"/>
  <c r="D496" i="26"/>
  <c r="C496" i="26"/>
  <c r="F496" i="26"/>
  <c r="G496" i="26"/>
  <c r="H496" i="26"/>
  <c r="T378" i="14"/>
  <c r="R378" i="14"/>
  <c r="S378" i="14"/>
  <c r="O378" i="14"/>
  <c r="P378" i="14"/>
  <c r="J378" i="14"/>
  <c r="D378" i="14"/>
  <c r="L378" i="14"/>
  <c r="I378" i="14"/>
  <c r="F378" i="14"/>
  <c r="G378" i="14"/>
  <c r="M378" i="14"/>
  <c r="C378" i="14"/>
  <c r="Q379" i="14"/>
  <c r="B379" i="14"/>
  <c r="H379" i="14"/>
  <c r="K379" i="14"/>
  <c r="A380" i="14"/>
  <c r="E379" i="14"/>
  <c r="N379" i="14"/>
  <c r="G438" i="34"/>
  <c r="D438" i="34"/>
  <c r="C438" i="34"/>
  <c r="F438" i="34"/>
  <c r="E439" i="34"/>
  <c r="B439" i="34"/>
  <c r="A440" i="34"/>
  <c r="A109" i="19"/>
  <c r="B108" i="19"/>
  <c r="E108" i="19"/>
  <c r="C107" i="19"/>
  <c r="D107" i="19"/>
  <c r="F107" i="19"/>
  <c r="G107" i="19"/>
  <c r="H374" i="3"/>
  <c r="C374" i="3"/>
  <c r="D374" i="3"/>
  <c r="B375" i="3"/>
  <c r="A376" i="3"/>
  <c r="E375" i="3"/>
  <c r="G374" i="3"/>
  <c r="F374" i="3"/>
  <c r="B369" i="2"/>
  <c r="H369" i="2"/>
  <c r="A370" i="2"/>
  <c r="E369" i="2"/>
  <c r="F368" i="2"/>
  <c r="K368" i="2"/>
  <c r="I368" i="2"/>
  <c r="J368" i="2"/>
  <c r="C368" i="2"/>
  <c r="G368" i="2"/>
  <c r="D368" i="2"/>
  <c r="L237" i="10"/>
  <c r="M237" i="10"/>
  <c r="N237" i="10"/>
  <c r="D237" i="10"/>
  <c r="I237" i="10"/>
  <c r="F237" i="10"/>
  <c r="C237" i="10"/>
  <c r="J237" i="10"/>
  <c r="G237" i="10"/>
  <c r="C236" i="9"/>
  <c r="D236" i="9"/>
  <c r="A238" i="9"/>
  <c r="E237" i="9"/>
  <c r="B237" i="9"/>
  <c r="H236" i="9"/>
  <c r="G236" i="9"/>
  <c r="F236" i="9"/>
  <c r="H238" i="12"/>
  <c r="K238" i="12"/>
  <c r="A239" i="12"/>
  <c r="B238" i="12"/>
  <c r="N238" i="12"/>
  <c r="Q238" i="12"/>
  <c r="E238" i="12"/>
  <c r="T237" i="12"/>
  <c r="R237" i="12"/>
  <c r="J237" i="12"/>
  <c r="D237" i="12"/>
  <c r="C237" i="12"/>
  <c r="I237" i="12"/>
  <c r="O237" i="12"/>
  <c r="P237" i="12"/>
  <c r="F237" i="12"/>
  <c r="G237" i="12"/>
  <c r="L237" i="12"/>
  <c r="M237" i="12"/>
  <c r="S237" i="12"/>
  <c r="I237" i="8"/>
  <c r="J237" i="8"/>
  <c r="C237" i="8"/>
  <c r="D237" i="8"/>
  <c r="N237" i="8"/>
  <c r="F237" i="8"/>
  <c r="G237" i="8"/>
  <c r="L237" i="8"/>
  <c r="M237" i="8"/>
  <c r="B238" i="8"/>
  <c r="E238" i="8"/>
  <c r="H238" i="8"/>
  <c r="K238" i="8"/>
  <c r="A239" i="8"/>
  <c r="F237" i="5"/>
  <c r="G237" i="5"/>
  <c r="H237" i="5"/>
  <c r="E238" i="5"/>
  <c r="B238" i="5"/>
  <c r="A239" i="5"/>
  <c r="B238" i="10"/>
  <c r="E238" i="10"/>
  <c r="K238" i="10"/>
  <c r="H238" i="10"/>
  <c r="A239" i="10"/>
  <c r="C237" i="5"/>
  <c r="D237" i="5"/>
  <c r="CS690" i="24" l="1"/>
  <c r="CR691" i="24"/>
  <c r="CV691" i="24" s="1"/>
  <c r="CT689" i="24"/>
  <c r="CU689" i="24"/>
  <c r="CY689" i="24"/>
  <c r="CW689" i="24"/>
  <c r="CX689" i="24"/>
  <c r="CB755" i="24"/>
  <c r="CD755" i="24"/>
  <c r="CF755" i="24"/>
  <c r="CA755" i="24"/>
  <c r="CE755" i="24"/>
  <c r="BZ756" i="24"/>
  <c r="BY757" i="24"/>
  <c r="CC756" i="24"/>
  <c r="E498" i="26"/>
  <c r="A499" i="26"/>
  <c r="B498" i="26"/>
  <c r="D497" i="26"/>
  <c r="F497" i="26"/>
  <c r="G497" i="26"/>
  <c r="H497" i="26"/>
  <c r="C497" i="26"/>
  <c r="H379" i="25"/>
  <c r="B379" i="25"/>
  <c r="E379" i="25"/>
  <c r="A380" i="25"/>
  <c r="C378" i="25"/>
  <c r="F378" i="25"/>
  <c r="I378" i="25"/>
  <c r="G378" i="25"/>
  <c r="K378" i="25"/>
  <c r="D378" i="25"/>
  <c r="J378" i="25"/>
  <c r="T379" i="14"/>
  <c r="L379" i="14"/>
  <c r="M379" i="14"/>
  <c r="R379" i="14"/>
  <c r="G379" i="14"/>
  <c r="F379" i="14"/>
  <c r="S379" i="14"/>
  <c r="I379" i="14"/>
  <c r="D379" i="14"/>
  <c r="C379" i="14"/>
  <c r="P379" i="14"/>
  <c r="O379" i="14"/>
  <c r="J379" i="14"/>
  <c r="B380" i="14"/>
  <c r="E380" i="14"/>
  <c r="K380" i="14"/>
  <c r="H380" i="14"/>
  <c r="N380" i="14"/>
  <c r="A381" i="14"/>
  <c r="Q380" i="14"/>
  <c r="A441" i="34"/>
  <c r="E440" i="34"/>
  <c r="B440" i="34"/>
  <c r="G439" i="34"/>
  <c r="F439" i="34"/>
  <c r="C439" i="34"/>
  <c r="D439" i="34"/>
  <c r="F108" i="19"/>
  <c r="G108" i="19"/>
  <c r="C108" i="19"/>
  <c r="D108" i="19"/>
  <c r="A110" i="19"/>
  <c r="E109" i="19"/>
  <c r="B109" i="19"/>
  <c r="G375" i="3"/>
  <c r="F375" i="3"/>
  <c r="E376" i="3"/>
  <c r="B376" i="3"/>
  <c r="A377" i="3"/>
  <c r="D375" i="3"/>
  <c r="C375" i="3"/>
  <c r="H375" i="3"/>
  <c r="H370" i="2"/>
  <c r="E370" i="2"/>
  <c r="A371" i="2"/>
  <c r="B370" i="2"/>
  <c r="F369" i="2"/>
  <c r="G369" i="2"/>
  <c r="C369" i="2"/>
  <c r="K369" i="2"/>
  <c r="J369" i="2"/>
  <c r="I369" i="2"/>
  <c r="D369" i="2"/>
  <c r="G238" i="5"/>
  <c r="F238" i="5"/>
  <c r="H238" i="5"/>
  <c r="C237" i="9"/>
  <c r="D237" i="9"/>
  <c r="A240" i="5"/>
  <c r="E239" i="5"/>
  <c r="B239" i="5"/>
  <c r="K239" i="10"/>
  <c r="H239" i="10"/>
  <c r="A240" i="10"/>
  <c r="E239" i="10"/>
  <c r="B239" i="10"/>
  <c r="J238" i="10"/>
  <c r="C238" i="10"/>
  <c r="N238" i="10"/>
  <c r="F238" i="10"/>
  <c r="D238" i="10"/>
  <c r="G238" i="10"/>
  <c r="I238" i="10"/>
  <c r="L238" i="10"/>
  <c r="M238" i="10"/>
  <c r="D238" i="5"/>
  <c r="C238" i="5"/>
  <c r="T238" i="12"/>
  <c r="G238" i="12"/>
  <c r="R238" i="12"/>
  <c r="O238" i="12"/>
  <c r="M238" i="12"/>
  <c r="I238" i="12"/>
  <c r="J238" i="12"/>
  <c r="L238" i="12"/>
  <c r="P238" i="12"/>
  <c r="S238" i="12"/>
  <c r="C238" i="12"/>
  <c r="D238" i="12"/>
  <c r="F238" i="12"/>
  <c r="A240" i="12"/>
  <c r="E239" i="12"/>
  <c r="K239" i="12"/>
  <c r="B239" i="12"/>
  <c r="H239" i="12"/>
  <c r="N239" i="12"/>
  <c r="Q239" i="12"/>
  <c r="A240" i="8"/>
  <c r="K239" i="8"/>
  <c r="E239" i="8"/>
  <c r="H239" i="8"/>
  <c r="B239" i="8"/>
  <c r="F237" i="9"/>
  <c r="H237" i="9"/>
  <c r="G237" i="9"/>
  <c r="F238" i="8"/>
  <c r="G238" i="8"/>
  <c r="J238" i="8"/>
  <c r="C238" i="8"/>
  <c r="D238" i="8"/>
  <c r="I238" i="8"/>
  <c r="M238" i="8"/>
  <c r="L238" i="8"/>
  <c r="N238" i="8"/>
  <c r="E238" i="9"/>
  <c r="B238" i="9"/>
  <c r="A239" i="9"/>
  <c r="CR692" i="24" l="1"/>
  <c r="CV692" i="24" s="1"/>
  <c r="CS691" i="24"/>
  <c r="CU690" i="24"/>
  <c r="CW690" i="24"/>
  <c r="CX690" i="24"/>
  <c r="CT690" i="24"/>
  <c r="CY690" i="24"/>
  <c r="CC757" i="24"/>
  <c r="BZ757" i="24"/>
  <c r="BY758" i="24"/>
  <c r="CA756" i="24"/>
  <c r="CB756" i="24"/>
  <c r="CD756" i="24"/>
  <c r="CE756" i="24"/>
  <c r="CF756" i="24"/>
  <c r="B380" i="25"/>
  <c r="A381" i="25"/>
  <c r="H380" i="25"/>
  <c r="E380" i="25"/>
  <c r="J379" i="25"/>
  <c r="G379" i="25"/>
  <c r="I379" i="25"/>
  <c r="F379" i="25"/>
  <c r="C379" i="25"/>
  <c r="D379" i="25"/>
  <c r="K379" i="25"/>
  <c r="C498" i="26"/>
  <c r="D498" i="26"/>
  <c r="F498" i="26"/>
  <c r="G498" i="26"/>
  <c r="H498" i="26"/>
  <c r="A500" i="26"/>
  <c r="B499" i="26"/>
  <c r="E499" i="26"/>
  <c r="H381" i="14"/>
  <c r="Q381" i="14"/>
  <c r="K381" i="14"/>
  <c r="E381" i="14"/>
  <c r="B381" i="14"/>
  <c r="N381" i="14"/>
  <c r="A382" i="14"/>
  <c r="T380" i="14"/>
  <c r="I380" i="14"/>
  <c r="C380" i="14"/>
  <c r="F380" i="14"/>
  <c r="M380" i="14"/>
  <c r="S380" i="14"/>
  <c r="O380" i="14"/>
  <c r="R380" i="14"/>
  <c r="L380" i="14"/>
  <c r="G380" i="14"/>
  <c r="D380" i="14"/>
  <c r="J380" i="14"/>
  <c r="P380" i="14"/>
  <c r="G440" i="34"/>
  <c r="D440" i="34"/>
  <c r="F440" i="34"/>
  <c r="C440" i="34"/>
  <c r="E441" i="34"/>
  <c r="B441" i="34"/>
  <c r="A442" i="34"/>
  <c r="F109" i="19"/>
  <c r="G109" i="19"/>
  <c r="C109" i="19"/>
  <c r="D109" i="19"/>
  <c r="A111" i="19"/>
  <c r="B110" i="19"/>
  <c r="E110" i="19"/>
  <c r="A378" i="3"/>
  <c r="B377" i="3"/>
  <c r="E377" i="3"/>
  <c r="D376" i="3"/>
  <c r="C376" i="3"/>
  <c r="H376" i="3"/>
  <c r="F376" i="3"/>
  <c r="G376" i="3"/>
  <c r="G370" i="2"/>
  <c r="C370" i="2"/>
  <c r="K370" i="2"/>
  <c r="D370" i="2"/>
  <c r="J370" i="2"/>
  <c r="I370" i="2"/>
  <c r="F370" i="2"/>
  <c r="H371" i="2"/>
  <c r="A372" i="2"/>
  <c r="E371" i="2"/>
  <c r="B371" i="2"/>
  <c r="C238" i="9"/>
  <c r="D238" i="9"/>
  <c r="E239" i="9"/>
  <c r="A240" i="9"/>
  <c r="B239" i="9"/>
  <c r="H238" i="9"/>
  <c r="G238" i="9"/>
  <c r="F238" i="9"/>
  <c r="M239" i="8"/>
  <c r="N239" i="8"/>
  <c r="L239" i="8"/>
  <c r="D239" i="8"/>
  <c r="C239" i="8"/>
  <c r="F239" i="8"/>
  <c r="I239" i="8"/>
  <c r="G239" i="8"/>
  <c r="J239" i="8"/>
  <c r="D239" i="10"/>
  <c r="L239" i="10"/>
  <c r="I239" i="10"/>
  <c r="G239" i="10"/>
  <c r="J239" i="10"/>
  <c r="N239" i="10"/>
  <c r="M239" i="10"/>
  <c r="F239" i="10"/>
  <c r="C239" i="10"/>
  <c r="B240" i="10"/>
  <c r="K240" i="10"/>
  <c r="A241" i="10"/>
  <c r="H240" i="10"/>
  <c r="E240" i="10"/>
  <c r="C239" i="5"/>
  <c r="D239" i="5"/>
  <c r="F239" i="5"/>
  <c r="H239" i="5"/>
  <c r="G239" i="5"/>
  <c r="B240" i="5"/>
  <c r="A241" i="5"/>
  <c r="E240" i="5"/>
  <c r="H240" i="12"/>
  <c r="Q240" i="12"/>
  <c r="B240" i="12"/>
  <c r="K240" i="12"/>
  <c r="N240" i="12"/>
  <c r="E240" i="12"/>
  <c r="A241" i="12"/>
  <c r="K240" i="8"/>
  <c r="H240" i="8"/>
  <c r="A241" i="8"/>
  <c r="E240" i="8"/>
  <c r="B240" i="8"/>
  <c r="T239" i="12"/>
  <c r="C239" i="12"/>
  <c r="O239" i="12"/>
  <c r="S239" i="12"/>
  <c r="F239" i="12"/>
  <c r="L239" i="12"/>
  <c r="M239" i="12"/>
  <c r="P239" i="12"/>
  <c r="R239" i="12"/>
  <c r="J239" i="12"/>
  <c r="D239" i="12"/>
  <c r="G239" i="12"/>
  <c r="I239" i="12"/>
  <c r="CW691" i="24" l="1"/>
  <c r="CX691" i="24"/>
  <c r="CY691" i="24"/>
  <c r="CT691" i="24"/>
  <c r="CU691" i="24"/>
  <c r="CR693" i="24"/>
  <c r="CV693" i="24" s="1"/>
  <c r="CS692" i="24"/>
  <c r="CC758" i="24"/>
  <c r="BY759" i="24"/>
  <c r="BZ758" i="24"/>
  <c r="CD757" i="24"/>
  <c r="CE757" i="24"/>
  <c r="CF757" i="24"/>
  <c r="CA757" i="24"/>
  <c r="CB757" i="24"/>
  <c r="F499" i="26"/>
  <c r="C499" i="26"/>
  <c r="D499" i="26"/>
  <c r="G499" i="26"/>
  <c r="H499" i="26"/>
  <c r="B500" i="26"/>
  <c r="A501" i="26"/>
  <c r="E500" i="26"/>
  <c r="B381" i="25"/>
  <c r="E381" i="25"/>
  <c r="H381" i="25"/>
  <c r="A382" i="25"/>
  <c r="J380" i="25"/>
  <c r="D380" i="25"/>
  <c r="C380" i="25"/>
  <c r="F380" i="25"/>
  <c r="G380" i="25"/>
  <c r="I380" i="25"/>
  <c r="K380" i="25"/>
  <c r="K382" i="14"/>
  <c r="N382" i="14"/>
  <c r="H382" i="14"/>
  <c r="A383" i="14"/>
  <c r="B382" i="14"/>
  <c r="Q382" i="14"/>
  <c r="E382" i="14"/>
  <c r="T381" i="14"/>
  <c r="C381" i="14"/>
  <c r="D381" i="14"/>
  <c r="P381" i="14"/>
  <c r="O381" i="14"/>
  <c r="F381" i="14"/>
  <c r="J381" i="14"/>
  <c r="S381" i="14"/>
  <c r="G381" i="14"/>
  <c r="M381" i="14"/>
  <c r="L381" i="14"/>
  <c r="I381" i="14"/>
  <c r="R381" i="14"/>
  <c r="E442" i="34"/>
  <c r="B442" i="34"/>
  <c r="A443" i="34"/>
  <c r="G441" i="34"/>
  <c r="F441" i="34"/>
  <c r="D441" i="34"/>
  <c r="C441" i="34"/>
  <c r="C110" i="19"/>
  <c r="D110" i="19"/>
  <c r="F110" i="19"/>
  <c r="G110" i="19"/>
  <c r="E111" i="19"/>
  <c r="A112" i="19"/>
  <c r="B111" i="19"/>
  <c r="F377" i="3"/>
  <c r="G377" i="3"/>
  <c r="D377" i="3"/>
  <c r="H377" i="3"/>
  <c r="C377" i="3"/>
  <c r="B378" i="3"/>
  <c r="A379" i="3"/>
  <c r="E378" i="3"/>
  <c r="A373" i="2"/>
  <c r="H372" i="2"/>
  <c r="E372" i="2"/>
  <c r="B372" i="2"/>
  <c r="F371" i="2"/>
  <c r="K371" i="2"/>
  <c r="D371" i="2"/>
  <c r="C371" i="2"/>
  <c r="J371" i="2"/>
  <c r="I371" i="2"/>
  <c r="G371" i="2"/>
  <c r="C240" i="10"/>
  <c r="D240" i="10"/>
  <c r="L240" i="10"/>
  <c r="M240" i="10"/>
  <c r="F240" i="10"/>
  <c r="G240" i="10"/>
  <c r="I240" i="10"/>
  <c r="J240" i="10"/>
  <c r="N240" i="10"/>
  <c r="E241" i="8"/>
  <c r="A242" i="8"/>
  <c r="B241" i="8"/>
  <c r="K241" i="8"/>
  <c r="H241" i="8"/>
  <c r="H241" i="10"/>
  <c r="A242" i="10"/>
  <c r="B241" i="10"/>
  <c r="E241" i="10"/>
  <c r="K241" i="10"/>
  <c r="T240" i="12"/>
  <c r="P240" i="12"/>
  <c r="D240" i="12"/>
  <c r="F240" i="12"/>
  <c r="J240" i="12"/>
  <c r="I240" i="12"/>
  <c r="M240" i="12"/>
  <c r="O240" i="12"/>
  <c r="R240" i="12"/>
  <c r="S240" i="12"/>
  <c r="C240" i="12"/>
  <c r="G240" i="12"/>
  <c r="L240" i="12"/>
  <c r="H241" i="12"/>
  <c r="Q241" i="12"/>
  <c r="K241" i="12"/>
  <c r="A242" i="12"/>
  <c r="E241" i="12"/>
  <c r="N241" i="12"/>
  <c r="B241" i="12"/>
  <c r="D239" i="9"/>
  <c r="C239" i="9"/>
  <c r="N240" i="8"/>
  <c r="M240" i="8"/>
  <c r="L240" i="8"/>
  <c r="G240" i="8"/>
  <c r="I240" i="8"/>
  <c r="J240" i="8"/>
  <c r="F240" i="8"/>
  <c r="C240" i="8"/>
  <c r="D240" i="8"/>
  <c r="A242" i="5"/>
  <c r="E241" i="5"/>
  <c r="B241" i="5"/>
  <c r="C240" i="5"/>
  <c r="D240" i="5"/>
  <c r="B240" i="9"/>
  <c r="E240" i="9"/>
  <c r="A241" i="9"/>
  <c r="H239" i="9"/>
  <c r="G239" i="9"/>
  <c r="F239" i="9"/>
  <c r="H240" i="5"/>
  <c r="G240" i="5"/>
  <c r="F240" i="5"/>
  <c r="CU692" i="24" l="1"/>
  <c r="CY692" i="24"/>
  <c r="CT692" i="24"/>
  <c r="CX692" i="24"/>
  <c r="CW692" i="24"/>
  <c r="CR694" i="24"/>
  <c r="CV694" i="24" s="1"/>
  <c r="CS693" i="24"/>
  <c r="CE758" i="24"/>
  <c r="CA758" i="24"/>
  <c r="CD758" i="24"/>
  <c r="CF758" i="24"/>
  <c r="CB758" i="24"/>
  <c r="BZ759" i="24"/>
  <c r="CC759" i="24"/>
  <c r="BY760" i="24"/>
  <c r="H382" i="25"/>
  <c r="B382" i="25"/>
  <c r="A383" i="25"/>
  <c r="E382" i="25"/>
  <c r="C381" i="25"/>
  <c r="D381" i="25"/>
  <c r="F381" i="25"/>
  <c r="I381" i="25"/>
  <c r="G381" i="25"/>
  <c r="K381" i="25"/>
  <c r="J381" i="25"/>
  <c r="A502" i="26"/>
  <c r="B501" i="26"/>
  <c r="E501" i="26"/>
  <c r="D500" i="26"/>
  <c r="F500" i="26"/>
  <c r="G500" i="26"/>
  <c r="H500" i="26"/>
  <c r="C500" i="26"/>
  <c r="T382" i="14"/>
  <c r="G382" i="14"/>
  <c r="F382" i="14"/>
  <c r="S382" i="14"/>
  <c r="P382" i="14"/>
  <c r="J382" i="14"/>
  <c r="L382" i="14"/>
  <c r="C382" i="14"/>
  <c r="I382" i="14"/>
  <c r="D382" i="14"/>
  <c r="M382" i="14"/>
  <c r="O382" i="14"/>
  <c r="R382" i="14"/>
  <c r="Q383" i="14"/>
  <c r="E383" i="14"/>
  <c r="K383" i="14"/>
  <c r="A384" i="14"/>
  <c r="H383" i="14"/>
  <c r="N383" i="14"/>
  <c r="B383" i="14"/>
  <c r="A444" i="34"/>
  <c r="B443" i="34"/>
  <c r="E443" i="34"/>
  <c r="C442" i="34"/>
  <c r="D442" i="34"/>
  <c r="G442" i="34"/>
  <c r="F442" i="34"/>
  <c r="C111" i="19"/>
  <c r="D111" i="19"/>
  <c r="F111" i="19"/>
  <c r="G111" i="19"/>
  <c r="E112" i="19"/>
  <c r="A113" i="19"/>
  <c r="B112" i="19"/>
  <c r="A380" i="3"/>
  <c r="E379" i="3"/>
  <c r="B379" i="3"/>
  <c r="H378" i="3"/>
  <c r="D378" i="3"/>
  <c r="C378" i="3"/>
  <c r="G378" i="3"/>
  <c r="F378" i="3"/>
  <c r="C372" i="2"/>
  <c r="D372" i="2"/>
  <c r="G372" i="2"/>
  <c r="J372" i="2"/>
  <c r="I372" i="2"/>
  <c r="K372" i="2"/>
  <c r="F372" i="2"/>
  <c r="H373" i="2"/>
  <c r="E373" i="2"/>
  <c r="B373" i="2"/>
  <c r="A374" i="2"/>
  <c r="D240" i="9"/>
  <c r="C240" i="9"/>
  <c r="D241" i="5"/>
  <c r="C241" i="5"/>
  <c r="F241" i="5"/>
  <c r="H241" i="5"/>
  <c r="G241" i="5"/>
  <c r="C241" i="10"/>
  <c r="F241" i="10"/>
  <c r="G241" i="10"/>
  <c r="I241" i="10"/>
  <c r="J241" i="10"/>
  <c r="D241" i="10"/>
  <c r="L241" i="10"/>
  <c r="M241" i="10"/>
  <c r="N241" i="10"/>
  <c r="A242" i="9"/>
  <c r="B241" i="9"/>
  <c r="E241" i="9"/>
  <c r="T241" i="12"/>
  <c r="D241" i="12"/>
  <c r="F241" i="12"/>
  <c r="C241" i="12"/>
  <c r="I241" i="12"/>
  <c r="G241" i="12"/>
  <c r="M241" i="12"/>
  <c r="J241" i="12"/>
  <c r="L241" i="12"/>
  <c r="O241" i="12"/>
  <c r="P241" i="12"/>
  <c r="R241" i="12"/>
  <c r="S241" i="12"/>
  <c r="H240" i="9"/>
  <c r="F240" i="9"/>
  <c r="G240" i="9"/>
  <c r="A243" i="5"/>
  <c r="E242" i="5"/>
  <c r="B242" i="5"/>
  <c r="E242" i="10"/>
  <c r="H242" i="10"/>
  <c r="B242" i="10"/>
  <c r="K242" i="10"/>
  <c r="A243" i="10"/>
  <c r="F241" i="8"/>
  <c r="G241" i="8"/>
  <c r="L241" i="8"/>
  <c r="C241" i="8"/>
  <c r="D241" i="8"/>
  <c r="M241" i="8"/>
  <c r="N241" i="8"/>
  <c r="I241" i="8"/>
  <c r="J241" i="8"/>
  <c r="K242" i="12"/>
  <c r="B242" i="12"/>
  <c r="A243" i="12"/>
  <c r="Q242" i="12"/>
  <c r="H242" i="12"/>
  <c r="N242" i="12"/>
  <c r="E242" i="12"/>
  <c r="E242" i="8"/>
  <c r="H242" i="8"/>
  <c r="A243" i="8"/>
  <c r="K242" i="8"/>
  <c r="B242" i="8"/>
  <c r="CW693" i="24" l="1"/>
  <c r="CX693" i="24"/>
  <c r="CY693" i="24"/>
  <c r="CT693" i="24"/>
  <c r="CU693" i="24"/>
  <c r="CR695" i="24"/>
  <c r="CV695" i="24" s="1"/>
  <c r="CS694" i="24"/>
  <c r="CC760" i="24"/>
  <c r="BZ760" i="24"/>
  <c r="BY761" i="24"/>
  <c r="CA759" i="24"/>
  <c r="CB759" i="24"/>
  <c r="CD759" i="24"/>
  <c r="CE759" i="24"/>
  <c r="CF759" i="24"/>
  <c r="H501" i="26"/>
  <c r="G501" i="26"/>
  <c r="F501" i="26"/>
  <c r="C501" i="26"/>
  <c r="D501" i="26"/>
  <c r="B502" i="26"/>
  <c r="A503" i="26"/>
  <c r="E502" i="26"/>
  <c r="A384" i="25"/>
  <c r="E383" i="25"/>
  <c r="H383" i="25"/>
  <c r="B383" i="25"/>
  <c r="F382" i="25"/>
  <c r="J382" i="25"/>
  <c r="I382" i="25"/>
  <c r="K382" i="25"/>
  <c r="G382" i="25"/>
  <c r="C382" i="25"/>
  <c r="D382" i="25"/>
  <c r="T383" i="14"/>
  <c r="S383" i="14"/>
  <c r="G383" i="14"/>
  <c r="O383" i="14"/>
  <c r="J383" i="14"/>
  <c r="P383" i="14"/>
  <c r="I383" i="14"/>
  <c r="L383" i="14"/>
  <c r="M383" i="14"/>
  <c r="R383" i="14"/>
  <c r="C383" i="14"/>
  <c r="D383" i="14"/>
  <c r="F383" i="14"/>
  <c r="K384" i="14"/>
  <c r="Q384" i="14"/>
  <c r="E384" i="14"/>
  <c r="B384" i="14"/>
  <c r="H384" i="14"/>
  <c r="N384" i="14"/>
  <c r="A385" i="14"/>
  <c r="G443" i="34"/>
  <c r="D443" i="34"/>
  <c r="C443" i="34"/>
  <c r="F443" i="34"/>
  <c r="B444" i="34"/>
  <c r="A445" i="34"/>
  <c r="E444" i="34"/>
  <c r="D112" i="19"/>
  <c r="F112" i="19"/>
  <c r="G112" i="19"/>
  <c r="C112" i="19"/>
  <c r="E113" i="19"/>
  <c r="A114" i="19"/>
  <c r="B113" i="19"/>
  <c r="C379" i="3"/>
  <c r="H379" i="3"/>
  <c r="D379" i="3"/>
  <c r="F379" i="3"/>
  <c r="G379" i="3"/>
  <c r="E380" i="3"/>
  <c r="B380" i="3"/>
  <c r="A381" i="3"/>
  <c r="D373" i="2"/>
  <c r="G373" i="2"/>
  <c r="F373" i="2"/>
  <c r="I373" i="2"/>
  <c r="K373" i="2"/>
  <c r="J373" i="2"/>
  <c r="C373" i="2"/>
  <c r="H374" i="2"/>
  <c r="E374" i="2"/>
  <c r="B374" i="2"/>
  <c r="A375" i="2"/>
  <c r="H243" i="8"/>
  <c r="K243" i="8"/>
  <c r="E243" i="8"/>
  <c r="A244" i="8"/>
  <c r="B243" i="8"/>
  <c r="A243" i="9"/>
  <c r="B242" i="9"/>
  <c r="E242" i="9"/>
  <c r="T242" i="12"/>
  <c r="L242" i="12"/>
  <c r="G242" i="12"/>
  <c r="O242" i="12"/>
  <c r="F242" i="12"/>
  <c r="P242" i="12"/>
  <c r="J242" i="12"/>
  <c r="I242" i="12"/>
  <c r="C242" i="12"/>
  <c r="D242" i="12"/>
  <c r="M242" i="12"/>
  <c r="S242" i="12"/>
  <c r="R242" i="12"/>
  <c r="F241" i="9"/>
  <c r="G241" i="9"/>
  <c r="H241" i="9"/>
  <c r="D242" i="5"/>
  <c r="C242" i="5"/>
  <c r="D241" i="9"/>
  <c r="C241" i="9"/>
  <c r="A244" i="10"/>
  <c r="H243" i="10"/>
  <c r="K243" i="10"/>
  <c r="B243" i="10"/>
  <c r="E243" i="10"/>
  <c r="B243" i="5"/>
  <c r="A244" i="5"/>
  <c r="E243" i="5"/>
  <c r="G242" i="5"/>
  <c r="F242" i="5"/>
  <c r="H242" i="5"/>
  <c r="C242" i="8"/>
  <c r="N242" i="8"/>
  <c r="J242" i="8"/>
  <c r="F242" i="8"/>
  <c r="I242" i="8"/>
  <c r="D242" i="8"/>
  <c r="M242" i="8"/>
  <c r="L242" i="8"/>
  <c r="G242" i="8"/>
  <c r="N243" i="12"/>
  <c r="B243" i="12"/>
  <c r="A244" i="12"/>
  <c r="E243" i="12"/>
  <c r="K243" i="12"/>
  <c r="H243" i="12"/>
  <c r="Q243" i="12"/>
  <c r="M242" i="10"/>
  <c r="F242" i="10"/>
  <c r="L242" i="10"/>
  <c r="J242" i="10"/>
  <c r="C242" i="10"/>
  <c r="D242" i="10"/>
  <c r="G242" i="10"/>
  <c r="I242" i="10"/>
  <c r="N242" i="10"/>
  <c r="CY694" i="24" l="1"/>
  <c r="CU694" i="24"/>
  <c r="CT694" i="24"/>
  <c r="CW694" i="24"/>
  <c r="CX694" i="24"/>
  <c r="CR696" i="24"/>
  <c r="CV696" i="24" s="1"/>
  <c r="CS695" i="24"/>
  <c r="BY762" i="24"/>
  <c r="BZ761" i="24"/>
  <c r="CC761" i="24"/>
  <c r="CD760" i="24"/>
  <c r="CE760" i="24"/>
  <c r="CA760" i="24"/>
  <c r="CB760" i="24"/>
  <c r="CF760" i="24"/>
  <c r="J383" i="25"/>
  <c r="D383" i="25"/>
  <c r="F383" i="25"/>
  <c r="C383" i="25"/>
  <c r="K383" i="25"/>
  <c r="I383" i="25"/>
  <c r="G383" i="25"/>
  <c r="B384" i="25"/>
  <c r="H384" i="25"/>
  <c r="E384" i="25"/>
  <c r="A385" i="25"/>
  <c r="A504" i="26"/>
  <c r="E503" i="26"/>
  <c r="B503" i="26"/>
  <c r="C502" i="26"/>
  <c r="G502" i="26"/>
  <c r="H502" i="26"/>
  <c r="F502" i="26"/>
  <c r="D502" i="26"/>
  <c r="Q385" i="14"/>
  <c r="A386" i="14"/>
  <c r="K385" i="14"/>
  <c r="H385" i="14"/>
  <c r="B385" i="14"/>
  <c r="E385" i="14"/>
  <c r="N385" i="14"/>
  <c r="T384" i="14"/>
  <c r="M384" i="14"/>
  <c r="D384" i="14"/>
  <c r="P384" i="14"/>
  <c r="C384" i="14"/>
  <c r="I384" i="14"/>
  <c r="G384" i="14"/>
  <c r="L384" i="14"/>
  <c r="J384" i="14"/>
  <c r="F384" i="14"/>
  <c r="S384" i="14"/>
  <c r="R384" i="14"/>
  <c r="O384" i="14"/>
  <c r="A446" i="34"/>
  <c r="E445" i="34"/>
  <c r="B445" i="34"/>
  <c r="F444" i="34"/>
  <c r="D444" i="34"/>
  <c r="C444" i="34"/>
  <c r="G444" i="34"/>
  <c r="C113" i="19"/>
  <c r="D113" i="19"/>
  <c r="G113" i="19"/>
  <c r="F113" i="19"/>
  <c r="E114" i="19"/>
  <c r="A115" i="19"/>
  <c r="B114" i="19"/>
  <c r="D380" i="3"/>
  <c r="H380" i="3"/>
  <c r="C380" i="3"/>
  <c r="G380" i="3"/>
  <c r="F380" i="3"/>
  <c r="A382" i="3"/>
  <c r="B381" i="3"/>
  <c r="E381" i="3"/>
  <c r="I374" i="2"/>
  <c r="F374" i="2"/>
  <c r="K374" i="2"/>
  <c r="G374" i="2"/>
  <c r="J374" i="2"/>
  <c r="D374" i="2"/>
  <c r="C374" i="2"/>
  <c r="B375" i="2"/>
  <c r="A376" i="2"/>
  <c r="H375" i="2"/>
  <c r="E375" i="2"/>
  <c r="A245" i="10"/>
  <c r="B244" i="10"/>
  <c r="E244" i="10"/>
  <c r="H244" i="10"/>
  <c r="K244" i="10"/>
  <c r="D242" i="9"/>
  <c r="C242" i="9"/>
  <c r="H242" i="9"/>
  <c r="G242" i="9"/>
  <c r="F242" i="9"/>
  <c r="E243" i="9"/>
  <c r="A244" i="9"/>
  <c r="B243" i="9"/>
  <c r="T243" i="12"/>
  <c r="L243" i="12"/>
  <c r="R243" i="12"/>
  <c r="M243" i="12"/>
  <c r="O243" i="12"/>
  <c r="P243" i="12"/>
  <c r="S243" i="12"/>
  <c r="F243" i="12"/>
  <c r="J243" i="12"/>
  <c r="I243" i="12"/>
  <c r="G243" i="12"/>
  <c r="C243" i="12"/>
  <c r="D243" i="12"/>
  <c r="F243" i="8"/>
  <c r="G243" i="8"/>
  <c r="J243" i="8"/>
  <c r="M243" i="8"/>
  <c r="L243" i="8"/>
  <c r="D243" i="8"/>
  <c r="I243" i="8"/>
  <c r="C243" i="8"/>
  <c r="N243" i="8"/>
  <c r="F243" i="5"/>
  <c r="G243" i="5"/>
  <c r="H243" i="5"/>
  <c r="B244" i="8"/>
  <c r="A245" i="8"/>
  <c r="K244" i="8"/>
  <c r="H244" i="8"/>
  <c r="E244" i="8"/>
  <c r="D243" i="5"/>
  <c r="C243" i="5"/>
  <c r="J243" i="10"/>
  <c r="I243" i="10"/>
  <c r="N243" i="10"/>
  <c r="M243" i="10"/>
  <c r="L243" i="10"/>
  <c r="D243" i="10"/>
  <c r="G243" i="10"/>
  <c r="C243" i="10"/>
  <c r="F243" i="10"/>
  <c r="N244" i="12"/>
  <c r="A245" i="12"/>
  <c r="B244" i="12"/>
  <c r="E244" i="12"/>
  <c r="H244" i="12"/>
  <c r="Q244" i="12"/>
  <c r="K244" i="12"/>
  <c r="B244" i="5"/>
  <c r="E244" i="5"/>
  <c r="A245" i="5"/>
  <c r="CW695" i="24" l="1"/>
  <c r="CX695" i="24"/>
  <c r="CY695" i="24"/>
  <c r="CT695" i="24"/>
  <c r="CU695" i="24"/>
  <c r="CR697" i="24"/>
  <c r="CV697" i="24" s="1"/>
  <c r="CS696" i="24"/>
  <c r="CE761" i="24"/>
  <c r="CF761" i="24"/>
  <c r="CA761" i="24"/>
  <c r="CD761" i="24"/>
  <c r="CB761" i="24"/>
  <c r="CC762" i="24"/>
  <c r="BY763" i="24"/>
  <c r="BZ762" i="24"/>
  <c r="D503" i="26"/>
  <c r="C503" i="26"/>
  <c r="F503" i="26"/>
  <c r="G503" i="26"/>
  <c r="H503" i="26"/>
  <c r="B504" i="26"/>
  <c r="E504" i="26"/>
  <c r="A505" i="26"/>
  <c r="H385" i="25"/>
  <c r="B385" i="25"/>
  <c r="A386" i="25"/>
  <c r="E385" i="25"/>
  <c r="D384" i="25"/>
  <c r="G384" i="25"/>
  <c r="C384" i="25"/>
  <c r="F384" i="25"/>
  <c r="I384" i="25"/>
  <c r="K384" i="25"/>
  <c r="J384" i="25"/>
  <c r="T385" i="14"/>
  <c r="C385" i="14"/>
  <c r="S385" i="14"/>
  <c r="L385" i="14"/>
  <c r="F385" i="14"/>
  <c r="G385" i="14"/>
  <c r="O385" i="14"/>
  <c r="P385" i="14"/>
  <c r="R385" i="14"/>
  <c r="D385" i="14"/>
  <c r="M385" i="14"/>
  <c r="J385" i="14"/>
  <c r="I385" i="14"/>
  <c r="N386" i="14"/>
  <c r="E386" i="14"/>
  <c r="H386" i="14"/>
  <c r="A387" i="14"/>
  <c r="Q386" i="14"/>
  <c r="K386" i="14"/>
  <c r="B386" i="14"/>
  <c r="F445" i="34"/>
  <c r="D445" i="34"/>
  <c r="C445" i="34"/>
  <c r="G445" i="34"/>
  <c r="E446" i="34"/>
  <c r="A447" i="34"/>
  <c r="B446" i="34"/>
  <c r="G114" i="19"/>
  <c r="D114" i="19"/>
  <c r="F114" i="19"/>
  <c r="C114" i="19"/>
  <c r="B115" i="19"/>
  <c r="A116" i="19"/>
  <c r="E115" i="19"/>
  <c r="D381" i="3"/>
  <c r="H381" i="3"/>
  <c r="C381" i="3"/>
  <c r="A383" i="3"/>
  <c r="E382" i="3"/>
  <c r="B382" i="3"/>
  <c r="F381" i="3"/>
  <c r="G381" i="3"/>
  <c r="A377" i="2"/>
  <c r="H376" i="2"/>
  <c r="E376" i="2"/>
  <c r="B376" i="2"/>
  <c r="D375" i="2"/>
  <c r="G375" i="2"/>
  <c r="C375" i="2"/>
  <c r="F375" i="2"/>
  <c r="J375" i="2"/>
  <c r="I375" i="2"/>
  <c r="K375" i="2"/>
  <c r="A246" i="5"/>
  <c r="B245" i="5"/>
  <c r="E245" i="5"/>
  <c r="C244" i="5"/>
  <c r="D244" i="5"/>
  <c r="A246" i="12"/>
  <c r="B245" i="12"/>
  <c r="N245" i="12"/>
  <c r="E245" i="12"/>
  <c r="K245" i="12"/>
  <c r="H245" i="12"/>
  <c r="Q245" i="12"/>
  <c r="H244" i="5"/>
  <c r="F244" i="5"/>
  <c r="G244" i="5"/>
  <c r="T244" i="12"/>
  <c r="L244" i="12"/>
  <c r="M244" i="12"/>
  <c r="I244" i="12"/>
  <c r="G244" i="12"/>
  <c r="P244" i="12"/>
  <c r="R244" i="12"/>
  <c r="F244" i="12"/>
  <c r="O244" i="12"/>
  <c r="C244" i="12"/>
  <c r="S244" i="12"/>
  <c r="J244" i="12"/>
  <c r="D244" i="12"/>
  <c r="G244" i="8"/>
  <c r="I244" i="8"/>
  <c r="N244" i="8"/>
  <c r="D244" i="8"/>
  <c r="C244" i="8"/>
  <c r="J244" i="8"/>
  <c r="F244" i="8"/>
  <c r="L244" i="8"/>
  <c r="M244" i="8"/>
  <c r="D243" i="9"/>
  <c r="C243" i="9"/>
  <c r="H245" i="8"/>
  <c r="E245" i="8"/>
  <c r="B245" i="8"/>
  <c r="A246" i="8"/>
  <c r="K245" i="8"/>
  <c r="H243" i="9"/>
  <c r="F243" i="9"/>
  <c r="G243" i="9"/>
  <c r="F244" i="10"/>
  <c r="J244" i="10"/>
  <c r="L244" i="10"/>
  <c r="C244" i="10"/>
  <c r="M244" i="10"/>
  <c r="G244" i="10"/>
  <c r="D244" i="10"/>
  <c r="N244" i="10"/>
  <c r="I244" i="10"/>
  <c r="E244" i="9"/>
  <c r="B244" i="9"/>
  <c r="A245" i="9"/>
  <c r="E245" i="10"/>
  <c r="A246" i="10"/>
  <c r="B245" i="10"/>
  <c r="K245" i="10"/>
  <c r="H245" i="10"/>
  <c r="CX696" i="24" l="1"/>
  <c r="CY696" i="24"/>
  <c r="CT696" i="24"/>
  <c r="CU696" i="24"/>
  <c r="CW696" i="24"/>
  <c r="CS697" i="24"/>
  <c r="CR698" i="24"/>
  <c r="CV698" i="24" s="1"/>
  <c r="CE762" i="24"/>
  <c r="CA762" i="24"/>
  <c r="CB762" i="24"/>
  <c r="CD762" i="24"/>
  <c r="CF762" i="24"/>
  <c r="BY764" i="24"/>
  <c r="BZ763" i="24"/>
  <c r="CC763" i="24"/>
  <c r="B386" i="25"/>
  <c r="E386" i="25"/>
  <c r="H386" i="25"/>
  <c r="A387" i="25"/>
  <c r="G385" i="25"/>
  <c r="F385" i="25"/>
  <c r="C385" i="25"/>
  <c r="D385" i="25"/>
  <c r="I385" i="25"/>
  <c r="J385" i="25"/>
  <c r="K385" i="25"/>
  <c r="A506" i="26"/>
  <c r="B505" i="26"/>
  <c r="E505" i="26"/>
  <c r="D504" i="26"/>
  <c r="C504" i="26"/>
  <c r="F504" i="26"/>
  <c r="G504" i="26"/>
  <c r="H504" i="26"/>
  <c r="T386" i="14"/>
  <c r="C386" i="14"/>
  <c r="J386" i="14"/>
  <c r="M386" i="14"/>
  <c r="R386" i="14"/>
  <c r="O386" i="14"/>
  <c r="D386" i="14"/>
  <c r="F386" i="14"/>
  <c r="L386" i="14"/>
  <c r="S386" i="14"/>
  <c r="I386" i="14"/>
  <c r="P386" i="14"/>
  <c r="G386" i="14"/>
  <c r="E387" i="14"/>
  <c r="Q387" i="14"/>
  <c r="N387" i="14"/>
  <c r="K387" i="14"/>
  <c r="A388" i="14"/>
  <c r="H387" i="14"/>
  <c r="B387" i="14"/>
  <c r="A448" i="34"/>
  <c r="B447" i="34"/>
  <c r="E447" i="34"/>
  <c r="G446" i="34"/>
  <c r="F446" i="34"/>
  <c r="D446" i="34"/>
  <c r="C446" i="34"/>
  <c r="B116" i="19"/>
  <c r="E116" i="19"/>
  <c r="A117" i="19"/>
  <c r="C115" i="19"/>
  <c r="D115" i="19"/>
  <c r="F115" i="19"/>
  <c r="G115" i="19"/>
  <c r="H382" i="3"/>
  <c r="D382" i="3"/>
  <c r="C382" i="3"/>
  <c r="G382" i="3"/>
  <c r="F382" i="3"/>
  <c r="E383" i="3"/>
  <c r="A384" i="3"/>
  <c r="B383" i="3"/>
  <c r="K376" i="2"/>
  <c r="I376" i="2"/>
  <c r="G376" i="2"/>
  <c r="J376" i="2"/>
  <c r="F376" i="2"/>
  <c r="D376" i="2"/>
  <c r="C376" i="2"/>
  <c r="H377" i="2"/>
  <c r="A378" i="2"/>
  <c r="E377" i="2"/>
  <c r="B377" i="2"/>
  <c r="B245" i="9"/>
  <c r="E245" i="9"/>
  <c r="A246" i="9"/>
  <c r="N245" i="8"/>
  <c r="L245" i="8"/>
  <c r="F245" i="8"/>
  <c r="C245" i="8"/>
  <c r="M245" i="8"/>
  <c r="D245" i="8"/>
  <c r="G245" i="8"/>
  <c r="J245" i="8"/>
  <c r="I245" i="8"/>
  <c r="J245" i="10"/>
  <c r="M245" i="10"/>
  <c r="I245" i="10"/>
  <c r="F245" i="10"/>
  <c r="C245" i="10"/>
  <c r="N245" i="10"/>
  <c r="D245" i="10"/>
  <c r="G245" i="10"/>
  <c r="L245" i="10"/>
  <c r="C244" i="9"/>
  <c r="D244" i="9"/>
  <c r="T245" i="12"/>
  <c r="G245" i="12"/>
  <c r="O245" i="12"/>
  <c r="P245" i="12"/>
  <c r="D245" i="12"/>
  <c r="I245" i="12"/>
  <c r="L245" i="12"/>
  <c r="M245" i="12"/>
  <c r="J245" i="12"/>
  <c r="R245" i="12"/>
  <c r="F245" i="12"/>
  <c r="S245" i="12"/>
  <c r="C245" i="12"/>
  <c r="Q246" i="12"/>
  <c r="E246" i="12"/>
  <c r="H246" i="12"/>
  <c r="N246" i="12"/>
  <c r="B246" i="12"/>
  <c r="A247" i="12"/>
  <c r="K246" i="12"/>
  <c r="B246" i="10"/>
  <c r="K246" i="10"/>
  <c r="H246" i="10"/>
  <c r="E246" i="10"/>
  <c r="A247" i="10"/>
  <c r="G245" i="5"/>
  <c r="F245" i="5"/>
  <c r="H245" i="5"/>
  <c r="C245" i="5"/>
  <c r="D245" i="5"/>
  <c r="F244" i="9"/>
  <c r="G244" i="9"/>
  <c r="H244" i="9"/>
  <c r="H246" i="8"/>
  <c r="K246" i="8"/>
  <c r="E246" i="8"/>
  <c r="B246" i="8"/>
  <c r="A247" i="8"/>
  <c r="A247" i="5"/>
  <c r="E246" i="5"/>
  <c r="B246" i="5"/>
  <c r="CR699" i="24" l="1"/>
  <c r="CV699" i="24" s="1"/>
  <c r="CS698" i="24"/>
  <c r="CT697" i="24"/>
  <c r="CW697" i="24"/>
  <c r="CU697" i="24"/>
  <c r="CX697" i="24"/>
  <c r="CY697" i="24"/>
  <c r="CD763" i="24"/>
  <c r="CF763" i="24"/>
  <c r="CA763" i="24"/>
  <c r="CE763" i="24"/>
  <c r="CB763" i="24"/>
  <c r="BZ764" i="24"/>
  <c r="BY765" i="24"/>
  <c r="CC764" i="24"/>
  <c r="H505" i="26"/>
  <c r="F505" i="26"/>
  <c r="C505" i="26"/>
  <c r="D505" i="26"/>
  <c r="G505" i="26"/>
  <c r="B506" i="26"/>
  <c r="E506" i="26"/>
  <c r="A507" i="26"/>
  <c r="H387" i="25"/>
  <c r="E387" i="25"/>
  <c r="A388" i="25"/>
  <c r="B387" i="25"/>
  <c r="C386" i="25"/>
  <c r="F386" i="25"/>
  <c r="I386" i="25"/>
  <c r="K386" i="25"/>
  <c r="D386" i="25"/>
  <c r="J386" i="25"/>
  <c r="G386" i="25"/>
  <c r="K388" i="14"/>
  <c r="E388" i="14"/>
  <c r="N388" i="14"/>
  <c r="H388" i="14"/>
  <c r="Q388" i="14"/>
  <c r="B388" i="14"/>
  <c r="A389" i="14"/>
  <c r="T387" i="14"/>
  <c r="P387" i="14"/>
  <c r="F387" i="14"/>
  <c r="D387" i="14"/>
  <c r="G387" i="14"/>
  <c r="L387" i="14"/>
  <c r="R387" i="14"/>
  <c r="I387" i="14"/>
  <c r="J387" i="14"/>
  <c r="S387" i="14"/>
  <c r="O387" i="14"/>
  <c r="C387" i="14"/>
  <c r="M387" i="14"/>
  <c r="D447" i="34"/>
  <c r="C447" i="34"/>
  <c r="F447" i="34"/>
  <c r="G447" i="34"/>
  <c r="E448" i="34"/>
  <c r="B448" i="34"/>
  <c r="A449" i="34"/>
  <c r="A118" i="19"/>
  <c r="E117" i="19"/>
  <c r="B117" i="19"/>
  <c r="C116" i="19"/>
  <c r="D116" i="19"/>
  <c r="F116" i="19"/>
  <c r="G116" i="19"/>
  <c r="A385" i="3"/>
  <c r="B384" i="3"/>
  <c r="E384" i="3"/>
  <c r="G383" i="3"/>
  <c r="F383" i="3"/>
  <c r="D383" i="3"/>
  <c r="H383" i="3"/>
  <c r="C383" i="3"/>
  <c r="D377" i="2"/>
  <c r="C377" i="2"/>
  <c r="K377" i="2"/>
  <c r="F377" i="2"/>
  <c r="G377" i="2"/>
  <c r="J377" i="2"/>
  <c r="I377" i="2"/>
  <c r="B378" i="2"/>
  <c r="H378" i="2"/>
  <c r="A379" i="2"/>
  <c r="E378" i="2"/>
  <c r="F246" i="5"/>
  <c r="G246" i="5"/>
  <c r="H246" i="5"/>
  <c r="K247" i="8"/>
  <c r="A248" i="8"/>
  <c r="B247" i="8"/>
  <c r="H247" i="8"/>
  <c r="E247" i="8"/>
  <c r="H247" i="10"/>
  <c r="K247" i="10"/>
  <c r="B247" i="10"/>
  <c r="A248" i="10"/>
  <c r="E247" i="10"/>
  <c r="B247" i="12"/>
  <c r="Q247" i="12"/>
  <c r="N247" i="12"/>
  <c r="H247" i="12"/>
  <c r="E247" i="12"/>
  <c r="K247" i="12"/>
  <c r="A248" i="12"/>
  <c r="N246" i="10"/>
  <c r="L246" i="10"/>
  <c r="C246" i="10"/>
  <c r="I246" i="10"/>
  <c r="M246" i="10"/>
  <c r="J246" i="10"/>
  <c r="G246" i="10"/>
  <c r="F246" i="10"/>
  <c r="D246" i="10"/>
  <c r="D246" i="5"/>
  <c r="C246" i="5"/>
  <c r="T246" i="12"/>
  <c r="M246" i="12"/>
  <c r="S246" i="12"/>
  <c r="L246" i="12"/>
  <c r="I246" i="12"/>
  <c r="D246" i="12"/>
  <c r="O246" i="12"/>
  <c r="P246" i="12"/>
  <c r="R246" i="12"/>
  <c r="F246" i="12"/>
  <c r="C246" i="12"/>
  <c r="G246" i="12"/>
  <c r="J246" i="12"/>
  <c r="A248" i="5"/>
  <c r="E247" i="5"/>
  <c r="B247" i="5"/>
  <c r="L246" i="8"/>
  <c r="N246" i="8"/>
  <c r="M246" i="8"/>
  <c r="F246" i="8"/>
  <c r="C246" i="8"/>
  <c r="G246" i="8"/>
  <c r="J246" i="8"/>
  <c r="D246" i="8"/>
  <c r="I246" i="8"/>
  <c r="B246" i="9"/>
  <c r="A247" i="9"/>
  <c r="E246" i="9"/>
  <c r="F245" i="9"/>
  <c r="G245" i="9"/>
  <c r="H245" i="9"/>
  <c r="D245" i="9"/>
  <c r="C245" i="9"/>
  <c r="CW698" i="24" l="1"/>
  <c r="CX698" i="24"/>
  <c r="CY698" i="24"/>
  <c r="CT698" i="24"/>
  <c r="CU698" i="24"/>
  <c r="CR700" i="24"/>
  <c r="CV700" i="24" s="1"/>
  <c r="CS699" i="24"/>
  <c r="BY766" i="24"/>
  <c r="BZ765" i="24"/>
  <c r="CC765" i="24"/>
  <c r="CE764" i="24"/>
  <c r="CF764" i="24"/>
  <c r="CA764" i="24"/>
  <c r="CB764" i="24"/>
  <c r="CD764" i="24"/>
  <c r="C387" i="25"/>
  <c r="D387" i="25"/>
  <c r="K387" i="25"/>
  <c r="G387" i="25"/>
  <c r="J387" i="25"/>
  <c r="F387" i="25"/>
  <c r="I387" i="25"/>
  <c r="B388" i="25"/>
  <c r="H388" i="25"/>
  <c r="A389" i="25"/>
  <c r="E388" i="25"/>
  <c r="A508" i="26"/>
  <c r="B507" i="26"/>
  <c r="E507" i="26"/>
  <c r="C506" i="26"/>
  <c r="D506" i="26"/>
  <c r="F506" i="26"/>
  <c r="G506" i="26"/>
  <c r="H506" i="26"/>
  <c r="N389" i="14"/>
  <c r="Q389" i="14"/>
  <c r="A390" i="14"/>
  <c r="E389" i="14"/>
  <c r="B389" i="14"/>
  <c r="K389" i="14"/>
  <c r="H389" i="14"/>
  <c r="T388" i="14"/>
  <c r="D388" i="14"/>
  <c r="I388" i="14"/>
  <c r="L388" i="14"/>
  <c r="R388" i="14"/>
  <c r="O388" i="14"/>
  <c r="G388" i="14"/>
  <c r="M388" i="14"/>
  <c r="J388" i="14"/>
  <c r="C388" i="14"/>
  <c r="F388" i="14"/>
  <c r="S388" i="14"/>
  <c r="P388" i="14"/>
  <c r="E449" i="34"/>
  <c r="B449" i="34"/>
  <c r="A450" i="34"/>
  <c r="D448" i="34"/>
  <c r="C448" i="34"/>
  <c r="G448" i="34"/>
  <c r="F448" i="34"/>
  <c r="G117" i="19"/>
  <c r="F117" i="19"/>
  <c r="C117" i="19"/>
  <c r="D117" i="19"/>
  <c r="B118" i="19"/>
  <c r="E118" i="19"/>
  <c r="A119" i="19"/>
  <c r="F384" i="3"/>
  <c r="G384" i="3"/>
  <c r="H384" i="3"/>
  <c r="C384" i="3"/>
  <c r="D384" i="3"/>
  <c r="E385" i="3"/>
  <c r="A386" i="3"/>
  <c r="B385" i="3"/>
  <c r="H379" i="2"/>
  <c r="A380" i="2"/>
  <c r="B379" i="2"/>
  <c r="E379" i="2"/>
  <c r="C378" i="2"/>
  <c r="F378" i="2"/>
  <c r="J378" i="2"/>
  <c r="K378" i="2"/>
  <c r="D378" i="2"/>
  <c r="G378" i="2"/>
  <c r="I378" i="2"/>
  <c r="D246" i="9"/>
  <c r="C246" i="9"/>
  <c r="C247" i="5"/>
  <c r="D247" i="5"/>
  <c r="H247" i="5"/>
  <c r="F247" i="5"/>
  <c r="G247" i="5"/>
  <c r="A248" i="9"/>
  <c r="E247" i="9"/>
  <c r="B247" i="9"/>
  <c r="B248" i="5"/>
  <c r="E248" i="5"/>
  <c r="A249" i="5"/>
  <c r="G247" i="8"/>
  <c r="F247" i="8"/>
  <c r="I247" i="8"/>
  <c r="C247" i="8"/>
  <c r="N247" i="8"/>
  <c r="D247" i="8"/>
  <c r="M247" i="8"/>
  <c r="J247" i="8"/>
  <c r="L247" i="8"/>
  <c r="A249" i="8"/>
  <c r="H248" i="8"/>
  <c r="B248" i="8"/>
  <c r="E248" i="8"/>
  <c r="K248" i="8"/>
  <c r="G246" i="9"/>
  <c r="F246" i="9"/>
  <c r="H246" i="9"/>
  <c r="N248" i="12"/>
  <c r="B248" i="12"/>
  <c r="E248" i="12"/>
  <c r="K248" i="12"/>
  <c r="Q248" i="12"/>
  <c r="H248" i="12"/>
  <c r="A249" i="12"/>
  <c r="K248" i="10"/>
  <c r="E248" i="10"/>
  <c r="B248" i="10"/>
  <c r="A249" i="10"/>
  <c r="H248" i="10"/>
  <c r="T247" i="12"/>
  <c r="O247" i="12"/>
  <c r="R247" i="12"/>
  <c r="S247" i="12"/>
  <c r="F247" i="12"/>
  <c r="G247" i="12"/>
  <c r="I247" i="12"/>
  <c r="P247" i="12"/>
  <c r="L247" i="12"/>
  <c r="M247" i="12"/>
  <c r="J247" i="12"/>
  <c r="D247" i="12"/>
  <c r="C247" i="12"/>
  <c r="G247" i="10"/>
  <c r="J247" i="10"/>
  <c r="C247" i="10"/>
  <c r="I247" i="10"/>
  <c r="N247" i="10"/>
  <c r="F247" i="10"/>
  <c r="L247" i="10"/>
  <c r="D247" i="10"/>
  <c r="M247" i="10"/>
  <c r="CW699" i="24" l="1"/>
  <c r="CX699" i="24"/>
  <c r="CY699" i="24"/>
  <c r="CU699" i="24"/>
  <c r="CT699" i="24"/>
  <c r="CS700" i="24"/>
  <c r="CR701" i="24"/>
  <c r="CV701" i="24" s="1"/>
  <c r="CD765" i="24"/>
  <c r="CE765" i="24"/>
  <c r="CF765" i="24"/>
  <c r="CA765" i="24"/>
  <c r="CB765" i="24"/>
  <c r="CC766" i="24"/>
  <c r="BZ766" i="24"/>
  <c r="BY767" i="24"/>
  <c r="F507" i="26"/>
  <c r="G507" i="26"/>
  <c r="C507" i="26"/>
  <c r="D507" i="26"/>
  <c r="H507" i="26"/>
  <c r="A509" i="26"/>
  <c r="B508" i="26"/>
  <c r="E508" i="26"/>
  <c r="B389" i="25"/>
  <c r="H389" i="25"/>
  <c r="E389" i="25"/>
  <c r="A390" i="25"/>
  <c r="C388" i="25"/>
  <c r="J388" i="25"/>
  <c r="I388" i="25"/>
  <c r="F388" i="25"/>
  <c r="K388" i="25"/>
  <c r="D388" i="25"/>
  <c r="G388" i="25"/>
  <c r="T389" i="14"/>
  <c r="G389" i="14"/>
  <c r="O389" i="14"/>
  <c r="J389" i="14"/>
  <c r="M389" i="14"/>
  <c r="P389" i="14"/>
  <c r="R389" i="14"/>
  <c r="D389" i="14"/>
  <c r="S389" i="14"/>
  <c r="L389" i="14"/>
  <c r="F389" i="14"/>
  <c r="I389" i="14"/>
  <c r="C389" i="14"/>
  <c r="N390" i="14"/>
  <c r="Q390" i="14"/>
  <c r="K390" i="14"/>
  <c r="B390" i="14"/>
  <c r="A391" i="14"/>
  <c r="H390" i="14"/>
  <c r="E390" i="14"/>
  <c r="B450" i="34"/>
  <c r="E450" i="34"/>
  <c r="A451" i="34"/>
  <c r="F449" i="34"/>
  <c r="D449" i="34"/>
  <c r="G449" i="34"/>
  <c r="C449" i="34"/>
  <c r="B119" i="19"/>
  <c r="E119" i="19"/>
  <c r="A120" i="19"/>
  <c r="C118" i="19"/>
  <c r="D118" i="19"/>
  <c r="F118" i="19"/>
  <c r="G118" i="19"/>
  <c r="A387" i="3"/>
  <c r="E386" i="3"/>
  <c r="B386" i="3"/>
  <c r="G385" i="3"/>
  <c r="F385" i="3"/>
  <c r="H385" i="3"/>
  <c r="C385" i="3"/>
  <c r="D385" i="3"/>
  <c r="D379" i="2"/>
  <c r="G379" i="2"/>
  <c r="C379" i="2"/>
  <c r="F379" i="2"/>
  <c r="K379" i="2"/>
  <c r="J379" i="2"/>
  <c r="I379" i="2"/>
  <c r="E380" i="2"/>
  <c r="A381" i="2"/>
  <c r="B380" i="2"/>
  <c r="H380" i="2"/>
  <c r="A250" i="8"/>
  <c r="E249" i="8"/>
  <c r="K249" i="8"/>
  <c r="H249" i="8"/>
  <c r="B249" i="8"/>
  <c r="E249" i="5"/>
  <c r="B249" i="5"/>
  <c r="A250" i="5"/>
  <c r="C247" i="9"/>
  <c r="D247" i="9"/>
  <c r="D248" i="8"/>
  <c r="M248" i="8"/>
  <c r="C248" i="8"/>
  <c r="J248" i="8"/>
  <c r="F248" i="8"/>
  <c r="G248" i="8"/>
  <c r="I248" i="8"/>
  <c r="N248" i="8"/>
  <c r="L248" i="8"/>
  <c r="E249" i="10"/>
  <c r="A250" i="10"/>
  <c r="B249" i="10"/>
  <c r="K249" i="10"/>
  <c r="H249" i="10"/>
  <c r="G247" i="9"/>
  <c r="F247" i="9"/>
  <c r="H247" i="9"/>
  <c r="C248" i="5"/>
  <c r="D248" i="5"/>
  <c r="E249" i="12"/>
  <c r="B249" i="12"/>
  <c r="N249" i="12"/>
  <c r="Q249" i="12"/>
  <c r="K249" i="12"/>
  <c r="A250" i="12"/>
  <c r="H249" i="12"/>
  <c r="T248" i="12"/>
  <c r="J248" i="12"/>
  <c r="P248" i="12"/>
  <c r="F248" i="12"/>
  <c r="D248" i="12"/>
  <c r="M248" i="12"/>
  <c r="R248" i="12"/>
  <c r="O248" i="12"/>
  <c r="L248" i="12"/>
  <c r="S248" i="12"/>
  <c r="C248" i="12"/>
  <c r="G248" i="12"/>
  <c r="I248" i="12"/>
  <c r="A249" i="9"/>
  <c r="E248" i="9"/>
  <c r="B248" i="9"/>
  <c r="H248" i="5"/>
  <c r="F248" i="5"/>
  <c r="G248" i="5"/>
  <c r="G248" i="10"/>
  <c r="N248" i="10"/>
  <c r="J248" i="10"/>
  <c r="M248" i="10"/>
  <c r="F248" i="10"/>
  <c r="C248" i="10"/>
  <c r="D248" i="10"/>
  <c r="I248" i="10"/>
  <c r="L248" i="10"/>
  <c r="CR702" i="24" l="1"/>
  <c r="CV702" i="24" s="1"/>
  <c r="CS701" i="24"/>
  <c r="CT700" i="24"/>
  <c r="CW700" i="24"/>
  <c r="CU700" i="24"/>
  <c r="CX700" i="24"/>
  <c r="CY700" i="24"/>
  <c r="CC767" i="24"/>
  <c r="BZ767" i="24"/>
  <c r="BY768" i="24"/>
  <c r="CE766" i="24"/>
  <c r="CA766" i="24"/>
  <c r="CF766" i="24"/>
  <c r="CB766" i="24"/>
  <c r="CD766" i="24"/>
  <c r="H390" i="25"/>
  <c r="B390" i="25"/>
  <c r="E390" i="25"/>
  <c r="A391" i="25"/>
  <c r="D389" i="25"/>
  <c r="J389" i="25"/>
  <c r="I389" i="25"/>
  <c r="C389" i="25"/>
  <c r="F389" i="25"/>
  <c r="K389" i="25"/>
  <c r="G389" i="25"/>
  <c r="D508" i="26"/>
  <c r="C508" i="26"/>
  <c r="H508" i="26"/>
  <c r="F508" i="26"/>
  <c r="G508" i="26"/>
  <c r="B509" i="26"/>
  <c r="E509" i="26"/>
  <c r="A510" i="26"/>
  <c r="A392" i="14"/>
  <c r="E391" i="14"/>
  <c r="N391" i="14"/>
  <c r="K391" i="14"/>
  <c r="Q391" i="14"/>
  <c r="B391" i="14"/>
  <c r="H391" i="14"/>
  <c r="T390" i="14"/>
  <c r="P390" i="14"/>
  <c r="L390" i="14"/>
  <c r="D390" i="14"/>
  <c r="O390" i="14"/>
  <c r="R390" i="14"/>
  <c r="J390" i="14"/>
  <c r="M390" i="14"/>
  <c r="S390" i="14"/>
  <c r="I390" i="14"/>
  <c r="F390" i="14"/>
  <c r="G390" i="14"/>
  <c r="C390" i="14"/>
  <c r="E451" i="34"/>
  <c r="A452" i="34"/>
  <c r="B451" i="34"/>
  <c r="D450" i="34"/>
  <c r="G450" i="34"/>
  <c r="F450" i="34"/>
  <c r="C450" i="34"/>
  <c r="B120" i="19"/>
  <c r="E120" i="19"/>
  <c r="A121" i="19"/>
  <c r="D119" i="19"/>
  <c r="C119" i="19"/>
  <c r="F119" i="19"/>
  <c r="G119" i="19"/>
  <c r="H386" i="3"/>
  <c r="C386" i="3"/>
  <c r="D386" i="3"/>
  <c r="G386" i="3"/>
  <c r="F386" i="3"/>
  <c r="E387" i="3"/>
  <c r="B387" i="3"/>
  <c r="A388" i="3"/>
  <c r="H381" i="2"/>
  <c r="A382" i="2"/>
  <c r="E381" i="2"/>
  <c r="B381" i="2"/>
  <c r="C380" i="2"/>
  <c r="G380" i="2"/>
  <c r="K380" i="2"/>
  <c r="J380" i="2"/>
  <c r="I380" i="2"/>
  <c r="D380" i="2"/>
  <c r="F380" i="2"/>
  <c r="G249" i="10"/>
  <c r="D249" i="10"/>
  <c r="M249" i="10"/>
  <c r="N249" i="10"/>
  <c r="I249" i="10"/>
  <c r="J249" i="10"/>
  <c r="C249" i="10"/>
  <c r="L249" i="10"/>
  <c r="F249" i="10"/>
  <c r="H250" i="10"/>
  <c r="B250" i="10"/>
  <c r="K250" i="10"/>
  <c r="E250" i="10"/>
  <c r="A251" i="10"/>
  <c r="T249" i="12"/>
  <c r="G249" i="12"/>
  <c r="I249" i="12"/>
  <c r="C249" i="12"/>
  <c r="F249" i="12"/>
  <c r="J249" i="12"/>
  <c r="M249" i="12"/>
  <c r="L249" i="12"/>
  <c r="D249" i="12"/>
  <c r="P249" i="12"/>
  <c r="S249" i="12"/>
  <c r="O249" i="12"/>
  <c r="R249" i="12"/>
  <c r="H248" i="9"/>
  <c r="F248" i="9"/>
  <c r="G248" i="9"/>
  <c r="A251" i="5"/>
  <c r="B250" i="5"/>
  <c r="E250" i="5"/>
  <c r="D249" i="5"/>
  <c r="C249" i="5"/>
  <c r="H249" i="5"/>
  <c r="G249" i="5"/>
  <c r="F249" i="5"/>
  <c r="G249" i="8"/>
  <c r="D249" i="8"/>
  <c r="J249" i="8"/>
  <c r="C249" i="8"/>
  <c r="L249" i="8"/>
  <c r="F249" i="8"/>
  <c r="N249" i="8"/>
  <c r="M249" i="8"/>
  <c r="I249" i="8"/>
  <c r="D248" i="9"/>
  <c r="C248" i="9"/>
  <c r="B249" i="9"/>
  <c r="A250" i="9"/>
  <c r="E249" i="9"/>
  <c r="H250" i="12"/>
  <c r="A251" i="12"/>
  <c r="E250" i="12"/>
  <c r="K250" i="12"/>
  <c r="B250" i="12"/>
  <c r="Q250" i="12"/>
  <c r="N250" i="12"/>
  <c r="B250" i="8"/>
  <c r="E250" i="8"/>
  <c r="A251" i="8"/>
  <c r="K250" i="8"/>
  <c r="H250" i="8"/>
  <c r="CU701" i="24" l="1"/>
  <c r="CW701" i="24"/>
  <c r="CX701" i="24"/>
  <c r="CY701" i="24"/>
  <c r="CT701" i="24"/>
  <c r="CS702" i="24"/>
  <c r="CR703" i="24"/>
  <c r="CV703" i="24" s="1"/>
  <c r="CC768" i="24"/>
  <c r="BZ768" i="24"/>
  <c r="BY769" i="24"/>
  <c r="CD767" i="24"/>
  <c r="CF767" i="24"/>
  <c r="CA767" i="24"/>
  <c r="CB767" i="24"/>
  <c r="CE767" i="24"/>
  <c r="C509" i="26"/>
  <c r="D509" i="26"/>
  <c r="F509" i="26"/>
  <c r="G509" i="26"/>
  <c r="H509" i="26"/>
  <c r="A511" i="26"/>
  <c r="E510" i="26"/>
  <c r="B510" i="26"/>
  <c r="E391" i="25"/>
  <c r="H391" i="25"/>
  <c r="B391" i="25"/>
  <c r="A392" i="25"/>
  <c r="I390" i="25"/>
  <c r="K390" i="25"/>
  <c r="J390" i="25"/>
  <c r="C390" i="25"/>
  <c r="D390" i="25"/>
  <c r="F390" i="25"/>
  <c r="G390" i="25"/>
  <c r="T391" i="14"/>
  <c r="C391" i="14"/>
  <c r="D391" i="14"/>
  <c r="P391" i="14"/>
  <c r="I391" i="14"/>
  <c r="J391" i="14"/>
  <c r="G391" i="14"/>
  <c r="F391" i="14"/>
  <c r="M391" i="14"/>
  <c r="R391" i="14"/>
  <c r="S391" i="14"/>
  <c r="O391" i="14"/>
  <c r="L391" i="14"/>
  <c r="E392" i="14"/>
  <c r="H392" i="14"/>
  <c r="A393" i="14"/>
  <c r="N392" i="14"/>
  <c r="B392" i="14"/>
  <c r="K392" i="14"/>
  <c r="Q392" i="14"/>
  <c r="F451" i="34"/>
  <c r="D451" i="34"/>
  <c r="C451" i="34"/>
  <c r="G451" i="34"/>
  <c r="A453" i="34"/>
  <c r="E452" i="34"/>
  <c r="B452" i="34"/>
  <c r="E121" i="19"/>
  <c r="A122" i="19"/>
  <c r="B121" i="19"/>
  <c r="C120" i="19"/>
  <c r="F120" i="19"/>
  <c r="D120" i="19"/>
  <c r="G120" i="19"/>
  <c r="D387" i="3"/>
  <c r="C387" i="3"/>
  <c r="H387" i="3"/>
  <c r="F387" i="3"/>
  <c r="G387" i="3"/>
  <c r="A389" i="3"/>
  <c r="E388" i="3"/>
  <c r="B388" i="3"/>
  <c r="F381" i="2"/>
  <c r="D381" i="2"/>
  <c r="G381" i="2"/>
  <c r="I381" i="2"/>
  <c r="K381" i="2"/>
  <c r="J381" i="2"/>
  <c r="C381" i="2"/>
  <c r="A383" i="2"/>
  <c r="E382" i="2"/>
  <c r="H382" i="2"/>
  <c r="B382" i="2"/>
  <c r="D250" i="8"/>
  <c r="L250" i="8"/>
  <c r="N250" i="8"/>
  <c r="I250" i="8"/>
  <c r="M250" i="8"/>
  <c r="C250" i="8"/>
  <c r="J250" i="8"/>
  <c r="F250" i="8"/>
  <c r="G250" i="8"/>
  <c r="A251" i="9"/>
  <c r="E250" i="9"/>
  <c r="B250" i="9"/>
  <c r="K251" i="10"/>
  <c r="H251" i="10"/>
  <c r="A252" i="10"/>
  <c r="E251" i="10"/>
  <c r="B251" i="10"/>
  <c r="C249" i="9"/>
  <c r="D249" i="9"/>
  <c r="G249" i="9"/>
  <c r="H249" i="9"/>
  <c r="F249" i="9"/>
  <c r="Q251" i="12"/>
  <c r="B251" i="12"/>
  <c r="E251" i="12"/>
  <c r="H251" i="12"/>
  <c r="A252" i="12"/>
  <c r="K251" i="12"/>
  <c r="N251" i="12"/>
  <c r="J250" i="10"/>
  <c r="N250" i="10"/>
  <c r="I250" i="10"/>
  <c r="G250" i="10"/>
  <c r="L250" i="10"/>
  <c r="M250" i="10"/>
  <c r="C250" i="10"/>
  <c r="D250" i="10"/>
  <c r="F250" i="10"/>
  <c r="D250" i="5"/>
  <c r="C250" i="5"/>
  <c r="T250" i="12"/>
  <c r="D250" i="12"/>
  <c r="I250" i="12"/>
  <c r="L250" i="12"/>
  <c r="F250" i="12"/>
  <c r="G250" i="12"/>
  <c r="M250" i="12"/>
  <c r="S250" i="12"/>
  <c r="P250" i="12"/>
  <c r="C250" i="12"/>
  <c r="J250" i="12"/>
  <c r="O250" i="12"/>
  <c r="R250" i="12"/>
  <c r="B251" i="8"/>
  <c r="H251" i="8"/>
  <c r="E251" i="8"/>
  <c r="A252" i="8"/>
  <c r="K251" i="8"/>
  <c r="A252" i="5"/>
  <c r="B251" i="5"/>
  <c r="E251" i="5"/>
  <c r="H250" i="5"/>
  <c r="G250" i="5"/>
  <c r="F250" i="5"/>
  <c r="CR704" i="24" l="1"/>
  <c r="CV704" i="24" s="1"/>
  <c r="CS703" i="24"/>
  <c r="CU702" i="24"/>
  <c r="CX702" i="24"/>
  <c r="CY702" i="24"/>
  <c r="CT702" i="24"/>
  <c r="CW702" i="24"/>
  <c r="CC769" i="24"/>
  <c r="BY770" i="24"/>
  <c r="BZ769" i="24"/>
  <c r="CA768" i="24"/>
  <c r="CD768" i="24"/>
  <c r="CE768" i="24"/>
  <c r="CF768" i="24"/>
  <c r="CB768" i="24"/>
  <c r="A393" i="25"/>
  <c r="B392" i="25"/>
  <c r="E392" i="25"/>
  <c r="H392" i="25"/>
  <c r="D391" i="25"/>
  <c r="J391" i="25"/>
  <c r="I391" i="25"/>
  <c r="G391" i="25"/>
  <c r="C391" i="25"/>
  <c r="K391" i="25"/>
  <c r="F391" i="25"/>
  <c r="D510" i="26"/>
  <c r="F510" i="26"/>
  <c r="G510" i="26"/>
  <c r="H510" i="26"/>
  <c r="C510" i="26"/>
  <c r="A512" i="26"/>
  <c r="E511" i="26"/>
  <c r="B511" i="26"/>
  <c r="T392" i="14"/>
  <c r="M392" i="14"/>
  <c r="S392" i="14"/>
  <c r="P392" i="14"/>
  <c r="G392" i="14"/>
  <c r="D392" i="14"/>
  <c r="F392" i="14"/>
  <c r="O392" i="14"/>
  <c r="C392" i="14"/>
  <c r="L392" i="14"/>
  <c r="R392" i="14"/>
  <c r="J392" i="14"/>
  <c r="I392" i="14"/>
  <c r="H393" i="14"/>
  <c r="B393" i="14"/>
  <c r="Q393" i="14"/>
  <c r="N393" i="14"/>
  <c r="K393" i="14"/>
  <c r="E393" i="14"/>
  <c r="A394" i="14"/>
  <c r="G452" i="34"/>
  <c r="F452" i="34"/>
  <c r="D452" i="34"/>
  <c r="C452" i="34"/>
  <c r="B453" i="34"/>
  <c r="E453" i="34"/>
  <c r="A454" i="34"/>
  <c r="C121" i="19"/>
  <c r="D121" i="19"/>
  <c r="F121" i="19"/>
  <c r="G121" i="19"/>
  <c r="E122" i="19"/>
  <c r="B122" i="19"/>
  <c r="A123" i="19"/>
  <c r="G388" i="3"/>
  <c r="F388" i="3"/>
  <c r="H388" i="3"/>
  <c r="D388" i="3"/>
  <c r="C388" i="3"/>
  <c r="A390" i="3"/>
  <c r="E389" i="3"/>
  <c r="B389" i="3"/>
  <c r="I382" i="2"/>
  <c r="G382" i="2"/>
  <c r="F382" i="2"/>
  <c r="D382" i="2"/>
  <c r="C382" i="2"/>
  <c r="K382" i="2"/>
  <c r="J382" i="2"/>
  <c r="H383" i="2"/>
  <c r="E383" i="2"/>
  <c r="B383" i="2"/>
  <c r="A384" i="2"/>
  <c r="G251" i="5"/>
  <c r="F251" i="5"/>
  <c r="H251" i="5"/>
  <c r="G251" i="8"/>
  <c r="M251" i="8"/>
  <c r="I251" i="8"/>
  <c r="N251" i="8"/>
  <c r="D251" i="8"/>
  <c r="F251" i="8"/>
  <c r="C251" i="8"/>
  <c r="J251" i="8"/>
  <c r="L251" i="8"/>
  <c r="N252" i="12"/>
  <c r="B252" i="12"/>
  <c r="A253" i="12"/>
  <c r="E252" i="12"/>
  <c r="K252" i="12"/>
  <c r="Q252" i="12"/>
  <c r="H252" i="12"/>
  <c r="L251" i="10"/>
  <c r="I251" i="10"/>
  <c r="C251" i="10"/>
  <c r="G251" i="10"/>
  <c r="J251" i="10"/>
  <c r="N251" i="10"/>
  <c r="M251" i="10"/>
  <c r="D251" i="10"/>
  <c r="F251" i="10"/>
  <c r="E252" i="10"/>
  <c r="B252" i="10"/>
  <c r="H252" i="10"/>
  <c r="K252" i="10"/>
  <c r="A253" i="10"/>
  <c r="B252" i="5"/>
  <c r="E252" i="5"/>
  <c r="A253" i="5"/>
  <c r="K252" i="8"/>
  <c r="A253" i="8"/>
  <c r="B252" i="8"/>
  <c r="E252" i="8"/>
  <c r="H252" i="8"/>
  <c r="C250" i="9"/>
  <c r="D250" i="9"/>
  <c r="E251" i="9"/>
  <c r="A252" i="9"/>
  <c r="B251" i="9"/>
  <c r="D251" i="5"/>
  <c r="C251" i="5"/>
  <c r="T251" i="12"/>
  <c r="L251" i="12"/>
  <c r="O251" i="12"/>
  <c r="I251" i="12"/>
  <c r="S251" i="12"/>
  <c r="F251" i="12"/>
  <c r="C251" i="12"/>
  <c r="G251" i="12"/>
  <c r="J251" i="12"/>
  <c r="R251" i="12"/>
  <c r="D251" i="12"/>
  <c r="M251" i="12"/>
  <c r="P251" i="12"/>
  <c r="G250" i="9"/>
  <c r="F250" i="9"/>
  <c r="H250" i="9"/>
  <c r="CW703" i="24" l="1"/>
  <c r="CX703" i="24"/>
  <c r="CY703" i="24"/>
  <c r="CT703" i="24"/>
  <c r="CU703" i="24"/>
  <c r="CS704" i="24"/>
  <c r="CR705" i="24"/>
  <c r="CV705" i="24" s="1"/>
  <c r="CD769" i="24"/>
  <c r="CE769" i="24"/>
  <c r="CF769" i="24"/>
  <c r="CB769" i="24"/>
  <c r="CA769" i="24"/>
  <c r="CC770" i="24"/>
  <c r="BZ770" i="24"/>
  <c r="BY771" i="24"/>
  <c r="D511" i="26"/>
  <c r="F511" i="26"/>
  <c r="G511" i="26"/>
  <c r="H511" i="26"/>
  <c r="C511" i="26"/>
  <c r="B512" i="26"/>
  <c r="E512" i="26"/>
  <c r="A513" i="26"/>
  <c r="D392" i="25"/>
  <c r="J392" i="25"/>
  <c r="G392" i="25"/>
  <c r="F392" i="25"/>
  <c r="K392" i="25"/>
  <c r="C392" i="25"/>
  <c r="I392" i="25"/>
  <c r="E393" i="25"/>
  <c r="H393" i="25"/>
  <c r="A394" i="25"/>
  <c r="B393" i="25"/>
  <c r="T393" i="14"/>
  <c r="M393" i="14"/>
  <c r="S393" i="14"/>
  <c r="R393" i="14"/>
  <c r="D393" i="14"/>
  <c r="F393" i="14"/>
  <c r="C393" i="14"/>
  <c r="G393" i="14"/>
  <c r="I393" i="14"/>
  <c r="L393" i="14"/>
  <c r="J393" i="14"/>
  <c r="P393" i="14"/>
  <c r="O393" i="14"/>
  <c r="N394" i="14"/>
  <c r="H394" i="14"/>
  <c r="E394" i="14"/>
  <c r="Q394" i="14"/>
  <c r="A395" i="14"/>
  <c r="K394" i="14"/>
  <c r="B394" i="14"/>
  <c r="E454" i="34"/>
  <c r="B454" i="34"/>
  <c r="A455" i="34"/>
  <c r="G453" i="34"/>
  <c r="F453" i="34"/>
  <c r="D453" i="34"/>
  <c r="C453" i="34"/>
  <c r="D122" i="19"/>
  <c r="F122" i="19"/>
  <c r="C122" i="19"/>
  <c r="G122" i="19"/>
  <c r="A124" i="19"/>
  <c r="B123" i="19"/>
  <c r="E123" i="19"/>
  <c r="F389" i="3"/>
  <c r="G389" i="3"/>
  <c r="A391" i="3"/>
  <c r="E390" i="3"/>
  <c r="B390" i="3"/>
  <c r="D389" i="3"/>
  <c r="H389" i="3"/>
  <c r="C389" i="3"/>
  <c r="A385" i="2"/>
  <c r="B384" i="2"/>
  <c r="H384" i="2"/>
  <c r="E384" i="2"/>
  <c r="D383" i="2"/>
  <c r="F383" i="2"/>
  <c r="I383" i="2"/>
  <c r="J383" i="2"/>
  <c r="G383" i="2"/>
  <c r="C383" i="2"/>
  <c r="K383" i="2"/>
  <c r="K253" i="12"/>
  <c r="N253" i="12"/>
  <c r="E253" i="12"/>
  <c r="B253" i="12"/>
  <c r="H253" i="12"/>
  <c r="Q253" i="12"/>
  <c r="A254" i="12"/>
  <c r="C252" i="10"/>
  <c r="G252" i="10"/>
  <c r="J252" i="10"/>
  <c r="N252" i="10"/>
  <c r="D252" i="10"/>
  <c r="F252" i="10"/>
  <c r="I252" i="10"/>
  <c r="L252" i="10"/>
  <c r="M252" i="10"/>
  <c r="H251" i="9"/>
  <c r="F251" i="9"/>
  <c r="G251" i="9"/>
  <c r="C251" i="9"/>
  <c r="D251" i="9"/>
  <c r="L252" i="8"/>
  <c r="C252" i="8"/>
  <c r="J252" i="8"/>
  <c r="M252" i="8"/>
  <c r="N252" i="8"/>
  <c r="F252" i="8"/>
  <c r="G252" i="8"/>
  <c r="D252" i="8"/>
  <c r="I252" i="8"/>
  <c r="T252" i="12"/>
  <c r="F252" i="12"/>
  <c r="O252" i="12"/>
  <c r="S252" i="12"/>
  <c r="C252" i="12"/>
  <c r="D252" i="12"/>
  <c r="L252" i="12"/>
  <c r="G252" i="12"/>
  <c r="I252" i="12"/>
  <c r="J252" i="12"/>
  <c r="P252" i="12"/>
  <c r="R252" i="12"/>
  <c r="M252" i="12"/>
  <c r="B252" i="9"/>
  <c r="E252" i="9"/>
  <c r="A253" i="9"/>
  <c r="B253" i="5"/>
  <c r="E253" i="5"/>
  <c r="A254" i="5"/>
  <c r="G252" i="5"/>
  <c r="F252" i="5"/>
  <c r="H252" i="5"/>
  <c r="K253" i="8"/>
  <c r="B253" i="8"/>
  <c r="A254" i="8"/>
  <c r="E253" i="8"/>
  <c r="H253" i="8"/>
  <c r="D252" i="5"/>
  <c r="C252" i="5"/>
  <c r="K253" i="10"/>
  <c r="E253" i="10"/>
  <c r="A254" i="10"/>
  <c r="H253" i="10"/>
  <c r="B253" i="10"/>
  <c r="CS705" i="24" l="1"/>
  <c r="CR706" i="24"/>
  <c r="CV706" i="24" s="1"/>
  <c r="CU704" i="24"/>
  <c r="CW704" i="24"/>
  <c r="CX704" i="24"/>
  <c r="CT704" i="24"/>
  <c r="CY704" i="24"/>
  <c r="CC771" i="24"/>
  <c r="BY772" i="24"/>
  <c r="BZ771" i="24"/>
  <c r="CE770" i="24"/>
  <c r="CA770" i="24"/>
  <c r="CB770" i="24"/>
  <c r="CD770" i="24"/>
  <c r="CF770" i="24"/>
  <c r="I393" i="25"/>
  <c r="G393" i="25"/>
  <c r="J393" i="25"/>
  <c r="F393" i="25"/>
  <c r="K393" i="25"/>
  <c r="C393" i="25"/>
  <c r="D393" i="25"/>
  <c r="B513" i="26"/>
  <c r="A514" i="26"/>
  <c r="E513" i="26"/>
  <c r="E394" i="25"/>
  <c r="H394" i="25"/>
  <c r="B394" i="25"/>
  <c r="A395" i="25"/>
  <c r="F512" i="26"/>
  <c r="C512" i="26"/>
  <c r="D512" i="26"/>
  <c r="G512" i="26"/>
  <c r="H512" i="26"/>
  <c r="T394" i="14"/>
  <c r="D394" i="14"/>
  <c r="I394" i="14"/>
  <c r="R394" i="14"/>
  <c r="S394" i="14"/>
  <c r="O394" i="14"/>
  <c r="P394" i="14"/>
  <c r="L394" i="14"/>
  <c r="M394" i="14"/>
  <c r="C394" i="14"/>
  <c r="G394" i="14"/>
  <c r="F394" i="14"/>
  <c r="J394" i="14"/>
  <c r="H395" i="14"/>
  <c r="E395" i="14"/>
  <c r="K395" i="14"/>
  <c r="A396" i="14"/>
  <c r="Q395" i="14"/>
  <c r="B395" i="14"/>
  <c r="N395" i="14"/>
  <c r="A456" i="34"/>
  <c r="E455" i="34"/>
  <c r="B455" i="34"/>
  <c r="D454" i="34"/>
  <c r="G454" i="34"/>
  <c r="F454" i="34"/>
  <c r="C454" i="34"/>
  <c r="C123" i="19"/>
  <c r="D123" i="19"/>
  <c r="F123" i="19"/>
  <c r="G123" i="19"/>
  <c r="E124" i="19"/>
  <c r="A125" i="19"/>
  <c r="B124" i="19"/>
  <c r="H390" i="3"/>
  <c r="D390" i="3"/>
  <c r="C390" i="3"/>
  <c r="F390" i="3"/>
  <c r="G390" i="3"/>
  <c r="B391" i="3"/>
  <c r="A392" i="3"/>
  <c r="E391" i="3"/>
  <c r="G384" i="2"/>
  <c r="D384" i="2"/>
  <c r="C384" i="2"/>
  <c r="J384" i="2"/>
  <c r="K384" i="2"/>
  <c r="F384" i="2"/>
  <c r="I384" i="2"/>
  <c r="H385" i="2"/>
  <c r="B385" i="2"/>
  <c r="A386" i="2"/>
  <c r="E385" i="2"/>
  <c r="C253" i="8"/>
  <c r="G253" i="8"/>
  <c r="L253" i="8"/>
  <c r="I253" i="8"/>
  <c r="J253" i="8"/>
  <c r="D253" i="8"/>
  <c r="F253" i="8"/>
  <c r="M253" i="8"/>
  <c r="N253" i="8"/>
  <c r="E254" i="5"/>
  <c r="A255" i="5"/>
  <c r="B254" i="5"/>
  <c r="F253" i="5"/>
  <c r="G253" i="5"/>
  <c r="H253" i="5"/>
  <c r="A255" i="10"/>
  <c r="H254" i="10"/>
  <c r="B254" i="10"/>
  <c r="K254" i="10"/>
  <c r="E254" i="10"/>
  <c r="D253" i="5"/>
  <c r="C253" i="5"/>
  <c r="D253" i="10"/>
  <c r="G253" i="10"/>
  <c r="J253" i="10"/>
  <c r="F253" i="10"/>
  <c r="M253" i="10"/>
  <c r="N253" i="10"/>
  <c r="I253" i="10"/>
  <c r="L253" i="10"/>
  <c r="C253" i="10"/>
  <c r="B254" i="12"/>
  <c r="A255" i="12"/>
  <c r="K254" i="12"/>
  <c r="N254" i="12"/>
  <c r="E254" i="12"/>
  <c r="Q254" i="12"/>
  <c r="H254" i="12"/>
  <c r="H252" i="9"/>
  <c r="G252" i="9"/>
  <c r="F252" i="9"/>
  <c r="K254" i="8"/>
  <c r="H254" i="8"/>
  <c r="A255" i="8"/>
  <c r="B254" i="8"/>
  <c r="E254" i="8"/>
  <c r="T253" i="12"/>
  <c r="C253" i="12"/>
  <c r="G253" i="12"/>
  <c r="M253" i="12"/>
  <c r="L253" i="12"/>
  <c r="J253" i="12"/>
  <c r="F253" i="12"/>
  <c r="R253" i="12"/>
  <c r="D253" i="12"/>
  <c r="I253" i="12"/>
  <c r="P253" i="12"/>
  <c r="S253" i="12"/>
  <c r="O253" i="12"/>
  <c r="E253" i="9"/>
  <c r="B253" i="9"/>
  <c r="A254" i="9"/>
  <c r="C252" i="9"/>
  <c r="D252" i="9"/>
  <c r="CS706" i="24" l="1"/>
  <c r="CR707" i="24"/>
  <c r="CV707" i="24" s="1"/>
  <c r="CT705" i="24"/>
  <c r="CY705" i="24"/>
  <c r="CX705" i="24"/>
  <c r="CU705" i="24"/>
  <c r="CW705" i="24"/>
  <c r="CB771" i="24"/>
  <c r="CD771" i="24"/>
  <c r="CA771" i="24"/>
  <c r="CE771" i="24"/>
  <c r="CF771" i="24"/>
  <c r="BZ772" i="24"/>
  <c r="CC772" i="24"/>
  <c r="BY773" i="24"/>
  <c r="B395" i="25"/>
  <c r="A396" i="25"/>
  <c r="E395" i="25"/>
  <c r="H395" i="25"/>
  <c r="G394" i="25"/>
  <c r="I394" i="25"/>
  <c r="F394" i="25"/>
  <c r="C394" i="25"/>
  <c r="D394" i="25"/>
  <c r="J394" i="25"/>
  <c r="K394" i="25"/>
  <c r="E514" i="26"/>
  <c r="B514" i="26"/>
  <c r="A515" i="26"/>
  <c r="F513" i="26"/>
  <c r="C513" i="26"/>
  <c r="D513" i="26"/>
  <c r="G513" i="26"/>
  <c r="H513" i="26"/>
  <c r="T395" i="14"/>
  <c r="S395" i="14"/>
  <c r="G395" i="14"/>
  <c r="F395" i="14"/>
  <c r="C395" i="14"/>
  <c r="P395" i="14"/>
  <c r="M395" i="14"/>
  <c r="I395" i="14"/>
  <c r="L395" i="14"/>
  <c r="O395" i="14"/>
  <c r="D395" i="14"/>
  <c r="J395" i="14"/>
  <c r="R395" i="14"/>
  <c r="Q396" i="14"/>
  <c r="K396" i="14"/>
  <c r="A397" i="14"/>
  <c r="B396" i="14"/>
  <c r="H396" i="14"/>
  <c r="N396" i="14"/>
  <c r="E396" i="14"/>
  <c r="G455" i="34"/>
  <c r="F455" i="34"/>
  <c r="D455" i="34"/>
  <c r="C455" i="34"/>
  <c r="E456" i="34"/>
  <c r="B456" i="34"/>
  <c r="A457" i="34"/>
  <c r="C124" i="19"/>
  <c r="D124" i="19"/>
  <c r="F124" i="19"/>
  <c r="G124" i="19"/>
  <c r="A126" i="19"/>
  <c r="E125" i="19"/>
  <c r="B125" i="19"/>
  <c r="B392" i="3"/>
  <c r="A393" i="3"/>
  <c r="E392" i="3"/>
  <c r="C391" i="3"/>
  <c r="D391" i="3"/>
  <c r="H391" i="3"/>
  <c r="G391" i="3"/>
  <c r="F391" i="3"/>
  <c r="E386" i="2"/>
  <c r="H386" i="2"/>
  <c r="A387" i="2"/>
  <c r="B386" i="2"/>
  <c r="F385" i="2"/>
  <c r="C385" i="2"/>
  <c r="J385" i="2"/>
  <c r="I385" i="2"/>
  <c r="D385" i="2"/>
  <c r="K385" i="2"/>
  <c r="G385" i="2"/>
  <c r="T254" i="12"/>
  <c r="F254" i="12"/>
  <c r="O254" i="12"/>
  <c r="G254" i="12"/>
  <c r="J254" i="12"/>
  <c r="L254" i="12"/>
  <c r="I254" i="12"/>
  <c r="P254" i="12"/>
  <c r="R254" i="12"/>
  <c r="D254" i="12"/>
  <c r="M254" i="12"/>
  <c r="S254" i="12"/>
  <c r="C254" i="12"/>
  <c r="H255" i="10"/>
  <c r="K255" i="10"/>
  <c r="B255" i="10"/>
  <c r="E255" i="10"/>
  <c r="A256" i="10"/>
  <c r="G254" i="5"/>
  <c r="F254" i="5"/>
  <c r="H254" i="5"/>
  <c r="H253" i="9"/>
  <c r="G253" i="9"/>
  <c r="F253" i="9"/>
  <c r="E255" i="5"/>
  <c r="B255" i="5"/>
  <c r="A256" i="5"/>
  <c r="A255" i="9"/>
  <c r="B254" i="9"/>
  <c r="E254" i="9"/>
  <c r="C254" i="5"/>
  <c r="D254" i="5"/>
  <c r="G254" i="10"/>
  <c r="M254" i="10"/>
  <c r="C254" i="10"/>
  <c r="D254" i="10"/>
  <c r="F254" i="10"/>
  <c r="I254" i="10"/>
  <c r="J254" i="10"/>
  <c r="L254" i="10"/>
  <c r="N254" i="10"/>
  <c r="L254" i="8"/>
  <c r="G254" i="8"/>
  <c r="J254" i="8"/>
  <c r="C254" i="8"/>
  <c r="N254" i="8"/>
  <c r="M254" i="8"/>
  <c r="D254" i="8"/>
  <c r="F254" i="8"/>
  <c r="I254" i="8"/>
  <c r="H255" i="8"/>
  <c r="A256" i="8"/>
  <c r="B255" i="8"/>
  <c r="K255" i="8"/>
  <c r="E255" i="8"/>
  <c r="D253" i="9"/>
  <c r="C253" i="9"/>
  <c r="K255" i="12"/>
  <c r="Q255" i="12"/>
  <c r="B255" i="12"/>
  <c r="H255" i="12"/>
  <c r="E255" i="12"/>
  <c r="A256" i="12"/>
  <c r="N255" i="12"/>
  <c r="CR708" i="24" l="1"/>
  <c r="CV708" i="24" s="1"/>
  <c r="CS707" i="24"/>
  <c r="CT706" i="24"/>
  <c r="CU706" i="24"/>
  <c r="CY706" i="24"/>
  <c r="CW706" i="24"/>
  <c r="CX706" i="24"/>
  <c r="CC773" i="24"/>
  <c r="BY774" i="24"/>
  <c r="BZ773" i="24"/>
  <c r="CF772" i="24"/>
  <c r="CB772" i="24"/>
  <c r="CA772" i="24"/>
  <c r="CD772" i="24"/>
  <c r="CE772" i="24"/>
  <c r="A516" i="26"/>
  <c r="E515" i="26"/>
  <c r="B515" i="26"/>
  <c r="D514" i="26"/>
  <c r="F514" i="26"/>
  <c r="G514" i="26"/>
  <c r="H514" i="26"/>
  <c r="C514" i="26"/>
  <c r="H396" i="25"/>
  <c r="E396" i="25"/>
  <c r="A397" i="25"/>
  <c r="B396" i="25"/>
  <c r="D395" i="25"/>
  <c r="F395" i="25"/>
  <c r="J395" i="25"/>
  <c r="G395" i="25"/>
  <c r="I395" i="25"/>
  <c r="C395" i="25"/>
  <c r="K395" i="25"/>
  <c r="T396" i="14"/>
  <c r="P396" i="14"/>
  <c r="O396" i="14"/>
  <c r="M396" i="14"/>
  <c r="J396" i="14"/>
  <c r="G396" i="14"/>
  <c r="I396" i="14"/>
  <c r="C396" i="14"/>
  <c r="D396" i="14"/>
  <c r="L396" i="14"/>
  <c r="F396" i="14"/>
  <c r="R396" i="14"/>
  <c r="S396" i="14"/>
  <c r="K397" i="14"/>
  <c r="H397" i="14"/>
  <c r="Q397" i="14"/>
  <c r="A398" i="14"/>
  <c r="N397" i="14"/>
  <c r="B397" i="14"/>
  <c r="E397" i="14"/>
  <c r="E457" i="34"/>
  <c r="B457" i="34"/>
  <c r="A458" i="34"/>
  <c r="G456" i="34"/>
  <c r="F456" i="34"/>
  <c r="D456" i="34"/>
  <c r="C456" i="34"/>
  <c r="F125" i="19"/>
  <c r="G125" i="19"/>
  <c r="D125" i="19"/>
  <c r="C125" i="19"/>
  <c r="A127" i="19"/>
  <c r="B126" i="19"/>
  <c r="E126" i="19"/>
  <c r="G392" i="3"/>
  <c r="F392" i="3"/>
  <c r="B393" i="3"/>
  <c r="A394" i="3"/>
  <c r="E393" i="3"/>
  <c r="C392" i="3"/>
  <c r="H392" i="3"/>
  <c r="D392" i="3"/>
  <c r="F386" i="2"/>
  <c r="D386" i="2"/>
  <c r="C386" i="2"/>
  <c r="K386" i="2"/>
  <c r="G386" i="2"/>
  <c r="J386" i="2"/>
  <c r="I386" i="2"/>
  <c r="E387" i="2"/>
  <c r="H387" i="2"/>
  <c r="B387" i="2"/>
  <c r="A388" i="2"/>
  <c r="H254" i="9"/>
  <c r="F254" i="9"/>
  <c r="G254" i="9"/>
  <c r="M255" i="8"/>
  <c r="D255" i="8"/>
  <c r="N255" i="8"/>
  <c r="L255" i="8"/>
  <c r="J255" i="8"/>
  <c r="I255" i="8"/>
  <c r="C255" i="8"/>
  <c r="F255" i="8"/>
  <c r="G255" i="8"/>
  <c r="A257" i="8"/>
  <c r="E256" i="8"/>
  <c r="B256" i="8"/>
  <c r="K256" i="8"/>
  <c r="H256" i="8"/>
  <c r="E255" i="9"/>
  <c r="B255" i="9"/>
  <c r="A256" i="9"/>
  <c r="L255" i="10"/>
  <c r="G255" i="10"/>
  <c r="D255" i="10"/>
  <c r="F255" i="10"/>
  <c r="I255" i="10"/>
  <c r="J255" i="10"/>
  <c r="N255" i="10"/>
  <c r="C255" i="10"/>
  <c r="M255" i="10"/>
  <c r="F255" i="5"/>
  <c r="G255" i="5"/>
  <c r="H255" i="5"/>
  <c r="C254" i="9"/>
  <c r="D254" i="9"/>
  <c r="T255" i="12"/>
  <c r="D255" i="12"/>
  <c r="F255" i="12"/>
  <c r="S255" i="12"/>
  <c r="G255" i="12"/>
  <c r="J255" i="12"/>
  <c r="C255" i="12"/>
  <c r="L255" i="12"/>
  <c r="P255" i="12"/>
  <c r="O255" i="12"/>
  <c r="M255" i="12"/>
  <c r="I255" i="12"/>
  <c r="R255" i="12"/>
  <c r="C255" i="5"/>
  <c r="D255" i="5"/>
  <c r="K256" i="10"/>
  <c r="E256" i="10"/>
  <c r="B256" i="10"/>
  <c r="H256" i="10"/>
  <c r="A257" i="10"/>
  <c r="K256" i="12"/>
  <c r="A257" i="12"/>
  <c r="E256" i="12"/>
  <c r="H256" i="12"/>
  <c r="N256" i="12"/>
  <c r="Q256" i="12"/>
  <c r="B256" i="12"/>
  <c r="A257" i="5"/>
  <c r="E256" i="5"/>
  <c r="B256" i="5"/>
  <c r="CW707" i="24" l="1"/>
  <c r="CX707" i="24"/>
  <c r="CY707" i="24"/>
  <c r="CT707" i="24"/>
  <c r="CU707" i="24"/>
  <c r="CR709" i="24"/>
  <c r="CV709" i="24" s="1"/>
  <c r="CS708" i="24"/>
  <c r="CB773" i="24"/>
  <c r="CD773" i="24"/>
  <c r="CF773" i="24"/>
  <c r="CA773" i="24"/>
  <c r="CE773" i="24"/>
  <c r="CC774" i="24"/>
  <c r="BY775" i="24"/>
  <c r="BZ774" i="24"/>
  <c r="I396" i="25"/>
  <c r="K396" i="25"/>
  <c r="J396" i="25"/>
  <c r="C396" i="25"/>
  <c r="D396" i="25"/>
  <c r="F396" i="25"/>
  <c r="G396" i="25"/>
  <c r="B397" i="25"/>
  <c r="A398" i="25"/>
  <c r="E397" i="25"/>
  <c r="H397" i="25"/>
  <c r="D515" i="26"/>
  <c r="C515" i="26"/>
  <c r="F515" i="26"/>
  <c r="G515" i="26"/>
  <c r="H515" i="26"/>
  <c r="E516" i="26"/>
  <c r="A517" i="26"/>
  <c r="B516" i="26"/>
  <c r="T397" i="14"/>
  <c r="C397" i="14"/>
  <c r="M397" i="14"/>
  <c r="G397" i="14"/>
  <c r="I397" i="14"/>
  <c r="S397" i="14"/>
  <c r="R397" i="14"/>
  <c r="P397" i="14"/>
  <c r="F397" i="14"/>
  <c r="D397" i="14"/>
  <c r="O397" i="14"/>
  <c r="L397" i="14"/>
  <c r="J397" i="14"/>
  <c r="N398" i="14"/>
  <c r="B398" i="14"/>
  <c r="Q398" i="14"/>
  <c r="H398" i="14"/>
  <c r="A399" i="14"/>
  <c r="E398" i="14"/>
  <c r="K398" i="14"/>
  <c r="B458" i="34"/>
  <c r="A459" i="34"/>
  <c r="E458" i="34"/>
  <c r="F457" i="34"/>
  <c r="D457" i="34"/>
  <c r="C457" i="34"/>
  <c r="G457" i="34"/>
  <c r="C126" i="19"/>
  <c r="D126" i="19"/>
  <c r="G126" i="19"/>
  <c r="F126" i="19"/>
  <c r="B127" i="19"/>
  <c r="A128" i="19"/>
  <c r="E127" i="19"/>
  <c r="G393" i="3"/>
  <c r="F393" i="3"/>
  <c r="B394" i="3"/>
  <c r="E394" i="3"/>
  <c r="A395" i="3"/>
  <c r="H393" i="3"/>
  <c r="D393" i="3"/>
  <c r="C393" i="3"/>
  <c r="H388" i="2"/>
  <c r="A389" i="2"/>
  <c r="E388" i="2"/>
  <c r="B388" i="2"/>
  <c r="I387" i="2"/>
  <c r="D387" i="2"/>
  <c r="F387" i="2"/>
  <c r="C387" i="2"/>
  <c r="K387" i="2"/>
  <c r="J387" i="2"/>
  <c r="G387" i="2"/>
  <c r="B257" i="12"/>
  <c r="K257" i="12"/>
  <c r="N257" i="12"/>
  <c r="Q257" i="12"/>
  <c r="A258" i="12"/>
  <c r="E257" i="12"/>
  <c r="H257" i="12"/>
  <c r="K257" i="10"/>
  <c r="B257" i="10"/>
  <c r="A258" i="10"/>
  <c r="E257" i="10"/>
  <c r="H257" i="10"/>
  <c r="G256" i="5"/>
  <c r="H256" i="5"/>
  <c r="F256" i="5"/>
  <c r="N256" i="10"/>
  <c r="J256" i="10"/>
  <c r="L256" i="10"/>
  <c r="M256" i="10"/>
  <c r="F256" i="10"/>
  <c r="G256" i="10"/>
  <c r="C256" i="10"/>
  <c r="D256" i="10"/>
  <c r="I256" i="10"/>
  <c r="A257" i="9"/>
  <c r="E256" i="9"/>
  <c r="B256" i="9"/>
  <c r="C255" i="9"/>
  <c r="D255" i="9"/>
  <c r="C256" i="5"/>
  <c r="D256" i="5"/>
  <c r="A258" i="5"/>
  <c r="E257" i="5"/>
  <c r="B257" i="5"/>
  <c r="H255" i="9"/>
  <c r="G255" i="9"/>
  <c r="F255" i="9"/>
  <c r="F256" i="8"/>
  <c r="M256" i="8"/>
  <c r="G256" i="8"/>
  <c r="D256" i="8"/>
  <c r="J256" i="8"/>
  <c r="C256" i="8"/>
  <c r="N256" i="8"/>
  <c r="I256" i="8"/>
  <c r="L256" i="8"/>
  <c r="T256" i="12"/>
  <c r="M256" i="12"/>
  <c r="C256" i="12"/>
  <c r="D256" i="12"/>
  <c r="R256" i="12"/>
  <c r="F256" i="12"/>
  <c r="L256" i="12"/>
  <c r="P256" i="12"/>
  <c r="S256" i="12"/>
  <c r="J256" i="12"/>
  <c r="O256" i="12"/>
  <c r="G256" i="12"/>
  <c r="I256" i="12"/>
  <c r="K257" i="8"/>
  <c r="E257" i="8"/>
  <c r="B257" i="8"/>
  <c r="H257" i="8"/>
  <c r="A258" i="8"/>
  <c r="CY708" i="24" l="1"/>
  <c r="CW708" i="24"/>
  <c r="CX708" i="24"/>
  <c r="CU708" i="24"/>
  <c r="CT708" i="24"/>
  <c r="CS709" i="24"/>
  <c r="CR710" i="24"/>
  <c r="CV710" i="24" s="1"/>
  <c r="BY776" i="24"/>
  <c r="BZ775" i="24"/>
  <c r="CC775" i="24"/>
  <c r="CE774" i="24"/>
  <c r="CD774" i="24"/>
  <c r="CF774" i="24"/>
  <c r="CA774" i="24"/>
  <c r="CB774" i="24"/>
  <c r="D516" i="26"/>
  <c r="C516" i="26"/>
  <c r="F516" i="26"/>
  <c r="G516" i="26"/>
  <c r="H516" i="26"/>
  <c r="E517" i="26"/>
  <c r="A518" i="26"/>
  <c r="B517" i="26"/>
  <c r="H398" i="25"/>
  <c r="B398" i="25"/>
  <c r="E398" i="25"/>
  <c r="A399" i="25"/>
  <c r="F397" i="25"/>
  <c r="G397" i="25"/>
  <c r="K397" i="25"/>
  <c r="C397" i="25"/>
  <c r="I397" i="25"/>
  <c r="J397" i="25"/>
  <c r="D397" i="25"/>
  <c r="K399" i="14"/>
  <c r="H399" i="14"/>
  <c r="B399" i="14"/>
  <c r="A400" i="14"/>
  <c r="E399" i="14"/>
  <c r="N399" i="14"/>
  <c r="Q399" i="14"/>
  <c r="T398" i="14"/>
  <c r="S398" i="14"/>
  <c r="J398" i="14"/>
  <c r="M398" i="14"/>
  <c r="L398" i="14"/>
  <c r="O398" i="14"/>
  <c r="C398" i="14"/>
  <c r="R398" i="14"/>
  <c r="F398" i="14"/>
  <c r="P398" i="14"/>
  <c r="D398" i="14"/>
  <c r="G398" i="14"/>
  <c r="I398" i="14"/>
  <c r="A460" i="34"/>
  <c r="E459" i="34"/>
  <c r="B459" i="34"/>
  <c r="C458" i="34"/>
  <c r="D458" i="34"/>
  <c r="G458" i="34"/>
  <c r="F458" i="34"/>
  <c r="E128" i="19"/>
  <c r="A129" i="19"/>
  <c r="B128" i="19"/>
  <c r="C127" i="19"/>
  <c r="D127" i="19"/>
  <c r="G127" i="19"/>
  <c r="F127" i="19"/>
  <c r="A396" i="3"/>
  <c r="B395" i="3"/>
  <c r="E395" i="3"/>
  <c r="F394" i="3"/>
  <c r="G394" i="3"/>
  <c r="H394" i="3"/>
  <c r="C394" i="3"/>
  <c r="D394" i="3"/>
  <c r="D388" i="2"/>
  <c r="J388" i="2"/>
  <c r="I388" i="2"/>
  <c r="K388" i="2"/>
  <c r="C388" i="2"/>
  <c r="G388" i="2"/>
  <c r="F388" i="2"/>
  <c r="B389" i="2"/>
  <c r="E389" i="2"/>
  <c r="A390" i="2"/>
  <c r="H389" i="2"/>
  <c r="D256" i="9"/>
  <c r="C256" i="9"/>
  <c r="G256" i="9"/>
  <c r="H256" i="9"/>
  <c r="F256" i="9"/>
  <c r="B258" i="8"/>
  <c r="E258" i="8"/>
  <c r="H258" i="8"/>
  <c r="A259" i="8"/>
  <c r="K258" i="8"/>
  <c r="G257" i="8"/>
  <c r="J257" i="8"/>
  <c r="D257" i="8"/>
  <c r="C257" i="8"/>
  <c r="N257" i="8"/>
  <c r="M257" i="8"/>
  <c r="L257" i="8"/>
  <c r="F257" i="8"/>
  <c r="I257" i="8"/>
  <c r="A259" i="5"/>
  <c r="B258" i="5"/>
  <c r="E258" i="5"/>
  <c r="E258" i="10"/>
  <c r="B258" i="10"/>
  <c r="H258" i="10"/>
  <c r="A259" i="10"/>
  <c r="K258" i="10"/>
  <c r="E257" i="9"/>
  <c r="A258" i="9"/>
  <c r="B257" i="9"/>
  <c r="N258" i="12"/>
  <c r="B258" i="12"/>
  <c r="H258" i="12"/>
  <c r="K258" i="12"/>
  <c r="E258" i="12"/>
  <c r="Q258" i="12"/>
  <c r="A259" i="12"/>
  <c r="D257" i="5"/>
  <c r="C257" i="5"/>
  <c r="D257" i="10"/>
  <c r="M257" i="10"/>
  <c r="N257" i="10"/>
  <c r="G257" i="10"/>
  <c r="I257" i="10"/>
  <c r="J257" i="10"/>
  <c r="L257" i="10"/>
  <c r="C257" i="10"/>
  <c r="F257" i="10"/>
  <c r="H257" i="5"/>
  <c r="F257" i="5"/>
  <c r="G257" i="5"/>
  <c r="T257" i="12"/>
  <c r="C257" i="12"/>
  <c r="F257" i="12"/>
  <c r="S257" i="12"/>
  <c r="G257" i="12"/>
  <c r="J257" i="12"/>
  <c r="R257" i="12"/>
  <c r="D257" i="12"/>
  <c r="L257" i="12"/>
  <c r="I257" i="12"/>
  <c r="M257" i="12"/>
  <c r="O257" i="12"/>
  <c r="P257" i="12"/>
  <c r="CS710" i="24" l="1"/>
  <c r="CR711" i="24"/>
  <c r="CV711" i="24" s="1"/>
  <c r="CT709" i="24"/>
  <c r="CW709" i="24"/>
  <c r="CX709" i="24"/>
  <c r="CY709" i="24"/>
  <c r="CU709" i="24"/>
  <c r="CA775" i="24"/>
  <c r="CF775" i="24"/>
  <c r="CD775" i="24"/>
  <c r="CB775" i="24"/>
  <c r="CE775" i="24"/>
  <c r="CC776" i="24"/>
  <c r="BZ776" i="24"/>
  <c r="BY777" i="24"/>
  <c r="B399" i="25"/>
  <c r="A400" i="25"/>
  <c r="H399" i="25"/>
  <c r="E399" i="25"/>
  <c r="K398" i="25"/>
  <c r="I398" i="25"/>
  <c r="J398" i="25"/>
  <c r="D398" i="25"/>
  <c r="C398" i="25"/>
  <c r="F398" i="25"/>
  <c r="G398" i="25"/>
  <c r="C517" i="26"/>
  <c r="F517" i="26"/>
  <c r="G517" i="26"/>
  <c r="H517" i="26"/>
  <c r="D517" i="26"/>
  <c r="E518" i="26"/>
  <c r="A519" i="26"/>
  <c r="B518" i="26"/>
  <c r="Q400" i="14"/>
  <c r="B400" i="14"/>
  <c r="N400" i="14"/>
  <c r="E400" i="14"/>
  <c r="A401" i="14"/>
  <c r="H400" i="14"/>
  <c r="K400" i="14"/>
  <c r="T399" i="14"/>
  <c r="D399" i="14"/>
  <c r="O399" i="14"/>
  <c r="P399" i="14"/>
  <c r="S399" i="14"/>
  <c r="C399" i="14"/>
  <c r="R399" i="14"/>
  <c r="F399" i="14"/>
  <c r="I399" i="14"/>
  <c r="J399" i="14"/>
  <c r="G399" i="14"/>
  <c r="L399" i="14"/>
  <c r="M399" i="14"/>
  <c r="C459" i="34"/>
  <c r="G459" i="34"/>
  <c r="F459" i="34"/>
  <c r="D459" i="34"/>
  <c r="B460" i="34"/>
  <c r="E460" i="34"/>
  <c r="A461" i="34"/>
  <c r="C128" i="19"/>
  <c r="D128" i="19"/>
  <c r="F128" i="19"/>
  <c r="G128" i="19"/>
  <c r="E129" i="19"/>
  <c r="A130" i="19"/>
  <c r="B129" i="19"/>
  <c r="F395" i="3"/>
  <c r="G395" i="3"/>
  <c r="D395" i="3"/>
  <c r="H395" i="3"/>
  <c r="C395" i="3"/>
  <c r="A397" i="3"/>
  <c r="B396" i="3"/>
  <c r="E396" i="3"/>
  <c r="E390" i="2"/>
  <c r="B390" i="2"/>
  <c r="A391" i="2"/>
  <c r="H390" i="2"/>
  <c r="J389" i="2"/>
  <c r="F389" i="2"/>
  <c r="I389" i="2"/>
  <c r="G389" i="2"/>
  <c r="K389" i="2"/>
  <c r="D389" i="2"/>
  <c r="C389" i="2"/>
  <c r="E258" i="9"/>
  <c r="B258" i="9"/>
  <c r="A259" i="9"/>
  <c r="F258" i="5"/>
  <c r="H258" i="5"/>
  <c r="G258" i="5"/>
  <c r="F257" i="9"/>
  <c r="G257" i="9"/>
  <c r="H257" i="9"/>
  <c r="K259" i="10"/>
  <c r="A260" i="10"/>
  <c r="B259" i="10"/>
  <c r="E259" i="10"/>
  <c r="H259" i="10"/>
  <c r="J258" i="8"/>
  <c r="D258" i="8"/>
  <c r="F258" i="8"/>
  <c r="I258" i="8"/>
  <c r="L258" i="8"/>
  <c r="M258" i="8"/>
  <c r="C258" i="8"/>
  <c r="N258" i="8"/>
  <c r="G258" i="8"/>
  <c r="D257" i="9"/>
  <c r="C257" i="9"/>
  <c r="D258" i="5"/>
  <c r="C258" i="5"/>
  <c r="E259" i="5"/>
  <c r="A260" i="5"/>
  <c r="B259" i="5"/>
  <c r="Q259" i="12"/>
  <c r="B259" i="12"/>
  <c r="E259" i="12"/>
  <c r="H259" i="12"/>
  <c r="K259" i="12"/>
  <c r="N259" i="12"/>
  <c r="A260" i="12"/>
  <c r="T258" i="12"/>
  <c r="G258" i="12"/>
  <c r="J258" i="12"/>
  <c r="L258" i="12"/>
  <c r="S258" i="12"/>
  <c r="C258" i="12"/>
  <c r="O258" i="12"/>
  <c r="R258" i="12"/>
  <c r="F258" i="12"/>
  <c r="I258" i="12"/>
  <c r="P258" i="12"/>
  <c r="M258" i="12"/>
  <c r="D258" i="12"/>
  <c r="C258" i="10"/>
  <c r="L258" i="10"/>
  <c r="N258" i="10"/>
  <c r="M258" i="10"/>
  <c r="I258" i="10"/>
  <c r="D258" i="10"/>
  <c r="F258" i="10"/>
  <c r="G258" i="10"/>
  <c r="J258" i="10"/>
  <c r="B259" i="8"/>
  <c r="E259" i="8"/>
  <c r="K259" i="8"/>
  <c r="A260" i="8"/>
  <c r="H259" i="8"/>
  <c r="CR712" i="24" l="1"/>
  <c r="CV712" i="24" s="1"/>
  <c r="CS711" i="24"/>
  <c r="CY710" i="24"/>
  <c r="CT710" i="24"/>
  <c r="CU710" i="24"/>
  <c r="CW710" i="24"/>
  <c r="CX710" i="24"/>
  <c r="CC777" i="24"/>
  <c r="BZ777" i="24"/>
  <c r="BY778" i="24"/>
  <c r="CD776" i="24"/>
  <c r="CE776" i="24"/>
  <c r="CA776" i="24"/>
  <c r="CB776" i="24"/>
  <c r="CF776" i="24"/>
  <c r="D518" i="26"/>
  <c r="F518" i="26"/>
  <c r="G518" i="26"/>
  <c r="H518" i="26"/>
  <c r="C518" i="26"/>
  <c r="B519" i="26"/>
  <c r="E519" i="26"/>
  <c r="A520" i="26"/>
  <c r="E400" i="25"/>
  <c r="H400" i="25"/>
  <c r="B400" i="25"/>
  <c r="A401" i="25"/>
  <c r="D399" i="25"/>
  <c r="K399" i="25"/>
  <c r="C399" i="25"/>
  <c r="F399" i="25"/>
  <c r="G399" i="25"/>
  <c r="I399" i="25"/>
  <c r="J399" i="25"/>
  <c r="A402" i="14"/>
  <c r="E401" i="14"/>
  <c r="K401" i="14"/>
  <c r="Q401" i="14"/>
  <c r="B401" i="14"/>
  <c r="N401" i="14"/>
  <c r="H401" i="14"/>
  <c r="T400" i="14"/>
  <c r="L400" i="14"/>
  <c r="M400" i="14"/>
  <c r="O400" i="14"/>
  <c r="P400" i="14"/>
  <c r="F400" i="14"/>
  <c r="G400" i="14"/>
  <c r="I400" i="14"/>
  <c r="C400" i="14"/>
  <c r="S400" i="14"/>
  <c r="J400" i="14"/>
  <c r="R400" i="14"/>
  <c r="D400" i="14"/>
  <c r="E461" i="34"/>
  <c r="B461" i="34"/>
  <c r="A462" i="34"/>
  <c r="C460" i="34"/>
  <c r="F460" i="34"/>
  <c r="D460" i="34"/>
  <c r="G460" i="34"/>
  <c r="C129" i="19"/>
  <c r="D129" i="19"/>
  <c r="F129" i="19"/>
  <c r="G129" i="19"/>
  <c r="B130" i="19"/>
  <c r="E130" i="19"/>
  <c r="A131" i="19"/>
  <c r="D396" i="3"/>
  <c r="C396" i="3"/>
  <c r="H396" i="3"/>
  <c r="B397" i="3"/>
  <c r="A398" i="3"/>
  <c r="E397" i="3"/>
  <c r="G396" i="3"/>
  <c r="F396" i="3"/>
  <c r="A392" i="2"/>
  <c r="B391" i="2"/>
  <c r="H391" i="2"/>
  <c r="E391" i="2"/>
  <c r="J390" i="2"/>
  <c r="I390" i="2"/>
  <c r="K390" i="2"/>
  <c r="G390" i="2"/>
  <c r="F390" i="2"/>
  <c r="D390" i="2"/>
  <c r="C390" i="2"/>
  <c r="T259" i="12"/>
  <c r="C259" i="12"/>
  <c r="R259" i="12"/>
  <c r="D259" i="12"/>
  <c r="S259" i="12"/>
  <c r="I259" i="12"/>
  <c r="P259" i="12"/>
  <c r="F259" i="12"/>
  <c r="J259" i="12"/>
  <c r="M259" i="12"/>
  <c r="G259" i="12"/>
  <c r="L259" i="12"/>
  <c r="O259" i="12"/>
  <c r="B260" i="8"/>
  <c r="E260" i="8"/>
  <c r="K260" i="8"/>
  <c r="H260" i="8"/>
  <c r="A261" i="8"/>
  <c r="D259" i="5"/>
  <c r="C259" i="5"/>
  <c r="A261" i="5"/>
  <c r="E260" i="5"/>
  <c r="B260" i="5"/>
  <c r="J259" i="8"/>
  <c r="N259" i="8"/>
  <c r="C259" i="8"/>
  <c r="F259" i="8"/>
  <c r="G259" i="8"/>
  <c r="I259" i="8"/>
  <c r="L259" i="8"/>
  <c r="D259" i="8"/>
  <c r="M259" i="8"/>
  <c r="G259" i="5"/>
  <c r="F259" i="5"/>
  <c r="H259" i="5"/>
  <c r="M259" i="10"/>
  <c r="N259" i="10"/>
  <c r="F259" i="10"/>
  <c r="C259" i="10"/>
  <c r="I259" i="10"/>
  <c r="J259" i="10"/>
  <c r="L259" i="10"/>
  <c r="D259" i="10"/>
  <c r="G259" i="10"/>
  <c r="E260" i="12"/>
  <c r="B260" i="12"/>
  <c r="A261" i="12"/>
  <c r="K260" i="12"/>
  <c r="H260" i="12"/>
  <c r="Q260" i="12"/>
  <c r="N260" i="12"/>
  <c r="A261" i="10"/>
  <c r="H260" i="10"/>
  <c r="K260" i="10"/>
  <c r="B260" i="10"/>
  <c r="E260" i="10"/>
  <c r="C258" i="9"/>
  <c r="D258" i="9"/>
  <c r="A260" i="9"/>
  <c r="B259" i="9"/>
  <c r="E259" i="9"/>
  <c r="H258" i="9"/>
  <c r="F258" i="9"/>
  <c r="G258" i="9"/>
  <c r="CW711" i="24" l="1"/>
  <c r="CX711" i="24"/>
  <c r="CY711" i="24"/>
  <c r="CT711" i="24"/>
  <c r="CU711" i="24"/>
  <c r="CS712" i="24"/>
  <c r="CR713" i="24"/>
  <c r="CV713" i="24" s="1"/>
  <c r="CC778" i="24"/>
  <c r="BY779" i="24"/>
  <c r="BZ778" i="24"/>
  <c r="CA777" i="24"/>
  <c r="CF777" i="24"/>
  <c r="CB777" i="24"/>
  <c r="CD777" i="24"/>
  <c r="CE777" i="24"/>
  <c r="E401" i="25"/>
  <c r="B401" i="25"/>
  <c r="H401" i="25"/>
  <c r="A402" i="25"/>
  <c r="D400" i="25"/>
  <c r="F400" i="25"/>
  <c r="C400" i="25"/>
  <c r="G400" i="25"/>
  <c r="K400" i="25"/>
  <c r="I400" i="25"/>
  <c r="J400" i="25"/>
  <c r="A521" i="26"/>
  <c r="B520" i="26"/>
  <c r="E520" i="26"/>
  <c r="C519" i="26"/>
  <c r="D519" i="26"/>
  <c r="G519" i="26"/>
  <c r="H519" i="26"/>
  <c r="F519" i="26"/>
  <c r="T401" i="14"/>
  <c r="L401" i="14"/>
  <c r="D401" i="14"/>
  <c r="G401" i="14"/>
  <c r="M401" i="14"/>
  <c r="J401" i="14"/>
  <c r="F401" i="14"/>
  <c r="O401" i="14"/>
  <c r="S401" i="14"/>
  <c r="P401" i="14"/>
  <c r="I401" i="14"/>
  <c r="C401" i="14"/>
  <c r="R401" i="14"/>
  <c r="Q402" i="14"/>
  <c r="K402" i="14"/>
  <c r="E402" i="14"/>
  <c r="A403" i="14"/>
  <c r="N402" i="14"/>
  <c r="B402" i="14"/>
  <c r="H402" i="14"/>
  <c r="B462" i="34"/>
  <c r="E462" i="34"/>
  <c r="A463" i="34"/>
  <c r="D461" i="34"/>
  <c r="C461" i="34"/>
  <c r="G461" i="34"/>
  <c r="F461" i="34"/>
  <c r="E131" i="19"/>
  <c r="A132" i="19"/>
  <c r="B131" i="19"/>
  <c r="C130" i="19"/>
  <c r="D130" i="19"/>
  <c r="F130" i="19"/>
  <c r="G130" i="19"/>
  <c r="G397" i="3"/>
  <c r="F397" i="3"/>
  <c r="E398" i="3"/>
  <c r="B398" i="3"/>
  <c r="A399" i="3"/>
  <c r="D397" i="3"/>
  <c r="H397" i="3"/>
  <c r="C397" i="3"/>
  <c r="J391" i="2"/>
  <c r="C391" i="2"/>
  <c r="D391" i="2"/>
  <c r="K391" i="2"/>
  <c r="G391" i="2"/>
  <c r="F391" i="2"/>
  <c r="I391" i="2"/>
  <c r="H392" i="2"/>
  <c r="B392" i="2"/>
  <c r="E392" i="2"/>
  <c r="A393" i="2"/>
  <c r="B260" i="9"/>
  <c r="A261" i="9"/>
  <c r="E260" i="9"/>
  <c r="E261" i="5"/>
  <c r="B261" i="5"/>
  <c r="A262" i="5"/>
  <c r="H261" i="10"/>
  <c r="K261" i="10"/>
  <c r="A262" i="10"/>
  <c r="B261" i="10"/>
  <c r="E261" i="10"/>
  <c r="F259" i="9"/>
  <c r="H259" i="9"/>
  <c r="G259" i="9"/>
  <c r="D260" i="5"/>
  <c r="C260" i="5"/>
  <c r="T260" i="12"/>
  <c r="O260" i="12"/>
  <c r="R260" i="12"/>
  <c r="I260" i="12"/>
  <c r="M260" i="12"/>
  <c r="G260" i="12"/>
  <c r="C260" i="12"/>
  <c r="D260" i="12"/>
  <c r="P260" i="12"/>
  <c r="S260" i="12"/>
  <c r="J260" i="12"/>
  <c r="L260" i="12"/>
  <c r="F260" i="12"/>
  <c r="N260" i="8"/>
  <c r="G260" i="8"/>
  <c r="M260" i="8"/>
  <c r="L260" i="8"/>
  <c r="C260" i="8"/>
  <c r="F260" i="8"/>
  <c r="I260" i="8"/>
  <c r="J260" i="8"/>
  <c r="D260" i="8"/>
  <c r="D259" i="9"/>
  <c r="C259" i="9"/>
  <c r="F260" i="10"/>
  <c r="N260" i="10"/>
  <c r="D260" i="10"/>
  <c r="G260" i="10"/>
  <c r="C260" i="10"/>
  <c r="I260" i="10"/>
  <c r="L260" i="10"/>
  <c r="M260" i="10"/>
  <c r="J260" i="10"/>
  <c r="B261" i="8"/>
  <c r="K261" i="8"/>
  <c r="H261" i="8"/>
  <c r="A262" i="8"/>
  <c r="E261" i="8"/>
  <c r="E261" i="12"/>
  <c r="N261" i="12"/>
  <c r="K261" i="12"/>
  <c r="A262" i="12"/>
  <c r="B261" i="12"/>
  <c r="H261" i="12"/>
  <c r="Q261" i="12"/>
  <c r="H260" i="5"/>
  <c r="F260" i="5"/>
  <c r="G260" i="5"/>
  <c r="CR714" i="24" l="1"/>
  <c r="CV714" i="24" s="1"/>
  <c r="CS713" i="24"/>
  <c r="CT712" i="24"/>
  <c r="CU712" i="24"/>
  <c r="CY712" i="24"/>
  <c r="CW712" i="24"/>
  <c r="CX712" i="24"/>
  <c r="CE778" i="24"/>
  <c r="CA778" i="24"/>
  <c r="CB778" i="24"/>
  <c r="CF778" i="24"/>
  <c r="CD778" i="24"/>
  <c r="BZ779" i="24"/>
  <c r="CC779" i="24"/>
  <c r="BY780" i="24"/>
  <c r="H520" i="26"/>
  <c r="F520" i="26"/>
  <c r="G520" i="26"/>
  <c r="D520" i="26"/>
  <c r="C520" i="26"/>
  <c r="B521" i="26"/>
  <c r="E521" i="26"/>
  <c r="A522" i="26"/>
  <c r="B402" i="25"/>
  <c r="H402" i="25"/>
  <c r="A403" i="25"/>
  <c r="E402" i="25"/>
  <c r="J401" i="25"/>
  <c r="I401" i="25"/>
  <c r="K401" i="25"/>
  <c r="C401" i="25"/>
  <c r="F401" i="25"/>
  <c r="D401" i="25"/>
  <c r="G401" i="25"/>
  <c r="T402" i="14"/>
  <c r="O402" i="14"/>
  <c r="P402" i="14"/>
  <c r="J402" i="14"/>
  <c r="C402" i="14"/>
  <c r="R402" i="14"/>
  <c r="D402" i="14"/>
  <c r="G402" i="14"/>
  <c r="F402" i="14"/>
  <c r="L402" i="14"/>
  <c r="M402" i="14"/>
  <c r="S402" i="14"/>
  <c r="I402" i="14"/>
  <c r="B403" i="14"/>
  <c r="Q403" i="14"/>
  <c r="A404" i="14"/>
  <c r="H403" i="14"/>
  <c r="E403" i="14"/>
  <c r="N403" i="14"/>
  <c r="K403" i="14"/>
  <c r="A464" i="34"/>
  <c r="E463" i="34"/>
  <c r="B463" i="34"/>
  <c r="C462" i="34"/>
  <c r="D462" i="34"/>
  <c r="F462" i="34"/>
  <c r="G462" i="34"/>
  <c r="F131" i="19"/>
  <c r="G131" i="19"/>
  <c r="C131" i="19"/>
  <c r="D131" i="19"/>
  <c r="B132" i="19"/>
  <c r="A133" i="19"/>
  <c r="E132" i="19"/>
  <c r="A400" i="3"/>
  <c r="B399" i="3"/>
  <c r="E399" i="3"/>
  <c r="D398" i="3"/>
  <c r="C398" i="3"/>
  <c r="H398" i="3"/>
  <c r="G398" i="3"/>
  <c r="F398" i="3"/>
  <c r="E393" i="2"/>
  <c r="B393" i="2"/>
  <c r="A394" i="2"/>
  <c r="H393" i="2"/>
  <c r="K392" i="2"/>
  <c r="G392" i="2"/>
  <c r="C392" i="2"/>
  <c r="F392" i="2"/>
  <c r="D392" i="2"/>
  <c r="I392" i="2"/>
  <c r="J392" i="2"/>
  <c r="H262" i="8"/>
  <c r="A263" i="8"/>
  <c r="K262" i="8"/>
  <c r="E262" i="8"/>
  <c r="B262" i="8"/>
  <c r="B262" i="12"/>
  <c r="A263" i="12"/>
  <c r="H262" i="12"/>
  <c r="K262" i="12"/>
  <c r="Q262" i="12"/>
  <c r="E262" i="12"/>
  <c r="N262" i="12"/>
  <c r="T261" i="12"/>
  <c r="J261" i="12"/>
  <c r="I261" i="12"/>
  <c r="M261" i="12"/>
  <c r="F261" i="12"/>
  <c r="L261" i="12"/>
  <c r="R261" i="12"/>
  <c r="G261" i="12"/>
  <c r="S261" i="12"/>
  <c r="C261" i="12"/>
  <c r="D261" i="12"/>
  <c r="O261" i="12"/>
  <c r="P261" i="12"/>
  <c r="I261" i="10"/>
  <c r="N261" i="10"/>
  <c r="G261" i="10"/>
  <c r="L261" i="10"/>
  <c r="J261" i="10"/>
  <c r="M261" i="10"/>
  <c r="C261" i="10"/>
  <c r="D261" i="10"/>
  <c r="F261" i="10"/>
  <c r="A263" i="10"/>
  <c r="E262" i="10"/>
  <c r="H262" i="10"/>
  <c r="B262" i="10"/>
  <c r="K262" i="10"/>
  <c r="A263" i="5"/>
  <c r="B262" i="5"/>
  <c r="E262" i="5"/>
  <c r="C261" i="5"/>
  <c r="D261" i="5"/>
  <c r="H261" i="5"/>
  <c r="G261" i="5"/>
  <c r="F261" i="5"/>
  <c r="G261" i="8"/>
  <c r="C261" i="8"/>
  <c r="J261" i="8"/>
  <c r="F261" i="8"/>
  <c r="L261" i="8"/>
  <c r="I261" i="8"/>
  <c r="M261" i="8"/>
  <c r="N261" i="8"/>
  <c r="D261" i="8"/>
  <c r="H260" i="9"/>
  <c r="G260" i="9"/>
  <c r="F260" i="9"/>
  <c r="E261" i="9"/>
  <c r="A262" i="9"/>
  <c r="B261" i="9"/>
  <c r="C260" i="9"/>
  <c r="D260" i="9"/>
  <c r="CU713" i="24" l="1"/>
  <c r="CW713" i="24"/>
  <c r="CX713" i="24"/>
  <c r="CT713" i="24"/>
  <c r="CY713" i="24"/>
  <c r="CR715" i="24"/>
  <c r="CV715" i="24" s="1"/>
  <c r="CS714" i="24"/>
  <c r="BY781" i="24"/>
  <c r="BZ780" i="24"/>
  <c r="CC780" i="24"/>
  <c r="CA779" i="24"/>
  <c r="CE779" i="24"/>
  <c r="CB779" i="24"/>
  <c r="CF779" i="24"/>
  <c r="CD779" i="24"/>
  <c r="B403" i="25"/>
  <c r="A404" i="25"/>
  <c r="E403" i="25"/>
  <c r="H403" i="25"/>
  <c r="C402" i="25"/>
  <c r="D402" i="25"/>
  <c r="K402" i="25"/>
  <c r="G402" i="25"/>
  <c r="I402" i="25"/>
  <c r="F402" i="25"/>
  <c r="J402" i="25"/>
  <c r="B522" i="26"/>
  <c r="E522" i="26"/>
  <c r="A523" i="26"/>
  <c r="C521" i="26"/>
  <c r="D521" i="26"/>
  <c r="H521" i="26"/>
  <c r="F521" i="26"/>
  <c r="G521" i="26"/>
  <c r="T403" i="14"/>
  <c r="S403" i="14"/>
  <c r="G403" i="14"/>
  <c r="O403" i="14"/>
  <c r="P403" i="14"/>
  <c r="D403" i="14"/>
  <c r="L403" i="14"/>
  <c r="I403" i="14"/>
  <c r="R403" i="14"/>
  <c r="J403" i="14"/>
  <c r="F403" i="14"/>
  <c r="C403" i="14"/>
  <c r="M403" i="14"/>
  <c r="N404" i="14"/>
  <c r="K404" i="14"/>
  <c r="H404" i="14"/>
  <c r="E404" i="14"/>
  <c r="Q404" i="14"/>
  <c r="A405" i="14"/>
  <c r="B404" i="14"/>
  <c r="G463" i="34"/>
  <c r="F463" i="34"/>
  <c r="D463" i="34"/>
  <c r="C463" i="34"/>
  <c r="A465" i="34"/>
  <c r="B464" i="34"/>
  <c r="E464" i="34"/>
  <c r="B133" i="19"/>
  <c r="E133" i="19"/>
  <c r="A134" i="19"/>
  <c r="C132" i="19"/>
  <c r="D132" i="19"/>
  <c r="F132" i="19"/>
  <c r="G132" i="19"/>
  <c r="G399" i="3"/>
  <c r="F399" i="3"/>
  <c r="C399" i="3"/>
  <c r="D399" i="3"/>
  <c r="H399" i="3"/>
  <c r="B400" i="3"/>
  <c r="E400" i="3"/>
  <c r="A401" i="3"/>
  <c r="B394" i="2"/>
  <c r="E394" i="2"/>
  <c r="A395" i="2"/>
  <c r="H394" i="2"/>
  <c r="J393" i="2"/>
  <c r="C393" i="2"/>
  <c r="D393" i="2"/>
  <c r="I393" i="2"/>
  <c r="K393" i="2"/>
  <c r="G393" i="2"/>
  <c r="F393" i="2"/>
  <c r="H262" i="5"/>
  <c r="G262" i="5"/>
  <c r="F262" i="5"/>
  <c r="F261" i="9"/>
  <c r="G261" i="9"/>
  <c r="H261" i="9"/>
  <c r="C261" i="9"/>
  <c r="D261" i="9"/>
  <c r="B262" i="9"/>
  <c r="A263" i="9"/>
  <c r="E262" i="9"/>
  <c r="D262" i="5"/>
  <c r="C262" i="5"/>
  <c r="N263" i="12"/>
  <c r="K263" i="12"/>
  <c r="Q263" i="12"/>
  <c r="B263" i="12"/>
  <c r="A264" i="12"/>
  <c r="E263" i="12"/>
  <c r="H263" i="12"/>
  <c r="T262" i="12"/>
  <c r="R262" i="12"/>
  <c r="G262" i="12"/>
  <c r="J262" i="12"/>
  <c r="D262" i="12"/>
  <c r="I262" i="12"/>
  <c r="S262" i="12"/>
  <c r="F262" i="12"/>
  <c r="C262" i="12"/>
  <c r="O262" i="12"/>
  <c r="M262" i="12"/>
  <c r="L262" i="12"/>
  <c r="P262" i="12"/>
  <c r="B263" i="5"/>
  <c r="A264" i="5"/>
  <c r="E263" i="5"/>
  <c r="G262" i="10"/>
  <c r="I262" i="10"/>
  <c r="M262" i="10"/>
  <c r="F262" i="10"/>
  <c r="J262" i="10"/>
  <c r="N262" i="10"/>
  <c r="C262" i="10"/>
  <c r="D262" i="10"/>
  <c r="L262" i="10"/>
  <c r="F262" i="8"/>
  <c r="M262" i="8"/>
  <c r="J262" i="8"/>
  <c r="D262" i="8"/>
  <c r="N262" i="8"/>
  <c r="L262" i="8"/>
  <c r="C262" i="8"/>
  <c r="I262" i="8"/>
  <c r="G262" i="8"/>
  <c r="E263" i="10"/>
  <c r="H263" i="10"/>
  <c r="B263" i="10"/>
  <c r="A264" i="10"/>
  <c r="K263" i="10"/>
  <c r="H263" i="8"/>
  <c r="E263" i="8"/>
  <c r="B263" i="8"/>
  <c r="K263" i="8"/>
  <c r="A264" i="8"/>
  <c r="CW714" i="24" l="1"/>
  <c r="CX714" i="24"/>
  <c r="CY714" i="24"/>
  <c r="CU714" i="24"/>
  <c r="CT714" i="24"/>
  <c r="CR716" i="24"/>
  <c r="CV716" i="24" s="1"/>
  <c r="CS715" i="24"/>
  <c r="CD780" i="24"/>
  <c r="CE780" i="24"/>
  <c r="CF780" i="24"/>
  <c r="CA780" i="24"/>
  <c r="CB780" i="24"/>
  <c r="BZ781" i="24"/>
  <c r="CC781" i="24"/>
  <c r="BY782" i="24"/>
  <c r="B523" i="26"/>
  <c r="E523" i="26"/>
  <c r="A524" i="26"/>
  <c r="D522" i="26"/>
  <c r="F522" i="26"/>
  <c r="G522" i="26"/>
  <c r="H522" i="26"/>
  <c r="C522" i="26"/>
  <c r="A405" i="25"/>
  <c r="B404" i="25"/>
  <c r="E404" i="25"/>
  <c r="H404" i="25"/>
  <c r="J403" i="25"/>
  <c r="C403" i="25"/>
  <c r="K403" i="25"/>
  <c r="F403" i="25"/>
  <c r="D403" i="25"/>
  <c r="I403" i="25"/>
  <c r="G403" i="25"/>
  <c r="T404" i="14"/>
  <c r="D404" i="14"/>
  <c r="O404" i="14"/>
  <c r="P404" i="14"/>
  <c r="I404" i="14"/>
  <c r="C404" i="14"/>
  <c r="F404" i="14"/>
  <c r="G404" i="14"/>
  <c r="M404" i="14"/>
  <c r="S404" i="14"/>
  <c r="L404" i="14"/>
  <c r="J404" i="14"/>
  <c r="R404" i="14"/>
  <c r="K405" i="14"/>
  <c r="Q405" i="14"/>
  <c r="H405" i="14"/>
  <c r="N405" i="14"/>
  <c r="A406" i="14"/>
  <c r="B405" i="14"/>
  <c r="E405" i="14"/>
  <c r="D464" i="34"/>
  <c r="C464" i="34"/>
  <c r="G464" i="34"/>
  <c r="F464" i="34"/>
  <c r="B465" i="34"/>
  <c r="A466" i="34"/>
  <c r="E465" i="34"/>
  <c r="B134" i="19"/>
  <c r="E134" i="19"/>
  <c r="A135" i="19"/>
  <c r="F133" i="19"/>
  <c r="G133" i="19"/>
  <c r="C133" i="19"/>
  <c r="D133" i="19"/>
  <c r="G400" i="3"/>
  <c r="F400" i="3"/>
  <c r="H400" i="3"/>
  <c r="D400" i="3"/>
  <c r="C400" i="3"/>
  <c r="B401" i="3"/>
  <c r="E401" i="3"/>
  <c r="A402" i="3"/>
  <c r="B395" i="2"/>
  <c r="H395" i="2"/>
  <c r="A396" i="2"/>
  <c r="E395" i="2"/>
  <c r="J394" i="2"/>
  <c r="I394" i="2"/>
  <c r="G394" i="2"/>
  <c r="F394" i="2"/>
  <c r="C394" i="2"/>
  <c r="K394" i="2"/>
  <c r="D394" i="2"/>
  <c r="K264" i="10"/>
  <c r="E264" i="10"/>
  <c r="B264" i="10"/>
  <c r="A265" i="10"/>
  <c r="H264" i="10"/>
  <c r="I263" i="10"/>
  <c r="N263" i="10"/>
  <c r="J263" i="10"/>
  <c r="M263" i="10"/>
  <c r="G263" i="10"/>
  <c r="L263" i="10"/>
  <c r="C263" i="10"/>
  <c r="D263" i="10"/>
  <c r="F263" i="10"/>
  <c r="C263" i="8"/>
  <c r="F263" i="8"/>
  <c r="L263" i="8"/>
  <c r="I263" i="8"/>
  <c r="D263" i="8"/>
  <c r="G263" i="8"/>
  <c r="J263" i="8"/>
  <c r="M263" i="8"/>
  <c r="N263" i="8"/>
  <c r="Q264" i="12"/>
  <c r="B264" i="12"/>
  <c r="K264" i="12"/>
  <c r="N264" i="12"/>
  <c r="E264" i="12"/>
  <c r="A265" i="12"/>
  <c r="H264" i="12"/>
  <c r="T263" i="12"/>
  <c r="R263" i="12"/>
  <c r="D263" i="12"/>
  <c r="J263" i="12"/>
  <c r="I263" i="12"/>
  <c r="L263" i="12"/>
  <c r="S263" i="12"/>
  <c r="C263" i="12"/>
  <c r="F263" i="12"/>
  <c r="G263" i="12"/>
  <c r="M263" i="12"/>
  <c r="O263" i="12"/>
  <c r="P263" i="12"/>
  <c r="A264" i="9"/>
  <c r="E263" i="9"/>
  <c r="B263" i="9"/>
  <c r="C262" i="9"/>
  <c r="D262" i="9"/>
  <c r="A265" i="8"/>
  <c r="E264" i="8"/>
  <c r="H264" i="8"/>
  <c r="K264" i="8"/>
  <c r="B264" i="8"/>
  <c r="F263" i="5"/>
  <c r="G263" i="5"/>
  <c r="H263" i="5"/>
  <c r="H262" i="9"/>
  <c r="G262" i="9"/>
  <c r="F262" i="9"/>
  <c r="E264" i="5"/>
  <c r="A265" i="5"/>
  <c r="B264" i="5"/>
  <c r="C263" i="5"/>
  <c r="D263" i="5"/>
  <c r="CW715" i="24" l="1"/>
  <c r="CX715" i="24"/>
  <c r="CY715" i="24"/>
  <c r="CT715" i="24"/>
  <c r="CU715" i="24"/>
  <c r="CS716" i="24"/>
  <c r="CR717" i="24"/>
  <c r="CV717" i="24" s="1"/>
  <c r="CC782" i="24"/>
  <c r="BZ782" i="24"/>
  <c r="BY783" i="24"/>
  <c r="CD781" i="24"/>
  <c r="CE781" i="24"/>
  <c r="CF781" i="24"/>
  <c r="CA781" i="24"/>
  <c r="CB781" i="24"/>
  <c r="C404" i="25"/>
  <c r="D404" i="25"/>
  <c r="J404" i="25"/>
  <c r="K404" i="25"/>
  <c r="F404" i="25"/>
  <c r="I404" i="25"/>
  <c r="G404" i="25"/>
  <c r="A406" i="25"/>
  <c r="H405" i="25"/>
  <c r="E405" i="25"/>
  <c r="B405" i="25"/>
  <c r="A525" i="26"/>
  <c r="E524" i="26"/>
  <c r="B524" i="26"/>
  <c r="C523" i="26"/>
  <c r="D523" i="26"/>
  <c r="F523" i="26"/>
  <c r="G523" i="26"/>
  <c r="H523" i="26"/>
  <c r="T405" i="14"/>
  <c r="O405" i="14"/>
  <c r="R405" i="14"/>
  <c r="I405" i="14"/>
  <c r="M405" i="14"/>
  <c r="G405" i="14"/>
  <c r="P405" i="14"/>
  <c r="J405" i="14"/>
  <c r="L405" i="14"/>
  <c r="F405" i="14"/>
  <c r="C405" i="14"/>
  <c r="S405" i="14"/>
  <c r="D405" i="14"/>
  <c r="N406" i="14"/>
  <c r="H406" i="14"/>
  <c r="K406" i="14"/>
  <c r="B406" i="14"/>
  <c r="E406" i="14"/>
  <c r="Q406" i="14"/>
  <c r="A407" i="14"/>
  <c r="E466" i="34"/>
  <c r="A467" i="34"/>
  <c r="B466" i="34"/>
  <c r="D465" i="34"/>
  <c r="C465" i="34"/>
  <c r="G465" i="34"/>
  <c r="F465" i="34"/>
  <c r="A136" i="19"/>
  <c r="B135" i="19"/>
  <c r="E135" i="19"/>
  <c r="F134" i="19"/>
  <c r="G134" i="19"/>
  <c r="C134" i="19"/>
  <c r="D134" i="19"/>
  <c r="G401" i="3"/>
  <c r="F401" i="3"/>
  <c r="C401" i="3"/>
  <c r="H401" i="3"/>
  <c r="D401" i="3"/>
  <c r="B402" i="3"/>
  <c r="A403" i="3"/>
  <c r="E402" i="3"/>
  <c r="E396" i="2"/>
  <c r="B396" i="2"/>
  <c r="H396" i="2"/>
  <c r="A397" i="2"/>
  <c r="D395" i="2"/>
  <c r="K395" i="2"/>
  <c r="J395" i="2"/>
  <c r="C395" i="2"/>
  <c r="F395" i="2"/>
  <c r="I395" i="2"/>
  <c r="G395" i="2"/>
  <c r="D264" i="5"/>
  <c r="C264" i="5"/>
  <c r="N264" i="8"/>
  <c r="I264" i="8"/>
  <c r="M264" i="8"/>
  <c r="L264" i="8"/>
  <c r="C264" i="8"/>
  <c r="D264" i="8"/>
  <c r="F264" i="8"/>
  <c r="G264" i="8"/>
  <c r="J264" i="8"/>
  <c r="T264" i="12"/>
  <c r="I264" i="12"/>
  <c r="J264" i="12"/>
  <c r="L264" i="12"/>
  <c r="O264" i="12"/>
  <c r="P264" i="12"/>
  <c r="C264" i="12"/>
  <c r="M264" i="12"/>
  <c r="S264" i="12"/>
  <c r="R264" i="12"/>
  <c r="F264" i="12"/>
  <c r="G264" i="12"/>
  <c r="D264" i="12"/>
  <c r="E265" i="5"/>
  <c r="B265" i="5"/>
  <c r="A266" i="5"/>
  <c r="B265" i="8"/>
  <c r="A266" i="8"/>
  <c r="E265" i="8"/>
  <c r="H265" i="8"/>
  <c r="K265" i="8"/>
  <c r="D263" i="9"/>
  <c r="C263" i="9"/>
  <c r="G263" i="9"/>
  <c r="F263" i="9"/>
  <c r="H263" i="9"/>
  <c r="A265" i="9"/>
  <c r="B264" i="9"/>
  <c r="E264" i="9"/>
  <c r="F264" i="5"/>
  <c r="G264" i="5"/>
  <c r="H264" i="5"/>
  <c r="A266" i="10"/>
  <c r="E265" i="10"/>
  <c r="K265" i="10"/>
  <c r="H265" i="10"/>
  <c r="B265" i="10"/>
  <c r="G264" i="10"/>
  <c r="D264" i="10"/>
  <c r="F264" i="10"/>
  <c r="I264" i="10"/>
  <c r="J264" i="10"/>
  <c r="N264" i="10"/>
  <c r="L264" i="10"/>
  <c r="M264" i="10"/>
  <c r="C264" i="10"/>
  <c r="Q265" i="12"/>
  <c r="E265" i="12"/>
  <c r="N265" i="12"/>
  <c r="A266" i="12"/>
  <c r="B265" i="12"/>
  <c r="K265" i="12"/>
  <c r="H265" i="12"/>
  <c r="CR718" i="24" l="1"/>
  <c r="CV718" i="24" s="1"/>
  <c r="CS717" i="24"/>
  <c r="CT716" i="24"/>
  <c r="CW716" i="24"/>
  <c r="CX716" i="24"/>
  <c r="CU716" i="24"/>
  <c r="CY716" i="24"/>
  <c r="CC783" i="24"/>
  <c r="BZ783" i="24"/>
  <c r="BY784" i="24"/>
  <c r="CE782" i="24"/>
  <c r="CB782" i="24"/>
  <c r="CD782" i="24"/>
  <c r="CA782" i="24"/>
  <c r="CF782" i="24"/>
  <c r="C524" i="26"/>
  <c r="D524" i="26"/>
  <c r="F524" i="26"/>
  <c r="G524" i="26"/>
  <c r="H524" i="26"/>
  <c r="E525" i="26"/>
  <c r="A526" i="26"/>
  <c r="B525" i="26"/>
  <c r="G405" i="25"/>
  <c r="K405" i="25"/>
  <c r="I405" i="25"/>
  <c r="C405" i="25"/>
  <c r="J405" i="25"/>
  <c r="D405" i="25"/>
  <c r="F405" i="25"/>
  <c r="H406" i="25"/>
  <c r="A407" i="25"/>
  <c r="B406" i="25"/>
  <c r="E406" i="25"/>
  <c r="H407" i="14"/>
  <c r="A408" i="14"/>
  <c r="B407" i="14"/>
  <c r="K407" i="14"/>
  <c r="Q407" i="14"/>
  <c r="N407" i="14"/>
  <c r="E407" i="14"/>
  <c r="T406" i="14"/>
  <c r="S406" i="14"/>
  <c r="G406" i="14"/>
  <c r="P406" i="14"/>
  <c r="J406" i="14"/>
  <c r="L406" i="14"/>
  <c r="M406" i="14"/>
  <c r="I406" i="14"/>
  <c r="O406" i="14"/>
  <c r="R406" i="14"/>
  <c r="C406" i="14"/>
  <c r="F406" i="14"/>
  <c r="D406" i="14"/>
  <c r="F466" i="34"/>
  <c r="D466" i="34"/>
  <c r="C466" i="34"/>
  <c r="G466" i="34"/>
  <c r="B467" i="34"/>
  <c r="E467" i="34"/>
  <c r="A468" i="34"/>
  <c r="C135" i="19"/>
  <c r="D135" i="19"/>
  <c r="F135" i="19"/>
  <c r="G135" i="19"/>
  <c r="B136" i="19"/>
  <c r="E136" i="19"/>
  <c r="A137" i="19"/>
  <c r="A404" i="3"/>
  <c r="E403" i="3"/>
  <c r="B403" i="3"/>
  <c r="C402" i="3"/>
  <c r="H402" i="3"/>
  <c r="D402" i="3"/>
  <c r="F402" i="3"/>
  <c r="G402" i="3"/>
  <c r="A398" i="2"/>
  <c r="E397" i="2"/>
  <c r="B397" i="2"/>
  <c r="H397" i="2"/>
  <c r="F396" i="2"/>
  <c r="D396" i="2"/>
  <c r="C396" i="2"/>
  <c r="G396" i="2"/>
  <c r="J396" i="2"/>
  <c r="K396" i="2"/>
  <c r="I396" i="2"/>
  <c r="D265" i="5"/>
  <c r="C265" i="5"/>
  <c r="H265" i="5"/>
  <c r="G265" i="5"/>
  <c r="F265" i="5"/>
  <c r="E266" i="12"/>
  <c r="Q266" i="12"/>
  <c r="A267" i="12"/>
  <c r="B266" i="12"/>
  <c r="H266" i="12"/>
  <c r="K266" i="12"/>
  <c r="N266" i="12"/>
  <c r="H266" i="10"/>
  <c r="A267" i="10"/>
  <c r="B266" i="10"/>
  <c r="E266" i="10"/>
  <c r="K266" i="10"/>
  <c r="C264" i="9"/>
  <c r="D264" i="9"/>
  <c r="T265" i="12"/>
  <c r="I265" i="12"/>
  <c r="P265" i="12"/>
  <c r="R265" i="12"/>
  <c r="L265" i="12"/>
  <c r="M265" i="12"/>
  <c r="D265" i="12"/>
  <c r="C265" i="12"/>
  <c r="F265" i="12"/>
  <c r="G265" i="12"/>
  <c r="J265" i="12"/>
  <c r="O265" i="12"/>
  <c r="S265" i="12"/>
  <c r="D265" i="10"/>
  <c r="I265" i="10"/>
  <c r="C265" i="10"/>
  <c r="G265" i="10"/>
  <c r="M265" i="10"/>
  <c r="F265" i="10"/>
  <c r="N265" i="10"/>
  <c r="J265" i="10"/>
  <c r="L265" i="10"/>
  <c r="E265" i="9"/>
  <c r="A266" i="9"/>
  <c r="B265" i="9"/>
  <c r="A267" i="5"/>
  <c r="B266" i="5"/>
  <c r="E266" i="5"/>
  <c r="G264" i="9"/>
  <c r="H264" i="9"/>
  <c r="F264" i="9"/>
  <c r="E266" i="8"/>
  <c r="H266" i="8"/>
  <c r="K266" i="8"/>
  <c r="A267" i="8"/>
  <c r="B266" i="8"/>
  <c r="I265" i="8"/>
  <c r="L265" i="8"/>
  <c r="G265" i="8"/>
  <c r="M265" i="8"/>
  <c r="F265" i="8"/>
  <c r="J265" i="8"/>
  <c r="N265" i="8"/>
  <c r="D265" i="8"/>
  <c r="C265" i="8"/>
  <c r="CY717" i="24" l="1"/>
  <c r="CW717" i="24"/>
  <c r="CX717" i="24"/>
  <c r="CU717" i="24"/>
  <c r="CT717" i="24"/>
  <c r="CS718" i="24"/>
  <c r="CR719" i="24"/>
  <c r="CV719" i="24" s="1"/>
  <c r="BY785" i="24"/>
  <c r="BZ784" i="24"/>
  <c r="CC784" i="24"/>
  <c r="CA783" i="24"/>
  <c r="CB783" i="24"/>
  <c r="CD783" i="24"/>
  <c r="CE783" i="24"/>
  <c r="CF783" i="24"/>
  <c r="E407" i="25"/>
  <c r="B407" i="25"/>
  <c r="H407" i="25"/>
  <c r="A408" i="25"/>
  <c r="G525" i="26"/>
  <c r="F525" i="26"/>
  <c r="H525" i="26"/>
  <c r="C525" i="26"/>
  <c r="D525" i="26"/>
  <c r="E526" i="26"/>
  <c r="B526" i="26"/>
  <c r="A527" i="26"/>
  <c r="J406" i="25"/>
  <c r="K406" i="25"/>
  <c r="G406" i="25"/>
  <c r="D406" i="25"/>
  <c r="I406" i="25"/>
  <c r="C406" i="25"/>
  <c r="F406" i="25"/>
  <c r="T407" i="14"/>
  <c r="M407" i="14"/>
  <c r="R407" i="14"/>
  <c r="S407" i="14"/>
  <c r="G407" i="14"/>
  <c r="I407" i="14"/>
  <c r="J407" i="14"/>
  <c r="L407" i="14"/>
  <c r="O407" i="14"/>
  <c r="P407" i="14"/>
  <c r="D407" i="14"/>
  <c r="F407" i="14"/>
  <c r="C407" i="14"/>
  <c r="K408" i="14"/>
  <c r="H408" i="14"/>
  <c r="A409" i="14"/>
  <c r="B408" i="14"/>
  <c r="E408" i="14"/>
  <c r="Q408" i="14"/>
  <c r="N408" i="14"/>
  <c r="A469" i="34"/>
  <c r="B468" i="34"/>
  <c r="E468" i="34"/>
  <c r="D467" i="34"/>
  <c r="C467" i="34"/>
  <c r="F467" i="34"/>
  <c r="G467" i="34"/>
  <c r="B137" i="19"/>
  <c r="E137" i="19"/>
  <c r="A138" i="19"/>
  <c r="C136" i="19"/>
  <c r="D136" i="19"/>
  <c r="F136" i="19"/>
  <c r="G136" i="19"/>
  <c r="C403" i="3"/>
  <c r="H403" i="3"/>
  <c r="D403" i="3"/>
  <c r="G403" i="3"/>
  <c r="F403" i="3"/>
  <c r="E404" i="3"/>
  <c r="A405" i="3"/>
  <c r="B404" i="3"/>
  <c r="C397" i="2"/>
  <c r="K397" i="2"/>
  <c r="D397" i="2"/>
  <c r="J397" i="2"/>
  <c r="I397" i="2"/>
  <c r="G397" i="2"/>
  <c r="F397" i="2"/>
  <c r="A399" i="2"/>
  <c r="B398" i="2"/>
  <c r="H398" i="2"/>
  <c r="E398" i="2"/>
  <c r="I266" i="8"/>
  <c r="M266" i="8"/>
  <c r="J266" i="8"/>
  <c r="F266" i="8"/>
  <c r="C266" i="8"/>
  <c r="N266" i="8"/>
  <c r="L266" i="8"/>
  <c r="D266" i="8"/>
  <c r="G266" i="8"/>
  <c r="E267" i="8"/>
  <c r="A268" i="8"/>
  <c r="K267" i="8"/>
  <c r="B267" i="8"/>
  <c r="H267" i="8"/>
  <c r="H266" i="5"/>
  <c r="F266" i="5"/>
  <c r="G266" i="5"/>
  <c r="B267" i="10"/>
  <c r="E267" i="10"/>
  <c r="H267" i="10"/>
  <c r="K267" i="10"/>
  <c r="A268" i="10"/>
  <c r="F265" i="9"/>
  <c r="H265" i="9"/>
  <c r="G265" i="9"/>
  <c r="G266" i="10"/>
  <c r="F266" i="10"/>
  <c r="I266" i="10"/>
  <c r="D266" i="10"/>
  <c r="J266" i="10"/>
  <c r="C266" i="10"/>
  <c r="L266" i="10"/>
  <c r="M266" i="10"/>
  <c r="N266" i="10"/>
  <c r="E267" i="5"/>
  <c r="B267" i="5"/>
  <c r="A268" i="5"/>
  <c r="B266" i="9"/>
  <c r="E266" i="9"/>
  <c r="A267" i="9"/>
  <c r="D266" i="5"/>
  <c r="C266" i="5"/>
  <c r="H267" i="12"/>
  <c r="E267" i="12"/>
  <c r="A268" i="12"/>
  <c r="Q267" i="12"/>
  <c r="B267" i="12"/>
  <c r="K267" i="12"/>
  <c r="N267" i="12"/>
  <c r="D265" i="9"/>
  <c r="C265" i="9"/>
  <c r="T266" i="12"/>
  <c r="F266" i="12"/>
  <c r="O266" i="12"/>
  <c r="I266" i="12"/>
  <c r="G266" i="12"/>
  <c r="M266" i="12"/>
  <c r="P266" i="12"/>
  <c r="L266" i="12"/>
  <c r="J266" i="12"/>
  <c r="D266" i="12"/>
  <c r="R266" i="12"/>
  <c r="C266" i="12"/>
  <c r="S266" i="12"/>
  <c r="CR720" i="24" l="1"/>
  <c r="CV720" i="24" s="1"/>
  <c r="CS719" i="24"/>
  <c r="CT718" i="24"/>
  <c r="CU718" i="24"/>
  <c r="CY718" i="24"/>
  <c r="CW718" i="24"/>
  <c r="CX718" i="24"/>
  <c r="CF784" i="24"/>
  <c r="CE784" i="24"/>
  <c r="CD784" i="24"/>
  <c r="CA784" i="24"/>
  <c r="CB784" i="24"/>
  <c r="BZ785" i="24"/>
  <c r="CC785" i="24"/>
  <c r="BY786" i="24"/>
  <c r="B527" i="26"/>
  <c r="E527" i="26"/>
  <c r="A528" i="26"/>
  <c r="D526" i="26"/>
  <c r="F526" i="26"/>
  <c r="G526" i="26"/>
  <c r="H526" i="26"/>
  <c r="C526" i="26"/>
  <c r="E408" i="25"/>
  <c r="B408" i="25"/>
  <c r="A409" i="25"/>
  <c r="H408" i="25"/>
  <c r="C407" i="25"/>
  <c r="F407" i="25"/>
  <c r="J407" i="25"/>
  <c r="K407" i="25"/>
  <c r="D407" i="25"/>
  <c r="I407" i="25"/>
  <c r="G407" i="25"/>
  <c r="T408" i="14"/>
  <c r="C408" i="14"/>
  <c r="G408" i="14"/>
  <c r="F408" i="14"/>
  <c r="D408" i="14"/>
  <c r="J408" i="14"/>
  <c r="O408" i="14"/>
  <c r="R408" i="14"/>
  <c r="S408" i="14"/>
  <c r="L408" i="14"/>
  <c r="M408" i="14"/>
  <c r="P408" i="14"/>
  <c r="I408" i="14"/>
  <c r="K409" i="14"/>
  <c r="N409" i="14"/>
  <c r="A410" i="14"/>
  <c r="H409" i="14"/>
  <c r="Q409" i="14"/>
  <c r="B409" i="14"/>
  <c r="E409" i="14"/>
  <c r="C468" i="34"/>
  <c r="D468" i="34"/>
  <c r="F468" i="34"/>
  <c r="G468" i="34"/>
  <c r="B469" i="34"/>
  <c r="E469" i="34"/>
  <c r="A470" i="34"/>
  <c r="A139" i="19"/>
  <c r="B138" i="19"/>
  <c r="E138" i="19"/>
  <c r="F137" i="19"/>
  <c r="C137" i="19"/>
  <c r="D137" i="19"/>
  <c r="G137" i="19"/>
  <c r="G404" i="3"/>
  <c r="F404" i="3"/>
  <c r="E405" i="3"/>
  <c r="B405" i="3"/>
  <c r="A406" i="3"/>
  <c r="C404" i="3"/>
  <c r="D404" i="3"/>
  <c r="H404" i="3"/>
  <c r="B399" i="2"/>
  <c r="A400" i="2"/>
  <c r="H399" i="2"/>
  <c r="E399" i="2"/>
  <c r="F398" i="2"/>
  <c r="J398" i="2"/>
  <c r="G398" i="2"/>
  <c r="K398" i="2"/>
  <c r="C398" i="2"/>
  <c r="I398" i="2"/>
  <c r="D398" i="2"/>
  <c r="E267" i="9"/>
  <c r="B267" i="9"/>
  <c r="A268" i="9"/>
  <c r="E268" i="5"/>
  <c r="B268" i="5"/>
  <c r="A269" i="5"/>
  <c r="C267" i="8"/>
  <c r="N267" i="8"/>
  <c r="I267" i="8"/>
  <c r="L267" i="8"/>
  <c r="J267" i="8"/>
  <c r="F267" i="8"/>
  <c r="G267" i="8"/>
  <c r="D267" i="8"/>
  <c r="M267" i="8"/>
  <c r="D267" i="5"/>
  <c r="C267" i="5"/>
  <c r="B268" i="8"/>
  <c r="K268" i="8"/>
  <c r="H268" i="8"/>
  <c r="E268" i="8"/>
  <c r="A269" i="8"/>
  <c r="C266" i="9"/>
  <c r="D266" i="9"/>
  <c r="G267" i="5"/>
  <c r="H267" i="5"/>
  <c r="F267" i="5"/>
  <c r="B268" i="10"/>
  <c r="K268" i="10"/>
  <c r="E268" i="10"/>
  <c r="H268" i="10"/>
  <c r="A269" i="10"/>
  <c r="T267" i="12"/>
  <c r="P267" i="12"/>
  <c r="C267" i="12"/>
  <c r="F267" i="12"/>
  <c r="O267" i="12"/>
  <c r="I267" i="12"/>
  <c r="J267" i="12"/>
  <c r="L267" i="12"/>
  <c r="G267" i="12"/>
  <c r="M267" i="12"/>
  <c r="S267" i="12"/>
  <c r="D267" i="12"/>
  <c r="R267" i="12"/>
  <c r="C267" i="10"/>
  <c r="G267" i="10"/>
  <c r="N267" i="10"/>
  <c r="I267" i="10"/>
  <c r="L267" i="10"/>
  <c r="D267" i="10"/>
  <c r="F267" i="10"/>
  <c r="J267" i="10"/>
  <c r="M267" i="10"/>
  <c r="N268" i="12"/>
  <c r="A269" i="12"/>
  <c r="Q268" i="12"/>
  <c r="H268" i="12"/>
  <c r="K268" i="12"/>
  <c r="E268" i="12"/>
  <c r="B268" i="12"/>
  <c r="F266" i="9"/>
  <c r="G266" i="9"/>
  <c r="H266" i="9"/>
  <c r="CW719" i="24" l="1"/>
  <c r="CX719" i="24"/>
  <c r="CY719" i="24"/>
  <c r="CT719" i="24"/>
  <c r="CU719" i="24"/>
  <c r="CS720" i="24"/>
  <c r="CR721" i="24"/>
  <c r="CV721" i="24" s="1"/>
  <c r="BY787" i="24"/>
  <c r="CC786" i="24"/>
  <c r="BZ786" i="24"/>
  <c r="CB785" i="24"/>
  <c r="CA785" i="24"/>
  <c r="CD785" i="24"/>
  <c r="CE785" i="24"/>
  <c r="CF785" i="24"/>
  <c r="A410" i="25"/>
  <c r="B409" i="25"/>
  <c r="E409" i="25"/>
  <c r="H409" i="25"/>
  <c r="G408" i="25"/>
  <c r="I408" i="25"/>
  <c r="K408" i="25"/>
  <c r="F408" i="25"/>
  <c r="J408" i="25"/>
  <c r="C408" i="25"/>
  <c r="D408" i="25"/>
  <c r="B528" i="26"/>
  <c r="E528" i="26"/>
  <c r="A529" i="26"/>
  <c r="D527" i="26"/>
  <c r="F527" i="26"/>
  <c r="G527" i="26"/>
  <c r="H527" i="26"/>
  <c r="C527" i="26"/>
  <c r="T409" i="14"/>
  <c r="F409" i="14"/>
  <c r="R409" i="14"/>
  <c r="M409" i="14"/>
  <c r="J409" i="14"/>
  <c r="C409" i="14"/>
  <c r="D409" i="14"/>
  <c r="S409" i="14"/>
  <c r="L409" i="14"/>
  <c r="O409" i="14"/>
  <c r="P409" i="14"/>
  <c r="G409" i="14"/>
  <c r="I409" i="14"/>
  <c r="E410" i="14"/>
  <c r="K410" i="14"/>
  <c r="H410" i="14"/>
  <c r="A411" i="14"/>
  <c r="Q410" i="14"/>
  <c r="B410" i="14"/>
  <c r="N410" i="14"/>
  <c r="A471" i="34"/>
  <c r="E470" i="34"/>
  <c r="B470" i="34"/>
  <c r="C469" i="34"/>
  <c r="F469" i="34"/>
  <c r="D469" i="34"/>
  <c r="G469" i="34"/>
  <c r="F138" i="19"/>
  <c r="G138" i="19"/>
  <c r="D138" i="19"/>
  <c r="C138" i="19"/>
  <c r="B139" i="19"/>
  <c r="A140" i="19"/>
  <c r="E139" i="19"/>
  <c r="B406" i="3"/>
  <c r="E406" i="3"/>
  <c r="A407" i="3"/>
  <c r="C405" i="3"/>
  <c r="D405" i="3"/>
  <c r="H405" i="3"/>
  <c r="G405" i="3"/>
  <c r="F405" i="3"/>
  <c r="E400" i="2"/>
  <c r="A401" i="2"/>
  <c r="B400" i="2"/>
  <c r="H400" i="2"/>
  <c r="K399" i="2"/>
  <c r="C399" i="2"/>
  <c r="G399" i="2"/>
  <c r="J399" i="2"/>
  <c r="I399" i="2"/>
  <c r="D399" i="2"/>
  <c r="F399" i="2"/>
  <c r="B269" i="10"/>
  <c r="E269" i="10"/>
  <c r="A270" i="10"/>
  <c r="H269" i="10"/>
  <c r="K269" i="10"/>
  <c r="L268" i="10"/>
  <c r="G268" i="10"/>
  <c r="J268" i="10"/>
  <c r="D268" i="10"/>
  <c r="I268" i="10"/>
  <c r="N268" i="10"/>
  <c r="F268" i="10"/>
  <c r="M268" i="10"/>
  <c r="C268" i="10"/>
  <c r="T268" i="12"/>
  <c r="G268" i="12"/>
  <c r="I268" i="12"/>
  <c r="J268" i="12"/>
  <c r="F268" i="12"/>
  <c r="L268" i="12"/>
  <c r="M268" i="12"/>
  <c r="P268" i="12"/>
  <c r="O268" i="12"/>
  <c r="C268" i="12"/>
  <c r="R268" i="12"/>
  <c r="D268" i="12"/>
  <c r="S268" i="12"/>
  <c r="K269" i="12"/>
  <c r="N269" i="12"/>
  <c r="B269" i="12"/>
  <c r="A270" i="12"/>
  <c r="E269" i="12"/>
  <c r="H269" i="12"/>
  <c r="Q269" i="12"/>
  <c r="K269" i="8"/>
  <c r="E269" i="8"/>
  <c r="H269" i="8"/>
  <c r="B269" i="8"/>
  <c r="A270" i="8"/>
  <c r="J268" i="8"/>
  <c r="C268" i="8"/>
  <c r="D268" i="8"/>
  <c r="I268" i="8"/>
  <c r="M268" i="8"/>
  <c r="F268" i="8"/>
  <c r="N268" i="8"/>
  <c r="G268" i="8"/>
  <c r="L268" i="8"/>
  <c r="E269" i="5"/>
  <c r="A270" i="5"/>
  <c r="B269" i="5"/>
  <c r="D268" i="5"/>
  <c r="C268" i="5"/>
  <c r="F268" i="5"/>
  <c r="H268" i="5"/>
  <c r="G268" i="5"/>
  <c r="A269" i="9"/>
  <c r="B268" i="9"/>
  <c r="E268" i="9"/>
  <c r="C267" i="9"/>
  <c r="D267" i="9"/>
  <c r="H267" i="9"/>
  <c r="F267" i="9"/>
  <c r="G267" i="9"/>
  <c r="CR722" i="24" l="1"/>
  <c r="CV722" i="24" s="1"/>
  <c r="CS721" i="24"/>
  <c r="CT720" i="24"/>
  <c r="CU720" i="24"/>
  <c r="CX720" i="24"/>
  <c r="CY720" i="24"/>
  <c r="CW720" i="24"/>
  <c r="CE786" i="24"/>
  <c r="CF786" i="24"/>
  <c r="CA786" i="24"/>
  <c r="CB786" i="24"/>
  <c r="CD786" i="24"/>
  <c r="CC787" i="24"/>
  <c r="BZ787" i="24"/>
  <c r="BY788" i="24"/>
  <c r="E529" i="26"/>
  <c r="A530" i="26"/>
  <c r="B529" i="26"/>
  <c r="F528" i="26"/>
  <c r="C528" i="26"/>
  <c r="D528" i="26"/>
  <c r="G528" i="26"/>
  <c r="H528" i="26"/>
  <c r="G409" i="25"/>
  <c r="J409" i="25"/>
  <c r="F409" i="25"/>
  <c r="I409" i="25"/>
  <c r="K409" i="25"/>
  <c r="D409" i="25"/>
  <c r="C409" i="25"/>
  <c r="A411" i="25"/>
  <c r="B410" i="25"/>
  <c r="E410" i="25"/>
  <c r="H410" i="25"/>
  <c r="T410" i="14"/>
  <c r="L410" i="14"/>
  <c r="G410" i="14"/>
  <c r="J410" i="14"/>
  <c r="F410" i="14"/>
  <c r="S410" i="14"/>
  <c r="R410" i="14"/>
  <c r="M410" i="14"/>
  <c r="I410" i="14"/>
  <c r="P410" i="14"/>
  <c r="O410" i="14"/>
  <c r="D410" i="14"/>
  <c r="C410" i="14"/>
  <c r="H411" i="14"/>
  <c r="B411" i="14"/>
  <c r="Q411" i="14"/>
  <c r="A412" i="14"/>
  <c r="E411" i="14"/>
  <c r="K411" i="14"/>
  <c r="N411" i="14"/>
  <c r="G470" i="34"/>
  <c r="F470" i="34"/>
  <c r="D470" i="34"/>
  <c r="C470" i="34"/>
  <c r="B471" i="34"/>
  <c r="A472" i="34"/>
  <c r="E471" i="34"/>
  <c r="A141" i="19"/>
  <c r="B140" i="19"/>
  <c r="E140" i="19"/>
  <c r="C139" i="19"/>
  <c r="G139" i="19"/>
  <c r="D139" i="19"/>
  <c r="F139" i="19"/>
  <c r="A408" i="3"/>
  <c r="B407" i="3"/>
  <c r="E407" i="3"/>
  <c r="F406" i="3"/>
  <c r="G406" i="3"/>
  <c r="C406" i="3"/>
  <c r="H406" i="3"/>
  <c r="D406" i="3"/>
  <c r="J400" i="2"/>
  <c r="D400" i="2"/>
  <c r="F400" i="2"/>
  <c r="C400" i="2"/>
  <c r="K400" i="2"/>
  <c r="I400" i="2"/>
  <c r="G400" i="2"/>
  <c r="H401" i="2"/>
  <c r="A402" i="2"/>
  <c r="E401" i="2"/>
  <c r="B401" i="2"/>
  <c r="D268" i="9"/>
  <c r="C268" i="9"/>
  <c r="C269" i="5"/>
  <c r="D269" i="5"/>
  <c r="T269" i="12"/>
  <c r="P269" i="12"/>
  <c r="C269" i="12"/>
  <c r="F269" i="12"/>
  <c r="J269" i="12"/>
  <c r="O269" i="12"/>
  <c r="L269" i="12"/>
  <c r="G269" i="12"/>
  <c r="I269" i="12"/>
  <c r="D269" i="12"/>
  <c r="S269" i="12"/>
  <c r="R269" i="12"/>
  <c r="M269" i="12"/>
  <c r="E270" i="5"/>
  <c r="A271" i="5"/>
  <c r="B270" i="5"/>
  <c r="F268" i="9"/>
  <c r="G268" i="9"/>
  <c r="H268" i="9"/>
  <c r="E269" i="9"/>
  <c r="B269" i="9"/>
  <c r="A270" i="9"/>
  <c r="G269" i="8"/>
  <c r="L269" i="8"/>
  <c r="I269" i="8"/>
  <c r="M269" i="8"/>
  <c r="D269" i="8"/>
  <c r="J269" i="8"/>
  <c r="C269" i="8"/>
  <c r="F269" i="8"/>
  <c r="N269" i="8"/>
  <c r="K270" i="10"/>
  <c r="E270" i="10"/>
  <c r="A271" i="10"/>
  <c r="B270" i="10"/>
  <c r="H270" i="10"/>
  <c r="H269" i="5"/>
  <c r="G269" i="5"/>
  <c r="F269" i="5"/>
  <c r="E270" i="8"/>
  <c r="H270" i="8"/>
  <c r="B270" i="8"/>
  <c r="A271" i="8"/>
  <c r="K270" i="8"/>
  <c r="E270" i="12"/>
  <c r="B270" i="12"/>
  <c r="Q270" i="12"/>
  <c r="A271" i="12"/>
  <c r="K270" i="12"/>
  <c r="H270" i="12"/>
  <c r="N270" i="12"/>
  <c r="J269" i="10"/>
  <c r="L269" i="10"/>
  <c r="F269" i="10"/>
  <c r="I269" i="10"/>
  <c r="D269" i="10"/>
  <c r="M269" i="10"/>
  <c r="C269" i="10"/>
  <c r="G269" i="10"/>
  <c r="N269" i="10"/>
  <c r="CT721" i="24" l="1"/>
  <c r="CU721" i="24"/>
  <c r="CW721" i="24"/>
  <c r="CX721" i="24"/>
  <c r="CY721" i="24"/>
  <c r="CS722" i="24"/>
  <c r="CR723" i="24"/>
  <c r="CV723" i="24" s="1"/>
  <c r="BZ788" i="24"/>
  <c r="CC788" i="24"/>
  <c r="BY789" i="24"/>
  <c r="CB787" i="24"/>
  <c r="CD787" i="24"/>
  <c r="CA787" i="24"/>
  <c r="CE787" i="24"/>
  <c r="CF787" i="24"/>
  <c r="C410" i="25"/>
  <c r="I410" i="25"/>
  <c r="K410" i="25"/>
  <c r="D410" i="25"/>
  <c r="J410" i="25"/>
  <c r="F410" i="25"/>
  <c r="G410" i="25"/>
  <c r="H411" i="25"/>
  <c r="A412" i="25"/>
  <c r="B411" i="25"/>
  <c r="E411" i="25"/>
  <c r="C529" i="26"/>
  <c r="F529" i="26"/>
  <c r="D529" i="26"/>
  <c r="G529" i="26"/>
  <c r="H529" i="26"/>
  <c r="E530" i="26"/>
  <c r="B530" i="26"/>
  <c r="A531" i="26"/>
  <c r="T411" i="14"/>
  <c r="P411" i="14"/>
  <c r="L411" i="14"/>
  <c r="J411" i="14"/>
  <c r="G411" i="14"/>
  <c r="S411" i="14"/>
  <c r="O411" i="14"/>
  <c r="M411" i="14"/>
  <c r="C411" i="14"/>
  <c r="I411" i="14"/>
  <c r="R411" i="14"/>
  <c r="D411" i="14"/>
  <c r="F411" i="14"/>
  <c r="E412" i="14"/>
  <c r="A413" i="14"/>
  <c r="K412" i="14"/>
  <c r="H412" i="14"/>
  <c r="N412" i="14"/>
  <c r="B412" i="14"/>
  <c r="Q412" i="14"/>
  <c r="A473" i="34"/>
  <c r="B472" i="34"/>
  <c r="E472" i="34"/>
  <c r="C471" i="34"/>
  <c r="F471" i="34"/>
  <c r="D471" i="34"/>
  <c r="G471" i="34"/>
  <c r="F140" i="19"/>
  <c r="G140" i="19"/>
  <c r="C140" i="19"/>
  <c r="D140" i="19"/>
  <c r="B141" i="19"/>
  <c r="A142" i="19"/>
  <c r="E141" i="19"/>
  <c r="F407" i="3"/>
  <c r="G407" i="3"/>
  <c r="H407" i="3"/>
  <c r="D407" i="3"/>
  <c r="C407" i="3"/>
  <c r="B408" i="3"/>
  <c r="A409" i="3"/>
  <c r="E408" i="3"/>
  <c r="D401" i="2"/>
  <c r="I401" i="2"/>
  <c r="G401" i="2"/>
  <c r="F401" i="2"/>
  <c r="J401" i="2"/>
  <c r="K401" i="2"/>
  <c r="C401" i="2"/>
  <c r="A403" i="2"/>
  <c r="E402" i="2"/>
  <c r="B402" i="2"/>
  <c r="H402" i="2"/>
  <c r="C269" i="9"/>
  <c r="D269" i="9"/>
  <c r="B271" i="12"/>
  <c r="H271" i="12"/>
  <c r="N271" i="12"/>
  <c r="E271" i="12"/>
  <c r="Q271" i="12"/>
  <c r="K271" i="12"/>
  <c r="A272" i="12"/>
  <c r="B271" i="5"/>
  <c r="E271" i="5"/>
  <c r="A272" i="5"/>
  <c r="T270" i="12"/>
  <c r="O270" i="12"/>
  <c r="F270" i="12"/>
  <c r="P270" i="12"/>
  <c r="M270" i="12"/>
  <c r="R270" i="12"/>
  <c r="D270" i="12"/>
  <c r="G270" i="12"/>
  <c r="C270" i="12"/>
  <c r="J270" i="12"/>
  <c r="L270" i="12"/>
  <c r="S270" i="12"/>
  <c r="I270" i="12"/>
  <c r="F270" i="5"/>
  <c r="H270" i="5"/>
  <c r="G270" i="5"/>
  <c r="F269" i="9"/>
  <c r="G269" i="9"/>
  <c r="H269" i="9"/>
  <c r="D270" i="5"/>
  <c r="C270" i="5"/>
  <c r="A271" i="9"/>
  <c r="E270" i="9"/>
  <c r="B270" i="9"/>
  <c r="E271" i="8"/>
  <c r="H271" i="8"/>
  <c r="K271" i="8"/>
  <c r="A272" i="8"/>
  <c r="B271" i="8"/>
  <c r="E271" i="10"/>
  <c r="B271" i="10"/>
  <c r="K271" i="10"/>
  <c r="A272" i="10"/>
  <c r="H271" i="10"/>
  <c r="C270" i="10"/>
  <c r="M270" i="10"/>
  <c r="F270" i="10"/>
  <c r="L270" i="10"/>
  <c r="D270" i="10"/>
  <c r="G270" i="10"/>
  <c r="I270" i="10"/>
  <c r="J270" i="10"/>
  <c r="N270" i="10"/>
  <c r="J270" i="8"/>
  <c r="I270" i="8"/>
  <c r="L270" i="8"/>
  <c r="G270" i="8"/>
  <c r="N270" i="8"/>
  <c r="D270" i="8"/>
  <c r="F270" i="8"/>
  <c r="M270" i="8"/>
  <c r="C270" i="8"/>
  <c r="CR724" i="24" l="1"/>
  <c r="CV724" i="24" s="1"/>
  <c r="CS723" i="24"/>
  <c r="CU722" i="24"/>
  <c r="CW722" i="24"/>
  <c r="CX722" i="24"/>
  <c r="CT722" i="24"/>
  <c r="CY722" i="24"/>
  <c r="CC789" i="24"/>
  <c r="BY790" i="24"/>
  <c r="BZ789" i="24"/>
  <c r="CA788" i="24"/>
  <c r="CB788" i="24"/>
  <c r="CD788" i="24"/>
  <c r="CE788" i="24"/>
  <c r="CF788" i="24"/>
  <c r="B531" i="26"/>
  <c r="E531" i="26"/>
  <c r="A532" i="26"/>
  <c r="D530" i="26"/>
  <c r="F530" i="26"/>
  <c r="G530" i="26"/>
  <c r="H530" i="26"/>
  <c r="C530" i="26"/>
  <c r="D411" i="25"/>
  <c r="I411" i="25"/>
  <c r="J411" i="25"/>
  <c r="K411" i="25"/>
  <c r="G411" i="25"/>
  <c r="F411" i="25"/>
  <c r="C411" i="25"/>
  <c r="H412" i="25"/>
  <c r="E412" i="25"/>
  <c r="B412" i="25"/>
  <c r="A413" i="25"/>
  <c r="T412" i="14"/>
  <c r="I412" i="14"/>
  <c r="D412" i="14"/>
  <c r="C412" i="14"/>
  <c r="J412" i="14"/>
  <c r="P412" i="14"/>
  <c r="G412" i="14"/>
  <c r="M412" i="14"/>
  <c r="L412" i="14"/>
  <c r="O412" i="14"/>
  <c r="S412" i="14"/>
  <c r="R412" i="14"/>
  <c r="F412" i="14"/>
  <c r="N413" i="14"/>
  <c r="A414" i="14"/>
  <c r="Q413" i="14"/>
  <c r="E413" i="14"/>
  <c r="H413" i="14"/>
  <c r="K413" i="14"/>
  <c r="B413" i="14"/>
  <c r="D472" i="34"/>
  <c r="C472" i="34"/>
  <c r="F472" i="34"/>
  <c r="G472" i="34"/>
  <c r="B473" i="34"/>
  <c r="E473" i="34"/>
  <c r="A474" i="34"/>
  <c r="E142" i="19"/>
  <c r="A143" i="19"/>
  <c r="B142" i="19"/>
  <c r="C141" i="19"/>
  <c r="G141" i="19"/>
  <c r="D141" i="19"/>
  <c r="F141" i="19"/>
  <c r="F408" i="3"/>
  <c r="G408" i="3"/>
  <c r="E409" i="3"/>
  <c r="B409" i="3"/>
  <c r="A410" i="3"/>
  <c r="C408" i="3"/>
  <c r="H408" i="3"/>
  <c r="D408" i="3"/>
  <c r="I402" i="2"/>
  <c r="D402" i="2"/>
  <c r="C402" i="2"/>
  <c r="K402" i="2"/>
  <c r="G402" i="2"/>
  <c r="J402" i="2"/>
  <c r="F402" i="2"/>
  <c r="A404" i="2"/>
  <c r="H403" i="2"/>
  <c r="E403" i="2"/>
  <c r="B403" i="2"/>
  <c r="K272" i="10"/>
  <c r="A273" i="10"/>
  <c r="B272" i="10"/>
  <c r="E272" i="10"/>
  <c r="H272" i="10"/>
  <c r="A273" i="5"/>
  <c r="B272" i="5"/>
  <c r="E272" i="5"/>
  <c r="N271" i="10"/>
  <c r="C271" i="10"/>
  <c r="F271" i="10"/>
  <c r="I271" i="10"/>
  <c r="D271" i="10"/>
  <c r="J271" i="10"/>
  <c r="G271" i="10"/>
  <c r="L271" i="10"/>
  <c r="M271" i="10"/>
  <c r="D271" i="5"/>
  <c r="C271" i="5"/>
  <c r="K272" i="8"/>
  <c r="B272" i="8"/>
  <c r="H272" i="8"/>
  <c r="E272" i="8"/>
  <c r="A273" i="8"/>
  <c r="G271" i="5"/>
  <c r="F271" i="5"/>
  <c r="H271" i="5"/>
  <c r="J271" i="8"/>
  <c r="G271" i="8"/>
  <c r="I271" i="8"/>
  <c r="M271" i="8"/>
  <c r="D271" i="8"/>
  <c r="L271" i="8"/>
  <c r="C271" i="8"/>
  <c r="F271" i="8"/>
  <c r="N271" i="8"/>
  <c r="T271" i="12"/>
  <c r="D271" i="12"/>
  <c r="I271" i="12"/>
  <c r="J271" i="12"/>
  <c r="P271" i="12"/>
  <c r="M271" i="12"/>
  <c r="C271" i="12"/>
  <c r="G271" i="12"/>
  <c r="F271" i="12"/>
  <c r="L271" i="12"/>
  <c r="O271" i="12"/>
  <c r="R271" i="12"/>
  <c r="S271" i="12"/>
  <c r="N272" i="12"/>
  <c r="Q272" i="12"/>
  <c r="B272" i="12"/>
  <c r="E272" i="12"/>
  <c r="H272" i="12"/>
  <c r="K272" i="12"/>
  <c r="A273" i="12"/>
  <c r="C270" i="9"/>
  <c r="D270" i="9"/>
  <c r="H270" i="9"/>
  <c r="F270" i="9"/>
  <c r="G270" i="9"/>
  <c r="E271" i="9"/>
  <c r="B271" i="9"/>
  <c r="A272" i="9"/>
  <c r="CW723" i="24" l="1"/>
  <c r="CX723" i="24"/>
  <c r="CY723" i="24"/>
  <c r="CU723" i="24"/>
  <c r="CT723" i="24"/>
  <c r="CR725" i="24"/>
  <c r="CV725" i="24" s="1"/>
  <c r="CS724" i="24"/>
  <c r="CF789" i="24"/>
  <c r="CB789" i="24"/>
  <c r="CD789" i="24"/>
  <c r="CE789" i="24"/>
  <c r="CA789" i="24"/>
  <c r="BY791" i="24"/>
  <c r="CC790" i="24"/>
  <c r="BZ790" i="24"/>
  <c r="G412" i="25"/>
  <c r="I412" i="25"/>
  <c r="J412" i="25"/>
  <c r="D412" i="25"/>
  <c r="K412" i="25"/>
  <c r="C412" i="25"/>
  <c r="F412" i="25"/>
  <c r="A533" i="26"/>
  <c r="E532" i="26"/>
  <c r="B532" i="26"/>
  <c r="A414" i="25"/>
  <c r="H413" i="25"/>
  <c r="B413" i="25"/>
  <c r="E413" i="25"/>
  <c r="C531" i="26"/>
  <c r="G531" i="26"/>
  <c r="D531" i="26"/>
  <c r="F531" i="26"/>
  <c r="H531" i="26"/>
  <c r="T413" i="14"/>
  <c r="G413" i="14"/>
  <c r="O413" i="14"/>
  <c r="M413" i="14"/>
  <c r="F413" i="14"/>
  <c r="L413" i="14"/>
  <c r="S413" i="14"/>
  <c r="C413" i="14"/>
  <c r="R413" i="14"/>
  <c r="D413" i="14"/>
  <c r="P413" i="14"/>
  <c r="J413" i="14"/>
  <c r="I413" i="14"/>
  <c r="Q414" i="14"/>
  <c r="H414" i="14"/>
  <c r="A415" i="14"/>
  <c r="B414" i="14"/>
  <c r="K414" i="14"/>
  <c r="N414" i="14"/>
  <c r="E414" i="14"/>
  <c r="E474" i="34"/>
  <c r="A475" i="34"/>
  <c r="B474" i="34"/>
  <c r="C473" i="34"/>
  <c r="D473" i="34"/>
  <c r="G473" i="34"/>
  <c r="F473" i="34"/>
  <c r="C142" i="19"/>
  <c r="D142" i="19"/>
  <c r="F142" i="19"/>
  <c r="G142" i="19"/>
  <c r="A144" i="19"/>
  <c r="B143" i="19"/>
  <c r="E143" i="19"/>
  <c r="B410" i="3"/>
  <c r="A411" i="3"/>
  <c r="E410" i="3"/>
  <c r="H409" i="3"/>
  <c r="D409" i="3"/>
  <c r="C409" i="3"/>
  <c r="G409" i="3"/>
  <c r="F409" i="3"/>
  <c r="H404" i="2"/>
  <c r="E404" i="2"/>
  <c r="A405" i="2"/>
  <c r="B404" i="2"/>
  <c r="J403" i="2"/>
  <c r="K403" i="2"/>
  <c r="F403" i="2"/>
  <c r="I403" i="2"/>
  <c r="G403" i="2"/>
  <c r="C403" i="2"/>
  <c r="D403" i="2"/>
  <c r="E272" i="9"/>
  <c r="B272" i="9"/>
  <c r="A273" i="9"/>
  <c r="M272" i="8"/>
  <c r="I272" i="8"/>
  <c r="N272" i="8"/>
  <c r="J272" i="8"/>
  <c r="F272" i="8"/>
  <c r="C272" i="8"/>
  <c r="D272" i="8"/>
  <c r="L272" i="8"/>
  <c r="G272" i="8"/>
  <c r="C272" i="5"/>
  <c r="D272" i="5"/>
  <c r="E273" i="5"/>
  <c r="A274" i="5"/>
  <c r="B273" i="5"/>
  <c r="Q273" i="12"/>
  <c r="A274" i="12"/>
  <c r="E273" i="12"/>
  <c r="H273" i="12"/>
  <c r="N273" i="12"/>
  <c r="B273" i="12"/>
  <c r="K273" i="12"/>
  <c r="F271" i="9"/>
  <c r="G271" i="9"/>
  <c r="H271" i="9"/>
  <c r="A274" i="8"/>
  <c r="B273" i="8"/>
  <c r="K273" i="8"/>
  <c r="E273" i="8"/>
  <c r="H273" i="8"/>
  <c r="D272" i="10"/>
  <c r="G272" i="10"/>
  <c r="C272" i="10"/>
  <c r="F272" i="10"/>
  <c r="I272" i="10"/>
  <c r="N272" i="10"/>
  <c r="J272" i="10"/>
  <c r="L272" i="10"/>
  <c r="M272" i="10"/>
  <c r="K273" i="10"/>
  <c r="B273" i="10"/>
  <c r="H273" i="10"/>
  <c r="A274" i="10"/>
  <c r="E273" i="10"/>
  <c r="C271" i="9"/>
  <c r="D271" i="9"/>
  <c r="T272" i="12"/>
  <c r="P272" i="12"/>
  <c r="G272" i="12"/>
  <c r="R272" i="12"/>
  <c r="C272" i="12"/>
  <c r="M272" i="12"/>
  <c r="O272" i="12"/>
  <c r="F272" i="12"/>
  <c r="S272" i="12"/>
  <c r="D272" i="12"/>
  <c r="L272" i="12"/>
  <c r="J272" i="12"/>
  <c r="I272" i="12"/>
  <c r="F272" i="5"/>
  <c r="G272" i="5"/>
  <c r="H272" i="5"/>
  <c r="CU724" i="24" l="1"/>
  <c r="CT724" i="24"/>
  <c r="CW724" i="24"/>
  <c r="CX724" i="24"/>
  <c r="CY724" i="24"/>
  <c r="CS725" i="24"/>
  <c r="CR726" i="24"/>
  <c r="CV726" i="24" s="1"/>
  <c r="CE790" i="24"/>
  <c r="CD790" i="24"/>
  <c r="CF790" i="24"/>
  <c r="CB790" i="24"/>
  <c r="CA790" i="24"/>
  <c r="CC791" i="24"/>
  <c r="BZ791" i="24"/>
  <c r="BY792" i="24"/>
  <c r="F413" i="25"/>
  <c r="J413" i="25"/>
  <c r="G413" i="25"/>
  <c r="C413" i="25"/>
  <c r="D413" i="25"/>
  <c r="I413" i="25"/>
  <c r="K413" i="25"/>
  <c r="H414" i="25"/>
  <c r="B414" i="25"/>
  <c r="A415" i="25"/>
  <c r="E414" i="25"/>
  <c r="H532" i="26"/>
  <c r="G532" i="26"/>
  <c r="F532" i="26"/>
  <c r="C532" i="26"/>
  <c r="D532" i="26"/>
  <c r="B533" i="26"/>
  <c r="E533" i="26"/>
  <c r="A534" i="26"/>
  <c r="T414" i="14"/>
  <c r="J414" i="14"/>
  <c r="S414" i="14"/>
  <c r="G414" i="14"/>
  <c r="R414" i="14"/>
  <c r="I414" i="14"/>
  <c r="F414" i="14"/>
  <c r="P414" i="14"/>
  <c r="O414" i="14"/>
  <c r="L414" i="14"/>
  <c r="M414" i="14"/>
  <c r="C414" i="14"/>
  <c r="D414" i="14"/>
  <c r="B415" i="14"/>
  <c r="N415" i="14"/>
  <c r="K415" i="14"/>
  <c r="A416" i="14"/>
  <c r="H415" i="14"/>
  <c r="E415" i="14"/>
  <c r="Q415" i="14"/>
  <c r="F474" i="34"/>
  <c r="D474" i="34"/>
  <c r="G474" i="34"/>
  <c r="C474" i="34"/>
  <c r="E475" i="34"/>
  <c r="B475" i="34"/>
  <c r="A476" i="34"/>
  <c r="G143" i="19"/>
  <c r="F143" i="19"/>
  <c r="D143" i="19"/>
  <c r="C143" i="19"/>
  <c r="B144" i="19"/>
  <c r="A145" i="19"/>
  <c r="E144" i="19"/>
  <c r="F410" i="3"/>
  <c r="G410" i="3"/>
  <c r="A412" i="3"/>
  <c r="E411" i="3"/>
  <c r="B411" i="3"/>
  <c r="C410" i="3"/>
  <c r="D410" i="3"/>
  <c r="H410" i="3"/>
  <c r="K404" i="2"/>
  <c r="D404" i="2"/>
  <c r="I404" i="2"/>
  <c r="G404" i="2"/>
  <c r="C404" i="2"/>
  <c r="F404" i="2"/>
  <c r="J404" i="2"/>
  <c r="H405" i="2"/>
  <c r="B405" i="2"/>
  <c r="A406" i="2"/>
  <c r="E405" i="2"/>
  <c r="B274" i="8"/>
  <c r="H274" i="8"/>
  <c r="A275" i="8"/>
  <c r="K274" i="8"/>
  <c r="E274" i="8"/>
  <c r="A275" i="12"/>
  <c r="B274" i="12"/>
  <c r="N274" i="12"/>
  <c r="K274" i="12"/>
  <c r="H274" i="12"/>
  <c r="E274" i="12"/>
  <c r="Q274" i="12"/>
  <c r="D273" i="5"/>
  <c r="C273" i="5"/>
  <c r="T273" i="12"/>
  <c r="G273" i="12"/>
  <c r="J273" i="12"/>
  <c r="M273" i="12"/>
  <c r="O273" i="12"/>
  <c r="C273" i="12"/>
  <c r="F273" i="12"/>
  <c r="D273" i="12"/>
  <c r="I273" i="12"/>
  <c r="S273" i="12"/>
  <c r="L273" i="12"/>
  <c r="P273" i="12"/>
  <c r="R273" i="12"/>
  <c r="N273" i="8"/>
  <c r="F273" i="8"/>
  <c r="D273" i="8"/>
  <c r="C273" i="8"/>
  <c r="I273" i="8"/>
  <c r="M273" i="8"/>
  <c r="G273" i="8"/>
  <c r="L273" i="8"/>
  <c r="J273" i="8"/>
  <c r="A275" i="5"/>
  <c r="B274" i="5"/>
  <c r="E274" i="5"/>
  <c r="E274" i="10"/>
  <c r="B274" i="10"/>
  <c r="K274" i="10"/>
  <c r="A275" i="10"/>
  <c r="H274" i="10"/>
  <c r="C272" i="9"/>
  <c r="D272" i="9"/>
  <c r="G273" i="5"/>
  <c r="F273" i="5"/>
  <c r="H273" i="5"/>
  <c r="N273" i="10"/>
  <c r="I273" i="10"/>
  <c r="L273" i="10"/>
  <c r="C273" i="10"/>
  <c r="F273" i="10"/>
  <c r="M273" i="10"/>
  <c r="J273" i="10"/>
  <c r="G273" i="10"/>
  <c r="D273" i="10"/>
  <c r="A274" i="9"/>
  <c r="B273" i="9"/>
  <c r="E273" i="9"/>
  <c r="F272" i="9"/>
  <c r="H272" i="9"/>
  <c r="G272" i="9"/>
  <c r="CR727" i="24" l="1"/>
  <c r="CV727" i="24" s="1"/>
  <c r="CS726" i="24"/>
  <c r="CT725" i="24"/>
  <c r="CU725" i="24"/>
  <c r="CX725" i="24"/>
  <c r="CY725" i="24"/>
  <c r="CW725" i="24"/>
  <c r="BY793" i="24"/>
  <c r="CC792" i="24"/>
  <c r="BZ792" i="24"/>
  <c r="CD791" i="24"/>
  <c r="CE791" i="24"/>
  <c r="CB791" i="24"/>
  <c r="CA791" i="24"/>
  <c r="CF791" i="24"/>
  <c r="D533" i="26"/>
  <c r="C533" i="26"/>
  <c r="F533" i="26"/>
  <c r="G533" i="26"/>
  <c r="H533" i="26"/>
  <c r="H415" i="25"/>
  <c r="A416" i="25"/>
  <c r="B415" i="25"/>
  <c r="E415" i="25"/>
  <c r="K414" i="25"/>
  <c r="D414" i="25"/>
  <c r="J414" i="25"/>
  <c r="C414" i="25"/>
  <c r="F414" i="25"/>
  <c r="G414" i="25"/>
  <c r="I414" i="25"/>
  <c r="E534" i="26"/>
  <c r="A535" i="26"/>
  <c r="B534" i="26"/>
  <c r="T415" i="14"/>
  <c r="S415" i="14"/>
  <c r="P415" i="14"/>
  <c r="I415" i="14"/>
  <c r="D415" i="14"/>
  <c r="R415" i="14"/>
  <c r="G415" i="14"/>
  <c r="L415" i="14"/>
  <c r="M415" i="14"/>
  <c r="O415" i="14"/>
  <c r="F415" i="14"/>
  <c r="C415" i="14"/>
  <c r="J415" i="14"/>
  <c r="H416" i="14"/>
  <c r="A417" i="14"/>
  <c r="Q416" i="14"/>
  <c r="K416" i="14"/>
  <c r="N416" i="14"/>
  <c r="B416" i="14"/>
  <c r="E416" i="14"/>
  <c r="A477" i="34"/>
  <c r="B476" i="34"/>
  <c r="E476" i="34"/>
  <c r="G475" i="34"/>
  <c r="F475" i="34"/>
  <c r="D475" i="34"/>
  <c r="C475" i="34"/>
  <c r="E145" i="19"/>
  <c r="B145" i="19"/>
  <c r="A146" i="19"/>
  <c r="C144" i="19"/>
  <c r="D144" i="19"/>
  <c r="G144" i="19"/>
  <c r="F144" i="19"/>
  <c r="D411" i="3"/>
  <c r="H411" i="3"/>
  <c r="C411" i="3"/>
  <c r="G411" i="3"/>
  <c r="F411" i="3"/>
  <c r="B412" i="3"/>
  <c r="A413" i="3"/>
  <c r="E412" i="3"/>
  <c r="A407" i="2"/>
  <c r="H406" i="2"/>
  <c r="B406" i="2"/>
  <c r="E406" i="2"/>
  <c r="C405" i="2"/>
  <c r="K405" i="2"/>
  <c r="D405" i="2"/>
  <c r="F405" i="2"/>
  <c r="G405" i="2"/>
  <c r="J405" i="2"/>
  <c r="I405" i="2"/>
  <c r="E275" i="10"/>
  <c r="H275" i="10"/>
  <c r="K275" i="10"/>
  <c r="B275" i="10"/>
  <c r="A276" i="10"/>
  <c r="H274" i="5"/>
  <c r="G274" i="5"/>
  <c r="F274" i="5"/>
  <c r="G273" i="9"/>
  <c r="F273" i="9"/>
  <c r="H273" i="9"/>
  <c r="I274" i="10"/>
  <c r="C274" i="10"/>
  <c r="D274" i="10"/>
  <c r="F274" i="10"/>
  <c r="N274" i="10"/>
  <c r="M274" i="10"/>
  <c r="G274" i="10"/>
  <c r="J274" i="10"/>
  <c r="L274" i="10"/>
  <c r="T274" i="12"/>
  <c r="F274" i="12"/>
  <c r="G274" i="12"/>
  <c r="I274" i="12"/>
  <c r="J274" i="12"/>
  <c r="O274" i="12"/>
  <c r="L274" i="12"/>
  <c r="R274" i="12"/>
  <c r="S274" i="12"/>
  <c r="M274" i="12"/>
  <c r="D274" i="12"/>
  <c r="C274" i="12"/>
  <c r="P274" i="12"/>
  <c r="B275" i="12"/>
  <c r="E275" i="12"/>
  <c r="N275" i="12"/>
  <c r="Q275" i="12"/>
  <c r="A276" i="12"/>
  <c r="H275" i="12"/>
  <c r="K275" i="12"/>
  <c r="A276" i="5"/>
  <c r="B275" i="5"/>
  <c r="E275" i="5"/>
  <c r="D273" i="9"/>
  <c r="C273" i="9"/>
  <c r="D274" i="5"/>
  <c r="C274" i="5"/>
  <c r="H275" i="8"/>
  <c r="B275" i="8"/>
  <c r="E275" i="8"/>
  <c r="K275" i="8"/>
  <c r="A276" i="8"/>
  <c r="A275" i="9"/>
  <c r="E274" i="9"/>
  <c r="B274" i="9"/>
  <c r="N274" i="8"/>
  <c r="J274" i="8"/>
  <c r="F274" i="8"/>
  <c r="I274" i="8"/>
  <c r="D274" i="8"/>
  <c r="G274" i="8"/>
  <c r="L274" i="8"/>
  <c r="M274" i="8"/>
  <c r="C274" i="8"/>
  <c r="CY726" i="24" l="1"/>
  <c r="CX726" i="24"/>
  <c r="CT726" i="24"/>
  <c r="CU726" i="24"/>
  <c r="CW726" i="24"/>
  <c r="CR728" i="24"/>
  <c r="CV728" i="24" s="1"/>
  <c r="CS727" i="24"/>
  <c r="CE792" i="24"/>
  <c r="CF792" i="24"/>
  <c r="CB792" i="24"/>
  <c r="CD792" i="24"/>
  <c r="CA792" i="24"/>
  <c r="CC793" i="24"/>
  <c r="BZ793" i="24"/>
  <c r="BY794" i="24"/>
  <c r="F534" i="26"/>
  <c r="D534" i="26"/>
  <c r="G534" i="26"/>
  <c r="H534" i="26"/>
  <c r="C534" i="26"/>
  <c r="E535" i="26"/>
  <c r="A536" i="26"/>
  <c r="B535" i="26"/>
  <c r="D415" i="25"/>
  <c r="J415" i="25"/>
  <c r="C415" i="25"/>
  <c r="F415" i="25"/>
  <c r="G415" i="25"/>
  <c r="I415" i="25"/>
  <c r="K415" i="25"/>
  <c r="A417" i="25"/>
  <c r="H416" i="25"/>
  <c r="E416" i="25"/>
  <c r="B416" i="25"/>
  <c r="T416" i="14"/>
  <c r="P416" i="14"/>
  <c r="R416" i="14"/>
  <c r="M416" i="14"/>
  <c r="O416" i="14"/>
  <c r="C416" i="14"/>
  <c r="F416" i="14"/>
  <c r="D416" i="14"/>
  <c r="S416" i="14"/>
  <c r="L416" i="14"/>
  <c r="G416" i="14"/>
  <c r="I416" i="14"/>
  <c r="J416" i="14"/>
  <c r="Q417" i="14"/>
  <c r="K417" i="14"/>
  <c r="N417" i="14"/>
  <c r="E417" i="14"/>
  <c r="H417" i="14"/>
  <c r="A418" i="14"/>
  <c r="B417" i="14"/>
  <c r="D476" i="34"/>
  <c r="C476" i="34"/>
  <c r="G476" i="34"/>
  <c r="F476" i="34"/>
  <c r="A478" i="34"/>
  <c r="B477" i="34"/>
  <c r="E477" i="34"/>
  <c r="B146" i="19"/>
  <c r="A147" i="19"/>
  <c r="E146" i="19"/>
  <c r="C145" i="19"/>
  <c r="D145" i="19"/>
  <c r="F145" i="19"/>
  <c r="G145" i="19"/>
  <c r="B413" i="3"/>
  <c r="A414" i="3"/>
  <c r="E413" i="3"/>
  <c r="G412" i="3"/>
  <c r="F412" i="3"/>
  <c r="H412" i="3"/>
  <c r="D412" i="3"/>
  <c r="C412" i="3"/>
  <c r="D406" i="2"/>
  <c r="F406" i="2"/>
  <c r="G406" i="2"/>
  <c r="I406" i="2"/>
  <c r="K406" i="2"/>
  <c r="J406" i="2"/>
  <c r="C406" i="2"/>
  <c r="A408" i="2"/>
  <c r="B407" i="2"/>
  <c r="E407" i="2"/>
  <c r="H407" i="2"/>
  <c r="A277" i="5"/>
  <c r="B276" i="5"/>
  <c r="E276" i="5"/>
  <c r="A277" i="12"/>
  <c r="B276" i="12"/>
  <c r="H276" i="12"/>
  <c r="K276" i="12"/>
  <c r="Q276" i="12"/>
  <c r="N276" i="12"/>
  <c r="E276" i="12"/>
  <c r="F275" i="10"/>
  <c r="G275" i="10"/>
  <c r="N275" i="10"/>
  <c r="J275" i="10"/>
  <c r="I275" i="10"/>
  <c r="D275" i="10"/>
  <c r="M275" i="10"/>
  <c r="L275" i="10"/>
  <c r="C275" i="10"/>
  <c r="H276" i="10"/>
  <c r="E276" i="10"/>
  <c r="K276" i="10"/>
  <c r="A277" i="10"/>
  <c r="B276" i="10"/>
  <c r="G275" i="5"/>
  <c r="F275" i="5"/>
  <c r="H275" i="5"/>
  <c r="C274" i="9"/>
  <c r="D274" i="9"/>
  <c r="F274" i="9"/>
  <c r="H274" i="9"/>
  <c r="G274" i="9"/>
  <c r="A276" i="9"/>
  <c r="B275" i="9"/>
  <c r="E275" i="9"/>
  <c r="B276" i="8"/>
  <c r="A277" i="8"/>
  <c r="H276" i="8"/>
  <c r="K276" i="8"/>
  <c r="E276" i="8"/>
  <c r="C275" i="8"/>
  <c r="N275" i="8"/>
  <c r="F275" i="8"/>
  <c r="D275" i="8"/>
  <c r="J275" i="8"/>
  <c r="I275" i="8"/>
  <c r="L275" i="8"/>
  <c r="G275" i="8"/>
  <c r="M275" i="8"/>
  <c r="D275" i="5"/>
  <c r="C275" i="5"/>
  <c r="T275" i="12"/>
  <c r="M275" i="12"/>
  <c r="C275" i="12"/>
  <c r="G275" i="12"/>
  <c r="L275" i="12"/>
  <c r="S275" i="12"/>
  <c r="F275" i="12"/>
  <c r="D275" i="12"/>
  <c r="I275" i="12"/>
  <c r="J275" i="12"/>
  <c r="P275" i="12"/>
  <c r="R275" i="12"/>
  <c r="O275" i="12"/>
  <c r="CW727" i="24" l="1"/>
  <c r="CX727" i="24"/>
  <c r="CY727" i="24"/>
  <c r="CT727" i="24"/>
  <c r="CU727" i="24"/>
  <c r="CS728" i="24"/>
  <c r="CR729" i="24"/>
  <c r="CV729" i="24" s="1"/>
  <c r="BY795" i="24"/>
  <c r="CC794" i="24"/>
  <c r="BZ794" i="24"/>
  <c r="CB793" i="24"/>
  <c r="CA793" i="24"/>
  <c r="CD793" i="24"/>
  <c r="CE793" i="24"/>
  <c r="CF793" i="24"/>
  <c r="E417" i="25"/>
  <c r="A418" i="25"/>
  <c r="B417" i="25"/>
  <c r="H417" i="25"/>
  <c r="D416" i="25"/>
  <c r="C416" i="25"/>
  <c r="F416" i="25"/>
  <c r="J416" i="25"/>
  <c r="K416" i="25"/>
  <c r="I416" i="25"/>
  <c r="G416" i="25"/>
  <c r="F535" i="26"/>
  <c r="D535" i="26"/>
  <c r="G535" i="26"/>
  <c r="H535" i="26"/>
  <c r="C535" i="26"/>
  <c r="B536" i="26"/>
  <c r="E536" i="26"/>
  <c r="A537" i="26"/>
  <c r="T417" i="14"/>
  <c r="S417" i="14"/>
  <c r="F417" i="14"/>
  <c r="M417" i="14"/>
  <c r="G417" i="14"/>
  <c r="L417" i="14"/>
  <c r="P417" i="14"/>
  <c r="D417" i="14"/>
  <c r="I417" i="14"/>
  <c r="J417" i="14"/>
  <c r="C417" i="14"/>
  <c r="R417" i="14"/>
  <c r="O417" i="14"/>
  <c r="A419" i="14"/>
  <c r="B418" i="14"/>
  <c r="H418" i="14"/>
  <c r="N418" i="14"/>
  <c r="E418" i="14"/>
  <c r="Q418" i="14"/>
  <c r="K418" i="14"/>
  <c r="C477" i="34"/>
  <c r="G477" i="34"/>
  <c r="F477" i="34"/>
  <c r="D477" i="34"/>
  <c r="B478" i="34"/>
  <c r="A479" i="34"/>
  <c r="E478" i="34"/>
  <c r="B147" i="19"/>
  <c r="E147" i="19"/>
  <c r="A148" i="19"/>
  <c r="G146" i="19"/>
  <c r="C146" i="19"/>
  <c r="F146" i="19"/>
  <c r="D146" i="19"/>
  <c r="G413" i="3"/>
  <c r="F413" i="3"/>
  <c r="E414" i="3"/>
  <c r="A415" i="3"/>
  <c r="B414" i="3"/>
  <c r="H413" i="3"/>
  <c r="D413" i="3"/>
  <c r="C413" i="3"/>
  <c r="H408" i="2"/>
  <c r="E408" i="2"/>
  <c r="A409" i="2"/>
  <c r="B408" i="2"/>
  <c r="I407" i="2"/>
  <c r="C407" i="2"/>
  <c r="K407" i="2"/>
  <c r="D407" i="2"/>
  <c r="F407" i="2"/>
  <c r="J407" i="2"/>
  <c r="G407" i="2"/>
  <c r="D276" i="10"/>
  <c r="L276" i="10"/>
  <c r="M276" i="10"/>
  <c r="F276" i="10"/>
  <c r="G276" i="10"/>
  <c r="C276" i="10"/>
  <c r="I276" i="10"/>
  <c r="J276" i="10"/>
  <c r="N276" i="10"/>
  <c r="A278" i="10"/>
  <c r="K277" i="10"/>
  <c r="H277" i="10"/>
  <c r="B277" i="10"/>
  <c r="E277" i="10"/>
  <c r="T276" i="12"/>
  <c r="L276" i="12"/>
  <c r="P276" i="12"/>
  <c r="M276" i="12"/>
  <c r="R276" i="12"/>
  <c r="D276" i="12"/>
  <c r="C276" i="12"/>
  <c r="O276" i="12"/>
  <c r="J276" i="12"/>
  <c r="G276" i="12"/>
  <c r="I276" i="12"/>
  <c r="S276" i="12"/>
  <c r="F276" i="12"/>
  <c r="M276" i="8"/>
  <c r="N276" i="8"/>
  <c r="C276" i="8"/>
  <c r="D276" i="8"/>
  <c r="L276" i="8"/>
  <c r="F276" i="8"/>
  <c r="J276" i="8"/>
  <c r="G276" i="8"/>
  <c r="I276" i="8"/>
  <c r="N277" i="12"/>
  <c r="B277" i="12"/>
  <c r="A278" i="12"/>
  <c r="E277" i="12"/>
  <c r="H277" i="12"/>
  <c r="K277" i="12"/>
  <c r="Q277" i="12"/>
  <c r="G275" i="9"/>
  <c r="H275" i="9"/>
  <c r="F275" i="9"/>
  <c r="F276" i="5"/>
  <c r="H276" i="5"/>
  <c r="G276" i="5"/>
  <c r="E277" i="8"/>
  <c r="H277" i="8"/>
  <c r="A278" i="8"/>
  <c r="K277" i="8"/>
  <c r="B277" i="8"/>
  <c r="D276" i="5"/>
  <c r="C276" i="5"/>
  <c r="D275" i="9"/>
  <c r="C275" i="9"/>
  <c r="A277" i="9"/>
  <c r="B276" i="9"/>
  <c r="E276" i="9"/>
  <c r="B277" i="5"/>
  <c r="A278" i="5"/>
  <c r="E277" i="5"/>
  <c r="CR730" i="24" l="1"/>
  <c r="CV730" i="24" s="1"/>
  <c r="CS729" i="24"/>
  <c r="CT728" i="24"/>
  <c r="CU728" i="24"/>
  <c r="CW728" i="24"/>
  <c r="CX728" i="24"/>
  <c r="CY728" i="24"/>
  <c r="CE794" i="24"/>
  <c r="CB794" i="24"/>
  <c r="CA794" i="24"/>
  <c r="CD794" i="24"/>
  <c r="CF794" i="24"/>
  <c r="BZ795" i="24"/>
  <c r="CC795" i="24"/>
  <c r="BY796" i="24"/>
  <c r="B537" i="26"/>
  <c r="E537" i="26"/>
  <c r="A538" i="26"/>
  <c r="D536" i="26"/>
  <c r="G536" i="26"/>
  <c r="F536" i="26"/>
  <c r="C536" i="26"/>
  <c r="H536" i="26"/>
  <c r="I417" i="25"/>
  <c r="J417" i="25"/>
  <c r="K417" i="25"/>
  <c r="D417" i="25"/>
  <c r="G417" i="25"/>
  <c r="C417" i="25"/>
  <c r="F417" i="25"/>
  <c r="H418" i="25"/>
  <c r="E418" i="25"/>
  <c r="B418" i="25"/>
  <c r="A419" i="25"/>
  <c r="H419" i="14"/>
  <c r="B419" i="14"/>
  <c r="N419" i="14"/>
  <c r="Q419" i="14"/>
  <c r="A420" i="14"/>
  <c r="K419" i="14"/>
  <c r="E419" i="14"/>
  <c r="T418" i="14"/>
  <c r="C418" i="14"/>
  <c r="J418" i="14"/>
  <c r="S418" i="14"/>
  <c r="D418" i="14"/>
  <c r="F418" i="14"/>
  <c r="M418" i="14"/>
  <c r="L418" i="14"/>
  <c r="O418" i="14"/>
  <c r="G418" i="14"/>
  <c r="I418" i="14"/>
  <c r="P418" i="14"/>
  <c r="R418" i="14"/>
  <c r="E479" i="34"/>
  <c r="A480" i="34"/>
  <c r="B479" i="34"/>
  <c r="C478" i="34"/>
  <c r="F478" i="34"/>
  <c r="G478" i="34"/>
  <c r="D478" i="34"/>
  <c r="A149" i="19"/>
  <c r="E148" i="19"/>
  <c r="B148" i="19"/>
  <c r="C147" i="19"/>
  <c r="D147" i="19"/>
  <c r="F147" i="19"/>
  <c r="G147" i="19"/>
  <c r="H414" i="3"/>
  <c r="D414" i="3"/>
  <c r="C414" i="3"/>
  <c r="A416" i="3"/>
  <c r="B415" i="3"/>
  <c r="E415" i="3"/>
  <c r="G414" i="3"/>
  <c r="F414" i="3"/>
  <c r="I408" i="2"/>
  <c r="F408" i="2"/>
  <c r="K408" i="2"/>
  <c r="J408" i="2"/>
  <c r="G408" i="2"/>
  <c r="D408" i="2"/>
  <c r="C408" i="2"/>
  <c r="E409" i="2"/>
  <c r="H409" i="2"/>
  <c r="A410" i="2"/>
  <c r="B409" i="2"/>
  <c r="N277" i="8"/>
  <c r="J277" i="8"/>
  <c r="C277" i="8"/>
  <c r="D277" i="8"/>
  <c r="L277" i="8"/>
  <c r="F277" i="8"/>
  <c r="G277" i="8"/>
  <c r="M277" i="8"/>
  <c r="I277" i="8"/>
  <c r="K278" i="8"/>
  <c r="H278" i="8"/>
  <c r="E278" i="8"/>
  <c r="A279" i="8"/>
  <c r="B278" i="8"/>
  <c r="G277" i="5"/>
  <c r="H277" i="5"/>
  <c r="F277" i="5"/>
  <c r="F276" i="9"/>
  <c r="G276" i="9"/>
  <c r="H276" i="9"/>
  <c r="B278" i="10"/>
  <c r="A279" i="10"/>
  <c r="H278" i="10"/>
  <c r="E278" i="10"/>
  <c r="K278" i="10"/>
  <c r="D276" i="9"/>
  <c r="C276" i="9"/>
  <c r="A279" i="12"/>
  <c r="H278" i="12"/>
  <c r="K278" i="12"/>
  <c r="B278" i="12"/>
  <c r="E278" i="12"/>
  <c r="Q278" i="12"/>
  <c r="N278" i="12"/>
  <c r="T277" i="12"/>
  <c r="J277" i="12"/>
  <c r="O277" i="12"/>
  <c r="S277" i="12"/>
  <c r="M277" i="12"/>
  <c r="G277" i="12"/>
  <c r="P277" i="12"/>
  <c r="C277" i="12"/>
  <c r="R277" i="12"/>
  <c r="I277" i="12"/>
  <c r="L277" i="12"/>
  <c r="F277" i="12"/>
  <c r="D277" i="12"/>
  <c r="A279" i="5"/>
  <c r="E278" i="5"/>
  <c r="B278" i="5"/>
  <c r="B277" i="9"/>
  <c r="A278" i="9"/>
  <c r="E277" i="9"/>
  <c r="C277" i="5"/>
  <c r="D277" i="5"/>
  <c r="G277" i="10"/>
  <c r="N277" i="10"/>
  <c r="J277" i="10"/>
  <c r="I277" i="10"/>
  <c r="L277" i="10"/>
  <c r="M277" i="10"/>
  <c r="F277" i="10"/>
  <c r="D277" i="10"/>
  <c r="C277" i="10"/>
  <c r="CY729" i="24" l="1"/>
  <c r="CX729" i="24"/>
  <c r="CW729" i="24"/>
  <c r="CT729" i="24"/>
  <c r="CU729" i="24"/>
  <c r="CS730" i="24"/>
  <c r="CR731" i="24"/>
  <c r="CV731" i="24" s="1"/>
  <c r="BY797" i="24"/>
  <c r="BZ796" i="24"/>
  <c r="CC796" i="24"/>
  <c r="CD795" i="24"/>
  <c r="CE795" i="24"/>
  <c r="CF795" i="24"/>
  <c r="CA795" i="24"/>
  <c r="CB795" i="24"/>
  <c r="E419" i="25"/>
  <c r="H419" i="25"/>
  <c r="A420" i="25"/>
  <c r="B419" i="25"/>
  <c r="K418" i="25"/>
  <c r="D418" i="25"/>
  <c r="G418" i="25"/>
  <c r="J418" i="25"/>
  <c r="C418" i="25"/>
  <c r="F418" i="25"/>
  <c r="I418" i="25"/>
  <c r="E538" i="26"/>
  <c r="B538" i="26"/>
  <c r="A539" i="26"/>
  <c r="C537" i="26"/>
  <c r="D537" i="26"/>
  <c r="F537" i="26"/>
  <c r="G537" i="26"/>
  <c r="H537" i="26"/>
  <c r="E420" i="14"/>
  <c r="K420" i="14"/>
  <c r="H420" i="14"/>
  <c r="Q420" i="14"/>
  <c r="N420" i="14"/>
  <c r="A421" i="14"/>
  <c r="B420" i="14"/>
  <c r="T419" i="14"/>
  <c r="S419" i="14"/>
  <c r="I419" i="14"/>
  <c r="M419" i="14"/>
  <c r="O419" i="14"/>
  <c r="D419" i="14"/>
  <c r="J419" i="14"/>
  <c r="P419" i="14"/>
  <c r="F419" i="14"/>
  <c r="G419" i="14"/>
  <c r="L419" i="14"/>
  <c r="R419" i="14"/>
  <c r="C419" i="14"/>
  <c r="C479" i="34"/>
  <c r="G479" i="34"/>
  <c r="F479" i="34"/>
  <c r="D479" i="34"/>
  <c r="A481" i="34"/>
  <c r="B480" i="34"/>
  <c r="E480" i="34"/>
  <c r="C148" i="19"/>
  <c r="D148" i="19"/>
  <c r="F148" i="19"/>
  <c r="G148" i="19"/>
  <c r="A150" i="19"/>
  <c r="B149" i="19"/>
  <c r="E149" i="19"/>
  <c r="G415" i="3"/>
  <c r="F415" i="3"/>
  <c r="H415" i="3"/>
  <c r="D415" i="3"/>
  <c r="C415" i="3"/>
  <c r="B416" i="3"/>
  <c r="A417" i="3"/>
  <c r="E416" i="3"/>
  <c r="K409" i="2"/>
  <c r="D409" i="2"/>
  <c r="J409" i="2"/>
  <c r="C409" i="2"/>
  <c r="G409" i="2"/>
  <c r="I409" i="2"/>
  <c r="F409" i="2"/>
  <c r="A411" i="2"/>
  <c r="E410" i="2"/>
  <c r="H410" i="2"/>
  <c r="B410" i="2"/>
  <c r="A280" i="10"/>
  <c r="B279" i="10"/>
  <c r="K279" i="10"/>
  <c r="E279" i="10"/>
  <c r="H279" i="10"/>
  <c r="G277" i="9"/>
  <c r="H277" i="9"/>
  <c r="F277" i="9"/>
  <c r="G278" i="10"/>
  <c r="J278" i="10"/>
  <c r="M278" i="10"/>
  <c r="C278" i="10"/>
  <c r="N278" i="10"/>
  <c r="D278" i="10"/>
  <c r="F278" i="10"/>
  <c r="L278" i="10"/>
  <c r="I278" i="10"/>
  <c r="B278" i="9"/>
  <c r="E278" i="9"/>
  <c r="A279" i="9"/>
  <c r="C277" i="9"/>
  <c r="D277" i="9"/>
  <c r="C278" i="5"/>
  <c r="D278" i="5"/>
  <c r="T278" i="12"/>
  <c r="C278" i="12"/>
  <c r="F278" i="12"/>
  <c r="G278" i="12"/>
  <c r="I278" i="12"/>
  <c r="J278" i="12"/>
  <c r="M278" i="12"/>
  <c r="L278" i="12"/>
  <c r="P278" i="12"/>
  <c r="R278" i="12"/>
  <c r="O278" i="12"/>
  <c r="S278" i="12"/>
  <c r="D278" i="12"/>
  <c r="N278" i="8"/>
  <c r="C278" i="8"/>
  <c r="F278" i="8"/>
  <c r="D278" i="8"/>
  <c r="G278" i="8"/>
  <c r="L278" i="8"/>
  <c r="I278" i="8"/>
  <c r="M278" i="8"/>
  <c r="J278" i="8"/>
  <c r="A280" i="8"/>
  <c r="E279" i="8"/>
  <c r="B279" i="8"/>
  <c r="H279" i="8"/>
  <c r="K279" i="8"/>
  <c r="Q279" i="12"/>
  <c r="B279" i="12"/>
  <c r="K279" i="12"/>
  <c r="N279" i="12"/>
  <c r="H279" i="12"/>
  <c r="E279" i="12"/>
  <c r="A280" i="12"/>
  <c r="F278" i="5"/>
  <c r="G278" i="5"/>
  <c r="H278" i="5"/>
  <c r="E279" i="5"/>
  <c r="A280" i="5"/>
  <c r="B279" i="5"/>
  <c r="CR732" i="24" l="1"/>
  <c r="CV732" i="24" s="1"/>
  <c r="CS731" i="24"/>
  <c r="CT730" i="24"/>
  <c r="CU730" i="24"/>
  <c r="CX730" i="24"/>
  <c r="CW730" i="24"/>
  <c r="CY730" i="24"/>
  <c r="CA796" i="24"/>
  <c r="CB796" i="24"/>
  <c r="CD796" i="24"/>
  <c r="CE796" i="24"/>
  <c r="CF796" i="24"/>
  <c r="CC797" i="24"/>
  <c r="BY798" i="24"/>
  <c r="BZ797" i="24"/>
  <c r="A540" i="26"/>
  <c r="B539" i="26"/>
  <c r="E539" i="26"/>
  <c r="D538" i="26"/>
  <c r="F538" i="26"/>
  <c r="G538" i="26"/>
  <c r="H538" i="26"/>
  <c r="C538" i="26"/>
  <c r="D419" i="25"/>
  <c r="I419" i="25"/>
  <c r="J419" i="25"/>
  <c r="K419" i="25"/>
  <c r="G419" i="25"/>
  <c r="F419" i="25"/>
  <c r="C419" i="25"/>
  <c r="E420" i="25"/>
  <c r="B420" i="25"/>
  <c r="H420" i="25"/>
  <c r="A421" i="25"/>
  <c r="T420" i="14"/>
  <c r="F420" i="14"/>
  <c r="L420" i="14"/>
  <c r="D420" i="14"/>
  <c r="G420" i="14"/>
  <c r="C420" i="14"/>
  <c r="R420" i="14"/>
  <c r="S420" i="14"/>
  <c r="P420" i="14"/>
  <c r="M420" i="14"/>
  <c r="O420" i="14"/>
  <c r="I420" i="14"/>
  <c r="J420" i="14"/>
  <c r="N421" i="14"/>
  <c r="K421" i="14"/>
  <c r="B421" i="14"/>
  <c r="H421" i="14"/>
  <c r="E421" i="14"/>
  <c r="Q421" i="14"/>
  <c r="A422" i="14"/>
  <c r="C480" i="34"/>
  <c r="F480" i="34"/>
  <c r="D480" i="34"/>
  <c r="G480" i="34"/>
  <c r="B481" i="34"/>
  <c r="A482" i="34"/>
  <c r="E481" i="34"/>
  <c r="G149" i="19"/>
  <c r="C149" i="19"/>
  <c r="D149" i="19"/>
  <c r="F149" i="19"/>
  <c r="B150" i="19"/>
  <c r="E150" i="19"/>
  <c r="A151" i="19"/>
  <c r="H416" i="3"/>
  <c r="C416" i="3"/>
  <c r="D416" i="3"/>
  <c r="F416" i="3"/>
  <c r="G416" i="3"/>
  <c r="E417" i="3"/>
  <c r="A418" i="3"/>
  <c r="B417" i="3"/>
  <c r="G410" i="2"/>
  <c r="C410" i="2"/>
  <c r="F410" i="2"/>
  <c r="I410" i="2"/>
  <c r="K410" i="2"/>
  <c r="J410" i="2"/>
  <c r="D410" i="2"/>
  <c r="A412" i="2"/>
  <c r="E411" i="2"/>
  <c r="B411" i="2"/>
  <c r="H411" i="2"/>
  <c r="H278" i="9"/>
  <c r="F278" i="9"/>
  <c r="G278" i="9"/>
  <c r="C278" i="9"/>
  <c r="D278" i="9"/>
  <c r="C279" i="5"/>
  <c r="D279" i="5"/>
  <c r="E280" i="5"/>
  <c r="B280" i="5"/>
  <c r="A281" i="5"/>
  <c r="B280" i="12"/>
  <c r="N280" i="12"/>
  <c r="E280" i="12"/>
  <c r="A281" i="12"/>
  <c r="H280" i="12"/>
  <c r="Q280" i="12"/>
  <c r="K280" i="12"/>
  <c r="I279" i="8"/>
  <c r="J279" i="8"/>
  <c r="F279" i="8"/>
  <c r="G279" i="8"/>
  <c r="C279" i="8"/>
  <c r="D279" i="8"/>
  <c r="M279" i="8"/>
  <c r="N279" i="8"/>
  <c r="L279" i="8"/>
  <c r="T279" i="12"/>
  <c r="O279" i="12"/>
  <c r="J279" i="12"/>
  <c r="D279" i="12"/>
  <c r="S279" i="12"/>
  <c r="C279" i="12"/>
  <c r="F279" i="12"/>
  <c r="L279" i="12"/>
  <c r="I279" i="12"/>
  <c r="P279" i="12"/>
  <c r="G279" i="12"/>
  <c r="M279" i="12"/>
  <c r="R279" i="12"/>
  <c r="E279" i="9"/>
  <c r="A280" i="9"/>
  <c r="B279" i="9"/>
  <c r="A281" i="8"/>
  <c r="B280" i="8"/>
  <c r="E280" i="8"/>
  <c r="H280" i="8"/>
  <c r="K280" i="8"/>
  <c r="F279" i="10"/>
  <c r="L279" i="10"/>
  <c r="I279" i="10"/>
  <c r="N279" i="10"/>
  <c r="C279" i="10"/>
  <c r="M279" i="10"/>
  <c r="J279" i="10"/>
  <c r="G279" i="10"/>
  <c r="D279" i="10"/>
  <c r="H279" i="5"/>
  <c r="G279" i="5"/>
  <c r="F279" i="5"/>
  <c r="B280" i="10"/>
  <c r="H280" i="10"/>
  <c r="A281" i="10"/>
  <c r="E280" i="10"/>
  <c r="K280" i="10"/>
  <c r="CW731" i="24" l="1"/>
  <c r="CX731" i="24"/>
  <c r="CY731" i="24"/>
  <c r="CU731" i="24"/>
  <c r="CT731" i="24"/>
  <c r="CS732" i="24"/>
  <c r="CR733" i="24"/>
  <c r="CV733" i="24" s="1"/>
  <c r="CB797" i="24"/>
  <c r="CD797" i="24"/>
  <c r="CE797" i="24"/>
  <c r="CF797" i="24"/>
  <c r="CA797" i="24"/>
  <c r="CC798" i="24"/>
  <c r="BZ798" i="24"/>
  <c r="BY799" i="24"/>
  <c r="A422" i="25"/>
  <c r="B421" i="25"/>
  <c r="E421" i="25"/>
  <c r="H421" i="25"/>
  <c r="K420" i="25"/>
  <c r="G420" i="25"/>
  <c r="C420" i="25"/>
  <c r="I420" i="25"/>
  <c r="J420" i="25"/>
  <c r="F420" i="25"/>
  <c r="D420" i="25"/>
  <c r="C539" i="26"/>
  <c r="D539" i="26"/>
  <c r="F539" i="26"/>
  <c r="G539" i="26"/>
  <c r="H539" i="26"/>
  <c r="B540" i="26"/>
  <c r="E540" i="26"/>
  <c r="A541" i="26"/>
  <c r="E422" i="14"/>
  <c r="K422" i="14"/>
  <c r="Q422" i="14"/>
  <c r="A423" i="14"/>
  <c r="N422" i="14"/>
  <c r="H422" i="14"/>
  <c r="B422" i="14"/>
  <c r="T421" i="14"/>
  <c r="M421" i="14"/>
  <c r="L421" i="14"/>
  <c r="F421" i="14"/>
  <c r="P421" i="14"/>
  <c r="S421" i="14"/>
  <c r="O421" i="14"/>
  <c r="R421" i="14"/>
  <c r="G421" i="14"/>
  <c r="I421" i="14"/>
  <c r="C421" i="14"/>
  <c r="D421" i="14"/>
  <c r="J421" i="14"/>
  <c r="A483" i="34"/>
  <c r="E482" i="34"/>
  <c r="B482" i="34"/>
  <c r="G481" i="34"/>
  <c r="C481" i="34"/>
  <c r="F481" i="34"/>
  <c r="D481" i="34"/>
  <c r="C150" i="19"/>
  <c r="D150" i="19"/>
  <c r="F150" i="19"/>
  <c r="G150" i="19"/>
  <c r="B151" i="19"/>
  <c r="A152" i="19"/>
  <c r="E151" i="19"/>
  <c r="F417" i="3"/>
  <c r="G417" i="3"/>
  <c r="H417" i="3"/>
  <c r="D417" i="3"/>
  <c r="C417" i="3"/>
  <c r="A419" i="3"/>
  <c r="E418" i="3"/>
  <c r="B418" i="3"/>
  <c r="H412" i="2"/>
  <c r="E412" i="2"/>
  <c r="B412" i="2"/>
  <c r="A413" i="2"/>
  <c r="F411" i="2"/>
  <c r="G411" i="2"/>
  <c r="K411" i="2"/>
  <c r="C411" i="2"/>
  <c r="D411" i="2"/>
  <c r="I411" i="2"/>
  <c r="J411" i="2"/>
  <c r="D280" i="8"/>
  <c r="F280" i="8"/>
  <c r="I280" i="8"/>
  <c r="G280" i="8"/>
  <c r="J280" i="8"/>
  <c r="N280" i="8"/>
  <c r="L280" i="8"/>
  <c r="M280" i="8"/>
  <c r="C280" i="8"/>
  <c r="K281" i="12"/>
  <c r="Q281" i="12"/>
  <c r="B281" i="12"/>
  <c r="E281" i="12"/>
  <c r="H281" i="12"/>
  <c r="N281" i="12"/>
  <c r="A282" i="12"/>
  <c r="H281" i="10"/>
  <c r="B281" i="10"/>
  <c r="E281" i="10"/>
  <c r="K281" i="10"/>
  <c r="A282" i="10"/>
  <c r="J280" i="10"/>
  <c r="D280" i="10"/>
  <c r="I280" i="10"/>
  <c r="L280" i="10"/>
  <c r="M280" i="10"/>
  <c r="G280" i="10"/>
  <c r="N280" i="10"/>
  <c r="F280" i="10"/>
  <c r="C280" i="10"/>
  <c r="A282" i="5"/>
  <c r="E281" i="5"/>
  <c r="B281" i="5"/>
  <c r="T280" i="12"/>
  <c r="L280" i="12"/>
  <c r="I280" i="12"/>
  <c r="M280" i="12"/>
  <c r="S280" i="12"/>
  <c r="J280" i="12"/>
  <c r="C280" i="12"/>
  <c r="D280" i="12"/>
  <c r="O280" i="12"/>
  <c r="R280" i="12"/>
  <c r="G280" i="12"/>
  <c r="P280" i="12"/>
  <c r="F280" i="12"/>
  <c r="K281" i="8"/>
  <c r="B281" i="8"/>
  <c r="H281" i="8"/>
  <c r="E281" i="8"/>
  <c r="A282" i="8"/>
  <c r="F279" i="9"/>
  <c r="G279" i="9"/>
  <c r="H279" i="9"/>
  <c r="D279" i="9"/>
  <c r="C279" i="9"/>
  <c r="E280" i="9"/>
  <c r="A281" i="9"/>
  <c r="B280" i="9"/>
  <c r="C280" i="5"/>
  <c r="D280" i="5"/>
  <c r="F280" i="5"/>
  <c r="H280" i="5"/>
  <c r="G280" i="5"/>
  <c r="CS733" i="24" l="1"/>
  <c r="CR734" i="24"/>
  <c r="CV734" i="24" s="1"/>
  <c r="CT732" i="24"/>
  <c r="CW732" i="24"/>
  <c r="CX732" i="24"/>
  <c r="CU732" i="24"/>
  <c r="CY732" i="24"/>
  <c r="BY800" i="24"/>
  <c r="BZ799" i="24"/>
  <c r="CC799" i="24"/>
  <c r="CE798" i="24"/>
  <c r="CB798" i="24"/>
  <c r="CA798" i="24"/>
  <c r="CD798" i="24"/>
  <c r="CF798" i="24"/>
  <c r="B541" i="26"/>
  <c r="E541" i="26"/>
  <c r="A542" i="26"/>
  <c r="C540" i="26"/>
  <c r="D540" i="26"/>
  <c r="F540" i="26"/>
  <c r="G540" i="26"/>
  <c r="H540" i="26"/>
  <c r="G421" i="25"/>
  <c r="K421" i="25"/>
  <c r="D421" i="25"/>
  <c r="F421" i="25"/>
  <c r="C421" i="25"/>
  <c r="J421" i="25"/>
  <c r="I421" i="25"/>
  <c r="A423" i="25"/>
  <c r="E422" i="25"/>
  <c r="B422" i="25"/>
  <c r="H422" i="25"/>
  <c r="T422" i="14"/>
  <c r="P422" i="14"/>
  <c r="M422" i="14"/>
  <c r="G422" i="14"/>
  <c r="O422" i="14"/>
  <c r="C422" i="14"/>
  <c r="I422" i="14"/>
  <c r="F422" i="14"/>
  <c r="R422" i="14"/>
  <c r="S422" i="14"/>
  <c r="J422" i="14"/>
  <c r="L422" i="14"/>
  <c r="D422" i="14"/>
  <c r="A424" i="14"/>
  <c r="K423" i="14"/>
  <c r="H423" i="14"/>
  <c r="N423" i="14"/>
  <c r="Q423" i="14"/>
  <c r="B423" i="14"/>
  <c r="E423" i="14"/>
  <c r="G482" i="34"/>
  <c r="F482" i="34"/>
  <c r="D482" i="34"/>
  <c r="C482" i="34"/>
  <c r="A484" i="34"/>
  <c r="E483" i="34"/>
  <c r="B483" i="34"/>
  <c r="B152" i="19"/>
  <c r="E152" i="19"/>
  <c r="A153" i="19"/>
  <c r="D151" i="19"/>
  <c r="C151" i="19"/>
  <c r="G151" i="19"/>
  <c r="F151" i="19"/>
  <c r="E419" i="3"/>
  <c r="B419" i="3"/>
  <c r="A420" i="3"/>
  <c r="G418" i="3"/>
  <c r="F418" i="3"/>
  <c r="H418" i="3"/>
  <c r="C418" i="3"/>
  <c r="D418" i="3"/>
  <c r="B413" i="2"/>
  <c r="A414" i="2"/>
  <c r="H413" i="2"/>
  <c r="E413" i="2"/>
  <c r="K412" i="2"/>
  <c r="C412" i="2"/>
  <c r="J412" i="2"/>
  <c r="I412" i="2"/>
  <c r="F412" i="2"/>
  <c r="D412" i="2"/>
  <c r="G412" i="2"/>
  <c r="G281" i="5"/>
  <c r="H281" i="5"/>
  <c r="F281" i="5"/>
  <c r="E282" i="10"/>
  <c r="A283" i="10"/>
  <c r="B282" i="10"/>
  <c r="H282" i="10"/>
  <c r="K282" i="10"/>
  <c r="A283" i="8"/>
  <c r="K282" i="8"/>
  <c r="E282" i="8"/>
  <c r="H282" i="8"/>
  <c r="B282" i="8"/>
  <c r="N281" i="10"/>
  <c r="J281" i="10"/>
  <c r="I281" i="10"/>
  <c r="F281" i="10"/>
  <c r="L281" i="10"/>
  <c r="D281" i="10"/>
  <c r="G281" i="10"/>
  <c r="M281" i="10"/>
  <c r="C281" i="10"/>
  <c r="C281" i="8"/>
  <c r="D281" i="8"/>
  <c r="F281" i="8"/>
  <c r="J281" i="8"/>
  <c r="L281" i="8"/>
  <c r="G281" i="8"/>
  <c r="M281" i="8"/>
  <c r="N281" i="8"/>
  <c r="I281" i="8"/>
  <c r="E282" i="12"/>
  <c r="N282" i="12"/>
  <c r="H282" i="12"/>
  <c r="B282" i="12"/>
  <c r="Q282" i="12"/>
  <c r="K282" i="12"/>
  <c r="A283" i="12"/>
  <c r="T281" i="12"/>
  <c r="O281" i="12"/>
  <c r="S281" i="12"/>
  <c r="M281" i="12"/>
  <c r="P281" i="12"/>
  <c r="R281" i="12"/>
  <c r="J281" i="12"/>
  <c r="L281" i="12"/>
  <c r="F281" i="12"/>
  <c r="C281" i="12"/>
  <c r="I281" i="12"/>
  <c r="G281" i="12"/>
  <c r="D281" i="12"/>
  <c r="G280" i="9"/>
  <c r="H280" i="9"/>
  <c r="F280" i="9"/>
  <c r="A282" i="9"/>
  <c r="E281" i="9"/>
  <c r="B281" i="9"/>
  <c r="C280" i="9"/>
  <c r="D280" i="9"/>
  <c r="B282" i="5"/>
  <c r="A283" i="5"/>
  <c r="E282" i="5"/>
  <c r="C281" i="5"/>
  <c r="D281" i="5"/>
  <c r="CS734" i="24" l="1"/>
  <c r="CR735" i="24"/>
  <c r="CV735" i="24" s="1"/>
  <c r="CT733" i="24"/>
  <c r="CU733" i="24"/>
  <c r="CW733" i="24"/>
  <c r="CX733" i="24"/>
  <c r="CY733" i="24"/>
  <c r="CE799" i="24"/>
  <c r="CF799" i="24"/>
  <c r="CA799" i="24"/>
  <c r="CB799" i="24"/>
  <c r="CD799" i="24"/>
  <c r="BY801" i="24"/>
  <c r="BZ800" i="24"/>
  <c r="CC800" i="24"/>
  <c r="E423" i="25"/>
  <c r="H423" i="25"/>
  <c r="B423" i="25"/>
  <c r="A424" i="25"/>
  <c r="J422" i="25"/>
  <c r="G422" i="25"/>
  <c r="I422" i="25"/>
  <c r="F422" i="25"/>
  <c r="K422" i="25"/>
  <c r="D422" i="25"/>
  <c r="C422" i="25"/>
  <c r="B542" i="26"/>
  <c r="E542" i="26"/>
  <c r="A543" i="26"/>
  <c r="C541" i="26"/>
  <c r="D541" i="26"/>
  <c r="G541" i="26"/>
  <c r="F541" i="26"/>
  <c r="H541" i="26"/>
  <c r="T423" i="14"/>
  <c r="R423" i="14"/>
  <c r="I423" i="14"/>
  <c r="J423" i="14"/>
  <c r="L423" i="14"/>
  <c r="M423" i="14"/>
  <c r="P423" i="14"/>
  <c r="S423" i="14"/>
  <c r="O423" i="14"/>
  <c r="D423" i="14"/>
  <c r="F423" i="14"/>
  <c r="G423" i="14"/>
  <c r="C423" i="14"/>
  <c r="B424" i="14"/>
  <c r="A425" i="14"/>
  <c r="E424" i="14"/>
  <c r="K424" i="14"/>
  <c r="Q424" i="14"/>
  <c r="N424" i="14"/>
  <c r="H424" i="14"/>
  <c r="D483" i="34"/>
  <c r="C483" i="34"/>
  <c r="G483" i="34"/>
  <c r="F483" i="34"/>
  <c r="A485" i="34"/>
  <c r="E484" i="34"/>
  <c r="B484" i="34"/>
  <c r="E153" i="19"/>
  <c r="A154" i="19"/>
  <c r="B153" i="19"/>
  <c r="C152" i="19"/>
  <c r="D152" i="19"/>
  <c r="F152" i="19"/>
  <c r="G152" i="19"/>
  <c r="E420" i="3"/>
  <c r="A421" i="3"/>
  <c r="B420" i="3"/>
  <c r="D419" i="3"/>
  <c r="C419" i="3"/>
  <c r="H419" i="3"/>
  <c r="F419" i="3"/>
  <c r="G419" i="3"/>
  <c r="H414" i="2"/>
  <c r="A415" i="2"/>
  <c r="E414" i="2"/>
  <c r="B414" i="2"/>
  <c r="K413" i="2"/>
  <c r="J413" i="2"/>
  <c r="C413" i="2"/>
  <c r="F413" i="2"/>
  <c r="G413" i="2"/>
  <c r="I413" i="2"/>
  <c r="D413" i="2"/>
  <c r="F282" i="5"/>
  <c r="H282" i="5"/>
  <c r="G282" i="5"/>
  <c r="A284" i="5"/>
  <c r="E283" i="5"/>
  <c r="B283" i="5"/>
  <c r="C282" i="5"/>
  <c r="D282" i="5"/>
  <c r="A284" i="10"/>
  <c r="B283" i="10"/>
  <c r="H283" i="10"/>
  <c r="K283" i="10"/>
  <c r="E283" i="10"/>
  <c r="C281" i="9"/>
  <c r="D281" i="9"/>
  <c r="T282" i="12"/>
  <c r="I282" i="12"/>
  <c r="C282" i="12"/>
  <c r="M282" i="12"/>
  <c r="D282" i="12"/>
  <c r="F282" i="12"/>
  <c r="G282" i="12"/>
  <c r="J282" i="12"/>
  <c r="R282" i="12"/>
  <c r="L282" i="12"/>
  <c r="S282" i="12"/>
  <c r="O282" i="12"/>
  <c r="P282" i="12"/>
  <c r="G281" i="9"/>
  <c r="H281" i="9"/>
  <c r="F281" i="9"/>
  <c r="A283" i="9"/>
  <c r="B282" i="9"/>
  <c r="E282" i="9"/>
  <c r="I282" i="8"/>
  <c r="J282" i="8"/>
  <c r="M282" i="8"/>
  <c r="L282" i="8"/>
  <c r="C282" i="8"/>
  <c r="D282" i="8"/>
  <c r="G282" i="8"/>
  <c r="N282" i="8"/>
  <c r="F282" i="8"/>
  <c r="Q283" i="12"/>
  <c r="A284" i="12"/>
  <c r="N283" i="12"/>
  <c r="B283" i="12"/>
  <c r="K283" i="12"/>
  <c r="E283" i="12"/>
  <c r="H283" i="12"/>
  <c r="J282" i="10"/>
  <c r="C282" i="10"/>
  <c r="F282" i="10"/>
  <c r="G282" i="10"/>
  <c r="I282" i="10"/>
  <c r="D282" i="10"/>
  <c r="L282" i="10"/>
  <c r="M282" i="10"/>
  <c r="N282" i="10"/>
  <c r="B283" i="8"/>
  <c r="H283" i="8"/>
  <c r="A284" i="8"/>
  <c r="K283" i="8"/>
  <c r="E283" i="8"/>
  <c r="CR736" i="24" l="1"/>
  <c r="CV736" i="24" s="1"/>
  <c r="CS735" i="24"/>
  <c r="CT734" i="24"/>
  <c r="CW734" i="24"/>
  <c r="CY734" i="24"/>
  <c r="CU734" i="24"/>
  <c r="CX734" i="24"/>
  <c r="CE800" i="24"/>
  <c r="CB800" i="24"/>
  <c r="CF800" i="24"/>
  <c r="CD800" i="24"/>
  <c r="CA800" i="24"/>
  <c r="BY802" i="24"/>
  <c r="BZ801" i="24"/>
  <c r="CC801" i="24"/>
  <c r="D542" i="26"/>
  <c r="F542" i="26"/>
  <c r="G542" i="26"/>
  <c r="H542" i="26"/>
  <c r="C542" i="26"/>
  <c r="E543" i="26"/>
  <c r="B543" i="26"/>
  <c r="A544" i="26"/>
  <c r="H424" i="25"/>
  <c r="B424" i="25"/>
  <c r="A425" i="25"/>
  <c r="E424" i="25"/>
  <c r="D423" i="25"/>
  <c r="G423" i="25"/>
  <c r="K423" i="25"/>
  <c r="C423" i="25"/>
  <c r="F423" i="25"/>
  <c r="J423" i="25"/>
  <c r="I423" i="25"/>
  <c r="N425" i="14"/>
  <c r="Q425" i="14"/>
  <c r="E425" i="14"/>
  <c r="K425" i="14"/>
  <c r="A426" i="14"/>
  <c r="B425" i="14"/>
  <c r="H425" i="14"/>
  <c r="T424" i="14"/>
  <c r="P424" i="14"/>
  <c r="F424" i="14"/>
  <c r="M424" i="14"/>
  <c r="C424" i="14"/>
  <c r="O424" i="14"/>
  <c r="R424" i="14"/>
  <c r="I424" i="14"/>
  <c r="L424" i="14"/>
  <c r="S424" i="14"/>
  <c r="G424" i="14"/>
  <c r="J424" i="14"/>
  <c r="D424" i="14"/>
  <c r="G484" i="34"/>
  <c r="F484" i="34"/>
  <c r="D484" i="34"/>
  <c r="C484" i="34"/>
  <c r="E485" i="34"/>
  <c r="B485" i="34"/>
  <c r="A486" i="34"/>
  <c r="C153" i="19"/>
  <c r="D153" i="19"/>
  <c r="F153" i="19"/>
  <c r="G153" i="19"/>
  <c r="E154" i="19"/>
  <c r="B154" i="19"/>
  <c r="A155" i="19"/>
  <c r="D420" i="3"/>
  <c r="H420" i="3"/>
  <c r="C420" i="3"/>
  <c r="B421" i="3"/>
  <c r="E421" i="3"/>
  <c r="A422" i="3"/>
  <c r="F420" i="3"/>
  <c r="G420" i="3"/>
  <c r="I414" i="2"/>
  <c r="J414" i="2"/>
  <c r="C414" i="2"/>
  <c r="K414" i="2"/>
  <c r="F414" i="2"/>
  <c r="G414" i="2"/>
  <c r="D414" i="2"/>
  <c r="H415" i="2"/>
  <c r="B415" i="2"/>
  <c r="E415" i="2"/>
  <c r="A416" i="2"/>
  <c r="H284" i="8"/>
  <c r="B284" i="8"/>
  <c r="K284" i="8"/>
  <c r="E284" i="8"/>
  <c r="A285" i="8"/>
  <c r="N283" i="8"/>
  <c r="C283" i="8"/>
  <c r="J283" i="8"/>
  <c r="D283" i="8"/>
  <c r="L283" i="8"/>
  <c r="I283" i="8"/>
  <c r="F283" i="8"/>
  <c r="M283" i="8"/>
  <c r="G283" i="8"/>
  <c r="A284" i="9"/>
  <c r="B283" i="9"/>
  <c r="E283" i="9"/>
  <c r="M283" i="10"/>
  <c r="F283" i="10"/>
  <c r="N283" i="10"/>
  <c r="C283" i="10"/>
  <c r="D283" i="10"/>
  <c r="G283" i="10"/>
  <c r="J283" i="10"/>
  <c r="L283" i="10"/>
  <c r="I283" i="10"/>
  <c r="B284" i="12"/>
  <c r="H284" i="12"/>
  <c r="E284" i="12"/>
  <c r="Q284" i="12"/>
  <c r="K284" i="12"/>
  <c r="A285" i="12"/>
  <c r="N284" i="12"/>
  <c r="H284" i="10"/>
  <c r="B284" i="10"/>
  <c r="E284" i="10"/>
  <c r="K284" i="10"/>
  <c r="A285" i="10"/>
  <c r="T283" i="12"/>
  <c r="R283" i="12"/>
  <c r="D283" i="12"/>
  <c r="I283" i="12"/>
  <c r="G283" i="12"/>
  <c r="L283" i="12"/>
  <c r="C283" i="12"/>
  <c r="O283" i="12"/>
  <c r="J283" i="12"/>
  <c r="S283" i="12"/>
  <c r="F283" i="12"/>
  <c r="M283" i="12"/>
  <c r="P283" i="12"/>
  <c r="D283" i="5"/>
  <c r="C283" i="5"/>
  <c r="F283" i="5"/>
  <c r="G283" i="5"/>
  <c r="H283" i="5"/>
  <c r="E284" i="5"/>
  <c r="B284" i="5"/>
  <c r="A285" i="5"/>
  <c r="F282" i="9"/>
  <c r="G282" i="9"/>
  <c r="H282" i="9"/>
  <c r="C282" i="9"/>
  <c r="D282" i="9"/>
  <c r="CW735" i="24" l="1"/>
  <c r="CX735" i="24"/>
  <c r="CY735" i="24"/>
  <c r="CT735" i="24"/>
  <c r="CU735" i="24"/>
  <c r="CR737" i="24"/>
  <c r="CV737" i="24" s="1"/>
  <c r="CS736" i="24"/>
  <c r="CD801" i="24"/>
  <c r="CE801" i="24"/>
  <c r="CF801" i="24"/>
  <c r="CA801" i="24"/>
  <c r="CB801" i="24"/>
  <c r="BZ802" i="24"/>
  <c r="BY803" i="24"/>
  <c r="CC802" i="24"/>
  <c r="B425" i="25"/>
  <c r="A426" i="25"/>
  <c r="H425" i="25"/>
  <c r="E425" i="25"/>
  <c r="D424" i="25"/>
  <c r="F424" i="25"/>
  <c r="I424" i="25"/>
  <c r="K424" i="25"/>
  <c r="C424" i="25"/>
  <c r="G424" i="25"/>
  <c r="J424" i="25"/>
  <c r="B544" i="26"/>
  <c r="A545" i="26"/>
  <c r="E544" i="26"/>
  <c r="H543" i="26"/>
  <c r="C543" i="26"/>
  <c r="D543" i="26"/>
  <c r="F543" i="26"/>
  <c r="G543" i="26"/>
  <c r="T425" i="14"/>
  <c r="F425" i="14"/>
  <c r="G425" i="14"/>
  <c r="C425" i="14"/>
  <c r="R425" i="14"/>
  <c r="J425" i="14"/>
  <c r="O425" i="14"/>
  <c r="L425" i="14"/>
  <c r="D425" i="14"/>
  <c r="I425" i="14"/>
  <c r="M425" i="14"/>
  <c r="S425" i="14"/>
  <c r="P425" i="14"/>
  <c r="N426" i="14"/>
  <c r="A427" i="14"/>
  <c r="E426" i="14"/>
  <c r="H426" i="14"/>
  <c r="K426" i="14"/>
  <c r="B426" i="14"/>
  <c r="Q426" i="14"/>
  <c r="B486" i="34"/>
  <c r="A487" i="34"/>
  <c r="E486" i="34"/>
  <c r="F485" i="34"/>
  <c r="D485" i="34"/>
  <c r="C485" i="34"/>
  <c r="G485" i="34"/>
  <c r="D154" i="19"/>
  <c r="F154" i="19"/>
  <c r="C154" i="19"/>
  <c r="G154" i="19"/>
  <c r="A156" i="19"/>
  <c r="B155" i="19"/>
  <c r="E155" i="19"/>
  <c r="B422" i="3"/>
  <c r="E422" i="3"/>
  <c r="A423" i="3"/>
  <c r="G421" i="3"/>
  <c r="F421" i="3"/>
  <c r="H421" i="3"/>
  <c r="D421" i="3"/>
  <c r="C421" i="3"/>
  <c r="B416" i="2"/>
  <c r="A417" i="2"/>
  <c r="H416" i="2"/>
  <c r="E416" i="2"/>
  <c r="K415" i="2"/>
  <c r="D415" i="2"/>
  <c r="F415" i="2"/>
  <c r="C415" i="2"/>
  <c r="I415" i="2"/>
  <c r="G415" i="2"/>
  <c r="J415" i="2"/>
  <c r="C284" i="8"/>
  <c r="D284" i="8"/>
  <c r="F284" i="8"/>
  <c r="J284" i="8"/>
  <c r="L284" i="8"/>
  <c r="I284" i="8"/>
  <c r="M284" i="8"/>
  <c r="G284" i="8"/>
  <c r="N284" i="8"/>
  <c r="A286" i="12"/>
  <c r="N285" i="12"/>
  <c r="Q285" i="12"/>
  <c r="K285" i="12"/>
  <c r="B285" i="12"/>
  <c r="E285" i="12"/>
  <c r="H285" i="12"/>
  <c r="A286" i="5"/>
  <c r="B285" i="5"/>
  <c r="E285" i="5"/>
  <c r="T284" i="12"/>
  <c r="J284" i="12"/>
  <c r="L284" i="12"/>
  <c r="D284" i="12"/>
  <c r="S284" i="12"/>
  <c r="C284" i="12"/>
  <c r="M284" i="12"/>
  <c r="G284" i="12"/>
  <c r="I284" i="12"/>
  <c r="F284" i="12"/>
  <c r="P284" i="12"/>
  <c r="R284" i="12"/>
  <c r="O284" i="12"/>
  <c r="C284" i="5"/>
  <c r="D284" i="5"/>
  <c r="H285" i="8"/>
  <c r="B285" i="8"/>
  <c r="K285" i="8"/>
  <c r="A286" i="8"/>
  <c r="E285" i="8"/>
  <c r="N284" i="10"/>
  <c r="C284" i="10"/>
  <c r="I284" i="10"/>
  <c r="F284" i="10"/>
  <c r="G284" i="10"/>
  <c r="D284" i="10"/>
  <c r="J284" i="10"/>
  <c r="L284" i="10"/>
  <c r="M284" i="10"/>
  <c r="F284" i="5"/>
  <c r="G284" i="5"/>
  <c r="H284" i="5"/>
  <c r="H283" i="9"/>
  <c r="G283" i="9"/>
  <c r="F283" i="9"/>
  <c r="A285" i="9"/>
  <c r="E284" i="9"/>
  <c r="B284" i="9"/>
  <c r="D283" i="9"/>
  <c r="C283" i="9"/>
  <c r="H285" i="10"/>
  <c r="K285" i="10"/>
  <c r="A286" i="10"/>
  <c r="B285" i="10"/>
  <c r="E285" i="10"/>
  <c r="CU736" i="24" l="1"/>
  <c r="CW736" i="24"/>
  <c r="CX736" i="24"/>
  <c r="CY736" i="24"/>
  <c r="CT736" i="24"/>
  <c r="CR738" i="24"/>
  <c r="CV738" i="24" s="1"/>
  <c r="CS737" i="24"/>
  <c r="BY804" i="24"/>
  <c r="BZ803" i="24"/>
  <c r="CC803" i="24"/>
  <c r="CE802" i="24"/>
  <c r="CA802" i="24"/>
  <c r="CF802" i="24"/>
  <c r="CB802" i="24"/>
  <c r="CD802" i="24"/>
  <c r="B545" i="26"/>
  <c r="E545" i="26"/>
  <c r="A546" i="26"/>
  <c r="F544" i="26"/>
  <c r="G544" i="26"/>
  <c r="H544" i="26"/>
  <c r="C544" i="26"/>
  <c r="D544" i="26"/>
  <c r="B426" i="25"/>
  <c r="A427" i="25"/>
  <c r="H426" i="25"/>
  <c r="E426" i="25"/>
  <c r="D425" i="25"/>
  <c r="K425" i="25"/>
  <c r="C425" i="25"/>
  <c r="F425" i="25"/>
  <c r="G425" i="25"/>
  <c r="J425" i="25"/>
  <c r="I425" i="25"/>
  <c r="T426" i="14"/>
  <c r="M426" i="14"/>
  <c r="I426" i="14"/>
  <c r="S426" i="14"/>
  <c r="F426" i="14"/>
  <c r="L426" i="14"/>
  <c r="O426" i="14"/>
  <c r="J426" i="14"/>
  <c r="P426" i="14"/>
  <c r="D426" i="14"/>
  <c r="G426" i="14"/>
  <c r="C426" i="14"/>
  <c r="R426" i="14"/>
  <c r="N427" i="14"/>
  <c r="K427" i="14"/>
  <c r="A428" i="14"/>
  <c r="Q427" i="14"/>
  <c r="E427" i="14"/>
  <c r="B427" i="14"/>
  <c r="H427" i="14"/>
  <c r="A488" i="34"/>
  <c r="B487" i="34"/>
  <c r="E487" i="34"/>
  <c r="F486" i="34"/>
  <c r="G486" i="34"/>
  <c r="D486" i="34"/>
  <c r="C486" i="34"/>
  <c r="C155" i="19"/>
  <c r="D155" i="19"/>
  <c r="F155" i="19"/>
  <c r="G155" i="19"/>
  <c r="B156" i="19"/>
  <c r="E156" i="19"/>
  <c r="A157" i="19"/>
  <c r="A424" i="3"/>
  <c r="B423" i="3"/>
  <c r="E423" i="3"/>
  <c r="F422" i="3"/>
  <c r="G422" i="3"/>
  <c r="H422" i="3"/>
  <c r="C422" i="3"/>
  <c r="D422" i="3"/>
  <c r="A418" i="2"/>
  <c r="H417" i="2"/>
  <c r="E417" i="2"/>
  <c r="B417" i="2"/>
  <c r="J416" i="2"/>
  <c r="C416" i="2"/>
  <c r="F416" i="2"/>
  <c r="D416" i="2"/>
  <c r="K416" i="2"/>
  <c r="G416" i="2"/>
  <c r="I416" i="2"/>
  <c r="C284" i="9"/>
  <c r="D284" i="9"/>
  <c r="E285" i="9"/>
  <c r="B285" i="9"/>
  <c r="A286" i="9"/>
  <c r="H285" i="5"/>
  <c r="F285" i="5"/>
  <c r="G285" i="5"/>
  <c r="K286" i="10"/>
  <c r="A287" i="10"/>
  <c r="H286" i="10"/>
  <c r="B286" i="10"/>
  <c r="E286" i="10"/>
  <c r="G284" i="9"/>
  <c r="F284" i="9"/>
  <c r="H284" i="9"/>
  <c r="H286" i="12"/>
  <c r="B286" i="12"/>
  <c r="E286" i="12"/>
  <c r="Q286" i="12"/>
  <c r="A287" i="12"/>
  <c r="N286" i="12"/>
  <c r="K286" i="12"/>
  <c r="I285" i="10"/>
  <c r="L285" i="10"/>
  <c r="D285" i="10"/>
  <c r="N285" i="10"/>
  <c r="F285" i="10"/>
  <c r="J285" i="10"/>
  <c r="C285" i="10"/>
  <c r="G285" i="10"/>
  <c r="M285" i="10"/>
  <c r="A287" i="5"/>
  <c r="E286" i="5"/>
  <c r="B286" i="5"/>
  <c r="J285" i="8"/>
  <c r="D285" i="8"/>
  <c r="N285" i="8"/>
  <c r="F285" i="8"/>
  <c r="I285" i="8"/>
  <c r="L285" i="8"/>
  <c r="M285" i="8"/>
  <c r="C285" i="8"/>
  <c r="G285" i="8"/>
  <c r="A287" i="8"/>
  <c r="B286" i="8"/>
  <c r="E286" i="8"/>
  <c r="H286" i="8"/>
  <c r="K286" i="8"/>
  <c r="T285" i="12"/>
  <c r="D285" i="12"/>
  <c r="J285" i="12"/>
  <c r="C285" i="12"/>
  <c r="G285" i="12"/>
  <c r="I285" i="12"/>
  <c r="O285" i="12"/>
  <c r="M285" i="12"/>
  <c r="S285" i="12"/>
  <c r="F285" i="12"/>
  <c r="P285" i="12"/>
  <c r="L285" i="12"/>
  <c r="R285" i="12"/>
  <c r="C285" i="5"/>
  <c r="D285" i="5"/>
  <c r="CW737" i="24" l="1"/>
  <c r="CX737" i="24"/>
  <c r="CY737" i="24"/>
  <c r="CT737" i="24"/>
  <c r="CU737" i="24"/>
  <c r="CS738" i="24"/>
  <c r="CR739" i="24"/>
  <c r="CV739" i="24" s="1"/>
  <c r="CF803" i="24"/>
  <c r="CD803" i="24"/>
  <c r="CA803" i="24"/>
  <c r="CB803" i="24"/>
  <c r="CE803" i="24"/>
  <c r="BZ804" i="24"/>
  <c r="CC804" i="24"/>
  <c r="BY805" i="24"/>
  <c r="A428" i="25"/>
  <c r="B427" i="25"/>
  <c r="H427" i="25"/>
  <c r="E427" i="25"/>
  <c r="I426" i="25"/>
  <c r="G426" i="25"/>
  <c r="D426" i="25"/>
  <c r="J426" i="25"/>
  <c r="K426" i="25"/>
  <c r="C426" i="25"/>
  <c r="F426" i="25"/>
  <c r="A547" i="26"/>
  <c r="E546" i="26"/>
  <c r="B546" i="26"/>
  <c r="F545" i="26"/>
  <c r="C545" i="26"/>
  <c r="D545" i="26"/>
  <c r="G545" i="26"/>
  <c r="H545" i="26"/>
  <c r="T427" i="14"/>
  <c r="J427" i="14"/>
  <c r="O427" i="14"/>
  <c r="M427" i="14"/>
  <c r="L427" i="14"/>
  <c r="C427" i="14"/>
  <c r="R427" i="14"/>
  <c r="S427" i="14"/>
  <c r="F427" i="14"/>
  <c r="I427" i="14"/>
  <c r="D427" i="14"/>
  <c r="G427" i="14"/>
  <c r="P427" i="14"/>
  <c r="A429" i="14"/>
  <c r="H428" i="14"/>
  <c r="N428" i="14"/>
  <c r="E428" i="14"/>
  <c r="B428" i="14"/>
  <c r="Q428" i="14"/>
  <c r="K428" i="14"/>
  <c r="G487" i="34"/>
  <c r="D487" i="34"/>
  <c r="C487" i="34"/>
  <c r="F487" i="34"/>
  <c r="A489" i="34"/>
  <c r="E488" i="34"/>
  <c r="B488" i="34"/>
  <c r="E157" i="19"/>
  <c r="A158" i="19"/>
  <c r="B157" i="19"/>
  <c r="C156" i="19"/>
  <c r="D156" i="19"/>
  <c r="F156" i="19"/>
  <c r="G156" i="19"/>
  <c r="F423" i="3"/>
  <c r="G423" i="3"/>
  <c r="D423" i="3"/>
  <c r="H423" i="3"/>
  <c r="C423" i="3"/>
  <c r="A425" i="3"/>
  <c r="E424" i="3"/>
  <c r="B424" i="3"/>
  <c r="F417" i="2"/>
  <c r="K417" i="2"/>
  <c r="C417" i="2"/>
  <c r="D417" i="2"/>
  <c r="J417" i="2"/>
  <c r="I417" i="2"/>
  <c r="G417" i="2"/>
  <c r="B418" i="2"/>
  <c r="E418" i="2"/>
  <c r="H418" i="2"/>
  <c r="A419" i="2"/>
  <c r="D286" i="8"/>
  <c r="F286" i="8"/>
  <c r="I286" i="8"/>
  <c r="J286" i="8"/>
  <c r="M286" i="8"/>
  <c r="L286" i="8"/>
  <c r="G286" i="8"/>
  <c r="N286" i="8"/>
  <c r="C286" i="8"/>
  <c r="E286" i="9"/>
  <c r="B286" i="9"/>
  <c r="A287" i="9"/>
  <c r="D285" i="9"/>
  <c r="C285" i="9"/>
  <c r="T286" i="12"/>
  <c r="D286" i="12"/>
  <c r="R286" i="12"/>
  <c r="I286" i="12"/>
  <c r="M286" i="12"/>
  <c r="O286" i="12"/>
  <c r="P286" i="12"/>
  <c r="J286" i="12"/>
  <c r="C286" i="12"/>
  <c r="G286" i="12"/>
  <c r="F286" i="12"/>
  <c r="S286" i="12"/>
  <c r="L286" i="12"/>
  <c r="D286" i="5"/>
  <c r="C286" i="5"/>
  <c r="G286" i="5"/>
  <c r="H286" i="5"/>
  <c r="F286" i="5"/>
  <c r="B287" i="12"/>
  <c r="E287" i="12"/>
  <c r="Q287" i="12"/>
  <c r="H287" i="12"/>
  <c r="N287" i="12"/>
  <c r="A288" i="12"/>
  <c r="K287" i="12"/>
  <c r="K287" i="8"/>
  <c r="B287" i="8"/>
  <c r="E287" i="8"/>
  <c r="H287" i="8"/>
  <c r="A288" i="8"/>
  <c r="C286" i="10"/>
  <c r="I286" i="10"/>
  <c r="J286" i="10"/>
  <c r="F286" i="10"/>
  <c r="M286" i="10"/>
  <c r="L286" i="10"/>
  <c r="N286" i="10"/>
  <c r="D286" i="10"/>
  <c r="G286" i="10"/>
  <c r="K287" i="10"/>
  <c r="H287" i="10"/>
  <c r="B287" i="10"/>
  <c r="A288" i="10"/>
  <c r="E287" i="10"/>
  <c r="F285" i="9"/>
  <c r="G285" i="9"/>
  <c r="H285" i="9"/>
  <c r="E287" i="5"/>
  <c r="B287" i="5"/>
  <c r="CR740" i="24" l="1"/>
  <c r="CV740" i="24" s="1"/>
  <c r="CS739" i="24"/>
  <c r="CX738" i="24"/>
  <c r="CY738" i="24"/>
  <c r="CW738" i="24"/>
  <c r="CT738" i="24"/>
  <c r="CU738" i="24"/>
  <c r="CC805" i="24"/>
  <c r="BZ805" i="24"/>
  <c r="BY806" i="24"/>
  <c r="CA804" i="24"/>
  <c r="CD804" i="24"/>
  <c r="CE804" i="24"/>
  <c r="CB804" i="24"/>
  <c r="CF804" i="24"/>
  <c r="D546" i="26"/>
  <c r="F546" i="26"/>
  <c r="G546" i="26"/>
  <c r="H546" i="26"/>
  <c r="C546" i="26"/>
  <c r="E547" i="26"/>
  <c r="A548" i="26"/>
  <c r="B547" i="26"/>
  <c r="G427" i="25"/>
  <c r="D427" i="25"/>
  <c r="C427" i="25"/>
  <c r="J427" i="25"/>
  <c r="K427" i="25"/>
  <c r="I427" i="25"/>
  <c r="F427" i="25"/>
  <c r="E428" i="25"/>
  <c r="A429" i="25"/>
  <c r="B428" i="25"/>
  <c r="H428" i="25"/>
  <c r="B429" i="14"/>
  <c r="N429" i="14"/>
  <c r="E429" i="14"/>
  <c r="K429" i="14"/>
  <c r="A430" i="14"/>
  <c r="Q429" i="14"/>
  <c r="H429" i="14"/>
  <c r="T428" i="14"/>
  <c r="F428" i="14"/>
  <c r="C428" i="14"/>
  <c r="P428" i="14"/>
  <c r="G428" i="14"/>
  <c r="R428" i="14"/>
  <c r="S428" i="14"/>
  <c r="I428" i="14"/>
  <c r="J428" i="14"/>
  <c r="M428" i="14"/>
  <c r="O428" i="14"/>
  <c r="D428" i="14"/>
  <c r="L428" i="14"/>
  <c r="G488" i="34"/>
  <c r="D488" i="34"/>
  <c r="C488" i="34"/>
  <c r="F488" i="34"/>
  <c r="B489" i="34"/>
  <c r="E489" i="34"/>
  <c r="A490" i="34"/>
  <c r="D157" i="19"/>
  <c r="F157" i="19"/>
  <c r="G157" i="19"/>
  <c r="C157" i="19"/>
  <c r="A159" i="19"/>
  <c r="B158" i="19"/>
  <c r="E158" i="19"/>
  <c r="G424" i="3"/>
  <c r="F424" i="3"/>
  <c r="E425" i="3"/>
  <c r="A426" i="3"/>
  <c r="B425" i="3"/>
  <c r="C424" i="3"/>
  <c r="H424" i="3"/>
  <c r="D424" i="3"/>
  <c r="B419" i="2"/>
  <c r="A420" i="2"/>
  <c r="H419" i="2"/>
  <c r="E419" i="2"/>
  <c r="D418" i="2"/>
  <c r="C418" i="2"/>
  <c r="G418" i="2"/>
  <c r="F418" i="2"/>
  <c r="J418" i="2"/>
  <c r="I418" i="2"/>
  <c r="K418" i="2"/>
  <c r="C287" i="5"/>
  <c r="D287" i="5"/>
  <c r="F287" i="5"/>
  <c r="H287" i="5"/>
  <c r="G287" i="5"/>
  <c r="K288" i="10"/>
  <c r="B288" i="10"/>
  <c r="E288" i="10"/>
  <c r="A289" i="10"/>
  <c r="H288" i="10"/>
  <c r="N287" i="10"/>
  <c r="F287" i="10"/>
  <c r="J287" i="10"/>
  <c r="D287" i="10"/>
  <c r="M287" i="10"/>
  <c r="L287" i="10"/>
  <c r="C287" i="10"/>
  <c r="I287" i="10"/>
  <c r="G287" i="10"/>
  <c r="H286" i="9"/>
  <c r="F286" i="9"/>
  <c r="G286" i="9"/>
  <c r="E287" i="9"/>
  <c r="A288" i="9"/>
  <c r="B287" i="9"/>
  <c r="K288" i="12"/>
  <c r="E288" i="12"/>
  <c r="N288" i="12"/>
  <c r="A289" i="12"/>
  <c r="B288" i="12"/>
  <c r="H288" i="12"/>
  <c r="Q288" i="12"/>
  <c r="A289" i="8"/>
  <c r="E288" i="8"/>
  <c r="B288" i="8"/>
  <c r="H288" i="8"/>
  <c r="K288" i="8"/>
  <c r="D286" i="9"/>
  <c r="C286" i="9"/>
  <c r="I287" i="8"/>
  <c r="M287" i="8"/>
  <c r="J287" i="8"/>
  <c r="L287" i="8"/>
  <c r="C287" i="8"/>
  <c r="F287" i="8"/>
  <c r="G287" i="8"/>
  <c r="D287" i="8"/>
  <c r="N287" i="8"/>
  <c r="T287" i="12"/>
  <c r="M287" i="12"/>
  <c r="P287" i="12"/>
  <c r="O287" i="12"/>
  <c r="R287" i="12"/>
  <c r="I287" i="12"/>
  <c r="G287" i="12"/>
  <c r="F287" i="12"/>
  <c r="L287" i="12"/>
  <c r="S287" i="12"/>
  <c r="D287" i="12"/>
  <c r="C287" i="12"/>
  <c r="J287" i="12"/>
  <c r="E5" i="29" a="1"/>
  <c r="CW739" i="24" l="1"/>
  <c r="CX739" i="24"/>
  <c r="CY739" i="24"/>
  <c r="CT739" i="24"/>
  <c r="CU739" i="24"/>
  <c r="CR741" i="24"/>
  <c r="CV741" i="24" s="1"/>
  <c r="CS740" i="24"/>
  <c r="BY807" i="24"/>
  <c r="BZ806" i="24"/>
  <c r="CC806" i="24"/>
  <c r="CA805" i="24"/>
  <c r="CB805" i="24"/>
  <c r="CD805" i="24"/>
  <c r="CE805" i="24"/>
  <c r="CF805" i="24"/>
  <c r="G428" i="25"/>
  <c r="F428" i="25"/>
  <c r="K428" i="25"/>
  <c r="D428" i="25"/>
  <c r="J428" i="25"/>
  <c r="C428" i="25"/>
  <c r="I428" i="25"/>
  <c r="B429" i="25"/>
  <c r="H429" i="25"/>
  <c r="A430" i="25"/>
  <c r="E429" i="25"/>
  <c r="G547" i="26"/>
  <c r="F547" i="26"/>
  <c r="H547" i="26"/>
  <c r="C547" i="26"/>
  <c r="D547" i="26"/>
  <c r="B548" i="26"/>
  <c r="A549" i="26"/>
  <c r="E548" i="26"/>
  <c r="B430" i="14"/>
  <c r="H430" i="14"/>
  <c r="K430" i="14"/>
  <c r="E430" i="14"/>
  <c r="Q430" i="14"/>
  <c r="N430" i="14"/>
  <c r="A431" i="14"/>
  <c r="T429" i="14"/>
  <c r="C429" i="14"/>
  <c r="R429" i="14"/>
  <c r="P429" i="14"/>
  <c r="S429" i="14"/>
  <c r="D429" i="14"/>
  <c r="F429" i="14"/>
  <c r="M429" i="14"/>
  <c r="G429" i="14"/>
  <c r="L429" i="14"/>
  <c r="I429" i="14"/>
  <c r="J429" i="14"/>
  <c r="O429" i="14"/>
  <c r="B490" i="34"/>
  <c r="A491" i="34"/>
  <c r="E490" i="34"/>
  <c r="D489" i="34"/>
  <c r="C489" i="34"/>
  <c r="G489" i="34"/>
  <c r="F489" i="34"/>
  <c r="G158" i="19"/>
  <c r="F158" i="19"/>
  <c r="C158" i="19"/>
  <c r="D158" i="19"/>
  <c r="B159" i="19"/>
  <c r="A160" i="19"/>
  <c r="E159" i="19"/>
  <c r="C425" i="3"/>
  <c r="D425" i="3"/>
  <c r="H425" i="3"/>
  <c r="F425" i="3"/>
  <c r="G425" i="3"/>
  <c r="A427" i="3"/>
  <c r="E426" i="3"/>
  <c r="B426" i="3"/>
  <c r="A421" i="2"/>
  <c r="H420" i="2"/>
  <c r="E420" i="2"/>
  <c r="B420" i="2"/>
  <c r="J419" i="2"/>
  <c r="C419" i="2"/>
  <c r="D419" i="2"/>
  <c r="G419" i="2"/>
  <c r="I419" i="2"/>
  <c r="F419" i="2"/>
  <c r="K419" i="2"/>
  <c r="E5" i="29"/>
  <c r="D287" i="9"/>
  <c r="C287" i="9"/>
  <c r="F287" i="9"/>
  <c r="H287" i="9"/>
  <c r="G287" i="9"/>
  <c r="B288" i="9"/>
  <c r="E288" i="9"/>
  <c r="A289" i="9"/>
  <c r="T288" i="12"/>
  <c r="F288" i="12"/>
  <c r="J288" i="12"/>
  <c r="I288" i="12"/>
  <c r="G288" i="12"/>
  <c r="S288" i="12"/>
  <c r="D288" i="12"/>
  <c r="M288" i="12"/>
  <c r="P288" i="12"/>
  <c r="R288" i="12"/>
  <c r="O288" i="12"/>
  <c r="C288" i="12"/>
  <c r="L288" i="12"/>
  <c r="E289" i="12"/>
  <c r="K289" i="12"/>
  <c r="H289" i="12"/>
  <c r="Q289" i="12"/>
  <c r="A290" i="12"/>
  <c r="B289" i="12"/>
  <c r="N289" i="12"/>
  <c r="B289" i="10"/>
  <c r="A290" i="10"/>
  <c r="E289" i="10"/>
  <c r="K289" i="10"/>
  <c r="H289" i="10"/>
  <c r="D288" i="10"/>
  <c r="G288" i="10"/>
  <c r="M288" i="10"/>
  <c r="J288" i="10"/>
  <c r="C288" i="10"/>
  <c r="L288" i="10"/>
  <c r="N288" i="10"/>
  <c r="I288" i="10"/>
  <c r="F288" i="10"/>
  <c r="G288" i="8"/>
  <c r="I288" i="8"/>
  <c r="N288" i="8"/>
  <c r="J288" i="8"/>
  <c r="M288" i="8"/>
  <c r="L288" i="8"/>
  <c r="F288" i="8"/>
  <c r="C288" i="8"/>
  <c r="D288" i="8"/>
  <c r="A290" i="8"/>
  <c r="E289" i="8"/>
  <c r="B289" i="8"/>
  <c r="H289" i="8"/>
  <c r="K289" i="8"/>
  <c r="CY740" i="24" l="1"/>
  <c r="CW740" i="24"/>
  <c r="CX740" i="24"/>
  <c r="CT740" i="24"/>
  <c r="CU740" i="24"/>
  <c r="CS741" i="24"/>
  <c r="CR742" i="24"/>
  <c r="CV742" i="24" s="1"/>
  <c r="CE806" i="24"/>
  <c r="CD806" i="24"/>
  <c r="CF806" i="24"/>
  <c r="CA806" i="24"/>
  <c r="CB806" i="24"/>
  <c r="BY808" i="24"/>
  <c r="BZ807" i="24"/>
  <c r="CC807" i="24"/>
  <c r="H548" i="26"/>
  <c r="C548" i="26"/>
  <c r="D548" i="26"/>
  <c r="F548" i="26"/>
  <c r="G548" i="26"/>
  <c r="E549" i="26"/>
  <c r="B549" i="26"/>
  <c r="A550" i="26"/>
  <c r="A431" i="25"/>
  <c r="H430" i="25"/>
  <c r="B430" i="25"/>
  <c r="E430" i="25"/>
  <c r="J429" i="25"/>
  <c r="F429" i="25"/>
  <c r="I429" i="25"/>
  <c r="K429" i="25"/>
  <c r="C429" i="25"/>
  <c r="D429" i="25"/>
  <c r="G429" i="25"/>
  <c r="B431" i="14"/>
  <c r="E431" i="14"/>
  <c r="Q431" i="14"/>
  <c r="A432" i="14"/>
  <c r="K431" i="14"/>
  <c r="H431" i="14"/>
  <c r="N431" i="14"/>
  <c r="T430" i="14"/>
  <c r="F430" i="14"/>
  <c r="L430" i="14"/>
  <c r="O430" i="14"/>
  <c r="P430" i="14"/>
  <c r="G430" i="14"/>
  <c r="D430" i="14"/>
  <c r="R430" i="14"/>
  <c r="S430" i="14"/>
  <c r="I430" i="14"/>
  <c r="J430" i="14"/>
  <c r="M430" i="14"/>
  <c r="C430" i="14"/>
  <c r="B491" i="34"/>
  <c r="E491" i="34"/>
  <c r="A492" i="34"/>
  <c r="D490" i="34"/>
  <c r="F490" i="34"/>
  <c r="G490" i="34"/>
  <c r="C490" i="34"/>
  <c r="E160" i="19"/>
  <c r="B160" i="19"/>
  <c r="A161" i="19"/>
  <c r="C159" i="19"/>
  <c r="F159" i="19"/>
  <c r="G159" i="19"/>
  <c r="D159" i="19"/>
  <c r="H426" i="3"/>
  <c r="C426" i="3"/>
  <c r="D426" i="3"/>
  <c r="G426" i="3"/>
  <c r="F426" i="3"/>
  <c r="E427" i="3"/>
  <c r="A428" i="3"/>
  <c r="B427" i="3"/>
  <c r="G420" i="2"/>
  <c r="J420" i="2"/>
  <c r="K420" i="2"/>
  <c r="I420" i="2"/>
  <c r="D420" i="2"/>
  <c r="F420" i="2"/>
  <c r="C420" i="2"/>
  <c r="B421" i="2"/>
  <c r="A422" i="2"/>
  <c r="E421" i="2"/>
  <c r="H421" i="2"/>
  <c r="D289" i="8"/>
  <c r="I289" i="8"/>
  <c r="F289" i="8"/>
  <c r="J289" i="8"/>
  <c r="G289" i="8"/>
  <c r="C289" i="8"/>
  <c r="L289" i="8"/>
  <c r="M289" i="8"/>
  <c r="N289" i="8"/>
  <c r="C289" i="10"/>
  <c r="I289" i="10"/>
  <c r="D289" i="10"/>
  <c r="F289" i="10"/>
  <c r="N289" i="10"/>
  <c r="L289" i="10"/>
  <c r="M289" i="10"/>
  <c r="J289" i="10"/>
  <c r="G289" i="10"/>
  <c r="T289" i="12"/>
  <c r="J289" i="12"/>
  <c r="D289" i="12"/>
  <c r="G289" i="12"/>
  <c r="O289" i="12"/>
  <c r="F289" i="12"/>
  <c r="L289" i="12"/>
  <c r="C289" i="12"/>
  <c r="P289" i="12"/>
  <c r="I289" i="12"/>
  <c r="S289" i="12"/>
  <c r="M289" i="12"/>
  <c r="R289" i="12"/>
  <c r="H290" i="10"/>
  <c r="E290" i="10"/>
  <c r="A291" i="10"/>
  <c r="B290" i="10"/>
  <c r="K290" i="10"/>
  <c r="K290" i="12"/>
  <c r="A291" i="12"/>
  <c r="B290" i="12"/>
  <c r="N290" i="12"/>
  <c r="Q290" i="12"/>
  <c r="E290" i="12"/>
  <c r="H290" i="12"/>
  <c r="B290" i="8"/>
  <c r="H290" i="8"/>
  <c r="E290" i="8"/>
  <c r="A291" i="8"/>
  <c r="K290" i="8"/>
  <c r="B289" i="9"/>
  <c r="A290" i="9"/>
  <c r="E289" i="9"/>
  <c r="H288" i="9"/>
  <c r="G288" i="9"/>
  <c r="F288" i="9"/>
  <c r="D288" i="9"/>
  <c r="C288" i="9"/>
  <c r="CS742" i="24" l="1"/>
  <c r="CR743" i="24"/>
  <c r="CV743" i="24" s="1"/>
  <c r="CT741" i="24"/>
  <c r="CU741" i="24"/>
  <c r="CW741" i="24"/>
  <c r="CX741" i="24"/>
  <c r="CY741" i="24"/>
  <c r="CF807" i="24"/>
  <c r="CA807" i="24"/>
  <c r="CB807" i="24"/>
  <c r="CD807" i="24"/>
  <c r="CE807" i="24"/>
  <c r="BZ808" i="24"/>
  <c r="CC808" i="24"/>
  <c r="BY809" i="24"/>
  <c r="C430" i="25"/>
  <c r="I430" i="25"/>
  <c r="J430" i="25"/>
  <c r="D430" i="25"/>
  <c r="F430" i="25"/>
  <c r="K430" i="25"/>
  <c r="G430" i="25"/>
  <c r="A432" i="25"/>
  <c r="H431" i="25"/>
  <c r="B431" i="25"/>
  <c r="E431" i="25"/>
  <c r="D549" i="26"/>
  <c r="C549" i="26"/>
  <c r="F549" i="26"/>
  <c r="G549" i="26"/>
  <c r="H549" i="26"/>
  <c r="E550" i="26"/>
  <c r="B550" i="26"/>
  <c r="A551" i="26"/>
  <c r="E432" i="14"/>
  <c r="B432" i="14"/>
  <c r="Q432" i="14"/>
  <c r="K432" i="14"/>
  <c r="N432" i="14"/>
  <c r="A433" i="14"/>
  <c r="H432" i="14"/>
  <c r="T431" i="14"/>
  <c r="L431" i="14"/>
  <c r="D431" i="14"/>
  <c r="P431" i="14"/>
  <c r="S431" i="14"/>
  <c r="I431" i="14"/>
  <c r="C431" i="14"/>
  <c r="F431" i="14"/>
  <c r="R431" i="14"/>
  <c r="M431" i="14"/>
  <c r="J431" i="14"/>
  <c r="G431" i="14"/>
  <c r="O431" i="14"/>
  <c r="A493" i="34"/>
  <c r="B492" i="34"/>
  <c r="E492" i="34"/>
  <c r="G491" i="34"/>
  <c r="F491" i="34"/>
  <c r="D491" i="34"/>
  <c r="C491" i="34"/>
  <c r="E161" i="19"/>
  <c r="A162" i="19"/>
  <c r="B161" i="19"/>
  <c r="C160" i="19"/>
  <c r="D160" i="19"/>
  <c r="F160" i="19"/>
  <c r="G160" i="19"/>
  <c r="H427" i="3"/>
  <c r="C427" i="3"/>
  <c r="D427" i="3"/>
  <c r="A429" i="3"/>
  <c r="B428" i="3"/>
  <c r="E428" i="3"/>
  <c r="G427" i="3"/>
  <c r="F427" i="3"/>
  <c r="B422" i="2"/>
  <c r="E422" i="2"/>
  <c r="H422" i="2"/>
  <c r="A423" i="2"/>
  <c r="D421" i="2"/>
  <c r="C421" i="2"/>
  <c r="J421" i="2"/>
  <c r="I421" i="2"/>
  <c r="G421" i="2"/>
  <c r="F421" i="2"/>
  <c r="K421" i="2"/>
  <c r="D289" i="9"/>
  <c r="C289" i="9"/>
  <c r="T290" i="12"/>
  <c r="M290" i="12"/>
  <c r="O290" i="12"/>
  <c r="P290" i="12"/>
  <c r="R290" i="12"/>
  <c r="C290" i="12"/>
  <c r="S290" i="12"/>
  <c r="D290" i="12"/>
  <c r="J290" i="12"/>
  <c r="I290" i="12"/>
  <c r="G290" i="12"/>
  <c r="F290" i="12"/>
  <c r="L290" i="12"/>
  <c r="G289" i="9"/>
  <c r="F289" i="9"/>
  <c r="H289" i="9"/>
  <c r="N290" i="8"/>
  <c r="C290" i="8"/>
  <c r="M290" i="8"/>
  <c r="I290" i="8"/>
  <c r="F290" i="8"/>
  <c r="G290" i="8"/>
  <c r="D290" i="8"/>
  <c r="L290" i="8"/>
  <c r="J290" i="8"/>
  <c r="A292" i="12"/>
  <c r="E291" i="12"/>
  <c r="H291" i="12"/>
  <c r="N291" i="12"/>
  <c r="K291" i="12"/>
  <c r="B291" i="12"/>
  <c r="Q291" i="12"/>
  <c r="I290" i="10"/>
  <c r="J290" i="10"/>
  <c r="L290" i="10"/>
  <c r="M290" i="10"/>
  <c r="N290" i="10"/>
  <c r="C290" i="10"/>
  <c r="D290" i="10"/>
  <c r="F290" i="10"/>
  <c r="G290" i="10"/>
  <c r="E291" i="8"/>
  <c r="A292" i="8"/>
  <c r="K291" i="8"/>
  <c r="H291" i="8"/>
  <c r="B291" i="8"/>
  <c r="B290" i="9"/>
  <c r="A291" i="9"/>
  <c r="E290" i="9"/>
  <c r="H291" i="10"/>
  <c r="A292" i="10"/>
  <c r="K291" i="10"/>
  <c r="B291" i="10"/>
  <c r="E291" i="10"/>
  <c r="CR744" i="24" l="1"/>
  <c r="CV744" i="24" s="1"/>
  <c r="CS743" i="24"/>
  <c r="CU742" i="24"/>
  <c r="CT742" i="24"/>
  <c r="CW742" i="24"/>
  <c r="CX742" i="24"/>
  <c r="CY742" i="24"/>
  <c r="CA808" i="24"/>
  <c r="CB808" i="24"/>
  <c r="CF808" i="24"/>
  <c r="CD808" i="24"/>
  <c r="CE808" i="24"/>
  <c r="BZ809" i="24"/>
  <c r="CC809" i="24"/>
  <c r="BY810" i="24"/>
  <c r="E551" i="26"/>
  <c r="B551" i="26"/>
  <c r="A552" i="26"/>
  <c r="K431" i="25"/>
  <c r="F431" i="25"/>
  <c r="J431" i="25"/>
  <c r="D431" i="25"/>
  <c r="G431" i="25"/>
  <c r="I431" i="25"/>
  <c r="C431" i="25"/>
  <c r="D550" i="26"/>
  <c r="F550" i="26"/>
  <c r="G550" i="26"/>
  <c r="H550" i="26"/>
  <c r="C550" i="26"/>
  <c r="B432" i="25"/>
  <c r="E432" i="25"/>
  <c r="A433" i="25"/>
  <c r="H432" i="25"/>
  <c r="K433" i="14"/>
  <c r="E433" i="14"/>
  <c r="B433" i="14"/>
  <c r="N433" i="14"/>
  <c r="H433" i="14"/>
  <c r="Q433" i="14"/>
  <c r="A434" i="14"/>
  <c r="T432" i="14"/>
  <c r="O432" i="14"/>
  <c r="C432" i="14"/>
  <c r="R432" i="14"/>
  <c r="S432" i="14"/>
  <c r="F432" i="14"/>
  <c r="M432" i="14"/>
  <c r="G432" i="14"/>
  <c r="P432" i="14"/>
  <c r="L432" i="14"/>
  <c r="D432" i="14"/>
  <c r="J432" i="14"/>
  <c r="I432" i="14"/>
  <c r="G492" i="34"/>
  <c r="D492" i="34"/>
  <c r="C492" i="34"/>
  <c r="F492" i="34"/>
  <c r="B493" i="34"/>
  <c r="A494" i="34"/>
  <c r="E493" i="34"/>
  <c r="C161" i="19"/>
  <c r="D161" i="19"/>
  <c r="F161" i="19"/>
  <c r="G161" i="19"/>
  <c r="A163" i="19"/>
  <c r="B162" i="19"/>
  <c r="E162" i="19"/>
  <c r="A430" i="3"/>
  <c r="E429" i="3"/>
  <c r="B429" i="3"/>
  <c r="G428" i="3"/>
  <c r="F428" i="3"/>
  <c r="D428" i="3"/>
  <c r="C428" i="3"/>
  <c r="H428" i="3"/>
  <c r="B423" i="2"/>
  <c r="E423" i="2"/>
  <c r="A424" i="2"/>
  <c r="H423" i="2"/>
  <c r="I422" i="2"/>
  <c r="J422" i="2"/>
  <c r="D422" i="2"/>
  <c r="C422" i="2"/>
  <c r="F422" i="2"/>
  <c r="G422" i="2"/>
  <c r="K422" i="2"/>
  <c r="E292" i="12"/>
  <c r="B292" i="12"/>
  <c r="Q292" i="12"/>
  <c r="A293" i="12"/>
  <c r="K292" i="12"/>
  <c r="N292" i="12"/>
  <c r="H292" i="12"/>
  <c r="K292" i="8"/>
  <c r="E292" i="8"/>
  <c r="H292" i="8"/>
  <c r="B292" i="8"/>
  <c r="A293" i="8"/>
  <c r="T291" i="12"/>
  <c r="F291" i="12"/>
  <c r="S291" i="12"/>
  <c r="M291" i="12"/>
  <c r="O291" i="12"/>
  <c r="L291" i="12"/>
  <c r="P291" i="12"/>
  <c r="I291" i="12"/>
  <c r="R291" i="12"/>
  <c r="D291" i="12"/>
  <c r="G291" i="12"/>
  <c r="J291" i="12"/>
  <c r="C291" i="12"/>
  <c r="F291" i="10"/>
  <c r="L291" i="10"/>
  <c r="M291" i="10"/>
  <c r="N291" i="10"/>
  <c r="C291" i="10"/>
  <c r="D291" i="10"/>
  <c r="G291" i="10"/>
  <c r="I291" i="10"/>
  <c r="J291" i="10"/>
  <c r="K292" i="10"/>
  <c r="A293" i="10"/>
  <c r="B292" i="10"/>
  <c r="H292" i="10"/>
  <c r="E292" i="10"/>
  <c r="F290" i="9"/>
  <c r="G290" i="9"/>
  <c r="H290" i="9"/>
  <c r="C290" i="9"/>
  <c r="D290" i="9"/>
  <c r="B291" i="9"/>
  <c r="E291" i="9"/>
  <c r="A292" i="9"/>
  <c r="I291" i="8"/>
  <c r="G291" i="8"/>
  <c r="C291" i="8"/>
  <c r="F291" i="8"/>
  <c r="J291" i="8"/>
  <c r="D291" i="8"/>
  <c r="N291" i="8"/>
  <c r="L291" i="8"/>
  <c r="M291" i="8"/>
  <c r="CW743" i="24" l="1"/>
  <c r="CX743" i="24"/>
  <c r="CY743" i="24"/>
  <c r="CT743" i="24"/>
  <c r="CU743" i="24"/>
  <c r="CR745" i="24"/>
  <c r="CV745" i="24" s="1"/>
  <c r="CS744" i="24"/>
  <c r="CC810" i="24"/>
  <c r="BZ810" i="24"/>
  <c r="BY811" i="24"/>
  <c r="CE809" i="24"/>
  <c r="CA809" i="24"/>
  <c r="CB809" i="24"/>
  <c r="CD809" i="24"/>
  <c r="CF809" i="24"/>
  <c r="C432" i="25"/>
  <c r="D432" i="25"/>
  <c r="K432" i="25"/>
  <c r="G432" i="25"/>
  <c r="J432" i="25"/>
  <c r="I432" i="25"/>
  <c r="F432" i="25"/>
  <c r="B552" i="26"/>
  <c r="E552" i="26"/>
  <c r="A553" i="26"/>
  <c r="E433" i="25"/>
  <c r="H433" i="25"/>
  <c r="A434" i="25"/>
  <c r="B433" i="25"/>
  <c r="C551" i="26"/>
  <c r="D551" i="26"/>
  <c r="G551" i="26"/>
  <c r="F551" i="26"/>
  <c r="H551" i="26"/>
  <c r="N434" i="14"/>
  <c r="A435" i="14"/>
  <c r="H434" i="14"/>
  <c r="K434" i="14"/>
  <c r="Q434" i="14"/>
  <c r="B434" i="14"/>
  <c r="E434" i="14"/>
  <c r="T433" i="14"/>
  <c r="I433" i="14"/>
  <c r="D433" i="14"/>
  <c r="M433" i="14"/>
  <c r="F433" i="14"/>
  <c r="R433" i="14"/>
  <c r="S433" i="14"/>
  <c r="J433" i="14"/>
  <c r="G433" i="14"/>
  <c r="L433" i="14"/>
  <c r="C433" i="14"/>
  <c r="O433" i="14"/>
  <c r="P433" i="14"/>
  <c r="E494" i="34"/>
  <c r="A495" i="34"/>
  <c r="B494" i="34"/>
  <c r="G493" i="34"/>
  <c r="F493" i="34"/>
  <c r="D493" i="34"/>
  <c r="C493" i="34"/>
  <c r="G162" i="19"/>
  <c r="C162" i="19"/>
  <c r="D162" i="19"/>
  <c r="F162" i="19"/>
  <c r="B163" i="19"/>
  <c r="E163" i="19"/>
  <c r="A164" i="19"/>
  <c r="D429" i="3"/>
  <c r="C429" i="3"/>
  <c r="H429" i="3"/>
  <c r="F429" i="3"/>
  <c r="G429" i="3"/>
  <c r="B430" i="3"/>
  <c r="A431" i="3"/>
  <c r="E430" i="3"/>
  <c r="I423" i="2"/>
  <c r="K423" i="2"/>
  <c r="C423" i="2"/>
  <c r="F423" i="2"/>
  <c r="D423" i="2"/>
  <c r="J423" i="2"/>
  <c r="G423" i="2"/>
  <c r="H424" i="2"/>
  <c r="A425" i="2"/>
  <c r="B424" i="2"/>
  <c r="E424" i="2"/>
  <c r="D291" i="9"/>
  <c r="C291" i="9"/>
  <c r="B293" i="8"/>
  <c r="H293" i="8"/>
  <c r="A294" i="8"/>
  <c r="E293" i="8"/>
  <c r="K293" i="8"/>
  <c r="F291" i="9"/>
  <c r="H291" i="9"/>
  <c r="G291" i="9"/>
  <c r="B292" i="9"/>
  <c r="E292" i="9"/>
  <c r="A293" i="9"/>
  <c r="J292" i="8"/>
  <c r="F292" i="8"/>
  <c r="I292" i="8"/>
  <c r="C292" i="8"/>
  <c r="D292" i="8"/>
  <c r="N292" i="8"/>
  <c r="L292" i="8"/>
  <c r="G292" i="8"/>
  <c r="M292" i="8"/>
  <c r="L292" i="10"/>
  <c r="N292" i="10"/>
  <c r="C292" i="10"/>
  <c r="D292" i="10"/>
  <c r="F292" i="10"/>
  <c r="G292" i="10"/>
  <c r="I292" i="10"/>
  <c r="M292" i="10"/>
  <c r="J292" i="10"/>
  <c r="K293" i="10"/>
  <c r="H293" i="10"/>
  <c r="A294" i="10"/>
  <c r="B293" i="10"/>
  <c r="E293" i="10"/>
  <c r="K293" i="12"/>
  <c r="E293" i="12"/>
  <c r="A294" i="12"/>
  <c r="B293" i="12"/>
  <c r="Q293" i="12"/>
  <c r="H293" i="12"/>
  <c r="N293" i="12"/>
  <c r="T292" i="12"/>
  <c r="F292" i="12"/>
  <c r="I292" i="12"/>
  <c r="L292" i="12"/>
  <c r="M292" i="12"/>
  <c r="O292" i="12"/>
  <c r="P292" i="12"/>
  <c r="G292" i="12"/>
  <c r="D292" i="12"/>
  <c r="S292" i="12"/>
  <c r="J292" i="12"/>
  <c r="R292" i="12"/>
  <c r="C292" i="12"/>
  <c r="CX744" i="24" l="1"/>
  <c r="CY744" i="24"/>
  <c r="CW744" i="24"/>
  <c r="CT744" i="24"/>
  <c r="CU744" i="24"/>
  <c r="CS745" i="24"/>
  <c r="CR746" i="24"/>
  <c r="CV746" i="24" s="1"/>
  <c r="CC811" i="24"/>
  <c r="BZ811" i="24"/>
  <c r="BY812" i="24"/>
  <c r="CE810" i="24"/>
  <c r="CA810" i="24"/>
  <c r="CD810" i="24"/>
  <c r="CB810" i="24"/>
  <c r="CF810" i="24"/>
  <c r="I433" i="25"/>
  <c r="K433" i="25"/>
  <c r="J433" i="25"/>
  <c r="G433" i="25"/>
  <c r="F433" i="25"/>
  <c r="C433" i="25"/>
  <c r="D433" i="25"/>
  <c r="C552" i="26"/>
  <c r="F552" i="26"/>
  <c r="G552" i="26"/>
  <c r="H552" i="26"/>
  <c r="D552" i="26"/>
  <c r="E434" i="25"/>
  <c r="H434" i="25"/>
  <c r="B434" i="25"/>
  <c r="A435" i="25"/>
  <c r="A554" i="26"/>
  <c r="E553" i="26"/>
  <c r="B553" i="26"/>
  <c r="T434" i="14"/>
  <c r="P434" i="14"/>
  <c r="M434" i="14"/>
  <c r="I434" i="14"/>
  <c r="C434" i="14"/>
  <c r="F434" i="14"/>
  <c r="J434" i="14"/>
  <c r="R434" i="14"/>
  <c r="D434" i="14"/>
  <c r="O434" i="14"/>
  <c r="S434" i="14"/>
  <c r="G434" i="14"/>
  <c r="L434" i="14"/>
  <c r="H435" i="14"/>
  <c r="K435" i="14"/>
  <c r="E435" i="14"/>
  <c r="B435" i="14"/>
  <c r="Q435" i="14"/>
  <c r="A436" i="14"/>
  <c r="N435" i="14"/>
  <c r="G494" i="34"/>
  <c r="F494" i="34"/>
  <c r="D494" i="34"/>
  <c r="C494" i="34"/>
  <c r="E495" i="34"/>
  <c r="B495" i="34"/>
  <c r="A496" i="34"/>
  <c r="A165" i="19"/>
  <c r="E164" i="19"/>
  <c r="B164" i="19"/>
  <c r="F163" i="19"/>
  <c r="G163" i="19"/>
  <c r="C163" i="19"/>
  <c r="D163" i="19"/>
  <c r="G430" i="3"/>
  <c r="F430" i="3"/>
  <c r="E431" i="3"/>
  <c r="A432" i="3"/>
  <c r="B431" i="3"/>
  <c r="H430" i="3"/>
  <c r="D430" i="3"/>
  <c r="C430" i="3"/>
  <c r="G424" i="2"/>
  <c r="I424" i="2"/>
  <c r="F424" i="2"/>
  <c r="D424" i="2"/>
  <c r="K424" i="2"/>
  <c r="J424" i="2"/>
  <c r="C424" i="2"/>
  <c r="B425" i="2"/>
  <c r="H425" i="2"/>
  <c r="E425" i="2"/>
  <c r="A426" i="2"/>
  <c r="Q294" i="12"/>
  <c r="A295" i="12"/>
  <c r="E294" i="12"/>
  <c r="B294" i="12"/>
  <c r="H294" i="12"/>
  <c r="N294" i="12"/>
  <c r="K294" i="12"/>
  <c r="G292" i="9"/>
  <c r="F292" i="9"/>
  <c r="H292" i="9"/>
  <c r="B293" i="9"/>
  <c r="E293" i="9"/>
  <c r="A294" i="9"/>
  <c r="D292" i="9"/>
  <c r="C292" i="9"/>
  <c r="T293" i="12"/>
  <c r="O293" i="12"/>
  <c r="G293" i="12"/>
  <c r="F293" i="12"/>
  <c r="L293" i="12"/>
  <c r="D293" i="12"/>
  <c r="I293" i="12"/>
  <c r="C293" i="12"/>
  <c r="M293" i="12"/>
  <c r="R293" i="12"/>
  <c r="J293" i="12"/>
  <c r="S293" i="12"/>
  <c r="P293" i="12"/>
  <c r="K294" i="8"/>
  <c r="H294" i="8"/>
  <c r="E294" i="8"/>
  <c r="A295" i="8"/>
  <c r="B294" i="8"/>
  <c r="F293" i="8"/>
  <c r="C293" i="8"/>
  <c r="I293" i="8"/>
  <c r="J293" i="8"/>
  <c r="D293" i="8"/>
  <c r="L293" i="8"/>
  <c r="G293" i="8"/>
  <c r="M293" i="8"/>
  <c r="N293" i="8"/>
  <c r="J293" i="10"/>
  <c r="N293" i="10"/>
  <c r="F293" i="10"/>
  <c r="G293" i="10"/>
  <c r="L293" i="10"/>
  <c r="M293" i="10"/>
  <c r="C293" i="10"/>
  <c r="D293" i="10"/>
  <c r="I293" i="10"/>
  <c r="H294" i="10"/>
  <c r="K294" i="10"/>
  <c r="A295" i="10"/>
  <c r="B294" i="10"/>
  <c r="E294" i="10"/>
  <c r="CS746" i="24" l="1"/>
  <c r="CR747" i="24"/>
  <c r="CV747" i="24" s="1"/>
  <c r="CU745" i="24"/>
  <c r="CW745" i="24"/>
  <c r="CX745" i="24"/>
  <c r="CT745" i="24"/>
  <c r="CY745" i="24"/>
  <c r="BZ812" i="24"/>
  <c r="CC812" i="24"/>
  <c r="BY813" i="24"/>
  <c r="CB811" i="24"/>
  <c r="CD811" i="24"/>
  <c r="CA811" i="24"/>
  <c r="CE811" i="24"/>
  <c r="CF811" i="24"/>
  <c r="H553" i="26"/>
  <c r="F553" i="26"/>
  <c r="G553" i="26"/>
  <c r="D553" i="26"/>
  <c r="C553" i="26"/>
  <c r="E554" i="26"/>
  <c r="B554" i="26"/>
  <c r="A555" i="26"/>
  <c r="H435" i="25"/>
  <c r="E435" i="25"/>
  <c r="B435" i="25"/>
  <c r="A436" i="25"/>
  <c r="F434" i="25"/>
  <c r="K434" i="25"/>
  <c r="G434" i="25"/>
  <c r="C434" i="25"/>
  <c r="I434" i="25"/>
  <c r="D434" i="25"/>
  <c r="J434" i="25"/>
  <c r="E436" i="14"/>
  <c r="N436" i="14"/>
  <c r="Q436" i="14"/>
  <c r="B436" i="14"/>
  <c r="A437" i="14"/>
  <c r="K436" i="14"/>
  <c r="H436" i="14"/>
  <c r="T435" i="14"/>
  <c r="I435" i="14"/>
  <c r="M435" i="14"/>
  <c r="R435" i="14"/>
  <c r="D435" i="14"/>
  <c r="C435" i="14"/>
  <c r="L435" i="14"/>
  <c r="S435" i="14"/>
  <c r="F435" i="14"/>
  <c r="P435" i="14"/>
  <c r="G435" i="14"/>
  <c r="O435" i="14"/>
  <c r="J435" i="14"/>
  <c r="B496" i="34"/>
  <c r="E496" i="34"/>
  <c r="A497" i="34"/>
  <c r="F495" i="34"/>
  <c r="D495" i="34"/>
  <c r="C495" i="34"/>
  <c r="G495" i="34"/>
  <c r="F164" i="19"/>
  <c r="G164" i="19"/>
  <c r="C164" i="19"/>
  <c r="D164" i="19"/>
  <c r="B165" i="19"/>
  <c r="E165" i="19"/>
  <c r="A166" i="19"/>
  <c r="C431" i="3"/>
  <c r="H431" i="3"/>
  <c r="D431" i="3"/>
  <c r="B432" i="3"/>
  <c r="E432" i="3"/>
  <c r="A433" i="3"/>
  <c r="F431" i="3"/>
  <c r="G431" i="3"/>
  <c r="H426" i="2"/>
  <c r="A427" i="2"/>
  <c r="E426" i="2"/>
  <c r="B426" i="2"/>
  <c r="K425" i="2"/>
  <c r="C425" i="2"/>
  <c r="D425" i="2"/>
  <c r="I425" i="2"/>
  <c r="G425" i="2"/>
  <c r="J425" i="2"/>
  <c r="F425" i="2"/>
  <c r="G294" i="10"/>
  <c r="J294" i="10"/>
  <c r="L294" i="10"/>
  <c r="D294" i="10"/>
  <c r="F294" i="10"/>
  <c r="C294" i="10"/>
  <c r="I294" i="10"/>
  <c r="M294" i="10"/>
  <c r="N294" i="10"/>
  <c r="A296" i="10"/>
  <c r="B295" i="10"/>
  <c r="H295" i="10"/>
  <c r="E295" i="10"/>
  <c r="K295" i="10"/>
  <c r="G293" i="9"/>
  <c r="F293" i="9"/>
  <c r="H293" i="9"/>
  <c r="A295" i="9"/>
  <c r="E294" i="9"/>
  <c r="B294" i="9"/>
  <c r="T294" i="12"/>
  <c r="M294" i="12"/>
  <c r="O294" i="12"/>
  <c r="I294" i="12"/>
  <c r="F294" i="12"/>
  <c r="R294" i="12"/>
  <c r="C294" i="12"/>
  <c r="D294" i="12"/>
  <c r="P294" i="12"/>
  <c r="L294" i="12"/>
  <c r="S294" i="12"/>
  <c r="G294" i="12"/>
  <c r="J294" i="12"/>
  <c r="E295" i="12"/>
  <c r="K295" i="12"/>
  <c r="N295" i="12"/>
  <c r="A296" i="12"/>
  <c r="B295" i="12"/>
  <c r="H295" i="12"/>
  <c r="Q295" i="12"/>
  <c r="B295" i="8"/>
  <c r="K295" i="8"/>
  <c r="E295" i="8"/>
  <c r="H295" i="8"/>
  <c r="A296" i="8"/>
  <c r="C293" i="9"/>
  <c r="D293" i="9"/>
  <c r="D294" i="8"/>
  <c r="N294" i="8"/>
  <c r="C294" i="8"/>
  <c r="M294" i="8"/>
  <c r="G294" i="8"/>
  <c r="I294" i="8"/>
  <c r="F294" i="8"/>
  <c r="J294" i="8"/>
  <c r="L294" i="8"/>
  <c r="CR748" i="24" l="1"/>
  <c r="CV748" i="24" s="1"/>
  <c r="CS747" i="24"/>
  <c r="CT746" i="24"/>
  <c r="CU746" i="24"/>
  <c r="CW746" i="24"/>
  <c r="CX746" i="24"/>
  <c r="CY746" i="24"/>
  <c r="CC813" i="24"/>
  <c r="BY814" i="24"/>
  <c r="BZ813" i="24"/>
  <c r="CA812" i="24"/>
  <c r="CB812" i="24"/>
  <c r="CD812" i="24"/>
  <c r="CF812" i="24"/>
  <c r="CE812" i="24"/>
  <c r="E555" i="26"/>
  <c r="B555" i="26"/>
  <c r="A556" i="26"/>
  <c r="F554" i="26"/>
  <c r="G554" i="26"/>
  <c r="H554" i="26"/>
  <c r="C554" i="26"/>
  <c r="D554" i="26"/>
  <c r="B436" i="25"/>
  <c r="A437" i="25"/>
  <c r="H436" i="25"/>
  <c r="E436" i="25"/>
  <c r="G435" i="25"/>
  <c r="C435" i="25"/>
  <c r="K435" i="25"/>
  <c r="J435" i="25"/>
  <c r="I435" i="25"/>
  <c r="F435" i="25"/>
  <c r="D435" i="25"/>
  <c r="K437" i="14"/>
  <c r="H437" i="14"/>
  <c r="N437" i="14"/>
  <c r="A438" i="14"/>
  <c r="E437" i="14"/>
  <c r="B437" i="14"/>
  <c r="Q437" i="14"/>
  <c r="T436" i="14"/>
  <c r="G436" i="14"/>
  <c r="D436" i="14"/>
  <c r="P436" i="14"/>
  <c r="M436" i="14"/>
  <c r="R436" i="14"/>
  <c r="I436" i="14"/>
  <c r="C436" i="14"/>
  <c r="F436" i="14"/>
  <c r="J436" i="14"/>
  <c r="L436" i="14"/>
  <c r="S436" i="14"/>
  <c r="O436" i="14"/>
  <c r="E497" i="34"/>
  <c r="A498" i="34"/>
  <c r="B497" i="34"/>
  <c r="G496" i="34"/>
  <c r="D496" i="34"/>
  <c r="C496" i="34"/>
  <c r="F496" i="34"/>
  <c r="A167" i="19"/>
  <c r="E166" i="19"/>
  <c r="B166" i="19"/>
  <c r="C165" i="19"/>
  <c r="D165" i="19"/>
  <c r="F165" i="19"/>
  <c r="G165" i="19"/>
  <c r="D432" i="3"/>
  <c r="C432" i="3"/>
  <c r="H432" i="3"/>
  <c r="B433" i="3"/>
  <c r="A434" i="3"/>
  <c r="E433" i="3"/>
  <c r="F432" i="3"/>
  <c r="G432" i="3"/>
  <c r="D426" i="2"/>
  <c r="K426" i="2"/>
  <c r="F426" i="2"/>
  <c r="I426" i="2"/>
  <c r="G426" i="2"/>
  <c r="C426" i="2"/>
  <c r="J426" i="2"/>
  <c r="B427" i="2"/>
  <c r="A428" i="2"/>
  <c r="E427" i="2"/>
  <c r="H427" i="2"/>
  <c r="A297" i="8"/>
  <c r="E296" i="8"/>
  <c r="B296" i="8"/>
  <c r="K296" i="8"/>
  <c r="H296" i="8"/>
  <c r="N295" i="8"/>
  <c r="C295" i="8"/>
  <c r="F295" i="8"/>
  <c r="J295" i="8"/>
  <c r="D295" i="8"/>
  <c r="G295" i="8"/>
  <c r="I295" i="8"/>
  <c r="L295" i="8"/>
  <c r="M295" i="8"/>
  <c r="F294" i="9"/>
  <c r="G294" i="9"/>
  <c r="H294" i="9"/>
  <c r="N295" i="10"/>
  <c r="C295" i="10"/>
  <c r="F295" i="10"/>
  <c r="D295" i="10"/>
  <c r="G295" i="10"/>
  <c r="I295" i="10"/>
  <c r="J295" i="10"/>
  <c r="L295" i="10"/>
  <c r="M295" i="10"/>
  <c r="H296" i="10"/>
  <c r="K296" i="10"/>
  <c r="A297" i="10"/>
  <c r="B296" i="10"/>
  <c r="E296" i="10"/>
  <c r="D294" i="9"/>
  <c r="C294" i="9"/>
  <c r="B295" i="9"/>
  <c r="E295" i="9"/>
  <c r="A296" i="9"/>
  <c r="T295" i="12"/>
  <c r="P295" i="12"/>
  <c r="C295" i="12"/>
  <c r="S295" i="12"/>
  <c r="O295" i="12"/>
  <c r="G295" i="12"/>
  <c r="L295" i="12"/>
  <c r="F295" i="12"/>
  <c r="D295" i="12"/>
  <c r="I295" i="12"/>
  <c r="J295" i="12"/>
  <c r="M295" i="12"/>
  <c r="R295" i="12"/>
  <c r="B296" i="12"/>
  <c r="H296" i="12"/>
  <c r="E296" i="12"/>
  <c r="K296" i="12"/>
  <c r="N296" i="12"/>
  <c r="A297" i="12"/>
  <c r="Q296" i="12"/>
  <c r="CW747" i="24" l="1"/>
  <c r="CX747" i="24"/>
  <c r="CY747" i="24"/>
  <c r="CT747" i="24"/>
  <c r="CU747" i="24"/>
  <c r="CR749" i="24"/>
  <c r="CV749" i="24" s="1"/>
  <c r="CS748" i="24"/>
  <c r="BY815" i="24"/>
  <c r="CC814" i="24"/>
  <c r="BZ814" i="24"/>
  <c r="CA813" i="24"/>
  <c r="CB813" i="24"/>
  <c r="CF813" i="24"/>
  <c r="CD813" i="24"/>
  <c r="CE813" i="24"/>
  <c r="H437" i="25"/>
  <c r="A438" i="25"/>
  <c r="B437" i="25"/>
  <c r="E437" i="25"/>
  <c r="C436" i="25"/>
  <c r="D436" i="25"/>
  <c r="G436" i="25"/>
  <c r="J436" i="25"/>
  <c r="I436" i="25"/>
  <c r="K436" i="25"/>
  <c r="F436" i="25"/>
  <c r="A557" i="26"/>
  <c r="B556" i="26"/>
  <c r="E556" i="26"/>
  <c r="D555" i="26"/>
  <c r="C555" i="26"/>
  <c r="F555" i="26"/>
  <c r="G555" i="26"/>
  <c r="H555" i="26"/>
  <c r="T437" i="14"/>
  <c r="D437" i="14"/>
  <c r="S437" i="14"/>
  <c r="P437" i="14"/>
  <c r="C437" i="14"/>
  <c r="J437" i="14"/>
  <c r="M437" i="14"/>
  <c r="R437" i="14"/>
  <c r="I437" i="14"/>
  <c r="L437" i="14"/>
  <c r="O437" i="14"/>
  <c r="F437" i="14"/>
  <c r="G437" i="14"/>
  <c r="N438" i="14"/>
  <c r="Q438" i="14"/>
  <c r="B438" i="14"/>
  <c r="H438" i="14"/>
  <c r="K438" i="14"/>
  <c r="A439" i="14"/>
  <c r="E438" i="14"/>
  <c r="C497" i="34"/>
  <c r="G497" i="34"/>
  <c r="F497" i="34"/>
  <c r="D497" i="34"/>
  <c r="B498" i="34"/>
  <c r="A499" i="34"/>
  <c r="E498" i="34"/>
  <c r="F166" i="19"/>
  <c r="G166" i="19"/>
  <c r="D166" i="19"/>
  <c r="C166" i="19"/>
  <c r="B167" i="19"/>
  <c r="E167" i="19"/>
  <c r="A168" i="19"/>
  <c r="F433" i="3"/>
  <c r="G433" i="3"/>
  <c r="A435" i="3"/>
  <c r="E434" i="3"/>
  <c r="B434" i="3"/>
  <c r="D433" i="3"/>
  <c r="H433" i="3"/>
  <c r="C433" i="3"/>
  <c r="D427" i="2"/>
  <c r="C427" i="2"/>
  <c r="G427" i="2"/>
  <c r="K427" i="2"/>
  <c r="I427" i="2"/>
  <c r="J427" i="2"/>
  <c r="F427" i="2"/>
  <c r="B428" i="2"/>
  <c r="E428" i="2"/>
  <c r="A429" i="2"/>
  <c r="H428" i="2"/>
  <c r="Q297" i="12"/>
  <c r="A298" i="12"/>
  <c r="E297" i="12"/>
  <c r="H297" i="12"/>
  <c r="K297" i="12"/>
  <c r="B297" i="12"/>
  <c r="N297" i="12"/>
  <c r="A297" i="9"/>
  <c r="B296" i="9"/>
  <c r="E296" i="9"/>
  <c r="H295" i="9"/>
  <c r="G295" i="9"/>
  <c r="F295" i="9"/>
  <c r="A298" i="8"/>
  <c r="E297" i="8"/>
  <c r="B297" i="8"/>
  <c r="H297" i="8"/>
  <c r="K297" i="8"/>
  <c r="D296" i="10"/>
  <c r="G296" i="10"/>
  <c r="J296" i="10"/>
  <c r="I296" i="10"/>
  <c r="M296" i="10"/>
  <c r="F296" i="10"/>
  <c r="C296" i="10"/>
  <c r="L296" i="10"/>
  <c r="N296" i="10"/>
  <c r="K297" i="10"/>
  <c r="E297" i="10"/>
  <c r="H297" i="10"/>
  <c r="A298" i="10"/>
  <c r="B297" i="10"/>
  <c r="T296" i="12"/>
  <c r="S296" i="12"/>
  <c r="O296" i="12"/>
  <c r="P296" i="12"/>
  <c r="R296" i="12"/>
  <c r="C296" i="12"/>
  <c r="D296" i="12"/>
  <c r="F296" i="12"/>
  <c r="G296" i="12"/>
  <c r="I296" i="12"/>
  <c r="J296" i="12"/>
  <c r="L296" i="12"/>
  <c r="M296" i="12"/>
  <c r="N296" i="8"/>
  <c r="J296" i="8"/>
  <c r="M296" i="8"/>
  <c r="C296" i="8"/>
  <c r="L296" i="8"/>
  <c r="I296" i="8"/>
  <c r="D296" i="8"/>
  <c r="F296" i="8"/>
  <c r="G296" i="8"/>
  <c r="D295" i="9"/>
  <c r="C295" i="9"/>
  <c r="CU748" i="24" l="1"/>
  <c r="CX748" i="24"/>
  <c r="CY748" i="24"/>
  <c r="CW748" i="24"/>
  <c r="CT748" i="24"/>
  <c r="CR750" i="24"/>
  <c r="CV750" i="24" s="1"/>
  <c r="CS749" i="24"/>
  <c r="CE814" i="24"/>
  <c r="CA814" i="24"/>
  <c r="CD814" i="24"/>
  <c r="CF814" i="24"/>
  <c r="CB814" i="24"/>
  <c r="BY816" i="24"/>
  <c r="CC815" i="24"/>
  <c r="BZ815" i="24"/>
  <c r="A558" i="26"/>
  <c r="B557" i="26"/>
  <c r="E557" i="26"/>
  <c r="C556" i="26"/>
  <c r="D556" i="26"/>
  <c r="F556" i="26"/>
  <c r="G556" i="26"/>
  <c r="H556" i="26"/>
  <c r="C437" i="25"/>
  <c r="G437" i="25"/>
  <c r="D437" i="25"/>
  <c r="J437" i="25"/>
  <c r="K437" i="25"/>
  <c r="I437" i="25"/>
  <c r="F437" i="25"/>
  <c r="E438" i="25"/>
  <c r="A439" i="25"/>
  <c r="H438" i="25"/>
  <c r="B438" i="25"/>
  <c r="K439" i="14"/>
  <c r="E439" i="14"/>
  <c r="A440" i="14"/>
  <c r="N439" i="14"/>
  <c r="B439" i="14"/>
  <c r="H439" i="14"/>
  <c r="Q439" i="14"/>
  <c r="T438" i="14"/>
  <c r="S438" i="14"/>
  <c r="O438" i="14"/>
  <c r="C438" i="14"/>
  <c r="L438" i="14"/>
  <c r="J438" i="14"/>
  <c r="D438" i="14"/>
  <c r="R438" i="14"/>
  <c r="M438" i="14"/>
  <c r="P438" i="14"/>
  <c r="G438" i="14"/>
  <c r="I438" i="14"/>
  <c r="F438" i="14"/>
  <c r="E499" i="34"/>
  <c r="B499" i="34"/>
  <c r="A500" i="34"/>
  <c r="G498" i="34"/>
  <c r="D498" i="34"/>
  <c r="C498" i="34"/>
  <c r="F498" i="34"/>
  <c r="B168" i="19"/>
  <c r="E168" i="19"/>
  <c r="A169" i="19"/>
  <c r="C167" i="19"/>
  <c r="D167" i="19"/>
  <c r="F167" i="19"/>
  <c r="G167" i="19"/>
  <c r="F434" i="3"/>
  <c r="G434" i="3"/>
  <c r="E435" i="3"/>
  <c r="B435" i="3"/>
  <c r="A436" i="3"/>
  <c r="H434" i="3"/>
  <c r="D434" i="3"/>
  <c r="C434" i="3"/>
  <c r="J428" i="2"/>
  <c r="I428" i="2"/>
  <c r="C428" i="2"/>
  <c r="K428" i="2"/>
  <c r="F428" i="2"/>
  <c r="D428" i="2"/>
  <c r="G428" i="2"/>
  <c r="A430" i="2"/>
  <c r="E429" i="2"/>
  <c r="B429" i="2"/>
  <c r="H429" i="2"/>
  <c r="E298" i="10"/>
  <c r="B298" i="10"/>
  <c r="H298" i="10"/>
  <c r="K298" i="10"/>
  <c r="A299" i="10"/>
  <c r="F296" i="9"/>
  <c r="G296" i="9"/>
  <c r="H296" i="9"/>
  <c r="E297" i="9"/>
  <c r="B297" i="9"/>
  <c r="A298" i="9"/>
  <c r="T297" i="12"/>
  <c r="M297" i="12"/>
  <c r="G297" i="12"/>
  <c r="P297" i="12"/>
  <c r="O297" i="12"/>
  <c r="R297" i="12"/>
  <c r="S297" i="12"/>
  <c r="D297" i="12"/>
  <c r="F297" i="12"/>
  <c r="I297" i="12"/>
  <c r="J297" i="12"/>
  <c r="L297" i="12"/>
  <c r="C297" i="12"/>
  <c r="L297" i="8"/>
  <c r="C297" i="8"/>
  <c r="F297" i="8"/>
  <c r="N297" i="8"/>
  <c r="G297" i="8"/>
  <c r="D297" i="8"/>
  <c r="M297" i="8"/>
  <c r="J297" i="8"/>
  <c r="I297" i="8"/>
  <c r="N298" i="12"/>
  <c r="K298" i="12"/>
  <c r="A299" i="12"/>
  <c r="Q298" i="12"/>
  <c r="B298" i="12"/>
  <c r="E298" i="12"/>
  <c r="H298" i="12"/>
  <c r="J297" i="10"/>
  <c r="C297" i="10"/>
  <c r="D297" i="10"/>
  <c r="F297" i="10"/>
  <c r="G297" i="10"/>
  <c r="I297" i="10"/>
  <c r="L297" i="10"/>
  <c r="N297" i="10"/>
  <c r="M297" i="10"/>
  <c r="A299" i="8"/>
  <c r="B298" i="8"/>
  <c r="K298" i="8"/>
  <c r="E298" i="8"/>
  <c r="H298" i="8"/>
  <c r="D296" i="9"/>
  <c r="C296" i="9"/>
  <c r="CY749" i="24" l="1"/>
  <c r="CU749" i="24"/>
  <c r="CT749" i="24"/>
  <c r="CW749" i="24"/>
  <c r="CX749" i="24"/>
  <c r="CS750" i="24"/>
  <c r="CR751" i="24"/>
  <c r="CV751" i="24" s="1"/>
  <c r="CC816" i="24"/>
  <c r="BZ816" i="24"/>
  <c r="BY817" i="24"/>
  <c r="CD815" i="24"/>
  <c r="CB815" i="24"/>
  <c r="CE815" i="24"/>
  <c r="CF815" i="24"/>
  <c r="CA815" i="24"/>
  <c r="F438" i="25"/>
  <c r="G438" i="25"/>
  <c r="J438" i="25"/>
  <c r="K438" i="25"/>
  <c r="I438" i="25"/>
  <c r="C438" i="25"/>
  <c r="D438" i="25"/>
  <c r="B439" i="25"/>
  <c r="H439" i="25"/>
  <c r="A440" i="25"/>
  <c r="E439" i="25"/>
  <c r="H557" i="26"/>
  <c r="D557" i="26"/>
  <c r="C557" i="26"/>
  <c r="F557" i="26"/>
  <c r="G557" i="26"/>
  <c r="B558" i="26"/>
  <c r="A559" i="26"/>
  <c r="E558" i="26"/>
  <c r="T439" i="14"/>
  <c r="G439" i="14"/>
  <c r="D439" i="14"/>
  <c r="M439" i="14"/>
  <c r="P439" i="14"/>
  <c r="F439" i="14"/>
  <c r="L439" i="14"/>
  <c r="O439" i="14"/>
  <c r="I439" i="14"/>
  <c r="J439" i="14"/>
  <c r="R439" i="14"/>
  <c r="S439" i="14"/>
  <c r="C439" i="14"/>
  <c r="E440" i="14"/>
  <c r="Q440" i="14"/>
  <c r="B440" i="14"/>
  <c r="H440" i="14"/>
  <c r="N440" i="14"/>
  <c r="A441" i="14"/>
  <c r="K440" i="14"/>
  <c r="A501" i="34"/>
  <c r="B500" i="34"/>
  <c r="E500" i="34"/>
  <c r="C499" i="34"/>
  <c r="F499" i="34"/>
  <c r="D499" i="34"/>
  <c r="G499" i="34"/>
  <c r="A170" i="19"/>
  <c r="B169" i="19"/>
  <c r="E169" i="19"/>
  <c r="C168" i="19"/>
  <c r="D168" i="19"/>
  <c r="F168" i="19"/>
  <c r="G168" i="19"/>
  <c r="E436" i="3"/>
  <c r="B436" i="3"/>
  <c r="A437" i="3"/>
  <c r="C435" i="3"/>
  <c r="D435" i="3"/>
  <c r="H435" i="3"/>
  <c r="G435" i="3"/>
  <c r="F435" i="3"/>
  <c r="F429" i="2"/>
  <c r="D429" i="2"/>
  <c r="C429" i="2"/>
  <c r="I429" i="2"/>
  <c r="J429" i="2"/>
  <c r="G429" i="2"/>
  <c r="K429" i="2"/>
  <c r="E430" i="2"/>
  <c r="A431" i="2"/>
  <c r="B430" i="2"/>
  <c r="H430" i="2"/>
  <c r="D297" i="9"/>
  <c r="C297" i="9"/>
  <c r="H299" i="8"/>
  <c r="K299" i="8"/>
  <c r="E299" i="8"/>
  <c r="B299" i="8"/>
  <c r="A300" i="8"/>
  <c r="F297" i="9"/>
  <c r="H297" i="9"/>
  <c r="G297" i="9"/>
  <c r="H299" i="10"/>
  <c r="K299" i="10"/>
  <c r="B299" i="10"/>
  <c r="A300" i="10"/>
  <c r="E299" i="10"/>
  <c r="A300" i="12"/>
  <c r="Q299" i="12"/>
  <c r="H299" i="12"/>
  <c r="K299" i="12"/>
  <c r="B299" i="12"/>
  <c r="E299" i="12"/>
  <c r="N299" i="12"/>
  <c r="I298" i="8"/>
  <c r="J298" i="8"/>
  <c r="D298" i="8"/>
  <c r="N298" i="8"/>
  <c r="F298" i="8"/>
  <c r="G298" i="8"/>
  <c r="L298" i="8"/>
  <c r="C298" i="8"/>
  <c r="M298" i="8"/>
  <c r="B298" i="9"/>
  <c r="A299" i="9"/>
  <c r="E298" i="9"/>
  <c r="C298" i="10"/>
  <c r="M298" i="10"/>
  <c r="N298" i="10"/>
  <c r="J298" i="10"/>
  <c r="F298" i="10"/>
  <c r="D298" i="10"/>
  <c r="L298" i="10"/>
  <c r="I298" i="10"/>
  <c r="G298" i="10"/>
  <c r="T298" i="12"/>
  <c r="O298" i="12"/>
  <c r="R298" i="12"/>
  <c r="C298" i="12"/>
  <c r="F298" i="12"/>
  <c r="G298" i="12"/>
  <c r="L298" i="12"/>
  <c r="D298" i="12"/>
  <c r="I298" i="12"/>
  <c r="P298" i="12"/>
  <c r="M298" i="12"/>
  <c r="S298" i="12"/>
  <c r="J298" i="12"/>
  <c r="CR752" i="24" l="1"/>
  <c r="CV752" i="24" s="1"/>
  <c r="CS751" i="24"/>
  <c r="CT750" i="24"/>
  <c r="CX750" i="24"/>
  <c r="CY750" i="24"/>
  <c r="CU750" i="24"/>
  <c r="CW750" i="24"/>
  <c r="BZ817" i="24"/>
  <c r="CC817" i="24"/>
  <c r="BY818" i="24"/>
  <c r="CA816" i="24"/>
  <c r="CB816" i="24"/>
  <c r="CD816" i="24"/>
  <c r="CF816" i="24"/>
  <c r="CE816" i="24"/>
  <c r="E559" i="26"/>
  <c r="A560" i="26"/>
  <c r="B559" i="26"/>
  <c r="D558" i="26"/>
  <c r="F558" i="26"/>
  <c r="G558" i="26"/>
  <c r="H558" i="26"/>
  <c r="C558" i="26"/>
  <c r="B440" i="25"/>
  <c r="A441" i="25"/>
  <c r="H440" i="25"/>
  <c r="E440" i="25"/>
  <c r="I439" i="25"/>
  <c r="G439" i="25"/>
  <c r="K439" i="25"/>
  <c r="J439" i="25"/>
  <c r="C439" i="25"/>
  <c r="D439" i="25"/>
  <c r="F439" i="25"/>
  <c r="A442" i="14"/>
  <c r="E441" i="14"/>
  <c r="K441" i="14"/>
  <c r="Q441" i="14"/>
  <c r="N441" i="14"/>
  <c r="H441" i="14"/>
  <c r="B441" i="14"/>
  <c r="T440" i="14"/>
  <c r="F440" i="14"/>
  <c r="M440" i="14"/>
  <c r="I440" i="14"/>
  <c r="J440" i="14"/>
  <c r="O440" i="14"/>
  <c r="P440" i="14"/>
  <c r="C440" i="14"/>
  <c r="G440" i="14"/>
  <c r="R440" i="14"/>
  <c r="S440" i="14"/>
  <c r="L440" i="14"/>
  <c r="D440" i="14"/>
  <c r="G500" i="34"/>
  <c r="D500" i="34"/>
  <c r="F500" i="34"/>
  <c r="C500" i="34"/>
  <c r="E501" i="34"/>
  <c r="B501" i="34"/>
  <c r="A502" i="34"/>
  <c r="F169" i="19"/>
  <c r="G169" i="19"/>
  <c r="C169" i="19"/>
  <c r="D169" i="19"/>
  <c r="B170" i="19"/>
  <c r="E170" i="19"/>
  <c r="A171" i="19"/>
  <c r="A438" i="3"/>
  <c r="E437" i="3"/>
  <c r="B437" i="3"/>
  <c r="C436" i="3"/>
  <c r="H436" i="3"/>
  <c r="D436" i="3"/>
  <c r="F436" i="3"/>
  <c r="G436" i="3"/>
  <c r="C430" i="2"/>
  <c r="I430" i="2"/>
  <c r="F430" i="2"/>
  <c r="D430" i="2"/>
  <c r="J430" i="2"/>
  <c r="K430" i="2"/>
  <c r="G430" i="2"/>
  <c r="E431" i="2"/>
  <c r="B431" i="2"/>
  <c r="H431" i="2"/>
  <c r="A432" i="2"/>
  <c r="T299" i="12"/>
  <c r="F299" i="12"/>
  <c r="D299" i="12"/>
  <c r="I299" i="12"/>
  <c r="G299" i="12"/>
  <c r="J299" i="12"/>
  <c r="O299" i="12"/>
  <c r="S299" i="12"/>
  <c r="L299" i="12"/>
  <c r="M299" i="12"/>
  <c r="P299" i="12"/>
  <c r="R299" i="12"/>
  <c r="C299" i="12"/>
  <c r="C298" i="9"/>
  <c r="D298" i="9"/>
  <c r="Q300" i="12"/>
  <c r="B300" i="12"/>
  <c r="E300" i="12"/>
  <c r="K300" i="12"/>
  <c r="N300" i="12"/>
  <c r="A301" i="12"/>
  <c r="H300" i="12"/>
  <c r="A301" i="8"/>
  <c r="B300" i="8"/>
  <c r="E300" i="8"/>
  <c r="H300" i="8"/>
  <c r="K300" i="8"/>
  <c r="H300" i="10"/>
  <c r="K300" i="10"/>
  <c r="B300" i="10"/>
  <c r="E300" i="10"/>
  <c r="A301" i="10"/>
  <c r="M299" i="8"/>
  <c r="D299" i="8"/>
  <c r="F299" i="8"/>
  <c r="G299" i="8"/>
  <c r="C299" i="8"/>
  <c r="I299" i="8"/>
  <c r="J299" i="8"/>
  <c r="L299" i="8"/>
  <c r="N299" i="8"/>
  <c r="F298" i="9"/>
  <c r="H298" i="9"/>
  <c r="G298" i="9"/>
  <c r="D299" i="10"/>
  <c r="G299" i="10"/>
  <c r="J299" i="10"/>
  <c r="I299" i="10"/>
  <c r="L299" i="10"/>
  <c r="M299" i="10"/>
  <c r="N299" i="10"/>
  <c r="C299" i="10"/>
  <c r="F299" i="10"/>
  <c r="B299" i="9"/>
  <c r="A300" i="9"/>
  <c r="E299" i="9"/>
  <c r="CW751" i="24" l="1"/>
  <c r="CX751" i="24"/>
  <c r="CY751" i="24"/>
  <c r="CT751" i="24"/>
  <c r="CU751" i="24"/>
  <c r="CS752" i="24"/>
  <c r="CR753" i="24"/>
  <c r="CV753" i="24" s="1"/>
  <c r="CC818" i="24"/>
  <c r="BY819" i="24"/>
  <c r="BZ818" i="24"/>
  <c r="CB817" i="24"/>
  <c r="CA817" i="24"/>
  <c r="CD817" i="24"/>
  <c r="CE817" i="24"/>
  <c r="CF817" i="24"/>
  <c r="A442" i="25"/>
  <c r="E441" i="25"/>
  <c r="B441" i="25"/>
  <c r="H441" i="25"/>
  <c r="K440" i="25"/>
  <c r="G440" i="25"/>
  <c r="I440" i="25"/>
  <c r="C440" i="25"/>
  <c r="D440" i="25"/>
  <c r="J440" i="25"/>
  <c r="F440" i="25"/>
  <c r="C559" i="26"/>
  <c r="D559" i="26"/>
  <c r="F559" i="26"/>
  <c r="H559" i="26"/>
  <c r="G559" i="26"/>
  <c r="B560" i="26"/>
  <c r="E560" i="26"/>
  <c r="A561" i="26"/>
  <c r="T441" i="14"/>
  <c r="L441" i="14"/>
  <c r="G441" i="14"/>
  <c r="I441" i="14"/>
  <c r="O441" i="14"/>
  <c r="P441" i="14"/>
  <c r="C441" i="14"/>
  <c r="D441" i="14"/>
  <c r="J441" i="14"/>
  <c r="R441" i="14"/>
  <c r="M441" i="14"/>
  <c r="S441" i="14"/>
  <c r="F441" i="14"/>
  <c r="K442" i="14"/>
  <c r="E442" i="14"/>
  <c r="A443" i="14"/>
  <c r="H442" i="14"/>
  <c r="B442" i="14"/>
  <c r="Q442" i="14"/>
  <c r="N442" i="14"/>
  <c r="A503" i="34"/>
  <c r="E502" i="34"/>
  <c r="B502" i="34"/>
  <c r="C501" i="34"/>
  <c r="G501" i="34"/>
  <c r="F501" i="34"/>
  <c r="D501" i="34"/>
  <c r="E171" i="19"/>
  <c r="A172" i="19"/>
  <c r="B171" i="19"/>
  <c r="C170" i="19"/>
  <c r="D170" i="19"/>
  <c r="F170" i="19"/>
  <c r="G170" i="19"/>
  <c r="C437" i="3"/>
  <c r="D437" i="3"/>
  <c r="H437" i="3"/>
  <c r="G437" i="3"/>
  <c r="F437" i="3"/>
  <c r="B438" i="3"/>
  <c r="A439" i="3"/>
  <c r="E438" i="3"/>
  <c r="K431" i="2"/>
  <c r="C431" i="2"/>
  <c r="D431" i="2"/>
  <c r="I431" i="2"/>
  <c r="J431" i="2"/>
  <c r="G431" i="2"/>
  <c r="F431" i="2"/>
  <c r="E432" i="2"/>
  <c r="H432" i="2"/>
  <c r="A433" i="2"/>
  <c r="B432" i="2"/>
  <c r="H299" i="9"/>
  <c r="F299" i="9"/>
  <c r="G299" i="9"/>
  <c r="D300" i="8"/>
  <c r="J300" i="8"/>
  <c r="F300" i="8"/>
  <c r="N300" i="8"/>
  <c r="L300" i="8"/>
  <c r="M300" i="8"/>
  <c r="G300" i="8"/>
  <c r="I300" i="8"/>
  <c r="C300" i="8"/>
  <c r="B300" i="9"/>
  <c r="E300" i="9"/>
  <c r="A301" i="9"/>
  <c r="I300" i="10"/>
  <c r="N300" i="10"/>
  <c r="G300" i="10"/>
  <c r="C300" i="10"/>
  <c r="D300" i="10"/>
  <c r="J300" i="10"/>
  <c r="M300" i="10"/>
  <c r="L300" i="10"/>
  <c r="F300" i="10"/>
  <c r="E301" i="10"/>
  <c r="H301" i="10"/>
  <c r="A302" i="10"/>
  <c r="B301" i="10"/>
  <c r="K301" i="10"/>
  <c r="C299" i="9"/>
  <c r="D299" i="9"/>
  <c r="A302" i="12"/>
  <c r="K301" i="12"/>
  <c r="B301" i="12"/>
  <c r="E301" i="12"/>
  <c r="H301" i="12"/>
  <c r="Q301" i="12"/>
  <c r="N301" i="12"/>
  <c r="H301" i="8"/>
  <c r="B301" i="8"/>
  <c r="E301" i="8"/>
  <c r="K301" i="8"/>
  <c r="A302" i="8"/>
  <c r="T300" i="12"/>
  <c r="S300" i="12"/>
  <c r="I300" i="12"/>
  <c r="L300" i="12"/>
  <c r="C300" i="12"/>
  <c r="O300" i="12"/>
  <c r="F300" i="12"/>
  <c r="M300" i="12"/>
  <c r="P300" i="12"/>
  <c r="R300" i="12"/>
  <c r="D300" i="12"/>
  <c r="G300" i="12"/>
  <c r="J300" i="12"/>
  <c r="CR754" i="24" l="1"/>
  <c r="CV754" i="24" s="1"/>
  <c r="CS753" i="24"/>
  <c r="CT752" i="24"/>
  <c r="CY752" i="24"/>
  <c r="CU752" i="24"/>
  <c r="CW752" i="24"/>
  <c r="CX752" i="24"/>
  <c r="CE818" i="24"/>
  <c r="CF818" i="24"/>
  <c r="CA818" i="24"/>
  <c r="CB818" i="24"/>
  <c r="CD818" i="24"/>
  <c r="BZ819" i="24"/>
  <c r="CC819" i="24"/>
  <c r="BY820" i="24"/>
  <c r="A562" i="26"/>
  <c r="B561" i="26"/>
  <c r="E561" i="26"/>
  <c r="C560" i="26"/>
  <c r="G560" i="26"/>
  <c r="D560" i="26"/>
  <c r="F560" i="26"/>
  <c r="H560" i="26"/>
  <c r="J441" i="25"/>
  <c r="K441" i="25"/>
  <c r="G441" i="25"/>
  <c r="C441" i="25"/>
  <c r="F441" i="25"/>
  <c r="D441" i="25"/>
  <c r="I441" i="25"/>
  <c r="A443" i="25"/>
  <c r="H442" i="25"/>
  <c r="E442" i="25"/>
  <c r="B442" i="25"/>
  <c r="T442" i="14"/>
  <c r="M442" i="14"/>
  <c r="O442" i="14"/>
  <c r="D442" i="14"/>
  <c r="P442" i="14"/>
  <c r="F442" i="14"/>
  <c r="G442" i="14"/>
  <c r="I442" i="14"/>
  <c r="J442" i="14"/>
  <c r="C442" i="14"/>
  <c r="R442" i="14"/>
  <c r="S442" i="14"/>
  <c r="L442" i="14"/>
  <c r="A444" i="14"/>
  <c r="H443" i="14"/>
  <c r="K443" i="14"/>
  <c r="B443" i="14"/>
  <c r="E443" i="14"/>
  <c r="Q443" i="14"/>
  <c r="N443" i="14"/>
  <c r="D502" i="34"/>
  <c r="C502" i="34"/>
  <c r="G502" i="34"/>
  <c r="F502" i="34"/>
  <c r="A504" i="34"/>
  <c r="B503" i="34"/>
  <c r="E503" i="34"/>
  <c r="F171" i="19"/>
  <c r="G171" i="19"/>
  <c r="C171" i="19"/>
  <c r="D171" i="19"/>
  <c r="A173" i="19"/>
  <c r="B172" i="19"/>
  <c r="E172" i="19"/>
  <c r="D438" i="3"/>
  <c r="H438" i="3"/>
  <c r="C438" i="3"/>
  <c r="G438" i="3"/>
  <c r="F438" i="3"/>
  <c r="B439" i="3"/>
  <c r="A440" i="3"/>
  <c r="E439" i="3"/>
  <c r="F432" i="2"/>
  <c r="D432" i="2"/>
  <c r="G432" i="2"/>
  <c r="J432" i="2"/>
  <c r="C432" i="2"/>
  <c r="K432" i="2"/>
  <c r="I432" i="2"/>
  <c r="H433" i="2"/>
  <c r="E433" i="2"/>
  <c r="A434" i="2"/>
  <c r="B433" i="2"/>
  <c r="N301" i="8"/>
  <c r="D301" i="8"/>
  <c r="C301" i="8"/>
  <c r="L301" i="8"/>
  <c r="M301" i="8"/>
  <c r="I301" i="8"/>
  <c r="G301" i="8"/>
  <c r="F301" i="8"/>
  <c r="J301" i="8"/>
  <c r="E302" i="12"/>
  <c r="A303" i="12"/>
  <c r="H302" i="12"/>
  <c r="K302" i="12"/>
  <c r="Q302" i="12"/>
  <c r="N302" i="12"/>
  <c r="B302" i="12"/>
  <c r="D301" i="10"/>
  <c r="F301" i="10"/>
  <c r="C301" i="10"/>
  <c r="J301" i="10"/>
  <c r="N301" i="10"/>
  <c r="G301" i="10"/>
  <c r="L301" i="10"/>
  <c r="I301" i="10"/>
  <c r="M301" i="10"/>
  <c r="K302" i="10"/>
  <c r="B302" i="10"/>
  <c r="H302" i="10"/>
  <c r="E302" i="10"/>
  <c r="A303" i="10"/>
  <c r="H300" i="9"/>
  <c r="F300" i="9"/>
  <c r="G300" i="9"/>
  <c r="E302" i="8"/>
  <c r="B302" i="8"/>
  <c r="A303" i="8"/>
  <c r="H302" i="8"/>
  <c r="K302" i="8"/>
  <c r="E301" i="9"/>
  <c r="A302" i="9"/>
  <c r="B301" i="9"/>
  <c r="C300" i="9"/>
  <c r="D300" i="9"/>
  <c r="T301" i="12"/>
  <c r="I301" i="12"/>
  <c r="L301" i="12"/>
  <c r="J301" i="12"/>
  <c r="M301" i="12"/>
  <c r="P301" i="12"/>
  <c r="S301" i="12"/>
  <c r="R301" i="12"/>
  <c r="C301" i="12"/>
  <c r="D301" i="12"/>
  <c r="O301" i="12"/>
  <c r="G301" i="12"/>
  <c r="F301" i="12"/>
  <c r="CY753" i="24" l="1"/>
  <c r="CT753" i="24"/>
  <c r="CW753" i="24"/>
  <c r="CU753" i="24"/>
  <c r="CX753" i="24"/>
  <c r="CS754" i="24"/>
  <c r="CR755" i="24"/>
  <c r="CV755" i="24" s="1"/>
  <c r="CC820" i="24"/>
  <c r="BY821" i="24"/>
  <c r="BZ820" i="24"/>
  <c r="CA819" i="24"/>
  <c r="CF819" i="24"/>
  <c r="CB819" i="24"/>
  <c r="CD819" i="24"/>
  <c r="CE819" i="24"/>
  <c r="I442" i="25"/>
  <c r="K442" i="25"/>
  <c r="F442" i="25"/>
  <c r="G442" i="25"/>
  <c r="C442" i="25"/>
  <c r="D442" i="25"/>
  <c r="J442" i="25"/>
  <c r="H443" i="25"/>
  <c r="B443" i="25"/>
  <c r="E443" i="25"/>
  <c r="A444" i="25"/>
  <c r="C561" i="26"/>
  <c r="D561" i="26"/>
  <c r="G561" i="26"/>
  <c r="F561" i="26"/>
  <c r="H561" i="26"/>
  <c r="E562" i="26"/>
  <c r="B562" i="26"/>
  <c r="A563" i="26"/>
  <c r="A445" i="14"/>
  <c r="B444" i="14"/>
  <c r="H444" i="14"/>
  <c r="Q444" i="14"/>
  <c r="K444" i="14"/>
  <c r="E444" i="14"/>
  <c r="N444" i="14"/>
  <c r="T443" i="14"/>
  <c r="M443" i="14"/>
  <c r="S443" i="14"/>
  <c r="I443" i="14"/>
  <c r="J443" i="14"/>
  <c r="G443" i="14"/>
  <c r="O443" i="14"/>
  <c r="L443" i="14"/>
  <c r="F443" i="14"/>
  <c r="P443" i="14"/>
  <c r="R443" i="14"/>
  <c r="C443" i="14"/>
  <c r="D443" i="14"/>
  <c r="D503" i="34"/>
  <c r="C503" i="34"/>
  <c r="G503" i="34"/>
  <c r="F503" i="34"/>
  <c r="A505" i="34"/>
  <c r="B504" i="34"/>
  <c r="E504" i="34"/>
  <c r="G172" i="19"/>
  <c r="F172" i="19"/>
  <c r="C172" i="19"/>
  <c r="D172" i="19"/>
  <c r="B173" i="19"/>
  <c r="E173" i="19"/>
  <c r="A174" i="19"/>
  <c r="B440" i="3"/>
  <c r="E440" i="3"/>
  <c r="A441" i="3"/>
  <c r="D439" i="3"/>
  <c r="C439" i="3"/>
  <c r="H439" i="3"/>
  <c r="F439" i="3"/>
  <c r="G439" i="3"/>
  <c r="H434" i="2"/>
  <c r="E434" i="2"/>
  <c r="B434" i="2"/>
  <c r="A435" i="2"/>
  <c r="J433" i="2"/>
  <c r="F433" i="2"/>
  <c r="D433" i="2"/>
  <c r="G433" i="2"/>
  <c r="I433" i="2"/>
  <c r="K433" i="2"/>
  <c r="C433" i="2"/>
  <c r="B303" i="12"/>
  <c r="K303" i="12"/>
  <c r="A304" i="12"/>
  <c r="H303" i="12"/>
  <c r="N303" i="12"/>
  <c r="E303" i="12"/>
  <c r="Q303" i="12"/>
  <c r="K303" i="10"/>
  <c r="B303" i="10"/>
  <c r="E303" i="10"/>
  <c r="A304" i="10"/>
  <c r="H303" i="10"/>
  <c r="A303" i="9"/>
  <c r="E302" i="9"/>
  <c r="B302" i="9"/>
  <c r="F302" i="8"/>
  <c r="D302" i="8"/>
  <c r="G302" i="8"/>
  <c r="L302" i="8"/>
  <c r="J302" i="8"/>
  <c r="I302" i="8"/>
  <c r="N302" i="8"/>
  <c r="M302" i="8"/>
  <c r="C302" i="8"/>
  <c r="M302" i="10"/>
  <c r="J302" i="10"/>
  <c r="N302" i="10"/>
  <c r="L302" i="10"/>
  <c r="F302" i="10"/>
  <c r="I302" i="10"/>
  <c r="C302" i="10"/>
  <c r="G302" i="10"/>
  <c r="D302" i="10"/>
  <c r="D301" i="9"/>
  <c r="C301" i="9"/>
  <c r="T302" i="12"/>
  <c r="C302" i="12"/>
  <c r="F302" i="12"/>
  <c r="I302" i="12"/>
  <c r="L302" i="12"/>
  <c r="P302" i="12"/>
  <c r="D302" i="12"/>
  <c r="R302" i="12"/>
  <c r="G302" i="12"/>
  <c r="J302" i="12"/>
  <c r="M302" i="12"/>
  <c r="O302" i="12"/>
  <c r="S302" i="12"/>
  <c r="K303" i="8"/>
  <c r="A304" i="8"/>
  <c r="E303" i="8"/>
  <c r="H303" i="8"/>
  <c r="B303" i="8"/>
  <c r="G301" i="9"/>
  <c r="H301" i="9"/>
  <c r="F301" i="9"/>
  <c r="CR756" i="24" l="1"/>
  <c r="CV756" i="24" s="1"/>
  <c r="CS755" i="24"/>
  <c r="CU754" i="24"/>
  <c r="CW754" i="24"/>
  <c r="CX754" i="24"/>
  <c r="CY754" i="24"/>
  <c r="CT754" i="24"/>
  <c r="CB820" i="24"/>
  <c r="CD820" i="24"/>
  <c r="CE820" i="24"/>
  <c r="CF820" i="24"/>
  <c r="CA820" i="24"/>
  <c r="BZ821" i="24"/>
  <c r="CC821" i="24"/>
  <c r="BY822" i="24"/>
  <c r="E563" i="26"/>
  <c r="B563" i="26"/>
  <c r="A564" i="26"/>
  <c r="D562" i="26"/>
  <c r="F562" i="26"/>
  <c r="G562" i="26"/>
  <c r="H562" i="26"/>
  <c r="C562" i="26"/>
  <c r="E444" i="25"/>
  <c r="B444" i="25"/>
  <c r="H444" i="25"/>
  <c r="A445" i="25"/>
  <c r="G443" i="25"/>
  <c r="I443" i="25"/>
  <c r="J443" i="25"/>
  <c r="D443" i="25"/>
  <c r="K443" i="25"/>
  <c r="C443" i="25"/>
  <c r="F443" i="25"/>
  <c r="T444" i="14"/>
  <c r="L444" i="14"/>
  <c r="R444" i="14"/>
  <c r="D444" i="14"/>
  <c r="J444" i="14"/>
  <c r="F444" i="14"/>
  <c r="P444" i="14"/>
  <c r="S444" i="14"/>
  <c r="I444" i="14"/>
  <c r="O444" i="14"/>
  <c r="G444" i="14"/>
  <c r="C444" i="14"/>
  <c r="M444" i="14"/>
  <c r="H445" i="14"/>
  <c r="A446" i="14"/>
  <c r="N445" i="14"/>
  <c r="E445" i="14"/>
  <c r="Q445" i="14"/>
  <c r="B445" i="14"/>
  <c r="K445" i="14"/>
  <c r="G504" i="34"/>
  <c r="D504" i="34"/>
  <c r="C504" i="34"/>
  <c r="F504" i="34"/>
  <c r="B505" i="34"/>
  <c r="E505" i="34"/>
  <c r="A506" i="34"/>
  <c r="A175" i="19"/>
  <c r="E174" i="19"/>
  <c r="B174" i="19"/>
  <c r="C173" i="19"/>
  <c r="D173" i="19"/>
  <c r="F173" i="19"/>
  <c r="G173" i="19"/>
  <c r="A442" i="3"/>
  <c r="E441" i="3"/>
  <c r="B441" i="3"/>
  <c r="F440" i="3"/>
  <c r="G440" i="3"/>
  <c r="C440" i="3"/>
  <c r="H440" i="3"/>
  <c r="D440" i="3"/>
  <c r="A436" i="2"/>
  <c r="H435" i="2"/>
  <c r="E435" i="2"/>
  <c r="B435" i="2"/>
  <c r="F434" i="2"/>
  <c r="J434" i="2"/>
  <c r="C434" i="2"/>
  <c r="D434" i="2"/>
  <c r="G434" i="2"/>
  <c r="K434" i="2"/>
  <c r="I434" i="2"/>
  <c r="B304" i="10"/>
  <c r="K304" i="10"/>
  <c r="H304" i="10"/>
  <c r="A305" i="10"/>
  <c r="E304" i="10"/>
  <c r="N303" i="10"/>
  <c r="C303" i="10"/>
  <c r="I303" i="10"/>
  <c r="M303" i="10"/>
  <c r="J303" i="10"/>
  <c r="L303" i="10"/>
  <c r="D303" i="10"/>
  <c r="G303" i="10"/>
  <c r="F303" i="10"/>
  <c r="M303" i="8"/>
  <c r="C303" i="8"/>
  <c r="D303" i="8"/>
  <c r="N303" i="8"/>
  <c r="I303" i="8"/>
  <c r="J303" i="8"/>
  <c r="L303" i="8"/>
  <c r="G303" i="8"/>
  <c r="F303" i="8"/>
  <c r="B304" i="8"/>
  <c r="K304" i="8"/>
  <c r="E304" i="8"/>
  <c r="H304" i="8"/>
  <c r="A305" i="8"/>
  <c r="C302" i="9"/>
  <c r="D302" i="9"/>
  <c r="F302" i="9"/>
  <c r="G302" i="9"/>
  <c r="H302" i="9"/>
  <c r="E303" i="9"/>
  <c r="A304" i="9"/>
  <c r="B303" i="9"/>
  <c r="N304" i="12"/>
  <c r="K304" i="12"/>
  <c r="H304" i="12"/>
  <c r="A305" i="12"/>
  <c r="B304" i="12"/>
  <c r="Q304" i="12"/>
  <c r="E304" i="12"/>
  <c r="T303" i="12"/>
  <c r="F303" i="12"/>
  <c r="R303" i="12"/>
  <c r="C303" i="12"/>
  <c r="J303" i="12"/>
  <c r="I303" i="12"/>
  <c r="O303" i="12"/>
  <c r="S303" i="12"/>
  <c r="P303" i="12"/>
  <c r="M303" i="12"/>
  <c r="G303" i="12"/>
  <c r="D303" i="12"/>
  <c r="L303" i="12"/>
  <c r="CW755" i="24" l="1"/>
  <c r="CX755" i="24"/>
  <c r="CY755" i="24"/>
  <c r="CU755" i="24"/>
  <c r="CT755" i="24"/>
  <c r="CR757" i="24"/>
  <c r="CV757" i="24" s="1"/>
  <c r="CS756" i="24"/>
  <c r="BY823" i="24"/>
  <c r="BZ822" i="24"/>
  <c r="CC822" i="24"/>
  <c r="CA821" i="24"/>
  <c r="CB821" i="24"/>
  <c r="CD821" i="24"/>
  <c r="CE821" i="24"/>
  <c r="CF821" i="24"/>
  <c r="A446" i="25"/>
  <c r="B445" i="25"/>
  <c r="H445" i="25"/>
  <c r="E445" i="25"/>
  <c r="F444" i="25"/>
  <c r="G444" i="25"/>
  <c r="J444" i="25"/>
  <c r="D444" i="25"/>
  <c r="I444" i="25"/>
  <c r="K444" i="25"/>
  <c r="C444" i="25"/>
  <c r="B564" i="26"/>
  <c r="A565" i="26"/>
  <c r="E564" i="26"/>
  <c r="G563" i="26"/>
  <c r="D563" i="26"/>
  <c r="F563" i="26"/>
  <c r="C563" i="26"/>
  <c r="H563" i="26"/>
  <c r="N446" i="14"/>
  <c r="E446" i="14"/>
  <c r="H446" i="14"/>
  <c r="K446" i="14"/>
  <c r="Q446" i="14"/>
  <c r="A447" i="14"/>
  <c r="B446" i="14"/>
  <c r="T445" i="14"/>
  <c r="F445" i="14"/>
  <c r="J445" i="14"/>
  <c r="R445" i="14"/>
  <c r="D445" i="14"/>
  <c r="G445" i="14"/>
  <c r="M445" i="14"/>
  <c r="L445" i="14"/>
  <c r="O445" i="14"/>
  <c r="P445" i="14"/>
  <c r="S445" i="14"/>
  <c r="C445" i="14"/>
  <c r="I445" i="14"/>
  <c r="A507" i="34"/>
  <c r="E506" i="34"/>
  <c r="B506" i="34"/>
  <c r="D505" i="34"/>
  <c r="C505" i="34"/>
  <c r="G505" i="34"/>
  <c r="F505" i="34"/>
  <c r="C174" i="19"/>
  <c r="G174" i="19"/>
  <c r="F174" i="19"/>
  <c r="D174" i="19"/>
  <c r="B175" i="19"/>
  <c r="E175" i="19"/>
  <c r="A176" i="19"/>
  <c r="D441" i="3"/>
  <c r="C441" i="3"/>
  <c r="H441" i="3"/>
  <c r="G441" i="3"/>
  <c r="F441" i="3"/>
  <c r="A443" i="3"/>
  <c r="E442" i="3"/>
  <c r="B442" i="3"/>
  <c r="J435" i="2"/>
  <c r="D435" i="2"/>
  <c r="C435" i="2"/>
  <c r="K435" i="2"/>
  <c r="I435" i="2"/>
  <c r="G435" i="2"/>
  <c r="F435" i="2"/>
  <c r="H436" i="2"/>
  <c r="A437" i="2"/>
  <c r="B436" i="2"/>
  <c r="E436" i="2"/>
  <c r="E305" i="12"/>
  <c r="H305" i="12"/>
  <c r="N305" i="12"/>
  <c r="Q305" i="12"/>
  <c r="B305" i="12"/>
  <c r="K305" i="12"/>
  <c r="A306" i="12"/>
  <c r="D304" i="8"/>
  <c r="M304" i="8"/>
  <c r="G304" i="8"/>
  <c r="I304" i="8"/>
  <c r="J304" i="8"/>
  <c r="N304" i="8"/>
  <c r="C304" i="8"/>
  <c r="F304" i="8"/>
  <c r="L304" i="8"/>
  <c r="T304" i="12"/>
  <c r="I304" i="12"/>
  <c r="R304" i="12"/>
  <c r="J304" i="12"/>
  <c r="L304" i="12"/>
  <c r="O304" i="12"/>
  <c r="C304" i="12"/>
  <c r="P304" i="12"/>
  <c r="S304" i="12"/>
  <c r="M304" i="12"/>
  <c r="D304" i="12"/>
  <c r="G304" i="12"/>
  <c r="F304" i="12"/>
  <c r="H305" i="8"/>
  <c r="B305" i="8"/>
  <c r="E305" i="8"/>
  <c r="A306" i="8"/>
  <c r="K305" i="8"/>
  <c r="D303" i="9"/>
  <c r="C303" i="9"/>
  <c r="B305" i="10"/>
  <c r="E305" i="10"/>
  <c r="K305" i="10"/>
  <c r="H305" i="10"/>
  <c r="A306" i="10"/>
  <c r="A305" i="9"/>
  <c r="B304" i="9"/>
  <c r="E304" i="9"/>
  <c r="F303" i="9"/>
  <c r="G303" i="9"/>
  <c r="H303" i="9"/>
  <c r="D304" i="10"/>
  <c r="I304" i="10"/>
  <c r="C304" i="10"/>
  <c r="F304" i="10"/>
  <c r="G304" i="10"/>
  <c r="J304" i="10"/>
  <c r="N304" i="10"/>
  <c r="L304" i="10"/>
  <c r="M304" i="10"/>
  <c r="CW756" i="24" l="1"/>
  <c r="CX756" i="24"/>
  <c r="CY756" i="24"/>
  <c r="CT756" i="24"/>
  <c r="CU756" i="24"/>
  <c r="CS757" i="24"/>
  <c r="CR758" i="24"/>
  <c r="CV758" i="24" s="1"/>
  <c r="CE822" i="24"/>
  <c r="CD822" i="24"/>
  <c r="CF822" i="24"/>
  <c r="CA822" i="24"/>
  <c r="CB822" i="24"/>
  <c r="CC823" i="24"/>
  <c r="BZ823" i="24"/>
  <c r="BY824" i="24"/>
  <c r="C564" i="26"/>
  <c r="G564" i="26"/>
  <c r="F564" i="26"/>
  <c r="D564" i="26"/>
  <c r="H564" i="26"/>
  <c r="K445" i="25"/>
  <c r="C445" i="25"/>
  <c r="D445" i="25"/>
  <c r="F445" i="25"/>
  <c r="G445" i="25"/>
  <c r="J445" i="25"/>
  <c r="I445" i="25"/>
  <c r="B565" i="26"/>
  <c r="E565" i="26"/>
  <c r="A566" i="26"/>
  <c r="B446" i="25"/>
  <c r="A447" i="25"/>
  <c r="E446" i="25"/>
  <c r="H446" i="25"/>
  <c r="T446" i="14"/>
  <c r="O446" i="14"/>
  <c r="M446" i="14"/>
  <c r="L446" i="14"/>
  <c r="S446" i="14"/>
  <c r="I446" i="14"/>
  <c r="R446" i="14"/>
  <c r="J446" i="14"/>
  <c r="D446" i="14"/>
  <c r="F446" i="14"/>
  <c r="G446" i="14"/>
  <c r="C446" i="14"/>
  <c r="P446" i="14"/>
  <c r="A448" i="14"/>
  <c r="K447" i="14"/>
  <c r="H447" i="14"/>
  <c r="N447" i="14"/>
  <c r="B447" i="14"/>
  <c r="E447" i="14"/>
  <c r="Q447" i="14"/>
  <c r="F506" i="34"/>
  <c r="D506" i="34"/>
  <c r="G506" i="34"/>
  <c r="C506" i="34"/>
  <c r="E507" i="34"/>
  <c r="B507" i="34"/>
  <c r="A508" i="34"/>
  <c r="E176" i="19"/>
  <c r="A177" i="19"/>
  <c r="B176" i="19"/>
  <c r="C175" i="19"/>
  <c r="D175" i="19"/>
  <c r="F175" i="19"/>
  <c r="G175" i="19"/>
  <c r="H442" i="3"/>
  <c r="D442" i="3"/>
  <c r="C442" i="3"/>
  <c r="G442" i="3"/>
  <c r="F442" i="3"/>
  <c r="B443" i="3"/>
  <c r="A444" i="3"/>
  <c r="E443" i="3"/>
  <c r="G436" i="2"/>
  <c r="C436" i="2"/>
  <c r="K436" i="2"/>
  <c r="I436" i="2"/>
  <c r="D436" i="2"/>
  <c r="F436" i="2"/>
  <c r="J436" i="2"/>
  <c r="H437" i="2"/>
  <c r="B437" i="2"/>
  <c r="A438" i="2"/>
  <c r="E437" i="2"/>
  <c r="H306" i="12"/>
  <c r="E306" i="12"/>
  <c r="N306" i="12"/>
  <c r="A307" i="12"/>
  <c r="B306" i="12"/>
  <c r="Q306" i="12"/>
  <c r="K306" i="12"/>
  <c r="A307" i="8"/>
  <c r="E306" i="8"/>
  <c r="H306" i="8"/>
  <c r="K306" i="8"/>
  <c r="B306" i="8"/>
  <c r="D305" i="8"/>
  <c r="J305" i="8"/>
  <c r="M305" i="8"/>
  <c r="I305" i="8"/>
  <c r="L305" i="8"/>
  <c r="G305" i="8"/>
  <c r="C305" i="8"/>
  <c r="F305" i="8"/>
  <c r="N305" i="8"/>
  <c r="H304" i="9"/>
  <c r="F304" i="9"/>
  <c r="G304" i="9"/>
  <c r="C304" i="9"/>
  <c r="D304" i="9"/>
  <c r="B305" i="9"/>
  <c r="E305" i="9"/>
  <c r="A306" i="9"/>
  <c r="H306" i="10"/>
  <c r="B306" i="10"/>
  <c r="E306" i="10"/>
  <c r="A307" i="10"/>
  <c r="K306" i="10"/>
  <c r="F305" i="10"/>
  <c r="I305" i="10"/>
  <c r="D305" i="10"/>
  <c r="N305" i="10"/>
  <c r="C305" i="10"/>
  <c r="J305" i="10"/>
  <c r="M305" i="10"/>
  <c r="G305" i="10"/>
  <c r="L305" i="10"/>
  <c r="T305" i="12"/>
  <c r="P305" i="12"/>
  <c r="G305" i="12"/>
  <c r="C305" i="12"/>
  <c r="D305" i="12"/>
  <c r="I305" i="12"/>
  <c r="L305" i="12"/>
  <c r="J305" i="12"/>
  <c r="S305" i="12"/>
  <c r="O305" i="12"/>
  <c r="M305" i="12"/>
  <c r="F305" i="12"/>
  <c r="R305" i="12"/>
  <c r="CR759" i="24" l="1"/>
  <c r="CV759" i="24" s="1"/>
  <c r="CS758" i="24"/>
  <c r="CT757" i="24"/>
  <c r="CU757" i="24"/>
  <c r="CW757" i="24"/>
  <c r="CX757" i="24"/>
  <c r="CY757" i="24"/>
  <c r="CC824" i="24"/>
  <c r="BZ824" i="24"/>
  <c r="BY825" i="24"/>
  <c r="CB823" i="24"/>
  <c r="CD823" i="24"/>
  <c r="CE823" i="24"/>
  <c r="CA823" i="24"/>
  <c r="CF823" i="24"/>
  <c r="A448" i="25"/>
  <c r="H447" i="25"/>
  <c r="B447" i="25"/>
  <c r="E447" i="25"/>
  <c r="F446" i="25"/>
  <c r="G446" i="25"/>
  <c r="C446" i="25"/>
  <c r="K446" i="25"/>
  <c r="I446" i="25"/>
  <c r="D446" i="25"/>
  <c r="J446" i="25"/>
  <c r="A567" i="26"/>
  <c r="E566" i="26"/>
  <c r="B566" i="26"/>
  <c r="D565" i="26"/>
  <c r="G565" i="26"/>
  <c r="C565" i="26"/>
  <c r="H565" i="26"/>
  <c r="F565" i="26"/>
  <c r="A449" i="14"/>
  <c r="H448" i="14"/>
  <c r="Q448" i="14"/>
  <c r="B448" i="14"/>
  <c r="K448" i="14"/>
  <c r="N448" i="14"/>
  <c r="E448" i="14"/>
  <c r="T447" i="14"/>
  <c r="L447" i="14"/>
  <c r="I447" i="14"/>
  <c r="D447" i="14"/>
  <c r="J447" i="14"/>
  <c r="S447" i="14"/>
  <c r="M447" i="14"/>
  <c r="F447" i="14"/>
  <c r="C447" i="14"/>
  <c r="O447" i="14"/>
  <c r="G447" i="14"/>
  <c r="P447" i="14"/>
  <c r="R447" i="14"/>
  <c r="A509" i="34"/>
  <c r="B508" i="34"/>
  <c r="E508" i="34"/>
  <c r="G507" i="34"/>
  <c r="F507" i="34"/>
  <c r="D507" i="34"/>
  <c r="C507" i="34"/>
  <c r="D176" i="19"/>
  <c r="F176" i="19"/>
  <c r="G176" i="19"/>
  <c r="C176" i="19"/>
  <c r="E177" i="19"/>
  <c r="B177" i="19"/>
  <c r="A178" i="19"/>
  <c r="H443" i="3"/>
  <c r="D443" i="3"/>
  <c r="C443" i="3"/>
  <c r="F443" i="3"/>
  <c r="G443" i="3"/>
  <c r="E444" i="3"/>
  <c r="B444" i="3"/>
  <c r="A445" i="3"/>
  <c r="E438" i="2"/>
  <c r="A439" i="2"/>
  <c r="B438" i="2"/>
  <c r="H438" i="2"/>
  <c r="K437" i="2"/>
  <c r="I437" i="2"/>
  <c r="J437" i="2"/>
  <c r="G437" i="2"/>
  <c r="F437" i="2"/>
  <c r="D437" i="2"/>
  <c r="C437" i="2"/>
  <c r="A307" i="9"/>
  <c r="B306" i="9"/>
  <c r="E306" i="9"/>
  <c r="G305" i="9"/>
  <c r="H305" i="9"/>
  <c r="F305" i="9"/>
  <c r="D305" i="9"/>
  <c r="C305" i="9"/>
  <c r="D306" i="10"/>
  <c r="M306" i="10"/>
  <c r="C306" i="10"/>
  <c r="G306" i="10"/>
  <c r="N306" i="10"/>
  <c r="F306" i="10"/>
  <c r="I306" i="10"/>
  <c r="L306" i="10"/>
  <c r="J306" i="10"/>
  <c r="C306" i="8"/>
  <c r="D306" i="8"/>
  <c r="F306" i="8"/>
  <c r="J306" i="8"/>
  <c r="L306" i="8"/>
  <c r="I306" i="8"/>
  <c r="G306" i="8"/>
  <c r="N306" i="8"/>
  <c r="M306" i="8"/>
  <c r="A308" i="8"/>
  <c r="K307" i="8"/>
  <c r="B307" i="8"/>
  <c r="H307" i="8"/>
  <c r="E307" i="8"/>
  <c r="T306" i="12"/>
  <c r="G306" i="12"/>
  <c r="F306" i="12"/>
  <c r="S306" i="12"/>
  <c r="O306" i="12"/>
  <c r="I306" i="12"/>
  <c r="J306" i="12"/>
  <c r="D306" i="12"/>
  <c r="L306" i="12"/>
  <c r="R306" i="12"/>
  <c r="P306" i="12"/>
  <c r="M306" i="12"/>
  <c r="C306" i="12"/>
  <c r="H307" i="12"/>
  <c r="A308" i="12"/>
  <c r="B307" i="12"/>
  <c r="N307" i="12"/>
  <c r="Q307" i="12"/>
  <c r="K307" i="12"/>
  <c r="E307" i="12"/>
  <c r="E307" i="10"/>
  <c r="K307" i="10"/>
  <c r="H307" i="10"/>
  <c r="A308" i="10"/>
  <c r="B307" i="10"/>
  <c r="CY758" i="24" l="1"/>
  <c r="CU758" i="24"/>
  <c r="CT758" i="24"/>
  <c r="CW758" i="24"/>
  <c r="CX758" i="24"/>
  <c r="CR760" i="24"/>
  <c r="CV760" i="24" s="1"/>
  <c r="CS759" i="24"/>
  <c r="CC825" i="24"/>
  <c r="BY826" i="24"/>
  <c r="BZ825" i="24"/>
  <c r="CD824" i="24"/>
  <c r="CE824" i="24"/>
  <c r="CA824" i="24"/>
  <c r="CB824" i="24"/>
  <c r="CF824" i="24"/>
  <c r="D566" i="26"/>
  <c r="F566" i="26"/>
  <c r="G566" i="26"/>
  <c r="H566" i="26"/>
  <c r="C566" i="26"/>
  <c r="E567" i="26"/>
  <c r="B567" i="26"/>
  <c r="A568" i="26"/>
  <c r="J447" i="25"/>
  <c r="K447" i="25"/>
  <c r="D447" i="25"/>
  <c r="G447" i="25"/>
  <c r="F447" i="25"/>
  <c r="C447" i="25"/>
  <c r="I447" i="25"/>
  <c r="H448" i="25"/>
  <c r="A449" i="25"/>
  <c r="B448" i="25"/>
  <c r="E448" i="25"/>
  <c r="T448" i="14"/>
  <c r="J448" i="14"/>
  <c r="G448" i="14"/>
  <c r="R448" i="14"/>
  <c r="D448" i="14"/>
  <c r="S448" i="14"/>
  <c r="P448" i="14"/>
  <c r="C448" i="14"/>
  <c r="I448" i="14"/>
  <c r="O448" i="14"/>
  <c r="F448" i="14"/>
  <c r="L448" i="14"/>
  <c r="M448" i="14"/>
  <c r="Q449" i="14"/>
  <c r="K449" i="14"/>
  <c r="B449" i="14"/>
  <c r="E449" i="14"/>
  <c r="N449" i="14"/>
  <c r="H449" i="14"/>
  <c r="A450" i="14"/>
  <c r="F508" i="34"/>
  <c r="G508" i="34"/>
  <c r="D508" i="34"/>
  <c r="C508" i="34"/>
  <c r="B509" i="34"/>
  <c r="E509" i="34"/>
  <c r="A510" i="34"/>
  <c r="A179" i="19"/>
  <c r="E178" i="19"/>
  <c r="B178" i="19"/>
  <c r="D177" i="19"/>
  <c r="F177" i="19"/>
  <c r="G177" i="19"/>
  <c r="C177" i="19"/>
  <c r="B445" i="3"/>
  <c r="E445" i="3"/>
  <c r="A446" i="3"/>
  <c r="G444" i="3"/>
  <c r="F444" i="3"/>
  <c r="C444" i="3"/>
  <c r="H444" i="3"/>
  <c r="D444" i="3"/>
  <c r="K438" i="2"/>
  <c r="J438" i="2"/>
  <c r="G438" i="2"/>
  <c r="C438" i="2"/>
  <c r="F438" i="2"/>
  <c r="D438" i="2"/>
  <c r="I438" i="2"/>
  <c r="H439" i="2"/>
  <c r="A440" i="2"/>
  <c r="E439" i="2"/>
  <c r="B439" i="2"/>
  <c r="K308" i="12"/>
  <c r="A309" i="12"/>
  <c r="H308" i="12"/>
  <c r="N308" i="12"/>
  <c r="B308" i="12"/>
  <c r="E308" i="12"/>
  <c r="Q308" i="12"/>
  <c r="C307" i="8"/>
  <c r="L307" i="8"/>
  <c r="M307" i="8"/>
  <c r="N307" i="8"/>
  <c r="D307" i="8"/>
  <c r="I307" i="8"/>
  <c r="F307" i="8"/>
  <c r="G307" i="8"/>
  <c r="J307" i="8"/>
  <c r="K308" i="8"/>
  <c r="A309" i="8"/>
  <c r="B308" i="8"/>
  <c r="H308" i="8"/>
  <c r="E308" i="8"/>
  <c r="T307" i="12"/>
  <c r="C307" i="12"/>
  <c r="L307" i="12"/>
  <c r="R307" i="12"/>
  <c r="S307" i="12"/>
  <c r="F307" i="12"/>
  <c r="G307" i="12"/>
  <c r="O307" i="12"/>
  <c r="P307" i="12"/>
  <c r="I307" i="12"/>
  <c r="J307" i="12"/>
  <c r="M307" i="12"/>
  <c r="D307" i="12"/>
  <c r="I307" i="10"/>
  <c r="J307" i="10"/>
  <c r="M307" i="10"/>
  <c r="C307" i="10"/>
  <c r="F307" i="10"/>
  <c r="G307" i="10"/>
  <c r="D307" i="10"/>
  <c r="L307" i="10"/>
  <c r="N307" i="10"/>
  <c r="E308" i="10"/>
  <c r="H308" i="10"/>
  <c r="B308" i="10"/>
  <c r="K308" i="10"/>
  <c r="A309" i="10"/>
  <c r="F306" i="9"/>
  <c r="G306" i="9"/>
  <c r="H306" i="9"/>
  <c r="C306" i="9"/>
  <c r="D306" i="9"/>
  <c r="E307" i="9"/>
  <c r="A308" i="9"/>
  <c r="B307" i="9"/>
  <c r="CW759" i="24" l="1"/>
  <c r="CX759" i="24"/>
  <c r="CY759" i="24"/>
  <c r="CT759" i="24"/>
  <c r="CU759" i="24"/>
  <c r="CS760" i="24"/>
  <c r="CR761" i="24"/>
  <c r="CV761" i="24" s="1"/>
  <c r="CD825" i="24"/>
  <c r="CE825" i="24"/>
  <c r="CF825" i="24"/>
  <c r="CB825" i="24"/>
  <c r="CA825" i="24"/>
  <c r="CC826" i="24"/>
  <c r="BZ826" i="24"/>
  <c r="BY827" i="24"/>
  <c r="G448" i="25"/>
  <c r="I448" i="25"/>
  <c r="K448" i="25"/>
  <c r="J448" i="25"/>
  <c r="C448" i="25"/>
  <c r="D448" i="25"/>
  <c r="F448" i="25"/>
  <c r="B449" i="25"/>
  <c r="E449" i="25"/>
  <c r="H449" i="25"/>
  <c r="A450" i="25"/>
  <c r="E568" i="26"/>
  <c r="B568" i="26"/>
  <c r="A569" i="26"/>
  <c r="G567" i="26"/>
  <c r="F567" i="26"/>
  <c r="H567" i="26"/>
  <c r="C567" i="26"/>
  <c r="D567" i="26"/>
  <c r="B450" i="14"/>
  <c r="N450" i="14"/>
  <c r="H450" i="14"/>
  <c r="E450" i="14"/>
  <c r="A451" i="14"/>
  <c r="K450" i="14"/>
  <c r="Q450" i="14"/>
  <c r="T449" i="14"/>
  <c r="I449" i="14"/>
  <c r="F449" i="14"/>
  <c r="D449" i="14"/>
  <c r="L449" i="14"/>
  <c r="J449" i="14"/>
  <c r="R449" i="14"/>
  <c r="P449" i="14"/>
  <c r="M449" i="14"/>
  <c r="O449" i="14"/>
  <c r="C449" i="14"/>
  <c r="S449" i="14"/>
  <c r="G449" i="14"/>
  <c r="B510" i="34"/>
  <c r="A511" i="34"/>
  <c r="E510" i="34"/>
  <c r="G509" i="34"/>
  <c r="F509" i="34"/>
  <c r="C509" i="34"/>
  <c r="D509" i="34"/>
  <c r="G178" i="19"/>
  <c r="F178" i="19"/>
  <c r="D178" i="19"/>
  <c r="C178" i="19"/>
  <c r="A180" i="19"/>
  <c r="B179" i="19"/>
  <c r="E179" i="19"/>
  <c r="A447" i="3"/>
  <c r="B446" i="3"/>
  <c r="E446" i="3"/>
  <c r="F445" i="3"/>
  <c r="G445" i="3"/>
  <c r="C445" i="3"/>
  <c r="H445" i="3"/>
  <c r="D445" i="3"/>
  <c r="G439" i="2"/>
  <c r="F439" i="2"/>
  <c r="D439" i="2"/>
  <c r="K439" i="2"/>
  <c r="J439" i="2"/>
  <c r="I439" i="2"/>
  <c r="C439" i="2"/>
  <c r="B440" i="2"/>
  <c r="E440" i="2"/>
  <c r="H440" i="2"/>
  <c r="A441" i="2"/>
  <c r="G307" i="9"/>
  <c r="H307" i="9"/>
  <c r="F307" i="9"/>
  <c r="T308" i="12"/>
  <c r="M308" i="12"/>
  <c r="O308" i="12"/>
  <c r="C308" i="12"/>
  <c r="J308" i="12"/>
  <c r="L308" i="12"/>
  <c r="P308" i="12"/>
  <c r="R308" i="12"/>
  <c r="S308" i="12"/>
  <c r="D308" i="12"/>
  <c r="F308" i="12"/>
  <c r="G308" i="12"/>
  <c r="I308" i="12"/>
  <c r="E308" i="9"/>
  <c r="A309" i="9"/>
  <c r="B308" i="9"/>
  <c r="J308" i="8"/>
  <c r="L308" i="8"/>
  <c r="G308" i="8"/>
  <c r="F308" i="8"/>
  <c r="M308" i="8"/>
  <c r="I308" i="8"/>
  <c r="C308" i="8"/>
  <c r="D308" i="8"/>
  <c r="N308" i="8"/>
  <c r="K309" i="10"/>
  <c r="B309" i="10"/>
  <c r="E309" i="10"/>
  <c r="H309" i="10"/>
  <c r="A310" i="10"/>
  <c r="C307" i="9"/>
  <c r="D307" i="9"/>
  <c r="L308" i="10"/>
  <c r="N308" i="10"/>
  <c r="F308" i="10"/>
  <c r="G308" i="10"/>
  <c r="I308" i="10"/>
  <c r="J308" i="10"/>
  <c r="C308" i="10"/>
  <c r="D308" i="10"/>
  <c r="M308" i="10"/>
  <c r="E309" i="12"/>
  <c r="H309" i="12"/>
  <c r="K309" i="12"/>
  <c r="Q309" i="12"/>
  <c r="N309" i="12"/>
  <c r="A310" i="12"/>
  <c r="B309" i="12"/>
  <c r="A310" i="8"/>
  <c r="B309" i="8"/>
  <c r="K309" i="8"/>
  <c r="E309" i="8"/>
  <c r="H309" i="8"/>
  <c r="CR762" i="24" l="1"/>
  <c r="CV762" i="24" s="1"/>
  <c r="CS761" i="24"/>
  <c r="CU760" i="24"/>
  <c r="CW760" i="24"/>
  <c r="CY760" i="24"/>
  <c r="CX760" i="24"/>
  <c r="CT760" i="24"/>
  <c r="BZ827" i="24"/>
  <c r="CC827" i="24"/>
  <c r="BY828" i="24"/>
  <c r="CE826" i="24"/>
  <c r="CB826" i="24"/>
  <c r="CA826" i="24"/>
  <c r="CD826" i="24"/>
  <c r="CF826" i="24"/>
  <c r="E569" i="26"/>
  <c r="A570" i="26"/>
  <c r="B569" i="26"/>
  <c r="D568" i="26"/>
  <c r="F568" i="26"/>
  <c r="G568" i="26"/>
  <c r="H568" i="26"/>
  <c r="C568" i="26"/>
  <c r="A451" i="25"/>
  <c r="E450" i="25"/>
  <c r="B450" i="25"/>
  <c r="H450" i="25"/>
  <c r="C449" i="25"/>
  <c r="D449" i="25"/>
  <c r="I449" i="25"/>
  <c r="G449" i="25"/>
  <c r="F449" i="25"/>
  <c r="J449" i="25"/>
  <c r="K449" i="25"/>
  <c r="A452" i="14"/>
  <c r="Q451" i="14"/>
  <c r="H451" i="14"/>
  <c r="N451" i="14"/>
  <c r="E451" i="14"/>
  <c r="B451" i="14"/>
  <c r="K451" i="14"/>
  <c r="T450" i="14"/>
  <c r="F450" i="14"/>
  <c r="C450" i="14"/>
  <c r="D450" i="14"/>
  <c r="M450" i="14"/>
  <c r="J450" i="14"/>
  <c r="G450" i="14"/>
  <c r="S450" i="14"/>
  <c r="I450" i="14"/>
  <c r="L450" i="14"/>
  <c r="O450" i="14"/>
  <c r="R450" i="14"/>
  <c r="P450" i="14"/>
  <c r="E511" i="34"/>
  <c r="B511" i="34"/>
  <c r="A512" i="34"/>
  <c r="G510" i="34"/>
  <c r="C510" i="34"/>
  <c r="D510" i="34"/>
  <c r="F510" i="34"/>
  <c r="G179" i="19"/>
  <c r="C179" i="19"/>
  <c r="D179" i="19"/>
  <c r="F179" i="19"/>
  <c r="B180" i="19"/>
  <c r="A181" i="19"/>
  <c r="E180" i="19"/>
  <c r="G446" i="3"/>
  <c r="F446" i="3"/>
  <c r="D446" i="3"/>
  <c r="H446" i="3"/>
  <c r="C446" i="3"/>
  <c r="A448" i="3"/>
  <c r="B447" i="3"/>
  <c r="E447" i="3"/>
  <c r="H441" i="2"/>
  <c r="E441" i="2"/>
  <c r="A442" i="2"/>
  <c r="B441" i="2"/>
  <c r="D440" i="2"/>
  <c r="K440" i="2"/>
  <c r="I440" i="2"/>
  <c r="F440" i="2"/>
  <c r="C440" i="2"/>
  <c r="J440" i="2"/>
  <c r="G440" i="2"/>
  <c r="T309" i="12"/>
  <c r="M309" i="12"/>
  <c r="S309" i="12"/>
  <c r="R309" i="12"/>
  <c r="P309" i="12"/>
  <c r="I309" i="12"/>
  <c r="J309" i="12"/>
  <c r="C309" i="12"/>
  <c r="D309" i="12"/>
  <c r="L309" i="12"/>
  <c r="O309" i="12"/>
  <c r="F309" i="12"/>
  <c r="G309" i="12"/>
  <c r="G308" i="9"/>
  <c r="H308" i="9"/>
  <c r="F308" i="9"/>
  <c r="C308" i="9"/>
  <c r="D308" i="9"/>
  <c r="G309" i="10"/>
  <c r="M309" i="10"/>
  <c r="N309" i="10"/>
  <c r="J309" i="10"/>
  <c r="D309" i="10"/>
  <c r="C309" i="10"/>
  <c r="F309" i="10"/>
  <c r="L309" i="10"/>
  <c r="I309" i="10"/>
  <c r="G309" i="8"/>
  <c r="L309" i="8"/>
  <c r="M309" i="8"/>
  <c r="N309" i="8"/>
  <c r="F309" i="8"/>
  <c r="I309" i="8"/>
  <c r="C309" i="8"/>
  <c r="D309" i="8"/>
  <c r="J309" i="8"/>
  <c r="K310" i="8"/>
  <c r="B310" i="8"/>
  <c r="H310" i="8"/>
  <c r="A311" i="8"/>
  <c r="E310" i="8"/>
  <c r="B310" i="12"/>
  <c r="A311" i="12"/>
  <c r="N310" i="12"/>
  <c r="E310" i="12"/>
  <c r="Q310" i="12"/>
  <c r="K310" i="12"/>
  <c r="H310" i="12"/>
  <c r="B309" i="9"/>
  <c r="E309" i="9"/>
  <c r="A310" i="9"/>
  <c r="E310" i="10"/>
  <c r="H310" i="10"/>
  <c r="A311" i="10"/>
  <c r="K310" i="10"/>
  <c r="B310" i="10"/>
  <c r="CW761" i="24" l="1"/>
  <c r="CX761" i="24"/>
  <c r="CY761" i="24"/>
  <c r="CU761" i="24"/>
  <c r="CT761" i="24"/>
  <c r="CS762" i="24"/>
  <c r="CR763" i="24"/>
  <c r="CV763" i="24" s="1"/>
  <c r="CC828" i="24"/>
  <c r="BY829" i="24"/>
  <c r="BZ828" i="24"/>
  <c r="CA827" i="24"/>
  <c r="CB827" i="24"/>
  <c r="CD827" i="24"/>
  <c r="CE827" i="24"/>
  <c r="CF827" i="24"/>
  <c r="C450" i="25"/>
  <c r="K450" i="25"/>
  <c r="G450" i="25"/>
  <c r="J450" i="25"/>
  <c r="D450" i="25"/>
  <c r="I450" i="25"/>
  <c r="F450" i="25"/>
  <c r="B451" i="25"/>
  <c r="H451" i="25"/>
  <c r="A452" i="25"/>
  <c r="E451" i="25"/>
  <c r="D569" i="26"/>
  <c r="C569" i="26"/>
  <c r="F569" i="26"/>
  <c r="G569" i="26"/>
  <c r="H569" i="26"/>
  <c r="E570" i="26"/>
  <c r="B570" i="26"/>
  <c r="A571" i="26"/>
  <c r="T451" i="14"/>
  <c r="O451" i="14"/>
  <c r="R451" i="14"/>
  <c r="P451" i="14"/>
  <c r="L451" i="14"/>
  <c r="D451" i="14"/>
  <c r="F451" i="14"/>
  <c r="J451" i="14"/>
  <c r="M451" i="14"/>
  <c r="S451" i="14"/>
  <c r="G451" i="14"/>
  <c r="I451" i="14"/>
  <c r="C451" i="14"/>
  <c r="K452" i="14"/>
  <c r="B452" i="14"/>
  <c r="Q452" i="14"/>
  <c r="N452" i="14"/>
  <c r="E452" i="14"/>
  <c r="H452" i="14"/>
  <c r="A453" i="14"/>
  <c r="A513" i="34"/>
  <c r="E512" i="34"/>
  <c r="B512" i="34"/>
  <c r="D511" i="34"/>
  <c r="C511" i="34"/>
  <c r="F511" i="34"/>
  <c r="G511" i="34"/>
  <c r="A182" i="19"/>
  <c r="B181" i="19"/>
  <c r="E181" i="19"/>
  <c r="C180" i="19"/>
  <c r="D180" i="19"/>
  <c r="F180" i="19"/>
  <c r="G180" i="19"/>
  <c r="G447" i="3"/>
  <c r="F447" i="3"/>
  <c r="D447" i="3"/>
  <c r="C447" i="3"/>
  <c r="H447" i="3"/>
  <c r="A449" i="3"/>
  <c r="E448" i="3"/>
  <c r="B448" i="3"/>
  <c r="K441" i="2"/>
  <c r="G441" i="2"/>
  <c r="F441" i="2"/>
  <c r="J441" i="2"/>
  <c r="C441" i="2"/>
  <c r="I441" i="2"/>
  <c r="D441" i="2"/>
  <c r="E442" i="2"/>
  <c r="B442" i="2"/>
  <c r="A443" i="2"/>
  <c r="H442" i="2"/>
  <c r="N310" i="10"/>
  <c r="I310" i="10"/>
  <c r="J310" i="10"/>
  <c r="C310" i="10"/>
  <c r="L310" i="10"/>
  <c r="M310" i="10"/>
  <c r="D310" i="10"/>
  <c r="F310" i="10"/>
  <c r="G310" i="10"/>
  <c r="A312" i="10"/>
  <c r="K311" i="10"/>
  <c r="B311" i="10"/>
  <c r="H311" i="10"/>
  <c r="E311" i="10"/>
  <c r="E310" i="9"/>
  <c r="A311" i="9"/>
  <c r="B310" i="9"/>
  <c r="F309" i="9"/>
  <c r="G309" i="9"/>
  <c r="H309" i="9"/>
  <c r="D309" i="9"/>
  <c r="C309" i="9"/>
  <c r="T310" i="12"/>
  <c r="P310" i="12"/>
  <c r="R310" i="12"/>
  <c r="C310" i="12"/>
  <c r="M310" i="12"/>
  <c r="I310" i="12"/>
  <c r="O310" i="12"/>
  <c r="G310" i="12"/>
  <c r="S310" i="12"/>
  <c r="F310" i="12"/>
  <c r="J310" i="12"/>
  <c r="D310" i="12"/>
  <c r="L310" i="12"/>
  <c r="N310" i="8"/>
  <c r="L310" i="8"/>
  <c r="I310" i="8"/>
  <c r="J310" i="8"/>
  <c r="C310" i="8"/>
  <c r="D310" i="8"/>
  <c r="F310" i="8"/>
  <c r="M310" i="8"/>
  <c r="G310" i="8"/>
  <c r="B311" i="12"/>
  <c r="H311" i="12"/>
  <c r="Q311" i="12"/>
  <c r="K311" i="12"/>
  <c r="A312" i="12"/>
  <c r="N311" i="12"/>
  <c r="E311" i="12"/>
  <c r="K311" i="8"/>
  <c r="E311" i="8"/>
  <c r="B311" i="8"/>
  <c r="A312" i="8"/>
  <c r="H311" i="8"/>
  <c r="CR764" i="24" l="1"/>
  <c r="CV764" i="24" s="1"/>
  <c r="CS763" i="24"/>
  <c r="CX762" i="24"/>
  <c r="CY762" i="24"/>
  <c r="CT762" i="24"/>
  <c r="CU762" i="24"/>
  <c r="CW762" i="24"/>
  <c r="CD828" i="24"/>
  <c r="CE828" i="24"/>
  <c r="CF828" i="24"/>
  <c r="CB828" i="24"/>
  <c r="CA828" i="24"/>
  <c r="CC829" i="24"/>
  <c r="BY830" i="24"/>
  <c r="BZ829" i="24"/>
  <c r="E571" i="26"/>
  <c r="B571" i="26"/>
  <c r="A572" i="26"/>
  <c r="D570" i="26"/>
  <c r="F570" i="26"/>
  <c r="G570" i="26"/>
  <c r="H570" i="26"/>
  <c r="C570" i="26"/>
  <c r="B452" i="25"/>
  <c r="E452" i="25"/>
  <c r="H452" i="25"/>
  <c r="A453" i="25"/>
  <c r="I451" i="25"/>
  <c r="D451" i="25"/>
  <c r="K451" i="25"/>
  <c r="G451" i="25"/>
  <c r="C451" i="25"/>
  <c r="J451" i="25"/>
  <c r="F451" i="25"/>
  <c r="T452" i="14"/>
  <c r="D452" i="14"/>
  <c r="O452" i="14"/>
  <c r="S452" i="14"/>
  <c r="G452" i="14"/>
  <c r="F452" i="14"/>
  <c r="R452" i="14"/>
  <c r="P452" i="14"/>
  <c r="I452" i="14"/>
  <c r="L452" i="14"/>
  <c r="M452" i="14"/>
  <c r="J452" i="14"/>
  <c r="C452" i="14"/>
  <c r="H453" i="14"/>
  <c r="E453" i="14"/>
  <c r="Q453" i="14"/>
  <c r="N453" i="14"/>
  <c r="A454" i="14"/>
  <c r="B453" i="14"/>
  <c r="K453" i="14"/>
  <c r="F512" i="34"/>
  <c r="D512" i="34"/>
  <c r="G512" i="34"/>
  <c r="C512" i="34"/>
  <c r="E513" i="34"/>
  <c r="B513" i="34"/>
  <c r="A514" i="34"/>
  <c r="G181" i="19"/>
  <c r="C181" i="19"/>
  <c r="D181" i="19"/>
  <c r="F181" i="19"/>
  <c r="B182" i="19"/>
  <c r="E182" i="19"/>
  <c r="A183" i="19"/>
  <c r="G448" i="3"/>
  <c r="F448" i="3"/>
  <c r="E449" i="3"/>
  <c r="B449" i="3"/>
  <c r="A450" i="3"/>
  <c r="D448" i="3"/>
  <c r="H448" i="3"/>
  <c r="C448" i="3"/>
  <c r="K442" i="2"/>
  <c r="I442" i="2"/>
  <c r="F442" i="2"/>
  <c r="J442" i="2"/>
  <c r="C442" i="2"/>
  <c r="D442" i="2"/>
  <c r="G442" i="2"/>
  <c r="B443" i="2"/>
  <c r="E443" i="2"/>
  <c r="H443" i="2"/>
  <c r="A444" i="2"/>
  <c r="D311" i="10"/>
  <c r="F311" i="10"/>
  <c r="C311" i="10"/>
  <c r="N311" i="10"/>
  <c r="L311" i="10"/>
  <c r="M311" i="10"/>
  <c r="G311" i="10"/>
  <c r="I311" i="10"/>
  <c r="J311" i="10"/>
  <c r="G310" i="9"/>
  <c r="H310" i="9"/>
  <c r="F310" i="9"/>
  <c r="A313" i="8"/>
  <c r="E312" i="8"/>
  <c r="K312" i="8"/>
  <c r="H312" i="8"/>
  <c r="B312" i="8"/>
  <c r="J311" i="8"/>
  <c r="M311" i="8"/>
  <c r="D311" i="8"/>
  <c r="L311" i="8"/>
  <c r="N311" i="8"/>
  <c r="G311" i="8"/>
  <c r="C311" i="8"/>
  <c r="I311" i="8"/>
  <c r="F311" i="8"/>
  <c r="D310" i="9"/>
  <c r="C310" i="9"/>
  <c r="H312" i="10"/>
  <c r="K312" i="10"/>
  <c r="B312" i="10"/>
  <c r="A313" i="10"/>
  <c r="E312" i="10"/>
  <c r="T311" i="12"/>
  <c r="M311" i="12"/>
  <c r="P311" i="12"/>
  <c r="G311" i="12"/>
  <c r="D311" i="12"/>
  <c r="R311" i="12"/>
  <c r="S311" i="12"/>
  <c r="O311" i="12"/>
  <c r="F311" i="12"/>
  <c r="L311" i="12"/>
  <c r="C311" i="12"/>
  <c r="I311" i="12"/>
  <c r="J311" i="12"/>
  <c r="Q312" i="12"/>
  <c r="H312" i="12"/>
  <c r="A313" i="12"/>
  <c r="B312" i="12"/>
  <c r="E312" i="12"/>
  <c r="K312" i="12"/>
  <c r="N312" i="12"/>
  <c r="A312" i="9"/>
  <c r="E311" i="9"/>
  <c r="B311" i="9"/>
  <c r="CW763" i="24" l="1"/>
  <c r="CX763" i="24"/>
  <c r="CY763" i="24"/>
  <c r="CU763" i="24"/>
  <c r="CT763" i="24"/>
  <c r="CS764" i="24"/>
  <c r="CR765" i="24"/>
  <c r="CV765" i="24" s="1"/>
  <c r="CB829" i="24"/>
  <c r="CA829" i="24"/>
  <c r="CD829" i="24"/>
  <c r="CF829" i="24"/>
  <c r="CE829" i="24"/>
  <c r="BZ830" i="24"/>
  <c r="CC830" i="24"/>
  <c r="BY831" i="24"/>
  <c r="E453" i="25"/>
  <c r="A454" i="25"/>
  <c r="H453" i="25"/>
  <c r="B453" i="25"/>
  <c r="D452" i="25"/>
  <c r="C452" i="25"/>
  <c r="F452" i="25"/>
  <c r="G452" i="25"/>
  <c r="I452" i="25"/>
  <c r="K452" i="25"/>
  <c r="J452" i="25"/>
  <c r="A573" i="26"/>
  <c r="B572" i="26"/>
  <c r="E572" i="26"/>
  <c r="F571" i="26"/>
  <c r="C571" i="26"/>
  <c r="D571" i="26"/>
  <c r="G571" i="26"/>
  <c r="H571" i="26"/>
  <c r="T453" i="14"/>
  <c r="C453" i="14"/>
  <c r="R453" i="14"/>
  <c r="I453" i="14"/>
  <c r="F453" i="14"/>
  <c r="J453" i="14"/>
  <c r="S453" i="14"/>
  <c r="G453" i="14"/>
  <c r="D453" i="14"/>
  <c r="P453" i="14"/>
  <c r="L453" i="14"/>
  <c r="M453" i="14"/>
  <c r="O453" i="14"/>
  <c r="B454" i="14"/>
  <c r="Q454" i="14"/>
  <c r="N454" i="14"/>
  <c r="E454" i="14"/>
  <c r="K454" i="14"/>
  <c r="A455" i="14"/>
  <c r="H454" i="14"/>
  <c r="B514" i="34"/>
  <c r="A515" i="34"/>
  <c r="E514" i="34"/>
  <c r="G513" i="34"/>
  <c r="C513" i="34"/>
  <c r="F513" i="34"/>
  <c r="D513" i="34"/>
  <c r="A184" i="19"/>
  <c r="E183" i="19"/>
  <c r="B183" i="19"/>
  <c r="C182" i="19"/>
  <c r="D182" i="19"/>
  <c r="F182" i="19"/>
  <c r="G182" i="19"/>
  <c r="E450" i="3"/>
  <c r="A451" i="3"/>
  <c r="B450" i="3"/>
  <c r="H449" i="3"/>
  <c r="D449" i="3"/>
  <c r="C449" i="3"/>
  <c r="G449" i="3"/>
  <c r="F449" i="3"/>
  <c r="A445" i="2"/>
  <c r="H444" i="2"/>
  <c r="B444" i="2"/>
  <c r="E444" i="2"/>
  <c r="I443" i="2"/>
  <c r="F443" i="2"/>
  <c r="J443" i="2"/>
  <c r="C443" i="2"/>
  <c r="K443" i="2"/>
  <c r="D443" i="2"/>
  <c r="G443" i="2"/>
  <c r="T312" i="12"/>
  <c r="J312" i="12"/>
  <c r="G312" i="12"/>
  <c r="P312" i="12"/>
  <c r="M312" i="12"/>
  <c r="C312" i="12"/>
  <c r="I312" i="12"/>
  <c r="O312" i="12"/>
  <c r="L312" i="12"/>
  <c r="F312" i="12"/>
  <c r="S312" i="12"/>
  <c r="D312" i="12"/>
  <c r="R312" i="12"/>
  <c r="D312" i="10"/>
  <c r="L312" i="10"/>
  <c r="N312" i="10"/>
  <c r="M312" i="10"/>
  <c r="G312" i="10"/>
  <c r="F312" i="10"/>
  <c r="C312" i="10"/>
  <c r="I312" i="10"/>
  <c r="J312" i="10"/>
  <c r="H313" i="10"/>
  <c r="K313" i="10"/>
  <c r="A314" i="10"/>
  <c r="B313" i="10"/>
  <c r="E313" i="10"/>
  <c r="N313" i="12"/>
  <c r="B313" i="12"/>
  <c r="Q313" i="12"/>
  <c r="A314" i="12"/>
  <c r="E313" i="12"/>
  <c r="H313" i="12"/>
  <c r="K313" i="12"/>
  <c r="D311" i="9"/>
  <c r="C311" i="9"/>
  <c r="G311" i="9"/>
  <c r="F311" i="9"/>
  <c r="H311" i="9"/>
  <c r="E312" i="9"/>
  <c r="B312" i="9"/>
  <c r="A313" i="9"/>
  <c r="M312" i="8"/>
  <c r="N312" i="8"/>
  <c r="F312" i="8"/>
  <c r="C312" i="8"/>
  <c r="D312" i="8"/>
  <c r="J312" i="8"/>
  <c r="G312" i="8"/>
  <c r="L312" i="8"/>
  <c r="I312" i="8"/>
  <c r="A314" i="8"/>
  <c r="E313" i="8"/>
  <c r="K313" i="8"/>
  <c r="B313" i="8"/>
  <c r="H313" i="8"/>
  <c r="CR766" i="24" l="1"/>
  <c r="CV766" i="24" s="1"/>
  <c r="CS765" i="24"/>
  <c r="CT764" i="24"/>
  <c r="CW764" i="24"/>
  <c r="CX764" i="24"/>
  <c r="CY764" i="24"/>
  <c r="CU764" i="24"/>
  <c r="CC831" i="24"/>
  <c r="BY832" i="24"/>
  <c r="BZ831" i="24"/>
  <c r="CE830" i="24"/>
  <c r="CA830" i="24"/>
  <c r="CB830" i="24"/>
  <c r="CF830" i="24"/>
  <c r="CD830" i="24"/>
  <c r="C572" i="26"/>
  <c r="D572" i="26"/>
  <c r="F572" i="26"/>
  <c r="H572" i="26"/>
  <c r="G572" i="26"/>
  <c r="B573" i="26"/>
  <c r="E573" i="26"/>
  <c r="A574" i="26"/>
  <c r="D453" i="25"/>
  <c r="F453" i="25"/>
  <c r="G453" i="25"/>
  <c r="I453" i="25"/>
  <c r="K453" i="25"/>
  <c r="C453" i="25"/>
  <c r="J453" i="25"/>
  <c r="B454" i="25"/>
  <c r="A455" i="25"/>
  <c r="H454" i="25"/>
  <c r="E454" i="25"/>
  <c r="H455" i="14"/>
  <c r="K455" i="14"/>
  <c r="A456" i="14"/>
  <c r="N455" i="14"/>
  <c r="E455" i="14"/>
  <c r="B455" i="14"/>
  <c r="Q455" i="14"/>
  <c r="T454" i="14"/>
  <c r="O454" i="14"/>
  <c r="C454" i="14"/>
  <c r="P454" i="14"/>
  <c r="D454" i="14"/>
  <c r="F454" i="14"/>
  <c r="G454" i="14"/>
  <c r="M454" i="14"/>
  <c r="R454" i="14"/>
  <c r="L454" i="14"/>
  <c r="S454" i="14"/>
  <c r="I454" i="14"/>
  <c r="J454" i="14"/>
  <c r="A516" i="34"/>
  <c r="B515" i="34"/>
  <c r="E515" i="34"/>
  <c r="G514" i="34"/>
  <c r="F514" i="34"/>
  <c r="D514" i="34"/>
  <c r="C514" i="34"/>
  <c r="D183" i="19"/>
  <c r="G183" i="19"/>
  <c r="C183" i="19"/>
  <c r="F183" i="19"/>
  <c r="A185" i="19"/>
  <c r="E184" i="19"/>
  <c r="B184" i="19"/>
  <c r="D450" i="3"/>
  <c r="C450" i="3"/>
  <c r="H450" i="3"/>
  <c r="E451" i="3"/>
  <c r="B451" i="3"/>
  <c r="A452" i="3"/>
  <c r="G450" i="3"/>
  <c r="F450" i="3"/>
  <c r="F444" i="2"/>
  <c r="G444" i="2"/>
  <c r="J444" i="2"/>
  <c r="C444" i="2"/>
  <c r="K444" i="2"/>
  <c r="D444" i="2"/>
  <c r="I444" i="2"/>
  <c r="E445" i="2"/>
  <c r="B445" i="2"/>
  <c r="H445" i="2"/>
  <c r="A446" i="2"/>
  <c r="C313" i="8"/>
  <c r="I313" i="8"/>
  <c r="G313" i="8"/>
  <c r="D313" i="8"/>
  <c r="F313" i="8"/>
  <c r="J313" i="8"/>
  <c r="M313" i="8"/>
  <c r="L313" i="8"/>
  <c r="N313" i="8"/>
  <c r="K314" i="8"/>
  <c r="H314" i="8"/>
  <c r="E314" i="8"/>
  <c r="A315" i="8"/>
  <c r="B314" i="8"/>
  <c r="N313" i="10"/>
  <c r="F313" i="10"/>
  <c r="G313" i="10"/>
  <c r="J313" i="10"/>
  <c r="L313" i="10"/>
  <c r="C313" i="10"/>
  <c r="D313" i="10"/>
  <c r="I313" i="10"/>
  <c r="M313" i="10"/>
  <c r="E314" i="10"/>
  <c r="B314" i="10"/>
  <c r="H314" i="10"/>
  <c r="K314" i="10"/>
  <c r="A315" i="10"/>
  <c r="E313" i="9"/>
  <c r="A314" i="9"/>
  <c r="B313" i="9"/>
  <c r="C312" i="9"/>
  <c r="D312" i="9"/>
  <c r="B314" i="12"/>
  <c r="K314" i="12"/>
  <c r="H314" i="12"/>
  <c r="N314" i="12"/>
  <c r="E314" i="12"/>
  <c r="A315" i="12"/>
  <c r="Q314" i="12"/>
  <c r="T313" i="12"/>
  <c r="J313" i="12"/>
  <c r="O313" i="12"/>
  <c r="R313" i="12"/>
  <c r="L313" i="12"/>
  <c r="P313" i="12"/>
  <c r="M313" i="12"/>
  <c r="I313" i="12"/>
  <c r="S313" i="12"/>
  <c r="G313" i="12"/>
  <c r="C313" i="12"/>
  <c r="D313" i="12"/>
  <c r="F313" i="12"/>
  <c r="F312" i="9"/>
  <c r="G312" i="9"/>
  <c r="H312" i="9"/>
  <c r="CY765" i="24" l="1"/>
  <c r="CT765" i="24"/>
  <c r="CU765" i="24"/>
  <c r="CW765" i="24"/>
  <c r="CX765" i="24"/>
  <c r="CR767" i="24"/>
  <c r="CV767" i="24" s="1"/>
  <c r="CS766" i="24"/>
  <c r="CB831" i="24"/>
  <c r="CA831" i="24"/>
  <c r="CD831" i="24"/>
  <c r="CE831" i="24"/>
  <c r="CF831" i="24"/>
  <c r="BY833" i="24"/>
  <c r="BZ832" i="24"/>
  <c r="CC832" i="24"/>
  <c r="H455" i="25"/>
  <c r="A456" i="25"/>
  <c r="E455" i="25"/>
  <c r="B455" i="25"/>
  <c r="G454" i="25"/>
  <c r="D454" i="25"/>
  <c r="F454" i="25"/>
  <c r="C454" i="25"/>
  <c r="I454" i="25"/>
  <c r="J454" i="25"/>
  <c r="K454" i="25"/>
  <c r="E574" i="26"/>
  <c r="B574" i="26"/>
  <c r="A575" i="26"/>
  <c r="C573" i="26"/>
  <c r="D573" i="26"/>
  <c r="F573" i="26"/>
  <c r="G573" i="26"/>
  <c r="H573" i="26"/>
  <c r="T455" i="14"/>
  <c r="I455" i="14"/>
  <c r="P455" i="14"/>
  <c r="G455" i="14"/>
  <c r="O455" i="14"/>
  <c r="S455" i="14"/>
  <c r="J455" i="14"/>
  <c r="F455" i="14"/>
  <c r="R455" i="14"/>
  <c r="L455" i="14"/>
  <c r="M455" i="14"/>
  <c r="D455" i="14"/>
  <c r="C455" i="14"/>
  <c r="H456" i="14"/>
  <c r="N456" i="14"/>
  <c r="K456" i="14"/>
  <c r="A457" i="14"/>
  <c r="Q456" i="14"/>
  <c r="B456" i="14"/>
  <c r="E456" i="14"/>
  <c r="G515" i="34"/>
  <c r="F515" i="34"/>
  <c r="C515" i="34"/>
  <c r="D515" i="34"/>
  <c r="A517" i="34"/>
  <c r="B516" i="34"/>
  <c r="E516" i="34"/>
  <c r="G184" i="19"/>
  <c r="F184" i="19"/>
  <c r="C184" i="19"/>
  <c r="D184" i="19"/>
  <c r="B185" i="19"/>
  <c r="E185" i="19"/>
  <c r="A186" i="19"/>
  <c r="G451" i="3"/>
  <c r="F451" i="3"/>
  <c r="A453" i="3"/>
  <c r="E452" i="3"/>
  <c r="B452" i="3"/>
  <c r="C451" i="3"/>
  <c r="H451" i="3"/>
  <c r="D451" i="3"/>
  <c r="A447" i="2"/>
  <c r="E446" i="2"/>
  <c r="B446" i="2"/>
  <c r="H446" i="2"/>
  <c r="I445" i="2"/>
  <c r="J445" i="2"/>
  <c r="D445" i="2"/>
  <c r="K445" i="2"/>
  <c r="G445" i="2"/>
  <c r="F445" i="2"/>
  <c r="C445" i="2"/>
  <c r="B314" i="9"/>
  <c r="E314" i="9"/>
  <c r="A315" i="9"/>
  <c r="F313" i="9"/>
  <c r="H313" i="9"/>
  <c r="G313" i="9"/>
  <c r="B315" i="10"/>
  <c r="E315" i="10"/>
  <c r="K315" i="10"/>
  <c r="H315" i="10"/>
  <c r="A316" i="10"/>
  <c r="D313" i="9"/>
  <c r="C313" i="9"/>
  <c r="F314" i="10"/>
  <c r="D314" i="10"/>
  <c r="G314" i="10"/>
  <c r="C314" i="10"/>
  <c r="I314" i="10"/>
  <c r="N314" i="10"/>
  <c r="J314" i="10"/>
  <c r="L314" i="10"/>
  <c r="M314" i="10"/>
  <c r="B315" i="8"/>
  <c r="K315" i="8"/>
  <c r="A316" i="8"/>
  <c r="E315" i="8"/>
  <c r="H315" i="8"/>
  <c r="I314" i="8"/>
  <c r="M314" i="8"/>
  <c r="G314" i="8"/>
  <c r="J314" i="8"/>
  <c r="L314" i="8"/>
  <c r="N314" i="8"/>
  <c r="C314" i="8"/>
  <c r="D314" i="8"/>
  <c r="F314" i="8"/>
  <c r="B315" i="12"/>
  <c r="E315" i="12"/>
  <c r="H315" i="12"/>
  <c r="Q315" i="12"/>
  <c r="A316" i="12"/>
  <c r="K315" i="12"/>
  <c r="N315" i="12"/>
  <c r="T314" i="12"/>
  <c r="G314" i="12"/>
  <c r="C314" i="12"/>
  <c r="R314" i="12"/>
  <c r="P314" i="12"/>
  <c r="I314" i="12"/>
  <c r="M314" i="12"/>
  <c r="L314" i="12"/>
  <c r="F314" i="12"/>
  <c r="S314" i="12"/>
  <c r="J314" i="12"/>
  <c r="O314" i="12"/>
  <c r="D314" i="12"/>
  <c r="CW766" i="24" l="1"/>
  <c r="CX766" i="24"/>
  <c r="CY766" i="24"/>
  <c r="CT766" i="24"/>
  <c r="CU766" i="24"/>
  <c r="CR768" i="24"/>
  <c r="CV768" i="24" s="1"/>
  <c r="CS767" i="24"/>
  <c r="CE832" i="24"/>
  <c r="CF832" i="24"/>
  <c r="CA832" i="24"/>
  <c r="CD832" i="24"/>
  <c r="CB832" i="24"/>
  <c r="BY834" i="24"/>
  <c r="CC833" i="24"/>
  <c r="BZ833" i="24"/>
  <c r="E575" i="26"/>
  <c r="B575" i="26"/>
  <c r="A576" i="26"/>
  <c r="D574" i="26"/>
  <c r="F574" i="26"/>
  <c r="G574" i="26"/>
  <c r="H574" i="26"/>
  <c r="C574" i="26"/>
  <c r="J455" i="25"/>
  <c r="K455" i="25"/>
  <c r="C455" i="25"/>
  <c r="D455" i="25"/>
  <c r="G455" i="25"/>
  <c r="I455" i="25"/>
  <c r="F455" i="25"/>
  <c r="A457" i="25"/>
  <c r="E456" i="25"/>
  <c r="H456" i="25"/>
  <c r="B456" i="25"/>
  <c r="T456" i="14"/>
  <c r="R456" i="14"/>
  <c r="I456" i="14"/>
  <c r="M456" i="14"/>
  <c r="S456" i="14"/>
  <c r="J456" i="14"/>
  <c r="P456" i="14"/>
  <c r="C456" i="14"/>
  <c r="O456" i="14"/>
  <c r="L456" i="14"/>
  <c r="D456" i="14"/>
  <c r="F456" i="14"/>
  <c r="G456" i="14"/>
  <c r="K457" i="14"/>
  <c r="N457" i="14"/>
  <c r="E457" i="14"/>
  <c r="H457" i="14"/>
  <c r="B457" i="14"/>
  <c r="A458" i="14"/>
  <c r="Q457" i="14"/>
  <c r="D516" i="34"/>
  <c r="G516" i="34"/>
  <c r="C516" i="34"/>
  <c r="F516" i="34"/>
  <c r="B517" i="34"/>
  <c r="E517" i="34"/>
  <c r="A518" i="34"/>
  <c r="E186" i="19"/>
  <c r="A187" i="19"/>
  <c r="B186" i="19"/>
  <c r="C185" i="19"/>
  <c r="D185" i="19"/>
  <c r="F185" i="19"/>
  <c r="G185" i="19"/>
  <c r="G452" i="3"/>
  <c r="F452" i="3"/>
  <c r="D452" i="3"/>
  <c r="H452" i="3"/>
  <c r="C452" i="3"/>
  <c r="B453" i="3"/>
  <c r="A454" i="3"/>
  <c r="E453" i="3"/>
  <c r="K446" i="2"/>
  <c r="C446" i="2"/>
  <c r="J446" i="2"/>
  <c r="D446" i="2"/>
  <c r="F446" i="2"/>
  <c r="I446" i="2"/>
  <c r="G446" i="2"/>
  <c r="B447" i="2"/>
  <c r="H447" i="2"/>
  <c r="E447" i="2"/>
  <c r="A448" i="2"/>
  <c r="E316" i="8"/>
  <c r="B316" i="8"/>
  <c r="H316" i="8"/>
  <c r="K316" i="8"/>
  <c r="A317" i="8"/>
  <c r="G315" i="8"/>
  <c r="I315" i="8"/>
  <c r="L315" i="8"/>
  <c r="N315" i="8"/>
  <c r="F315" i="8"/>
  <c r="J315" i="8"/>
  <c r="M315" i="8"/>
  <c r="C315" i="8"/>
  <c r="D315" i="8"/>
  <c r="H316" i="10"/>
  <c r="A317" i="10"/>
  <c r="K316" i="10"/>
  <c r="B316" i="10"/>
  <c r="E316" i="10"/>
  <c r="L315" i="10"/>
  <c r="M315" i="10"/>
  <c r="C315" i="10"/>
  <c r="D315" i="10"/>
  <c r="G315" i="10"/>
  <c r="N315" i="10"/>
  <c r="J315" i="10"/>
  <c r="F315" i="10"/>
  <c r="I315" i="10"/>
  <c r="T315" i="12"/>
  <c r="R315" i="12"/>
  <c r="G315" i="12"/>
  <c r="I315" i="12"/>
  <c r="S315" i="12"/>
  <c r="O315" i="12"/>
  <c r="M315" i="12"/>
  <c r="C315" i="12"/>
  <c r="D315" i="12"/>
  <c r="F315" i="12"/>
  <c r="P315" i="12"/>
  <c r="J315" i="12"/>
  <c r="L315" i="12"/>
  <c r="B315" i="9"/>
  <c r="E315" i="9"/>
  <c r="A316" i="9"/>
  <c r="F314" i="9"/>
  <c r="G314" i="9"/>
  <c r="H314" i="9"/>
  <c r="E316" i="12"/>
  <c r="A317" i="12"/>
  <c r="K316" i="12"/>
  <c r="N316" i="12"/>
  <c r="Q316" i="12"/>
  <c r="B316" i="12"/>
  <c r="H316" i="12"/>
  <c r="C314" i="9"/>
  <c r="D314" i="9"/>
  <c r="E2" i="29" a="1"/>
  <c r="CW767" i="24" l="1"/>
  <c r="CX767" i="24"/>
  <c r="CY767" i="24"/>
  <c r="CT767" i="24"/>
  <c r="CU767" i="24"/>
  <c r="CS768" i="24"/>
  <c r="CR769" i="24"/>
  <c r="CV769" i="24" s="1"/>
  <c r="CD833" i="24"/>
  <c r="CE833" i="24"/>
  <c r="CF833" i="24"/>
  <c r="CA833" i="24"/>
  <c r="CB833" i="24"/>
  <c r="BY835" i="24"/>
  <c r="BZ834" i="24"/>
  <c r="CC834" i="24"/>
  <c r="G456" i="25"/>
  <c r="I456" i="25"/>
  <c r="F456" i="25"/>
  <c r="J456" i="25"/>
  <c r="K456" i="25"/>
  <c r="C456" i="25"/>
  <c r="D456" i="25"/>
  <c r="E457" i="25"/>
  <c r="A458" i="25"/>
  <c r="H457" i="25"/>
  <c r="B457" i="25"/>
  <c r="B576" i="26"/>
  <c r="E576" i="26"/>
  <c r="A577" i="26"/>
  <c r="C575" i="26"/>
  <c r="D575" i="26"/>
  <c r="H575" i="26"/>
  <c r="F575" i="26"/>
  <c r="G575" i="26"/>
  <c r="T457" i="14"/>
  <c r="L457" i="14"/>
  <c r="F457" i="14"/>
  <c r="O457" i="14"/>
  <c r="J457" i="14"/>
  <c r="C457" i="14"/>
  <c r="G457" i="14"/>
  <c r="I457" i="14"/>
  <c r="D457" i="14"/>
  <c r="R457" i="14"/>
  <c r="M457" i="14"/>
  <c r="S457" i="14"/>
  <c r="P457" i="14"/>
  <c r="K458" i="14"/>
  <c r="B458" i="14"/>
  <c r="A459" i="14"/>
  <c r="N458" i="14"/>
  <c r="Q458" i="14"/>
  <c r="E458" i="14"/>
  <c r="H458" i="14"/>
  <c r="A519" i="34"/>
  <c r="E518" i="34"/>
  <c r="B518" i="34"/>
  <c r="C517" i="34"/>
  <c r="D517" i="34"/>
  <c r="G517" i="34"/>
  <c r="F517" i="34"/>
  <c r="F186" i="19"/>
  <c r="C186" i="19"/>
  <c r="G186" i="19"/>
  <c r="D186" i="19"/>
  <c r="A188" i="19"/>
  <c r="B187" i="19"/>
  <c r="E187" i="19"/>
  <c r="H453" i="3"/>
  <c r="C453" i="3"/>
  <c r="D453" i="3"/>
  <c r="G453" i="3"/>
  <c r="F453" i="3"/>
  <c r="E454" i="3"/>
  <c r="A455" i="3"/>
  <c r="B454" i="3"/>
  <c r="I447" i="2"/>
  <c r="G447" i="2"/>
  <c r="F447" i="2"/>
  <c r="K447" i="2"/>
  <c r="J447" i="2"/>
  <c r="C447" i="2"/>
  <c r="D447" i="2"/>
  <c r="E448" i="2"/>
  <c r="H448" i="2"/>
  <c r="A449" i="2"/>
  <c r="B448" i="2"/>
  <c r="E317" i="10"/>
  <c r="K317" i="10"/>
  <c r="A318" i="10"/>
  <c r="H317" i="10"/>
  <c r="B317" i="10"/>
  <c r="E317" i="8"/>
  <c r="A318" i="8"/>
  <c r="B317" i="8"/>
  <c r="H317" i="8"/>
  <c r="K317" i="8"/>
  <c r="M316" i="10"/>
  <c r="C316" i="10"/>
  <c r="I316" i="10"/>
  <c r="D316" i="10"/>
  <c r="N316" i="10"/>
  <c r="F316" i="10"/>
  <c r="G316" i="10"/>
  <c r="L316" i="10"/>
  <c r="J316" i="10"/>
  <c r="T316" i="12"/>
  <c r="G316" i="12"/>
  <c r="P316" i="12"/>
  <c r="F316" i="12"/>
  <c r="I316" i="12"/>
  <c r="M316" i="12"/>
  <c r="C316" i="12"/>
  <c r="L316" i="12"/>
  <c r="D316" i="12"/>
  <c r="O316" i="12"/>
  <c r="J316" i="12"/>
  <c r="R316" i="12"/>
  <c r="S316" i="12"/>
  <c r="N317" i="12"/>
  <c r="K317" i="12"/>
  <c r="Q317" i="12"/>
  <c r="B317" i="12"/>
  <c r="H317" i="12"/>
  <c r="A318" i="12"/>
  <c r="E317" i="12"/>
  <c r="E316" i="9"/>
  <c r="B316" i="9"/>
  <c r="A317" i="9"/>
  <c r="F315" i="9"/>
  <c r="G315" i="9"/>
  <c r="H315" i="9"/>
  <c r="C315" i="9"/>
  <c r="D315" i="9"/>
  <c r="I316" i="8"/>
  <c r="J316" i="8"/>
  <c r="C316" i="8"/>
  <c r="D316" i="8"/>
  <c r="G316" i="8"/>
  <c r="L316" i="8"/>
  <c r="F316" i="8"/>
  <c r="N316" i="8"/>
  <c r="M316" i="8"/>
  <c r="E2" i="29"/>
  <c r="CS769" i="24" l="1"/>
  <c r="CR770" i="24"/>
  <c r="CV770" i="24" s="1"/>
  <c r="CU768" i="24"/>
  <c r="CW768" i="24"/>
  <c r="CX768" i="24"/>
  <c r="CT768" i="24"/>
  <c r="CY768" i="24"/>
  <c r="CE834" i="24"/>
  <c r="CD834" i="24"/>
  <c r="CF834" i="24"/>
  <c r="CA834" i="24"/>
  <c r="CB834" i="24"/>
  <c r="BY836" i="24"/>
  <c r="CC835" i="24"/>
  <c r="BZ835" i="24"/>
  <c r="A578" i="26"/>
  <c r="B577" i="26"/>
  <c r="E577" i="26"/>
  <c r="C576" i="26"/>
  <c r="D576" i="26"/>
  <c r="F576" i="26"/>
  <c r="G576" i="26"/>
  <c r="H576" i="26"/>
  <c r="D457" i="25"/>
  <c r="G457" i="25"/>
  <c r="I457" i="25"/>
  <c r="J457" i="25"/>
  <c r="C457" i="25"/>
  <c r="K457" i="25"/>
  <c r="F457" i="25"/>
  <c r="B458" i="25"/>
  <c r="E458" i="25"/>
  <c r="A459" i="25"/>
  <c r="H458" i="25"/>
  <c r="T458" i="14"/>
  <c r="S458" i="14"/>
  <c r="C458" i="14"/>
  <c r="M458" i="14"/>
  <c r="D458" i="14"/>
  <c r="R458" i="14"/>
  <c r="J458" i="14"/>
  <c r="G458" i="14"/>
  <c r="I458" i="14"/>
  <c r="O458" i="14"/>
  <c r="P458" i="14"/>
  <c r="L458" i="14"/>
  <c r="F458" i="14"/>
  <c r="B459" i="14"/>
  <c r="A460" i="14"/>
  <c r="H459" i="14"/>
  <c r="E459" i="14"/>
  <c r="K459" i="14"/>
  <c r="Q459" i="14"/>
  <c r="N459" i="14"/>
  <c r="D518" i="34"/>
  <c r="C518" i="34"/>
  <c r="G518" i="34"/>
  <c r="F518" i="34"/>
  <c r="E519" i="34"/>
  <c r="B519" i="34"/>
  <c r="A520" i="34"/>
  <c r="G187" i="19"/>
  <c r="C187" i="19"/>
  <c r="D187" i="19"/>
  <c r="F187" i="19"/>
  <c r="A189" i="19"/>
  <c r="B188" i="19"/>
  <c r="E188" i="19"/>
  <c r="D454" i="3"/>
  <c r="C454" i="3"/>
  <c r="H454" i="3"/>
  <c r="B455" i="3"/>
  <c r="A456" i="3"/>
  <c r="E455" i="3"/>
  <c r="F454" i="3"/>
  <c r="G454" i="3"/>
  <c r="G448" i="2"/>
  <c r="C448" i="2"/>
  <c r="I448" i="2"/>
  <c r="K448" i="2"/>
  <c r="F448" i="2"/>
  <c r="J448" i="2"/>
  <c r="D448" i="2"/>
  <c r="A450" i="2"/>
  <c r="E449" i="2"/>
  <c r="B449" i="2"/>
  <c r="H449" i="2"/>
  <c r="D316" i="9"/>
  <c r="C316" i="9"/>
  <c r="D317" i="10"/>
  <c r="J317" i="10"/>
  <c r="F317" i="10"/>
  <c r="G317" i="10"/>
  <c r="I317" i="10"/>
  <c r="C317" i="10"/>
  <c r="L317" i="10"/>
  <c r="M317" i="10"/>
  <c r="N317" i="10"/>
  <c r="D317" i="8"/>
  <c r="I317" i="8"/>
  <c r="L317" i="8"/>
  <c r="M317" i="8"/>
  <c r="N317" i="8"/>
  <c r="C317" i="8"/>
  <c r="J317" i="8"/>
  <c r="G317" i="8"/>
  <c r="F317" i="8"/>
  <c r="B318" i="8"/>
  <c r="E318" i="8"/>
  <c r="H318" i="8"/>
  <c r="A319" i="8"/>
  <c r="K318" i="8"/>
  <c r="B318" i="10"/>
  <c r="H318" i="10"/>
  <c r="E318" i="10"/>
  <c r="K318" i="10"/>
  <c r="A319" i="10"/>
  <c r="A318" i="9"/>
  <c r="B317" i="9"/>
  <c r="E317" i="9"/>
  <c r="H318" i="12"/>
  <c r="K318" i="12"/>
  <c r="N318" i="12"/>
  <c r="B318" i="12"/>
  <c r="Q318" i="12"/>
  <c r="A319" i="12"/>
  <c r="E318" i="12"/>
  <c r="T317" i="12"/>
  <c r="J317" i="12"/>
  <c r="L317" i="12"/>
  <c r="M317" i="12"/>
  <c r="P317" i="12"/>
  <c r="R317" i="12"/>
  <c r="F317" i="12"/>
  <c r="D317" i="12"/>
  <c r="G317" i="12"/>
  <c r="O317" i="12"/>
  <c r="S317" i="12"/>
  <c r="C317" i="12"/>
  <c r="I317" i="12"/>
  <c r="H316" i="9"/>
  <c r="G316" i="9"/>
  <c r="F316" i="9"/>
  <c r="CR771" i="24" l="1"/>
  <c r="CV771" i="24" s="1"/>
  <c r="CS770" i="24"/>
  <c r="CT769" i="24"/>
  <c r="CU769" i="24"/>
  <c r="CW769" i="24"/>
  <c r="CX769" i="24"/>
  <c r="CY769" i="24"/>
  <c r="CD835" i="24"/>
  <c r="CE835" i="24"/>
  <c r="CF835" i="24"/>
  <c r="CA835" i="24"/>
  <c r="CB835" i="24"/>
  <c r="BY837" i="24"/>
  <c r="BZ836" i="24"/>
  <c r="CC836" i="24"/>
  <c r="B459" i="25"/>
  <c r="E459" i="25"/>
  <c r="H459" i="25"/>
  <c r="A460" i="25"/>
  <c r="C458" i="25"/>
  <c r="K458" i="25"/>
  <c r="F458" i="25"/>
  <c r="I458" i="25"/>
  <c r="D458" i="25"/>
  <c r="G458" i="25"/>
  <c r="J458" i="25"/>
  <c r="F577" i="26"/>
  <c r="G577" i="26"/>
  <c r="H577" i="26"/>
  <c r="C577" i="26"/>
  <c r="D577" i="26"/>
  <c r="E578" i="26"/>
  <c r="B578" i="26"/>
  <c r="A579" i="26"/>
  <c r="K460" i="14"/>
  <c r="B460" i="14"/>
  <c r="N460" i="14"/>
  <c r="Q460" i="14"/>
  <c r="H460" i="14"/>
  <c r="E460" i="14"/>
  <c r="A461" i="14"/>
  <c r="T459" i="14"/>
  <c r="M459" i="14"/>
  <c r="F459" i="14"/>
  <c r="O459" i="14"/>
  <c r="G459" i="14"/>
  <c r="I459" i="14"/>
  <c r="P459" i="14"/>
  <c r="J459" i="14"/>
  <c r="C459" i="14"/>
  <c r="D459" i="14"/>
  <c r="L459" i="14"/>
  <c r="R459" i="14"/>
  <c r="S459" i="14"/>
  <c r="G519" i="34"/>
  <c r="F519" i="34"/>
  <c r="D519" i="34"/>
  <c r="C519" i="34"/>
  <c r="B520" i="34"/>
  <c r="A521" i="34"/>
  <c r="E520" i="34"/>
  <c r="F188" i="19"/>
  <c r="G188" i="19"/>
  <c r="C188" i="19"/>
  <c r="D188" i="19"/>
  <c r="A190" i="19"/>
  <c r="B189" i="19"/>
  <c r="E189" i="19"/>
  <c r="G455" i="3"/>
  <c r="F455" i="3"/>
  <c r="H455" i="3"/>
  <c r="D455" i="3"/>
  <c r="C455" i="3"/>
  <c r="E456" i="3"/>
  <c r="A457" i="3"/>
  <c r="B456" i="3"/>
  <c r="K449" i="2"/>
  <c r="J449" i="2"/>
  <c r="C449" i="2"/>
  <c r="G449" i="2"/>
  <c r="D449" i="2"/>
  <c r="F449" i="2"/>
  <c r="I449" i="2"/>
  <c r="A451" i="2"/>
  <c r="E450" i="2"/>
  <c r="H450" i="2"/>
  <c r="B450" i="2"/>
  <c r="K319" i="10"/>
  <c r="A320" i="10"/>
  <c r="B319" i="10"/>
  <c r="E319" i="10"/>
  <c r="H319" i="10"/>
  <c r="H319" i="8"/>
  <c r="A320" i="8"/>
  <c r="K319" i="8"/>
  <c r="E319" i="8"/>
  <c r="B319" i="8"/>
  <c r="I318" i="8"/>
  <c r="G318" i="8"/>
  <c r="C318" i="8"/>
  <c r="F318" i="8"/>
  <c r="M318" i="8"/>
  <c r="J318" i="8"/>
  <c r="D318" i="8"/>
  <c r="N318" i="8"/>
  <c r="L318" i="8"/>
  <c r="A319" i="9"/>
  <c r="B318" i="9"/>
  <c r="E318" i="9"/>
  <c r="Q319" i="12"/>
  <c r="A320" i="12"/>
  <c r="E319" i="12"/>
  <c r="H319" i="12"/>
  <c r="B319" i="12"/>
  <c r="K319" i="12"/>
  <c r="N319" i="12"/>
  <c r="C317" i="9"/>
  <c r="D317" i="9"/>
  <c r="D318" i="10"/>
  <c r="F318" i="10"/>
  <c r="C318" i="10"/>
  <c r="G318" i="10"/>
  <c r="I318" i="10"/>
  <c r="L318" i="10"/>
  <c r="M318" i="10"/>
  <c r="J318" i="10"/>
  <c r="N318" i="10"/>
  <c r="T318" i="12"/>
  <c r="L318" i="12"/>
  <c r="O318" i="12"/>
  <c r="M318" i="12"/>
  <c r="P318" i="12"/>
  <c r="C318" i="12"/>
  <c r="D318" i="12"/>
  <c r="G318" i="12"/>
  <c r="F318" i="12"/>
  <c r="I318" i="12"/>
  <c r="R318" i="12"/>
  <c r="S318" i="12"/>
  <c r="J318" i="12"/>
  <c r="F317" i="9"/>
  <c r="G317" i="9"/>
  <c r="H317" i="9"/>
  <c r="CT770" i="24" l="1"/>
  <c r="CW770" i="24"/>
  <c r="CX770" i="24"/>
  <c r="CU770" i="24"/>
  <c r="CY770" i="24"/>
  <c r="CR772" i="24"/>
  <c r="CV772" i="24" s="1"/>
  <c r="CS771" i="24"/>
  <c r="CF836" i="24"/>
  <c r="CA836" i="24"/>
  <c r="CB836" i="24"/>
  <c r="CD836" i="24"/>
  <c r="CE836" i="24"/>
  <c r="BZ837" i="24"/>
  <c r="BY838" i="24"/>
  <c r="CC837" i="24"/>
  <c r="A580" i="26"/>
  <c r="E579" i="26"/>
  <c r="B579" i="26"/>
  <c r="D578" i="26"/>
  <c r="F578" i="26"/>
  <c r="G578" i="26"/>
  <c r="H578" i="26"/>
  <c r="C578" i="26"/>
  <c r="B460" i="25"/>
  <c r="H460" i="25"/>
  <c r="A461" i="25"/>
  <c r="E460" i="25"/>
  <c r="I459" i="25"/>
  <c r="K459" i="25"/>
  <c r="G459" i="25"/>
  <c r="J459" i="25"/>
  <c r="F459" i="25"/>
  <c r="D459" i="25"/>
  <c r="C459" i="25"/>
  <c r="N461" i="14"/>
  <c r="E461" i="14"/>
  <c r="K461" i="14"/>
  <c r="A462" i="14"/>
  <c r="Q461" i="14"/>
  <c r="H461" i="14"/>
  <c r="B461" i="14"/>
  <c r="T460" i="14"/>
  <c r="C460" i="14"/>
  <c r="D460" i="14"/>
  <c r="L460" i="14"/>
  <c r="F460" i="14"/>
  <c r="O460" i="14"/>
  <c r="S460" i="14"/>
  <c r="I460" i="14"/>
  <c r="G460" i="14"/>
  <c r="M460" i="14"/>
  <c r="J460" i="14"/>
  <c r="P460" i="14"/>
  <c r="R460" i="14"/>
  <c r="B521" i="34"/>
  <c r="E521" i="34"/>
  <c r="A522" i="34"/>
  <c r="F520" i="34"/>
  <c r="G520" i="34"/>
  <c r="D520" i="34"/>
  <c r="C520" i="34"/>
  <c r="F189" i="19"/>
  <c r="G189" i="19"/>
  <c r="C189" i="19"/>
  <c r="D189" i="19"/>
  <c r="B190" i="19"/>
  <c r="A191" i="19"/>
  <c r="E190" i="19"/>
  <c r="C456" i="3"/>
  <c r="H456" i="3"/>
  <c r="D456" i="3"/>
  <c r="A458" i="3"/>
  <c r="B457" i="3"/>
  <c r="E457" i="3"/>
  <c r="F456" i="3"/>
  <c r="G456" i="3"/>
  <c r="B451" i="2"/>
  <c r="A452" i="2"/>
  <c r="H451" i="2"/>
  <c r="E451" i="2"/>
  <c r="J450" i="2"/>
  <c r="G450" i="2"/>
  <c r="F450" i="2"/>
  <c r="C450" i="2"/>
  <c r="D450" i="2"/>
  <c r="K450" i="2"/>
  <c r="I450" i="2"/>
  <c r="T319" i="12"/>
  <c r="G319" i="12"/>
  <c r="D319" i="12"/>
  <c r="C319" i="12"/>
  <c r="L319" i="12"/>
  <c r="O319" i="12"/>
  <c r="P319" i="12"/>
  <c r="R319" i="12"/>
  <c r="M319" i="12"/>
  <c r="J319" i="12"/>
  <c r="I319" i="12"/>
  <c r="S319" i="12"/>
  <c r="F319" i="12"/>
  <c r="F318" i="9"/>
  <c r="G318" i="9"/>
  <c r="H318" i="9"/>
  <c r="E319" i="9"/>
  <c r="B319" i="9"/>
  <c r="A320" i="9"/>
  <c r="C318" i="9"/>
  <c r="D318" i="9"/>
  <c r="A321" i="12"/>
  <c r="B320" i="12"/>
  <c r="K320" i="12"/>
  <c r="E320" i="12"/>
  <c r="H320" i="12"/>
  <c r="N320" i="12"/>
  <c r="Q320" i="12"/>
  <c r="M319" i="8"/>
  <c r="F319" i="8"/>
  <c r="N319" i="8"/>
  <c r="I319" i="8"/>
  <c r="D319" i="8"/>
  <c r="C319" i="8"/>
  <c r="G319" i="8"/>
  <c r="L319" i="8"/>
  <c r="J319" i="8"/>
  <c r="K320" i="8"/>
  <c r="H320" i="8"/>
  <c r="B320" i="8"/>
  <c r="E320" i="8"/>
  <c r="A321" i="8"/>
  <c r="J319" i="10"/>
  <c r="M319" i="10"/>
  <c r="N319" i="10"/>
  <c r="I319" i="10"/>
  <c r="F319" i="10"/>
  <c r="G319" i="10"/>
  <c r="L319" i="10"/>
  <c r="D319" i="10"/>
  <c r="C319" i="10"/>
  <c r="B320" i="10"/>
  <c r="H320" i="10"/>
  <c r="E320" i="10"/>
  <c r="K320" i="10"/>
  <c r="A321" i="10"/>
  <c r="CW771" i="24" l="1"/>
  <c r="CX771" i="24"/>
  <c r="CY771" i="24"/>
  <c r="CU771" i="24"/>
  <c r="CT771" i="24"/>
  <c r="CR773" i="24"/>
  <c r="CV773" i="24" s="1"/>
  <c r="CS772" i="24"/>
  <c r="CC838" i="24"/>
  <c r="BZ838" i="24"/>
  <c r="BY839" i="24"/>
  <c r="CA837" i="24"/>
  <c r="CB837" i="24"/>
  <c r="CD837" i="24"/>
  <c r="CE837" i="24"/>
  <c r="CF837" i="24"/>
  <c r="H461" i="25"/>
  <c r="B461" i="25"/>
  <c r="A462" i="25"/>
  <c r="E461" i="25"/>
  <c r="I460" i="25"/>
  <c r="K460" i="25"/>
  <c r="J460" i="25"/>
  <c r="C460" i="25"/>
  <c r="G460" i="25"/>
  <c r="F460" i="25"/>
  <c r="D460" i="25"/>
  <c r="C579" i="26"/>
  <c r="G579" i="26"/>
  <c r="H579" i="26"/>
  <c r="F579" i="26"/>
  <c r="D579" i="26"/>
  <c r="B580" i="26"/>
  <c r="E580" i="26"/>
  <c r="A581" i="26"/>
  <c r="T461" i="14"/>
  <c r="I461" i="14"/>
  <c r="J461" i="14"/>
  <c r="M461" i="14"/>
  <c r="P461" i="14"/>
  <c r="D461" i="14"/>
  <c r="R461" i="14"/>
  <c r="S461" i="14"/>
  <c r="O461" i="14"/>
  <c r="C461" i="14"/>
  <c r="G461" i="14"/>
  <c r="L461" i="14"/>
  <c r="F461" i="14"/>
  <c r="Q462" i="14"/>
  <c r="E462" i="14"/>
  <c r="N462" i="14"/>
  <c r="B462" i="14"/>
  <c r="K462" i="14"/>
  <c r="H462" i="14"/>
  <c r="A463" i="14"/>
  <c r="A523" i="34"/>
  <c r="E522" i="34"/>
  <c r="B522" i="34"/>
  <c r="D521" i="34"/>
  <c r="C521" i="34"/>
  <c r="G521" i="34"/>
  <c r="F521" i="34"/>
  <c r="B191" i="19"/>
  <c r="E191" i="19"/>
  <c r="A192" i="19"/>
  <c r="C190" i="19"/>
  <c r="G190" i="19"/>
  <c r="D190" i="19"/>
  <c r="F190" i="19"/>
  <c r="F457" i="3"/>
  <c r="G457" i="3"/>
  <c r="C457" i="3"/>
  <c r="D457" i="3"/>
  <c r="H457" i="3"/>
  <c r="B458" i="3"/>
  <c r="A459" i="3"/>
  <c r="E458" i="3"/>
  <c r="B452" i="2"/>
  <c r="A453" i="2"/>
  <c r="H452" i="2"/>
  <c r="E452" i="2"/>
  <c r="J451" i="2"/>
  <c r="F451" i="2"/>
  <c r="I451" i="2"/>
  <c r="G451" i="2"/>
  <c r="D451" i="2"/>
  <c r="K451" i="2"/>
  <c r="C451" i="2"/>
  <c r="T320" i="12"/>
  <c r="J320" i="12"/>
  <c r="G320" i="12"/>
  <c r="L320" i="12"/>
  <c r="O320" i="12"/>
  <c r="S320" i="12"/>
  <c r="P320" i="12"/>
  <c r="R320" i="12"/>
  <c r="M320" i="12"/>
  <c r="C320" i="12"/>
  <c r="D320" i="12"/>
  <c r="I320" i="12"/>
  <c r="F320" i="12"/>
  <c r="H321" i="10"/>
  <c r="B321" i="10"/>
  <c r="E321" i="10"/>
  <c r="A322" i="10"/>
  <c r="K321" i="10"/>
  <c r="D319" i="9"/>
  <c r="C319" i="9"/>
  <c r="F319" i="9"/>
  <c r="G319" i="9"/>
  <c r="H319" i="9"/>
  <c r="Q321" i="12"/>
  <c r="H321" i="12"/>
  <c r="B321" i="12"/>
  <c r="A322" i="12"/>
  <c r="K321" i="12"/>
  <c r="N321" i="12"/>
  <c r="E321" i="12"/>
  <c r="L320" i="10"/>
  <c r="J320" i="10"/>
  <c r="G320" i="10"/>
  <c r="N320" i="10"/>
  <c r="D320" i="10"/>
  <c r="F320" i="10"/>
  <c r="I320" i="10"/>
  <c r="M320" i="10"/>
  <c r="C320" i="10"/>
  <c r="E320" i="9"/>
  <c r="A321" i="9"/>
  <c r="B320" i="9"/>
  <c r="H321" i="8"/>
  <c r="A322" i="8"/>
  <c r="B321" i="8"/>
  <c r="K321" i="8"/>
  <c r="E321" i="8"/>
  <c r="L320" i="8"/>
  <c r="J320" i="8"/>
  <c r="M320" i="8"/>
  <c r="G320" i="8"/>
  <c r="C320" i="8"/>
  <c r="I320" i="8"/>
  <c r="F320" i="8"/>
  <c r="N320" i="8"/>
  <c r="D320" i="8"/>
  <c r="CY772" i="24" l="1"/>
  <c r="CT772" i="24"/>
  <c r="CU772" i="24"/>
  <c r="CW772" i="24"/>
  <c r="CX772" i="24"/>
  <c r="CS773" i="24"/>
  <c r="CR774" i="24"/>
  <c r="CV774" i="24" s="1"/>
  <c r="CC839" i="24"/>
  <c r="BZ839" i="24"/>
  <c r="BY840" i="24"/>
  <c r="CE838" i="24"/>
  <c r="CD838" i="24"/>
  <c r="CF838" i="24"/>
  <c r="CA838" i="24"/>
  <c r="CB838" i="24"/>
  <c r="C580" i="26"/>
  <c r="D580" i="26"/>
  <c r="G580" i="26"/>
  <c r="F580" i="26"/>
  <c r="H580" i="26"/>
  <c r="B581" i="26"/>
  <c r="A582" i="26"/>
  <c r="E581" i="26"/>
  <c r="E462" i="25"/>
  <c r="A463" i="25"/>
  <c r="B462" i="25"/>
  <c r="H462" i="25"/>
  <c r="C461" i="25"/>
  <c r="D461" i="25"/>
  <c r="K461" i="25"/>
  <c r="J461" i="25"/>
  <c r="I461" i="25"/>
  <c r="F461" i="25"/>
  <c r="G461" i="25"/>
  <c r="T462" i="14"/>
  <c r="J462" i="14"/>
  <c r="I462" i="14"/>
  <c r="L462" i="14"/>
  <c r="P462" i="14"/>
  <c r="M462" i="14"/>
  <c r="C462" i="14"/>
  <c r="F462" i="14"/>
  <c r="O462" i="14"/>
  <c r="R462" i="14"/>
  <c r="D462" i="14"/>
  <c r="S462" i="14"/>
  <c r="G462" i="14"/>
  <c r="A464" i="14"/>
  <c r="H463" i="14"/>
  <c r="Q463" i="14"/>
  <c r="K463" i="14"/>
  <c r="B463" i="14"/>
  <c r="E463" i="14"/>
  <c r="N463" i="14"/>
  <c r="G522" i="34"/>
  <c r="F522" i="34"/>
  <c r="D522" i="34"/>
  <c r="C522" i="34"/>
  <c r="A524" i="34"/>
  <c r="E523" i="34"/>
  <c r="B523" i="34"/>
  <c r="B192" i="19"/>
  <c r="E192" i="19"/>
  <c r="A193" i="19"/>
  <c r="C191" i="19"/>
  <c r="D191" i="19"/>
  <c r="F191" i="19"/>
  <c r="G191" i="19"/>
  <c r="E459" i="3"/>
  <c r="A460" i="3"/>
  <c r="B459" i="3"/>
  <c r="D458" i="3"/>
  <c r="C458" i="3"/>
  <c r="H458" i="3"/>
  <c r="G458" i="3"/>
  <c r="F458" i="3"/>
  <c r="H453" i="2"/>
  <c r="E453" i="2"/>
  <c r="B453" i="2"/>
  <c r="A454" i="2"/>
  <c r="D452" i="2"/>
  <c r="K452" i="2"/>
  <c r="F452" i="2"/>
  <c r="J452" i="2"/>
  <c r="I452" i="2"/>
  <c r="C452" i="2"/>
  <c r="G452" i="2"/>
  <c r="H322" i="10"/>
  <c r="E322" i="10"/>
  <c r="K322" i="10"/>
  <c r="B322" i="10"/>
  <c r="A323" i="10"/>
  <c r="J321" i="10"/>
  <c r="L321" i="10"/>
  <c r="M321" i="10"/>
  <c r="N321" i="10"/>
  <c r="D321" i="10"/>
  <c r="F321" i="10"/>
  <c r="C321" i="10"/>
  <c r="G321" i="10"/>
  <c r="I321" i="10"/>
  <c r="K322" i="12"/>
  <c r="H322" i="12"/>
  <c r="N322" i="12"/>
  <c r="B322" i="12"/>
  <c r="E322" i="12"/>
  <c r="Q322" i="12"/>
  <c r="A323" i="12"/>
  <c r="F321" i="8"/>
  <c r="L321" i="8"/>
  <c r="G321" i="8"/>
  <c r="M321" i="8"/>
  <c r="C321" i="8"/>
  <c r="D321" i="8"/>
  <c r="I321" i="8"/>
  <c r="J321" i="8"/>
  <c r="N321" i="8"/>
  <c r="H322" i="8"/>
  <c r="B322" i="8"/>
  <c r="E322" i="8"/>
  <c r="K322" i="8"/>
  <c r="A323" i="8"/>
  <c r="C320" i="9"/>
  <c r="D320" i="9"/>
  <c r="E321" i="9"/>
  <c r="A322" i="9"/>
  <c r="B321" i="9"/>
  <c r="F320" i="9"/>
  <c r="G320" i="9"/>
  <c r="H320" i="9"/>
  <c r="T321" i="12"/>
  <c r="D321" i="12"/>
  <c r="L321" i="12"/>
  <c r="J321" i="12"/>
  <c r="P321" i="12"/>
  <c r="F321" i="12"/>
  <c r="M321" i="12"/>
  <c r="R321" i="12"/>
  <c r="I321" i="12"/>
  <c r="S321" i="12"/>
  <c r="C321" i="12"/>
  <c r="G321" i="12"/>
  <c r="O321" i="12"/>
  <c r="CS774" i="24" l="1"/>
  <c r="CR775" i="24"/>
  <c r="CV775" i="24" s="1"/>
  <c r="CT773" i="24"/>
  <c r="CU773" i="24"/>
  <c r="CW773" i="24"/>
  <c r="CX773" i="24"/>
  <c r="CY773" i="24"/>
  <c r="BY841" i="24"/>
  <c r="CC840" i="24"/>
  <c r="BZ840" i="24"/>
  <c r="CA839" i="24"/>
  <c r="CB839" i="24"/>
  <c r="CD839" i="24"/>
  <c r="CE839" i="24"/>
  <c r="CF839" i="24"/>
  <c r="D462" i="25"/>
  <c r="I462" i="25"/>
  <c r="G462" i="25"/>
  <c r="K462" i="25"/>
  <c r="F462" i="25"/>
  <c r="J462" i="25"/>
  <c r="C462" i="25"/>
  <c r="A464" i="25"/>
  <c r="B463" i="25"/>
  <c r="E463" i="25"/>
  <c r="H463" i="25"/>
  <c r="E582" i="26"/>
  <c r="A583" i="26"/>
  <c r="B582" i="26"/>
  <c r="C581" i="26"/>
  <c r="D581" i="26"/>
  <c r="F581" i="26"/>
  <c r="G581" i="26"/>
  <c r="H581" i="26"/>
  <c r="E464" i="14"/>
  <c r="N464" i="14"/>
  <c r="K464" i="14"/>
  <c r="H464" i="14"/>
  <c r="A465" i="14"/>
  <c r="Q464" i="14"/>
  <c r="B464" i="14"/>
  <c r="T463" i="14"/>
  <c r="D463" i="14"/>
  <c r="O463" i="14"/>
  <c r="S463" i="14"/>
  <c r="G463" i="14"/>
  <c r="M463" i="14"/>
  <c r="L463" i="14"/>
  <c r="J463" i="14"/>
  <c r="R463" i="14"/>
  <c r="I463" i="14"/>
  <c r="C463" i="14"/>
  <c r="P463" i="14"/>
  <c r="F463" i="14"/>
  <c r="G523" i="34"/>
  <c r="C523" i="34"/>
  <c r="F523" i="34"/>
  <c r="D523" i="34"/>
  <c r="B524" i="34"/>
  <c r="A525" i="34"/>
  <c r="E524" i="34"/>
  <c r="E193" i="19"/>
  <c r="B193" i="19"/>
  <c r="A194" i="19"/>
  <c r="C192" i="19"/>
  <c r="D192" i="19"/>
  <c r="F192" i="19"/>
  <c r="G192" i="19"/>
  <c r="H459" i="3"/>
  <c r="C459" i="3"/>
  <c r="D459" i="3"/>
  <c r="E460" i="3"/>
  <c r="A461" i="3"/>
  <c r="B460" i="3"/>
  <c r="G459" i="3"/>
  <c r="F459" i="3"/>
  <c r="H454" i="2"/>
  <c r="E454" i="2"/>
  <c r="A455" i="2"/>
  <c r="B454" i="2"/>
  <c r="K453" i="2"/>
  <c r="J453" i="2"/>
  <c r="I453" i="2"/>
  <c r="F453" i="2"/>
  <c r="G453" i="2"/>
  <c r="D453" i="2"/>
  <c r="C453" i="2"/>
  <c r="M322" i="8"/>
  <c r="L322" i="8"/>
  <c r="J322" i="8"/>
  <c r="I322" i="8"/>
  <c r="N322" i="8"/>
  <c r="F322" i="8"/>
  <c r="D322" i="8"/>
  <c r="C322" i="8"/>
  <c r="G322" i="8"/>
  <c r="N323" i="12"/>
  <c r="H323" i="12"/>
  <c r="K323" i="12"/>
  <c r="A324" i="12"/>
  <c r="B323" i="12"/>
  <c r="Q323" i="12"/>
  <c r="E323" i="12"/>
  <c r="T322" i="12"/>
  <c r="C322" i="12"/>
  <c r="J322" i="12"/>
  <c r="I322" i="12"/>
  <c r="G322" i="12"/>
  <c r="M322" i="12"/>
  <c r="R322" i="12"/>
  <c r="F322" i="12"/>
  <c r="S322" i="12"/>
  <c r="D322" i="12"/>
  <c r="O322" i="12"/>
  <c r="L322" i="12"/>
  <c r="P322" i="12"/>
  <c r="E323" i="10"/>
  <c r="B323" i="10"/>
  <c r="H323" i="10"/>
  <c r="A324" i="10"/>
  <c r="K323" i="10"/>
  <c r="H321" i="9"/>
  <c r="F321" i="9"/>
  <c r="G321" i="9"/>
  <c r="J322" i="10"/>
  <c r="C322" i="10"/>
  <c r="N322" i="10"/>
  <c r="L322" i="10"/>
  <c r="G322" i="10"/>
  <c r="F322" i="10"/>
  <c r="I322" i="10"/>
  <c r="D322" i="10"/>
  <c r="M322" i="10"/>
  <c r="H323" i="8"/>
  <c r="A324" i="8"/>
  <c r="B323" i="8"/>
  <c r="E323" i="8"/>
  <c r="K323" i="8"/>
  <c r="C321" i="9"/>
  <c r="D321" i="9"/>
  <c r="A323" i="9"/>
  <c r="B322" i="9"/>
  <c r="E322" i="9"/>
  <c r="CR776" i="24" l="1"/>
  <c r="CV776" i="24" s="1"/>
  <c r="CS775" i="24"/>
  <c r="CX774" i="24"/>
  <c r="CY774" i="24"/>
  <c r="CT774" i="24"/>
  <c r="CW774" i="24"/>
  <c r="CU774" i="24"/>
  <c r="CA840" i="24"/>
  <c r="CB840" i="24"/>
  <c r="CD840" i="24"/>
  <c r="CE840" i="24"/>
  <c r="CF840" i="24"/>
  <c r="BZ841" i="24"/>
  <c r="CC841" i="24"/>
  <c r="BY842" i="24"/>
  <c r="D582" i="26"/>
  <c r="F582" i="26"/>
  <c r="G582" i="26"/>
  <c r="H582" i="26"/>
  <c r="C582" i="26"/>
  <c r="B583" i="26"/>
  <c r="E583" i="26"/>
  <c r="A584" i="26"/>
  <c r="I463" i="25"/>
  <c r="K463" i="25"/>
  <c r="J463" i="25"/>
  <c r="C463" i="25"/>
  <c r="D463" i="25"/>
  <c r="G463" i="25"/>
  <c r="F463" i="25"/>
  <c r="B464" i="25"/>
  <c r="E464" i="25"/>
  <c r="A465" i="25"/>
  <c r="H464" i="25"/>
  <c r="Q465" i="14"/>
  <c r="K465" i="14"/>
  <c r="E465" i="14"/>
  <c r="B465" i="14"/>
  <c r="N465" i="14"/>
  <c r="A466" i="14"/>
  <c r="H465" i="14"/>
  <c r="T464" i="14"/>
  <c r="S464" i="14"/>
  <c r="D464" i="14"/>
  <c r="R464" i="14"/>
  <c r="P464" i="14"/>
  <c r="G464" i="14"/>
  <c r="I464" i="14"/>
  <c r="M464" i="14"/>
  <c r="C464" i="14"/>
  <c r="L464" i="14"/>
  <c r="O464" i="14"/>
  <c r="J464" i="14"/>
  <c r="F464" i="14"/>
  <c r="B525" i="34"/>
  <c r="E525" i="34"/>
  <c r="A526" i="34"/>
  <c r="D524" i="34"/>
  <c r="F524" i="34"/>
  <c r="G524" i="34"/>
  <c r="C524" i="34"/>
  <c r="E194" i="19"/>
  <c r="A195" i="19"/>
  <c r="B194" i="19"/>
  <c r="D193" i="19"/>
  <c r="C193" i="19"/>
  <c r="F193" i="19"/>
  <c r="G193" i="19"/>
  <c r="F460" i="3"/>
  <c r="G460" i="3"/>
  <c r="B461" i="3"/>
  <c r="A462" i="3"/>
  <c r="E461" i="3"/>
  <c r="D460" i="3"/>
  <c r="C460" i="3"/>
  <c r="H460" i="3"/>
  <c r="G454" i="2"/>
  <c r="F454" i="2"/>
  <c r="D454" i="2"/>
  <c r="K454" i="2"/>
  <c r="J454" i="2"/>
  <c r="I454" i="2"/>
  <c r="C454" i="2"/>
  <c r="A456" i="2"/>
  <c r="E455" i="2"/>
  <c r="H455" i="2"/>
  <c r="B455" i="2"/>
  <c r="C322" i="9"/>
  <c r="D322" i="9"/>
  <c r="F322" i="9"/>
  <c r="H322" i="9"/>
  <c r="G322" i="9"/>
  <c r="A324" i="9"/>
  <c r="B323" i="9"/>
  <c r="E323" i="9"/>
  <c r="D323" i="8"/>
  <c r="F323" i="8"/>
  <c r="N323" i="8"/>
  <c r="I323" i="8"/>
  <c r="G323" i="8"/>
  <c r="J323" i="8"/>
  <c r="C323" i="8"/>
  <c r="L323" i="8"/>
  <c r="M323" i="8"/>
  <c r="A325" i="8"/>
  <c r="K324" i="8"/>
  <c r="B324" i="8"/>
  <c r="E324" i="8"/>
  <c r="H324" i="8"/>
  <c r="Q324" i="12"/>
  <c r="A325" i="12"/>
  <c r="K324" i="12"/>
  <c r="N324" i="12"/>
  <c r="E324" i="12"/>
  <c r="H324" i="12"/>
  <c r="B324" i="12"/>
  <c r="F323" i="10"/>
  <c r="C323" i="10"/>
  <c r="I323" i="10"/>
  <c r="G323" i="10"/>
  <c r="N323" i="10"/>
  <c r="J323" i="10"/>
  <c r="D323" i="10"/>
  <c r="L323" i="10"/>
  <c r="M323" i="10"/>
  <c r="T323" i="12"/>
  <c r="I323" i="12"/>
  <c r="J323" i="12"/>
  <c r="M323" i="12"/>
  <c r="F323" i="12"/>
  <c r="G323" i="12"/>
  <c r="P323" i="12"/>
  <c r="S323" i="12"/>
  <c r="R323" i="12"/>
  <c r="C323" i="12"/>
  <c r="O323" i="12"/>
  <c r="D323" i="12"/>
  <c r="L323" i="12"/>
  <c r="E324" i="10"/>
  <c r="A325" i="10"/>
  <c r="H324" i="10"/>
  <c r="K324" i="10"/>
  <c r="B324" i="10"/>
  <c r="CW775" i="24" l="1"/>
  <c r="CX775" i="24"/>
  <c r="CY775" i="24"/>
  <c r="CT775" i="24"/>
  <c r="CU775" i="24"/>
  <c r="CS776" i="24"/>
  <c r="CR777" i="24"/>
  <c r="CV777" i="24" s="1"/>
  <c r="BZ842" i="24"/>
  <c r="CC842" i="24"/>
  <c r="BY843" i="24"/>
  <c r="CA841" i="24"/>
  <c r="CE841" i="24"/>
  <c r="CF841" i="24"/>
  <c r="CD841" i="24"/>
  <c r="CB841" i="24"/>
  <c r="H465" i="25"/>
  <c r="A466" i="25"/>
  <c r="E465" i="25"/>
  <c r="B465" i="25"/>
  <c r="I464" i="25"/>
  <c r="D464" i="25"/>
  <c r="C464" i="25"/>
  <c r="K464" i="25"/>
  <c r="G464" i="25"/>
  <c r="J464" i="25"/>
  <c r="F464" i="25"/>
  <c r="B584" i="26"/>
  <c r="A585" i="26"/>
  <c r="E584" i="26"/>
  <c r="C583" i="26"/>
  <c r="D583" i="26"/>
  <c r="H583" i="26"/>
  <c r="F583" i="26"/>
  <c r="G583" i="26"/>
  <c r="N466" i="14"/>
  <c r="E466" i="14"/>
  <c r="H466" i="14"/>
  <c r="B466" i="14"/>
  <c r="Q466" i="14"/>
  <c r="A467" i="14"/>
  <c r="K466" i="14"/>
  <c r="T465" i="14"/>
  <c r="O465" i="14"/>
  <c r="F465" i="14"/>
  <c r="R465" i="14"/>
  <c r="C465" i="14"/>
  <c r="M465" i="14"/>
  <c r="P465" i="14"/>
  <c r="D465" i="14"/>
  <c r="S465" i="14"/>
  <c r="I465" i="14"/>
  <c r="J465" i="14"/>
  <c r="G465" i="14"/>
  <c r="L465" i="14"/>
  <c r="E526" i="34"/>
  <c r="A527" i="34"/>
  <c r="B526" i="34"/>
  <c r="D525" i="34"/>
  <c r="C525" i="34"/>
  <c r="G525" i="34"/>
  <c r="F525" i="34"/>
  <c r="F194" i="19"/>
  <c r="G194" i="19"/>
  <c r="D194" i="19"/>
  <c r="C194" i="19"/>
  <c r="B195" i="19"/>
  <c r="A196" i="19"/>
  <c r="E195" i="19"/>
  <c r="F461" i="3"/>
  <c r="G461" i="3"/>
  <c r="A463" i="3"/>
  <c r="E462" i="3"/>
  <c r="B462" i="3"/>
  <c r="H461" i="3"/>
  <c r="C461" i="3"/>
  <c r="D461" i="3"/>
  <c r="B456" i="2"/>
  <c r="E456" i="2"/>
  <c r="H456" i="2"/>
  <c r="A457" i="2"/>
  <c r="I455" i="2"/>
  <c r="G455" i="2"/>
  <c r="K455" i="2"/>
  <c r="J455" i="2"/>
  <c r="D455" i="2"/>
  <c r="C455" i="2"/>
  <c r="F455" i="2"/>
  <c r="T324" i="12"/>
  <c r="I324" i="12"/>
  <c r="L324" i="12"/>
  <c r="C324" i="12"/>
  <c r="P324" i="12"/>
  <c r="O324" i="12"/>
  <c r="D324" i="12"/>
  <c r="G324" i="12"/>
  <c r="R324" i="12"/>
  <c r="J324" i="12"/>
  <c r="S324" i="12"/>
  <c r="F324" i="12"/>
  <c r="M324" i="12"/>
  <c r="F324" i="10"/>
  <c r="G324" i="10"/>
  <c r="I324" i="10"/>
  <c r="N324" i="10"/>
  <c r="J324" i="10"/>
  <c r="D324" i="10"/>
  <c r="C324" i="10"/>
  <c r="L324" i="10"/>
  <c r="M324" i="10"/>
  <c r="B325" i="12"/>
  <c r="E325" i="12"/>
  <c r="Q325" i="12"/>
  <c r="H325" i="12"/>
  <c r="A326" i="12"/>
  <c r="N325" i="12"/>
  <c r="K325" i="12"/>
  <c r="K325" i="10"/>
  <c r="A326" i="10"/>
  <c r="B325" i="10"/>
  <c r="E325" i="10"/>
  <c r="H325" i="10"/>
  <c r="L324" i="8"/>
  <c r="N324" i="8"/>
  <c r="D324" i="8"/>
  <c r="C324" i="8"/>
  <c r="M324" i="8"/>
  <c r="G324" i="8"/>
  <c r="I324" i="8"/>
  <c r="J324" i="8"/>
  <c r="F324" i="8"/>
  <c r="A326" i="8"/>
  <c r="K325" i="8"/>
  <c r="E325" i="8"/>
  <c r="B325" i="8"/>
  <c r="H325" i="8"/>
  <c r="F323" i="9"/>
  <c r="G323" i="9"/>
  <c r="H323" i="9"/>
  <c r="A325" i="9"/>
  <c r="B324" i="9"/>
  <c r="E324" i="9"/>
  <c r="D323" i="9"/>
  <c r="C323" i="9"/>
  <c r="CS777" i="24" l="1"/>
  <c r="CR778" i="24"/>
  <c r="CV778" i="24" s="1"/>
  <c r="CX776" i="24"/>
  <c r="CW776" i="24"/>
  <c r="CT776" i="24"/>
  <c r="CU776" i="24"/>
  <c r="CY776" i="24"/>
  <c r="BY844" i="24"/>
  <c r="CC843" i="24"/>
  <c r="BZ843" i="24"/>
  <c r="CE842" i="24"/>
  <c r="CA842" i="24"/>
  <c r="CB842" i="24"/>
  <c r="CD842" i="24"/>
  <c r="CF842" i="24"/>
  <c r="B585" i="26"/>
  <c r="E585" i="26"/>
  <c r="A586" i="26"/>
  <c r="C584" i="26"/>
  <c r="F584" i="26"/>
  <c r="G584" i="26"/>
  <c r="H584" i="26"/>
  <c r="D584" i="26"/>
  <c r="G465" i="25"/>
  <c r="K465" i="25"/>
  <c r="I465" i="25"/>
  <c r="J465" i="25"/>
  <c r="C465" i="25"/>
  <c r="F465" i="25"/>
  <c r="D465" i="25"/>
  <c r="B466" i="25"/>
  <c r="E466" i="25"/>
  <c r="A467" i="25"/>
  <c r="H466" i="25"/>
  <c r="E467" i="14"/>
  <c r="K467" i="14"/>
  <c r="B467" i="14"/>
  <c r="H467" i="14"/>
  <c r="Q467" i="14"/>
  <c r="A468" i="14"/>
  <c r="N467" i="14"/>
  <c r="T466" i="14"/>
  <c r="D466" i="14"/>
  <c r="J466" i="14"/>
  <c r="M466" i="14"/>
  <c r="R466" i="14"/>
  <c r="L466" i="14"/>
  <c r="S466" i="14"/>
  <c r="C466" i="14"/>
  <c r="O466" i="14"/>
  <c r="P466" i="14"/>
  <c r="I466" i="14"/>
  <c r="F466" i="14"/>
  <c r="G466" i="14"/>
  <c r="G526" i="34"/>
  <c r="F526" i="34"/>
  <c r="D526" i="34"/>
  <c r="C526" i="34"/>
  <c r="E527" i="34"/>
  <c r="A528" i="34"/>
  <c r="B527" i="34"/>
  <c r="A197" i="19"/>
  <c r="B196" i="19"/>
  <c r="E196" i="19"/>
  <c r="F195" i="19"/>
  <c r="G195" i="19"/>
  <c r="D195" i="19"/>
  <c r="C195" i="19"/>
  <c r="D462" i="3"/>
  <c r="H462" i="3"/>
  <c r="C462" i="3"/>
  <c r="F462" i="3"/>
  <c r="G462" i="3"/>
  <c r="A464" i="3"/>
  <c r="B463" i="3"/>
  <c r="E463" i="3"/>
  <c r="A458" i="2"/>
  <c r="E457" i="2"/>
  <c r="H457" i="2"/>
  <c r="B457" i="2"/>
  <c r="G456" i="2"/>
  <c r="F456" i="2"/>
  <c r="D456" i="2"/>
  <c r="J456" i="2"/>
  <c r="K456" i="2"/>
  <c r="C456" i="2"/>
  <c r="I456" i="2"/>
  <c r="A327" i="12"/>
  <c r="B326" i="12"/>
  <c r="E326" i="12"/>
  <c r="H326" i="12"/>
  <c r="K326" i="12"/>
  <c r="N326" i="12"/>
  <c r="Q326" i="12"/>
  <c r="H326" i="10"/>
  <c r="A327" i="10"/>
  <c r="K326" i="10"/>
  <c r="B326" i="10"/>
  <c r="E326" i="10"/>
  <c r="G324" i="9"/>
  <c r="H324" i="9"/>
  <c r="F324" i="9"/>
  <c r="D324" i="9"/>
  <c r="C324" i="9"/>
  <c r="T325" i="12"/>
  <c r="P325" i="12"/>
  <c r="M325" i="12"/>
  <c r="D325" i="12"/>
  <c r="C325" i="12"/>
  <c r="G325" i="12"/>
  <c r="O325" i="12"/>
  <c r="L325" i="12"/>
  <c r="F325" i="12"/>
  <c r="J325" i="12"/>
  <c r="I325" i="12"/>
  <c r="R325" i="12"/>
  <c r="S325" i="12"/>
  <c r="I325" i="10"/>
  <c r="F325" i="10"/>
  <c r="J325" i="10"/>
  <c r="D325" i="10"/>
  <c r="C325" i="10"/>
  <c r="L325" i="10"/>
  <c r="M325" i="10"/>
  <c r="G325" i="10"/>
  <c r="N325" i="10"/>
  <c r="B325" i="9"/>
  <c r="E325" i="9"/>
  <c r="A326" i="9"/>
  <c r="D325" i="8"/>
  <c r="L325" i="8"/>
  <c r="M325" i="8"/>
  <c r="F325" i="8"/>
  <c r="C325" i="8"/>
  <c r="J325" i="8"/>
  <c r="N325" i="8"/>
  <c r="I325" i="8"/>
  <c r="G325" i="8"/>
  <c r="K326" i="8"/>
  <c r="B326" i="8"/>
  <c r="H326" i="8"/>
  <c r="E326" i="8"/>
  <c r="A327" i="8"/>
  <c r="CR779" i="24" l="1"/>
  <c r="CV779" i="24" s="1"/>
  <c r="CS778" i="24"/>
  <c r="CU777" i="24"/>
  <c r="CW777" i="24"/>
  <c r="CX777" i="24"/>
  <c r="CT777" i="24"/>
  <c r="CY777" i="24"/>
  <c r="CE843" i="24"/>
  <c r="CF843" i="24"/>
  <c r="CD843" i="24"/>
  <c r="CA843" i="24"/>
  <c r="CB843" i="24"/>
  <c r="BZ844" i="24"/>
  <c r="CC844" i="24"/>
  <c r="BY845" i="24"/>
  <c r="E467" i="25"/>
  <c r="A468" i="25"/>
  <c r="H467" i="25"/>
  <c r="B467" i="25"/>
  <c r="C466" i="25"/>
  <c r="D466" i="25"/>
  <c r="G466" i="25"/>
  <c r="F466" i="25"/>
  <c r="J466" i="25"/>
  <c r="K466" i="25"/>
  <c r="I466" i="25"/>
  <c r="E586" i="26"/>
  <c r="B586" i="26"/>
  <c r="A587" i="26"/>
  <c r="C585" i="26"/>
  <c r="D585" i="26"/>
  <c r="F585" i="26"/>
  <c r="G585" i="26"/>
  <c r="H585" i="26"/>
  <c r="A469" i="14"/>
  <c r="Q468" i="14"/>
  <c r="B468" i="14"/>
  <c r="H468" i="14"/>
  <c r="N468" i="14"/>
  <c r="K468" i="14"/>
  <c r="E468" i="14"/>
  <c r="T467" i="14"/>
  <c r="D467" i="14"/>
  <c r="P467" i="14"/>
  <c r="L467" i="14"/>
  <c r="J467" i="14"/>
  <c r="I467" i="14"/>
  <c r="C467" i="14"/>
  <c r="S467" i="14"/>
  <c r="G467" i="14"/>
  <c r="M467" i="14"/>
  <c r="R467" i="14"/>
  <c r="O467" i="14"/>
  <c r="F467" i="14"/>
  <c r="G527" i="34"/>
  <c r="F527" i="34"/>
  <c r="D527" i="34"/>
  <c r="C527" i="34"/>
  <c r="A529" i="34"/>
  <c r="E528" i="34"/>
  <c r="B528" i="34"/>
  <c r="F196" i="19"/>
  <c r="G196" i="19"/>
  <c r="C196" i="19"/>
  <c r="D196" i="19"/>
  <c r="B197" i="19"/>
  <c r="E197" i="19"/>
  <c r="A198" i="19"/>
  <c r="G463" i="3"/>
  <c r="F463" i="3"/>
  <c r="D463" i="3"/>
  <c r="H463" i="3"/>
  <c r="C463" i="3"/>
  <c r="A465" i="3"/>
  <c r="B464" i="3"/>
  <c r="E464" i="3"/>
  <c r="D457" i="2"/>
  <c r="I457" i="2"/>
  <c r="G457" i="2"/>
  <c r="F457" i="2"/>
  <c r="C457" i="2"/>
  <c r="J457" i="2"/>
  <c r="K457" i="2"/>
  <c r="E458" i="2"/>
  <c r="H458" i="2"/>
  <c r="B458" i="2"/>
  <c r="A459" i="2"/>
  <c r="B327" i="8"/>
  <c r="A328" i="8"/>
  <c r="H327" i="8"/>
  <c r="K327" i="8"/>
  <c r="E327" i="8"/>
  <c r="M326" i="8"/>
  <c r="F326" i="8"/>
  <c r="N326" i="8"/>
  <c r="G326" i="8"/>
  <c r="D326" i="8"/>
  <c r="C326" i="8"/>
  <c r="J326" i="8"/>
  <c r="I326" i="8"/>
  <c r="L326" i="8"/>
  <c r="A327" i="9"/>
  <c r="E326" i="9"/>
  <c r="B326" i="9"/>
  <c r="J326" i="10"/>
  <c r="D326" i="10"/>
  <c r="L326" i="10"/>
  <c r="I326" i="10"/>
  <c r="G326" i="10"/>
  <c r="M326" i="10"/>
  <c r="F326" i="10"/>
  <c r="N326" i="10"/>
  <c r="C326" i="10"/>
  <c r="G325" i="9"/>
  <c r="H325" i="9"/>
  <c r="F325" i="9"/>
  <c r="D325" i="9"/>
  <c r="C325" i="9"/>
  <c r="T326" i="12"/>
  <c r="I326" i="12"/>
  <c r="G326" i="12"/>
  <c r="O326" i="12"/>
  <c r="R326" i="12"/>
  <c r="S326" i="12"/>
  <c r="P326" i="12"/>
  <c r="C326" i="12"/>
  <c r="D326" i="12"/>
  <c r="F326" i="12"/>
  <c r="J326" i="12"/>
  <c r="L326" i="12"/>
  <c r="M326" i="12"/>
  <c r="K327" i="10"/>
  <c r="H327" i="10"/>
  <c r="A328" i="10"/>
  <c r="B327" i="10"/>
  <c r="E327" i="10"/>
  <c r="H327" i="12"/>
  <c r="B327" i="12"/>
  <c r="E327" i="12"/>
  <c r="K327" i="12"/>
  <c r="Q327" i="12"/>
  <c r="N327" i="12"/>
  <c r="A328" i="12"/>
  <c r="CU778" i="24" l="1"/>
  <c r="CT778" i="24"/>
  <c r="CW778" i="24"/>
  <c r="CX778" i="24"/>
  <c r="CY778" i="24"/>
  <c r="CR780" i="24"/>
  <c r="CV780" i="24" s="1"/>
  <c r="CS779" i="24"/>
  <c r="CD844" i="24"/>
  <c r="CE844" i="24"/>
  <c r="CA844" i="24"/>
  <c r="CB844" i="24"/>
  <c r="CF844" i="24"/>
  <c r="BZ845" i="24"/>
  <c r="CC845" i="24"/>
  <c r="BY846" i="24"/>
  <c r="E587" i="26"/>
  <c r="A588" i="26"/>
  <c r="B587" i="26"/>
  <c r="D586" i="26"/>
  <c r="F586" i="26"/>
  <c r="G586" i="26"/>
  <c r="H586" i="26"/>
  <c r="C586" i="26"/>
  <c r="C467" i="25"/>
  <c r="D467" i="25"/>
  <c r="K467" i="25"/>
  <c r="J467" i="25"/>
  <c r="F467" i="25"/>
  <c r="G467" i="25"/>
  <c r="I467" i="25"/>
  <c r="A469" i="25"/>
  <c r="B468" i="25"/>
  <c r="E468" i="25"/>
  <c r="H468" i="25"/>
  <c r="T468" i="14"/>
  <c r="C468" i="14"/>
  <c r="O468" i="14"/>
  <c r="G468" i="14"/>
  <c r="I468" i="14"/>
  <c r="S468" i="14"/>
  <c r="F468" i="14"/>
  <c r="P468" i="14"/>
  <c r="J468" i="14"/>
  <c r="D468" i="14"/>
  <c r="R468" i="14"/>
  <c r="L468" i="14"/>
  <c r="M468" i="14"/>
  <c r="K469" i="14"/>
  <c r="A470" i="14"/>
  <c r="N469" i="14"/>
  <c r="H469" i="14"/>
  <c r="E469" i="14"/>
  <c r="B469" i="14"/>
  <c r="Q469" i="14"/>
  <c r="G528" i="34"/>
  <c r="F528" i="34"/>
  <c r="C528" i="34"/>
  <c r="D528" i="34"/>
  <c r="B529" i="34"/>
  <c r="A530" i="34"/>
  <c r="E529" i="34"/>
  <c r="A199" i="19"/>
  <c r="E198" i="19"/>
  <c r="B198" i="19"/>
  <c r="C197" i="19"/>
  <c r="D197" i="19"/>
  <c r="F197" i="19"/>
  <c r="G197" i="19"/>
  <c r="G464" i="3"/>
  <c r="F464" i="3"/>
  <c r="A466" i="3"/>
  <c r="B465" i="3"/>
  <c r="E465" i="3"/>
  <c r="C464" i="3"/>
  <c r="H464" i="3"/>
  <c r="D464" i="3"/>
  <c r="K458" i="2"/>
  <c r="D458" i="2"/>
  <c r="C458" i="2"/>
  <c r="G458" i="2"/>
  <c r="J458" i="2"/>
  <c r="I458" i="2"/>
  <c r="F458" i="2"/>
  <c r="A460" i="2"/>
  <c r="E459" i="2"/>
  <c r="H459" i="2"/>
  <c r="B459" i="2"/>
  <c r="K328" i="10"/>
  <c r="A329" i="10"/>
  <c r="B328" i="10"/>
  <c r="H328" i="10"/>
  <c r="E328" i="10"/>
  <c r="N327" i="8"/>
  <c r="F327" i="8"/>
  <c r="J327" i="8"/>
  <c r="I327" i="8"/>
  <c r="M327" i="8"/>
  <c r="L327" i="8"/>
  <c r="D327" i="8"/>
  <c r="G327" i="8"/>
  <c r="C327" i="8"/>
  <c r="J327" i="10"/>
  <c r="N327" i="10"/>
  <c r="I327" i="10"/>
  <c r="C327" i="10"/>
  <c r="F327" i="10"/>
  <c r="G327" i="10"/>
  <c r="L327" i="10"/>
  <c r="M327" i="10"/>
  <c r="D327" i="10"/>
  <c r="A328" i="9"/>
  <c r="E327" i="9"/>
  <c r="B327" i="9"/>
  <c r="B328" i="12"/>
  <c r="Q328" i="12"/>
  <c r="K328" i="12"/>
  <c r="N328" i="12"/>
  <c r="A329" i="12"/>
  <c r="E328" i="12"/>
  <c r="H328" i="12"/>
  <c r="T327" i="12"/>
  <c r="O327" i="12"/>
  <c r="P327" i="12"/>
  <c r="I327" i="12"/>
  <c r="M327" i="12"/>
  <c r="G327" i="12"/>
  <c r="J327" i="12"/>
  <c r="D327" i="12"/>
  <c r="R327" i="12"/>
  <c r="S327" i="12"/>
  <c r="L327" i="12"/>
  <c r="F327" i="12"/>
  <c r="C327" i="12"/>
  <c r="D326" i="9"/>
  <c r="C326" i="9"/>
  <c r="H326" i="9"/>
  <c r="F326" i="9"/>
  <c r="G326" i="9"/>
  <c r="E328" i="8"/>
  <c r="A329" i="8"/>
  <c r="B328" i="8"/>
  <c r="H328" i="8"/>
  <c r="K328" i="8"/>
  <c r="CW779" i="24" l="1"/>
  <c r="CX779" i="24"/>
  <c r="CY779" i="24"/>
  <c r="CT779" i="24"/>
  <c r="CU779" i="24"/>
  <c r="CS780" i="24"/>
  <c r="CR781" i="24"/>
  <c r="CV781" i="24" s="1"/>
  <c r="CC846" i="24"/>
  <c r="BZ846" i="24"/>
  <c r="BY847" i="24"/>
  <c r="CA845" i="24"/>
  <c r="CB845" i="24"/>
  <c r="CF845" i="24"/>
  <c r="CD845" i="24"/>
  <c r="CE845" i="24"/>
  <c r="C468" i="25"/>
  <c r="F468" i="25"/>
  <c r="D468" i="25"/>
  <c r="J468" i="25"/>
  <c r="G468" i="25"/>
  <c r="I468" i="25"/>
  <c r="K468" i="25"/>
  <c r="E469" i="25"/>
  <c r="B469" i="25"/>
  <c r="H469" i="25"/>
  <c r="A470" i="25"/>
  <c r="F587" i="26"/>
  <c r="G587" i="26"/>
  <c r="H587" i="26"/>
  <c r="C587" i="26"/>
  <c r="D587" i="26"/>
  <c r="E588" i="26"/>
  <c r="A589" i="26"/>
  <c r="B588" i="26"/>
  <c r="T469" i="14"/>
  <c r="L469" i="14"/>
  <c r="D469" i="14"/>
  <c r="G469" i="14"/>
  <c r="F469" i="14"/>
  <c r="S469" i="14"/>
  <c r="I469" i="14"/>
  <c r="R469" i="14"/>
  <c r="C469" i="14"/>
  <c r="J469" i="14"/>
  <c r="M469" i="14"/>
  <c r="P469" i="14"/>
  <c r="O469" i="14"/>
  <c r="A471" i="14"/>
  <c r="N470" i="14"/>
  <c r="E470" i="14"/>
  <c r="Q470" i="14"/>
  <c r="H470" i="14"/>
  <c r="B470" i="14"/>
  <c r="K470" i="14"/>
  <c r="B530" i="34"/>
  <c r="E530" i="34"/>
  <c r="A531" i="34"/>
  <c r="D529" i="34"/>
  <c r="C529" i="34"/>
  <c r="G529" i="34"/>
  <c r="F529" i="34"/>
  <c r="F198" i="19"/>
  <c r="G198" i="19"/>
  <c r="C198" i="19"/>
  <c r="D198" i="19"/>
  <c r="E199" i="19"/>
  <c r="A200" i="19"/>
  <c r="B199" i="19"/>
  <c r="F465" i="3"/>
  <c r="G465" i="3"/>
  <c r="C465" i="3"/>
  <c r="D465" i="3"/>
  <c r="H465" i="3"/>
  <c r="A467" i="3"/>
  <c r="B466" i="3"/>
  <c r="E466" i="3"/>
  <c r="B460" i="2"/>
  <c r="A461" i="2"/>
  <c r="E460" i="2"/>
  <c r="H460" i="2"/>
  <c r="G459" i="2"/>
  <c r="J459" i="2"/>
  <c r="F459" i="2"/>
  <c r="K459" i="2"/>
  <c r="I459" i="2"/>
  <c r="D459" i="2"/>
  <c r="C459" i="2"/>
  <c r="A329" i="9"/>
  <c r="E328" i="9"/>
  <c r="B328" i="9"/>
  <c r="K329" i="12"/>
  <c r="B329" i="12"/>
  <c r="A330" i="12"/>
  <c r="N329" i="12"/>
  <c r="Q329" i="12"/>
  <c r="H329" i="12"/>
  <c r="E329" i="12"/>
  <c r="G327" i="9"/>
  <c r="F327" i="9"/>
  <c r="H327" i="9"/>
  <c r="L328" i="8"/>
  <c r="J328" i="8"/>
  <c r="M328" i="8"/>
  <c r="N328" i="8"/>
  <c r="D328" i="8"/>
  <c r="C328" i="8"/>
  <c r="F328" i="8"/>
  <c r="G328" i="8"/>
  <c r="I328" i="8"/>
  <c r="E329" i="8"/>
  <c r="K329" i="8"/>
  <c r="B329" i="8"/>
  <c r="H329" i="8"/>
  <c r="A330" i="8"/>
  <c r="C327" i="9"/>
  <c r="D327" i="9"/>
  <c r="L328" i="10"/>
  <c r="M328" i="10"/>
  <c r="C328" i="10"/>
  <c r="F328" i="10"/>
  <c r="G328" i="10"/>
  <c r="I328" i="10"/>
  <c r="J328" i="10"/>
  <c r="D328" i="10"/>
  <c r="N328" i="10"/>
  <c r="B329" i="10"/>
  <c r="K329" i="10"/>
  <c r="H329" i="10"/>
  <c r="E329" i="10"/>
  <c r="A330" i="10"/>
  <c r="T328" i="12"/>
  <c r="J328" i="12"/>
  <c r="L328" i="12"/>
  <c r="M328" i="12"/>
  <c r="O328" i="12"/>
  <c r="G328" i="12"/>
  <c r="D328" i="12"/>
  <c r="F328" i="12"/>
  <c r="R328" i="12"/>
  <c r="C328" i="12"/>
  <c r="I328" i="12"/>
  <c r="S328" i="12"/>
  <c r="P328" i="12"/>
  <c r="CR782" i="24" l="1"/>
  <c r="CV782" i="24" s="1"/>
  <c r="CS781" i="24"/>
  <c r="CX780" i="24"/>
  <c r="CY780" i="24"/>
  <c r="CT780" i="24"/>
  <c r="CU780" i="24"/>
  <c r="CW780" i="24"/>
  <c r="CC847" i="24"/>
  <c r="BY848" i="24"/>
  <c r="BZ847" i="24"/>
  <c r="CE846" i="24"/>
  <c r="CB846" i="24"/>
  <c r="CD846" i="24"/>
  <c r="CA846" i="24"/>
  <c r="CF846" i="24"/>
  <c r="H588" i="26"/>
  <c r="C588" i="26"/>
  <c r="D588" i="26"/>
  <c r="F588" i="26"/>
  <c r="G588" i="26"/>
  <c r="A590" i="26"/>
  <c r="B589" i="26"/>
  <c r="E589" i="26"/>
  <c r="A471" i="25"/>
  <c r="H470" i="25"/>
  <c r="B470" i="25"/>
  <c r="E470" i="25"/>
  <c r="D469" i="25"/>
  <c r="K469" i="25"/>
  <c r="I469" i="25"/>
  <c r="C469" i="25"/>
  <c r="F469" i="25"/>
  <c r="G469" i="25"/>
  <c r="J469" i="25"/>
  <c r="T470" i="14"/>
  <c r="R470" i="14"/>
  <c r="F470" i="14"/>
  <c r="C470" i="14"/>
  <c r="I470" i="14"/>
  <c r="J470" i="14"/>
  <c r="O470" i="14"/>
  <c r="D470" i="14"/>
  <c r="S470" i="14"/>
  <c r="M470" i="14"/>
  <c r="L470" i="14"/>
  <c r="G470" i="14"/>
  <c r="P470" i="14"/>
  <c r="E471" i="14"/>
  <c r="N471" i="14"/>
  <c r="B471" i="14"/>
  <c r="K471" i="14"/>
  <c r="Q471" i="14"/>
  <c r="A472" i="14"/>
  <c r="H471" i="14"/>
  <c r="E531" i="34"/>
  <c r="B531" i="34"/>
  <c r="A532" i="34"/>
  <c r="G530" i="34"/>
  <c r="F530" i="34"/>
  <c r="C530" i="34"/>
  <c r="D530" i="34"/>
  <c r="D199" i="19"/>
  <c r="F199" i="19"/>
  <c r="G199" i="19"/>
  <c r="C199" i="19"/>
  <c r="B200" i="19"/>
  <c r="E200" i="19"/>
  <c r="A201" i="19"/>
  <c r="C466" i="3"/>
  <c r="H466" i="3"/>
  <c r="D466" i="3"/>
  <c r="G466" i="3"/>
  <c r="F466" i="3"/>
  <c r="E467" i="3"/>
  <c r="A468" i="3"/>
  <c r="B467" i="3"/>
  <c r="A462" i="2"/>
  <c r="H461" i="2"/>
  <c r="B461" i="2"/>
  <c r="E461" i="2"/>
  <c r="G460" i="2"/>
  <c r="D460" i="2"/>
  <c r="C460" i="2"/>
  <c r="I460" i="2"/>
  <c r="F460" i="2"/>
  <c r="K460" i="2"/>
  <c r="J460" i="2"/>
  <c r="E330" i="8"/>
  <c r="K330" i="8"/>
  <c r="B330" i="8"/>
  <c r="H330" i="8"/>
  <c r="A331" i="8"/>
  <c r="F329" i="8"/>
  <c r="G329" i="8"/>
  <c r="N329" i="8"/>
  <c r="C329" i="8"/>
  <c r="I329" i="8"/>
  <c r="D329" i="8"/>
  <c r="L329" i="8"/>
  <c r="M329" i="8"/>
  <c r="J329" i="8"/>
  <c r="I329" i="10"/>
  <c r="L329" i="10"/>
  <c r="F329" i="10"/>
  <c r="J329" i="10"/>
  <c r="N329" i="10"/>
  <c r="D329" i="10"/>
  <c r="G329" i="10"/>
  <c r="M329" i="10"/>
  <c r="C329" i="10"/>
  <c r="T329" i="12"/>
  <c r="L329" i="12"/>
  <c r="O329" i="12"/>
  <c r="C329" i="12"/>
  <c r="R329" i="12"/>
  <c r="S329" i="12"/>
  <c r="F329" i="12"/>
  <c r="I329" i="12"/>
  <c r="G329" i="12"/>
  <c r="P329" i="12"/>
  <c r="J329" i="12"/>
  <c r="M329" i="12"/>
  <c r="D329" i="12"/>
  <c r="D328" i="9"/>
  <c r="C328" i="9"/>
  <c r="A331" i="10"/>
  <c r="K330" i="10"/>
  <c r="E330" i="10"/>
  <c r="H330" i="10"/>
  <c r="B330" i="10"/>
  <c r="K330" i="12"/>
  <c r="E330" i="12"/>
  <c r="Q330" i="12"/>
  <c r="B330" i="12"/>
  <c r="H330" i="12"/>
  <c r="N330" i="12"/>
  <c r="A331" i="12"/>
  <c r="F328" i="9"/>
  <c r="H328" i="9"/>
  <c r="G328" i="9"/>
  <c r="B329" i="9"/>
  <c r="A330" i="9"/>
  <c r="E329" i="9"/>
  <c r="CY781" i="24" l="1"/>
  <c r="CT781" i="24"/>
  <c r="CU781" i="24"/>
  <c r="CW781" i="24"/>
  <c r="CX781" i="24"/>
  <c r="CS782" i="24"/>
  <c r="CR783" i="24"/>
  <c r="CV783" i="24" s="1"/>
  <c r="CD847" i="24"/>
  <c r="CF847" i="24"/>
  <c r="CE847" i="24"/>
  <c r="CA847" i="24"/>
  <c r="CB847" i="24"/>
  <c r="CC848" i="24"/>
  <c r="BY849" i="24"/>
  <c r="BZ848" i="24"/>
  <c r="G470" i="25"/>
  <c r="I470" i="25"/>
  <c r="D470" i="25"/>
  <c r="K470" i="25"/>
  <c r="J470" i="25"/>
  <c r="F470" i="25"/>
  <c r="C470" i="25"/>
  <c r="E471" i="25"/>
  <c r="H471" i="25"/>
  <c r="A472" i="25"/>
  <c r="B471" i="25"/>
  <c r="G589" i="26"/>
  <c r="H589" i="26"/>
  <c r="F589" i="26"/>
  <c r="C589" i="26"/>
  <c r="D589" i="26"/>
  <c r="E590" i="26"/>
  <c r="A591" i="26"/>
  <c r="B590" i="26"/>
  <c r="B472" i="14"/>
  <c r="Q472" i="14"/>
  <c r="E472" i="14"/>
  <c r="N472" i="14"/>
  <c r="A473" i="14"/>
  <c r="H472" i="14"/>
  <c r="K472" i="14"/>
  <c r="T471" i="14"/>
  <c r="F471" i="14"/>
  <c r="S471" i="14"/>
  <c r="L471" i="14"/>
  <c r="C471" i="14"/>
  <c r="P471" i="14"/>
  <c r="G471" i="14"/>
  <c r="J471" i="14"/>
  <c r="I471" i="14"/>
  <c r="O471" i="14"/>
  <c r="R471" i="14"/>
  <c r="D471" i="14"/>
  <c r="M471" i="14"/>
  <c r="A533" i="34"/>
  <c r="E532" i="34"/>
  <c r="B532" i="34"/>
  <c r="C531" i="34"/>
  <c r="G531" i="34"/>
  <c r="D531" i="34"/>
  <c r="F531" i="34"/>
  <c r="E201" i="19"/>
  <c r="A202" i="19"/>
  <c r="B201" i="19"/>
  <c r="C200" i="19"/>
  <c r="D200" i="19"/>
  <c r="F200" i="19"/>
  <c r="G200" i="19"/>
  <c r="D467" i="3"/>
  <c r="C467" i="3"/>
  <c r="H467" i="3"/>
  <c r="G467" i="3"/>
  <c r="F467" i="3"/>
  <c r="A469" i="3"/>
  <c r="E468" i="3"/>
  <c r="B468" i="3"/>
  <c r="K461" i="2"/>
  <c r="F461" i="2"/>
  <c r="J461" i="2"/>
  <c r="G461" i="2"/>
  <c r="C461" i="2"/>
  <c r="I461" i="2"/>
  <c r="D461" i="2"/>
  <c r="H462" i="2"/>
  <c r="E462" i="2"/>
  <c r="A463" i="2"/>
  <c r="B462" i="2"/>
  <c r="B330" i="9"/>
  <c r="E330" i="9"/>
  <c r="A331" i="9"/>
  <c r="H331" i="10"/>
  <c r="E331" i="10"/>
  <c r="K331" i="10"/>
  <c r="A332" i="10"/>
  <c r="B331" i="10"/>
  <c r="A332" i="8"/>
  <c r="K331" i="8"/>
  <c r="B331" i="8"/>
  <c r="H331" i="8"/>
  <c r="E331" i="8"/>
  <c r="C329" i="9"/>
  <c r="D329" i="9"/>
  <c r="T330" i="12"/>
  <c r="F330" i="12"/>
  <c r="G330" i="12"/>
  <c r="R330" i="12"/>
  <c r="J330" i="12"/>
  <c r="L330" i="12"/>
  <c r="C330" i="12"/>
  <c r="O330" i="12"/>
  <c r="M330" i="12"/>
  <c r="I330" i="12"/>
  <c r="D330" i="12"/>
  <c r="P330" i="12"/>
  <c r="S330" i="12"/>
  <c r="N330" i="8"/>
  <c r="I330" i="8"/>
  <c r="L330" i="8"/>
  <c r="M330" i="8"/>
  <c r="J330" i="8"/>
  <c r="C330" i="8"/>
  <c r="D330" i="8"/>
  <c r="G330" i="8"/>
  <c r="F330" i="8"/>
  <c r="E331" i="12"/>
  <c r="B331" i="12"/>
  <c r="N331" i="12"/>
  <c r="Q331" i="12"/>
  <c r="A332" i="12"/>
  <c r="H331" i="12"/>
  <c r="K331" i="12"/>
  <c r="G329" i="9"/>
  <c r="F329" i="9"/>
  <c r="H329" i="9"/>
  <c r="M330" i="10"/>
  <c r="I330" i="10"/>
  <c r="N330" i="10"/>
  <c r="G330" i="10"/>
  <c r="J330" i="10"/>
  <c r="D330" i="10"/>
  <c r="F330" i="10"/>
  <c r="L330" i="10"/>
  <c r="C330" i="10"/>
  <c r="CR784" i="24" l="1"/>
  <c r="CV784" i="24" s="1"/>
  <c r="CS783" i="24"/>
  <c r="CT782" i="24"/>
  <c r="CW782" i="24"/>
  <c r="CX782" i="24"/>
  <c r="CY782" i="24"/>
  <c r="CU782" i="24"/>
  <c r="CA848" i="24"/>
  <c r="CB848" i="24"/>
  <c r="CE848" i="24"/>
  <c r="CF848" i="24"/>
  <c r="CD848" i="24"/>
  <c r="CC849" i="24"/>
  <c r="BZ849" i="24"/>
  <c r="BY850" i="24"/>
  <c r="G590" i="26"/>
  <c r="C590" i="26"/>
  <c r="D590" i="26"/>
  <c r="F590" i="26"/>
  <c r="H590" i="26"/>
  <c r="E591" i="26"/>
  <c r="A592" i="26"/>
  <c r="B591" i="26"/>
  <c r="F471" i="25"/>
  <c r="G471" i="25"/>
  <c r="K471" i="25"/>
  <c r="J471" i="25"/>
  <c r="D471" i="25"/>
  <c r="I471" i="25"/>
  <c r="C471" i="25"/>
  <c r="H472" i="25"/>
  <c r="A473" i="25"/>
  <c r="B472" i="25"/>
  <c r="E472" i="25"/>
  <c r="A474" i="14"/>
  <c r="B473" i="14"/>
  <c r="E473" i="14"/>
  <c r="H473" i="14"/>
  <c r="Q473" i="14"/>
  <c r="K473" i="14"/>
  <c r="N473" i="14"/>
  <c r="T472" i="14"/>
  <c r="C472" i="14"/>
  <c r="F472" i="14"/>
  <c r="M472" i="14"/>
  <c r="G472" i="14"/>
  <c r="J472" i="14"/>
  <c r="I472" i="14"/>
  <c r="P472" i="14"/>
  <c r="O472" i="14"/>
  <c r="L472" i="14"/>
  <c r="D472" i="14"/>
  <c r="R472" i="14"/>
  <c r="S472" i="14"/>
  <c r="C532" i="34"/>
  <c r="D532" i="34"/>
  <c r="G532" i="34"/>
  <c r="F532" i="34"/>
  <c r="B533" i="34"/>
  <c r="E533" i="34"/>
  <c r="A534" i="34"/>
  <c r="D201" i="19"/>
  <c r="F201" i="19"/>
  <c r="G201" i="19"/>
  <c r="C201" i="19"/>
  <c r="E202" i="19"/>
  <c r="A203" i="19"/>
  <c r="B202" i="19"/>
  <c r="D468" i="3"/>
  <c r="C468" i="3"/>
  <c r="H468" i="3"/>
  <c r="F468" i="3"/>
  <c r="G468" i="3"/>
  <c r="B469" i="3"/>
  <c r="E469" i="3"/>
  <c r="A470" i="3"/>
  <c r="F462" i="2"/>
  <c r="G462" i="2"/>
  <c r="D462" i="2"/>
  <c r="I462" i="2"/>
  <c r="C462" i="2"/>
  <c r="K462" i="2"/>
  <c r="J462" i="2"/>
  <c r="B463" i="2"/>
  <c r="A464" i="2"/>
  <c r="E463" i="2"/>
  <c r="H463" i="2"/>
  <c r="G330" i="9"/>
  <c r="F330" i="9"/>
  <c r="H330" i="9"/>
  <c r="Q332" i="12"/>
  <c r="A333" i="12"/>
  <c r="B332" i="12"/>
  <c r="E332" i="12"/>
  <c r="H332" i="12"/>
  <c r="K332" i="12"/>
  <c r="N332" i="12"/>
  <c r="C331" i="8"/>
  <c r="D331" i="8"/>
  <c r="N331" i="8"/>
  <c r="F331" i="8"/>
  <c r="I331" i="8"/>
  <c r="J331" i="8"/>
  <c r="L331" i="8"/>
  <c r="G331" i="8"/>
  <c r="M331" i="8"/>
  <c r="B332" i="8"/>
  <c r="E332" i="8"/>
  <c r="A333" i="8"/>
  <c r="K332" i="8"/>
  <c r="H332" i="8"/>
  <c r="M331" i="10"/>
  <c r="N331" i="10"/>
  <c r="D331" i="10"/>
  <c r="I331" i="10"/>
  <c r="J331" i="10"/>
  <c r="F331" i="10"/>
  <c r="G331" i="10"/>
  <c r="L331" i="10"/>
  <c r="C331" i="10"/>
  <c r="T331" i="12"/>
  <c r="S331" i="12"/>
  <c r="G331" i="12"/>
  <c r="L331" i="12"/>
  <c r="C331" i="12"/>
  <c r="P331" i="12"/>
  <c r="R331" i="12"/>
  <c r="F331" i="12"/>
  <c r="I331" i="12"/>
  <c r="D331" i="12"/>
  <c r="O331" i="12"/>
  <c r="J331" i="12"/>
  <c r="M331" i="12"/>
  <c r="A333" i="10"/>
  <c r="E332" i="10"/>
  <c r="K332" i="10"/>
  <c r="H332" i="10"/>
  <c r="B332" i="10"/>
  <c r="B331" i="9"/>
  <c r="E331" i="9"/>
  <c r="A332" i="9"/>
  <c r="C330" i="9"/>
  <c r="D330" i="9"/>
  <c r="CX783" i="24" l="1"/>
  <c r="CY783" i="24"/>
  <c r="CU783" i="24"/>
  <c r="CW783" i="24"/>
  <c r="CT783" i="24"/>
  <c r="CR785" i="24"/>
  <c r="CV785" i="24" s="1"/>
  <c r="CS784" i="24"/>
  <c r="BY851" i="24"/>
  <c r="BZ850" i="24"/>
  <c r="CC850" i="24"/>
  <c r="CA849" i="24"/>
  <c r="CB849" i="24"/>
  <c r="CE849" i="24"/>
  <c r="CF849" i="24"/>
  <c r="CD849" i="24"/>
  <c r="G472" i="25"/>
  <c r="J472" i="25"/>
  <c r="K472" i="25"/>
  <c r="C472" i="25"/>
  <c r="F472" i="25"/>
  <c r="I472" i="25"/>
  <c r="D472" i="25"/>
  <c r="A474" i="25"/>
  <c r="H473" i="25"/>
  <c r="E473" i="25"/>
  <c r="B473" i="25"/>
  <c r="F591" i="26"/>
  <c r="C591" i="26"/>
  <c r="D591" i="26"/>
  <c r="G591" i="26"/>
  <c r="H591" i="26"/>
  <c r="E592" i="26"/>
  <c r="B592" i="26"/>
  <c r="A593" i="26"/>
  <c r="T473" i="14"/>
  <c r="P473" i="14"/>
  <c r="I473" i="14"/>
  <c r="J473" i="14"/>
  <c r="R473" i="14"/>
  <c r="S473" i="14"/>
  <c r="O473" i="14"/>
  <c r="L473" i="14"/>
  <c r="M473" i="14"/>
  <c r="D473" i="14"/>
  <c r="F473" i="14"/>
  <c r="G473" i="14"/>
  <c r="C473" i="14"/>
  <c r="A475" i="14"/>
  <c r="E474" i="14"/>
  <c r="H474" i="14"/>
  <c r="Q474" i="14"/>
  <c r="K474" i="14"/>
  <c r="B474" i="14"/>
  <c r="N474" i="14"/>
  <c r="A535" i="34"/>
  <c r="E534" i="34"/>
  <c r="B534" i="34"/>
  <c r="D533" i="34"/>
  <c r="C533" i="34"/>
  <c r="G533" i="34"/>
  <c r="F533" i="34"/>
  <c r="C202" i="19"/>
  <c r="D202" i="19"/>
  <c r="F202" i="19"/>
  <c r="G202" i="19"/>
  <c r="E203" i="19"/>
  <c r="A204" i="19"/>
  <c r="B203" i="19"/>
  <c r="G469" i="3"/>
  <c r="F469" i="3"/>
  <c r="H469" i="3"/>
  <c r="D469" i="3"/>
  <c r="C469" i="3"/>
  <c r="B470" i="3"/>
  <c r="E470" i="3"/>
  <c r="A471" i="3"/>
  <c r="K463" i="2"/>
  <c r="I463" i="2"/>
  <c r="J463" i="2"/>
  <c r="C463" i="2"/>
  <c r="D463" i="2"/>
  <c r="F463" i="2"/>
  <c r="G463" i="2"/>
  <c r="A465" i="2"/>
  <c r="H464" i="2"/>
  <c r="E464" i="2"/>
  <c r="B464" i="2"/>
  <c r="F332" i="8"/>
  <c r="G332" i="8"/>
  <c r="L332" i="8"/>
  <c r="C332" i="8"/>
  <c r="M332" i="8"/>
  <c r="D332" i="8"/>
  <c r="I332" i="8"/>
  <c r="J332" i="8"/>
  <c r="N332" i="8"/>
  <c r="T332" i="12"/>
  <c r="C332" i="12"/>
  <c r="P332" i="12"/>
  <c r="O332" i="12"/>
  <c r="R332" i="12"/>
  <c r="D332" i="12"/>
  <c r="F332" i="12"/>
  <c r="G332" i="12"/>
  <c r="I332" i="12"/>
  <c r="J332" i="12"/>
  <c r="L332" i="12"/>
  <c r="M332" i="12"/>
  <c r="S332" i="12"/>
  <c r="A334" i="12"/>
  <c r="E333" i="12"/>
  <c r="H333" i="12"/>
  <c r="K333" i="12"/>
  <c r="N333" i="12"/>
  <c r="Q333" i="12"/>
  <c r="B333" i="12"/>
  <c r="H331" i="9"/>
  <c r="F331" i="9"/>
  <c r="G331" i="9"/>
  <c r="G332" i="10"/>
  <c r="C332" i="10"/>
  <c r="I332" i="10"/>
  <c r="N332" i="10"/>
  <c r="F332" i="10"/>
  <c r="M332" i="10"/>
  <c r="D332" i="10"/>
  <c r="J332" i="10"/>
  <c r="L332" i="10"/>
  <c r="E333" i="8"/>
  <c r="H333" i="8"/>
  <c r="A334" i="8"/>
  <c r="B333" i="8"/>
  <c r="K333" i="8"/>
  <c r="E332" i="9"/>
  <c r="B332" i="9"/>
  <c r="A333" i="9"/>
  <c r="K333" i="10"/>
  <c r="A334" i="10"/>
  <c r="E333" i="10"/>
  <c r="B333" i="10"/>
  <c r="H333" i="10"/>
  <c r="C331" i="9"/>
  <c r="D331" i="9"/>
  <c r="CT784" i="24" l="1"/>
  <c r="CU784" i="24"/>
  <c r="CY784" i="24"/>
  <c r="CW784" i="24"/>
  <c r="CX784" i="24"/>
  <c r="CR786" i="24"/>
  <c r="CV786" i="24" s="1"/>
  <c r="CS785" i="24"/>
  <c r="CE850" i="24"/>
  <c r="CA850" i="24"/>
  <c r="CB850" i="24"/>
  <c r="CD850" i="24"/>
  <c r="CF850" i="24"/>
  <c r="BZ851" i="24"/>
  <c r="CC851" i="24"/>
  <c r="BY852" i="24"/>
  <c r="E593" i="26"/>
  <c r="B593" i="26"/>
  <c r="A594" i="26"/>
  <c r="C592" i="26"/>
  <c r="D592" i="26"/>
  <c r="F592" i="26"/>
  <c r="G592" i="26"/>
  <c r="H592" i="26"/>
  <c r="F473" i="25"/>
  <c r="I473" i="25"/>
  <c r="C473" i="25"/>
  <c r="J473" i="25"/>
  <c r="K473" i="25"/>
  <c r="G473" i="25"/>
  <c r="D473" i="25"/>
  <c r="E474" i="25"/>
  <c r="H474" i="25"/>
  <c r="A475" i="25"/>
  <c r="B474" i="25"/>
  <c r="T474" i="14"/>
  <c r="S474" i="14"/>
  <c r="I474" i="14"/>
  <c r="C474" i="14"/>
  <c r="F474" i="14"/>
  <c r="R474" i="14"/>
  <c r="O474" i="14"/>
  <c r="L474" i="14"/>
  <c r="M474" i="14"/>
  <c r="J474" i="14"/>
  <c r="G474" i="14"/>
  <c r="P474" i="14"/>
  <c r="D474" i="14"/>
  <c r="A476" i="14"/>
  <c r="K475" i="14"/>
  <c r="E475" i="14"/>
  <c r="H475" i="14"/>
  <c r="Q475" i="14"/>
  <c r="B475" i="14"/>
  <c r="N475" i="14"/>
  <c r="F534" i="34"/>
  <c r="D534" i="34"/>
  <c r="C534" i="34"/>
  <c r="G534" i="34"/>
  <c r="E535" i="34"/>
  <c r="A536" i="34"/>
  <c r="B535" i="34"/>
  <c r="D203" i="19"/>
  <c r="F203" i="19"/>
  <c r="G203" i="19"/>
  <c r="C203" i="19"/>
  <c r="A205" i="19"/>
  <c r="E204" i="19"/>
  <c r="B204" i="19"/>
  <c r="F470" i="3"/>
  <c r="G470" i="3"/>
  <c r="C470" i="3"/>
  <c r="H470" i="3"/>
  <c r="D470" i="3"/>
  <c r="E471" i="3"/>
  <c r="A472" i="3"/>
  <c r="B471" i="3"/>
  <c r="B465" i="2"/>
  <c r="A466" i="2"/>
  <c r="E465" i="2"/>
  <c r="H465" i="2"/>
  <c r="K464" i="2"/>
  <c r="F464" i="2"/>
  <c r="J464" i="2"/>
  <c r="I464" i="2"/>
  <c r="G464" i="2"/>
  <c r="C464" i="2"/>
  <c r="D464" i="2"/>
  <c r="C332" i="9"/>
  <c r="D332" i="9"/>
  <c r="F332" i="9"/>
  <c r="H332" i="9"/>
  <c r="G332" i="9"/>
  <c r="T333" i="12"/>
  <c r="F333" i="12"/>
  <c r="I333" i="12"/>
  <c r="G333" i="12"/>
  <c r="J333" i="12"/>
  <c r="L333" i="12"/>
  <c r="R333" i="12"/>
  <c r="M333" i="12"/>
  <c r="S333" i="12"/>
  <c r="C333" i="12"/>
  <c r="O333" i="12"/>
  <c r="D333" i="12"/>
  <c r="P333" i="12"/>
  <c r="J333" i="8"/>
  <c r="M333" i="8"/>
  <c r="C333" i="8"/>
  <c r="L333" i="8"/>
  <c r="N333" i="8"/>
  <c r="F333" i="8"/>
  <c r="G333" i="8"/>
  <c r="D333" i="8"/>
  <c r="I333" i="8"/>
  <c r="H334" i="8"/>
  <c r="B334" i="8"/>
  <c r="E334" i="8"/>
  <c r="K334" i="8"/>
  <c r="A335" i="8"/>
  <c r="Q334" i="12"/>
  <c r="B334" i="12"/>
  <c r="N334" i="12"/>
  <c r="A335" i="12"/>
  <c r="K334" i="12"/>
  <c r="H334" i="12"/>
  <c r="E334" i="12"/>
  <c r="G333" i="10"/>
  <c r="C333" i="10"/>
  <c r="D333" i="10"/>
  <c r="J333" i="10"/>
  <c r="L333" i="10"/>
  <c r="N333" i="10"/>
  <c r="F333" i="10"/>
  <c r="M333" i="10"/>
  <c r="I333" i="10"/>
  <c r="B334" i="10"/>
  <c r="E334" i="10"/>
  <c r="A335" i="10"/>
  <c r="H334" i="10"/>
  <c r="K334" i="10"/>
  <c r="A334" i="9"/>
  <c r="E333" i="9"/>
  <c r="B333" i="9"/>
  <c r="CY785" i="24" l="1"/>
  <c r="CT785" i="24"/>
  <c r="CU785" i="24"/>
  <c r="CW785" i="24"/>
  <c r="CX785" i="24"/>
  <c r="CS786" i="24"/>
  <c r="CR787" i="24"/>
  <c r="CV787" i="24" s="1"/>
  <c r="BY853" i="24"/>
  <c r="CC852" i="24"/>
  <c r="BZ852" i="24"/>
  <c r="CB851" i="24"/>
  <c r="CA851" i="24"/>
  <c r="CD851" i="24"/>
  <c r="CE851" i="24"/>
  <c r="CF851" i="24"/>
  <c r="D474" i="25"/>
  <c r="G474" i="25"/>
  <c r="C474" i="25"/>
  <c r="I474" i="25"/>
  <c r="K474" i="25"/>
  <c r="F474" i="25"/>
  <c r="J474" i="25"/>
  <c r="B475" i="25"/>
  <c r="A476" i="25"/>
  <c r="E475" i="25"/>
  <c r="H475" i="25"/>
  <c r="E594" i="26"/>
  <c r="B594" i="26"/>
  <c r="A595" i="26"/>
  <c r="C593" i="26"/>
  <c r="G593" i="26"/>
  <c r="H593" i="26"/>
  <c r="D593" i="26"/>
  <c r="F593" i="26"/>
  <c r="T475" i="14"/>
  <c r="M475" i="14"/>
  <c r="P475" i="14"/>
  <c r="C475" i="14"/>
  <c r="G475" i="14"/>
  <c r="F475" i="14"/>
  <c r="J475" i="14"/>
  <c r="O475" i="14"/>
  <c r="I475" i="14"/>
  <c r="R475" i="14"/>
  <c r="S475" i="14"/>
  <c r="L475" i="14"/>
  <c r="D475" i="14"/>
  <c r="K476" i="14"/>
  <c r="E476" i="14"/>
  <c r="H476" i="14"/>
  <c r="N476" i="14"/>
  <c r="A477" i="14"/>
  <c r="B476" i="14"/>
  <c r="Q476" i="14"/>
  <c r="C535" i="34"/>
  <c r="D535" i="34"/>
  <c r="G535" i="34"/>
  <c r="F535" i="34"/>
  <c r="A537" i="34"/>
  <c r="B536" i="34"/>
  <c r="E536" i="34"/>
  <c r="G204" i="19"/>
  <c r="C204" i="19"/>
  <c r="D204" i="19"/>
  <c r="F204" i="19"/>
  <c r="B205" i="19"/>
  <c r="E205" i="19"/>
  <c r="A206" i="19"/>
  <c r="C471" i="3"/>
  <c r="D471" i="3"/>
  <c r="H471" i="3"/>
  <c r="A473" i="3"/>
  <c r="B472" i="3"/>
  <c r="E472" i="3"/>
  <c r="F471" i="3"/>
  <c r="G471" i="3"/>
  <c r="E466" i="2"/>
  <c r="B466" i="2"/>
  <c r="A467" i="2"/>
  <c r="H466" i="2"/>
  <c r="F465" i="2"/>
  <c r="K465" i="2"/>
  <c r="J465" i="2"/>
  <c r="I465" i="2"/>
  <c r="D465" i="2"/>
  <c r="C465" i="2"/>
  <c r="G465" i="2"/>
  <c r="F334" i="8"/>
  <c r="G334" i="8"/>
  <c r="L334" i="8"/>
  <c r="M334" i="8"/>
  <c r="D334" i="8"/>
  <c r="C334" i="8"/>
  <c r="N334" i="8"/>
  <c r="I334" i="8"/>
  <c r="J334" i="8"/>
  <c r="C333" i="9"/>
  <c r="D333" i="9"/>
  <c r="H333" i="9"/>
  <c r="F333" i="9"/>
  <c r="G333" i="9"/>
  <c r="B334" i="9"/>
  <c r="E334" i="9"/>
  <c r="A335" i="9"/>
  <c r="F334" i="10"/>
  <c r="C334" i="10"/>
  <c r="L334" i="10"/>
  <c r="G334" i="10"/>
  <c r="N334" i="10"/>
  <c r="J334" i="10"/>
  <c r="D334" i="10"/>
  <c r="M334" i="10"/>
  <c r="I334" i="10"/>
  <c r="B335" i="8"/>
  <c r="H335" i="8"/>
  <c r="K335" i="8"/>
  <c r="A336" i="8"/>
  <c r="E335" i="8"/>
  <c r="A336" i="10"/>
  <c r="B335" i="10"/>
  <c r="E335" i="10"/>
  <c r="H335" i="10"/>
  <c r="K335" i="10"/>
  <c r="A336" i="12"/>
  <c r="K335" i="12"/>
  <c r="B335" i="12"/>
  <c r="E335" i="12"/>
  <c r="H335" i="12"/>
  <c r="N335" i="12"/>
  <c r="Q335" i="12"/>
  <c r="T334" i="12"/>
  <c r="O334" i="12"/>
  <c r="G334" i="12"/>
  <c r="L334" i="12"/>
  <c r="S334" i="12"/>
  <c r="F334" i="12"/>
  <c r="J334" i="12"/>
  <c r="D334" i="12"/>
  <c r="M334" i="12"/>
  <c r="I334" i="12"/>
  <c r="R334" i="12"/>
  <c r="P334" i="12"/>
  <c r="C334" i="12"/>
  <c r="CR788" i="24" l="1"/>
  <c r="CV788" i="24" s="1"/>
  <c r="CS787" i="24"/>
  <c r="CT786" i="24"/>
  <c r="CU786" i="24"/>
  <c r="CW786" i="24"/>
  <c r="CX786" i="24"/>
  <c r="CY786" i="24"/>
  <c r="CE852" i="24"/>
  <c r="CF852" i="24"/>
  <c r="CB852" i="24"/>
  <c r="CA852" i="24"/>
  <c r="CD852" i="24"/>
  <c r="CC853" i="24"/>
  <c r="BY854" i="24"/>
  <c r="BZ853" i="24"/>
  <c r="E595" i="26"/>
  <c r="B595" i="26"/>
  <c r="A596" i="26"/>
  <c r="D594" i="26"/>
  <c r="F594" i="26"/>
  <c r="G594" i="26"/>
  <c r="H594" i="26"/>
  <c r="C594" i="26"/>
  <c r="B476" i="25"/>
  <c r="A477" i="25"/>
  <c r="E476" i="25"/>
  <c r="H476" i="25"/>
  <c r="G475" i="25"/>
  <c r="J475" i="25"/>
  <c r="F475" i="25"/>
  <c r="K475" i="25"/>
  <c r="C475" i="25"/>
  <c r="I475" i="25"/>
  <c r="D475" i="25"/>
  <c r="T476" i="14"/>
  <c r="J476" i="14"/>
  <c r="F476" i="14"/>
  <c r="S476" i="14"/>
  <c r="R476" i="14"/>
  <c r="D476" i="14"/>
  <c r="C476" i="14"/>
  <c r="P476" i="14"/>
  <c r="L476" i="14"/>
  <c r="O476" i="14"/>
  <c r="M476" i="14"/>
  <c r="G476" i="14"/>
  <c r="I476" i="14"/>
  <c r="Q477" i="14"/>
  <c r="N477" i="14"/>
  <c r="H477" i="14"/>
  <c r="E477" i="14"/>
  <c r="K477" i="14"/>
  <c r="A478" i="14"/>
  <c r="B477" i="14"/>
  <c r="C536" i="34"/>
  <c r="D536" i="34"/>
  <c r="G536" i="34"/>
  <c r="F536" i="34"/>
  <c r="B537" i="34"/>
  <c r="A538" i="34"/>
  <c r="E537" i="34"/>
  <c r="A207" i="19"/>
  <c r="E206" i="19"/>
  <c r="B206" i="19"/>
  <c r="C205" i="19"/>
  <c r="D205" i="19"/>
  <c r="F205" i="19"/>
  <c r="G205" i="19"/>
  <c r="G472" i="3"/>
  <c r="F472" i="3"/>
  <c r="E473" i="3"/>
  <c r="B473" i="3"/>
  <c r="A474" i="3"/>
  <c r="D472" i="3"/>
  <c r="C472" i="3"/>
  <c r="H472" i="3"/>
  <c r="H467" i="2"/>
  <c r="B467" i="2"/>
  <c r="A468" i="2"/>
  <c r="E467" i="2"/>
  <c r="C466" i="2"/>
  <c r="K466" i="2"/>
  <c r="D466" i="2"/>
  <c r="G466" i="2"/>
  <c r="J466" i="2"/>
  <c r="F466" i="2"/>
  <c r="I466" i="2"/>
  <c r="G334" i="9"/>
  <c r="F334" i="9"/>
  <c r="H334" i="9"/>
  <c r="G335" i="8"/>
  <c r="L335" i="8"/>
  <c r="F335" i="8"/>
  <c r="I335" i="8"/>
  <c r="C335" i="8"/>
  <c r="D335" i="8"/>
  <c r="J335" i="8"/>
  <c r="N335" i="8"/>
  <c r="M335" i="8"/>
  <c r="K336" i="10"/>
  <c r="E336" i="10"/>
  <c r="A337" i="10"/>
  <c r="B336" i="10"/>
  <c r="H336" i="10"/>
  <c r="K336" i="8"/>
  <c r="A337" i="8"/>
  <c r="E336" i="8"/>
  <c r="H336" i="8"/>
  <c r="B336" i="8"/>
  <c r="B335" i="9"/>
  <c r="E335" i="9"/>
  <c r="A336" i="9"/>
  <c r="C334" i="9"/>
  <c r="D334" i="9"/>
  <c r="B336" i="12"/>
  <c r="E336" i="12"/>
  <c r="H336" i="12"/>
  <c r="K336" i="12"/>
  <c r="N336" i="12"/>
  <c r="A337" i="12"/>
  <c r="Q336" i="12"/>
  <c r="T335" i="12"/>
  <c r="M335" i="12"/>
  <c r="O335" i="12"/>
  <c r="G335" i="12"/>
  <c r="J335" i="12"/>
  <c r="L335" i="12"/>
  <c r="R335" i="12"/>
  <c r="S335" i="12"/>
  <c r="C335" i="12"/>
  <c r="D335" i="12"/>
  <c r="F335" i="12"/>
  <c r="I335" i="12"/>
  <c r="P335" i="12"/>
  <c r="F335" i="10"/>
  <c r="G335" i="10"/>
  <c r="L335" i="10"/>
  <c r="M335" i="10"/>
  <c r="N335" i="10"/>
  <c r="C335" i="10"/>
  <c r="D335" i="10"/>
  <c r="I335" i="10"/>
  <c r="J335" i="10"/>
  <c r="CX787" i="24" l="1"/>
  <c r="CW787" i="24"/>
  <c r="CY787" i="24"/>
  <c r="CT787" i="24"/>
  <c r="CU787" i="24"/>
  <c r="CS788" i="24"/>
  <c r="CR789" i="24"/>
  <c r="CV789" i="24" s="1"/>
  <c r="CB853" i="24"/>
  <c r="CD853" i="24"/>
  <c r="CF853" i="24"/>
  <c r="CA853" i="24"/>
  <c r="CE853" i="24"/>
  <c r="BZ854" i="24"/>
  <c r="BY855" i="24"/>
  <c r="CC854" i="24"/>
  <c r="H477" i="25"/>
  <c r="B477" i="25"/>
  <c r="A478" i="25"/>
  <c r="E477" i="25"/>
  <c r="K476" i="25"/>
  <c r="F476" i="25"/>
  <c r="D476" i="25"/>
  <c r="C476" i="25"/>
  <c r="G476" i="25"/>
  <c r="I476" i="25"/>
  <c r="J476" i="25"/>
  <c r="A597" i="26"/>
  <c r="E596" i="26"/>
  <c r="B596" i="26"/>
  <c r="C595" i="26"/>
  <c r="D595" i="26"/>
  <c r="F595" i="26"/>
  <c r="H595" i="26"/>
  <c r="G595" i="26"/>
  <c r="T477" i="14"/>
  <c r="R477" i="14"/>
  <c r="C477" i="14"/>
  <c r="L477" i="14"/>
  <c r="J477" i="14"/>
  <c r="P477" i="14"/>
  <c r="M477" i="14"/>
  <c r="O477" i="14"/>
  <c r="D477" i="14"/>
  <c r="I477" i="14"/>
  <c r="F477" i="14"/>
  <c r="G477" i="14"/>
  <c r="S477" i="14"/>
  <c r="Q478" i="14"/>
  <c r="B478" i="14"/>
  <c r="A479" i="14"/>
  <c r="N478" i="14"/>
  <c r="E478" i="14"/>
  <c r="K478" i="14"/>
  <c r="H478" i="14"/>
  <c r="A539" i="34"/>
  <c r="E538" i="34"/>
  <c r="B538" i="34"/>
  <c r="D537" i="34"/>
  <c r="C537" i="34"/>
  <c r="G537" i="34"/>
  <c r="F537" i="34"/>
  <c r="C206" i="19"/>
  <c r="D206" i="19"/>
  <c r="G206" i="19"/>
  <c r="F206" i="19"/>
  <c r="A208" i="19"/>
  <c r="B207" i="19"/>
  <c r="E207" i="19"/>
  <c r="A475" i="3"/>
  <c r="E474" i="3"/>
  <c r="B474" i="3"/>
  <c r="G473" i="3"/>
  <c r="F473" i="3"/>
  <c r="D473" i="3"/>
  <c r="H473" i="3"/>
  <c r="C473" i="3"/>
  <c r="A469" i="2"/>
  <c r="B468" i="2"/>
  <c r="E468" i="2"/>
  <c r="H468" i="2"/>
  <c r="J467" i="2"/>
  <c r="D467" i="2"/>
  <c r="C467" i="2"/>
  <c r="K467" i="2"/>
  <c r="F467" i="2"/>
  <c r="G467" i="2"/>
  <c r="I467" i="2"/>
  <c r="C336" i="10"/>
  <c r="D336" i="10"/>
  <c r="F336" i="10"/>
  <c r="J336" i="10"/>
  <c r="G336" i="10"/>
  <c r="I336" i="10"/>
  <c r="N336" i="10"/>
  <c r="L336" i="10"/>
  <c r="M336" i="10"/>
  <c r="B336" i="9"/>
  <c r="E336" i="9"/>
  <c r="A337" i="9"/>
  <c r="C336" i="8"/>
  <c r="F336" i="8"/>
  <c r="D336" i="8"/>
  <c r="L336" i="8"/>
  <c r="M336" i="8"/>
  <c r="N336" i="8"/>
  <c r="G336" i="8"/>
  <c r="J336" i="8"/>
  <c r="I336" i="8"/>
  <c r="H337" i="8"/>
  <c r="A338" i="8"/>
  <c r="K337" i="8"/>
  <c r="E337" i="8"/>
  <c r="B337" i="8"/>
  <c r="B337" i="10"/>
  <c r="H337" i="10"/>
  <c r="E337" i="10"/>
  <c r="K337" i="10"/>
  <c r="A338" i="10"/>
  <c r="H335" i="9"/>
  <c r="G335" i="9"/>
  <c r="F335" i="9"/>
  <c r="C335" i="9"/>
  <c r="D335" i="9"/>
  <c r="T336" i="12"/>
  <c r="F336" i="12"/>
  <c r="G336" i="12"/>
  <c r="R336" i="12"/>
  <c r="S336" i="12"/>
  <c r="L336" i="12"/>
  <c r="M336" i="12"/>
  <c r="J336" i="12"/>
  <c r="P336" i="12"/>
  <c r="D336" i="12"/>
  <c r="C336" i="12"/>
  <c r="I336" i="12"/>
  <c r="O336" i="12"/>
  <c r="B337" i="12"/>
  <c r="A338" i="12"/>
  <c r="E337" i="12"/>
  <c r="H337" i="12"/>
  <c r="K337" i="12"/>
  <c r="N337" i="12"/>
  <c r="Q337" i="12"/>
  <c r="CR790" i="24" l="1"/>
  <c r="CV790" i="24" s="1"/>
  <c r="CS789" i="24"/>
  <c r="CU788" i="24"/>
  <c r="CY788" i="24"/>
  <c r="CW788" i="24"/>
  <c r="CX788" i="24"/>
  <c r="CT788" i="24"/>
  <c r="BZ855" i="24"/>
  <c r="CC855" i="24"/>
  <c r="BY856" i="24"/>
  <c r="CE854" i="24"/>
  <c r="CA854" i="24"/>
  <c r="CD854" i="24"/>
  <c r="CF854" i="24"/>
  <c r="CB854" i="24"/>
  <c r="G596" i="26"/>
  <c r="H596" i="26"/>
  <c r="F596" i="26"/>
  <c r="C596" i="26"/>
  <c r="D596" i="26"/>
  <c r="B597" i="26"/>
  <c r="E597" i="26"/>
  <c r="A598" i="26"/>
  <c r="A479" i="25"/>
  <c r="B478" i="25"/>
  <c r="E478" i="25"/>
  <c r="H478" i="25"/>
  <c r="J477" i="25"/>
  <c r="C477" i="25"/>
  <c r="F477" i="25"/>
  <c r="G477" i="25"/>
  <c r="K477" i="25"/>
  <c r="D477" i="25"/>
  <c r="I477" i="25"/>
  <c r="N479" i="14"/>
  <c r="A480" i="14"/>
  <c r="Q479" i="14"/>
  <c r="B479" i="14"/>
  <c r="E479" i="14"/>
  <c r="H479" i="14"/>
  <c r="K479" i="14"/>
  <c r="T478" i="14"/>
  <c r="I478" i="14"/>
  <c r="R478" i="14"/>
  <c r="S478" i="14"/>
  <c r="F478" i="14"/>
  <c r="D478" i="14"/>
  <c r="O478" i="14"/>
  <c r="L478" i="14"/>
  <c r="G478" i="14"/>
  <c r="J478" i="14"/>
  <c r="M478" i="14"/>
  <c r="C478" i="14"/>
  <c r="P478" i="14"/>
  <c r="F538" i="34"/>
  <c r="D538" i="34"/>
  <c r="C538" i="34"/>
  <c r="G538" i="34"/>
  <c r="E539" i="34"/>
  <c r="B539" i="34"/>
  <c r="A540" i="34"/>
  <c r="G207" i="19"/>
  <c r="C207" i="19"/>
  <c r="D207" i="19"/>
  <c r="F207" i="19"/>
  <c r="B208" i="19"/>
  <c r="E208" i="19"/>
  <c r="A209" i="19"/>
  <c r="C474" i="3"/>
  <c r="H474" i="3"/>
  <c r="D474" i="3"/>
  <c r="G474" i="3"/>
  <c r="F474" i="3"/>
  <c r="B475" i="3"/>
  <c r="A476" i="3"/>
  <c r="E475" i="3"/>
  <c r="I468" i="2"/>
  <c r="G468" i="2"/>
  <c r="D468" i="2"/>
  <c r="C468" i="2"/>
  <c r="K468" i="2"/>
  <c r="J468" i="2"/>
  <c r="F468" i="2"/>
  <c r="A470" i="2"/>
  <c r="E469" i="2"/>
  <c r="B469" i="2"/>
  <c r="H469" i="2"/>
  <c r="H338" i="10"/>
  <c r="K338" i="10"/>
  <c r="B338" i="10"/>
  <c r="E338" i="10"/>
  <c r="A339" i="10"/>
  <c r="F336" i="9"/>
  <c r="H336" i="9"/>
  <c r="G336" i="9"/>
  <c r="C337" i="10"/>
  <c r="M337" i="10"/>
  <c r="L337" i="10"/>
  <c r="J337" i="10"/>
  <c r="G337" i="10"/>
  <c r="I337" i="10"/>
  <c r="N337" i="10"/>
  <c r="D337" i="10"/>
  <c r="F337" i="10"/>
  <c r="C337" i="8"/>
  <c r="J337" i="8"/>
  <c r="I337" i="8"/>
  <c r="N337" i="8"/>
  <c r="D337" i="8"/>
  <c r="F337" i="8"/>
  <c r="G337" i="8"/>
  <c r="L337" i="8"/>
  <c r="M337" i="8"/>
  <c r="K338" i="12"/>
  <c r="B338" i="12"/>
  <c r="Q338" i="12"/>
  <c r="A339" i="12"/>
  <c r="E338" i="12"/>
  <c r="H338" i="12"/>
  <c r="N338" i="12"/>
  <c r="E338" i="8"/>
  <c r="K338" i="8"/>
  <c r="A339" i="8"/>
  <c r="B338" i="8"/>
  <c r="H338" i="8"/>
  <c r="T337" i="12"/>
  <c r="R337" i="12"/>
  <c r="G337" i="12"/>
  <c r="C337" i="12"/>
  <c r="P337" i="12"/>
  <c r="S337" i="12"/>
  <c r="I337" i="12"/>
  <c r="D337" i="12"/>
  <c r="F337" i="12"/>
  <c r="O337" i="12"/>
  <c r="J337" i="12"/>
  <c r="L337" i="12"/>
  <c r="M337" i="12"/>
  <c r="E337" i="9"/>
  <c r="B337" i="9"/>
  <c r="A338" i="9"/>
  <c r="D336" i="9"/>
  <c r="C336" i="9"/>
  <c r="CU789" i="24" l="1"/>
  <c r="CW789" i="24"/>
  <c r="CX789" i="24"/>
  <c r="CT789" i="24"/>
  <c r="CY789" i="24"/>
  <c r="CS790" i="24"/>
  <c r="CR791" i="24"/>
  <c r="CV791" i="24" s="1"/>
  <c r="CC856" i="24"/>
  <c r="BZ856" i="24"/>
  <c r="BY857" i="24"/>
  <c r="CA855" i="24"/>
  <c r="CB855" i="24"/>
  <c r="CF855" i="24"/>
  <c r="CD855" i="24"/>
  <c r="CE855" i="24"/>
  <c r="D478" i="25"/>
  <c r="K478" i="25"/>
  <c r="C478" i="25"/>
  <c r="G478" i="25"/>
  <c r="J478" i="25"/>
  <c r="I478" i="25"/>
  <c r="F478" i="25"/>
  <c r="H479" i="25"/>
  <c r="B479" i="25"/>
  <c r="E479" i="25"/>
  <c r="A480" i="25"/>
  <c r="E598" i="26"/>
  <c r="B598" i="26"/>
  <c r="A599" i="26"/>
  <c r="C597" i="26"/>
  <c r="G597" i="26"/>
  <c r="D597" i="26"/>
  <c r="F597" i="26"/>
  <c r="H597" i="26"/>
  <c r="T479" i="14"/>
  <c r="J479" i="14"/>
  <c r="S479" i="14"/>
  <c r="C479" i="14"/>
  <c r="L479" i="14"/>
  <c r="G479" i="14"/>
  <c r="I479" i="14"/>
  <c r="O479" i="14"/>
  <c r="P479" i="14"/>
  <c r="R479" i="14"/>
  <c r="M479" i="14"/>
  <c r="D479" i="14"/>
  <c r="F479" i="14"/>
  <c r="A481" i="14"/>
  <c r="H480" i="14"/>
  <c r="N480" i="14"/>
  <c r="Q480" i="14"/>
  <c r="E480" i="14"/>
  <c r="B480" i="14"/>
  <c r="K480" i="14"/>
  <c r="A541" i="34"/>
  <c r="E540" i="34"/>
  <c r="B540" i="34"/>
  <c r="C539" i="34"/>
  <c r="D539" i="34"/>
  <c r="G539" i="34"/>
  <c r="F539" i="34"/>
  <c r="E209" i="19"/>
  <c r="B209" i="19"/>
  <c r="A210" i="19"/>
  <c r="C208" i="19"/>
  <c r="D208" i="19"/>
  <c r="F208" i="19"/>
  <c r="G208" i="19"/>
  <c r="A477" i="3"/>
  <c r="E476" i="3"/>
  <c r="B476" i="3"/>
  <c r="C475" i="3"/>
  <c r="D475" i="3"/>
  <c r="H475" i="3"/>
  <c r="F475" i="3"/>
  <c r="G475" i="3"/>
  <c r="E470" i="2"/>
  <c r="A471" i="2"/>
  <c r="B470" i="2"/>
  <c r="H470" i="2"/>
  <c r="D469" i="2"/>
  <c r="F469" i="2"/>
  <c r="G469" i="2"/>
  <c r="J469" i="2"/>
  <c r="C469" i="2"/>
  <c r="I469" i="2"/>
  <c r="K469" i="2"/>
  <c r="C338" i="8"/>
  <c r="I338" i="8"/>
  <c r="J338" i="8"/>
  <c r="M338" i="8"/>
  <c r="L338" i="8"/>
  <c r="N338" i="8"/>
  <c r="F338" i="8"/>
  <c r="G338" i="8"/>
  <c r="D338" i="8"/>
  <c r="E339" i="8"/>
  <c r="H339" i="8"/>
  <c r="A340" i="8"/>
  <c r="K339" i="8"/>
  <c r="B339" i="8"/>
  <c r="A340" i="12"/>
  <c r="K339" i="12"/>
  <c r="E339" i="12"/>
  <c r="B339" i="12"/>
  <c r="H339" i="12"/>
  <c r="N339" i="12"/>
  <c r="Q339" i="12"/>
  <c r="B338" i="9"/>
  <c r="A339" i="9"/>
  <c r="E338" i="9"/>
  <c r="D337" i="9"/>
  <c r="C337" i="9"/>
  <c r="H339" i="10"/>
  <c r="B339" i="10"/>
  <c r="A340" i="10"/>
  <c r="E339" i="10"/>
  <c r="K339" i="10"/>
  <c r="T338" i="12"/>
  <c r="I338" i="12"/>
  <c r="F338" i="12"/>
  <c r="P338" i="12"/>
  <c r="S338" i="12"/>
  <c r="J338" i="12"/>
  <c r="C338" i="12"/>
  <c r="M338" i="12"/>
  <c r="O338" i="12"/>
  <c r="R338" i="12"/>
  <c r="D338" i="12"/>
  <c r="G338" i="12"/>
  <c r="L338" i="12"/>
  <c r="F337" i="9"/>
  <c r="G337" i="9"/>
  <c r="H337" i="9"/>
  <c r="F338" i="10"/>
  <c r="G338" i="10"/>
  <c r="L338" i="10"/>
  <c r="M338" i="10"/>
  <c r="J338" i="10"/>
  <c r="I338" i="10"/>
  <c r="C338" i="10"/>
  <c r="D338" i="10"/>
  <c r="N338" i="10"/>
  <c r="CS791" i="24" l="1"/>
  <c r="CR792" i="24"/>
  <c r="CV792" i="24" s="1"/>
  <c r="CU790" i="24"/>
  <c r="CW790" i="24"/>
  <c r="CX790" i="24"/>
  <c r="CT790" i="24"/>
  <c r="CY790" i="24"/>
  <c r="CC857" i="24"/>
  <c r="BY858" i="24"/>
  <c r="BZ857" i="24"/>
  <c r="CA856" i="24"/>
  <c r="CF856" i="24"/>
  <c r="CB856" i="24"/>
  <c r="CD856" i="24"/>
  <c r="CE856" i="24"/>
  <c r="B599" i="26"/>
  <c r="E599" i="26"/>
  <c r="A600" i="26"/>
  <c r="D598" i="26"/>
  <c r="F598" i="26"/>
  <c r="G598" i="26"/>
  <c r="H598" i="26"/>
  <c r="C598" i="26"/>
  <c r="H480" i="25"/>
  <c r="B480" i="25"/>
  <c r="E480" i="25"/>
  <c r="A481" i="25"/>
  <c r="G479" i="25"/>
  <c r="I479" i="25"/>
  <c r="J479" i="25"/>
  <c r="C479" i="25"/>
  <c r="D479" i="25"/>
  <c r="F479" i="25"/>
  <c r="K479" i="25"/>
  <c r="T480" i="14"/>
  <c r="C480" i="14"/>
  <c r="I480" i="14"/>
  <c r="O480" i="14"/>
  <c r="G480" i="14"/>
  <c r="J480" i="14"/>
  <c r="R480" i="14"/>
  <c r="S480" i="14"/>
  <c r="P480" i="14"/>
  <c r="F480" i="14"/>
  <c r="M480" i="14"/>
  <c r="L480" i="14"/>
  <c r="D480" i="14"/>
  <c r="B481" i="14"/>
  <c r="N481" i="14"/>
  <c r="Q481" i="14"/>
  <c r="E481" i="14"/>
  <c r="A482" i="14"/>
  <c r="K481" i="14"/>
  <c r="H481" i="14"/>
  <c r="G540" i="34"/>
  <c r="F540" i="34"/>
  <c r="D540" i="34"/>
  <c r="C540" i="34"/>
  <c r="B541" i="34"/>
  <c r="E541" i="34"/>
  <c r="A542" i="34"/>
  <c r="A211" i="19"/>
  <c r="E210" i="19"/>
  <c r="B210" i="19"/>
  <c r="D209" i="19"/>
  <c r="C209" i="19"/>
  <c r="F209" i="19"/>
  <c r="G209" i="19"/>
  <c r="D476" i="3"/>
  <c r="H476" i="3"/>
  <c r="C476" i="3"/>
  <c r="G476" i="3"/>
  <c r="F476" i="3"/>
  <c r="E477" i="3"/>
  <c r="A478" i="3"/>
  <c r="B477" i="3"/>
  <c r="G470" i="2"/>
  <c r="K470" i="2"/>
  <c r="J470" i="2"/>
  <c r="I470" i="2"/>
  <c r="F470" i="2"/>
  <c r="D470" i="2"/>
  <c r="C470" i="2"/>
  <c r="E471" i="2"/>
  <c r="B471" i="2"/>
  <c r="H471" i="2"/>
  <c r="A472" i="2"/>
  <c r="G339" i="10"/>
  <c r="L339" i="10"/>
  <c r="F339" i="10"/>
  <c r="I339" i="10"/>
  <c r="J339" i="10"/>
  <c r="N339" i="10"/>
  <c r="M339" i="10"/>
  <c r="C339" i="10"/>
  <c r="D339" i="10"/>
  <c r="E340" i="10"/>
  <c r="A341" i="10"/>
  <c r="K340" i="10"/>
  <c r="B340" i="10"/>
  <c r="H340" i="10"/>
  <c r="F338" i="9"/>
  <c r="G338" i="9"/>
  <c r="H338" i="9"/>
  <c r="A340" i="9"/>
  <c r="B339" i="9"/>
  <c r="E339" i="9"/>
  <c r="C338" i="9"/>
  <c r="D338" i="9"/>
  <c r="T339" i="12"/>
  <c r="L339" i="12"/>
  <c r="M339" i="12"/>
  <c r="D339" i="12"/>
  <c r="J339" i="12"/>
  <c r="R339" i="12"/>
  <c r="G339" i="12"/>
  <c r="S339" i="12"/>
  <c r="O339" i="12"/>
  <c r="P339" i="12"/>
  <c r="F339" i="12"/>
  <c r="I339" i="12"/>
  <c r="C339" i="12"/>
  <c r="B340" i="12"/>
  <c r="E340" i="12"/>
  <c r="H340" i="12"/>
  <c r="K340" i="12"/>
  <c r="N340" i="12"/>
  <c r="A341" i="12"/>
  <c r="Q340" i="12"/>
  <c r="E340" i="8"/>
  <c r="A341" i="8"/>
  <c r="B340" i="8"/>
  <c r="K340" i="8"/>
  <c r="H340" i="8"/>
  <c r="J339" i="8"/>
  <c r="L339" i="8"/>
  <c r="N339" i="8"/>
  <c r="I339" i="8"/>
  <c r="M339" i="8"/>
  <c r="C339" i="8"/>
  <c r="D339" i="8"/>
  <c r="F339" i="8"/>
  <c r="G339" i="8"/>
  <c r="CS792" i="24" l="1"/>
  <c r="CR793" i="24"/>
  <c r="CV793" i="24" s="1"/>
  <c r="CX791" i="24"/>
  <c r="CY791" i="24"/>
  <c r="CT791" i="24"/>
  <c r="CU791" i="24"/>
  <c r="CW791" i="24"/>
  <c r="CD857" i="24"/>
  <c r="CE857" i="24"/>
  <c r="CA857" i="24"/>
  <c r="CB857" i="24"/>
  <c r="CF857" i="24"/>
  <c r="BY859" i="24"/>
  <c r="CC858" i="24"/>
  <c r="BZ858" i="24"/>
  <c r="B481" i="25"/>
  <c r="E481" i="25"/>
  <c r="H481" i="25"/>
  <c r="A482" i="25"/>
  <c r="D480" i="25"/>
  <c r="F480" i="25"/>
  <c r="J480" i="25"/>
  <c r="I480" i="25"/>
  <c r="G480" i="25"/>
  <c r="K480" i="25"/>
  <c r="C480" i="25"/>
  <c r="B600" i="26"/>
  <c r="E600" i="26"/>
  <c r="A601" i="26"/>
  <c r="C599" i="26"/>
  <c r="D599" i="26"/>
  <c r="F599" i="26"/>
  <c r="G599" i="26"/>
  <c r="H599" i="26"/>
  <c r="K482" i="14"/>
  <c r="H482" i="14"/>
  <c r="A483" i="14"/>
  <c r="B482" i="14"/>
  <c r="N482" i="14"/>
  <c r="Q482" i="14"/>
  <c r="E482" i="14"/>
  <c r="T481" i="14"/>
  <c r="R481" i="14"/>
  <c r="J481" i="14"/>
  <c r="S481" i="14"/>
  <c r="G481" i="14"/>
  <c r="I481" i="14"/>
  <c r="L481" i="14"/>
  <c r="O481" i="14"/>
  <c r="M481" i="14"/>
  <c r="D481" i="14"/>
  <c r="F481" i="14"/>
  <c r="C481" i="14"/>
  <c r="P481" i="14"/>
  <c r="B542" i="34"/>
  <c r="A543" i="34"/>
  <c r="E542" i="34"/>
  <c r="D541" i="34"/>
  <c r="C541" i="34"/>
  <c r="F541" i="34"/>
  <c r="G541" i="34"/>
  <c r="G210" i="19"/>
  <c r="F210" i="19"/>
  <c r="C210" i="19"/>
  <c r="D210" i="19"/>
  <c r="B211" i="19"/>
  <c r="E211" i="19"/>
  <c r="A212" i="19"/>
  <c r="D477" i="3"/>
  <c r="C477" i="3"/>
  <c r="H477" i="3"/>
  <c r="B478" i="3"/>
  <c r="E478" i="3"/>
  <c r="A479" i="3"/>
  <c r="F477" i="3"/>
  <c r="G477" i="3"/>
  <c r="I471" i="2"/>
  <c r="G471" i="2"/>
  <c r="D471" i="2"/>
  <c r="J471" i="2"/>
  <c r="K471" i="2"/>
  <c r="C471" i="2"/>
  <c r="F471" i="2"/>
  <c r="E472" i="2"/>
  <c r="B472" i="2"/>
  <c r="A473" i="2"/>
  <c r="H472" i="2"/>
  <c r="G340" i="8"/>
  <c r="I340" i="8"/>
  <c r="L340" i="8"/>
  <c r="J340" i="8"/>
  <c r="F340" i="8"/>
  <c r="M340" i="8"/>
  <c r="D340" i="8"/>
  <c r="C340" i="8"/>
  <c r="N340" i="8"/>
  <c r="B341" i="8"/>
  <c r="E341" i="8"/>
  <c r="K341" i="8"/>
  <c r="A342" i="8"/>
  <c r="H341" i="8"/>
  <c r="A342" i="10"/>
  <c r="K341" i="10"/>
  <c r="B341" i="10"/>
  <c r="E341" i="10"/>
  <c r="H341" i="10"/>
  <c r="N341" i="12"/>
  <c r="K341" i="12"/>
  <c r="H341" i="12"/>
  <c r="A342" i="12"/>
  <c r="B341" i="12"/>
  <c r="E341" i="12"/>
  <c r="Q341" i="12"/>
  <c r="T340" i="12"/>
  <c r="F340" i="12"/>
  <c r="I340" i="12"/>
  <c r="G340" i="12"/>
  <c r="M340" i="12"/>
  <c r="R340" i="12"/>
  <c r="O340" i="12"/>
  <c r="C340" i="12"/>
  <c r="P340" i="12"/>
  <c r="S340" i="12"/>
  <c r="J340" i="12"/>
  <c r="L340" i="12"/>
  <c r="D340" i="12"/>
  <c r="G339" i="9"/>
  <c r="F339" i="9"/>
  <c r="H339" i="9"/>
  <c r="D339" i="9"/>
  <c r="C339" i="9"/>
  <c r="B340" i="9"/>
  <c r="A341" i="9"/>
  <c r="E340" i="9"/>
  <c r="D340" i="10"/>
  <c r="L340" i="10"/>
  <c r="M340" i="10"/>
  <c r="N340" i="10"/>
  <c r="C340" i="10"/>
  <c r="J340" i="10"/>
  <c r="F340" i="10"/>
  <c r="G340" i="10"/>
  <c r="I340" i="10"/>
  <c r="CR794" i="24" l="1"/>
  <c r="CV794" i="24" s="1"/>
  <c r="CS793" i="24"/>
  <c r="CT792" i="24"/>
  <c r="CU792" i="24"/>
  <c r="CW792" i="24"/>
  <c r="CX792" i="24"/>
  <c r="CY792" i="24"/>
  <c r="CE858" i="24"/>
  <c r="CF858" i="24"/>
  <c r="CA858" i="24"/>
  <c r="CB858" i="24"/>
  <c r="CD858" i="24"/>
  <c r="BZ859" i="24"/>
  <c r="CC859" i="24"/>
  <c r="BY860" i="24"/>
  <c r="A602" i="26"/>
  <c r="B601" i="26"/>
  <c r="E601" i="26"/>
  <c r="G600" i="26"/>
  <c r="C600" i="26"/>
  <c r="F600" i="26"/>
  <c r="H600" i="26"/>
  <c r="D600" i="26"/>
  <c r="A483" i="25"/>
  <c r="H482" i="25"/>
  <c r="E482" i="25"/>
  <c r="B482" i="25"/>
  <c r="G481" i="25"/>
  <c r="J481" i="25"/>
  <c r="C481" i="25"/>
  <c r="F481" i="25"/>
  <c r="D481" i="25"/>
  <c r="I481" i="25"/>
  <c r="K481" i="25"/>
  <c r="T482" i="14"/>
  <c r="M482" i="14"/>
  <c r="C482" i="14"/>
  <c r="R482" i="14"/>
  <c r="L482" i="14"/>
  <c r="I482" i="14"/>
  <c r="J482" i="14"/>
  <c r="G482" i="14"/>
  <c r="O482" i="14"/>
  <c r="P482" i="14"/>
  <c r="D482" i="14"/>
  <c r="S482" i="14"/>
  <c r="F482" i="14"/>
  <c r="H483" i="14"/>
  <c r="B483" i="14"/>
  <c r="K483" i="14"/>
  <c r="N483" i="14"/>
  <c r="E483" i="14"/>
  <c r="A484" i="14"/>
  <c r="Q483" i="14"/>
  <c r="B543" i="34"/>
  <c r="E543" i="34"/>
  <c r="A544" i="34"/>
  <c r="D542" i="34"/>
  <c r="C542" i="34"/>
  <c r="G542" i="34"/>
  <c r="F542" i="34"/>
  <c r="E212" i="19"/>
  <c r="A213" i="19"/>
  <c r="B212" i="19"/>
  <c r="C211" i="19"/>
  <c r="D211" i="19"/>
  <c r="F211" i="19"/>
  <c r="G211" i="19"/>
  <c r="E479" i="3"/>
  <c r="B479" i="3"/>
  <c r="A480" i="3"/>
  <c r="G478" i="3"/>
  <c r="F478" i="3"/>
  <c r="H478" i="3"/>
  <c r="D478" i="3"/>
  <c r="C478" i="3"/>
  <c r="E473" i="2"/>
  <c r="H473" i="2"/>
  <c r="B473" i="2"/>
  <c r="A474" i="2"/>
  <c r="J472" i="2"/>
  <c r="C472" i="2"/>
  <c r="I472" i="2"/>
  <c r="K472" i="2"/>
  <c r="F472" i="2"/>
  <c r="G472" i="2"/>
  <c r="D472" i="2"/>
  <c r="D340" i="9"/>
  <c r="C340" i="9"/>
  <c r="A342" i="9"/>
  <c r="B341" i="9"/>
  <c r="E341" i="9"/>
  <c r="T341" i="12"/>
  <c r="I341" i="12"/>
  <c r="M341" i="12"/>
  <c r="R341" i="12"/>
  <c r="G341" i="12"/>
  <c r="P341" i="12"/>
  <c r="L341" i="12"/>
  <c r="J341" i="12"/>
  <c r="S341" i="12"/>
  <c r="F341" i="12"/>
  <c r="D341" i="12"/>
  <c r="O341" i="12"/>
  <c r="C341" i="12"/>
  <c r="B342" i="10"/>
  <c r="H342" i="10"/>
  <c r="K342" i="10"/>
  <c r="E342" i="10"/>
  <c r="A343" i="10"/>
  <c r="K342" i="12"/>
  <c r="Q342" i="12"/>
  <c r="E342" i="12"/>
  <c r="N342" i="12"/>
  <c r="B342" i="12"/>
  <c r="A343" i="12"/>
  <c r="H342" i="12"/>
  <c r="N341" i="10"/>
  <c r="J341" i="10"/>
  <c r="C341" i="10"/>
  <c r="D341" i="10"/>
  <c r="M341" i="10"/>
  <c r="F341" i="10"/>
  <c r="G341" i="10"/>
  <c r="I341" i="10"/>
  <c r="L341" i="10"/>
  <c r="K342" i="8"/>
  <c r="A343" i="8"/>
  <c r="E342" i="8"/>
  <c r="H342" i="8"/>
  <c r="B342" i="8"/>
  <c r="J341" i="8"/>
  <c r="D341" i="8"/>
  <c r="G341" i="8"/>
  <c r="C341" i="8"/>
  <c r="N341" i="8"/>
  <c r="F341" i="8"/>
  <c r="L341" i="8"/>
  <c r="M341" i="8"/>
  <c r="I341" i="8"/>
  <c r="F340" i="9"/>
  <c r="H340" i="9"/>
  <c r="G340" i="9"/>
  <c r="CU793" i="24" l="1"/>
  <c r="CW793" i="24"/>
  <c r="CX793" i="24"/>
  <c r="CY793" i="24"/>
  <c r="CT793" i="24"/>
  <c r="CR795" i="24"/>
  <c r="CV795" i="24" s="1"/>
  <c r="CS794" i="24"/>
  <c r="CC860" i="24"/>
  <c r="BY861" i="24"/>
  <c r="BZ860" i="24"/>
  <c r="CA859" i="24"/>
  <c r="CD859" i="24"/>
  <c r="CE859" i="24"/>
  <c r="CB859" i="24"/>
  <c r="CF859" i="24"/>
  <c r="D482" i="25"/>
  <c r="J482" i="25"/>
  <c r="I482" i="25"/>
  <c r="K482" i="25"/>
  <c r="F482" i="25"/>
  <c r="C482" i="25"/>
  <c r="G482" i="25"/>
  <c r="E483" i="25"/>
  <c r="H483" i="25"/>
  <c r="A484" i="25"/>
  <c r="B483" i="25"/>
  <c r="D601" i="26"/>
  <c r="F601" i="26"/>
  <c r="G601" i="26"/>
  <c r="H601" i="26"/>
  <c r="C601" i="26"/>
  <c r="E602" i="26"/>
  <c r="A603" i="26"/>
  <c r="B602" i="26"/>
  <c r="E484" i="14"/>
  <c r="H484" i="14"/>
  <c r="B484" i="14"/>
  <c r="Q484" i="14"/>
  <c r="K484" i="14"/>
  <c r="A485" i="14"/>
  <c r="N484" i="14"/>
  <c r="T483" i="14"/>
  <c r="M483" i="14"/>
  <c r="P483" i="14"/>
  <c r="R483" i="14"/>
  <c r="F483" i="14"/>
  <c r="I483" i="14"/>
  <c r="G483" i="14"/>
  <c r="C483" i="14"/>
  <c r="S483" i="14"/>
  <c r="L483" i="14"/>
  <c r="D483" i="14"/>
  <c r="J483" i="14"/>
  <c r="O483" i="14"/>
  <c r="A545" i="34"/>
  <c r="B544" i="34"/>
  <c r="E544" i="34"/>
  <c r="G543" i="34"/>
  <c r="F543" i="34"/>
  <c r="C543" i="34"/>
  <c r="D543" i="34"/>
  <c r="C212" i="19"/>
  <c r="D212" i="19"/>
  <c r="F212" i="19"/>
  <c r="G212" i="19"/>
  <c r="A214" i="19"/>
  <c r="E213" i="19"/>
  <c r="B213" i="19"/>
  <c r="B480" i="3"/>
  <c r="E480" i="3"/>
  <c r="A481" i="3"/>
  <c r="C479" i="3"/>
  <c r="D479" i="3"/>
  <c r="H479" i="3"/>
  <c r="G479" i="3"/>
  <c r="F479" i="3"/>
  <c r="E474" i="2"/>
  <c r="B474" i="2"/>
  <c r="H474" i="2"/>
  <c r="A475" i="2"/>
  <c r="I473" i="2"/>
  <c r="G473" i="2"/>
  <c r="J473" i="2"/>
  <c r="F473" i="2"/>
  <c r="D473" i="2"/>
  <c r="C473" i="2"/>
  <c r="K473" i="2"/>
  <c r="G342" i="10"/>
  <c r="J342" i="10"/>
  <c r="C342" i="10"/>
  <c r="N342" i="10"/>
  <c r="D342" i="10"/>
  <c r="I342" i="10"/>
  <c r="L342" i="10"/>
  <c r="M342" i="10"/>
  <c r="F342" i="10"/>
  <c r="T342" i="12"/>
  <c r="P342" i="12"/>
  <c r="J342" i="12"/>
  <c r="R342" i="12"/>
  <c r="S342" i="12"/>
  <c r="C342" i="12"/>
  <c r="D342" i="12"/>
  <c r="F342" i="12"/>
  <c r="M342" i="12"/>
  <c r="I342" i="12"/>
  <c r="O342" i="12"/>
  <c r="L342" i="12"/>
  <c r="G342" i="12"/>
  <c r="K343" i="10"/>
  <c r="E343" i="10"/>
  <c r="A344" i="10"/>
  <c r="B343" i="10"/>
  <c r="H343" i="10"/>
  <c r="E343" i="12"/>
  <c r="N343" i="12"/>
  <c r="Q343" i="12"/>
  <c r="H343" i="12"/>
  <c r="K343" i="12"/>
  <c r="A344" i="12"/>
  <c r="B343" i="12"/>
  <c r="C342" i="8"/>
  <c r="F342" i="8"/>
  <c r="G342" i="8"/>
  <c r="I342" i="8"/>
  <c r="J342" i="8"/>
  <c r="D342" i="8"/>
  <c r="M342" i="8"/>
  <c r="N342" i="8"/>
  <c r="L342" i="8"/>
  <c r="G341" i="9"/>
  <c r="H341" i="9"/>
  <c r="F341" i="9"/>
  <c r="D341" i="9"/>
  <c r="C341" i="9"/>
  <c r="B342" i="9"/>
  <c r="E342" i="9"/>
  <c r="A343" i="9"/>
  <c r="A344" i="8"/>
  <c r="K343" i="8"/>
  <c r="B343" i="8"/>
  <c r="H343" i="8"/>
  <c r="E343" i="8"/>
  <c r="CU794" i="24" l="1"/>
  <c r="CW794" i="24"/>
  <c r="CX794" i="24"/>
  <c r="CY794" i="24"/>
  <c r="CT794" i="24"/>
  <c r="CS795" i="24"/>
  <c r="CR796" i="24"/>
  <c r="CV796" i="24" s="1"/>
  <c r="CA860" i="24"/>
  <c r="CE860" i="24"/>
  <c r="CB860" i="24"/>
  <c r="CD860" i="24"/>
  <c r="CF860" i="24"/>
  <c r="BZ861" i="24"/>
  <c r="BY862" i="24"/>
  <c r="CC861" i="24"/>
  <c r="D602" i="26"/>
  <c r="F602" i="26"/>
  <c r="G602" i="26"/>
  <c r="H602" i="26"/>
  <c r="C602" i="26"/>
  <c r="E603" i="26"/>
  <c r="B603" i="26"/>
  <c r="A604" i="26"/>
  <c r="D483" i="25"/>
  <c r="C483" i="25"/>
  <c r="F483" i="25"/>
  <c r="J483" i="25"/>
  <c r="K483" i="25"/>
  <c r="I483" i="25"/>
  <c r="G483" i="25"/>
  <c r="H484" i="25"/>
  <c r="A485" i="25"/>
  <c r="B484" i="25"/>
  <c r="E484" i="25"/>
  <c r="E485" i="14"/>
  <c r="A486" i="14"/>
  <c r="N485" i="14"/>
  <c r="K485" i="14"/>
  <c r="Q485" i="14"/>
  <c r="B485" i="14"/>
  <c r="H485" i="14"/>
  <c r="T484" i="14"/>
  <c r="C484" i="14"/>
  <c r="I484" i="14"/>
  <c r="J484" i="14"/>
  <c r="O484" i="14"/>
  <c r="L484" i="14"/>
  <c r="R484" i="14"/>
  <c r="S484" i="14"/>
  <c r="P484" i="14"/>
  <c r="M484" i="14"/>
  <c r="D484" i="14"/>
  <c r="F484" i="14"/>
  <c r="G484" i="14"/>
  <c r="C544" i="34"/>
  <c r="F544" i="34"/>
  <c r="G544" i="34"/>
  <c r="D544" i="34"/>
  <c r="E545" i="34"/>
  <c r="B545" i="34"/>
  <c r="A546" i="34"/>
  <c r="D213" i="19"/>
  <c r="F213" i="19"/>
  <c r="G213" i="19"/>
  <c r="C213" i="19"/>
  <c r="B214" i="19"/>
  <c r="E214" i="19"/>
  <c r="A215" i="19"/>
  <c r="E481" i="3"/>
  <c r="A482" i="3"/>
  <c r="B481" i="3"/>
  <c r="F480" i="3"/>
  <c r="G480" i="3"/>
  <c r="H480" i="3"/>
  <c r="D480" i="3"/>
  <c r="C480" i="3"/>
  <c r="H475" i="2"/>
  <c r="E475" i="2"/>
  <c r="A476" i="2"/>
  <c r="B475" i="2"/>
  <c r="I474" i="2"/>
  <c r="D474" i="2"/>
  <c r="G474" i="2"/>
  <c r="C474" i="2"/>
  <c r="K474" i="2"/>
  <c r="F474" i="2"/>
  <c r="J474" i="2"/>
  <c r="E343" i="9"/>
  <c r="B343" i="9"/>
  <c r="A344" i="9"/>
  <c r="D342" i="9"/>
  <c r="C342" i="9"/>
  <c r="H344" i="12"/>
  <c r="K344" i="12"/>
  <c r="Q344" i="12"/>
  <c r="E344" i="12"/>
  <c r="N344" i="12"/>
  <c r="B344" i="12"/>
  <c r="A345" i="12"/>
  <c r="H342" i="9"/>
  <c r="F342" i="9"/>
  <c r="G342" i="9"/>
  <c r="N343" i="10"/>
  <c r="L343" i="10"/>
  <c r="I343" i="10"/>
  <c r="J343" i="10"/>
  <c r="M343" i="10"/>
  <c r="C343" i="10"/>
  <c r="D343" i="10"/>
  <c r="F343" i="10"/>
  <c r="G343" i="10"/>
  <c r="B344" i="8"/>
  <c r="E344" i="8"/>
  <c r="H344" i="8"/>
  <c r="K344" i="8"/>
  <c r="A345" i="8"/>
  <c r="B344" i="10"/>
  <c r="H344" i="10"/>
  <c r="K344" i="10"/>
  <c r="A345" i="10"/>
  <c r="E344" i="10"/>
  <c r="G343" i="8"/>
  <c r="I343" i="8"/>
  <c r="J343" i="8"/>
  <c r="M343" i="8"/>
  <c r="C343" i="8"/>
  <c r="D343" i="8"/>
  <c r="N343" i="8"/>
  <c r="F343" i="8"/>
  <c r="L343" i="8"/>
  <c r="T343" i="12"/>
  <c r="D343" i="12"/>
  <c r="C343" i="12"/>
  <c r="F343" i="12"/>
  <c r="R343" i="12"/>
  <c r="G343" i="12"/>
  <c r="J343" i="12"/>
  <c r="P343" i="12"/>
  <c r="S343" i="12"/>
  <c r="I343" i="12"/>
  <c r="O343" i="12"/>
  <c r="L343" i="12"/>
  <c r="M343" i="12"/>
  <c r="CR797" i="24" l="1"/>
  <c r="CV797" i="24" s="1"/>
  <c r="CS796" i="24"/>
  <c r="CX795" i="24"/>
  <c r="CY795" i="24"/>
  <c r="CW795" i="24"/>
  <c r="CT795" i="24"/>
  <c r="CU795" i="24"/>
  <c r="BZ862" i="24"/>
  <c r="CC862" i="24"/>
  <c r="BY863" i="24"/>
  <c r="CD861" i="24"/>
  <c r="CE861" i="24"/>
  <c r="CF861" i="24"/>
  <c r="CA861" i="24"/>
  <c r="CB861" i="24"/>
  <c r="D484" i="25"/>
  <c r="I484" i="25"/>
  <c r="J484" i="25"/>
  <c r="F484" i="25"/>
  <c r="G484" i="25"/>
  <c r="K484" i="25"/>
  <c r="C484" i="25"/>
  <c r="B485" i="25"/>
  <c r="E485" i="25"/>
  <c r="H485" i="25"/>
  <c r="A486" i="25"/>
  <c r="A605" i="26"/>
  <c r="B604" i="26"/>
  <c r="E604" i="26"/>
  <c r="C603" i="26"/>
  <c r="D603" i="26"/>
  <c r="F603" i="26"/>
  <c r="G603" i="26"/>
  <c r="H603" i="26"/>
  <c r="T485" i="14"/>
  <c r="L485" i="14"/>
  <c r="M485" i="14"/>
  <c r="C485" i="14"/>
  <c r="P485" i="14"/>
  <c r="R485" i="14"/>
  <c r="D485" i="14"/>
  <c r="G485" i="14"/>
  <c r="S485" i="14"/>
  <c r="O485" i="14"/>
  <c r="I485" i="14"/>
  <c r="J485" i="14"/>
  <c r="F485" i="14"/>
  <c r="E486" i="14"/>
  <c r="K486" i="14"/>
  <c r="Q486" i="14"/>
  <c r="B486" i="14"/>
  <c r="H486" i="14"/>
  <c r="A487" i="14"/>
  <c r="N486" i="14"/>
  <c r="E546" i="34"/>
  <c r="A547" i="34"/>
  <c r="B546" i="34"/>
  <c r="G545" i="34"/>
  <c r="D545" i="34"/>
  <c r="C545" i="34"/>
  <c r="F545" i="34"/>
  <c r="B215" i="19"/>
  <c r="E215" i="19"/>
  <c r="A216" i="19"/>
  <c r="C214" i="19"/>
  <c r="D214" i="19"/>
  <c r="F214" i="19"/>
  <c r="G214" i="19"/>
  <c r="H481" i="3"/>
  <c r="C481" i="3"/>
  <c r="D481" i="3"/>
  <c r="E482" i="3"/>
  <c r="A483" i="3"/>
  <c r="B482" i="3"/>
  <c r="F481" i="3"/>
  <c r="G481" i="3"/>
  <c r="I475" i="2"/>
  <c r="F475" i="2"/>
  <c r="K475" i="2"/>
  <c r="J475" i="2"/>
  <c r="G475" i="2"/>
  <c r="D475" i="2"/>
  <c r="C475" i="2"/>
  <c r="E476" i="2"/>
  <c r="B476" i="2"/>
  <c r="H476" i="2"/>
  <c r="A477" i="2"/>
  <c r="A346" i="8"/>
  <c r="B345" i="8"/>
  <c r="E345" i="8"/>
  <c r="K345" i="8"/>
  <c r="H345" i="8"/>
  <c r="J344" i="8"/>
  <c r="F344" i="8"/>
  <c r="D344" i="8"/>
  <c r="L344" i="8"/>
  <c r="N344" i="8"/>
  <c r="C344" i="8"/>
  <c r="G344" i="8"/>
  <c r="M344" i="8"/>
  <c r="I344" i="8"/>
  <c r="C344" i="10"/>
  <c r="F344" i="10"/>
  <c r="M344" i="10"/>
  <c r="D344" i="10"/>
  <c r="G344" i="10"/>
  <c r="I344" i="10"/>
  <c r="J344" i="10"/>
  <c r="L344" i="10"/>
  <c r="N344" i="10"/>
  <c r="Q345" i="12"/>
  <c r="A346" i="12"/>
  <c r="B345" i="12"/>
  <c r="E345" i="12"/>
  <c r="H345" i="12"/>
  <c r="K345" i="12"/>
  <c r="N345" i="12"/>
  <c r="T344" i="12"/>
  <c r="M344" i="12"/>
  <c r="C344" i="12"/>
  <c r="F344" i="12"/>
  <c r="S344" i="12"/>
  <c r="D344" i="12"/>
  <c r="G344" i="12"/>
  <c r="R344" i="12"/>
  <c r="J344" i="12"/>
  <c r="L344" i="12"/>
  <c r="O344" i="12"/>
  <c r="I344" i="12"/>
  <c r="P344" i="12"/>
  <c r="E344" i="9"/>
  <c r="A345" i="9"/>
  <c r="B344" i="9"/>
  <c r="D343" i="9"/>
  <c r="C343" i="9"/>
  <c r="A346" i="10"/>
  <c r="E345" i="10"/>
  <c r="B345" i="10"/>
  <c r="H345" i="10"/>
  <c r="K345" i="10"/>
  <c r="F343" i="9"/>
  <c r="G343" i="9"/>
  <c r="H343" i="9"/>
  <c r="CW796" i="24" l="1"/>
  <c r="CX796" i="24"/>
  <c r="CY796" i="24"/>
  <c r="CU796" i="24"/>
  <c r="CT796" i="24"/>
  <c r="CS797" i="24"/>
  <c r="CR798" i="24"/>
  <c r="CV798" i="24" s="1"/>
  <c r="BZ863" i="24"/>
  <c r="CC863" i="24"/>
  <c r="CA862" i="24"/>
  <c r="CB862" i="24"/>
  <c r="CD862" i="24"/>
  <c r="CE862" i="24"/>
  <c r="CF862" i="24"/>
  <c r="G604" i="26"/>
  <c r="H604" i="26"/>
  <c r="C604" i="26"/>
  <c r="D604" i="26"/>
  <c r="F604" i="26"/>
  <c r="A606" i="26"/>
  <c r="B605" i="26"/>
  <c r="E605" i="26"/>
  <c r="E486" i="25"/>
  <c r="A487" i="25"/>
  <c r="H486" i="25"/>
  <c r="B486" i="25"/>
  <c r="F485" i="25"/>
  <c r="D485" i="25"/>
  <c r="I485" i="25"/>
  <c r="C485" i="25"/>
  <c r="G485" i="25"/>
  <c r="J485" i="25"/>
  <c r="K485" i="25"/>
  <c r="E487" i="14"/>
  <c r="K487" i="14"/>
  <c r="H487" i="14"/>
  <c r="Q487" i="14"/>
  <c r="N487" i="14"/>
  <c r="B487" i="14"/>
  <c r="A488" i="14"/>
  <c r="T486" i="14"/>
  <c r="M486" i="14"/>
  <c r="F486" i="14"/>
  <c r="G486" i="14"/>
  <c r="S486" i="14"/>
  <c r="R486" i="14"/>
  <c r="P486" i="14"/>
  <c r="D486" i="14"/>
  <c r="I486" i="14"/>
  <c r="J486" i="14"/>
  <c r="O486" i="14"/>
  <c r="L486" i="14"/>
  <c r="C486" i="14"/>
  <c r="F546" i="34"/>
  <c r="G546" i="34"/>
  <c r="D546" i="34"/>
  <c r="C546" i="34"/>
  <c r="A548" i="34"/>
  <c r="E547" i="34"/>
  <c r="B547" i="34"/>
  <c r="B216" i="19"/>
  <c r="E216" i="19"/>
  <c r="A217" i="19"/>
  <c r="D215" i="19"/>
  <c r="G215" i="19"/>
  <c r="C215" i="19"/>
  <c r="F215" i="19"/>
  <c r="C482" i="3"/>
  <c r="D482" i="3"/>
  <c r="H482" i="3"/>
  <c r="B483" i="3"/>
  <c r="A484" i="3"/>
  <c r="E483" i="3"/>
  <c r="G482" i="3"/>
  <c r="F482" i="3"/>
  <c r="E477" i="2"/>
  <c r="B477" i="2"/>
  <c r="H477" i="2"/>
  <c r="A478" i="2"/>
  <c r="J476" i="2"/>
  <c r="K476" i="2"/>
  <c r="F476" i="2"/>
  <c r="G476" i="2"/>
  <c r="D476" i="2"/>
  <c r="I476" i="2"/>
  <c r="C476" i="2"/>
  <c r="E346" i="10"/>
  <c r="B346" i="10"/>
  <c r="K346" i="10"/>
  <c r="H346" i="10"/>
  <c r="A347" i="10"/>
  <c r="Q346" i="12"/>
  <c r="B346" i="12"/>
  <c r="E346" i="12"/>
  <c r="N346" i="12"/>
  <c r="H346" i="12"/>
  <c r="A347" i="12"/>
  <c r="K346" i="12"/>
  <c r="H344" i="9"/>
  <c r="G344" i="9"/>
  <c r="F344" i="9"/>
  <c r="T345" i="12"/>
  <c r="M345" i="12"/>
  <c r="C345" i="12"/>
  <c r="P345" i="12"/>
  <c r="R345" i="12"/>
  <c r="S345" i="12"/>
  <c r="D345" i="12"/>
  <c r="F345" i="12"/>
  <c r="G345" i="12"/>
  <c r="I345" i="12"/>
  <c r="J345" i="12"/>
  <c r="O345" i="12"/>
  <c r="L345" i="12"/>
  <c r="I345" i="10"/>
  <c r="G345" i="10"/>
  <c r="J345" i="10"/>
  <c r="N345" i="10"/>
  <c r="C345" i="10"/>
  <c r="F345" i="10"/>
  <c r="D345" i="10"/>
  <c r="L345" i="10"/>
  <c r="M345" i="10"/>
  <c r="B345" i="9"/>
  <c r="A346" i="9"/>
  <c r="E345" i="9"/>
  <c r="D344" i="9"/>
  <c r="C344" i="9"/>
  <c r="C345" i="8"/>
  <c r="N345" i="8"/>
  <c r="F345" i="8"/>
  <c r="G345" i="8"/>
  <c r="L345" i="8"/>
  <c r="D345" i="8"/>
  <c r="I345" i="8"/>
  <c r="J345" i="8"/>
  <c r="M345" i="8"/>
  <c r="K346" i="8"/>
  <c r="E346" i="8"/>
  <c r="H346" i="8"/>
  <c r="B346" i="8"/>
  <c r="A347" i="8"/>
  <c r="CR799" i="24" l="1"/>
  <c r="CV799" i="24" s="1"/>
  <c r="CS798" i="24"/>
  <c r="CT797" i="24"/>
  <c r="CU797" i="24"/>
  <c r="CW797" i="24"/>
  <c r="CX797" i="24"/>
  <c r="CY797" i="24"/>
  <c r="CE863" i="24"/>
  <c r="CF863" i="24"/>
  <c r="CA863" i="24"/>
  <c r="CD863" i="24"/>
  <c r="CB863" i="24"/>
  <c r="G486" i="25"/>
  <c r="I486" i="25"/>
  <c r="J486" i="25"/>
  <c r="D486" i="25"/>
  <c r="K486" i="25"/>
  <c r="C486" i="25"/>
  <c r="F486" i="25"/>
  <c r="E487" i="25"/>
  <c r="H487" i="25"/>
  <c r="A488" i="25"/>
  <c r="B487" i="25"/>
  <c r="C605" i="26"/>
  <c r="D605" i="26"/>
  <c r="F605" i="26"/>
  <c r="G605" i="26"/>
  <c r="H605" i="26"/>
  <c r="E606" i="26"/>
  <c r="B606" i="26"/>
  <c r="A607" i="26"/>
  <c r="T487" i="14"/>
  <c r="G487" i="14"/>
  <c r="J487" i="14"/>
  <c r="R487" i="14"/>
  <c r="C487" i="14"/>
  <c r="S487" i="14"/>
  <c r="F487" i="14"/>
  <c r="O487" i="14"/>
  <c r="P487" i="14"/>
  <c r="D487" i="14"/>
  <c r="I487" i="14"/>
  <c r="L487" i="14"/>
  <c r="M487" i="14"/>
  <c r="Q488" i="14"/>
  <c r="N488" i="14"/>
  <c r="B488" i="14"/>
  <c r="A489" i="14"/>
  <c r="K488" i="14"/>
  <c r="E488" i="14"/>
  <c r="H488" i="14"/>
  <c r="D547" i="34"/>
  <c r="C547" i="34"/>
  <c r="F547" i="34"/>
  <c r="G547" i="34"/>
  <c r="A549" i="34"/>
  <c r="B548" i="34"/>
  <c r="E548" i="34"/>
  <c r="E217" i="19"/>
  <c r="A218" i="19"/>
  <c r="B217" i="19"/>
  <c r="C216" i="19"/>
  <c r="D216" i="19"/>
  <c r="F216" i="19"/>
  <c r="G216" i="19"/>
  <c r="F483" i="3"/>
  <c r="G483" i="3"/>
  <c r="B484" i="3"/>
  <c r="E484" i="3"/>
  <c r="A485" i="3"/>
  <c r="H483" i="3"/>
  <c r="D483" i="3"/>
  <c r="C483" i="3"/>
  <c r="A479" i="2"/>
  <c r="B478" i="2"/>
  <c r="H478" i="2"/>
  <c r="E478" i="2"/>
  <c r="K477" i="2"/>
  <c r="J477" i="2"/>
  <c r="F477" i="2"/>
  <c r="I477" i="2"/>
  <c r="D477" i="2"/>
  <c r="G477" i="2"/>
  <c r="C477" i="2"/>
  <c r="T346" i="12"/>
  <c r="P346" i="12"/>
  <c r="D346" i="12"/>
  <c r="F346" i="12"/>
  <c r="G346" i="12"/>
  <c r="O346" i="12"/>
  <c r="I346" i="12"/>
  <c r="J346" i="12"/>
  <c r="M346" i="12"/>
  <c r="L346" i="12"/>
  <c r="R346" i="12"/>
  <c r="C346" i="12"/>
  <c r="S346" i="12"/>
  <c r="C345" i="9"/>
  <c r="D345" i="9"/>
  <c r="C346" i="8"/>
  <c r="F346" i="8"/>
  <c r="G346" i="8"/>
  <c r="M346" i="8"/>
  <c r="I346" i="8"/>
  <c r="J346" i="8"/>
  <c r="N346" i="8"/>
  <c r="D346" i="8"/>
  <c r="L346" i="8"/>
  <c r="A348" i="8"/>
  <c r="B347" i="8"/>
  <c r="K347" i="8"/>
  <c r="E347" i="8"/>
  <c r="H347" i="8"/>
  <c r="A347" i="9"/>
  <c r="B346" i="9"/>
  <c r="E346" i="9"/>
  <c r="F345" i="9"/>
  <c r="G345" i="9"/>
  <c r="H345" i="9"/>
  <c r="N347" i="12"/>
  <c r="K347" i="12"/>
  <c r="H347" i="12"/>
  <c r="A348" i="12"/>
  <c r="B347" i="12"/>
  <c r="E347" i="12"/>
  <c r="Q347" i="12"/>
  <c r="K347" i="10"/>
  <c r="H347" i="10"/>
  <c r="E347" i="10"/>
  <c r="A348" i="10"/>
  <c r="B347" i="10"/>
  <c r="J346" i="10"/>
  <c r="I346" i="10"/>
  <c r="L346" i="10"/>
  <c r="D346" i="10"/>
  <c r="F346" i="10"/>
  <c r="G346" i="10"/>
  <c r="M346" i="10"/>
  <c r="N346" i="10"/>
  <c r="C346" i="10"/>
  <c r="CU798" i="24" l="1"/>
  <c r="CW798" i="24"/>
  <c r="CX798" i="24"/>
  <c r="CT798" i="24"/>
  <c r="CY798" i="24"/>
  <c r="CR800" i="24"/>
  <c r="CV800" i="24" s="1"/>
  <c r="CS799" i="24"/>
  <c r="E607" i="26"/>
  <c r="B607" i="26"/>
  <c r="A608" i="26"/>
  <c r="D606" i="26"/>
  <c r="F606" i="26"/>
  <c r="G606" i="26"/>
  <c r="H606" i="26"/>
  <c r="C606" i="26"/>
  <c r="B488" i="25"/>
  <c r="E488" i="25"/>
  <c r="H488" i="25"/>
  <c r="A489" i="25"/>
  <c r="K487" i="25"/>
  <c r="G487" i="25"/>
  <c r="I487" i="25"/>
  <c r="J487" i="25"/>
  <c r="D487" i="25"/>
  <c r="C487" i="25"/>
  <c r="F487" i="25"/>
  <c r="K489" i="14"/>
  <c r="A490" i="14"/>
  <c r="H489" i="14"/>
  <c r="N489" i="14"/>
  <c r="B489" i="14"/>
  <c r="Q489" i="14"/>
  <c r="E489" i="14"/>
  <c r="T488" i="14"/>
  <c r="R488" i="14"/>
  <c r="G488" i="14"/>
  <c r="C488" i="14"/>
  <c r="I488" i="14"/>
  <c r="S488" i="14"/>
  <c r="P488" i="14"/>
  <c r="O488" i="14"/>
  <c r="D488" i="14"/>
  <c r="F488" i="14"/>
  <c r="J488" i="14"/>
  <c r="L488" i="14"/>
  <c r="M488" i="14"/>
  <c r="D548" i="34"/>
  <c r="C548" i="34"/>
  <c r="G548" i="34"/>
  <c r="F548" i="34"/>
  <c r="E549" i="34"/>
  <c r="B549" i="34"/>
  <c r="A550" i="34"/>
  <c r="C217" i="19"/>
  <c r="D217" i="19"/>
  <c r="F217" i="19"/>
  <c r="G217" i="19"/>
  <c r="E218" i="19"/>
  <c r="B218" i="19"/>
  <c r="A219" i="19"/>
  <c r="E485" i="3"/>
  <c r="B485" i="3"/>
  <c r="A486" i="3"/>
  <c r="G484" i="3"/>
  <c r="F484" i="3"/>
  <c r="H484" i="3"/>
  <c r="D484" i="3"/>
  <c r="C484" i="3"/>
  <c r="C478" i="2"/>
  <c r="F478" i="2"/>
  <c r="K478" i="2"/>
  <c r="J478" i="2"/>
  <c r="I478" i="2"/>
  <c r="G478" i="2"/>
  <c r="D478" i="2"/>
  <c r="A480" i="2"/>
  <c r="H479" i="2"/>
  <c r="E479" i="2"/>
  <c r="B479" i="2"/>
  <c r="H346" i="9"/>
  <c r="F346" i="9"/>
  <c r="G346" i="9"/>
  <c r="C347" i="8"/>
  <c r="D347" i="8"/>
  <c r="J347" i="8"/>
  <c r="L347" i="8"/>
  <c r="N347" i="8"/>
  <c r="G347" i="8"/>
  <c r="I347" i="8"/>
  <c r="F347" i="8"/>
  <c r="M347" i="8"/>
  <c r="C346" i="9"/>
  <c r="D346" i="9"/>
  <c r="E347" i="9"/>
  <c r="B347" i="9"/>
  <c r="A348" i="9"/>
  <c r="B348" i="8"/>
  <c r="E348" i="8"/>
  <c r="H348" i="8"/>
  <c r="A349" i="8"/>
  <c r="K348" i="8"/>
  <c r="K348" i="10"/>
  <c r="E348" i="10"/>
  <c r="H348" i="10"/>
  <c r="B348" i="10"/>
  <c r="A349" i="10"/>
  <c r="C347" i="10"/>
  <c r="I347" i="10"/>
  <c r="F347" i="10"/>
  <c r="G347" i="10"/>
  <c r="J347" i="10"/>
  <c r="L347" i="10"/>
  <c r="M347" i="10"/>
  <c r="N347" i="10"/>
  <c r="D347" i="10"/>
  <c r="T347" i="12"/>
  <c r="C347" i="12"/>
  <c r="G347" i="12"/>
  <c r="I347" i="12"/>
  <c r="L347" i="12"/>
  <c r="D347" i="12"/>
  <c r="J347" i="12"/>
  <c r="M347" i="12"/>
  <c r="O347" i="12"/>
  <c r="P347" i="12"/>
  <c r="F347" i="12"/>
  <c r="R347" i="12"/>
  <c r="S347" i="12"/>
  <c r="K348" i="12"/>
  <c r="A349" i="12"/>
  <c r="N348" i="12"/>
  <c r="H348" i="12"/>
  <c r="B348" i="12"/>
  <c r="E348" i="12"/>
  <c r="Q348" i="12"/>
  <c r="CY799" i="24" l="1"/>
  <c r="CU799" i="24"/>
  <c r="CT799" i="24"/>
  <c r="CW799" i="24"/>
  <c r="CX799" i="24"/>
  <c r="CS800" i="24"/>
  <c r="CR801" i="24"/>
  <c r="CV801" i="24" s="1"/>
  <c r="E489" i="25"/>
  <c r="B489" i="25"/>
  <c r="H489" i="25"/>
  <c r="A490" i="25"/>
  <c r="F488" i="25"/>
  <c r="D488" i="25"/>
  <c r="J488" i="25"/>
  <c r="I488" i="25"/>
  <c r="K488" i="25"/>
  <c r="G488" i="25"/>
  <c r="C488" i="25"/>
  <c r="A609" i="26"/>
  <c r="B608" i="26"/>
  <c r="E608" i="26"/>
  <c r="F607" i="26"/>
  <c r="G607" i="26"/>
  <c r="H607" i="26"/>
  <c r="D607" i="26"/>
  <c r="C607" i="26"/>
  <c r="T489" i="14"/>
  <c r="M489" i="14"/>
  <c r="S489" i="14"/>
  <c r="F489" i="14"/>
  <c r="C489" i="14"/>
  <c r="R489" i="14"/>
  <c r="I489" i="14"/>
  <c r="P489" i="14"/>
  <c r="J489" i="14"/>
  <c r="G489" i="14"/>
  <c r="D489" i="14"/>
  <c r="L489" i="14"/>
  <c r="O489" i="14"/>
  <c r="H490" i="14"/>
  <c r="E490" i="14"/>
  <c r="Q490" i="14"/>
  <c r="K490" i="14"/>
  <c r="A491" i="14"/>
  <c r="B490" i="14"/>
  <c r="N490" i="14"/>
  <c r="A551" i="34"/>
  <c r="B550" i="34"/>
  <c r="E550" i="34"/>
  <c r="C549" i="34"/>
  <c r="F549" i="34"/>
  <c r="D549" i="34"/>
  <c r="G549" i="34"/>
  <c r="B219" i="19"/>
  <c r="E219" i="19"/>
  <c r="A220" i="19"/>
  <c r="F218" i="19"/>
  <c r="C218" i="19"/>
  <c r="D218" i="19"/>
  <c r="G218" i="19"/>
  <c r="E486" i="3"/>
  <c r="B486" i="3"/>
  <c r="A487" i="3"/>
  <c r="C485" i="3"/>
  <c r="D485" i="3"/>
  <c r="H485" i="3"/>
  <c r="G485" i="3"/>
  <c r="F485" i="3"/>
  <c r="I479" i="2"/>
  <c r="K479" i="2"/>
  <c r="J479" i="2"/>
  <c r="D479" i="2"/>
  <c r="C479" i="2"/>
  <c r="G479" i="2"/>
  <c r="F479" i="2"/>
  <c r="H480" i="2"/>
  <c r="B480" i="2"/>
  <c r="E480" i="2"/>
  <c r="A481" i="2"/>
  <c r="T348" i="12"/>
  <c r="I348" i="12"/>
  <c r="J348" i="12"/>
  <c r="L348" i="12"/>
  <c r="M348" i="12"/>
  <c r="F348" i="12"/>
  <c r="D348" i="12"/>
  <c r="R348" i="12"/>
  <c r="S348" i="12"/>
  <c r="G348" i="12"/>
  <c r="C348" i="12"/>
  <c r="O348" i="12"/>
  <c r="P348" i="12"/>
  <c r="D347" i="9"/>
  <c r="C347" i="9"/>
  <c r="E349" i="10"/>
  <c r="A350" i="10"/>
  <c r="B349" i="10"/>
  <c r="K349" i="10"/>
  <c r="H349" i="10"/>
  <c r="D348" i="10"/>
  <c r="I348" i="10"/>
  <c r="N348" i="10"/>
  <c r="L348" i="10"/>
  <c r="G348" i="10"/>
  <c r="M348" i="10"/>
  <c r="C348" i="10"/>
  <c r="F348" i="10"/>
  <c r="J348" i="10"/>
  <c r="E349" i="8"/>
  <c r="H349" i="8"/>
  <c r="B349" i="8"/>
  <c r="K349" i="8"/>
  <c r="A350" i="8"/>
  <c r="B349" i="12"/>
  <c r="E349" i="12"/>
  <c r="H349" i="12"/>
  <c r="K349" i="12"/>
  <c r="Q349" i="12"/>
  <c r="N349" i="12"/>
  <c r="A350" i="12"/>
  <c r="G347" i="9"/>
  <c r="H347" i="9"/>
  <c r="F347" i="9"/>
  <c r="N348" i="8"/>
  <c r="D348" i="8"/>
  <c r="G348" i="8"/>
  <c r="I348" i="8"/>
  <c r="J348" i="8"/>
  <c r="M348" i="8"/>
  <c r="F348" i="8"/>
  <c r="C348" i="8"/>
  <c r="L348" i="8"/>
  <c r="B348" i="9"/>
  <c r="E348" i="9"/>
  <c r="A349" i="9"/>
  <c r="CS801" i="24" l="1"/>
  <c r="CR802" i="24"/>
  <c r="CV802" i="24" s="1"/>
  <c r="CT800" i="24"/>
  <c r="CU800" i="24"/>
  <c r="CX800" i="24"/>
  <c r="CW800" i="24"/>
  <c r="CY800" i="24"/>
  <c r="F608" i="26"/>
  <c r="G608" i="26"/>
  <c r="H608" i="26"/>
  <c r="C608" i="26"/>
  <c r="D608" i="26"/>
  <c r="B609" i="26"/>
  <c r="E609" i="26"/>
  <c r="A610" i="26"/>
  <c r="H490" i="25"/>
  <c r="A491" i="25"/>
  <c r="B490" i="25"/>
  <c r="E490" i="25"/>
  <c r="K489" i="25"/>
  <c r="F489" i="25"/>
  <c r="D489" i="25"/>
  <c r="I489" i="25"/>
  <c r="J489" i="25"/>
  <c r="C489" i="25"/>
  <c r="G489" i="25"/>
  <c r="T490" i="14"/>
  <c r="R490" i="14"/>
  <c r="S490" i="14"/>
  <c r="I490" i="14"/>
  <c r="D490" i="14"/>
  <c r="L490" i="14"/>
  <c r="M490" i="14"/>
  <c r="J490" i="14"/>
  <c r="F490" i="14"/>
  <c r="C490" i="14"/>
  <c r="G490" i="14"/>
  <c r="O490" i="14"/>
  <c r="P490" i="14"/>
  <c r="A492" i="14"/>
  <c r="H491" i="14"/>
  <c r="E491" i="14"/>
  <c r="K491" i="14"/>
  <c r="N491" i="14"/>
  <c r="Q491" i="14"/>
  <c r="B491" i="14"/>
  <c r="F550" i="34"/>
  <c r="D550" i="34"/>
  <c r="C550" i="34"/>
  <c r="G550" i="34"/>
  <c r="E551" i="34"/>
  <c r="B551" i="34"/>
  <c r="A552" i="34"/>
  <c r="B220" i="19"/>
  <c r="E220" i="19"/>
  <c r="A221" i="19"/>
  <c r="C219" i="19"/>
  <c r="D219" i="19"/>
  <c r="F219" i="19"/>
  <c r="G219" i="19"/>
  <c r="E487" i="3"/>
  <c r="B487" i="3"/>
  <c r="A488" i="3"/>
  <c r="C486" i="3"/>
  <c r="H486" i="3"/>
  <c r="D486" i="3"/>
  <c r="G486" i="3"/>
  <c r="F486" i="3"/>
  <c r="A482" i="2"/>
  <c r="B481" i="2"/>
  <c r="H481" i="2"/>
  <c r="E481" i="2"/>
  <c r="K480" i="2"/>
  <c r="D480" i="2"/>
  <c r="F480" i="2"/>
  <c r="J480" i="2"/>
  <c r="I480" i="2"/>
  <c r="C480" i="2"/>
  <c r="G480" i="2"/>
  <c r="D349" i="8"/>
  <c r="J349" i="8"/>
  <c r="L349" i="8"/>
  <c r="N349" i="8"/>
  <c r="M349" i="8"/>
  <c r="F349" i="8"/>
  <c r="C349" i="8"/>
  <c r="I349" i="8"/>
  <c r="G349" i="8"/>
  <c r="E350" i="12"/>
  <c r="Q350" i="12"/>
  <c r="A351" i="12"/>
  <c r="B350" i="12"/>
  <c r="H350" i="12"/>
  <c r="K350" i="12"/>
  <c r="N350" i="12"/>
  <c r="E349" i="9"/>
  <c r="A350" i="9"/>
  <c r="B349" i="9"/>
  <c r="G348" i="9"/>
  <c r="H348" i="9"/>
  <c r="F348" i="9"/>
  <c r="N349" i="10"/>
  <c r="G349" i="10"/>
  <c r="L349" i="10"/>
  <c r="C349" i="10"/>
  <c r="M349" i="10"/>
  <c r="F349" i="10"/>
  <c r="D349" i="10"/>
  <c r="I349" i="10"/>
  <c r="J349" i="10"/>
  <c r="E350" i="10"/>
  <c r="A351" i="10"/>
  <c r="B350" i="10"/>
  <c r="H350" i="10"/>
  <c r="K350" i="10"/>
  <c r="C348" i="9"/>
  <c r="D348" i="9"/>
  <c r="T349" i="12"/>
  <c r="G349" i="12"/>
  <c r="I349" i="12"/>
  <c r="P349" i="12"/>
  <c r="O349" i="12"/>
  <c r="L349" i="12"/>
  <c r="D349" i="12"/>
  <c r="R349" i="12"/>
  <c r="C349" i="12"/>
  <c r="J349" i="12"/>
  <c r="M349" i="12"/>
  <c r="F349" i="12"/>
  <c r="S349" i="12"/>
  <c r="A351" i="8"/>
  <c r="H350" i="8"/>
  <c r="E350" i="8"/>
  <c r="B350" i="8"/>
  <c r="K350" i="8"/>
  <c r="CR803" i="24" l="1"/>
  <c r="CV803" i="24" s="1"/>
  <c r="CS802" i="24"/>
  <c r="CT801" i="24"/>
  <c r="CU801" i="24"/>
  <c r="CY801" i="24"/>
  <c r="CW801" i="24"/>
  <c r="CX801" i="24"/>
  <c r="D490" i="25"/>
  <c r="G490" i="25"/>
  <c r="K490" i="25"/>
  <c r="J490" i="25"/>
  <c r="F490" i="25"/>
  <c r="I490" i="25"/>
  <c r="C490" i="25"/>
  <c r="E491" i="25"/>
  <c r="H491" i="25"/>
  <c r="B491" i="25"/>
  <c r="A492" i="25"/>
  <c r="E610" i="26"/>
  <c r="B610" i="26"/>
  <c r="A611" i="26"/>
  <c r="C609" i="26"/>
  <c r="D609" i="26"/>
  <c r="G609" i="26"/>
  <c r="H609" i="26"/>
  <c r="F609" i="26"/>
  <c r="T491" i="14"/>
  <c r="C491" i="14"/>
  <c r="S491" i="14"/>
  <c r="R491" i="14"/>
  <c r="J491" i="14"/>
  <c r="L491" i="14"/>
  <c r="F491" i="14"/>
  <c r="G491" i="14"/>
  <c r="M491" i="14"/>
  <c r="P491" i="14"/>
  <c r="I491" i="14"/>
  <c r="D491" i="14"/>
  <c r="O491" i="14"/>
  <c r="N492" i="14"/>
  <c r="B492" i="14"/>
  <c r="H492" i="14"/>
  <c r="K492" i="14"/>
  <c r="A493" i="14"/>
  <c r="E492" i="14"/>
  <c r="Q492" i="14"/>
  <c r="A553" i="34"/>
  <c r="E552" i="34"/>
  <c r="B552" i="34"/>
  <c r="G551" i="34"/>
  <c r="F551" i="34"/>
  <c r="D551" i="34"/>
  <c r="C551" i="34"/>
  <c r="B221" i="19"/>
  <c r="E221" i="19"/>
  <c r="A222" i="19"/>
  <c r="C220" i="19"/>
  <c r="D220" i="19"/>
  <c r="F220" i="19"/>
  <c r="G220" i="19"/>
  <c r="C487" i="3"/>
  <c r="H487" i="3"/>
  <c r="D487" i="3"/>
  <c r="B488" i="3"/>
  <c r="A489" i="3"/>
  <c r="E488" i="3"/>
  <c r="G487" i="3"/>
  <c r="F487" i="3"/>
  <c r="C481" i="2"/>
  <c r="K481" i="2"/>
  <c r="J481" i="2"/>
  <c r="I481" i="2"/>
  <c r="G481" i="2"/>
  <c r="D481" i="2"/>
  <c r="F481" i="2"/>
  <c r="B482" i="2"/>
  <c r="A483" i="2"/>
  <c r="E482" i="2"/>
  <c r="H482" i="2"/>
  <c r="A351" i="9"/>
  <c r="B350" i="9"/>
  <c r="E350" i="9"/>
  <c r="A352" i="10"/>
  <c r="E351" i="10"/>
  <c r="K351" i="10"/>
  <c r="B351" i="10"/>
  <c r="H351" i="10"/>
  <c r="C349" i="9"/>
  <c r="D349" i="9"/>
  <c r="B351" i="8"/>
  <c r="E351" i="8"/>
  <c r="H351" i="8"/>
  <c r="K351" i="8"/>
  <c r="A352" i="8"/>
  <c r="L350" i="8"/>
  <c r="D350" i="8"/>
  <c r="F350" i="8"/>
  <c r="M350" i="8"/>
  <c r="C350" i="8"/>
  <c r="G350" i="8"/>
  <c r="J350" i="8"/>
  <c r="I350" i="8"/>
  <c r="N350" i="8"/>
  <c r="F349" i="9"/>
  <c r="G349" i="9"/>
  <c r="H349" i="9"/>
  <c r="B351" i="12"/>
  <c r="E351" i="12"/>
  <c r="K351" i="12"/>
  <c r="N351" i="12"/>
  <c r="A352" i="12"/>
  <c r="H351" i="12"/>
  <c r="Q351" i="12"/>
  <c r="T350" i="12"/>
  <c r="I350" i="12"/>
  <c r="R350" i="12"/>
  <c r="P350" i="12"/>
  <c r="S350" i="12"/>
  <c r="O350" i="12"/>
  <c r="C350" i="12"/>
  <c r="D350" i="12"/>
  <c r="F350" i="12"/>
  <c r="G350" i="12"/>
  <c r="J350" i="12"/>
  <c r="L350" i="12"/>
  <c r="M350" i="12"/>
  <c r="G350" i="10"/>
  <c r="I350" i="10"/>
  <c r="C350" i="10"/>
  <c r="F350" i="10"/>
  <c r="J350" i="10"/>
  <c r="L350" i="10"/>
  <c r="D350" i="10"/>
  <c r="M350" i="10"/>
  <c r="N350" i="10"/>
  <c r="CU802" i="24" l="1"/>
  <c r="CW802" i="24"/>
  <c r="CX802" i="24"/>
  <c r="CT802" i="24"/>
  <c r="CY802" i="24"/>
  <c r="CS803" i="24"/>
  <c r="CR804" i="24"/>
  <c r="CV804" i="24" s="1"/>
  <c r="A612" i="26"/>
  <c r="E611" i="26"/>
  <c r="B611" i="26"/>
  <c r="D610" i="26"/>
  <c r="F610" i="26"/>
  <c r="G610" i="26"/>
  <c r="H610" i="26"/>
  <c r="C610" i="26"/>
  <c r="H492" i="25"/>
  <c r="B492" i="25"/>
  <c r="A493" i="25"/>
  <c r="E492" i="25"/>
  <c r="K491" i="25"/>
  <c r="J491" i="25"/>
  <c r="D491" i="25"/>
  <c r="C491" i="25"/>
  <c r="G491" i="25"/>
  <c r="F491" i="25"/>
  <c r="I491" i="25"/>
  <c r="T492" i="14"/>
  <c r="M492" i="14"/>
  <c r="O492" i="14"/>
  <c r="I492" i="14"/>
  <c r="J492" i="14"/>
  <c r="R492" i="14"/>
  <c r="D492" i="14"/>
  <c r="S492" i="14"/>
  <c r="C492" i="14"/>
  <c r="P492" i="14"/>
  <c r="G492" i="14"/>
  <c r="F492" i="14"/>
  <c r="L492" i="14"/>
  <c r="A494" i="14"/>
  <c r="H493" i="14"/>
  <c r="B493" i="14"/>
  <c r="E493" i="14"/>
  <c r="N493" i="14"/>
  <c r="Q493" i="14"/>
  <c r="K493" i="14"/>
  <c r="F552" i="34"/>
  <c r="G552" i="34"/>
  <c r="C552" i="34"/>
  <c r="D552" i="34"/>
  <c r="E553" i="34"/>
  <c r="B553" i="34"/>
  <c r="A554" i="34"/>
  <c r="E222" i="19"/>
  <c r="A223" i="19"/>
  <c r="B222" i="19"/>
  <c r="D221" i="19"/>
  <c r="F221" i="19"/>
  <c r="C221" i="19"/>
  <c r="G221" i="19"/>
  <c r="B489" i="3"/>
  <c r="A490" i="3"/>
  <c r="E489" i="3"/>
  <c r="C488" i="3"/>
  <c r="D488" i="3"/>
  <c r="H488" i="3"/>
  <c r="G488" i="3"/>
  <c r="F488" i="3"/>
  <c r="F482" i="2"/>
  <c r="I482" i="2"/>
  <c r="J482" i="2"/>
  <c r="D482" i="2"/>
  <c r="G482" i="2"/>
  <c r="K482" i="2"/>
  <c r="C482" i="2"/>
  <c r="E483" i="2"/>
  <c r="A484" i="2"/>
  <c r="H483" i="2"/>
  <c r="B483" i="2"/>
  <c r="K352" i="12"/>
  <c r="Q352" i="12"/>
  <c r="H352" i="12"/>
  <c r="B352" i="12"/>
  <c r="E352" i="12"/>
  <c r="N352" i="12"/>
  <c r="A353" i="12"/>
  <c r="T351" i="12"/>
  <c r="I351" i="12"/>
  <c r="J351" i="12"/>
  <c r="M351" i="12"/>
  <c r="D351" i="12"/>
  <c r="L351" i="12"/>
  <c r="P351" i="12"/>
  <c r="R351" i="12"/>
  <c r="S351" i="12"/>
  <c r="O351" i="12"/>
  <c r="G351" i="12"/>
  <c r="C351" i="12"/>
  <c r="F351" i="12"/>
  <c r="H352" i="8"/>
  <c r="K352" i="8"/>
  <c r="B352" i="8"/>
  <c r="A353" i="8"/>
  <c r="E352" i="8"/>
  <c r="L351" i="10"/>
  <c r="M351" i="10"/>
  <c r="C351" i="10"/>
  <c r="G351" i="10"/>
  <c r="I351" i="10"/>
  <c r="F351" i="10"/>
  <c r="D351" i="10"/>
  <c r="J351" i="10"/>
  <c r="N351" i="10"/>
  <c r="J351" i="8"/>
  <c r="L351" i="8"/>
  <c r="C351" i="8"/>
  <c r="F351" i="8"/>
  <c r="D351" i="8"/>
  <c r="M351" i="8"/>
  <c r="G351" i="8"/>
  <c r="N351" i="8"/>
  <c r="I351" i="8"/>
  <c r="B352" i="10"/>
  <c r="E352" i="10"/>
  <c r="H352" i="10"/>
  <c r="K352" i="10"/>
  <c r="A353" i="10"/>
  <c r="H350" i="9"/>
  <c r="F350" i="9"/>
  <c r="G350" i="9"/>
  <c r="C350" i="9"/>
  <c r="D350" i="9"/>
  <c r="E351" i="9"/>
  <c r="A352" i="9"/>
  <c r="B351" i="9"/>
  <c r="CR805" i="24" l="1"/>
  <c r="CV805" i="24" s="1"/>
  <c r="CS804" i="24"/>
  <c r="CT803" i="24"/>
  <c r="CX803" i="24"/>
  <c r="CY803" i="24"/>
  <c r="CU803" i="24"/>
  <c r="CW803" i="24"/>
  <c r="A494" i="25"/>
  <c r="H493" i="25"/>
  <c r="B493" i="25"/>
  <c r="E493" i="25"/>
  <c r="C492" i="25"/>
  <c r="J492" i="25"/>
  <c r="F492" i="25"/>
  <c r="G492" i="25"/>
  <c r="I492" i="25"/>
  <c r="K492" i="25"/>
  <c r="D492" i="25"/>
  <c r="C611" i="26"/>
  <c r="D611" i="26"/>
  <c r="F611" i="26"/>
  <c r="G611" i="26"/>
  <c r="H611" i="26"/>
  <c r="B612" i="26"/>
  <c r="E612" i="26"/>
  <c r="A613" i="26"/>
  <c r="E494" i="14"/>
  <c r="B494" i="14"/>
  <c r="Q494" i="14"/>
  <c r="K494" i="14"/>
  <c r="N494" i="14"/>
  <c r="A495" i="14"/>
  <c r="H494" i="14"/>
  <c r="T493" i="14"/>
  <c r="P493" i="14"/>
  <c r="G493" i="14"/>
  <c r="J493" i="14"/>
  <c r="L493" i="14"/>
  <c r="O493" i="14"/>
  <c r="C493" i="14"/>
  <c r="F493" i="14"/>
  <c r="S493" i="14"/>
  <c r="M493" i="14"/>
  <c r="D493" i="14"/>
  <c r="R493" i="14"/>
  <c r="I493" i="14"/>
  <c r="B554" i="34"/>
  <c r="E554" i="34"/>
  <c r="A555" i="34"/>
  <c r="F553" i="34"/>
  <c r="D553" i="34"/>
  <c r="C553" i="34"/>
  <c r="G553" i="34"/>
  <c r="C222" i="19"/>
  <c r="D222" i="19"/>
  <c r="F222" i="19"/>
  <c r="G222" i="19"/>
  <c r="B223" i="19"/>
  <c r="A224" i="19"/>
  <c r="E223" i="19"/>
  <c r="G489" i="3"/>
  <c r="F489" i="3"/>
  <c r="E490" i="3"/>
  <c r="A491" i="3"/>
  <c r="B490" i="3"/>
  <c r="H489" i="3"/>
  <c r="C489" i="3"/>
  <c r="D489" i="3"/>
  <c r="H484" i="2"/>
  <c r="E484" i="2"/>
  <c r="B484" i="2"/>
  <c r="A485" i="2"/>
  <c r="K483" i="2"/>
  <c r="C483" i="2"/>
  <c r="I483" i="2"/>
  <c r="G483" i="2"/>
  <c r="D483" i="2"/>
  <c r="F483" i="2"/>
  <c r="J483" i="2"/>
  <c r="B353" i="12"/>
  <c r="Q353" i="12"/>
  <c r="E353" i="12"/>
  <c r="A354" i="12"/>
  <c r="K353" i="12"/>
  <c r="H353" i="12"/>
  <c r="N353" i="12"/>
  <c r="C351" i="9"/>
  <c r="D351" i="9"/>
  <c r="A354" i="8"/>
  <c r="H353" i="8"/>
  <c r="E353" i="8"/>
  <c r="B353" i="8"/>
  <c r="K353" i="8"/>
  <c r="A353" i="9"/>
  <c r="B352" i="9"/>
  <c r="E352" i="9"/>
  <c r="M352" i="8"/>
  <c r="C352" i="8"/>
  <c r="D352" i="8"/>
  <c r="G352" i="8"/>
  <c r="N352" i="8"/>
  <c r="L352" i="8"/>
  <c r="F352" i="8"/>
  <c r="I352" i="8"/>
  <c r="J352" i="8"/>
  <c r="H351" i="9"/>
  <c r="F351" i="9"/>
  <c r="G351" i="9"/>
  <c r="T352" i="12"/>
  <c r="J352" i="12"/>
  <c r="O352" i="12"/>
  <c r="G352" i="12"/>
  <c r="F352" i="12"/>
  <c r="I352" i="12"/>
  <c r="C352" i="12"/>
  <c r="R352" i="12"/>
  <c r="D352" i="12"/>
  <c r="S352" i="12"/>
  <c r="P352" i="12"/>
  <c r="L352" i="12"/>
  <c r="M352" i="12"/>
  <c r="A354" i="10"/>
  <c r="K353" i="10"/>
  <c r="E353" i="10"/>
  <c r="H353" i="10"/>
  <c r="B353" i="10"/>
  <c r="L352" i="10"/>
  <c r="D352" i="10"/>
  <c r="C352" i="10"/>
  <c r="I352" i="10"/>
  <c r="G352" i="10"/>
  <c r="J352" i="10"/>
  <c r="M352" i="10"/>
  <c r="N352" i="10"/>
  <c r="F352" i="10"/>
  <c r="CY804" i="24" l="1"/>
  <c r="CW804" i="24"/>
  <c r="CX804" i="24"/>
  <c r="CT804" i="24"/>
  <c r="CU804" i="24"/>
  <c r="CR806" i="24"/>
  <c r="CV806" i="24" s="1"/>
  <c r="CS805" i="24"/>
  <c r="B613" i="26"/>
  <c r="A614" i="26"/>
  <c r="E613" i="26"/>
  <c r="C612" i="26"/>
  <c r="D612" i="26"/>
  <c r="F612" i="26"/>
  <c r="G612" i="26"/>
  <c r="H612" i="26"/>
  <c r="I493" i="25"/>
  <c r="C493" i="25"/>
  <c r="G493" i="25"/>
  <c r="D493" i="25"/>
  <c r="K493" i="25"/>
  <c r="J493" i="25"/>
  <c r="F493" i="25"/>
  <c r="B494" i="25"/>
  <c r="E494" i="25"/>
  <c r="H494" i="25"/>
  <c r="A495" i="25"/>
  <c r="A496" i="14"/>
  <c r="N495" i="14"/>
  <c r="B495" i="14"/>
  <c r="K495" i="14"/>
  <c r="H495" i="14"/>
  <c r="E495" i="14"/>
  <c r="Q495" i="14"/>
  <c r="T494" i="14"/>
  <c r="L494" i="14"/>
  <c r="J494" i="14"/>
  <c r="G494" i="14"/>
  <c r="P494" i="14"/>
  <c r="C494" i="14"/>
  <c r="M494" i="14"/>
  <c r="R494" i="14"/>
  <c r="I494" i="14"/>
  <c r="F494" i="14"/>
  <c r="D494" i="14"/>
  <c r="O494" i="14"/>
  <c r="S494" i="14"/>
  <c r="E555" i="34"/>
  <c r="B555" i="34"/>
  <c r="A556" i="34"/>
  <c r="D554" i="34"/>
  <c r="C554" i="34"/>
  <c r="G554" i="34"/>
  <c r="F554" i="34"/>
  <c r="B224" i="19"/>
  <c r="E224" i="19"/>
  <c r="A225" i="19"/>
  <c r="C223" i="19"/>
  <c r="F223" i="19"/>
  <c r="G223" i="19"/>
  <c r="D223" i="19"/>
  <c r="E491" i="3"/>
  <c r="A492" i="3"/>
  <c r="B491" i="3"/>
  <c r="H490" i="3"/>
  <c r="C490" i="3"/>
  <c r="D490" i="3"/>
  <c r="F490" i="3"/>
  <c r="G490" i="3"/>
  <c r="E485" i="2"/>
  <c r="B485" i="2"/>
  <c r="A486" i="2"/>
  <c r="H485" i="2"/>
  <c r="K484" i="2"/>
  <c r="D484" i="2"/>
  <c r="C484" i="2"/>
  <c r="J484" i="2"/>
  <c r="I484" i="2"/>
  <c r="G484" i="2"/>
  <c r="F484" i="2"/>
  <c r="G352" i="9"/>
  <c r="H352" i="9"/>
  <c r="F352" i="9"/>
  <c r="D352" i="9"/>
  <c r="C352" i="9"/>
  <c r="J353" i="10"/>
  <c r="I353" i="10"/>
  <c r="M353" i="10"/>
  <c r="C353" i="10"/>
  <c r="D353" i="10"/>
  <c r="F353" i="10"/>
  <c r="G353" i="10"/>
  <c r="N353" i="10"/>
  <c r="L353" i="10"/>
  <c r="A354" i="9"/>
  <c r="B353" i="9"/>
  <c r="E353" i="9"/>
  <c r="M353" i="8"/>
  <c r="F353" i="8"/>
  <c r="L353" i="8"/>
  <c r="C353" i="8"/>
  <c r="D353" i="8"/>
  <c r="J353" i="8"/>
  <c r="N353" i="8"/>
  <c r="G353" i="8"/>
  <c r="I353" i="8"/>
  <c r="K354" i="10"/>
  <c r="B354" i="10"/>
  <c r="A355" i="10"/>
  <c r="E354" i="10"/>
  <c r="H354" i="10"/>
  <c r="B354" i="8"/>
  <c r="H354" i="8"/>
  <c r="K354" i="8"/>
  <c r="E354" i="8"/>
  <c r="A355" i="8"/>
  <c r="A355" i="12"/>
  <c r="K354" i="12"/>
  <c r="N354" i="12"/>
  <c r="B354" i="12"/>
  <c r="E354" i="12"/>
  <c r="Q354" i="12"/>
  <c r="H354" i="12"/>
  <c r="T353" i="12"/>
  <c r="O353" i="12"/>
  <c r="C353" i="12"/>
  <c r="L353" i="12"/>
  <c r="R353" i="12"/>
  <c r="G353" i="12"/>
  <c r="S353" i="12"/>
  <c r="I353" i="12"/>
  <c r="J353" i="12"/>
  <c r="P353" i="12"/>
  <c r="D353" i="12"/>
  <c r="F353" i="12"/>
  <c r="M353" i="12"/>
  <c r="CW805" i="24" l="1"/>
  <c r="CX805" i="24"/>
  <c r="CY805" i="24"/>
  <c r="CT805" i="24"/>
  <c r="CU805" i="24"/>
  <c r="CR807" i="24"/>
  <c r="CV807" i="24" s="1"/>
  <c r="CS806" i="24"/>
  <c r="B495" i="25"/>
  <c r="E495" i="25"/>
  <c r="H495" i="25"/>
  <c r="A496" i="25"/>
  <c r="G494" i="25"/>
  <c r="I494" i="25"/>
  <c r="D494" i="25"/>
  <c r="J494" i="25"/>
  <c r="K494" i="25"/>
  <c r="C494" i="25"/>
  <c r="F494" i="25"/>
  <c r="E614" i="26"/>
  <c r="B614" i="26"/>
  <c r="A615" i="26"/>
  <c r="D613" i="26"/>
  <c r="C613" i="26"/>
  <c r="H613" i="26"/>
  <c r="F613" i="26"/>
  <c r="G613" i="26"/>
  <c r="T495" i="14"/>
  <c r="L495" i="14"/>
  <c r="D495" i="14"/>
  <c r="S495" i="14"/>
  <c r="M495" i="14"/>
  <c r="F495" i="14"/>
  <c r="C495" i="14"/>
  <c r="G495" i="14"/>
  <c r="O495" i="14"/>
  <c r="I495" i="14"/>
  <c r="J495" i="14"/>
  <c r="R495" i="14"/>
  <c r="P495" i="14"/>
  <c r="B496" i="14"/>
  <c r="K496" i="14"/>
  <c r="H496" i="14"/>
  <c r="E496" i="14"/>
  <c r="Q496" i="14"/>
  <c r="N496" i="14"/>
  <c r="A497" i="14"/>
  <c r="B556" i="34"/>
  <c r="E556" i="34"/>
  <c r="A557" i="34"/>
  <c r="F555" i="34"/>
  <c r="D555" i="34"/>
  <c r="C555" i="34"/>
  <c r="G555" i="34"/>
  <c r="E225" i="19"/>
  <c r="A226" i="19"/>
  <c r="B225" i="19"/>
  <c r="C224" i="19"/>
  <c r="D224" i="19"/>
  <c r="F224" i="19"/>
  <c r="G224" i="19"/>
  <c r="D491" i="3"/>
  <c r="H491" i="3"/>
  <c r="C491" i="3"/>
  <c r="A493" i="3"/>
  <c r="E492" i="3"/>
  <c r="B492" i="3"/>
  <c r="G491" i="3"/>
  <c r="F491" i="3"/>
  <c r="H486" i="2"/>
  <c r="E486" i="2"/>
  <c r="B486" i="2"/>
  <c r="A487" i="2"/>
  <c r="J485" i="2"/>
  <c r="G485" i="2"/>
  <c r="C485" i="2"/>
  <c r="F485" i="2"/>
  <c r="K485" i="2"/>
  <c r="I485" i="2"/>
  <c r="D485" i="2"/>
  <c r="N355" i="12"/>
  <c r="E355" i="12"/>
  <c r="H355" i="12"/>
  <c r="K355" i="12"/>
  <c r="A356" i="12"/>
  <c r="B355" i="12"/>
  <c r="Q355" i="12"/>
  <c r="D354" i="8"/>
  <c r="L354" i="8"/>
  <c r="M354" i="8"/>
  <c r="I354" i="8"/>
  <c r="N354" i="8"/>
  <c r="G354" i="8"/>
  <c r="C354" i="8"/>
  <c r="F354" i="8"/>
  <c r="J354" i="8"/>
  <c r="F354" i="10"/>
  <c r="C354" i="10"/>
  <c r="G354" i="10"/>
  <c r="D354" i="10"/>
  <c r="L354" i="10"/>
  <c r="I354" i="10"/>
  <c r="J354" i="10"/>
  <c r="M354" i="10"/>
  <c r="N354" i="10"/>
  <c r="A356" i="10"/>
  <c r="B355" i="10"/>
  <c r="E355" i="10"/>
  <c r="K355" i="10"/>
  <c r="H355" i="10"/>
  <c r="G353" i="9"/>
  <c r="F353" i="9"/>
  <c r="H353" i="9"/>
  <c r="D353" i="9"/>
  <c r="C353" i="9"/>
  <c r="B354" i="9"/>
  <c r="A355" i="9"/>
  <c r="E354" i="9"/>
  <c r="T354" i="12"/>
  <c r="F354" i="12"/>
  <c r="G354" i="12"/>
  <c r="L354" i="12"/>
  <c r="I354" i="12"/>
  <c r="O354" i="12"/>
  <c r="P354" i="12"/>
  <c r="J354" i="12"/>
  <c r="C354" i="12"/>
  <c r="D354" i="12"/>
  <c r="M354" i="12"/>
  <c r="S354" i="12"/>
  <c r="R354" i="12"/>
  <c r="E355" i="8"/>
  <c r="K355" i="8"/>
  <c r="B355" i="8"/>
  <c r="A356" i="8"/>
  <c r="H355" i="8"/>
  <c r="CU806" i="24" l="1"/>
  <c r="CW806" i="24"/>
  <c r="CX806" i="24"/>
  <c r="CT806" i="24"/>
  <c r="CY806" i="24"/>
  <c r="CS807" i="24"/>
  <c r="CR808" i="24"/>
  <c r="CV808" i="24" s="1"/>
  <c r="A616" i="26"/>
  <c r="B615" i="26"/>
  <c r="E615" i="26"/>
  <c r="D614" i="26"/>
  <c r="F614" i="26"/>
  <c r="G614" i="26"/>
  <c r="H614" i="26"/>
  <c r="C614" i="26"/>
  <c r="B496" i="25"/>
  <c r="H496" i="25"/>
  <c r="E496" i="25"/>
  <c r="A497" i="25"/>
  <c r="F495" i="25"/>
  <c r="C495" i="25"/>
  <c r="I495" i="25"/>
  <c r="K495" i="25"/>
  <c r="D495" i="25"/>
  <c r="G495" i="25"/>
  <c r="J495" i="25"/>
  <c r="T496" i="14"/>
  <c r="S496" i="14"/>
  <c r="C496" i="14"/>
  <c r="D496" i="14"/>
  <c r="I496" i="14"/>
  <c r="P496" i="14"/>
  <c r="J496" i="14"/>
  <c r="M496" i="14"/>
  <c r="R496" i="14"/>
  <c r="L496" i="14"/>
  <c r="O496" i="14"/>
  <c r="F496" i="14"/>
  <c r="G496" i="14"/>
  <c r="A498" i="14"/>
  <c r="H497" i="14"/>
  <c r="K497" i="14"/>
  <c r="B497" i="14"/>
  <c r="N497" i="14"/>
  <c r="Q497" i="14"/>
  <c r="E497" i="14"/>
  <c r="E557" i="34"/>
  <c r="A558" i="34"/>
  <c r="B557" i="34"/>
  <c r="D556" i="34"/>
  <c r="G556" i="34"/>
  <c r="F556" i="34"/>
  <c r="C556" i="34"/>
  <c r="F225" i="19"/>
  <c r="G225" i="19"/>
  <c r="C225" i="19"/>
  <c r="D225" i="19"/>
  <c r="B226" i="19"/>
  <c r="E226" i="19"/>
  <c r="A227" i="19"/>
  <c r="C492" i="3"/>
  <c r="D492" i="3"/>
  <c r="H492" i="3"/>
  <c r="F492" i="3"/>
  <c r="G492" i="3"/>
  <c r="B493" i="3"/>
  <c r="E493" i="3"/>
  <c r="A494" i="3"/>
  <c r="B487" i="2"/>
  <c r="A488" i="2"/>
  <c r="E487" i="2"/>
  <c r="H487" i="2"/>
  <c r="G486" i="2"/>
  <c r="D486" i="2"/>
  <c r="J486" i="2"/>
  <c r="K486" i="2"/>
  <c r="C486" i="2"/>
  <c r="I486" i="2"/>
  <c r="F486" i="2"/>
  <c r="M355" i="10"/>
  <c r="N355" i="10"/>
  <c r="I355" i="10"/>
  <c r="C355" i="10"/>
  <c r="F355" i="10"/>
  <c r="G355" i="10"/>
  <c r="L355" i="10"/>
  <c r="D355" i="10"/>
  <c r="J355" i="10"/>
  <c r="K356" i="10"/>
  <c r="B356" i="10"/>
  <c r="E356" i="10"/>
  <c r="A357" i="10"/>
  <c r="H356" i="10"/>
  <c r="B356" i="8"/>
  <c r="H356" i="8"/>
  <c r="E356" i="8"/>
  <c r="K356" i="8"/>
  <c r="A357" i="8"/>
  <c r="F355" i="8"/>
  <c r="G355" i="8"/>
  <c r="J355" i="8"/>
  <c r="I355" i="8"/>
  <c r="L355" i="8"/>
  <c r="M355" i="8"/>
  <c r="D355" i="8"/>
  <c r="N355" i="8"/>
  <c r="C355" i="8"/>
  <c r="C354" i="9"/>
  <c r="D354" i="9"/>
  <c r="G354" i="9"/>
  <c r="H354" i="9"/>
  <c r="F354" i="9"/>
  <c r="T355" i="12"/>
  <c r="S355" i="12"/>
  <c r="M355" i="12"/>
  <c r="J355" i="12"/>
  <c r="R355" i="12"/>
  <c r="O355" i="12"/>
  <c r="P355" i="12"/>
  <c r="D355" i="12"/>
  <c r="G355" i="12"/>
  <c r="C355" i="12"/>
  <c r="F355" i="12"/>
  <c r="I355" i="12"/>
  <c r="L355" i="12"/>
  <c r="E355" i="9"/>
  <c r="A356" i="9"/>
  <c r="B355" i="9"/>
  <c r="B356" i="12"/>
  <c r="E356" i="12"/>
  <c r="N356" i="12"/>
  <c r="A357" i="12"/>
  <c r="Q356" i="12"/>
  <c r="H356" i="12"/>
  <c r="K356" i="12"/>
  <c r="CS808" i="24" l="1"/>
  <c r="CR809" i="24"/>
  <c r="CV809" i="24" s="1"/>
  <c r="CX807" i="24"/>
  <c r="CY807" i="24"/>
  <c r="CW807" i="24"/>
  <c r="CT807" i="24"/>
  <c r="CU807" i="24"/>
  <c r="B497" i="25"/>
  <c r="H497" i="25"/>
  <c r="E497" i="25"/>
  <c r="A498" i="25"/>
  <c r="I496" i="25"/>
  <c r="D496" i="25"/>
  <c r="G496" i="25"/>
  <c r="K496" i="25"/>
  <c r="J496" i="25"/>
  <c r="C496" i="25"/>
  <c r="F496" i="25"/>
  <c r="H615" i="26"/>
  <c r="C615" i="26"/>
  <c r="G615" i="26"/>
  <c r="D615" i="26"/>
  <c r="F615" i="26"/>
  <c r="B616" i="26"/>
  <c r="A617" i="26"/>
  <c r="E616" i="26"/>
  <c r="T497" i="14"/>
  <c r="R497" i="14"/>
  <c r="G497" i="14"/>
  <c r="S497" i="14"/>
  <c r="C497" i="14"/>
  <c r="M497" i="14"/>
  <c r="D497" i="14"/>
  <c r="J497" i="14"/>
  <c r="P497" i="14"/>
  <c r="I497" i="14"/>
  <c r="L497" i="14"/>
  <c r="F497" i="14"/>
  <c r="O497" i="14"/>
  <c r="Q498" i="14"/>
  <c r="N498" i="14"/>
  <c r="B498" i="14"/>
  <c r="E498" i="14"/>
  <c r="K498" i="14"/>
  <c r="A499" i="14"/>
  <c r="H498" i="14"/>
  <c r="F557" i="34"/>
  <c r="D557" i="34"/>
  <c r="C557" i="34"/>
  <c r="G557" i="34"/>
  <c r="B558" i="34"/>
  <c r="A559" i="34"/>
  <c r="E558" i="34"/>
  <c r="B227" i="19"/>
  <c r="E227" i="19"/>
  <c r="A228" i="19"/>
  <c r="C226" i="19"/>
  <c r="D226" i="19"/>
  <c r="F226" i="19"/>
  <c r="G226" i="19"/>
  <c r="H493" i="3"/>
  <c r="D493" i="3"/>
  <c r="C493" i="3"/>
  <c r="E494" i="3"/>
  <c r="B494" i="3"/>
  <c r="A495" i="3"/>
  <c r="F493" i="3"/>
  <c r="G493" i="3"/>
  <c r="H488" i="2"/>
  <c r="A489" i="2"/>
  <c r="B488" i="2"/>
  <c r="E488" i="2"/>
  <c r="C487" i="2"/>
  <c r="K487" i="2"/>
  <c r="J487" i="2"/>
  <c r="D487" i="2"/>
  <c r="G487" i="2"/>
  <c r="I487" i="2"/>
  <c r="F487" i="2"/>
  <c r="N357" i="12"/>
  <c r="Q357" i="12"/>
  <c r="E357" i="12"/>
  <c r="A358" i="12"/>
  <c r="H357" i="12"/>
  <c r="K357" i="12"/>
  <c r="B357" i="12"/>
  <c r="K357" i="8"/>
  <c r="E357" i="8"/>
  <c r="A358" i="8"/>
  <c r="B357" i="8"/>
  <c r="H357" i="8"/>
  <c r="C355" i="9"/>
  <c r="D355" i="9"/>
  <c r="T356" i="12"/>
  <c r="G356" i="12"/>
  <c r="J356" i="12"/>
  <c r="S356" i="12"/>
  <c r="M356" i="12"/>
  <c r="R356" i="12"/>
  <c r="L356" i="12"/>
  <c r="O356" i="12"/>
  <c r="P356" i="12"/>
  <c r="C356" i="12"/>
  <c r="F356" i="12"/>
  <c r="I356" i="12"/>
  <c r="D356" i="12"/>
  <c r="B356" i="9"/>
  <c r="E356" i="9"/>
  <c r="A357" i="9"/>
  <c r="D356" i="8"/>
  <c r="C356" i="8"/>
  <c r="I356" i="8"/>
  <c r="L356" i="8"/>
  <c r="M356" i="8"/>
  <c r="N356" i="8"/>
  <c r="F356" i="8"/>
  <c r="G356" i="8"/>
  <c r="J356" i="8"/>
  <c r="A358" i="10"/>
  <c r="B357" i="10"/>
  <c r="E357" i="10"/>
  <c r="H357" i="10"/>
  <c r="K357" i="10"/>
  <c r="G356" i="10"/>
  <c r="F356" i="10"/>
  <c r="M356" i="10"/>
  <c r="C356" i="10"/>
  <c r="J356" i="10"/>
  <c r="D356" i="10"/>
  <c r="N356" i="10"/>
  <c r="I356" i="10"/>
  <c r="L356" i="10"/>
  <c r="F355" i="9"/>
  <c r="H355" i="9"/>
  <c r="G355" i="9"/>
  <c r="CR810" i="24" l="1"/>
  <c r="CV810" i="24" s="1"/>
  <c r="CS809" i="24"/>
  <c r="CT808" i="24"/>
  <c r="CU808" i="24"/>
  <c r="CX808" i="24"/>
  <c r="CY808" i="24"/>
  <c r="CW808" i="24"/>
  <c r="E617" i="26"/>
  <c r="B617" i="26"/>
  <c r="A618" i="26"/>
  <c r="C616" i="26"/>
  <c r="D616" i="26"/>
  <c r="H616" i="26"/>
  <c r="F616" i="26"/>
  <c r="G616" i="26"/>
  <c r="B498" i="25"/>
  <c r="H498" i="25"/>
  <c r="E498" i="25"/>
  <c r="A499" i="25"/>
  <c r="C497" i="25"/>
  <c r="I497" i="25"/>
  <c r="J497" i="25"/>
  <c r="F497" i="25"/>
  <c r="G497" i="25"/>
  <c r="K497" i="25"/>
  <c r="D497" i="25"/>
  <c r="E499" i="14"/>
  <c r="Q499" i="14"/>
  <c r="A500" i="14"/>
  <c r="B499" i="14"/>
  <c r="K499" i="14"/>
  <c r="N499" i="14"/>
  <c r="H499" i="14"/>
  <c r="T498" i="14"/>
  <c r="S498" i="14"/>
  <c r="P498" i="14"/>
  <c r="L498" i="14"/>
  <c r="O498" i="14"/>
  <c r="M498" i="14"/>
  <c r="F498" i="14"/>
  <c r="R498" i="14"/>
  <c r="D498" i="14"/>
  <c r="I498" i="14"/>
  <c r="J498" i="14"/>
  <c r="G498" i="14"/>
  <c r="C498" i="14"/>
  <c r="E559" i="34"/>
  <c r="B559" i="34"/>
  <c r="A560" i="34"/>
  <c r="G558" i="34"/>
  <c r="F558" i="34"/>
  <c r="D558" i="34"/>
  <c r="C558" i="34"/>
  <c r="A229" i="19"/>
  <c r="E228" i="19"/>
  <c r="B228" i="19"/>
  <c r="F227" i="19"/>
  <c r="G227" i="19"/>
  <c r="D227" i="19"/>
  <c r="C227" i="19"/>
  <c r="B495" i="3"/>
  <c r="E495" i="3"/>
  <c r="A496" i="3"/>
  <c r="H494" i="3"/>
  <c r="D494" i="3"/>
  <c r="C494" i="3"/>
  <c r="G494" i="3"/>
  <c r="F494" i="3"/>
  <c r="D488" i="2"/>
  <c r="C488" i="2"/>
  <c r="K488" i="2"/>
  <c r="J488" i="2"/>
  <c r="G488" i="2"/>
  <c r="I488" i="2"/>
  <c r="F488" i="2"/>
  <c r="H489" i="2"/>
  <c r="E489" i="2"/>
  <c r="B489" i="2"/>
  <c r="A490" i="2"/>
  <c r="C356" i="9"/>
  <c r="D356" i="9"/>
  <c r="A359" i="10"/>
  <c r="K358" i="10"/>
  <c r="H358" i="10"/>
  <c r="B358" i="10"/>
  <c r="E358" i="10"/>
  <c r="E357" i="9"/>
  <c r="B357" i="9"/>
  <c r="A358" i="9"/>
  <c r="L357" i="8"/>
  <c r="M357" i="8"/>
  <c r="F357" i="8"/>
  <c r="G357" i="8"/>
  <c r="D357" i="8"/>
  <c r="N357" i="8"/>
  <c r="J357" i="8"/>
  <c r="I357" i="8"/>
  <c r="C357" i="8"/>
  <c r="N357" i="10"/>
  <c r="C357" i="10"/>
  <c r="L357" i="10"/>
  <c r="D357" i="10"/>
  <c r="I357" i="10"/>
  <c r="M357" i="10"/>
  <c r="F357" i="10"/>
  <c r="G357" i="10"/>
  <c r="J357" i="10"/>
  <c r="T357" i="12"/>
  <c r="O357" i="12"/>
  <c r="P357" i="12"/>
  <c r="M357" i="12"/>
  <c r="C357" i="12"/>
  <c r="R357" i="12"/>
  <c r="S357" i="12"/>
  <c r="L357" i="12"/>
  <c r="J357" i="12"/>
  <c r="D357" i="12"/>
  <c r="G357" i="12"/>
  <c r="I357" i="12"/>
  <c r="F357" i="12"/>
  <c r="F356" i="9"/>
  <c r="G356" i="9"/>
  <c r="H356" i="9"/>
  <c r="E358" i="8"/>
  <c r="H358" i="8"/>
  <c r="K358" i="8"/>
  <c r="B358" i="8"/>
  <c r="A359" i="8"/>
  <c r="H358" i="12"/>
  <c r="B358" i="12"/>
  <c r="K358" i="12"/>
  <c r="N358" i="12"/>
  <c r="Q358" i="12"/>
  <c r="A359" i="12"/>
  <c r="E358" i="12"/>
  <c r="CY809" i="24" l="1"/>
  <c r="CX809" i="24"/>
  <c r="CT809" i="24"/>
  <c r="CW809" i="24"/>
  <c r="CU809" i="24"/>
  <c r="CS810" i="24"/>
  <c r="CR811" i="24"/>
  <c r="CV811" i="24" s="1"/>
  <c r="E499" i="25"/>
  <c r="H499" i="25"/>
  <c r="B499" i="25"/>
  <c r="A500" i="25"/>
  <c r="D498" i="25"/>
  <c r="G498" i="25"/>
  <c r="F498" i="25"/>
  <c r="I498" i="25"/>
  <c r="K498" i="25"/>
  <c r="C498" i="25"/>
  <c r="J498" i="25"/>
  <c r="E618" i="26"/>
  <c r="A619" i="26"/>
  <c r="B618" i="26"/>
  <c r="G617" i="26"/>
  <c r="C617" i="26"/>
  <c r="D617" i="26"/>
  <c r="F617" i="26"/>
  <c r="H617" i="26"/>
  <c r="T499" i="14"/>
  <c r="F499" i="14"/>
  <c r="R499" i="14"/>
  <c r="P499" i="14"/>
  <c r="J499" i="14"/>
  <c r="C499" i="14"/>
  <c r="O499" i="14"/>
  <c r="G499" i="14"/>
  <c r="S499" i="14"/>
  <c r="L499" i="14"/>
  <c r="M499" i="14"/>
  <c r="D499" i="14"/>
  <c r="I499" i="14"/>
  <c r="H500" i="14"/>
  <c r="K500" i="14"/>
  <c r="N500" i="14"/>
  <c r="B500" i="14"/>
  <c r="Q500" i="14"/>
  <c r="E500" i="14"/>
  <c r="A501" i="14"/>
  <c r="E560" i="34"/>
  <c r="B560" i="34"/>
  <c r="A561" i="34"/>
  <c r="G559" i="34"/>
  <c r="F559" i="34"/>
  <c r="D559" i="34"/>
  <c r="C559" i="34"/>
  <c r="G228" i="19"/>
  <c r="C228" i="19"/>
  <c r="D228" i="19"/>
  <c r="F228" i="19"/>
  <c r="B229" i="19"/>
  <c r="E229" i="19"/>
  <c r="A230" i="19"/>
  <c r="B496" i="3"/>
  <c r="A497" i="3"/>
  <c r="E496" i="3"/>
  <c r="F495" i="3"/>
  <c r="G495" i="3"/>
  <c r="D495" i="3"/>
  <c r="C495" i="3"/>
  <c r="H495" i="3"/>
  <c r="K489" i="2"/>
  <c r="J489" i="2"/>
  <c r="G489" i="2"/>
  <c r="F489" i="2"/>
  <c r="I489" i="2"/>
  <c r="D489" i="2"/>
  <c r="C489" i="2"/>
  <c r="E490" i="2"/>
  <c r="A491" i="2"/>
  <c r="B490" i="2"/>
  <c r="H490" i="2"/>
  <c r="H359" i="8"/>
  <c r="E359" i="8"/>
  <c r="A360" i="8"/>
  <c r="B359" i="8"/>
  <c r="K359" i="8"/>
  <c r="L358" i="8"/>
  <c r="N358" i="8"/>
  <c r="I358" i="8"/>
  <c r="G358" i="8"/>
  <c r="C358" i="8"/>
  <c r="J358" i="8"/>
  <c r="M358" i="8"/>
  <c r="D358" i="8"/>
  <c r="F358" i="8"/>
  <c r="F357" i="9"/>
  <c r="H357" i="9"/>
  <c r="G357" i="9"/>
  <c r="T358" i="12"/>
  <c r="R358" i="12"/>
  <c r="I358" i="12"/>
  <c r="J358" i="12"/>
  <c r="D358" i="12"/>
  <c r="P358" i="12"/>
  <c r="G358" i="12"/>
  <c r="L358" i="12"/>
  <c r="O358" i="12"/>
  <c r="M358" i="12"/>
  <c r="S358" i="12"/>
  <c r="F358" i="12"/>
  <c r="C358" i="12"/>
  <c r="B359" i="12"/>
  <c r="H359" i="12"/>
  <c r="A360" i="12"/>
  <c r="N359" i="12"/>
  <c r="K359" i="12"/>
  <c r="E359" i="12"/>
  <c r="Q359" i="12"/>
  <c r="B358" i="9"/>
  <c r="A359" i="9"/>
  <c r="E358" i="9"/>
  <c r="G358" i="10"/>
  <c r="N358" i="10"/>
  <c r="I358" i="10"/>
  <c r="M358" i="10"/>
  <c r="C358" i="10"/>
  <c r="L358" i="10"/>
  <c r="D358" i="10"/>
  <c r="F358" i="10"/>
  <c r="J358" i="10"/>
  <c r="E359" i="10"/>
  <c r="H359" i="10"/>
  <c r="B359" i="10"/>
  <c r="A360" i="10"/>
  <c r="K359" i="10"/>
  <c r="D357" i="9"/>
  <c r="C357" i="9"/>
  <c r="CS811" i="24" l="1"/>
  <c r="CR812" i="24"/>
  <c r="CV812" i="24" s="1"/>
  <c r="CU810" i="24"/>
  <c r="CW810" i="24"/>
  <c r="CX810" i="24"/>
  <c r="CT810" i="24"/>
  <c r="CY810" i="24"/>
  <c r="F618" i="26"/>
  <c r="D618" i="26"/>
  <c r="G618" i="26"/>
  <c r="H618" i="26"/>
  <c r="C618" i="26"/>
  <c r="A620" i="26"/>
  <c r="B619" i="26"/>
  <c r="E619" i="26"/>
  <c r="H500" i="25"/>
  <c r="A501" i="25"/>
  <c r="B500" i="25"/>
  <c r="E500" i="25"/>
  <c r="J499" i="25"/>
  <c r="F499" i="25"/>
  <c r="G499" i="25"/>
  <c r="K499" i="25"/>
  <c r="C499" i="25"/>
  <c r="I499" i="25"/>
  <c r="D499" i="25"/>
  <c r="H501" i="14"/>
  <c r="A502" i="14"/>
  <c r="B501" i="14"/>
  <c r="E501" i="14"/>
  <c r="K501" i="14"/>
  <c r="Q501" i="14"/>
  <c r="N501" i="14"/>
  <c r="T500" i="14"/>
  <c r="I500" i="14"/>
  <c r="P500" i="14"/>
  <c r="C500" i="14"/>
  <c r="F500" i="14"/>
  <c r="M500" i="14"/>
  <c r="G500" i="14"/>
  <c r="J500" i="14"/>
  <c r="S500" i="14"/>
  <c r="L500" i="14"/>
  <c r="R500" i="14"/>
  <c r="D500" i="14"/>
  <c r="O500" i="14"/>
  <c r="E561" i="34"/>
  <c r="A562" i="34"/>
  <c r="B561" i="34"/>
  <c r="F560" i="34"/>
  <c r="D560" i="34"/>
  <c r="G560" i="34"/>
  <c r="C560" i="34"/>
  <c r="B230" i="19"/>
  <c r="E230" i="19"/>
  <c r="A231" i="19"/>
  <c r="C229" i="19"/>
  <c r="D229" i="19"/>
  <c r="F229" i="19"/>
  <c r="G229" i="19"/>
  <c r="G496" i="3"/>
  <c r="F496" i="3"/>
  <c r="A498" i="3"/>
  <c r="B497" i="3"/>
  <c r="E497" i="3"/>
  <c r="C496" i="3"/>
  <c r="D496" i="3"/>
  <c r="H496" i="3"/>
  <c r="H491" i="2"/>
  <c r="A492" i="2"/>
  <c r="B491" i="2"/>
  <c r="E491" i="2"/>
  <c r="C490" i="2"/>
  <c r="D490" i="2"/>
  <c r="F490" i="2"/>
  <c r="J490" i="2"/>
  <c r="K490" i="2"/>
  <c r="I490" i="2"/>
  <c r="G490" i="2"/>
  <c r="K360" i="12"/>
  <c r="E360" i="12"/>
  <c r="B360" i="12"/>
  <c r="Q360" i="12"/>
  <c r="N360" i="12"/>
  <c r="A361" i="12"/>
  <c r="H360" i="12"/>
  <c r="T359" i="12"/>
  <c r="C359" i="12"/>
  <c r="L359" i="12"/>
  <c r="O359" i="12"/>
  <c r="I359" i="12"/>
  <c r="M359" i="12"/>
  <c r="R359" i="12"/>
  <c r="P359" i="12"/>
  <c r="D359" i="12"/>
  <c r="F359" i="12"/>
  <c r="J359" i="12"/>
  <c r="G359" i="12"/>
  <c r="S359" i="12"/>
  <c r="E360" i="10"/>
  <c r="K360" i="10"/>
  <c r="A361" i="10"/>
  <c r="B360" i="10"/>
  <c r="H360" i="10"/>
  <c r="I359" i="10"/>
  <c r="J359" i="10"/>
  <c r="N359" i="10"/>
  <c r="D359" i="10"/>
  <c r="F359" i="10"/>
  <c r="G359" i="10"/>
  <c r="L359" i="10"/>
  <c r="C359" i="10"/>
  <c r="M359" i="10"/>
  <c r="G358" i="9"/>
  <c r="F358" i="9"/>
  <c r="H358" i="9"/>
  <c r="E359" i="9"/>
  <c r="B359" i="9"/>
  <c r="A360" i="9"/>
  <c r="D358" i="9"/>
  <c r="C358" i="9"/>
  <c r="I359" i="8"/>
  <c r="J359" i="8"/>
  <c r="L359" i="8"/>
  <c r="C359" i="8"/>
  <c r="F359" i="8"/>
  <c r="N359" i="8"/>
  <c r="D359" i="8"/>
  <c r="M359" i="8"/>
  <c r="G359" i="8"/>
  <c r="H360" i="8"/>
  <c r="B360" i="8"/>
  <c r="A361" i="8"/>
  <c r="K360" i="8"/>
  <c r="E360" i="8"/>
  <c r="CR813" i="24" l="1"/>
  <c r="CV813" i="24" s="1"/>
  <c r="CS812" i="24"/>
  <c r="CT811" i="24"/>
  <c r="CW811" i="24"/>
  <c r="CX811" i="24"/>
  <c r="CU811" i="24"/>
  <c r="CY811" i="24"/>
  <c r="K500" i="25"/>
  <c r="G500" i="25"/>
  <c r="D500" i="25"/>
  <c r="J500" i="25"/>
  <c r="C500" i="25"/>
  <c r="F500" i="25"/>
  <c r="I500" i="25"/>
  <c r="H501" i="25"/>
  <c r="A502" i="25"/>
  <c r="B501" i="25"/>
  <c r="E501" i="25"/>
  <c r="C619" i="26"/>
  <c r="D619" i="26"/>
  <c r="F619" i="26"/>
  <c r="G619" i="26"/>
  <c r="H619" i="26"/>
  <c r="E620" i="26"/>
  <c r="A621" i="26"/>
  <c r="B620" i="26"/>
  <c r="T501" i="14"/>
  <c r="G501" i="14"/>
  <c r="I501" i="14"/>
  <c r="M501" i="14"/>
  <c r="S501" i="14"/>
  <c r="O501" i="14"/>
  <c r="F501" i="14"/>
  <c r="J501" i="14"/>
  <c r="C501" i="14"/>
  <c r="P501" i="14"/>
  <c r="L501" i="14"/>
  <c r="R501" i="14"/>
  <c r="D501" i="14"/>
  <c r="K502" i="14"/>
  <c r="B502" i="14"/>
  <c r="Q502" i="14"/>
  <c r="A503" i="14"/>
  <c r="N502" i="14"/>
  <c r="E502" i="14"/>
  <c r="H502" i="14"/>
  <c r="G561" i="34"/>
  <c r="F561" i="34"/>
  <c r="D561" i="34"/>
  <c r="C561" i="34"/>
  <c r="E562" i="34"/>
  <c r="B562" i="34"/>
  <c r="A563" i="34"/>
  <c r="B231" i="19"/>
  <c r="E231" i="19"/>
  <c r="A232" i="19"/>
  <c r="C230" i="19"/>
  <c r="D230" i="19"/>
  <c r="F230" i="19"/>
  <c r="G230" i="19"/>
  <c r="F497" i="3"/>
  <c r="G497" i="3"/>
  <c r="H497" i="3"/>
  <c r="D497" i="3"/>
  <c r="C497" i="3"/>
  <c r="A499" i="3"/>
  <c r="E498" i="3"/>
  <c r="B498" i="3"/>
  <c r="C491" i="2"/>
  <c r="K491" i="2"/>
  <c r="F491" i="2"/>
  <c r="G491" i="2"/>
  <c r="J491" i="2"/>
  <c r="D491" i="2"/>
  <c r="I491" i="2"/>
  <c r="E492" i="2"/>
  <c r="A493" i="2"/>
  <c r="B492" i="2"/>
  <c r="H492" i="2"/>
  <c r="C360" i="8"/>
  <c r="L360" i="8"/>
  <c r="N360" i="8"/>
  <c r="G360" i="8"/>
  <c r="I360" i="8"/>
  <c r="M360" i="8"/>
  <c r="D360" i="8"/>
  <c r="F360" i="8"/>
  <c r="J360" i="8"/>
  <c r="E360" i="9"/>
  <c r="A361" i="9"/>
  <c r="B360" i="9"/>
  <c r="C359" i="9"/>
  <c r="D359" i="9"/>
  <c r="H359" i="9"/>
  <c r="F359" i="9"/>
  <c r="G359" i="9"/>
  <c r="K361" i="12"/>
  <c r="E361" i="12"/>
  <c r="B361" i="12"/>
  <c r="A362" i="12"/>
  <c r="H361" i="12"/>
  <c r="N361" i="12"/>
  <c r="Q361" i="12"/>
  <c r="E361" i="10"/>
  <c r="B361" i="10"/>
  <c r="K361" i="10"/>
  <c r="H361" i="10"/>
  <c r="A362" i="10"/>
  <c r="B361" i="8"/>
  <c r="H361" i="8"/>
  <c r="K361" i="8"/>
  <c r="E361" i="8"/>
  <c r="A362" i="8"/>
  <c r="N360" i="10"/>
  <c r="F360" i="10"/>
  <c r="C360" i="10"/>
  <c r="I360" i="10"/>
  <c r="M360" i="10"/>
  <c r="J360" i="10"/>
  <c r="D360" i="10"/>
  <c r="G360" i="10"/>
  <c r="L360" i="10"/>
  <c r="T360" i="12"/>
  <c r="P360" i="12"/>
  <c r="C360" i="12"/>
  <c r="D360" i="12"/>
  <c r="I360" i="12"/>
  <c r="J360" i="12"/>
  <c r="M360" i="12"/>
  <c r="S360" i="12"/>
  <c r="R360" i="12"/>
  <c r="F360" i="12"/>
  <c r="G360" i="12"/>
  <c r="L360" i="12"/>
  <c r="O360" i="12"/>
  <c r="CX812" i="24" l="1"/>
  <c r="CY812" i="24"/>
  <c r="CU812" i="24"/>
  <c r="CW812" i="24"/>
  <c r="CT812" i="24"/>
  <c r="CS813" i="24"/>
  <c r="CR814" i="24"/>
  <c r="CV814" i="24" s="1"/>
  <c r="F620" i="26"/>
  <c r="G620" i="26"/>
  <c r="H620" i="26"/>
  <c r="C620" i="26"/>
  <c r="D620" i="26"/>
  <c r="E621" i="26"/>
  <c r="B621" i="26"/>
  <c r="A622" i="26"/>
  <c r="I501" i="25"/>
  <c r="C501" i="25"/>
  <c r="J501" i="25"/>
  <c r="D501" i="25"/>
  <c r="G501" i="25"/>
  <c r="F501" i="25"/>
  <c r="K501" i="25"/>
  <c r="E502" i="25"/>
  <c r="B502" i="25"/>
  <c r="H502" i="25"/>
  <c r="A503" i="25"/>
  <c r="Q503" i="14"/>
  <c r="E503" i="14"/>
  <c r="H503" i="14"/>
  <c r="A504" i="14"/>
  <c r="K503" i="14"/>
  <c r="B503" i="14"/>
  <c r="N503" i="14"/>
  <c r="T502" i="14"/>
  <c r="R502" i="14"/>
  <c r="S502" i="14"/>
  <c r="M502" i="14"/>
  <c r="G502" i="14"/>
  <c r="I502" i="14"/>
  <c r="P502" i="14"/>
  <c r="F502" i="14"/>
  <c r="C502" i="14"/>
  <c r="J502" i="14"/>
  <c r="L502" i="14"/>
  <c r="D502" i="14"/>
  <c r="O502" i="14"/>
  <c r="E563" i="34"/>
  <c r="B563" i="34"/>
  <c r="A564" i="34"/>
  <c r="F562" i="34"/>
  <c r="D562" i="34"/>
  <c r="C562" i="34"/>
  <c r="G562" i="34"/>
  <c r="B232" i="19"/>
  <c r="E232" i="19"/>
  <c r="A233" i="19"/>
  <c r="C231" i="19"/>
  <c r="D231" i="19"/>
  <c r="F231" i="19"/>
  <c r="G231" i="19"/>
  <c r="D498" i="3"/>
  <c r="C498" i="3"/>
  <c r="H498" i="3"/>
  <c r="G498" i="3"/>
  <c r="F498" i="3"/>
  <c r="B499" i="3"/>
  <c r="E499" i="3"/>
  <c r="A500" i="3"/>
  <c r="J492" i="2"/>
  <c r="K492" i="2"/>
  <c r="F492" i="2"/>
  <c r="C492" i="2"/>
  <c r="D492" i="2"/>
  <c r="I492" i="2"/>
  <c r="G492" i="2"/>
  <c r="A494" i="2"/>
  <c r="H493" i="2"/>
  <c r="B493" i="2"/>
  <c r="E493" i="2"/>
  <c r="G361" i="8"/>
  <c r="L361" i="8"/>
  <c r="J361" i="8"/>
  <c r="I361" i="8"/>
  <c r="M361" i="8"/>
  <c r="N361" i="8"/>
  <c r="C361" i="8"/>
  <c r="D361" i="8"/>
  <c r="F361" i="8"/>
  <c r="B362" i="10"/>
  <c r="A363" i="10"/>
  <c r="E362" i="10"/>
  <c r="H362" i="10"/>
  <c r="K362" i="10"/>
  <c r="D361" i="10"/>
  <c r="C361" i="10"/>
  <c r="N361" i="10"/>
  <c r="F361" i="10"/>
  <c r="G361" i="10"/>
  <c r="I361" i="10"/>
  <c r="M361" i="10"/>
  <c r="J361" i="10"/>
  <c r="L361" i="10"/>
  <c r="K362" i="12"/>
  <c r="E362" i="12"/>
  <c r="H362" i="12"/>
  <c r="Q362" i="12"/>
  <c r="N362" i="12"/>
  <c r="A363" i="12"/>
  <c r="B362" i="12"/>
  <c r="C360" i="9"/>
  <c r="D360" i="9"/>
  <c r="B361" i="9"/>
  <c r="E361" i="9"/>
  <c r="A362" i="9"/>
  <c r="H360" i="9"/>
  <c r="G360" i="9"/>
  <c r="F360" i="9"/>
  <c r="T361" i="12"/>
  <c r="J361" i="12"/>
  <c r="R361" i="12"/>
  <c r="M361" i="12"/>
  <c r="O361" i="12"/>
  <c r="S361" i="12"/>
  <c r="P361" i="12"/>
  <c r="L361" i="12"/>
  <c r="D361" i="12"/>
  <c r="G361" i="12"/>
  <c r="I361" i="12"/>
  <c r="F361" i="12"/>
  <c r="C361" i="12"/>
  <c r="H362" i="8"/>
  <c r="B362" i="8"/>
  <c r="E362" i="8"/>
  <c r="K362" i="8"/>
  <c r="A363" i="8"/>
  <c r="CS814" i="24" l="1"/>
  <c r="CR815" i="24"/>
  <c r="CV815" i="24" s="1"/>
  <c r="CT813" i="24"/>
  <c r="CU813" i="24"/>
  <c r="CW813" i="24"/>
  <c r="CX813" i="24"/>
  <c r="CY813" i="24"/>
  <c r="H503" i="25"/>
  <c r="A504" i="25"/>
  <c r="B503" i="25"/>
  <c r="E503" i="25"/>
  <c r="C502" i="25"/>
  <c r="F502" i="25"/>
  <c r="G502" i="25"/>
  <c r="K502" i="25"/>
  <c r="I502" i="25"/>
  <c r="J502" i="25"/>
  <c r="D502" i="25"/>
  <c r="B622" i="26"/>
  <c r="E622" i="26"/>
  <c r="A623" i="26"/>
  <c r="C621" i="26"/>
  <c r="H621" i="26"/>
  <c r="D621" i="26"/>
  <c r="F621" i="26"/>
  <c r="G621" i="26"/>
  <c r="T503" i="14"/>
  <c r="R503" i="14"/>
  <c r="O503" i="14"/>
  <c r="G503" i="14"/>
  <c r="F503" i="14"/>
  <c r="I503" i="14"/>
  <c r="L503" i="14"/>
  <c r="C503" i="14"/>
  <c r="S503" i="14"/>
  <c r="P503" i="14"/>
  <c r="M503" i="14"/>
  <c r="D503" i="14"/>
  <c r="J503" i="14"/>
  <c r="N504" i="14"/>
  <c r="K504" i="14"/>
  <c r="E504" i="14"/>
  <c r="Q504" i="14"/>
  <c r="A505" i="14"/>
  <c r="H504" i="14"/>
  <c r="B504" i="14"/>
  <c r="A565" i="34"/>
  <c r="E564" i="34"/>
  <c r="B564" i="34"/>
  <c r="C563" i="34"/>
  <c r="G563" i="34"/>
  <c r="F563" i="34"/>
  <c r="D563" i="34"/>
  <c r="A234" i="19"/>
  <c r="E233" i="19"/>
  <c r="B233" i="19"/>
  <c r="C232" i="19"/>
  <c r="D232" i="19"/>
  <c r="F232" i="19"/>
  <c r="G232" i="19"/>
  <c r="G499" i="3"/>
  <c r="F499" i="3"/>
  <c r="H499" i="3"/>
  <c r="C499" i="3"/>
  <c r="D499" i="3"/>
  <c r="A501" i="3"/>
  <c r="E500" i="3"/>
  <c r="B500" i="3"/>
  <c r="B494" i="2"/>
  <c r="E494" i="2"/>
  <c r="H494" i="2"/>
  <c r="A495" i="2"/>
  <c r="I493" i="2"/>
  <c r="G493" i="2"/>
  <c r="K493" i="2"/>
  <c r="D493" i="2"/>
  <c r="F493" i="2"/>
  <c r="C493" i="2"/>
  <c r="J493" i="2"/>
  <c r="A363" i="9"/>
  <c r="E362" i="9"/>
  <c r="B362" i="9"/>
  <c r="C361" i="9"/>
  <c r="D361" i="9"/>
  <c r="B363" i="12"/>
  <c r="H363" i="12"/>
  <c r="N363" i="12"/>
  <c r="Q363" i="12"/>
  <c r="K363" i="12"/>
  <c r="A364" i="12"/>
  <c r="E363" i="12"/>
  <c r="E363" i="8"/>
  <c r="B363" i="8"/>
  <c r="H363" i="8"/>
  <c r="K363" i="8"/>
  <c r="A364" i="8"/>
  <c r="T362" i="12"/>
  <c r="L362" i="12"/>
  <c r="S362" i="12"/>
  <c r="P362" i="12"/>
  <c r="R362" i="12"/>
  <c r="I362" i="12"/>
  <c r="C362" i="12"/>
  <c r="F362" i="12"/>
  <c r="G362" i="12"/>
  <c r="D362" i="12"/>
  <c r="J362" i="12"/>
  <c r="M362" i="12"/>
  <c r="O362" i="12"/>
  <c r="G362" i="8"/>
  <c r="I362" i="8"/>
  <c r="J362" i="8"/>
  <c r="C362" i="8"/>
  <c r="F362" i="8"/>
  <c r="L362" i="8"/>
  <c r="D362" i="8"/>
  <c r="N362" i="8"/>
  <c r="M362" i="8"/>
  <c r="H363" i="10"/>
  <c r="A364" i="10"/>
  <c r="E363" i="10"/>
  <c r="K363" i="10"/>
  <c r="B363" i="10"/>
  <c r="C362" i="10"/>
  <c r="D362" i="10"/>
  <c r="F362" i="10"/>
  <c r="G362" i="10"/>
  <c r="I362" i="10"/>
  <c r="J362" i="10"/>
  <c r="N362" i="10"/>
  <c r="L362" i="10"/>
  <c r="M362" i="10"/>
  <c r="F361" i="9"/>
  <c r="G361" i="9"/>
  <c r="H361" i="9"/>
  <c r="CS815" i="24" l="1"/>
  <c r="CR816" i="24"/>
  <c r="CV816" i="24" s="1"/>
  <c r="CU814" i="24"/>
  <c r="CW814" i="24"/>
  <c r="CX814" i="24"/>
  <c r="CY814" i="24"/>
  <c r="CT814" i="24"/>
  <c r="B623" i="26"/>
  <c r="E623" i="26"/>
  <c r="A624" i="26"/>
  <c r="D622" i="26"/>
  <c r="F622" i="26"/>
  <c r="G622" i="26"/>
  <c r="H622" i="26"/>
  <c r="C622" i="26"/>
  <c r="D503" i="25"/>
  <c r="G503" i="25"/>
  <c r="C503" i="25"/>
  <c r="I503" i="25"/>
  <c r="J503" i="25"/>
  <c r="F503" i="25"/>
  <c r="K503" i="25"/>
  <c r="A505" i="25"/>
  <c r="E504" i="25"/>
  <c r="B504" i="25"/>
  <c r="H504" i="25"/>
  <c r="T504" i="14"/>
  <c r="L504" i="14"/>
  <c r="C504" i="14"/>
  <c r="G504" i="14"/>
  <c r="S504" i="14"/>
  <c r="D504" i="14"/>
  <c r="I504" i="14"/>
  <c r="M504" i="14"/>
  <c r="R504" i="14"/>
  <c r="P504" i="14"/>
  <c r="F504" i="14"/>
  <c r="J504" i="14"/>
  <c r="O504" i="14"/>
  <c r="Q505" i="14"/>
  <c r="E505" i="14"/>
  <c r="H505" i="14"/>
  <c r="B505" i="14"/>
  <c r="N505" i="14"/>
  <c r="K505" i="14"/>
  <c r="A506" i="14"/>
  <c r="G564" i="34"/>
  <c r="F564" i="34"/>
  <c r="C564" i="34"/>
  <c r="D564" i="34"/>
  <c r="E565" i="34"/>
  <c r="A566" i="34"/>
  <c r="B565" i="34"/>
  <c r="F233" i="19"/>
  <c r="G233" i="19"/>
  <c r="D233" i="19"/>
  <c r="C233" i="19"/>
  <c r="B234" i="19"/>
  <c r="E234" i="19"/>
  <c r="A235" i="19"/>
  <c r="H500" i="3"/>
  <c r="C500" i="3"/>
  <c r="D500" i="3"/>
  <c r="F500" i="3"/>
  <c r="G500" i="3"/>
  <c r="A502" i="3"/>
  <c r="E501" i="3"/>
  <c r="B501" i="3"/>
  <c r="A496" i="2"/>
  <c r="H495" i="2"/>
  <c r="B495" i="2"/>
  <c r="E495" i="2"/>
  <c r="I494" i="2"/>
  <c r="G494" i="2"/>
  <c r="K494" i="2"/>
  <c r="J494" i="2"/>
  <c r="D494" i="2"/>
  <c r="C494" i="2"/>
  <c r="F494" i="2"/>
  <c r="A365" i="8"/>
  <c r="E364" i="8"/>
  <c r="H364" i="8"/>
  <c r="K364" i="8"/>
  <c r="B364" i="8"/>
  <c r="C363" i="8"/>
  <c r="J363" i="8"/>
  <c r="L363" i="8"/>
  <c r="M363" i="8"/>
  <c r="G363" i="8"/>
  <c r="D363" i="8"/>
  <c r="I363" i="8"/>
  <c r="N363" i="8"/>
  <c r="F363" i="8"/>
  <c r="I363" i="10"/>
  <c r="G363" i="10"/>
  <c r="F363" i="10"/>
  <c r="M363" i="10"/>
  <c r="C363" i="10"/>
  <c r="L363" i="10"/>
  <c r="N363" i="10"/>
  <c r="J363" i="10"/>
  <c r="D363" i="10"/>
  <c r="Q364" i="12"/>
  <c r="A365" i="12"/>
  <c r="K364" i="12"/>
  <c r="B364" i="12"/>
  <c r="N364" i="12"/>
  <c r="H364" i="12"/>
  <c r="E364" i="12"/>
  <c r="T363" i="12"/>
  <c r="L363" i="12"/>
  <c r="C363" i="12"/>
  <c r="M363" i="12"/>
  <c r="P363" i="12"/>
  <c r="R363" i="12"/>
  <c r="S363" i="12"/>
  <c r="O363" i="12"/>
  <c r="F363" i="12"/>
  <c r="D363" i="12"/>
  <c r="G363" i="12"/>
  <c r="I363" i="12"/>
  <c r="J363" i="12"/>
  <c r="C362" i="9"/>
  <c r="D362" i="9"/>
  <c r="G362" i="9"/>
  <c r="H362" i="9"/>
  <c r="F362" i="9"/>
  <c r="K364" i="10"/>
  <c r="A365" i="10"/>
  <c r="B364" i="10"/>
  <c r="E364" i="10"/>
  <c r="H364" i="10"/>
  <c r="B363" i="9"/>
  <c r="E363" i="9"/>
  <c r="A364" i="9"/>
  <c r="CR817" i="24" l="1"/>
  <c r="CV817" i="24" s="1"/>
  <c r="CS816" i="24"/>
  <c r="CT815" i="24"/>
  <c r="CU815" i="24"/>
  <c r="CY815" i="24"/>
  <c r="CX815" i="24"/>
  <c r="CW815" i="24"/>
  <c r="D504" i="25"/>
  <c r="K504" i="25"/>
  <c r="C504" i="25"/>
  <c r="F504" i="25"/>
  <c r="I504" i="25"/>
  <c r="J504" i="25"/>
  <c r="G504" i="25"/>
  <c r="B505" i="25"/>
  <c r="H505" i="25"/>
  <c r="E505" i="25"/>
  <c r="A506" i="25"/>
  <c r="B624" i="26"/>
  <c r="A625" i="26"/>
  <c r="E624" i="26"/>
  <c r="C623" i="26"/>
  <c r="F623" i="26"/>
  <c r="H623" i="26"/>
  <c r="D623" i="26"/>
  <c r="G623" i="26"/>
  <c r="Q506" i="14"/>
  <c r="A507" i="14"/>
  <c r="N506" i="14"/>
  <c r="B506" i="14"/>
  <c r="K506" i="14"/>
  <c r="H506" i="14"/>
  <c r="E506" i="14"/>
  <c r="T505" i="14"/>
  <c r="L505" i="14"/>
  <c r="C505" i="14"/>
  <c r="J505" i="14"/>
  <c r="S505" i="14"/>
  <c r="M505" i="14"/>
  <c r="R505" i="14"/>
  <c r="G505" i="14"/>
  <c r="I505" i="14"/>
  <c r="D505" i="14"/>
  <c r="O505" i="14"/>
  <c r="P505" i="14"/>
  <c r="F505" i="14"/>
  <c r="G565" i="34"/>
  <c r="F565" i="34"/>
  <c r="D565" i="34"/>
  <c r="C565" i="34"/>
  <c r="A567" i="34"/>
  <c r="B566" i="34"/>
  <c r="E566" i="34"/>
  <c r="B235" i="19"/>
  <c r="E235" i="19"/>
  <c r="A236" i="19"/>
  <c r="C234" i="19"/>
  <c r="D234" i="19"/>
  <c r="F234" i="19"/>
  <c r="G234" i="19"/>
  <c r="C501" i="3"/>
  <c r="H501" i="3"/>
  <c r="D501" i="3"/>
  <c r="E502" i="3"/>
  <c r="B502" i="3"/>
  <c r="A503" i="3"/>
  <c r="F501" i="3"/>
  <c r="G501" i="3"/>
  <c r="K495" i="2"/>
  <c r="C495" i="2"/>
  <c r="G495" i="2"/>
  <c r="F495" i="2"/>
  <c r="I495" i="2"/>
  <c r="J495" i="2"/>
  <c r="D495" i="2"/>
  <c r="B496" i="2"/>
  <c r="A497" i="2"/>
  <c r="H496" i="2"/>
  <c r="E496" i="2"/>
  <c r="T364" i="12"/>
  <c r="R364" i="12"/>
  <c r="D364" i="12"/>
  <c r="F364" i="12"/>
  <c r="J364" i="12"/>
  <c r="L364" i="12"/>
  <c r="S364" i="12"/>
  <c r="C364" i="12"/>
  <c r="M364" i="12"/>
  <c r="O364" i="12"/>
  <c r="P364" i="12"/>
  <c r="G364" i="12"/>
  <c r="I364" i="12"/>
  <c r="K365" i="12"/>
  <c r="Q365" i="12"/>
  <c r="N365" i="12"/>
  <c r="A366" i="12"/>
  <c r="B365" i="12"/>
  <c r="H365" i="12"/>
  <c r="E365" i="12"/>
  <c r="A365" i="9"/>
  <c r="B364" i="9"/>
  <c r="E364" i="9"/>
  <c r="G363" i="9"/>
  <c r="F363" i="9"/>
  <c r="H363" i="9"/>
  <c r="C363" i="9"/>
  <c r="D363" i="9"/>
  <c r="G364" i="10"/>
  <c r="J364" i="10"/>
  <c r="L364" i="10"/>
  <c r="M364" i="10"/>
  <c r="N364" i="10"/>
  <c r="C364" i="10"/>
  <c r="D364" i="10"/>
  <c r="F364" i="10"/>
  <c r="I364" i="10"/>
  <c r="A366" i="10"/>
  <c r="K365" i="10"/>
  <c r="B365" i="10"/>
  <c r="E365" i="10"/>
  <c r="H365" i="10"/>
  <c r="F364" i="8"/>
  <c r="C364" i="8"/>
  <c r="M364" i="8"/>
  <c r="N364" i="8"/>
  <c r="D364" i="8"/>
  <c r="I364" i="8"/>
  <c r="J364" i="8"/>
  <c r="G364" i="8"/>
  <c r="L364" i="8"/>
  <c r="A366" i="8"/>
  <c r="K365" i="8"/>
  <c r="H365" i="8"/>
  <c r="E365" i="8"/>
  <c r="B365" i="8"/>
  <c r="CY816" i="24" l="1"/>
  <c r="CU816" i="24"/>
  <c r="CW816" i="24"/>
  <c r="CX816" i="24"/>
  <c r="CT816" i="24"/>
  <c r="CS817" i="24"/>
  <c r="CR818" i="24"/>
  <c r="CV818" i="24" s="1"/>
  <c r="B625" i="26"/>
  <c r="E625" i="26"/>
  <c r="A626" i="26"/>
  <c r="F624" i="26"/>
  <c r="G624" i="26"/>
  <c r="H624" i="26"/>
  <c r="C624" i="26"/>
  <c r="D624" i="26"/>
  <c r="E506" i="25"/>
  <c r="H506" i="25"/>
  <c r="B506" i="25"/>
  <c r="A507" i="25"/>
  <c r="K505" i="25"/>
  <c r="I505" i="25"/>
  <c r="C505" i="25"/>
  <c r="D505" i="25"/>
  <c r="F505" i="25"/>
  <c r="G505" i="25"/>
  <c r="J505" i="25"/>
  <c r="T506" i="14"/>
  <c r="F506" i="14"/>
  <c r="R506" i="14"/>
  <c r="S506" i="14"/>
  <c r="L506" i="14"/>
  <c r="O506" i="14"/>
  <c r="G506" i="14"/>
  <c r="I506" i="14"/>
  <c r="J506" i="14"/>
  <c r="M506" i="14"/>
  <c r="D506" i="14"/>
  <c r="P506" i="14"/>
  <c r="C506" i="14"/>
  <c r="K507" i="14"/>
  <c r="N507" i="14"/>
  <c r="E507" i="14"/>
  <c r="Q507" i="14"/>
  <c r="A508" i="14"/>
  <c r="H507" i="14"/>
  <c r="B507" i="14"/>
  <c r="G566" i="34"/>
  <c r="F566" i="34"/>
  <c r="C566" i="34"/>
  <c r="D566" i="34"/>
  <c r="B567" i="34"/>
  <c r="A568" i="34"/>
  <c r="E567" i="34"/>
  <c r="A237" i="19"/>
  <c r="B236" i="19"/>
  <c r="E236" i="19"/>
  <c r="C235" i="19"/>
  <c r="D235" i="19"/>
  <c r="F235" i="19"/>
  <c r="G235" i="19"/>
  <c r="E503" i="3"/>
  <c r="A504" i="3"/>
  <c r="B503" i="3"/>
  <c r="C502" i="3"/>
  <c r="D502" i="3"/>
  <c r="H502" i="3"/>
  <c r="F502" i="3"/>
  <c r="G502" i="3"/>
  <c r="G496" i="2"/>
  <c r="J496" i="2"/>
  <c r="F496" i="2"/>
  <c r="D496" i="2"/>
  <c r="K496" i="2"/>
  <c r="I496" i="2"/>
  <c r="C496" i="2"/>
  <c r="B497" i="2"/>
  <c r="E497" i="2"/>
  <c r="H497" i="2"/>
  <c r="A498" i="2"/>
  <c r="E365" i="9"/>
  <c r="A366" i="9"/>
  <c r="B365" i="9"/>
  <c r="B366" i="8"/>
  <c r="E366" i="8"/>
  <c r="K366" i="8"/>
  <c r="H366" i="8"/>
  <c r="A367" i="8"/>
  <c r="T365" i="12"/>
  <c r="M365" i="12"/>
  <c r="O365" i="12"/>
  <c r="P365" i="12"/>
  <c r="R365" i="12"/>
  <c r="S365" i="12"/>
  <c r="I365" i="12"/>
  <c r="L365" i="12"/>
  <c r="C365" i="12"/>
  <c r="D365" i="12"/>
  <c r="F365" i="12"/>
  <c r="G365" i="12"/>
  <c r="J365" i="12"/>
  <c r="F365" i="8"/>
  <c r="G365" i="8"/>
  <c r="M365" i="8"/>
  <c r="L365" i="8"/>
  <c r="I365" i="8"/>
  <c r="J365" i="8"/>
  <c r="N365" i="8"/>
  <c r="D365" i="8"/>
  <c r="C365" i="8"/>
  <c r="K366" i="12"/>
  <c r="N366" i="12"/>
  <c r="B366" i="12"/>
  <c r="E366" i="12"/>
  <c r="A367" i="12"/>
  <c r="Q366" i="12"/>
  <c r="H366" i="12"/>
  <c r="C364" i="9"/>
  <c r="D364" i="9"/>
  <c r="L365" i="10"/>
  <c r="M365" i="10"/>
  <c r="N365" i="10"/>
  <c r="C365" i="10"/>
  <c r="D365" i="10"/>
  <c r="I365" i="10"/>
  <c r="F365" i="10"/>
  <c r="G365" i="10"/>
  <c r="J365" i="10"/>
  <c r="F364" i="9"/>
  <c r="H364" i="9"/>
  <c r="G364" i="9"/>
  <c r="E366" i="10"/>
  <c r="B366" i="10"/>
  <c r="H366" i="10"/>
  <c r="K366" i="10"/>
  <c r="A367" i="10"/>
  <c r="CS818" i="24" l="1"/>
  <c r="CR819" i="24"/>
  <c r="CV819" i="24" s="1"/>
  <c r="CX817" i="24"/>
  <c r="CY817" i="24"/>
  <c r="CT817" i="24"/>
  <c r="CU817" i="24"/>
  <c r="CW817" i="24"/>
  <c r="A508" i="25"/>
  <c r="B507" i="25"/>
  <c r="E507" i="25"/>
  <c r="H507" i="25"/>
  <c r="F506" i="25"/>
  <c r="C506" i="25"/>
  <c r="D506" i="25"/>
  <c r="G506" i="25"/>
  <c r="I506" i="25"/>
  <c r="K506" i="25"/>
  <c r="J506" i="25"/>
  <c r="E626" i="26"/>
  <c r="B626" i="26"/>
  <c r="A627" i="26"/>
  <c r="C625" i="26"/>
  <c r="D625" i="26"/>
  <c r="F625" i="26"/>
  <c r="G625" i="26"/>
  <c r="H625" i="26"/>
  <c r="T507" i="14"/>
  <c r="P507" i="14"/>
  <c r="S507" i="14"/>
  <c r="M507" i="14"/>
  <c r="R507" i="14"/>
  <c r="C507" i="14"/>
  <c r="D507" i="14"/>
  <c r="F507" i="14"/>
  <c r="G507" i="14"/>
  <c r="L507" i="14"/>
  <c r="J507" i="14"/>
  <c r="I507" i="14"/>
  <c r="O507" i="14"/>
  <c r="N508" i="14"/>
  <c r="K508" i="14"/>
  <c r="H508" i="14"/>
  <c r="A509" i="14"/>
  <c r="E508" i="14"/>
  <c r="B508" i="14"/>
  <c r="Q508" i="14"/>
  <c r="A569" i="34"/>
  <c r="B568" i="34"/>
  <c r="E568" i="34"/>
  <c r="C567" i="34"/>
  <c r="G567" i="34"/>
  <c r="F567" i="34"/>
  <c r="D567" i="34"/>
  <c r="G236" i="19"/>
  <c r="F236" i="19"/>
  <c r="D236" i="19"/>
  <c r="C236" i="19"/>
  <c r="B237" i="19"/>
  <c r="E237" i="19"/>
  <c r="A238" i="19"/>
  <c r="H503" i="3"/>
  <c r="C503" i="3"/>
  <c r="D503" i="3"/>
  <c r="A505" i="3"/>
  <c r="E504" i="3"/>
  <c r="B504" i="3"/>
  <c r="G503" i="3"/>
  <c r="F503" i="3"/>
  <c r="A499" i="2"/>
  <c r="B498" i="2"/>
  <c r="H498" i="2"/>
  <c r="E498" i="2"/>
  <c r="D497" i="2"/>
  <c r="F497" i="2"/>
  <c r="C497" i="2"/>
  <c r="G497" i="2"/>
  <c r="K497" i="2"/>
  <c r="J497" i="2"/>
  <c r="I497" i="2"/>
  <c r="E367" i="10"/>
  <c r="H367" i="10"/>
  <c r="B367" i="10"/>
  <c r="K367" i="10"/>
  <c r="A368" i="10"/>
  <c r="I366" i="10"/>
  <c r="D366" i="10"/>
  <c r="C366" i="10"/>
  <c r="F366" i="10"/>
  <c r="G366" i="10"/>
  <c r="N366" i="10"/>
  <c r="J366" i="10"/>
  <c r="L366" i="10"/>
  <c r="M366" i="10"/>
  <c r="B367" i="8"/>
  <c r="K367" i="8"/>
  <c r="E367" i="8"/>
  <c r="H367" i="8"/>
  <c r="A368" i="8"/>
  <c r="C365" i="9"/>
  <c r="D365" i="9"/>
  <c r="A367" i="9"/>
  <c r="B366" i="9"/>
  <c r="E366" i="9"/>
  <c r="J366" i="8"/>
  <c r="G366" i="8"/>
  <c r="N366" i="8"/>
  <c r="L366" i="8"/>
  <c r="C366" i="8"/>
  <c r="D366" i="8"/>
  <c r="M366" i="8"/>
  <c r="I366" i="8"/>
  <c r="F366" i="8"/>
  <c r="Q367" i="12"/>
  <c r="B367" i="12"/>
  <c r="E367" i="12"/>
  <c r="A368" i="12"/>
  <c r="H367" i="12"/>
  <c r="K367" i="12"/>
  <c r="N367" i="12"/>
  <c r="T366" i="12"/>
  <c r="L366" i="12"/>
  <c r="F366" i="12"/>
  <c r="I366" i="12"/>
  <c r="R366" i="12"/>
  <c r="S366" i="12"/>
  <c r="M366" i="12"/>
  <c r="C366" i="12"/>
  <c r="G366" i="12"/>
  <c r="P366" i="12"/>
  <c r="O366" i="12"/>
  <c r="J366" i="12"/>
  <c r="D366" i="12"/>
  <c r="F365" i="9"/>
  <c r="G365" i="9"/>
  <c r="H365" i="9"/>
  <c r="CR820" i="24" l="1"/>
  <c r="CV820" i="24" s="1"/>
  <c r="CS819" i="24"/>
  <c r="CU818" i="24"/>
  <c r="CW818" i="24"/>
  <c r="CX818" i="24"/>
  <c r="CT818" i="24"/>
  <c r="CY818" i="24"/>
  <c r="E627" i="26"/>
  <c r="B627" i="26"/>
  <c r="A628" i="26"/>
  <c r="D626" i="26"/>
  <c r="F626" i="26"/>
  <c r="G626" i="26"/>
  <c r="H626" i="26"/>
  <c r="C626" i="26"/>
  <c r="D507" i="25"/>
  <c r="G507" i="25"/>
  <c r="I507" i="25"/>
  <c r="K507" i="25"/>
  <c r="F507" i="25"/>
  <c r="C507" i="25"/>
  <c r="J507" i="25"/>
  <c r="B508" i="25"/>
  <c r="H508" i="25"/>
  <c r="E508" i="25"/>
  <c r="A509" i="25"/>
  <c r="T508" i="14"/>
  <c r="F508" i="14"/>
  <c r="J508" i="14"/>
  <c r="R508" i="14"/>
  <c r="S508" i="14"/>
  <c r="C508" i="14"/>
  <c r="D508" i="14"/>
  <c r="L508" i="14"/>
  <c r="I508" i="14"/>
  <c r="G508" i="14"/>
  <c r="M508" i="14"/>
  <c r="O508" i="14"/>
  <c r="P508" i="14"/>
  <c r="E509" i="14"/>
  <c r="K509" i="14"/>
  <c r="Q509" i="14"/>
  <c r="N509" i="14"/>
  <c r="H509" i="14"/>
  <c r="B509" i="14"/>
  <c r="A510" i="14"/>
  <c r="G568" i="34"/>
  <c r="D568" i="34"/>
  <c r="F568" i="34"/>
  <c r="C568" i="34"/>
  <c r="E569" i="34"/>
  <c r="A570" i="34"/>
  <c r="B569" i="34"/>
  <c r="E238" i="19"/>
  <c r="A239" i="19"/>
  <c r="B238" i="19"/>
  <c r="C237" i="19"/>
  <c r="D237" i="19"/>
  <c r="F237" i="19"/>
  <c r="G237" i="19"/>
  <c r="F504" i="3"/>
  <c r="G504" i="3"/>
  <c r="B505" i="3"/>
  <c r="E505" i="3"/>
  <c r="A506" i="3"/>
  <c r="C504" i="3"/>
  <c r="D504" i="3"/>
  <c r="H504" i="3"/>
  <c r="J498" i="2"/>
  <c r="D498" i="2"/>
  <c r="I498" i="2"/>
  <c r="C498" i="2"/>
  <c r="K498" i="2"/>
  <c r="G498" i="2"/>
  <c r="F498" i="2"/>
  <c r="B499" i="2"/>
  <c r="H499" i="2"/>
  <c r="A500" i="2"/>
  <c r="E499" i="2"/>
  <c r="C366" i="9"/>
  <c r="D366" i="9"/>
  <c r="E367" i="9"/>
  <c r="B367" i="9"/>
  <c r="A368" i="9"/>
  <c r="A369" i="8"/>
  <c r="E368" i="8"/>
  <c r="K368" i="8"/>
  <c r="H368" i="8"/>
  <c r="B368" i="8"/>
  <c r="F366" i="9"/>
  <c r="G366" i="9"/>
  <c r="H366" i="9"/>
  <c r="J367" i="8"/>
  <c r="G367" i="8"/>
  <c r="L367" i="8"/>
  <c r="C367" i="8"/>
  <c r="D367" i="8"/>
  <c r="F367" i="8"/>
  <c r="I367" i="8"/>
  <c r="M367" i="8"/>
  <c r="N367" i="8"/>
  <c r="T367" i="12"/>
  <c r="R367" i="12"/>
  <c r="G367" i="12"/>
  <c r="I367" i="12"/>
  <c r="L367" i="12"/>
  <c r="S367" i="12"/>
  <c r="P367" i="12"/>
  <c r="F367" i="12"/>
  <c r="J367" i="12"/>
  <c r="C367" i="12"/>
  <c r="O367" i="12"/>
  <c r="D367" i="12"/>
  <c r="M367" i="12"/>
  <c r="L367" i="10"/>
  <c r="D367" i="10"/>
  <c r="C367" i="10"/>
  <c r="F367" i="10"/>
  <c r="G367" i="10"/>
  <c r="I367" i="10"/>
  <c r="J367" i="10"/>
  <c r="M367" i="10"/>
  <c r="N367" i="10"/>
  <c r="E368" i="12"/>
  <c r="K368" i="12"/>
  <c r="A369" i="12"/>
  <c r="B368" i="12"/>
  <c r="H368" i="12"/>
  <c r="Q368" i="12"/>
  <c r="N368" i="12"/>
  <c r="B368" i="10"/>
  <c r="E368" i="10"/>
  <c r="K368" i="10"/>
  <c r="H368" i="10"/>
  <c r="A369" i="10"/>
  <c r="CW819" i="24" l="1"/>
  <c r="CX819" i="24"/>
  <c r="CY819" i="24"/>
  <c r="CU819" i="24"/>
  <c r="CT819" i="24"/>
  <c r="CR821" i="24"/>
  <c r="CV821" i="24" s="1"/>
  <c r="CS820" i="24"/>
  <c r="A510" i="25"/>
  <c r="B509" i="25"/>
  <c r="H509" i="25"/>
  <c r="E509" i="25"/>
  <c r="G508" i="25"/>
  <c r="J508" i="25"/>
  <c r="K508" i="25"/>
  <c r="D508" i="25"/>
  <c r="F508" i="25"/>
  <c r="I508" i="25"/>
  <c r="C508" i="25"/>
  <c r="B628" i="26"/>
  <c r="A629" i="26"/>
  <c r="E628" i="26"/>
  <c r="C627" i="26"/>
  <c r="D627" i="26"/>
  <c r="F627" i="26"/>
  <c r="G627" i="26"/>
  <c r="H627" i="26"/>
  <c r="Q510" i="14"/>
  <c r="B510" i="14"/>
  <c r="E510" i="14"/>
  <c r="A511" i="14"/>
  <c r="N510" i="14"/>
  <c r="H510" i="14"/>
  <c r="K510" i="14"/>
  <c r="T509" i="14"/>
  <c r="O509" i="14"/>
  <c r="G509" i="14"/>
  <c r="I509" i="14"/>
  <c r="M509" i="14"/>
  <c r="P509" i="14"/>
  <c r="F509" i="14"/>
  <c r="D509" i="14"/>
  <c r="S509" i="14"/>
  <c r="C509" i="14"/>
  <c r="R509" i="14"/>
  <c r="L509" i="14"/>
  <c r="J509" i="14"/>
  <c r="C569" i="34"/>
  <c r="G569" i="34"/>
  <c r="F569" i="34"/>
  <c r="D569" i="34"/>
  <c r="E570" i="34"/>
  <c r="B570" i="34"/>
  <c r="A571" i="34"/>
  <c r="F238" i="19"/>
  <c r="G238" i="19"/>
  <c r="C238" i="19"/>
  <c r="D238" i="19"/>
  <c r="B239" i="19"/>
  <c r="E239" i="19"/>
  <c r="A240" i="19"/>
  <c r="F505" i="3"/>
  <c r="G505" i="3"/>
  <c r="A507" i="3"/>
  <c r="B506" i="3"/>
  <c r="E506" i="3"/>
  <c r="D505" i="3"/>
  <c r="H505" i="3"/>
  <c r="C505" i="3"/>
  <c r="E500" i="2"/>
  <c r="H500" i="2"/>
  <c r="A501" i="2"/>
  <c r="B500" i="2"/>
  <c r="I499" i="2"/>
  <c r="C499" i="2"/>
  <c r="G499" i="2"/>
  <c r="F499" i="2"/>
  <c r="K499" i="2"/>
  <c r="J499" i="2"/>
  <c r="D499" i="2"/>
  <c r="T368" i="12"/>
  <c r="J368" i="12"/>
  <c r="M368" i="12"/>
  <c r="L368" i="12"/>
  <c r="O368" i="12"/>
  <c r="R368" i="12"/>
  <c r="P368" i="12"/>
  <c r="F368" i="12"/>
  <c r="I368" i="12"/>
  <c r="C368" i="12"/>
  <c r="D368" i="12"/>
  <c r="S368" i="12"/>
  <c r="G368" i="12"/>
  <c r="K369" i="12"/>
  <c r="E369" i="12"/>
  <c r="Q369" i="12"/>
  <c r="N369" i="12"/>
  <c r="A370" i="12"/>
  <c r="B369" i="12"/>
  <c r="H369" i="12"/>
  <c r="E369" i="10"/>
  <c r="H369" i="10"/>
  <c r="K369" i="10"/>
  <c r="A370" i="10"/>
  <c r="B369" i="10"/>
  <c r="D368" i="10"/>
  <c r="I368" i="10"/>
  <c r="G368" i="10"/>
  <c r="C368" i="10"/>
  <c r="L368" i="10"/>
  <c r="M368" i="10"/>
  <c r="N368" i="10"/>
  <c r="F368" i="10"/>
  <c r="J368" i="10"/>
  <c r="J368" i="8"/>
  <c r="F368" i="8"/>
  <c r="C368" i="8"/>
  <c r="L368" i="8"/>
  <c r="M368" i="8"/>
  <c r="G368" i="8"/>
  <c r="N368" i="8"/>
  <c r="D368" i="8"/>
  <c r="I368" i="8"/>
  <c r="E369" i="8"/>
  <c r="A370" i="8"/>
  <c r="K369" i="8"/>
  <c r="B369" i="8"/>
  <c r="H369" i="8"/>
  <c r="E368" i="9"/>
  <c r="B368" i="9"/>
  <c r="A369" i="9"/>
  <c r="C367" i="9"/>
  <c r="D367" i="9"/>
  <c r="F367" i="9"/>
  <c r="H367" i="9"/>
  <c r="G367" i="9"/>
  <c r="CY820" i="24" l="1"/>
  <c r="CU820" i="24"/>
  <c r="CW820" i="24"/>
  <c r="CX820" i="24"/>
  <c r="CT820" i="24"/>
  <c r="CS821" i="24"/>
  <c r="CR822" i="24"/>
  <c r="CV822" i="24" s="1"/>
  <c r="A630" i="26"/>
  <c r="B629" i="26"/>
  <c r="E629" i="26"/>
  <c r="C628" i="26"/>
  <c r="D628" i="26"/>
  <c r="F628" i="26"/>
  <c r="G628" i="26"/>
  <c r="H628" i="26"/>
  <c r="F509" i="25"/>
  <c r="J509" i="25"/>
  <c r="C509" i="25"/>
  <c r="D509" i="25"/>
  <c r="K509" i="25"/>
  <c r="G509" i="25"/>
  <c r="I509" i="25"/>
  <c r="B510" i="25"/>
  <c r="H510" i="25"/>
  <c r="E510" i="25"/>
  <c r="A511" i="25"/>
  <c r="K511" i="14"/>
  <c r="N511" i="14"/>
  <c r="E511" i="14"/>
  <c r="Q511" i="14"/>
  <c r="A512" i="14"/>
  <c r="H511" i="14"/>
  <c r="B511" i="14"/>
  <c r="T510" i="14"/>
  <c r="P510" i="14"/>
  <c r="R510" i="14"/>
  <c r="G510" i="14"/>
  <c r="O510" i="14"/>
  <c r="C510" i="14"/>
  <c r="D510" i="14"/>
  <c r="J510" i="14"/>
  <c r="I510" i="14"/>
  <c r="M510" i="14"/>
  <c r="F510" i="14"/>
  <c r="S510" i="14"/>
  <c r="L510" i="14"/>
  <c r="E571" i="34"/>
  <c r="A572" i="34"/>
  <c r="B571" i="34"/>
  <c r="F570" i="34"/>
  <c r="D570" i="34"/>
  <c r="G570" i="34"/>
  <c r="C570" i="34"/>
  <c r="B240" i="19"/>
  <c r="E240" i="19"/>
  <c r="A241" i="19"/>
  <c r="D239" i="19"/>
  <c r="F239" i="19"/>
  <c r="G239" i="19"/>
  <c r="C239" i="19"/>
  <c r="G506" i="3"/>
  <c r="F506" i="3"/>
  <c r="H506" i="3"/>
  <c r="D506" i="3"/>
  <c r="C506" i="3"/>
  <c r="A508" i="3"/>
  <c r="E507" i="3"/>
  <c r="B507" i="3"/>
  <c r="I500" i="2"/>
  <c r="J500" i="2"/>
  <c r="G500" i="2"/>
  <c r="F500" i="2"/>
  <c r="D500" i="2"/>
  <c r="K500" i="2"/>
  <c r="C500" i="2"/>
  <c r="E501" i="2"/>
  <c r="B501" i="2"/>
  <c r="A502" i="2"/>
  <c r="H501" i="2"/>
  <c r="T369" i="12"/>
  <c r="D369" i="12"/>
  <c r="C369" i="12"/>
  <c r="G369" i="12"/>
  <c r="J369" i="12"/>
  <c r="S369" i="12"/>
  <c r="R369" i="12"/>
  <c r="I369" i="12"/>
  <c r="M369" i="12"/>
  <c r="L369" i="12"/>
  <c r="O369" i="12"/>
  <c r="P369" i="12"/>
  <c r="F369" i="12"/>
  <c r="D369" i="8"/>
  <c r="N369" i="8"/>
  <c r="J369" i="8"/>
  <c r="I369" i="8"/>
  <c r="M369" i="8"/>
  <c r="L369" i="8"/>
  <c r="F369" i="8"/>
  <c r="G369" i="8"/>
  <c r="C369" i="8"/>
  <c r="N369" i="10"/>
  <c r="D369" i="10"/>
  <c r="I369" i="10"/>
  <c r="C369" i="10"/>
  <c r="G369" i="10"/>
  <c r="J369" i="10"/>
  <c r="L369" i="10"/>
  <c r="M369" i="10"/>
  <c r="F369" i="10"/>
  <c r="H368" i="9"/>
  <c r="F368" i="9"/>
  <c r="G368" i="9"/>
  <c r="A371" i="12"/>
  <c r="B370" i="12"/>
  <c r="N370" i="12"/>
  <c r="E370" i="12"/>
  <c r="H370" i="12"/>
  <c r="K370" i="12"/>
  <c r="Q370" i="12"/>
  <c r="E369" i="9"/>
  <c r="A370" i="9"/>
  <c r="B369" i="9"/>
  <c r="C368" i="9"/>
  <c r="D368" i="9"/>
  <c r="B370" i="8"/>
  <c r="K370" i="8"/>
  <c r="H370" i="8"/>
  <c r="A371" i="8"/>
  <c r="E370" i="8"/>
  <c r="E370" i="10"/>
  <c r="K370" i="10"/>
  <c r="B370" i="10"/>
  <c r="H370" i="10"/>
  <c r="A371" i="10"/>
  <c r="CS822" i="24" l="1"/>
  <c r="CR823" i="24"/>
  <c r="CV823" i="24" s="1"/>
  <c r="CT821" i="24"/>
  <c r="CY821" i="24"/>
  <c r="CW821" i="24"/>
  <c r="CX821" i="24"/>
  <c r="CU821" i="24"/>
  <c r="A512" i="25"/>
  <c r="E511" i="25"/>
  <c r="H511" i="25"/>
  <c r="B511" i="25"/>
  <c r="C510" i="25"/>
  <c r="I510" i="25"/>
  <c r="F510" i="25"/>
  <c r="D510" i="25"/>
  <c r="K510" i="25"/>
  <c r="G510" i="25"/>
  <c r="J510" i="25"/>
  <c r="G629" i="26"/>
  <c r="H629" i="26"/>
  <c r="D629" i="26"/>
  <c r="F629" i="26"/>
  <c r="C629" i="26"/>
  <c r="E630" i="26"/>
  <c r="B630" i="26"/>
  <c r="A631" i="26"/>
  <c r="N512" i="14"/>
  <c r="Q512" i="14"/>
  <c r="E512" i="14"/>
  <c r="A513" i="14"/>
  <c r="H512" i="14"/>
  <c r="B512" i="14"/>
  <c r="K512" i="14"/>
  <c r="T511" i="14"/>
  <c r="G511" i="14"/>
  <c r="F511" i="14"/>
  <c r="D511" i="14"/>
  <c r="R511" i="14"/>
  <c r="J511" i="14"/>
  <c r="L511" i="14"/>
  <c r="O511" i="14"/>
  <c r="P511" i="14"/>
  <c r="S511" i="14"/>
  <c r="I511" i="14"/>
  <c r="C511" i="14"/>
  <c r="M511" i="14"/>
  <c r="G571" i="34"/>
  <c r="F571" i="34"/>
  <c r="D571" i="34"/>
  <c r="C571" i="34"/>
  <c r="A573" i="34"/>
  <c r="B572" i="34"/>
  <c r="E572" i="34"/>
  <c r="E241" i="19"/>
  <c r="A242" i="19"/>
  <c r="B241" i="19"/>
  <c r="D240" i="19"/>
  <c r="C240" i="19"/>
  <c r="F240" i="19"/>
  <c r="G240" i="19"/>
  <c r="D507" i="3"/>
  <c r="H507" i="3"/>
  <c r="C507" i="3"/>
  <c r="F507" i="3"/>
  <c r="G507" i="3"/>
  <c r="A509" i="3"/>
  <c r="E508" i="3"/>
  <c r="B508" i="3"/>
  <c r="A503" i="2"/>
  <c r="H502" i="2"/>
  <c r="E502" i="2"/>
  <c r="B502" i="2"/>
  <c r="C501" i="2"/>
  <c r="K501" i="2"/>
  <c r="F501" i="2"/>
  <c r="D501" i="2"/>
  <c r="G501" i="2"/>
  <c r="J501" i="2"/>
  <c r="I501" i="2"/>
  <c r="H369" i="9"/>
  <c r="F369" i="9"/>
  <c r="G369" i="9"/>
  <c r="Q371" i="12"/>
  <c r="A372" i="12"/>
  <c r="E371" i="12"/>
  <c r="B371" i="12"/>
  <c r="H371" i="12"/>
  <c r="N371" i="12"/>
  <c r="K371" i="12"/>
  <c r="C369" i="9"/>
  <c r="D369" i="9"/>
  <c r="B370" i="9"/>
  <c r="E370" i="9"/>
  <c r="A371" i="9"/>
  <c r="T370" i="12"/>
  <c r="S370" i="12"/>
  <c r="D370" i="12"/>
  <c r="M370" i="12"/>
  <c r="O370" i="12"/>
  <c r="J370" i="12"/>
  <c r="C370" i="12"/>
  <c r="P370" i="12"/>
  <c r="F370" i="12"/>
  <c r="G370" i="12"/>
  <c r="R370" i="12"/>
  <c r="I370" i="12"/>
  <c r="L370" i="12"/>
  <c r="K371" i="10"/>
  <c r="H371" i="10"/>
  <c r="B371" i="10"/>
  <c r="E371" i="10"/>
  <c r="A372" i="10"/>
  <c r="L370" i="10"/>
  <c r="M370" i="10"/>
  <c r="C370" i="10"/>
  <c r="F370" i="10"/>
  <c r="G370" i="10"/>
  <c r="D370" i="10"/>
  <c r="I370" i="10"/>
  <c r="J370" i="10"/>
  <c r="N370" i="10"/>
  <c r="L370" i="8"/>
  <c r="C370" i="8"/>
  <c r="M370" i="8"/>
  <c r="D370" i="8"/>
  <c r="J370" i="8"/>
  <c r="N370" i="8"/>
  <c r="I370" i="8"/>
  <c r="F370" i="8"/>
  <c r="G370" i="8"/>
  <c r="A372" i="8"/>
  <c r="B371" i="8"/>
  <c r="K371" i="8"/>
  <c r="E371" i="8"/>
  <c r="H371" i="8"/>
  <c r="CR824" i="24" l="1"/>
  <c r="CV824" i="24" s="1"/>
  <c r="CS823" i="24"/>
  <c r="CU822" i="24"/>
  <c r="CW822" i="24"/>
  <c r="CX822" i="24"/>
  <c r="CT822" i="24"/>
  <c r="CY822" i="24"/>
  <c r="B631" i="26"/>
  <c r="E631" i="26"/>
  <c r="A632" i="26"/>
  <c r="D630" i="26"/>
  <c r="F630" i="26"/>
  <c r="G630" i="26"/>
  <c r="H630" i="26"/>
  <c r="C630" i="26"/>
  <c r="C511" i="25"/>
  <c r="J511" i="25"/>
  <c r="K511" i="25"/>
  <c r="G511" i="25"/>
  <c r="I511" i="25"/>
  <c r="D511" i="25"/>
  <c r="F511" i="25"/>
  <c r="H512" i="25"/>
  <c r="A513" i="25"/>
  <c r="B512" i="25"/>
  <c r="E512" i="25"/>
  <c r="T512" i="14"/>
  <c r="O512" i="14"/>
  <c r="J512" i="14"/>
  <c r="S512" i="14"/>
  <c r="F512" i="14"/>
  <c r="L512" i="14"/>
  <c r="G512" i="14"/>
  <c r="I512" i="14"/>
  <c r="C512" i="14"/>
  <c r="P512" i="14"/>
  <c r="D512" i="14"/>
  <c r="R512" i="14"/>
  <c r="M512" i="14"/>
  <c r="Q513" i="14"/>
  <c r="A514" i="14"/>
  <c r="N513" i="14"/>
  <c r="K513" i="14"/>
  <c r="B513" i="14"/>
  <c r="H513" i="14"/>
  <c r="E513" i="14"/>
  <c r="G572" i="34"/>
  <c r="F572" i="34"/>
  <c r="C572" i="34"/>
  <c r="D572" i="34"/>
  <c r="E573" i="34"/>
  <c r="A574" i="34"/>
  <c r="B573" i="34"/>
  <c r="D241" i="19"/>
  <c r="C241" i="19"/>
  <c r="F241" i="19"/>
  <c r="G241" i="19"/>
  <c r="E242" i="19"/>
  <c r="A243" i="19"/>
  <c r="B242" i="19"/>
  <c r="F508" i="3"/>
  <c r="G508" i="3"/>
  <c r="C508" i="3"/>
  <c r="D508" i="3"/>
  <c r="H508" i="3"/>
  <c r="E509" i="3"/>
  <c r="B509" i="3"/>
  <c r="A510" i="3"/>
  <c r="D502" i="2"/>
  <c r="I502" i="2"/>
  <c r="K502" i="2"/>
  <c r="J502" i="2"/>
  <c r="C502" i="2"/>
  <c r="G502" i="2"/>
  <c r="F502" i="2"/>
  <c r="B503" i="2"/>
  <c r="A504" i="2"/>
  <c r="H503" i="2"/>
  <c r="E503" i="2"/>
  <c r="Q372" i="12"/>
  <c r="E372" i="12"/>
  <c r="K372" i="12"/>
  <c r="H372" i="12"/>
  <c r="N372" i="12"/>
  <c r="B372" i="12"/>
  <c r="A373" i="12"/>
  <c r="J371" i="10"/>
  <c r="M371" i="10"/>
  <c r="C371" i="10"/>
  <c r="F371" i="10"/>
  <c r="D371" i="10"/>
  <c r="G371" i="10"/>
  <c r="L371" i="10"/>
  <c r="I371" i="10"/>
  <c r="N371" i="10"/>
  <c r="K372" i="10"/>
  <c r="E372" i="10"/>
  <c r="A373" i="10"/>
  <c r="H372" i="10"/>
  <c r="B372" i="10"/>
  <c r="C371" i="8"/>
  <c r="D371" i="8"/>
  <c r="F371" i="8"/>
  <c r="G371" i="8"/>
  <c r="I371" i="8"/>
  <c r="J371" i="8"/>
  <c r="L371" i="8"/>
  <c r="M371" i="8"/>
  <c r="N371" i="8"/>
  <c r="E372" i="8"/>
  <c r="H372" i="8"/>
  <c r="B372" i="8"/>
  <c r="K372" i="8"/>
  <c r="A373" i="8"/>
  <c r="A372" i="9"/>
  <c r="B371" i="9"/>
  <c r="E371" i="9"/>
  <c r="F370" i="9"/>
  <c r="H370" i="9"/>
  <c r="G370" i="9"/>
  <c r="C370" i="9"/>
  <c r="D370" i="9"/>
  <c r="T371" i="12"/>
  <c r="I371" i="12"/>
  <c r="L371" i="12"/>
  <c r="C371" i="12"/>
  <c r="R371" i="12"/>
  <c r="P371" i="12"/>
  <c r="F371" i="12"/>
  <c r="M371" i="12"/>
  <c r="G371" i="12"/>
  <c r="J371" i="12"/>
  <c r="S371" i="12"/>
  <c r="D371" i="12"/>
  <c r="O371" i="12"/>
  <c r="CT823" i="24" l="1"/>
  <c r="CU823" i="24"/>
  <c r="CW823" i="24"/>
  <c r="CX823" i="24"/>
  <c r="CY823" i="24"/>
  <c r="CS824" i="24"/>
  <c r="CR825" i="24"/>
  <c r="CV825" i="24" s="1"/>
  <c r="F512" i="25"/>
  <c r="J512" i="25"/>
  <c r="G512" i="25"/>
  <c r="I512" i="25"/>
  <c r="K512" i="25"/>
  <c r="C512" i="25"/>
  <c r="D512" i="25"/>
  <c r="B513" i="25"/>
  <c r="E513" i="25"/>
  <c r="H513" i="25"/>
  <c r="A514" i="25"/>
  <c r="E632" i="26"/>
  <c r="B632" i="26"/>
  <c r="A633" i="26"/>
  <c r="D631" i="26"/>
  <c r="C631" i="26"/>
  <c r="G631" i="26"/>
  <c r="F631" i="26"/>
  <c r="H631" i="26"/>
  <c r="E514" i="14"/>
  <c r="K514" i="14"/>
  <c r="H514" i="14"/>
  <c r="A515" i="14"/>
  <c r="B514" i="14"/>
  <c r="N514" i="14"/>
  <c r="Q514" i="14"/>
  <c r="T513" i="14"/>
  <c r="I513" i="14"/>
  <c r="R513" i="14"/>
  <c r="M513" i="14"/>
  <c r="S513" i="14"/>
  <c r="D513" i="14"/>
  <c r="F513" i="14"/>
  <c r="J513" i="14"/>
  <c r="P513" i="14"/>
  <c r="G513" i="14"/>
  <c r="L513" i="14"/>
  <c r="O513" i="14"/>
  <c r="C513" i="14"/>
  <c r="C573" i="34"/>
  <c r="G573" i="34"/>
  <c r="F573" i="34"/>
  <c r="D573" i="34"/>
  <c r="B574" i="34"/>
  <c r="E574" i="34"/>
  <c r="A575" i="34"/>
  <c r="F242" i="19"/>
  <c r="G242" i="19"/>
  <c r="C242" i="19"/>
  <c r="D242" i="19"/>
  <c r="E243" i="19"/>
  <c r="A244" i="19"/>
  <c r="B243" i="19"/>
  <c r="B510" i="3"/>
  <c r="E510" i="3"/>
  <c r="A511" i="3"/>
  <c r="G509" i="3"/>
  <c r="F509" i="3"/>
  <c r="H509" i="3"/>
  <c r="C509" i="3"/>
  <c r="D509" i="3"/>
  <c r="E504" i="2"/>
  <c r="A505" i="2"/>
  <c r="B504" i="2"/>
  <c r="H504" i="2"/>
  <c r="J503" i="2"/>
  <c r="D503" i="2"/>
  <c r="C503" i="2"/>
  <c r="I503" i="2"/>
  <c r="F503" i="2"/>
  <c r="G503" i="2"/>
  <c r="K503" i="2"/>
  <c r="J372" i="10"/>
  <c r="D372" i="10"/>
  <c r="N372" i="10"/>
  <c r="G372" i="10"/>
  <c r="F372" i="10"/>
  <c r="I372" i="10"/>
  <c r="C372" i="10"/>
  <c r="M372" i="10"/>
  <c r="L372" i="10"/>
  <c r="H373" i="10"/>
  <c r="E373" i="10"/>
  <c r="B373" i="10"/>
  <c r="K373" i="10"/>
  <c r="A374" i="10"/>
  <c r="K373" i="12"/>
  <c r="Q373" i="12"/>
  <c r="B373" i="12"/>
  <c r="E373" i="12"/>
  <c r="A374" i="12"/>
  <c r="N373" i="12"/>
  <c r="H373" i="12"/>
  <c r="T372" i="12"/>
  <c r="I372" i="12"/>
  <c r="C372" i="12"/>
  <c r="J372" i="12"/>
  <c r="M372" i="12"/>
  <c r="S372" i="12"/>
  <c r="G372" i="12"/>
  <c r="L372" i="12"/>
  <c r="D372" i="12"/>
  <c r="R372" i="12"/>
  <c r="F372" i="12"/>
  <c r="O372" i="12"/>
  <c r="P372" i="12"/>
  <c r="D371" i="9"/>
  <c r="C371" i="9"/>
  <c r="E372" i="9"/>
  <c r="B372" i="9"/>
  <c r="A373" i="9"/>
  <c r="A374" i="8"/>
  <c r="B373" i="8"/>
  <c r="E373" i="8"/>
  <c r="H373" i="8"/>
  <c r="K373" i="8"/>
  <c r="G371" i="9"/>
  <c r="H371" i="9"/>
  <c r="F371" i="9"/>
  <c r="F372" i="8"/>
  <c r="D372" i="8"/>
  <c r="N372" i="8"/>
  <c r="M372" i="8"/>
  <c r="I372" i="8"/>
  <c r="J372" i="8"/>
  <c r="L372" i="8"/>
  <c r="G372" i="8"/>
  <c r="C372" i="8"/>
  <c r="CR826" i="24" l="1"/>
  <c r="CV826" i="24" s="1"/>
  <c r="CS825" i="24"/>
  <c r="CT824" i="24"/>
  <c r="CU824" i="24"/>
  <c r="CY824" i="24"/>
  <c r="CW824" i="24"/>
  <c r="CX824" i="24"/>
  <c r="E633" i="26"/>
  <c r="A634" i="26"/>
  <c r="B633" i="26"/>
  <c r="C632" i="26"/>
  <c r="D632" i="26"/>
  <c r="F632" i="26"/>
  <c r="G632" i="26"/>
  <c r="H632" i="26"/>
  <c r="E514" i="25"/>
  <c r="H514" i="25"/>
  <c r="A515" i="25"/>
  <c r="B514" i="25"/>
  <c r="I513" i="25"/>
  <c r="C513" i="25"/>
  <c r="K513" i="25"/>
  <c r="J513" i="25"/>
  <c r="D513" i="25"/>
  <c r="F513" i="25"/>
  <c r="G513" i="25"/>
  <c r="T514" i="14"/>
  <c r="O514" i="14"/>
  <c r="G514" i="14"/>
  <c r="J514" i="14"/>
  <c r="M514" i="14"/>
  <c r="R514" i="14"/>
  <c r="L514" i="14"/>
  <c r="C514" i="14"/>
  <c r="I514" i="14"/>
  <c r="S514" i="14"/>
  <c r="D514" i="14"/>
  <c r="F514" i="14"/>
  <c r="P514" i="14"/>
  <c r="K515" i="14"/>
  <c r="Q515" i="14"/>
  <c r="B515" i="14"/>
  <c r="E515" i="14"/>
  <c r="N515" i="14"/>
  <c r="A516" i="14"/>
  <c r="H515" i="14"/>
  <c r="A576" i="34"/>
  <c r="E575" i="34"/>
  <c r="B575" i="34"/>
  <c r="F574" i="34"/>
  <c r="G574" i="34"/>
  <c r="D574" i="34"/>
  <c r="C574" i="34"/>
  <c r="D243" i="19"/>
  <c r="F243" i="19"/>
  <c r="G243" i="19"/>
  <c r="C243" i="19"/>
  <c r="B244" i="19"/>
  <c r="A245" i="19"/>
  <c r="E244" i="19"/>
  <c r="B511" i="3"/>
  <c r="A512" i="3"/>
  <c r="E511" i="3"/>
  <c r="F510" i="3"/>
  <c r="G510" i="3"/>
  <c r="D510" i="3"/>
  <c r="C510" i="3"/>
  <c r="H510" i="3"/>
  <c r="G504" i="2"/>
  <c r="D504" i="2"/>
  <c r="J504" i="2"/>
  <c r="K504" i="2"/>
  <c r="I504" i="2"/>
  <c r="F504" i="2"/>
  <c r="C504" i="2"/>
  <c r="H505" i="2"/>
  <c r="A506" i="2"/>
  <c r="E505" i="2"/>
  <c r="B505" i="2"/>
  <c r="I373" i="8"/>
  <c r="J373" i="8"/>
  <c r="G373" i="8"/>
  <c r="L373" i="8"/>
  <c r="N373" i="8"/>
  <c r="F373" i="8"/>
  <c r="C373" i="8"/>
  <c r="D373" i="8"/>
  <c r="M373" i="8"/>
  <c r="K374" i="8"/>
  <c r="H374" i="8"/>
  <c r="B374" i="8"/>
  <c r="E374" i="8"/>
  <c r="A375" i="8"/>
  <c r="B373" i="9"/>
  <c r="A374" i="9"/>
  <c r="E373" i="9"/>
  <c r="H374" i="12"/>
  <c r="B374" i="12"/>
  <c r="E374" i="12"/>
  <c r="Q374" i="12"/>
  <c r="K374" i="12"/>
  <c r="N374" i="12"/>
  <c r="A375" i="12"/>
  <c r="T373" i="12"/>
  <c r="G373" i="12"/>
  <c r="S373" i="12"/>
  <c r="I373" i="12"/>
  <c r="O373" i="12"/>
  <c r="R373" i="12"/>
  <c r="M373" i="12"/>
  <c r="J373" i="12"/>
  <c r="F373" i="12"/>
  <c r="L373" i="12"/>
  <c r="P373" i="12"/>
  <c r="D373" i="12"/>
  <c r="C373" i="12"/>
  <c r="N373" i="10"/>
  <c r="I373" i="10"/>
  <c r="C373" i="10"/>
  <c r="D373" i="10"/>
  <c r="F373" i="10"/>
  <c r="G373" i="10"/>
  <c r="M373" i="10"/>
  <c r="J373" i="10"/>
  <c r="L373" i="10"/>
  <c r="A375" i="10"/>
  <c r="K374" i="10"/>
  <c r="B374" i="10"/>
  <c r="E374" i="10"/>
  <c r="H374" i="10"/>
  <c r="D372" i="9"/>
  <c r="C372" i="9"/>
  <c r="F372" i="9"/>
  <c r="H372" i="9"/>
  <c r="G372" i="9"/>
  <c r="CY825" i="24" l="1"/>
  <c r="CW825" i="24"/>
  <c r="CX825" i="24"/>
  <c r="CT825" i="24"/>
  <c r="CU825" i="24"/>
  <c r="CR827" i="24"/>
  <c r="CV827" i="24" s="1"/>
  <c r="CS826" i="24"/>
  <c r="I514" i="25"/>
  <c r="J514" i="25"/>
  <c r="F514" i="25"/>
  <c r="K514" i="25"/>
  <c r="C514" i="25"/>
  <c r="G514" i="25"/>
  <c r="D514" i="25"/>
  <c r="H515" i="25"/>
  <c r="B515" i="25"/>
  <c r="A516" i="25"/>
  <c r="E515" i="25"/>
  <c r="F633" i="26"/>
  <c r="D633" i="26"/>
  <c r="G633" i="26"/>
  <c r="H633" i="26"/>
  <c r="C633" i="26"/>
  <c r="E634" i="26"/>
  <c r="A635" i="26"/>
  <c r="B634" i="26"/>
  <c r="A517" i="14"/>
  <c r="Q516" i="14"/>
  <c r="K516" i="14"/>
  <c r="B516" i="14"/>
  <c r="H516" i="14"/>
  <c r="N516" i="14"/>
  <c r="E516" i="14"/>
  <c r="T515" i="14"/>
  <c r="M515" i="14"/>
  <c r="I515" i="14"/>
  <c r="P515" i="14"/>
  <c r="C515" i="14"/>
  <c r="F515" i="14"/>
  <c r="G515" i="14"/>
  <c r="S515" i="14"/>
  <c r="D515" i="14"/>
  <c r="R515" i="14"/>
  <c r="O515" i="14"/>
  <c r="L515" i="14"/>
  <c r="J515" i="14"/>
  <c r="G575" i="34"/>
  <c r="F575" i="34"/>
  <c r="C575" i="34"/>
  <c r="D575" i="34"/>
  <c r="A577" i="34"/>
  <c r="B576" i="34"/>
  <c r="E576" i="34"/>
  <c r="A246" i="19"/>
  <c r="B245" i="19"/>
  <c r="E245" i="19"/>
  <c r="C244" i="19"/>
  <c r="F244" i="19"/>
  <c r="G244" i="19"/>
  <c r="D244" i="19"/>
  <c r="F511" i="3"/>
  <c r="G511" i="3"/>
  <c r="E512" i="3"/>
  <c r="B512" i="3"/>
  <c r="A513" i="3"/>
  <c r="D511" i="3"/>
  <c r="C511" i="3"/>
  <c r="H511" i="3"/>
  <c r="A507" i="2"/>
  <c r="H506" i="2"/>
  <c r="B506" i="2"/>
  <c r="E506" i="2"/>
  <c r="K505" i="2"/>
  <c r="I505" i="2"/>
  <c r="G505" i="2"/>
  <c r="F505" i="2"/>
  <c r="D505" i="2"/>
  <c r="C505" i="2"/>
  <c r="J505" i="2"/>
  <c r="B375" i="12"/>
  <c r="H375" i="12"/>
  <c r="Q375" i="12"/>
  <c r="K375" i="12"/>
  <c r="N375" i="12"/>
  <c r="A376" i="12"/>
  <c r="E375" i="12"/>
  <c r="T374" i="12"/>
  <c r="L374" i="12"/>
  <c r="C374" i="12"/>
  <c r="D374" i="12"/>
  <c r="R374" i="12"/>
  <c r="I374" i="12"/>
  <c r="J374" i="12"/>
  <c r="M374" i="12"/>
  <c r="P374" i="12"/>
  <c r="G374" i="12"/>
  <c r="O374" i="12"/>
  <c r="S374" i="12"/>
  <c r="F374" i="12"/>
  <c r="H373" i="9"/>
  <c r="G373" i="9"/>
  <c r="F373" i="9"/>
  <c r="C374" i="8"/>
  <c r="D374" i="8"/>
  <c r="F374" i="8"/>
  <c r="J374" i="8"/>
  <c r="M374" i="8"/>
  <c r="L374" i="8"/>
  <c r="G374" i="8"/>
  <c r="I374" i="8"/>
  <c r="N374" i="8"/>
  <c r="D373" i="9"/>
  <c r="C373" i="9"/>
  <c r="G374" i="10"/>
  <c r="N374" i="10"/>
  <c r="C374" i="10"/>
  <c r="M374" i="10"/>
  <c r="L374" i="10"/>
  <c r="J374" i="10"/>
  <c r="D374" i="10"/>
  <c r="F374" i="10"/>
  <c r="I374" i="10"/>
  <c r="A375" i="9"/>
  <c r="B374" i="9"/>
  <c r="E374" i="9"/>
  <c r="H375" i="8"/>
  <c r="E375" i="8"/>
  <c r="K375" i="8"/>
  <c r="A376" i="8"/>
  <c r="B375" i="8"/>
  <c r="K375" i="10"/>
  <c r="A376" i="10"/>
  <c r="B375" i="10"/>
  <c r="E375" i="10"/>
  <c r="H375" i="10"/>
  <c r="CU826" i="24" l="1"/>
  <c r="CW826" i="24"/>
  <c r="CX826" i="24"/>
  <c r="CY826" i="24"/>
  <c r="CT826" i="24"/>
  <c r="CS827" i="24"/>
  <c r="CR828" i="24"/>
  <c r="CV828" i="24" s="1"/>
  <c r="F634" i="26"/>
  <c r="D634" i="26"/>
  <c r="G634" i="26"/>
  <c r="H634" i="26"/>
  <c r="C634" i="26"/>
  <c r="B635" i="26"/>
  <c r="E635" i="26"/>
  <c r="A636" i="26"/>
  <c r="K515" i="25"/>
  <c r="F515" i="25"/>
  <c r="D515" i="25"/>
  <c r="J515" i="25"/>
  <c r="G515" i="25"/>
  <c r="C515" i="25"/>
  <c r="I515" i="25"/>
  <c r="B516" i="25"/>
  <c r="E516" i="25"/>
  <c r="H516" i="25"/>
  <c r="A517" i="25"/>
  <c r="T516" i="14"/>
  <c r="O516" i="14"/>
  <c r="R516" i="14"/>
  <c r="M516" i="14"/>
  <c r="D516" i="14"/>
  <c r="S516" i="14"/>
  <c r="L516" i="14"/>
  <c r="J516" i="14"/>
  <c r="C516" i="14"/>
  <c r="G516" i="14"/>
  <c r="P516" i="14"/>
  <c r="I516" i="14"/>
  <c r="F516" i="14"/>
  <c r="E517" i="14"/>
  <c r="N517" i="14"/>
  <c r="Q517" i="14"/>
  <c r="K517" i="14"/>
  <c r="A518" i="14"/>
  <c r="B517" i="14"/>
  <c r="H517" i="14"/>
  <c r="G576" i="34"/>
  <c r="C576" i="34"/>
  <c r="D576" i="34"/>
  <c r="F576" i="34"/>
  <c r="E577" i="34"/>
  <c r="A578" i="34"/>
  <c r="B577" i="34"/>
  <c r="G245" i="19"/>
  <c r="C245" i="19"/>
  <c r="D245" i="19"/>
  <c r="F245" i="19"/>
  <c r="B246" i="19"/>
  <c r="E246" i="19"/>
  <c r="A247" i="19"/>
  <c r="E513" i="3"/>
  <c r="B513" i="3"/>
  <c r="A514" i="3"/>
  <c r="C512" i="3"/>
  <c r="D512" i="3"/>
  <c r="H512" i="3"/>
  <c r="F512" i="3"/>
  <c r="G512" i="3"/>
  <c r="K506" i="2"/>
  <c r="I506" i="2"/>
  <c r="C506" i="2"/>
  <c r="J506" i="2"/>
  <c r="F506" i="2"/>
  <c r="G506" i="2"/>
  <c r="D506" i="2"/>
  <c r="A508" i="2"/>
  <c r="B507" i="2"/>
  <c r="H507" i="2"/>
  <c r="E507" i="2"/>
  <c r="H374" i="9"/>
  <c r="G374" i="9"/>
  <c r="F374" i="9"/>
  <c r="T375" i="12"/>
  <c r="M375" i="12"/>
  <c r="G375" i="12"/>
  <c r="R375" i="12"/>
  <c r="P375" i="12"/>
  <c r="O375" i="12"/>
  <c r="S375" i="12"/>
  <c r="F375" i="12"/>
  <c r="I375" i="12"/>
  <c r="C375" i="12"/>
  <c r="L375" i="12"/>
  <c r="D375" i="12"/>
  <c r="J375" i="12"/>
  <c r="K376" i="8"/>
  <c r="B376" i="8"/>
  <c r="H376" i="8"/>
  <c r="A377" i="8"/>
  <c r="E376" i="8"/>
  <c r="N376" i="12"/>
  <c r="Q376" i="12"/>
  <c r="H376" i="12"/>
  <c r="B376" i="12"/>
  <c r="K376" i="12"/>
  <c r="A377" i="12"/>
  <c r="E376" i="12"/>
  <c r="I375" i="10"/>
  <c r="J375" i="10"/>
  <c r="M375" i="10"/>
  <c r="N375" i="10"/>
  <c r="D375" i="10"/>
  <c r="C375" i="10"/>
  <c r="L375" i="10"/>
  <c r="F375" i="10"/>
  <c r="G375" i="10"/>
  <c r="A377" i="10"/>
  <c r="B376" i="10"/>
  <c r="H376" i="10"/>
  <c r="E376" i="10"/>
  <c r="K376" i="10"/>
  <c r="C375" i="8"/>
  <c r="D375" i="8"/>
  <c r="G375" i="8"/>
  <c r="N375" i="8"/>
  <c r="I375" i="8"/>
  <c r="F375" i="8"/>
  <c r="M375" i="8"/>
  <c r="L375" i="8"/>
  <c r="J375" i="8"/>
  <c r="D374" i="9"/>
  <c r="C374" i="9"/>
  <c r="E375" i="9"/>
  <c r="B375" i="9"/>
  <c r="A376" i="9"/>
  <c r="CR829" i="24" l="1"/>
  <c r="CV829" i="24" s="1"/>
  <c r="CS828" i="24"/>
  <c r="CT827" i="24"/>
  <c r="CU827" i="24"/>
  <c r="CW827" i="24"/>
  <c r="CY827" i="24"/>
  <c r="CX827" i="24"/>
  <c r="B517" i="25"/>
  <c r="E517" i="25"/>
  <c r="H517" i="25"/>
  <c r="A518" i="25"/>
  <c r="D516" i="25"/>
  <c r="G516" i="25"/>
  <c r="C516" i="25"/>
  <c r="F516" i="25"/>
  <c r="K516" i="25"/>
  <c r="I516" i="25"/>
  <c r="J516" i="25"/>
  <c r="B636" i="26"/>
  <c r="E636" i="26"/>
  <c r="A637" i="26"/>
  <c r="C635" i="26"/>
  <c r="D635" i="26"/>
  <c r="G635" i="26"/>
  <c r="H635" i="26"/>
  <c r="F635" i="26"/>
  <c r="T517" i="14"/>
  <c r="M517" i="14"/>
  <c r="O517" i="14"/>
  <c r="G517" i="14"/>
  <c r="I517" i="14"/>
  <c r="D517" i="14"/>
  <c r="F517" i="14"/>
  <c r="C517" i="14"/>
  <c r="J517" i="14"/>
  <c r="P517" i="14"/>
  <c r="R517" i="14"/>
  <c r="L517" i="14"/>
  <c r="S517" i="14"/>
  <c r="N518" i="14"/>
  <c r="B518" i="14"/>
  <c r="A519" i="14"/>
  <c r="E518" i="14"/>
  <c r="K518" i="14"/>
  <c r="Q518" i="14"/>
  <c r="H518" i="14"/>
  <c r="G577" i="34"/>
  <c r="F577" i="34"/>
  <c r="D577" i="34"/>
  <c r="C577" i="34"/>
  <c r="E578" i="34"/>
  <c r="B578" i="34"/>
  <c r="A579" i="34"/>
  <c r="B247" i="19"/>
  <c r="E247" i="19"/>
  <c r="A248" i="19"/>
  <c r="C246" i="19"/>
  <c r="D246" i="19"/>
  <c r="F246" i="19"/>
  <c r="G246" i="19"/>
  <c r="E514" i="3"/>
  <c r="B514" i="3"/>
  <c r="A515" i="3"/>
  <c r="H513" i="3"/>
  <c r="C513" i="3"/>
  <c r="D513" i="3"/>
  <c r="G513" i="3"/>
  <c r="F513" i="3"/>
  <c r="C507" i="2"/>
  <c r="K507" i="2"/>
  <c r="I507" i="2"/>
  <c r="G507" i="2"/>
  <c r="J507" i="2"/>
  <c r="F507" i="2"/>
  <c r="D507" i="2"/>
  <c r="H508" i="2"/>
  <c r="A509" i="2"/>
  <c r="B508" i="2"/>
  <c r="E508" i="2"/>
  <c r="E377" i="8"/>
  <c r="A378" i="8"/>
  <c r="H377" i="8"/>
  <c r="K377" i="8"/>
  <c r="B377" i="8"/>
  <c r="G375" i="9"/>
  <c r="H375" i="9"/>
  <c r="F375" i="9"/>
  <c r="N376" i="8"/>
  <c r="C376" i="8"/>
  <c r="D376" i="8"/>
  <c r="G376" i="8"/>
  <c r="F376" i="8"/>
  <c r="L376" i="8"/>
  <c r="I376" i="8"/>
  <c r="J376" i="8"/>
  <c r="M376" i="8"/>
  <c r="T376" i="12"/>
  <c r="C376" i="12"/>
  <c r="G376" i="12"/>
  <c r="M376" i="12"/>
  <c r="J376" i="12"/>
  <c r="I376" i="12"/>
  <c r="S376" i="12"/>
  <c r="P376" i="12"/>
  <c r="D376" i="12"/>
  <c r="F376" i="12"/>
  <c r="L376" i="12"/>
  <c r="O376" i="12"/>
  <c r="R376" i="12"/>
  <c r="A377" i="9"/>
  <c r="E376" i="9"/>
  <c r="B376" i="9"/>
  <c r="C376" i="10"/>
  <c r="D376" i="10"/>
  <c r="F376" i="10"/>
  <c r="G376" i="10"/>
  <c r="I376" i="10"/>
  <c r="J376" i="10"/>
  <c r="M376" i="10"/>
  <c r="N376" i="10"/>
  <c r="L376" i="10"/>
  <c r="E377" i="10"/>
  <c r="H377" i="10"/>
  <c r="A378" i="10"/>
  <c r="B377" i="10"/>
  <c r="K377" i="10"/>
  <c r="B377" i="12"/>
  <c r="E377" i="12"/>
  <c r="H377" i="12"/>
  <c r="K377" i="12"/>
  <c r="N377" i="12"/>
  <c r="Q377" i="12"/>
  <c r="A378" i="12"/>
  <c r="D375" i="9"/>
  <c r="C375" i="9"/>
  <c r="CW828" i="24" l="1"/>
  <c r="CX828" i="24"/>
  <c r="CY828" i="24"/>
  <c r="CT828" i="24"/>
  <c r="CU828" i="24"/>
  <c r="CS829" i="24"/>
  <c r="CR830" i="24"/>
  <c r="CV830" i="24" s="1"/>
  <c r="E637" i="26"/>
  <c r="A638" i="26"/>
  <c r="B637" i="26"/>
  <c r="H636" i="26"/>
  <c r="C636" i="26"/>
  <c r="D636" i="26"/>
  <c r="F636" i="26"/>
  <c r="G636" i="26"/>
  <c r="H518" i="25"/>
  <c r="B518" i="25"/>
  <c r="E518" i="25"/>
  <c r="A519" i="25"/>
  <c r="D517" i="25"/>
  <c r="G517" i="25"/>
  <c r="C517" i="25"/>
  <c r="K517" i="25"/>
  <c r="I517" i="25"/>
  <c r="J517" i="25"/>
  <c r="F517" i="25"/>
  <c r="Q519" i="14"/>
  <c r="K519" i="14"/>
  <c r="A520" i="14"/>
  <c r="N519" i="14"/>
  <c r="B519" i="14"/>
  <c r="E519" i="14"/>
  <c r="H519" i="14"/>
  <c r="T518" i="14"/>
  <c r="F518" i="14"/>
  <c r="G518" i="14"/>
  <c r="O518" i="14"/>
  <c r="P518" i="14"/>
  <c r="S518" i="14"/>
  <c r="C518" i="14"/>
  <c r="I518" i="14"/>
  <c r="J518" i="14"/>
  <c r="L518" i="14"/>
  <c r="M518" i="14"/>
  <c r="D518" i="14"/>
  <c r="R518" i="14"/>
  <c r="E579" i="34"/>
  <c r="B579" i="34"/>
  <c r="A580" i="34"/>
  <c r="G578" i="34"/>
  <c r="F578" i="34"/>
  <c r="D578" i="34"/>
  <c r="C578" i="34"/>
  <c r="E248" i="19"/>
  <c r="B248" i="19"/>
  <c r="A249" i="19"/>
  <c r="G247" i="19"/>
  <c r="C247" i="19"/>
  <c r="D247" i="19"/>
  <c r="F247" i="19"/>
  <c r="B515" i="3"/>
  <c r="E515" i="3"/>
  <c r="A516" i="3"/>
  <c r="D514" i="3"/>
  <c r="C514" i="3"/>
  <c r="H514" i="3"/>
  <c r="F514" i="3"/>
  <c r="G514" i="3"/>
  <c r="F508" i="2"/>
  <c r="K508" i="2"/>
  <c r="J508" i="2"/>
  <c r="I508" i="2"/>
  <c r="D508" i="2"/>
  <c r="C508" i="2"/>
  <c r="G508" i="2"/>
  <c r="E509" i="2"/>
  <c r="H509" i="2"/>
  <c r="B509" i="2"/>
  <c r="A510" i="2"/>
  <c r="D376" i="9"/>
  <c r="C376" i="9"/>
  <c r="H376" i="9"/>
  <c r="F376" i="9"/>
  <c r="G376" i="9"/>
  <c r="A378" i="9"/>
  <c r="E377" i="9"/>
  <c r="B377" i="9"/>
  <c r="N378" i="12"/>
  <c r="Q378" i="12"/>
  <c r="H378" i="12"/>
  <c r="A379" i="12"/>
  <c r="B378" i="12"/>
  <c r="E378" i="12"/>
  <c r="K378" i="12"/>
  <c r="B378" i="10"/>
  <c r="K378" i="10"/>
  <c r="A379" i="10"/>
  <c r="H378" i="10"/>
  <c r="E378" i="10"/>
  <c r="T377" i="12"/>
  <c r="M377" i="12"/>
  <c r="P377" i="12"/>
  <c r="S377" i="12"/>
  <c r="F377" i="12"/>
  <c r="G377" i="12"/>
  <c r="D377" i="12"/>
  <c r="I377" i="12"/>
  <c r="J377" i="12"/>
  <c r="R377" i="12"/>
  <c r="O377" i="12"/>
  <c r="C377" i="12"/>
  <c r="L377" i="12"/>
  <c r="J377" i="10"/>
  <c r="D377" i="10"/>
  <c r="C377" i="10"/>
  <c r="I377" i="10"/>
  <c r="F377" i="10"/>
  <c r="G377" i="10"/>
  <c r="N377" i="10"/>
  <c r="L377" i="10"/>
  <c r="M377" i="10"/>
  <c r="C377" i="8"/>
  <c r="D377" i="8"/>
  <c r="L377" i="8"/>
  <c r="J377" i="8"/>
  <c r="N377" i="8"/>
  <c r="M377" i="8"/>
  <c r="I377" i="8"/>
  <c r="F377" i="8"/>
  <c r="G377" i="8"/>
  <c r="A379" i="8"/>
  <c r="E378" i="8"/>
  <c r="H378" i="8"/>
  <c r="B378" i="8"/>
  <c r="K378" i="8"/>
  <c r="CS830" i="24" l="1"/>
  <c r="CR831" i="24"/>
  <c r="CV831" i="24" s="1"/>
  <c r="CT829" i="24"/>
  <c r="CU829" i="24"/>
  <c r="CX829" i="24"/>
  <c r="CW829" i="24"/>
  <c r="CY829" i="24"/>
  <c r="B519" i="25"/>
  <c r="H519" i="25"/>
  <c r="A520" i="25"/>
  <c r="E519" i="25"/>
  <c r="J518" i="25"/>
  <c r="I518" i="25"/>
  <c r="K518" i="25"/>
  <c r="D518" i="25"/>
  <c r="G518" i="25"/>
  <c r="C518" i="25"/>
  <c r="F518" i="25"/>
  <c r="F637" i="26"/>
  <c r="G637" i="26"/>
  <c r="H637" i="26"/>
  <c r="C637" i="26"/>
  <c r="D637" i="26"/>
  <c r="E638" i="26"/>
  <c r="B638" i="26"/>
  <c r="A639" i="26"/>
  <c r="T519" i="14"/>
  <c r="R519" i="14"/>
  <c r="F519" i="14"/>
  <c r="S519" i="14"/>
  <c r="P519" i="14"/>
  <c r="J519" i="14"/>
  <c r="M519" i="14"/>
  <c r="D519" i="14"/>
  <c r="G519" i="14"/>
  <c r="I519" i="14"/>
  <c r="L519" i="14"/>
  <c r="O519" i="14"/>
  <c r="C519" i="14"/>
  <c r="A521" i="14"/>
  <c r="B520" i="14"/>
  <c r="E520" i="14"/>
  <c r="H520" i="14"/>
  <c r="Q520" i="14"/>
  <c r="K520" i="14"/>
  <c r="N520" i="14"/>
  <c r="A581" i="34"/>
  <c r="E580" i="34"/>
  <c r="B580" i="34"/>
  <c r="F579" i="34"/>
  <c r="C579" i="34"/>
  <c r="G579" i="34"/>
  <c r="D579" i="34"/>
  <c r="B249" i="19"/>
  <c r="E249" i="19"/>
  <c r="A250" i="19"/>
  <c r="C248" i="19"/>
  <c r="D248" i="19"/>
  <c r="F248" i="19"/>
  <c r="G248" i="19"/>
  <c r="E516" i="3"/>
  <c r="A517" i="3"/>
  <c r="B516" i="3"/>
  <c r="F515" i="3"/>
  <c r="G515" i="3"/>
  <c r="D515" i="3"/>
  <c r="C515" i="3"/>
  <c r="H515" i="3"/>
  <c r="B510" i="2"/>
  <c r="A511" i="2"/>
  <c r="E510" i="2"/>
  <c r="H510" i="2"/>
  <c r="F509" i="2"/>
  <c r="D509" i="2"/>
  <c r="G509" i="2"/>
  <c r="J509" i="2"/>
  <c r="C509" i="2"/>
  <c r="K509" i="2"/>
  <c r="I509" i="2"/>
  <c r="N378" i="8"/>
  <c r="M378" i="8"/>
  <c r="F378" i="8"/>
  <c r="C378" i="8"/>
  <c r="G378" i="8"/>
  <c r="J378" i="8"/>
  <c r="D378" i="8"/>
  <c r="L378" i="8"/>
  <c r="I378" i="8"/>
  <c r="K379" i="8"/>
  <c r="B379" i="8"/>
  <c r="H379" i="8"/>
  <c r="A380" i="8"/>
  <c r="E379" i="8"/>
  <c r="H379" i="10"/>
  <c r="B379" i="10"/>
  <c r="E379" i="10"/>
  <c r="K379" i="10"/>
  <c r="T378" i="12"/>
  <c r="G378" i="12"/>
  <c r="L378" i="12"/>
  <c r="S378" i="12"/>
  <c r="M378" i="12"/>
  <c r="I378" i="12"/>
  <c r="O378" i="12"/>
  <c r="J378" i="12"/>
  <c r="D378" i="12"/>
  <c r="F378" i="12"/>
  <c r="R378" i="12"/>
  <c r="C378" i="12"/>
  <c r="P378" i="12"/>
  <c r="N379" i="12"/>
  <c r="B379" i="12"/>
  <c r="K379" i="12"/>
  <c r="Q379" i="12"/>
  <c r="A380" i="12"/>
  <c r="E379" i="12"/>
  <c r="H379" i="12"/>
  <c r="D377" i="9"/>
  <c r="C377" i="9"/>
  <c r="C378" i="10"/>
  <c r="L378" i="10"/>
  <c r="M378" i="10"/>
  <c r="G378" i="10"/>
  <c r="N378" i="10"/>
  <c r="J378" i="10"/>
  <c r="I378" i="10"/>
  <c r="D378" i="10"/>
  <c r="F378" i="10"/>
  <c r="F377" i="9"/>
  <c r="G377" i="9"/>
  <c r="H377" i="9"/>
  <c r="A379" i="9"/>
  <c r="E378" i="9"/>
  <c r="B378" i="9"/>
  <c r="CR832" i="24" l="1"/>
  <c r="CV832" i="24" s="1"/>
  <c r="CS831" i="24"/>
  <c r="CU830" i="24"/>
  <c r="CW830" i="24"/>
  <c r="CX830" i="24"/>
  <c r="CT830" i="24"/>
  <c r="CY830" i="24"/>
  <c r="A640" i="26"/>
  <c r="E639" i="26"/>
  <c r="B639" i="26"/>
  <c r="D638" i="26"/>
  <c r="F638" i="26"/>
  <c r="G638" i="26"/>
  <c r="H638" i="26"/>
  <c r="C638" i="26"/>
  <c r="E520" i="25"/>
  <c r="B520" i="25"/>
  <c r="H520" i="25"/>
  <c r="A521" i="25"/>
  <c r="C519" i="25"/>
  <c r="D519" i="25"/>
  <c r="G519" i="25"/>
  <c r="J519" i="25"/>
  <c r="K519" i="25"/>
  <c r="F519" i="25"/>
  <c r="I519" i="25"/>
  <c r="T520" i="14"/>
  <c r="S520" i="14"/>
  <c r="C520" i="14"/>
  <c r="D520" i="14"/>
  <c r="R520" i="14"/>
  <c r="L520" i="14"/>
  <c r="P520" i="14"/>
  <c r="F520" i="14"/>
  <c r="M520" i="14"/>
  <c r="O520" i="14"/>
  <c r="G520" i="14"/>
  <c r="I520" i="14"/>
  <c r="J520" i="14"/>
  <c r="B521" i="14"/>
  <c r="A522" i="14"/>
  <c r="E521" i="14"/>
  <c r="H521" i="14"/>
  <c r="N521" i="14"/>
  <c r="Q521" i="14"/>
  <c r="K521" i="14"/>
  <c r="F580" i="34"/>
  <c r="G580" i="34"/>
  <c r="D580" i="34"/>
  <c r="C580" i="34"/>
  <c r="A582" i="34"/>
  <c r="B581" i="34"/>
  <c r="E581" i="34"/>
  <c r="E250" i="19"/>
  <c r="B250" i="19"/>
  <c r="A251" i="19"/>
  <c r="C249" i="19"/>
  <c r="D249" i="19"/>
  <c r="G249" i="19"/>
  <c r="F249" i="19"/>
  <c r="H516" i="3"/>
  <c r="D516" i="3"/>
  <c r="C516" i="3"/>
  <c r="E517" i="3"/>
  <c r="B517" i="3"/>
  <c r="A518" i="3"/>
  <c r="G516" i="3"/>
  <c r="F516" i="3"/>
  <c r="A512" i="2"/>
  <c r="B511" i="2"/>
  <c r="E511" i="2"/>
  <c r="H511" i="2"/>
  <c r="D510" i="2"/>
  <c r="C510" i="2"/>
  <c r="G510" i="2"/>
  <c r="K510" i="2"/>
  <c r="F510" i="2"/>
  <c r="J510" i="2"/>
  <c r="I510" i="2"/>
  <c r="A381" i="8"/>
  <c r="E380" i="8"/>
  <c r="H380" i="8"/>
  <c r="K380" i="8"/>
  <c r="B380" i="8"/>
  <c r="I379" i="10"/>
  <c r="C379" i="10"/>
  <c r="D379" i="10"/>
  <c r="F379" i="10"/>
  <c r="G379" i="10"/>
  <c r="N379" i="10"/>
  <c r="L379" i="10"/>
  <c r="M379" i="10"/>
  <c r="J379" i="10"/>
  <c r="G379" i="8"/>
  <c r="C379" i="8"/>
  <c r="D379" i="8"/>
  <c r="N379" i="8"/>
  <c r="F379" i="8"/>
  <c r="I379" i="8"/>
  <c r="M379" i="8"/>
  <c r="J379" i="8"/>
  <c r="L379" i="8"/>
  <c r="T379" i="12"/>
  <c r="P379" i="12"/>
  <c r="D379" i="12"/>
  <c r="F379" i="12"/>
  <c r="O379" i="12"/>
  <c r="S379" i="12"/>
  <c r="I379" i="12"/>
  <c r="J379" i="12"/>
  <c r="M379" i="12"/>
  <c r="G379" i="12"/>
  <c r="L379" i="12"/>
  <c r="R379" i="12"/>
  <c r="C379" i="12"/>
  <c r="D378" i="9"/>
  <c r="C378" i="9"/>
  <c r="H378" i="9"/>
  <c r="F378" i="9"/>
  <c r="G378" i="9"/>
  <c r="B379" i="9"/>
  <c r="E379" i="9"/>
  <c r="A380" i="9"/>
  <c r="N380" i="12"/>
  <c r="B380" i="12"/>
  <c r="Q380" i="12"/>
  <c r="H380" i="12"/>
  <c r="E380" i="12"/>
  <c r="K380" i="12"/>
  <c r="A381" i="12"/>
  <c r="E8" i="29" a="1"/>
  <c r="CU831" i="24" l="1"/>
  <c r="CW831" i="24"/>
  <c r="CX831" i="24"/>
  <c r="CT831" i="24"/>
  <c r="CY831" i="24"/>
  <c r="CR833" i="24"/>
  <c r="CV833" i="24" s="1"/>
  <c r="CS832" i="24"/>
  <c r="E521" i="25"/>
  <c r="B521" i="25"/>
  <c r="H521" i="25"/>
  <c r="A522" i="25"/>
  <c r="I520" i="25"/>
  <c r="C520" i="25"/>
  <c r="D520" i="25"/>
  <c r="F520" i="25"/>
  <c r="G520" i="25"/>
  <c r="J520" i="25"/>
  <c r="K520" i="25"/>
  <c r="F639" i="26"/>
  <c r="G639" i="26"/>
  <c r="H639" i="26"/>
  <c r="D639" i="26"/>
  <c r="C639" i="26"/>
  <c r="B640" i="26"/>
  <c r="A641" i="26"/>
  <c r="E640" i="26"/>
  <c r="H522" i="14"/>
  <c r="N522" i="14"/>
  <c r="K522" i="14"/>
  <c r="Q522" i="14"/>
  <c r="E522" i="14"/>
  <c r="B522" i="14"/>
  <c r="A523" i="14"/>
  <c r="T521" i="14"/>
  <c r="I521" i="14"/>
  <c r="D521" i="14"/>
  <c r="F521" i="14"/>
  <c r="O521" i="14"/>
  <c r="L521" i="14"/>
  <c r="C521" i="14"/>
  <c r="G521" i="14"/>
  <c r="M521" i="14"/>
  <c r="P521" i="14"/>
  <c r="R521" i="14"/>
  <c r="S521" i="14"/>
  <c r="J521" i="14"/>
  <c r="C581" i="34"/>
  <c r="G581" i="34"/>
  <c r="F581" i="34"/>
  <c r="D581" i="34"/>
  <c r="B582" i="34"/>
  <c r="A583" i="34"/>
  <c r="E582" i="34"/>
  <c r="B251" i="19"/>
  <c r="E251" i="19"/>
  <c r="A252" i="19"/>
  <c r="F250" i="19"/>
  <c r="D250" i="19"/>
  <c r="G250" i="19"/>
  <c r="C250" i="19"/>
  <c r="C517" i="3"/>
  <c r="D517" i="3"/>
  <c r="H517" i="3"/>
  <c r="G517" i="3"/>
  <c r="F517" i="3"/>
  <c r="E518" i="3"/>
  <c r="A519" i="3"/>
  <c r="B518" i="3"/>
  <c r="I511" i="2"/>
  <c r="C511" i="2"/>
  <c r="D511" i="2"/>
  <c r="G511" i="2"/>
  <c r="F511" i="2"/>
  <c r="K511" i="2"/>
  <c r="J511" i="2"/>
  <c r="A513" i="2"/>
  <c r="E512" i="2"/>
  <c r="B512" i="2"/>
  <c r="H512" i="2"/>
  <c r="E8" i="29"/>
  <c r="H381" i="12"/>
  <c r="A382" i="12"/>
  <c r="N381" i="12"/>
  <c r="Q381" i="12"/>
  <c r="B381" i="12"/>
  <c r="E381" i="12"/>
  <c r="K381" i="12"/>
  <c r="B380" i="9"/>
  <c r="A381" i="9"/>
  <c r="E380" i="9"/>
  <c r="C379" i="9"/>
  <c r="D379" i="9"/>
  <c r="T380" i="12"/>
  <c r="C380" i="12"/>
  <c r="R380" i="12"/>
  <c r="M380" i="12"/>
  <c r="I380" i="12"/>
  <c r="S380" i="12"/>
  <c r="J380" i="12"/>
  <c r="P380" i="12"/>
  <c r="D380" i="12"/>
  <c r="F380" i="12"/>
  <c r="L380" i="12"/>
  <c r="O380" i="12"/>
  <c r="G380" i="12"/>
  <c r="F380" i="8"/>
  <c r="J380" i="8"/>
  <c r="I380" i="8"/>
  <c r="G380" i="8"/>
  <c r="L380" i="8"/>
  <c r="M380" i="8"/>
  <c r="N380" i="8"/>
  <c r="C380" i="8"/>
  <c r="D380" i="8"/>
  <c r="G379" i="9"/>
  <c r="H379" i="9"/>
  <c r="F379" i="9"/>
  <c r="H381" i="8"/>
  <c r="A382" i="8"/>
  <c r="B381" i="8"/>
  <c r="E381" i="8"/>
  <c r="K381" i="8"/>
  <c r="CX832" i="24" l="1"/>
  <c r="CY832" i="24"/>
  <c r="CT832" i="24"/>
  <c r="CW832" i="24"/>
  <c r="CU832" i="24"/>
  <c r="CS833" i="24"/>
  <c r="CR834" i="24"/>
  <c r="CV834" i="24" s="1"/>
  <c r="J521" i="25"/>
  <c r="G521" i="25"/>
  <c r="K521" i="25"/>
  <c r="D521" i="25"/>
  <c r="I521" i="25"/>
  <c r="C521" i="25"/>
  <c r="F521" i="25"/>
  <c r="B641" i="26"/>
  <c r="E641" i="26"/>
  <c r="A642" i="26"/>
  <c r="G640" i="26"/>
  <c r="H640" i="26"/>
  <c r="C640" i="26"/>
  <c r="D640" i="26"/>
  <c r="F640" i="26"/>
  <c r="B522" i="25"/>
  <c r="H522" i="25"/>
  <c r="E522" i="25"/>
  <c r="A523" i="25"/>
  <c r="T522" i="14"/>
  <c r="S522" i="14"/>
  <c r="P522" i="14"/>
  <c r="R522" i="14"/>
  <c r="J522" i="14"/>
  <c r="O522" i="14"/>
  <c r="F522" i="14"/>
  <c r="M522" i="14"/>
  <c r="G522" i="14"/>
  <c r="L522" i="14"/>
  <c r="C522" i="14"/>
  <c r="D522" i="14"/>
  <c r="I522" i="14"/>
  <c r="Q523" i="14"/>
  <c r="A524" i="14"/>
  <c r="H523" i="14"/>
  <c r="K523" i="14"/>
  <c r="E523" i="14"/>
  <c r="B523" i="14"/>
  <c r="N523" i="14"/>
  <c r="E583" i="34"/>
  <c r="A584" i="34"/>
  <c r="B583" i="34"/>
  <c r="G582" i="34"/>
  <c r="C582" i="34"/>
  <c r="F582" i="34"/>
  <c r="D582" i="34"/>
  <c r="E252" i="19"/>
  <c r="A253" i="19"/>
  <c r="B252" i="19"/>
  <c r="C251" i="19"/>
  <c r="D251" i="19"/>
  <c r="F251" i="19"/>
  <c r="G251" i="19"/>
  <c r="G518" i="3"/>
  <c r="F518" i="3"/>
  <c r="E519" i="3"/>
  <c r="A520" i="3"/>
  <c r="B519" i="3"/>
  <c r="C518" i="3"/>
  <c r="H518" i="3"/>
  <c r="D518" i="3"/>
  <c r="C512" i="2"/>
  <c r="K512" i="2"/>
  <c r="I512" i="2"/>
  <c r="D512" i="2"/>
  <c r="J512" i="2"/>
  <c r="G512" i="2"/>
  <c r="F512" i="2"/>
  <c r="B513" i="2"/>
  <c r="E513" i="2"/>
  <c r="H513" i="2"/>
  <c r="A514" i="2"/>
  <c r="K382" i="12"/>
  <c r="E382" i="12"/>
  <c r="N382" i="12"/>
  <c r="Q382" i="12"/>
  <c r="A383" i="12"/>
  <c r="H382" i="12"/>
  <c r="B382" i="12"/>
  <c r="E382" i="8"/>
  <c r="H382" i="8"/>
  <c r="K382" i="8"/>
  <c r="A383" i="8"/>
  <c r="B382" i="8"/>
  <c r="F381" i="8"/>
  <c r="N381" i="8"/>
  <c r="M381" i="8"/>
  <c r="G381" i="8"/>
  <c r="I381" i="8"/>
  <c r="J381" i="8"/>
  <c r="D381" i="8"/>
  <c r="C381" i="8"/>
  <c r="L381" i="8"/>
  <c r="F380" i="9"/>
  <c r="G380" i="9"/>
  <c r="H380" i="9"/>
  <c r="A382" i="9"/>
  <c r="B381" i="9"/>
  <c r="E381" i="9"/>
  <c r="D380" i="9"/>
  <c r="C380" i="9"/>
  <c r="T381" i="12"/>
  <c r="M381" i="12"/>
  <c r="F381" i="12"/>
  <c r="O381" i="12"/>
  <c r="P381" i="12"/>
  <c r="G381" i="12"/>
  <c r="C381" i="12"/>
  <c r="R381" i="12"/>
  <c r="D381" i="12"/>
  <c r="L381" i="12"/>
  <c r="I381" i="12"/>
  <c r="S381" i="12"/>
  <c r="J381" i="12"/>
  <c r="CS834" i="24" l="1"/>
  <c r="CR835" i="24"/>
  <c r="CV835" i="24" s="1"/>
  <c r="CT833" i="24"/>
  <c r="CU833" i="24"/>
  <c r="CX833" i="24"/>
  <c r="CY833" i="24"/>
  <c r="CW833" i="24"/>
  <c r="H523" i="25"/>
  <c r="A524" i="25"/>
  <c r="B523" i="25"/>
  <c r="E523" i="25"/>
  <c r="C641" i="26"/>
  <c r="D641" i="26"/>
  <c r="G641" i="26"/>
  <c r="F641" i="26"/>
  <c r="H641" i="26"/>
  <c r="D522" i="25"/>
  <c r="G522" i="25"/>
  <c r="I522" i="25"/>
  <c r="F522" i="25"/>
  <c r="J522" i="25"/>
  <c r="K522" i="25"/>
  <c r="C522" i="25"/>
  <c r="B642" i="26"/>
  <c r="E642" i="26"/>
  <c r="A643" i="26"/>
  <c r="T523" i="14"/>
  <c r="P523" i="14"/>
  <c r="J523" i="14"/>
  <c r="O523" i="14"/>
  <c r="I523" i="14"/>
  <c r="M523" i="14"/>
  <c r="D523" i="14"/>
  <c r="C523" i="14"/>
  <c r="F523" i="14"/>
  <c r="G523" i="14"/>
  <c r="L523" i="14"/>
  <c r="R523" i="14"/>
  <c r="S523" i="14"/>
  <c r="A525" i="14"/>
  <c r="Q524" i="14"/>
  <c r="K524" i="14"/>
  <c r="E524" i="14"/>
  <c r="N524" i="14"/>
  <c r="B524" i="14"/>
  <c r="H524" i="14"/>
  <c r="F583" i="34"/>
  <c r="D583" i="34"/>
  <c r="C583" i="34"/>
  <c r="G583" i="34"/>
  <c r="E584" i="34"/>
  <c r="B584" i="34"/>
  <c r="A585" i="34"/>
  <c r="F252" i="19"/>
  <c r="G252" i="19"/>
  <c r="C252" i="19"/>
  <c r="D252" i="19"/>
  <c r="B253" i="19"/>
  <c r="E253" i="19"/>
  <c r="A254" i="19"/>
  <c r="G519" i="3"/>
  <c r="F519" i="3"/>
  <c r="C519" i="3"/>
  <c r="D519" i="3"/>
  <c r="H519" i="3"/>
  <c r="A521" i="3"/>
  <c r="E520" i="3"/>
  <c r="B520" i="3"/>
  <c r="C513" i="2"/>
  <c r="I513" i="2"/>
  <c r="G513" i="2"/>
  <c r="K513" i="2"/>
  <c r="D513" i="2"/>
  <c r="J513" i="2"/>
  <c r="F513" i="2"/>
  <c r="B514" i="2"/>
  <c r="A515" i="2"/>
  <c r="H514" i="2"/>
  <c r="E514" i="2"/>
  <c r="D382" i="8"/>
  <c r="G382" i="8"/>
  <c r="L382" i="8"/>
  <c r="N382" i="8"/>
  <c r="C382" i="8"/>
  <c r="F382" i="8"/>
  <c r="M382" i="8"/>
  <c r="J382" i="8"/>
  <c r="I382" i="8"/>
  <c r="E383" i="8"/>
  <c r="K383" i="8"/>
  <c r="B383" i="8"/>
  <c r="H383" i="8"/>
  <c r="A384" i="8"/>
  <c r="T382" i="12"/>
  <c r="G382" i="12"/>
  <c r="F382" i="12"/>
  <c r="P382" i="12"/>
  <c r="R382" i="12"/>
  <c r="L382" i="12"/>
  <c r="O382" i="12"/>
  <c r="I382" i="12"/>
  <c r="S382" i="12"/>
  <c r="J382" i="12"/>
  <c r="M382" i="12"/>
  <c r="C382" i="12"/>
  <c r="D382" i="12"/>
  <c r="F381" i="9"/>
  <c r="H381" i="9"/>
  <c r="G381" i="9"/>
  <c r="C381" i="9"/>
  <c r="D381" i="9"/>
  <c r="A383" i="9"/>
  <c r="B382" i="9"/>
  <c r="E382" i="9"/>
  <c r="B383" i="12"/>
  <c r="H383" i="12"/>
  <c r="E383" i="12"/>
  <c r="A384" i="12"/>
  <c r="K383" i="12"/>
  <c r="Q383" i="12"/>
  <c r="N383" i="12"/>
  <c r="CS835" i="24" l="1"/>
  <c r="CR836" i="24"/>
  <c r="CV836" i="24" s="1"/>
  <c r="CU834" i="24"/>
  <c r="CW834" i="24"/>
  <c r="CX834" i="24"/>
  <c r="CT834" i="24"/>
  <c r="CY834" i="24"/>
  <c r="A644" i="26"/>
  <c r="E643" i="26"/>
  <c r="B643" i="26"/>
  <c r="D642" i="26"/>
  <c r="F642" i="26"/>
  <c r="G642" i="26"/>
  <c r="H642" i="26"/>
  <c r="C642" i="26"/>
  <c r="I523" i="25"/>
  <c r="C523" i="25"/>
  <c r="J523" i="25"/>
  <c r="D523" i="25"/>
  <c r="G523" i="25"/>
  <c r="K523" i="25"/>
  <c r="F523" i="25"/>
  <c r="A525" i="25"/>
  <c r="B524" i="25"/>
  <c r="E524" i="25"/>
  <c r="H524" i="25"/>
  <c r="T524" i="14"/>
  <c r="I524" i="14"/>
  <c r="F524" i="14"/>
  <c r="P524" i="14"/>
  <c r="S524" i="14"/>
  <c r="O524" i="14"/>
  <c r="R524" i="14"/>
  <c r="G524" i="14"/>
  <c r="M524" i="14"/>
  <c r="C524" i="14"/>
  <c r="J524" i="14"/>
  <c r="L524" i="14"/>
  <c r="D524" i="14"/>
  <c r="B525" i="14"/>
  <c r="K525" i="14"/>
  <c r="E525" i="14"/>
  <c r="H525" i="14"/>
  <c r="A526" i="14"/>
  <c r="Q525" i="14"/>
  <c r="N525" i="14"/>
  <c r="A586" i="34"/>
  <c r="E585" i="34"/>
  <c r="B585" i="34"/>
  <c r="F584" i="34"/>
  <c r="G584" i="34"/>
  <c r="D584" i="34"/>
  <c r="C584" i="34"/>
  <c r="C253" i="19"/>
  <c r="D253" i="19"/>
  <c r="F253" i="19"/>
  <c r="G253" i="19"/>
  <c r="E254" i="19"/>
  <c r="A255" i="19"/>
  <c r="B254" i="19"/>
  <c r="H520" i="3"/>
  <c r="D520" i="3"/>
  <c r="C520" i="3"/>
  <c r="F520" i="3"/>
  <c r="G520" i="3"/>
  <c r="B521" i="3"/>
  <c r="E521" i="3"/>
  <c r="A522" i="3"/>
  <c r="E515" i="2"/>
  <c r="A516" i="2"/>
  <c r="H515" i="2"/>
  <c r="B515" i="2"/>
  <c r="D514" i="2"/>
  <c r="K514" i="2"/>
  <c r="C514" i="2"/>
  <c r="J514" i="2"/>
  <c r="G514" i="2"/>
  <c r="I514" i="2"/>
  <c r="F514" i="2"/>
  <c r="G382" i="9"/>
  <c r="H382" i="9"/>
  <c r="F382" i="9"/>
  <c r="C382" i="9"/>
  <c r="D382" i="9"/>
  <c r="A384" i="9"/>
  <c r="E383" i="9"/>
  <c r="B383" i="9"/>
  <c r="A385" i="8"/>
  <c r="E384" i="8"/>
  <c r="K384" i="8"/>
  <c r="B384" i="8"/>
  <c r="H384" i="8"/>
  <c r="E384" i="12"/>
  <c r="N384" i="12"/>
  <c r="A385" i="12"/>
  <c r="K384" i="12"/>
  <c r="B384" i="12"/>
  <c r="H384" i="12"/>
  <c r="Q384" i="12"/>
  <c r="T383" i="12"/>
  <c r="D383" i="12"/>
  <c r="F383" i="12"/>
  <c r="G383" i="12"/>
  <c r="J383" i="12"/>
  <c r="L383" i="12"/>
  <c r="I383" i="12"/>
  <c r="C383" i="12"/>
  <c r="P383" i="12"/>
  <c r="S383" i="12"/>
  <c r="O383" i="12"/>
  <c r="M383" i="12"/>
  <c r="R383" i="12"/>
  <c r="C383" i="8"/>
  <c r="D383" i="8"/>
  <c r="F383" i="8"/>
  <c r="I383" i="8"/>
  <c r="N383" i="8"/>
  <c r="G383" i="8"/>
  <c r="J383" i="8"/>
  <c r="L383" i="8"/>
  <c r="M383" i="8"/>
  <c r="CS836" i="24" l="1"/>
  <c r="CR837" i="24"/>
  <c r="CV837" i="24" s="1"/>
  <c r="CT835" i="24"/>
  <c r="CU835" i="24"/>
  <c r="CW835" i="24"/>
  <c r="CX835" i="24"/>
  <c r="CY835" i="24"/>
  <c r="I524" i="25"/>
  <c r="K524" i="25"/>
  <c r="D524" i="25"/>
  <c r="C524" i="25"/>
  <c r="J524" i="25"/>
  <c r="F524" i="25"/>
  <c r="G524" i="25"/>
  <c r="A526" i="25"/>
  <c r="H525" i="25"/>
  <c r="B525" i="25"/>
  <c r="E525" i="25"/>
  <c r="D643" i="26"/>
  <c r="F643" i="26"/>
  <c r="G643" i="26"/>
  <c r="H643" i="26"/>
  <c r="C643" i="26"/>
  <c r="E644" i="26"/>
  <c r="B644" i="26"/>
  <c r="A645" i="26"/>
  <c r="T525" i="14"/>
  <c r="M525" i="14"/>
  <c r="I525" i="14"/>
  <c r="L525" i="14"/>
  <c r="S525" i="14"/>
  <c r="P525" i="14"/>
  <c r="F525" i="14"/>
  <c r="G525" i="14"/>
  <c r="J525" i="14"/>
  <c r="O525" i="14"/>
  <c r="R525" i="14"/>
  <c r="C525" i="14"/>
  <c r="D525" i="14"/>
  <c r="K526" i="14"/>
  <c r="E526" i="14"/>
  <c r="A527" i="14"/>
  <c r="Q526" i="14"/>
  <c r="B526" i="14"/>
  <c r="N526" i="14"/>
  <c r="H526" i="14"/>
  <c r="G585" i="34"/>
  <c r="D585" i="34"/>
  <c r="C585" i="34"/>
  <c r="F585" i="34"/>
  <c r="B586" i="34"/>
  <c r="A587" i="34"/>
  <c r="E586" i="34"/>
  <c r="D254" i="19"/>
  <c r="F254" i="19"/>
  <c r="G254" i="19"/>
  <c r="C254" i="19"/>
  <c r="B255" i="19"/>
  <c r="E255" i="19"/>
  <c r="A256" i="19"/>
  <c r="D521" i="3"/>
  <c r="C521" i="3"/>
  <c r="H521" i="3"/>
  <c r="A523" i="3"/>
  <c r="E522" i="3"/>
  <c r="B522" i="3"/>
  <c r="G521" i="3"/>
  <c r="F521" i="3"/>
  <c r="I515" i="2"/>
  <c r="D515" i="2"/>
  <c r="C515" i="2"/>
  <c r="G515" i="2"/>
  <c r="F515" i="2"/>
  <c r="K515" i="2"/>
  <c r="J515" i="2"/>
  <c r="A517" i="2"/>
  <c r="H516" i="2"/>
  <c r="B516" i="2"/>
  <c r="E516" i="2"/>
  <c r="B385" i="8"/>
  <c r="K385" i="8"/>
  <c r="E385" i="8"/>
  <c r="H385" i="8"/>
  <c r="A386" i="8"/>
  <c r="C383" i="9"/>
  <c r="D383" i="9"/>
  <c r="G383" i="9"/>
  <c r="F383" i="9"/>
  <c r="H383" i="9"/>
  <c r="E384" i="9"/>
  <c r="A385" i="9"/>
  <c r="B384" i="9"/>
  <c r="T384" i="12"/>
  <c r="D384" i="12"/>
  <c r="F384" i="12"/>
  <c r="R384" i="12"/>
  <c r="P384" i="12"/>
  <c r="S384" i="12"/>
  <c r="L384" i="12"/>
  <c r="G384" i="12"/>
  <c r="M384" i="12"/>
  <c r="C384" i="12"/>
  <c r="O384" i="12"/>
  <c r="I384" i="12"/>
  <c r="J384" i="12"/>
  <c r="J384" i="8"/>
  <c r="L384" i="8"/>
  <c r="M384" i="8"/>
  <c r="G384" i="8"/>
  <c r="N384" i="8"/>
  <c r="D384" i="8"/>
  <c r="C384" i="8"/>
  <c r="F384" i="8"/>
  <c r="I384" i="8"/>
  <c r="N385" i="12"/>
  <c r="Q385" i="12"/>
  <c r="K385" i="12"/>
  <c r="H385" i="12"/>
  <c r="E385" i="12"/>
  <c r="A386" i="12"/>
  <c r="B385" i="12"/>
  <c r="CR838" i="24" l="1"/>
  <c r="CV838" i="24" s="1"/>
  <c r="CS837" i="24"/>
  <c r="CU836" i="24"/>
  <c r="CW836" i="24"/>
  <c r="CY836" i="24"/>
  <c r="CX836" i="24"/>
  <c r="CT836" i="24"/>
  <c r="B645" i="26"/>
  <c r="E645" i="26"/>
  <c r="A646" i="26"/>
  <c r="C644" i="26"/>
  <c r="D644" i="26"/>
  <c r="F644" i="26"/>
  <c r="G644" i="26"/>
  <c r="H644" i="26"/>
  <c r="D525" i="25"/>
  <c r="I525" i="25"/>
  <c r="J525" i="25"/>
  <c r="F525" i="25"/>
  <c r="K525" i="25"/>
  <c r="C525" i="25"/>
  <c r="G525" i="25"/>
  <c r="B526" i="25"/>
  <c r="A527" i="25"/>
  <c r="H526" i="25"/>
  <c r="E526" i="25"/>
  <c r="T526" i="14"/>
  <c r="J526" i="14"/>
  <c r="L526" i="14"/>
  <c r="D526" i="14"/>
  <c r="G526" i="14"/>
  <c r="F526" i="14"/>
  <c r="M526" i="14"/>
  <c r="I526" i="14"/>
  <c r="C526" i="14"/>
  <c r="P526" i="14"/>
  <c r="O526" i="14"/>
  <c r="R526" i="14"/>
  <c r="S526" i="14"/>
  <c r="E527" i="14"/>
  <c r="N527" i="14"/>
  <c r="K527" i="14"/>
  <c r="Q527" i="14"/>
  <c r="H527" i="14"/>
  <c r="B527" i="14"/>
  <c r="A528" i="14"/>
  <c r="F586" i="34"/>
  <c r="C586" i="34"/>
  <c r="D586" i="34"/>
  <c r="G586" i="34"/>
  <c r="E587" i="34"/>
  <c r="B587" i="34"/>
  <c r="A588" i="34"/>
  <c r="B256" i="19"/>
  <c r="E256" i="19"/>
  <c r="A257" i="19"/>
  <c r="C255" i="19"/>
  <c r="D255" i="19"/>
  <c r="F255" i="19"/>
  <c r="G255" i="19"/>
  <c r="C522" i="3"/>
  <c r="H522" i="3"/>
  <c r="D522" i="3"/>
  <c r="F522" i="3"/>
  <c r="G522" i="3"/>
  <c r="B523" i="3"/>
  <c r="E523" i="3"/>
  <c r="A524" i="3"/>
  <c r="J516" i="2"/>
  <c r="G516" i="2"/>
  <c r="K516" i="2"/>
  <c r="I516" i="2"/>
  <c r="F516" i="2"/>
  <c r="C516" i="2"/>
  <c r="D516" i="2"/>
  <c r="B517" i="2"/>
  <c r="E517" i="2"/>
  <c r="H517" i="2"/>
  <c r="A518" i="2"/>
  <c r="A386" i="9"/>
  <c r="B385" i="9"/>
  <c r="E385" i="9"/>
  <c r="H386" i="8"/>
  <c r="B386" i="8"/>
  <c r="E386" i="8"/>
  <c r="A387" i="8"/>
  <c r="K386" i="8"/>
  <c r="M385" i="8"/>
  <c r="G385" i="8"/>
  <c r="F385" i="8"/>
  <c r="C385" i="8"/>
  <c r="I385" i="8"/>
  <c r="J385" i="8"/>
  <c r="D385" i="8"/>
  <c r="L385" i="8"/>
  <c r="N385" i="8"/>
  <c r="T385" i="12"/>
  <c r="R385" i="12"/>
  <c r="I385" i="12"/>
  <c r="J385" i="12"/>
  <c r="L385" i="12"/>
  <c r="D385" i="12"/>
  <c r="O385" i="12"/>
  <c r="F385" i="12"/>
  <c r="C385" i="12"/>
  <c r="G385" i="12"/>
  <c r="S385" i="12"/>
  <c r="M385" i="12"/>
  <c r="P385" i="12"/>
  <c r="Q386" i="12"/>
  <c r="E386" i="12"/>
  <c r="K386" i="12"/>
  <c r="B386" i="12"/>
  <c r="N386" i="12"/>
  <c r="A387" i="12"/>
  <c r="H386" i="12"/>
  <c r="D384" i="9"/>
  <c r="C384" i="9"/>
  <c r="G384" i="9"/>
  <c r="H384" i="9"/>
  <c r="F384" i="9"/>
  <c r="CW837" i="24" l="1"/>
  <c r="CX837" i="24"/>
  <c r="CY837" i="24"/>
  <c r="CT837" i="24"/>
  <c r="CU837" i="24"/>
  <c r="CS838" i="24"/>
  <c r="CR839" i="24"/>
  <c r="CV839" i="24" s="1"/>
  <c r="H527" i="25"/>
  <c r="B527" i="25"/>
  <c r="E527" i="25"/>
  <c r="A528" i="25"/>
  <c r="D526" i="25"/>
  <c r="G526" i="25"/>
  <c r="K526" i="25"/>
  <c r="F526" i="25"/>
  <c r="J526" i="25"/>
  <c r="C526" i="25"/>
  <c r="I526" i="25"/>
  <c r="E646" i="26"/>
  <c r="B646" i="26"/>
  <c r="A647" i="26"/>
  <c r="H645" i="26"/>
  <c r="C645" i="26"/>
  <c r="F645" i="26"/>
  <c r="D645" i="26"/>
  <c r="G645" i="26"/>
  <c r="A529" i="14"/>
  <c r="K528" i="14"/>
  <c r="N528" i="14"/>
  <c r="E528" i="14"/>
  <c r="B528" i="14"/>
  <c r="Q528" i="14"/>
  <c r="H528" i="14"/>
  <c r="T527" i="14"/>
  <c r="G527" i="14"/>
  <c r="R527" i="14"/>
  <c r="C527" i="14"/>
  <c r="D527" i="14"/>
  <c r="I527" i="14"/>
  <c r="F527" i="14"/>
  <c r="S527" i="14"/>
  <c r="J527" i="14"/>
  <c r="L527" i="14"/>
  <c r="M527" i="14"/>
  <c r="O527" i="14"/>
  <c r="P527" i="14"/>
  <c r="G587" i="34"/>
  <c r="F587" i="34"/>
  <c r="D587" i="34"/>
  <c r="C587" i="34"/>
  <c r="B588" i="34"/>
  <c r="E588" i="34"/>
  <c r="A589" i="34"/>
  <c r="A258" i="19"/>
  <c r="B257" i="19"/>
  <c r="E257" i="19"/>
  <c r="C256" i="19"/>
  <c r="D256" i="19"/>
  <c r="F256" i="19"/>
  <c r="G256" i="19"/>
  <c r="G523" i="3"/>
  <c r="F523" i="3"/>
  <c r="E524" i="3"/>
  <c r="B524" i="3"/>
  <c r="A525" i="3"/>
  <c r="H523" i="3"/>
  <c r="D523" i="3"/>
  <c r="C523" i="3"/>
  <c r="A519" i="2"/>
  <c r="B518" i="2"/>
  <c r="E518" i="2"/>
  <c r="H518" i="2"/>
  <c r="I517" i="2"/>
  <c r="D517" i="2"/>
  <c r="K517" i="2"/>
  <c r="C517" i="2"/>
  <c r="F517" i="2"/>
  <c r="G517" i="2"/>
  <c r="J517" i="2"/>
  <c r="T386" i="12"/>
  <c r="F386" i="12"/>
  <c r="M386" i="12"/>
  <c r="O386" i="12"/>
  <c r="R386" i="12"/>
  <c r="S386" i="12"/>
  <c r="P386" i="12"/>
  <c r="L386" i="12"/>
  <c r="C386" i="12"/>
  <c r="D386" i="12"/>
  <c r="J386" i="12"/>
  <c r="G386" i="12"/>
  <c r="I386" i="12"/>
  <c r="E387" i="8"/>
  <c r="B387" i="8"/>
  <c r="H387" i="8"/>
  <c r="K387" i="8"/>
  <c r="A388" i="8"/>
  <c r="N386" i="8"/>
  <c r="J386" i="8"/>
  <c r="G386" i="8"/>
  <c r="L386" i="8"/>
  <c r="M386" i="8"/>
  <c r="I386" i="8"/>
  <c r="C386" i="8"/>
  <c r="D386" i="8"/>
  <c r="F386" i="8"/>
  <c r="B387" i="12"/>
  <c r="H387" i="12"/>
  <c r="K387" i="12"/>
  <c r="N387" i="12"/>
  <c r="Q387" i="12"/>
  <c r="A388" i="12"/>
  <c r="E387" i="12"/>
  <c r="G385" i="9"/>
  <c r="F385" i="9"/>
  <c r="H385" i="9"/>
  <c r="C385" i="9"/>
  <c r="D385" i="9"/>
  <c r="E386" i="9"/>
  <c r="B386" i="9"/>
  <c r="A387" i="9"/>
  <c r="CR840" i="24" l="1"/>
  <c r="CV840" i="24" s="1"/>
  <c r="CS839" i="24"/>
  <c r="CU838" i="24"/>
  <c r="CW838" i="24"/>
  <c r="CX838" i="24"/>
  <c r="CT838" i="24"/>
  <c r="CY838" i="24"/>
  <c r="E647" i="26"/>
  <c r="A648" i="26"/>
  <c r="B647" i="26"/>
  <c r="D646" i="26"/>
  <c r="F646" i="26"/>
  <c r="G646" i="26"/>
  <c r="H646" i="26"/>
  <c r="C646" i="26"/>
  <c r="B528" i="25"/>
  <c r="E528" i="25"/>
  <c r="H528" i="25"/>
  <c r="A529" i="25"/>
  <c r="G527" i="25"/>
  <c r="K527" i="25"/>
  <c r="D527" i="25"/>
  <c r="F527" i="25"/>
  <c r="I527" i="25"/>
  <c r="J527" i="25"/>
  <c r="C527" i="25"/>
  <c r="T528" i="14"/>
  <c r="P528" i="14"/>
  <c r="D528" i="14"/>
  <c r="G528" i="14"/>
  <c r="C528" i="14"/>
  <c r="J528" i="14"/>
  <c r="M528" i="14"/>
  <c r="R528" i="14"/>
  <c r="S528" i="14"/>
  <c r="F528" i="14"/>
  <c r="L528" i="14"/>
  <c r="O528" i="14"/>
  <c r="I528" i="14"/>
  <c r="N529" i="14"/>
  <c r="B529" i="14"/>
  <c r="H529" i="14"/>
  <c r="Q529" i="14"/>
  <c r="E529" i="14"/>
  <c r="A530" i="14"/>
  <c r="K529" i="14"/>
  <c r="A590" i="34"/>
  <c r="E589" i="34"/>
  <c r="B589" i="34"/>
  <c r="D588" i="34"/>
  <c r="F588" i="34"/>
  <c r="C588" i="34"/>
  <c r="G588" i="34"/>
  <c r="F257" i="19"/>
  <c r="G257" i="19"/>
  <c r="D257" i="19"/>
  <c r="C257" i="19"/>
  <c r="B258" i="19"/>
  <c r="E258" i="19"/>
  <c r="A259" i="19"/>
  <c r="H524" i="3"/>
  <c r="D524" i="3"/>
  <c r="C524" i="3"/>
  <c r="A526" i="3"/>
  <c r="B525" i="3"/>
  <c r="E525" i="3"/>
  <c r="F524" i="3"/>
  <c r="G524" i="3"/>
  <c r="I518" i="2"/>
  <c r="C518" i="2"/>
  <c r="G518" i="2"/>
  <c r="F518" i="2"/>
  <c r="D518" i="2"/>
  <c r="K518" i="2"/>
  <c r="J518" i="2"/>
  <c r="B519" i="2"/>
  <c r="A520" i="2"/>
  <c r="H519" i="2"/>
  <c r="E519" i="2"/>
  <c r="T387" i="12"/>
  <c r="D387" i="12"/>
  <c r="F387" i="12"/>
  <c r="M387" i="12"/>
  <c r="O387" i="12"/>
  <c r="R387" i="12"/>
  <c r="S387" i="12"/>
  <c r="I387" i="12"/>
  <c r="C387" i="12"/>
  <c r="J387" i="12"/>
  <c r="G387" i="12"/>
  <c r="L387" i="12"/>
  <c r="P387" i="12"/>
  <c r="F387" i="8"/>
  <c r="D387" i="8"/>
  <c r="G387" i="8"/>
  <c r="J387" i="8"/>
  <c r="L387" i="8"/>
  <c r="M387" i="8"/>
  <c r="N387" i="8"/>
  <c r="I387" i="8"/>
  <c r="C387" i="8"/>
  <c r="D386" i="9"/>
  <c r="C386" i="9"/>
  <c r="A389" i="8"/>
  <c r="E388" i="8"/>
  <c r="K388" i="8"/>
  <c r="B388" i="8"/>
  <c r="H388" i="8"/>
  <c r="F386" i="9"/>
  <c r="G386" i="9"/>
  <c r="H386" i="9"/>
  <c r="E387" i="9"/>
  <c r="A388" i="9"/>
  <c r="B387" i="9"/>
  <c r="Q388" i="12"/>
  <c r="N388" i="12"/>
  <c r="H388" i="12"/>
  <c r="K388" i="12"/>
  <c r="E388" i="12"/>
  <c r="B388" i="12"/>
  <c r="A389" i="12"/>
  <c r="CT839" i="24" l="1"/>
  <c r="CU839" i="24"/>
  <c r="CW839" i="24"/>
  <c r="CX839" i="24"/>
  <c r="CY839" i="24"/>
  <c r="CS840" i="24"/>
  <c r="CR841" i="24"/>
  <c r="CV841" i="24" s="1"/>
  <c r="B529" i="25"/>
  <c r="E529" i="25"/>
  <c r="H529" i="25"/>
  <c r="A530" i="25"/>
  <c r="G528" i="25"/>
  <c r="I528" i="25"/>
  <c r="J528" i="25"/>
  <c r="D528" i="25"/>
  <c r="K528" i="25"/>
  <c r="C528" i="25"/>
  <c r="F528" i="25"/>
  <c r="D647" i="26"/>
  <c r="F647" i="26"/>
  <c r="G647" i="26"/>
  <c r="H647" i="26"/>
  <c r="C647" i="26"/>
  <c r="A649" i="26"/>
  <c r="E648" i="26"/>
  <c r="B648" i="26"/>
  <c r="N530" i="14"/>
  <c r="Q530" i="14"/>
  <c r="K530" i="14"/>
  <c r="E530" i="14"/>
  <c r="H530" i="14"/>
  <c r="A531" i="14"/>
  <c r="B530" i="14"/>
  <c r="T529" i="14"/>
  <c r="P529" i="14"/>
  <c r="L529" i="14"/>
  <c r="M529" i="14"/>
  <c r="O529" i="14"/>
  <c r="D529" i="14"/>
  <c r="I529" i="14"/>
  <c r="J529" i="14"/>
  <c r="C529" i="14"/>
  <c r="F529" i="14"/>
  <c r="R529" i="14"/>
  <c r="G529" i="14"/>
  <c r="S529" i="14"/>
  <c r="G589" i="34"/>
  <c r="F589" i="34"/>
  <c r="D589" i="34"/>
  <c r="C589" i="34"/>
  <c r="B590" i="34"/>
  <c r="A591" i="34"/>
  <c r="E590" i="34"/>
  <c r="A260" i="19"/>
  <c r="B259" i="19"/>
  <c r="E259" i="19"/>
  <c r="C258" i="19"/>
  <c r="D258" i="19"/>
  <c r="F258" i="19"/>
  <c r="G258" i="19"/>
  <c r="F525" i="3"/>
  <c r="G525" i="3"/>
  <c r="C525" i="3"/>
  <c r="H525" i="3"/>
  <c r="D525" i="3"/>
  <c r="A527" i="3"/>
  <c r="B526" i="3"/>
  <c r="E526" i="3"/>
  <c r="E520" i="2"/>
  <c r="B520" i="2"/>
  <c r="H520" i="2"/>
  <c r="A521" i="2"/>
  <c r="I519" i="2"/>
  <c r="G519" i="2"/>
  <c r="F519" i="2"/>
  <c r="K519" i="2"/>
  <c r="C519" i="2"/>
  <c r="D519" i="2"/>
  <c r="J519" i="2"/>
  <c r="K389" i="8"/>
  <c r="A390" i="8"/>
  <c r="B389" i="8"/>
  <c r="E389" i="8"/>
  <c r="H389" i="8"/>
  <c r="B389" i="12"/>
  <c r="E389" i="12"/>
  <c r="K389" i="12"/>
  <c r="H389" i="12"/>
  <c r="Q389" i="12"/>
  <c r="A390" i="12"/>
  <c r="N389" i="12"/>
  <c r="F388" i="8"/>
  <c r="I388" i="8"/>
  <c r="J388" i="8"/>
  <c r="M388" i="8"/>
  <c r="N388" i="8"/>
  <c r="C388" i="8"/>
  <c r="G388" i="8"/>
  <c r="D388" i="8"/>
  <c r="L388" i="8"/>
  <c r="C387" i="9"/>
  <c r="D387" i="9"/>
  <c r="E388" i="9"/>
  <c r="A389" i="9"/>
  <c r="B388" i="9"/>
  <c r="T388" i="12"/>
  <c r="J388" i="12"/>
  <c r="M388" i="12"/>
  <c r="C388" i="12"/>
  <c r="R388" i="12"/>
  <c r="O388" i="12"/>
  <c r="P388" i="12"/>
  <c r="D388" i="12"/>
  <c r="L388" i="12"/>
  <c r="S388" i="12"/>
  <c r="F388" i="12"/>
  <c r="G388" i="12"/>
  <c r="I388" i="12"/>
  <c r="F387" i="9"/>
  <c r="G387" i="9"/>
  <c r="H387" i="9"/>
  <c r="CS841" i="24" l="1"/>
  <c r="CR842" i="24"/>
  <c r="CV842" i="24" s="1"/>
  <c r="CW840" i="24"/>
  <c r="CT840" i="24"/>
  <c r="CU840" i="24"/>
  <c r="CY840" i="24"/>
  <c r="CX840" i="24"/>
  <c r="D648" i="26"/>
  <c r="H648" i="26"/>
  <c r="F648" i="26"/>
  <c r="G648" i="26"/>
  <c r="C648" i="26"/>
  <c r="B649" i="26"/>
  <c r="E649" i="26"/>
  <c r="A650" i="26"/>
  <c r="B530" i="25"/>
  <c r="A531" i="25"/>
  <c r="E530" i="25"/>
  <c r="H530" i="25"/>
  <c r="C529" i="25"/>
  <c r="F529" i="25"/>
  <c r="D529" i="25"/>
  <c r="I529" i="25"/>
  <c r="K529" i="25"/>
  <c r="G529" i="25"/>
  <c r="J529" i="25"/>
  <c r="T530" i="14"/>
  <c r="I530" i="14"/>
  <c r="M530" i="14"/>
  <c r="D530" i="14"/>
  <c r="F530" i="14"/>
  <c r="P530" i="14"/>
  <c r="J530" i="14"/>
  <c r="G530" i="14"/>
  <c r="O530" i="14"/>
  <c r="C530" i="14"/>
  <c r="R530" i="14"/>
  <c r="L530" i="14"/>
  <c r="S530" i="14"/>
  <c r="H531" i="14"/>
  <c r="Q531" i="14"/>
  <c r="E531" i="14"/>
  <c r="K531" i="14"/>
  <c r="A532" i="14"/>
  <c r="N531" i="14"/>
  <c r="B531" i="14"/>
  <c r="E591" i="34"/>
  <c r="B591" i="34"/>
  <c r="A592" i="34"/>
  <c r="D590" i="34"/>
  <c r="C590" i="34"/>
  <c r="G590" i="34"/>
  <c r="F590" i="34"/>
  <c r="F259" i="19"/>
  <c r="G259" i="19"/>
  <c r="C259" i="19"/>
  <c r="D259" i="19"/>
  <c r="E260" i="19"/>
  <c r="A261" i="19"/>
  <c r="B260" i="19"/>
  <c r="F526" i="3"/>
  <c r="G526" i="3"/>
  <c r="H526" i="3"/>
  <c r="D526" i="3"/>
  <c r="C526" i="3"/>
  <c r="A528" i="3"/>
  <c r="B527" i="3"/>
  <c r="E527" i="3"/>
  <c r="A522" i="2"/>
  <c r="B521" i="2"/>
  <c r="E521" i="2"/>
  <c r="H521" i="2"/>
  <c r="D520" i="2"/>
  <c r="J520" i="2"/>
  <c r="F520" i="2"/>
  <c r="I520" i="2"/>
  <c r="G520" i="2"/>
  <c r="C520" i="2"/>
  <c r="K520" i="2"/>
  <c r="C388" i="9"/>
  <c r="D388" i="9"/>
  <c r="F388" i="9"/>
  <c r="G388" i="9"/>
  <c r="H388" i="9"/>
  <c r="E389" i="9"/>
  <c r="A390" i="9"/>
  <c r="B389" i="9"/>
  <c r="T389" i="12"/>
  <c r="M389" i="12"/>
  <c r="P389" i="12"/>
  <c r="R389" i="12"/>
  <c r="J389" i="12"/>
  <c r="G389" i="12"/>
  <c r="S389" i="12"/>
  <c r="I389" i="12"/>
  <c r="D389" i="12"/>
  <c r="O389" i="12"/>
  <c r="F389" i="12"/>
  <c r="L389" i="12"/>
  <c r="C389" i="12"/>
  <c r="A391" i="12"/>
  <c r="K390" i="12"/>
  <c r="B390" i="12"/>
  <c r="N390" i="12"/>
  <c r="E390" i="12"/>
  <c r="H390" i="12"/>
  <c r="Q390" i="12"/>
  <c r="I389" i="8"/>
  <c r="J389" i="8"/>
  <c r="M389" i="8"/>
  <c r="G389" i="8"/>
  <c r="C389" i="8"/>
  <c r="F389" i="8"/>
  <c r="D389" i="8"/>
  <c r="L389" i="8"/>
  <c r="N389" i="8"/>
  <c r="B390" i="8"/>
  <c r="H390" i="8"/>
  <c r="E390" i="8"/>
  <c r="K390" i="8"/>
  <c r="A391" i="8"/>
  <c r="CS842" i="24" l="1"/>
  <c r="CR843" i="24"/>
  <c r="CV843" i="24" s="1"/>
  <c r="CU841" i="24"/>
  <c r="CT841" i="24"/>
  <c r="CW841" i="24"/>
  <c r="CX841" i="24"/>
  <c r="CY841" i="24"/>
  <c r="C530" i="25"/>
  <c r="F530" i="25"/>
  <c r="D530" i="25"/>
  <c r="G530" i="25"/>
  <c r="I530" i="25"/>
  <c r="J530" i="25"/>
  <c r="K530" i="25"/>
  <c r="E650" i="26"/>
  <c r="A651" i="26"/>
  <c r="B650" i="26"/>
  <c r="E531" i="25"/>
  <c r="A532" i="25"/>
  <c r="H531" i="25"/>
  <c r="B531" i="25"/>
  <c r="G649" i="26"/>
  <c r="H649" i="26"/>
  <c r="C649" i="26"/>
  <c r="D649" i="26"/>
  <c r="F649" i="26"/>
  <c r="T531" i="14"/>
  <c r="I531" i="14"/>
  <c r="J531" i="14"/>
  <c r="P531" i="14"/>
  <c r="R531" i="14"/>
  <c r="G531" i="14"/>
  <c r="C531" i="14"/>
  <c r="L531" i="14"/>
  <c r="S531" i="14"/>
  <c r="D531" i="14"/>
  <c r="F531" i="14"/>
  <c r="M531" i="14"/>
  <c r="O531" i="14"/>
  <c r="K532" i="14"/>
  <c r="A533" i="14"/>
  <c r="H532" i="14"/>
  <c r="Q532" i="14"/>
  <c r="E532" i="14"/>
  <c r="N532" i="14"/>
  <c r="B532" i="14"/>
  <c r="B592" i="34"/>
  <c r="E592" i="34"/>
  <c r="A593" i="34"/>
  <c r="G591" i="34"/>
  <c r="F591" i="34"/>
  <c r="D591" i="34"/>
  <c r="C591" i="34"/>
  <c r="C260" i="19"/>
  <c r="D260" i="19"/>
  <c r="F260" i="19"/>
  <c r="G260" i="19"/>
  <c r="B261" i="19"/>
  <c r="E261" i="19"/>
  <c r="A262" i="19"/>
  <c r="G527" i="3"/>
  <c r="F527" i="3"/>
  <c r="D527" i="3"/>
  <c r="H527" i="3"/>
  <c r="C527" i="3"/>
  <c r="B528" i="3"/>
  <c r="A529" i="3"/>
  <c r="E528" i="3"/>
  <c r="I521" i="2"/>
  <c r="K521" i="2"/>
  <c r="C521" i="2"/>
  <c r="J521" i="2"/>
  <c r="F521" i="2"/>
  <c r="D521" i="2"/>
  <c r="G521" i="2"/>
  <c r="H522" i="2"/>
  <c r="E522" i="2"/>
  <c r="B522" i="2"/>
  <c r="A523" i="2"/>
  <c r="T390" i="12"/>
  <c r="D390" i="12"/>
  <c r="G390" i="12"/>
  <c r="C390" i="12"/>
  <c r="I390" i="12"/>
  <c r="R390" i="12"/>
  <c r="F390" i="12"/>
  <c r="L390" i="12"/>
  <c r="J390" i="12"/>
  <c r="M390" i="12"/>
  <c r="P390" i="12"/>
  <c r="O390" i="12"/>
  <c r="S390" i="12"/>
  <c r="E391" i="12"/>
  <c r="Q391" i="12"/>
  <c r="H391" i="12"/>
  <c r="A392" i="12"/>
  <c r="N391" i="12"/>
  <c r="K391" i="12"/>
  <c r="B391" i="12"/>
  <c r="A391" i="9"/>
  <c r="B390" i="9"/>
  <c r="E390" i="9"/>
  <c r="F389" i="9"/>
  <c r="G389" i="9"/>
  <c r="H389" i="9"/>
  <c r="M390" i="8"/>
  <c r="G390" i="8"/>
  <c r="L390" i="8"/>
  <c r="N390" i="8"/>
  <c r="J390" i="8"/>
  <c r="I390" i="8"/>
  <c r="C390" i="8"/>
  <c r="D390" i="8"/>
  <c r="F390" i="8"/>
  <c r="A392" i="8"/>
  <c r="E391" i="8"/>
  <c r="K391" i="8"/>
  <c r="B391" i="8"/>
  <c r="H391" i="8"/>
  <c r="D389" i="9"/>
  <c r="C389" i="9"/>
  <c r="CR844" i="24" l="1"/>
  <c r="CV844" i="24" s="1"/>
  <c r="CS843" i="24"/>
  <c r="CU842" i="24"/>
  <c r="CW842" i="24"/>
  <c r="CX842" i="24"/>
  <c r="CT842" i="24"/>
  <c r="CY842" i="24"/>
  <c r="D531" i="25"/>
  <c r="K531" i="25"/>
  <c r="C531" i="25"/>
  <c r="G531" i="25"/>
  <c r="I531" i="25"/>
  <c r="F531" i="25"/>
  <c r="J531" i="25"/>
  <c r="A533" i="25"/>
  <c r="B532" i="25"/>
  <c r="E532" i="25"/>
  <c r="H532" i="25"/>
  <c r="F650" i="26"/>
  <c r="D650" i="26"/>
  <c r="H650" i="26"/>
  <c r="C650" i="26"/>
  <c r="G650" i="26"/>
  <c r="E651" i="26"/>
  <c r="A652" i="26"/>
  <c r="B651" i="26"/>
  <c r="T532" i="14"/>
  <c r="D532" i="14"/>
  <c r="F532" i="14"/>
  <c r="M532" i="14"/>
  <c r="J532" i="14"/>
  <c r="L532" i="14"/>
  <c r="P532" i="14"/>
  <c r="O532" i="14"/>
  <c r="I532" i="14"/>
  <c r="C532" i="14"/>
  <c r="G532" i="14"/>
  <c r="R532" i="14"/>
  <c r="S532" i="14"/>
  <c r="K533" i="14"/>
  <c r="H533" i="14"/>
  <c r="A534" i="14"/>
  <c r="Q533" i="14"/>
  <c r="E533" i="14"/>
  <c r="N533" i="14"/>
  <c r="B533" i="14"/>
  <c r="A594" i="34"/>
  <c r="E593" i="34"/>
  <c r="B593" i="34"/>
  <c r="D592" i="34"/>
  <c r="G592" i="34"/>
  <c r="C592" i="34"/>
  <c r="F592" i="34"/>
  <c r="A263" i="19"/>
  <c r="B262" i="19"/>
  <c r="E262" i="19"/>
  <c r="C261" i="19"/>
  <c r="D261" i="19"/>
  <c r="F261" i="19"/>
  <c r="G261" i="19"/>
  <c r="G528" i="3"/>
  <c r="F528" i="3"/>
  <c r="B529" i="3"/>
  <c r="E529" i="3"/>
  <c r="A530" i="3"/>
  <c r="H528" i="3"/>
  <c r="D528" i="3"/>
  <c r="C528" i="3"/>
  <c r="E523" i="2"/>
  <c r="B523" i="2"/>
  <c r="A524" i="2"/>
  <c r="H523" i="2"/>
  <c r="J522" i="2"/>
  <c r="C522" i="2"/>
  <c r="I522" i="2"/>
  <c r="D522" i="2"/>
  <c r="K522" i="2"/>
  <c r="G522" i="2"/>
  <c r="F522" i="2"/>
  <c r="C390" i="9"/>
  <c r="D390" i="9"/>
  <c r="A392" i="9"/>
  <c r="B391" i="9"/>
  <c r="E391" i="9"/>
  <c r="E392" i="12"/>
  <c r="N392" i="12"/>
  <c r="A393" i="12"/>
  <c r="H392" i="12"/>
  <c r="Q392" i="12"/>
  <c r="K392" i="12"/>
  <c r="B392" i="12"/>
  <c r="M391" i="8"/>
  <c r="J391" i="8"/>
  <c r="N391" i="8"/>
  <c r="C391" i="8"/>
  <c r="L391" i="8"/>
  <c r="I391" i="8"/>
  <c r="D391" i="8"/>
  <c r="F391" i="8"/>
  <c r="G391" i="8"/>
  <c r="T391" i="12"/>
  <c r="L391" i="12"/>
  <c r="R391" i="12"/>
  <c r="P391" i="12"/>
  <c r="O391" i="12"/>
  <c r="S391" i="12"/>
  <c r="M391" i="12"/>
  <c r="D391" i="12"/>
  <c r="G391" i="12"/>
  <c r="C391" i="12"/>
  <c r="F391" i="12"/>
  <c r="I391" i="12"/>
  <c r="J391" i="12"/>
  <c r="B392" i="8"/>
  <c r="A393" i="8"/>
  <c r="E392" i="8"/>
  <c r="H392" i="8"/>
  <c r="K392" i="8"/>
  <c r="G390" i="9"/>
  <c r="F390" i="9"/>
  <c r="H390" i="9"/>
  <c r="CU843" i="24" l="1"/>
  <c r="CW843" i="24"/>
  <c r="CT843" i="24"/>
  <c r="CX843" i="24"/>
  <c r="CY843" i="24"/>
  <c r="CS844" i="24"/>
  <c r="CR845" i="24"/>
  <c r="CV845" i="24" s="1"/>
  <c r="A534" i="25"/>
  <c r="B533" i="25"/>
  <c r="E533" i="25"/>
  <c r="H533" i="25"/>
  <c r="B652" i="26"/>
  <c r="E652" i="26"/>
  <c r="A653" i="26"/>
  <c r="C532" i="25"/>
  <c r="D532" i="25"/>
  <c r="K532" i="25"/>
  <c r="F532" i="25"/>
  <c r="G532" i="25"/>
  <c r="I532" i="25"/>
  <c r="J532" i="25"/>
  <c r="G651" i="26"/>
  <c r="H651" i="26"/>
  <c r="C651" i="26"/>
  <c r="D651" i="26"/>
  <c r="F651" i="26"/>
  <c r="T533" i="14"/>
  <c r="J533" i="14"/>
  <c r="F533" i="14"/>
  <c r="G533" i="14"/>
  <c r="L533" i="14"/>
  <c r="O533" i="14"/>
  <c r="R533" i="14"/>
  <c r="P533" i="14"/>
  <c r="M533" i="14"/>
  <c r="S533" i="14"/>
  <c r="C533" i="14"/>
  <c r="I533" i="14"/>
  <c r="D533" i="14"/>
  <c r="A535" i="14"/>
  <c r="Q534" i="14"/>
  <c r="K534" i="14"/>
  <c r="H534" i="14"/>
  <c r="B534" i="14"/>
  <c r="E534" i="14"/>
  <c r="N534" i="14"/>
  <c r="G593" i="34"/>
  <c r="F593" i="34"/>
  <c r="D593" i="34"/>
  <c r="C593" i="34"/>
  <c r="E594" i="34"/>
  <c r="B594" i="34"/>
  <c r="A595" i="34"/>
  <c r="G262" i="19"/>
  <c r="D262" i="19"/>
  <c r="C262" i="19"/>
  <c r="F262" i="19"/>
  <c r="B263" i="19"/>
  <c r="E263" i="19"/>
  <c r="A264" i="19"/>
  <c r="A531" i="3"/>
  <c r="E530" i="3"/>
  <c r="B530" i="3"/>
  <c r="C529" i="3"/>
  <c r="D529" i="3"/>
  <c r="H529" i="3"/>
  <c r="G529" i="3"/>
  <c r="F529" i="3"/>
  <c r="H524" i="2"/>
  <c r="B524" i="2"/>
  <c r="E524" i="2"/>
  <c r="A525" i="2"/>
  <c r="G523" i="2"/>
  <c r="F523" i="2"/>
  <c r="K523" i="2"/>
  <c r="D523" i="2"/>
  <c r="J523" i="2"/>
  <c r="I523" i="2"/>
  <c r="C523" i="2"/>
  <c r="T392" i="12"/>
  <c r="S392" i="12"/>
  <c r="I392" i="12"/>
  <c r="L392" i="12"/>
  <c r="O392" i="12"/>
  <c r="P392" i="12"/>
  <c r="R392" i="12"/>
  <c r="D392" i="12"/>
  <c r="F392" i="12"/>
  <c r="J392" i="12"/>
  <c r="M392" i="12"/>
  <c r="G392" i="12"/>
  <c r="C392" i="12"/>
  <c r="H391" i="9"/>
  <c r="F391" i="9"/>
  <c r="G391" i="9"/>
  <c r="C391" i="9"/>
  <c r="D391" i="9"/>
  <c r="K393" i="12"/>
  <c r="B393" i="12"/>
  <c r="N393" i="12"/>
  <c r="A394" i="12"/>
  <c r="Q393" i="12"/>
  <c r="E393" i="12"/>
  <c r="H393" i="12"/>
  <c r="C392" i="8"/>
  <c r="I392" i="8"/>
  <c r="J392" i="8"/>
  <c r="F392" i="8"/>
  <c r="M392" i="8"/>
  <c r="N392" i="8"/>
  <c r="D392" i="8"/>
  <c r="L392" i="8"/>
  <c r="G392" i="8"/>
  <c r="A393" i="9"/>
  <c r="E392" i="9"/>
  <c r="B392" i="9"/>
  <c r="A394" i="8"/>
  <c r="B393" i="8"/>
  <c r="E393" i="8"/>
  <c r="K393" i="8"/>
  <c r="H393" i="8"/>
  <c r="CR846" i="24" l="1"/>
  <c r="CV846" i="24" s="1"/>
  <c r="CS845" i="24"/>
  <c r="CT844" i="24"/>
  <c r="CU844" i="24"/>
  <c r="CW844" i="24"/>
  <c r="CX844" i="24"/>
  <c r="CY844" i="24"/>
  <c r="E653" i="26"/>
  <c r="A654" i="26"/>
  <c r="B653" i="26"/>
  <c r="F652" i="26"/>
  <c r="D652" i="26"/>
  <c r="H652" i="26"/>
  <c r="C652" i="26"/>
  <c r="G652" i="26"/>
  <c r="K533" i="25"/>
  <c r="C533" i="25"/>
  <c r="D533" i="25"/>
  <c r="G533" i="25"/>
  <c r="F533" i="25"/>
  <c r="I533" i="25"/>
  <c r="J533" i="25"/>
  <c r="E534" i="25"/>
  <c r="H534" i="25"/>
  <c r="B534" i="25"/>
  <c r="A535" i="25"/>
  <c r="Q535" i="14"/>
  <c r="K535" i="14"/>
  <c r="E535" i="14"/>
  <c r="H535" i="14"/>
  <c r="A536" i="14"/>
  <c r="N535" i="14"/>
  <c r="B535" i="14"/>
  <c r="T534" i="14"/>
  <c r="L534" i="14"/>
  <c r="G534" i="14"/>
  <c r="D534" i="14"/>
  <c r="O534" i="14"/>
  <c r="F534" i="14"/>
  <c r="R534" i="14"/>
  <c r="S534" i="14"/>
  <c r="C534" i="14"/>
  <c r="P534" i="14"/>
  <c r="I534" i="14"/>
  <c r="M534" i="14"/>
  <c r="J534" i="14"/>
  <c r="E595" i="34"/>
  <c r="B595" i="34"/>
  <c r="A596" i="34"/>
  <c r="G594" i="34"/>
  <c r="F594" i="34"/>
  <c r="C594" i="34"/>
  <c r="D594" i="34"/>
  <c r="A265" i="19"/>
  <c r="B264" i="19"/>
  <c r="E264" i="19"/>
  <c r="C263" i="19"/>
  <c r="D263" i="19"/>
  <c r="F263" i="19"/>
  <c r="G263" i="19"/>
  <c r="C530" i="3"/>
  <c r="D530" i="3"/>
  <c r="H530" i="3"/>
  <c r="F530" i="3"/>
  <c r="G530" i="3"/>
  <c r="A532" i="3"/>
  <c r="E531" i="3"/>
  <c r="B531" i="3"/>
  <c r="E525" i="2"/>
  <c r="A526" i="2"/>
  <c r="H525" i="2"/>
  <c r="B525" i="2"/>
  <c r="G524" i="2"/>
  <c r="F524" i="2"/>
  <c r="D524" i="2"/>
  <c r="J524" i="2"/>
  <c r="K524" i="2"/>
  <c r="I524" i="2"/>
  <c r="C524" i="2"/>
  <c r="E394" i="12"/>
  <c r="K394" i="12"/>
  <c r="H394" i="12"/>
  <c r="B394" i="12"/>
  <c r="Q394" i="12"/>
  <c r="A395" i="12"/>
  <c r="N394" i="12"/>
  <c r="T393" i="12"/>
  <c r="L393" i="12"/>
  <c r="S393" i="12"/>
  <c r="O393" i="12"/>
  <c r="R393" i="12"/>
  <c r="P393" i="12"/>
  <c r="D393" i="12"/>
  <c r="M393" i="12"/>
  <c r="I393" i="12"/>
  <c r="F393" i="12"/>
  <c r="C393" i="12"/>
  <c r="G393" i="12"/>
  <c r="J393" i="12"/>
  <c r="B394" i="8"/>
  <c r="H394" i="8"/>
  <c r="A395" i="8"/>
  <c r="E394" i="8"/>
  <c r="K394" i="8"/>
  <c r="C393" i="8"/>
  <c r="M393" i="8"/>
  <c r="L393" i="8"/>
  <c r="F393" i="8"/>
  <c r="D393" i="8"/>
  <c r="G393" i="8"/>
  <c r="I393" i="8"/>
  <c r="J393" i="8"/>
  <c r="N393" i="8"/>
  <c r="A394" i="9"/>
  <c r="B393" i="9"/>
  <c r="E393" i="9"/>
  <c r="C392" i="9"/>
  <c r="D392" i="9"/>
  <c r="F392" i="9"/>
  <c r="G392" i="9"/>
  <c r="H392" i="9"/>
  <c r="CX845" i="24" l="1"/>
  <c r="CY845" i="24"/>
  <c r="CT845" i="24"/>
  <c r="CU845" i="24"/>
  <c r="CW845" i="24"/>
  <c r="CR847" i="24"/>
  <c r="CV847" i="24" s="1"/>
  <c r="CS846" i="24"/>
  <c r="A536" i="25"/>
  <c r="B535" i="25"/>
  <c r="E535" i="25"/>
  <c r="H535" i="25"/>
  <c r="K534" i="25"/>
  <c r="I534" i="25"/>
  <c r="D534" i="25"/>
  <c r="F534" i="25"/>
  <c r="C534" i="25"/>
  <c r="J534" i="25"/>
  <c r="G534" i="25"/>
  <c r="C653" i="26"/>
  <c r="F653" i="26"/>
  <c r="G653" i="26"/>
  <c r="H653" i="26"/>
  <c r="D653" i="26"/>
  <c r="E654" i="26"/>
  <c r="B654" i="26"/>
  <c r="A655" i="26"/>
  <c r="T535" i="14"/>
  <c r="O535" i="14"/>
  <c r="G535" i="14"/>
  <c r="P535" i="14"/>
  <c r="R535" i="14"/>
  <c r="L535" i="14"/>
  <c r="C535" i="14"/>
  <c r="M535" i="14"/>
  <c r="F535" i="14"/>
  <c r="D535" i="14"/>
  <c r="S535" i="14"/>
  <c r="I535" i="14"/>
  <c r="J535" i="14"/>
  <c r="E536" i="14"/>
  <c r="H536" i="14"/>
  <c r="N536" i="14"/>
  <c r="K536" i="14"/>
  <c r="A537" i="14"/>
  <c r="B536" i="14"/>
  <c r="Q536" i="14"/>
  <c r="B596" i="34"/>
  <c r="A597" i="34"/>
  <c r="E596" i="34"/>
  <c r="C595" i="34"/>
  <c r="G595" i="34"/>
  <c r="F595" i="34"/>
  <c r="D595" i="34"/>
  <c r="C264" i="19"/>
  <c r="D264" i="19"/>
  <c r="G264" i="19"/>
  <c r="F264" i="19"/>
  <c r="A266" i="19"/>
  <c r="E265" i="19"/>
  <c r="B265" i="19"/>
  <c r="E532" i="3"/>
  <c r="B532" i="3"/>
  <c r="A533" i="3"/>
  <c r="C531" i="3"/>
  <c r="D531" i="3"/>
  <c r="H531" i="3"/>
  <c r="G531" i="3"/>
  <c r="F531" i="3"/>
  <c r="D525" i="2"/>
  <c r="J525" i="2"/>
  <c r="I525" i="2"/>
  <c r="K525" i="2"/>
  <c r="G525" i="2"/>
  <c r="C525" i="2"/>
  <c r="F525" i="2"/>
  <c r="A527" i="2"/>
  <c r="H526" i="2"/>
  <c r="E526" i="2"/>
  <c r="B526" i="2"/>
  <c r="C394" i="8"/>
  <c r="D394" i="8"/>
  <c r="F394" i="8"/>
  <c r="G394" i="8"/>
  <c r="I394" i="8"/>
  <c r="J394" i="8"/>
  <c r="M394" i="8"/>
  <c r="L394" i="8"/>
  <c r="N394" i="8"/>
  <c r="A396" i="8"/>
  <c r="B395" i="8"/>
  <c r="E395" i="8"/>
  <c r="H395" i="8"/>
  <c r="K395" i="8"/>
  <c r="H395" i="12"/>
  <c r="K395" i="12"/>
  <c r="N395" i="12"/>
  <c r="E395" i="12"/>
  <c r="Q395" i="12"/>
  <c r="A396" i="12"/>
  <c r="B395" i="12"/>
  <c r="H393" i="9"/>
  <c r="F393" i="9"/>
  <c r="G393" i="9"/>
  <c r="C393" i="9"/>
  <c r="D393" i="9"/>
  <c r="T394" i="12"/>
  <c r="J394" i="12"/>
  <c r="O394" i="12"/>
  <c r="S394" i="12"/>
  <c r="L394" i="12"/>
  <c r="G394" i="12"/>
  <c r="P394" i="12"/>
  <c r="R394" i="12"/>
  <c r="C394" i="12"/>
  <c r="D394" i="12"/>
  <c r="M394" i="12"/>
  <c r="I394" i="12"/>
  <c r="F394" i="12"/>
  <c r="E394" i="9"/>
  <c r="B394" i="9"/>
  <c r="A395" i="9"/>
  <c r="CU846" i="24" l="1"/>
  <c r="CW846" i="24"/>
  <c r="CX846" i="24"/>
  <c r="CY846" i="24"/>
  <c r="CT846" i="24"/>
  <c r="CS847" i="24"/>
  <c r="CR848" i="24"/>
  <c r="CV848" i="24" s="1"/>
  <c r="A656" i="26"/>
  <c r="B655" i="26"/>
  <c r="E655" i="26"/>
  <c r="D654" i="26"/>
  <c r="F654" i="26"/>
  <c r="H654" i="26"/>
  <c r="G654" i="26"/>
  <c r="C654" i="26"/>
  <c r="J535" i="25"/>
  <c r="G535" i="25"/>
  <c r="F535" i="25"/>
  <c r="I535" i="25"/>
  <c r="C535" i="25"/>
  <c r="D535" i="25"/>
  <c r="K535" i="25"/>
  <c r="B536" i="25"/>
  <c r="E536" i="25"/>
  <c r="H536" i="25"/>
  <c r="A537" i="25"/>
  <c r="T536" i="14"/>
  <c r="F536" i="14"/>
  <c r="I536" i="14"/>
  <c r="D536" i="14"/>
  <c r="P536" i="14"/>
  <c r="G536" i="14"/>
  <c r="M536" i="14"/>
  <c r="S536" i="14"/>
  <c r="O536" i="14"/>
  <c r="R536" i="14"/>
  <c r="C536" i="14"/>
  <c r="L536" i="14"/>
  <c r="J536" i="14"/>
  <c r="K537" i="14"/>
  <c r="Q537" i="14"/>
  <c r="E537" i="14"/>
  <c r="B537" i="14"/>
  <c r="H537" i="14"/>
  <c r="A538" i="14"/>
  <c r="N537" i="14"/>
  <c r="A598" i="34"/>
  <c r="B597" i="34"/>
  <c r="E597" i="34"/>
  <c r="G596" i="34"/>
  <c r="D596" i="34"/>
  <c r="F596" i="34"/>
  <c r="C596" i="34"/>
  <c r="G265" i="19"/>
  <c r="C265" i="19"/>
  <c r="D265" i="19"/>
  <c r="F265" i="19"/>
  <c r="B266" i="19"/>
  <c r="E266" i="19"/>
  <c r="A267" i="19"/>
  <c r="B533" i="3"/>
  <c r="E533" i="3"/>
  <c r="A534" i="3"/>
  <c r="D532" i="3"/>
  <c r="C532" i="3"/>
  <c r="H532" i="3"/>
  <c r="G532" i="3"/>
  <c r="F532" i="3"/>
  <c r="G526" i="2"/>
  <c r="F526" i="2"/>
  <c r="I526" i="2"/>
  <c r="D526" i="2"/>
  <c r="C526" i="2"/>
  <c r="K526" i="2"/>
  <c r="J526" i="2"/>
  <c r="B527" i="2"/>
  <c r="E527" i="2"/>
  <c r="A528" i="2"/>
  <c r="H527" i="2"/>
  <c r="A396" i="9"/>
  <c r="E395" i="9"/>
  <c r="B395" i="9"/>
  <c r="H396" i="8"/>
  <c r="B396" i="8"/>
  <c r="K396" i="8"/>
  <c r="E396" i="8"/>
  <c r="A397" i="8"/>
  <c r="T395" i="12"/>
  <c r="I395" i="12"/>
  <c r="J395" i="12"/>
  <c r="M395" i="12"/>
  <c r="R395" i="12"/>
  <c r="S395" i="12"/>
  <c r="G395" i="12"/>
  <c r="F395" i="12"/>
  <c r="L395" i="12"/>
  <c r="O395" i="12"/>
  <c r="P395" i="12"/>
  <c r="C395" i="12"/>
  <c r="D395" i="12"/>
  <c r="G394" i="9"/>
  <c r="F394" i="9"/>
  <c r="H394" i="9"/>
  <c r="I395" i="8"/>
  <c r="N395" i="8"/>
  <c r="C395" i="8"/>
  <c r="L395" i="8"/>
  <c r="M395" i="8"/>
  <c r="G395" i="8"/>
  <c r="J395" i="8"/>
  <c r="F395" i="8"/>
  <c r="D395" i="8"/>
  <c r="E396" i="12"/>
  <c r="B396" i="12"/>
  <c r="H396" i="12"/>
  <c r="Q396" i="12"/>
  <c r="K396" i="12"/>
  <c r="N396" i="12"/>
  <c r="A397" i="12"/>
  <c r="C394" i="9"/>
  <c r="D394" i="9"/>
  <c r="CS848" i="24" l="1"/>
  <c r="CR849" i="24"/>
  <c r="CV849" i="24" s="1"/>
  <c r="CT847" i="24"/>
  <c r="CU847" i="24"/>
  <c r="CW847" i="24"/>
  <c r="CY847" i="24"/>
  <c r="CX847" i="24"/>
  <c r="C536" i="25"/>
  <c r="I536" i="25"/>
  <c r="F536" i="25"/>
  <c r="G536" i="25"/>
  <c r="J536" i="25"/>
  <c r="K536" i="25"/>
  <c r="D536" i="25"/>
  <c r="B537" i="25"/>
  <c r="H537" i="25"/>
  <c r="E537" i="25"/>
  <c r="A538" i="25"/>
  <c r="C655" i="26"/>
  <c r="G655" i="26"/>
  <c r="F655" i="26"/>
  <c r="H655" i="26"/>
  <c r="D655" i="26"/>
  <c r="B656" i="26"/>
  <c r="A657" i="26"/>
  <c r="E656" i="26"/>
  <c r="K538" i="14"/>
  <c r="N538" i="14"/>
  <c r="E538" i="14"/>
  <c r="Q538" i="14"/>
  <c r="H538" i="14"/>
  <c r="B538" i="14"/>
  <c r="A539" i="14"/>
  <c r="T537" i="14"/>
  <c r="F537" i="14"/>
  <c r="P537" i="14"/>
  <c r="M537" i="14"/>
  <c r="J537" i="14"/>
  <c r="G537" i="14"/>
  <c r="C537" i="14"/>
  <c r="D537" i="14"/>
  <c r="S537" i="14"/>
  <c r="O537" i="14"/>
  <c r="I537" i="14"/>
  <c r="L537" i="14"/>
  <c r="R537" i="14"/>
  <c r="G597" i="34"/>
  <c r="D597" i="34"/>
  <c r="C597" i="34"/>
  <c r="F597" i="34"/>
  <c r="A599" i="34"/>
  <c r="E598" i="34"/>
  <c r="B598" i="34"/>
  <c r="C266" i="19"/>
  <c r="D266" i="19"/>
  <c r="F266" i="19"/>
  <c r="G266" i="19"/>
  <c r="A268" i="19"/>
  <c r="E267" i="19"/>
  <c r="B267" i="19"/>
  <c r="A535" i="3"/>
  <c r="E534" i="3"/>
  <c r="B534" i="3"/>
  <c r="F533" i="3"/>
  <c r="G533" i="3"/>
  <c r="H533" i="3"/>
  <c r="C533" i="3"/>
  <c r="D533" i="3"/>
  <c r="E528" i="2"/>
  <c r="A529" i="2"/>
  <c r="H528" i="2"/>
  <c r="B528" i="2"/>
  <c r="I527" i="2"/>
  <c r="D527" i="2"/>
  <c r="C527" i="2"/>
  <c r="G527" i="2"/>
  <c r="J527" i="2"/>
  <c r="F527" i="2"/>
  <c r="K527" i="2"/>
  <c r="A398" i="12"/>
  <c r="E397" i="12"/>
  <c r="N397" i="12"/>
  <c r="B397" i="12"/>
  <c r="H397" i="12"/>
  <c r="K397" i="12"/>
  <c r="Q397" i="12"/>
  <c r="A398" i="8"/>
  <c r="B397" i="8"/>
  <c r="E397" i="8"/>
  <c r="H397" i="8"/>
  <c r="K397" i="8"/>
  <c r="I396" i="8"/>
  <c r="F396" i="8"/>
  <c r="C396" i="8"/>
  <c r="N396" i="8"/>
  <c r="G396" i="8"/>
  <c r="D396" i="8"/>
  <c r="M396" i="8"/>
  <c r="L396" i="8"/>
  <c r="J396" i="8"/>
  <c r="T396" i="12"/>
  <c r="L396" i="12"/>
  <c r="M396" i="12"/>
  <c r="C396" i="12"/>
  <c r="O396" i="12"/>
  <c r="G396" i="12"/>
  <c r="P396" i="12"/>
  <c r="F396" i="12"/>
  <c r="D396" i="12"/>
  <c r="J396" i="12"/>
  <c r="R396" i="12"/>
  <c r="S396" i="12"/>
  <c r="I396" i="12"/>
  <c r="C395" i="9"/>
  <c r="D395" i="9"/>
  <c r="F395" i="9"/>
  <c r="G395" i="9"/>
  <c r="H395" i="9"/>
  <c r="E396" i="9"/>
  <c r="B396" i="9"/>
  <c r="A397" i="9"/>
  <c r="CS849" i="24" l="1"/>
  <c r="CR850" i="24"/>
  <c r="CV850" i="24" s="1"/>
  <c r="CT848" i="24"/>
  <c r="CW848" i="24"/>
  <c r="CU848" i="24"/>
  <c r="CY848" i="24"/>
  <c r="CX848" i="24"/>
  <c r="B538" i="25"/>
  <c r="A539" i="25"/>
  <c r="E538" i="25"/>
  <c r="H538" i="25"/>
  <c r="C656" i="26"/>
  <c r="H656" i="26"/>
  <c r="G656" i="26"/>
  <c r="D656" i="26"/>
  <c r="F656" i="26"/>
  <c r="J537" i="25"/>
  <c r="G537" i="25"/>
  <c r="K537" i="25"/>
  <c r="D537" i="25"/>
  <c r="C537" i="25"/>
  <c r="F537" i="25"/>
  <c r="I537" i="25"/>
  <c r="E657" i="26"/>
  <c r="B657" i="26"/>
  <c r="A658" i="26"/>
  <c r="Q539" i="14"/>
  <c r="A540" i="14"/>
  <c r="B539" i="14"/>
  <c r="E539" i="14"/>
  <c r="K539" i="14"/>
  <c r="N539" i="14"/>
  <c r="H539" i="14"/>
  <c r="T538" i="14"/>
  <c r="D538" i="14"/>
  <c r="F538" i="14"/>
  <c r="J538" i="14"/>
  <c r="R538" i="14"/>
  <c r="I538" i="14"/>
  <c r="C538" i="14"/>
  <c r="S538" i="14"/>
  <c r="G538" i="14"/>
  <c r="M538" i="14"/>
  <c r="O538" i="14"/>
  <c r="P538" i="14"/>
  <c r="L538" i="14"/>
  <c r="E599" i="34"/>
  <c r="B599" i="34"/>
  <c r="A600" i="34"/>
  <c r="F598" i="34"/>
  <c r="D598" i="34"/>
  <c r="C598" i="34"/>
  <c r="G598" i="34"/>
  <c r="A269" i="19"/>
  <c r="B268" i="19"/>
  <c r="E268" i="19"/>
  <c r="F267" i="19"/>
  <c r="G267" i="19"/>
  <c r="C267" i="19"/>
  <c r="D267" i="19"/>
  <c r="D534" i="3"/>
  <c r="H534" i="3"/>
  <c r="C534" i="3"/>
  <c r="G534" i="3"/>
  <c r="F534" i="3"/>
  <c r="B535" i="3"/>
  <c r="E535" i="3"/>
  <c r="A536" i="3"/>
  <c r="G528" i="2"/>
  <c r="C528" i="2"/>
  <c r="J528" i="2"/>
  <c r="I528" i="2"/>
  <c r="F528" i="2"/>
  <c r="D528" i="2"/>
  <c r="K528" i="2"/>
  <c r="A530" i="2"/>
  <c r="E529" i="2"/>
  <c r="B529" i="2"/>
  <c r="H529" i="2"/>
  <c r="A398" i="9"/>
  <c r="E397" i="9"/>
  <c r="B397" i="9"/>
  <c r="T397" i="12"/>
  <c r="L397" i="12"/>
  <c r="O397" i="12"/>
  <c r="C397" i="12"/>
  <c r="M397" i="12"/>
  <c r="S397" i="12"/>
  <c r="R397" i="12"/>
  <c r="F397" i="12"/>
  <c r="P397" i="12"/>
  <c r="D397" i="12"/>
  <c r="G397" i="12"/>
  <c r="I397" i="12"/>
  <c r="J397" i="12"/>
  <c r="M397" i="8"/>
  <c r="D397" i="8"/>
  <c r="I397" i="8"/>
  <c r="N397" i="8"/>
  <c r="G397" i="8"/>
  <c r="J397" i="8"/>
  <c r="F397" i="8"/>
  <c r="C397" i="8"/>
  <c r="L397" i="8"/>
  <c r="F396" i="9"/>
  <c r="G396" i="9"/>
  <c r="H396" i="9"/>
  <c r="C396" i="9"/>
  <c r="D396" i="9"/>
  <c r="B398" i="8"/>
  <c r="E398" i="8"/>
  <c r="K398" i="8"/>
  <c r="A399" i="8"/>
  <c r="H398" i="8"/>
  <c r="E398" i="12"/>
  <c r="N398" i="12"/>
  <c r="B398" i="12"/>
  <c r="H398" i="12"/>
  <c r="A399" i="12"/>
  <c r="Q398" i="12"/>
  <c r="K398" i="12"/>
  <c r="CS850" i="24" l="1"/>
  <c r="CR851" i="24"/>
  <c r="CV851" i="24" s="1"/>
  <c r="CT849" i="24"/>
  <c r="CU849" i="24"/>
  <c r="CW849" i="24"/>
  <c r="CX849" i="24"/>
  <c r="CY849" i="24"/>
  <c r="A659" i="26"/>
  <c r="E658" i="26"/>
  <c r="B658" i="26"/>
  <c r="C657" i="26"/>
  <c r="F657" i="26"/>
  <c r="D657" i="26"/>
  <c r="H657" i="26"/>
  <c r="G657" i="26"/>
  <c r="E539" i="25"/>
  <c r="H539" i="25"/>
  <c r="A540" i="25"/>
  <c r="B539" i="25"/>
  <c r="G538" i="25"/>
  <c r="K538" i="25"/>
  <c r="C538" i="25"/>
  <c r="D538" i="25"/>
  <c r="F538" i="25"/>
  <c r="I538" i="25"/>
  <c r="J538" i="25"/>
  <c r="T539" i="14"/>
  <c r="C539" i="14"/>
  <c r="L539" i="14"/>
  <c r="P539" i="14"/>
  <c r="I539" i="14"/>
  <c r="R539" i="14"/>
  <c r="D539" i="14"/>
  <c r="F539" i="14"/>
  <c r="M539" i="14"/>
  <c r="O539" i="14"/>
  <c r="J539" i="14"/>
  <c r="S539" i="14"/>
  <c r="G539" i="14"/>
  <c r="Q540" i="14"/>
  <c r="H540" i="14"/>
  <c r="B540" i="14"/>
  <c r="E540" i="14"/>
  <c r="K540" i="14"/>
  <c r="N540" i="14"/>
  <c r="A541" i="14"/>
  <c r="E600" i="34"/>
  <c r="B600" i="34"/>
  <c r="A601" i="34"/>
  <c r="G599" i="34"/>
  <c r="D599" i="34"/>
  <c r="C599" i="34"/>
  <c r="F599" i="34"/>
  <c r="G268" i="19"/>
  <c r="C268" i="19"/>
  <c r="D268" i="19"/>
  <c r="F268" i="19"/>
  <c r="E269" i="19"/>
  <c r="A270" i="19"/>
  <c r="B269" i="19"/>
  <c r="F535" i="3"/>
  <c r="G535" i="3"/>
  <c r="H535" i="3"/>
  <c r="C535" i="3"/>
  <c r="D535" i="3"/>
  <c r="B536" i="3"/>
  <c r="A537" i="3"/>
  <c r="E536" i="3"/>
  <c r="G529" i="2"/>
  <c r="F529" i="2"/>
  <c r="K529" i="2"/>
  <c r="J529" i="2"/>
  <c r="I529" i="2"/>
  <c r="C529" i="2"/>
  <c r="D529" i="2"/>
  <c r="B530" i="2"/>
  <c r="A531" i="2"/>
  <c r="H530" i="2"/>
  <c r="E530" i="2"/>
  <c r="L398" i="8"/>
  <c r="I398" i="8"/>
  <c r="J398" i="8"/>
  <c r="F398" i="8"/>
  <c r="C398" i="8"/>
  <c r="G398" i="8"/>
  <c r="D398" i="8"/>
  <c r="M398" i="8"/>
  <c r="N398" i="8"/>
  <c r="T398" i="12"/>
  <c r="R398" i="12"/>
  <c r="I398" i="12"/>
  <c r="O398" i="12"/>
  <c r="S398" i="12"/>
  <c r="L398" i="12"/>
  <c r="J398" i="12"/>
  <c r="C398" i="12"/>
  <c r="F398" i="12"/>
  <c r="G398" i="12"/>
  <c r="P398" i="12"/>
  <c r="M398" i="12"/>
  <c r="D398" i="12"/>
  <c r="B399" i="12"/>
  <c r="K399" i="12"/>
  <c r="N399" i="12"/>
  <c r="A400" i="12"/>
  <c r="E399" i="12"/>
  <c r="H399" i="12"/>
  <c r="Q399" i="12"/>
  <c r="C397" i="9"/>
  <c r="D397" i="9"/>
  <c r="B399" i="8"/>
  <c r="A400" i="8"/>
  <c r="E399" i="8"/>
  <c r="K399" i="8"/>
  <c r="H399" i="8"/>
  <c r="G397" i="9"/>
  <c r="F397" i="9"/>
  <c r="H397" i="9"/>
  <c r="B398" i="9"/>
  <c r="E398" i="9"/>
  <c r="A399" i="9"/>
  <c r="CR852" i="24" l="1"/>
  <c r="CV852" i="24" s="1"/>
  <c r="CS851" i="24"/>
  <c r="CU850" i="24"/>
  <c r="CW850" i="24"/>
  <c r="CX850" i="24"/>
  <c r="CT850" i="24"/>
  <c r="CY850" i="24"/>
  <c r="B540" i="25"/>
  <c r="E540" i="25"/>
  <c r="H540" i="25"/>
  <c r="A541" i="25"/>
  <c r="F539" i="25"/>
  <c r="I539" i="25"/>
  <c r="K539" i="25"/>
  <c r="J539" i="25"/>
  <c r="D539" i="25"/>
  <c r="G539" i="25"/>
  <c r="C539" i="25"/>
  <c r="D658" i="26"/>
  <c r="F658" i="26"/>
  <c r="G658" i="26"/>
  <c r="H658" i="26"/>
  <c r="C658" i="26"/>
  <c r="E659" i="26"/>
  <c r="A660" i="26"/>
  <c r="B659" i="26"/>
  <c r="Q541" i="14"/>
  <c r="H541" i="14"/>
  <c r="K541" i="14"/>
  <c r="B541" i="14"/>
  <c r="A542" i="14"/>
  <c r="N541" i="14"/>
  <c r="E541" i="14"/>
  <c r="T540" i="14"/>
  <c r="C540" i="14"/>
  <c r="J540" i="14"/>
  <c r="L540" i="14"/>
  <c r="I540" i="14"/>
  <c r="P540" i="14"/>
  <c r="G540" i="14"/>
  <c r="R540" i="14"/>
  <c r="S540" i="14"/>
  <c r="O540" i="14"/>
  <c r="M540" i="14"/>
  <c r="D540" i="14"/>
  <c r="F540" i="14"/>
  <c r="A602" i="34"/>
  <c r="E601" i="34"/>
  <c r="B601" i="34"/>
  <c r="F600" i="34"/>
  <c r="G600" i="34"/>
  <c r="D600" i="34"/>
  <c r="C600" i="34"/>
  <c r="D269" i="19"/>
  <c r="F269" i="19"/>
  <c r="G269" i="19"/>
  <c r="C269" i="19"/>
  <c r="B270" i="19"/>
  <c r="E270" i="19"/>
  <c r="A271" i="19"/>
  <c r="B537" i="3"/>
  <c r="A538" i="3"/>
  <c r="E537" i="3"/>
  <c r="C536" i="3"/>
  <c r="H536" i="3"/>
  <c r="D536" i="3"/>
  <c r="G536" i="3"/>
  <c r="F536" i="3"/>
  <c r="K530" i="2"/>
  <c r="G530" i="2"/>
  <c r="F530" i="2"/>
  <c r="D530" i="2"/>
  <c r="I530" i="2"/>
  <c r="C530" i="2"/>
  <c r="J530" i="2"/>
  <c r="A532" i="2"/>
  <c r="E531" i="2"/>
  <c r="B531" i="2"/>
  <c r="H531" i="2"/>
  <c r="B400" i="12"/>
  <c r="H400" i="12"/>
  <c r="K400" i="12"/>
  <c r="Q400" i="12"/>
  <c r="A401" i="12"/>
  <c r="N400" i="12"/>
  <c r="E400" i="12"/>
  <c r="B399" i="9"/>
  <c r="A400" i="9"/>
  <c r="E399" i="9"/>
  <c r="T399" i="12"/>
  <c r="L399" i="12"/>
  <c r="D399" i="12"/>
  <c r="J399" i="12"/>
  <c r="I399" i="12"/>
  <c r="M399" i="12"/>
  <c r="O399" i="12"/>
  <c r="G399" i="12"/>
  <c r="P399" i="12"/>
  <c r="R399" i="12"/>
  <c r="S399" i="12"/>
  <c r="C399" i="12"/>
  <c r="F399" i="12"/>
  <c r="F398" i="9"/>
  <c r="G398" i="9"/>
  <c r="H398" i="9"/>
  <c r="L399" i="8"/>
  <c r="C399" i="8"/>
  <c r="G399" i="8"/>
  <c r="J399" i="8"/>
  <c r="N399" i="8"/>
  <c r="D399" i="8"/>
  <c r="F399" i="8"/>
  <c r="I399" i="8"/>
  <c r="M399" i="8"/>
  <c r="D398" i="9"/>
  <c r="C398" i="9"/>
  <c r="A401" i="8"/>
  <c r="E400" i="8"/>
  <c r="K400" i="8"/>
  <c r="B400" i="8"/>
  <c r="H400" i="8"/>
  <c r="CW851" i="24" l="1"/>
  <c r="CX851" i="24"/>
  <c r="CY851" i="24"/>
  <c r="CT851" i="24"/>
  <c r="CU851" i="24"/>
  <c r="CR853" i="24"/>
  <c r="CV853" i="24" s="1"/>
  <c r="CS852" i="24"/>
  <c r="E660" i="26"/>
  <c r="A661" i="26"/>
  <c r="B660" i="26"/>
  <c r="C659" i="26"/>
  <c r="F659" i="26"/>
  <c r="D659" i="26"/>
  <c r="G659" i="26"/>
  <c r="H659" i="26"/>
  <c r="A542" i="25"/>
  <c r="B541" i="25"/>
  <c r="E541" i="25"/>
  <c r="H541" i="25"/>
  <c r="J540" i="25"/>
  <c r="D540" i="25"/>
  <c r="F540" i="25"/>
  <c r="C540" i="25"/>
  <c r="I540" i="25"/>
  <c r="K540" i="25"/>
  <c r="G540" i="25"/>
  <c r="K542" i="14"/>
  <c r="B542" i="14"/>
  <c r="E542" i="14"/>
  <c r="H542" i="14"/>
  <c r="A543" i="14"/>
  <c r="N542" i="14"/>
  <c r="Q542" i="14"/>
  <c r="T541" i="14"/>
  <c r="O541" i="14"/>
  <c r="L541" i="14"/>
  <c r="S541" i="14"/>
  <c r="C541" i="14"/>
  <c r="J541" i="14"/>
  <c r="P541" i="14"/>
  <c r="D541" i="14"/>
  <c r="R541" i="14"/>
  <c r="I541" i="14"/>
  <c r="F541" i="14"/>
  <c r="G541" i="14"/>
  <c r="M541" i="14"/>
  <c r="G601" i="34"/>
  <c r="C601" i="34"/>
  <c r="F601" i="34"/>
  <c r="D601" i="34"/>
  <c r="B602" i="34"/>
  <c r="A603" i="34"/>
  <c r="E602" i="34"/>
  <c r="D270" i="19"/>
  <c r="F270" i="19"/>
  <c r="G270" i="19"/>
  <c r="C270" i="19"/>
  <c r="E271" i="19"/>
  <c r="A272" i="19"/>
  <c r="B271" i="19"/>
  <c r="G537" i="3"/>
  <c r="F537" i="3"/>
  <c r="A539" i="3"/>
  <c r="B538" i="3"/>
  <c r="E538" i="3"/>
  <c r="C537" i="3"/>
  <c r="D537" i="3"/>
  <c r="H537" i="3"/>
  <c r="C531" i="2"/>
  <c r="D531" i="2"/>
  <c r="G531" i="2"/>
  <c r="J531" i="2"/>
  <c r="I531" i="2"/>
  <c r="F531" i="2"/>
  <c r="K531" i="2"/>
  <c r="E532" i="2"/>
  <c r="B532" i="2"/>
  <c r="H532" i="2"/>
  <c r="A533" i="2"/>
  <c r="M400" i="8"/>
  <c r="G400" i="8"/>
  <c r="C400" i="8"/>
  <c r="J400" i="8"/>
  <c r="D400" i="8"/>
  <c r="N400" i="8"/>
  <c r="L400" i="8"/>
  <c r="F400" i="8"/>
  <c r="I400" i="8"/>
  <c r="A402" i="8"/>
  <c r="B401" i="8"/>
  <c r="K401" i="8"/>
  <c r="H401" i="8"/>
  <c r="E401" i="8"/>
  <c r="Q401" i="12"/>
  <c r="E401" i="12"/>
  <c r="H401" i="12"/>
  <c r="K401" i="12"/>
  <c r="N401" i="12"/>
  <c r="B401" i="12"/>
  <c r="A402" i="12"/>
  <c r="F399" i="9"/>
  <c r="G399" i="9"/>
  <c r="H399" i="9"/>
  <c r="E400" i="9"/>
  <c r="A401" i="9"/>
  <c r="B400" i="9"/>
  <c r="C399" i="9"/>
  <c r="D399" i="9"/>
  <c r="T400" i="12"/>
  <c r="J400" i="12"/>
  <c r="M400" i="12"/>
  <c r="L400" i="12"/>
  <c r="O400" i="12"/>
  <c r="R400" i="12"/>
  <c r="S400" i="12"/>
  <c r="D400" i="12"/>
  <c r="G400" i="12"/>
  <c r="P400" i="12"/>
  <c r="C400" i="12"/>
  <c r="F400" i="12"/>
  <c r="I400" i="12"/>
  <c r="CU852" i="24" l="1"/>
  <c r="CX852" i="24"/>
  <c r="CY852" i="24"/>
  <c r="CT852" i="24"/>
  <c r="CW852" i="24"/>
  <c r="CS853" i="24"/>
  <c r="CR854" i="24"/>
  <c r="CV854" i="24" s="1"/>
  <c r="E661" i="26"/>
  <c r="A662" i="26"/>
  <c r="B661" i="26"/>
  <c r="D660" i="26"/>
  <c r="H660" i="26"/>
  <c r="C660" i="26"/>
  <c r="F660" i="26"/>
  <c r="G660" i="26"/>
  <c r="F541" i="25"/>
  <c r="G541" i="25"/>
  <c r="I541" i="25"/>
  <c r="D541" i="25"/>
  <c r="J541" i="25"/>
  <c r="K541" i="25"/>
  <c r="C541" i="25"/>
  <c r="A543" i="25"/>
  <c r="B542" i="25"/>
  <c r="E542" i="25"/>
  <c r="H542" i="25"/>
  <c r="B543" i="14"/>
  <c r="H543" i="14"/>
  <c r="K543" i="14"/>
  <c r="Q543" i="14"/>
  <c r="E543" i="14"/>
  <c r="A544" i="14"/>
  <c r="N543" i="14"/>
  <c r="T542" i="14"/>
  <c r="L542" i="14"/>
  <c r="R542" i="14"/>
  <c r="S542" i="14"/>
  <c r="M542" i="14"/>
  <c r="P542" i="14"/>
  <c r="D542" i="14"/>
  <c r="F542" i="14"/>
  <c r="I542" i="14"/>
  <c r="J542" i="14"/>
  <c r="C542" i="14"/>
  <c r="O542" i="14"/>
  <c r="G542" i="14"/>
  <c r="E603" i="34"/>
  <c r="A604" i="34"/>
  <c r="B603" i="34"/>
  <c r="F602" i="34"/>
  <c r="D602" i="34"/>
  <c r="C602" i="34"/>
  <c r="G602" i="34"/>
  <c r="E272" i="19"/>
  <c r="A273" i="19"/>
  <c r="B272" i="19"/>
  <c r="D271" i="19"/>
  <c r="F271" i="19"/>
  <c r="G271" i="19"/>
  <c r="C271" i="19"/>
  <c r="G538" i="3"/>
  <c r="F538" i="3"/>
  <c r="H538" i="3"/>
  <c r="D538" i="3"/>
  <c r="C538" i="3"/>
  <c r="A540" i="3"/>
  <c r="E539" i="3"/>
  <c r="B539" i="3"/>
  <c r="F532" i="2"/>
  <c r="J532" i="2"/>
  <c r="G532" i="2"/>
  <c r="K532" i="2"/>
  <c r="I532" i="2"/>
  <c r="D532" i="2"/>
  <c r="C532" i="2"/>
  <c r="A534" i="2"/>
  <c r="H533" i="2"/>
  <c r="E533" i="2"/>
  <c r="B533" i="2"/>
  <c r="C400" i="9"/>
  <c r="D400" i="9"/>
  <c r="A402" i="9"/>
  <c r="B401" i="9"/>
  <c r="E401" i="9"/>
  <c r="B402" i="12"/>
  <c r="A403" i="12"/>
  <c r="E402" i="12"/>
  <c r="H402" i="12"/>
  <c r="Q402" i="12"/>
  <c r="K402" i="12"/>
  <c r="N402" i="12"/>
  <c r="B402" i="8"/>
  <c r="H402" i="8"/>
  <c r="K402" i="8"/>
  <c r="E402" i="8"/>
  <c r="A403" i="8"/>
  <c r="G400" i="9"/>
  <c r="F400" i="9"/>
  <c r="H400" i="9"/>
  <c r="T401" i="12"/>
  <c r="J401" i="12"/>
  <c r="M401" i="12"/>
  <c r="G401" i="12"/>
  <c r="L401" i="12"/>
  <c r="O401" i="12"/>
  <c r="P401" i="12"/>
  <c r="S401" i="12"/>
  <c r="C401" i="12"/>
  <c r="R401" i="12"/>
  <c r="I401" i="12"/>
  <c r="D401" i="12"/>
  <c r="F401" i="12"/>
  <c r="D401" i="8"/>
  <c r="G401" i="8"/>
  <c r="J401" i="8"/>
  <c r="L401" i="8"/>
  <c r="I401" i="8"/>
  <c r="C401" i="8"/>
  <c r="F401" i="8"/>
  <c r="M401" i="8"/>
  <c r="N401" i="8"/>
  <c r="CS854" i="24" l="1"/>
  <c r="CR855" i="24"/>
  <c r="CV855" i="24" s="1"/>
  <c r="CU853" i="24"/>
  <c r="CT853" i="24"/>
  <c r="CW853" i="24"/>
  <c r="CX853" i="24"/>
  <c r="CY853" i="24"/>
  <c r="G542" i="25"/>
  <c r="C542" i="25"/>
  <c r="D542" i="25"/>
  <c r="I542" i="25"/>
  <c r="J542" i="25"/>
  <c r="K542" i="25"/>
  <c r="F542" i="25"/>
  <c r="E662" i="26"/>
  <c r="B662" i="26"/>
  <c r="A663" i="26"/>
  <c r="H543" i="25"/>
  <c r="B543" i="25"/>
  <c r="A544" i="25"/>
  <c r="E543" i="25"/>
  <c r="D661" i="26"/>
  <c r="F661" i="26"/>
  <c r="H661" i="26"/>
  <c r="C661" i="26"/>
  <c r="G661" i="26"/>
  <c r="Q544" i="14"/>
  <c r="A545" i="14"/>
  <c r="E544" i="14"/>
  <c r="H544" i="14"/>
  <c r="K544" i="14"/>
  <c r="B544" i="14"/>
  <c r="N544" i="14"/>
  <c r="T543" i="14"/>
  <c r="L543" i="14"/>
  <c r="O543" i="14"/>
  <c r="S543" i="14"/>
  <c r="J543" i="14"/>
  <c r="C543" i="14"/>
  <c r="M543" i="14"/>
  <c r="D543" i="14"/>
  <c r="G543" i="14"/>
  <c r="I543" i="14"/>
  <c r="P543" i="14"/>
  <c r="R543" i="14"/>
  <c r="F543" i="14"/>
  <c r="G603" i="34"/>
  <c r="C603" i="34"/>
  <c r="D603" i="34"/>
  <c r="F603" i="34"/>
  <c r="B604" i="34"/>
  <c r="A605" i="34"/>
  <c r="E604" i="34"/>
  <c r="F272" i="19"/>
  <c r="G272" i="19"/>
  <c r="D272" i="19"/>
  <c r="C272" i="19"/>
  <c r="E273" i="19"/>
  <c r="B273" i="19"/>
  <c r="A274" i="19"/>
  <c r="C539" i="3"/>
  <c r="H539" i="3"/>
  <c r="D539" i="3"/>
  <c r="G539" i="3"/>
  <c r="F539" i="3"/>
  <c r="B540" i="3"/>
  <c r="E540" i="3"/>
  <c r="A541" i="3"/>
  <c r="J533" i="2"/>
  <c r="C533" i="2"/>
  <c r="I533" i="2"/>
  <c r="K533" i="2"/>
  <c r="G533" i="2"/>
  <c r="D533" i="2"/>
  <c r="F533" i="2"/>
  <c r="B534" i="2"/>
  <c r="E534" i="2"/>
  <c r="H534" i="2"/>
  <c r="A535" i="2"/>
  <c r="H403" i="8"/>
  <c r="B403" i="8"/>
  <c r="E403" i="8"/>
  <c r="A404" i="8"/>
  <c r="K403" i="8"/>
  <c r="A404" i="12"/>
  <c r="B403" i="12"/>
  <c r="Q403" i="12"/>
  <c r="N403" i="12"/>
  <c r="E403" i="12"/>
  <c r="H403" i="12"/>
  <c r="K403" i="12"/>
  <c r="T402" i="12"/>
  <c r="F402" i="12"/>
  <c r="M402" i="12"/>
  <c r="L402" i="12"/>
  <c r="I402" i="12"/>
  <c r="O402" i="12"/>
  <c r="P402" i="12"/>
  <c r="C402" i="12"/>
  <c r="R402" i="12"/>
  <c r="S402" i="12"/>
  <c r="D402" i="12"/>
  <c r="J402" i="12"/>
  <c r="G402" i="12"/>
  <c r="H401" i="9"/>
  <c r="G401" i="9"/>
  <c r="F401" i="9"/>
  <c r="E402" i="9"/>
  <c r="B402" i="9"/>
  <c r="A403" i="9"/>
  <c r="L402" i="8"/>
  <c r="D402" i="8"/>
  <c r="M402" i="8"/>
  <c r="N402" i="8"/>
  <c r="C402" i="8"/>
  <c r="F402" i="8"/>
  <c r="I402" i="8"/>
  <c r="J402" i="8"/>
  <c r="G402" i="8"/>
  <c r="C401" i="9"/>
  <c r="D401" i="9"/>
  <c r="CS855" i="24" l="1"/>
  <c r="CR856" i="24"/>
  <c r="CV856" i="24" s="1"/>
  <c r="CU854" i="24"/>
  <c r="CW854" i="24"/>
  <c r="CX854" i="24"/>
  <c r="CT854" i="24"/>
  <c r="CY854" i="24"/>
  <c r="D662" i="26"/>
  <c r="F662" i="26"/>
  <c r="G662" i="26"/>
  <c r="H662" i="26"/>
  <c r="C662" i="26"/>
  <c r="B663" i="26"/>
  <c r="E663" i="26"/>
  <c r="A664" i="26"/>
  <c r="E544" i="25"/>
  <c r="H544" i="25"/>
  <c r="A545" i="25"/>
  <c r="B544" i="25"/>
  <c r="C543" i="25"/>
  <c r="F543" i="25"/>
  <c r="I543" i="25"/>
  <c r="D543" i="25"/>
  <c r="G543" i="25"/>
  <c r="J543" i="25"/>
  <c r="K543" i="25"/>
  <c r="T544" i="14"/>
  <c r="J544" i="14"/>
  <c r="G544" i="14"/>
  <c r="S544" i="14"/>
  <c r="I544" i="14"/>
  <c r="C544" i="14"/>
  <c r="M544" i="14"/>
  <c r="P544" i="14"/>
  <c r="R544" i="14"/>
  <c r="D544" i="14"/>
  <c r="O544" i="14"/>
  <c r="L544" i="14"/>
  <c r="F544" i="14"/>
  <c r="Q545" i="14"/>
  <c r="K545" i="14"/>
  <c r="E545" i="14"/>
  <c r="B545" i="14"/>
  <c r="H545" i="14"/>
  <c r="A546" i="14"/>
  <c r="N545" i="14"/>
  <c r="A606" i="34"/>
  <c r="B605" i="34"/>
  <c r="E605" i="34"/>
  <c r="G604" i="34"/>
  <c r="F604" i="34"/>
  <c r="C604" i="34"/>
  <c r="D604" i="34"/>
  <c r="D273" i="19"/>
  <c r="C273" i="19"/>
  <c r="F273" i="19"/>
  <c r="G273" i="19"/>
  <c r="A275" i="19"/>
  <c r="B274" i="19"/>
  <c r="E274" i="19"/>
  <c r="G540" i="3"/>
  <c r="F540" i="3"/>
  <c r="D540" i="3"/>
  <c r="H540" i="3"/>
  <c r="C540" i="3"/>
  <c r="E541" i="3"/>
  <c r="B541" i="3"/>
  <c r="A542" i="3"/>
  <c r="B535" i="2"/>
  <c r="H535" i="2"/>
  <c r="A536" i="2"/>
  <c r="E535" i="2"/>
  <c r="K534" i="2"/>
  <c r="F534" i="2"/>
  <c r="C534" i="2"/>
  <c r="I534" i="2"/>
  <c r="G534" i="2"/>
  <c r="D534" i="2"/>
  <c r="J534" i="2"/>
  <c r="C402" i="9"/>
  <c r="D402" i="9"/>
  <c r="T403" i="12"/>
  <c r="L403" i="12"/>
  <c r="F403" i="12"/>
  <c r="G403" i="12"/>
  <c r="M403" i="12"/>
  <c r="O403" i="12"/>
  <c r="R403" i="12"/>
  <c r="C403" i="12"/>
  <c r="S403" i="12"/>
  <c r="P403" i="12"/>
  <c r="I403" i="12"/>
  <c r="D403" i="12"/>
  <c r="J403" i="12"/>
  <c r="F402" i="9"/>
  <c r="H402" i="9"/>
  <c r="G402" i="9"/>
  <c r="K404" i="12"/>
  <c r="Q404" i="12"/>
  <c r="B404" i="12"/>
  <c r="A405" i="12"/>
  <c r="H404" i="12"/>
  <c r="E404" i="12"/>
  <c r="N404" i="12"/>
  <c r="K404" i="8"/>
  <c r="A405" i="8"/>
  <c r="E404" i="8"/>
  <c r="H404" i="8"/>
  <c r="B404" i="8"/>
  <c r="C403" i="8"/>
  <c r="I403" i="8"/>
  <c r="M403" i="8"/>
  <c r="L403" i="8"/>
  <c r="F403" i="8"/>
  <c r="G403" i="8"/>
  <c r="N403" i="8"/>
  <c r="D403" i="8"/>
  <c r="J403" i="8"/>
  <c r="B403" i="9"/>
  <c r="A404" i="9"/>
  <c r="E403" i="9"/>
  <c r="CS856" i="24" l="1"/>
  <c r="CR857" i="24"/>
  <c r="CV857" i="24" s="1"/>
  <c r="CT855" i="24"/>
  <c r="CY855" i="24"/>
  <c r="CW855" i="24"/>
  <c r="CX855" i="24"/>
  <c r="CU855" i="24"/>
  <c r="G663" i="26"/>
  <c r="H663" i="26"/>
  <c r="C663" i="26"/>
  <c r="D663" i="26"/>
  <c r="F663" i="26"/>
  <c r="B664" i="26"/>
  <c r="E664" i="26"/>
  <c r="A665" i="26"/>
  <c r="K544" i="25"/>
  <c r="C544" i="25"/>
  <c r="I544" i="25"/>
  <c r="D544" i="25"/>
  <c r="F544" i="25"/>
  <c r="G544" i="25"/>
  <c r="J544" i="25"/>
  <c r="E545" i="25"/>
  <c r="B545" i="25"/>
  <c r="A546" i="25"/>
  <c r="H545" i="25"/>
  <c r="K546" i="14"/>
  <c r="H546" i="14"/>
  <c r="E546" i="14"/>
  <c r="N546" i="14"/>
  <c r="B546" i="14"/>
  <c r="Q546" i="14"/>
  <c r="A547" i="14"/>
  <c r="T545" i="14"/>
  <c r="P545" i="14"/>
  <c r="M545" i="14"/>
  <c r="J545" i="14"/>
  <c r="L545" i="14"/>
  <c r="C545" i="14"/>
  <c r="F545" i="14"/>
  <c r="I545" i="14"/>
  <c r="R545" i="14"/>
  <c r="D545" i="14"/>
  <c r="S545" i="14"/>
  <c r="G545" i="14"/>
  <c r="O545" i="14"/>
  <c r="G605" i="34"/>
  <c r="D605" i="34"/>
  <c r="C605" i="34"/>
  <c r="F605" i="34"/>
  <c r="B606" i="34"/>
  <c r="A607" i="34"/>
  <c r="E606" i="34"/>
  <c r="F274" i="19"/>
  <c r="G274" i="19"/>
  <c r="D274" i="19"/>
  <c r="C274" i="19"/>
  <c r="B275" i="19"/>
  <c r="E275" i="19"/>
  <c r="A276" i="19"/>
  <c r="D541" i="3"/>
  <c r="C541" i="3"/>
  <c r="H541" i="3"/>
  <c r="A543" i="3"/>
  <c r="E542" i="3"/>
  <c r="B542" i="3"/>
  <c r="G541" i="3"/>
  <c r="F541" i="3"/>
  <c r="A537" i="2"/>
  <c r="H536" i="2"/>
  <c r="E536" i="2"/>
  <c r="B536" i="2"/>
  <c r="D535" i="2"/>
  <c r="C535" i="2"/>
  <c r="G535" i="2"/>
  <c r="K535" i="2"/>
  <c r="F535" i="2"/>
  <c r="I535" i="2"/>
  <c r="J535" i="2"/>
  <c r="H405" i="12"/>
  <c r="K405" i="12"/>
  <c r="N405" i="12"/>
  <c r="B405" i="12"/>
  <c r="Q405" i="12"/>
  <c r="A406" i="12"/>
  <c r="E405" i="12"/>
  <c r="T404" i="12"/>
  <c r="D404" i="12"/>
  <c r="G404" i="12"/>
  <c r="L404" i="12"/>
  <c r="J404" i="12"/>
  <c r="R404" i="12"/>
  <c r="O404" i="12"/>
  <c r="P404" i="12"/>
  <c r="C404" i="12"/>
  <c r="F404" i="12"/>
  <c r="I404" i="12"/>
  <c r="M404" i="12"/>
  <c r="S404" i="12"/>
  <c r="D404" i="8"/>
  <c r="I404" i="8"/>
  <c r="M404" i="8"/>
  <c r="N404" i="8"/>
  <c r="G404" i="8"/>
  <c r="L404" i="8"/>
  <c r="J404" i="8"/>
  <c r="C404" i="8"/>
  <c r="F404" i="8"/>
  <c r="K405" i="8"/>
  <c r="H405" i="8"/>
  <c r="B405" i="8"/>
  <c r="A406" i="8"/>
  <c r="E405" i="8"/>
  <c r="D403" i="9"/>
  <c r="C403" i="9"/>
  <c r="F403" i="9"/>
  <c r="G403" i="9"/>
  <c r="H403" i="9"/>
  <c r="E404" i="9"/>
  <c r="B404" i="9"/>
  <c r="A405" i="9"/>
  <c r="CS857" i="24" l="1"/>
  <c r="CR858" i="24"/>
  <c r="CV858" i="24" s="1"/>
  <c r="CT856" i="24"/>
  <c r="CU856" i="24"/>
  <c r="CW856" i="24"/>
  <c r="CX856" i="24"/>
  <c r="CY856" i="24"/>
  <c r="D545" i="25"/>
  <c r="F545" i="25"/>
  <c r="G545" i="25"/>
  <c r="J545" i="25"/>
  <c r="C545" i="25"/>
  <c r="I545" i="25"/>
  <c r="K545" i="25"/>
  <c r="B546" i="25"/>
  <c r="E546" i="25"/>
  <c r="A547" i="25"/>
  <c r="H546" i="25"/>
  <c r="B665" i="26"/>
  <c r="A666" i="26"/>
  <c r="E665" i="26"/>
  <c r="G664" i="26"/>
  <c r="H664" i="26"/>
  <c r="C664" i="26"/>
  <c r="D664" i="26"/>
  <c r="F664" i="26"/>
  <c r="K547" i="14"/>
  <c r="H547" i="14"/>
  <c r="E547" i="14"/>
  <c r="N547" i="14"/>
  <c r="B547" i="14"/>
  <c r="Q547" i="14"/>
  <c r="A548" i="14"/>
  <c r="T546" i="14"/>
  <c r="M546" i="14"/>
  <c r="I546" i="14"/>
  <c r="L546" i="14"/>
  <c r="O546" i="14"/>
  <c r="S546" i="14"/>
  <c r="P546" i="14"/>
  <c r="J546" i="14"/>
  <c r="R546" i="14"/>
  <c r="F546" i="14"/>
  <c r="G546" i="14"/>
  <c r="D546" i="14"/>
  <c r="C546" i="14"/>
  <c r="E607" i="34"/>
  <c r="B607" i="34"/>
  <c r="A608" i="34"/>
  <c r="C606" i="34"/>
  <c r="G606" i="34"/>
  <c r="D606" i="34"/>
  <c r="F606" i="34"/>
  <c r="C275" i="19"/>
  <c r="D275" i="19"/>
  <c r="F275" i="19"/>
  <c r="G275" i="19"/>
  <c r="A277" i="19"/>
  <c r="B276" i="19"/>
  <c r="E276" i="19"/>
  <c r="B543" i="3"/>
  <c r="E543" i="3"/>
  <c r="A544" i="3"/>
  <c r="D542" i="3"/>
  <c r="H542" i="3"/>
  <c r="C542" i="3"/>
  <c r="F542" i="3"/>
  <c r="G542" i="3"/>
  <c r="F536" i="2"/>
  <c r="G536" i="2"/>
  <c r="C536" i="2"/>
  <c r="J536" i="2"/>
  <c r="D536" i="2"/>
  <c r="K536" i="2"/>
  <c r="I536" i="2"/>
  <c r="E537" i="2"/>
  <c r="H537" i="2"/>
  <c r="A538" i="2"/>
  <c r="B537" i="2"/>
  <c r="G405" i="8"/>
  <c r="J405" i="8"/>
  <c r="L405" i="8"/>
  <c r="I405" i="8"/>
  <c r="F405" i="8"/>
  <c r="M405" i="8"/>
  <c r="N405" i="8"/>
  <c r="D405" i="8"/>
  <c r="C405" i="8"/>
  <c r="G404" i="9"/>
  <c r="F404" i="9"/>
  <c r="H404" i="9"/>
  <c r="N406" i="12"/>
  <c r="B406" i="12"/>
  <c r="K406" i="12"/>
  <c r="Q406" i="12"/>
  <c r="H406" i="12"/>
  <c r="E406" i="12"/>
  <c r="A407" i="12"/>
  <c r="C404" i="9"/>
  <c r="D404" i="9"/>
  <c r="T405" i="12"/>
  <c r="J405" i="12"/>
  <c r="O405" i="12"/>
  <c r="L405" i="12"/>
  <c r="P405" i="12"/>
  <c r="S405" i="12"/>
  <c r="D405" i="12"/>
  <c r="C405" i="12"/>
  <c r="R405" i="12"/>
  <c r="M405" i="12"/>
  <c r="F405" i="12"/>
  <c r="G405" i="12"/>
  <c r="I405" i="12"/>
  <c r="E405" i="9"/>
  <c r="B405" i="9"/>
  <c r="A406" i="9"/>
  <c r="B406" i="8"/>
  <c r="E406" i="8"/>
  <c r="H406" i="8"/>
  <c r="K406" i="8"/>
  <c r="A407" i="8"/>
  <c r="CR859" i="24" l="1"/>
  <c r="CV859" i="24" s="1"/>
  <c r="CS858" i="24"/>
  <c r="CU857" i="24"/>
  <c r="CY857" i="24"/>
  <c r="CX857" i="24"/>
  <c r="CT857" i="24"/>
  <c r="CW857" i="24"/>
  <c r="B666" i="26"/>
  <c r="E666" i="26"/>
  <c r="A667" i="26"/>
  <c r="E547" i="25"/>
  <c r="B547" i="25"/>
  <c r="A548" i="25"/>
  <c r="H547" i="25"/>
  <c r="G665" i="26"/>
  <c r="H665" i="26"/>
  <c r="D665" i="26"/>
  <c r="C665" i="26"/>
  <c r="F665" i="26"/>
  <c r="K546" i="25"/>
  <c r="J546" i="25"/>
  <c r="I546" i="25"/>
  <c r="C546" i="25"/>
  <c r="D546" i="25"/>
  <c r="F546" i="25"/>
  <c r="G546" i="25"/>
  <c r="B548" i="14"/>
  <c r="K548" i="14"/>
  <c r="H548" i="14"/>
  <c r="Q548" i="14"/>
  <c r="E548" i="14"/>
  <c r="A549" i="14"/>
  <c r="N548" i="14"/>
  <c r="T547" i="14"/>
  <c r="M547" i="14"/>
  <c r="P547" i="14"/>
  <c r="C547" i="14"/>
  <c r="R547" i="14"/>
  <c r="F547" i="14"/>
  <c r="J547" i="14"/>
  <c r="L547" i="14"/>
  <c r="O547" i="14"/>
  <c r="S547" i="14"/>
  <c r="G547" i="14"/>
  <c r="D547" i="14"/>
  <c r="I547" i="14"/>
  <c r="E608" i="34"/>
  <c r="A609" i="34"/>
  <c r="B608" i="34"/>
  <c r="C607" i="34"/>
  <c r="D607" i="34"/>
  <c r="G607" i="34"/>
  <c r="F607" i="34"/>
  <c r="F276" i="19"/>
  <c r="G276" i="19"/>
  <c r="C276" i="19"/>
  <c r="D276" i="19"/>
  <c r="A278" i="19"/>
  <c r="E277" i="19"/>
  <c r="B277" i="19"/>
  <c r="E544" i="3"/>
  <c r="B544" i="3"/>
  <c r="A545" i="3"/>
  <c r="F543" i="3"/>
  <c r="G543" i="3"/>
  <c r="D543" i="3"/>
  <c r="H543" i="3"/>
  <c r="C543" i="3"/>
  <c r="A539" i="2"/>
  <c r="B538" i="2"/>
  <c r="H538" i="2"/>
  <c r="E538" i="2"/>
  <c r="D537" i="2"/>
  <c r="G537" i="2"/>
  <c r="C537" i="2"/>
  <c r="I537" i="2"/>
  <c r="J537" i="2"/>
  <c r="F537" i="2"/>
  <c r="K537" i="2"/>
  <c r="N407" i="12"/>
  <c r="Q407" i="12"/>
  <c r="E407" i="12"/>
  <c r="H407" i="12"/>
  <c r="K407" i="12"/>
  <c r="B407" i="12"/>
  <c r="A408" i="12"/>
  <c r="T406" i="12"/>
  <c r="S406" i="12"/>
  <c r="O406" i="12"/>
  <c r="P406" i="12"/>
  <c r="I406" i="12"/>
  <c r="J406" i="12"/>
  <c r="M406" i="12"/>
  <c r="C406" i="12"/>
  <c r="R406" i="12"/>
  <c r="F406" i="12"/>
  <c r="L406" i="12"/>
  <c r="G406" i="12"/>
  <c r="D406" i="12"/>
  <c r="A408" i="8"/>
  <c r="K407" i="8"/>
  <c r="E407" i="8"/>
  <c r="B407" i="8"/>
  <c r="H407" i="8"/>
  <c r="B406" i="9"/>
  <c r="A407" i="9"/>
  <c r="E406" i="9"/>
  <c r="I406" i="8"/>
  <c r="F406" i="8"/>
  <c r="M406" i="8"/>
  <c r="G406" i="8"/>
  <c r="N406" i="8"/>
  <c r="D406" i="8"/>
  <c r="L406" i="8"/>
  <c r="J406" i="8"/>
  <c r="C406" i="8"/>
  <c r="G405" i="9"/>
  <c r="H405" i="9"/>
  <c r="F405" i="9"/>
  <c r="C405" i="9"/>
  <c r="D405" i="9"/>
  <c r="CU858" i="24" l="1"/>
  <c r="CW858" i="24"/>
  <c r="CX858" i="24"/>
  <c r="CY858" i="24"/>
  <c r="CT858" i="24"/>
  <c r="CS859" i="24"/>
  <c r="CR860" i="24"/>
  <c r="CV860" i="24" s="1"/>
  <c r="B548" i="25"/>
  <c r="E548" i="25"/>
  <c r="H548" i="25"/>
  <c r="A549" i="25"/>
  <c r="F547" i="25"/>
  <c r="J547" i="25"/>
  <c r="G547" i="25"/>
  <c r="K547" i="25"/>
  <c r="I547" i="25"/>
  <c r="C547" i="25"/>
  <c r="D547" i="25"/>
  <c r="A668" i="26"/>
  <c r="B667" i="26"/>
  <c r="E667" i="26"/>
  <c r="D666" i="26"/>
  <c r="F666" i="26"/>
  <c r="G666" i="26"/>
  <c r="H666" i="26"/>
  <c r="C666" i="26"/>
  <c r="Q549" i="14"/>
  <c r="N549" i="14"/>
  <c r="K549" i="14"/>
  <c r="E549" i="14"/>
  <c r="A550" i="14"/>
  <c r="H549" i="14"/>
  <c r="B549" i="14"/>
  <c r="T548" i="14"/>
  <c r="S548" i="14"/>
  <c r="R548" i="14"/>
  <c r="D548" i="14"/>
  <c r="F548" i="14"/>
  <c r="C548" i="14"/>
  <c r="M548" i="14"/>
  <c r="O548" i="14"/>
  <c r="P548" i="14"/>
  <c r="I548" i="14"/>
  <c r="L548" i="14"/>
  <c r="J548" i="14"/>
  <c r="G548" i="14"/>
  <c r="F608" i="34"/>
  <c r="D608" i="34"/>
  <c r="C608" i="34"/>
  <c r="G608" i="34"/>
  <c r="E609" i="34"/>
  <c r="A610" i="34"/>
  <c r="B609" i="34"/>
  <c r="D277" i="19"/>
  <c r="F277" i="19"/>
  <c r="G277" i="19"/>
  <c r="C277" i="19"/>
  <c r="B278" i="19"/>
  <c r="E278" i="19"/>
  <c r="A279" i="19"/>
  <c r="B545" i="3"/>
  <c r="E545" i="3"/>
  <c r="A546" i="3"/>
  <c r="C544" i="3"/>
  <c r="D544" i="3"/>
  <c r="H544" i="3"/>
  <c r="F544" i="3"/>
  <c r="G544" i="3"/>
  <c r="J538" i="2"/>
  <c r="K538" i="2"/>
  <c r="F538" i="2"/>
  <c r="C538" i="2"/>
  <c r="I538" i="2"/>
  <c r="D538" i="2"/>
  <c r="G538" i="2"/>
  <c r="E539" i="2"/>
  <c r="H539" i="2"/>
  <c r="A540" i="2"/>
  <c r="B539" i="2"/>
  <c r="B407" i="9"/>
  <c r="E407" i="9"/>
  <c r="A408" i="9"/>
  <c r="D406" i="9"/>
  <c r="C406" i="9"/>
  <c r="F407" i="8"/>
  <c r="I407" i="8"/>
  <c r="N407" i="8"/>
  <c r="C407" i="8"/>
  <c r="G407" i="8"/>
  <c r="J407" i="8"/>
  <c r="L407" i="8"/>
  <c r="M407" i="8"/>
  <c r="D407" i="8"/>
  <c r="A409" i="8"/>
  <c r="E408" i="8"/>
  <c r="B408" i="8"/>
  <c r="H408" i="8"/>
  <c r="K408" i="8"/>
  <c r="F406" i="9"/>
  <c r="G406" i="9"/>
  <c r="H406" i="9"/>
  <c r="K408" i="12"/>
  <c r="Q408" i="12"/>
  <c r="N408" i="12"/>
  <c r="A409" i="12"/>
  <c r="E408" i="12"/>
  <c r="H408" i="12"/>
  <c r="B408" i="12"/>
  <c r="T407" i="12"/>
  <c r="I407" i="12"/>
  <c r="M407" i="12"/>
  <c r="O407" i="12"/>
  <c r="P407" i="12"/>
  <c r="C407" i="12"/>
  <c r="S407" i="12"/>
  <c r="L407" i="12"/>
  <c r="R407" i="12"/>
  <c r="D407" i="12"/>
  <c r="G407" i="12"/>
  <c r="F407" i="12"/>
  <c r="J407" i="12"/>
  <c r="CR861" i="24" l="1"/>
  <c r="CV861" i="24" s="1"/>
  <c r="CS860" i="24"/>
  <c r="CX859" i="24"/>
  <c r="CY859" i="24"/>
  <c r="CW859" i="24"/>
  <c r="CT859" i="24"/>
  <c r="CU859" i="24"/>
  <c r="F667" i="26"/>
  <c r="D667" i="26"/>
  <c r="G667" i="26"/>
  <c r="C667" i="26"/>
  <c r="H667" i="26"/>
  <c r="B668" i="26"/>
  <c r="E668" i="26"/>
  <c r="A669" i="26"/>
  <c r="E549" i="25"/>
  <c r="H549" i="25"/>
  <c r="A550" i="25"/>
  <c r="B549" i="25"/>
  <c r="F548" i="25"/>
  <c r="D548" i="25"/>
  <c r="C548" i="25"/>
  <c r="I548" i="25"/>
  <c r="K548" i="25"/>
  <c r="G548" i="25"/>
  <c r="J548" i="25"/>
  <c r="T549" i="14"/>
  <c r="F549" i="14"/>
  <c r="S549" i="14"/>
  <c r="C549" i="14"/>
  <c r="D549" i="14"/>
  <c r="O549" i="14"/>
  <c r="P549" i="14"/>
  <c r="G549" i="14"/>
  <c r="L549" i="14"/>
  <c r="I549" i="14"/>
  <c r="J549" i="14"/>
  <c r="M549" i="14"/>
  <c r="R549" i="14"/>
  <c r="K550" i="14"/>
  <c r="N550" i="14"/>
  <c r="A551" i="14"/>
  <c r="Q550" i="14"/>
  <c r="B550" i="14"/>
  <c r="E550" i="14"/>
  <c r="H550" i="14"/>
  <c r="G609" i="34"/>
  <c r="F609" i="34"/>
  <c r="D609" i="34"/>
  <c r="C609" i="34"/>
  <c r="A611" i="34"/>
  <c r="B610" i="34"/>
  <c r="E610" i="34"/>
  <c r="C278" i="19"/>
  <c r="D278" i="19"/>
  <c r="F278" i="19"/>
  <c r="G278" i="19"/>
  <c r="B279" i="19"/>
  <c r="E279" i="19"/>
  <c r="A280" i="19"/>
  <c r="B546" i="3"/>
  <c r="E546" i="3"/>
  <c r="A547" i="3"/>
  <c r="G545" i="3"/>
  <c r="F545" i="3"/>
  <c r="D545" i="3"/>
  <c r="H545" i="3"/>
  <c r="C545" i="3"/>
  <c r="A541" i="2"/>
  <c r="H540" i="2"/>
  <c r="B540" i="2"/>
  <c r="E540" i="2"/>
  <c r="G539" i="2"/>
  <c r="F539" i="2"/>
  <c r="D539" i="2"/>
  <c r="I539" i="2"/>
  <c r="K539" i="2"/>
  <c r="C539" i="2"/>
  <c r="J539" i="2"/>
  <c r="B409" i="12"/>
  <c r="K409" i="12"/>
  <c r="N409" i="12"/>
  <c r="Q409" i="12"/>
  <c r="A410" i="12"/>
  <c r="H409" i="12"/>
  <c r="E409" i="12"/>
  <c r="N408" i="8"/>
  <c r="C408" i="8"/>
  <c r="I408" i="8"/>
  <c r="L408" i="8"/>
  <c r="M408" i="8"/>
  <c r="J408" i="8"/>
  <c r="D408" i="8"/>
  <c r="G408" i="8"/>
  <c r="F408" i="8"/>
  <c r="A410" i="8"/>
  <c r="H409" i="8"/>
  <c r="E409" i="8"/>
  <c r="B409" i="8"/>
  <c r="K409" i="8"/>
  <c r="T408" i="12"/>
  <c r="L408" i="12"/>
  <c r="P408" i="12"/>
  <c r="M408" i="12"/>
  <c r="R408" i="12"/>
  <c r="O408" i="12"/>
  <c r="S408" i="12"/>
  <c r="C408" i="12"/>
  <c r="D408" i="12"/>
  <c r="F408" i="12"/>
  <c r="I408" i="12"/>
  <c r="J408" i="12"/>
  <c r="G408" i="12"/>
  <c r="B408" i="9"/>
  <c r="A409" i="9"/>
  <c r="E408" i="9"/>
  <c r="G407" i="9"/>
  <c r="F407" i="9"/>
  <c r="H407" i="9"/>
  <c r="C407" i="9"/>
  <c r="D407" i="9"/>
  <c r="CW860" i="24" l="1"/>
  <c r="CX860" i="24"/>
  <c r="CY860" i="24"/>
  <c r="CT860" i="24"/>
  <c r="CU860" i="24"/>
  <c r="CR862" i="24"/>
  <c r="CV862" i="24" s="1"/>
  <c r="CS861" i="24"/>
  <c r="F549" i="25"/>
  <c r="I549" i="25"/>
  <c r="K549" i="25"/>
  <c r="J549" i="25"/>
  <c r="G549" i="25"/>
  <c r="C549" i="25"/>
  <c r="D549" i="25"/>
  <c r="B550" i="25"/>
  <c r="E550" i="25"/>
  <c r="H550" i="25"/>
  <c r="A551" i="25"/>
  <c r="A670" i="26"/>
  <c r="E669" i="26"/>
  <c r="B669" i="26"/>
  <c r="C668" i="26"/>
  <c r="D668" i="26"/>
  <c r="F668" i="26"/>
  <c r="G668" i="26"/>
  <c r="H668" i="26"/>
  <c r="T550" i="14"/>
  <c r="D550" i="14"/>
  <c r="P550" i="14"/>
  <c r="L550" i="14"/>
  <c r="S550" i="14"/>
  <c r="J550" i="14"/>
  <c r="O550" i="14"/>
  <c r="M550" i="14"/>
  <c r="I550" i="14"/>
  <c r="G550" i="14"/>
  <c r="R550" i="14"/>
  <c r="F550" i="14"/>
  <c r="C550" i="14"/>
  <c r="H551" i="14"/>
  <c r="N551" i="14"/>
  <c r="Q551" i="14"/>
  <c r="A552" i="14"/>
  <c r="B551" i="14"/>
  <c r="E551" i="14"/>
  <c r="K551" i="14"/>
  <c r="C610" i="34"/>
  <c r="D610" i="34"/>
  <c r="G610" i="34"/>
  <c r="F610" i="34"/>
  <c r="E611" i="34"/>
  <c r="B611" i="34"/>
  <c r="A612" i="34"/>
  <c r="E280" i="19"/>
  <c r="B280" i="19"/>
  <c r="A281" i="19"/>
  <c r="C279" i="19"/>
  <c r="D279" i="19"/>
  <c r="F279" i="19"/>
  <c r="G279" i="19"/>
  <c r="B547" i="3"/>
  <c r="E547" i="3"/>
  <c r="A548" i="3"/>
  <c r="F546" i="3"/>
  <c r="G546" i="3"/>
  <c r="H546" i="3"/>
  <c r="D546" i="3"/>
  <c r="C546" i="3"/>
  <c r="J540" i="2"/>
  <c r="I540" i="2"/>
  <c r="G540" i="2"/>
  <c r="K540" i="2"/>
  <c r="D540" i="2"/>
  <c r="C540" i="2"/>
  <c r="F540" i="2"/>
  <c r="H541" i="2"/>
  <c r="B541" i="2"/>
  <c r="E541" i="2"/>
  <c r="A542" i="2"/>
  <c r="K410" i="8"/>
  <c r="A411" i="8"/>
  <c r="B410" i="8"/>
  <c r="E410" i="8"/>
  <c r="H410" i="8"/>
  <c r="J409" i="8"/>
  <c r="G409" i="8"/>
  <c r="F409" i="8"/>
  <c r="D409" i="8"/>
  <c r="N409" i="8"/>
  <c r="C409" i="8"/>
  <c r="M409" i="8"/>
  <c r="L409" i="8"/>
  <c r="I409" i="8"/>
  <c r="F408" i="9"/>
  <c r="G408" i="9"/>
  <c r="H408" i="9"/>
  <c r="B410" i="12"/>
  <c r="E410" i="12"/>
  <c r="N410" i="12"/>
  <c r="H410" i="12"/>
  <c r="Q410" i="12"/>
  <c r="K410" i="12"/>
  <c r="A411" i="12"/>
  <c r="A410" i="9"/>
  <c r="B409" i="9"/>
  <c r="E409" i="9"/>
  <c r="C408" i="9"/>
  <c r="D408" i="9"/>
  <c r="T409" i="12"/>
  <c r="I409" i="12"/>
  <c r="L409" i="12"/>
  <c r="M409" i="12"/>
  <c r="S409" i="12"/>
  <c r="D409" i="12"/>
  <c r="O409" i="12"/>
  <c r="R409" i="12"/>
  <c r="J409" i="12"/>
  <c r="P409" i="12"/>
  <c r="G409" i="12"/>
  <c r="F409" i="12"/>
  <c r="C409" i="12"/>
  <c r="CT861" i="24" l="1"/>
  <c r="CU861" i="24"/>
  <c r="CW861" i="24"/>
  <c r="CX861" i="24"/>
  <c r="CY861" i="24"/>
  <c r="CR863" i="24"/>
  <c r="CV863" i="24" s="1"/>
  <c r="CS862" i="24"/>
  <c r="A552" i="25"/>
  <c r="H551" i="25"/>
  <c r="B551" i="25"/>
  <c r="E551" i="25"/>
  <c r="A671" i="26"/>
  <c r="E670" i="26"/>
  <c r="B670" i="26"/>
  <c r="C669" i="26"/>
  <c r="G669" i="26"/>
  <c r="D669" i="26"/>
  <c r="F669" i="26"/>
  <c r="H669" i="26"/>
  <c r="I550" i="25"/>
  <c r="J550" i="25"/>
  <c r="C550" i="25"/>
  <c r="D550" i="25"/>
  <c r="G550" i="25"/>
  <c r="K550" i="25"/>
  <c r="F550" i="25"/>
  <c r="T551" i="14"/>
  <c r="G551" i="14"/>
  <c r="M551" i="14"/>
  <c r="O551" i="14"/>
  <c r="F551" i="14"/>
  <c r="I551" i="14"/>
  <c r="S551" i="14"/>
  <c r="J551" i="14"/>
  <c r="L551" i="14"/>
  <c r="P551" i="14"/>
  <c r="R551" i="14"/>
  <c r="C551" i="14"/>
  <c r="D551" i="14"/>
  <c r="E552" i="14"/>
  <c r="N552" i="14"/>
  <c r="Q552" i="14"/>
  <c r="K552" i="14"/>
  <c r="H552" i="14"/>
  <c r="A553" i="14"/>
  <c r="B552" i="14"/>
  <c r="A613" i="34"/>
  <c r="E612" i="34"/>
  <c r="B612" i="34"/>
  <c r="C611" i="34"/>
  <c r="F611" i="34"/>
  <c r="G611" i="34"/>
  <c r="D611" i="34"/>
  <c r="B281" i="19"/>
  <c r="E281" i="19"/>
  <c r="A282" i="19"/>
  <c r="C280" i="19"/>
  <c r="D280" i="19"/>
  <c r="F280" i="19"/>
  <c r="G280" i="19"/>
  <c r="A549" i="3"/>
  <c r="B548" i="3"/>
  <c r="E548" i="3"/>
  <c r="F547" i="3"/>
  <c r="G547" i="3"/>
  <c r="H547" i="3"/>
  <c r="D547" i="3"/>
  <c r="C547" i="3"/>
  <c r="G541" i="2"/>
  <c r="F541" i="2"/>
  <c r="I541" i="2"/>
  <c r="C541" i="2"/>
  <c r="D541" i="2"/>
  <c r="K541" i="2"/>
  <c r="J541" i="2"/>
  <c r="B542" i="2"/>
  <c r="A543" i="2"/>
  <c r="H542" i="2"/>
  <c r="E542" i="2"/>
  <c r="G409" i="9"/>
  <c r="F409" i="9"/>
  <c r="H409" i="9"/>
  <c r="A412" i="12"/>
  <c r="Q411" i="12"/>
  <c r="N411" i="12"/>
  <c r="K411" i="12"/>
  <c r="E411" i="12"/>
  <c r="B411" i="12"/>
  <c r="H411" i="12"/>
  <c r="C409" i="9"/>
  <c r="D409" i="9"/>
  <c r="T410" i="12"/>
  <c r="F410" i="12"/>
  <c r="G410" i="12"/>
  <c r="M410" i="12"/>
  <c r="R410" i="12"/>
  <c r="I410" i="12"/>
  <c r="J410" i="12"/>
  <c r="C410" i="12"/>
  <c r="L410" i="12"/>
  <c r="S410" i="12"/>
  <c r="P410" i="12"/>
  <c r="O410" i="12"/>
  <c r="D410" i="12"/>
  <c r="E410" i="9"/>
  <c r="A411" i="9"/>
  <c r="B410" i="9"/>
  <c r="N410" i="8"/>
  <c r="G410" i="8"/>
  <c r="M410" i="8"/>
  <c r="I410" i="8"/>
  <c r="C410" i="8"/>
  <c r="J410" i="8"/>
  <c r="D410" i="8"/>
  <c r="F410" i="8"/>
  <c r="L410" i="8"/>
  <c r="A412" i="8"/>
  <c r="E411" i="8"/>
  <c r="H411" i="8"/>
  <c r="B411" i="8"/>
  <c r="K411" i="8"/>
  <c r="CU862" i="24" l="1"/>
  <c r="CW862" i="24"/>
  <c r="CX862" i="24"/>
  <c r="CY862" i="24"/>
  <c r="CT862" i="24"/>
  <c r="CS863" i="24"/>
  <c r="CR864" i="24"/>
  <c r="CV864" i="24" s="1"/>
  <c r="D670" i="26"/>
  <c r="H670" i="26"/>
  <c r="F670" i="26"/>
  <c r="G670" i="26"/>
  <c r="C670" i="26"/>
  <c r="A672" i="26"/>
  <c r="B671" i="26"/>
  <c r="E671" i="26"/>
  <c r="K551" i="25"/>
  <c r="C551" i="25"/>
  <c r="F551" i="25"/>
  <c r="D551" i="25"/>
  <c r="I551" i="25"/>
  <c r="G551" i="25"/>
  <c r="J551" i="25"/>
  <c r="A553" i="25"/>
  <c r="B552" i="25"/>
  <c r="H552" i="25"/>
  <c r="E552" i="25"/>
  <c r="T552" i="14"/>
  <c r="J552" i="14"/>
  <c r="M552" i="14"/>
  <c r="O552" i="14"/>
  <c r="I552" i="14"/>
  <c r="F552" i="14"/>
  <c r="D552" i="14"/>
  <c r="G552" i="14"/>
  <c r="R552" i="14"/>
  <c r="C552" i="14"/>
  <c r="L552" i="14"/>
  <c r="S552" i="14"/>
  <c r="P552" i="14"/>
  <c r="H553" i="14"/>
  <c r="Q553" i="14"/>
  <c r="N553" i="14"/>
  <c r="A554" i="14"/>
  <c r="K553" i="14"/>
  <c r="B553" i="14"/>
  <c r="E553" i="14"/>
  <c r="G612" i="34"/>
  <c r="D612" i="34"/>
  <c r="F612" i="34"/>
  <c r="C612" i="34"/>
  <c r="A614" i="34"/>
  <c r="B613" i="34"/>
  <c r="E613" i="34"/>
  <c r="E282" i="19"/>
  <c r="A283" i="19"/>
  <c r="B282" i="19"/>
  <c r="C281" i="19"/>
  <c r="D281" i="19"/>
  <c r="F281" i="19"/>
  <c r="G281" i="19"/>
  <c r="D548" i="3"/>
  <c r="C548" i="3"/>
  <c r="H548" i="3"/>
  <c r="G548" i="3"/>
  <c r="F548" i="3"/>
  <c r="B549" i="3"/>
  <c r="A550" i="3"/>
  <c r="E549" i="3"/>
  <c r="F542" i="2"/>
  <c r="K542" i="2"/>
  <c r="J542" i="2"/>
  <c r="D542" i="2"/>
  <c r="I542" i="2"/>
  <c r="G542" i="2"/>
  <c r="C542" i="2"/>
  <c r="H543" i="2"/>
  <c r="A544" i="2"/>
  <c r="E543" i="2"/>
  <c r="B543" i="2"/>
  <c r="E411" i="9"/>
  <c r="A412" i="9"/>
  <c r="B411" i="9"/>
  <c r="F410" i="9"/>
  <c r="H410" i="9"/>
  <c r="G410" i="9"/>
  <c r="D410" i="9"/>
  <c r="C410" i="9"/>
  <c r="F411" i="8"/>
  <c r="G411" i="8"/>
  <c r="I411" i="8"/>
  <c r="C411" i="8"/>
  <c r="L411" i="8"/>
  <c r="M411" i="8"/>
  <c r="N411" i="8"/>
  <c r="D411" i="8"/>
  <c r="J411" i="8"/>
  <c r="N412" i="12"/>
  <c r="K412" i="12"/>
  <c r="B412" i="12"/>
  <c r="E412" i="12"/>
  <c r="H412" i="12"/>
  <c r="Q412" i="12"/>
  <c r="A413" i="12"/>
  <c r="T411" i="12"/>
  <c r="C411" i="12"/>
  <c r="R411" i="12"/>
  <c r="I411" i="12"/>
  <c r="J411" i="12"/>
  <c r="L411" i="12"/>
  <c r="M411" i="12"/>
  <c r="G411" i="12"/>
  <c r="F411" i="12"/>
  <c r="P411" i="12"/>
  <c r="O411" i="12"/>
  <c r="D411" i="12"/>
  <c r="S411" i="12"/>
  <c r="A413" i="8"/>
  <c r="E412" i="8"/>
  <c r="H412" i="8"/>
  <c r="B412" i="8"/>
  <c r="K412" i="8"/>
  <c r="CR865" i="24" l="1"/>
  <c r="CV865" i="24" s="1"/>
  <c r="CS864" i="24"/>
  <c r="CT863" i="24"/>
  <c r="CU863" i="24"/>
  <c r="CW863" i="24"/>
  <c r="CX863" i="24"/>
  <c r="CY863" i="24"/>
  <c r="G552" i="25"/>
  <c r="C552" i="25"/>
  <c r="F552" i="25"/>
  <c r="K552" i="25"/>
  <c r="I552" i="25"/>
  <c r="D552" i="25"/>
  <c r="J552" i="25"/>
  <c r="G671" i="26"/>
  <c r="D671" i="26"/>
  <c r="C671" i="26"/>
  <c r="F671" i="26"/>
  <c r="H671" i="26"/>
  <c r="E553" i="25"/>
  <c r="B553" i="25"/>
  <c r="H553" i="25"/>
  <c r="A554" i="25"/>
  <c r="A673" i="26"/>
  <c r="B672" i="26"/>
  <c r="E672" i="26"/>
  <c r="T553" i="14"/>
  <c r="F553" i="14"/>
  <c r="M553" i="14"/>
  <c r="L553" i="14"/>
  <c r="G553" i="14"/>
  <c r="C553" i="14"/>
  <c r="S553" i="14"/>
  <c r="O553" i="14"/>
  <c r="P553" i="14"/>
  <c r="J553" i="14"/>
  <c r="D553" i="14"/>
  <c r="R553" i="14"/>
  <c r="I553" i="14"/>
  <c r="A555" i="14"/>
  <c r="H554" i="14"/>
  <c r="E554" i="14"/>
  <c r="K554" i="14"/>
  <c r="N554" i="14"/>
  <c r="Q554" i="14"/>
  <c r="B554" i="14"/>
  <c r="C613" i="34"/>
  <c r="D613" i="34"/>
  <c r="G613" i="34"/>
  <c r="F613" i="34"/>
  <c r="A615" i="34"/>
  <c r="B614" i="34"/>
  <c r="E614" i="34"/>
  <c r="F282" i="19"/>
  <c r="C282" i="19"/>
  <c r="D282" i="19"/>
  <c r="G282" i="19"/>
  <c r="B283" i="19"/>
  <c r="E283" i="19"/>
  <c r="A284" i="19"/>
  <c r="G549" i="3"/>
  <c r="F549" i="3"/>
  <c r="H549" i="3"/>
  <c r="C549" i="3"/>
  <c r="D549" i="3"/>
  <c r="E550" i="3"/>
  <c r="A551" i="3"/>
  <c r="B550" i="3"/>
  <c r="E544" i="2"/>
  <c r="H544" i="2"/>
  <c r="A545" i="2"/>
  <c r="B544" i="2"/>
  <c r="K543" i="2"/>
  <c r="C543" i="2"/>
  <c r="J543" i="2"/>
  <c r="D543" i="2"/>
  <c r="G543" i="2"/>
  <c r="F543" i="2"/>
  <c r="I543" i="2"/>
  <c r="E413" i="12"/>
  <c r="H413" i="12"/>
  <c r="K413" i="12"/>
  <c r="Q413" i="12"/>
  <c r="B413" i="12"/>
  <c r="A414" i="12"/>
  <c r="N413" i="12"/>
  <c r="T412" i="12"/>
  <c r="P412" i="12"/>
  <c r="G412" i="12"/>
  <c r="I412" i="12"/>
  <c r="D412" i="12"/>
  <c r="F412" i="12"/>
  <c r="O412" i="12"/>
  <c r="M412" i="12"/>
  <c r="L412" i="12"/>
  <c r="J412" i="12"/>
  <c r="S412" i="12"/>
  <c r="C412" i="12"/>
  <c r="R412" i="12"/>
  <c r="F412" i="8"/>
  <c r="L412" i="8"/>
  <c r="C412" i="8"/>
  <c r="I412" i="8"/>
  <c r="J412" i="8"/>
  <c r="N412" i="8"/>
  <c r="D412" i="8"/>
  <c r="G412" i="8"/>
  <c r="M412" i="8"/>
  <c r="C411" i="9"/>
  <c r="D411" i="9"/>
  <c r="B413" i="8"/>
  <c r="H413" i="8"/>
  <c r="K413" i="8"/>
  <c r="A414" i="8"/>
  <c r="E413" i="8"/>
  <c r="E412" i="9"/>
  <c r="B412" i="9"/>
  <c r="A413" i="9"/>
  <c r="F411" i="9"/>
  <c r="G411" i="9"/>
  <c r="H411" i="9"/>
  <c r="CX864" i="24" l="1"/>
  <c r="CY864" i="24"/>
  <c r="CU864" i="24"/>
  <c r="CW864" i="24"/>
  <c r="CT864" i="24"/>
  <c r="CS865" i="24"/>
  <c r="F672" i="26"/>
  <c r="G672" i="26"/>
  <c r="H672" i="26"/>
  <c r="D672" i="26"/>
  <c r="C672" i="26"/>
  <c r="J553" i="25"/>
  <c r="D553" i="25"/>
  <c r="C553" i="25"/>
  <c r="F553" i="25"/>
  <c r="G553" i="25"/>
  <c r="I553" i="25"/>
  <c r="K553" i="25"/>
  <c r="B673" i="26"/>
  <c r="E673" i="26"/>
  <c r="A674" i="26"/>
  <c r="H554" i="25"/>
  <c r="B554" i="25"/>
  <c r="E554" i="25"/>
  <c r="N555" i="14"/>
  <c r="K555" i="14"/>
  <c r="H555" i="14"/>
  <c r="E555" i="14"/>
  <c r="Q555" i="14"/>
  <c r="A556" i="14"/>
  <c r="B555" i="14"/>
  <c r="T554" i="14"/>
  <c r="R554" i="14"/>
  <c r="L554" i="14"/>
  <c r="P554" i="14"/>
  <c r="S554" i="14"/>
  <c r="D554" i="14"/>
  <c r="F554" i="14"/>
  <c r="J554" i="14"/>
  <c r="G554" i="14"/>
  <c r="I554" i="14"/>
  <c r="C554" i="14"/>
  <c r="M554" i="14"/>
  <c r="O554" i="14"/>
  <c r="C614" i="34"/>
  <c r="G614" i="34"/>
  <c r="D614" i="34"/>
  <c r="F614" i="34"/>
  <c r="E615" i="34"/>
  <c r="A616" i="34"/>
  <c r="B615" i="34"/>
  <c r="B284" i="19"/>
  <c r="A285" i="19"/>
  <c r="E284" i="19"/>
  <c r="F283" i="19"/>
  <c r="G283" i="19"/>
  <c r="D283" i="19"/>
  <c r="C283" i="19"/>
  <c r="B551" i="3"/>
  <c r="E551" i="3"/>
  <c r="A552" i="3"/>
  <c r="D550" i="3"/>
  <c r="H550" i="3"/>
  <c r="C550" i="3"/>
  <c r="G550" i="3"/>
  <c r="F550" i="3"/>
  <c r="G544" i="2"/>
  <c r="F544" i="2"/>
  <c r="C544" i="2"/>
  <c r="K544" i="2"/>
  <c r="D544" i="2"/>
  <c r="J544" i="2"/>
  <c r="I544" i="2"/>
  <c r="H545" i="2"/>
  <c r="E545" i="2"/>
  <c r="A546" i="2"/>
  <c r="B545" i="2"/>
  <c r="N413" i="8"/>
  <c r="J413" i="8"/>
  <c r="I413" i="8"/>
  <c r="L413" i="8"/>
  <c r="C413" i="8"/>
  <c r="M413" i="8"/>
  <c r="D413" i="8"/>
  <c r="G413" i="8"/>
  <c r="F413" i="8"/>
  <c r="B413" i="9"/>
  <c r="A414" i="9"/>
  <c r="E413" i="9"/>
  <c r="C412" i="9"/>
  <c r="D412" i="9"/>
  <c r="A415" i="12"/>
  <c r="B414" i="12"/>
  <c r="N414" i="12"/>
  <c r="Q414" i="12"/>
  <c r="E414" i="12"/>
  <c r="K414" i="12"/>
  <c r="H414" i="12"/>
  <c r="G412" i="9"/>
  <c r="H412" i="9"/>
  <c r="F412" i="9"/>
  <c r="T413" i="12"/>
  <c r="F413" i="12"/>
  <c r="S413" i="12"/>
  <c r="P413" i="12"/>
  <c r="G413" i="12"/>
  <c r="I413" i="12"/>
  <c r="M413" i="12"/>
  <c r="J413" i="12"/>
  <c r="L413" i="12"/>
  <c r="R413" i="12"/>
  <c r="C413" i="12"/>
  <c r="O413" i="12"/>
  <c r="D413" i="12"/>
  <c r="H414" i="8"/>
  <c r="K414" i="8"/>
  <c r="B414" i="8"/>
  <c r="E414" i="8"/>
  <c r="A415" i="8"/>
  <c r="CT865" i="24" l="1"/>
  <c r="CU865" i="24"/>
  <c r="CW865" i="24"/>
  <c r="CX865" i="24"/>
  <c r="CY865" i="24"/>
  <c r="G554" i="25"/>
  <c r="J554" i="25"/>
  <c r="I554" i="25"/>
  <c r="C554" i="25"/>
  <c r="D554" i="25"/>
  <c r="K554" i="25"/>
  <c r="F554" i="25"/>
  <c r="E674" i="26"/>
  <c r="B674" i="26"/>
  <c r="A675" i="26"/>
  <c r="G673" i="26"/>
  <c r="C673" i="26"/>
  <c r="H673" i="26"/>
  <c r="D673" i="26"/>
  <c r="F673" i="26"/>
  <c r="T555" i="14"/>
  <c r="F555" i="14"/>
  <c r="C555" i="14"/>
  <c r="R555" i="14"/>
  <c r="L555" i="14"/>
  <c r="S555" i="14"/>
  <c r="G555" i="14"/>
  <c r="P555" i="14"/>
  <c r="M555" i="14"/>
  <c r="I555" i="14"/>
  <c r="J555" i="14"/>
  <c r="D555" i="14"/>
  <c r="O555" i="14"/>
  <c r="H556" i="14"/>
  <c r="A557" i="14"/>
  <c r="Q556" i="14"/>
  <c r="N556" i="14"/>
  <c r="E556" i="14"/>
  <c r="B556" i="14"/>
  <c r="K556" i="14"/>
  <c r="F615" i="34"/>
  <c r="D615" i="34"/>
  <c r="C615" i="34"/>
  <c r="G615" i="34"/>
  <c r="B616" i="34"/>
  <c r="A617" i="34"/>
  <c r="E616" i="34"/>
  <c r="A286" i="19"/>
  <c r="E285" i="19"/>
  <c r="B285" i="19"/>
  <c r="C284" i="19"/>
  <c r="D284" i="19"/>
  <c r="G284" i="19"/>
  <c r="F284" i="19"/>
  <c r="E552" i="3"/>
  <c r="B552" i="3"/>
  <c r="A553" i="3"/>
  <c r="F551" i="3"/>
  <c r="G551" i="3"/>
  <c r="D551" i="3"/>
  <c r="C551" i="3"/>
  <c r="H551" i="3"/>
  <c r="D545" i="2"/>
  <c r="C545" i="2"/>
  <c r="K545" i="2"/>
  <c r="J545" i="2"/>
  <c r="I545" i="2"/>
  <c r="G545" i="2"/>
  <c r="F545" i="2"/>
  <c r="B546" i="2"/>
  <c r="H546" i="2"/>
  <c r="E546" i="2"/>
  <c r="A547" i="2"/>
  <c r="H413" i="9"/>
  <c r="G413" i="9"/>
  <c r="F413" i="9"/>
  <c r="B414" i="9"/>
  <c r="E414" i="9"/>
  <c r="A415" i="9"/>
  <c r="H415" i="8"/>
  <c r="E415" i="8"/>
  <c r="A416" i="8"/>
  <c r="B415" i="8"/>
  <c r="K415" i="8"/>
  <c r="H415" i="12"/>
  <c r="N415" i="12"/>
  <c r="A416" i="12"/>
  <c r="K415" i="12"/>
  <c r="Q415" i="12"/>
  <c r="E415" i="12"/>
  <c r="B415" i="12"/>
  <c r="T414" i="12"/>
  <c r="R414" i="12"/>
  <c r="S414" i="12"/>
  <c r="D414" i="12"/>
  <c r="J414" i="12"/>
  <c r="G414" i="12"/>
  <c r="C414" i="12"/>
  <c r="F414" i="12"/>
  <c r="I414" i="12"/>
  <c r="O414" i="12"/>
  <c r="P414" i="12"/>
  <c r="M414" i="12"/>
  <c r="L414" i="12"/>
  <c r="D413" i="9"/>
  <c r="C413" i="9"/>
  <c r="J414" i="8"/>
  <c r="M414" i="8"/>
  <c r="I414" i="8"/>
  <c r="L414" i="8"/>
  <c r="C414" i="8"/>
  <c r="D414" i="8"/>
  <c r="F414" i="8"/>
  <c r="G414" i="8"/>
  <c r="N414" i="8"/>
  <c r="E14" i="29" a="1"/>
  <c r="E14" i="29" l="1"/>
  <c r="E675" i="26"/>
  <c r="B675" i="26"/>
  <c r="A676" i="26"/>
  <c r="G674" i="26"/>
  <c r="H674" i="26"/>
  <c r="C674" i="26"/>
  <c r="D674" i="26"/>
  <c r="F674" i="26"/>
  <c r="T556" i="14"/>
  <c r="O556" i="14"/>
  <c r="R556" i="14"/>
  <c r="P556" i="14"/>
  <c r="M556" i="14"/>
  <c r="C556" i="14"/>
  <c r="S556" i="14"/>
  <c r="F556" i="14"/>
  <c r="L556" i="14"/>
  <c r="D556" i="14"/>
  <c r="G556" i="14"/>
  <c r="J556" i="14"/>
  <c r="I556" i="14"/>
  <c r="E557" i="14"/>
  <c r="B557" i="14"/>
  <c r="K557" i="14"/>
  <c r="H557" i="14"/>
  <c r="A558" i="14"/>
  <c r="N557" i="14"/>
  <c r="Q557" i="14"/>
  <c r="A618" i="34"/>
  <c r="E617" i="34"/>
  <c r="B617" i="34"/>
  <c r="F616" i="34"/>
  <c r="D616" i="34"/>
  <c r="C616" i="34"/>
  <c r="G616" i="34"/>
  <c r="G285" i="19"/>
  <c r="C285" i="19"/>
  <c r="D285" i="19"/>
  <c r="F285" i="19"/>
  <c r="B286" i="19"/>
  <c r="E286" i="19"/>
  <c r="A287" i="19"/>
  <c r="A554" i="3"/>
  <c r="E553" i="3"/>
  <c r="B553" i="3"/>
  <c r="C552" i="3"/>
  <c r="D552" i="3"/>
  <c r="H552" i="3"/>
  <c r="G552" i="3"/>
  <c r="F552" i="3"/>
  <c r="E547" i="2"/>
  <c r="H547" i="2"/>
  <c r="B547" i="2"/>
  <c r="A548" i="2"/>
  <c r="F546" i="2"/>
  <c r="K546" i="2"/>
  <c r="G546" i="2"/>
  <c r="J546" i="2"/>
  <c r="C546" i="2"/>
  <c r="I546" i="2"/>
  <c r="D546" i="2"/>
  <c r="T415" i="12"/>
  <c r="I415" i="12"/>
  <c r="L415" i="12"/>
  <c r="G415" i="12"/>
  <c r="J415" i="12"/>
  <c r="F415" i="12"/>
  <c r="C415" i="12"/>
  <c r="S415" i="12"/>
  <c r="P415" i="12"/>
  <c r="R415" i="12"/>
  <c r="M415" i="12"/>
  <c r="D415" i="12"/>
  <c r="O415" i="12"/>
  <c r="A417" i="8"/>
  <c r="B416" i="8"/>
  <c r="E416" i="8"/>
  <c r="H416" i="8"/>
  <c r="K416" i="8"/>
  <c r="B415" i="9"/>
  <c r="A416" i="9"/>
  <c r="E415" i="9"/>
  <c r="B416" i="12"/>
  <c r="H416" i="12"/>
  <c r="K416" i="12"/>
  <c r="A417" i="12"/>
  <c r="N416" i="12"/>
  <c r="Q416" i="12"/>
  <c r="E416" i="12"/>
  <c r="F414" i="9"/>
  <c r="G414" i="9"/>
  <c r="H414" i="9"/>
  <c r="D414" i="9"/>
  <c r="C414" i="9"/>
  <c r="M415" i="8"/>
  <c r="I415" i="8"/>
  <c r="J415" i="8"/>
  <c r="L415" i="8"/>
  <c r="N415" i="8"/>
  <c r="C415" i="8"/>
  <c r="G415" i="8"/>
  <c r="F415" i="8"/>
  <c r="D415" i="8"/>
  <c r="E676" i="26" l="1"/>
  <c r="A677" i="26"/>
  <c r="B676" i="26"/>
  <c r="D675" i="26"/>
  <c r="F675" i="26"/>
  <c r="C675" i="26"/>
  <c r="H675" i="26"/>
  <c r="G675" i="26"/>
  <c r="T557" i="14"/>
  <c r="O557" i="14"/>
  <c r="P557" i="14"/>
  <c r="G557" i="14"/>
  <c r="C557" i="14"/>
  <c r="R557" i="14"/>
  <c r="S557" i="14"/>
  <c r="L557" i="14"/>
  <c r="I557" i="14"/>
  <c r="J557" i="14"/>
  <c r="D557" i="14"/>
  <c r="M557" i="14"/>
  <c r="F557" i="14"/>
  <c r="H558" i="14"/>
  <c r="A559" i="14"/>
  <c r="K558" i="14"/>
  <c r="E558" i="14"/>
  <c r="B558" i="14"/>
  <c r="N558" i="14"/>
  <c r="Q558" i="14"/>
  <c r="G617" i="34"/>
  <c r="F617" i="34"/>
  <c r="D617" i="34"/>
  <c r="C617" i="34"/>
  <c r="B618" i="34"/>
  <c r="A619" i="34"/>
  <c r="E618" i="34"/>
  <c r="B287" i="19"/>
  <c r="E287" i="19"/>
  <c r="A288" i="19"/>
  <c r="C286" i="19"/>
  <c r="D286" i="19"/>
  <c r="F286" i="19"/>
  <c r="G286" i="19"/>
  <c r="H553" i="3"/>
  <c r="D553" i="3"/>
  <c r="C553" i="3"/>
  <c r="G553" i="3"/>
  <c r="F553" i="3"/>
  <c r="A555" i="3"/>
  <c r="B554" i="3"/>
  <c r="E554" i="3"/>
  <c r="A549" i="2"/>
  <c r="E548" i="2"/>
  <c r="H548" i="2"/>
  <c r="B548" i="2"/>
  <c r="D547" i="2"/>
  <c r="F547" i="2"/>
  <c r="C547" i="2"/>
  <c r="J547" i="2"/>
  <c r="I547" i="2"/>
  <c r="G547" i="2"/>
  <c r="K547" i="2"/>
  <c r="C415" i="9"/>
  <c r="D415" i="9"/>
  <c r="T416" i="12"/>
  <c r="J416" i="12"/>
  <c r="S416" i="12"/>
  <c r="D416" i="12"/>
  <c r="I416" i="12"/>
  <c r="L416" i="12"/>
  <c r="P416" i="12"/>
  <c r="G416" i="12"/>
  <c r="R416" i="12"/>
  <c r="M416" i="12"/>
  <c r="F416" i="12"/>
  <c r="C416" i="12"/>
  <c r="O416" i="12"/>
  <c r="E417" i="12"/>
  <c r="H417" i="12"/>
  <c r="N417" i="12"/>
  <c r="B417" i="12"/>
  <c r="A418" i="12"/>
  <c r="K417" i="12"/>
  <c r="Q417" i="12"/>
  <c r="F415" i="9"/>
  <c r="G415" i="9"/>
  <c r="H415" i="9"/>
  <c r="A417" i="9"/>
  <c r="B416" i="9"/>
  <c r="E416" i="9"/>
  <c r="B417" i="8"/>
  <c r="E417" i="8"/>
  <c r="H417" i="8"/>
  <c r="K417" i="8"/>
  <c r="A418" i="8"/>
  <c r="M416" i="8"/>
  <c r="G416" i="8"/>
  <c r="I416" i="8"/>
  <c r="D416" i="8"/>
  <c r="J416" i="8"/>
  <c r="L416" i="8"/>
  <c r="C416" i="8"/>
  <c r="N416" i="8"/>
  <c r="F416" i="8"/>
  <c r="G676" i="26" l="1"/>
  <c r="D676" i="26"/>
  <c r="C676" i="26"/>
  <c r="F676" i="26"/>
  <c r="H676" i="26"/>
  <c r="E677" i="26"/>
  <c r="B677" i="26"/>
  <c r="A678" i="26"/>
  <c r="T558" i="14"/>
  <c r="R558" i="14"/>
  <c r="O558" i="14"/>
  <c r="P558" i="14"/>
  <c r="S558" i="14"/>
  <c r="L558" i="14"/>
  <c r="C558" i="14"/>
  <c r="M558" i="14"/>
  <c r="J558" i="14"/>
  <c r="G558" i="14"/>
  <c r="D558" i="14"/>
  <c r="F558" i="14"/>
  <c r="I558" i="14"/>
  <c r="N559" i="14"/>
  <c r="K559" i="14"/>
  <c r="B559" i="14"/>
  <c r="Q559" i="14"/>
  <c r="E559" i="14"/>
  <c r="A560" i="14"/>
  <c r="H559" i="14"/>
  <c r="E619" i="34"/>
  <c r="A620" i="34"/>
  <c r="B619" i="34"/>
  <c r="F618" i="34"/>
  <c r="C618" i="34"/>
  <c r="D618" i="34"/>
  <c r="G618" i="34"/>
  <c r="E288" i="19"/>
  <c r="A289" i="19"/>
  <c r="B288" i="19"/>
  <c r="C287" i="19"/>
  <c r="D287" i="19"/>
  <c r="F287" i="19"/>
  <c r="G287" i="19"/>
  <c r="B555" i="3"/>
  <c r="A556" i="3"/>
  <c r="E555" i="3"/>
  <c r="C554" i="3"/>
  <c r="H554" i="3"/>
  <c r="D554" i="3"/>
  <c r="G554" i="3"/>
  <c r="F554" i="3"/>
  <c r="J548" i="2"/>
  <c r="I548" i="2"/>
  <c r="F548" i="2"/>
  <c r="D548" i="2"/>
  <c r="K548" i="2"/>
  <c r="G548" i="2"/>
  <c r="C548" i="2"/>
  <c r="E549" i="2"/>
  <c r="A550" i="2"/>
  <c r="B549" i="2"/>
  <c r="H549" i="2"/>
  <c r="D416" i="9"/>
  <c r="C416" i="9"/>
  <c r="G416" i="9"/>
  <c r="H416" i="9"/>
  <c r="F416" i="9"/>
  <c r="F417" i="8"/>
  <c r="I417" i="8"/>
  <c r="C417" i="8"/>
  <c r="G417" i="8"/>
  <c r="J417" i="8"/>
  <c r="L417" i="8"/>
  <c r="D417" i="8"/>
  <c r="M417" i="8"/>
  <c r="N417" i="8"/>
  <c r="E417" i="9"/>
  <c r="A418" i="9"/>
  <c r="B417" i="9"/>
  <c r="B418" i="12"/>
  <c r="Q418" i="12"/>
  <c r="E418" i="12"/>
  <c r="A419" i="12"/>
  <c r="H418" i="12"/>
  <c r="K418" i="12"/>
  <c r="N418" i="12"/>
  <c r="T417" i="12"/>
  <c r="I417" i="12"/>
  <c r="L417" i="12"/>
  <c r="P417" i="12"/>
  <c r="S417" i="12"/>
  <c r="J417" i="12"/>
  <c r="M417" i="12"/>
  <c r="G417" i="12"/>
  <c r="O417" i="12"/>
  <c r="C417" i="12"/>
  <c r="F417" i="12"/>
  <c r="D417" i="12"/>
  <c r="R417" i="12"/>
  <c r="K418" i="8"/>
  <c r="E418" i="8"/>
  <c r="B418" i="8"/>
  <c r="A419" i="8"/>
  <c r="H418" i="8"/>
  <c r="B678" i="26" l="1"/>
  <c r="E678" i="26"/>
  <c r="A679" i="26"/>
  <c r="H677" i="26"/>
  <c r="F677" i="26"/>
  <c r="G677" i="26"/>
  <c r="C677" i="26"/>
  <c r="D677" i="26"/>
  <c r="B560" i="14"/>
  <c r="E560" i="14"/>
  <c r="N560" i="14"/>
  <c r="H560" i="14"/>
  <c r="Q560" i="14"/>
  <c r="K560" i="14"/>
  <c r="A561" i="14"/>
  <c r="T559" i="14"/>
  <c r="G559" i="14"/>
  <c r="M559" i="14"/>
  <c r="D559" i="14"/>
  <c r="L559" i="14"/>
  <c r="I559" i="14"/>
  <c r="C559" i="14"/>
  <c r="R559" i="14"/>
  <c r="S559" i="14"/>
  <c r="P559" i="14"/>
  <c r="F559" i="14"/>
  <c r="J559" i="14"/>
  <c r="O559" i="14"/>
  <c r="C619" i="34"/>
  <c r="G619" i="34"/>
  <c r="F619" i="34"/>
  <c r="D619" i="34"/>
  <c r="B620" i="34"/>
  <c r="E620" i="34"/>
  <c r="A621" i="34"/>
  <c r="F288" i="19"/>
  <c r="G288" i="19"/>
  <c r="C288" i="19"/>
  <c r="D288" i="19"/>
  <c r="B289" i="19"/>
  <c r="E289" i="19"/>
  <c r="A290" i="19"/>
  <c r="F555" i="3"/>
  <c r="G555" i="3"/>
  <c r="B556" i="3"/>
  <c r="E556" i="3"/>
  <c r="A557" i="3"/>
  <c r="H555" i="3"/>
  <c r="D555" i="3"/>
  <c r="C555" i="3"/>
  <c r="H550" i="2"/>
  <c r="A551" i="2"/>
  <c r="B550" i="2"/>
  <c r="E550" i="2"/>
  <c r="G549" i="2"/>
  <c r="D549" i="2"/>
  <c r="F549" i="2"/>
  <c r="C549" i="2"/>
  <c r="K549" i="2"/>
  <c r="I549" i="2"/>
  <c r="J549" i="2"/>
  <c r="N419" i="12"/>
  <c r="A420" i="12"/>
  <c r="Q419" i="12"/>
  <c r="B419" i="12"/>
  <c r="H419" i="12"/>
  <c r="K419" i="12"/>
  <c r="E419" i="12"/>
  <c r="D417" i="9"/>
  <c r="C417" i="9"/>
  <c r="H417" i="9"/>
  <c r="G417" i="9"/>
  <c r="F417" i="9"/>
  <c r="K419" i="8"/>
  <c r="E419" i="8"/>
  <c r="B419" i="8"/>
  <c r="H419" i="8"/>
  <c r="A420" i="8"/>
  <c r="T418" i="12"/>
  <c r="I418" i="12"/>
  <c r="J418" i="12"/>
  <c r="L418" i="12"/>
  <c r="M418" i="12"/>
  <c r="P418" i="12"/>
  <c r="F418" i="12"/>
  <c r="C418" i="12"/>
  <c r="S418" i="12"/>
  <c r="G418" i="12"/>
  <c r="O418" i="12"/>
  <c r="D418" i="12"/>
  <c r="R418" i="12"/>
  <c r="E418" i="9"/>
  <c r="B418" i="9"/>
  <c r="A419" i="9"/>
  <c r="C418" i="8"/>
  <c r="L418" i="8"/>
  <c r="I418" i="8"/>
  <c r="M418" i="8"/>
  <c r="N418" i="8"/>
  <c r="J418" i="8"/>
  <c r="D418" i="8"/>
  <c r="F418" i="8"/>
  <c r="G418" i="8"/>
  <c r="A680" i="26" l="1"/>
  <c r="B679" i="26"/>
  <c r="E679" i="26"/>
  <c r="H678" i="26"/>
  <c r="C678" i="26"/>
  <c r="F678" i="26"/>
  <c r="G678" i="26"/>
  <c r="D678" i="26"/>
  <c r="A562" i="14"/>
  <c r="E561" i="14"/>
  <c r="B561" i="14"/>
  <c r="Q561" i="14"/>
  <c r="N561" i="14"/>
  <c r="H561" i="14"/>
  <c r="K561" i="14"/>
  <c r="T560" i="14"/>
  <c r="O560" i="14"/>
  <c r="S560" i="14"/>
  <c r="G560" i="14"/>
  <c r="D560" i="14"/>
  <c r="I560" i="14"/>
  <c r="J560" i="14"/>
  <c r="P560" i="14"/>
  <c r="L560" i="14"/>
  <c r="R560" i="14"/>
  <c r="F560" i="14"/>
  <c r="M560" i="14"/>
  <c r="C560" i="14"/>
  <c r="A622" i="34"/>
  <c r="E621" i="34"/>
  <c r="B621" i="34"/>
  <c r="D620" i="34"/>
  <c r="G620" i="34"/>
  <c r="F620" i="34"/>
  <c r="C620" i="34"/>
  <c r="B290" i="19"/>
  <c r="E290" i="19"/>
  <c r="A291" i="19"/>
  <c r="C289" i="19"/>
  <c r="D289" i="19"/>
  <c r="F289" i="19"/>
  <c r="G289" i="19"/>
  <c r="G556" i="3"/>
  <c r="F556" i="3"/>
  <c r="E557" i="3"/>
  <c r="A558" i="3"/>
  <c r="B557" i="3"/>
  <c r="H556" i="3"/>
  <c r="D556" i="3"/>
  <c r="C556" i="3"/>
  <c r="I550" i="2"/>
  <c r="K550" i="2"/>
  <c r="G550" i="2"/>
  <c r="C550" i="2"/>
  <c r="F550" i="2"/>
  <c r="D550" i="2"/>
  <c r="J550" i="2"/>
  <c r="B551" i="2"/>
  <c r="H551" i="2"/>
  <c r="A552" i="2"/>
  <c r="E551" i="2"/>
  <c r="B420" i="8"/>
  <c r="E420" i="8"/>
  <c r="H420" i="8"/>
  <c r="A421" i="8"/>
  <c r="K420" i="8"/>
  <c r="I419" i="8"/>
  <c r="N419" i="8"/>
  <c r="J419" i="8"/>
  <c r="G419" i="8"/>
  <c r="M419" i="8"/>
  <c r="D419" i="8"/>
  <c r="F419" i="8"/>
  <c r="L419" i="8"/>
  <c r="C419" i="8"/>
  <c r="T419" i="12"/>
  <c r="J419" i="12"/>
  <c r="M419" i="12"/>
  <c r="P419" i="12"/>
  <c r="O419" i="12"/>
  <c r="D419" i="12"/>
  <c r="G419" i="12"/>
  <c r="S419" i="12"/>
  <c r="R419" i="12"/>
  <c r="L419" i="12"/>
  <c r="C419" i="12"/>
  <c r="I419" i="12"/>
  <c r="F419" i="12"/>
  <c r="D418" i="9"/>
  <c r="C418" i="9"/>
  <c r="A421" i="12"/>
  <c r="Q420" i="12"/>
  <c r="B420" i="12"/>
  <c r="N420" i="12"/>
  <c r="E420" i="12"/>
  <c r="K420" i="12"/>
  <c r="H420" i="12"/>
  <c r="H418" i="9"/>
  <c r="F418" i="9"/>
  <c r="G418" i="9"/>
  <c r="B419" i="9"/>
  <c r="E419" i="9"/>
  <c r="A420" i="9"/>
  <c r="H679" i="26" l="1"/>
  <c r="D679" i="26"/>
  <c r="G679" i="26"/>
  <c r="C679" i="26"/>
  <c r="F679" i="26"/>
  <c r="E680" i="26"/>
  <c r="B680" i="26"/>
  <c r="A681" i="26"/>
  <c r="T561" i="14"/>
  <c r="G561" i="14"/>
  <c r="O561" i="14"/>
  <c r="M561" i="14"/>
  <c r="J561" i="14"/>
  <c r="I561" i="14"/>
  <c r="S561" i="14"/>
  <c r="P561" i="14"/>
  <c r="R561" i="14"/>
  <c r="C561" i="14"/>
  <c r="D561" i="14"/>
  <c r="F561" i="14"/>
  <c r="L561" i="14"/>
  <c r="A563" i="14"/>
  <c r="K562" i="14"/>
  <c r="N562" i="14"/>
  <c r="H562" i="14"/>
  <c r="B562" i="14"/>
  <c r="E562" i="14"/>
  <c r="Q562" i="14"/>
  <c r="G621" i="34"/>
  <c r="F621" i="34"/>
  <c r="C621" i="34"/>
  <c r="D621" i="34"/>
  <c r="B622" i="34"/>
  <c r="E622" i="34"/>
  <c r="A623" i="34"/>
  <c r="E291" i="19"/>
  <c r="A292" i="19"/>
  <c r="B291" i="19"/>
  <c r="C290" i="19"/>
  <c r="D290" i="19"/>
  <c r="G290" i="19"/>
  <c r="F290" i="19"/>
  <c r="A559" i="3"/>
  <c r="E558" i="3"/>
  <c r="B558" i="3"/>
  <c r="F557" i="3"/>
  <c r="G557" i="3"/>
  <c r="D557" i="3"/>
  <c r="C557" i="3"/>
  <c r="H557" i="3"/>
  <c r="C551" i="2"/>
  <c r="I551" i="2"/>
  <c r="G551" i="2"/>
  <c r="K551" i="2"/>
  <c r="J551" i="2"/>
  <c r="F551" i="2"/>
  <c r="D551" i="2"/>
  <c r="B552" i="2"/>
  <c r="H552" i="2"/>
  <c r="A553" i="2"/>
  <c r="E552" i="2"/>
  <c r="T420" i="12"/>
  <c r="M420" i="12"/>
  <c r="O420" i="12"/>
  <c r="D420" i="12"/>
  <c r="R420" i="12"/>
  <c r="S420" i="12"/>
  <c r="P420" i="12"/>
  <c r="F420" i="12"/>
  <c r="G420" i="12"/>
  <c r="I420" i="12"/>
  <c r="J420" i="12"/>
  <c r="L420" i="12"/>
  <c r="C420" i="12"/>
  <c r="E421" i="12"/>
  <c r="K421" i="12"/>
  <c r="H421" i="12"/>
  <c r="Q421" i="12"/>
  <c r="A422" i="12"/>
  <c r="N421" i="12"/>
  <c r="B421" i="12"/>
  <c r="C419" i="9"/>
  <c r="D419" i="9"/>
  <c r="F419" i="9"/>
  <c r="G419" i="9"/>
  <c r="H419" i="9"/>
  <c r="B421" i="8"/>
  <c r="H421" i="8"/>
  <c r="K421" i="8"/>
  <c r="E421" i="8"/>
  <c r="A422" i="8"/>
  <c r="A421" i="9"/>
  <c r="B420" i="9"/>
  <c r="E420" i="9"/>
  <c r="C420" i="8"/>
  <c r="D420" i="8"/>
  <c r="F420" i="8"/>
  <c r="G420" i="8"/>
  <c r="I420" i="8"/>
  <c r="J420" i="8"/>
  <c r="L420" i="8"/>
  <c r="N420" i="8"/>
  <c r="M420" i="8"/>
  <c r="A682" i="26" l="1"/>
  <c r="E681" i="26"/>
  <c r="B681" i="26"/>
  <c r="C680" i="26"/>
  <c r="D680" i="26"/>
  <c r="F680" i="26"/>
  <c r="H680" i="26"/>
  <c r="G680" i="26"/>
  <c r="K563" i="14"/>
  <c r="H563" i="14"/>
  <c r="B563" i="14"/>
  <c r="A564" i="14"/>
  <c r="E563" i="14"/>
  <c r="N563" i="14"/>
  <c r="Q563" i="14"/>
  <c r="T562" i="14"/>
  <c r="M562" i="14"/>
  <c r="O562" i="14"/>
  <c r="G562" i="14"/>
  <c r="D562" i="14"/>
  <c r="I562" i="14"/>
  <c r="L562" i="14"/>
  <c r="F562" i="14"/>
  <c r="P562" i="14"/>
  <c r="C562" i="14"/>
  <c r="J562" i="14"/>
  <c r="R562" i="14"/>
  <c r="S562" i="14"/>
  <c r="E623" i="34"/>
  <c r="B623" i="34"/>
  <c r="A624" i="34"/>
  <c r="F622" i="34"/>
  <c r="D622" i="34"/>
  <c r="C622" i="34"/>
  <c r="G622" i="34"/>
  <c r="F291" i="19"/>
  <c r="G291" i="19"/>
  <c r="C291" i="19"/>
  <c r="D291" i="19"/>
  <c r="E292" i="19"/>
  <c r="B292" i="19"/>
  <c r="A293" i="19"/>
  <c r="C558" i="3"/>
  <c r="D558" i="3"/>
  <c r="H558" i="3"/>
  <c r="G558" i="3"/>
  <c r="F558" i="3"/>
  <c r="A560" i="3"/>
  <c r="B559" i="3"/>
  <c r="E559" i="3"/>
  <c r="A554" i="2"/>
  <c r="H553" i="2"/>
  <c r="E553" i="2"/>
  <c r="B553" i="2"/>
  <c r="F552" i="2"/>
  <c r="D552" i="2"/>
  <c r="C552" i="2"/>
  <c r="K552" i="2"/>
  <c r="J552" i="2"/>
  <c r="G552" i="2"/>
  <c r="I552" i="2"/>
  <c r="D420" i="9"/>
  <c r="C420" i="9"/>
  <c r="L421" i="8"/>
  <c r="D421" i="8"/>
  <c r="M421" i="8"/>
  <c r="F421" i="8"/>
  <c r="N421" i="8"/>
  <c r="G421" i="8"/>
  <c r="I421" i="8"/>
  <c r="C421" i="8"/>
  <c r="J421" i="8"/>
  <c r="A423" i="8"/>
  <c r="B422" i="8"/>
  <c r="E422" i="8"/>
  <c r="K422" i="8"/>
  <c r="H422" i="8"/>
  <c r="T421" i="12"/>
  <c r="L421" i="12"/>
  <c r="M421" i="12"/>
  <c r="O421" i="12"/>
  <c r="F421" i="12"/>
  <c r="P421" i="12"/>
  <c r="R421" i="12"/>
  <c r="J421" i="12"/>
  <c r="S421" i="12"/>
  <c r="D421" i="12"/>
  <c r="G421" i="12"/>
  <c r="I421" i="12"/>
  <c r="C421" i="12"/>
  <c r="A423" i="12"/>
  <c r="B422" i="12"/>
  <c r="Q422" i="12"/>
  <c r="N422" i="12"/>
  <c r="E422" i="12"/>
  <c r="H422" i="12"/>
  <c r="K422" i="12"/>
  <c r="A422" i="9"/>
  <c r="B421" i="9"/>
  <c r="E421" i="9"/>
  <c r="F420" i="9"/>
  <c r="H420" i="9"/>
  <c r="G420" i="9"/>
  <c r="H681" i="26" l="1"/>
  <c r="C681" i="26"/>
  <c r="F681" i="26"/>
  <c r="D681" i="26"/>
  <c r="G681" i="26"/>
  <c r="E682" i="26"/>
  <c r="A683" i="26"/>
  <c r="B682" i="26"/>
  <c r="N564" i="14"/>
  <c r="Q564" i="14"/>
  <c r="E564" i="14"/>
  <c r="H564" i="14"/>
  <c r="A565" i="14"/>
  <c r="K564" i="14"/>
  <c r="B564" i="14"/>
  <c r="T563" i="14"/>
  <c r="R563" i="14"/>
  <c r="I563" i="14"/>
  <c r="O563" i="14"/>
  <c r="M563" i="14"/>
  <c r="F563" i="14"/>
  <c r="G563" i="14"/>
  <c r="S563" i="14"/>
  <c r="J563" i="14"/>
  <c r="D563" i="14"/>
  <c r="P563" i="14"/>
  <c r="C563" i="14"/>
  <c r="L563" i="14"/>
  <c r="B624" i="34"/>
  <c r="A625" i="34"/>
  <c r="E624" i="34"/>
  <c r="G623" i="34"/>
  <c r="C623" i="34"/>
  <c r="F623" i="34"/>
  <c r="D623" i="34"/>
  <c r="B293" i="19"/>
  <c r="E293" i="19"/>
  <c r="A294" i="19"/>
  <c r="C292" i="19"/>
  <c r="D292" i="19"/>
  <c r="F292" i="19"/>
  <c r="G292" i="19"/>
  <c r="A561" i="3"/>
  <c r="E560" i="3"/>
  <c r="B560" i="3"/>
  <c r="G559" i="3"/>
  <c r="F559" i="3"/>
  <c r="D559" i="3"/>
  <c r="H559" i="3"/>
  <c r="C559" i="3"/>
  <c r="F553" i="2"/>
  <c r="D553" i="2"/>
  <c r="J553" i="2"/>
  <c r="C553" i="2"/>
  <c r="I553" i="2"/>
  <c r="K553" i="2"/>
  <c r="G553" i="2"/>
  <c r="A555" i="2"/>
  <c r="B554" i="2"/>
  <c r="H554" i="2"/>
  <c r="E554" i="2"/>
  <c r="T422" i="12"/>
  <c r="R422" i="12"/>
  <c r="S422" i="12"/>
  <c r="C422" i="12"/>
  <c r="D422" i="12"/>
  <c r="G422" i="12"/>
  <c r="I422" i="12"/>
  <c r="F422" i="12"/>
  <c r="L422" i="12"/>
  <c r="P422" i="12"/>
  <c r="M422" i="12"/>
  <c r="O422" i="12"/>
  <c r="J422" i="12"/>
  <c r="I422" i="8"/>
  <c r="N422" i="8"/>
  <c r="F422" i="8"/>
  <c r="J422" i="8"/>
  <c r="L422" i="8"/>
  <c r="M422" i="8"/>
  <c r="D422" i="8"/>
  <c r="G422" i="8"/>
  <c r="C422" i="8"/>
  <c r="A424" i="8"/>
  <c r="B423" i="8"/>
  <c r="E423" i="8"/>
  <c r="H423" i="8"/>
  <c r="K423" i="8"/>
  <c r="H421" i="9"/>
  <c r="F421" i="9"/>
  <c r="G421" i="9"/>
  <c r="C421" i="9"/>
  <c r="D421" i="9"/>
  <c r="E423" i="12"/>
  <c r="H423" i="12"/>
  <c r="N423" i="12"/>
  <c r="B423" i="12"/>
  <c r="K423" i="12"/>
  <c r="Q423" i="12"/>
  <c r="A424" i="12"/>
  <c r="B422" i="9"/>
  <c r="E422" i="9"/>
  <c r="A423" i="9"/>
  <c r="E683" i="26" l="1"/>
  <c r="B683" i="26"/>
  <c r="A684" i="26"/>
  <c r="F682" i="26"/>
  <c r="H682" i="26"/>
  <c r="C682" i="26"/>
  <c r="G682" i="26"/>
  <c r="D682" i="26"/>
  <c r="T564" i="14"/>
  <c r="S564" i="14"/>
  <c r="I564" i="14"/>
  <c r="R564" i="14"/>
  <c r="O564" i="14"/>
  <c r="L564" i="14"/>
  <c r="M564" i="14"/>
  <c r="C564" i="14"/>
  <c r="P564" i="14"/>
  <c r="D564" i="14"/>
  <c r="J564" i="14"/>
  <c r="F564" i="14"/>
  <c r="G564" i="14"/>
  <c r="E565" i="14"/>
  <c r="A566" i="14"/>
  <c r="N565" i="14"/>
  <c r="B565" i="14"/>
  <c r="Q565" i="14"/>
  <c r="H565" i="14"/>
  <c r="K565" i="14"/>
  <c r="A626" i="34"/>
  <c r="E625" i="34"/>
  <c r="B625" i="34"/>
  <c r="G624" i="34"/>
  <c r="F624" i="34"/>
  <c r="C624" i="34"/>
  <c r="D624" i="34"/>
  <c r="A295" i="19"/>
  <c r="B294" i="19"/>
  <c r="E294" i="19"/>
  <c r="C293" i="19"/>
  <c r="D293" i="19"/>
  <c r="F293" i="19"/>
  <c r="G293" i="19"/>
  <c r="H560" i="3"/>
  <c r="D560" i="3"/>
  <c r="C560" i="3"/>
  <c r="F560" i="3"/>
  <c r="G560" i="3"/>
  <c r="A562" i="3"/>
  <c r="B561" i="3"/>
  <c r="E561" i="3"/>
  <c r="G554" i="2"/>
  <c r="F554" i="2"/>
  <c r="D554" i="2"/>
  <c r="C554" i="2"/>
  <c r="K554" i="2"/>
  <c r="J554" i="2"/>
  <c r="I554" i="2"/>
  <c r="A556" i="2"/>
  <c r="B555" i="2"/>
  <c r="H555" i="2"/>
  <c r="E555" i="2"/>
  <c r="G423" i="8"/>
  <c r="C423" i="8"/>
  <c r="D423" i="8"/>
  <c r="L423" i="8"/>
  <c r="M423" i="8"/>
  <c r="N423" i="8"/>
  <c r="I423" i="8"/>
  <c r="J423" i="8"/>
  <c r="F423" i="8"/>
  <c r="K424" i="8"/>
  <c r="H424" i="8"/>
  <c r="B424" i="8"/>
  <c r="A425" i="8"/>
  <c r="E424" i="8"/>
  <c r="C422" i="9"/>
  <c r="D422" i="9"/>
  <c r="E424" i="12"/>
  <c r="Q424" i="12"/>
  <c r="A425" i="12"/>
  <c r="H424" i="12"/>
  <c r="K424" i="12"/>
  <c r="N424" i="12"/>
  <c r="B424" i="12"/>
  <c r="B423" i="9"/>
  <c r="A424" i="9"/>
  <c r="E423" i="9"/>
  <c r="T423" i="12"/>
  <c r="R423" i="12"/>
  <c r="L423" i="12"/>
  <c r="M423" i="12"/>
  <c r="O423" i="12"/>
  <c r="P423" i="12"/>
  <c r="S423" i="12"/>
  <c r="D423" i="12"/>
  <c r="F423" i="12"/>
  <c r="G423" i="12"/>
  <c r="J423" i="12"/>
  <c r="C423" i="12"/>
  <c r="I423" i="12"/>
  <c r="G422" i="9"/>
  <c r="H422" i="9"/>
  <c r="F422" i="9"/>
  <c r="A685" i="26" l="1"/>
  <c r="B684" i="26"/>
  <c r="E684" i="26"/>
  <c r="C683" i="26"/>
  <c r="D683" i="26"/>
  <c r="F683" i="26"/>
  <c r="G683" i="26"/>
  <c r="H683" i="26"/>
  <c r="B566" i="14"/>
  <c r="E566" i="14"/>
  <c r="H566" i="14"/>
  <c r="K566" i="14"/>
  <c r="A567" i="14"/>
  <c r="Q566" i="14"/>
  <c r="N566" i="14"/>
  <c r="T565" i="14"/>
  <c r="D565" i="14"/>
  <c r="F565" i="14"/>
  <c r="L565" i="14"/>
  <c r="M565" i="14"/>
  <c r="O565" i="14"/>
  <c r="R565" i="14"/>
  <c r="I565" i="14"/>
  <c r="J565" i="14"/>
  <c r="P565" i="14"/>
  <c r="S565" i="14"/>
  <c r="C565" i="14"/>
  <c r="G565" i="14"/>
  <c r="F625" i="34"/>
  <c r="D625" i="34"/>
  <c r="C625" i="34"/>
  <c r="G625" i="34"/>
  <c r="B626" i="34"/>
  <c r="E626" i="34"/>
  <c r="A627" i="34"/>
  <c r="F294" i="19"/>
  <c r="G294" i="19"/>
  <c r="C294" i="19"/>
  <c r="D294" i="19"/>
  <c r="B295" i="19"/>
  <c r="A296" i="19"/>
  <c r="E295" i="19"/>
  <c r="C561" i="3"/>
  <c r="D561" i="3"/>
  <c r="H561" i="3"/>
  <c r="G561" i="3"/>
  <c r="F561" i="3"/>
  <c r="B562" i="3"/>
  <c r="A563" i="3"/>
  <c r="E562" i="3"/>
  <c r="B556" i="2"/>
  <c r="H556" i="2"/>
  <c r="A557" i="2"/>
  <c r="E556" i="2"/>
  <c r="I555" i="2"/>
  <c r="K555" i="2"/>
  <c r="F555" i="2"/>
  <c r="G555" i="2"/>
  <c r="C555" i="2"/>
  <c r="J555" i="2"/>
  <c r="D555" i="2"/>
  <c r="H423" i="9"/>
  <c r="F423" i="9"/>
  <c r="G423" i="9"/>
  <c r="C423" i="9"/>
  <c r="D423" i="9"/>
  <c r="B425" i="12"/>
  <c r="E425" i="12"/>
  <c r="N425" i="12"/>
  <c r="H425" i="12"/>
  <c r="K425" i="12"/>
  <c r="A426" i="12"/>
  <c r="Q425" i="12"/>
  <c r="F424" i="8"/>
  <c r="G424" i="8"/>
  <c r="C424" i="8"/>
  <c r="I424" i="8"/>
  <c r="J424" i="8"/>
  <c r="L424" i="8"/>
  <c r="D424" i="8"/>
  <c r="M424" i="8"/>
  <c r="N424" i="8"/>
  <c r="T424" i="12"/>
  <c r="L424" i="12"/>
  <c r="O424" i="12"/>
  <c r="G424" i="12"/>
  <c r="I424" i="12"/>
  <c r="J424" i="12"/>
  <c r="M424" i="12"/>
  <c r="C424" i="12"/>
  <c r="P424" i="12"/>
  <c r="R424" i="12"/>
  <c r="S424" i="12"/>
  <c r="D424" i="12"/>
  <c r="F424" i="12"/>
  <c r="H425" i="8"/>
  <c r="E425" i="8"/>
  <c r="A426" i="8"/>
  <c r="B425" i="8"/>
  <c r="K425" i="8"/>
  <c r="B424" i="9"/>
  <c r="E424" i="9"/>
  <c r="A425" i="9"/>
  <c r="F684" i="26" l="1"/>
  <c r="G684" i="26"/>
  <c r="D684" i="26"/>
  <c r="C684" i="26"/>
  <c r="H684" i="26"/>
  <c r="A686" i="26"/>
  <c r="B685" i="26"/>
  <c r="E685" i="26"/>
  <c r="H567" i="14"/>
  <c r="N567" i="14"/>
  <c r="K567" i="14"/>
  <c r="E567" i="14"/>
  <c r="A568" i="14"/>
  <c r="B567" i="14"/>
  <c r="Q567" i="14"/>
  <c r="T566" i="14"/>
  <c r="L566" i="14"/>
  <c r="M566" i="14"/>
  <c r="O566" i="14"/>
  <c r="S566" i="14"/>
  <c r="J566" i="14"/>
  <c r="I566" i="14"/>
  <c r="R566" i="14"/>
  <c r="P566" i="14"/>
  <c r="C566" i="14"/>
  <c r="D566" i="14"/>
  <c r="F566" i="14"/>
  <c r="G566" i="14"/>
  <c r="D626" i="34"/>
  <c r="C626" i="34"/>
  <c r="G626" i="34"/>
  <c r="F626" i="34"/>
  <c r="E627" i="34"/>
  <c r="B627" i="34"/>
  <c r="A628" i="34"/>
  <c r="B296" i="19"/>
  <c r="E296" i="19"/>
  <c r="A297" i="19"/>
  <c r="C295" i="19"/>
  <c r="D295" i="19"/>
  <c r="G295" i="19"/>
  <c r="F295" i="19"/>
  <c r="B563" i="3"/>
  <c r="E563" i="3"/>
  <c r="A564" i="3"/>
  <c r="D562" i="3"/>
  <c r="C562" i="3"/>
  <c r="H562" i="3"/>
  <c r="F562" i="3"/>
  <c r="G562" i="3"/>
  <c r="H557" i="2"/>
  <c r="B557" i="2"/>
  <c r="A558" i="2"/>
  <c r="E557" i="2"/>
  <c r="C556" i="2"/>
  <c r="I556" i="2"/>
  <c r="G556" i="2"/>
  <c r="F556" i="2"/>
  <c r="D556" i="2"/>
  <c r="K556" i="2"/>
  <c r="J556" i="2"/>
  <c r="T425" i="12"/>
  <c r="I425" i="12"/>
  <c r="L425" i="12"/>
  <c r="P425" i="12"/>
  <c r="O425" i="12"/>
  <c r="M425" i="12"/>
  <c r="R425" i="12"/>
  <c r="C425" i="12"/>
  <c r="F425" i="12"/>
  <c r="J425" i="12"/>
  <c r="S425" i="12"/>
  <c r="G425" i="12"/>
  <c r="D425" i="12"/>
  <c r="H426" i="12"/>
  <c r="B426" i="12"/>
  <c r="E426" i="12"/>
  <c r="A427" i="12"/>
  <c r="K426" i="12"/>
  <c r="N426" i="12"/>
  <c r="Q426" i="12"/>
  <c r="C424" i="9"/>
  <c r="D424" i="9"/>
  <c r="F424" i="9"/>
  <c r="G424" i="9"/>
  <c r="H424" i="9"/>
  <c r="B425" i="9"/>
  <c r="A426" i="9"/>
  <c r="E425" i="9"/>
  <c r="F425" i="8"/>
  <c r="G425" i="8"/>
  <c r="I425" i="8"/>
  <c r="J425" i="8"/>
  <c r="C425" i="8"/>
  <c r="D425" i="8"/>
  <c r="L425" i="8"/>
  <c r="N425" i="8"/>
  <c r="M425" i="8"/>
  <c r="A427" i="8"/>
  <c r="H426" i="8"/>
  <c r="E426" i="8"/>
  <c r="K426" i="8"/>
  <c r="B426" i="8"/>
  <c r="F685" i="26" l="1"/>
  <c r="G685" i="26"/>
  <c r="D685" i="26"/>
  <c r="H685" i="26"/>
  <c r="C685" i="26"/>
  <c r="E686" i="26"/>
  <c r="A687" i="26"/>
  <c r="B686" i="26"/>
  <c r="T567" i="14"/>
  <c r="I567" i="14"/>
  <c r="R567" i="14"/>
  <c r="J567" i="14"/>
  <c r="O567" i="14"/>
  <c r="S567" i="14"/>
  <c r="L567" i="14"/>
  <c r="P567" i="14"/>
  <c r="M567" i="14"/>
  <c r="G567" i="14"/>
  <c r="D567" i="14"/>
  <c r="F567" i="14"/>
  <c r="C567" i="14"/>
  <c r="Q568" i="14"/>
  <c r="E568" i="14"/>
  <c r="N568" i="14"/>
  <c r="A569" i="14"/>
  <c r="K568" i="14"/>
  <c r="B568" i="14"/>
  <c r="H568" i="14"/>
  <c r="E628" i="34"/>
  <c r="A629" i="34"/>
  <c r="B628" i="34"/>
  <c r="C627" i="34"/>
  <c r="D627" i="34"/>
  <c r="G627" i="34"/>
  <c r="F627" i="34"/>
  <c r="B297" i="19"/>
  <c r="E297" i="19"/>
  <c r="A298" i="19"/>
  <c r="C296" i="19"/>
  <c r="D296" i="19"/>
  <c r="F296" i="19"/>
  <c r="G296" i="19"/>
  <c r="G563" i="3"/>
  <c r="F563" i="3"/>
  <c r="E564" i="3"/>
  <c r="B564" i="3"/>
  <c r="A565" i="3"/>
  <c r="H563" i="3"/>
  <c r="C563" i="3"/>
  <c r="D563" i="3"/>
  <c r="H558" i="2"/>
  <c r="A559" i="2"/>
  <c r="B558" i="2"/>
  <c r="E558" i="2"/>
  <c r="C557" i="2"/>
  <c r="I557" i="2"/>
  <c r="J557" i="2"/>
  <c r="G557" i="2"/>
  <c r="F557" i="2"/>
  <c r="K557" i="2"/>
  <c r="D557" i="2"/>
  <c r="A427" i="9"/>
  <c r="E426" i="9"/>
  <c r="B426" i="9"/>
  <c r="C425" i="9"/>
  <c r="D425" i="9"/>
  <c r="H425" i="9"/>
  <c r="F425" i="9"/>
  <c r="G425" i="9"/>
  <c r="E427" i="12"/>
  <c r="K427" i="12"/>
  <c r="N427" i="12"/>
  <c r="H427" i="12"/>
  <c r="A428" i="12"/>
  <c r="B427" i="12"/>
  <c r="Q427" i="12"/>
  <c r="E427" i="8"/>
  <c r="B427" i="8"/>
  <c r="H427" i="8"/>
  <c r="A428" i="8"/>
  <c r="K427" i="8"/>
  <c r="J426" i="8"/>
  <c r="I426" i="8"/>
  <c r="C426" i="8"/>
  <c r="L426" i="8"/>
  <c r="M426" i="8"/>
  <c r="N426" i="8"/>
  <c r="G426" i="8"/>
  <c r="D426" i="8"/>
  <c r="F426" i="8"/>
  <c r="T426" i="12"/>
  <c r="C426" i="12"/>
  <c r="J426" i="12"/>
  <c r="D426" i="12"/>
  <c r="G426" i="12"/>
  <c r="F426" i="12"/>
  <c r="I426" i="12"/>
  <c r="L426" i="12"/>
  <c r="M426" i="12"/>
  <c r="O426" i="12"/>
  <c r="P426" i="12"/>
  <c r="R426" i="12"/>
  <c r="S426" i="12"/>
  <c r="D686" i="26" l="1"/>
  <c r="F686" i="26"/>
  <c r="H686" i="26"/>
  <c r="G686" i="26"/>
  <c r="C686" i="26"/>
  <c r="B687" i="26"/>
  <c r="E687" i="26"/>
  <c r="A688" i="26"/>
  <c r="T568" i="14"/>
  <c r="F568" i="14"/>
  <c r="D568" i="14"/>
  <c r="I568" i="14"/>
  <c r="R568" i="14"/>
  <c r="L568" i="14"/>
  <c r="M568" i="14"/>
  <c r="J568" i="14"/>
  <c r="P568" i="14"/>
  <c r="O568" i="14"/>
  <c r="S568" i="14"/>
  <c r="G568" i="14"/>
  <c r="C568" i="14"/>
  <c r="E569" i="14"/>
  <c r="N569" i="14"/>
  <c r="H569" i="14"/>
  <c r="B569" i="14"/>
  <c r="Q569" i="14"/>
  <c r="A570" i="14"/>
  <c r="K569" i="14"/>
  <c r="F628" i="34"/>
  <c r="G628" i="34"/>
  <c r="D628" i="34"/>
  <c r="C628" i="34"/>
  <c r="A630" i="34"/>
  <c r="E629" i="34"/>
  <c r="B629" i="34"/>
  <c r="A299" i="19"/>
  <c r="B298" i="19"/>
  <c r="E298" i="19"/>
  <c r="C297" i="19"/>
  <c r="D297" i="19"/>
  <c r="F297" i="19"/>
  <c r="G297" i="19"/>
  <c r="C564" i="3"/>
  <c r="H564" i="3"/>
  <c r="D564" i="3"/>
  <c r="G564" i="3"/>
  <c r="F564" i="3"/>
  <c r="E565" i="3"/>
  <c r="B565" i="3"/>
  <c r="A566" i="3"/>
  <c r="F558" i="2"/>
  <c r="C558" i="2"/>
  <c r="K558" i="2"/>
  <c r="D558" i="2"/>
  <c r="J558" i="2"/>
  <c r="G558" i="2"/>
  <c r="I558" i="2"/>
  <c r="E559" i="2"/>
  <c r="B559" i="2"/>
  <c r="A560" i="2"/>
  <c r="H559" i="2"/>
  <c r="G427" i="8"/>
  <c r="D427" i="8"/>
  <c r="I427" i="8"/>
  <c r="L427" i="8"/>
  <c r="M427" i="8"/>
  <c r="N427" i="8"/>
  <c r="C427" i="8"/>
  <c r="F427" i="8"/>
  <c r="J427" i="8"/>
  <c r="A429" i="8"/>
  <c r="B428" i="8"/>
  <c r="K428" i="8"/>
  <c r="H428" i="8"/>
  <c r="E428" i="8"/>
  <c r="H428" i="12"/>
  <c r="B428" i="12"/>
  <c r="A429" i="12"/>
  <c r="E428" i="12"/>
  <c r="Q428" i="12"/>
  <c r="K428" i="12"/>
  <c r="N428" i="12"/>
  <c r="T427" i="12"/>
  <c r="P427" i="12"/>
  <c r="C427" i="12"/>
  <c r="D427" i="12"/>
  <c r="G427" i="12"/>
  <c r="M427" i="12"/>
  <c r="R427" i="12"/>
  <c r="S427" i="12"/>
  <c r="F427" i="12"/>
  <c r="J427" i="12"/>
  <c r="L427" i="12"/>
  <c r="I427" i="12"/>
  <c r="O427" i="12"/>
  <c r="C426" i="9"/>
  <c r="D426" i="9"/>
  <c r="G426" i="9"/>
  <c r="F426" i="9"/>
  <c r="H426" i="9"/>
  <c r="E427" i="9"/>
  <c r="A428" i="9"/>
  <c r="B427" i="9"/>
  <c r="C687" i="26" l="1"/>
  <c r="D687" i="26"/>
  <c r="F687" i="26"/>
  <c r="G687" i="26"/>
  <c r="H687" i="26"/>
  <c r="E688" i="26"/>
  <c r="A689" i="26"/>
  <c r="B688" i="26"/>
  <c r="Q570" i="14"/>
  <c r="E570" i="14"/>
  <c r="H570" i="14"/>
  <c r="A571" i="14"/>
  <c r="K570" i="14"/>
  <c r="N570" i="14"/>
  <c r="B570" i="14"/>
  <c r="T569" i="14"/>
  <c r="D569" i="14"/>
  <c r="J569" i="14"/>
  <c r="L569" i="14"/>
  <c r="G569" i="14"/>
  <c r="C569" i="14"/>
  <c r="P569" i="14"/>
  <c r="R569" i="14"/>
  <c r="I569" i="14"/>
  <c r="M569" i="14"/>
  <c r="F569" i="14"/>
  <c r="O569" i="14"/>
  <c r="S569" i="14"/>
  <c r="F629" i="34"/>
  <c r="D629" i="34"/>
  <c r="C629" i="34"/>
  <c r="G629" i="34"/>
  <c r="A631" i="34"/>
  <c r="B630" i="34"/>
  <c r="E630" i="34"/>
  <c r="G298" i="19"/>
  <c r="C298" i="19"/>
  <c r="D298" i="19"/>
  <c r="F298" i="19"/>
  <c r="B299" i="19"/>
  <c r="E299" i="19"/>
  <c r="A300" i="19"/>
  <c r="C565" i="3"/>
  <c r="D565" i="3"/>
  <c r="H565" i="3"/>
  <c r="G565" i="3"/>
  <c r="F565" i="3"/>
  <c r="E566" i="3"/>
  <c r="A567" i="3"/>
  <c r="B566" i="3"/>
  <c r="J559" i="2"/>
  <c r="C559" i="2"/>
  <c r="G559" i="2"/>
  <c r="F559" i="2"/>
  <c r="D559" i="2"/>
  <c r="I559" i="2"/>
  <c r="K559" i="2"/>
  <c r="B560" i="2"/>
  <c r="E560" i="2"/>
  <c r="A561" i="2"/>
  <c r="H560" i="2"/>
  <c r="A430" i="12"/>
  <c r="K429" i="12"/>
  <c r="E429" i="12"/>
  <c r="N429" i="12"/>
  <c r="B429" i="12"/>
  <c r="H429" i="12"/>
  <c r="Q429" i="12"/>
  <c r="T428" i="12"/>
  <c r="O428" i="12"/>
  <c r="P428" i="12"/>
  <c r="C428" i="12"/>
  <c r="R428" i="12"/>
  <c r="F428" i="12"/>
  <c r="G428" i="12"/>
  <c r="L428" i="12"/>
  <c r="M428" i="12"/>
  <c r="D428" i="12"/>
  <c r="S428" i="12"/>
  <c r="I428" i="12"/>
  <c r="J428" i="12"/>
  <c r="D427" i="9"/>
  <c r="C427" i="9"/>
  <c r="E429" i="8"/>
  <c r="K429" i="8"/>
  <c r="H429" i="8"/>
  <c r="A430" i="8"/>
  <c r="B429" i="8"/>
  <c r="E428" i="9"/>
  <c r="B428" i="9"/>
  <c r="A429" i="9"/>
  <c r="F427" i="9"/>
  <c r="H427" i="9"/>
  <c r="G427" i="9"/>
  <c r="M428" i="8"/>
  <c r="N428" i="8"/>
  <c r="C428" i="8"/>
  <c r="D428" i="8"/>
  <c r="I428" i="8"/>
  <c r="J428" i="8"/>
  <c r="G428" i="8"/>
  <c r="F428" i="8"/>
  <c r="L428" i="8"/>
  <c r="H688" i="26" l="1"/>
  <c r="C688" i="26"/>
  <c r="G688" i="26"/>
  <c r="D688" i="26"/>
  <c r="F688" i="26"/>
  <c r="B689" i="26"/>
  <c r="E689" i="26"/>
  <c r="A690" i="26"/>
  <c r="T570" i="14"/>
  <c r="G570" i="14"/>
  <c r="D570" i="14"/>
  <c r="S570" i="14"/>
  <c r="C570" i="14"/>
  <c r="R570" i="14"/>
  <c r="O570" i="14"/>
  <c r="L570" i="14"/>
  <c r="M570" i="14"/>
  <c r="J570" i="14"/>
  <c r="P570" i="14"/>
  <c r="F570" i="14"/>
  <c r="I570" i="14"/>
  <c r="E571" i="14"/>
  <c r="H571" i="14"/>
  <c r="B571" i="14"/>
  <c r="Q571" i="14"/>
  <c r="K571" i="14"/>
  <c r="N571" i="14"/>
  <c r="A572" i="14"/>
  <c r="D630" i="34"/>
  <c r="C630" i="34"/>
  <c r="G630" i="34"/>
  <c r="F630" i="34"/>
  <c r="B631" i="34"/>
  <c r="A632" i="34"/>
  <c r="E631" i="34"/>
  <c r="C299" i="19"/>
  <c r="D299" i="19"/>
  <c r="G299" i="19"/>
  <c r="F299" i="19"/>
  <c r="A301" i="19"/>
  <c r="E300" i="19"/>
  <c r="B300" i="19"/>
  <c r="E567" i="3"/>
  <c r="A568" i="3"/>
  <c r="B567" i="3"/>
  <c r="G566" i="3"/>
  <c r="F566" i="3"/>
  <c r="H566" i="3"/>
  <c r="D566" i="3"/>
  <c r="C566" i="3"/>
  <c r="C560" i="2"/>
  <c r="G560" i="2"/>
  <c r="K560" i="2"/>
  <c r="D560" i="2"/>
  <c r="I560" i="2"/>
  <c r="J560" i="2"/>
  <c r="F560" i="2"/>
  <c r="B561" i="2"/>
  <c r="H561" i="2"/>
  <c r="E561" i="2"/>
  <c r="A562" i="2"/>
  <c r="C428" i="9"/>
  <c r="D428" i="9"/>
  <c r="A430" i="9"/>
  <c r="E429" i="9"/>
  <c r="B429" i="9"/>
  <c r="I429" i="8"/>
  <c r="N429" i="8"/>
  <c r="C429" i="8"/>
  <c r="L429" i="8"/>
  <c r="M429" i="8"/>
  <c r="J429" i="8"/>
  <c r="G429" i="8"/>
  <c r="D429" i="8"/>
  <c r="F429" i="8"/>
  <c r="G428" i="9"/>
  <c r="H428" i="9"/>
  <c r="F428" i="9"/>
  <c r="K430" i="8"/>
  <c r="H430" i="8"/>
  <c r="A431" i="8"/>
  <c r="B430" i="8"/>
  <c r="E430" i="8"/>
  <c r="T429" i="12"/>
  <c r="C429" i="12"/>
  <c r="F429" i="12"/>
  <c r="S429" i="12"/>
  <c r="D429" i="12"/>
  <c r="J429" i="12"/>
  <c r="P429" i="12"/>
  <c r="I429" i="12"/>
  <c r="G429" i="12"/>
  <c r="L429" i="12"/>
  <c r="M429" i="12"/>
  <c r="O429" i="12"/>
  <c r="R429" i="12"/>
  <c r="E430" i="12"/>
  <c r="K430" i="12"/>
  <c r="A431" i="12"/>
  <c r="H430" i="12"/>
  <c r="N430" i="12"/>
  <c r="Q430" i="12"/>
  <c r="B430" i="12"/>
  <c r="B690" i="26" l="1"/>
  <c r="A691" i="26"/>
  <c r="E690" i="26"/>
  <c r="C689" i="26"/>
  <c r="F689" i="26"/>
  <c r="H689" i="26"/>
  <c r="D689" i="26"/>
  <c r="G689" i="26"/>
  <c r="B572" i="14"/>
  <c r="A573" i="14"/>
  <c r="N572" i="14"/>
  <c r="Q572" i="14"/>
  <c r="K572" i="14"/>
  <c r="E572" i="14"/>
  <c r="H572" i="14"/>
  <c r="T571" i="14"/>
  <c r="O571" i="14"/>
  <c r="C571" i="14"/>
  <c r="D571" i="14"/>
  <c r="M571" i="14"/>
  <c r="I571" i="14"/>
  <c r="R571" i="14"/>
  <c r="F571" i="14"/>
  <c r="G571" i="14"/>
  <c r="J571" i="14"/>
  <c r="S571" i="14"/>
  <c r="P571" i="14"/>
  <c r="L571" i="14"/>
  <c r="B632" i="34"/>
  <c r="A633" i="34"/>
  <c r="E632" i="34"/>
  <c r="G631" i="34"/>
  <c r="F631" i="34"/>
  <c r="D631" i="34"/>
  <c r="C631" i="34"/>
  <c r="G300" i="19"/>
  <c r="C300" i="19"/>
  <c r="D300" i="19"/>
  <c r="F300" i="19"/>
  <c r="A302" i="19"/>
  <c r="B301" i="19"/>
  <c r="E301" i="19"/>
  <c r="D567" i="3"/>
  <c r="H567" i="3"/>
  <c r="C567" i="3"/>
  <c r="A569" i="3"/>
  <c r="B568" i="3"/>
  <c r="E568" i="3"/>
  <c r="G567" i="3"/>
  <c r="F567" i="3"/>
  <c r="D561" i="2"/>
  <c r="G561" i="2"/>
  <c r="F561" i="2"/>
  <c r="I561" i="2"/>
  <c r="J561" i="2"/>
  <c r="K561" i="2"/>
  <c r="C561" i="2"/>
  <c r="H562" i="2"/>
  <c r="E562" i="2"/>
  <c r="B562" i="2"/>
  <c r="A563" i="2"/>
  <c r="J430" i="8"/>
  <c r="I430" i="8"/>
  <c r="L430" i="8"/>
  <c r="F430" i="8"/>
  <c r="N430" i="8"/>
  <c r="C430" i="8"/>
  <c r="D430" i="8"/>
  <c r="G430" i="8"/>
  <c r="M430" i="8"/>
  <c r="H431" i="8"/>
  <c r="B431" i="8"/>
  <c r="E431" i="8"/>
  <c r="K431" i="8"/>
  <c r="A432" i="8"/>
  <c r="T430" i="12"/>
  <c r="J430" i="12"/>
  <c r="L430" i="12"/>
  <c r="M430" i="12"/>
  <c r="S430" i="12"/>
  <c r="I430" i="12"/>
  <c r="O430" i="12"/>
  <c r="P430" i="12"/>
  <c r="R430" i="12"/>
  <c r="C430" i="12"/>
  <c r="D430" i="12"/>
  <c r="F430" i="12"/>
  <c r="G430" i="12"/>
  <c r="C429" i="9"/>
  <c r="D429" i="9"/>
  <c r="F429" i="9"/>
  <c r="G429" i="9"/>
  <c r="H429" i="9"/>
  <c r="A432" i="12"/>
  <c r="Q431" i="12"/>
  <c r="B431" i="12"/>
  <c r="K431" i="12"/>
  <c r="H431" i="12"/>
  <c r="E431" i="12"/>
  <c r="N431" i="12"/>
  <c r="B430" i="9"/>
  <c r="E430" i="9"/>
  <c r="A431" i="9"/>
  <c r="E691" i="26" l="1"/>
  <c r="A692" i="26"/>
  <c r="B691" i="26"/>
  <c r="D690" i="26"/>
  <c r="F690" i="26"/>
  <c r="G690" i="26"/>
  <c r="H690" i="26"/>
  <c r="C690" i="26"/>
  <c r="N573" i="14"/>
  <c r="Q573" i="14"/>
  <c r="B573" i="14"/>
  <c r="A574" i="14"/>
  <c r="E573" i="14"/>
  <c r="K573" i="14"/>
  <c r="H573" i="14"/>
  <c r="T572" i="14"/>
  <c r="C572" i="14"/>
  <c r="S572" i="14"/>
  <c r="I572" i="14"/>
  <c r="M572" i="14"/>
  <c r="G572" i="14"/>
  <c r="R572" i="14"/>
  <c r="O572" i="14"/>
  <c r="L572" i="14"/>
  <c r="P572" i="14"/>
  <c r="J572" i="14"/>
  <c r="D572" i="14"/>
  <c r="F572" i="14"/>
  <c r="E633" i="34"/>
  <c r="B633" i="34"/>
  <c r="A634" i="34"/>
  <c r="G632" i="34"/>
  <c r="F632" i="34"/>
  <c r="D632" i="34"/>
  <c r="C632" i="34"/>
  <c r="B302" i="19"/>
  <c r="E302" i="19"/>
  <c r="A303" i="19"/>
  <c r="C301" i="19"/>
  <c r="D301" i="19"/>
  <c r="F301" i="19"/>
  <c r="G301" i="19"/>
  <c r="F568" i="3"/>
  <c r="G568" i="3"/>
  <c r="D568" i="3"/>
  <c r="H568" i="3"/>
  <c r="C568" i="3"/>
  <c r="A570" i="3"/>
  <c r="B569" i="3"/>
  <c r="E569" i="3"/>
  <c r="D562" i="2"/>
  <c r="K562" i="2"/>
  <c r="J562" i="2"/>
  <c r="I562" i="2"/>
  <c r="C562" i="2"/>
  <c r="G562" i="2"/>
  <c r="F562" i="2"/>
  <c r="A564" i="2"/>
  <c r="B563" i="2"/>
  <c r="E563" i="2"/>
  <c r="H563" i="2"/>
  <c r="F430" i="9"/>
  <c r="G430" i="9"/>
  <c r="H430" i="9"/>
  <c r="I431" i="8"/>
  <c r="M431" i="8"/>
  <c r="N431" i="8"/>
  <c r="G431" i="8"/>
  <c r="C431" i="8"/>
  <c r="J431" i="8"/>
  <c r="L431" i="8"/>
  <c r="D431" i="8"/>
  <c r="F431" i="8"/>
  <c r="E431" i="9"/>
  <c r="A432" i="9"/>
  <c r="B431" i="9"/>
  <c r="T431" i="12"/>
  <c r="M431" i="12"/>
  <c r="J431" i="12"/>
  <c r="R431" i="12"/>
  <c r="C431" i="12"/>
  <c r="D431" i="12"/>
  <c r="G431" i="12"/>
  <c r="I431" i="12"/>
  <c r="F431" i="12"/>
  <c r="L431" i="12"/>
  <c r="P431" i="12"/>
  <c r="S431" i="12"/>
  <c r="O431" i="12"/>
  <c r="A433" i="8"/>
  <c r="B432" i="8"/>
  <c r="K432" i="8"/>
  <c r="H432" i="8"/>
  <c r="E432" i="8"/>
  <c r="D430" i="9"/>
  <c r="C430" i="9"/>
  <c r="E432" i="12"/>
  <c r="N432" i="12"/>
  <c r="K432" i="12"/>
  <c r="Q432" i="12"/>
  <c r="A433" i="12"/>
  <c r="H432" i="12"/>
  <c r="B432" i="12"/>
  <c r="C691" i="26" l="1"/>
  <c r="F691" i="26"/>
  <c r="G691" i="26"/>
  <c r="H691" i="26"/>
  <c r="D691" i="26"/>
  <c r="B692" i="26"/>
  <c r="E692" i="26"/>
  <c r="A693" i="26"/>
  <c r="N574" i="14"/>
  <c r="K574" i="14"/>
  <c r="B574" i="14"/>
  <c r="Q574" i="14"/>
  <c r="H574" i="14"/>
  <c r="A575" i="14"/>
  <c r="E574" i="14"/>
  <c r="T573" i="14"/>
  <c r="M573" i="14"/>
  <c r="C573" i="14"/>
  <c r="G573" i="14"/>
  <c r="P573" i="14"/>
  <c r="D573" i="14"/>
  <c r="L573" i="14"/>
  <c r="R573" i="14"/>
  <c r="I573" i="14"/>
  <c r="S573" i="14"/>
  <c r="F573" i="14"/>
  <c r="J573" i="14"/>
  <c r="O573" i="14"/>
  <c r="E634" i="34"/>
  <c r="A635" i="34"/>
  <c r="B634" i="34"/>
  <c r="G633" i="34"/>
  <c r="D633" i="34"/>
  <c r="C633" i="34"/>
  <c r="F633" i="34"/>
  <c r="E303" i="19"/>
  <c r="A304" i="19"/>
  <c r="B303" i="19"/>
  <c r="C302" i="19"/>
  <c r="D302" i="19"/>
  <c r="F302" i="19"/>
  <c r="G302" i="19"/>
  <c r="G569" i="3"/>
  <c r="F569" i="3"/>
  <c r="C569" i="3"/>
  <c r="D569" i="3"/>
  <c r="H569" i="3"/>
  <c r="A571" i="3"/>
  <c r="B570" i="3"/>
  <c r="E570" i="3"/>
  <c r="C563" i="2"/>
  <c r="K563" i="2"/>
  <c r="J563" i="2"/>
  <c r="I563" i="2"/>
  <c r="D563" i="2"/>
  <c r="G563" i="2"/>
  <c r="F563" i="2"/>
  <c r="E564" i="2"/>
  <c r="B564" i="2"/>
  <c r="H564" i="2"/>
  <c r="A565" i="2"/>
  <c r="C432" i="8"/>
  <c r="D432" i="8"/>
  <c r="J432" i="8"/>
  <c r="L432" i="8"/>
  <c r="M432" i="8"/>
  <c r="F432" i="8"/>
  <c r="N432" i="8"/>
  <c r="G432" i="8"/>
  <c r="I432" i="8"/>
  <c r="E433" i="8"/>
  <c r="H433" i="8"/>
  <c r="B433" i="8"/>
  <c r="A434" i="8"/>
  <c r="K433" i="8"/>
  <c r="F431" i="9"/>
  <c r="G431" i="9"/>
  <c r="H431" i="9"/>
  <c r="C431" i="9"/>
  <c r="D431" i="9"/>
  <c r="K433" i="12"/>
  <c r="N433" i="12"/>
  <c r="Q433" i="12"/>
  <c r="B433" i="12"/>
  <c r="E433" i="12"/>
  <c r="H433" i="12"/>
  <c r="A434" i="12"/>
  <c r="B432" i="9"/>
  <c r="E432" i="9"/>
  <c r="A433" i="9"/>
  <c r="T432" i="12"/>
  <c r="I432" i="12"/>
  <c r="M432" i="12"/>
  <c r="F432" i="12"/>
  <c r="R432" i="12"/>
  <c r="P432" i="12"/>
  <c r="J432" i="12"/>
  <c r="C432" i="12"/>
  <c r="D432" i="12"/>
  <c r="O432" i="12"/>
  <c r="S432" i="12"/>
  <c r="G432" i="12"/>
  <c r="L432" i="12"/>
  <c r="A694" i="26" l="1"/>
  <c r="E693" i="26"/>
  <c r="B693" i="26"/>
  <c r="H692" i="26"/>
  <c r="C692" i="26"/>
  <c r="G692" i="26"/>
  <c r="D692" i="26"/>
  <c r="F692" i="26"/>
  <c r="H575" i="14"/>
  <c r="K575" i="14"/>
  <c r="B575" i="14"/>
  <c r="N575" i="14"/>
  <c r="E575" i="14"/>
  <c r="A576" i="14"/>
  <c r="Q575" i="14"/>
  <c r="T574" i="14"/>
  <c r="F574" i="14"/>
  <c r="L574" i="14"/>
  <c r="M574" i="14"/>
  <c r="O574" i="14"/>
  <c r="P574" i="14"/>
  <c r="J574" i="14"/>
  <c r="R574" i="14"/>
  <c r="S574" i="14"/>
  <c r="D574" i="14"/>
  <c r="G574" i="14"/>
  <c r="C574" i="14"/>
  <c r="I574" i="14"/>
  <c r="F634" i="34"/>
  <c r="D634" i="34"/>
  <c r="G634" i="34"/>
  <c r="C634" i="34"/>
  <c r="A636" i="34"/>
  <c r="B635" i="34"/>
  <c r="E635" i="34"/>
  <c r="C303" i="19"/>
  <c r="D303" i="19"/>
  <c r="F303" i="19"/>
  <c r="G303" i="19"/>
  <c r="B304" i="19"/>
  <c r="E304" i="19"/>
  <c r="A305" i="19"/>
  <c r="G570" i="3"/>
  <c r="F570" i="3"/>
  <c r="D570" i="3"/>
  <c r="H570" i="3"/>
  <c r="C570" i="3"/>
  <c r="B571" i="3"/>
  <c r="E571" i="3"/>
  <c r="A572" i="3"/>
  <c r="I564" i="2"/>
  <c r="C564" i="2"/>
  <c r="F564" i="2"/>
  <c r="K564" i="2"/>
  <c r="J564" i="2"/>
  <c r="D564" i="2"/>
  <c r="G564" i="2"/>
  <c r="B565" i="2"/>
  <c r="H565" i="2"/>
  <c r="E565" i="2"/>
  <c r="A566" i="2"/>
  <c r="D432" i="9"/>
  <c r="C432" i="9"/>
  <c r="F432" i="9"/>
  <c r="G432" i="9"/>
  <c r="H432" i="9"/>
  <c r="E433" i="9"/>
  <c r="A434" i="9"/>
  <c r="B433" i="9"/>
  <c r="K434" i="8"/>
  <c r="H434" i="8"/>
  <c r="A435" i="8"/>
  <c r="E434" i="8"/>
  <c r="B434" i="8"/>
  <c r="T433" i="12"/>
  <c r="S433" i="12"/>
  <c r="D433" i="12"/>
  <c r="C433" i="12"/>
  <c r="F433" i="12"/>
  <c r="R433" i="12"/>
  <c r="I433" i="12"/>
  <c r="G433" i="12"/>
  <c r="P433" i="12"/>
  <c r="J433" i="12"/>
  <c r="L433" i="12"/>
  <c r="M433" i="12"/>
  <c r="O433" i="12"/>
  <c r="H434" i="12"/>
  <c r="Q434" i="12"/>
  <c r="A435" i="12"/>
  <c r="E434" i="12"/>
  <c r="K434" i="12"/>
  <c r="B434" i="12"/>
  <c r="N434" i="12"/>
  <c r="I433" i="8"/>
  <c r="J433" i="8"/>
  <c r="M433" i="8"/>
  <c r="C433" i="8"/>
  <c r="D433" i="8"/>
  <c r="F433" i="8"/>
  <c r="G433" i="8"/>
  <c r="L433" i="8"/>
  <c r="N433" i="8"/>
  <c r="G693" i="26" l="1"/>
  <c r="H693" i="26"/>
  <c r="D693" i="26"/>
  <c r="C693" i="26"/>
  <c r="F693" i="26"/>
  <c r="B694" i="26"/>
  <c r="A695" i="26"/>
  <c r="E694" i="26"/>
  <c r="K576" i="14"/>
  <c r="H576" i="14"/>
  <c r="A577" i="14"/>
  <c r="E576" i="14"/>
  <c r="Q576" i="14"/>
  <c r="N576" i="14"/>
  <c r="B576" i="14"/>
  <c r="T575" i="14"/>
  <c r="O575" i="14"/>
  <c r="R575" i="14"/>
  <c r="S575" i="14"/>
  <c r="L575" i="14"/>
  <c r="M575" i="14"/>
  <c r="J575" i="14"/>
  <c r="I575" i="14"/>
  <c r="F575" i="14"/>
  <c r="C575" i="14"/>
  <c r="P575" i="14"/>
  <c r="D575" i="14"/>
  <c r="G575" i="14"/>
  <c r="C635" i="34"/>
  <c r="G635" i="34"/>
  <c r="F635" i="34"/>
  <c r="D635" i="34"/>
  <c r="E636" i="34"/>
  <c r="B636" i="34"/>
  <c r="A637" i="34"/>
  <c r="C304" i="19"/>
  <c r="D304" i="19"/>
  <c r="F304" i="19"/>
  <c r="G304" i="19"/>
  <c r="E305" i="19"/>
  <c r="B305" i="19"/>
  <c r="A306" i="19"/>
  <c r="H571" i="3"/>
  <c r="D571" i="3"/>
  <c r="C571" i="3"/>
  <c r="F571" i="3"/>
  <c r="G571" i="3"/>
  <c r="B572" i="3"/>
  <c r="E572" i="3"/>
  <c r="A573" i="3"/>
  <c r="B566" i="2"/>
  <c r="E566" i="2"/>
  <c r="A567" i="2"/>
  <c r="H566" i="2"/>
  <c r="D565" i="2"/>
  <c r="C565" i="2"/>
  <c r="G565" i="2"/>
  <c r="F565" i="2"/>
  <c r="K565" i="2"/>
  <c r="J565" i="2"/>
  <c r="I565" i="2"/>
  <c r="E435" i="12"/>
  <c r="Q435" i="12"/>
  <c r="N435" i="12"/>
  <c r="H435" i="12"/>
  <c r="K435" i="12"/>
  <c r="A436" i="12"/>
  <c r="B435" i="12"/>
  <c r="L434" i="8"/>
  <c r="C434" i="8"/>
  <c r="I434" i="8"/>
  <c r="N434" i="8"/>
  <c r="D434" i="8"/>
  <c r="F434" i="8"/>
  <c r="J434" i="8"/>
  <c r="G434" i="8"/>
  <c r="M434" i="8"/>
  <c r="A436" i="8"/>
  <c r="E435" i="8"/>
  <c r="K435" i="8"/>
  <c r="B435" i="8"/>
  <c r="H435" i="8"/>
  <c r="A435" i="9"/>
  <c r="E434" i="9"/>
  <c r="B434" i="9"/>
  <c r="G433" i="9"/>
  <c r="H433" i="9"/>
  <c r="F433" i="9"/>
  <c r="T434" i="12"/>
  <c r="R434" i="12"/>
  <c r="S434" i="12"/>
  <c r="F434" i="12"/>
  <c r="G434" i="12"/>
  <c r="L434" i="12"/>
  <c r="D434" i="12"/>
  <c r="M434" i="12"/>
  <c r="O434" i="12"/>
  <c r="P434" i="12"/>
  <c r="C434" i="12"/>
  <c r="J434" i="12"/>
  <c r="I434" i="12"/>
  <c r="D433" i="9"/>
  <c r="C433" i="9"/>
  <c r="G694" i="26" l="1"/>
  <c r="H694" i="26"/>
  <c r="C694" i="26"/>
  <c r="D694" i="26"/>
  <c r="F694" i="26"/>
  <c r="A696" i="26"/>
  <c r="E695" i="26"/>
  <c r="B695" i="26"/>
  <c r="T576" i="14"/>
  <c r="R576" i="14"/>
  <c r="C576" i="14"/>
  <c r="S576" i="14"/>
  <c r="J576" i="14"/>
  <c r="L576" i="14"/>
  <c r="O576" i="14"/>
  <c r="I576" i="14"/>
  <c r="D576" i="14"/>
  <c r="P576" i="14"/>
  <c r="G576" i="14"/>
  <c r="M576" i="14"/>
  <c r="F576" i="14"/>
  <c r="Q577" i="14"/>
  <c r="B577" i="14"/>
  <c r="N577" i="14"/>
  <c r="H577" i="14"/>
  <c r="A578" i="14"/>
  <c r="E577" i="14"/>
  <c r="K577" i="14"/>
  <c r="E637" i="34"/>
  <c r="B637" i="34"/>
  <c r="A638" i="34"/>
  <c r="D636" i="34"/>
  <c r="C636" i="34"/>
  <c r="G636" i="34"/>
  <c r="F636" i="34"/>
  <c r="A307" i="19"/>
  <c r="B306" i="19"/>
  <c r="E306" i="19"/>
  <c r="D305" i="19"/>
  <c r="C305" i="19"/>
  <c r="G305" i="19"/>
  <c r="F305" i="19"/>
  <c r="G572" i="3"/>
  <c r="F572" i="3"/>
  <c r="E573" i="3"/>
  <c r="A574" i="3"/>
  <c r="B573" i="3"/>
  <c r="C572" i="3"/>
  <c r="D572" i="3"/>
  <c r="H572" i="3"/>
  <c r="A568" i="2"/>
  <c r="B567" i="2"/>
  <c r="H567" i="2"/>
  <c r="E567" i="2"/>
  <c r="I566" i="2"/>
  <c r="D566" i="2"/>
  <c r="J566" i="2"/>
  <c r="F566" i="2"/>
  <c r="C566" i="2"/>
  <c r="G566" i="2"/>
  <c r="K566" i="2"/>
  <c r="D434" i="9"/>
  <c r="C434" i="9"/>
  <c r="E436" i="8"/>
  <c r="K436" i="8"/>
  <c r="B436" i="8"/>
  <c r="A437" i="8"/>
  <c r="H436" i="8"/>
  <c r="N435" i="8"/>
  <c r="J435" i="8"/>
  <c r="L435" i="8"/>
  <c r="F435" i="8"/>
  <c r="M435" i="8"/>
  <c r="D435" i="8"/>
  <c r="C435" i="8"/>
  <c r="G435" i="8"/>
  <c r="I435" i="8"/>
  <c r="H434" i="9"/>
  <c r="G434" i="9"/>
  <c r="F434" i="9"/>
  <c r="T435" i="12"/>
  <c r="C435" i="12"/>
  <c r="D435" i="12"/>
  <c r="F435" i="12"/>
  <c r="G435" i="12"/>
  <c r="I435" i="12"/>
  <c r="M435" i="12"/>
  <c r="O435" i="12"/>
  <c r="S435" i="12"/>
  <c r="R435" i="12"/>
  <c r="J435" i="12"/>
  <c r="L435" i="12"/>
  <c r="P435" i="12"/>
  <c r="Q436" i="12"/>
  <c r="A437" i="12"/>
  <c r="B436" i="12"/>
  <c r="K436" i="12"/>
  <c r="N436" i="12"/>
  <c r="E436" i="12"/>
  <c r="H436" i="12"/>
  <c r="B435" i="9"/>
  <c r="E435" i="9"/>
  <c r="A436" i="9"/>
  <c r="B696" i="26" l="1"/>
  <c r="E696" i="26"/>
  <c r="A697" i="26"/>
  <c r="H695" i="26"/>
  <c r="C695" i="26"/>
  <c r="D695" i="26"/>
  <c r="F695" i="26"/>
  <c r="G695" i="26"/>
  <c r="H578" i="14"/>
  <c r="K578" i="14"/>
  <c r="B578" i="14"/>
  <c r="E578" i="14"/>
  <c r="Q578" i="14"/>
  <c r="A579" i="14"/>
  <c r="N578" i="14"/>
  <c r="T577" i="14"/>
  <c r="R577" i="14"/>
  <c r="M577" i="14"/>
  <c r="P577" i="14"/>
  <c r="S577" i="14"/>
  <c r="D577" i="14"/>
  <c r="C577" i="14"/>
  <c r="I577" i="14"/>
  <c r="O577" i="14"/>
  <c r="F577" i="14"/>
  <c r="J577" i="14"/>
  <c r="G577" i="14"/>
  <c r="L577" i="14"/>
  <c r="B638" i="34"/>
  <c r="E638" i="34"/>
  <c r="A639" i="34"/>
  <c r="G637" i="34"/>
  <c r="F637" i="34"/>
  <c r="D637" i="34"/>
  <c r="C637" i="34"/>
  <c r="G306" i="19"/>
  <c r="C306" i="19"/>
  <c r="D306" i="19"/>
  <c r="F306" i="19"/>
  <c r="B307" i="19"/>
  <c r="E307" i="19"/>
  <c r="A308" i="19"/>
  <c r="H573" i="3"/>
  <c r="C573" i="3"/>
  <c r="D573" i="3"/>
  <c r="B574" i="3"/>
  <c r="A575" i="3"/>
  <c r="E574" i="3"/>
  <c r="G573" i="3"/>
  <c r="F573" i="3"/>
  <c r="I567" i="2"/>
  <c r="G567" i="2"/>
  <c r="F567" i="2"/>
  <c r="D567" i="2"/>
  <c r="K567" i="2"/>
  <c r="J567" i="2"/>
  <c r="C567" i="2"/>
  <c r="H568" i="2"/>
  <c r="E568" i="2"/>
  <c r="B568" i="2"/>
  <c r="A569" i="2"/>
  <c r="B436" i="9"/>
  <c r="A437" i="9"/>
  <c r="E436" i="9"/>
  <c r="G435" i="9"/>
  <c r="F435" i="9"/>
  <c r="H435" i="9"/>
  <c r="E437" i="8"/>
  <c r="K437" i="8"/>
  <c r="B437" i="8"/>
  <c r="A438" i="8"/>
  <c r="H437" i="8"/>
  <c r="C435" i="9"/>
  <c r="D435" i="9"/>
  <c r="C436" i="8"/>
  <c r="D436" i="8"/>
  <c r="L436" i="8"/>
  <c r="N436" i="8"/>
  <c r="F436" i="8"/>
  <c r="G436" i="8"/>
  <c r="I436" i="8"/>
  <c r="M436" i="8"/>
  <c r="J436" i="8"/>
  <c r="T436" i="12"/>
  <c r="R436" i="12"/>
  <c r="S436" i="12"/>
  <c r="C436" i="12"/>
  <c r="D436" i="12"/>
  <c r="F436" i="12"/>
  <c r="I436" i="12"/>
  <c r="G436" i="12"/>
  <c r="J436" i="12"/>
  <c r="L436" i="12"/>
  <c r="O436" i="12"/>
  <c r="M436" i="12"/>
  <c r="P436" i="12"/>
  <c r="Q437" i="12"/>
  <c r="N437" i="12"/>
  <c r="A438" i="12"/>
  <c r="B437" i="12"/>
  <c r="H437" i="12"/>
  <c r="E437" i="12"/>
  <c r="K437" i="12"/>
  <c r="B697" i="26" l="1"/>
  <c r="A698" i="26"/>
  <c r="E697" i="26"/>
  <c r="F696" i="26"/>
  <c r="C696" i="26"/>
  <c r="G696" i="26"/>
  <c r="D696" i="26"/>
  <c r="H696" i="26"/>
  <c r="A580" i="14"/>
  <c r="N579" i="14"/>
  <c r="K579" i="14"/>
  <c r="B579" i="14"/>
  <c r="E579" i="14"/>
  <c r="H579" i="14"/>
  <c r="Q579" i="14"/>
  <c r="T578" i="14"/>
  <c r="P578" i="14"/>
  <c r="J578" i="14"/>
  <c r="L578" i="14"/>
  <c r="S578" i="14"/>
  <c r="F578" i="14"/>
  <c r="O578" i="14"/>
  <c r="R578" i="14"/>
  <c r="I578" i="14"/>
  <c r="G578" i="14"/>
  <c r="M578" i="14"/>
  <c r="C578" i="14"/>
  <c r="D578" i="14"/>
  <c r="E639" i="34"/>
  <c r="B639" i="34"/>
  <c r="A640" i="34"/>
  <c r="G638" i="34"/>
  <c r="F638" i="34"/>
  <c r="C638" i="34"/>
  <c r="D638" i="34"/>
  <c r="A309" i="19"/>
  <c r="B308" i="19"/>
  <c r="E308" i="19"/>
  <c r="C307" i="19"/>
  <c r="D307" i="19"/>
  <c r="G307" i="19"/>
  <c r="F307" i="19"/>
  <c r="H574" i="3"/>
  <c r="D574" i="3"/>
  <c r="C574" i="3"/>
  <c r="G574" i="3"/>
  <c r="F574" i="3"/>
  <c r="A576" i="3"/>
  <c r="E575" i="3"/>
  <c r="B575" i="3"/>
  <c r="F568" i="2"/>
  <c r="K568" i="2"/>
  <c r="J568" i="2"/>
  <c r="I568" i="2"/>
  <c r="D568" i="2"/>
  <c r="G568" i="2"/>
  <c r="C568" i="2"/>
  <c r="B569" i="2"/>
  <c r="H569" i="2"/>
  <c r="A570" i="2"/>
  <c r="E569" i="2"/>
  <c r="D437" i="8"/>
  <c r="C437" i="8"/>
  <c r="L437" i="8"/>
  <c r="J437" i="8"/>
  <c r="G437" i="8"/>
  <c r="M437" i="8"/>
  <c r="F437" i="8"/>
  <c r="I437" i="8"/>
  <c r="N437" i="8"/>
  <c r="K438" i="12"/>
  <c r="N438" i="12"/>
  <c r="Q438" i="12"/>
  <c r="A439" i="12"/>
  <c r="E438" i="12"/>
  <c r="H438" i="12"/>
  <c r="B438" i="12"/>
  <c r="A439" i="8"/>
  <c r="E438" i="8"/>
  <c r="B438" i="8"/>
  <c r="H438" i="8"/>
  <c r="K438" i="8"/>
  <c r="G436" i="9"/>
  <c r="F436" i="9"/>
  <c r="H436" i="9"/>
  <c r="T437" i="12"/>
  <c r="O437" i="12"/>
  <c r="L437" i="12"/>
  <c r="P437" i="12"/>
  <c r="R437" i="12"/>
  <c r="S437" i="12"/>
  <c r="J437" i="12"/>
  <c r="G437" i="12"/>
  <c r="M437" i="12"/>
  <c r="C437" i="12"/>
  <c r="I437" i="12"/>
  <c r="D437" i="12"/>
  <c r="F437" i="12"/>
  <c r="A438" i="9"/>
  <c r="B437" i="9"/>
  <c r="E437" i="9"/>
  <c r="C436" i="9"/>
  <c r="D436" i="9"/>
  <c r="B698" i="26" l="1"/>
  <c r="E698" i="26"/>
  <c r="A699" i="26"/>
  <c r="F697" i="26"/>
  <c r="D697" i="26"/>
  <c r="G697" i="26"/>
  <c r="H697" i="26"/>
  <c r="C697" i="26"/>
  <c r="T579" i="14"/>
  <c r="I579" i="14"/>
  <c r="D579" i="14"/>
  <c r="F579" i="14"/>
  <c r="C579" i="14"/>
  <c r="J579" i="14"/>
  <c r="R579" i="14"/>
  <c r="S579" i="14"/>
  <c r="O579" i="14"/>
  <c r="G579" i="14"/>
  <c r="L579" i="14"/>
  <c r="M579" i="14"/>
  <c r="P579" i="14"/>
  <c r="K580" i="14"/>
  <c r="A581" i="14"/>
  <c r="Q580" i="14"/>
  <c r="E580" i="14"/>
  <c r="B580" i="14"/>
  <c r="N580" i="14"/>
  <c r="H580" i="14"/>
  <c r="A641" i="34"/>
  <c r="E640" i="34"/>
  <c r="B640" i="34"/>
  <c r="D639" i="34"/>
  <c r="C639" i="34"/>
  <c r="F639" i="34"/>
  <c r="G639" i="34"/>
  <c r="G308" i="19"/>
  <c r="D308" i="19"/>
  <c r="F308" i="19"/>
  <c r="C308" i="19"/>
  <c r="A310" i="19"/>
  <c r="B309" i="19"/>
  <c r="E309" i="19"/>
  <c r="B576" i="3"/>
  <c r="E576" i="3"/>
  <c r="A577" i="3"/>
  <c r="G575" i="3"/>
  <c r="F575" i="3"/>
  <c r="D575" i="3"/>
  <c r="H575" i="3"/>
  <c r="C575" i="3"/>
  <c r="I569" i="2"/>
  <c r="D569" i="2"/>
  <c r="K569" i="2"/>
  <c r="C569" i="2"/>
  <c r="J569" i="2"/>
  <c r="G569" i="2"/>
  <c r="F569" i="2"/>
  <c r="A571" i="2"/>
  <c r="E570" i="2"/>
  <c r="H570" i="2"/>
  <c r="B570" i="2"/>
  <c r="A440" i="8"/>
  <c r="B439" i="8"/>
  <c r="E439" i="8"/>
  <c r="K439" i="8"/>
  <c r="H439" i="8"/>
  <c r="T438" i="12"/>
  <c r="M438" i="12"/>
  <c r="D438" i="12"/>
  <c r="F438" i="12"/>
  <c r="L438" i="12"/>
  <c r="C438" i="12"/>
  <c r="G438" i="12"/>
  <c r="I438" i="12"/>
  <c r="J438" i="12"/>
  <c r="S438" i="12"/>
  <c r="O438" i="12"/>
  <c r="P438" i="12"/>
  <c r="R438" i="12"/>
  <c r="J438" i="8"/>
  <c r="F438" i="8"/>
  <c r="N438" i="8"/>
  <c r="M438" i="8"/>
  <c r="C438" i="8"/>
  <c r="D438" i="8"/>
  <c r="G438" i="8"/>
  <c r="I438" i="8"/>
  <c r="L438" i="8"/>
  <c r="A439" i="9"/>
  <c r="B438" i="9"/>
  <c r="E438" i="9"/>
  <c r="G437" i="9"/>
  <c r="H437" i="9"/>
  <c r="F437" i="9"/>
  <c r="E439" i="12"/>
  <c r="H439" i="12"/>
  <c r="K439" i="12"/>
  <c r="A440" i="12"/>
  <c r="N439" i="12"/>
  <c r="B439" i="12"/>
  <c r="Q439" i="12"/>
  <c r="D437" i="9"/>
  <c r="C437" i="9"/>
  <c r="E699" i="26" l="1"/>
  <c r="A700" i="26"/>
  <c r="B699" i="26"/>
  <c r="C698" i="26"/>
  <c r="G698" i="26"/>
  <c r="F698" i="26"/>
  <c r="D698" i="26"/>
  <c r="H698" i="26"/>
  <c r="T580" i="14"/>
  <c r="P580" i="14"/>
  <c r="D580" i="14"/>
  <c r="O580" i="14"/>
  <c r="S580" i="14"/>
  <c r="F580" i="14"/>
  <c r="I580" i="14"/>
  <c r="J580" i="14"/>
  <c r="G580" i="14"/>
  <c r="L580" i="14"/>
  <c r="M580" i="14"/>
  <c r="C580" i="14"/>
  <c r="R580" i="14"/>
  <c r="K581" i="14"/>
  <c r="H581" i="14"/>
  <c r="Q581" i="14"/>
  <c r="A582" i="14"/>
  <c r="B581" i="14"/>
  <c r="E581" i="14"/>
  <c r="N581" i="14"/>
  <c r="G640" i="34"/>
  <c r="F640" i="34"/>
  <c r="D640" i="34"/>
  <c r="C640" i="34"/>
  <c r="E641" i="34"/>
  <c r="A642" i="34"/>
  <c r="B641" i="34"/>
  <c r="F309" i="19"/>
  <c r="G309" i="19"/>
  <c r="C309" i="19"/>
  <c r="D309" i="19"/>
  <c r="B310" i="19"/>
  <c r="E310" i="19"/>
  <c r="A311" i="19"/>
  <c r="F576" i="3"/>
  <c r="G576" i="3"/>
  <c r="A578" i="3"/>
  <c r="E577" i="3"/>
  <c r="B577" i="3"/>
  <c r="C576" i="3"/>
  <c r="D576" i="3"/>
  <c r="H576" i="3"/>
  <c r="K570" i="2"/>
  <c r="F570" i="2"/>
  <c r="C570" i="2"/>
  <c r="G570" i="2"/>
  <c r="D570" i="2"/>
  <c r="J570" i="2"/>
  <c r="I570" i="2"/>
  <c r="B571" i="2"/>
  <c r="E571" i="2"/>
  <c r="H571" i="2"/>
  <c r="A572" i="2"/>
  <c r="C438" i="9"/>
  <c r="D438" i="9"/>
  <c r="G438" i="9"/>
  <c r="H438" i="9"/>
  <c r="F438" i="9"/>
  <c r="T439" i="12"/>
  <c r="R439" i="12"/>
  <c r="S439" i="12"/>
  <c r="I439" i="12"/>
  <c r="O439" i="12"/>
  <c r="M439" i="12"/>
  <c r="J439" i="12"/>
  <c r="L439" i="12"/>
  <c r="P439" i="12"/>
  <c r="D439" i="12"/>
  <c r="F439" i="12"/>
  <c r="G439" i="12"/>
  <c r="C439" i="12"/>
  <c r="A440" i="9"/>
  <c r="B439" i="9"/>
  <c r="E439" i="9"/>
  <c r="Q440" i="12"/>
  <c r="A441" i="12"/>
  <c r="B440" i="12"/>
  <c r="H440" i="12"/>
  <c r="E440" i="12"/>
  <c r="K440" i="12"/>
  <c r="N440" i="12"/>
  <c r="L439" i="8"/>
  <c r="D439" i="8"/>
  <c r="M439" i="8"/>
  <c r="N439" i="8"/>
  <c r="C439" i="8"/>
  <c r="G439" i="8"/>
  <c r="I439" i="8"/>
  <c r="F439" i="8"/>
  <c r="J439" i="8"/>
  <c r="E440" i="8"/>
  <c r="H440" i="8"/>
  <c r="B440" i="8"/>
  <c r="K440" i="8"/>
  <c r="A441" i="8"/>
  <c r="F699" i="26" l="1"/>
  <c r="H699" i="26"/>
  <c r="G699" i="26"/>
  <c r="C699" i="26"/>
  <c r="D699" i="26"/>
  <c r="E700" i="26"/>
  <c r="B700" i="26"/>
  <c r="A701" i="26"/>
  <c r="N582" i="14"/>
  <c r="K582" i="14"/>
  <c r="H582" i="14"/>
  <c r="Q582" i="14"/>
  <c r="A583" i="14"/>
  <c r="B582" i="14"/>
  <c r="E582" i="14"/>
  <c r="T581" i="14"/>
  <c r="F581" i="14"/>
  <c r="M581" i="14"/>
  <c r="P581" i="14"/>
  <c r="D581" i="14"/>
  <c r="S581" i="14"/>
  <c r="R581" i="14"/>
  <c r="I581" i="14"/>
  <c r="O581" i="14"/>
  <c r="C581" i="14"/>
  <c r="G581" i="14"/>
  <c r="L581" i="14"/>
  <c r="J581" i="14"/>
  <c r="A643" i="34"/>
  <c r="B642" i="34"/>
  <c r="E642" i="34"/>
  <c r="G641" i="34"/>
  <c r="F641" i="34"/>
  <c r="D641" i="34"/>
  <c r="C641" i="34"/>
  <c r="A312" i="19"/>
  <c r="E311" i="19"/>
  <c r="B311" i="19"/>
  <c r="C310" i="19"/>
  <c r="D310" i="19"/>
  <c r="F310" i="19"/>
  <c r="G310" i="19"/>
  <c r="C577" i="3"/>
  <c r="D577" i="3"/>
  <c r="H577" i="3"/>
  <c r="F577" i="3"/>
  <c r="G577" i="3"/>
  <c r="E578" i="3"/>
  <c r="B578" i="3"/>
  <c r="A579" i="3"/>
  <c r="C571" i="2"/>
  <c r="J571" i="2"/>
  <c r="I571" i="2"/>
  <c r="K571" i="2"/>
  <c r="F571" i="2"/>
  <c r="G571" i="2"/>
  <c r="D571" i="2"/>
  <c r="H572" i="2"/>
  <c r="E572" i="2"/>
  <c r="B572" i="2"/>
  <c r="A573" i="2"/>
  <c r="T440" i="12"/>
  <c r="O440" i="12"/>
  <c r="P440" i="12"/>
  <c r="J440" i="12"/>
  <c r="L440" i="12"/>
  <c r="I440" i="12"/>
  <c r="M440" i="12"/>
  <c r="S440" i="12"/>
  <c r="C440" i="12"/>
  <c r="D440" i="12"/>
  <c r="R440" i="12"/>
  <c r="F440" i="12"/>
  <c r="G440" i="12"/>
  <c r="B441" i="12"/>
  <c r="E441" i="12"/>
  <c r="H441" i="12"/>
  <c r="K441" i="12"/>
  <c r="Q441" i="12"/>
  <c r="N441" i="12"/>
  <c r="A442" i="12"/>
  <c r="F439" i="9"/>
  <c r="G439" i="9"/>
  <c r="H439" i="9"/>
  <c r="B441" i="8"/>
  <c r="K441" i="8"/>
  <c r="H441" i="8"/>
  <c r="E441" i="8"/>
  <c r="A442" i="8"/>
  <c r="C439" i="9"/>
  <c r="D439" i="9"/>
  <c r="F440" i="8"/>
  <c r="G440" i="8"/>
  <c r="M440" i="8"/>
  <c r="N440" i="8"/>
  <c r="J440" i="8"/>
  <c r="C440" i="8"/>
  <c r="D440" i="8"/>
  <c r="I440" i="8"/>
  <c r="L440" i="8"/>
  <c r="E440" i="9"/>
  <c r="A441" i="9"/>
  <c r="B440" i="9"/>
  <c r="D700" i="26" l="1"/>
  <c r="C700" i="26"/>
  <c r="G700" i="26"/>
  <c r="H700" i="26"/>
  <c r="F700" i="26"/>
  <c r="A702" i="26"/>
  <c r="E701" i="26"/>
  <c r="B701" i="26"/>
  <c r="T582" i="14"/>
  <c r="G582" i="14"/>
  <c r="I582" i="14"/>
  <c r="F582" i="14"/>
  <c r="R582" i="14"/>
  <c r="C582" i="14"/>
  <c r="P582" i="14"/>
  <c r="D582" i="14"/>
  <c r="O582" i="14"/>
  <c r="L582" i="14"/>
  <c r="M582" i="14"/>
  <c r="J582" i="14"/>
  <c r="S582" i="14"/>
  <c r="A584" i="14"/>
  <c r="K583" i="14"/>
  <c r="N583" i="14"/>
  <c r="E583" i="14"/>
  <c r="H583" i="14"/>
  <c r="Q583" i="14"/>
  <c r="B583" i="14"/>
  <c r="G642" i="34"/>
  <c r="D642" i="34"/>
  <c r="C642" i="34"/>
  <c r="F642" i="34"/>
  <c r="E643" i="34"/>
  <c r="A644" i="34"/>
  <c r="B643" i="34"/>
  <c r="F311" i="19"/>
  <c r="G311" i="19"/>
  <c r="C311" i="19"/>
  <c r="D311" i="19"/>
  <c r="B312" i="19"/>
  <c r="E312" i="19"/>
  <c r="A313" i="19"/>
  <c r="H578" i="3"/>
  <c r="C578" i="3"/>
  <c r="D578" i="3"/>
  <c r="F578" i="3"/>
  <c r="G578" i="3"/>
  <c r="E579" i="3"/>
  <c r="B579" i="3"/>
  <c r="A580" i="3"/>
  <c r="K572" i="2"/>
  <c r="D572" i="2"/>
  <c r="J572" i="2"/>
  <c r="C572" i="2"/>
  <c r="I572" i="2"/>
  <c r="G572" i="2"/>
  <c r="F572" i="2"/>
  <c r="B573" i="2"/>
  <c r="E573" i="2"/>
  <c r="A574" i="2"/>
  <c r="H573" i="2"/>
  <c r="F441" i="8"/>
  <c r="M441" i="8"/>
  <c r="L441" i="8"/>
  <c r="I441" i="8"/>
  <c r="N441" i="8"/>
  <c r="J441" i="8"/>
  <c r="C441" i="8"/>
  <c r="G441" i="8"/>
  <c r="D441" i="8"/>
  <c r="E442" i="12"/>
  <c r="H442" i="12"/>
  <c r="A443" i="12"/>
  <c r="K442" i="12"/>
  <c r="Q442" i="12"/>
  <c r="N442" i="12"/>
  <c r="B442" i="12"/>
  <c r="K442" i="8"/>
  <c r="A443" i="8"/>
  <c r="B442" i="8"/>
  <c r="H442" i="8"/>
  <c r="E442" i="8"/>
  <c r="T441" i="12"/>
  <c r="S441" i="12"/>
  <c r="C441" i="12"/>
  <c r="D441" i="12"/>
  <c r="F441" i="12"/>
  <c r="G441" i="12"/>
  <c r="I441" i="12"/>
  <c r="J441" i="12"/>
  <c r="L441" i="12"/>
  <c r="O441" i="12"/>
  <c r="M441" i="12"/>
  <c r="P441" i="12"/>
  <c r="R441" i="12"/>
  <c r="E441" i="9"/>
  <c r="A442" i="9"/>
  <c r="B441" i="9"/>
  <c r="D440" i="9"/>
  <c r="C440" i="9"/>
  <c r="F440" i="9"/>
  <c r="H440" i="9"/>
  <c r="G440" i="9"/>
  <c r="H701" i="26" l="1"/>
  <c r="G701" i="26"/>
  <c r="C701" i="26"/>
  <c r="D701" i="26"/>
  <c r="F701" i="26"/>
  <c r="A703" i="26"/>
  <c r="E702" i="26"/>
  <c r="B702" i="26"/>
  <c r="T583" i="14"/>
  <c r="J583" i="14"/>
  <c r="O583" i="14"/>
  <c r="L583" i="14"/>
  <c r="I583" i="14"/>
  <c r="M583" i="14"/>
  <c r="C583" i="14"/>
  <c r="F583" i="14"/>
  <c r="G583" i="14"/>
  <c r="D583" i="14"/>
  <c r="P583" i="14"/>
  <c r="S583" i="14"/>
  <c r="R583" i="14"/>
  <c r="B584" i="14"/>
  <c r="E584" i="14"/>
  <c r="H584" i="14"/>
  <c r="Q584" i="14"/>
  <c r="A585" i="14"/>
  <c r="N584" i="14"/>
  <c r="K584" i="14"/>
  <c r="F643" i="34"/>
  <c r="G643" i="34"/>
  <c r="C643" i="34"/>
  <c r="D643" i="34"/>
  <c r="A645" i="34"/>
  <c r="E644" i="34"/>
  <c r="B644" i="34"/>
  <c r="B313" i="19"/>
  <c r="E313" i="19"/>
  <c r="A314" i="19"/>
  <c r="C312" i="19"/>
  <c r="D312" i="19"/>
  <c r="F312" i="19"/>
  <c r="G312" i="19"/>
  <c r="E580" i="3"/>
  <c r="A581" i="3"/>
  <c r="B580" i="3"/>
  <c r="G579" i="3"/>
  <c r="F579" i="3"/>
  <c r="H579" i="3"/>
  <c r="C579" i="3"/>
  <c r="D579" i="3"/>
  <c r="B574" i="2"/>
  <c r="E574" i="2"/>
  <c r="H574" i="2"/>
  <c r="A575" i="2"/>
  <c r="K573" i="2"/>
  <c r="J573" i="2"/>
  <c r="F573" i="2"/>
  <c r="C573" i="2"/>
  <c r="D573" i="2"/>
  <c r="I573" i="2"/>
  <c r="G573" i="2"/>
  <c r="J442" i="8"/>
  <c r="G442" i="8"/>
  <c r="L442" i="8"/>
  <c r="N442" i="8"/>
  <c r="C442" i="8"/>
  <c r="D442" i="8"/>
  <c r="M442" i="8"/>
  <c r="F442" i="8"/>
  <c r="I442" i="8"/>
  <c r="C441" i="9"/>
  <c r="D441" i="9"/>
  <c r="E443" i="8"/>
  <c r="A444" i="8"/>
  <c r="B443" i="8"/>
  <c r="H443" i="8"/>
  <c r="K443" i="8"/>
  <c r="B442" i="9"/>
  <c r="E442" i="9"/>
  <c r="A443" i="9"/>
  <c r="H441" i="9"/>
  <c r="F441" i="9"/>
  <c r="G441" i="9"/>
  <c r="T442" i="12"/>
  <c r="L442" i="12"/>
  <c r="C442" i="12"/>
  <c r="O442" i="12"/>
  <c r="S442" i="12"/>
  <c r="R442" i="12"/>
  <c r="M442" i="12"/>
  <c r="D442" i="12"/>
  <c r="F442" i="12"/>
  <c r="J442" i="12"/>
  <c r="P442" i="12"/>
  <c r="G442" i="12"/>
  <c r="I442" i="12"/>
  <c r="H443" i="12"/>
  <c r="B443" i="12"/>
  <c r="K443" i="12"/>
  <c r="N443" i="12"/>
  <c r="Q443" i="12"/>
  <c r="A444" i="12"/>
  <c r="E443" i="12"/>
  <c r="E703" i="26" l="1"/>
  <c r="B703" i="26"/>
  <c r="A704" i="26"/>
  <c r="D702" i="26"/>
  <c r="F702" i="26"/>
  <c r="G702" i="26"/>
  <c r="H702" i="26"/>
  <c r="C702" i="26"/>
  <c r="T584" i="14"/>
  <c r="M584" i="14"/>
  <c r="I584" i="14"/>
  <c r="P584" i="14"/>
  <c r="C584" i="14"/>
  <c r="G584" i="14"/>
  <c r="D584" i="14"/>
  <c r="J584" i="14"/>
  <c r="O584" i="14"/>
  <c r="R584" i="14"/>
  <c r="F584" i="14"/>
  <c r="L584" i="14"/>
  <c r="S584" i="14"/>
  <c r="N585" i="14"/>
  <c r="E585" i="14"/>
  <c r="K585" i="14"/>
  <c r="Q585" i="14"/>
  <c r="H585" i="14"/>
  <c r="B585" i="14"/>
  <c r="A586" i="14"/>
  <c r="C644" i="34"/>
  <c r="G644" i="34"/>
  <c r="F644" i="34"/>
  <c r="D644" i="34"/>
  <c r="E645" i="34"/>
  <c r="B645" i="34"/>
  <c r="A646" i="34"/>
  <c r="E314" i="19"/>
  <c r="A315" i="19"/>
  <c r="B314" i="19"/>
  <c r="C313" i="19"/>
  <c r="D313" i="19"/>
  <c r="F313" i="19"/>
  <c r="G313" i="19"/>
  <c r="H580" i="3"/>
  <c r="C580" i="3"/>
  <c r="D580" i="3"/>
  <c r="A582" i="3"/>
  <c r="B581" i="3"/>
  <c r="E581" i="3"/>
  <c r="G580" i="3"/>
  <c r="F580" i="3"/>
  <c r="H575" i="2"/>
  <c r="B575" i="2"/>
  <c r="A576" i="2"/>
  <c r="E575" i="2"/>
  <c r="G574" i="2"/>
  <c r="C574" i="2"/>
  <c r="I574" i="2"/>
  <c r="D574" i="2"/>
  <c r="K574" i="2"/>
  <c r="F574" i="2"/>
  <c r="J574" i="2"/>
  <c r="E443" i="9"/>
  <c r="A444" i="9"/>
  <c r="B443" i="9"/>
  <c r="D442" i="9"/>
  <c r="C442" i="9"/>
  <c r="G442" i="9"/>
  <c r="H442" i="9"/>
  <c r="F442" i="9"/>
  <c r="A445" i="8"/>
  <c r="K444" i="8"/>
  <c r="B444" i="8"/>
  <c r="H444" i="8"/>
  <c r="E444" i="8"/>
  <c r="H444" i="12"/>
  <c r="A445" i="12"/>
  <c r="K444" i="12"/>
  <c r="E444" i="12"/>
  <c r="B444" i="12"/>
  <c r="Q444" i="12"/>
  <c r="N444" i="12"/>
  <c r="F443" i="8"/>
  <c r="G443" i="8"/>
  <c r="L443" i="8"/>
  <c r="M443" i="8"/>
  <c r="D443" i="8"/>
  <c r="C443" i="8"/>
  <c r="I443" i="8"/>
  <c r="N443" i="8"/>
  <c r="J443" i="8"/>
  <c r="T443" i="12"/>
  <c r="L443" i="12"/>
  <c r="O443" i="12"/>
  <c r="P443" i="12"/>
  <c r="R443" i="12"/>
  <c r="C443" i="12"/>
  <c r="S443" i="12"/>
  <c r="D443" i="12"/>
  <c r="F443" i="12"/>
  <c r="G443" i="12"/>
  <c r="I443" i="12"/>
  <c r="J443" i="12"/>
  <c r="M443" i="12"/>
  <c r="B704" i="26" l="1"/>
  <c r="A705" i="26"/>
  <c r="E704" i="26"/>
  <c r="F703" i="26"/>
  <c r="C703" i="26"/>
  <c r="D703" i="26"/>
  <c r="G703" i="26"/>
  <c r="H703" i="26"/>
  <c r="H586" i="14"/>
  <c r="A587" i="14"/>
  <c r="K586" i="14"/>
  <c r="Q586" i="14"/>
  <c r="E586" i="14"/>
  <c r="B586" i="14"/>
  <c r="N586" i="14"/>
  <c r="T585" i="14"/>
  <c r="I585" i="14"/>
  <c r="J585" i="14"/>
  <c r="P585" i="14"/>
  <c r="R585" i="14"/>
  <c r="G585" i="14"/>
  <c r="C585" i="14"/>
  <c r="L585" i="14"/>
  <c r="M585" i="14"/>
  <c r="D585" i="14"/>
  <c r="F585" i="14"/>
  <c r="S585" i="14"/>
  <c r="O585" i="14"/>
  <c r="A647" i="34"/>
  <c r="B646" i="34"/>
  <c r="E646" i="34"/>
  <c r="C645" i="34"/>
  <c r="D645" i="34"/>
  <c r="F645" i="34"/>
  <c r="G645" i="34"/>
  <c r="F314" i="19"/>
  <c r="D314" i="19"/>
  <c r="G314" i="19"/>
  <c r="C314" i="19"/>
  <c r="B315" i="19"/>
  <c r="A316" i="19"/>
  <c r="E315" i="19"/>
  <c r="F581" i="3"/>
  <c r="G581" i="3"/>
  <c r="C581" i="3"/>
  <c r="H581" i="3"/>
  <c r="D581" i="3"/>
  <c r="A583" i="3"/>
  <c r="B582" i="3"/>
  <c r="E582" i="3"/>
  <c r="B576" i="2"/>
  <c r="H576" i="2"/>
  <c r="E576" i="2"/>
  <c r="A577" i="2"/>
  <c r="G575" i="2"/>
  <c r="F575" i="2"/>
  <c r="D575" i="2"/>
  <c r="C575" i="2"/>
  <c r="J575" i="2"/>
  <c r="K575" i="2"/>
  <c r="I575" i="2"/>
  <c r="K445" i="12"/>
  <c r="B445" i="12"/>
  <c r="N445" i="12"/>
  <c r="Q445" i="12"/>
  <c r="A446" i="12"/>
  <c r="E445" i="12"/>
  <c r="H445" i="12"/>
  <c r="E445" i="8"/>
  <c r="A446" i="8"/>
  <c r="B445" i="8"/>
  <c r="H445" i="8"/>
  <c r="K445" i="8"/>
  <c r="T444" i="12"/>
  <c r="J444" i="12"/>
  <c r="C444" i="12"/>
  <c r="D444" i="12"/>
  <c r="F444" i="12"/>
  <c r="G444" i="12"/>
  <c r="M444" i="12"/>
  <c r="O444" i="12"/>
  <c r="P444" i="12"/>
  <c r="R444" i="12"/>
  <c r="S444" i="12"/>
  <c r="L444" i="12"/>
  <c r="I444" i="12"/>
  <c r="L444" i="8"/>
  <c r="G444" i="8"/>
  <c r="N444" i="8"/>
  <c r="M444" i="8"/>
  <c r="D444" i="8"/>
  <c r="C444" i="8"/>
  <c r="F444" i="8"/>
  <c r="I444" i="8"/>
  <c r="J444" i="8"/>
  <c r="C443" i="9"/>
  <c r="D443" i="9"/>
  <c r="A445" i="9"/>
  <c r="E444" i="9"/>
  <c r="B444" i="9"/>
  <c r="G443" i="9"/>
  <c r="H443" i="9"/>
  <c r="F443" i="9"/>
  <c r="E705" i="26" l="1"/>
  <c r="A706" i="26"/>
  <c r="B705" i="26"/>
  <c r="G704" i="26"/>
  <c r="C704" i="26"/>
  <c r="H704" i="26"/>
  <c r="D704" i="26"/>
  <c r="F704" i="26"/>
  <c r="T586" i="14"/>
  <c r="C586" i="14"/>
  <c r="G586" i="14"/>
  <c r="I586" i="14"/>
  <c r="J586" i="14"/>
  <c r="D586" i="14"/>
  <c r="S586" i="14"/>
  <c r="P586" i="14"/>
  <c r="L586" i="14"/>
  <c r="R586" i="14"/>
  <c r="F586" i="14"/>
  <c r="M586" i="14"/>
  <c r="O586" i="14"/>
  <c r="A588" i="14"/>
  <c r="H587" i="14"/>
  <c r="B587" i="14"/>
  <c r="E587" i="14"/>
  <c r="Q587" i="14"/>
  <c r="K587" i="14"/>
  <c r="N587" i="14"/>
  <c r="D646" i="34"/>
  <c r="C646" i="34"/>
  <c r="G646" i="34"/>
  <c r="F646" i="34"/>
  <c r="B647" i="34"/>
  <c r="E647" i="34"/>
  <c r="A648" i="34"/>
  <c r="E316" i="19"/>
  <c r="A317" i="19"/>
  <c r="B316" i="19"/>
  <c r="C315" i="19"/>
  <c r="D315" i="19"/>
  <c r="F315" i="19"/>
  <c r="G315" i="19"/>
  <c r="C582" i="3"/>
  <c r="D582" i="3"/>
  <c r="H582" i="3"/>
  <c r="F582" i="3"/>
  <c r="G582" i="3"/>
  <c r="E583" i="3"/>
  <c r="B583" i="3"/>
  <c r="A584" i="3"/>
  <c r="E577" i="2"/>
  <c r="B577" i="2"/>
  <c r="H577" i="2"/>
  <c r="A578" i="2"/>
  <c r="F576" i="2"/>
  <c r="D576" i="2"/>
  <c r="C576" i="2"/>
  <c r="J576" i="2"/>
  <c r="I576" i="2"/>
  <c r="K576" i="2"/>
  <c r="G576" i="2"/>
  <c r="E446" i="8"/>
  <c r="H446" i="8"/>
  <c r="K446" i="8"/>
  <c r="A447" i="8"/>
  <c r="B446" i="8"/>
  <c r="G444" i="9"/>
  <c r="H444" i="9"/>
  <c r="F444" i="9"/>
  <c r="B445" i="9"/>
  <c r="E445" i="9"/>
  <c r="A446" i="9"/>
  <c r="H446" i="12"/>
  <c r="N446" i="12"/>
  <c r="E446" i="12"/>
  <c r="Q446" i="12"/>
  <c r="A447" i="12"/>
  <c r="B446" i="12"/>
  <c r="K446" i="12"/>
  <c r="C445" i="8"/>
  <c r="G445" i="8"/>
  <c r="J445" i="8"/>
  <c r="N445" i="8"/>
  <c r="M445" i="8"/>
  <c r="D445" i="8"/>
  <c r="F445" i="8"/>
  <c r="I445" i="8"/>
  <c r="L445" i="8"/>
  <c r="D444" i="9"/>
  <c r="C444" i="9"/>
  <c r="T445" i="12"/>
  <c r="F445" i="12"/>
  <c r="I445" i="12"/>
  <c r="J445" i="12"/>
  <c r="L445" i="12"/>
  <c r="P445" i="12"/>
  <c r="R445" i="12"/>
  <c r="M445" i="12"/>
  <c r="O445" i="12"/>
  <c r="C445" i="12"/>
  <c r="G445" i="12"/>
  <c r="S445" i="12"/>
  <c r="D445" i="12"/>
  <c r="F705" i="26" l="1"/>
  <c r="H705" i="26"/>
  <c r="C705" i="26"/>
  <c r="G705" i="26"/>
  <c r="D705" i="26"/>
  <c r="E706" i="26"/>
  <c r="A707" i="26"/>
  <c r="B706" i="26"/>
  <c r="H588" i="14"/>
  <c r="B588" i="14"/>
  <c r="A589" i="14"/>
  <c r="Q588" i="14"/>
  <c r="N588" i="14"/>
  <c r="E588" i="14"/>
  <c r="K588" i="14"/>
  <c r="T587" i="14"/>
  <c r="R587" i="14"/>
  <c r="D587" i="14"/>
  <c r="F587" i="14"/>
  <c r="G587" i="14"/>
  <c r="S587" i="14"/>
  <c r="C587" i="14"/>
  <c r="I587" i="14"/>
  <c r="J587" i="14"/>
  <c r="P587" i="14"/>
  <c r="L587" i="14"/>
  <c r="M587" i="14"/>
  <c r="O587" i="14"/>
  <c r="A649" i="34"/>
  <c r="B648" i="34"/>
  <c r="E648" i="34"/>
  <c r="G647" i="34"/>
  <c r="F647" i="34"/>
  <c r="D647" i="34"/>
  <c r="C647" i="34"/>
  <c r="F316" i="19"/>
  <c r="G316" i="19"/>
  <c r="D316" i="19"/>
  <c r="C316" i="19"/>
  <c r="B317" i="19"/>
  <c r="A318" i="19"/>
  <c r="E317" i="19"/>
  <c r="F583" i="3"/>
  <c r="G583" i="3"/>
  <c r="A585" i="3"/>
  <c r="E584" i="3"/>
  <c r="B584" i="3"/>
  <c r="C583" i="3"/>
  <c r="D583" i="3"/>
  <c r="H583" i="3"/>
  <c r="A579" i="2"/>
  <c r="B578" i="2"/>
  <c r="H578" i="2"/>
  <c r="E578" i="2"/>
  <c r="G577" i="2"/>
  <c r="F577" i="2"/>
  <c r="D577" i="2"/>
  <c r="I577" i="2"/>
  <c r="J577" i="2"/>
  <c r="C577" i="2"/>
  <c r="K577" i="2"/>
  <c r="T446" i="12"/>
  <c r="M446" i="12"/>
  <c r="O446" i="12"/>
  <c r="L446" i="12"/>
  <c r="P446" i="12"/>
  <c r="C446" i="12"/>
  <c r="D446" i="12"/>
  <c r="R446" i="12"/>
  <c r="S446" i="12"/>
  <c r="I446" i="12"/>
  <c r="G446" i="12"/>
  <c r="F446" i="12"/>
  <c r="J446" i="12"/>
  <c r="C445" i="9"/>
  <c r="D445" i="9"/>
  <c r="A447" i="9"/>
  <c r="E446" i="9"/>
  <c r="B446" i="9"/>
  <c r="N447" i="12"/>
  <c r="H447" i="12"/>
  <c r="K447" i="12"/>
  <c r="B447" i="12"/>
  <c r="Q447" i="12"/>
  <c r="A448" i="12"/>
  <c r="E447" i="12"/>
  <c r="F445" i="9"/>
  <c r="G445" i="9"/>
  <c r="H445" i="9"/>
  <c r="F446" i="8"/>
  <c r="G446" i="8"/>
  <c r="L446" i="8"/>
  <c r="N446" i="8"/>
  <c r="I446" i="8"/>
  <c r="C446" i="8"/>
  <c r="D446" i="8"/>
  <c r="M446" i="8"/>
  <c r="J446" i="8"/>
  <c r="E447" i="8"/>
  <c r="H447" i="8"/>
  <c r="K447" i="8"/>
  <c r="A448" i="8"/>
  <c r="B447" i="8"/>
  <c r="F706" i="26" l="1"/>
  <c r="G706" i="26"/>
  <c r="H706" i="26"/>
  <c r="D706" i="26"/>
  <c r="C706" i="26"/>
  <c r="B707" i="26"/>
  <c r="E707" i="26"/>
  <c r="A708" i="26"/>
  <c r="E589" i="14"/>
  <c r="B589" i="14"/>
  <c r="A590" i="14"/>
  <c r="H589" i="14"/>
  <c r="N589" i="14"/>
  <c r="K589" i="14"/>
  <c r="Q589" i="14"/>
  <c r="T588" i="14"/>
  <c r="I588" i="14"/>
  <c r="L588" i="14"/>
  <c r="F588" i="14"/>
  <c r="M588" i="14"/>
  <c r="R588" i="14"/>
  <c r="J588" i="14"/>
  <c r="S588" i="14"/>
  <c r="G588" i="14"/>
  <c r="D588" i="14"/>
  <c r="O588" i="14"/>
  <c r="P588" i="14"/>
  <c r="C588" i="14"/>
  <c r="F648" i="34"/>
  <c r="G648" i="34"/>
  <c r="D648" i="34"/>
  <c r="C648" i="34"/>
  <c r="B649" i="34"/>
  <c r="A650" i="34"/>
  <c r="E649" i="34"/>
  <c r="B318" i="19"/>
  <c r="E318" i="19"/>
  <c r="A319" i="19"/>
  <c r="C317" i="19"/>
  <c r="D317" i="19"/>
  <c r="F317" i="19"/>
  <c r="G317" i="19"/>
  <c r="E585" i="3"/>
  <c r="B585" i="3"/>
  <c r="A586" i="3"/>
  <c r="C584" i="3"/>
  <c r="H584" i="3"/>
  <c r="D584" i="3"/>
  <c r="G584" i="3"/>
  <c r="F584" i="3"/>
  <c r="C578" i="2"/>
  <c r="D578" i="2"/>
  <c r="G578" i="2"/>
  <c r="F578" i="2"/>
  <c r="K578" i="2"/>
  <c r="J578" i="2"/>
  <c r="I578" i="2"/>
  <c r="B579" i="2"/>
  <c r="A580" i="2"/>
  <c r="H579" i="2"/>
  <c r="E579" i="2"/>
  <c r="N448" i="12"/>
  <c r="B448" i="12"/>
  <c r="H448" i="12"/>
  <c r="A449" i="12"/>
  <c r="E448" i="12"/>
  <c r="Q448" i="12"/>
  <c r="K448" i="12"/>
  <c r="M447" i="8"/>
  <c r="N447" i="8"/>
  <c r="C447" i="8"/>
  <c r="D447" i="8"/>
  <c r="F447" i="8"/>
  <c r="I447" i="8"/>
  <c r="L447" i="8"/>
  <c r="G447" i="8"/>
  <c r="J447" i="8"/>
  <c r="T447" i="12"/>
  <c r="S447" i="12"/>
  <c r="J447" i="12"/>
  <c r="D447" i="12"/>
  <c r="I447" i="12"/>
  <c r="L447" i="12"/>
  <c r="C447" i="12"/>
  <c r="F447" i="12"/>
  <c r="R447" i="12"/>
  <c r="M447" i="12"/>
  <c r="O447" i="12"/>
  <c r="G447" i="12"/>
  <c r="P447" i="12"/>
  <c r="C446" i="9"/>
  <c r="D446" i="9"/>
  <c r="A448" i="9"/>
  <c r="B447" i="9"/>
  <c r="E447" i="9"/>
  <c r="A449" i="8"/>
  <c r="K448" i="8"/>
  <c r="H448" i="8"/>
  <c r="B448" i="8"/>
  <c r="E448" i="8"/>
  <c r="H446" i="9"/>
  <c r="F446" i="9"/>
  <c r="G446" i="9"/>
  <c r="C707" i="26" l="1"/>
  <c r="G707" i="26"/>
  <c r="D707" i="26"/>
  <c r="H707" i="26"/>
  <c r="F707" i="26"/>
  <c r="A709" i="26"/>
  <c r="B708" i="26"/>
  <c r="E708" i="26"/>
  <c r="K590" i="14"/>
  <c r="N590" i="14"/>
  <c r="A591" i="14"/>
  <c r="Q590" i="14"/>
  <c r="E590" i="14"/>
  <c r="H590" i="14"/>
  <c r="B590" i="14"/>
  <c r="T589" i="14"/>
  <c r="L589" i="14"/>
  <c r="F589" i="14"/>
  <c r="G589" i="14"/>
  <c r="P589" i="14"/>
  <c r="O589" i="14"/>
  <c r="S589" i="14"/>
  <c r="C589" i="14"/>
  <c r="D589" i="14"/>
  <c r="J589" i="14"/>
  <c r="R589" i="14"/>
  <c r="M589" i="14"/>
  <c r="I589" i="14"/>
  <c r="A651" i="34"/>
  <c r="E650" i="34"/>
  <c r="B650" i="34"/>
  <c r="C649" i="34"/>
  <c r="D649" i="34"/>
  <c r="G649" i="34"/>
  <c r="F649" i="34"/>
  <c r="B319" i="19"/>
  <c r="A320" i="19"/>
  <c r="E319" i="19"/>
  <c r="C318" i="19"/>
  <c r="D318" i="19"/>
  <c r="F318" i="19"/>
  <c r="G318" i="19"/>
  <c r="A587" i="3"/>
  <c r="E586" i="3"/>
  <c r="B586" i="3"/>
  <c r="D585" i="3"/>
  <c r="H585" i="3"/>
  <c r="C585" i="3"/>
  <c r="F585" i="3"/>
  <c r="G585" i="3"/>
  <c r="I579" i="2"/>
  <c r="F579" i="2"/>
  <c r="J579" i="2"/>
  <c r="D579" i="2"/>
  <c r="K579" i="2"/>
  <c r="C579" i="2"/>
  <c r="G579" i="2"/>
  <c r="H580" i="2"/>
  <c r="B580" i="2"/>
  <c r="E580" i="2"/>
  <c r="A581" i="2"/>
  <c r="E448" i="9"/>
  <c r="A449" i="9"/>
  <c r="B448" i="9"/>
  <c r="L448" i="8"/>
  <c r="G448" i="8"/>
  <c r="I448" i="8"/>
  <c r="D448" i="8"/>
  <c r="M448" i="8"/>
  <c r="N448" i="8"/>
  <c r="J448" i="8"/>
  <c r="F448" i="8"/>
  <c r="C448" i="8"/>
  <c r="K449" i="12"/>
  <c r="N449" i="12"/>
  <c r="B449" i="12"/>
  <c r="E449" i="12"/>
  <c r="H449" i="12"/>
  <c r="Q449" i="12"/>
  <c r="A450" i="12"/>
  <c r="A450" i="8"/>
  <c r="H449" i="8"/>
  <c r="B449" i="8"/>
  <c r="E449" i="8"/>
  <c r="K449" i="8"/>
  <c r="H447" i="9"/>
  <c r="F447" i="9"/>
  <c r="G447" i="9"/>
  <c r="T448" i="12"/>
  <c r="L448" i="12"/>
  <c r="M448" i="12"/>
  <c r="O448" i="12"/>
  <c r="P448" i="12"/>
  <c r="R448" i="12"/>
  <c r="C448" i="12"/>
  <c r="D448" i="12"/>
  <c r="F448" i="12"/>
  <c r="G448" i="12"/>
  <c r="I448" i="12"/>
  <c r="J448" i="12"/>
  <c r="S448" i="12"/>
  <c r="C447" i="9"/>
  <c r="D447" i="9"/>
  <c r="D708" i="26" l="1"/>
  <c r="F708" i="26"/>
  <c r="H708" i="26"/>
  <c r="C708" i="26"/>
  <c r="G708" i="26"/>
  <c r="B709" i="26"/>
  <c r="E709" i="26"/>
  <c r="A710" i="26"/>
  <c r="T590" i="14"/>
  <c r="S590" i="14"/>
  <c r="M590" i="14"/>
  <c r="R590" i="14"/>
  <c r="C590" i="14"/>
  <c r="P590" i="14"/>
  <c r="F590" i="14"/>
  <c r="G590" i="14"/>
  <c r="L590" i="14"/>
  <c r="J590" i="14"/>
  <c r="I590" i="14"/>
  <c r="O590" i="14"/>
  <c r="D590" i="14"/>
  <c r="H591" i="14"/>
  <c r="N591" i="14"/>
  <c r="Q591" i="14"/>
  <c r="A592" i="14"/>
  <c r="B591" i="14"/>
  <c r="E591" i="14"/>
  <c r="K591" i="14"/>
  <c r="G650" i="34"/>
  <c r="F650" i="34"/>
  <c r="D650" i="34"/>
  <c r="C650" i="34"/>
  <c r="B651" i="34"/>
  <c r="A652" i="34"/>
  <c r="E651" i="34"/>
  <c r="A321" i="19"/>
  <c r="B320" i="19"/>
  <c r="E320" i="19"/>
  <c r="C319" i="19"/>
  <c r="D319" i="19"/>
  <c r="F319" i="19"/>
  <c r="G319" i="19"/>
  <c r="H586" i="3"/>
  <c r="D586" i="3"/>
  <c r="C586" i="3"/>
  <c r="F586" i="3"/>
  <c r="G586" i="3"/>
  <c r="B587" i="3"/>
  <c r="A588" i="3"/>
  <c r="E587" i="3"/>
  <c r="G580" i="2"/>
  <c r="F580" i="2"/>
  <c r="C580" i="2"/>
  <c r="D580" i="2"/>
  <c r="J580" i="2"/>
  <c r="I580" i="2"/>
  <c r="K580" i="2"/>
  <c r="H581" i="2"/>
  <c r="E581" i="2"/>
  <c r="B581" i="2"/>
  <c r="A582" i="2"/>
  <c r="B450" i="8"/>
  <c r="K450" i="8"/>
  <c r="H450" i="8"/>
  <c r="E450" i="8"/>
  <c r="A451" i="8"/>
  <c r="N450" i="12"/>
  <c r="Q450" i="12"/>
  <c r="A451" i="12"/>
  <c r="B450" i="12"/>
  <c r="K450" i="12"/>
  <c r="E450" i="12"/>
  <c r="H450" i="12"/>
  <c r="I449" i="8"/>
  <c r="J449" i="8"/>
  <c r="M449" i="8"/>
  <c r="F449" i="8"/>
  <c r="G449" i="8"/>
  <c r="L449" i="8"/>
  <c r="C449" i="8"/>
  <c r="N449" i="8"/>
  <c r="D449" i="8"/>
  <c r="D448" i="9"/>
  <c r="C448" i="9"/>
  <c r="T449" i="12"/>
  <c r="G449" i="12"/>
  <c r="I449" i="12"/>
  <c r="O449" i="12"/>
  <c r="P449" i="12"/>
  <c r="L449" i="12"/>
  <c r="D449" i="12"/>
  <c r="R449" i="12"/>
  <c r="S449" i="12"/>
  <c r="C449" i="12"/>
  <c r="J449" i="12"/>
  <c r="M449" i="12"/>
  <c r="F449" i="12"/>
  <c r="E449" i="9"/>
  <c r="B449" i="9"/>
  <c r="A450" i="9"/>
  <c r="H448" i="9"/>
  <c r="F448" i="9"/>
  <c r="G448" i="9"/>
  <c r="D709" i="26" l="1"/>
  <c r="C709" i="26"/>
  <c r="G709" i="26"/>
  <c r="H709" i="26"/>
  <c r="F709" i="26"/>
  <c r="B710" i="26"/>
  <c r="A711" i="26"/>
  <c r="E710" i="26"/>
  <c r="T591" i="14"/>
  <c r="S591" i="14"/>
  <c r="L591" i="14"/>
  <c r="R591" i="14"/>
  <c r="D591" i="14"/>
  <c r="F591" i="14"/>
  <c r="I591" i="14"/>
  <c r="G591" i="14"/>
  <c r="C591" i="14"/>
  <c r="P591" i="14"/>
  <c r="J591" i="14"/>
  <c r="M591" i="14"/>
  <c r="O591" i="14"/>
  <c r="Q592" i="14"/>
  <c r="A593" i="14"/>
  <c r="B592" i="14"/>
  <c r="K592" i="14"/>
  <c r="H592" i="14"/>
  <c r="E592" i="14"/>
  <c r="N592" i="14"/>
  <c r="C651" i="34"/>
  <c r="D651" i="34"/>
  <c r="G651" i="34"/>
  <c r="F651" i="34"/>
  <c r="B652" i="34"/>
  <c r="A653" i="34"/>
  <c r="E652" i="34"/>
  <c r="G320" i="19"/>
  <c r="C320" i="19"/>
  <c r="D320" i="19"/>
  <c r="F320" i="19"/>
  <c r="E321" i="19"/>
  <c r="A322" i="19"/>
  <c r="B321" i="19"/>
  <c r="G587" i="3"/>
  <c r="F587" i="3"/>
  <c r="B588" i="3"/>
  <c r="A589" i="3"/>
  <c r="E588" i="3"/>
  <c r="C587" i="3"/>
  <c r="D587" i="3"/>
  <c r="H587" i="3"/>
  <c r="E582" i="2"/>
  <c r="B582" i="2"/>
  <c r="H582" i="2"/>
  <c r="A583" i="2"/>
  <c r="J581" i="2"/>
  <c r="I581" i="2"/>
  <c r="G581" i="2"/>
  <c r="F581" i="2"/>
  <c r="K581" i="2"/>
  <c r="C581" i="2"/>
  <c r="D581" i="2"/>
  <c r="T450" i="12"/>
  <c r="C450" i="12"/>
  <c r="I450" i="12"/>
  <c r="L450" i="12"/>
  <c r="O450" i="12"/>
  <c r="P450" i="12"/>
  <c r="S450" i="12"/>
  <c r="D450" i="12"/>
  <c r="G450" i="12"/>
  <c r="J450" i="12"/>
  <c r="M450" i="12"/>
  <c r="R450" i="12"/>
  <c r="F450" i="12"/>
  <c r="Q451" i="12"/>
  <c r="A452" i="12"/>
  <c r="K451" i="12"/>
  <c r="N451" i="12"/>
  <c r="E451" i="12"/>
  <c r="H451" i="12"/>
  <c r="B451" i="12"/>
  <c r="E450" i="9"/>
  <c r="A451" i="9"/>
  <c r="B450" i="9"/>
  <c r="H449" i="9"/>
  <c r="G449" i="9"/>
  <c r="F449" i="9"/>
  <c r="H451" i="8"/>
  <c r="A452" i="8"/>
  <c r="E451" i="8"/>
  <c r="B451" i="8"/>
  <c r="K451" i="8"/>
  <c r="C449" i="9"/>
  <c r="D449" i="9"/>
  <c r="M450" i="8"/>
  <c r="N450" i="8"/>
  <c r="I450" i="8"/>
  <c r="L450" i="8"/>
  <c r="D450" i="8"/>
  <c r="J450" i="8"/>
  <c r="C450" i="8"/>
  <c r="F450" i="8"/>
  <c r="G450" i="8"/>
  <c r="B711" i="26" l="1"/>
  <c r="A712" i="26"/>
  <c r="E711" i="26"/>
  <c r="G710" i="26"/>
  <c r="F710" i="26"/>
  <c r="C710" i="26"/>
  <c r="D710" i="26"/>
  <c r="H710" i="26"/>
  <c r="Q593" i="14"/>
  <c r="A594" i="14"/>
  <c r="N593" i="14"/>
  <c r="E593" i="14"/>
  <c r="H593" i="14"/>
  <c r="K593" i="14"/>
  <c r="B593" i="14"/>
  <c r="T592" i="14"/>
  <c r="I592" i="14"/>
  <c r="O592" i="14"/>
  <c r="P592" i="14"/>
  <c r="L592" i="14"/>
  <c r="D592" i="14"/>
  <c r="F592" i="14"/>
  <c r="C592" i="14"/>
  <c r="G592" i="14"/>
  <c r="J592" i="14"/>
  <c r="R592" i="14"/>
  <c r="M592" i="14"/>
  <c r="S592" i="14"/>
  <c r="B653" i="34"/>
  <c r="A654" i="34"/>
  <c r="E653" i="34"/>
  <c r="D652" i="34"/>
  <c r="G652" i="34"/>
  <c r="F652" i="34"/>
  <c r="C652" i="34"/>
  <c r="D321" i="19"/>
  <c r="F321" i="19"/>
  <c r="G321" i="19"/>
  <c r="C321" i="19"/>
  <c r="B322" i="19"/>
  <c r="E322" i="19"/>
  <c r="A323" i="19"/>
  <c r="G588" i="3"/>
  <c r="F588" i="3"/>
  <c r="B589" i="3"/>
  <c r="E589" i="3"/>
  <c r="A590" i="3"/>
  <c r="C588" i="3"/>
  <c r="H588" i="3"/>
  <c r="D588" i="3"/>
  <c r="A584" i="2"/>
  <c r="B583" i="2"/>
  <c r="E583" i="2"/>
  <c r="H583" i="2"/>
  <c r="D582" i="2"/>
  <c r="I582" i="2"/>
  <c r="J582" i="2"/>
  <c r="G582" i="2"/>
  <c r="C582" i="2"/>
  <c r="K582" i="2"/>
  <c r="F582" i="2"/>
  <c r="H450" i="9"/>
  <c r="F450" i="9"/>
  <c r="G450" i="9"/>
  <c r="D450" i="9"/>
  <c r="C450" i="9"/>
  <c r="E451" i="9"/>
  <c r="B451" i="9"/>
  <c r="A452" i="9"/>
  <c r="A453" i="8"/>
  <c r="B452" i="8"/>
  <c r="E452" i="8"/>
  <c r="H452" i="8"/>
  <c r="K452" i="8"/>
  <c r="J451" i="8"/>
  <c r="C451" i="8"/>
  <c r="I451" i="8"/>
  <c r="D451" i="8"/>
  <c r="G451" i="8"/>
  <c r="L451" i="8"/>
  <c r="M451" i="8"/>
  <c r="N451" i="8"/>
  <c r="F451" i="8"/>
  <c r="T451" i="12"/>
  <c r="P451" i="12"/>
  <c r="J451" i="12"/>
  <c r="L451" i="12"/>
  <c r="S451" i="12"/>
  <c r="O451" i="12"/>
  <c r="D451" i="12"/>
  <c r="F451" i="12"/>
  <c r="G451" i="12"/>
  <c r="I451" i="12"/>
  <c r="M451" i="12"/>
  <c r="R451" i="12"/>
  <c r="C451" i="12"/>
  <c r="E452" i="12"/>
  <c r="A453" i="12"/>
  <c r="B452" i="12"/>
  <c r="H452" i="12"/>
  <c r="N452" i="12"/>
  <c r="Q452" i="12"/>
  <c r="K452" i="12"/>
  <c r="A713" i="26" l="1"/>
  <c r="E712" i="26"/>
  <c r="B712" i="26"/>
  <c r="D711" i="26"/>
  <c r="F711" i="26"/>
  <c r="G711" i="26"/>
  <c r="H711" i="26"/>
  <c r="C711" i="26"/>
  <c r="T593" i="14"/>
  <c r="I593" i="14"/>
  <c r="P593" i="14"/>
  <c r="G593" i="14"/>
  <c r="R593" i="14"/>
  <c r="D593" i="14"/>
  <c r="J593" i="14"/>
  <c r="C593" i="14"/>
  <c r="S593" i="14"/>
  <c r="L593" i="14"/>
  <c r="F593" i="14"/>
  <c r="M593" i="14"/>
  <c r="O593" i="14"/>
  <c r="N594" i="14"/>
  <c r="A595" i="14"/>
  <c r="B594" i="14"/>
  <c r="Q594" i="14"/>
  <c r="E594" i="14"/>
  <c r="H594" i="14"/>
  <c r="K594" i="14"/>
  <c r="A655" i="34"/>
  <c r="B654" i="34"/>
  <c r="E654" i="34"/>
  <c r="D653" i="34"/>
  <c r="C653" i="34"/>
  <c r="F653" i="34"/>
  <c r="G653" i="34"/>
  <c r="E323" i="19"/>
  <c r="A324" i="19"/>
  <c r="B323" i="19"/>
  <c r="C322" i="19"/>
  <c r="D322" i="19"/>
  <c r="F322" i="19"/>
  <c r="G322" i="19"/>
  <c r="A591" i="3"/>
  <c r="B590" i="3"/>
  <c r="E590" i="3"/>
  <c r="G589" i="3"/>
  <c r="F589" i="3"/>
  <c r="C589" i="3"/>
  <c r="H589" i="3"/>
  <c r="D589" i="3"/>
  <c r="C583" i="2"/>
  <c r="K583" i="2"/>
  <c r="J583" i="2"/>
  <c r="I583" i="2"/>
  <c r="G583" i="2"/>
  <c r="F583" i="2"/>
  <c r="D583" i="2"/>
  <c r="H584" i="2"/>
  <c r="E584" i="2"/>
  <c r="B584" i="2"/>
  <c r="A585" i="2"/>
  <c r="C451" i="9"/>
  <c r="D451" i="9"/>
  <c r="H451" i="9"/>
  <c r="F451" i="9"/>
  <c r="G451" i="9"/>
  <c r="D452" i="8"/>
  <c r="M452" i="8"/>
  <c r="F452" i="8"/>
  <c r="G452" i="8"/>
  <c r="I452" i="8"/>
  <c r="J452" i="8"/>
  <c r="L452" i="8"/>
  <c r="C452" i="8"/>
  <c r="N452" i="8"/>
  <c r="A454" i="8"/>
  <c r="E453" i="8"/>
  <c r="H453" i="8"/>
  <c r="B453" i="8"/>
  <c r="K453" i="8"/>
  <c r="A453" i="9"/>
  <c r="E452" i="9"/>
  <c r="B452" i="9"/>
  <c r="T452" i="12"/>
  <c r="C452" i="12"/>
  <c r="D452" i="12"/>
  <c r="F452" i="12"/>
  <c r="G452" i="12"/>
  <c r="I452" i="12"/>
  <c r="J452" i="12"/>
  <c r="L452" i="12"/>
  <c r="M452" i="12"/>
  <c r="P452" i="12"/>
  <c r="S452" i="12"/>
  <c r="O452" i="12"/>
  <c r="R452" i="12"/>
  <c r="E453" i="12"/>
  <c r="Q453" i="12"/>
  <c r="A454" i="12"/>
  <c r="B453" i="12"/>
  <c r="H453" i="12"/>
  <c r="K453" i="12"/>
  <c r="N453" i="12"/>
  <c r="C712" i="26" l="1"/>
  <c r="H712" i="26"/>
  <c r="D712" i="26"/>
  <c r="G712" i="26"/>
  <c r="F712" i="26"/>
  <c r="B713" i="26"/>
  <c r="A714" i="26"/>
  <c r="E713" i="26"/>
  <c r="B595" i="14"/>
  <c r="N595" i="14"/>
  <c r="K595" i="14"/>
  <c r="E595" i="14"/>
  <c r="Q595" i="14"/>
  <c r="A596" i="14"/>
  <c r="H595" i="14"/>
  <c r="T594" i="14"/>
  <c r="R594" i="14"/>
  <c r="S594" i="14"/>
  <c r="C594" i="14"/>
  <c r="D594" i="14"/>
  <c r="F594" i="14"/>
  <c r="G594" i="14"/>
  <c r="I594" i="14"/>
  <c r="J594" i="14"/>
  <c r="O594" i="14"/>
  <c r="M594" i="14"/>
  <c r="P594" i="14"/>
  <c r="L594" i="14"/>
  <c r="C654" i="34"/>
  <c r="G654" i="34"/>
  <c r="F654" i="34"/>
  <c r="D654" i="34"/>
  <c r="B655" i="34"/>
  <c r="E655" i="34"/>
  <c r="A656" i="34"/>
  <c r="F323" i="19"/>
  <c r="G323" i="19"/>
  <c r="C323" i="19"/>
  <c r="D323" i="19"/>
  <c r="B324" i="19"/>
  <c r="E324" i="19"/>
  <c r="A325" i="19"/>
  <c r="G590" i="3"/>
  <c r="F590" i="3"/>
  <c r="D590" i="3"/>
  <c r="H590" i="3"/>
  <c r="C590" i="3"/>
  <c r="B591" i="3"/>
  <c r="A592" i="3"/>
  <c r="E591" i="3"/>
  <c r="K584" i="2"/>
  <c r="F584" i="2"/>
  <c r="D584" i="2"/>
  <c r="C584" i="2"/>
  <c r="I584" i="2"/>
  <c r="G584" i="2"/>
  <c r="J584" i="2"/>
  <c r="B585" i="2"/>
  <c r="H585" i="2"/>
  <c r="A586" i="2"/>
  <c r="E585" i="2"/>
  <c r="H452" i="9"/>
  <c r="F452" i="9"/>
  <c r="G452" i="9"/>
  <c r="B454" i="8"/>
  <c r="E454" i="8"/>
  <c r="H454" i="8"/>
  <c r="A455" i="8"/>
  <c r="K454" i="8"/>
  <c r="F453" i="8"/>
  <c r="D453" i="8"/>
  <c r="N453" i="8"/>
  <c r="G453" i="8"/>
  <c r="C453" i="8"/>
  <c r="L453" i="8"/>
  <c r="J453" i="8"/>
  <c r="M453" i="8"/>
  <c r="I453" i="8"/>
  <c r="Q454" i="12"/>
  <c r="A455" i="12"/>
  <c r="B454" i="12"/>
  <c r="E454" i="12"/>
  <c r="H454" i="12"/>
  <c r="K454" i="12"/>
  <c r="N454" i="12"/>
  <c r="D452" i="9"/>
  <c r="C452" i="9"/>
  <c r="B453" i="9"/>
  <c r="E453" i="9"/>
  <c r="A454" i="9"/>
  <c r="T453" i="12"/>
  <c r="J453" i="12"/>
  <c r="L453" i="12"/>
  <c r="P453" i="12"/>
  <c r="R453" i="12"/>
  <c r="I453" i="12"/>
  <c r="S453" i="12"/>
  <c r="C453" i="12"/>
  <c r="G453" i="12"/>
  <c r="D453" i="12"/>
  <c r="F453" i="12"/>
  <c r="M453" i="12"/>
  <c r="O453" i="12"/>
  <c r="E714" i="26" l="1"/>
  <c r="B714" i="26"/>
  <c r="A715" i="26"/>
  <c r="D713" i="26"/>
  <c r="F713" i="26"/>
  <c r="C713" i="26"/>
  <c r="G713" i="26"/>
  <c r="H713" i="26"/>
  <c r="E596" i="14"/>
  <c r="H596" i="14"/>
  <c r="A597" i="14"/>
  <c r="K596" i="14"/>
  <c r="N596" i="14"/>
  <c r="Q596" i="14"/>
  <c r="B596" i="14"/>
  <c r="T595" i="14"/>
  <c r="S595" i="14"/>
  <c r="M595" i="14"/>
  <c r="R595" i="14"/>
  <c r="O595" i="14"/>
  <c r="P595" i="14"/>
  <c r="L595" i="14"/>
  <c r="F595" i="14"/>
  <c r="I595" i="14"/>
  <c r="D595" i="14"/>
  <c r="G595" i="14"/>
  <c r="J595" i="14"/>
  <c r="C595" i="14"/>
  <c r="G655" i="34"/>
  <c r="D655" i="34"/>
  <c r="C655" i="34"/>
  <c r="F655" i="34"/>
  <c r="B656" i="34"/>
  <c r="A657" i="34"/>
  <c r="E656" i="34"/>
  <c r="B325" i="19"/>
  <c r="A326" i="19"/>
  <c r="E325" i="19"/>
  <c r="C324" i="19"/>
  <c r="D324" i="19"/>
  <c r="F324" i="19"/>
  <c r="G324" i="19"/>
  <c r="D591" i="3"/>
  <c r="H591" i="3"/>
  <c r="C591" i="3"/>
  <c r="F591" i="3"/>
  <c r="G591" i="3"/>
  <c r="B592" i="3"/>
  <c r="A593" i="3"/>
  <c r="E592" i="3"/>
  <c r="A587" i="2"/>
  <c r="B586" i="2"/>
  <c r="H586" i="2"/>
  <c r="E586" i="2"/>
  <c r="D585" i="2"/>
  <c r="J585" i="2"/>
  <c r="C585" i="2"/>
  <c r="K585" i="2"/>
  <c r="G585" i="2"/>
  <c r="I585" i="2"/>
  <c r="F585" i="2"/>
  <c r="D453" i="9"/>
  <c r="C453" i="9"/>
  <c r="E454" i="9"/>
  <c r="A455" i="9"/>
  <c r="B454" i="9"/>
  <c r="T454" i="12"/>
  <c r="J454" i="12"/>
  <c r="L454" i="12"/>
  <c r="M454" i="12"/>
  <c r="P454" i="12"/>
  <c r="C454" i="12"/>
  <c r="D454" i="12"/>
  <c r="I454" i="12"/>
  <c r="R454" i="12"/>
  <c r="O454" i="12"/>
  <c r="S454" i="12"/>
  <c r="F454" i="12"/>
  <c r="G454" i="12"/>
  <c r="F453" i="9"/>
  <c r="G453" i="9"/>
  <c r="H453" i="9"/>
  <c r="N455" i="12"/>
  <c r="B455" i="12"/>
  <c r="A456" i="12"/>
  <c r="Q455" i="12"/>
  <c r="E455" i="12"/>
  <c r="H455" i="12"/>
  <c r="K455" i="12"/>
  <c r="C454" i="8"/>
  <c r="D454" i="8"/>
  <c r="G454" i="8"/>
  <c r="F454" i="8"/>
  <c r="J454" i="8"/>
  <c r="N454" i="8"/>
  <c r="L454" i="8"/>
  <c r="I454" i="8"/>
  <c r="M454" i="8"/>
  <c r="H455" i="8"/>
  <c r="K455" i="8"/>
  <c r="A456" i="8"/>
  <c r="E455" i="8"/>
  <c r="B455" i="8"/>
  <c r="B715" i="26" l="1"/>
  <c r="E715" i="26"/>
  <c r="A716" i="26"/>
  <c r="D714" i="26"/>
  <c r="F714" i="26"/>
  <c r="G714" i="26"/>
  <c r="H714" i="26"/>
  <c r="C714" i="26"/>
  <c r="T596" i="14"/>
  <c r="G596" i="14"/>
  <c r="J596" i="14"/>
  <c r="S596" i="14"/>
  <c r="I596" i="14"/>
  <c r="R596" i="14"/>
  <c r="D596" i="14"/>
  <c r="M596" i="14"/>
  <c r="F596" i="14"/>
  <c r="L596" i="14"/>
  <c r="O596" i="14"/>
  <c r="P596" i="14"/>
  <c r="C596" i="14"/>
  <c r="N597" i="14"/>
  <c r="B597" i="14"/>
  <c r="K597" i="14"/>
  <c r="H597" i="14"/>
  <c r="E597" i="14"/>
  <c r="A598" i="14"/>
  <c r="Q597" i="14"/>
  <c r="G656" i="34"/>
  <c r="F656" i="34"/>
  <c r="D656" i="34"/>
  <c r="C656" i="34"/>
  <c r="A658" i="34"/>
  <c r="E657" i="34"/>
  <c r="B657" i="34"/>
  <c r="E326" i="19"/>
  <c r="A327" i="19"/>
  <c r="B326" i="19"/>
  <c r="C325" i="19"/>
  <c r="D325" i="19"/>
  <c r="F325" i="19"/>
  <c r="G325" i="19"/>
  <c r="B593" i="3"/>
  <c r="E593" i="3"/>
  <c r="A594" i="3"/>
  <c r="H592" i="3"/>
  <c r="D592" i="3"/>
  <c r="C592" i="3"/>
  <c r="G592" i="3"/>
  <c r="F592" i="3"/>
  <c r="G586" i="2"/>
  <c r="F586" i="2"/>
  <c r="J586" i="2"/>
  <c r="I586" i="2"/>
  <c r="D586" i="2"/>
  <c r="K586" i="2"/>
  <c r="C586" i="2"/>
  <c r="A588" i="2"/>
  <c r="H587" i="2"/>
  <c r="B587" i="2"/>
  <c r="E587" i="2"/>
  <c r="N456" i="12"/>
  <c r="B456" i="12"/>
  <c r="E456" i="12"/>
  <c r="H456" i="12"/>
  <c r="K456" i="12"/>
  <c r="Q456" i="12"/>
  <c r="A457" i="12"/>
  <c r="T455" i="12"/>
  <c r="M455" i="12"/>
  <c r="J455" i="12"/>
  <c r="L455" i="12"/>
  <c r="P455" i="12"/>
  <c r="O455" i="12"/>
  <c r="I455" i="12"/>
  <c r="C455" i="12"/>
  <c r="D455" i="12"/>
  <c r="F455" i="12"/>
  <c r="R455" i="12"/>
  <c r="S455" i="12"/>
  <c r="G455" i="12"/>
  <c r="D455" i="8"/>
  <c r="F455" i="8"/>
  <c r="G455" i="8"/>
  <c r="I455" i="8"/>
  <c r="J455" i="8"/>
  <c r="N455" i="8"/>
  <c r="C455" i="8"/>
  <c r="M455" i="8"/>
  <c r="L455" i="8"/>
  <c r="K456" i="8"/>
  <c r="E456" i="8"/>
  <c r="H456" i="8"/>
  <c r="A457" i="8"/>
  <c r="B456" i="8"/>
  <c r="C454" i="9"/>
  <c r="D454" i="9"/>
  <c r="A456" i="9"/>
  <c r="B455" i="9"/>
  <c r="E455" i="9"/>
  <c r="F454" i="9"/>
  <c r="G454" i="9"/>
  <c r="H454" i="9"/>
  <c r="A717" i="26" l="1"/>
  <c r="E716" i="26"/>
  <c r="B716" i="26"/>
  <c r="H715" i="26"/>
  <c r="G715" i="26"/>
  <c r="D715" i="26"/>
  <c r="C715" i="26"/>
  <c r="F715" i="26"/>
  <c r="H598" i="14"/>
  <c r="A599" i="14"/>
  <c r="N598" i="14"/>
  <c r="Q598" i="14"/>
  <c r="K598" i="14"/>
  <c r="B598" i="14"/>
  <c r="E598" i="14"/>
  <c r="T597" i="14"/>
  <c r="R597" i="14"/>
  <c r="I597" i="14"/>
  <c r="L597" i="14"/>
  <c r="S597" i="14"/>
  <c r="F597" i="14"/>
  <c r="G597" i="14"/>
  <c r="P597" i="14"/>
  <c r="M597" i="14"/>
  <c r="O597" i="14"/>
  <c r="J597" i="14"/>
  <c r="C597" i="14"/>
  <c r="D597" i="14"/>
  <c r="B658" i="34"/>
  <c r="A659" i="34"/>
  <c r="E658" i="34"/>
  <c r="G657" i="34"/>
  <c r="F657" i="34"/>
  <c r="D657" i="34"/>
  <c r="C657" i="34"/>
  <c r="C326" i="19"/>
  <c r="D326" i="19"/>
  <c r="F326" i="19"/>
  <c r="G326" i="19"/>
  <c r="E327" i="19"/>
  <c r="A328" i="19"/>
  <c r="B327" i="19"/>
  <c r="E594" i="3"/>
  <c r="A595" i="3"/>
  <c r="B594" i="3"/>
  <c r="G593" i="3"/>
  <c r="F593" i="3"/>
  <c r="H593" i="3"/>
  <c r="D593" i="3"/>
  <c r="C593" i="3"/>
  <c r="B588" i="2"/>
  <c r="H588" i="2"/>
  <c r="A589" i="2"/>
  <c r="E588" i="2"/>
  <c r="C587" i="2"/>
  <c r="F587" i="2"/>
  <c r="D587" i="2"/>
  <c r="J587" i="2"/>
  <c r="K587" i="2"/>
  <c r="G587" i="2"/>
  <c r="I587" i="2"/>
  <c r="G455" i="9"/>
  <c r="H455" i="9"/>
  <c r="F455" i="9"/>
  <c r="C455" i="9"/>
  <c r="D455" i="9"/>
  <c r="T456" i="12"/>
  <c r="O456" i="12"/>
  <c r="P456" i="12"/>
  <c r="R456" i="12"/>
  <c r="D456" i="12"/>
  <c r="F456" i="12"/>
  <c r="G456" i="12"/>
  <c r="I456" i="12"/>
  <c r="J456" i="12"/>
  <c r="S456" i="12"/>
  <c r="C456" i="12"/>
  <c r="L456" i="12"/>
  <c r="M456" i="12"/>
  <c r="K457" i="12"/>
  <c r="A458" i="12"/>
  <c r="Q457" i="12"/>
  <c r="B457" i="12"/>
  <c r="E457" i="12"/>
  <c r="H457" i="12"/>
  <c r="N457" i="12"/>
  <c r="B456" i="9"/>
  <c r="A457" i="9"/>
  <c r="E456" i="9"/>
  <c r="F456" i="8"/>
  <c r="G456" i="8"/>
  <c r="N456" i="8"/>
  <c r="J456" i="8"/>
  <c r="C456" i="8"/>
  <c r="M456" i="8"/>
  <c r="I456" i="8"/>
  <c r="L456" i="8"/>
  <c r="D456" i="8"/>
  <c r="B457" i="8"/>
  <c r="H457" i="8"/>
  <c r="A458" i="8"/>
  <c r="K457" i="8"/>
  <c r="E457" i="8"/>
  <c r="D716" i="26" l="1"/>
  <c r="G716" i="26"/>
  <c r="H716" i="26"/>
  <c r="F716" i="26"/>
  <c r="C716" i="26"/>
  <c r="A718" i="26"/>
  <c r="E717" i="26"/>
  <c r="B717" i="26"/>
  <c r="T598" i="14"/>
  <c r="J598" i="14"/>
  <c r="S598" i="14"/>
  <c r="O598" i="14"/>
  <c r="R598" i="14"/>
  <c r="G598" i="14"/>
  <c r="P598" i="14"/>
  <c r="F598" i="14"/>
  <c r="L598" i="14"/>
  <c r="I598" i="14"/>
  <c r="M598" i="14"/>
  <c r="C598" i="14"/>
  <c r="D598" i="14"/>
  <c r="Q599" i="14"/>
  <c r="E599" i="14"/>
  <c r="H599" i="14"/>
  <c r="A600" i="14"/>
  <c r="K599" i="14"/>
  <c r="B599" i="14"/>
  <c r="N599" i="14"/>
  <c r="E659" i="34"/>
  <c r="B659" i="34"/>
  <c r="A660" i="34"/>
  <c r="D658" i="34"/>
  <c r="C658" i="34"/>
  <c r="G658" i="34"/>
  <c r="F658" i="34"/>
  <c r="D327" i="19"/>
  <c r="F327" i="19"/>
  <c r="G327" i="19"/>
  <c r="C327" i="19"/>
  <c r="B328" i="19"/>
  <c r="E328" i="19"/>
  <c r="A329" i="19"/>
  <c r="D594" i="3"/>
  <c r="H594" i="3"/>
  <c r="C594" i="3"/>
  <c r="E595" i="3"/>
  <c r="B595" i="3"/>
  <c r="A596" i="3"/>
  <c r="F594" i="3"/>
  <c r="G594" i="3"/>
  <c r="E589" i="2"/>
  <c r="B589" i="2"/>
  <c r="H589" i="2"/>
  <c r="A590" i="2"/>
  <c r="I588" i="2"/>
  <c r="D588" i="2"/>
  <c r="C588" i="2"/>
  <c r="J588" i="2"/>
  <c r="G588" i="2"/>
  <c r="K588" i="2"/>
  <c r="F588" i="2"/>
  <c r="T457" i="12"/>
  <c r="G457" i="12"/>
  <c r="M457" i="12"/>
  <c r="C457" i="12"/>
  <c r="P457" i="12"/>
  <c r="R457" i="12"/>
  <c r="S457" i="12"/>
  <c r="D457" i="12"/>
  <c r="O457" i="12"/>
  <c r="F457" i="12"/>
  <c r="I457" i="12"/>
  <c r="J457" i="12"/>
  <c r="L457" i="12"/>
  <c r="F456" i="9"/>
  <c r="H456" i="9"/>
  <c r="G456" i="9"/>
  <c r="B457" i="9"/>
  <c r="E457" i="9"/>
  <c r="A458" i="9"/>
  <c r="D456" i="9"/>
  <c r="C456" i="9"/>
  <c r="E458" i="12"/>
  <c r="H458" i="12"/>
  <c r="B458" i="12"/>
  <c r="A459" i="12"/>
  <c r="K458" i="12"/>
  <c r="N458" i="12"/>
  <c r="Q458" i="12"/>
  <c r="K458" i="8"/>
  <c r="A459" i="8"/>
  <c r="B458" i="8"/>
  <c r="H458" i="8"/>
  <c r="E458" i="8"/>
  <c r="C457" i="8"/>
  <c r="G457" i="8"/>
  <c r="I457" i="8"/>
  <c r="J457" i="8"/>
  <c r="F457" i="8"/>
  <c r="M457" i="8"/>
  <c r="D457" i="8"/>
  <c r="L457" i="8"/>
  <c r="N457" i="8"/>
  <c r="C717" i="26" l="1"/>
  <c r="D717" i="26"/>
  <c r="G717" i="26"/>
  <c r="F717" i="26"/>
  <c r="H717" i="26"/>
  <c r="A719" i="26"/>
  <c r="E718" i="26"/>
  <c r="B718" i="26"/>
  <c r="T599" i="14"/>
  <c r="L599" i="14"/>
  <c r="C599" i="14"/>
  <c r="R599" i="14"/>
  <c r="M599" i="14"/>
  <c r="F599" i="14"/>
  <c r="S599" i="14"/>
  <c r="I599" i="14"/>
  <c r="J599" i="14"/>
  <c r="G599" i="14"/>
  <c r="D599" i="14"/>
  <c r="O599" i="14"/>
  <c r="P599" i="14"/>
  <c r="E600" i="14"/>
  <c r="N600" i="14"/>
  <c r="A601" i="14"/>
  <c r="K600" i="14"/>
  <c r="Q600" i="14"/>
  <c r="B600" i="14"/>
  <c r="H600" i="14"/>
  <c r="E660" i="34"/>
  <c r="B660" i="34"/>
  <c r="A661" i="34"/>
  <c r="C659" i="34"/>
  <c r="G659" i="34"/>
  <c r="F659" i="34"/>
  <c r="D659" i="34"/>
  <c r="E329" i="19"/>
  <c r="A330" i="19"/>
  <c r="B329" i="19"/>
  <c r="C328" i="19"/>
  <c r="D328" i="19"/>
  <c r="F328" i="19"/>
  <c r="G328" i="19"/>
  <c r="F595" i="3"/>
  <c r="G595" i="3"/>
  <c r="A597" i="3"/>
  <c r="B596" i="3"/>
  <c r="E596" i="3"/>
  <c r="D595" i="3"/>
  <c r="H595" i="3"/>
  <c r="C595" i="3"/>
  <c r="H590" i="2"/>
  <c r="E590" i="2"/>
  <c r="B590" i="2"/>
  <c r="A591" i="2"/>
  <c r="J589" i="2"/>
  <c r="G589" i="2"/>
  <c r="F589" i="2"/>
  <c r="C589" i="2"/>
  <c r="K589" i="2"/>
  <c r="D589" i="2"/>
  <c r="I589" i="2"/>
  <c r="J458" i="8"/>
  <c r="F458" i="8"/>
  <c r="G458" i="8"/>
  <c r="N458" i="8"/>
  <c r="D458" i="8"/>
  <c r="L458" i="8"/>
  <c r="C458" i="8"/>
  <c r="I458" i="8"/>
  <c r="M458" i="8"/>
  <c r="K459" i="12"/>
  <c r="B459" i="12"/>
  <c r="N459" i="12"/>
  <c r="E459" i="12"/>
  <c r="H459" i="12"/>
  <c r="Q459" i="12"/>
  <c r="A460" i="12"/>
  <c r="A460" i="8"/>
  <c r="E459" i="8"/>
  <c r="K459" i="8"/>
  <c r="B459" i="8"/>
  <c r="H459" i="8"/>
  <c r="T458" i="12"/>
  <c r="S458" i="12"/>
  <c r="D458" i="12"/>
  <c r="F458" i="12"/>
  <c r="G458" i="12"/>
  <c r="J458" i="12"/>
  <c r="C458" i="12"/>
  <c r="I458" i="12"/>
  <c r="L458" i="12"/>
  <c r="M458" i="12"/>
  <c r="O458" i="12"/>
  <c r="R458" i="12"/>
  <c r="P458" i="12"/>
  <c r="A459" i="9"/>
  <c r="B458" i="9"/>
  <c r="E458" i="9"/>
  <c r="G457" i="9"/>
  <c r="F457" i="9"/>
  <c r="H457" i="9"/>
  <c r="C457" i="9"/>
  <c r="D457" i="9"/>
  <c r="A720" i="26" l="1"/>
  <c r="E719" i="26"/>
  <c r="B719" i="26"/>
  <c r="D718" i="26"/>
  <c r="C718" i="26"/>
  <c r="G718" i="26"/>
  <c r="F718" i="26"/>
  <c r="H718" i="26"/>
  <c r="T600" i="14"/>
  <c r="L600" i="14"/>
  <c r="R600" i="14"/>
  <c r="S600" i="14"/>
  <c r="P600" i="14"/>
  <c r="J600" i="14"/>
  <c r="G600" i="14"/>
  <c r="O600" i="14"/>
  <c r="I600" i="14"/>
  <c r="D600" i="14"/>
  <c r="F600" i="14"/>
  <c r="C600" i="14"/>
  <c r="M600" i="14"/>
  <c r="Q601" i="14"/>
  <c r="E601" i="14"/>
  <c r="A602" i="14"/>
  <c r="N601" i="14"/>
  <c r="K601" i="14"/>
  <c r="B601" i="14"/>
  <c r="H601" i="14"/>
  <c r="E661" i="34"/>
  <c r="B661" i="34"/>
  <c r="A662" i="34"/>
  <c r="F660" i="34"/>
  <c r="D660" i="34"/>
  <c r="G660" i="34"/>
  <c r="C660" i="34"/>
  <c r="D329" i="19"/>
  <c r="F329" i="19"/>
  <c r="G329" i="19"/>
  <c r="C329" i="19"/>
  <c r="B330" i="19"/>
  <c r="E330" i="19"/>
  <c r="A331" i="19"/>
  <c r="C596" i="3"/>
  <c r="D596" i="3"/>
  <c r="H596" i="3"/>
  <c r="G596" i="3"/>
  <c r="F596" i="3"/>
  <c r="A598" i="3"/>
  <c r="B597" i="3"/>
  <c r="E597" i="3"/>
  <c r="A592" i="2"/>
  <c r="B591" i="2"/>
  <c r="E591" i="2"/>
  <c r="H591" i="2"/>
  <c r="I590" i="2"/>
  <c r="D590" i="2"/>
  <c r="F590" i="2"/>
  <c r="C590" i="2"/>
  <c r="K590" i="2"/>
  <c r="G590" i="2"/>
  <c r="J590" i="2"/>
  <c r="A461" i="8"/>
  <c r="H460" i="8"/>
  <c r="K460" i="8"/>
  <c r="B460" i="8"/>
  <c r="E460" i="8"/>
  <c r="A461" i="12"/>
  <c r="B460" i="12"/>
  <c r="E460" i="12"/>
  <c r="H460" i="12"/>
  <c r="K460" i="12"/>
  <c r="N460" i="12"/>
  <c r="Q460" i="12"/>
  <c r="T459" i="12"/>
  <c r="S459" i="12"/>
  <c r="O459" i="12"/>
  <c r="G459" i="12"/>
  <c r="P459" i="12"/>
  <c r="I459" i="12"/>
  <c r="C459" i="12"/>
  <c r="D459" i="12"/>
  <c r="R459" i="12"/>
  <c r="F459" i="12"/>
  <c r="J459" i="12"/>
  <c r="L459" i="12"/>
  <c r="M459" i="12"/>
  <c r="F459" i="8"/>
  <c r="I459" i="8"/>
  <c r="C459" i="8"/>
  <c r="G459" i="8"/>
  <c r="J459" i="8"/>
  <c r="D459" i="8"/>
  <c r="L459" i="8"/>
  <c r="M459" i="8"/>
  <c r="N459" i="8"/>
  <c r="G458" i="9"/>
  <c r="H458" i="9"/>
  <c r="F458" i="9"/>
  <c r="C458" i="9"/>
  <c r="D458" i="9"/>
  <c r="E459" i="9"/>
  <c r="A460" i="9"/>
  <c r="B459" i="9"/>
  <c r="D719" i="26" l="1"/>
  <c r="H719" i="26"/>
  <c r="F719" i="26"/>
  <c r="G719" i="26"/>
  <c r="C719" i="26"/>
  <c r="A721" i="26"/>
  <c r="B720" i="26"/>
  <c r="E720" i="26"/>
  <c r="T601" i="14"/>
  <c r="G601" i="14"/>
  <c r="O601" i="14"/>
  <c r="S601" i="14"/>
  <c r="D601" i="14"/>
  <c r="F601" i="14"/>
  <c r="C601" i="14"/>
  <c r="P601" i="14"/>
  <c r="R601" i="14"/>
  <c r="M601" i="14"/>
  <c r="L601" i="14"/>
  <c r="I601" i="14"/>
  <c r="J601" i="14"/>
  <c r="B602" i="14"/>
  <c r="K602" i="14"/>
  <c r="N602" i="14"/>
  <c r="H602" i="14"/>
  <c r="Q602" i="14"/>
  <c r="E602" i="14"/>
  <c r="A603" i="14"/>
  <c r="A663" i="34"/>
  <c r="B662" i="34"/>
  <c r="E662" i="34"/>
  <c r="C661" i="34"/>
  <c r="D661" i="34"/>
  <c r="G661" i="34"/>
  <c r="F661" i="34"/>
  <c r="B331" i="19"/>
  <c r="E331" i="19"/>
  <c r="A332" i="19"/>
  <c r="C330" i="19"/>
  <c r="D330" i="19"/>
  <c r="F330" i="19"/>
  <c r="G330" i="19"/>
  <c r="H597" i="3"/>
  <c r="C597" i="3"/>
  <c r="D597" i="3"/>
  <c r="E598" i="3"/>
  <c r="B598" i="3"/>
  <c r="A599" i="3"/>
  <c r="G597" i="3"/>
  <c r="F597" i="3"/>
  <c r="J591" i="2"/>
  <c r="D591" i="2"/>
  <c r="G591" i="2"/>
  <c r="F591" i="2"/>
  <c r="C591" i="2"/>
  <c r="K591" i="2"/>
  <c r="I591" i="2"/>
  <c r="B592" i="2"/>
  <c r="A593" i="2"/>
  <c r="H592" i="2"/>
  <c r="E592" i="2"/>
  <c r="C459" i="9"/>
  <c r="D459" i="9"/>
  <c r="T460" i="12"/>
  <c r="O460" i="12"/>
  <c r="S460" i="12"/>
  <c r="R460" i="12"/>
  <c r="C460" i="12"/>
  <c r="D460" i="12"/>
  <c r="F460" i="12"/>
  <c r="G460" i="12"/>
  <c r="I460" i="12"/>
  <c r="J460" i="12"/>
  <c r="L460" i="12"/>
  <c r="M460" i="12"/>
  <c r="P460" i="12"/>
  <c r="H461" i="12"/>
  <c r="N461" i="12"/>
  <c r="K461" i="12"/>
  <c r="A462" i="12"/>
  <c r="E461" i="12"/>
  <c r="B461" i="12"/>
  <c r="Q461" i="12"/>
  <c r="A461" i="9"/>
  <c r="B460" i="9"/>
  <c r="E460" i="9"/>
  <c r="F459" i="9"/>
  <c r="H459" i="9"/>
  <c r="G459" i="9"/>
  <c r="N460" i="8"/>
  <c r="C460" i="8"/>
  <c r="F460" i="8"/>
  <c r="J460" i="8"/>
  <c r="M460" i="8"/>
  <c r="L460" i="8"/>
  <c r="D460" i="8"/>
  <c r="G460" i="8"/>
  <c r="I460" i="8"/>
  <c r="E461" i="8"/>
  <c r="A462" i="8"/>
  <c r="B461" i="8"/>
  <c r="H461" i="8"/>
  <c r="K461" i="8"/>
  <c r="F720" i="26" l="1"/>
  <c r="H720" i="26"/>
  <c r="C720" i="26"/>
  <c r="D720" i="26"/>
  <c r="G720" i="26"/>
  <c r="B721" i="26"/>
  <c r="E721" i="26"/>
  <c r="A722" i="26"/>
  <c r="A604" i="14"/>
  <c r="H603" i="14"/>
  <c r="Q603" i="14"/>
  <c r="E603" i="14"/>
  <c r="B603" i="14"/>
  <c r="N603" i="14"/>
  <c r="K603" i="14"/>
  <c r="T602" i="14"/>
  <c r="O602" i="14"/>
  <c r="R602" i="14"/>
  <c r="L602" i="14"/>
  <c r="D602" i="14"/>
  <c r="M602" i="14"/>
  <c r="S602" i="14"/>
  <c r="J602" i="14"/>
  <c r="C602" i="14"/>
  <c r="P602" i="14"/>
  <c r="F602" i="14"/>
  <c r="G602" i="14"/>
  <c r="I602" i="14"/>
  <c r="G662" i="34"/>
  <c r="D662" i="34"/>
  <c r="C662" i="34"/>
  <c r="F662" i="34"/>
  <c r="A664" i="34"/>
  <c r="E663" i="34"/>
  <c r="B663" i="34"/>
  <c r="A333" i="19"/>
  <c r="B332" i="19"/>
  <c r="E332" i="19"/>
  <c r="C331" i="19"/>
  <c r="D331" i="19"/>
  <c r="F331" i="19"/>
  <c r="G331" i="19"/>
  <c r="H598" i="3"/>
  <c r="C598" i="3"/>
  <c r="D598" i="3"/>
  <c r="G598" i="3"/>
  <c r="F598" i="3"/>
  <c r="E599" i="3"/>
  <c r="B599" i="3"/>
  <c r="A600" i="3"/>
  <c r="F592" i="2"/>
  <c r="K592" i="2"/>
  <c r="D592" i="2"/>
  <c r="C592" i="2"/>
  <c r="J592" i="2"/>
  <c r="I592" i="2"/>
  <c r="G592" i="2"/>
  <c r="B593" i="2"/>
  <c r="H593" i="2"/>
  <c r="E593" i="2"/>
  <c r="A594" i="2"/>
  <c r="D460" i="9"/>
  <c r="C460" i="9"/>
  <c r="G460" i="9"/>
  <c r="H460" i="9"/>
  <c r="F460" i="9"/>
  <c r="T461" i="12"/>
  <c r="O461" i="12"/>
  <c r="I461" i="12"/>
  <c r="J461" i="12"/>
  <c r="L461" i="12"/>
  <c r="R461" i="12"/>
  <c r="S461" i="12"/>
  <c r="F461" i="12"/>
  <c r="M461" i="12"/>
  <c r="C461" i="12"/>
  <c r="G461" i="12"/>
  <c r="D461" i="12"/>
  <c r="P461" i="12"/>
  <c r="E462" i="12"/>
  <c r="H462" i="12"/>
  <c r="A463" i="12"/>
  <c r="K462" i="12"/>
  <c r="N462" i="12"/>
  <c r="Q462" i="12"/>
  <c r="B462" i="12"/>
  <c r="K462" i="8"/>
  <c r="A463" i="8"/>
  <c r="B462" i="8"/>
  <c r="E462" i="8"/>
  <c r="H462" i="8"/>
  <c r="A462" i="9"/>
  <c r="B461" i="9"/>
  <c r="E461" i="9"/>
  <c r="N461" i="8"/>
  <c r="L461" i="8"/>
  <c r="M461" i="8"/>
  <c r="F461" i="8"/>
  <c r="D461" i="8"/>
  <c r="J461" i="8"/>
  <c r="C461" i="8"/>
  <c r="G461" i="8"/>
  <c r="I461" i="8"/>
  <c r="C721" i="26" l="1"/>
  <c r="F721" i="26"/>
  <c r="H721" i="26"/>
  <c r="D721" i="26"/>
  <c r="G721" i="26"/>
  <c r="E722" i="26"/>
  <c r="B722" i="26"/>
  <c r="A723" i="26"/>
  <c r="T603" i="14"/>
  <c r="I603" i="14"/>
  <c r="J603" i="14"/>
  <c r="S603" i="14"/>
  <c r="D603" i="14"/>
  <c r="L603" i="14"/>
  <c r="P603" i="14"/>
  <c r="R603" i="14"/>
  <c r="O603" i="14"/>
  <c r="F603" i="14"/>
  <c r="G603" i="14"/>
  <c r="C603" i="14"/>
  <c r="M603" i="14"/>
  <c r="Q604" i="14"/>
  <c r="K604" i="14"/>
  <c r="B604" i="14"/>
  <c r="A605" i="14"/>
  <c r="H604" i="14"/>
  <c r="E604" i="14"/>
  <c r="N604" i="14"/>
  <c r="G663" i="34"/>
  <c r="F663" i="34"/>
  <c r="D663" i="34"/>
  <c r="C663" i="34"/>
  <c r="E664" i="34"/>
  <c r="B664" i="34"/>
  <c r="A665" i="34"/>
  <c r="G332" i="19"/>
  <c r="C332" i="19"/>
  <c r="D332" i="19"/>
  <c r="F332" i="19"/>
  <c r="B333" i="19"/>
  <c r="E333" i="19"/>
  <c r="A334" i="19"/>
  <c r="B600" i="3"/>
  <c r="A601" i="3"/>
  <c r="E600" i="3"/>
  <c r="C599" i="3"/>
  <c r="D599" i="3"/>
  <c r="H599" i="3"/>
  <c r="G599" i="3"/>
  <c r="F599" i="3"/>
  <c r="I593" i="2"/>
  <c r="G593" i="2"/>
  <c r="F593" i="2"/>
  <c r="K593" i="2"/>
  <c r="D593" i="2"/>
  <c r="J593" i="2"/>
  <c r="C593" i="2"/>
  <c r="H594" i="2"/>
  <c r="B594" i="2"/>
  <c r="E594" i="2"/>
  <c r="A595" i="2"/>
  <c r="A463" i="9"/>
  <c r="B462" i="9"/>
  <c r="E462" i="9"/>
  <c r="I462" i="8"/>
  <c r="N462" i="8"/>
  <c r="F462" i="8"/>
  <c r="C462" i="8"/>
  <c r="D462" i="8"/>
  <c r="G462" i="8"/>
  <c r="J462" i="8"/>
  <c r="L462" i="8"/>
  <c r="M462" i="8"/>
  <c r="E463" i="8"/>
  <c r="A464" i="8"/>
  <c r="B463" i="8"/>
  <c r="H463" i="8"/>
  <c r="K463" i="8"/>
  <c r="C461" i="9"/>
  <c r="D461" i="9"/>
  <c r="T462" i="12"/>
  <c r="C462" i="12"/>
  <c r="D462" i="12"/>
  <c r="F462" i="12"/>
  <c r="G462" i="12"/>
  <c r="I462" i="12"/>
  <c r="J462" i="12"/>
  <c r="P462" i="12"/>
  <c r="R462" i="12"/>
  <c r="M462" i="12"/>
  <c r="O462" i="12"/>
  <c r="S462" i="12"/>
  <c r="L462" i="12"/>
  <c r="E463" i="12"/>
  <c r="H463" i="12"/>
  <c r="K463" i="12"/>
  <c r="N463" i="12"/>
  <c r="A464" i="12"/>
  <c r="B463" i="12"/>
  <c r="Q463" i="12"/>
  <c r="H461" i="9"/>
  <c r="G461" i="9"/>
  <c r="F461" i="9"/>
  <c r="D722" i="26" l="1"/>
  <c r="G722" i="26"/>
  <c r="F722" i="26"/>
  <c r="H722" i="26"/>
  <c r="C722" i="26"/>
  <c r="B723" i="26"/>
  <c r="A724" i="26"/>
  <c r="E723" i="26"/>
  <c r="T604" i="14"/>
  <c r="O604" i="14"/>
  <c r="I604" i="14"/>
  <c r="M604" i="14"/>
  <c r="S604" i="14"/>
  <c r="J604" i="14"/>
  <c r="R604" i="14"/>
  <c r="L604" i="14"/>
  <c r="D604" i="14"/>
  <c r="P604" i="14"/>
  <c r="C604" i="14"/>
  <c r="F604" i="14"/>
  <c r="G604" i="14"/>
  <c r="E605" i="14"/>
  <c r="B605" i="14"/>
  <c r="A606" i="14"/>
  <c r="K605" i="14"/>
  <c r="H605" i="14"/>
  <c r="N605" i="14"/>
  <c r="Q605" i="14"/>
  <c r="E665" i="34"/>
  <c r="B665" i="34"/>
  <c r="A666" i="34"/>
  <c r="D664" i="34"/>
  <c r="C664" i="34"/>
  <c r="F664" i="34"/>
  <c r="G664" i="34"/>
  <c r="A335" i="19"/>
  <c r="E334" i="19"/>
  <c r="B334" i="19"/>
  <c r="C333" i="19"/>
  <c r="D333" i="19"/>
  <c r="F333" i="19"/>
  <c r="G333" i="19"/>
  <c r="G600" i="3"/>
  <c r="F600" i="3"/>
  <c r="E601" i="3"/>
  <c r="B601" i="3"/>
  <c r="A602" i="3"/>
  <c r="D600" i="3"/>
  <c r="C600" i="3"/>
  <c r="H600" i="3"/>
  <c r="B595" i="2"/>
  <c r="H595" i="2"/>
  <c r="E595" i="2"/>
  <c r="A596" i="2"/>
  <c r="D594" i="2"/>
  <c r="J594" i="2"/>
  <c r="I594" i="2"/>
  <c r="K594" i="2"/>
  <c r="C594" i="2"/>
  <c r="F594" i="2"/>
  <c r="G594" i="2"/>
  <c r="T463" i="12"/>
  <c r="C463" i="12"/>
  <c r="D463" i="12"/>
  <c r="P463" i="12"/>
  <c r="R463" i="12"/>
  <c r="O463" i="12"/>
  <c r="S463" i="12"/>
  <c r="F463" i="12"/>
  <c r="G463" i="12"/>
  <c r="I463" i="12"/>
  <c r="M463" i="12"/>
  <c r="J463" i="12"/>
  <c r="L463" i="12"/>
  <c r="K464" i="12"/>
  <c r="N464" i="12"/>
  <c r="Q464" i="12"/>
  <c r="A465" i="12"/>
  <c r="E464" i="12"/>
  <c r="H464" i="12"/>
  <c r="B464" i="12"/>
  <c r="I463" i="8"/>
  <c r="C463" i="8"/>
  <c r="N463" i="8"/>
  <c r="G463" i="8"/>
  <c r="D463" i="8"/>
  <c r="F463" i="8"/>
  <c r="M463" i="8"/>
  <c r="J463" i="8"/>
  <c r="L463" i="8"/>
  <c r="F462" i="9"/>
  <c r="H462" i="9"/>
  <c r="G462" i="9"/>
  <c r="H464" i="8"/>
  <c r="K464" i="8"/>
  <c r="A465" i="8"/>
  <c r="B464" i="8"/>
  <c r="E464" i="8"/>
  <c r="D462" i="9"/>
  <c r="C462" i="9"/>
  <c r="B463" i="9"/>
  <c r="E463" i="9"/>
  <c r="A464" i="9"/>
  <c r="E724" i="26" l="1"/>
  <c r="A725" i="26"/>
  <c r="B724" i="26"/>
  <c r="H723" i="26"/>
  <c r="F723" i="26"/>
  <c r="C723" i="26"/>
  <c r="G723" i="26"/>
  <c r="D723" i="26"/>
  <c r="T605" i="14"/>
  <c r="J605" i="14"/>
  <c r="O605" i="14"/>
  <c r="C605" i="14"/>
  <c r="D605" i="14"/>
  <c r="F605" i="14"/>
  <c r="I605" i="14"/>
  <c r="S605" i="14"/>
  <c r="L605" i="14"/>
  <c r="M605" i="14"/>
  <c r="P605" i="14"/>
  <c r="R605" i="14"/>
  <c r="G605" i="14"/>
  <c r="E606" i="14"/>
  <c r="B606" i="14"/>
  <c r="A607" i="14"/>
  <c r="N606" i="14"/>
  <c r="H606" i="14"/>
  <c r="Q606" i="14"/>
  <c r="K606" i="14"/>
  <c r="A667" i="34"/>
  <c r="E666" i="34"/>
  <c r="B666" i="34"/>
  <c r="D665" i="34"/>
  <c r="C665" i="34"/>
  <c r="G665" i="34"/>
  <c r="F665" i="34"/>
  <c r="F334" i="19"/>
  <c r="G334" i="19"/>
  <c r="C334" i="19"/>
  <c r="D334" i="19"/>
  <c r="A336" i="19"/>
  <c r="B335" i="19"/>
  <c r="E335" i="19"/>
  <c r="E602" i="3"/>
  <c r="A603" i="3"/>
  <c r="B602" i="3"/>
  <c r="H601" i="3"/>
  <c r="D601" i="3"/>
  <c r="C601" i="3"/>
  <c r="G601" i="3"/>
  <c r="F601" i="3"/>
  <c r="E596" i="2"/>
  <c r="A597" i="2"/>
  <c r="B596" i="2"/>
  <c r="H596" i="2"/>
  <c r="J595" i="2"/>
  <c r="D595" i="2"/>
  <c r="I595" i="2"/>
  <c r="C595" i="2"/>
  <c r="G595" i="2"/>
  <c r="F595" i="2"/>
  <c r="K595" i="2"/>
  <c r="T464" i="12"/>
  <c r="L464" i="12"/>
  <c r="O464" i="12"/>
  <c r="P464" i="12"/>
  <c r="C464" i="12"/>
  <c r="D464" i="12"/>
  <c r="F464" i="12"/>
  <c r="G464" i="12"/>
  <c r="R464" i="12"/>
  <c r="J464" i="12"/>
  <c r="S464" i="12"/>
  <c r="I464" i="12"/>
  <c r="M464" i="12"/>
  <c r="N465" i="12"/>
  <c r="Q465" i="12"/>
  <c r="A466" i="12"/>
  <c r="H465" i="12"/>
  <c r="K465" i="12"/>
  <c r="B465" i="12"/>
  <c r="E465" i="12"/>
  <c r="C463" i="9"/>
  <c r="D463" i="9"/>
  <c r="F463" i="9"/>
  <c r="G463" i="9"/>
  <c r="H463" i="9"/>
  <c r="N464" i="8"/>
  <c r="C464" i="8"/>
  <c r="I464" i="8"/>
  <c r="J464" i="8"/>
  <c r="L464" i="8"/>
  <c r="D464" i="8"/>
  <c r="F464" i="8"/>
  <c r="G464" i="8"/>
  <c r="M464" i="8"/>
  <c r="A466" i="8"/>
  <c r="H465" i="8"/>
  <c r="E465" i="8"/>
  <c r="B465" i="8"/>
  <c r="K465" i="8"/>
  <c r="E464" i="9"/>
  <c r="A465" i="9"/>
  <c r="B464" i="9"/>
  <c r="D724" i="26" l="1"/>
  <c r="H724" i="26"/>
  <c r="C724" i="26"/>
  <c r="G724" i="26"/>
  <c r="F724" i="26"/>
  <c r="A726" i="26"/>
  <c r="B725" i="26"/>
  <c r="E725" i="26"/>
  <c r="T606" i="14"/>
  <c r="S606" i="14"/>
  <c r="I606" i="14"/>
  <c r="C606" i="14"/>
  <c r="R606" i="14"/>
  <c r="M606" i="14"/>
  <c r="G606" i="14"/>
  <c r="O606" i="14"/>
  <c r="J606" i="14"/>
  <c r="P606" i="14"/>
  <c r="D606" i="14"/>
  <c r="F606" i="14"/>
  <c r="L606" i="14"/>
  <c r="N607" i="14"/>
  <c r="H607" i="14"/>
  <c r="E607" i="14"/>
  <c r="B607" i="14"/>
  <c r="K607" i="14"/>
  <c r="A608" i="14"/>
  <c r="Q607" i="14"/>
  <c r="F666" i="34"/>
  <c r="D666" i="34"/>
  <c r="C666" i="34"/>
  <c r="G666" i="34"/>
  <c r="A668" i="34"/>
  <c r="B667" i="34"/>
  <c r="E667" i="34"/>
  <c r="C335" i="19"/>
  <c r="D335" i="19"/>
  <c r="F335" i="19"/>
  <c r="G335" i="19"/>
  <c r="B336" i="19"/>
  <c r="E336" i="19"/>
  <c r="A337" i="19"/>
  <c r="C602" i="3"/>
  <c r="H602" i="3"/>
  <c r="D602" i="3"/>
  <c r="B603" i="3"/>
  <c r="A604" i="3"/>
  <c r="E603" i="3"/>
  <c r="G602" i="3"/>
  <c r="F602" i="3"/>
  <c r="I596" i="2"/>
  <c r="K596" i="2"/>
  <c r="J596" i="2"/>
  <c r="D596" i="2"/>
  <c r="G596" i="2"/>
  <c r="F596" i="2"/>
  <c r="C596" i="2"/>
  <c r="A598" i="2"/>
  <c r="B597" i="2"/>
  <c r="E597" i="2"/>
  <c r="H597" i="2"/>
  <c r="Q466" i="12"/>
  <c r="N466" i="12"/>
  <c r="H466" i="12"/>
  <c r="E466" i="12"/>
  <c r="B466" i="12"/>
  <c r="A467" i="12"/>
  <c r="K466" i="12"/>
  <c r="C464" i="9"/>
  <c r="D464" i="9"/>
  <c r="A466" i="9"/>
  <c r="E465" i="9"/>
  <c r="B465" i="9"/>
  <c r="T465" i="12"/>
  <c r="L465" i="12"/>
  <c r="M465" i="12"/>
  <c r="O465" i="12"/>
  <c r="P465" i="12"/>
  <c r="R465" i="12"/>
  <c r="S465" i="12"/>
  <c r="C465" i="12"/>
  <c r="G465" i="12"/>
  <c r="I465" i="12"/>
  <c r="J465" i="12"/>
  <c r="D465" i="12"/>
  <c r="F465" i="12"/>
  <c r="I465" i="8"/>
  <c r="J465" i="8"/>
  <c r="M465" i="8"/>
  <c r="C465" i="8"/>
  <c r="N465" i="8"/>
  <c r="D465" i="8"/>
  <c r="F465" i="8"/>
  <c r="G465" i="8"/>
  <c r="L465" i="8"/>
  <c r="B466" i="8"/>
  <c r="K466" i="8"/>
  <c r="E466" i="8"/>
  <c r="A467" i="8"/>
  <c r="H466" i="8"/>
  <c r="F464" i="9"/>
  <c r="G464" i="9"/>
  <c r="H464" i="9"/>
  <c r="G725" i="26" l="1"/>
  <c r="H725" i="26"/>
  <c r="C725" i="26"/>
  <c r="F725" i="26"/>
  <c r="D725" i="26"/>
  <c r="E726" i="26"/>
  <c r="B726" i="26"/>
  <c r="A727" i="26"/>
  <c r="E608" i="14"/>
  <c r="N608" i="14"/>
  <c r="A609" i="14"/>
  <c r="H608" i="14"/>
  <c r="B608" i="14"/>
  <c r="K608" i="14"/>
  <c r="Q608" i="14"/>
  <c r="T607" i="14"/>
  <c r="I607" i="14"/>
  <c r="D607" i="14"/>
  <c r="R607" i="14"/>
  <c r="F607" i="14"/>
  <c r="J607" i="14"/>
  <c r="O607" i="14"/>
  <c r="G607" i="14"/>
  <c r="M607" i="14"/>
  <c r="S607" i="14"/>
  <c r="C607" i="14"/>
  <c r="L607" i="14"/>
  <c r="P607" i="14"/>
  <c r="D667" i="34"/>
  <c r="C667" i="34"/>
  <c r="F667" i="34"/>
  <c r="G667" i="34"/>
  <c r="B668" i="34"/>
  <c r="E668" i="34"/>
  <c r="A669" i="34"/>
  <c r="E337" i="19"/>
  <c r="A338" i="19"/>
  <c r="B337" i="19"/>
  <c r="C336" i="19"/>
  <c r="D336" i="19"/>
  <c r="F336" i="19"/>
  <c r="G336" i="19"/>
  <c r="F603" i="3"/>
  <c r="G603" i="3"/>
  <c r="C603" i="3"/>
  <c r="H603" i="3"/>
  <c r="D603" i="3"/>
  <c r="A605" i="3"/>
  <c r="B604" i="3"/>
  <c r="E604" i="3"/>
  <c r="B598" i="2"/>
  <c r="E598" i="2"/>
  <c r="A599" i="2"/>
  <c r="H598" i="2"/>
  <c r="D597" i="2"/>
  <c r="C597" i="2"/>
  <c r="G597" i="2"/>
  <c r="F597" i="2"/>
  <c r="J597" i="2"/>
  <c r="I597" i="2"/>
  <c r="K597" i="2"/>
  <c r="A467" i="9"/>
  <c r="E466" i="9"/>
  <c r="B466" i="9"/>
  <c r="K467" i="8"/>
  <c r="B467" i="8"/>
  <c r="H467" i="8"/>
  <c r="A468" i="8"/>
  <c r="E467" i="8"/>
  <c r="N467" i="12"/>
  <c r="Q467" i="12"/>
  <c r="K467" i="12"/>
  <c r="A468" i="12"/>
  <c r="B467" i="12"/>
  <c r="E467" i="12"/>
  <c r="H467" i="12"/>
  <c r="F465" i="9"/>
  <c r="H465" i="9"/>
  <c r="G465" i="9"/>
  <c r="T466" i="12"/>
  <c r="D466" i="12"/>
  <c r="F466" i="12"/>
  <c r="G466" i="12"/>
  <c r="C466" i="12"/>
  <c r="I466" i="12"/>
  <c r="J466" i="12"/>
  <c r="M466" i="12"/>
  <c r="O466" i="12"/>
  <c r="P466" i="12"/>
  <c r="R466" i="12"/>
  <c r="S466" i="12"/>
  <c r="L466" i="12"/>
  <c r="D465" i="9"/>
  <c r="C465" i="9"/>
  <c r="C466" i="8"/>
  <c r="J466" i="8"/>
  <c r="D466" i="8"/>
  <c r="I466" i="8"/>
  <c r="M466" i="8"/>
  <c r="F466" i="8"/>
  <c r="G466" i="8"/>
  <c r="L466" i="8"/>
  <c r="N466" i="8"/>
  <c r="A728" i="26" l="1"/>
  <c r="E727" i="26"/>
  <c r="B727" i="26"/>
  <c r="F726" i="26"/>
  <c r="D726" i="26"/>
  <c r="G726" i="26"/>
  <c r="C726" i="26"/>
  <c r="H726" i="26"/>
  <c r="T608" i="14"/>
  <c r="C608" i="14"/>
  <c r="D608" i="14"/>
  <c r="R608" i="14"/>
  <c r="S608" i="14"/>
  <c r="I608" i="14"/>
  <c r="M608" i="14"/>
  <c r="G608" i="14"/>
  <c r="O608" i="14"/>
  <c r="L608" i="14"/>
  <c r="P608" i="14"/>
  <c r="J608" i="14"/>
  <c r="F608" i="14"/>
  <c r="Q609" i="14"/>
  <c r="A610" i="14"/>
  <c r="N609" i="14"/>
  <c r="B609" i="14"/>
  <c r="E609" i="14"/>
  <c r="H609" i="14"/>
  <c r="K609" i="14"/>
  <c r="A670" i="34"/>
  <c r="E669" i="34"/>
  <c r="B669" i="34"/>
  <c r="D668" i="34"/>
  <c r="C668" i="34"/>
  <c r="G668" i="34"/>
  <c r="F668" i="34"/>
  <c r="D337" i="19"/>
  <c r="F337" i="19"/>
  <c r="G337" i="19"/>
  <c r="C337" i="19"/>
  <c r="E338" i="19"/>
  <c r="A339" i="19"/>
  <c r="B338" i="19"/>
  <c r="G604" i="3"/>
  <c r="F604" i="3"/>
  <c r="C604" i="3"/>
  <c r="H604" i="3"/>
  <c r="D604" i="3"/>
  <c r="B605" i="3"/>
  <c r="E605" i="3"/>
  <c r="A606" i="3"/>
  <c r="H599" i="2"/>
  <c r="B599" i="2"/>
  <c r="E599" i="2"/>
  <c r="A600" i="2"/>
  <c r="C598" i="2"/>
  <c r="K598" i="2"/>
  <c r="I598" i="2"/>
  <c r="D598" i="2"/>
  <c r="F598" i="2"/>
  <c r="G598" i="2"/>
  <c r="J598" i="2"/>
  <c r="T467" i="12"/>
  <c r="J467" i="12"/>
  <c r="I467" i="12"/>
  <c r="P467" i="12"/>
  <c r="S467" i="12"/>
  <c r="L467" i="12"/>
  <c r="M467" i="12"/>
  <c r="R467" i="12"/>
  <c r="O467" i="12"/>
  <c r="C467" i="12"/>
  <c r="D467" i="12"/>
  <c r="F467" i="12"/>
  <c r="G467" i="12"/>
  <c r="N467" i="8"/>
  <c r="F467" i="8"/>
  <c r="G467" i="8"/>
  <c r="M467" i="8"/>
  <c r="C467" i="8"/>
  <c r="J467" i="8"/>
  <c r="L467" i="8"/>
  <c r="D467" i="8"/>
  <c r="I467" i="8"/>
  <c r="A469" i="12"/>
  <c r="B468" i="12"/>
  <c r="E468" i="12"/>
  <c r="H468" i="12"/>
  <c r="N468" i="12"/>
  <c r="K468" i="12"/>
  <c r="Q468" i="12"/>
  <c r="C466" i="9"/>
  <c r="D466" i="9"/>
  <c r="F466" i="9"/>
  <c r="G466" i="9"/>
  <c r="H466" i="9"/>
  <c r="B468" i="8"/>
  <c r="E468" i="8"/>
  <c r="A469" i="8"/>
  <c r="K468" i="8"/>
  <c r="H468" i="8"/>
  <c r="E467" i="9"/>
  <c r="A468" i="9"/>
  <c r="B467" i="9"/>
  <c r="G727" i="26" l="1"/>
  <c r="H727" i="26"/>
  <c r="F727" i="26"/>
  <c r="D727" i="26"/>
  <c r="C727" i="26"/>
  <c r="B728" i="26"/>
  <c r="E728" i="26"/>
  <c r="A729" i="26"/>
  <c r="Q610" i="14"/>
  <c r="B610" i="14"/>
  <c r="E610" i="14"/>
  <c r="K610" i="14"/>
  <c r="A611" i="14"/>
  <c r="N610" i="14"/>
  <c r="H610" i="14"/>
  <c r="T609" i="14"/>
  <c r="P609" i="14"/>
  <c r="R609" i="14"/>
  <c r="M609" i="14"/>
  <c r="D609" i="14"/>
  <c r="G609" i="14"/>
  <c r="C609" i="14"/>
  <c r="S609" i="14"/>
  <c r="F609" i="14"/>
  <c r="J609" i="14"/>
  <c r="L609" i="14"/>
  <c r="I609" i="14"/>
  <c r="O609" i="14"/>
  <c r="F669" i="34"/>
  <c r="D669" i="34"/>
  <c r="C669" i="34"/>
  <c r="G669" i="34"/>
  <c r="B670" i="34"/>
  <c r="E670" i="34"/>
  <c r="A671" i="34"/>
  <c r="F338" i="19"/>
  <c r="G338" i="19"/>
  <c r="C338" i="19"/>
  <c r="D338" i="19"/>
  <c r="B339" i="19"/>
  <c r="E339" i="19"/>
  <c r="A340" i="19"/>
  <c r="H605" i="3"/>
  <c r="C605" i="3"/>
  <c r="D605" i="3"/>
  <c r="A607" i="3"/>
  <c r="E606" i="3"/>
  <c r="B606" i="3"/>
  <c r="F605" i="3"/>
  <c r="G605" i="3"/>
  <c r="H600" i="2"/>
  <c r="E600" i="2"/>
  <c r="A601" i="2"/>
  <c r="B600" i="2"/>
  <c r="K599" i="2"/>
  <c r="J599" i="2"/>
  <c r="I599" i="2"/>
  <c r="G599" i="2"/>
  <c r="D599" i="2"/>
  <c r="F599" i="2"/>
  <c r="C599" i="2"/>
  <c r="E468" i="9"/>
  <c r="B468" i="9"/>
  <c r="A469" i="9"/>
  <c r="F467" i="9"/>
  <c r="G467" i="9"/>
  <c r="H467" i="9"/>
  <c r="Q469" i="12"/>
  <c r="A470" i="12"/>
  <c r="E469" i="12"/>
  <c r="H469" i="12"/>
  <c r="B469" i="12"/>
  <c r="N469" i="12"/>
  <c r="K469" i="12"/>
  <c r="I468" i="8"/>
  <c r="J468" i="8"/>
  <c r="L468" i="8"/>
  <c r="M468" i="8"/>
  <c r="C468" i="8"/>
  <c r="F468" i="8"/>
  <c r="G468" i="8"/>
  <c r="N468" i="8"/>
  <c r="D468" i="8"/>
  <c r="T468" i="12"/>
  <c r="F468" i="12"/>
  <c r="G468" i="12"/>
  <c r="J468" i="12"/>
  <c r="L468" i="12"/>
  <c r="I468" i="12"/>
  <c r="P468" i="12"/>
  <c r="C468" i="12"/>
  <c r="D468" i="12"/>
  <c r="R468" i="12"/>
  <c r="M468" i="12"/>
  <c r="O468" i="12"/>
  <c r="S468" i="12"/>
  <c r="C467" i="9"/>
  <c r="D467" i="9"/>
  <c r="K469" i="8"/>
  <c r="A470" i="8"/>
  <c r="H469" i="8"/>
  <c r="B469" i="8"/>
  <c r="E469" i="8"/>
  <c r="D728" i="26" l="1"/>
  <c r="F728" i="26"/>
  <c r="H728" i="26"/>
  <c r="C728" i="26"/>
  <c r="G728" i="26"/>
  <c r="B729" i="26"/>
  <c r="E729" i="26"/>
  <c r="A730" i="26"/>
  <c r="A612" i="14"/>
  <c r="N611" i="14"/>
  <c r="K611" i="14"/>
  <c r="E611" i="14"/>
  <c r="H611" i="14"/>
  <c r="B611" i="14"/>
  <c r="Q611" i="14"/>
  <c r="T610" i="14"/>
  <c r="R610" i="14"/>
  <c r="S610" i="14"/>
  <c r="P610" i="14"/>
  <c r="D610" i="14"/>
  <c r="F610" i="14"/>
  <c r="G610" i="14"/>
  <c r="C610" i="14"/>
  <c r="L610" i="14"/>
  <c r="M610" i="14"/>
  <c r="I610" i="14"/>
  <c r="J610" i="14"/>
  <c r="O610" i="14"/>
  <c r="A672" i="34"/>
  <c r="B671" i="34"/>
  <c r="E671" i="34"/>
  <c r="D670" i="34"/>
  <c r="C670" i="34"/>
  <c r="G670" i="34"/>
  <c r="F670" i="34"/>
  <c r="A341" i="19"/>
  <c r="E340" i="19"/>
  <c r="B340" i="19"/>
  <c r="C339" i="19"/>
  <c r="D339" i="19"/>
  <c r="F339" i="19"/>
  <c r="G339" i="19"/>
  <c r="F606" i="3"/>
  <c r="G606" i="3"/>
  <c r="C606" i="3"/>
  <c r="H606" i="3"/>
  <c r="D606" i="3"/>
  <c r="B607" i="3"/>
  <c r="A608" i="3"/>
  <c r="E607" i="3"/>
  <c r="I600" i="2"/>
  <c r="C600" i="2"/>
  <c r="D600" i="2"/>
  <c r="G600" i="2"/>
  <c r="K600" i="2"/>
  <c r="F600" i="2"/>
  <c r="J600" i="2"/>
  <c r="H601" i="2"/>
  <c r="B601" i="2"/>
  <c r="A602" i="2"/>
  <c r="E601" i="2"/>
  <c r="T469" i="12"/>
  <c r="L469" i="12"/>
  <c r="D469" i="12"/>
  <c r="J469" i="12"/>
  <c r="M469" i="12"/>
  <c r="P469" i="12"/>
  <c r="I469" i="12"/>
  <c r="C469" i="12"/>
  <c r="F469" i="12"/>
  <c r="G469" i="12"/>
  <c r="O469" i="12"/>
  <c r="R469" i="12"/>
  <c r="S469" i="12"/>
  <c r="A471" i="12"/>
  <c r="B470" i="12"/>
  <c r="N470" i="12"/>
  <c r="H470" i="12"/>
  <c r="Q470" i="12"/>
  <c r="E470" i="12"/>
  <c r="K470" i="12"/>
  <c r="C468" i="9"/>
  <c r="D468" i="9"/>
  <c r="M469" i="8"/>
  <c r="J469" i="8"/>
  <c r="L469" i="8"/>
  <c r="N469" i="8"/>
  <c r="G469" i="8"/>
  <c r="I469" i="8"/>
  <c r="C469" i="8"/>
  <c r="F469" i="8"/>
  <c r="D469" i="8"/>
  <c r="B470" i="8"/>
  <c r="E470" i="8"/>
  <c r="K470" i="8"/>
  <c r="A471" i="8"/>
  <c r="H470" i="8"/>
  <c r="B469" i="9"/>
  <c r="E469" i="9"/>
  <c r="A470" i="9"/>
  <c r="H468" i="9"/>
  <c r="G468" i="9"/>
  <c r="F468" i="9"/>
  <c r="D729" i="26" l="1"/>
  <c r="G729" i="26"/>
  <c r="C729" i="26"/>
  <c r="H729" i="26"/>
  <c r="F729" i="26"/>
  <c r="A731" i="26"/>
  <c r="B730" i="26"/>
  <c r="E730" i="26"/>
  <c r="T611" i="14"/>
  <c r="I611" i="14"/>
  <c r="F611" i="14"/>
  <c r="G611" i="14"/>
  <c r="L611" i="14"/>
  <c r="C611" i="14"/>
  <c r="R611" i="14"/>
  <c r="D611" i="14"/>
  <c r="M611" i="14"/>
  <c r="J611" i="14"/>
  <c r="S611" i="14"/>
  <c r="P611" i="14"/>
  <c r="O611" i="14"/>
  <c r="N612" i="14"/>
  <c r="H612" i="14"/>
  <c r="B612" i="14"/>
  <c r="E612" i="14"/>
  <c r="K612" i="14"/>
  <c r="Q612" i="14"/>
  <c r="A613" i="14"/>
  <c r="G671" i="34"/>
  <c r="F671" i="34"/>
  <c r="D671" i="34"/>
  <c r="C671" i="34"/>
  <c r="B672" i="34"/>
  <c r="E672" i="34"/>
  <c r="A673" i="34"/>
  <c r="G340" i="19"/>
  <c r="F340" i="19"/>
  <c r="D340" i="19"/>
  <c r="C340" i="19"/>
  <c r="A342" i="19"/>
  <c r="B341" i="19"/>
  <c r="E341" i="19"/>
  <c r="G607" i="3"/>
  <c r="F607" i="3"/>
  <c r="D607" i="3"/>
  <c r="H607" i="3"/>
  <c r="C607" i="3"/>
  <c r="E608" i="3"/>
  <c r="A609" i="3"/>
  <c r="B608" i="3"/>
  <c r="E602" i="2"/>
  <c r="A603" i="2"/>
  <c r="B602" i="2"/>
  <c r="H602" i="2"/>
  <c r="I601" i="2"/>
  <c r="F601" i="2"/>
  <c r="G601" i="2"/>
  <c r="C601" i="2"/>
  <c r="D601" i="2"/>
  <c r="K601" i="2"/>
  <c r="J601" i="2"/>
  <c r="N471" i="12"/>
  <c r="Q471" i="12"/>
  <c r="E471" i="12"/>
  <c r="B471" i="12"/>
  <c r="H471" i="12"/>
  <c r="K471" i="12"/>
  <c r="A472" i="12"/>
  <c r="D470" i="8"/>
  <c r="G470" i="8"/>
  <c r="L470" i="8"/>
  <c r="M470" i="8"/>
  <c r="N470" i="8"/>
  <c r="C470" i="8"/>
  <c r="F470" i="8"/>
  <c r="I470" i="8"/>
  <c r="J470" i="8"/>
  <c r="T470" i="12"/>
  <c r="C470" i="12"/>
  <c r="D470" i="12"/>
  <c r="P470" i="12"/>
  <c r="R470" i="12"/>
  <c r="S470" i="12"/>
  <c r="J470" i="12"/>
  <c r="G470" i="12"/>
  <c r="I470" i="12"/>
  <c r="M470" i="12"/>
  <c r="O470" i="12"/>
  <c r="F470" i="12"/>
  <c r="L470" i="12"/>
  <c r="A471" i="9"/>
  <c r="E470" i="9"/>
  <c r="B470" i="9"/>
  <c r="D469" i="9"/>
  <c r="C469" i="9"/>
  <c r="K471" i="8"/>
  <c r="H471" i="8"/>
  <c r="E471" i="8"/>
  <c r="A472" i="8"/>
  <c r="B471" i="8"/>
  <c r="F469" i="9"/>
  <c r="H469" i="9"/>
  <c r="G469" i="9"/>
  <c r="C730" i="26" l="1"/>
  <c r="F730" i="26"/>
  <c r="D730" i="26"/>
  <c r="H730" i="26"/>
  <c r="G730" i="26"/>
  <c r="A732" i="26"/>
  <c r="E731" i="26"/>
  <c r="B731" i="26"/>
  <c r="K613" i="14"/>
  <c r="N613" i="14"/>
  <c r="Q613" i="14"/>
  <c r="E613" i="14"/>
  <c r="B613" i="14"/>
  <c r="A614" i="14"/>
  <c r="H613" i="14"/>
  <c r="T612" i="14"/>
  <c r="S612" i="14"/>
  <c r="F612" i="14"/>
  <c r="I612" i="14"/>
  <c r="G612" i="14"/>
  <c r="C612" i="14"/>
  <c r="L612" i="14"/>
  <c r="P612" i="14"/>
  <c r="J612" i="14"/>
  <c r="M612" i="14"/>
  <c r="D612" i="14"/>
  <c r="R612" i="14"/>
  <c r="O612" i="14"/>
  <c r="E673" i="34"/>
  <c r="A674" i="34"/>
  <c r="B673" i="34"/>
  <c r="C672" i="34"/>
  <c r="G672" i="34"/>
  <c r="F672" i="34"/>
  <c r="D672" i="34"/>
  <c r="C341" i="19"/>
  <c r="D341" i="19"/>
  <c r="F341" i="19"/>
  <c r="G341" i="19"/>
  <c r="B342" i="19"/>
  <c r="A343" i="19"/>
  <c r="E342" i="19"/>
  <c r="D608" i="3"/>
  <c r="C608" i="3"/>
  <c r="H608" i="3"/>
  <c r="G608" i="3"/>
  <c r="F608" i="3"/>
  <c r="B609" i="3"/>
  <c r="A610" i="3"/>
  <c r="E609" i="3"/>
  <c r="G602" i="2"/>
  <c r="C602" i="2"/>
  <c r="F602" i="2"/>
  <c r="D602" i="2"/>
  <c r="I602" i="2"/>
  <c r="J602" i="2"/>
  <c r="K602" i="2"/>
  <c r="B603" i="2"/>
  <c r="E603" i="2"/>
  <c r="A604" i="2"/>
  <c r="H603" i="2"/>
  <c r="C470" i="9"/>
  <c r="D470" i="9"/>
  <c r="I471" i="8"/>
  <c r="J471" i="8"/>
  <c r="L471" i="8"/>
  <c r="M471" i="8"/>
  <c r="G471" i="8"/>
  <c r="D471" i="8"/>
  <c r="C471" i="8"/>
  <c r="F471" i="8"/>
  <c r="N471" i="8"/>
  <c r="N472" i="12"/>
  <c r="H472" i="12"/>
  <c r="B472" i="12"/>
  <c r="Q472" i="12"/>
  <c r="A473" i="12"/>
  <c r="K472" i="12"/>
  <c r="E472" i="12"/>
  <c r="F470" i="9"/>
  <c r="G470" i="9"/>
  <c r="H470" i="9"/>
  <c r="T471" i="12"/>
  <c r="C471" i="12"/>
  <c r="D471" i="12"/>
  <c r="I471" i="12"/>
  <c r="J471" i="12"/>
  <c r="L471" i="12"/>
  <c r="M471" i="12"/>
  <c r="O471" i="12"/>
  <c r="P471" i="12"/>
  <c r="R471" i="12"/>
  <c r="S471" i="12"/>
  <c r="F471" i="12"/>
  <c r="G471" i="12"/>
  <c r="H472" i="8"/>
  <c r="K472" i="8"/>
  <c r="B472" i="8"/>
  <c r="A473" i="8"/>
  <c r="E472" i="8"/>
  <c r="E471" i="9"/>
  <c r="A472" i="9"/>
  <c r="B471" i="9"/>
  <c r="D731" i="26" l="1"/>
  <c r="F731" i="26"/>
  <c r="C731" i="26"/>
  <c r="H731" i="26"/>
  <c r="G731" i="26"/>
  <c r="A733" i="26"/>
  <c r="E732" i="26"/>
  <c r="B732" i="26"/>
  <c r="Q614" i="14"/>
  <c r="N614" i="14"/>
  <c r="H614" i="14"/>
  <c r="B614" i="14"/>
  <c r="A615" i="14"/>
  <c r="K614" i="14"/>
  <c r="E614" i="14"/>
  <c r="T613" i="14"/>
  <c r="L613" i="14"/>
  <c r="C613" i="14"/>
  <c r="P613" i="14"/>
  <c r="G613" i="14"/>
  <c r="J613" i="14"/>
  <c r="D613" i="14"/>
  <c r="F613" i="14"/>
  <c r="I613" i="14"/>
  <c r="S613" i="14"/>
  <c r="O613" i="14"/>
  <c r="R613" i="14"/>
  <c r="M613" i="14"/>
  <c r="G673" i="34"/>
  <c r="D673" i="34"/>
  <c r="F673" i="34"/>
  <c r="C673" i="34"/>
  <c r="A675" i="34"/>
  <c r="B674" i="34"/>
  <c r="E674" i="34"/>
  <c r="B343" i="19"/>
  <c r="E343" i="19"/>
  <c r="A344" i="19"/>
  <c r="C342" i="19"/>
  <c r="F342" i="19"/>
  <c r="G342" i="19"/>
  <c r="D342" i="19"/>
  <c r="G609" i="3"/>
  <c r="F609" i="3"/>
  <c r="H609" i="3"/>
  <c r="D609" i="3"/>
  <c r="C609" i="3"/>
  <c r="A611" i="3"/>
  <c r="E610" i="3"/>
  <c r="B610" i="3"/>
  <c r="H604" i="2"/>
  <c r="A605" i="2"/>
  <c r="E604" i="2"/>
  <c r="B604" i="2"/>
  <c r="D603" i="2"/>
  <c r="C603" i="2"/>
  <c r="G603" i="2"/>
  <c r="F603" i="2"/>
  <c r="I603" i="2"/>
  <c r="K603" i="2"/>
  <c r="J603" i="2"/>
  <c r="N473" i="12"/>
  <c r="Q473" i="12"/>
  <c r="B473" i="12"/>
  <c r="A474" i="12"/>
  <c r="K473" i="12"/>
  <c r="H473" i="12"/>
  <c r="E473" i="12"/>
  <c r="A473" i="9"/>
  <c r="B472" i="9"/>
  <c r="E472" i="9"/>
  <c r="K473" i="8"/>
  <c r="E473" i="8"/>
  <c r="B473" i="8"/>
  <c r="A474" i="8"/>
  <c r="H473" i="8"/>
  <c r="T472" i="12"/>
  <c r="M472" i="12"/>
  <c r="O472" i="12"/>
  <c r="P472" i="12"/>
  <c r="D472" i="12"/>
  <c r="L472" i="12"/>
  <c r="F472" i="12"/>
  <c r="C472" i="12"/>
  <c r="J472" i="12"/>
  <c r="G472" i="12"/>
  <c r="I472" i="12"/>
  <c r="R472" i="12"/>
  <c r="S472" i="12"/>
  <c r="F471" i="9"/>
  <c r="H471" i="9"/>
  <c r="G471" i="9"/>
  <c r="D471" i="9"/>
  <c r="C471" i="9"/>
  <c r="G472" i="8"/>
  <c r="D472" i="8"/>
  <c r="J472" i="8"/>
  <c r="C472" i="8"/>
  <c r="F472" i="8"/>
  <c r="L472" i="8"/>
  <c r="I472" i="8"/>
  <c r="N472" i="8"/>
  <c r="M472" i="8"/>
  <c r="A734" i="26" l="1"/>
  <c r="B733" i="26"/>
  <c r="E733" i="26"/>
  <c r="D732" i="26"/>
  <c r="H732" i="26"/>
  <c r="F732" i="26"/>
  <c r="G732" i="26"/>
  <c r="C732" i="26"/>
  <c r="K615" i="14"/>
  <c r="A616" i="14"/>
  <c r="Q615" i="14"/>
  <c r="E615" i="14"/>
  <c r="N615" i="14"/>
  <c r="H615" i="14"/>
  <c r="B615" i="14"/>
  <c r="T614" i="14"/>
  <c r="G614" i="14"/>
  <c r="J614" i="14"/>
  <c r="P614" i="14"/>
  <c r="C614" i="14"/>
  <c r="O614" i="14"/>
  <c r="I614" i="14"/>
  <c r="F614" i="14"/>
  <c r="L614" i="14"/>
  <c r="M614" i="14"/>
  <c r="S614" i="14"/>
  <c r="R614" i="14"/>
  <c r="D614" i="14"/>
  <c r="G674" i="34"/>
  <c r="F674" i="34"/>
  <c r="D674" i="34"/>
  <c r="C674" i="34"/>
  <c r="A676" i="34"/>
  <c r="B675" i="34"/>
  <c r="E675" i="34"/>
  <c r="A345" i="19"/>
  <c r="B344" i="19"/>
  <c r="E344" i="19"/>
  <c r="C343" i="19"/>
  <c r="D343" i="19"/>
  <c r="F343" i="19"/>
  <c r="G343" i="19"/>
  <c r="E611" i="3"/>
  <c r="A612" i="3"/>
  <c r="B611" i="3"/>
  <c r="F610" i="3"/>
  <c r="G610" i="3"/>
  <c r="C610" i="3"/>
  <c r="H610" i="3"/>
  <c r="D610" i="3"/>
  <c r="G604" i="2"/>
  <c r="F604" i="2"/>
  <c r="D604" i="2"/>
  <c r="C604" i="2"/>
  <c r="I604" i="2"/>
  <c r="J604" i="2"/>
  <c r="K604" i="2"/>
  <c r="E605" i="2"/>
  <c r="B605" i="2"/>
  <c r="A606" i="2"/>
  <c r="H605" i="2"/>
  <c r="D473" i="8"/>
  <c r="I473" i="8"/>
  <c r="J473" i="8"/>
  <c r="L473" i="8"/>
  <c r="M473" i="8"/>
  <c r="N473" i="8"/>
  <c r="F473" i="8"/>
  <c r="G473" i="8"/>
  <c r="C473" i="8"/>
  <c r="K474" i="8"/>
  <c r="A475" i="8"/>
  <c r="H474" i="8"/>
  <c r="B474" i="8"/>
  <c r="E474" i="8"/>
  <c r="B473" i="9"/>
  <c r="E473" i="9"/>
  <c r="A474" i="9"/>
  <c r="D472" i="9"/>
  <c r="C472" i="9"/>
  <c r="E474" i="12"/>
  <c r="H474" i="12"/>
  <c r="K474" i="12"/>
  <c r="N474" i="12"/>
  <c r="Q474" i="12"/>
  <c r="A475" i="12"/>
  <c r="B474" i="12"/>
  <c r="T473" i="12"/>
  <c r="G473" i="12"/>
  <c r="P473" i="12"/>
  <c r="F473" i="12"/>
  <c r="I473" i="12"/>
  <c r="C473" i="12"/>
  <c r="D473" i="12"/>
  <c r="L473" i="12"/>
  <c r="O473" i="12"/>
  <c r="S473" i="12"/>
  <c r="R473" i="12"/>
  <c r="J473" i="12"/>
  <c r="M473" i="12"/>
  <c r="G472" i="9"/>
  <c r="F472" i="9"/>
  <c r="H472" i="9"/>
  <c r="F733" i="26" l="1"/>
  <c r="H733" i="26"/>
  <c r="G733" i="26"/>
  <c r="C733" i="26"/>
  <c r="D733" i="26"/>
  <c r="B734" i="26"/>
  <c r="E734" i="26"/>
  <c r="A735" i="26"/>
  <c r="T615" i="14"/>
  <c r="C615" i="14"/>
  <c r="O615" i="14"/>
  <c r="F615" i="14"/>
  <c r="G615" i="14"/>
  <c r="S615" i="14"/>
  <c r="P615" i="14"/>
  <c r="I615" i="14"/>
  <c r="R615" i="14"/>
  <c r="D615" i="14"/>
  <c r="J615" i="14"/>
  <c r="M615" i="14"/>
  <c r="L615" i="14"/>
  <c r="A617" i="14"/>
  <c r="N616" i="14"/>
  <c r="B616" i="14"/>
  <c r="H616" i="14"/>
  <c r="E616" i="14"/>
  <c r="K616" i="14"/>
  <c r="Q616" i="14"/>
  <c r="D675" i="34"/>
  <c r="C675" i="34"/>
  <c r="G675" i="34"/>
  <c r="F675" i="34"/>
  <c r="A677" i="34"/>
  <c r="B676" i="34"/>
  <c r="E676" i="34"/>
  <c r="C344" i="19"/>
  <c r="G344" i="19"/>
  <c r="D344" i="19"/>
  <c r="F344" i="19"/>
  <c r="A346" i="19"/>
  <c r="B345" i="19"/>
  <c r="E345" i="19"/>
  <c r="D611" i="3"/>
  <c r="C611" i="3"/>
  <c r="H611" i="3"/>
  <c r="A613" i="3"/>
  <c r="E612" i="3"/>
  <c r="B612" i="3"/>
  <c r="G611" i="3"/>
  <c r="F611" i="3"/>
  <c r="D605" i="2"/>
  <c r="C605" i="2"/>
  <c r="K605" i="2"/>
  <c r="J605" i="2"/>
  <c r="I605" i="2"/>
  <c r="G605" i="2"/>
  <c r="F605" i="2"/>
  <c r="B606" i="2"/>
  <c r="E606" i="2"/>
  <c r="A607" i="2"/>
  <c r="H606" i="2"/>
  <c r="Q475" i="12"/>
  <c r="A476" i="12"/>
  <c r="H475" i="12"/>
  <c r="B475" i="12"/>
  <c r="N475" i="12"/>
  <c r="K475" i="12"/>
  <c r="E475" i="12"/>
  <c r="A475" i="9"/>
  <c r="B474" i="9"/>
  <c r="E474" i="9"/>
  <c r="T474" i="12"/>
  <c r="S474" i="12"/>
  <c r="J474" i="12"/>
  <c r="R474" i="12"/>
  <c r="O474" i="12"/>
  <c r="I474" i="12"/>
  <c r="L474" i="12"/>
  <c r="M474" i="12"/>
  <c r="P474" i="12"/>
  <c r="D474" i="12"/>
  <c r="F474" i="12"/>
  <c r="G474" i="12"/>
  <c r="C474" i="12"/>
  <c r="D473" i="9"/>
  <c r="C473" i="9"/>
  <c r="M474" i="8"/>
  <c r="N474" i="8"/>
  <c r="C474" i="8"/>
  <c r="D474" i="8"/>
  <c r="G474" i="8"/>
  <c r="F474" i="8"/>
  <c r="L474" i="8"/>
  <c r="I474" i="8"/>
  <c r="J474" i="8"/>
  <c r="H473" i="9"/>
  <c r="F473" i="9"/>
  <c r="G473" i="9"/>
  <c r="B475" i="8"/>
  <c r="E475" i="8"/>
  <c r="H475" i="8"/>
  <c r="K475" i="8"/>
  <c r="A476" i="8"/>
  <c r="D734" i="26" l="1"/>
  <c r="F734" i="26"/>
  <c r="C734" i="26"/>
  <c r="G734" i="26"/>
  <c r="H734" i="26"/>
  <c r="A736" i="26"/>
  <c r="E735" i="26"/>
  <c r="B735" i="26"/>
  <c r="H617" i="14"/>
  <c r="B617" i="14"/>
  <c r="E617" i="14"/>
  <c r="K617" i="14"/>
  <c r="A618" i="14"/>
  <c r="N617" i="14"/>
  <c r="Q617" i="14"/>
  <c r="T616" i="14"/>
  <c r="J616" i="14"/>
  <c r="O616" i="14"/>
  <c r="G616" i="14"/>
  <c r="S616" i="14"/>
  <c r="D616" i="14"/>
  <c r="F616" i="14"/>
  <c r="L616" i="14"/>
  <c r="M616" i="14"/>
  <c r="R616" i="14"/>
  <c r="P616" i="14"/>
  <c r="C616" i="14"/>
  <c r="I616" i="14"/>
  <c r="G676" i="34"/>
  <c r="F676" i="34"/>
  <c r="C676" i="34"/>
  <c r="D676" i="34"/>
  <c r="B677" i="34"/>
  <c r="E677" i="34"/>
  <c r="A678" i="34"/>
  <c r="F345" i="19"/>
  <c r="G345" i="19"/>
  <c r="C345" i="19"/>
  <c r="D345" i="19"/>
  <c r="E346" i="19"/>
  <c r="B346" i="19"/>
  <c r="A347" i="19"/>
  <c r="H612" i="3"/>
  <c r="C612" i="3"/>
  <c r="D612" i="3"/>
  <c r="G612" i="3"/>
  <c r="F612" i="3"/>
  <c r="B613" i="3"/>
  <c r="E613" i="3"/>
  <c r="A614" i="3"/>
  <c r="B607" i="2"/>
  <c r="E607" i="2"/>
  <c r="A608" i="2"/>
  <c r="H607" i="2"/>
  <c r="D606" i="2"/>
  <c r="C606" i="2"/>
  <c r="K606" i="2"/>
  <c r="J606" i="2"/>
  <c r="I606" i="2"/>
  <c r="F606" i="2"/>
  <c r="G606" i="2"/>
  <c r="A477" i="8"/>
  <c r="E476" i="8"/>
  <c r="H476" i="8"/>
  <c r="K476" i="8"/>
  <c r="B476" i="8"/>
  <c r="C474" i="9"/>
  <c r="D474" i="9"/>
  <c r="A476" i="9"/>
  <c r="B475" i="9"/>
  <c r="E475" i="9"/>
  <c r="F474" i="9"/>
  <c r="G474" i="9"/>
  <c r="H474" i="9"/>
  <c r="T475" i="12"/>
  <c r="R475" i="12"/>
  <c r="S475" i="12"/>
  <c r="C475" i="12"/>
  <c r="D475" i="12"/>
  <c r="F475" i="12"/>
  <c r="G475" i="12"/>
  <c r="I475" i="12"/>
  <c r="O475" i="12"/>
  <c r="P475" i="12"/>
  <c r="J475" i="12"/>
  <c r="L475" i="12"/>
  <c r="M475" i="12"/>
  <c r="C475" i="8"/>
  <c r="I475" i="8"/>
  <c r="L475" i="8"/>
  <c r="D475" i="8"/>
  <c r="F475" i="8"/>
  <c r="G475" i="8"/>
  <c r="M475" i="8"/>
  <c r="J475" i="8"/>
  <c r="N475" i="8"/>
  <c r="B476" i="12"/>
  <c r="H476" i="12"/>
  <c r="N476" i="12"/>
  <c r="A477" i="12"/>
  <c r="E476" i="12"/>
  <c r="K476" i="12"/>
  <c r="Q476" i="12"/>
  <c r="A737" i="26" l="1"/>
  <c r="E736" i="26"/>
  <c r="B736" i="26"/>
  <c r="C735" i="26"/>
  <c r="F735" i="26"/>
  <c r="H735" i="26"/>
  <c r="D735" i="26"/>
  <c r="G735" i="26"/>
  <c r="Q618" i="14"/>
  <c r="N618" i="14"/>
  <c r="K618" i="14"/>
  <c r="B618" i="14"/>
  <c r="E618" i="14"/>
  <c r="H618" i="14"/>
  <c r="A619" i="14"/>
  <c r="T617" i="14"/>
  <c r="R617" i="14"/>
  <c r="M617" i="14"/>
  <c r="S617" i="14"/>
  <c r="D617" i="14"/>
  <c r="I617" i="14"/>
  <c r="F617" i="14"/>
  <c r="J617" i="14"/>
  <c r="G617" i="14"/>
  <c r="O617" i="14"/>
  <c r="L617" i="14"/>
  <c r="C617" i="14"/>
  <c r="P617" i="14"/>
  <c r="B678" i="34"/>
  <c r="E678" i="34"/>
  <c r="A679" i="34"/>
  <c r="C677" i="34"/>
  <c r="D677" i="34"/>
  <c r="F677" i="34"/>
  <c r="G677" i="34"/>
  <c r="B347" i="19"/>
  <c r="E347" i="19"/>
  <c r="A348" i="19"/>
  <c r="F346" i="19"/>
  <c r="C346" i="19"/>
  <c r="D346" i="19"/>
  <c r="G346" i="19"/>
  <c r="A615" i="3"/>
  <c r="B614" i="3"/>
  <c r="E614" i="3"/>
  <c r="D613" i="3"/>
  <c r="H613" i="3"/>
  <c r="C613" i="3"/>
  <c r="F613" i="3"/>
  <c r="G613" i="3"/>
  <c r="B608" i="2"/>
  <c r="H608" i="2"/>
  <c r="A609" i="2"/>
  <c r="E608" i="2"/>
  <c r="K607" i="2"/>
  <c r="J607" i="2"/>
  <c r="I607" i="2"/>
  <c r="F607" i="2"/>
  <c r="C607" i="2"/>
  <c r="D607" i="2"/>
  <c r="G607" i="2"/>
  <c r="E477" i="12"/>
  <c r="Q477" i="12"/>
  <c r="N477" i="12"/>
  <c r="H477" i="12"/>
  <c r="K477" i="12"/>
  <c r="B477" i="12"/>
  <c r="A478" i="12"/>
  <c r="D476" i="8"/>
  <c r="J476" i="8"/>
  <c r="L476" i="8"/>
  <c r="G476" i="8"/>
  <c r="I476" i="8"/>
  <c r="C476" i="8"/>
  <c r="M476" i="8"/>
  <c r="F476" i="8"/>
  <c r="N476" i="8"/>
  <c r="C475" i="9"/>
  <c r="D475" i="9"/>
  <c r="G475" i="9"/>
  <c r="H475" i="9"/>
  <c r="F475" i="9"/>
  <c r="A477" i="9"/>
  <c r="E476" i="9"/>
  <c r="B476" i="9"/>
  <c r="T476" i="12"/>
  <c r="G476" i="12"/>
  <c r="I476" i="12"/>
  <c r="F476" i="12"/>
  <c r="D476" i="12"/>
  <c r="S476" i="12"/>
  <c r="J476" i="12"/>
  <c r="C476" i="12"/>
  <c r="L476" i="12"/>
  <c r="M476" i="12"/>
  <c r="R476" i="12"/>
  <c r="O476" i="12"/>
  <c r="P476" i="12"/>
  <c r="E477" i="8"/>
  <c r="B477" i="8"/>
  <c r="K477" i="8"/>
  <c r="H477" i="8"/>
  <c r="A478" i="8"/>
  <c r="C736" i="26" l="1"/>
  <c r="G736" i="26"/>
  <c r="F736" i="26"/>
  <c r="H736" i="26"/>
  <c r="D736" i="26"/>
  <c r="E737" i="26"/>
  <c r="B737" i="26"/>
  <c r="A738" i="26"/>
  <c r="K619" i="14"/>
  <c r="H619" i="14"/>
  <c r="N619" i="14"/>
  <c r="B619" i="14"/>
  <c r="A620" i="14"/>
  <c r="Q619" i="14"/>
  <c r="E619" i="14"/>
  <c r="T618" i="14"/>
  <c r="R618" i="14"/>
  <c r="O618" i="14"/>
  <c r="P618" i="14"/>
  <c r="S618" i="14"/>
  <c r="D618" i="14"/>
  <c r="J618" i="14"/>
  <c r="I618" i="14"/>
  <c r="L618" i="14"/>
  <c r="C618" i="14"/>
  <c r="M618" i="14"/>
  <c r="F618" i="14"/>
  <c r="G618" i="14"/>
  <c r="A680" i="34"/>
  <c r="B679" i="34"/>
  <c r="E679" i="34"/>
  <c r="D678" i="34"/>
  <c r="F678" i="34"/>
  <c r="C678" i="34"/>
  <c r="G678" i="34"/>
  <c r="E348" i="19"/>
  <c r="A349" i="19"/>
  <c r="B348" i="19"/>
  <c r="C347" i="19"/>
  <c r="D347" i="19"/>
  <c r="F347" i="19"/>
  <c r="G347" i="19"/>
  <c r="F614" i="3"/>
  <c r="G614" i="3"/>
  <c r="D614" i="3"/>
  <c r="C614" i="3"/>
  <c r="H614" i="3"/>
  <c r="E615" i="3"/>
  <c r="B615" i="3"/>
  <c r="A616" i="3"/>
  <c r="E609" i="2"/>
  <c r="A610" i="2"/>
  <c r="B609" i="2"/>
  <c r="H609" i="2"/>
  <c r="G608" i="2"/>
  <c r="F608" i="2"/>
  <c r="D608" i="2"/>
  <c r="C608" i="2"/>
  <c r="J608" i="2"/>
  <c r="I608" i="2"/>
  <c r="K608" i="2"/>
  <c r="B477" i="9"/>
  <c r="E477" i="9"/>
  <c r="A478" i="9"/>
  <c r="H476" i="9"/>
  <c r="F476" i="9"/>
  <c r="G476" i="9"/>
  <c r="J477" i="8"/>
  <c r="L477" i="8"/>
  <c r="M477" i="8"/>
  <c r="N477" i="8"/>
  <c r="C477" i="8"/>
  <c r="D477" i="8"/>
  <c r="F477" i="8"/>
  <c r="I477" i="8"/>
  <c r="G477" i="8"/>
  <c r="A479" i="12"/>
  <c r="Q478" i="12"/>
  <c r="B478" i="12"/>
  <c r="H478" i="12"/>
  <c r="K478" i="12"/>
  <c r="E478" i="12"/>
  <c r="N478" i="12"/>
  <c r="T477" i="12"/>
  <c r="I477" i="12"/>
  <c r="J477" i="12"/>
  <c r="L477" i="12"/>
  <c r="C477" i="12"/>
  <c r="D477" i="12"/>
  <c r="F477" i="12"/>
  <c r="G477" i="12"/>
  <c r="M477" i="12"/>
  <c r="S477" i="12"/>
  <c r="O477" i="12"/>
  <c r="P477" i="12"/>
  <c r="R477" i="12"/>
  <c r="C476" i="9"/>
  <c r="D476" i="9"/>
  <c r="B478" i="8"/>
  <c r="E478" i="8"/>
  <c r="H478" i="8"/>
  <c r="A479" i="8"/>
  <c r="K478" i="8"/>
  <c r="F737" i="26" l="1"/>
  <c r="C737" i="26"/>
  <c r="D737" i="26"/>
  <c r="H737" i="26"/>
  <c r="G737" i="26"/>
  <c r="A739" i="26"/>
  <c r="E738" i="26"/>
  <c r="B738" i="26"/>
  <c r="N620" i="14"/>
  <c r="K620" i="14"/>
  <c r="Q620" i="14"/>
  <c r="E620" i="14"/>
  <c r="H620" i="14"/>
  <c r="B620" i="14"/>
  <c r="A621" i="14"/>
  <c r="T619" i="14"/>
  <c r="J619" i="14"/>
  <c r="M619" i="14"/>
  <c r="G619" i="14"/>
  <c r="R619" i="14"/>
  <c r="L619" i="14"/>
  <c r="D619" i="14"/>
  <c r="F619" i="14"/>
  <c r="O619" i="14"/>
  <c r="S619" i="14"/>
  <c r="P619" i="14"/>
  <c r="C619" i="14"/>
  <c r="I619" i="14"/>
  <c r="G679" i="34"/>
  <c r="F679" i="34"/>
  <c r="D679" i="34"/>
  <c r="C679" i="34"/>
  <c r="E680" i="34"/>
  <c r="B680" i="34"/>
  <c r="A681" i="34"/>
  <c r="C348" i="19"/>
  <c r="D348" i="19"/>
  <c r="F348" i="19"/>
  <c r="G348" i="19"/>
  <c r="E349" i="19"/>
  <c r="B349" i="19"/>
  <c r="A350" i="19"/>
  <c r="E616" i="3"/>
  <c r="A617" i="3"/>
  <c r="B616" i="3"/>
  <c r="C615" i="3"/>
  <c r="H615" i="3"/>
  <c r="D615" i="3"/>
  <c r="F615" i="3"/>
  <c r="G615" i="3"/>
  <c r="C609" i="2"/>
  <c r="I609" i="2"/>
  <c r="G609" i="2"/>
  <c r="K609" i="2"/>
  <c r="J609" i="2"/>
  <c r="F609" i="2"/>
  <c r="D609" i="2"/>
  <c r="A611" i="2"/>
  <c r="H610" i="2"/>
  <c r="B610" i="2"/>
  <c r="E610" i="2"/>
  <c r="A480" i="12"/>
  <c r="B479" i="12"/>
  <c r="E479" i="12"/>
  <c r="H479" i="12"/>
  <c r="K479" i="12"/>
  <c r="N479" i="12"/>
  <c r="Q479" i="12"/>
  <c r="E479" i="8"/>
  <c r="B479" i="8"/>
  <c r="H479" i="8"/>
  <c r="A480" i="8"/>
  <c r="K479" i="8"/>
  <c r="T478" i="12"/>
  <c r="P478" i="12"/>
  <c r="R478" i="12"/>
  <c r="S478" i="12"/>
  <c r="C478" i="12"/>
  <c r="D478" i="12"/>
  <c r="F478" i="12"/>
  <c r="G478" i="12"/>
  <c r="I478" i="12"/>
  <c r="J478" i="12"/>
  <c r="L478" i="12"/>
  <c r="M478" i="12"/>
  <c r="O478" i="12"/>
  <c r="C478" i="8"/>
  <c r="D478" i="8"/>
  <c r="M478" i="8"/>
  <c r="N478" i="8"/>
  <c r="F478" i="8"/>
  <c r="G478" i="8"/>
  <c r="I478" i="8"/>
  <c r="J478" i="8"/>
  <c r="L478" i="8"/>
  <c r="E478" i="9"/>
  <c r="A479" i="9"/>
  <c r="B478" i="9"/>
  <c r="F477" i="9"/>
  <c r="H477" i="9"/>
  <c r="G477" i="9"/>
  <c r="C477" i="9"/>
  <c r="D477" i="9"/>
  <c r="E739" i="26" l="1"/>
  <c r="A740" i="26"/>
  <c r="B739" i="26"/>
  <c r="F738" i="26"/>
  <c r="G738" i="26"/>
  <c r="H738" i="26"/>
  <c r="C738" i="26"/>
  <c r="D738" i="26"/>
  <c r="H621" i="14"/>
  <c r="K621" i="14"/>
  <c r="A622" i="14"/>
  <c r="B621" i="14"/>
  <c r="E621" i="14"/>
  <c r="Q621" i="14"/>
  <c r="N621" i="14"/>
  <c r="T620" i="14"/>
  <c r="P620" i="14"/>
  <c r="O620" i="14"/>
  <c r="M620" i="14"/>
  <c r="C620" i="14"/>
  <c r="L620" i="14"/>
  <c r="I620" i="14"/>
  <c r="R620" i="14"/>
  <c r="D620" i="14"/>
  <c r="J620" i="14"/>
  <c r="S620" i="14"/>
  <c r="G620" i="14"/>
  <c r="F620" i="14"/>
  <c r="F680" i="34"/>
  <c r="D680" i="34"/>
  <c r="C680" i="34"/>
  <c r="G680" i="34"/>
  <c r="E681" i="34"/>
  <c r="B681" i="34"/>
  <c r="A682" i="34"/>
  <c r="E350" i="19"/>
  <c r="A351" i="19"/>
  <c r="B350" i="19"/>
  <c r="C349" i="19"/>
  <c r="D349" i="19"/>
  <c r="G349" i="19"/>
  <c r="F349" i="19"/>
  <c r="D616" i="3"/>
  <c r="C616" i="3"/>
  <c r="H616" i="3"/>
  <c r="E617" i="3"/>
  <c r="A618" i="3"/>
  <c r="B617" i="3"/>
  <c r="F616" i="3"/>
  <c r="G616" i="3"/>
  <c r="D610" i="2"/>
  <c r="C610" i="2"/>
  <c r="I610" i="2"/>
  <c r="K610" i="2"/>
  <c r="F610" i="2"/>
  <c r="J610" i="2"/>
  <c r="G610" i="2"/>
  <c r="B611" i="2"/>
  <c r="H611" i="2"/>
  <c r="A612" i="2"/>
  <c r="E611" i="2"/>
  <c r="D479" i="8"/>
  <c r="M479" i="8"/>
  <c r="I479" i="8"/>
  <c r="C479" i="8"/>
  <c r="J479" i="8"/>
  <c r="F479" i="8"/>
  <c r="L479" i="8"/>
  <c r="N479" i="8"/>
  <c r="G479" i="8"/>
  <c r="H480" i="8"/>
  <c r="A481" i="8"/>
  <c r="B480" i="8"/>
  <c r="K480" i="8"/>
  <c r="E480" i="8"/>
  <c r="C478" i="9"/>
  <c r="D478" i="9"/>
  <c r="A480" i="9"/>
  <c r="E479" i="9"/>
  <c r="B479" i="9"/>
  <c r="T479" i="12"/>
  <c r="L479" i="12"/>
  <c r="O479" i="12"/>
  <c r="C479" i="12"/>
  <c r="S479" i="12"/>
  <c r="D479" i="12"/>
  <c r="M479" i="12"/>
  <c r="F479" i="12"/>
  <c r="G479" i="12"/>
  <c r="I479" i="12"/>
  <c r="J479" i="12"/>
  <c r="P479" i="12"/>
  <c r="R479" i="12"/>
  <c r="G478" i="9"/>
  <c r="H478" i="9"/>
  <c r="F478" i="9"/>
  <c r="Q480" i="12"/>
  <c r="A481" i="12"/>
  <c r="N480" i="12"/>
  <c r="B480" i="12"/>
  <c r="K480" i="12"/>
  <c r="H480" i="12"/>
  <c r="E480" i="12"/>
  <c r="D739" i="26" l="1"/>
  <c r="F739" i="26"/>
  <c r="C739" i="26"/>
  <c r="H739" i="26"/>
  <c r="G739" i="26"/>
  <c r="A741" i="26"/>
  <c r="B740" i="26"/>
  <c r="E740" i="26"/>
  <c r="T621" i="14"/>
  <c r="J621" i="14"/>
  <c r="P621" i="14"/>
  <c r="G621" i="14"/>
  <c r="L621" i="14"/>
  <c r="S621" i="14"/>
  <c r="O621" i="14"/>
  <c r="D621" i="14"/>
  <c r="F621" i="14"/>
  <c r="R621" i="14"/>
  <c r="I621" i="14"/>
  <c r="C621" i="14"/>
  <c r="M621" i="14"/>
  <c r="A623" i="14"/>
  <c r="B622" i="14"/>
  <c r="Q622" i="14"/>
  <c r="N622" i="14"/>
  <c r="H622" i="14"/>
  <c r="E622" i="14"/>
  <c r="K622" i="14"/>
  <c r="E682" i="34"/>
  <c r="A683" i="34"/>
  <c r="B682" i="34"/>
  <c r="G681" i="34"/>
  <c r="F681" i="34"/>
  <c r="D681" i="34"/>
  <c r="C681" i="34"/>
  <c r="F350" i="19"/>
  <c r="G350" i="19"/>
  <c r="D350" i="19"/>
  <c r="C350" i="19"/>
  <c r="B351" i="19"/>
  <c r="A352" i="19"/>
  <c r="E351" i="19"/>
  <c r="D617" i="3"/>
  <c r="H617" i="3"/>
  <c r="C617" i="3"/>
  <c r="B618" i="3"/>
  <c r="E618" i="3"/>
  <c r="A619" i="3"/>
  <c r="G617" i="3"/>
  <c r="F617" i="3"/>
  <c r="B612" i="2"/>
  <c r="H612" i="2"/>
  <c r="A613" i="2"/>
  <c r="E612" i="2"/>
  <c r="I611" i="2"/>
  <c r="G611" i="2"/>
  <c r="D611" i="2"/>
  <c r="C611" i="2"/>
  <c r="F611" i="2"/>
  <c r="K611" i="2"/>
  <c r="J611" i="2"/>
  <c r="C479" i="9"/>
  <c r="D479" i="9"/>
  <c r="G479" i="9"/>
  <c r="F479" i="9"/>
  <c r="H479" i="9"/>
  <c r="T480" i="12"/>
  <c r="L480" i="12"/>
  <c r="M480" i="12"/>
  <c r="O480" i="12"/>
  <c r="P480" i="12"/>
  <c r="R480" i="12"/>
  <c r="F480" i="12"/>
  <c r="S480" i="12"/>
  <c r="J480" i="12"/>
  <c r="I480" i="12"/>
  <c r="D480" i="12"/>
  <c r="G480" i="12"/>
  <c r="C480" i="12"/>
  <c r="F480" i="8"/>
  <c r="I480" i="8"/>
  <c r="D480" i="8"/>
  <c r="J480" i="8"/>
  <c r="M480" i="8"/>
  <c r="N480" i="8"/>
  <c r="L480" i="8"/>
  <c r="G480" i="8"/>
  <c r="C480" i="8"/>
  <c r="E481" i="12"/>
  <c r="N481" i="12"/>
  <c r="Q481" i="12"/>
  <c r="H481" i="12"/>
  <c r="K481" i="12"/>
  <c r="A482" i="12"/>
  <c r="B481" i="12"/>
  <c r="A481" i="9"/>
  <c r="B480" i="9"/>
  <c r="E480" i="9"/>
  <c r="K481" i="8"/>
  <c r="E481" i="8"/>
  <c r="B481" i="8"/>
  <c r="A482" i="8"/>
  <c r="H481" i="8"/>
  <c r="G740" i="26" l="1"/>
  <c r="F740" i="26"/>
  <c r="D740" i="26"/>
  <c r="H740" i="26"/>
  <c r="C740" i="26"/>
  <c r="E741" i="26"/>
  <c r="A742" i="26"/>
  <c r="B741" i="26"/>
  <c r="H623" i="14"/>
  <c r="N623" i="14"/>
  <c r="Q623" i="14"/>
  <c r="E623" i="14"/>
  <c r="B623" i="14"/>
  <c r="K623" i="14"/>
  <c r="A624" i="14"/>
  <c r="T622" i="14"/>
  <c r="M622" i="14"/>
  <c r="F622" i="14"/>
  <c r="D622" i="14"/>
  <c r="J622" i="14"/>
  <c r="L622" i="14"/>
  <c r="S622" i="14"/>
  <c r="I622" i="14"/>
  <c r="C622" i="14"/>
  <c r="G622" i="14"/>
  <c r="O622" i="14"/>
  <c r="P622" i="14"/>
  <c r="R622" i="14"/>
  <c r="F682" i="34"/>
  <c r="G682" i="34"/>
  <c r="D682" i="34"/>
  <c r="C682" i="34"/>
  <c r="A684" i="34"/>
  <c r="E683" i="34"/>
  <c r="B683" i="34"/>
  <c r="A353" i="19"/>
  <c r="E352" i="19"/>
  <c r="B352" i="19"/>
  <c r="C351" i="19"/>
  <c r="D351" i="19"/>
  <c r="G351" i="19"/>
  <c r="F351" i="19"/>
  <c r="D618" i="3"/>
  <c r="C618" i="3"/>
  <c r="H618" i="3"/>
  <c r="B619" i="3"/>
  <c r="A620" i="3"/>
  <c r="E619" i="3"/>
  <c r="F618" i="3"/>
  <c r="G618" i="3"/>
  <c r="H613" i="2"/>
  <c r="B613" i="2"/>
  <c r="A614" i="2"/>
  <c r="E613" i="2"/>
  <c r="J612" i="2"/>
  <c r="I612" i="2"/>
  <c r="C612" i="2"/>
  <c r="K612" i="2"/>
  <c r="G612" i="2"/>
  <c r="F612" i="2"/>
  <c r="D612" i="2"/>
  <c r="N481" i="8"/>
  <c r="J481" i="8"/>
  <c r="D481" i="8"/>
  <c r="F481" i="8"/>
  <c r="I481" i="8"/>
  <c r="M481" i="8"/>
  <c r="C481" i="8"/>
  <c r="G481" i="8"/>
  <c r="L481" i="8"/>
  <c r="F480" i="9"/>
  <c r="G480" i="9"/>
  <c r="H480" i="9"/>
  <c r="A482" i="9"/>
  <c r="B481" i="9"/>
  <c r="E481" i="9"/>
  <c r="T481" i="12"/>
  <c r="G481" i="12"/>
  <c r="M481" i="12"/>
  <c r="F481" i="12"/>
  <c r="P481" i="12"/>
  <c r="C481" i="12"/>
  <c r="D481" i="12"/>
  <c r="I481" i="12"/>
  <c r="J481" i="12"/>
  <c r="O481" i="12"/>
  <c r="R481" i="12"/>
  <c r="S481" i="12"/>
  <c r="L481" i="12"/>
  <c r="K482" i="8"/>
  <c r="B482" i="8"/>
  <c r="H482" i="8"/>
  <c r="E482" i="8"/>
  <c r="A483" i="8"/>
  <c r="C480" i="9"/>
  <c r="D480" i="9"/>
  <c r="E482" i="12"/>
  <c r="H482" i="12"/>
  <c r="Q482" i="12"/>
  <c r="A483" i="12"/>
  <c r="N482" i="12"/>
  <c r="B482" i="12"/>
  <c r="K482" i="12"/>
  <c r="E742" i="26" l="1"/>
  <c r="B742" i="26"/>
  <c r="A743" i="26"/>
  <c r="F741" i="26"/>
  <c r="C741" i="26"/>
  <c r="D741" i="26"/>
  <c r="G741" i="26"/>
  <c r="H741" i="26"/>
  <c r="Q624" i="14"/>
  <c r="A625" i="14"/>
  <c r="E624" i="14"/>
  <c r="K624" i="14"/>
  <c r="H624" i="14"/>
  <c r="N624" i="14"/>
  <c r="B624" i="14"/>
  <c r="T623" i="14"/>
  <c r="F623" i="14"/>
  <c r="R623" i="14"/>
  <c r="L623" i="14"/>
  <c r="J623" i="14"/>
  <c r="O623" i="14"/>
  <c r="C623" i="14"/>
  <c r="I623" i="14"/>
  <c r="S623" i="14"/>
  <c r="G623" i="14"/>
  <c r="M623" i="14"/>
  <c r="P623" i="14"/>
  <c r="D623" i="14"/>
  <c r="G683" i="34"/>
  <c r="F683" i="34"/>
  <c r="D683" i="34"/>
  <c r="C683" i="34"/>
  <c r="B684" i="34"/>
  <c r="E684" i="34"/>
  <c r="A685" i="34"/>
  <c r="F352" i="19"/>
  <c r="G352" i="19"/>
  <c r="D352" i="19"/>
  <c r="C352" i="19"/>
  <c r="B353" i="19"/>
  <c r="E353" i="19"/>
  <c r="A354" i="19"/>
  <c r="B620" i="3"/>
  <c r="E620" i="3"/>
  <c r="A621" i="3"/>
  <c r="G619" i="3"/>
  <c r="F619" i="3"/>
  <c r="H619" i="3"/>
  <c r="D619" i="3"/>
  <c r="C619" i="3"/>
  <c r="A615" i="2"/>
  <c r="H614" i="2"/>
  <c r="B614" i="2"/>
  <c r="E614" i="2"/>
  <c r="J613" i="2"/>
  <c r="G613" i="2"/>
  <c r="F613" i="2"/>
  <c r="I613" i="2"/>
  <c r="C613" i="2"/>
  <c r="D613" i="2"/>
  <c r="K613" i="2"/>
  <c r="L482" i="8"/>
  <c r="M482" i="8"/>
  <c r="N482" i="8"/>
  <c r="F482" i="8"/>
  <c r="C482" i="8"/>
  <c r="D482" i="8"/>
  <c r="J482" i="8"/>
  <c r="G482" i="8"/>
  <c r="I482" i="8"/>
  <c r="Q483" i="12"/>
  <c r="B483" i="12"/>
  <c r="N483" i="12"/>
  <c r="K483" i="12"/>
  <c r="A484" i="12"/>
  <c r="E483" i="12"/>
  <c r="H483" i="12"/>
  <c r="T482" i="12"/>
  <c r="F482" i="12"/>
  <c r="G482" i="12"/>
  <c r="C482" i="12"/>
  <c r="I482" i="12"/>
  <c r="M482" i="12"/>
  <c r="S482" i="12"/>
  <c r="D482" i="12"/>
  <c r="J482" i="12"/>
  <c r="O482" i="12"/>
  <c r="P482" i="12"/>
  <c r="R482" i="12"/>
  <c r="L482" i="12"/>
  <c r="G481" i="9"/>
  <c r="H481" i="9"/>
  <c r="F481" i="9"/>
  <c r="E482" i="9"/>
  <c r="A483" i="9"/>
  <c r="B482" i="9"/>
  <c r="D481" i="9"/>
  <c r="C481" i="9"/>
  <c r="B483" i="8"/>
  <c r="H483" i="8"/>
  <c r="E483" i="8"/>
  <c r="K483" i="8"/>
  <c r="A484" i="8"/>
  <c r="B743" i="26" l="1"/>
  <c r="E743" i="26"/>
  <c r="A744" i="26"/>
  <c r="C742" i="26"/>
  <c r="G742" i="26"/>
  <c r="D742" i="26"/>
  <c r="H742" i="26"/>
  <c r="F742" i="26"/>
  <c r="T624" i="14"/>
  <c r="L624" i="14"/>
  <c r="O624" i="14"/>
  <c r="J624" i="14"/>
  <c r="D624" i="14"/>
  <c r="R624" i="14"/>
  <c r="S624" i="14"/>
  <c r="P624" i="14"/>
  <c r="I624" i="14"/>
  <c r="G624" i="14"/>
  <c r="C624" i="14"/>
  <c r="F624" i="14"/>
  <c r="M624" i="14"/>
  <c r="B625" i="14"/>
  <c r="K625" i="14"/>
  <c r="E625" i="14"/>
  <c r="H625" i="14"/>
  <c r="Q625" i="14"/>
  <c r="A626" i="14"/>
  <c r="N625" i="14"/>
  <c r="A686" i="34"/>
  <c r="E685" i="34"/>
  <c r="B685" i="34"/>
  <c r="D684" i="34"/>
  <c r="C684" i="34"/>
  <c r="G684" i="34"/>
  <c r="F684" i="34"/>
  <c r="B354" i="19"/>
  <c r="A355" i="19"/>
  <c r="E354" i="19"/>
  <c r="C353" i="19"/>
  <c r="D353" i="19"/>
  <c r="F353" i="19"/>
  <c r="G353" i="19"/>
  <c r="B621" i="3"/>
  <c r="A622" i="3"/>
  <c r="E621" i="3"/>
  <c r="F620" i="3"/>
  <c r="G620" i="3"/>
  <c r="H620" i="3"/>
  <c r="C620" i="3"/>
  <c r="D620" i="3"/>
  <c r="D614" i="2"/>
  <c r="K614" i="2"/>
  <c r="J614" i="2"/>
  <c r="I614" i="2"/>
  <c r="G614" i="2"/>
  <c r="F614" i="2"/>
  <c r="C614" i="2"/>
  <c r="A616" i="2"/>
  <c r="E615" i="2"/>
  <c r="B615" i="2"/>
  <c r="H615" i="2"/>
  <c r="T483" i="12"/>
  <c r="P483" i="12"/>
  <c r="R483" i="12"/>
  <c r="S483" i="12"/>
  <c r="C483" i="12"/>
  <c r="D483" i="12"/>
  <c r="F483" i="12"/>
  <c r="G483" i="12"/>
  <c r="M483" i="12"/>
  <c r="I483" i="12"/>
  <c r="J483" i="12"/>
  <c r="L483" i="12"/>
  <c r="O483" i="12"/>
  <c r="E484" i="8"/>
  <c r="A485" i="8"/>
  <c r="H484" i="8"/>
  <c r="B484" i="8"/>
  <c r="K484" i="8"/>
  <c r="L483" i="8"/>
  <c r="M483" i="8"/>
  <c r="N483" i="8"/>
  <c r="F483" i="8"/>
  <c r="D483" i="8"/>
  <c r="G483" i="8"/>
  <c r="I483" i="8"/>
  <c r="C483" i="8"/>
  <c r="J483" i="8"/>
  <c r="C482" i="9"/>
  <c r="D482" i="9"/>
  <c r="E483" i="9"/>
  <c r="B483" i="9"/>
  <c r="A484" i="9"/>
  <c r="A485" i="12"/>
  <c r="B484" i="12"/>
  <c r="N484" i="12"/>
  <c r="Q484" i="12"/>
  <c r="K484" i="12"/>
  <c r="E484" i="12"/>
  <c r="H484" i="12"/>
  <c r="G482" i="9"/>
  <c r="F482" i="9"/>
  <c r="H482" i="9"/>
  <c r="B744" i="26" l="1"/>
  <c r="A745" i="26"/>
  <c r="E744" i="26"/>
  <c r="H743" i="26"/>
  <c r="G743" i="26"/>
  <c r="C743" i="26"/>
  <c r="D743" i="26"/>
  <c r="F743" i="26"/>
  <c r="E626" i="14"/>
  <c r="N626" i="14"/>
  <c r="H626" i="14"/>
  <c r="Q626" i="14"/>
  <c r="B626" i="14"/>
  <c r="K626" i="14"/>
  <c r="A627" i="14"/>
  <c r="T625" i="14"/>
  <c r="F625" i="14"/>
  <c r="M625" i="14"/>
  <c r="S625" i="14"/>
  <c r="C625" i="14"/>
  <c r="R625" i="14"/>
  <c r="L625" i="14"/>
  <c r="O625" i="14"/>
  <c r="G625" i="14"/>
  <c r="I625" i="14"/>
  <c r="J625" i="14"/>
  <c r="D625" i="14"/>
  <c r="P625" i="14"/>
  <c r="F685" i="34"/>
  <c r="D685" i="34"/>
  <c r="C685" i="34"/>
  <c r="G685" i="34"/>
  <c r="B686" i="34"/>
  <c r="A687" i="34"/>
  <c r="E686" i="34"/>
  <c r="E355" i="19"/>
  <c r="A356" i="19"/>
  <c r="B355" i="19"/>
  <c r="C354" i="19"/>
  <c r="D354" i="19"/>
  <c r="F354" i="19"/>
  <c r="G354" i="19"/>
  <c r="G621" i="3"/>
  <c r="F621" i="3"/>
  <c r="E622" i="3"/>
  <c r="B622" i="3"/>
  <c r="A623" i="3"/>
  <c r="H621" i="3"/>
  <c r="C621" i="3"/>
  <c r="D621" i="3"/>
  <c r="C615" i="2"/>
  <c r="K615" i="2"/>
  <c r="J615" i="2"/>
  <c r="I615" i="2"/>
  <c r="G615" i="2"/>
  <c r="F615" i="2"/>
  <c r="D615" i="2"/>
  <c r="H616" i="2"/>
  <c r="A617" i="2"/>
  <c r="B616" i="2"/>
  <c r="E616" i="2"/>
  <c r="C483" i="9"/>
  <c r="D483" i="9"/>
  <c r="B484" i="9"/>
  <c r="A485" i="9"/>
  <c r="E484" i="9"/>
  <c r="H485" i="8"/>
  <c r="E485" i="8"/>
  <c r="B485" i="8"/>
  <c r="K485" i="8"/>
  <c r="A486" i="8"/>
  <c r="F483" i="9"/>
  <c r="G483" i="9"/>
  <c r="H483" i="9"/>
  <c r="D484" i="8"/>
  <c r="M484" i="8"/>
  <c r="N484" i="8"/>
  <c r="J484" i="8"/>
  <c r="I484" i="8"/>
  <c r="C484" i="8"/>
  <c r="F484" i="8"/>
  <c r="G484" i="8"/>
  <c r="L484" i="8"/>
  <c r="T484" i="12"/>
  <c r="I484" i="12"/>
  <c r="J484" i="12"/>
  <c r="S484" i="12"/>
  <c r="C484" i="12"/>
  <c r="D484" i="12"/>
  <c r="G484" i="12"/>
  <c r="F484" i="12"/>
  <c r="M484" i="12"/>
  <c r="O484" i="12"/>
  <c r="R484" i="12"/>
  <c r="L484" i="12"/>
  <c r="P484" i="12"/>
  <c r="B485" i="12"/>
  <c r="Q485" i="12"/>
  <c r="H485" i="12"/>
  <c r="K485" i="12"/>
  <c r="E485" i="12"/>
  <c r="N485" i="12"/>
  <c r="A486" i="12"/>
  <c r="E745" i="26" l="1"/>
  <c r="B745" i="26"/>
  <c r="A746" i="26"/>
  <c r="C744" i="26"/>
  <c r="D744" i="26"/>
  <c r="H744" i="26"/>
  <c r="G744" i="26"/>
  <c r="F744" i="26"/>
  <c r="N627" i="14"/>
  <c r="B627" i="14"/>
  <c r="K627" i="14"/>
  <c r="A628" i="14"/>
  <c r="Q627" i="14"/>
  <c r="H627" i="14"/>
  <c r="E627" i="14"/>
  <c r="T626" i="14"/>
  <c r="I626" i="14"/>
  <c r="F626" i="14"/>
  <c r="P626" i="14"/>
  <c r="C626" i="14"/>
  <c r="G626" i="14"/>
  <c r="L626" i="14"/>
  <c r="M626" i="14"/>
  <c r="O626" i="14"/>
  <c r="J626" i="14"/>
  <c r="D626" i="14"/>
  <c r="R626" i="14"/>
  <c r="S626" i="14"/>
  <c r="A688" i="34"/>
  <c r="B687" i="34"/>
  <c r="E687" i="34"/>
  <c r="F686" i="34"/>
  <c r="G686" i="34"/>
  <c r="D686" i="34"/>
  <c r="C686" i="34"/>
  <c r="F355" i="19"/>
  <c r="G355" i="19"/>
  <c r="D355" i="19"/>
  <c r="C355" i="19"/>
  <c r="B356" i="19"/>
  <c r="E356" i="19"/>
  <c r="A357" i="19"/>
  <c r="E623" i="3"/>
  <c r="A624" i="3"/>
  <c r="B623" i="3"/>
  <c r="G622" i="3"/>
  <c r="F622" i="3"/>
  <c r="D622" i="3"/>
  <c r="H622" i="3"/>
  <c r="C622" i="3"/>
  <c r="I616" i="2"/>
  <c r="D616" i="2"/>
  <c r="C616" i="2"/>
  <c r="F616" i="2"/>
  <c r="K616" i="2"/>
  <c r="J616" i="2"/>
  <c r="G616" i="2"/>
  <c r="E617" i="2"/>
  <c r="H617" i="2"/>
  <c r="B617" i="2"/>
  <c r="A618" i="2"/>
  <c r="A487" i="12"/>
  <c r="N486" i="12"/>
  <c r="K486" i="12"/>
  <c r="Q486" i="12"/>
  <c r="B486" i="12"/>
  <c r="E486" i="12"/>
  <c r="H486" i="12"/>
  <c r="H484" i="9"/>
  <c r="F484" i="9"/>
  <c r="G484" i="9"/>
  <c r="B486" i="8"/>
  <c r="E486" i="8"/>
  <c r="H486" i="8"/>
  <c r="K486" i="8"/>
  <c r="A487" i="8"/>
  <c r="T485" i="12"/>
  <c r="I485" i="12"/>
  <c r="J485" i="12"/>
  <c r="F485" i="12"/>
  <c r="G485" i="12"/>
  <c r="L485" i="12"/>
  <c r="C485" i="12"/>
  <c r="D485" i="12"/>
  <c r="O485" i="12"/>
  <c r="M485" i="12"/>
  <c r="P485" i="12"/>
  <c r="R485" i="12"/>
  <c r="S485" i="12"/>
  <c r="A486" i="9"/>
  <c r="B485" i="9"/>
  <c r="E485" i="9"/>
  <c r="D484" i="9"/>
  <c r="C484" i="9"/>
  <c r="C485" i="8"/>
  <c r="F485" i="8"/>
  <c r="I485" i="8"/>
  <c r="J485" i="8"/>
  <c r="M485" i="8"/>
  <c r="G485" i="8"/>
  <c r="D485" i="8"/>
  <c r="N485" i="8"/>
  <c r="L485" i="8"/>
  <c r="B746" i="26" l="1"/>
  <c r="E746" i="26"/>
  <c r="A747" i="26"/>
  <c r="H745" i="26"/>
  <c r="C745" i="26"/>
  <c r="D745" i="26"/>
  <c r="F745" i="26"/>
  <c r="G745" i="26"/>
  <c r="Q628" i="14"/>
  <c r="K628" i="14"/>
  <c r="N628" i="14"/>
  <c r="A629" i="14"/>
  <c r="H628" i="14"/>
  <c r="B628" i="14"/>
  <c r="E628" i="14"/>
  <c r="T627" i="14"/>
  <c r="M627" i="14"/>
  <c r="R627" i="14"/>
  <c r="I627" i="14"/>
  <c r="F627" i="14"/>
  <c r="G627" i="14"/>
  <c r="J627" i="14"/>
  <c r="O627" i="14"/>
  <c r="C627" i="14"/>
  <c r="L627" i="14"/>
  <c r="P627" i="14"/>
  <c r="D627" i="14"/>
  <c r="S627" i="14"/>
  <c r="G687" i="34"/>
  <c r="F687" i="34"/>
  <c r="C687" i="34"/>
  <c r="D687" i="34"/>
  <c r="B688" i="34"/>
  <c r="E688" i="34"/>
  <c r="A689" i="34"/>
  <c r="B357" i="19"/>
  <c r="A358" i="19"/>
  <c r="E357" i="19"/>
  <c r="C356" i="19"/>
  <c r="F356" i="19"/>
  <c r="G356" i="19"/>
  <c r="D356" i="19"/>
  <c r="D623" i="3"/>
  <c r="H623" i="3"/>
  <c r="C623" i="3"/>
  <c r="B624" i="3"/>
  <c r="E624" i="3"/>
  <c r="A625" i="3"/>
  <c r="F623" i="3"/>
  <c r="G623" i="3"/>
  <c r="D617" i="2"/>
  <c r="C617" i="2"/>
  <c r="I617" i="2"/>
  <c r="G617" i="2"/>
  <c r="J617" i="2"/>
  <c r="K617" i="2"/>
  <c r="F617" i="2"/>
  <c r="E618" i="2"/>
  <c r="B618" i="2"/>
  <c r="H618" i="2"/>
  <c r="A619" i="2"/>
  <c r="E486" i="9"/>
  <c r="B486" i="9"/>
  <c r="A487" i="9"/>
  <c r="D485" i="9"/>
  <c r="C485" i="9"/>
  <c r="T486" i="12"/>
  <c r="I486" i="12"/>
  <c r="J486" i="12"/>
  <c r="L486" i="12"/>
  <c r="M486" i="12"/>
  <c r="O486" i="12"/>
  <c r="P486" i="12"/>
  <c r="R486" i="12"/>
  <c r="S486" i="12"/>
  <c r="C486" i="12"/>
  <c r="G486" i="12"/>
  <c r="F486" i="12"/>
  <c r="D486" i="12"/>
  <c r="A488" i="8"/>
  <c r="H487" i="8"/>
  <c r="E487" i="8"/>
  <c r="K487" i="8"/>
  <c r="B487" i="8"/>
  <c r="H485" i="9"/>
  <c r="F485" i="9"/>
  <c r="G485" i="9"/>
  <c r="J486" i="8"/>
  <c r="M486" i="8"/>
  <c r="L486" i="8"/>
  <c r="N486" i="8"/>
  <c r="F486" i="8"/>
  <c r="G486" i="8"/>
  <c r="C486" i="8"/>
  <c r="D486" i="8"/>
  <c r="I486" i="8"/>
  <c r="H487" i="12"/>
  <c r="N487" i="12"/>
  <c r="E487" i="12"/>
  <c r="B487" i="12"/>
  <c r="A488" i="12"/>
  <c r="Q487" i="12"/>
  <c r="K487" i="12"/>
  <c r="A748" i="26" l="1"/>
  <c r="B747" i="26"/>
  <c r="E747" i="26"/>
  <c r="F746" i="26"/>
  <c r="D746" i="26"/>
  <c r="G746" i="26"/>
  <c r="H746" i="26"/>
  <c r="C746" i="26"/>
  <c r="T628" i="14"/>
  <c r="R628" i="14"/>
  <c r="J628" i="14"/>
  <c r="L628" i="14"/>
  <c r="I628" i="14"/>
  <c r="F628" i="14"/>
  <c r="G628" i="14"/>
  <c r="P628" i="14"/>
  <c r="C628" i="14"/>
  <c r="D628" i="14"/>
  <c r="M628" i="14"/>
  <c r="O628" i="14"/>
  <c r="S628" i="14"/>
  <c r="B629" i="14"/>
  <c r="K629" i="14"/>
  <c r="Q629" i="14"/>
  <c r="E629" i="14"/>
  <c r="N629" i="14"/>
  <c r="H629" i="14"/>
  <c r="A630" i="14"/>
  <c r="D688" i="34"/>
  <c r="C688" i="34"/>
  <c r="G688" i="34"/>
  <c r="F688" i="34"/>
  <c r="A690" i="34"/>
  <c r="B689" i="34"/>
  <c r="E689" i="34"/>
  <c r="E358" i="19"/>
  <c r="A359" i="19"/>
  <c r="B358" i="19"/>
  <c r="C357" i="19"/>
  <c r="G357" i="19"/>
  <c r="D357" i="19"/>
  <c r="F357" i="19"/>
  <c r="G624" i="3"/>
  <c r="F624" i="3"/>
  <c r="H624" i="3"/>
  <c r="C624" i="3"/>
  <c r="D624" i="3"/>
  <c r="B625" i="3"/>
  <c r="A626" i="3"/>
  <c r="E625" i="3"/>
  <c r="F618" i="2"/>
  <c r="J618" i="2"/>
  <c r="C618" i="2"/>
  <c r="K618" i="2"/>
  <c r="G618" i="2"/>
  <c r="D618" i="2"/>
  <c r="I618" i="2"/>
  <c r="E619" i="2"/>
  <c r="B619" i="2"/>
  <c r="H619" i="2"/>
  <c r="A620" i="2"/>
  <c r="N487" i="8"/>
  <c r="C487" i="8"/>
  <c r="D487" i="8"/>
  <c r="J487" i="8"/>
  <c r="I487" i="8"/>
  <c r="G487" i="8"/>
  <c r="M487" i="8"/>
  <c r="F487" i="8"/>
  <c r="L487" i="8"/>
  <c r="B487" i="9"/>
  <c r="E487" i="9"/>
  <c r="A488" i="9"/>
  <c r="K488" i="8"/>
  <c r="B488" i="8"/>
  <c r="A489" i="8"/>
  <c r="E488" i="8"/>
  <c r="H488" i="8"/>
  <c r="N488" i="12"/>
  <c r="K488" i="12"/>
  <c r="B488" i="12"/>
  <c r="H488" i="12"/>
  <c r="A489" i="12"/>
  <c r="Q488" i="12"/>
  <c r="E488" i="12"/>
  <c r="C486" i="9"/>
  <c r="D486" i="9"/>
  <c r="T487" i="12"/>
  <c r="P487" i="12"/>
  <c r="R487" i="12"/>
  <c r="S487" i="12"/>
  <c r="C487" i="12"/>
  <c r="D487" i="12"/>
  <c r="F487" i="12"/>
  <c r="G487" i="12"/>
  <c r="L487" i="12"/>
  <c r="J487" i="12"/>
  <c r="I487" i="12"/>
  <c r="M487" i="12"/>
  <c r="O487" i="12"/>
  <c r="F486" i="9"/>
  <c r="H486" i="9"/>
  <c r="G486" i="9"/>
  <c r="H747" i="26" l="1"/>
  <c r="F747" i="26"/>
  <c r="D747" i="26"/>
  <c r="C747" i="26"/>
  <c r="G747" i="26"/>
  <c r="E748" i="26"/>
  <c r="A749" i="26"/>
  <c r="B748" i="26"/>
  <c r="T629" i="14"/>
  <c r="G629" i="14"/>
  <c r="O629" i="14"/>
  <c r="M629" i="14"/>
  <c r="J629" i="14"/>
  <c r="I629" i="14"/>
  <c r="D629" i="14"/>
  <c r="C629" i="14"/>
  <c r="P629" i="14"/>
  <c r="S629" i="14"/>
  <c r="R629" i="14"/>
  <c r="F629" i="14"/>
  <c r="L629" i="14"/>
  <c r="Q630" i="14"/>
  <c r="B630" i="14"/>
  <c r="H630" i="14"/>
  <c r="A631" i="14"/>
  <c r="E630" i="14"/>
  <c r="N630" i="14"/>
  <c r="K630" i="14"/>
  <c r="C689" i="34"/>
  <c r="G689" i="34"/>
  <c r="D689" i="34"/>
  <c r="F689" i="34"/>
  <c r="E690" i="34"/>
  <c r="B690" i="34"/>
  <c r="A691" i="34"/>
  <c r="C358" i="19"/>
  <c r="D358" i="19"/>
  <c r="F358" i="19"/>
  <c r="G358" i="19"/>
  <c r="A360" i="19"/>
  <c r="E359" i="19"/>
  <c r="B359" i="19"/>
  <c r="B626" i="3"/>
  <c r="E626" i="3"/>
  <c r="A627" i="3"/>
  <c r="F625" i="3"/>
  <c r="G625" i="3"/>
  <c r="C625" i="3"/>
  <c r="D625" i="3"/>
  <c r="H625" i="3"/>
  <c r="I619" i="2"/>
  <c r="C619" i="2"/>
  <c r="G619" i="2"/>
  <c r="F619" i="2"/>
  <c r="D619" i="2"/>
  <c r="K619" i="2"/>
  <c r="J619" i="2"/>
  <c r="B620" i="2"/>
  <c r="E620" i="2"/>
  <c r="A621" i="2"/>
  <c r="H620" i="2"/>
  <c r="B489" i="12"/>
  <c r="E489" i="12"/>
  <c r="H489" i="12"/>
  <c r="K489" i="12"/>
  <c r="A490" i="12"/>
  <c r="Q489" i="12"/>
  <c r="N489" i="12"/>
  <c r="T488" i="12"/>
  <c r="M488" i="12"/>
  <c r="I488" i="12"/>
  <c r="P488" i="12"/>
  <c r="F488" i="12"/>
  <c r="G488" i="12"/>
  <c r="S488" i="12"/>
  <c r="C488" i="12"/>
  <c r="L488" i="12"/>
  <c r="J488" i="12"/>
  <c r="O488" i="12"/>
  <c r="R488" i="12"/>
  <c r="D488" i="12"/>
  <c r="C487" i="9"/>
  <c r="D487" i="9"/>
  <c r="H487" i="9"/>
  <c r="G487" i="9"/>
  <c r="F487" i="9"/>
  <c r="J488" i="8"/>
  <c r="I488" i="8"/>
  <c r="F488" i="8"/>
  <c r="G488" i="8"/>
  <c r="C488" i="8"/>
  <c r="L488" i="8"/>
  <c r="M488" i="8"/>
  <c r="N488" i="8"/>
  <c r="D488" i="8"/>
  <c r="B489" i="8"/>
  <c r="E489" i="8"/>
  <c r="A490" i="8"/>
  <c r="K489" i="8"/>
  <c r="H489" i="8"/>
  <c r="A489" i="9"/>
  <c r="E488" i="9"/>
  <c r="B488" i="9"/>
  <c r="E749" i="26" l="1"/>
  <c r="A750" i="26"/>
  <c r="B749" i="26"/>
  <c r="G748" i="26"/>
  <c r="D748" i="26"/>
  <c r="H748" i="26"/>
  <c r="F748" i="26"/>
  <c r="C748" i="26"/>
  <c r="T630" i="14"/>
  <c r="D630" i="14"/>
  <c r="I630" i="14"/>
  <c r="C630" i="14"/>
  <c r="J630" i="14"/>
  <c r="G630" i="14"/>
  <c r="L630" i="14"/>
  <c r="O630" i="14"/>
  <c r="S630" i="14"/>
  <c r="M630" i="14"/>
  <c r="P630" i="14"/>
  <c r="R630" i="14"/>
  <c r="F630" i="14"/>
  <c r="N631" i="14"/>
  <c r="E631" i="14"/>
  <c r="B631" i="14"/>
  <c r="A632" i="14"/>
  <c r="K631" i="14"/>
  <c r="Q631" i="14"/>
  <c r="H631" i="14"/>
  <c r="E691" i="34"/>
  <c r="B691" i="34"/>
  <c r="A692" i="34"/>
  <c r="F690" i="34"/>
  <c r="D690" i="34"/>
  <c r="C690" i="34"/>
  <c r="G690" i="34"/>
  <c r="F359" i="19"/>
  <c r="G359" i="19"/>
  <c r="D359" i="19"/>
  <c r="C359" i="19"/>
  <c r="E360" i="19"/>
  <c r="A361" i="19"/>
  <c r="B360" i="19"/>
  <c r="E627" i="3"/>
  <c r="A628" i="3"/>
  <c r="B627" i="3"/>
  <c r="F626" i="3"/>
  <c r="G626" i="3"/>
  <c r="D626" i="3"/>
  <c r="H626" i="3"/>
  <c r="C626" i="3"/>
  <c r="E621" i="2"/>
  <c r="H621" i="2"/>
  <c r="A622" i="2"/>
  <c r="B621" i="2"/>
  <c r="I620" i="2"/>
  <c r="D620" i="2"/>
  <c r="C620" i="2"/>
  <c r="F620" i="2"/>
  <c r="K620" i="2"/>
  <c r="G620" i="2"/>
  <c r="J620" i="2"/>
  <c r="F488" i="9"/>
  <c r="G488" i="9"/>
  <c r="H488" i="9"/>
  <c r="A491" i="8"/>
  <c r="H490" i="8"/>
  <c r="E490" i="8"/>
  <c r="K490" i="8"/>
  <c r="B490" i="8"/>
  <c r="E490" i="12"/>
  <c r="H490" i="12"/>
  <c r="K490" i="12"/>
  <c r="N490" i="12"/>
  <c r="Q490" i="12"/>
  <c r="A491" i="12"/>
  <c r="B490" i="12"/>
  <c r="C488" i="9"/>
  <c r="D488" i="9"/>
  <c r="A490" i="9"/>
  <c r="B489" i="9"/>
  <c r="E489" i="9"/>
  <c r="C489" i="8"/>
  <c r="G489" i="8"/>
  <c r="M489" i="8"/>
  <c r="L489" i="8"/>
  <c r="D489" i="8"/>
  <c r="N489" i="8"/>
  <c r="F489" i="8"/>
  <c r="I489" i="8"/>
  <c r="J489" i="8"/>
  <c r="T489" i="12"/>
  <c r="L489" i="12"/>
  <c r="P489" i="12"/>
  <c r="S489" i="12"/>
  <c r="M489" i="12"/>
  <c r="D489" i="12"/>
  <c r="I489" i="12"/>
  <c r="J489" i="12"/>
  <c r="R489" i="12"/>
  <c r="C489" i="12"/>
  <c r="F489" i="12"/>
  <c r="G489" i="12"/>
  <c r="O489" i="12"/>
  <c r="G749" i="26" l="1"/>
  <c r="D749" i="26"/>
  <c r="F749" i="26"/>
  <c r="H749" i="26"/>
  <c r="C749" i="26"/>
  <c r="E750" i="26"/>
  <c r="B750" i="26"/>
  <c r="A751" i="26"/>
  <c r="A633" i="14"/>
  <c r="N632" i="14"/>
  <c r="B632" i="14"/>
  <c r="E632" i="14"/>
  <c r="H632" i="14"/>
  <c r="Q632" i="14"/>
  <c r="K632" i="14"/>
  <c r="T631" i="14"/>
  <c r="F631" i="14"/>
  <c r="R631" i="14"/>
  <c r="D631" i="14"/>
  <c r="O631" i="14"/>
  <c r="P631" i="14"/>
  <c r="C631" i="14"/>
  <c r="G631" i="14"/>
  <c r="M631" i="14"/>
  <c r="I631" i="14"/>
  <c r="J631" i="14"/>
  <c r="L631" i="14"/>
  <c r="S631" i="14"/>
  <c r="B692" i="34"/>
  <c r="A693" i="34"/>
  <c r="E692" i="34"/>
  <c r="D691" i="34"/>
  <c r="C691" i="34"/>
  <c r="G691" i="34"/>
  <c r="F691" i="34"/>
  <c r="C360" i="19"/>
  <c r="D360" i="19"/>
  <c r="F360" i="19"/>
  <c r="G360" i="19"/>
  <c r="B361" i="19"/>
  <c r="E361" i="19"/>
  <c r="A362" i="19"/>
  <c r="D627" i="3"/>
  <c r="H627" i="3"/>
  <c r="C627" i="3"/>
  <c r="E628" i="3"/>
  <c r="A629" i="3"/>
  <c r="B628" i="3"/>
  <c r="G627" i="3"/>
  <c r="F627" i="3"/>
  <c r="G621" i="2"/>
  <c r="J621" i="2"/>
  <c r="I621" i="2"/>
  <c r="F621" i="2"/>
  <c r="D621" i="2"/>
  <c r="K621" i="2"/>
  <c r="C621" i="2"/>
  <c r="A623" i="2"/>
  <c r="E622" i="2"/>
  <c r="H622" i="2"/>
  <c r="B622" i="2"/>
  <c r="F489" i="9"/>
  <c r="G489" i="9"/>
  <c r="H489" i="9"/>
  <c r="C489" i="9"/>
  <c r="D489" i="9"/>
  <c r="T490" i="12"/>
  <c r="D490" i="12"/>
  <c r="F490" i="12"/>
  <c r="G490" i="12"/>
  <c r="C490" i="12"/>
  <c r="I490" i="12"/>
  <c r="J490" i="12"/>
  <c r="L490" i="12"/>
  <c r="M490" i="12"/>
  <c r="O490" i="12"/>
  <c r="P490" i="12"/>
  <c r="R490" i="12"/>
  <c r="S490" i="12"/>
  <c r="A491" i="9"/>
  <c r="E490" i="9"/>
  <c r="B490" i="9"/>
  <c r="H491" i="12"/>
  <c r="K491" i="12"/>
  <c r="N491" i="12"/>
  <c r="Q491" i="12"/>
  <c r="A492" i="12"/>
  <c r="B491" i="12"/>
  <c r="E491" i="12"/>
  <c r="E491" i="8"/>
  <c r="K491" i="8"/>
  <c r="A492" i="8"/>
  <c r="B491" i="8"/>
  <c r="H491" i="8"/>
  <c r="I490" i="8"/>
  <c r="M490" i="8"/>
  <c r="N490" i="8"/>
  <c r="J490" i="8"/>
  <c r="L490" i="8"/>
  <c r="C490" i="8"/>
  <c r="D490" i="8"/>
  <c r="G490" i="8"/>
  <c r="F490" i="8"/>
  <c r="D750" i="26" l="1"/>
  <c r="F750" i="26"/>
  <c r="H750" i="26"/>
  <c r="C750" i="26"/>
  <c r="G750" i="26"/>
  <c r="A752" i="26"/>
  <c r="E751" i="26"/>
  <c r="B751" i="26"/>
  <c r="T632" i="14"/>
  <c r="O632" i="14"/>
  <c r="I632" i="14"/>
  <c r="G632" i="14"/>
  <c r="J632" i="14"/>
  <c r="F632" i="14"/>
  <c r="M632" i="14"/>
  <c r="P632" i="14"/>
  <c r="R632" i="14"/>
  <c r="C632" i="14"/>
  <c r="L632" i="14"/>
  <c r="S632" i="14"/>
  <c r="D632" i="14"/>
  <c r="Q633" i="14"/>
  <c r="E633" i="14"/>
  <c r="A634" i="14"/>
  <c r="B633" i="14"/>
  <c r="N633" i="14"/>
  <c r="H633" i="14"/>
  <c r="K633" i="14"/>
  <c r="E693" i="34"/>
  <c r="B693" i="34"/>
  <c r="A694" i="34"/>
  <c r="D692" i="34"/>
  <c r="C692" i="34"/>
  <c r="G692" i="34"/>
  <c r="F692" i="34"/>
  <c r="A363" i="19"/>
  <c r="B362" i="19"/>
  <c r="E362" i="19"/>
  <c r="C361" i="19"/>
  <c r="D361" i="19"/>
  <c r="G361" i="19"/>
  <c r="F361" i="19"/>
  <c r="C628" i="3"/>
  <c r="H628" i="3"/>
  <c r="D628" i="3"/>
  <c r="G628" i="3"/>
  <c r="F628" i="3"/>
  <c r="A630" i="3"/>
  <c r="E629" i="3"/>
  <c r="B629" i="3"/>
  <c r="E623" i="2"/>
  <c r="A624" i="2"/>
  <c r="B623" i="2"/>
  <c r="H623" i="2"/>
  <c r="G622" i="2"/>
  <c r="K622" i="2"/>
  <c r="J622" i="2"/>
  <c r="I622" i="2"/>
  <c r="D622" i="2"/>
  <c r="F622" i="2"/>
  <c r="C622" i="2"/>
  <c r="T491" i="12"/>
  <c r="P491" i="12"/>
  <c r="F491" i="12"/>
  <c r="O491" i="12"/>
  <c r="C491" i="12"/>
  <c r="G491" i="12"/>
  <c r="M491" i="12"/>
  <c r="S491" i="12"/>
  <c r="I491" i="12"/>
  <c r="J491" i="12"/>
  <c r="R491" i="12"/>
  <c r="D491" i="12"/>
  <c r="L491" i="12"/>
  <c r="A493" i="8"/>
  <c r="E492" i="8"/>
  <c r="H492" i="8"/>
  <c r="K492" i="8"/>
  <c r="B492" i="8"/>
  <c r="G490" i="9"/>
  <c r="F490" i="9"/>
  <c r="H490" i="9"/>
  <c r="I491" i="8"/>
  <c r="D491" i="8"/>
  <c r="J491" i="8"/>
  <c r="C491" i="8"/>
  <c r="F491" i="8"/>
  <c r="N491" i="8"/>
  <c r="G491" i="8"/>
  <c r="M491" i="8"/>
  <c r="L491" i="8"/>
  <c r="C490" i="9"/>
  <c r="D490" i="9"/>
  <c r="E492" i="12"/>
  <c r="N492" i="12"/>
  <c r="Q492" i="12"/>
  <c r="A493" i="12"/>
  <c r="K492" i="12"/>
  <c r="H492" i="12"/>
  <c r="B492" i="12"/>
  <c r="A492" i="9"/>
  <c r="E491" i="9"/>
  <c r="B491" i="9"/>
  <c r="B752" i="26" l="1"/>
  <c r="A753" i="26"/>
  <c r="E752" i="26"/>
  <c r="F751" i="26"/>
  <c r="D751" i="26"/>
  <c r="C751" i="26"/>
  <c r="G751" i="26"/>
  <c r="H751" i="26"/>
  <c r="T633" i="14"/>
  <c r="O633" i="14"/>
  <c r="G633" i="14"/>
  <c r="I633" i="14"/>
  <c r="P633" i="14"/>
  <c r="J633" i="14"/>
  <c r="M633" i="14"/>
  <c r="R633" i="14"/>
  <c r="C633" i="14"/>
  <c r="D633" i="14"/>
  <c r="L633" i="14"/>
  <c r="F633" i="14"/>
  <c r="S633" i="14"/>
  <c r="K634" i="14"/>
  <c r="N634" i="14"/>
  <c r="B634" i="14"/>
  <c r="H634" i="14"/>
  <c r="Q634" i="14"/>
  <c r="E634" i="14"/>
  <c r="A635" i="14"/>
  <c r="A695" i="34"/>
  <c r="E694" i="34"/>
  <c r="B694" i="34"/>
  <c r="D693" i="34"/>
  <c r="C693" i="34"/>
  <c r="F693" i="34"/>
  <c r="G693" i="34"/>
  <c r="F362" i="19"/>
  <c r="G362" i="19"/>
  <c r="C362" i="19"/>
  <c r="D362" i="19"/>
  <c r="A364" i="19"/>
  <c r="B363" i="19"/>
  <c r="E363" i="19"/>
  <c r="B630" i="3"/>
  <c r="A631" i="3"/>
  <c r="E630" i="3"/>
  <c r="C629" i="3"/>
  <c r="H629" i="3"/>
  <c r="D629" i="3"/>
  <c r="F629" i="3"/>
  <c r="G629" i="3"/>
  <c r="K623" i="2"/>
  <c r="J623" i="2"/>
  <c r="C623" i="2"/>
  <c r="F623" i="2"/>
  <c r="D623" i="2"/>
  <c r="I623" i="2"/>
  <c r="G623" i="2"/>
  <c r="E624" i="2"/>
  <c r="H624" i="2"/>
  <c r="B624" i="2"/>
  <c r="A625" i="2"/>
  <c r="A494" i="8"/>
  <c r="K493" i="8"/>
  <c r="E493" i="8"/>
  <c r="H493" i="8"/>
  <c r="B493" i="8"/>
  <c r="B492" i="9"/>
  <c r="A493" i="9"/>
  <c r="E492" i="9"/>
  <c r="N492" i="8"/>
  <c r="L492" i="8"/>
  <c r="M492" i="8"/>
  <c r="J492" i="8"/>
  <c r="F492" i="8"/>
  <c r="G492" i="8"/>
  <c r="C492" i="8"/>
  <c r="D492" i="8"/>
  <c r="I492" i="8"/>
  <c r="T492" i="12"/>
  <c r="G492" i="12"/>
  <c r="I492" i="12"/>
  <c r="J492" i="12"/>
  <c r="L492" i="12"/>
  <c r="M492" i="12"/>
  <c r="O492" i="12"/>
  <c r="P492" i="12"/>
  <c r="R492" i="12"/>
  <c r="C492" i="12"/>
  <c r="D492" i="12"/>
  <c r="S492" i="12"/>
  <c r="F492" i="12"/>
  <c r="B493" i="12"/>
  <c r="Q493" i="12"/>
  <c r="H493" i="12"/>
  <c r="A494" i="12"/>
  <c r="K493" i="12"/>
  <c r="E493" i="12"/>
  <c r="N493" i="12"/>
  <c r="C491" i="9"/>
  <c r="D491" i="9"/>
  <c r="F491" i="9"/>
  <c r="G491" i="9"/>
  <c r="H491" i="9"/>
  <c r="A754" i="26" l="1"/>
  <c r="E753" i="26"/>
  <c r="B753" i="26"/>
  <c r="D752" i="26"/>
  <c r="C752" i="26"/>
  <c r="G752" i="26"/>
  <c r="H752" i="26"/>
  <c r="F752" i="26"/>
  <c r="E635" i="14"/>
  <c r="Q635" i="14"/>
  <c r="K635" i="14"/>
  <c r="N635" i="14"/>
  <c r="H635" i="14"/>
  <c r="B635" i="14"/>
  <c r="A636" i="14"/>
  <c r="T634" i="14"/>
  <c r="G634" i="14"/>
  <c r="R634" i="14"/>
  <c r="F634" i="14"/>
  <c r="L634" i="14"/>
  <c r="D634" i="14"/>
  <c r="P634" i="14"/>
  <c r="S634" i="14"/>
  <c r="J634" i="14"/>
  <c r="C634" i="14"/>
  <c r="O634" i="14"/>
  <c r="I634" i="14"/>
  <c r="M634" i="14"/>
  <c r="G694" i="34"/>
  <c r="F694" i="34"/>
  <c r="D694" i="34"/>
  <c r="C694" i="34"/>
  <c r="A696" i="34"/>
  <c r="E695" i="34"/>
  <c r="B695" i="34"/>
  <c r="G363" i="19"/>
  <c r="C363" i="19"/>
  <c r="D363" i="19"/>
  <c r="F363" i="19"/>
  <c r="A365" i="19"/>
  <c r="B364" i="19"/>
  <c r="E364" i="19"/>
  <c r="G630" i="3"/>
  <c r="F630" i="3"/>
  <c r="A632" i="3"/>
  <c r="E631" i="3"/>
  <c r="B631" i="3"/>
  <c r="D630" i="3"/>
  <c r="C630" i="3"/>
  <c r="H630" i="3"/>
  <c r="A626" i="2"/>
  <c r="E625" i="2"/>
  <c r="B625" i="2"/>
  <c r="H625" i="2"/>
  <c r="G624" i="2"/>
  <c r="C624" i="2"/>
  <c r="F624" i="2"/>
  <c r="D624" i="2"/>
  <c r="J624" i="2"/>
  <c r="K624" i="2"/>
  <c r="I624" i="2"/>
  <c r="F492" i="9"/>
  <c r="G492" i="9"/>
  <c r="H492" i="9"/>
  <c r="E493" i="9"/>
  <c r="A494" i="9"/>
  <c r="B493" i="9"/>
  <c r="D492" i="9"/>
  <c r="C492" i="9"/>
  <c r="C493" i="8"/>
  <c r="D493" i="8"/>
  <c r="G493" i="8"/>
  <c r="I493" i="8"/>
  <c r="J493" i="8"/>
  <c r="N493" i="8"/>
  <c r="M493" i="8"/>
  <c r="L493" i="8"/>
  <c r="F493" i="8"/>
  <c r="T493" i="12"/>
  <c r="J493" i="12"/>
  <c r="L493" i="12"/>
  <c r="C493" i="12"/>
  <c r="D493" i="12"/>
  <c r="F493" i="12"/>
  <c r="G493" i="12"/>
  <c r="M493" i="12"/>
  <c r="P493" i="12"/>
  <c r="R493" i="12"/>
  <c r="O493" i="12"/>
  <c r="S493" i="12"/>
  <c r="I493" i="12"/>
  <c r="A495" i="12"/>
  <c r="E494" i="12"/>
  <c r="K494" i="12"/>
  <c r="B494" i="12"/>
  <c r="H494" i="12"/>
  <c r="N494" i="12"/>
  <c r="Q494" i="12"/>
  <c r="H494" i="8"/>
  <c r="A495" i="8"/>
  <c r="B494" i="8"/>
  <c r="E494" i="8"/>
  <c r="K494" i="8"/>
  <c r="H753" i="26" l="1"/>
  <c r="G753" i="26"/>
  <c r="C753" i="26"/>
  <c r="D753" i="26"/>
  <c r="F753" i="26"/>
  <c r="E754" i="26"/>
  <c r="A755" i="26"/>
  <c r="B754" i="26"/>
  <c r="A637" i="14"/>
  <c r="B636" i="14"/>
  <c r="K636" i="14"/>
  <c r="Q636" i="14"/>
  <c r="H636" i="14"/>
  <c r="E636" i="14"/>
  <c r="N636" i="14"/>
  <c r="T635" i="14"/>
  <c r="D635" i="14"/>
  <c r="F635" i="14"/>
  <c r="J635" i="14"/>
  <c r="L635" i="14"/>
  <c r="S635" i="14"/>
  <c r="R635" i="14"/>
  <c r="C635" i="14"/>
  <c r="M635" i="14"/>
  <c r="P635" i="14"/>
  <c r="O635" i="14"/>
  <c r="G635" i="14"/>
  <c r="I635" i="14"/>
  <c r="D695" i="34"/>
  <c r="C695" i="34"/>
  <c r="F695" i="34"/>
  <c r="G695" i="34"/>
  <c r="B696" i="34"/>
  <c r="E696" i="34"/>
  <c r="A697" i="34"/>
  <c r="G364" i="19"/>
  <c r="C364" i="19"/>
  <c r="D364" i="19"/>
  <c r="F364" i="19"/>
  <c r="E365" i="19"/>
  <c r="A366" i="19"/>
  <c r="B365" i="19"/>
  <c r="G631" i="3"/>
  <c r="F631" i="3"/>
  <c r="B632" i="3"/>
  <c r="E632" i="3"/>
  <c r="A633" i="3"/>
  <c r="C631" i="3"/>
  <c r="H631" i="3"/>
  <c r="D631" i="3"/>
  <c r="F625" i="2"/>
  <c r="D625" i="2"/>
  <c r="G625" i="2"/>
  <c r="C625" i="2"/>
  <c r="J625" i="2"/>
  <c r="I625" i="2"/>
  <c r="K625" i="2"/>
  <c r="B626" i="2"/>
  <c r="H626" i="2"/>
  <c r="A627" i="2"/>
  <c r="E626" i="2"/>
  <c r="B495" i="12"/>
  <c r="A496" i="12"/>
  <c r="E495" i="12"/>
  <c r="N495" i="12"/>
  <c r="Q495" i="12"/>
  <c r="K495" i="12"/>
  <c r="H495" i="12"/>
  <c r="F494" i="8"/>
  <c r="N494" i="8"/>
  <c r="C494" i="8"/>
  <c r="D494" i="8"/>
  <c r="M494" i="8"/>
  <c r="G494" i="8"/>
  <c r="I494" i="8"/>
  <c r="J494" i="8"/>
  <c r="L494" i="8"/>
  <c r="E495" i="8"/>
  <c r="A496" i="8"/>
  <c r="K495" i="8"/>
  <c r="H495" i="8"/>
  <c r="B495" i="8"/>
  <c r="C493" i="9"/>
  <c r="D493" i="9"/>
  <c r="B494" i="9"/>
  <c r="E494" i="9"/>
  <c r="A495" i="9"/>
  <c r="H493" i="9"/>
  <c r="F493" i="9"/>
  <c r="G493" i="9"/>
  <c r="T494" i="12"/>
  <c r="G494" i="12"/>
  <c r="I494" i="12"/>
  <c r="O494" i="12"/>
  <c r="J494" i="12"/>
  <c r="L494" i="12"/>
  <c r="M494" i="12"/>
  <c r="S494" i="12"/>
  <c r="P494" i="12"/>
  <c r="R494" i="12"/>
  <c r="C494" i="12"/>
  <c r="D494" i="12"/>
  <c r="F494" i="12"/>
  <c r="A756" i="26" l="1"/>
  <c r="E755" i="26"/>
  <c r="B755" i="26"/>
  <c r="F754" i="26"/>
  <c r="G754" i="26"/>
  <c r="D754" i="26"/>
  <c r="C754" i="26"/>
  <c r="H754" i="26"/>
  <c r="T636" i="14"/>
  <c r="P636" i="14"/>
  <c r="L636" i="14"/>
  <c r="F636" i="14"/>
  <c r="M636" i="14"/>
  <c r="D636" i="14"/>
  <c r="J636" i="14"/>
  <c r="G636" i="14"/>
  <c r="O636" i="14"/>
  <c r="I636" i="14"/>
  <c r="C636" i="14"/>
  <c r="R636" i="14"/>
  <c r="S636" i="14"/>
  <c r="E637" i="14"/>
  <c r="Q637" i="14"/>
  <c r="H637" i="14"/>
  <c r="A638" i="14"/>
  <c r="B637" i="14"/>
  <c r="K637" i="14"/>
  <c r="N637" i="14"/>
  <c r="D696" i="34"/>
  <c r="C696" i="34"/>
  <c r="G696" i="34"/>
  <c r="F696" i="34"/>
  <c r="E697" i="34"/>
  <c r="A698" i="34"/>
  <c r="B697" i="34"/>
  <c r="D365" i="19"/>
  <c r="F365" i="19"/>
  <c r="G365" i="19"/>
  <c r="C365" i="19"/>
  <c r="B366" i="19"/>
  <c r="E366" i="19"/>
  <c r="A367" i="19"/>
  <c r="E633" i="3"/>
  <c r="B633" i="3"/>
  <c r="A634" i="3"/>
  <c r="D632" i="3"/>
  <c r="C632" i="3"/>
  <c r="H632" i="3"/>
  <c r="G632" i="3"/>
  <c r="F632" i="3"/>
  <c r="I626" i="2"/>
  <c r="G626" i="2"/>
  <c r="F626" i="2"/>
  <c r="D626" i="2"/>
  <c r="C626" i="2"/>
  <c r="K626" i="2"/>
  <c r="J626" i="2"/>
  <c r="A628" i="2"/>
  <c r="H627" i="2"/>
  <c r="E627" i="2"/>
  <c r="B627" i="2"/>
  <c r="F494" i="9"/>
  <c r="G494" i="9"/>
  <c r="H494" i="9"/>
  <c r="N495" i="8"/>
  <c r="L495" i="8"/>
  <c r="M495" i="8"/>
  <c r="C495" i="8"/>
  <c r="G495" i="8"/>
  <c r="J495" i="8"/>
  <c r="D495" i="8"/>
  <c r="F495" i="8"/>
  <c r="I495" i="8"/>
  <c r="B496" i="8"/>
  <c r="E496" i="8"/>
  <c r="H496" i="8"/>
  <c r="A497" i="8"/>
  <c r="K496" i="8"/>
  <c r="C494" i="9"/>
  <c r="D494" i="9"/>
  <c r="N496" i="12"/>
  <c r="B496" i="12"/>
  <c r="E496" i="12"/>
  <c r="H496" i="12"/>
  <c r="Q496" i="12"/>
  <c r="K496" i="12"/>
  <c r="A497" i="12"/>
  <c r="B495" i="9"/>
  <c r="A496" i="9"/>
  <c r="E495" i="9"/>
  <c r="T495" i="12"/>
  <c r="D495" i="12"/>
  <c r="R495" i="12"/>
  <c r="P495" i="12"/>
  <c r="C495" i="12"/>
  <c r="S495" i="12"/>
  <c r="L495" i="12"/>
  <c r="O495" i="12"/>
  <c r="F495" i="12"/>
  <c r="M495" i="12"/>
  <c r="G495" i="12"/>
  <c r="I495" i="12"/>
  <c r="J495" i="12"/>
  <c r="F755" i="26" l="1"/>
  <c r="G755" i="26"/>
  <c r="H755" i="26"/>
  <c r="D755" i="26"/>
  <c r="C755" i="26"/>
  <c r="A757" i="26"/>
  <c r="E756" i="26"/>
  <c r="B756" i="26"/>
  <c r="Q638" i="14"/>
  <c r="B638" i="14"/>
  <c r="H638" i="14"/>
  <c r="A639" i="14"/>
  <c r="K638" i="14"/>
  <c r="N638" i="14"/>
  <c r="E638" i="14"/>
  <c r="T637" i="14"/>
  <c r="R637" i="14"/>
  <c r="F637" i="14"/>
  <c r="J637" i="14"/>
  <c r="M637" i="14"/>
  <c r="O637" i="14"/>
  <c r="P637" i="14"/>
  <c r="D637" i="14"/>
  <c r="S637" i="14"/>
  <c r="G637" i="14"/>
  <c r="L637" i="14"/>
  <c r="C637" i="14"/>
  <c r="I637" i="14"/>
  <c r="F697" i="34"/>
  <c r="D697" i="34"/>
  <c r="G697" i="34"/>
  <c r="C697" i="34"/>
  <c r="E698" i="34"/>
  <c r="A699" i="34"/>
  <c r="B698" i="34"/>
  <c r="B367" i="19"/>
  <c r="E367" i="19"/>
  <c r="A368" i="19"/>
  <c r="C366" i="19"/>
  <c r="D366" i="19"/>
  <c r="F366" i="19"/>
  <c r="G366" i="19"/>
  <c r="E634" i="3"/>
  <c r="A635" i="3"/>
  <c r="B634" i="3"/>
  <c r="C633" i="3"/>
  <c r="D633" i="3"/>
  <c r="H633" i="3"/>
  <c r="F633" i="3"/>
  <c r="G633" i="3"/>
  <c r="C627" i="2"/>
  <c r="I627" i="2"/>
  <c r="K627" i="2"/>
  <c r="F627" i="2"/>
  <c r="J627" i="2"/>
  <c r="D627" i="2"/>
  <c r="G627" i="2"/>
  <c r="B628" i="2"/>
  <c r="H628" i="2"/>
  <c r="E628" i="2"/>
  <c r="A629" i="2"/>
  <c r="A497" i="9"/>
  <c r="B496" i="9"/>
  <c r="E496" i="9"/>
  <c r="K497" i="12"/>
  <c r="Q497" i="12"/>
  <c r="E497" i="12"/>
  <c r="B497" i="12"/>
  <c r="H497" i="12"/>
  <c r="N497" i="12"/>
  <c r="A498" i="12"/>
  <c r="G495" i="9"/>
  <c r="F495" i="9"/>
  <c r="H495" i="9"/>
  <c r="D495" i="9"/>
  <c r="C495" i="9"/>
  <c r="H497" i="8"/>
  <c r="E497" i="8"/>
  <c r="K497" i="8"/>
  <c r="A498" i="8"/>
  <c r="B497" i="8"/>
  <c r="T496" i="12"/>
  <c r="I496" i="12"/>
  <c r="S496" i="12"/>
  <c r="R496" i="12"/>
  <c r="L496" i="12"/>
  <c r="M496" i="12"/>
  <c r="O496" i="12"/>
  <c r="P496" i="12"/>
  <c r="C496" i="12"/>
  <c r="D496" i="12"/>
  <c r="F496" i="12"/>
  <c r="G496" i="12"/>
  <c r="J496" i="12"/>
  <c r="F496" i="8"/>
  <c r="J496" i="8"/>
  <c r="G496" i="8"/>
  <c r="N496" i="8"/>
  <c r="L496" i="8"/>
  <c r="M496" i="8"/>
  <c r="I496" i="8"/>
  <c r="C496" i="8"/>
  <c r="D496" i="8"/>
  <c r="B757" i="26" l="1"/>
  <c r="A758" i="26"/>
  <c r="E757" i="26"/>
  <c r="D756" i="26"/>
  <c r="G756" i="26"/>
  <c r="F756" i="26"/>
  <c r="C756" i="26"/>
  <c r="H756" i="26"/>
  <c r="E639" i="14"/>
  <c r="A640" i="14"/>
  <c r="N639" i="14"/>
  <c r="B639" i="14"/>
  <c r="Q639" i="14"/>
  <c r="K639" i="14"/>
  <c r="H639" i="14"/>
  <c r="T638" i="14"/>
  <c r="S638" i="14"/>
  <c r="I638" i="14"/>
  <c r="F638" i="14"/>
  <c r="R638" i="14"/>
  <c r="L638" i="14"/>
  <c r="C638" i="14"/>
  <c r="D638" i="14"/>
  <c r="M638" i="14"/>
  <c r="G638" i="14"/>
  <c r="J638" i="14"/>
  <c r="O638" i="14"/>
  <c r="P638" i="14"/>
  <c r="F698" i="34"/>
  <c r="D698" i="34"/>
  <c r="C698" i="34"/>
  <c r="G698" i="34"/>
  <c r="A700" i="34"/>
  <c r="B699" i="34"/>
  <c r="E699" i="34"/>
  <c r="A369" i="19"/>
  <c r="B368" i="19"/>
  <c r="E368" i="19"/>
  <c r="C367" i="19"/>
  <c r="D367" i="19"/>
  <c r="F367" i="19"/>
  <c r="G367" i="19"/>
  <c r="E635" i="3"/>
  <c r="B635" i="3"/>
  <c r="A636" i="3"/>
  <c r="D634" i="3"/>
  <c r="C634" i="3"/>
  <c r="H634" i="3"/>
  <c r="F634" i="3"/>
  <c r="G634" i="3"/>
  <c r="E629" i="2"/>
  <c r="H629" i="2"/>
  <c r="A630" i="2"/>
  <c r="B629" i="2"/>
  <c r="D628" i="2"/>
  <c r="J628" i="2"/>
  <c r="K628" i="2"/>
  <c r="C628" i="2"/>
  <c r="I628" i="2"/>
  <c r="G628" i="2"/>
  <c r="F628" i="2"/>
  <c r="A499" i="8"/>
  <c r="E498" i="8"/>
  <c r="H498" i="8"/>
  <c r="K498" i="8"/>
  <c r="B498" i="8"/>
  <c r="T497" i="12"/>
  <c r="J497" i="12"/>
  <c r="L497" i="12"/>
  <c r="M497" i="12"/>
  <c r="O497" i="12"/>
  <c r="P497" i="12"/>
  <c r="S497" i="12"/>
  <c r="D497" i="12"/>
  <c r="I497" i="12"/>
  <c r="R497" i="12"/>
  <c r="C497" i="12"/>
  <c r="F497" i="12"/>
  <c r="G497" i="12"/>
  <c r="E498" i="12"/>
  <c r="H498" i="12"/>
  <c r="K498" i="12"/>
  <c r="A499" i="12"/>
  <c r="B498" i="12"/>
  <c r="N498" i="12"/>
  <c r="Q498" i="12"/>
  <c r="G496" i="9"/>
  <c r="H496" i="9"/>
  <c r="F496" i="9"/>
  <c r="G497" i="8"/>
  <c r="N497" i="8"/>
  <c r="L497" i="8"/>
  <c r="M497" i="8"/>
  <c r="D497" i="8"/>
  <c r="C497" i="8"/>
  <c r="F497" i="8"/>
  <c r="I497" i="8"/>
  <c r="J497" i="8"/>
  <c r="C496" i="9"/>
  <c r="D496" i="9"/>
  <c r="A498" i="9"/>
  <c r="B497" i="9"/>
  <c r="E497" i="9"/>
  <c r="E758" i="26" l="1"/>
  <c r="B758" i="26"/>
  <c r="A759" i="26"/>
  <c r="D757" i="26"/>
  <c r="F757" i="26"/>
  <c r="H757" i="26"/>
  <c r="C757" i="26"/>
  <c r="G757" i="26"/>
  <c r="T639" i="14"/>
  <c r="O639" i="14"/>
  <c r="L639" i="14"/>
  <c r="F639" i="14"/>
  <c r="G639" i="14"/>
  <c r="C639" i="14"/>
  <c r="I639" i="14"/>
  <c r="J639" i="14"/>
  <c r="R639" i="14"/>
  <c r="P639" i="14"/>
  <c r="D639" i="14"/>
  <c r="M639" i="14"/>
  <c r="S639" i="14"/>
  <c r="B640" i="14"/>
  <c r="N640" i="14"/>
  <c r="A641" i="14"/>
  <c r="Q640" i="14"/>
  <c r="E640" i="14"/>
  <c r="H640" i="14"/>
  <c r="K640" i="14"/>
  <c r="G699" i="34"/>
  <c r="F699" i="34"/>
  <c r="C699" i="34"/>
  <c r="D699" i="34"/>
  <c r="B700" i="34"/>
  <c r="A701" i="34"/>
  <c r="E700" i="34"/>
  <c r="F368" i="19"/>
  <c r="G368" i="19"/>
  <c r="D368" i="19"/>
  <c r="C368" i="19"/>
  <c r="E369" i="19"/>
  <c r="A370" i="19"/>
  <c r="B369" i="19"/>
  <c r="B636" i="3"/>
  <c r="E636" i="3"/>
  <c r="A637" i="3"/>
  <c r="C635" i="3"/>
  <c r="H635" i="3"/>
  <c r="D635" i="3"/>
  <c r="G635" i="3"/>
  <c r="F635" i="3"/>
  <c r="C629" i="2"/>
  <c r="K629" i="2"/>
  <c r="J629" i="2"/>
  <c r="F629" i="2"/>
  <c r="I629" i="2"/>
  <c r="D629" i="2"/>
  <c r="G629" i="2"/>
  <c r="H630" i="2"/>
  <c r="A631" i="2"/>
  <c r="B630" i="2"/>
  <c r="E630" i="2"/>
  <c r="A500" i="12"/>
  <c r="H499" i="12"/>
  <c r="K499" i="12"/>
  <c r="N499" i="12"/>
  <c r="Q499" i="12"/>
  <c r="B499" i="12"/>
  <c r="E499" i="12"/>
  <c r="G497" i="9"/>
  <c r="H497" i="9"/>
  <c r="F497" i="9"/>
  <c r="I498" i="8"/>
  <c r="J498" i="8"/>
  <c r="C498" i="8"/>
  <c r="G498" i="8"/>
  <c r="L498" i="8"/>
  <c r="F498" i="8"/>
  <c r="N498" i="8"/>
  <c r="M498" i="8"/>
  <c r="D498" i="8"/>
  <c r="C497" i="9"/>
  <c r="D497" i="9"/>
  <c r="T498" i="12"/>
  <c r="J498" i="12"/>
  <c r="G498" i="12"/>
  <c r="C498" i="12"/>
  <c r="D498" i="12"/>
  <c r="F498" i="12"/>
  <c r="I498" i="12"/>
  <c r="S498" i="12"/>
  <c r="O498" i="12"/>
  <c r="M498" i="12"/>
  <c r="P498" i="12"/>
  <c r="R498" i="12"/>
  <c r="L498" i="12"/>
  <c r="A499" i="9"/>
  <c r="B498" i="9"/>
  <c r="E498" i="9"/>
  <c r="A500" i="8"/>
  <c r="H499" i="8"/>
  <c r="K499" i="8"/>
  <c r="E499" i="8"/>
  <c r="B499" i="8"/>
  <c r="A760" i="26" l="1"/>
  <c r="B759" i="26"/>
  <c r="E759" i="26"/>
  <c r="F758" i="26"/>
  <c r="D758" i="26"/>
  <c r="G758" i="26"/>
  <c r="H758" i="26"/>
  <c r="C758" i="26"/>
  <c r="T640" i="14"/>
  <c r="F640" i="14"/>
  <c r="I640" i="14"/>
  <c r="P640" i="14"/>
  <c r="O640" i="14"/>
  <c r="D640" i="14"/>
  <c r="C640" i="14"/>
  <c r="G640" i="14"/>
  <c r="L640" i="14"/>
  <c r="R640" i="14"/>
  <c r="M640" i="14"/>
  <c r="S640" i="14"/>
  <c r="J640" i="14"/>
  <c r="N641" i="14"/>
  <c r="Q641" i="14"/>
  <c r="E641" i="14"/>
  <c r="H641" i="14"/>
  <c r="K641" i="14"/>
  <c r="A642" i="14"/>
  <c r="B641" i="14"/>
  <c r="A702" i="34"/>
  <c r="E701" i="34"/>
  <c r="B701" i="34"/>
  <c r="D700" i="34"/>
  <c r="C700" i="34"/>
  <c r="F700" i="34"/>
  <c r="G700" i="34"/>
  <c r="D369" i="19"/>
  <c r="F369" i="19"/>
  <c r="G369" i="19"/>
  <c r="C369" i="19"/>
  <c r="E370" i="19"/>
  <c r="B370" i="19"/>
  <c r="A371" i="19"/>
  <c r="B637" i="3"/>
  <c r="E637" i="3"/>
  <c r="A638" i="3"/>
  <c r="G636" i="3"/>
  <c r="F636" i="3"/>
  <c r="H636" i="3"/>
  <c r="C636" i="3"/>
  <c r="D636" i="3"/>
  <c r="F630" i="2"/>
  <c r="K630" i="2"/>
  <c r="G630" i="2"/>
  <c r="J630" i="2"/>
  <c r="I630" i="2"/>
  <c r="D630" i="2"/>
  <c r="C630" i="2"/>
  <c r="B631" i="2"/>
  <c r="H631" i="2"/>
  <c r="E631" i="2"/>
  <c r="A632" i="2"/>
  <c r="L499" i="8"/>
  <c r="J499" i="8"/>
  <c r="G499" i="8"/>
  <c r="M499" i="8"/>
  <c r="N499" i="8"/>
  <c r="C499" i="8"/>
  <c r="D499" i="8"/>
  <c r="F499" i="8"/>
  <c r="I499" i="8"/>
  <c r="T499" i="12"/>
  <c r="C499" i="12"/>
  <c r="D499" i="12"/>
  <c r="F499" i="12"/>
  <c r="G499" i="12"/>
  <c r="J499" i="12"/>
  <c r="L499" i="12"/>
  <c r="I499" i="12"/>
  <c r="P499" i="12"/>
  <c r="R499" i="12"/>
  <c r="S499" i="12"/>
  <c r="M499" i="12"/>
  <c r="O499" i="12"/>
  <c r="F498" i="9"/>
  <c r="H498" i="9"/>
  <c r="G498" i="9"/>
  <c r="A501" i="8"/>
  <c r="E500" i="8"/>
  <c r="B500" i="8"/>
  <c r="K500" i="8"/>
  <c r="H500" i="8"/>
  <c r="C498" i="9"/>
  <c r="D498" i="9"/>
  <c r="A500" i="9"/>
  <c r="E499" i="9"/>
  <c r="B499" i="9"/>
  <c r="E500" i="12"/>
  <c r="H500" i="12"/>
  <c r="K500" i="12"/>
  <c r="Q500" i="12"/>
  <c r="A501" i="12"/>
  <c r="B500" i="12"/>
  <c r="N500" i="12"/>
  <c r="H759" i="26" l="1"/>
  <c r="F759" i="26"/>
  <c r="D759" i="26"/>
  <c r="C759" i="26"/>
  <c r="G759" i="26"/>
  <c r="E760" i="26"/>
  <c r="B760" i="26"/>
  <c r="A761" i="26"/>
  <c r="T641" i="14"/>
  <c r="O641" i="14"/>
  <c r="M641" i="14"/>
  <c r="S641" i="14"/>
  <c r="R641" i="14"/>
  <c r="L641" i="14"/>
  <c r="F641" i="14"/>
  <c r="G641" i="14"/>
  <c r="J641" i="14"/>
  <c r="P641" i="14"/>
  <c r="D641" i="14"/>
  <c r="C641" i="14"/>
  <c r="I641" i="14"/>
  <c r="K642" i="14"/>
  <c r="Q642" i="14"/>
  <c r="N642" i="14"/>
  <c r="A643" i="14"/>
  <c r="H642" i="14"/>
  <c r="B642" i="14"/>
  <c r="E642" i="14"/>
  <c r="F701" i="34"/>
  <c r="D701" i="34"/>
  <c r="C701" i="34"/>
  <c r="G701" i="34"/>
  <c r="B702" i="34"/>
  <c r="E702" i="34"/>
  <c r="A703" i="34"/>
  <c r="B371" i="19"/>
  <c r="E371" i="19"/>
  <c r="A372" i="19"/>
  <c r="C370" i="19"/>
  <c r="D370" i="19"/>
  <c r="F370" i="19"/>
  <c r="G370" i="19"/>
  <c r="B638" i="3"/>
  <c r="A639" i="3"/>
  <c r="E638" i="3"/>
  <c r="G637" i="3"/>
  <c r="F637" i="3"/>
  <c r="C637" i="3"/>
  <c r="D637" i="3"/>
  <c r="H637" i="3"/>
  <c r="D631" i="2"/>
  <c r="F631" i="2"/>
  <c r="J631" i="2"/>
  <c r="G631" i="2"/>
  <c r="I631" i="2"/>
  <c r="K631" i="2"/>
  <c r="C631" i="2"/>
  <c r="B632" i="2"/>
  <c r="A633" i="2"/>
  <c r="H632" i="2"/>
  <c r="E632" i="2"/>
  <c r="F500" i="8"/>
  <c r="I500" i="8"/>
  <c r="J500" i="8"/>
  <c r="M500" i="8"/>
  <c r="C500" i="8"/>
  <c r="N500" i="8"/>
  <c r="L500" i="8"/>
  <c r="D500" i="8"/>
  <c r="G500" i="8"/>
  <c r="B501" i="8"/>
  <c r="E501" i="8"/>
  <c r="A502" i="8"/>
  <c r="K501" i="8"/>
  <c r="H501" i="8"/>
  <c r="F499" i="9"/>
  <c r="G499" i="9"/>
  <c r="H499" i="9"/>
  <c r="T500" i="12"/>
  <c r="M500" i="12"/>
  <c r="C500" i="12"/>
  <c r="D500" i="12"/>
  <c r="F500" i="12"/>
  <c r="G500" i="12"/>
  <c r="I500" i="12"/>
  <c r="P500" i="12"/>
  <c r="J500" i="12"/>
  <c r="L500" i="12"/>
  <c r="S500" i="12"/>
  <c r="O500" i="12"/>
  <c r="R500" i="12"/>
  <c r="K501" i="12"/>
  <c r="H501" i="12"/>
  <c r="Q501" i="12"/>
  <c r="B501" i="12"/>
  <c r="N501" i="12"/>
  <c r="A502" i="12"/>
  <c r="E501" i="12"/>
  <c r="D499" i="9"/>
  <c r="C499" i="9"/>
  <c r="E500" i="9"/>
  <c r="B500" i="9"/>
  <c r="A501" i="9"/>
  <c r="F760" i="26" l="1"/>
  <c r="H760" i="26"/>
  <c r="G760" i="26"/>
  <c r="C760" i="26"/>
  <c r="D760" i="26"/>
  <c r="A762" i="26"/>
  <c r="E761" i="26"/>
  <c r="B761" i="26"/>
  <c r="T642" i="14"/>
  <c r="R642" i="14"/>
  <c r="C642" i="14"/>
  <c r="P642" i="14"/>
  <c r="L642" i="14"/>
  <c r="O642" i="14"/>
  <c r="F642" i="14"/>
  <c r="I642" i="14"/>
  <c r="G642" i="14"/>
  <c r="J642" i="14"/>
  <c r="S642" i="14"/>
  <c r="M642" i="14"/>
  <c r="D642" i="14"/>
  <c r="N643" i="14"/>
  <c r="Q643" i="14"/>
  <c r="E643" i="14"/>
  <c r="B643" i="14"/>
  <c r="H643" i="14"/>
  <c r="A644" i="14"/>
  <c r="K643" i="14"/>
  <c r="A704" i="34"/>
  <c r="E703" i="34"/>
  <c r="B703" i="34"/>
  <c r="G702" i="34"/>
  <c r="F702" i="34"/>
  <c r="C702" i="34"/>
  <c r="D702" i="34"/>
  <c r="A373" i="19"/>
  <c r="B372" i="19"/>
  <c r="E372" i="19"/>
  <c r="G371" i="19"/>
  <c r="C371" i="19"/>
  <c r="D371" i="19"/>
  <c r="F371" i="19"/>
  <c r="G638" i="3"/>
  <c r="F638" i="3"/>
  <c r="A640" i="3"/>
  <c r="B639" i="3"/>
  <c r="E639" i="3"/>
  <c r="H638" i="3"/>
  <c r="D638" i="3"/>
  <c r="C638" i="3"/>
  <c r="H633" i="2"/>
  <c r="A634" i="2"/>
  <c r="E633" i="2"/>
  <c r="B633" i="2"/>
  <c r="K632" i="2"/>
  <c r="J632" i="2"/>
  <c r="D632" i="2"/>
  <c r="C632" i="2"/>
  <c r="I632" i="2"/>
  <c r="G632" i="2"/>
  <c r="F632" i="2"/>
  <c r="N501" i="8"/>
  <c r="I501" i="8"/>
  <c r="L501" i="8"/>
  <c r="D501" i="8"/>
  <c r="F501" i="8"/>
  <c r="C501" i="8"/>
  <c r="M501" i="8"/>
  <c r="J501" i="8"/>
  <c r="G501" i="8"/>
  <c r="H500" i="9"/>
  <c r="F500" i="9"/>
  <c r="G500" i="9"/>
  <c r="A503" i="12"/>
  <c r="E502" i="12"/>
  <c r="B502" i="12"/>
  <c r="H502" i="12"/>
  <c r="N502" i="12"/>
  <c r="K502" i="12"/>
  <c r="Q502" i="12"/>
  <c r="A502" i="9"/>
  <c r="E501" i="9"/>
  <c r="B501" i="9"/>
  <c r="D500" i="9"/>
  <c r="C500" i="9"/>
  <c r="T501" i="12"/>
  <c r="R501" i="12"/>
  <c r="S501" i="12"/>
  <c r="F501" i="12"/>
  <c r="G501" i="12"/>
  <c r="M501" i="12"/>
  <c r="I501" i="12"/>
  <c r="J501" i="12"/>
  <c r="L501" i="12"/>
  <c r="O501" i="12"/>
  <c r="P501" i="12"/>
  <c r="C501" i="12"/>
  <c r="D501" i="12"/>
  <c r="E502" i="8"/>
  <c r="B502" i="8"/>
  <c r="K502" i="8"/>
  <c r="H502" i="8"/>
  <c r="A503" i="8"/>
  <c r="E762" i="26" l="1"/>
  <c r="B762" i="26"/>
  <c r="A763" i="26"/>
  <c r="F761" i="26"/>
  <c r="C761" i="26"/>
  <c r="D761" i="26"/>
  <c r="H761" i="26"/>
  <c r="G761" i="26"/>
  <c r="E644" i="14"/>
  <c r="Q644" i="14"/>
  <c r="A645" i="14"/>
  <c r="K644" i="14"/>
  <c r="H644" i="14"/>
  <c r="N644" i="14"/>
  <c r="B644" i="14"/>
  <c r="T643" i="14"/>
  <c r="M643" i="14"/>
  <c r="C643" i="14"/>
  <c r="G643" i="14"/>
  <c r="J643" i="14"/>
  <c r="R643" i="14"/>
  <c r="D643" i="14"/>
  <c r="F643" i="14"/>
  <c r="O643" i="14"/>
  <c r="L643" i="14"/>
  <c r="I643" i="14"/>
  <c r="P643" i="14"/>
  <c r="S643" i="14"/>
  <c r="D703" i="34"/>
  <c r="G703" i="34"/>
  <c r="F703" i="34"/>
  <c r="C703" i="34"/>
  <c r="B704" i="34"/>
  <c r="E704" i="34"/>
  <c r="A705" i="34"/>
  <c r="F372" i="19"/>
  <c r="G372" i="19"/>
  <c r="C372" i="19"/>
  <c r="D372" i="19"/>
  <c r="A374" i="19"/>
  <c r="E373" i="19"/>
  <c r="B373" i="19"/>
  <c r="F639" i="3"/>
  <c r="G639" i="3"/>
  <c r="D639" i="3"/>
  <c r="C639" i="3"/>
  <c r="H639" i="3"/>
  <c r="B640" i="3"/>
  <c r="A641" i="3"/>
  <c r="E640" i="3"/>
  <c r="I633" i="2"/>
  <c r="G633" i="2"/>
  <c r="J633" i="2"/>
  <c r="K633" i="2"/>
  <c r="C633" i="2"/>
  <c r="F633" i="2"/>
  <c r="D633" i="2"/>
  <c r="A635" i="2"/>
  <c r="B634" i="2"/>
  <c r="E634" i="2"/>
  <c r="H634" i="2"/>
  <c r="F501" i="9"/>
  <c r="G501" i="9"/>
  <c r="H501" i="9"/>
  <c r="B502" i="9"/>
  <c r="E502" i="9"/>
  <c r="A503" i="9"/>
  <c r="D501" i="9"/>
  <c r="C501" i="9"/>
  <c r="B503" i="12"/>
  <c r="N503" i="12"/>
  <c r="Q503" i="12"/>
  <c r="K503" i="12"/>
  <c r="A504" i="12"/>
  <c r="E503" i="12"/>
  <c r="H503" i="12"/>
  <c r="K503" i="8"/>
  <c r="A504" i="8"/>
  <c r="B503" i="8"/>
  <c r="E503" i="8"/>
  <c r="H503" i="8"/>
  <c r="T502" i="12"/>
  <c r="F502" i="12"/>
  <c r="S502" i="12"/>
  <c r="C502" i="12"/>
  <c r="D502" i="12"/>
  <c r="P502" i="12"/>
  <c r="R502" i="12"/>
  <c r="G502" i="12"/>
  <c r="I502" i="12"/>
  <c r="J502" i="12"/>
  <c r="L502" i="12"/>
  <c r="M502" i="12"/>
  <c r="O502" i="12"/>
  <c r="I502" i="8"/>
  <c r="C502" i="8"/>
  <c r="D502" i="8"/>
  <c r="G502" i="8"/>
  <c r="F502" i="8"/>
  <c r="M502" i="8"/>
  <c r="N502" i="8"/>
  <c r="J502" i="8"/>
  <c r="L502" i="8"/>
  <c r="A764" i="26" l="1"/>
  <c r="B763" i="26"/>
  <c r="E763" i="26"/>
  <c r="F762" i="26"/>
  <c r="D762" i="26"/>
  <c r="G762" i="26"/>
  <c r="H762" i="26"/>
  <c r="C762" i="26"/>
  <c r="T644" i="14"/>
  <c r="G644" i="14"/>
  <c r="O644" i="14"/>
  <c r="F644" i="14"/>
  <c r="J644" i="14"/>
  <c r="L644" i="14"/>
  <c r="P644" i="14"/>
  <c r="I644" i="14"/>
  <c r="R644" i="14"/>
  <c r="D644" i="14"/>
  <c r="S644" i="14"/>
  <c r="C644" i="14"/>
  <c r="M644" i="14"/>
  <c r="N645" i="14"/>
  <c r="A646" i="14"/>
  <c r="B645" i="14"/>
  <c r="E645" i="14"/>
  <c r="Q645" i="14"/>
  <c r="H645" i="14"/>
  <c r="K645" i="14"/>
  <c r="E705" i="34"/>
  <c r="B705" i="34"/>
  <c r="A706" i="34"/>
  <c r="D704" i="34"/>
  <c r="C704" i="34"/>
  <c r="G704" i="34"/>
  <c r="F704" i="34"/>
  <c r="F373" i="19"/>
  <c r="G373" i="19"/>
  <c r="C373" i="19"/>
  <c r="D373" i="19"/>
  <c r="B374" i="19"/>
  <c r="E374" i="19"/>
  <c r="A375" i="19"/>
  <c r="F640" i="3"/>
  <c r="G640" i="3"/>
  <c r="D640" i="3"/>
  <c r="H640" i="3"/>
  <c r="C640" i="3"/>
  <c r="E641" i="3"/>
  <c r="A642" i="3"/>
  <c r="B641" i="3"/>
  <c r="E635" i="2"/>
  <c r="H635" i="2"/>
  <c r="B635" i="2"/>
  <c r="A636" i="2"/>
  <c r="K634" i="2"/>
  <c r="J634" i="2"/>
  <c r="I634" i="2"/>
  <c r="G634" i="2"/>
  <c r="C634" i="2"/>
  <c r="F634" i="2"/>
  <c r="D634" i="2"/>
  <c r="J503" i="8"/>
  <c r="D503" i="8"/>
  <c r="C503" i="8"/>
  <c r="F503" i="8"/>
  <c r="G503" i="8"/>
  <c r="N503" i="8"/>
  <c r="I503" i="8"/>
  <c r="L503" i="8"/>
  <c r="M503" i="8"/>
  <c r="K504" i="8"/>
  <c r="E504" i="8"/>
  <c r="H504" i="8"/>
  <c r="B504" i="8"/>
  <c r="A505" i="8"/>
  <c r="T503" i="12"/>
  <c r="M503" i="12"/>
  <c r="O503" i="12"/>
  <c r="C503" i="12"/>
  <c r="D503" i="12"/>
  <c r="L503" i="12"/>
  <c r="P503" i="12"/>
  <c r="F503" i="12"/>
  <c r="R503" i="12"/>
  <c r="G503" i="12"/>
  <c r="I503" i="12"/>
  <c r="S503" i="12"/>
  <c r="J503" i="12"/>
  <c r="B503" i="9"/>
  <c r="E503" i="9"/>
  <c r="A504" i="9"/>
  <c r="A505" i="12"/>
  <c r="Q504" i="12"/>
  <c r="B504" i="12"/>
  <c r="K504" i="12"/>
  <c r="N504" i="12"/>
  <c r="E504" i="12"/>
  <c r="H504" i="12"/>
  <c r="F502" i="9"/>
  <c r="G502" i="9"/>
  <c r="H502" i="9"/>
  <c r="C502" i="9"/>
  <c r="D502" i="9"/>
  <c r="F763" i="26" l="1"/>
  <c r="G763" i="26"/>
  <c r="H763" i="26"/>
  <c r="D763" i="26"/>
  <c r="C763" i="26"/>
  <c r="A765" i="26"/>
  <c r="E764" i="26"/>
  <c r="B764" i="26"/>
  <c r="T645" i="14"/>
  <c r="J645" i="14"/>
  <c r="C645" i="14"/>
  <c r="D645" i="14"/>
  <c r="M645" i="14"/>
  <c r="R645" i="14"/>
  <c r="F645" i="14"/>
  <c r="O645" i="14"/>
  <c r="P645" i="14"/>
  <c r="G645" i="14"/>
  <c r="L645" i="14"/>
  <c r="S645" i="14"/>
  <c r="I645" i="14"/>
  <c r="E646" i="14"/>
  <c r="Q646" i="14"/>
  <c r="B646" i="14"/>
  <c r="H646" i="14"/>
  <c r="K646" i="14"/>
  <c r="A647" i="14"/>
  <c r="N646" i="14"/>
  <c r="A707" i="34"/>
  <c r="E706" i="34"/>
  <c r="B706" i="34"/>
  <c r="G705" i="34"/>
  <c r="F705" i="34"/>
  <c r="D705" i="34"/>
  <c r="C705" i="34"/>
  <c r="B375" i="19"/>
  <c r="E375" i="19"/>
  <c r="A376" i="19"/>
  <c r="C374" i="19"/>
  <c r="D374" i="19"/>
  <c r="F374" i="19"/>
  <c r="G374" i="19"/>
  <c r="F641" i="3"/>
  <c r="G641" i="3"/>
  <c r="E642" i="3"/>
  <c r="A643" i="3"/>
  <c r="B642" i="3"/>
  <c r="D641" i="3"/>
  <c r="C641" i="3"/>
  <c r="H641" i="3"/>
  <c r="A637" i="2"/>
  <c r="H636" i="2"/>
  <c r="E636" i="2"/>
  <c r="B636" i="2"/>
  <c r="J635" i="2"/>
  <c r="C635" i="2"/>
  <c r="I635" i="2"/>
  <c r="D635" i="2"/>
  <c r="F635" i="2"/>
  <c r="G635" i="2"/>
  <c r="K635" i="2"/>
  <c r="A506" i="12"/>
  <c r="E505" i="12"/>
  <c r="H505" i="12"/>
  <c r="K505" i="12"/>
  <c r="N505" i="12"/>
  <c r="Q505" i="12"/>
  <c r="B505" i="12"/>
  <c r="F504" i="8"/>
  <c r="M504" i="8"/>
  <c r="N504" i="8"/>
  <c r="G504" i="8"/>
  <c r="L504" i="8"/>
  <c r="I504" i="8"/>
  <c r="C504" i="8"/>
  <c r="D504" i="8"/>
  <c r="J504" i="8"/>
  <c r="C503" i="9"/>
  <c r="D503" i="9"/>
  <c r="B504" i="9"/>
  <c r="E504" i="9"/>
  <c r="A505" i="9"/>
  <c r="G503" i="9"/>
  <c r="H503" i="9"/>
  <c r="F503" i="9"/>
  <c r="E505" i="8"/>
  <c r="H505" i="8"/>
  <c r="A506" i="8"/>
  <c r="K505" i="8"/>
  <c r="B505" i="8"/>
  <c r="T504" i="12"/>
  <c r="C504" i="12"/>
  <c r="F504" i="12"/>
  <c r="J504" i="12"/>
  <c r="L504" i="12"/>
  <c r="M504" i="12"/>
  <c r="G504" i="12"/>
  <c r="I504" i="12"/>
  <c r="O504" i="12"/>
  <c r="P504" i="12"/>
  <c r="R504" i="12"/>
  <c r="S504" i="12"/>
  <c r="D504" i="12"/>
  <c r="F764" i="26" l="1"/>
  <c r="G764" i="26"/>
  <c r="H764" i="26"/>
  <c r="D764" i="26"/>
  <c r="C764" i="26"/>
  <c r="A766" i="26"/>
  <c r="B765" i="26"/>
  <c r="E765" i="26"/>
  <c r="N647" i="14"/>
  <c r="Q647" i="14"/>
  <c r="E647" i="14"/>
  <c r="B647" i="14"/>
  <c r="H647" i="14"/>
  <c r="A648" i="14"/>
  <c r="K647" i="14"/>
  <c r="T646" i="14"/>
  <c r="C646" i="14"/>
  <c r="M646" i="14"/>
  <c r="D646" i="14"/>
  <c r="F646" i="14"/>
  <c r="J646" i="14"/>
  <c r="G646" i="14"/>
  <c r="L646" i="14"/>
  <c r="R646" i="14"/>
  <c r="I646" i="14"/>
  <c r="P646" i="14"/>
  <c r="S646" i="14"/>
  <c r="O646" i="14"/>
  <c r="G706" i="34"/>
  <c r="F706" i="34"/>
  <c r="D706" i="34"/>
  <c r="C706" i="34"/>
  <c r="A708" i="34"/>
  <c r="E707" i="34"/>
  <c r="B707" i="34"/>
  <c r="B376" i="19"/>
  <c r="E376" i="19"/>
  <c r="A377" i="19"/>
  <c r="C375" i="19"/>
  <c r="D375" i="19"/>
  <c r="F375" i="19"/>
  <c r="G375" i="19"/>
  <c r="D642" i="3"/>
  <c r="C642" i="3"/>
  <c r="H642" i="3"/>
  <c r="A644" i="3"/>
  <c r="B643" i="3"/>
  <c r="E643" i="3"/>
  <c r="F642" i="3"/>
  <c r="G642" i="3"/>
  <c r="C636" i="2"/>
  <c r="K636" i="2"/>
  <c r="J636" i="2"/>
  <c r="I636" i="2"/>
  <c r="F636" i="2"/>
  <c r="G636" i="2"/>
  <c r="D636" i="2"/>
  <c r="B637" i="2"/>
  <c r="E637" i="2"/>
  <c r="A638" i="2"/>
  <c r="H637" i="2"/>
  <c r="B505" i="9"/>
  <c r="E505" i="9"/>
  <c r="A506" i="9"/>
  <c r="C505" i="8"/>
  <c r="I505" i="8"/>
  <c r="L505" i="8"/>
  <c r="D505" i="8"/>
  <c r="G505" i="8"/>
  <c r="F505" i="8"/>
  <c r="J505" i="8"/>
  <c r="N505" i="8"/>
  <c r="M505" i="8"/>
  <c r="F504" i="9"/>
  <c r="G504" i="9"/>
  <c r="H504" i="9"/>
  <c r="K506" i="8"/>
  <c r="E506" i="8"/>
  <c r="H506" i="8"/>
  <c r="B506" i="8"/>
  <c r="A507" i="8"/>
  <c r="D504" i="9"/>
  <c r="C504" i="9"/>
  <c r="T505" i="12"/>
  <c r="I505" i="12"/>
  <c r="F505" i="12"/>
  <c r="G505" i="12"/>
  <c r="L505" i="12"/>
  <c r="M505" i="12"/>
  <c r="O505" i="12"/>
  <c r="S505" i="12"/>
  <c r="J505" i="12"/>
  <c r="C505" i="12"/>
  <c r="P505" i="12"/>
  <c r="R505" i="12"/>
  <c r="D505" i="12"/>
  <c r="Q506" i="12"/>
  <c r="A507" i="12"/>
  <c r="B506" i="12"/>
  <c r="E506" i="12"/>
  <c r="N506" i="12"/>
  <c r="K506" i="12"/>
  <c r="H506" i="12"/>
  <c r="C765" i="26" l="1"/>
  <c r="D765" i="26"/>
  <c r="H765" i="26"/>
  <c r="G765" i="26"/>
  <c r="F765" i="26"/>
  <c r="B766" i="26"/>
  <c r="A767" i="26"/>
  <c r="E766" i="26"/>
  <c r="T647" i="14"/>
  <c r="F647" i="14"/>
  <c r="P647" i="14"/>
  <c r="R647" i="14"/>
  <c r="D647" i="14"/>
  <c r="I647" i="14"/>
  <c r="J647" i="14"/>
  <c r="O647" i="14"/>
  <c r="S647" i="14"/>
  <c r="M647" i="14"/>
  <c r="C647" i="14"/>
  <c r="L647" i="14"/>
  <c r="G647" i="14"/>
  <c r="H648" i="14"/>
  <c r="K648" i="14"/>
  <c r="Q648" i="14"/>
  <c r="A649" i="14"/>
  <c r="E648" i="14"/>
  <c r="B648" i="14"/>
  <c r="N648" i="14"/>
  <c r="G707" i="34"/>
  <c r="F707" i="34"/>
  <c r="D707" i="34"/>
  <c r="C707" i="34"/>
  <c r="A709" i="34"/>
  <c r="B708" i="34"/>
  <c r="E708" i="34"/>
  <c r="E377" i="19"/>
  <c r="B377" i="19"/>
  <c r="A378" i="19"/>
  <c r="C376" i="19"/>
  <c r="D376" i="19"/>
  <c r="F376" i="19"/>
  <c r="G376" i="19"/>
  <c r="F643" i="3"/>
  <c r="G643" i="3"/>
  <c r="H643" i="3"/>
  <c r="D643" i="3"/>
  <c r="C643" i="3"/>
  <c r="E644" i="3"/>
  <c r="A645" i="3"/>
  <c r="B644" i="3"/>
  <c r="E638" i="2"/>
  <c r="H638" i="2"/>
  <c r="B638" i="2"/>
  <c r="A639" i="2"/>
  <c r="C637" i="2"/>
  <c r="K637" i="2"/>
  <c r="I637" i="2"/>
  <c r="J637" i="2"/>
  <c r="G637" i="2"/>
  <c r="D637" i="2"/>
  <c r="F637" i="2"/>
  <c r="A508" i="8"/>
  <c r="E507" i="8"/>
  <c r="B507" i="8"/>
  <c r="H507" i="8"/>
  <c r="K507" i="8"/>
  <c r="D506" i="8"/>
  <c r="F506" i="8"/>
  <c r="G506" i="8"/>
  <c r="N506" i="8"/>
  <c r="J506" i="8"/>
  <c r="L506" i="8"/>
  <c r="C506" i="8"/>
  <c r="M506" i="8"/>
  <c r="I506" i="8"/>
  <c r="T506" i="12"/>
  <c r="R506" i="12"/>
  <c r="G506" i="12"/>
  <c r="S506" i="12"/>
  <c r="F506" i="12"/>
  <c r="I506" i="12"/>
  <c r="L506" i="12"/>
  <c r="O506" i="12"/>
  <c r="C506" i="12"/>
  <c r="D506" i="12"/>
  <c r="J506" i="12"/>
  <c r="M506" i="12"/>
  <c r="P506" i="12"/>
  <c r="E507" i="12"/>
  <c r="K507" i="12"/>
  <c r="Q507" i="12"/>
  <c r="B507" i="12"/>
  <c r="N507" i="12"/>
  <c r="A508" i="12"/>
  <c r="H507" i="12"/>
  <c r="B506" i="9"/>
  <c r="E506" i="9"/>
  <c r="A507" i="9"/>
  <c r="H505" i="9"/>
  <c r="F505" i="9"/>
  <c r="G505" i="9"/>
  <c r="C505" i="9"/>
  <c r="D505" i="9"/>
  <c r="A768" i="26" l="1"/>
  <c r="E767" i="26"/>
  <c r="B767" i="26"/>
  <c r="D766" i="26"/>
  <c r="F766" i="26"/>
  <c r="G766" i="26"/>
  <c r="H766" i="26"/>
  <c r="C766" i="26"/>
  <c r="T648" i="14"/>
  <c r="S648" i="14"/>
  <c r="D648" i="14"/>
  <c r="M648" i="14"/>
  <c r="O648" i="14"/>
  <c r="L648" i="14"/>
  <c r="F648" i="14"/>
  <c r="P648" i="14"/>
  <c r="C648" i="14"/>
  <c r="R648" i="14"/>
  <c r="G648" i="14"/>
  <c r="I648" i="14"/>
  <c r="J648" i="14"/>
  <c r="H649" i="14"/>
  <c r="Q649" i="14"/>
  <c r="A650" i="14"/>
  <c r="B649" i="14"/>
  <c r="N649" i="14"/>
  <c r="K649" i="14"/>
  <c r="E649" i="14"/>
  <c r="D708" i="34"/>
  <c r="C708" i="34"/>
  <c r="F708" i="34"/>
  <c r="G708" i="34"/>
  <c r="B709" i="34"/>
  <c r="E709" i="34"/>
  <c r="A710" i="34"/>
  <c r="E378" i="19"/>
  <c r="A379" i="19"/>
  <c r="B378" i="19"/>
  <c r="F377" i="19"/>
  <c r="G377" i="19"/>
  <c r="C377" i="19"/>
  <c r="D377" i="19"/>
  <c r="H644" i="3"/>
  <c r="D644" i="3"/>
  <c r="C644" i="3"/>
  <c r="B645" i="3"/>
  <c r="E645" i="3"/>
  <c r="A646" i="3"/>
  <c r="G644" i="3"/>
  <c r="F644" i="3"/>
  <c r="H639" i="2"/>
  <c r="E639" i="2"/>
  <c r="B639" i="2"/>
  <c r="A640" i="2"/>
  <c r="F638" i="2"/>
  <c r="D638" i="2"/>
  <c r="C638" i="2"/>
  <c r="I638" i="2"/>
  <c r="G638" i="2"/>
  <c r="K638" i="2"/>
  <c r="J638" i="2"/>
  <c r="D506" i="9"/>
  <c r="C506" i="9"/>
  <c r="J507" i="8"/>
  <c r="G507" i="8"/>
  <c r="C507" i="8"/>
  <c r="F507" i="8"/>
  <c r="N507" i="8"/>
  <c r="I507" i="8"/>
  <c r="M507" i="8"/>
  <c r="D507" i="8"/>
  <c r="L507" i="8"/>
  <c r="G506" i="9"/>
  <c r="H506" i="9"/>
  <c r="F506" i="9"/>
  <c r="T507" i="12"/>
  <c r="D507" i="12"/>
  <c r="M507" i="12"/>
  <c r="P507" i="12"/>
  <c r="C507" i="12"/>
  <c r="F507" i="12"/>
  <c r="I507" i="12"/>
  <c r="J507" i="12"/>
  <c r="L507" i="12"/>
  <c r="O507" i="12"/>
  <c r="R507" i="12"/>
  <c r="G507" i="12"/>
  <c r="S507" i="12"/>
  <c r="B507" i="9"/>
  <c r="E507" i="9"/>
  <c r="A508" i="9"/>
  <c r="H508" i="12"/>
  <c r="K508" i="12"/>
  <c r="N508" i="12"/>
  <c r="Q508" i="12"/>
  <c r="A509" i="12"/>
  <c r="B508" i="12"/>
  <c r="E508" i="12"/>
  <c r="H508" i="8"/>
  <c r="B508" i="8"/>
  <c r="A509" i="8"/>
  <c r="K508" i="8"/>
  <c r="E508" i="8"/>
  <c r="C767" i="26" l="1"/>
  <c r="G767" i="26"/>
  <c r="D767" i="26"/>
  <c r="F767" i="26"/>
  <c r="H767" i="26"/>
  <c r="E768" i="26"/>
  <c r="B768" i="26"/>
  <c r="A769" i="26"/>
  <c r="T649" i="14"/>
  <c r="O649" i="14"/>
  <c r="I649" i="14"/>
  <c r="F649" i="14"/>
  <c r="G649" i="14"/>
  <c r="P649" i="14"/>
  <c r="R649" i="14"/>
  <c r="J649" i="14"/>
  <c r="C649" i="14"/>
  <c r="D649" i="14"/>
  <c r="L649" i="14"/>
  <c r="S649" i="14"/>
  <c r="M649" i="14"/>
  <c r="H650" i="14"/>
  <c r="Q650" i="14"/>
  <c r="E650" i="14"/>
  <c r="B650" i="14"/>
  <c r="K650" i="14"/>
  <c r="N650" i="14"/>
  <c r="A651" i="14"/>
  <c r="C709" i="34"/>
  <c r="G709" i="34"/>
  <c r="F709" i="34"/>
  <c r="D709" i="34"/>
  <c r="A711" i="34"/>
  <c r="B710" i="34"/>
  <c r="E710" i="34"/>
  <c r="F378" i="19"/>
  <c r="C378" i="19"/>
  <c r="G378" i="19"/>
  <c r="D378" i="19"/>
  <c r="A380" i="19"/>
  <c r="B379" i="19"/>
  <c r="E379" i="19"/>
  <c r="B646" i="3"/>
  <c r="A647" i="3"/>
  <c r="E646" i="3"/>
  <c r="G645" i="3"/>
  <c r="F645" i="3"/>
  <c r="D645" i="3"/>
  <c r="C645" i="3"/>
  <c r="H645" i="3"/>
  <c r="B640" i="2"/>
  <c r="H640" i="2"/>
  <c r="E640" i="2"/>
  <c r="A641" i="2"/>
  <c r="K639" i="2"/>
  <c r="J639" i="2"/>
  <c r="F639" i="2"/>
  <c r="C639" i="2"/>
  <c r="I639" i="2"/>
  <c r="G639" i="2"/>
  <c r="D639" i="2"/>
  <c r="B509" i="8"/>
  <c r="K509" i="8"/>
  <c r="A510" i="8"/>
  <c r="E509" i="8"/>
  <c r="H509" i="8"/>
  <c r="E508" i="9"/>
  <c r="A509" i="9"/>
  <c r="B508" i="9"/>
  <c r="C507" i="9"/>
  <c r="D507" i="9"/>
  <c r="F507" i="9"/>
  <c r="G507" i="9"/>
  <c r="H507" i="9"/>
  <c r="M508" i="8"/>
  <c r="C508" i="8"/>
  <c r="D508" i="8"/>
  <c r="F508" i="8"/>
  <c r="I508" i="8"/>
  <c r="J508" i="8"/>
  <c r="N508" i="8"/>
  <c r="L508" i="8"/>
  <c r="G508" i="8"/>
  <c r="T508" i="12"/>
  <c r="L508" i="12"/>
  <c r="P508" i="12"/>
  <c r="R508" i="12"/>
  <c r="C508" i="12"/>
  <c r="D508" i="12"/>
  <c r="O508" i="12"/>
  <c r="F508" i="12"/>
  <c r="G508" i="12"/>
  <c r="S508" i="12"/>
  <c r="I508" i="12"/>
  <c r="J508" i="12"/>
  <c r="M508" i="12"/>
  <c r="A510" i="12"/>
  <c r="B509" i="12"/>
  <c r="E509" i="12"/>
  <c r="K509" i="12"/>
  <c r="H509" i="12"/>
  <c r="N509" i="12"/>
  <c r="Q509" i="12"/>
  <c r="D768" i="26" l="1"/>
  <c r="C768" i="26"/>
  <c r="F768" i="26"/>
  <c r="G768" i="26"/>
  <c r="H768" i="26"/>
  <c r="B769" i="26"/>
  <c r="E769" i="26"/>
  <c r="A770" i="26"/>
  <c r="B651" i="14"/>
  <c r="E651" i="14"/>
  <c r="K651" i="14"/>
  <c r="Q651" i="14"/>
  <c r="A652" i="14"/>
  <c r="N651" i="14"/>
  <c r="H651" i="14"/>
  <c r="T650" i="14"/>
  <c r="M650" i="14"/>
  <c r="L650" i="14"/>
  <c r="O650" i="14"/>
  <c r="R650" i="14"/>
  <c r="D650" i="14"/>
  <c r="I650" i="14"/>
  <c r="G650" i="14"/>
  <c r="J650" i="14"/>
  <c r="P650" i="14"/>
  <c r="S650" i="14"/>
  <c r="C650" i="14"/>
  <c r="F650" i="14"/>
  <c r="F710" i="34"/>
  <c r="D710" i="34"/>
  <c r="C710" i="34"/>
  <c r="G710" i="34"/>
  <c r="A712" i="34"/>
  <c r="E711" i="34"/>
  <c r="B711" i="34"/>
  <c r="G379" i="19"/>
  <c r="C379" i="19"/>
  <c r="F379" i="19"/>
  <c r="D379" i="19"/>
  <c r="B380" i="19"/>
  <c r="E380" i="19"/>
  <c r="A381" i="19"/>
  <c r="G646" i="3"/>
  <c r="F646" i="3"/>
  <c r="A648" i="3"/>
  <c r="B647" i="3"/>
  <c r="E647" i="3"/>
  <c r="H646" i="3"/>
  <c r="D646" i="3"/>
  <c r="C646" i="3"/>
  <c r="A642" i="2"/>
  <c r="H641" i="2"/>
  <c r="E641" i="2"/>
  <c r="B641" i="2"/>
  <c r="I640" i="2"/>
  <c r="K640" i="2"/>
  <c r="F640" i="2"/>
  <c r="D640" i="2"/>
  <c r="J640" i="2"/>
  <c r="C640" i="2"/>
  <c r="G640" i="2"/>
  <c r="E509" i="9"/>
  <c r="A510" i="9"/>
  <c r="B509" i="9"/>
  <c r="F508" i="9"/>
  <c r="G508" i="9"/>
  <c r="H508" i="9"/>
  <c r="T509" i="12"/>
  <c r="R509" i="12"/>
  <c r="J509" i="12"/>
  <c r="L509" i="12"/>
  <c r="P509" i="12"/>
  <c r="O509" i="12"/>
  <c r="F509" i="12"/>
  <c r="D509" i="12"/>
  <c r="M509" i="12"/>
  <c r="S509" i="12"/>
  <c r="I509" i="12"/>
  <c r="C509" i="12"/>
  <c r="G509" i="12"/>
  <c r="B510" i="12"/>
  <c r="H510" i="12"/>
  <c r="E510" i="12"/>
  <c r="A511" i="12"/>
  <c r="K510" i="12"/>
  <c r="N510" i="12"/>
  <c r="Q510" i="12"/>
  <c r="A511" i="8"/>
  <c r="H510" i="8"/>
  <c r="B510" i="8"/>
  <c r="E510" i="8"/>
  <c r="K510" i="8"/>
  <c r="C508" i="9"/>
  <c r="D508" i="9"/>
  <c r="C509" i="8"/>
  <c r="N509" i="8"/>
  <c r="J509" i="8"/>
  <c r="M509" i="8"/>
  <c r="D509" i="8"/>
  <c r="I509" i="8"/>
  <c r="F509" i="8"/>
  <c r="G509" i="8"/>
  <c r="L509" i="8"/>
  <c r="G769" i="26" l="1"/>
  <c r="C769" i="26"/>
  <c r="F769" i="26"/>
  <c r="D769" i="26"/>
  <c r="H769" i="26"/>
  <c r="E770" i="26"/>
  <c r="B770" i="26"/>
  <c r="A771" i="26"/>
  <c r="K652" i="14"/>
  <c r="A653" i="14"/>
  <c r="Q652" i="14"/>
  <c r="H652" i="14"/>
  <c r="B652" i="14"/>
  <c r="E652" i="14"/>
  <c r="N652" i="14"/>
  <c r="T651" i="14"/>
  <c r="S651" i="14"/>
  <c r="M651" i="14"/>
  <c r="J651" i="14"/>
  <c r="L651" i="14"/>
  <c r="C651" i="14"/>
  <c r="F651" i="14"/>
  <c r="D651" i="14"/>
  <c r="R651" i="14"/>
  <c r="P651" i="14"/>
  <c r="G651" i="14"/>
  <c r="I651" i="14"/>
  <c r="O651" i="14"/>
  <c r="E712" i="34"/>
  <c r="B712" i="34"/>
  <c r="A713" i="34"/>
  <c r="G711" i="34"/>
  <c r="F711" i="34"/>
  <c r="C711" i="34"/>
  <c r="D711" i="34"/>
  <c r="E381" i="19"/>
  <c r="A382" i="19"/>
  <c r="B381" i="19"/>
  <c r="C380" i="19"/>
  <c r="D380" i="19"/>
  <c r="G380" i="19"/>
  <c r="F380" i="19"/>
  <c r="H647" i="3"/>
  <c r="C647" i="3"/>
  <c r="D647" i="3"/>
  <c r="F647" i="3"/>
  <c r="G647" i="3"/>
  <c r="E648" i="3"/>
  <c r="A649" i="3"/>
  <c r="B648" i="3"/>
  <c r="C641" i="2"/>
  <c r="I641" i="2"/>
  <c r="J641" i="2"/>
  <c r="G641" i="2"/>
  <c r="F641" i="2"/>
  <c r="D641" i="2"/>
  <c r="K641" i="2"/>
  <c r="E642" i="2"/>
  <c r="H642" i="2"/>
  <c r="B642" i="2"/>
  <c r="A643" i="2"/>
  <c r="E511" i="8"/>
  <c r="K511" i="8"/>
  <c r="B511" i="8"/>
  <c r="H511" i="8"/>
  <c r="A512" i="8"/>
  <c r="Q511" i="12"/>
  <c r="N511" i="12"/>
  <c r="A512" i="12"/>
  <c r="B511" i="12"/>
  <c r="E511" i="12"/>
  <c r="H511" i="12"/>
  <c r="K511" i="12"/>
  <c r="T510" i="12"/>
  <c r="C510" i="12"/>
  <c r="D510" i="12"/>
  <c r="F510" i="12"/>
  <c r="G510" i="12"/>
  <c r="I510" i="12"/>
  <c r="R510" i="12"/>
  <c r="S510" i="12"/>
  <c r="J510" i="12"/>
  <c r="M510" i="12"/>
  <c r="L510" i="12"/>
  <c r="O510" i="12"/>
  <c r="P510" i="12"/>
  <c r="C509" i="9"/>
  <c r="D509" i="9"/>
  <c r="E510" i="9"/>
  <c r="B510" i="9"/>
  <c r="A511" i="9"/>
  <c r="M510" i="8"/>
  <c r="N510" i="8"/>
  <c r="D510" i="8"/>
  <c r="F510" i="8"/>
  <c r="G510" i="8"/>
  <c r="J510" i="8"/>
  <c r="C510" i="8"/>
  <c r="I510" i="8"/>
  <c r="L510" i="8"/>
  <c r="F509" i="9"/>
  <c r="G509" i="9"/>
  <c r="H509" i="9"/>
  <c r="H770" i="26" l="1"/>
  <c r="C770" i="26"/>
  <c r="D770" i="26"/>
  <c r="F770" i="26"/>
  <c r="G770" i="26"/>
  <c r="B771" i="26"/>
  <c r="E771" i="26"/>
  <c r="A772" i="26"/>
  <c r="T652" i="14"/>
  <c r="D652" i="14"/>
  <c r="R652" i="14"/>
  <c r="G652" i="14"/>
  <c r="J652" i="14"/>
  <c r="F652" i="14"/>
  <c r="M652" i="14"/>
  <c r="I652" i="14"/>
  <c r="P652" i="14"/>
  <c r="L652" i="14"/>
  <c r="C652" i="14"/>
  <c r="S652" i="14"/>
  <c r="O652" i="14"/>
  <c r="A654" i="14"/>
  <c r="E653" i="14"/>
  <c r="H653" i="14"/>
  <c r="N653" i="14"/>
  <c r="Q653" i="14"/>
  <c r="B653" i="14"/>
  <c r="K653" i="14"/>
  <c r="A714" i="34"/>
  <c r="B713" i="34"/>
  <c r="E713" i="34"/>
  <c r="G712" i="34"/>
  <c r="F712" i="34"/>
  <c r="D712" i="34"/>
  <c r="C712" i="34"/>
  <c r="F381" i="19"/>
  <c r="G381" i="19"/>
  <c r="C381" i="19"/>
  <c r="D381" i="19"/>
  <c r="B382" i="19"/>
  <c r="E382" i="19"/>
  <c r="A383" i="19"/>
  <c r="C648" i="3"/>
  <c r="H648" i="3"/>
  <c r="D648" i="3"/>
  <c r="B649" i="3"/>
  <c r="A650" i="3"/>
  <c r="E649" i="3"/>
  <c r="F648" i="3"/>
  <c r="G648" i="3"/>
  <c r="J642" i="2"/>
  <c r="I642" i="2"/>
  <c r="G642" i="2"/>
  <c r="F642" i="2"/>
  <c r="K642" i="2"/>
  <c r="C642" i="2"/>
  <c r="D642" i="2"/>
  <c r="A644" i="2"/>
  <c r="H643" i="2"/>
  <c r="E643" i="2"/>
  <c r="B643" i="2"/>
  <c r="G510" i="9"/>
  <c r="F510" i="9"/>
  <c r="H510" i="9"/>
  <c r="D510" i="9"/>
  <c r="C510" i="9"/>
  <c r="A512" i="9"/>
  <c r="E511" i="9"/>
  <c r="B511" i="9"/>
  <c r="B512" i="12"/>
  <c r="E512" i="12"/>
  <c r="H512" i="12"/>
  <c r="N512" i="12"/>
  <c r="K512" i="12"/>
  <c r="Q512" i="12"/>
  <c r="A513" i="12"/>
  <c r="E512" i="8"/>
  <c r="H512" i="8"/>
  <c r="K512" i="8"/>
  <c r="B512" i="8"/>
  <c r="A513" i="8"/>
  <c r="F511" i="8"/>
  <c r="M511" i="8"/>
  <c r="D511" i="8"/>
  <c r="C511" i="8"/>
  <c r="G511" i="8"/>
  <c r="I511" i="8"/>
  <c r="L511" i="8"/>
  <c r="J511" i="8"/>
  <c r="N511" i="8"/>
  <c r="T511" i="12"/>
  <c r="O511" i="12"/>
  <c r="L511" i="12"/>
  <c r="S511" i="12"/>
  <c r="M511" i="12"/>
  <c r="F511" i="12"/>
  <c r="G511" i="12"/>
  <c r="I511" i="12"/>
  <c r="P511" i="12"/>
  <c r="C511" i="12"/>
  <c r="J511" i="12"/>
  <c r="D511" i="12"/>
  <c r="R511" i="12"/>
  <c r="C771" i="26" l="1"/>
  <c r="F771" i="26"/>
  <c r="G771" i="26"/>
  <c r="H771" i="26"/>
  <c r="D771" i="26"/>
  <c r="E772" i="26"/>
  <c r="A773" i="26"/>
  <c r="B772" i="26"/>
  <c r="T653" i="14"/>
  <c r="P653" i="14"/>
  <c r="F653" i="14"/>
  <c r="O653" i="14"/>
  <c r="L653" i="14"/>
  <c r="M653" i="14"/>
  <c r="C653" i="14"/>
  <c r="D653" i="14"/>
  <c r="G653" i="14"/>
  <c r="J653" i="14"/>
  <c r="I653" i="14"/>
  <c r="R653" i="14"/>
  <c r="S653" i="14"/>
  <c r="H654" i="14"/>
  <c r="E654" i="14"/>
  <c r="N654" i="14"/>
  <c r="A655" i="14"/>
  <c r="K654" i="14"/>
  <c r="Q654" i="14"/>
  <c r="B654" i="14"/>
  <c r="F713" i="34"/>
  <c r="G713" i="34"/>
  <c r="D713" i="34"/>
  <c r="C713" i="34"/>
  <c r="B714" i="34"/>
  <c r="A715" i="34"/>
  <c r="E714" i="34"/>
  <c r="C382" i="19"/>
  <c r="D382" i="19"/>
  <c r="F382" i="19"/>
  <c r="G382" i="19"/>
  <c r="B383" i="19"/>
  <c r="E383" i="19"/>
  <c r="A384" i="19"/>
  <c r="F649" i="3"/>
  <c r="G649" i="3"/>
  <c r="C649" i="3"/>
  <c r="D649" i="3"/>
  <c r="H649" i="3"/>
  <c r="E650" i="3"/>
  <c r="B650" i="3"/>
  <c r="A651" i="3"/>
  <c r="B644" i="2"/>
  <c r="A645" i="2"/>
  <c r="E644" i="2"/>
  <c r="H644" i="2"/>
  <c r="G643" i="2"/>
  <c r="C643" i="2"/>
  <c r="K643" i="2"/>
  <c r="D643" i="2"/>
  <c r="J643" i="2"/>
  <c r="F643" i="2"/>
  <c r="I643" i="2"/>
  <c r="F512" i="8"/>
  <c r="G512" i="8"/>
  <c r="L512" i="8"/>
  <c r="D512" i="8"/>
  <c r="J512" i="8"/>
  <c r="C512" i="8"/>
  <c r="I512" i="8"/>
  <c r="M512" i="8"/>
  <c r="N512" i="8"/>
  <c r="H513" i="8"/>
  <c r="A514" i="8"/>
  <c r="E513" i="8"/>
  <c r="K513" i="8"/>
  <c r="B513" i="8"/>
  <c r="C511" i="9"/>
  <c r="D511" i="9"/>
  <c r="H511" i="9"/>
  <c r="G511" i="9"/>
  <c r="F511" i="9"/>
  <c r="Q513" i="12"/>
  <c r="H513" i="12"/>
  <c r="N513" i="12"/>
  <c r="B513" i="12"/>
  <c r="K513" i="12"/>
  <c r="A514" i="12"/>
  <c r="E513" i="12"/>
  <c r="T512" i="12"/>
  <c r="I512" i="12"/>
  <c r="F512" i="12"/>
  <c r="J512" i="12"/>
  <c r="C512" i="12"/>
  <c r="D512" i="12"/>
  <c r="G512" i="12"/>
  <c r="M512" i="12"/>
  <c r="P512" i="12"/>
  <c r="L512" i="12"/>
  <c r="O512" i="12"/>
  <c r="R512" i="12"/>
  <c r="S512" i="12"/>
  <c r="A513" i="9"/>
  <c r="E512" i="9"/>
  <c r="B512" i="9"/>
  <c r="B773" i="26" l="1"/>
  <c r="E773" i="26"/>
  <c r="A774" i="26"/>
  <c r="C772" i="26"/>
  <c r="F772" i="26"/>
  <c r="H772" i="26"/>
  <c r="G772" i="26"/>
  <c r="D772" i="26"/>
  <c r="T654" i="14"/>
  <c r="J654" i="14"/>
  <c r="I654" i="14"/>
  <c r="C654" i="14"/>
  <c r="R654" i="14"/>
  <c r="F654" i="14"/>
  <c r="S654" i="14"/>
  <c r="L654" i="14"/>
  <c r="M654" i="14"/>
  <c r="P654" i="14"/>
  <c r="G654" i="14"/>
  <c r="O654" i="14"/>
  <c r="D654" i="14"/>
  <c r="A656" i="14"/>
  <c r="N655" i="14"/>
  <c r="K655" i="14"/>
  <c r="Q655" i="14"/>
  <c r="B655" i="14"/>
  <c r="E655" i="14"/>
  <c r="H655" i="14"/>
  <c r="A716" i="34"/>
  <c r="E715" i="34"/>
  <c r="B715" i="34"/>
  <c r="G714" i="34"/>
  <c r="F714" i="34"/>
  <c r="C714" i="34"/>
  <c r="D714" i="34"/>
  <c r="A385" i="19"/>
  <c r="B384" i="19"/>
  <c r="E384" i="19"/>
  <c r="C383" i="19"/>
  <c r="D383" i="19"/>
  <c r="F383" i="19"/>
  <c r="G383" i="19"/>
  <c r="G650" i="3"/>
  <c r="F650" i="3"/>
  <c r="E651" i="3"/>
  <c r="B651" i="3"/>
  <c r="A652" i="3"/>
  <c r="H650" i="3"/>
  <c r="D650" i="3"/>
  <c r="C650" i="3"/>
  <c r="H645" i="2"/>
  <c r="A646" i="2"/>
  <c r="B645" i="2"/>
  <c r="E645" i="2"/>
  <c r="J644" i="2"/>
  <c r="C644" i="2"/>
  <c r="F644" i="2"/>
  <c r="K644" i="2"/>
  <c r="I644" i="2"/>
  <c r="G644" i="2"/>
  <c r="D644" i="2"/>
  <c r="T513" i="12"/>
  <c r="J513" i="12"/>
  <c r="L513" i="12"/>
  <c r="I513" i="12"/>
  <c r="F513" i="12"/>
  <c r="C513" i="12"/>
  <c r="P513" i="12"/>
  <c r="R513" i="12"/>
  <c r="S513" i="12"/>
  <c r="M513" i="12"/>
  <c r="D513" i="12"/>
  <c r="G513" i="12"/>
  <c r="O513" i="12"/>
  <c r="J513" i="8"/>
  <c r="I513" i="8"/>
  <c r="M513" i="8"/>
  <c r="N513" i="8"/>
  <c r="D513" i="8"/>
  <c r="F513" i="8"/>
  <c r="L513" i="8"/>
  <c r="C513" i="8"/>
  <c r="G513" i="8"/>
  <c r="C512" i="9"/>
  <c r="D512" i="9"/>
  <c r="F512" i="9"/>
  <c r="G512" i="9"/>
  <c r="H512" i="9"/>
  <c r="A515" i="12"/>
  <c r="B514" i="12"/>
  <c r="Q514" i="12"/>
  <c r="E514" i="12"/>
  <c r="N514" i="12"/>
  <c r="H514" i="12"/>
  <c r="K514" i="12"/>
  <c r="B514" i="8"/>
  <c r="K514" i="8"/>
  <c r="A515" i="8"/>
  <c r="H514" i="8"/>
  <c r="E514" i="8"/>
  <c r="B513" i="9"/>
  <c r="A514" i="9"/>
  <c r="E513" i="9"/>
  <c r="E774" i="26" l="1"/>
  <c r="B774" i="26"/>
  <c r="A775" i="26"/>
  <c r="C773" i="26"/>
  <c r="D773" i="26"/>
  <c r="F773" i="26"/>
  <c r="H773" i="26"/>
  <c r="G773" i="26"/>
  <c r="T655" i="14"/>
  <c r="M655" i="14"/>
  <c r="I655" i="14"/>
  <c r="R655" i="14"/>
  <c r="D655" i="14"/>
  <c r="S655" i="14"/>
  <c r="P655" i="14"/>
  <c r="G655" i="14"/>
  <c r="O655" i="14"/>
  <c r="J655" i="14"/>
  <c r="L655" i="14"/>
  <c r="C655" i="14"/>
  <c r="F655" i="14"/>
  <c r="A657" i="14"/>
  <c r="H656" i="14"/>
  <c r="Q656" i="14"/>
  <c r="E656" i="14"/>
  <c r="K656" i="14"/>
  <c r="B656" i="14"/>
  <c r="N656" i="14"/>
  <c r="G715" i="34"/>
  <c r="F715" i="34"/>
  <c r="D715" i="34"/>
  <c r="C715" i="34"/>
  <c r="B716" i="34"/>
  <c r="E716" i="34"/>
  <c r="A717" i="34"/>
  <c r="G384" i="19"/>
  <c r="F384" i="19"/>
  <c r="C384" i="19"/>
  <c r="D384" i="19"/>
  <c r="B385" i="19"/>
  <c r="E385" i="19"/>
  <c r="A386" i="19"/>
  <c r="A653" i="3"/>
  <c r="E652" i="3"/>
  <c r="B652" i="3"/>
  <c r="H651" i="3"/>
  <c r="C651" i="3"/>
  <c r="D651" i="3"/>
  <c r="F651" i="3"/>
  <c r="G651" i="3"/>
  <c r="G645" i="2"/>
  <c r="F645" i="2"/>
  <c r="D645" i="2"/>
  <c r="K645" i="2"/>
  <c r="J645" i="2"/>
  <c r="I645" i="2"/>
  <c r="C645" i="2"/>
  <c r="B646" i="2"/>
  <c r="A647" i="2"/>
  <c r="H646" i="2"/>
  <c r="E646" i="2"/>
  <c r="T514" i="12"/>
  <c r="J514" i="12"/>
  <c r="R514" i="12"/>
  <c r="S514" i="12"/>
  <c r="C514" i="12"/>
  <c r="P514" i="12"/>
  <c r="L514" i="12"/>
  <c r="O514" i="12"/>
  <c r="F514" i="12"/>
  <c r="G514" i="12"/>
  <c r="I514" i="12"/>
  <c r="M514" i="12"/>
  <c r="D514" i="12"/>
  <c r="B515" i="12"/>
  <c r="E515" i="12"/>
  <c r="N515" i="12"/>
  <c r="Q515" i="12"/>
  <c r="A516" i="12"/>
  <c r="H515" i="12"/>
  <c r="K515" i="12"/>
  <c r="G513" i="9"/>
  <c r="F513" i="9"/>
  <c r="H513" i="9"/>
  <c r="B514" i="9"/>
  <c r="E514" i="9"/>
  <c r="A515" i="9"/>
  <c r="E515" i="8"/>
  <c r="K515" i="8"/>
  <c r="A516" i="8"/>
  <c r="B515" i="8"/>
  <c r="H515" i="8"/>
  <c r="J514" i="8"/>
  <c r="N514" i="8"/>
  <c r="M514" i="8"/>
  <c r="F514" i="8"/>
  <c r="G514" i="8"/>
  <c r="C514" i="8"/>
  <c r="D514" i="8"/>
  <c r="I514" i="8"/>
  <c r="L514" i="8"/>
  <c r="C513" i="9"/>
  <c r="D513" i="9"/>
  <c r="E775" i="26" l="1"/>
  <c r="B775" i="26"/>
  <c r="A776" i="26"/>
  <c r="F774" i="26"/>
  <c r="G774" i="26"/>
  <c r="H774" i="26"/>
  <c r="D774" i="26"/>
  <c r="C774" i="26"/>
  <c r="T656" i="14"/>
  <c r="J656" i="14"/>
  <c r="L656" i="14"/>
  <c r="C656" i="14"/>
  <c r="P656" i="14"/>
  <c r="R656" i="14"/>
  <c r="F656" i="14"/>
  <c r="G656" i="14"/>
  <c r="I656" i="14"/>
  <c r="M656" i="14"/>
  <c r="O656" i="14"/>
  <c r="S656" i="14"/>
  <c r="D656" i="14"/>
  <c r="H657" i="14"/>
  <c r="E657" i="14"/>
  <c r="K657" i="14"/>
  <c r="N657" i="14"/>
  <c r="A658" i="14"/>
  <c r="Q657" i="14"/>
  <c r="B657" i="14"/>
  <c r="E717" i="34"/>
  <c r="B717" i="34"/>
  <c r="A718" i="34"/>
  <c r="D716" i="34"/>
  <c r="C716" i="34"/>
  <c r="G716" i="34"/>
  <c r="F716" i="34"/>
  <c r="B386" i="19"/>
  <c r="E386" i="19"/>
  <c r="A387" i="19"/>
  <c r="C385" i="19"/>
  <c r="D385" i="19"/>
  <c r="F385" i="19"/>
  <c r="G385" i="19"/>
  <c r="D652" i="3"/>
  <c r="C652" i="3"/>
  <c r="H652" i="3"/>
  <c r="G652" i="3"/>
  <c r="F652" i="3"/>
  <c r="E653" i="3"/>
  <c r="A654" i="3"/>
  <c r="B653" i="3"/>
  <c r="E647" i="2"/>
  <c r="B647" i="2"/>
  <c r="H647" i="2"/>
  <c r="A648" i="2"/>
  <c r="F646" i="2"/>
  <c r="K646" i="2"/>
  <c r="I646" i="2"/>
  <c r="G646" i="2"/>
  <c r="D646" i="2"/>
  <c r="C646" i="2"/>
  <c r="J646" i="2"/>
  <c r="C514" i="9"/>
  <c r="D514" i="9"/>
  <c r="H516" i="12"/>
  <c r="K516" i="12"/>
  <c r="N516" i="12"/>
  <c r="A517" i="12"/>
  <c r="E516" i="12"/>
  <c r="Q516" i="12"/>
  <c r="B516" i="12"/>
  <c r="A516" i="9"/>
  <c r="B515" i="9"/>
  <c r="E515" i="9"/>
  <c r="F514" i="9"/>
  <c r="H514" i="9"/>
  <c r="G514" i="9"/>
  <c r="A517" i="8"/>
  <c r="E516" i="8"/>
  <c r="H516" i="8"/>
  <c r="B516" i="8"/>
  <c r="K516" i="8"/>
  <c r="T515" i="12"/>
  <c r="C515" i="12"/>
  <c r="G515" i="12"/>
  <c r="F515" i="12"/>
  <c r="I515" i="12"/>
  <c r="O515" i="12"/>
  <c r="P515" i="12"/>
  <c r="J515" i="12"/>
  <c r="L515" i="12"/>
  <c r="M515" i="12"/>
  <c r="R515" i="12"/>
  <c r="S515" i="12"/>
  <c r="D515" i="12"/>
  <c r="N515" i="8"/>
  <c r="D515" i="8"/>
  <c r="L515" i="8"/>
  <c r="M515" i="8"/>
  <c r="C515" i="8"/>
  <c r="F515" i="8"/>
  <c r="I515" i="8"/>
  <c r="J515" i="8"/>
  <c r="G515" i="8"/>
  <c r="B776" i="26" l="1"/>
  <c r="E776" i="26"/>
  <c r="A777" i="26"/>
  <c r="G775" i="26"/>
  <c r="F775" i="26"/>
  <c r="C775" i="26"/>
  <c r="D775" i="26"/>
  <c r="H775" i="26"/>
  <c r="T657" i="14"/>
  <c r="P657" i="14"/>
  <c r="F657" i="14"/>
  <c r="L657" i="14"/>
  <c r="M657" i="14"/>
  <c r="O657" i="14"/>
  <c r="G657" i="14"/>
  <c r="S657" i="14"/>
  <c r="C657" i="14"/>
  <c r="I657" i="14"/>
  <c r="J657" i="14"/>
  <c r="D657" i="14"/>
  <c r="R657" i="14"/>
  <c r="K658" i="14"/>
  <c r="E658" i="14"/>
  <c r="B658" i="14"/>
  <c r="H658" i="14"/>
  <c r="A659" i="14"/>
  <c r="Q658" i="14"/>
  <c r="N658" i="14"/>
  <c r="E718" i="34"/>
  <c r="A719" i="34"/>
  <c r="B718" i="34"/>
  <c r="F717" i="34"/>
  <c r="D717" i="34"/>
  <c r="C717" i="34"/>
  <c r="G717" i="34"/>
  <c r="B387" i="19"/>
  <c r="E387" i="19"/>
  <c r="A388" i="19"/>
  <c r="C386" i="19"/>
  <c r="D386" i="19"/>
  <c r="F386" i="19"/>
  <c r="G386" i="19"/>
  <c r="C653" i="3"/>
  <c r="D653" i="3"/>
  <c r="H653" i="3"/>
  <c r="A655" i="3"/>
  <c r="E654" i="3"/>
  <c r="B654" i="3"/>
  <c r="F653" i="3"/>
  <c r="G653" i="3"/>
  <c r="A649" i="2"/>
  <c r="B648" i="2"/>
  <c r="H648" i="2"/>
  <c r="E648" i="2"/>
  <c r="C647" i="2"/>
  <c r="G647" i="2"/>
  <c r="F647" i="2"/>
  <c r="K647" i="2"/>
  <c r="J647" i="2"/>
  <c r="I647" i="2"/>
  <c r="D647" i="2"/>
  <c r="M516" i="8"/>
  <c r="C516" i="8"/>
  <c r="L516" i="8"/>
  <c r="G516" i="8"/>
  <c r="N516" i="8"/>
  <c r="F516" i="8"/>
  <c r="J516" i="8"/>
  <c r="D516" i="8"/>
  <c r="I516" i="8"/>
  <c r="B517" i="8"/>
  <c r="E517" i="8"/>
  <c r="A518" i="8"/>
  <c r="H517" i="8"/>
  <c r="K517" i="8"/>
  <c r="H515" i="9"/>
  <c r="F515" i="9"/>
  <c r="G515" i="9"/>
  <c r="T516" i="12"/>
  <c r="R516" i="12"/>
  <c r="F516" i="12"/>
  <c r="J516" i="12"/>
  <c r="C516" i="12"/>
  <c r="I516" i="12"/>
  <c r="S516" i="12"/>
  <c r="O516" i="12"/>
  <c r="P516" i="12"/>
  <c r="L516" i="12"/>
  <c r="M516" i="12"/>
  <c r="D516" i="12"/>
  <c r="G516" i="12"/>
  <c r="C515" i="9"/>
  <c r="D515" i="9"/>
  <c r="A517" i="9"/>
  <c r="B516" i="9"/>
  <c r="E516" i="9"/>
  <c r="A518" i="12"/>
  <c r="Q517" i="12"/>
  <c r="E517" i="12"/>
  <c r="B517" i="12"/>
  <c r="K517" i="12"/>
  <c r="N517" i="12"/>
  <c r="H517" i="12"/>
  <c r="A778" i="26" l="1"/>
  <c r="B777" i="26"/>
  <c r="E777" i="26"/>
  <c r="C776" i="26"/>
  <c r="H776" i="26"/>
  <c r="F776" i="26"/>
  <c r="G776" i="26"/>
  <c r="D776" i="26"/>
  <c r="E659" i="14"/>
  <c r="B659" i="14"/>
  <c r="K659" i="14"/>
  <c r="H659" i="14"/>
  <c r="N659" i="14"/>
  <c r="Q659" i="14"/>
  <c r="A660" i="14"/>
  <c r="T658" i="14"/>
  <c r="D658" i="14"/>
  <c r="J658" i="14"/>
  <c r="P658" i="14"/>
  <c r="I658" i="14"/>
  <c r="R658" i="14"/>
  <c r="S658" i="14"/>
  <c r="C658" i="14"/>
  <c r="L658" i="14"/>
  <c r="M658" i="14"/>
  <c r="F658" i="14"/>
  <c r="G658" i="14"/>
  <c r="O658" i="14"/>
  <c r="F718" i="34"/>
  <c r="D718" i="34"/>
  <c r="C718" i="34"/>
  <c r="G718" i="34"/>
  <c r="B719" i="34"/>
  <c r="A720" i="34"/>
  <c r="E719" i="34"/>
  <c r="B388" i="19"/>
  <c r="E388" i="19"/>
  <c r="A389" i="19"/>
  <c r="F387" i="19"/>
  <c r="G387" i="19"/>
  <c r="C387" i="19"/>
  <c r="D387" i="19"/>
  <c r="D654" i="3"/>
  <c r="C654" i="3"/>
  <c r="H654" i="3"/>
  <c r="G654" i="3"/>
  <c r="F654" i="3"/>
  <c r="A656" i="3"/>
  <c r="E655" i="3"/>
  <c r="B655" i="3"/>
  <c r="C648" i="2"/>
  <c r="I648" i="2"/>
  <c r="F648" i="2"/>
  <c r="D648" i="2"/>
  <c r="K648" i="2"/>
  <c r="J648" i="2"/>
  <c r="G648" i="2"/>
  <c r="A650" i="2"/>
  <c r="H649" i="2"/>
  <c r="E649" i="2"/>
  <c r="B649" i="2"/>
  <c r="B518" i="8"/>
  <c r="E518" i="8"/>
  <c r="H518" i="8"/>
  <c r="A519" i="8"/>
  <c r="K518" i="8"/>
  <c r="T517" i="12"/>
  <c r="R517" i="12"/>
  <c r="P517" i="12"/>
  <c r="S517" i="12"/>
  <c r="C517" i="12"/>
  <c r="J517" i="12"/>
  <c r="D517" i="12"/>
  <c r="I517" i="12"/>
  <c r="L517" i="12"/>
  <c r="F517" i="12"/>
  <c r="M517" i="12"/>
  <c r="O517" i="12"/>
  <c r="G517" i="12"/>
  <c r="F517" i="8"/>
  <c r="I517" i="8"/>
  <c r="C517" i="8"/>
  <c r="G517" i="8"/>
  <c r="L517" i="8"/>
  <c r="J517" i="8"/>
  <c r="D517" i="8"/>
  <c r="M517" i="8"/>
  <c r="N517" i="8"/>
  <c r="H516" i="9"/>
  <c r="F516" i="9"/>
  <c r="G516" i="9"/>
  <c r="N518" i="12"/>
  <c r="A519" i="12"/>
  <c r="H518" i="12"/>
  <c r="Q518" i="12"/>
  <c r="B518" i="12"/>
  <c r="E518" i="12"/>
  <c r="K518" i="12"/>
  <c r="D516" i="9"/>
  <c r="C516" i="9"/>
  <c r="A518" i="9"/>
  <c r="B517" i="9"/>
  <c r="E517" i="9"/>
  <c r="G777" i="26" l="1"/>
  <c r="C777" i="26"/>
  <c r="F777" i="26"/>
  <c r="H777" i="26"/>
  <c r="D777" i="26"/>
  <c r="A779" i="26"/>
  <c r="E778" i="26"/>
  <c r="B778" i="26"/>
  <c r="H660" i="14"/>
  <c r="N660" i="14"/>
  <c r="E660" i="14"/>
  <c r="B660" i="14"/>
  <c r="A661" i="14"/>
  <c r="K660" i="14"/>
  <c r="Q660" i="14"/>
  <c r="T659" i="14"/>
  <c r="L659" i="14"/>
  <c r="O659" i="14"/>
  <c r="G659" i="14"/>
  <c r="D659" i="14"/>
  <c r="C659" i="14"/>
  <c r="F659" i="14"/>
  <c r="P659" i="14"/>
  <c r="J659" i="14"/>
  <c r="M659" i="14"/>
  <c r="I659" i="14"/>
  <c r="R659" i="14"/>
  <c r="S659" i="14"/>
  <c r="E720" i="34"/>
  <c r="A721" i="34"/>
  <c r="B720" i="34"/>
  <c r="G719" i="34"/>
  <c r="F719" i="34"/>
  <c r="C719" i="34"/>
  <c r="D719" i="34"/>
  <c r="A390" i="19"/>
  <c r="B389" i="19"/>
  <c r="E389" i="19"/>
  <c r="F388" i="19"/>
  <c r="G388" i="19"/>
  <c r="C388" i="19"/>
  <c r="D388" i="19"/>
  <c r="F655" i="3"/>
  <c r="G655" i="3"/>
  <c r="A657" i="3"/>
  <c r="B656" i="3"/>
  <c r="E656" i="3"/>
  <c r="H655" i="3"/>
  <c r="D655" i="3"/>
  <c r="C655" i="3"/>
  <c r="I649" i="2"/>
  <c r="J649" i="2"/>
  <c r="G649" i="2"/>
  <c r="F649" i="2"/>
  <c r="K649" i="2"/>
  <c r="C649" i="2"/>
  <c r="D649" i="2"/>
  <c r="A651" i="2"/>
  <c r="E650" i="2"/>
  <c r="B650" i="2"/>
  <c r="H650" i="2"/>
  <c r="F517" i="9"/>
  <c r="G517" i="9"/>
  <c r="H517" i="9"/>
  <c r="A520" i="12"/>
  <c r="E519" i="12"/>
  <c r="H519" i="12"/>
  <c r="Q519" i="12"/>
  <c r="B519" i="12"/>
  <c r="N519" i="12"/>
  <c r="K519" i="12"/>
  <c r="E518" i="9"/>
  <c r="B518" i="9"/>
  <c r="A519" i="9"/>
  <c r="A520" i="8"/>
  <c r="K519" i="8"/>
  <c r="B519" i="8"/>
  <c r="H519" i="8"/>
  <c r="E519" i="8"/>
  <c r="C517" i="9"/>
  <c r="D517" i="9"/>
  <c r="T518" i="12"/>
  <c r="C518" i="12"/>
  <c r="D518" i="12"/>
  <c r="M518" i="12"/>
  <c r="P518" i="12"/>
  <c r="S518" i="12"/>
  <c r="F518" i="12"/>
  <c r="I518" i="12"/>
  <c r="J518" i="12"/>
  <c r="G518" i="12"/>
  <c r="L518" i="12"/>
  <c r="R518" i="12"/>
  <c r="O518" i="12"/>
  <c r="I518" i="8"/>
  <c r="J518" i="8"/>
  <c r="F518" i="8"/>
  <c r="C518" i="8"/>
  <c r="D518" i="8"/>
  <c r="G518" i="8"/>
  <c r="L518" i="8"/>
  <c r="M518" i="8"/>
  <c r="N518" i="8"/>
  <c r="A780" i="26" l="1"/>
  <c r="B779" i="26"/>
  <c r="E779" i="26"/>
  <c r="D778" i="26"/>
  <c r="F778" i="26"/>
  <c r="G778" i="26"/>
  <c r="H778" i="26"/>
  <c r="C778" i="26"/>
  <c r="B661" i="14"/>
  <c r="H661" i="14"/>
  <c r="A662" i="14"/>
  <c r="N661" i="14"/>
  <c r="Q661" i="14"/>
  <c r="K661" i="14"/>
  <c r="E661" i="14"/>
  <c r="T660" i="14"/>
  <c r="L660" i="14"/>
  <c r="J660" i="14"/>
  <c r="M660" i="14"/>
  <c r="O660" i="14"/>
  <c r="I660" i="14"/>
  <c r="R660" i="14"/>
  <c r="G660" i="14"/>
  <c r="S660" i="14"/>
  <c r="P660" i="14"/>
  <c r="C660" i="14"/>
  <c r="D660" i="14"/>
  <c r="F660" i="14"/>
  <c r="G720" i="34"/>
  <c r="F720" i="34"/>
  <c r="D720" i="34"/>
  <c r="C720" i="34"/>
  <c r="A722" i="34"/>
  <c r="E721" i="34"/>
  <c r="B721" i="34"/>
  <c r="F389" i="19"/>
  <c r="G389" i="19"/>
  <c r="C389" i="19"/>
  <c r="D389" i="19"/>
  <c r="B390" i="19"/>
  <c r="E390" i="19"/>
  <c r="A391" i="19"/>
  <c r="H656" i="3"/>
  <c r="C656" i="3"/>
  <c r="D656" i="3"/>
  <c r="A658" i="3"/>
  <c r="E657" i="3"/>
  <c r="B657" i="3"/>
  <c r="F656" i="3"/>
  <c r="G656" i="3"/>
  <c r="K650" i="2"/>
  <c r="G650" i="2"/>
  <c r="F650" i="2"/>
  <c r="C650" i="2"/>
  <c r="D650" i="2"/>
  <c r="J650" i="2"/>
  <c r="I650" i="2"/>
  <c r="H651" i="2"/>
  <c r="A652" i="2"/>
  <c r="B651" i="2"/>
  <c r="E651" i="2"/>
  <c r="M519" i="8"/>
  <c r="L519" i="8"/>
  <c r="J519" i="8"/>
  <c r="D519" i="8"/>
  <c r="C519" i="8"/>
  <c r="N519" i="8"/>
  <c r="G519" i="8"/>
  <c r="F519" i="8"/>
  <c r="I519" i="8"/>
  <c r="H520" i="8"/>
  <c r="A521" i="8"/>
  <c r="B520" i="8"/>
  <c r="K520" i="8"/>
  <c r="E520" i="8"/>
  <c r="B519" i="9"/>
  <c r="E519" i="9"/>
  <c r="A520" i="9"/>
  <c r="C518" i="9"/>
  <c r="D518" i="9"/>
  <c r="F518" i="9"/>
  <c r="G518" i="9"/>
  <c r="H518" i="9"/>
  <c r="T519" i="12"/>
  <c r="G519" i="12"/>
  <c r="J519" i="12"/>
  <c r="L519" i="12"/>
  <c r="S519" i="12"/>
  <c r="C519" i="12"/>
  <c r="O519" i="12"/>
  <c r="R519" i="12"/>
  <c r="M519" i="12"/>
  <c r="P519" i="12"/>
  <c r="D519" i="12"/>
  <c r="F519" i="12"/>
  <c r="I519" i="12"/>
  <c r="B520" i="12"/>
  <c r="E520" i="12"/>
  <c r="Q520" i="12"/>
  <c r="N520" i="12"/>
  <c r="H520" i="12"/>
  <c r="K520" i="12"/>
  <c r="A521" i="12"/>
  <c r="F779" i="26" l="1"/>
  <c r="C779" i="26"/>
  <c r="D779" i="26"/>
  <c r="G779" i="26"/>
  <c r="H779" i="26"/>
  <c r="B780" i="26"/>
  <c r="E780" i="26"/>
  <c r="A781" i="26"/>
  <c r="Q662" i="14"/>
  <c r="N662" i="14"/>
  <c r="E662" i="14"/>
  <c r="B662" i="14"/>
  <c r="K662" i="14"/>
  <c r="A663" i="14"/>
  <c r="H662" i="14"/>
  <c r="T661" i="14"/>
  <c r="C661" i="14"/>
  <c r="S661" i="14"/>
  <c r="J661" i="14"/>
  <c r="L661" i="14"/>
  <c r="I661" i="14"/>
  <c r="O661" i="14"/>
  <c r="P661" i="14"/>
  <c r="M661" i="14"/>
  <c r="R661" i="14"/>
  <c r="D661" i="14"/>
  <c r="F661" i="14"/>
  <c r="G661" i="14"/>
  <c r="G721" i="34"/>
  <c r="D721" i="34"/>
  <c r="C721" i="34"/>
  <c r="F721" i="34"/>
  <c r="A723" i="34"/>
  <c r="E722" i="34"/>
  <c r="B722" i="34"/>
  <c r="E391" i="19"/>
  <c r="A392" i="19"/>
  <c r="B391" i="19"/>
  <c r="C390" i="19"/>
  <c r="D390" i="19"/>
  <c r="F390" i="19"/>
  <c r="G390" i="19"/>
  <c r="H657" i="3"/>
  <c r="D657" i="3"/>
  <c r="C657" i="3"/>
  <c r="G657" i="3"/>
  <c r="F657" i="3"/>
  <c r="E658" i="3"/>
  <c r="A659" i="3"/>
  <c r="B658" i="3"/>
  <c r="A653" i="2"/>
  <c r="H652" i="2"/>
  <c r="B652" i="2"/>
  <c r="E652" i="2"/>
  <c r="C651" i="2"/>
  <c r="K651" i="2"/>
  <c r="I651" i="2"/>
  <c r="J651" i="2"/>
  <c r="F651" i="2"/>
  <c r="G651" i="2"/>
  <c r="D651" i="2"/>
  <c r="E521" i="12"/>
  <c r="H521" i="12"/>
  <c r="B521" i="12"/>
  <c r="A522" i="12"/>
  <c r="Q521" i="12"/>
  <c r="K521" i="12"/>
  <c r="N521" i="12"/>
  <c r="B520" i="9"/>
  <c r="A521" i="9"/>
  <c r="E520" i="9"/>
  <c r="F519" i="9"/>
  <c r="G519" i="9"/>
  <c r="H519" i="9"/>
  <c r="F520" i="8"/>
  <c r="G520" i="8"/>
  <c r="C520" i="8"/>
  <c r="D520" i="8"/>
  <c r="I520" i="8"/>
  <c r="L520" i="8"/>
  <c r="N520" i="8"/>
  <c r="J520" i="8"/>
  <c r="M520" i="8"/>
  <c r="C519" i="9"/>
  <c r="D519" i="9"/>
  <c r="H521" i="8"/>
  <c r="A522" i="8"/>
  <c r="K521" i="8"/>
  <c r="E521" i="8"/>
  <c r="B521" i="8"/>
  <c r="T520" i="12"/>
  <c r="I520" i="12"/>
  <c r="J520" i="12"/>
  <c r="L520" i="12"/>
  <c r="M520" i="12"/>
  <c r="O520" i="12"/>
  <c r="R520" i="12"/>
  <c r="S520" i="12"/>
  <c r="F520" i="12"/>
  <c r="G520" i="12"/>
  <c r="P520" i="12"/>
  <c r="C520" i="12"/>
  <c r="D520" i="12"/>
  <c r="E781" i="26" l="1"/>
  <c r="B781" i="26"/>
  <c r="A782" i="26"/>
  <c r="F780" i="26"/>
  <c r="C780" i="26"/>
  <c r="G780" i="26"/>
  <c r="D780" i="26"/>
  <c r="H780" i="26"/>
  <c r="Q663" i="14"/>
  <c r="E663" i="14"/>
  <c r="H663" i="14"/>
  <c r="A664" i="14"/>
  <c r="B663" i="14"/>
  <c r="K663" i="14"/>
  <c r="N663" i="14"/>
  <c r="T662" i="14"/>
  <c r="O662" i="14"/>
  <c r="I662" i="14"/>
  <c r="R662" i="14"/>
  <c r="M662" i="14"/>
  <c r="F662" i="14"/>
  <c r="G662" i="14"/>
  <c r="S662" i="14"/>
  <c r="C662" i="14"/>
  <c r="J662" i="14"/>
  <c r="L662" i="14"/>
  <c r="P662" i="14"/>
  <c r="D662" i="14"/>
  <c r="E723" i="34"/>
  <c r="B723" i="34"/>
  <c r="A724" i="34"/>
  <c r="G722" i="34"/>
  <c r="D722" i="34"/>
  <c r="C722" i="34"/>
  <c r="F722" i="34"/>
  <c r="C391" i="19"/>
  <c r="D391" i="19"/>
  <c r="F391" i="19"/>
  <c r="G391" i="19"/>
  <c r="A393" i="19"/>
  <c r="B392" i="19"/>
  <c r="E392" i="19"/>
  <c r="C658" i="3"/>
  <c r="D658" i="3"/>
  <c r="H658" i="3"/>
  <c r="G658" i="3"/>
  <c r="F658" i="3"/>
  <c r="E659" i="3"/>
  <c r="A660" i="3"/>
  <c r="B659" i="3"/>
  <c r="F652" i="2"/>
  <c r="G652" i="2"/>
  <c r="D652" i="2"/>
  <c r="C652" i="2"/>
  <c r="J652" i="2"/>
  <c r="K652" i="2"/>
  <c r="I652" i="2"/>
  <c r="B653" i="2"/>
  <c r="H653" i="2"/>
  <c r="E653" i="2"/>
  <c r="A654" i="2"/>
  <c r="H520" i="9"/>
  <c r="G520" i="9"/>
  <c r="F520" i="9"/>
  <c r="D521" i="8"/>
  <c r="I521" i="8"/>
  <c r="J521" i="8"/>
  <c r="G521" i="8"/>
  <c r="N521" i="8"/>
  <c r="M521" i="8"/>
  <c r="C521" i="8"/>
  <c r="F521" i="8"/>
  <c r="L521" i="8"/>
  <c r="K522" i="8"/>
  <c r="A523" i="8"/>
  <c r="B522" i="8"/>
  <c r="E522" i="8"/>
  <c r="H522" i="8"/>
  <c r="B521" i="9"/>
  <c r="E521" i="9"/>
  <c r="A522" i="9"/>
  <c r="Q522" i="12"/>
  <c r="A523" i="12"/>
  <c r="K522" i="12"/>
  <c r="N522" i="12"/>
  <c r="E522" i="12"/>
  <c r="H522" i="12"/>
  <c r="B522" i="12"/>
  <c r="T521" i="12"/>
  <c r="M521" i="12"/>
  <c r="J521" i="12"/>
  <c r="O521" i="12"/>
  <c r="G521" i="12"/>
  <c r="I521" i="12"/>
  <c r="L521" i="12"/>
  <c r="S521" i="12"/>
  <c r="P521" i="12"/>
  <c r="F521" i="12"/>
  <c r="R521" i="12"/>
  <c r="C521" i="12"/>
  <c r="D521" i="12"/>
  <c r="C520" i="9"/>
  <c r="D520" i="9"/>
  <c r="B782" i="26" l="1"/>
  <c r="A783" i="26"/>
  <c r="E782" i="26"/>
  <c r="H781" i="26"/>
  <c r="F781" i="26"/>
  <c r="C781" i="26"/>
  <c r="G781" i="26"/>
  <c r="D781" i="26"/>
  <c r="T663" i="14"/>
  <c r="M663" i="14"/>
  <c r="I663" i="14"/>
  <c r="O663" i="14"/>
  <c r="C663" i="14"/>
  <c r="J663" i="14"/>
  <c r="S663" i="14"/>
  <c r="F663" i="14"/>
  <c r="G663" i="14"/>
  <c r="P663" i="14"/>
  <c r="R663" i="14"/>
  <c r="L663" i="14"/>
  <c r="D663" i="14"/>
  <c r="A665" i="14"/>
  <c r="B664" i="14"/>
  <c r="N664" i="14"/>
  <c r="E664" i="14"/>
  <c r="H664" i="14"/>
  <c r="K664" i="14"/>
  <c r="Q664" i="14"/>
  <c r="E724" i="34"/>
  <c r="B724" i="34"/>
  <c r="A725" i="34"/>
  <c r="D723" i="34"/>
  <c r="C723" i="34"/>
  <c r="G723" i="34"/>
  <c r="F723" i="34"/>
  <c r="C392" i="19"/>
  <c r="D392" i="19"/>
  <c r="G392" i="19"/>
  <c r="F392" i="19"/>
  <c r="B393" i="19"/>
  <c r="E393" i="19"/>
  <c r="A394" i="19"/>
  <c r="A661" i="3"/>
  <c r="E660" i="3"/>
  <c r="B660" i="3"/>
  <c r="G659" i="3"/>
  <c r="F659" i="3"/>
  <c r="H659" i="3"/>
  <c r="C659" i="3"/>
  <c r="D659" i="3"/>
  <c r="E654" i="2"/>
  <c r="H654" i="2"/>
  <c r="A655" i="2"/>
  <c r="B654" i="2"/>
  <c r="K653" i="2"/>
  <c r="J653" i="2"/>
  <c r="I653" i="2"/>
  <c r="C653" i="2"/>
  <c r="G653" i="2"/>
  <c r="F653" i="2"/>
  <c r="D653" i="2"/>
  <c r="B523" i="12"/>
  <c r="E523" i="12"/>
  <c r="H523" i="12"/>
  <c r="K523" i="12"/>
  <c r="N523" i="12"/>
  <c r="Q523" i="12"/>
  <c r="A524" i="12"/>
  <c r="A523" i="9"/>
  <c r="B522" i="9"/>
  <c r="E522" i="9"/>
  <c r="T522" i="12"/>
  <c r="R522" i="12"/>
  <c r="S522" i="12"/>
  <c r="L522" i="12"/>
  <c r="M522" i="12"/>
  <c r="O522" i="12"/>
  <c r="I522" i="12"/>
  <c r="C522" i="12"/>
  <c r="D522" i="12"/>
  <c r="J522" i="12"/>
  <c r="G522" i="12"/>
  <c r="F522" i="12"/>
  <c r="P522" i="12"/>
  <c r="D522" i="8"/>
  <c r="J522" i="8"/>
  <c r="L522" i="8"/>
  <c r="C522" i="8"/>
  <c r="N522" i="8"/>
  <c r="F522" i="8"/>
  <c r="I522" i="8"/>
  <c r="M522" i="8"/>
  <c r="G522" i="8"/>
  <c r="H521" i="9"/>
  <c r="G521" i="9"/>
  <c r="F521" i="9"/>
  <c r="C521" i="9"/>
  <c r="D521" i="9"/>
  <c r="K523" i="8"/>
  <c r="A524" i="8"/>
  <c r="H523" i="8"/>
  <c r="B523" i="8"/>
  <c r="E523" i="8"/>
  <c r="A784" i="26" l="1"/>
  <c r="B783" i="26"/>
  <c r="E783" i="26"/>
  <c r="D782" i="26"/>
  <c r="C782" i="26"/>
  <c r="H782" i="26"/>
  <c r="F782" i="26"/>
  <c r="G782" i="26"/>
  <c r="T664" i="14"/>
  <c r="P664" i="14"/>
  <c r="I664" i="14"/>
  <c r="C664" i="14"/>
  <c r="J664" i="14"/>
  <c r="L664" i="14"/>
  <c r="R664" i="14"/>
  <c r="D664" i="14"/>
  <c r="F664" i="14"/>
  <c r="S664" i="14"/>
  <c r="G664" i="14"/>
  <c r="M664" i="14"/>
  <c r="O664" i="14"/>
  <c r="B665" i="14"/>
  <c r="Q665" i="14"/>
  <c r="A666" i="14"/>
  <c r="N665" i="14"/>
  <c r="K665" i="14"/>
  <c r="E665" i="14"/>
  <c r="H665" i="14"/>
  <c r="B725" i="34"/>
  <c r="A726" i="34"/>
  <c r="E725" i="34"/>
  <c r="G724" i="34"/>
  <c r="F724" i="34"/>
  <c r="D724" i="34"/>
  <c r="C724" i="34"/>
  <c r="E394" i="19"/>
  <c r="A395" i="19"/>
  <c r="B394" i="19"/>
  <c r="C393" i="19"/>
  <c r="D393" i="19"/>
  <c r="F393" i="19"/>
  <c r="G393" i="19"/>
  <c r="D660" i="3"/>
  <c r="C660" i="3"/>
  <c r="H660" i="3"/>
  <c r="F660" i="3"/>
  <c r="G660" i="3"/>
  <c r="B661" i="3"/>
  <c r="A662" i="3"/>
  <c r="E661" i="3"/>
  <c r="G654" i="2"/>
  <c r="J654" i="2"/>
  <c r="I654" i="2"/>
  <c r="F654" i="2"/>
  <c r="D654" i="2"/>
  <c r="C654" i="2"/>
  <c r="K654" i="2"/>
  <c r="H655" i="2"/>
  <c r="A656" i="2"/>
  <c r="B655" i="2"/>
  <c r="E655" i="2"/>
  <c r="A525" i="8"/>
  <c r="E524" i="8"/>
  <c r="H524" i="8"/>
  <c r="B524" i="8"/>
  <c r="K524" i="8"/>
  <c r="C522" i="9"/>
  <c r="D522" i="9"/>
  <c r="B523" i="9"/>
  <c r="A524" i="9"/>
  <c r="E523" i="9"/>
  <c r="H524" i="12"/>
  <c r="K524" i="12"/>
  <c r="N524" i="12"/>
  <c r="Q524" i="12"/>
  <c r="B524" i="12"/>
  <c r="E524" i="12"/>
  <c r="A525" i="12"/>
  <c r="C523" i="8"/>
  <c r="D523" i="8"/>
  <c r="F523" i="8"/>
  <c r="G523" i="8"/>
  <c r="I523" i="8"/>
  <c r="J523" i="8"/>
  <c r="N523" i="8"/>
  <c r="L523" i="8"/>
  <c r="M523" i="8"/>
  <c r="F522" i="9"/>
  <c r="G522" i="9"/>
  <c r="H522" i="9"/>
  <c r="T523" i="12"/>
  <c r="F523" i="12"/>
  <c r="C523" i="12"/>
  <c r="D523" i="12"/>
  <c r="G523" i="12"/>
  <c r="O523" i="12"/>
  <c r="J523" i="12"/>
  <c r="L523" i="12"/>
  <c r="M523" i="12"/>
  <c r="R523" i="12"/>
  <c r="P523" i="12"/>
  <c r="S523" i="12"/>
  <c r="I523" i="12"/>
  <c r="D783" i="26" l="1"/>
  <c r="H783" i="26"/>
  <c r="G783" i="26"/>
  <c r="F783" i="26"/>
  <c r="C783" i="26"/>
  <c r="E784" i="26"/>
  <c r="A785" i="26"/>
  <c r="B784" i="26"/>
  <c r="T665" i="14"/>
  <c r="P665" i="14"/>
  <c r="G665" i="14"/>
  <c r="M665" i="14"/>
  <c r="R665" i="14"/>
  <c r="F665" i="14"/>
  <c r="I665" i="14"/>
  <c r="O665" i="14"/>
  <c r="J665" i="14"/>
  <c r="D665" i="14"/>
  <c r="S665" i="14"/>
  <c r="C665" i="14"/>
  <c r="L665" i="14"/>
  <c r="B666" i="14"/>
  <c r="E666" i="14"/>
  <c r="N666" i="14"/>
  <c r="H666" i="14"/>
  <c r="Q666" i="14"/>
  <c r="K666" i="14"/>
  <c r="A667" i="14"/>
  <c r="A727" i="34"/>
  <c r="B726" i="34"/>
  <c r="E726" i="34"/>
  <c r="D725" i="34"/>
  <c r="C725" i="34"/>
  <c r="F725" i="34"/>
  <c r="G725" i="34"/>
  <c r="F394" i="19"/>
  <c r="G394" i="19"/>
  <c r="C394" i="19"/>
  <c r="D394" i="19"/>
  <c r="B395" i="19"/>
  <c r="A396" i="19"/>
  <c r="E395" i="19"/>
  <c r="A663" i="3"/>
  <c r="E662" i="3"/>
  <c r="B662" i="3"/>
  <c r="F661" i="3"/>
  <c r="G661" i="3"/>
  <c r="H661" i="3"/>
  <c r="C661" i="3"/>
  <c r="D661" i="3"/>
  <c r="H656" i="2"/>
  <c r="A657" i="2"/>
  <c r="E656" i="2"/>
  <c r="B656" i="2"/>
  <c r="J655" i="2"/>
  <c r="G655" i="2"/>
  <c r="F655" i="2"/>
  <c r="D655" i="2"/>
  <c r="I655" i="2"/>
  <c r="K655" i="2"/>
  <c r="C655" i="2"/>
  <c r="Q525" i="12"/>
  <c r="N525" i="12"/>
  <c r="A526" i="12"/>
  <c r="B525" i="12"/>
  <c r="E525" i="12"/>
  <c r="H525" i="12"/>
  <c r="K525" i="12"/>
  <c r="T524" i="12"/>
  <c r="J524" i="12"/>
  <c r="L524" i="12"/>
  <c r="M524" i="12"/>
  <c r="R524" i="12"/>
  <c r="I524" i="12"/>
  <c r="G524" i="12"/>
  <c r="O524" i="12"/>
  <c r="P524" i="12"/>
  <c r="S524" i="12"/>
  <c r="C524" i="12"/>
  <c r="D524" i="12"/>
  <c r="F524" i="12"/>
  <c r="E525" i="8"/>
  <c r="A526" i="8"/>
  <c r="K525" i="8"/>
  <c r="B525" i="8"/>
  <c r="H525" i="8"/>
  <c r="H523" i="9"/>
  <c r="F523" i="9"/>
  <c r="G523" i="9"/>
  <c r="E524" i="9"/>
  <c r="B524" i="9"/>
  <c r="A525" i="9"/>
  <c r="C523" i="9"/>
  <c r="D523" i="9"/>
  <c r="G524" i="8"/>
  <c r="L524" i="8"/>
  <c r="D524" i="8"/>
  <c r="C524" i="8"/>
  <c r="I524" i="8"/>
  <c r="N524" i="8"/>
  <c r="J524" i="8"/>
  <c r="F524" i="8"/>
  <c r="M524" i="8"/>
  <c r="E785" i="26" l="1"/>
  <c r="A786" i="26"/>
  <c r="B785" i="26"/>
  <c r="D784" i="26"/>
  <c r="F784" i="26"/>
  <c r="C784" i="26"/>
  <c r="H784" i="26"/>
  <c r="G784" i="26"/>
  <c r="A668" i="14"/>
  <c r="N667" i="14"/>
  <c r="E667" i="14"/>
  <c r="H667" i="14"/>
  <c r="Q667" i="14"/>
  <c r="K667" i="14"/>
  <c r="B667" i="14"/>
  <c r="T666" i="14"/>
  <c r="I666" i="14"/>
  <c r="R666" i="14"/>
  <c r="C666" i="14"/>
  <c r="O666" i="14"/>
  <c r="S666" i="14"/>
  <c r="J666" i="14"/>
  <c r="M666" i="14"/>
  <c r="F666" i="14"/>
  <c r="G666" i="14"/>
  <c r="D666" i="14"/>
  <c r="L666" i="14"/>
  <c r="P666" i="14"/>
  <c r="G726" i="34"/>
  <c r="C726" i="34"/>
  <c r="F726" i="34"/>
  <c r="D726" i="34"/>
  <c r="A728" i="34"/>
  <c r="E727" i="34"/>
  <c r="B727" i="34"/>
  <c r="A397" i="19"/>
  <c r="B396" i="19"/>
  <c r="E396" i="19"/>
  <c r="F395" i="19"/>
  <c r="G395" i="19"/>
  <c r="D395" i="19"/>
  <c r="C395" i="19"/>
  <c r="C662" i="3"/>
  <c r="H662" i="3"/>
  <c r="D662" i="3"/>
  <c r="F662" i="3"/>
  <c r="G662" i="3"/>
  <c r="B663" i="3"/>
  <c r="E663" i="3"/>
  <c r="A664" i="3"/>
  <c r="G656" i="2"/>
  <c r="F656" i="2"/>
  <c r="J656" i="2"/>
  <c r="I656" i="2"/>
  <c r="K656" i="2"/>
  <c r="D656" i="2"/>
  <c r="C656" i="2"/>
  <c r="H657" i="2"/>
  <c r="E657" i="2"/>
  <c r="A658" i="2"/>
  <c r="B657" i="2"/>
  <c r="H524" i="9"/>
  <c r="G524" i="9"/>
  <c r="F524" i="9"/>
  <c r="B526" i="12"/>
  <c r="E526" i="12"/>
  <c r="H526" i="12"/>
  <c r="Q526" i="12"/>
  <c r="K526" i="12"/>
  <c r="N526" i="12"/>
  <c r="A527" i="12"/>
  <c r="A526" i="9"/>
  <c r="B525" i="9"/>
  <c r="E525" i="9"/>
  <c r="D524" i="9"/>
  <c r="C524" i="9"/>
  <c r="T525" i="12"/>
  <c r="J525" i="12"/>
  <c r="L525" i="12"/>
  <c r="M525" i="12"/>
  <c r="O525" i="12"/>
  <c r="R525" i="12"/>
  <c r="P525" i="12"/>
  <c r="S525" i="12"/>
  <c r="F525" i="12"/>
  <c r="G525" i="12"/>
  <c r="I525" i="12"/>
  <c r="C525" i="12"/>
  <c r="D525" i="12"/>
  <c r="F525" i="8"/>
  <c r="G525" i="8"/>
  <c r="N525" i="8"/>
  <c r="C525" i="8"/>
  <c r="D525" i="8"/>
  <c r="J525" i="8"/>
  <c r="M525" i="8"/>
  <c r="I525" i="8"/>
  <c r="L525" i="8"/>
  <c r="H526" i="8"/>
  <c r="A527" i="8"/>
  <c r="B526" i="8"/>
  <c r="K526" i="8"/>
  <c r="E526" i="8"/>
  <c r="C785" i="26" l="1"/>
  <c r="D785" i="26"/>
  <c r="G785" i="26"/>
  <c r="H785" i="26"/>
  <c r="F785" i="26"/>
  <c r="A787" i="26"/>
  <c r="E786" i="26"/>
  <c r="B786" i="26"/>
  <c r="T667" i="14"/>
  <c r="G667" i="14"/>
  <c r="C667" i="14"/>
  <c r="O667" i="14"/>
  <c r="J667" i="14"/>
  <c r="L667" i="14"/>
  <c r="D667" i="14"/>
  <c r="I667" i="14"/>
  <c r="P667" i="14"/>
  <c r="R667" i="14"/>
  <c r="M667" i="14"/>
  <c r="F667" i="14"/>
  <c r="S667" i="14"/>
  <c r="B668" i="14"/>
  <c r="Q668" i="14"/>
  <c r="H668" i="14"/>
  <c r="A669" i="14"/>
  <c r="E668" i="14"/>
  <c r="N668" i="14"/>
  <c r="K668" i="14"/>
  <c r="G727" i="34"/>
  <c r="F727" i="34"/>
  <c r="C727" i="34"/>
  <c r="D727" i="34"/>
  <c r="E728" i="34"/>
  <c r="B728" i="34"/>
  <c r="A729" i="34"/>
  <c r="G396" i="19"/>
  <c r="C396" i="19"/>
  <c r="D396" i="19"/>
  <c r="F396" i="19"/>
  <c r="B397" i="19"/>
  <c r="E397" i="19"/>
  <c r="A398" i="19"/>
  <c r="G663" i="3"/>
  <c r="F663" i="3"/>
  <c r="D663" i="3"/>
  <c r="H663" i="3"/>
  <c r="C663" i="3"/>
  <c r="A665" i="3"/>
  <c r="B664" i="3"/>
  <c r="E664" i="3"/>
  <c r="G657" i="2"/>
  <c r="F657" i="2"/>
  <c r="D657" i="2"/>
  <c r="C657" i="2"/>
  <c r="K657" i="2"/>
  <c r="I657" i="2"/>
  <c r="J657" i="2"/>
  <c r="A659" i="2"/>
  <c r="E658" i="2"/>
  <c r="B658" i="2"/>
  <c r="H658" i="2"/>
  <c r="F525" i="9"/>
  <c r="G525" i="9"/>
  <c r="H525" i="9"/>
  <c r="D525" i="9"/>
  <c r="C525" i="9"/>
  <c r="C526" i="8"/>
  <c r="N526" i="8"/>
  <c r="I526" i="8"/>
  <c r="M526" i="8"/>
  <c r="D526" i="8"/>
  <c r="J526" i="8"/>
  <c r="L526" i="8"/>
  <c r="F526" i="8"/>
  <c r="G526" i="8"/>
  <c r="E526" i="9"/>
  <c r="A527" i="9"/>
  <c r="B526" i="9"/>
  <c r="N527" i="12"/>
  <c r="B527" i="12"/>
  <c r="Q527" i="12"/>
  <c r="A528" i="12"/>
  <c r="E527" i="12"/>
  <c r="H527" i="12"/>
  <c r="K527" i="12"/>
  <c r="K527" i="8"/>
  <c r="E527" i="8"/>
  <c r="B527" i="8"/>
  <c r="H527" i="8"/>
  <c r="A528" i="8"/>
  <c r="T526" i="12"/>
  <c r="J526" i="12"/>
  <c r="L526" i="12"/>
  <c r="O526" i="12"/>
  <c r="I526" i="12"/>
  <c r="M526" i="12"/>
  <c r="S526" i="12"/>
  <c r="F526" i="12"/>
  <c r="R526" i="12"/>
  <c r="G526" i="12"/>
  <c r="C526" i="12"/>
  <c r="D526" i="12"/>
  <c r="P526" i="12"/>
  <c r="C786" i="26" l="1"/>
  <c r="D786" i="26"/>
  <c r="F786" i="26"/>
  <c r="G786" i="26"/>
  <c r="H786" i="26"/>
  <c r="E787" i="26"/>
  <c r="B787" i="26"/>
  <c r="A788" i="26"/>
  <c r="K669" i="14"/>
  <c r="N669" i="14"/>
  <c r="Q669" i="14"/>
  <c r="B669" i="14"/>
  <c r="A670" i="14"/>
  <c r="E669" i="14"/>
  <c r="H669" i="14"/>
  <c r="T668" i="14"/>
  <c r="G668" i="14"/>
  <c r="F668" i="14"/>
  <c r="R668" i="14"/>
  <c r="S668" i="14"/>
  <c r="L668" i="14"/>
  <c r="I668" i="14"/>
  <c r="J668" i="14"/>
  <c r="M668" i="14"/>
  <c r="C668" i="14"/>
  <c r="O668" i="14"/>
  <c r="D668" i="14"/>
  <c r="P668" i="14"/>
  <c r="A730" i="34"/>
  <c r="E729" i="34"/>
  <c r="B729" i="34"/>
  <c r="G728" i="34"/>
  <c r="F728" i="34"/>
  <c r="C728" i="34"/>
  <c r="D728" i="34"/>
  <c r="E398" i="19"/>
  <c r="A399" i="19"/>
  <c r="B398" i="19"/>
  <c r="C397" i="19"/>
  <c r="D397" i="19"/>
  <c r="F397" i="19"/>
  <c r="G397" i="19"/>
  <c r="H664" i="3"/>
  <c r="C664" i="3"/>
  <c r="D664" i="3"/>
  <c r="F664" i="3"/>
  <c r="G664" i="3"/>
  <c r="A666" i="3"/>
  <c r="E665" i="3"/>
  <c r="B665" i="3"/>
  <c r="B659" i="2"/>
  <c r="E659" i="2"/>
  <c r="A660" i="2"/>
  <c r="H659" i="2"/>
  <c r="K658" i="2"/>
  <c r="J658" i="2"/>
  <c r="G658" i="2"/>
  <c r="I658" i="2"/>
  <c r="C658" i="2"/>
  <c r="D658" i="2"/>
  <c r="F658" i="2"/>
  <c r="B528" i="12"/>
  <c r="H528" i="12"/>
  <c r="A529" i="12"/>
  <c r="K528" i="12"/>
  <c r="N528" i="12"/>
  <c r="E528" i="12"/>
  <c r="Q528" i="12"/>
  <c r="C526" i="9"/>
  <c r="D526" i="9"/>
  <c r="A528" i="9"/>
  <c r="E527" i="9"/>
  <c r="B527" i="9"/>
  <c r="F526" i="9"/>
  <c r="G526" i="9"/>
  <c r="H526" i="9"/>
  <c r="E528" i="8"/>
  <c r="K528" i="8"/>
  <c r="H528" i="8"/>
  <c r="A529" i="8"/>
  <c r="B528" i="8"/>
  <c r="T527" i="12"/>
  <c r="L527" i="12"/>
  <c r="O527" i="12"/>
  <c r="P527" i="12"/>
  <c r="M527" i="12"/>
  <c r="R527" i="12"/>
  <c r="C527" i="12"/>
  <c r="D527" i="12"/>
  <c r="F527" i="12"/>
  <c r="G527" i="12"/>
  <c r="I527" i="12"/>
  <c r="J527" i="12"/>
  <c r="S527" i="12"/>
  <c r="I527" i="8"/>
  <c r="G527" i="8"/>
  <c r="F527" i="8"/>
  <c r="C527" i="8"/>
  <c r="D527" i="8"/>
  <c r="J527" i="8"/>
  <c r="N527" i="8"/>
  <c r="L527" i="8"/>
  <c r="M527" i="8"/>
  <c r="A789" i="26" l="1"/>
  <c r="B788" i="26"/>
  <c r="E788" i="26"/>
  <c r="F787" i="26"/>
  <c r="D787" i="26"/>
  <c r="C787" i="26"/>
  <c r="G787" i="26"/>
  <c r="H787" i="26"/>
  <c r="K670" i="14"/>
  <c r="N670" i="14"/>
  <c r="B670" i="14"/>
  <c r="Q670" i="14"/>
  <c r="A671" i="14"/>
  <c r="E670" i="14"/>
  <c r="H670" i="14"/>
  <c r="T669" i="14"/>
  <c r="D669" i="14"/>
  <c r="L669" i="14"/>
  <c r="F669" i="14"/>
  <c r="C669" i="14"/>
  <c r="G669" i="14"/>
  <c r="O669" i="14"/>
  <c r="R669" i="14"/>
  <c r="J669" i="14"/>
  <c r="S669" i="14"/>
  <c r="I669" i="14"/>
  <c r="P669" i="14"/>
  <c r="M669" i="14"/>
  <c r="G729" i="34"/>
  <c r="F729" i="34"/>
  <c r="D729" i="34"/>
  <c r="C729" i="34"/>
  <c r="E730" i="34"/>
  <c r="A731" i="34"/>
  <c r="B730" i="34"/>
  <c r="F398" i="19"/>
  <c r="G398" i="19"/>
  <c r="D398" i="19"/>
  <c r="C398" i="19"/>
  <c r="E399" i="19"/>
  <c r="A400" i="19"/>
  <c r="B399" i="19"/>
  <c r="H665" i="3"/>
  <c r="D665" i="3"/>
  <c r="C665" i="3"/>
  <c r="F665" i="3"/>
  <c r="G665" i="3"/>
  <c r="E666" i="3"/>
  <c r="A667" i="3"/>
  <c r="B666" i="3"/>
  <c r="B660" i="2"/>
  <c r="H660" i="2"/>
  <c r="E660" i="2"/>
  <c r="A661" i="2"/>
  <c r="F659" i="2"/>
  <c r="C659" i="2"/>
  <c r="J659" i="2"/>
  <c r="I659" i="2"/>
  <c r="G659" i="2"/>
  <c r="K659" i="2"/>
  <c r="D659" i="2"/>
  <c r="I528" i="8"/>
  <c r="D528" i="8"/>
  <c r="N528" i="8"/>
  <c r="C528" i="8"/>
  <c r="M528" i="8"/>
  <c r="F528" i="8"/>
  <c r="J528" i="8"/>
  <c r="L528" i="8"/>
  <c r="G528" i="8"/>
  <c r="B529" i="8"/>
  <c r="H529" i="8"/>
  <c r="E529" i="8"/>
  <c r="K529" i="8"/>
  <c r="A530" i="8"/>
  <c r="D527" i="9"/>
  <c r="C527" i="9"/>
  <c r="G527" i="9"/>
  <c r="H527" i="9"/>
  <c r="F527" i="9"/>
  <c r="B528" i="9"/>
  <c r="A529" i="9"/>
  <c r="E528" i="9"/>
  <c r="N529" i="12"/>
  <c r="K529" i="12"/>
  <c r="E529" i="12"/>
  <c r="H529" i="12"/>
  <c r="B529" i="12"/>
  <c r="Q529" i="12"/>
  <c r="A530" i="12"/>
  <c r="T528" i="12"/>
  <c r="D528" i="12"/>
  <c r="G528" i="12"/>
  <c r="I528" i="12"/>
  <c r="L528" i="12"/>
  <c r="O528" i="12"/>
  <c r="P528" i="12"/>
  <c r="C528" i="12"/>
  <c r="F528" i="12"/>
  <c r="J528" i="12"/>
  <c r="S528" i="12"/>
  <c r="M528" i="12"/>
  <c r="R528" i="12"/>
  <c r="C788" i="26" l="1"/>
  <c r="G788" i="26"/>
  <c r="F788" i="26"/>
  <c r="D788" i="26"/>
  <c r="H788" i="26"/>
  <c r="E789" i="26"/>
  <c r="B789" i="26"/>
  <c r="A790" i="26"/>
  <c r="Q671" i="14"/>
  <c r="B671" i="14"/>
  <c r="H671" i="14"/>
  <c r="N671" i="14"/>
  <c r="A672" i="14"/>
  <c r="K671" i="14"/>
  <c r="E671" i="14"/>
  <c r="T670" i="14"/>
  <c r="I670" i="14"/>
  <c r="L670" i="14"/>
  <c r="D670" i="14"/>
  <c r="G670" i="14"/>
  <c r="F670" i="14"/>
  <c r="S670" i="14"/>
  <c r="J670" i="14"/>
  <c r="P670" i="14"/>
  <c r="R670" i="14"/>
  <c r="C670" i="14"/>
  <c r="M670" i="14"/>
  <c r="O670" i="14"/>
  <c r="F730" i="34"/>
  <c r="D730" i="34"/>
  <c r="C730" i="34"/>
  <c r="G730" i="34"/>
  <c r="A732" i="34"/>
  <c r="B731" i="34"/>
  <c r="E731" i="34"/>
  <c r="D399" i="19"/>
  <c r="F399" i="19"/>
  <c r="G399" i="19"/>
  <c r="C399" i="19"/>
  <c r="E400" i="19"/>
  <c r="A401" i="19"/>
  <c r="B400" i="19"/>
  <c r="H666" i="3"/>
  <c r="D666" i="3"/>
  <c r="C666" i="3"/>
  <c r="A668" i="3"/>
  <c r="E667" i="3"/>
  <c r="B667" i="3"/>
  <c r="F666" i="3"/>
  <c r="G666" i="3"/>
  <c r="H661" i="2"/>
  <c r="A662" i="2"/>
  <c r="B661" i="2"/>
  <c r="E661" i="2"/>
  <c r="G660" i="2"/>
  <c r="C660" i="2"/>
  <c r="K660" i="2"/>
  <c r="J660" i="2"/>
  <c r="F660" i="2"/>
  <c r="D660" i="2"/>
  <c r="I660" i="2"/>
  <c r="T529" i="12"/>
  <c r="D529" i="12"/>
  <c r="G529" i="12"/>
  <c r="I529" i="12"/>
  <c r="J529" i="12"/>
  <c r="C529" i="12"/>
  <c r="M529" i="12"/>
  <c r="L529" i="12"/>
  <c r="F529" i="12"/>
  <c r="O529" i="12"/>
  <c r="P529" i="12"/>
  <c r="R529" i="12"/>
  <c r="S529" i="12"/>
  <c r="G528" i="9"/>
  <c r="H528" i="9"/>
  <c r="F528" i="9"/>
  <c r="B529" i="9"/>
  <c r="E529" i="9"/>
  <c r="A530" i="9"/>
  <c r="C528" i="9"/>
  <c r="D528" i="9"/>
  <c r="B530" i="8"/>
  <c r="K530" i="8"/>
  <c r="H530" i="8"/>
  <c r="A531" i="8"/>
  <c r="E530" i="8"/>
  <c r="A531" i="12"/>
  <c r="B530" i="12"/>
  <c r="E530" i="12"/>
  <c r="K530" i="12"/>
  <c r="H530" i="12"/>
  <c r="N530" i="12"/>
  <c r="Q530" i="12"/>
  <c r="I529" i="8"/>
  <c r="J529" i="8"/>
  <c r="N529" i="8"/>
  <c r="D529" i="8"/>
  <c r="C529" i="8"/>
  <c r="F529" i="8"/>
  <c r="G529" i="8"/>
  <c r="M529" i="8"/>
  <c r="L529" i="8"/>
  <c r="C789" i="26" l="1"/>
  <c r="G789" i="26"/>
  <c r="D789" i="26"/>
  <c r="F789" i="26"/>
  <c r="H789" i="26"/>
  <c r="E790" i="26"/>
  <c r="A791" i="26"/>
  <c r="B790" i="26"/>
  <c r="A673" i="14"/>
  <c r="B672" i="14"/>
  <c r="E672" i="14"/>
  <c r="N672" i="14"/>
  <c r="K672" i="14"/>
  <c r="H672" i="14"/>
  <c r="Q672" i="14"/>
  <c r="T671" i="14"/>
  <c r="F671" i="14"/>
  <c r="G671" i="14"/>
  <c r="I671" i="14"/>
  <c r="M671" i="14"/>
  <c r="J671" i="14"/>
  <c r="P671" i="14"/>
  <c r="R671" i="14"/>
  <c r="C671" i="14"/>
  <c r="D671" i="14"/>
  <c r="L671" i="14"/>
  <c r="O671" i="14"/>
  <c r="S671" i="14"/>
  <c r="D731" i="34"/>
  <c r="C731" i="34"/>
  <c r="F731" i="34"/>
  <c r="G731" i="34"/>
  <c r="E732" i="34"/>
  <c r="B732" i="34"/>
  <c r="A733" i="34"/>
  <c r="D400" i="19"/>
  <c r="F400" i="19"/>
  <c r="G400" i="19"/>
  <c r="C400" i="19"/>
  <c r="E401" i="19"/>
  <c r="B401" i="19"/>
  <c r="A402" i="19"/>
  <c r="H667" i="3"/>
  <c r="D667" i="3"/>
  <c r="C667" i="3"/>
  <c r="G667" i="3"/>
  <c r="F667" i="3"/>
  <c r="B668" i="3"/>
  <c r="A669" i="3"/>
  <c r="E668" i="3"/>
  <c r="J661" i="2"/>
  <c r="G661" i="2"/>
  <c r="I661" i="2"/>
  <c r="D661" i="2"/>
  <c r="F661" i="2"/>
  <c r="K661" i="2"/>
  <c r="C661" i="2"/>
  <c r="A663" i="2"/>
  <c r="B662" i="2"/>
  <c r="H662" i="2"/>
  <c r="E662" i="2"/>
  <c r="T530" i="12"/>
  <c r="I530" i="12"/>
  <c r="O530" i="12"/>
  <c r="S530" i="12"/>
  <c r="C530" i="12"/>
  <c r="M530" i="12"/>
  <c r="L530" i="12"/>
  <c r="P530" i="12"/>
  <c r="R530" i="12"/>
  <c r="J530" i="12"/>
  <c r="F530" i="12"/>
  <c r="D530" i="12"/>
  <c r="G530" i="12"/>
  <c r="N531" i="12"/>
  <c r="Q531" i="12"/>
  <c r="B531" i="12"/>
  <c r="E531" i="12"/>
  <c r="K531" i="12"/>
  <c r="A532" i="12"/>
  <c r="H531" i="12"/>
  <c r="F530" i="8"/>
  <c r="J530" i="8"/>
  <c r="L530" i="8"/>
  <c r="N530" i="8"/>
  <c r="C530" i="8"/>
  <c r="G530" i="8"/>
  <c r="D530" i="8"/>
  <c r="I530" i="8"/>
  <c r="M530" i="8"/>
  <c r="A531" i="9"/>
  <c r="E530" i="9"/>
  <c r="B530" i="9"/>
  <c r="H531" i="8"/>
  <c r="A532" i="8"/>
  <c r="E531" i="8"/>
  <c r="K531" i="8"/>
  <c r="B531" i="8"/>
  <c r="F529" i="9"/>
  <c r="G529" i="9"/>
  <c r="H529" i="9"/>
  <c r="D529" i="9"/>
  <c r="C529" i="9"/>
  <c r="A792" i="26" l="1"/>
  <c r="B791" i="26"/>
  <c r="E791" i="26"/>
  <c r="F790" i="26"/>
  <c r="C790" i="26"/>
  <c r="G790" i="26"/>
  <c r="H790" i="26"/>
  <c r="D790" i="26"/>
  <c r="T672" i="14"/>
  <c r="P672" i="14"/>
  <c r="G672" i="14"/>
  <c r="R672" i="14"/>
  <c r="F672" i="14"/>
  <c r="C672" i="14"/>
  <c r="L672" i="14"/>
  <c r="M672" i="14"/>
  <c r="D672" i="14"/>
  <c r="O672" i="14"/>
  <c r="J672" i="14"/>
  <c r="I672" i="14"/>
  <c r="S672" i="14"/>
  <c r="A674" i="14"/>
  <c r="B673" i="14"/>
  <c r="N673" i="14"/>
  <c r="Q673" i="14"/>
  <c r="E673" i="14"/>
  <c r="K673" i="14"/>
  <c r="H673" i="14"/>
  <c r="A734" i="34"/>
  <c r="E733" i="34"/>
  <c r="B733" i="34"/>
  <c r="G732" i="34"/>
  <c r="F732" i="34"/>
  <c r="D732" i="34"/>
  <c r="C732" i="34"/>
  <c r="D401" i="19"/>
  <c r="F401" i="19"/>
  <c r="C401" i="19"/>
  <c r="G401" i="19"/>
  <c r="E402" i="19"/>
  <c r="A403" i="19"/>
  <c r="B402" i="19"/>
  <c r="C668" i="3"/>
  <c r="D668" i="3"/>
  <c r="H668" i="3"/>
  <c r="E669" i="3"/>
  <c r="A670" i="3"/>
  <c r="B669" i="3"/>
  <c r="F668" i="3"/>
  <c r="G668" i="3"/>
  <c r="J662" i="2"/>
  <c r="C662" i="2"/>
  <c r="I662" i="2"/>
  <c r="F662" i="2"/>
  <c r="G662" i="2"/>
  <c r="D662" i="2"/>
  <c r="K662" i="2"/>
  <c r="B663" i="2"/>
  <c r="H663" i="2"/>
  <c r="A664" i="2"/>
  <c r="E663" i="2"/>
  <c r="C530" i="9"/>
  <c r="D530" i="9"/>
  <c r="A532" i="9"/>
  <c r="B531" i="9"/>
  <c r="E531" i="9"/>
  <c r="F530" i="9"/>
  <c r="H530" i="9"/>
  <c r="G530" i="9"/>
  <c r="E532" i="12"/>
  <c r="K532" i="12"/>
  <c r="N532" i="12"/>
  <c r="Q532" i="12"/>
  <c r="B532" i="12"/>
  <c r="H532" i="12"/>
  <c r="A533" i="12"/>
  <c r="A533" i="8"/>
  <c r="H532" i="8"/>
  <c r="B532" i="8"/>
  <c r="K532" i="8"/>
  <c r="E532" i="8"/>
  <c r="T531" i="12"/>
  <c r="J531" i="12"/>
  <c r="M531" i="12"/>
  <c r="O531" i="12"/>
  <c r="P531" i="12"/>
  <c r="R531" i="12"/>
  <c r="S531" i="12"/>
  <c r="C531" i="12"/>
  <c r="I531" i="12"/>
  <c r="D531" i="12"/>
  <c r="F531" i="12"/>
  <c r="G531" i="12"/>
  <c r="L531" i="12"/>
  <c r="L531" i="8"/>
  <c r="M531" i="8"/>
  <c r="N531" i="8"/>
  <c r="D531" i="8"/>
  <c r="F531" i="8"/>
  <c r="G531" i="8"/>
  <c r="I531" i="8"/>
  <c r="J531" i="8"/>
  <c r="C531" i="8"/>
  <c r="D791" i="26" l="1"/>
  <c r="F791" i="26"/>
  <c r="H791" i="26"/>
  <c r="C791" i="26"/>
  <c r="G791" i="26"/>
  <c r="E792" i="26"/>
  <c r="B792" i="26"/>
  <c r="A793" i="26"/>
  <c r="H674" i="14"/>
  <c r="B674" i="14"/>
  <c r="K674" i="14"/>
  <c r="E674" i="14"/>
  <c r="A675" i="14"/>
  <c r="N674" i="14"/>
  <c r="Q674" i="14"/>
  <c r="T673" i="14"/>
  <c r="J673" i="14"/>
  <c r="F673" i="14"/>
  <c r="M673" i="14"/>
  <c r="D673" i="14"/>
  <c r="O673" i="14"/>
  <c r="P673" i="14"/>
  <c r="L673" i="14"/>
  <c r="R673" i="14"/>
  <c r="S673" i="14"/>
  <c r="G673" i="14"/>
  <c r="C673" i="14"/>
  <c r="I673" i="14"/>
  <c r="F733" i="34"/>
  <c r="D733" i="34"/>
  <c r="C733" i="34"/>
  <c r="G733" i="34"/>
  <c r="B734" i="34"/>
  <c r="A735" i="34"/>
  <c r="E734" i="34"/>
  <c r="D402" i="19"/>
  <c r="F402" i="19"/>
  <c r="G402" i="19"/>
  <c r="C402" i="19"/>
  <c r="B403" i="19"/>
  <c r="E403" i="19"/>
  <c r="A404" i="19"/>
  <c r="F669" i="3"/>
  <c r="G669" i="3"/>
  <c r="H669" i="3"/>
  <c r="D669" i="3"/>
  <c r="C669" i="3"/>
  <c r="A671" i="3"/>
  <c r="B670" i="3"/>
  <c r="E670" i="3"/>
  <c r="E664" i="2"/>
  <c r="H664" i="2"/>
  <c r="B664" i="2"/>
  <c r="A665" i="2"/>
  <c r="J663" i="2"/>
  <c r="I663" i="2"/>
  <c r="K663" i="2"/>
  <c r="G663" i="2"/>
  <c r="D663" i="2"/>
  <c r="F663" i="2"/>
  <c r="C663" i="2"/>
  <c r="N532" i="8"/>
  <c r="M532" i="8"/>
  <c r="F532" i="8"/>
  <c r="G532" i="8"/>
  <c r="I532" i="8"/>
  <c r="J532" i="8"/>
  <c r="L532" i="8"/>
  <c r="C532" i="8"/>
  <c r="D532" i="8"/>
  <c r="E533" i="8"/>
  <c r="H533" i="8"/>
  <c r="A534" i="8"/>
  <c r="B533" i="8"/>
  <c r="K533" i="8"/>
  <c r="T532" i="12"/>
  <c r="I532" i="12"/>
  <c r="J532" i="12"/>
  <c r="L532" i="12"/>
  <c r="M532" i="12"/>
  <c r="C532" i="12"/>
  <c r="F532" i="12"/>
  <c r="O532" i="12"/>
  <c r="P532" i="12"/>
  <c r="R532" i="12"/>
  <c r="S532" i="12"/>
  <c r="D532" i="12"/>
  <c r="G532" i="12"/>
  <c r="A534" i="12"/>
  <c r="K533" i="12"/>
  <c r="N533" i="12"/>
  <c r="Q533" i="12"/>
  <c r="H533" i="12"/>
  <c r="B533" i="12"/>
  <c r="E533" i="12"/>
  <c r="F531" i="9"/>
  <c r="G531" i="9"/>
  <c r="H531" i="9"/>
  <c r="C531" i="9"/>
  <c r="D531" i="9"/>
  <c r="E532" i="9"/>
  <c r="A533" i="9"/>
  <c r="B532" i="9"/>
  <c r="G792" i="26" l="1"/>
  <c r="D792" i="26"/>
  <c r="H792" i="26"/>
  <c r="C792" i="26"/>
  <c r="F792" i="26"/>
  <c r="E793" i="26"/>
  <c r="A794" i="26"/>
  <c r="B793" i="26"/>
  <c r="N675" i="14"/>
  <c r="H675" i="14"/>
  <c r="K675" i="14"/>
  <c r="E675" i="14"/>
  <c r="Q675" i="14"/>
  <c r="A676" i="14"/>
  <c r="B675" i="14"/>
  <c r="T674" i="14"/>
  <c r="M674" i="14"/>
  <c r="F674" i="14"/>
  <c r="O674" i="14"/>
  <c r="C674" i="14"/>
  <c r="D674" i="14"/>
  <c r="J674" i="14"/>
  <c r="P674" i="14"/>
  <c r="L674" i="14"/>
  <c r="G674" i="14"/>
  <c r="I674" i="14"/>
  <c r="R674" i="14"/>
  <c r="S674" i="14"/>
  <c r="E735" i="34"/>
  <c r="B735" i="34"/>
  <c r="A736" i="34"/>
  <c r="F734" i="34"/>
  <c r="C734" i="34"/>
  <c r="G734" i="34"/>
  <c r="D734" i="34"/>
  <c r="B404" i="19"/>
  <c r="E404" i="19"/>
  <c r="A405" i="19"/>
  <c r="F403" i="19"/>
  <c r="G403" i="19"/>
  <c r="C403" i="19"/>
  <c r="D403" i="19"/>
  <c r="G670" i="3"/>
  <c r="F670" i="3"/>
  <c r="C670" i="3"/>
  <c r="H670" i="3"/>
  <c r="D670" i="3"/>
  <c r="B671" i="3"/>
  <c r="A672" i="3"/>
  <c r="E671" i="3"/>
  <c r="A666" i="2"/>
  <c r="A667" i="2" s="1"/>
  <c r="H665" i="2"/>
  <c r="E665" i="2"/>
  <c r="B665" i="2"/>
  <c r="G664" i="2"/>
  <c r="J664" i="2"/>
  <c r="I664" i="2"/>
  <c r="D664" i="2"/>
  <c r="F664" i="2"/>
  <c r="C664" i="2"/>
  <c r="K664" i="2"/>
  <c r="C532" i="9"/>
  <c r="D532" i="9"/>
  <c r="N534" i="12"/>
  <c r="Q534" i="12"/>
  <c r="A535" i="12"/>
  <c r="B534" i="12"/>
  <c r="E534" i="12"/>
  <c r="H534" i="12"/>
  <c r="K534" i="12"/>
  <c r="B534" i="8"/>
  <c r="E534" i="8"/>
  <c r="A535" i="8"/>
  <c r="K534" i="8"/>
  <c r="H534" i="8"/>
  <c r="A534" i="9"/>
  <c r="B533" i="9"/>
  <c r="E533" i="9"/>
  <c r="L533" i="8"/>
  <c r="M533" i="8"/>
  <c r="N533" i="8"/>
  <c r="D533" i="8"/>
  <c r="C533" i="8"/>
  <c r="F533" i="8"/>
  <c r="G533" i="8"/>
  <c r="I533" i="8"/>
  <c r="J533" i="8"/>
  <c r="H532" i="9"/>
  <c r="G532" i="9"/>
  <c r="F532" i="9"/>
  <c r="T533" i="12"/>
  <c r="J533" i="12"/>
  <c r="L533" i="12"/>
  <c r="M533" i="12"/>
  <c r="O533" i="12"/>
  <c r="P533" i="12"/>
  <c r="R533" i="12"/>
  <c r="S533" i="12"/>
  <c r="G533" i="12"/>
  <c r="I533" i="12"/>
  <c r="C533" i="12"/>
  <c r="D533" i="12"/>
  <c r="F533" i="12"/>
  <c r="D793" i="26" l="1"/>
  <c r="H793" i="26"/>
  <c r="C793" i="26"/>
  <c r="F793" i="26"/>
  <c r="G793" i="26"/>
  <c r="E794" i="26"/>
  <c r="B794" i="26"/>
  <c r="A795" i="26"/>
  <c r="T675" i="14"/>
  <c r="G675" i="14"/>
  <c r="J675" i="14"/>
  <c r="M675" i="14"/>
  <c r="C675" i="14"/>
  <c r="R675" i="14"/>
  <c r="O675" i="14"/>
  <c r="P675" i="14"/>
  <c r="D675" i="14"/>
  <c r="F675" i="14"/>
  <c r="I675" i="14"/>
  <c r="S675" i="14"/>
  <c r="L675" i="14"/>
  <c r="N676" i="14"/>
  <c r="B676" i="14"/>
  <c r="Q676" i="14"/>
  <c r="H676" i="14"/>
  <c r="K676" i="14"/>
  <c r="A677" i="14"/>
  <c r="E676" i="14"/>
  <c r="E736" i="34"/>
  <c r="A737" i="34"/>
  <c r="B736" i="34"/>
  <c r="G735" i="34"/>
  <c r="F735" i="34"/>
  <c r="D735" i="34"/>
  <c r="C735" i="34"/>
  <c r="A406" i="19"/>
  <c r="B405" i="19"/>
  <c r="E405" i="19"/>
  <c r="C404" i="19"/>
  <c r="D404" i="19"/>
  <c r="G404" i="19"/>
  <c r="F404" i="19"/>
  <c r="F671" i="3"/>
  <c r="G671" i="3"/>
  <c r="A673" i="3"/>
  <c r="B672" i="3"/>
  <c r="E672" i="3"/>
  <c r="D671" i="3"/>
  <c r="H671" i="3"/>
  <c r="C671" i="3"/>
  <c r="G665" i="2"/>
  <c r="F665" i="2"/>
  <c r="C665" i="2"/>
  <c r="K665" i="2"/>
  <c r="J665" i="2"/>
  <c r="I665" i="2"/>
  <c r="D665" i="2"/>
  <c r="G533" i="9"/>
  <c r="F533" i="9"/>
  <c r="H533" i="9"/>
  <c r="F534" i="8"/>
  <c r="C534" i="8"/>
  <c r="D534" i="8"/>
  <c r="L534" i="8"/>
  <c r="M534" i="8"/>
  <c r="N534" i="8"/>
  <c r="I534" i="8"/>
  <c r="J534" i="8"/>
  <c r="G534" i="8"/>
  <c r="C533" i="9"/>
  <c r="D533" i="9"/>
  <c r="E534" i="9"/>
  <c r="A535" i="9"/>
  <c r="B534" i="9"/>
  <c r="E535" i="8"/>
  <c r="B535" i="8"/>
  <c r="H535" i="8"/>
  <c r="K535" i="8"/>
  <c r="A536" i="8"/>
  <c r="T534" i="12"/>
  <c r="C534" i="12"/>
  <c r="D534" i="12"/>
  <c r="F534" i="12"/>
  <c r="I534" i="12"/>
  <c r="G534" i="12"/>
  <c r="J534" i="12"/>
  <c r="P534" i="12"/>
  <c r="L534" i="12"/>
  <c r="M534" i="12"/>
  <c r="R534" i="12"/>
  <c r="S534" i="12"/>
  <c r="O534" i="12"/>
  <c r="N535" i="12"/>
  <c r="Q535" i="12"/>
  <c r="B535" i="12"/>
  <c r="H535" i="12"/>
  <c r="A536" i="12"/>
  <c r="K535" i="12"/>
  <c r="E535" i="12"/>
  <c r="D794" i="26" l="1"/>
  <c r="H794" i="26"/>
  <c r="F794" i="26"/>
  <c r="C794" i="26"/>
  <c r="G794" i="26"/>
  <c r="B795" i="26"/>
  <c r="E795" i="26"/>
  <c r="A796" i="26"/>
  <c r="K677" i="14"/>
  <c r="E677" i="14"/>
  <c r="N677" i="14"/>
  <c r="Q677" i="14"/>
  <c r="B677" i="14"/>
  <c r="H677" i="14"/>
  <c r="A678" i="14"/>
  <c r="T676" i="14"/>
  <c r="F676" i="14"/>
  <c r="J676" i="14"/>
  <c r="M676" i="14"/>
  <c r="R676" i="14"/>
  <c r="C676" i="14"/>
  <c r="O676" i="14"/>
  <c r="G676" i="14"/>
  <c r="S676" i="14"/>
  <c r="P676" i="14"/>
  <c r="D676" i="14"/>
  <c r="I676" i="14"/>
  <c r="L676" i="14"/>
  <c r="G736" i="34"/>
  <c r="F736" i="34"/>
  <c r="D736" i="34"/>
  <c r="C736" i="34"/>
  <c r="E737" i="34"/>
  <c r="B737" i="34"/>
  <c r="A738" i="34"/>
  <c r="C405" i="19"/>
  <c r="G405" i="19"/>
  <c r="D405" i="19"/>
  <c r="F405" i="19"/>
  <c r="B406" i="19"/>
  <c r="E406" i="19"/>
  <c r="A407" i="19"/>
  <c r="G672" i="3"/>
  <c r="F672" i="3"/>
  <c r="C672" i="3"/>
  <c r="H672" i="3"/>
  <c r="D672" i="3"/>
  <c r="B673" i="3"/>
  <c r="E673" i="3"/>
  <c r="A674" i="3"/>
  <c r="H536" i="8"/>
  <c r="K536" i="8"/>
  <c r="B536" i="8"/>
  <c r="A537" i="8"/>
  <c r="E536" i="8"/>
  <c r="G535" i="8"/>
  <c r="N535" i="8"/>
  <c r="C535" i="8"/>
  <c r="M535" i="8"/>
  <c r="F535" i="8"/>
  <c r="D535" i="8"/>
  <c r="I535" i="8"/>
  <c r="J535" i="8"/>
  <c r="L535" i="8"/>
  <c r="C534" i="9"/>
  <c r="D534" i="9"/>
  <c r="F534" i="9"/>
  <c r="G534" i="9"/>
  <c r="H534" i="9"/>
  <c r="B536" i="12"/>
  <c r="A537" i="12"/>
  <c r="H536" i="12"/>
  <c r="E536" i="12"/>
  <c r="K536" i="12"/>
  <c r="N536" i="12"/>
  <c r="Q536" i="12"/>
  <c r="T535" i="12"/>
  <c r="L535" i="12"/>
  <c r="M535" i="12"/>
  <c r="R535" i="12"/>
  <c r="S535" i="12"/>
  <c r="G535" i="12"/>
  <c r="O535" i="12"/>
  <c r="P535" i="12"/>
  <c r="J535" i="12"/>
  <c r="C535" i="12"/>
  <c r="D535" i="12"/>
  <c r="I535" i="12"/>
  <c r="F535" i="12"/>
  <c r="E535" i="9"/>
  <c r="A536" i="9"/>
  <c r="B535" i="9"/>
  <c r="B796" i="26" l="1"/>
  <c r="E796" i="26"/>
  <c r="A797" i="26"/>
  <c r="G795" i="26"/>
  <c r="D795" i="26"/>
  <c r="C795" i="26"/>
  <c r="F795" i="26"/>
  <c r="H795" i="26"/>
  <c r="H678" i="14"/>
  <c r="B678" i="14"/>
  <c r="N678" i="14"/>
  <c r="K678" i="14"/>
  <c r="E678" i="14"/>
  <c r="Q678" i="14"/>
  <c r="A679" i="14"/>
  <c r="T677" i="14"/>
  <c r="I677" i="14"/>
  <c r="S677" i="14"/>
  <c r="J677" i="14"/>
  <c r="M677" i="14"/>
  <c r="D677" i="14"/>
  <c r="L677" i="14"/>
  <c r="R677" i="14"/>
  <c r="C677" i="14"/>
  <c r="O677" i="14"/>
  <c r="G677" i="14"/>
  <c r="P677" i="14"/>
  <c r="F677" i="14"/>
  <c r="A739" i="34"/>
  <c r="E738" i="34"/>
  <c r="B738" i="34"/>
  <c r="G737" i="34"/>
  <c r="F737" i="34"/>
  <c r="D737" i="34"/>
  <c r="C737" i="34"/>
  <c r="A408" i="19"/>
  <c r="B407" i="19"/>
  <c r="E407" i="19"/>
  <c r="C406" i="19"/>
  <c r="D406" i="19"/>
  <c r="F406" i="19"/>
  <c r="G406" i="19"/>
  <c r="E674" i="3"/>
  <c r="A675" i="3"/>
  <c r="B674" i="3"/>
  <c r="F673" i="3"/>
  <c r="G673" i="3"/>
  <c r="H673" i="3"/>
  <c r="D673" i="3"/>
  <c r="C673" i="3"/>
  <c r="E536" i="9"/>
  <c r="B536" i="9"/>
  <c r="A537" i="9"/>
  <c r="B537" i="8"/>
  <c r="H537" i="8"/>
  <c r="K537" i="8"/>
  <c r="E537" i="8"/>
  <c r="A538" i="8"/>
  <c r="E537" i="12"/>
  <c r="H537" i="12"/>
  <c r="K537" i="12"/>
  <c r="N537" i="12"/>
  <c r="Q537" i="12"/>
  <c r="B537" i="12"/>
  <c r="A538" i="12"/>
  <c r="T536" i="12"/>
  <c r="F536" i="12"/>
  <c r="G536" i="12"/>
  <c r="I536" i="12"/>
  <c r="J536" i="12"/>
  <c r="P536" i="12"/>
  <c r="M536" i="12"/>
  <c r="O536" i="12"/>
  <c r="L536" i="12"/>
  <c r="C536" i="12"/>
  <c r="D536" i="12"/>
  <c r="S536" i="12"/>
  <c r="R536" i="12"/>
  <c r="C535" i="9"/>
  <c r="D535" i="9"/>
  <c r="J536" i="8"/>
  <c r="L536" i="8"/>
  <c r="C536" i="8"/>
  <c r="D536" i="8"/>
  <c r="M536" i="8"/>
  <c r="N536" i="8"/>
  <c r="F536" i="8"/>
  <c r="G536" i="8"/>
  <c r="I536" i="8"/>
  <c r="F535" i="9"/>
  <c r="G535" i="9"/>
  <c r="H535" i="9"/>
  <c r="A798" i="26" l="1"/>
  <c r="B797" i="26"/>
  <c r="E797" i="26"/>
  <c r="F796" i="26"/>
  <c r="G796" i="26"/>
  <c r="H796" i="26"/>
  <c r="C796" i="26"/>
  <c r="D796" i="26"/>
  <c r="H679" i="14"/>
  <c r="N679" i="14"/>
  <c r="B679" i="14"/>
  <c r="E679" i="14"/>
  <c r="K679" i="14"/>
  <c r="Q679" i="14"/>
  <c r="A680" i="14"/>
  <c r="T678" i="14"/>
  <c r="G678" i="14"/>
  <c r="D678" i="14"/>
  <c r="S678" i="14"/>
  <c r="C678" i="14"/>
  <c r="F678" i="14"/>
  <c r="L678" i="14"/>
  <c r="O678" i="14"/>
  <c r="R678" i="14"/>
  <c r="P678" i="14"/>
  <c r="I678" i="14"/>
  <c r="J678" i="14"/>
  <c r="M678" i="14"/>
  <c r="G738" i="34"/>
  <c r="F738" i="34"/>
  <c r="D738" i="34"/>
  <c r="C738" i="34"/>
  <c r="B739" i="34"/>
  <c r="A740" i="34"/>
  <c r="E739" i="34"/>
  <c r="F407" i="19"/>
  <c r="G407" i="19"/>
  <c r="C407" i="19"/>
  <c r="D407" i="19"/>
  <c r="E408" i="19"/>
  <c r="A409" i="19"/>
  <c r="B408" i="19"/>
  <c r="E675" i="3"/>
  <c r="A676" i="3"/>
  <c r="B675" i="3"/>
  <c r="D674" i="3"/>
  <c r="C674" i="3"/>
  <c r="H674" i="3"/>
  <c r="G674" i="3"/>
  <c r="F674" i="3"/>
  <c r="G536" i="9"/>
  <c r="H536" i="9"/>
  <c r="F536" i="9"/>
  <c r="K538" i="8"/>
  <c r="A539" i="8"/>
  <c r="E538" i="8"/>
  <c r="H538" i="8"/>
  <c r="B538" i="8"/>
  <c r="Q538" i="12"/>
  <c r="B538" i="12"/>
  <c r="E538" i="12"/>
  <c r="H538" i="12"/>
  <c r="N538" i="12"/>
  <c r="K538" i="12"/>
  <c r="A539" i="12"/>
  <c r="T537" i="12"/>
  <c r="I537" i="12"/>
  <c r="C537" i="12"/>
  <c r="D537" i="12"/>
  <c r="F537" i="12"/>
  <c r="G537" i="12"/>
  <c r="J537" i="12"/>
  <c r="L537" i="12"/>
  <c r="M537" i="12"/>
  <c r="R537" i="12"/>
  <c r="S537" i="12"/>
  <c r="O537" i="12"/>
  <c r="P537" i="12"/>
  <c r="N537" i="8"/>
  <c r="L537" i="8"/>
  <c r="G537" i="8"/>
  <c r="I537" i="8"/>
  <c r="M537" i="8"/>
  <c r="C537" i="8"/>
  <c r="D537" i="8"/>
  <c r="J537" i="8"/>
  <c r="F537" i="8"/>
  <c r="A538" i="9"/>
  <c r="B537" i="9"/>
  <c r="E537" i="9"/>
  <c r="D536" i="9"/>
  <c r="C536" i="9"/>
  <c r="G797" i="26" l="1"/>
  <c r="H797" i="26"/>
  <c r="C797" i="26"/>
  <c r="D797" i="26"/>
  <c r="F797" i="26"/>
  <c r="E798" i="26"/>
  <c r="B798" i="26"/>
  <c r="A799" i="26"/>
  <c r="K680" i="14"/>
  <c r="E680" i="14"/>
  <c r="A681" i="14"/>
  <c r="N680" i="14"/>
  <c r="H680" i="14"/>
  <c r="B680" i="14"/>
  <c r="Q680" i="14"/>
  <c r="T679" i="14"/>
  <c r="M679" i="14"/>
  <c r="O679" i="14"/>
  <c r="F679" i="14"/>
  <c r="I679" i="14"/>
  <c r="D679" i="14"/>
  <c r="J679" i="14"/>
  <c r="P679" i="14"/>
  <c r="S679" i="14"/>
  <c r="C679" i="14"/>
  <c r="L679" i="14"/>
  <c r="G679" i="14"/>
  <c r="R679" i="14"/>
  <c r="A741" i="34"/>
  <c r="E740" i="34"/>
  <c r="B740" i="34"/>
  <c r="G739" i="34"/>
  <c r="F739" i="34"/>
  <c r="C739" i="34"/>
  <c r="D739" i="34"/>
  <c r="F408" i="19"/>
  <c r="G408" i="19"/>
  <c r="C408" i="19"/>
  <c r="D408" i="19"/>
  <c r="B409" i="19"/>
  <c r="A410" i="19"/>
  <c r="E409" i="19"/>
  <c r="C675" i="3"/>
  <c r="D675" i="3"/>
  <c r="H675" i="3"/>
  <c r="A677" i="3"/>
  <c r="E676" i="3"/>
  <c r="B676" i="3"/>
  <c r="G675" i="3"/>
  <c r="F675" i="3"/>
  <c r="H537" i="9"/>
  <c r="F537" i="9"/>
  <c r="G537" i="9"/>
  <c r="E539" i="8"/>
  <c r="H539" i="8"/>
  <c r="B539" i="8"/>
  <c r="K539" i="8"/>
  <c r="A540" i="8"/>
  <c r="B539" i="12"/>
  <c r="E539" i="12"/>
  <c r="A540" i="12"/>
  <c r="H539" i="12"/>
  <c r="K539" i="12"/>
  <c r="Q539" i="12"/>
  <c r="N539" i="12"/>
  <c r="T538" i="12"/>
  <c r="R538" i="12"/>
  <c r="S538" i="12"/>
  <c r="F538" i="12"/>
  <c r="P538" i="12"/>
  <c r="C538" i="12"/>
  <c r="D538" i="12"/>
  <c r="L538" i="12"/>
  <c r="M538" i="12"/>
  <c r="O538" i="12"/>
  <c r="G538" i="12"/>
  <c r="I538" i="12"/>
  <c r="J538" i="12"/>
  <c r="C538" i="8"/>
  <c r="J538" i="8"/>
  <c r="L538" i="8"/>
  <c r="G538" i="8"/>
  <c r="D538" i="8"/>
  <c r="I538" i="8"/>
  <c r="F538" i="8"/>
  <c r="N538" i="8"/>
  <c r="M538" i="8"/>
  <c r="C537" i="9"/>
  <c r="D537" i="9"/>
  <c r="A539" i="9"/>
  <c r="B538" i="9"/>
  <c r="E538" i="9"/>
  <c r="F798" i="26" l="1"/>
  <c r="D798" i="26"/>
  <c r="G798" i="26"/>
  <c r="H798" i="26"/>
  <c r="C798" i="26"/>
  <c r="E799" i="26"/>
  <c r="B799" i="26"/>
  <c r="A800" i="26"/>
  <c r="T680" i="14"/>
  <c r="D680" i="14"/>
  <c r="G680" i="14"/>
  <c r="M680" i="14"/>
  <c r="P680" i="14"/>
  <c r="F680" i="14"/>
  <c r="C680" i="14"/>
  <c r="O680" i="14"/>
  <c r="I680" i="14"/>
  <c r="R680" i="14"/>
  <c r="S680" i="14"/>
  <c r="J680" i="14"/>
  <c r="L680" i="14"/>
  <c r="B681" i="14"/>
  <c r="N681" i="14"/>
  <c r="H681" i="14"/>
  <c r="E681" i="14"/>
  <c r="Q681" i="14"/>
  <c r="K681" i="14"/>
  <c r="A682" i="14"/>
  <c r="G740" i="34"/>
  <c r="F740" i="34"/>
  <c r="D740" i="34"/>
  <c r="C740" i="34"/>
  <c r="B741" i="34"/>
  <c r="A742" i="34"/>
  <c r="E741" i="34"/>
  <c r="E410" i="19"/>
  <c r="B410" i="19"/>
  <c r="A411" i="19"/>
  <c r="C409" i="19"/>
  <c r="F409" i="19"/>
  <c r="G409" i="19"/>
  <c r="D409" i="19"/>
  <c r="H676" i="3"/>
  <c r="C676" i="3"/>
  <c r="D676" i="3"/>
  <c r="G676" i="3"/>
  <c r="F676" i="3"/>
  <c r="A678" i="3"/>
  <c r="B677" i="3"/>
  <c r="E677" i="3"/>
  <c r="D538" i="9"/>
  <c r="C538" i="9"/>
  <c r="I539" i="8"/>
  <c r="C539" i="8"/>
  <c r="J539" i="8"/>
  <c r="M539" i="8"/>
  <c r="N539" i="8"/>
  <c r="L539" i="8"/>
  <c r="D539" i="8"/>
  <c r="G539" i="8"/>
  <c r="F539" i="8"/>
  <c r="K540" i="12"/>
  <c r="Q540" i="12"/>
  <c r="B540" i="12"/>
  <c r="H540" i="12"/>
  <c r="N540" i="12"/>
  <c r="E540" i="12"/>
  <c r="A541" i="12"/>
  <c r="T539" i="12"/>
  <c r="I539" i="12"/>
  <c r="P539" i="12"/>
  <c r="R539" i="12"/>
  <c r="S539" i="12"/>
  <c r="C539" i="12"/>
  <c r="D539" i="12"/>
  <c r="F539" i="12"/>
  <c r="G539" i="12"/>
  <c r="J539" i="12"/>
  <c r="L539" i="12"/>
  <c r="O539" i="12"/>
  <c r="M539" i="12"/>
  <c r="H538" i="9"/>
  <c r="G538" i="9"/>
  <c r="F538" i="9"/>
  <c r="E539" i="9"/>
  <c r="A540" i="9"/>
  <c r="B539" i="9"/>
  <c r="H540" i="8"/>
  <c r="K540" i="8"/>
  <c r="A541" i="8"/>
  <c r="B540" i="8"/>
  <c r="E540" i="8"/>
  <c r="B800" i="26" l="1"/>
  <c r="E800" i="26"/>
  <c r="A801" i="26"/>
  <c r="F799" i="26"/>
  <c r="D799" i="26"/>
  <c r="H799" i="26"/>
  <c r="C799" i="26"/>
  <c r="G799" i="26"/>
  <c r="N682" i="14"/>
  <c r="E682" i="14"/>
  <c r="H682" i="14"/>
  <c r="K682" i="14"/>
  <c r="A683" i="14"/>
  <c r="Q682" i="14"/>
  <c r="B682" i="14"/>
  <c r="T681" i="14"/>
  <c r="F681" i="14"/>
  <c r="O681" i="14"/>
  <c r="P681" i="14"/>
  <c r="D681" i="14"/>
  <c r="I681" i="14"/>
  <c r="S681" i="14"/>
  <c r="C681" i="14"/>
  <c r="G681" i="14"/>
  <c r="J681" i="14"/>
  <c r="L681" i="14"/>
  <c r="M681" i="14"/>
  <c r="R681" i="14"/>
  <c r="B742" i="34"/>
  <c r="E742" i="34"/>
  <c r="A743" i="34"/>
  <c r="C741" i="34"/>
  <c r="G741" i="34"/>
  <c r="F741" i="34"/>
  <c r="D741" i="34"/>
  <c r="A412" i="19"/>
  <c r="E411" i="19"/>
  <c r="B411" i="19"/>
  <c r="F410" i="19"/>
  <c r="C410" i="19"/>
  <c r="D410" i="19"/>
  <c r="G410" i="19"/>
  <c r="F677" i="3"/>
  <c r="G677" i="3"/>
  <c r="E678" i="3"/>
  <c r="A679" i="3"/>
  <c r="B678" i="3"/>
  <c r="H677" i="3"/>
  <c r="D677" i="3"/>
  <c r="C677" i="3"/>
  <c r="L540" i="8"/>
  <c r="I540" i="8"/>
  <c r="D540" i="8"/>
  <c r="C540" i="8"/>
  <c r="G540" i="8"/>
  <c r="N540" i="8"/>
  <c r="M540" i="8"/>
  <c r="F540" i="8"/>
  <c r="J540" i="8"/>
  <c r="B541" i="8"/>
  <c r="A542" i="8"/>
  <c r="E541" i="8"/>
  <c r="K541" i="8"/>
  <c r="H541" i="8"/>
  <c r="A541" i="9"/>
  <c r="E540" i="9"/>
  <c r="B540" i="9"/>
  <c r="T540" i="12"/>
  <c r="M540" i="12"/>
  <c r="C540" i="12"/>
  <c r="D540" i="12"/>
  <c r="F540" i="12"/>
  <c r="G540" i="12"/>
  <c r="O540" i="12"/>
  <c r="I540" i="12"/>
  <c r="L540" i="12"/>
  <c r="P540" i="12"/>
  <c r="R540" i="12"/>
  <c r="S540" i="12"/>
  <c r="J540" i="12"/>
  <c r="H539" i="9"/>
  <c r="F539" i="9"/>
  <c r="G539" i="9"/>
  <c r="A542" i="12"/>
  <c r="B541" i="12"/>
  <c r="Q541" i="12"/>
  <c r="H541" i="12"/>
  <c r="K541" i="12"/>
  <c r="N541" i="12"/>
  <c r="E541" i="12"/>
  <c r="C539" i="9"/>
  <c r="D539" i="9"/>
  <c r="A802" i="26" l="1"/>
  <c r="E801" i="26"/>
  <c r="B801" i="26"/>
  <c r="F800" i="26"/>
  <c r="D800" i="26"/>
  <c r="C800" i="26"/>
  <c r="H800" i="26"/>
  <c r="G800" i="26"/>
  <c r="T682" i="14"/>
  <c r="J682" i="14"/>
  <c r="S682" i="14"/>
  <c r="R682" i="14"/>
  <c r="M682" i="14"/>
  <c r="C682" i="14"/>
  <c r="F682" i="14"/>
  <c r="L682" i="14"/>
  <c r="G682" i="14"/>
  <c r="D682" i="14"/>
  <c r="O682" i="14"/>
  <c r="I682" i="14"/>
  <c r="P682" i="14"/>
  <c r="Q683" i="14"/>
  <c r="E683" i="14"/>
  <c r="A684" i="14"/>
  <c r="N683" i="14"/>
  <c r="H683" i="14"/>
  <c r="B683" i="14"/>
  <c r="K683" i="14"/>
  <c r="E743" i="34"/>
  <c r="A744" i="34"/>
  <c r="B743" i="34"/>
  <c r="D742" i="34"/>
  <c r="C742" i="34"/>
  <c r="F742" i="34"/>
  <c r="G742" i="34"/>
  <c r="D411" i="19"/>
  <c r="F411" i="19"/>
  <c r="G411" i="19"/>
  <c r="C411" i="19"/>
  <c r="E412" i="19"/>
  <c r="B412" i="19"/>
  <c r="A413" i="19"/>
  <c r="D678" i="3"/>
  <c r="H678" i="3"/>
  <c r="C678" i="3"/>
  <c r="E679" i="3"/>
  <c r="B679" i="3"/>
  <c r="A680" i="3"/>
  <c r="F678" i="3"/>
  <c r="G678" i="3"/>
  <c r="H540" i="9"/>
  <c r="F540" i="9"/>
  <c r="G540" i="9"/>
  <c r="B541" i="9"/>
  <c r="E541" i="9"/>
  <c r="A542" i="9"/>
  <c r="B542" i="8"/>
  <c r="E542" i="8"/>
  <c r="H542" i="8"/>
  <c r="K542" i="8"/>
  <c r="A543" i="8"/>
  <c r="N541" i="8"/>
  <c r="D541" i="8"/>
  <c r="F541" i="8"/>
  <c r="I541" i="8"/>
  <c r="G541" i="8"/>
  <c r="J541" i="8"/>
  <c r="L541" i="8"/>
  <c r="C541" i="8"/>
  <c r="M541" i="8"/>
  <c r="C540" i="9"/>
  <c r="D540" i="9"/>
  <c r="T541" i="12"/>
  <c r="O541" i="12"/>
  <c r="P541" i="12"/>
  <c r="I541" i="12"/>
  <c r="L541" i="12"/>
  <c r="J541" i="12"/>
  <c r="C541" i="12"/>
  <c r="R541" i="12"/>
  <c r="S541" i="12"/>
  <c r="D541" i="12"/>
  <c r="F541" i="12"/>
  <c r="G541" i="12"/>
  <c r="M541" i="12"/>
  <c r="B542" i="12"/>
  <c r="E542" i="12"/>
  <c r="H542" i="12"/>
  <c r="K542" i="12"/>
  <c r="N542" i="12"/>
  <c r="Q542" i="12"/>
  <c r="A543" i="12"/>
  <c r="H801" i="26" l="1"/>
  <c r="F801" i="26"/>
  <c r="D801" i="26"/>
  <c r="G801" i="26"/>
  <c r="C801" i="26"/>
  <c r="B802" i="26"/>
  <c r="E802" i="26"/>
  <c r="A803" i="26"/>
  <c r="T683" i="14"/>
  <c r="O683" i="14"/>
  <c r="M683" i="14"/>
  <c r="J683" i="14"/>
  <c r="D683" i="14"/>
  <c r="L683" i="14"/>
  <c r="P683" i="14"/>
  <c r="C683" i="14"/>
  <c r="S683" i="14"/>
  <c r="F683" i="14"/>
  <c r="G683" i="14"/>
  <c r="I683" i="14"/>
  <c r="R683" i="14"/>
  <c r="K684" i="14"/>
  <c r="B684" i="14"/>
  <c r="Q684" i="14"/>
  <c r="E684" i="14"/>
  <c r="N684" i="14"/>
  <c r="A685" i="14"/>
  <c r="H684" i="14"/>
  <c r="G743" i="34"/>
  <c r="F743" i="34"/>
  <c r="C743" i="34"/>
  <c r="D743" i="34"/>
  <c r="E744" i="34"/>
  <c r="A745" i="34"/>
  <c r="B744" i="34"/>
  <c r="F412" i="19"/>
  <c r="C412" i="19"/>
  <c r="D412" i="19"/>
  <c r="G412" i="19"/>
  <c r="A414" i="19"/>
  <c r="B413" i="19"/>
  <c r="E413" i="19"/>
  <c r="G679" i="3"/>
  <c r="F679" i="3"/>
  <c r="B680" i="3"/>
  <c r="E680" i="3"/>
  <c r="A681" i="3"/>
  <c r="H679" i="3"/>
  <c r="D679" i="3"/>
  <c r="C679" i="3"/>
  <c r="K543" i="8"/>
  <c r="H543" i="8"/>
  <c r="B543" i="8"/>
  <c r="A544" i="8"/>
  <c r="E543" i="8"/>
  <c r="M542" i="8"/>
  <c r="D542" i="8"/>
  <c r="F542" i="8"/>
  <c r="J542" i="8"/>
  <c r="N542" i="8"/>
  <c r="L542" i="8"/>
  <c r="C542" i="8"/>
  <c r="G542" i="8"/>
  <c r="I542" i="8"/>
  <c r="E542" i="9"/>
  <c r="A543" i="9"/>
  <c r="B542" i="9"/>
  <c r="B543" i="12"/>
  <c r="Q543" i="12"/>
  <c r="E543" i="12"/>
  <c r="H543" i="12"/>
  <c r="K543" i="12"/>
  <c r="N543" i="12"/>
  <c r="A544" i="12"/>
  <c r="T542" i="12"/>
  <c r="I542" i="12"/>
  <c r="J542" i="12"/>
  <c r="L542" i="12"/>
  <c r="M542" i="12"/>
  <c r="S542" i="12"/>
  <c r="F542" i="12"/>
  <c r="D542" i="12"/>
  <c r="P542" i="12"/>
  <c r="C542" i="12"/>
  <c r="G542" i="12"/>
  <c r="O542" i="12"/>
  <c r="R542" i="12"/>
  <c r="F541" i="9"/>
  <c r="H541" i="9"/>
  <c r="G541" i="9"/>
  <c r="C541" i="9"/>
  <c r="D541" i="9"/>
  <c r="D802" i="26" l="1"/>
  <c r="G802" i="26"/>
  <c r="C802" i="26"/>
  <c r="F802" i="26"/>
  <c r="H802" i="26"/>
  <c r="A804" i="26"/>
  <c r="B803" i="26"/>
  <c r="E803" i="26"/>
  <c r="A686" i="14"/>
  <c r="N685" i="14"/>
  <c r="Q685" i="14"/>
  <c r="B685" i="14"/>
  <c r="H685" i="14"/>
  <c r="K685" i="14"/>
  <c r="E685" i="14"/>
  <c r="T684" i="14"/>
  <c r="L684" i="14"/>
  <c r="G684" i="14"/>
  <c r="O684" i="14"/>
  <c r="F684" i="14"/>
  <c r="M684" i="14"/>
  <c r="S684" i="14"/>
  <c r="R684" i="14"/>
  <c r="C684" i="14"/>
  <c r="I684" i="14"/>
  <c r="J684" i="14"/>
  <c r="P684" i="14"/>
  <c r="D684" i="14"/>
  <c r="B745" i="34"/>
  <c r="A746" i="34"/>
  <c r="E745" i="34"/>
  <c r="G744" i="34"/>
  <c r="F744" i="34"/>
  <c r="D744" i="34"/>
  <c r="C744" i="34"/>
  <c r="C413" i="19"/>
  <c r="F413" i="19"/>
  <c r="D413" i="19"/>
  <c r="G413" i="19"/>
  <c r="B414" i="19"/>
  <c r="E414" i="19"/>
  <c r="A415" i="19"/>
  <c r="E681" i="3"/>
  <c r="B681" i="3"/>
  <c r="A682" i="3"/>
  <c r="F680" i="3"/>
  <c r="G680" i="3"/>
  <c r="H680" i="3"/>
  <c r="D680" i="3"/>
  <c r="C680" i="3"/>
  <c r="H544" i="8"/>
  <c r="K544" i="8"/>
  <c r="B544" i="8"/>
  <c r="A545" i="8"/>
  <c r="E544" i="8"/>
  <c r="G542" i="9"/>
  <c r="F542" i="9"/>
  <c r="H542" i="9"/>
  <c r="C543" i="8"/>
  <c r="D543" i="8"/>
  <c r="N543" i="8"/>
  <c r="L543" i="8"/>
  <c r="I543" i="8"/>
  <c r="F543" i="8"/>
  <c r="G543" i="8"/>
  <c r="J543" i="8"/>
  <c r="M543" i="8"/>
  <c r="E544" i="12"/>
  <c r="H544" i="12"/>
  <c r="K544" i="12"/>
  <c r="N544" i="12"/>
  <c r="Q544" i="12"/>
  <c r="B544" i="12"/>
  <c r="A545" i="12"/>
  <c r="T543" i="12"/>
  <c r="O543" i="12"/>
  <c r="G543" i="12"/>
  <c r="S543" i="12"/>
  <c r="P543" i="12"/>
  <c r="R543" i="12"/>
  <c r="F543" i="12"/>
  <c r="I543" i="12"/>
  <c r="L543" i="12"/>
  <c r="M543" i="12"/>
  <c r="C543" i="12"/>
  <c r="D543" i="12"/>
  <c r="J543" i="12"/>
  <c r="C542" i="9"/>
  <c r="D542" i="9"/>
  <c r="E543" i="9"/>
  <c r="B543" i="9"/>
  <c r="A544" i="9"/>
  <c r="E804" i="26" l="1"/>
  <c r="A805" i="26"/>
  <c r="B804" i="26"/>
  <c r="H803" i="26"/>
  <c r="F803" i="26"/>
  <c r="G803" i="26"/>
  <c r="D803" i="26"/>
  <c r="C803" i="26"/>
  <c r="T685" i="14"/>
  <c r="S685" i="14"/>
  <c r="O685" i="14"/>
  <c r="J685" i="14"/>
  <c r="D685" i="14"/>
  <c r="L685" i="14"/>
  <c r="F685" i="14"/>
  <c r="C685" i="14"/>
  <c r="I685" i="14"/>
  <c r="M685" i="14"/>
  <c r="G685" i="14"/>
  <c r="R685" i="14"/>
  <c r="P685" i="14"/>
  <c r="H686" i="14"/>
  <c r="N686" i="14"/>
  <c r="K686" i="14"/>
  <c r="E686" i="14"/>
  <c r="Q686" i="14"/>
  <c r="B686" i="14"/>
  <c r="A687" i="14"/>
  <c r="E746" i="34"/>
  <c r="B746" i="34"/>
  <c r="A747" i="34"/>
  <c r="C745" i="34"/>
  <c r="D745" i="34"/>
  <c r="G745" i="34"/>
  <c r="F745" i="34"/>
  <c r="B415" i="19"/>
  <c r="E415" i="19"/>
  <c r="A416" i="19"/>
  <c r="D414" i="19"/>
  <c r="F414" i="19"/>
  <c r="G414" i="19"/>
  <c r="C414" i="19"/>
  <c r="C681" i="3"/>
  <c r="H681" i="3"/>
  <c r="D681" i="3"/>
  <c r="B682" i="3"/>
  <c r="A683" i="3"/>
  <c r="E682" i="3"/>
  <c r="F681" i="3"/>
  <c r="G681" i="3"/>
  <c r="A545" i="9"/>
  <c r="B544" i="9"/>
  <c r="E544" i="9"/>
  <c r="N545" i="12"/>
  <c r="E545" i="12"/>
  <c r="H545" i="12"/>
  <c r="B545" i="12"/>
  <c r="A546" i="12"/>
  <c r="K545" i="12"/>
  <c r="Q545" i="12"/>
  <c r="T544" i="12"/>
  <c r="J544" i="12"/>
  <c r="F544" i="12"/>
  <c r="I544" i="12"/>
  <c r="L544" i="12"/>
  <c r="P544" i="12"/>
  <c r="M544" i="12"/>
  <c r="O544" i="12"/>
  <c r="D544" i="12"/>
  <c r="G544" i="12"/>
  <c r="C544" i="12"/>
  <c r="S544" i="12"/>
  <c r="R544" i="12"/>
  <c r="F543" i="9"/>
  <c r="G543" i="9"/>
  <c r="H543" i="9"/>
  <c r="H545" i="8"/>
  <c r="K545" i="8"/>
  <c r="B545" i="8"/>
  <c r="A546" i="8"/>
  <c r="E545" i="8"/>
  <c r="C543" i="9"/>
  <c r="D543" i="9"/>
  <c r="J544" i="8"/>
  <c r="L544" i="8"/>
  <c r="M544" i="8"/>
  <c r="G544" i="8"/>
  <c r="F544" i="8"/>
  <c r="I544" i="8"/>
  <c r="D544" i="8"/>
  <c r="N544" i="8"/>
  <c r="C544" i="8"/>
  <c r="C804" i="26" l="1"/>
  <c r="H804" i="26"/>
  <c r="G804" i="26"/>
  <c r="D804" i="26"/>
  <c r="F804" i="26"/>
  <c r="A806" i="26"/>
  <c r="E805" i="26"/>
  <c r="B805" i="26"/>
  <c r="T686" i="14"/>
  <c r="P686" i="14"/>
  <c r="S686" i="14"/>
  <c r="R686" i="14"/>
  <c r="J686" i="14"/>
  <c r="C686" i="14"/>
  <c r="L686" i="14"/>
  <c r="O686" i="14"/>
  <c r="D686" i="14"/>
  <c r="F686" i="14"/>
  <c r="G686" i="14"/>
  <c r="M686" i="14"/>
  <c r="I686" i="14"/>
  <c r="H687" i="14"/>
  <c r="K687" i="14"/>
  <c r="Q687" i="14"/>
  <c r="N687" i="14"/>
  <c r="B687" i="14"/>
  <c r="A688" i="14"/>
  <c r="E687" i="14"/>
  <c r="A748" i="34"/>
  <c r="E747" i="34"/>
  <c r="B747" i="34"/>
  <c r="F746" i="34"/>
  <c r="D746" i="34"/>
  <c r="C746" i="34"/>
  <c r="G746" i="34"/>
  <c r="B416" i="19"/>
  <c r="E416" i="19"/>
  <c r="A417" i="19"/>
  <c r="C415" i="19"/>
  <c r="D415" i="19"/>
  <c r="F415" i="19"/>
  <c r="G415" i="19"/>
  <c r="E683" i="3"/>
  <c r="B683" i="3"/>
  <c r="A684" i="3"/>
  <c r="C682" i="3"/>
  <c r="D682" i="3"/>
  <c r="H682" i="3"/>
  <c r="G682" i="3"/>
  <c r="F682" i="3"/>
  <c r="G544" i="9"/>
  <c r="F544" i="9"/>
  <c r="H544" i="9"/>
  <c r="A547" i="8"/>
  <c r="H546" i="8"/>
  <c r="K546" i="8"/>
  <c r="B546" i="8"/>
  <c r="E546" i="8"/>
  <c r="C544" i="9"/>
  <c r="D544" i="9"/>
  <c r="G545" i="8"/>
  <c r="L545" i="8"/>
  <c r="D545" i="8"/>
  <c r="F545" i="8"/>
  <c r="M545" i="8"/>
  <c r="N545" i="8"/>
  <c r="J545" i="8"/>
  <c r="C545" i="8"/>
  <c r="I545" i="8"/>
  <c r="Q546" i="12"/>
  <c r="A547" i="12"/>
  <c r="E546" i="12"/>
  <c r="H546" i="12"/>
  <c r="K546" i="12"/>
  <c r="N546" i="12"/>
  <c r="B546" i="12"/>
  <c r="T545" i="12"/>
  <c r="L545" i="12"/>
  <c r="M545" i="12"/>
  <c r="P545" i="12"/>
  <c r="R545" i="12"/>
  <c r="D545" i="12"/>
  <c r="F545" i="12"/>
  <c r="G545" i="12"/>
  <c r="I545" i="12"/>
  <c r="J545" i="12"/>
  <c r="C545" i="12"/>
  <c r="O545" i="12"/>
  <c r="S545" i="12"/>
  <c r="B545" i="9"/>
  <c r="A546" i="9"/>
  <c r="E545" i="9"/>
  <c r="E806" i="26" l="1"/>
  <c r="A807" i="26"/>
  <c r="B806" i="26"/>
  <c r="H805" i="26"/>
  <c r="F805" i="26"/>
  <c r="C805" i="26"/>
  <c r="D805" i="26"/>
  <c r="G805" i="26"/>
  <c r="N688" i="14"/>
  <c r="H688" i="14"/>
  <c r="B688" i="14"/>
  <c r="A689" i="14"/>
  <c r="E688" i="14"/>
  <c r="Q688" i="14"/>
  <c r="K688" i="14"/>
  <c r="T687" i="14"/>
  <c r="R687" i="14"/>
  <c r="C687" i="14"/>
  <c r="S687" i="14"/>
  <c r="O687" i="14"/>
  <c r="M687" i="14"/>
  <c r="D687" i="14"/>
  <c r="F687" i="14"/>
  <c r="L687" i="14"/>
  <c r="I687" i="14"/>
  <c r="P687" i="14"/>
  <c r="G687" i="14"/>
  <c r="J687" i="14"/>
  <c r="G747" i="34"/>
  <c r="F747" i="34"/>
  <c r="D747" i="34"/>
  <c r="C747" i="34"/>
  <c r="B748" i="34"/>
  <c r="A749" i="34"/>
  <c r="E748" i="34"/>
  <c r="B417" i="19"/>
  <c r="E417" i="19"/>
  <c r="A418" i="19"/>
  <c r="C416" i="19"/>
  <c r="D416" i="19"/>
  <c r="F416" i="19"/>
  <c r="G416" i="19"/>
  <c r="B684" i="3"/>
  <c r="A685" i="3"/>
  <c r="E684" i="3"/>
  <c r="H683" i="3"/>
  <c r="C683" i="3"/>
  <c r="D683" i="3"/>
  <c r="F683" i="3"/>
  <c r="G683" i="3"/>
  <c r="T546" i="12"/>
  <c r="I546" i="12"/>
  <c r="J546" i="12"/>
  <c r="M546" i="12"/>
  <c r="O546" i="12"/>
  <c r="P546" i="12"/>
  <c r="R546" i="12"/>
  <c r="S546" i="12"/>
  <c r="C546" i="12"/>
  <c r="D546" i="12"/>
  <c r="F546" i="12"/>
  <c r="G546" i="12"/>
  <c r="L546" i="12"/>
  <c r="B547" i="12"/>
  <c r="E547" i="12"/>
  <c r="N547" i="12"/>
  <c r="A548" i="12"/>
  <c r="K547" i="12"/>
  <c r="Q547" i="12"/>
  <c r="H547" i="12"/>
  <c r="F545" i="9"/>
  <c r="H545" i="9"/>
  <c r="G545" i="9"/>
  <c r="B546" i="9"/>
  <c r="A547" i="9"/>
  <c r="E546" i="9"/>
  <c r="D545" i="9"/>
  <c r="C545" i="9"/>
  <c r="L546" i="8"/>
  <c r="G546" i="8"/>
  <c r="N546" i="8"/>
  <c r="M546" i="8"/>
  <c r="F546" i="8"/>
  <c r="D546" i="8"/>
  <c r="I546" i="8"/>
  <c r="C546" i="8"/>
  <c r="J546" i="8"/>
  <c r="A548" i="8"/>
  <c r="B547" i="8"/>
  <c r="E547" i="8"/>
  <c r="H547" i="8"/>
  <c r="K547" i="8"/>
  <c r="F806" i="26" l="1"/>
  <c r="G806" i="26"/>
  <c r="C806" i="26"/>
  <c r="H806" i="26"/>
  <c r="D806" i="26"/>
  <c r="B807" i="26"/>
  <c r="A808" i="26"/>
  <c r="E807" i="26"/>
  <c r="Q689" i="14"/>
  <c r="E689" i="14"/>
  <c r="N689" i="14"/>
  <c r="A690" i="14"/>
  <c r="B689" i="14"/>
  <c r="K689" i="14"/>
  <c r="H689" i="14"/>
  <c r="T688" i="14"/>
  <c r="C688" i="14"/>
  <c r="J688" i="14"/>
  <c r="D688" i="14"/>
  <c r="L688" i="14"/>
  <c r="P688" i="14"/>
  <c r="M688" i="14"/>
  <c r="O688" i="14"/>
  <c r="R688" i="14"/>
  <c r="S688" i="14"/>
  <c r="F688" i="14"/>
  <c r="I688" i="14"/>
  <c r="G688" i="14"/>
  <c r="B749" i="34"/>
  <c r="E749" i="34"/>
  <c r="A750" i="34"/>
  <c r="D748" i="34"/>
  <c r="C748" i="34"/>
  <c r="F748" i="34"/>
  <c r="G748" i="34"/>
  <c r="A419" i="19"/>
  <c r="B418" i="19"/>
  <c r="E418" i="19"/>
  <c r="C417" i="19"/>
  <c r="D417" i="19"/>
  <c r="F417" i="19"/>
  <c r="G417" i="19"/>
  <c r="G684" i="3"/>
  <c r="F684" i="3"/>
  <c r="B685" i="3"/>
  <c r="E685" i="3"/>
  <c r="A686" i="3"/>
  <c r="H684" i="3"/>
  <c r="C684" i="3"/>
  <c r="D684" i="3"/>
  <c r="B547" i="9"/>
  <c r="A548" i="9"/>
  <c r="E547" i="9"/>
  <c r="C546" i="9"/>
  <c r="D546" i="9"/>
  <c r="T547" i="12"/>
  <c r="F547" i="12"/>
  <c r="D547" i="12"/>
  <c r="G547" i="12"/>
  <c r="J547" i="12"/>
  <c r="I547" i="12"/>
  <c r="L547" i="12"/>
  <c r="M547" i="12"/>
  <c r="O547" i="12"/>
  <c r="P547" i="12"/>
  <c r="R547" i="12"/>
  <c r="S547" i="12"/>
  <c r="C547" i="12"/>
  <c r="F546" i="9"/>
  <c r="G546" i="9"/>
  <c r="H546" i="9"/>
  <c r="J547" i="8"/>
  <c r="M547" i="8"/>
  <c r="L547" i="8"/>
  <c r="C547" i="8"/>
  <c r="N547" i="8"/>
  <c r="F547" i="8"/>
  <c r="I547" i="8"/>
  <c r="G547" i="8"/>
  <c r="D547" i="8"/>
  <c r="A549" i="12"/>
  <c r="K548" i="12"/>
  <c r="N548" i="12"/>
  <c r="H548" i="12"/>
  <c r="B548" i="12"/>
  <c r="Q548" i="12"/>
  <c r="E548" i="12"/>
  <c r="B548" i="8"/>
  <c r="H548" i="8"/>
  <c r="K548" i="8"/>
  <c r="A549" i="8"/>
  <c r="E548" i="8"/>
  <c r="E808" i="26" l="1"/>
  <c r="A809" i="26"/>
  <c r="B808" i="26"/>
  <c r="G807" i="26"/>
  <c r="C807" i="26"/>
  <c r="D807" i="26"/>
  <c r="H807" i="26"/>
  <c r="F807" i="26"/>
  <c r="T689" i="14"/>
  <c r="G689" i="14"/>
  <c r="F689" i="14"/>
  <c r="O689" i="14"/>
  <c r="L689" i="14"/>
  <c r="J689" i="14"/>
  <c r="D689" i="14"/>
  <c r="S689" i="14"/>
  <c r="M689" i="14"/>
  <c r="I689" i="14"/>
  <c r="P689" i="14"/>
  <c r="C689" i="14"/>
  <c r="R689" i="14"/>
  <c r="B690" i="14"/>
  <c r="K690" i="14"/>
  <c r="E690" i="14"/>
  <c r="N690" i="14"/>
  <c r="Q690" i="14"/>
  <c r="A691" i="14"/>
  <c r="H690" i="14"/>
  <c r="A751" i="34"/>
  <c r="E750" i="34"/>
  <c r="B750" i="34"/>
  <c r="C749" i="34"/>
  <c r="F749" i="34"/>
  <c r="D749" i="34"/>
  <c r="G749" i="34"/>
  <c r="G418" i="19"/>
  <c r="C418" i="19"/>
  <c r="D418" i="19"/>
  <c r="F418" i="19"/>
  <c r="B419" i="19"/>
  <c r="E419" i="19"/>
  <c r="A420" i="19"/>
  <c r="G685" i="3"/>
  <c r="F685" i="3"/>
  <c r="B686" i="3"/>
  <c r="A687" i="3"/>
  <c r="E686" i="3"/>
  <c r="C685" i="3"/>
  <c r="H685" i="3"/>
  <c r="D685" i="3"/>
  <c r="K549" i="12"/>
  <c r="N549" i="12"/>
  <c r="E549" i="12"/>
  <c r="H549" i="12"/>
  <c r="A550" i="12"/>
  <c r="B549" i="12"/>
  <c r="Q549" i="12"/>
  <c r="J548" i="8"/>
  <c r="M548" i="8"/>
  <c r="D548" i="8"/>
  <c r="F548" i="8"/>
  <c r="N548" i="8"/>
  <c r="L548" i="8"/>
  <c r="G548" i="8"/>
  <c r="I548" i="8"/>
  <c r="C548" i="8"/>
  <c r="H549" i="8"/>
  <c r="K549" i="8"/>
  <c r="E549" i="8"/>
  <c r="A550" i="8"/>
  <c r="B549" i="8"/>
  <c r="T548" i="12"/>
  <c r="L548" i="12"/>
  <c r="M548" i="12"/>
  <c r="F548" i="12"/>
  <c r="G548" i="12"/>
  <c r="I548" i="12"/>
  <c r="J548" i="12"/>
  <c r="R548" i="12"/>
  <c r="S548" i="12"/>
  <c r="C548" i="12"/>
  <c r="D548" i="12"/>
  <c r="P548" i="12"/>
  <c r="O548" i="12"/>
  <c r="H547" i="9"/>
  <c r="F547" i="9"/>
  <c r="G547" i="9"/>
  <c r="E548" i="9"/>
  <c r="A549" i="9"/>
  <c r="B548" i="9"/>
  <c r="D547" i="9"/>
  <c r="C547" i="9"/>
  <c r="F808" i="26" l="1"/>
  <c r="G808" i="26"/>
  <c r="H808" i="26"/>
  <c r="C808" i="26"/>
  <c r="D808" i="26"/>
  <c r="B809" i="26"/>
  <c r="E809" i="26"/>
  <c r="A810" i="26"/>
  <c r="T690" i="14"/>
  <c r="S690" i="14"/>
  <c r="I690" i="14"/>
  <c r="C690" i="14"/>
  <c r="M690" i="14"/>
  <c r="D690" i="14"/>
  <c r="J690" i="14"/>
  <c r="O690" i="14"/>
  <c r="R690" i="14"/>
  <c r="F690" i="14"/>
  <c r="L690" i="14"/>
  <c r="G690" i="14"/>
  <c r="P690" i="14"/>
  <c r="N691" i="14"/>
  <c r="B691" i="14"/>
  <c r="A692" i="14"/>
  <c r="H691" i="14"/>
  <c r="E691" i="14"/>
  <c r="K691" i="14"/>
  <c r="Q691" i="14"/>
  <c r="G750" i="34"/>
  <c r="F750" i="34"/>
  <c r="D750" i="34"/>
  <c r="C750" i="34"/>
  <c r="B751" i="34"/>
  <c r="A752" i="34"/>
  <c r="E751" i="34"/>
  <c r="E420" i="19"/>
  <c r="A421" i="19"/>
  <c r="B420" i="19"/>
  <c r="D419" i="19"/>
  <c r="C419" i="19"/>
  <c r="F419" i="19"/>
  <c r="G419" i="19"/>
  <c r="A688" i="3"/>
  <c r="B687" i="3"/>
  <c r="E687" i="3"/>
  <c r="G686" i="3"/>
  <c r="F686" i="3"/>
  <c r="D686" i="3"/>
  <c r="H686" i="3"/>
  <c r="C686" i="3"/>
  <c r="H548" i="9"/>
  <c r="F548" i="9"/>
  <c r="G548" i="9"/>
  <c r="D549" i="8"/>
  <c r="J549" i="8"/>
  <c r="G549" i="8"/>
  <c r="L549" i="8"/>
  <c r="I549" i="8"/>
  <c r="F549" i="8"/>
  <c r="M549" i="8"/>
  <c r="C549" i="8"/>
  <c r="N549" i="8"/>
  <c r="B550" i="8"/>
  <c r="A551" i="8"/>
  <c r="E550" i="8"/>
  <c r="H550" i="8"/>
  <c r="K550" i="8"/>
  <c r="T549" i="12"/>
  <c r="D549" i="12"/>
  <c r="F549" i="12"/>
  <c r="L549" i="12"/>
  <c r="M549" i="12"/>
  <c r="O549" i="12"/>
  <c r="P549" i="12"/>
  <c r="I549" i="12"/>
  <c r="J549" i="12"/>
  <c r="C549" i="12"/>
  <c r="G549" i="12"/>
  <c r="R549" i="12"/>
  <c r="S549" i="12"/>
  <c r="D548" i="9"/>
  <c r="C548" i="9"/>
  <c r="H550" i="12"/>
  <c r="B550" i="12"/>
  <c r="E550" i="12"/>
  <c r="K550" i="12"/>
  <c r="N550" i="12"/>
  <c r="Q550" i="12"/>
  <c r="A551" i="12"/>
  <c r="B549" i="9"/>
  <c r="E549" i="9"/>
  <c r="A550" i="9"/>
  <c r="F809" i="26" l="1"/>
  <c r="G809" i="26"/>
  <c r="D809" i="26"/>
  <c r="C809" i="26"/>
  <c r="H809" i="26"/>
  <c r="A811" i="26"/>
  <c r="E810" i="26"/>
  <c r="B810" i="26"/>
  <c r="T691" i="14"/>
  <c r="S691" i="14"/>
  <c r="P691" i="14"/>
  <c r="O691" i="14"/>
  <c r="L691" i="14"/>
  <c r="R691" i="14"/>
  <c r="C691" i="14"/>
  <c r="J691" i="14"/>
  <c r="D691" i="14"/>
  <c r="F691" i="14"/>
  <c r="G691" i="14"/>
  <c r="I691" i="14"/>
  <c r="M691" i="14"/>
  <c r="Q692" i="14"/>
  <c r="B692" i="14"/>
  <c r="E692" i="14"/>
  <c r="K692" i="14"/>
  <c r="A693" i="14"/>
  <c r="H692" i="14"/>
  <c r="N692" i="14"/>
  <c r="A753" i="34"/>
  <c r="E752" i="34"/>
  <c r="B752" i="34"/>
  <c r="G751" i="34"/>
  <c r="F751" i="34"/>
  <c r="D751" i="34"/>
  <c r="C751" i="34"/>
  <c r="D420" i="19"/>
  <c r="F420" i="19"/>
  <c r="G420" i="19"/>
  <c r="C420" i="19"/>
  <c r="B421" i="19"/>
  <c r="A422" i="19"/>
  <c r="E421" i="19"/>
  <c r="F687" i="3"/>
  <c r="G687" i="3"/>
  <c r="C687" i="3"/>
  <c r="D687" i="3"/>
  <c r="H687" i="3"/>
  <c r="E688" i="3"/>
  <c r="B688" i="3"/>
  <c r="A689" i="3"/>
  <c r="F549" i="9"/>
  <c r="G549" i="9"/>
  <c r="H549" i="9"/>
  <c r="T550" i="12"/>
  <c r="C550" i="12"/>
  <c r="D550" i="12"/>
  <c r="F550" i="12"/>
  <c r="I550" i="12"/>
  <c r="L550" i="12"/>
  <c r="P550" i="12"/>
  <c r="O550" i="12"/>
  <c r="S550" i="12"/>
  <c r="G550" i="12"/>
  <c r="J550" i="12"/>
  <c r="M550" i="12"/>
  <c r="R550" i="12"/>
  <c r="E551" i="8"/>
  <c r="B551" i="8"/>
  <c r="H551" i="8"/>
  <c r="K551" i="8"/>
  <c r="A552" i="8"/>
  <c r="G550" i="8"/>
  <c r="F550" i="8"/>
  <c r="L550" i="8"/>
  <c r="I550" i="8"/>
  <c r="J550" i="8"/>
  <c r="M550" i="8"/>
  <c r="N550" i="8"/>
  <c r="D550" i="8"/>
  <c r="C550" i="8"/>
  <c r="E550" i="9"/>
  <c r="A551" i="9"/>
  <c r="B550" i="9"/>
  <c r="C549" i="9"/>
  <c r="D549" i="9"/>
  <c r="E551" i="12"/>
  <c r="H551" i="12"/>
  <c r="K551" i="12"/>
  <c r="A552" i="12"/>
  <c r="B551" i="12"/>
  <c r="N551" i="12"/>
  <c r="Q551" i="12"/>
  <c r="B811" i="26" l="1"/>
  <c r="A812" i="26"/>
  <c r="E811" i="26"/>
  <c r="D810" i="26"/>
  <c r="C810" i="26"/>
  <c r="H810" i="26"/>
  <c r="G810" i="26"/>
  <c r="F810" i="26"/>
  <c r="T692" i="14"/>
  <c r="J692" i="14"/>
  <c r="L692" i="14"/>
  <c r="P692" i="14"/>
  <c r="D692" i="14"/>
  <c r="O692" i="14"/>
  <c r="C692" i="14"/>
  <c r="R692" i="14"/>
  <c r="S692" i="14"/>
  <c r="I692" i="14"/>
  <c r="M692" i="14"/>
  <c r="F692" i="14"/>
  <c r="G692" i="14"/>
  <c r="A694" i="14"/>
  <c r="B693" i="14"/>
  <c r="N693" i="14"/>
  <c r="E693" i="14"/>
  <c r="H693" i="14"/>
  <c r="K693" i="14"/>
  <c r="Q693" i="14"/>
  <c r="G752" i="34"/>
  <c r="F752" i="34"/>
  <c r="D752" i="34"/>
  <c r="C752" i="34"/>
  <c r="B753" i="34"/>
  <c r="E753" i="34"/>
  <c r="A754" i="34"/>
  <c r="B422" i="19"/>
  <c r="E422" i="19"/>
  <c r="A423" i="19"/>
  <c r="F421" i="19"/>
  <c r="G421" i="19"/>
  <c r="C421" i="19"/>
  <c r="D421" i="19"/>
  <c r="A690" i="3"/>
  <c r="E689" i="3"/>
  <c r="B689" i="3"/>
  <c r="C688" i="3"/>
  <c r="H688" i="3"/>
  <c r="D688" i="3"/>
  <c r="F688" i="3"/>
  <c r="G688" i="3"/>
  <c r="F550" i="9"/>
  <c r="G550" i="9"/>
  <c r="H550" i="9"/>
  <c r="C550" i="9"/>
  <c r="D550" i="9"/>
  <c r="E551" i="9"/>
  <c r="A552" i="9"/>
  <c r="B551" i="9"/>
  <c r="I551" i="8"/>
  <c r="C551" i="8"/>
  <c r="M551" i="8"/>
  <c r="N551" i="8"/>
  <c r="F551" i="8"/>
  <c r="J551" i="8"/>
  <c r="D551" i="8"/>
  <c r="L551" i="8"/>
  <c r="G551" i="8"/>
  <c r="Q552" i="12"/>
  <c r="A553" i="12"/>
  <c r="B552" i="12"/>
  <c r="E552" i="12"/>
  <c r="H552" i="12"/>
  <c r="K552" i="12"/>
  <c r="N552" i="12"/>
  <c r="B552" i="8"/>
  <c r="H552" i="8"/>
  <c r="E552" i="8"/>
  <c r="K552" i="8"/>
  <c r="A553" i="8"/>
  <c r="T551" i="12"/>
  <c r="L551" i="12"/>
  <c r="M551" i="12"/>
  <c r="O551" i="12"/>
  <c r="P551" i="12"/>
  <c r="R551" i="12"/>
  <c r="F551" i="12"/>
  <c r="J551" i="12"/>
  <c r="I551" i="12"/>
  <c r="C551" i="12"/>
  <c r="G551" i="12"/>
  <c r="D551" i="12"/>
  <c r="S551" i="12"/>
  <c r="B812" i="26" l="1"/>
  <c r="E812" i="26"/>
  <c r="A813" i="26"/>
  <c r="C811" i="26"/>
  <c r="F811" i="26"/>
  <c r="G811" i="26"/>
  <c r="H811" i="26"/>
  <c r="D811" i="26"/>
  <c r="E694" i="14"/>
  <c r="K694" i="14"/>
  <c r="A695" i="14"/>
  <c r="B694" i="14"/>
  <c r="Q694" i="14"/>
  <c r="N694" i="14"/>
  <c r="H694" i="14"/>
  <c r="T693" i="14"/>
  <c r="C693" i="14"/>
  <c r="D693" i="14"/>
  <c r="L693" i="14"/>
  <c r="O693" i="14"/>
  <c r="P693" i="14"/>
  <c r="G693" i="14"/>
  <c r="I693" i="14"/>
  <c r="S693" i="14"/>
  <c r="J693" i="14"/>
  <c r="F693" i="14"/>
  <c r="M693" i="14"/>
  <c r="R693" i="14"/>
  <c r="E754" i="34"/>
  <c r="B754" i="34"/>
  <c r="A755" i="34"/>
  <c r="C753" i="34"/>
  <c r="G753" i="34"/>
  <c r="F753" i="34"/>
  <c r="D753" i="34"/>
  <c r="E423" i="19"/>
  <c r="A424" i="19"/>
  <c r="B423" i="19"/>
  <c r="C422" i="19"/>
  <c r="D422" i="19"/>
  <c r="F422" i="19"/>
  <c r="G422" i="19"/>
  <c r="D689" i="3"/>
  <c r="C689" i="3"/>
  <c r="H689" i="3"/>
  <c r="F689" i="3"/>
  <c r="G689" i="3"/>
  <c r="A691" i="3"/>
  <c r="B690" i="3"/>
  <c r="E690" i="3"/>
  <c r="T552" i="12"/>
  <c r="I552" i="12"/>
  <c r="L552" i="12"/>
  <c r="D552" i="12"/>
  <c r="G552" i="12"/>
  <c r="J552" i="12"/>
  <c r="R552" i="12"/>
  <c r="F552" i="12"/>
  <c r="M552" i="12"/>
  <c r="O552" i="12"/>
  <c r="P552" i="12"/>
  <c r="S552" i="12"/>
  <c r="C552" i="12"/>
  <c r="E553" i="8"/>
  <c r="K553" i="8"/>
  <c r="A554" i="8"/>
  <c r="B553" i="8"/>
  <c r="H553" i="8"/>
  <c r="D551" i="9"/>
  <c r="C551" i="9"/>
  <c r="C552" i="8"/>
  <c r="D552" i="8"/>
  <c r="L552" i="8"/>
  <c r="M552" i="8"/>
  <c r="N552" i="8"/>
  <c r="J552" i="8"/>
  <c r="G552" i="8"/>
  <c r="I552" i="8"/>
  <c r="F552" i="8"/>
  <c r="A553" i="9"/>
  <c r="E552" i="9"/>
  <c r="B552" i="9"/>
  <c r="A554" i="12"/>
  <c r="B553" i="12"/>
  <c r="Q553" i="12"/>
  <c r="N553" i="12"/>
  <c r="H553" i="12"/>
  <c r="K553" i="12"/>
  <c r="E553" i="12"/>
  <c r="G551" i="9"/>
  <c r="F551" i="9"/>
  <c r="H551" i="9"/>
  <c r="E813" i="26" l="1"/>
  <c r="A814" i="26"/>
  <c r="B813" i="26"/>
  <c r="G812" i="26"/>
  <c r="H812" i="26"/>
  <c r="D812" i="26"/>
  <c r="F812" i="26"/>
  <c r="C812" i="26"/>
  <c r="T694" i="14"/>
  <c r="I694" i="14"/>
  <c r="F694" i="14"/>
  <c r="L694" i="14"/>
  <c r="O694" i="14"/>
  <c r="C694" i="14"/>
  <c r="R694" i="14"/>
  <c r="M694" i="14"/>
  <c r="S694" i="14"/>
  <c r="D694" i="14"/>
  <c r="P694" i="14"/>
  <c r="G694" i="14"/>
  <c r="J694" i="14"/>
  <c r="H695" i="14"/>
  <c r="A696" i="14"/>
  <c r="K695" i="14"/>
  <c r="B695" i="14"/>
  <c r="E695" i="14"/>
  <c r="Q695" i="14"/>
  <c r="N695" i="14"/>
  <c r="E755" i="34"/>
  <c r="B755" i="34"/>
  <c r="D754" i="34"/>
  <c r="C754" i="34"/>
  <c r="F754" i="34"/>
  <c r="G754" i="34"/>
  <c r="D423" i="19"/>
  <c r="C423" i="19"/>
  <c r="F423" i="19"/>
  <c r="G423" i="19"/>
  <c r="B424" i="19"/>
  <c r="E424" i="19"/>
  <c r="A425" i="19"/>
  <c r="H690" i="3"/>
  <c r="C690" i="3"/>
  <c r="D690" i="3"/>
  <c r="A692" i="3"/>
  <c r="E691" i="3"/>
  <c r="B691" i="3"/>
  <c r="F690" i="3"/>
  <c r="G690" i="3"/>
  <c r="T553" i="12"/>
  <c r="I553" i="12"/>
  <c r="L553" i="12"/>
  <c r="J553" i="12"/>
  <c r="S553" i="12"/>
  <c r="C553" i="12"/>
  <c r="R553" i="12"/>
  <c r="M553" i="12"/>
  <c r="P553" i="12"/>
  <c r="O553" i="12"/>
  <c r="F553" i="12"/>
  <c r="G553" i="12"/>
  <c r="D553" i="12"/>
  <c r="Q554" i="12"/>
  <c r="A555" i="12"/>
  <c r="H554" i="12"/>
  <c r="K554" i="12"/>
  <c r="B554" i="12"/>
  <c r="N554" i="12"/>
  <c r="E554" i="12"/>
  <c r="D552" i="9"/>
  <c r="C552" i="9"/>
  <c r="F552" i="9"/>
  <c r="G552" i="9"/>
  <c r="H552" i="9"/>
  <c r="E553" i="9"/>
  <c r="B553" i="9"/>
  <c r="A554" i="9"/>
  <c r="K554" i="8"/>
  <c r="A555" i="8"/>
  <c r="H554" i="8"/>
  <c r="B554" i="8"/>
  <c r="E554" i="8"/>
  <c r="J553" i="8"/>
  <c r="M553" i="8"/>
  <c r="I553" i="8"/>
  <c r="C553" i="8"/>
  <c r="G553" i="8"/>
  <c r="L553" i="8"/>
  <c r="F553" i="8"/>
  <c r="D553" i="8"/>
  <c r="N553" i="8"/>
  <c r="F813" i="26" l="1"/>
  <c r="G813" i="26"/>
  <c r="C813" i="26"/>
  <c r="D813" i="26"/>
  <c r="H813" i="26"/>
  <c r="B814" i="26"/>
  <c r="E814" i="26"/>
  <c r="A815" i="26"/>
  <c r="T695" i="14"/>
  <c r="F695" i="14"/>
  <c r="R695" i="14"/>
  <c r="S695" i="14"/>
  <c r="C695" i="14"/>
  <c r="M695" i="14"/>
  <c r="P695" i="14"/>
  <c r="O695" i="14"/>
  <c r="I695" i="14"/>
  <c r="D695" i="14"/>
  <c r="J695" i="14"/>
  <c r="G695" i="14"/>
  <c r="L695" i="14"/>
  <c r="N696" i="14"/>
  <c r="Q696" i="14"/>
  <c r="A697" i="14"/>
  <c r="E696" i="14"/>
  <c r="K696" i="14"/>
  <c r="H696" i="14"/>
  <c r="B696" i="14"/>
  <c r="D755" i="34"/>
  <c r="C755" i="34"/>
  <c r="G755" i="34"/>
  <c r="F755" i="34"/>
  <c r="E425" i="19"/>
  <c r="A426" i="19"/>
  <c r="B425" i="19"/>
  <c r="C424" i="19"/>
  <c r="D424" i="19"/>
  <c r="F424" i="19"/>
  <c r="G424" i="19"/>
  <c r="H691" i="3"/>
  <c r="C691" i="3"/>
  <c r="D691" i="3"/>
  <c r="G691" i="3"/>
  <c r="F691" i="3"/>
  <c r="E692" i="3"/>
  <c r="B692" i="3"/>
  <c r="A693" i="3"/>
  <c r="F553" i="9"/>
  <c r="G553" i="9"/>
  <c r="H553" i="9"/>
  <c r="B555" i="8"/>
  <c r="K555" i="8"/>
  <c r="A556" i="8"/>
  <c r="E555" i="8"/>
  <c r="H555" i="8"/>
  <c r="C553" i="9"/>
  <c r="D553" i="9"/>
  <c r="D554" i="8"/>
  <c r="I554" i="8"/>
  <c r="M554" i="8"/>
  <c r="N554" i="8"/>
  <c r="J554" i="8"/>
  <c r="F554" i="8"/>
  <c r="C554" i="8"/>
  <c r="L554" i="8"/>
  <c r="G554" i="8"/>
  <c r="B554" i="9"/>
  <c r="E554" i="9"/>
  <c r="A555" i="9"/>
  <c r="K555" i="12"/>
  <c r="A556" i="12"/>
  <c r="Q555" i="12"/>
  <c r="B555" i="12"/>
  <c r="H555" i="12"/>
  <c r="E555" i="12"/>
  <c r="N555" i="12"/>
  <c r="T554" i="12"/>
  <c r="F554" i="12"/>
  <c r="G554" i="12"/>
  <c r="I554" i="12"/>
  <c r="J554" i="12"/>
  <c r="O554" i="12"/>
  <c r="C554" i="12"/>
  <c r="L554" i="12"/>
  <c r="M554" i="12"/>
  <c r="D554" i="12"/>
  <c r="P554" i="12"/>
  <c r="R554" i="12"/>
  <c r="S554" i="12"/>
  <c r="E13" i="29" a="1"/>
  <c r="B815" i="26" l="1"/>
  <c r="A816" i="26"/>
  <c r="E815" i="26"/>
  <c r="D814" i="26"/>
  <c r="F814" i="26"/>
  <c r="H814" i="26"/>
  <c r="G814" i="26"/>
  <c r="C814" i="26"/>
  <c r="A698" i="14"/>
  <c r="E697" i="14"/>
  <c r="H697" i="14"/>
  <c r="K697" i="14"/>
  <c r="Q697" i="14"/>
  <c r="B697" i="14"/>
  <c r="N697" i="14"/>
  <c r="T696" i="14"/>
  <c r="D696" i="14"/>
  <c r="P696" i="14"/>
  <c r="C696" i="14"/>
  <c r="R696" i="14"/>
  <c r="I696" i="14"/>
  <c r="S696" i="14"/>
  <c r="M696" i="14"/>
  <c r="O696" i="14"/>
  <c r="J696" i="14"/>
  <c r="L696" i="14"/>
  <c r="F696" i="14"/>
  <c r="G696" i="14"/>
  <c r="E13" i="29"/>
  <c r="C425" i="19"/>
  <c r="D425" i="19"/>
  <c r="F425" i="19"/>
  <c r="G425" i="19"/>
  <c r="B426" i="19"/>
  <c r="E426" i="19"/>
  <c r="A427" i="19"/>
  <c r="F692" i="3"/>
  <c r="G692" i="3"/>
  <c r="H692" i="3"/>
  <c r="D692" i="3"/>
  <c r="C692" i="3"/>
  <c r="B693" i="3"/>
  <c r="A694" i="3"/>
  <c r="E693" i="3"/>
  <c r="N556" i="12"/>
  <c r="A557" i="12"/>
  <c r="B556" i="12"/>
  <c r="Q556" i="12"/>
  <c r="K556" i="12"/>
  <c r="H556" i="12"/>
  <c r="E556" i="12"/>
  <c r="C554" i="9"/>
  <c r="D554" i="9"/>
  <c r="T555" i="12"/>
  <c r="I555" i="12"/>
  <c r="F555" i="12"/>
  <c r="G555" i="12"/>
  <c r="J555" i="12"/>
  <c r="O555" i="12"/>
  <c r="P555" i="12"/>
  <c r="C555" i="12"/>
  <c r="D555" i="12"/>
  <c r="L555" i="12"/>
  <c r="M555" i="12"/>
  <c r="R555" i="12"/>
  <c r="S555" i="12"/>
  <c r="E555" i="9"/>
  <c r="B555" i="9"/>
  <c r="A556" i="9"/>
  <c r="H554" i="9"/>
  <c r="F554" i="9"/>
  <c r="G554" i="9"/>
  <c r="A557" i="8"/>
  <c r="H556" i="8"/>
  <c r="K556" i="8"/>
  <c r="B556" i="8"/>
  <c r="E556" i="8"/>
  <c r="M555" i="8"/>
  <c r="N555" i="8"/>
  <c r="G555" i="8"/>
  <c r="D555" i="8"/>
  <c r="I555" i="8"/>
  <c r="F555" i="8"/>
  <c r="L555" i="8"/>
  <c r="C555" i="8"/>
  <c r="J555" i="8"/>
  <c r="B816" i="26" l="1"/>
  <c r="A817" i="26"/>
  <c r="E816" i="26"/>
  <c r="H815" i="26"/>
  <c r="F815" i="26"/>
  <c r="C815" i="26"/>
  <c r="G815" i="26"/>
  <c r="D815" i="26"/>
  <c r="T697" i="14"/>
  <c r="G697" i="14"/>
  <c r="D697" i="14"/>
  <c r="J697" i="14"/>
  <c r="O697" i="14"/>
  <c r="S697" i="14"/>
  <c r="M697" i="14"/>
  <c r="F697" i="14"/>
  <c r="R697" i="14"/>
  <c r="L697" i="14"/>
  <c r="P697" i="14"/>
  <c r="C697" i="14"/>
  <c r="I697" i="14"/>
  <c r="Q698" i="14"/>
  <c r="H698" i="14"/>
  <c r="N698" i="14"/>
  <c r="B698" i="14"/>
  <c r="A699" i="14"/>
  <c r="K698" i="14"/>
  <c r="E698" i="14"/>
  <c r="A428" i="19"/>
  <c r="E427" i="19"/>
  <c r="B427" i="19"/>
  <c r="C426" i="19"/>
  <c r="D426" i="19"/>
  <c r="F426" i="19"/>
  <c r="G426" i="19"/>
  <c r="H693" i="3"/>
  <c r="D693" i="3"/>
  <c r="C693" i="3"/>
  <c r="G693" i="3"/>
  <c r="F693" i="3"/>
  <c r="A695" i="3"/>
  <c r="B694" i="3"/>
  <c r="E694" i="3"/>
  <c r="D556" i="8"/>
  <c r="L556" i="8"/>
  <c r="J556" i="8"/>
  <c r="M556" i="8"/>
  <c r="G556" i="8"/>
  <c r="F556" i="8"/>
  <c r="I556" i="8"/>
  <c r="N556" i="8"/>
  <c r="C556" i="8"/>
  <c r="B557" i="8"/>
  <c r="H557" i="8"/>
  <c r="K557" i="8"/>
  <c r="E557" i="8"/>
  <c r="A558" i="8"/>
  <c r="A557" i="9"/>
  <c r="E556" i="9"/>
  <c r="B556" i="9"/>
  <c r="C555" i="9"/>
  <c r="D555" i="9"/>
  <c r="G555" i="9"/>
  <c r="F555" i="9"/>
  <c r="H555" i="9"/>
  <c r="T556" i="12"/>
  <c r="M556" i="12"/>
  <c r="C556" i="12"/>
  <c r="D556" i="12"/>
  <c r="O556" i="12"/>
  <c r="R556" i="12"/>
  <c r="F556" i="12"/>
  <c r="P556" i="12"/>
  <c r="G556" i="12"/>
  <c r="S556" i="12"/>
  <c r="L556" i="12"/>
  <c r="I556" i="12"/>
  <c r="J556" i="12"/>
  <c r="E557" i="12"/>
  <c r="A558" i="12"/>
  <c r="K557" i="12"/>
  <c r="B557" i="12"/>
  <c r="N557" i="12"/>
  <c r="Q557" i="12"/>
  <c r="H557" i="12"/>
  <c r="E817" i="26" l="1"/>
  <c r="B817" i="26"/>
  <c r="A818" i="26"/>
  <c r="C816" i="26"/>
  <c r="D816" i="26"/>
  <c r="F816" i="26"/>
  <c r="H816" i="26"/>
  <c r="G816" i="26"/>
  <c r="A700" i="14"/>
  <c r="Q699" i="14"/>
  <c r="K699" i="14"/>
  <c r="B699" i="14"/>
  <c r="H699" i="14"/>
  <c r="E699" i="14"/>
  <c r="N699" i="14"/>
  <c r="T698" i="14"/>
  <c r="P698" i="14"/>
  <c r="G698" i="14"/>
  <c r="D698" i="14"/>
  <c r="O698" i="14"/>
  <c r="C698" i="14"/>
  <c r="S698" i="14"/>
  <c r="F698" i="14"/>
  <c r="J698" i="14"/>
  <c r="L698" i="14"/>
  <c r="M698" i="14"/>
  <c r="R698" i="14"/>
  <c r="I698" i="14"/>
  <c r="G427" i="19"/>
  <c r="C427" i="19"/>
  <c r="D427" i="19"/>
  <c r="F427" i="19"/>
  <c r="B428" i="19"/>
  <c r="E428" i="19"/>
  <c r="A429" i="19"/>
  <c r="B695" i="3"/>
  <c r="E695" i="3"/>
  <c r="A696" i="3"/>
  <c r="F694" i="3"/>
  <c r="G694" i="3"/>
  <c r="H694" i="3"/>
  <c r="D694" i="3"/>
  <c r="C694" i="3"/>
  <c r="C556" i="9"/>
  <c r="D556" i="9"/>
  <c r="K558" i="8"/>
  <c r="A559" i="8"/>
  <c r="H558" i="8"/>
  <c r="E558" i="8"/>
  <c r="B558" i="8"/>
  <c r="G557" i="8"/>
  <c r="M557" i="8"/>
  <c r="F557" i="8"/>
  <c r="D557" i="8"/>
  <c r="L557" i="8"/>
  <c r="N557" i="8"/>
  <c r="J557" i="8"/>
  <c r="I557" i="8"/>
  <c r="C557" i="8"/>
  <c r="T557" i="12"/>
  <c r="P557" i="12"/>
  <c r="R557" i="12"/>
  <c r="S557" i="12"/>
  <c r="I557" i="12"/>
  <c r="J557" i="12"/>
  <c r="L557" i="12"/>
  <c r="F557" i="12"/>
  <c r="C557" i="12"/>
  <c r="D557" i="12"/>
  <c r="M557" i="12"/>
  <c r="G557" i="12"/>
  <c r="O557" i="12"/>
  <c r="E558" i="12"/>
  <c r="B558" i="12"/>
  <c r="H558" i="12"/>
  <c r="A559" i="12"/>
  <c r="K558" i="12"/>
  <c r="N558" i="12"/>
  <c r="Q558" i="12"/>
  <c r="F556" i="9"/>
  <c r="G556" i="9"/>
  <c r="H556" i="9"/>
  <c r="B557" i="9"/>
  <c r="A558" i="9"/>
  <c r="E557" i="9"/>
  <c r="E818" i="26" l="1"/>
  <c r="B818" i="26"/>
  <c r="A819" i="26"/>
  <c r="F817" i="26"/>
  <c r="H817" i="26"/>
  <c r="D817" i="26"/>
  <c r="C817" i="26"/>
  <c r="G817" i="26"/>
  <c r="T699" i="14"/>
  <c r="R699" i="14"/>
  <c r="S699" i="14"/>
  <c r="O699" i="14"/>
  <c r="M699" i="14"/>
  <c r="L699" i="14"/>
  <c r="I699" i="14"/>
  <c r="P699" i="14"/>
  <c r="F699" i="14"/>
  <c r="C699" i="14"/>
  <c r="D699" i="14"/>
  <c r="G699" i="14"/>
  <c r="J699" i="14"/>
  <c r="Q700" i="14"/>
  <c r="B700" i="14"/>
  <c r="E700" i="14"/>
  <c r="K700" i="14"/>
  <c r="H700" i="14"/>
  <c r="N700" i="14"/>
  <c r="A701" i="14"/>
  <c r="B429" i="19"/>
  <c r="A430" i="19"/>
  <c r="E429" i="19"/>
  <c r="C428" i="19"/>
  <c r="D428" i="19"/>
  <c r="F428" i="19"/>
  <c r="G428" i="19"/>
  <c r="A697" i="3"/>
  <c r="E696" i="3"/>
  <c r="B696" i="3"/>
  <c r="G695" i="3"/>
  <c r="F695" i="3"/>
  <c r="H695" i="3"/>
  <c r="C695" i="3"/>
  <c r="D695" i="3"/>
  <c r="T558" i="12"/>
  <c r="C558" i="12"/>
  <c r="D558" i="12"/>
  <c r="G558" i="12"/>
  <c r="M558" i="12"/>
  <c r="I558" i="12"/>
  <c r="J558" i="12"/>
  <c r="S558" i="12"/>
  <c r="L558" i="12"/>
  <c r="O558" i="12"/>
  <c r="R558" i="12"/>
  <c r="P558" i="12"/>
  <c r="F558" i="12"/>
  <c r="F558" i="8"/>
  <c r="C558" i="8"/>
  <c r="L558" i="8"/>
  <c r="G558" i="8"/>
  <c r="M558" i="8"/>
  <c r="N558" i="8"/>
  <c r="D558" i="8"/>
  <c r="J558" i="8"/>
  <c r="I558" i="8"/>
  <c r="C557" i="9"/>
  <c r="D557" i="9"/>
  <c r="E559" i="8"/>
  <c r="H559" i="8"/>
  <c r="A560" i="8"/>
  <c r="B559" i="8"/>
  <c r="K559" i="8"/>
  <c r="G557" i="9"/>
  <c r="F557" i="9"/>
  <c r="H557" i="9"/>
  <c r="A559" i="9"/>
  <c r="E558" i="9"/>
  <c r="B558" i="9"/>
  <c r="E559" i="12"/>
  <c r="K559" i="12"/>
  <c r="H559" i="12"/>
  <c r="A560" i="12"/>
  <c r="N559" i="12"/>
  <c r="Q559" i="12"/>
  <c r="B559" i="12"/>
  <c r="B819" i="26" l="1"/>
  <c r="E819" i="26"/>
  <c r="A820" i="26"/>
  <c r="D818" i="26"/>
  <c r="F818" i="26"/>
  <c r="C818" i="26"/>
  <c r="G818" i="26"/>
  <c r="H818" i="26"/>
  <c r="Q701" i="14"/>
  <c r="H701" i="14"/>
  <c r="A702" i="14"/>
  <c r="E701" i="14"/>
  <c r="N701" i="14"/>
  <c r="K701" i="14"/>
  <c r="B701" i="14"/>
  <c r="T700" i="14"/>
  <c r="R700" i="14"/>
  <c r="C700" i="14"/>
  <c r="I700" i="14"/>
  <c r="J700" i="14"/>
  <c r="D700" i="14"/>
  <c r="L700" i="14"/>
  <c r="M700" i="14"/>
  <c r="S700" i="14"/>
  <c r="O700" i="14"/>
  <c r="P700" i="14"/>
  <c r="F700" i="14"/>
  <c r="G700" i="14"/>
  <c r="B430" i="19"/>
  <c r="E430" i="19"/>
  <c r="A431" i="19"/>
  <c r="F429" i="19"/>
  <c r="C429" i="19"/>
  <c r="D429" i="19"/>
  <c r="G429" i="19"/>
  <c r="C696" i="3"/>
  <c r="H696" i="3"/>
  <c r="D696" i="3"/>
  <c r="G696" i="3"/>
  <c r="F696" i="3"/>
  <c r="A698" i="3"/>
  <c r="B697" i="3"/>
  <c r="E697" i="3"/>
  <c r="N560" i="12"/>
  <c r="Q560" i="12"/>
  <c r="B560" i="12"/>
  <c r="A561" i="12"/>
  <c r="E560" i="12"/>
  <c r="K560" i="12"/>
  <c r="H560" i="12"/>
  <c r="B560" i="8"/>
  <c r="E560" i="8"/>
  <c r="K560" i="8"/>
  <c r="A561" i="8"/>
  <c r="H560" i="8"/>
  <c r="F558" i="9"/>
  <c r="H558" i="9"/>
  <c r="G558" i="9"/>
  <c r="N559" i="8"/>
  <c r="F559" i="8"/>
  <c r="L559" i="8"/>
  <c r="D559" i="8"/>
  <c r="M559" i="8"/>
  <c r="C559" i="8"/>
  <c r="J559" i="8"/>
  <c r="G559" i="8"/>
  <c r="I559" i="8"/>
  <c r="T559" i="12"/>
  <c r="L559" i="12"/>
  <c r="M559" i="12"/>
  <c r="O559" i="12"/>
  <c r="C559" i="12"/>
  <c r="D559" i="12"/>
  <c r="S559" i="12"/>
  <c r="I559" i="12"/>
  <c r="P559" i="12"/>
  <c r="F559" i="12"/>
  <c r="J559" i="12"/>
  <c r="G559" i="12"/>
  <c r="R559" i="12"/>
  <c r="D558" i="9"/>
  <c r="C558" i="9"/>
  <c r="E559" i="9"/>
  <c r="B559" i="9"/>
  <c r="A560" i="9"/>
  <c r="E820" i="26" l="1"/>
  <c r="A821" i="26"/>
  <c r="B820" i="26"/>
  <c r="C819" i="26"/>
  <c r="D819" i="26"/>
  <c r="G819" i="26"/>
  <c r="H819" i="26"/>
  <c r="F819" i="26"/>
  <c r="T701" i="14"/>
  <c r="O701" i="14"/>
  <c r="D701" i="14"/>
  <c r="L701" i="14"/>
  <c r="R701" i="14"/>
  <c r="C701" i="14"/>
  <c r="S701" i="14"/>
  <c r="G701" i="14"/>
  <c r="J701" i="14"/>
  <c r="M701" i="14"/>
  <c r="P701" i="14"/>
  <c r="I701" i="14"/>
  <c r="F701" i="14"/>
  <c r="B702" i="14"/>
  <c r="N702" i="14"/>
  <c r="E702" i="14"/>
  <c r="H702" i="14"/>
  <c r="K702" i="14"/>
  <c r="A703" i="14"/>
  <c r="Q702" i="14"/>
  <c r="E431" i="19"/>
  <c r="A432" i="19"/>
  <c r="B431" i="19"/>
  <c r="C430" i="19"/>
  <c r="D430" i="19"/>
  <c r="F430" i="19"/>
  <c r="G430" i="19"/>
  <c r="H697" i="3"/>
  <c r="D697" i="3"/>
  <c r="C697" i="3"/>
  <c r="E698" i="3"/>
  <c r="B698" i="3"/>
  <c r="A699" i="3"/>
  <c r="F697" i="3"/>
  <c r="G697" i="3"/>
  <c r="H561" i="8"/>
  <c r="A562" i="8"/>
  <c r="K561" i="8"/>
  <c r="B561" i="8"/>
  <c r="E561" i="8"/>
  <c r="T560" i="12"/>
  <c r="P560" i="12"/>
  <c r="R560" i="12"/>
  <c r="C560" i="12"/>
  <c r="D560" i="12"/>
  <c r="M560" i="12"/>
  <c r="O560" i="12"/>
  <c r="F560" i="12"/>
  <c r="G560" i="12"/>
  <c r="I560" i="12"/>
  <c r="J560" i="12"/>
  <c r="L560" i="12"/>
  <c r="S560" i="12"/>
  <c r="D559" i="9"/>
  <c r="C559" i="9"/>
  <c r="M560" i="8"/>
  <c r="J560" i="8"/>
  <c r="F560" i="8"/>
  <c r="I560" i="8"/>
  <c r="L560" i="8"/>
  <c r="N560" i="8"/>
  <c r="D560" i="8"/>
  <c r="C560" i="8"/>
  <c r="G560" i="8"/>
  <c r="F559" i="9"/>
  <c r="H559" i="9"/>
  <c r="G559" i="9"/>
  <c r="A561" i="9"/>
  <c r="B560" i="9"/>
  <c r="E560" i="9"/>
  <c r="N561" i="12"/>
  <c r="Q561" i="12"/>
  <c r="A562" i="12"/>
  <c r="B561" i="12"/>
  <c r="H561" i="12"/>
  <c r="K561" i="12"/>
  <c r="E561" i="12"/>
  <c r="D820" i="26" l="1"/>
  <c r="G820" i="26"/>
  <c r="F820" i="26"/>
  <c r="H820" i="26"/>
  <c r="C820" i="26"/>
  <c r="B821" i="26"/>
  <c r="E821" i="26"/>
  <c r="A822" i="26"/>
  <c r="T702" i="14"/>
  <c r="L702" i="14"/>
  <c r="S702" i="14"/>
  <c r="J702" i="14"/>
  <c r="I702" i="14"/>
  <c r="P702" i="14"/>
  <c r="O702" i="14"/>
  <c r="C702" i="14"/>
  <c r="M702" i="14"/>
  <c r="F702" i="14"/>
  <c r="G702" i="14"/>
  <c r="D702" i="14"/>
  <c r="R702" i="14"/>
  <c r="N703" i="14"/>
  <c r="E703" i="14"/>
  <c r="K703" i="14"/>
  <c r="H703" i="14"/>
  <c r="Q703" i="14"/>
  <c r="A704" i="14"/>
  <c r="B703" i="14"/>
  <c r="F431" i="19"/>
  <c r="G431" i="19"/>
  <c r="C431" i="19"/>
  <c r="D431" i="19"/>
  <c r="E432" i="19"/>
  <c r="B432" i="19"/>
  <c r="A433" i="19"/>
  <c r="F698" i="3"/>
  <c r="G698" i="3"/>
  <c r="C698" i="3"/>
  <c r="H698" i="3"/>
  <c r="D698" i="3"/>
  <c r="E699" i="3"/>
  <c r="A700" i="3"/>
  <c r="B699" i="3"/>
  <c r="T561" i="12"/>
  <c r="I561" i="12"/>
  <c r="L561" i="12"/>
  <c r="O561" i="12"/>
  <c r="M561" i="12"/>
  <c r="S561" i="12"/>
  <c r="C561" i="12"/>
  <c r="J561" i="12"/>
  <c r="P561" i="12"/>
  <c r="R561" i="12"/>
  <c r="D561" i="12"/>
  <c r="F561" i="12"/>
  <c r="G561" i="12"/>
  <c r="K562" i="12"/>
  <c r="B562" i="12"/>
  <c r="Q562" i="12"/>
  <c r="A563" i="12"/>
  <c r="E562" i="12"/>
  <c r="H562" i="12"/>
  <c r="N562" i="12"/>
  <c r="G561" i="8"/>
  <c r="L561" i="8"/>
  <c r="M561" i="8"/>
  <c r="C561" i="8"/>
  <c r="D561" i="8"/>
  <c r="N561" i="8"/>
  <c r="J561" i="8"/>
  <c r="I561" i="8"/>
  <c r="F561" i="8"/>
  <c r="G560" i="9"/>
  <c r="H560" i="9"/>
  <c r="F560" i="9"/>
  <c r="C560" i="9"/>
  <c r="D560" i="9"/>
  <c r="H562" i="8"/>
  <c r="E562" i="8"/>
  <c r="K562" i="8"/>
  <c r="A563" i="8"/>
  <c r="B562" i="8"/>
  <c r="A562" i="9"/>
  <c r="B561" i="9"/>
  <c r="E561" i="9"/>
  <c r="A823" i="26" l="1"/>
  <c r="B822" i="26"/>
  <c r="E822" i="26"/>
  <c r="H821" i="26"/>
  <c r="G821" i="26"/>
  <c r="C821" i="26"/>
  <c r="D821" i="26"/>
  <c r="F821" i="26"/>
  <c r="H704" i="14"/>
  <c r="N704" i="14"/>
  <c r="K704" i="14"/>
  <c r="E704" i="14"/>
  <c r="A705" i="14"/>
  <c r="Q704" i="14"/>
  <c r="B704" i="14"/>
  <c r="T703" i="14"/>
  <c r="S703" i="14"/>
  <c r="F703" i="14"/>
  <c r="O703" i="14"/>
  <c r="J703" i="14"/>
  <c r="G703" i="14"/>
  <c r="I703" i="14"/>
  <c r="R703" i="14"/>
  <c r="C703" i="14"/>
  <c r="M703" i="14"/>
  <c r="L703" i="14"/>
  <c r="D703" i="14"/>
  <c r="P703" i="14"/>
  <c r="A434" i="19"/>
  <c r="E433" i="19"/>
  <c r="B433" i="19"/>
  <c r="F432" i="19"/>
  <c r="C432" i="19"/>
  <c r="G432" i="19"/>
  <c r="D432" i="19"/>
  <c r="F699" i="3"/>
  <c r="G699" i="3"/>
  <c r="C699" i="3"/>
  <c r="H699" i="3"/>
  <c r="D699" i="3"/>
  <c r="E700" i="3"/>
  <c r="B700" i="3"/>
  <c r="A701" i="3"/>
  <c r="C561" i="9"/>
  <c r="D561" i="9"/>
  <c r="D562" i="8"/>
  <c r="F562" i="8"/>
  <c r="L562" i="8"/>
  <c r="M562" i="8"/>
  <c r="I562" i="8"/>
  <c r="J562" i="8"/>
  <c r="N562" i="8"/>
  <c r="C562" i="8"/>
  <c r="G562" i="8"/>
  <c r="A564" i="8"/>
  <c r="E563" i="8"/>
  <c r="K563" i="8"/>
  <c r="H563" i="8"/>
  <c r="B563" i="8"/>
  <c r="E562" i="9"/>
  <c r="A563" i="9"/>
  <c r="B562" i="9"/>
  <c r="B563" i="12"/>
  <c r="K563" i="12"/>
  <c r="A564" i="12"/>
  <c r="E563" i="12"/>
  <c r="H563" i="12"/>
  <c r="N563" i="12"/>
  <c r="Q563" i="12"/>
  <c r="F561" i="9"/>
  <c r="G561" i="9"/>
  <c r="H561" i="9"/>
  <c r="T562" i="12"/>
  <c r="C562" i="12"/>
  <c r="O562" i="12"/>
  <c r="D562" i="12"/>
  <c r="G562" i="12"/>
  <c r="F562" i="12"/>
  <c r="I562" i="12"/>
  <c r="J562" i="12"/>
  <c r="L562" i="12"/>
  <c r="M562" i="12"/>
  <c r="S562" i="12"/>
  <c r="P562" i="12"/>
  <c r="R562" i="12"/>
  <c r="G822" i="26" l="1"/>
  <c r="D822" i="26"/>
  <c r="F822" i="26"/>
  <c r="C822" i="26"/>
  <c r="H822" i="26"/>
  <c r="E823" i="26"/>
  <c r="A824" i="26"/>
  <c r="B823" i="26"/>
  <c r="T704" i="14"/>
  <c r="R704" i="14"/>
  <c r="D704" i="14"/>
  <c r="I704" i="14"/>
  <c r="G704" i="14"/>
  <c r="F704" i="14"/>
  <c r="O704" i="14"/>
  <c r="P704" i="14"/>
  <c r="S704" i="14"/>
  <c r="L704" i="14"/>
  <c r="M704" i="14"/>
  <c r="J704" i="14"/>
  <c r="C704" i="14"/>
  <c r="K705" i="14"/>
  <c r="B705" i="14"/>
  <c r="H705" i="14"/>
  <c r="N705" i="14"/>
  <c r="Q705" i="14"/>
  <c r="E705" i="14"/>
  <c r="A706" i="14"/>
  <c r="G433" i="19"/>
  <c r="C433" i="19"/>
  <c r="D433" i="19"/>
  <c r="F433" i="19"/>
  <c r="A435" i="19"/>
  <c r="B434" i="19"/>
  <c r="E434" i="19"/>
  <c r="D700" i="3"/>
  <c r="H700" i="3"/>
  <c r="C700" i="3"/>
  <c r="B701" i="3"/>
  <c r="E701" i="3"/>
  <c r="A702" i="3"/>
  <c r="G700" i="3"/>
  <c r="F700" i="3"/>
  <c r="H564" i="12"/>
  <c r="Q564" i="12"/>
  <c r="A565" i="12"/>
  <c r="K564" i="12"/>
  <c r="B564" i="12"/>
  <c r="E564" i="12"/>
  <c r="N564" i="12"/>
  <c r="T563" i="12"/>
  <c r="F563" i="12"/>
  <c r="G563" i="12"/>
  <c r="M563" i="12"/>
  <c r="R563" i="12"/>
  <c r="S563" i="12"/>
  <c r="J563" i="12"/>
  <c r="O563" i="12"/>
  <c r="P563" i="12"/>
  <c r="L563" i="12"/>
  <c r="C563" i="12"/>
  <c r="D563" i="12"/>
  <c r="I563" i="12"/>
  <c r="C562" i="9"/>
  <c r="D562" i="9"/>
  <c r="A564" i="9"/>
  <c r="E563" i="9"/>
  <c r="B563" i="9"/>
  <c r="F562" i="9"/>
  <c r="G562" i="9"/>
  <c r="H562" i="9"/>
  <c r="J563" i="8"/>
  <c r="F563" i="8"/>
  <c r="I563" i="8"/>
  <c r="M563" i="8"/>
  <c r="D563" i="8"/>
  <c r="L563" i="8"/>
  <c r="N563" i="8"/>
  <c r="C563" i="8"/>
  <c r="G563" i="8"/>
  <c r="K564" i="8"/>
  <c r="E564" i="8"/>
  <c r="H564" i="8"/>
  <c r="A565" i="8"/>
  <c r="B564" i="8"/>
  <c r="B824" i="26" l="1"/>
  <c r="E824" i="26"/>
  <c r="A825" i="26"/>
  <c r="C823" i="26"/>
  <c r="H823" i="26"/>
  <c r="D823" i="26"/>
  <c r="F823" i="26"/>
  <c r="G823" i="26"/>
  <c r="T705" i="14"/>
  <c r="P705" i="14"/>
  <c r="M705" i="14"/>
  <c r="I705" i="14"/>
  <c r="S705" i="14"/>
  <c r="R705" i="14"/>
  <c r="J705" i="14"/>
  <c r="L705" i="14"/>
  <c r="O705" i="14"/>
  <c r="C705" i="14"/>
  <c r="G705" i="14"/>
  <c r="D705" i="14"/>
  <c r="F705" i="14"/>
  <c r="B706" i="14"/>
  <c r="N706" i="14"/>
  <c r="E706" i="14"/>
  <c r="Q706" i="14"/>
  <c r="H706" i="14"/>
  <c r="A707" i="14"/>
  <c r="K706" i="14"/>
  <c r="C434" i="19"/>
  <c r="D434" i="19"/>
  <c r="F434" i="19"/>
  <c r="G434" i="19"/>
  <c r="B435" i="19"/>
  <c r="E435" i="19"/>
  <c r="A436" i="19"/>
  <c r="A703" i="3"/>
  <c r="B702" i="3"/>
  <c r="E702" i="3"/>
  <c r="G701" i="3"/>
  <c r="F701" i="3"/>
  <c r="H701" i="3"/>
  <c r="C701" i="3"/>
  <c r="D701" i="3"/>
  <c r="N564" i="8"/>
  <c r="F564" i="8"/>
  <c r="C564" i="8"/>
  <c r="D564" i="8"/>
  <c r="I564" i="8"/>
  <c r="J564" i="8"/>
  <c r="G564" i="8"/>
  <c r="L564" i="8"/>
  <c r="M564" i="8"/>
  <c r="K565" i="8"/>
  <c r="H565" i="8"/>
  <c r="E565" i="8"/>
  <c r="A566" i="8"/>
  <c r="B565" i="8"/>
  <c r="T564" i="12"/>
  <c r="D564" i="12"/>
  <c r="S564" i="12"/>
  <c r="I564" i="12"/>
  <c r="C564" i="12"/>
  <c r="J564" i="12"/>
  <c r="L564" i="12"/>
  <c r="M564" i="12"/>
  <c r="F564" i="12"/>
  <c r="G564" i="12"/>
  <c r="O564" i="12"/>
  <c r="P564" i="12"/>
  <c r="R564" i="12"/>
  <c r="K565" i="12"/>
  <c r="N565" i="12"/>
  <c r="B565" i="12"/>
  <c r="Q565" i="12"/>
  <c r="E565" i="12"/>
  <c r="H565" i="12"/>
  <c r="A566" i="12"/>
  <c r="D563" i="9"/>
  <c r="C563" i="9"/>
  <c r="G563" i="9"/>
  <c r="H563" i="9"/>
  <c r="F563" i="9"/>
  <c r="A565" i="9"/>
  <c r="B564" i="9"/>
  <c r="E564" i="9"/>
  <c r="E825" i="26" l="1"/>
  <c r="A826" i="26"/>
  <c r="B825" i="26"/>
  <c r="C824" i="26"/>
  <c r="D824" i="26"/>
  <c r="F824" i="26"/>
  <c r="G824" i="26"/>
  <c r="H824" i="26"/>
  <c r="T706" i="14"/>
  <c r="O706" i="14"/>
  <c r="G706" i="14"/>
  <c r="C706" i="14"/>
  <c r="D706" i="14"/>
  <c r="J706" i="14"/>
  <c r="F706" i="14"/>
  <c r="P706" i="14"/>
  <c r="L706" i="14"/>
  <c r="R706" i="14"/>
  <c r="M706" i="14"/>
  <c r="I706" i="14"/>
  <c r="S706" i="14"/>
  <c r="E707" i="14"/>
  <c r="B707" i="14"/>
  <c r="N707" i="14"/>
  <c r="K707" i="14"/>
  <c r="H707" i="14"/>
  <c r="A708" i="14"/>
  <c r="Q707" i="14"/>
  <c r="B436" i="19"/>
  <c r="A437" i="19"/>
  <c r="E436" i="19"/>
  <c r="C435" i="19"/>
  <c r="D435" i="19"/>
  <c r="F435" i="19"/>
  <c r="G435" i="19"/>
  <c r="G702" i="3"/>
  <c r="F702" i="3"/>
  <c r="H702" i="3"/>
  <c r="D702" i="3"/>
  <c r="C702" i="3"/>
  <c r="B703" i="3"/>
  <c r="E703" i="3"/>
  <c r="A704" i="3"/>
  <c r="T565" i="12"/>
  <c r="F565" i="12"/>
  <c r="I565" i="12"/>
  <c r="L565" i="12"/>
  <c r="M565" i="12"/>
  <c r="G565" i="12"/>
  <c r="J565" i="12"/>
  <c r="P565" i="12"/>
  <c r="R565" i="12"/>
  <c r="O565" i="12"/>
  <c r="S565" i="12"/>
  <c r="D565" i="12"/>
  <c r="C565" i="12"/>
  <c r="N565" i="8"/>
  <c r="D565" i="8"/>
  <c r="I565" i="8"/>
  <c r="C565" i="8"/>
  <c r="J565" i="8"/>
  <c r="F565" i="8"/>
  <c r="L565" i="8"/>
  <c r="M565" i="8"/>
  <c r="G565" i="8"/>
  <c r="B566" i="8"/>
  <c r="E566" i="8"/>
  <c r="K566" i="8"/>
  <c r="H566" i="8"/>
  <c r="A567" i="8"/>
  <c r="F564" i="9"/>
  <c r="G564" i="9"/>
  <c r="H564" i="9"/>
  <c r="D564" i="9"/>
  <c r="C564" i="9"/>
  <c r="B565" i="9"/>
  <c r="E565" i="9"/>
  <c r="A566" i="9"/>
  <c r="K566" i="12"/>
  <c r="B566" i="12"/>
  <c r="N566" i="12"/>
  <c r="Q566" i="12"/>
  <c r="E566" i="12"/>
  <c r="H566" i="12"/>
  <c r="A567" i="12"/>
  <c r="H825" i="26" l="1"/>
  <c r="C825" i="26"/>
  <c r="F825" i="26"/>
  <c r="G825" i="26"/>
  <c r="D825" i="26"/>
  <c r="A827" i="26"/>
  <c r="B826" i="26"/>
  <c r="E826" i="26"/>
  <c r="H708" i="14"/>
  <c r="Q708" i="14"/>
  <c r="E708" i="14"/>
  <c r="A709" i="14"/>
  <c r="B708" i="14"/>
  <c r="K708" i="14"/>
  <c r="N708" i="14"/>
  <c r="T707" i="14"/>
  <c r="R707" i="14"/>
  <c r="S707" i="14"/>
  <c r="P707" i="14"/>
  <c r="F707" i="14"/>
  <c r="O707" i="14"/>
  <c r="C707" i="14"/>
  <c r="L707" i="14"/>
  <c r="D707" i="14"/>
  <c r="M707" i="14"/>
  <c r="G707" i="14"/>
  <c r="I707" i="14"/>
  <c r="J707" i="14"/>
  <c r="B437" i="19"/>
  <c r="E437" i="19"/>
  <c r="A438" i="19"/>
  <c r="C436" i="19"/>
  <c r="G436" i="19"/>
  <c r="D436" i="19"/>
  <c r="F436" i="19"/>
  <c r="F703" i="3"/>
  <c r="G703" i="3"/>
  <c r="H703" i="3"/>
  <c r="D703" i="3"/>
  <c r="C703" i="3"/>
  <c r="E704" i="3"/>
  <c r="B704" i="3"/>
  <c r="A705" i="3"/>
  <c r="L566" i="8"/>
  <c r="M566" i="8"/>
  <c r="F566" i="8"/>
  <c r="N566" i="8"/>
  <c r="I566" i="8"/>
  <c r="G566" i="8"/>
  <c r="D566" i="8"/>
  <c r="J566" i="8"/>
  <c r="C566" i="8"/>
  <c r="B567" i="12"/>
  <c r="E567" i="12"/>
  <c r="H567" i="12"/>
  <c r="K567" i="12"/>
  <c r="N567" i="12"/>
  <c r="A568" i="12"/>
  <c r="Q567" i="12"/>
  <c r="T566" i="12"/>
  <c r="C566" i="12"/>
  <c r="I566" i="12"/>
  <c r="G566" i="12"/>
  <c r="J566" i="12"/>
  <c r="M566" i="12"/>
  <c r="D566" i="12"/>
  <c r="F566" i="12"/>
  <c r="L566" i="12"/>
  <c r="P566" i="12"/>
  <c r="R566" i="12"/>
  <c r="S566" i="12"/>
  <c r="O566" i="12"/>
  <c r="B566" i="9"/>
  <c r="A567" i="9"/>
  <c r="E566" i="9"/>
  <c r="G565" i="9"/>
  <c r="H565" i="9"/>
  <c r="F565" i="9"/>
  <c r="H567" i="8"/>
  <c r="B567" i="8"/>
  <c r="A568" i="8"/>
  <c r="E567" i="8"/>
  <c r="K567" i="8"/>
  <c r="D565" i="9"/>
  <c r="C565" i="9"/>
  <c r="F826" i="26" l="1"/>
  <c r="C826" i="26"/>
  <c r="G826" i="26"/>
  <c r="D826" i="26"/>
  <c r="H826" i="26"/>
  <c r="A828" i="26"/>
  <c r="B827" i="26"/>
  <c r="E827" i="26"/>
  <c r="T708" i="14"/>
  <c r="F708" i="14"/>
  <c r="R708" i="14"/>
  <c r="S708" i="14"/>
  <c r="L708" i="14"/>
  <c r="P708" i="14"/>
  <c r="G708" i="14"/>
  <c r="O708" i="14"/>
  <c r="M708" i="14"/>
  <c r="C708" i="14"/>
  <c r="D708" i="14"/>
  <c r="J708" i="14"/>
  <c r="I708" i="14"/>
  <c r="K709" i="14"/>
  <c r="B709" i="14"/>
  <c r="A710" i="14"/>
  <c r="N709" i="14"/>
  <c r="Q709" i="14"/>
  <c r="E709" i="14"/>
  <c r="H709" i="14"/>
  <c r="E438" i="19"/>
  <c r="A439" i="19"/>
  <c r="B438" i="19"/>
  <c r="C437" i="19"/>
  <c r="F437" i="19"/>
  <c r="G437" i="19"/>
  <c r="D437" i="19"/>
  <c r="A706" i="3"/>
  <c r="E705" i="3"/>
  <c r="B705" i="3"/>
  <c r="G704" i="3"/>
  <c r="F704" i="3"/>
  <c r="D704" i="3"/>
  <c r="H704" i="3"/>
  <c r="C704" i="3"/>
  <c r="A568" i="9"/>
  <c r="B567" i="9"/>
  <c r="E567" i="9"/>
  <c r="C566" i="9"/>
  <c r="D566" i="9"/>
  <c r="G566" i="9"/>
  <c r="H566" i="9"/>
  <c r="F566" i="9"/>
  <c r="E568" i="12"/>
  <c r="B568" i="12"/>
  <c r="N568" i="12"/>
  <c r="Q568" i="12"/>
  <c r="H568" i="12"/>
  <c r="K568" i="12"/>
  <c r="A569" i="12"/>
  <c r="T567" i="12"/>
  <c r="P567" i="12"/>
  <c r="R567" i="12"/>
  <c r="D567" i="12"/>
  <c r="F567" i="12"/>
  <c r="C567" i="12"/>
  <c r="I567" i="12"/>
  <c r="G567" i="12"/>
  <c r="S567" i="12"/>
  <c r="J567" i="12"/>
  <c r="L567" i="12"/>
  <c r="M567" i="12"/>
  <c r="O567" i="12"/>
  <c r="K568" i="8"/>
  <c r="A569" i="8"/>
  <c r="H568" i="8"/>
  <c r="E568" i="8"/>
  <c r="B568" i="8"/>
  <c r="F567" i="8"/>
  <c r="D567" i="8"/>
  <c r="I567" i="8"/>
  <c r="G567" i="8"/>
  <c r="C567" i="8"/>
  <c r="J567" i="8"/>
  <c r="N567" i="8"/>
  <c r="L567" i="8"/>
  <c r="M567" i="8"/>
  <c r="C827" i="26" l="1"/>
  <c r="F827" i="26"/>
  <c r="G827" i="26"/>
  <c r="H827" i="26"/>
  <c r="D827" i="26"/>
  <c r="B828" i="26"/>
  <c r="A829" i="26"/>
  <c r="E828" i="26"/>
  <c r="H710" i="14"/>
  <c r="K710" i="14"/>
  <c r="B710" i="14"/>
  <c r="Q710" i="14"/>
  <c r="N710" i="14"/>
  <c r="A711" i="14"/>
  <c r="E710" i="14"/>
  <c r="T709" i="14"/>
  <c r="I709" i="14"/>
  <c r="S709" i="14"/>
  <c r="F709" i="14"/>
  <c r="D709" i="14"/>
  <c r="O709" i="14"/>
  <c r="P709" i="14"/>
  <c r="G709" i="14"/>
  <c r="J709" i="14"/>
  <c r="C709" i="14"/>
  <c r="L709" i="14"/>
  <c r="M709" i="14"/>
  <c r="R709" i="14"/>
  <c r="D438" i="19"/>
  <c r="F438" i="19"/>
  <c r="G438" i="19"/>
  <c r="C438" i="19"/>
  <c r="A440" i="19"/>
  <c r="E439" i="19"/>
  <c r="B439" i="19"/>
  <c r="D705" i="3"/>
  <c r="C705" i="3"/>
  <c r="H705" i="3"/>
  <c r="F705" i="3"/>
  <c r="G705" i="3"/>
  <c r="B706" i="3"/>
  <c r="A707" i="3"/>
  <c r="E706" i="3"/>
  <c r="K569" i="12"/>
  <c r="Q569" i="12"/>
  <c r="H569" i="12"/>
  <c r="B569" i="12"/>
  <c r="N569" i="12"/>
  <c r="E569" i="12"/>
  <c r="A570" i="12"/>
  <c r="A570" i="8"/>
  <c r="E569" i="8"/>
  <c r="H569" i="8"/>
  <c r="B569" i="8"/>
  <c r="K569" i="8"/>
  <c r="G567" i="9"/>
  <c r="H567" i="9"/>
  <c r="F567" i="9"/>
  <c r="C567" i="9"/>
  <c r="D567" i="9"/>
  <c r="T568" i="12"/>
  <c r="D568" i="12"/>
  <c r="S568" i="12"/>
  <c r="C568" i="12"/>
  <c r="J568" i="12"/>
  <c r="P568" i="12"/>
  <c r="F568" i="12"/>
  <c r="G568" i="12"/>
  <c r="I568" i="12"/>
  <c r="L568" i="12"/>
  <c r="M568" i="12"/>
  <c r="O568" i="12"/>
  <c r="R568" i="12"/>
  <c r="D568" i="8"/>
  <c r="L568" i="8"/>
  <c r="F568" i="8"/>
  <c r="J568" i="8"/>
  <c r="N568" i="8"/>
  <c r="C568" i="8"/>
  <c r="G568" i="8"/>
  <c r="M568" i="8"/>
  <c r="I568" i="8"/>
  <c r="A569" i="9"/>
  <c r="E568" i="9"/>
  <c r="B568" i="9"/>
  <c r="C828" i="26" l="1"/>
  <c r="D828" i="26"/>
  <c r="F828" i="26"/>
  <c r="G828" i="26"/>
  <c r="H828" i="26"/>
  <c r="B829" i="26"/>
  <c r="E829" i="26"/>
  <c r="A830" i="26"/>
  <c r="E711" i="14"/>
  <c r="A712" i="14"/>
  <c r="H711" i="14"/>
  <c r="Q711" i="14"/>
  <c r="K711" i="14"/>
  <c r="B711" i="14"/>
  <c r="N711" i="14"/>
  <c r="T710" i="14"/>
  <c r="S710" i="14"/>
  <c r="I710" i="14"/>
  <c r="D710" i="14"/>
  <c r="O710" i="14"/>
  <c r="J710" i="14"/>
  <c r="G710" i="14"/>
  <c r="P710" i="14"/>
  <c r="L710" i="14"/>
  <c r="C710" i="14"/>
  <c r="M710" i="14"/>
  <c r="R710" i="14"/>
  <c r="F710" i="14"/>
  <c r="G439" i="19"/>
  <c r="F439" i="19"/>
  <c r="C439" i="19"/>
  <c r="D439" i="19"/>
  <c r="B440" i="19"/>
  <c r="E440" i="19"/>
  <c r="A441" i="19"/>
  <c r="G706" i="3"/>
  <c r="F706" i="3"/>
  <c r="B707" i="3"/>
  <c r="E707" i="3"/>
  <c r="A708" i="3"/>
  <c r="H706" i="3"/>
  <c r="C706" i="3"/>
  <c r="D706" i="3"/>
  <c r="F568" i="9"/>
  <c r="G568" i="9"/>
  <c r="H568" i="9"/>
  <c r="A570" i="9"/>
  <c r="E569" i="9"/>
  <c r="B569" i="9"/>
  <c r="K570" i="8"/>
  <c r="H570" i="8"/>
  <c r="B570" i="8"/>
  <c r="E570" i="8"/>
  <c r="A571" i="8"/>
  <c r="T569" i="12"/>
  <c r="I569" i="12"/>
  <c r="O569" i="12"/>
  <c r="R569" i="12"/>
  <c r="C569" i="12"/>
  <c r="J569" i="12"/>
  <c r="L569" i="12"/>
  <c r="M569" i="12"/>
  <c r="P569" i="12"/>
  <c r="S569" i="12"/>
  <c r="G569" i="12"/>
  <c r="D569" i="12"/>
  <c r="F569" i="12"/>
  <c r="D569" i="8"/>
  <c r="N569" i="8"/>
  <c r="C569" i="8"/>
  <c r="G569" i="8"/>
  <c r="M569" i="8"/>
  <c r="L569" i="8"/>
  <c r="F569" i="8"/>
  <c r="I569" i="8"/>
  <c r="J569" i="8"/>
  <c r="C568" i="9"/>
  <c r="D568" i="9"/>
  <c r="H570" i="12"/>
  <c r="Q570" i="12"/>
  <c r="B570" i="12"/>
  <c r="A571" i="12"/>
  <c r="N570" i="12"/>
  <c r="E570" i="12"/>
  <c r="K570" i="12"/>
  <c r="F829" i="26" l="1"/>
  <c r="H829" i="26"/>
  <c r="C829" i="26"/>
  <c r="D829" i="26"/>
  <c r="G829" i="26"/>
  <c r="E830" i="26"/>
  <c r="B830" i="26"/>
  <c r="A831" i="26"/>
  <c r="T711" i="14"/>
  <c r="S711" i="14"/>
  <c r="P711" i="14"/>
  <c r="C711" i="14"/>
  <c r="F711" i="14"/>
  <c r="G711" i="14"/>
  <c r="I711" i="14"/>
  <c r="J711" i="14"/>
  <c r="R711" i="14"/>
  <c r="L711" i="14"/>
  <c r="M711" i="14"/>
  <c r="O711" i="14"/>
  <c r="D711" i="14"/>
  <c r="Q712" i="14"/>
  <c r="K712" i="14"/>
  <c r="E712" i="14"/>
  <c r="A713" i="14"/>
  <c r="H712" i="14"/>
  <c r="B712" i="14"/>
  <c r="N712" i="14"/>
  <c r="C440" i="19"/>
  <c r="D440" i="19"/>
  <c r="F440" i="19"/>
  <c r="G440" i="19"/>
  <c r="B441" i="19"/>
  <c r="E441" i="19"/>
  <c r="A442" i="19"/>
  <c r="B708" i="3"/>
  <c r="A709" i="3"/>
  <c r="E708" i="3"/>
  <c r="F707" i="3"/>
  <c r="G707" i="3"/>
  <c r="H707" i="3"/>
  <c r="C707" i="3"/>
  <c r="D707" i="3"/>
  <c r="Q571" i="12"/>
  <c r="H571" i="12"/>
  <c r="A572" i="12"/>
  <c r="K571" i="12"/>
  <c r="N571" i="12"/>
  <c r="B571" i="12"/>
  <c r="E571" i="12"/>
  <c r="T570" i="12"/>
  <c r="C570" i="12"/>
  <c r="F570" i="12"/>
  <c r="G570" i="12"/>
  <c r="L570" i="12"/>
  <c r="P570" i="12"/>
  <c r="D570" i="12"/>
  <c r="I570" i="12"/>
  <c r="M570" i="12"/>
  <c r="S570" i="12"/>
  <c r="J570" i="12"/>
  <c r="O570" i="12"/>
  <c r="R570" i="12"/>
  <c r="A572" i="8"/>
  <c r="H571" i="8"/>
  <c r="B571" i="8"/>
  <c r="E571" i="8"/>
  <c r="K571" i="8"/>
  <c r="H569" i="9"/>
  <c r="F569" i="9"/>
  <c r="G569" i="9"/>
  <c r="F570" i="8"/>
  <c r="G570" i="8"/>
  <c r="D570" i="8"/>
  <c r="C570" i="8"/>
  <c r="N570" i="8"/>
  <c r="I570" i="8"/>
  <c r="L570" i="8"/>
  <c r="J570" i="8"/>
  <c r="M570" i="8"/>
  <c r="A571" i="9"/>
  <c r="B570" i="9"/>
  <c r="E570" i="9"/>
  <c r="C569" i="9"/>
  <c r="D569" i="9"/>
  <c r="D830" i="26" l="1"/>
  <c r="F830" i="26"/>
  <c r="G830" i="26"/>
  <c r="H830" i="26"/>
  <c r="C830" i="26"/>
  <c r="B831" i="26"/>
  <c r="E831" i="26"/>
  <c r="A832" i="26"/>
  <c r="T712" i="14"/>
  <c r="P712" i="14"/>
  <c r="F712" i="14"/>
  <c r="S712" i="14"/>
  <c r="L712" i="14"/>
  <c r="M712" i="14"/>
  <c r="I712" i="14"/>
  <c r="R712" i="14"/>
  <c r="D712" i="14"/>
  <c r="J712" i="14"/>
  <c r="O712" i="14"/>
  <c r="G712" i="14"/>
  <c r="C712" i="14"/>
  <c r="H713" i="14"/>
  <c r="K713" i="14"/>
  <c r="Q713" i="14"/>
  <c r="B713" i="14"/>
  <c r="E713" i="14"/>
  <c r="N713" i="14"/>
  <c r="A714" i="14"/>
  <c r="E442" i="19"/>
  <c r="A443" i="19"/>
  <c r="B442" i="19"/>
  <c r="F441" i="19"/>
  <c r="G441" i="19"/>
  <c r="C441" i="19"/>
  <c r="D441" i="19"/>
  <c r="G708" i="3"/>
  <c r="F708" i="3"/>
  <c r="E709" i="3"/>
  <c r="A710" i="3"/>
  <c r="B709" i="3"/>
  <c r="D708" i="3"/>
  <c r="H708" i="3"/>
  <c r="C708" i="3"/>
  <c r="D570" i="9"/>
  <c r="C570" i="9"/>
  <c r="A573" i="8"/>
  <c r="B572" i="8"/>
  <c r="E572" i="8"/>
  <c r="H572" i="8"/>
  <c r="K572" i="8"/>
  <c r="A572" i="9"/>
  <c r="B571" i="9"/>
  <c r="E571" i="9"/>
  <c r="L571" i="8"/>
  <c r="C571" i="8"/>
  <c r="N571" i="8"/>
  <c r="M571" i="8"/>
  <c r="G571" i="8"/>
  <c r="F571" i="8"/>
  <c r="J571" i="8"/>
  <c r="I571" i="8"/>
  <c r="D571" i="8"/>
  <c r="T571" i="12"/>
  <c r="L571" i="12"/>
  <c r="G571" i="12"/>
  <c r="M571" i="12"/>
  <c r="O571" i="12"/>
  <c r="P571" i="12"/>
  <c r="R571" i="12"/>
  <c r="C571" i="12"/>
  <c r="F571" i="12"/>
  <c r="D571" i="12"/>
  <c r="S571" i="12"/>
  <c r="I571" i="12"/>
  <c r="J571" i="12"/>
  <c r="F570" i="9"/>
  <c r="H570" i="9"/>
  <c r="G570" i="9"/>
  <c r="K572" i="12"/>
  <c r="B572" i="12"/>
  <c r="E572" i="12"/>
  <c r="H572" i="12"/>
  <c r="N572" i="12"/>
  <c r="Q572" i="12"/>
  <c r="A573" i="12"/>
  <c r="E832" i="26" l="1"/>
  <c r="A833" i="26"/>
  <c r="B832" i="26"/>
  <c r="F831" i="26"/>
  <c r="D831" i="26"/>
  <c r="H831" i="26"/>
  <c r="G831" i="26"/>
  <c r="C831" i="26"/>
  <c r="E714" i="14"/>
  <c r="N714" i="14"/>
  <c r="A715" i="14"/>
  <c r="K714" i="14"/>
  <c r="B714" i="14"/>
  <c r="Q714" i="14"/>
  <c r="H714" i="14"/>
  <c r="T713" i="14"/>
  <c r="I713" i="14"/>
  <c r="S713" i="14"/>
  <c r="P713" i="14"/>
  <c r="M713" i="14"/>
  <c r="O713" i="14"/>
  <c r="F713" i="14"/>
  <c r="G713" i="14"/>
  <c r="R713" i="14"/>
  <c r="L713" i="14"/>
  <c r="J713" i="14"/>
  <c r="C713" i="14"/>
  <c r="D713" i="14"/>
  <c r="D442" i="19"/>
  <c r="F442" i="19"/>
  <c r="G442" i="19"/>
  <c r="C442" i="19"/>
  <c r="E443" i="19"/>
  <c r="A444" i="19"/>
  <c r="B443" i="19"/>
  <c r="H709" i="3"/>
  <c r="D709" i="3"/>
  <c r="C709" i="3"/>
  <c r="A711" i="3"/>
  <c r="E710" i="3"/>
  <c r="B710" i="3"/>
  <c r="G709" i="3"/>
  <c r="F709" i="3"/>
  <c r="C571" i="9"/>
  <c r="D571" i="9"/>
  <c r="B573" i="12"/>
  <c r="H573" i="12"/>
  <c r="K573" i="12"/>
  <c r="N573" i="12"/>
  <c r="E573" i="12"/>
  <c r="A574" i="12"/>
  <c r="Q573" i="12"/>
  <c r="T572" i="12"/>
  <c r="L572" i="12"/>
  <c r="M572" i="12"/>
  <c r="F572" i="12"/>
  <c r="G572" i="12"/>
  <c r="O572" i="12"/>
  <c r="P572" i="12"/>
  <c r="I572" i="12"/>
  <c r="J572" i="12"/>
  <c r="D572" i="12"/>
  <c r="C572" i="12"/>
  <c r="R572" i="12"/>
  <c r="S572" i="12"/>
  <c r="J572" i="8"/>
  <c r="L572" i="8"/>
  <c r="N572" i="8"/>
  <c r="C572" i="8"/>
  <c r="G572" i="8"/>
  <c r="M572" i="8"/>
  <c r="D572" i="8"/>
  <c r="F572" i="8"/>
  <c r="I572" i="8"/>
  <c r="G571" i="9"/>
  <c r="F571" i="9"/>
  <c r="H571" i="9"/>
  <c r="E572" i="9"/>
  <c r="A573" i="9"/>
  <c r="B572" i="9"/>
  <c r="B573" i="8"/>
  <c r="E573" i="8"/>
  <c r="K573" i="8"/>
  <c r="H573" i="8"/>
  <c r="A574" i="8"/>
  <c r="D832" i="26" l="1"/>
  <c r="G832" i="26"/>
  <c r="C832" i="26"/>
  <c r="F832" i="26"/>
  <c r="H832" i="26"/>
  <c r="B833" i="26"/>
  <c r="A834" i="26"/>
  <c r="E833" i="26"/>
  <c r="T714" i="14"/>
  <c r="J714" i="14"/>
  <c r="I714" i="14"/>
  <c r="R714" i="14"/>
  <c r="G714" i="14"/>
  <c r="S714" i="14"/>
  <c r="L714" i="14"/>
  <c r="F714" i="14"/>
  <c r="M714" i="14"/>
  <c r="P714" i="14"/>
  <c r="D714" i="14"/>
  <c r="O714" i="14"/>
  <c r="C714" i="14"/>
  <c r="B715" i="14"/>
  <c r="K715" i="14"/>
  <c r="H715" i="14"/>
  <c r="N715" i="14"/>
  <c r="A716" i="14"/>
  <c r="E715" i="14"/>
  <c r="Q715" i="14"/>
  <c r="C443" i="19"/>
  <c r="D443" i="19"/>
  <c r="F443" i="19"/>
  <c r="G443" i="19"/>
  <c r="A445" i="19"/>
  <c r="E444" i="19"/>
  <c r="B444" i="19"/>
  <c r="C710" i="3"/>
  <c r="H710" i="3"/>
  <c r="D710" i="3"/>
  <c r="G710" i="3"/>
  <c r="F710" i="3"/>
  <c r="E711" i="3"/>
  <c r="B711" i="3"/>
  <c r="A712" i="3"/>
  <c r="G573" i="8"/>
  <c r="I573" i="8"/>
  <c r="M573" i="8"/>
  <c r="J573" i="8"/>
  <c r="N573" i="8"/>
  <c r="L573" i="8"/>
  <c r="D573" i="8"/>
  <c r="F573" i="8"/>
  <c r="C573" i="8"/>
  <c r="T573" i="12"/>
  <c r="G573" i="12"/>
  <c r="P573" i="12"/>
  <c r="C573" i="12"/>
  <c r="F573" i="12"/>
  <c r="J573" i="12"/>
  <c r="I573" i="12"/>
  <c r="L573" i="12"/>
  <c r="M573" i="12"/>
  <c r="O573" i="12"/>
  <c r="S573" i="12"/>
  <c r="D573" i="12"/>
  <c r="R573" i="12"/>
  <c r="G572" i="9"/>
  <c r="H572" i="9"/>
  <c r="F572" i="9"/>
  <c r="C572" i="9"/>
  <c r="D572" i="9"/>
  <c r="A574" i="9"/>
  <c r="B573" i="9"/>
  <c r="E573" i="9"/>
  <c r="E574" i="12"/>
  <c r="H574" i="12"/>
  <c r="K574" i="12"/>
  <c r="B574" i="12"/>
  <c r="N574" i="12"/>
  <c r="Q574" i="12"/>
  <c r="A575" i="12"/>
  <c r="K574" i="8"/>
  <c r="B574" i="8"/>
  <c r="E574" i="8"/>
  <c r="H574" i="8"/>
  <c r="A575" i="8"/>
  <c r="A835" i="26" l="1"/>
  <c r="E834" i="26"/>
  <c r="B834" i="26"/>
  <c r="G833" i="26"/>
  <c r="C833" i="26"/>
  <c r="D833" i="26"/>
  <c r="F833" i="26"/>
  <c r="H833" i="26"/>
  <c r="T715" i="14"/>
  <c r="O715" i="14"/>
  <c r="R715" i="14"/>
  <c r="P715" i="14"/>
  <c r="D715" i="14"/>
  <c r="M715" i="14"/>
  <c r="J715" i="14"/>
  <c r="L715" i="14"/>
  <c r="F715" i="14"/>
  <c r="G715" i="14"/>
  <c r="I715" i="14"/>
  <c r="S715" i="14"/>
  <c r="C715" i="14"/>
  <c r="N716" i="14"/>
  <c r="K716" i="14"/>
  <c r="B716" i="14"/>
  <c r="E716" i="14"/>
  <c r="H716" i="14"/>
  <c r="A717" i="14"/>
  <c r="Q716" i="14"/>
  <c r="F444" i="19"/>
  <c r="G444" i="19"/>
  <c r="C444" i="19"/>
  <c r="D444" i="19"/>
  <c r="B445" i="19"/>
  <c r="A446" i="19"/>
  <c r="E445" i="19"/>
  <c r="A713" i="3"/>
  <c r="E712" i="3"/>
  <c r="B712" i="3"/>
  <c r="G711" i="3"/>
  <c r="F711" i="3"/>
  <c r="D711" i="3"/>
  <c r="H711" i="3"/>
  <c r="C711" i="3"/>
  <c r="C573" i="9"/>
  <c r="D573" i="9"/>
  <c r="B574" i="9"/>
  <c r="E574" i="9"/>
  <c r="A575" i="9"/>
  <c r="I574" i="8"/>
  <c r="L574" i="8"/>
  <c r="D574" i="8"/>
  <c r="M574" i="8"/>
  <c r="N574" i="8"/>
  <c r="J574" i="8"/>
  <c r="C574" i="8"/>
  <c r="F574" i="8"/>
  <c r="G574" i="8"/>
  <c r="A576" i="8"/>
  <c r="B575" i="8"/>
  <c r="K575" i="8"/>
  <c r="E575" i="8"/>
  <c r="H575" i="8"/>
  <c r="F573" i="9"/>
  <c r="G573" i="9"/>
  <c r="H573" i="9"/>
  <c r="B575" i="12"/>
  <c r="E575" i="12"/>
  <c r="H575" i="12"/>
  <c r="K575" i="12"/>
  <c r="Q575" i="12"/>
  <c r="N575" i="12"/>
  <c r="A576" i="12"/>
  <c r="T574" i="12"/>
  <c r="C574" i="12"/>
  <c r="L574" i="12"/>
  <c r="M574" i="12"/>
  <c r="P574" i="12"/>
  <c r="D574" i="12"/>
  <c r="F574" i="12"/>
  <c r="I574" i="12"/>
  <c r="J574" i="12"/>
  <c r="G574" i="12"/>
  <c r="O574" i="12"/>
  <c r="R574" i="12"/>
  <c r="S574" i="12"/>
  <c r="D834" i="26" l="1"/>
  <c r="F834" i="26"/>
  <c r="G834" i="26"/>
  <c r="H834" i="26"/>
  <c r="C834" i="26"/>
  <c r="A836" i="26"/>
  <c r="B835" i="26"/>
  <c r="E835" i="26"/>
  <c r="B717" i="14"/>
  <c r="H717" i="14"/>
  <c r="N717" i="14"/>
  <c r="Q717" i="14"/>
  <c r="K717" i="14"/>
  <c r="E717" i="14"/>
  <c r="A718" i="14"/>
  <c r="T716" i="14"/>
  <c r="I716" i="14"/>
  <c r="J716" i="14"/>
  <c r="C716" i="14"/>
  <c r="P716" i="14"/>
  <c r="M716" i="14"/>
  <c r="D716" i="14"/>
  <c r="L716" i="14"/>
  <c r="R716" i="14"/>
  <c r="F716" i="14"/>
  <c r="G716" i="14"/>
  <c r="O716" i="14"/>
  <c r="S716" i="14"/>
  <c r="B446" i="19"/>
  <c r="E446" i="19"/>
  <c r="A447" i="19"/>
  <c r="C445" i="19"/>
  <c r="D445" i="19"/>
  <c r="G445" i="19"/>
  <c r="F445" i="19"/>
  <c r="H712" i="3"/>
  <c r="C712" i="3"/>
  <c r="D712" i="3"/>
  <c r="G712" i="3"/>
  <c r="F712" i="3"/>
  <c r="A714" i="3"/>
  <c r="E713" i="3"/>
  <c r="B713" i="3"/>
  <c r="T575" i="12"/>
  <c r="P575" i="12"/>
  <c r="C575" i="12"/>
  <c r="J575" i="12"/>
  <c r="F575" i="12"/>
  <c r="G575" i="12"/>
  <c r="I575" i="12"/>
  <c r="D575" i="12"/>
  <c r="S575" i="12"/>
  <c r="R575" i="12"/>
  <c r="L575" i="12"/>
  <c r="O575" i="12"/>
  <c r="M575" i="12"/>
  <c r="F574" i="9"/>
  <c r="G574" i="9"/>
  <c r="H574" i="9"/>
  <c r="Q576" i="12"/>
  <c r="A577" i="12"/>
  <c r="K576" i="12"/>
  <c r="B576" i="12"/>
  <c r="E576" i="12"/>
  <c r="H576" i="12"/>
  <c r="N576" i="12"/>
  <c r="C574" i="9"/>
  <c r="D574" i="9"/>
  <c r="L575" i="8"/>
  <c r="M575" i="8"/>
  <c r="J575" i="8"/>
  <c r="C575" i="8"/>
  <c r="N575" i="8"/>
  <c r="I575" i="8"/>
  <c r="D575" i="8"/>
  <c r="G575" i="8"/>
  <c r="F575" i="8"/>
  <c r="B575" i="9"/>
  <c r="E575" i="9"/>
  <c r="A576" i="9"/>
  <c r="E576" i="8"/>
  <c r="K576" i="8"/>
  <c r="A577" i="8"/>
  <c r="B576" i="8"/>
  <c r="H576" i="8"/>
  <c r="H835" i="26" l="1"/>
  <c r="D835" i="26"/>
  <c r="F835" i="26"/>
  <c r="G835" i="26"/>
  <c r="C835" i="26"/>
  <c r="A837" i="26"/>
  <c r="B836" i="26"/>
  <c r="E836" i="26"/>
  <c r="B718" i="14"/>
  <c r="A719" i="14"/>
  <c r="K718" i="14"/>
  <c r="E718" i="14"/>
  <c r="Q718" i="14"/>
  <c r="H718" i="14"/>
  <c r="N718" i="14"/>
  <c r="T717" i="14"/>
  <c r="I717" i="14"/>
  <c r="L717" i="14"/>
  <c r="F717" i="14"/>
  <c r="D717" i="14"/>
  <c r="O717" i="14"/>
  <c r="P717" i="14"/>
  <c r="R717" i="14"/>
  <c r="M717" i="14"/>
  <c r="S717" i="14"/>
  <c r="C717" i="14"/>
  <c r="G717" i="14"/>
  <c r="J717" i="14"/>
  <c r="B447" i="19"/>
  <c r="E447" i="19"/>
  <c r="A448" i="19"/>
  <c r="C446" i="19"/>
  <c r="D446" i="19"/>
  <c r="F446" i="19"/>
  <c r="G446" i="19"/>
  <c r="G713" i="3"/>
  <c r="F713" i="3"/>
  <c r="H713" i="3"/>
  <c r="C713" i="3"/>
  <c r="D713" i="3"/>
  <c r="A715" i="3"/>
  <c r="E714" i="3"/>
  <c r="B714" i="3"/>
  <c r="T576" i="12"/>
  <c r="G576" i="12"/>
  <c r="L576" i="12"/>
  <c r="C576" i="12"/>
  <c r="S576" i="12"/>
  <c r="F576" i="12"/>
  <c r="I576" i="12"/>
  <c r="M576" i="12"/>
  <c r="O576" i="12"/>
  <c r="P576" i="12"/>
  <c r="R576" i="12"/>
  <c r="D576" i="12"/>
  <c r="J576" i="12"/>
  <c r="N577" i="12"/>
  <c r="Q577" i="12"/>
  <c r="B577" i="12"/>
  <c r="K577" i="12"/>
  <c r="H577" i="12"/>
  <c r="A578" i="12"/>
  <c r="E577" i="12"/>
  <c r="M576" i="8"/>
  <c r="C576" i="8"/>
  <c r="J576" i="8"/>
  <c r="G576" i="8"/>
  <c r="I576" i="8"/>
  <c r="D576" i="8"/>
  <c r="F576" i="8"/>
  <c r="N576" i="8"/>
  <c r="L576" i="8"/>
  <c r="H577" i="8"/>
  <c r="K577" i="8"/>
  <c r="B577" i="8"/>
  <c r="E577" i="8"/>
  <c r="A578" i="8"/>
  <c r="H575" i="9"/>
  <c r="F575" i="9"/>
  <c r="G575" i="9"/>
  <c r="A577" i="9"/>
  <c r="B576" i="9"/>
  <c r="E576" i="9"/>
  <c r="C575" i="9"/>
  <c r="D575" i="9"/>
  <c r="C836" i="26" l="1"/>
  <c r="H836" i="26"/>
  <c r="D836" i="26"/>
  <c r="G836" i="26"/>
  <c r="F836" i="26"/>
  <c r="B837" i="26"/>
  <c r="E837" i="26"/>
  <c r="A838" i="26"/>
  <c r="B719" i="14"/>
  <c r="Q719" i="14"/>
  <c r="H719" i="14"/>
  <c r="E719" i="14"/>
  <c r="K719" i="14"/>
  <c r="N719" i="14"/>
  <c r="A720" i="14"/>
  <c r="T718" i="14"/>
  <c r="I718" i="14"/>
  <c r="R718" i="14"/>
  <c r="J718" i="14"/>
  <c r="O718" i="14"/>
  <c r="G718" i="14"/>
  <c r="C718" i="14"/>
  <c r="L718" i="14"/>
  <c r="F718" i="14"/>
  <c r="D718" i="14"/>
  <c r="P718" i="14"/>
  <c r="S718" i="14"/>
  <c r="M718" i="14"/>
  <c r="E448" i="19"/>
  <c r="B448" i="19"/>
  <c r="A449" i="19"/>
  <c r="C447" i="19"/>
  <c r="D447" i="19"/>
  <c r="F447" i="19"/>
  <c r="G447" i="19"/>
  <c r="D714" i="3"/>
  <c r="C714" i="3"/>
  <c r="H714" i="3"/>
  <c r="G714" i="3"/>
  <c r="F714" i="3"/>
  <c r="E715" i="3"/>
  <c r="A716" i="3"/>
  <c r="B715" i="3"/>
  <c r="D577" i="8"/>
  <c r="F577" i="8"/>
  <c r="G577" i="8"/>
  <c r="N577" i="8"/>
  <c r="M577" i="8"/>
  <c r="L577" i="8"/>
  <c r="J577" i="8"/>
  <c r="C577" i="8"/>
  <c r="I577" i="8"/>
  <c r="Q578" i="12"/>
  <c r="E578" i="12"/>
  <c r="N578" i="12"/>
  <c r="A579" i="12"/>
  <c r="B578" i="12"/>
  <c r="H578" i="12"/>
  <c r="K578" i="12"/>
  <c r="T577" i="12"/>
  <c r="I577" i="12"/>
  <c r="M577" i="12"/>
  <c r="S577" i="12"/>
  <c r="O577" i="12"/>
  <c r="P577" i="12"/>
  <c r="R577" i="12"/>
  <c r="J577" i="12"/>
  <c r="C577" i="12"/>
  <c r="L577" i="12"/>
  <c r="F577" i="12"/>
  <c r="D577" i="12"/>
  <c r="G577" i="12"/>
  <c r="B577" i="9"/>
  <c r="A578" i="9"/>
  <c r="E577" i="9"/>
  <c r="D576" i="9"/>
  <c r="C576" i="9"/>
  <c r="F576" i="9"/>
  <c r="G576" i="9"/>
  <c r="H576" i="9"/>
  <c r="H578" i="8"/>
  <c r="B578" i="8"/>
  <c r="K578" i="8"/>
  <c r="E578" i="8"/>
  <c r="A579" i="8"/>
  <c r="E838" i="26" l="1"/>
  <c r="A839" i="26"/>
  <c r="B838" i="26"/>
  <c r="H837" i="26"/>
  <c r="G837" i="26"/>
  <c r="D837" i="26"/>
  <c r="C837" i="26"/>
  <c r="F837" i="26"/>
  <c r="N720" i="14"/>
  <c r="A721" i="14"/>
  <c r="B720" i="14"/>
  <c r="K720" i="14"/>
  <c r="H720" i="14"/>
  <c r="Q720" i="14"/>
  <c r="E720" i="14"/>
  <c r="T719" i="14"/>
  <c r="G719" i="14"/>
  <c r="I719" i="14"/>
  <c r="O719" i="14"/>
  <c r="R719" i="14"/>
  <c r="F719" i="14"/>
  <c r="S719" i="14"/>
  <c r="P719" i="14"/>
  <c r="L719" i="14"/>
  <c r="C719" i="14"/>
  <c r="D719" i="14"/>
  <c r="J719" i="14"/>
  <c r="M719" i="14"/>
  <c r="E449" i="19"/>
  <c r="A450" i="19"/>
  <c r="B449" i="19"/>
  <c r="D448" i="19"/>
  <c r="C448" i="19"/>
  <c r="F448" i="19"/>
  <c r="G448" i="19"/>
  <c r="B716" i="3"/>
  <c r="E716" i="3"/>
  <c r="A717" i="3"/>
  <c r="G715" i="3"/>
  <c r="F715" i="3"/>
  <c r="D715" i="3"/>
  <c r="C715" i="3"/>
  <c r="H715" i="3"/>
  <c r="A580" i="8"/>
  <c r="B579" i="8"/>
  <c r="E579" i="8"/>
  <c r="H579" i="8"/>
  <c r="K579" i="8"/>
  <c r="T578" i="12"/>
  <c r="C578" i="12"/>
  <c r="F578" i="12"/>
  <c r="D578" i="12"/>
  <c r="G578" i="12"/>
  <c r="I578" i="12"/>
  <c r="J578" i="12"/>
  <c r="L578" i="12"/>
  <c r="M578" i="12"/>
  <c r="O578" i="12"/>
  <c r="S578" i="12"/>
  <c r="P578" i="12"/>
  <c r="R578" i="12"/>
  <c r="G577" i="9"/>
  <c r="H577" i="9"/>
  <c r="F577" i="9"/>
  <c r="A579" i="9"/>
  <c r="E578" i="9"/>
  <c r="B578" i="9"/>
  <c r="C577" i="9"/>
  <c r="D577" i="9"/>
  <c r="J578" i="8"/>
  <c r="G578" i="8"/>
  <c r="C578" i="8"/>
  <c r="D578" i="8"/>
  <c r="L578" i="8"/>
  <c r="F578" i="8"/>
  <c r="M578" i="8"/>
  <c r="N578" i="8"/>
  <c r="I578" i="8"/>
  <c r="N579" i="12"/>
  <c r="E579" i="12"/>
  <c r="Q579" i="12"/>
  <c r="A580" i="12"/>
  <c r="K579" i="12"/>
  <c r="B579" i="12"/>
  <c r="H579" i="12"/>
  <c r="G838" i="26" l="1"/>
  <c r="F838" i="26"/>
  <c r="C838" i="26"/>
  <c r="H838" i="26"/>
  <c r="D838" i="26"/>
  <c r="B839" i="26"/>
  <c r="E839" i="26"/>
  <c r="A840" i="26"/>
  <c r="T720" i="14"/>
  <c r="G720" i="14"/>
  <c r="D720" i="14"/>
  <c r="F720" i="14"/>
  <c r="O720" i="14"/>
  <c r="I720" i="14"/>
  <c r="R720" i="14"/>
  <c r="S720" i="14"/>
  <c r="P720" i="14"/>
  <c r="C720" i="14"/>
  <c r="J720" i="14"/>
  <c r="L720" i="14"/>
  <c r="M720" i="14"/>
  <c r="K721" i="14"/>
  <c r="N721" i="14"/>
  <c r="E721" i="14"/>
  <c r="A722" i="14"/>
  <c r="B721" i="14"/>
  <c r="Q721" i="14"/>
  <c r="H721" i="14"/>
  <c r="F449" i="19"/>
  <c r="G449" i="19"/>
  <c r="D449" i="19"/>
  <c r="C449" i="19"/>
  <c r="A451" i="19"/>
  <c r="B450" i="19"/>
  <c r="E450" i="19"/>
  <c r="E717" i="3"/>
  <c r="B717" i="3"/>
  <c r="A718" i="3"/>
  <c r="G716" i="3"/>
  <c r="F716" i="3"/>
  <c r="C716" i="3"/>
  <c r="H716" i="3"/>
  <c r="D716" i="3"/>
  <c r="G578" i="9"/>
  <c r="F578" i="9"/>
  <c r="H578" i="9"/>
  <c r="E579" i="9"/>
  <c r="B579" i="9"/>
  <c r="A580" i="9"/>
  <c r="D578" i="9"/>
  <c r="C578" i="9"/>
  <c r="T579" i="12"/>
  <c r="D579" i="12"/>
  <c r="I579" i="12"/>
  <c r="O579" i="12"/>
  <c r="G579" i="12"/>
  <c r="L579" i="12"/>
  <c r="J579" i="12"/>
  <c r="F579" i="12"/>
  <c r="P579" i="12"/>
  <c r="C579" i="12"/>
  <c r="M579" i="12"/>
  <c r="S579" i="12"/>
  <c r="R579" i="12"/>
  <c r="A581" i="12"/>
  <c r="B580" i="12"/>
  <c r="Q580" i="12"/>
  <c r="H580" i="12"/>
  <c r="K580" i="12"/>
  <c r="E580" i="12"/>
  <c r="N580" i="12"/>
  <c r="I579" i="8"/>
  <c r="J579" i="8"/>
  <c r="L579" i="8"/>
  <c r="M579" i="8"/>
  <c r="N579" i="8"/>
  <c r="C579" i="8"/>
  <c r="F579" i="8"/>
  <c r="G579" i="8"/>
  <c r="D579" i="8"/>
  <c r="A581" i="8"/>
  <c r="E580" i="8"/>
  <c r="K580" i="8"/>
  <c r="B580" i="8"/>
  <c r="H580" i="8"/>
  <c r="D839" i="26" l="1"/>
  <c r="H839" i="26"/>
  <c r="C839" i="26"/>
  <c r="F839" i="26"/>
  <c r="G839" i="26"/>
  <c r="B840" i="26"/>
  <c r="E840" i="26"/>
  <c r="A841" i="26"/>
  <c r="T721" i="14"/>
  <c r="P721" i="14"/>
  <c r="I721" i="14"/>
  <c r="J721" i="14"/>
  <c r="M721" i="14"/>
  <c r="O721" i="14"/>
  <c r="G721" i="14"/>
  <c r="C721" i="14"/>
  <c r="L721" i="14"/>
  <c r="D721" i="14"/>
  <c r="S721" i="14"/>
  <c r="R721" i="14"/>
  <c r="F721" i="14"/>
  <c r="A723" i="14"/>
  <c r="H722" i="14"/>
  <c r="K722" i="14"/>
  <c r="B722" i="14"/>
  <c r="E722" i="14"/>
  <c r="N722" i="14"/>
  <c r="Q722" i="14"/>
  <c r="A452" i="19"/>
  <c r="B451" i="19"/>
  <c r="E451" i="19"/>
  <c r="G450" i="19"/>
  <c r="C450" i="19"/>
  <c r="F450" i="19"/>
  <c r="D450" i="19"/>
  <c r="B718" i="3"/>
  <c r="A719" i="3"/>
  <c r="E718" i="3"/>
  <c r="D717" i="3"/>
  <c r="C717" i="3"/>
  <c r="H717" i="3"/>
  <c r="G717" i="3"/>
  <c r="F717" i="3"/>
  <c r="E581" i="12"/>
  <c r="H581" i="12"/>
  <c r="K581" i="12"/>
  <c r="N581" i="12"/>
  <c r="B581" i="12"/>
  <c r="A582" i="12"/>
  <c r="Q581" i="12"/>
  <c r="J580" i="8"/>
  <c r="M580" i="8"/>
  <c r="I580" i="8"/>
  <c r="N580" i="8"/>
  <c r="G580" i="8"/>
  <c r="D580" i="8"/>
  <c r="L580" i="8"/>
  <c r="F580" i="8"/>
  <c r="C580" i="8"/>
  <c r="B580" i="9"/>
  <c r="A581" i="9"/>
  <c r="E580" i="9"/>
  <c r="T580" i="12"/>
  <c r="L580" i="12"/>
  <c r="R580" i="12"/>
  <c r="S580" i="12"/>
  <c r="I580" i="12"/>
  <c r="J580" i="12"/>
  <c r="D580" i="12"/>
  <c r="F580" i="12"/>
  <c r="M580" i="12"/>
  <c r="G580" i="12"/>
  <c r="C580" i="12"/>
  <c r="O580" i="12"/>
  <c r="P580" i="12"/>
  <c r="C579" i="9"/>
  <c r="D579" i="9"/>
  <c r="B581" i="8"/>
  <c r="K581" i="8"/>
  <c r="H581" i="8"/>
  <c r="E581" i="8"/>
  <c r="A582" i="8"/>
  <c r="G579" i="9"/>
  <c r="F579" i="9"/>
  <c r="H579" i="9"/>
  <c r="E841" i="26" l="1"/>
  <c r="A842" i="26"/>
  <c r="B841" i="26"/>
  <c r="G840" i="26"/>
  <c r="H840" i="26"/>
  <c r="F840" i="26"/>
  <c r="D840" i="26"/>
  <c r="C840" i="26"/>
  <c r="T722" i="14"/>
  <c r="R722" i="14"/>
  <c r="G722" i="14"/>
  <c r="M722" i="14"/>
  <c r="P722" i="14"/>
  <c r="S722" i="14"/>
  <c r="D722" i="14"/>
  <c r="C722" i="14"/>
  <c r="J722" i="14"/>
  <c r="I722" i="14"/>
  <c r="L722" i="14"/>
  <c r="F722" i="14"/>
  <c r="O722" i="14"/>
  <c r="K723" i="14"/>
  <c r="E723" i="14"/>
  <c r="H723" i="14"/>
  <c r="N723" i="14"/>
  <c r="A724" i="14"/>
  <c r="Q723" i="14"/>
  <c r="B723" i="14"/>
  <c r="G451" i="19"/>
  <c r="C451" i="19"/>
  <c r="D451" i="19"/>
  <c r="F451" i="19"/>
  <c r="B452" i="19"/>
  <c r="E452" i="19"/>
  <c r="A453" i="19"/>
  <c r="F718" i="3"/>
  <c r="G718" i="3"/>
  <c r="A720" i="3"/>
  <c r="E719" i="3"/>
  <c r="B719" i="3"/>
  <c r="H718" i="3"/>
  <c r="C718" i="3"/>
  <c r="D718" i="3"/>
  <c r="C580" i="9"/>
  <c r="D580" i="9"/>
  <c r="E582" i="12"/>
  <c r="Q582" i="12"/>
  <c r="N582" i="12"/>
  <c r="A583" i="12"/>
  <c r="B582" i="12"/>
  <c r="H582" i="12"/>
  <c r="K582" i="12"/>
  <c r="H582" i="8"/>
  <c r="B582" i="8"/>
  <c r="A583" i="8"/>
  <c r="E582" i="8"/>
  <c r="K582" i="8"/>
  <c r="T581" i="12"/>
  <c r="S581" i="12"/>
  <c r="D581" i="12"/>
  <c r="C581" i="12"/>
  <c r="F581" i="12"/>
  <c r="G581" i="12"/>
  <c r="I581" i="12"/>
  <c r="L581" i="12"/>
  <c r="J581" i="12"/>
  <c r="M581" i="12"/>
  <c r="P581" i="12"/>
  <c r="O581" i="12"/>
  <c r="R581" i="12"/>
  <c r="H580" i="9"/>
  <c r="G580" i="9"/>
  <c r="F580" i="9"/>
  <c r="E581" i="9"/>
  <c r="B581" i="9"/>
  <c r="A582" i="9"/>
  <c r="C581" i="8"/>
  <c r="D581" i="8"/>
  <c r="G581" i="8"/>
  <c r="J581" i="8"/>
  <c r="F581" i="8"/>
  <c r="I581" i="8"/>
  <c r="N581" i="8"/>
  <c r="M581" i="8"/>
  <c r="L581" i="8"/>
  <c r="H841" i="26" l="1"/>
  <c r="C841" i="26"/>
  <c r="F841" i="26"/>
  <c r="D841" i="26"/>
  <c r="G841" i="26"/>
  <c r="E842" i="26"/>
  <c r="B842" i="26"/>
  <c r="A843" i="26"/>
  <c r="T723" i="14"/>
  <c r="G723" i="14"/>
  <c r="F723" i="14"/>
  <c r="C723" i="14"/>
  <c r="O723" i="14"/>
  <c r="P723" i="14"/>
  <c r="L723" i="14"/>
  <c r="M723" i="14"/>
  <c r="I723" i="14"/>
  <c r="J723" i="14"/>
  <c r="D723" i="14"/>
  <c r="R723" i="14"/>
  <c r="S723" i="14"/>
  <c r="Q724" i="14"/>
  <c r="N724" i="14"/>
  <c r="H724" i="14"/>
  <c r="B724" i="14"/>
  <c r="E724" i="14"/>
  <c r="A725" i="14"/>
  <c r="K724" i="14"/>
  <c r="E453" i="19"/>
  <c r="A454" i="19"/>
  <c r="B453" i="19"/>
  <c r="C452" i="19"/>
  <c r="D452" i="19"/>
  <c r="F452" i="19"/>
  <c r="G452" i="19"/>
  <c r="F719" i="3"/>
  <c r="G719" i="3"/>
  <c r="B720" i="3"/>
  <c r="A721" i="3"/>
  <c r="E720" i="3"/>
  <c r="D719" i="3"/>
  <c r="C719" i="3"/>
  <c r="H719" i="3"/>
  <c r="C581" i="9"/>
  <c r="D581" i="9"/>
  <c r="H581" i="9"/>
  <c r="F581" i="9"/>
  <c r="G581" i="9"/>
  <c r="T582" i="12"/>
  <c r="G582" i="12"/>
  <c r="C582" i="12"/>
  <c r="D582" i="12"/>
  <c r="P582" i="12"/>
  <c r="S582" i="12"/>
  <c r="F582" i="12"/>
  <c r="L582" i="12"/>
  <c r="O582" i="12"/>
  <c r="J582" i="12"/>
  <c r="R582" i="12"/>
  <c r="I582" i="12"/>
  <c r="M582" i="12"/>
  <c r="K583" i="12"/>
  <c r="B583" i="12"/>
  <c r="E583" i="12"/>
  <c r="H583" i="12"/>
  <c r="N583" i="12"/>
  <c r="Q583" i="12"/>
  <c r="A584" i="12"/>
  <c r="H583" i="8"/>
  <c r="K583" i="8"/>
  <c r="A584" i="8"/>
  <c r="B583" i="8"/>
  <c r="E583" i="8"/>
  <c r="J582" i="8"/>
  <c r="L582" i="8"/>
  <c r="N582" i="8"/>
  <c r="M582" i="8"/>
  <c r="G582" i="8"/>
  <c r="I582" i="8"/>
  <c r="C582" i="8"/>
  <c r="D582" i="8"/>
  <c r="F582" i="8"/>
  <c r="A583" i="9"/>
  <c r="B582" i="9"/>
  <c r="E582" i="9"/>
  <c r="A844" i="26" l="1"/>
  <c r="B843" i="26"/>
  <c r="E843" i="26"/>
  <c r="D842" i="26"/>
  <c r="F842" i="26"/>
  <c r="C842" i="26"/>
  <c r="G842" i="26"/>
  <c r="H842" i="26"/>
  <c r="K725" i="14"/>
  <c r="E725" i="14"/>
  <c r="B725" i="14"/>
  <c r="A726" i="14"/>
  <c r="H725" i="14"/>
  <c r="N725" i="14"/>
  <c r="Q725" i="14"/>
  <c r="T724" i="14"/>
  <c r="M724" i="14"/>
  <c r="J724" i="14"/>
  <c r="F724" i="14"/>
  <c r="I724" i="14"/>
  <c r="C724" i="14"/>
  <c r="R724" i="14"/>
  <c r="G724" i="14"/>
  <c r="S724" i="14"/>
  <c r="D724" i="14"/>
  <c r="O724" i="14"/>
  <c r="P724" i="14"/>
  <c r="L724" i="14"/>
  <c r="F453" i="19"/>
  <c r="G453" i="19"/>
  <c r="C453" i="19"/>
  <c r="D453" i="19"/>
  <c r="E454" i="19"/>
  <c r="A455" i="19"/>
  <c r="B454" i="19"/>
  <c r="G720" i="3"/>
  <c r="F720" i="3"/>
  <c r="B721" i="3"/>
  <c r="A722" i="3"/>
  <c r="E721" i="3"/>
  <c r="C720" i="3"/>
  <c r="H720" i="3"/>
  <c r="D720" i="3"/>
  <c r="B584" i="12"/>
  <c r="K584" i="12"/>
  <c r="A585" i="12"/>
  <c r="E584" i="12"/>
  <c r="N584" i="12"/>
  <c r="H584" i="12"/>
  <c r="Q584" i="12"/>
  <c r="T583" i="12"/>
  <c r="P583" i="12"/>
  <c r="S583" i="12"/>
  <c r="R583" i="12"/>
  <c r="C583" i="12"/>
  <c r="I583" i="12"/>
  <c r="D583" i="12"/>
  <c r="F583" i="12"/>
  <c r="G583" i="12"/>
  <c r="J583" i="12"/>
  <c r="M583" i="12"/>
  <c r="O583" i="12"/>
  <c r="L583" i="12"/>
  <c r="H582" i="9"/>
  <c r="F582" i="9"/>
  <c r="G582" i="9"/>
  <c r="D583" i="8"/>
  <c r="F583" i="8"/>
  <c r="G583" i="8"/>
  <c r="M583" i="8"/>
  <c r="L583" i="8"/>
  <c r="N583" i="8"/>
  <c r="I583" i="8"/>
  <c r="J583" i="8"/>
  <c r="C583" i="8"/>
  <c r="K584" i="8"/>
  <c r="E584" i="8"/>
  <c r="A585" i="8"/>
  <c r="B584" i="8"/>
  <c r="H584" i="8"/>
  <c r="C582" i="9"/>
  <c r="D582" i="9"/>
  <c r="A584" i="9"/>
  <c r="B583" i="9"/>
  <c r="E583" i="9"/>
  <c r="F843" i="26" l="1"/>
  <c r="D843" i="26"/>
  <c r="C843" i="26"/>
  <c r="G843" i="26"/>
  <c r="H843" i="26"/>
  <c r="A845" i="26"/>
  <c r="E844" i="26"/>
  <c r="B844" i="26"/>
  <c r="K726" i="14"/>
  <c r="N726" i="14"/>
  <c r="A727" i="14"/>
  <c r="B726" i="14"/>
  <c r="H726" i="14"/>
  <c r="Q726" i="14"/>
  <c r="E726" i="14"/>
  <c r="T725" i="14"/>
  <c r="C725" i="14"/>
  <c r="M725" i="14"/>
  <c r="S725" i="14"/>
  <c r="O725" i="14"/>
  <c r="F725" i="14"/>
  <c r="J725" i="14"/>
  <c r="G725" i="14"/>
  <c r="I725" i="14"/>
  <c r="P725" i="14"/>
  <c r="D725" i="14"/>
  <c r="R725" i="14"/>
  <c r="L725" i="14"/>
  <c r="D454" i="19"/>
  <c r="F454" i="19"/>
  <c r="G454" i="19"/>
  <c r="C454" i="19"/>
  <c r="E455" i="19"/>
  <c r="B455" i="19"/>
  <c r="A456" i="19"/>
  <c r="G721" i="3"/>
  <c r="F721" i="3"/>
  <c r="B722" i="3"/>
  <c r="A723" i="3"/>
  <c r="E722" i="3"/>
  <c r="D721" i="3"/>
  <c r="C721" i="3"/>
  <c r="H721" i="3"/>
  <c r="D583" i="9"/>
  <c r="C583" i="9"/>
  <c r="A585" i="9"/>
  <c r="E584" i="9"/>
  <c r="B584" i="9"/>
  <c r="A586" i="12"/>
  <c r="N585" i="12"/>
  <c r="B585" i="12"/>
  <c r="K585" i="12"/>
  <c r="H585" i="12"/>
  <c r="E585" i="12"/>
  <c r="Q585" i="12"/>
  <c r="J584" i="8"/>
  <c r="D584" i="8"/>
  <c r="F584" i="8"/>
  <c r="N584" i="8"/>
  <c r="C584" i="8"/>
  <c r="G584" i="8"/>
  <c r="I584" i="8"/>
  <c r="L584" i="8"/>
  <c r="M584" i="8"/>
  <c r="G583" i="9"/>
  <c r="F583" i="9"/>
  <c r="H583" i="9"/>
  <c r="E585" i="8"/>
  <c r="K585" i="8"/>
  <c r="A586" i="8"/>
  <c r="B585" i="8"/>
  <c r="H585" i="8"/>
  <c r="T584" i="12"/>
  <c r="C584" i="12"/>
  <c r="D584" i="12"/>
  <c r="P584" i="12"/>
  <c r="S584" i="12"/>
  <c r="G584" i="12"/>
  <c r="I584" i="12"/>
  <c r="J584" i="12"/>
  <c r="L584" i="12"/>
  <c r="M584" i="12"/>
  <c r="O584" i="12"/>
  <c r="R584" i="12"/>
  <c r="F584" i="12"/>
  <c r="A846" i="26" l="1"/>
  <c r="B845" i="26"/>
  <c r="E845" i="26"/>
  <c r="H844" i="26"/>
  <c r="G844" i="26"/>
  <c r="C844" i="26"/>
  <c r="F844" i="26"/>
  <c r="D844" i="26"/>
  <c r="T726" i="14"/>
  <c r="D726" i="14"/>
  <c r="J726" i="14"/>
  <c r="O726" i="14"/>
  <c r="G726" i="14"/>
  <c r="S726" i="14"/>
  <c r="M726" i="14"/>
  <c r="L726" i="14"/>
  <c r="R726" i="14"/>
  <c r="P726" i="14"/>
  <c r="F726" i="14"/>
  <c r="I726" i="14"/>
  <c r="C726" i="14"/>
  <c r="N727" i="14"/>
  <c r="A728" i="14"/>
  <c r="K727" i="14"/>
  <c r="B727" i="14"/>
  <c r="Q727" i="14"/>
  <c r="H727" i="14"/>
  <c r="E727" i="14"/>
  <c r="C455" i="19"/>
  <c r="G455" i="19"/>
  <c r="D455" i="19"/>
  <c r="F455" i="19"/>
  <c r="A457" i="19"/>
  <c r="B456" i="19"/>
  <c r="E456" i="19"/>
  <c r="E723" i="3"/>
  <c r="B723" i="3"/>
  <c r="A724" i="3"/>
  <c r="H722" i="3"/>
  <c r="D722" i="3"/>
  <c r="C722" i="3"/>
  <c r="G722" i="3"/>
  <c r="F722" i="3"/>
  <c r="Q586" i="12"/>
  <c r="B586" i="12"/>
  <c r="A587" i="12"/>
  <c r="E586" i="12"/>
  <c r="H586" i="12"/>
  <c r="K586" i="12"/>
  <c r="N586" i="12"/>
  <c r="D584" i="9"/>
  <c r="C584" i="9"/>
  <c r="F584" i="9"/>
  <c r="G584" i="9"/>
  <c r="H584" i="9"/>
  <c r="B585" i="9"/>
  <c r="E585" i="9"/>
  <c r="A586" i="9"/>
  <c r="J585" i="8"/>
  <c r="I585" i="8"/>
  <c r="D585" i="8"/>
  <c r="N585" i="8"/>
  <c r="C585" i="8"/>
  <c r="L585" i="8"/>
  <c r="G585" i="8"/>
  <c r="M585" i="8"/>
  <c r="F585" i="8"/>
  <c r="K586" i="8"/>
  <c r="B586" i="8"/>
  <c r="E586" i="8"/>
  <c r="A587" i="8"/>
  <c r="H586" i="8"/>
  <c r="T585" i="12"/>
  <c r="P585" i="12"/>
  <c r="R585" i="12"/>
  <c r="S585" i="12"/>
  <c r="M585" i="12"/>
  <c r="C585" i="12"/>
  <c r="G585" i="12"/>
  <c r="J585" i="12"/>
  <c r="I585" i="12"/>
  <c r="L585" i="12"/>
  <c r="F585" i="12"/>
  <c r="D585" i="12"/>
  <c r="O585" i="12"/>
  <c r="C845" i="26" l="1"/>
  <c r="G845" i="26"/>
  <c r="F845" i="26"/>
  <c r="D845" i="26"/>
  <c r="H845" i="26"/>
  <c r="A847" i="26"/>
  <c r="B846" i="26"/>
  <c r="E846" i="26"/>
  <c r="T727" i="14"/>
  <c r="C727" i="14"/>
  <c r="R727" i="14"/>
  <c r="S727" i="14"/>
  <c r="I727" i="14"/>
  <c r="D727" i="14"/>
  <c r="J727" i="14"/>
  <c r="O727" i="14"/>
  <c r="F727" i="14"/>
  <c r="G727" i="14"/>
  <c r="L727" i="14"/>
  <c r="M727" i="14"/>
  <c r="P727" i="14"/>
  <c r="B728" i="14"/>
  <c r="N728" i="14"/>
  <c r="A729" i="14"/>
  <c r="E728" i="14"/>
  <c r="Q728" i="14"/>
  <c r="K728" i="14"/>
  <c r="H728" i="14"/>
  <c r="G456" i="19"/>
  <c r="C456" i="19"/>
  <c r="D456" i="19"/>
  <c r="F456" i="19"/>
  <c r="A458" i="19"/>
  <c r="B457" i="19"/>
  <c r="E457" i="19"/>
  <c r="B724" i="3"/>
  <c r="E724" i="3"/>
  <c r="A725" i="3"/>
  <c r="H723" i="3"/>
  <c r="D723" i="3"/>
  <c r="C723" i="3"/>
  <c r="F723" i="3"/>
  <c r="G723" i="3"/>
  <c r="B587" i="8"/>
  <c r="E587" i="8"/>
  <c r="K587" i="8"/>
  <c r="A588" i="8"/>
  <c r="H587" i="8"/>
  <c r="C586" i="8"/>
  <c r="N586" i="8"/>
  <c r="D586" i="8"/>
  <c r="F586" i="8"/>
  <c r="G586" i="8"/>
  <c r="I586" i="8"/>
  <c r="M586" i="8"/>
  <c r="J586" i="8"/>
  <c r="L586" i="8"/>
  <c r="D585" i="9"/>
  <c r="C585" i="9"/>
  <c r="E586" i="9"/>
  <c r="B586" i="9"/>
  <c r="H585" i="9"/>
  <c r="G585" i="9"/>
  <c r="F585" i="9"/>
  <c r="A588" i="12"/>
  <c r="E587" i="12"/>
  <c r="H587" i="12"/>
  <c r="B587" i="12"/>
  <c r="N587" i="12"/>
  <c r="K587" i="12"/>
  <c r="Q587" i="12"/>
  <c r="T586" i="12"/>
  <c r="I586" i="12"/>
  <c r="D586" i="12"/>
  <c r="P586" i="12"/>
  <c r="R586" i="12"/>
  <c r="J586" i="12"/>
  <c r="M586" i="12"/>
  <c r="S586" i="12"/>
  <c r="C586" i="12"/>
  <c r="O586" i="12"/>
  <c r="F586" i="12"/>
  <c r="G586" i="12"/>
  <c r="L586" i="12"/>
  <c r="F846" i="26" l="1"/>
  <c r="C846" i="26"/>
  <c r="G846" i="26"/>
  <c r="D846" i="26"/>
  <c r="H846" i="26"/>
  <c r="B847" i="26"/>
  <c r="A848" i="26"/>
  <c r="E847" i="26"/>
  <c r="T728" i="14"/>
  <c r="G728" i="14"/>
  <c r="F728" i="14"/>
  <c r="I728" i="14"/>
  <c r="S728" i="14"/>
  <c r="L728" i="14"/>
  <c r="P728" i="14"/>
  <c r="R728" i="14"/>
  <c r="D728" i="14"/>
  <c r="C728" i="14"/>
  <c r="M728" i="14"/>
  <c r="J728" i="14"/>
  <c r="O728" i="14"/>
  <c r="K729" i="14"/>
  <c r="N729" i="14"/>
  <c r="A730" i="14"/>
  <c r="H729" i="14"/>
  <c r="B729" i="14"/>
  <c r="Q729" i="14"/>
  <c r="E729" i="14"/>
  <c r="F457" i="19"/>
  <c r="G457" i="19"/>
  <c r="C457" i="19"/>
  <c r="D457" i="19"/>
  <c r="B458" i="19"/>
  <c r="A459" i="19"/>
  <c r="E458" i="19"/>
  <c r="A726" i="3"/>
  <c r="E725" i="3"/>
  <c r="B725" i="3"/>
  <c r="F724" i="3"/>
  <c r="G724" i="3"/>
  <c r="H724" i="3"/>
  <c r="C724" i="3"/>
  <c r="D724" i="3"/>
  <c r="C586" i="9"/>
  <c r="D586" i="9"/>
  <c r="T587" i="12"/>
  <c r="P587" i="12"/>
  <c r="R587" i="12"/>
  <c r="S587" i="12"/>
  <c r="D587" i="12"/>
  <c r="G587" i="12"/>
  <c r="J587" i="12"/>
  <c r="C587" i="12"/>
  <c r="F587" i="12"/>
  <c r="I587" i="12"/>
  <c r="M587" i="12"/>
  <c r="L587" i="12"/>
  <c r="O587" i="12"/>
  <c r="Q588" i="12"/>
  <c r="K588" i="12"/>
  <c r="H588" i="12"/>
  <c r="B588" i="12"/>
  <c r="E588" i="12"/>
  <c r="N588" i="12"/>
  <c r="A589" i="12"/>
  <c r="K588" i="8"/>
  <c r="A589" i="8"/>
  <c r="B588" i="8"/>
  <c r="E588" i="8"/>
  <c r="H588" i="8"/>
  <c r="G586" i="9"/>
  <c r="H586" i="9"/>
  <c r="F586" i="9"/>
  <c r="D587" i="8"/>
  <c r="F587" i="8"/>
  <c r="I587" i="8"/>
  <c r="J587" i="8"/>
  <c r="L587" i="8"/>
  <c r="M587" i="8"/>
  <c r="C587" i="8"/>
  <c r="G587" i="8"/>
  <c r="N587" i="8"/>
  <c r="E7" i="29" a="1"/>
  <c r="E848" i="26" l="1"/>
  <c r="B848" i="26"/>
  <c r="A849" i="26"/>
  <c r="C847" i="26"/>
  <c r="H847" i="26"/>
  <c r="G847" i="26"/>
  <c r="F847" i="26"/>
  <c r="D847" i="26"/>
  <c r="T729" i="14"/>
  <c r="F729" i="14"/>
  <c r="P729" i="14"/>
  <c r="J729" i="14"/>
  <c r="G729" i="14"/>
  <c r="S729" i="14"/>
  <c r="C729" i="14"/>
  <c r="D729" i="14"/>
  <c r="R729" i="14"/>
  <c r="I729" i="14"/>
  <c r="O729" i="14"/>
  <c r="M729" i="14"/>
  <c r="L729" i="14"/>
  <c r="N730" i="14"/>
  <c r="B730" i="14"/>
  <c r="Q730" i="14"/>
  <c r="A731" i="14"/>
  <c r="K730" i="14"/>
  <c r="E730" i="14"/>
  <c r="H730" i="14"/>
  <c r="B459" i="19"/>
  <c r="E459" i="19"/>
  <c r="A460" i="19"/>
  <c r="C458" i="19"/>
  <c r="D458" i="19"/>
  <c r="G458" i="19"/>
  <c r="F458" i="19"/>
  <c r="H725" i="3"/>
  <c r="D725" i="3"/>
  <c r="C725" i="3"/>
  <c r="F725" i="3"/>
  <c r="G725" i="3"/>
  <c r="B726" i="3"/>
  <c r="A727" i="3"/>
  <c r="E726" i="3"/>
  <c r="E7" i="29"/>
  <c r="G588" i="8"/>
  <c r="J588" i="8"/>
  <c r="D588" i="8"/>
  <c r="C588" i="8"/>
  <c r="L588" i="8"/>
  <c r="N588" i="8"/>
  <c r="M588" i="8"/>
  <c r="I588" i="8"/>
  <c r="F588" i="8"/>
  <c r="E589" i="8"/>
  <c r="A590" i="8"/>
  <c r="B589" i="8"/>
  <c r="K589" i="8"/>
  <c r="H589" i="8"/>
  <c r="N589" i="12"/>
  <c r="Q589" i="12"/>
  <c r="B589" i="12"/>
  <c r="E589" i="12"/>
  <c r="H589" i="12"/>
  <c r="A590" i="12"/>
  <c r="K589" i="12"/>
  <c r="T588" i="12"/>
  <c r="L588" i="12"/>
  <c r="C588" i="12"/>
  <c r="M588" i="12"/>
  <c r="I588" i="12"/>
  <c r="F588" i="12"/>
  <c r="J588" i="12"/>
  <c r="D588" i="12"/>
  <c r="O588" i="12"/>
  <c r="G588" i="12"/>
  <c r="R588" i="12"/>
  <c r="P588" i="12"/>
  <c r="S588" i="12"/>
  <c r="B849" i="26" l="1"/>
  <c r="E849" i="26"/>
  <c r="A850" i="26"/>
  <c r="F848" i="26"/>
  <c r="D848" i="26"/>
  <c r="H848" i="26"/>
  <c r="C848" i="26"/>
  <c r="G848" i="26"/>
  <c r="E731" i="14"/>
  <c r="Q731" i="14"/>
  <c r="H731" i="14"/>
  <c r="B731" i="14"/>
  <c r="A732" i="14"/>
  <c r="K731" i="14"/>
  <c r="N731" i="14"/>
  <c r="T730" i="14"/>
  <c r="R730" i="14"/>
  <c r="I730" i="14"/>
  <c r="J730" i="14"/>
  <c r="D730" i="14"/>
  <c r="F730" i="14"/>
  <c r="O730" i="14"/>
  <c r="M730" i="14"/>
  <c r="C730" i="14"/>
  <c r="P730" i="14"/>
  <c r="L730" i="14"/>
  <c r="G730" i="14"/>
  <c r="S730" i="14"/>
  <c r="A461" i="19"/>
  <c r="E460" i="19"/>
  <c r="B460" i="19"/>
  <c r="C459" i="19"/>
  <c r="D459" i="19"/>
  <c r="G459" i="19"/>
  <c r="F459" i="19"/>
  <c r="G726" i="3"/>
  <c r="F726" i="3"/>
  <c r="D726" i="3"/>
  <c r="C726" i="3"/>
  <c r="H726" i="3"/>
  <c r="E727" i="3"/>
  <c r="B727" i="3"/>
  <c r="A728" i="3"/>
  <c r="T589" i="12"/>
  <c r="L589" i="12"/>
  <c r="M589" i="12"/>
  <c r="O589" i="12"/>
  <c r="D589" i="12"/>
  <c r="P589" i="12"/>
  <c r="R589" i="12"/>
  <c r="S589" i="12"/>
  <c r="C589" i="12"/>
  <c r="F589" i="12"/>
  <c r="I589" i="12"/>
  <c r="G589" i="12"/>
  <c r="J589" i="12"/>
  <c r="M589" i="8"/>
  <c r="D589" i="8"/>
  <c r="N589" i="8"/>
  <c r="L589" i="8"/>
  <c r="F589" i="8"/>
  <c r="J589" i="8"/>
  <c r="I589" i="8"/>
  <c r="C589" i="8"/>
  <c r="G589" i="8"/>
  <c r="H590" i="12"/>
  <c r="B590" i="12"/>
  <c r="E590" i="12"/>
  <c r="K590" i="12"/>
  <c r="Q590" i="12"/>
  <c r="N590" i="12"/>
  <c r="A591" i="12"/>
  <c r="H590" i="8"/>
  <c r="K590" i="8"/>
  <c r="A591" i="8"/>
  <c r="B590" i="8"/>
  <c r="E590" i="8"/>
  <c r="A851" i="26" l="1"/>
  <c r="E850" i="26"/>
  <c r="B850" i="26"/>
  <c r="D849" i="26"/>
  <c r="C849" i="26"/>
  <c r="F849" i="26"/>
  <c r="H849" i="26"/>
  <c r="G849" i="26"/>
  <c r="E732" i="14"/>
  <c r="K732" i="14"/>
  <c r="B732" i="14"/>
  <c r="N732" i="14"/>
  <c r="Q732" i="14"/>
  <c r="H732" i="14"/>
  <c r="A733" i="14"/>
  <c r="T731" i="14"/>
  <c r="F731" i="14"/>
  <c r="J731" i="14"/>
  <c r="L731" i="14"/>
  <c r="P731" i="14"/>
  <c r="I731" i="14"/>
  <c r="M731" i="14"/>
  <c r="C731" i="14"/>
  <c r="O731" i="14"/>
  <c r="R731" i="14"/>
  <c r="S731" i="14"/>
  <c r="G731" i="14"/>
  <c r="D731" i="14"/>
  <c r="F460" i="19"/>
  <c r="G460" i="19"/>
  <c r="C460" i="19"/>
  <c r="D460" i="19"/>
  <c r="B461" i="19"/>
  <c r="E461" i="19"/>
  <c r="A462" i="19"/>
  <c r="F727" i="3"/>
  <c r="G727" i="3"/>
  <c r="H727" i="3"/>
  <c r="D727" i="3"/>
  <c r="C727" i="3"/>
  <c r="A729" i="3"/>
  <c r="E728" i="3"/>
  <c r="B728" i="3"/>
  <c r="T590" i="12"/>
  <c r="D590" i="12"/>
  <c r="F590" i="12"/>
  <c r="G590" i="12"/>
  <c r="J590" i="12"/>
  <c r="L590" i="12"/>
  <c r="R590" i="12"/>
  <c r="I590" i="12"/>
  <c r="M590" i="12"/>
  <c r="O590" i="12"/>
  <c r="P590" i="12"/>
  <c r="C590" i="12"/>
  <c r="S590" i="12"/>
  <c r="E591" i="8"/>
  <c r="H591" i="8"/>
  <c r="K591" i="8"/>
  <c r="B591" i="8"/>
  <c r="A592" i="8"/>
  <c r="K591" i="12"/>
  <c r="Q591" i="12"/>
  <c r="B591" i="12"/>
  <c r="A592" i="12"/>
  <c r="E591" i="12"/>
  <c r="H591" i="12"/>
  <c r="N591" i="12"/>
  <c r="C590" i="8"/>
  <c r="M590" i="8"/>
  <c r="N590" i="8"/>
  <c r="D590" i="8"/>
  <c r="J590" i="8"/>
  <c r="L590" i="8"/>
  <c r="G590" i="8"/>
  <c r="F590" i="8"/>
  <c r="I590" i="8"/>
  <c r="C850" i="26" l="1"/>
  <c r="H850" i="26"/>
  <c r="D850" i="26"/>
  <c r="F850" i="26"/>
  <c r="G850" i="26"/>
  <c r="B851" i="26"/>
  <c r="A852" i="26"/>
  <c r="E851" i="26"/>
  <c r="T732" i="14"/>
  <c r="G732" i="14"/>
  <c r="F732" i="14"/>
  <c r="J732" i="14"/>
  <c r="O732" i="14"/>
  <c r="L732" i="14"/>
  <c r="I732" i="14"/>
  <c r="R732" i="14"/>
  <c r="C732" i="14"/>
  <c r="P732" i="14"/>
  <c r="M732" i="14"/>
  <c r="S732" i="14"/>
  <c r="D732" i="14"/>
  <c r="B733" i="14"/>
  <c r="E733" i="14"/>
  <c r="H733" i="14"/>
  <c r="K733" i="14"/>
  <c r="N733" i="14"/>
  <c r="Q733" i="14"/>
  <c r="A734" i="14"/>
  <c r="A463" i="19"/>
  <c r="B462" i="19"/>
  <c r="E462" i="19"/>
  <c r="C461" i="19"/>
  <c r="D461" i="19"/>
  <c r="F461" i="19"/>
  <c r="G461" i="19"/>
  <c r="A730" i="3"/>
  <c r="E729" i="3"/>
  <c r="B729" i="3"/>
  <c r="C728" i="3"/>
  <c r="H728" i="3"/>
  <c r="D728" i="3"/>
  <c r="F728" i="3"/>
  <c r="G728" i="3"/>
  <c r="E592" i="12"/>
  <c r="K592" i="12"/>
  <c r="H592" i="12"/>
  <c r="B592" i="12"/>
  <c r="N592" i="12"/>
  <c r="Q592" i="12"/>
  <c r="A593" i="12"/>
  <c r="K592" i="8"/>
  <c r="A593" i="8"/>
  <c r="B592" i="8"/>
  <c r="E592" i="8"/>
  <c r="H592" i="8"/>
  <c r="T591" i="12"/>
  <c r="F591" i="12"/>
  <c r="O591" i="12"/>
  <c r="G591" i="12"/>
  <c r="L591" i="12"/>
  <c r="S591" i="12"/>
  <c r="D591" i="12"/>
  <c r="M591" i="12"/>
  <c r="R591" i="12"/>
  <c r="P591" i="12"/>
  <c r="C591" i="12"/>
  <c r="I591" i="12"/>
  <c r="J591" i="12"/>
  <c r="M591" i="8"/>
  <c r="I591" i="8"/>
  <c r="L591" i="8"/>
  <c r="J591" i="8"/>
  <c r="C591" i="8"/>
  <c r="D591" i="8"/>
  <c r="G591" i="8"/>
  <c r="F591" i="8"/>
  <c r="N591" i="8"/>
  <c r="E852" i="26" l="1"/>
  <c r="B852" i="26"/>
  <c r="A853" i="26"/>
  <c r="F851" i="26"/>
  <c r="D851" i="26"/>
  <c r="C851" i="26"/>
  <c r="H851" i="26"/>
  <c r="G851" i="26"/>
  <c r="E734" i="14"/>
  <c r="A735" i="14"/>
  <c r="N734" i="14"/>
  <c r="H734" i="14"/>
  <c r="K734" i="14"/>
  <c r="Q734" i="14"/>
  <c r="B734" i="14"/>
  <c r="T733" i="14"/>
  <c r="O733" i="14"/>
  <c r="D733" i="14"/>
  <c r="P733" i="14"/>
  <c r="F733" i="14"/>
  <c r="I733" i="14"/>
  <c r="R733" i="14"/>
  <c r="C733" i="14"/>
  <c r="J733" i="14"/>
  <c r="L733" i="14"/>
  <c r="M733" i="14"/>
  <c r="S733" i="14"/>
  <c r="G733" i="14"/>
  <c r="C462" i="19"/>
  <c r="F462" i="19"/>
  <c r="G462" i="19"/>
  <c r="D462" i="19"/>
  <c r="A464" i="19"/>
  <c r="B463" i="19"/>
  <c r="E463" i="19"/>
  <c r="F729" i="3"/>
  <c r="G729" i="3"/>
  <c r="H729" i="3"/>
  <c r="D729" i="3"/>
  <c r="C729" i="3"/>
  <c r="A731" i="3"/>
  <c r="B730" i="3"/>
  <c r="E730" i="3"/>
  <c r="B593" i="12"/>
  <c r="K593" i="12"/>
  <c r="H593" i="12"/>
  <c r="N593" i="12"/>
  <c r="E593" i="12"/>
  <c r="A594" i="12"/>
  <c r="Q593" i="12"/>
  <c r="T592" i="12"/>
  <c r="P592" i="12"/>
  <c r="R592" i="12"/>
  <c r="D592" i="12"/>
  <c r="F592" i="12"/>
  <c r="G592" i="12"/>
  <c r="I592" i="12"/>
  <c r="M592" i="12"/>
  <c r="J592" i="12"/>
  <c r="L592" i="12"/>
  <c r="C592" i="12"/>
  <c r="O592" i="12"/>
  <c r="S592" i="12"/>
  <c r="G592" i="8"/>
  <c r="I592" i="8"/>
  <c r="C592" i="8"/>
  <c r="D592" i="8"/>
  <c r="J592" i="8"/>
  <c r="N592" i="8"/>
  <c r="L592" i="8"/>
  <c r="M592" i="8"/>
  <c r="F592" i="8"/>
  <c r="H593" i="8"/>
  <c r="E593" i="8"/>
  <c r="K593" i="8"/>
  <c r="A594" i="8"/>
  <c r="B593" i="8"/>
  <c r="E853" i="26" l="1"/>
  <c r="B853" i="26"/>
  <c r="A854" i="26"/>
  <c r="F852" i="26"/>
  <c r="G852" i="26"/>
  <c r="D852" i="26"/>
  <c r="C852" i="26"/>
  <c r="H852" i="26"/>
  <c r="T734" i="14"/>
  <c r="J734" i="14"/>
  <c r="I734" i="14"/>
  <c r="D734" i="14"/>
  <c r="L734" i="14"/>
  <c r="O734" i="14"/>
  <c r="P734" i="14"/>
  <c r="F734" i="14"/>
  <c r="G734" i="14"/>
  <c r="M734" i="14"/>
  <c r="C734" i="14"/>
  <c r="S734" i="14"/>
  <c r="R734" i="14"/>
  <c r="A736" i="14"/>
  <c r="E735" i="14"/>
  <c r="Q735" i="14"/>
  <c r="B735" i="14"/>
  <c r="H735" i="14"/>
  <c r="N735" i="14"/>
  <c r="K735" i="14"/>
  <c r="F463" i="19"/>
  <c r="G463" i="19"/>
  <c r="C463" i="19"/>
  <c r="D463" i="19"/>
  <c r="B464" i="19"/>
  <c r="E464" i="19"/>
  <c r="A465" i="19"/>
  <c r="D730" i="3"/>
  <c r="H730" i="3"/>
  <c r="C730" i="3"/>
  <c r="G730" i="3"/>
  <c r="F730" i="3"/>
  <c r="E731" i="3"/>
  <c r="A732" i="3"/>
  <c r="B731" i="3"/>
  <c r="G593" i="8"/>
  <c r="J593" i="8"/>
  <c r="N593" i="8"/>
  <c r="I593" i="8"/>
  <c r="C593" i="8"/>
  <c r="L593" i="8"/>
  <c r="M593" i="8"/>
  <c r="D593" i="8"/>
  <c r="F593" i="8"/>
  <c r="B594" i="8"/>
  <c r="K594" i="8"/>
  <c r="A595" i="8"/>
  <c r="E594" i="8"/>
  <c r="H594" i="8"/>
  <c r="B594" i="12"/>
  <c r="H594" i="12"/>
  <c r="K594" i="12"/>
  <c r="N594" i="12"/>
  <c r="Q594" i="12"/>
  <c r="E594" i="12"/>
  <c r="A595" i="12"/>
  <c r="T593" i="12"/>
  <c r="G593" i="12"/>
  <c r="D593" i="12"/>
  <c r="L593" i="12"/>
  <c r="M593" i="12"/>
  <c r="I593" i="12"/>
  <c r="O593" i="12"/>
  <c r="F593" i="12"/>
  <c r="C593" i="12"/>
  <c r="J593" i="12"/>
  <c r="S593" i="12"/>
  <c r="P593" i="12"/>
  <c r="R593" i="12"/>
  <c r="A855" i="26" l="1"/>
  <c r="E854" i="26"/>
  <c r="B854" i="26"/>
  <c r="G853" i="26"/>
  <c r="F853" i="26"/>
  <c r="C853" i="26"/>
  <c r="D853" i="26"/>
  <c r="H853" i="26"/>
  <c r="Q736" i="14"/>
  <c r="N736" i="14"/>
  <c r="H736" i="14"/>
  <c r="K736" i="14"/>
  <c r="A737" i="14"/>
  <c r="B736" i="14"/>
  <c r="E736" i="14"/>
  <c r="T735" i="14"/>
  <c r="J735" i="14"/>
  <c r="F735" i="14"/>
  <c r="L735" i="14"/>
  <c r="S735" i="14"/>
  <c r="R735" i="14"/>
  <c r="O735" i="14"/>
  <c r="P735" i="14"/>
  <c r="D735" i="14"/>
  <c r="G735" i="14"/>
  <c r="C735" i="14"/>
  <c r="I735" i="14"/>
  <c r="M735" i="14"/>
  <c r="E465" i="19"/>
  <c r="B465" i="19"/>
  <c r="A466" i="19"/>
  <c r="D464" i="19"/>
  <c r="C464" i="19"/>
  <c r="F464" i="19"/>
  <c r="G464" i="19"/>
  <c r="D731" i="3"/>
  <c r="H731" i="3"/>
  <c r="C731" i="3"/>
  <c r="B732" i="3"/>
  <c r="A733" i="3"/>
  <c r="E732" i="3"/>
  <c r="F731" i="3"/>
  <c r="G731" i="3"/>
  <c r="T594" i="12"/>
  <c r="S594" i="12"/>
  <c r="G594" i="12"/>
  <c r="I594" i="12"/>
  <c r="D594" i="12"/>
  <c r="C594" i="12"/>
  <c r="J594" i="12"/>
  <c r="M594" i="12"/>
  <c r="L594" i="12"/>
  <c r="P594" i="12"/>
  <c r="R594" i="12"/>
  <c r="F594" i="12"/>
  <c r="O594" i="12"/>
  <c r="H595" i="12"/>
  <c r="N595" i="12"/>
  <c r="A596" i="12"/>
  <c r="E595" i="12"/>
  <c r="Q595" i="12"/>
  <c r="B595" i="12"/>
  <c r="K595" i="12"/>
  <c r="H595" i="8"/>
  <c r="A596" i="8"/>
  <c r="B595" i="8"/>
  <c r="K595" i="8"/>
  <c r="E595" i="8"/>
  <c r="N594" i="8"/>
  <c r="J594" i="8"/>
  <c r="F594" i="8"/>
  <c r="G594" i="8"/>
  <c r="L594" i="8"/>
  <c r="I594" i="8"/>
  <c r="C594" i="8"/>
  <c r="D594" i="8"/>
  <c r="M594" i="8"/>
  <c r="C854" i="26" l="1"/>
  <c r="G854" i="26"/>
  <c r="H854" i="26"/>
  <c r="D854" i="26"/>
  <c r="F854" i="26"/>
  <c r="E855" i="26"/>
  <c r="A856" i="26"/>
  <c r="B855" i="26"/>
  <c r="T736" i="14"/>
  <c r="D736" i="14"/>
  <c r="G736" i="14"/>
  <c r="S736" i="14"/>
  <c r="P736" i="14"/>
  <c r="R736" i="14"/>
  <c r="I736" i="14"/>
  <c r="O736" i="14"/>
  <c r="F736" i="14"/>
  <c r="J736" i="14"/>
  <c r="M736" i="14"/>
  <c r="L736" i="14"/>
  <c r="C736" i="14"/>
  <c r="K737" i="14"/>
  <c r="Q737" i="14"/>
  <c r="H737" i="14"/>
  <c r="A738" i="14"/>
  <c r="N737" i="14"/>
  <c r="E737" i="14"/>
  <c r="B737" i="14"/>
  <c r="A467" i="19"/>
  <c r="E466" i="19"/>
  <c r="B466" i="19"/>
  <c r="G465" i="19"/>
  <c r="F465" i="19"/>
  <c r="D465" i="19"/>
  <c r="C465" i="19"/>
  <c r="E733" i="3"/>
  <c r="A734" i="3"/>
  <c r="B733" i="3"/>
  <c r="D732" i="3"/>
  <c r="H732" i="3"/>
  <c r="C732" i="3"/>
  <c r="F732" i="3"/>
  <c r="G732" i="3"/>
  <c r="K596" i="8"/>
  <c r="E596" i="8"/>
  <c r="B596" i="8"/>
  <c r="A597" i="8"/>
  <c r="H596" i="8"/>
  <c r="E596" i="12"/>
  <c r="N596" i="12"/>
  <c r="K596" i="12"/>
  <c r="A597" i="12"/>
  <c r="H596" i="12"/>
  <c r="Q596" i="12"/>
  <c r="B596" i="12"/>
  <c r="J595" i="8"/>
  <c r="G595" i="8"/>
  <c r="F595" i="8"/>
  <c r="L595" i="8"/>
  <c r="I595" i="8"/>
  <c r="M595" i="8"/>
  <c r="C595" i="8"/>
  <c r="D595" i="8"/>
  <c r="N595" i="8"/>
  <c r="T595" i="12"/>
  <c r="C595" i="12"/>
  <c r="G595" i="12"/>
  <c r="D595" i="12"/>
  <c r="L595" i="12"/>
  <c r="I595" i="12"/>
  <c r="J595" i="12"/>
  <c r="M595" i="12"/>
  <c r="O595" i="12"/>
  <c r="P595" i="12"/>
  <c r="S595" i="12"/>
  <c r="F595" i="12"/>
  <c r="R595" i="12"/>
  <c r="B856" i="26" l="1"/>
  <c r="A857" i="26"/>
  <c r="E856" i="26"/>
  <c r="G855" i="26"/>
  <c r="D855" i="26"/>
  <c r="F855" i="26"/>
  <c r="H855" i="26"/>
  <c r="C855" i="26"/>
  <c r="T737" i="14"/>
  <c r="P737" i="14"/>
  <c r="C737" i="14"/>
  <c r="L737" i="14"/>
  <c r="J737" i="14"/>
  <c r="M737" i="14"/>
  <c r="D737" i="14"/>
  <c r="O737" i="14"/>
  <c r="F737" i="14"/>
  <c r="G737" i="14"/>
  <c r="R737" i="14"/>
  <c r="S737" i="14"/>
  <c r="I737" i="14"/>
  <c r="Q738" i="14"/>
  <c r="B738" i="14"/>
  <c r="E738" i="14"/>
  <c r="N738" i="14"/>
  <c r="K738" i="14"/>
  <c r="H738" i="14"/>
  <c r="A739" i="14"/>
  <c r="G466" i="19"/>
  <c r="F466" i="19"/>
  <c r="C466" i="19"/>
  <c r="D466" i="19"/>
  <c r="B467" i="19"/>
  <c r="E467" i="19"/>
  <c r="A468" i="19"/>
  <c r="D733" i="3"/>
  <c r="C733" i="3"/>
  <c r="H733" i="3"/>
  <c r="A735" i="3"/>
  <c r="E734" i="3"/>
  <c r="B734" i="3"/>
  <c r="F733" i="3"/>
  <c r="G733" i="3"/>
  <c r="H597" i="8"/>
  <c r="B597" i="8"/>
  <c r="K597" i="8"/>
  <c r="E597" i="8"/>
  <c r="A598" i="8"/>
  <c r="T596" i="12"/>
  <c r="L596" i="12"/>
  <c r="R596" i="12"/>
  <c r="I596" i="12"/>
  <c r="O596" i="12"/>
  <c r="P596" i="12"/>
  <c r="F596" i="12"/>
  <c r="J596" i="12"/>
  <c r="S596" i="12"/>
  <c r="C596" i="12"/>
  <c r="M596" i="12"/>
  <c r="G596" i="12"/>
  <c r="D596" i="12"/>
  <c r="F596" i="8"/>
  <c r="G596" i="8"/>
  <c r="C596" i="8"/>
  <c r="N596" i="8"/>
  <c r="I596" i="8"/>
  <c r="M596" i="8"/>
  <c r="D596" i="8"/>
  <c r="L596" i="8"/>
  <c r="J596" i="8"/>
  <c r="K597" i="12"/>
  <c r="N597" i="12"/>
  <c r="H597" i="12"/>
  <c r="B597" i="12"/>
  <c r="Q597" i="12"/>
  <c r="A598" i="12"/>
  <c r="E597" i="12"/>
  <c r="B857" i="26" l="1"/>
  <c r="A858" i="26"/>
  <c r="E857" i="26"/>
  <c r="C856" i="26"/>
  <c r="F856" i="26"/>
  <c r="H856" i="26"/>
  <c r="D856" i="26"/>
  <c r="G856" i="26"/>
  <c r="N739" i="14"/>
  <c r="E739" i="14"/>
  <c r="H739" i="14"/>
  <c r="B739" i="14"/>
  <c r="Q739" i="14"/>
  <c r="K739" i="14"/>
  <c r="A740" i="14"/>
  <c r="T738" i="14"/>
  <c r="O738" i="14"/>
  <c r="G738" i="14"/>
  <c r="J738" i="14"/>
  <c r="L738" i="14"/>
  <c r="C738" i="14"/>
  <c r="F738" i="14"/>
  <c r="M738" i="14"/>
  <c r="S738" i="14"/>
  <c r="D738" i="14"/>
  <c r="I738" i="14"/>
  <c r="P738" i="14"/>
  <c r="R738" i="14"/>
  <c r="E468" i="19"/>
  <c r="A469" i="19"/>
  <c r="B468" i="19"/>
  <c r="C467" i="19"/>
  <c r="D467" i="19"/>
  <c r="F467" i="19"/>
  <c r="G467" i="19"/>
  <c r="D734" i="3"/>
  <c r="C734" i="3"/>
  <c r="H734" i="3"/>
  <c r="G734" i="3"/>
  <c r="F734" i="3"/>
  <c r="B735" i="3"/>
  <c r="A736" i="3"/>
  <c r="E735" i="3"/>
  <c r="T597" i="12"/>
  <c r="D597" i="12"/>
  <c r="L597" i="12"/>
  <c r="J597" i="12"/>
  <c r="P597" i="12"/>
  <c r="M597" i="12"/>
  <c r="O597" i="12"/>
  <c r="F597" i="12"/>
  <c r="G597" i="12"/>
  <c r="I597" i="12"/>
  <c r="R597" i="12"/>
  <c r="S597" i="12"/>
  <c r="C597" i="12"/>
  <c r="B598" i="8"/>
  <c r="A599" i="8"/>
  <c r="H598" i="8"/>
  <c r="K598" i="8"/>
  <c r="E598" i="8"/>
  <c r="B598" i="12"/>
  <c r="K598" i="12"/>
  <c r="N598" i="12"/>
  <c r="A599" i="12"/>
  <c r="E598" i="12"/>
  <c r="Q598" i="12"/>
  <c r="H598" i="12"/>
  <c r="F597" i="8"/>
  <c r="N597" i="8"/>
  <c r="L597" i="8"/>
  <c r="M597" i="8"/>
  <c r="I597" i="8"/>
  <c r="C597" i="8"/>
  <c r="G597" i="8"/>
  <c r="D597" i="8"/>
  <c r="J597" i="8"/>
  <c r="B858" i="26" l="1"/>
  <c r="E858" i="26"/>
  <c r="A859" i="26"/>
  <c r="D857" i="26"/>
  <c r="C857" i="26"/>
  <c r="H857" i="26"/>
  <c r="F857" i="26"/>
  <c r="G857" i="26"/>
  <c r="B740" i="14"/>
  <c r="E740" i="14"/>
  <c r="Q740" i="14"/>
  <c r="K740" i="14"/>
  <c r="N740" i="14"/>
  <c r="H740" i="14"/>
  <c r="A741" i="14"/>
  <c r="T739" i="14"/>
  <c r="G739" i="14"/>
  <c r="L739" i="14"/>
  <c r="M739" i="14"/>
  <c r="S739" i="14"/>
  <c r="F739" i="14"/>
  <c r="C739" i="14"/>
  <c r="D739" i="14"/>
  <c r="O739" i="14"/>
  <c r="J739" i="14"/>
  <c r="R739" i="14"/>
  <c r="P739" i="14"/>
  <c r="I739" i="14"/>
  <c r="C468" i="19"/>
  <c r="D468" i="19"/>
  <c r="F468" i="19"/>
  <c r="G468" i="19"/>
  <c r="B469" i="19"/>
  <c r="E469" i="19"/>
  <c r="A470" i="19"/>
  <c r="F735" i="3"/>
  <c r="G735" i="3"/>
  <c r="B736" i="3"/>
  <c r="A737" i="3"/>
  <c r="E736" i="3"/>
  <c r="D735" i="3"/>
  <c r="H735" i="3"/>
  <c r="C735" i="3"/>
  <c r="G598" i="8"/>
  <c r="I598" i="8"/>
  <c r="M598" i="8"/>
  <c r="J598" i="8"/>
  <c r="L598" i="8"/>
  <c r="N598" i="8"/>
  <c r="F598" i="8"/>
  <c r="C598" i="8"/>
  <c r="D598" i="8"/>
  <c r="T598" i="12"/>
  <c r="M598" i="12"/>
  <c r="D598" i="12"/>
  <c r="C598" i="12"/>
  <c r="F598" i="12"/>
  <c r="L598" i="12"/>
  <c r="P598" i="12"/>
  <c r="S598" i="12"/>
  <c r="R598" i="12"/>
  <c r="O598" i="12"/>
  <c r="G598" i="12"/>
  <c r="I598" i="12"/>
  <c r="J598" i="12"/>
  <c r="E599" i="12"/>
  <c r="H599" i="12"/>
  <c r="K599" i="12"/>
  <c r="A600" i="12"/>
  <c r="B599" i="12"/>
  <c r="Q599" i="12"/>
  <c r="N599" i="12"/>
  <c r="E599" i="8"/>
  <c r="K599" i="8"/>
  <c r="H599" i="8"/>
  <c r="A600" i="8"/>
  <c r="B599" i="8"/>
  <c r="B859" i="26" l="1"/>
  <c r="E859" i="26"/>
  <c r="A860" i="26"/>
  <c r="F858" i="26"/>
  <c r="C858" i="26"/>
  <c r="D858" i="26"/>
  <c r="G858" i="26"/>
  <c r="H858" i="26"/>
  <c r="K741" i="14"/>
  <c r="N741" i="14"/>
  <c r="Q741" i="14"/>
  <c r="E741" i="14"/>
  <c r="B741" i="14"/>
  <c r="H741" i="14"/>
  <c r="A742" i="14"/>
  <c r="T740" i="14"/>
  <c r="M740" i="14"/>
  <c r="C740" i="14"/>
  <c r="J740" i="14"/>
  <c r="D740" i="14"/>
  <c r="P740" i="14"/>
  <c r="F740" i="14"/>
  <c r="G740" i="14"/>
  <c r="I740" i="14"/>
  <c r="O740" i="14"/>
  <c r="R740" i="14"/>
  <c r="S740" i="14"/>
  <c r="L740" i="14"/>
  <c r="B470" i="19"/>
  <c r="E470" i="19"/>
  <c r="A471" i="19"/>
  <c r="C469" i="19"/>
  <c r="D469" i="19"/>
  <c r="F469" i="19"/>
  <c r="G469" i="19"/>
  <c r="F736" i="3"/>
  <c r="G736" i="3"/>
  <c r="E737" i="3"/>
  <c r="B737" i="3"/>
  <c r="A738" i="3"/>
  <c r="D736" i="3"/>
  <c r="C736" i="3"/>
  <c r="H736" i="3"/>
  <c r="H600" i="8"/>
  <c r="E600" i="8"/>
  <c r="K600" i="8"/>
  <c r="B600" i="8"/>
  <c r="A601" i="8"/>
  <c r="T599" i="12"/>
  <c r="L599" i="12"/>
  <c r="I599" i="12"/>
  <c r="P599" i="12"/>
  <c r="M599" i="12"/>
  <c r="C599" i="12"/>
  <c r="J599" i="12"/>
  <c r="R599" i="12"/>
  <c r="S599" i="12"/>
  <c r="F599" i="12"/>
  <c r="G599" i="12"/>
  <c r="D599" i="12"/>
  <c r="O599" i="12"/>
  <c r="E600" i="12"/>
  <c r="A601" i="12"/>
  <c r="N600" i="12"/>
  <c r="B600" i="12"/>
  <c r="Q600" i="12"/>
  <c r="K600" i="12"/>
  <c r="H600" i="12"/>
  <c r="G599" i="8"/>
  <c r="J599" i="8"/>
  <c r="N599" i="8"/>
  <c r="I599" i="8"/>
  <c r="L599" i="8"/>
  <c r="M599" i="8"/>
  <c r="F599" i="8"/>
  <c r="C599" i="8"/>
  <c r="D599" i="8"/>
  <c r="A861" i="26" l="1"/>
  <c r="E860" i="26"/>
  <c r="B860" i="26"/>
  <c r="D859" i="26"/>
  <c r="F859" i="26"/>
  <c r="G859" i="26"/>
  <c r="H859" i="26"/>
  <c r="C859" i="26"/>
  <c r="B742" i="14"/>
  <c r="E742" i="14"/>
  <c r="K742" i="14"/>
  <c r="A743" i="14"/>
  <c r="H742" i="14"/>
  <c r="N742" i="14"/>
  <c r="Q742" i="14"/>
  <c r="T741" i="14"/>
  <c r="O741" i="14"/>
  <c r="C741" i="14"/>
  <c r="I741" i="14"/>
  <c r="R741" i="14"/>
  <c r="G741" i="14"/>
  <c r="M741" i="14"/>
  <c r="S741" i="14"/>
  <c r="L741" i="14"/>
  <c r="F741" i="14"/>
  <c r="P741" i="14"/>
  <c r="D741" i="14"/>
  <c r="J741" i="14"/>
  <c r="B471" i="19"/>
  <c r="A472" i="19"/>
  <c r="E471" i="19"/>
  <c r="C470" i="19"/>
  <c r="D470" i="19"/>
  <c r="F470" i="19"/>
  <c r="G470" i="19"/>
  <c r="C737" i="3"/>
  <c r="D737" i="3"/>
  <c r="H737" i="3"/>
  <c r="G737" i="3"/>
  <c r="F737" i="3"/>
  <c r="B738" i="3"/>
  <c r="E738" i="3"/>
  <c r="A739" i="3"/>
  <c r="T600" i="12"/>
  <c r="L600" i="12"/>
  <c r="P600" i="12"/>
  <c r="R600" i="12"/>
  <c r="S600" i="12"/>
  <c r="C600" i="12"/>
  <c r="O600" i="12"/>
  <c r="F600" i="12"/>
  <c r="M600" i="12"/>
  <c r="D600" i="12"/>
  <c r="I600" i="12"/>
  <c r="J600" i="12"/>
  <c r="G600" i="12"/>
  <c r="H601" i="12"/>
  <c r="A602" i="12"/>
  <c r="E601" i="12"/>
  <c r="N601" i="12"/>
  <c r="K601" i="12"/>
  <c r="B601" i="12"/>
  <c r="Q601" i="12"/>
  <c r="K601" i="8"/>
  <c r="E601" i="8"/>
  <c r="A602" i="8"/>
  <c r="B601" i="8"/>
  <c r="H601" i="8"/>
  <c r="J600" i="8"/>
  <c r="L600" i="8"/>
  <c r="N600" i="8"/>
  <c r="C600" i="8"/>
  <c r="M600" i="8"/>
  <c r="D600" i="8"/>
  <c r="G600" i="8"/>
  <c r="I600" i="8"/>
  <c r="F600" i="8"/>
  <c r="D860" i="26" l="1"/>
  <c r="F860" i="26"/>
  <c r="G860" i="26"/>
  <c r="H860" i="26"/>
  <c r="C860" i="26"/>
  <c r="A862" i="26"/>
  <c r="E861" i="26"/>
  <c r="B861" i="26"/>
  <c r="Q743" i="14"/>
  <c r="K743" i="14"/>
  <c r="B743" i="14"/>
  <c r="H743" i="14"/>
  <c r="A744" i="14"/>
  <c r="N743" i="14"/>
  <c r="E743" i="14"/>
  <c r="T742" i="14"/>
  <c r="O742" i="14"/>
  <c r="C742" i="14"/>
  <c r="R742" i="14"/>
  <c r="S742" i="14"/>
  <c r="I742" i="14"/>
  <c r="L742" i="14"/>
  <c r="G742" i="14"/>
  <c r="D742" i="14"/>
  <c r="J742" i="14"/>
  <c r="M742" i="14"/>
  <c r="P742" i="14"/>
  <c r="F742" i="14"/>
  <c r="A473" i="19"/>
  <c r="E472" i="19"/>
  <c r="B472" i="19"/>
  <c r="C471" i="19"/>
  <c r="F471" i="19"/>
  <c r="G471" i="19"/>
  <c r="D471" i="19"/>
  <c r="F738" i="3"/>
  <c r="G738" i="3"/>
  <c r="B739" i="3"/>
  <c r="A740" i="3"/>
  <c r="E739" i="3"/>
  <c r="C738" i="3"/>
  <c r="H738" i="3"/>
  <c r="D738" i="3"/>
  <c r="K602" i="12"/>
  <c r="N602" i="12"/>
  <c r="A603" i="12"/>
  <c r="B602" i="12"/>
  <c r="Q602" i="12"/>
  <c r="E602" i="12"/>
  <c r="H602" i="12"/>
  <c r="B602" i="8"/>
  <c r="K602" i="8"/>
  <c r="E602" i="8"/>
  <c r="A603" i="8"/>
  <c r="H602" i="8"/>
  <c r="F601" i="8"/>
  <c r="I601" i="8"/>
  <c r="J601" i="8"/>
  <c r="C601" i="8"/>
  <c r="D601" i="8"/>
  <c r="G601" i="8"/>
  <c r="L601" i="8"/>
  <c r="M601" i="8"/>
  <c r="N601" i="8"/>
  <c r="T601" i="12"/>
  <c r="P601" i="12"/>
  <c r="F601" i="12"/>
  <c r="C601" i="12"/>
  <c r="G601" i="12"/>
  <c r="D601" i="12"/>
  <c r="J601" i="12"/>
  <c r="O601" i="12"/>
  <c r="I601" i="12"/>
  <c r="L601" i="12"/>
  <c r="M601" i="12"/>
  <c r="R601" i="12"/>
  <c r="S601" i="12"/>
  <c r="D861" i="26" l="1"/>
  <c r="C861" i="26"/>
  <c r="F861" i="26"/>
  <c r="H861" i="26"/>
  <c r="G861" i="26"/>
  <c r="E862" i="26"/>
  <c r="B862" i="26"/>
  <c r="A863" i="26"/>
  <c r="T743" i="14"/>
  <c r="D743" i="14"/>
  <c r="I743" i="14"/>
  <c r="M743" i="14"/>
  <c r="R743" i="14"/>
  <c r="L743" i="14"/>
  <c r="G743" i="14"/>
  <c r="J743" i="14"/>
  <c r="S743" i="14"/>
  <c r="C743" i="14"/>
  <c r="F743" i="14"/>
  <c r="O743" i="14"/>
  <c r="P743" i="14"/>
  <c r="K744" i="14"/>
  <c r="E744" i="14"/>
  <c r="A745" i="14"/>
  <c r="N744" i="14"/>
  <c r="Q744" i="14"/>
  <c r="B744" i="14"/>
  <c r="H744" i="14"/>
  <c r="G472" i="19"/>
  <c r="C472" i="19"/>
  <c r="D472" i="19"/>
  <c r="F472" i="19"/>
  <c r="B473" i="19"/>
  <c r="E473" i="19"/>
  <c r="A474" i="19"/>
  <c r="G739" i="3"/>
  <c r="F739" i="3"/>
  <c r="E740" i="3"/>
  <c r="B740" i="3"/>
  <c r="A741" i="3"/>
  <c r="H739" i="3"/>
  <c r="C739" i="3"/>
  <c r="D739" i="3"/>
  <c r="C602" i="8"/>
  <c r="D602" i="8"/>
  <c r="I602" i="8"/>
  <c r="N602" i="8"/>
  <c r="F602" i="8"/>
  <c r="G602" i="8"/>
  <c r="L602" i="8"/>
  <c r="J602" i="8"/>
  <c r="M602" i="8"/>
  <c r="T602" i="12"/>
  <c r="F602" i="12"/>
  <c r="M602" i="12"/>
  <c r="I602" i="12"/>
  <c r="G602" i="12"/>
  <c r="S602" i="12"/>
  <c r="J602" i="12"/>
  <c r="O602" i="12"/>
  <c r="R602" i="12"/>
  <c r="L602" i="12"/>
  <c r="D602" i="12"/>
  <c r="C602" i="12"/>
  <c r="P602" i="12"/>
  <c r="A604" i="12"/>
  <c r="B603" i="12"/>
  <c r="E603" i="12"/>
  <c r="K603" i="12"/>
  <c r="N603" i="12"/>
  <c r="H603" i="12"/>
  <c r="Q603" i="12"/>
  <c r="B603" i="8"/>
  <c r="H603" i="8"/>
  <c r="A604" i="8"/>
  <c r="E603" i="8"/>
  <c r="K603" i="8"/>
  <c r="A864" i="26" l="1"/>
  <c r="B863" i="26"/>
  <c r="E863" i="26"/>
  <c r="H862" i="26"/>
  <c r="C862" i="26"/>
  <c r="F862" i="26"/>
  <c r="G862" i="26"/>
  <c r="D862" i="26"/>
  <c r="E745" i="14"/>
  <c r="H745" i="14"/>
  <c r="N745" i="14"/>
  <c r="A746" i="14"/>
  <c r="Q745" i="14"/>
  <c r="K745" i="14"/>
  <c r="B745" i="14"/>
  <c r="T744" i="14"/>
  <c r="D744" i="14"/>
  <c r="P744" i="14"/>
  <c r="I744" i="14"/>
  <c r="F744" i="14"/>
  <c r="G744" i="14"/>
  <c r="R744" i="14"/>
  <c r="M744" i="14"/>
  <c r="C744" i="14"/>
  <c r="S744" i="14"/>
  <c r="O744" i="14"/>
  <c r="L744" i="14"/>
  <c r="J744" i="14"/>
  <c r="E474" i="19"/>
  <c r="A475" i="19"/>
  <c r="B474" i="19"/>
  <c r="C473" i="19"/>
  <c r="F473" i="19"/>
  <c r="G473" i="19"/>
  <c r="D473" i="19"/>
  <c r="B741" i="3"/>
  <c r="E741" i="3"/>
  <c r="A742" i="3"/>
  <c r="F740" i="3"/>
  <c r="G740" i="3"/>
  <c r="C740" i="3"/>
  <c r="D740" i="3"/>
  <c r="H740" i="3"/>
  <c r="M603" i="8"/>
  <c r="N603" i="8"/>
  <c r="L603" i="8"/>
  <c r="C603" i="8"/>
  <c r="J603" i="8"/>
  <c r="G603" i="8"/>
  <c r="F603" i="8"/>
  <c r="D603" i="8"/>
  <c r="I603" i="8"/>
  <c r="A605" i="8"/>
  <c r="E604" i="8"/>
  <c r="H604" i="8"/>
  <c r="B604" i="8"/>
  <c r="K604" i="8"/>
  <c r="T603" i="12"/>
  <c r="D603" i="12"/>
  <c r="G603" i="12"/>
  <c r="J603" i="12"/>
  <c r="F603" i="12"/>
  <c r="L603" i="12"/>
  <c r="I603" i="12"/>
  <c r="M603" i="12"/>
  <c r="O603" i="12"/>
  <c r="P603" i="12"/>
  <c r="R603" i="12"/>
  <c r="S603" i="12"/>
  <c r="C603" i="12"/>
  <c r="H604" i="12"/>
  <c r="B604" i="12"/>
  <c r="E604" i="12"/>
  <c r="N604" i="12"/>
  <c r="Q604" i="12"/>
  <c r="K604" i="12"/>
  <c r="A605" i="12"/>
  <c r="H863" i="26" l="1"/>
  <c r="F863" i="26"/>
  <c r="G863" i="26"/>
  <c r="D863" i="26"/>
  <c r="C863" i="26"/>
  <c r="B864" i="26"/>
  <c r="E864" i="26"/>
  <c r="A865" i="26"/>
  <c r="T745" i="14"/>
  <c r="M745" i="14"/>
  <c r="L745" i="14"/>
  <c r="C745" i="14"/>
  <c r="P745" i="14"/>
  <c r="I745" i="14"/>
  <c r="D745" i="14"/>
  <c r="S745" i="14"/>
  <c r="O745" i="14"/>
  <c r="G745" i="14"/>
  <c r="F745" i="14"/>
  <c r="R745" i="14"/>
  <c r="J745" i="14"/>
  <c r="B746" i="14"/>
  <c r="E746" i="14"/>
  <c r="K746" i="14"/>
  <c r="Q746" i="14"/>
  <c r="A747" i="14"/>
  <c r="H746" i="14"/>
  <c r="N746" i="14"/>
  <c r="C474" i="19"/>
  <c r="D474" i="19"/>
  <c r="F474" i="19"/>
  <c r="G474" i="19"/>
  <c r="B475" i="19"/>
  <c r="A476" i="19"/>
  <c r="E475" i="19"/>
  <c r="E742" i="3"/>
  <c r="A743" i="3"/>
  <c r="B742" i="3"/>
  <c r="F741" i="3"/>
  <c r="G741" i="3"/>
  <c r="D741" i="3"/>
  <c r="H741" i="3"/>
  <c r="C741" i="3"/>
  <c r="T604" i="12"/>
  <c r="I604" i="12"/>
  <c r="D604" i="12"/>
  <c r="P604" i="12"/>
  <c r="L604" i="12"/>
  <c r="F604" i="12"/>
  <c r="S604" i="12"/>
  <c r="R604" i="12"/>
  <c r="C604" i="12"/>
  <c r="J604" i="12"/>
  <c r="G604" i="12"/>
  <c r="M604" i="12"/>
  <c r="O604" i="12"/>
  <c r="J604" i="8"/>
  <c r="N604" i="8"/>
  <c r="G604" i="8"/>
  <c r="C604" i="8"/>
  <c r="F604" i="8"/>
  <c r="L604" i="8"/>
  <c r="I604" i="8"/>
  <c r="M604" i="8"/>
  <c r="D604" i="8"/>
  <c r="K605" i="8"/>
  <c r="H605" i="8"/>
  <c r="B605" i="8"/>
  <c r="E605" i="8"/>
  <c r="A606" i="8"/>
  <c r="E605" i="12"/>
  <c r="K605" i="12"/>
  <c r="B605" i="12"/>
  <c r="H605" i="12"/>
  <c r="N605" i="12"/>
  <c r="Q605" i="12"/>
  <c r="A606" i="12"/>
  <c r="H864" i="26" l="1"/>
  <c r="C864" i="26"/>
  <c r="D864" i="26"/>
  <c r="F864" i="26"/>
  <c r="G864" i="26"/>
  <c r="B865" i="26"/>
  <c r="A866" i="26"/>
  <c r="E865" i="26"/>
  <c r="Q747" i="14"/>
  <c r="B747" i="14"/>
  <c r="N747" i="14"/>
  <c r="A748" i="14"/>
  <c r="K747" i="14"/>
  <c r="E747" i="14"/>
  <c r="H747" i="14"/>
  <c r="T746" i="14"/>
  <c r="F746" i="14"/>
  <c r="J746" i="14"/>
  <c r="L746" i="14"/>
  <c r="S746" i="14"/>
  <c r="O746" i="14"/>
  <c r="R746" i="14"/>
  <c r="P746" i="14"/>
  <c r="I746" i="14"/>
  <c r="M746" i="14"/>
  <c r="G746" i="14"/>
  <c r="C746" i="14"/>
  <c r="D746" i="14"/>
  <c r="A477" i="19"/>
  <c r="B476" i="19"/>
  <c r="E476" i="19"/>
  <c r="C475" i="19"/>
  <c r="G475" i="19"/>
  <c r="D475" i="19"/>
  <c r="F475" i="19"/>
  <c r="C742" i="3"/>
  <c r="H742" i="3"/>
  <c r="D742" i="3"/>
  <c r="B743" i="3"/>
  <c r="A744" i="3"/>
  <c r="E743" i="3"/>
  <c r="F742" i="3"/>
  <c r="G742" i="3"/>
  <c r="T605" i="12"/>
  <c r="R605" i="12"/>
  <c r="J605" i="12"/>
  <c r="C605" i="12"/>
  <c r="D605" i="12"/>
  <c r="G605" i="12"/>
  <c r="I605" i="12"/>
  <c r="L605" i="12"/>
  <c r="F605" i="12"/>
  <c r="S605" i="12"/>
  <c r="O605" i="12"/>
  <c r="M605" i="12"/>
  <c r="P605" i="12"/>
  <c r="K606" i="8"/>
  <c r="E606" i="8"/>
  <c r="B606" i="8"/>
  <c r="A607" i="8"/>
  <c r="H606" i="8"/>
  <c r="M605" i="8"/>
  <c r="N605" i="8"/>
  <c r="C605" i="8"/>
  <c r="D605" i="8"/>
  <c r="F605" i="8"/>
  <c r="G605" i="8"/>
  <c r="J605" i="8"/>
  <c r="L605" i="8"/>
  <c r="I605" i="8"/>
  <c r="E606" i="12"/>
  <c r="Q606" i="12"/>
  <c r="N606" i="12"/>
  <c r="A607" i="12"/>
  <c r="B606" i="12"/>
  <c r="K606" i="12"/>
  <c r="H606" i="12"/>
  <c r="E866" i="26" l="1"/>
  <c r="A867" i="26"/>
  <c r="B866" i="26"/>
  <c r="F865" i="26"/>
  <c r="C865" i="26"/>
  <c r="G865" i="26"/>
  <c r="D865" i="26"/>
  <c r="H865" i="26"/>
  <c r="H748" i="14"/>
  <c r="N748" i="14"/>
  <c r="Q748" i="14"/>
  <c r="K748" i="14"/>
  <c r="A749" i="14"/>
  <c r="B748" i="14"/>
  <c r="E748" i="14"/>
  <c r="T747" i="14"/>
  <c r="O747" i="14"/>
  <c r="C747" i="14"/>
  <c r="F747" i="14"/>
  <c r="L747" i="14"/>
  <c r="M747" i="14"/>
  <c r="P747" i="14"/>
  <c r="S747" i="14"/>
  <c r="R747" i="14"/>
  <c r="I747" i="14"/>
  <c r="G747" i="14"/>
  <c r="J747" i="14"/>
  <c r="D747" i="14"/>
  <c r="F476" i="19"/>
  <c r="G476" i="19"/>
  <c r="C476" i="19"/>
  <c r="D476" i="19"/>
  <c r="E477" i="19"/>
  <c r="B477" i="19"/>
  <c r="A478" i="19"/>
  <c r="F743" i="3"/>
  <c r="G743" i="3"/>
  <c r="B744" i="3"/>
  <c r="E744" i="3"/>
  <c r="A745" i="3"/>
  <c r="H743" i="3"/>
  <c r="D743" i="3"/>
  <c r="C743" i="3"/>
  <c r="T606" i="12"/>
  <c r="C606" i="12"/>
  <c r="F606" i="12"/>
  <c r="L606" i="12"/>
  <c r="G606" i="12"/>
  <c r="S606" i="12"/>
  <c r="D606" i="12"/>
  <c r="I606" i="12"/>
  <c r="J606" i="12"/>
  <c r="M606" i="12"/>
  <c r="O606" i="12"/>
  <c r="P606" i="12"/>
  <c r="R606" i="12"/>
  <c r="L606" i="8"/>
  <c r="N606" i="8"/>
  <c r="C606" i="8"/>
  <c r="G606" i="8"/>
  <c r="I606" i="8"/>
  <c r="F606" i="8"/>
  <c r="J606" i="8"/>
  <c r="D606" i="8"/>
  <c r="M606" i="8"/>
  <c r="Q607" i="12"/>
  <c r="E607" i="12"/>
  <c r="A608" i="12"/>
  <c r="B607" i="12"/>
  <c r="N607" i="12"/>
  <c r="H607" i="12"/>
  <c r="K607" i="12"/>
  <c r="K607" i="8"/>
  <c r="B607" i="8"/>
  <c r="E607" i="8"/>
  <c r="H607" i="8"/>
  <c r="A608" i="8"/>
  <c r="H866" i="26" l="1"/>
  <c r="C866" i="26"/>
  <c r="D866" i="26"/>
  <c r="F866" i="26"/>
  <c r="G866" i="26"/>
  <c r="A868" i="26"/>
  <c r="B867" i="26"/>
  <c r="E867" i="26"/>
  <c r="T748" i="14"/>
  <c r="C748" i="14"/>
  <c r="D748" i="14"/>
  <c r="P748" i="14"/>
  <c r="I748" i="14"/>
  <c r="O748" i="14"/>
  <c r="S748" i="14"/>
  <c r="R748" i="14"/>
  <c r="F748" i="14"/>
  <c r="J748" i="14"/>
  <c r="L748" i="14"/>
  <c r="M748" i="14"/>
  <c r="G748" i="14"/>
  <c r="H749" i="14"/>
  <c r="B749" i="14"/>
  <c r="K749" i="14"/>
  <c r="A750" i="14"/>
  <c r="N749" i="14"/>
  <c r="Q749" i="14"/>
  <c r="E749" i="14"/>
  <c r="B478" i="19"/>
  <c r="E478" i="19"/>
  <c r="A479" i="19"/>
  <c r="D477" i="19"/>
  <c r="F477" i="19"/>
  <c r="G477" i="19"/>
  <c r="C477" i="19"/>
  <c r="E745" i="3"/>
  <c r="A746" i="3"/>
  <c r="B745" i="3"/>
  <c r="G744" i="3"/>
  <c r="F744" i="3"/>
  <c r="D744" i="3"/>
  <c r="C744" i="3"/>
  <c r="H744" i="3"/>
  <c r="F607" i="8"/>
  <c r="C607" i="8"/>
  <c r="N607" i="8"/>
  <c r="M607" i="8"/>
  <c r="D607" i="8"/>
  <c r="I607" i="8"/>
  <c r="J607" i="8"/>
  <c r="L607" i="8"/>
  <c r="G607" i="8"/>
  <c r="T607" i="12"/>
  <c r="I607" i="12"/>
  <c r="J607" i="12"/>
  <c r="O607" i="12"/>
  <c r="D607" i="12"/>
  <c r="F607" i="12"/>
  <c r="G607" i="12"/>
  <c r="P607" i="12"/>
  <c r="R607" i="12"/>
  <c r="S607" i="12"/>
  <c r="C607" i="12"/>
  <c r="L607" i="12"/>
  <c r="M607" i="12"/>
  <c r="E608" i="8"/>
  <c r="H608" i="8"/>
  <c r="K608" i="8"/>
  <c r="A609" i="8"/>
  <c r="B608" i="8"/>
  <c r="N608" i="12"/>
  <c r="E608" i="12"/>
  <c r="H608" i="12"/>
  <c r="B608" i="12"/>
  <c r="Q608" i="12"/>
  <c r="K608" i="12"/>
  <c r="A609" i="12"/>
  <c r="C867" i="26" l="1"/>
  <c r="D867" i="26"/>
  <c r="F867" i="26"/>
  <c r="H867" i="26"/>
  <c r="G867" i="26"/>
  <c r="B868" i="26"/>
  <c r="A869" i="26"/>
  <c r="E868" i="26"/>
  <c r="E750" i="14"/>
  <c r="H750" i="14"/>
  <c r="Q750" i="14"/>
  <c r="N750" i="14"/>
  <c r="K750" i="14"/>
  <c r="A751" i="14"/>
  <c r="B750" i="14"/>
  <c r="T749" i="14"/>
  <c r="C749" i="14"/>
  <c r="O749" i="14"/>
  <c r="S749" i="14"/>
  <c r="I749" i="14"/>
  <c r="F749" i="14"/>
  <c r="J749" i="14"/>
  <c r="P749" i="14"/>
  <c r="L749" i="14"/>
  <c r="R749" i="14"/>
  <c r="G749" i="14"/>
  <c r="D749" i="14"/>
  <c r="M749" i="14"/>
  <c r="E479" i="19"/>
  <c r="A480" i="19"/>
  <c r="B479" i="19"/>
  <c r="C478" i="19"/>
  <c r="D478" i="19"/>
  <c r="F478" i="19"/>
  <c r="G478" i="19"/>
  <c r="C745" i="3"/>
  <c r="H745" i="3"/>
  <c r="D745" i="3"/>
  <c r="B746" i="3"/>
  <c r="A747" i="3"/>
  <c r="E746" i="3"/>
  <c r="F745" i="3"/>
  <c r="G745" i="3"/>
  <c r="T608" i="12"/>
  <c r="C608" i="12"/>
  <c r="D608" i="12"/>
  <c r="G608" i="12"/>
  <c r="M608" i="12"/>
  <c r="J608" i="12"/>
  <c r="R608" i="12"/>
  <c r="P608" i="12"/>
  <c r="O608" i="12"/>
  <c r="I608" i="12"/>
  <c r="S608" i="12"/>
  <c r="F608" i="12"/>
  <c r="L608" i="12"/>
  <c r="L608" i="8"/>
  <c r="N608" i="8"/>
  <c r="C608" i="8"/>
  <c r="I608" i="8"/>
  <c r="G608" i="8"/>
  <c r="J608" i="8"/>
  <c r="D608" i="8"/>
  <c r="F608" i="8"/>
  <c r="M608" i="8"/>
  <c r="Q609" i="12"/>
  <c r="A610" i="12"/>
  <c r="B609" i="12"/>
  <c r="N609" i="12"/>
  <c r="H609" i="12"/>
  <c r="K609" i="12"/>
  <c r="E609" i="12"/>
  <c r="H609" i="8"/>
  <c r="E609" i="8"/>
  <c r="B609" i="8"/>
  <c r="K609" i="8"/>
  <c r="A610" i="8"/>
  <c r="A870" i="26" l="1"/>
  <c r="B869" i="26"/>
  <c r="E869" i="26"/>
  <c r="C868" i="26"/>
  <c r="D868" i="26"/>
  <c r="G868" i="26"/>
  <c r="F868" i="26"/>
  <c r="H868" i="26"/>
  <c r="T750" i="14"/>
  <c r="O750" i="14"/>
  <c r="D750" i="14"/>
  <c r="L750" i="14"/>
  <c r="P750" i="14"/>
  <c r="S750" i="14"/>
  <c r="C750" i="14"/>
  <c r="R750" i="14"/>
  <c r="G750" i="14"/>
  <c r="F750" i="14"/>
  <c r="M750" i="14"/>
  <c r="I750" i="14"/>
  <c r="J750" i="14"/>
  <c r="Q751" i="14"/>
  <c r="N751" i="14"/>
  <c r="K751" i="14"/>
  <c r="H751" i="14"/>
  <c r="A752" i="14"/>
  <c r="B751" i="14"/>
  <c r="E751" i="14"/>
  <c r="F479" i="19"/>
  <c r="G479" i="19"/>
  <c r="C479" i="19"/>
  <c r="D479" i="19"/>
  <c r="B480" i="19"/>
  <c r="A481" i="19"/>
  <c r="E480" i="19"/>
  <c r="G746" i="3"/>
  <c r="F746" i="3"/>
  <c r="E747" i="3"/>
  <c r="B747" i="3"/>
  <c r="A748" i="3"/>
  <c r="H746" i="3"/>
  <c r="C746" i="3"/>
  <c r="D746" i="3"/>
  <c r="T609" i="12"/>
  <c r="G609" i="12"/>
  <c r="J609" i="12"/>
  <c r="I609" i="12"/>
  <c r="P609" i="12"/>
  <c r="R609" i="12"/>
  <c r="S609" i="12"/>
  <c r="L609" i="12"/>
  <c r="O609" i="12"/>
  <c r="D609" i="12"/>
  <c r="M609" i="12"/>
  <c r="F609" i="12"/>
  <c r="C609" i="12"/>
  <c r="A611" i="12"/>
  <c r="H610" i="12"/>
  <c r="Q610" i="12"/>
  <c r="B610" i="12"/>
  <c r="N610" i="12"/>
  <c r="E610" i="12"/>
  <c r="K610" i="12"/>
  <c r="D609" i="8"/>
  <c r="F609" i="8"/>
  <c r="C609" i="8"/>
  <c r="I609" i="8"/>
  <c r="G609" i="8"/>
  <c r="L609" i="8"/>
  <c r="N609" i="8"/>
  <c r="M609" i="8"/>
  <c r="J609" i="8"/>
  <c r="E610" i="8"/>
  <c r="H610" i="8"/>
  <c r="K610" i="8"/>
  <c r="A611" i="8"/>
  <c r="B610" i="8"/>
  <c r="G869" i="26" l="1"/>
  <c r="H869" i="26"/>
  <c r="F869" i="26"/>
  <c r="C869" i="26"/>
  <c r="D869" i="26"/>
  <c r="E870" i="26"/>
  <c r="A871" i="26"/>
  <c r="B870" i="26"/>
  <c r="T751" i="14"/>
  <c r="P751" i="14"/>
  <c r="S751" i="14"/>
  <c r="L751" i="14"/>
  <c r="R751" i="14"/>
  <c r="M751" i="14"/>
  <c r="I751" i="14"/>
  <c r="O751" i="14"/>
  <c r="D751" i="14"/>
  <c r="F751" i="14"/>
  <c r="G751" i="14"/>
  <c r="J751" i="14"/>
  <c r="C751" i="14"/>
  <c r="E752" i="14"/>
  <c r="N752" i="14"/>
  <c r="Q752" i="14"/>
  <c r="B752" i="14"/>
  <c r="K752" i="14"/>
  <c r="A753" i="14"/>
  <c r="H752" i="14"/>
  <c r="A482" i="19"/>
  <c r="B481" i="19"/>
  <c r="E481" i="19"/>
  <c r="C480" i="19"/>
  <c r="F480" i="19"/>
  <c r="G480" i="19"/>
  <c r="D480" i="19"/>
  <c r="E748" i="3"/>
  <c r="B748" i="3"/>
  <c r="C747" i="3"/>
  <c r="H747" i="3"/>
  <c r="D747" i="3"/>
  <c r="G747" i="3"/>
  <c r="F747" i="3"/>
  <c r="B611" i="12"/>
  <c r="H611" i="12"/>
  <c r="E611" i="12"/>
  <c r="Q611" i="12"/>
  <c r="A612" i="12"/>
  <c r="K611" i="12"/>
  <c r="N611" i="12"/>
  <c r="C610" i="8"/>
  <c r="I610" i="8"/>
  <c r="L610" i="8"/>
  <c r="F610" i="8"/>
  <c r="M610" i="8"/>
  <c r="J610" i="8"/>
  <c r="D610" i="8"/>
  <c r="G610" i="8"/>
  <c r="N610" i="8"/>
  <c r="T610" i="12"/>
  <c r="F610" i="12"/>
  <c r="O610" i="12"/>
  <c r="S610" i="12"/>
  <c r="G610" i="12"/>
  <c r="I610" i="12"/>
  <c r="J610" i="12"/>
  <c r="M610" i="12"/>
  <c r="R610" i="12"/>
  <c r="P610" i="12"/>
  <c r="C610" i="12"/>
  <c r="L610" i="12"/>
  <c r="D610" i="12"/>
  <c r="B611" i="8"/>
  <c r="A612" i="8"/>
  <c r="K611" i="8"/>
  <c r="E611" i="8"/>
  <c r="H611" i="8"/>
  <c r="F870" i="26" l="1"/>
  <c r="H870" i="26"/>
  <c r="G870" i="26"/>
  <c r="C870" i="26"/>
  <c r="D870" i="26"/>
  <c r="B871" i="26"/>
  <c r="E871" i="26"/>
  <c r="N753" i="14"/>
  <c r="K753" i="14"/>
  <c r="B753" i="14"/>
  <c r="E753" i="14"/>
  <c r="Q753" i="14"/>
  <c r="A754" i="14"/>
  <c r="H753" i="14"/>
  <c r="T752" i="14"/>
  <c r="C752" i="14"/>
  <c r="I752" i="14"/>
  <c r="D752" i="14"/>
  <c r="O752" i="14"/>
  <c r="L752" i="14"/>
  <c r="M752" i="14"/>
  <c r="R752" i="14"/>
  <c r="S752" i="14"/>
  <c r="F752" i="14"/>
  <c r="P752" i="14"/>
  <c r="J752" i="14"/>
  <c r="G752" i="14"/>
  <c r="C481" i="19"/>
  <c r="D481" i="19"/>
  <c r="F481" i="19"/>
  <c r="G481" i="19"/>
  <c r="B482" i="19"/>
  <c r="E482" i="19"/>
  <c r="A483" i="19"/>
  <c r="C748" i="3"/>
  <c r="D748" i="3"/>
  <c r="H748" i="3"/>
  <c r="G748" i="3"/>
  <c r="F748" i="3"/>
  <c r="D611" i="8"/>
  <c r="C611" i="8"/>
  <c r="N611" i="8"/>
  <c r="I611" i="8"/>
  <c r="J611" i="8"/>
  <c r="G611" i="8"/>
  <c r="M611" i="8"/>
  <c r="F611" i="8"/>
  <c r="L611" i="8"/>
  <c r="B612" i="12"/>
  <c r="N612" i="12"/>
  <c r="E612" i="12"/>
  <c r="K612" i="12"/>
  <c r="A613" i="12"/>
  <c r="H612" i="12"/>
  <c r="Q612" i="12"/>
  <c r="B612" i="8"/>
  <c r="K612" i="8"/>
  <c r="A613" i="8"/>
  <c r="H612" i="8"/>
  <c r="E612" i="8"/>
  <c r="T611" i="12"/>
  <c r="F611" i="12"/>
  <c r="P611" i="12"/>
  <c r="G611" i="12"/>
  <c r="C611" i="12"/>
  <c r="R611" i="12"/>
  <c r="O611" i="12"/>
  <c r="D611" i="12"/>
  <c r="S611" i="12"/>
  <c r="J611" i="12"/>
  <c r="L611" i="12"/>
  <c r="M611" i="12"/>
  <c r="I611" i="12"/>
  <c r="D871" i="26" l="1"/>
  <c r="C871" i="26"/>
  <c r="H871" i="26"/>
  <c r="F871" i="26"/>
  <c r="G871" i="26"/>
  <c r="T753" i="14"/>
  <c r="I753" i="14"/>
  <c r="C753" i="14"/>
  <c r="G753" i="14"/>
  <c r="F753" i="14"/>
  <c r="P753" i="14"/>
  <c r="S753" i="14"/>
  <c r="R753" i="14"/>
  <c r="J753" i="14"/>
  <c r="M753" i="14"/>
  <c r="D753" i="14"/>
  <c r="L753" i="14"/>
  <c r="O753" i="14"/>
  <c r="K754" i="14"/>
  <c r="B754" i="14"/>
  <c r="N754" i="14"/>
  <c r="Q754" i="14"/>
  <c r="E754" i="14"/>
  <c r="A755" i="14"/>
  <c r="H754" i="14"/>
  <c r="C482" i="19"/>
  <c r="D482" i="19"/>
  <c r="F482" i="19"/>
  <c r="G482" i="19"/>
  <c r="E483" i="19"/>
  <c r="B483" i="19"/>
  <c r="A484" i="19"/>
  <c r="J612" i="8"/>
  <c r="L612" i="8"/>
  <c r="M612" i="8"/>
  <c r="I612" i="8"/>
  <c r="D612" i="8"/>
  <c r="G612" i="8"/>
  <c r="C612" i="8"/>
  <c r="N612" i="8"/>
  <c r="F612" i="8"/>
  <c r="T612" i="12"/>
  <c r="R612" i="12"/>
  <c r="C612" i="12"/>
  <c r="G612" i="12"/>
  <c r="J612" i="12"/>
  <c r="S612" i="12"/>
  <c r="M612" i="12"/>
  <c r="O612" i="12"/>
  <c r="F612" i="12"/>
  <c r="D612" i="12"/>
  <c r="L612" i="12"/>
  <c r="I612" i="12"/>
  <c r="P612" i="12"/>
  <c r="E613" i="8"/>
  <c r="K613" i="8"/>
  <c r="A614" i="8"/>
  <c r="B613" i="8"/>
  <c r="H613" i="8"/>
  <c r="K613" i="12"/>
  <c r="B613" i="12"/>
  <c r="H613" i="12"/>
  <c r="A614" i="12"/>
  <c r="E613" i="12"/>
  <c r="N613" i="12"/>
  <c r="Q613" i="12"/>
  <c r="E15" i="29" a="1"/>
  <c r="E15" i="29" l="1"/>
  <c r="K755" i="14"/>
  <c r="B755" i="14"/>
  <c r="N755" i="14"/>
  <c r="H755" i="14"/>
  <c r="Q755" i="14"/>
  <c r="A756" i="14"/>
  <c r="E755" i="14"/>
  <c r="T754" i="14"/>
  <c r="I754" i="14"/>
  <c r="S754" i="14"/>
  <c r="C754" i="14"/>
  <c r="F754" i="14"/>
  <c r="G754" i="14"/>
  <c r="J754" i="14"/>
  <c r="L754" i="14"/>
  <c r="O754" i="14"/>
  <c r="P754" i="14"/>
  <c r="R754" i="14"/>
  <c r="M754" i="14"/>
  <c r="D754" i="14"/>
  <c r="F483" i="19"/>
  <c r="C483" i="19"/>
  <c r="G483" i="19"/>
  <c r="D483" i="19"/>
  <c r="A485" i="19"/>
  <c r="B484" i="19"/>
  <c r="E484" i="19"/>
  <c r="E614" i="8"/>
  <c r="H614" i="8"/>
  <c r="B614" i="8"/>
  <c r="K614" i="8"/>
  <c r="A615" i="8"/>
  <c r="T613" i="12"/>
  <c r="D613" i="12"/>
  <c r="F613" i="12"/>
  <c r="P613" i="12"/>
  <c r="I613" i="12"/>
  <c r="J613" i="12"/>
  <c r="L613" i="12"/>
  <c r="G613" i="12"/>
  <c r="M613" i="12"/>
  <c r="O613" i="12"/>
  <c r="C613" i="12"/>
  <c r="S613" i="12"/>
  <c r="R613" i="12"/>
  <c r="G613" i="8"/>
  <c r="I613" i="8"/>
  <c r="L613" i="8"/>
  <c r="N613" i="8"/>
  <c r="F613" i="8"/>
  <c r="M613" i="8"/>
  <c r="J613" i="8"/>
  <c r="C613" i="8"/>
  <c r="D613" i="8"/>
  <c r="A615" i="12"/>
  <c r="K614" i="12"/>
  <c r="N614" i="12"/>
  <c r="B614" i="12"/>
  <c r="Q614" i="12"/>
  <c r="E614" i="12"/>
  <c r="H614" i="12"/>
  <c r="A757" i="14" l="1"/>
  <c r="B756" i="14"/>
  <c r="E756" i="14"/>
  <c r="Q756" i="14"/>
  <c r="H756" i="14"/>
  <c r="N756" i="14"/>
  <c r="K756" i="14"/>
  <c r="T755" i="14"/>
  <c r="C755" i="14"/>
  <c r="O755" i="14"/>
  <c r="D755" i="14"/>
  <c r="F755" i="14"/>
  <c r="S755" i="14"/>
  <c r="G755" i="14"/>
  <c r="P755" i="14"/>
  <c r="R755" i="14"/>
  <c r="M755" i="14"/>
  <c r="I755" i="14"/>
  <c r="J755" i="14"/>
  <c r="L755" i="14"/>
  <c r="G484" i="19"/>
  <c r="C484" i="19"/>
  <c r="D484" i="19"/>
  <c r="F484" i="19"/>
  <c r="B485" i="19"/>
  <c r="E485" i="19"/>
  <c r="A486" i="19"/>
  <c r="G614" i="8"/>
  <c r="M614" i="8"/>
  <c r="C614" i="8"/>
  <c r="F614" i="8"/>
  <c r="D614" i="8"/>
  <c r="I614" i="8"/>
  <c r="L614" i="8"/>
  <c r="N614" i="8"/>
  <c r="J614" i="8"/>
  <c r="H615" i="12"/>
  <c r="Q615" i="12"/>
  <c r="K615" i="12"/>
  <c r="N615" i="12"/>
  <c r="E615" i="12"/>
  <c r="A616" i="12"/>
  <c r="B615" i="12"/>
  <c r="T614" i="12"/>
  <c r="F614" i="12"/>
  <c r="I614" i="12"/>
  <c r="D614" i="12"/>
  <c r="M614" i="12"/>
  <c r="L614" i="12"/>
  <c r="O614" i="12"/>
  <c r="P614" i="12"/>
  <c r="C614" i="12"/>
  <c r="R614" i="12"/>
  <c r="S614" i="12"/>
  <c r="G614" i="12"/>
  <c r="J614" i="12"/>
  <c r="B615" i="8"/>
  <c r="E615" i="8"/>
  <c r="H615" i="8"/>
  <c r="K615" i="8"/>
  <c r="A616" i="8"/>
  <c r="T756" i="14" l="1"/>
  <c r="G756" i="14"/>
  <c r="P756" i="14"/>
  <c r="S756" i="14"/>
  <c r="I756" i="14"/>
  <c r="C756" i="14"/>
  <c r="F756" i="14"/>
  <c r="O756" i="14"/>
  <c r="R756" i="14"/>
  <c r="J756" i="14"/>
  <c r="M756" i="14"/>
  <c r="D756" i="14"/>
  <c r="L756" i="14"/>
  <c r="K757" i="14"/>
  <c r="Q757" i="14"/>
  <c r="B757" i="14"/>
  <c r="H757" i="14"/>
  <c r="E757" i="14"/>
  <c r="N757" i="14"/>
  <c r="A758" i="14"/>
  <c r="E486" i="19"/>
  <c r="A487" i="19"/>
  <c r="B486" i="19"/>
  <c r="C485" i="19"/>
  <c r="D485" i="19"/>
  <c r="F485" i="19"/>
  <c r="G485" i="19"/>
  <c r="H616" i="8"/>
  <c r="A617" i="8"/>
  <c r="K616" i="8"/>
  <c r="E616" i="8"/>
  <c r="B616" i="8"/>
  <c r="I615" i="8"/>
  <c r="C615" i="8"/>
  <c r="F615" i="8"/>
  <c r="M615" i="8"/>
  <c r="D615" i="8"/>
  <c r="N615" i="8"/>
  <c r="G615" i="8"/>
  <c r="L615" i="8"/>
  <c r="J615" i="8"/>
  <c r="T615" i="12"/>
  <c r="G615" i="12"/>
  <c r="F615" i="12"/>
  <c r="I615" i="12"/>
  <c r="O615" i="12"/>
  <c r="J615" i="12"/>
  <c r="C615" i="12"/>
  <c r="R615" i="12"/>
  <c r="S615" i="12"/>
  <c r="M615" i="12"/>
  <c r="D615" i="12"/>
  <c r="L615" i="12"/>
  <c r="P615" i="12"/>
  <c r="H616" i="12"/>
  <c r="K616" i="12"/>
  <c r="N616" i="12"/>
  <c r="A617" i="12"/>
  <c r="Q616" i="12"/>
  <c r="E616" i="12"/>
  <c r="B616" i="12"/>
  <c r="E758" i="14" l="1"/>
  <c r="B758" i="14"/>
  <c r="Q758" i="14"/>
  <c r="A759" i="14"/>
  <c r="N758" i="14"/>
  <c r="K758" i="14"/>
  <c r="H758" i="14"/>
  <c r="T757" i="14"/>
  <c r="I757" i="14"/>
  <c r="G757" i="14"/>
  <c r="C757" i="14"/>
  <c r="M757" i="14"/>
  <c r="L757" i="14"/>
  <c r="D757" i="14"/>
  <c r="J757" i="14"/>
  <c r="F757" i="14"/>
  <c r="O757" i="14"/>
  <c r="P757" i="14"/>
  <c r="R757" i="14"/>
  <c r="S757" i="14"/>
  <c r="F486" i="19"/>
  <c r="G486" i="19"/>
  <c r="C486" i="19"/>
  <c r="D486" i="19"/>
  <c r="E487" i="19"/>
  <c r="A488" i="19"/>
  <c r="B487" i="19"/>
  <c r="K617" i="12"/>
  <c r="N617" i="12"/>
  <c r="H617" i="12"/>
  <c r="B617" i="12"/>
  <c r="Q617" i="12"/>
  <c r="A618" i="12"/>
  <c r="E617" i="12"/>
  <c r="G616" i="8"/>
  <c r="I616" i="8"/>
  <c r="F616" i="8"/>
  <c r="C616" i="8"/>
  <c r="N616" i="8"/>
  <c r="D616" i="8"/>
  <c r="L616" i="8"/>
  <c r="J616" i="8"/>
  <c r="M616" i="8"/>
  <c r="T616" i="12"/>
  <c r="F616" i="12"/>
  <c r="G616" i="12"/>
  <c r="J616" i="12"/>
  <c r="I616" i="12"/>
  <c r="L616" i="12"/>
  <c r="C616" i="12"/>
  <c r="D616" i="12"/>
  <c r="M616" i="12"/>
  <c r="O616" i="12"/>
  <c r="P616" i="12"/>
  <c r="R616" i="12"/>
  <c r="S616" i="12"/>
  <c r="B617" i="8"/>
  <c r="H617" i="8"/>
  <c r="K617" i="8"/>
  <c r="E617" i="8"/>
  <c r="A618" i="8"/>
  <c r="E759" i="14" l="1"/>
  <c r="K759" i="14"/>
  <c r="N759" i="14"/>
  <c r="A760" i="14"/>
  <c r="B759" i="14"/>
  <c r="H759" i="14"/>
  <c r="Q759" i="14"/>
  <c r="T758" i="14"/>
  <c r="O758" i="14"/>
  <c r="P758" i="14"/>
  <c r="I758" i="14"/>
  <c r="L758" i="14"/>
  <c r="C758" i="14"/>
  <c r="R758" i="14"/>
  <c r="F758" i="14"/>
  <c r="D758" i="14"/>
  <c r="M758" i="14"/>
  <c r="J758" i="14"/>
  <c r="G758" i="14"/>
  <c r="S758" i="14"/>
  <c r="C487" i="19"/>
  <c r="F487" i="19"/>
  <c r="G487" i="19"/>
  <c r="D487" i="19"/>
  <c r="B488" i="19"/>
  <c r="A489" i="19"/>
  <c r="E488" i="19"/>
  <c r="J617" i="8"/>
  <c r="L617" i="8"/>
  <c r="D617" i="8"/>
  <c r="F617" i="8"/>
  <c r="G617" i="8"/>
  <c r="I617" i="8"/>
  <c r="M617" i="8"/>
  <c r="C617" i="8"/>
  <c r="N617" i="8"/>
  <c r="T617" i="12"/>
  <c r="G617" i="12"/>
  <c r="C617" i="12"/>
  <c r="F617" i="12"/>
  <c r="J617" i="12"/>
  <c r="L617" i="12"/>
  <c r="M617" i="12"/>
  <c r="O617" i="12"/>
  <c r="P617" i="12"/>
  <c r="I617" i="12"/>
  <c r="S617" i="12"/>
  <c r="R617" i="12"/>
  <c r="D617" i="12"/>
  <c r="K618" i="12"/>
  <c r="N618" i="12"/>
  <c r="E618" i="12"/>
  <c r="A619" i="12"/>
  <c r="B618" i="12"/>
  <c r="H618" i="12"/>
  <c r="Q618" i="12"/>
  <c r="A619" i="8"/>
  <c r="B618" i="8"/>
  <c r="E618" i="8"/>
  <c r="K618" i="8"/>
  <c r="H618" i="8"/>
  <c r="T759" i="14" l="1"/>
  <c r="D759" i="14"/>
  <c r="J759" i="14"/>
  <c r="L759" i="14"/>
  <c r="F759" i="14"/>
  <c r="M759" i="14"/>
  <c r="O759" i="14"/>
  <c r="C759" i="14"/>
  <c r="S759" i="14"/>
  <c r="R759" i="14"/>
  <c r="G759" i="14"/>
  <c r="I759" i="14"/>
  <c r="P759" i="14"/>
  <c r="B760" i="14"/>
  <c r="N760" i="14"/>
  <c r="A761" i="14"/>
  <c r="K760" i="14"/>
  <c r="E760" i="14"/>
  <c r="H760" i="14"/>
  <c r="Q760" i="14"/>
  <c r="B489" i="19"/>
  <c r="E489" i="19"/>
  <c r="A490" i="19"/>
  <c r="C488" i="19"/>
  <c r="D488" i="19"/>
  <c r="F488" i="19"/>
  <c r="G488" i="19"/>
  <c r="B619" i="8"/>
  <c r="H619" i="8"/>
  <c r="A620" i="8"/>
  <c r="E619" i="8"/>
  <c r="K619" i="8"/>
  <c r="E619" i="12"/>
  <c r="H619" i="12"/>
  <c r="A620" i="12"/>
  <c r="Q619" i="12"/>
  <c r="K619" i="12"/>
  <c r="N619" i="12"/>
  <c r="B619" i="12"/>
  <c r="F618" i="8"/>
  <c r="M618" i="8"/>
  <c r="G618" i="8"/>
  <c r="I618" i="8"/>
  <c r="N618" i="8"/>
  <c r="C618" i="8"/>
  <c r="D618" i="8"/>
  <c r="J618" i="8"/>
  <c r="L618" i="8"/>
  <c r="T618" i="12"/>
  <c r="F618" i="12"/>
  <c r="G618" i="12"/>
  <c r="I618" i="12"/>
  <c r="J618" i="12"/>
  <c r="L618" i="12"/>
  <c r="M618" i="12"/>
  <c r="O618" i="12"/>
  <c r="P618" i="12"/>
  <c r="R618" i="12"/>
  <c r="S618" i="12"/>
  <c r="C618" i="12"/>
  <c r="D618" i="12"/>
  <c r="E761" i="14" l="1"/>
  <c r="A762" i="14"/>
  <c r="H761" i="14"/>
  <c r="K761" i="14"/>
  <c r="Q761" i="14"/>
  <c r="N761" i="14"/>
  <c r="B761" i="14"/>
  <c r="T760" i="14"/>
  <c r="P760" i="14"/>
  <c r="F760" i="14"/>
  <c r="D760" i="14"/>
  <c r="O760" i="14"/>
  <c r="M760" i="14"/>
  <c r="R760" i="14"/>
  <c r="S760" i="14"/>
  <c r="G760" i="14"/>
  <c r="I760" i="14"/>
  <c r="J760" i="14"/>
  <c r="C760" i="14"/>
  <c r="L760" i="14"/>
  <c r="B490" i="19"/>
  <c r="E490" i="19"/>
  <c r="A491" i="19"/>
  <c r="F489" i="19"/>
  <c r="C489" i="19"/>
  <c r="D489" i="19"/>
  <c r="G489" i="19"/>
  <c r="E620" i="8"/>
  <c r="K620" i="8"/>
  <c r="A621" i="8"/>
  <c r="B620" i="8"/>
  <c r="H620" i="8"/>
  <c r="T619" i="12"/>
  <c r="I619" i="12"/>
  <c r="J619" i="12"/>
  <c r="L619" i="12"/>
  <c r="M619" i="12"/>
  <c r="C619" i="12"/>
  <c r="D619" i="12"/>
  <c r="F619" i="12"/>
  <c r="G619" i="12"/>
  <c r="O619" i="12"/>
  <c r="S619" i="12"/>
  <c r="P619" i="12"/>
  <c r="R619" i="12"/>
  <c r="K620" i="12"/>
  <c r="N620" i="12"/>
  <c r="B620" i="12"/>
  <c r="Q620" i="12"/>
  <c r="A621" i="12"/>
  <c r="E620" i="12"/>
  <c r="H620" i="12"/>
  <c r="I619" i="8"/>
  <c r="C619" i="8"/>
  <c r="F619" i="8"/>
  <c r="J619" i="8"/>
  <c r="M619" i="8"/>
  <c r="G619" i="8"/>
  <c r="L619" i="8"/>
  <c r="N619" i="8"/>
  <c r="D619" i="8"/>
  <c r="T761" i="14" l="1"/>
  <c r="R761" i="14"/>
  <c r="S761" i="14"/>
  <c r="P761" i="14"/>
  <c r="D761" i="14"/>
  <c r="M761" i="14"/>
  <c r="G761" i="14"/>
  <c r="I761" i="14"/>
  <c r="L761" i="14"/>
  <c r="F761" i="14"/>
  <c r="C761" i="14"/>
  <c r="J761" i="14"/>
  <c r="O761" i="14"/>
  <c r="E762" i="14"/>
  <c r="Q762" i="14"/>
  <c r="H762" i="14"/>
  <c r="N762" i="14"/>
  <c r="B762" i="14"/>
  <c r="K762" i="14"/>
  <c r="A763" i="14"/>
  <c r="B491" i="19"/>
  <c r="E491" i="19"/>
  <c r="A492" i="19"/>
  <c r="C490" i="19"/>
  <c r="D490" i="19"/>
  <c r="F490" i="19"/>
  <c r="G490" i="19"/>
  <c r="E621" i="12"/>
  <c r="A622" i="12"/>
  <c r="H621" i="12"/>
  <c r="Q621" i="12"/>
  <c r="B621" i="12"/>
  <c r="K621" i="12"/>
  <c r="N621" i="12"/>
  <c r="T620" i="12"/>
  <c r="G620" i="12"/>
  <c r="I620" i="12"/>
  <c r="J620" i="12"/>
  <c r="L620" i="12"/>
  <c r="R620" i="12"/>
  <c r="S620" i="12"/>
  <c r="O620" i="12"/>
  <c r="M620" i="12"/>
  <c r="P620" i="12"/>
  <c r="D620" i="12"/>
  <c r="C620" i="12"/>
  <c r="F620" i="12"/>
  <c r="J620" i="8"/>
  <c r="L620" i="8"/>
  <c r="M620" i="8"/>
  <c r="C620" i="8"/>
  <c r="I620" i="8"/>
  <c r="F620" i="8"/>
  <c r="D620" i="8"/>
  <c r="G620" i="8"/>
  <c r="N620" i="8"/>
  <c r="A622" i="8"/>
  <c r="B621" i="8"/>
  <c r="H621" i="8"/>
  <c r="K621" i="8"/>
  <c r="E621" i="8"/>
  <c r="A764" i="14" l="1"/>
  <c r="E763" i="14"/>
  <c r="Q763" i="14"/>
  <c r="H763" i="14"/>
  <c r="K763" i="14"/>
  <c r="N763" i="14"/>
  <c r="B763" i="14"/>
  <c r="T762" i="14"/>
  <c r="F762" i="14"/>
  <c r="O762" i="14"/>
  <c r="P762" i="14"/>
  <c r="C762" i="14"/>
  <c r="L762" i="14"/>
  <c r="G762" i="14"/>
  <c r="D762" i="14"/>
  <c r="S762" i="14"/>
  <c r="R762" i="14"/>
  <c r="I762" i="14"/>
  <c r="J762" i="14"/>
  <c r="M762" i="14"/>
  <c r="A493" i="19"/>
  <c r="B492" i="19"/>
  <c r="E492" i="19"/>
  <c r="C491" i="19"/>
  <c r="D491" i="19"/>
  <c r="G491" i="19"/>
  <c r="F491" i="19"/>
  <c r="E622" i="12"/>
  <c r="H622" i="12"/>
  <c r="K622" i="12"/>
  <c r="A623" i="12"/>
  <c r="N622" i="12"/>
  <c r="Q622" i="12"/>
  <c r="B622" i="12"/>
  <c r="D621" i="8"/>
  <c r="F621" i="8"/>
  <c r="I621" i="8"/>
  <c r="G621" i="8"/>
  <c r="J621" i="8"/>
  <c r="N621" i="8"/>
  <c r="M621" i="8"/>
  <c r="L621" i="8"/>
  <c r="C621" i="8"/>
  <c r="E622" i="8"/>
  <c r="H622" i="8"/>
  <c r="A623" i="8"/>
  <c r="K622" i="8"/>
  <c r="B622" i="8"/>
  <c r="T621" i="12"/>
  <c r="D621" i="12"/>
  <c r="F621" i="12"/>
  <c r="I621" i="12"/>
  <c r="J621" i="12"/>
  <c r="M621" i="12"/>
  <c r="O621" i="12"/>
  <c r="R621" i="12"/>
  <c r="S621" i="12"/>
  <c r="C621" i="12"/>
  <c r="G621" i="12"/>
  <c r="L621" i="12"/>
  <c r="P621" i="12"/>
  <c r="T763" i="14" l="1"/>
  <c r="F763" i="14"/>
  <c r="L763" i="14"/>
  <c r="O763" i="14"/>
  <c r="S763" i="14"/>
  <c r="D763" i="14"/>
  <c r="R763" i="14"/>
  <c r="I763" i="14"/>
  <c r="G763" i="14"/>
  <c r="J763" i="14"/>
  <c r="M763" i="14"/>
  <c r="P763" i="14"/>
  <c r="C763" i="14"/>
  <c r="B764" i="14"/>
  <c r="H764" i="14"/>
  <c r="Q764" i="14"/>
  <c r="K764" i="14"/>
  <c r="A765" i="14"/>
  <c r="E764" i="14"/>
  <c r="N764" i="14"/>
  <c r="D492" i="19"/>
  <c r="G492" i="19"/>
  <c r="C492" i="19"/>
  <c r="F492" i="19"/>
  <c r="A494" i="19"/>
  <c r="E493" i="19"/>
  <c r="B493" i="19"/>
  <c r="J622" i="8"/>
  <c r="I622" i="8"/>
  <c r="D622" i="8"/>
  <c r="C622" i="8"/>
  <c r="L622" i="8"/>
  <c r="M622" i="8"/>
  <c r="F622" i="8"/>
  <c r="N622" i="8"/>
  <c r="G622" i="8"/>
  <c r="B623" i="8"/>
  <c r="A624" i="8"/>
  <c r="H623" i="8"/>
  <c r="E623" i="8"/>
  <c r="K623" i="8"/>
  <c r="K623" i="12"/>
  <c r="H623" i="12"/>
  <c r="N623" i="12"/>
  <c r="Q623" i="12"/>
  <c r="E623" i="12"/>
  <c r="A624" i="12"/>
  <c r="B623" i="12"/>
  <c r="T622" i="12"/>
  <c r="O622" i="12"/>
  <c r="M622" i="12"/>
  <c r="C622" i="12"/>
  <c r="D622" i="12"/>
  <c r="F622" i="12"/>
  <c r="J622" i="12"/>
  <c r="L622" i="12"/>
  <c r="P622" i="12"/>
  <c r="R622" i="12"/>
  <c r="I622" i="12"/>
  <c r="S622" i="12"/>
  <c r="G622" i="12"/>
  <c r="T764" i="14" l="1"/>
  <c r="C764" i="14"/>
  <c r="D764" i="14"/>
  <c r="G764" i="14"/>
  <c r="P764" i="14"/>
  <c r="J764" i="14"/>
  <c r="F764" i="14"/>
  <c r="R764" i="14"/>
  <c r="S764" i="14"/>
  <c r="O764" i="14"/>
  <c r="M764" i="14"/>
  <c r="L764" i="14"/>
  <c r="I764" i="14"/>
  <c r="K765" i="14"/>
  <c r="B765" i="14"/>
  <c r="Q765" i="14"/>
  <c r="E765" i="14"/>
  <c r="H765" i="14"/>
  <c r="N765" i="14"/>
  <c r="A766" i="14"/>
  <c r="B494" i="19"/>
  <c r="E494" i="19"/>
  <c r="A495" i="19"/>
  <c r="F493" i="19"/>
  <c r="G493" i="19"/>
  <c r="D493" i="19"/>
  <c r="C493" i="19"/>
  <c r="E624" i="12"/>
  <c r="N624" i="12"/>
  <c r="B624" i="12"/>
  <c r="H624" i="12"/>
  <c r="Q624" i="12"/>
  <c r="A625" i="12"/>
  <c r="K624" i="12"/>
  <c r="G623" i="8"/>
  <c r="I623" i="8"/>
  <c r="J623" i="8"/>
  <c r="M623" i="8"/>
  <c r="D623" i="8"/>
  <c r="F623" i="8"/>
  <c r="C623" i="8"/>
  <c r="N623" i="8"/>
  <c r="L623" i="8"/>
  <c r="H624" i="8"/>
  <c r="E624" i="8"/>
  <c r="A625" i="8"/>
  <c r="B624" i="8"/>
  <c r="K624" i="8"/>
  <c r="T623" i="12"/>
  <c r="C623" i="12"/>
  <c r="I623" i="12"/>
  <c r="L623" i="12"/>
  <c r="M623" i="12"/>
  <c r="J623" i="12"/>
  <c r="F623" i="12"/>
  <c r="P623" i="12"/>
  <c r="D623" i="12"/>
  <c r="O623" i="12"/>
  <c r="S623" i="12"/>
  <c r="R623" i="12"/>
  <c r="G623" i="12"/>
  <c r="T765" i="14" l="1"/>
  <c r="S765" i="14"/>
  <c r="J765" i="14"/>
  <c r="L765" i="14"/>
  <c r="C765" i="14"/>
  <c r="F765" i="14"/>
  <c r="M765" i="14"/>
  <c r="P765" i="14"/>
  <c r="O765" i="14"/>
  <c r="R765" i="14"/>
  <c r="D765" i="14"/>
  <c r="G765" i="14"/>
  <c r="I765" i="14"/>
  <c r="Q766" i="14"/>
  <c r="E766" i="14"/>
  <c r="N766" i="14"/>
  <c r="H766" i="14"/>
  <c r="A767" i="14"/>
  <c r="K766" i="14"/>
  <c r="B766" i="14"/>
  <c r="A496" i="19"/>
  <c r="E495" i="19"/>
  <c r="B495" i="19"/>
  <c r="C494" i="19"/>
  <c r="D494" i="19"/>
  <c r="F494" i="19"/>
  <c r="G494" i="19"/>
  <c r="I624" i="8"/>
  <c r="N624" i="8"/>
  <c r="F624" i="8"/>
  <c r="G624" i="8"/>
  <c r="J624" i="8"/>
  <c r="C624" i="8"/>
  <c r="D624" i="8"/>
  <c r="L624" i="8"/>
  <c r="M624" i="8"/>
  <c r="E625" i="8"/>
  <c r="H625" i="8"/>
  <c r="K625" i="8"/>
  <c r="B625" i="8"/>
  <c r="A626" i="8"/>
  <c r="E625" i="12"/>
  <c r="H625" i="12"/>
  <c r="K625" i="12"/>
  <c r="N625" i="12"/>
  <c r="Q625" i="12"/>
  <c r="A626" i="12"/>
  <c r="B625" i="12"/>
  <c r="T624" i="12"/>
  <c r="G624" i="12"/>
  <c r="F624" i="12"/>
  <c r="O624" i="12"/>
  <c r="C624" i="12"/>
  <c r="D624" i="12"/>
  <c r="M624" i="12"/>
  <c r="S624" i="12"/>
  <c r="I624" i="12"/>
  <c r="J624" i="12"/>
  <c r="L624" i="12"/>
  <c r="P624" i="12"/>
  <c r="R624" i="12"/>
  <c r="T766" i="14" l="1"/>
  <c r="O766" i="14"/>
  <c r="M766" i="14"/>
  <c r="F766" i="14"/>
  <c r="P766" i="14"/>
  <c r="L766" i="14"/>
  <c r="I766" i="14"/>
  <c r="J766" i="14"/>
  <c r="D766" i="14"/>
  <c r="G766" i="14"/>
  <c r="R766" i="14"/>
  <c r="C766" i="14"/>
  <c r="S766" i="14"/>
  <c r="Q767" i="14"/>
  <c r="N767" i="14"/>
  <c r="A768" i="14"/>
  <c r="K767" i="14"/>
  <c r="H767" i="14"/>
  <c r="B767" i="14"/>
  <c r="E767" i="14"/>
  <c r="F495" i="19"/>
  <c r="G495" i="19"/>
  <c r="D495" i="19"/>
  <c r="C495" i="19"/>
  <c r="B496" i="19"/>
  <c r="E496" i="19"/>
  <c r="A497" i="19"/>
  <c r="T625" i="12"/>
  <c r="G625" i="12"/>
  <c r="I625" i="12"/>
  <c r="D625" i="12"/>
  <c r="F625" i="12"/>
  <c r="J625" i="12"/>
  <c r="L625" i="12"/>
  <c r="M625" i="12"/>
  <c r="O625" i="12"/>
  <c r="P625" i="12"/>
  <c r="R625" i="12"/>
  <c r="S625" i="12"/>
  <c r="C625" i="12"/>
  <c r="C625" i="8"/>
  <c r="J625" i="8"/>
  <c r="G625" i="8"/>
  <c r="I625" i="8"/>
  <c r="M625" i="8"/>
  <c r="D625" i="8"/>
  <c r="L625" i="8"/>
  <c r="N625" i="8"/>
  <c r="F625" i="8"/>
  <c r="E626" i="8"/>
  <c r="H626" i="8"/>
  <c r="A627" i="8"/>
  <c r="K626" i="8"/>
  <c r="B626" i="8"/>
  <c r="K626" i="12"/>
  <c r="N626" i="12"/>
  <c r="A627" i="12"/>
  <c r="H626" i="12"/>
  <c r="E626" i="12"/>
  <c r="B626" i="12"/>
  <c r="Q626" i="12"/>
  <c r="T767" i="14" l="1"/>
  <c r="J767" i="14"/>
  <c r="R767" i="14"/>
  <c r="M767" i="14"/>
  <c r="P767" i="14"/>
  <c r="D767" i="14"/>
  <c r="O767" i="14"/>
  <c r="S767" i="14"/>
  <c r="F767" i="14"/>
  <c r="G767" i="14"/>
  <c r="L767" i="14"/>
  <c r="I767" i="14"/>
  <c r="C767" i="14"/>
  <c r="N768" i="14"/>
  <c r="Q768" i="14"/>
  <c r="H768" i="14"/>
  <c r="E768" i="14"/>
  <c r="A769" i="14"/>
  <c r="K768" i="14"/>
  <c r="B768" i="14"/>
  <c r="B497" i="19"/>
  <c r="A498" i="19"/>
  <c r="E497" i="19"/>
  <c r="D496" i="19"/>
  <c r="C496" i="19"/>
  <c r="F496" i="19"/>
  <c r="G496" i="19"/>
  <c r="M626" i="8"/>
  <c r="L626" i="8"/>
  <c r="D626" i="8"/>
  <c r="C626" i="8"/>
  <c r="G626" i="8"/>
  <c r="F626" i="8"/>
  <c r="I626" i="8"/>
  <c r="N626" i="8"/>
  <c r="J626" i="8"/>
  <c r="B627" i="12"/>
  <c r="H627" i="12"/>
  <c r="Q627" i="12"/>
  <c r="E627" i="12"/>
  <c r="K627" i="12"/>
  <c r="A628" i="12"/>
  <c r="N627" i="12"/>
  <c r="H627" i="8"/>
  <c r="K627" i="8"/>
  <c r="A628" i="8"/>
  <c r="E627" i="8"/>
  <c r="B627" i="8"/>
  <c r="T626" i="12"/>
  <c r="I626" i="12"/>
  <c r="M626" i="12"/>
  <c r="O626" i="12"/>
  <c r="R626" i="12"/>
  <c r="C626" i="12"/>
  <c r="P626" i="12"/>
  <c r="J626" i="12"/>
  <c r="L626" i="12"/>
  <c r="D626" i="12"/>
  <c r="S626" i="12"/>
  <c r="F626" i="12"/>
  <c r="G626" i="12"/>
  <c r="T768" i="14" l="1"/>
  <c r="L768" i="14"/>
  <c r="F768" i="14"/>
  <c r="P768" i="14"/>
  <c r="D768" i="14"/>
  <c r="C768" i="14"/>
  <c r="R768" i="14"/>
  <c r="S768" i="14"/>
  <c r="J768" i="14"/>
  <c r="O768" i="14"/>
  <c r="G768" i="14"/>
  <c r="I768" i="14"/>
  <c r="M768" i="14"/>
  <c r="Q769" i="14"/>
  <c r="N769" i="14"/>
  <c r="K769" i="14"/>
  <c r="E769" i="14"/>
  <c r="H769" i="14"/>
  <c r="A770" i="14"/>
  <c r="B769" i="14"/>
  <c r="A499" i="19"/>
  <c r="E498" i="19"/>
  <c r="B498" i="19"/>
  <c r="C497" i="19"/>
  <c r="D497" i="19"/>
  <c r="G497" i="19"/>
  <c r="F497" i="19"/>
  <c r="I627" i="8"/>
  <c r="L627" i="8"/>
  <c r="D627" i="8"/>
  <c r="F627" i="8"/>
  <c r="J627" i="8"/>
  <c r="M627" i="8"/>
  <c r="G627" i="8"/>
  <c r="N627" i="8"/>
  <c r="C627" i="8"/>
  <c r="H628" i="8"/>
  <c r="A629" i="8"/>
  <c r="E628" i="8"/>
  <c r="K628" i="8"/>
  <c r="B628" i="8"/>
  <c r="H628" i="12"/>
  <c r="A629" i="12"/>
  <c r="K628" i="12"/>
  <c r="E628" i="12"/>
  <c r="N628" i="12"/>
  <c r="Q628" i="12"/>
  <c r="B628" i="12"/>
  <c r="T627" i="12"/>
  <c r="M627" i="12"/>
  <c r="C627" i="12"/>
  <c r="D627" i="12"/>
  <c r="G627" i="12"/>
  <c r="O627" i="12"/>
  <c r="R627" i="12"/>
  <c r="F627" i="12"/>
  <c r="S627" i="12"/>
  <c r="P627" i="12"/>
  <c r="J627" i="12"/>
  <c r="L627" i="12"/>
  <c r="I627" i="12"/>
  <c r="T769" i="14" l="1"/>
  <c r="G769" i="14"/>
  <c r="P769" i="14"/>
  <c r="M769" i="14"/>
  <c r="O769" i="14"/>
  <c r="F769" i="14"/>
  <c r="J769" i="14"/>
  <c r="R769" i="14"/>
  <c r="I769" i="14"/>
  <c r="D769" i="14"/>
  <c r="C769" i="14"/>
  <c r="L769" i="14"/>
  <c r="S769" i="14"/>
  <c r="K770" i="14"/>
  <c r="Q770" i="14"/>
  <c r="N770" i="14"/>
  <c r="H770" i="14"/>
  <c r="A771" i="14"/>
  <c r="B770" i="14"/>
  <c r="E770" i="14"/>
  <c r="C498" i="19"/>
  <c r="F498" i="19"/>
  <c r="G498" i="19"/>
  <c r="D498" i="19"/>
  <c r="A500" i="19"/>
  <c r="B499" i="19"/>
  <c r="E499" i="19"/>
  <c r="B629" i="12"/>
  <c r="E629" i="12"/>
  <c r="A630" i="12"/>
  <c r="K629" i="12"/>
  <c r="H629" i="12"/>
  <c r="N629" i="12"/>
  <c r="Q629" i="12"/>
  <c r="N628" i="8"/>
  <c r="G628" i="8"/>
  <c r="I628" i="8"/>
  <c r="C628" i="8"/>
  <c r="M628" i="8"/>
  <c r="J628" i="8"/>
  <c r="L628" i="8"/>
  <c r="D628" i="8"/>
  <c r="F628" i="8"/>
  <c r="K629" i="8"/>
  <c r="B629" i="8"/>
  <c r="H629" i="8"/>
  <c r="A630" i="8"/>
  <c r="E629" i="8"/>
  <c r="T628" i="12"/>
  <c r="G628" i="12"/>
  <c r="I628" i="12"/>
  <c r="J628" i="12"/>
  <c r="L628" i="12"/>
  <c r="M628" i="12"/>
  <c r="R628" i="12"/>
  <c r="S628" i="12"/>
  <c r="P628" i="12"/>
  <c r="O628" i="12"/>
  <c r="F628" i="12"/>
  <c r="C628" i="12"/>
  <c r="D628" i="12"/>
  <c r="T770" i="14" l="1"/>
  <c r="P770" i="14"/>
  <c r="O770" i="14"/>
  <c r="M770" i="14"/>
  <c r="J770" i="14"/>
  <c r="L770" i="14"/>
  <c r="G770" i="14"/>
  <c r="I770" i="14"/>
  <c r="R770" i="14"/>
  <c r="S770" i="14"/>
  <c r="F770" i="14"/>
  <c r="D770" i="14"/>
  <c r="C770" i="14"/>
  <c r="E771" i="14"/>
  <c r="Q771" i="14"/>
  <c r="B771" i="14"/>
  <c r="N771" i="14"/>
  <c r="K771" i="14"/>
  <c r="H771" i="14"/>
  <c r="A772" i="14"/>
  <c r="E500" i="19"/>
  <c r="A501" i="19"/>
  <c r="B500" i="19"/>
  <c r="G499" i="19"/>
  <c r="C499" i="19"/>
  <c r="D499" i="19"/>
  <c r="F499" i="19"/>
  <c r="G629" i="8"/>
  <c r="I629" i="8"/>
  <c r="L629" i="8"/>
  <c r="F629" i="8"/>
  <c r="J629" i="8"/>
  <c r="D629" i="8"/>
  <c r="M629" i="8"/>
  <c r="N629" i="8"/>
  <c r="C629" i="8"/>
  <c r="E630" i="12"/>
  <c r="K630" i="12"/>
  <c r="H630" i="12"/>
  <c r="A631" i="12"/>
  <c r="Q630" i="12"/>
  <c r="N630" i="12"/>
  <c r="B630" i="12"/>
  <c r="E630" i="8"/>
  <c r="K630" i="8"/>
  <c r="H630" i="8"/>
  <c r="B630" i="8"/>
  <c r="A631" i="8"/>
  <c r="T629" i="12"/>
  <c r="O629" i="12"/>
  <c r="R629" i="12"/>
  <c r="C629" i="12"/>
  <c r="D629" i="12"/>
  <c r="F629" i="12"/>
  <c r="S629" i="12"/>
  <c r="G629" i="12"/>
  <c r="P629" i="12"/>
  <c r="I629" i="12"/>
  <c r="L629" i="12"/>
  <c r="M629" i="12"/>
  <c r="J629" i="12"/>
  <c r="N772" i="14" l="1"/>
  <c r="H772" i="14"/>
  <c r="Q772" i="14"/>
  <c r="B772" i="14"/>
  <c r="K772" i="14"/>
  <c r="E772" i="14"/>
  <c r="A773" i="14"/>
  <c r="T771" i="14"/>
  <c r="F771" i="14"/>
  <c r="S771" i="14"/>
  <c r="C771" i="14"/>
  <c r="O771" i="14"/>
  <c r="M771" i="14"/>
  <c r="P771" i="14"/>
  <c r="I771" i="14"/>
  <c r="D771" i="14"/>
  <c r="G771" i="14"/>
  <c r="L771" i="14"/>
  <c r="R771" i="14"/>
  <c r="J771" i="14"/>
  <c r="C500" i="19"/>
  <c r="D500" i="19"/>
  <c r="F500" i="19"/>
  <c r="G500" i="19"/>
  <c r="E501" i="19"/>
  <c r="A502" i="19"/>
  <c r="B501" i="19"/>
  <c r="T630" i="12"/>
  <c r="G630" i="12"/>
  <c r="O630" i="12"/>
  <c r="P630" i="12"/>
  <c r="R630" i="12"/>
  <c r="D630" i="12"/>
  <c r="F630" i="12"/>
  <c r="M630" i="12"/>
  <c r="C630" i="12"/>
  <c r="I630" i="12"/>
  <c r="J630" i="12"/>
  <c r="L630" i="12"/>
  <c r="S630" i="12"/>
  <c r="I630" i="8"/>
  <c r="D630" i="8"/>
  <c r="L630" i="8"/>
  <c r="N630" i="8"/>
  <c r="F630" i="8"/>
  <c r="J630" i="8"/>
  <c r="G630" i="8"/>
  <c r="C630" i="8"/>
  <c r="M630" i="8"/>
  <c r="E631" i="8"/>
  <c r="B631" i="8"/>
  <c r="A632" i="8"/>
  <c r="H631" i="8"/>
  <c r="K631" i="8"/>
  <c r="E631" i="12"/>
  <c r="K631" i="12"/>
  <c r="N631" i="12"/>
  <c r="H631" i="12"/>
  <c r="Q631" i="12"/>
  <c r="B631" i="12"/>
  <c r="A632" i="12"/>
  <c r="E773" i="14" l="1"/>
  <c r="Q773" i="14"/>
  <c r="B773" i="14"/>
  <c r="N773" i="14"/>
  <c r="A774" i="14"/>
  <c r="H773" i="14"/>
  <c r="K773" i="14"/>
  <c r="T772" i="14"/>
  <c r="F772" i="14"/>
  <c r="C772" i="14"/>
  <c r="J772" i="14"/>
  <c r="R772" i="14"/>
  <c r="P772" i="14"/>
  <c r="L772" i="14"/>
  <c r="S772" i="14"/>
  <c r="M772" i="14"/>
  <c r="D772" i="14"/>
  <c r="G772" i="14"/>
  <c r="I772" i="14"/>
  <c r="O772" i="14"/>
  <c r="D501" i="19"/>
  <c r="F501" i="19"/>
  <c r="G501" i="19"/>
  <c r="C501" i="19"/>
  <c r="B502" i="19"/>
  <c r="A503" i="19"/>
  <c r="E502" i="19"/>
  <c r="B632" i="8"/>
  <c r="A633" i="8"/>
  <c r="K632" i="8"/>
  <c r="H632" i="8"/>
  <c r="E632" i="8"/>
  <c r="G631" i="8"/>
  <c r="M631" i="8"/>
  <c r="C631" i="8"/>
  <c r="N631" i="8"/>
  <c r="J631" i="8"/>
  <c r="L631" i="8"/>
  <c r="D631" i="8"/>
  <c r="F631" i="8"/>
  <c r="I631" i="8"/>
  <c r="Q632" i="12"/>
  <c r="B632" i="12"/>
  <c r="K632" i="12"/>
  <c r="N632" i="12"/>
  <c r="E632" i="12"/>
  <c r="H632" i="12"/>
  <c r="A633" i="12"/>
  <c r="T631" i="12"/>
  <c r="D631" i="12"/>
  <c r="F631" i="12"/>
  <c r="L631" i="12"/>
  <c r="M631" i="12"/>
  <c r="G631" i="12"/>
  <c r="O631" i="12"/>
  <c r="P631" i="12"/>
  <c r="I631" i="12"/>
  <c r="J631" i="12"/>
  <c r="R631" i="12"/>
  <c r="S631" i="12"/>
  <c r="C631" i="12"/>
  <c r="E774" i="14" l="1"/>
  <c r="H774" i="14"/>
  <c r="A775" i="14"/>
  <c r="Q774" i="14"/>
  <c r="K774" i="14"/>
  <c r="N774" i="14"/>
  <c r="B774" i="14"/>
  <c r="T773" i="14"/>
  <c r="L773" i="14"/>
  <c r="J773" i="14"/>
  <c r="C773" i="14"/>
  <c r="O773" i="14"/>
  <c r="M773" i="14"/>
  <c r="G773" i="14"/>
  <c r="I773" i="14"/>
  <c r="R773" i="14"/>
  <c r="S773" i="14"/>
  <c r="P773" i="14"/>
  <c r="D773" i="14"/>
  <c r="F773" i="14"/>
  <c r="G502" i="19"/>
  <c r="C502" i="19"/>
  <c r="F502" i="19"/>
  <c r="D502" i="19"/>
  <c r="B503" i="19"/>
  <c r="E503" i="19"/>
  <c r="A504" i="19"/>
  <c r="H633" i="8"/>
  <c r="A634" i="8"/>
  <c r="K633" i="8"/>
  <c r="B633" i="8"/>
  <c r="E633" i="8"/>
  <c r="N633" i="12"/>
  <c r="E633" i="12"/>
  <c r="Q633" i="12"/>
  <c r="K633" i="12"/>
  <c r="H633" i="12"/>
  <c r="B633" i="12"/>
  <c r="A634" i="12"/>
  <c r="T632" i="12"/>
  <c r="C632" i="12"/>
  <c r="D632" i="12"/>
  <c r="M632" i="12"/>
  <c r="I632" i="12"/>
  <c r="L632" i="12"/>
  <c r="F632" i="12"/>
  <c r="G632" i="12"/>
  <c r="P632" i="12"/>
  <c r="R632" i="12"/>
  <c r="S632" i="12"/>
  <c r="J632" i="12"/>
  <c r="O632" i="12"/>
  <c r="F632" i="8"/>
  <c r="G632" i="8"/>
  <c r="D632" i="8"/>
  <c r="M632" i="8"/>
  <c r="L632" i="8"/>
  <c r="N632" i="8"/>
  <c r="C632" i="8"/>
  <c r="J632" i="8"/>
  <c r="I632" i="8"/>
  <c r="H775" i="14" l="1"/>
  <c r="B775" i="14"/>
  <c r="A776" i="14"/>
  <c r="Q775" i="14"/>
  <c r="N775" i="14"/>
  <c r="E775" i="14"/>
  <c r="K775" i="14"/>
  <c r="T774" i="14"/>
  <c r="L774" i="14"/>
  <c r="O774" i="14"/>
  <c r="C774" i="14"/>
  <c r="I774" i="14"/>
  <c r="J774" i="14"/>
  <c r="P774" i="14"/>
  <c r="D774" i="14"/>
  <c r="F774" i="14"/>
  <c r="R774" i="14"/>
  <c r="M774" i="14"/>
  <c r="S774" i="14"/>
  <c r="G774" i="14"/>
  <c r="A505" i="19"/>
  <c r="E504" i="19"/>
  <c r="B504" i="19"/>
  <c r="C503" i="19"/>
  <c r="D503" i="19"/>
  <c r="F503" i="19"/>
  <c r="G503" i="19"/>
  <c r="N633" i="8"/>
  <c r="L633" i="8"/>
  <c r="M633" i="8"/>
  <c r="G633" i="8"/>
  <c r="F633" i="8"/>
  <c r="I633" i="8"/>
  <c r="J633" i="8"/>
  <c r="D633" i="8"/>
  <c r="C633" i="8"/>
  <c r="T633" i="12"/>
  <c r="P633" i="12"/>
  <c r="C633" i="12"/>
  <c r="I633" i="12"/>
  <c r="J633" i="12"/>
  <c r="L633" i="12"/>
  <c r="M633" i="12"/>
  <c r="F633" i="12"/>
  <c r="G633" i="12"/>
  <c r="R633" i="12"/>
  <c r="D633" i="12"/>
  <c r="S633" i="12"/>
  <c r="O633" i="12"/>
  <c r="B634" i="8"/>
  <c r="H634" i="8"/>
  <c r="A635" i="8"/>
  <c r="E634" i="8"/>
  <c r="K634" i="8"/>
  <c r="N634" i="12"/>
  <c r="B634" i="12"/>
  <c r="E634" i="12"/>
  <c r="Q634" i="12"/>
  <c r="A635" i="12"/>
  <c r="H634" i="12"/>
  <c r="K634" i="12"/>
  <c r="T775" i="14" l="1"/>
  <c r="P775" i="14"/>
  <c r="O775" i="14"/>
  <c r="M775" i="14"/>
  <c r="F775" i="14"/>
  <c r="I775" i="14"/>
  <c r="G775" i="14"/>
  <c r="R775" i="14"/>
  <c r="S775" i="14"/>
  <c r="J775" i="14"/>
  <c r="L775" i="14"/>
  <c r="D775" i="14"/>
  <c r="C775" i="14"/>
  <c r="N776" i="14"/>
  <c r="B776" i="14"/>
  <c r="E776" i="14"/>
  <c r="H776" i="14"/>
  <c r="K776" i="14"/>
  <c r="A777" i="14"/>
  <c r="Q776" i="14"/>
  <c r="G504" i="19"/>
  <c r="D504" i="19"/>
  <c r="C504" i="19"/>
  <c r="F504" i="19"/>
  <c r="B505" i="19"/>
  <c r="E505" i="19"/>
  <c r="A506" i="19"/>
  <c r="B635" i="8"/>
  <c r="K635" i="8"/>
  <c r="H635" i="8"/>
  <c r="E635" i="8"/>
  <c r="A636" i="8"/>
  <c r="E635" i="12"/>
  <c r="B635" i="12"/>
  <c r="H635" i="12"/>
  <c r="Q635" i="12"/>
  <c r="N635" i="12"/>
  <c r="A636" i="12"/>
  <c r="K635" i="12"/>
  <c r="T634" i="12"/>
  <c r="F634" i="12"/>
  <c r="L634" i="12"/>
  <c r="O634" i="12"/>
  <c r="I634" i="12"/>
  <c r="J634" i="12"/>
  <c r="M634" i="12"/>
  <c r="C634" i="12"/>
  <c r="D634" i="12"/>
  <c r="G634" i="12"/>
  <c r="P634" i="12"/>
  <c r="R634" i="12"/>
  <c r="S634" i="12"/>
  <c r="G634" i="8"/>
  <c r="I634" i="8"/>
  <c r="D634" i="8"/>
  <c r="L634" i="8"/>
  <c r="C634" i="8"/>
  <c r="M634" i="8"/>
  <c r="J634" i="8"/>
  <c r="F634" i="8"/>
  <c r="N634" i="8"/>
  <c r="T776" i="14" l="1"/>
  <c r="C776" i="14"/>
  <c r="F776" i="14"/>
  <c r="R776" i="14"/>
  <c r="S776" i="14"/>
  <c r="O776" i="14"/>
  <c r="P776" i="14"/>
  <c r="M776" i="14"/>
  <c r="D776" i="14"/>
  <c r="L776" i="14"/>
  <c r="G776" i="14"/>
  <c r="J776" i="14"/>
  <c r="I776" i="14"/>
  <c r="N777" i="14"/>
  <c r="K777" i="14"/>
  <c r="H777" i="14"/>
  <c r="A778" i="14"/>
  <c r="B777" i="14"/>
  <c r="E777" i="14"/>
  <c r="Q777" i="14"/>
  <c r="A507" i="19"/>
  <c r="E506" i="19"/>
  <c r="B506" i="19"/>
  <c r="C505" i="19"/>
  <c r="D505" i="19"/>
  <c r="F505" i="19"/>
  <c r="G505" i="19"/>
  <c r="T635" i="12"/>
  <c r="M635" i="12"/>
  <c r="S635" i="12"/>
  <c r="C635" i="12"/>
  <c r="O635" i="12"/>
  <c r="F635" i="12"/>
  <c r="G635" i="12"/>
  <c r="D635" i="12"/>
  <c r="P635" i="12"/>
  <c r="J635" i="12"/>
  <c r="R635" i="12"/>
  <c r="I635" i="12"/>
  <c r="L635" i="12"/>
  <c r="E636" i="8"/>
  <c r="H636" i="8"/>
  <c r="B636" i="8"/>
  <c r="K636" i="8"/>
  <c r="A637" i="8"/>
  <c r="K636" i="12"/>
  <c r="A637" i="12"/>
  <c r="B636" i="12"/>
  <c r="E636" i="12"/>
  <c r="H636" i="12"/>
  <c r="Q636" i="12"/>
  <c r="N636" i="12"/>
  <c r="M635" i="8"/>
  <c r="D635" i="8"/>
  <c r="N635" i="8"/>
  <c r="C635" i="8"/>
  <c r="G635" i="8"/>
  <c r="F635" i="8"/>
  <c r="I635" i="8"/>
  <c r="J635" i="8"/>
  <c r="L635" i="8"/>
  <c r="B778" i="14" l="1"/>
  <c r="Q778" i="14"/>
  <c r="H778" i="14"/>
  <c r="N778" i="14"/>
  <c r="K778" i="14"/>
  <c r="A779" i="14"/>
  <c r="E778" i="14"/>
  <c r="T777" i="14"/>
  <c r="P777" i="14"/>
  <c r="J777" i="14"/>
  <c r="L777" i="14"/>
  <c r="G777" i="14"/>
  <c r="S777" i="14"/>
  <c r="O777" i="14"/>
  <c r="F777" i="14"/>
  <c r="C777" i="14"/>
  <c r="D777" i="14"/>
  <c r="I777" i="14"/>
  <c r="M777" i="14"/>
  <c r="R777" i="14"/>
  <c r="F506" i="19"/>
  <c r="G506" i="19"/>
  <c r="D506" i="19"/>
  <c r="C506" i="19"/>
  <c r="B507" i="19"/>
  <c r="E507" i="19"/>
  <c r="A508" i="19"/>
  <c r="T636" i="12"/>
  <c r="G636" i="12"/>
  <c r="O636" i="12"/>
  <c r="I636" i="12"/>
  <c r="J636" i="12"/>
  <c r="L636" i="12"/>
  <c r="P636" i="12"/>
  <c r="M636" i="12"/>
  <c r="R636" i="12"/>
  <c r="S636" i="12"/>
  <c r="C636" i="12"/>
  <c r="D636" i="12"/>
  <c r="F636" i="12"/>
  <c r="B637" i="8"/>
  <c r="H637" i="8"/>
  <c r="K637" i="8"/>
  <c r="A638" i="8"/>
  <c r="E637" i="8"/>
  <c r="E637" i="12"/>
  <c r="Q637" i="12"/>
  <c r="N637" i="12"/>
  <c r="B637" i="12"/>
  <c r="A638" i="12"/>
  <c r="K637" i="12"/>
  <c r="H637" i="12"/>
  <c r="G636" i="8"/>
  <c r="L636" i="8"/>
  <c r="M636" i="8"/>
  <c r="I636" i="8"/>
  <c r="F636" i="8"/>
  <c r="J636" i="8"/>
  <c r="N636" i="8"/>
  <c r="C636" i="8"/>
  <c r="D636" i="8"/>
  <c r="K779" i="14" l="1"/>
  <c r="A780" i="14"/>
  <c r="N779" i="14"/>
  <c r="H779" i="14"/>
  <c r="B779" i="14"/>
  <c r="Q779" i="14"/>
  <c r="E779" i="14"/>
  <c r="T778" i="14"/>
  <c r="S778" i="14"/>
  <c r="M778" i="14"/>
  <c r="I778" i="14"/>
  <c r="J778" i="14"/>
  <c r="L778" i="14"/>
  <c r="P778" i="14"/>
  <c r="O778" i="14"/>
  <c r="D778" i="14"/>
  <c r="F778" i="14"/>
  <c r="C778" i="14"/>
  <c r="R778" i="14"/>
  <c r="G778" i="14"/>
  <c r="B508" i="19"/>
  <c r="A509" i="19"/>
  <c r="E508" i="19"/>
  <c r="C507" i="19"/>
  <c r="D507" i="19"/>
  <c r="F507" i="19"/>
  <c r="G507" i="19"/>
  <c r="T637" i="12"/>
  <c r="C637" i="12"/>
  <c r="D637" i="12"/>
  <c r="F637" i="12"/>
  <c r="S637" i="12"/>
  <c r="I637" i="12"/>
  <c r="P637" i="12"/>
  <c r="J637" i="12"/>
  <c r="G637" i="12"/>
  <c r="R637" i="12"/>
  <c r="L637" i="12"/>
  <c r="O637" i="12"/>
  <c r="M637" i="12"/>
  <c r="D637" i="8"/>
  <c r="G637" i="8"/>
  <c r="J637" i="8"/>
  <c r="F637" i="8"/>
  <c r="L637" i="8"/>
  <c r="I637" i="8"/>
  <c r="N637" i="8"/>
  <c r="M637" i="8"/>
  <c r="C637" i="8"/>
  <c r="E638" i="12"/>
  <c r="H638" i="12"/>
  <c r="A639" i="12"/>
  <c r="K638" i="12"/>
  <c r="B638" i="12"/>
  <c r="N638" i="12"/>
  <c r="Q638" i="12"/>
  <c r="A639" i="8"/>
  <c r="K638" i="8"/>
  <c r="E638" i="8"/>
  <c r="B638" i="8"/>
  <c r="H638" i="8"/>
  <c r="T779" i="14" l="1"/>
  <c r="D779" i="14"/>
  <c r="M779" i="14"/>
  <c r="P779" i="14"/>
  <c r="F779" i="14"/>
  <c r="S779" i="14"/>
  <c r="C779" i="14"/>
  <c r="R779" i="14"/>
  <c r="I779" i="14"/>
  <c r="O779" i="14"/>
  <c r="G779" i="14"/>
  <c r="L779" i="14"/>
  <c r="J779" i="14"/>
  <c r="E780" i="14"/>
  <c r="N780" i="14"/>
  <c r="Q780" i="14"/>
  <c r="B780" i="14"/>
  <c r="H780" i="14"/>
  <c r="A781" i="14"/>
  <c r="K780" i="14"/>
  <c r="E509" i="19"/>
  <c r="B509" i="19"/>
  <c r="A510" i="19"/>
  <c r="C508" i="19"/>
  <c r="D508" i="19"/>
  <c r="G508" i="19"/>
  <c r="F508" i="19"/>
  <c r="B639" i="8"/>
  <c r="H639" i="8"/>
  <c r="K639" i="8"/>
  <c r="A640" i="8"/>
  <c r="E639" i="8"/>
  <c r="T638" i="12"/>
  <c r="M638" i="12"/>
  <c r="P638" i="12"/>
  <c r="R638" i="12"/>
  <c r="O638" i="12"/>
  <c r="F638" i="12"/>
  <c r="G638" i="12"/>
  <c r="I638" i="12"/>
  <c r="L638" i="12"/>
  <c r="S638" i="12"/>
  <c r="C638" i="12"/>
  <c r="J638" i="12"/>
  <c r="D638" i="12"/>
  <c r="E639" i="12"/>
  <c r="K639" i="12"/>
  <c r="N639" i="12"/>
  <c r="H639" i="12"/>
  <c r="B639" i="12"/>
  <c r="Q639" i="12"/>
  <c r="A640" i="12"/>
  <c r="G638" i="8"/>
  <c r="I638" i="8"/>
  <c r="F638" i="8"/>
  <c r="M638" i="8"/>
  <c r="D638" i="8"/>
  <c r="C638" i="8"/>
  <c r="N638" i="8"/>
  <c r="L638" i="8"/>
  <c r="J638" i="8"/>
  <c r="Q781" i="14" l="1"/>
  <c r="H781" i="14"/>
  <c r="B781" i="14"/>
  <c r="E781" i="14"/>
  <c r="N781" i="14"/>
  <c r="A782" i="14"/>
  <c r="K781" i="14"/>
  <c r="T780" i="14"/>
  <c r="F780" i="14"/>
  <c r="M780" i="14"/>
  <c r="J780" i="14"/>
  <c r="R780" i="14"/>
  <c r="G780" i="14"/>
  <c r="I780" i="14"/>
  <c r="D780" i="14"/>
  <c r="S780" i="14"/>
  <c r="C780" i="14"/>
  <c r="L780" i="14"/>
  <c r="P780" i="14"/>
  <c r="O780" i="14"/>
  <c r="B510" i="19"/>
  <c r="E510" i="19"/>
  <c r="A511" i="19"/>
  <c r="D509" i="19"/>
  <c r="F509" i="19"/>
  <c r="G509" i="19"/>
  <c r="C509" i="19"/>
  <c r="T639" i="12"/>
  <c r="S639" i="12"/>
  <c r="G639" i="12"/>
  <c r="C639" i="12"/>
  <c r="D639" i="12"/>
  <c r="J639" i="12"/>
  <c r="P639" i="12"/>
  <c r="F639" i="12"/>
  <c r="L639" i="12"/>
  <c r="M639" i="12"/>
  <c r="O639" i="12"/>
  <c r="I639" i="12"/>
  <c r="R639" i="12"/>
  <c r="K640" i="8"/>
  <c r="B640" i="8"/>
  <c r="E640" i="8"/>
  <c r="H640" i="8"/>
  <c r="A641" i="8"/>
  <c r="A641" i="12"/>
  <c r="Q640" i="12"/>
  <c r="N640" i="12"/>
  <c r="E640" i="12"/>
  <c r="H640" i="12"/>
  <c r="B640" i="12"/>
  <c r="K640" i="12"/>
  <c r="C639" i="8"/>
  <c r="D639" i="8"/>
  <c r="J639" i="8"/>
  <c r="L639" i="8"/>
  <c r="I639" i="8"/>
  <c r="N639" i="8"/>
  <c r="F639" i="8"/>
  <c r="G639" i="8"/>
  <c r="M639" i="8"/>
  <c r="B782" i="14" l="1"/>
  <c r="Q782" i="14"/>
  <c r="N782" i="14"/>
  <c r="K782" i="14"/>
  <c r="H782" i="14"/>
  <c r="A783" i="14"/>
  <c r="E782" i="14"/>
  <c r="T781" i="14"/>
  <c r="L781" i="14"/>
  <c r="R781" i="14"/>
  <c r="I781" i="14"/>
  <c r="M781" i="14"/>
  <c r="J781" i="14"/>
  <c r="D781" i="14"/>
  <c r="G781" i="14"/>
  <c r="O781" i="14"/>
  <c r="C781" i="14"/>
  <c r="S781" i="14"/>
  <c r="F781" i="14"/>
  <c r="P781" i="14"/>
  <c r="A512" i="19"/>
  <c r="B511" i="19"/>
  <c r="E511" i="19"/>
  <c r="F510" i="19"/>
  <c r="G510" i="19"/>
  <c r="C510" i="19"/>
  <c r="D510" i="19"/>
  <c r="J640" i="8"/>
  <c r="F640" i="8"/>
  <c r="I640" i="8"/>
  <c r="N640" i="8"/>
  <c r="D640" i="8"/>
  <c r="G640" i="8"/>
  <c r="L640" i="8"/>
  <c r="M640" i="8"/>
  <c r="C640" i="8"/>
  <c r="T640" i="12"/>
  <c r="J640" i="12"/>
  <c r="C640" i="12"/>
  <c r="R640" i="12"/>
  <c r="F640" i="12"/>
  <c r="G640" i="12"/>
  <c r="I640" i="12"/>
  <c r="D640" i="12"/>
  <c r="L640" i="12"/>
  <c r="P640" i="12"/>
  <c r="S640" i="12"/>
  <c r="O640" i="12"/>
  <c r="M640" i="12"/>
  <c r="H641" i="12"/>
  <c r="K641" i="12"/>
  <c r="N641" i="12"/>
  <c r="E641" i="12"/>
  <c r="B641" i="12"/>
  <c r="A642" i="12"/>
  <c r="Q641" i="12"/>
  <c r="E641" i="8"/>
  <c r="B641" i="8"/>
  <c r="H641" i="8"/>
  <c r="K641" i="8"/>
  <c r="A642" i="8"/>
  <c r="A784" i="14" l="1"/>
  <c r="K783" i="14"/>
  <c r="N783" i="14"/>
  <c r="B783" i="14"/>
  <c r="H783" i="14"/>
  <c r="E783" i="14"/>
  <c r="Q783" i="14"/>
  <c r="T782" i="14"/>
  <c r="S782" i="14"/>
  <c r="I782" i="14"/>
  <c r="R782" i="14"/>
  <c r="D782" i="14"/>
  <c r="C782" i="14"/>
  <c r="O782" i="14"/>
  <c r="L782" i="14"/>
  <c r="F782" i="14"/>
  <c r="M782" i="14"/>
  <c r="P782" i="14"/>
  <c r="J782" i="14"/>
  <c r="G782" i="14"/>
  <c r="C511" i="19"/>
  <c r="F511" i="19"/>
  <c r="G511" i="19"/>
  <c r="D511" i="19"/>
  <c r="B512" i="19"/>
  <c r="E512" i="19"/>
  <c r="A513" i="19"/>
  <c r="B642" i="12"/>
  <c r="Q642" i="12"/>
  <c r="E642" i="12"/>
  <c r="H642" i="12"/>
  <c r="K642" i="12"/>
  <c r="A643" i="12"/>
  <c r="N642" i="12"/>
  <c r="C641" i="8"/>
  <c r="N641" i="8"/>
  <c r="G641" i="8"/>
  <c r="L641" i="8"/>
  <c r="F641" i="8"/>
  <c r="M641" i="8"/>
  <c r="J641" i="8"/>
  <c r="I641" i="8"/>
  <c r="D641" i="8"/>
  <c r="T641" i="12"/>
  <c r="O641" i="12"/>
  <c r="P641" i="12"/>
  <c r="G641" i="12"/>
  <c r="I641" i="12"/>
  <c r="S641" i="12"/>
  <c r="J641" i="12"/>
  <c r="L641" i="12"/>
  <c r="M641" i="12"/>
  <c r="F641" i="12"/>
  <c r="C641" i="12"/>
  <c r="D641" i="12"/>
  <c r="R641" i="12"/>
  <c r="K642" i="8"/>
  <c r="A643" i="8"/>
  <c r="B642" i="8"/>
  <c r="H642" i="8"/>
  <c r="E642" i="8"/>
  <c r="T783" i="14" l="1"/>
  <c r="L783" i="14"/>
  <c r="F783" i="14"/>
  <c r="O783" i="14"/>
  <c r="G783" i="14"/>
  <c r="C783" i="14"/>
  <c r="I783" i="14"/>
  <c r="D783" i="14"/>
  <c r="S783" i="14"/>
  <c r="R783" i="14"/>
  <c r="P783" i="14"/>
  <c r="M783" i="14"/>
  <c r="J783" i="14"/>
  <c r="H784" i="14"/>
  <c r="B784" i="14"/>
  <c r="A785" i="14"/>
  <c r="N784" i="14"/>
  <c r="Q784" i="14"/>
  <c r="E784" i="14"/>
  <c r="K784" i="14"/>
  <c r="C512" i="19"/>
  <c r="D512" i="19"/>
  <c r="F512" i="19"/>
  <c r="G512" i="19"/>
  <c r="A514" i="19"/>
  <c r="B513" i="19"/>
  <c r="E513" i="19"/>
  <c r="G642" i="8"/>
  <c r="I642" i="8"/>
  <c r="N642" i="8"/>
  <c r="C642" i="8"/>
  <c r="D642" i="8"/>
  <c r="F642" i="8"/>
  <c r="J642" i="8"/>
  <c r="L642" i="8"/>
  <c r="M642" i="8"/>
  <c r="A644" i="8"/>
  <c r="E643" i="8"/>
  <c r="K643" i="8"/>
  <c r="H643" i="8"/>
  <c r="B643" i="8"/>
  <c r="A644" i="12"/>
  <c r="B643" i="12"/>
  <c r="H643" i="12"/>
  <c r="E643" i="12"/>
  <c r="Q643" i="12"/>
  <c r="K643" i="12"/>
  <c r="N643" i="12"/>
  <c r="T642" i="12"/>
  <c r="J642" i="12"/>
  <c r="I642" i="12"/>
  <c r="L642" i="12"/>
  <c r="P642" i="12"/>
  <c r="M642" i="12"/>
  <c r="O642" i="12"/>
  <c r="C642" i="12"/>
  <c r="D642" i="12"/>
  <c r="R642" i="12"/>
  <c r="S642" i="12"/>
  <c r="F642" i="12"/>
  <c r="G642" i="12"/>
  <c r="N785" i="14" l="1"/>
  <c r="B785" i="14"/>
  <c r="E785" i="14"/>
  <c r="Q785" i="14"/>
  <c r="K785" i="14"/>
  <c r="A786" i="14"/>
  <c r="H785" i="14"/>
  <c r="T784" i="14"/>
  <c r="F784" i="14"/>
  <c r="R784" i="14"/>
  <c r="D784" i="14"/>
  <c r="O784" i="14"/>
  <c r="P784" i="14"/>
  <c r="J784" i="14"/>
  <c r="L784" i="14"/>
  <c r="C784" i="14"/>
  <c r="G784" i="14"/>
  <c r="S784" i="14"/>
  <c r="I784" i="14"/>
  <c r="M784" i="14"/>
  <c r="F513" i="19"/>
  <c r="G513" i="19"/>
  <c r="C513" i="19"/>
  <c r="D513" i="19"/>
  <c r="B514" i="19"/>
  <c r="E514" i="19"/>
  <c r="A515" i="19"/>
  <c r="G643" i="8"/>
  <c r="L643" i="8"/>
  <c r="C643" i="8"/>
  <c r="J643" i="8"/>
  <c r="N643" i="8"/>
  <c r="D643" i="8"/>
  <c r="F643" i="8"/>
  <c r="M643" i="8"/>
  <c r="I643" i="8"/>
  <c r="T643" i="12"/>
  <c r="M643" i="12"/>
  <c r="R643" i="12"/>
  <c r="C643" i="12"/>
  <c r="F643" i="12"/>
  <c r="S643" i="12"/>
  <c r="G643" i="12"/>
  <c r="O643" i="12"/>
  <c r="P643" i="12"/>
  <c r="D643" i="12"/>
  <c r="J643" i="12"/>
  <c r="I643" i="12"/>
  <c r="L643" i="12"/>
  <c r="B644" i="12"/>
  <c r="E644" i="12"/>
  <c r="H644" i="12"/>
  <c r="N644" i="12"/>
  <c r="A645" i="12"/>
  <c r="Q644" i="12"/>
  <c r="K644" i="12"/>
  <c r="K644" i="8"/>
  <c r="B644" i="8"/>
  <c r="E644" i="8"/>
  <c r="A645" i="8"/>
  <c r="H644" i="8"/>
  <c r="K786" i="14" l="1"/>
  <c r="B786" i="14"/>
  <c r="E786" i="14"/>
  <c r="N786" i="14"/>
  <c r="Q786" i="14"/>
  <c r="H786" i="14"/>
  <c r="A787" i="14"/>
  <c r="T785" i="14"/>
  <c r="L785" i="14"/>
  <c r="S785" i="14"/>
  <c r="F785" i="14"/>
  <c r="P785" i="14"/>
  <c r="R785" i="14"/>
  <c r="O785" i="14"/>
  <c r="G785" i="14"/>
  <c r="I785" i="14"/>
  <c r="J785" i="14"/>
  <c r="M785" i="14"/>
  <c r="D785" i="14"/>
  <c r="C785" i="14"/>
  <c r="B515" i="19"/>
  <c r="E515" i="19"/>
  <c r="A516" i="19"/>
  <c r="C514" i="19"/>
  <c r="D514" i="19"/>
  <c r="F514" i="19"/>
  <c r="G514" i="19"/>
  <c r="H645" i="8"/>
  <c r="A646" i="8"/>
  <c r="K645" i="8"/>
  <c r="E645" i="8"/>
  <c r="B645" i="8"/>
  <c r="M644" i="8"/>
  <c r="D644" i="8"/>
  <c r="J644" i="8"/>
  <c r="N644" i="8"/>
  <c r="F644" i="8"/>
  <c r="L644" i="8"/>
  <c r="G644" i="8"/>
  <c r="I644" i="8"/>
  <c r="C644" i="8"/>
  <c r="K645" i="12"/>
  <c r="Q645" i="12"/>
  <c r="A646" i="12"/>
  <c r="N645" i="12"/>
  <c r="H645" i="12"/>
  <c r="B645" i="12"/>
  <c r="E645" i="12"/>
  <c r="T644" i="12"/>
  <c r="G644" i="12"/>
  <c r="C644" i="12"/>
  <c r="I644" i="12"/>
  <c r="J644" i="12"/>
  <c r="O644" i="12"/>
  <c r="P644" i="12"/>
  <c r="L644" i="12"/>
  <c r="M644" i="12"/>
  <c r="R644" i="12"/>
  <c r="S644" i="12"/>
  <c r="D644" i="12"/>
  <c r="F644" i="12"/>
  <c r="N787" i="14" l="1"/>
  <c r="B787" i="14"/>
  <c r="H787" i="14"/>
  <c r="A788" i="14"/>
  <c r="E787" i="14"/>
  <c r="Q787" i="14"/>
  <c r="K787" i="14"/>
  <c r="T786" i="14"/>
  <c r="F786" i="14"/>
  <c r="C786" i="14"/>
  <c r="J786" i="14"/>
  <c r="M786" i="14"/>
  <c r="R786" i="14"/>
  <c r="S786" i="14"/>
  <c r="L786" i="14"/>
  <c r="D786" i="14"/>
  <c r="G786" i="14"/>
  <c r="P786" i="14"/>
  <c r="I786" i="14"/>
  <c r="O786" i="14"/>
  <c r="A517" i="19"/>
  <c r="B516" i="19"/>
  <c r="E516" i="19"/>
  <c r="D515" i="19"/>
  <c r="C515" i="19"/>
  <c r="G515" i="19"/>
  <c r="F515" i="19"/>
  <c r="T645" i="12"/>
  <c r="O645" i="12"/>
  <c r="I645" i="12"/>
  <c r="P645" i="12"/>
  <c r="R645" i="12"/>
  <c r="J645" i="12"/>
  <c r="S645" i="12"/>
  <c r="M645" i="12"/>
  <c r="G645" i="12"/>
  <c r="C645" i="12"/>
  <c r="D645" i="12"/>
  <c r="F645" i="12"/>
  <c r="L645" i="12"/>
  <c r="E646" i="12"/>
  <c r="H646" i="12"/>
  <c r="N646" i="12"/>
  <c r="K646" i="12"/>
  <c r="A647" i="12"/>
  <c r="Q646" i="12"/>
  <c r="B646" i="12"/>
  <c r="J645" i="8"/>
  <c r="D645" i="8"/>
  <c r="C645" i="8"/>
  <c r="I645" i="8"/>
  <c r="M645" i="8"/>
  <c r="L645" i="8"/>
  <c r="N645" i="8"/>
  <c r="F645" i="8"/>
  <c r="G645" i="8"/>
  <c r="B646" i="8"/>
  <c r="A647" i="8"/>
  <c r="E646" i="8"/>
  <c r="K646" i="8"/>
  <c r="H646" i="8"/>
  <c r="T787" i="14" l="1"/>
  <c r="G787" i="14"/>
  <c r="I787" i="14"/>
  <c r="J787" i="14"/>
  <c r="S787" i="14"/>
  <c r="O787" i="14"/>
  <c r="M787" i="14"/>
  <c r="P787" i="14"/>
  <c r="F787" i="14"/>
  <c r="C787" i="14"/>
  <c r="D787" i="14"/>
  <c r="L787" i="14"/>
  <c r="R787" i="14"/>
  <c r="K788" i="14"/>
  <c r="E788" i="14"/>
  <c r="N788" i="14"/>
  <c r="B788" i="14"/>
  <c r="Q788" i="14"/>
  <c r="A789" i="14"/>
  <c r="H788" i="14"/>
  <c r="C516" i="19"/>
  <c r="D516" i="19"/>
  <c r="G516" i="19"/>
  <c r="F516" i="19"/>
  <c r="B517" i="19"/>
  <c r="E517" i="19"/>
  <c r="A518" i="19"/>
  <c r="F646" i="8"/>
  <c r="N646" i="8"/>
  <c r="C646" i="8"/>
  <c r="I646" i="8"/>
  <c r="L646" i="8"/>
  <c r="D646" i="8"/>
  <c r="J646" i="8"/>
  <c r="G646" i="8"/>
  <c r="M646" i="8"/>
  <c r="T646" i="12"/>
  <c r="M646" i="12"/>
  <c r="J646" i="12"/>
  <c r="O646" i="12"/>
  <c r="R646" i="12"/>
  <c r="C646" i="12"/>
  <c r="G646" i="12"/>
  <c r="L646" i="12"/>
  <c r="P646" i="12"/>
  <c r="D646" i="12"/>
  <c r="F646" i="12"/>
  <c r="S646" i="12"/>
  <c r="I646" i="12"/>
  <c r="H647" i="8"/>
  <c r="K647" i="8"/>
  <c r="A648" i="8"/>
  <c r="E647" i="8"/>
  <c r="B647" i="8"/>
  <c r="E647" i="12"/>
  <c r="B647" i="12"/>
  <c r="H647" i="12"/>
  <c r="K647" i="12"/>
  <c r="Q647" i="12"/>
  <c r="A648" i="12"/>
  <c r="N647" i="12"/>
  <c r="N789" i="14" l="1"/>
  <c r="H789" i="14"/>
  <c r="K789" i="14"/>
  <c r="Q789" i="14"/>
  <c r="E789" i="14"/>
  <c r="B789" i="14"/>
  <c r="A790" i="14"/>
  <c r="T788" i="14"/>
  <c r="I788" i="14"/>
  <c r="M788" i="14"/>
  <c r="C788" i="14"/>
  <c r="R788" i="14"/>
  <c r="F788" i="14"/>
  <c r="P788" i="14"/>
  <c r="S788" i="14"/>
  <c r="G788" i="14"/>
  <c r="D788" i="14"/>
  <c r="L788" i="14"/>
  <c r="O788" i="14"/>
  <c r="J788" i="14"/>
  <c r="B518" i="19"/>
  <c r="E518" i="19"/>
  <c r="A519" i="19"/>
  <c r="C517" i="19"/>
  <c r="D517" i="19"/>
  <c r="F517" i="19"/>
  <c r="G517" i="19"/>
  <c r="T647" i="12"/>
  <c r="R647" i="12"/>
  <c r="S647" i="12"/>
  <c r="C647" i="12"/>
  <c r="D647" i="12"/>
  <c r="I647" i="12"/>
  <c r="J647" i="12"/>
  <c r="L647" i="12"/>
  <c r="F647" i="12"/>
  <c r="G647" i="12"/>
  <c r="P647" i="12"/>
  <c r="M647" i="12"/>
  <c r="O647" i="12"/>
  <c r="N647" i="8"/>
  <c r="J647" i="8"/>
  <c r="G647" i="8"/>
  <c r="L647" i="8"/>
  <c r="M647" i="8"/>
  <c r="D647" i="8"/>
  <c r="C647" i="8"/>
  <c r="I647" i="8"/>
  <c r="F647" i="8"/>
  <c r="H648" i="8"/>
  <c r="E648" i="8"/>
  <c r="K648" i="8"/>
  <c r="B648" i="8"/>
  <c r="A649" i="8"/>
  <c r="E648" i="12"/>
  <c r="B648" i="12"/>
  <c r="H648" i="12"/>
  <c r="Q648" i="12"/>
  <c r="K648" i="12"/>
  <c r="N648" i="12"/>
  <c r="A649" i="12"/>
  <c r="T789" i="14" l="1"/>
  <c r="S789" i="14"/>
  <c r="I789" i="14"/>
  <c r="D789" i="14"/>
  <c r="O789" i="14"/>
  <c r="P789" i="14"/>
  <c r="F789" i="14"/>
  <c r="C789" i="14"/>
  <c r="G789" i="14"/>
  <c r="L789" i="14"/>
  <c r="J789" i="14"/>
  <c r="M789" i="14"/>
  <c r="R789" i="14"/>
  <c r="N790" i="14"/>
  <c r="K790" i="14"/>
  <c r="Q790" i="14"/>
  <c r="A791" i="14"/>
  <c r="H790" i="14"/>
  <c r="B790" i="14"/>
  <c r="E790" i="14"/>
  <c r="E519" i="19"/>
  <c r="A520" i="19"/>
  <c r="B519" i="19"/>
  <c r="C518" i="19"/>
  <c r="D518" i="19"/>
  <c r="F518" i="19"/>
  <c r="G518" i="19"/>
  <c r="I648" i="8"/>
  <c r="D648" i="8"/>
  <c r="C648" i="8"/>
  <c r="J648" i="8"/>
  <c r="M648" i="8"/>
  <c r="G648" i="8"/>
  <c r="N648" i="8"/>
  <c r="L648" i="8"/>
  <c r="F648" i="8"/>
  <c r="T648" i="12"/>
  <c r="P648" i="12"/>
  <c r="R648" i="12"/>
  <c r="M648" i="12"/>
  <c r="F648" i="12"/>
  <c r="G648" i="12"/>
  <c r="I648" i="12"/>
  <c r="J648" i="12"/>
  <c r="O648" i="12"/>
  <c r="C648" i="12"/>
  <c r="D648" i="12"/>
  <c r="L648" i="12"/>
  <c r="S648" i="12"/>
  <c r="B649" i="8"/>
  <c r="A650" i="8"/>
  <c r="H649" i="8"/>
  <c r="K649" i="8"/>
  <c r="E649" i="8"/>
  <c r="N649" i="12"/>
  <c r="E649" i="12"/>
  <c r="H649" i="12"/>
  <c r="B649" i="12"/>
  <c r="Q649" i="12"/>
  <c r="A650" i="12"/>
  <c r="K649" i="12"/>
  <c r="T790" i="14" l="1"/>
  <c r="L790" i="14"/>
  <c r="J790" i="14"/>
  <c r="D790" i="14"/>
  <c r="R790" i="14"/>
  <c r="G790" i="14"/>
  <c r="O790" i="14"/>
  <c r="M790" i="14"/>
  <c r="F790" i="14"/>
  <c r="C790" i="14"/>
  <c r="I790" i="14"/>
  <c r="S790" i="14"/>
  <c r="P790" i="14"/>
  <c r="H791" i="14"/>
  <c r="Q791" i="14"/>
  <c r="A792" i="14"/>
  <c r="B791" i="14"/>
  <c r="N791" i="14"/>
  <c r="E791" i="14"/>
  <c r="K791" i="14"/>
  <c r="F519" i="19"/>
  <c r="G519" i="19"/>
  <c r="C519" i="19"/>
  <c r="D519" i="19"/>
  <c r="B520" i="19"/>
  <c r="A521" i="19"/>
  <c r="E520" i="19"/>
  <c r="C649" i="8"/>
  <c r="M649" i="8"/>
  <c r="L649" i="8"/>
  <c r="D649" i="8"/>
  <c r="I649" i="8"/>
  <c r="N649" i="8"/>
  <c r="G649" i="8"/>
  <c r="F649" i="8"/>
  <c r="J649" i="8"/>
  <c r="T649" i="12"/>
  <c r="M649" i="12"/>
  <c r="O649" i="12"/>
  <c r="P649" i="12"/>
  <c r="F649" i="12"/>
  <c r="D649" i="12"/>
  <c r="J649" i="12"/>
  <c r="I649" i="12"/>
  <c r="G649" i="12"/>
  <c r="C649" i="12"/>
  <c r="R649" i="12"/>
  <c r="L649" i="12"/>
  <c r="S649" i="12"/>
  <c r="H650" i="8"/>
  <c r="B650" i="8"/>
  <c r="K650" i="8"/>
  <c r="A651" i="8"/>
  <c r="E650" i="8"/>
  <c r="B650" i="12"/>
  <c r="E650" i="12"/>
  <c r="K650" i="12"/>
  <c r="N650" i="12"/>
  <c r="A651" i="12"/>
  <c r="H650" i="12"/>
  <c r="Q650" i="12"/>
  <c r="T791" i="14" l="1"/>
  <c r="D791" i="14"/>
  <c r="G791" i="14"/>
  <c r="J791" i="14"/>
  <c r="P791" i="14"/>
  <c r="R791" i="14"/>
  <c r="F791" i="14"/>
  <c r="O791" i="14"/>
  <c r="S791" i="14"/>
  <c r="I791" i="14"/>
  <c r="L791" i="14"/>
  <c r="M791" i="14"/>
  <c r="C791" i="14"/>
  <c r="Q792" i="14"/>
  <c r="A793" i="14"/>
  <c r="N792" i="14"/>
  <c r="K792" i="14"/>
  <c r="B792" i="14"/>
  <c r="H792" i="14"/>
  <c r="E792" i="14"/>
  <c r="C520" i="19"/>
  <c r="D520" i="19"/>
  <c r="F520" i="19"/>
  <c r="G520" i="19"/>
  <c r="E521" i="19"/>
  <c r="A522" i="19"/>
  <c r="B521" i="19"/>
  <c r="T650" i="12"/>
  <c r="R650" i="12"/>
  <c r="D650" i="12"/>
  <c r="M650" i="12"/>
  <c r="F650" i="12"/>
  <c r="I650" i="12"/>
  <c r="C650" i="12"/>
  <c r="O650" i="12"/>
  <c r="S650" i="12"/>
  <c r="G650" i="12"/>
  <c r="J650" i="12"/>
  <c r="P650" i="12"/>
  <c r="L650" i="12"/>
  <c r="A652" i="12"/>
  <c r="B651" i="12"/>
  <c r="E651" i="12"/>
  <c r="H651" i="12"/>
  <c r="K651" i="12"/>
  <c r="N651" i="12"/>
  <c r="Q651" i="12"/>
  <c r="B651" i="8"/>
  <c r="H651" i="8"/>
  <c r="K651" i="8"/>
  <c r="E651" i="8"/>
  <c r="A652" i="8"/>
  <c r="G650" i="8"/>
  <c r="I650" i="8"/>
  <c r="M650" i="8"/>
  <c r="J650" i="8"/>
  <c r="N650" i="8"/>
  <c r="C650" i="8"/>
  <c r="F650" i="8"/>
  <c r="D650" i="8"/>
  <c r="L650" i="8"/>
  <c r="A794" i="14" l="1"/>
  <c r="N793" i="14"/>
  <c r="H793" i="14"/>
  <c r="K793" i="14"/>
  <c r="B793" i="14"/>
  <c r="E793" i="14"/>
  <c r="Q793" i="14"/>
  <c r="T792" i="14"/>
  <c r="J792" i="14"/>
  <c r="I792" i="14"/>
  <c r="R792" i="14"/>
  <c r="O792" i="14"/>
  <c r="C792" i="14"/>
  <c r="P792" i="14"/>
  <c r="F792" i="14"/>
  <c r="S792" i="14"/>
  <c r="G792" i="14"/>
  <c r="D792" i="14"/>
  <c r="L792" i="14"/>
  <c r="M792" i="14"/>
  <c r="B522" i="19"/>
  <c r="A523" i="19"/>
  <c r="E522" i="19"/>
  <c r="F521" i="19"/>
  <c r="G521" i="19"/>
  <c r="D521" i="19"/>
  <c r="C521" i="19"/>
  <c r="B652" i="12"/>
  <c r="E652" i="12"/>
  <c r="A653" i="12"/>
  <c r="K652" i="12"/>
  <c r="Q652" i="12"/>
  <c r="H652" i="12"/>
  <c r="N652" i="12"/>
  <c r="T651" i="12"/>
  <c r="M651" i="12"/>
  <c r="O651" i="12"/>
  <c r="P651" i="12"/>
  <c r="R651" i="12"/>
  <c r="S651" i="12"/>
  <c r="C651" i="12"/>
  <c r="G651" i="12"/>
  <c r="L651" i="12"/>
  <c r="D651" i="12"/>
  <c r="F651" i="12"/>
  <c r="I651" i="12"/>
  <c r="J651" i="12"/>
  <c r="C651" i="8"/>
  <c r="G651" i="8"/>
  <c r="N651" i="8"/>
  <c r="I651" i="8"/>
  <c r="J651" i="8"/>
  <c r="F651" i="8"/>
  <c r="L651" i="8"/>
  <c r="M651" i="8"/>
  <c r="D651" i="8"/>
  <c r="E652" i="8"/>
  <c r="K652" i="8"/>
  <c r="H652" i="8"/>
  <c r="B652" i="8"/>
  <c r="A653" i="8"/>
  <c r="T793" i="14" l="1"/>
  <c r="L793" i="14"/>
  <c r="I793" i="14"/>
  <c r="F793" i="14"/>
  <c r="S793" i="14"/>
  <c r="M793" i="14"/>
  <c r="J793" i="14"/>
  <c r="P793" i="14"/>
  <c r="R793" i="14"/>
  <c r="D793" i="14"/>
  <c r="O793" i="14"/>
  <c r="C793" i="14"/>
  <c r="G793" i="14"/>
  <c r="N794" i="14"/>
  <c r="Q794" i="14"/>
  <c r="K794" i="14"/>
  <c r="A795" i="14"/>
  <c r="H794" i="14"/>
  <c r="B794" i="14"/>
  <c r="E794" i="14"/>
  <c r="E523" i="19"/>
  <c r="A524" i="19"/>
  <c r="B523" i="19"/>
  <c r="C522" i="19"/>
  <c r="F522" i="19"/>
  <c r="G522" i="19"/>
  <c r="D522" i="19"/>
  <c r="N653" i="12"/>
  <c r="Q653" i="12"/>
  <c r="B653" i="12"/>
  <c r="K653" i="12"/>
  <c r="E653" i="12"/>
  <c r="A654" i="12"/>
  <c r="H653" i="12"/>
  <c r="A654" i="8"/>
  <c r="B653" i="8"/>
  <c r="H653" i="8"/>
  <c r="E653" i="8"/>
  <c r="K653" i="8"/>
  <c r="D652" i="8"/>
  <c r="J652" i="8"/>
  <c r="N652" i="8"/>
  <c r="C652" i="8"/>
  <c r="F652" i="8"/>
  <c r="G652" i="8"/>
  <c r="L652" i="8"/>
  <c r="I652" i="8"/>
  <c r="M652" i="8"/>
  <c r="T652" i="12"/>
  <c r="G652" i="12"/>
  <c r="M652" i="12"/>
  <c r="P652" i="12"/>
  <c r="I652" i="12"/>
  <c r="C652" i="12"/>
  <c r="D652" i="12"/>
  <c r="R652" i="12"/>
  <c r="S652" i="12"/>
  <c r="L652" i="12"/>
  <c r="F652" i="12"/>
  <c r="O652" i="12"/>
  <c r="J652" i="12"/>
  <c r="T794" i="14" l="1"/>
  <c r="D794" i="14"/>
  <c r="M794" i="14"/>
  <c r="S794" i="14"/>
  <c r="I794" i="14"/>
  <c r="J794" i="14"/>
  <c r="L794" i="14"/>
  <c r="G794" i="14"/>
  <c r="P794" i="14"/>
  <c r="R794" i="14"/>
  <c r="F794" i="14"/>
  <c r="O794" i="14"/>
  <c r="C794" i="14"/>
  <c r="H795" i="14"/>
  <c r="N795" i="14"/>
  <c r="A796" i="14"/>
  <c r="K795" i="14"/>
  <c r="Q795" i="14"/>
  <c r="B795" i="14"/>
  <c r="E795" i="14"/>
  <c r="F523" i="19"/>
  <c r="D523" i="19"/>
  <c r="G523" i="19"/>
  <c r="C523" i="19"/>
  <c r="A525" i="19"/>
  <c r="E524" i="19"/>
  <c r="B524" i="19"/>
  <c r="T653" i="12"/>
  <c r="M653" i="12"/>
  <c r="O653" i="12"/>
  <c r="P653" i="12"/>
  <c r="R653" i="12"/>
  <c r="S653" i="12"/>
  <c r="J653" i="12"/>
  <c r="C653" i="12"/>
  <c r="D653" i="12"/>
  <c r="G653" i="12"/>
  <c r="I653" i="12"/>
  <c r="F653" i="12"/>
  <c r="L653" i="12"/>
  <c r="G653" i="8"/>
  <c r="L653" i="8"/>
  <c r="D653" i="8"/>
  <c r="N653" i="8"/>
  <c r="C653" i="8"/>
  <c r="F653" i="8"/>
  <c r="M653" i="8"/>
  <c r="J653" i="8"/>
  <c r="I653" i="8"/>
  <c r="B654" i="8"/>
  <c r="K654" i="8"/>
  <c r="A655" i="8"/>
  <c r="H654" i="8"/>
  <c r="E654" i="8"/>
  <c r="E654" i="12"/>
  <c r="K654" i="12"/>
  <c r="H654" i="12"/>
  <c r="Q654" i="12"/>
  <c r="A655" i="12"/>
  <c r="N654" i="12"/>
  <c r="B654" i="12"/>
  <c r="T795" i="14" l="1"/>
  <c r="C795" i="14"/>
  <c r="M795" i="14"/>
  <c r="O795" i="14"/>
  <c r="P795" i="14"/>
  <c r="F795" i="14"/>
  <c r="I795" i="14"/>
  <c r="L795" i="14"/>
  <c r="G795" i="14"/>
  <c r="J795" i="14"/>
  <c r="D795" i="14"/>
  <c r="R795" i="14"/>
  <c r="S795" i="14"/>
  <c r="A797" i="14"/>
  <c r="K796" i="14"/>
  <c r="N796" i="14"/>
  <c r="Q796" i="14"/>
  <c r="B796" i="14"/>
  <c r="E796" i="14"/>
  <c r="H796" i="14"/>
  <c r="B525" i="19"/>
  <c r="E525" i="19"/>
  <c r="A526" i="19"/>
  <c r="D524" i="19"/>
  <c r="F524" i="19"/>
  <c r="G524" i="19"/>
  <c r="C524" i="19"/>
  <c r="B655" i="8"/>
  <c r="A656" i="8"/>
  <c r="K655" i="8"/>
  <c r="H655" i="8"/>
  <c r="E655" i="8"/>
  <c r="J654" i="8"/>
  <c r="D654" i="8"/>
  <c r="N654" i="8"/>
  <c r="G654" i="8"/>
  <c r="L654" i="8"/>
  <c r="I654" i="8"/>
  <c r="C654" i="8"/>
  <c r="M654" i="8"/>
  <c r="F654" i="8"/>
  <c r="A656" i="12"/>
  <c r="B655" i="12"/>
  <c r="E655" i="12"/>
  <c r="N655" i="12"/>
  <c r="H655" i="12"/>
  <c r="K655" i="12"/>
  <c r="Q655" i="12"/>
  <c r="T654" i="12"/>
  <c r="G654" i="12"/>
  <c r="L654" i="12"/>
  <c r="I654" i="12"/>
  <c r="M654" i="12"/>
  <c r="O654" i="12"/>
  <c r="C654" i="12"/>
  <c r="D654" i="12"/>
  <c r="F654" i="12"/>
  <c r="S654" i="12"/>
  <c r="P654" i="12"/>
  <c r="R654" i="12"/>
  <c r="J654" i="12"/>
  <c r="N797" i="14" l="1"/>
  <c r="Q797" i="14"/>
  <c r="H797" i="14"/>
  <c r="K797" i="14"/>
  <c r="A798" i="14"/>
  <c r="B797" i="14"/>
  <c r="E797" i="14"/>
  <c r="T796" i="14"/>
  <c r="O796" i="14"/>
  <c r="C796" i="14"/>
  <c r="D796" i="14"/>
  <c r="R796" i="14"/>
  <c r="J796" i="14"/>
  <c r="L796" i="14"/>
  <c r="P796" i="14"/>
  <c r="F796" i="14"/>
  <c r="I796" i="14"/>
  <c r="M796" i="14"/>
  <c r="S796" i="14"/>
  <c r="G796" i="14"/>
  <c r="B526" i="19"/>
  <c r="E526" i="19"/>
  <c r="A527" i="19"/>
  <c r="C525" i="19"/>
  <c r="D525" i="19"/>
  <c r="F525" i="19"/>
  <c r="G525" i="19"/>
  <c r="A657" i="12"/>
  <c r="E656" i="12"/>
  <c r="H656" i="12"/>
  <c r="Q656" i="12"/>
  <c r="K656" i="12"/>
  <c r="B656" i="12"/>
  <c r="N656" i="12"/>
  <c r="E656" i="8"/>
  <c r="A657" i="8"/>
  <c r="B656" i="8"/>
  <c r="H656" i="8"/>
  <c r="K656" i="8"/>
  <c r="T655" i="12"/>
  <c r="P655" i="12"/>
  <c r="R655" i="12"/>
  <c r="S655" i="12"/>
  <c r="C655" i="12"/>
  <c r="D655" i="12"/>
  <c r="F655" i="12"/>
  <c r="I655" i="12"/>
  <c r="O655" i="12"/>
  <c r="G655" i="12"/>
  <c r="L655" i="12"/>
  <c r="J655" i="12"/>
  <c r="M655" i="12"/>
  <c r="N655" i="8"/>
  <c r="C655" i="8"/>
  <c r="M655" i="8"/>
  <c r="F655" i="8"/>
  <c r="L655" i="8"/>
  <c r="G655" i="8"/>
  <c r="J655" i="8"/>
  <c r="D655" i="8"/>
  <c r="I655" i="8"/>
  <c r="T797" i="14" l="1"/>
  <c r="O797" i="14"/>
  <c r="P797" i="14"/>
  <c r="R797" i="14"/>
  <c r="S797" i="14"/>
  <c r="D797" i="14"/>
  <c r="M797" i="14"/>
  <c r="C797" i="14"/>
  <c r="L797" i="14"/>
  <c r="J797" i="14"/>
  <c r="G797" i="14"/>
  <c r="I797" i="14"/>
  <c r="F797" i="14"/>
  <c r="N798" i="14"/>
  <c r="A799" i="14"/>
  <c r="K798" i="14"/>
  <c r="E798" i="14"/>
  <c r="H798" i="14"/>
  <c r="Q798" i="14"/>
  <c r="B798" i="14"/>
  <c r="B527" i="19"/>
  <c r="E527" i="19"/>
  <c r="A528" i="19"/>
  <c r="C526" i="19"/>
  <c r="D526" i="19"/>
  <c r="F526" i="19"/>
  <c r="G526" i="19"/>
  <c r="I656" i="8"/>
  <c r="D656" i="8"/>
  <c r="J656" i="8"/>
  <c r="F656" i="8"/>
  <c r="G656" i="8"/>
  <c r="C656" i="8"/>
  <c r="L656" i="8"/>
  <c r="M656" i="8"/>
  <c r="N656" i="8"/>
  <c r="E657" i="8"/>
  <c r="B657" i="8"/>
  <c r="H657" i="8"/>
  <c r="A658" i="8"/>
  <c r="K657" i="8"/>
  <c r="T656" i="12"/>
  <c r="R656" i="12"/>
  <c r="S656" i="12"/>
  <c r="D656" i="12"/>
  <c r="L656" i="12"/>
  <c r="M656" i="12"/>
  <c r="F656" i="12"/>
  <c r="G656" i="12"/>
  <c r="I656" i="12"/>
  <c r="J656" i="12"/>
  <c r="C656" i="12"/>
  <c r="O656" i="12"/>
  <c r="P656" i="12"/>
  <c r="N657" i="12"/>
  <c r="B657" i="12"/>
  <c r="E657" i="12"/>
  <c r="H657" i="12"/>
  <c r="Q657" i="12"/>
  <c r="A658" i="12"/>
  <c r="K657" i="12"/>
  <c r="T798" i="14" l="1"/>
  <c r="L798" i="14"/>
  <c r="P798" i="14"/>
  <c r="C798" i="14"/>
  <c r="D798" i="14"/>
  <c r="M798" i="14"/>
  <c r="J798" i="14"/>
  <c r="R798" i="14"/>
  <c r="S798" i="14"/>
  <c r="O798" i="14"/>
  <c r="I798" i="14"/>
  <c r="G798" i="14"/>
  <c r="F798" i="14"/>
  <c r="A800" i="14"/>
  <c r="H799" i="14"/>
  <c r="E799" i="14"/>
  <c r="N799" i="14"/>
  <c r="K799" i="14"/>
  <c r="Q799" i="14"/>
  <c r="B799" i="14"/>
  <c r="E528" i="19"/>
  <c r="A529" i="19"/>
  <c r="B528" i="19"/>
  <c r="G527" i="19"/>
  <c r="F527" i="19"/>
  <c r="C527" i="19"/>
  <c r="D527" i="19"/>
  <c r="G657" i="8"/>
  <c r="L657" i="8"/>
  <c r="D657" i="8"/>
  <c r="I657" i="8"/>
  <c r="M657" i="8"/>
  <c r="N657" i="8"/>
  <c r="F657" i="8"/>
  <c r="J657" i="8"/>
  <c r="C657" i="8"/>
  <c r="T657" i="12"/>
  <c r="J657" i="12"/>
  <c r="L657" i="12"/>
  <c r="M657" i="12"/>
  <c r="D657" i="12"/>
  <c r="O657" i="12"/>
  <c r="P657" i="12"/>
  <c r="G657" i="12"/>
  <c r="C657" i="12"/>
  <c r="F657" i="12"/>
  <c r="S657" i="12"/>
  <c r="R657" i="12"/>
  <c r="I657" i="12"/>
  <c r="H658" i="8"/>
  <c r="K658" i="8"/>
  <c r="E658" i="8"/>
  <c r="B658" i="8"/>
  <c r="A659" i="8"/>
  <c r="Q658" i="12"/>
  <c r="B658" i="12"/>
  <c r="N658" i="12"/>
  <c r="H658" i="12"/>
  <c r="A659" i="12"/>
  <c r="E658" i="12"/>
  <c r="K658" i="12"/>
  <c r="T799" i="14" l="1"/>
  <c r="O799" i="14"/>
  <c r="J799" i="14"/>
  <c r="F799" i="14"/>
  <c r="G799" i="14"/>
  <c r="I799" i="14"/>
  <c r="M799" i="14"/>
  <c r="R799" i="14"/>
  <c r="S799" i="14"/>
  <c r="D799" i="14"/>
  <c r="P799" i="14"/>
  <c r="C799" i="14"/>
  <c r="L799" i="14"/>
  <c r="A801" i="14"/>
  <c r="Q800" i="14"/>
  <c r="E800" i="14"/>
  <c r="B800" i="14"/>
  <c r="H800" i="14"/>
  <c r="N800" i="14"/>
  <c r="K800" i="14"/>
  <c r="C528" i="19"/>
  <c r="D528" i="19"/>
  <c r="F528" i="19"/>
  <c r="G528" i="19"/>
  <c r="B529" i="19"/>
  <c r="E529" i="19"/>
  <c r="A530" i="19"/>
  <c r="L658" i="8"/>
  <c r="J658" i="8"/>
  <c r="C658" i="8"/>
  <c r="N658" i="8"/>
  <c r="M658" i="8"/>
  <c r="F658" i="8"/>
  <c r="D658" i="8"/>
  <c r="I658" i="8"/>
  <c r="G658" i="8"/>
  <c r="Q659" i="12"/>
  <c r="A660" i="12"/>
  <c r="B659" i="12"/>
  <c r="E659" i="12"/>
  <c r="N659" i="12"/>
  <c r="K659" i="12"/>
  <c r="H659" i="12"/>
  <c r="T658" i="12"/>
  <c r="C658" i="12"/>
  <c r="D658" i="12"/>
  <c r="F658" i="12"/>
  <c r="R658" i="12"/>
  <c r="G658" i="12"/>
  <c r="M658" i="12"/>
  <c r="J658" i="12"/>
  <c r="L658" i="12"/>
  <c r="I658" i="12"/>
  <c r="O658" i="12"/>
  <c r="P658" i="12"/>
  <c r="S658" i="12"/>
  <c r="B659" i="8"/>
  <c r="E659" i="8"/>
  <c r="H659" i="8"/>
  <c r="A660" i="8"/>
  <c r="K659" i="8"/>
  <c r="T800" i="14" l="1"/>
  <c r="S800" i="14"/>
  <c r="R800" i="14"/>
  <c r="C800" i="14"/>
  <c r="D800" i="14"/>
  <c r="I800" i="14"/>
  <c r="F800" i="14"/>
  <c r="J800" i="14"/>
  <c r="L800" i="14"/>
  <c r="M800" i="14"/>
  <c r="P800" i="14"/>
  <c r="G800" i="14"/>
  <c r="O800" i="14"/>
  <c r="H801" i="14"/>
  <c r="E801" i="14"/>
  <c r="Q801" i="14"/>
  <c r="B801" i="14"/>
  <c r="K801" i="14"/>
  <c r="A802" i="14"/>
  <c r="N801" i="14"/>
  <c r="A531" i="19"/>
  <c r="E530" i="19"/>
  <c r="B530" i="19"/>
  <c r="D529" i="19"/>
  <c r="C529" i="19"/>
  <c r="F529" i="19"/>
  <c r="G529" i="19"/>
  <c r="L659" i="8"/>
  <c r="M659" i="8"/>
  <c r="I659" i="8"/>
  <c r="G659" i="8"/>
  <c r="D659" i="8"/>
  <c r="J659" i="8"/>
  <c r="N659" i="8"/>
  <c r="C659" i="8"/>
  <c r="F659" i="8"/>
  <c r="B660" i="12"/>
  <c r="E660" i="12"/>
  <c r="K660" i="12"/>
  <c r="H660" i="12"/>
  <c r="Q660" i="12"/>
  <c r="A661" i="12"/>
  <c r="N660" i="12"/>
  <c r="T659" i="12"/>
  <c r="M659" i="12"/>
  <c r="G659" i="12"/>
  <c r="O659" i="12"/>
  <c r="P659" i="12"/>
  <c r="R659" i="12"/>
  <c r="C659" i="12"/>
  <c r="D659" i="12"/>
  <c r="J659" i="12"/>
  <c r="S659" i="12"/>
  <c r="F659" i="12"/>
  <c r="I659" i="12"/>
  <c r="L659" i="12"/>
  <c r="E660" i="8"/>
  <c r="A661" i="8"/>
  <c r="K660" i="8"/>
  <c r="B660" i="8"/>
  <c r="H660" i="8"/>
  <c r="H802" i="14" l="1"/>
  <c r="B802" i="14"/>
  <c r="A803" i="14"/>
  <c r="N802" i="14"/>
  <c r="K802" i="14"/>
  <c r="Q802" i="14"/>
  <c r="E802" i="14"/>
  <c r="T801" i="14"/>
  <c r="P801" i="14"/>
  <c r="C801" i="14"/>
  <c r="L801" i="14"/>
  <c r="S801" i="14"/>
  <c r="M801" i="14"/>
  <c r="O801" i="14"/>
  <c r="J801" i="14"/>
  <c r="D801" i="14"/>
  <c r="I801" i="14"/>
  <c r="F801" i="14"/>
  <c r="G801" i="14"/>
  <c r="R801" i="14"/>
  <c r="F530" i="19"/>
  <c r="G530" i="19"/>
  <c r="D530" i="19"/>
  <c r="C530" i="19"/>
  <c r="B531" i="19"/>
  <c r="E531" i="19"/>
  <c r="A532" i="19"/>
  <c r="B661" i="12"/>
  <c r="K661" i="12"/>
  <c r="Q661" i="12"/>
  <c r="A662" i="12"/>
  <c r="H661" i="12"/>
  <c r="E661" i="12"/>
  <c r="N661" i="12"/>
  <c r="T660" i="12"/>
  <c r="J660" i="12"/>
  <c r="L660" i="12"/>
  <c r="M660" i="12"/>
  <c r="S660" i="12"/>
  <c r="F660" i="12"/>
  <c r="G660" i="12"/>
  <c r="O660" i="12"/>
  <c r="P660" i="12"/>
  <c r="R660" i="12"/>
  <c r="C660" i="12"/>
  <c r="I660" i="12"/>
  <c r="D660" i="12"/>
  <c r="J660" i="8"/>
  <c r="F660" i="8"/>
  <c r="D660" i="8"/>
  <c r="I660" i="8"/>
  <c r="L660" i="8"/>
  <c r="M660" i="8"/>
  <c r="N660" i="8"/>
  <c r="C660" i="8"/>
  <c r="G660" i="8"/>
  <c r="A662" i="8"/>
  <c r="H661" i="8"/>
  <c r="K661" i="8"/>
  <c r="B661" i="8"/>
  <c r="E661" i="8"/>
  <c r="A804" i="14" l="1"/>
  <c r="N803" i="14"/>
  <c r="B803" i="14"/>
  <c r="Q803" i="14"/>
  <c r="E803" i="14"/>
  <c r="H803" i="14"/>
  <c r="K803" i="14"/>
  <c r="T802" i="14"/>
  <c r="S802" i="14"/>
  <c r="C802" i="14"/>
  <c r="I802" i="14"/>
  <c r="J802" i="14"/>
  <c r="L802" i="14"/>
  <c r="M802" i="14"/>
  <c r="G802" i="14"/>
  <c r="P802" i="14"/>
  <c r="D802" i="14"/>
  <c r="O802" i="14"/>
  <c r="F802" i="14"/>
  <c r="R802" i="14"/>
  <c r="E532" i="19"/>
  <c r="A533" i="19"/>
  <c r="B532" i="19"/>
  <c r="C531" i="19"/>
  <c r="D531" i="19"/>
  <c r="F531" i="19"/>
  <c r="G531" i="19"/>
  <c r="A663" i="8"/>
  <c r="H662" i="8"/>
  <c r="E662" i="8"/>
  <c r="B662" i="8"/>
  <c r="K662" i="8"/>
  <c r="E662" i="12"/>
  <c r="H662" i="12"/>
  <c r="K662" i="12"/>
  <c r="N662" i="12"/>
  <c r="A663" i="12"/>
  <c r="Q662" i="12"/>
  <c r="B662" i="12"/>
  <c r="F661" i="8"/>
  <c r="J661" i="8"/>
  <c r="C661" i="8"/>
  <c r="M661" i="8"/>
  <c r="N661" i="8"/>
  <c r="G661" i="8"/>
  <c r="I661" i="8"/>
  <c r="L661" i="8"/>
  <c r="D661" i="8"/>
  <c r="T661" i="12"/>
  <c r="L661" i="12"/>
  <c r="R661" i="12"/>
  <c r="C661" i="12"/>
  <c r="D661" i="12"/>
  <c r="F661" i="12"/>
  <c r="M661" i="12"/>
  <c r="O661" i="12"/>
  <c r="P661" i="12"/>
  <c r="S661" i="12"/>
  <c r="I661" i="12"/>
  <c r="G661" i="12"/>
  <c r="J661" i="12"/>
  <c r="T803" i="14" l="1"/>
  <c r="C803" i="14"/>
  <c r="S803" i="14"/>
  <c r="O803" i="14"/>
  <c r="R803" i="14"/>
  <c r="L803" i="14"/>
  <c r="F803" i="14"/>
  <c r="G803" i="14"/>
  <c r="P803" i="14"/>
  <c r="D803" i="14"/>
  <c r="I803" i="14"/>
  <c r="M803" i="14"/>
  <c r="J803" i="14"/>
  <c r="A805" i="14"/>
  <c r="H804" i="14"/>
  <c r="B804" i="14"/>
  <c r="K804" i="14"/>
  <c r="Q804" i="14"/>
  <c r="E804" i="14"/>
  <c r="N804" i="14"/>
  <c r="D532" i="19"/>
  <c r="F532" i="19"/>
  <c r="G532" i="19"/>
  <c r="C532" i="19"/>
  <c r="B533" i="19"/>
  <c r="E533" i="19"/>
  <c r="A534" i="19"/>
  <c r="T662" i="12"/>
  <c r="R662" i="12"/>
  <c r="G662" i="12"/>
  <c r="S662" i="12"/>
  <c r="F662" i="12"/>
  <c r="M662" i="12"/>
  <c r="L662" i="12"/>
  <c r="D662" i="12"/>
  <c r="O662" i="12"/>
  <c r="P662" i="12"/>
  <c r="C662" i="12"/>
  <c r="I662" i="12"/>
  <c r="J662" i="12"/>
  <c r="A664" i="12"/>
  <c r="H663" i="12"/>
  <c r="E663" i="12"/>
  <c r="B663" i="12"/>
  <c r="N663" i="12"/>
  <c r="K663" i="12"/>
  <c r="Q663" i="12"/>
  <c r="J662" i="8"/>
  <c r="N662" i="8"/>
  <c r="C662" i="8"/>
  <c r="D662" i="8"/>
  <c r="L662" i="8"/>
  <c r="F662" i="8"/>
  <c r="G662" i="8"/>
  <c r="M662" i="8"/>
  <c r="I662" i="8"/>
  <c r="K663" i="8"/>
  <c r="H663" i="8"/>
  <c r="A664" i="8"/>
  <c r="B663" i="8"/>
  <c r="E663" i="8"/>
  <c r="T804" i="14" l="1"/>
  <c r="P804" i="14"/>
  <c r="M804" i="14"/>
  <c r="C804" i="14"/>
  <c r="R804" i="14"/>
  <c r="D804" i="14"/>
  <c r="I804" i="14"/>
  <c r="J804" i="14"/>
  <c r="O804" i="14"/>
  <c r="G804" i="14"/>
  <c r="F804" i="14"/>
  <c r="L804" i="14"/>
  <c r="S804" i="14"/>
  <c r="N805" i="14"/>
  <c r="Q805" i="14"/>
  <c r="E805" i="14"/>
  <c r="B805" i="14"/>
  <c r="H805" i="14"/>
  <c r="A806" i="14"/>
  <c r="K805" i="14"/>
  <c r="D533" i="19"/>
  <c r="C533" i="19"/>
  <c r="F533" i="19"/>
  <c r="G533" i="19"/>
  <c r="A535" i="19"/>
  <c r="B534" i="19"/>
  <c r="E534" i="19"/>
  <c r="K664" i="8"/>
  <c r="A665" i="8"/>
  <c r="E664" i="8"/>
  <c r="H664" i="8"/>
  <c r="B664" i="8"/>
  <c r="Q664" i="12"/>
  <c r="E664" i="12"/>
  <c r="H664" i="12"/>
  <c r="B664" i="12"/>
  <c r="A665" i="12"/>
  <c r="N664" i="12"/>
  <c r="K664" i="12"/>
  <c r="T663" i="12"/>
  <c r="M663" i="12"/>
  <c r="O663" i="12"/>
  <c r="P663" i="12"/>
  <c r="R663" i="12"/>
  <c r="S663" i="12"/>
  <c r="C663" i="12"/>
  <c r="D663" i="12"/>
  <c r="F663" i="12"/>
  <c r="I663" i="12"/>
  <c r="G663" i="12"/>
  <c r="J663" i="12"/>
  <c r="L663" i="12"/>
  <c r="C663" i="8"/>
  <c r="J663" i="8"/>
  <c r="N663" i="8"/>
  <c r="I663" i="8"/>
  <c r="D663" i="8"/>
  <c r="M663" i="8"/>
  <c r="L663" i="8"/>
  <c r="G663" i="8"/>
  <c r="F663" i="8"/>
  <c r="A807" i="14" l="1"/>
  <c r="H806" i="14"/>
  <c r="E806" i="14"/>
  <c r="K806" i="14"/>
  <c r="N806" i="14"/>
  <c r="B806" i="14"/>
  <c r="Q806" i="14"/>
  <c r="T805" i="14"/>
  <c r="O805" i="14"/>
  <c r="G805" i="14"/>
  <c r="M805" i="14"/>
  <c r="F805" i="14"/>
  <c r="S805" i="14"/>
  <c r="L805" i="14"/>
  <c r="I805" i="14"/>
  <c r="J805" i="14"/>
  <c r="P805" i="14"/>
  <c r="C805" i="14"/>
  <c r="D805" i="14"/>
  <c r="R805" i="14"/>
  <c r="E535" i="19"/>
  <c r="A536" i="19"/>
  <c r="B535" i="19"/>
  <c r="G534" i="19"/>
  <c r="C534" i="19"/>
  <c r="D534" i="19"/>
  <c r="F534" i="19"/>
  <c r="A666" i="8"/>
  <c r="H665" i="8"/>
  <c r="K665" i="8"/>
  <c r="E665" i="8"/>
  <c r="B665" i="8"/>
  <c r="K665" i="12"/>
  <c r="E665" i="12"/>
  <c r="B665" i="12"/>
  <c r="H665" i="12"/>
  <c r="N665" i="12"/>
  <c r="Q665" i="12"/>
  <c r="A666" i="12"/>
  <c r="T664" i="12"/>
  <c r="G664" i="12"/>
  <c r="J664" i="12"/>
  <c r="C664" i="12"/>
  <c r="I664" i="12"/>
  <c r="R664" i="12"/>
  <c r="F664" i="12"/>
  <c r="M664" i="12"/>
  <c r="D664" i="12"/>
  <c r="L664" i="12"/>
  <c r="O664" i="12"/>
  <c r="P664" i="12"/>
  <c r="S664" i="12"/>
  <c r="M664" i="8"/>
  <c r="G664" i="8"/>
  <c r="F664" i="8"/>
  <c r="L664" i="8"/>
  <c r="N664" i="8"/>
  <c r="I664" i="8"/>
  <c r="C664" i="8"/>
  <c r="D664" i="8"/>
  <c r="J664" i="8"/>
  <c r="T806" i="14" l="1"/>
  <c r="P806" i="14"/>
  <c r="J806" i="14"/>
  <c r="C806" i="14"/>
  <c r="M806" i="14"/>
  <c r="S806" i="14"/>
  <c r="O806" i="14"/>
  <c r="L806" i="14"/>
  <c r="D806" i="14"/>
  <c r="G806" i="14"/>
  <c r="F806" i="14"/>
  <c r="I806" i="14"/>
  <c r="R806" i="14"/>
  <c r="B807" i="14"/>
  <c r="H807" i="14"/>
  <c r="E807" i="14"/>
  <c r="Q807" i="14"/>
  <c r="A808" i="14"/>
  <c r="N807" i="14"/>
  <c r="K807" i="14"/>
  <c r="C535" i="19"/>
  <c r="D535" i="19"/>
  <c r="F535" i="19"/>
  <c r="G535" i="19"/>
  <c r="A537" i="19"/>
  <c r="E536" i="19"/>
  <c r="B536" i="19"/>
  <c r="H666" i="8"/>
  <c r="E666" i="8"/>
  <c r="A667" i="8"/>
  <c r="B666" i="8"/>
  <c r="K666" i="8"/>
  <c r="I665" i="8"/>
  <c r="F665" i="8"/>
  <c r="M665" i="8"/>
  <c r="D665" i="8"/>
  <c r="G665" i="8"/>
  <c r="L665" i="8"/>
  <c r="N665" i="8"/>
  <c r="C665" i="8"/>
  <c r="J665" i="8"/>
  <c r="B666" i="12"/>
  <c r="A667" i="12"/>
  <c r="H666" i="12"/>
  <c r="Q666" i="12"/>
  <c r="K666" i="12"/>
  <c r="E666" i="12"/>
  <c r="N666" i="12"/>
  <c r="T665" i="12"/>
  <c r="I665" i="12"/>
  <c r="J665" i="12"/>
  <c r="L665" i="12"/>
  <c r="M665" i="12"/>
  <c r="R665" i="12"/>
  <c r="O665" i="12"/>
  <c r="F665" i="12"/>
  <c r="C665" i="12"/>
  <c r="S665" i="12"/>
  <c r="P665" i="12"/>
  <c r="D665" i="12"/>
  <c r="G665" i="12"/>
  <c r="A809" i="14" l="1"/>
  <c r="H808" i="14"/>
  <c r="Q808" i="14"/>
  <c r="B808" i="14"/>
  <c r="E808" i="14"/>
  <c r="K808" i="14"/>
  <c r="N808" i="14"/>
  <c r="T807" i="14"/>
  <c r="G807" i="14"/>
  <c r="D807" i="14"/>
  <c r="P807" i="14"/>
  <c r="J807" i="14"/>
  <c r="C807" i="14"/>
  <c r="I807" i="14"/>
  <c r="F807" i="14"/>
  <c r="R807" i="14"/>
  <c r="L807" i="14"/>
  <c r="M807" i="14"/>
  <c r="O807" i="14"/>
  <c r="S807" i="14"/>
  <c r="F536" i="19"/>
  <c r="G536" i="19"/>
  <c r="D536" i="19"/>
  <c r="C536" i="19"/>
  <c r="B537" i="19"/>
  <c r="E537" i="19"/>
  <c r="A538" i="19"/>
  <c r="K667" i="8"/>
  <c r="B667" i="8"/>
  <c r="E667" i="8"/>
  <c r="H667" i="8"/>
  <c r="A668" i="8"/>
  <c r="H667" i="12"/>
  <c r="Q667" i="12"/>
  <c r="A668" i="12"/>
  <c r="B667" i="12"/>
  <c r="E667" i="12"/>
  <c r="K667" i="12"/>
  <c r="N667" i="12"/>
  <c r="G666" i="8"/>
  <c r="I666" i="8"/>
  <c r="M666" i="8"/>
  <c r="J666" i="8"/>
  <c r="L666" i="8"/>
  <c r="F666" i="8"/>
  <c r="N666" i="8"/>
  <c r="C666" i="8"/>
  <c r="D666" i="8"/>
  <c r="T666" i="12"/>
  <c r="C666" i="12"/>
  <c r="D666" i="12"/>
  <c r="J666" i="12"/>
  <c r="R666" i="12"/>
  <c r="O666" i="12"/>
  <c r="L666" i="12"/>
  <c r="G666" i="12"/>
  <c r="P666" i="12"/>
  <c r="S666" i="12"/>
  <c r="F666" i="12"/>
  <c r="I666" i="12"/>
  <c r="M666" i="12"/>
  <c r="T808" i="14" l="1"/>
  <c r="R808" i="14"/>
  <c r="S808" i="14"/>
  <c r="D808" i="14"/>
  <c r="I808" i="14"/>
  <c r="P808" i="14"/>
  <c r="L808" i="14"/>
  <c r="M808" i="14"/>
  <c r="F808" i="14"/>
  <c r="G808" i="14"/>
  <c r="C808" i="14"/>
  <c r="J808" i="14"/>
  <c r="O808" i="14"/>
  <c r="E809" i="14"/>
  <c r="H809" i="14"/>
  <c r="A810" i="14"/>
  <c r="K809" i="14"/>
  <c r="N809" i="14"/>
  <c r="B809" i="14"/>
  <c r="Q809" i="14"/>
  <c r="C537" i="19"/>
  <c r="D537" i="19"/>
  <c r="F537" i="19"/>
  <c r="G537" i="19"/>
  <c r="A539" i="19"/>
  <c r="E538" i="19"/>
  <c r="B538" i="19"/>
  <c r="T667" i="12"/>
  <c r="M667" i="12"/>
  <c r="F667" i="12"/>
  <c r="S667" i="12"/>
  <c r="G667" i="12"/>
  <c r="I667" i="12"/>
  <c r="O667" i="12"/>
  <c r="P667" i="12"/>
  <c r="R667" i="12"/>
  <c r="D667" i="12"/>
  <c r="J667" i="12"/>
  <c r="L667" i="12"/>
  <c r="C667" i="12"/>
  <c r="B668" i="12"/>
  <c r="N668" i="12"/>
  <c r="A669" i="12"/>
  <c r="K668" i="12"/>
  <c r="E668" i="12"/>
  <c r="H668" i="12"/>
  <c r="Q668" i="12"/>
  <c r="A669" i="8"/>
  <c r="K668" i="8"/>
  <c r="B668" i="8"/>
  <c r="H668" i="8"/>
  <c r="E668" i="8"/>
  <c r="C667" i="8"/>
  <c r="D667" i="8"/>
  <c r="F667" i="8"/>
  <c r="G667" i="8"/>
  <c r="I667" i="8"/>
  <c r="J667" i="8"/>
  <c r="L667" i="8"/>
  <c r="N667" i="8"/>
  <c r="M667" i="8"/>
  <c r="T809" i="14" l="1"/>
  <c r="G809" i="14"/>
  <c r="F809" i="14"/>
  <c r="P809" i="14"/>
  <c r="I809" i="14"/>
  <c r="C809" i="14"/>
  <c r="S809" i="14"/>
  <c r="J809" i="14"/>
  <c r="R809" i="14"/>
  <c r="D809" i="14"/>
  <c r="L809" i="14"/>
  <c r="M809" i="14"/>
  <c r="O809" i="14"/>
  <c r="K810" i="14"/>
  <c r="A811" i="14"/>
  <c r="E810" i="14"/>
  <c r="H810" i="14"/>
  <c r="B810" i="14"/>
  <c r="N810" i="14"/>
  <c r="Q810" i="14"/>
  <c r="A540" i="19"/>
  <c r="B539" i="19"/>
  <c r="E539" i="19"/>
  <c r="F538" i="19"/>
  <c r="G538" i="19"/>
  <c r="C538" i="19"/>
  <c r="D538" i="19"/>
  <c r="E669" i="8"/>
  <c r="H669" i="8"/>
  <c r="B669" i="8"/>
  <c r="K669" i="8"/>
  <c r="A670" i="8"/>
  <c r="J668" i="8"/>
  <c r="G668" i="8"/>
  <c r="I668" i="8"/>
  <c r="N668" i="8"/>
  <c r="M668" i="8"/>
  <c r="D668" i="8"/>
  <c r="L668" i="8"/>
  <c r="C668" i="8"/>
  <c r="F668" i="8"/>
  <c r="B669" i="12"/>
  <c r="H669" i="12"/>
  <c r="E669" i="12"/>
  <c r="A670" i="12"/>
  <c r="K669" i="12"/>
  <c r="N669" i="12"/>
  <c r="Q669" i="12"/>
  <c r="T668" i="12"/>
  <c r="F668" i="12"/>
  <c r="O668" i="12"/>
  <c r="S668" i="12"/>
  <c r="G668" i="12"/>
  <c r="J668" i="12"/>
  <c r="P668" i="12"/>
  <c r="L668" i="12"/>
  <c r="M668" i="12"/>
  <c r="I668" i="12"/>
  <c r="R668" i="12"/>
  <c r="D668" i="12"/>
  <c r="C668" i="12"/>
  <c r="T810" i="14" l="1"/>
  <c r="J810" i="14"/>
  <c r="O810" i="14"/>
  <c r="M810" i="14"/>
  <c r="F810" i="14"/>
  <c r="L810" i="14"/>
  <c r="D810" i="14"/>
  <c r="S810" i="14"/>
  <c r="I810" i="14"/>
  <c r="C810" i="14"/>
  <c r="G810" i="14"/>
  <c r="P810" i="14"/>
  <c r="R810" i="14"/>
  <c r="K811" i="14"/>
  <c r="B811" i="14"/>
  <c r="H811" i="14"/>
  <c r="E811" i="14"/>
  <c r="N811" i="14"/>
  <c r="A812" i="14"/>
  <c r="Q811" i="14"/>
  <c r="G539" i="19"/>
  <c r="C539" i="19"/>
  <c r="D539" i="19"/>
  <c r="F539" i="19"/>
  <c r="B540" i="19"/>
  <c r="E540" i="19"/>
  <c r="A541" i="19"/>
  <c r="K670" i="12"/>
  <c r="A671" i="12"/>
  <c r="N670" i="12"/>
  <c r="E670" i="12"/>
  <c r="B670" i="12"/>
  <c r="Q670" i="12"/>
  <c r="H670" i="12"/>
  <c r="T669" i="12"/>
  <c r="I669" i="12"/>
  <c r="C669" i="12"/>
  <c r="D669" i="12"/>
  <c r="F669" i="12"/>
  <c r="J669" i="12"/>
  <c r="L669" i="12"/>
  <c r="M669" i="12"/>
  <c r="P669" i="12"/>
  <c r="S669" i="12"/>
  <c r="G669" i="12"/>
  <c r="O669" i="12"/>
  <c r="R669" i="12"/>
  <c r="A671" i="8"/>
  <c r="K670" i="8"/>
  <c r="B670" i="8"/>
  <c r="E670" i="8"/>
  <c r="H670" i="8"/>
  <c r="C669" i="8"/>
  <c r="D669" i="8"/>
  <c r="F669" i="8"/>
  <c r="N669" i="8"/>
  <c r="G669" i="8"/>
  <c r="I669" i="8"/>
  <c r="J669" i="8"/>
  <c r="L669" i="8"/>
  <c r="M669" i="8"/>
  <c r="B812" i="14" l="1"/>
  <c r="E812" i="14"/>
  <c r="Q812" i="14"/>
  <c r="H812" i="14"/>
  <c r="A813" i="14"/>
  <c r="N812" i="14"/>
  <c r="K812" i="14"/>
  <c r="T811" i="14"/>
  <c r="F811" i="14"/>
  <c r="L811" i="14"/>
  <c r="M811" i="14"/>
  <c r="S811" i="14"/>
  <c r="D811" i="14"/>
  <c r="C811" i="14"/>
  <c r="P811" i="14"/>
  <c r="G811" i="14"/>
  <c r="I811" i="14"/>
  <c r="R811" i="14"/>
  <c r="J811" i="14"/>
  <c r="O811" i="14"/>
  <c r="C540" i="19"/>
  <c r="D540" i="19"/>
  <c r="F540" i="19"/>
  <c r="G540" i="19"/>
  <c r="A542" i="19"/>
  <c r="E541" i="19"/>
  <c r="B541" i="19"/>
  <c r="B671" i="8"/>
  <c r="A672" i="8"/>
  <c r="K671" i="8"/>
  <c r="H671" i="8"/>
  <c r="E671" i="8"/>
  <c r="I670" i="8"/>
  <c r="J670" i="8"/>
  <c r="C670" i="8"/>
  <c r="D670" i="8"/>
  <c r="F670" i="8"/>
  <c r="M670" i="8"/>
  <c r="G670" i="8"/>
  <c r="L670" i="8"/>
  <c r="N670" i="8"/>
  <c r="T670" i="12"/>
  <c r="R670" i="12"/>
  <c r="L670" i="12"/>
  <c r="G670" i="12"/>
  <c r="S670" i="12"/>
  <c r="D670" i="12"/>
  <c r="I670" i="12"/>
  <c r="J670" i="12"/>
  <c r="C670" i="12"/>
  <c r="F670" i="12"/>
  <c r="O670" i="12"/>
  <c r="P670" i="12"/>
  <c r="M670" i="12"/>
  <c r="Q671" i="12"/>
  <c r="A672" i="12"/>
  <c r="E671" i="12"/>
  <c r="H671" i="12"/>
  <c r="K671" i="12"/>
  <c r="B671" i="12"/>
  <c r="N671" i="12"/>
  <c r="Q813" i="14" l="1"/>
  <c r="A814" i="14"/>
  <c r="B813" i="14"/>
  <c r="H813" i="14"/>
  <c r="N813" i="14"/>
  <c r="K813" i="14"/>
  <c r="E813" i="14"/>
  <c r="T812" i="14"/>
  <c r="D812" i="14"/>
  <c r="C812" i="14"/>
  <c r="F812" i="14"/>
  <c r="P812" i="14"/>
  <c r="J812" i="14"/>
  <c r="G812" i="14"/>
  <c r="M812" i="14"/>
  <c r="O812" i="14"/>
  <c r="L812" i="14"/>
  <c r="I812" i="14"/>
  <c r="R812" i="14"/>
  <c r="S812" i="14"/>
  <c r="F541" i="19"/>
  <c r="G541" i="19"/>
  <c r="D541" i="19"/>
  <c r="C541" i="19"/>
  <c r="B542" i="19"/>
  <c r="E542" i="19"/>
  <c r="A543" i="19"/>
  <c r="T671" i="12"/>
  <c r="O671" i="12"/>
  <c r="I671" i="12"/>
  <c r="D671" i="12"/>
  <c r="L671" i="12"/>
  <c r="C671" i="12"/>
  <c r="G671" i="12"/>
  <c r="J671" i="12"/>
  <c r="M671" i="12"/>
  <c r="R671" i="12"/>
  <c r="F671" i="12"/>
  <c r="S671" i="12"/>
  <c r="P671" i="12"/>
  <c r="D671" i="8"/>
  <c r="F671" i="8"/>
  <c r="G671" i="8"/>
  <c r="L671" i="8"/>
  <c r="N671" i="8"/>
  <c r="C671" i="8"/>
  <c r="M671" i="8"/>
  <c r="J671" i="8"/>
  <c r="I671" i="8"/>
  <c r="N672" i="12"/>
  <c r="Q672" i="12"/>
  <c r="A673" i="12"/>
  <c r="B672" i="12"/>
  <c r="H672" i="12"/>
  <c r="K672" i="12"/>
  <c r="E672" i="12"/>
  <c r="K672" i="8"/>
  <c r="A673" i="8"/>
  <c r="E672" i="8"/>
  <c r="H672" i="8"/>
  <c r="B672" i="8"/>
  <c r="E3" i="29" a="1"/>
  <c r="T813" i="14" l="1"/>
  <c r="L813" i="14"/>
  <c r="S813" i="14"/>
  <c r="G813" i="14"/>
  <c r="M813" i="14"/>
  <c r="O813" i="14"/>
  <c r="P813" i="14"/>
  <c r="D813" i="14"/>
  <c r="I813" i="14"/>
  <c r="F813" i="14"/>
  <c r="R813" i="14"/>
  <c r="C813" i="14"/>
  <c r="J813" i="14"/>
  <c r="B814" i="14"/>
  <c r="A815" i="14"/>
  <c r="E814" i="14"/>
  <c r="H814" i="14"/>
  <c r="N814" i="14"/>
  <c r="Q814" i="14"/>
  <c r="K814" i="14"/>
  <c r="C542" i="19"/>
  <c r="D542" i="19"/>
  <c r="F542" i="19"/>
  <c r="G542" i="19"/>
  <c r="B543" i="19"/>
  <c r="E543" i="19"/>
  <c r="A544" i="19"/>
  <c r="Q673" i="12"/>
  <c r="H673" i="12"/>
  <c r="A674" i="12"/>
  <c r="E673" i="12"/>
  <c r="N673" i="12"/>
  <c r="K673" i="12"/>
  <c r="B673" i="12"/>
  <c r="L672" i="8"/>
  <c r="M672" i="8"/>
  <c r="N672" i="8"/>
  <c r="I672" i="8"/>
  <c r="J672" i="8"/>
  <c r="D672" i="8"/>
  <c r="F672" i="8"/>
  <c r="G672" i="8"/>
  <c r="C672" i="8"/>
  <c r="E673" i="8"/>
  <c r="B673" i="8"/>
  <c r="H673" i="8"/>
  <c r="K673" i="8"/>
  <c r="A674" i="8"/>
  <c r="T672" i="12"/>
  <c r="J672" i="12"/>
  <c r="C672" i="12"/>
  <c r="D672" i="12"/>
  <c r="L672" i="12"/>
  <c r="F672" i="12"/>
  <c r="R672" i="12"/>
  <c r="M672" i="12"/>
  <c r="O672" i="12"/>
  <c r="P672" i="12"/>
  <c r="S672" i="12"/>
  <c r="I672" i="12"/>
  <c r="G672" i="12"/>
  <c r="E3" i="29"/>
  <c r="E4" i="29" a="1"/>
  <c r="T814" i="14" l="1"/>
  <c r="I814" i="14"/>
  <c r="O814" i="14"/>
  <c r="S814" i="14"/>
  <c r="C814" i="14"/>
  <c r="L814" i="14"/>
  <c r="J814" i="14"/>
  <c r="F814" i="14"/>
  <c r="P814" i="14"/>
  <c r="M814" i="14"/>
  <c r="D814" i="14"/>
  <c r="G814" i="14"/>
  <c r="R814" i="14"/>
  <c r="H815" i="14"/>
  <c r="B815" i="14"/>
  <c r="E815" i="14"/>
  <c r="Q815" i="14"/>
  <c r="K815" i="14"/>
  <c r="A816" i="14"/>
  <c r="N815" i="14"/>
  <c r="E544" i="19"/>
  <c r="A545" i="19"/>
  <c r="B544" i="19"/>
  <c r="C543" i="19"/>
  <c r="F543" i="19"/>
  <c r="D543" i="19"/>
  <c r="G543" i="19"/>
  <c r="H674" i="8"/>
  <c r="B674" i="8"/>
  <c r="E674" i="8"/>
  <c r="K674" i="8"/>
  <c r="A675" i="8"/>
  <c r="T673" i="12"/>
  <c r="F673" i="12"/>
  <c r="G673" i="12"/>
  <c r="O673" i="12"/>
  <c r="P673" i="12"/>
  <c r="J673" i="12"/>
  <c r="R673" i="12"/>
  <c r="I673" i="12"/>
  <c r="L673" i="12"/>
  <c r="D673" i="12"/>
  <c r="M673" i="12"/>
  <c r="C673" i="12"/>
  <c r="S673" i="12"/>
  <c r="J673" i="8"/>
  <c r="L673" i="8"/>
  <c r="M673" i="8"/>
  <c r="N673" i="8"/>
  <c r="C673" i="8"/>
  <c r="F673" i="8"/>
  <c r="G673" i="8"/>
  <c r="D673" i="8"/>
  <c r="I673" i="8"/>
  <c r="N674" i="12"/>
  <c r="H674" i="12"/>
  <c r="B674" i="12"/>
  <c r="A675" i="12"/>
  <c r="E674" i="12"/>
  <c r="K674" i="12"/>
  <c r="Q674" i="12"/>
  <c r="E4" i="29"/>
  <c r="T815" i="14" l="1"/>
  <c r="D815" i="14"/>
  <c r="F815" i="14"/>
  <c r="I815" i="14"/>
  <c r="C815" i="14"/>
  <c r="O815" i="14"/>
  <c r="G815" i="14"/>
  <c r="S815" i="14"/>
  <c r="M815" i="14"/>
  <c r="J815" i="14"/>
  <c r="L815" i="14"/>
  <c r="P815" i="14"/>
  <c r="R815" i="14"/>
  <c r="B816" i="14"/>
  <c r="E816" i="14"/>
  <c r="H816" i="14"/>
  <c r="N816" i="14"/>
  <c r="A817" i="14"/>
  <c r="K816" i="14"/>
  <c r="Q816" i="14"/>
  <c r="D544" i="19"/>
  <c r="F544" i="19"/>
  <c r="G544" i="19"/>
  <c r="C544" i="19"/>
  <c r="B545" i="19"/>
  <c r="A546" i="19"/>
  <c r="E545" i="19"/>
  <c r="T674" i="12"/>
  <c r="D674" i="12"/>
  <c r="I674" i="12"/>
  <c r="L674" i="12"/>
  <c r="M674" i="12"/>
  <c r="R674" i="12"/>
  <c r="C674" i="12"/>
  <c r="F674" i="12"/>
  <c r="J674" i="12"/>
  <c r="O674" i="12"/>
  <c r="S674" i="12"/>
  <c r="P674" i="12"/>
  <c r="G674" i="12"/>
  <c r="K675" i="8"/>
  <c r="H675" i="8"/>
  <c r="A676" i="8"/>
  <c r="E675" i="8"/>
  <c r="B675" i="8"/>
  <c r="B675" i="12"/>
  <c r="E675" i="12"/>
  <c r="K675" i="12"/>
  <c r="H675" i="12"/>
  <c r="N675" i="12"/>
  <c r="Q675" i="12"/>
  <c r="A676" i="12"/>
  <c r="C674" i="8"/>
  <c r="I674" i="8"/>
  <c r="F674" i="8"/>
  <c r="D674" i="8"/>
  <c r="N674" i="8"/>
  <c r="G674" i="8"/>
  <c r="L674" i="8"/>
  <c r="J674" i="8"/>
  <c r="M674" i="8"/>
  <c r="T816" i="14" l="1"/>
  <c r="R816" i="14"/>
  <c r="S816" i="14"/>
  <c r="D816" i="14"/>
  <c r="G816" i="14"/>
  <c r="P816" i="14"/>
  <c r="I816" i="14"/>
  <c r="J816" i="14"/>
  <c r="L816" i="14"/>
  <c r="F816" i="14"/>
  <c r="O816" i="14"/>
  <c r="C816" i="14"/>
  <c r="M816" i="14"/>
  <c r="B817" i="14"/>
  <c r="N817" i="14"/>
  <c r="E817" i="14"/>
  <c r="A818" i="14"/>
  <c r="Q817" i="14"/>
  <c r="K817" i="14"/>
  <c r="H817" i="14"/>
  <c r="B546" i="19"/>
  <c r="E546" i="19"/>
  <c r="A547" i="19"/>
  <c r="G545" i="19"/>
  <c r="F545" i="19"/>
  <c r="C545" i="19"/>
  <c r="D545" i="19"/>
  <c r="T675" i="12"/>
  <c r="C675" i="12"/>
  <c r="D675" i="12"/>
  <c r="O675" i="12"/>
  <c r="P675" i="12"/>
  <c r="S675" i="12"/>
  <c r="F675" i="12"/>
  <c r="G675" i="12"/>
  <c r="I675" i="12"/>
  <c r="J675" i="12"/>
  <c r="L675" i="12"/>
  <c r="M675" i="12"/>
  <c r="R675" i="12"/>
  <c r="I675" i="8"/>
  <c r="J675" i="8"/>
  <c r="L675" i="8"/>
  <c r="M675" i="8"/>
  <c r="N675" i="8"/>
  <c r="F675" i="8"/>
  <c r="G675" i="8"/>
  <c r="C675" i="8"/>
  <c r="D675" i="8"/>
  <c r="B676" i="12"/>
  <c r="E676" i="12"/>
  <c r="H676" i="12"/>
  <c r="K676" i="12"/>
  <c r="A677" i="12"/>
  <c r="Q676" i="12"/>
  <c r="N676" i="12"/>
  <c r="B676" i="8"/>
  <c r="A677" i="8"/>
  <c r="K676" i="8"/>
  <c r="E676" i="8"/>
  <c r="H676" i="8"/>
  <c r="T817" i="14" l="1"/>
  <c r="D817" i="14"/>
  <c r="C817" i="14"/>
  <c r="F817" i="14"/>
  <c r="R817" i="14"/>
  <c r="G817" i="14"/>
  <c r="L817" i="14"/>
  <c r="P817" i="14"/>
  <c r="M817" i="14"/>
  <c r="I817" i="14"/>
  <c r="J817" i="14"/>
  <c r="S817" i="14"/>
  <c r="O817" i="14"/>
  <c r="B818" i="14"/>
  <c r="K818" i="14"/>
  <c r="Q818" i="14"/>
  <c r="A819" i="14"/>
  <c r="N818" i="14"/>
  <c r="E818" i="14"/>
  <c r="H818" i="14"/>
  <c r="E547" i="19"/>
  <c r="A548" i="19"/>
  <c r="B547" i="19"/>
  <c r="C546" i="19"/>
  <c r="D546" i="19"/>
  <c r="F546" i="19"/>
  <c r="G546" i="19"/>
  <c r="M676" i="8"/>
  <c r="D676" i="8"/>
  <c r="J676" i="8"/>
  <c r="C676" i="8"/>
  <c r="N676" i="8"/>
  <c r="F676" i="8"/>
  <c r="L676" i="8"/>
  <c r="G676" i="8"/>
  <c r="I676" i="8"/>
  <c r="T676" i="12"/>
  <c r="L676" i="12"/>
  <c r="M676" i="12"/>
  <c r="O676" i="12"/>
  <c r="P676" i="12"/>
  <c r="C676" i="12"/>
  <c r="F676" i="12"/>
  <c r="G676" i="12"/>
  <c r="J676" i="12"/>
  <c r="I676" i="12"/>
  <c r="R676" i="12"/>
  <c r="S676" i="12"/>
  <c r="D676" i="12"/>
  <c r="K677" i="8"/>
  <c r="E677" i="8"/>
  <c r="B677" i="8"/>
  <c r="A678" i="8"/>
  <c r="H677" i="8"/>
  <c r="B677" i="12"/>
  <c r="E677" i="12"/>
  <c r="K677" i="12"/>
  <c r="A678" i="12"/>
  <c r="H677" i="12"/>
  <c r="N677" i="12"/>
  <c r="Q677" i="12"/>
  <c r="T818" i="14" l="1"/>
  <c r="M818" i="14"/>
  <c r="D818" i="14"/>
  <c r="I818" i="14"/>
  <c r="S818" i="14"/>
  <c r="J818" i="14"/>
  <c r="L818" i="14"/>
  <c r="C818" i="14"/>
  <c r="O818" i="14"/>
  <c r="P818" i="14"/>
  <c r="R818" i="14"/>
  <c r="G818" i="14"/>
  <c r="F818" i="14"/>
  <c r="A820" i="14"/>
  <c r="K819" i="14"/>
  <c r="H819" i="14"/>
  <c r="Q819" i="14"/>
  <c r="N819" i="14"/>
  <c r="B819" i="14"/>
  <c r="E819" i="14"/>
  <c r="F547" i="19"/>
  <c r="G547" i="19"/>
  <c r="C547" i="19"/>
  <c r="D547" i="19"/>
  <c r="A549" i="19"/>
  <c r="B548" i="19"/>
  <c r="E548" i="19"/>
  <c r="B678" i="12"/>
  <c r="H678" i="12"/>
  <c r="K678" i="12"/>
  <c r="E678" i="12"/>
  <c r="N678" i="12"/>
  <c r="Q678" i="12"/>
  <c r="A679" i="12"/>
  <c r="M677" i="8"/>
  <c r="N677" i="8"/>
  <c r="C677" i="8"/>
  <c r="D677" i="8"/>
  <c r="I677" i="8"/>
  <c r="F677" i="8"/>
  <c r="G677" i="8"/>
  <c r="J677" i="8"/>
  <c r="L677" i="8"/>
  <c r="H678" i="8"/>
  <c r="K678" i="8"/>
  <c r="A679" i="8"/>
  <c r="E678" i="8"/>
  <c r="B678" i="8"/>
  <c r="T677" i="12"/>
  <c r="D677" i="12"/>
  <c r="F677" i="12"/>
  <c r="G677" i="12"/>
  <c r="I677" i="12"/>
  <c r="C677" i="12"/>
  <c r="L677" i="12"/>
  <c r="S677" i="12"/>
  <c r="M677" i="12"/>
  <c r="J677" i="12"/>
  <c r="O677" i="12"/>
  <c r="P677" i="12"/>
  <c r="R677" i="12"/>
  <c r="B820" i="14" l="1"/>
  <c r="E820" i="14"/>
  <c r="A821" i="14"/>
  <c r="H820" i="14"/>
  <c r="K820" i="14"/>
  <c r="Q820" i="14"/>
  <c r="N820" i="14"/>
  <c r="T819" i="14"/>
  <c r="J819" i="14"/>
  <c r="O819" i="14"/>
  <c r="C819" i="14"/>
  <c r="S819" i="14"/>
  <c r="P819" i="14"/>
  <c r="M819" i="14"/>
  <c r="I819" i="14"/>
  <c r="D819" i="14"/>
  <c r="R819" i="14"/>
  <c r="F819" i="14"/>
  <c r="L819" i="14"/>
  <c r="G819" i="14"/>
  <c r="C548" i="19"/>
  <c r="D548" i="19"/>
  <c r="F548" i="19"/>
  <c r="G548" i="19"/>
  <c r="B549" i="19"/>
  <c r="E549" i="19"/>
  <c r="A550" i="19"/>
  <c r="E679" i="8"/>
  <c r="H679" i="8"/>
  <c r="A680" i="8"/>
  <c r="K679" i="8"/>
  <c r="B679" i="8"/>
  <c r="E679" i="12"/>
  <c r="A680" i="12"/>
  <c r="N679" i="12"/>
  <c r="Q679" i="12"/>
  <c r="B679" i="12"/>
  <c r="H679" i="12"/>
  <c r="K679" i="12"/>
  <c r="I678" i="8"/>
  <c r="F678" i="8"/>
  <c r="G678" i="8"/>
  <c r="L678" i="8"/>
  <c r="M678" i="8"/>
  <c r="N678" i="8"/>
  <c r="D678" i="8"/>
  <c r="J678" i="8"/>
  <c r="C678" i="8"/>
  <c r="T678" i="12"/>
  <c r="D678" i="12"/>
  <c r="G678" i="12"/>
  <c r="J678" i="12"/>
  <c r="R678" i="12"/>
  <c r="C678" i="12"/>
  <c r="I678" i="12"/>
  <c r="F678" i="12"/>
  <c r="L678" i="12"/>
  <c r="S678" i="12"/>
  <c r="M678" i="12"/>
  <c r="P678" i="12"/>
  <c r="O678" i="12"/>
  <c r="N821" i="14" l="1"/>
  <c r="B821" i="14"/>
  <c r="Q821" i="14"/>
  <c r="A822" i="14"/>
  <c r="E821" i="14"/>
  <c r="H821" i="14"/>
  <c r="K821" i="14"/>
  <c r="T820" i="14"/>
  <c r="C820" i="14"/>
  <c r="L820" i="14"/>
  <c r="P820" i="14"/>
  <c r="S820" i="14"/>
  <c r="F820" i="14"/>
  <c r="R820" i="14"/>
  <c r="D820" i="14"/>
  <c r="J820" i="14"/>
  <c r="I820" i="14"/>
  <c r="O820" i="14"/>
  <c r="M820" i="14"/>
  <c r="G820" i="14"/>
  <c r="C549" i="19"/>
  <c r="D549" i="19"/>
  <c r="F549" i="19"/>
  <c r="G549" i="19"/>
  <c r="A551" i="19"/>
  <c r="B550" i="19"/>
  <c r="E550" i="19"/>
  <c r="T679" i="12"/>
  <c r="I679" i="12"/>
  <c r="P679" i="12"/>
  <c r="L679" i="12"/>
  <c r="M679" i="12"/>
  <c r="C679" i="12"/>
  <c r="D679" i="12"/>
  <c r="F679" i="12"/>
  <c r="G679" i="12"/>
  <c r="J679" i="12"/>
  <c r="R679" i="12"/>
  <c r="O679" i="12"/>
  <c r="S679" i="12"/>
  <c r="L679" i="8"/>
  <c r="C679" i="8"/>
  <c r="G679" i="8"/>
  <c r="D679" i="8"/>
  <c r="I679" i="8"/>
  <c r="F679" i="8"/>
  <c r="J679" i="8"/>
  <c r="N679" i="8"/>
  <c r="M679" i="8"/>
  <c r="E680" i="8"/>
  <c r="B680" i="8"/>
  <c r="H680" i="8"/>
  <c r="K680" i="8"/>
  <c r="A681" i="8"/>
  <c r="A681" i="12"/>
  <c r="B680" i="12"/>
  <c r="K680" i="12"/>
  <c r="N680" i="12"/>
  <c r="E680" i="12"/>
  <c r="H680" i="12"/>
  <c r="Q680" i="12"/>
  <c r="A823" i="14" l="1"/>
  <c r="H822" i="14"/>
  <c r="E822" i="14"/>
  <c r="B822" i="14"/>
  <c r="K822" i="14"/>
  <c r="Q822" i="14"/>
  <c r="N822" i="14"/>
  <c r="T821" i="14"/>
  <c r="G821" i="14"/>
  <c r="L821" i="14"/>
  <c r="O821" i="14"/>
  <c r="P821" i="14"/>
  <c r="D821" i="14"/>
  <c r="F821" i="14"/>
  <c r="S821" i="14"/>
  <c r="J821" i="14"/>
  <c r="I821" i="14"/>
  <c r="R821" i="14"/>
  <c r="C821" i="14"/>
  <c r="M821" i="14"/>
  <c r="F550" i="19"/>
  <c r="G550" i="19"/>
  <c r="C550" i="19"/>
  <c r="D550" i="19"/>
  <c r="E551" i="19"/>
  <c r="A552" i="19"/>
  <c r="B551" i="19"/>
  <c r="T680" i="12"/>
  <c r="R680" i="12"/>
  <c r="S680" i="12"/>
  <c r="C680" i="12"/>
  <c r="D680" i="12"/>
  <c r="J680" i="12"/>
  <c r="M680" i="12"/>
  <c r="G680" i="12"/>
  <c r="I680" i="12"/>
  <c r="L680" i="12"/>
  <c r="F680" i="12"/>
  <c r="P680" i="12"/>
  <c r="O680" i="12"/>
  <c r="Q681" i="12"/>
  <c r="B681" i="12"/>
  <c r="E681" i="12"/>
  <c r="N681" i="12"/>
  <c r="H681" i="12"/>
  <c r="K681" i="12"/>
  <c r="A682" i="12"/>
  <c r="H681" i="8"/>
  <c r="K681" i="8"/>
  <c r="E681" i="8"/>
  <c r="A682" i="8"/>
  <c r="B681" i="8"/>
  <c r="I680" i="8"/>
  <c r="J680" i="8"/>
  <c r="C680" i="8"/>
  <c r="D680" i="8"/>
  <c r="L680" i="8"/>
  <c r="M680" i="8"/>
  <c r="N680" i="8"/>
  <c r="F680" i="8"/>
  <c r="G680" i="8"/>
  <c r="T822" i="14" l="1"/>
  <c r="L822" i="14"/>
  <c r="C822" i="14"/>
  <c r="F822" i="14"/>
  <c r="I822" i="14"/>
  <c r="G822" i="14"/>
  <c r="S822" i="14"/>
  <c r="J822" i="14"/>
  <c r="D822" i="14"/>
  <c r="M822" i="14"/>
  <c r="O822" i="14"/>
  <c r="P822" i="14"/>
  <c r="R822" i="14"/>
  <c r="B823" i="14"/>
  <c r="A824" i="14"/>
  <c r="N823" i="14"/>
  <c r="E823" i="14"/>
  <c r="H823" i="14"/>
  <c r="Q823" i="14"/>
  <c r="K823" i="14"/>
  <c r="A553" i="19"/>
  <c r="B552" i="19"/>
  <c r="E552" i="19"/>
  <c r="D551" i="19"/>
  <c r="F551" i="19"/>
  <c r="G551" i="19"/>
  <c r="C551" i="19"/>
  <c r="T681" i="12"/>
  <c r="F681" i="12"/>
  <c r="M681" i="12"/>
  <c r="O681" i="12"/>
  <c r="D681" i="12"/>
  <c r="I681" i="12"/>
  <c r="C681" i="12"/>
  <c r="S681" i="12"/>
  <c r="L681" i="12"/>
  <c r="J681" i="12"/>
  <c r="P681" i="12"/>
  <c r="R681" i="12"/>
  <c r="G681" i="12"/>
  <c r="J681" i="8"/>
  <c r="L681" i="8"/>
  <c r="I681" i="8"/>
  <c r="G681" i="8"/>
  <c r="D681" i="8"/>
  <c r="F681" i="8"/>
  <c r="N681" i="8"/>
  <c r="C681" i="8"/>
  <c r="M681" i="8"/>
  <c r="H682" i="8"/>
  <c r="B682" i="8"/>
  <c r="E682" i="8"/>
  <c r="K682" i="8"/>
  <c r="A683" i="8"/>
  <c r="A683" i="12"/>
  <c r="E682" i="12"/>
  <c r="B682" i="12"/>
  <c r="H682" i="12"/>
  <c r="K682" i="12"/>
  <c r="N682" i="12"/>
  <c r="Q682" i="12"/>
  <c r="B824" i="14" l="1"/>
  <c r="K824" i="14"/>
  <c r="A825" i="14"/>
  <c r="H824" i="14"/>
  <c r="E824" i="14"/>
  <c r="Q824" i="14"/>
  <c r="N824" i="14"/>
  <c r="T823" i="14"/>
  <c r="I823" i="14"/>
  <c r="R823" i="14"/>
  <c r="P823" i="14"/>
  <c r="F823" i="14"/>
  <c r="G823" i="14"/>
  <c r="O823" i="14"/>
  <c r="J823" i="14"/>
  <c r="S823" i="14"/>
  <c r="L823" i="14"/>
  <c r="M823" i="14"/>
  <c r="D823" i="14"/>
  <c r="C823" i="14"/>
  <c r="C552" i="19"/>
  <c r="D552" i="19"/>
  <c r="F552" i="19"/>
  <c r="G552" i="19"/>
  <c r="E553" i="19"/>
  <c r="A554" i="19"/>
  <c r="B553" i="19"/>
  <c r="G682" i="8"/>
  <c r="I682" i="8"/>
  <c r="L682" i="8"/>
  <c r="C682" i="8"/>
  <c r="F682" i="8"/>
  <c r="D682" i="8"/>
  <c r="J682" i="8"/>
  <c r="M682" i="8"/>
  <c r="N682" i="8"/>
  <c r="B683" i="12"/>
  <c r="K683" i="12"/>
  <c r="E683" i="12"/>
  <c r="H683" i="12"/>
  <c r="N683" i="12"/>
  <c r="Q683" i="12"/>
  <c r="A684" i="12"/>
  <c r="T682" i="12"/>
  <c r="R682" i="12"/>
  <c r="F682" i="12"/>
  <c r="C682" i="12"/>
  <c r="D682" i="12"/>
  <c r="G682" i="12"/>
  <c r="L682" i="12"/>
  <c r="O682" i="12"/>
  <c r="P682" i="12"/>
  <c r="M682" i="12"/>
  <c r="S682" i="12"/>
  <c r="I682" i="12"/>
  <c r="J682" i="12"/>
  <c r="A684" i="8"/>
  <c r="H683" i="8"/>
  <c r="E683" i="8"/>
  <c r="K683" i="8"/>
  <c r="B683" i="8"/>
  <c r="K825" i="14" l="1"/>
  <c r="E825" i="14"/>
  <c r="H825" i="14"/>
  <c r="Q825" i="14"/>
  <c r="B825" i="14"/>
  <c r="A826" i="14"/>
  <c r="N825" i="14"/>
  <c r="T824" i="14"/>
  <c r="C824" i="14"/>
  <c r="R824" i="14"/>
  <c r="D824" i="14"/>
  <c r="F824" i="14"/>
  <c r="S824" i="14"/>
  <c r="L824" i="14"/>
  <c r="G824" i="14"/>
  <c r="M824" i="14"/>
  <c r="P824" i="14"/>
  <c r="J824" i="14"/>
  <c r="O824" i="14"/>
  <c r="I824" i="14"/>
  <c r="F553" i="19"/>
  <c r="G553" i="19"/>
  <c r="C553" i="19"/>
  <c r="D553" i="19"/>
  <c r="B554" i="19"/>
  <c r="E554" i="19"/>
  <c r="A555" i="19"/>
  <c r="E684" i="8"/>
  <c r="A685" i="8"/>
  <c r="K684" i="8"/>
  <c r="H684" i="8"/>
  <c r="B684" i="8"/>
  <c r="N684" i="12"/>
  <c r="B684" i="12"/>
  <c r="Q684" i="12"/>
  <c r="E684" i="12"/>
  <c r="A685" i="12"/>
  <c r="H684" i="12"/>
  <c r="K684" i="12"/>
  <c r="L683" i="8"/>
  <c r="J683" i="8"/>
  <c r="D683" i="8"/>
  <c r="I683" i="8"/>
  <c r="G683" i="8"/>
  <c r="M683" i="8"/>
  <c r="C683" i="8"/>
  <c r="F683" i="8"/>
  <c r="N683" i="8"/>
  <c r="T683" i="12"/>
  <c r="L683" i="12"/>
  <c r="M683" i="12"/>
  <c r="P683" i="12"/>
  <c r="C683" i="12"/>
  <c r="D683" i="12"/>
  <c r="S683" i="12"/>
  <c r="I683" i="12"/>
  <c r="F683" i="12"/>
  <c r="G683" i="12"/>
  <c r="R683" i="12"/>
  <c r="J683" i="12"/>
  <c r="O683" i="12"/>
  <c r="K826" i="14" l="1"/>
  <c r="B826" i="14"/>
  <c r="A827" i="14"/>
  <c r="H826" i="14"/>
  <c r="N826" i="14"/>
  <c r="E826" i="14"/>
  <c r="Q826" i="14"/>
  <c r="T825" i="14"/>
  <c r="I825" i="14"/>
  <c r="M825" i="14"/>
  <c r="O825" i="14"/>
  <c r="G825" i="14"/>
  <c r="P825" i="14"/>
  <c r="D825" i="14"/>
  <c r="J825" i="14"/>
  <c r="C825" i="14"/>
  <c r="S825" i="14"/>
  <c r="R825" i="14"/>
  <c r="F825" i="14"/>
  <c r="L825" i="14"/>
  <c r="E555" i="19"/>
  <c r="A556" i="19"/>
  <c r="B555" i="19"/>
  <c r="C554" i="19"/>
  <c r="D554" i="19"/>
  <c r="F554" i="19"/>
  <c r="G554" i="19"/>
  <c r="T684" i="12"/>
  <c r="M684" i="12"/>
  <c r="D684" i="12"/>
  <c r="O684" i="12"/>
  <c r="S684" i="12"/>
  <c r="C684" i="12"/>
  <c r="F684" i="12"/>
  <c r="G684" i="12"/>
  <c r="I684" i="12"/>
  <c r="J684" i="12"/>
  <c r="L684" i="12"/>
  <c r="P684" i="12"/>
  <c r="R684" i="12"/>
  <c r="Q685" i="12"/>
  <c r="N685" i="12"/>
  <c r="K685" i="12"/>
  <c r="E685" i="12"/>
  <c r="H685" i="12"/>
  <c r="B685" i="12"/>
  <c r="A686" i="12"/>
  <c r="E685" i="8"/>
  <c r="H685" i="8"/>
  <c r="A686" i="8"/>
  <c r="K685" i="8"/>
  <c r="B685" i="8"/>
  <c r="I684" i="8"/>
  <c r="F684" i="8"/>
  <c r="G684" i="8"/>
  <c r="C684" i="8"/>
  <c r="D684" i="8"/>
  <c r="L684" i="8"/>
  <c r="M684" i="8"/>
  <c r="J684" i="8"/>
  <c r="N684" i="8"/>
  <c r="H827" i="14" l="1"/>
  <c r="B827" i="14"/>
  <c r="E827" i="14"/>
  <c r="Q827" i="14"/>
  <c r="A828" i="14"/>
  <c r="N827" i="14"/>
  <c r="K827" i="14"/>
  <c r="T826" i="14"/>
  <c r="I826" i="14"/>
  <c r="O826" i="14"/>
  <c r="D826" i="14"/>
  <c r="G826" i="14"/>
  <c r="F826" i="14"/>
  <c r="J826" i="14"/>
  <c r="S826" i="14"/>
  <c r="L826" i="14"/>
  <c r="M826" i="14"/>
  <c r="C826" i="14"/>
  <c r="P826" i="14"/>
  <c r="R826" i="14"/>
  <c r="E556" i="19"/>
  <c r="B556" i="19"/>
  <c r="A557" i="19"/>
  <c r="D555" i="19"/>
  <c r="F555" i="19"/>
  <c r="G555" i="19"/>
  <c r="C555" i="19"/>
  <c r="T685" i="12"/>
  <c r="M685" i="12"/>
  <c r="I685" i="12"/>
  <c r="C685" i="12"/>
  <c r="D685" i="12"/>
  <c r="G685" i="12"/>
  <c r="P685" i="12"/>
  <c r="O685" i="12"/>
  <c r="J685" i="12"/>
  <c r="R685" i="12"/>
  <c r="S685" i="12"/>
  <c r="L685" i="12"/>
  <c r="F685" i="12"/>
  <c r="E686" i="8"/>
  <c r="B686" i="8"/>
  <c r="K686" i="8"/>
  <c r="A687" i="8"/>
  <c r="H686" i="8"/>
  <c r="Q686" i="12"/>
  <c r="A687" i="12"/>
  <c r="N686" i="12"/>
  <c r="K686" i="12"/>
  <c r="E686" i="12"/>
  <c r="H686" i="12"/>
  <c r="B686" i="12"/>
  <c r="J685" i="8"/>
  <c r="G685" i="8"/>
  <c r="C685" i="8"/>
  <c r="L685" i="8"/>
  <c r="F685" i="8"/>
  <c r="M685" i="8"/>
  <c r="N685" i="8"/>
  <c r="I685" i="8"/>
  <c r="D685" i="8"/>
  <c r="B828" i="14" l="1"/>
  <c r="N828" i="14"/>
  <c r="E828" i="14"/>
  <c r="Q828" i="14"/>
  <c r="A829" i="14"/>
  <c r="K828" i="14"/>
  <c r="H828" i="14"/>
  <c r="T827" i="14"/>
  <c r="S827" i="14"/>
  <c r="D827" i="14"/>
  <c r="O827" i="14"/>
  <c r="P827" i="14"/>
  <c r="R827" i="14"/>
  <c r="L827" i="14"/>
  <c r="M827" i="14"/>
  <c r="F827" i="14"/>
  <c r="C827" i="14"/>
  <c r="G827" i="14"/>
  <c r="J827" i="14"/>
  <c r="I827" i="14"/>
  <c r="A558" i="19"/>
  <c r="B557" i="19"/>
  <c r="E557" i="19"/>
  <c r="C556" i="19"/>
  <c r="F556" i="19"/>
  <c r="D556" i="19"/>
  <c r="G556" i="19"/>
  <c r="N687" i="12"/>
  <c r="Q687" i="12"/>
  <c r="E687" i="12"/>
  <c r="H687" i="12"/>
  <c r="K687" i="12"/>
  <c r="A688" i="12"/>
  <c r="B687" i="12"/>
  <c r="T686" i="12"/>
  <c r="S686" i="12"/>
  <c r="F686" i="12"/>
  <c r="G686" i="12"/>
  <c r="D686" i="12"/>
  <c r="I686" i="12"/>
  <c r="R686" i="12"/>
  <c r="M686" i="12"/>
  <c r="P686" i="12"/>
  <c r="L686" i="12"/>
  <c r="O686" i="12"/>
  <c r="C686" i="12"/>
  <c r="J686" i="12"/>
  <c r="B687" i="8"/>
  <c r="H687" i="8"/>
  <c r="K687" i="8"/>
  <c r="A688" i="8"/>
  <c r="E687" i="8"/>
  <c r="J686" i="8"/>
  <c r="L686" i="8"/>
  <c r="N686" i="8"/>
  <c r="D686" i="8"/>
  <c r="F686" i="8"/>
  <c r="I686" i="8"/>
  <c r="G686" i="8"/>
  <c r="M686" i="8"/>
  <c r="C686" i="8"/>
  <c r="N829" i="14" l="1"/>
  <c r="H829" i="14"/>
  <c r="E829" i="14"/>
  <c r="Q829" i="14"/>
  <c r="A830" i="14"/>
  <c r="K829" i="14"/>
  <c r="B829" i="14"/>
  <c r="T828" i="14"/>
  <c r="G828" i="14"/>
  <c r="P828" i="14"/>
  <c r="M828" i="14"/>
  <c r="O828" i="14"/>
  <c r="C828" i="14"/>
  <c r="R828" i="14"/>
  <c r="I828" i="14"/>
  <c r="D828" i="14"/>
  <c r="S828" i="14"/>
  <c r="J828" i="14"/>
  <c r="F828" i="14"/>
  <c r="L828" i="14"/>
  <c r="C557" i="19"/>
  <c r="D557" i="19"/>
  <c r="G557" i="19"/>
  <c r="F557" i="19"/>
  <c r="B558" i="19"/>
  <c r="E558" i="19"/>
  <c r="A559" i="19"/>
  <c r="C687" i="8"/>
  <c r="L687" i="8"/>
  <c r="F687" i="8"/>
  <c r="G687" i="8"/>
  <c r="J687" i="8"/>
  <c r="N687" i="8"/>
  <c r="I687" i="8"/>
  <c r="M687" i="8"/>
  <c r="D687" i="8"/>
  <c r="H688" i="8"/>
  <c r="B688" i="8"/>
  <c r="A689" i="8"/>
  <c r="E688" i="8"/>
  <c r="K688" i="8"/>
  <c r="T687" i="12"/>
  <c r="F687" i="12"/>
  <c r="G687" i="12"/>
  <c r="D687" i="12"/>
  <c r="J687" i="12"/>
  <c r="I687" i="12"/>
  <c r="M687" i="12"/>
  <c r="C687" i="12"/>
  <c r="L687" i="12"/>
  <c r="P687" i="12"/>
  <c r="R687" i="12"/>
  <c r="S687" i="12"/>
  <c r="O687" i="12"/>
  <c r="B688" i="12"/>
  <c r="E688" i="12"/>
  <c r="H688" i="12"/>
  <c r="K688" i="12"/>
  <c r="N688" i="12"/>
  <c r="Q688" i="12"/>
  <c r="A689" i="12"/>
  <c r="T829" i="14" l="1"/>
  <c r="R829" i="14"/>
  <c r="G829" i="14"/>
  <c r="F829" i="14"/>
  <c r="O829" i="14"/>
  <c r="P829" i="14"/>
  <c r="I829" i="14"/>
  <c r="J829" i="14"/>
  <c r="L829" i="14"/>
  <c r="M829" i="14"/>
  <c r="S829" i="14"/>
  <c r="C829" i="14"/>
  <c r="D829" i="14"/>
  <c r="N830" i="14"/>
  <c r="E830" i="14"/>
  <c r="Q830" i="14"/>
  <c r="K830" i="14"/>
  <c r="B830" i="14"/>
  <c r="A831" i="14"/>
  <c r="H830" i="14"/>
  <c r="E559" i="19"/>
  <c r="A560" i="19"/>
  <c r="B559" i="19"/>
  <c r="C558" i="19"/>
  <c r="D558" i="19"/>
  <c r="F558" i="19"/>
  <c r="G558" i="19"/>
  <c r="T688" i="12"/>
  <c r="L688" i="12"/>
  <c r="M688" i="12"/>
  <c r="O688" i="12"/>
  <c r="P688" i="12"/>
  <c r="R688" i="12"/>
  <c r="S688" i="12"/>
  <c r="C688" i="12"/>
  <c r="G688" i="12"/>
  <c r="J688" i="12"/>
  <c r="F688" i="12"/>
  <c r="D688" i="12"/>
  <c r="I688" i="12"/>
  <c r="M688" i="8"/>
  <c r="C688" i="8"/>
  <c r="F688" i="8"/>
  <c r="J688" i="8"/>
  <c r="N688" i="8"/>
  <c r="G688" i="8"/>
  <c r="I688" i="8"/>
  <c r="D688" i="8"/>
  <c r="L688" i="8"/>
  <c r="B689" i="8"/>
  <c r="H689" i="8"/>
  <c r="E689" i="8"/>
  <c r="A690" i="8"/>
  <c r="K689" i="8"/>
  <c r="Q689" i="12"/>
  <c r="K689" i="12"/>
  <c r="N689" i="12"/>
  <c r="E689" i="12"/>
  <c r="B689" i="12"/>
  <c r="H689" i="12"/>
  <c r="A690" i="12"/>
  <c r="H831" i="14" l="1"/>
  <c r="B831" i="14"/>
  <c r="Q831" i="14"/>
  <c r="N831" i="14"/>
  <c r="A832" i="14"/>
  <c r="E831" i="14"/>
  <c r="K831" i="14"/>
  <c r="T830" i="14"/>
  <c r="L830" i="14"/>
  <c r="P830" i="14"/>
  <c r="R830" i="14"/>
  <c r="S830" i="14"/>
  <c r="D830" i="14"/>
  <c r="M830" i="14"/>
  <c r="O830" i="14"/>
  <c r="C830" i="14"/>
  <c r="I830" i="14"/>
  <c r="J830" i="14"/>
  <c r="F830" i="14"/>
  <c r="G830" i="14"/>
  <c r="C559" i="19"/>
  <c r="D559" i="19"/>
  <c r="F559" i="19"/>
  <c r="G559" i="19"/>
  <c r="B560" i="19"/>
  <c r="E560" i="19"/>
  <c r="A561" i="19"/>
  <c r="K690" i="8"/>
  <c r="A691" i="8"/>
  <c r="E690" i="8"/>
  <c r="B690" i="8"/>
  <c r="H690" i="8"/>
  <c r="F689" i="8"/>
  <c r="J689" i="8"/>
  <c r="M689" i="8"/>
  <c r="L689" i="8"/>
  <c r="G689" i="8"/>
  <c r="I689" i="8"/>
  <c r="C689" i="8"/>
  <c r="D689" i="8"/>
  <c r="N689" i="8"/>
  <c r="T689" i="12"/>
  <c r="L689" i="12"/>
  <c r="C689" i="12"/>
  <c r="I689" i="12"/>
  <c r="F689" i="12"/>
  <c r="S689" i="12"/>
  <c r="R689" i="12"/>
  <c r="M689" i="12"/>
  <c r="O689" i="12"/>
  <c r="P689" i="12"/>
  <c r="D689" i="12"/>
  <c r="J689" i="12"/>
  <c r="G689" i="12"/>
  <c r="A691" i="12"/>
  <c r="E690" i="12"/>
  <c r="B690" i="12"/>
  <c r="N690" i="12"/>
  <c r="Q690" i="12"/>
  <c r="H690" i="12"/>
  <c r="K690" i="12"/>
  <c r="A833" i="14" l="1"/>
  <c r="N832" i="14"/>
  <c r="H832" i="14"/>
  <c r="Q832" i="14"/>
  <c r="K832" i="14"/>
  <c r="B832" i="14"/>
  <c r="E832" i="14"/>
  <c r="T831" i="14"/>
  <c r="F831" i="14"/>
  <c r="L831" i="14"/>
  <c r="G831" i="14"/>
  <c r="I831" i="14"/>
  <c r="D831" i="14"/>
  <c r="S831" i="14"/>
  <c r="P831" i="14"/>
  <c r="R831" i="14"/>
  <c r="C831" i="14"/>
  <c r="M831" i="14"/>
  <c r="O831" i="14"/>
  <c r="J831" i="14"/>
  <c r="A562" i="19"/>
  <c r="B561" i="19"/>
  <c r="E561" i="19"/>
  <c r="C560" i="19"/>
  <c r="D560" i="19"/>
  <c r="F560" i="19"/>
  <c r="G560" i="19"/>
  <c r="T690" i="12"/>
  <c r="D690" i="12"/>
  <c r="R690" i="12"/>
  <c r="S690" i="12"/>
  <c r="C690" i="12"/>
  <c r="O690" i="12"/>
  <c r="P690" i="12"/>
  <c r="F690" i="12"/>
  <c r="I690" i="12"/>
  <c r="L690" i="12"/>
  <c r="M690" i="12"/>
  <c r="G690" i="12"/>
  <c r="J690" i="12"/>
  <c r="Q691" i="12"/>
  <c r="B691" i="12"/>
  <c r="E691" i="12"/>
  <c r="A692" i="12"/>
  <c r="K691" i="12"/>
  <c r="H691" i="12"/>
  <c r="N691" i="12"/>
  <c r="L690" i="8"/>
  <c r="G690" i="8"/>
  <c r="I690" i="8"/>
  <c r="J690" i="8"/>
  <c r="F690" i="8"/>
  <c r="M690" i="8"/>
  <c r="N690" i="8"/>
  <c r="C690" i="8"/>
  <c r="D690" i="8"/>
  <c r="H691" i="8"/>
  <c r="A692" i="8"/>
  <c r="K691" i="8"/>
  <c r="E691" i="8"/>
  <c r="B691" i="8"/>
  <c r="T832" i="14" l="1"/>
  <c r="R832" i="14"/>
  <c r="D832" i="14"/>
  <c r="O832" i="14"/>
  <c r="I832" i="14"/>
  <c r="J832" i="14"/>
  <c r="M832" i="14"/>
  <c r="G832" i="14"/>
  <c r="S832" i="14"/>
  <c r="P832" i="14"/>
  <c r="L832" i="14"/>
  <c r="F832" i="14"/>
  <c r="C832" i="14"/>
  <c r="N833" i="14"/>
  <c r="Q833" i="14"/>
  <c r="K833" i="14"/>
  <c r="A834" i="14"/>
  <c r="B833" i="14"/>
  <c r="E833" i="14"/>
  <c r="H833" i="14"/>
  <c r="C561" i="19"/>
  <c r="D561" i="19"/>
  <c r="F561" i="19"/>
  <c r="G561" i="19"/>
  <c r="A563" i="19"/>
  <c r="E562" i="19"/>
  <c r="B562" i="19"/>
  <c r="K692" i="8"/>
  <c r="A693" i="8"/>
  <c r="B692" i="8"/>
  <c r="H692" i="8"/>
  <c r="E692" i="8"/>
  <c r="E692" i="12"/>
  <c r="B692" i="12"/>
  <c r="K692" i="12"/>
  <c r="N692" i="12"/>
  <c r="H692" i="12"/>
  <c r="Q692" i="12"/>
  <c r="A693" i="12"/>
  <c r="T691" i="12"/>
  <c r="S691" i="12"/>
  <c r="R691" i="12"/>
  <c r="C691" i="12"/>
  <c r="D691" i="12"/>
  <c r="P691" i="12"/>
  <c r="I691" i="12"/>
  <c r="J691" i="12"/>
  <c r="L691" i="12"/>
  <c r="F691" i="12"/>
  <c r="G691" i="12"/>
  <c r="M691" i="12"/>
  <c r="O691" i="12"/>
  <c r="I691" i="8"/>
  <c r="F691" i="8"/>
  <c r="M691" i="8"/>
  <c r="G691" i="8"/>
  <c r="L691" i="8"/>
  <c r="N691" i="8"/>
  <c r="J691" i="8"/>
  <c r="C691" i="8"/>
  <c r="D691" i="8"/>
  <c r="T833" i="14" l="1"/>
  <c r="D833" i="14"/>
  <c r="F833" i="14"/>
  <c r="S833" i="14"/>
  <c r="P833" i="14"/>
  <c r="R833" i="14"/>
  <c r="C833" i="14"/>
  <c r="J833" i="14"/>
  <c r="O833" i="14"/>
  <c r="M833" i="14"/>
  <c r="I833" i="14"/>
  <c r="L833" i="14"/>
  <c r="G833" i="14"/>
  <c r="Q834" i="14"/>
  <c r="E834" i="14"/>
  <c r="A835" i="14"/>
  <c r="K834" i="14"/>
  <c r="B834" i="14"/>
  <c r="H834" i="14"/>
  <c r="N834" i="14"/>
  <c r="B563" i="19"/>
  <c r="A564" i="19"/>
  <c r="E563" i="19"/>
  <c r="F562" i="19"/>
  <c r="G562" i="19"/>
  <c r="D562" i="19"/>
  <c r="C562" i="19"/>
  <c r="Q693" i="12"/>
  <c r="B693" i="12"/>
  <c r="E693" i="12"/>
  <c r="H693" i="12"/>
  <c r="N693" i="12"/>
  <c r="K693" i="12"/>
  <c r="A694" i="12"/>
  <c r="T692" i="12"/>
  <c r="D692" i="12"/>
  <c r="L692" i="12"/>
  <c r="M692" i="12"/>
  <c r="O692" i="12"/>
  <c r="P692" i="12"/>
  <c r="J692" i="12"/>
  <c r="I692" i="12"/>
  <c r="F692" i="12"/>
  <c r="G692" i="12"/>
  <c r="C692" i="12"/>
  <c r="R692" i="12"/>
  <c r="S692" i="12"/>
  <c r="I692" i="8"/>
  <c r="M692" i="8"/>
  <c r="L692" i="8"/>
  <c r="N692" i="8"/>
  <c r="G692" i="8"/>
  <c r="F692" i="8"/>
  <c r="D692" i="8"/>
  <c r="J692" i="8"/>
  <c r="C692" i="8"/>
  <c r="E693" i="8"/>
  <c r="B693" i="8"/>
  <c r="A694" i="8"/>
  <c r="H693" i="8"/>
  <c r="K693" i="8"/>
  <c r="T834" i="14" l="1"/>
  <c r="R834" i="14"/>
  <c r="J834" i="14"/>
  <c r="L834" i="14"/>
  <c r="P834" i="14"/>
  <c r="D834" i="14"/>
  <c r="M834" i="14"/>
  <c r="S834" i="14"/>
  <c r="I834" i="14"/>
  <c r="C834" i="14"/>
  <c r="F834" i="14"/>
  <c r="O834" i="14"/>
  <c r="G834" i="14"/>
  <c r="H835" i="14"/>
  <c r="E835" i="14"/>
  <c r="A836" i="14"/>
  <c r="K835" i="14"/>
  <c r="N835" i="14"/>
  <c r="Q835" i="14"/>
  <c r="B835" i="14"/>
  <c r="A565" i="19"/>
  <c r="B564" i="19"/>
  <c r="E564" i="19"/>
  <c r="C563" i="19"/>
  <c r="D563" i="19"/>
  <c r="F563" i="19"/>
  <c r="G563" i="19"/>
  <c r="M693" i="8"/>
  <c r="C693" i="8"/>
  <c r="D693" i="8"/>
  <c r="J693" i="8"/>
  <c r="L693" i="8"/>
  <c r="F693" i="8"/>
  <c r="N693" i="8"/>
  <c r="G693" i="8"/>
  <c r="I693" i="8"/>
  <c r="K694" i="8"/>
  <c r="B694" i="8"/>
  <c r="A695" i="8"/>
  <c r="E694" i="8"/>
  <c r="H694" i="8"/>
  <c r="H694" i="12"/>
  <c r="Q694" i="12"/>
  <c r="K694" i="12"/>
  <c r="N694" i="12"/>
  <c r="A695" i="12"/>
  <c r="B694" i="12"/>
  <c r="E694" i="12"/>
  <c r="T693" i="12"/>
  <c r="D693" i="12"/>
  <c r="C693" i="12"/>
  <c r="F693" i="12"/>
  <c r="G693" i="12"/>
  <c r="S693" i="12"/>
  <c r="M693" i="12"/>
  <c r="O693" i="12"/>
  <c r="L693" i="12"/>
  <c r="J693" i="12"/>
  <c r="I693" i="12"/>
  <c r="P693" i="12"/>
  <c r="R693" i="12"/>
  <c r="T835" i="14" l="1"/>
  <c r="L835" i="14"/>
  <c r="R835" i="14"/>
  <c r="S835" i="14"/>
  <c r="P835" i="14"/>
  <c r="F835" i="14"/>
  <c r="G835" i="14"/>
  <c r="I835" i="14"/>
  <c r="J835" i="14"/>
  <c r="M835" i="14"/>
  <c r="O835" i="14"/>
  <c r="C835" i="14"/>
  <c r="D835" i="14"/>
  <c r="K836" i="14"/>
  <c r="A837" i="14"/>
  <c r="B836" i="14"/>
  <c r="E836" i="14"/>
  <c r="N836" i="14"/>
  <c r="Q836" i="14"/>
  <c r="H836" i="14"/>
  <c r="F564" i="19"/>
  <c r="G564" i="19"/>
  <c r="C564" i="19"/>
  <c r="D564" i="19"/>
  <c r="B565" i="19"/>
  <c r="E565" i="19"/>
  <c r="A566" i="19"/>
  <c r="K695" i="8"/>
  <c r="A696" i="8"/>
  <c r="B695" i="8"/>
  <c r="E695" i="8"/>
  <c r="H695" i="8"/>
  <c r="B695" i="12"/>
  <c r="H695" i="12"/>
  <c r="A696" i="12"/>
  <c r="E695" i="12"/>
  <c r="K695" i="12"/>
  <c r="N695" i="12"/>
  <c r="Q695" i="12"/>
  <c r="I694" i="8"/>
  <c r="F694" i="8"/>
  <c r="C694" i="8"/>
  <c r="D694" i="8"/>
  <c r="G694" i="8"/>
  <c r="J694" i="8"/>
  <c r="L694" i="8"/>
  <c r="M694" i="8"/>
  <c r="N694" i="8"/>
  <c r="T694" i="12"/>
  <c r="I694" i="12"/>
  <c r="J694" i="12"/>
  <c r="L694" i="12"/>
  <c r="O694" i="12"/>
  <c r="P694" i="12"/>
  <c r="M694" i="12"/>
  <c r="R694" i="12"/>
  <c r="S694" i="12"/>
  <c r="G694" i="12"/>
  <c r="F694" i="12"/>
  <c r="C694" i="12"/>
  <c r="D694" i="12"/>
  <c r="Q837" i="14" l="1"/>
  <c r="K837" i="14"/>
  <c r="B837" i="14"/>
  <c r="E837" i="14"/>
  <c r="H837" i="14"/>
  <c r="A838" i="14"/>
  <c r="N837" i="14"/>
  <c r="T836" i="14"/>
  <c r="C836" i="14"/>
  <c r="O836" i="14"/>
  <c r="J836" i="14"/>
  <c r="R836" i="14"/>
  <c r="D836" i="14"/>
  <c r="P836" i="14"/>
  <c r="G836" i="14"/>
  <c r="L836" i="14"/>
  <c r="I836" i="14"/>
  <c r="M836" i="14"/>
  <c r="S836" i="14"/>
  <c r="F836" i="14"/>
  <c r="E566" i="19"/>
  <c r="A567" i="19"/>
  <c r="B566" i="19"/>
  <c r="C565" i="19"/>
  <c r="D565" i="19"/>
  <c r="F565" i="19"/>
  <c r="G565" i="19"/>
  <c r="E696" i="12"/>
  <c r="N696" i="12"/>
  <c r="Q696" i="12"/>
  <c r="B696" i="12"/>
  <c r="K696" i="12"/>
  <c r="A697" i="12"/>
  <c r="H696" i="12"/>
  <c r="T695" i="12"/>
  <c r="D695" i="12"/>
  <c r="G695" i="12"/>
  <c r="I695" i="12"/>
  <c r="C695" i="12"/>
  <c r="F695" i="12"/>
  <c r="J695" i="12"/>
  <c r="L695" i="12"/>
  <c r="M695" i="12"/>
  <c r="O695" i="12"/>
  <c r="P695" i="12"/>
  <c r="R695" i="12"/>
  <c r="S695" i="12"/>
  <c r="D695" i="8"/>
  <c r="F695" i="8"/>
  <c r="G695" i="8"/>
  <c r="J695" i="8"/>
  <c r="L695" i="8"/>
  <c r="M695" i="8"/>
  <c r="C695" i="8"/>
  <c r="I695" i="8"/>
  <c r="N695" i="8"/>
  <c r="E696" i="8"/>
  <c r="B696" i="8"/>
  <c r="H696" i="8"/>
  <c r="K696" i="8"/>
  <c r="A697" i="8"/>
  <c r="Q838" i="14" l="1"/>
  <c r="E838" i="14"/>
  <c r="N838" i="14"/>
  <c r="H838" i="14"/>
  <c r="B838" i="14"/>
  <c r="K838" i="14"/>
  <c r="A839" i="14"/>
  <c r="T837" i="14"/>
  <c r="P837" i="14"/>
  <c r="S837" i="14"/>
  <c r="O837" i="14"/>
  <c r="I837" i="14"/>
  <c r="C837" i="14"/>
  <c r="F837" i="14"/>
  <c r="D837" i="14"/>
  <c r="M837" i="14"/>
  <c r="R837" i="14"/>
  <c r="L837" i="14"/>
  <c r="G837" i="14"/>
  <c r="J837" i="14"/>
  <c r="D566" i="19"/>
  <c r="F566" i="19"/>
  <c r="G566" i="19"/>
  <c r="C566" i="19"/>
  <c r="E567" i="19"/>
  <c r="A568" i="19"/>
  <c r="B567" i="19"/>
  <c r="L696" i="8"/>
  <c r="G696" i="8"/>
  <c r="J696" i="8"/>
  <c r="C696" i="8"/>
  <c r="D696" i="8"/>
  <c r="F696" i="8"/>
  <c r="N696" i="8"/>
  <c r="I696" i="8"/>
  <c r="M696" i="8"/>
  <c r="Q697" i="12"/>
  <c r="B697" i="12"/>
  <c r="N697" i="12"/>
  <c r="A698" i="12"/>
  <c r="H697" i="12"/>
  <c r="K697" i="12"/>
  <c r="E697" i="12"/>
  <c r="T696" i="12"/>
  <c r="I696" i="12"/>
  <c r="J696" i="12"/>
  <c r="R696" i="12"/>
  <c r="G696" i="12"/>
  <c r="S696" i="12"/>
  <c r="M696" i="12"/>
  <c r="O696" i="12"/>
  <c r="D696" i="12"/>
  <c r="C696" i="12"/>
  <c r="F696" i="12"/>
  <c r="L696" i="12"/>
  <c r="P696" i="12"/>
  <c r="H697" i="8"/>
  <c r="E697" i="8"/>
  <c r="B697" i="8"/>
  <c r="K697" i="8"/>
  <c r="A698" i="8"/>
  <c r="H839" i="14" l="1"/>
  <c r="E839" i="14"/>
  <c r="A840" i="14"/>
  <c r="Q839" i="14"/>
  <c r="K839" i="14"/>
  <c r="N839" i="14"/>
  <c r="B839" i="14"/>
  <c r="T838" i="14"/>
  <c r="I838" i="14"/>
  <c r="G838" i="14"/>
  <c r="J838" i="14"/>
  <c r="D838" i="14"/>
  <c r="L838" i="14"/>
  <c r="P838" i="14"/>
  <c r="R838" i="14"/>
  <c r="M838" i="14"/>
  <c r="O838" i="14"/>
  <c r="S838" i="14"/>
  <c r="C838" i="14"/>
  <c r="F838" i="14"/>
  <c r="C567" i="19"/>
  <c r="D567" i="19"/>
  <c r="F567" i="19"/>
  <c r="G567" i="19"/>
  <c r="A569" i="19"/>
  <c r="B568" i="19"/>
  <c r="E568" i="19"/>
  <c r="G697" i="8"/>
  <c r="I697" i="8"/>
  <c r="M697" i="8"/>
  <c r="N697" i="8"/>
  <c r="F697" i="8"/>
  <c r="J697" i="8"/>
  <c r="D697" i="8"/>
  <c r="L697" i="8"/>
  <c r="C697" i="8"/>
  <c r="H698" i="12"/>
  <c r="K698" i="12"/>
  <c r="N698" i="12"/>
  <c r="B698" i="12"/>
  <c r="E698" i="12"/>
  <c r="A699" i="12"/>
  <c r="Q698" i="12"/>
  <c r="T697" i="12"/>
  <c r="F697" i="12"/>
  <c r="R697" i="12"/>
  <c r="L697" i="12"/>
  <c r="M697" i="12"/>
  <c r="O697" i="12"/>
  <c r="P697" i="12"/>
  <c r="S697" i="12"/>
  <c r="J697" i="12"/>
  <c r="I697" i="12"/>
  <c r="G697" i="12"/>
  <c r="C697" i="12"/>
  <c r="D697" i="12"/>
  <c r="E698" i="8"/>
  <c r="A699" i="8"/>
  <c r="K698" i="8"/>
  <c r="B698" i="8"/>
  <c r="H698" i="8"/>
  <c r="T839" i="14" l="1"/>
  <c r="F839" i="14"/>
  <c r="P839" i="14"/>
  <c r="R839" i="14"/>
  <c r="O839" i="14"/>
  <c r="G839" i="14"/>
  <c r="I839" i="14"/>
  <c r="J839" i="14"/>
  <c r="S839" i="14"/>
  <c r="C839" i="14"/>
  <c r="M839" i="14"/>
  <c r="D839" i="14"/>
  <c r="L839" i="14"/>
  <c r="E840" i="14"/>
  <c r="A841" i="14"/>
  <c r="K840" i="14"/>
  <c r="B840" i="14"/>
  <c r="Q840" i="14"/>
  <c r="N840" i="14"/>
  <c r="H840" i="14"/>
  <c r="B569" i="19"/>
  <c r="E569" i="19"/>
  <c r="A570" i="19"/>
  <c r="F568" i="19"/>
  <c r="G568" i="19"/>
  <c r="C568" i="19"/>
  <c r="D568" i="19"/>
  <c r="A700" i="8"/>
  <c r="H699" i="8"/>
  <c r="E699" i="8"/>
  <c r="K699" i="8"/>
  <c r="B699" i="8"/>
  <c r="B699" i="12"/>
  <c r="E699" i="12"/>
  <c r="H699" i="12"/>
  <c r="K699" i="12"/>
  <c r="N699" i="12"/>
  <c r="Q699" i="12"/>
  <c r="A700" i="12"/>
  <c r="T698" i="12"/>
  <c r="F698" i="12"/>
  <c r="G698" i="12"/>
  <c r="O698" i="12"/>
  <c r="R698" i="12"/>
  <c r="I698" i="12"/>
  <c r="P698" i="12"/>
  <c r="D698" i="12"/>
  <c r="L698" i="12"/>
  <c r="M698" i="12"/>
  <c r="S698" i="12"/>
  <c r="J698" i="12"/>
  <c r="C698" i="12"/>
  <c r="F698" i="8"/>
  <c r="J698" i="8"/>
  <c r="N698" i="8"/>
  <c r="D698" i="8"/>
  <c r="G698" i="8"/>
  <c r="I698" i="8"/>
  <c r="L698" i="8"/>
  <c r="C698" i="8"/>
  <c r="M698" i="8"/>
  <c r="T840" i="14" l="1"/>
  <c r="R840" i="14"/>
  <c r="M840" i="14"/>
  <c r="C840" i="14"/>
  <c r="G840" i="14"/>
  <c r="L840" i="14"/>
  <c r="O840" i="14"/>
  <c r="S840" i="14"/>
  <c r="D840" i="14"/>
  <c r="I840" i="14"/>
  <c r="J840" i="14"/>
  <c r="P840" i="14"/>
  <c r="F840" i="14"/>
  <c r="E841" i="14"/>
  <c r="N841" i="14"/>
  <c r="Q841" i="14"/>
  <c r="H841" i="14"/>
  <c r="K841" i="14"/>
  <c r="B841" i="14"/>
  <c r="A842" i="14"/>
  <c r="B570" i="19"/>
  <c r="E570" i="19"/>
  <c r="A571" i="19"/>
  <c r="F569" i="19"/>
  <c r="D569" i="19"/>
  <c r="G569" i="19"/>
  <c r="C569" i="19"/>
  <c r="T699" i="12"/>
  <c r="I699" i="12"/>
  <c r="J699" i="12"/>
  <c r="P699" i="12"/>
  <c r="R699" i="12"/>
  <c r="S699" i="12"/>
  <c r="C699" i="12"/>
  <c r="D699" i="12"/>
  <c r="F699" i="12"/>
  <c r="G699" i="12"/>
  <c r="L699" i="12"/>
  <c r="M699" i="12"/>
  <c r="O699" i="12"/>
  <c r="A701" i="12"/>
  <c r="B700" i="12"/>
  <c r="E700" i="12"/>
  <c r="H700" i="12"/>
  <c r="K700" i="12"/>
  <c r="N700" i="12"/>
  <c r="Q700" i="12"/>
  <c r="G699" i="8"/>
  <c r="D699" i="8"/>
  <c r="M699" i="8"/>
  <c r="L699" i="8"/>
  <c r="N699" i="8"/>
  <c r="I699" i="8"/>
  <c r="C699" i="8"/>
  <c r="F699" i="8"/>
  <c r="J699" i="8"/>
  <c r="A701" i="8"/>
  <c r="K700" i="8"/>
  <c r="E700" i="8"/>
  <c r="B700" i="8"/>
  <c r="H700" i="8"/>
  <c r="E842" i="14" l="1"/>
  <c r="N842" i="14"/>
  <c r="H842" i="14"/>
  <c r="A843" i="14"/>
  <c r="Q842" i="14"/>
  <c r="B842" i="14"/>
  <c r="K842" i="14"/>
  <c r="T841" i="14"/>
  <c r="I841" i="14"/>
  <c r="J841" i="14"/>
  <c r="L841" i="14"/>
  <c r="C841" i="14"/>
  <c r="G841" i="14"/>
  <c r="O841" i="14"/>
  <c r="F841" i="14"/>
  <c r="R841" i="14"/>
  <c r="P841" i="14"/>
  <c r="S841" i="14"/>
  <c r="M841" i="14"/>
  <c r="D841" i="14"/>
  <c r="A572" i="19"/>
  <c r="E571" i="19"/>
  <c r="B571" i="19"/>
  <c r="C570" i="19"/>
  <c r="D570" i="19"/>
  <c r="F570" i="19"/>
  <c r="G570" i="19"/>
  <c r="A702" i="8"/>
  <c r="E701" i="8"/>
  <c r="H701" i="8"/>
  <c r="B701" i="8"/>
  <c r="K701" i="8"/>
  <c r="T700" i="12"/>
  <c r="D700" i="12"/>
  <c r="J700" i="12"/>
  <c r="F700" i="12"/>
  <c r="G700" i="12"/>
  <c r="I700" i="12"/>
  <c r="R700" i="12"/>
  <c r="L700" i="12"/>
  <c r="C700" i="12"/>
  <c r="M700" i="12"/>
  <c r="O700" i="12"/>
  <c r="P700" i="12"/>
  <c r="S700" i="12"/>
  <c r="K701" i="12"/>
  <c r="A702" i="12"/>
  <c r="B701" i="12"/>
  <c r="N701" i="12"/>
  <c r="Q701" i="12"/>
  <c r="E701" i="12"/>
  <c r="H701" i="12"/>
  <c r="G700" i="8"/>
  <c r="L700" i="8"/>
  <c r="M700" i="8"/>
  <c r="J700" i="8"/>
  <c r="F700" i="8"/>
  <c r="N700" i="8"/>
  <c r="D700" i="8"/>
  <c r="I700" i="8"/>
  <c r="C700" i="8"/>
  <c r="T842" i="14" l="1"/>
  <c r="J842" i="14"/>
  <c r="L842" i="14"/>
  <c r="M842" i="14"/>
  <c r="I842" i="14"/>
  <c r="O842" i="14"/>
  <c r="G842" i="14"/>
  <c r="C842" i="14"/>
  <c r="D842" i="14"/>
  <c r="S842" i="14"/>
  <c r="R842" i="14"/>
  <c r="P842" i="14"/>
  <c r="F842" i="14"/>
  <c r="N843" i="14"/>
  <c r="Q843" i="14"/>
  <c r="E843" i="14"/>
  <c r="H843" i="14"/>
  <c r="K843" i="14"/>
  <c r="B843" i="14"/>
  <c r="A844" i="14"/>
  <c r="G571" i="19"/>
  <c r="D571" i="19"/>
  <c r="F571" i="19"/>
  <c r="C571" i="19"/>
  <c r="B572" i="19"/>
  <c r="E572" i="19"/>
  <c r="A573" i="19"/>
  <c r="T701" i="12"/>
  <c r="G701" i="12"/>
  <c r="I701" i="12"/>
  <c r="J701" i="12"/>
  <c r="L701" i="12"/>
  <c r="M701" i="12"/>
  <c r="O701" i="12"/>
  <c r="P701" i="12"/>
  <c r="R701" i="12"/>
  <c r="S701" i="12"/>
  <c r="C701" i="12"/>
  <c r="D701" i="12"/>
  <c r="F701" i="12"/>
  <c r="N702" i="12"/>
  <c r="E702" i="12"/>
  <c r="H702" i="12"/>
  <c r="A703" i="12"/>
  <c r="K702" i="12"/>
  <c r="Q702" i="12"/>
  <c r="B702" i="12"/>
  <c r="N701" i="8"/>
  <c r="L701" i="8"/>
  <c r="J701" i="8"/>
  <c r="I701" i="8"/>
  <c r="D701" i="8"/>
  <c r="C701" i="8"/>
  <c r="M701" i="8"/>
  <c r="F701" i="8"/>
  <c r="G701" i="8"/>
  <c r="E702" i="8"/>
  <c r="A703" i="8"/>
  <c r="B702" i="8"/>
  <c r="H702" i="8"/>
  <c r="K702" i="8"/>
  <c r="B844" i="14" l="1"/>
  <c r="E844" i="14"/>
  <c r="H844" i="14"/>
  <c r="N844" i="14"/>
  <c r="A845" i="14"/>
  <c r="K844" i="14"/>
  <c r="Q844" i="14"/>
  <c r="T843" i="14"/>
  <c r="J843" i="14"/>
  <c r="O843" i="14"/>
  <c r="R843" i="14"/>
  <c r="L843" i="14"/>
  <c r="M843" i="14"/>
  <c r="P843" i="14"/>
  <c r="I843" i="14"/>
  <c r="S843" i="14"/>
  <c r="C843" i="14"/>
  <c r="D843" i="14"/>
  <c r="F843" i="14"/>
  <c r="G843" i="14"/>
  <c r="E573" i="19"/>
  <c r="A574" i="19"/>
  <c r="B573" i="19"/>
  <c r="C572" i="19"/>
  <c r="D572" i="19"/>
  <c r="F572" i="19"/>
  <c r="G572" i="19"/>
  <c r="G702" i="8"/>
  <c r="D702" i="8"/>
  <c r="M702" i="8"/>
  <c r="C702" i="8"/>
  <c r="N702" i="8"/>
  <c r="L702" i="8"/>
  <c r="I702" i="8"/>
  <c r="J702" i="8"/>
  <c r="F702" i="8"/>
  <c r="B703" i="8"/>
  <c r="H703" i="8"/>
  <c r="E703" i="8"/>
  <c r="K703" i="8"/>
  <c r="A704" i="8"/>
  <c r="T702" i="12"/>
  <c r="M702" i="12"/>
  <c r="D702" i="12"/>
  <c r="F702" i="12"/>
  <c r="L702" i="12"/>
  <c r="O702" i="12"/>
  <c r="P702" i="12"/>
  <c r="J702" i="12"/>
  <c r="S702" i="12"/>
  <c r="C702" i="12"/>
  <c r="G702" i="12"/>
  <c r="I702" i="12"/>
  <c r="R702" i="12"/>
  <c r="E703" i="12"/>
  <c r="A704" i="12"/>
  <c r="N703" i="12"/>
  <c r="B703" i="12"/>
  <c r="Q703" i="12"/>
  <c r="H703" i="12"/>
  <c r="K703" i="12"/>
  <c r="E845" i="14" l="1"/>
  <c r="A846" i="14"/>
  <c r="N845" i="14"/>
  <c r="K845" i="14"/>
  <c r="B845" i="14"/>
  <c r="Q845" i="14"/>
  <c r="H845" i="14"/>
  <c r="T844" i="14"/>
  <c r="C844" i="14"/>
  <c r="F844" i="14"/>
  <c r="S844" i="14"/>
  <c r="D844" i="14"/>
  <c r="P844" i="14"/>
  <c r="M844" i="14"/>
  <c r="I844" i="14"/>
  <c r="G844" i="14"/>
  <c r="J844" i="14"/>
  <c r="L844" i="14"/>
  <c r="O844" i="14"/>
  <c r="R844" i="14"/>
  <c r="F573" i="19"/>
  <c r="G573" i="19"/>
  <c r="C573" i="19"/>
  <c r="D573" i="19"/>
  <c r="B574" i="19"/>
  <c r="E574" i="19"/>
  <c r="A575" i="19"/>
  <c r="A705" i="12"/>
  <c r="K704" i="12"/>
  <c r="N704" i="12"/>
  <c r="Q704" i="12"/>
  <c r="B704" i="12"/>
  <c r="E704" i="12"/>
  <c r="H704" i="12"/>
  <c r="G703" i="8"/>
  <c r="C703" i="8"/>
  <c r="M703" i="8"/>
  <c r="D703" i="8"/>
  <c r="L703" i="8"/>
  <c r="I703" i="8"/>
  <c r="J703" i="8"/>
  <c r="F703" i="8"/>
  <c r="N703" i="8"/>
  <c r="H704" i="8"/>
  <c r="K704" i="8"/>
  <c r="A705" i="8"/>
  <c r="B704" i="8"/>
  <c r="E704" i="8"/>
  <c r="T703" i="12"/>
  <c r="I703" i="12"/>
  <c r="J703" i="12"/>
  <c r="L703" i="12"/>
  <c r="M703" i="12"/>
  <c r="D703" i="12"/>
  <c r="F703" i="12"/>
  <c r="G703" i="12"/>
  <c r="R703" i="12"/>
  <c r="S703" i="12"/>
  <c r="C703" i="12"/>
  <c r="O703" i="12"/>
  <c r="P703" i="12"/>
  <c r="T845" i="14" l="1"/>
  <c r="O845" i="14"/>
  <c r="P845" i="14"/>
  <c r="F845" i="14"/>
  <c r="J845" i="14"/>
  <c r="M845" i="14"/>
  <c r="I845" i="14"/>
  <c r="L845" i="14"/>
  <c r="R845" i="14"/>
  <c r="S845" i="14"/>
  <c r="D845" i="14"/>
  <c r="C845" i="14"/>
  <c r="G845" i="14"/>
  <c r="E846" i="14"/>
  <c r="A847" i="14"/>
  <c r="B846" i="14"/>
  <c r="K846" i="14"/>
  <c r="H846" i="14"/>
  <c r="N846" i="14"/>
  <c r="Q846" i="14"/>
  <c r="E575" i="19"/>
  <c r="A576" i="19"/>
  <c r="B575" i="19"/>
  <c r="C574" i="19"/>
  <c r="D574" i="19"/>
  <c r="F574" i="19"/>
  <c r="G574" i="19"/>
  <c r="M704" i="8"/>
  <c r="F704" i="8"/>
  <c r="D704" i="8"/>
  <c r="G704" i="8"/>
  <c r="I704" i="8"/>
  <c r="N704" i="8"/>
  <c r="L704" i="8"/>
  <c r="J704" i="8"/>
  <c r="C704" i="8"/>
  <c r="E705" i="8"/>
  <c r="A706" i="8"/>
  <c r="K705" i="8"/>
  <c r="B705" i="8"/>
  <c r="H705" i="8"/>
  <c r="T704" i="12"/>
  <c r="G704" i="12"/>
  <c r="I704" i="12"/>
  <c r="J704" i="12"/>
  <c r="L704" i="12"/>
  <c r="M704" i="12"/>
  <c r="O704" i="12"/>
  <c r="P704" i="12"/>
  <c r="F704" i="12"/>
  <c r="R704" i="12"/>
  <c r="S704" i="12"/>
  <c r="C704" i="12"/>
  <c r="D704" i="12"/>
  <c r="K705" i="12"/>
  <c r="N705" i="12"/>
  <c r="E705" i="12"/>
  <c r="Q705" i="12"/>
  <c r="B705" i="12"/>
  <c r="H705" i="12"/>
  <c r="A706" i="12"/>
  <c r="T846" i="14" l="1"/>
  <c r="L846" i="14"/>
  <c r="I846" i="14"/>
  <c r="O846" i="14"/>
  <c r="P846" i="14"/>
  <c r="R846" i="14"/>
  <c r="J846" i="14"/>
  <c r="F846" i="14"/>
  <c r="C846" i="14"/>
  <c r="D846" i="14"/>
  <c r="G846" i="14"/>
  <c r="M846" i="14"/>
  <c r="S846" i="14"/>
  <c r="A848" i="14"/>
  <c r="H847" i="14"/>
  <c r="K847" i="14"/>
  <c r="B847" i="14"/>
  <c r="E847" i="14"/>
  <c r="Q847" i="14"/>
  <c r="N847" i="14"/>
  <c r="F575" i="19"/>
  <c r="G575" i="19"/>
  <c r="C575" i="19"/>
  <c r="D575" i="19"/>
  <c r="E576" i="19"/>
  <c r="A577" i="19"/>
  <c r="B576" i="19"/>
  <c r="N705" i="8"/>
  <c r="C705" i="8"/>
  <c r="D705" i="8"/>
  <c r="F705" i="8"/>
  <c r="I705" i="8"/>
  <c r="J705" i="8"/>
  <c r="L705" i="8"/>
  <c r="M705" i="8"/>
  <c r="G705" i="8"/>
  <c r="T705" i="12"/>
  <c r="S705" i="12"/>
  <c r="D705" i="12"/>
  <c r="F705" i="12"/>
  <c r="I705" i="12"/>
  <c r="J705" i="12"/>
  <c r="O705" i="12"/>
  <c r="P705" i="12"/>
  <c r="G705" i="12"/>
  <c r="M705" i="12"/>
  <c r="R705" i="12"/>
  <c r="C705" i="12"/>
  <c r="L705" i="12"/>
  <c r="E706" i="8"/>
  <c r="A707" i="8"/>
  <c r="B706" i="8"/>
  <c r="H706" i="8"/>
  <c r="K706" i="8"/>
  <c r="Q706" i="12"/>
  <c r="A707" i="12"/>
  <c r="H706" i="12"/>
  <c r="B706" i="12"/>
  <c r="E706" i="12"/>
  <c r="K706" i="12"/>
  <c r="N706" i="12"/>
  <c r="N848" i="14" l="1"/>
  <c r="B848" i="14"/>
  <c r="H848" i="14"/>
  <c r="E848" i="14"/>
  <c r="K848" i="14"/>
  <c r="A849" i="14"/>
  <c r="Q848" i="14"/>
  <c r="T847" i="14"/>
  <c r="R847" i="14"/>
  <c r="O847" i="14"/>
  <c r="M847" i="14"/>
  <c r="F847" i="14"/>
  <c r="I847" i="14"/>
  <c r="C847" i="14"/>
  <c r="D847" i="14"/>
  <c r="J847" i="14"/>
  <c r="G847" i="14"/>
  <c r="P847" i="14"/>
  <c r="L847" i="14"/>
  <c r="S847" i="14"/>
  <c r="D576" i="19"/>
  <c r="F576" i="19"/>
  <c r="G576" i="19"/>
  <c r="C576" i="19"/>
  <c r="B577" i="19"/>
  <c r="A578" i="19"/>
  <c r="E577" i="19"/>
  <c r="D706" i="8"/>
  <c r="C706" i="8"/>
  <c r="F706" i="8"/>
  <c r="G706" i="8"/>
  <c r="I706" i="8"/>
  <c r="J706" i="8"/>
  <c r="L706" i="8"/>
  <c r="M706" i="8"/>
  <c r="N706" i="8"/>
  <c r="K707" i="8"/>
  <c r="E707" i="8"/>
  <c r="H707" i="8"/>
  <c r="B707" i="8"/>
  <c r="A708" i="8"/>
  <c r="A708" i="12"/>
  <c r="Q707" i="12"/>
  <c r="B707" i="12"/>
  <c r="E707" i="12"/>
  <c r="N707" i="12"/>
  <c r="K707" i="12"/>
  <c r="H707" i="12"/>
  <c r="T706" i="12"/>
  <c r="S706" i="12"/>
  <c r="G706" i="12"/>
  <c r="I706" i="12"/>
  <c r="J706" i="12"/>
  <c r="L706" i="12"/>
  <c r="M706" i="12"/>
  <c r="O706" i="12"/>
  <c r="F706" i="12"/>
  <c r="C706" i="12"/>
  <c r="P706" i="12"/>
  <c r="D706" i="12"/>
  <c r="R706" i="12"/>
  <c r="A850" i="14" l="1"/>
  <c r="Q849" i="14"/>
  <c r="H849" i="14"/>
  <c r="K849" i="14"/>
  <c r="B849" i="14"/>
  <c r="E849" i="14"/>
  <c r="N849" i="14"/>
  <c r="T848" i="14"/>
  <c r="G848" i="14"/>
  <c r="M848" i="14"/>
  <c r="O848" i="14"/>
  <c r="J848" i="14"/>
  <c r="L848" i="14"/>
  <c r="I848" i="14"/>
  <c r="P848" i="14"/>
  <c r="D848" i="14"/>
  <c r="F848" i="14"/>
  <c r="R848" i="14"/>
  <c r="S848" i="14"/>
  <c r="C848" i="14"/>
  <c r="E578" i="19"/>
  <c r="A579" i="19"/>
  <c r="B578" i="19"/>
  <c r="F577" i="19"/>
  <c r="G577" i="19"/>
  <c r="C577" i="19"/>
  <c r="D577" i="19"/>
  <c r="T707" i="12"/>
  <c r="M707" i="12"/>
  <c r="O707" i="12"/>
  <c r="S707" i="12"/>
  <c r="R707" i="12"/>
  <c r="P707" i="12"/>
  <c r="I707" i="12"/>
  <c r="J707" i="12"/>
  <c r="G707" i="12"/>
  <c r="C707" i="12"/>
  <c r="D707" i="12"/>
  <c r="F707" i="12"/>
  <c r="L707" i="12"/>
  <c r="E708" i="8"/>
  <c r="B708" i="8"/>
  <c r="H708" i="8"/>
  <c r="A709" i="8"/>
  <c r="K708" i="8"/>
  <c r="I707" i="8"/>
  <c r="F707" i="8"/>
  <c r="G707" i="8"/>
  <c r="C707" i="8"/>
  <c r="M707" i="8"/>
  <c r="J707" i="8"/>
  <c r="L707" i="8"/>
  <c r="D707" i="8"/>
  <c r="N707" i="8"/>
  <c r="A709" i="12"/>
  <c r="K708" i="12"/>
  <c r="N708" i="12"/>
  <c r="H708" i="12"/>
  <c r="Q708" i="12"/>
  <c r="B708" i="12"/>
  <c r="E708" i="12"/>
  <c r="T849" i="14" l="1"/>
  <c r="R849" i="14"/>
  <c r="G849" i="14"/>
  <c r="O849" i="14"/>
  <c r="L849" i="14"/>
  <c r="J849" i="14"/>
  <c r="M849" i="14"/>
  <c r="I849" i="14"/>
  <c r="F849" i="14"/>
  <c r="P849" i="14"/>
  <c r="C849" i="14"/>
  <c r="D849" i="14"/>
  <c r="S849" i="14"/>
  <c r="K850" i="14"/>
  <c r="B850" i="14"/>
  <c r="N850" i="14"/>
  <c r="Q850" i="14"/>
  <c r="A851" i="14"/>
  <c r="E850" i="14"/>
  <c r="H850" i="14"/>
  <c r="F578" i="19"/>
  <c r="G578" i="19"/>
  <c r="D578" i="19"/>
  <c r="C578" i="19"/>
  <c r="A580" i="19"/>
  <c r="B579" i="19"/>
  <c r="E579" i="19"/>
  <c r="A710" i="8"/>
  <c r="H709" i="8"/>
  <c r="K709" i="8"/>
  <c r="B709" i="8"/>
  <c r="E709" i="8"/>
  <c r="N708" i="8"/>
  <c r="F708" i="8"/>
  <c r="D708" i="8"/>
  <c r="J708" i="8"/>
  <c r="C708" i="8"/>
  <c r="M708" i="8"/>
  <c r="G708" i="8"/>
  <c r="I708" i="8"/>
  <c r="L708" i="8"/>
  <c r="E709" i="12"/>
  <c r="K709" i="12"/>
  <c r="N709" i="12"/>
  <c r="Q709" i="12"/>
  <c r="A710" i="12"/>
  <c r="H709" i="12"/>
  <c r="B709" i="12"/>
  <c r="T708" i="12"/>
  <c r="R708" i="12"/>
  <c r="F708" i="12"/>
  <c r="C708" i="12"/>
  <c r="D708" i="12"/>
  <c r="S708" i="12"/>
  <c r="J708" i="12"/>
  <c r="L708" i="12"/>
  <c r="M708" i="12"/>
  <c r="O708" i="12"/>
  <c r="G708" i="12"/>
  <c r="I708" i="12"/>
  <c r="P708" i="12"/>
  <c r="T850" i="14" l="1"/>
  <c r="J850" i="14"/>
  <c r="L850" i="14"/>
  <c r="F850" i="14"/>
  <c r="I850" i="14"/>
  <c r="C850" i="14"/>
  <c r="M850" i="14"/>
  <c r="D850" i="14"/>
  <c r="G850" i="14"/>
  <c r="P850" i="14"/>
  <c r="O850" i="14"/>
  <c r="R850" i="14"/>
  <c r="S850" i="14"/>
  <c r="B851" i="14"/>
  <c r="K851" i="14"/>
  <c r="N851" i="14"/>
  <c r="H851" i="14"/>
  <c r="A852" i="14"/>
  <c r="E851" i="14"/>
  <c r="Q851" i="14"/>
  <c r="G579" i="19"/>
  <c r="F579" i="19"/>
  <c r="C579" i="19"/>
  <c r="D579" i="19"/>
  <c r="A581" i="19"/>
  <c r="B580" i="19"/>
  <c r="E580" i="19"/>
  <c r="T709" i="12"/>
  <c r="P709" i="12"/>
  <c r="C709" i="12"/>
  <c r="D709" i="12"/>
  <c r="I709" i="12"/>
  <c r="O709" i="12"/>
  <c r="F709" i="12"/>
  <c r="L709" i="12"/>
  <c r="G709" i="12"/>
  <c r="M709" i="12"/>
  <c r="J709" i="12"/>
  <c r="R709" i="12"/>
  <c r="S709" i="12"/>
  <c r="E710" i="12"/>
  <c r="N710" i="12"/>
  <c r="Q710" i="12"/>
  <c r="A711" i="12"/>
  <c r="B710" i="12"/>
  <c r="K710" i="12"/>
  <c r="H710" i="12"/>
  <c r="G709" i="8"/>
  <c r="I709" i="8"/>
  <c r="D709" i="8"/>
  <c r="L709" i="8"/>
  <c r="N709" i="8"/>
  <c r="C709" i="8"/>
  <c r="M709" i="8"/>
  <c r="F709" i="8"/>
  <c r="J709" i="8"/>
  <c r="K710" i="8"/>
  <c r="B710" i="8"/>
  <c r="E710" i="8"/>
  <c r="H710" i="8"/>
  <c r="A711" i="8"/>
  <c r="T851" i="14" l="1"/>
  <c r="G851" i="14"/>
  <c r="J851" i="14"/>
  <c r="L851" i="14"/>
  <c r="O851" i="14"/>
  <c r="I851" i="14"/>
  <c r="C851" i="14"/>
  <c r="P851" i="14"/>
  <c r="M851" i="14"/>
  <c r="R851" i="14"/>
  <c r="D851" i="14"/>
  <c r="S851" i="14"/>
  <c r="F851" i="14"/>
  <c r="B852" i="14"/>
  <c r="E852" i="14"/>
  <c r="A853" i="14"/>
  <c r="K852" i="14"/>
  <c r="N852" i="14"/>
  <c r="Q852" i="14"/>
  <c r="H852" i="14"/>
  <c r="B581" i="19"/>
  <c r="E581" i="19"/>
  <c r="A582" i="19"/>
  <c r="C580" i="19"/>
  <c r="D580" i="19"/>
  <c r="G580" i="19"/>
  <c r="F580" i="19"/>
  <c r="T710" i="12"/>
  <c r="C710" i="12"/>
  <c r="D710" i="12"/>
  <c r="F710" i="12"/>
  <c r="G710" i="12"/>
  <c r="L710" i="12"/>
  <c r="M710" i="12"/>
  <c r="O710" i="12"/>
  <c r="P710" i="12"/>
  <c r="R710" i="12"/>
  <c r="S710" i="12"/>
  <c r="I710" i="12"/>
  <c r="J710" i="12"/>
  <c r="K711" i="12"/>
  <c r="H711" i="12"/>
  <c r="N711" i="12"/>
  <c r="A712" i="12"/>
  <c r="Q711" i="12"/>
  <c r="B711" i="12"/>
  <c r="E711" i="12"/>
  <c r="L710" i="8"/>
  <c r="C710" i="8"/>
  <c r="D710" i="8"/>
  <c r="M710" i="8"/>
  <c r="G710" i="8"/>
  <c r="I710" i="8"/>
  <c r="N710" i="8"/>
  <c r="F710" i="8"/>
  <c r="J710" i="8"/>
  <c r="A712" i="8"/>
  <c r="K711" i="8"/>
  <c r="B711" i="8"/>
  <c r="E711" i="8"/>
  <c r="H711" i="8"/>
  <c r="T852" i="14" l="1"/>
  <c r="D852" i="14"/>
  <c r="C852" i="14"/>
  <c r="I852" i="14"/>
  <c r="J852" i="14"/>
  <c r="R852" i="14"/>
  <c r="S852" i="14"/>
  <c r="L852" i="14"/>
  <c r="G852" i="14"/>
  <c r="P852" i="14"/>
  <c r="F852" i="14"/>
  <c r="O852" i="14"/>
  <c r="M852" i="14"/>
  <c r="E853" i="14"/>
  <c r="K853" i="14"/>
  <c r="H853" i="14"/>
  <c r="A854" i="14"/>
  <c r="B853" i="14"/>
  <c r="N853" i="14"/>
  <c r="Q853" i="14"/>
  <c r="B582" i="19"/>
  <c r="E582" i="19"/>
  <c r="A583" i="19"/>
  <c r="C581" i="19"/>
  <c r="D581" i="19"/>
  <c r="F581" i="19"/>
  <c r="G581" i="19"/>
  <c r="T711" i="12"/>
  <c r="D711" i="12"/>
  <c r="O711" i="12"/>
  <c r="I711" i="12"/>
  <c r="P711" i="12"/>
  <c r="F711" i="12"/>
  <c r="C711" i="12"/>
  <c r="J711" i="12"/>
  <c r="G711" i="12"/>
  <c r="R711" i="12"/>
  <c r="S711" i="12"/>
  <c r="L711" i="12"/>
  <c r="M711" i="12"/>
  <c r="K712" i="12"/>
  <c r="N712" i="12"/>
  <c r="Q712" i="12"/>
  <c r="A713" i="12"/>
  <c r="H712" i="12"/>
  <c r="B712" i="12"/>
  <c r="E712" i="12"/>
  <c r="D711" i="8"/>
  <c r="F711" i="8"/>
  <c r="L711" i="8"/>
  <c r="I711" i="8"/>
  <c r="J711" i="8"/>
  <c r="M711" i="8"/>
  <c r="C711" i="8"/>
  <c r="G711" i="8"/>
  <c r="N711" i="8"/>
  <c r="E712" i="8"/>
  <c r="K712" i="8"/>
  <c r="B712" i="8"/>
  <c r="A713" i="8"/>
  <c r="H712" i="8"/>
  <c r="N854" i="14" l="1"/>
  <c r="B854" i="14"/>
  <c r="K854" i="14"/>
  <c r="H854" i="14"/>
  <c r="E854" i="14"/>
  <c r="A855" i="14"/>
  <c r="Q854" i="14"/>
  <c r="T853" i="14"/>
  <c r="J853" i="14"/>
  <c r="F853" i="14"/>
  <c r="G853" i="14"/>
  <c r="R853" i="14"/>
  <c r="M853" i="14"/>
  <c r="L853" i="14"/>
  <c r="S853" i="14"/>
  <c r="I853" i="14"/>
  <c r="C853" i="14"/>
  <c r="D853" i="14"/>
  <c r="P853" i="14"/>
  <c r="O853" i="14"/>
  <c r="A584" i="19"/>
  <c r="E583" i="19"/>
  <c r="B583" i="19"/>
  <c r="C582" i="19"/>
  <c r="D582" i="19"/>
  <c r="F582" i="19"/>
  <c r="G582" i="19"/>
  <c r="C712" i="8"/>
  <c r="J712" i="8"/>
  <c r="L712" i="8"/>
  <c r="M712" i="8"/>
  <c r="N712" i="8"/>
  <c r="I712" i="8"/>
  <c r="D712" i="8"/>
  <c r="F712" i="8"/>
  <c r="G712" i="8"/>
  <c r="T712" i="12"/>
  <c r="J712" i="12"/>
  <c r="S712" i="12"/>
  <c r="L712" i="12"/>
  <c r="M712" i="12"/>
  <c r="O712" i="12"/>
  <c r="P712" i="12"/>
  <c r="C712" i="12"/>
  <c r="I712" i="12"/>
  <c r="D712" i="12"/>
  <c r="R712" i="12"/>
  <c r="F712" i="12"/>
  <c r="G712" i="12"/>
  <c r="A714" i="12"/>
  <c r="Q713" i="12"/>
  <c r="H713" i="12"/>
  <c r="K713" i="12"/>
  <c r="B713" i="12"/>
  <c r="N713" i="12"/>
  <c r="E713" i="12"/>
  <c r="A714" i="8"/>
  <c r="H713" i="8"/>
  <c r="B713" i="8"/>
  <c r="E713" i="8"/>
  <c r="K713" i="8"/>
  <c r="E855" i="14" l="1"/>
  <c r="B855" i="14"/>
  <c r="A856" i="14"/>
  <c r="K855" i="14"/>
  <c r="H855" i="14"/>
  <c r="Q855" i="14"/>
  <c r="N855" i="14"/>
  <c r="T854" i="14"/>
  <c r="S854" i="14"/>
  <c r="L854" i="14"/>
  <c r="R854" i="14"/>
  <c r="M854" i="14"/>
  <c r="G854" i="14"/>
  <c r="J854" i="14"/>
  <c r="I854" i="14"/>
  <c r="C854" i="14"/>
  <c r="D854" i="14"/>
  <c r="F854" i="14"/>
  <c r="O854" i="14"/>
  <c r="P854" i="14"/>
  <c r="F583" i="19"/>
  <c r="C583" i="19"/>
  <c r="D583" i="19"/>
  <c r="G583" i="19"/>
  <c r="B584" i="19"/>
  <c r="E584" i="19"/>
  <c r="A585" i="19"/>
  <c r="C713" i="8"/>
  <c r="M713" i="8"/>
  <c r="G713" i="8"/>
  <c r="L713" i="8"/>
  <c r="J713" i="8"/>
  <c r="N713" i="8"/>
  <c r="F713" i="8"/>
  <c r="D713" i="8"/>
  <c r="I713" i="8"/>
  <c r="K714" i="8"/>
  <c r="B714" i="8"/>
  <c r="E714" i="8"/>
  <c r="H714" i="8"/>
  <c r="A715" i="8"/>
  <c r="T713" i="12"/>
  <c r="S713" i="12"/>
  <c r="F713" i="12"/>
  <c r="R713" i="12"/>
  <c r="O713" i="12"/>
  <c r="G713" i="12"/>
  <c r="L713" i="12"/>
  <c r="C713" i="12"/>
  <c r="M713" i="12"/>
  <c r="I713" i="12"/>
  <c r="J713" i="12"/>
  <c r="D713" i="12"/>
  <c r="P713" i="12"/>
  <c r="H714" i="12"/>
  <c r="K714" i="12"/>
  <c r="N714" i="12"/>
  <c r="Q714" i="12"/>
  <c r="B714" i="12"/>
  <c r="E714" i="12"/>
  <c r="A715" i="12"/>
  <c r="A857" i="14" l="1"/>
  <c r="N856" i="14"/>
  <c r="Q856" i="14"/>
  <c r="K856" i="14"/>
  <c r="B856" i="14"/>
  <c r="H856" i="14"/>
  <c r="E856" i="14"/>
  <c r="T855" i="14"/>
  <c r="S855" i="14"/>
  <c r="C855" i="14"/>
  <c r="D855" i="14"/>
  <c r="M855" i="14"/>
  <c r="O855" i="14"/>
  <c r="L855" i="14"/>
  <c r="F855" i="14"/>
  <c r="P855" i="14"/>
  <c r="J855" i="14"/>
  <c r="G855" i="14"/>
  <c r="I855" i="14"/>
  <c r="R855" i="14"/>
  <c r="D584" i="19"/>
  <c r="C584" i="19"/>
  <c r="F584" i="19"/>
  <c r="G584" i="19"/>
  <c r="E585" i="19"/>
  <c r="A586" i="19"/>
  <c r="B585" i="19"/>
  <c r="T714" i="12"/>
  <c r="S714" i="12"/>
  <c r="I714" i="12"/>
  <c r="J714" i="12"/>
  <c r="L714" i="12"/>
  <c r="M714" i="12"/>
  <c r="O714" i="12"/>
  <c r="P714" i="12"/>
  <c r="R714" i="12"/>
  <c r="C714" i="12"/>
  <c r="D714" i="12"/>
  <c r="F714" i="12"/>
  <c r="G714" i="12"/>
  <c r="I714" i="8"/>
  <c r="N714" i="8"/>
  <c r="C714" i="8"/>
  <c r="G714" i="8"/>
  <c r="D714" i="8"/>
  <c r="F714" i="8"/>
  <c r="J714" i="8"/>
  <c r="L714" i="8"/>
  <c r="M714" i="8"/>
  <c r="K715" i="12"/>
  <c r="N715" i="12"/>
  <c r="Q715" i="12"/>
  <c r="B715" i="12"/>
  <c r="H715" i="12"/>
  <c r="E715" i="12"/>
  <c r="A716" i="12"/>
  <c r="H715" i="8"/>
  <c r="E715" i="8"/>
  <c r="K715" i="8"/>
  <c r="B715" i="8"/>
  <c r="A716" i="8"/>
  <c r="T856" i="14" l="1"/>
  <c r="C856" i="14"/>
  <c r="F856" i="14"/>
  <c r="R856" i="14"/>
  <c r="G856" i="14"/>
  <c r="J856" i="14"/>
  <c r="L856" i="14"/>
  <c r="S856" i="14"/>
  <c r="D856" i="14"/>
  <c r="O856" i="14"/>
  <c r="M856" i="14"/>
  <c r="I856" i="14"/>
  <c r="P856" i="14"/>
  <c r="N857" i="14"/>
  <c r="Q857" i="14"/>
  <c r="A858" i="14"/>
  <c r="E857" i="14"/>
  <c r="H857" i="14"/>
  <c r="K857" i="14"/>
  <c r="B857" i="14"/>
  <c r="A587" i="19"/>
  <c r="E586" i="19"/>
  <c r="B586" i="19"/>
  <c r="G585" i="19"/>
  <c r="C585" i="19"/>
  <c r="D585" i="19"/>
  <c r="F585" i="19"/>
  <c r="T715" i="12"/>
  <c r="R715" i="12"/>
  <c r="J715" i="12"/>
  <c r="M715" i="12"/>
  <c r="O715" i="12"/>
  <c r="P715" i="12"/>
  <c r="S715" i="12"/>
  <c r="D715" i="12"/>
  <c r="C715" i="12"/>
  <c r="I715" i="12"/>
  <c r="F715" i="12"/>
  <c r="G715" i="12"/>
  <c r="L715" i="12"/>
  <c r="B716" i="12"/>
  <c r="K716" i="12"/>
  <c r="N716" i="12"/>
  <c r="H716" i="12"/>
  <c r="Q716" i="12"/>
  <c r="A717" i="12"/>
  <c r="E716" i="12"/>
  <c r="B716" i="8"/>
  <c r="A717" i="8"/>
  <c r="K716" i="8"/>
  <c r="E716" i="8"/>
  <c r="H716" i="8"/>
  <c r="F715" i="8"/>
  <c r="G715" i="8"/>
  <c r="J715" i="8"/>
  <c r="I715" i="8"/>
  <c r="L715" i="8"/>
  <c r="C715" i="8"/>
  <c r="D715" i="8"/>
  <c r="M715" i="8"/>
  <c r="N715" i="8"/>
  <c r="T857" i="14" l="1"/>
  <c r="J857" i="14"/>
  <c r="R857" i="14"/>
  <c r="L857" i="14"/>
  <c r="S857" i="14"/>
  <c r="D857" i="14"/>
  <c r="C857" i="14"/>
  <c r="I857" i="14"/>
  <c r="P857" i="14"/>
  <c r="F857" i="14"/>
  <c r="G857" i="14"/>
  <c r="O857" i="14"/>
  <c r="M857" i="14"/>
  <c r="N858" i="14"/>
  <c r="Q858" i="14"/>
  <c r="E858" i="14"/>
  <c r="K858" i="14"/>
  <c r="B858" i="14"/>
  <c r="A859" i="14"/>
  <c r="H858" i="14"/>
  <c r="G586" i="19"/>
  <c r="F586" i="19"/>
  <c r="C586" i="19"/>
  <c r="D586" i="19"/>
  <c r="B587" i="19"/>
  <c r="E587" i="19"/>
  <c r="A588" i="19"/>
  <c r="L716" i="8"/>
  <c r="M716" i="8"/>
  <c r="N716" i="8"/>
  <c r="I716" i="8"/>
  <c r="D716" i="8"/>
  <c r="J716" i="8"/>
  <c r="G716" i="8"/>
  <c r="C716" i="8"/>
  <c r="F716" i="8"/>
  <c r="H717" i="12"/>
  <c r="K717" i="12"/>
  <c r="Q717" i="12"/>
  <c r="N717" i="12"/>
  <c r="A718" i="12"/>
  <c r="B717" i="12"/>
  <c r="E717" i="12"/>
  <c r="E717" i="8"/>
  <c r="K717" i="8"/>
  <c r="A718" i="8"/>
  <c r="H717" i="8"/>
  <c r="B717" i="8"/>
  <c r="T716" i="12"/>
  <c r="M716" i="12"/>
  <c r="O716" i="12"/>
  <c r="P716" i="12"/>
  <c r="F716" i="12"/>
  <c r="G716" i="12"/>
  <c r="I716" i="12"/>
  <c r="J716" i="12"/>
  <c r="L716" i="12"/>
  <c r="R716" i="12"/>
  <c r="S716" i="12"/>
  <c r="C716" i="12"/>
  <c r="D716" i="12"/>
  <c r="Q859" i="14" l="1"/>
  <c r="A860" i="14"/>
  <c r="E859" i="14"/>
  <c r="K859" i="14"/>
  <c r="N859" i="14"/>
  <c r="B859" i="14"/>
  <c r="H859" i="14"/>
  <c r="T858" i="14"/>
  <c r="L858" i="14"/>
  <c r="J858" i="14"/>
  <c r="M858" i="14"/>
  <c r="P858" i="14"/>
  <c r="C858" i="14"/>
  <c r="O858" i="14"/>
  <c r="D858" i="14"/>
  <c r="I858" i="14"/>
  <c r="R858" i="14"/>
  <c r="S858" i="14"/>
  <c r="F858" i="14"/>
  <c r="G858" i="14"/>
  <c r="C587" i="19"/>
  <c r="D587" i="19"/>
  <c r="F587" i="19"/>
  <c r="G587" i="19"/>
  <c r="B588" i="19"/>
  <c r="A589" i="19"/>
  <c r="E588" i="19"/>
  <c r="C717" i="8"/>
  <c r="J717" i="8"/>
  <c r="F717" i="8"/>
  <c r="N717" i="8"/>
  <c r="I717" i="8"/>
  <c r="L717" i="8"/>
  <c r="M717" i="8"/>
  <c r="D717" i="8"/>
  <c r="G717" i="8"/>
  <c r="A719" i="8"/>
  <c r="B718" i="8"/>
  <c r="K718" i="8"/>
  <c r="E718" i="8"/>
  <c r="H718" i="8"/>
  <c r="T717" i="12"/>
  <c r="M717" i="12"/>
  <c r="C717" i="12"/>
  <c r="D717" i="12"/>
  <c r="I717" i="12"/>
  <c r="J717" i="12"/>
  <c r="L717" i="12"/>
  <c r="R717" i="12"/>
  <c r="S717" i="12"/>
  <c r="O717" i="12"/>
  <c r="P717" i="12"/>
  <c r="F717" i="12"/>
  <c r="G717" i="12"/>
  <c r="E718" i="12"/>
  <c r="H718" i="12"/>
  <c r="K718" i="12"/>
  <c r="N718" i="12"/>
  <c r="Q718" i="12"/>
  <c r="A719" i="12"/>
  <c r="B718" i="12"/>
  <c r="T859" i="14" l="1"/>
  <c r="L859" i="14"/>
  <c r="M859" i="14"/>
  <c r="C859" i="14"/>
  <c r="S859" i="14"/>
  <c r="G859" i="14"/>
  <c r="I859" i="14"/>
  <c r="J859" i="14"/>
  <c r="P859" i="14"/>
  <c r="O859" i="14"/>
  <c r="F859" i="14"/>
  <c r="R859" i="14"/>
  <c r="D859" i="14"/>
  <c r="Q860" i="14"/>
  <c r="N860" i="14"/>
  <c r="H860" i="14"/>
  <c r="K860" i="14"/>
  <c r="B860" i="14"/>
  <c r="E860" i="14"/>
  <c r="A861" i="14"/>
  <c r="F588" i="19"/>
  <c r="G588" i="19"/>
  <c r="C588" i="19"/>
  <c r="D588" i="19"/>
  <c r="E589" i="19"/>
  <c r="A590" i="19"/>
  <c r="B589" i="19"/>
  <c r="I718" i="8"/>
  <c r="N718" i="8"/>
  <c r="M718" i="8"/>
  <c r="J718" i="8"/>
  <c r="G718" i="8"/>
  <c r="L718" i="8"/>
  <c r="C718" i="8"/>
  <c r="D718" i="8"/>
  <c r="F718" i="8"/>
  <c r="E719" i="8"/>
  <c r="H719" i="8"/>
  <c r="K719" i="8"/>
  <c r="A720" i="8"/>
  <c r="B719" i="8"/>
  <c r="T718" i="12"/>
  <c r="C718" i="12"/>
  <c r="D718" i="12"/>
  <c r="F718" i="12"/>
  <c r="G718" i="12"/>
  <c r="J718" i="12"/>
  <c r="L718" i="12"/>
  <c r="M718" i="12"/>
  <c r="O718" i="12"/>
  <c r="P718" i="12"/>
  <c r="R718" i="12"/>
  <c r="S718" i="12"/>
  <c r="I718" i="12"/>
  <c r="H719" i="12"/>
  <c r="E719" i="12"/>
  <c r="K719" i="12"/>
  <c r="N719" i="12"/>
  <c r="Q719" i="12"/>
  <c r="B719" i="12"/>
  <c r="A720" i="12"/>
  <c r="B861" i="14" l="1"/>
  <c r="A862" i="14"/>
  <c r="Q861" i="14"/>
  <c r="K861" i="14"/>
  <c r="N861" i="14"/>
  <c r="H861" i="14"/>
  <c r="E861" i="14"/>
  <c r="T860" i="14"/>
  <c r="C860" i="14"/>
  <c r="D860" i="14"/>
  <c r="F860" i="14"/>
  <c r="G860" i="14"/>
  <c r="I860" i="14"/>
  <c r="P860" i="14"/>
  <c r="M860" i="14"/>
  <c r="J860" i="14"/>
  <c r="L860" i="14"/>
  <c r="R860" i="14"/>
  <c r="O860" i="14"/>
  <c r="S860" i="14"/>
  <c r="G589" i="19"/>
  <c r="D589" i="19"/>
  <c r="F589" i="19"/>
  <c r="C589" i="19"/>
  <c r="E590" i="19"/>
  <c r="B590" i="19"/>
  <c r="A591" i="19"/>
  <c r="N719" i="8"/>
  <c r="M719" i="8"/>
  <c r="G719" i="8"/>
  <c r="I719" i="8"/>
  <c r="C719" i="8"/>
  <c r="D719" i="8"/>
  <c r="J719" i="8"/>
  <c r="F719" i="8"/>
  <c r="L719" i="8"/>
  <c r="B720" i="8"/>
  <c r="A721" i="8"/>
  <c r="H720" i="8"/>
  <c r="K720" i="8"/>
  <c r="E720" i="8"/>
  <c r="H720" i="12"/>
  <c r="K720" i="12"/>
  <c r="N720" i="12"/>
  <c r="Q720" i="12"/>
  <c r="A721" i="12"/>
  <c r="B720" i="12"/>
  <c r="E720" i="12"/>
  <c r="T719" i="12"/>
  <c r="J719" i="12"/>
  <c r="I719" i="12"/>
  <c r="L719" i="12"/>
  <c r="M719" i="12"/>
  <c r="F719" i="12"/>
  <c r="O719" i="12"/>
  <c r="P719" i="12"/>
  <c r="R719" i="12"/>
  <c r="S719" i="12"/>
  <c r="D719" i="12"/>
  <c r="C719" i="12"/>
  <c r="G719" i="12"/>
  <c r="B862" i="14" l="1"/>
  <c r="E862" i="14"/>
  <c r="K862" i="14"/>
  <c r="Q862" i="14"/>
  <c r="N862" i="14"/>
  <c r="A863" i="14"/>
  <c r="H862" i="14"/>
  <c r="T861" i="14"/>
  <c r="F861" i="14"/>
  <c r="O861" i="14"/>
  <c r="P861" i="14"/>
  <c r="J861" i="14"/>
  <c r="I861" i="14"/>
  <c r="L861" i="14"/>
  <c r="M861" i="14"/>
  <c r="D861" i="14"/>
  <c r="R861" i="14"/>
  <c r="S861" i="14"/>
  <c r="G861" i="14"/>
  <c r="C861" i="14"/>
  <c r="E591" i="19"/>
  <c r="A592" i="19"/>
  <c r="B591" i="19"/>
  <c r="C590" i="19"/>
  <c r="D590" i="19"/>
  <c r="G590" i="19"/>
  <c r="F590" i="19"/>
  <c r="T720" i="12"/>
  <c r="I720" i="12"/>
  <c r="R720" i="12"/>
  <c r="S720" i="12"/>
  <c r="F720" i="12"/>
  <c r="G720" i="12"/>
  <c r="J720" i="12"/>
  <c r="C720" i="12"/>
  <c r="D720" i="12"/>
  <c r="L720" i="12"/>
  <c r="M720" i="12"/>
  <c r="O720" i="12"/>
  <c r="P720" i="12"/>
  <c r="B721" i="12"/>
  <c r="E721" i="12"/>
  <c r="N721" i="12"/>
  <c r="A722" i="12"/>
  <c r="Q721" i="12"/>
  <c r="H721" i="12"/>
  <c r="K721" i="12"/>
  <c r="K721" i="8"/>
  <c r="H721" i="8"/>
  <c r="A722" i="8"/>
  <c r="B721" i="8"/>
  <c r="E721" i="8"/>
  <c r="I720" i="8"/>
  <c r="F720" i="8"/>
  <c r="C720" i="8"/>
  <c r="N720" i="8"/>
  <c r="L720" i="8"/>
  <c r="J720" i="8"/>
  <c r="G720" i="8"/>
  <c r="D720" i="8"/>
  <c r="M720" i="8"/>
  <c r="H863" i="14" l="1"/>
  <c r="K863" i="14"/>
  <c r="N863" i="14"/>
  <c r="E863" i="14"/>
  <c r="Q863" i="14"/>
  <c r="B863" i="14"/>
  <c r="A864" i="14"/>
  <c r="T862" i="14"/>
  <c r="S862" i="14"/>
  <c r="G862" i="14"/>
  <c r="C862" i="14"/>
  <c r="P862" i="14"/>
  <c r="O862" i="14"/>
  <c r="F862" i="14"/>
  <c r="D862" i="14"/>
  <c r="M862" i="14"/>
  <c r="R862" i="14"/>
  <c r="L862" i="14"/>
  <c r="J862" i="14"/>
  <c r="I862" i="14"/>
  <c r="D591" i="19"/>
  <c r="F591" i="19"/>
  <c r="G591" i="19"/>
  <c r="C591" i="19"/>
  <c r="B592" i="19"/>
  <c r="A593" i="19"/>
  <c r="E592" i="19"/>
  <c r="F721" i="8"/>
  <c r="D721" i="8"/>
  <c r="M721" i="8"/>
  <c r="C721" i="8"/>
  <c r="G721" i="8"/>
  <c r="I721" i="8"/>
  <c r="J721" i="8"/>
  <c r="L721" i="8"/>
  <c r="N721" i="8"/>
  <c r="H722" i="12"/>
  <c r="K722" i="12"/>
  <c r="N722" i="12"/>
  <c r="Q722" i="12"/>
  <c r="E722" i="12"/>
  <c r="B722" i="12"/>
  <c r="A723" i="12"/>
  <c r="K722" i="8"/>
  <c r="E722" i="8"/>
  <c r="A723" i="8"/>
  <c r="B722" i="8"/>
  <c r="H722" i="8"/>
  <c r="T721" i="12"/>
  <c r="D721" i="12"/>
  <c r="P721" i="12"/>
  <c r="C721" i="12"/>
  <c r="O721" i="12"/>
  <c r="G721" i="12"/>
  <c r="I721" i="12"/>
  <c r="J721" i="12"/>
  <c r="L721" i="12"/>
  <c r="F721" i="12"/>
  <c r="S721" i="12"/>
  <c r="R721" i="12"/>
  <c r="M721" i="12"/>
  <c r="Q864" i="14" l="1"/>
  <c r="B864" i="14"/>
  <c r="A865" i="14"/>
  <c r="N864" i="14"/>
  <c r="H864" i="14"/>
  <c r="E864" i="14"/>
  <c r="K864" i="14"/>
  <c r="T863" i="14"/>
  <c r="F863" i="14"/>
  <c r="C863" i="14"/>
  <c r="S863" i="14"/>
  <c r="L863" i="14"/>
  <c r="G863" i="14"/>
  <c r="J863" i="14"/>
  <c r="I863" i="14"/>
  <c r="O863" i="14"/>
  <c r="P863" i="14"/>
  <c r="M863" i="14"/>
  <c r="D863" i="14"/>
  <c r="R863" i="14"/>
  <c r="B593" i="19"/>
  <c r="E593" i="19"/>
  <c r="A594" i="19"/>
  <c r="G592" i="19"/>
  <c r="C592" i="19"/>
  <c r="D592" i="19"/>
  <c r="F592" i="19"/>
  <c r="H723" i="12"/>
  <c r="N723" i="12"/>
  <c r="E723" i="12"/>
  <c r="K723" i="12"/>
  <c r="Q723" i="12"/>
  <c r="A724" i="12"/>
  <c r="B723" i="12"/>
  <c r="L722" i="8"/>
  <c r="N722" i="8"/>
  <c r="C722" i="8"/>
  <c r="D722" i="8"/>
  <c r="I722" i="8"/>
  <c r="G722" i="8"/>
  <c r="J722" i="8"/>
  <c r="M722" i="8"/>
  <c r="F722" i="8"/>
  <c r="H723" i="8"/>
  <c r="K723" i="8"/>
  <c r="B723" i="8"/>
  <c r="A724" i="8"/>
  <c r="E723" i="8"/>
  <c r="T722" i="12"/>
  <c r="P722" i="12"/>
  <c r="S722" i="12"/>
  <c r="F722" i="12"/>
  <c r="G722" i="12"/>
  <c r="I722" i="12"/>
  <c r="J722" i="12"/>
  <c r="L722" i="12"/>
  <c r="M722" i="12"/>
  <c r="O722" i="12"/>
  <c r="D722" i="12"/>
  <c r="C722" i="12"/>
  <c r="R722" i="12"/>
  <c r="H865" i="14" l="1"/>
  <c r="Q865" i="14"/>
  <c r="B865" i="14"/>
  <c r="K865" i="14"/>
  <c r="E865" i="14"/>
  <c r="N865" i="14"/>
  <c r="A866" i="14"/>
  <c r="T864" i="14"/>
  <c r="O864" i="14"/>
  <c r="I864" i="14"/>
  <c r="P864" i="14"/>
  <c r="F864" i="14"/>
  <c r="G864" i="14"/>
  <c r="J864" i="14"/>
  <c r="C864" i="14"/>
  <c r="R864" i="14"/>
  <c r="S864" i="14"/>
  <c r="D864" i="14"/>
  <c r="M864" i="14"/>
  <c r="L864" i="14"/>
  <c r="E594" i="19"/>
  <c r="A595" i="19"/>
  <c r="B594" i="19"/>
  <c r="C593" i="19"/>
  <c r="D593" i="19"/>
  <c r="F593" i="19"/>
  <c r="G593" i="19"/>
  <c r="H724" i="8"/>
  <c r="K724" i="8"/>
  <c r="B724" i="8"/>
  <c r="E724" i="8"/>
  <c r="A725" i="8"/>
  <c r="F723" i="8"/>
  <c r="G723" i="8"/>
  <c r="I723" i="8"/>
  <c r="J723" i="8"/>
  <c r="L723" i="8"/>
  <c r="N723" i="8"/>
  <c r="D723" i="8"/>
  <c r="C723" i="8"/>
  <c r="M723" i="8"/>
  <c r="T723" i="12"/>
  <c r="O723" i="12"/>
  <c r="P723" i="12"/>
  <c r="C723" i="12"/>
  <c r="D723" i="12"/>
  <c r="F723" i="12"/>
  <c r="J723" i="12"/>
  <c r="I723" i="12"/>
  <c r="L723" i="12"/>
  <c r="G723" i="12"/>
  <c r="M723" i="12"/>
  <c r="R723" i="12"/>
  <c r="S723" i="12"/>
  <c r="K724" i="12"/>
  <c r="A725" i="12"/>
  <c r="B724" i="12"/>
  <c r="E724" i="12"/>
  <c r="N724" i="12"/>
  <c r="H724" i="12"/>
  <c r="Q724" i="12"/>
  <c r="E866" i="14" l="1"/>
  <c r="K866" i="14"/>
  <c r="A867" i="14"/>
  <c r="N866" i="14"/>
  <c r="B866" i="14"/>
  <c r="H866" i="14"/>
  <c r="Q866" i="14"/>
  <c r="T865" i="14"/>
  <c r="S865" i="14"/>
  <c r="D865" i="14"/>
  <c r="J865" i="14"/>
  <c r="O865" i="14"/>
  <c r="C865" i="14"/>
  <c r="I865" i="14"/>
  <c r="R865" i="14"/>
  <c r="M865" i="14"/>
  <c r="L865" i="14"/>
  <c r="P865" i="14"/>
  <c r="F865" i="14"/>
  <c r="G865" i="14"/>
  <c r="C594" i="19"/>
  <c r="D594" i="19"/>
  <c r="F594" i="19"/>
  <c r="G594" i="19"/>
  <c r="A596" i="19"/>
  <c r="E595" i="19"/>
  <c r="B595" i="19"/>
  <c r="A726" i="12"/>
  <c r="Q725" i="12"/>
  <c r="E725" i="12"/>
  <c r="K725" i="12"/>
  <c r="N725" i="12"/>
  <c r="B725" i="12"/>
  <c r="H725" i="12"/>
  <c r="T724" i="12"/>
  <c r="L724" i="12"/>
  <c r="M724" i="12"/>
  <c r="O724" i="12"/>
  <c r="P724" i="12"/>
  <c r="D724" i="12"/>
  <c r="F724" i="12"/>
  <c r="G724" i="12"/>
  <c r="I724" i="12"/>
  <c r="J724" i="12"/>
  <c r="R724" i="12"/>
  <c r="S724" i="12"/>
  <c r="C724" i="12"/>
  <c r="K725" i="8"/>
  <c r="A726" i="8"/>
  <c r="B725" i="8"/>
  <c r="E725" i="8"/>
  <c r="H725" i="8"/>
  <c r="J724" i="8"/>
  <c r="L724" i="8"/>
  <c r="G724" i="8"/>
  <c r="D724" i="8"/>
  <c r="C724" i="8"/>
  <c r="I724" i="8"/>
  <c r="M724" i="8"/>
  <c r="F724" i="8"/>
  <c r="N724" i="8"/>
  <c r="T866" i="14" l="1"/>
  <c r="O866" i="14"/>
  <c r="C866" i="14"/>
  <c r="R866" i="14"/>
  <c r="S866" i="14"/>
  <c r="P866" i="14"/>
  <c r="I866" i="14"/>
  <c r="D866" i="14"/>
  <c r="G866" i="14"/>
  <c r="F866" i="14"/>
  <c r="M866" i="14"/>
  <c r="J866" i="14"/>
  <c r="L866" i="14"/>
  <c r="H867" i="14"/>
  <c r="E867" i="14"/>
  <c r="A868" i="14"/>
  <c r="K867" i="14"/>
  <c r="N867" i="14"/>
  <c r="Q867" i="14"/>
  <c r="B867" i="14"/>
  <c r="C595" i="19"/>
  <c r="D595" i="19"/>
  <c r="F595" i="19"/>
  <c r="G595" i="19"/>
  <c r="B596" i="19"/>
  <c r="E596" i="19"/>
  <c r="A597" i="19"/>
  <c r="J725" i="8"/>
  <c r="C725" i="8"/>
  <c r="D725" i="8"/>
  <c r="F725" i="8"/>
  <c r="L725" i="8"/>
  <c r="N725" i="8"/>
  <c r="G725" i="8"/>
  <c r="I725" i="8"/>
  <c r="M725" i="8"/>
  <c r="B726" i="8"/>
  <c r="H726" i="8"/>
  <c r="K726" i="8"/>
  <c r="A727" i="8"/>
  <c r="E726" i="8"/>
  <c r="T725" i="12"/>
  <c r="D725" i="12"/>
  <c r="C725" i="12"/>
  <c r="F725" i="12"/>
  <c r="I725" i="12"/>
  <c r="O725" i="12"/>
  <c r="G725" i="12"/>
  <c r="J725" i="12"/>
  <c r="R725" i="12"/>
  <c r="S725" i="12"/>
  <c r="L725" i="12"/>
  <c r="M725" i="12"/>
  <c r="P725" i="12"/>
  <c r="H726" i="12"/>
  <c r="K726" i="12"/>
  <c r="N726" i="12"/>
  <c r="E726" i="12"/>
  <c r="Q726" i="12"/>
  <c r="A727" i="12"/>
  <c r="B726" i="12"/>
  <c r="T867" i="14" l="1"/>
  <c r="J867" i="14"/>
  <c r="G867" i="14"/>
  <c r="L867" i="14"/>
  <c r="D867" i="14"/>
  <c r="O867" i="14"/>
  <c r="M867" i="14"/>
  <c r="S867" i="14"/>
  <c r="R867" i="14"/>
  <c r="P867" i="14"/>
  <c r="F867" i="14"/>
  <c r="C867" i="14"/>
  <c r="I867" i="14"/>
  <c r="B868" i="14"/>
  <c r="E868" i="14"/>
  <c r="A869" i="14"/>
  <c r="N868" i="14"/>
  <c r="K868" i="14"/>
  <c r="Q868" i="14"/>
  <c r="H868" i="14"/>
  <c r="A598" i="19"/>
  <c r="B597" i="19"/>
  <c r="E597" i="19"/>
  <c r="C596" i="19"/>
  <c r="D596" i="19"/>
  <c r="F596" i="19"/>
  <c r="G596" i="19"/>
  <c r="E727" i="12"/>
  <c r="H727" i="12"/>
  <c r="B727" i="12"/>
  <c r="K727" i="12"/>
  <c r="N727" i="12"/>
  <c r="A728" i="12"/>
  <c r="Q727" i="12"/>
  <c r="N726" i="8"/>
  <c r="G726" i="8"/>
  <c r="I726" i="8"/>
  <c r="J726" i="8"/>
  <c r="F726" i="8"/>
  <c r="D726" i="8"/>
  <c r="C726" i="8"/>
  <c r="L726" i="8"/>
  <c r="M726" i="8"/>
  <c r="H727" i="8"/>
  <c r="B727" i="8"/>
  <c r="E727" i="8"/>
  <c r="K727" i="8"/>
  <c r="A728" i="8"/>
  <c r="T726" i="12"/>
  <c r="O726" i="12"/>
  <c r="P726" i="12"/>
  <c r="R726" i="12"/>
  <c r="S726" i="12"/>
  <c r="C726" i="12"/>
  <c r="D726" i="12"/>
  <c r="G726" i="12"/>
  <c r="I726" i="12"/>
  <c r="F726" i="12"/>
  <c r="J726" i="12"/>
  <c r="L726" i="12"/>
  <c r="M726" i="12"/>
  <c r="T868" i="14" l="1"/>
  <c r="C868" i="14"/>
  <c r="O868" i="14"/>
  <c r="L868" i="14"/>
  <c r="D868" i="14"/>
  <c r="P868" i="14"/>
  <c r="F868" i="14"/>
  <c r="M868" i="14"/>
  <c r="R868" i="14"/>
  <c r="I868" i="14"/>
  <c r="G868" i="14"/>
  <c r="J868" i="14"/>
  <c r="S868" i="14"/>
  <c r="A870" i="14"/>
  <c r="K869" i="14"/>
  <c r="H869" i="14"/>
  <c r="N869" i="14"/>
  <c r="B869" i="14"/>
  <c r="Q869" i="14"/>
  <c r="E869" i="14"/>
  <c r="C597" i="19"/>
  <c r="D597" i="19"/>
  <c r="F597" i="19"/>
  <c r="G597" i="19"/>
  <c r="E598" i="19"/>
  <c r="A599" i="19"/>
  <c r="B598" i="19"/>
  <c r="J727" i="8"/>
  <c r="L727" i="8"/>
  <c r="M727" i="8"/>
  <c r="N727" i="8"/>
  <c r="I727" i="8"/>
  <c r="D727" i="8"/>
  <c r="C727" i="8"/>
  <c r="F727" i="8"/>
  <c r="G727" i="8"/>
  <c r="A729" i="8"/>
  <c r="E728" i="8"/>
  <c r="K728" i="8"/>
  <c r="B728" i="8"/>
  <c r="H728" i="8"/>
  <c r="T727" i="12"/>
  <c r="I727" i="12"/>
  <c r="L727" i="12"/>
  <c r="O727" i="12"/>
  <c r="P727" i="12"/>
  <c r="R727" i="12"/>
  <c r="S727" i="12"/>
  <c r="D727" i="12"/>
  <c r="J727" i="12"/>
  <c r="G727" i="12"/>
  <c r="M727" i="12"/>
  <c r="C727" i="12"/>
  <c r="F727" i="12"/>
  <c r="A729" i="12"/>
  <c r="B728" i="12"/>
  <c r="E728" i="12"/>
  <c r="H728" i="12"/>
  <c r="K728" i="12"/>
  <c r="N728" i="12"/>
  <c r="Q728" i="12"/>
  <c r="Q870" i="14" l="1"/>
  <c r="N870" i="14"/>
  <c r="B870" i="14"/>
  <c r="A871" i="14"/>
  <c r="E870" i="14"/>
  <c r="K870" i="14"/>
  <c r="H870" i="14"/>
  <c r="T869" i="14"/>
  <c r="F869" i="14"/>
  <c r="O869" i="14"/>
  <c r="C869" i="14"/>
  <c r="J869" i="14"/>
  <c r="I869" i="14"/>
  <c r="P869" i="14"/>
  <c r="S869" i="14"/>
  <c r="D869" i="14"/>
  <c r="G869" i="14"/>
  <c r="L869" i="14"/>
  <c r="M869" i="14"/>
  <c r="R869" i="14"/>
  <c r="C598" i="19"/>
  <c r="D598" i="19"/>
  <c r="F598" i="19"/>
  <c r="G598" i="19"/>
  <c r="E599" i="19"/>
  <c r="B599" i="19"/>
  <c r="A600" i="19"/>
  <c r="T728" i="12"/>
  <c r="P728" i="12"/>
  <c r="R728" i="12"/>
  <c r="S728" i="12"/>
  <c r="C728" i="12"/>
  <c r="D728" i="12"/>
  <c r="F728" i="12"/>
  <c r="G728" i="12"/>
  <c r="I728" i="12"/>
  <c r="J728" i="12"/>
  <c r="L728" i="12"/>
  <c r="M728" i="12"/>
  <c r="O728" i="12"/>
  <c r="H729" i="12"/>
  <c r="A730" i="12"/>
  <c r="B729" i="12"/>
  <c r="N729" i="12"/>
  <c r="E729" i="12"/>
  <c r="K729" i="12"/>
  <c r="Q729" i="12"/>
  <c r="L728" i="8"/>
  <c r="J728" i="8"/>
  <c r="I728" i="8"/>
  <c r="M728" i="8"/>
  <c r="D728" i="8"/>
  <c r="N728" i="8"/>
  <c r="C728" i="8"/>
  <c r="F728" i="8"/>
  <c r="G728" i="8"/>
  <c r="B729" i="8"/>
  <c r="H729" i="8"/>
  <c r="A730" i="8"/>
  <c r="K729" i="8"/>
  <c r="E729" i="8"/>
  <c r="H871" i="14" l="1"/>
  <c r="K871" i="14"/>
  <c r="N871" i="14"/>
  <c r="Q871" i="14"/>
  <c r="B871" i="14"/>
  <c r="E871" i="14"/>
  <c r="A872" i="14"/>
  <c r="T870" i="14"/>
  <c r="G870" i="14"/>
  <c r="I870" i="14"/>
  <c r="D870" i="14"/>
  <c r="P870" i="14"/>
  <c r="J870" i="14"/>
  <c r="M870" i="14"/>
  <c r="O870" i="14"/>
  <c r="L870" i="14"/>
  <c r="R870" i="14"/>
  <c r="S870" i="14"/>
  <c r="F870" i="14"/>
  <c r="C870" i="14"/>
  <c r="E600" i="19"/>
  <c r="A601" i="19"/>
  <c r="B600" i="19"/>
  <c r="D599" i="19"/>
  <c r="F599" i="19"/>
  <c r="C599" i="19"/>
  <c r="G599" i="19"/>
  <c r="T729" i="12"/>
  <c r="M729" i="12"/>
  <c r="O729" i="12"/>
  <c r="P729" i="12"/>
  <c r="S729" i="12"/>
  <c r="G729" i="12"/>
  <c r="I729" i="12"/>
  <c r="J729" i="12"/>
  <c r="L729" i="12"/>
  <c r="C729" i="12"/>
  <c r="D729" i="12"/>
  <c r="F729" i="12"/>
  <c r="R729" i="12"/>
  <c r="A731" i="12"/>
  <c r="E730" i="12"/>
  <c r="H730" i="12"/>
  <c r="K730" i="12"/>
  <c r="N730" i="12"/>
  <c r="Q730" i="12"/>
  <c r="B730" i="12"/>
  <c r="L729" i="8"/>
  <c r="D729" i="8"/>
  <c r="F729" i="8"/>
  <c r="I729" i="8"/>
  <c r="C729" i="8"/>
  <c r="G729" i="8"/>
  <c r="J729" i="8"/>
  <c r="N729" i="8"/>
  <c r="M729" i="8"/>
  <c r="A731" i="8"/>
  <c r="E730" i="8"/>
  <c r="K730" i="8"/>
  <c r="B730" i="8"/>
  <c r="H730" i="8"/>
  <c r="B872" i="14" l="1"/>
  <c r="N872" i="14"/>
  <c r="E872" i="14"/>
  <c r="Q872" i="14"/>
  <c r="H872" i="14"/>
  <c r="A873" i="14"/>
  <c r="K872" i="14"/>
  <c r="T871" i="14"/>
  <c r="F871" i="14"/>
  <c r="M871" i="14"/>
  <c r="G871" i="14"/>
  <c r="L871" i="14"/>
  <c r="O871" i="14"/>
  <c r="I871" i="14"/>
  <c r="P871" i="14"/>
  <c r="D871" i="14"/>
  <c r="C871" i="14"/>
  <c r="J871" i="14"/>
  <c r="R871" i="14"/>
  <c r="S871" i="14"/>
  <c r="F600" i="19"/>
  <c r="G600" i="19"/>
  <c r="C600" i="19"/>
  <c r="D600" i="19"/>
  <c r="B601" i="19"/>
  <c r="E601" i="19"/>
  <c r="A602" i="19"/>
  <c r="H731" i="8"/>
  <c r="E731" i="8"/>
  <c r="K731" i="8"/>
  <c r="B731" i="8"/>
  <c r="A732" i="8"/>
  <c r="T730" i="12"/>
  <c r="S730" i="12"/>
  <c r="D730" i="12"/>
  <c r="F730" i="12"/>
  <c r="G730" i="12"/>
  <c r="I730" i="12"/>
  <c r="R730" i="12"/>
  <c r="J730" i="12"/>
  <c r="L730" i="12"/>
  <c r="M730" i="12"/>
  <c r="C730" i="12"/>
  <c r="O730" i="12"/>
  <c r="P730" i="12"/>
  <c r="B731" i="12"/>
  <c r="A732" i="12"/>
  <c r="K731" i="12"/>
  <c r="H731" i="12"/>
  <c r="N731" i="12"/>
  <c r="Q731" i="12"/>
  <c r="E731" i="12"/>
  <c r="G730" i="8"/>
  <c r="D730" i="8"/>
  <c r="C730" i="8"/>
  <c r="F730" i="8"/>
  <c r="I730" i="8"/>
  <c r="J730" i="8"/>
  <c r="L730" i="8"/>
  <c r="M730" i="8"/>
  <c r="N730" i="8"/>
  <c r="B873" i="14" l="1"/>
  <c r="N873" i="14"/>
  <c r="Q873" i="14"/>
  <c r="E873" i="14"/>
  <c r="A874" i="14"/>
  <c r="H873" i="14"/>
  <c r="K873" i="14"/>
  <c r="T872" i="14"/>
  <c r="I872" i="14"/>
  <c r="J872" i="14"/>
  <c r="F872" i="14"/>
  <c r="G872" i="14"/>
  <c r="O872" i="14"/>
  <c r="L872" i="14"/>
  <c r="C872" i="14"/>
  <c r="M872" i="14"/>
  <c r="R872" i="14"/>
  <c r="P872" i="14"/>
  <c r="S872" i="14"/>
  <c r="D872" i="14"/>
  <c r="A603" i="19"/>
  <c r="B602" i="19"/>
  <c r="E602" i="19"/>
  <c r="C601" i="19"/>
  <c r="G601" i="19"/>
  <c r="F601" i="19"/>
  <c r="D601" i="19"/>
  <c r="K732" i="12"/>
  <c r="N732" i="12"/>
  <c r="B732" i="12"/>
  <c r="E732" i="12"/>
  <c r="H732" i="12"/>
  <c r="Q732" i="12"/>
  <c r="A733" i="12"/>
  <c r="T731" i="12"/>
  <c r="R731" i="12"/>
  <c r="S731" i="12"/>
  <c r="F731" i="12"/>
  <c r="I731" i="12"/>
  <c r="L731" i="12"/>
  <c r="C731" i="12"/>
  <c r="D731" i="12"/>
  <c r="G731" i="12"/>
  <c r="J731" i="12"/>
  <c r="M731" i="12"/>
  <c r="O731" i="12"/>
  <c r="P731" i="12"/>
  <c r="E732" i="8"/>
  <c r="H732" i="8"/>
  <c r="K732" i="8"/>
  <c r="B732" i="8"/>
  <c r="A733" i="8"/>
  <c r="I731" i="8"/>
  <c r="J731" i="8"/>
  <c r="C731" i="8"/>
  <c r="D731" i="8"/>
  <c r="F731" i="8"/>
  <c r="G731" i="8"/>
  <c r="L731" i="8"/>
  <c r="M731" i="8"/>
  <c r="N731" i="8"/>
  <c r="E874" i="14" l="1"/>
  <c r="A875" i="14"/>
  <c r="Q874" i="14"/>
  <c r="N874" i="14"/>
  <c r="B874" i="14"/>
  <c r="K874" i="14"/>
  <c r="H874" i="14"/>
  <c r="T873" i="14"/>
  <c r="F873" i="14"/>
  <c r="P873" i="14"/>
  <c r="R873" i="14"/>
  <c r="D873" i="14"/>
  <c r="O873" i="14"/>
  <c r="G873" i="14"/>
  <c r="M873" i="14"/>
  <c r="I873" i="14"/>
  <c r="C873" i="14"/>
  <c r="J873" i="14"/>
  <c r="L873" i="14"/>
  <c r="S873" i="14"/>
  <c r="F602" i="19"/>
  <c r="G602" i="19"/>
  <c r="C602" i="19"/>
  <c r="D602" i="19"/>
  <c r="A604" i="19"/>
  <c r="E603" i="19"/>
  <c r="B603" i="19"/>
  <c r="I732" i="8"/>
  <c r="J732" i="8"/>
  <c r="D732" i="8"/>
  <c r="C732" i="8"/>
  <c r="M732" i="8"/>
  <c r="N732" i="8"/>
  <c r="L732" i="8"/>
  <c r="F732" i="8"/>
  <c r="G732" i="8"/>
  <c r="K733" i="12"/>
  <c r="Q733" i="12"/>
  <c r="H733" i="12"/>
  <c r="N733" i="12"/>
  <c r="A734" i="12"/>
  <c r="B733" i="12"/>
  <c r="E733" i="12"/>
  <c r="K733" i="8"/>
  <c r="A734" i="8"/>
  <c r="B733" i="8"/>
  <c r="E733" i="8"/>
  <c r="H733" i="8"/>
  <c r="T732" i="12"/>
  <c r="L732" i="12"/>
  <c r="M732" i="12"/>
  <c r="O732" i="12"/>
  <c r="G732" i="12"/>
  <c r="I732" i="12"/>
  <c r="J732" i="12"/>
  <c r="R732" i="12"/>
  <c r="P732" i="12"/>
  <c r="C732" i="12"/>
  <c r="D732" i="12"/>
  <c r="F732" i="12"/>
  <c r="S732" i="12"/>
  <c r="T874" i="14" l="1"/>
  <c r="J874" i="14"/>
  <c r="L874" i="14"/>
  <c r="F874" i="14"/>
  <c r="O874" i="14"/>
  <c r="P874" i="14"/>
  <c r="R874" i="14"/>
  <c r="S874" i="14"/>
  <c r="G874" i="14"/>
  <c r="C874" i="14"/>
  <c r="D874" i="14"/>
  <c r="M874" i="14"/>
  <c r="I874" i="14"/>
  <c r="B875" i="14"/>
  <c r="E875" i="14"/>
  <c r="Q875" i="14"/>
  <c r="H875" i="14"/>
  <c r="N875" i="14"/>
  <c r="A876" i="14"/>
  <c r="K875" i="14"/>
  <c r="F603" i="19"/>
  <c r="G603" i="19"/>
  <c r="C603" i="19"/>
  <c r="D603" i="19"/>
  <c r="B604" i="19"/>
  <c r="E604" i="19"/>
  <c r="A605" i="19"/>
  <c r="L733" i="8"/>
  <c r="M733" i="8"/>
  <c r="N733" i="8"/>
  <c r="J733" i="8"/>
  <c r="D733" i="8"/>
  <c r="F733" i="8"/>
  <c r="G733" i="8"/>
  <c r="C733" i="8"/>
  <c r="I733" i="8"/>
  <c r="T733" i="12"/>
  <c r="M733" i="12"/>
  <c r="P733" i="12"/>
  <c r="S733" i="12"/>
  <c r="R733" i="12"/>
  <c r="F733" i="12"/>
  <c r="C733" i="12"/>
  <c r="D733" i="12"/>
  <c r="G733" i="12"/>
  <c r="I733" i="12"/>
  <c r="L733" i="12"/>
  <c r="J733" i="12"/>
  <c r="O733" i="12"/>
  <c r="B734" i="12"/>
  <c r="K734" i="12"/>
  <c r="N734" i="12"/>
  <c r="Q734" i="12"/>
  <c r="E734" i="12"/>
  <c r="A735" i="12"/>
  <c r="H734" i="12"/>
  <c r="B734" i="8"/>
  <c r="H734" i="8"/>
  <c r="K734" i="8"/>
  <c r="A735" i="8"/>
  <c r="E734" i="8"/>
  <c r="B876" i="14" l="1"/>
  <c r="N876" i="14"/>
  <c r="K876" i="14"/>
  <c r="A877" i="14"/>
  <c r="E876" i="14"/>
  <c r="H876" i="14"/>
  <c r="Q876" i="14"/>
  <c r="T875" i="14"/>
  <c r="L875" i="14"/>
  <c r="J875" i="14"/>
  <c r="F875" i="14"/>
  <c r="M875" i="14"/>
  <c r="I875" i="14"/>
  <c r="G875" i="14"/>
  <c r="D875" i="14"/>
  <c r="C875" i="14"/>
  <c r="P875" i="14"/>
  <c r="S875" i="14"/>
  <c r="R875" i="14"/>
  <c r="O875" i="14"/>
  <c r="B605" i="19"/>
  <c r="E605" i="19"/>
  <c r="A606" i="19"/>
  <c r="C604" i="19"/>
  <c r="D604" i="19"/>
  <c r="F604" i="19"/>
  <c r="G604" i="19"/>
  <c r="J734" i="8"/>
  <c r="L734" i="8"/>
  <c r="D734" i="8"/>
  <c r="C734" i="8"/>
  <c r="M734" i="8"/>
  <c r="F734" i="8"/>
  <c r="G734" i="8"/>
  <c r="I734" i="8"/>
  <c r="N734" i="8"/>
  <c r="T734" i="12"/>
  <c r="C734" i="12"/>
  <c r="P734" i="12"/>
  <c r="R734" i="12"/>
  <c r="D734" i="12"/>
  <c r="F734" i="12"/>
  <c r="G734" i="12"/>
  <c r="I734" i="12"/>
  <c r="J734" i="12"/>
  <c r="L734" i="12"/>
  <c r="M734" i="12"/>
  <c r="O734" i="12"/>
  <c r="S734" i="12"/>
  <c r="H735" i="12"/>
  <c r="B735" i="12"/>
  <c r="N735" i="12"/>
  <c r="K735" i="12"/>
  <c r="Q735" i="12"/>
  <c r="A736" i="12"/>
  <c r="E735" i="12"/>
  <c r="E735" i="8"/>
  <c r="H735" i="8"/>
  <c r="A736" i="8"/>
  <c r="B735" i="8"/>
  <c r="K735" i="8"/>
  <c r="K877" i="14" l="1"/>
  <c r="H877" i="14"/>
  <c r="B877" i="14"/>
  <c r="Q877" i="14"/>
  <c r="N877" i="14"/>
  <c r="A878" i="14"/>
  <c r="E877" i="14"/>
  <c r="T876" i="14"/>
  <c r="C876" i="14"/>
  <c r="D876" i="14"/>
  <c r="L876" i="14"/>
  <c r="M876" i="14"/>
  <c r="G876" i="14"/>
  <c r="S876" i="14"/>
  <c r="F876" i="14"/>
  <c r="J876" i="14"/>
  <c r="I876" i="14"/>
  <c r="R876" i="14"/>
  <c r="P876" i="14"/>
  <c r="O876" i="14"/>
  <c r="A607" i="19"/>
  <c r="B606" i="19"/>
  <c r="E606" i="19"/>
  <c r="C605" i="19"/>
  <c r="D605" i="19"/>
  <c r="F605" i="19"/>
  <c r="G605" i="19"/>
  <c r="K736" i="12"/>
  <c r="N736" i="12"/>
  <c r="H736" i="12"/>
  <c r="Q736" i="12"/>
  <c r="A737" i="12"/>
  <c r="B736" i="12"/>
  <c r="E736" i="12"/>
  <c r="T735" i="12"/>
  <c r="I735" i="12"/>
  <c r="G735" i="12"/>
  <c r="O735" i="12"/>
  <c r="P735" i="12"/>
  <c r="R735" i="12"/>
  <c r="S735" i="12"/>
  <c r="C735" i="12"/>
  <c r="D735" i="12"/>
  <c r="F735" i="12"/>
  <c r="M735" i="12"/>
  <c r="J735" i="12"/>
  <c r="L735" i="12"/>
  <c r="B736" i="8"/>
  <c r="H736" i="8"/>
  <c r="K736" i="8"/>
  <c r="A737" i="8"/>
  <c r="E736" i="8"/>
  <c r="N735" i="8"/>
  <c r="F735" i="8"/>
  <c r="I735" i="8"/>
  <c r="D735" i="8"/>
  <c r="M735" i="8"/>
  <c r="G735" i="8"/>
  <c r="J735" i="8"/>
  <c r="C735" i="8"/>
  <c r="L735" i="8"/>
  <c r="A879" i="14" l="1"/>
  <c r="H878" i="14"/>
  <c r="N878" i="14"/>
  <c r="B878" i="14"/>
  <c r="Q878" i="14"/>
  <c r="E878" i="14"/>
  <c r="K878" i="14"/>
  <c r="T877" i="14"/>
  <c r="L877" i="14"/>
  <c r="S877" i="14"/>
  <c r="D877" i="14"/>
  <c r="G877" i="14"/>
  <c r="M877" i="14"/>
  <c r="R877" i="14"/>
  <c r="I877" i="14"/>
  <c r="C877" i="14"/>
  <c r="O877" i="14"/>
  <c r="J877" i="14"/>
  <c r="F877" i="14"/>
  <c r="P877" i="14"/>
  <c r="C606" i="19"/>
  <c r="F606" i="19"/>
  <c r="D606" i="19"/>
  <c r="G606" i="19"/>
  <c r="E607" i="19"/>
  <c r="B607" i="19"/>
  <c r="A608" i="19"/>
  <c r="F736" i="8"/>
  <c r="C736" i="8"/>
  <c r="D736" i="8"/>
  <c r="G736" i="8"/>
  <c r="I736" i="8"/>
  <c r="L736" i="8"/>
  <c r="J736" i="8"/>
  <c r="M736" i="8"/>
  <c r="N736" i="8"/>
  <c r="B737" i="12"/>
  <c r="E737" i="12"/>
  <c r="A738" i="12"/>
  <c r="H737" i="12"/>
  <c r="Q737" i="12"/>
  <c r="N737" i="12"/>
  <c r="K737" i="12"/>
  <c r="A738" i="8"/>
  <c r="B737" i="8"/>
  <c r="H737" i="8"/>
  <c r="K737" i="8"/>
  <c r="E737" i="8"/>
  <c r="T736" i="12"/>
  <c r="J736" i="12"/>
  <c r="P736" i="12"/>
  <c r="C736" i="12"/>
  <c r="L736" i="12"/>
  <c r="M736" i="12"/>
  <c r="S736" i="12"/>
  <c r="D736" i="12"/>
  <c r="F736" i="12"/>
  <c r="R736" i="12"/>
  <c r="G736" i="12"/>
  <c r="I736" i="12"/>
  <c r="O736" i="12"/>
  <c r="T878" i="14" l="1"/>
  <c r="L878" i="14"/>
  <c r="J878" i="14"/>
  <c r="C878" i="14"/>
  <c r="G878" i="14"/>
  <c r="I878" i="14"/>
  <c r="D878" i="14"/>
  <c r="M878" i="14"/>
  <c r="P878" i="14"/>
  <c r="S878" i="14"/>
  <c r="O878" i="14"/>
  <c r="R878" i="14"/>
  <c r="F878" i="14"/>
  <c r="Q879" i="14"/>
  <c r="E879" i="14"/>
  <c r="A880" i="14"/>
  <c r="H879" i="14"/>
  <c r="B879" i="14"/>
  <c r="N879" i="14"/>
  <c r="K879" i="14"/>
  <c r="A609" i="19"/>
  <c r="B608" i="19"/>
  <c r="E608" i="19"/>
  <c r="F607" i="19"/>
  <c r="C607" i="19"/>
  <c r="D607" i="19"/>
  <c r="G607" i="19"/>
  <c r="L737" i="8"/>
  <c r="F737" i="8"/>
  <c r="N737" i="8"/>
  <c r="C737" i="8"/>
  <c r="G737" i="8"/>
  <c r="J737" i="8"/>
  <c r="D737" i="8"/>
  <c r="I737" i="8"/>
  <c r="M737" i="8"/>
  <c r="T737" i="12"/>
  <c r="M737" i="12"/>
  <c r="R737" i="12"/>
  <c r="O737" i="12"/>
  <c r="P737" i="12"/>
  <c r="G737" i="12"/>
  <c r="I737" i="12"/>
  <c r="J737" i="12"/>
  <c r="L737" i="12"/>
  <c r="D737" i="12"/>
  <c r="C737" i="12"/>
  <c r="F737" i="12"/>
  <c r="S737" i="12"/>
  <c r="E738" i="8"/>
  <c r="K738" i="8"/>
  <c r="B738" i="8"/>
  <c r="H738" i="8"/>
  <c r="A739" i="8"/>
  <c r="N738" i="12"/>
  <c r="Q738" i="12"/>
  <c r="E738" i="12"/>
  <c r="H738" i="12"/>
  <c r="B738" i="12"/>
  <c r="K738" i="12"/>
  <c r="A739" i="12"/>
  <c r="A881" i="14" l="1"/>
  <c r="K880" i="14"/>
  <c r="Q880" i="14"/>
  <c r="B880" i="14"/>
  <c r="E880" i="14"/>
  <c r="H880" i="14"/>
  <c r="N880" i="14"/>
  <c r="T879" i="14"/>
  <c r="P879" i="14"/>
  <c r="L879" i="14"/>
  <c r="F879" i="14"/>
  <c r="I879" i="14"/>
  <c r="J879" i="14"/>
  <c r="G879" i="14"/>
  <c r="M879" i="14"/>
  <c r="D879" i="14"/>
  <c r="S879" i="14"/>
  <c r="R879" i="14"/>
  <c r="O879" i="14"/>
  <c r="C879" i="14"/>
  <c r="G608" i="19"/>
  <c r="C608" i="19"/>
  <c r="D608" i="19"/>
  <c r="F608" i="19"/>
  <c r="A610" i="19"/>
  <c r="B609" i="19"/>
  <c r="E609" i="19"/>
  <c r="F738" i="8"/>
  <c r="G738" i="8"/>
  <c r="N738" i="8"/>
  <c r="C738" i="8"/>
  <c r="L738" i="8"/>
  <c r="J738" i="8"/>
  <c r="M738" i="8"/>
  <c r="D738" i="8"/>
  <c r="I738" i="8"/>
  <c r="K739" i="8"/>
  <c r="B739" i="8"/>
  <c r="H739" i="8"/>
  <c r="A740" i="8"/>
  <c r="E739" i="8"/>
  <c r="T738" i="12"/>
  <c r="S738" i="12"/>
  <c r="C738" i="12"/>
  <c r="D738" i="12"/>
  <c r="F738" i="12"/>
  <c r="G738" i="12"/>
  <c r="P738" i="12"/>
  <c r="I738" i="12"/>
  <c r="J738" i="12"/>
  <c r="L738" i="12"/>
  <c r="M738" i="12"/>
  <c r="O738" i="12"/>
  <c r="R738" i="12"/>
  <c r="E739" i="12"/>
  <c r="H739" i="12"/>
  <c r="N739" i="12"/>
  <c r="Q739" i="12"/>
  <c r="K739" i="12"/>
  <c r="B739" i="12"/>
  <c r="A740" i="12"/>
  <c r="T880" i="14" l="1"/>
  <c r="C880" i="14"/>
  <c r="R880" i="14"/>
  <c r="O880" i="14"/>
  <c r="D880" i="14"/>
  <c r="S880" i="14"/>
  <c r="P880" i="14"/>
  <c r="L880" i="14"/>
  <c r="M880" i="14"/>
  <c r="G880" i="14"/>
  <c r="F880" i="14"/>
  <c r="I880" i="14"/>
  <c r="J880" i="14"/>
  <c r="Q881" i="14"/>
  <c r="K881" i="14"/>
  <c r="E881" i="14"/>
  <c r="H881" i="14"/>
  <c r="N881" i="14"/>
  <c r="A882" i="14"/>
  <c r="B881" i="14"/>
  <c r="F609" i="19"/>
  <c r="G609" i="19"/>
  <c r="C609" i="19"/>
  <c r="D609" i="19"/>
  <c r="B610" i="19"/>
  <c r="E610" i="19"/>
  <c r="A611" i="19"/>
  <c r="E740" i="8"/>
  <c r="K740" i="8"/>
  <c r="H740" i="8"/>
  <c r="A741" i="8"/>
  <c r="B740" i="8"/>
  <c r="M739" i="8"/>
  <c r="J739" i="8"/>
  <c r="F739" i="8"/>
  <c r="G739" i="8"/>
  <c r="I739" i="8"/>
  <c r="N739" i="8"/>
  <c r="L739" i="8"/>
  <c r="D739" i="8"/>
  <c r="C739" i="8"/>
  <c r="E740" i="12"/>
  <c r="H740" i="12"/>
  <c r="K740" i="12"/>
  <c r="N740" i="12"/>
  <c r="B740" i="12"/>
  <c r="Q740" i="12"/>
  <c r="A741" i="12"/>
  <c r="T739" i="12"/>
  <c r="O739" i="12"/>
  <c r="P739" i="12"/>
  <c r="R739" i="12"/>
  <c r="G739" i="12"/>
  <c r="C739" i="12"/>
  <c r="F739" i="12"/>
  <c r="S739" i="12"/>
  <c r="M739" i="12"/>
  <c r="I739" i="12"/>
  <c r="J739" i="12"/>
  <c r="D739" i="12"/>
  <c r="L739" i="12"/>
  <c r="T881" i="14" l="1"/>
  <c r="D881" i="14"/>
  <c r="G881" i="14"/>
  <c r="J881" i="14"/>
  <c r="P881" i="14"/>
  <c r="L881" i="14"/>
  <c r="M881" i="14"/>
  <c r="O881" i="14"/>
  <c r="F881" i="14"/>
  <c r="S881" i="14"/>
  <c r="R881" i="14"/>
  <c r="I881" i="14"/>
  <c r="C881" i="14"/>
  <c r="B882" i="14"/>
  <c r="Q882" i="14"/>
  <c r="H882" i="14"/>
  <c r="K882" i="14"/>
  <c r="A883" i="14"/>
  <c r="N882" i="14"/>
  <c r="E882" i="14"/>
  <c r="E611" i="19"/>
  <c r="A612" i="19"/>
  <c r="B611" i="19"/>
  <c r="C610" i="19"/>
  <c r="D610" i="19"/>
  <c r="F610" i="19"/>
  <c r="G610" i="19"/>
  <c r="J740" i="8"/>
  <c r="L740" i="8"/>
  <c r="F740" i="8"/>
  <c r="G740" i="8"/>
  <c r="I740" i="8"/>
  <c r="N740" i="8"/>
  <c r="M740" i="8"/>
  <c r="C740" i="8"/>
  <c r="D740" i="8"/>
  <c r="B741" i="8"/>
  <c r="E741" i="8"/>
  <c r="H741" i="8"/>
  <c r="K741" i="8"/>
  <c r="A742" i="8"/>
  <c r="Q741" i="12"/>
  <c r="N741" i="12"/>
  <c r="B741" i="12"/>
  <c r="E741" i="12"/>
  <c r="H741" i="12"/>
  <c r="K741" i="12"/>
  <c r="T740" i="12"/>
  <c r="I740" i="12"/>
  <c r="S740" i="12"/>
  <c r="O740" i="12"/>
  <c r="C740" i="12"/>
  <c r="J740" i="12"/>
  <c r="R740" i="12"/>
  <c r="L740" i="12"/>
  <c r="M740" i="12"/>
  <c r="P740" i="12"/>
  <c r="D740" i="12"/>
  <c r="F740" i="12"/>
  <c r="G740" i="12"/>
  <c r="T882" i="14" l="1"/>
  <c r="L882" i="14"/>
  <c r="O882" i="14"/>
  <c r="J882" i="14"/>
  <c r="P882" i="14"/>
  <c r="R882" i="14"/>
  <c r="F882" i="14"/>
  <c r="M882" i="14"/>
  <c r="I882" i="14"/>
  <c r="G882" i="14"/>
  <c r="C882" i="14"/>
  <c r="D882" i="14"/>
  <c r="S882" i="14"/>
  <c r="A884" i="14"/>
  <c r="Q883" i="14"/>
  <c r="N883" i="14"/>
  <c r="H883" i="14"/>
  <c r="E883" i="14"/>
  <c r="B883" i="14"/>
  <c r="K883" i="14"/>
  <c r="D611" i="19"/>
  <c r="F611" i="19"/>
  <c r="G611" i="19"/>
  <c r="C611" i="19"/>
  <c r="E612" i="19"/>
  <c r="B612" i="19"/>
  <c r="A613" i="19"/>
  <c r="J741" i="8"/>
  <c r="L741" i="8"/>
  <c r="M741" i="8"/>
  <c r="N741" i="8"/>
  <c r="G741" i="8"/>
  <c r="F741" i="8"/>
  <c r="I741" i="8"/>
  <c r="C741" i="8"/>
  <c r="D741" i="8"/>
  <c r="A743" i="8"/>
  <c r="B742" i="8"/>
  <c r="K742" i="8"/>
  <c r="H742" i="8"/>
  <c r="E742" i="8"/>
  <c r="T741" i="12"/>
  <c r="R741" i="12"/>
  <c r="S741" i="12"/>
  <c r="C741" i="12"/>
  <c r="G741" i="12"/>
  <c r="D741" i="12"/>
  <c r="F741" i="12"/>
  <c r="J741" i="12"/>
  <c r="M741" i="12"/>
  <c r="O741" i="12"/>
  <c r="P741" i="12"/>
  <c r="L741" i="12"/>
  <c r="I741" i="12"/>
  <c r="E9" i="29" a="1"/>
  <c r="E884" i="14" l="1"/>
  <c r="B884" i="14"/>
  <c r="A885" i="14"/>
  <c r="N884" i="14"/>
  <c r="Q884" i="14"/>
  <c r="H884" i="14"/>
  <c r="K884" i="14"/>
  <c r="T883" i="14"/>
  <c r="F883" i="14"/>
  <c r="R883" i="14"/>
  <c r="S883" i="14"/>
  <c r="O883" i="14"/>
  <c r="D883" i="14"/>
  <c r="P883" i="14"/>
  <c r="C883" i="14"/>
  <c r="G883" i="14"/>
  <c r="J883" i="14"/>
  <c r="M883" i="14"/>
  <c r="L883" i="14"/>
  <c r="I883" i="14"/>
  <c r="A614" i="19"/>
  <c r="B613" i="19"/>
  <c r="E613" i="19"/>
  <c r="D612" i="19"/>
  <c r="F612" i="19"/>
  <c r="C612" i="19"/>
  <c r="G612" i="19"/>
  <c r="E9" i="29"/>
  <c r="F742" i="8"/>
  <c r="L742" i="8"/>
  <c r="G742" i="8"/>
  <c r="D742" i="8"/>
  <c r="M742" i="8"/>
  <c r="N742" i="8"/>
  <c r="J742" i="8"/>
  <c r="I742" i="8"/>
  <c r="C742" i="8"/>
  <c r="A744" i="8"/>
  <c r="E743" i="8"/>
  <c r="H743" i="8"/>
  <c r="B743" i="8"/>
  <c r="K743" i="8"/>
  <c r="B885" i="14" l="1"/>
  <c r="E885" i="14"/>
  <c r="A886" i="14"/>
  <c r="H885" i="14"/>
  <c r="N885" i="14"/>
  <c r="Q885" i="14"/>
  <c r="K885" i="14"/>
  <c r="T884" i="14"/>
  <c r="P884" i="14"/>
  <c r="R884" i="14"/>
  <c r="S884" i="14"/>
  <c r="M884" i="14"/>
  <c r="O884" i="14"/>
  <c r="L884" i="14"/>
  <c r="C884" i="14"/>
  <c r="G884" i="14"/>
  <c r="F884" i="14"/>
  <c r="I884" i="14"/>
  <c r="D884" i="14"/>
  <c r="J884" i="14"/>
  <c r="G613" i="19"/>
  <c r="C613" i="19"/>
  <c r="D613" i="19"/>
  <c r="F613" i="19"/>
  <c r="E614" i="19"/>
  <c r="A615" i="19"/>
  <c r="B614" i="19"/>
  <c r="B744" i="8"/>
  <c r="K744" i="8"/>
  <c r="E744" i="8"/>
  <c r="H744" i="8"/>
  <c r="A745" i="8"/>
  <c r="C743" i="8"/>
  <c r="D743" i="8"/>
  <c r="M743" i="8"/>
  <c r="F743" i="8"/>
  <c r="G743" i="8"/>
  <c r="I743" i="8"/>
  <c r="J743" i="8"/>
  <c r="L743" i="8"/>
  <c r="N743" i="8"/>
  <c r="H886" i="14" l="1"/>
  <c r="K886" i="14"/>
  <c r="N886" i="14"/>
  <c r="B886" i="14"/>
  <c r="A887" i="14"/>
  <c r="E886" i="14"/>
  <c r="Q886" i="14"/>
  <c r="T885" i="14"/>
  <c r="J885" i="14"/>
  <c r="G885" i="14"/>
  <c r="C885" i="14"/>
  <c r="L885" i="14"/>
  <c r="R885" i="14"/>
  <c r="O885" i="14"/>
  <c r="I885" i="14"/>
  <c r="F885" i="14"/>
  <c r="D885" i="14"/>
  <c r="M885" i="14"/>
  <c r="P885" i="14"/>
  <c r="S885" i="14"/>
  <c r="C614" i="19"/>
  <c r="D614" i="19"/>
  <c r="F614" i="19"/>
  <c r="G614" i="19"/>
  <c r="E615" i="19"/>
  <c r="A616" i="19"/>
  <c r="B615" i="19"/>
  <c r="C744" i="8"/>
  <c r="G744" i="8"/>
  <c r="D744" i="8"/>
  <c r="J744" i="8"/>
  <c r="N744" i="8"/>
  <c r="L744" i="8"/>
  <c r="M744" i="8"/>
  <c r="F744" i="8"/>
  <c r="I744" i="8"/>
  <c r="E745" i="8"/>
  <c r="A746" i="8"/>
  <c r="B745" i="8"/>
  <c r="H745" i="8"/>
  <c r="K745" i="8"/>
  <c r="N887" i="14" l="1"/>
  <c r="Q887" i="14"/>
  <c r="H887" i="14"/>
  <c r="A888" i="14"/>
  <c r="K887" i="14"/>
  <c r="B887" i="14"/>
  <c r="E887" i="14"/>
  <c r="T886" i="14"/>
  <c r="O886" i="14"/>
  <c r="P886" i="14"/>
  <c r="D886" i="14"/>
  <c r="M886" i="14"/>
  <c r="C886" i="14"/>
  <c r="R886" i="14"/>
  <c r="I886" i="14"/>
  <c r="J886" i="14"/>
  <c r="G886" i="14"/>
  <c r="L886" i="14"/>
  <c r="F886" i="14"/>
  <c r="S886" i="14"/>
  <c r="D615" i="19"/>
  <c r="F615" i="19"/>
  <c r="G615" i="19"/>
  <c r="C615" i="19"/>
  <c r="B616" i="19"/>
  <c r="E616" i="19"/>
  <c r="A617" i="19"/>
  <c r="F745" i="8"/>
  <c r="I745" i="8"/>
  <c r="M745" i="8"/>
  <c r="D745" i="8"/>
  <c r="L745" i="8"/>
  <c r="N745" i="8"/>
  <c r="C745" i="8"/>
  <c r="G745" i="8"/>
  <c r="J745" i="8"/>
  <c r="E746" i="8"/>
  <c r="H746" i="8"/>
  <c r="A747" i="8"/>
  <c r="K746" i="8"/>
  <c r="B746" i="8"/>
  <c r="T887" i="14" l="1"/>
  <c r="F887" i="14"/>
  <c r="I887" i="14"/>
  <c r="G887" i="14"/>
  <c r="R887" i="14"/>
  <c r="S887" i="14"/>
  <c r="O887" i="14"/>
  <c r="P887" i="14"/>
  <c r="C887" i="14"/>
  <c r="D887" i="14"/>
  <c r="J887" i="14"/>
  <c r="M887" i="14"/>
  <c r="L887" i="14"/>
  <c r="K888" i="14"/>
  <c r="H888" i="14"/>
  <c r="A889" i="14"/>
  <c r="E888" i="14"/>
  <c r="N888" i="14"/>
  <c r="B888" i="14"/>
  <c r="Q888" i="14"/>
  <c r="A618" i="19"/>
  <c r="E617" i="19"/>
  <c r="B617" i="19"/>
  <c r="C616" i="19"/>
  <c r="D616" i="19"/>
  <c r="F616" i="19"/>
  <c r="G616" i="19"/>
  <c r="H747" i="8"/>
  <c r="A748" i="8"/>
  <c r="B747" i="8"/>
  <c r="E747" i="8"/>
  <c r="K747" i="8"/>
  <c r="F746" i="8"/>
  <c r="I746" i="8"/>
  <c r="G746" i="8"/>
  <c r="J746" i="8"/>
  <c r="L746" i="8"/>
  <c r="M746" i="8"/>
  <c r="N746" i="8"/>
  <c r="C746" i="8"/>
  <c r="D746" i="8"/>
  <c r="T888" i="14" l="1"/>
  <c r="J888" i="14"/>
  <c r="P888" i="14"/>
  <c r="M888" i="14"/>
  <c r="C888" i="14"/>
  <c r="G888" i="14"/>
  <c r="I888" i="14"/>
  <c r="R888" i="14"/>
  <c r="D888" i="14"/>
  <c r="L888" i="14"/>
  <c r="F888" i="14"/>
  <c r="O888" i="14"/>
  <c r="S888" i="14"/>
  <c r="Q889" i="14"/>
  <c r="B889" i="14"/>
  <c r="E889" i="14"/>
  <c r="A890" i="14"/>
  <c r="N889" i="14"/>
  <c r="K889" i="14"/>
  <c r="H889" i="14"/>
  <c r="G617" i="19"/>
  <c r="C617" i="19"/>
  <c r="D617" i="19"/>
  <c r="F617" i="19"/>
  <c r="A619" i="19"/>
  <c r="B618" i="19"/>
  <c r="E618" i="19"/>
  <c r="I747" i="8"/>
  <c r="L747" i="8"/>
  <c r="C747" i="8"/>
  <c r="N747" i="8"/>
  <c r="M747" i="8"/>
  <c r="D747" i="8"/>
  <c r="G747" i="8"/>
  <c r="J747" i="8"/>
  <c r="F747" i="8"/>
  <c r="B748" i="8"/>
  <c r="K748" i="8"/>
  <c r="E748" i="8"/>
  <c r="H748" i="8"/>
  <c r="A749" i="8"/>
  <c r="H890" i="14" l="1"/>
  <c r="B890" i="14"/>
  <c r="E890" i="14"/>
  <c r="N890" i="14"/>
  <c r="K890" i="14"/>
  <c r="A891" i="14"/>
  <c r="Q890" i="14"/>
  <c r="T889" i="14"/>
  <c r="I889" i="14"/>
  <c r="C889" i="14"/>
  <c r="D889" i="14"/>
  <c r="R889" i="14"/>
  <c r="J889" i="14"/>
  <c r="M889" i="14"/>
  <c r="P889" i="14"/>
  <c r="S889" i="14"/>
  <c r="L889" i="14"/>
  <c r="O889" i="14"/>
  <c r="F889" i="14"/>
  <c r="G889" i="14"/>
  <c r="G618" i="19"/>
  <c r="C618" i="19"/>
  <c r="D618" i="19"/>
  <c r="F618" i="19"/>
  <c r="B619" i="19"/>
  <c r="E619" i="19"/>
  <c r="A620" i="19"/>
  <c r="B749" i="8"/>
  <c r="E749" i="8"/>
  <c r="A750" i="8"/>
  <c r="H749" i="8"/>
  <c r="K749" i="8"/>
  <c r="N748" i="8"/>
  <c r="C748" i="8"/>
  <c r="D748" i="8"/>
  <c r="I748" i="8"/>
  <c r="J748" i="8"/>
  <c r="F748" i="8"/>
  <c r="G748" i="8"/>
  <c r="L748" i="8"/>
  <c r="M748" i="8"/>
  <c r="K891" i="14" l="1"/>
  <c r="B891" i="14"/>
  <c r="A892" i="14"/>
  <c r="E891" i="14"/>
  <c r="H891" i="14"/>
  <c r="N891" i="14"/>
  <c r="Q891" i="14"/>
  <c r="T890" i="14"/>
  <c r="F890" i="14"/>
  <c r="G890" i="14"/>
  <c r="M890" i="14"/>
  <c r="L890" i="14"/>
  <c r="O890" i="14"/>
  <c r="D890" i="14"/>
  <c r="P890" i="14"/>
  <c r="I890" i="14"/>
  <c r="C890" i="14"/>
  <c r="J890" i="14"/>
  <c r="S890" i="14"/>
  <c r="R890" i="14"/>
  <c r="A621" i="19"/>
  <c r="E620" i="19"/>
  <c r="B620" i="19"/>
  <c r="C619" i="19"/>
  <c r="D619" i="19"/>
  <c r="G619" i="19"/>
  <c r="F619" i="19"/>
  <c r="A751" i="8"/>
  <c r="E750" i="8"/>
  <c r="B750" i="8"/>
  <c r="K750" i="8"/>
  <c r="H750" i="8"/>
  <c r="L749" i="8"/>
  <c r="M749" i="8"/>
  <c r="N749" i="8"/>
  <c r="C749" i="8"/>
  <c r="D749" i="8"/>
  <c r="G749" i="8"/>
  <c r="F749" i="8"/>
  <c r="I749" i="8"/>
  <c r="J749" i="8"/>
  <c r="N892" i="14" l="1"/>
  <c r="E892" i="14"/>
  <c r="A893" i="14"/>
  <c r="H892" i="14"/>
  <c r="K892" i="14"/>
  <c r="Q892" i="14"/>
  <c r="B892" i="14"/>
  <c r="T891" i="14"/>
  <c r="D891" i="14"/>
  <c r="F891" i="14"/>
  <c r="I891" i="14"/>
  <c r="P891" i="14"/>
  <c r="G891" i="14"/>
  <c r="C891" i="14"/>
  <c r="R891" i="14"/>
  <c r="M891" i="14"/>
  <c r="O891" i="14"/>
  <c r="S891" i="14"/>
  <c r="J891" i="14"/>
  <c r="L891" i="14"/>
  <c r="G620" i="19"/>
  <c r="F620" i="19"/>
  <c r="D620" i="19"/>
  <c r="C620" i="19"/>
  <c r="B621" i="19"/>
  <c r="E621" i="19"/>
  <c r="A622" i="19"/>
  <c r="C750" i="8"/>
  <c r="D750" i="8"/>
  <c r="F750" i="8"/>
  <c r="G750" i="8"/>
  <c r="L750" i="8"/>
  <c r="M750" i="8"/>
  <c r="N750" i="8"/>
  <c r="I750" i="8"/>
  <c r="J750" i="8"/>
  <c r="A752" i="8"/>
  <c r="H751" i="8"/>
  <c r="B751" i="8"/>
  <c r="E751" i="8"/>
  <c r="K751" i="8"/>
  <c r="T892" i="14" l="1"/>
  <c r="P892" i="14"/>
  <c r="G892" i="14"/>
  <c r="R892" i="14"/>
  <c r="S892" i="14"/>
  <c r="C892" i="14"/>
  <c r="D892" i="14"/>
  <c r="O892" i="14"/>
  <c r="I892" i="14"/>
  <c r="J892" i="14"/>
  <c r="L892" i="14"/>
  <c r="M892" i="14"/>
  <c r="F892" i="14"/>
  <c r="Q893" i="14"/>
  <c r="B893" i="14"/>
  <c r="E893" i="14"/>
  <c r="K893" i="14"/>
  <c r="A894" i="14"/>
  <c r="H893" i="14"/>
  <c r="N893" i="14"/>
  <c r="B622" i="19"/>
  <c r="A623" i="19"/>
  <c r="E622" i="19"/>
  <c r="C621" i="19"/>
  <c r="D621" i="19"/>
  <c r="F621" i="19"/>
  <c r="G621" i="19"/>
  <c r="F751" i="8"/>
  <c r="G751" i="8"/>
  <c r="I751" i="8"/>
  <c r="J751" i="8"/>
  <c r="C751" i="8"/>
  <c r="L751" i="8"/>
  <c r="D751" i="8"/>
  <c r="M751" i="8"/>
  <c r="N751" i="8"/>
  <c r="H752" i="8"/>
  <c r="B752" i="8"/>
  <c r="E752" i="8"/>
  <c r="K752" i="8"/>
  <c r="A753" i="8"/>
  <c r="T893" i="14" l="1"/>
  <c r="S893" i="14"/>
  <c r="G893" i="14"/>
  <c r="I893" i="14"/>
  <c r="J893" i="14"/>
  <c r="O893" i="14"/>
  <c r="C893" i="14"/>
  <c r="D893" i="14"/>
  <c r="F893" i="14"/>
  <c r="R893" i="14"/>
  <c r="L893" i="14"/>
  <c r="M893" i="14"/>
  <c r="P893" i="14"/>
  <c r="Q894" i="14"/>
  <c r="E894" i="14"/>
  <c r="H894" i="14"/>
  <c r="K894" i="14"/>
  <c r="N894" i="14"/>
  <c r="B894" i="14"/>
  <c r="A895" i="14"/>
  <c r="E623" i="19"/>
  <c r="A624" i="19"/>
  <c r="B623" i="19"/>
  <c r="C622" i="19"/>
  <c r="F622" i="19"/>
  <c r="G622" i="19"/>
  <c r="D622" i="19"/>
  <c r="A754" i="8"/>
  <c r="K753" i="8"/>
  <c r="B753" i="8"/>
  <c r="E753" i="8"/>
  <c r="H753" i="8"/>
  <c r="C752" i="8"/>
  <c r="D752" i="8"/>
  <c r="F752" i="8"/>
  <c r="G752" i="8"/>
  <c r="L752" i="8"/>
  <c r="M752" i="8"/>
  <c r="N752" i="8"/>
  <c r="I752" i="8"/>
  <c r="J752" i="8"/>
  <c r="A896" i="14" l="1"/>
  <c r="N895" i="14"/>
  <c r="H895" i="14"/>
  <c r="B895" i="14"/>
  <c r="E895" i="14"/>
  <c r="K895" i="14"/>
  <c r="Q895" i="14"/>
  <c r="T894" i="14"/>
  <c r="D894" i="14"/>
  <c r="M894" i="14"/>
  <c r="F894" i="14"/>
  <c r="G894" i="14"/>
  <c r="O894" i="14"/>
  <c r="S894" i="14"/>
  <c r="P894" i="14"/>
  <c r="C894" i="14"/>
  <c r="L894" i="14"/>
  <c r="I894" i="14"/>
  <c r="R894" i="14"/>
  <c r="J894" i="14"/>
  <c r="D623" i="19"/>
  <c r="F623" i="19"/>
  <c r="G623" i="19"/>
  <c r="C623" i="19"/>
  <c r="B624" i="19"/>
  <c r="E624" i="19"/>
  <c r="A625" i="19"/>
  <c r="G753" i="8"/>
  <c r="M753" i="8"/>
  <c r="N753" i="8"/>
  <c r="J753" i="8"/>
  <c r="F753" i="8"/>
  <c r="L753" i="8"/>
  <c r="I753" i="8"/>
  <c r="C753" i="8"/>
  <c r="D753" i="8"/>
  <c r="B754" i="8"/>
  <c r="E754" i="8"/>
  <c r="H754" i="8"/>
  <c r="A755" i="8"/>
  <c r="K754" i="8"/>
  <c r="T895" i="14" l="1"/>
  <c r="C895" i="14"/>
  <c r="L895" i="14"/>
  <c r="D895" i="14"/>
  <c r="R895" i="14"/>
  <c r="S895" i="14"/>
  <c r="J895" i="14"/>
  <c r="M895" i="14"/>
  <c r="P895" i="14"/>
  <c r="F895" i="14"/>
  <c r="G895" i="14"/>
  <c r="I895" i="14"/>
  <c r="O895" i="14"/>
  <c r="K896" i="14"/>
  <c r="E896" i="14"/>
  <c r="A897" i="14"/>
  <c r="B896" i="14"/>
  <c r="N896" i="14"/>
  <c r="Q896" i="14"/>
  <c r="H896" i="14"/>
  <c r="E625" i="19"/>
  <c r="A626" i="19"/>
  <c r="B625" i="19"/>
  <c r="G624" i="19"/>
  <c r="F624" i="19"/>
  <c r="C624" i="19"/>
  <c r="D624" i="19"/>
  <c r="J754" i="8"/>
  <c r="M754" i="8"/>
  <c r="F754" i="8"/>
  <c r="N754" i="8"/>
  <c r="I754" i="8"/>
  <c r="L754" i="8"/>
  <c r="G754" i="8"/>
  <c r="C754" i="8"/>
  <c r="D754" i="8"/>
  <c r="B755" i="8"/>
  <c r="E755" i="8"/>
  <c r="H755" i="8"/>
  <c r="K755" i="8"/>
  <c r="A756" i="8"/>
  <c r="T896" i="14" l="1"/>
  <c r="O896" i="14"/>
  <c r="I896" i="14"/>
  <c r="C896" i="14"/>
  <c r="J896" i="14"/>
  <c r="D896" i="14"/>
  <c r="L896" i="14"/>
  <c r="F896" i="14"/>
  <c r="S896" i="14"/>
  <c r="P896" i="14"/>
  <c r="G896" i="14"/>
  <c r="M896" i="14"/>
  <c r="R896" i="14"/>
  <c r="B897" i="14"/>
  <c r="E897" i="14"/>
  <c r="N897" i="14"/>
  <c r="Q897" i="14"/>
  <c r="H897" i="14"/>
  <c r="K897" i="14"/>
  <c r="A898" i="14"/>
  <c r="C625" i="19"/>
  <c r="D625" i="19"/>
  <c r="F625" i="19"/>
  <c r="G625" i="19"/>
  <c r="E626" i="19"/>
  <c r="A627" i="19"/>
  <c r="B626" i="19"/>
  <c r="H756" i="8"/>
  <c r="K756" i="8"/>
  <c r="E756" i="8"/>
  <c r="A757" i="8"/>
  <c r="B756" i="8"/>
  <c r="D755" i="8"/>
  <c r="C755" i="8"/>
  <c r="G755" i="8"/>
  <c r="I755" i="8"/>
  <c r="J755" i="8"/>
  <c r="L755" i="8"/>
  <c r="N755" i="8"/>
  <c r="F755" i="8"/>
  <c r="M755" i="8"/>
  <c r="T897" i="14" l="1"/>
  <c r="I897" i="14"/>
  <c r="S897" i="14"/>
  <c r="G897" i="14"/>
  <c r="P897" i="14"/>
  <c r="R897" i="14"/>
  <c r="D897" i="14"/>
  <c r="C897" i="14"/>
  <c r="F897" i="14"/>
  <c r="M897" i="14"/>
  <c r="L897" i="14"/>
  <c r="O897" i="14"/>
  <c r="J897" i="14"/>
  <c r="K898" i="14"/>
  <c r="Q898" i="14"/>
  <c r="A899" i="14"/>
  <c r="E898" i="14"/>
  <c r="B898" i="14"/>
  <c r="H898" i="14"/>
  <c r="N898" i="14"/>
  <c r="C626" i="19"/>
  <c r="D626" i="19"/>
  <c r="F626" i="19"/>
  <c r="G626" i="19"/>
  <c r="A628" i="19"/>
  <c r="B627" i="19"/>
  <c r="E627" i="19"/>
  <c r="J756" i="8"/>
  <c r="D756" i="8"/>
  <c r="F756" i="8"/>
  <c r="G756" i="8"/>
  <c r="C756" i="8"/>
  <c r="L756" i="8"/>
  <c r="N756" i="8"/>
  <c r="M756" i="8"/>
  <c r="I756" i="8"/>
  <c r="A758" i="8"/>
  <c r="K757" i="8"/>
  <c r="B757" i="8"/>
  <c r="E757" i="8"/>
  <c r="H757" i="8"/>
  <c r="T898" i="14" l="1"/>
  <c r="S898" i="14"/>
  <c r="O898" i="14"/>
  <c r="C898" i="14"/>
  <c r="I898" i="14"/>
  <c r="D898" i="14"/>
  <c r="F898" i="14"/>
  <c r="G898" i="14"/>
  <c r="R898" i="14"/>
  <c r="J898" i="14"/>
  <c r="L898" i="14"/>
  <c r="M898" i="14"/>
  <c r="P898" i="14"/>
  <c r="A900" i="14"/>
  <c r="N899" i="14"/>
  <c r="E899" i="14"/>
  <c r="K899" i="14"/>
  <c r="Q899" i="14"/>
  <c r="B899" i="14"/>
  <c r="H899" i="14"/>
  <c r="C627" i="19"/>
  <c r="F627" i="19"/>
  <c r="D627" i="19"/>
  <c r="G627" i="19"/>
  <c r="B628" i="19"/>
  <c r="E628" i="19"/>
  <c r="A629" i="19"/>
  <c r="F757" i="8"/>
  <c r="C757" i="8"/>
  <c r="D757" i="8"/>
  <c r="G757" i="8"/>
  <c r="M757" i="8"/>
  <c r="L757" i="8"/>
  <c r="N757" i="8"/>
  <c r="I757" i="8"/>
  <c r="J757" i="8"/>
  <c r="B758" i="8"/>
  <c r="H758" i="8"/>
  <c r="E758" i="8"/>
  <c r="K758" i="8"/>
  <c r="A759" i="8"/>
  <c r="T899" i="14" l="1"/>
  <c r="S899" i="14"/>
  <c r="M899" i="14"/>
  <c r="R899" i="14"/>
  <c r="I899" i="14"/>
  <c r="C899" i="14"/>
  <c r="O899" i="14"/>
  <c r="L899" i="14"/>
  <c r="J899" i="14"/>
  <c r="D899" i="14"/>
  <c r="F899" i="14"/>
  <c r="G899" i="14"/>
  <c r="P899" i="14"/>
  <c r="Q900" i="14"/>
  <c r="K900" i="14"/>
  <c r="H900" i="14"/>
  <c r="B900" i="14"/>
  <c r="N900" i="14"/>
  <c r="E900" i="14"/>
  <c r="A901" i="14"/>
  <c r="E629" i="19"/>
  <c r="B629" i="19"/>
  <c r="A630" i="19"/>
  <c r="C628" i="19"/>
  <c r="D628" i="19"/>
  <c r="F628" i="19"/>
  <c r="G628" i="19"/>
  <c r="N758" i="8"/>
  <c r="J758" i="8"/>
  <c r="L758" i="8"/>
  <c r="M758" i="8"/>
  <c r="I758" i="8"/>
  <c r="F758" i="8"/>
  <c r="C758" i="8"/>
  <c r="G758" i="8"/>
  <c r="D758" i="8"/>
  <c r="B759" i="8"/>
  <c r="A760" i="8"/>
  <c r="E759" i="8"/>
  <c r="H759" i="8"/>
  <c r="K759" i="8"/>
  <c r="B901" i="14" l="1"/>
  <c r="K901" i="14"/>
  <c r="Q901" i="14"/>
  <c r="N901" i="14"/>
  <c r="H901" i="14"/>
  <c r="E901" i="14"/>
  <c r="A902" i="14"/>
  <c r="T900" i="14"/>
  <c r="G900" i="14"/>
  <c r="I900" i="14"/>
  <c r="M900" i="14"/>
  <c r="P900" i="14"/>
  <c r="R900" i="14"/>
  <c r="L900" i="14"/>
  <c r="S900" i="14"/>
  <c r="F900" i="14"/>
  <c r="O900" i="14"/>
  <c r="J900" i="14"/>
  <c r="C900" i="14"/>
  <c r="D900" i="14"/>
  <c r="A631" i="19"/>
  <c r="B630" i="19"/>
  <c r="E630" i="19"/>
  <c r="D629" i="19"/>
  <c r="F629" i="19"/>
  <c r="C629" i="19"/>
  <c r="G629" i="19"/>
  <c r="A761" i="8"/>
  <c r="B760" i="8"/>
  <c r="E760" i="8"/>
  <c r="K760" i="8"/>
  <c r="H760" i="8"/>
  <c r="J759" i="8"/>
  <c r="M759" i="8"/>
  <c r="C759" i="8"/>
  <c r="F759" i="8"/>
  <c r="G759" i="8"/>
  <c r="L759" i="8"/>
  <c r="N759" i="8"/>
  <c r="D759" i="8"/>
  <c r="I759" i="8"/>
  <c r="H902" i="14" l="1"/>
  <c r="K902" i="14"/>
  <c r="B902" i="14"/>
  <c r="A903" i="14"/>
  <c r="Q902" i="14"/>
  <c r="E902" i="14"/>
  <c r="N902" i="14"/>
  <c r="T901" i="14"/>
  <c r="S901" i="14"/>
  <c r="F901" i="14"/>
  <c r="C901" i="14"/>
  <c r="M901" i="14"/>
  <c r="J901" i="14"/>
  <c r="O901" i="14"/>
  <c r="P901" i="14"/>
  <c r="R901" i="14"/>
  <c r="I901" i="14"/>
  <c r="G901" i="14"/>
  <c r="L901" i="14"/>
  <c r="D901" i="14"/>
  <c r="F630" i="19"/>
  <c r="G630" i="19"/>
  <c r="C630" i="19"/>
  <c r="D630" i="19"/>
  <c r="A632" i="19"/>
  <c r="E631" i="19"/>
  <c r="B631" i="19"/>
  <c r="F760" i="8"/>
  <c r="M760" i="8"/>
  <c r="L760" i="8"/>
  <c r="C760" i="8"/>
  <c r="D760" i="8"/>
  <c r="N760" i="8"/>
  <c r="I760" i="8"/>
  <c r="J760" i="8"/>
  <c r="G760" i="8"/>
  <c r="E761" i="8"/>
  <c r="H761" i="8"/>
  <c r="K761" i="8"/>
  <c r="B761" i="8"/>
  <c r="A762" i="8"/>
  <c r="E903" i="14" l="1"/>
  <c r="H903" i="14"/>
  <c r="K903" i="14"/>
  <c r="B903" i="14"/>
  <c r="A904" i="14"/>
  <c r="N903" i="14"/>
  <c r="Q903" i="14"/>
  <c r="T902" i="14"/>
  <c r="I902" i="14"/>
  <c r="M902" i="14"/>
  <c r="S902" i="14"/>
  <c r="J902" i="14"/>
  <c r="D902" i="14"/>
  <c r="G902" i="14"/>
  <c r="P902" i="14"/>
  <c r="R902" i="14"/>
  <c r="C902" i="14"/>
  <c r="F902" i="14"/>
  <c r="L902" i="14"/>
  <c r="O902" i="14"/>
  <c r="F631" i="19"/>
  <c r="G631" i="19"/>
  <c r="D631" i="19"/>
  <c r="C631" i="19"/>
  <c r="E632" i="19"/>
  <c r="A633" i="19"/>
  <c r="B632" i="19"/>
  <c r="A763" i="8"/>
  <c r="H762" i="8"/>
  <c r="K762" i="8"/>
  <c r="B762" i="8"/>
  <c r="E762" i="8"/>
  <c r="G761" i="8"/>
  <c r="I761" i="8"/>
  <c r="M761" i="8"/>
  <c r="F761" i="8"/>
  <c r="N761" i="8"/>
  <c r="J761" i="8"/>
  <c r="L761" i="8"/>
  <c r="D761" i="8"/>
  <c r="C761" i="8"/>
  <c r="Q904" i="14" l="1"/>
  <c r="E904" i="14"/>
  <c r="N904" i="14"/>
  <c r="K904" i="14"/>
  <c r="A905" i="14"/>
  <c r="B904" i="14"/>
  <c r="H904" i="14"/>
  <c r="T903" i="14"/>
  <c r="J903" i="14"/>
  <c r="D903" i="14"/>
  <c r="L903" i="14"/>
  <c r="F903" i="14"/>
  <c r="M903" i="14"/>
  <c r="O903" i="14"/>
  <c r="G903" i="14"/>
  <c r="P903" i="14"/>
  <c r="R903" i="14"/>
  <c r="C903" i="14"/>
  <c r="S903" i="14"/>
  <c r="I903" i="14"/>
  <c r="F632" i="19"/>
  <c r="G632" i="19"/>
  <c r="C632" i="19"/>
  <c r="D632" i="19"/>
  <c r="B633" i="19"/>
  <c r="E633" i="19"/>
  <c r="A634" i="19"/>
  <c r="H763" i="8"/>
  <c r="K763" i="8"/>
  <c r="B763" i="8"/>
  <c r="E763" i="8"/>
  <c r="A764" i="8"/>
  <c r="D762" i="8"/>
  <c r="L762" i="8"/>
  <c r="M762" i="8"/>
  <c r="N762" i="8"/>
  <c r="I762" i="8"/>
  <c r="J762" i="8"/>
  <c r="C762" i="8"/>
  <c r="F762" i="8"/>
  <c r="G762" i="8"/>
  <c r="T904" i="14" l="1"/>
  <c r="M904" i="14"/>
  <c r="G904" i="14"/>
  <c r="C904" i="14"/>
  <c r="R904" i="14"/>
  <c r="O904" i="14"/>
  <c r="I904" i="14"/>
  <c r="L904" i="14"/>
  <c r="D904" i="14"/>
  <c r="P904" i="14"/>
  <c r="F904" i="14"/>
  <c r="S904" i="14"/>
  <c r="J904" i="14"/>
  <c r="K905" i="14"/>
  <c r="B905" i="14"/>
  <c r="Q905" i="14"/>
  <c r="H905" i="14"/>
  <c r="N905" i="14"/>
  <c r="A906" i="14"/>
  <c r="E905" i="14"/>
  <c r="A635" i="19"/>
  <c r="B634" i="19"/>
  <c r="E634" i="19"/>
  <c r="C633" i="19"/>
  <c r="D633" i="19"/>
  <c r="F633" i="19"/>
  <c r="G633" i="19"/>
  <c r="E764" i="8"/>
  <c r="B764" i="8"/>
  <c r="H764" i="8"/>
  <c r="K764" i="8"/>
  <c r="A765" i="8"/>
  <c r="I763" i="8"/>
  <c r="J763" i="8"/>
  <c r="L763" i="8"/>
  <c r="M763" i="8"/>
  <c r="N763" i="8"/>
  <c r="C763" i="8"/>
  <c r="D763" i="8"/>
  <c r="F763" i="8"/>
  <c r="G763" i="8"/>
  <c r="H906" i="14" l="1"/>
  <c r="E906" i="14"/>
  <c r="Q906" i="14"/>
  <c r="K906" i="14"/>
  <c r="N906" i="14"/>
  <c r="A907" i="14"/>
  <c r="B906" i="14"/>
  <c r="T905" i="14"/>
  <c r="P905" i="14"/>
  <c r="G905" i="14"/>
  <c r="D905" i="14"/>
  <c r="C905" i="14"/>
  <c r="F905" i="14"/>
  <c r="I905" i="14"/>
  <c r="M905" i="14"/>
  <c r="R905" i="14"/>
  <c r="J905" i="14"/>
  <c r="L905" i="14"/>
  <c r="O905" i="14"/>
  <c r="S905" i="14"/>
  <c r="D634" i="19"/>
  <c r="C634" i="19"/>
  <c r="F634" i="19"/>
  <c r="G634" i="19"/>
  <c r="A636" i="19"/>
  <c r="E635" i="19"/>
  <c r="B635" i="19"/>
  <c r="K765" i="8"/>
  <c r="A766" i="8"/>
  <c r="B765" i="8"/>
  <c r="E765" i="8"/>
  <c r="H765" i="8"/>
  <c r="J764" i="8"/>
  <c r="C764" i="8"/>
  <c r="G764" i="8"/>
  <c r="L764" i="8"/>
  <c r="D764" i="8"/>
  <c r="I764" i="8"/>
  <c r="M764" i="8"/>
  <c r="N764" i="8"/>
  <c r="F764" i="8"/>
  <c r="T906" i="14" l="1"/>
  <c r="M906" i="14"/>
  <c r="F906" i="14"/>
  <c r="G906" i="14"/>
  <c r="D906" i="14"/>
  <c r="O906" i="14"/>
  <c r="C906" i="14"/>
  <c r="I906" i="14"/>
  <c r="L906" i="14"/>
  <c r="P906" i="14"/>
  <c r="R906" i="14"/>
  <c r="S906" i="14"/>
  <c r="J906" i="14"/>
  <c r="K907" i="14"/>
  <c r="A908" i="14"/>
  <c r="B907" i="14"/>
  <c r="E907" i="14"/>
  <c r="N907" i="14"/>
  <c r="Q907" i="14"/>
  <c r="H907" i="14"/>
  <c r="F635" i="19"/>
  <c r="D635" i="19"/>
  <c r="C635" i="19"/>
  <c r="G635" i="19"/>
  <c r="B636" i="19"/>
  <c r="E636" i="19"/>
  <c r="A637" i="19"/>
  <c r="B766" i="8"/>
  <c r="E766" i="8"/>
  <c r="H766" i="8"/>
  <c r="A767" i="8"/>
  <c r="K766" i="8"/>
  <c r="J765" i="8"/>
  <c r="N765" i="8"/>
  <c r="D765" i="8"/>
  <c r="G765" i="8"/>
  <c r="F765" i="8"/>
  <c r="C765" i="8"/>
  <c r="I765" i="8"/>
  <c r="M765" i="8"/>
  <c r="L765" i="8"/>
  <c r="K908" i="14" l="1"/>
  <c r="B908" i="14"/>
  <c r="E908" i="14"/>
  <c r="N908" i="14"/>
  <c r="Q908" i="14"/>
  <c r="H908" i="14"/>
  <c r="A909" i="14"/>
  <c r="T907" i="14"/>
  <c r="R907" i="14"/>
  <c r="L907" i="14"/>
  <c r="S907" i="14"/>
  <c r="I907" i="14"/>
  <c r="M907" i="14"/>
  <c r="C907" i="14"/>
  <c r="J907" i="14"/>
  <c r="F907" i="14"/>
  <c r="O907" i="14"/>
  <c r="P907" i="14"/>
  <c r="G907" i="14"/>
  <c r="D907" i="14"/>
  <c r="B637" i="19"/>
  <c r="E637" i="19"/>
  <c r="A638" i="19"/>
  <c r="C636" i="19"/>
  <c r="D636" i="19"/>
  <c r="F636" i="19"/>
  <c r="G636" i="19"/>
  <c r="B767" i="8"/>
  <c r="E767" i="8"/>
  <c r="H767" i="8"/>
  <c r="K767" i="8"/>
  <c r="A768" i="8"/>
  <c r="C766" i="8"/>
  <c r="D766" i="8"/>
  <c r="F766" i="8"/>
  <c r="G766" i="8"/>
  <c r="L766" i="8"/>
  <c r="M766" i="8"/>
  <c r="N766" i="8"/>
  <c r="J766" i="8"/>
  <c r="I766" i="8"/>
  <c r="H909" i="14" l="1"/>
  <c r="E909" i="14"/>
  <c r="B909" i="14"/>
  <c r="A910" i="14"/>
  <c r="N909" i="14"/>
  <c r="Q909" i="14"/>
  <c r="K909" i="14"/>
  <c r="T908" i="14"/>
  <c r="D908" i="14"/>
  <c r="O908" i="14"/>
  <c r="L908" i="14"/>
  <c r="C908" i="14"/>
  <c r="G908" i="14"/>
  <c r="M908" i="14"/>
  <c r="P908" i="14"/>
  <c r="R908" i="14"/>
  <c r="S908" i="14"/>
  <c r="J908" i="14"/>
  <c r="I908" i="14"/>
  <c r="F908" i="14"/>
  <c r="B638" i="19"/>
  <c r="E638" i="19"/>
  <c r="A639" i="19"/>
  <c r="C637" i="19"/>
  <c r="D637" i="19"/>
  <c r="F637" i="19"/>
  <c r="G637" i="19"/>
  <c r="B768" i="8"/>
  <c r="H768" i="8"/>
  <c r="K768" i="8"/>
  <c r="A769" i="8"/>
  <c r="E768" i="8"/>
  <c r="C767" i="8"/>
  <c r="I767" i="8"/>
  <c r="J767" i="8"/>
  <c r="G767" i="8"/>
  <c r="L767" i="8"/>
  <c r="D767" i="8"/>
  <c r="F767" i="8"/>
  <c r="N767" i="8"/>
  <c r="M767" i="8"/>
  <c r="Q910" i="14" l="1"/>
  <c r="B910" i="14"/>
  <c r="A911" i="14"/>
  <c r="E910" i="14"/>
  <c r="K910" i="14"/>
  <c r="H910" i="14"/>
  <c r="N910" i="14"/>
  <c r="T909" i="14"/>
  <c r="C909" i="14"/>
  <c r="D909" i="14"/>
  <c r="R909" i="14"/>
  <c r="J909" i="14"/>
  <c r="F909" i="14"/>
  <c r="L909" i="14"/>
  <c r="M909" i="14"/>
  <c r="G909" i="14"/>
  <c r="I909" i="14"/>
  <c r="P909" i="14"/>
  <c r="O909" i="14"/>
  <c r="S909" i="14"/>
  <c r="A640" i="19"/>
  <c r="B639" i="19"/>
  <c r="E639" i="19"/>
  <c r="C638" i="19"/>
  <c r="D638" i="19"/>
  <c r="F638" i="19"/>
  <c r="G638" i="19"/>
  <c r="C768" i="8"/>
  <c r="L768" i="8"/>
  <c r="D768" i="8"/>
  <c r="I768" i="8"/>
  <c r="N768" i="8"/>
  <c r="F768" i="8"/>
  <c r="J768" i="8"/>
  <c r="M768" i="8"/>
  <c r="G768" i="8"/>
  <c r="H769" i="8"/>
  <c r="K769" i="8"/>
  <c r="E769" i="8"/>
  <c r="B769" i="8"/>
  <c r="A770" i="8"/>
  <c r="Q911" i="14" l="1"/>
  <c r="H911" i="14"/>
  <c r="E911" i="14"/>
  <c r="N911" i="14"/>
  <c r="K911" i="14"/>
  <c r="B911" i="14"/>
  <c r="A912" i="14"/>
  <c r="T910" i="14"/>
  <c r="G910" i="14"/>
  <c r="R910" i="14"/>
  <c r="L910" i="14"/>
  <c r="S910" i="14"/>
  <c r="O910" i="14"/>
  <c r="P910" i="14"/>
  <c r="J910" i="14"/>
  <c r="M910" i="14"/>
  <c r="C910" i="14"/>
  <c r="D910" i="14"/>
  <c r="I910" i="14"/>
  <c r="F910" i="14"/>
  <c r="G639" i="19"/>
  <c r="C639" i="19"/>
  <c r="D639" i="19"/>
  <c r="F639" i="19"/>
  <c r="B640" i="19"/>
  <c r="A641" i="19"/>
  <c r="E640" i="19"/>
  <c r="A771" i="8"/>
  <c r="B770" i="8"/>
  <c r="H770" i="8"/>
  <c r="E770" i="8"/>
  <c r="K770" i="8"/>
  <c r="L769" i="8"/>
  <c r="M769" i="8"/>
  <c r="C769" i="8"/>
  <c r="D769" i="8"/>
  <c r="F769" i="8"/>
  <c r="N769" i="8"/>
  <c r="G769" i="8"/>
  <c r="I769" i="8"/>
  <c r="J769" i="8"/>
  <c r="A913" i="14" l="1"/>
  <c r="E912" i="14"/>
  <c r="B912" i="14"/>
  <c r="Q912" i="14"/>
  <c r="H912" i="14"/>
  <c r="N912" i="14"/>
  <c r="K912" i="14"/>
  <c r="T911" i="14"/>
  <c r="M911" i="14"/>
  <c r="O911" i="14"/>
  <c r="C911" i="14"/>
  <c r="P911" i="14"/>
  <c r="S911" i="14"/>
  <c r="D911" i="14"/>
  <c r="R911" i="14"/>
  <c r="F911" i="14"/>
  <c r="I911" i="14"/>
  <c r="G911" i="14"/>
  <c r="J911" i="14"/>
  <c r="L911" i="14"/>
  <c r="A642" i="19"/>
  <c r="E641" i="19"/>
  <c r="B641" i="19"/>
  <c r="D640" i="19"/>
  <c r="C640" i="19"/>
  <c r="F640" i="19"/>
  <c r="G640" i="19"/>
  <c r="F770" i="8"/>
  <c r="G770" i="8"/>
  <c r="N770" i="8"/>
  <c r="I770" i="8"/>
  <c r="J770" i="8"/>
  <c r="L770" i="8"/>
  <c r="M770" i="8"/>
  <c r="C770" i="8"/>
  <c r="D770" i="8"/>
  <c r="B771" i="8"/>
  <c r="E771" i="8"/>
  <c r="H771" i="8"/>
  <c r="K771" i="8"/>
  <c r="A772" i="8"/>
  <c r="T912" i="14" l="1"/>
  <c r="R912" i="14"/>
  <c r="I912" i="14"/>
  <c r="J912" i="14"/>
  <c r="O912" i="14"/>
  <c r="S912" i="14"/>
  <c r="C912" i="14"/>
  <c r="F912" i="14"/>
  <c r="L912" i="14"/>
  <c r="M912" i="14"/>
  <c r="D912" i="14"/>
  <c r="P912" i="14"/>
  <c r="G912" i="14"/>
  <c r="K913" i="14"/>
  <c r="H913" i="14"/>
  <c r="A914" i="14"/>
  <c r="E913" i="14"/>
  <c r="Q913" i="14"/>
  <c r="N913" i="14"/>
  <c r="B913" i="14"/>
  <c r="F641" i="19"/>
  <c r="G641" i="19"/>
  <c r="C641" i="19"/>
  <c r="D641" i="19"/>
  <c r="B642" i="19"/>
  <c r="A643" i="19"/>
  <c r="E642" i="19"/>
  <c r="E772" i="8"/>
  <c r="H772" i="8"/>
  <c r="K772" i="8"/>
  <c r="B772" i="8"/>
  <c r="A773" i="8"/>
  <c r="C771" i="8"/>
  <c r="D771" i="8"/>
  <c r="N771" i="8"/>
  <c r="M771" i="8"/>
  <c r="L771" i="8"/>
  <c r="F771" i="8"/>
  <c r="G771" i="8"/>
  <c r="I771" i="8"/>
  <c r="J771" i="8"/>
  <c r="T913" i="14" l="1"/>
  <c r="R913" i="14"/>
  <c r="G913" i="14"/>
  <c r="M913" i="14"/>
  <c r="I913" i="14"/>
  <c r="J913" i="14"/>
  <c r="L913" i="14"/>
  <c r="C913" i="14"/>
  <c r="F913" i="14"/>
  <c r="S913" i="14"/>
  <c r="D913" i="14"/>
  <c r="O913" i="14"/>
  <c r="P913" i="14"/>
  <c r="K914" i="14"/>
  <c r="E914" i="14"/>
  <c r="H914" i="14"/>
  <c r="N914" i="14"/>
  <c r="A915" i="14"/>
  <c r="Q914" i="14"/>
  <c r="B914" i="14"/>
  <c r="E643" i="19"/>
  <c r="A644" i="19"/>
  <c r="B643" i="19"/>
  <c r="C642" i="19"/>
  <c r="D642" i="19"/>
  <c r="G642" i="19"/>
  <c r="F642" i="19"/>
  <c r="J772" i="8"/>
  <c r="G772" i="8"/>
  <c r="I772" i="8"/>
  <c r="L772" i="8"/>
  <c r="N772" i="8"/>
  <c r="M772" i="8"/>
  <c r="D772" i="8"/>
  <c r="F772" i="8"/>
  <c r="C772" i="8"/>
  <c r="B773" i="8"/>
  <c r="E773" i="8"/>
  <c r="K773" i="8"/>
  <c r="A774" i="8"/>
  <c r="H773" i="8"/>
  <c r="T914" i="14" l="1"/>
  <c r="C914" i="14"/>
  <c r="M914" i="14"/>
  <c r="I914" i="14"/>
  <c r="R914" i="14"/>
  <c r="S914" i="14"/>
  <c r="J914" i="14"/>
  <c r="G914" i="14"/>
  <c r="F914" i="14"/>
  <c r="L914" i="14"/>
  <c r="D914" i="14"/>
  <c r="P914" i="14"/>
  <c r="O914" i="14"/>
  <c r="B915" i="14"/>
  <c r="K915" i="14"/>
  <c r="E915" i="14"/>
  <c r="A916" i="14"/>
  <c r="N915" i="14"/>
  <c r="H915" i="14"/>
  <c r="Q915" i="14"/>
  <c r="D643" i="19"/>
  <c r="F643" i="19"/>
  <c r="G643" i="19"/>
  <c r="C643" i="19"/>
  <c r="B644" i="19"/>
  <c r="E644" i="19"/>
  <c r="A645" i="19"/>
  <c r="G773" i="8"/>
  <c r="J773" i="8"/>
  <c r="C773" i="8"/>
  <c r="L773" i="8"/>
  <c r="F773" i="8"/>
  <c r="I773" i="8"/>
  <c r="N773" i="8"/>
  <c r="M773" i="8"/>
  <c r="D773" i="8"/>
  <c r="B774" i="8"/>
  <c r="A775" i="8"/>
  <c r="E774" i="8"/>
  <c r="H774" i="8"/>
  <c r="K774" i="8"/>
  <c r="T915" i="14" l="1"/>
  <c r="C915" i="14"/>
  <c r="G915" i="14"/>
  <c r="I915" i="14"/>
  <c r="J915" i="14"/>
  <c r="M915" i="14"/>
  <c r="O915" i="14"/>
  <c r="P915" i="14"/>
  <c r="L915" i="14"/>
  <c r="D915" i="14"/>
  <c r="S915" i="14"/>
  <c r="F915" i="14"/>
  <c r="R915" i="14"/>
  <c r="A917" i="14"/>
  <c r="K916" i="14"/>
  <c r="B916" i="14"/>
  <c r="H916" i="14"/>
  <c r="Q916" i="14"/>
  <c r="N916" i="14"/>
  <c r="E916" i="14"/>
  <c r="B645" i="19"/>
  <c r="E645" i="19"/>
  <c r="A646" i="19"/>
  <c r="C644" i="19"/>
  <c r="D644" i="19"/>
  <c r="F644" i="19"/>
  <c r="G644" i="19"/>
  <c r="K775" i="8"/>
  <c r="A776" i="8"/>
  <c r="H775" i="8"/>
  <c r="B775" i="8"/>
  <c r="E775" i="8"/>
  <c r="N774" i="8"/>
  <c r="D774" i="8"/>
  <c r="G774" i="8"/>
  <c r="J774" i="8"/>
  <c r="F774" i="8"/>
  <c r="L774" i="8"/>
  <c r="M774" i="8"/>
  <c r="C774" i="8"/>
  <c r="I774" i="8"/>
  <c r="Q917" i="14" l="1"/>
  <c r="A918" i="14"/>
  <c r="B917" i="14"/>
  <c r="E917" i="14"/>
  <c r="H917" i="14"/>
  <c r="K917" i="14"/>
  <c r="N917" i="14"/>
  <c r="T916" i="14"/>
  <c r="I916" i="14"/>
  <c r="J916" i="14"/>
  <c r="D916" i="14"/>
  <c r="F916" i="14"/>
  <c r="G916" i="14"/>
  <c r="L916" i="14"/>
  <c r="S916" i="14"/>
  <c r="R916" i="14"/>
  <c r="M916" i="14"/>
  <c r="C916" i="14"/>
  <c r="O916" i="14"/>
  <c r="P916" i="14"/>
  <c r="E646" i="19"/>
  <c r="A647" i="19"/>
  <c r="B646" i="19"/>
  <c r="G645" i="19"/>
  <c r="D645" i="19"/>
  <c r="C645" i="19"/>
  <c r="F645" i="19"/>
  <c r="L775" i="8"/>
  <c r="M775" i="8"/>
  <c r="N775" i="8"/>
  <c r="C775" i="8"/>
  <c r="D775" i="8"/>
  <c r="F775" i="8"/>
  <c r="G775" i="8"/>
  <c r="I775" i="8"/>
  <c r="J775" i="8"/>
  <c r="B776" i="8"/>
  <c r="E776" i="8"/>
  <c r="H776" i="8"/>
  <c r="A777" i="8"/>
  <c r="K776" i="8"/>
  <c r="T917" i="14" l="1"/>
  <c r="F917" i="14"/>
  <c r="I917" i="14"/>
  <c r="M917" i="14"/>
  <c r="G917" i="14"/>
  <c r="S917" i="14"/>
  <c r="P917" i="14"/>
  <c r="L917" i="14"/>
  <c r="D917" i="14"/>
  <c r="J917" i="14"/>
  <c r="O917" i="14"/>
  <c r="C917" i="14"/>
  <c r="R917" i="14"/>
  <c r="B918" i="14"/>
  <c r="N918" i="14"/>
  <c r="Q918" i="14"/>
  <c r="E918" i="14"/>
  <c r="K918" i="14"/>
  <c r="H918" i="14"/>
  <c r="A919" i="14"/>
  <c r="C646" i="19"/>
  <c r="D646" i="19"/>
  <c r="F646" i="19"/>
  <c r="G646" i="19"/>
  <c r="E647" i="19"/>
  <c r="A648" i="19"/>
  <c r="B647" i="19"/>
  <c r="L776" i="8"/>
  <c r="C776" i="8"/>
  <c r="I776" i="8"/>
  <c r="N776" i="8"/>
  <c r="M776" i="8"/>
  <c r="D776" i="8"/>
  <c r="J776" i="8"/>
  <c r="F776" i="8"/>
  <c r="G776" i="8"/>
  <c r="E777" i="8"/>
  <c r="A778" i="8"/>
  <c r="K777" i="8"/>
  <c r="B777" i="8"/>
  <c r="H777" i="8"/>
  <c r="T918" i="14" l="1"/>
  <c r="G918" i="14"/>
  <c r="L918" i="14"/>
  <c r="P918" i="14"/>
  <c r="I918" i="14"/>
  <c r="J918" i="14"/>
  <c r="C918" i="14"/>
  <c r="D918" i="14"/>
  <c r="S918" i="14"/>
  <c r="O918" i="14"/>
  <c r="F918" i="14"/>
  <c r="M918" i="14"/>
  <c r="R918" i="14"/>
  <c r="Q919" i="14"/>
  <c r="N919" i="14"/>
  <c r="H919" i="14"/>
  <c r="K919" i="14"/>
  <c r="B919" i="14"/>
  <c r="A920" i="14"/>
  <c r="E919" i="14"/>
  <c r="C647" i="19"/>
  <c r="D647" i="19"/>
  <c r="F647" i="19"/>
  <c r="G647" i="19"/>
  <c r="A649" i="19"/>
  <c r="B648" i="19"/>
  <c r="E648" i="19"/>
  <c r="C777" i="8"/>
  <c r="J777" i="8"/>
  <c r="D777" i="8"/>
  <c r="L777" i="8"/>
  <c r="M777" i="8"/>
  <c r="N777" i="8"/>
  <c r="F777" i="8"/>
  <c r="G777" i="8"/>
  <c r="I777" i="8"/>
  <c r="A779" i="8"/>
  <c r="B778" i="8"/>
  <c r="K778" i="8"/>
  <c r="E778" i="8"/>
  <c r="H778" i="8"/>
  <c r="T919" i="14" l="1"/>
  <c r="F919" i="14"/>
  <c r="R919" i="14"/>
  <c r="C919" i="14"/>
  <c r="J919" i="14"/>
  <c r="I919" i="14"/>
  <c r="D919" i="14"/>
  <c r="O919" i="14"/>
  <c r="L919" i="14"/>
  <c r="M919" i="14"/>
  <c r="P919" i="14"/>
  <c r="G919" i="14"/>
  <c r="S919" i="14"/>
  <c r="Q920" i="14"/>
  <c r="E920" i="14"/>
  <c r="K920" i="14"/>
  <c r="N920" i="14"/>
  <c r="H920" i="14"/>
  <c r="B920" i="14"/>
  <c r="A921" i="14"/>
  <c r="G648" i="19"/>
  <c r="C648" i="19"/>
  <c r="D648" i="19"/>
  <c r="F648" i="19"/>
  <c r="B649" i="19"/>
  <c r="E649" i="19"/>
  <c r="A650" i="19"/>
  <c r="D778" i="8"/>
  <c r="G778" i="8"/>
  <c r="C778" i="8"/>
  <c r="I778" i="8"/>
  <c r="M778" i="8"/>
  <c r="J778" i="8"/>
  <c r="L778" i="8"/>
  <c r="N778" i="8"/>
  <c r="F778" i="8"/>
  <c r="H779" i="8"/>
  <c r="B779" i="8"/>
  <c r="E779" i="8"/>
  <c r="K779" i="8"/>
  <c r="A780" i="8"/>
  <c r="T920" i="14" l="1"/>
  <c r="F920" i="14"/>
  <c r="L920" i="14"/>
  <c r="M920" i="14"/>
  <c r="G920" i="14"/>
  <c r="C920" i="14"/>
  <c r="S920" i="14"/>
  <c r="D920" i="14"/>
  <c r="O920" i="14"/>
  <c r="R920" i="14"/>
  <c r="J920" i="14"/>
  <c r="P920" i="14"/>
  <c r="I920" i="14"/>
  <c r="E921" i="14"/>
  <c r="H921" i="14"/>
  <c r="Q921" i="14"/>
  <c r="K921" i="14"/>
  <c r="N921" i="14"/>
  <c r="A922" i="14"/>
  <c r="B921" i="14"/>
  <c r="A651" i="19"/>
  <c r="E650" i="19"/>
  <c r="B650" i="19"/>
  <c r="C649" i="19"/>
  <c r="D649" i="19"/>
  <c r="G649" i="19"/>
  <c r="F649" i="19"/>
  <c r="K780" i="8"/>
  <c r="A781" i="8"/>
  <c r="B780" i="8"/>
  <c r="E780" i="8"/>
  <c r="H780" i="8"/>
  <c r="C779" i="8"/>
  <c r="N779" i="8"/>
  <c r="F779" i="8"/>
  <c r="M779" i="8"/>
  <c r="L779" i="8"/>
  <c r="G779" i="8"/>
  <c r="I779" i="8"/>
  <c r="D779" i="8"/>
  <c r="J779" i="8"/>
  <c r="B922" i="14" l="1"/>
  <c r="E922" i="14"/>
  <c r="Q922" i="14"/>
  <c r="A923" i="14"/>
  <c r="N922" i="14"/>
  <c r="H922" i="14"/>
  <c r="K922" i="14"/>
  <c r="T921" i="14"/>
  <c r="S921" i="14"/>
  <c r="C921" i="14"/>
  <c r="F921" i="14"/>
  <c r="D921" i="14"/>
  <c r="I921" i="14"/>
  <c r="G921" i="14"/>
  <c r="J921" i="14"/>
  <c r="M921" i="14"/>
  <c r="L921" i="14"/>
  <c r="O921" i="14"/>
  <c r="R921" i="14"/>
  <c r="P921" i="14"/>
  <c r="G650" i="19"/>
  <c r="F650" i="19"/>
  <c r="C650" i="19"/>
  <c r="D650" i="19"/>
  <c r="B651" i="19"/>
  <c r="E651" i="19"/>
  <c r="A652" i="19"/>
  <c r="L780" i="8"/>
  <c r="M780" i="8"/>
  <c r="I780" i="8"/>
  <c r="N780" i="8"/>
  <c r="G780" i="8"/>
  <c r="J780" i="8"/>
  <c r="C780" i="8"/>
  <c r="D780" i="8"/>
  <c r="F780" i="8"/>
  <c r="B781" i="8"/>
  <c r="A782" i="8"/>
  <c r="E781" i="8"/>
  <c r="K781" i="8"/>
  <c r="H781" i="8"/>
  <c r="N923" i="14" l="1"/>
  <c r="Q923" i="14"/>
  <c r="K923" i="14"/>
  <c r="E923" i="14"/>
  <c r="H923" i="14"/>
  <c r="A924" i="14"/>
  <c r="B923" i="14"/>
  <c r="T922" i="14"/>
  <c r="M922" i="14"/>
  <c r="O922" i="14"/>
  <c r="I922" i="14"/>
  <c r="C922" i="14"/>
  <c r="J922" i="14"/>
  <c r="D922" i="14"/>
  <c r="R922" i="14"/>
  <c r="L922" i="14"/>
  <c r="G922" i="14"/>
  <c r="S922" i="14"/>
  <c r="P922" i="14"/>
  <c r="F922" i="14"/>
  <c r="B652" i="19"/>
  <c r="A653" i="19"/>
  <c r="E652" i="19"/>
  <c r="C651" i="19"/>
  <c r="D651" i="19"/>
  <c r="F651" i="19"/>
  <c r="G651" i="19"/>
  <c r="L781" i="8"/>
  <c r="J781" i="8"/>
  <c r="C781" i="8"/>
  <c r="D781" i="8"/>
  <c r="N781" i="8"/>
  <c r="I781" i="8"/>
  <c r="G781" i="8"/>
  <c r="M781" i="8"/>
  <c r="F781" i="8"/>
  <c r="B782" i="8"/>
  <c r="A783" i="8"/>
  <c r="E782" i="8"/>
  <c r="H782" i="8"/>
  <c r="K782" i="8"/>
  <c r="T923" i="14" l="1"/>
  <c r="F923" i="14"/>
  <c r="G923" i="14"/>
  <c r="O923" i="14"/>
  <c r="R923" i="14"/>
  <c r="M923" i="14"/>
  <c r="L923" i="14"/>
  <c r="S923" i="14"/>
  <c r="P923" i="14"/>
  <c r="J923" i="14"/>
  <c r="I923" i="14"/>
  <c r="C923" i="14"/>
  <c r="D923" i="14"/>
  <c r="H924" i="14"/>
  <c r="K924" i="14"/>
  <c r="N924" i="14"/>
  <c r="A925" i="14"/>
  <c r="E924" i="14"/>
  <c r="B924" i="14"/>
  <c r="Q924" i="14"/>
  <c r="A654" i="19"/>
  <c r="E653" i="19"/>
  <c r="B653" i="19"/>
  <c r="F652" i="19"/>
  <c r="G652" i="19"/>
  <c r="C652" i="19"/>
  <c r="D652" i="19"/>
  <c r="N782" i="8"/>
  <c r="F782" i="8"/>
  <c r="M782" i="8"/>
  <c r="C782" i="8"/>
  <c r="D782" i="8"/>
  <c r="G782" i="8"/>
  <c r="I782" i="8"/>
  <c r="L782" i="8"/>
  <c r="J782" i="8"/>
  <c r="H783" i="8"/>
  <c r="E783" i="8"/>
  <c r="K783" i="8"/>
  <c r="B783" i="8"/>
  <c r="A784" i="8"/>
  <c r="T924" i="14" l="1"/>
  <c r="G924" i="14"/>
  <c r="O924" i="14"/>
  <c r="D924" i="14"/>
  <c r="C924" i="14"/>
  <c r="F924" i="14"/>
  <c r="I924" i="14"/>
  <c r="M924" i="14"/>
  <c r="L924" i="14"/>
  <c r="J924" i="14"/>
  <c r="S924" i="14"/>
  <c r="R924" i="14"/>
  <c r="P924" i="14"/>
  <c r="B925" i="14"/>
  <c r="K925" i="14"/>
  <c r="N925" i="14"/>
  <c r="E925" i="14"/>
  <c r="Q925" i="14"/>
  <c r="A926" i="14"/>
  <c r="H925" i="14"/>
  <c r="F653" i="19"/>
  <c r="G653" i="19"/>
  <c r="C653" i="19"/>
  <c r="D653" i="19"/>
  <c r="E654" i="19"/>
  <c r="A655" i="19"/>
  <c r="B654" i="19"/>
  <c r="C783" i="8"/>
  <c r="D783" i="8"/>
  <c r="J783" i="8"/>
  <c r="L783" i="8"/>
  <c r="M783" i="8"/>
  <c r="F783" i="8"/>
  <c r="G783" i="8"/>
  <c r="I783" i="8"/>
  <c r="N783" i="8"/>
  <c r="K784" i="8"/>
  <c r="B784" i="8"/>
  <c r="E784" i="8"/>
  <c r="H784" i="8"/>
  <c r="A785" i="8"/>
  <c r="B926" i="14" l="1"/>
  <c r="E926" i="14"/>
  <c r="Q926" i="14"/>
  <c r="N926" i="14"/>
  <c r="H926" i="14"/>
  <c r="A927" i="14"/>
  <c r="K926" i="14"/>
  <c r="T925" i="14"/>
  <c r="S925" i="14"/>
  <c r="C925" i="14"/>
  <c r="I925" i="14"/>
  <c r="D925" i="14"/>
  <c r="G925" i="14"/>
  <c r="R925" i="14"/>
  <c r="J925" i="14"/>
  <c r="L925" i="14"/>
  <c r="M925" i="14"/>
  <c r="F925" i="14"/>
  <c r="P925" i="14"/>
  <c r="O925" i="14"/>
  <c r="C654" i="19"/>
  <c r="D654" i="19"/>
  <c r="F654" i="19"/>
  <c r="G654" i="19"/>
  <c r="E655" i="19"/>
  <c r="A656" i="19"/>
  <c r="B655" i="19"/>
  <c r="E785" i="8"/>
  <c r="A786" i="8"/>
  <c r="K785" i="8"/>
  <c r="H785" i="8"/>
  <c r="B785" i="8"/>
  <c r="D784" i="8"/>
  <c r="M784" i="8"/>
  <c r="L784" i="8"/>
  <c r="N784" i="8"/>
  <c r="I784" i="8"/>
  <c r="F784" i="8"/>
  <c r="G784" i="8"/>
  <c r="J784" i="8"/>
  <c r="C784" i="8"/>
  <c r="Q927" i="14" l="1"/>
  <c r="N927" i="14"/>
  <c r="H927" i="14"/>
  <c r="A928" i="14"/>
  <c r="B927" i="14"/>
  <c r="E927" i="14"/>
  <c r="K927" i="14"/>
  <c r="T926" i="14"/>
  <c r="R926" i="14"/>
  <c r="J926" i="14"/>
  <c r="C926" i="14"/>
  <c r="D926" i="14"/>
  <c r="G926" i="14"/>
  <c r="F926" i="14"/>
  <c r="I926" i="14"/>
  <c r="O926" i="14"/>
  <c r="S926" i="14"/>
  <c r="P926" i="14"/>
  <c r="L926" i="14"/>
  <c r="M926" i="14"/>
  <c r="D655" i="19"/>
  <c r="F655" i="19"/>
  <c r="G655" i="19"/>
  <c r="C655" i="19"/>
  <c r="B656" i="19"/>
  <c r="E656" i="19"/>
  <c r="A657" i="19"/>
  <c r="I785" i="8"/>
  <c r="J785" i="8"/>
  <c r="D785" i="8"/>
  <c r="L785" i="8"/>
  <c r="C785" i="8"/>
  <c r="N785" i="8"/>
  <c r="F785" i="8"/>
  <c r="G785" i="8"/>
  <c r="M785" i="8"/>
  <c r="E786" i="8"/>
  <c r="K786" i="8"/>
  <c r="A787" i="8"/>
  <c r="B786" i="8"/>
  <c r="H786" i="8"/>
  <c r="K928" i="14" l="1"/>
  <c r="B928" i="14"/>
  <c r="A929" i="14"/>
  <c r="Q928" i="14"/>
  <c r="H928" i="14"/>
  <c r="E928" i="14"/>
  <c r="N928" i="14"/>
  <c r="T927" i="14"/>
  <c r="C927" i="14"/>
  <c r="I927" i="14"/>
  <c r="F927" i="14"/>
  <c r="L927" i="14"/>
  <c r="P927" i="14"/>
  <c r="R927" i="14"/>
  <c r="S927" i="14"/>
  <c r="M927" i="14"/>
  <c r="O927" i="14"/>
  <c r="G927" i="14"/>
  <c r="J927" i="14"/>
  <c r="D927" i="14"/>
  <c r="E657" i="19"/>
  <c r="A658" i="19"/>
  <c r="B657" i="19"/>
  <c r="D656" i="19"/>
  <c r="C656" i="19"/>
  <c r="F656" i="19"/>
  <c r="G656" i="19"/>
  <c r="J786" i="8"/>
  <c r="I786" i="8"/>
  <c r="L786" i="8"/>
  <c r="C786" i="8"/>
  <c r="N786" i="8"/>
  <c r="F786" i="8"/>
  <c r="G786" i="8"/>
  <c r="M786" i="8"/>
  <c r="D786" i="8"/>
  <c r="E787" i="8"/>
  <c r="K787" i="8"/>
  <c r="A788" i="8"/>
  <c r="B787" i="8"/>
  <c r="H787" i="8"/>
  <c r="K929" i="14" l="1"/>
  <c r="N929" i="14"/>
  <c r="A930" i="14"/>
  <c r="H929" i="14"/>
  <c r="E929" i="14"/>
  <c r="Q929" i="14"/>
  <c r="B929" i="14"/>
  <c r="T928" i="14"/>
  <c r="J928" i="14"/>
  <c r="C928" i="14"/>
  <c r="O928" i="14"/>
  <c r="G928" i="14"/>
  <c r="I928" i="14"/>
  <c r="F928" i="14"/>
  <c r="S928" i="14"/>
  <c r="D928" i="14"/>
  <c r="M928" i="14"/>
  <c r="P928" i="14"/>
  <c r="L928" i="14"/>
  <c r="R928" i="14"/>
  <c r="C657" i="19"/>
  <c r="F657" i="19"/>
  <c r="G657" i="19"/>
  <c r="D657" i="19"/>
  <c r="B658" i="19"/>
  <c r="E658" i="19"/>
  <c r="A659" i="19"/>
  <c r="N787" i="8"/>
  <c r="J787" i="8"/>
  <c r="C787" i="8"/>
  <c r="D787" i="8"/>
  <c r="F787" i="8"/>
  <c r="G787" i="8"/>
  <c r="M787" i="8"/>
  <c r="L787" i="8"/>
  <c r="I787" i="8"/>
  <c r="K788" i="8"/>
  <c r="B788" i="8"/>
  <c r="A789" i="8"/>
  <c r="E788" i="8"/>
  <c r="H788" i="8"/>
  <c r="T929" i="14" l="1"/>
  <c r="I929" i="14"/>
  <c r="L929" i="14"/>
  <c r="O929" i="14"/>
  <c r="F929" i="14"/>
  <c r="G929" i="14"/>
  <c r="C929" i="14"/>
  <c r="M929" i="14"/>
  <c r="J929" i="14"/>
  <c r="S929" i="14"/>
  <c r="R929" i="14"/>
  <c r="D929" i="14"/>
  <c r="P929" i="14"/>
  <c r="E930" i="14"/>
  <c r="H930" i="14"/>
  <c r="B930" i="14"/>
  <c r="Q930" i="14"/>
  <c r="K930" i="14"/>
  <c r="N930" i="14"/>
  <c r="A931" i="14"/>
  <c r="A660" i="19"/>
  <c r="B659" i="19"/>
  <c r="E659" i="19"/>
  <c r="D658" i="19"/>
  <c r="C658" i="19"/>
  <c r="F658" i="19"/>
  <c r="G658" i="19"/>
  <c r="J788" i="8"/>
  <c r="C788" i="8"/>
  <c r="M788" i="8"/>
  <c r="N788" i="8"/>
  <c r="D788" i="8"/>
  <c r="F788" i="8"/>
  <c r="G788" i="8"/>
  <c r="I788" i="8"/>
  <c r="L788" i="8"/>
  <c r="E789" i="8"/>
  <c r="K789" i="8"/>
  <c r="A790" i="8"/>
  <c r="B789" i="8"/>
  <c r="H789" i="8"/>
  <c r="T930" i="14" l="1"/>
  <c r="O930" i="14"/>
  <c r="C930" i="14"/>
  <c r="I930" i="14"/>
  <c r="G930" i="14"/>
  <c r="R930" i="14"/>
  <c r="P930" i="14"/>
  <c r="J930" i="14"/>
  <c r="L930" i="14"/>
  <c r="M930" i="14"/>
  <c r="D930" i="14"/>
  <c r="S930" i="14"/>
  <c r="F930" i="14"/>
  <c r="H931" i="14"/>
  <c r="E931" i="14"/>
  <c r="Q931" i="14"/>
  <c r="B931" i="14"/>
  <c r="K931" i="14"/>
  <c r="N931" i="14"/>
  <c r="A932" i="14"/>
  <c r="F659" i="19"/>
  <c r="G659" i="19"/>
  <c r="C659" i="19"/>
  <c r="D659" i="19"/>
  <c r="B660" i="19"/>
  <c r="E660" i="19"/>
  <c r="A661" i="19"/>
  <c r="G789" i="8"/>
  <c r="J789" i="8"/>
  <c r="L789" i="8"/>
  <c r="C789" i="8"/>
  <c r="D789" i="8"/>
  <c r="F789" i="8"/>
  <c r="I789" i="8"/>
  <c r="M789" i="8"/>
  <c r="N789" i="8"/>
  <c r="A791" i="8"/>
  <c r="K790" i="8"/>
  <c r="B790" i="8"/>
  <c r="E790" i="8"/>
  <c r="H790" i="8"/>
  <c r="E932" i="14" l="1"/>
  <c r="A933" i="14"/>
  <c r="B932" i="14"/>
  <c r="H932" i="14"/>
  <c r="K932" i="14"/>
  <c r="N932" i="14"/>
  <c r="Q932" i="14"/>
  <c r="T931" i="14"/>
  <c r="S931" i="14"/>
  <c r="L931" i="14"/>
  <c r="G931" i="14"/>
  <c r="C931" i="14"/>
  <c r="M931" i="14"/>
  <c r="R931" i="14"/>
  <c r="J931" i="14"/>
  <c r="F931" i="14"/>
  <c r="D931" i="14"/>
  <c r="O931" i="14"/>
  <c r="I931" i="14"/>
  <c r="P931" i="14"/>
  <c r="B661" i="19"/>
  <c r="A662" i="19"/>
  <c r="E661" i="19"/>
  <c r="C660" i="19"/>
  <c r="D660" i="19"/>
  <c r="F660" i="19"/>
  <c r="G660" i="19"/>
  <c r="N790" i="8"/>
  <c r="L790" i="8"/>
  <c r="C790" i="8"/>
  <c r="F790" i="8"/>
  <c r="I790" i="8"/>
  <c r="J790" i="8"/>
  <c r="M790" i="8"/>
  <c r="D790" i="8"/>
  <c r="G790" i="8"/>
  <c r="B791" i="8"/>
  <c r="K791" i="8"/>
  <c r="H791" i="8"/>
  <c r="E791" i="8"/>
  <c r="A792" i="8"/>
  <c r="T932" i="14" l="1"/>
  <c r="J932" i="14"/>
  <c r="L932" i="14"/>
  <c r="O932" i="14"/>
  <c r="I932" i="14"/>
  <c r="S932" i="14"/>
  <c r="G932" i="14"/>
  <c r="P932" i="14"/>
  <c r="M932" i="14"/>
  <c r="C932" i="14"/>
  <c r="D932" i="14"/>
  <c r="R932" i="14"/>
  <c r="F932" i="14"/>
  <c r="K933" i="14"/>
  <c r="A934" i="14"/>
  <c r="B933" i="14"/>
  <c r="E933" i="14"/>
  <c r="Q933" i="14"/>
  <c r="N933" i="14"/>
  <c r="H933" i="14"/>
  <c r="B662" i="19"/>
  <c r="E662" i="19"/>
  <c r="A663" i="19"/>
  <c r="F661" i="19"/>
  <c r="G661" i="19"/>
  <c r="C661" i="19"/>
  <c r="D661" i="19"/>
  <c r="D791" i="8"/>
  <c r="C791" i="8"/>
  <c r="G791" i="8"/>
  <c r="I791" i="8"/>
  <c r="L791" i="8"/>
  <c r="F791" i="8"/>
  <c r="M791" i="8"/>
  <c r="J791" i="8"/>
  <c r="N791" i="8"/>
  <c r="H792" i="8"/>
  <c r="K792" i="8"/>
  <c r="B792" i="8"/>
  <c r="A793" i="8"/>
  <c r="E792" i="8"/>
  <c r="T933" i="14" l="1"/>
  <c r="O933" i="14"/>
  <c r="S933" i="14"/>
  <c r="F933" i="14"/>
  <c r="G933" i="14"/>
  <c r="I933" i="14"/>
  <c r="P933" i="14"/>
  <c r="R933" i="14"/>
  <c r="C933" i="14"/>
  <c r="M933" i="14"/>
  <c r="D933" i="14"/>
  <c r="L933" i="14"/>
  <c r="J933" i="14"/>
  <c r="B934" i="14"/>
  <c r="Q934" i="14"/>
  <c r="E934" i="14"/>
  <c r="N934" i="14"/>
  <c r="K934" i="14"/>
  <c r="A935" i="14"/>
  <c r="H934" i="14"/>
  <c r="A664" i="19"/>
  <c r="E663" i="19"/>
  <c r="B663" i="19"/>
  <c r="G662" i="19"/>
  <c r="F662" i="19"/>
  <c r="C662" i="19"/>
  <c r="D662" i="19"/>
  <c r="L792" i="8"/>
  <c r="M792" i="8"/>
  <c r="N792" i="8"/>
  <c r="D792" i="8"/>
  <c r="F792" i="8"/>
  <c r="G792" i="8"/>
  <c r="I792" i="8"/>
  <c r="C792" i="8"/>
  <c r="J792" i="8"/>
  <c r="H793" i="8"/>
  <c r="K793" i="8"/>
  <c r="E793" i="8"/>
  <c r="B793" i="8"/>
  <c r="A794" i="8"/>
  <c r="T934" i="14" l="1"/>
  <c r="G934" i="14"/>
  <c r="I934" i="14"/>
  <c r="J934" i="14"/>
  <c r="C934" i="14"/>
  <c r="L934" i="14"/>
  <c r="P934" i="14"/>
  <c r="R934" i="14"/>
  <c r="S934" i="14"/>
  <c r="M934" i="14"/>
  <c r="O934" i="14"/>
  <c r="F934" i="14"/>
  <c r="D934" i="14"/>
  <c r="A936" i="14"/>
  <c r="B935" i="14"/>
  <c r="Q935" i="14"/>
  <c r="N935" i="14"/>
  <c r="K935" i="14"/>
  <c r="E935" i="14"/>
  <c r="H935" i="14"/>
  <c r="G663" i="19"/>
  <c r="F663" i="19"/>
  <c r="C663" i="19"/>
  <c r="D663" i="19"/>
  <c r="E664" i="19"/>
  <c r="A665" i="19"/>
  <c r="B664" i="19"/>
  <c r="G793" i="8"/>
  <c r="I793" i="8"/>
  <c r="L793" i="8"/>
  <c r="M793" i="8"/>
  <c r="D793" i="8"/>
  <c r="J793" i="8"/>
  <c r="N793" i="8"/>
  <c r="C793" i="8"/>
  <c r="F793" i="8"/>
  <c r="E794" i="8"/>
  <c r="K794" i="8"/>
  <c r="B794" i="8"/>
  <c r="A795" i="8"/>
  <c r="H794" i="8"/>
  <c r="H936" i="14" l="1"/>
  <c r="B936" i="14"/>
  <c r="K936" i="14"/>
  <c r="A937" i="14"/>
  <c r="E936" i="14"/>
  <c r="Q936" i="14"/>
  <c r="N936" i="14"/>
  <c r="T935" i="14"/>
  <c r="M935" i="14"/>
  <c r="O935" i="14"/>
  <c r="C935" i="14"/>
  <c r="P935" i="14"/>
  <c r="I935" i="14"/>
  <c r="S935" i="14"/>
  <c r="J935" i="14"/>
  <c r="L935" i="14"/>
  <c r="G935" i="14"/>
  <c r="R935" i="14"/>
  <c r="F935" i="14"/>
  <c r="D935" i="14"/>
  <c r="F664" i="19"/>
  <c r="G664" i="19"/>
  <c r="C664" i="19"/>
  <c r="D664" i="19"/>
  <c r="E665" i="19"/>
  <c r="A666" i="19"/>
  <c r="B665" i="19"/>
  <c r="G794" i="8"/>
  <c r="I794" i="8"/>
  <c r="L794" i="8"/>
  <c r="M794" i="8"/>
  <c r="C794" i="8"/>
  <c r="D794" i="8"/>
  <c r="J794" i="8"/>
  <c r="F794" i="8"/>
  <c r="N794" i="8"/>
  <c r="H795" i="8"/>
  <c r="K795" i="8"/>
  <c r="A796" i="8"/>
  <c r="E795" i="8"/>
  <c r="B795" i="8"/>
  <c r="Q937" i="14" l="1"/>
  <c r="B937" i="14"/>
  <c r="K937" i="14"/>
  <c r="N937" i="14"/>
  <c r="A938" i="14"/>
  <c r="H937" i="14"/>
  <c r="E937" i="14"/>
  <c r="T936" i="14"/>
  <c r="S936" i="14"/>
  <c r="D936" i="14"/>
  <c r="F936" i="14"/>
  <c r="G936" i="14"/>
  <c r="J936" i="14"/>
  <c r="L936" i="14"/>
  <c r="O936" i="14"/>
  <c r="I936" i="14"/>
  <c r="C936" i="14"/>
  <c r="M936" i="14"/>
  <c r="P936" i="14"/>
  <c r="R936" i="14"/>
  <c r="F665" i="19"/>
  <c r="G665" i="19"/>
  <c r="C665" i="19"/>
  <c r="D665" i="19"/>
  <c r="B666" i="19"/>
  <c r="E666" i="19"/>
  <c r="A667" i="19"/>
  <c r="H796" i="8"/>
  <c r="E796" i="8"/>
  <c r="K796" i="8"/>
  <c r="A797" i="8"/>
  <c r="B796" i="8"/>
  <c r="D795" i="8"/>
  <c r="F795" i="8"/>
  <c r="N795" i="8"/>
  <c r="J795" i="8"/>
  <c r="L795" i="8"/>
  <c r="C795" i="8"/>
  <c r="I795" i="8"/>
  <c r="G795" i="8"/>
  <c r="M795" i="8"/>
  <c r="A939" i="14" l="1"/>
  <c r="K938" i="14"/>
  <c r="Q938" i="14"/>
  <c r="N938" i="14"/>
  <c r="E938" i="14"/>
  <c r="B938" i="14"/>
  <c r="H938" i="14"/>
  <c r="T937" i="14"/>
  <c r="L937" i="14"/>
  <c r="J937" i="14"/>
  <c r="M937" i="14"/>
  <c r="O937" i="14"/>
  <c r="P937" i="14"/>
  <c r="C937" i="14"/>
  <c r="D937" i="14"/>
  <c r="F937" i="14"/>
  <c r="S937" i="14"/>
  <c r="I937" i="14"/>
  <c r="G937" i="14"/>
  <c r="R937" i="14"/>
  <c r="A668" i="19"/>
  <c r="B667" i="19"/>
  <c r="E667" i="19"/>
  <c r="C666" i="19"/>
  <c r="G666" i="19"/>
  <c r="F666" i="19"/>
  <c r="D666" i="19"/>
  <c r="F796" i="8"/>
  <c r="D796" i="8"/>
  <c r="G796" i="8"/>
  <c r="I796" i="8"/>
  <c r="M796" i="8"/>
  <c r="N796" i="8"/>
  <c r="C796" i="8"/>
  <c r="J796" i="8"/>
  <c r="L796" i="8"/>
  <c r="K797" i="8"/>
  <c r="B797" i="8"/>
  <c r="A798" i="8"/>
  <c r="E797" i="8"/>
  <c r="H797" i="8"/>
  <c r="T938" i="14" l="1"/>
  <c r="L938" i="14"/>
  <c r="F938" i="14"/>
  <c r="G938" i="14"/>
  <c r="M938" i="14"/>
  <c r="C938" i="14"/>
  <c r="D938" i="14"/>
  <c r="J938" i="14"/>
  <c r="P938" i="14"/>
  <c r="R938" i="14"/>
  <c r="O938" i="14"/>
  <c r="I938" i="14"/>
  <c r="S938" i="14"/>
  <c r="B939" i="14"/>
  <c r="Q939" i="14"/>
  <c r="A940" i="14"/>
  <c r="E939" i="14"/>
  <c r="N939" i="14"/>
  <c r="H939" i="14"/>
  <c r="K939" i="14"/>
  <c r="G667" i="19"/>
  <c r="C667" i="19"/>
  <c r="F667" i="19"/>
  <c r="D667" i="19"/>
  <c r="B668" i="19"/>
  <c r="A669" i="19"/>
  <c r="E668" i="19"/>
  <c r="E798" i="8"/>
  <c r="B798" i="8"/>
  <c r="H798" i="8"/>
  <c r="K798" i="8"/>
  <c r="A799" i="8"/>
  <c r="L797" i="8"/>
  <c r="M797" i="8"/>
  <c r="J797" i="8"/>
  <c r="N797" i="8"/>
  <c r="F797" i="8"/>
  <c r="G797" i="8"/>
  <c r="I797" i="8"/>
  <c r="C797" i="8"/>
  <c r="D797" i="8"/>
  <c r="Q940" i="14" l="1"/>
  <c r="N940" i="14"/>
  <c r="E940" i="14"/>
  <c r="K940" i="14"/>
  <c r="H940" i="14"/>
  <c r="B940" i="14"/>
  <c r="A941" i="14"/>
  <c r="T939" i="14"/>
  <c r="M939" i="14"/>
  <c r="L939" i="14"/>
  <c r="F939" i="14"/>
  <c r="I939" i="14"/>
  <c r="J939" i="14"/>
  <c r="O939" i="14"/>
  <c r="P939" i="14"/>
  <c r="G939" i="14"/>
  <c r="S939" i="14"/>
  <c r="C939" i="14"/>
  <c r="R939" i="14"/>
  <c r="D939" i="14"/>
  <c r="B669" i="19"/>
  <c r="E669" i="19"/>
  <c r="A670" i="19"/>
  <c r="C668" i="19"/>
  <c r="D668" i="19"/>
  <c r="F668" i="19"/>
  <c r="G668" i="19"/>
  <c r="E799" i="8"/>
  <c r="H799" i="8"/>
  <c r="K799" i="8"/>
  <c r="A800" i="8"/>
  <c r="B799" i="8"/>
  <c r="L798" i="8"/>
  <c r="F798" i="8"/>
  <c r="N798" i="8"/>
  <c r="D798" i="8"/>
  <c r="G798" i="8"/>
  <c r="I798" i="8"/>
  <c r="C798" i="8"/>
  <c r="M798" i="8"/>
  <c r="J798" i="8"/>
  <c r="T940" i="14" l="1"/>
  <c r="G940" i="14"/>
  <c r="P940" i="14"/>
  <c r="I940" i="14"/>
  <c r="O940" i="14"/>
  <c r="R940" i="14"/>
  <c r="S940" i="14"/>
  <c r="L940" i="14"/>
  <c r="C940" i="14"/>
  <c r="D940" i="14"/>
  <c r="M940" i="14"/>
  <c r="J940" i="14"/>
  <c r="F940" i="14"/>
  <c r="H941" i="14"/>
  <c r="K941" i="14"/>
  <c r="B941" i="14"/>
  <c r="Q941" i="14"/>
  <c r="A942" i="14"/>
  <c r="E941" i="14"/>
  <c r="N941" i="14"/>
  <c r="A671" i="19"/>
  <c r="B670" i="19"/>
  <c r="E670" i="19"/>
  <c r="C669" i="19"/>
  <c r="D669" i="19"/>
  <c r="F669" i="19"/>
  <c r="G669" i="19"/>
  <c r="I799" i="8"/>
  <c r="J799" i="8"/>
  <c r="L799" i="8"/>
  <c r="M799" i="8"/>
  <c r="N799" i="8"/>
  <c r="C799" i="8"/>
  <c r="D799" i="8"/>
  <c r="G799" i="8"/>
  <c r="F799" i="8"/>
  <c r="B800" i="8"/>
  <c r="E800" i="8"/>
  <c r="A801" i="8"/>
  <c r="H800" i="8"/>
  <c r="K800" i="8"/>
  <c r="K942" i="14" l="1"/>
  <c r="Q942" i="14"/>
  <c r="N942" i="14"/>
  <c r="H942" i="14"/>
  <c r="E942" i="14"/>
  <c r="B942" i="14"/>
  <c r="A943" i="14"/>
  <c r="T941" i="14"/>
  <c r="P941" i="14"/>
  <c r="I941" i="14"/>
  <c r="R941" i="14"/>
  <c r="S941" i="14"/>
  <c r="C941" i="14"/>
  <c r="F941" i="14"/>
  <c r="D941" i="14"/>
  <c r="G941" i="14"/>
  <c r="L941" i="14"/>
  <c r="O941" i="14"/>
  <c r="M941" i="14"/>
  <c r="J941" i="14"/>
  <c r="F670" i="19"/>
  <c r="G670" i="19"/>
  <c r="C670" i="19"/>
  <c r="D670" i="19"/>
  <c r="B671" i="19"/>
  <c r="A672" i="19"/>
  <c r="E671" i="19"/>
  <c r="B801" i="8"/>
  <c r="E801" i="8"/>
  <c r="H801" i="8"/>
  <c r="K801" i="8"/>
  <c r="A802" i="8"/>
  <c r="G800" i="8"/>
  <c r="J800" i="8"/>
  <c r="C800" i="8"/>
  <c r="D800" i="8"/>
  <c r="M800" i="8"/>
  <c r="N800" i="8"/>
  <c r="F800" i="8"/>
  <c r="I800" i="8"/>
  <c r="L800" i="8"/>
  <c r="A944" i="14" l="1"/>
  <c r="H943" i="14"/>
  <c r="N943" i="14"/>
  <c r="K943" i="14"/>
  <c r="Q943" i="14"/>
  <c r="E943" i="14"/>
  <c r="B943" i="14"/>
  <c r="T942" i="14"/>
  <c r="P942" i="14"/>
  <c r="F942" i="14"/>
  <c r="G942" i="14"/>
  <c r="I942" i="14"/>
  <c r="J942" i="14"/>
  <c r="M942" i="14"/>
  <c r="D942" i="14"/>
  <c r="O942" i="14"/>
  <c r="L942" i="14"/>
  <c r="S942" i="14"/>
  <c r="R942" i="14"/>
  <c r="C942" i="14"/>
  <c r="E672" i="19"/>
  <c r="B672" i="19"/>
  <c r="A673" i="19"/>
  <c r="C671" i="19"/>
  <c r="D671" i="19"/>
  <c r="G671" i="19"/>
  <c r="F671" i="19"/>
  <c r="K802" i="8"/>
  <c r="E802" i="8"/>
  <c r="H802" i="8"/>
  <c r="A803" i="8"/>
  <c r="B802" i="8"/>
  <c r="N801" i="8"/>
  <c r="D801" i="8"/>
  <c r="F801" i="8"/>
  <c r="G801" i="8"/>
  <c r="J801" i="8"/>
  <c r="C801" i="8"/>
  <c r="I801" i="8"/>
  <c r="L801" i="8"/>
  <c r="M801" i="8"/>
  <c r="T943" i="14" l="1"/>
  <c r="C943" i="14"/>
  <c r="R943" i="14"/>
  <c r="S943" i="14"/>
  <c r="J943" i="14"/>
  <c r="D943" i="14"/>
  <c r="F943" i="14"/>
  <c r="G943" i="14"/>
  <c r="L943" i="14"/>
  <c r="O943" i="14"/>
  <c r="I943" i="14"/>
  <c r="P943" i="14"/>
  <c r="M943" i="14"/>
  <c r="N944" i="14"/>
  <c r="A945" i="14"/>
  <c r="E944" i="14"/>
  <c r="B944" i="14"/>
  <c r="K944" i="14"/>
  <c r="Q944" i="14"/>
  <c r="H944" i="14"/>
  <c r="B673" i="19"/>
  <c r="E673" i="19"/>
  <c r="A674" i="19"/>
  <c r="D672" i="19"/>
  <c r="F672" i="19"/>
  <c r="G672" i="19"/>
  <c r="C672" i="19"/>
  <c r="F802" i="8"/>
  <c r="I802" i="8"/>
  <c r="D802" i="8"/>
  <c r="G802" i="8"/>
  <c r="J802" i="8"/>
  <c r="M802" i="8"/>
  <c r="L802" i="8"/>
  <c r="N802" i="8"/>
  <c r="C802" i="8"/>
  <c r="B803" i="8"/>
  <c r="E803" i="8"/>
  <c r="A804" i="8"/>
  <c r="K803" i="8"/>
  <c r="H803" i="8"/>
  <c r="B945" i="14" l="1"/>
  <c r="E945" i="14"/>
  <c r="K945" i="14"/>
  <c r="Q945" i="14"/>
  <c r="A946" i="14"/>
  <c r="N945" i="14"/>
  <c r="H945" i="14"/>
  <c r="T944" i="14"/>
  <c r="R944" i="14"/>
  <c r="S944" i="14"/>
  <c r="C944" i="14"/>
  <c r="L944" i="14"/>
  <c r="I944" i="14"/>
  <c r="J944" i="14"/>
  <c r="O944" i="14"/>
  <c r="D944" i="14"/>
  <c r="F944" i="14"/>
  <c r="G944" i="14"/>
  <c r="M944" i="14"/>
  <c r="P944" i="14"/>
  <c r="E674" i="19"/>
  <c r="A675" i="19"/>
  <c r="B674" i="19"/>
  <c r="F673" i="19"/>
  <c r="G673" i="19"/>
  <c r="D673" i="19"/>
  <c r="C673" i="19"/>
  <c r="K804" i="8"/>
  <c r="B804" i="8"/>
  <c r="E804" i="8"/>
  <c r="A805" i="8"/>
  <c r="H804" i="8"/>
  <c r="F803" i="8"/>
  <c r="I803" i="8"/>
  <c r="J803" i="8"/>
  <c r="L803" i="8"/>
  <c r="N803" i="8"/>
  <c r="C803" i="8"/>
  <c r="D803" i="8"/>
  <c r="G803" i="8"/>
  <c r="M803" i="8"/>
  <c r="A947" i="14" l="1"/>
  <c r="B946" i="14"/>
  <c r="E946" i="14"/>
  <c r="K946" i="14"/>
  <c r="H946" i="14"/>
  <c r="Q946" i="14"/>
  <c r="N946" i="14"/>
  <c r="T945" i="14"/>
  <c r="O945" i="14"/>
  <c r="C945" i="14"/>
  <c r="P945" i="14"/>
  <c r="R945" i="14"/>
  <c r="L945" i="14"/>
  <c r="I945" i="14"/>
  <c r="G945" i="14"/>
  <c r="F945" i="14"/>
  <c r="D945" i="14"/>
  <c r="S945" i="14"/>
  <c r="J945" i="14"/>
  <c r="M945" i="14"/>
  <c r="D674" i="19"/>
  <c r="F674" i="19"/>
  <c r="G674" i="19"/>
  <c r="C674" i="19"/>
  <c r="E675" i="19"/>
  <c r="A676" i="19"/>
  <c r="B675" i="19"/>
  <c r="H805" i="8"/>
  <c r="B805" i="8"/>
  <c r="E805" i="8"/>
  <c r="K805" i="8"/>
  <c r="A806" i="8"/>
  <c r="L804" i="8"/>
  <c r="C804" i="8"/>
  <c r="J804" i="8"/>
  <c r="M804" i="8"/>
  <c r="I804" i="8"/>
  <c r="F804" i="8"/>
  <c r="G804" i="8"/>
  <c r="N804" i="8"/>
  <c r="D804" i="8"/>
  <c r="T946" i="14" l="1"/>
  <c r="R946" i="14"/>
  <c r="F946" i="14"/>
  <c r="M946" i="14"/>
  <c r="S946" i="14"/>
  <c r="P946" i="14"/>
  <c r="D946" i="14"/>
  <c r="C946" i="14"/>
  <c r="O946" i="14"/>
  <c r="I946" i="14"/>
  <c r="G946" i="14"/>
  <c r="L946" i="14"/>
  <c r="J946" i="14"/>
  <c r="H947" i="14"/>
  <c r="K947" i="14"/>
  <c r="A948" i="14"/>
  <c r="N947" i="14"/>
  <c r="Q947" i="14"/>
  <c r="B947" i="14"/>
  <c r="E947" i="14"/>
  <c r="F675" i="19"/>
  <c r="G675" i="19"/>
  <c r="D675" i="19"/>
  <c r="C675" i="19"/>
  <c r="B676" i="19"/>
  <c r="E676" i="19"/>
  <c r="A677" i="19"/>
  <c r="M805" i="8"/>
  <c r="J805" i="8"/>
  <c r="N805" i="8"/>
  <c r="C805" i="8"/>
  <c r="D805" i="8"/>
  <c r="I805" i="8"/>
  <c r="F805" i="8"/>
  <c r="L805" i="8"/>
  <c r="G805" i="8"/>
  <c r="E806" i="8"/>
  <c r="B806" i="8"/>
  <c r="K806" i="8"/>
  <c r="A807" i="8"/>
  <c r="H806" i="8"/>
  <c r="T947" i="14" l="1"/>
  <c r="R947" i="14"/>
  <c r="D947" i="14"/>
  <c r="I947" i="14"/>
  <c r="J947" i="14"/>
  <c r="L947" i="14"/>
  <c r="F947" i="14"/>
  <c r="G947" i="14"/>
  <c r="P947" i="14"/>
  <c r="C947" i="14"/>
  <c r="S947" i="14"/>
  <c r="O947" i="14"/>
  <c r="M947" i="14"/>
  <c r="N948" i="14"/>
  <c r="Q948" i="14"/>
  <c r="K948" i="14"/>
  <c r="A949" i="14"/>
  <c r="E948" i="14"/>
  <c r="B948" i="14"/>
  <c r="H948" i="14"/>
  <c r="A678" i="19"/>
  <c r="B677" i="19"/>
  <c r="E677" i="19"/>
  <c r="C676" i="19"/>
  <c r="F676" i="19"/>
  <c r="G676" i="19"/>
  <c r="D676" i="19"/>
  <c r="F806" i="8"/>
  <c r="N806" i="8"/>
  <c r="C806" i="8"/>
  <c r="J806" i="8"/>
  <c r="M806" i="8"/>
  <c r="D806" i="8"/>
  <c r="G806" i="8"/>
  <c r="I806" i="8"/>
  <c r="L806" i="8"/>
  <c r="H807" i="8"/>
  <c r="E807" i="8"/>
  <c r="B807" i="8"/>
  <c r="K807" i="8"/>
  <c r="A808" i="8"/>
  <c r="T948" i="14" l="1"/>
  <c r="C948" i="14"/>
  <c r="F948" i="14"/>
  <c r="D948" i="14"/>
  <c r="I948" i="14"/>
  <c r="S948" i="14"/>
  <c r="P948" i="14"/>
  <c r="G948" i="14"/>
  <c r="L948" i="14"/>
  <c r="J948" i="14"/>
  <c r="O948" i="14"/>
  <c r="R948" i="14"/>
  <c r="M948" i="14"/>
  <c r="A950" i="14"/>
  <c r="N949" i="14"/>
  <c r="H949" i="14"/>
  <c r="B949" i="14"/>
  <c r="K949" i="14"/>
  <c r="Q949" i="14"/>
  <c r="E949" i="14"/>
  <c r="F677" i="19"/>
  <c r="G677" i="19"/>
  <c r="C677" i="19"/>
  <c r="D677" i="19"/>
  <c r="B678" i="19"/>
  <c r="E678" i="19"/>
  <c r="A679" i="19"/>
  <c r="I807" i="8"/>
  <c r="F807" i="8"/>
  <c r="M807" i="8"/>
  <c r="D807" i="8"/>
  <c r="L807" i="8"/>
  <c r="J807" i="8"/>
  <c r="C807" i="8"/>
  <c r="N807" i="8"/>
  <c r="G807" i="8"/>
  <c r="A809" i="8"/>
  <c r="H808" i="8"/>
  <c r="B808" i="8"/>
  <c r="K808" i="8"/>
  <c r="E808" i="8"/>
  <c r="T949" i="14" l="1"/>
  <c r="G949" i="14"/>
  <c r="I949" i="14"/>
  <c r="D949" i="14"/>
  <c r="O949" i="14"/>
  <c r="C949" i="14"/>
  <c r="P949" i="14"/>
  <c r="R949" i="14"/>
  <c r="S949" i="14"/>
  <c r="J949" i="14"/>
  <c r="L949" i="14"/>
  <c r="M949" i="14"/>
  <c r="F949" i="14"/>
  <c r="E950" i="14"/>
  <c r="K950" i="14"/>
  <c r="Q950" i="14"/>
  <c r="B950" i="14"/>
  <c r="N950" i="14"/>
  <c r="H950" i="14"/>
  <c r="A951" i="14"/>
  <c r="A680" i="19"/>
  <c r="E679" i="19"/>
  <c r="B679" i="19"/>
  <c r="F678" i="19"/>
  <c r="G678" i="19"/>
  <c r="C678" i="19"/>
  <c r="D678" i="19"/>
  <c r="M808" i="8"/>
  <c r="N808" i="8"/>
  <c r="D808" i="8"/>
  <c r="I808" i="8"/>
  <c r="J808" i="8"/>
  <c r="L808" i="8"/>
  <c r="G808" i="8"/>
  <c r="C808" i="8"/>
  <c r="F808" i="8"/>
  <c r="K809" i="8"/>
  <c r="B809" i="8"/>
  <c r="A810" i="8"/>
  <c r="E809" i="8"/>
  <c r="H809" i="8"/>
  <c r="Q951" i="14" l="1"/>
  <c r="A952" i="14"/>
  <c r="N951" i="14"/>
  <c r="H951" i="14"/>
  <c r="K951" i="14"/>
  <c r="E951" i="14"/>
  <c r="B951" i="14"/>
  <c r="T950" i="14"/>
  <c r="M950" i="14"/>
  <c r="P950" i="14"/>
  <c r="C950" i="14"/>
  <c r="D950" i="14"/>
  <c r="J950" i="14"/>
  <c r="F950" i="14"/>
  <c r="R950" i="14"/>
  <c r="I950" i="14"/>
  <c r="S950" i="14"/>
  <c r="O950" i="14"/>
  <c r="L950" i="14"/>
  <c r="G950" i="14"/>
  <c r="D679" i="19"/>
  <c r="G679" i="19"/>
  <c r="F679" i="19"/>
  <c r="C679" i="19"/>
  <c r="B680" i="19"/>
  <c r="E680" i="19"/>
  <c r="A681" i="19"/>
  <c r="F809" i="8"/>
  <c r="G809" i="8"/>
  <c r="I809" i="8"/>
  <c r="M809" i="8"/>
  <c r="N809" i="8"/>
  <c r="L809" i="8"/>
  <c r="C809" i="8"/>
  <c r="J809" i="8"/>
  <c r="D809" i="8"/>
  <c r="K810" i="8"/>
  <c r="B810" i="8"/>
  <c r="E810" i="8"/>
  <c r="H810" i="8"/>
  <c r="A811" i="8"/>
  <c r="H952" i="14" l="1"/>
  <c r="A953" i="14"/>
  <c r="E952" i="14"/>
  <c r="N952" i="14"/>
  <c r="B952" i="14"/>
  <c r="Q952" i="14"/>
  <c r="K952" i="14"/>
  <c r="T951" i="14"/>
  <c r="R951" i="14"/>
  <c r="P951" i="14"/>
  <c r="O951" i="14"/>
  <c r="S951" i="14"/>
  <c r="D951" i="14"/>
  <c r="M951" i="14"/>
  <c r="J951" i="14"/>
  <c r="F951" i="14"/>
  <c r="G951" i="14"/>
  <c r="C951" i="14"/>
  <c r="L951" i="14"/>
  <c r="I951" i="14"/>
  <c r="B681" i="19"/>
  <c r="E681" i="19"/>
  <c r="A682" i="19"/>
  <c r="C680" i="19"/>
  <c r="D680" i="19"/>
  <c r="F680" i="19"/>
  <c r="G680" i="19"/>
  <c r="B811" i="8"/>
  <c r="H811" i="8"/>
  <c r="K811" i="8"/>
  <c r="A812" i="8"/>
  <c r="E811" i="8"/>
  <c r="C810" i="8"/>
  <c r="F810" i="8"/>
  <c r="G810" i="8"/>
  <c r="L810" i="8"/>
  <c r="I810" i="8"/>
  <c r="J810" i="8"/>
  <c r="M810" i="8"/>
  <c r="N810" i="8"/>
  <c r="D810" i="8"/>
  <c r="T952" i="14" l="1"/>
  <c r="J952" i="14"/>
  <c r="F952" i="14"/>
  <c r="G952" i="14"/>
  <c r="O952" i="14"/>
  <c r="S952" i="14"/>
  <c r="P952" i="14"/>
  <c r="L952" i="14"/>
  <c r="I952" i="14"/>
  <c r="R952" i="14"/>
  <c r="D952" i="14"/>
  <c r="C952" i="14"/>
  <c r="M952" i="14"/>
  <c r="K953" i="14"/>
  <c r="E953" i="14"/>
  <c r="Q953" i="14"/>
  <c r="N953" i="14"/>
  <c r="B953" i="14"/>
  <c r="A954" i="14"/>
  <c r="H953" i="14"/>
  <c r="E682" i="19"/>
  <c r="A683" i="19"/>
  <c r="B682" i="19"/>
  <c r="C681" i="19"/>
  <c r="G681" i="19"/>
  <c r="D681" i="19"/>
  <c r="F681" i="19"/>
  <c r="H812" i="8"/>
  <c r="B812" i="8"/>
  <c r="E812" i="8"/>
  <c r="A813" i="8"/>
  <c r="K812" i="8"/>
  <c r="I811" i="8"/>
  <c r="M811" i="8"/>
  <c r="D811" i="8"/>
  <c r="G811" i="8"/>
  <c r="N811" i="8"/>
  <c r="J811" i="8"/>
  <c r="L811" i="8"/>
  <c r="C811" i="8"/>
  <c r="F811" i="8"/>
  <c r="N954" i="14" l="1"/>
  <c r="B954" i="14"/>
  <c r="A955" i="14"/>
  <c r="K954" i="14"/>
  <c r="E954" i="14"/>
  <c r="H954" i="14"/>
  <c r="Q954" i="14"/>
  <c r="T953" i="14"/>
  <c r="L953" i="14"/>
  <c r="G953" i="14"/>
  <c r="J953" i="14"/>
  <c r="O953" i="14"/>
  <c r="R953" i="14"/>
  <c r="C953" i="14"/>
  <c r="F953" i="14"/>
  <c r="D953" i="14"/>
  <c r="M953" i="14"/>
  <c r="S953" i="14"/>
  <c r="I953" i="14"/>
  <c r="P953" i="14"/>
  <c r="G682" i="19"/>
  <c r="C682" i="19"/>
  <c r="F682" i="19"/>
  <c r="D682" i="19"/>
  <c r="E683" i="19"/>
  <c r="B683" i="19"/>
  <c r="A684" i="19"/>
  <c r="M812" i="8"/>
  <c r="N812" i="8"/>
  <c r="D812" i="8"/>
  <c r="F812" i="8"/>
  <c r="G812" i="8"/>
  <c r="I812" i="8"/>
  <c r="J812" i="8"/>
  <c r="L812" i="8"/>
  <c r="C812" i="8"/>
  <c r="H813" i="8"/>
  <c r="K813" i="8"/>
  <c r="A814" i="8"/>
  <c r="B813" i="8"/>
  <c r="E813" i="8"/>
  <c r="A956" i="14" l="1"/>
  <c r="E955" i="14"/>
  <c r="B955" i="14"/>
  <c r="H955" i="14"/>
  <c r="K955" i="14"/>
  <c r="N955" i="14"/>
  <c r="Q955" i="14"/>
  <c r="T954" i="14"/>
  <c r="P954" i="14"/>
  <c r="F954" i="14"/>
  <c r="R954" i="14"/>
  <c r="O954" i="14"/>
  <c r="D954" i="14"/>
  <c r="L954" i="14"/>
  <c r="C954" i="14"/>
  <c r="M954" i="14"/>
  <c r="G954" i="14"/>
  <c r="S954" i="14"/>
  <c r="I954" i="14"/>
  <c r="J954" i="14"/>
  <c r="A685" i="19"/>
  <c r="B684" i="19"/>
  <c r="E684" i="19"/>
  <c r="D683" i="19"/>
  <c r="C683" i="19"/>
  <c r="F683" i="19"/>
  <c r="G683" i="19"/>
  <c r="H814" i="8"/>
  <c r="E814" i="8"/>
  <c r="B814" i="8"/>
  <c r="K814" i="8"/>
  <c r="A815" i="8"/>
  <c r="L813" i="8"/>
  <c r="M813" i="8"/>
  <c r="I813" i="8"/>
  <c r="J813" i="8"/>
  <c r="C813" i="8"/>
  <c r="D813" i="8"/>
  <c r="F813" i="8"/>
  <c r="G813" i="8"/>
  <c r="N813" i="8"/>
  <c r="T955" i="14" l="1"/>
  <c r="M955" i="14"/>
  <c r="P955" i="14"/>
  <c r="J955" i="14"/>
  <c r="O955" i="14"/>
  <c r="C955" i="14"/>
  <c r="S955" i="14"/>
  <c r="L955" i="14"/>
  <c r="R955" i="14"/>
  <c r="D955" i="14"/>
  <c r="F955" i="14"/>
  <c r="G955" i="14"/>
  <c r="I955" i="14"/>
  <c r="H956" i="14"/>
  <c r="K956" i="14"/>
  <c r="B956" i="14"/>
  <c r="Q956" i="14"/>
  <c r="A957" i="14"/>
  <c r="E956" i="14"/>
  <c r="N956" i="14"/>
  <c r="F684" i="19"/>
  <c r="G684" i="19"/>
  <c r="C684" i="19"/>
  <c r="D684" i="19"/>
  <c r="B685" i="19"/>
  <c r="E685" i="19"/>
  <c r="A686" i="19"/>
  <c r="A816" i="8"/>
  <c r="B815" i="8"/>
  <c r="E815" i="8"/>
  <c r="K815" i="8"/>
  <c r="H815" i="8"/>
  <c r="L814" i="8"/>
  <c r="G814" i="8"/>
  <c r="M814" i="8"/>
  <c r="N814" i="8"/>
  <c r="C814" i="8"/>
  <c r="F814" i="8"/>
  <c r="D814" i="8"/>
  <c r="I814" i="8"/>
  <c r="J814" i="8"/>
  <c r="T956" i="14" l="1"/>
  <c r="R956" i="14"/>
  <c r="S956" i="14"/>
  <c r="J956" i="14"/>
  <c r="F956" i="14"/>
  <c r="O956" i="14"/>
  <c r="P956" i="14"/>
  <c r="D956" i="14"/>
  <c r="G956" i="14"/>
  <c r="M956" i="14"/>
  <c r="L956" i="14"/>
  <c r="I956" i="14"/>
  <c r="C956" i="14"/>
  <c r="A958" i="14"/>
  <c r="E957" i="14"/>
  <c r="N957" i="14"/>
  <c r="Q957" i="14"/>
  <c r="K957" i="14"/>
  <c r="B957" i="14"/>
  <c r="H957" i="14"/>
  <c r="E686" i="19"/>
  <c r="A687" i="19"/>
  <c r="B686" i="19"/>
  <c r="C685" i="19"/>
  <c r="D685" i="19"/>
  <c r="G685" i="19"/>
  <c r="F685" i="19"/>
  <c r="G815" i="8"/>
  <c r="F815" i="8"/>
  <c r="J815" i="8"/>
  <c r="L815" i="8"/>
  <c r="M815" i="8"/>
  <c r="I815" i="8"/>
  <c r="N815" i="8"/>
  <c r="C815" i="8"/>
  <c r="D815" i="8"/>
  <c r="E816" i="8"/>
  <c r="H816" i="8"/>
  <c r="B816" i="8"/>
  <c r="K816" i="8"/>
  <c r="A817" i="8"/>
  <c r="T957" i="14" l="1"/>
  <c r="J957" i="14"/>
  <c r="L957" i="14"/>
  <c r="C957" i="14"/>
  <c r="M957" i="14"/>
  <c r="I957" i="14"/>
  <c r="G957" i="14"/>
  <c r="P957" i="14"/>
  <c r="S957" i="14"/>
  <c r="D957" i="14"/>
  <c r="O957" i="14"/>
  <c r="R957" i="14"/>
  <c r="F957" i="14"/>
  <c r="E958" i="14"/>
  <c r="B958" i="14"/>
  <c r="H958" i="14"/>
  <c r="A959" i="14"/>
  <c r="Q958" i="14"/>
  <c r="K958" i="14"/>
  <c r="N958" i="14"/>
  <c r="D686" i="19"/>
  <c r="F686" i="19"/>
  <c r="G686" i="19"/>
  <c r="C686" i="19"/>
  <c r="B687" i="19"/>
  <c r="E687" i="19"/>
  <c r="A688" i="19"/>
  <c r="D816" i="8"/>
  <c r="F816" i="8"/>
  <c r="J816" i="8"/>
  <c r="L816" i="8"/>
  <c r="M816" i="8"/>
  <c r="N816" i="8"/>
  <c r="I816" i="8"/>
  <c r="C816" i="8"/>
  <c r="G816" i="8"/>
  <c r="B817" i="8"/>
  <c r="K817" i="8"/>
  <c r="A818" i="8"/>
  <c r="E817" i="8"/>
  <c r="H817" i="8"/>
  <c r="T958" i="14" l="1"/>
  <c r="C958" i="14"/>
  <c r="D958" i="14"/>
  <c r="F958" i="14"/>
  <c r="G958" i="14"/>
  <c r="J958" i="14"/>
  <c r="O958" i="14"/>
  <c r="P958" i="14"/>
  <c r="M958" i="14"/>
  <c r="R958" i="14"/>
  <c r="S958" i="14"/>
  <c r="I958" i="14"/>
  <c r="L958" i="14"/>
  <c r="B959" i="14"/>
  <c r="A960" i="14"/>
  <c r="Q959" i="14"/>
  <c r="E959" i="14"/>
  <c r="K959" i="14"/>
  <c r="N959" i="14"/>
  <c r="H959" i="14"/>
  <c r="A689" i="19"/>
  <c r="B688" i="19"/>
  <c r="E688" i="19"/>
  <c r="C687" i="19"/>
  <c r="D687" i="19"/>
  <c r="F687" i="19"/>
  <c r="G687" i="19"/>
  <c r="D817" i="8"/>
  <c r="G817" i="8"/>
  <c r="I817" i="8"/>
  <c r="C817" i="8"/>
  <c r="F817" i="8"/>
  <c r="L817" i="8"/>
  <c r="M817" i="8"/>
  <c r="N817" i="8"/>
  <c r="J817" i="8"/>
  <c r="B818" i="8"/>
  <c r="E818" i="8"/>
  <c r="A819" i="8"/>
  <c r="H818" i="8"/>
  <c r="K818" i="8"/>
  <c r="H960" i="14" l="1"/>
  <c r="Q960" i="14"/>
  <c r="A961" i="14"/>
  <c r="N960" i="14"/>
  <c r="K960" i="14"/>
  <c r="B960" i="14"/>
  <c r="E960" i="14"/>
  <c r="T959" i="14"/>
  <c r="M959" i="14"/>
  <c r="O959" i="14"/>
  <c r="D959" i="14"/>
  <c r="G959" i="14"/>
  <c r="P959" i="14"/>
  <c r="C959" i="14"/>
  <c r="L959" i="14"/>
  <c r="S959" i="14"/>
  <c r="I959" i="14"/>
  <c r="R959" i="14"/>
  <c r="F959" i="14"/>
  <c r="J959" i="14"/>
  <c r="C688" i="19"/>
  <c r="D688" i="19"/>
  <c r="F688" i="19"/>
  <c r="G688" i="19"/>
  <c r="E689" i="19"/>
  <c r="A690" i="19"/>
  <c r="B689" i="19"/>
  <c r="G818" i="8"/>
  <c r="J818" i="8"/>
  <c r="I818" i="8"/>
  <c r="C818" i="8"/>
  <c r="D818" i="8"/>
  <c r="L818" i="8"/>
  <c r="M818" i="8"/>
  <c r="F818" i="8"/>
  <c r="N818" i="8"/>
  <c r="K819" i="8"/>
  <c r="E819" i="8"/>
  <c r="H819" i="8"/>
  <c r="A820" i="8"/>
  <c r="B819" i="8"/>
  <c r="T960" i="14" l="1"/>
  <c r="P960" i="14"/>
  <c r="I960" i="14"/>
  <c r="C960" i="14"/>
  <c r="G960" i="14"/>
  <c r="F960" i="14"/>
  <c r="O960" i="14"/>
  <c r="R960" i="14"/>
  <c r="S960" i="14"/>
  <c r="J960" i="14"/>
  <c r="M960" i="14"/>
  <c r="D960" i="14"/>
  <c r="L960" i="14"/>
  <c r="B961" i="14"/>
  <c r="Q961" i="14"/>
  <c r="N961" i="14"/>
  <c r="H961" i="14"/>
  <c r="A962" i="14"/>
  <c r="K961" i="14"/>
  <c r="E961" i="14"/>
  <c r="C689" i="19"/>
  <c r="D689" i="19"/>
  <c r="F689" i="19"/>
  <c r="G689" i="19"/>
  <c r="A691" i="19"/>
  <c r="E690" i="19"/>
  <c r="B690" i="19"/>
  <c r="J819" i="8"/>
  <c r="C819" i="8"/>
  <c r="F819" i="8"/>
  <c r="G819" i="8"/>
  <c r="D819" i="8"/>
  <c r="L819" i="8"/>
  <c r="M819" i="8"/>
  <c r="N819" i="8"/>
  <c r="I819" i="8"/>
  <c r="K820" i="8"/>
  <c r="B820" i="8"/>
  <c r="E820" i="8"/>
  <c r="H820" i="8"/>
  <c r="T961" i="14" l="1"/>
  <c r="J961" i="14"/>
  <c r="C961" i="14"/>
  <c r="R961" i="14"/>
  <c r="M961" i="14"/>
  <c r="P961" i="14"/>
  <c r="L961" i="14"/>
  <c r="G961" i="14"/>
  <c r="I961" i="14"/>
  <c r="D961" i="14"/>
  <c r="S961" i="14"/>
  <c r="F961" i="14"/>
  <c r="O961" i="14"/>
  <c r="H962" i="14"/>
  <c r="K962" i="14"/>
  <c r="Q962" i="14"/>
  <c r="B962" i="14"/>
  <c r="N962" i="14"/>
  <c r="A963" i="14"/>
  <c r="E962" i="14"/>
  <c r="C690" i="19"/>
  <c r="F690" i="19"/>
  <c r="G690" i="19"/>
  <c r="D690" i="19"/>
  <c r="B691" i="19"/>
  <c r="A692" i="19"/>
  <c r="E691" i="19"/>
  <c r="M820" i="8"/>
  <c r="C820" i="8"/>
  <c r="D820" i="8"/>
  <c r="G820" i="8"/>
  <c r="L820" i="8"/>
  <c r="F820" i="8"/>
  <c r="N820" i="8"/>
  <c r="J820" i="8"/>
  <c r="I820" i="8"/>
  <c r="E6" i="29" a="1"/>
  <c r="H963" i="14" l="1"/>
  <c r="B963" i="14"/>
  <c r="A964" i="14"/>
  <c r="Q963" i="14"/>
  <c r="E963" i="14"/>
  <c r="K963" i="14"/>
  <c r="N963" i="14"/>
  <c r="T962" i="14"/>
  <c r="O962" i="14"/>
  <c r="P962" i="14"/>
  <c r="I962" i="14"/>
  <c r="R962" i="14"/>
  <c r="L962" i="14"/>
  <c r="F962" i="14"/>
  <c r="S962" i="14"/>
  <c r="J962" i="14"/>
  <c r="M962" i="14"/>
  <c r="G962" i="14"/>
  <c r="D962" i="14"/>
  <c r="C962" i="14"/>
  <c r="B692" i="19"/>
  <c r="A693" i="19"/>
  <c r="E692" i="19"/>
  <c r="F691" i="19"/>
  <c r="C691" i="19"/>
  <c r="D691" i="19"/>
  <c r="G691" i="19"/>
  <c r="E6" i="29"/>
  <c r="A965" i="14" l="1"/>
  <c r="E964" i="14"/>
  <c r="K964" i="14"/>
  <c r="N964" i="14"/>
  <c r="Q964" i="14"/>
  <c r="B964" i="14"/>
  <c r="H964" i="14"/>
  <c r="T963" i="14"/>
  <c r="D963" i="14"/>
  <c r="C963" i="14"/>
  <c r="G963" i="14"/>
  <c r="S963" i="14"/>
  <c r="F963" i="14"/>
  <c r="M963" i="14"/>
  <c r="P963" i="14"/>
  <c r="I963" i="14"/>
  <c r="J963" i="14"/>
  <c r="L963" i="14"/>
  <c r="O963" i="14"/>
  <c r="R963" i="14"/>
  <c r="A694" i="19"/>
  <c r="B693" i="19"/>
  <c r="E693" i="19"/>
  <c r="C692" i="19"/>
  <c r="D692" i="19"/>
  <c r="F692" i="19"/>
  <c r="G692" i="19"/>
  <c r="T964" i="14" l="1"/>
  <c r="C964" i="14"/>
  <c r="F964" i="14"/>
  <c r="P964" i="14"/>
  <c r="M964" i="14"/>
  <c r="O964" i="14"/>
  <c r="I964" i="14"/>
  <c r="D964" i="14"/>
  <c r="G964" i="14"/>
  <c r="J964" i="14"/>
  <c r="L964" i="14"/>
  <c r="R964" i="14"/>
  <c r="S964" i="14"/>
  <c r="H965" i="14"/>
  <c r="E965" i="14"/>
  <c r="Q965" i="14"/>
  <c r="N965" i="14"/>
  <c r="K965" i="14"/>
  <c r="B965" i="14"/>
  <c r="A966" i="14"/>
  <c r="G693" i="19"/>
  <c r="D693" i="19"/>
  <c r="C693" i="19"/>
  <c r="F693" i="19"/>
  <c r="B694" i="19"/>
  <c r="E694" i="19"/>
  <c r="A695" i="19"/>
  <c r="E966" i="14" l="1"/>
  <c r="K966" i="14"/>
  <c r="A967" i="14"/>
  <c r="B966" i="14"/>
  <c r="Q966" i="14"/>
  <c r="H966" i="14"/>
  <c r="N966" i="14"/>
  <c r="T965" i="14"/>
  <c r="C965" i="14"/>
  <c r="L965" i="14"/>
  <c r="O965" i="14"/>
  <c r="J965" i="14"/>
  <c r="D965" i="14"/>
  <c r="P965" i="14"/>
  <c r="I965" i="14"/>
  <c r="S965" i="14"/>
  <c r="M965" i="14"/>
  <c r="F965" i="14"/>
  <c r="R965" i="14"/>
  <c r="G965" i="14"/>
  <c r="E695" i="19"/>
  <c r="B695" i="19"/>
  <c r="A696" i="19"/>
  <c r="C694" i="19"/>
  <c r="D694" i="19"/>
  <c r="F694" i="19"/>
  <c r="G694" i="19"/>
  <c r="T966" i="14" l="1"/>
  <c r="R966" i="14"/>
  <c r="S966" i="14"/>
  <c r="M966" i="14"/>
  <c r="O966" i="14"/>
  <c r="L966" i="14"/>
  <c r="C966" i="14"/>
  <c r="D966" i="14"/>
  <c r="P966" i="14"/>
  <c r="I966" i="14"/>
  <c r="F966" i="14"/>
  <c r="G966" i="14"/>
  <c r="J966" i="14"/>
  <c r="A968" i="14"/>
  <c r="H967" i="14"/>
  <c r="E967" i="14"/>
  <c r="B967" i="14"/>
  <c r="Q967" i="14"/>
  <c r="N967" i="14"/>
  <c r="K967" i="14"/>
  <c r="B696" i="19"/>
  <c r="E696" i="19"/>
  <c r="A697" i="19"/>
  <c r="D695" i="19"/>
  <c r="G695" i="19"/>
  <c r="C695" i="19"/>
  <c r="F695" i="19"/>
  <c r="T967" i="14" l="1"/>
  <c r="G967" i="14"/>
  <c r="L967" i="14"/>
  <c r="D967" i="14"/>
  <c r="J967" i="14"/>
  <c r="P967" i="14"/>
  <c r="S967" i="14"/>
  <c r="O967" i="14"/>
  <c r="F967" i="14"/>
  <c r="M967" i="14"/>
  <c r="I967" i="14"/>
  <c r="R967" i="14"/>
  <c r="C967" i="14"/>
  <c r="K968" i="14"/>
  <c r="A969" i="14"/>
  <c r="E968" i="14"/>
  <c r="B968" i="14"/>
  <c r="H968" i="14"/>
  <c r="N968" i="14"/>
  <c r="Q968" i="14"/>
  <c r="A698" i="19"/>
  <c r="B697" i="19"/>
  <c r="E697" i="19"/>
  <c r="C696" i="19"/>
  <c r="D696" i="19"/>
  <c r="G696" i="19"/>
  <c r="F696" i="19"/>
  <c r="T968" i="14" l="1"/>
  <c r="C968" i="14"/>
  <c r="R968" i="14"/>
  <c r="S968" i="14"/>
  <c r="D968" i="14"/>
  <c r="I968" i="14"/>
  <c r="O968" i="14"/>
  <c r="L968" i="14"/>
  <c r="J968" i="14"/>
  <c r="P968" i="14"/>
  <c r="M968" i="14"/>
  <c r="F968" i="14"/>
  <c r="G968" i="14"/>
  <c r="Q969" i="14"/>
  <c r="E969" i="14"/>
  <c r="N969" i="14"/>
  <c r="A970" i="14"/>
  <c r="K969" i="14"/>
  <c r="B969" i="14"/>
  <c r="H969" i="14"/>
  <c r="F697" i="19"/>
  <c r="G697" i="19"/>
  <c r="C697" i="19"/>
  <c r="D697" i="19"/>
  <c r="E698" i="19"/>
  <c r="A699" i="19"/>
  <c r="B698" i="19"/>
  <c r="T969" i="14" l="1"/>
  <c r="C969" i="14"/>
  <c r="L969" i="14"/>
  <c r="O969" i="14"/>
  <c r="G969" i="14"/>
  <c r="M969" i="14"/>
  <c r="J969" i="14"/>
  <c r="D969" i="14"/>
  <c r="S969" i="14"/>
  <c r="I969" i="14"/>
  <c r="R969" i="14"/>
  <c r="P969" i="14"/>
  <c r="F969" i="14"/>
  <c r="A971" i="14"/>
  <c r="N970" i="14"/>
  <c r="E970" i="14"/>
  <c r="B970" i="14"/>
  <c r="Q970" i="14"/>
  <c r="H970" i="14"/>
  <c r="K970" i="14"/>
  <c r="D698" i="19"/>
  <c r="F698" i="19"/>
  <c r="G698" i="19"/>
  <c r="C698" i="19"/>
  <c r="B699" i="19"/>
  <c r="E699" i="19"/>
  <c r="A700" i="19"/>
  <c r="K971" i="14" l="1"/>
  <c r="N971" i="14"/>
  <c r="A972" i="14"/>
  <c r="H971" i="14"/>
  <c r="E971" i="14"/>
  <c r="Q971" i="14"/>
  <c r="B971" i="14"/>
  <c r="T970" i="14"/>
  <c r="G970" i="14"/>
  <c r="R970" i="14"/>
  <c r="J970" i="14"/>
  <c r="O970" i="14"/>
  <c r="F970" i="14"/>
  <c r="S970" i="14"/>
  <c r="L970" i="14"/>
  <c r="M970" i="14"/>
  <c r="C970" i="14"/>
  <c r="I970" i="14"/>
  <c r="P970" i="14"/>
  <c r="D970" i="14"/>
  <c r="B700" i="19"/>
  <c r="E700" i="19"/>
  <c r="A701" i="19"/>
  <c r="C699" i="19"/>
  <c r="D699" i="19"/>
  <c r="G699" i="19"/>
  <c r="F699" i="19"/>
  <c r="A973" i="14" l="1"/>
  <c r="B972" i="14"/>
  <c r="K972" i="14"/>
  <c r="Q972" i="14"/>
  <c r="E972" i="14"/>
  <c r="H972" i="14"/>
  <c r="N972" i="14"/>
  <c r="T971" i="14"/>
  <c r="S971" i="14"/>
  <c r="J971" i="14"/>
  <c r="C971" i="14"/>
  <c r="M971" i="14"/>
  <c r="P971" i="14"/>
  <c r="L971" i="14"/>
  <c r="O971" i="14"/>
  <c r="D971" i="14"/>
  <c r="I971" i="14"/>
  <c r="R971" i="14"/>
  <c r="F971" i="14"/>
  <c r="G971" i="14"/>
  <c r="B701" i="19"/>
  <c r="E701" i="19"/>
  <c r="A702" i="19"/>
  <c r="G700" i="19"/>
  <c r="C700" i="19"/>
  <c r="D700" i="19"/>
  <c r="F700" i="19"/>
  <c r="T972" i="14" l="1"/>
  <c r="J972" i="14"/>
  <c r="F972" i="14"/>
  <c r="G972" i="14"/>
  <c r="L972" i="14"/>
  <c r="M972" i="14"/>
  <c r="P972" i="14"/>
  <c r="I972" i="14"/>
  <c r="S972" i="14"/>
  <c r="O972" i="14"/>
  <c r="R972" i="14"/>
  <c r="D972" i="14"/>
  <c r="C972" i="14"/>
  <c r="B973" i="14"/>
  <c r="Q973" i="14"/>
  <c r="E973" i="14"/>
  <c r="H973" i="14"/>
  <c r="A974" i="14"/>
  <c r="K973" i="14"/>
  <c r="N973" i="14"/>
  <c r="A703" i="19"/>
  <c r="E702" i="19"/>
  <c r="B702" i="19"/>
  <c r="C701" i="19"/>
  <c r="D701" i="19"/>
  <c r="F701" i="19"/>
  <c r="G701" i="19"/>
  <c r="Q974" i="14" l="1"/>
  <c r="B974" i="14"/>
  <c r="E974" i="14"/>
  <c r="H974" i="14"/>
  <c r="N974" i="14"/>
  <c r="A975" i="14"/>
  <c r="K974" i="14"/>
  <c r="T973" i="14"/>
  <c r="J973" i="14"/>
  <c r="L973" i="14"/>
  <c r="M973" i="14"/>
  <c r="F973" i="14"/>
  <c r="G973" i="14"/>
  <c r="D973" i="14"/>
  <c r="O973" i="14"/>
  <c r="C973" i="14"/>
  <c r="P973" i="14"/>
  <c r="R973" i="14"/>
  <c r="S973" i="14"/>
  <c r="I973" i="14"/>
  <c r="D702" i="19"/>
  <c r="C702" i="19"/>
  <c r="F702" i="19"/>
  <c r="G702" i="19"/>
  <c r="B703" i="19"/>
  <c r="E703" i="19"/>
  <c r="A704" i="19"/>
  <c r="K975" i="14" l="1"/>
  <c r="N975" i="14"/>
  <c r="A976" i="14"/>
  <c r="Q975" i="14"/>
  <c r="B975" i="14"/>
  <c r="E975" i="14"/>
  <c r="H975" i="14"/>
  <c r="T974" i="14"/>
  <c r="F974" i="14"/>
  <c r="L974" i="14"/>
  <c r="M974" i="14"/>
  <c r="O974" i="14"/>
  <c r="R974" i="14"/>
  <c r="S974" i="14"/>
  <c r="J974" i="14"/>
  <c r="G974" i="14"/>
  <c r="I974" i="14"/>
  <c r="D974" i="14"/>
  <c r="P974" i="14"/>
  <c r="C974" i="14"/>
  <c r="B704" i="19"/>
  <c r="E704" i="19"/>
  <c r="A705" i="19"/>
  <c r="C703" i="19"/>
  <c r="D703" i="19"/>
  <c r="F703" i="19"/>
  <c r="G703" i="19"/>
  <c r="T975" i="14" l="1"/>
  <c r="J975" i="14"/>
  <c r="R975" i="14"/>
  <c r="F975" i="14"/>
  <c r="M975" i="14"/>
  <c r="C975" i="14"/>
  <c r="G975" i="14"/>
  <c r="D975" i="14"/>
  <c r="S975" i="14"/>
  <c r="I975" i="14"/>
  <c r="O975" i="14"/>
  <c r="P975" i="14"/>
  <c r="L975" i="14"/>
  <c r="K976" i="14"/>
  <c r="A977" i="14"/>
  <c r="A978" i="14" s="1"/>
  <c r="A979" i="14" s="1"/>
  <c r="A980" i="14" s="1"/>
  <c r="A981" i="14" s="1"/>
  <c r="A982" i="14" s="1"/>
  <c r="A983" i="14" s="1"/>
  <c r="A984" i="14" s="1"/>
  <c r="A985" i="14" s="1"/>
  <c r="A986" i="14" s="1"/>
  <c r="A987" i="14" s="1"/>
  <c r="A988" i="14" s="1"/>
  <c r="A989" i="14" s="1"/>
  <c r="A990" i="14" s="1"/>
  <c r="A991" i="14" s="1"/>
  <c r="A992" i="14" s="1"/>
  <c r="A993" i="14" s="1"/>
  <c r="A994" i="14" s="1"/>
  <c r="A995" i="14" s="1"/>
  <c r="A996" i="14" s="1"/>
  <c r="A997" i="14" s="1"/>
  <c r="A998" i="14" s="1"/>
  <c r="A999" i="14" s="1"/>
  <c r="A1000" i="14" s="1"/>
  <c r="A1001" i="14" s="1"/>
  <c r="A1002" i="14" s="1"/>
  <c r="A1003" i="14" s="1"/>
  <c r="A1004" i="14" s="1"/>
  <c r="A1005" i="14" s="1"/>
  <c r="A1006" i="14" s="1"/>
  <c r="A1007" i="14" s="1"/>
  <c r="A1008" i="14" s="1"/>
  <c r="A1009" i="14" s="1"/>
  <c r="A1010" i="14" s="1"/>
  <c r="A1011" i="14" s="1"/>
  <c r="A1012" i="14" s="1"/>
  <c r="A1013" i="14" s="1"/>
  <c r="A1014" i="14" s="1"/>
  <c r="A1015" i="14" s="1"/>
  <c r="A1016" i="14" s="1"/>
  <c r="B976" i="14"/>
  <c r="Q976" i="14"/>
  <c r="E976" i="14"/>
  <c r="N976" i="14"/>
  <c r="H976" i="14"/>
  <c r="B705" i="19"/>
  <c r="E705" i="19"/>
  <c r="A706" i="19"/>
  <c r="C704" i="19"/>
  <c r="D704" i="19"/>
  <c r="F704" i="19"/>
  <c r="G704" i="19"/>
  <c r="T976" i="14" l="1"/>
  <c r="P976" i="14"/>
  <c r="S976" i="14"/>
  <c r="J976" i="14"/>
  <c r="D976" i="14"/>
  <c r="O976" i="14"/>
  <c r="R976" i="14"/>
  <c r="I976" i="14"/>
  <c r="C976" i="14"/>
  <c r="L976" i="14"/>
  <c r="M976" i="14"/>
  <c r="G976" i="14"/>
  <c r="F976" i="14"/>
  <c r="A707" i="19"/>
  <c r="E706" i="19"/>
  <c r="B706" i="19"/>
  <c r="D705" i="19"/>
  <c r="C705" i="19"/>
  <c r="F705" i="19"/>
  <c r="G705" i="19"/>
  <c r="E10" i="29" a="1"/>
  <c r="E10" i="29" l="1"/>
  <c r="F706" i="19"/>
  <c r="G706" i="19"/>
  <c r="C706" i="19"/>
  <c r="D706" i="19"/>
  <c r="E707" i="19"/>
  <c r="A708" i="19"/>
  <c r="B707" i="19"/>
  <c r="F707" i="19" l="1"/>
  <c r="G707" i="19"/>
  <c r="C707" i="19"/>
  <c r="D707" i="19"/>
  <c r="B708" i="19"/>
  <c r="E708" i="19"/>
  <c r="A709" i="19"/>
  <c r="A710" i="19" l="1"/>
  <c r="E709" i="19"/>
  <c r="B709" i="19"/>
  <c r="C708" i="19"/>
  <c r="D708" i="19"/>
  <c r="F708" i="19"/>
  <c r="G708" i="19"/>
  <c r="F709" i="19" l="1"/>
  <c r="G709" i="19"/>
  <c r="C709" i="19"/>
  <c r="D709" i="19"/>
  <c r="B710" i="19"/>
  <c r="E710" i="19"/>
  <c r="A711" i="19"/>
  <c r="B711" i="19" l="1"/>
  <c r="E711" i="19"/>
  <c r="A712" i="19"/>
  <c r="F710" i="19"/>
  <c r="G710" i="19"/>
  <c r="C710" i="19"/>
  <c r="D710" i="19"/>
  <c r="B712" i="19" l="1"/>
  <c r="E712" i="19"/>
  <c r="A713" i="19"/>
  <c r="F711" i="19"/>
  <c r="C711" i="19"/>
  <c r="D711" i="19"/>
  <c r="G711" i="19"/>
  <c r="B713" i="19" l="1"/>
  <c r="E713" i="19"/>
  <c r="A714" i="19"/>
  <c r="C712" i="19"/>
  <c r="D712" i="19"/>
  <c r="F712" i="19"/>
  <c r="G712" i="19"/>
  <c r="E714" i="19" l="1"/>
  <c r="B714" i="19"/>
  <c r="A715" i="19"/>
  <c r="C713" i="19"/>
  <c r="D713" i="19"/>
  <c r="G713" i="19"/>
  <c r="F713" i="19"/>
  <c r="E715" i="19" l="1"/>
  <c r="A716" i="19"/>
  <c r="B715" i="19"/>
  <c r="G714" i="19"/>
  <c r="C714" i="19"/>
  <c r="D714" i="19"/>
  <c r="F714" i="19"/>
  <c r="D715" i="19" l="1"/>
  <c r="F715" i="19"/>
  <c r="G715" i="19"/>
  <c r="C715" i="19"/>
  <c r="A717" i="19"/>
  <c r="B716" i="19"/>
  <c r="E716" i="19"/>
  <c r="F716" i="19" l="1"/>
  <c r="G716" i="19"/>
  <c r="C716" i="19"/>
  <c r="D716" i="19"/>
  <c r="B717" i="19"/>
  <c r="E717" i="19"/>
  <c r="A718" i="19"/>
  <c r="B718" i="19" l="1"/>
  <c r="E718" i="19"/>
  <c r="A719" i="19"/>
  <c r="C717" i="19"/>
  <c r="D717" i="19"/>
  <c r="F717" i="19"/>
  <c r="G717" i="19"/>
  <c r="B719" i="19" l="1"/>
  <c r="A720" i="19"/>
  <c r="E719" i="19"/>
  <c r="F718" i="19"/>
  <c r="G718" i="19"/>
  <c r="C718" i="19"/>
  <c r="D718" i="19"/>
  <c r="A721" i="19" l="1"/>
  <c r="E720" i="19"/>
  <c r="B720" i="19"/>
  <c r="D719" i="19"/>
  <c r="G719" i="19"/>
  <c r="C719" i="19"/>
  <c r="F719" i="19"/>
  <c r="D720" i="19" l="1"/>
  <c r="F720" i="19"/>
  <c r="C720" i="19"/>
  <c r="G720" i="19"/>
  <c r="E721" i="19"/>
  <c r="A722" i="19"/>
  <c r="B721" i="19"/>
  <c r="C721" i="19" l="1"/>
  <c r="D721" i="19"/>
  <c r="F721" i="19"/>
  <c r="G721" i="19"/>
  <c r="B722" i="19"/>
  <c r="E722" i="19"/>
  <c r="A723" i="19"/>
  <c r="E723" i="19" l="1"/>
  <c r="A724" i="19"/>
  <c r="B723" i="19"/>
  <c r="C722" i="19"/>
  <c r="G722" i="19"/>
  <c r="D722" i="19"/>
  <c r="F722" i="19"/>
  <c r="F723" i="19" l="1"/>
  <c r="G723" i="19"/>
  <c r="C723" i="19"/>
  <c r="D723" i="19"/>
  <c r="E724" i="19"/>
  <c r="A725" i="19"/>
  <c r="B724" i="19"/>
  <c r="D724" i="19" l="1"/>
  <c r="F724" i="19"/>
  <c r="G724" i="19"/>
  <c r="C724" i="19"/>
  <c r="A726" i="19"/>
  <c r="B725" i="19"/>
  <c r="E725" i="19"/>
  <c r="G725" i="19" l="1"/>
  <c r="C725" i="19"/>
  <c r="D725" i="19"/>
  <c r="F725" i="19"/>
  <c r="B726" i="19"/>
  <c r="E726" i="19"/>
  <c r="A727" i="19"/>
  <c r="E727" i="19" l="1"/>
  <c r="A728" i="19"/>
  <c r="B727" i="19"/>
  <c r="C726" i="19"/>
  <c r="D726" i="19"/>
  <c r="F726" i="19"/>
  <c r="G726" i="19"/>
  <c r="D727" i="19" l="1"/>
  <c r="F727" i="19"/>
  <c r="G727" i="19"/>
  <c r="C727" i="19"/>
  <c r="E728" i="19"/>
  <c r="B728" i="19"/>
  <c r="A729" i="19"/>
  <c r="A730" i="19" l="1"/>
  <c r="B729" i="19"/>
  <c r="E729" i="19"/>
  <c r="C728" i="19"/>
  <c r="D728" i="19"/>
  <c r="F728" i="19"/>
  <c r="G728" i="19"/>
  <c r="F729" i="19" l="1"/>
  <c r="G729" i="19"/>
  <c r="C729" i="19"/>
  <c r="D729" i="19"/>
  <c r="E730" i="19"/>
  <c r="A731" i="19"/>
  <c r="B730" i="19"/>
  <c r="D730" i="19" l="1"/>
  <c r="F730" i="19"/>
  <c r="G730" i="19"/>
  <c r="C730" i="19"/>
  <c r="B731" i="19"/>
  <c r="A732" i="19"/>
  <c r="E731" i="19"/>
  <c r="A733" i="19" l="1"/>
  <c r="B732" i="19"/>
  <c r="E732" i="19"/>
  <c r="G731" i="19"/>
  <c r="C731" i="19"/>
  <c r="D731" i="19"/>
  <c r="F731" i="19"/>
  <c r="G732" i="19" l="1"/>
  <c r="D732" i="19"/>
  <c r="C732" i="19"/>
  <c r="F732" i="19"/>
  <c r="B733" i="19"/>
  <c r="E733" i="19"/>
  <c r="A734" i="19"/>
  <c r="A735" i="19" l="1"/>
  <c r="B734" i="19"/>
  <c r="E734" i="19"/>
  <c r="C733" i="19"/>
  <c r="D733" i="19"/>
  <c r="F733" i="19"/>
  <c r="G733" i="19"/>
  <c r="C734" i="19" l="1"/>
  <c r="D734" i="19"/>
  <c r="F734" i="19"/>
  <c r="G734" i="19"/>
  <c r="B735" i="19"/>
  <c r="E735" i="19"/>
  <c r="A736" i="19"/>
  <c r="E736" i="19" l="1"/>
  <c r="B736" i="19"/>
  <c r="A737" i="19"/>
  <c r="C735" i="19"/>
  <c r="D735" i="19"/>
  <c r="F735" i="19"/>
  <c r="G735" i="19"/>
  <c r="B737" i="19" l="1"/>
  <c r="A738" i="19"/>
  <c r="E737" i="19"/>
  <c r="D736" i="19"/>
  <c r="F736" i="19"/>
  <c r="C736" i="19"/>
  <c r="G736" i="19"/>
  <c r="E738" i="19" l="1"/>
  <c r="A739" i="19"/>
  <c r="B738" i="19"/>
  <c r="C737" i="19"/>
  <c r="F737" i="19"/>
  <c r="G737" i="19"/>
  <c r="D737" i="19"/>
  <c r="F738" i="19" l="1"/>
  <c r="G738" i="19"/>
  <c r="C738" i="19"/>
  <c r="D738" i="19"/>
  <c r="E739" i="19"/>
  <c r="A740" i="19"/>
  <c r="B739" i="19"/>
  <c r="F739" i="19" l="1"/>
  <c r="G739" i="19"/>
  <c r="C739" i="19"/>
  <c r="D739" i="19"/>
  <c r="B740" i="19"/>
  <c r="E740" i="19"/>
  <c r="A741" i="19"/>
  <c r="A742" i="19" l="1"/>
  <c r="E741" i="19"/>
  <c r="B741" i="19"/>
  <c r="C740" i="19"/>
  <c r="D740" i="19"/>
  <c r="G740" i="19"/>
  <c r="F740" i="19"/>
  <c r="G741" i="19" l="1"/>
  <c r="C741" i="19"/>
  <c r="D741" i="19"/>
  <c r="F741" i="19"/>
  <c r="B742" i="19"/>
  <c r="A743" i="19"/>
  <c r="E742" i="19"/>
  <c r="A744" i="19" l="1"/>
  <c r="B743" i="19"/>
  <c r="E743" i="19"/>
  <c r="C742" i="19"/>
  <c r="D742" i="19"/>
  <c r="F742" i="19"/>
  <c r="G742" i="19"/>
  <c r="C743" i="19" l="1"/>
  <c r="G743" i="19"/>
  <c r="D743" i="19"/>
  <c r="F743" i="19"/>
  <c r="B744" i="19"/>
  <c r="E744" i="19"/>
  <c r="A745" i="19"/>
  <c r="B745" i="19" l="1"/>
  <c r="E745" i="19"/>
  <c r="A746" i="19"/>
  <c r="C744" i="19"/>
  <c r="D744" i="19"/>
  <c r="F744" i="19"/>
  <c r="G744" i="19"/>
  <c r="B746" i="19" l="1"/>
  <c r="E746" i="19"/>
  <c r="A747" i="19"/>
  <c r="C745" i="19"/>
  <c r="G745" i="19"/>
  <c r="D745" i="19"/>
  <c r="F745" i="19"/>
  <c r="A748" i="19" l="1"/>
  <c r="B747" i="19"/>
  <c r="E747" i="19"/>
  <c r="F746" i="19"/>
  <c r="G746" i="19"/>
  <c r="D746" i="19"/>
  <c r="C746" i="19"/>
  <c r="C747" i="19" l="1"/>
  <c r="D747" i="19"/>
  <c r="F747" i="19"/>
  <c r="G747" i="19"/>
  <c r="A749" i="19"/>
  <c r="B748" i="19"/>
  <c r="E748" i="19"/>
  <c r="F748" i="19" l="1"/>
  <c r="G748" i="19"/>
  <c r="C748" i="19"/>
  <c r="D748" i="19"/>
  <c r="B749" i="19"/>
  <c r="A750" i="19"/>
  <c r="E749" i="19"/>
  <c r="E750" i="19" l="1"/>
  <c r="A751" i="19"/>
  <c r="B750" i="19"/>
  <c r="C749" i="19"/>
  <c r="D749" i="19"/>
  <c r="G749" i="19"/>
  <c r="F749" i="19"/>
  <c r="C750" i="19" l="1"/>
  <c r="D750" i="19"/>
  <c r="F750" i="19"/>
  <c r="G750" i="19"/>
  <c r="B751" i="19"/>
  <c r="A752" i="19"/>
  <c r="E751" i="19"/>
  <c r="B752" i="19" l="1"/>
  <c r="E752" i="19"/>
  <c r="A753" i="19"/>
  <c r="C751" i="19"/>
  <c r="D751" i="19"/>
  <c r="F751" i="19"/>
  <c r="G751" i="19"/>
  <c r="E753" i="19" l="1"/>
  <c r="A754" i="19"/>
  <c r="B753" i="19"/>
  <c r="F752" i="19"/>
  <c r="G752" i="19"/>
  <c r="D752" i="19"/>
  <c r="C752" i="19"/>
  <c r="C753" i="19" l="1"/>
  <c r="D753" i="19"/>
  <c r="F753" i="19"/>
  <c r="G753" i="19"/>
  <c r="B754" i="19"/>
  <c r="E754" i="19"/>
  <c r="A755" i="19"/>
  <c r="E755" i="19" l="1"/>
  <c r="B755" i="19"/>
  <c r="F754" i="19"/>
  <c r="G754" i="19"/>
  <c r="C754" i="19"/>
  <c r="D754" i="19"/>
  <c r="F755" i="19" l="1"/>
  <c r="G755" i="19"/>
  <c r="C755" i="19"/>
  <c r="D755" i="19"/>
  <c r="E12" i="29" a="1"/>
  <c r="E12" i="29" l="1"/>
  <c r="AD2" i="24" l="1" a="1"/>
  <c r="AD2" i="24" l="1"/>
  <c r="AD1" i="24" s="1" a="1"/>
  <c r="AD1" i="24" s="1"/>
  <c r="A15" i="24" s="1"/>
  <c r="H15" i="24" l="1"/>
  <c r="B15" i="24"/>
  <c r="K15" i="24"/>
  <c r="E15" i="24"/>
  <c r="A16" i="24"/>
  <c r="Q15" i="24" l="1"/>
  <c r="M15" i="24"/>
  <c r="L15" i="24"/>
  <c r="H16" i="24"/>
  <c r="K16" i="24"/>
  <c r="I15" i="24"/>
  <c r="E16" i="24"/>
  <c r="J15" i="24"/>
  <c r="G15" i="24"/>
  <c r="F15" i="24"/>
  <c r="C15" i="24"/>
  <c r="D15" i="24"/>
  <c r="B16" i="24"/>
  <c r="A17" i="24"/>
  <c r="Q16" i="24" l="1"/>
  <c r="N15" i="24"/>
  <c r="R15" i="24" s="1"/>
  <c r="I16" i="24"/>
  <c r="M16" i="24"/>
  <c r="J16" i="24"/>
  <c r="L16" i="24"/>
  <c r="H17" i="24"/>
  <c r="K17" i="24"/>
  <c r="E17" i="24"/>
  <c r="F16" i="24"/>
  <c r="G16" i="24"/>
  <c r="C16" i="24"/>
  <c r="D16" i="24"/>
  <c r="B17" i="24"/>
  <c r="A18" i="24"/>
  <c r="Q17" i="24" l="1"/>
  <c r="N16" i="24"/>
  <c r="R16" i="24" s="1"/>
  <c r="I17" i="24"/>
  <c r="J17" i="24"/>
  <c r="L17" i="24"/>
  <c r="M17" i="24"/>
  <c r="H18" i="24"/>
  <c r="K18" i="24"/>
  <c r="E18" i="24"/>
  <c r="F17" i="24"/>
  <c r="G17" i="24"/>
  <c r="D17" i="24"/>
  <c r="C17" i="24"/>
  <c r="B18" i="24"/>
  <c r="A19" i="24"/>
  <c r="N17" i="24" l="1"/>
  <c r="R17" i="24" s="1"/>
  <c r="Q18" i="24"/>
  <c r="H19" i="24"/>
  <c r="K19" i="24"/>
  <c r="I18" i="24"/>
  <c r="J18" i="24"/>
  <c r="L18" i="24"/>
  <c r="M18" i="24"/>
  <c r="E19" i="24"/>
  <c r="F18" i="24"/>
  <c r="G18" i="24"/>
  <c r="C18" i="24"/>
  <c r="D18" i="24"/>
  <c r="B19" i="24"/>
  <c r="A20" i="24"/>
  <c r="Q19" i="24" l="1"/>
  <c r="N18" i="24"/>
  <c r="R18" i="24" s="1"/>
  <c r="H20" i="24"/>
  <c r="K20" i="24"/>
  <c r="I19" i="24"/>
  <c r="J19" i="24"/>
  <c r="L19" i="24"/>
  <c r="M19" i="24"/>
  <c r="E20" i="24"/>
  <c r="F19" i="24"/>
  <c r="G19" i="24"/>
  <c r="C19" i="24"/>
  <c r="D19" i="24"/>
  <c r="B20" i="24"/>
  <c r="A21" i="24"/>
  <c r="Q20" i="24" l="1"/>
  <c r="N19" i="24"/>
  <c r="R19" i="24" s="1"/>
  <c r="K21" i="24"/>
  <c r="H21" i="24"/>
  <c r="J20" i="24"/>
  <c r="I20" i="24"/>
  <c r="L20" i="24"/>
  <c r="M20" i="24"/>
  <c r="E21" i="24"/>
  <c r="G20" i="24"/>
  <c r="F20" i="24"/>
  <c r="D20" i="24"/>
  <c r="C20" i="24"/>
  <c r="A22" i="24"/>
  <c r="B21" i="24"/>
  <c r="Q21" i="24" l="1"/>
  <c r="N20" i="24"/>
  <c r="R20" i="24" s="1"/>
  <c r="J21" i="24"/>
  <c r="L21" i="24"/>
  <c r="M21" i="24"/>
  <c r="I21" i="24"/>
  <c r="H22" i="24"/>
  <c r="K22" i="24"/>
  <c r="E22" i="24"/>
  <c r="F21" i="24"/>
  <c r="G21" i="24"/>
  <c r="C21" i="24"/>
  <c r="D21" i="24"/>
  <c r="B22" i="24"/>
  <c r="A23" i="24"/>
  <c r="Q22" i="24" l="1"/>
  <c r="N21" i="24"/>
  <c r="R21" i="24" s="1"/>
  <c r="H23" i="24"/>
  <c r="K23" i="24"/>
  <c r="J22" i="24"/>
  <c r="I22" i="24"/>
  <c r="L22" i="24"/>
  <c r="M22" i="24"/>
  <c r="E23" i="24"/>
  <c r="F22" i="24"/>
  <c r="G22" i="24"/>
  <c r="C22" i="24"/>
  <c r="D22" i="24"/>
  <c r="B23" i="24"/>
  <c r="A24" i="24"/>
  <c r="Q23" i="24" l="1"/>
  <c r="N22" i="24"/>
  <c r="R22" i="24" s="1"/>
  <c r="K24" i="24"/>
  <c r="H24" i="24"/>
  <c r="I23" i="24"/>
  <c r="J23" i="24"/>
  <c r="L23" i="24"/>
  <c r="M23" i="24"/>
  <c r="E24" i="24"/>
  <c r="F23" i="24"/>
  <c r="G23" i="24"/>
  <c r="C23" i="24"/>
  <c r="D23" i="24"/>
  <c r="B24" i="24"/>
  <c r="A25" i="24"/>
  <c r="Q24" i="24" l="1"/>
  <c r="N23" i="24"/>
  <c r="R23" i="24" s="1"/>
  <c r="H25" i="24"/>
  <c r="K25" i="24"/>
  <c r="J24" i="24"/>
  <c r="L24" i="24"/>
  <c r="M24" i="24"/>
  <c r="I24" i="24"/>
  <c r="E25" i="24"/>
  <c r="F24" i="24"/>
  <c r="G24" i="24"/>
  <c r="C24" i="24"/>
  <c r="D24" i="24"/>
  <c r="B25" i="24"/>
  <c r="A26" i="24"/>
  <c r="Q25" i="24" l="1"/>
  <c r="N24" i="24"/>
  <c r="R24" i="24" s="1"/>
  <c r="I25" i="24"/>
  <c r="L25" i="24"/>
  <c r="M25" i="24"/>
  <c r="J25" i="24"/>
  <c r="H26" i="24"/>
  <c r="K26" i="24"/>
  <c r="E26" i="24"/>
  <c r="F25" i="24"/>
  <c r="G25" i="24"/>
  <c r="C25" i="24"/>
  <c r="D25" i="24"/>
  <c r="A27" i="24"/>
  <c r="B26" i="24"/>
  <c r="Q26" i="24" l="1"/>
  <c r="N25" i="24"/>
  <c r="R25" i="24" s="1"/>
  <c r="K27" i="24"/>
  <c r="H27" i="24"/>
  <c r="L26" i="24"/>
  <c r="M26" i="24"/>
  <c r="I26" i="24"/>
  <c r="J26" i="24"/>
  <c r="E27" i="24"/>
  <c r="G26" i="24"/>
  <c r="F26" i="24"/>
  <c r="C26" i="24"/>
  <c r="D26" i="24"/>
  <c r="B27" i="24"/>
  <c r="A28" i="24"/>
  <c r="Q27" i="24" l="1"/>
  <c r="N26" i="24"/>
  <c r="R26" i="24" s="1"/>
  <c r="H28" i="24"/>
  <c r="K28" i="24"/>
  <c r="L27" i="24"/>
  <c r="I27" i="24"/>
  <c r="J27" i="24"/>
  <c r="M27" i="24"/>
  <c r="E28" i="24"/>
  <c r="F27" i="24"/>
  <c r="G27" i="24"/>
  <c r="C27" i="24"/>
  <c r="D27" i="24"/>
  <c r="A29" i="24"/>
  <c r="B28" i="24"/>
  <c r="Q28" i="24" l="1"/>
  <c r="N27" i="24"/>
  <c r="R27" i="24" s="1"/>
  <c r="I28" i="24"/>
  <c r="J28" i="24"/>
  <c r="L28" i="24"/>
  <c r="M28" i="24"/>
  <c r="H29" i="24"/>
  <c r="K29" i="24"/>
  <c r="E29" i="24"/>
  <c r="F28" i="24"/>
  <c r="G28" i="24"/>
  <c r="C28" i="24"/>
  <c r="D28" i="24"/>
  <c r="B29" i="24"/>
  <c r="A30" i="24"/>
  <c r="Q29" i="24" l="1"/>
  <c r="N28" i="24"/>
  <c r="R28" i="24" s="1"/>
  <c r="L29" i="24"/>
  <c r="M29" i="24"/>
  <c r="I29" i="24"/>
  <c r="J29" i="24"/>
  <c r="H30" i="24"/>
  <c r="K30" i="24"/>
  <c r="E30" i="24"/>
  <c r="F29" i="24"/>
  <c r="G29" i="24"/>
  <c r="C29" i="24"/>
  <c r="D29" i="24"/>
  <c r="B30" i="24"/>
  <c r="A31" i="24"/>
  <c r="Q30" i="24" l="1"/>
  <c r="N29" i="24"/>
  <c r="R29" i="24" s="1"/>
  <c r="I30" i="24"/>
  <c r="J30" i="24"/>
  <c r="L30" i="24"/>
  <c r="M30" i="24"/>
  <c r="H31" i="24"/>
  <c r="K31" i="24"/>
  <c r="E31" i="24"/>
  <c r="F30" i="24"/>
  <c r="G30" i="24"/>
  <c r="C30" i="24"/>
  <c r="D30" i="24"/>
  <c r="A32" i="24"/>
  <c r="B31" i="24"/>
  <c r="Q31" i="24" l="1"/>
  <c r="N30" i="24"/>
  <c r="R30" i="24" s="1"/>
  <c r="I31" i="24"/>
  <c r="J31" i="24"/>
  <c r="L31" i="24"/>
  <c r="M31" i="24"/>
  <c r="H32" i="24"/>
  <c r="K32" i="24"/>
  <c r="E32" i="24"/>
  <c r="G31" i="24"/>
  <c r="F31" i="24"/>
  <c r="D31" i="24"/>
  <c r="C31" i="24"/>
  <c r="B32" i="24"/>
  <c r="A33" i="24"/>
  <c r="Q32" i="24" l="1"/>
  <c r="N31" i="24"/>
  <c r="R31" i="24" s="1"/>
  <c r="H33" i="24"/>
  <c r="K33" i="24"/>
  <c r="I32" i="24"/>
  <c r="J32" i="24"/>
  <c r="L32" i="24"/>
  <c r="M32" i="24"/>
  <c r="E33" i="24"/>
  <c r="F32" i="24"/>
  <c r="G32" i="24"/>
  <c r="C32" i="24"/>
  <c r="D32" i="24"/>
  <c r="B33" i="24"/>
  <c r="A34" i="24"/>
  <c r="Q33" i="24" l="1"/>
  <c r="N32" i="24"/>
  <c r="R32" i="24" s="1"/>
  <c r="K34" i="24"/>
  <c r="H34" i="24"/>
  <c r="I33" i="24"/>
  <c r="J33" i="24"/>
  <c r="L33" i="24"/>
  <c r="M33" i="24"/>
  <c r="E34" i="24"/>
  <c r="G33" i="24"/>
  <c r="F33" i="24"/>
  <c r="C33" i="24"/>
  <c r="D33" i="24"/>
  <c r="B34" i="24"/>
  <c r="A35" i="24"/>
  <c r="Q34" i="24" l="1"/>
  <c r="N33" i="24"/>
  <c r="R33" i="24" s="1"/>
  <c r="H35" i="24"/>
  <c r="K35" i="24"/>
  <c r="J34" i="24"/>
  <c r="L34" i="24"/>
  <c r="M34" i="24"/>
  <c r="I34" i="24"/>
  <c r="E35" i="24"/>
  <c r="F34" i="24"/>
  <c r="G34" i="24"/>
  <c r="C34" i="24"/>
  <c r="D34" i="24"/>
  <c r="B35" i="24"/>
  <c r="A36" i="24"/>
  <c r="Q35" i="24" l="1"/>
  <c r="N34" i="24"/>
  <c r="R34" i="24" s="1"/>
  <c r="H36" i="24"/>
  <c r="K36" i="24"/>
  <c r="I35" i="24"/>
  <c r="J35" i="24"/>
  <c r="L35" i="24"/>
  <c r="M35" i="24"/>
  <c r="E36" i="24"/>
  <c r="F35" i="24"/>
  <c r="G35" i="24"/>
  <c r="C35" i="24"/>
  <c r="D35" i="24"/>
  <c r="B36" i="24"/>
  <c r="A37" i="24"/>
  <c r="Q36" i="24" l="1"/>
  <c r="N35" i="24"/>
  <c r="R35" i="24" s="1"/>
  <c r="I36" i="24"/>
  <c r="J36" i="24"/>
  <c r="L36" i="24"/>
  <c r="M36" i="24"/>
  <c r="K37" i="24"/>
  <c r="H37" i="24"/>
  <c r="E37" i="24"/>
  <c r="G36" i="24"/>
  <c r="F36" i="24"/>
  <c r="C36" i="24"/>
  <c r="D36" i="24"/>
  <c r="B37" i="24"/>
  <c r="A38" i="24"/>
  <c r="Q37" i="24" l="1"/>
  <c r="N36" i="24"/>
  <c r="R36" i="24" s="1"/>
  <c r="H38" i="24"/>
  <c r="K38" i="24"/>
  <c r="J37" i="24"/>
  <c r="L37" i="24"/>
  <c r="M37" i="24"/>
  <c r="I37" i="24"/>
  <c r="E38" i="24"/>
  <c r="F37" i="24"/>
  <c r="G37" i="24"/>
  <c r="C37" i="24"/>
  <c r="D37" i="24"/>
  <c r="B38" i="24"/>
  <c r="A39" i="24"/>
  <c r="Q38" i="24" l="1"/>
  <c r="N37" i="24"/>
  <c r="R37" i="24" s="1"/>
  <c r="H39" i="24"/>
  <c r="K39" i="24"/>
  <c r="I38" i="24"/>
  <c r="J38" i="24"/>
  <c r="L38" i="24"/>
  <c r="M38" i="24"/>
  <c r="E39" i="24"/>
  <c r="F38" i="24"/>
  <c r="G38" i="24"/>
  <c r="C38" i="24"/>
  <c r="D38" i="24"/>
  <c r="B39" i="24"/>
  <c r="A40" i="24"/>
  <c r="Q39" i="24" l="1"/>
  <c r="N38" i="24"/>
  <c r="R38" i="24" s="1"/>
  <c r="K40" i="24"/>
  <c r="H40" i="24"/>
  <c r="I39" i="24"/>
  <c r="J39" i="24"/>
  <c r="L39" i="24"/>
  <c r="M39" i="24"/>
  <c r="E40" i="24"/>
  <c r="F39" i="24"/>
  <c r="G39" i="24"/>
  <c r="C39" i="24"/>
  <c r="D39" i="24"/>
  <c r="B40" i="24"/>
  <c r="A41" i="24"/>
  <c r="Q40" i="24" l="1"/>
  <c r="N39" i="24"/>
  <c r="R39" i="24" s="1"/>
  <c r="H41" i="24"/>
  <c r="K41" i="24"/>
  <c r="J40" i="24"/>
  <c r="L40" i="24"/>
  <c r="M40" i="24"/>
  <c r="I40" i="24"/>
  <c r="E41" i="24"/>
  <c r="F40" i="24"/>
  <c r="G40" i="24"/>
  <c r="D40" i="24"/>
  <c r="C40" i="24"/>
  <c r="B41" i="24"/>
  <c r="A42" i="24"/>
  <c r="N40" i="24" l="1"/>
  <c r="R40" i="24" s="1"/>
  <c r="Q41" i="24"/>
  <c r="I41" i="24"/>
  <c r="J41" i="24"/>
  <c r="L41" i="24"/>
  <c r="M41" i="24"/>
  <c r="K42" i="24"/>
  <c r="H42" i="24"/>
  <c r="E42" i="24"/>
  <c r="F41" i="24"/>
  <c r="G41" i="24"/>
  <c r="D41" i="24"/>
  <c r="C41" i="24"/>
  <c r="B42" i="24"/>
  <c r="A43" i="24"/>
  <c r="N41" i="24" l="1"/>
  <c r="R41" i="24" s="1"/>
  <c r="Q42" i="24"/>
  <c r="H43" i="24"/>
  <c r="K43" i="24"/>
  <c r="L42" i="24"/>
  <c r="M42" i="24"/>
  <c r="I42" i="24"/>
  <c r="J42" i="24"/>
  <c r="E43" i="24"/>
  <c r="F42" i="24"/>
  <c r="G42" i="24"/>
  <c r="C42" i="24"/>
  <c r="D42" i="24"/>
  <c r="A44" i="24"/>
  <c r="B43" i="24"/>
  <c r="Q43" i="24" l="1"/>
  <c r="N42" i="24"/>
  <c r="R42" i="24" s="1"/>
  <c r="J43" i="24"/>
  <c r="L43" i="24"/>
  <c r="I43" i="24"/>
  <c r="M43" i="24"/>
  <c r="H44" i="24"/>
  <c r="K44" i="24"/>
  <c r="E44" i="24"/>
  <c r="F43" i="24"/>
  <c r="G43" i="24"/>
  <c r="C43" i="24"/>
  <c r="D43" i="24"/>
  <c r="B44" i="24"/>
  <c r="A45" i="24"/>
  <c r="Q44" i="24" l="1"/>
  <c r="N43" i="24"/>
  <c r="R43" i="24" s="1"/>
  <c r="H45" i="24"/>
  <c r="K45" i="24"/>
  <c r="I44" i="24"/>
  <c r="J44" i="24"/>
  <c r="L44" i="24"/>
  <c r="M44" i="24"/>
  <c r="E45" i="24"/>
  <c r="G44" i="24"/>
  <c r="F44" i="24"/>
  <c r="C44" i="24"/>
  <c r="D44" i="24"/>
  <c r="B45" i="24"/>
  <c r="A46" i="24"/>
  <c r="Q45" i="24" l="1"/>
  <c r="N44" i="24"/>
  <c r="R44" i="24" s="1"/>
  <c r="L45" i="24"/>
  <c r="M45" i="24"/>
  <c r="I45" i="24"/>
  <c r="J45" i="24"/>
  <c r="H46" i="24"/>
  <c r="K46" i="24"/>
  <c r="E46" i="24"/>
  <c r="F45" i="24"/>
  <c r="G45" i="24"/>
  <c r="D45" i="24"/>
  <c r="C45" i="24"/>
  <c r="A47" i="24"/>
  <c r="B46" i="24"/>
  <c r="N45" i="24" l="1"/>
  <c r="R45" i="24" s="1"/>
  <c r="Q46" i="24"/>
  <c r="I46" i="24"/>
  <c r="J46" i="24"/>
  <c r="L46" i="24"/>
  <c r="M46" i="24"/>
  <c r="H47" i="24"/>
  <c r="K47" i="24"/>
  <c r="E47" i="24"/>
  <c r="F46" i="24"/>
  <c r="G46" i="24"/>
  <c r="C46" i="24"/>
  <c r="D46" i="24"/>
  <c r="A48" i="24"/>
  <c r="B47" i="24"/>
  <c r="Q47" i="24" l="1"/>
  <c r="N46" i="24"/>
  <c r="R46" i="24" s="1"/>
  <c r="I47" i="24"/>
  <c r="J47" i="24"/>
  <c r="L47" i="24"/>
  <c r="M47" i="24"/>
  <c r="H48" i="24"/>
  <c r="K48" i="24"/>
  <c r="E48" i="24"/>
  <c r="G47" i="24"/>
  <c r="F47" i="24"/>
  <c r="C47" i="24"/>
  <c r="D47" i="24"/>
  <c r="B48" i="24"/>
  <c r="A49" i="24"/>
  <c r="Q48" i="24" l="1"/>
  <c r="N47" i="24"/>
  <c r="R47" i="24" s="1"/>
  <c r="I48" i="24"/>
  <c r="M48" i="24"/>
  <c r="J48" i="24"/>
  <c r="L48" i="24"/>
  <c r="H49" i="24"/>
  <c r="K49" i="24"/>
  <c r="E49" i="24"/>
  <c r="F48" i="24"/>
  <c r="G48" i="24"/>
  <c r="C48" i="24"/>
  <c r="D48" i="24"/>
  <c r="B49" i="24"/>
  <c r="A50" i="24"/>
  <c r="Q49" i="24" l="1"/>
  <c r="N48" i="24"/>
  <c r="R48" i="24" s="1"/>
  <c r="I49" i="24"/>
  <c r="J49" i="24"/>
  <c r="L49" i="24"/>
  <c r="M49" i="24"/>
  <c r="H50" i="24"/>
  <c r="K50" i="24"/>
  <c r="E50" i="24"/>
  <c r="F49" i="24"/>
  <c r="G49" i="24"/>
  <c r="D49" i="24"/>
  <c r="C49" i="24"/>
  <c r="B50" i="24"/>
  <c r="A51" i="24"/>
  <c r="DS13" i="24"/>
  <c r="Q50" i="24" l="1"/>
  <c r="N49" i="24"/>
  <c r="R49" i="24" s="1"/>
  <c r="H51" i="24"/>
  <c r="K51" i="24"/>
  <c r="I50" i="24"/>
  <c r="J50" i="24"/>
  <c r="L50" i="24"/>
  <c r="M50" i="24"/>
  <c r="E51" i="24"/>
  <c r="F50" i="24"/>
  <c r="G50" i="24"/>
  <c r="C50" i="24"/>
  <c r="D50" i="24"/>
  <c r="B51" i="24"/>
  <c r="A52" i="24"/>
  <c r="DS14" i="24"/>
  <c r="DW14" i="24" s="1"/>
  <c r="Q51" i="24" l="1"/>
  <c r="N50" i="24"/>
  <c r="R50" i="24" s="1"/>
  <c r="K52" i="24"/>
  <c r="H52" i="24"/>
  <c r="I51" i="24"/>
  <c r="J51" i="24"/>
  <c r="L51" i="24"/>
  <c r="M51" i="24"/>
  <c r="E52" i="24"/>
  <c r="F51" i="24"/>
  <c r="G51" i="24"/>
  <c r="C51" i="24"/>
  <c r="D51" i="24"/>
  <c r="B52" i="24"/>
  <c r="A53" i="24"/>
  <c r="DS15" i="24"/>
  <c r="DW15" i="24" s="1"/>
  <c r="Q52" i="24" l="1"/>
  <c r="N51" i="24"/>
  <c r="R51" i="24" s="1"/>
  <c r="I52" i="24"/>
  <c r="J52" i="24"/>
  <c r="L52" i="24"/>
  <c r="M52" i="24"/>
  <c r="K53" i="24"/>
  <c r="H53" i="24"/>
  <c r="E53" i="24"/>
  <c r="F52" i="24"/>
  <c r="G52" i="24"/>
  <c r="C52" i="24"/>
  <c r="D52" i="24"/>
  <c r="B53" i="24"/>
  <c r="A54" i="24"/>
  <c r="DS16" i="24"/>
  <c r="DW16" i="24" s="1"/>
  <c r="Q53" i="24" l="1"/>
  <c r="N52" i="24"/>
  <c r="R52" i="24" s="1"/>
  <c r="H54" i="24"/>
  <c r="K54" i="24"/>
  <c r="J53" i="24"/>
  <c r="L53" i="24"/>
  <c r="M53" i="24"/>
  <c r="I53" i="24"/>
  <c r="E54" i="24"/>
  <c r="G53" i="24"/>
  <c r="F53" i="24"/>
  <c r="C53" i="24"/>
  <c r="D53" i="24"/>
  <c r="B54" i="24"/>
  <c r="A55" i="24"/>
  <c r="DS17" i="24"/>
  <c r="DW17" i="24" s="1"/>
  <c r="Q54" i="24" l="1"/>
  <c r="N53" i="24"/>
  <c r="R53" i="24" s="1"/>
  <c r="I54" i="24"/>
  <c r="J54" i="24"/>
  <c r="L54" i="24"/>
  <c r="M54" i="24"/>
  <c r="H55" i="24"/>
  <c r="K55" i="24"/>
  <c r="E55" i="24"/>
  <c r="G54" i="24"/>
  <c r="F54" i="24"/>
  <c r="C54" i="24"/>
  <c r="D54" i="24"/>
  <c r="B55" i="24"/>
  <c r="A56" i="24"/>
  <c r="DS18" i="24"/>
  <c r="DW18" i="24" s="1"/>
  <c r="Q55" i="24" l="1"/>
  <c r="N54" i="24"/>
  <c r="R54" i="24" s="1"/>
  <c r="L55" i="24"/>
  <c r="M55" i="24"/>
  <c r="I55" i="24"/>
  <c r="J55" i="24"/>
  <c r="K56" i="24"/>
  <c r="H56" i="24"/>
  <c r="E56" i="24"/>
  <c r="F55" i="24"/>
  <c r="G55" i="24"/>
  <c r="C55" i="24"/>
  <c r="D55" i="24"/>
  <c r="B56" i="24"/>
  <c r="A57" i="24"/>
  <c r="DS19" i="24"/>
  <c r="DW19" i="24" s="1"/>
  <c r="Q56" i="24" l="1"/>
  <c r="N55" i="24"/>
  <c r="R55" i="24" s="1"/>
  <c r="H57" i="24"/>
  <c r="K57" i="24"/>
  <c r="J56" i="24"/>
  <c r="L56" i="24"/>
  <c r="M56" i="24"/>
  <c r="I56" i="24"/>
  <c r="E57" i="24"/>
  <c r="F56" i="24"/>
  <c r="G56" i="24"/>
  <c r="C56" i="24"/>
  <c r="D56" i="24"/>
  <c r="A58" i="24"/>
  <c r="B57" i="24"/>
  <c r="DS20" i="24"/>
  <c r="DW20" i="24" s="1"/>
  <c r="Q57" i="24" l="1"/>
  <c r="N56" i="24"/>
  <c r="R56" i="24" s="1"/>
  <c r="I57" i="24"/>
  <c r="J57" i="24"/>
  <c r="L57" i="24"/>
  <c r="M57" i="24"/>
  <c r="H58" i="24"/>
  <c r="K58" i="24"/>
  <c r="E58" i="24"/>
  <c r="G57" i="24"/>
  <c r="F57" i="24"/>
  <c r="C57" i="24"/>
  <c r="D57" i="24"/>
  <c r="B58" i="24"/>
  <c r="A59" i="24"/>
  <c r="DS21" i="24"/>
  <c r="DW21" i="24" s="1"/>
  <c r="Q58" i="24" l="1"/>
  <c r="N57" i="24"/>
  <c r="R57" i="24" s="1"/>
  <c r="L58" i="24"/>
  <c r="M58" i="24"/>
  <c r="I58" i="24"/>
  <c r="J58" i="24"/>
  <c r="K59" i="24"/>
  <c r="H59" i="24"/>
  <c r="E59" i="24"/>
  <c r="G58" i="24"/>
  <c r="F58" i="24"/>
  <c r="C58" i="24"/>
  <c r="D58" i="24"/>
  <c r="A60" i="24"/>
  <c r="B59" i="24"/>
  <c r="DS22" i="24"/>
  <c r="DW22" i="24" s="1"/>
  <c r="Q59" i="24" l="1"/>
  <c r="N58" i="24"/>
  <c r="R58" i="24" s="1"/>
  <c r="I59" i="24"/>
  <c r="J59" i="24"/>
  <c r="L59" i="24"/>
  <c r="M59" i="24"/>
  <c r="H60" i="24"/>
  <c r="K60" i="24"/>
  <c r="E60" i="24"/>
  <c r="F59" i="24"/>
  <c r="G59" i="24"/>
  <c r="C59" i="24"/>
  <c r="D59" i="24"/>
  <c r="B60" i="24"/>
  <c r="A61" i="24"/>
  <c r="DS23" i="24"/>
  <c r="DW23" i="24" s="1"/>
  <c r="Q60" i="24" l="1"/>
  <c r="N59" i="24"/>
  <c r="R59" i="24" s="1"/>
  <c r="H61" i="24"/>
  <c r="K61" i="24"/>
  <c r="L60" i="24"/>
  <c r="M60" i="24"/>
  <c r="I60" i="24"/>
  <c r="J60" i="24"/>
  <c r="E61" i="24"/>
  <c r="F60" i="24"/>
  <c r="G60" i="24"/>
  <c r="C60" i="24"/>
  <c r="D60" i="24"/>
  <c r="A62" i="24"/>
  <c r="B61" i="24"/>
  <c r="DS24" i="24"/>
  <c r="DW24" i="24" s="1"/>
  <c r="Q61" i="24" l="1"/>
  <c r="N60" i="24"/>
  <c r="R60" i="24" s="1"/>
  <c r="L61" i="24"/>
  <c r="M61" i="24"/>
  <c r="I61" i="24"/>
  <c r="J61" i="24"/>
  <c r="H62" i="24"/>
  <c r="K62" i="24"/>
  <c r="E62" i="24"/>
  <c r="F61" i="24"/>
  <c r="G61" i="24"/>
  <c r="D61" i="24"/>
  <c r="C61" i="24"/>
  <c r="B62" i="24"/>
  <c r="A63" i="24"/>
  <c r="DS25" i="24"/>
  <c r="DW25" i="24" s="1"/>
  <c r="N61" i="24" l="1"/>
  <c r="R61" i="24" s="1"/>
  <c r="Q62" i="24"/>
  <c r="H63" i="24"/>
  <c r="K63" i="24"/>
  <c r="I62" i="24"/>
  <c r="J62" i="24"/>
  <c r="L62" i="24"/>
  <c r="M62" i="24"/>
  <c r="E63" i="24"/>
  <c r="F62" i="24"/>
  <c r="G62" i="24"/>
  <c r="C62" i="24"/>
  <c r="D62" i="24"/>
  <c r="A64" i="24"/>
  <c r="B63" i="24"/>
  <c r="DS26" i="24"/>
  <c r="DW26" i="24" s="1"/>
  <c r="Q63" i="24" l="1"/>
  <c r="N62" i="24"/>
  <c r="R62" i="24" s="1"/>
  <c r="I63" i="24"/>
  <c r="J63" i="24"/>
  <c r="L63" i="24"/>
  <c r="M63" i="24"/>
  <c r="H64" i="24"/>
  <c r="K64" i="24"/>
  <c r="E64" i="24"/>
  <c r="F63" i="24"/>
  <c r="G63" i="24"/>
  <c r="C63" i="24"/>
  <c r="D63" i="24"/>
  <c r="B64" i="24"/>
  <c r="A65" i="24"/>
  <c r="DS27" i="24"/>
  <c r="DW27" i="24" s="1"/>
  <c r="Q64" i="24" l="1"/>
  <c r="N63" i="24"/>
  <c r="R63" i="24" s="1"/>
  <c r="H65" i="24"/>
  <c r="K65" i="24"/>
  <c r="I64" i="24"/>
  <c r="L64" i="24"/>
  <c r="J64" i="24"/>
  <c r="M64" i="24"/>
  <c r="E65" i="24"/>
  <c r="F64" i="24"/>
  <c r="G64" i="24"/>
  <c r="C64" i="24"/>
  <c r="D64" i="24"/>
  <c r="B65" i="24"/>
  <c r="A66" i="24"/>
  <c r="DS28" i="24"/>
  <c r="DW28" i="24" s="1"/>
  <c r="Q65" i="24" l="1"/>
  <c r="N64" i="24"/>
  <c r="R64" i="24" s="1"/>
  <c r="I65" i="24"/>
  <c r="J65" i="24"/>
  <c r="L65" i="24"/>
  <c r="M65" i="24"/>
  <c r="K66" i="24"/>
  <c r="H66" i="24"/>
  <c r="E66" i="24"/>
  <c r="F65" i="24"/>
  <c r="G65" i="24"/>
  <c r="C65" i="24"/>
  <c r="D65" i="24"/>
  <c r="B66" i="24"/>
  <c r="A67" i="24"/>
  <c r="DS29" i="24"/>
  <c r="DW29" i="24" s="1"/>
  <c r="Q66" i="24" l="1"/>
  <c r="N65" i="24"/>
  <c r="R65" i="24" s="1"/>
  <c r="J66" i="24"/>
  <c r="L66" i="24"/>
  <c r="M66" i="24"/>
  <c r="I66" i="24"/>
  <c r="H67" i="24"/>
  <c r="K67" i="24"/>
  <c r="E67" i="24"/>
  <c r="G66" i="24"/>
  <c r="F66" i="24"/>
  <c r="D66" i="24"/>
  <c r="C66" i="24"/>
  <c r="B67" i="24"/>
  <c r="A68" i="24"/>
  <c r="DS30" i="24"/>
  <c r="DW30" i="24" s="1"/>
  <c r="N66" i="24" l="1"/>
  <c r="R66" i="24" s="1"/>
  <c r="Q67" i="24"/>
  <c r="H68" i="24"/>
  <c r="K68" i="24"/>
  <c r="I67" i="24"/>
  <c r="J67" i="24"/>
  <c r="L67" i="24"/>
  <c r="M67" i="24"/>
  <c r="E68" i="24"/>
  <c r="F67" i="24"/>
  <c r="G67" i="24"/>
  <c r="C67" i="24"/>
  <c r="D67" i="24"/>
  <c r="B68" i="24"/>
  <c r="A69" i="24"/>
  <c r="DS31" i="24"/>
  <c r="DW31" i="24" s="1"/>
  <c r="Q68" i="24" l="1"/>
  <c r="N67" i="24"/>
  <c r="R67" i="24" s="1"/>
  <c r="M68" i="24"/>
  <c r="I68" i="24"/>
  <c r="J68" i="24"/>
  <c r="L68" i="24"/>
  <c r="K69" i="24"/>
  <c r="H69" i="24"/>
  <c r="E69" i="24"/>
  <c r="G68" i="24"/>
  <c r="F68" i="24"/>
  <c r="C68" i="24"/>
  <c r="D68" i="24"/>
  <c r="B69" i="24"/>
  <c r="A70" i="24"/>
  <c r="DS32" i="24"/>
  <c r="DW32" i="24" s="1"/>
  <c r="Q69" i="24" l="1"/>
  <c r="N68" i="24"/>
  <c r="R68" i="24" s="1"/>
  <c r="J69" i="24"/>
  <c r="L69" i="24"/>
  <c r="M69" i="24"/>
  <c r="I69" i="24"/>
  <c r="H70" i="24"/>
  <c r="K70" i="24"/>
  <c r="E70" i="24"/>
  <c r="F69" i="24"/>
  <c r="G69" i="24"/>
  <c r="C69" i="24"/>
  <c r="D69" i="24"/>
  <c r="A71" i="24"/>
  <c r="B70" i="24"/>
  <c r="DS33" i="24"/>
  <c r="DW33" i="24" s="1"/>
  <c r="Q70" i="24" l="1"/>
  <c r="N69" i="24"/>
  <c r="R69" i="24" s="1"/>
  <c r="H71" i="24"/>
  <c r="K71" i="24"/>
  <c r="I70" i="24"/>
  <c r="J70" i="24"/>
  <c r="L70" i="24"/>
  <c r="M70" i="24"/>
  <c r="E71" i="24"/>
  <c r="F70" i="24"/>
  <c r="G70" i="24"/>
  <c r="C70" i="24"/>
  <c r="D70" i="24"/>
  <c r="B71" i="24"/>
  <c r="A72" i="24"/>
  <c r="DS34" i="24"/>
  <c r="DW34" i="24" s="1"/>
  <c r="Q71" i="24" l="1"/>
  <c r="N70" i="24"/>
  <c r="R70" i="24" s="1"/>
  <c r="I71" i="24"/>
  <c r="J71" i="24"/>
  <c r="L71" i="24"/>
  <c r="M71" i="24"/>
  <c r="K72" i="24"/>
  <c r="H72" i="24"/>
  <c r="E72" i="24"/>
  <c r="F71" i="24"/>
  <c r="G71" i="24"/>
  <c r="C71" i="24"/>
  <c r="D71" i="24"/>
  <c r="B72" i="24"/>
  <c r="A73" i="24"/>
  <c r="DS35" i="24"/>
  <c r="DW35" i="24" s="1"/>
  <c r="Q72" i="24" l="1"/>
  <c r="N71" i="24"/>
  <c r="R71" i="24" s="1"/>
  <c r="H73" i="24"/>
  <c r="K73" i="24"/>
  <c r="J72" i="24"/>
  <c r="L72" i="24"/>
  <c r="M72" i="24"/>
  <c r="I72" i="24"/>
  <c r="E73" i="24"/>
  <c r="F72" i="24"/>
  <c r="G72" i="24"/>
  <c r="C72" i="24"/>
  <c r="D72" i="24"/>
  <c r="B73" i="24"/>
  <c r="A74" i="24"/>
  <c r="DS36" i="24"/>
  <c r="DW36" i="24" s="1"/>
  <c r="Q73" i="24" l="1"/>
  <c r="N72" i="24"/>
  <c r="R72" i="24" s="1"/>
  <c r="I73" i="24"/>
  <c r="J73" i="24"/>
  <c r="L73" i="24"/>
  <c r="M73" i="24"/>
  <c r="H74" i="24"/>
  <c r="K74" i="24"/>
  <c r="E74" i="24"/>
  <c r="G73" i="24"/>
  <c r="F73" i="24"/>
  <c r="C73" i="24"/>
  <c r="D73" i="24"/>
  <c r="A75" i="24"/>
  <c r="B74" i="24"/>
  <c r="DS37" i="24"/>
  <c r="DW37" i="24" s="1"/>
  <c r="Q74" i="24" l="1"/>
  <c r="N73" i="24"/>
  <c r="R73" i="24" s="1"/>
  <c r="H75" i="24"/>
  <c r="K75" i="24"/>
  <c r="L74" i="24"/>
  <c r="M74" i="24"/>
  <c r="I74" i="24"/>
  <c r="J74" i="24"/>
  <c r="E75" i="24"/>
  <c r="F74" i="24"/>
  <c r="G74" i="24"/>
  <c r="C74" i="24"/>
  <c r="D74" i="24"/>
  <c r="B75" i="24"/>
  <c r="A76" i="24"/>
  <c r="DS38" i="24"/>
  <c r="DW38" i="24" s="1"/>
  <c r="Q75" i="24" l="1"/>
  <c r="N74" i="24"/>
  <c r="R74" i="24" s="1"/>
  <c r="J75" i="24"/>
  <c r="I75" i="24"/>
  <c r="L75" i="24"/>
  <c r="M75" i="24"/>
  <c r="H76" i="24"/>
  <c r="K76" i="24"/>
  <c r="E76" i="24"/>
  <c r="F75" i="24"/>
  <c r="G75" i="24"/>
  <c r="C75" i="24"/>
  <c r="D75" i="24"/>
  <c r="B76" i="24"/>
  <c r="A77" i="24"/>
  <c r="DS39" i="24"/>
  <c r="DW39" i="24" s="1"/>
  <c r="Q76" i="24" l="1"/>
  <c r="N75" i="24"/>
  <c r="R75" i="24" s="1"/>
  <c r="I76" i="24"/>
  <c r="J76" i="24"/>
  <c r="L76" i="24"/>
  <c r="M76" i="24"/>
  <c r="K77" i="24"/>
  <c r="H77" i="24"/>
  <c r="E77" i="24"/>
  <c r="F76" i="24"/>
  <c r="G76" i="24"/>
  <c r="D76" i="24"/>
  <c r="C76" i="24"/>
  <c r="B77" i="24"/>
  <c r="A78" i="24"/>
  <c r="DS40" i="24"/>
  <c r="DW40" i="24" s="1"/>
  <c r="Q77" i="24" l="1"/>
  <c r="N76" i="24"/>
  <c r="R76" i="24" s="1"/>
  <c r="H78" i="24"/>
  <c r="K78" i="24"/>
  <c r="L77" i="24"/>
  <c r="M77" i="24"/>
  <c r="J77" i="24"/>
  <c r="I77" i="24"/>
  <c r="E78" i="24"/>
  <c r="F77" i="24"/>
  <c r="G77" i="24"/>
  <c r="C77" i="24"/>
  <c r="D77" i="24"/>
  <c r="B78" i="24"/>
  <c r="A79" i="24"/>
  <c r="DS41" i="24"/>
  <c r="DW41" i="24" s="1"/>
  <c r="Q78" i="24" l="1"/>
  <c r="N77" i="24"/>
  <c r="R77" i="24" s="1"/>
  <c r="I78" i="24"/>
  <c r="J78" i="24"/>
  <c r="L78" i="24"/>
  <c r="M78" i="24"/>
  <c r="H79" i="24"/>
  <c r="K79" i="24"/>
  <c r="E79" i="24"/>
  <c r="G78" i="24"/>
  <c r="F78" i="24"/>
  <c r="C78" i="24"/>
  <c r="D78" i="24"/>
  <c r="A80" i="24"/>
  <c r="B79" i="24"/>
  <c r="DS42" i="24"/>
  <c r="DW42" i="24" s="1"/>
  <c r="Q79" i="24" l="1"/>
  <c r="N78" i="24"/>
  <c r="R78" i="24" s="1"/>
  <c r="H80" i="24"/>
  <c r="K80" i="24"/>
  <c r="I79" i="24"/>
  <c r="J79" i="24"/>
  <c r="L79" i="24"/>
  <c r="M79" i="24"/>
  <c r="E80" i="24"/>
  <c r="G79" i="24"/>
  <c r="F79" i="24"/>
  <c r="D79" i="24"/>
  <c r="C79" i="24"/>
  <c r="B80" i="24"/>
  <c r="A81" i="24"/>
  <c r="DS43" i="24"/>
  <c r="DW43" i="24" s="1"/>
  <c r="N79" i="24" l="1"/>
  <c r="R79" i="24" s="1"/>
  <c r="Q80" i="24"/>
  <c r="H81" i="24"/>
  <c r="K81" i="24"/>
  <c r="I80" i="24"/>
  <c r="L80" i="24"/>
  <c r="J80" i="24"/>
  <c r="M80" i="24"/>
  <c r="E81" i="24"/>
  <c r="F80" i="24"/>
  <c r="G80" i="24"/>
  <c r="C80" i="24"/>
  <c r="D80" i="24"/>
  <c r="B81" i="24"/>
  <c r="A82" i="24"/>
  <c r="DS44" i="24"/>
  <c r="DW44" i="24" s="1"/>
  <c r="N80" i="24" l="1"/>
  <c r="R80" i="24" s="1"/>
  <c r="Q81" i="24"/>
  <c r="I81" i="24"/>
  <c r="J81" i="24"/>
  <c r="L81" i="24"/>
  <c r="M81" i="24"/>
  <c r="H82" i="24"/>
  <c r="K82" i="24"/>
  <c r="E82" i="24"/>
  <c r="F81" i="24"/>
  <c r="G81" i="24"/>
  <c r="C81" i="24"/>
  <c r="D81" i="24"/>
  <c r="B82" i="24"/>
  <c r="A83" i="24"/>
  <c r="DT82" i="24" s="1"/>
  <c r="DX82" i="24" s="1"/>
  <c r="EB82" i="24" s="1"/>
  <c r="DS45" i="24"/>
  <c r="DW45" i="24" s="1"/>
  <c r="Q82" i="24" l="1"/>
  <c r="N81" i="24"/>
  <c r="R81" i="24" s="1"/>
  <c r="I82" i="24"/>
  <c r="J82" i="24"/>
  <c r="L82" i="24"/>
  <c r="M82" i="24"/>
  <c r="H83" i="24"/>
  <c r="K83" i="24"/>
  <c r="E83" i="24"/>
  <c r="F82" i="24"/>
  <c r="G82" i="24"/>
  <c r="D82" i="24"/>
  <c r="C82" i="24"/>
  <c r="B83" i="24"/>
  <c r="A84" i="24"/>
  <c r="DT83" i="24" s="1"/>
  <c r="DX83" i="24" s="1"/>
  <c r="EB83" i="24" s="1"/>
  <c r="DS46" i="24"/>
  <c r="DW46" i="24" s="1"/>
  <c r="Q83" i="24" l="1"/>
  <c r="N82" i="24"/>
  <c r="R82" i="24" s="1"/>
  <c r="H84" i="24"/>
  <c r="K84" i="24"/>
  <c r="I83" i="24"/>
  <c r="J83" i="24"/>
  <c r="L83" i="24"/>
  <c r="M83" i="24"/>
  <c r="E84" i="24"/>
  <c r="F83" i="24"/>
  <c r="G83" i="24"/>
  <c r="C83" i="24"/>
  <c r="D83" i="24"/>
  <c r="A85" i="24"/>
  <c r="DT84" i="24" s="1"/>
  <c r="DX84" i="24" s="1"/>
  <c r="EB84" i="24" s="1"/>
  <c r="B84" i="24"/>
  <c r="DS47" i="24"/>
  <c r="DW47" i="24" s="1"/>
  <c r="Q84" i="24" l="1"/>
  <c r="N83" i="24"/>
  <c r="R83" i="24" s="1"/>
  <c r="K85" i="24"/>
  <c r="H85" i="24"/>
  <c r="I84" i="24"/>
  <c r="J84" i="24"/>
  <c r="M84" i="24"/>
  <c r="L84" i="24"/>
  <c r="E85" i="24"/>
  <c r="F84" i="24"/>
  <c r="G84" i="24"/>
  <c r="C84" i="24"/>
  <c r="D84" i="24"/>
  <c r="B85" i="24"/>
  <c r="A86" i="24"/>
  <c r="DT85" i="24" s="1"/>
  <c r="DX85" i="24" s="1"/>
  <c r="EB85" i="24" s="1"/>
  <c r="DS48" i="24"/>
  <c r="DW48" i="24" s="1"/>
  <c r="Q85" i="24" l="1"/>
  <c r="N84" i="24"/>
  <c r="R84" i="24" s="1"/>
  <c r="J85" i="24"/>
  <c r="L85" i="24"/>
  <c r="M85" i="24"/>
  <c r="I85" i="24"/>
  <c r="H86" i="24"/>
  <c r="K86" i="24"/>
  <c r="E86" i="24"/>
  <c r="F85" i="24"/>
  <c r="G85" i="24"/>
  <c r="C85" i="24"/>
  <c r="D85" i="24"/>
  <c r="A87" i="24"/>
  <c r="B86" i="24"/>
  <c r="DS49" i="24"/>
  <c r="Q86" i="24" l="1"/>
  <c r="N85" i="24"/>
  <c r="R85" i="24" s="1"/>
  <c r="I86" i="24"/>
  <c r="L86" i="24"/>
  <c r="M86" i="24"/>
  <c r="J86" i="24"/>
  <c r="H87" i="24"/>
  <c r="K87" i="24"/>
  <c r="E87" i="24"/>
  <c r="F86" i="24"/>
  <c r="G86" i="24"/>
  <c r="C86" i="24"/>
  <c r="D86" i="24"/>
  <c r="DW49" i="24"/>
  <c r="DW10" i="24"/>
  <c r="DW11" i="24" s="1"/>
  <c r="B87" i="24"/>
  <c r="A88" i="24"/>
  <c r="DS50" i="24"/>
  <c r="DW50" i="24" s="1"/>
  <c r="Q87" i="24" l="1"/>
  <c r="N86" i="24"/>
  <c r="R86" i="24" s="1"/>
  <c r="K88" i="24"/>
  <c r="H88" i="24"/>
  <c r="I87" i="24"/>
  <c r="J87" i="24"/>
  <c r="L87" i="24"/>
  <c r="M87" i="24"/>
  <c r="E88" i="24"/>
  <c r="F87" i="24"/>
  <c r="G87" i="24"/>
  <c r="C87" i="24"/>
  <c r="D87" i="24"/>
  <c r="A89" i="24"/>
  <c r="B88" i="24"/>
  <c r="DS51" i="24"/>
  <c r="DW51" i="24" s="1"/>
  <c r="EA51" i="24" s="1"/>
  <c r="EA49" i="24"/>
  <c r="EA45" i="24"/>
  <c r="EA35" i="24"/>
  <c r="EA46" i="24"/>
  <c r="EA28" i="24"/>
  <c r="EA24" i="24"/>
  <c r="EA40" i="24"/>
  <c r="EA21" i="24"/>
  <c r="EA48" i="24"/>
  <c r="EA27" i="24"/>
  <c r="EA36" i="24"/>
  <c r="EA29" i="24"/>
  <c r="EA43" i="24"/>
  <c r="EA32" i="24"/>
  <c r="EA39" i="24"/>
  <c r="EA41" i="24"/>
  <c r="EA13" i="24"/>
  <c r="EA14" i="24"/>
  <c r="EA17" i="24"/>
  <c r="EA19" i="24"/>
  <c r="EA15" i="24"/>
  <c r="EA31" i="24"/>
  <c r="EA23" i="24"/>
  <c r="EA30" i="24"/>
  <c r="EA22" i="24"/>
  <c r="EA42" i="24"/>
  <c r="EA44" i="24"/>
  <c r="EA37" i="24"/>
  <c r="EA47" i="24"/>
  <c r="EA33" i="24"/>
  <c r="EA34" i="24"/>
  <c r="EA16" i="24"/>
  <c r="EA20" i="24"/>
  <c r="EA26" i="24"/>
  <c r="EA38" i="24"/>
  <c r="EA50" i="24"/>
  <c r="EA18" i="24"/>
  <c r="EA25" i="24"/>
  <c r="Q88" i="24" l="1"/>
  <c r="N87" i="24"/>
  <c r="R87" i="24" s="1"/>
  <c r="J88" i="24"/>
  <c r="L88" i="24"/>
  <c r="M88" i="24"/>
  <c r="I88" i="24"/>
  <c r="H89" i="24"/>
  <c r="K89" i="24"/>
  <c r="E89" i="24"/>
  <c r="F88" i="24"/>
  <c r="G88" i="24"/>
  <c r="C88" i="24"/>
  <c r="D88" i="24"/>
  <c r="EE36" i="24"/>
  <c r="EM36" i="24" s="1"/>
  <c r="EE21" i="24"/>
  <c r="EM21" i="24" s="1"/>
  <c r="EE25" i="24"/>
  <c r="EM25" i="24" s="1"/>
  <c r="EE48" i="24"/>
  <c r="EM48" i="24" s="1"/>
  <c r="EE51" i="24"/>
  <c r="EM51" i="24" s="1"/>
  <c r="EE17" i="24"/>
  <c r="EM17" i="24" s="1"/>
  <c r="EE31" i="24"/>
  <c r="EM31" i="24" s="1"/>
  <c r="EE38" i="24"/>
  <c r="EM38" i="24" s="1"/>
  <c r="EE16" i="24"/>
  <c r="EM16" i="24" s="1"/>
  <c r="EE18" i="24"/>
  <c r="EM18" i="24" s="1"/>
  <c r="EE24" i="24"/>
  <c r="EM24" i="24" s="1"/>
  <c r="EE34" i="24"/>
  <c r="EM34" i="24" s="1"/>
  <c r="EE42" i="24"/>
  <c r="EM42" i="24" s="1"/>
  <c r="EE19" i="24"/>
  <c r="EM19" i="24" s="1"/>
  <c r="EE20" i="24"/>
  <c r="EM20" i="24" s="1"/>
  <c r="EE39" i="24"/>
  <c r="EM39" i="24" s="1"/>
  <c r="EE27" i="24"/>
  <c r="EM27" i="24" s="1"/>
  <c r="EE35" i="24"/>
  <c r="EM35" i="24" s="1"/>
  <c r="EE40" i="24"/>
  <c r="EM40" i="24" s="1"/>
  <c r="EE50" i="24"/>
  <c r="EM50" i="24" s="1"/>
  <c r="EE23" i="24"/>
  <c r="EM23" i="24" s="1"/>
  <c r="EE47" i="24"/>
  <c r="EM47" i="24" s="1"/>
  <c r="EE45" i="24"/>
  <c r="EM45" i="24" s="1"/>
  <c r="EE49" i="24"/>
  <c r="EM49" i="24" s="1"/>
  <c r="EE43" i="24"/>
  <c r="EM43" i="24" s="1"/>
  <c r="EE26" i="24"/>
  <c r="EM26" i="24" s="1"/>
  <c r="EE41" i="24"/>
  <c r="EM41" i="24" s="1"/>
  <c r="EE46" i="24"/>
  <c r="EM46" i="24" s="1"/>
  <c r="EE29" i="24"/>
  <c r="EM29" i="24" s="1"/>
  <c r="EE37" i="24"/>
  <c r="EM37" i="24" s="1"/>
  <c r="EE33" i="24"/>
  <c r="EM33" i="24" s="1"/>
  <c r="EE44" i="24"/>
  <c r="EM44" i="24" s="1"/>
  <c r="EE32" i="24"/>
  <c r="EM32" i="24" s="1"/>
  <c r="EE15" i="24"/>
  <c r="EM15" i="24" s="1"/>
  <c r="EE28" i="24"/>
  <c r="EM28" i="24" s="1"/>
  <c r="EE22" i="24"/>
  <c r="EM22" i="24" s="1"/>
  <c r="EE30" i="24"/>
  <c r="EM30" i="24" s="1"/>
  <c r="B89" i="24"/>
  <c r="A90" i="24"/>
  <c r="DS52" i="24"/>
  <c r="DW52" i="24" s="1"/>
  <c r="EA52" i="24" s="1"/>
  <c r="Q89" i="24" l="1"/>
  <c r="N88" i="24"/>
  <c r="R88" i="24" s="1"/>
  <c r="L89" i="24"/>
  <c r="M89" i="24"/>
  <c r="I89" i="24"/>
  <c r="J89" i="24"/>
  <c r="H90" i="24"/>
  <c r="K90" i="24"/>
  <c r="E90" i="24"/>
  <c r="F89" i="24"/>
  <c r="G89" i="24"/>
  <c r="C89" i="24"/>
  <c r="D89" i="24"/>
  <c r="B90" i="24"/>
  <c r="A91" i="24"/>
  <c r="DS53" i="24"/>
  <c r="DW53" i="24" s="1"/>
  <c r="EA53" i="24" s="1"/>
  <c r="EE52" i="24"/>
  <c r="EM52" i="24" s="1"/>
  <c r="Q90" i="24" l="1"/>
  <c r="N89" i="24"/>
  <c r="R89" i="24" s="1"/>
  <c r="L90" i="24"/>
  <c r="M90" i="24"/>
  <c r="I90" i="24"/>
  <c r="J90" i="24"/>
  <c r="H91" i="24"/>
  <c r="K91" i="24"/>
  <c r="E91" i="24"/>
  <c r="G90" i="24"/>
  <c r="F90" i="24"/>
  <c r="D90" i="24"/>
  <c r="C90" i="24"/>
  <c r="B91" i="24"/>
  <c r="A92" i="24"/>
  <c r="DS54" i="24"/>
  <c r="DW54" i="24" s="1"/>
  <c r="EA54" i="24" s="1"/>
  <c r="EE53" i="24"/>
  <c r="EM53" i="24" s="1"/>
  <c r="A93" i="24" l="1"/>
  <c r="H93" i="24" s="1"/>
  <c r="N90" i="24"/>
  <c r="R90" i="24" s="1"/>
  <c r="Q91" i="24"/>
  <c r="J91" i="24"/>
  <c r="I91" i="24"/>
  <c r="L91" i="24"/>
  <c r="M91" i="24"/>
  <c r="H92" i="24"/>
  <c r="K92" i="24"/>
  <c r="E92" i="24"/>
  <c r="F91" i="24"/>
  <c r="G91" i="24"/>
  <c r="C91" i="24"/>
  <c r="D91" i="24"/>
  <c r="EE54" i="24"/>
  <c r="EM54" i="24" s="1"/>
  <c r="B92" i="24"/>
  <c r="DS55" i="24"/>
  <c r="DW55" i="24" s="1"/>
  <c r="EA55" i="24" s="1"/>
  <c r="A94" i="24" l="1"/>
  <c r="B94" i="24" s="1"/>
  <c r="B93" i="24"/>
  <c r="C93" i="24" s="1"/>
  <c r="K93" i="24"/>
  <c r="E93" i="24"/>
  <c r="K94" i="24"/>
  <c r="E94" i="24"/>
  <c r="H94" i="24"/>
  <c r="A95" i="24"/>
  <c r="Q92" i="24"/>
  <c r="N91" i="24"/>
  <c r="R91" i="24" s="1"/>
  <c r="I92" i="24"/>
  <c r="J92" i="24"/>
  <c r="L92" i="24"/>
  <c r="M92" i="24"/>
  <c r="F92" i="24"/>
  <c r="G92" i="24"/>
  <c r="C92" i="24"/>
  <c r="D92" i="24"/>
  <c r="EE55" i="24"/>
  <c r="EM55" i="24" s="1"/>
  <c r="J93" i="24" l="1"/>
  <c r="L93" i="24"/>
  <c r="D93" i="24"/>
  <c r="R93" i="24"/>
  <c r="Q93" i="24"/>
  <c r="M93" i="24"/>
  <c r="I93" i="24"/>
  <c r="N93" i="24"/>
  <c r="G93" i="24"/>
  <c r="F93" i="24"/>
  <c r="E95" i="24"/>
  <c r="K95" i="24"/>
  <c r="A96" i="24"/>
  <c r="B95" i="24"/>
  <c r="H95" i="24"/>
  <c r="C94" i="24"/>
  <c r="F94" i="24"/>
  <c r="G94" i="24"/>
  <c r="J94" i="24"/>
  <c r="N94" i="24"/>
  <c r="D94" i="24"/>
  <c r="Q94" i="24"/>
  <c r="I94" i="24"/>
  <c r="L94" i="24"/>
  <c r="M94" i="24"/>
  <c r="R94" i="24"/>
  <c r="N92" i="24"/>
  <c r="R92" i="24" s="1"/>
  <c r="C95" i="24" l="1"/>
  <c r="D95" i="24"/>
  <c r="J95" i="24"/>
  <c r="L95" i="24"/>
  <c r="M95" i="24"/>
  <c r="F95" i="24"/>
  <c r="G95" i="24"/>
  <c r="R95" i="24"/>
  <c r="I95" i="24"/>
  <c r="N95" i="24"/>
  <c r="Q95" i="24"/>
  <c r="B96" i="24"/>
  <c r="E96" i="24"/>
  <c r="K96" i="24"/>
  <c r="A97" i="24"/>
  <c r="H96" i="24"/>
  <c r="E97" i="24" l="1"/>
  <c r="B97" i="24"/>
  <c r="A98" i="24"/>
  <c r="H97" i="24"/>
  <c r="K97" i="24"/>
  <c r="C96" i="24"/>
  <c r="N96" i="24"/>
  <c r="I96" i="24"/>
  <c r="L96" i="24"/>
  <c r="R96" i="24"/>
  <c r="G96" i="24"/>
  <c r="D96" i="24"/>
  <c r="Q96" i="24"/>
  <c r="F96" i="24"/>
  <c r="M96" i="24"/>
  <c r="J96" i="24"/>
  <c r="B98" i="24" l="1"/>
  <c r="K98" i="24"/>
  <c r="E98" i="24"/>
  <c r="A99" i="24"/>
  <c r="H98" i="24"/>
  <c r="C97" i="24"/>
  <c r="D97" i="24"/>
  <c r="N97" i="24"/>
  <c r="Q97" i="24"/>
  <c r="R97" i="24"/>
  <c r="F97" i="24"/>
  <c r="I97" i="24"/>
  <c r="M97" i="24"/>
  <c r="G97" i="24"/>
  <c r="L97" i="24"/>
  <c r="J97" i="24"/>
  <c r="E99" i="24" l="1"/>
  <c r="B99" i="24"/>
  <c r="A100" i="24"/>
  <c r="H99" i="24"/>
  <c r="K99" i="24"/>
  <c r="G98" i="24"/>
  <c r="M98" i="24"/>
  <c r="D98" i="24"/>
  <c r="C98" i="24"/>
  <c r="N98" i="24"/>
  <c r="R98" i="24"/>
  <c r="Q98" i="24"/>
  <c r="I98" i="24"/>
  <c r="J98" i="24"/>
  <c r="F98" i="24"/>
  <c r="L98" i="24"/>
  <c r="B100" i="24" l="1"/>
  <c r="E100" i="24"/>
  <c r="K100" i="24"/>
  <c r="A101" i="24"/>
  <c r="H100" i="24"/>
  <c r="C99" i="24"/>
  <c r="D99" i="24"/>
  <c r="F99" i="24"/>
  <c r="I99" i="24"/>
  <c r="J99" i="24"/>
  <c r="L99" i="24"/>
  <c r="M99" i="24"/>
  <c r="G99" i="24"/>
  <c r="R99" i="24"/>
  <c r="Q99" i="24"/>
  <c r="N99" i="24"/>
  <c r="E101" i="24" l="1"/>
  <c r="H101" i="24"/>
  <c r="A102" i="24"/>
  <c r="K101" i="24"/>
  <c r="B101" i="24"/>
  <c r="C100" i="24"/>
  <c r="D100" i="24"/>
  <c r="F100" i="24"/>
  <c r="I100" i="24"/>
  <c r="N100" i="24"/>
  <c r="J100" i="24"/>
  <c r="M100" i="24"/>
  <c r="Q100" i="24"/>
  <c r="R100" i="24"/>
  <c r="L100" i="24"/>
  <c r="G100" i="24"/>
  <c r="C101" i="24" l="1"/>
  <c r="D101" i="24"/>
  <c r="F101" i="24"/>
  <c r="N101" i="24"/>
  <c r="M101" i="24"/>
  <c r="Q101" i="24"/>
  <c r="R101" i="24"/>
  <c r="I101" i="24"/>
  <c r="G101" i="24"/>
  <c r="J101" i="24"/>
  <c r="L101" i="24"/>
  <c r="B102" i="24"/>
  <c r="H102" i="24"/>
  <c r="K102" i="24"/>
  <c r="E102" i="24"/>
  <c r="A103" i="24"/>
  <c r="E103" i="24" l="1"/>
  <c r="A104" i="24"/>
  <c r="K103" i="24"/>
  <c r="B103" i="24"/>
  <c r="H103" i="24"/>
  <c r="G102" i="24"/>
  <c r="I102" i="24"/>
  <c r="Q102" i="24"/>
  <c r="J102" i="24"/>
  <c r="L102" i="24"/>
  <c r="C102" i="24"/>
  <c r="N102" i="24"/>
  <c r="F102" i="24"/>
  <c r="D102" i="24"/>
  <c r="M102" i="24"/>
  <c r="R102" i="24"/>
  <c r="C103" i="24" l="1"/>
  <c r="D103" i="24"/>
  <c r="N103" i="24"/>
  <c r="R103" i="24"/>
  <c r="F103" i="24"/>
  <c r="I103" i="24"/>
  <c r="M103" i="24"/>
  <c r="L103" i="24"/>
  <c r="Q103" i="24"/>
  <c r="G103" i="24"/>
  <c r="J103" i="24"/>
  <c r="B104" i="24"/>
  <c r="K104" i="24"/>
  <c r="E104" i="24"/>
  <c r="H104" i="24"/>
  <c r="A105" i="24"/>
  <c r="E105" i="24" l="1"/>
  <c r="K105" i="24"/>
  <c r="A106" i="24"/>
  <c r="B105" i="24"/>
  <c r="H105" i="24"/>
  <c r="L104" i="24"/>
  <c r="M104" i="24"/>
  <c r="G104" i="24"/>
  <c r="J104" i="24"/>
  <c r="C104" i="24"/>
  <c r="F104" i="24"/>
  <c r="D104" i="24"/>
  <c r="I104" i="24"/>
  <c r="N104" i="24"/>
  <c r="Q104" i="24"/>
  <c r="R104" i="24"/>
  <c r="C105" i="24" l="1"/>
  <c r="D105" i="24"/>
  <c r="I105" i="24"/>
  <c r="M105" i="24"/>
  <c r="N105" i="24"/>
  <c r="Q105" i="24"/>
  <c r="R105" i="24"/>
  <c r="F105" i="24"/>
  <c r="G105" i="24"/>
  <c r="J105" i="24"/>
  <c r="L105" i="24"/>
  <c r="B106" i="24"/>
  <c r="H106" i="24"/>
  <c r="A107" i="24"/>
  <c r="E106" i="24"/>
  <c r="K106" i="24"/>
  <c r="N106" i="24" l="1"/>
  <c r="Q106" i="24"/>
  <c r="R106" i="24"/>
  <c r="F106" i="24"/>
  <c r="L106" i="24"/>
  <c r="I106" i="24"/>
  <c r="D106" i="24"/>
  <c r="G106" i="24"/>
  <c r="M106" i="24"/>
  <c r="J106" i="24"/>
  <c r="C106" i="24"/>
  <c r="H107" i="24"/>
  <c r="K107" i="24"/>
  <c r="E107" i="24"/>
  <c r="B107" i="24"/>
  <c r="A108" i="24"/>
  <c r="C107" i="24" l="1"/>
  <c r="D107" i="24"/>
  <c r="F107" i="24"/>
  <c r="M107" i="24"/>
  <c r="N107" i="24"/>
  <c r="Q107" i="24"/>
  <c r="G107" i="24"/>
  <c r="I107" i="24"/>
  <c r="J107" i="24"/>
  <c r="L107" i="24"/>
  <c r="R107" i="24"/>
  <c r="B108" i="24"/>
  <c r="A109" i="24"/>
  <c r="E108" i="24"/>
  <c r="H108" i="24"/>
  <c r="K108" i="24"/>
  <c r="M108" i="24" l="1"/>
  <c r="Q108" i="24"/>
  <c r="G108" i="24"/>
  <c r="N108" i="24"/>
  <c r="J108" i="24"/>
  <c r="L108" i="24"/>
  <c r="R108" i="24"/>
  <c r="D108" i="24"/>
  <c r="F108" i="24"/>
  <c r="I108" i="24"/>
  <c r="C108" i="24"/>
  <c r="B109" i="24"/>
  <c r="E109" i="24"/>
  <c r="K109" i="24"/>
  <c r="A110" i="24"/>
  <c r="H109" i="24"/>
  <c r="B110" i="24" l="1"/>
  <c r="E110" i="24"/>
  <c r="H110" i="24"/>
  <c r="A111" i="24"/>
  <c r="K110" i="24"/>
  <c r="C109" i="24"/>
  <c r="D109" i="24"/>
  <c r="J109" i="24"/>
  <c r="N109" i="24"/>
  <c r="G109" i="24"/>
  <c r="M109" i="24"/>
  <c r="Q109" i="24"/>
  <c r="R109" i="24"/>
  <c r="F109" i="24"/>
  <c r="I109" i="24"/>
  <c r="L109" i="24"/>
  <c r="H111" i="24" l="1"/>
  <c r="K111" i="24"/>
  <c r="B111" i="24"/>
  <c r="A112" i="24"/>
  <c r="E111" i="24"/>
  <c r="R110" i="24"/>
  <c r="L110" i="24"/>
  <c r="N110" i="24"/>
  <c r="Q110" i="24"/>
  <c r="C110" i="24"/>
  <c r="I110" i="24"/>
  <c r="D110" i="24"/>
  <c r="M110" i="24"/>
  <c r="J110" i="24"/>
  <c r="F110" i="24"/>
  <c r="G110" i="24"/>
  <c r="B112" i="24" l="1"/>
  <c r="E112" i="24"/>
  <c r="A113" i="24"/>
  <c r="K112" i="24"/>
  <c r="H112" i="24"/>
  <c r="C111" i="24"/>
  <c r="D111" i="24"/>
  <c r="F111" i="24"/>
  <c r="G111" i="24"/>
  <c r="N111" i="24"/>
  <c r="I111" i="24"/>
  <c r="R111" i="24"/>
  <c r="M111" i="24"/>
  <c r="J111" i="24"/>
  <c r="L111" i="24"/>
  <c r="Q111" i="24"/>
  <c r="K113" i="24" l="1"/>
  <c r="A114" i="24"/>
  <c r="H113" i="24"/>
  <c r="B113" i="24"/>
  <c r="E113" i="24"/>
  <c r="C112" i="24"/>
  <c r="F112" i="24"/>
  <c r="J112" i="24"/>
  <c r="N112" i="24"/>
  <c r="Q112" i="24"/>
  <c r="R112" i="24"/>
  <c r="L112" i="24"/>
  <c r="D112" i="24"/>
  <c r="G112" i="24"/>
  <c r="I112" i="24"/>
  <c r="M112" i="24"/>
  <c r="C113" i="24" l="1"/>
  <c r="D113" i="24"/>
  <c r="I113" i="24"/>
  <c r="J113" i="24"/>
  <c r="R113" i="24"/>
  <c r="F113" i="24"/>
  <c r="G113" i="24"/>
  <c r="L113" i="24"/>
  <c r="M113" i="24"/>
  <c r="N113" i="24"/>
  <c r="Q113" i="24"/>
  <c r="B114" i="24"/>
  <c r="A115" i="24"/>
  <c r="K114" i="24"/>
  <c r="E114" i="24"/>
  <c r="H114" i="24"/>
  <c r="H115" i="24" l="1"/>
  <c r="K115" i="24"/>
  <c r="B115" i="24"/>
  <c r="E115" i="24"/>
  <c r="A116" i="24"/>
  <c r="D114" i="24"/>
  <c r="J114" i="24"/>
  <c r="M114" i="24"/>
  <c r="C114" i="24"/>
  <c r="F114" i="24"/>
  <c r="N114" i="24"/>
  <c r="G114" i="24"/>
  <c r="I114" i="24"/>
  <c r="L114" i="24"/>
  <c r="R114" i="24"/>
  <c r="Q114" i="24"/>
  <c r="C115" i="24" l="1"/>
  <c r="D115" i="24"/>
  <c r="L115" i="24"/>
  <c r="M115" i="24"/>
  <c r="N115" i="24"/>
  <c r="G115" i="24"/>
  <c r="F115" i="24"/>
  <c r="Q115" i="24"/>
  <c r="R115" i="24"/>
  <c r="I115" i="24"/>
  <c r="J115" i="24"/>
  <c r="B116" i="24"/>
  <c r="H116" i="24"/>
  <c r="A117" i="24"/>
  <c r="E116" i="24"/>
  <c r="K116" i="24"/>
  <c r="J116" i="24" l="1"/>
  <c r="R116" i="24"/>
  <c r="N116" i="24"/>
  <c r="C116" i="24"/>
  <c r="F116" i="24"/>
  <c r="G116" i="24"/>
  <c r="L116" i="24"/>
  <c r="M116" i="24"/>
  <c r="Q116" i="24"/>
  <c r="D116" i="24"/>
  <c r="I116" i="24"/>
  <c r="A118" i="24"/>
  <c r="E117" i="24"/>
  <c r="K117" i="24"/>
  <c r="H117" i="24"/>
  <c r="B117" i="24"/>
  <c r="C117" i="24" l="1"/>
  <c r="D117" i="24"/>
  <c r="Q117" i="24"/>
  <c r="R117" i="24"/>
  <c r="J117" i="24"/>
  <c r="M117" i="24"/>
  <c r="N117" i="24"/>
  <c r="F117" i="24"/>
  <c r="G117" i="24"/>
  <c r="I117" i="24"/>
  <c r="L117" i="24"/>
  <c r="B118" i="24"/>
  <c r="E118" i="24"/>
  <c r="H118" i="24"/>
  <c r="K118" i="24"/>
  <c r="A119" i="24"/>
  <c r="H119" i="24" l="1"/>
  <c r="K119" i="24"/>
  <c r="E119" i="24"/>
  <c r="B119" i="24"/>
  <c r="A120" i="24"/>
  <c r="N118" i="24"/>
  <c r="R118" i="24"/>
  <c r="C118" i="24"/>
  <c r="I118" i="24"/>
  <c r="J118" i="24"/>
  <c r="L118" i="24"/>
  <c r="G118" i="24"/>
  <c r="M118" i="24"/>
  <c r="Q118" i="24"/>
  <c r="D118" i="24"/>
  <c r="F118" i="24"/>
  <c r="C119" i="24" l="1"/>
  <c r="D119" i="24"/>
  <c r="L119" i="24"/>
  <c r="N119" i="24"/>
  <c r="F119" i="24"/>
  <c r="G119" i="24"/>
  <c r="I119" i="24"/>
  <c r="J119" i="24"/>
  <c r="M119" i="24"/>
  <c r="Q119" i="24"/>
  <c r="R119" i="24"/>
  <c r="B120" i="24"/>
  <c r="E120" i="24"/>
  <c r="H120" i="24"/>
  <c r="K120" i="24"/>
  <c r="A121" i="24"/>
  <c r="H121" i="24" l="1"/>
  <c r="A122" i="24"/>
  <c r="B121" i="24"/>
  <c r="E121" i="24"/>
  <c r="K121" i="24"/>
  <c r="C120" i="24"/>
  <c r="D120" i="24"/>
  <c r="Q120" i="24"/>
  <c r="R120" i="24"/>
  <c r="N120" i="24"/>
  <c r="F120" i="24"/>
  <c r="G120" i="24"/>
  <c r="I120" i="24"/>
  <c r="J120" i="24"/>
  <c r="L120" i="24"/>
  <c r="M120" i="24"/>
  <c r="C121" i="24" l="1"/>
  <c r="D121" i="24"/>
  <c r="F121" i="24"/>
  <c r="N121" i="24"/>
  <c r="G121" i="24"/>
  <c r="I121" i="24"/>
  <c r="Q121" i="24"/>
  <c r="J121" i="24"/>
  <c r="L121" i="24"/>
  <c r="M121" i="24"/>
  <c r="R121" i="24"/>
  <c r="B122" i="24"/>
  <c r="H122" i="24"/>
  <c r="K122" i="24"/>
  <c r="A123" i="24"/>
  <c r="E122" i="24"/>
  <c r="B123" i="24" l="1"/>
  <c r="K123" i="24"/>
  <c r="H123" i="24"/>
  <c r="A124" i="24"/>
  <c r="E123" i="24"/>
  <c r="F122" i="24"/>
  <c r="G122" i="24"/>
  <c r="J122" i="24"/>
  <c r="L122" i="24"/>
  <c r="I122" i="24"/>
  <c r="M122" i="24"/>
  <c r="N122" i="24"/>
  <c r="D122" i="24"/>
  <c r="R122" i="24"/>
  <c r="C122" i="24"/>
  <c r="Q122" i="24"/>
  <c r="B124" i="24" l="1"/>
  <c r="K124" i="24"/>
  <c r="E124" i="24"/>
  <c r="H124" i="24"/>
  <c r="A125" i="24"/>
  <c r="C123" i="24"/>
  <c r="D123" i="24"/>
  <c r="L123" i="24"/>
  <c r="N123" i="24"/>
  <c r="G123" i="24"/>
  <c r="F123" i="24"/>
  <c r="I123" i="24"/>
  <c r="J123" i="24"/>
  <c r="M123" i="24"/>
  <c r="R123" i="24"/>
  <c r="Q123" i="24"/>
  <c r="H125" i="24" l="1"/>
  <c r="A126" i="24"/>
  <c r="B125" i="24"/>
  <c r="E125" i="24"/>
  <c r="K125" i="24"/>
  <c r="I124" i="24"/>
  <c r="J124" i="24"/>
  <c r="D124" i="24"/>
  <c r="G124" i="24"/>
  <c r="L124" i="24"/>
  <c r="N124" i="24"/>
  <c r="Q124" i="24"/>
  <c r="R124" i="24"/>
  <c r="F124" i="24"/>
  <c r="C124" i="24"/>
  <c r="M124" i="24"/>
  <c r="C125" i="24" l="1"/>
  <c r="D125" i="24"/>
  <c r="F125" i="24"/>
  <c r="N125" i="24"/>
  <c r="L125" i="24"/>
  <c r="M125" i="24"/>
  <c r="Q125" i="24"/>
  <c r="R125" i="24"/>
  <c r="G125" i="24"/>
  <c r="J125" i="24"/>
  <c r="I125" i="24"/>
  <c r="B126" i="24"/>
  <c r="E126" i="24"/>
  <c r="K126" i="24"/>
  <c r="A127" i="24"/>
  <c r="H126" i="24"/>
  <c r="H127" i="24" l="1"/>
  <c r="K127" i="24"/>
  <c r="E127" i="24"/>
  <c r="B127" i="24"/>
  <c r="A128" i="24"/>
  <c r="L126" i="24"/>
  <c r="M126" i="24"/>
  <c r="N126" i="24"/>
  <c r="C126" i="24"/>
  <c r="I126" i="24"/>
  <c r="J126" i="24"/>
  <c r="Q126" i="24"/>
  <c r="R126" i="24"/>
  <c r="D126" i="24"/>
  <c r="F126" i="24"/>
  <c r="G126" i="24"/>
  <c r="C127" i="24" l="1"/>
  <c r="D127" i="24"/>
  <c r="R127" i="24"/>
  <c r="J127" i="24"/>
  <c r="L127" i="24"/>
  <c r="M127" i="24"/>
  <c r="I127" i="24"/>
  <c r="F127" i="24"/>
  <c r="G127" i="24"/>
  <c r="N127" i="24"/>
  <c r="Q127" i="24"/>
  <c r="B128" i="24"/>
  <c r="A129" i="24"/>
  <c r="K128" i="24"/>
  <c r="E128" i="24"/>
  <c r="H128" i="24"/>
  <c r="Q128" i="24" l="1"/>
  <c r="R128" i="24"/>
  <c r="I128" i="24"/>
  <c r="C128" i="24"/>
  <c r="J128" i="24"/>
  <c r="N128" i="24"/>
  <c r="F128" i="24"/>
  <c r="G128" i="24"/>
  <c r="L128" i="24"/>
  <c r="M128" i="24"/>
  <c r="D128" i="24"/>
  <c r="H129" i="24"/>
  <c r="B129" i="24"/>
  <c r="A130" i="24"/>
  <c r="K129" i="24"/>
  <c r="E129" i="24"/>
  <c r="B130" i="24" l="1"/>
  <c r="A131" i="24"/>
  <c r="K130" i="24"/>
  <c r="H130" i="24"/>
  <c r="E130" i="24"/>
  <c r="C129" i="24"/>
  <c r="D129" i="24"/>
  <c r="F129" i="24"/>
  <c r="I129" i="24"/>
  <c r="N129" i="24"/>
  <c r="Q129" i="24"/>
  <c r="R129" i="24"/>
  <c r="DS56" i="24" s="1"/>
  <c r="DW56" i="24" s="1"/>
  <c r="EA56" i="24" s="1"/>
  <c r="G129" i="24"/>
  <c r="L129" i="24"/>
  <c r="J129" i="24"/>
  <c r="M129" i="24"/>
  <c r="EE56" i="24" l="1"/>
  <c r="EM56" i="24" s="1"/>
  <c r="B131" i="24"/>
  <c r="E131" i="24"/>
  <c r="H131" i="24"/>
  <c r="K131" i="24"/>
  <c r="A132" i="24"/>
  <c r="Q130" i="24"/>
  <c r="M130" i="24"/>
  <c r="J130" i="24"/>
  <c r="N130" i="24"/>
  <c r="R130" i="24"/>
  <c r="DS57" i="24" s="1"/>
  <c r="DW57" i="24" s="1"/>
  <c r="EA57" i="24" s="1"/>
  <c r="EE57" i="24" s="1"/>
  <c r="EM57" i="24" s="1"/>
  <c r="G130" i="24"/>
  <c r="I130" i="24"/>
  <c r="L130" i="24"/>
  <c r="F130" i="24"/>
  <c r="C130" i="24"/>
  <c r="D130" i="24"/>
  <c r="B132" i="24" l="1"/>
  <c r="E132" i="24"/>
  <c r="K132" i="24"/>
  <c r="H132" i="24"/>
  <c r="A133" i="24"/>
  <c r="C131" i="24"/>
  <c r="D131" i="24"/>
  <c r="F131" i="24"/>
  <c r="L131" i="24"/>
  <c r="Q131" i="24"/>
  <c r="J131" i="24"/>
  <c r="N131" i="24"/>
  <c r="M131" i="24"/>
  <c r="R131" i="24"/>
  <c r="DS58" i="24" s="1"/>
  <c r="DW58" i="24" s="1"/>
  <c r="EA58" i="24" s="1"/>
  <c r="G131" i="24"/>
  <c r="I131" i="24"/>
  <c r="EE58" i="24" l="1"/>
  <c r="EM58" i="24" s="1"/>
  <c r="H133" i="24"/>
  <c r="K133" i="24"/>
  <c r="A134" i="24"/>
  <c r="B133" i="24"/>
  <c r="E133" i="24"/>
  <c r="D132" i="24"/>
  <c r="C132" i="24"/>
  <c r="F132" i="24"/>
  <c r="G132" i="24"/>
  <c r="N132" i="24"/>
  <c r="L132" i="24"/>
  <c r="M132" i="24"/>
  <c r="Q132" i="24"/>
  <c r="R132" i="24"/>
  <c r="DS59" i="24" s="1"/>
  <c r="DW59" i="24" s="1"/>
  <c r="EA59" i="24" s="1"/>
  <c r="EE59" i="24" s="1"/>
  <c r="EM59" i="24" s="1"/>
  <c r="I132" i="24"/>
  <c r="J132" i="24"/>
  <c r="B134" i="24" l="1"/>
  <c r="H134" i="24"/>
  <c r="A135" i="24"/>
  <c r="E134" i="24"/>
  <c r="K134" i="24"/>
  <c r="C133" i="24"/>
  <c r="D133" i="24"/>
  <c r="G133" i="24"/>
  <c r="I133" i="24"/>
  <c r="J133" i="24"/>
  <c r="L133" i="24"/>
  <c r="N133" i="24"/>
  <c r="M133" i="24"/>
  <c r="Q133" i="24"/>
  <c r="F133" i="24"/>
  <c r="R133" i="24"/>
  <c r="DS60" i="24" s="1"/>
  <c r="DW60" i="24" s="1"/>
  <c r="EA60" i="24" s="1"/>
  <c r="EE60" i="24" s="1"/>
  <c r="EM60" i="24" s="1"/>
  <c r="K135" i="24" l="1"/>
  <c r="H135" i="24"/>
  <c r="B135" i="24"/>
  <c r="A136" i="24"/>
  <c r="E135" i="24"/>
  <c r="C134" i="24"/>
  <c r="F134" i="24"/>
  <c r="G134" i="24"/>
  <c r="J134" i="24"/>
  <c r="N134" i="24"/>
  <c r="D134" i="24"/>
  <c r="I134" i="24"/>
  <c r="Q134" i="24"/>
  <c r="R134" i="24"/>
  <c r="DS61" i="24" s="1"/>
  <c r="DW61" i="24" s="1"/>
  <c r="EA61" i="24" s="1"/>
  <c r="EE61" i="24" s="1"/>
  <c r="EM61" i="24" s="1"/>
  <c r="M134" i="24"/>
  <c r="L134" i="24"/>
  <c r="B136" i="24" l="1"/>
  <c r="A137" i="24"/>
  <c r="K136" i="24"/>
  <c r="H136" i="24"/>
  <c r="E136" i="24"/>
  <c r="C135" i="24"/>
  <c r="D135" i="24"/>
  <c r="J135" i="24"/>
  <c r="L135" i="24"/>
  <c r="R135" i="24"/>
  <c r="DS62" i="24" s="1"/>
  <c r="DW62" i="24" s="1"/>
  <c r="EA62" i="24" s="1"/>
  <c r="EE62" i="24" s="1"/>
  <c r="EM62" i="24" s="1"/>
  <c r="I135" i="24"/>
  <c r="M135" i="24"/>
  <c r="N135" i="24"/>
  <c r="F135" i="24"/>
  <c r="G135" i="24"/>
  <c r="Q135" i="24"/>
  <c r="H137" i="24" l="1"/>
  <c r="K137" i="24"/>
  <c r="A138" i="24"/>
  <c r="B137" i="24"/>
  <c r="E137" i="24"/>
  <c r="C136" i="24"/>
  <c r="I136" i="24"/>
  <c r="L136" i="24"/>
  <c r="G136" i="24"/>
  <c r="J136" i="24"/>
  <c r="D136" i="24"/>
  <c r="R136" i="24"/>
  <c r="DS63" i="24" s="1"/>
  <c r="DW63" i="24" s="1"/>
  <c r="EA63" i="24" s="1"/>
  <c r="EE63" i="24" s="1"/>
  <c r="EM63" i="24" s="1"/>
  <c r="M136" i="24"/>
  <c r="F136" i="24"/>
  <c r="N136" i="24"/>
  <c r="Q136" i="24"/>
  <c r="C137" i="24" l="1"/>
  <c r="D137" i="24"/>
  <c r="M137" i="24"/>
  <c r="N137" i="24"/>
  <c r="Q137" i="24"/>
  <c r="F137" i="24"/>
  <c r="J137" i="24"/>
  <c r="L137" i="24"/>
  <c r="I137" i="24"/>
  <c r="G137" i="24"/>
  <c r="R137" i="24"/>
  <c r="DS64" i="24" s="1"/>
  <c r="DW64" i="24" s="1"/>
  <c r="EA64" i="24" s="1"/>
  <c r="EE64" i="24" s="1"/>
  <c r="EM64" i="24" s="1"/>
  <c r="B138" i="24"/>
  <c r="A139" i="24"/>
  <c r="K138" i="24"/>
  <c r="E138" i="24"/>
  <c r="H138" i="24"/>
  <c r="G138" i="24" l="1"/>
  <c r="I138" i="24"/>
  <c r="Q138" i="24"/>
  <c r="M138" i="24"/>
  <c r="N138" i="24"/>
  <c r="R138" i="24"/>
  <c r="DS65" i="24" s="1"/>
  <c r="DW65" i="24" s="1"/>
  <c r="EA65" i="24" s="1"/>
  <c r="EE65" i="24" s="1"/>
  <c r="EM65" i="24" s="1"/>
  <c r="L138" i="24"/>
  <c r="D138" i="24"/>
  <c r="J138" i="24"/>
  <c r="C138" i="24"/>
  <c r="F138" i="24"/>
  <c r="A140" i="24"/>
  <c r="B139" i="24"/>
  <c r="E139" i="24"/>
  <c r="H139" i="24"/>
  <c r="K139" i="24"/>
  <c r="B140" i="24" l="1"/>
  <c r="H140" i="24"/>
  <c r="A141" i="24"/>
  <c r="E140" i="24"/>
  <c r="K140" i="24"/>
  <c r="C139" i="24"/>
  <c r="D139" i="24"/>
  <c r="R139" i="24"/>
  <c r="DS66" i="24" s="1"/>
  <c r="DW66" i="24" s="1"/>
  <c r="EA66" i="24" s="1"/>
  <c r="EE66" i="24" s="1"/>
  <c r="EM66" i="24" s="1"/>
  <c r="G139" i="24"/>
  <c r="M139" i="24"/>
  <c r="F139" i="24"/>
  <c r="I139" i="24"/>
  <c r="J139" i="24"/>
  <c r="L139" i="24"/>
  <c r="N139" i="24"/>
  <c r="Q139" i="24"/>
  <c r="A142" i="24" l="1"/>
  <c r="B141" i="24"/>
  <c r="E141" i="24"/>
  <c r="H141" i="24"/>
  <c r="K141" i="24"/>
  <c r="C140" i="24"/>
  <c r="M140" i="24"/>
  <c r="Q140" i="24"/>
  <c r="D140" i="24"/>
  <c r="L140" i="24"/>
  <c r="R140" i="24"/>
  <c r="DS67" i="24" s="1"/>
  <c r="DW67" i="24" s="1"/>
  <c r="EA67" i="24" s="1"/>
  <c r="EE67" i="24" s="1"/>
  <c r="EM67" i="24" s="1"/>
  <c r="F140" i="24"/>
  <c r="J140" i="24"/>
  <c r="N140" i="24"/>
  <c r="I140" i="24"/>
  <c r="G140" i="24"/>
  <c r="C141" i="24" l="1"/>
  <c r="D141" i="24"/>
  <c r="G141" i="24"/>
  <c r="J141" i="24"/>
  <c r="Q141" i="24"/>
  <c r="F141" i="24"/>
  <c r="L141" i="24"/>
  <c r="M141" i="24"/>
  <c r="I141" i="24"/>
  <c r="N141" i="24"/>
  <c r="R141" i="24"/>
  <c r="DS68" i="24" s="1"/>
  <c r="DW68" i="24" s="1"/>
  <c r="EA68" i="24" s="1"/>
  <c r="EE68" i="24" s="1"/>
  <c r="EM68" i="24" s="1"/>
  <c r="B142" i="24"/>
  <c r="E142" i="24"/>
  <c r="K142" i="24"/>
  <c r="A143" i="24"/>
  <c r="H142" i="24"/>
  <c r="E143" i="24" l="1"/>
  <c r="B143" i="24"/>
  <c r="A144" i="24"/>
  <c r="H143" i="24"/>
  <c r="K143" i="24"/>
  <c r="D142" i="24"/>
  <c r="F142" i="24"/>
  <c r="N142" i="24"/>
  <c r="M142" i="24"/>
  <c r="Q142" i="24"/>
  <c r="R142" i="24"/>
  <c r="DS69" i="24" s="1"/>
  <c r="DW69" i="24" s="1"/>
  <c r="EA69" i="24" s="1"/>
  <c r="EE69" i="24" s="1"/>
  <c r="EM69" i="24" s="1"/>
  <c r="L142" i="24"/>
  <c r="I142" i="24"/>
  <c r="J142" i="24"/>
  <c r="C142" i="24"/>
  <c r="G142" i="24"/>
  <c r="B144" i="24" l="1"/>
  <c r="H144" i="24"/>
  <c r="E144" i="24"/>
  <c r="K144" i="24"/>
  <c r="A145" i="24"/>
  <c r="C143" i="24"/>
  <c r="D143" i="24"/>
  <c r="G143" i="24"/>
  <c r="M143" i="24"/>
  <c r="R143" i="24"/>
  <c r="DS70" i="24" s="1"/>
  <c r="DW70" i="24" s="1"/>
  <c r="EA70" i="24" s="1"/>
  <c r="EE70" i="24" s="1"/>
  <c r="EM70" i="24" s="1"/>
  <c r="I143" i="24"/>
  <c r="J143" i="24"/>
  <c r="L143" i="24"/>
  <c r="N143" i="24"/>
  <c r="Q143" i="24"/>
  <c r="F143" i="24"/>
  <c r="K145" i="24" l="1"/>
  <c r="A146" i="24"/>
  <c r="B145" i="24"/>
  <c r="E145" i="24"/>
  <c r="H145" i="24"/>
  <c r="G144" i="24"/>
  <c r="I144" i="24"/>
  <c r="M144" i="24"/>
  <c r="Q144" i="24"/>
  <c r="D144" i="24"/>
  <c r="F144" i="24"/>
  <c r="J144" i="24"/>
  <c r="L144" i="24"/>
  <c r="N144" i="24"/>
  <c r="C144" i="24"/>
  <c r="R144" i="24"/>
  <c r="DS71" i="24" s="1"/>
  <c r="DW71" i="24" s="1"/>
  <c r="EA71" i="24" s="1"/>
  <c r="EE71" i="24" s="1"/>
  <c r="EM71" i="24" s="1"/>
  <c r="C145" i="24" l="1"/>
  <c r="D145" i="24"/>
  <c r="M145" i="24"/>
  <c r="G145" i="24"/>
  <c r="J145" i="24"/>
  <c r="R145" i="24"/>
  <c r="F145" i="24"/>
  <c r="L145" i="24"/>
  <c r="N145" i="24"/>
  <c r="Q145" i="24"/>
  <c r="I145" i="24"/>
  <c r="B146" i="24"/>
  <c r="K146" i="24"/>
  <c r="H146" i="24"/>
  <c r="A147" i="24"/>
  <c r="E146" i="24"/>
  <c r="A148" i="24" l="1"/>
  <c r="K147" i="24"/>
  <c r="H147" i="24"/>
  <c r="E147" i="24"/>
  <c r="B147" i="24"/>
  <c r="J146" i="24"/>
  <c r="L146" i="24"/>
  <c r="D146" i="24"/>
  <c r="G146" i="24"/>
  <c r="I146" i="24"/>
  <c r="M146" i="24"/>
  <c r="N146" i="24"/>
  <c r="R146" i="24"/>
  <c r="C146" i="24"/>
  <c r="F146" i="24"/>
  <c r="Q146" i="24"/>
  <c r="DS82" i="24"/>
  <c r="DS72" i="24"/>
  <c r="DW72" i="24" s="1"/>
  <c r="EA72" i="24" s="1"/>
  <c r="EE72" i="24" s="1"/>
  <c r="EM72" i="24" s="1"/>
  <c r="DS80" i="24"/>
  <c r="DS73" i="24"/>
  <c r="DS79" i="24"/>
  <c r="DS75" i="24"/>
  <c r="DS81" i="24"/>
  <c r="DS74" i="24"/>
  <c r="DS76" i="24"/>
  <c r="DS83" i="24"/>
  <c r="DS77" i="24"/>
  <c r="DS78" i="24"/>
  <c r="DS85" i="24"/>
  <c r="DS84" i="24"/>
  <c r="DW83" i="24" l="1"/>
  <c r="EA83" i="24" s="1"/>
  <c r="DW73" i="24"/>
  <c r="EA73" i="24" s="1"/>
  <c r="EE73" i="24" s="1"/>
  <c r="EM73" i="24" s="1"/>
  <c r="DW77" i="24"/>
  <c r="EA77" i="24" s="1"/>
  <c r="DW74" i="24"/>
  <c r="EA74" i="24" s="1"/>
  <c r="EE74" i="24" s="1"/>
  <c r="EM74" i="24" s="1"/>
  <c r="DW81" i="24"/>
  <c r="EA81" i="24" s="1"/>
  <c r="DW84" i="24"/>
  <c r="EA84" i="24" s="1"/>
  <c r="DW78" i="24"/>
  <c r="EA78" i="24" s="1"/>
  <c r="DW76" i="24"/>
  <c r="EA76" i="24" s="1"/>
  <c r="DW85" i="24"/>
  <c r="EA85" i="24" s="1"/>
  <c r="C147" i="24"/>
  <c r="D147" i="24"/>
  <c r="I147" i="24"/>
  <c r="F147" i="24"/>
  <c r="J147" i="24"/>
  <c r="G147" i="24"/>
  <c r="L147" i="24"/>
  <c r="M147" i="24"/>
  <c r="N147" i="24"/>
  <c r="R147" i="24"/>
  <c r="Q147" i="24"/>
  <c r="DW79" i="24"/>
  <c r="EA79" i="24" s="1"/>
  <c r="DW75" i="24"/>
  <c r="EA75" i="24" s="1"/>
  <c r="EE75" i="24" s="1"/>
  <c r="EM75" i="24" s="1"/>
  <c r="DW82" i="24"/>
  <c r="EA82" i="24" s="1"/>
  <c r="DW80" i="24"/>
  <c r="EA80" i="24" s="1"/>
  <c r="B148" i="24"/>
  <c r="H148" i="24"/>
  <c r="A149" i="24"/>
  <c r="E148" i="24"/>
  <c r="K148" i="24"/>
  <c r="EE80" i="24" l="1"/>
  <c r="EM80" i="24" s="1"/>
  <c r="A150" i="24"/>
  <c r="B149" i="24"/>
  <c r="K149" i="24"/>
  <c r="E149" i="24"/>
  <c r="H149" i="24"/>
  <c r="EE83" i="24"/>
  <c r="EM83" i="24" s="1"/>
  <c r="EE84" i="24"/>
  <c r="EM84" i="24" s="1"/>
  <c r="EE76" i="24"/>
  <c r="EM76" i="24" s="1"/>
  <c r="M148" i="24"/>
  <c r="N148" i="24"/>
  <c r="Q148" i="24"/>
  <c r="D148" i="24"/>
  <c r="J148" i="24"/>
  <c r="R148" i="24"/>
  <c r="C148" i="24"/>
  <c r="G148" i="24"/>
  <c r="L148" i="24"/>
  <c r="I148" i="24"/>
  <c r="F148" i="24"/>
  <c r="EE82" i="24"/>
  <c r="EM82" i="24" s="1"/>
  <c r="EE85" i="24"/>
  <c r="EM85" i="24" s="1"/>
  <c r="EE77" i="24"/>
  <c r="EM77" i="24" s="1"/>
  <c r="EE79" i="24"/>
  <c r="EM79" i="24" s="1"/>
  <c r="EE78" i="24"/>
  <c r="EM78" i="24" s="1"/>
  <c r="EE81" i="24"/>
  <c r="EM81" i="24" s="1"/>
  <c r="C149" i="24" l="1"/>
  <c r="D149" i="24"/>
  <c r="Q149" i="24"/>
  <c r="R149" i="24"/>
  <c r="I149" i="24"/>
  <c r="J149" i="24"/>
  <c r="F149" i="24"/>
  <c r="N149" i="24"/>
  <c r="G149" i="24"/>
  <c r="L149" i="24"/>
  <c r="M149" i="24"/>
  <c r="B150" i="24"/>
  <c r="A151" i="24"/>
  <c r="H150" i="24"/>
  <c r="K150" i="24"/>
  <c r="E150" i="24"/>
  <c r="B151" i="24" l="1"/>
  <c r="E151" i="24"/>
  <c r="H151" i="24"/>
  <c r="A152" i="24"/>
  <c r="K151" i="24"/>
  <c r="R150" i="24"/>
  <c r="J150" i="24"/>
  <c r="D150" i="24"/>
  <c r="F150" i="24"/>
  <c r="N150" i="24"/>
  <c r="I150" i="24"/>
  <c r="L150" i="24"/>
  <c r="M150" i="24"/>
  <c r="C150" i="24"/>
  <c r="Q150" i="24"/>
  <c r="G150" i="24"/>
  <c r="B152" i="24" l="1"/>
  <c r="H152" i="24"/>
  <c r="A153" i="24"/>
  <c r="E152" i="24"/>
  <c r="K152" i="24"/>
  <c r="C151" i="24"/>
  <c r="D151" i="24"/>
  <c r="G151" i="24"/>
  <c r="L151" i="24"/>
  <c r="N151" i="24"/>
  <c r="Q151" i="24"/>
  <c r="R151" i="24"/>
  <c r="F151" i="24"/>
  <c r="I151" i="24"/>
  <c r="J151" i="24"/>
  <c r="M151" i="24"/>
  <c r="E153" i="24" l="1"/>
  <c r="K153" i="24"/>
  <c r="B153" i="24"/>
  <c r="A154" i="24"/>
  <c r="H153" i="24"/>
  <c r="N152" i="24"/>
  <c r="R152" i="24"/>
  <c r="Q152" i="24"/>
  <c r="G152" i="24"/>
  <c r="F152" i="24"/>
  <c r="I152" i="24"/>
  <c r="L152" i="24"/>
  <c r="M152" i="24"/>
  <c r="C152" i="24"/>
  <c r="D152" i="24"/>
  <c r="J152" i="24"/>
  <c r="B154" i="24" l="1"/>
  <c r="E154" i="24"/>
  <c r="H154" i="24"/>
  <c r="K154" i="24"/>
  <c r="A155" i="24"/>
  <c r="C153" i="24"/>
  <c r="D153" i="24"/>
  <c r="F153" i="24"/>
  <c r="G153" i="24"/>
  <c r="N153" i="24"/>
  <c r="Q153" i="24"/>
  <c r="L153" i="24"/>
  <c r="M153" i="24"/>
  <c r="R153" i="24"/>
  <c r="I153" i="24"/>
  <c r="J153" i="24"/>
  <c r="H155" i="24" l="1"/>
  <c r="K155" i="24"/>
  <c r="A156" i="24"/>
  <c r="E155" i="24"/>
  <c r="B155" i="24"/>
  <c r="C154" i="24"/>
  <c r="G154" i="24"/>
  <c r="F154" i="24"/>
  <c r="D154" i="24"/>
  <c r="L154" i="24"/>
  <c r="M154" i="24"/>
  <c r="I154" i="24"/>
  <c r="J154" i="24"/>
  <c r="N154" i="24"/>
  <c r="Q154" i="24"/>
  <c r="R154" i="24"/>
  <c r="C155" i="24" l="1"/>
  <c r="D155" i="24"/>
  <c r="I155" i="24"/>
  <c r="J155" i="24"/>
  <c r="F155" i="24"/>
  <c r="Q155" i="24"/>
  <c r="L155" i="24"/>
  <c r="M155" i="24"/>
  <c r="N155" i="24"/>
  <c r="R155" i="24"/>
  <c r="G155" i="24"/>
  <c r="B156" i="24"/>
  <c r="E156" i="24"/>
  <c r="A157" i="24"/>
  <c r="K156" i="24"/>
  <c r="H156" i="24"/>
  <c r="C156" i="24" l="1"/>
  <c r="J156" i="24"/>
  <c r="M156" i="24"/>
  <c r="I156" i="24"/>
  <c r="G156" i="24"/>
  <c r="L156" i="24"/>
  <c r="N156" i="24"/>
  <c r="D156" i="24"/>
  <c r="F156" i="24"/>
  <c r="Q156" i="24"/>
  <c r="R156" i="24"/>
  <c r="K157" i="24"/>
  <c r="A158" i="24"/>
  <c r="E157" i="24"/>
  <c r="H157" i="24"/>
  <c r="B157" i="24"/>
  <c r="C157" i="24" l="1"/>
  <c r="D157" i="24"/>
  <c r="L157" i="24"/>
  <c r="M157" i="24"/>
  <c r="Q157" i="24"/>
  <c r="G157" i="24"/>
  <c r="F157" i="24"/>
  <c r="I157" i="24"/>
  <c r="J157" i="24"/>
  <c r="N157" i="24"/>
  <c r="R157" i="24"/>
  <c r="B158" i="24"/>
  <c r="H158" i="24"/>
  <c r="K158" i="24"/>
  <c r="E158" i="24"/>
  <c r="A159" i="24"/>
  <c r="K159" i="24" l="1"/>
  <c r="A160" i="24"/>
  <c r="H159" i="24"/>
  <c r="E159" i="24"/>
  <c r="B159" i="24"/>
  <c r="L158" i="24"/>
  <c r="N158" i="24"/>
  <c r="D158" i="24"/>
  <c r="C158" i="24"/>
  <c r="F158" i="24"/>
  <c r="G158" i="24"/>
  <c r="I158" i="24"/>
  <c r="J158" i="24"/>
  <c r="M158" i="24"/>
  <c r="Q158" i="24"/>
  <c r="R158" i="24"/>
  <c r="C159" i="24" l="1"/>
  <c r="D159" i="24"/>
  <c r="N159" i="24"/>
  <c r="Q159" i="24"/>
  <c r="R159" i="24"/>
  <c r="F159" i="24"/>
  <c r="I159" i="24"/>
  <c r="M159" i="24"/>
  <c r="L159" i="24"/>
  <c r="G159" i="24"/>
  <c r="J159" i="24"/>
  <c r="B160" i="24"/>
  <c r="H160" i="24"/>
  <c r="A161" i="24"/>
  <c r="K160" i="24"/>
  <c r="E160" i="24"/>
  <c r="F160" i="24" l="1"/>
  <c r="N160" i="24"/>
  <c r="J160" i="24"/>
  <c r="L160" i="24"/>
  <c r="M160" i="24"/>
  <c r="C160" i="24"/>
  <c r="Q160" i="24"/>
  <c r="D160" i="24"/>
  <c r="I160" i="24"/>
  <c r="R160" i="24"/>
  <c r="G160" i="24"/>
  <c r="A162" i="24"/>
  <c r="H161" i="24"/>
  <c r="B161" i="24"/>
  <c r="E161" i="24"/>
  <c r="K161" i="24"/>
  <c r="C161" i="24" l="1"/>
  <c r="D161" i="24"/>
  <c r="J161" i="24"/>
  <c r="R161" i="24"/>
  <c r="F161" i="24"/>
  <c r="G161" i="24"/>
  <c r="N161" i="24"/>
  <c r="Q161" i="24"/>
  <c r="I161" i="24"/>
  <c r="L161" i="24"/>
  <c r="M161" i="24"/>
  <c r="B162" i="24"/>
  <c r="K162" i="24"/>
  <c r="E162" i="24"/>
  <c r="H162" i="24"/>
  <c r="A163" i="24"/>
  <c r="A164" i="24" l="1"/>
  <c r="E163" i="24"/>
  <c r="B163" i="24"/>
  <c r="H163" i="24"/>
  <c r="K163" i="24"/>
  <c r="C162" i="24"/>
  <c r="D162" i="24"/>
  <c r="L162" i="24"/>
  <c r="N162" i="24"/>
  <c r="G162" i="24"/>
  <c r="F162" i="24"/>
  <c r="R162" i="24"/>
  <c r="J162" i="24"/>
  <c r="M162" i="24"/>
  <c r="I162" i="24"/>
  <c r="Q162" i="24"/>
  <c r="C163" i="24" l="1"/>
  <c r="D163" i="24"/>
  <c r="F163" i="24"/>
  <c r="I163" i="24"/>
  <c r="M163" i="24"/>
  <c r="Q163" i="24"/>
  <c r="R163" i="24"/>
  <c r="L163" i="24"/>
  <c r="N163" i="24"/>
  <c r="G163" i="24"/>
  <c r="J163" i="24"/>
  <c r="B164" i="24"/>
  <c r="E164" i="24"/>
  <c r="H164" i="24"/>
  <c r="A165" i="24"/>
  <c r="K164" i="24"/>
  <c r="B165" i="24" l="1"/>
  <c r="H165" i="24"/>
  <c r="A166" i="24"/>
  <c r="K165" i="24"/>
  <c r="E165" i="24"/>
  <c r="F164" i="24"/>
  <c r="G164" i="24"/>
  <c r="C164" i="24"/>
  <c r="N164" i="24"/>
  <c r="L164" i="24"/>
  <c r="M164" i="24"/>
  <c r="Q164" i="24"/>
  <c r="R164" i="24"/>
  <c r="D164" i="24"/>
  <c r="J164" i="24"/>
  <c r="I164" i="24"/>
  <c r="H166" i="24" l="1"/>
  <c r="A167" i="24"/>
  <c r="E166" i="24"/>
  <c r="K166" i="24"/>
  <c r="B166" i="24"/>
  <c r="C165" i="24"/>
  <c r="D165" i="24"/>
  <c r="F165" i="24"/>
  <c r="L165" i="24"/>
  <c r="Q165" i="24"/>
  <c r="I165" i="24"/>
  <c r="G165" i="24"/>
  <c r="M165" i="24"/>
  <c r="R165" i="24"/>
  <c r="N165" i="24"/>
  <c r="J165" i="24"/>
  <c r="G166" i="24" l="1"/>
  <c r="I166" i="24"/>
  <c r="Q166" i="24"/>
  <c r="R166" i="24"/>
  <c r="C166" i="24"/>
  <c r="L166" i="24"/>
  <c r="M166" i="24"/>
  <c r="N166" i="24"/>
  <c r="D166" i="24"/>
  <c r="F166" i="24"/>
  <c r="J166" i="24"/>
  <c r="K167" i="24"/>
  <c r="A168" i="24"/>
  <c r="E167" i="24"/>
  <c r="B167" i="24"/>
  <c r="H167" i="24"/>
  <c r="C167" i="24" l="1"/>
  <c r="D167" i="24"/>
  <c r="I167" i="24"/>
  <c r="J167" i="24"/>
  <c r="N167" i="24"/>
  <c r="F167" i="24"/>
  <c r="R167" i="24"/>
  <c r="Q167" i="24"/>
  <c r="M167" i="24"/>
  <c r="L167" i="24"/>
  <c r="G167" i="24"/>
  <c r="K168" i="24"/>
  <c r="H168" i="24"/>
  <c r="B168" i="24"/>
  <c r="E168" i="24"/>
  <c r="A169" i="24"/>
  <c r="B169" i="24" l="1"/>
  <c r="E169" i="24"/>
  <c r="A170" i="24"/>
  <c r="K169" i="24"/>
  <c r="H169" i="24"/>
  <c r="I168" i="24"/>
  <c r="J168" i="24"/>
  <c r="D168" i="24"/>
  <c r="C168" i="24"/>
  <c r="F168" i="24"/>
  <c r="G168" i="24"/>
  <c r="L168" i="24"/>
  <c r="M168" i="24"/>
  <c r="N168" i="24"/>
  <c r="Q168" i="24"/>
  <c r="R168" i="24"/>
  <c r="K170" i="24" l="1"/>
  <c r="H170" i="24"/>
  <c r="B170" i="24"/>
  <c r="A171" i="24"/>
  <c r="E170" i="24"/>
  <c r="C169" i="24"/>
  <c r="D169" i="24"/>
  <c r="N169" i="24"/>
  <c r="R169" i="24"/>
  <c r="J169" i="24"/>
  <c r="L169" i="24"/>
  <c r="Q169" i="24"/>
  <c r="F169" i="24"/>
  <c r="G169" i="24"/>
  <c r="I169" i="24"/>
  <c r="M169" i="24"/>
  <c r="A172" i="24" l="1"/>
  <c r="K171" i="24"/>
  <c r="B171" i="24"/>
  <c r="E171" i="24"/>
  <c r="H171" i="24"/>
  <c r="L170" i="24"/>
  <c r="M170" i="24"/>
  <c r="F170" i="24"/>
  <c r="I170" i="24"/>
  <c r="D170" i="24"/>
  <c r="R170" i="24"/>
  <c r="C170" i="24"/>
  <c r="G170" i="24"/>
  <c r="J170" i="24"/>
  <c r="Q170" i="24"/>
  <c r="N170" i="24"/>
  <c r="C171" i="24" l="1"/>
  <c r="D171" i="24"/>
  <c r="L171" i="24"/>
  <c r="M171" i="24"/>
  <c r="N171" i="24"/>
  <c r="Q171" i="24"/>
  <c r="R171" i="24"/>
  <c r="F171" i="24"/>
  <c r="G171" i="24"/>
  <c r="I171" i="24"/>
  <c r="J171" i="24"/>
  <c r="E172" i="24"/>
  <c r="K172" i="24"/>
  <c r="A173" i="24"/>
  <c r="B172" i="24"/>
  <c r="H172" i="24"/>
  <c r="M172" i="24" l="1"/>
  <c r="N172" i="24"/>
  <c r="Q172" i="24"/>
  <c r="C172" i="24"/>
  <c r="D172" i="24"/>
  <c r="G172" i="24"/>
  <c r="F172" i="24"/>
  <c r="I172" i="24"/>
  <c r="J172" i="24"/>
  <c r="L172" i="24"/>
  <c r="R172" i="24"/>
  <c r="B173" i="24"/>
  <c r="K173" i="24"/>
  <c r="E173" i="24"/>
  <c r="H173" i="24"/>
  <c r="A174" i="24"/>
  <c r="A175" i="24" l="1"/>
  <c r="H174" i="24"/>
  <c r="K174" i="24"/>
  <c r="E174" i="24"/>
  <c r="B174" i="24"/>
  <c r="C173" i="24"/>
  <c r="D173" i="24"/>
  <c r="G173" i="24"/>
  <c r="J173" i="24"/>
  <c r="M173" i="24"/>
  <c r="N173" i="24"/>
  <c r="F173" i="24"/>
  <c r="L173" i="24"/>
  <c r="Q173" i="24"/>
  <c r="I173" i="24"/>
  <c r="R173" i="24"/>
  <c r="Q174" i="24" l="1"/>
  <c r="R174" i="24"/>
  <c r="J174" i="24"/>
  <c r="N174" i="24"/>
  <c r="C174" i="24"/>
  <c r="I174" i="24"/>
  <c r="G174" i="24"/>
  <c r="D174" i="24"/>
  <c r="F174" i="24"/>
  <c r="L174" i="24"/>
  <c r="M174" i="24"/>
  <c r="E175" i="24"/>
  <c r="H175" i="24"/>
  <c r="K175" i="24"/>
  <c r="B175" i="24"/>
  <c r="A176" i="24"/>
  <c r="C175" i="24" l="1"/>
  <c r="D175" i="24"/>
  <c r="F175" i="24"/>
  <c r="M175" i="24"/>
  <c r="R175" i="24"/>
  <c r="G175" i="24"/>
  <c r="I175" i="24"/>
  <c r="J175" i="24"/>
  <c r="L175" i="24"/>
  <c r="N175" i="24"/>
  <c r="Q175" i="24"/>
  <c r="A177" i="24"/>
  <c r="K176" i="24"/>
  <c r="E176" i="24"/>
  <c r="B176" i="24"/>
  <c r="H176" i="24"/>
  <c r="M176" i="24" l="1"/>
  <c r="Q176" i="24"/>
  <c r="D176" i="24"/>
  <c r="I176" i="24"/>
  <c r="L176" i="24"/>
  <c r="C176" i="24"/>
  <c r="F176" i="24"/>
  <c r="G176" i="24"/>
  <c r="N176" i="24"/>
  <c r="R176" i="24"/>
  <c r="J176" i="24"/>
  <c r="B177" i="24"/>
  <c r="E177" i="24"/>
  <c r="K177" i="24"/>
  <c r="A178" i="24"/>
  <c r="H177" i="24"/>
  <c r="K178" i="24" l="1"/>
  <c r="H178" i="24"/>
  <c r="B178" i="24"/>
  <c r="A179" i="24"/>
  <c r="E178" i="24"/>
  <c r="C177" i="24"/>
  <c r="D177" i="24"/>
  <c r="J177" i="24"/>
  <c r="M177" i="24"/>
  <c r="N177" i="24"/>
  <c r="R177" i="24"/>
  <c r="F177" i="24"/>
  <c r="G177" i="24"/>
  <c r="I177" i="24"/>
  <c r="L177" i="24"/>
  <c r="Q177" i="24"/>
  <c r="E179" i="24" l="1"/>
  <c r="B179" i="24"/>
  <c r="A180" i="24"/>
  <c r="K179" i="24"/>
  <c r="H179" i="24"/>
  <c r="F178" i="24"/>
  <c r="I178" i="24"/>
  <c r="M178" i="24"/>
  <c r="L178" i="24"/>
  <c r="N178" i="24"/>
  <c r="Q178" i="24"/>
  <c r="C178" i="24"/>
  <c r="G178" i="24"/>
  <c r="D178" i="24"/>
  <c r="R178" i="24"/>
  <c r="J178" i="24"/>
  <c r="B180" i="24" l="1"/>
  <c r="E180" i="24"/>
  <c r="H180" i="24"/>
  <c r="A181" i="24"/>
  <c r="K180" i="24"/>
  <c r="C179" i="24"/>
  <c r="D179" i="24"/>
  <c r="F179" i="24"/>
  <c r="G179" i="24"/>
  <c r="I179" i="24"/>
  <c r="Q179" i="24"/>
  <c r="N179" i="24"/>
  <c r="M179" i="24"/>
  <c r="L179" i="24"/>
  <c r="R179" i="24"/>
  <c r="J179" i="24"/>
  <c r="H181" i="24" l="1"/>
  <c r="B181" i="24"/>
  <c r="K181" i="24"/>
  <c r="E181" i="24"/>
  <c r="A182" i="24"/>
  <c r="G180" i="24"/>
  <c r="I180" i="24"/>
  <c r="Q180" i="24"/>
  <c r="C180" i="24"/>
  <c r="F180" i="24"/>
  <c r="J180" i="24"/>
  <c r="R180" i="24"/>
  <c r="D180" i="24"/>
  <c r="N180" i="24"/>
  <c r="L180" i="24"/>
  <c r="M180" i="24"/>
  <c r="C181" i="24" l="1"/>
  <c r="D181" i="24"/>
  <c r="G181" i="24"/>
  <c r="I181" i="24"/>
  <c r="L181" i="24"/>
  <c r="N181" i="24"/>
  <c r="F181" i="24"/>
  <c r="M181" i="24"/>
  <c r="J181" i="24"/>
  <c r="Q181" i="24"/>
  <c r="R181" i="24"/>
  <c r="A183" i="24"/>
  <c r="E182" i="24"/>
  <c r="H182" i="24"/>
  <c r="B182" i="24"/>
  <c r="K182" i="24"/>
  <c r="K183" i="24" l="1"/>
  <c r="A184" i="24"/>
  <c r="B183" i="24"/>
  <c r="E183" i="24"/>
  <c r="H183" i="24"/>
  <c r="D182" i="24"/>
  <c r="G182" i="24"/>
  <c r="R182" i="24"/>
  <c r="N182" i="24"/>
  <c r="F182" i="24"/>
  <c r="I182" i="24"/>
  <c r="J182" i="24"/>
  <c r="L182" i="24"/>
  <c r="M182" i="24"/>
  <c r="C182" i="24"/>
  <c r="Q182" i="24"/>
  <c r="C183" i="24" l="1"/>
  <c r="D183" i="24"/>
  <c r="I183" i="24"/>
  <c r="J183" i="24"/>
  <c r="M183" i="24"/>
  <c r="R183" i="24"/>
  <c r="L183" i="24"/>
  <c r="N183" i="24"/>
  <c r="F183" i="24"/>
  <c r="G183" i="24"/>
  <c r="Q183" i="24"/>
  <c r="E184" i="24"/>
  <c r="H184" i="24"/>
  <c r="A185" i="24"/>
  <c r="B184" i="24"/>
  <c r="K184" i="24"/>
  <c r="C184" i="24" l="1"/>
  <c r="I184" i="24"/>
  <c r="L184" i="24"/>
  <c r="F184" i="24"/>
  <c r="G184" i="24"/>
  <c r="J184" i="24"/>
  <c r="R184" i="24"/>
  <c r="M184" i="24"/>
  <c r="Q184" i="24"/>
  <c r="D184" i="24"/>
  <c r="N184" i="24"/>
  <c r="K185" i="24"/>
  <c r="A186" i="24"/>
  <c r="B185" i="24"/>
  <c r="E185" i="24"/>
  <c r="H185" i="24"/>
  <c r="H186" i="24" l="1"/>
  <c r="A187" i="24"/>
  <c r="K186" i="24"/>
  <c r="E186" i="24"/>
  <c r="B186" i="24"/>
  <c r="C185" i="24"/>
  <c r="D185" i="24"/>
  <c r="L185" i="24"/>
  <c r="M185" i="24"/>
  <c r="N185" i="24"/>
  <c r="R185" i="24"/>
  <c r="I185" i="24"/>
  <c r="J185" i="24"/>
  <c r="Q185" i="24"/>
  <c r="F185" i="24"/>
  <c r="G185" i="24"/>
  <c r="F186" i="24" l="1"/>
  <c r="N186" i="24"/>
  <c r="G186" i="24"/>
  <c r="R186" i="24"/>
  <c r="C186" i="24"/>
  <c r="I186" i="24"/>
  <c r="J186" i="24"/>
  <c r="D186" i="24"/>
  <c r="L186" i="24"/>
  <c r="M186" i="24"/>
  <c r="Q186" i="24"/>
  <c r="K187" i="24"/>
  <c r="H187" i="24"/>
  <c r="B187" i="24"/>
  <c r="A188" i="24"/>
  <c r="E187" i="24"/>
  <c r="K188" i="24" l="1"/>
  <c r="A189" i="24"/>
  <c r="B188" i="24"/>
  <c r="E188" i="24"/>
  <c r="H188" i="24"/>
  <c r="C187" i="24"/>
  <c r="D187" i="24"/>
  <c r="M187" i="24"/>
  <c r="N187" i="24"/>
  <c r="Q187" i="24"/>
  <c r="I187" i="24"/>
  <c r="J187" i="24"/>
  <c r="L187" i="24"/>
  <c r="R187" i="24"/>
  <c r="G187" i="24"/>
  <c r="F187" i="24"/>
  <c r="M188" i="24" l="1"/>
  <c r="G188" i="24"/>
  <c r="I188" i="24"/>
  <c r="C188" i="24"/>
  <c r="D188" i="24"/>
  <c r="N188" i="24"/>
  <c r="Q188" i="24"/>
  <c r="J188" i="24"/>
  <c r="L188" i="24"/>
  <c r="F188" i="24"/>
  <c r="R188" i="24"/>
  <c r="A190" i="24"/>
  <c r="E189" i="24"/>
  <c r="H189" i="24"/>
  <c r="K189" i="24"/>
  <c r="B189" i="24"/>
  <c r="C189" i="24" l="1"/>
  <c r="D189" i="24"/>
  <c r="Q189" i="24"/>
  <c r="R189" i="24"/>
  <c r="G189" i="24"/>
  <c r="L189" i="24"/>
  <c r="I189" i="24"/>
  <c r="M189" i="24"/>
  <c r="F189" i="24"/>
  <c r="J189" i="24"/>
  <c r="N189" i="24"/>
  <c r="A191" i="24"/>
  <c r="H190" i="24"/>
  <c r="E190" i="24"/>
  <c r="B190" i="24"/>
  <c r="K190" i="24"/>
  <c r="R190" i="24" l="1"/>
  <c r="I190" i="24"/>
  <c r="G190" i="24"/>
  <c r="N190" i="24"/>
  <c r="C190" i="24"/>
  <c r="D190" i="24"/>
  <c r="F190" i="24"/>
  <c r="J190" i="24"/>
  <c r="L190" i="24"/>
  <c r="M190" i="24"/>
  <c r="Q190" i="24"/>
  <c r="A192" i="24"/>
  <c r="B191" i="24"/>
  <c r="E191" i="24"/>
  <c r="H191" i="24"/>
  <c r="K191" i="24"/>
  <c r="B192" i="24" l="1"/>
  <c r="H192" i="24"/>
  <c r="K192" i="24"/>
  <c r="A193" i="24"/>
  <c r="E192" i="24"/>
  <c r="C191" i="24"/>
  <c r="D191" i="24"/>
  <c r="J191" i="24"/>
  <c r="M191" i="24"/>
  <c r="F191" i="24"/>
  <c r="N191" i="24"/>
  <c r="R191" i="24"/>
  <c r="Q191" i="24"/>
  <c r="G191" i="24"/>
  <c r="I191" i="24"/>
  <c r="L191" i="24"/>
  <c r="B193" i="24" l="1"/>
  <c r="H193" i="24"/>
  <c r="E193" i="24"/>
  <c r="K193" i="24"/>
  <c r="A194" i="24"/>
  <c r="C192" i="24"/>
  <c r="D192" i="24"/>
  <c r="M192" i="24"/>
  <c r="N192" i="24"/>
  <c r="Q192" i="24"/>
  <c r="R192" i="24"/>
  <c r="F192" i="24"/>
  <c r="G192" i="24"/>
  <c r="J192" i="24"/>
  <c r="L192" i="24"/>
  <c r="I192" i="24"/>
  <c r="E194" i="24" l="1"/>
  <c r="B194" i="24"/>
  <c r="A195" i="24"/>
  <c r="H194" i="24"/>
  <c r="K194" i="24"/>
  <c r="C193" i="24"/>
  <c r="D193" i="24"/>
  <c r="G193" i="24"/>
  <c r="I193" i="24"/>
  <c r="Q193" i="24"/>
  <c r="M193" i="24"/>
  <c r="R193" i="24"/>
  <c r="F193" i="24"/>
  <c r="J193" i="24"/>
  <c r="L193" i="24"/>
  <c r="N193" i="24"/>
  <c r="K195" i="24" l="1"/>
  <c r="A196" i="24"/>
  <c r="E195" i="24"/>
  <c r="B195" i="24"/>
  <c r="H195" i="24"/>
  <c r="C194" i="24"/>
  <c r="D194" i="24"/>
  <c r="J194" i="24"/>
  <c r="M194" i="24"/>
  <c r="F194" i="24"/>
  <c r="G194" i="24"/>
  <c r="L194" i="24"/>
  <c r="N194" i="24"/>
  <c r="I194" i="24"/>
  <c r="R194" i="24"/>
  <c r="Q194" i="24"/>
  <c r="C195" i="24" l="1"/>
  <c r="D195" i="24"/>
  <c r="L195" i="24"/>
  <c r="N195" i="24"/>
  <c r="Q195" i="24"/>
  <c r="R195" i="24"/>
  <c r="J195" i="24"/>
  <c r="F195" i="24"/>
  <c r="I195" i="24"/>
  <c r="M195" i="24"/>
  <c r="G195" i="24"/>
  <c r="E196" i="24"/>
  <c r="K196" i="24"/>
  <c r="H196" i="24"/>
  <c r="B196" i="24"/>
  <c r="A197" i="24"/>
  <c r="A198" i="24" l="1"/>
  <c r="E197" i="24"/>
  <c r="H197" i="24"/>
  <c r="B197" i="24"/>
  <c r="K197" i="24"/>
  <c r="F196" i="24"/>
  <c r="G196" i="24"/>
  <c r="D196" i="24"/>
  <c r="J196" i="24"/>
  <c r="M196" i="24"/>
  <c r="I196" i="24"/>
  <c r="L196" i="24"/>
  <c r="N196" i="24"/>
  <c r="C196" i="24"/>
  <c r="Q196" i="24"/>
  <c r="R196" i="24"/>
  <c r="C197" i="24" l="1"/>
  <c r="D197" i="24"/>
  <c r="L197" i="24"/>
  <c r="G197" i="24"/>
  <c r="I197" i="24"/>
  <c r="Q197" i="24"/>
  <c r="R197" i="24"/>
  <c r="N197" i="24"/>
  <c r="M197" i="24"/>
  <c r="F197" i="24"/>
  <c r="J197" i="24"/>
  <c r="H198" i="24"/>
  <c r="B198" i="24"/>
  <c r="E198" i="24"/>
  <c r="A199" i="24"/>
  <c r="K198" i="24"/>
  <c r="G198" i="24" l="1"/>
  <c r="I198" i="24"/>
  <c r="C198" i="24"/>
  <c r="L198" i="24"/>
  <c r="Q198" i="24"/>
  <c r="R198" i="24"/>
  <c r="D198" i="24"/>
  <c r="N198" i="24"/>
  <c r="M198" i="24"/>
  <c r="J198" i="24"/>
  <c r="F198" i="24"/>
  <c r="H199" i="24"/>
  <c r="A200" i="24"/>
  <c r="B199" i="24"/>
  <c r="E199" i="24"/>
  <c r="K199" i="24"/>
  <c r="C199" i="24" l="1"/>
  <c r="D199" i="24"/>
  <c r="F199" i="24"/>
  <c r="N199" i="24"/>
  <c r="Q199" i="24"/>
  <c r="R199" i="24"/>
  <c r="I199" i="24"/>
  <c r="J199" i="24"/>
  <c r="L199" i="24"/>
  <c r="G199" i="24"/>
  <c r="M199" i="24"/>
  <c r="K200" i="24"/>
  <c r="H200" i="24"/>
  <c r="A201" i="24"/>
  <c r="E200" i="24"/>
  <c r="B200" i="24"/>
  <c r="I200" i="24" l="1"/>
  <c r="J200" i="24"/>
  <c r="F200" i="24"/>
  <c r="C200" i="24"/>
  <c r="G200" i="24"/>
  <c r="L200" i="24"/>
  <c r="M200" i="24"/>
  <c r="N200" i="24"/>
  <c r="Q200" i="24"/>
  <c r="D200" i="24"/>
  <c r="R200" i="24"/>
  <c r="A202" i="24"/>
  <c r="H201" i="24"/>
  <c r="E201" i="24"/>
  <c r="B201" i="24"/>
  <c r="K201" i="24"/>
  <c r="C201" i="24" l="1"/>
  <c r="D201" i="24"/>
  <c r="F201" i="24"/>
  <c r="Q201" i="24"/>
  <c r="G201" i="24"/>
  <c r="I201" i="24"/>
  <c r="R201" i="24"/>
  <c r="J201" i="24"/>
  <c r="L201" i="24"/>
  <c r="M201" i="24"/>
  <c r="N201" i="24"/>
  <c r="K202" i="24"/>
  <c r="B202" i="24"/>
  <c r="E202" i="24"/>
  <c r="A203" i="24"/>
  <c r="H202" i="24"/>
  <c r="H203" i="24" l="1"/>
  <c r="K203" i="24"/>
  <c r="E203" i="24"/>
  <c r="B203" i="24"/>
  <c r="A204" i="24"/>
  <c r="L202" i="24"/>
  <c r="M202" i="24"/>
  <c r="N202" i="24"/>
  <c r="R202" i="24"/>
  <c r="G202" i="24"/>
  <c r="J202" i="24"/>
  <c r="D202" i="24"/>
  <c r="C202" i="24"/>
  <c r="F202" i="24"/>
  <c r="Q202" i="24"/>
  <c r="I202" i="24"/>
  <c r="C203" i="24" l="1"/>
  <c r="D203" i="24"/>
  <c r="J203" i="24"/>
  <c r="L203" i="24"/>
  <c r="M203" i="24"/>
  <c r="N203" i="24"/>
  <c r="F203" i="24"/>
  <c r="G203" i="24"/>
  <c r="I203" i="24"/>
  <c r="Q203" i="24"/>
  <c r="R203" i="24"/>
  <c r="H204" i="24"/>
  <c r="E204" i="24"/>
  <c r="A205" i="24"/>
  <c r="B204" i="24"/>
  <c r="K204" i="24"/>
  <c r="M204" i="24" l="1"/>
  <c r="N204" i="24"/>
  <c r="Q204" i="24"/>
  <c r="J204" i="24"/>
  <c r="D204" i="24"/>
  <c r="F204" i="24"/>
  <c r="G204" i="24"/>
  <c r="C204" i="24"/>
  <c r="I204" i="24"/>
  <c r="L204" i="24"/>
  <c r="R204" i="24"/>
  <c r="E205" i="24"/>
  <c r="H205" i="24"/>
  <c r="K205" i="24"/>
  <c r="A206" i="24"/>
  <c r="B205" i="24"/>
  <c r="C205" i="24" l="1"/>
  <c r="D205" i="24"/>
  <c r="G205" i="24"/>
  <c r="M205" i="24"/>
  <c r="R205" i="24"/>
  <c r="F205" i="24"/>
  <c r="J205" i="24"/>
  <c r="Q205" i="24"/>
  <c r="L205" i="24"/>
  <c r="N205" i="24"/>
  <c r="I205" i="24"/>
  <c r="A207" i="24"/>
  <c r="E206" i="24"/>
  <c r="B206" i="24"/>
  <c r="H206" i="24"/>
  <c r="K206" i="24"/>
  <c r="Q206" i="24" l="1"/>
  <c r="R206" i="24"/>
  <c r="L206" i="24"/>
  <c r="M206" i="24"/>
  <c r="N206" i="24"/>
  <c r="F206" i="24"/>
  <c r="C206" i="24"/>
  <c r="D206" i="24"/>
  <c r="G206" i="24"/>
  <c r="I206" i="24"/>
  <c r="J206" i="24"/>
  <c r="H207" i="24"/>
  <c r="B207" i="24"/>
  <c r="A208" i="24"/>
  <c r="E207" i="24"/>
  <c r="K207" i="24"/>
  <c r="C207" i="24" l="1"/>
  <c r="D207" i="24"/>
  <c r="J207" i="24"/>
  <c r="L207" i="24"/>
  <c r="F207" i="24"/>
  <c r="R207" i="24"/>
  <c r="N207" i="24"/>
  <c r="Q207" i="24"/>
  <c r="G207" i="24"/>
  <c r="I207" i="24"/>
  <c r="M207" i="24"/>
  <c r="A209" i="24"/>
  <c r="B208" i="24"/>
  <c r="E208" i="24"/>
  <c r="H208" i="24"/>
  <c r="K208" i="24"/>
  <c r="D208" i="24" l="1"/>
  <c r="I208" i="24"/>
  <c r="J208" i="24"/>
  <c r="L208" i="24"/>
  <c r="M208" i="24"/>
  <c r="F208" i="24"/>
  <c r="G208" i="24"/>
  <c r="C208" i="24"/>
  <c r="R208" i="24"/>
  <c r="N208" i="24"/>
  <c r="Q208" i="24"/>
  <c r="B209" i="24"/>
  <c r="E209" i="24"/>
  <c r="A210" i="24"/>
  <c r="H209" i="24"/>
  <c r="K209" i="24"/>
  <c r="K210" i="24" l="1"/>
  <c r="H210" i="24"/>
  <c r="E210" i="24"/>
  <c r="A211" i="24"/>
  <c r="B210" i="24"/>
  <c r="C209" i="24"/>
  <c r="D209" i="24"/>
  <c r="Q209" i="24"/>
  <c r="R209" i="24"/>
  <c r="G209" i="24"/>
  <c r="I209" i="24"/>
  <c r="J209" i="24"/>
  <c r="F209" i="24"/>
  <c r="M209" i="24"/>
  <c r="N209" i="24"/>
  <c r="L209" i="24"/>
  <c r="E211" i="24" l="1"/>
  <c r="B211" i="24"/>
  <c r="A212" i="24"/>
  <c r="H211" i="24"/>
  <c r="K211" i="24"/>
  <c r="G210" i="24"/>
  <c r="J210" i="24"/>
  <c r="C210" i="24"/>
  <c r="N210" i="24"/>
  <c r="F210" i="24"/>
  <c r="I210" i="24"/>
  <c r="L210" i="24"/>
  <c r="D210" i="24"/>
  <c r="M210" i="24"/>
  <c r="Q210" i="24"/>
  <c r="R210" i="24"/>
  <c r="E212" i="24" l="1"/>
  <c r="H212" i="24"/>
  <c r="A213" i="24"/>
  <c r="B212" i="24"/>
  <c r="K212" i="24"/>
  <c r="C211" i="24"/>
  <c r="D211" i="24"/>
  <c r="F211" i="24"/>
  <c r="G211" i="24"/>
  <c r="M211" i="24"/>
  <c r="Q211" i="24"/>
  <c r="R211" i="24"/>
  <c r="N211" i="24"/>
  <c r="I211" i="24"/>
  <c r="L211" i="24"/>
  <c r="J211" i="24"/>
  <c r="D212" i="24" l="1"/>
  <c r="F212" i="24"/>
  <c r="L212" i="24"/>
  <c r="Q212" i="24"/>
  <c r="J212" i="24"/>
  <c r="M212" i="24"/>
  <c r="G212" i="24"/>
  <c r="I212" i="24"/>
  <c r="R212" i="24"/>
  <c r="C212" i="24"/>
  <c r="N212" i="24"/>
  <c r="H213" i="24"/>
  <c r="A214" i="24"/>
  <c r="B213" i="24"/>
  <c r="E213" i="24"/>
  <c r="K213" i="24"/>
  <c r="C213" i="24" l="1"/>
  <c r="D213" i="24"/>
  <c r="G213" i="24"/>
  <c r="I213" i="24"/>
  <c r="F213" i="24"/>
  <c r="L213" i="24"/>
  <c r="R213" i="24"/>
  <c r="J213" i="24"/>
  <c r="N213" i="24"/>
  <c r="Q213" i="24"/>
  <c r="M213" i="24"/>
  <c r="K214" i="24"/>
  <c r="A215" i="24"/>
  <c r="B214" i="24"/>
  <c r="E214" i="24"/>
  <c r="H214" i="24"/>
  <c r="I214" i="24" l="1"/>
  <c r="M214" i="24"/>
  <c r="Q214" i="24"/>
  <c r="R214" i="24"/>
  <c r="C214" i="24"/>
  <c r="D214" i="24"/>
  <c r="G214" i="24"/>
  <c r="F214" i="24"/>
  <c r="L214" i="24"/>
  <c r="N214" i="24"/>
  <c r="J214" i="24"/>
  <c r="K215" i="24"/>
  <c r="B215" i="24"/>
  <c r="E215" i="24"/>
  <c r="H215" i="24"/>
  <c r="A216" i="24"/>
  <c r="B216" i="24" l="1"/>
  <c r="E216" i="24"/>
  <c r="H216" i="24"/>
  <c r="A217" i="24"/>
  <c r="K216" i="24"/>
  <c r="C215" i="24"/>
  <c r="D215" i="24"/>
  <c r="I215" i="24"/>
  <c r="J215" i="24"/>
  <c r="F215" i="24"/>
  <c r="G215" i="24"/>
  <c r="L215" i="24"/>
  <c r="M215" i="24"/>
  <c r="N215" i="24"/>
  <c r="Q215" i="24"/>
  <c r="R215" i="24"/>
  <c r="K217" i="24" l="1"/>
  <c r="H217" i="24"/>
  <c r="A218" i="24"/>
  <c r="B217" i="24"/>
  <c r="E217" i="24"/>
  <c r="N216" i="24"/>
  <c r="R216" i="24"/>
  <c r="I216" i="24"/>
  <c r="F216" i="24"/>
  <c r="G216" i="24"/>
  <c r="J216" i="24"/>
  <c r="C216" i="24"/>
  <c r="L216" i="24"/>
  <c r="Q216" i="24"/>
  <c r="D216" i="24"/>
  <c r="M216" i="24"/>
  <c r="C217" i="24" l="1"/>
  <c r="D217" i="24"/>
  <c r="L217" i="24"/>
  <c r="M217" i="24"/>
  <c r="N217" i="24"/>
  <c r="F217" i="24"/>
  <c r="G217" i="24"/>
  <c r="I217" i="24"/>
  <c r="J217" i="24"/>
  <c r="R217" i="24"/>
  <c r="Q217" i="24"/>
  <c r="E218" i="24"/>
  <c r="K218" i="24"/>
  <c r="B218" i="24"/>
  <c r="H218" i="24"/>
  <c r="A219" i="24"/>
  <c r="E219" i="24" l="1"/>
  <c r="B219" i="24"/>
  <c r="H219" i="24"/>
  <c r="A220" i="24"/>
  <c r="K219" i="24"/>
  <c r="C218" i="24"/>
  <c r="N218" i="24"/>
  <c r="F218" i="24"/>
  <c r="G218" i="24"/>
  <c r="J218" i="24"/>
  <c r="D218" i="24"/>
  <c r="I218" i="24"/>
  <c r="M218" i="24"/>
  <c r="Q218" i="24"/>
  <c r="R218" i="24"/>
  <c r="L218" i="24"/>
  <c r="A221" i="24" l="1"/>
  <c r="E220" i="24"/>
  <c r="H220" i="24"/>
  <c r="B220" i="24"/>
  <c r="K220" i="24"/>
  <c r="C219" i="24"/>
  <c r="D219" i="24"/>
  <c r="M219" i="24"/>
  <c r="N219" i="24"/>
  <c r="Q219" i="24"/>
  <c r="G219" i="24"/>
  <c r="R219" i="24"/>
  <c r="F219" i="24"/>
  <c r="J219" i="24"/>
  <c r="L219" i="24"/>
  <c r="I219" i="24"/>
  <c r="C220" i="24" l="1"/>
  <c r="L220" i="24"/>
  <c r="N220" i="24"/>
  <c r="M220" i="24"/>
  <c r="Q220" i="24"/>
  <c r="R220" i="24"/>
  <c r="F220" i="24"/>
  <c r="G220" i="24"/>
  <c r="D220" i="24"/>
  <c r="I220" i="24"/>
  <c r="J220" i="24"/>
  <c r="A222" i="24"/>
  <c r="B221" i="24"/>
  <c r="H221" i="24"/>
  <c r="K221" i="24"/>
  <c r="E221" i="24"/>
  <c r="E222" i="24" l="1"/>
  <c r="H222" i="24"/>
  <c r="B222" i="24"/>
  <c r="K222" i="24"/>
  <c r="A223" i="24"/>
  <c r="C221" i="24"/>
  <c r="D221" i="24"/>
  <c r="Q221" i="24"/>
  <c r="R221" i="24"/>
  <c r="J221" i="24"/>
  <c r="L221" i="24"/>
  <c r="F221" i="24"/>
  <c r="I221" i="24"/>
  <c r="G221" i="24"/>
  <c r="M221" i="24"/>
  <c r="N221" i="24"/>
  <c r="N222" i="24" l="1"/>
  <c r="Q222" i="24"/>
  <c r="R222" i="24"/>
  <c r="D222" i="24"/>
  <c r="L222" i="24"/>
  <c r="C222" i="24"/>
  <c r="F222" i="24"/>
  <c r="G222" i="24"/>
  <c r="I222" i="24"/>
  <c r="J222" i="24"/>
  <c r="M222" i="24"/>
  <c r="A224" i="24"/>
  <c r="K223" i="24"/>
  <c r="B223" i="24"/>
  <c r="E223" i="24"/>
  <c r="H223" i="24"/>
  <c r="B224" i="24" l="1"/>
  <c r="H224" i="24"/>
  <c r="K224" i="24"/>
  <c r="A225" i="24"/>
  <c r="E224" i="24"/>
  <c r="C223" i="24"/>
  <c r="D223" i="24"/>
  <c r="Q223" i="24"/>
  <c r="G223" i="24"/>
  <c r="I223" i="24"/>
  <c r="R223" i="24"/>
  <c r="N223" i="24"/>
  <c r="J223" i="24"/>
  <c r="M223" i="24"/>
  <c r="L223" i="24"/>
  <c r="F223" i="24"/>
  <c r="B225" i="24" l="1"/>
  <c r="K225" i="24"/>
  <c r="H225" i="24"/>
  <c r="E225" i="24"/>
  <c r="A226" i="24"/>
  <c r="C224" i="24"/>
  <c r="D224" i="24"/>
  <c r="J224" i="24"/>
  <c r="M224" i="24"/>
  <c r="G224" i="24"/>
  <c r="L224" i="24"/>
  <c r="I224" i="24"/>
  <c r="N224" i="24"/>
  <c r="Q224" i="24"/>
  <c r="R224" i="24"/>
  <c r="F224" i="24"/>
  <c r="E226" i="24" l="1"/>
  <c r="B226" i="24"/>
  <c r="A227" i="24"/>
  <c r="H226" i="24"/>
  <c r="K226" i="24"/>
  <c r="C225" i="24"/>
  <c r="D225" i="24"/>
  <c r="R225" i="24"/>
  <c r="I225" i="24"/>
  <c r="G225" i="24"/>
  <c r="J225" i="24"/>
  <c r="L225" i="24"/>
  <c r="F225" i="24"/>
  <c r="M225" i="24"/>
  <c r="N225" i="24"/>
  <c r="Q225" i="24"/>
  <c r="B227" i="24" l="1"/>
  <c r="H227" i="24"/>
  <c r="A228" i="24"/>
  <c r="K227" i="24"/>
  <c r="E227" i="24"/>
  <c r="C226" i="24"/>
  <c r="D226" i="24"/>
  <c r="G226" i="24"/>
  <c r="I226" i="24"/>
  <c r="Q226" i="24"/>
  <c r="M226" i="24"/>
  <c r="F226" i="24"/>
  <c r="J226" i="24"/>
  <c r="L226" i="24"/>
  <c r="N226" i="24"/>
  <c r="R226" i="24"/>
  <c r="E228" i="24" l="1"/>
  <c r="B228" i="24"/>
  <c r="K228" i="24"/>
  <c r="A229" i="24"/>
  <c r="H228" i="24"/>
  <c r="C227" i="24"/>
  <c r="D227" i="24"/>
  <c r="L227" i="24"/>
  <c r="N227" i="24"/>
  <c r="Q227" i="24"/>
  <c r="I227" i="24"/>
  <c r="J227" i="24"/>
  <c r="M227" i="24"/>
  <c r="R227" i="24"/>
  <c r="F227" i="24"/>
  <c r="G227" i="24"/>
  <c r="H229" i="24" l="1"/>
  <c r="E229" i="24"/>
  <c r="B229" i="24"/>
  <c r="K229" i="24"/>
  <c r="A230" i="24"/>
  <c r="F228" i="24"/>
  <c r="G228" i="24"/>
  <c r="L228" i="24"/>
  <c r="N228" i="24"/>
  <c r="M228" i="24"/>
  <c r="R228" i="24"/>
  <c r="C228" i="24"/>
  <c r="D228" i="24"/>
  <c r="I228" i="24"/>
  <c r="J228" i="24"/>
  <c r="Q228" i="24"/>
  <c r="C229" i="24" l="1"/>
  <c r="D229" i="24"/>
  <c r="F229" i="24"/>
  <c r="I229" i="24"/>
  <c r="J229" i="24"/>
  <c r="M229" i="24"/>
  <c r="G229" i="24"/>
  <c r="Q229" i="24"/>
  <c r="N229" i="24"/>
  <c r="L229" i="24"/>
  <c r="R229" i="24"/>
  <c r="H230" i="24"/>
  <c r="A231" i="24"/>
  <c r="E230" i="24"/>
  <c r="K230" i="24"/>
  <c r="B230" i="24"/>
  <c r="G230" i="24" l="1"/>
  <c r="I230" i="24"/>
  <c r="L230" i="24"/>
  <c r="N230" i="24"/>
  <c r="Q230" i="24"/>
  <c r="D230" i="24"/>
  <c r="C230" i="24"/>
  <c r="M230" i="24"/>
  <c r="R230" i="24"/>
  <c r="F230" i="24"/>
  <c r="J230" i="24"/>
  <c r="E231" i="24"/>
  <c r="K231" i="24"/>
  <c r="H231" i="24"/>
  <c r="B231" i="24"/>
  <c r="A232" i="24"/>
  <c r="K232" i="24" l="1"/>
  <c r="H232" i="24"/>
  <c r="A233" i="24"/>
  <c r="E232" i="24"/>
  <c r="B232" i="24"/>
  <c r="C231" i="24"/>
  <c r="D231" i="24"/>
  <c r="N231" i="24"/>
  <c r="I231" i="24"/>
  <c r="L231" i="24"/>
  <c r="J231" i="24"/>
  <c r="M231" i="24"/>
  <c r="Q231" i="24"/>
  <c r="F231" i="24"/>
  <c r="G231" i="24"/>
  <c r="R231" i="24"/>
  <c r="I232" i="24" l="1"/>
  <c r="J232" i="24"/>
  <c r="C232" i="24"/>
  <c r="F232" i="24"/>
  <c r="G232" i="24"/>
  <c r="L232" i="24"/>
  <c r="M232" i="24"/>
  <c r="N232" i="24"/>
  <c r="Q232" i="24"/>
  <c r="R232" i="24"/>
  <c r="D232" i="24"/>
  <c r="H233" i="24"/>
  <c r="A234" i="24"/>
  <c r="B233" i="24"/>
  <c r="K233" i="24"/>
  <c r="E233" i="24"/>
  <c r="C233" i="24" l="1"/>
  <c r="D233" i="24"/>
  <c r="J233" i="24"/>
  <c r="R233" i="24"/>
  <c r="M233" i="24"/>
  <c r="Q233" i="24"/>
  <c r="L233" i="24"/>
  <c r="F233" i="24"/>
  <c r="G233" i="24"/>
  <c r="I233" i="24"/>
  <c r="N233" i="24"/>
  <c r="K234" i="24"/>
  <c r="A235" i="24"/>
  <c r="E234" i="24"/>
  <c r="H234" i="24"/>
  <c r="B234" i="24"/>
  <c r="L234" i="24" l="1"/>
  <c r="M234" i="24"/>
  <c r="C234" i="24"/>
  <c r="D234" i="24"/>
  <c r="F234" i="24"/>
  <c r="Q234" i="24"/>
  <c r="R234" i="24"/>
  <c r="J234" i="24"/>
  <c r="N234" i="24"/>
  <c r="G234" i="24"/>
  <c r="I234" i="24"/>
  <c r="B235" i="24"/>
  <c r="E235" i="24"/>
  <c r="K235" i="24"/>
  <c r="A236" i="24"/>
  <c r="H235" i="24"/>
  <c r="E236" i="24" l="1"/>
  <c r="H236" i="24"/>
  <c r="B236" i="24"/>
  <c r="A237" i="24"/>
  <c r="K236" i="24"/>
  <c r="C235" i="24"/>
  <c r="D235" i="24"/>
  <c r="M235" i="24"/>
  <c r="Q235" i="24"/>
  <c r="F235" i="24"/>
  <c r="G235" i="24"/>
  <c r="I235" i="24"/>
  <c r="J235" i="24"/>
  <c r="R235" i="24"/>
  <c r="L235" i="24"/>
  <c r="N235" i="24"/>
  <c r="B237" i="24" l="1"/>
  <c r="E237" i="24"/>
  <c r="A238" i="24"/>
  <c r="K237" i="24"/>
  <c r="H237" i="24"/>
  <c r="M236" i="24"/>
  <c r="N236" i="24"/>
  <c r="Q236" i="24"/>
  <c r="R236" i="24"/>
  <c r="L236" i="24"/>
  <c r="C236" i="24"/>
  <c r="D236" i="24"/>
  <c r="F236" i="24"/>
  <c r="G236" i="24"/>
  <c r="I236" i="24"/>
  <c r="J236" i="24"/>
  <c r="A239" i="24" l="1"/>
  <c r="B238" i="24"/>
  <c r="E238" i="24"/>
  <c r="H238" i="24"/>
  <c r="K238" i="24"/>
  <c r="C237" i="24"/>
  <c r="D237" i="24"/>
  <c r="J237" i="24"/>
  <c r="M237" i="24"/>
  <c r="F237" i="24"/>
  <c r="I237" i="24"/>
  <c r="L237" i="24"/>
  <c r="N237" i="24"/>
  <c r="G237" i="24"/>
  <c r="Q237" i="24"/>
  <c r="R237" i="24"/>
  <c r="Q238" i="24" l="1"/>
  <c r="R238" i="24"/>
  <c r="D238" i="24"/>
  <c r="J238" i="24"/>
  <c r="M238" i="24"/>
  <c r="F238" i="24"/>
  <c r="G238" i="24"/>
  <c r="L238" i="24"/>
  <c r="C238" i="24"/>
  <c r="I238" i="24"/>
  <c r="N238" i="24"/>
  <c r="K239" i="24"/>
  <c r="A240" i="24"/>
  <c r="B239" i="24"/>
  <c r="E239" i="24"/>
  <c r="H239" i="24"/>
  <c r="C239" i="24" l="1"/>
  <c r="D239" i="24"/>
  <c r="M239" i="24"/>
  <c r="R239" i="24"/>
  <c r="Q239" i="24"/>
  <c r="J239" i="24"/>
  <c r="F239" i="24"/>
  <c r="G239" i="24"/>
  <c r="L239" i="24"/>
  <c r="I239" i="24"/>
  <c r="N239" i="24"/>
  <c r="A241" i="24"/>
  <c r="B240" i="24"/>
  <c r="E240" i="24"/>
  <c r="H240" i="24"/>
  <c r="K240" i="24"/>
  <c r="G240" i="24" l="1"/>
  <c r="I240" i="24"/>
  <c r="Q240" i="24"/>
  <c r="C240" i="24"/>
  <c r="F240" i="24"/>
  <c r="D240" i="24"/>
  <c r="N240" i="24"/>
  <c r="M240" i="24"/>
  <c r="J240" i="24"/>
  <c r="R240" i="24"/>
  <c r="L240" i="24"/>
  <c r="B241" i="24"/>
  <c r="E241" i="24"/>
  <c r="A242" i="24"/>
  <c r="H241" i="24"/>
  <c r="K241" i="24"/>
  <c r="A243" i="24" l="1"/>
  <c r="B242" i="24"/>
  <c r="E242" i="24"/>
  <c r="H242" i="24"/>
  <c r="K242" i="24"/>
  <c r="C241" i="24"/>
  <c r="D241" i="24"/>
  <c r="G241" i="24"/>
  <c r="L241" i="24"/>
  <c r="M241" i="24"/>
  <c r="N241" i="24"/>
  <c r="Q241" i="24"/>
  <c r="R241" i="24"/>
  <c r="F241" i="24"/>
  <c r="J241" i="24"/>
  <c r="I241" i="24"/>
  <c r="L242" i="24" l="1"/>
  <c r="N242" i="24"/>
  <c r="D242" i="24"/>
  <c r="F242" i="24"/>
  <c r="M242" i="24"/>
  <c r="R242" i="24"/>
  <c r="C242" i="24"/>
  <c r="G242" i="24"/>
  <c r="J242" i="24"/>
  <c r="Q242" i="24"/>
  <c r="I242" i="24"/>
  <c r="E243" i="24"/>
  <c r="H243" i="24"/>
  <c r="A244" i="24"/>
  <c r="B243" i="24"/>
  <c r="K243" i="24"/>
  <c r="A245" i="24" l="1"/>
  <c r="K244" i="24"/>
  <c r="B244" i="24"/>
  <c r="H244" i="24"/>
  <c r="E244" i="24"/>
  <c r="C243" i="24"/>
  <c r="D243" i="24"/>
  <c r="F243" i="24"/>
  <c r="G243" i="24"/>
  <c r="I243" i="24"/>
  <c r="L243" i="24"/>
  <c r="R243" i="24"/>
  <c r="J243" i="24"/>
  <c r="M243" i="24"/>
  <c r="N243" i="24"/>
  <c r="Q243" i="24"/>
  <c r="M244" i="24" l="1"/>
  <c r="Q244" i="24"/>
  <c r="L244" i="24"/>
  <c r="N244" i="24"/>
  <c r="R244" i="24"/>
  <c r="C244" i="24"/>
  <c r="G244" i="24"/>
  <c r="J244" i="24"/>
  <c r="F244" i="24"/>
  <c r="I244" i="24"/>
  <c r="D244" i="24"/>
  <c r="H245" i="24"/>
  <c r="E245" i="24"/>
  <c r="A246" i="24"/>
  <c r="B245" i="24"/>
  <c r="K245" i="24"/>
  <c r="E246" i="24" l="1"/>
  <c r="B246" i="24"/>
  <c r="K246" i="24"/>
  <c r="H246" i="24"/>
  <c r="A247" i="24"/>
  <c r="C245" i="24"/>
  <c r="D245" i="24"/>
  <c r="G245" i="24"/>
  <c r="I245" i="24"/>
  <c r="N245" i="24"/>
  <c r="L245" i="24"/>
  <c r="R245" i="24"/>
  <c r="F245" i="24"/>
  <c r="J245" i="24"/>
  <c r="M245" i="24"/>
  <c r="Q245" i="24"/>
  <c r="J246" i="24" l="1"/>
  <c r="L246" i="24"/>
  <c r="M246" i="24"/>
  <c r="F246" i="24"/>
  <c r="G246" i="24"/>
  <c r="C246" i="24"/>
  <c r="D246" i="24"/>
  <c r="I246" i="24"/>
  <c r="N246" i="24"/>
  <c r="Q246" i="24"/>
  <c r="R246" i="24"/>
  <c r="K247" i="24"/>
  <c r="H247" i="24"/>
  <c r="B247" i="24"/>
  <c r="E247" i="24"/>
  <c r="A248" i="24"/>
  <c r="B248" i="24" l="1"/>
  <c r="E248" i="24"/>
  <c r="H248" i="24"/>
  <c r="K248" i="24"/>
  <c r="A249" i="24"/>
  <c r="C247" i="24"/>
  <c r="D247" i="24"/>
  <c r="I247" i="24"/>
  <c r="J247" i="24"/>
  <c r="M247" i="24"/>
  <c r="L247" i="24"/>
  <c r="Q247" i="24"/>
  <c r="F247" i="24"/>
  <c r="G247" i="24"/>
  <c r="N247" i="24"/>
  <c r="R247" i="24"/>
  <c r="K249" i="24" l="1"/>
  <c r="B249" i="24"/>
  <c r="E249" i="24"/>
  <c r="H249" i="24"/>
  <c r="A250" i="24"/>
  <c r="C248" i="24"/>
  <c r="F248" i="24"/>
  <c r="G248" i="24"/>
  <c r="J248" i="24"/>
  <c r="D248" i="24"/>
  <c r="L248" i="24"/>
  <c r="Q248" i="24"/>
  <c r="I248" i="24"/>
  <c r="M248" i="24"/>
  <c r="N248" i="24"/>
  <c r="R248" i="24"/>
  <c r="C249" i="24" l="1"/>
  <c r="D249" i="24"/>
  <c r="L249" i="24"/>
  <c r="M249" i="24"/>
  <c r="R249" i="24"/>
  <c r="G249" i="24"/>
  <c r="F249" i="24"/>
  <c r="I249" i="24"/>
  <c r="N249" i="24"/>
  <c r="Q249" i="24"/>
  <c r="J249" i="24"/>
  <c r="B250" i="24"/>
  <c r="H250" i="24"/>
  <c r="K250" i="24"/>
  <c r="A251" i="24"/>
  <c r="E250" i="24"/>
  <c r="E251" i="24" l="1"/>
  <c r="H251" i="24"/>
  <c r="B251" i="24"/>
  <c r="K251" i="24"/>
  <c r="A252" i="24"/>
  <c r="F250" i="24"/>
  <c r="I250" i="24"/>
  <c r="R250" i="24"/>
  <c r="Q250" i="24"/>
  <c r="M250" i="24"/>
  <c r="N250" i="24"/>
  <c r="C250" i="24"/>
  <c r="D250" i="24"/>
  <c r="G250" i="24"/>
  <c r="J250" i="24"/>
  <c r="L250" i="24"/>
  <c r="C251" i="24" l="1"/>
  <c r="D251" i="24"/>
  <c r="M251" i="24"/>
  <c r="N251" i="24"/>
  <c r="Q251" i="24"/>
  <c r="F251" i="24"/>
  <c r="G251" i="24"/>
  <c r="I251" i="24"/>
  <c r="J251" i="24"/>
  <c r="L251" i="24"/>
  <c r="R251" i="24"/>
  <c r="E252" i="24"/>
  <c r="A253" i="24"/>
  <c r="B252" i="24"/>
  <c r="H252" i="24"/>
  <c r="K252" i="24"/>
  <c r="G252" i="24" l="1"/>
  <c r="M252" i="24"/>
  <c r="R252" i="24"/>
  <c r="D252" i="24"/>
  <c r="Q252" i="24"/>
  <c r="I252" i="24"/>
  <c r="F252" i="24"/>
  <c r="C252" i="24"/>
  <c r="J252" i="24"/>
  <c r="L252" i="24"/>
  <c r="N252" i="24"/>
  <c r="A254" i="24"/>
  <c r="E253" i="24"/>
  <c r="K253" i="24"/>
  <c r="H253" i="24"/>
  <c r="B253" i="24"/>
  <c r="C253" i="24" l="1"/>
  <c r="D253" i="24"/>
  <c r="Q253" i="24"/>
  <c r="R253" i="24"/>
  <c r="N253" i="24"/>
  <c r="I253" i="24"/>
  <c r="J253" i="24"/>
  <c r="F253" i="24"/>
  <c r="G253" i="24"/>
  <c r="L253" i="24"/>
  <c r="M253" i="24"/>
  <c r="H254" i="24"/>
  <c r="K254" i="24"/>
  <c r="A255" i="24"/>
  <c r="E254" i="24"/>
  <c r="B254" i="24"/>
  <c r="J254" i="24" l="1"/>
  <c r="L254" i="24"/>
  <c r="G254" i="24"/>
  <c r="I254" i="24"/>
  <c r="N254" i="24"/>
  <c r="Q254" i="24"/>
  <c r="R254" i="24"/>
  <c r="F254" i="24"/>
  <c r="M254" i="24"/>
  <c r="C254" i="24"/>
  <c r="D254" i="24"/>
  <c r="A256" i="24"/>
  <c r="B255" i="24"/>
  <c r="K255" i="24"/>
  <c r="E255" i="24"/>
  <c r="H255" i="24"/>
  <c r="C255" i="24" l="1"/>
  <c r="D255" i="24"/>
  <c r="G255" i="24"/>
  <c r="L255" i="24"/>
  <c r="N255" i="24"/>
  <c r="F255" i="24"/>
  <c r="M255" i="24"/>
  <c r="Q255" i="24"/>
  <c r="R255" i="24"/>
  <c r="I255" i="24"/>
  <c r="J255" i="24"/>
  <c r="B256" i="24"/>
  <c r="A257" i="24"/>
  <c r="K256" i="24"/>
  <c r="H256" i="24"/>
  <c r="E256" i="24"/>
  <c r="C256" i="24" l="1"/>
  <c r="Q256" i="24"/>
  <c r="G256" i="24"/>
  <c r="J256" i="24"/>
  <c r="D256" i="24"/>
  <c r="L256" i="24"/>
  <c r="M256" i="24"/>
  <c r="F256" i="24"/>
  <c r="I256" i="24"/>
  <c r="N256" i="24"/>
  <c r="R256" i="24"/>
  <c r="K257" i="24"/>
  <c r="H257" i="24"/>
  <c r="E257" i="24"/>
  <c r="A258" i="24"/>
  <c r="B257" i="24"/>
  <c r="C257" i="24" l="1"/>
  <c r="D257" i="24"/>
  <c r="I257" i="24"/>
  <c r="L257" i="24"/>
  <c r="J257" i="24"/>
  <c r="M257" i="24"/>
  <c r="N257" i="24"/>
  <c r="Q257" i="24"/>
  <c r="F257" i="24"/>
  <c r="R257" i="24"/>
  <c r="G257" i="24"/>
  <c r="E258" i="24"/>
  <c r="H258" i="24"/>
  <c r="K258" i="24"/>
  <c r="B258" i="24"/>
  <c r="A259" i="24"/>
  <c r="C258" i="24" l="1"/>
  <c r="D258" i="24"/>
  <c r="J258" i="24"/>
  <c r="R258" i="24"/>
  <c r="G258" i="24"/>
  <c r="I258" i="24"/>
  <c r="L258" i="24"/>
  <c r="M258" i="24"/>
  <c r="Q258" i="24"/>
  <c r="N258" i="24"/>
  <c r="F258" i="24"/>
  <c r="H259" i="24"/>
  <c r="A260" i="24"/>
  <c r="E259" i="24"/>
  <c r="B259" i="24"/>
  <c r="K259" i="24"/>
  <c r="C259" i="24" l="1"/>
  <c r="D259" i="24"/>
  <c r="F259" i="24"/>
  <c r="N259" i="24"/>
  <c r="G259" i="24"/>
  <c r="R259" i="24"/>
  <c r="J259" i="24"/>
  <c r="Q259" i="24"/>
  <c r="I259" i="24"/>
  <c r="L259" i="24"/>
  <c r="M259" i="24"/>
  <c r="E260" i="24"/>
  <c r="A261" i="24"/>
  <c r="B260" i="24"/>
  <c r="H260" i="24"/>
  <c r="K260" i="24"/>
  <c r="F260" i="24" l="1"/>
  <c r="G260" i="24"/>
  <c r="L260" i="24"/>
  <c r="M260" i="24"/>
  <c r="N260" i="24"/>
  <c r="Q260" i="24"/>
  <c r="C260" i="24"/>
  <c r="D260" i="24"/>
  <c r="I260" i="24"/>
  <c r="J260" i="24"/>
  <c r="R260" i="24"/>
  <c r="K261" i="24"/>
  <c r="E261" i="24"/>
  <c r="H261" i="24"/>
  <c r="B261" i="24"/>
  <c r="A262" i="24"/>
  <c r="C261" i="24" l="1"/>
  <c r="D261" i="24"/>
  <c r="M261" i="24"/>
  <c r="L261" i="24"/>
  <c r="R261" i="24"/>
  <c r="F261" i="24"/>
  <c r="Q261" i="24"/>
  <c r="G261" i="24"/>
  <c r="N261" i="24"/>
  <c r="J261" i="24"/>
  <c r="I261" i="24"/>
  <c r="H262" i="24"/>
  <c r="B262" i="24"/>
  <c r="E262" i="24"/>
  <c r="A263" i="24"/>
  <c r="K262" i="24"/>
  <c r="K263" i="24" l="1"/>
  <c r="A264" i="24"/>
  <c r="H263" i="24"/>
  <c r="B263" i="24"/>
  <c r="E263" i="24"/>
  <c r="G262" i="24"/>
  <c r="I262" i="24"/>
  <c r="C262" i="24"/>
  <c r="F262" i="24"/>
  <c r="D262" i="24"/>
  <c r="J262" i="24"/>
  <c r="L262" i="24"/>
  <c r="M262" i="24"/>
  <c r="N262" i="24"/>
  <c r="Q262" i="24"/>
  <c r="R262" i="24"/>
  <c r="N263" i="24" l="1"/>
  <c r="R263" i="24"/>
  <c r="J263" i="24"/>
  <c r="L263" i="24"/>
  <c r="M263" i="24"/>
  <c r="Q263" i="24"/>
  <c r="C263" i="24"/>
  <c r="I263" i="24"/>
  <c r="D263" i="24"/>
  <c r="F263" i="24"/>
  <c r="G263" i="24"/>
  <c r="H264" i="24"/>
  <c r="K264" i="24"/>
  <c r="E264" i="24"/>
  <c r="B264" i="24"/>
  <c r="A265" i="24"/>
  <c r="G264" i="24" l="1"/>
  <c r="I264" i="24"/>
  <c r="F264" i="24"/>
  <c r="L264" i="24"/>
  <c r="D264" i="24"/>
  <c r="J264" i="24"/>
  <c r="M264" i="24"/>
  <c r="N264" i="24"/>
  <c r="Q264" i="24"/>
  <c r="R264" i="24"/>
  <c r="C264" i="24"/>
  <c r="A266" i="24"/>
  <c r="H265" i="24"/>
  <c r="B265" i="24"/>
  <c r="K265" i="24"/>
  <c r="E265" i="24"/>
  <c r="H266" i="24" l="1"/>
  <c r="B266" i="24"/>
  <c r="E266" i="24"/>
  <c r="A267" i="24"/>
  <c r="K266" i="24"/>
  <c r="G265" i="24"/>
  <c r="I265" i="24"/>
  <c r="J265" i="24"/>
  <c r="D265" i="24"/>
  <c r="L265" i="24"/>
  <c r="M265" i="24"/>
  <c r="N265" i="24"/>
  <c r="Q265" i="24"/>
  <c r="F265" i="24"/>
  <c r="C265" i="24"/>
  <c r="R265" i="24"/>
  <c r="B267" i="24" l="1"/>
  <c r="H267" i="24"/>
  <c r="A268" i="24"/>
  <c r="E267" i="24"/>
  <c r="K267" i="24"/>
  <c r="G266" i="24"/>
  <c r="I266" i="24"/>
  <c r="C266" i="24"/>
  <c r="L266" i="24"/>
  <c r="Q266" i="24"/>
  <c r="R266" i="24"/>
  <c r="N266" i="24"/>
  <c r="D266" i="24"/>
  <c r="M266" i="24"/>
  <c r="F266" i="24"/>
  <c r="J266" i="24"/>
  <c r="H268" i="24" l="1"/>
  <c r="A269" i="24"/>
  <c r="B268" i="24"/>
  <c r="E268" i="24"/>
  <c r="K268" i="24"/>
  <c r="C267" i="24"/>
  <c r="G267" i="24"/>
  <c r="D267" i="24"/>
  <c r="Q267" i="24"/>
  <c r="F267" i="24"/>
  <c r="L267" i="24"/>
  <c r="R267" i="24"/>
  <c r="N267" i="24"/>
  <c r="I267" i="24"/>
  <c r="J267" i="24"/>
  <c r="M267" i="24"/>
  <c r="G268" i="24" l="1"/>
  <c r="I268" i="24"/>
  <c r="D268" i="24"/>
  <c r="F268" i="24"/>
  <c r="Q268" i="24"/>
  <c r="M268" i="24"/>
  <c r="R268" i="24"/>
  <c r="L268" i="24"/>
  <c r="N268" i="24"/>
  <c r="C268" i="24"/>
  <c r="J268" i="24"/>
  <c r="B269" i="24"/>
  <c r="E269" i="24"/>
  <c r="H269" i="24"/>
  <c r="A270" i="24"/>
  <c r="K269" i="24"/>
  <c r="H270" i="24" l="1"/>
  <c r="B270" i="24"/>
  <c r="A271" i="24"/>
  <c r="E270" i="24"/>
  <c r="K270" i="24"/>
  <c r="G269" i="24"/>
  <c r="J269" i="24"/>
  <c r="M269" i="24"/>
  <c r="N269" i="24"/>
  <c r="Q269" i="24"/>
  <c r="R269" i="24"/>
  <c r="C269" i="24"/>
  <c r="F269" i="24"/>
  <c r="D269" i="24"/>
  <c r="I269" i="24"/>
  <c r="L269" i="24"/>
  <c r="B271" i="24" l="1"/>
  <c r="E271" i="24"/>
  <c r="H271" i="24"/>
  <c r="A272" i="24"/>
  <c r="K271" i="24"/>
  <c r="G270" i="24"/>
  <c r="I270" i="24"/>
  <c r="J270" i="24"/>
  <c r="L270" i="24"/>
  <c r="M270" i="24"/>
  <c r="F270" i="24"/>
  <c r="N270" i="24"/>
  <c r="Q270" i="24"/>
  <c r="R270" i="24"/>
  <c r="D270" i="24"/>
  <c r="C270" i="24"/>
  <c r="H272" i="24" l="1"/>
  <c r="A273" i="24"/>
  <c r="B272" i="24"/>
  <c r="E272" i="24"/>
  <c r="K272" i="24"/>
  <c r="F271" i="24"/>
  <c r="N271" i="24"/>
  <c r="R271" i="24"/>
  <c r="J271" i="24"/>
  <c r="C271" i="24"/>
  <c r="D271" i="24"/>
  <c r="G271" i="24"/>
  <c r="M271" i="24"/>
  <c r="Q271" i="24"/>
  <c r="I271" i="24"/>
  <c r="L271" i="24"/>
  <c r="G272" i="24" l="1"/>
  <c r="I272" i="24"/>
  <c r="M272" i="24"/>
  <c r="Q272" i="24"/>
  <c r="L272" i="24"/>
  <c r="N272" i="24"/>
  <c r="R272" i="24"/>
  <c r="C272" i="24"/>
  <c r="D272" i="24"/>
  <c r="F272" i="24"/>
  <c r="J272" i="24"/>
  <c r="H273" i="24"/>
  <c r="B273" i="24"/>
  <c r="K273" i="24"/>
  <c r="A274" i="24"/>
  <c r="E273" i="24"/>
  <c r="H274" i="24" l="1"/>
  <c r="E274" i="24"/>
  <c r="B274" i="24"/>
  <c r="K274" i="24"/>
  <c r="A275" i="24"/>
  <c r="L273" i="24"/>
  <c r="N273" i="24"/>
  <c r="R273" i="24"/>
  <c r="G273" i="24"/>
  <c r="I273" i="24"/>
  <c r="Q273" i="24"/>
  <c r="M273" i="24"/>
  <c r="C273" i="24"/>
  <c r="D273" i="24"/>
  <c r="F273" i="24"/>
  <c r="J273" i="24"/>
  <c r="G274" i="24" l="1"/>
  <c r="I274" i="24"/>
  <c r="R274" i="24"/>
  <c r="D274" i="24"/>
  <c r="J274" i="24"/>
  <c r="C274" i="24"/>
  <c r="F274" i="24"/>
  <c r="L274" i="24"/>
  <c r="Q274" i="24"/>
  <c r="M274" i="24"/>
  <c r="N274" i="24"/>
  <c r="B275" i="24"/>
  <c r="K275" i="24"/>
  <c r="H275" i="24"/>
  <c r="E275" i="24"/>
  <c r="A276" i="24"/>
  <c r="M275" i="24" l="1"/>
  <c r="I275" i="24"/>
  <c r="J275" i="24"/>
  <c r="L275" i="24"/>
  <c r="N275" i="24"/>
  <c r="F275" i="24"/>
  <c r="G275" i="24"/>
  <c r="Q275" i="24"/>
  <c r="C275" i="24"/>
  <c r="D275" i="24"/>
  <c r="R275" i="24"/>
  <c r="H276" i="24"/>
  <c r="B276" i="24"/>
  <c r="K276" i="24"/>
  <c r="A277" i="24"/>
  <c r="E276" i="24"/>
  <c r="B277" i="24" l="1"/>
  <c r="E277" i="24"/>
  <c r="H277" i="24"/>
  <c r="A278" i="24"/>
  <c r="K277" i="24"/>
  <c r="G276" i="24"/>
  <c r="D276" i="24"/>
  <c r="L276" i="24"/>
  <c r="Q276" i="24"/>
  <c r="F276" i="24"/>
  <c r="I276" i="24"/>
  <c r="J276" i="24"/>
  <c r="N276" i="24"/>
  <c r="R276" i="24"/>
  <c r="C276" i="24"/>
  <c r="M276" i="24"/>
  <c r="H278" i="24" l="1"/>
  <c r="K278" i="24"/>
  <c r="A279" i="24"/>
  <c r="E278" i="24"/>
  <c r="B278" i="24"/>
  <c r="D277" i="24"/>
  <c r="M277" i="24"/>
  <c r="C277" i="24"/>
  <c r="Q277" i="24"/>
  <c r="L277" i="24"/>
  <c r="F277" i="24"/>
  <c r="I277" i="24"/>
  <c r="J277" i="24"/>
  <c r="R277" i="24"/>
  <c r="G277" i="24"/>
  <c r="N277" i="24"/>
  <c r="G278" i="24" l="1"/>
  <c r="I278" i="24"/>
  <c r="F278" i="24"/>
  <c r="D278" i="24"/>
  <c r="J278" i="24"/>
  <c r="L278" i="24"/>
  <c r="N278" i="24"/>
  <c r="Q278" i="24"/>
  <c r="R278" i="24"/>
  <c r="C278" i="24"/>
  <c r="M278" i="24"/>
  <c r="E279" i="24"/>
  <c r="B279" i="24"/>
  <c r="A280" i="24"/>
  <c r="H279" i="24"/>
  <c r="K279" i="24"/>
  <c r="H280" i="24" l="1"/>
  <c r="B280" i="24"/>
  <c r="K280" i="24"/>
  <c r="E280" i="24"/>
  <c r="A281" i="24"/>
  <c r="D279" i="24"/>
  <c r="F279" i="24"/>
  <c r="Q279" i="24"/>
  <c r="R279" i="24"/>
  <c r="N279" i="24"/>
  <c r="J279" i="24"/>
  <c r="C279" i="24"/>
  <c r="G279" i="24"/>
  <c r="L279" i="24"/>
  <c r="M279" i="24"/>
  <c r="I279" i="24"/>
  <c r="G280" i="24" l="1"/>
  <c r="N280" i="24"/>
  <c r="R280" i="24"/>
  <c r="D280" i="24"/>
  <c r="C280" i="24"/>
  <c r="F280" i="24"/>
  <c r="I280" i="24"/>
  <c r="Q280" i="24"/>
  <c r="J280" i="24"/>
  <c r="L280" i="24"/>
  <c r="M280" i="24"/>
  <c r="H281" i="24"/>
  <c r="A282" i="24"/>
  <c r="K281" i="24"/>
  <c r="B281" i="24"/>
  <c r="E281" i="24"/>
  <c r="F281" i="24" l="1"/>
  <c r="G281" i="24"/>
  <c r="C281" i="24"/>
  <c r="D281" i="24"/>
  <c r="I281" i="24"/>
  <c r="R281" i="24"/>
  <c r="Q281" i="24"/>
  <c r="J281" i="24"/>
  <c r="L281" i="24"/>
  <c r="M281" i="24"/>
  <c r="N281" i="24"/>
  <c r="H282" i="24"/>
  <c r="B282" i="24"/>
  <c r="K282" i="24"/>
  <c r="A283" i="24"/>
  <c r="E282" i="24"/>
  <c r="G282" i="24" l="1"/>
  <c r="C282" i="24"/>
  <c r="D282" i="24"/>
  <c r="L282" i="24"/>
  <c r="M282" i="24"/>
  <c r="Q282" i="24"/>
  <c r="R282" i="24"/>
  <c r="F282" i="24"/>
  <c r="J282" i="24"/>
  <c r="I282" i="24"/>
  <c r="N282" i="24"/>
  <c r="H283" i="24"/>
  <c r="E283" i="24"/>
  <c r="A284" i="24"/>
  <c r="K283" i="24"/>
  <c r="B283" i="24"/>
  <c r="J283" i="24" l="1"/>
  <c r="C283" i="24"/>
  <c r="M283" i="24"/>
  <c r="R283" i="24"/>
  <c r="Q283" i="24"/>
  <c r="F283" i="24"/>
  <c r="I283" i="24"/>
  <c r="L283" i="24"/>
  <c r="N283" i="24"/>
  <c r="G283" i="24"/>
  <c r="D283" i="24"/>
  <c r="H284" i="24"/>
  <c r="B284" i="24"/>
  <c r="E284" i="24"/>
  <c r="A285" i="24"/>
  <c r="K284" i="24"/>
  <c r="G284" i="24" l="1"/>
  <c r="C284" i="24"/>
  <c r="D284" i="24"/>
  <c r="L284" i="24"/>
  <c r="N284" i="24"/>
  <c r="Q284" i="24"/>
  <c r="R284" i="24"/>
  <c r="F284" i="24"/>
  <c r="I284" i="24"/>
  <c r="J284" i="24"/>
  <c r="M284" i="24"/>
  <c r="H285" i="24"/>
  <c r="K285" i="24"/>
  <c r="B285" i="24"/>
  <c r="E285" i="24"/>
  <c r="A286" i="24"/>
  <c r="J285" i="24" l="1"/>
  <c r="L285" i="24"/>
  <c r="C285" i="24"/>
  <c r="D285" i="24"/>
  <c r="M285" i="24"/>
  <c r="Q285" i="24"/>
  <c r="R285" i="24"/>
  <c r="N285" i="24"/>
  <c r="I285" i="24"/>
  <c r="F285" i="24"/>
  <c r="G285" i="24"/>
  <c r="H286" i="24"/>
  <c r="E286" i="24"/>
  <c r="B286" i="24"/>
  <c r="A287" i="24"/>
  <c r="K286" i="24"/>
  <c r="A288" i="24" l="1"/>
  <c r="H287" i="24"/>
  <c r="B287" i="24"/>
  <c r="E287" i="24"/>
  <c r="K287" i="24"/>
  <c r="G286" i="24"/>
  <c r="F286" i="24"/>
  <c r="L286" i="24"/>
  <c r="N286" i="24"/>
  <c r="Q286" i="24"/>
  <c r="R286" i="24"/>
  <c r="D286" i="24"/>
  <c r="I286" i="24"/>
  <c r="J286" i="24"/>
  <c r="M286" i="24"/>
  <c r="C286" i="24"/>
  <c r="L287" i="24" l="1"/>
  <c r="N287" i="24"/>
  <c r="Q287" i="24"/>
  <c r="G287" i="24"/>
  <c r="I287" i="24"/>
  <c r="J287" i="24"/>
  <c r="C287" i="24"/>
  <c r="D287" i="24"/>
  <c r="F287" i="24"/>
  <c r="M287" i="24"/>
  <c r="R287" i="24"/>
  <c r="H288" i="24"/>
  <c r="E288" i="24"/>
  <c r="K288" i="24"/>
  <c r="A289" i="24"/>
  <c r="B288" i="24"/>
  <c r="G288" i="24" l="1"/>
  <c r="I288" i="24"/>
  <c r="J288" i="24"/>
  <c r="M288" i="24"/>
  <c r="C288" i="24"/>
  <c r="D288" i="24"/>
  <c r="F288" i="24"/>
  <c r="L288" i="24"/>
  <c r="N288" i="24"/>
  <c r="R288" i="24"/>
  <c r="Q288" i="24"/>
  <c r="E289" i="24"/>
  <c r="H289" i="24"/>
  <c r="K289" i="24"/>
  <c r="B289" i="24"/>
  <c r="A290" i="24"/>
  <c r="N289" i="24" l="1"/>
  <c r="R289" i="24"/>
  <c r="I289" i="24"/>
  <c r="J289" i="24"/>
  <c r="Q289" i="24"/>
  <c r="F289" i="24"/>
  <c r="D289" i="24"/>
  <c r="G289" i="24"/>
  <c r="L289" i="24"/>
  <c r="M289" i="24"/>
  <c r="C289" i="24"/>
  <c r="H290" i="24"/>
  <c r="K290" i="24"/>
  <c r="B290" i="24"/>
  <c r="E290" i="24"/>
  <c r="A291" i="24"/>
  <c r="B291" i="24" l="1"/>
  <c r="H291" i="24"/>
  <c r="E291" i="24"/>
  <c r="A292" i="24"/>
  <c r="K291" i="24"/>
  <c r="G290" i="24"/>
  <c r="D290" i="24"/>
  <c r="F290" i="24"/>
  <c r="Q290" i="24"/>
  <c r="I290" i="24"/>
  <c r="J290" i="24"/>
  <c r="C290" i="24"/>
  <c r="L290" i="24"/>
  <c r="M290" i="24"/>
  <c r="R290" i="24"/>
  <c r="N290" i="24"/>
  <c r="H292" i="24" l="1"/>
  <c r="B292" i="24"/>
  <c r="K292" i="24"/>
  <c r="E292" i="24"/>
  <c r="A293" i="24"/>
  <c r="R291" i="24"/>
  <c r="N291" i="24"/>
  <c r="F291" i="24"/>
  <c r="G291" i="24"/>
  <c r="I291" i="24"/>
  <c r="C291" i="24"/>
  <c r="D291" i="24"/>
  <c r="J291" i="24"/>
  <c r="M291" i="24"/>
  <c r="L291" i="24"/>
  <c r="Q291" i="24"/>
  <c r="G292" i="24" l="1"/>
  <c r="M292" i="24"/>
  <c r="N292" i="24"/>
  <c r="D292" i="24"/>
  <c r="F292" i="24"/>
  <c r="I292" i="24"/>
  <c r="L292" i="24"/>
  <c r="Q292" i="24"/>
  <c r="R292" i="24"/>
  <c r="C292" i="24"/>
  <c r="J292" i="24"/>
  <c r="A294" i="24"/>
  <c r="B293" i="24"/>
  <c r="K293" i="24"/>
  <c r="E293" i="24"/>
  <c r="H293" i="24"/>
  <c r="H294" i="24" l="1"/>
  <c r="B294" i="24"/>
  <c r="K294" i="24"/>
  <c r="A295" i="24"/>
  <c r="E294" i="24"/>
  <c r="D293" i="24"/>
  <c r="G293" i="24"/>
  <c r="C293" i="24"/>
  <c r="F293" i="24"/>
  <c r="M293" i="24"/>
  <c r="N293" i="24"/>
  <c r="Q293" i="24"/>
  <c r="R293" i="24"/>
  <c r="I293" i="24"/>
  <c r="J293" i="24"/>
  <c r="L293" i="24"/>
  <c r="B295" i="24" l="1"/>
  <c r="H295" i="24"/>
  <c r="K295" i="24"/>
  <c r="E295" i="24"/>
  <c r="A296" i="24"/>
  <c r="G294" i="24"/>
  <c r="D294" i="24"/>
  <c r="R294" i="24"/>
  <c r="F294" i="24"/>
  <c r="I294" i="24"/>
  <c r="J294" i="24"/>
  <c r="L294" i="24"/>
  <c r="Q294" i="24"/>
  <c r="N294" i="24"/>
  <c r="C294" i="24"/>
  <c r="M294" i="24"/>
  <c r="H296" i="24" l="1"/>
  <c r="B296" i="24"/>
  <c r="A297" i="24"/>
  <c r="E296" i="24"/>
  <c r="K296" i="24"/>
  <c r="C295" i="24"/>
  <c r="D295" i="24"/>
  <c r="F295" i="24"/>
  <c r="G295" i="24"/>
  <c r="I295" i="24"/>
  <c r="Q295" i="24"/>
  <c r="J295" i="24"/>
  <c r="L295" i="24"/>
  <c r="M295" i="24"/>
  <c r="N295" i="24"/>
  <c r="R295" i="24"/>
  <c r="K297" i="24" l="1"/>
  <c r="H297" i="24"/>
  <c r="A298" i="24"/>
  <c r="B297" i="24"/>
  <c r="E297" i="24"/>
  <c r="G296" i="24"/>
  <c r="D296" i="24"/>
  <c r="F296" i="24"/>
  <c r="M296" i="24"/>
  <c r="I296" i="24"/>
  <c r="C296" i="24"/>
  <c r="Q296" i="24"/>
  <c r="R296" i="24"/>
  <c r="L296" i="24"/>
  <c r="N296" i="24"/>
  <c r="J296" i="24"/>
  <c r="D297" i="24" l="1"/>
  <c r="F297" i="24"/>
  <c r="L297" i="24"/>
  <c r="Q297" i="24"/>
  <c r="C297" i="24"/>
  <c r="M297" i="24"/>
  <c r="N297" i="24"/>
  <c r="R297" i="24"/>
  <c r="I297" i="24"/>
  <c r="J297" i="24"/>
  <c r="G297" i="24"/>
  <c r="H298" i="24"/>
  <c r="K298" i="24"/>
  <c r="A299" i="24"/>
  <c r="B298" i="24"/>
  <c r="E298" i="24"/>
  <c r="H299" i="24" l="1"/>
  <c r="K299" i="24"/>
  <c r="A300" i="24"/>
  <c r="B299" i="24"/>
  <c r="E299" i="24"/>
  <c r="G298" i="24"/>
  <c r="F298" i="24"/>
  <c r="J298" i="24"/>
  <c r="M298" i="24"/>
  <c r="N298" i="24"/>
  <c r="Q298" i="24"/>
  <c r="R298" i="24"/>
  <c r="I298" i="24"/>
  <c r="L298" i="24"/>
  <c r="D298" i="24"/>
  <c r="C298" i="24"/>
  <c r="J299" i="24" l="1"/>
  <c r="R299" i="24"/>
  <c r="M299" i="24"/>
  <c r="C299" i="24"/>
  <c r="F299" i="24"/>
  <c r="I299" i="24"/>
  <c r="D299" i="24"/>
  <c r="L299" i="24"/>
  <c r="G299" i="24"/>
  <c r="N299" i="24"/>
  <c r="Q299" i="24"/>
  <c r="H300" i="24"/>
  <c r="K300" i="24"/>
  <c r="A301" i="24"/>
  <c r="B300" i="24"/>
  <c r="E300" i="24"/>
  <c r="B301" i="24" l="1"/>
  <c r="A302" i="24"/>
  <c r="E301" i="24"/>
  <c r="H301" i="24"/>
  <c r="K301" i="24"/>
  <c r="G300" i="24"/>
  <c r="J300" i="24"/>
  <c r="L300" i="24"/>
  <c r="C300" i="24"/>
  <c r="F300" i="24"/>
  <c r="I300" i="24"/>
  <c r="M300" i="24"/>
  <c r="Q300" i="24"/>
  <c r="R300" i="24"/>
  <c r="D300" i="24"/>
  <c r="N300" i="24"/>
  <c r="H302" i="24" l="1"/>
  <c r="B302" i="24"/>
  <c r="E302" i="24"/>
  <c r="A303" i="24"/>
  <c r="K302" i="24"/>
  <c r="L301" i="24"/>
  <c r="N301" i="24"/>
  <c r="C301" i="24"/>
  <c r="D301" i="24"/>
  <c r="I301" i="24"/>
  <c r="F301" i="24"/>
  <c r="G301" i="24"/>
  <c r="J301" i="24"/>
  <c r="Q301" i="24"/>
  <c r="M301" i="24"/>
  <c r="R301" i="24"/>
  <c r="E303" i="24" l="1"/>
  <c r="B303" i="24"/>
  <c r="H303" i="24"/>
  <c r="K303" i="24"/>
  <c r="A304" i="24"/>
  <c r="G302" i="24"/>
  <c r="L302" i="24"/>
  <c r="N302" i="24"/>
  <c r="D302" i="24"/>
  <c r="I302" i="24"/>
  <c r="F302" i="24"/>
  <c r="C302" i="24"/>
  <c r="J302" i="24"/>
  <c r="R302" i="24"/>
  <c r="Q302" i="24"/>
  <c r="M302" i="24"/>
  <c r="R303" i="24" l="1"/>
  <c r="C303" i="24"/>
  <c r="D303" i="24"/>
  <c r="F303" i="24"/>
  <c r="L303" i="24"/>
  <c r="M303" i="24"/>
  <c r="N303" i="24"/>
  <c r="Q303" i="24"/>
  <c r="G303" i="24"/>
  <c r="I303" i="24"/>
  <c r="J303" i="24"/>
  <c r="H304" i="24"/>
  <c r="B304" i="24"/>
  <c r="E304" i="24"/>
  <c r="K304" i="24"/>
  <c r="A305" i="24"/>
  <c r="K305" i="24" l="1"/>
  <c r="A306" i="24"/>
  <c r="B305" i="24"/>
  <c r="E305" i="24"/>
  <c r="H305" i="24"/>
  <c r="G304" i="24"/>
  <c r="N304" i="24"/>
  <c r="R304" i="24"/>
  <c r="J304" i="24"/>
  <c r="M304" i="24"/>
  <c r="D304" i="24"/>
  <c r="C304" i="24"/>
  <c r="L304" i="24"/>
  <c r="Q304" i="24"/>
  <c r="F304" i="24"/>
  <c r="I304" i="24"/>
  <c r="C305" i="24" l="1"/>
  <c r="L305" i="24"/>
  <c r="M305" i="24"/>
  <c r="N305" i="24"/>
  <c r="Q305" i="24"/>
  <c r="F305" i="24"/>
  <c r="R305" i="24"/>
  <c r="D305" i="24"/>
  <c r="I305" i="24"/>
  <c r="J305" i="24"/>
  <c r="G305" i="24"/>
  <c r="H306" i="24"/>
  <c r="A307" i="24"/>
  <c r="B306" i="24"/>
  <c r="K306" i="24"/>
  <c r="E306" i="24"/>
  <c r="G306" i="24" l="1"/>
  <c r="R306" i="24"/>
  <c r="D306" i="24"/>
  <c r="F306" i="24"/>
  <c r="N306" i="24"/>
  <c r="M306" i="24"/>
  <c r="Q306" i="24"/>
  <c r="I306" i="24"/>
  <c r="J306" i="24"/>
  <c r="L306" i="24"/>
  <c r="C306" i="24"/>
  <c r="B307" i="24"/>
  <c r="K307" i="24"/>
  <c r="E307" i="24"/>
  <c r="H307" i="24"/>
  <c r="A308" i="24"/>
  <c r="H308" i="24" l="1"/>
  <c r="E308" i="24"/>
  <c r="K308" i="24"/>
  <c r="A309" i="24"/>
  <c r="B308" i="24"/>
  <c r="C307" i="24"/>
  <c r="D307" i="24"/>
  <c r="M307" i="24"/>
  <c r="I307" i="24"/>
  <c r="J307" i="24"/>
  <c r="L307" i="24"/>
  <c r="N307" i="24"/>
  <c r="F307" i="24"/>
  <c r="G307" i="24"/>
  <c r="R307" i="24"/>
  <c r="Q307" i="24"/>
  <c r="B309" i="24" l="1"/>
  <c r="A310" i="24"/>
  <c r="K309" i="24"/>
  <c r="E309" i="24"/>
  <c r="H309" i="24"/>
  <c r="G308" i="24"/>
  <c r="J308" i="24"/>
  <c r="L308" i="24"/>
  <c r="F308" i="24"/>
  <c r="I308" i="24"/>
  <c r="C308" i="24"/>
  <c r="D308" i="24"/>
  <c r="M308" i="24"/>
  <c r="R308" i="24"/>
  <c r="Q308" i="24"/>
  <c r="N308" i="24"/>
  <c r="H310" i="24" l="1"/>
  <c r="B310" i="24"/>
  <c r="E310" i="24"/>
  <c r="K310" i="24"/>
  <c r="A311" i="24"/>
  <c r="D309" i="24"/>
  <c r="C309" i="24"/>
  <c r="G309" i="24"/>
  <c r="N309" i="24"/>
  <c r="Q309" i="24"/>
  <c r="R309" i="24"/>
  <c r="I309" i="24"/>
  <c r="J309" i="24"/>
  <c r="L309" i="24"/>
  <c r="M309" i="24"/>
  <c r="F309" i="24"/>
  <c r="G310" i="24" l="1"/>
  <c r="N310" i="24"/>
  <c r="R310" i="24"/>
  <c r="C310" i="24"/>
  <c r="F310" i="24"/>
  <c r="D310" i="24"/>
  <c r="I310" i="24"/>
  <c r="J310" i="24"/>
  <c r="L310" i="24"/>
  <c r="M310" i="24"/>
  <c r="Q310" i="24"/>
  <c r="H311" i="24"/>
  <c r="K311" i="24"/>
  <c r="B311" i="24"/>
  <c r="E311" i="24"/>
  <c r="A312" i="24"/>
  <c r="A313" i="24" l="1"/>
  <c r="B312" i="24"/>
  <c r="E312" i="24"/>
  <c r="K312" i="24"/>
  <c r="H312" i="24"/>
  <c r="D311" i="24"/>
  <c r="F311" i="24"/>
  <c r="C311" i="24"/>
  <c r="G311" i="24"/>
  <c r="L311" i="24"/>
  <c r="J311" i="24"/>
  <c r="R311" i="24"/>
  <c r="I311" i="24"/>
  <c r="M311" i="24"/>
  <c r="Q311" i="24"/>
  <c r="N311" i="24"/>
  <c r="G312" i="24" l="1"/>
  <c r="L312" i="24"/>
  <c r="M312" i="24"/>
  <c r="N312" i="24"/>
  <c r="Q312" i="24"/>
  <c r="R312" i="24"/>
  <c r="C312" i="24"/>
  <c r="I312" i="24"/>
  <c r="J312" i="24"/>
  <c r="D312" i="24"/>
  <c r="F312" i="24"/>
  <c r="E313" i="24"/>
  <c r="K313" i="24"/>
  <c r="A314" i="24"/>
  <c r="B313" i="24"/>
  <c r="H313" i="24"/>
  <c r="G313" i="24" l="1"/>
  <c r="C313" i="24"/>
  <c r="N313" i="24"/>
  <c r="M313" i="24"/>
  <c r="Q313" i="24"/>
  <c r="R313" i="24"/>
  <c r="D313" i="24"/>
  <c r="F313" i="24"/>
  <c r="I313" i="24"/>
  <c r="J313" i="24"/>
  <c r="L313" i="24"/>
  <c r="K314" i="24"/>
  <c r="B314" i="24"/>
  <c r="E314" i="24"/>
  <c r="A315" i="24"/>
  <c r="H314" i="24"/>
  <c r="H315" i="24" l="1"/>
  <c r="A316" i="24"/>
  <c r="B315" i="24"/>
  <c r="E315" i="24"/>
  <c r="K315" i="24"/>
  <c r="G314" i="24"/>
  <c r="I314" i="24"/>
  <c r="C314" i="24"/>
  <c r="N314" i="24"/>
  <c r="F314" i="24"/>
  <c r="L314" i="24"/>
  <c r="R314" i="24"/>
  <c r="D314" i="24"/>
  <c r="M314" i="24"/>
  <c r="Q314" i="24"/>
  <c r="J314" i="24"/>
  <c r="F315" i="24" l="1"/>
  <c r="D315" i="24"/>
  <c r="G315" i="24"/>
  <c r="N315" i="24"/>
  <c r="C315" i="24"/>
  <c r="M315" i="24"/>
  <c r="Q315" i="24"/>
  <c r="R315" i="24"/>
  <c r="I315" i="24"/>
  <c r="J315" i="24"/>
  <c r="L315" i="24"/>
  <c r="H316" i="24"/>
  <c r="B316" i="24"/>
  <c r="E316" i="24"/>
  <c r="K316" i="24"/>
  <c r="A317" i="24"/>
  <c r="H317" i="24" l="1"/>
  <c r="K317" i="24"/>
  <c r="E317" i="24"/>
  <c r="A318" i="24"/>
  <c r="B317" i="24"/>
  <c r="G316" i="24"/>
  <c r="F316" i="24"/>
  <c r="I316" i="24"/>
  <c r="J316" i="24"/>
  <c r="M316" i="24"/>
  <c r="N316" i="24"/>
  <c r="Q316" i="24"/>
  <c r="R316" i="24"/>
  <c r="C316" i="24"/>
  <c r="D316" i="24"/>
  <c r="L316" i="24"/>
  <c r="A319" i="24" l="1"/>
  <c r="K318" i="24"/>
  <c r="E318" i="24"/>
  <c r="H318" i="24"/>
  <c r="B318" i="24"/>
  <c r="G317" i="24"/>
  <c r="I317" i="24"/>
  <c r="N317" i="24"/>
  <c r="F317" i="24"/>
  <c r="D317" i="24"/>
  <c r="J317" i="24"/>
  <c r="C317" i="24"/>
  <c r="L317" i="24"/>
  <c r="Q317" i="24"/>
  <c r="R317" i="24"/>
  <c r="M317" i="24"/>
  <c r="G318" i="24" l="1"/>
  <c r="D318" i="24"/>
  <c r="N318" i="24"/>
  <c r="Q318" i="24"/>
  <c r="R318" i="24"/>
  <c r="L318" i="24"/>
  <c r="M318" i="24"/>
  <c r="F318" i="24"/>
  <c r="I318" i="24"/>
  <c r="C318" i="24"/>
  <c r="J318" i="24"/>
  <c r="H319" i="24"/>
  <c r="B319" i="24"/>
  <c r="A320" i="24"/>
  <c r="K319" i="24"/>
  <c r="E319" i="24"/>
  <c r="J319" i="24" l="1"/>
  <c r="L319" i="24"/>
  <c r="N319" i="24"/>
  <c r="G319" i="24"/>
  <c r="I319" i="24"/>
  <c r="M319" i="24"/>
  <c r="Q319" i="24"/>
  <c r="R319" i="24"/>
  <c r="C319" i="24"/>
  <c r="D319" i="24"/>
  <c r="F319" i="24"/>
  <c r="H320" i="24"/>
  <c r="E320" i="24"/>
  <c r="B320" i="24"/>
  <c r="K320" i="24"/>
  <c r="A321" i="24"/>
  <c r="K321" i="24" l="1"/>
  <c r="A322" i="24"/>
  <c r="E321" i="24"/>
  <c r="H321" i="24"/>
  <c r="B321" i="24"/>
  <c r="G320" i="24"/>
  <c r="D320" i="24"/>
  <c r="C320" i="24"/>
  <c r="F320" i="24"/>
  <c r="M320" i="24"/>
  <c r="J320" i="24"/>
  <c r="L320" i="24"/>
  <c r="N320" i="24"/>
  <c r="I320" i="24"/>
  <c r="R320" i="24"/>
  <c r="Q320" i="24"/>
  <c r="I321" i="24" l="1"/>
  <c r="Q321" i="24"/>
  <c r="F321" i="24"/>
  <c r="G321" i="24"/>
  <c r="L321" i="24"/>
  <c r="M321" i="24"/>
  <c r="N321" i="24"/>
  <c r="R321" i="24"/>
  <c r="C321" i="24"/>
  <c r="D321" i="24"/>
  <c r="J321" i="24"/>
  <c r="K322" i="24"/>
  <c r="B322" i="24"/>
  <c r="A323" i="24"/>
  <c r="E322" i="24"/>
  <c r="H322" i="24"/>
  <c r="A324" i="24" l="1"/>
  <c r="B323" i="24"/>
  <c r="E323" i="24"/>
  <c r="H323" i="24"/>
  <c r="K323" i="24"/>
  <c r="G322" i="24"/>
  <c r="L322" i="24"/>
  <c r="J322" i="24"/>
  <c r="I322" i="24"/>
  <c r="M322" i="24"/>
  <c r="Q322" i="24"/>
  <c r="R322" i="24"/>
  <c r="C322" i="24"/>
  <c r="D322" i="24"/>
  <c r="F322" i="24"/>
  <c r="N322" i="24"/>
  <c r="J323" i="24" l="1"/>
  <c r="L323" i="24"/>
  <c r="N323" i="24"/>
  <c r="Q323" i="24"/>
  <c r="R323" i="24"/>
  <c r="F323" i="24"/>
  <c r="G323" i="24"/>
  <c r="I323" i="24"/>
  <c r="C323" i="24"/>
  <c r="D323" i="24"/>
  <c r="M323" i="24"/>
  <c r="B324" i="24"/>
  <c r="K324" i="24"/>
  <c r="E324" i="24"/>
  <c r="A325" i="24"/>
  <c r="H324" i="24"/>
  <c r="K325" i="24" l="1"/>
  <c r="B325" i="24"/>
  <c r="E325" i="24"/>
  <c r="H325" i="24"/>
  <c r="A326" i="24"/>
  <c r="G324" i="24"/>
  <c r="D324" i="24"/>
  <c r="N324" i="24"/>
  <c r="J324" i="24"/>
  <c r="L324" i="24"/>
  <c r="M324" i="24"/>
  <c r="Q324" i="24"/>
  <c r="R324" i="24"/>
  <c r="C324" i="24"/>
  <c r="I324" i="24"/>
  <c r="F324" i="24"/>
  <c r="M325" i="24" l="1"/>
  <c r="Q325" i="24"/>
  <c r="C325" i="24"/>
  <c r="I325" i="24"/>
  <c r="J325" i="24"/>
  <c r="G325" i="24"/>
  <c r="D325" i="24"/>
  <c r="F325" i="24"/>
  <c r="L325" i="24"/>
  <c r="N325" i="24"/>
  <c r="R325" i="24"/>
  <c r="E326" i="24"/>
  <c r="H326" i="24"/>
  <c r="A327" i="24"/>
  <c r="K326" i="24"/>
  <c r="B326" i="24"/>
  <c r="G326" i="24" l="1"/>
  <c r="F326" i="24"/>
  <c r="I326" i="24"/>
  <c r="J326" i="24"/>
  <c r="N326" i="24"/>
  <c r="Q326" i="24"/>
  <c r="R326" i="24"/>
  <c r="L326" i="24"/>
  <c r="C326" i="24"/>
  <c r="D326" i="24"/>
  <c r="M326" i="24"/>
  <c r="H327" i="24"/>
  <c r="B327" i="24"/>
  <c r="A328" i="24"/>
  <c r="E327" i="24"/>
  <c r="K327" i="24"/>
  <c r="L327" i="24" l="1"/>
  <c r="N327" i="24"/>
  <c r="F327" i="24"/>
  <c r="G327" i="24"/>
  <c r="I327" i="24"/>
  <c r="J327" i="24"/>
  <c r="M327" i="24"/>
  <c r="R327" i="24"/>
  <c r="C327" i="24"/>
  <c r="D327" i="24"/>
  <c r="Q327" i="24"/>
  <c r="K328" i="24"/>
  <c r="A329" i="24"/>
  <c r="H328" i="24"/>
  <c r="E328" i="24"/>
  <c r="B328" i="24"/>
  <c r="G328" i="24" l="1"/>
  <c r="I328" i="24"/>
  <c r="Q328" i="24"/>
  <c r="R328" i="24"/>
  <c r="M328" i="24"/>
  <c r="L328" i="24"/>
  <c r="N328" i="24"/>
  <c r="C328" i="24"/>
  <c r="D328" i="24"/>
  <c r="J328" i="24"/>
  <c r="F328" i="24"/>
  <c r="B329" i="24"/>
  <c r="E329" i="24"/>
  <c r="K329" i="24"/>
  <c r="A330" i="24"/>
  <c r="H329" i="24"/>
  <c r="K330" i="24" l="1"/>
  <c r="E330" i="24"/>
  <c r="B330" i="24"/>
  <c r="H330" i="24"/>
  <c r="A331" i="24"/>
  <c r="M329" i="24"/>
  <c r="Q329" i="24"/>
  <c r="D329" i="24"/>
  <c r="R329" i="24"/>
  <c r="C329" i="24"/>
  <c r="J329" i="24"/>
  <c r="F329" i="24"/>
  <c r="G329" i="24"/>
  <c r="L329" i="24"/>
  <c r="I329" i="24"/>
  <c r="N329" i="24"/>
  <c r="M330" i="24" l="1"/>
  <c r="D330" i="24"/>
  <c r="F330" i="24"/>
  <c r="G330" i="24"/>
  <c r="C330" i="24"/>
  <c r="I330" i="24"/>
  <c r="R330" i="24"/>
  <c r="N330" i="24"/>
  <c r="L330" i="24"/>
  <c r="J330" i="24"/>
  <c r="Q330" i="24"/>
  <c r="E331" i="24"/>
  <c r="H331" i="24"/>
  <c r="A332" i="24"/>
  <c r="B331" i="24"/>
  <c r="K331" i="24"/>
  <c r="M331" i="24" l="1"/>
  <c r="Q331" i="24"/>
  <c r="F331" i="24"/>
  <c r="G331" i="24"/>
  <c r="I331" i="24"/>
  <c r="L331" i="24"/>
  <c r="C331" i="24"/>
  <c r="D331" i="24"/>
  <c r="J331" i="24"/>
  <c r="N331" i="24"/>
  <c r="R331" i="24"/>
  <c r="E332" i="24"/>
  <c r="A333" i="24"/>
  <c r="K332" i="24"/>
  <c r="B332" i="24"/>
  <c r="H332" i="24"/>
  <c r="M332" i="24" l="1"/>
  <c r="Q332" i="24"/>
  <c r="R332" i="24"/>
  <c r="J332" i="24"/>
  <c r="L332" i="24"/>
  <c r="N332" i="24"/>
  <c r="I332" i="24"/>
  <c r="G332" i="24"/>
  <c r="C332" i="24"/>
  <c r="D332" i="24"/>
  <c r="F332" i="24"/>
  <c r="H333" i="24"/>
  <c r="A334" i="24"/>
  <c r="B333" i="24"/>
  <c r="K333" i="24"/>
  <c r="E333" i="24"/>
  <c r="A335" i="24" l="1"/>
  <c r="H334" i="24"/>
  <c r="B334" i="24"/>
  <c r="E334" i="24"/>
  <c r="K334" i="24"/>
  <c r="M333" i="24"/>
  <c r="Q333" i="24"/>
  <c r="L333" i="24"/>
  <c r="N333" i="24"/>
  <c r="R333" i="24"/>
  <c r="C333" i="24"/>
  <c r="G333" i="24"/>
  <c r="I333" i="24"/>
  <c r="J333" i="24"/>
  <c r="D333" i="24"/>
  <c r="F333" i="24"/>
  <c r="Q334" i="24" l="1"/>
  <c r="J334" i="24"/>
  <c r="C334" i="24"/>
  <c r="D334" i="24"/>
  <c r="N334" i="24"/>
  <c r="I334" i="24"/>
  <c r="F334" i="24"/>
  <c r="G334" i="24"/>
  <c r="L334" i="24"/>
  <c r="M334" i="24"/>
  <c r="R334" i="24"/>
  <c r="K335" i="24"/>
  <c r="A336" i="24"/>
  <c r="E335" i="24"/>
  <c r="B335" i="24"/>
  <c r="H335" i="24"/>
  <c r="A337" i="24" l="1"/>
  <c r="E336" i="24"/>
  <c r="K336" i="24"/>
  <c r="H336" i="24"/>
  <c r="B336" i="24"/>
  <c r="M335" i="24"/>
  <c r="Q335" i="24"/>
  <c r="J335" i="24"/>
  <c r="L335" i="24"/>
  <c r="N335" i="24"/>
  <c r="R335" i="24"/>
  <c r="F335" i="24"/>
  <c r="C335" i="24"/>
  <c r="G335" i="24"/>
  <c r="D335" i="24"/>
  <c r="I335" i="24"/>
  <c r="Q336" i="24" l="1"/>
  <c r="D336" i="24"/>
  <c r="F336" i="24"/>
  <c r="G336" i="24"/>
  <c r="M336" i="24"/>
  <c r="N336" i="24"/>
  <c r="R336" i="24"/>
  <c r="J336" i="24"/>
  <c r="L336" i="24"/>
  <c r="I336" i="24"/>
  <c r="C336" i="24"/>
  <c r="B337" i="24"/>
  <c r="A338" i="24"/>
  <c r="E337" i="24"/>
  <c r="K337" i="24"/>
  <c r="H337" i="24"/>
  <c r="M337" i="24" l="1"/>
  <c r="Q337" i="24"/>
  <c r="C337" i="24"/>
  <c r="L337" i="24"/>
  <c r="D337" i="24"/>
  <c r="I337" i="24"/>
  <c r="J337" i="24"/>
  <c r="R337" i="24"/>
  <c r="G337" i="24"/>
  <c r="N337" i="24"/>
  <c r="F337" i="24"/>
  <c r="K338" i="24"/>
  <c r="H338" i="24"/>
  <c r="E338" i="24"/>
  <c r="A339" i="24"/>
  <c r="B338" i="24"/>
  <c r="J338" i="24" l="1"/>
  <c r="L338" i="24"/>
  <c r="M338" i="24"/>
  <c r="G338" i="24"/>
  <c r="I338" i="24"/>
  <c r="N338" i="24"/>
  <c r="C338" i="24"/>
  <c r="D338" i="24"/>
  <c r="F338" i="24"/>
  <c r="R338" i="24"/>
  <c r="Q338" i="24"/>
  <c r="E339" i="24"/>
  <c r="A340" i="24"/>
  <c r="B339" i="24"/>
  <c r="K339" i="24"/>
  <c r="H339" i="24"/>
  <c r="M339" i="24" l="1"/>
  <c r="Q339" i="24"/>
  <c r="C339" i="24"/>
  <c r="R339" i="24"/>
  <c r="F339" i="24"/>
  <c r="N339" i="24"/>
  <c r="L339" i="24"/>
  <c r="D339" i="24"/>
  <c r="G339" i="24"/>
  <c r="I339" i="24"/>
  <c r="J339" i="24"/>
  <c r="A341" i="24"/>
  <c r="B340" i="24"/>
  <c r="H340" i="24"/>
  <c r="E340" i="24"/>
  <c r="K340" i="24"/>
  <c r="R340" i="24" l="1"/>
  <c r="C340" i="24"/>
  <c r="D340" i="24"/>
  <c r="F340" i="24"/>
  <c r="G340" i="24"/>
  <c r="I340" i="24"/>
  <c r="N340" i="24"/>
  <c r="Q340" i="24"/>
  <c r="J340" i="24"/>
  <c r="L340" i="24"/>
  <c r="M340" i="24"/>
  <c r="E341" i="24"/>
  <c r="K341" i="24"/>
  <c r="B341" i="24"/>
  <c r="H341" i="24"/>
  <c r="A342" i="24"/>
  <c r="B342" i="24" l="1"/>
  <c r="A343" i="24"/>
  <c r="E342" i="24"/>
  <c r="H342" i="24"/>
  <c r="K342" i="24"/>
  <c r="M341" i="24"/>
  <c r="Q341" i="24"/>
  <c r="G341" i="24"/>
  <c r="C341" i="24"/>
  <c r="F341" i="24"/>
  <c r="I341" i="24"/>
  <c r="J341" i="24"/>
  <c r="D341" i="24"/>
  <c r="R341" i="24"/>
  <c r="L341" i="24"/>
  <c r="N341" i="24"/>
  <c r="H343" i="24" l="1"/>
  <c r="K343" i="24"/>
  <c r="B343" i="24"/>
  <c r="A344" i="24"/>
  <c r="E343" i="24"/>
  <c r="Q342" i="24"/>
  <c r="R342" i="24"/>
  <c r="I342" i="24"/>
  <c r="L342" i="24"/>
  <c r="M342" i="24"/>
  <c r="D342" i="24"/>
  <c r="N342" i="24"/>
  <c r="C342" i="24"/>
  <c r="F342" i="24"/>
  <c r="G342" i="24"/>
  <c r="J342" i="24"/>
  <c r="B344" i="24" l="1"/>
  <c r="E344" i="24"/>
  <c r="H344" i="24"/>
  <c r="A345" i="24"/>
  <c r="K344" i="24"/>
  <c r="M343" i="24"/>
  <c r="Q343" i="24"/>
  <c r="G343" i="24"/>
  <c r="I343" i="24"/>
  <c r="F343" i="24"/>
  <c r="J343" i="24"/>
  <c r="R343" i="24"/>
  <c r="D343" i="24"/>
  <c r="C343" i="24"/>
  <c r="L343" i="24"/>
  <c r="N343" i="24"/>
  <c r="K345" i="24" l="1"/>
  <c r="A346" i="24"/>
  <c r="B345" i="24"/>
  <c r="E345" i="24"/>
  <c r="H345" i="24"/>
  <c r="D344" i="24"/>
  <c r="F344" i="24"/>
  <c r="G344" i="24"/>
  <c r="C344" i="24"/>
  <c r="I344" i="24"/>
  <c r="N344" i="24"/>
  <c r="Q344" i="24"/>
  <c r="J344" i="24"/>
  <c r="L344" i="24"/>
  <c r="M344" i="24"/>
  <c r="R344" i="24"/>
  <c r="M345" i="24" l="1"/>
  <c r="Q345" i="24"/>
  <c r="I345" i="24"/>
  <c r="R345" i="24"/>
  <c r="G345" i="24"/>
  <c r="J345" i="24"/>
  <c r="L345" i="24"/>
  <c r="N345" i="24"/>
  <c r="C345" i="24"/>
  <c r="D345" i="24"/>
  <c r="F345" i="24"/>
  <c r="B346" i="24"/>
  <c r="A347" i="24"/>
  <c r="E346" i="24"/>
  <c r="H346" i="24"/>
  <c r="K346" i="24"/>
  <c r="K347" i="24" l="1"/>
  <c r="H347" i="24"/>
  <c r="B347" i="24"/>
  <c r="E347" i="24"/>
  <c r="A348" i="24"/>
  <c r="F346" i="24"/>
  <c r="C346" i="24"/>
  <c r="N346" i="24"/>
  <c r="Q346" i="24"/>
  <c r="R346" i="24"/>
  <c r="G346" i="24"/>
  <c r="I346" i="24"/>
  <c r="D346" i="24"/>
  <c r="J346" i="24"/>
  <c r="M346" i="24"/>
  <c r="L346" i="24"/>
  <c r="M347" i="24" l="1"/>
  <c r="Q347" i="24"/>
  <c r="N347" i="24"/>
  <c r="G347" i="24"/>
  <c r="I347" i="24"/>
  <c r="J347" i="24"/>
  <c r="C347" i="24"/>
  <c r="F347" i="24"/>
  <c r="L347" i="24"/>
  <c r="R347" i="24"/>
  <c r="D347" i="24"/>
  <c r="H348" i="24"/>
  <c r="E348" i="24"/>
  <c r="A349" i="24"/>
  <c r="B348" i="24"/>
  <c r="K348" i="24"/>
  <c r="A350" i="24" l="1"/>
  <c r="H349" i="24"/>
  <c r="E349" i="24"/>
  <c r="K349" i="24"/>
  <c r="B349" i="24"/>
  <c r="F348" i="24"/>
  <c r="G348" i="24"/>
  <c r="I348" i="24"/>
  <c r="C348" i="24"/>
  <c r="D348" i="24"/>
  <c r="J348" i="24"/>
  <c r="M348" i="24"/>
  <c r="L348" i="24"/>
  <c r="N348" i="24"/>
  <c r="Q348" i="24"/>
  <c r="R348" i="24"/>
  <c r="M349" i="24" l="1"/>
  <c r="Q349" i="24"/>
  <c r="N349" i="24"/>
  <c r="G349" i="24"/>
  <c r="I349" i="24"/>
  <c r="J349" i="24"/>
  <c r="C349" i="24"/>
  <c r="D349" i="24"/>
  <c r="F349" i="24"/>
  <c r="L349" i="24"/>
  <c r="R349" i="24"/>
  <c r="K350" i="24"/>
  <c r="A351" i="24"/>
  <c r="B350" i="24"/>
  <c r="E350" i="24"/>
  <c r="H350" i="24"/>
  <c r="J350" i="24" l="1"/>
  <c r="L350" i="24"/>
  <c r="M350" i="24"/>
  <c r="R350" i="24"/>
  <c r="N350" i="24"/>
  <c r="C350" i="24"/>
  <c r="D350" i="24"/>
  <c r="F350" i="24"/>
  <c r="G350" i="24"/>
  <c r="I350" i="24"/>
  <c r="Q350" i="24"/>
  <c r="A352" i="24"/>
  <c r="B351" i="24"/>
  <c r="H351" i="24"/>
  <c r="K351" i="24"/>
  <c r="E351" i="24"/>
  <c r="A353" i="24" l="1"/>
  <c r="B352" i="24"/>
  <c r="E352" i="24"/>
  <c r="H352" i="24"/>
  <c r="K352" i="24"/>
  <c r="M351" i="24"/>
  <c r="Q351" i="24"/>
  <c r="C351" i="24"/>
  <c r="I351" i="24"/>
  <c r="F351" i="24"/>
  <c r="G351" i="24"/>
  <c r="L351" i="24"/>
  <c r="N351" i="24"/>
  <c r="J351" i="24"/>
  <c r="R351" i="24"/>
  <c r="D351" i="24"/>
  <c r="C352" i="24" l="1"/>
  <c r="N352" i="24"/>
  <c r="Q352" i="24"/>
  <c r="R352" i="24"/>
  <c r="D352" i="24"/>
  <c r="F352" i="24"/>
  <c r="G352" i="24"/>
  <c r="I352" i="24"/>
  <c r="J352" i="24"/>
  <c r="M352" i="24"/>
  <c r="L352" i="24"/>
  <c r="B353" i="24"/>
  <c r="E353" i="24"/>
  <c r="K353" i="24"/>
  <c r="A354" i="24"/>
  <c r="H353" i="24"/>
  <c r="E354" i="24" l="1"/>
  <c r="K354" i="24"/>
  <c r="B354" i="24"/>
  <c r="A355" i="24"/>
  <c r="H354" i="24"/>
  <c r="M353" i="24"/>
  <c r="Q353" i="24"/>
  <c r="J353" i="24"/>
  <c r="C353" i="24"/>
  <c r="D353" i="24"/>
  <c r="G353" i="24"/>
  <c r="R353" i="24"/>
  <c r="F353" i="24"/>
  <c r="L353" i="24"/>
  <c r="N353" i="24"/>
  <c r="I353" i="24"/>
  <c r="B355" i="24" l="1"/>
  <c r="E355" i="24"/>
  <c r="H355" i="24"/>
  <c r="A356" i="24"/>
  <c r="K355" i="24"/>
  <c r="C354" i="24"/>
  <c r="L354" i="24"/>
  <c r="M354" i="24"/>
  <c r="N354" i="24"/>
  <c r="D354" i="24"/>
  <c r="F354" i="24"/>
  <c r="G354" i="24"/>
  <c r="R354" i="24"/>
  <c r="J354" i="24"/>
  <c r="I354" i="24"/>
  <c r="Q354" i="24"/>
  <c r="E356" i="24" l="1"/>
  <c r="B356" i="24"/>
  <c r="H356" i="24"/>
  <c r="K356" i="24"/>
  <c r="A357" i="24"/>
  <c r="M355" i="24"/>
  <c r="Q355" i="24"/>
  <c r="C355" i="24"/>
  <c r="D355" i="24"/>
  <c r="G355" i="24"/>
  <c r="I355" i="24"/>
  <c r="J355" i="24"/>
  <c r="F355" i="24"/>
  <c r="N355" i="24"/>
  <c r="L355" i="24"/>
  <c r="R355" i="24"/>
  <c r="G356" i="24" l="1"/>
  <c r="C356" i="24"/>
  <c r="F356" i="24"/>
  <c r="I356" i="24"/>
  <c r="L356" i="24"/>
  <c r="M356" i="24"/>
  <c r="D356" i="24"/>
  <c r="J356" i="24"/>
  <c r="N356" i="24"/>
  <c r="Q356" i="24"/>
  <c r="R356" i="24"/>
  <c r="H357" i="24"/>
  <c r="E357" i="24"/>
  <c r="A358" i="24"/>
  <c r="K357" i="24"/>
  <c r="B357" i="24"/>
  <c r="M357" i="24" l="1"/>
  <c r="Q357" i="24"/>
  <c r="F357" i="24"/>
  <c r="G357" i="24"/>
  <c r="I357" i="24"/>
  <c r="C357" i="24"/>
  <c r="D357" i="24"/>
  <c r="J357" i="24"/>
  <c r="L357" i="24"/>
  <c r="N357" i="24"/>
  <c r="R357" i="24"/>
  <c r="E358" i="24"/>
  <c r="H358" i="24"/>
  <c r="B358" i="24"/>
  <c r="K358" i="24"/>
  <c r="A359" i="24"/>
  <c r="A360" i="24" l="1"/>
  <c r="E359" i="24"/>
  <c r="H359" i="24"/>
  <c r="K359" i="24"/>
  <c r="B359" i="24"/>
  <c r="G358" i="24"/>
  <c r="I358" i="24"/>
  <c r="F358" i="24"/>
  <c r="J358" i="24"/>
  <c r="L358" i="24"/>
  <c r="M358" i="24"/>
  <c r="C358" i="24"/>
  <c r="D358" i="24"/>
  <c r="N358" i="24"/>
  <c r="Q358" i="24"/>
  <c r="R358" i="24"/>
  <c r="M359" i="24" l="1"/>
  <c r="Q359" i="24"/>
  <c r="J359" i="24"/>
  <c r="L359" i="24"/>
  <c r="N359" i="24"/>
  <c r="R359" i="24"/>
  <c r="D359" i="24"/>
  <c r="C359" i="24"/>
  <c r="F359" i="24"/>
  <c r="G359" i="24"/>
  <c r="I359" i="24"/>
  <c r="K360" i="24"/>
  <c r="B360" i="24"/>
  <c r="A361" i="24"/>
  <c r="E360" i="24"/>
  <c r="H360" i="24"/>
  <c r="B361" i="24" l="1"/>
  <c r="E361" i="24"/>
  <c r="K361" i="24"/>
  <c r="H361" i="24"/>
  <c r="A362" i="24"/>
  <c r="I360" i="24"/>
  <c r="C360" i="24"/>
  <c r="Q360" i="24"/>
  <c r="R360" i="24"/>
  <c r="D360" i="24"/>
  <c r="G360" i="24"/>
  <c r="J360" i="24"/>
  <c r="N360" i="24"/>
  <c r="L360" i="24"/>
  <c r="F360" i="24"/>
  <c r="M360" i="24"/>
  <c r="K362" i="24" l="1"/>
  <c r="B362" i="24"/>
  <c r="H362" i="24"/>
  <c r="E362" i="24"/>
  <c r="A363" i="24"/>
  <c r="M361" i="24"/>
  <c r="Q361" i="24"/>
  <c r="R361" i="24"/>
  <c r="C361" i="24"/>
  <c r="D361" i="24"/>
  <c r="F361" i="24"/>
  <c r="L361" i="24"/>
  <c r="G361" i="24"/>
  <c r="I361" i="24"/>
  <c r="J361" i="24"/>
  <c r="N361" i="24"/>
  <c r="M362" i="24" l="1"/>
  <c r="C362" i="24"/>
  <c r="G362" i="24"/>
  <c r="I362" i="24"/>
  <c r="J362" i="24"/>
  <c r="Q362" i="24"/>
  <c r="F362" i="24"/>
  <c r="D362" i="24"/>
  <c r="L362" i="24"/>
  <c r="N362" i="24"/>
  <c r="R362" i="24"/>
  <c r="A364" i="24"/>
  <c r="E363" i="24"/>
  <c r="H363" i="24"/>
  <c r="K363" i="24"/>
  <c r="B363" i="24"/>
  <c r="M363" i="24" l="1"/>
  <c r="Q363" i="24"/>
  <c r="N363" i="24"/>
  <c r="R363" i="24"/>
  <c r="L363" i="24"/>
  <c r="D363" i="24"/>
  <c r="F363" i="24"/>
  <c r="G363" i="24"/>
  <c r="I363" i="24"/>
  <c r="C363" i="24"/>
  <c r="J363" i="24"/>
  <c r="A365" i="24"/>
  <c r="B364" i="24"/>
  <c r="E364" i="24"/>
  <c r="H364" i="24"/>
  <c r="K364" i="24"/>
  <c r="B365" i="24" l="1"/>
  <c r="E365" i="24"/>
  <c r="H365" i="24"/>
  <c r="K365" i="24"/>
  <c r="A366" i="24"/>
  <c r="M364" i="24"/>
  <c r="Q364" i="24"/>
  <c r="D364" i="24"/>
  <c r="F364" i="24"/>
  <c r="G364" i="24"/>
  <c r="R364" i="24"/>
  <c r="I364" i="24"/>
  <c r="J364" i="24"/>
  <c r="C364" i="24"/>
  <c r="L364" i="24"/>
  <c r="N364" i="24"/>
  <c r="A367" i="24" l="1"/>
  <c r="H366" i="24"/>
  <c r="K366" i="24"/>
  <c r="E366" i="24"/>
  <c r="B366" i="24"/>
  <c r="M365" i="24"/>
  <c r="Q365" i="24"/>
  <c r="C365" i="24"/>
  <c r="F365" i="24"/>
  <c r="R365" i="24"/>
  <c r="D365" i="24"/>
  <c r="I365" i="24"/>
  <c r="J365" i="24"/>
  <c r="N365" i="24"/>
  <c r="G365" i="24"/>
  <c r="L365" i="24"/>
  <c r="Q366" i="24" l="1"/>
  <c r="J366" i="24"/>
  <c r="M366" i="24"/>
  <c r="N366" i="24"/>
  <c r="R366" i="24"/>
  <c r="D366" i="24"/>
  <c r="C366" i="24"/>
  <c r="F366" i="24"/>
  <c r="G366" i="24"/>
  <c r="I366" i="24"/>
  <c r="L366" i="24"/>
  <c r="H367" i="24"/>
  <c r="B367" i="24"/>
  <c r="A368" i="24"/>
  <c r="K367" i="24"/>
  <c r="E367" i="24"/>
  <c r="A369" i="24" l="1"/>
  <c r="K368" i="24"/>
  <c r="E368" i="24"/>
  <c r="B368" i="24"/>
  <c r="H368" i="24"/>
  <c r="M367" i="24"/>
  <c r="Q367" i="24"/>
  <c r="G367" i="24"/>
  <c r="I367" i="24"/>
  <c r="J367" i="24"/>
  <c r="L367" i="24"/>
  <c r="N367" i="24"/>
  <c r="R367" i="24"/>
  <c r="C367" i="24"/>
  <c r="D367" i="24"/>
  <c r="F367" i="24"/>
  <c r="L368" i="24" l="1"/>
  <c r="N368" i="24"/>
  <c r="Q368" i="24"/>
  <c r="F368" i="24"/>
  <c r="G368" i="24"/>
  <c r="I368" i="24"/>
  <c r="J368" i="24"/>
  <c r="M368" i="24"/>
  <c r="R368" i="24"/>
  <c r="D368" i="24"/>
  <c r="C368" i="24"/>
  <c r="A370" i="24"/>
  <c r="K369" i="24"/>
  <c r="B369" i="24"/>
  <c r="H369" i="24"/>
  <c r="E369" i="24"/>
  <c r="M369" i="24" l="1"/>
  <c r="Q369" i="24"/>
  <c r="C369" i="24"/>
  <c r="R369" i="24"/>
  <c r="J369" i="24"/>
  <c r="L369" i="24"/>
  <c r="N369" i="24"/>
  <c r="D369" i="24"/>
  <c r="G369" i="24"/>
  <c r="F369" i="24"/>
  <c r="I369" i="24"/>
  <c r="B370" i="24"/>
  <c r="A371" i="24"/>
  <c r="E370" i="24"/>
  <c r="K370" i="24"/>
  <c r="H370" i="24"/>
  <c r="E371" i="24" l="1"/>
  <c r="B371" i="24"/>
  <c r="K371" i="24"/>
  <c r="H371" i="24"/>
  <c r="A372" i="24"/>
  <c r="R370" i="24"/>
  <c r="C370" i="24"/>
  <c r="M370" i="24"/>
  <c r="N370" i="24"/>
  <c r="Q370" i="24"/>
  <c r="J370" i="24"/>
  <c r="D370" i="24"/>
  <c r="G370" i="24"/>
  <c r="L370" i="24"/>
  <c r="F370" i="24"/>
  <c r="I370" i="24"/>
  <c r="M371" i="24" l="1"/>
  <c r="Q371" i="24"/>
  <c r="C371" i="24"/>
  <c r="D371" i="24"/>
  <c r="J371" i="24"/>
  <c r="G371" i="24"/>
  <c r="N371" i="24"/>
  <c r="L371" i="24"/>
  <c r="I371" i="24"/>
  <c r="F371" i="24"/>
  <c r="R371" i="24"/>
  <c r="H372" i="24"/>
  <c r="K372" i="24"/>
  <c r="E372" i="24"/>
  <c r="A373" i="24"/>
  <c r="B372" i="24"/>
  <c r="G372" i="24" l="1"/>
  <c r="I372" i="24"/>
  <c r="J372" i="24"/>
  <c r="L372" i="24"/>
  <c r="M372" i="24"/>
  <c r="N372" i="24"/>
  <c r="Q372" i="24"/>
  <c r="R372" i="24"/>
  <c r="D372" i="24"/>
  <c r="F372" i="24"/>
  <c r="C372" i="24"/>
  <c r="E373" i="24"/>
  <c r="H373" i="24"/>
  <c r="B373" i="24"/>
  <c r="K373" i="24"/>
  <c r="A374" i="24"/>
  <c r="A375" i="24" l="1"/>
  <c r="E374" i="24"/>
  <c r="K374" i="24"/>
  <c r="B374" i="24"/>
  <c r="H374" i="24"/>
  <c r="M373" i="24"/>
  <c r="Q373" i="24"/>
  <c r="G373" i="24"/>
  <c r="D373" i="24"/>
  <c r="I373" i="24"/>
  <c r="C373" i="24"/>
  <c r="F373" i="24"/>
  <c r="L373" i="24"/>
  <c r="N373" i="24"/>
  <c r="J373" i="24"/>
  <c r="R373" i="24"/>
  <c r="N374" i="24" l="1"/>
  <c r="Q374" i="24"/>
  <c r="R374" i="24"/>
  <c r="C374" i="24"/>
  <c r="D374" i="24"/>
  <c r="F374" i="24"/>
  <c r="L374" i="24"/>
  <c r="I374" i="24"/>
  <c r="J374" i="24"/>
  <c r="M374" i="24"/>
  <c r="G374" i="24"/>
  <c r="H375" i="24"/>
  <c r="K375" i="24"/>
  <c r="B375" i="24"/>
  <c r="A376" i="24"/>
  <c r="E375" i="24"/>
  <c r="K376" i="24" l="1"/>
  <c r="E376" i="24"/>
  <c r="H376" i="24"/>
  <c r="A377" i="24"/>
  <c r="B376" i="24"/>
  <c r="M375" i="24"/>
  <c r="Q375" i="24"/>
  <c r="G375" i="24"/>
  <c r="I375" i="24"/>
  <c r="J375" i="24"/>
  <c r="L375" i="24"/>
  <c r="N375" i="24"/>
  <c r="F375" i="24"/>
  <c r="R375" i="24"/>
  <c r="C375" i="24"/>
  <c r="D375" i="24"/>
  <c r="K377" i="24" l="1"/>
  <c r="E377" i="24"/>
  <c r="H377" i="24"/>
  <c r="B377" i="24"/>
  <c r="A378" i="24"/>
  <c r="C376" i="24"/>
  <c r="L376" i="24"/>
  <c r="N376" i="24"/>
  <c r="Q376" i="24"/>
  <c r="R376" i="24"/>
  <c r="G376" i="24"/>
  <c r="D376" i="24"/>
  <c r="F376" i="24"/>
  <c r="M376" i="24"/>
  <c r="J376" i="24"/>
  <c r="I376" i="24"/>
  <c r="M377" i="24" l="1"/>
  <c r="Q377" i="24"/>
  <c r="I377" i="24"/>
  <c r="R377" i="24"/>
  <c r="F377" i="24"/>
  <c r="G377" i="24"/>
  <c r="C377" i="24"/>
  <c r="D377" i="24"/>
  <c r="J377" i="24"/>
  <c r="N377" i="24"/>
  <c r="L377" i="24"/>
  <c r="B378" i="24"/>
  <c r="H378" i="24"/>
  <c r="K378" i="24"/>
  <c r="E378" i="24"/>
  <c r="A379" i="24"/>
  <c r="K379" i="24" l="1"/>
  <c r="A380" i="24"/>
  <c r="B379" i="24"/>
  <c r="H379" i="24"/>
  <c r="E379" i="24"/>
  <c r="C378" i="24"/>
  <c r="I378" i="24"/>
  <c r="J378" i="24"/>
  <c r="R378" i="24"/>
  <c r="D378" i="24"/>
  <c r="F378" i="24"/>
  <c r="G378" i="24"/>
  <c r="L378" i="24"/>
  <c r="M378" i="24"/>
  <c r="N378" i="24"/>
  <c r="Q378" i="24"/>
  <c r="M379" i="24" l="1"/>
  <c r="Q379" i="24"/>
  <c r="N379" i="24"/>
  <c r="R379" i="24"/>
  <c r="I379" i="24"/>
  <c r="J379" i="24"/>
  <c r="L379" i="24"/>
  <c r="C379" i="24"/>
  <c r="D379" i="24"/>
  <c r="F379" i="24"/>
  <c r="G379" i="24"/>
  <c r="B380" i="24"/>
  <c r="K380" i="24"/>
  <c r="E380" i="24"/>
  <c r="H380" i="24"/>
  <c r="A381" i="24"/>
  <c r="A382" i="24" l="1"/>
  <c r="E381" i="24"/>
  <c r="H381" i="24"/>
  <c r="B381" i="24"/>
  <c r="K381" i="24"/>
  <c r="D380" i="24"/>
  <c r="F380" i="24"/>
  <c r="G380" i="24"/>
  <c r="C380" i="24"/>
  <c r="L380" i="24"/>
  <c r="M380" i="24"/>
  <c r="N380" i="24"/>
  <c r="Q380" i="24"/>
  <c r="R380" i="24"/>
  <c r="J380" i="24"/>
  <c r="I380" i="24"/>
  <c r="M381" i="24" l="1"/>
  <c r="Q381" i="24"/>
  <c r="N381" i="24"/>
  <c r="C381" i="24"/>
  <c r="D381" i="24"/>
  <c r="F381" i="24"/>
  <c r="G381" i="24"/>
  <c r="I381" i="24"/>
  <c r="L381" i="24"/>
  <c r="R381" i="24"/>
  <c r="J381" i="24"/>
  <c r="H382" i="24"/>
  <c r="K382" i="24"/>
  <c r="E382" i="24"/>
  <c r="A383" i="24"/>
  <c r="B382" i="24"/>
  <c r="J382" i="24" l="1"/>
  <c r="G382" i="24"/>
  <c r="I382" i="24"/>
  <c r="L382" i="24"/>
  <c r="M382" i="24"/>
  <c r="D382" i="24"/>
  <c r="R382" i="24"/>
  <c r="C382" i="24"/>
  <c r="F382" i="24"/>
  <c r="N382" i="24"/>
  <c r="Q382" i="24"/>
  <c r="A384" i="24"/>
  <c r="K383" i="24"/>
  <c r="H383" i="24"/>
  <c r="B383" i="24"/>
  <c r="E383" i="24"/>
  <c r="M383" i="24" l="1"/>
  <c r="Q383" i="24"/>
  <c r="R383" i="24"/>
  <c r="L383" i="24"/>
  <c r="N383" i="24"/>
  <c r="C383" i="24"/>
  <c r="D383" i="24"/>
  <c r="F383" i="24"/>
  <c r="G383" i="24"/>
  <c r="I383" i="24"/>
  <c r="J383" i="24"/>
  <c r="A385" i="24"/>
  <c r="B384" i="24"/>
  <c r="E384" i="24"/>
  <c r="K384" i="24"/>
  <c r="H384" i="24"/>
  <c r="C384" i="24" l="1"/>
  <c r="L384" i="24"/>
  <c r="N384" i="24"/>
  <c r="Q384" i="24"/>
  <c r="D384" i="24"/>
  <c r="F384" i="24"/>
  <c r="R384" i="24"/>
  <c r="G384" i="24"/>
  <c r="I384" i="24"/>
  <c r="J384" i="24"/>
  <c r="M384" i="24"/>
  <c r="B385" i="24"/>
  <c r="K385" i="24"/>
  <c r="E385" i="24"/>
  <c r="H385" i="24"/>
  <c r="A386" i="24"/>
  <c r="E386" i="24" l="1"/>
  <c r="A387" i="24"/>
  <c r="B386" i="24"/>
  <c r="K386" i="24"/>
  <c r="H386" i="24"/>
  <c r="M385" i="24"/>
  <c r="Q385" i="24"/>
  <c r="C385" i="24"/>
  <c r="D385" i="24"/>
  <c r="G385" i="24"/>
  <c r="I385" i="24"/>
  <c r="N385" i="24"/>
  <c r="R385" i="24"/>
  <c r="F385" i="24"/>
  <c r="J385" i="24"/>
  <c r="L385" i="24"/>
  <c r="C386" i="24" l="1"/>
  <c r="R386" i="24"/>
  <c r="M386" i="24"/>
  <c r="N386" i="24"/>
  <c r="Q386" i="24"/>
  <c r="J386" i="24"/>
  <c r="D386" i="24"/>
  <c r="G386" i="24"/>
  <c r="L386" i="24"/>
  <c r="I386" i="24"/>
  <c r="F386" i="24"/>
  <c r="B387" i="24"/>
  <c r="H387" i="24"/>
  <c r="K387" i="24"/>
  <c r="E387" i="24"/>
  <c r="A388" i="24"/>
  <c r="E388" i="24" l="1"/>
  <c r="A389" i="24"/>
  <c r="K388" i="24"/>
  <c r="B388" i="24"/>
  <c r="H388" i="24"/>
  <c r="M387" i="24"/>
  <c r="Q387" i="24"/>
  <c r="C387" i="24"/>
  <c r="I387" i="24"/>
  <c r="J387" i="24"/>
  <c r="F387" i="24"/>
  <c r="G387" i="24"/>
  <c r="L387" i="24"/>
  <c r="N387" i="24"/>
  <c r="R387" i="24"/>
  <c r="D387" i="24"/>
  <c r="G388" i="24" l="1"/>
  <c r="C388" i="24"/>
  <c r="N388" i="24"/>
  <c r="M388" i="24"/>
  <c r="Q388" i="24"/>
  <c r="D388" i="24"/>
  <c r="I388" i="24"/>
  <c r="J388" i="24"/>
  <c r="L388" i="24"/>
  <c r="R388" i="24"/>
  <c r="F388" i="24"/>
  <c r="A390" i="24"/>
  <c r="K389" i="24"/>
  <c r="B389" i="24"/>
  <c r="E389" i="24"/>
  <c r="H389" i="24"/>
  <c r="M389" i="24" l="1"/>
  <c r="Q389" i="24"/>
  <c r="D389" i="24"/>
  <c r="F389" i="24"/>
  <c r="G389" i="24"/>
  <c r="L389" i="24"/>
  <c r="N389" i="24"/>
  <c r="R389" i="24"/>
  <c r="C389" i="24"/>
  <c r="I389" i="24"/>
  <c r="J389" i="24"/>
  <c r="B390" i="24"/>
  <c r="A391" i="24"/>
  <c r="E390" i="24"/>
  <c r="H390" i="24"/>
  <c r="K390" i="24"/>
  <c r="G390" i="24" l="1"/>
  <c r="I390" i="24"/>
  <c r="C390" i="24"/>
  <c r="D390" i="24"/>
  <c r="L390" i="24"/>
  <c r="M390" i="24"/>
  <c r="N390" i="24"/>
  <c r="Q390" i="24"/>
  <c r="R390" i="24"/>
  <c r="F390" i="24"/>
  <c r="J390" i="24"/>
  <c r="H391" i="24"/>
  <c r="K391" i="24"/>
  <c r="B391" i="24"/>
  <c r="E391" i="24"/>
  <c r="A392" i="24"/>
  <c r="K392" i="24" l="1"/>
  <c r="H392" i="24"/>
  <c r="A393" i="24"/>
  <c r="B392" i="24"/>
  <c r="E392" i="24"/>
  <c r="M391" i="24"/>
  <c r="Q391" i="24"/>
  <c r="J391" i="24"/>
  <c r="D391" i="24"/>
  <c r="C391" i="24"/>
  <c r="F391" i="24"/>
  <c r="G391" i="24"/>
  <c r="L391" i="24"/>
  <c r="R391" i="24"/>
  <c r="I391" i="24"/>
  <c r="N391" i="24"/>
  <c r="I392" i="24" l="1"/>
  <c r="J392" i="24"/>
  <c r="L392" i="24"/>
  <c r="M392" i="24"/>
  <c r="N392" i="24"/>
  <c r="Q392" i="24"/>
  <c r="R392" i="24"/>
  <c r="F392" i="24"/>
  <c r="G392" i="24"/>
  <c r="D392" i="24"/>
  <c r="C392" i="24"/>
  <c r="A394" i="24"/>
  <c r="K393" i="24"/>
  <c r="B393" i="24"/>
  <c r="E393" i="24"/>
  <c r="H393" i="24"/>
  <c r="M393" i="24" l="1"/>
  <c r="Q393" i="24"/>
  <c r="L393" i="24"/>
  <c r="R393" i="24"/>
  <c r="N393" i="24"/>
  <c r="C393" i="24"/>
  <c r="F393" i="24"/>
  <c r="G393" i="24"/>
  <c r="J393" i="24"/>
  <c r="D393" i="24"/>
  <c r="I393" i="24"/>
  <c r="K394" i="24"/>
  <c r="A395" i="24"/>
  <c r="B394" i="24"/>
  <c r="H394" i="24"/>
  <c r="E394" i="24"/>
  <c r="M394" i="24" l="1"/>
  <c r="C394" i="24"/>
  <c r="D394" i="24"/>
  <c r="Q394" i="24"/>
  <c r="F394" i="24"/>
  <c r="G394" i="24"/>
  <c r="I394" i="24"/>
  <c r="J394" i="24"/>
  <c r="L394" i="24"/>
  <c r="N394" i="24"/>
  <c r="R394" i="24"/>
  <c r="B395" i="24"/>
  <c r="K395" i="24"/>
  <c r="A396" i="24"/>
  <c r="E395" i="24"/>
  <c r="H395" i="24"/>
  <c r="M395" i="24" l="1"/>
  <c r="Q395" i="24"/>
  <c r="C395" i="24"/>
  <c r="D395" i="24"/>
  <c r="I395" i="24"/>
  <c r="J395" i="24"/>
  <c r="L395" i="24"/>
  <c r="G395" i="24"/>
  <c r="N395" i="24"/>
  <c r="R395" i="24"/>
  <c r="F395" i="24"/>
  <c r="B396" i="24"/>
  <c r="E396" i="24"/>
  <c r="A397" i="24"/>
  <c r="H396" i="24"/>
  <c r="K396" i="24"/>
  <c r="H397" i="24" l="1"/>
  <c r="K397" i="24"/>
  <c r="B397" i="24"/>
  <c r="E397" i="24"/>
  <c r="A398" i="24"/>
  <c r="M396" i="24"/>
  <c r="Q396" i="24"/>
  <c r="D396" i="24"/>
  <c r="L396" i="24"/>
  <c r="N396" i="24"/>
  <c r="C396" i="24"/>
  <c r="F396" i="24"/>
  <c r="G396" i="24"/>
  <c r="I396" i="24"/>
  <c r="J396" i="24"/>
  <c r="R396" i="24"/>
  <c r="M397" i="24" l="1"/>
  <c r="Q397" i="24"/>
  <c r="I397" i="24"/>
  <c r="J397" i="24"/>
  <c r="C397" i="24"/>
  <c r="D397" i="24"/>
  <c r="N397" i="24"/>
  <c r="F397" i="24"/>
  <c r="G397" i="24"/>
  <c r="R397" i="24"/>
  <c r="L397" i="24"/>
  <c r="A399" i="24"/>
  <c r="H398" i="24"/>
  <c r="K398" i="24"/>
  <c r="B398" i="24"/>
  <c r="E398" i="24"/>
  <c r="Q398" i="24" l="1"/>
  <c r="F398" i="24"/>
  <c r="I398" i="24"/>
  <c r="G398" i="24"/>
  <c r="J398" i="24"/>
  <c r="L398" i="24"/>
  <c r="R398" i="24"/>
  <c r="C398" i="24"/>
  <c r="D398" i="24"/>
  <c r="M398" i="24"/>
  <c r="N398" i="24"/>
  <c r="A400" i="24"/>
  <c r="B399" i="24"/>
  <c r="E399" i="24"/>
  <c r="H399" i="24"/>
  <c r="K399" i="24"/>
  <c r="M399" i="24" l="1"/>
  <c r="Q399" i="24"/>
  <c r="D399" i="24"/>
  <c r="C399" i="24"/>
  <c r="I399" i="24"/>
  <c r="F399" i="24"/>
  <c r="G399" i="24"/>
  <c r="L399" i="24"/>
  <c r="N399" i="24"/>
  <c r="J399" i="24"/>
  <c r="R399" i="24"/>
  <c r="A401" i="24"/>
  <c r="B400" i="24"/>
  <c r="H400" i="24"/>
  <c r="K400" i="24"/>
  <c r="E400" i="24"/>
  <c r="J400" i="24" l="1"/>
  <c r="L400" i="24"/>
  <c r="M400" i="24"/>
  <c r="C400" i="24"/>
  <c r="D400" i="24"/>
  <c r="F400" i="24"/>
  <c r="G400" i="24"/>
  <c r="I400" i="24"/>
  <c r="R400" i="24"/>
  <c r="N400" i="24"/>
  <c r="Q400" i="24"/>
  <c r="H401" i="24"/>
  <c r="B401" i="24"/>
  <c r="K401" i="24"/>
  <c r="A402" i="24"/>
  <c r="E401" i="24"/>
  <c r="M401" i="24" l="1"/>
  <c r="Q401" i="24"/>
  <c r="C401" i="24"/>
  <c r="F401" i="24"/>
  <c r="G401" i="24"/>
  <c r="I401" i="24"/>
  <c r="D401" i="24"/>
  <c r="J401" i="24"/>
  <c r="L401" i="24"/>
  <c r="N401" i="24"/>
  <c r="R401" i="24"/>
  <c r="A403" i="24"/>
  <c r="H402" i="24"/>
  <c r="K402" i="24"/>
  <c r="B402" i="24"/>
  <c r="E402" i="24"/>
  <c r="E403" i="24" l="1"/>
  <c r="K403" i="24"/>
  <c r="B403" i="24"/>
  <c r="H403" i="24"/>
  <c r="A404" i="24"/>
  <c r="N402" i="24"/>
  <c r="R402" i="24"/>
  <c r="I402" i="24"/>
  <c r="J402" i="24"/>
  <c r="C402" i="24"/>
  <c r="D402" i="24"/>
  <c r="F402" i="24"/>
  <c r="L402" i="24"/>
  <c r="Q402" i="24"/>
  <c r="G402" i="24"/>
  <c r="M402" i="24"/>
  <c r="M403" i="24" l="1"/>
  <c r="Q403" i="24"/>
  <c r="C403" i="24"/>
  <c r="J403" i="24"/>
  <c r="L403" i="24"/>
  <c r="N403" i="24"/>
  <c r="D403" i="24"/>
  <c r="G403" i="24"/>
  <c r="F403" i="24"/>
  <c r="I403" i="24"/>
  <c r="R403" i="24"/>
  <c r="A405" i="24"/>
  <c r="E404" i="24"/>
  <c r="H404" i="24"/>
  <c r="B404" i="24"/>
  <c r="K404" i="24"/>
  <c r="Q404" i="24" l="1"/>
  <c r="R404" i="24"/>
  <c r="C404" i="24"/>
  <c r="D404" i="24"/>
  <c r="F404" i="24"/>
  <c r="N404" i="24"/>
  <c r="G404" i="24"/>
  <c r="I404" i="24"/>
  <c r="J404" i="24"/>
  <c r="L404" i="24"/>
  <c r="M404" i="24"/>
  <c r="E405" i="24"/>
  <c r="B405" i="24"/>
  <c r="H405" i="24"/>
  <c r="K405" i="24"/>
  <c r="A406" i="24"/>
  <c r="A407" i="24" l="1"/>
  <c r="K406" i="24"/>
  <c r="B406" i="24"/>
  <c r="E406" i="24"/>
  <c r="H406" i="24"/>
  <c r="M405" i="24"/>
  <c r="Q405" i="24"/>
  <c r="G405" i="24"/>
  <c r="D405" i="24"/>
  <c r="F405" i="24"/>
  <c r="C405" i="24"/>
  <c r="J405" i="24"/>
  <c r="L405" i="24"/>
  <c r="N405" i="24"/>
  <c r="I405" i="24"/>
  <c r="R405" i="24"/>
  <c r="N406" i="24" l="1"/>
  <c r="Q406" i="24"/>
  <c r="R406" i="24"/>
  <c r="L406" i="24"/>
  <c r="M406" i="24"/>
  <c r="C406" i="24"/>
  <c r="I406" i="24"/>
  <c r="J406" i="24"/>
  <c r="D406" i="24"/>
  <c r="F406" i="24"/>
  <c r="G406" i="24"/>
  <c r="K407" i="24"/>
  <c r="H407" i="24"/>
  <c r="B407" i="24"/>
  <c r="A408" i="24"/>
  <c r="E407" i="24"/>
  <c r="A409" i="24" l="1"/>
  <c r="B408" i="24"/>
  <c r="K408" i="24"/>
  <c r="H408" i="24"/>
  <c r="E408" i="24"/>
  <c r="M407" i="24"/>
  <c r="Q407" i="24"/>
  <c r="G407" i="24"/>
  <c r="I407" i="24"/>
  <c r="J407" i="24"/>
  <c r="F407" i="24"/>
  <c r="L407" i="24"/>
  <c r="N407" i="24"/>
  <c r="C407" i="24"/>
  <c r="D407" i="24"/>
  <c r="R407" i="24"/>
  <c r="J408" i="24" l="1"/>
  <c r="N408" i="24"/>
  <c r="Q408" i="24"/>
  <c r="D408" i="24"/>
  <c r="G408" i="24"/>
  <c r="C408" i="24"/>
  <c r="I408" i="24"/>
  <c r="F408" i="24"/>
  <c r="L408" i="24"/>
  <c r="M408" i="24"/>
  <c r="R408" i="24"/>
  <c r="K409" i="24"/>
  <c r="A410" i="24"/>
  <c r="H409" i="24"/>
  <c r="B409" i="24"/>
  <c r="E409" i="24"/>
  <c r="M409" i="24" l="1"/>
  <c r="Q409" i="24"/>
  <c r="I409" i="24"/>
  <c r="R409" i="24"/>
  <c r="J409" i="24"/>
  <c r="L409" i="24"/>
  <c r="N409" i="24"/>
  <c r="C409" i="24"/>
  <c r="F409" i="24"/>
  <c r="G409" i="24"/>
  <c r="D409" i="24"/>
  <c r="B410" i="24"/>
  <c r="E410" i="24"/>
  <c r="H410" i="24"/>
  <c r="K410" i="24"/>
  <c r="A411" i="24"/>
  <c r="K411" i="24" l="1"/>
  <c r="H411" i="24"/>
  <c r="B411" i="24"/>
  <c r="A412" i="24"/>
  <c r="E411" i="24"/>
  <c r="C410" i="24"/>
  <c r="D410" i="24"/>
  <c r="G410" i="24"/>
  <c r="I410" i="24"/>
  <c r="J410" i="24"/>
  <c r="Q410" i="24"/>
  <c r="F410" i="24"/>
  <c r="L410" i="24"/>
  <c r="M410" i="24"/>
  <c r="N410" i="24"/>
  <c r="R410" i="24"/>
  <c r="E412" i="24" l="1"/>
  <c r="H412" i="24"/>
  <c r="K412" i="24"/>
  <c r="A413" i="24"/>
  <c r="B412" i="24"/>
  <c r="M411" i="24"/>
  <c r="Q411" i="24"/>
  <c r="N411" i="24"/>
  <c r="J411" i="24"/>
  <c r="L411" i="24"/>
  <c r="R411" i="24"/>
  <c r="F411" i="24"/>
  <c r="G411" i="24"/>
  <c r="I411" i="24"/>
  <c r="C411" i="24"/>
  <c r="D411" i="24"/>
  <c r="A414" i="24" l="1"/>
  <c r="E413" i="24"/>
  <c r="H413" i="24"/>
  <c r="K413" i="24"/>
  <c r="B413" i="24"/>
  <c r="D412" i="24"/>
  <c r="I412" i="24"/>
  <c r="J412" i="24"/>
  <c r="L412" i="24"/>
  <c r="M412" i="24"/>
  <c r="N412" i="24"/>
  <c r="Q412" i="24"/>
  <c r="R412" i="24"/>
  <c r="C412" i="24"/>
  <c r="G412" i="24"/>
  <c r="F412" i="24"/>
  <c r="M413" i="24" l="1"/>
  <c r="Q413" i="24"/>
  <c r="N413" i="24"/>
  <c r="F413" i="24"/>
  <c r="G413" i="24"/>
  <c r="R413" i="24"/>
  <c r="C413" i="24"/>
  <c r="D413" i="24"/>
  <c r="I413" i="24"/>
  <c r="L413" i="24"/>
  <c r="J413" i="24"/>
  <c r="H414" i="24"/>
  <c r="A415" i="24"/>
  <c r="B414" i="24"/>
  <c r="E414" i="24"/>
  <c r="K414" i="24"/>
  <c r="A416" i="24" l="1"/>
  <c r="H415" i="24"/>
  <c r="B415" i="24"/>
  <c r="K415" i="24"/>
  <c r="E415" i="24"/>
  <c r="I414" i="24"/>
  <c r="N414" i="24"/>
  <c r="Q414" i="24"/>
  <c r="R414" i="24"/>
  <c r="L414" i="24"/>
  <c r="M414" i="24"/>
  <c r="C414" i="24"/>
  <c r="D414" i="24"/>
  <c r="F414" i="24"/>
  <c r="G414" i="24"/>
  <c r="J414" i="24"/>
  <c r="M415" i="24" l="1"/>
  <c r="Q415" i="24"/>
  <c r="F415" i="24"/>
  <c r="G415" i="24"/>
  <c r="I415" i="24"/>
  <c r="D415" i="24"/>
  <c r="C415" i="24"/>
  <c r="L415" i="24"/>
  <c r="J415" i="24"/>
  <c r="N415" i="24"/>
  <c r="R415" i="24"/>
  <c r="H416" i="24"/>
  <c r="A417" i="24"/>
  <c r="E416" i="24"/>
  <c r="B416" i="24"/>
  <c r="K416" i="24"/>
  <c r="C416" i="24" l="1"/>
  <c r="M416" i="24"/>
  <c r="G416" i="24"/>
  <c r="I416" i="24"/>
  <c r="J416" i="24"/>
  <c r="R416" i="24"/>
  <c r="L416" i="24"/>
  <c r="N416" i="24"/>
  <c r="Q416" i="24"/>
  <c r="F416" i="24"/>
  <c r="D416" i="24"/>
  <c r="E417" i="24"/>
  <c r="A418" i="24"/>
  <c r="B417" i="24"/>
  <c r="K417" i="24"/>
  <c r="H417" i="24"/>
  <c r="E418" i="24" l="1"/>
  <c r="A419" i="24"/>
  <c r="B418" i="24"/>
  <c r="K418" i="24"/>
  <c r="H418" i="24"/>
  <c r="M417" i="24"/>
  <c r="Q417" i="24"/>
  <c r="C417" i="24"/>
  <c r="D417" i="24"/>
  <c r="F417" i="24"/>
  <c r="N417" i="24"/>
  <c r="G417" i="24"/>
  <c r="J417" i="24"/>
  <c r="I417" i="24"/>
  <c r="L417" i="24"/>
  <c r="R417" i="24"/>
  <c r="C418" i="24" l="1"/>
  <c r="D418" i="24"/>
  <c r="F418" i="24"/>
  <c r="L418" i="24"/>
  <c r="G418" i="24"/>
  <c r="I418" i="24"/>
  <c r="M418" i="24"/>
  <c r="R418" i="24"/>
  <c r="N418" i="24"/>
  <c r="Q418" i="24"/>
  <c r="J418" i="24"/>
  <c r="H419" i="24"/>
  <c r="K419" i="24"/>
  <c r="E419" i="24"/>
  <c r="A420" i="24"/>
  <c r="B419" i="24"/>
  <c r="E420" i="24" l="1"/>
  <c r="A421" i="24"/>
  <c r="B420" i="24"/>
  <c r="H420" i="24"/>
  <c r="K420" i="24"/>
  <c r="M419" i="24"/>
  <c r="Q419" i="24"/>
  <c r="I419" i="24"/>
  <c r="J419" i="24"/>
  <c r="F419" i="24"/>
  <c r="G419" i="24"/>
  <c r="L419" i="24"/>
  <c r="N419" i="24"/>
  <c r="C419" i="24"/>
  <c r="D419" i="24"/>
  <c r="R419" i="24"/>
  <c r="G420" i="24" l="1"/>
  <c r="L420" i="24"/>
  <c r="M420" i="24"/>
  <c r="N420" i="24"/>
  <c r="Q420" i="24"/>
  <c r="C420" i="24"/>
  <c r="I420" i="24"/>
  <c r="J420" i="24"/>
  <c r="R420" i="24"/>
  <c r="D420" i="24"/>
  <c r="F420" i="24"/>
  <c r="E421" i="24"/>
  <c r="A422" i="24"/>
  <c r="B421" i="24"/>
  <c r="H421" i="24"/>
  <c r="K421" i="24"/>
  <c r="B422" i="24" l="1"/>
  <c r="K422" i="24"/>
  <c r="E422" i="24"/>
  <c r="H422" i="24"/>
  <c r="A423" i="24"/>
  <c r="M421" i="24"/>
  <c r="Q421" i="24"/>
  <c r="N421" i="24"/>
  <c r="R421" i="24"/>
  <c r="C421" i="24"/>
  <c r="G421" i="24"/>
  <c r="L421" i="24"/>
  <c r="D421" i="24"/>
  <c r="F421" i="24"/>
  <c r="I421" i="24"/>
  <c r="J421" i="24"/>
  <c r="E423" i="24" l="1"/>
  <c r="H423" i="24"/>
  <c r="B423" i="24"/>
  <c r="A424" i="24"/>
  <c r="K423" i="24"/>
  <c r="G422" i="24"/>
  <c r="I422" i="24"/>
  <c r="J422" i="24"/>
  <c r="L422" i="24"/>
  <c r="M422" i="24"/>
  <c r="F422" i="24"/>
  <c r="D422" i="24"/>
  <c r="N422" i="24"/>
  <c r="Q422" i="24"/>
  <c r="R422" i="24"/>
  <c r="C422" i="24"/>
  <c r="K424" i="24" l="1"/>
  <c r="E424" i="24"/>
  <c r="B424" i="24"/>
  <c r="H424" i="24"/>
  <c r="A425" i="24"/>
  <c r="M423" i="24"/>
  <c r="Q423" i="24"/>
  <c r="I423" i="24"/>
  <c r="F423" i="24"/>
  <c r="G423" i="24"/>
  <c r="J423" i="24"/>
  <c r="N423" i="24"/>
  <c r="C423" i="24"/>
  <c r="D423" i="24"/>
  <c r="L423" i="24"/>
  <c r="R423" i="24"/>
  <c r="I424" i="24" l="1"/>
  <c r="D424" i="24"/>
  <c r="F424" i="24"/>
  <c r="G424" i="24"/>
  <c r="C424" i="24"/>
  <c r="L424" i="24"/>
  <c r="M424" i="24"/>
  <c r="N424" i="24"/>
  <c r="Q424" i="24"/>
  <c r="J424" i="24"/>
  <c r="R424" i="24"/>
  <c r="A426" i="24"/>
  <c r="H425" i="24"/>
  <c r="B425" i="24"/>
  <c r="E425" i="24"/>
  <c r="K425" i="24"/>
  <c r="M425" i="24" l="1"/>
  <c r="Q425" i="24"/>
  <c r="N425" i="24"/>
  <c r="G425" i="24"/>
  <c r="I425" i="24"/>
  <c r="J425" i="24"/>
  <c r="C425" i="24"/>
  <c r="D425" i="24"/>
  <c r="F425" i="24"/>
  <c r="L425" i="24"/>
  <c r="R425" i="24"/>
  <c r="K426" i="24"/>
  <c r="B426" i="24"/>
  <c r="E426" i="24"/>
  <c r="H426" i="24"/>
  <c r="A427" i="24"/>
  <c r="E427" i="24" l="1"/>
  <c r="K427" i="24"/>
  <c r="A428" i="24"/>
  <c r="B427" i="24"/>
  <c r="H427" i="24"/>
  <c r="M426" i="24"/>
  <c r="I426" i="24"/>
  <c r="J426" i="24"/>
  <c r="L426" i="24"/>
  <c r="N426" i="24"/>
  <c r="C426" i="24"/>
  <c r="D426" i="24"/>
  <c r="F426" i="24"/>
  <c r="G426" i="24"/>
  <c r="Q426" i="24"/>
  <c r="R426" i="24"/>
  <c r="M427" i="24" l="1"/>
  <c r="Q427" i="24"/>
  <c r="L427" i="24"/>
  <c r="R427" i="24"/>
  <c r="C427" i="24"/>
  <c r="D427" i="24"/>
  <c r="F427" i="24"/>
  <c r="G427" i="24"/>
  <c r="J427" i="24"/>
  <c r="I427" i="24"/>
  <c r="N427" i="24"/>
  <c r="A429" i="24"/>
  <c r="K428" i="24"/>
  <c r="H428" i="24"/>
  <c r="B428" i="24"/>
  <c r="E428" i="24"/>
  <c r="M428" i="24" l="1"/>
  <c r="Q428" i="24"/>
  <c r="C428" i="24"/>
  <c r="R428" i="24"/>
  <c r="J428" i="24"/>
  <c r="L428" i="24"/>
  <c r="N428" i="24"/>
  <c r="G428" i="24"/>
  <c r="I428" i="24"/>
  <c r="F428" i="24"/>
  <c r="D428" i="24"/>
  <c r="B429" i="24"/>
  <c r="E429" i="24"/>
  <c r="H429" i="24"/>
  <c r="K429" i="24"/>
  <c r="A430" i="24"/>
  <c r="A431" i="24" l="1"/>
  <c r="E430" i="24"/>
  <c r="B430" i="24"/>
  <c r="H430" i="24"/>
  <c r="K430" i="24"/>
  <c r="M429" i="24"/>
  <c r="Q429" i="24"/>
  <c r="C429" i="24"/>
  <c r="D429" i="24"/>
  <c r="N429" i="24"/>
  <c r="L429" i="24"/>
  <c r="F429" i="24"/>
  <c r="G429" i="24"/>
  <c r="I429" i="24"/>
  <c r="J429" i="24"/>
  <c r="R429" i="24"/>
  <c r="Q430" i="24" l="1"/>
  <c r="G430" i="24"/>
  <c r="D430" i="24"/>
  <c r="C430" i="24"/>
  <c r="N430" i="24"/>
  <c r="M430" i="24"/>
  <c r="F430" i="24"/>
  <c r="I430" i="24"/>
  <c r="J430" i="24"/>
  <c r="L430" i="24"/>
  <c r="R430" i="24"/>
  <c r="E431" i="24"/>
  <c r="H431" i="24"/>
  <c r="K431" i="24"/>
  <c r="A432" i="24"/>
  <c r="B431" i="24"/>
  <c r="M431" i="24" l="1"/>
  <c r="Q431" i="24"/>
  <c r="F431" i="24"/>
  <c r="G431" i="24"/>
  <c r="I431" i="24"/>
  <c r="J431" i="24"/>
  <c r="L431" i="24"/>
  <c r="R431" i="24"/>
  <c r="C431" i="24"/>
  <c r="N431" i="24"/>
  <c r="D431" i="24"/>
  <c r="A433" i="24"/>
  <c r="K432" i="24"/>
  <c r="B432" i="24"/>
  <c r="E432" i="24"/>
  <c r="H432" i="24"/>
  <c r="C432" i="24" l="1"/>
  <c r="D432" i="24"/>
  <c r="I432" i="24"/>
  <c r="F432" i="24"/>
  <c r="G432" i="24"/>
  <c r="J432" i="24"/>
  <c r="L432" i="24"/>
  <c r="M432" i="24"/>
  <c r="Q432" i="24"/>
  <c r="N432" i="24"/>
  <c r="R432" i="24"/>
  <c r="K433" i="24"/>
  <c r="E433" i="24"/>
  <c r="H433" i="24"/>
  <c r="A434" i="24"/>
  <c r="B433" i="24"/>
  <c r="M433" i="24" l="1"/>
  <c r="Q433" i="24"/>
  <c r="C433" i="24"/>
  <c r="J433" i="24"/>
  <c r="L433" i="24"/>
  <c r="N433" i="24"/>
  <c r="D433" i="24"/>
  <c r="F433" i="24"/>
  <c r="I433" i="24"/>
  <c r="R433" i="24"/>
  <c r="G433" i="24"/>
  <c r="E434" i="24"/>
  <c r="A435" i="24"/>
  <c r="B434" i="24"/>
  <c r="H434" i="24"/>
  <c r="K434" i="24"/>
  <c r="Q434" i="24" l="1"/>
  <c r="D434" i="24"/>
  <c r="F434" i="24"/>
  <c r="G434" i="24"/>
  <c r="M434" i="24"/>
  <c r="N434" i="24"/>
  <c r="R434" i="24"/>
  <c r="C434" i="24"/>
  <c r="I434" i="24"/>
  <c r="J434" i="24"/>
  <c r="L434" i="24"/>
  <c r="E435" i="24"/>
  <c r="A436" i="24"/>
  <c r="H435" i="24"/>
  <c r="B435" i="24"/>
  <c r="K435" i="24"/>
  <c r="M435" i="24" l="1"/>
  <c r="Q435" i="24"/>
  <c r="C435" i="24"/>
  <c r="D435" i="24"/>
  <c r="F435" i="24"/>
  <c r="I435" i="24"/>
  <c r="J435" i="24"/>
  <c r="N435" i="24"/>
  <c r="R435" i="24"/>
  <c r="G435" i="24"/>
  <c r="L435" i="24"/>
  <c r="B436" i="24"/>
  <c r="A437" i="24"/>
  <c r="K436" i="24"/>
  <c r="E436" i="24"/>
  <c r="H436" i="24"/>
  <c r="E437" i="24" l="1"/>
  <c r="A438" i="24"/>
  <c r="B437" i="24"/>
  <c r="H437" i="24"/>
  <c r="K437" i="24"/>
  <c r="C436" i="24"/>
  <c r="D436" i="24"/>
  <c r="M436" i="24"/>
  <c r="N436" i="24"/>
  <c r="Q436" i="24"/>
  <c r="R436" i="24"/>
  <c r="G436" i="24"/>
  <c r="L436" i="24"/>
  <c r="F436" i="24"/>
  <c r="J436" i="24"/>
  <c r="I436" i="24"/>
  <c r="M437" i="24" l="1"/>
  <c r="Q437" i="24"/>
  <c r="G437" i="24"/>
  <c r="C437" i="24"/>
  <c r="N437" i="24"/>
  <c r="R437" i="24"/>
  <c r="D437" i="24"/>
  <c r="F437" i="24"/>
  <c r="J437" i="24"/>
  <c r="I437" i="24"/>
  <c r="L437" i="24"/>
  <c r="H438" i="24"/>
  <c r="B438" i="24"/>
  <c r="A439" i="24"/>
  <c r="K438" i="24"/>
  <c r="E438" i="24"/>
  <c r="F438" i="24" l="1"/>
  <c r="G438" i="24"/>
  <c r="I438" i="24"/>
  <c r="M438" i="24"/>
  <c r="N438" i="24"/>
  <c r="R438" i="24"/>
  <c r="C438" i="24"/>
  <c r="J438" i="24"/>
  <c r="D438" i="24"/>
  <c r="L438" i="24"/>
  <c r="Q438" i="24"/>
  <c r="H439" i="24"/>
  <c r="K439" i="24"/>
  <c r="B439" i="24"/>
  <c r="A440" i="24"/>
  <c r="E439" i="24"/>
  <c r="K440" i="24" l="1"/>
  <c r="A441" i="24"/>
  <c r="H440" i="24"/>
  <c r="B440" i="24"/>
  <c r="E440" i="24"/>
  <c r="M439" i="24"/>
  <c r="Q439" i="24"/>
  <c r="G439" i="24"/>
  <c r="I439" i="24"/>
  <c r="F439" i="24"/>
  <c r="J439" i="24"/>
  <c r="L439" i="24"/>
  <c r="D439" i="24"/>
  <c r="N439" i="24"/>
  <c r="R439" i="24"/>
  <c r="C439" i="24"/>
  <c r="L440" i="24" l="1"/>
  <c r="M440" i="24"/>
  <c r="N440" i="24"/>
  <c r="R440" i="24"/>
  <c r="F440" i="24"/>
  <c r="G440" i="24"/>
  <c r="I440" i="24"/>
  <c r="J440" i="24"/>
  <c r="Q440" i="24"/>
  <c r="C440" i="24"/>
  <c r="D440" i="24"/>
  <c r="K441" i="24"/>
  <c r="B441" i="24"/>
  <c r="H441" i="24"/>
  <c r="E441" i="24"/>
  <c r="A442" i="24"/>
  <c r="A443" i="24" l="1"/>
  <c r="E442" i="24"/>
  <c r="H442" i="24"/>
  <c r="K442" i="24"/>
  <c r="B442" i="24"/>
  <c r="M441" i="24"/>
  <c r="Q441" i="24"/>
  <c r="I441" i="24"/>
  <c r="C441" i="24"/>
  <c r="G441" i="24"/>
  <c r="J441" i="24"/>
  <c r="L441" i="24"/>
  <c r="N441" i="24"/>
  <c r="R441" i="24"/>
  <c r="D441" i="24"/>
  <c r="F441" i="24"/>
  <c r="Q442" i="24" l="1"/>
  <c r="R442" i="24"/>
  <c r="C442" i="24"/>
  <c r="D442" i="24"/>
  <c r="F442" i="24"/>
  <c r="I442" i="24"/>
  <c r="G442" i="24"/>
  <c r="L442" i="24"/>
  <c r="M442" i="24"/>
  <c r="J442" i="24"/>
  <c r="N442" i="24"/>
  <c r="B443" i="24"/>
  <c r="A444" i="24"/>
  <c r="K443" i="24"/>
  <c r="E443" i="24"/>
  <c r="H443" i="24"/>
  <c r="B444" i="24" l="1"/>
  <c r="E444" i="24"/>
  <c r="H444" i="24"/>
  <c r="K444" i="24"/>
  <c r="A445" i="24"/>
  <c r="M443" i="24"/>
  <c r="Q443" i="24"/>
  <c r="N443" i="24"/>
  <c r="L443" i="24"/>
  <c r="R443" i="24"/>
  <c r="D443" i="24"/>
  <c r="C443" i="24"/>
  <c r="G443" i="24"/>
  <c r="I443" i="24"/>
  <c r="F443" i="24"/>
  <c r="J443" i="24"/>
  <c r="A446" i="24" l="1"/>
  <c r="B445" i="24"/>
  <c r="E445" i="24"/>
  <c r="K445" i="24"/>
  <c r="H445" i="24"/>
  <c r="J444" i="24"/>
  <c r="L444" i="24"/>
  <c r="M444" i="24"/>
  <c r="D444" i="24"/>
  <c r="F444" i="24"/>
  <c r="C444" i="24"/>
  <c r="G444" i="24"/>
  <c r="I444" i="24"/>
  <c r="N444" i="24"/>
  <c r="Q444" i="24"/>
  <c r="R444" i="24"/>
  <c r="M445" i="24" l="1"/>
  <c r="Q445" i="24"/>
  <c r="C445" i="24"/>
  <c r="D445" i="24"/>
  <c r="G445" i="24"/>
  <c r="L445" i="24"/>
  <c r="R445" i="24"/>
  <c r="J445" i="24"/>
  <c r="N445" i="24"/>
  <c r="F445" i="24"/>
  <c r="I445" i="24"/>
  <c r="A447" i="24"/>
  <c r="K446" i="24"/>
  <c r="B446" i="24"/>
  <c r="E446" i="24"/>
  <c r="H446" i="24"/>
  <c r="E447" i="24" l="1"/>
  <c r="H447" i="24"/>
  <c r="B447" i="24"/>
  <c r="K447" i="24"/>
  <c r="A448" i="24"/>
  <c r="I446" i="24"/>
  <c r="J446" i="24"/>
  <c r="L446" i="24"/>
  <c r="C446" i="24"/>
  <c r="F446" i="24"/>
  <c r="D446" i="24"/>
  <c r="G446" i="24"/>
  <c r="N446" i="24"/>
  <c r="R446" i="24"/>
  <c r="M446" i="24"/>
  <c r="Q446" i="24"/>
  <c r="M447" i="24" l="1"/>
  <c r="Q447" i="24"/>
  <c r="F447" i="24"/>
  <c r="G447" i="24"/>
  <c r="C447" i="24"/>
  <c r="D447" i="24"/>
  <c r="J447" i="24"/>
  <c r="L447" i="24"/>
  <c r="I447" i="24"/>
  <c r="N447" i="24"/>
  <c r="R447" i="24"/>
  <c r="A449" i="24"/>
  <c r="B448" i="24"/>
  <c r="E448" i="24"/>
  <c r="H448" i="24"/>
  <c r="K448" i="24"/>
  <c r="H449" i="24" l="1"/>
  <c r="K449" i="24"/>
  <c r="A450" i="24"/>
  <c r="E449" i="24"/>
  <c r="B449" i="24"/>
  <c r="C448" i="24"/>
  <c r="D448" i="24"/>
  <c r="M448" i="24"/>
  <c r="N448" i="24"/>
  <c r="R448" i="24"/>
  <c r="F448" i="24"/>
  <c r="G448" i="24"/>
  <c r="I448" i="24"/>
  <c r="J448" i="24"/>
  <c r="L448" i="24"/>
  <c r="Q448" i="24"/>
  <c r="M449" i="24" l="1"/>
  <c r="Q449" i="24"/>
  <c r="I449" i="24"/>
  <c r="J449" i="24"/>
  <c r="L449" i="24"/>
  <c r="R449" i="24"/>
  <c r="C449" i="24"/>
  <c r="D449" i="24"/>
  <c r="F449" i="24"/>
  <c r="G449" i="24"/>
  <c r="N449" i="24"/>
  <c r="E450" i="24"/>
  <c r="B450" i="24"/>
  <c r="H450" i="24"/>
  <c r="K450" i="24"/>
  <c r="A451" i="24"/>
  <c r="K451" i="24" l="1"/>
  <c r="A452" i="24"/>
  <c r="E451" i="24"/>
  <c r="B451" i="24"/>
  <c r="H451" i="24"/>
  <c r="N450" i="24"/>
  <c r="L450" i="24"/>
  <c r="G450" i="24"/>
  <c r="I450" i="24"/>
  <c r="J450" i="24"/>
  <c r="M450" i="24"/>
  <c r="R450" i="24"/>
  <c r="C450" i="24"/>
  <c r="D450" i="24"/>
  <c r="F450" i="24"/>
  <c r="Q450" i="24"/>
  <c r="L451" i="24" l="1"/>
  <c r="M451" i="24"/>
  <c r="N451" i="24"/>
  <c r="R451" i="24"/>
  <c r="C451" i="24"/>
  <c r="F451" i="24"/>
  <c r="J451" i="24"/>
  <c r="Q451" i="24"/>
  <c r="I451" i="24"/>
  <c r="D451" i="24"/>
  <c r="G451" i="24"/>
  <c r="E452" i="24"/>
  <c r="B452" i="24"/>
  <c r="H452" i="24"/>
  <c r="K452" i="24"/>
  <c r="A453" i="24"/>
  <c r="A454" i="24" l="1"/>
  <c r="B453" i="24"/>
  <c r="E453" i="24"/>
  <c r="H453" i="24"/>
  <c r="K453" i="24"/>
  <c r="C452" i="24"/>
  <c r="F452" i="24"/>
  <c r="G452" i="24"/>
  <c r="D452" i="24"/>
  <c r="I452" i="24"/>
  <c r="L452" i="24"/>
  <c r="M452" i="24"/>
  <c r="R452" i="24"/>
  <c r="J452" i="24"/>
  <c r="N452" i="24"/>
  <c r="Q452" i="24"/>
  <c r="L453" i="24" l="1"/>
  <c r="M453" i="24"/>
  <c r="N453" i="24"/>
  <c r="Q453" i="24"/>
  <c r="F453" i="24"/>
  <c r="R453" i="24"/>
  <c r="C453" i="24"/>
  <c r="D453" i="24"/>
  <c r="G453" i="24"/>
  <c r="I453" i="24"/>
  <c r="J453" i="24"/>
  <c r="E454" i="24"/>
  <c r="K454" i="24"/>
  <c r="B454" i="24"/>
  <c r="H454" i="24"/>
  <c r="A455" i="24"/>
  <c r="E455" i="24" l="1"/>
  <c r="H455" i="24"/>
  <c r="A456" i="24"/>
  <c r="B455" i="24"/>
  <c r="K455" i="24"/>
  <c r="I454" i="24"/>
  <c r="L454" i="24"/>
  <c r="M454" i="24"/>
  <c r="N454" i="24"/>
  <c r="Q454" i="24"/>
  <c r="R454" i="24"/>
  <c r="C454" i="24"/>
  <c r="D454" i="24"/>
  <c r="F454" i="24"/>
  <c r="G454" i="24"/>
  <c r="J454" i="24"/>
  <c r="M455" i="24" l="1"/>
  <c r="N455" i="24"/>
  <c r="Q455" i="24"/>
  <c r="R455" i="24"/>
  <c r="F455" i="24"/>
  <c r="I455" i="24"/>
  <c r="G455" i="24"/>
  <c r="D455" i="24"/>
  <c r="C455" i="24"/>
  <c r="L455" i="24"/>
  <c r="J455" i="24"/>
  <c r="E456" i="24"/>
  <c r="A457" i="24"/>
  <c r="B456" i="24"/>
  <c r="H456" i="24"/>
  <c r="K456" i="24"/>
  <c r="A458" i="24" l="1"/>
  <c r="E457" i="24"/>
  <c r="H457" i="24"/>
  <c r="K457" i="24"/>
  <c r="B457" i="24"/>
  <c r="N456" i="24"/>
  <c r="R456" i="24"/>
  <c r="C456" i="24"/>
  <c r="D456" i="24"/>
  <c r="F456" i="24"/>
  <c r="G456" i="24"/>
  <c r="I456" i="24"/>
  <c r="J456" i="24"/>
  <c r="L456" i="24"/>
  <c r="M456" i="24"/>
  <c r="Q456" i="24"/>
  <c r="N457" i="24" l="1"/>
  <c r="Q457" i="24"/>
  <c r="R457" i="24"/>
  <c r="F457" i="24"/>
  <c r="G457" i="24"/>
  <c r="J457" i="24"/>
  <c r="L457" i="24"/>
  <c r="M457" i="24"/>
  <c r="C457" i="24"/>
  <c r="D457" i="24"/>
  <c r="I457" i="24"/>
  <c r="E458" i="24"/>
  <c r="K458" i="24"/>
  <c r="H458" i="24"/>
  <c r="B458" i="24"/>
  <c r="A459" i="24"/>
  <c r="A460" i="24" l="1"/>
  <c r="E459" i="24"/>
  <c r="B459" i="24"/>
  <c r="H459" i="24"/>
  <c r="K459" i="24"/>
  <c r="G458" i="24"/>
  <c r="J458" i="24"/>
  <c r="L458" i="24"/>
  <c r="R458" i="24"/>
  <c r="C458" i="24"/>
  <c r="F458" i="24"/>
  <c r="N458" i="24"/>
  <c r="D458" i="24"/>
  <c r="I458" i="24"/>
  <c r="M458" i="24"/>
  <c r="Q458" i="24"/>
  <c r="Q459" i="24" l="1"/>
  <c r="R459" i="24"/>
  <c r="C459" i="24"/>
  <c r="F459" i="24"/>
  <c r="M459" i="24"/>
  <c r="N459" i="24"/>
  <c r="I459" i="24"/>
  <c r="G459" i="24"/>
  <c r="D459" i="24"/>
  <c r="J459" i="24"/>
  <c r="L459" i="24"/>
  <c r="E460" i="24"/>
  <c r="B460" i="24"/>
  <c r="A461" i="24"/>
  <c r="H460" i="24"/>
  <c r="K460" i="24"/>
  <c r="A462" i="24" l="1"/>
  <c r="H461" i="24"/>
  <c r="K461" i="24"/>
  <c r="E461" i="24"/>
  <c r="B461" i="24"/>
  <c r="C460" i="24"/>
  <c r="D460" i="24"/>
  <c r="I460" i="24"/>
  <c r="F460" i="24"/>
  <c r="G460" i="24"/>
  <c r="L460" i="24"/>
  <c r="M460" i="24"/>
  <c r="Q460" i="24"/>
  <c r="N460" i="24"/>
  <c r="J460" i="24"/>
  <c r="R460" i="24"/>
  <c r="R461" i="24" l="1"/>
  <c r="J461" i="24"/>
  <c r="C461" i="24"/>
  <c r="F461" i="24"/>
  <c r="I461" i="24"/>
  <c r="L461" i="24"/>
  <c r="D461" i="24"/>
  <c r="G461" i="24"/>
  <c r="M461" i="24"/>
  <c r="N461" i="24"/>
  <c r="Q461" i="24"/>
  <c r="E462" i="24"/>
  <c r="B462" i="24"/>
  <c r="K462" i="24"/>
  <c r="A463" i="24"/>
  <c r="H462" i="24"/>
  <c r="C462" i="24" l="1"/>
  <c r="J462" i="24"/>
  <c r="L462" i="24"/>
  <c r="M462" i="24"/>
  <c r="D462" i="24"/>
  <c r="F462" i="24"/>
  <c r="I462" i="24"/>
  <c r="R462" i="24"/>
  <c r="G462" i="24"/>
  <c r="Q462" i="24"/>
  <c r="N462" i="24"/>
  <c r="A464" i="24"/>
  <c r="K463" i="24"/>
  <c r="H463" i="24"/>
  <c r="E463" i="24"/>
  <c r="B463" i="24"/>
  <c r="M463" i="24" l="1"/>
  <c r="Q463" i="24"/>
  <c r="R463" i="24"/>
  <c r="D463" i="24"/>
  <c r="G463" i="24"/>
  <c r="I463" i="24"/>
  <c r="J463" i="24"/>
  <c r="L463" i="24"/>
  <c r="N463" i="24"/>
  <c r="F463" i="24"/>
  <c r="C463" i="24"/>
  <c r="E464" i="24"/>
  <c r="B464" i="24"/>
  <c r="K464" i="24"/>
  <c r="A465" i="24"/>
  <c r="H464" i="24"/>
  <c r="B465" i="24" l="1"/>
  <c r="E465" i="24"/>
  <c r="H465" i="24"/>
  <c r="K465" i="24"/>
  <c r="A466" i="24"/>
  <c r="C464" i="24"/>
  <c r="D464" i="24"/>
  <c r="J464" i="24"/>
  <c r="M464" i="24"/>
  <c r="N464" i="24"/>
  <c r="R464" i="24"/>
  <c r="F464" i="24"/>
  <c r="G464" i="24"/>
  <c r="I464" i="24"/>
  <c r="L464" i="24"/>
  <c r="Q464" i="24"/>
  <c r="B466" i="24" l="1"/>
  <c r="E466" i="24"/>
  <c r="H466" i="24"/>
  <c r="K466" i="24"/>
  <c r="A467" i="24"/>
  <c r="C465" i="24"/>
  <c r="D465" i="24"/>
  <c r="F465" i="24"/>
  <c r="G465" i="24"/>
  <c r="I465" i="24"/>
  <c r="J465" i="24"/>
  <c r="L465" i="24"/>
  <c r="Q465" i="24"/>
  <c r="M465" i="24"/>
  <c r="N465" i="24"/>
  <c r="R465" i="24"/>
  <c r="K467" i="24" l="1"/>
  <c r="B467" i="24"/>
  <c r="E467" i="24"/>
  <c r="H467" i="24"/>
  <c r="A468" i="24"/>
  <c r="C466" i="24"/>
  <c r="D466" i="24"/>
  <c r="F466" i="24"/>
  <c r="I466" i="24"/>
  <c r="J466" i="24"/>
  <c r="G466" i="24"/>
  <c r="N466" i="24"/>
  <c r="L466" i="24"/>
  <c r="M466" i="24"/>
  <c r="Q466" i="24"/>
  <c r="R466" i="24"/>
  <c r="I467" i="24" l="1"/>
  <c r="J467" i="24"/>
  <c r="L467" i="24"/>
  <c r="F467" i="24"/>
  <c r="G467" i="24"/>
  <c r="M467" i="24"/>
  <c r="N467" i="24"/>
  <c r="R467" i="24"/>
  <c r="C467" i="24"/>
  <c r="D467" i="24"/>
  <c r="Q467" i="24"/>
  <c r="B468" i="24"/>
  <c r="E468" i="24"/>
  <c r="A469" i="24"/>
  <c r="K468" i="24"/>
  <c r="H468" i="24"/>
  <c r="A470" i="24" l="1"/>
  <c r="B469" i="24"/>
  <c r="E469" i="24"/>
  <c r="H469" i="24"/>
  <c r="K469" i="24"/>
  <c r="C468" i="24"/>
  <c r="D468" i="24"/>
  <c r="J468" i="24"/>
  <c r="L468" i="24"/>
  <c r="M468" i="24"/>
  <c r="F468" i="24"/>
  <c r="N468" i="24"/>
  <c r="Q468" i="24"/>
  <c r="R468" i="24"/>
  <c r="I468" i="24"/>
  <c r="G468" i="24"/>
  <c r="R469" i="24" l="1"/>
  <c r="C469" i="24"/>
  <c r="Q469" i="24"/>
  <c r="D469" i="24"/>
  <c r="F469" i="24"/>
  <c r="G469" i="24"/>
  <c r="I469" i="24"/>
  <c r="J469" i="24"/>
  <c r="L469" i="24"/>
  <c r="M469" i="24"/>
  <c r="N469" i="24"/>
  <c r="B470" i="24"/>
  <c r="E470" i="24"/>
  <c r="A471" i="24"/>
  <c r="K470" i="24"/>
  <c r="H470" i="24"/>
  <c r="E471" i="24" l="1"/>
  <c r="A472" i="24"/>
  <c r="B471" i="24"/>
  <c r="H471" i="24"/>
  <c r="K471" i="24"/>
  <c r="C470" i="24"/>
  <c r="D470" i="24"/>
  <c r="N470" i="24"/>
  <c r="R470" i="24"/>
  <c r="F470" i="24"/>
  <c r="G470" i="24"/>
  <c r="J470" i="24"/>
  <c r="M470" i="24"/>
  <c r="Q470" i="24"/>
  <c r="I470" i="24"/>
  <c r="L470" i="24"/>
  <c r="N471" i="24" l="1"/>
  <c r="Q471" i="24"/>
  <c r="R471" i="24"/>
  <c r="G471" i="24"/>
  <c r="I471" i="24"/>
  <c r="L471" i="24"/>
  <c r="M471" i="24"/>
  <c r="C471" i="24"/>
  <c r="J471" i="24"/>
  <c r="D471" i="24"/>
  <c r="F471" i="24"/>
  <c r="B472" i="24"/>
  <c r="E472" i="24"/>
  <c r="K472" i="24"/>
  <c r="H472" i="24"/>
  <c r="A473" i="24"/>
  <c r="B473" i="24" l="1"/>
  <c r="E473" i="24"/>
  <c r="H473" i="24"/>
  <c r="K473" i="24"/>
  <c r="A474" i="24"/>
  <c r="C472" i="24"/>
  <c r="D472" i="24"/>
  <c r="L472" i="24"/>
  <c r="M472" i="24"/>
  <c r="N472" i="24"/>
  <c r="F472" i="24"/>
  <c r="G472" i="24"/>
  <c r="I472" i="24"/>
  <c r="R472" i="24"/>
  <c r="J472" i="24"/>
  <c r="Q472" i="24"/>
  <c r="B474" i="24" l="1"/>
  <c r="E474" i="24"/>
  <c r="A475" i="24"/>
  <c r="H474" i="24"/>
  <c r="K474" i="24"/>
  <c r="D473" i="24"/>
  <c r="I473" i="24"/>
  <c r="L473" i="24"/>
  <c r="F473" i="24"/>
  <c r="N473" i="24"/>
  <c r="Q473" i="24"/>
  <c r="R473" i="24"/>
  <c r="J473" i="24"/>
  <c r="M473" i="24"/>
  <c r="C473" i="24"/>
  <c r="G473" i="24"/>
  <c r="H475" i="24" l="1"/>
  <c r="B475" i="24"/>
  <c r="E475" i="24"/>
  <c r="K475" i="24"/>
  <c r="A476" i="24"/>
  <c r="C474" i="24"/>
  <c r="D474" i="24"/>
  <c r="I474" i="24"/>
  <c r="F474" i="24"/>
  <c r="G474" i="24"/>
  <c r="J474" i="24"/>
  <c r="L474" i="24"/>
  <c r="M474" i="24"/>
  <c r="N474" i="24"/>
  <c r="Q474" i="24"/>
  <c r="R474" i="24"/>
  <c r="F475" i="24" l="1"/>
  <c r="I475" i="24"/>
  <c r="C475" i="24"/>
  <c r="D475" i="24"/>
  <c r="G475" i="24"/>
  <c r="J475" i="24"/>
  <c r="L475" i="24"/>
  <c r="M475" i="24"/>
  <c r="Q475" i="24"/>
  <c r="N475" i="24"/>
  <c r="R475" i="24"/>
  <c r="B476" i="24"/>
  <c r="E476" i="24"/>
  <c r="H476" i="24"/>
  <c r="K476" i="24"/>
  <c r="A477" i="24"/>
  <c r="K477" i="24" l="1"/>
  <c r="B477" i="24"/>
  <c r="A478" i="24"/>
  <c r="E477" i="24"/>
  <c r="H477" i="24"/>
  <c r="C476" i="24"/>
  <c r="D476" i="24"/>
  <c r="G476" i="24"/>
  <c r="J476" i="24"/>
  <c r="F476" i="24"/>
  <c r="M476" i="24"/>
  <c r="I476" i="24"/>
  <c r="L476" i="24"/>
  <c r="N476" i="24"/>
  <c r="Q476" i="24"/>
  <c r="R476" i="24"/>
  <c r="B478" i="24" l="1"/>
  <c r="E478" i="24"/>
  <c r="K478" i="24"/>
  <c r="H478" i="24"/>
  <c r="A479" i="24"/>
  <c r="J477" i="24"/>
  <c r="L477" i="24"/>
  <c r="M477" i="24"/>
  <c r="I477" i="24"/>
  <c r="N477" i="24"/>
  <c r="Q477" i="24"/>
  <c r="C477" i="24"/>
  <c r="D477" i="24"/>
  <c r="F477" i="24"/>
  <c r="G477" i="24"/>
  <c r="R477" i="24"/>
  <c r="A480" i="24" l="1"/>
  <c r="B479" i="24"/>
  <c r="E479" i="24"/>
  <c r="H479" i="24"/>
  <c r="K479" i="24"/>
  <c r="C478" i="24"/>
  <c r="D478" i="24"/>
  <c r="L478" i="24"/>
  <c r="M478" i="24"/>
  <c r="N478" i="24"/>
  <c r="Q478" i="24"/>
  <c r="R478" i="24"/>
  <c r="G478" i="24"/>
  <c r="I478" i="24"/>
  <c r="J478" i="24"/>
  <c r="F478" i="24"/>
  <c r="N479" i="24" l="1"/>
  <c r="R479" i="24"/>
  <c r="C479" i="24"/>
  <c r="F479" i="24"/>
  <c r="I479" i="24"/>
  <c r="L479" i="24"/>
  <c r="G479" i="24"/>
  <c r="D479" i="24"/>
  <c r="J479" i="24"/>
  <c r="M479" i="24"/>
  <c r="Q479" i="24"/>
  <c r="B480" i="24"/>
  <c r="E480" i="24"/>
  <c r="H480" i="24"/>
  <c r="K480" i="24"/>
  <c r="A481" i="24"/>
  <c r="A482" i="24" l="1"/>
  <c r="K481" i="24"/>
  <c r="E481" i="24"/>
  <c r="B481" i="24"/>
  <c r="H481" i="24"/>
  <c r="C480" i="24"/>
  <c r="D480" i="24"/>
  <c r="G480" i="24"/>
  <c r="I480" i="24"/>
  <c r="J480" i="24"/>
  <c r="F480" i="24"/>
  <c r="L480" i="24"/>
  <c r="R480" i="24"/>
  <c r="M480" i="24"/>
  <c r="N480" i="24"/>
  <c r="Q480" i="24"/>
  <c r="M481" i="24" l="1"/>
  <c r="N481" i="24"/>
  <c r="R481" i="24"/>
  <c r="J481" i="24"/>
  <c r="L481" i="24"/>
  <c r="Q481" i="24"/>
  <c r="G481" i="24"/>
  <c r="D481" i="24"/>
  <c r="C481" i="24"/>
  <c r="F481" i="24"/>
  <c r="I481" i="24"/>
  <c r="B482" i="24"/>
  <c r="E482" i="24"/>
  <c r="H482" i="24"/>
  <c r="A483" i="24"/>
  <c r="K482" i="24"/>
  <c r="C482" i="24" l="1"/>
  <c r="D482" i="24"/>
  <c r="F482" i="24"/>
  <c r="I482" i="24"/>
  <c r="N482" i="24"/>
  <c r="Q482" i="24"/>
  <c r="R482" i="24"/>
  <c r="G482" i="24"/>
  <c r="J482" i="24"/>
  <c r="M482" i="24"/>
  <c r="L482" i="24"/>
  <c r="E483" i="24"/>
  <c r="H483" i="24"/>
  <c r="K483" i="24"/>
  <c r="A484" i="24"/>
  <c r="B483" i="24"/>
  <c r="C483" i="24" l="1"/>
  <c r="F483" i="24"/>
  <c r="J483" i="24"/>
  <c r="G483" i="24"/>
  <c r="I483" i="24"/>
  <c r="L483" i="24"/>
  <c r="M483" i="24"/>
  <c r="N483" i="24"/>
  <c r="Q483" i="24"/>
  <c r="R483" i="24"/>
  <c r="D483" i="24"/>
  <c r="B484" i="24"/>
  <c r="E484" i="24"/>
  <c r="H484" i="24"/>
  <c r="A485" i="24"/>
  <c r="K484" i="24"/>
  <c r="E485" i="24" l="1"/>
  <c r="H485" i="24"/>
  <c r="B485" i="24"/>
  <c r="K485" i="24"/>
  <c r="A486" i="24"/>
  <c r="C484" i="24"/>
  <c r="D484" i="24"/>
  <c r="J484" i="24"/>
  <c r="L484" i="24"/>
  <c r="M484" i="24"/>
  <c r="Q484" i="24"/>
  <c r="R484" i="24"/>
  <c r="F484" i="24"/>
  <c r="G484" i="24"/>
  <c r="I484" i="24"/>
  <c r="N484" i="24"/>
  <c r="F485" i="24" l="1"/>
  <c r="G485" i="24"/>
  <c r="C485" i="24"/>
  <c r="D485" i="24"/>
  <c r="I485" i="24"/>
  <c r="J485" i="24"/>
  <c r="L485" i="24"/>
  <c r="M485" i="24"/>
  <c r="N485" i="24"/>
  <c r="Q485" i="24"/>
  <c r="R485" i="24"/>
  <c r="B486" i="24"/>
  <c r="E486" i="24"/>
  <c r="A487" i="24"/>
  <c r="H486" i="24"/>
  <c r="K486" i="24"/>
  <c r="C486" i="24" l="1"/>
  <c r="D486" i="24"/>
  <c r="N486" i="24"/>
  <c r="R486" i="24"/>
  <c r="F486" i="24"/>
  <c r="I486" i="24"/>
  <c r="M486" i="24"/>
  <c r="G486" i="24"/>
  <c r="J486" i="24"/>
  <c r="L486" i="24"/>
  <c r="Q486" i="24"/>
  <c r="K487" i="24"/>
  <c r="A488" i="24"/>
  <c r="H487" i="24"/>
  <c r="E487" i="24"/>
  <c r="B487" i="24"/>
  <c r="L487" i="24" l="1"/>
  <c r="M487" i="24"/>
  <c r="N487" i="24"/>
  <c r="Q487" i="24"/>
  <c r="J487" i="24"/>
  <c r="F487" i="24"/>
  <c r="G487" i="24"/>
  <c r="I487" i="24"/>
  <c r="R487" i="24"/>
  <c r="D487" i="24"/>
  <c r="C487" i="24"/>
  <c r="B488" i="24"/>
  <c r="E488" i="24"/>
  <c r="K488" i="24"/>
  <c r="H488" i="24"/>
  <c r="A489" i="24"/>
  <c r="B489" i="24" l="1"/>
  <c r="E489" i="24"/>
  <c r="H489" i="24"/>
  <c r="A490" i="24"/>
  <c r="K489" i="24"/>
  <c r="C488" i="24"/>
  <c r="D488" i="24"/>
  <c r="F488" i="24"/>
  <c r="L488" i="24"/>
  <c r="M488" i="24"/>
  <c r="N488" i="24"/>
  <c r="Q488" i="24"/>
  <c r="R488" i="24"/>
  <c r="G488" i="24"/>
  <c r="I488" i="24"/>
  <c r="J488" i="24"/>
  <c r="B490" i="24" l="1"/>
  <c r="E490" i="24"/>
  <c r="H490" i="24"/>
  <c r="A491" i="24"/>
  <c r="K490" i="24"/>
  <c r="D489" i="24"/>
  <c r="Q489" i="24"/>
  <c r="C489" i="24"/>
  <c r="F489" i="24"/>
  <c r="G489" i="24"/>
  <c r="I489" i="24"/>
  <c r="M489" i="24"/>
  <c r="N489" i="24"/>
  <c r="J489" i="24"/>
  <c r="R489" i="24"/>
  <c r="L489" i="24"/>
  <c r="H491" i="24" l="1"/>
  <c r="A492" i="24"/>
  <c r="K491" i="24"/>
  <c r="B491" i="24"/>
  <c r="E491" i="24"/>
  <c r="C490" i="24"/>
  <c r="D490" i="24"/>
  <c r="G490" i="24"/>
  <c r="I490" i="24"/>
  <c r="J490" i="24"/>
  <c r="M490" i="24"/>
  <c r="N490" i="24"/>
  <c r="R490" i="24"/>
  <c r="F490" i="24"/>
  <c r="L490" i="24"/>
  <c r="Q490" i="24"/>
  <c r="F491" i="24" l="1"/>
  <c r="I491" i="24"/>
  <c r="M491" i="24"/>
  <c r="N491" i="24"/>
  <c r="Q491" i="24"/>
  <c r="R491" i="24"/>
  <c r="L491" i="24"/>
  <c r="C491" i="24"/>
  <c r="D491" i="24"/>
  <c r="G491" i="24"/>
  <c r="J491" i="24"/>
  <c r="B492" i="24"/>
  <c r="E492" i="24"/>
  <c r="A493" i="24"/>
  <c r="K492" i="24"/>
  <c r="H492" i="24"/>
  <c r="H493" i="24" l="1"/>
  <c r="B493" i="24"/>
  <c r="E493" i="24"/>
  <c r="K493" i="24"/>
  <c r="A494" i="24"/>
  <c r="C492" i="24"/>
  <c r="D492" i="24"/>
  <c r="N492" i="24"/>
  <c r="Q492" i="24"/>
  <c r="R492" i="24"/>
  <c r="F492" i="24"/>
  <c r="G492" i="24"/>
  <c r="I492" i="24"/>
  <c r="J492" i="24"/>
  <c r="L492" i="24"/>
  <c r="M492" i="24"/>
  <c r="J493" i="24" l="1"/>
  <c r="L493" i="24"/>
  <c r="M493" i="24"/>
  <c r="I493" i="24"/>
  <c r="N493" i="24"/>
  <c r="Q493" i="24"/>
  <c r="F493" i="24"/>
  <c r="C493" i="24"/>
  <c r="D493" i="24"/>
  <c r="G493" i="24"/>
  <c r="R493" i="24"/>
  <c r="B494" i="24"/>
  <c r="E494" i="24"/>
  <c r="A495" i="24"/>
  <c r="H494" i="24"/>
  <c r="K494" i="24"/>
  <c r="E495" i="24" l="1"/>
  <c r="B495" i="24"/>
  <c r="H495" i="24"/>
  <c r="K495" i="24"/>
  <c r="A496" i="24"/>
  <c r="D494" i="24"/>
  <c r="Q494" i="24"/>
  <c r="R494" i="24"/>
  <c r="G494" i="24"/>
  <c r="C494" i="24"/>
  <c r="F494" i="24"/>
  <c r="I494" i="24"/>
  <c r="J494" i="24"/>
  <c r="L494" i="24"/>
  <c r="M494" i="24"/>
  <c r="N494" i="24"/>
  <c r="M495" i="24" l="1"/>
  <c r="Q495" i="24"/>
  <c r="R495" i="24"/>
  <c r="D495" i="24"/>
  <c r="F495" i="24"/>
  <c r="G495" i="24"/>
  <c r="C495" i="24"/>
  <c r="N495" i="24"/>
  <c r="I495" i="24"/>
  <c r="J495" i="24"/>
  <c r="L495" i="24"/>
  <c r="B496" i="24"/>
  <c r="E496" i="24"/>
  <c r="H496" i="24"/>
  <c r="K496" i="24"/>
  <c r="A497" i="24"/>
  <c r="K497" i="24" l="1"/>
  <c r="B497" i="24"/>
  <c r="E497" i="24"/>
  <c r="H497" i="24"/>
  <c r="A498" i="24"/>
  <c r="D496" i="24"/>
  <c r="I496" i="24"/>
  <c r="L496" i="24"/>
  <c r="N496" i="24"/>
  <c r="G496" i="24"/>
  <c r="J496" i="24"/>
  <c r="M496" i="24"/>
  <c r="Q496" i="24"/>
  <c r="R496" i="24"/>
  <c r="F496" i="24"/>
  <c r="C496" i="24"/>
  <c r="B498" i="24" l="1"/>
  <c r="E498" i="24"/>
  <c r="H498" i="24"/>
  <c r="K498" i="24"/>
  <c r="A499" i="24"/>
  <c r="R497" i="24"/>
  <c r="J497" i="24"/>
  <c r="L497" i="24"/>
  <c r="M497" i="24"/>
  <c r="C497" i="24"/>
  <c r="D497" i="24"/>
  <c r="F497" i="24"/>
  <c r="G497" i="24"/>
  <c r="I497" i="24"/>
  <c r="N497" i="24"/>
  <c r="Q497" i="24"/>
  <c r="A500" i="24" l="1"/>
  <c r="B499" i="24"/>
  <c r="E499" i="24"/>
  <c r="H499" i="24"/>
  <c r="K499" i="24"/>
  <c r="D498" i="24"/>
  <c r="C498" i="24"/>
  <c r="F498" i="24"/>
  <c r="G498" i="24"/>
  <c r="I498" i="24"/>
  <c r="J498" i="24"/>
  <c r="L498" i="24"/>
  <c r="M498" i="24"/>
  <c r="N498" i="24"/>
  <c r="Q498" i="24"/>
  <c r="R498" i="24"/>
  <c r="R499" i="24" l="1"/>
  <c r="C499" i="24"/>
  <c r="F499" i="24"/>
  <c r="L499" i="24"/>
  <c r="G499" i="24"/>
  <c r="D499" i="24"/>
  <c r="I499" i="24"/>
  <c r="N499" i="24"/>
  <c r="Q499" i="24"/>
  <c r="J499" i="24"/>
  <c r="M499" i="24"/>
  <c r="B500" i="24"/>
  <c r="E500" i="24"/>
  <c r="H500" i="24"/>
  <c r="A501" i="24"/>
  <c r="K500" i="24"/>
  <c r="E501" i="24" l="1"/>
  <c r="H501" i="24"/>
  <c r="B501" i="24"/>
  <c r="K501" i="24"/>
  <c r="A502" i="24"/>
  <c r="D500" i="24"/>
  <c r="F500" i="24"/>
  <c r="I500" i="24"/>
  <c r="C500" i="24"/>
  <c r="G500" i="24"/>
  <c r="L500" i="24"/>
  <c r="M500" i="24"/>
  <c r="N500" i="24"/>
  <c r="Q500" i="24"/>
  <c r="R500" i="24"/>
  <c r="J500" i="24"/>
  <c r="L501" i="24" l="1"/>
  <c r="M501" i="24"/>
  <c r="Q501" i="24"/>
  <c r="R501" i="24"/>
  <c r="F501" i="24"/>
  <c r="G501" i="24"/>
  <c r="I501" i="24"/>
  <c r="J501" i="24"/>
  <c r="C501" i="24"/>
  <c r="D501" i="24"/>
  <c r="N501" i="24"/>
  <c r="B502" i="24"/>
  <c r="E502" i="24"/>
  <c r="K502" i="24"/>
  <c r="H502" i="24"/>
  <c r="A503" i="24"/>
  <c r="B503" i="24" l="1"/>
  <c r="E503" i="24"/>
  <c r="H503" i="24"/>
  <c r="K503" i="24"/>
  <c r="A504" i="24"/>
  <c r="D502" i="24"/>
  <c r="I502" i="24"/>
  <c r="L502" i="24"/>
  <c r="J502" i="24"/>
  <c r="M502" i="24"/>
  <c r="N502" i="24"/>
  <c r="Q502" i="24"/>
  <c r="F502" i="24"/>
  <c r="C502" i="24"/>
  <c r="G502" i="24"/>
  <c r="R502" i="24"/>
  <c r="B504" i="24" l="1"/>
  <c r="E504" i="24"/>
  <c r="H504" i="24"/>
  <c r="K504" i="24"/>
  <c r="A505" i="24"/>
  <c r="D503" i="24"/>
  <c r="C503" i="24"/>
  <c r="F503" i="24"/>
  <c r="G503" i="24"/>
  <c r="I503" i="24"/>
  <c r="J503" i="24"/>
  <c r="L503" i="24"/>
  <c r="M503" i="24"/>
  <c r="N503" i="24"/>
  <c r="Q503" i="24"/>
  <c r="R503" i="24"/>
  <c r="B505" i="24" l="1"/>
  <c r="E505" i="24"/>
  <c r="K505" i="24"/>
  <c r="H505" i="24"/>
  <c r="A506" i="24"/>
  <c r="D504" i="24"/>
  <c r="L504" i="24"/>
  <c r="N504" i="24"/>
  <c r="Q504" i="24"/>
  <c r="I504" i="24"/>
  <c r="J504" i="24"/>
  <c r="M504" i="24"/>
  <c r="R504" i="24"/>
  <c r="F504" i="24"/>
  <c r="G504" i="24"/>
  <c r="C504" i="24"/>
  <c r="B506" i="24" l="1"/>
  <c r="E506" i="24"/>
  <c r="A507" i="24"/>
  <c r="H506" i="24"/>
  <c r="K506" i="24"/>
  <c r="C505" i="24"/>
  <c r="D505" i="24"/>
  <c r="F505" i="24"/>
  <c r="G505" i="24"/>
  <c r="I505" i="24"/>
  <c r="J505" i="24"/>
  <c r="L505" i="24"/>
  <c r="M505" i="24"/>
  <c r="N505" i="24"/>
  <c r="Q505" i="24"/>
  <c r="R505" i="24"/>
  <c r="B507" i="24" l="1"/>
  <c r="H507" i="24"/>
  <c r="K507" i="24"/>
  <c r="A508" i="24"/>
  <c r="E507" i="24"/>
  <c r="D506" i="24"/>
  <c r="Q506" i="24"/>
  <c r="C506" i="24"/>
  <c r="F506" i="24"/>
  <c r="G506" i="24"/>
  <c r="L506" i="24"/>
  <c r="M506" i="24"/>
  <c r="R506" i="24"/>
  <c r="N506" i="24"/>
  <c r="I506" i="24"/>
  <c r="J506" i="24"/>
  <c r="B508" i="24" l="1"/>
  <c r="E508" i="24"/>
  <c r="A509" i="24"/>
  <c r="H508" i="24"/>
  <c r="K508" i="24"/>
  <c r="I507" i="24"/>
  <c r="J507" i="24"/>
  <c r="F507" i="24"/>
  <c r="G507" i="24"/>
  <c r="M507" i="24"/>
  <c r="N507" i="24"/>
  <c r="Q507" i="24"/>
  <c r="R507" i="24"/>
  <c r="L507" i="24"/>
  <c r="D507" i="24"/>
  <c r="C507" i="24"/>
  <c r="B509" i="24" l="1"/>
  <c r="E509" i="24"/>
  <c r="A510" i="24"/>
  <c r="H509" i="24"/>
  <c r="K509" i="24"/>
  <c r="D508" i="24"/>
  <c r="C508" i="24"/>
  <c r="F508" i="24"/>
  <c r="G508" i="24"/>
  <c r="L508" i="24"/>
  <c r="R508" i="24"/>
  <c r="Q508" i="24"/>
  <c r="N508" i="24"/>
  <c r="I508" i="24"/>
  <c r="J508" i="24"/>
  <c r="M508" i="24"/>
  <c r="B510" i="24" l="1"/>
  <c r="E510" i="24"/>
  <c r="H510" i="24"/>
  <c r="K510" i="24"/>
  <c r="A511" i="24"/>
  <c r="D509" i="24"/>
  <c r="N509" i="24"/>
  <c r="Q509" i="24"/>
  <c r="R509" i="24"/>
  <c r="F509" i="24"/>
  <c r="C509" i="24"/>
  <c r="G509" i="24"/>
  <c r="I509" i="24"/>
  <c r="J509" i="24"/>
  <c r="L509" i="24"/>
  <c r="M509" i="24"/>
  <c r="E511" i="24" l="1"/>
  <c r="H511" i="24"/>
  <c r="B511" i="24"/>
  <c r="K511" i="24"/>
  <c r="A512" i="24"/>
  <c r="D510" i="24"/>
  <c r="G510" i="24"/>
  <c r="J510" i="24"/>
  <c r="R510" i="24"/>
  <c r="C510" i="24"/>
  <c r="F510" i="24"/>
  <c r="I510" i="24"/>
  <c r="L510" i="24"/>
  <c r="M510" i="24"/>
  <c r="N510" i="24"/>
  <c r="Q510" i="24"/>
  <c r="G511" i="24" l="1"/>
  <c r="C511" i="24"/>
  <c r="D511" i="24"/>
  <c r="F511" i="24"/>
  <c r="M511" i="24"/>
  <c r="I511" i="24"/>
  <c r="J511" i="24"/>
  <c r="Q511" i="24"/>
  <c r="L511" i="24"/>
  <c r="N511" i="24"/>
  <c r="R511" i="24"/>
  <c r="B512" i="24"/>
  <c r="E512" i="24"/>
  <c r="H512" i="24"/>
  <c r="A513" i="24"/>
  <c r="K512" i="24"/>
  <c r="H513" i="24" l="1"/>
  <c r="K513" i="24"/>
  <c r="B513" i="24"/>
  <c r="E513" i="24"/>
  <c r="A514" i="24"/>
  <c r="D512" i="24"/>
  <c r="G512" i="24"/>
  <c r="I512" i="24"/>
  <c r="J512" i="24"/>
  <c r="Q512" i="24"/>
  <c r="R512" i="24"/>
  <c r="C512" i="24"/>
  <c r="F512" i="24"/>
  <c r="L512" i="24"/>
  <c r="M512" i="24"/>
  <c r="N512" i="24"/>
  <c r="J513" i="24" l="1"/>
  <c r="D513" i="24"/>
  <c r="C513" i="24"/>
  <c r="F513" i="24"/>
  <c r="G513" i="24"/>
  <c r="I513" i="24"/>
  <c r="L513" i="24"/>
  <c r="M513" i="24"/>
  <c r="N513" i="24"/>
  <c r="Q513" i="24"/>
  <c r="R513" i="24"/>
  <c r="B514" i="24"/>
  <c r="E514" i="24"/>
  <c r="H514" i="24"/>
  <c r="K514" i="24"/>
  <c r="A515" i="24"/>
  <c r="K515" i="24" l="1"/>
  <c r="A516" i="24"/>
  <c r="B515" i="24"/>
  <c r="H515" i="24"/>
  <c r="E515" i="24"/>
  <c r="D514" i="24"/>
  <c r="M514" i="24"/>
  <c r="N514" i="24"/>
  <c r="Q514" i="24"/>
  <c r="R514" i="24"/>
  <c r="C514" i="24"/>
  <c r="F514" i="24"/>
  <c r="G514" i="24"/>
  <c r="I514" i="24"/>
  <c r="J514" i="24"/>
  <c r="L514" i="24"/>
  <c r="M515" i="24" l="1"/>
  <c r="N515" i="24"/>
  <c r="L515" i="24"/>
  <c r="Q515" i="24"/>
  <c r="I515" i="24"/>
  <c r="F515" i="24"/>
  <c r="G515" i="24"/>
  <c r="R515" i="24"/>
  <c r="J515" i="24"/>
  <c r="C515" i="24"/>
  <c r="D515" i="24"/>
  <c r="B516" i="24"/>
  <c r="E516" i="24"/>
  <c r="A517" i="24"/>
  <c r="H516" i="24"/>
  <c r="K516" i="24"/>
  <c r="A518" i="24" l="1"/>
  <c r="E517" i="24"/>
  <c r="B517" i="24"/>
  <c r="H517" i="24"/>
  <c r="K517" i="24"/>
  <c r="D516" i="24"/>
  <c r="C516" i="24"/>
  <c r="R516" i="24"/>
  <c r="Q516" i="24"/>
  <c r="F516" i="24"/>
  <c r="G516" i="24"/>
  <c r="L516" i="24"/>
  <c r="M516" i="24"/>
  <c r="N516" i="24"/>
  <c r="J516" i="24"/>
  <c r="I516" i="24"/>
  <c r="N517" i="24" l="1"/>
  <c r="R517" i="24"/>
  <c r="C517" i="24"/>
  <c r="D517" i="24"/>
  <c r="F517" i="24"/>
  <c r="G517" i="24"/>
  <c r="I517" i="24"/>
  <c r="J517" i="24"/>
  <c r="L517" i="24"/>
  <c r="M517" i="24"/>
  <c r="Q517" i="24"/>
  <c r="B518" i="24"/>
  <c r="E518" i="24"/>
  <c r="K518" i="24"/>
  <c r="A519" i="24"/>
  <c r="H518" i="24"/>
  <c r="A520" i="24" l="1"/>
  <c r="K519" i="24"/>
  <c r="B519" i="24"/>
  <c r="H519" i="24"/>
  <c r="E519" i="24"/>
  <c r="D518" i="24"/>
  <c r="L518" i="24"/>
  <c r="N518" i="24"/>
  <c r="Q518" i="24"/>
  <c r="F518" i="24"/>
  <c r="C518" i="24"/>
  <c r="G518" i="24"/>
  <c r="I518" i="24"/>
  <c r="J518" i="24"/>
  <c r="M518" i="24"/>
  <c r="R518" i="24"/>
  <c r="I519" i="24" l="1"/>
  <c r="J519" i="24"/>
  <c r="L519" i="24"/>
  <c r="C519" i="24"/>
  <c r="G519" i="24"/>
  <c r="D519" i="24"/>
  <c r="F519" i="24"/>
  <c r="M519" i="24"/>
  <c r="N519" i="24"/>
  <c r="Q519" i="24"/>
  <c r="R519" i="24"/>
  <c r="B520" i="24"/>
  <c r="E520" i="24"/>
  <c r="K520" i="24"/>
  <c r="H520" i="24"/>
  <c r="A521" i="24"/>
  <c r="A522" i="24" l="1"/>
  <c r="E521" i="24"/>
  <c r="H521" i="24"/>
  <c r="K521" i="24"/>
  <c r="B521" i="24"/>
  <c r="D520" i="24"/>
  <c r="F520" i="24"/>
  <c r="G520" i="24"/>
  <c r="J520" i="24"/>
  <c r="L520" i="24"/>
  <c r="M520" i="24"/>
  <c r="N520" i="24"/>
  <c r="C520" i="24"/>
  <c r="I520" i="24"/>
  <c r="Q520" i="24"/>
  <c r="R520" i="24"/>
  <c r="Q521" i="24" l="1"/>
  <c r="R521" i="24"/>
  <c r="F521" i="24"/>
  <c r="I521" i="24"/>
  <c r="D521" i="24"/>
  <c r="J521" i="24"/>
  <c r="L521" i="24"/>
  <c r="M521" i="24"/>
  <c r="N521" i="24"/>
  <c r="C521" i="24"/>
  <c r="G521" i="24"/>
  <c r="B522" i="24"/>
  <c r="E522" i="24"/>
  <c r="K522" i="24"/>
  <c r="H522" i="24"/>
  <c r="A523" i="24"/>
  <c r="H523" i="24" l="1"/>
  <c r="K523" i="24"/>
  <c r="B523" i="24"/>
  <c r="A524" i="24"/>
  <c r="E523" i="24"/>
  <c r="D522" i="24"/>
  <c r="G522" i="24"/>
  <c r="I522" i="24"/>
  <c r="J522" i="24"/>
  <c r="C522" i="24"/>
  <c r="F522" i="24"/>
  <c r="L522" i="24"/>
  <c r="M522" i="24"/>
  <c r="N522" i="24"/>
  <c r="Q522" i="24"/>
  <c r="R522" i="24"/>
  <c r="B524" i="24" l="1"/>
  <c r="E524" i="24"/>
  <c r="H524" i="24"/>
  <c r="K524" i="24"/>
  <c r="A525" i="24"/>
  <c r="Q523" i="24"/>
  <c r="R523" i="24"/>
  <c r="I523" i="24"/>
  <c r="J523" i="24"/>
  <c r="L523" i="24"/>
  <c r="M523" i="24"/>
  <c r="F523" i="24"/>
  <c r="G523" i="24"/>
  <c r="N523" i="24"/>
  <c r="C523" i="24"/>
  <c r="D523" i="24"/>
  <c r="K525" i="24" l="1"/>
  <c r="A526" i="24"/>
  <c r="E525" i="24"/>
  <c r="H525" i="24"/>
  <c r="B525" i="24"/>
  <c r="D524" i="24"/>
  <c r="J524" i="24"/>
  <c r="L524" i="24"/>
  <c r="M524" i="24"/>
  <c r="I524" i="24"/>
  <c r="N524" i="24"/>
  <c r="C524" i="24"/>
  <c r="F524" i="24"/>
  <c r="R524" i="24"/>
  <c r="Q524" i="24"/>
  <c r="G524" i="24"/>
  <c r="G525" i="24" l="1"/>
  <c r="J525" i="24"/>
  <c r="L525" i="24"/>
  <c r="M525" i="24"/>
  <c r="N525" i="24"/>
  <c r="Q525" i="24"/>
  <c r="R525" i="24"/>
  <c r="I525" i="24"/>
  <c r="F525" i="24"/>
  <c r="D525" i="24"/>
  <c r="C525" i="24"/>
  <c r="B526" i="24"/>
  <c r="E526" i="24"/>
  <c r="A527" i="24"/>
  <c r="K526" i="24"/>
  <c r="H526" i="24"/>
  <c r="B527" i="24" l="1"/>
  <c r="E527" i="24"/>
  <c r="H527" i="24"/>
  <c r="K527" i="24"/>
  <c r="A528" i="24"/>
  <c r="D526" i="24"/>
  <c r="M526" i="24"/>
  <c r="Q526" i="24"/>
  <c r="R526" i="24"/>
  <c r="L526" i="24"/>
  <c r="N526" i="24"/>
  <c r="I526" i="24"/>
  <c r="J526" i="24"/>
  <c r="C526" i="24"/>
  <c r="F526" i="24"/>
  <c r="G526" i="24"/>
  <c r="B528" i="24" l="1"/>
  <c r="E528" i="24"/>
  <c r="H528" i="24"/>
  <c r="A529" i="24"/>
  <c r="K528" i="24"/>
  <c r="C527" i="24"/>
  <c r="D527" i="24"/>
  <c r="F527" i="24"/>
  <c r="G527" i="24"/>
  <c r="I527" i="24"/>
  <c r="J527" i="24"/>
  <c r="Q527" i="24"/>
  <c r="R527" i="24"/>
  <c r="L527" i="24"/>
  <c r="M527" i="24"/>
  <c r="N527" i="24"/>
  <c r="B529" i="24" l="1"/>
  <c r="H529" i="24"/>
  <c r="A530" i="24"/>
  <c r="E529" i="24"/>
  <c r="K529" i="24"/>
  <c r="D528" i="24"/>
  <c r="R528" i="24"/>
  <c r="G528" i="24"/>
  <c r="C528" i="24"/>
  <c r="F528" i="24"/>
  <c r="I528" i="24"/>
  <c r="J528" i="24"/>
  <c r="L528" i="24"/>
  <c r="M528" i="24"/>
  <c r="N528" i="24"/>
  <c r="Q528" i="24"/>
  <c r="B530" i="24" l="1"/>
  <c r="E530" i="24"/>
  <c r="H530" i="24"/>
  <c r="K530" i="24"/>
  <c r="A531" i="24"/>
  <c r="C529" i="24"/>
  <c r="G529" i="24"/>
  <c r="I529" i="24"/>
  <c r="J529" i="24"/>
  <c r="M529" i="24"/>
  <c r="N529" i="24"/>
  <c r="R529" i="24"/>
  <c r="F529" i="24"/>
  <c r="L529" i="24"/>
  <c r="Q529" i="24"/>
  <c r="D529" i="24"/>
  <c r="E531" i="24" l="1"/>
  <c r="B531" i="24"/>
  <c r="K531" i="24"/>
  <c r="H531" i="24"/>
  <c r="A532" i="24"/>
  <c r="D530" i="24"/>
  <c r="C530" i="24"/>
  <c r="F530" i="24"/>
  <c r="G530" i="24"/>
  <c r="I530" i="24"/>
  <c r="J530" i="24"/>
  <c r="L530" i="24"/>
  <c r="M530" i="24"/>
  <c r="N530" i="24"/>
  <c r="Q530" i="24"/>
  <c r="R530" i="24"/>
  <c r="C531" i="24" l="1"/>
  <c r="F531" i="24"/>
  <c r="M531" i="24"/>
  <c r="N531" i="24"/>
  <c r="Q531" i="24"/>
  <c r="R531" i="24"/>
  <c r="I531" i="24"/>
  <c r="D531" i="24"/>
  <c r="L531" i="24"/>
  <c r="G531" i="24"/>
  <c r="J531" i="24"/>
  <c r="B532" i="24"/>
  <c r="E532" i="24"/>
  <c r="K532" i="24"/>
  <c r="H532" i="24"/>
  <c r="A533" i="24"/>
  <c r="H533" i="24" l="1"/>
  <c r="E533" i="24"/>
  <c r="K533" i="24"/>
  <c r="A534" i="24"/>
  <c r="B533" i="24"/>
  <c r="D532" i="24"/>
  <c r="J532" i="24"/>
  <c r="M532" i="24"/>
  <c r="N532" i="24"/>
  <c r="G532" i="24"/>
  <c r="C532" i="24"/>
  <c r="I532" i="24"/>
  <c r="F532" i="24"/>
  <c r="L532" i="24"/>
  <c r="Q532" i="24"/>
  <c r="R532" i="24"/>
  <c r="B534" i="24" l="1"/>
  <c r="E534" i="24"/>
  <c r="H534" i="24"/>
  <c r="K534" i="24"/>
  <c r="A535" i="24"/>
  <c r="F533" i="24"/>
  <c r="I533" i="24"/>
  <c r="C533" i="24"/>
  <c r="D533" i="24"/>
  <c r="G533" i="24"/>
  <c r="J533" i="24"/>
  <c r="N533" i="24"/>
  <c r="Q533" i="24"/>
  <c r="R533" i="24"/>
  <c r="M533" i="24"/>
  <c r="L533" i="24"/>
  <c r="K535" i="24" l="1"/>
  <c r="E535" i="24"/>
  <c r="H535" i="24"/>
  <c r="B535" i="24"/>
  <c r="A536" i="24"/>
  <c r="D534" i="24"/>
  <c r="F534" i="24"/>
  <c r="G534" i="24"/>
  <c r="I534" i="24"/>
  <c r="N534" i="24"/>
  <c r="C534" i="24"/>
  <c r="J534" i="24"/>
  <c r="L534" i="24"/>
  <c r="M534" i="24"/>
  <c r="Q534" i="24"/>
  <c r="R534" i="24"/>
  <c r="I535" i="24" l="1"/>
  <c r="L535" i="24"/>
  <c r="D535" i="24"/>
  <c r="G535" i="24"/>
  <c r="C535" i="24"/>
  <c r="N535" i="24"/>
  <c r="Q535" i="24"/>
  <c r="F535" i="24"/>
  <c r="J535" i="24"/>
  <c r="M535" i="24"/>
  <c r="R535" i="24"/>
  <c r="B536" i="24"/>
  <c r="E536" i="24"/>
  <c r="H536" i="24"/>
  <c r="K536" i="24"/>
  <c r="A537" i="24"/>
  <c r="A538" i="24" l="1"/>
  <c r="K537" i="24"/>
  <c r="H537" i="24"/>
  <c r="B537" i="24"/>
  <c r="E537" i="24"/>
  <c r="D536" i="24"/>
  <c r="L536" i="24"/>
  <c r="M536" i="24"/>
  <c r="N536" i="24"/>
  <c r="Q536" i="24"/>
  <c r="G536" i="24"/>
  <c r="I536" i="24"/>
  <c r="J536" i="24"/>
  <c r="R536" i="24"/>
  <c r="F536" i="24"/>
  <c r="C536" i="24"/>
  <c r="L537" i="24" l="1"/>
  <c r="N537" i="24"/>
  <c r="Q537" i="24"/>
  <c r="M537" i="24"/>
  <c r="J537" i="24"/>
  <c r="R537" i="24"/>
  <c r="I537" i="24"/>
  <c r="C537" i="24"/>
  <c r="D537" i="24"/>
  <c r="F537" i="24"/>
  <c r="G537" i="24"/>
  <c r="B538" i="24"/>
  <c r="E538" i="24"/>
  <c r="H538" i="24"/>
  <c r="K538" i="24"/>
  <c r="A539" i="24"/>
  <c r="A540" i="24" l="1"/>
  <c r="B539" i="24"/>
  <c r="E539" i="24"/>
  <c r="H539" i="24"/>
  <c r="K539" i="24"/>
  <c r="D538" i="24"/>
  <c r="C538" i="24"/>
  <c r="G538" i="24"/>
  <c r="F538" i="24"/>
  <c r="I538" i="24"/>
  <c r="J538" i="24"/>
  <c r="L538" i="24"/>
  <c r="M538" i="24"/>
  <c r="N538" i="24"/>
  <c r="Q538" i="24"/>
  <c r="R538" i="24"/>
  <c r="Q539" i="24" l="1"/>
  <c r="D539" i="24"/>
  <c r="I539" i="24"/>
  <c r="J539" i="24"/>
  <c r="L539" i="24"/>
  <c r="M539" i="24"/>
  <c r="C539" i="24"/>
  <c r="R539" i="24"/>
  <c r="F539" i="24"/>
  <c r="G539" i="24"/>
  <c r="N539" i="24"/>
  <c r="B540" i="24"/>
  <c r="E540" i="24"/>
  <c r="H540" i="24"/>
  <c r="K540" i="24"/>
  <c r="A541" i="24"/>
  <c r="H541" i="24" l="1"/>
  <c r="K541" i="24"/>
  <c r="B541" i="24"/>
  <c r="A542" i="24"/>
  <c r="E541" i="24"/>
  <c r="D540" i="24"/>
  <c r="C540" i="24"/>
  <c r="M540" i="24"/>
  <c r="N540" i="24"/>
  <c r="R540" i="24"/>
  <c r="F540" i="24"/>
  <c r="L540" i="24"/>
  <c r="I540" i="24"/>
  <c r="J540" i="24"/>
  <c r="G540" i="24"/>
  <c r="Q540" i="24"/>
  <c r="B542" i="24" l="1"/>
  <c r="E542" i="24"/>
  <c r="H542" i="24"/>
  <c r="K542" i="24"/>
  <c r="A543" i="24"/>
  <c r="I541" i="24"/>
  <c r="J541" i="24"/>
  <c r="L541" i="24"/>
  <c r="M541" i="24"/>
  <c r="N541" i="24"/>
  <c r="Q541" i="24"/>
  <c r="R541" i="24"/>
  <c r="G541" i="24"/>
  <c r="D541" i="24"/>
  <c r="C541" i="24"/>
  <c r="F541" i="24"/>
  <c r="A544" i="24" l="1"/>
  <c r="H543" i="24"/>
  <c r="B543" i="24"/>
  <c r="E543" i="24"/>
  <c r="K543" i="24"/>
  <c r="D542" i="24"/>
  <c r="C542" i="24"/>
  <c r="G542" i="24"/>
  <c r="L542" i="24"/>
  <c r="M542" i="24"/>
  <c r="N542" i="24"/>
  <c r="Q542" i="24"/>
  <c r="R542" i="24"/>
  <c r="F542" i="24"/>
  <c r="I542" i="24"/>
  <c r="J542" i="24"/>
  <c r="N543" i="24" l="1"/>
  <c r="Q543" i="24"/>
  <c r="R543" i="24"/>
  <c r="G543" i="24"/>
  <c r="J543" i="24"/>
  <c r="C543" i="24"/>
  <c r="D543" i="24"/>
  <c r="L543" i="24"/>
  <c r="M543" i="24"/>
  <c r="F543" i="24"/>
  <c r="I543" i="24"/>
  <c r="B544" i="24"/>
  <c r="E544" i="24"/>
  <c r="H544" i="24"/>
  <c r="K544" i="24"/>
  <c r="A545" i="24"/>
  <c r="A546" i="24" l="1"/>
  <c r="H545" i="24"/>
  <c r="K545" i="24"/>
  <c r="E545" i="24"/>
  <c r="B545" i="24"/>
  <c r="D544" i="24"/>
  <c r="J544" i="24"/>
  <c r="F544" i="24"/>
  <c r="Q544" i="24"/>
  <c r="C544" i="24"/>
  <c r="G544" i="24"/>
  <c r="I544" i="24"/>
  <c r="L544" i="24"/>
  <c r="M544" i="24"/>
  <c r="N544" i="24"/>
  <c r="R544" i="24"/>
  <c r="I545" i="24" l="1"/>
  <c r="J545" i="24"/>
  <c r="L545" i="24"/>
  <c r="M545" i="24"/>
  <c r="F545" i="24"/>
  <c r="G545" i="24"/>
  <c r="N545" i="24"/>
  <c r="Q545" i="24"/>
  <c r="R545" i="24"/>
  <c r="D545" i="24"/>
  <c r="C545" i="24"/>
  <c r="K546" i="24"/>
  <c r="E546" i="24"/>
  <c r="H546" i="24"/>
  <c r="B546" i="24"/>
  <c r="A547" i="24"/>
  <c r="D546" i="24" l="1"/>
  <c r="I546" i="24"/>
  <c r="L546" i="24"/>
  <c r="F546" i="24"/>
  <c r="G546" i="24"/>
  <c r="J546" i="24"/>
  <c r="M546" i="24"/>
  <c r="C546" i="24"/>
  <c r="N546" i="24"/>
  <c r="Q546" i="24"/>
  <c r="R546" i="24"/>
  <c r="B547" i="24"/>
  <c r="E547" i="24"/>
  <c r="K547" i="24"/>
  <c r="H547" i="24"/>
  <c r="A548" i="24"/>
  <c r="A549" i="24" l="1"/>
  <c r="E548" i="24"/>
  <c r="H548" i="24"/>
  <c r="K548" i="24"/>
  <c r="B548" i="24"/>
  <c r="D547" i="24"/>
  <c r="C547" i="24"/>
  <c r="I547" i="24"/>
  <c r="J547" i="24"/>
  <c r="N547" i="24"/>
  <c r="L547" i="24"/>
  <c r="M547" i="24"/>
  <c r="Q547" i="24"/>
  <c r="R547" i="24"/>
  <c r="F547" i="24"/>
  <c r="G547" i="24"/>
  <c r="D548" i="24" l="1"/>
  <c r="J548" i="24"/>
  <c r="L548" i="24"/>
  <c r="M548" i="24"/>
  <c r="I548" i="24"/>
  <c r="N548" i="24"/>
  <c r="Q548" i="24"/>
  <c r="R548" i="24"/>
  <c r="C548" i="24"/>
  <c r="F548" i="24"/>
  <c r="G548" i="24"/>
  <c r="H549" i="24"/>
  <c r="K549" i="24"/>
  <c r="A550" i="24"/>
  <c r="E549" i="24"/>
  <c r="B549" i="24"/>
  <c r="C549" i="24" l="1"/>
  <c r="N549" i="24"/>
  <c r="I549" i="24"/>
  <c r="J549" i="24"/>
  <c r="L549" i="24"/>
  <c r="M549" i="24"/>
  <c r="Q549" i="24"/>
  <c r="R549" i="24"/>
  <c r="G549" i="24"/>
  <c r="F549" i="24"/>
  <c r="D549" i="24"/>
  <c r="K550" i="24"/>
  <c r="B550" i="24"/>
  <c r="E550" i="24"/>
  <c r="H550" i="24"/>
  <c r="A551" i="24"/>
  <c r="D550" i="24" l="1"/>
  <c r="M550" i="24"/>
  <c r="N550" i="24"/>
  <c r="R550" i="24"/>
  <c r="C550" i="24"/>
  <c r="F550" i="24"/>
  <c r="G550" i="24"/>
  <c r="L550" i="24"/>
  <c r="Q550" i="24"/>
  <c r="I550" i="24"/>
  <c r="J550" i="24"/>
  <c r="B551" i="24"/>
  <c r="H551" i="24"/>
  <c r="E551" i="24"/>
  <c r="K551" i="24"/>
  <c r="A552" i="24"/>
  <c r="K552" i="24" l="1"/>
  <c r="A553" i="24"/>
  <c r="B552" i="24"/>
  <c r="H552" i="24"/>
  <c r="E552" i="24"/>
  <c r="C551" i="24"/>
  <c r="G551" i="24"/>
  <c r="J551" i="24"/>
  <c r="D551" i="24"/>
  <c r="F551" i="24"/>
  <c r="I551" i="24"/>
  <c r="L551" i="24"/>
  <c r="Q551" i="24"/>
  <c r="M551" i="24"/>
  <c r="N551" i="24"/>
  <c r="R551" i="24"/>
  <c r="D552" i="24" l="1"/>
  <c r="L552" i="24"/>
  <c r="N552" i="24"/>
  <c r="Q552" i="24"/>
  <c r="I552" i="24"/>
  <c r="M552" i="24"/>
  <c r="R552" i="24"/>
  <c r="J552" i="24"/>
  <c r="C552" i="24"/>
  <c r="F552" i="24"/>
  <c r="G552" i="24"/>
  <c r="A554" i="24"/>
  <c r="E553" i="24"/>
  <c r="B553" i="24"/>
  <c r="H553" i="24"/>
  <c r="K553" i="24"/>
  <c r="D553" i="24" l="1"/>
  <c r="F553" i="24"/>
  <c r="G553" i="24"/>
  <c r="N553" i="24"/>
  <c r="Q553" i="24"/>
  <c r="R553" i="24"/>
  <c r="C553" i="24"/>
  <c r="I553" i="24"/>
  <c r="J553" i="24"/>
  <c r="L553" i="24"/>
  <c r="M553" i="24"/>
  <c r="B554" i="24"/>
  <c r="E554" i="24"/>
  <c r="H554" i="24"/>
  <c r="A555" i="24"/>
  <c r="K554" i="24"/>
  <c r="D554" i="24" l="1"/>
  <c r="M554" i="24"/>
  <c r="Q554" i="24"/>
  <c r="R554" i="24"/>
  <c r="C554" i="24"/>
  <c r="F554" i="24"/>
  <c r="G554" i="24"/>
  <c r="L554" i="24"/>
  <c r="N554" i="24"/>
  <c r="I554" i="24"/>
  <c r="J554" i="24"/>
  <c r="H555" i="24"/>
  <c r="K555" i="24"/>
  <c r="A556" i="24"/>
  <c r="B555" i="24"/>
  <c r="E555" i="24"/>
  <c r="J555" i="24" l="1"/>
  <c r="F555" i="24"/>
  <c r="D555" i="24"/>
  <c r="G555" i="24"/>
  <c r="C555" i="24"/>
  <c r="Q555" i="24"/>
  <c r="R555" i="24"/>
  <c r="M555" i="24"/>
  <c r="L555" i="24"/>
  <c r="N555" i="24"/>
  <c r="I555" i="24"/>
  <c r="A557" i="24"/>
  <c r="B556" i="24"/>
  <c r="E556" i="24"/>
  <c r="H556" i="24"/>
  <c r="K556" i="24"/>
  <c r="D556" i="24" l="1"/>
  <c r="N556" i="24"/>
  <c r="R556" i="24"/>
  <c r="F556" i="24"/>
  <c r="G556" i="24"/>
  <c r="I556" i="24"/>
  <c r="L556" i="24"/>
  <c r="M556" i="24"/>
  <c r="Q556" i="24"/>
  <c r="C556" i="24"/>
  <c r="J556" i="24"/>
  <c r="B557" i="24"/>
  <c r="E557" i="24"/>
  <c r="H557" i="24"/>
  <c r="K557" i="24"/>
  <c r="A558" i="24"/>
  <c r="A559" i="24" l="1"/>
  <c r="E558" i="24"/>
  <c r="B558" i="24"/>
  <c r="H558" i="24"/>
  <c r="K558" i="24"/>
  <c r="L557" i="24"/>
  <c r="N557" i="24"/>
  <c r="Q557" i="24"/>
  <c r="C557" i="24"/>
  <c r="D557" i="24"/>
  <c r="F557" i="24"/>
  <c r="G557" i="24"/>
  <c r="I557" i="24"/>
  <c r="J557" i="24"/>
  <c r="M557" i="24"/>
  <c r="R557" i="24"/>
  <c r="D558" i="24" l="1"/>
  <c r="Q558" i="24"/>
  <c r="M558" i="24"/>
  <c r="N558" i="24"/>
  <c r="C558" i="24"/>
  <c r="F558" i="24"/>
  <c r="G558" i="24"/>
  <c r="R558" i="24"/>
  <c r="I558" i="24"/>
  <c r="J558" i="24"/>
  <c r="L558" i="24"/>
  <c r="B559" i="24"/>
  <c r="K559" i="24"/>
  <c r="A560" i="24"/>
  <c r="H559" i="24"/>
  <c r="E559" i="24"/>
  <c r="B560" i="24" l="1"/>
  <c r="E560" i="24"/>
  <c r="H560" i="24"/>
  <c r="K560" i="24"/>
  <c r="A561" i="24"/>
  <c r="R559" i="24"/>
  <c r="C559" i="24"/>
  <c r="I559" i="24"/>
  <c r="J559" i="24"/>
  <c r="L559" i="24"/>
  <c r="M559" i="24"/>
  <c r="N559" i="24"/>
  <c r="G559" i="24"/>
  <c r="Q559" i="24"/>
  <c r="D559" i="24"/>
  <c r="F559" i="24"/>
  <c r="B561" i="24" l="1"/>
  <c r="H561" i="24"/>
  <c r="E561" i="24"/>
  <c r="A562" i="24"/>
  <c r="K561" i="24"/>
  <c r="D560" i="24"/>
  <c r="R560" i="24"/>
  <c r="C560" i="24"/>
  <c r="N560" i="24"/>
  <c r="J560" i="24"/>
  <c r="F560" i="24"/>
  <c r="G560" i="24"/>
  <c r="I560" i="24"/>
  <c r="L560" i="24"/>
  <c r="M560" i="24"/>
  <c r="Q560" i="24"/>
  <c r="A563" i="24" l="1"/>
  <c r="E562" i="24"/>
  <c r="H562" i="24"/>
  <c r="K562" i="24"/>
  <c r="B562" i="24"/>
  <c r="C561" i="24"/>
  <c r="G561" i="24"/>
  <c r="J561" i="24"/>
  <c r="D561" i="24"/>
  <c r="L561" i="24"/>
  <c r="M561" i="24"/>
  <c r="R561" i="24"/>
  <c r="Q561" i="24"/>
  <c r="N561" i="24"/>
  <c r="F561" i="24"/>
  <c r="I561" i="24"/>
  <c r="D562" i="24" l="1"/>
  <c r="G562" i="24"/>
  <c r="C562" i="24"/>
  <c r="F562" i="24"/>
  <c r="I562" i="24"/>
  <c r="J562" i="24"/>
  <c r="L562" i="24"/>
  <c r="N562" i="24"/>
  <c r="M562" i="24"/>
  <c r="Q562" i="24"/>
  <c r="R562" i="24"/>
  <c r="A564" i="24"/>
  <c r="K563" i="24"/>
  <c r="H563" i="24"/>
  <c r="E563" i="24"/>
  <c r="B563" i="24"/>
  <c r="C563" i="24" l="1"/>
  <c r="D563" i="24"/>
  <c r="N563" i="24"/>
  <c r="Q563" i="24"/>
  <c r="I563" i="24"/>
  <c r="J563" i="24"/>
  <c r="L563" i="24"/>
  <c r="M563" i="24"/>
  <c r="R563" i="24"/>
  <c r="G563" i="24"/>
  <c r="F563" i="24"/>
  <c r="K564" i="24"/>
  <c r="A565" i="24"/>
  <c r="B564" i="24"/>
  <c r="E564" i="24"/>
  <c r="H564" i="24"/>
  <c r="B565" i="24" l="1"/>
  <c r="E565" i="24"/>
  <c r="H565" i="24"/>
  <c r="K565" i="24"/>
  <c r="A566" i="24"/>
  <c r="D564" i="24"/>
  <c r="I564" i="24"/>
  <c r="L564" i="24"/>
  <c r="C564" i="24"/>
  <c r="F564" i="24"/>
  <c r="G564" i="24"/>
  <c r="J564" i="24"/>
  <c r="M564" i="24"/>
  <c r="N564" i="24"/>
  <c r="Q564" i="24"/>
  <c r="R564" i="24"/>
  <c r="H566" i="24" l="1"/>
  <c r="A567" i="24"/>
  <c r="K566" i="24"/>
  <c r="B566" i="24"/>
  <c r="E566" i="24"/>
  <c r="D565" i="24"/>
  <c r="C565" i="24"/>
  <c r="F565" i="24"/>
  <c r="G565" i="24"/>
  <c r="I565" i="24"/>
  <c r="J565" i="24"/>
  <c r="L565" i="24"/>
  <c r="Q565" i="24"/>
  <c r="R565" i="24"/>
  <c r="M565" i="24"/>
  <c r="N565" i="24"/>
  <c r="D566" i="24" l="1"/>
  <c r="M566" i="24"/>
  <c r="Q566" i="24"/>
  <c r="R566" i="24"/>
  <c r="F566" i="24"/>
  <c r="G566" i="24"/>
  <c r="I566" i="24"/>
  <c r="L566" i="24"/>
  <c r="N566" i="24"/>
  <c r="C566" i="24"/>
  <c r="J566" i="24"/>
  <c r="E567" i="24"/>
  <c r="A568" i="24"/>
  <c r="B567" i="24"/>
  <c r="H567" i="24"/>
  <c r="K567" i="24"/>
  <c r="B568" i="24" l="1"/>
  <c r="E568" i="24"/>
  <c r="K568" i="24"/>
  <c r="H568" i="24"/>
  <c r="A569" i="24"/>
  <c r="C567" i="24"/>
  <c r="F567" i="24"/>
  <c r="N567" i="24"/>
  <c r="Q567" i="24"/>
  <c r="R567" i="24"/>
  <c r="D567" i="24"/>
  <c r="J567" i="24"/>
  <c r="G567" i="24"/>
  <c r="I567" i="24"/>
  <c r="L567" i="24"/>
  <c r="M567" i="24"/>
  <c r="E569" i="24" l="1"/>
  <c r="B569" i="24"/>
  <c r="H569" i="24"/>
  <c r="K569" i="24"/>
  <c r="A570" i="24"/>
  <c r="R568" i="24"/>
  <c r="L568" i="24"/>
  <c r="M568" i="24"/>
  <c r="Q568" i="24"/>
  <c r="C568" i="24"/>
  <c r="D568" i="24"/>
  <c r="F568" i="24"/>
  <c r="G568" i="24"/>
  <c r="N568" i="24"/>
  <c r="I568" i="24"/>
  <c r="J568" i="24"/>
  <c r="C569" i="24" l="1"/>
  <c r="F569" i="24"/>
  <c r="D569" i="24"/>
  <c r="I569" i="24"/>
  <c r="J569" i="24"/>
  <c r="G569" i="24"/>
  <c r="L569" i="24"/>
  <c r="Q569" i="24"/>
  <c r="R569" i="24"/>
  <c r="M569" i="24"/>
  <c r="N569" i="24"/>
  <c r="H570" i="24"/>
  <c r="K570" i="24"/>
  <c r="E570" i="24"/>
  <c r="A571" i="24"/>
  <c r="B570" i="24"/>
  <c r="E571" i="24" l="1"/>
  <c r="H571" i="24"/>
  <c r="B571" i="24"/>
  <c r="K571" i="24"/>
  <c r="A572" i="24"/>
  <c r="G570" i="24"/>
  <c r="I570" i="24"/>
  <c r="J570" i="24"/>
  <c r="L570" i="24"/>
  <c r="D570" i="24"/>
  <c r="R570" i="24"/>
  <c r="F570" i="24"/>
  <c r="M570" i="24"/>
  <c r="N570" i="24"/>
  <c r="Q570" i="24"/>
  <c r="C570" i="24"/>
  <c r="C571" i="24" l="1"/>
  <c r="F571" i="24"/>
  <c r="D571" i="24"/>
  <c r="I571" i="24"/>
  <c r="G571" i="24"/>
  <c r="J571" i="24"/>
  <c r="L571" i="24"/>
  <c r="M571" i="24"/>
  <c r="N571" i="24"/>
  <c r="Q571" i="24"/>
  <c r="R571" i="24"/>
  <c r="A573" i="24"/>
  <c r="E572" i="24"/>
  <c r="B572" i="24"/>
  <c r="K572" i="24"/>
  <c r="H572" i="24"/>
  <c r="E573" i="24" l="1"/>
  <c r="K573" i="24"/>
  <c r="A574" i="24"/>
  <c r="B573" i="24"/>
  <c r="H573" i="24"/>
  <c r="R572" i="24"/>
  <c r="F572" i="24"/>
  <c r="C572" i="24"/>
  <c r="D572" i="24"/>
  <c r="G572" i="24"/>
  <c r="J572" i="24"/>
  <c r="M572" i="24"/>
  <c r="I572" i="24"/>
  <c r="L572" i="24"/>
  <c r="N572" i="24"/>
  <c r="Q572" i="24"/>
  <c r="C573" i="24" l="1"/>
  <c r="F573" i="24"/>
  <c r="I573" i="24"/>
  <c r="L573" i="24"/>
  <c r="N573" i="24"/>
  <c r="Q573" i="24"/>
  <c r="D573" i="24"/>
  <c r="G573" i="24"/>
  <c r="M573" i="24"/>
  <c r="J573" i="24"/>
  <c r="R573" i="24"/>
  <c r="E574" i="24"/>
  <c r="H574" i="24"/>
  <c r="K574" i="24"/>
  <c r="A575" i="24"/>
  <c r="B574" i="24"/>
  <c r="J574" i="24" l="1"/>
  <c r="C574" i="24"/>
  <c r="D574" i="24"/>
  <c r="F574" i="24"/>
  <c r="G574" i="24"/>
  <c r="I574" i="24"/>
  <c r="L574" i="24"/>
  <c r="M574" i="24"/>
  <c r="N574" i="24"/>
  <c r="Q574" i="24"/>
  <c r="R574" i="24"/>
  <c r="E575" i="24"/>
  <c r="A576" i="24"/>
  <c r="H575" i="24"/>
  <c r="K575" i="24"/>
  <c r="B575" i="24"/>
  <c r="C575" i="24" l="1"/>
  <c r="F575" i="24"/>
  <c r="L575" i="24"/>
  <c r="N575" i="24"/>
  <c r="Q575" i="24"/>
  <c r="M575" i="24"/>
  <c r="R575" i="24"/>
  <c r="I575" i="24"/>
  <c r="J575" i="24"/>
  <c r="D575" i="24"/>
  <c r="G575" i="24"/>
  <c r="E576" i="24"/>
  <c r="B576" i="24"/>
  <c r="K576" i="24"/>
  <c r="H576" i="24"/>
  <c r="A577" i="24"/>
  <c r="E577" i="24" l="1"/>
  <c r="A578" i="24"/>
  <c r="H577" i="24"/>
  <c r="K577" i="24"/>
  <c r="B577" i="24"/>
  <c r="D576" i="24"/>
  <c r="G576" i="24"/>
  <c r="C576" i="24"/>
  <c r="F576" i="24"/>
  <c r="I576" i="24"/>
  <c r="J576" i="24"/>
  <c r="M576" i="24"/>
  <c r="L576" i="24"/>
  <c r="Q576" i="24"/>
  <c r="N576" i="24"/>
  <c r="R576" i="24"/>
  <c r="C577" i="24" l="1"/>
  <c r="F577" i="24"/>
  <c r="Q577" i="24"/>
  <c r="D577" i="24"/>
  <c r="G577" i="24"/>
  <c r="I577" i="24"/>
  <c r="M577" i="24"/>
  <c r="J577" i="24"/>
  <c r="L577" i="24"/>
  <c r="N577" i="24"/>
  <c r="R577" i="24"/>
  <c r="B578" i="24"/>
  <c r="K578" i="24"/>
  <c r="H578" i="24"/>
  <c r="E578" i="24"/>
  <c r="A579" i="24"/>
  <c r="E579" i="24" l="1"/>
  <c r="H579" i="24"/>
  <c r="B579" i="24"/>
  <c r="K579" i="24"/>
  <c r="A580" i="24"/>
  <c r="J578" i="24"/>
  <c r="M578" i="24"/>
  <c r="I578" i="24"/>
  <c r="L578" i="24"/>
  <c r="N578" i="24"/>
  <c r="Q578" i="24"/>
  <c r="R578" i="24"/>
  <c r="C578" i="24"/>
  <c r="D578" i="24"/>
  <c r="F578" i="24"/>
  <c r="G578" i="24"/>
  <c r="C579" i="24" l="1"/>
  <c r="F579" i="24"/>
  <c r="Q579" i="24"/>
  <c r="G579" i="24"/>
  <c r="L579" i="24"/>
  <c r="I579" i="24"/>
  <c r="D579" i="24"/>
  <c r="J579" i="24"/>
  <c r="M579" i="24"/>
  <c r="N579" i="24"/>
  <c r="R579" i="24"/>
  <c r="B580" i="24"/>
  <c r="E580" i="24"/>
  <c r="A581" i="24"/>
  <c r="K580" i="24"/>
  <c r="H580" i="24"/>
  <c r="E581" i="24" l="1"/>
  <c r="H581" i="24"/>
  <c r="K581" i="24"/>
  <c r="B581" i="24"/>
  <c r="A582" i="24"/>
  <c r="D580" i="24"/>
  <c r="R580" i="24"/>
  <c r="J580" i="24"/>
  <c r="L580" i="24"/>
  <c r="M580" i="24"/>
  <c r="N580" i="24"/>
  <c r="Q580" i="24"/>
  <c r="G580" i="24"/>
  <c r="I580" i="24"/>
  <c r="C580" i="24"/>
  <c r="F580" i="24"/>
  <c r="C581" i="24" l="1"/>
  <c r="F581" i="24"/>
  <c r="D581" i="24"/>
  <c r="G581" i="24"/>
  <c r="I581" i="24"/>
  <c r="J581" i="24"/>
  <c r="L581" i="24"/>
  <c r="M581" i="24"/>
  <c r="N581" i="24"/>
  <c r="Q581" i="24"/>
  <c r="R581" i="24"/>
  <c r="B582" i="24"/>
  <c r="K582" i="24"/>
  <c r="E582" i="24"/>
  <c r="A583" i="24"/>
  <c r="H582" i="24"/>
  <c r="D582" i="24" l="1"/>
  <c r="F582" i="24"/>
  <c r="G582" i="24"/>
  <c r="J582" i="24"/>
  <c r="I582" i="24"/>
  <c r="N582" i="24"/>
  <c r="Q582" i="24"/>
  <c r="R582" i="24"/>
  <c r="M582" i="24"/>
  <c r="L582" i="24"/>
  <c r="C582" i="24"/>
  <c r="H583" i="24"/>
  <c r="A584" i="24"/>
  <c r="K583" i="24"/>
  <c r="B583" i="24"/>
  <c r="E583" i="24"/>
  <c r="H584" i="24" l="1"/>
  <c r="B584" i="24"/>
  <c r="E584" i="24"/>
  <c r="K584" i="24"/>
  <c r="A585" i="24"/>
  <c r="C583" i="24"/>
  <c r="F583" i="24"/>
  <c r="G583" i="24"/>
  <c r="J583" i="24"/>
  <c r="N583" i="24"/>
  <c r="Q583" i="24"/>
  <c r="R583" i="24"/>
  <c r="M583" i="24"/>
  <c r="L583" i="24"/>
  <c r="D583" i="24"/>
  <c r="I583" i="24"/>
  <c r="F584" i="24" l="1"/>
  <c r="I584" i="24"/>
  <c r="C584" i="24"/>
  <c r="D584" i="24"/>
  <c r="M584" i="24"/>
  <c r="G584" i="24"/>
  <c r="J584" i="24"/>
  <c r="L584" i="24"/>
  <c r="N584" i="24"/>
  <c r="Q584" i="24"/>
  <c r="R584" i="24"/>
  <c r="B585" i="24"/>
  <c r="E585" i="24"/>
  <c r="K585" i="24"/>
  <c r="H585" i="24"/>
  <c r="A586" i="24"/>
  <c r="H586" i="24" l="1"/>
  <c r="K586" i="24"/>
  <c r="A587" i="24"/>
  <c r="E586" i="24"/>
  <c r="B586" i="24"/>
  <c r="C585" i="24"/>
  <c r="F585" i="24"/>
  <c r="L585" i="24"/>
  <c r="M585" i="24"/>
  <c r="Q585" i="24"/>
  <c r="D585" i="24"/>
  <c r="G585" i="24"/>
  <c r="N585" i="24"/>
  <c r="I585" i="24"/>
  <c r="J585" i="24"/>
  <c r="R585" i="24"/>
  <c r="J586" i="24" l="1"/>
  <c r="F586" i="24"/>
  <c r="I586" i="24"/>
  <c r="L586" i="24"/>
  <c r="M586" i="24"/>
  <c r="C586" i="24"/>
  <c r="G586" i="24"/>
  <c r="D586" i="24"/>
  <c r="N586" i="24"/>
  <c r="Q586" i="24"/>
  <c r="R586" i="24"/>
  <c r="A588" i="24"/>
  <c r="E587" i="24"/>
  <c r="H587" i="24"/>
  <c r="K587" i="24"/>
  <c r="B587" i="24"/>
  <c r="C587" i="24" l="1"/>
  <c r="F587" i="24"/>
  <c r="L587" i="24"/>
  <c r="G587" i="24"/>
  <c r="I587" i="24"/>
  <c r="M587" i="24"/>
  <c r="J587" i="24"/>
  <c r="N587" i="24"/>
  <c r="Q587" i="24"/>
  <c r="R587" i="24"/>
  <c r="D587" i="24"/>
  <c r="B588" i="24"/>
  <c r="A589" i="24"/>
  <c r="E588" i="24"/>
  <c r="H588" i="24"/>
  <c r="K588" i="24"/>
  <c r="J588" i="24" l="1"/>
  <c r="L588" i="24"/>
  <c r="M588" i="24"/>
  <c r="D588" i="24"/>
  <c r="C588" i="24"/>
  <c r="F588" i="24"/>
  <c r="G588" i="24"/>
  <c r="N588" i="24"/>
  <c r="Q588" i="24"/>
  <c r="R588" i="24"/>
  <c r="I588" i="24"/>
  <c r="B589" i="24"/>
  <c r="H589" i="24"/>
  <c r="E589" i="24"/>
  <c r="K589" i="24"/>
  <c r="A590" i="24"/>
  <c r="H590" i="24" l="1"/>
  <c r="K590" i="24"/>
  <c r="A591" i="24"/>
  <c r="E590" i="24"/>
  <c r="B590" i="24"/>
  <c r="C589" i="24"/>
  <c r="F589" i="24"/>
  <c r="D589" i="24"/>
  <c r="G589" i="24"/>
  <c r="I589" i="24"/>
  <c r="L589" i="24"/>
  <c r="M589" i="24"/>
  <c r="J589" i="24"/>
  <c r="R589" i="24"/>
  <c r="Q589" i="24"/>
  <c r="N589" i="24"/>
  <c r="L590" i="24" l="1"/>
  <c r="N590" i="24"/>
  <c r="Q590" i="24"/>
  <c r="F590" i="24"/>
  <c r="G590" i="24"/>
  <c r="I590" i="24"/>
  <c r="D590" i="24"/>
  <c r="M590" i="24"/>
  <c r="J590" i="24"/>
  <c r="R590" i="24"/>
  <c r="C590" i="24"/>
  <c r="K591" i="24"/>
  <c r="B591" i="24"/>
  <c r="E591" i="24"/>
  <c r="H591" i="24"/>
  <c r="A592" i="24"/>
  <c r="A593" i="24" l="1"/>
  <c r="K592" i="24"/>
  <c r="E592" i="24"/>
  <c r="B592" i="24"/>
  <c r="H592" i="24"/>
  <c r="C591" i="24"/>
  <c r="F591" i="24"/>
  <c r="L591" i="24"/>
  <c r="M591" i="24"/>
  <c r="N591" i="24"/>
  <c r="Q591" i="24"/>
  <c r="D591" i="24"/>
  <c r="G591" i="24"/>
  <c r="I591" i="24"/>
  <c r="J591" i="24"/>
  <c r="R591" i="24"/>
  <c r="N592" i="24" l="1"/>
  <c r="R592" i="24"/>
  <c r="L592" i="24"/>
  <c r="Q592" i="24"/>
  <c r="D592" i="24"/>
  <c r="F592" i="24"/>
  <c r="M592" i="24"/>
  <c r="C592" i="24"/>
  <c r="J592" i="24"/>
  <c r="I592" i="24"/>
  <c r="G592" i="24"/>
  <c r="B593" i="24"/>
  <c r="A594" i="24"/>
  <c r="K593" i="24"/>
  <c r="E593" i="24"/>
  <c r="H593" i="24"/>
  <c r="C593" i="24" l="1"/>
  <c r="F593" i="24"/>
  <c r="L593" i="24"/>
  <c r="M593" i="24"/>
  <c r="Q593" i="24"/>
  <c r="N593" i="24"/>
  <c r="R593" i="24"/>
  <c r="D593" i="24"/>
  <c r="I593" i="24"/>
  <c r="J593" i="24"/>
  <c r="G593" i="24"/>
  <c r="A595" i="24"/>
  <c r="E594" i="24"/>
  <c r="B594" i="24"/>
  <c r="H594" i="24"/>
  <c r="K594" i="24"/>
  <c r="B595" i="24" l="1"/>
  <c r="E595" i="24"/>
  <c r="H595" i="24"/>
  <c r="K595" i="24"/>
  <c r="A596" i="24"/>
  <c r="R594" i="24"/>
  <c r="C594" i="24"/>
  <c r="D594" i="24"/>
  <c r="F594" i="24"/>
  <c r="G594" i="24"/>
  <c r="I594" i="24"/>
  <c r="J594" i="24"/>
  <c r="L594" i="24"/>
  <c r="M594" i="24"/>
  <c r="N594" i="24"/>
  <c r="Q594" i="24"/>
  <c r="K596" i="24" l="1"/>
  <c r="A597" i="24"/>
  <c r="B596" i="24"/>
  <c r="E596" i="24"/>
  <c r="H596" i="24"/>
  <c r="C595" i="24"/>
  <c r="F595" i="24"/>
  <c r="D595" i="24"/>
  <c r="L595" i="24"/>
  <c r="J595" i="24"/>
  <c r="N595" i="24"/>
  <c r="G595" i="24"/>
  <c r="M595" i="24"/>
  <c r="Q595" i="24"/>
  <c r="R595" i="24"/>
  <c r="I595" i="24"/>
  <c r="L596" i="24" l="1"/>
  <c r="M596" i="24"/>
  <c r="N596" i="24"/>
  <c r="Q596" i="24"/>
  <c r="J596" i="24"/>
  <c r="R596" i="24"/>
  <c r="I596" i="24"/>
  <c r="D596" i="24"/>
  <c r="C596" i="24"/>
  <c r="F596" i="24"/>
  <c r="G596" i="24"/>
  <c r="B597" i="24"/>
  <c r="E597" i="24"/>
  <c r="K597" i="24"/>
  <c r="H597" i="24"/>
  <c r="A598" i="24"/>
  <c r="B598" i="24" l="1"/>
  <c r="E598" i="24"/>
  <c r="A599" i="24"/>
  <c r="H598" i="24"/>
  <c r="K598" i="24"/>
  <c r="C597" i="24"/>
  <c r="F597" i="24"/>
  <c r="G597" i="24"/>
  <c r="J597" i="24"/>
  <c r="M597" i="24"/>
  <c r="L597" i="24"/>
  <c r="D597" i="24"/>
  <c r="I597" i="24"/>
  <c r="N597" i="24"/>
  <c r="Q597" i="24"/>
  <c r="R597" i="24"/>
  <c r="E599" i="24" l="1"/>
  <c r="H599" i="24"/>
  <c r="K599" i="24"/>
  <c r="A600" i="24"/>
  <c r="B599" i="24"/>
  <c r="D598" i="24"/>
  <c r="C598" i="24"/>
  <c r="I598" i="24"/>
  <c r="J598" i="24"/>
  <c r="F598" i="24"/>
  <c r="R598" i="24"/>
  <c r="G598" i="24"/>
  <c r="L598" i="24"/>
  <c r="Q598" i="24"/>
  <c r="M598" i="24"/>
  <c r="N598" i="24"/>
  <c r="C599" i="24" l="1"/>
  <c r="F599" i="24"/>
  <c r="I599" i="24"/>
  <c r="Q599" i="24"/>
  <c r="D599" i="24"/>
  <c r="G599" i="24"/>
  <c r="J599" i="24"/>
  <c r="L599" i="24"/>
  <c r="M599" i="24"/>
  <c r="N599" i="24"/>
  <c r="R599" i="24"/>
  <c r="B600" i="24"/>
  <c r="K600" i="24"/>
  <c r="E600" i="24"/>
  <c r="H600" i="24"/>
  <c r="A601" i="24"/>
  <c r="A602" i="24" l="1"/>
  <c r="B601" i="24"/>
  <c r="H601" i="24"/>
  <c r="K601" i="24"/>
  <c r="E601" i="24"/>
  <c r="D600" i="24"/>
  <c r="J600" i="24"/>
  <c r="F600" i="24"/>
  <c r="G600" i="24"/>
  <c r="I600" i="24"/>
  <c r="L600" i="24"/>
  <c r="M600" i="24"/>
  <c r="N600" i="24"/>
  <c r="Q600" i="24"/>
  <c r="R600" i="24"/>
  <c r="C600" i="24"/>
  <c r="C601" i="24" l="1"/>
  <c r="G601" i="24"/>
  <c r="I601" i="24"/>
  <c r="J601" i="24"/>
  <c r="N601" i="24"/>
  <c r="Q601" i="24"/>
  <c r="R601" i="24"/>
  <c r="L601" i="24"/>
  <c r="M601" i="24"/>
  <c r="D601" i="24"/>
  <c r="F601" i="24"/>
  <c r="B602" i="24"/>
  <c r="A603" i="24"/>
  <c r="E602" i="24"/>
  <c r="H602" i="24"/>
  <c r="K602" i="24"/>
  <c r="C602" i="24" l="1"/>
  <c r="F602" i="24"/>
  <c r="R602" i="24"/>
  <c r="Q602" i="24"/>
  <c r="G602" i="24"/>
  <c r="D602" i="24"/>
  <c r="J602" i="24"/>
  <c r="I602" i="24"/>
  <c r="N602" i="24"/>
  <c r="L602" i="24"/>
  <c r="M602" i="24"/>
  <c r="H603" i="24"/>
  <c r="K603" i="24"/>
  <c r="B603" i="24"/>
  <c r="E603" i="24"/>
  <c r="A604" i="24"/>
  <c r="E604" i="24" l="1"/>
  <c r="H604" i="24"/>
  <c r="B604" i="24"/>
  <c r="K604" i="24"/>
  <c r="A605" i="24"/>
  <c r="C603" i="24"/>
  <c r="J603" i="24"/>
  <c r="D603" i="24"/>
  <c r="I603" i="24"/>
  <c r="F603" i="24"/>
  <c r="G603" i="24"/>
  <c r="L603" i="24"/>
  <c r="M603" i="24"/>
  <c r="N603" i="24"/>
  <c r="Q603" i="24"/>
  <c r="R603" i="24"/>
  <c r="G604" i="24" l="1"/>
  <c r="J604" i="24"/>
  <c r="D604" i="24"/>
  <c r="F604" i="24"/>
  <c r="I604" i="24"/>
  <c r="M604" i="24"/>
  <c r="N604" i="24"/>
  <c r="C604" i="24"/>
  <c r="Q604" i="24"/>
  <c r="L604" i="24"/>
  <c r="R604" i="24"/>
  <c r="K605" i="24"/>
  <c r="H605" i="24"/>
  <c r="A606" i="24"/>
  <c r="E605" i="24"/>
  <c r="B605" i="24"/>
  <c r="C605" i="24" l="1"/>
  <c r="I605" i="24"/>
  <c r="L605" i="24"/>
  <c r="R605" i="24"/>
  <c r="Q605" i="24"/>
  <c r="D605" i="24"/>
  <c r="F605" i="24"/>
  <c r="N605" i="24"/>
  <c r="G605" i="24"/>
  <c r="J605" i="24"/>
  <c r="M605" i="24"/>
  <c r="K606" i="24"/>
  <c r="B606" i="24"/>
  <c r="E606" i="24"/>
  <c r="H606" i="24"/>
  <c r="A607" i="24"/>
  <c r="A608" i="24" l="1"/>
  <c r="B607" i="24"/>
  <c r="E607" i="24"/>
  <c r="K607" i="24"/>
  <c r="H607" i="24"/>
  <c r="N606" i="24"/>
  <c r="J606" i="24"/>
  <c r="L606" i="24"/>
  <c r="M606" i="24"/>
  <c r="Q606" i="24"/>
  <c r="R606" i="24"/>
  <c r="C606" i="24"/>
  <c r="D606" i="24"/>
  <c r="F606" i="24"/>
  <c r="G606" i="24"/>
  <c r="I606" i="24"/>
  <c r="C607" i="24" l="1"/>
  <c r="J607" i="24"/>
  <c r="L607" i="24"/>
  <c r="M607" i="24"/>
  <c r="D607" i="24"/>
  <c r="F607" i="24"/>
  <c r="N607" i="24"/>
  <c r="Q607" i="24"/>
  <c r="G607" i="24"/>
  <c r="R607" i="24"/>
  <c r="I607" i="24"/>
  <c r="A609" i="24"/>
  <c r="E608" i="24"/>
  <c r="B608" i="24"/>
  <c r="K608" i="24"/>
  <c r="H608" i="24"/>
  <c r="K609" i="24" l="1"/>
  <c r="B609" i="24"/>
  <c r="E609" i="24"/>
  <c r="H609" i="24"/>
  <c r="A610" i="24"/>
  <c r="Q608" i="24"/>
  <c r="M608" i="24"/>
  <c r="N608" i="24"/>
  <c r="R608" i="24"/>
  <c r="L608" i="24"/>
  <c r="C608" i="24"/>
  <c r="D608" i="24"/>
  <c r="F608" i="24"/>
  <c r="I608" i="24"/>
  <c r="G608" i="24"/>
  <c r="J608" i="24"/>
  <c r="C609" i="24" l="1"/>
  <c r="M609" i="24"/>
  <c r="N609" i="24"/>
  <c r="D609" i="24"/>
  <c r="F609" i="24"/>
  <c r="G609" i="24"/>
  <c r="L609" i="24"/>
  <c r="I609" i="24"/>
  <c r="J609" i="24"/>
  <c r="Q609" i="24"/>
  <c r="R609" i="24"/>
  <c r="B610" i="24"/>
  <c r="E610" i="24"/>
  <c r="K610" i="24"/>
  <c r="H610" i="24"/>
  <c r="A611" i="24"/>
  <c r="K611" i="24" l="1"/>
  <c r="B611" i="24"/>
  <c r="A612" i="24"/>
  <c r="E611" i="24"/>
  <c r="H611" i="24"/>
  <c r="G610" i="24"/>
  <c r="C610" i="24"/>
  <c r="D610" i="24"/>
  <c r="J610" i="24"/>
  <c r="Q610" i="24"/>
  <c r="R610" i="24"/>
  <c r="F610" i="24"/>
  <c r="L610" i="24"/>
  <c r="I610" i="24"/>
  <c r="M610" i="24"/>
  <c r="N610" i="24"/>
  <c r="E612" i="24" l="1"/>
  <c r="H612" i="24"/>
  <c r="K612" i="24"/>
  <c r="A613" i="24"/>
  <c r="B612" i="24"/>
  <c r="C611" i="24"/>
  <c r="L611" i="24"/>
  <c r="N611" i="24"/>
  <c r="Q611" i="24"/>
  <c r="D611" i="24"/>
  <c r="G611" i="24"/>
  <c r="I611" i="24"/>
  <c r="J611" i="24"/>
  <c r="M611" i="24"/>
  <c r="R611" i="24"/>
  <c r="F611" i="24"/>
  <c r="H613" i="24" l="1"/>
  <c r="K613" i="24"/>
  <c r="B613" i="24"/>
  <c r="A614" i="24"/>
  <c r="E613" i="24"/>
  <c r="M612" i="24"/>
  <c r="D612" i="24"/>
  <c r="F612" i="24"/>
  <c r="J612" i="24"/>
  <c r="G612" i="24"/>
  <c r="I612" i="24"/>
  <c r="L612" i="24"/>
  <c r="N612" i="24"/>
  <c r="Q612" i="24"/>
  <c r="R612" i="24"/>
  <c r="C612" i="24"/>
  <c r="B614" i="24" l="1"/>
  <c r="E614" i="24"/>
  <c r="A615" i="24"/>
  <c r="K614" i="24"/>
  <c r="H614" i="24"/>
  <c r="C613" i="24"/>
  <c r="M613" i="24"/>
  <c r="Q613" i="24"/>
  <c r="R613" i="24"/>
  <c r="G613" i="24"/>
  <c r="I613" i="24"/>
  <c r="N613" i="24"/>
  <c r="L613" i="24"/>
  <c r="J613" i="24"/>
  <c r="D613" i="24"/>
  <c r="F613" i="24"/>
  <c r="K615" i="24" l="1"/>
  <c r="A616" i="24"/>
  <c r="B615" i="24"/>
  <c r="E615" i="24"/>
  <c r="H615" i="24"/>
  <c r="C614" i="24"/>
  <c r="D614" i="24"/>
  <c r="F614" i="24"/>
  <c r="R614" i="24"/>
  <c r="Q614" i="24"/>
  <c r="G614" i="24"/>
  <c r="M614" i="24"/>
  <c r="I614" i="24"/>
  <c r="J614" i="24"/>
  <c r="N614" i="24"/>
  <c r="L614" i="24"/>
  <c r="M615" i="24" l="1"/>
  <c r="Q615" i="24"/>
  <c r="R615" i="24"/>
  <c r="C615" i="24"/>
  <c r="D615" i="24"/>
  <c r="F615" i="24"/>
  <c r="G615" i="24"/>
  <c r="I615" i="24"/>
  <c r="J615" i="24"/>
  <c r="L615" i="24"/>
  <c r="N615" i="24"/>
  <c r="H616" i="24"/>
  <c r="K616" i="24"/>
  <c r="B616" i="24"/>
  <c r="E616" i="24"/>
  <c r="A617" i="24"/>
  <c r="A618" i="24" l="1"/>
  <c r="H617" i="24"/>
  <c r="B617" i="24"/>
  <c r="K617" i="24"/>
  <c r="E617" i="24"/>
  <c r="G616" i="24"/>
  <c r="I616" i="24"/>
  <c r="J616" i="24"/>
  <c r="C616" i="24"/>
  <c r="L616" i="24"/>
  <c r="M616" i="24"/>
  <c r="D616" i="24"/>
  <c r="F616" i="24"/>
  <c r="N616" i="24"/>
  <c r="Q616" i="24"/>
  <c r="R616" i="24"/>
  <c r="M617" i="24" l="1"/>
  <c r="Q617" i="24"/>
  <c r="R617" i="24"/>
  <c r="L617" i="24"/>
  <c r="N617" i="24"/>
  <c r="D617" i="24"/>
  <c r="F617" i="24"/>
  <c r="G617" i="24"/>
  <c r="I617" i="24"/>
  <c r="J617" i="24"/>
  <c r="C617" i="24"/>
  <c r="B618" i="24"/>
  <c r="E618" i="24"/>
  <c r="H618" i="24"/>
  <c r="K618" i="24"/>
  <c r="A619" i="24"/>
  <c r="B619" i="24" l="1"/>
  <c r="H619" i="24"/>
  <c r="K619" i="24"/>
  <c r="A620" i="24"/>
  <c r="E619" i="24"/>
  <c r="D618" i="24"/>
  <c r="L618" i="24"/>
  <c r="M618" i="24"/>
  <c r="N618" i="24"/>
  <c r="Q618" i="24"/>
  <c r="R618" i="24"/>
  <c r="G618" i="24"/>
  <c r="C618" i="24"/>
  <c r="F618" i="24"/>
  <c r="I618" i="24"/>
  <c r="J618" i="24"/>
  <c r="A621" i="24" l="1"/>
  <c r="K620" i="24"/>
  <c r="E620" i="24"/>
  <c r="H620" i="24"/>
  <c r="B620" i="24"/>
  <c r="M619" i="24"/>
  <c r="Q619" i="24"/>
  <c r="R619" i="24"/>
  <c r="N619" i="24"/>
  <c r="C619" i="24"/>
  <c r="G619" i="24"/>
  <c r="J619" i="24"/>
  <c r="I619" i="24"/>
  <c r="L619" i="24"/>
  <c r="D619" i="24"/>
  <c r="F619" i="24"/>
  <c r="D620" i="24" l="1"/>
  <c r="G620" i="24"/>
  <c r="L620" i="24"/>
  <c r="M620" i="24"/>
  <c r="N620" i="24"/>
  <c r="Q620" i="24"/>
  <c r="R620" i="24"/>
  <c r="J620" i="24"/>
  <c r="F620" i="24"/>
  <c r="I620" i="24"/>
  <c r="C620" i="24"/>
  <c r="B621" i="24"/>
  <c r="E621" i="24"/>
  <c r="H621" i="24"/>
  <c r="K621" i="24"/>
  <c r="A622" i="24"/>
  <c r="E622" i="24" l="1"/>
  <c r="H622" i="24"/>
  <c r="B622" i="24"/>
  <c r="K622" i="24"/>
  <c r="A623" i="24"/>
  <c r="M621" i="24"/>
  <c r="Q621" i="24"/>
  <c r="R621" i="24"/>
  <c r="C621" i="24"/>
  <c r="D621" i="24"/>
  <c r="G621" i="24"/>
  <c r="F621" i="24"/>
  <c r="L621" i="24"/>
  <c r="I621" i="24"/>
  <c r="J621" i="24"/>
  <c r="N621" i="24"/>
  <c r="G622" i="24" l="1"/>
  <c r="J622" i="24"/>
  <c r="F622" i="24"/>
  <c r="C622" i="24"/>
  <c r="I622" i="24"/>
  <c r="D622" i="24"/>
  <c r="M622" i="24"/>
  <c r="N622" i="24"/>
  <c r="Q622" i="24"/>
  <c r="L622" i="24"/>
  <c r="R622" i="24"/>
  <c r="H623" i="24"/>
  <c r="K623" i="24"/>
  <c r="A624" i="24"/>
  <c r="B623" i="24"/>
  <c r="E623" i="24"/>
  <c r="M623" i="24" l="1"/>
  <c r="Q623" i="24"/>
  <c r="R623" i="24"/>
  <c r="F623" i="24"/>
  <c r="I623" i="24"/>
  <c r="J623" i="24"/>
  <c r="L623" i="24"/>
  <c r="N623" i="24"/>
  <c r="G623" i="24"/>
  <c r="D623" i="24"/>
  <c r="C623" i="24"/>
  <c r="K624" i="24"/>
  <c r="B624" i="24"/>
  <c r="E624" i="24"/>
  <c r="H624" i="24"/>
  <c r="A625" i="24"/>
  <c r="K625" i="24" l="1"/>
  <c r="A626" i="24"/>
  <c r="B625" i="24"/>
  <c r="H625" i="24"/>
  <c r="E625" i="24"/>
  <c r="J624" i="24"/>
  <c r="M624" i="24"/>
  <c r="F624" i="24"/>
  <c r="I624" i="24"/>
  <c r="D624" i="24"/>
  <c r="C624" i="24"/>
  <c r="G624" i="24"/>
  <c r="L624" i="24"/>
  <c r="N624" i="24"/>
  <c r="Q624" i="24"/>
  <c r="R624" i="24"/>
  <c r="M625" i="24" l="1"/>
  <c r="Q625" i="24"/>
  <c r="R625" i="24"/>
  <c r="N625" i="24"/>
  <c r="C625" i="24"/>
  <c r="I625" i="24"/>
  <c r="F625" i="24"/>
  <c r="D625" i="24"/>
  <c r="G625" i="24"/>
  <c r="J625" i="24"/>
  <c r="L625" i="24"/>
  <c r="B626" i="24"/>
  <c r="A627" i="24"/>
  <c r="H626" i="24"/>
  <c r="K626" i="24"/>
  <c r="E626" i="24"/>
  <c r="M626" i="24" l="1"/>
  <c r="R626" i="24"/>
  <c r="I626" i="24"/>
  <c r="J626" i="24"/>
  <c r="Q626" i="24"/>
  <c r="L626" i="24"/>
  <c r="N626" i="24"/>
  <c r="G626" i="24"/>
  <c r="D626" i="24"/>
  <c r="F626" i="24"/>
  <c r="C626" i="24"/>
  <c r="B627" i="24"/>
  <c r="E627" i="24"/>
  <c r="H627" i="24"/>
  <c r="A628" i="24"/>
  <c r="K627" i="24"/>
  <c r="E628" i="24" l="1"/>
  <c r="H628" i="24"/>
  <c r="B628" i="24"/>
  <c r="K628" i="24"/>
  <c r="A629" i="24"/>
  <c r="M627" i="24"/>
  <c r="Q627" i="24"/>
  <c r="R627" i="24"/>
  <c r="F627" i="24"/>
  <c r="C627" i="24"/>
  <c r="D627" i="24"/>
  <c r="G627" i="24"/>
  <c r="L627" i="24"/>
  <c r="N627" i="24"/>
  <c r="I627" i="24"/>
  <c r="J627" i="24"/>
  <c r="R628" i="24" l="1"/>
  <c r="C628" i="24"/>
  <c r="F628" i="24"/>
  <c r="G628" i="24"/>
  <c r="J628" i="24"/>
  <c r="L628" i="24"/>
  <c r="I628" i="24"/>
  <c r="D628" i="24"/>
  <c r="M628" i="24"/>
  <c r="N628" i="24"/>
  <c r="Q628" i="24"/>
  <c r="E629" i="24"/>
  <c r="A630" i="24"/>
  <c r="H629" i="24"/>
  <c r="K629" i="24"/>
  <c r="B629" i="24"/>
  <c r="M629" i="24" l="1"/>
  <c r="Q629" i="24"/>
  <c r="R629" i="24"/>
  <c r="C629" i="24"/>
  <c r="F629" i="24"/>
  <c r="D629" i="24"/>
  <c r="G629" i="24"/>
  <c r="I629" i="24"/>
  <c r="J629" i="24"/>
  <c r="L629" i="24"/>
  <c r="N629" i="24"/>
  <c r="H630" i="24"/>
  <c r="K630" i="24"/>
  <c r="B630" i="24"/>
  <c r="E630" i="24"/>
  <c r="A631" i="24"/>
  <c r="K631" i="24" l="1"/>
  <c r="A632" i="24"/>
  <c r="B631" i="24"/>
  <c r="H631" i="24"/>
  <c r="E631" i="24"/>
  <c r="J630" i="24"/>
  <c r="L630" i="24"/>
  <c r="D630" i="24"/>
  <c r="C630" i="24"/>
  <c r="M630" i="24"/>
  <c r="N630" i="24"/>
  <c r="R630" i="24"/>
  <c r="F630" i="24"/>
  <c r="G630" i="24"/>
  <c r="I630" i="24"/>
  <c r="Q630" i="24"/>
  <c r="M631" i="24" l="1"/>
  <c r="Q631" i="24"/>
  <c r="R631" i="24"/>
  <c r="C631" i="24"/>
  <c r="F631" i="24"/>
  <c r="D631" i="24"/>
  <c r="N631" i="24"/>
  <c r="G631" i="24"/>
  <c r="J631" i="24"/>
  <c r="I631" i="24"/>
  <c r="L631" i="24"/>
  <c r="A633" i="24"/>
  <c r="B632" i="24"/>
  <c r="H632" i="24"/>
  <c r="E632" i="24"/>
  <c r="K632" i="24"/>
  <c r="B633" i="24" l="1"/>
  <c r="H633" i="24"/>
  <c r="E633" i="24"/>
  <c r="K633" i="24"/>
  <c r="A634" i="24"/>
  <c r="M632" i="24"/>
  <c r="Q632" i="24"/>
  <c r="R632" i="24"/>
  <c r="I632" i="24"/>
  <c r="C632" i="24"/>
  <c r="D632" i="24"/>
  <c r="J632" i="24"/>
  <c r="F632" i="24"/>
  <c r="G632" i="24"/>
  <c r="N632" i="24"/>
  <c r="L632" i="24"/>
  <c r="A635" i="24" l="1"/>
  <c r="K634" i="24"/>
  <c r="E634" i="24"/>
  <c r="B634" i="24"/>
  <c r="H634" i="24"/>
  <c r="M633" i="24"/>
  <c r="Q633" i="24"/>
  <c r="R633" i="24"/>
  <c r="F633" i="24"/>
  <c r="I633" i="24"/>
  <c r="C633" i="24"/>
  <c r="J633" i="24"/>
  <c r="D633" i="24"/>
  <c r="G633" i="24"/>
  <c r="L633" i="24"/>
  <c r="N633" i="24"/>
  <c r="C634" i="24" l="1"/>
  <c r="L634" i="24"/>
  <c r="M634" i="24"/>
  <c r="N634" i="24"/>
  <c r="Q634" i="24"/>
  <c r="R634" i="24"/>
  <c r="F634" i="24"/>
  <c r="I634" i="24"/>
  <c r="D634" i="24"/>
  <c r="G634" i="24"/>
  <c r="J634" i="24"/>
  <c r="B635" i="24"/>
  <c r="E635" i="24"/>
  <c r="H635" i="24"/>
  <c r="K635" i="24"/>
  <c r="A636" i="24"/>
  <c r="H636" i="24" l="1"/>
  <c r="B636" i="24"/>
  <c r="K636" i="24"/>
  <c r="E636" i="24"/>
  <c r="A637" i="24"/>
  <c r="M635" i="24"/>
  <c r="Q635" i="24"/>
  <c r="R635" i="24"/>
  <c r="I635" i="24"/>
  <c r="L635" i="24"/>
  <c r="D635" i="24"/>
  <c r="F635" i="24"/>
  <c r="G635" i="24"/>
  <c r="J635" i="24"/>
  <c r="C635" i="24"/>
  <c r="N635" i="24"/>
  <c r="F636" i="24" l="1"/>
  <c r="G636" i="24"/>
  <c r="I636" i="24"/>
  <c r="L636" i="24"/>
  <c r="M636" i="24"/>
  <c r="J636" i="24"/>
  <c r="C636" i="24"/>
  <c r="D636" i="24"/>
  <c r="Q636" i="24"/>
  <c r="N636" i="24"/>
  <c r="R636" i="24"/>
  <c r="K637" i="24"/>
  <c r="H637" i="24"/>
  <c r="A638" i="24"/>
  <c r="E637" i="24"/>
  <c r="B637" i="24"/>
  <c r="M637" i="24" l="1"/>
  <c r="Q637" i="24"/>
  <c r="R637" i="24"/>
  <c r="L637" i="24"/>
  <c r="G637" i="24"/>
  <c r="I637" i="24"/>
  <c r="J637" i="24"/>
  <c r="F637" i="24"/>
  <c r="N637" i="24"/>
  <c r="D637" i="24"/>
  <c r="C637" i="24"/>
  <c r="B638" i="24"/>
  <c r="E638" i="24"/>
  <c r="K638" i="24"/>
  <c r="H638" i="24"/>
  <c r="A639" i="24"/>
  <c r="A640" i="24" l="1"/>
  <c r="E639" i="24"/>
  <c r="K639" i="24"/>
  <c r="B639" i="24"/>
  <c r="H639" i="24"/>
  <c r="G638" i="24"/>
  <c r="F638" i="24"/>
  <c r="J638" i="24"/>
  <c r="C638" i="24"/>
  <c r="D638" i="24"/>
  <c r="I638" i="24"/>
  <c r="L638" i="24"/>
  <c r="R638" i="24"/>
  <c r="M638" i="24"/>
  <c r="N638" i="24"/>
  <c r="Q638" i="24"/>
  <c r="M639" i="24" l="1"/>
  <c r="Q639" i="24"/>
  <c r="R639" i="24"/>
  <c r="L639" i="24"/>
  <c r="N639" i="24"/>
  <c r="D639" i="24"/>
  <c r="G639" i="24"/>
  <c r="I639" i="24"/>
  <c r="F639" i="24"/>
  <c r="C639" i="24"/>
  <c r="J639" i="24"/>
  <c r="B640" i="24"/>
  <c r="E640" i="24"/>
  <c r="H640" i="24"/>
  <c r="K640" i="24"/>
  <c r="A641" i="24"/>
  <c r="B641" i="24" l="1"/>
  <c r="E641" i="24"/>
  <c r="K641" i="24"/>
  <c r="H641" i="24"/>
  <c r="A642" i="24"/>
  <c r="C640" i="24"/>
  <c r="D640" i="24"/>
  <c r="N640" i="24"/>
  <c r="I640" i="24"/>
  <c r="J640" i="24"/>
  <c r="L640" i="24"/>
  <c r="M640" i="24"/>
  <c r="Q640" i="24"/>
  <c r="R640" i="24"/>
  <c r="F640" i="24"/>
  <c r="G640" i="24"/>
  <c r="E642" i="24" l="1"/>
  <c r="H642" i="24"/>
  <c r="A643" i="24"/>
  <c r="K642" i="24"/>
  <c r="B642" i="24"/>
  <c r="M641" i="24"/>
  <c r="Q641" i="24"/>
  <c r="R641" i="24"/>
  <c r="C641" i="24"/>
  <c r="D641" i="24"/>
  <c r="I641" i="24"/>
  <c r="L641" i="24"/>
  <c r="J641" i="24"/>
  <c r="F641" i="24"/>
  <c r="N641" i="24"/>
  <c r="G641" i="24"/>
  <c r="D642" i="24" l="1"/>
  <c r="G642" i="24"/>
  <c r="I642" i="24"/>
  <c r="J642" i="24"/>
  <c r="N642" i="24"/>
  <c r="Q642" i="24"/>
  <c r="R642" i="24"/>
  <c r="M642" i="24"/>
  <c r="F642" i="24"/>
  <c r="C642" i="24"/>
  <c r="L642" i="24"/>
  <c r="B643" i="24"/>
  <c r="H643" i="24"/>
  <c r="K643" i="24"/>
  <c r="E643" i="24"/>
  <c r="A644" i="24"/>
  <c r="H644" i="24" l="1"/>
  <c r="K644" i="24"/>
  <c r="E644" i="24"/>
  <c r="B644" i="24"/>
  <c r="A645" i="24"/>
  <c r="M643" i="24"/>
  <c r="Q643" i="24"/>
  <c r="R643" i="24"/>
  <c r="C643" i="24"/>
  <c r="G643" i="24"/>
  <c r="I643" i="24"/>
  <c r="J643" i="24"/>
  <c r="D643" i="24"/>
  <c r="L643" i="24"/>
  <c r="F643" i="24"/>
  <c r="N643" i="24"/>
  <c r="J644" i="24" l="1"/>
  <c r="M644" i="24"/>
  <c r="N644" i="24"/>
  <c r="Q644" i="24"/>
  <c r="C644" i="24"/>
  <c r="L644" i="24"/>
  <c r="G644" i="24"/>
  <c r="D644" i="24"/>
  <c r="F644" i="24"/>
  <c r="I644" i="24"/>
  <c r="R644" i="24"/>
  <c r="K645" i="24"/>
  <c r="A646" i="24"/>
  <c r="B645" i="24"/>
  <c r="E645" i="24"/>
  <c r="H645" i="24"/>
  <c r="K646" i="24" l="1"/>
  <c r="B646" i="24"/>
  <c r="E646" i="24"/>
  <c r="H646" i="24"/>
  <c r="A647" i="24"/>
  <c r="M645" i="24"/>
  <c r="Q645" i="24"/>
  <c r="R645" i="24"/>
  <c r="J645" i="24"/>
  <c r="L645" i="24"/>
  <c r="N645" i="24"/>
  <c r="D645" i="24"/>
  <c r="C645" i="24"/>
  <c r="F645" i="24"/>
  <c r="G645" i="24"/>
  <c r="I645" i="24"/>
  <c r="N646" i="24" l="1"/>
  <c r="R646" i="24"/>
  <c r="C646" i="24"/>
  <c r="D646" i="24"/>
  <c r="I646" i="24"/>
  <c r="F646" i="24"/>
  <c r="G646" i="24"/>
  <c r="J646" i="24"/>
  <c r="Q646" i="24"/>
  <c r="L646" i="24"/>
  <c r="M646" i="24"/>
  <c r="B647" i="24"/>
  <c r="A648" i="24"/>
  <c r="E647" i="24"/>
  <c r="K647" i="24"/>
  <c r="H647" i="24"/>
  <c r="A649" i="24" l="1"/>
  <c r="H648" i="24"/>
  <c r="K648" i="24"/>
  <c r="B648" i="24"/>
  <c r="E648" i="24"/>
  <c r="M647" i="24"/>
  <c r="Q647" i="24"/>
  <c r="R647" i="24"/>
  <c r="D647" i="24"/>
  <c r="C647" i="24"/>
  <c r="F647" i="24"/>
  <c r="L647" i="24"/>
  <c r="N647" i="24"/>
  <c r="I647" i="24"/>
  <c r="J647" i="24"/>
  <c r="G647" i="24"/>
  <c r="N648" i="24" l="1"/>
  <c r="F648" i="24"/>
  <c r="G648" i="24"/>
  <c r="I648" i="24"/>
  <c r="R648" i="24"/>
  <c r="M648" i="24"/>
  <c r="Q648" i="24"/>
  <c r="J648" i="24"/>
  <c r="L648" i="24"/>
  <c r="C648" i="24"/>
  <c r="D648" i="24"/>
  <c r="E649" i="24"/>
  <c r="H649" i="24"/>
  <c r="B649" i="24"/>
  <c r="A650" i="24"/>
  <c r="K649" i="24"/>
  <c r="A651" i="24" l="1"/>
  <c r="B650" i="24"/>
  <c r="H650" i="24"/>
  <c r="E650" i="24"/>
  <c r="K650" i="24"/>
  <c r="M649" i="24"/>
  <c r="Q649" i="24"/>
  <c r="R649" i="24"/>
  <c r="G649" i="24"/>
  <c r="I649" i="24"/>
  <c r="D649" i="24"/>
  <c r="C649" i="24"/>
  <c r="F649" i="24"/>
  <c r="N649" i="24"/>
  <c r="L649" i="24"/>
  <c r="J649" i="24"/>
  <c r="Q650" i="24" l="1"/>
  <c r="R650" i="24"/>
  <c r="N650" i="24"/>
  <c r="I650" i="24"/>
  <c r="F650" i="24"/>
  <c r="C650" i="24"/>
  <c r="G650" i="24"/>
  <c r="M650" i="24"/>
  <c r="D650" i="24"/>
  <c r="J650" i="24"/>
  <c r="L650" i="24"/>
  <c r="A652" i="24"/>
  <c r="H651" i="24"/>
  <c r="K651" i="24"/>
  <c r="B651" i="24"/>
  <c r="E651" i="24"/>
  <c r="M651" i="24" l="1"/>
  <c r="Q651" i="24"/>
  <c r="R651" i="24"/>
  <c r="D651" i="24"/>
  <c r="J651" i="24"/>
  <c r="L651" i="24"/>
  <c r="N651" i="24"/>
  <c r="I651" i="24"/>
  <c r="G651" i="24"/>
  <c r="C651" i="24"/>
  <c r="F651" i="24"/>
  <c r="B652" i="24"/>
  <c r="E652" i="24"/>
  <c r="A653" i="24"/>
  <c r="H652" i="24"/>
  <c r="K652" i="24"/>
  <c r="C652" i="24" l="1"/>
  <c r="D652" i="24"/>
  <c r="I652" i="24"/>
  <c r="F652" i="24"/>
  <c r="G652" i="24"/>
  <c r="J652" i="24"/>
  <c r="Q652" i="24"/>
  <c r="L652" i="24"/>
  <c r="M652" i="24"/>
  <c r="R652" i="24"/>
  <c r="N652" i="24"/>
  <c r="K653" i="24"/>
  <c r="B653" i="24"/>
  <c r="E653" i="24"/>
  <c r="H653" i="24"/>
  <c r="M653" i="24" l="1"/>
  <c r="Q653" i="24"/>
  <c r="R653" i="24"/>
  <c r="D653" i="24"/>
  <c r="G653" i="24"/>
  <c r="J653" i="24"/>
  <c r="L653" i="24"/>
  <c r="N653" i="24"/>
  <c r="F653" i="24"/>
  <c r="C653" i="24"/>
  <c r="I653" i="2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<sst xmlns="http://schemas.openxmlformats.org/spreadsheetml/2006/main" count="868" uniqueCount="178">
  <si>
    <t>Long Risk</t>
  </si>
  <si>
    <t>Short Risk</t>
  </si>
  <si>
    <t>CDS Roll:</t>
  </si>
  <si>
    <t>Delta</t>
  </si>
  <si>
    <t>Val on 9/22</t>
  </si>
  <si>
    <t>ACAFP CDS Sub EUR 5Y</t>
  </si>
  <si>
    <t>$ACAFP 6.7% 34 AT1</t>
  </si>
  <si>
    <t>SubFin S43</t>
  </si>
  <si>
    <t>Not'l=</t>
  </si>
  <si>
    <t>Old ACAFP SUB CDS Series</t>
  </si>
  <si>
    <t>Carry=</t>
  </si>
  <si>
    <t>New ACAFP SUB CDS Series</t>
  </si>
  <si>
    <t>Financing Rate=</t>
  </si>
  <si>
    <t>Non-economic sprd =</t>
  </si>
  <si>
    <t>Initial Duration=</t>
  </si>
  <si>
    <t>EUR/USD=</t>
  </si>
  <si>
    <t>Net P/L</t>
  </si>
  <si>
    <t>Price</t>
  </si>
  <si>
    <t>Roll Adj Sprd</t>
  </si>
  <si>
    <t>Sprd P/L</t>
  </si>
  <si>
    <t>Carry P/L</t>
  </si>
  <si>
    <t>Price P/L</t>
  </si>
  <si>
    <t>Date</t>
  </si>
  <si>
    <t>-</t>
  </si>
  <si>
    <t>Sprd</t>
  </si>
  <si>
    <t>LDOIM CDS EUR SR 5Y D14 Corp</t>
  </si>
  <si>
    <t>HOFP CDS EUR SR 5Y D14 Corp</t>
  </si>
  <si>
    <t>ENIIM CDS EUR SR 5Y D14 Corp</t>
  </si>
  <si>
    <t>Live BBG PX=</t>
  </si>
  <si>
    <t>Leonardo</t>
  </si>
  <si>
    <t>Thales</t>
  </si>
  <si>
    <t>Eni</t>
  </si>
  <si>
    <t>Name=</t>
  </si>
  <si>
    <t>BBG Ticker=</t>
  </si>
  <si>
    <t>LCL SA CDS EUR SUB 5Y D14 Corp</t>
  </si>
  <si>
    <t>ACAFP 6.7 PERP REGS Corp</t>
  </si>
  <si>
    <t>Aviva</t>
  </si>
  <si>
    <t>Zurich Insurance</t>
  </si>
  <si>
    <t>AVLN CDS EUR SR 5Y D14 Corp</t>
  </si>
  <si>
    <t>ZURNVXINS CDS EUR SR 5Y D14 Corp</t>
  </si>
  <si>
    <t>BACR 4 ⅜ PERP Corp</t>
  </si>
  <si>
    <t>BACR 7 ⅝ PERP Corp</t>
  </si>
  <si>
    <t>US06738EBT10 Corp</t>
  </si>
  <si>
    <t>US06738EDC66 Corp</t>
  </si>
  <si>
    <t>KSA 4.875% 35</t>
  </si>
  <si>
    <t>T 4.25% 08/15/35</t>
  </si>
  <si>
    <t>PIFKSA 5.375% 54</t>
  </si>
  <si>
    <t>T 4.75% 05/15/55</t>
  </si>
  <si>
    <t>YL816138@IBVL Corp</t>
  </si>
  <si>
    <t>91282CNC@BGN Govt</t>
  </si>
  <si>
    <t>ZF486828@IBVL Corp</t>
  </si>
  <si>
    <t>912810UK@BGN Govt</t>
  </si>
  <si>
    <t>Rabobank</t>
  </si>
  <si>
    <t>Mediobanca</t>
  </si>
  <si>
    <t>RABOBK CDS EUR SUB 5Y D14 Corp</t>
  </si>
  <si>
    <t>BACRED CDS EUR SR 5Y D14 Corp</t>
  </si>
  <si>
    <t>IHYG</t>
  </si>
  <si>
    <t>OBL 2.4% 28</t>
  </si>
  <si>
    <t>IEAC</t>
  </si>
  <si>
    <t>OBL 2.2% 30</t>
  </si>
  <si>
    <t>IHYG LN EQUITY</t>
  </si>
  <si>
    <t>IEAC LN EQUITY</t>
  </si>
  <si>
    <t>ZK885444@BGN Corp</t>
  </si>
  <si>
    <t>YN961570@BGN Corp</t>
  </si>
  <si>
    <t>HYG</t>
  </si>
  <si>
    <t>HYG US EQUITY</t>
  </si>
  <si>
    <t>CT5</t>
  </si>
  <si>
    <t>LQD</t>
  </si>
  <si>
    <t>CT10</t>
  </si>
  <si>
    <t>CT30</t>
  </si>
  <si>
    <t>LQD US EQUITY</t>
  </si>
  <si>
    <t>912810UM@BGN Govt</t>
  </si>
  <si>
    <t>91282CNT@BGN Govt</t>
  </si>
  <si>
    <t>91282CNX@BGN Govt</t>
  </si>
  <si>
    <t>VCIT</t>
  </si>
  <si>
    <t>VCIT US EQUITY</t>
  </si>
  <si>
    <t>CT7</t>
  </si>
  <si>
    <t>91282CNZ@BGN Govt</t>
  </si>
  <si>
    <t>91282CPA@BGN Govt</t>
  </si>
  <si>
    <t>Div:</t>
  </si>
  <si>
    <t>Units Held:</t>
  </si>
  <si>
    <t>Net Div Effect:</t>
  </si>
  <si>
    <t>BAC 5Y CDS</t>
  </si>
  <si>
    <t>BOFA CDS USD SR 5Y D14 Corp</t>
  </si>
  <si>
    <t>BAC 5.464% 5/36</t>
  </si>
  <si>
    <t>BAC 5.464 05/09/36 Corp</t>
  </si>
  <si>
    <t xml:space="preserve">Time = </t>
  </si>
  <si>
    <t>Time =</t>
  </si>
  <si>
    <t>s</t>
  </si>
  <si>
    <t>CDX IG 5Y</t>
  </si>
  <si>
    <t>SPX</t>
  </si>
  <si>
    <t>CDX IG CDSI GEN 5Y CORP</t>
  </si>
  <si>
    <t>SPX US 12/19/25 P6750 Index</t>
  </si>
  <si>
    <t>Div Effect</t>
  </si>
  <si>
    <t>Units Held</t>
  </si>
  <si>
    <t>IHYG Div</t>
  </si>
  <si>
    <t>IEAC Div</t>
  </si>
  <si>
    <t>Raw P/L</t>
  </si>
  <si>
    <t>IHYG vs IEAC</t>
  </si>
  <si>
    <t>HYG vs LQD</t>
  </si>
  <si>
    <t>Diff IHYG vs IEAC</t>
  </si>
  <si>
    <t>Diff HYG vs LQD</t>
  </si>
  <si>
    <t>Vol</t>
  </si>
  <si>
    <t>Beta</t>
  </si>
  <si>
    <t>Beta IHYG vs IEAC</t>
  </si>
  <si>
    <t>Beta HYG vs LQD</t>
  </si>
  <si>
    <t>Cum IHYG vs IEAC</t>
  </si>
  <si>
    <t>Cum HYG vs LQD</t>
  </si>
  <si>
    <t>CDX HY 5Y</t>
  </si>
  <si>
    <t>CDX HY CDSI S44 5Y CORP</t>
  </si>
  <si>
    <t>CDX IG CDSI S44 5Y CORP</t>
  </si>
  <si>
    <t>ITRX XOVER 5Y</t>
  </si>
  <si>
    <t>ITRX MAIN 5Y</t>
  </si>
  <si>
    <t>ITRX XOVER CDSI S43 5Y CORP</t>
  </si>
  <si>
    <t>ITRX EUR CDSI S43 5Y CORP</t>
  </si>
  <si>
    <t>HY vs IG</t>
  </si>
  <si>
    <t>Main vs Xover</t>
  </si>
  <si>
    <t>Diff HY vs IG</t>
  </si>
  <si>
    <t>Diff Main vs Xover</t>
  </si>
  <si>
    <t>Beta HY vs IG</t>
  </si>
  <si>
    <t>Beta Main vs Xover</t>
  </si>
  <si>
    <t>Cum HY vs IG</t>
  </si>
  <si>
    <t>Cum Main vs Xover</t>
  </si>
  <si>
    <t>91282CNN@BGN Govt</t>
  </si>
  <si>
    <t>91282CMM@BGN Govt</t>
  </si>
  <si>
    <t>912810UG@BGN Govt</t>
  </si>
  <si>
    <t>Cum HYG($25M) vs LQD($25.7M)</t>
  </si>
  <si>
    <t>Cum HY($25M) vs IG($125M)</t>
  </si>
  <si>
    <t>Cum IHYG(EUR 21M) vs IEAC(EUR 36.1M)</t>
  </si>
  <si>
    <t>Cum Xover(EUR 21M) vs Main(EUR 94.5M)</t>
  </si>
  <si>
    <t>BNP Closed for $91k</t>
  </si>
  <si>
    <t>Xover S44</t>
  </si>
  <si>
    <t>OBL 2.4% 10/28</t>
  </si>
  <si>
    <t>ITRX XOVER CDSI S44 5Y CORP</t>
  </si>
  <si>
    <t xml:space="preserve">ZK885444@BGN Corp </t>
  </si>
  <si>
    <t>Live PX=</t>
  </si>
  <si>
    <t>HSBC EUR 4.75% 7/29</t>
  </si>
  <si>
    <t>HSBC $ 4.6% 12/30</t>
  </si>
  <si>
    <t>AO132623@BGN Corp</t>
  </si>
  <si>
    <t>BN024427@IBVL Corp</t>
  </si>
  <si>
    <t>$ DB 3.035% 31-32</t>
  </si>
  <si>
    <t>BP772773@IBVL Corp</t>
  </si>
  <si>
    <t>€ DB 1.75% 29-30</t>
  </si>
  <si>
    <t>BM347009@BGN Corp</t>
  </si>
  <si>
    <t>12-13 time slot was empty</t>
  </si>
  <si>
    <t>*Entry Prices not mentioned and BBG intraday G-Sprd doesn't match the 111bps they mentioned in the report so taking EOD px on 21-Oct instead</t>
  </si>
  <si>
    <t>#</t>
  </si>
  <si>
    <t>trade</t>
  </si>
  <si>
    <t>date initiated</t>
  </si>
  <si>
    <t>live pnl</t>
  </si>
  <si>
    <t>ACAFP Basis</t>
  </si>
  <si>
    <t>EU Insurance CDS RV</t>
  </si>
  <si>
    <t>Barclays</t>
  </si>
  <si>
    <t>KSA RV</t>
  </si>
  <si>
    <t>EU Banks CDS RV</t>
  </si>
  <si>
    <t>EU ETF Compression</t>
  </si>
  <si>
    <t>US ETF Compression</t>
  </si>
  <si>
    <t>US IG Cash Curve</t>
  </si>
  <si>
    <t>Not_Live_BOFA Basis</t>
  </si>
  <si>
    <t>CDX IG vs SPX Puts</t>
  </si>
  <si>
    <t>IHYG vs Xover</t>
  </si>
  <si>
    <t>XCCY AT1 HSBC</t>
  </si>
  <si>
    <t>XCCY NPS DB</t>
  </si>
  <si>
    <t>EU Defence vs Oil</t>
  </si>
  <si>
    <t>Col</t>
  </si>
  <si>
    <t>I</t>
  </si>
  <si>
    <t>K</t>
  </si>
  <si>
    <t>H</t>
  </si>
  <si>
    <t>N</t>
  </si>
  <si>
    <t>T</t>
  </si>
  <si>
    <t>G</t>
  </si>
  <si>
    <t>$SOCGEN 8.5% 34</t>
  </si>
  <si>
    <t>ZD824024@IBVL Corp</t>
  </si>
  <si>
    <t>ACAFP vs SOCGEN</t>
  </si>
  <si>
    <t>SPX US 1/16/26 P6850 Index</t>
  </si>
  <si>
    <t>New_CDX IG vs SPX Puts</t>
  </si>
  <si>
    <t>Div 2</t>
  </si>
  <si>
    <t>Div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</si>
</sst>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%"/>
    <numFmt numFmtId="166" formatCode="0.000"/>
    <numFmt numFmtId="167" formatCode="[$-409]m/d/yy\ h:mm\ AM/PM;@"/>
    <numFmt numFmtId="168" formatCode="[$-409]d\-mmm\-yy;@"/>
    <numFmt numFmtId="169" formatCode="[$-409]dd\-mmm\-yy;@"/>
    <numFmt numFmtId="170" formatCode="[$-409]d\-mmm;@"/>
    <numFmt numFmtId="171" formatCode="mm/dd/yyyy\ hh:mm"/>
    <numFmt numFmtId="172" formatCode="_(&quot;$&quot;* #,##0.000_);_(&quot;$&quot;* \(#,##0.000\);_(&quot;$&quot;* &quot;-&quot;??_);_(@_)"/>
  </numFmts>
  <fonts count="1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09">
    <xf numFmtId="0" fontId="0" fillId="0" borderId="0" xfId="0"/>
    <xf numFmtId="0" fontId="1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" fontId="1" fillId="0" borderId="10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5" fontId="1" fillId="0" borderId="8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1" fillId="0" borderId="2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  <xf numFmtId="164" fontId="1" fillId="0" borderId="8" xfId="1" applyNumberFormat="1" applyFont="1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44" fontId="0" fillId="0" borderId="9" xfId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1" fillId="0" borderId="1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4" fontId="1" fillId="0" borderId="11" xfId="1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1" fillId="0" borderId="9" xfId="1" applyNumberFormat="1" applyFont="1" applyBorder="1" applyAlignment="1">
      <alignment horizontal="center" vertical="center"/>
    </xf>
    <xf numFmtId="164" fontId="1" fillId="6" borderId="1" xfId="1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2" fillId="7" borderId="12" xfId="0" applyNumberFormat="1" applyFont="1" applyFill="1" applyBorder="1" applyAlignment="1">
      <alignment horizontal="center" vertical="center"/>
    </xf>
    <xf numFmtId="14" fontId="2" fillId="3" borderId="11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14" fontId="2" fillId="8" borderId="12" xfId="0" applyNumberFormat="1" applyFont="1" applyFill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0" fontId="0" fillId="10" borderId="0" xfId="0" applyFill="1"/>
    <xf numFmtId="0" fontId="6" fillId="10" borderId="0" xfId="0" applyFont="1" applyFill="1" applyAlignment="1">
      <alignment horizontal="right" vertical="center" wrapText="1"/>
    </xf>
    <xf numFmtId="14" fontId="7" fillId="10" borderId="0" xfId="0" applyNumberFormat="1" applyFont="1" applyFill="1" applyAlignment="1">
      <alignment horizontal="right" vertical="center" wrapText="1"/>
    </xf>
    <xf numFmtId="0" fontId="7" fillId="10" borderId="0" xfId="0" applyFont="1" applyFill="1" applyAlignment="1">
      <alignment horizontal="right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/>
    </xf>
    <xf numFmtId="18" fontId="4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2" fillId="3" borderId="11" xfId="0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22" fontId="0" fillId="0" borderId="0" xfId="0" applyNumberFormat="1" applyAlignment="1">
      <alignment horizontal="center"/>
    </xf>
    <xf numFmtId="22" fontId="1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9" fontId="0" fillId="0" borderId="0" xfId="0" applyNumberFormat="1" applyAlignment="1">
      <alignment horizontal="center"/>
    </xf>
    <xf numFmtId="164" fontId="1" fillId="0" borderId="0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8" borderId="11" xfId="0" applyFont="1" applyFill="1" applyBorder="1" applyAlignment="1">
      <alignment horizontal="center" vertical="center"/>
    </xf>
    <xf numFmtId="18" fontId="1" fillId="0" borderId="0" xfId="0" applyNumberFormat="1" applyFont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4" fontId="1" fillId="0" borderId="0" xfId="1" applyNumberFormat="1" applyFont="1" applyFill="1" applyBorder="1" applyAlignment="1">
      <alignment horizontal="center" vertical="center"/>
    </xf>
    <xf numFmtId="44" fontId="1" fillId="0" borderId="0" xfId="1" applyFont="1" applyFill="1" applyBorder="1" applyAlignment="1">
      <alignment horizontal="center" vertical="center"/>
    </xf>
    <xf numFmtId="44" fontId="0" fillId="0" borderId="0" xfId="1" applyFont="1" applyFill="1" applyBorder="1" applyAlignment="1">
      <alignment horizontal="center" vertical="center"/>
    </xf>
    <xf numFmtId="164" fontId="1" fillId="6" borderId="0" xfId="1" applyNumberFormat="1" applyFont="1" applyFill="1" applyBorder="1" applyAlignment="1">
      <alignment horizontal="center" vertical="center"/>
    </xf>
    <xf numFmtId="0" fontId="8" fillId="0" borderId="8" xfId="2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8" fillId="0" borderId="2" xfId="2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0" fontId="4" fillId="12" borderId="16" xfId="0" applyNumberFormat="1" applyFont="1" applyFill="1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4" fontId="4" fillId="12" borderId="16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71" fontId="0" fillId="0" borderId="0" xfId="0" applyNumberFormat="1" applyAlignment="1">
      <alignment horizontal="center" vertical="center"/>
    </xf>
    <xf numFmtId="22" fontId="0" fillId="6" borderId="0" xfId="0" applyNumberFormat="1" applyFill="1" applyAlignment="1">
      <alignment horizontal="center" vertical="center"/>
    </xf>
    <xf numFmtId="171" fontId="9" fillId="0" borderId="0" xfId="0" applyNumberFormat="1" applyFont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171" fontId="0" fillId="0" borderId="0" xfId="0" applyNumberFormat="1" applyAlignment="1">
      <alignment horizontal="center"/>
    </xf>
    <xf numFmtId="171" fontId="1" fillId="0" borderId="8" xfId="0" applyNumberFormat="1" applyFont="1" applyBorder="1" applyAlignment="1">
      <alignment horizontal="center" vertical="center"/>
    </xf>
    <xf numFmtId="2" fontId="1" fillId="6" borderId="2" xfId="0" applyNumberFormat="1" applyFont="1" applyFill="1" applyBorder="1" applyAlignment="1">
      <alignment horizontal="center" vertical="center"/>
    </xf>
    <xf numFmtId="171" fontId="1" fillId="6" borderId="8" xfId="0" applyNumberFormat="1" applyFont="1" applyFill="1" applyBorder="1" applyAlignment="1">
      <alignment horizontal="center" vertical="center"/>
    </xf>
    <xf numFmtId="171" fontId="1" fillId="6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14" fontId="4" fillId="0" borderId="1" xfId="0" applyNumberFormat="1" applyFont="1" applyBorder="1" applyAlignment="1">
      <alignment horizontal="center"/>
    </xf>
    <xf numFmtId="0" fontId="0" fillId="6" borderId="0" xfId="0" applyFill="1"/>
    <xf numFmtId="14" fontId="2" fillId="0" borderId="1" xfId="0" applyNumberFormat="1" applyFont="1" applyBorder="1" applyAlignment="1">
      <alignment horizontal="center" vertical="center"/>
    </xf>
    <xf numFmtId="172" fontId="0" fillId="0" borderId="0" xfId="0" applyNumberFormat="1" applyAlignment="1">
      <alignment horizontal="center"/>
    </xf>
    <xf numFmtId="172" fontId="1" fillId="0" borderId="0" xfId="0" applyNumberFormat="1" applyFont="1" applyAlignment="1">
      <alignment horizontal="center" vertical="center"/>
    </xf>
    <xf numFmtId="172" fontId="1" fillId="6" borderId="1" xfId="0" applyNumberFormat="1" applyFont="1" applyFill="1" applyBorder="1" applyAlignment="1">
      <alignment horizontal="center" vertical="center"/>
    </xf>
    <xf numFmtId="172" fontId="1" fillId="0" borderId="9" xfId="1" applyNumberFormat="1" applyFont="1" applyBorder="1" applyAlignment="1">
      <alignment horizontal="center" vertical="center"/>
    </xf>
    <xf numFmtId="172" fontId="1" fillId="0" borderId="8" xfId="1" applyNumberFormat="1" applyFont="1" applyBorder="1" applyAlignment="1">
      <alignment horizontal="center" vertical="center"/>
    </xf>
    <xf numFmtId="171" fontId="1" fillId="0" borderId="9" xfId="0" applyNumberFormat="1" applyFont="1" applyBorder="1" applyAlignment="1">
      <alignment horizontal="center" vertical="center"/>
    </xf>
    <xf numFmtId="171" fontId="6" fillId="10" borderId="0" xfId="0" applyNumberFormat="1" applyFont="1" applyFill="1" applyAlignment="1">
      <alignment horizontal="right" vertical="center" wrapText="1"/>
    </xf>
    <xf numFmtId="171" fontId="7" fillId="10" borderId="0" xfId="0" applyNumberFormat="1" applyFont="1" applyFill="1" applyAlignment="1">
      <alignment horizontal="right" vertical="center" wrapText="1"/>
    </xf>
    <xf numFmtId="14" fontId="1" fillId="0" borderId="8" xfId="0" applyNumberFormat="1" applyFont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/>
    </xf>
    <xf numFmtId="171" fontId="2" fillId="3" borderId="11" xfId="0" applyNumberFormat="1" applyFont="1" applyFill="1" applyBorder="1" applyAlignment="1">
      <alignment horizontal="center" vertical="center"/>
    </xf>
    <xf numFmtId="171" fontId="2" fillId="5" borderId="11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14" fontId="2" fillId="9" borderId="10" xfId="0" applyNumberFormat="1" applyFont="1" applyFill="1" applyBorder="1" applyAlignment="1">
      <alignment horizontal="center" vertical="center"/>
    </xf>
    <xf numFmtId="14" fontId="2" fillId="9" borderId="11" xfId="0" applyNumberFormat="1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14" fontId="2" fillId="5" borderId="10" xfId="0" applyNumberFormat="1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14" fontId="2" fillId="5" borderId="11" xfId="0" applyNumberFormat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2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Data...2859188807</v>
        <stp/>
        <stp>BDP|18410541755614855691</stp>
        <tr r="B9" s="25"/>
      </tp>
      <tp t="s">
        <v>#N/A Requesting Data...4234682424</v>
        <stp/>
        <stp>BDH|14935268074772348826</stp>
        <tr r="AF3" s="14"/>
      </tp>
      <tp t="s">
        <v>#N/A Requesting Data...3648394609</v>
        <stp/>
        <stp>BDP|11883986536691201393</stp>
        <tr r="C10" s="24"/>
        <tr r="C10" s="10"/>
      </tp>
      <tp t="s">
        <v>#N/A Requesting Data...2946760054</v>
        <stp/>
        <stp>BDH|16843069983234274367</stp>
        <tr r="Z3" s="24"/>
        <tr r="V3" s="10"/>
      </tp>
      <tp t="s">
        <v>#N/A Requesting Data...3242270962</v>
        <stp/>
        <stp>BDP|18062887627254797806</stp>
        <tr r="C10" s="12"/>
        <tr r="E10" s="12"/>
      </tp>
      <tp t="s">
        <v>#N/A Requesting Data...2154607150</v>
        <stp/>
        <stp>BDP|16545953933052450030</stp>
        <tr r="B10" s="5"/>
      </tp>
      <tp t="s">
        <v>#N/A Requesting Data...3857699805</v>
        <stp/>
        <stp>BDP|18204419960952934455</stp>
        <tr r="CS10" s="24"/>
      </tp>
      <tp t="s">
        <v>#N/A Requesting Data...3875028577</v>
        <stp/>
        <stp>BDH|15225231212322651833</stp>
        <tr r="Q3" s="17"/>
      </tp>
      <tp t="s">
        <v>#N/A Requesting Data...2717937135</v>
        <stp/>
        <stp>BDH|14443937514998130888</stp>
        <tr r="O3" s="17"/>
      </tp>
      <tp t="s">
        <v>#N/A Requesting Data...4010993275</v>
        <stp/>
        <stp>BDP|14650062796027575721</stp>
        <tr r="G10" s="12"/>
        <tr r="E10" s="14"/>
      </tp>
      <tp t="s">
        <v>#N/A Requesting Data...4010857417</v>
        <stp/>
        <stp>BDP|11067053283831622529</stp>
        <tr r="B10" s="28"/>
      </tp>
      <tp t="s">
        <v>#N/A Requesting Data...3630916123</v>
        <stp/>
        <stp>BDH|14039990071144565390</stp>
        <tr r="L3" s="34"/>
      </tp>
      <tp t="s">
        <v>#N/A Requesting Data...4051838066</v>
        <stp/>
        <stp>BDH|11243448991603920239</stp>
        <tr r="Q3" s="32"/>
      </tp>
      <tp t="s">
        <v>#N/A Requesting Data...2536493791</v>
        <stp/>
        <stp>BDH|15312623506177852676</stp>
        <tr r="L3" s="28"/>
      </tp>
      <tp t="s">
        <v>#N/A Requesting Data...2208591329</v>
        <stp/>
        <stp>BDH|16632794318553472192</stp>
        <tr r="L3" s="19"/>
      </tp>
      <tp t="s">
        <v>#N/A Requesting Data...2143577221</v>
        <stp/>
        <stp>BDH|14869131777499414979</stp>
        <tr r="O3" s="25"/>
      </tp>
      <tp t="s">
        <v>#N/A Requesting Data...3763124565</v>
        <stp/>
        <stp>BDP|12076286461161277423</stp>
        <tr r="C10" s="5"/>
      </tp>
      <tp t="s">
        <v>#N/A Requesting Data...3240697697</v>
        <stp/>
        <stp>BDP|17373558257440214425</stp>
        <tr r="B9" s="26"/>
        <tr r="B9" s="28"/>
      </tp>
      <tp t="s">
        <v>#N/A Requesting Data...2059988623</v>
        <stp/>
        <stp>BDH|15135414629444979492</stp>
        <tr r="L3" s="3"/>
      </tp>
      <tp t="s">
        <v>#N/A Requesting Data...3427297521</v>
        <stp/>
        <stp>BDH|11474375954954911055</stp>
        <tr r="O3" s="2"/>
      </tp>
      <tp t="s">
        <v>#N/A Requesting Data...4064984395</v>
        <stp/>
        <stp>BDP|10956115201502270340</stp>
        <tr r="C10" s="34"/>
      </tp>
      <tp t="s">
        <v>#N/A Requesting Data...2443001948</v>
        <stp/>
        <stp>BDP|18219294914923540841</stp>
        <tr r="C10" s="9"/>
      </tp>
      <tp t="s">
        <v>#N/A Requesting Data...2626884657</v>
        <stp/>
        <stp>BDH|11627291771431067517</stp>
        <tr r="M3" s="2"/>
      </tp>
      <tp t="s">
        <v>#N/A Requesting Data...2887900382</v>
        <stp/>
        <stp>BDP|13030111079165378191</stp>
        <tr r="F10" s="14"/>
      </tp>
      <tp t="s">
        <v>#N/A Requesting Data...2652583071</v>
        <stp/>
        <stp>BDP|17674809694487604003</stp>
        <tr r="B10" s="24"/>
        <tr r="B10" s="10"/>
      </tp>
      <tp t="s">
        <v>#N/A Requesting Data...4133137858</v>
        <stp/>
        <stp>BDH|13964635671847154499</stp>
        <tr r="AB3" s="12"/>
        <tr r="X3" s="12"/>
      </tp>
      <tp t="s">
        <v>#N/A Requesting Data...2386186248</v>
        <stp/>
        <stp>BDH|11395305112711199381</stp>
        <tr r="M3" s="17"/>
      </tp>
      <tp t="s">
        <v>#N/A Requesting Data...3583833045</v>
        <stp/>
        <stp>BDP|11799606091880340846</stp>
        <tr r="B10" s="26"/>
      </tp>
      <tp t="s">
        <v>#N/A Requesting Data...3488428353</v>
        <stp/>
        <stp>BDH|18162560590571847378</stp>
        <tr r="X3" s="14"/>
      </tp>
      <tp t="s">
        <v>#N/A Requesting Data...3772916226</v>
        <stp/>
        <stp>BDP|11473368239062878490</stp>
        <tr r="F10" s="12"/>
        <tr r="D10" s="14"/>
      </tp>
      <tp t="s">
        <v>#N/A Requesting Data...2486078757</v>
        <stp/>
        <stp>BDP|16973413046402654363</stp>
        <tr r="CT10" s="24"/>
      </tp>
      <tp t="s">
        <v>#N/A Requesting Data...2951766640</v>
        <stp/>
        <stp>BDP|14572736216992007722</stp>
        <tr r="B10" s="2"/>
      </tp>
      <tp t="s">
        <v>#N/A Requesting Data...3088916249</v>
        <stp/>
        <stp>BDH|15267460911865140226</stp>
        <tr r="T3" s="24"/>
        <tr r="P3" s="10"/>
        <tr r="M3" s="25"/>
      </tp>
      <tp t="s">
        <v>#N/A Requesting Data...2654503109</v>
        <stp/>
        <stp>BDP|13060443244535072213</stp>
        <tr r="B10" s="32"/>
        <tr r="B10" s="31"/>
      </tp>
      <tp t="s">
        <v>#N/A Requesting Data...3782450710</v>
        <stp/>
        <stp>BDP|11311655600176944581</stp>
        <tr r="D9" s="25"/>
      </tp>
      <tp t="s">
        <v>#N/A Requesting Data...2493612384</v>
        <stp/>
        <stp>BDH|11484576345481562505</stp>
        <tr r="L3" s="5"/>
      </tp>
      <tp t="s">
        <v>#N/A Requesting Data...2571199831</v>
        <stp/>
        <stp>BDP|17166731865344641740</stp>
        <tr r="C10" s="32"/>
      </tp>
      <tp t="s">
        <v>#N/A Requesting Data...2377962181</v>
        <stp/>
        <stp>BDH|12647009602432219551</stp>
        <tr r="BG3" s="24"/>
        <tr r="V3" s="12"/>
      </tp>
      <tp t="s">
        <v>#N/A Requesting Data...2349248980</v>
        <stp/>
        <stp>BDH|16467316579085746262</stp>
        <tr r="CH2" s="24"/>
      </tp>
    </main>
    <main first="bofaddin.rtdserver">
      <tp t="s">
        <v>#N/A Requesting Data...2523335128</v>
        <stp/>
        <stp>BDP|9103099545023424</stp>
        <tr r="C10" s="26"/>
      </tp>
      <tp t="s">
        <v>#N/A Requesting Data...2267766278</v>
        <stp/>
        <stp>BDH|2149836513547965024</stp>
        <tr r="J3" s="26"/>
      </tp>
      <tp t="s">
        <v>#N/A Requesting Data...1948036141</v>
        <stp/>
        <stp>BDH|9186517077447967092</stp>
        <tr r="L3" s="9"/>
      </tp>
      <tp t="s">
        <v>#N/A Requesting Data...2683965890</v>
        <stp/>
        <stp>BDH|9994458954740059513</stp>
        <tr r="L3" s="26"/>
      </tp>
      <tp t="s">
        <v>#N/A Requesting Data...2646150457</v>
        <stp/>
        <stp>BDH|1954564508899058030</stp>
        <tr r="J3" s="19"/>
        <tr r="J3" s="34"/>
      </tp>
      <tp t="s">
        <v>#N/A Requesting Data...2400494527</v>
        <stp/>
        <stp>BDH|5317864766721891432</stp>
        <tr r="BM3" s="24"/>
        <tr r="BI3" s="24"/>
      </tp>
      <tp t="s">
        <v>#N/A Requesting Data...4209713649</v>
        <stp/>
        <stp>BDH|8290031046486688454</stp>
        <tr r="L3" s="31"/>
      </tp>
      <tp t="s">
        <v>#N/A Requesting Data...4120674450</v>
        <stp/>
        <stp>BDP|4941013259557987979</stp>
        <tr r="CA10" s="24"/>
      </tp>
      <tp t="s">
        <v>#N/A Requesting Data...3449694822</v>
        <stp/>
        <stp>BDH|5510051574459006483</stp>
        <tr r="Q3" s="25"/>
      </tp>
      <tp t="s">
        <v>#N/A Requesting Data...3232636218</v>
        <stp/>
        <stp>BDH|7599666085603637537</stp>
        <tr r="J3" s="28"/>
      </tp>
      <tp t="s">
        <v>#N/A Requesting Data...3149834614</v>
        <stp/>
        <stp>BDP|9132220866750336583</stp>
        <tr r="BZ10" s="24"/>
      </tp>
      <tp t="s">
        <v>#N/A Requesting Data...4081157121</v>
        <stp/>
        <stp>BDP|9706553668206945454</stp>
        <tr r="D10" s="8"/>
      </tp>
      <tp t="s">
        <v>#N/A Requesting Data...3842698495</v>
        <stp/>
        <stp>BDP|7397654889472929338</stp>
        <tr r="C10" s="31"/>
      </tp>
      <tp t="s">
        <v>#N/A Requesting Data...2346329452</v>
        <stp/>
        <stp>BDH|8152848245364562958</stp>
        <tr r="DC2" s="24"/>
      </tp>
      <tp t="s">
        <v>#N/A Requesting Data...3537742613</v>
        <stp/>
        <stp>BDH|5539333081823417452</stp>
        <tr r="X3" s="24"/>
        <tr r="T3" s="10"/>
      </tp>
      <tp t="s">
        <v>#N/A Requesting Data...3114153919</v>
        <stp/>
        <stp>BDH|1329569449212382861</stp>
        <tr r="J3" s="5"/>
      </tp>
      <tp t="s">
        <v>#N/A Requesting Data...4234154399</v>
        <stp/>
        <stp>BDH|1638971538329390838</stp>
        <tr r="O3" s="32"/>
        <tr r="J3" s="31"/>
      </tp>
      <tp t="s">
        <v>#N/A Requesting Data...1998597164</v>
        <stp/>
        <stp>BDP|4329662592027264695</stp>
        <tr r="AI10" s="24"/>
        <tr r="B10" s="12"/>
      </tp>
      <tp t="s">
        <v>#N/A Requesting Data...3286712619</v>
        <stp/>
        <stp>BDP|4304578592480280251</stp>
        <tr r="AJ10" s="24"/>
        <tr r="AL10" s="24"/>
      </tp>
      <tp t="s">
        <v>#N/A Requesting Data...2980876786</v>
        <stp/>
        <stp>BDH|5136548023480949962</stp>
        <tr r="BQ3" s="24"/>
      </tp>
      <tp t="s">
        <v>#N/A Requesting Data...2410653872</v>
        <stp/>
        <stp>BDP|5165842220126033281</stp>
        <tr r="C10" s="19"/>
      </tp>
      <tp t="s">
        <v>#N/A Requesting Data...3249512746</v>
        <stp/>
        <stp>BDH|2606501181454536025</stp>
        <tr r="BK3" s="24"/>
        <tr r="Z3" s="12"/>
        <tr r="V3" s="14"/>
      </tp>
      <tp t="s">
        <v>#N/A Requesting Data...2569030329</v>
        <stp/>
        <stp>BDP|3445302272426769594</stp>
        <tr r="B10" s="19"/>
        <tr r="B10" s="34"/>
      </tp>
      <tp t="s">
        <v>#N/A Requesting Data...4008400379</v>
        <stp/>
        <stp>BDH|5761591176155605677</stp>
        <tr r="AF3" s="12"/>
        <tr r="AB3" s="14"/>
      </tp>
      <tp t="s">
        <v>#N/A Requesting Data...4194081795</v>
        <stp/>
        <stp>BDH|4754210311230384391</stp>
        <tr r="AD3" s="12"/>
        <tr r="Z3" s="14"/>
      </tp>
      <tp t="s">
        <v>#N/A Requesting Data...2726991949</v>
        <stp/>
        <stp>BDP|6614610459362681385</stp>
        <tr r="E10" s="24"/>
        <tr r="E10" s="10"/>
      </tp>
      <tp t="s">
        <v>#N/A Requesting Data...3609392704</v>
        <stp/>
        <stp>BDH|2223092252715027510</stp>
        <tr r="P3" s="8"/>
      </tp>
      <tp t="s">
        <v>#N/A Requesting Data...3898607795</v>
        <stp/>
        <stp>BDP|3122389811593012513</stp>
        <tr r="C10" s="14"/>
      </tp>
      <tp t="s">
        <v>#N/A Requesting Data...2078637578</v>
        <stp/>
        <stp>BDH|2149093781559007481</stp>
        <tr r="V3" s="8"/>
      </tp>
      <tp t="s">
        <v>#N/A Requesting Data...3935633025</v>
        <stp/>
        <stp>BDP|3398280159944498722</stp>
        <tr r="C9" s="25"/>
      </tp>
      <tp t="s">
        <v>#N/A Requesting Data...1878146264</v>
        <stp/>
        <stp>BDP|1931107217112743305</stp>
        <tr r="D10" s="2"/>
      </tp>
      <tp t="s">
        <v>#N/A Requesting Data...3016424882</v>
        <stp/>
        <stp>BDP|8919074471278682748</stp>
        <tr r="C10" s="3"/>
      </tp>
      <tp t="s">
        <v>#N/A Requesting Data...3129143414</v>
        <stp/>
        <stp>BDP|6499873574608943180</stp>
        <tr r="B10" s="8"/>
      </tp>
      <tp t="s">
        <v>#N/A Requesting Data...2203590649</v>
        <stp/>
        <stp>BDP|9073119891745028595</stp>
        <tr r="E10" s="8"/>
      </tp>
      <tp t="s">
        <v>#N/A Requesting Data...3057232691</v>
        <stp/>
        <stp>BDP|7280882837258491593</stp>
        <tr r="D10" s="24"/>
        <tr r="D10" s="10"/>
      </tp>
      <tp t="s">
        <v>#N/A Requesting Data...2465888606</v>
        <stp/>
        <stp>BDP|7292532636709731973</stp>
        <tr r="AN10" s="24"/>
      </tp>
      <tp t="s">
        <v>#N/A Requesting Data...4051574163</v>
        <stp/>
        <stp>BDH|4463772806153247286</stp>
        <tr r="Q3" s="2"/>
      </tp>
      <tp t="s">
        <v>#N/A Requesting Data...3042852471</v>
        <stp/>
        <stp>BDH|4510789450054244024</stp>
        <tr r="J3" s="9"/>
      </tp>
      <tp t="s">
        <v>#N/A Requesting Data...3254647959</v>
        <stp/>
        <stp>BDP|4720520890802409863</stp>
        <tr r="B10" s="3"/>
      </tp>
      <tp t="s">
        <v>#N/A Requesting Data...3644420569</v>
        <stp/>
        <stp>BDH|3739880719930641876</stp>
        <tr r="R3" s="8"/>
      </tp>
      <tp t="s">
        <v>#N/A Requesting Data...2183481602</v>
        <stp/>
        <stp>BDH|6711683923657654615</stp>
        <tr r="BO3" s="24"/>
      </tp>
      <tp t="s">
        <v>#N/A Requesting Data...3187291380</v>
        <stp/>
        <stp>BDH|2146480761487665479</stp>
        <tr r="CJ2" s="24"/>
      </tp>
      <tp t="s">
        <v>#N/A Requesting Data...2104849029</v>
        <stp/>
        <stp>BDP|2192385730727379645</stp>
        <tr r="C10" s="8"/>
      </tp>
      <tp t="s">
        <v>#N/A Requesting Data...2527221004</v>
        <stp/>
        <stp>BDH|3477527779532621052</stp>
        <tr r="AD3" s="14"/>
      </tp>
      <tp t="s">
        <v>#N/A Requesting Data...4087129213</v>
        <stp/>
        <stp>BDP|2176230454944066217</stp>
        <tr r="AM10" s="24"/>
      </tp>
      <tp t="s">
        <v>#N/A Requesting Data...3085930718</v>
        <stp/>
        <stp>BDP|519161733290183679</stp>
        <tr r="B10" s="9"/>
      </tp>
      <tp t="s">
        <v>#N/A Requesting Data...3523586399</v>
        <stp/>
        <stp>BDH|220464810598007945</stp>
        <tr r="V3" s="24"/>
        <tr r="R3" s="10"/>
      </tp>
      <tp t="s">
        <v>#N/A Requesting Data...2248444392</v>
        <stp/>
        <stp>BDH|706323504421359590</stp>
        <tr r="T3" s="8"/>
      </tp>
      <tp t="s">
        <v>#N/A Requesting Data...2525592971</v>
        <stp/>
        <stp>BDP|332801733094788947</stp>
        <tr r="AK10" s="24"/>
        <tr r="D10" s="12"/>
        <tr r="B10" s="14"/>
      </tp>
      <tp t="s">
        <v>#N/A Requesting Data...3784654191</v>
        <stp/>
        <stp>BDH|929235834849982901</stp>
        <tr r="J3" s="3"/>
      </tp>
      <tp t="s">
        <v>#N/A Requesting Data...4052045974</v>
        <stp/>
        <stp>BDP|416056535068485843</stp>
        <tr r="C10" s="2"/>
      </tp>
      <tp t="s">
        <v>#N/A Requesting Data...2604162073</v>
        <stp/>
        <stp>BDH|394318915605183544</stp>
        <tr r="DA2" s="24"/>
      </tp>
      <tp t="s">
        <v>#N/A Requesting Data...3359510983</v>
        <stp/>
        <stp>BDP|967432059673127000</stp>
        <tr r="G10" s="14"/>
      </tp>
      <tp t="s">
        <v>#N/A Requesting Data...3974685779</v>
        <stp/>
        <stp>BDP|924843317352616161</stp>
        <tr r="C10" s="2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'ACAFP Basis'!$I$12:$I$13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'ACAFP Basis'!$A$14:$A$250</c:f>
              <c:numCache>
                <c:formatCode>mm/dd/yyyy\ hh:mm</c:formatCode>
                <c:ptCount val="237"/>
                <c:pt idx="0" formatCode="m/d/yyyy\ h:mm">
                  <c:v>45903.625</c:v>
                </c:pt>
                <c:pt idx="1">
                  <c:v>45904.625</c:v>
                </c:pt>
                <c:pt idx="2">
                  <c:v>45905.625</c:v>
                </c:pt>
                <c:pt idx="3">
                  <c:v>45908.625</c:v>
                </c:pt>
                <c:pt idx="4">
                  <c:v>45909.625</c:v>
                </c:pt>
                <c:pt idx="5">
                  <c:v>45910.625</c:v>
                </c:pt>
                <c:pt idx="6">
                  <c:v>45911.625</c:v>
                </c:pt>
                <c:pt idx="7">
                  <c:v>45912.625</c:v>
                </c:pt>
                <c:pt idx="8">
                  <c:v>45915.625</c:v>
                </c:pt>
                <c:pt idx="9">
                  <c:v>45916.625</c:v>
                </c:pt>
                <c:pt idx="10">
                  <c:v>45917.625</c:v>
                </c:pt>
                <c:pt idx="11">
                  <c:v>45918.625</c:v>
                </c:pt>
                <c:pt idx="12">
                  <c:v>45919.625</c:v>
                </c:pt>
                <c:pt idx="13">
                  <c:v>45922.625</c:v>
                </c:pt>
                <c:pt idx="14">
                  <c:v>45923.625</c:v>
                </c:pt>
                <c:pt idx="15">
                  <c:v>45924.625</c:v>
                </c:pt>
                <c:pt idx="16">
                  <c:v>45925.625</c:v>
                </c:pt>
                <c:pt idx="17">
                  <c:v>45926.625</c:v>
                </c:pt>
                <c:pt idx="18">
                  <c:v>45929.625</c:v>
                </c:pt>
                <c:pt idx="19">
                  <c:v>45930.625</c:v>
                </c:pt>
                <c:pt idx="20">
                  <c:v>45931.625</c:v>
                </c:pt>
                <c:pt idx="21">
                  <c:v>45932.625</c:v>
                </c:pt>
                <c:pt idx="22">
                  <c:v>45933.625</c:v>
                </c:pt>
                <c:pt idx="23">
                  <c:v>45936.625</c:v>
                </c:pt>
                <c:pt idx="24">
                  <c:v>45937.625</c:v>
                </c:pt>
                <c:pt idx="25">
                  <c:v>45938.625</c:v>
                </c:pt>
                <c:pt idx="26">
                  <c:v>45939.625</c:v>
                </c:pt>
                <c:pt idx="27">
                  <c:v>45944.625</c:v>
                </c:pt>
                <c:pt idx="28">
                  <c:v>45945.625</c:v>
                </c:pt>
                <c:pt idx="29">
                  <c:v>45946.625</c:v>
                </c:pt>
                <c:pt idx="30">
                  <c:v>45947.625</c:v>
                </c:pt>
                <c:pt idx="31">
                  <c:v>45950.625</c:v>
                </c:pt>
                <c:pt idx="32">
                  <c:v>45951.625</c:v>
                </c:pt>
                <c:pt idx="33">
                  <c:v>45952.625</c:v>
                </c:pt>
                <c:pt idx="34">
                  <c:v>45953.625</c:v>
                </c:pt>
                <c:pt idx="35">
                  <c:v>45954.625</c:v>
                </c:pt>
                <c:pt idx="36">
                  <c:v>45957.625</c:v>
                </c:pt>
                <c:pt idx="37">
                  <c:v>45958.625</c:v>
                </c:pt>
                <c:pt idx="38">
                  <c:v>45959.625</c:v>
                </c:pt>
                <c:pt idx="39">
                  <c:v>45960.625</c:v>
                </c:pt>
                <c:pt idx="40">
                  <c:v>45961.625</c:v>
                </c:pt>
                <c:pt idx="41">
                  <c:v>45964.625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</c:numCache>
            </c:numRef>
          </c:cat>
          <c:val>
            <c:numRef>
              <c:f>'ACAFP Basis'!$I$14:$I$250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29722.51995833364</c:v>
                </c:pt>
                <c:pt idx="2">
                  <c:v>18086.583916666765</c:v>
                </c:pt>
                <c:pt idx="3">
                  <c:v>48157.170791666424</c:v>
                </c:pt>
                <c:pt idx="4">
                  <c:v>52668.419749999608</c:v>
                </c:pt>
                <c:pt idx="5">
                  <c:v>65894.388208333519</c:v>
                </c:pt>
                <c:pt idx="6">
                  <c:v>87248.865666666738</c:v>
                </c:pt>
                <c:pt idx="7">
                  <c:v>73342.472624999675</c:v>
                </c:pt>
                <c:pt idx="8">
                  <c:v>90882.740499999694</c:v>
                </c:pt>
                <c:pt idx="9">
                  <c:v>60464.435958333299</c:v>
                </c:pt>
                <c:pt idx="10">
                  <c:v>61934.595416666576</c:v>
                </c:pt>
                <c:pt idx="11">
                  <c:v>40095.590374999476</c:v>
                </c:pt>
                <c:pt idx="12">
                  <c:v>37206.814333332717</c:v>
                </c:pt>
                <c:pt idx="13">
                  <c:v>33231.82620833283</c:v>
                </c:pt>
                <c:pt idx="14">
                  <c:v>39989.662666666482</c:v>
                </c:pt>
                <c:pt idx="15">
                  <c:v>32199.98162499952</c:v>
                </c:pt>
                <c:pt idx="16">
                  <c:v>31194.55458333284</c:v>
                </c:pt>
                <c:pt idx="17">
                  <c:v>30900.391541666799</c:v>
                </c:pt>
                <c:pt idx="18">
                  <c:v>9490.8884166666903</c:v>
                </c:pt>
                <c:pt idx="19">
                  <c:v>26532.660374999854</c:v>
                </c:pt>
                <c:pt idx="20">
                  <c:v>45721.974833333072</c:v>
                </c:pt>
                <c:pt idx="21">
                  <c:v>49500.175291667139</c:v>
                </c:pt>
                <c:pt idx="22">
                  <c:v>60255.550749999988</c:v>
                </c:pt>
                <c:pt idx="23">
                  <c:v>31785.259624999911</c:v>
                </c:pt>
                <c:pt idx="24">
                  <c:v>35174.781583332726</c:v>
                </c:pt>
                <c:pt idx="25">
                  <c:v>54870.620541666744</c:v>
                </c:pt>
                <c:pt idx="26">
                  <c:v>64562.996999999639</c:v>
                </c:pt>
                <c:pt idx="27">
                  <c:v>58397.865791666605</c:v>
                </c:pt>
                <c:pt idx="28">
                  <c:v>83542.931750000134</c:v>
                </c:pt>
                <c:pt idx="29">
                  <c:v>86508.451708333698</c:v>
                </c:pt>
                <c:pt idx="30">
                  <c:v>28772.376666666743</c:v>
                </c:pt>
                <c:pt idx="31">
                  <c:v>2608.9460416663496</c:v>
                </c:pt>
                <c:pt idx="32">
                  <c:v>35046.267999999895</c:v>
                </c:pt>
                <c:pt idx="33">
                  <c:v>36460.879458333082</c:v>
                </c:pt>
                <c:pt idx="34">
                  <c:v>37400.562416666726</c:v>
                </c:pt>
                <c:pt idx="35">
                  <c:v>35053.802374999825</c:v>
                </c:pt>
                <c:pt idx="36">
                  <c:v>32506.307250000056</c:v>
                </c:pt>
                <c:pt idx="37">
                  <c:v>38525.590208333146</c:v>
                </c:pt>
                <c:pt idx="38">
                  <c:v>51144.733666666129</c:v>
                </c:pt>
                <c:pt idx="39">
                  <c:v>56012.292624999922</c:v>
                </c:pt>
                <c:pt idx="40">
                  <c:v>65319.478083332826</c:v>
                </c:pt>
                <c:pt idx="41">
                  <c:v>64585.389958333079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D3-4987-B9B8-8FF6BE3B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45964.625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101.1619</c:v>
                      </c:pt>
                      <c:pt idx="43">
                        <c:v>101.1619</c:v>
                      </c:pt>
                      <c:pt idx="44">
                        <c:v>101.1619</c:v>
                      </c:pt>
                      <c:pt idx="45">
                        <c:v>101.1619</c:v>
                      </c:pt>
                      <c:pt idx="46">
                        <c:v>101.1619</c:v>
                      </c:pt>
                      <c:pt idx="47">
                        <c:v>101.1619</c:v>
                      </c:pt>
                      <c:pt idx="48">
                        <c:v>101.1619</c:v>
                      </c:pt>
                      <c:pt idx="49">
                        <c:v>101.1619</c:v>
                      </c:pt>
                      <c:pt idx="50">
                        <c:v>101.1619</c:v>
                      </c:pt>
                      <c:pt idx="51">
                        <c:v>101.1619</c:v>
                      </c:pt>
                      <c:pt idx="52">
                        <c:v>101.1619</c:v>
                      </c:pt>
                      <c:pt idx="53">
                        <c:v>101.1619</c:v>
                      </c:pt>
                      <c:pt idx="54">
                        <c:v>101.1619</c:v>
                      </c:pt>
                      <c:pt idx="55">
                        <c:v>101.1619</c:v>
                      </c:pt>
                      <c:pt idx="56">
                        <c:v>101.1619</c:v>
                      </c:pt>
                      <c:pt idx="57">
                        <c:v>101.1619</c:v>
                      </c:pt>
                      <c:pt idx="58">
                        <c:v>101.1619</c:v>
                      </c:pt>
                      <c:pt idx="59">
                        <c:v>101.1619</c:v>
                      </c:pt>
                      <c:pt idx="60">
                        <c:v>101.1619</c:v>
                      </c:pt>
                      <c:pt idx="61">
                        <c:v>101.1619</c:v>
                      </c:pt>
                      <c:pt idx="62">
                        <c:v>101.1619</c:v>
                      </c:pt>
                      <c:pt idx="63">
                        <c:v>101.1619</c:v>
                      </c:pt>
                      <c:pt idx="64">
                        <c:v>101.1619</c:v>
                      </c:pt>
                      <c:pt idx="65">
                        <c:v>101.1619</c:v>
                      </c:pt>
                      <c:pt idx="66">
                        <c:v>101.1619</c:v>
                      </c:pt>
                      <c:pt idx="67">
                        <c:v>101.1619</c:v>
                      </c:pt>
                      <c:pt idx="68">
                        <c:v>101.1619</c:v>
                      </c:pt>
                      <c:pt idx="69">
                        <c:v>101.1619</c:v>
                      </c:pt>
                      <c:pt idx="70">
                        <c:v>101.1619</c:v>
                      </c:pt>
                      <c:pt idx="71">
                        <c:v>101.1619</c:v>
                      </c:pt>
                      <c:pt idx="72">
                        <c:v>101.1619</c:v>
                      </c:pt>
                      <c:pt idx="73">
                        <c:v>101.1619</c:v>
                      </c:pt>
                      <c:pt idx="74">
                        <c:v>101.1619</c:v>
                      </c:pt>
                      <c:pt idx="75">
                        <c:v>101.1619</c:v>
                      </c:pt>
                      <c:pt idx="76">
                        <c:v>101.1619</c:v>
                      </c:pt>
                      <c:pt idx="77">
                        <c:v>101.1619</c:v>
                      </c:pt>
                      <c:pt idx="78">
                        <c:v>101.1619</c:v>
                      </c:pt>
                      <c:pt idx="79">
                        <c:v>101.1619</c:v>
                      </c:pt>
                      <c:pt idx="80">
                        <c:v>101.1619</c:v>
                      </c:pt>
                      <c:pt idx="81">
                        <c:v>101.1619</c:v>
                      </c:pt>
                      <c:pt idx="82">
                        <c:v>101.1619</c:v>
                      </c:pt>
                      <c:pt idx="83">
                        <c:v>101.1619</c:v>
                      </c:pt>
                      <c:pt idx="84">
                        <c:v>101.1619</c:v>
                      </c:pt>
                      <c:pt idx="85">
                        <c:v>101.1619</c:v>
                      </c:pt>
                      <c:pt idx="86">
                        <c:v>101.1619</c:v>
                      </c:pt>
                      <c:pt idx="87">
                        <c:v>101.1619</c:v>
                      </c:pt>
                      <c:pt idx="88">
                        <c:v>101.1619</c:v>
                      </c:pt>
                      <c:pt idx="89">
                        <c:v>101.1619</c:v>
                      </c:pt>
                      <c:pt idx="90">
                        <c:v>101.1619</c:v>
                      </c:pt>
                      <c:pt idx="91">
                        <c:v>101.1619</c:v>
                      </c:pt>
                      <c:pt idx="92">
                        <c:v>101.1619</c:v>
                      </c:pt>
                      <c:pt idx="93">
                        <c:v>101.1619</c:v>
                      </c:pt>
                      <c:pt idx="94">
                        <c:v>101.1619</c:v>
                      </c:pt>
                      <c:pt idx="95">
                        <c:v>101.1619</c:v>
                      </c:pt>
                      <c:pt idx="96">
                        <c:v>101.1619</c:v>
                      </c:pt>
                      <c:pt idx="97">
                        <c:v>101.1619</c:v>
                      </c:pt>
                      <c:pt idx="98">
                        <c:v>101.1619</c:v>
                      </c:pt>
                      <c:pt idx="99">
                        <c:v>101.1619</c:v>
                      </c:pt>
                      <c:pt idx="100">
                        <c:v>101.1619</c:v>
                      </c:pt>
                      <c:pt idx="101">
                        <c:v>101.1619</c:v>
                      </c:pt>
                      <c:pt idx="102">
                        <c:v>101.1619</c:v>
                      </c:pt>
                      <c:pt idx="103">
                        <c:v>101.1619</c:v>
                      </c:pt>
                      <c:pt idx="104">
                        <c:v>101.1619</c:v>
                      </c:pt>
                      <c:pt idx="105">
                        <c:v>101.1619</c:v>
                      </c:pt>
                      <c:pt idx="106">
                        <c:v>101.1619</c:v>
                      </c:pt>
                      <c:pt idx="107">
                        <c:v>101.1619</c:v>
                      </c:pt>
                      <c:pt idx="108">
                        <c:v>101.1619</c:v>
                      </c:pt>
                      <c:pt idx="109">
                        <c:v>101.1619</c:v>
                      </c:pt>
                      <c:pt idx="110">
                        <c:v>101.1619</c:v>
                      </c:pt>
                      <c:pt idx="111">
                        <c:v>101.1619</c:v>
                      </c:pt>
                      <c:pt idx="112">
                        <c:v>101.1619</c:v>
                      </c:pt>
                      <c:pt idx="113">
                        <c:v>101.1619</c:v>
                      </c:pt>
                      <c:pt idx="114">
                        <c:v>101.1619</c:v>
                      </c:pt>
                      <c:pt idx="115">
                        <c:v>101.1619</c:v>
                      </c:pt>
                      <c:pt idx="116">
                        <c:v>101.1619</c:v>
                      </c:pt>
                      <c:pt idx="117">
                        <c:v>101.1619</c:v>
                      </c:pt>
                      <c:pt idx="118">
                        <c:v>101.1619</c:v>
                      </c:pt>
                      <c:pt idx="119">
                        <c:v>101.1619</c:v>
                      </c:pt>
                      <c:pt idx="120">
                        <c:v>101.1619</c:v>
                      </c:pt>
                      <c:pt idx="121">
                        <c:v>101.1619</c:v>
                      </c:pt>
                      <c:pt idx="122">
                        <c:v>101.1619</c:v>
                      </c:pt>
                      <c:pt idx="123">
                        <c:v>101.1619</c:v>
                      </c:pt>
                      <c:pt idx="124">
                        <c:v>101.1619</c:v>
                      </c:pt>
                      <c:pt idx="125">
                        <c:v>101.1619</c:v>
                      </c:pt>
                      <c:pt idx="126">
                        <c:v>101.1619</c:v>
                      </c:pt>
                      <c:pt idx="127">
                        <c:v>101.1619</c:v>
                      </c:pt>
                      <c:pt idx="128">
                        <c:v>101.1619</c:v>
                      </c:pt>
                      <c:pt idx="129">
                        <c:v>101.1619</c:v>
                      </c:pt>
                      <c:pt idx="130">
                        <c:v>101.1619</c:v>
                      </c:pt>
                      <c:pt idx="131">
                        <c:v>101.1619</c:v>
                      </c:pt>
                      <c:pt idx="132">
                        <c:v>101.1619</c:v>
                      </c:pt>
                      <c:pt idx="133">
                        <c:v>101.1619</c:v>
                      </c:pt>
                      <c:pt idx="134">
                        <c:v>101.1619</c:v>
                      </c:pt>
                      <c:pt idx="135">
                        <c:v>101.1619</c:v>
                      </c:pt>
                      <c:pt idx="136">
                        <c:v>101.1619</c:v>
                      </c:pt>
                      <c:pt idx="137">
                        <c:v>101.1619</c:v>
                      </c:pt>
                      <c:pt idx="138">
                        <c:v>101.1619</c:v>
                      </c:pt>
                      <c:pt idx="139">
                        <c:v>101.1619</c:v>
                      </c:pt>
                      <c:pt idx="140">
                        <c:v>101.1619</c:v>
                      </c:pt>
                      <c:pt idx="141">
                        <c:v>101.1619</c:v>
                      </c:pt>
                      <c:pt idx="142">
                        <c:v>101.1619</c:v>
                      </c:pt>
                      <c:pt idx="143">
                        <c:v>101.1619</c:v>
                      </c:pt>
                      <c:pt idx="144">
                        <c:v>101.1619</c:v>
                      </c:pt>
                      <c:pt idx="145">
                        <c:v>101.1619</c:v>
                      </c:pt>
                      <c:pt idx="146">
                        <c:v>101.1619</c:v>
                      </c:pt>
                      <c:pt idx="147">
                        <c:v>101.1619</c:v>
                      </c:pt>
                      <c:pt idx="148">
                        <c:v>101.1619</c:v>
                      </c:pt>
                      <c:pt idx="149">
                        <c:v>101.1619</c:v>
                      </c:pt>
                      <c:pt idx="150">
                        <c:v>101.1619</c:v>
                      </c:pt>
                      <c:pt idx="151">
                        <c:v>101.1619</c:v>
                      </c:pt>
                      <c:pt idx="152">
                        <c:v>101.1619</c:v>
                      </c:pt>
                      <c:pt idx="153">
                        <c:v>101.1619</c:v>
                      </c:pt>
                      <c:pt idx="154">
                        <c:v>101.1619</c:v>
                      </c:pt>
                      <c:pt idx="155">
                        <c:v>101.1619</c:v>
                      </c:pt>
                      <c:pt idx="156">
                        <c:v>101.1619</c:v>
                      </c:pt>
                      <c:pt idx="157">
                        <c:v>101.1619</c:v>
                      </c:pt>
                      <c:pt idx="158">
                        <c:v>101.1619</c:v>
                      </c:pt>
                      <c:pt idx="159">
                        <c:v>101.1619</c:v>
                      </c:pt>
                      <c:pt idx="160">
                        <c:v>101.1619</c:v>
                      </c:pt>
                      <c:pt idx="161">
                        <c:v>101.1619</c:v>
                      </c:pt>
                      <c:pt idx="162">
                        <c:v>101.1619</c:v>
                      </c:pt>
                      <c:pt idx="163">
                        <c:v>101.1619</c:v>
                      </c:pt>
                      <c:pt idx="164">
                        <c:v>101.1619</c:v>
                      </c:pt>
                      <c:pt idx="165">
                        <c:v>101.1619</c:v>
                      </c:pt>
                      <c:pt idx="166">
                        <c:v>101.1619</c:v>
                      </c:pt>
                      <c:pt idx="167">
                        <c:v>101.1619</c:v>
                      </c:pt>
                      <c:pt idx="168">
                        <c:v>101.1619</c:v>
                      </c:pt>
                      <c:pt idx="169">
                        <c:v>101.1619</c:v>
                      </c:pt>
                      <c:pt idx="170">
                        <c:v>101.1619</c:v>
                      </c:pt>
                      <c:pt idx="171">
                        <c:v>101.1619</c:v>
                      </c:pt>
                      <c:pt idx="172">
                        <c:v>101.1619</c:v>
                      </c:pt>
                      <c:pt idx="173">
                        <c:v>101.1619</c:v>
                      </c:pt>
                      <c:pt idx="174">
                        <c:v>101.1619</c:v>
                      </c:pt>
                      <c:pt idx="175">
                        <c:v>101.1619</c:v>
                      </c:pt>
                      <c:pt idx="176">
                        <c:v>101.1619</c:v>
                      </c:pt>
                      <c:pt idx="177">
                        <c:v>101.1619</c:v>
                      </c:pt>
                      <c:pt idx="178">
                        <c:v>101.1619</c:v>
                      </c:pt>
                      <c:pt idx="179">
                        <c:v>101.1619</c:v>
                      </c:pt>
                      <c:pt idx="180">
                        <c:v>101.1619</c:v>
                      </c:pt>
                      <c:pt idx="181">
                        <c:v>101.1619</c:v>
                      </c:pt>
                      <c:pt idx="182">
                        <c:v>101.1619</c:v>
                      </c:pt>
                      <c:pt idx="183">
                        <c:v>101.1619</c:v>
                      </c:pt>
                      <c:pt idx="184">
                        <c:v>101.1619</c:v>
                      </c:pt>
                      <c:pt idx="185">
                        <c:v>101.1619</c:v>
                      </c:pt>
                      <c:pt idx="186">
                        <c:v>101.1619</c:v>
                      </c:pt>
                      <c:pt idx="187">
                        <c:v>101.1619</c:v>
                      </c:pt>
                      <c:pt idx="188">
                        <c:v>101.1619</c:v>
                      </c:pt>
                      <c:pt idx="189">
                        <c:v>101.1619</c:v>
                      </c:pt>
                      <c:pt idx="190">
                        <c:v>101.1619</c:v>
                      </c:pt>
                      <c:pt idx="191">
                        <c:v>101.1619</c:v>
                      </c:pt>
                      <c:pt idx="192">
                        <c:v>101.1619</c:v>
                      </c:pt>
                      <c:pt idx="193">
                        <c:v>101.1619</c:v>
                      </c:pt>
                      <c:pt idx="194">
                        <c:v>101.1619</c:v>
                      </c:pt>
                      <c:pt idx="195">
                        <c:v>101.1619</c:v>
                      </c:pt>
                      <c:pt idx="196">
                        <c:v>101.1619</c:v>
                      </c:pt>
                      <c:pt idx="197">
                        <c:v>101.1619</c:v>
                      </c:pt>
                      <c:pt idx="198">
                        <c:v>101.1619</c:v>
                      </c:pt>
                      <c:pt idx="199">
                        <c:v>101.1619</c:v>
                      </c:pt>
                      <c:pt idx="200">
                        <c:v>101.1619</c:v>
                      </c:pt>
                      <c:pt idx="201">
                        <c:v>101.1619</c:v>
                      </c:pt>
                      <c:pt idx="202">
                        <c:v>101.1619</c:v>
                      </c:pt>
                      <c:pt idx="203">
                        <c:v>101.1619</c:v>
                      </c:pt>
                      <c:pt idx="204">
                        <c:v>101.1619</c:v>
                      </c:pt>
                      <c:pt idx="205">
                        <c:v>101.1619</c:v>
                      </c:pt>
                      <c:pt idx="206">
                        <c:v>101.1619</c:v>
                      </c:pt>
                      <c:pt idx="207">
                        <c:v>101.1619</c:v>
                      </c:pt>
                      <c:pt idx="208">
                        <c:v>101.1619</c:v>
                      </c:pt>
                      <c:pt idx="209">
                        <c:v>101.1619</c:v>
                      </c:pt>
                      <c:pt idx="210">
                        <c:v>101.1619</c:v>
                      </c:pt>
                      <c:pt idx="211">
                        <c:v>101.1619</c:v>
                      </c:pt>
                      <c:pt idx="212">
                        <c:v>101.1619</c:v>
                      </c:pt>
                      <c:pt idx="213">
                        <c:v>101.1619</c:v>
                      </c:pt>
                      <c:pt idx="214">
                        <c:v>101.1619</c:v>
                      </c:pt>
                      <c:pt idx="215">
                        <c:v>101.1619</c:v>
                      </c:pt>
                      <c:pt idx="216">
                        <c:v>101.1619</c:v>
                      </c:pt>
                      <c:pt idx="217">
                        <c:v>101.1619</c:v>
                      </c:pt>
                      <c:pt idx="218">
                        <c:v>101.1619</c:v>
                      </c:pt>
                      <c:pt idx="219">
                        <c:v>101.1619</c:v>
                      </c:pt>
                      <c:pt idx="220">
                        <c:v>101.1619</c:v>
                      </c:pt>
                      <c:pt idx="221">
                        <c:v>101.1619</c:v>
                      </c:pt>
                      <c:pt idx="222">
                        <c:v>101.1619</c:v>
                      </c:pt>
                      <c:pt idx="223">
                        <c:v>101.1619</c:v>
                      </c:pt>
                      <c:pt idx="224">
                        <c:v>101.1619</c:v>
                      </c:pt>
                      <c:pt idx="225">
                        <c:v>101.1619</c:v>
                      </c:pt>
                      <c:pt idx="226">
                        <c:v>101.1619</c:v>
                      </c:pt>
                      <c:pt idx="227">
                        <c:v>101.1619</c:v>
                      </c:pt>
                      <c:pt idx="228">
                        <c:v>101.1619</c:v>
                      </c:pt>
                      <c:pt idx="229">
                        <c:v>101.1619</c:v>
                      </c:pt>
                      <c:pt idx="230">
                        <c:v>101.1619</c:v>
                      </c:pt>
                      <c:pt idx="231">
                        <c:v>101.1619</c:v>
                      </c:pt>
                      <c:pt idx="232">
                        <c:v>101.1619</c:v>
                      </c:pt>
                      <c:pt idx="233">
                        <c:v>101.1619</c:v>
                      </c:pt>
                      <c:pt idx="234">
                        <c:v>101.1619</c:v>
                      </c:pt>
                      <c:pt idx="235">
                        <c:v>101.1619</c:v>
                      </c:pt>
                      <c:pt idx="236">
                        <c:v>101.1619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FD3-4987-B9B8-8FF6BE3B564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45964.625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89.620900000000006</c:v>
                      </c:pt>
                      <c:pt idx="43">
                        <c:v>89.620900000000006</c:v>
                      </c:pt>
                      <c:pt idx="44">
                        <c:v>89.620900000000006</c:v>
                      </c:pt>
                      <c:pt idx="45">
                        <c:v>89.620900000000006</c:v>
                      </c:pt>
                      <c:pt idx="46">
                        <c:v>89.620900000000006</c:v>
                      </c:pt>
                      <c:pt idx="47">
                        <c:v>89.620900000000006</c:v>
                      </c:pt>
                      <c:pt idx="48">
                        <c:v>89.620900000000006</c:v>
                      </c:pt>
                      <c:pt idx="49">
                        <c:v>89.620900000000006</c:v>
                      </c:pt>
                      <c:pt idx="50">
                        <c:v>89.620900000000006</c:v>
                      </c:pt>
                      <c:pt idx="51">
                        <c:v>89.620900000000006</c:v>
                      </c:pt>
                      <c:pt idx="52">
                        <c:v>89.620900000000006</c:v>
                      </c:pt>
                      <c:pt idx="53">
                        <c:v>89.620900000000006</c:v>
                      </c:pt>
                      <c:pt idx="54">
                        <c:v>89.620900000000006</c:v>
                      </c:pt>
                      <c:pt idx="55">
                        <c:v>89.620900000000006</c:v>
                      </c:pt>
                      <c:pt idx="56">
                        <c:v>89.620900000000006</c:v>
                      </c:pt>
                      <c:pt idx="57">
                        <c:v>89.620900000000006</c:v>
                      </c:pt>
                      <c:pt idx="58">
                        <c:v>89.620900000000006</c:v>
                      </c:pt>
                      <c:pt idx="59">
                        <c:v>89.620900000000006</c:v>
                      </c:pt>
                      <c:pt idx="60">
                        <c:v>89.620900000000006</c:v>
                      </c:pt>
                      <c:pt idx="61">
                        <c:v>89.620900000000006</c:v>
                      </c:pt>
                      <c:pt idx="62">
                        <c:v>89.620900000000006</c:v>
                      </c:pt>
                      <c:pt idx="63">
                        <c:v>89.620900000000006</c:v>
                      </c:pt>
                      <c:pt idx="64">
                        <c:v>89.620900000000006</c:v>
                      </c:pt>
                      <c:pt idx="65">
                        <c:v>89.620900000000006</c:v>
                      </c:pt>
                      <c:pt idx="66">
                        <c:v>89.620900000000006</c:v>
                      </c:pt>
                      <c:pt idx="67">
                        <c:v>89.620900000000006</c:v>
                      </c:pt>
                      <c:pt idx="68">
                        <c:v>89.620900000000006</c:v>
                      </c:pt>
                      <c:pt idx="69">
                        <c:v>89.620900000000006</c:v>
                      </c:pt>
                      <c:pt idx="70">
                        <c:v>89.620900000000006</c:v>
                      </c:pt>
                      <c:pt idx="71">
                        <c:v>89.620900000000006</c:v>
                      </c:pt>
                      <c:pt idx="72">
                        <c:v>89.620900000000006</c:v>
                      </c:pt>
                      <c:pt idx="73">
                        <c:v>89.620900000000006</c:v>
                      </c:pt>
                      <c:pt idx="74">
                        <c:v>89.620900000000006</c:v>
                      </c:pt>
                      <c:pt idx="75">
                        <c:v>89.620900000000006</c:v>
                      </c:pt>
                      <c:pt idx="76">
                        <c:v>89.620900000000006</c:v>
                      </c:pt>
                      <c:pt idx="77">
                        <c:v>89.620900000000006</c:v>
                      </c:pt>
                      <c:pt idx="78">
                        <c:v>89.620900000000006</c:v>
                      </c:pt>
                      <c:pt idx="79">
                        <c:v>89.620900000000006</c:v>
                      </c:pt>
                      <c:pt idx="80">
                        <c:v>89.620900000000006</c:v>
                      </c:pt>
                      <c:pt idx="81">
                        <c:v>89.620900000000006</c:v>
                      </c:pt>
                      <c:pt idx="82">
                        <c:v>89.620900000000006</c:v>
                      </c:pt>
                      <c:pt idx="83">
                        <c:v>89.620900000000006</c:v>
                      </c:pt>
                      <c:pt idx="84">
                        <c:v>89.620900000000006</c:v>
                      </c:pt>
                      <c:pt idx="85">
                        <c:v>89.620900000000006</c:v>
                      </c:pt>
                      <c:pt idx="86">
                        <c:v>89.620900000000006</c:v>
                      </c:pt>
                      <c:pt idx="87">
                        <c:v>89.620900000000006</c:v>
                      </c:pt>
                      <c:pt idx="88">
                        <c:v>89.620900000000006</c:v>
                      </c:pt>
                      <c:pt idx="89">
                        <c:v>89.620900000000006</c:v>
                      </c:pt>
                      <c:pt idx="90">
                        <c:v>89.620900000000006</c:v>
                      </c:pt>
                      <c:pt idx="91">
                        <c:v>89.620900000000006</c:v>
                      </c:pt>
                      <c:pt idx="92">
                        <c:v>89.620900000000006</c:v>
                      </c:pt>
                      <c:pt idx="93">
                        <c:v>89.620900000000006</c:v>
                      </c:pt>
                      <c:pt idx="94">
                        <c:v>89.620900000000006</c:v>
                      </c:pt>
                      <c:pt idx="95">
                        <c:v>89.620900000000006</c:v>
                      </c:pt>
                      <c:pt idx="96">
                        <c:v>89.620900000000006</c:v>
                      </c:pt>
                      <c:pt idx="97">
                        <c:v>89.620900000000006</c:v>
                      </c:pt>
                      <c:pt idx="98">
                        <c:v>89.620900000000006</c:v>
                      </c:pt>
                      <c:pt idx="99">
                        <c:v>89.620900000000006</c:v>
                      </c:pt>
                      <c:pt idx="100">
                        <c:v>89.620900000000006</c:v>
                      </c:pt>
                      <c:pt idx="101">
                        <c:v>89.620900000000006</c:v>
                      </c:pt>
                      <c:pt idx="102">
                        <c:v>89.620900000000006</c:v>
                      </c:pt>
                      <c:pt idx="103">
                        <c:v>89.620900000000006</c:v>
                      </c:pt>
                      <c:pt idx="104">
                        <c:v>89.620900000000006</c:v>
                      </c:pt>
                      <c:pt idx="105">
                        <c:v>89.620900000000006</c:v>
                      </c:pt>
                      <c:pt idx="106">
                        <c:v>89.620900000000006</c:v>
                      </c:pt>
                      <c:pt idx="107">
                        <c:v>89.620900000000006</c:v>
                      </c:pt>
                      <c:pt idx="108">
                        <c:v>89.620900000000006</c:v>
                      </c:pt>
                      <c:pt idx="109">
                        <c:v>89.620900000000006</c:v>
                      </c:pt>
                      <c:pt idx="110">
                        <c:v>89.620900000000006</c:v>
                      </c:pt>
                      <c:pt idx="111">
                        <c:v>89.620900000000006</c:v>
                      </c:pt>
                      <c:pt idx="112">
                        <c:v>89.620900000000006</c:v>
                      </c:pt>
                      <c:pt idx="113">
                        <c:v>89.620900000000006</c:v>
                      </c:pt>
                      <c:pt idx="114">
                        <c:v>89.620900000000006</c:v>
                      </c:pt>
                      <c:pt idx="115">
                        <c:v>89.620900000000006</c:v>
                      </c:pt>
                      <c:pt idx="116">
                        <c:v>89.620900000000006</c:v>
                      </c:pt>
                      <c:pt idx="117">
                        <c:v>89.620900000000006</c:v>
                      </c:pt>
                      <c:pt idx="118">
                        <c:v>89.620900000000006</c:v>
                      </c:pt>
                      <c:pt idx="119">
                        <c:v>89.620900000000006</c:v>
                      </c:pt>
                      <c:pt idx="120">
                        <c:v>89.620900000000006</c:v>
                      </c:pt>
                      <c:pt idx="121">
                        <c:v>89.620900000000006</c:v>
                      </c:pt>
                      <c:pt idx="122">
                        <c:v>89.620900000000006</c:v>
                      </c:pt>
                      <c:pt idx="123">
                        <c:v>89.620900000000006</c:v>
                      </c:pt>
                      <c:pt idx="124">
                        <c:v>89.620900000000006</c:v>
                      </c:pt>
                      <c:pt idx="125">
                        <c:v>89.620900000000006</c:v>
                      </c:pt>
                      <c:pt idx="126">
                        <c:v>89.620900000000006</c:v>
                      </c:pt>
                      <c:pt idx="127">
                        <c:v>89.620900000000006</c:v>
                      </c:pt>
                      <c:pt idx="128">
                        <c:v>89.620900000000006</c:v>
                      </c:pt>
                      <c:pt idx="129">
                        <c:v>89.620900000000006</c:v>
                      </c:pt>
                      <c:pt idx="130">
                        <c:v>89.620900000000006</c:v>
                      </c:pt>
                      <c:pt idx="131">
                        <c:v>89.620900000000006</c:v>
                      </c:pt>
                      <c:pt idx="132">
                        <c:v>89.620900000000006</c:v>
                      </c:pt>
                      <c:pt idx="133">
                        <c:v>89.620900000000006</c:v>
                      </c:pt>
                      <c:pt idx="134">
                        <c:v>89.620900000000006</c:v>
                      </c:pt>
                      <c:pt idx="135">
                        <c:v>89.620900000000006</c:v>
                      </c:pt>
                      <c:pt idx="136">
                        <c:v>89.620900000000006</c:v>
                      </c:pt>
                      <c:pt idx="137">
                        <c:v>89.620900000000006</c:v>
                      </c:pt>
                      <c:pt idx="138">
                        <c:v>89.620900000000006</c:v>
                      </c:pt>
                      <c:pt idx="139">
                        <c:v>89.620900000000006</c:v>
                      </c:pt>
                      <c:pt idx="140">
                        <c:v>89.620900000000006</c:v>
                      </c:pt>
                      <c:pt idx="141">
                        <c:v>89.620900000000006</c:v>
                      </c:pt>
                      <c:pt idx="142">
                        <c:v>89.620900000000006</c:v>
                      </c:pt>
                      <c:pt idx="143">
                        <c:v>89.620900000000006</c:v>
                      </c:pt>
                      <c:pt idx="144">
                        <c:v>89.620900000000006</c:v>
                      </c:pt>
                      <c:pt idx="145">
                        <c:v>89.620900000000006</c:v>
                      </c:pt>
                      <c:pt idx="146">
                        <c:v>89.620900000000006</c:v>
                      </c:pt>
                      <c:pt idx="147">
                        <c:v>89.620900000000006</c:v>
                      </c:pt>
                      <c:pt idx="148">
                        <c:v>89.620900000000006</c:v>
                      </c:pt>
                      <c:pt idx="149">
                        <c:v>89.620900000000006</c:v>
                      </c:pt>
                      <c:pt idx="150">
                        <c:v>89.620900000000006</c:v>
                      </c:pt>
                      <c:pt idx="151">
                        <c:v>89.620900000000006</c:v>
                      </c:pt>
                      <c:pt idx="152">
                        <c:v>89.620900000000006</c:v>
                      </c:pt>
                      <c:pt idx="153">
                        <c:v>89.620900000000006</c:v>
                      </c:pt>
                      <c:pt idx="154">
                        <c:v>89.620900000000006</c:v>
                      </c:pt>
                      <c:pt idx="155">
                        <c:v>89.620900000000006</c:v>
                      </c:pt>
                      <c:pt idx="156">
                        <c:v>89.620900000000006</c:v>
                      </c:pt>
                      <c:pt idx="157">
                        <c:v>89.620900000000006</c:v>
                      </c:pt>
                      <c:pt idx="158">
                        <c:v>89.620900000000006</c:v>
                      </c:pt>
                      <c:pt idx="159">
                        <c:v>89.620900000000006</c:v>
                      </c:pt>
                      <c:pt idx="160">
                        <c:v>89.620900000000006</c:v>
                      </c:pt>
                      <c:pt idx="161">
                        <c:v>89.620900000000006</c:v>
                      </c:pt>
                      <c:pt idx="162">
                        <c:v>89.620900000000006</c:v>
                      </c:pt>
                      <c:pt idx="163">
                        <c:v>89.620900000000006</c:v>
                      </c:pt>
                      <c:pt idx="164">
                        <c:v>89.620900000000006</c:v>
                      </c:pt>
                      <c:pt idx="165">
                        <c:v>89.620900000000006</c:v>
                      </c:pt>
                      <c:pt idx="166">
                        <c:v>89.620900000000006</c:v>
                      </c:pt>
                      <c:pt idx="167">
                        <c:v>89.620900000000006</c:v>
                      </c:pt>
                      <c:pt idx="168">
                        <c:v>89.620900000000006</c:v>
                      </c:pt>
                      <c:pt idx="169">
                        <c:v>89.620900000000006</c:v>
                      </c:pt>
                      <c:pt idx="170">
                        <c:v>89.620900000000006</c:v>
                      </c:pt>
                      <c:pt idx="171">
                        <c:v>89.620900000000006</c:v>
                      </c:pt>
                      <c:pt idx="172">
                        <c:v>89.620900000000006</c:v>
                      </c:pt>
                      <c:pt idx="173">
                        <c:v>89.620900000000006</c:v>
                      </c:pt>
                      <c:pt idx="174">
                        <c:v>89.620900000000006</c:v>
                      </c:pt>
                      <c:pt idx="175">
                        <c:v>89.620900000000006</c:v>
                      </c:pt>
                      <c:pt idx="176">
                        <c:v>89.620900000000006</c:v>
                      </c:pt>
                      <c:pt idx="177">
                        <c:v>89.620900000000006</c:v>
                      </c:pt>
                      <c:pt idx="178">
                        <c:v>89.620900000000006</c:v>
                      </c:pt>
                      <c:pt idx="179">
                        <c:v>89.620900000000006</c:v>
                      </c:pt>
                      <c:pt idx="180">
                        <c:v>89.620900000000006</c:v>
                      </c:pt>
                      <c:pt idx="181">
                        <c:v>89.620900000000006</c:v>
                      </c:pt>
                      <c:pt idx="182">
                        <c:v>89.620900000000006</c:v>
                      </c:pt>
                      <c:pt idx="183">
                        <c:v>89.620900000000006</c:v>
                      </c:pt>
                      <c:pt idx="184">
                        <c:v>89.620900000000006</c:v>
                      </c:pt>
                      <c:pt idx="185">
                        <c:v>89.620900000000006</c:v>
                      </c:pt>
                      <c:pt idx="186">
                        <c:v>89.620900000000006</c:v>
                      </c:pt>
                      <c:pt idx="187">
                        <c:v>89.620900000000006</c:v>
                      </c:pt>
                      <c:pt idx="188">
                        <c:v>89.620900000000006</c:v>
                      </c:pt>
                      <c:pt idx="189">
                        <c:v>89.620900000000006</c:v>
                      </c:pt>
                      <c:pt idx="190">
                        <c:v>89.620900000000006</c:v>
                      </c:pt>
                      <c:pt idx="191">
                        <c:v>89.620900000000006</c:v>
                      </c:pt>
                      <c:pt idx="192">
                        <c:v>89.620900000000006</c:v>
                      </c:pt>
                      <c:pt idx="193">
                        <c:v>89.620900000000006</c:v>
                      </c:pt>
                      <c:pt idx="194">
                        <c:v>89.620900000000006</c:v>
                      </c:pt>
                      <c:pt idx="195">
                        <c:v>89.620900000000006</c:v>
                      </c:pt>
                      <c:pt idx="196">
                        <c:v>89.620900000000006</c:v>
                      </c:pt>
                      <c:pt idx="197">
                        <c:v>89.620900000000006</c:v>
                      </c:pt>
                      <c:pt idx="198">
                        <c:v>89.620900000000006</c:v>
                      </c:pt>
                      <c:pt idx="199">
                        <c:v>89.620900000000006</c:v>
                      </c:pt>
                      <c:pt idx="200">
                        <c:v>89.620900000000006</c:v>
                      </c:pt>
                      <c:pt idx="201">
                        <c:v>89.620900000000006</c:v>
                      </c:pt>
                      <c:pt idx="202">
                        <c:v>89.620900000000006</c:v>
                      </c:pt>
                      <c:pt idx="203">
                        <c:v>89.620900000000006</c:v>
                      </c:pt>
                      <c:pt idx="204">
                        <c:v>89.620900000000006</c:v>
                      </c:pt>
                      <c:pt idx="205">
                        <c:v>89.620900000000006</c:v>
                      </c:pt>
                      <c:pt idx="206">
                        <c:v>89.620900000000006</c:v>
                      </c:pt>
                      <c:pt idx="207">
                        <c:v>89.620900000000006</c:v>
                      </c:pt>
                      <c:pt idx="208">
                        <c:v>89.620900000000006</c:v>
                      </c:pt>
                      <c:pt idx="209">
                        <c:v>89.620900000000006</c:v>
                      </c:pt>
                      <c:pt idx="210">
                        <c:v>89.620900000000006</c:v>
                      </c:pt>
                      <c:pt idx="211">
                        <c:v>89.620900000000006</c:v>
                      </c:pt>
                      <c:pt idx="212">
                        <c:v>89.620900000000006</c:v>
                      </c:pt>
                      <c:pt idx="213">
                        <c:v>89.620900000000006</c:v>
                      </c:pt>
                      <c:pt idx="214">
                        <c:v>89.620900000000006</c:v>
                      </c:pt>
                      <c:pt idx="215">
                        <c:v>89.620900000000006</c:v>
                      </c:pt>
                      <c:pt idx="216">
                        <c:v>89.620900000000006</c:v>
                      </c:pt>
                      <c:pt idx="217">
                        <c:v>89.620900000000006</c:v>
                      </c:pt>
                      <c:pt idx="218">
                        <c:v>89.620900000000006</c:v>
                      </c:pt>
                      <c:pt idx="219">
                        <c:v>89.620900000000006</c:v>
                      </c:pt>
                      <c:pt idx="220">
                        <c:v>89.620900000000006</c:v>
                      </c:pt>
                      <c:pt idx="221">
                        <c:v>89.620900000000006</c:v>
                      </c:pt>
                      <c:pt idx="222">
                        <c:v>89.620900000000006</c:v>
                      </c:pt>
                      <c:pt idx="223">
                        <c:v>89.620900000000006</c:v>
                      </c:pt>
                      <c:pt idx="224">
                        <c:v>89.620900000000006</c:v>
                      </c:pt>
                      <c:pt idx="225">
                        <c:v>89.620900000000006</c:v>
                      </c:pt>
                      <c:pt idx="226">
                        <c:v>89.620900000000006</c:v>
                      </c:pt>
                      <c:pt idx="227">
                        <c:v>89.620900000000006</c:v>
                      </c:pt>
                      <c:pt idx="228">
                        <c:v>89.620900000000006</c:v>
                      </c:pt>
                      <c:pt idx="229">
                        <c:v>89.620900000000006</c:v>
                      </c:pt>
                      <c:pt idx="230">
                        <c:v>89.620900000000006</c:v>
                      </c:pt>
                      <c:pt idx="231">
                        <c:v>89.620900000000006</c:v>
                      </c:pt>
                      <c:pt idx="232">
                        <c:v>89.620900000000006</c:v>
                      </c:pt>
                      <c:pt idx="233">
                        <c:v>89.620900000000006</c:v>
                      </c:pt>
                      <c:pt idx="234">
                        <c:v>89.620900000000006</c:v>
                      </c:pt>
                      <c:pt idx="235">
                        <c:v>89.620900000000006</c:v>
                      </c:pt>
                      <c:pt idx="236">
                        <c:v>89.620900000000006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D3-4987-B9B8-8FF6BE3B564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45964.625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188201.96499999994</c:v>
                      </c:pt>
                      <c:pt idx="43">
                        <c:v>188201.96499999994</c:v>
                      </c:pt>
                      <c:pt idx="44">
                        <c:v>188201.96499999994</c:v>
                      </c:pt>
                      <c:pt idx="45">
                        <c:v>188201.96499999994</c:v>
                      </c:pt>
                      <c:pt idx="46">
                        <c:v>188201.96499999994</c:v>
                      </c:pt>
                      <c:pt idx="47">
                        <c:v>188201.96499999994</c:v>
                      </c:pt>
                      <c:pt idx="48">
                        <c:v>188201.96499999994</c:v>
                      </c:pt>
                      <c:pt idx="49">
                        <c:v>188201.96499999994</c:v>
                      </c:pt>
                      <c:pt idx="50">
                        <c:v>188201.96499999994</c:v>
                      </c:pt>
                      <c:pt idx="51">
                        <c:v>188201.96499999994</c:v>
                      </c:pt>
                      <c:pt idx="52">
                        <c:v>188201.96499999994</c:v>
                      </c:pt>
                      <c:pt idx="53">
                        <c:v>188201.96499999994</c:v>
                      </c:pt>
                      <c:pt idx="54">
                        <c:v>188201.96499999994</c:v>
                      </c:pt>
                      <c:pt idx="55">
                        <c:v>188201.96499999994</c:v>
                      </c:pt>
                      <c:pt idx="56">
                        <c:v>188201.96499999994</c:v>
                      </c:pt>
                      <c:pt idx="57">
                        <c:v>188201.96499999994</c:v>
                      </c:pt>
                      <c:pt idx="58">
                        <c:v>188201.96499999994</c:v>
                      </c:pt>
                      <c:pt idx="59">
                        <c:v>188201.96499999994</c:v>
                      </c:pt>
                      <c:pt idx="60">
                        <c:v>188201.96499999994</c:v>
                      </c:pt>
                      <c:pt idx="61">
                        <c:v>188201.96499999994</c:v>
                      </c:pt>
                      <c:pt idx="62">
                        <c:v>188201.96499999994</c:v>
                      </c:pt>
                      <c:pt idx="63">
                        <c:v>188201.96499999994</c:v>
                      </c:pt>
                      <c:pt idx="64">
                        <c:v>188201.96499999994</c:v>
                      </c:pt>
                      <c:pt idx="65">
                        <c:v>188201.96499999994</c:v>
                      </c:pt>
                      <c:pt idx="66">
                        <c:v>188201.96499999994</c:v>
                      </c:pt>
                      <c:pt idx="67">
                        <c:v>188201.96499999994</c:v>
                      </c:pt>
                      <c:pt idx="68">
                        <c:v>188201.96499999994</c:v>
                      </c:pt>
                      <c:pt idx="69">
                        <c:v>188201.96499999994</c:v>
                      </c:pt>
                      <c:pt idx="70">
                        <c:v>188201.96499999994</c:v>
                      </c:pt>
                      <c:pt idx="71">
                        <c:v>188201.96499999994</c:v>
                      </c:pt>
                      <c:pt idx="72">
                        <c:v>188201.96499999994</c:v>
                      </c:pt>
                      <c:pt idx="73">
                        <c:v>188201.96499999994</c:v>
                      </c:pt>
                      <c:pt idx="74">
                        <c:v>188201.96499999994</c:v>
                      </c:pt>
                      <c:pt idx="75">
                        <c:v>188201.96499999994</c:v>
                      </c:pt>
                      <c:pt idx="76">
                        <c:v>188201.96499999994</c:v>
                      </c:pt>
                      <c:pt idx="77">
                        <c:v>188201.96499999994</c:v>
                      </c:pt>
                      <c:pt idx="78">
                        <c:v>188201.96499999994</c:v>
                      </c:pt>
                      <c:pt idx="79">
                        <c:v>188201.96499999994</c:v>
                      </c:pt>
                      <c:pt idx="80">
                        <c:v>188201.96499999994</c:v>
                      </c:pt>
                      <c:pt idx="81">
                        <c:v>188201.96499999994</c:v>
                      </c:pt>
                      <c:pt idx="82">
                        <c:v>188201.96499999994</c:v>
                      </c:pt>
                      <c:pt idx="83">
                        <c:v>188201.96499999994</c:v>
                      </c:pt>
                      <c:pt idx="84">
                        <c:v>188201.96499999994</c:v>
                      </c:pt>
                      <c:pt idx="85">
                        <c:v>188201.96499999994</c:v>
                      </c:pt>
                      <c:pt idx="86">
                        <c:v>188201.96499999994</c:v>
                      </c:pt>
                      <c:pt idx="87">
                        <c:v>188201.96499999994</c:v>
                      </c:pt>
                      <c:pt idx="88">
                        <c:v>188201.96499999994</c:v>
                      </c:pt>
                      <c:pt idx="89">
                        <c:v>188201.96499999994</c:v>
                      </c:pt>
                      <c:pt idx="90">
                        <c:v>188201.96499999994</c:v>
                      </c:pt>
                      <c:pt idx="91">
                        <c:v>188201.96499999994</c:v>
                      </c:pt>
                      <c:pt idx="92">
                        <c:v>188201.96499999994</c:v>
                      </c:pt>
                      <c:pt idx="93">
                        <c:v>188201.96499999994</c:v>
                      </c:pt>
                      <c:pt idx="94">
                        <c:v>188201.96499999994</c:v>
                      </c:pt>
                      <c:pt idx="95">
                        <c:v>188201.96499999994</c:v>
                      </c:pt>
                      <c:pt idx="96">
                        <c:v>188201.96499999994</c:v>
                      </c:pt>
                      <c:pt idx="97">
                        <c:v>188201.96499999994</c:v>
                      </c:pt>
                      <c:pt idx="98">
                        <c:v>188201.96499999994</c:v>
                      </c:pt>
                      <c:pt idx="99">
                        <c:v>188201.96499999994</c:v>
                      </c:pt>
                      <c:pt idx="100">
                        <c:v>188201.96499999994</c:v>
                      </c:pt>
                      <c:pt idx="101">
                        <c:v>188201.96499999994</c:v>
                      </c:pt>
                      <c:pt idx="102">
                        <c:v>188201.96499999994</c:v>
                      </c:pt>
                      <c:pt idx="103">
                        <c:v>188201.96499999994</c:v>
                      </c:pt>
                      <c:pt idx="104">
                        <c:v>188201.96499999994</c:v>
                      </c:pt>
                      <c:pt idx="105">
                        <c:v>188201.96499999994</c:v>
                      </c:pt>
                      <c:pt idx="106">
                        <c:v>188201.96499999994</c:v>
                      </c:pt>
                      <c:pt idx="107">
                        <c:v>188201.96499999994</c:v>
                      </c:pt>
                      <c:pt idx="108">
                        <c:v>188201.96499999994</c:v>
                      </c:pt>
                      <c:pt idx="109">
                        <c:v>188201.96499999994</c:v>
                      </c:pt>
                      <c:pt idx="110">
                        <c:v>188201.96499999994</c:v>
                      </c:pt>
                      <c:pt idx="111">
                        <c:v>188201.96499999994</c:v>
                      </c:pt>
                      <c:pt idx="112">
                        <c:v>188201.96499999994</c:v>
                      </c:pt>
                      <c:pt idx="113">
                        <c:v>188201.96499999994</c:v>
                      </c:pt>
                      <c:pt idx="114">
                        <c:v>188201.96499999994</c:v>
                      </c:pt>
                      <c:pt idx="115">
                        <c:v>188201.96499999994</c:v>
                      </c:pt>
                      <c:pt idx="116">
                        <c:v>188201.96499999994</c:v>
                      </c:pt>
                      <c:pt idx="117">
                        <c:v>188201.96499999994</c:v>
                      </c:pt>
                      <c:pt idx="118">
                        <c:v>188201.96499999994</c:v>
                      </c:pt>
                      <c:pt idx="119">
                        <c:v>188201.96499999994</c:v>
                      </c:pt>
                      <c:pt idx="120">
                        <c:v>188201.96499999994</c:v>
                      </c:pt>
                      <c:pt idx="121">
                        <c:v>188201.96499999994</c:v>
                      </c:pt>
                      <c:pt idx="122">
                        <c:v>188201.96499999994</c:v>
                      </c:pt>
                      <c:pt idx="123">
                        <c:v>188201.96499999994</c:v>
                      </c:pt>
                      <c:pt idx="124">
                        <c:v>188201.96499999994</c:v>
                      </c:pt>
                      <c:pt idx="125">
                        <c:v>188201.96499999994</c:v>
                      </c:pt>
                      <c:pt idx="126">
                        <c:v>188201.96499999994</c:v>
                      </c:pt>
                      <c:pt idx="127">
                        <c:v>188201.96499999994</c:v>
                      </c:pt>
                      <c:pt idx="128">
                        <c:v>188201.96499999994</c:v>
                      </c:pt>
                      <c:pt idx="129">
                        <c:v>188201.96499999994</c:v>
                      </c:pt>
                      <c:pt idx="130">
                        <c:v>188201.96499999994</c:v>
                      </c:pt>
                      <c:pt idx="131">
                        <c:v>188201.96499999994</c:v>
                      </c:pt>
                      <c:pt idx="132">
                        <c:v>188201.96499999994</c:v>
                      </c:pt>
                      <c:pt idx="133">
                        <c:v>188201.96499999994</c:v>
                      </c:pt>
                      <c:pt idx="134">
                        <c:v>188201.96499999994</c:v>
                      </c:pt>
                      <c:pt idx="135">
                        <c:v>188201.96499999994</c:v>
                      </c:pt>
                      <c:pt idx="136">
                        <c:v>188201.96499999994</c:v>
                      </c:pt>
                      <c:pt idx="137">
                        <c:v>188201.96499999994</c:v>
                      </c:pt>
                      <c:pt idx="138">
                        <c:v>188201.96499999994</c:v>
                      </c:pt>
                      <c:pt idx="139">
                        <c:v>188201.96499999994</c:v>
                      </c:pt>
                      <c:pt idx="140">
                        <c:v>188201.96499999994</c:v>
                      </c:pt>
                      <c:pt idx="141">
                        <c:v>188201.96499999994</c:v>
                      </c:pt>
                      <c:pt idx="142">
                        <c:v>188201.96499999994</c:v>
                      </c:pt>
                      <c:pt idx="143">
                        <c:v>188201.96499999994</c:v>
                      </c:pt>
                      <c:pt idx="144">
                        <c:v>188201.96499999994</c:v>
                      </c:pt>
                      <c:pt idx="145">
                        <c:v>188201.96499999994</c:v>
                      </c:pt>
                      <c:pt idx="146">
                        <c:v>188201.96499999994</c:v>
                      </c:pt>
                      <c:pt idx="147">
                        <c:v>188201.96499999994</c:v>
                      </c:pt>
                      <c:pt idx="148">
                        <c:v>188201.96499999994</c:v>
                      </c:pt>
                      <c:pt idx="149">
                        <c:v>188201.96499999994</c:v>
                      </c:pt>
                      <c:pt idx="150">
                        <c:v>188201.96499999994</c:v>
                      </c:pt>
                      <c:pt idx="151">
                        <c:v>188201.96499999994</c:v>
                      </c:pt>
                      <c:pt idx="152">
                        <c:v>188201.96499999994</c:v>
                      </c:pt>
                      <c:pt idx="153">
                        <c:v>188201.96499999994</c:v>
                      </c:pt>
                      <c:pt idx="154">
                        <c:v>188201.96499999994</c:v>
                      </c:pt>
                      <c:pt idx="155">
                        <c:v>188201.96499999994</c:v>
                      </c:pt>
                      <c:pt idx="156">
                        <c:v>188201.96499999994</c:v>
                      </c:pt>
                      <c:pt idx="157">
                        <c:v>188201.96499999994</c:v>
                      </c:pt>
                      <c:pt idx="158">
                        <c:v>188201.96499999994</c:v>
                      </c:pt>
                      <c:pt idx="159">
                        <c:v>188201.96499999994</c:v>
                      </c:pt>
                      <c:pt idx="160">
                        <c:v>188201.96499999994</c:v>
                      </c:pt>
                      <c:pt idx="161">
                        <c:v>188201.96499999994</c:v>
                      </c:pt>
                      <c:pt idx="162">
                        <c:v>188201.96499999994</c:v>
                      </c:pt>
                      <c:pt idx="163">
                        <c:v>188201.96499999994</c:v>
                      </c:pt>
                      <c:pt idx="164">
                        <c:v>188201.96499999994</c:v>
                      </c:pt>
                      <c:pt idx="165">
                        <c:v>188201.96499999994</c:v>
                      </c:pt>
                      <c:pt idx="166">
                        <c:v>188201.96499999994</c:v>
                      </c:pt>
                      <c:pt idx="167">
                        <c:v>188201.96499999994</c:v>
                      </c:pt>
                      <c:pt idx="168">
                        <c:v>188201.96499999994</c:v>
                      </c:pt>
                      <c:pt idx="169">
                        <c:v>188201.96499999994</c:v>
                      </c:pt>
                      <c:pt idx="170">
                        <c:v>188201.96499999994</c:v>
                      </c:pt>
                      <c:pt idx="171">
                        <c:v>188201.96499999994</c:v>
                      </c:pt>
                      <c:pt idx="172">
                        <c:v>188201.96499999994</c:v>
                      </c:pt>
                      <c:pt idx="173">
                        <c:v>188201.96499999994</c:v>
                      </c:pt>
                      <c:pt idx="174">
                        <c:v>188201.96499999994</c:v>
                      </c:pt>
                      <c:pt idx="175">
                        <c:v>188201.96499999994</c:v>
                      </c:pt>
                      <c:pt idx="176">
                        <c:v>188201.96499999994</c:v>
                      </c:pt>
                      <c:pt idx="177">
                        <c:v>188201.96499999994</c:v>
                      </c:pt>
                      <c:pt idx="178">
                        <c:v>188201.96499999994</c:v>
                      </c:pt>
                      <c:pt idx="179">
                        <c:v>188201.96499999994</c:v>
                      </c:pt>
                      <c:pt idx="180">
                        <c:v>188201.96499999994</c:v>
                      </c:pt>
                      <c:pt idx="181">
                        <c:v>188201.96499999994</c:v>
                      </c:pt>
                      <c:pt idx="182">
                        <c:v>188201.96499999994</c:v>
                      </c:pt>
                      <c:pt idx="183">
                        <c:v>188201.96499999994</c:v>
                      </c:pt>
                      <c:pt idx="184">
                        <c:v>188201.96499999994</c:v>
                      </c:pt>
                      <c:pt idx="185">
                        <c:v>188201.96499999994</c:v>
                      </c:pt>
                      <c:pt idx="186">
                        <c:v>188201.96499999994</c:v>
                      </c:pt>
                      <c:pt idx="187">
                        <c:v>188201.96499999994</c:v>
                      </c:pt>
                      <c:pt idx="188">
                        <c:v>188201.96499999994</c:v>
                      </c:pt>
                      <c:pt idx="189">
                        <c:v>188201.96499999994</c:v>
                      </c:pt>
                      <c:pt idx="190">
                        <c:v>188201.96499999994</c:v>
                      </c:pt>
                      <c:pt idx="191">
                        <c:v>188201.96499999994</c:v>
                      </c:pt>
                      <c:pt idx="192">
                        <c:v>188201.96499999994</c:v>
                      </c:pt>
                      <c:pt idx="193">
                        <c:v>188201.96499999994</c:v>
                      </c:pt>
                      <c:pt idx="194">
                        <c:v>188201.96499999994</c:v>
                      </c:pt>
                      <c:pt idx="195">
                        <c:v>188201.96499999994</c:v>
                      </c:pt>
                      <c:pt idx="196">
                        <c:v>188201.96499999994</c:v>
                      </c:pt>
                      <c:pt idx="197">
                        <c:v>188201.96499999994</c:v>
                      </c:pt>
                      <c:pt idx="198">
                        <c:v>188201.96499999994</c:v>
                      </c:pt>
                      <c:pt idx="199">
                        <c:v>188201.96499999994</c:v>
                      </c:pt>
                      <c:pt idx="200">
                        <c:v>188201.96499999994</c:v>
                      </c:pt>
                      <c:pt idx="201">
                        <c:v>188201.96499999994</c:v>
                      </c:pt>
                      <c:pt idx="202">
                        <c:v>188201.96499999994</c:v>
                      </c:pt>
                      <c:pt idx="203">
                        <c:v>188201.96499999994</c:v>
                      </c:pt>
                      <c:pt idx="204">
                        <c:v>188201.96499999994</c:v>
                      </c:pt>
                      <c:pt idx="205">
                        <c:v>188201.96499999994</c:v>
                      </c:pt>
                      <c:pt idx="206">
                        <c:v>188201.96499999994</c:v>
                      </c:pt>
                      <c:pt idx="207">
                        <c:v>188201.96499999994</c:v>
                      </c:pt>
                      <c:pt idx="208">
                        <c:v>188201.96499999994</c:v>
                      </c:pt>
                      <c:pt idx="209">
                        <c:v>188201.96499999994</c:v>
                      </c:pt>
                      <c:pt idx="210">
                        <c:v>188201.96499999994</c:v>
                      </c:pt>
                      <c:pt idx="211">
                        <c:v>188201.96499999994</c:v>
                      </c:pt>
                      <c:pt idx="212">
                        <c:v>188201.96499999994</c:v>
                      </c:pt>
                      <c:pt idx="213">
                        <c:v>188201.96499999994</c:v>
                      </c:pt>
                      <c:pt idx="214">
                        <c:v>188201.96499999994</c:v>
                      </c:pt>
                      <c:pt idx="215">
                        <c:v>188201.96499999994</c:v>
                      </c:pt>
                      <c:pt idx="216">
                        <c:v>188201.96499999994</c:v>
                      </c:pt>
                      <c:pt idx="217">
                        <c:v>188201.96499999994</c:v>
                      </c:pt>
                      <c:pt idx="218">
                        <c:v>188201.96499999994</c:v>
                      </c:pt>
                      <c:pt idx="219">
                        <c:v>188201.96499999994</c:v>
                      </c:pt>
                      <c:pt idx="220">
                        <c:v>188201.96499999994</c:v>
                      </c:pt>
                      <c:pt idx="221">
                        <c:v>188201.96499999994</c:v>
                      </c:pt>
                      <c:pt idx="222">
                        <c:v>188201.96499999994</c:v>
                      </c:pt>
                      <c:pt idx="223">
                        <c:v>188201.96499999994</c:v>
                      </c:pt>
                      <c:pt idx="224">
                        <c:v>188201.96499999994</c:v>
                      </c:pt>
                      <c:pt idx="225">
                        <c:v>188201.96499999994</c:v>
                      </c:pt>
                      <c:pt idx="226">
                        <c:v>188201.96499999994</c:v>
                      </c:pt>
                      <c:pt idx="227">
                        <c:v>188201.96499999994</c:v>
                      </c:pt>
                      <c:pt idx="228">
                        <c:v>188201.96499999994</c:v>
                      </c:pt>
                      <c:pt idx="229">
                        <c:v>188201.96499999994</c:v>
                      </c:pt>
                      <c:pt idx="230">
                        <c:v>188201.96499999994</c:v>
                      </c:pt>
                      <c:pt idx="231">
                        <c:v>188201.96499999994</c:v>
                      </c:pt>
                      <c:pt idx="232">
                        <c:v>188201.96499999994</c:v>
                      </c:pt>
                      <c:pt idx="233">
                        <c:v>188201.96499999994</c:v>
                      </c:pt>
                      <c:pt idx="234">
                        <c:v>188201.96499999994</c:v>
                      </c:pt>
                      <c:pt idx="235">
                        <c:v>188201.96499999994</c:v>
                      </c:pt>
                      <c:pt idx="236">
                        <c:v>188201.96499999994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D3-4987-B9B8-8FF6BE3B564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45964.625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FD3-4987-B9B8-8FF6BE3B564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45964.625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101.22499999999999</c:v>
                      </c:pt>
                      <c:pt idx="43">
                        <c:v>101.22499999999999</c:v>
                      </c:pt>
                      <c:pt idx="44">
                        <c:v>101.22499999999999</c:v>
                      </c:pt>
                      <c:pt idx="45">
                        <c:v>101.22499999999999</c:v>
                      </c:pt>
                      <c:pt idx="46">
                        <c:v>101.22499999999999</c:v>
                      </c:pt>
                      <c:pt idx="47">
                        <c:v>101.22499999999999</c:v>
                      </c:pt>
                      <c:pt idx="48">
                        <c:v>101.22499999999999</c:v>
                      </c:pt>
                      <c:pt idx="49">
                        <c:v>101.22499999999999</c:v>
                      </c:pt>
                      <c:pt idx="50">
                        <c:v>101.22499999999999</c:v>
                      </c:pt>
                      <c:pt idx="51">
                        <c:v>101.22499999999999</c:v>
                      </c:pt>
                      <c:pt idx="52">
                        <c:v>101.22499999999999</c:v>
                      </c:pt>
                      <c:pt idx="53">
                        <c:v>101.22499999999999</c:v>
                      </c:pt>
                      <c:pt idx="54">
                        <c:v>101.22499999999999</c:v>
                      </c:pt>
                      <c:pt idx="55">
                        <c:v>101.22499999999999</c:v>
                      </c:pt>
                      <c:pt idx="56">
                        <c:v>101.22499999999999</c:v>
                      </c:pt>
                      <c:pt idx="57">
                        <c:v>101.22499999999999</c:v>
                      </c:pt>
                      <c:pt idx="58">
                        <c:v>101.22499999999999</c:v>
                      </c:pt>
                      <c:pt idx="59">
                        <c:v>101.22499999999999</c:v>
                      </c:pt>
                      <c:pt idx="60">
                        <c:v>101.22499999999999</c:v>
                      </c:pt>
                      <c:pt idx="61">
                        <c:v>101.22499999999999</c:v>
                      </c:pt>
                      <c:pt idx="62">
                        <c:v>101.22499999999999</c:v>
                      </c:pt>
                      <c:pt idx="63">
                        <c:v>101.22499999999999</c:v>
                      </c:pt>
                      <c:pt idx="64">
                        <c:v>101.22499999999999</c:v>
                      </c:pt>
                      <c:pt idx="65">
                        <c:v>101.22499999999999</c:v>
                      </c:pt>
                      <c:pt idx="66">
                        <c:v>101.22499999999999</c:v>
                      </c:pt>
                      <c:pt idx="67">
                        <c:v>101.22499999999999</c:v>
                      </c:pt>
                      <c:pt idx="68">
                        <c:v>101.22499999999999</c:v>
                      </c:pt>
                      <c:pt idx="69">
                        <c:v>101.22499999999999</c:v>
                      </c:pt>
                      <c:pt idx="70">
                        <c:v>101.22499999999999</c:v>
                      </c:pt>
                      <c:pt idx="71">
                        <c:v>101.22499999999999</c:v>
                      </c:pt>
                      <c:pt idx="72">
                        <c:v>101.22499999999999</c:v>
                      </c:pt>
                      <c:pt idx="73">
                        <c:v>101.22499999999999</c:v>
                      </c:pt>
                      <c:pt idx="74">
                        <c:v>101.22499999999999</c:v>
                      </c:pt>
                      <c:pt idx="75">
                        <c:v>101.22499999999999</c:v>
                      </c:pt>
                      <c:pt idx="76">
                        <c:v>101.22499999999999</c:v>
                      </c:pt>
                      <c:pt idx="77">
                        <c:v>101.22499999999999</c:v>
                      </c:pt>
                      <c:pt idx="78">
                        <c:v>101.22499999999999</c:v>
                      </c:pt>
                      <c:pt idx="79">
                        <c:v>101.22499999999999</c:v>
                      </c:pt>
                      <c:pt idx="80">
                        <c:v>101.22499999999999</c:v>
                      </c:pt>
                      <c:pt idx="81">
                        <c:v>101.22499999999999</c:v>
                      </c:pt>
                      <c:pt idx="82">
                        <c:v>101.22499999999999</c:v>
                      </c:pt>
                      <c:pt idx="83">
                        <c:v>101.22499999999999</c:v>
                      </c:pt>
                      <c:pt idx="84">
                        <c:v>101.22499999999999</c:v>
                      </c:pt>
                      <c:pt idx="85">
                        <c:v>101.22499999999999</c:v>
                      </c:pt>
                      <c:pt idx="86">
                        <c:v>101.22499999999999</c:v>
                      </c:pt>
                      <c:pt idx="87">
                        <c:v>101.22499999999999</c:v>
                      </c:pt>
                      <c:pt idx="88">
                        <c:v>101.22499999999999</c:v>
                      </c:pt>
                      <c:pt idx="89">
                        <c:v>101.22499999999999</c:v>
                      </c:pt>
                      <c:pt idx="90">
                        <c:v>101.22499999999999</c:v>
                      </c:pt>
                      <c:pt idx="91">
                        <c:v>101.22499999999999</c:v>
                      </c:pt>
                      <c:pt idx="92">
                        <c:v>101.22499999999999</c:v>
                      </c:pt>
                      <c:pt idx="93">
                        <c:v>101.22499999999999</c:v>
                      </c:pt>
                      <c:pt idx="94">
                        <c:v>101.22499999999999</c:v>
                      </c:pt>
                      <c:pt idx="95">
                        <c:v>101.22499999999999</c:v>
                      </c:pt>
                      <c:pt idx="96">
                        <c:v>101.22499999999999</c:v>
                      </c:pt>
                      <c:pt idx="97">
                        <c:v>101.22499999999999</c:v>
                      </c:pt>
                      <c:pt idx="98">
                        <c:v>101.22499999999999</c:v>
                      </c:pt>
                      <c:pt idx="99">
                        <c:v>101.22499999999999</c:v>
                      </c:pt>
                      <c:pt idx="100">
                        <c:v>101.22499999999999</c:v>
                      </c:pt>
                      <c:pt idx="101">
                        <c:v>101.22499999999999</c:v>
                      </c:pt>
                      <c:pt idx="102">
                        <c:v>101.22499999999999</c:v>
                      </c:pt>
                      <c:pt idx="103">
                        <c:v>101.22499999999999</c:v>
                      </c:pt>
                      <c:pt idx="104">
                        <c:v>101.22499999999999</c:v>
                      </c:pt>
                      <c:pt idx="105">
                        <c:v>101.22499999999999</c:v>
                      </c:pt>
                      <c:pt idx="106">
                        <c:v>101.22499999999999</c:v>
                      </c:pt>
                      <c:pt idx="107">
                        <c:v>101.22499999999999</c:v>
                      </c:pt>
                      <c:pt idx="108">
                        <c:v>101.22499999999999</c:v>
                      </c:pt>
                      <c:pt idx="109">
                        <c:v>101.22499999999999</c:v>
                      </c:pt>
                      <c:pt idx="110">
                        <c:v>101.22499999999999</c:v>
                      </c:pt>
                      <c:pt idx="111">
                        <c:v>101.22499999999999</c:v>
                      </c:pt>
                      <c:pt idx="112">
                        <c:v>101.22499999999999</c:v>
                      </c:pt>
                      <c:pt idx="113">
                        <c:v>101.22499999999999</c:v>
                      </c:pt>
                      <c:pt idx="114">
                        <c:v>101.22499999999999</c:v>
                      </c:pt>
                      <c:pt idx="115">
                        <c:v>101.22499999999999</c:v>
                      </c:pt>
                      <c:pt idx="116">
                        <c:v>101.22499999999999</c:v>
                      </c:pt>
                      <c:pt idx="117">
                        <c:v>101.22499999999999</c:v>
                      </c:pt>
                      <c:pt idx="118">
                        <c:v>101.22499999999999</c:v>
                      </c:pt>
                      <c:pt idx="119">
                        <c:v>101.22499999999999</c:v>
                      </c:pt>
                      <c:pt idx="120">
                        <c:v>101.22499999999999</c:v>
                      </c:pt>
                      <c:pt idx="121">
                        <c:v>101.22499999999999</c:v>
                      </c:pt>
                      <c:pt idx="122">
                        <c:v>101.22499999999999</c:v>
                      </c:pt>
                      <c:pt idx="123">
                        <c:v>101.22499999999999</c:v>
                      </c:pt>
                      <c:pt idx="124">
                        <c:v>101.22499999999999</c:v>
                      </c:pt>
                      <c:pt idx="125">
                        <c:v>101.22499999999999</c:v>
                      </c:pt>
                      <c:pt idx="126">
                        <c:v>101.22499999999999</c:v>
                      </c:pt>
                      <c:pt idx="127">
                        <c:v>101.22499999999999</c:v>
                      </c:pt>
                      <c:pt idx="128">
                        <c:v>101.22499999999999</c:v>
                      </c:pt>
                      <c:pt idx="129">
                        <c:v>101.22499999999999</c:v>
                      </c:pt>
                      <c:pt idx="130">
                        <c:v>101.22499999999999</c:v>
                      </c:pt>
                      <c:pt idx="131">
                        <c:v>101.22499999999999</c:v>
                      </c:pt>
                      <c:pt idx="132">
                        <c:v>101.22499999999999</c:v>
                      </c:pt>
                      <c:pt idx="133">
                        <c:v>101.22499999999999</c:v>
                      </c:pt>
                      <c:pt idx="134">
                        <c:v>101.22499999999999</c:v>
                      </c:pt>
                      <c:pt idx="135">
                        <c:v>101.22499999999999</c:v>
                      </c:pt>
                      <c:pt idx="136">
                        <c:v>101.22499999999999</c:v>
                      </c:pt>
                      <c:pt idx="137">
                        <c:v>101.22499999999999</c:v>
                      </c:pt>
                      <c:pt idx="138">
                        <c:v>101.22499999999999</c:v>
                      </c:pt>
                      <c:pt idx="139">
                        <c:v>101.22499999999999</c:v>
                      </c:pt>
                      <c:pt idx="140">
                        <c:v>101.22499999999999</c:v>
                      </c:pt>
                      <c:pt idx="141">
                        <c:v>101.22499999999999</c:v>
                      </c:pt>
                      <c:pt idx="142">
                        <c:v>101.22499999999999</c:v>
                      </c:pt>
                      <c:pt idx="143">
                        <c:v>101.22499999999999</c:v>
                      </c:pt>
                      <c:pt idx="144">
                        <c:v>101.22499999999999</c:v>
                      </c:pt>
                      <c:pt idx="145">
                        <c:v>101.22499999999999</c:v>
                      </c:pt>
                      <c:pt idx="146">
                        <c:v>101.22499999999999</c:v>
                      </c:pt>
                      <c:pt idx="147">
                        <c:v>101.22499999999999</c:v>
                      </c:pt>
                      <c:pt idx="148">
                        <c:v>101.22499999999999</c:v>
                      </c:pt>
                      <c:pt idx="149">
                        <c:v>101.22499999999999</c:v>
                      </c:pt>
                      <c:pt idx="150">
                        <c:v>101.22499999999999</c:v>
                      </c:pt>
                      <c:pt idx="151">
                        <c:v>101.22499999999999</c:v>
                      </c:pt>
                      <c:pt idx="152">
                        <c:v>101.22499999999999</c:v>
                      </c:pt>
                      <c:pt idx="153">
                        <c:v>101.22499999999999</c:v>
                      </c:pt>
                      <c:pt idx="154">
                        <c:v>101.22499999999999</c:v>
                      </c:pt>
                      <c:pt idx="155">
                        <c:v>101.22499999999999</c:v>
                      </c:pt>
                      <c:pt idx="156">
                        <c:v>101.22499999999999</c:v>
                      </c:pt>
                      <c:pt idx="157">
                        <c:v>101.22499999999999</c:v>
                      </c:pt>
                      <c:pt idx="158">
                        <c:v>101.22499999999999</c:v>
                      </c:pt>
                      <c:pt idx="159">
                        <c:v>101.22499999999999</c:v>
                      </c:pt>
                      <c:pt idx="160">
                        <c:v>101.22499999999999</c:v>
                      </c:pt>
                      <c:pt idx="161">
                        <c:v>101.22499999999999</c:v>
                      </c:pt>
                      <c:pt idx="162">
                        <c:v>101.22499999999999</c:v>
                      </c:pt>
                      <c:pt idx="163">
                        <c:v>101.22499999999999</c:v>
                      </c:pt>
                      <c:pt idx="164">
                        <c:v>101.22499999999999</c:v>
                      </c:pt>
                      <c:pt idx="165">
                        <c:v>101.22499999999999</c:v>
                      </c:pt>
                      <c:pt idx="166">
                        <c:v>101.22499999999999</c:v>
                      </c:pt>
                      <c:pt idx="167">
                        <c:v>101.22499999999999</c:v>
                      </c:pt>
                      <c:pt idx="168">
                        <c:v>101.22499999999999</c:v>
                      </c:pt>
                      <c:pt idx="169">
                        <c:v>101.22499999999999</c:v>
                      </c:pt>
                      <c:pt idx="170">
                        <c:v>101.22499999999999</c:v>
                      </c:pt>
                      <c:pt idx="171">
                        <c:v>101.22499999999999</c:v>
                      </c:pt>
                      <c:pt idx="172">
                        <c:v>101.22499999999999</c:v>
                      </c:pt>
                      <c:pt idx="173">
                        <c:v>101.22499999999999</c:v>
                      </c:pt>
                      <c:pt idx="174">
                        <c:v>101.22499999999999</c:v>
                      </c:pt>
                      <c:pt idx="175">
                        <c:v>101.22499999999999</c:v>
                      </c:pt>
                      <c:pt idx="176">
                        <c:v>101.22499999999999</c:v>
                      </c:pt>
                      <c:pt idx="177">
                        <c:v>101.22499999999999</c:v>
                      </c:pt>
                      <c:pt idx="178">
                        <c:v>101.22499999999999</c:v>
                      </c:pt>
                      <c:pt idx="179">
                        <c:v>101.22499999999999</c:v>
                      </c:pt>
                      <c:pt idx="180">
                        <c:v>101.22499999999999</c:v>
                      </c:pt>
                      <c:pt idx="181">
                        <c:v>101.22499999999999</c:v>
                      </c:pt>
                      <c:pt idx="182">
                        <c:v>101.22499999999999</c:v>
                      </c:pt>
                      <c:pt idx="183">
                        <c:v>101.22499999999999</c:v>
                      </c:pt>
                      <c:pt idx="184">
                        <c:v>101.22499999999999</c:v>
                      </c:pt>
                      <c:pt idx="185">
                        <c:v>101.22499999999999</c:v>
                      </c:pt>
                      <c:pt idx="186">
                        <c:v>101.22499999999999</c:v>
                      </c:pt>
                      <c:pt idx="187">
                        <c:v>101.22499999999999</c:v>
                      </c:pt>
                      <c:pt idx="188">
                        <c:v>101.22499999999999</c:v>
                      </c:pt>
                      <c:pt idx="189">
                        <c:v>101.22499999999999</c:v>
                      </c:pt>
                      <c:pt idx="190">
                        <c:v>101.22499999999999</c:v>
                      </c:pt>
                      <c:pt idx="191">
                        <c:v>101.22499999999999</c:v>
                      </c:pt>
                      <c:pt idx="192">
                        <c:v>101.22499999999999</c:v>
                      </c:pt>
                      <c:pt idx="193">
                        <c:v>101.22499999999999</c:v>
                      </c:pt>
                      <c:pt idx="194">
                        <c:v>101.22499999999999</c:v>
                      </c:pt>
                      <c:pt idx="195">
                        <c:v>101.22499999999999</c:v>
                      </c:pt>
                      <c:pt idx="196">
                        <c:v>101.22499999999999</c:v>
                      </c:pt>
                      <c:pt idx="197">
                        <c:v>101.22499999999999</c:v>
                      </c:pt>
                      <c:pt idx="198">
                        <c:v>101.22499999999999</c:v>
                      </c:pt>
                      <c:pt idx="199">
                        <c:v>101.22499999999999</c:v>
                      </c:pt>
                      <c:pt idx="200">
                        <c:v>101.22499999999999</c:v>
                      </c:pt>
                      <c:pt idx="201">
                        <c:v>101.22499999999999</c:v>
                      </c:pt>
                      <c:pt idx="202">
                        <c:v>101.22499999999999</c:v>
                      </c:pt>
                      <c:pt idx="203">
                        <c:v>101.22499999999999</c:v>
                      </c:pt>
                      <c:pt idx="204">
                        <c:v>101.22499999999999</c:v>
                      </c:pt>
                      <c:pt idx="205">
                        <c:v>101.22499999999999</c:v>
                      </c:pt>
                      <c:pt idx="206">
                        <c:v>101.22499999999999</c:v>
                      </c:pt>
                      <c:pt idx="207">
                        <c:v>101.22499999999999</c:v>
                      </c:pt>
                      <c:pt idx="208">
                        <c:v>101.22499999999999</c:v>
                      </c:pt>
                      <c:pt idx="209">
                        <c:v>101.22499999999999</c:v>
                      </c:pt>
                      <c:pt idx="210">
                        <c:v>101.22499999999999</c:v>
                      </c:pt>
                      <c:pt idx="211">
                        <c:v>101.22499999999999</c:v>
                      </c:pt>
                      <c:pt idx="212">
                        <c:v>101.22499999999999</c:v>
                      </c:pt>
                      <c:pt idx="213">
                        <c:v>101.22499999999999</c:v>
                      </c:pt>
                      <c:pt idx="214">
                        <c:v>101.22499999999999</c:v>
                      </c:pt>
                      <c:pt idx="215">
                        <c:v>101.22499999999999</c:v>
                      </c:pt>
                      <c:pt idx="216">
                        <c:v>101.22499999999999</c:v>
                      </c:pt>
                      <c:pt idx="217">
                        <c:v>101.22499999999999</c:v>
                      </c:pt>
                      <c:pt idx="218">
                        <c:v>101.22499999999999</c:v>
                      </c:pt>
                      <c:pt idx="219">
                        <c:v>101.22499999999999</c:v>
                      </c:pt>
                      <c:pt idx="220">
                        <c:v>101.22499999999999</c:v>
                      </c:pt>
                      <c:pt idx="221">
                        <c:v>101.22499999999999</c:v>
                      </c:pt>
                      <c:pt idx="222">
                        <c:v>101.22499999999999</c:v>
                      </c:pt>
                      <c:pt idx="223">
                        <c:v>101.22499999999999</c:v>
                      </c:pt>
                      <c:pt idx="224">
                        <c:v>101.22499999999999</c:v>
                      </c:pt>
                      <c:pt idx="225">
                        <c:v>101.22499999999999</c:v>
                      </c:pt>
                      <c:pt idx="226">
                        <c:v>101.22499999999999</c:v>
                      </c:pt>
                      <c:pt idx="227">
                        <c:v>101.22499999999999</c:v>
                      </c:pt>
                      <c:pt idx="228">
                        <c:v>101.22499999999999</c:v>
                      </c:pt>
                      <c:pt idx="229">
                        <c:v>101.22499999999999</c:v>
                      </c:pt>
                      <c:pt idx="230">
                        <c:v>101.22499999999999</c:v>
                      </c:pt>
                      <c:pt idx="231">
                        <c:v>101.22499999999999</c:v>
                      </c:pt>
                      <c:pt idx="232">
                        <c:v>101.22499999999999</c:v>
                      </c:pt>
                      <c:pt idx="233">
                        <c:v>101.22499999999999</c:v>
                      </c:pt>
                      <c:pt idx="234">
                        <c:v>101.22499999999999</c:v>
                      </c:pt>
                      <c:pt idx="235">
                        <c:v>101.22499999999999</c:v>
                      </c:pt>
                      <c:pt idx="236">
                        <c:v>101.22499999999999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FD3-4987-B9B8-8FF6BE3B564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45964.625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176249.99999999959</c:v>
                      </c:pt>
                      <c:pt idx="43">
                        <c:v>176249.99999999959</c:v>
                      </c:pt>
                      <c:pt idx="44">
                        <c:v>176249.99999999959</c:v>
                      </c:pt>
                      <c:pt idx="45">
                        <c:v>176249.99999999959</c:v>
                      </c:pt>
                      <c:pt idx="46">
                        <c:v>176249.99999999959</c:v>
                      </c:pt>
                      <c:pt idx="47">
                        <c:v>176249.99999999959</c:v>
                      </c:pt>
                      <c:pt idx="48">
                        <c:v>176249.99999999959</c:v>
                      </c:pt>
                      <c:pt idx="49">
                        <c:v>176249.99999999959</c:v>
                      </c:pt>
                      <c:pt idx="50">
                        <c:v>176249.99999999959</c:v>
                      </c:pt>
                      <c:pt idx="51">
                        <c:v>176249.99999999959</c:v>
                      </c:pt>
                      <c:pt idx="52">
                        <c:v>176249.99999999959</c:v>
                      </c:pt>
                      <c:pt idx="53">
                        <c:v>176249.99999999959</c:v>
                      </c:pt>
                      <c:pt idx="54">
                        <c:v>176249.99999999959</c:v>
                      </c:pt>
                      <c:pt idx="55">
                        <c:v>176249.99999999959</c:v>
                      </c:pt>
                      <c:pt idx="56">
                        <c:v>176249.99999999959</c:v>
                      </c:pt>
                      <c:pt idx="57">
                        <c:v>176249.99999999959</c:v>
                      </c:pt>
                      <c:pt idx="58">
                        <c:v>176249.99999999959</c:v>
                      </c:pt>
                      <c:pt idx="59">
                        <c:v>176249.99999999959</c:v>
                      </c:pt>
                      <c:pt idx="60">
                        <c:v>176249.99999999959</c:v>
                      </c:pt>
                      <c:pt idx="61">
                        <c:v>176249.99999999959</c:v>
                      </c:pt>
                      <c:pt idx="62">
                        <c:v>176249.99999999959</c:v>
                      </c:pt>
                      <c:pt idx="63">
                        <c:v>176249.99999999959</c:v>
                      </c:pt>
                      <c:pt idx="64">
                        <c:v>176249.99999999959</c:v>
                      </c:pt>
                      <c:pt idx="65">
                        <c:v>176249.99999999959</c:v>
                      </c:pt>
                      <c:pt idx="66">
                        <c:v>176249.99999999959</c:v>
                      </c:pt>
                      <c:pt idx="67">
                        <c:v>176249.99999999959</c:v>
                      </c:pt>
                      <c:pt idx="68">
                        <c:v>176249.99999999959</c:v>
                      </c:pt>
                      <c:pt idx="69">
                        <c:v>176249.99999999959</c:v>
                      </c:pt>
                      <c:pt idx="70">
                        <c:v>176249.99999999959</c:v>
                      </c:pt>
                      <c:pt idx="71">
                        <c:v>176249.99999999959</c:v>
                      </c:pt>
                      <c:pt idx="72">
                        <c:v>176249.99999999959</c:v>
                      </c:pt>
                      <c:pt idx="73">
                        <c:v>176249.99999999959</c:v>
                      </c:pt>
                      <c:pt idx="74">
                        <c:v>176249.99999999959</c:v>
                      </c:pt>
                      <c:pt idx="75">
                        <c:v>176249.99999999959</c:v>
                      </c:pt>
                      <c:pt idx="76">
                        <c:v>176249.99999999959</c:v>
                      </c:pt>
                      <c:pt idx="77">
                        <c:v>176249.99999999959</c:v>
                      </c:pt>
                      <c:pt idx="78">
                        <c:v>176249.99999999959</c:v>
                      </c:pt>
                      <c:pt idx="79">
                        <c:v>176249.99999999959</c:v>
                      </c:pt>
                      <c:pt idx="80">
                        <c:v>176249.99999999959</c:v>
                      </c:pt>
                      <c:pt idx="81">
                        <c:v>176249.99999999959</c:v>
                      </c:pt>
                      <c:pt idx="82">
                        <c:v>176249.99999999959</c:v>
                      </c:pt>
                      <c:pt idx="83">
                        <c:v>176249.99999999959</c:v>
                      </c:pt>
                      <c:pt idx="84">
                        <c:v>176249.99999999959</c:v>
                      </c:pt>
                      <c:pt idx="85">
                        <c:v>176249.99999999959</c:v>
                      </c:pt>
                      <c:pt idx="86">
                        <c:v>176249.99999999959</c:v>
                      </c:pt>
                      <c:pt idx="87">
                        <c:v>176249.99999999959</c:v>
                      </c:pt>
                      <c:pt idx="88">
                        <c:v>176249.99999999959</c:v>
                      </c:pt>
                      <c:pt idx="89">
                        <c:v>176249.99999999959</c:v>
                      </c:pt>
                      <c:pt idx="90">
                        <c:v>176249.99999999959</c:v>
                      </c:pt>
                      <c:pt idx="91">
                        <c:v>176249.99999999959</c:v>
                      </c:pt>
                      <c:pt idx="92">
                        <c:v>176249.99999999959</c:v>
                      </c:pt>
                      <c:pt idx="93">
                        <c:v>176249.99999999959</c:v>
                      </c:pt>
                      <c:pt idx="94">
                        <c:v>176249.99999999959</c:v>
                      </c:pt>
                      <c:pt idx="95">
                        <c:v>176249.99999999959</c:v>
                      </c:pt>
                      <c:pt idx="96">
                        <c:v>176249.99999999959</c:v>
                      </c:pt>
                      <c:pt idx="97">
                        <c:v>176249.99999999959</c:v>
                      </c:pt>
                      <c:pt idx="98">
                        <c:v>176249.99999999959</c:v>
                      </c:pt>
                      <c:pt idx="99">
                        <c:v>176249.99999999959</c:v>
                      </c:pt>
                      <c:pt idx="100">
                        <c:v>176249.99999999959</c:v>
                      </c:pt>
                      <c:pt idx="101">
                        <c:v>176249.99999999959</c:v>
                      </c:pt>
                      <c:pt idx="102">
                        <c:v>176249.99999999959</c:v>
                      </c:pt>
                      <c:pt idx="103">
                        <c:v>176249.99999999959</c:v>
                      </c:pt>
                      <c:pt idx="104">
                        <c:v>176249.99999999959</c:v>
                      </c:pt>
                      <c:pt idx="105">
                        <c:v>176249.99999999959</c:v>
                      </c:pt>
                      <c:pt idx="106">
                        <c:v>176249.99999999959</c:v>
                      </c:pt>
                      <c:pt idx="107">
                        <c:v>176249.99999999959</c:v>
                      </c:pt>
                      <c:pt idx="108">
                        <c:v>176249.99999999959</c:v>
                      </c:pt>
                      <c:pt idx="109">
                        <c:v>176249.99999999959</c:v>
                      </c:pt>
                      <c:pt idx="110">
                        <c:v>176249.99999999959</c:v>
                      </c:pt>
                      <c:pt idx="111">
                        <c:v>176249.99999999959</c:v>
                      </c:pt>
                      <c:pt idx="112">
                        <c:v>176249.99999999959</c:v>
                      </c:pt>
                      <c:pt idx="113">
                        <c:v>176249.99999999959</c:v>
                      </c:pt>
                      <c:pt idx="114">
                        <c:v>176249.99999999959</c:v>
                      </c:pt>
                      <c:pt idx="115">
                        <c:v>176249.99999999959</c:v>
                      </c:pt>
                      <c:pt idx="116">
                        <c:v>176249.99999999959</c:v>
                      </c:pt>
                      <c:pt idx="117">
                        <c:v>176249.99999999959</c:v>
                      </c:pt>
                      <c:pt idx="118">
                        <c:v>176249.99999999959</c:v>
                      </c:pt>
                      <c:pt idx="119">
                        <c:v>176249.99999999959</c:v>
                      </c:pt>
                      <c:pt idx="120">
                        <c:v>176249.99999999959</c:v>
                      </c:pt>
                      <c:pt idx="121">
                        <c:v>176249.99999999959</c:v>
                      </c:pt>
                      <c:pt idx="122">
                        <c:v>176249.99999999959</c:v>
                      </c:pt>
                      <c:pt idx="123">
                        <c:v>176249.99999999959</c:v>
                      </c:pt>
                      <c:pt idx="124">
                        <c:v>176249.99999999959</c:v>
                      </c:pt>
                      <c:pt idx="125">
                        <c:v>176249.99999999959</c:v>
                      </c:pt>
                      <c:pt idx="126">
                        <c:v>176249.99999999959</c:v>
                      </c:pt>
                      <c:pt idx="127">
                        <c:v>176249.99999999959</c:v>
                      </c:pt>
                      <c:pt idx="128">
                        <c:v>176249.99999999959</c:v>
                      </c:pt>
                      <c:pt idx="129">
                        <c:v>176249.99999999959</c:v>
                      </c:pt>
                      <c:pt idx="130">
                        <c:v>176249.99999999959</c:v>
                      </c:pt>
                      <c:pt idx="131">
                        <c:v>176249.99999999959</c:v>
                      </c:pt>
                      <c:pt idx="132">
                        <c:v>176249.99999999959</c:v>
                      </c:pt>
                      <c:pt idx="133">
                        <c:v>176249.99999999959</c:v>
                      </c:pt>
                      <c:pt idx="134">
                        <c:v>176249.99999999959</c:v>
                      </c:pt>
                      <c:pt idx="135">
                        <c:v>176249.99999999959</c:v>
                      </c:pt>
                      <c:pt idx="136">
                        <c:v>176249.99999999959</c:v>
                      </c:pt>
                      <c:pt idx="137">
                        <c:v>176249.99999999959</c:v>
                      </c:pt>
                      <c:pt idx="138">
                        <c:v>176249.99999999959</c:v>
                      </c:pt>
                      <c:pt idx="139">
                        <c:v>176249.99999999959</c:v>
                      </c:pt>
                      <c:pt idx="140">
                        <c:v>176249.99999999959</c:v>
                      </c:pt>
                      <c:pt idx="141">
                        <c:v>176249.99999999959</c:v>
                      </c:pt>
                      <c:pt idx="142">
                        <c:v>176249.99999999959</c:v>
                      </c:pt>
                      <c:pt idx="143">
                        <c:v>176249.99999999959</c:v>
                      </c:pt>
                      <c:pt idx="144">
                        <c:v>176249.99999999959</c:v>
                      </c:pt>
                      <c:pt idx="145">
                        <c:v>176249.99999999959</c:v>
                      </c:pt>
                      <c:pt idx="146">
                        <c:v>176249.99999999959</c:v>
                      </c:pt>
                      <c:pt idx="147">
                        <c:v>176249.99999999959</c:v>
                      </c:pt>
                      <c:pt idx="148">
                        <c:v>176249.99999999959</c:v>
                      </c:pt>
                      <c:pt idx="149">
                        <c:v>176249.99999999959</c:v>
                      </c:pt>
                      <c:pt idx="150">
                        <c:v>176249.99999999959</c:v>
                      </c:pt>
                      <c:pt idx="151">
                        <c:v>176249.99999999959</c:v>
                      </c:pt>
                      <c:pt idx="152">
                        <c:v>176249.99999999959</c:v>
                      </c:pt>
                      <c:pt idx="153">
                        <c:v>176249.99999999959</c:v>
                      </c:pt>
                      <c:pt idx="154">
                        <c:v>176249.99999999959</c:v>
                      </c:pt>
                      <c:pt idx="155">
                        <c:v>176249.99999999959</c:v>
                      </c:pt>
                      <c:pt idx="156">
                        <c:v>176249.99999999959</c:v>
                      </c:pt>
                      <c:pt idx="157">
                        <c:v>176249.99999999959</c:v>
                      </c:pt>
                      <c:pt idx="158">
                        <c:v>176249.99999999959</c:v>
                      </c:pt>
                      <c:pt idx="159">
                        <c:v>176249.99999999959</c:v>
                      </c:pt>
                      <c:pt idx="160">
                        <c:v>176249.99999999959</c:v>
                      </c:pt>
                      <c:pt idx="161">
                        <c:v>176249.99999999959</c:v>
                      </c:pt>
                      <c:pt idx="162">
                        <c:v>176249.99999999959</c:v>
                      </c:pt>
                      <c:pt idx="163">
                        <c:v>176249.99999999959</c:v>
                      </c:pt>
                      <c:pt idx="164">
                        <c:v>176249.99999999959</c:v>
                      </c:pt>
                      <c:pt idx="165">
                        <c:v>176249.99999999959</c:v>
                      </c:pt>
                      <c:pt idx="166">
                        <c:v>176249.99999999959</c:v>
                      </c:pt>
                      <c:pt idx="167">
                        <c:v>176249.99999999959</c:v>
                      </c:pt>
                      <c:pt idx="168">
                        <c:v>176249.99999999959</c:v>
                      </c:pt>
                      <c:pt idx="169">
                        <c:v>176249.99999999959</c:v>
                      </c:pt>
                      <c:pt idx="170">
                        <c:v>176249.99999999959</c:v>
                      </c:pt>
                      <c:pt idx="171">
                        <c:v>176249.99999999959</c:v>
                      </c:pt>
                      <c:pt idx="172">
                        <c:v>176249.99999999959</c:v>
                      </c:pt>
                      <c:pt idx="173">
                        <c:v>176249.99999999959</c:v>
                      </c:pt>
                      <c:pt idx="174">
                        <c:v>176249.99999999959</c:v>
                      </c:pt>
                      <c:pt idx="175">
                        <c:v>176249.99999999959</c:v>
                      </c:pt>
                      <c:pt idx="176">
                        <c:v>176249.99999999959</c:v>
                      </c:pt>
                      <c:pt idx="177">
                        <c:v>176249.99999999959</c:v>
                      </c:pt>
                      <c:pt idx="178">
                        <c:v>176249.99999999959</c:v>
                      </c:pt>
                      <c:pt idx="179">
                        <c:v>176249.99999999959</c:v>
                      </c:pt>
                      <c:pt idx="180">
                        <c:v>176249.99999999959</c:v>
                      </c:pt>
                      <c:pt idx="181">
                        <c:v>176249.99999999959</c:v>
                      </c:pt>
                      <c:pt idx="182">
                        <c:v>176249.99999999959</c:v>
                      </c:pt>
                      <c:pt idx="183">
                        <c:v>176249.99999999959</c:v>
                      </c:pt>
                      <c:pt idx="184">
                        <c:v>176249.99999999959</c:v>
                      </c:pt>
                      <c:pt idx="185">
                        <c:v>176249.99999999959</c:v>
                      </c:pt>
                      <c:pt idx="186">
                        <c:v>176249.99999999959</c:v>
                      </c:pt>
                      <c:pt idx="187">
                        <c:v>176249.99999999959</c:v>
                      </c:pt>
                      <c:pt idx="188">
                        <c:v>176249.99999999959</c:v>
                      </c:pt>
                      <c:pt idx="189">
                        <c:v>176249.99999999959</c:v>
                      </c:pt>
                      <c:pt idx="190">
                        <c:v>176249.99999999959</c:v>
                      </c:pt>
                      <c:pt idx="191">
                        <c:v>176249.99999999959</c:v>
                      </c:pt>
                      <c:pt idx="192">
                        <c:v>176249.99999999959</c:v>
                      </c:pt>
                      <c:pt idx="193">
                        <c:v>176249.99999999959</c:v>
                      </c:pt>
                      <c:pt idx="194">
                        <c:v>176249.99999999959</c:v>
                      </c:pt>
                      <c:pt idx="195">
                        <c:v>176249.99999999959</c:v>
                      </c:pt>
                      <c:pt idx="196">
                        <c:v>176249.99999999959</c:v>
                      </c:pt>
                      <c:pt idx="197">
                        <c:v>176249.99999999959</c:v>
                      </c:pt>
                      <c:pt idx="198">
                        <c:v>176249.99999999959</c:v>
                      </c:pt>
                      <c:pt idx="199">
                        <c:v>176249.99999999959</c:v>
                      </c:pt>
                      <c:pt idx="200">
                        <c:v>176249.99999999959</c:v>
                      </c:pt>
                      <c:pt idx="201">
                        <c:v>176249.99999999959</c:v>
                      </c:pt>
                      <c:pt idx="202">
                        <c:v>176249.99999999959</c:v>
                      </c:pt>
                      <c:pt idx="203">
                        <c:v>176249.99999999959</c:v>
                      </c:pt>
                      <c:pt idx="204">
                        <c:v>176249.99999999959</c:v>
                      </c:pt>
                      <c:pt idx="205">
                        <c:v>176249.99999999959</c:v>
                      </c:pt>
                      <c:pt idx="206">
                        <c:v>176249.99999999959</c:v>
                      </c:pt>
                      <c:pt idx="207">
                        <c:v>176249.99999999959</c:v>
                      </c:pt>
                      <c:pt idx="208">
                        <c:v>176249.99999999959</c:v>
                      </c:pt>
                      <c:pt idx="209">
                        <c:v>176249.99999999959</c:v>
                      </c:pt>
                      <c:pt idx="210">
                        <c:v>176249.99999999959</c:v>
                      </c:pt>
                      <c:pt idx="211">
                        <c:v>176249.99999999959</c:v>
                      </c:pt>
                      <c:pt idx="212">
                        <c:v>176249.99999999959</c:v>
                      </c:pt>
                      <c:pt idx="213">
                        <c:v>176249.99999999959</c:v>
                      </c:pt>
                      <c:pt idx="214">
                        <c:v>176249.99999999959</c:v>
                      </c:pt>
                      <c:pt idx="215">
                        <c:v>176249.99999999959</c:v>
                      </c:pt>
                      <c:pt idx="216">
                        <c:v>176249.99999999959</c:v>
                      </c:pt>
                      <c:pt idx="217">
                        <c:v>176249.99999999959</c:v>
                      </c:pt>
                      <c:pt idx="218">
                        <c:v>176249.99999999959</c:v>
                      </c:pt>
                      <c:pt idx="219">
                        <c:v>176249.99999999959</c:v>
                      </c:pt>
                      <c:pt idx="220">
                        <c:v>176249.99999999959</c:v>
                      </c:pt>
                      <c:pt idx="221">
                        <c:v>176249.99999999959</c:v>
                      </c:pt>
                      <c:pt idx="222">
                        <c:v>176249.99999999959</c:v>
                      </c:pt>
                      <c:pt idx="223">
                        <c:v>176249.99999999959</c:v>
                      </c:pt>
                      <c:pt idx="224">
                        <c:v>176249.99999999959</c:v>
                      </c:pt>
                      <c:pt idx="225">
                        <c:v>176249.99999999959</c:v>
                      </c:pt>
                      <c:pt idx="226">
                        <c:v>176249.99999999959</c:v>
                      </c:pt>
                      <c:pt idx="227">
                        <c:v>176249.99999999959</c:v>
                      </c:pt>
                      <c:pt idx="228">
                        <c:v>176249.99999999959</c:v>
                      </c:pt>
                      <c:pt idx="229">
                        <c:v>176249.99999999959</c:v>
                      </c:pt>
                      <c:pt idx="230">
                        <c:v>176249.99999999959</c:v>
                      </c:pt>
                      <c:pt idx="231">
                        <c:v>176249.99999999959</c:v>
                      </c:pt>
                      <c:pt idx="232">
                        <c:v>176249.99999999959</c:v>
                      </c:pt>
                      <c:pt idx="233">
                        <c:v>176249.99999999959</c:v>
                      </c:pt>
                      <c:pt idx="234">
                        <c:v>176249.99999999959</c:v>
                      </c:pt>
                      <c:pt idx="235">
                        <c:v>176249.99999999959</c:v>
                      </c:pt>
                      <c:pt idx="236">
                        <c:v>176249.99999999959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FD3-4987-B9B8-8FF6BE3B564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Basis'!$A$14:$A$250</c15:sqref>
                        </c15:formulaRef>
                      </c:ext>
                    </c:extLst>
                    <c:numCache>
                      <c:formatCode>mm/dd/yyyy\ hh:mm</c:formatCode>
                      <c:ptCount val="237"/>
                      <c:pt idx="0" formatCode="m/d/yyyy\ h:mm">
                        <c:v>45903.625</c:v>
                      </c:pt>
                      <c:pt idx="1">
                        <c:v>45904.625</c:v>
                      </c:pt>
                      <c:pt idx="2">
                        <c:v>45905.625</c:v>
                      </c:pt>
                      <c:pt idx="3">
                        <c:v>45908.625</c:v>
                      </c:pt>
                      <c:pt idx="4">
                        <c:v>45909.625</c:v>
                      </c:pt>
                      <c:pt idx="5">
                        <c:v>45910.625</c:v>
                      </c:pt>
                      <c:pt idx="6">
                        <c:v>45911.625</c:v>
                      </c:pt>
                      <c:pt idx="7">
                        <c:v>45912.625</c:v>
                      </c:pt>
                      <c:pt idx="8">
                        <c:v>45915.625</c:v>
                      </c:pt>
                      <c:pt idx="9">
                        <c:v>45916.625</c:v>
                      </c:pt>
                      <c:pt idx="10">
                        <c:v>45917.625</c:v>
                      </c:pt>
                      <c:pt idx="11">
                        <c:v>45918.625</c:v>
                      </c:pt>
                      <c:pt idx="12">
                        <c:v>45919.625</c:v>
                      </c:pt>
                      <c:pt idx="13">
                        <c:v>45922.625</c:v>
                      </c:pt>
                      <c:pt idx="14">
                        <c:v>45923.625</c:v>
                      </c:pt>
                      <c:pt idx="15">
                        <c:v>45924.625</c:v>
                      </c:pt>
                      <c:pt idx="16">
                        <c:v>45925.625</c:v>
                      </c:pt>
                      <c:pt idx="17">
                        <c:v>45926.625</c:v>
                      </c:pt>
                      <c:pt idx="18">
                        <c:v>45929.625</c:v>
                      </c:pt>
                      <c:pt idx="19">
                        <c:v>45930.625</c:v>
                      </c:pt>
                      <c:pt idx="20">
                        <c:v>45931.625</c:v>
                      </c:pt>
                      <c:pt idx="21">
                        <c:v>45932.625</c:v>
                      </c:pt>
                      <c:pt idx="22">
                        <c:v>45933.625</c:v>
                      </c:pt>
                      <c:pt idx="23">
                        <c:v>45936.625</c:v>
                      </c:pt>
                      <c:pt idx="24">
                        <c:v>45937.625</c:v>
                      </c:pt>
                      <c:pt idx="25">
                        <c:v>45938.625</c:v>
                      </c:pt>
                      <c:pt idx="26">
                        <c:v>45939.625</c:v>
                      </c:pt>
                      <c:pt idx="27">
                        <c:v>45944.625</c:v>
                      </c:pt>
                      <c:pt idx="28">
                        <c:v>45945.625</c:v>
                      </c:pt>
                      <c:pt idx="29">
                        <c:v>45946.625</c:v>
                      </c:pt>
                      <c:pt idx="30">
                        <c:v>45947.625</c:v>
                      </c:pt>
                      <c:pt idx="31">
                        <c:v>45950.625</c:v>
                      </c:pt>
                      <c:pt idx="32">
                        <c:v>45951.625</c:v>
                      </c:pt>
                      <c:pt idx="33">
                        <c:v>45952.625</c:v>
                      </c:pt>
                      <c:pt idx="34">
                        <c:v>45953.625</c:v>
                      </c:pt>
                      <c:pt idx="35">
                        <c:v>45954.625</c:v>
                      </c:pt>
                      <c:pt idx="36">
                        <c:v>45957.625</c:v>
                      </c:pt>
                      <c:pt idx="37">
                        <c:v>45958.625</c:v>
                      </c:pt>
                      <c:pt idx="38">
                        <c:v>45959.625</c:v>
                      </c:pt>
                      <c:pt idx="39">
                        <c:v>45960.625</c:v>
                      </c:pt>
                      <c:pt idx="40">
                        <c:v>45961.625</c:v>
                      </c:pt>
                      <c:pt idx="41">
                        <c:v>45964.625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FD3-4987-B9B8-8FF6BE3B564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9"/>
          <c:order val="9"/>
          <c:tx>
            <c:strRef>
              <c:f>'EU Defence vs Oil'!$K$12:$K$13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Defence vs Oil'!$A$14:$A$667</c:f>
              <c:strCache>
                <c:ptCount val="30"/>
                <c:pt idx="0">
                  <c:v>09/24/2025 15:00</c:v>
                </c:pt>
                <c:pt idx="1">
                  <c:v>09/25/2025 15:00</c:v>
                </c:pt>
                <c:pt idx="2">
                  <c:v>09/26/2025 15:00</c:v>
                </c:pt>
                <c:pt idx="3">
                  <c:v>09/29/2025 15:00</c:v>
                </c:pt>
                <c:pt idx="4">
                  <c:v>09/30/2025 15:00</c:v>
                </c:pt>
                <c:pt idx="5">
                  <c:v>10/01/2025 15:00</c:v>
                </c:pt>
                <c:pt idx="6">
                  <c:v>10/02/2025 15:00</c:v>
                </c:pt>
                <c:pt idx="7">
                  <c:v>10/03/2025 15:00</c:v>
                </c:pt>
                <c:pt idx="8">
                  <c:v>10/06/2025 15:00</c:v>
                </c:pt>
                <c:pt idx="9">
                  <c:v>10/07/2025 15:00</c:v>
                </c:pt>
                <c:pt idx="10">
                  <c:v>10/08/2025 15:00</c:v>
                </c:pt>
                <c:pt idx="11">
                  <c:v>10/09/2025 15:00</c:v>
                </c:pt>
                <c:pt idx="12">
                  <c:v>10/10/2025 15:00</c:v>
                </c:pt>
                <c:pt idx="13">
                  <c:v>10/13/2025 15:00</c:v>
                </c:pt>
                <c:pt idx="14">
                  <c:v>10/14/2025 15:00</c:v>
                </c:pt>
                <c:pt idx="15">
                  <c:v>10/15/2025 15:00</c:v>
                </c:pt>
                <c:pt idx="16">
                  <c:v>10/16/2025 15:00</c:v>
                </c:pt>
                <c:pt idx="17">
                  <c:v>10/17/2025 15:00</c:v>
                </c:pt>
                <c:pt idx="18">
                  <c:v>10/20/2025 15:00</c:v>
                </c:pt>
                <c:pt idx="19">
                  <c:v>10/21/2025 15:00</c:v>
                </c:pt>
                <c:pt idx="20">
                  <c:v>10/22/2025 15:00</c:v>
                </c:pt>
                <c:pt idx="21">
                  <c:v>10/23/2025 15:00</c:v>
                </c:pt>
                <c:pt idx="22">
                  <c:v>10/24/2025 15:00</c:v>
                </c:pt>
                <c:pt idx="23">
                  <c:v>10/27/2025 15:00</c:v>
                </c:pt>
                <c:pt idx="24">
                  <c:v>10/28/2025 15:00</c:v>
                </c:pt>
                <c:pt idx="25">
                  <c:v>10/29/2025 15:00</c:v>
                </c:pt>
                <c:pt idx="26">
                  <c:v>10/30/2025 15:00</c:v>
                </c:pt>
                <c:pt idx="27">
                  <c:v>10/31/2025 15:00</c:v>
                </c:pt>
                <c:pt idx="28">
                  <c:v>11/03/2025 15:00</c:v>
                </c:pt>
                <c:pt idx="29">
                  <c:v>11/03/2025 15:10</c:v>
                </c:pt>
              </c:strCache>
            </c:strRef>
          </c:cat>
          <c:val>
            <c:numRef>
              <c:f>'EU Defence vs Oil'!$K$14:$K$667</c:f>
              <c:numCache>
                <c:formatCode>_("$"* #,##0_);_("$"* \(#,##0\);_("$"* "-"??_);_(@_)</c:formatCode>
                <c:ptCount val="654"/>
                <c:pt idx="0" formatCode="_(&quot;$&quot;* #,##0.00_);_(&quot;$&quot;* \(#,##0.00\);_(&quot;$&quot;* &quot;-&quot;??_);_(@_)">
                  <c:v>0</c:v>
                </c:pt>
                <c:pt idx="1">
                  <c:v>-37582.527555555585</c:v>
                </c:pt>
                <c:pt idx="2">
                  <c:v>-38151.863111111059</c:v>
                </c:pt>
                <c:pt idx="3">
                  <c:v>-39602.409777777837</c:v>
                </c:pt>
                <c:pt idx="4">
                  <c:v>-41268.625333333359</c:v>
                </c:pt>
                <c:pt idx="5">
                  <c:v>-36586.68088888887</c:v>
                </c:pt>
                <c:pt idx="6">
                  <c:v>-18248.304444444457</c:v>
                </c:pt>
                <c:pt idx="7">
                  <c:v>-35451.052000000003</c:v>
                </c:pt>
                <c:pt idx="8">
                  <c:v>-22633.790666666646</c:v>
                </c:pt>
                <c:pt idx="9">
                  <c:v>-18710.022222222215</c:v>
                </c:pt>
                <c:pt idx="10">
                  <c:v>-21759.25777777769</c:v>
                </c:pt>
                <c:pt idx="11">
                  <c:v>-7730.2733333333636</c:v>
                </c:pt>
                <c:pt idx="12">
                  <c:v>-18806.46488888887</c:v>
                </c:pt>
                <c:pt idx="13">
                  <c:v>-27308.091555555577</c:v>
                </c:pt>
                <c:pt idx="14">
                  <c:v>-20238.319111111043</c:v>
                </c:pt>
                <c:pt idx="15">
                  <c:v>-5843.8106666666536</c:v>
                </c:pt>
                <c:pt idx="16">
                  <c:v>-6799.7982222222599</c:v>
                </c:pt>
                <c:pt idx="17">
                  <c:v>-2927.9777777777599</c:v>
                </c:pt>
                <c:pt idx="18">
                  <c:v>13597.871555555543</c:v>
                </c:pt>
                <c:pt idx="19">
                  <c:v>11628.260000000068</c:v>
                </c:pt>
                <c:pt idx="20">
                  <c:v>18000.05644444441</c:v>
                </c:pt>
                <c:pt idx="21">
                  <c:v>14202.068888888865</c:v>
                </c:pt>
                <c:pt idx="22">
                  <c:v>14730.2093333333</c:v>
                </c:pt>
                <c:pt idx="23">
                  <c:v>25706.682666666635</c:v>
                </c:pt>
                <c:pt idx="24">
                  <c:v>24404.295111111136</c:v>
                </c:pt>
                <c:pt idx="25">
                  <c:v>51375.079555555596</c:v>
                </c:pt>
                <c:pt idx="26">
                  <c:v>44516.619999999966</c:v>
                </c:pt>
                <c:pt idx="27">
                  <c:v>48864.164444444446</c:v>
                </c:pt>
                <c:pt idx="28">
                  <c:v>44817.049777777793</c:v>
                </c:pt>
                <c:pt idx="29">
                  <c:v>46620.00642222217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AE-4DFE-BAB2-4FE171C54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842208"/>
        <c:axId val="6378426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'EU Defence vs Oil'!$B$12:$B$13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'EU Defence vs Oil'!$B$14:$B$667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 formatCode="0.00">
                        <c:v>44.5</c:v>
                      </c:pt>
                      <c:pt idx="1">
                        <c:v>46.070999999999998</c:v>
                      </c:pt>
                      <c:pt idx="2">
                        <c:v>45.92</c:v>
                      </c:pt>
                      <c:pt idx="3">
                        <c:v>45.886000000000003</c:v>
                      </c:pt>
                      <c:pt idx="4">
                        <c:v>46.996000000000002</c:v>
                      </c:pt>
                      <c:pt idx="5">
                        <c:v>46.935000000000002</c:v>
                      </c:pt>
                      <c:pt idx="6">
                        <c:v>46.104999999999997</c:v>
                      </c:pt>
                      <c:pt idx="7">
                        <c:v>46.1</c:v>
                      </c:pt>
                      <c:pt idx="8">
                        <c:v>46.697000000000003</c:v>
                      </c:pt>
                      <c:pt idx="9">
                        <c:v>46.832000000000001</c:v>
                      </c:pt>
                      <c:pt idx="10">
                        <c:v>47.168999999999997</c:v>
                      </c:pt>
                      <c:pt idx="11">
                        <c:v>46.902000000000001</c:v>
                      </c:pt>
                      <c:pt idx="12">
                        <c:v>48.610999999999997</c:v>
                      </c:pt>
                      <c:pt idx="13">
                        <c:v>50.231000000000002</c:v>
                      </c:pt>
                      <c:pt idx="14">
                        <c:v>50.671999999999997</c:v>
                      </c:pt>
                      <c:pt idx="15">
                        <c:v>47.665999999999997</c:v>
                      </c:pt>
                      <c:pt idx="16">
                        <c:v>47.408999999999999</c:v>
                      </c:pt>
                      <c:pt idx="17">
                        <c:v>48.587000000000003</c:v>
                      </c:pt>
                      <c:pt idx="18">
                        <c:v>47.418999999999997</c:v>
                      </c:pt>
                      <c:pt idx="19">
                        <c:v>46.823999999999998</c:v>
                      </c:pt>
                      <c:pt idx="20">
                        <c:v>46.738999999999997</c:v>
                      </c:pt>
                      <c:pt idx="21">
                        <c:v>46.947000000000003</c:v>
                      </c:pt>
                      <c:pt idx="22">
                        <c:v>46.313000000000002</c:v>
                      </c:pt>
                      <c:pt idx="23">
                        <c:v>45.597000000000001</c:v>
                      </c:pt>
                      <c:pt idx="24">
                        <c:v>45.210999999999999</c:v>
                      </c:pt>
                      <c:pt idx="25">
                        <c:v>43.238</c:v>
                      </c:pt>
                      <c:pt idx="26">
                        <c:v>44.523000000000003</c:v>
                      </c:pt>
                      <c:pt idx="27">
                        <c:v>45.018000000000001</c:v>
                      </c:pt>
                      <c:pt idx="28">
                        <c:v>45.722999999999999</c:v>
                      </c:pt>
                      <c:pt idx="29">
                        <c:v>45.943249999999999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BAE-4DFE-BAB2-4FE171C548F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Oil'!$C$14:$C$667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-12888.483999999986</c:v>
                      </c:pt>
                      <c:pt idx="2">
                        <c:v>-11649.680000000015</c:v>
                      </c:pt>
                      <c:pt idx="3">
                        <c:v>-11370.744000000024</c:v>
                      </c:pt>
                      <c:pt idx="4">
                        <c:v>-20477.184000000019</c:v>
                      </c:pt>
                      <c:pt idx="5">
                        <c:v>-19976.74000000002</c:v>
                      </c:pt>
                      <c:pt idx="6">
                        <c:v>-13167.419999999976</c:v>
                      </c:pt>
                      <c:pt idx="7">
                        <c:v>-13126.400000000012</c:v>
                      </c:pt>
                      <c:pt idx="8">
                        <c:v>-18024.188000000024</c:v>
                      </c:pt>
                      <c:pt idx="9">
                        <c:v>-19131.728000000006</c:v>
                      </c:pt>
                      <c:pt idx="10">
                        <c:v>-21896.475999999977</c:v>
                      </c:pt>
                      <c:pt idx="11">
                        <c:v>-19706.008000000013</c:v>
                      </c:pt>
                      <c:pt idx="12">
                        <c:v>-33726.643999999978</c:v>
                      </c:pt>
                      <c:pt idx="13">
                        <c:v>-47017.124000000018</c:v>
                      </c:pt>
                      <c:pt idx="14">
                        <c:v>-50635.087999999982</c:v>
                      </c:pt>
                      <c:pt idx="15">
                        <c:v>-25973.863999999976</c:v>
                      </c:pt>
                      <c:pt idx="16">
                        <c:v>-23865.435999999994</c:v>
                      </c:pt>
                      <c:pt idx="17">
                        <c:v>-33529.748000000029</c:v>
                      </c:pt>
                      <c:pt idx="18">
                        <c:v>-23947.475999999977</c:v>
                      </c:pt>
                      <c:pt idx="19">
                        <c:v>-19066.095999999987</c:v>
                      </c:pt>
                      <c:pt idx="20">
                        <c:v>-18368.755999999979</c:v>
                      </c:pt>
                      <c:pt idx="21">
                        <c:v>-20075.188000000027</c:v>
                      </c:pt>
                      <c:pt idx="22">
                        <c:v>-14873.852000000023</c:v>
                      </c:pt>
                      <c:pt idx="23">
                        <c:v>-8999.7880000000114</c:v>
                      </c:pt>
                      <c:pt idx="24">
                        <c:v>-5833.043999999989</c:v>
                      </c:pt>
                      <c:pt idx="25">
                        <c:v>10353.448000000006</c:v>
                      </c:pt>
                      <c:pt idx="26">
                        <c:v>-188.69200000002658</c:v>
                      </c:pt>
                      <c:pt idx="27">
                        <c:v>-4249.6720000000059</c:v>
                      </c:pt>
                      <c:pt idx="28">
                        <c:v>-10033.491999999995</c:v>
                      </c:pt>
                      <c:pt idx="29">
                        <c:v>-11840.422999999993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AE-4DFE-BAB2-4FE171C548F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Oil'!$D$14:$D$667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1944.4444444444443</c:v>
                      </c:pt>
                      <c:pt idx="2">
                        <c:v>3888.8888888888887</c:v>
                      </c:pt>
                      <c:pt idx="3">
                        <c:v>9722.2222222222226</c:v>
                      </c:pt>
                      <c:pt idx="4">
                        <c:v>11666.66666666667</c:v>
                      </c:pt>
                      <c:pt idx="5">
                        <c:v>13611.111111111113</c:v>
                      </c:pt>
                      <c:pt idx="6">
                        <c:v>15555.555555555555</c:v>
                      </c:pt>
                      <c:pt idx="7">
                        <c:v>17500</c:v>
                      </c:pt>
                      <c:pt idx="8">
                        <c:v>23333.333333333339</c:v>
                      </c:pt>
                      <c:pt idx="9">
                        <c:v>25277.777777777781</c:v>
                      </c:pt>
                      <c:pt idx="10">
                        <c:v>27222.222222222226</c:v>
                      </c:pt>
                      <c:pt idx="11">
                        <c:v>29166.666666666668</c:v>
                      </c:pt>
                      <c:pt idx="12">
                        <c:v>31111.111111111109</c:v>
                      </c:pt>
                      <c:pt idx="13">
                        <c:v>36944.444444444445</c:v>
                      </c:pt>
                      <c:pt idx="14">
                        <c:v>38888.888888888891</c:v>
                      </c:pt>
                      <c:pt idx="15">
                        <c:v>40833.333333333336</c:v>
                      </c:pt>
                      <c:pt idx="16">
                        <c:v>42777.777777777781</c:v>
                      </c:pt>
                      <c:pt idx="17">
                        <c:v>44722.222222222226</c:v>
                      </c:pt>
                      <c:pt idx="18">
                        <c:v>50555.555555555562</c:v>
                      </c:pt>
                      <c:pt idx="19">
                        <c:v>52500.000000000007</c:v>
                      </c:pt>
                      <c:pt idx="20">
                        <c:v>54444.444444444453</c:v>
                      </c:pt>
                      <c:pt idx="21">
                        <c:v>56388.888888888898</c:v>
                      </c:pt>
                      <c:pt idx="22">
                        <c:v>58333.333333333336</c:v>
                      </c:pt>
                      <c:pt idx="23">
                        <c:v>64166.666666666664</c:v>
                      </c:pt>
                      <c:pt idx="24">
                        <c:v>66111.111111111124</c:v>
                      </c:pt>
                      <c:pt idx="25">
                        <c:v>68055.555555555562</c:v>
                      </c:pt>
                      <c:pt idx="26">
                        <c:v>70000</c:v>
                      </c:pt>
                      <c:pt idx="27">
                        <c:v>71944.444444444453</c:v>
                      </c:pt>
                      <c:pt idx="28">
                        <c:v>77777.777777777781</c:v>
                      </c:pt>
                      <c:pt idx="29">
                        <c:v>79722.222222222234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BAE-4DFE-BAB2-4FE171C548F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Oil'!$E$14:$E$667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34</c:v>
                      </c:pt>
                      <c:pt idx="1">
                        <c:v>35.453000000000003</c:v>
                      </c:pt>
                      <c:pt idx="2">
                        <c:v>35.406999999999996</c:v>
                      </c:pt>
                      <c:pt idx="3">
                        <c:v>35.353000000000002</c:v>
                      </c:pt>
                      <c:pt idx="4">
                        <c:v>35.423000000000002</c:v>
                      </c:pt>
                      <c:pt idx="5">
                        <c:v>34.911999999999999</c:v>
                      </c:pt>
                      <c:pt idx="6">
                        <c:v>33.39</c:v>
                      </c:pt>
                      <c:pt idx="7">
                        <c:v>33.387</c:v>
                      </c:pt>
                      <c:pt idx="8">
                        <c:v>34.415999999999997</c:v>
                      </c:pt>
                      <c:pt idx="9">
                        <c:v>34.781999999999996</c:v>
                      </c:pt>
                      <c:pt idx="10">
                        <c:v>35.098999999999997</c:v>
                      </c:pt>
                      <c:pt idx="11">
                        <c:v>34.442</c:v>
                      </c:pt>
                      <c:pt idx="12">
                        <c:v>34.442</c:v>
                      </c:pt>
                      <c:pt idx="13">
                        <c:v>36.572000000000003</c:v>
                      </c:pt>
                      <c:pt idx="14">
                        <c:v>37.72</c:v>
                      </c:pt>
                      <c:pt idx="15">
                        <c:v>35.18</c:v>
                      </c:pt>
                      <c:pt idx="16">
                        <c:v>35.090000000000003</c:v>
                      </c:pt>
                      <c:pt idx="17">
                        <c:v>35.686999999999998</c:v>
                      </c:pt>
                      <c:pt idx="18">
                        <c:v>34.273000000000003</c:v>
                      </c:pt>
                      <c:pt idx="19">
                        <c:v>34.064</c:v>
                      </c:pt>
                      <c:pt idx="20">
                        <c:v>33.892000000000003</c:v>
                      </c:pt>
                      <c:pt idx="21">
                        <c:v>34.267000000000003</c:v>
                      </c:pt>
                      <c:pt idx="22">
                        <c:v>33.981999999999999</c:v>
                      </c:pt>
                      <c:pt idx="23">
                        <c:v>32.850999999999999</c:v>
                      </c:pt>
                      <c:pt idx="24">
                        <c:v>32.231999999999999</c:v>
                      </c:pt>
                      <c:pt idx="25">
                        <c:v>32.119</c:v>
                      </c:pt>
                      <c:pt idx="26">
                        <c:v>32.652999999999999</c:v>
                      </c:pt>
                      <c:pt idx="27">
                        <c:v>32.923000000000002</c:v>
                      </c:pt>
                      <c:pt idx="28">
                        <c:v>33.341000000000001</c:v>
                      </c:pt>
                      <c:pt idx="29">
                        <c:v>33.415550000000003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BAE-4DFE-BAB2-4FE171C548F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Oil'!$F$12:$F$13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Oil'!$F$14:$F$667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-11763.488000000023</c:v>
                      </c:pt>
                      <c:pt idx="2">
                        <c:v>-11391.071999999971</c:v>
                      </c:pt>
                      <c:pt idx="3">
                        <c:v>-10953.888000000012</c:v>
                      </c:pt>
                      <c:pt idx="4">
                        <c:v>-11520.608000000013</c:v>
                      </c:pt>
                      <c:pt idx="5">
                        <c:v>-7383.5519999999924</c:v>
                      </c:pt>
                      <c:pt idx="6">
                        <c:v>4938.5599999999959</c:v>
                      </c:pt>
                      <c:pt idx="7">
                        <c:v>4962.8479999999963</c:v>
                      </c:pt>
                      <c:pt idx="8">
                        <c:v>-3367.9359999999742</c:v>
                      </c:pt>
                      <c:pt idx="9">
                        <c:v>-6331.071999999971</c:v>
                      </c:pt>
                      <c:pt idx="10">
                        <c:v>-8897.5039999999735</c:v>
                      </c:pt>
                      <c:pt idx="11">
                        <c:v>-3578.4320000000012</c:v>
                      </c:pt>
                      <c:pt idx="12">
                        <c:v>-3578.4320000000012</c:v>
                      </c:pt>
                      <c:pt idx="13">
                        <c:v>-20822.912000000022</c:v>
                      </c:pt>
                      <c:pt idx="14">
                        <c:v>-30117.119999999988</c:v>
                      </c:pt>
                      <c:pt idx="15">
                        <c:v>-9553.279999999997</c:v>
                      </c:pt>
                      <c:pt idx="16">
                        <c:v>-8824.6400000000285</c:v>
                      </c:pt>
                      <c:pt idx="17">
                        <c:v>-13657.951999999979</c:v>
                      </c:pt>
                      <c:pt idx="18">
                        <c:v>-2210.208000000026</c:v>
                      </c:pt>
                      <c:pt idx="19">
                        <c:v>-518.14400000000046</c:v>
                      </c:pt>
                      <c:pt idx="20">
                        <c:v>874.36799999997561</c:v>
                      </c:pt>
                      <c:pt idx="21">
                        <c:v>-2161.6320000000246</c:v>
                      </c:pt>
                      <c:pt idx="22">
                        <c:v>145.72800000000552</c:v>
                      </c:pt>
                      <c:pt idx="23">
                        <c:v>9302.3040000000074</c:v>
                      </c:pt>
                      <c:pt idx="24">
                        <c:v>14313.728000000005</c:v>
                      </c:pt>
                      <c:pt idx="25">
                        <c:v>15228.576000000001</c:v>
                      </c:pt>
                      <c:pt idx="26">
                        <c:v>10905.312000000009</c:v>
                      </c:pt>
                      <c:pt idx="27">
                        <c:v>8719.3919999999853</c:v>
                      </c:pt>
                      <c:pt idx="28">
                        <c:v>5335.263999999991</c:v>
                      </c:pt>
                      <c:pt idx="29">
                        <c:v>4731.7071999999744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BAE-4DFE-BAB2-4FE171C548F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Oil'!$G$12:$G$13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Oil'!$G$14:$G$667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444.44444444444446</c:v>
                      </c:pt>
                      <c:pt idx="2">
                        <c:v>888.88888888888891</c:v>
                      </c:pt>
                      <c:pt idx="3">
                        <c:v>2222.2222222222222</c:v>
                      </c:pt>
                      <c:pt idx="4">
                        <c:v>2666.6666666666665</c:v>
                      </c:pt>
                      <c:pt idx="5">
                        <c:v>3111.1111111111113</c:v>
                      </c:pt>
                      <c:pt idx="6">
                        <c:v>3555.5555555555557</c:v>
                      </c:pt>
                      <c:pt idx="7">
                        <c:v>4000</c:v>
                      </c:pt>
                      <c:pt idx="8">
                        <c:v>5333.333333333333</c:v>
                      </c:pt>
                      <c:pt idx="9">
                        <c:v>5777.7777777777783</c:v>
                      </c:pt>
                      <c:pt idx="10">
                        <c:v>6222.2222222222226</c:v>
                      </c:pt>
                      <c:pt idx="11">
                        <c:v>6666.6666666666661</c:v>
                      </c:pt>
                      <c:pt idx="12">
                        <c:v>7111.1111111111113</c:v>
                      </c:pt>
                      <c:pt idx="13">
                        <c:v>8444.4444444444453</c:v>
                      </c:pt>
                      <c:pt idx="14">
                        <c:v>8888.8888888888887</c:v>
                      </c:pt>
                      <c:pt idx="15">
                        <c:v>9333.3333333333321</c:v>
                      </c:pt>
                      <c:pt idx="16">
                        <c:v>9777.7777777777774</c:v>
                      </c:pt>
                      <c:pt idx="17">
                        <c:v>10222.222222222223</c:v>
                      </c:pt>
                      <c:pt idx="18">
                        <c:v>11555.555555555557</c:v>
                      </c:pt>
                      <c:pt idx="19">
                        <c:v>12000</c:v>
                      </c:pt>
                      <c:pt idx="20">
                        <c:v>12444.444444444445</c:v>
                      </c:pt>
                      <c:pt idx="21">
                        <c:v>12888.888888888887</c:v>
                      </c:pt>
                      <c:pt idx="22">
                        <c:v>13333.333333333332</c:v>
                      </c:pt>
                      <c:pt idx="23">
                        <c:v>14666.666666666668</c:v>
                      </c:pt>
                      <c:pt idx="24">
                        <c:v>15111.111111111111</c:v>
                      </c:pt>
                      <c:pt idx="25">
                        <c:v>15555.555555555557</c:v>
                      </c:pt>
                      <c:pt idx="26">
                        <c:v>16000</c:v>
                      </c:pt>
                      <c:pt idx="27">
                        <c:v>16444.444444444445</c:v>
                      </c:pt>
                      <c:pt idx="28">
                        <c:v>17777.777777777777</c:v>
                      </c:pt>
                      <c:pt idx="29">
                        <c:v>18222.222222222223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BAE-4DFE-BAB2-4FE171C548F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Oil'!$H$14:$H$667</c15:sqref>
                        </c15:formulaRef>
                      </c:ext>
                    </c:extLst>
                    <c:numCache>
                      <c:formatCode>General</c:formatCode>
                      <c:ptCount val="654"/>
                      <c:pt idx="0">
                        <c:v>51</c:v>
                      </c:pt>
                      <c:pt idx="1">
                        <c:v>49.83</c:v>
                      </c:pt>
                      <c:pt idx="2">
                        <c:v>49.52</c:v>
                      </c:pt>
                      <c:pt idx="3">
                        <c:v>48.94</c:v>
                      </c:pt>
                      <c:pt idx="4">
                        <c:v>49.445</c:v>
                      </c:pt>
                      <c:pt idx="5">
                        <c:v>49.313000000000002</c:v>
                      </c:pt>
                      <c:pt idx="6">
                        <c:v>49.113999999999997</c:v>
                      </c:pt>
                      <c:pt idx="7">
                        <c:v>47.597000000000001</c:v>
                      </c:pt>
                      <c:pt idx="8">
                        <c:v>49.274000000000001</c:v>
                      </c:pt>
                      <c:pt idx="9">
                        <c:v>49.777999999999999</c:v>
                      </c:pt>
                      <c:pt idx="10">
                        <c:v>49.825000000000003</c:v>
                      </c:pt>
                      <c:pt idx="11">
                        <c:v>50.210999999999999</c:v>
                      </c:pt>
                      <c:pt idx="12">
                        <c:v>50.311</c:v>
                      </c:pt>
                      <c:pt idx="13">
                        <c:v>51.667000000000002</c:v>
                      </c:pt>
                      <c:pt idx="14">
                        <c:v>53.13</c:v>
                      </c:pt>
                      <c:pt idx="15">
                        <c:v>50.527999999999999</c:v>
                      </c:pt>
                      <c:pt idx="16">
                        <c:v>50.088999999999999</c:v>
                      </c:pt>
                      <c:pt idx="17">
                        <c:v>51.423000000000002</c:v>
                      </c:pt>
                      <c:pt idx="18">
                        <c:v>50.655999999999999</c:v>
                      </c:pt>
                      <c:pt idx="19">
                        <c:v>49.837000000000003</c:v>
                      </c:pt>
                      <c:pt idx="20">
                        <c:v>50.043999999999997</c:v>
                      </c:pt>
                      <c:pt idx="21">
                        <c:v>49.984000000000002</c:v>
                      </c:pt>
                      <c:pt idx="22">
                        <c:v>49.29</c:v>
                      </c:pt>
                      <c:pt idx="23">
                        <c:v>48.558999999999997</c:v>
                      </c:pt>
                      <c:pt idx="24">
                        <c:v>47.664999999999999</c:v>
                      </c:pt>
                      <c:pt idx="25">
                        <c:v>48.319000000000003</c:v>
                      </c:pt>
                      <c:pt idx="26">
                        <c:v>48.823999999999998</c:v>
                      </c:pt>
                      <c:pt idx="27">
                        <c:v>49.536000000000001</c:v>
                      </c:pt>
                      <c:pt idx="28">
                        <c:v>49.539000000000001</c:v>
                      </c:pt>
                      <c:pt idx="29">
                        <c:v>49.740519999999997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BAE-4DFE-BAB2-4FE171C548F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Oil'!$I$12:$I$13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Oil'!$I$14:$I$667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14625.000000000022</c:v>
                      </c:pt>
                      <c:pt idx="2">
                        <c:v>18499.99999999996</c:v>
                      </c:pt>
                      <c:pt idx="3">
                        <c:v>25750.000000000029</c:v>
                      </c:pt>
                      <c:pt idx="4">
                        <c:v>19437.5</c:v>
                      </c:pt>
                      <c:pt idx="5">
                        <c:v>21087.499999999971</c:v>
                      </c:pt>
                      <c:pt idx="6">
                        <c:v>23575.000000000033</c:v>
                      </c:pt>
                      <c:pt idx="7">
                        <c:v>42537.499999999985</c:v>
                      </c:pt>
                      <c:pt idx="8">
                        <c:v>21574.999999999989</c:v>
                      </c:pt>
                      <c:pt idx="9">
                        <c:v>15275.000000000016</c:v>
                      </c:pt>
                      <c:pt idx="10">
                        <c:v>14687.499999999965</c:v>
                      </c:pt>
                      <c:pt idx="11">
                        <c:v>9862.5000000000182</c:v>
                      </c:pt>
                      <c:pt idx="12">
                        <c:v>8612.5</c:v>
                      </c:pt>
                      <c:pt idx="13">
                        <c:v>-8337.50000000002</c:v>
                      </c:pt>
                      <c:pt idx="14">
                        <c:v>-26625.000000000033</c:v>
                      </c:pt>
                      <c:pt idx="15">
                        <c:v>5900.0000000000164</c:v>
                      </c:pt>
                      <c:pt idx="16">
                        <c:v>11387.500000000018</c:v>
                      </c:pt>
                      <c:pt idx="17">
                        <c:v>-5287.5000000000227</c:v>
                      </c:pt>
                      <c:pt idx="18">
                        <c:v>4300.0000000000155</c:v>
                      </c:pt>
                      <c:pt idx="19">
                        <c:v>14537.499999999958</c:v>
                      </c:pt>
                      <c:pt idx="20">
                        <c:v>11950.00000000004</c:v>
                      </c:pt>
                      <c:pt idx="21">
                        <c:v>12699.999999999978</c:v>
                      </c:pt>
                      <c:pt idx="22">
                        <c:v>21375.000000000011</c:v>
                      </c:pt>
                      <c:pt idx="23">
                        <c:v>30512.500000000033</c:v>
                      </c:pt>
                      <c:pt idx="24">
                        <c:v>41687.500000000007</c:v>
                      </c:pt>
                      <c:pt idx="25">
                        <c:v>33512.499999999971</c:v>
                      </c:pt>
                      <c:pt idx="26">
                        <c:v>27200.000000000022</c:v>
                      </c:pt>
                      <c:pt idx="27">
                        <c:v>18299.999999999985</c:v>
                      </c:pt>
                      <c:pt idx="28">
                        <c:v>18262.499999999985</c:v>
                      </c:pt>
                      <c:pt idx="29">
                        <c:v>15743.500000000042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BAE-4DFE-BAB2-4FE171C548F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Oil'!$J$12:$J$13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Oil'!$A$14:$A$667</c15:sqref>
                        </c15:formulaRef>
                      </c:ext>
                    </c:extLst>
                    <c:strCache>
                      <c:ptCount val="30"/>
                      <c:pt idx="0">
                        <c:v>09/24/2025 15:00</c:v>
                      </c:pt>
                      <c:pt idx="1">
                        <c:v>09/25/2025 15:00</c:v>
                      </c:pt>
                      <c:pt idx="2">
                        <c:v>09/26/2025 15:00</c:v>
                      </c:pt>
                      <c:pt idx="3">
                        <c:v>09/29/2025 15:00</c:v>
                      </c:pt>
                      <c:pt idx="4">
                        <c:v>09/30/2025 15:00</c:v>
                      </c:pt>
                      <c:pt idx="5">
                        <c:v>10/01/2025 15:00</c:v>
                      </c:pt>
                      <c:pt idx="6">
                        <c:v>10/02/2025 15:00</c:v>
                      </c:pt>
                      <c:pt idx="7">
                        <c:v>10/03/2025 15:00</c:v>
                      </c:pt>
                      <c:pt idx="8">
                        <c:v>10/06/2025 15:00</c:v>
                      </c:pt>
                      <c:pt idx="9">
                        <c:v>10/07/2025 15:00</c:v>
                      </c:pt>
                      <c:pt idx="10">
                        <c:v>10/08/2025 15:00</c:v>
                      </c:pt>
                      <c:pt idx="11">
                        <c:v>10/09/2025 15:00</c:v>
                      </c:pt>
                      <c:pt idx="12">
                        <c:v>10/10/2025 15:00</c:v>
                      </c:pt>
                      <c:pt idx="13">
                        <c:v>10/13/2025 15:00</c:v>
                      </c:pt>
                      <c:pt idx="14">
                        <c:v>10/14/2025 15:00</c:v>
                      </c:pt>
                      <c:pt idx="15">
                        <c:v>10/15/2025 15:00</c:v>
                      </c:pt>
                      <c:pt idx="16">
                        <c:v>10/16/2025 15:00</c:v>
                      </c:pt>
                      <c:pt idx="17">
                        <c:v>10/17/2025 15:00</c:v>
                      </c:pt>
                      <c:pt idx="18">
                        <c:v>10/20/2025 15:00</c:v>
                      </c:pt>
                      <c:pt idx="19">
                        <c:v>10/21/2025 15:00</c:v>
                      </c:pt>
                      <c:pt idx="20">
                        <c:v>10/22/2025 15:00</c:v>
                      </c:pt>
                      <c:pt idx="21">
                        <c:v>10/23/2025 15:00</c:v>
                      </c:pt>
                      <c:pt idx="22">
                        <c:v>10/24/2025 15:00</c:v>
                      </c:pt>
                      <c:pt idx="23">
                        <c:v>10/27/2025 15:00</c:v>
                      </c:pt>
                      <c:pt idx="24">
                        <c:v>10/28/2025 15:00</c:v>
                      </c:pt>
                      <c:pt idx="25">
                        <c:v>10/29/2025 15:00</c:v>
                      </c:pt>
                      <c:pt idx="26">
                        <c:v>10/30/2025 15:00</c:v>
                      </c:pt>
                      <c:pt idx="27">
                        <c:v>10/31/2025 15:00</c:v>
                      </c:pt>
                      <c:pt idx="28">
                        <c:v>11/03/2025 15:00</c:v>
                      </c:pt>
                      <c:pt idx="29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Defence vs Oil'!$J$14:$J$667</c15:sqref>
                        </c15:formulaRef>
                      </c:ext>
                    </c:extLst>
                    <c:numCache>
                      <c:formatCode>0</c:formatCode>
                      <c:ptCount val="654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25694.444444444445</c:v>
                      </c:pt>
                      <c:pt idx="28">
                        <c:v>27777.777777777777</c:v>
                      </c:pt>
                      <c:pt idx="29">
                        <c:v>28472.222222222223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BAE-4DFE-BAB2-4FE171C548F9}"/>
                  </c:ext>
                </c:extLst>
              </c15:ser>
            </c15:filteredLineSeries>
          </c:ext>
        </c:extLst>
      </c:lineChart>
      <c:dateAx>
        <c:axId val="637842208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688"/>
        <c:crosses val="autoZero"/>
        <c:auto val="1"/>
        <c:lblOffset val="100"/>
        <c:baseTimeUnit val="days"/>
      </c:dateAx>
      <c:valAx>
        <c:axId val="63784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8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'EU Insurance CDS RV'!$H$12:$H$13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Insurance CDS RV'!$A$14:$A$250</c:f>
              <c:strCache>
                <c:ptCount val="29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15:00</c:v>
                </c:pt>
                <c:pt idx="28">
                  <c:v>11/03/2025 15:10</c:v>
                </c:pt>
              </c:strCache>
            </c:strRef>
          </c:cat>
          <c:val>
            <c:numRef>
              <c:f>'EU Insurance CDS RV'!$H$14:$H$250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-6165.1582222222023</c:v>
                </c:pt>
                <c:pt idx="2">
                  <c:v>-3827.7808888889067</c:v>
                </c:pt>
                <c:pt idx="3">
                  <c:v>1521.9848888889455</c:v>
                </c:pt>
                <c:pt idx="4">
                  <c:v>3248.1346666666204</c:v>
                </c:pt>
                <c:pt idx="5">
                  <c:v>1703.8324444444233</c:v>
                </c:pt>
                <c:pt idx="6">
                  <c:v>4203.9702222221968</c:v>
                </c:pt>
                <c:pt idx="7">
                  <c:v>3757.0515555555176</c:v>
                </c:pt>
                <c:pt idx="8">
                  <c:v>2646.5653333333194</c:v>
                </c:pt>
                <c:pt idx="9">
                  <c:v>1324.447111111047</c:v>
                </c:pt>
                <c:pt idx="10">
                  <c:v>-4186.8551111111228</c:v>
                </c:pt>
                <c:pt idx="11">
                  <c:v>4334.8866666667363</c:v>
                </c:pt>
                <c:pt idx="12">
                  <c:v>13551.30000000001</c:v>
                </c:pt>
                <c:pt idx="13">
                  <c:v>6398.55377777781</c:v>
                </c:pt>
                <c:pt idx="14">
                  <c:v>855.32355555550021</c:v>
                </c:pt>
                <c:pt idx="15">
                  <c:v>289.92933333334804</c:v>
                </c:pt>
                <c:pt idx="16">
                  <c:v>4495.8031111111195</c:v>
                </c:pt>
                <c:pt idx="17">
                  <c:v>11291.164444444483</c:v>
                </c:pt>
                <c:pt idx="18">
                  <c:v>2969.4102222222828</c:v>
                </c:pt>
                <c:pt idx="19">
                  <c:v>2019.9600000000173</c:v>
                </c:pt>
                <c:pt idx="20">
                  <c:v>2784.2297777778076</c:v>
                </c:pt>
                <c:pt idx="21">
                  <c:v>2745.5635555555491</c:v>
                </c:pt>
                <c:pt idx="22">
                  <c:v>-2237.0671111111078</c:v>
                </c:pt>
                <c:pt idx="23">
                  <c:v>-2606.0413333333963</c:v>
                </c:pt>
                <c:pt idx="24">
                  <c:v>2770.7844444443981</c:v>
                </c:pt>
                <c:pt idx="25">
                  <c:v>1605.1982222221886</c:v>
                </c:pt>
                <c:pt idx="26">
                  <c:v>662.24000000000888</c:v>
                </c:pt>
                <c:pt idx="27">
                  <c:v>-2496.5346666666483</c:v>
                </c:pt>
                <c:pt idx="28">
                  <c:v>-2921.9189688889237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1-4188-B814-700DA9B6B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101.1619</c:v>
                      </c:pt>
                      <c:pt idx="43">
                        <c:v>101.1619</c:v>
                      </c:pt>
                      <c:pt idx="44">
                        <c:v>101.1619</c:v>
                      </c:pt>
                      <c:pt idx="45">
                        <c:v>101.1619</c:v>
                      </c:pt>
                      <c:pt idx="46">
                        <c:v>101.1619</c:v>
                      </c:pt>
                      <c:pt idx="47">
                        <c:v>101.1619</c:v>
                      </c:pt>
                      <c:pt idx="48">
                        <c:v>101.1619</c:v>
                      </c:pt>
                      <c:pt idx="49">
                        <c:v>101.1619</c:v>
                      </c:pt>
                      <c:pt idx="50">
                        <c:v>101.1619</c:v>
                      </c:pt>
                      <c:pt idx="51">
                        <c:v>101.1619</c:v>
                      </c:pt>
                      <c:pt idx="52">
                        <c:v>101.1619</c:v>
                      </c:pt>
                      <c:pt idx="53">
                        <c:v>101.1619</c:v>
                      </c:pt>
                      <c:pt idx="54">
                        <c:v>101.1619</c:v>
                      </c:pt>
                      <c:pt idx="55">
                        <c:v>101.1619</c:v>
                      </c:pt>
                      <c:pt idx="56">
                        <c:v>101.1619</c:v>
                      </c:pt>
                      <c:pt idx="57">
                        <c:v>101.1619</c:v>
                      </c:pt>
                      <c:pt idx="58">
                        <c:v>101.1619</c:v>
                      </c:pt>
                      <c:pt idx="59">
                        <c:v>101.1619</c:v>
                      </c:pt>
                      <c:pt idx="60">
                        <c:v>101.1619</c:v>
                      </c:pt>
                      <c:pt idx="61">
                        <c:v>101.1619</c:v>
                      </c:pt>
                      <c:pt idx="62">
                        <c:v>101.1619</c:v>
                      </c:pt>
                      <c:pt idx="63">
                        <c:v>101.1619</c:v>
                      </c:pt>
                      <c:pt idx="64">
                        <c:v>101.1619</c:v>
                      </c:pt>
                      <c:pt idx="65">
                        <c:v>101.1619</c:v>
                      </c:pt>
                      <c:pt idx="66">
                        <c:v>101.1619</c:v>
                      </c:pt>
                      <c:pt idx="67">
                        <c:v>101.1619</c:v>
                      </c:pt>
                      <c:pt idx="68">
                        <c:v>101.1619</c:v>
                      </c:pt>
                      <c:pt idx="69">
                        <c:v>101.1619</c:v>
                      </c:pt>
                      <c:pt idx="70">
                        <c:v>101.1619</c:v>
                      </c:pt>
                      <c:pt idx="71">
                        <c:v>101.1619</c:v>
                      </c:pt>
                      <c:pt idx="72">
                        <c:v>101.1619</c:v>
                      </c:pt>
                      <c:pt idx="73">
                        <c:v>101.1619</c:v>
                      </c:pt>
                      <c:pt idx="74">
                        <c:v>101.1619</c:v>
                      </c:pt>
                      <c:pt idx="75">
                        <c:v>101.1619</c:v>
                      </c:pt>
                      <c:pt idx="76">
                        <c:v>101.1619</c:v>
                      </c:pt>
                      <c:pt idx="77">
                        <c:v>101.1619</c:v>
                      </c:pt>
                      <c:pt idx="78">
                        <c:v>101.1619</c:v>
                      </c:pt>
                      <c:pt idx="79">
                        <c:v>101.1619</c:v>
                      </c:pt>
                      <c:pt idx="80">
                        <c:v>101.1619</c:v>
                      </c:pt>
                      <c:pt idx="81">
                        <c:v>101.1619</c:v>
                      </c:pt>
                      <c:pt idx="82">
                        <c:v>101.1619</c:v>
                      </c:pt>
                      <c:pt idx="83">
                        <c:v>101.1619</c:v>
                      </c:pt>
                      <c:pt idx="84">
                        <c:v>101.1619</c:v>
                      </c:pt>
                      <c:pt idx="85">
                        <c:v>101.1619</c:v>
                      </c:pt>
                      <c:pt idx="86">
                        <c:v>101.1619</c:v>
                      </c:pt>
                      <c:pt idx="87">
                        <c:v>101.1619</c:v>
                      </c:pt>
                      <c:pt idx="88">
                        <c:v>101.1619</c:v>
                      </c:pt>
                      <c:pt idx="89">
                        <c:v>101.1619</c:v>
                      </c:pt>
                      <c:pt idx="90">
                        <c:v>101.1619</c:v>
                      </c:pt>
                      <c:pt idx="91">
                        <c:v>101.1619</c:v>
                      </c:pt>
                      <c:pt idx="92">
                        <c:v>101.1619</c:v>
                      </c:pt>
                      <c:pt idx="93">
                        <c:v>101.1619</c:v>
                      </c:pt>
                      <c:pt idx="94">
                        <c:v>101.1619</c:v>
                      </c:pt>
                      <c:pt idx="95">
                        <c:v>101.1619</c:v>
                      </c:pt>
                      <c:pt idx="96">
                        <c:v>101.1619</c:v>
                      </c:pt>
                      <c:pt idx="97">
                        <c:v>101.1619</c:v>
                      </c:pt>
                      <c:pt idx="98">
                        <c:v>101.1619</c:v>
                      </c:pt>
                      <c:pt idx="99">
                        <c:v>101.1619</c:v>
                      </c:pt>
                      <c:pt idx="100">
                        <c:v>101.1619</c:v>
                      </c:pt>
                      <c:pt idx="101">
                        <c:v>101.1619</c:v>
                      </c:pt>
                      <c:pt idx="102">
                        <c:v>101.1619</c:v>
                      </c:pt>
                      <c:pt idx="103">
                        <c:v>101.1619</c:v>
                      </c:pt>
                      <c:pt idx="104">
                        <c:v>101.1619</c:v>
                      </c:pt>
                      <c:pt idx="105">
                        <c:v>101.1619</c:v>
                      </c:pt>
                      <c:pt idx="106">
                        <c:v>101.1619</c:v>
                      </c:pt>
                      <c:pt idx="107">
                        <c:v>101.1619</c:v>
                      </c:pt>
                      <c:pt idx="108">
                        <c:v>101.1619</c:v>
                      </c:pt>
                      <c:pt idx="109">
                        <c:v>101.1619</c:v>
                      </c:pt>
                      <c:pt idx="110">
                        <c:v>101.1619</c:v>
                      </c:pt>
                      <c:pt idx="111">
                        <c:v>101.1619</c:v>
                      </c:pt>
                      <c:pt idx="112">
                        <c:v>101.1619</c:v>
                      </c:pt>
                      <c:pt idx="113">
                        <c:v>101.1619</c:v>
                      </c:pt>
                      <c:pt idx="114">
                        <c:v>101.1619</c:v>
                      </c:pt>
                      <c:pt idx="115">
                        <c:v>101.1619</c:v>
                      </c:pt>
                      <c:pt idx="116">
                        <c:v>101.1619</c:v>
                      </c:pt>
                      <c:pt idx="117">
                        <c:v>101.1619</c:v>
                      </c:pt>
                      <c:pt idx="118">
                        <c:v>101.1619</c:v>
                      </c:pt>
                      <c:pt idx="119">
                        <c:v>101.1619</c:v>
                      </c:pt>
                      <c:pt idx="120">
                        <c:v>101.1619</c:v>
                      </c:pt>
                      <c:pt idx="121">
                        <c:v>101.1619</c:v>
                      </c:pt>
                      <c:pt idx="122">
                        <c:v>101.1619</c:v>
                      </c:pt>
                      <c:pt idx="123">
                        <c:v>101.1619</c:v>
                      </c:pt>
                      <c:pt idx="124">
                        <c:v>101.1619</c:v>
                      </c:pt>
                      <c:pt idx="125">
                        <c:v>101.1619</c:v>
                      </c:pt>
                      <c:pt idx="126">
                        <c:v>101.1619</c:v>
                      </c:pt>
                      <c:pt idx="127">
                        <c:v>101.1619</c:v>
                      </c:pt>
                      <c:pt idx="128">
                        <c:v>101.1619</c:v>
                      </c:pt>
                      <c:pt idx="129">
                        <c:v>101.1619</c:v>
                      </c:pt>
                      <c:pt idx="130">
                        <c:v>101.1619</c:v>
                      </c:pt>
                      <c:pt idx="131">
                        <c:v>101.1619</c:v>
                      </c:pt>
                      <c:pt idx="132">
                        <c:v>101.1619</c:v>
                      </c:pt>
                      <c:pt idx="133">
                        <c:v>101.1619</c:v>
                      </c:pt>
                      <c:pt idx="134">
                        <c:v>101.1619</c:v>
                      </c:pt>
                      <c:pt idx="135">
                        <c:v>101.1619</c:v>
                      </c:pt>
                      <c:pt idx="136">
                        <c:v>101.1619</c:v>
                      </c:pt>
                      <c:pt idx="137">
                        <c:v>101.1619</c:v>
                      </c:pt>
                      <c:pt idx="138">
                        <c:v>101.1619</c:v>
                      </c:pt>
                      <c:pt idx="139">
                        <c:v>101.1619</c:v>
                      </c:pt>
                      <c:pt idx="140">
                        <c:v>101.1619</c:v>
                      </c:pt>
                      <c:pt idx="141">
                        <c:v>101.1619</c:v>
                      </c:pt>
                      <c:pt idx="142">
                        <c:v>101.1619</c:v>
                      </c:pt>
                      <c:pt idx="143">
                        <c:v>101.1619</c:v>
                      </c:pt>
                      <c:pt idx="144">
                        <c:v>101.1619</c:v>
                      </c:pt>
                      <c:pt idx="145">
                        <c:v>101.1619</c:v>
                      </c:pt>
                      <c:pt idx="146">
                        <c:v>101.1619</c:v>
                      </c:pt>
                      <c:pt idx="147">
                        <c:v>101.1619</c:v>
                      </c:pt>
                      <c:pt idx="148">
                        <c:v>101.1619</c:v>
                      </c:pt>
                      <c:pt idx="149">
                        <c:v>101.1619</c:v>
                      </c:pt>
                      <c:pt idx="150">
                        <c:v>101.1619</c:v>
                      </c:pt>
                      <c:pt idx="151">
                        <c:v>101.1619</c:v>
                      </c:pt>
                      <c:pt idx="152">
                        <c:v>101.1619</c:v>
                      </c:pt>
                      <c:pt idx="153">
                        <c:v>101.1619</c:v>
                      </c:pt>
                      <c:pt idx="154">
                        <c:v>101.1619</c:v>
                      </c:pt>
                      <c:pt idx="155">
                        <c:v>101.1619</c:v>
                      </c:pt>
                      <c:pt idx="156">
                        <c:v>101.1619</c:v>
                      </c:pt>
                      <c:pt idx="157">
                        <c:v>101.1619</c:v>
                      </c:pt>
                      <c:pt idx="158">
                        <c:v>101.1619</c:v>
                      </c:pt>
                      <c:pt idx="159">
                        <c:v>101.1619</c:v>
                      </c:pt>
                      <c:pt idx="160">
                        <c:v>101.1619</c:v>
                      </c:pt>
                      <c:pt idx="161">
                        <c:v>101.1619</c:v>
                      </c:pt>
                      <c:pt idx="162">
                        <c:v>101.1619</c:v>
                      </c:pt>
                      <c:pt idx="163">
                        <c:v>101.1619</c:v>
                      </c:pt>
                      <c:pt idx="164">
                        <c:v>101.1619</c:v>
                      </c:pt>
                      <c:pt idx="165">
                        <c:v>101.1619</c:v>
                      </c:pt>
                      <c:pt idx="166">
                        <c:v>101.1619</c:v>
                      </c:pt>
                      <c:pt idx="167">
                        <c:v>101.1619</c:v>
                      </c:pt>
                      <c:pt idx="168">
                        <c:v>101.1619</c:v>
                      </c:pt>
                      <c:pt idx="169">
                        <c:v>101.1619</c:v>
                      </c:pt>
                      <c:pt idx="170">
                        <c:v>101.1619</c:v>
                      </c:pt>
                      <c:pt idx="171">
                        <c:v>101.1619</c:v>
                      </c:pt>
                      <c:pt idx="172">
                        <c:v>101.1619</c:v>
                      </c:pt>
                      <c:pt idx="173">
                        <c:v>101.1619</c:v>
                      </c:pt>
                      <c:pt idx="174">
                        <c:v>101.1619</c:v>
                      </c:pt>
                      <c:pt idx="175">
                        <c:v>101.1619</c:v>
                      </c:pt>
                      <c:pt idx="176">
                        <c:v>101.1619</c:v>
                      </c:pt>
                      <c:pt idx="177">
                        <c:v>101.1619</c:v>
                      </c:pt>
                      <c:pt idx="178">
                        <c:v>101.1619</c:v>
                      </c:pt>
                      <c:pt idx="179">
                        <c:v>101.1619</c:v>
                      </c:pt>
                      <c:pt idx="180">
                        <c:v>101.1619</c:v>
                      </c:pt>
                      <c:pt idx="181">
                        <c:v>101.1619</c:v>
                      </c:pt>
                      <c:pt idx="182">
                        <c:v>101.1619</c:v>
                      </c:pt>
                      <c:pt idx="183">
                        <c:v>101.1619</c:v>
                      </c:pt>
                      <c:pt idx="184">
                        <c:v>101.1619</c:v>
                      </c:pt>
                      <c:pt idx="185">
                        <c:v>101.1619</c:v>
                      </c:pt>
                      <c:pt idx="186">
                        <c:v>101.1619</c:v>
                      </c:pt>
                      <c:pt idx="187">
                        <c:v>101.1619</c:v>
                      </c:pt>
                      <c:pt idx="188">
                        <c:v>101.1619</c:v>
                      </c:pt>
                      <c:pt idx="189">
                        <c:v>101.1619</c:v>
                      </c:pt>
                      <c:pt idx="190">
                        <c:v>101.1619</c:v>
                      </c:pt>
                      <c:pt idx="191">
                        <c:v>101.1619</c:v>
                      </c:pt>
                      <c:pt idx="192">
                        <c:v>101.1619</c:v>
                      </c:pt>
                      <c:pt idx="193">
                        <c:v>101.1619</c:v>
                      </c:pt>
                      <c:pt idx="194">
                        <c:v>101.1619</c:v>
                      </c:pt>
                      <c:pt idx="195">
                        <c:v>101.1619</c:v>
                      </c:pt>
                      <c:pt idx="196">
                        <c:v>101.1619</c:v>
                      </c:pt>
                      <c:pt idx="197">
                        <c:v>101.1619</c:v>
                      </c:pt>
                      <c:pt idx="198">
                        <c:v>101.1619</c:v>
                      </c:pt>
                      <c:pt idx="199">
                        <c:v>101.1619</c:v>
                      </c:pt>
                      <c:pt idx="200">
                        <c:v>101.1619</c:v>
                      </c:pt>
                      <c:pt idx="201">
                        <c:v>101.1619</c:v>
                      </c:pt>
                      <c:pt idx="202">
                        <c:v>101.1619</c:v>
                      </c:pt>
                      <c:pt idx="203">
                        <c:v>101.1619</c:v>
                      </c:pt>
                      <c:pt idx="204">
                        <c:v>101.1619</c:v>
                      </c:pt>
                      <c:pt idx="205">
                        <c:v>101.1619</c:v>
                      </c:pt>
                      <c:pt idx="206">
                        <c:v>101.1619</c:v>
                      </c:pt>
                      <c:pt idx="207">
                        <c:v>101.1619</c:v>
                      </c:pt>
                      <c:pt idx="208">
                        <c:v>101.1619</c:v>
                      </c:pt>
                      <c:pt idx="209">
                        <c:v>101.1619</c:v>
                      </c:pt>
                      <c:pt idx="210">
                        <c:v>101.1619</c:v>
                      </c:pt>
                      <c:pt idx="211">
                        <c:v>101.1619</c:v>
                      </c:pt>
                      <c:pt idx="212">
                        <c:v>101.1619</c:v>
                      </c:pt>
                      <c:pt idx="213">
                        <c:v>101.1619</c:v>
                      </c:pt>
                      <c:pt idx="214">
                        <c:v>101.1619</c:v>
                      </c:pt>
                      <c:pt idx="215">
                        <c:v>101.1619</c:v>
                      </c:pt>
                      <c:pt idx="216">
                        <c:v>101.1619</c:v>
                      </c:pt>
                      <c:pt idx="217">
                        <c:v>101.1619</c:v>
                      </c:pt>
                      <c:pt idx="218">
                        <c:v>101.1619</c:v>
                      </c:pt>
                      <c:pt idx="219">
                        <c:v>101.1619</c:v>
                      </c:pt>
                      <c:pt idx="220">
                        <c:v>101.1619</c:v>
                      </c:pt>
                      <c:pt idx="221">
                        <c:v>101.1619</c:v>
                      </c:pt>
                      <c:pt idx="222">
                        <c:v>101.1619</c:v>
                      </c:pt>
                      <c:pt idx="223">
                        <c:v>101.1619</c:v>
                      </c:pt>
                      <c:pt idx="224">
                        <c:v>101.1619</c:v>
                      </c:pt>
                      <c:pt idx="225">
                        <c:v>101.1619</c:v>
                      </c:pt>
                      <c:pt idx="226">
                        <c:v>101.1619</c:v>
                      </c:pt>
                      <c:pt idx="227">
                        <c:v>101.1619</c:v>
                      </c:pt>
                      <c:pt idx="228">
                        <c:v>101.1619</c:v>
                      </c:pt>
                      <c:pt idx="229">
                        <c:v>101.1619</c:v>
                      </c:pt>
                      <c:pt idx="230">
                        <c:v>101.1619</c:v>
                      </c:pt>
                      <c:pt idx="231">
                        <c:v>101.1619</c:v>
                      </c:pt>
                      <c:pt idx="232">
                        <c:v>101.1619</c:v>
                      </c:pt>
                      <c:pt idx="233">
                        <c:v>101.1619</c:v>
                      </c:pt>
                      <c:pt idx="234">
                        <c:v>101.1619</c:v>
                      </c:pt>
                      <c:pt idx="235">
                        <c:v>101.1619</c:v>
                      </c:pt>
                      <c:pt idx="236">
                        <c:v>101.1619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21-4188-B814-700DA9B6B69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89.620900000000006</c:v>
                      </c:pt>
                      <c:pt idx="43">
                        <c:v>89.620900000000006</c:v>
                      </c:pt>
                      <c:pt idx="44">
                        <c:v>89.620900000000006</c:v>
                      </c:pt>
                      <c:pt idx="45">
                        <c:v>89.620900000000006</c:v>
                      </c:pt>
                      <c:pt idx="46">
                        <c:v>89.620900000000006</c:v>
                      </c:pt>
                      <c:pt idx="47">
                        <c:v>89.620900000000006</c:v>
                      </c:pt>
                      <c:pt idx="48">
                        <c:v>89.620900000000006</c:v>
                      </c:pt>
                      <c:pt idx="49">
                        <c:v>89.620900000000006</c:v>
                      </c:pt>
                      <c:pt idx="50">
                        <c:v>89.620900000000006</c:v>
                      </c:pt>
                      <c:pt idx="51">
                        <c:v>89.620900000000006</c:v>
                      </c:pt>
                      <c:pt idx="52">
                        <c:v>89.620900000000006</c:v>
                      </c:pt>
                      <c:pt idx="53">
                        <c:v>89.620900000000006</c:v>
                      </c:pt>
                      <c:pt idx="54">
                        <c:v>89.620900000000006</c:v>
                      </c:pt>
                      <c:pt idx="55">
                        <c:v>89.620900000000006</c:v>
                      </c:pt>
                      <c:pt idx="56">
                        <c:v>89.620900000000006</c:v>
                      </c:pt>
                      <c:pt idx="57">
                        <c:v>89.620900000000006</c:v>
                      </c:pt>
                      <c:pt idx="58">
                        <c:v>89.620900000000006</c:v>
                      </c:pt>
                      <c:pt idx="59">
                        <c:v>89.620900000000006</c:v>
                      </c:pt>
                      <c:pt idx="60">
                        <c:v>89.620900000000006</c:v>
                      </c:pt>
                      <c:pt idx="61">
                        <c:v>89.620900000000006</c:v>
                      </c:pt>
                      <c:pt idx="62">
                        <c:v>89.620900000000006</c:v>
                      </c:pt>
                      <c:pt idx="63">
                        <c:v>89.620900000000006</c:v>
                      </c:pt>
                      <c:pt idx="64">
                        <c:v>89.620900000000006</c:v>
                      </c:pt>
                      <c:pt idx="65">
                        <c:v>89.620900000000006</c:v>
                      </c:pt>
                      <c:pt idx="66">
                        <c:v>89.620900000000006</c:v>
                      </c:pt>
                      <c:pt idx="67">
                        <c:v>89.620900000000006</c:v>
                      </c:pt>
                      <c:pt idx="68">
                        <c:v>89.620900000000006</c:v>
                      </c:pt>
                      <c:pt idx="69">
                        <c:v>89.620900000000006</c:v>
                      </c:pt>
                      <c:pt idx="70">
                        <c:v>89.620900000000006</c:v>
                      </c:pt>
                      <c:pt idx="71">
                        <c:v>89.620900000000006</c:v>
                      </c:pt>
                      <c:pt idx="72">
                        <c:v>89.620900000000006</c:v>
                      </c:pt>
                      <c:pt idx="73">
                        <c:v>89.620900000000006</c:v>
                      </c:pt>
                      <c:pt idx="74">
                        <c:v>89.620900000000006</c:v>
                      </c:pt>
                      <c:pt idx="75">
                        <c:v>89.620900000000006</c:v>
                      </c:pt>
                      <c:pt idx="76">
                        <c:v>89.620900000000006</c:v>
                      </c:pt>
                      <c:pt idx="77">
                        <c:v>89.620900000000006</c:v>
                      </c:pt>
                      <c:pt idx="78">
                        <c:v>89.620900000000006</c:v>
                      </c:pt>
                      <c:pt idx="79">
                        <c:v>89.620900000000006</c:v>
                      </c:pt>
                      <c:pt idx="80">
                        <c:v>89.620900000000006</c:v>
                      </c:pt>
                      <c:pt idx="81">
                        <c:v>89.620900000000006</c:v>
                      </c:pt>
                      <c:pt idx="82">
                        <c:v>89.620900000000006</c:v>
                      </c:pt>
                      <c:pt idx="83">
                        <c:v>89.620900000000006</c:v>
                      </c:pt>
                      <c:pt idx="84">
                        <c:v>89.620900000000006</c:v>
                      </c:pt>
                      <c:pt idx="85">
                        <c:v>89.620900000000006</c:v>
                      </c:pt>
                      <c:pt idx="86">
                        <c:v>89.620900000000006</c:v>
                      </c:pt>
                      <c:pt idx="87">
                        <c:v>89.620900000000006</c:v>
                      </c:pt>
                      <c:pt idx="88">
                        <c:v>89.620900000000006</c:v>
                      </c:pt>
                      <c:pt idx="89">
                        <c:v>89.620900000000006</c:v>
                      </c:pt>
                      <c:pt idx="90">
                        <c:v>89.620900000000006</c:v>
                      </c:pt>
                      <c:pt idx="91">
                        <c:v>89.620900000000006</c:v>
                      </c:pt>
                      <c:pt idx="92">
                        <c:v>89.620900000000006</c:v>
                      </c:pt>
                      <c:pt idx="93">
                        <c:v>89.620900000000006</c:v>
                      </c:pt>
                      <c:pt idx="94">
                        <c:v>89.620900000000006</c:v>
                      </c:pt>
                      <c:pt idx="95">
                        <c:v>89.620900000000006</c:v>
                      </c:pt>
                      <c:pt idx="96">
                        <c:v>89.620900000000006</c:v>
                      </c:pt>
                      <c:pt idx="97">
                        <c:v>89.620900000000006</c:v>
                      </c:pt>
                      <c:pt idx="98">
                        <c:v>89.620900000000006</c:v>
                      </c:pt>
                      <c:pt idx="99">
                        <c:v>89.620900000000006</c:v>
                      </c:pt>
                      <c:pt idx="100">
                        <c:v>89.620900000000006</c:v>
                      </c:pt>
                      <c:pt idx="101">
                        <c:v>89.620900000000006</c:v>
                      </c:pt>
                      <c:pt idx="102">
                        <c:v>89.620900000000006</c:v>
                      </c:pt>
                      <c:pt idx="103">
                        <c:v>89.620900000000006</c:v>
                      </c:pt>
                      <c:pt idx="104">
                        <c:v>89.620900000000006</c:v>
                      </c:pt>
                      <c:pt idx="105">
                        <c:v>89.620900000000006</c:v>
                      </c:pt>
                      <c:pt idx="106">
                        <c:v>89.620900000000006</c:v>
                      </c:pt>
                      <c:pt idx="107">
                        <c:v>89.620900000000006</c:v>
                      </c:pt>
                      <c:pt idx="108">
                        <c:v>89.620900000000006</c:v>
                      </c:pt>
                      <c:pt idx="109">
                        <c:v>89.620900000000006</c:v>
                      </c:pt>
                      <c:pt idx="110">
                        <c:v>89.620900000000006</c:v>
                      </c:pt>
                      <c:pt idx="111">
                        <c:v>89.620900000000006</c:v>
                      </c:pt>
                      <c:pt idx="112">
                        <c:v>89.620900000000006</c:v>
                      </c:pt>
                      <c:pt idx="113">
                        <c:v>89.620900000000006</c:v>
                      </c:pt>
                      <c:pt idx="114">
                        <c:v>89.620900000000006</c:v>
                      </c:pt>
                      <c:pt idx="115">
                        <c:v>89.620900000000006</c:v>
                      </c:pt>
                      <c:pt idx="116">
                        <c:v>89.620900000000006</c:v>
                      </c:pt>
                      <c:pt idx="117">
                        <c:v>89.620900000000006</c:v>
                      </c:pt>
                      <c:pt idx="118">
                        <c:v>89.620900000000006</c:v>
                      </c:pt>
                      <c:pt idx="119">
                        <c:v>89.620900000000006</c:v>
                      </c:pt>
                      <c:pt idx="120">
                        <c:v>89.620900000000006</c:v>
                      </c:pt>
                      <c:pt idx="121">
                        <c:v>89.620900000000006</c:v>
                      </c:pt>
                      <c:pt idx="122">
                        <c:v>89.620900000000006</c:v>
                      </c:pt>
                      <c:pt idx="123">
                        <c:v>89.620900000000006</c:v>
                      </c:pt>
                      <c:pt idx="124">
                        <c:v>89.620900000000006</c:v>
                      </c:pt>
                      <c:pt idx="125">
                        <c:v>89.620900000000006</c:v>
                      </c:pt>
                      <c:pt idx="126">
                        <c:v>89.620900000000006</c:v>
                      </c:pt>
                      <c:pt idx="127">
                        <c:v>89.620900000000006</c:v>
                      </c:pt>
                      <c:pt idx="128">
                        <c:v>89.620900000000006</c:v>
                      </c:pt>
                      <c:pt idx="129">
                        <c:v>89.620900000000006</c:v>
                      </c:pt>
                      <c:pt idx="130">
                        <c:v>89.620900000000006</c:v>
                      </c:pt>
                      <c:pt idx="131">
                        <c:v>89.620900000000006</c:v>
                      </c:pt>
                      <c:pt idx="132">
                        <c:v>89.620900000000006</c:v>
                      </c:pt>
                      <c:pt idx="133">
                        <c:v>89.620900000000006</c:v>
                      </c:pt>
                      <c:pt idx="134">
                        <c:v>89.620900000000006</c:v>
                      </c:pt>
                      <c:pt idx="135">
                        <c:v>89.620900000000006</c:v>
                      </c:pt>
                      <c:pt idx="136">
                        <c:v>89.620900000000006</c:v>
                      </c:pt>
                      <c:pt idx="137">
                        <c:v>89.620900000000006</c:v>
                      </c:pt>
                      <c:pt idx="138">
                        <c:v>89.620900000000006</c:v>
                      </c:pt>
                      <c:pt idx="139">
                        <c:v>89.620900000000006</c:v>
                      </c:pt>
                      <c:pt idx="140">
                        <c:v>89.620900000000006</c:v>
                      </c:pt>
                      <c:pt idx="141">
                        <c:v>89.620900000000006</c:v>
                      </c:pt>
                      <c:pt idx="142">
                        <c:v>89.620900000000006</c:v>
                      </c:pt>
                      <c:pt idx="143">
                        <c:v>89.620900000000006</c:v>
                      </c:pt>
                      <c:pt idx="144">
                        <c:v>89.620900000000006</c:v>
                      </c:pt>
                      <c:pt idx="145">
                        <c:v>89.620900000000006</c:v>
                      </c:pt>
                      <c:pt idx="146">
                        <c:v>89.620900000000006</c:v>
                      </c:pt>
                      <c:pt idx="147">
                        <c:v>89.620900000000006</c:v>
                      </c:pt>
                      <c:pt idx="148">
                        <c:v>89.620900000000006</c:v>
                      </c:pt>
                      <c:pt idx="149">
                        <c:v>89.620900000000006</c:v>
                      </c:pt>
                      <c:pt idx="150">
                        <c:v>89.620900000000006</c:v>
                      </c:pt>
                      <c:pt idx="151">
                        <c:v>89.620900000000006</c:v>
                      </c:pt>
                      <c:pt idx="152">
                        <c:v>89.620900000000006</c:v>
                      </c:pt>
                      <c:pt idx="153">
                        <c:v>89.620900000000006</c:v>
                      </c:pt>
                      <c:pt idx="154">
                        <c:v>89.620900000000006</c:v>
                      </c:pt>
                      <c:pt idx="155">
                        <c:v>89.620900000000006</c:v>
                      </c:pt>
                      <c:pt idx="156">
                        <c:v>89.620900000000006</c:v>
                      </c:pt>
                      <c:pt idx="157">
                        <c:v>89.620900000000006</c:v>
                      </c:pt>
                      <c:pt idx="158">
                        <c:v>89.620900000000006</c:v>
                      </c:pt>
                      <c:pt idx="159">
                        <c:v>89.620900000000006</c:v>
                      </c:pt>
                      <c:pt idx="160">
                        <c:v>89.620900000000006</c:v>
                      </c:pt>
                      <c:pt idx="161">
                        <c:v>89.620900000000006</c:v>
                      </c:pt>
                      <c:pt idx="162">
                        <c:v>89.620900000000006</c:v>
                      </c:pt>
                      <c:pt idx="163">
                        <c:v>89.620900000000006</c:v>
                      </c:pt>
                      <c:pt idx="164">
                        <c:v>89.620900000000006</c:v>
                      </c:pt>
                      <c:pt idx="165">
                        <c:v>89.620900000000006</c:v>
                      </c:pt>
                      <c:pt idx="166">
                        <c:v>89.620900000000006</c:v>
                      </c:pt>
                      <c:pt idx="167">
                        <c:v>89.620900000000006</c:v>
                      </c:pt>
                      <c:pt idx="168">
                        <c:v>89.620900000000006</c:v>
                      </c:pt>
                      <c:pt idx="169">
                        <c:v>89.620900000000006</c:v>
                      </c:pt>
                      <c:pt idx="170">
                        <c:v>89.620900000000006</c:v>
                      </c:pt>
                      <c:pt idx="171">
                        <c:v>89.620900000000006</c:v>
                      </c:pt>
                      <c:pt idx="172">
                        <c:v>89.620900000000006</c:v>
                      </c:pt>
                      <c:pt idx="173">
                        <c:v>89.620900000000006</c:v>
                      </c:pt>
                      <c:pt idx="174">
                        <c:v>89.620900000000006</c:v>
                      </c:pt>
                      <c:pt idx="175">
                        <c:v>89.620900000000006</c:v>
                      </c:pt>
                      <c:pt idx="176">
                        <c:v>89.620900000000006</c:v>
                      </c:pt>
                      <c:pt idx="177">
                        <c:v>89.620900000000006</c:v>
                      </c:pt>
                      <c:pt idx="178">
                        <c:v>89.620900000000006</c:v>
                      </c:pt>
                      <c:pt idx="179">
                        <c:v>89.620900000000006</c:v>
                      </c:pt>
                      <c:pt idx="180">
                        <c:v>89.620900000000006</c:v>
                      </c:pt>
                      <c:pt idx="181">
                        <c:v>89.620900000000006</c:v>
                      </c:pt>
                      <c:pt idx="182">
                        <c:v>89.620900000000006</c:v>
                      </c:pt>
                      <c:pt idx="183">
                        <c:v>89.620900000000006</c:v>
                      </c:pt>
                      <c:pt idx="184">
                        <c:v>89.620900000000006</c:v>
                      </c:pt>
                      <c:pt idx="185">
                        <c:v>89.620900000000006</c:v>
                      </c:pt>
                      <c:pt idx="186">
                        <c:v>89.620900000000006</c:v>
                      </c:pt>
                      <c:pt idx="187">
                        <c:v>89.620900000000006</c:v>
                      </c:pt>
                      <c:pt idx="188">
                        <c:v>89.620900000000006</c:v>
                      </c:pt>
                      <c:pt idx="189">
                        <c:v>89.620900000000006</c:v>
                      </c:pt>
                      <c:pt idx="190">
                        <c:v>89.620900000000006</c:v>
                      </c:pt>
                      <c:pt idx="191">
                        <c:v>89.620900000000006</c:v>
                      </c:pt>
                      <c:pt idx="192">
                        <c:v>89.620900000000006</c:v>
                      </c:pt>
                      <c:pt idx="193">
                        <c:v>89.620900000000006</c:v>
                      </c:pt>
                      <c:pt idx="194">
                        <c:v>89.620900000000006</c:v>
                      </c:pt>
                      <c:pt idx="195">
                        <c:v>89.620900000000006</c:v>
                      </c:pt>
                      <c:pt idx="196">
                        <c:v>89.620900000000006</c:v>
                      </c:pt>
                      <c:pt idx="197">
                        <c:v>89.620900000000006</c:v>
                      </c:pt>
                      <c:pt idx="198">
                        <c:v>89.620900000000006</c:v>
                      </c:pt>
                      <c:pt idx="199">
                        <c:v>89.620900000000006</c:v>
                      </c:pt>
                      <c:pt idx="200">
                        <c:v>89.620900000000006</c:v>
                      </c:pt>
                      <c:pt idx="201">
                        <c:v>89.620900000000006</c:v>
                      </c:pt>
                      <c:pt idx="202">
                        <c:v>89.620900000000006</c:v>
                      </c:pt>
                      <c:pt idx="203">
                        <c:v>89.620900000000006</c:v>
                      </c:pt>
                      <c:pt idx="204">
                        <c:v>89.620900000000006</c:v>
                      </c:pt>
                      <c:pt idx="205">
                        <c:v>89.620900000000006</c:v>
                      </c:pt>
                      <c:pt idx="206">
                        <c:v>89.620900000000006</c:v>
                      </c:pt>
                      <c:pt idx="207">
                        <c:v>89.620900000000006</c:v>
                      </c:pt>
                      <c:pt idx="208">
                        <c:v>89.620900000000006</c:v>
                      </c:pt>
                      <c:pt idx="209">
                        <c:v>89.620900000000006</c:v>
                      </c:pt>
                      <c:pt idx="210">
                        <c:v>89.620900000000006</c:v>
                      </c:pt>
                      <c:pt idx="211">
                        <c:v>89.620900000000006</c:v>
                      </c:pt>
                      <c:pt idx="212">
                        <c:v>89.620900000000006</c:v>
                      </c:pt>
                      <c:pt idx="213">
                        <c:v>89.620900000000006</c:v>
                      </c:pt>
                      <c:pt idx="214">
                        <c:v>89.620900000000006</c:v>
                      </c:pt>
                      <c:pt idx="215">
                        <c:v>89.620900000000006</c:v>
                      </c:pt>
                      <c:pt idx="216">
                        <c:v>89.620900000000006</c:v>
                      </c:pt>
                      <c:pt idx="217">
                        <c:v>89.620900000000006</c:v>
                      </c:pt>
                      <c:pt idx="218">
                        <c:v>89.620900000000006</c:v>
                      </c:pt>
                      <c:pt idx="219">
                        <c:v>89.620900000000006</c:v>
                      </c:pt>
                      <c:pt idx="220">
                        <c:v>89.620900000000006</c:v>
                      </c:pt>
                      <c:pt idx="221">
                        <c:v>89.620900000000006</c:v>
                      </c:pt>
                      <c:pt idx="222">
                        <c:v>89.620900000000006</c:v>
                      </c:pt>
                      <c:pt idx="223">
                        <c:v>89.620900000000006</c:v>
                      </c:pt>
                      <c:pt idx="224">
                        <c:v>89.620900000000006</c:v>
                      </c:pt>
                      <c:pt idx="225">
                        <c:v>89.620900000000006</c:v>
                      </c:pt>
                      <c:pt idx="226">
                        <c:v>89.620900000000006</c:v>
                      </c:pt>
                      <c:pt idx="227">
                        <c:v>89.620900000000006</c:v>
                      </c:pt>
                      <c:pt idx="228">
                        <c:v>89.620900000000006</c:v>
                      </c:pt>
                      <c:pt idx="229">
                        <c:v>89.620900000000006</c:v>
                      </c:pt>
                      <c:pt idx="230">
                        <c:v>89.620900000000006</c:v>
                      </c:pt>
                      <c:pt idx="231">
                        <c:v>89.620900000000006</c:v>
                      </c:pt>
                      <c:pt idx="232">
                        <c:v>89.620900000000006</c:v>
                      </c:pt>
                      <c:pt idx="233">
                        <c:v>89.620900000000006</c:v>
                      </c:pt>
                      <c:pt idx="234">
                        <c:v>89.620900000000006</c:v>
                      </c:pt>
                      <c:pt idx="235">
                        <c:v>89.620900000000006</c:v>
                      </c:pt>
                      <c:pt idx="236">
                        <c:v>89.620900000000006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621-4188-B814-700DA9B6B69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188201.96499999994</c:v>
                      </c:pt>
                      <c:pt idx="43">
                        <c:v>188201.96499999994</c:v>
                      </c:pt>
                      <c:pt idx="44">
                        <c:v>188201.96499999994</c:v>
                      </c:pt>
                      <c:pt idx="45">
                        <c:v>188201.96499999994</c:v>
                      </c:pt>
                      <c:pt idx="46">
                        <c:v>188201.96499999994</c:v>
                      </c:pt>
                      <c:pt idx="47">
                        <c:v>188201.96499999994</c:v>
                      </c:pt>
                      <c:pt idx="48">
                        <c:v>188201.96499999994</c:v>
                      </c:pt>
                      <c:pt idx="49">
                        <c:v>188201.96499999994</c:v>
                      </c:pt>
                      <c:pt idx="50">
                        <c:v>188201.96499999994</c:v>
                      </c:pt>
                      <c:pt idx="51">
                        <c:v>188201.96499999994</c:v>
                      </c:pt>
                      <c:pt idx="52">
                        <c:v>188201.96499999994</c:v>
                      </c:pt>
                      <c:pt idx="53">
                        <c:v>188201.96499999994</c:v>
                      </c:pt>
                      <c:pt idx="54">
                        <c:v>188201.96499999994</c:v>
                      </c:pt>
                      <c:pt idx="55">
                        <c:v>188201.96499999994</c:v>
                      </c:pt>
                      <c:pt idx="56">
                        <c:v>188201.96499999994</c:v>
                      </c:pt>
                      <c:pt idx="57">
                        <c:v>188201.96499999994</c:v>
                      </c:pt>
                      <c:pt idx="58">
                        <c:v>188201.96499999994</c:v>
                      </c:pt>
                      <c:pt idx="59">
                        <c:v>188201.96499999994</c:v>
                      </c:pt>
                      <c:pt idx="60">
                        <c:v>188201.96499999994</c:v>
                      </c:pt>
                      <c:pt idx="61">
                        <c:v>188201.96499999994</c:v>
                      </c:pt>
                      <c:pt idx="62">
                        <c:v>188201.96499999994</c:v>
                      </c:pt>
                      <c:pt idx="63">
                        <c:v>188201.96499999994</c:v>
                      </c:pt>
                      <c:pt idx="64">
                        <c:v>188201.96499999994</c:v>
                      </c:pt>
                      <c:pt idx="65">
                        <c:v>188201.96499999994</c:v>
                      </c:pt>
                      <c:pt idx="66">
                        <c:v>188201.96499999994</c:v>
                      </c:pt>
                      <c:pt idx="67">
                        <c:v>188201.96499999994</c:v>
                      </c:pt>
                      <c:pt idx="68">
                        <c:v>188201.96499999994</c:v>
                      </c:pt>
                      <c:pt idx="69">
                        <c:v>188201.96499999994</c:v>
                      </c:pt>
                      <c:pt idx="70">
                        <c:v>188201.96499999994</c:v>
                      </c:pt>
                      <c:pt idx="71">
                        <c:v>188201.96499999994</c:v>
                      </c:pt>
                      <c:pt idx="72">
                        <c:v>188201.96499999994</c:v>
                      </c:pt>
                      <c:pt idx="73">
                        <c:v>188201.96499999994</c:v>
                      </c:pt>
                      <c:pt idx="74">
                        <c:v>188201.96499999994</c:v>
                      </c:pt>
                      <c:pt idx="75">
                        <c:v>188201.96499999994</c:v>
                      </c:pt>
                      <c:pt idx="76">
                        <c:v>188201.96499999994</c:v>
                      </c:pt>
                      <c:pt idx="77">
                        <c:v>188201.96499999994</c:v>
                      </c:pt>
                      <c:pt idx="78">
                        <c:v>188201.96499999994</c:v>
                      </c:pt>
                      <c:pt idx="79">
                        <c:v>188201.96499999994</c:v>
                      </c:pt>
                      <c:pt idx="80">
                        <c:v>188201.96499999994</c:v>
                      </c:pt>
                      <c:pt idx="81">
                        <c:v>188201.96499999994</c:v>
                      </c:pt>
                      <c:pt idx="82">
                        <c:v>188201.96499999994</c:v>
                      </c:pt>
                      <c:pt idx="83">
                        <c:v>188201.96499999994</c:v>
                      </c:pt>
                      <c:pt idx="84">
                        <c:v>188201.96499999994</c:v>
                      </c:pt>
                      <c:pt idx="85">
                        <c:v>188201.96499999994</c:v>
                      </c:pt>
                      <c:pt idx="86">
                        <c:v>188201.96499999994</c:v>
                      </c:pt>
                      <c:pt idx="87">
                        <c:v>188201.96499999994</c:v>
                      </c:pt>
                      <c:pt idx="88">
                        <c:v>188201.96499999994</c:v>
                      </c:pt>
                      <c:pt idx="89">
                        <c:v>188201.96499999994</c:v>
                      </c:pt>
                      <c:pt idx="90">
                        <c:v>188201.96499999994</c:v>
                      </c:pt>
                      <c:pt idx="91">
                        <c:v>188201.96499999994</c:v>
                      </c:pt>
                      <c:pt idx="92">
                        <c:v>188201.96499999994</c:v>
                      </c:pt>
                      <c:pt idx="93">
                        <c:v>188201.96499999994</c:v>
                      </c:pt>
                      <c:pt idx="94">
                        <c:v>188201.96499999994</c:v>
                      </c:pt>
                      <c:pt idx="95">
                        <c:v>188201.96499999994</c:v>
                      </c:pt>
                      <c:pt idx="96">
                        <c:v>188201.96499999994</c:v>
                      </c:pt>
                      <c:pt idx="97">
                        <c:v>188201.96499999994</c:v>
                      </c:pt>
                      <c:pt idx="98">
                        <c:v>188201.96499999994</c:v>
                      </c:pt>
                      <c:pt idx="99">
                        <c:v>188201.96499999994</c:v>
                      </c:pt>
                      <c:pt idx="100">
                        <c:v>188201.96499999994</c:v>
                      </c:pt>
                      <c:pt idx="101">
                        <c:v>188201.96499999994</c:v>
                      </c:pt>
                      <c:pt idx="102">
                        <c:v>188201.96499999994</c:v>
                      </c:pt>
                      <c:pt idx="103">
                        <c:v>188201.96499999994</c:v>
                      </c:pt>
                      <c:pt idx="104">
                        <c:v>188201.96499999994</c:v>
                      </c:pt>
                      <c:pt idx="105">
                        <c:v>188201.96499999994</c:v>
                      </c:pt>
                      <c:pt idx="106">
                        <c:v>188201.96499999994</c:v>
                      </c:pt>
                      <c:pt idx="107">
                        <c:v>188201.96499999994</c:v>
                      </c:pt>
                      <c:pt idx="108">
                        <c:v>188201.96499999994</c:v>
                      </c:pt>
                      <c:pt idx="109">
                        <c:v>188201.96499999994</c:v>
                      </c:pt>
                      <c:pt idx="110">
                        <c:v>188201.96499999994</c:v>
                      </c:pt>
                      <c:pt idx="111">
                        <c:v>188201.96499999994</c:v>
                      </c:pt>
                      <c:pt idx="112">
                        <c:v>188201.96499999994</c:v>
                      </c:pt>
                      <c:pt idx="113">
                        <c:v>188201.96499999994</c:v>
                      </c:pt>
                      <c:pt idx="114">
                        <c:v>188201.96499999994</c:v>
                      </c:pt>
                      <c:pt idx="115">
                        <c:v>188201.96499999994</c:v>
                      </c:pt>
                      <c:pt idx="116">
                        <c:v>188201.96499999994</c:v>
                      </c:pt>
                      <c:pt idx="117">
                        <c:v>188201.96499999994</c:v>
                      </c:pt>
                      <c:pt idx="118">
                        <c:v>188201.96499999994</c:v>
                      </c:pt>
                      <c:pt idx="119">
                        <c:v>188201.96499999994</c:v>
                      </c:pt>
                      <c:pt idx="120">
                        <c:v>188201.96499999994</c:v>
                      </c:pt>
                      <c:pt idx="121">
                        <c:v>188201.96499999994</c:v>
                      </c:pt>
                      <c:pt idx="122">
                        <c:v>188201.96499999994</c:v>
                      </c:pt>
                      <c:pt idx="123">
                        <c:v>188201.96499999994</c:v>
                      </c:pt>
                      <c:pt idx="124">
                        <c:v>188201.96499999994</c:v>
                      </c:pt>
                      <c:pt idx="125">
                        <c:v>188201.96499999994</c:v>
                      </c:pt>
                      <c:pt idx="126">
                        <c:v>188201.96499999994</c:v>
                      </c:pt>
                      <c:pt idx="127">
                        <c:v>188201.96499999994</c:v>
                      </c:pt>
                      <c:pt idx="128">
                        <c:v>188201.96499999994</c:v>
                      </c:pt>
                      <c:pt idx="129">
                        <c:v>188201.96499999994</c:v>
                      </c:pt>
                      <c:pt idx="130">
                        <c:v>188201.96499999994</c:v>
                      </c:pt>
                      <c:pt idx="131">
                        <c:v>188201.96499999994</c:v>
                      </c:pt>
                      <c:pt idx="132">
                        <c:v>188201.96499999994</c:v>
                      </c:pt>
                      <c:pt idx="133">
                        <c:v>188201.96499999994</c:v>
                      </c:pt>
                      <c:pt idx="134">
                        <c:v>188201.96499999994</c:v>
                      </c:pt>
                      <c:pt idx="135">
                        <c:v>188201.96499999994</c:v>
                      </c:pt>
                      <c:pt idx="136">
                        <c:v>188201.96499999994</c:v>
                      </c:pt>
                      <c:pt idx="137">
                        <c:v>188201.96499999994</c:v>
                      </c:pt>
                      <c:pt idx="138">
                        <c:v>188201.96499999994</c:v>
                      </c:pt>
                      <c:pt idx="139">
                        <c:v>188201.96499999994</c:v>
                      </c:pt>
                      <c:pt idx="140">
                        <c:v>188201.96499999994</c:v>
                      </c:pt>
                      <c:pt idx="141">
                        <c:v>188201.96499999994</c:v>
                      </c:pt>
                      <c:pt idx="142">
                        <c:v>188201.96499999994</c:v>
                      </c:pt>
                      <c:pt idx="143">
                        <c:v>188201.96499999994</c:v>
                      </c:pt>
                      <c:pt idx="144">
                        <c:v>188201.96499999994</c:v>
                      </c:pt>
                      <c:pt idx="145">
                        <c:v>188201.96499999994</c:v>
                      </c:pt>
                      <c:pt idx="146">
                        <c:v>188201.96499999994</c:v>
                      </c:pt>
                      <c:pt idx="147">
                        <c:v>188201.96499999994</c:v>
                      </c:pt>
                      <c:pt idx="148">
                        <c:v>188201.96499999994</c:v>
                      </c:pt>
                      <c:pt idx="149">
                        <c:v>188201.96499999994</c:v>
                      </c:pt>
                      <c:pt idx="150">
                        <c:v>188201.96499999994</c:v>
                      </c:pt>
                      <c:pt idx="151">
                        <c:v>188201.96499999994</c:v>
                      </c:pt>
                      <c:pt idx="152">
                        <c:v>188201.96499999994</c:v>
                      </c:pt>
                      <c:pt idx="153">
                        <c:v>188201.96499999994</c:v>
                      </c:pt>
                      <c:pt idx="154">
                        <c:v>188201.96499999994</c:v>
                      </c:pt>
                      <c:pt idx="155">
                        <c:v>188201.96499999994</c:v>
                      </c:pt>
                      <c:pt idx="156">
                        <c:v>188201.96499999994</c:v>
                      </c:pt>
                      <c:pt idx="157">
                        <c:v>188201.96499999994</c:v>
                      </c:pt>
                      <c:pt idx="158">
                        <c:v>188201.96499999994</c:v>
                      </c:pt>
                      <c:pt idx="159">
                        <c:v>188201.96499999994</c:v>
                      </c:pt>
                      <c:pt idx="160">
                        <c:v>188201.96499999994</c:v>
                      </c:pt>
                      <c:pt idx="161">
                        <c:v>188201.96499999994</c:v>
                      </c:pt>
                      <c:pt idx="162">
                        <c:v>188201.96499999994</c:v>
                      </c:pt>
                      <c:pt idx="163">
                        <c:v>188201.96499999994</c:v>
                      </c:pt>
                      <c:pt idx="164">
                        <c:v>188201.96499999994</c:v>
                      </c:pt>
                      <c:pt idx="165">
                        <c:v>188201.96499999994</c:v>
                      </c:pt>
                      <c:pt idx="166">
                        <c:v>188201.96499999994</c:v>
                      </c:pt>
                      <c:pt idx="167">
                        <c:v>188201.96499999994</c:v>
                      </c:pt>
                      <c:pt idx="168">
                        <c:v>188201.96499999994</c:v>
                      </c:pt>
                      <c:pt idx="169">
                        <c:v>188201.96499999994</c:v>
                      </c:pt>
                      <c:pt idx="170">
                        <c:v>188201.96499999994</c:v>
                      </c:pt>
                      <c:pt idx="171">
                        <c:v>188201.96499999994</c:v>
                      </c:pt>
                      <c:pt idx="172">
                        <c:v>188201.96499999994</c:v>
                      </c:pt>
                      <c:pt idx="173">
                        <c:v>188201.96499999994</c:v>
                      </c:pt>
                      <c:pt idx="174">
                        <c:v>188201.96499999994</c:v>
                      </c:pt>
                      <c:pt idx="175">
                        <c:v>188201.96499999994</c:v>
                      </c:pt>
                      <c:pt idx="176">
                        <c:v>188201.96499999994</c:v>
                      </c:pt>
                      <c:pt idx="177">
                        <c:v>188201.96499999994</c:v>
                      </c:pt>
                      <c:pt idx="178">
                        <c:v>188201.96499999994</c:v>
                      </c:pt>
                      <c:pt idx="179">
                        <c:v>188201.96499999994</c:v>
                      </c:pt>
                      <c:pt idx="180">
                        <c:v>188201.96499999994</c:v>
                      </c:pt>
                      <c:pt idx="181">
                        <c:v>188201.96499999994</c:v>
                      </c:pt>
                      <c:pt idx="182">
                        <c:v>188201.96499999994</c:v>
                      </c:pt>
                      <c:pt idx="183">
                        <c:v>188201.96499999994</c:v>
                      </c:pt>
                      <c:pt idx="184">
                        <c:v>188201.96499999994</c:v>
                      </c:pt>
                      <c:pt idx="185">
                        <c:v>188201.96499999994</c:v>
                      </c:pt>
                      <c:pt idx="186">
                        <c:v>188201.96499999994</c:v>
                      </c:pt>
                      <c:pt idx="187">
                        <c:v>188201.96499999994</c:v>
                      </c:pt>
                      <c:pt idx="188">
                        <c:v>188201.96499999994</c:v>
                      </c:pt>
                      <c:pt idx="189">
                        <c:v>188201.96499999994</c:v>
                      </c:pt>
                      <c:pt idx="190">
                        <c:v>188201.96499999994</c:v>
                      </c:pt>
                      <c:pt idx="191">
                        <c:v>188201.96499999994</c:v>
                      </c:pt>
                      <c:pt idx="192">
                        <c:v>188201.96499999994</c:v>
                      </c:pt>
                      <c:pt idx="193">
                        <c:v>188201.96499999994</c:v>
                      </c:pt>
                      <c:pt idx="194">
                        <c:v>188201.96499999994</c:v>
                      </c:pt>
                      <c:pt idx="195">
                        <c:v>188201.96499999994</c:v>
                      </c:pt>
                      <c:pt idx="196">
                        <c:v>188201.96499999994</c:v>
                      </c:pt>
                      <c:pt idx="197">
                        <c:v>188201.96499999994</c:v>
                      </c:pt>
                      <c:pt idx="198">
                        <c:v>188201.96499999994</c:v>
                      </c:pt>
                      <c:pt idx="199">
                        <c:v>188201.96499999994</c:v>
                      </c:pt>
                      <c:pt idx="200">
                        <c:v>188201.96499999994</c:v>
                      </c:pt>
                      <c:pt idx="201">
                        <c:v>188201.96499999994</c:v>
                      </c:pt>
                      <c:pt idx="202">
                        <c:v>188201.96499999994</c:v>
                      </c:pt>
                      <c:pt idx="203">
                        <c:v>188201.96499999994</c:v>
                      </c:pt>
                      <c:pt idx="204">
                        <c:v>188201.96499999994</c:v>
                      </c:pt>
                      <c:pt idx="205">
                        <c:v>188201.96499999994</c:v>
                      </c:pt>
                      <c:pt idx="206">
                        <c:v>188201.96499999994</c:v>
                      </c:pt>
                      <c:pt idx="207">
                        <c:v>188201.96499999994</c:v>
                      </c:pt>
                      <c:pt idx="208">
                        <c:v>188201.96499999994</c:v>
                      </c:pt>
                      <c:pt idx="209">
                        <c:v>188201.96499999994</c:v>
                      </c:pt>
                      <c:pt idx="210">
                        <c:v>188201.96499999994</c:v>
                      </c:pt>
                      <c:pt idx="211">
                        <c:v>188201.96499999994</c:v>
                      </c:pt>
                      <c:pt idx="212">
                        <c:v>188201.96499999994</c:v>
                      </c:pt>
                      <c:pt idx="213">
                        <c:v>188201.96499999994</c:v>
                      </c:pt>
                      <c:pt idx="214">
                        <c:v>188201.96499999994</c:v>
                      </c:pt>
                      <c:pt idx="215">
                        <c:v>188201.96499999994</c:v>
                      </c:pt>
                      <c:pt idx="216">
                        <c:v>188201.96499999994</c:v>
                      </c:pt>
                      <c:pt idx="217">
                        <c:v>188201.96499999994</c:v>
                      </c:pt>
                      <c:pt idx="218">
                        <c:v>188201.96499999994</c:v>
                      </c:pt>
                      <c:pt idx="219">
                        <c:v>188201.96499999994</c:v>
                      </c:pt>
                      <c:pt idx="220">
                        <c:v>188201.96499999994</c:v>
                      </c:pt>
                      <c:pt idx="221">
                        <c:v>188201.96499999994</c:v>
                      </c:pt>
                      <c:pt idx="222">
                        <c:v>188201.96499999994</c:v>
                      </c:pt>
                      <c:pt idx="223">
                        <c:v>188201.96499999994</c:v>
                      </c:pt>
                      <c:pt idx="224">
                        <c:v>188201.96499999994</c:v>
                      </c:pt>
                      <c:pt idx="225">
                        <c:v>188201.96499999994</c:v>
                      </c:pt>
                      <c:pt idx="226">
                        <c:v>188201.96499999994</c:v>
                      </c:pt>
                      <c:pt idx="227">
                        <c:v>188201.96499999994</c:v>
                      </c:pt>
                      <c:pt idx="228">
                        <c:v>188201.96499999994</c:v>
                      </c:pt>
                      <c:pt idx="229">
                        <c:v>188201.96499999994</c:v>
                      </c:pt>
                      <c:pt idx="230">
                        <c:v>188201.96499999994</c:v>
                      </c:pt>
                      <c:pt idx="231">
                        <c:v>188201.96499999994</c:v>
                      </c:pt>
                      <c:pt idx="232">
                        <c:v>188201.96499999994</c:v>
                      </c:pt>
                      <c:pt idx="233">
                        <c:v>188201.96499999994</c:v>
                      </c:pt>
                      <c:pt idx="234">
                        <c:v>188201.96499999994</c:v>
                      </c:pt>
                      <c:pt idx="235">
                        <c:v>188201.96499999994</c:v>
                      </c:pt>
                      <c:pt idx="236">
                        <c:v>188201.96499999994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621-4188-B814-700DA9B6B69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621-4188-B814-700DA9B6B69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101.22499999999999</c:v>
                      </c:pt>
                      <c:pt idx="43">
                        <c:v>101.22499999999999</c:v>
                      </c:pt>
                      <c:pt idx="44">
                        <c:v>101.22499999999999</c:v>
                      </c:pt>
                      <c:pt idx="45">
                        <c:v>101.22499999999999</c:v>
                      </c:pt>
                      <c:pt idx="46">
                        <c:v>101.22499999999999</c:v>
                      </c:pt>
                      <c:pt idx="47">
                        <c:v>101.22499999999999</c:v>
                      </c:pt>
                      <c:pt idx="48">
                        <c:v>101.22499999999999</c:v>
                      </c:pt>
                      <c:pt idx="49">
                        <c:v>101.22499999999999</c:v>
                      </c:pt>
                      <c:pt idx="50">
                        <c:v>101.22499999999999</c:v>
                      </c:pt>
                      <c:pt idx="51">
                        <c:v>101.22499999999999</c:v>
                      </c:pt>
                      <c:pt idx="52">
                        <c:v>101.22499999999999</c:v>
                      </c:pt>
                      <c:pt idx="53">
                        <c:v>101.22499999999999</c:v>
                      </c:pt>
                      <c:pt idx="54">
                        <c:v>101.22499999999999</c:v>
                      </c:pt>
                      <c:pt idx="55">
                        <c:v>101.22499999999999</c:v>
                      </c:pt>
                      <c:pt idx="56">
                        <c:v>101.22499999999999</c:v>
                      </c:pt>
                      <c:pt idx="57">
                        <c:v>101.22499999999999</c:v>
                      </c:pt>
                      <c:pt idx="58">
                        <c:v>101.22499999999999</c:v>
                      </c:pt>
                      <c:pt idx="59">
                        <c:v>101.22499999999999</c:v>
                      </c:pt>
                      <c:pt idx="60">
                        <c:v>101.22499999999999</c:v>
                      </c:pt>
                      <c:pt idx="61">
                        <c:v>101.22499999999999</c:v>
                      </c:pt>
                      <c:pt idx="62">
                        <c:v>101.22499999999999</c:v>
                      </c:pt>
                      <c:pt idx="63">
                        <c:v>101.22499999999999</c:v>
                      </c:pt>
                      <c:pt idx="64">
                        <c:v>101.22499999999999</c:v>
                      </c:pt>
                      <c:pt idx="65">
                        <c:v>101.22499999999999</c:v>
                      </c:pt>
                      <c:pt idx="66">
                        <c:v>101.22499999999999</c:v>
                      </c:pt>
                      <c:pt idx="67">
                        <c:v>101.22499999999999</c:v>
                      </c:pt>
                      <c:pt idx="68">
                        <c:v>101.22499999999999</c:v>
                      </c:pt>
                      <c:pt idx="69">
                        <c:v>101.22499999999999</c:v>
                      </c:pt>
                      <c:pt idx="70">
                        <c:v>101.22499999999999</c:v>
                      </c:pt>
                      <c:pt idx="71">
                        <c:v>101.22499999999999</c:v>
                      </c:pt>
                      <c:pt idx="72">
                        <c:v>101.22499999999999</c:v>
                      </c:pt>
                      <c:pt idx="73">
                        <c:v>101.22499999999999</c:v>
                      </c:pt>
                      <c:pt idx="74">
                        <c:v>101.22499999999999</c:v>
                      </c:pt>
                      <c:pt idx="75">
                        <c:v>101.22499999999999</c:v>
                      </c:pt>
                      <c:pt idx="76">
                        <c:v>101.22499999999999</c:v>
                      </c:pt>
                      <c:pt idx="77">
                        <c:v>101.22499999999999</c:v>
                      </c:pt>
                      <c:pt idx="78">
                        <c:v>101.22499999999999</c:v>
                      </c:pt>
                      <c:pt idx="79">
                        <c:v>101.22499999999999</c:v>
                      </c:pt>
                      <c:pt idx="80">
                        <c:v>101.22499999999999</c:v>
                      </c:pt>
                      <c:pt idx="81">
                        <c:v>101.22499999999999</c:v>
                      </c:pt>
                      <c:pt idx="82">
                        <c:v>101.22499999999999</c:v>
                      </c:pt>
                      <c:pt idx="83">
                        <c:v>101.22499999999999</c:v>
                      </c:pt>
                      <c:pt idx="84">
                        <c:v>101.22499999999999</c:v>
                      </c:pt>
                      <c:pt idx="85">
                        <c:v>101.22499999999999</c:v>
                      </c:pt>
                      <c:pt idx="86">
                        <c:v>101.22499999999999</c:v>
                      </c:pt>
                      <c:pt idx="87">
                        <c:v>101.22499999999999</c:v>
                      </c:pt>
                      <c:pt idx="88">
                        <c:v>101.22499999999999</c:v>
                      </c:pt>
                      <c:pt idx="89">
                        <c:v>101.22499999999999</c:v>
                      </c:pt>
                      <c:pt idx="90">
                        <c:v>101.22499999999999</c:v>
                      </c:pt>
                      <c:pt idx="91">
                        <c:v>101.22499999999999</c:v>
                      </c:pt>
                      <c:pt idx="92">
                        <c:v>101.22499999999999</c:v>
                      </c:pt>
                      <c:pt idx="93">
                        <c:v>101.22499999999999</c:v>
                      </c:pt>
                      <c:pt idx="94">
                        <c:v>101.22499999999999</c:v>
                      </c:pt>
                      <c:pt idx="95">
                        <c:v>101.22499999999999</c:v>
                      </c:pt>
                      <c:pt idx="96">
                        <c:v>101.22499999999999</c:v>
                      </c:pt>
                      <c:pt idx="97">
                        <c:v>101.22499999999999</c:v>
                      </c:pt>
                      <c:pt idx="98">
                        <c:v>101.22499999999999</c:v>
                      </c:pt>
                      <c:pt idx="99">
                        <c:v>101.22499999999999</c:v>
                      </c:pt>
                      <c:pt idx="100">
                        <c:v>101.22499999999999</c:v>
                      </c:pt>
                      <c:pt idx="101">
                        <c:v>101.22499999999999</c:v>
                      </c:pt>
                      <c:pt idx="102">
                        <c:v>101.22499999999999</c:v>
                      </c:pt>
                      <c:pt idx="103">
                        <c:v>101.22499999999999</c:v>
                      </c:pt>
                      <c:pt idx="104">
                        <c:v>101.22499999999999</c:v>
                      </c:pt>
                      <c:pt idx="105">
                        <c:v>101.22499999999999</c:v>
                      </c:pt>
                      <c:pt idx="106">
                        <c:v>101.22499999999999</c:v>
                      </c:pt>
                      <c:pt idx="107">
                        <c:v>101.22499999999999</c:v>
                      </c:pt>
                      <c:pt idx="108">
                        <c:v>101.22499999999999</c:v>
                      </c:pt>
                      <c:pt idx="109">
                        <c:v>101.22499999999999</c:v>
                      </c:pt>
                      <c:pt idx="110">
                        <c:v>101.22499999999999</c:v>
                      </c:pt>
                      <c:pt idx="111">
                        <c:v>101.22499999999999</c:v>
                      </c:pt>
                      <c:pt idx="112">
                        <c:v>101.22499999999999</c:v>
                      </c:pt>
                      <c:pt idx="113">
                        <c:v>101.22499999999999</c:v>
                      </c:pt>
                      <c:pt idx="114">
                        <c:v>101.22499999999999</c:v>
                      </c:pt>
                      <c:pt idx="115">
                        <c:v>101.22499999999999</c:v>
                      </c:pt>
                      <c:pt idx="116">
                        <c:v>101.22499999999999</c:v>
                      </c:pt>
                      <c:pt idx="117">
                        <c:v>101.22499999999999</c:v>
                      </c:pt>
                      <c:pt idx="118">
                        <c:v>101.22499999999999</c:v>
                      </c:pt>
                      <c:pt idx="119">
                        <c:v>101.22499999999999</c:v>
                      </c:pt>
                      <c:pt idx="120">
                        <c:v>101.22499999999999</c:v>
                      </c:pt>
                      <c:pt idx="121">
                        <c:v>101.22499999999999</c:v>
                      </c:pt>
                      <c:pt idx="122">
                        <c:v>101.22499999999999</c:v>
                      </c:pt>
                      <c:pt idx="123">
                        <c:v>101.22499999999999</c:v>
                      </c:pt>
                      <c:pt idx="124">
                        <c:v>101.22499999999999</c:v>
                      </c:pt>
                      <c:pt idx="125">
                        <c:v>101.22499999999999</c:v>
                      </c:pt>
                      <c:pt idx="126">
                        <c:v>101.22499999999999</c:v>
                      </c:pt>
                      <c:pt idx="127">
                        <c:v>101.22499999999999</c:v>
                      </c:pt>
                      <c:pt idx="128">
                        <c:v>101.22499999999999</c:v>
                      </c:pt>
                      <c:pt idx="129">
                        <c:v>101.22499999999999</c:v>
                      </c:pt>
                      <c:pt idx="130">
                        <c:v>101.22499999999999</c:v>
                      </c:pt>
                      <c:pt idx="131">
                        <c:v>101.22499999999999</c:v>
                      </c:pt>
                      <c:pt idx="132">
                        <c:v>101.22499999999999</c:v>
                      </c:pt>
                      <c:pt idx="133">
                        <c:v>101.22499999999999</c:v>
                      </c:pt>
                      <c:pt idx="134">
                        <c:v>101.22499999999999</c:v>
                      </c:pt>
                      <c:pt idx="135">
                        <c:v>101.22499999999999</c:v>
                      </c:pt>
                      <c:pt idx="136">
                        <c:v>101.22499999999999</c:v>
                      </c:pt>
                      <c:pt idx="137">
                        <c:v>101.22499999999999</c:v>
                      </c:pt>
                      <c:pt idx="138">
                        <c:v>101.22499999999999</c:v>
                      </c:pt>
                      <c:pt idx="139">
                        <c:v>101.22499999999999</c:v>
                      </c:pt>
                      <c:pt idx="140">
                        <c:v>101.22499999999999</c:v>
                      </c:pt>
                      <c:pt idx="141">
                        <c:v>101.22499999999999</c:v>
                      </c:pt>
                      <c:pt idx="142">
                        <c:v>101.22499999999999</c:v>
                      </c:pt>
                      <c:pt idx="143">
                        <c:v>101.22499999999999</c:v>
                      </c:pt>
                      <c:pt idx="144">
                        <c:v>101.22499999999999</c:v>
                      </c:pt>
                      <c:pt idx="145">
                        <c:v>101.22499999999999</c:v>
                      </c:pt>
                      <c:pt idx="146">
                        <c:v>101.22499999999999</c:v>
                      </c:pt>
                      <c:pt idx="147">
                        <c:v>101.22499999999999</c:v>
                      </c:pt>
                      <c:pt idx="148">
                        <c:v>101.22499999999999</c:v>
                      </c:pt>
                      <c:pt idx="149">
                        <c:v>101.22499999999999</c:v>
                      </c:pt>
                      <c:pt idx="150">
                        <c:v>101.22499999999999</c:v>
                      </c:pt>
                      <c:pt idx="151">
                        <c:v>101.22499999999999</c:v>
                      </c:pt>
                      <c:pt idx="152">
                        <c:v>101.22499999999999</c:v>
                      </c:pt>
                      <c:pt idx="153">
                        <c:v>101.22499999999999</c:v>
                      </c:pt>
                      <c:pt idx="154">
                        <c:v>101.22499999999999</c:v>
                      </c:pt>
                      <c:pt idx="155">
                        <c:v>101.22499999999999</c:v>
                      </c:pt>
                      <c:pt idx="156">
                        <c:v>101.22499999999999</c:v>
                      </c:pt>
                      <c:pt idx="157">
                        <c:v>101.22499999999999</c:v>
                      </c:pt>
                      <c:pt idx="158">
                        <c:v>101.22499999999999</c:v>
                      </c:pt>
                      <c:pt idx="159">
                        <c:v>101.22499999999999</c:v>
                      </c:pt>
                      <c:pt idx="160">
                        <c:v>101.22499999999999</c:v>
                      </c:pt>
                      <c:pt idx="161">
                        <c:v>101.22499999999999</c:v>
                      </c:pt>
                      <c:pt idx="162">
                        <c:v>101.22499999999999</c:v>
                      </c:pt>
                      <c:pt idx="163">
                        <c:v>101.22499999999999</c:v>
                      </c:pt>
                      <c:pt idx="164">
                        <c:v>101.22499999999999</c:v>
                      </c:pt>
                      <c:pt idx="165">
                        <c:v>101.22499999999999</c:v>
                      </c:pt>
                      <c:pt idx="166">
                        <c:v>101.22499999999999</c:v>
                      </c:pt>
                      <c:pt idx="167">
                        <c:v>101.22499999999999</c:v>
                      </c:pt>
                      <c:pt idx="168">
                        <c:v>101.22499999999999</c:v>
                      </c:pt>
                      <c:pt idx="169">
                        <c:v>101.22499999999999</c:v>
                      </c:pt>
                      <c:pt idx="170">
                        <c:v>101.22499999999999</c:v>
                      </c:pt>
                      <c:pt idx="171">
                        <c:v>101.22499999999999</c:v>
                      </c:pt>
                      <c:pt idx="172">
                        <c:v>101.22499999999999</c:v>
                      </c:pt>
                      <c:pt idx="173">
                        <c:v>101.22499999999999</c:v>
                      </c:pt>
                      <c:pt idx="174">
                        <c:v>101.22499999999999</c:v>
                      </c:pt>
                      <c:pt idx="175">
                        <c:v>101.22499999999999</c:v>
                      </c:pt>
                      <c:pt idx="176">
                        <c:v>101.22499999999999</c:v>
                      </c:pt>
                      <c:pt idx="177">
                        <c:v>101.22499999999999</c:v>
                      </c:pt>
                      <c:pt idx="178">
                        <c:v>101.22499999999999</c:v>
                      </c:pt>
                      <c:pt idx="179">
                        <c:v>101.22499999999999</c:v>
                      </c:pt>
                      <c:pt idx="180">
                        <c:v>101.22499999999999</c:v>
                      </c:pt>
                      <c:pt idx="181">
                        <c:v>101.22499999999999</c:v>
                      </c:pt>
                      <c:pt idx="182">
                        <c:v>101.22499999999999</c:v>
                      </c:pt>
                      <c:pt idx="183">
                        <c:v>101.22499999999999</c:v>
                      </c:pt>
                      <c:pt idx="184">
                        <c:v>101.22499999999999</c:v>
                      </c:pt>
                      <c:pt idx="185">
                        <c:v>101.22499999999999</c:v>
                      </c:pt>
                      <c:pt idx="186">
                        <c:v>101.22499999999999</c:v>
                      </c:pt>
                      <c:pt idx="187">
                        <c:v>101.22499999999999</c:v>
                      </c:pt>
                      <c:pt idx="188">
                        <c:v>101.22499999999999</c:v>
                      </c:pt>
                      <c:pt idx="189">
                        <c:v>101.22499999999999</c:v>
                      </c:pt>
                      <c:pt idx="190">
                        <c:v>101.22499999999999</c:v>
                      </c:pt>
                      <c:pt idx="191">
                        <c:v>101.22499999999999</c:v>
                      </c:pt>
                      <c:pt idx="192">
                        <c:v>101.22499999999999</c:v>
                      </c:pt>
                      <c:pt idx="193">
                        <c:v>101.22499999999999</c:v>
                      </c:pt>
                      <c:pt idx="194">
                        <c:v>101.22499999999999</c:v>
                      </c:pt>
                      <c:pt idx="195">
                        <c:v>101.22499999999999</c:v>
                      </c:pt>
                      <c:pt idx="196">
                        <c:v>101.22499999999999</c:v>
                      </c:pt>
                      <c:pt idx="197">
                        <c:v>101.22499999999999</c:v>
                      </c:pt>
                      <c:pt idx="198">
                        <c:v>101.22499999999999</c:v>
                      </c:pt>
                      <c:pt idx="199">
                        <c:v>101.22499999999999</c:v>
                      </c:pt>
                      <c:pt idx="200">
                        <c:v>101.22499999999999</c:v>
                      </c:pt>
                      <c:pt idx="201">
                        <c:v>101.22499999999999</c:v>
                      </c:pt>
                      <c:pt idx="202">
                        <c:v>101.22499999999999</c:v>
                      </c:pt>
                      <c:pt idx="203">
                        <c:v>101.22499999999999</c:v>
                      </c:pt>
                      <c:pt idx="204">
                        <c:v>101.22499999999999</c:v>
                      </c:pt>
                      <c:pt idx="205">
                        <c:v>101.22499999999999</c:v>
                      </c:pt>
                      <c:pt idx="206">
                        <c:v>101.22499999999999</c:v>
                      </c:pt>
                      <c:pt idx="207">
                        <c:v>101.22499999999999</c:v>
                      </c:pt>
                      <c:pt idx="208">
                        <c:v>101.22499999999999</c:v>
                      </c:pt>
                      <c:pt idx="209">
                        <c:v>101.22499999999999</c:v>
                      </c:pt>
                      <c:pt idx="210">
                        <c:v>101.22499999999999</c:v>
                      </c:pt>
                      <c:pt idx="211">
                        <c:v>101.22499999999999</c:v>
                      </c:pt>
                      <c:pt idx="212">
                        <c:v>101.22499999999999</c:v>
                      </c:pt>
                      <c:pt idx="213">
                        <c:v>101.22499999999999</c:v>
                      </c:pt>
                      <c:pt idx="214">
                        <c:v>101.22499999999999</c:v>
                      </c:pt>
                      <c:pt idx="215">
                        <c:v>101.22499999999999</c:v>
                      </c:pt>
                      <c:pt idx="216">
                        <c:v>101.22499999999999</c:v>
                      </c:pt>
                      <c:pt idx="217">
                        <c:v>101.22499999999999</c:v>
                      </c:pt>
                      <c:pt idx="218">
                        <c:v>101.22499999999999</c:v>
                      </c:pt>
                      <c:pt idx="219">
                        <c:v>101.22499999999999</c:v>
                      </c:pt>
                      <c:pt idx="220">
                        <c:v>101.22499999999999</c:v>
                      </c:pt>
                      <c:pt idx="221">
                        <c:v>101.22499999999999</c:v>
                      </c:pt>
                      <c:pt idx="222">
                        <c:v>101.22499999999999</c:v>
                      </c:pt>
                      <c:pt idx="223">
                        <c:v>101.22499999999999</c:v>
                      </c:pt>
                      <c:pt idx="224">
                        <c:v>101.22499999999999</c:v>
                      </c:pt>
                      <c:pt idx="225">
                        <c:v>101.22499999999999</c:v>
                      </c:pt>
                      <c:pt idx="226">
                        <c:v>101.22499999999999</c:v>
                      </c:pt>
                      <c:pt idx="227">
                        <c:v>101.22499999999999</c:v>
                      </c:pt>
                      <c:pt idx="228">
                        <c:v>101.22499999999999</c:v>
                      </c:pt>
                      <c:pt idx="229">
                        <c:v>101.22499999999999</c:v>
                      </c:pt>
                      <c:pt idx="230">
                        <c:v>101.22499999999999</c:v>
                      </c:pt>
                      <c:pt idx="231">
                        <c:v>101.22499999999999</c:v>
                      </c:pt>
                      <c:pt idx="232">
                        <c:v>101.22499999999999</c:v>
                      </c:pt>
                      <c:pt idx="233">
                        <c:v>101.22499999999999</c:v>
                      </c:pt>
                      <c:pt idx="234">
                        <c:v>101.22499999999999</c:v>
                      </c:pt>
                      <c:pt idx="235">
                        <c:v>101.22499999999999</c:v>
                      </c:pt>
                      <c:pt idx="236">
                        <c:v>101.22499999999999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621-4188-B814-700DA9B6B69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176249.99999999959</c:v>
                      </c:pt>
                      <c:pt idx="43">
                        <c:v>176249.99999999959</c:v>
                      </c:pt>
                      <c:pt idx="44">
                        <c:v>176249.99999999959</c:v>
                      </c:pt>
                      <c:pt idx="45">
                        <c:v>176249.99999999959</c:v>
                      </c:pt>
                      <c:pt idx="46">
                        <c:v>176249.99999999959</c:v>
                      </c:pt>
                      <c:pt idx="47">
                        <c:v>176249.99999999959</c:v>
                      </c:pt>
                      <c:pt idx="48">
                        <c:v>176249.99999999959</c:v>
                      </c:pt>
                      <c:pt idx="49">
                        <c:v>176249.99999999959</c:v>
                      </c:pt>
                      <c:pt idx="50">
                        <c:v>176249.99999999959</c:v>
                      </c:pt>
                      <c:pt idx="51">
                        <c:v>176249.99999999959</c:v>
                      </c:pt>
                      <c:pt idx="52">
                        <c:v>176249.99999999959</c:v>
                      </c:pt>
                      <c:pt idx="53">
                        <c:v>176249.99999999959</c:v>
                      </c:pt>
                      <c:pt idx="54">
                        <c:v>176249.99999999959</c:v>
                      </c:pt>
                      <c:pt idx="55">
                        <c:v>176249.99999999959</c:v>
                      </c:pt>
                      <c:pt idx="56">
                        <c:v>176249.99999999959</c:v>
                      </c:pt>
                      <c:pt idx="57">
                        <c:v>176249.99999999959</c:v>
                      </c:pt>
                      <c:pt idx="58">
                        <c:v>176249.99999999959</c:v>
                      </c:pt>
                      <c:pt idx="59">
                        <c:v>176249.99999999959</c:v>
                      </c:pt>
                      <c:pt idx="60">
                        <c:v>176249.99999999959</c:v>
                      </c:pt>
                      <c:pt idx="61">
                        <c:v>176249.99999999959</c:v>
                      </c:pt>
                      <c:pt idx="62">
                        <c:v>176249.99999999959</c:v>
                      </c:pt>
                      <c:pt idx="63">
                        <c:v>176249.99999999959</c:v>
                      </c:pt>
                      <c:pt idx="64">
                        <c:v>176249.99999999959</c:v>
                      </c:pt>
                      <c:pt idx="65">
                        <c:v>176249.99999999959</c:v>
                      </c:pt>
                      <c:pt idx="66">
                        <c:v>176249.99999999959</c:v>
                      </c:pt>
                      <c:pt idx="67">
                        <c:v>176249.99999999959</c:v>
                      </c:pt>
                      <c:pt idx="68">
                        <c:v>176249.99999999959</c:v>
                      </c:pt>
                      <c:pt idx="69">
                        <c:v>176249.99999999959</c:v>
                      </c:pt>
                      <c:pt idx="70">
                        <c:v>176249.99999999959</c:v>
                      </c:pt>
                      <c:pt idx="71">
                        <c:v>176249.99999999959</c:v>
                      </c:pt>
                      <c:pt idx="72">
                        <c:v>176249.99999999959</c:v>
                      </c:pt>
                      <c:pt idx="73">
                        <c:v>176249.99999999959</c:v>
                      </c:pt>
                      <c:pt idx="74">
                        <c:v>176249.99999999959</c:v>
                      </c:pt>
                      <c:pt idx="75">
                        <c:v>176249.99999999959</c:v>
                      </c:pt>
                      <c:pt idx="76">
                        <c:v>176249.99999999959</c:v>
                      </c:pt>
                      <c:pt idx="77">
                        <c:v>176249.99999999959</c:v>
                      </c:pt>
                      <c:pt idx="78">
                        <c:v>176249.99999999959</c:v>
                      </c:pt>
                      <c:pt idx="79">
                        <c:v>176249.99999999959</c:v>
                      </c:pt>
                      <c:pt idx="80">
                        <c:v>176249.99999999959</c:v>
                      </c:pt>
                      <c:pt idx="81">
                        <c:v>176249.99999999959</c:v>
                      </c:pt>
                      <c:pt idx="82">
                        <c:v>176249.99999999959</c:v>
                      </c:pt>
                      <c:pt idx="83">
                        <c:v>176249.99999999959</c:v>
                      </c:pt>
                      <c:pt idx="84">
                        <c:v>176249.99999999959</c:v>
                      </c:pt>
                      <c:pt idx="85">
                        <c:v>176249.99999999959</c:v>
                      </c:pt>
                      <c:pt idx="86">
                        <c:v>176249.99999999959</c:v>
                      </c:pt>
                      <c:pt idx="87">
                        <c:v>176249.99999999959</c:v>
                      </c:pt>
                      <c:pt idx="88">
                        <c:v>176249.99999999959</c:v>
                      </c:pt>
                      <c:pt idx="89">
                        <c:v>176249.99999999959</c:v>
                      </c:pt>
                      <c:pt idx="90">
                        <c:v>176249.99999999959</c:v>
                      </c:pt>
                      <c:pt idx="91">
                        <c:v>176249.99999999959</c:v>
                      </c:pt>
                      <c:pt idx="92">
                        <c:v>176249.99999999959</c:v>
                      </c:pt>
                      <c:pt idx="93">
                        <c:v>176249.99999999959</c:v>
                      </c:pt>
                      <c:pt idx="94">
                        <c:v>176249.99999999959</c:v>
                      </c:pt>
                      <c:pt idx="95">
                        <c:v>176249.99999999959</c:v>
                      </c:pt>
                      <c:pt idx="96">
                        <c:v>176249.99999999959</c:v>
                      </c:pt>
                      <c:pt idx="97">
                        <c:v>176249.99999999959</c:v>
                      </c:pt>
                      <c:pt idx="98">
                        <c:v>176249.99999999959</c:v>
                      </c:pt>
                      <c:pt idx="99">
                        <c:v>176249.99999999959</c:v>
                      </c:pt>
                      <c:pt idx="100">
                        <c:v>176249.99999999959</c:v>
                      </c:pt>
                      <c:pt idx="101">
                        <c:v>176249.99999999959</c:v>
                      </c:pt>
                      <c:pt idx="102">
                        <c:v>176249.99999999959</c:v>
                      </c:pt>
                      <c:pt idx="103">
                        <c:v>176249.99999999959</c:v>
                      </c:pt>
                      <c:pt idx="104">
                        <c:v>176249.99999999959</c:v>
                      </c:pt>
                      <c:pt idx="105">
                        <c:v>176249.99999999959</c:v>
                      </c:pt>
                      <c:pt idx="106">
                        <c:v>176249.99999999959</c:v>
                      </c:pt>
                      <c:pt idx="107">
                        <c:v>176249.99999999959</c:v>
                      </c:pt>
                      <c:pt idx="108">
                        <c:v>176249.99999999959</c:v>
                      </c:pt>
                      <c:pt idx="109">
                        <c:v>176249.99999999959</c:v>
                      </c:pt>
                      <c:pt idx="110">
                        <c:v>176249.99999999959</c:v>
                      </c:pt>
                      <c:pt idx="111">
                        <c:v>176249.99999999959</c:v>
                      </c:pt>
                      <c:pt idx="112">
                        <c:v>176249.99999999959</c:v>
                      </c:pt>
                      <c:pt idx="113">
                        <c:v>176249.99999999959</c:v>
                      </c:pt>
                      <c:pt idx="114">
                        <c:v>176249.99999999959</c:v>
                      </c:pt>
                      <c:pt idx="115">
                        <c:v>176249.99999999959</c:v>
                      </c:pt>
                      <c:pt idx="116">
                        <c:v>176249.99999999959</c:v>
                      </c:pt>
                      <c:pt idx="117">
                        <c:v>176249.99999999959</c:v>
                      </c:pt>
                      <c:pt idx="118">
                        <c:v>176249.99999999959</c:v>
                      </c:pt>
                      <c:pt idx="119">
                        <c:v>176249.99999999959</c:v>
                      </c:pt>
                      <c:pt idx="120">
                        <c:v>176249.99999999959</c:v>
                      </c:pt>
                      <c:pt idx="121">
                        <c:v>176249.99999999959</c:v>
                      </c:pt>
                      <c:pt idx="122">
                        <c:v>176249.99999999959</c:v>
                      </c:pt>
                      <c:pt idx="123">
                        <c:v>176249.99999999959</c:v>
                      </c:pt>
                      <c:pt idx="124">
                        <c:v>176249.99999999959</c:v>
                      </c:pt>
                      <c:pt idx="125">
                        <c:v>176249.99999999959</c:v>
                      </c:pt>
                      <c:pt idx="126">
                        <c:v>176249.99999999959</c:v>
                      </c:pt>
                      <c:pt idx="127">
                        <c:v>176249.99999999959</c:v>
                      </c:pt>
                      <c:pt idx="128">
                        <c:v>176249.99999999959</c:v>
                      </c:pt>
                      <c:pt idx="129">
                        <c:v>176249.99999999959</c:v>
                      </c:pt>
                      <c:pt idx="130">
                        <c:v>176249.99999999959</c:v>
                      </c:pt>
                      <c:pt idx="131">
                        <c:v>176249.99999999959</c:v>
                      </c:pt>
                      <c:pt idx="132">
                        <c:v>176249.99999999959</c:v>
                      </c:pt>
                      <c:pt idx="133">
                        <c:v>176249.99999999959</c:v>
                      </c:pt>
                      <c:pt idx="134">
                        <c:v>176249.99999999959</c:v>
                      </c:pt>
                      <c:pt idx="135">
                        <c:v>176249.99999999959</c:v>
                      </c:pt>
                      <c:pt idx="136">
                        <c:v>176249.99999999959</c:v>
                      </c:pt>
                      <c:pt idx="137">
                        <c:v>176249.99999999959</c:v>
                      </c:pt>
                      <c:pt idx="138">
                        <c:v>176249.99999999959</c:v>
                      </c:pt>
                      <c:pt idx="139">
                        <c:v>176249.99999999959</c:v>
                      </c:pt>
                      <c:pt idx="140">
                        <c:v>176249.99999999959</c:v>
                      </c:pt>
                      <c:pt idx="141">
                        <c:v>176249.99999999959</c:v>
                      </c:pt>
                      <c:pt idx="142">
                        <c:v>176249.99999999959</c:v>
                      </c:pt>
                      <c:pt idx="143">
                        <c:v>176249.99999999959</c:v>
                      </c:pt>
                      <c:pt idx="144">
                        <c:v>176249.99999999959</c:v>
                      </c:pt>
                      <c:pt idx="145">
                        <c:v>176249.99999999959</c:v>
                      </c:pt>
                      <c:pt idx="146">
                        <c:v>176249.99999999959</c:v>
                      </c:pt>
                      <c:pt idx="147">
                        <c:v>176249.99999999959</c:v>
                      </c:pt>
                      <c:pt idx="148">
                        <c:v>176249.99999999959</c:v>
                      </c:pt>
                      <c:pt idx="149">
                        <c:v>176249.99999999959</c:v>
                      </c:pt>
                      <c:pt idx="150">
                        <c:v>176249.99999999959</c:v>
                      </c:pt>
                      <c:pt idx="151">
                        <c:v>176249.99999999959</c:v>
                      </c:pt>
                      <c:pt idx="152">
                        <c:v>176249.99999999959</c:v>
                      </c:pt>
                      <c:pt idx="153">
                        <c:v>176249.99999999959</c:v>
                      </c:pt>
                      <c:pt idx="154">
                        <c:v>176249.99999999959</c:v>
                      </c:pt>
                      <c:pt idx="155">
                        <c:v>176249.99999999959</c:v>
                      </c:pt>
                      <c:pt idx="156">
                        <c:v>176249.99999999959</c:v>
                      </c:pt>
                      <c:pt idx="157">
                        <c:v>176249.99999999959</c:v>
                      </c:pt>
                      <c:pt idx="158">
                        <c:v>176249.99999999959</c:v>
                      </c:pt>
                      <c:pt idx="159">
                        <c:v>176249.99999999959</c:v>
                      </c:pt>
                      <c:pt idx="160">
                        <c:v>176249.99999999959</c:v>
                      </c:pt>
                      <c:pt idx="161">
                        <c:v>176249.99999999959</c:v>
                      </c:pt>
                      <c:pt idx="162">
                        <c:v>176249.99999999959</c:v>
                      </c:pt>
                      <c:pt idx="163">
                        <c:v>176249.99999999959</c:v>
                      </c:pt>
                      <c:pt idx="164">
                        <c:v>176249.99999999959</c:v>
                      </c:pt>
                      <c:pt idx="165">
                        <c:v>176249.99999999959</c:v>
                      </c:pt>
                      <c:pt idx="166">
                        <c:v>176249.99999999959</c:v>
                      </c:pt>
                      <c:pt idx="167">
                        <c:v>176249.99999999959</c:v>
                      </c:pt>
                      <c:pt idx="168">
                        <c:v>176249.99999999959</c:v>
                      </c:pt>
                      <c:pt idx="169">
                        <c:v>176249.99999999959</c:v>
                      </c:pt>
                      <c:pt idx="170">
                        <c:v>176249.99999999959</c:v>
                      </c:pt>
                      <c:pt idx="171">
                        <c:v>176249.99999999959</c:v>
                      </c:pt>
                      <c:pt idx="172">
                        <c:v>176249.99999999959</c:v>
                      </c:pt>
                      <c:pt idx="173">
                        <c:v>176249.99999999959</c:v>
                      </c:pt>
                      <c:pt idx="174">
                        <c:v>176249.99999999959</c:v>
                      </c:pt>
                      <c:pt idx="175">
                        <c:v>176249.99999999959</c:v>
                      </c:pt>
                      <c:pt idx="176">
                        <c:v>176249.99999999959</c:v>
                      </c:pt>
                      <c:pt idx="177">
                        <c:v>176249.99999999959</c:v>
                      </c:pt>
                      <c:pt idx="178">
                        <c:v>176249.99999999959</c:v>
                      </c:pt>
                      <c:pt idx="179">
                        <c:v>176249.99999999959</c:v>
                      </c:pt>
                      <c:pt idx="180">
                        <c:v>176249.99999999959</c:v>
                      </c:pt>
                      <c:pt idx="181">
                        <c:v>176249.99999999959</c:v>
                      </c:pt>
                      <c:pt idx="182">
                        <c:v>176249.99999999959</c:v>
                      </c:pt>
                      <c:pt idx="183">
                        <c:v>176249.99999999959</c:v>
                      </c:pt>
                      <c:pt idx="184">
                        <c:v>176249.99999999959</c:v>
                      </c:pt>
                      <c:pt idx="185">
                        <c:v>176249.99999999959</c:v>
                      </c:pt>
                      <c:pt idx="186">
                        <c:v>176249.99999999959</c:v>
                      </c:pt>
                      <c:pt idx="187">
                        <c:v>176249.99999999959</c:v>
                      </c:pt>
                      <c:pt idx="188">
                        <c:v>176249.99999999959</c:v>
                      </c:pt>
                      <c:pt idx="189">
                        <c:v>176249.99999999959</c:v>
                      </c:pt>
                      <c:pt idx="190">
                        <c:v>176249.99999999959</c:v>
                      </c:pt>
                      <c:pt idx="191">
                        <c:v>176249.99999999959</c:v>
                      </c:pt>
                      <c:pt idx="192">
                        <c:v>176249.99999999959</c:v>
                      </c:pt>
                      <c:pt idx="193">
                        <c:v>176249.99999999959</c:v>
                      </c:pt>
                      <c:pt idx="194">
                        <c:v>176249.99999999959</c:v>
                      </c:pt>
                      <c:pt idx="195">
                        <c:v>176249.99999999959</c:v>
                      </c:pt>
                      <c:pt idx="196">
                        <c:v>176249.99999999959</c:v>
                      </c:pt>
                      <c:pt idx="197">
                        <c:v>176249.99999999959</c:v>
                      </c:pt>
                      <c:pt idx="198">
                        <c:v>176249.99999999959</c:v>
                      </c:pt>
                      <c:pt idx="199">
                        <c:v>176249.99999999959</c:v>
                      </c:pt>
                      <c:pt idx="200">
                        <c:v>176249.99999999959</c:v>
                      </c:pt>
                      <c:pt idx="201">
                        <c:v>176249.99999999959</c:v>
                      </c:pt>
                      <c:pt idx="202">
                        <c:v>176249.99999999959</c:v>
                      </c:pt>
                      <c:pt idx="203">
                        <c:v>176249.99999999959</c:v>
                      </c:pt>
                      <c:pt idx="204">
                        <c:v>176249.99999999959</c:v>
                      </c:pt>
                      <c:pt idx="205">
                        <c:v>176249.99999999959</c:v>
                      </c:pt>
                      <c:pt idx="206">
                        <c:v>176249.99999999959</c:v>
                      </c:pt>
                      <c:pt idx="207">
                        <c:v>176249.99999999959</c:v>
                      </c:pt>
                      <c:pt idx="208">
                        <c:v>176249.99999999959</c:v>
                      </c:pt>
                      <c:pt idx="209">
                        <c:v>176249.99999999959</c:v>
                      </c:pt>
                      <c:pt idx="210">
                        <c:v>176249.99999999959</c:v>
                      </c:pt>
                      <c:pt idx="211">
                        <c:v>176249.99999999959</c:v>
                      </c:pt>
                      <c:pt idx="212">
                        <c:v>176249.99999999959</c:v>
                      </c:pt>
                      <c:pt idx="213">
                        <c:v>176249.99999999959</c:v>
                      </c:pt>
                      <c:pt idx="214">
                        <c:v>176249.99999999959</c:v>
                      </c:pt>
                      <c:pt idx="215">
                        <c:v>176249.99999999959</c:v>
                      </c:pt>
                      <c:pt idx="216">
                        <c:v>176249.99999999959</c:v>
                      </c:pt>
                      <c:pt idx="217">
                        <c:v>176249.99999999959</c:v>
                      </c:pt>
                      <c:pt idx="218">
                        <c:v>176249.99999999959</c:v>
                      </c:pt>
                      <c:pt idx="219">
                        <c:v>176249.99999999959</c:v>
                      </c:pt>
                      <c:pt idx="220">
                        <c:v>176249.99999999959</c:v>
                      </c:pt>
                      <c:pt idx="221">
                        <c:v>176249.99999999959</c:v>
                      </c:pt>
                      <c:pt idx="222">
                        <c:v>176249.99999999959</c:v>
                      </c:pt>
                      <c:pt idx="223">
                        <c:v>176249.99999999959</c:v>
                      </c:pt>
                      <c:pt idx="224">
                        <c:v>176249.99999999959</c:v>
                      </c:pt>
                      <c:pt idx="225">
                        <c:v>176249.99999999959</c:v>
                      </c:pt>
                      <c:pt idx="226">
                        <c:v>176249.99999999959</c:v>
                      </c:pt>
                      <c:pt idx="227">
                        <c:v>176249.99999999959</c:v>
                      </c:pt>
                      <c:pt idx="228">
                        <c:v>176249.99999999959</c:v>
                      </c:pt>
                      <c:pt idx="229">
                        <c:v>176249.99999999959</c:v>
                      </c:pt>
                      <c:pt idx="230">
                        <c:v>176249.99999999959</c:v>
                      </c:pt>
                      <c:pt idx="231">
                        <c:v>176249.99999999959</c:v>
                      </c:pt>
                      <c:pt idx="232">
                        <c:v>176249.99999999959</c:v>
                      </c:pt>
                      <c:pt idx="233">
                        <c:v>176249.99999999959</c:v>
                      </c:pt>
                      <c:pt idx="234">
                        <c:v>176249.99999999959</c:v>
                      </c:pt>
                      <c:pt idx="235">
                        <c:v>176249.99999999959</c:v>
                      </c:pt>
                      <c:pt idx="236">
                        <c:v>176249.99999999959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621-4188-B814-700DA9B6B69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Insurance CDS RV'!$A$14:$A$250</c15:sqref>
                        </c15:formulaRef>
                      </c:ext>
                    </c:extLst>
                    <c:strCache>
                      <c:ptCount val="29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15:00</c:v>
                      </c:pt>
                      <c:pt idx="28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621-4188-B814-700DA9B6B696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Barclays!$H$12:$H$13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Barclays!$A$14:$A$250</c:f>
              <c:strCache>
                <c:ptCount val="24"/>
                <c:pt idx="0">
                  <c:v>09/30/2025 15:00</c:v>
                </c:pt>
                <c:pt idx="1">
                  <c:v>10/01/2025 15:00</c:v>
                </c:pt>
                <c:pt idx="2">
                  <c:v>10/02/2025 15:00</c:v>
                </c:pt>
                <c:pt idx="3">
                  <c:v>10/03/2025 15:00</c:v>
                </c:pt>
                <c:pt idx="4">
                  <c:v>10/06/2025 15:00</c:v>
                </c:pt>
                <c:pt idx="5">
                  <c:v>10/07/2025 15:00</c:v>
                </c:pt>
                <c:pt idx="6">
                  <c:v>10/08/2025 15:00</c:v>
                </c:pt>
                <c:pt idx="7">
                  <c:v>10/09/2025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15:00</c:v>
                </c:pt>
                <c:pt idx="23">
                  <c:v>11/03/2025 15:10</c:v>
                </c:pt>
              </c:strCache>
            </c:strRef>
          </c:cat>
          <c:val>
            <c:numRef>
              <c:f>Barclays!$H$14:$H$250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-40714.599305555654</c:v>
                </c:pt>
                <c:pt idx="2">
                  <c:v>-44589.198611111329</c:v>
                </c:pt>
                <c:pt idx="3">
                  <c:v>-61343.797916665128</c:v>
                </c:pt>
                <c:pt idx="4">
                  <c:v>-38127.59583333406</c:v>
                </c:pt>
                <c:pt idx="5">
                  <c:v>-39482.195138888783</c:v>
                </c:pt>
                <c:pt idx="6">
                  <c:v>-44336.794444443171</c:v>
                </c:pt>
                <c:pt idx="7">
                  <c:v>-43051.393749998366</c:v>
                </c:pt>
                <c:pt idx="8">
                  <c:v>-13664.390277778683</c:v>
                </c:pt>
                <c:pt idx="9">
                  <c:v>-23858.989583334125</c:v>
                </c:pt>
                <c:pt idx="10">
                  <c:v>59186.411111111694</c:v>
                </c:pt>
                <c:pt idx="11">
                  <c:v>59091.811805555597</c:v>
                </c:pt>
                <c:pt idx="12">
                  <c:v>75688.013888888032</c:v>
                </c:pt>
                <c:pt idx="13">
                  <c:v>68433.414583333259</c:v>
                </c:pt>
                <c:pt idx="14">
                  <c:v>89778.81527777751</c:v>
                </c:pt>
                <c:pt idx="15">
                  <c:v>45864.215972221631</c:v>
                </c:pt>
                <c:pt idx="16">
                  <c:v>45329.616666665708</c:v>
                </c:pt>
                <c:pt idx="17">
                  <c:v>23905.818750000188</c:v>
                </c:pt>
                <c:pt idx="18">
                  <c:v>49451.219444444308</c:v>
                </c:pt>
                <c:pt idx="19">
                  <c:v>81856.620138889615</c:v>
                </c:pt>
                <c:pt idx="20">
                  <c:v>80042.020833334711</c:v>
                </c:pt>
                <c:pt idx="21">
                  <c:v>88347.421527777769</c:v>
                </c:pt>
                <c:pt idx="22">
                  <c:v>83523.623611111398</c:v>
                </c:pt>
                <c:pt idx="23">
                  <c:v>78229.024305554325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2-463F-B32C-7E853F1DF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4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101.1619</c:v>
                      </c:pt>
                      <c:pt idx="43">
                        <c:v>101.1619</c:v>
                      </c:pt>
                      <c:pt idx="44">
                        <c:v>101.1619</c:v>
                      </c:pt>
                      <c:pt idx="45">
                        <c:v>101.1619</c:v>
                      </c:pt>
                      <c:pt idx="46">
                        <c:v>101.1619</c:v>
                      </c:pt>
                      <c:pt idx="47">
                        <c:v>101.1619</c:v>
                      </c:pt>
                      <c:pt idx="48">
                        <c:v>101.1619</c:v>
                      </c:pt>
                      <c:pt idx="49">
                        <c:v>101.1619</c:v>
                      </c:pt>
                      <c:pt idx="50">
                        <c:v>101.1619</c:v>
                      </c:pt>
                      <c:pt idx="51">
                        <c:v>101.1619</c:v>
                      </c:pt>
                      <c:pt idx="52">
                        <c:v>101.1619</c:v>
                      </c:pt>
                      <c:pt idx="53">
                        <c:v>101.1619</c:v>
                      </c:pt>
                      <c:pt idx="54">
                        <c:v>101.1619</c:v>
                      </c:pt>
                      <c:pt idx="55">
                        <c:v>101.1619</c:v>
                      </c:pt>
                      <c:pt idx="56">
                        <c:v>101.1619</c:v>
                      </c:pt>
                      <c:pt idx="57">
                        <c:v>101.1619</c:v>
                      </c:pt>
                      <c:pt idx="58">
                        <c:v>101.1619</c:v>
                      </c:pt>
                      <c:pt idx="59">
                        <c:v>101.1619</c:v>
                      </c:pt>
                      <c:pt idx="60">
                        <c:v>101.1619</c:v>
                      </c:pt>
                      <c:pt idx="61">
                        <c:v>101.1619</c:v>
                      </c:pt>
                      <c:pt idx="62">
                        <c:v>101.1619</c:v>
                      </c:pt>
                      <c:pt idx="63">
                        <c:v>101.1619</c:v>
                      </c:pt>
                      <c:pt idx="64">
                        <c:v>101.1619</c:v>
                      </c:pt>
                      <c:pt idx="65">
                        <c:v>101.1619</c:v>
                      </c:pt>
                      <c:pt idx="66">
                        <c:v>101.1619</c:v>
                      </c:pt>
                      <c:pt idx="67">
                        <c:v>101.1619</c:v>
                      </c:pt>
                      <c:pt idx="68">
                        <c:v>101.1619</c:v>
                      </c:pt>
                      <c:pt idx="69">
                        <c:v>101.1619</c:v>
                      </c:pt>
                      <c:pt idx="70">
                        <c:v>101.1619</c:v>
                      </c:pt>
                      <c:pt idx="71">
                        <c:v>101.1619</c:v>
                      </c:pt>
                      <c:pt idx="72">
                        <c:v>101.1619</c:v>
                      </c:pt>
                      <c:pt idx="73">
                        <c:v>101.1619</c:v>
                      </c:pt>
                      <c:pt idx="74">
                        <c:v>101.1619</c:v>
                      </c:pt>
                      <c:pt idx="75">
                        <c:v>101.1619</c:v>
                      </c:pt>
                      <c:pt idx="76">
                        <c:v>101.1619</c:v>
                      </c:pt>
                      <c:pt idx="77">
                        <c:v>101.1619</c:v>
                      </c:pt>
                      <c:pt idx="78">
                        <c:v>101.1619</c:v>
                      </c:pt>
                      <c:pt idx="79">
                        <c:v>101.1619</c:v>
                      </c:pt>
                      <c:pt idx="80">
                        <c:v>101.1619</c:v>
                      </c:pt>
                      <c:pt idx="81">
                        <c:v>101.1619</c:v>
                      </c:pt>
                      <c:pt idx="82">
                        <c:v>101.1619</c:v>
                      </c:pt>
                      <c:pt idx="83">
                        <c:v>101.1619</c:v>
                      </c:pt>
                      <c:pt idx="84">
                        <c:v>101.1619</c:v>
                      </c:pt>
                      <c:pt idx="85">
                        <c:v>101.1619</c:v>
                      </c:pt>
                      <c:pt idx="86">
                        <c:v>101.1619</c:v>
                      </c:pt>
                      <c:pt idx="87">
                        <c:v>101.1619</c:v>
                      </c:pt>
                      <c:pt idx="88">
                        <c:v>101.1619</c:v>
                      </c:pt>
                      <c:pt idx="89">
                        <c:v>101.1619</c:v>
                      </c:pt>
                      <c:pt idx="90">
                        <c:v>101.1619</c:v>
                      </c:pt>
                      <c:pt idx="91">
                        <c:v>101.1619</c:v>
                      </c:pt>
                      <c:pt idx="92">
                        <c:v>101.1619</c:v>
                      </c:pt>
                      <c:pt idx="93">
                        <c:v>101.1619</c:v>
                      </c:pt>
                      <c:pt idx="94">
                        <c:v>101.1619</c:v>
                      </c:pt>
                      <c:pt idx="95">
                        <c:v>101.1619</c:v>
                      </c:pt>
                      <c:pt idx="96">
                        <c:v>101.1619</c:v>
                      </c:pt>
                      <c:pt idx="97">
                        <c:v>101.1619</c:v>
                      </c:pt>
                      <c:pt idx="98">
                        <c:v>101.1619</c:v>
                      </c:pt>
                      <c:pt idx="99">
                        <c:v>101.1619</c:v>
                      </c:pt>
                      <c:pt idx="100">
                        <c:v>101.1619</c:v>
                      </c:pt>
                      <c:pt idx="101">
                        <c:v>101.1619</c:v>
                      </c:pt>
                      <c:pt idx="102">
                        <c:v>101.1619</c:v>
                      </c:pt>
                      <c:pt idx="103">
                        <c:v>101.1619</c:v>
                      </c:pt>
                      <c:pt idx="104">
                        <c:v>101.1619</c:v>
                      </c:pt>
                      <c:pt idx="105">
                        <c:v>101.1619</c:v>
                      </c:pt>
                      <c:pt idx="106">
                        <c:v>101.1619</c:v>
                      </c:pt>
                      <c:pt idx="107">
                        <c:v>101.1619</c:v>
                      </c:pt>
                      <c:pt idx="108">
                        <c:v>101.1619</c:v>
                      </c:pt>
                      <c:pt idx="109">
                        <c:v>101.1619</c:v>
                      </c:pt>
                      <c:pt idx="110">
                        <c:v>101.1619</c:v>
                      </c:pt>
                      <c:pt idx="111">
                        <c:v>101.1619</c:v>
                      </c:pt>
                      <c:pt idx="112">
                        <c:v>101.1619</c:v>
                      </c:pt>
                      <c:pt idx="113">
                        <c:v>101.1619</c:v>
                      </c:pt>
                      <c:pt idx="114">
                        <c:v>101.1619</c:v>
                      </c:pt>
                      <c:pt idx="115">
                        <c:v>101.1619</c:v>
                      </c:pt>
                      <c:pt idx="116">
                        <c:v>101.1619</c:v>
                      </c:pt>
                      <c:pt idx="117">
                        <c:v>101.1619</c:v>
                      </c:pt>
                      <c:pt idx="118">
                        <c:v>101.1619</c:v>
                      </c:pt>
                      <c:pt idx="119">
                        <c:v>101.1619</c:v>
                      </c:pt>
                      <c:pt idx="120">
                        <c:v>101.1619</c:v>
                      </c:pt>
                      <c:pt idx="121">
                        <c:v>101.1619</c:v>
                      </c:pt>
                      <c:pt idx="122">
                        <c:v>101.1619</c:v>
                      </c:pt>
                      <c:pt idx="123">
                        <c:v>101.1619</c:v>
                      </c:pt>
                      <c:pt idx="124">
                        <c:v>101.1619</c:v>
                      </c:pt>
                      <c:pt idx="125">
                        <c:v>101.1619</c:v>
                      </c:pt>
                      <c:pt idx="126">
                        <c:v>101.1619</c:v>
                      </c:pt>
                      <c:pt idx="127">
                        <c:v>101.1619</c:v>
                      </c:pt>
                      <c:pt idx="128">
                        <c:v>101.1619</c:v>
                      </c:pt>
                      <c:pt idx="129">
                        <c:v>101.1619</c:v>
                      </c:pt>
                      <c:pt idx="130">
                        <c:v>101.1619</c:v>
                      </c:pt>
                      <c:pt idx="131">
                        <c:v>101.1619</c:v>
                      </c:pt>
                      <c:pt idx="132">
                        <c:v>101.1619</c:v>
                      </c:pt>
                      <c:pt idx="133">
                        <c:v>101.1619</c:v>
                      </c:pt>
                      <c:pt idx="134">
                        <c:v>101.1619</c:v>
                      </c:pt>
                      <c:pt idx="135">
                        <c:v>101.1619</c:v>
                      </c:pt>
                      <c:pt idx="136">
                        <c:v>101.1619</c:v>
                      </c:pt>
                      <c:pt idx="137">
                        <c:v>101.1619</c:v>
                      </c:pt>
                      <c:pt idx="138">
                        <c:v>101.1619</c:v>
                      </c:pt>
                      <c:pt idx="139">
                        <c:v>101.1619</c:v>
                      </c:pt>
                      <c:pt idx="140">
                        <c:v>101.1619</c:v>
                      </c:pt>
                      <c:pt idx="141">
                        <c:v>101.1619</c:v>
                      </c:pt>
                      <c:pt idx="142">
                        <c:v>101.1619</c:v>
                      </c:pt>
                      <c:pt idx="143">
                        <c:v>101.1619</c:v>
                      </c:pt>
                      <c:pt idx="144">
                        <c:v>101.1619</c:v>
                      </c:pt>
                      <c:pt idx="145">
                        <c:v>101.1619</c:v>
                      </c:pt>
                      <c:pt idx="146">
                        <c:v>101.1619</c:v>
                      </c:pt>
                      <c:pt idx="147">
                        <c:v>101.1619</c:v>
                      </c:pt>
                      <c:pt idx="148">
                        <c:v>101.1619</c:v>
                      </c:pt>
                      <c:pt idx="149">
                        <c:v>101.1619</c:v>
                      </c:pt>
                      <c:pt idx="150">
                        <c:v>101.1619</c:v>
                      </c:pt>
                      <c:pt idx="151">
                        <c:v>101.1619</c:v>
                      </c:pt>
                      <c:pt idx="152">
                        <c:v>101.1619</c:v>
                      </c:pt>
                      <c:pt idx="153">
                        <c:v>101.1619</c:v>
                      </c:pt>
                      <c:pt idx="154">
                        <c:v>101.1619</c:v>
                      </c:pt>
                      <c:pt idx="155">
                        <c:v>101.1619</c:v>
                      </c:pt>
                      <c:pt idx="156">
                        <c:v>101.1619</c:v>
                      </c:pt>
                      <c:pt idx="157">
                        <c:v>101.1619</c:v>
                      </c:pt>
                      <c:pt idx="158">
                        <c:v>101.1619</c:v>
                      </c:pt>
                      <c:pt idx="159">
                        <c:v>101.1619</c:v>
                      </c:pt>
                      <c:pt idx="160">
                        <c:v>101.1619</c:v>
                      </c:pt>
                      <c:pt idx="161">
                        <c:v>101.1619</c:v>
                      </c:pt>
                      <c:pt idx="162">
                        <c:v>101.1619</c:v>
                      </c:pt>
                      <c:pt idx="163">
                        <c:v>101.1619</c:v>
                      </c:pt>
                      <c:pt idx="164">
                        <c:v>101.1619</c:v>
                      </c:pt>
                      <c:pt idx="165">
                        <c:v>101.1619</c:v>
                      </c:pt>
                      <c:pt idx="166">
                        <c:v>101.1619</c:v>
                      </c:pt>
                      <c:pt idx="167">
                        <c:v>101.1619</c:v>
                      </c:pt>
                      <c:pt idx="168">
                        <c:v>101.1619</c:v>
                      </c:pt>
                      <c:pt idx="169">
                        <c:v>101.1619</c:v>
                      </c:pt>
                      <c:pt idx="170">
                        <c:v>101.1619</c:v>
                      </c:pt>
                      <c:pt idx="171">
                        <c:v>101.1619</c:v>
                      </c:pt>
                      <c:pt idx="172">
                        <c:v>101.1619</c:v>
                      </c:pt>
                      <c:pt idx="173">
                        <c:v>101.1619</c:v>
                      </c:pt>
                      <c:pt idx="174">
                        <c:v>101.1619</c:v>
                      </c:pt>
                      <c:pt idx="175">
                        <c:v>101.1619</c:v>
                      </c:pt>
                      <c:pt idx="176">
                        <c:v>101.1619</c:v>
                      </c:pt>
                      <c:pt idx="177">
                        <c:v>101.1619</c:v>
                      </c:pt>
                      <c:pt idx="178">
                        <c:v>101.1619</c:v>
                      </c:pt>
                      <c:pt idx="179">
                        <c:v>101.1619</c:v>
                      </c:pt>
                      <c:pt idx="180">
                        <c:v>101.1619</c:v>
                      </c:pt>
                      <c:pt idx="181">
                        <c:v>101.1619</c:v>
                      </c:pt>
                      <c:pt idx="182">
                        <c:v>101.1619</c:v>
                      </c:pt>
                      <c:pt idx="183">
                        <c:v>101.1619</c:v>
                      </c:pt>
                      <c:pt idx="184">
                        <c:v>101.1619</c:v>
                      </c:pt>
                      <c:pt idx="185">
                        <c:v>101.1619</c:v>
                      </c:pt>
                      <c:pt idx="186">
                        <c:v>101.1619</c:v>
                      </c:pt>
                      <c:pt idx="187">
                        <c:v>101.1619</c:v>
                      </c:pt>
                      <c:pt idx="188">
                        <c:v>101.1619</c:v>
                      </c:pt>
                      <c:pt idx="189">
                        <c:v>101.1619</c:v>
                      </c:pt>
                      <c:pt idx="190">
                        <c:v>101.1619</c:v>
                      </c:pt>
                      <c:pt idx="191">
                        <c:v>101.1619</c:v>
                      </c:pt>
                      <c:pt idx="192">
                        <c:v>101.1619</c:v>
                      </c:pt>
                      <c:pt idx="193">
                        <c:v>101.1619</c:v>
                      </c:pt>
                      <c:pt idx="194">
                        <c:v>101.1619</c:v>
                      </c:pt>
                      <c:pt idx="195">
                        <c:v>101.1619</c:v>
                      </c:pt>
                      <c:pt idx="196">
                        <c:v>101.1619</c:v>
                      </c:pt>
                      <c:pt idx="197">
                        <c:v>101.1619</c:v>
                      </c:pt>
                      <c:pt idx="198">
                        <c:v>101.1619</c:v>
                      </c:pt>
                      <c:pt idx="199">
                        <c:v>101.1619</c:v>
                      </c:pt>
                      <c:pt idx="200">
                        <c:v>101.1619</c:v>
                      </c:pt>
                      <c:pt idx="201">
                        <c:v>101.1619</c:v>
                      </c:pt>
                      <c:pt idx="202">
                        <c:v>101.1619</c:v>
                      </c:pt>
                      <c:pt idx="203">
                        <c:v>101.1619</c:v>
                      </c:pt>
                      <c:pt idx="204">
                        <c:v>101.1619</c:v>
                      </c:pt>
                      <c:pt idx="205">
                        <c:v>101.1619</c:v>
                      </c:pt>
                      <c:pt idx="206">
                        <c:v>101.1619</c:v>
                      </c:pt>
                      <c:pt idx="207">
                        <c:v>101.1619</c:v>
                      </c:pt>
                      <c:pt idx="208">
                        <c:v>101.1619</c:v>
                      </c:pt>
                      <c:pt idx="209">
                        <c:v>101.1619</c:v>
                      </c:pt>
                      <c:pt idx="210">
                        <c:v>101.1619</c:v>
                      </c:pt>
                      <c:pt idx="211">
                        <c:v>101.1619</c:v>
                      </c:pt>
                      <c:pt idx="212">
                        <c:v>101.1619</c:v>
                      </c:pt>
                      <c:pt idx="213">
                        <c:v>101.1619</c:v>
                      </c:pt>
                      <c:pt idx="214">
                        <c:v>101.1619</c:v>
                      </c:pt>
                      <c:pt idx="215">
                        <c:v>101.1619</c:v>
                      </c:pt>
                      <c:pt idx="216">
                        <c:v>101.1619</c:v>
                      </c:pt>
                      <c:pt idx="217">
                        <c:v>101.1619</c:v>
                      </c:pt>
                      <c:pt idx="218">
                        <c:v>101.1619</c:v>
                      </c:pt>
                      <c:pt idx="219">
                        <c:v>101.1619</c:v>
                      </c:pt>
                      <c:pt idx="220">
                        <c:v>101.1619</c:v>
                      </c:pt>
                      <c:pt idx="221">
                        <c:v>101.1619</c:v>
                      </c:pt>
                      <c:pt idx="222">
                        <c:v>101.1619</c:v>
                      </c:pt>
                      <c:pt idx="223">
                        <c:v>101.1619</c:v>
                      </c:pt>
                      <c:pt idx="224">
                        <c:v>101.1619</c:v>
                      </c:pt>
                      <c:pt idx="225">
                        <c:v>101.1619</c:v>
                      </c:pt>
                      <c:pt idx="226">
                        <c:v>101.1619</c:v>
                      </c:pt>
                      <c:pt idx="227">
                        <c:v>101.1619</c:v>
                      </c:pt>
                      <c:pt idx="228">
                        <c:v>101.1619</c:v>
                      </c:pt>
                      <c:pt idx="229">
                        <c:v>101.1619</c:v>
                      </c:pt>
                      <c:pt idx="230">
                        <c:v>101.1619</c:v>
                      </c:pt>
                      <c:pt idx="231">
                        <c:v>101.1619</c:v>
                      </c:pt>
                      <c:pt idx="232">
                        <c:v>101.1619</c:v>
                      </c:pt>
                      <c:pt idx="233">
                        <c:v>101.1619</c:v>
                      </c:pt>
                      <c:pt idx="234">
                        <c:v>101.1619</c:v>
                      </c:pt>
                      <c:pt idx="235">
                        <c:v>101.1619</c:v>
                      </c:pt>
                      <c:pt idx="236">
                        <c:v>101.1619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9F2-463F-B32C-7E853F1DF89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4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89.620900000000006</c:v>
                      </c:pt>
                      <c:pt idx="43">
                        <c:v>89.620900000000006</c:v>
                      </c:pt>
                      <c:pt idx="44">
                        <c:v>89.620900000000006</c:v>
                      </c:pt>
                      <c:pt idx="45">
                        <c:v>89.620900000000006</c:v>
                      </c:pt>
                      <c:pt idx="46">
                        <c:v>89.620900000000006</c:v>
                      </c:pt>
                      <c:pt idx="47">
                        <c:v>89.620900000000006</c:v>
                      </c:pt>
                      <c:pt idx="48">
                        <c:v>89.620900000000006</c:v>
                      </c:pt>
                      <c:pt idx="49">
                        <c:v>89.620900000000006</c:v>
                      </c:pt>
                      <c:pt idx="50">
                        <c:v>89.620900000000006</c:v>
                      </c:pt>
                      <c:pt idx="51">
                        <c:v>89.620900000000006</c:v>
                      </c:pt>
                      <c:pt idx="52">
                        <c:v>89.620900000000006</c:v>
                      </c:pt>
                      <c:pt idx="53">
                        <c:v>89.620900000000006</c:v>
                      </c:pt>
                      <c:pt idx="54">
                        <c:v>89.620900000000006</c:v>
                      </c:pt>
                      <c:pt idx="55">
                        <c:v>89.620900000000006</c:v>
                      </c:pt>
                      <c:pt idx="56">
                        <c:v>89.620900000000006</c:v>
                      </c:pt>
                      <c:pt idx="57">
                        <c:v>89.620900000000006</c:v>
                      </c:pt>
                      <c:pt idx="58">
                        <c:v>89.620900000000006</c:v>
                      </c:pt>
                      <c:pt idx="59">
                        <c:v>89.620900000000006</c:v>
                      </c:pt>
                      <c:pt idx="60">
                        <c:v>89.620900000000006</c:v>
                      </c:pt>
                      <c:pt idx="61">
                        <c:v>89.620900000000006</c:v>
                      </c:pt>
                      <c:pt idx="62">
                        <c:v>89.620900000000006</c:v>
                      </c:pt>
                      <c:pt idx="63">
                        <c:v>89.620900000000006</c:v>
                      </c:pt>
                      <c:pt idx="64">
                        <c:v>89.620900000000006</c:v>
                      </c:pt>
                      <c:pt idx="65">
                        <c:v>89.620900000000006</c:v>
                      </c:pt>
                      <c:pt idx="66">
                        <c:v>89.620900000000006</c:v>
                      </c:pt>
                      <c:pt idx="67">
                        <c:v>89.620900000000006</c:v>
                      </c:pt>
                      <c:pt idx="68">
                        <c:v>89.620900000000006</c:v>
                      </c:pt>
                      <c:pt idx="69">
                        <c:v>89.620900000000006</c:v>
                      </c:pt>
                      <c:pt idx="70">
                        <c:v>89.620900000000006</c:v>
                      </c:pt>
                      <c:pt idx="71">
                        <c:v>89.620900000000006</c:v>
                      </c:pt>
                      <c:pt idx="72">
                        <c:v>89.620900000000006</c:v>
                      </c:pt>
                      <c:pt idx="73">
                        <c:v>89.620900000000006</c:v>
                      </c:pt>
                      <c:pt idx="74">
                        <c:v>89.620900000000006</c:v>
                      </c:pt>
                      <c:pt idx="75">
                        <c:v>89.620900000000006</c:v>
                      </c:pt>
                      <c:pt idx="76">
                        <c:v>89.620900000000006</c:v>
                      </c:pt>
                      <c:pt idx="77">
                        <c:v>89.620900000000006</c:v>
                      </c:pt>
                      <c:pt idx="78">
                        <c:v>89.620900000000006</c:v>
                      </c:pt>
                      <c:pt idx="79">
                        <c:v>89.620900000000006</c:v>
                      </c:pt>
                      <c:pt idx="80">
                        <c:v>89.620900000000006</c:v>
                      </c:pt>
                      <c:pt idx="81">
                        <c:v>89.620900000000006</c:v>
                      </c:pt>
                      <c:pt idx="82">
                        <c:v>89.620900000000006</c:v>
                      </c:pt>
                      <c:pt idx="83">
                        <c:v>89.620900000000006</c:v>
                      </c:pt>
                      <c:pt idx="84">
                        <c:v>89.620900000000006</c:v>
                      </c:pt>
                      <c:pt idx="85">
                        <c:v>89.620900000000006</c:v>
                      </c:pt>
                      <c:pt idx="86">
                        <c:v>89.620900000000006</c:v>
                      </c:pt>
                      <c:pt idx="87">
                        <c:v>89.620900000000006</c:v>
                      </c:pt>
                      <c:pt idx="88">
                        <c:v>89.620900000000006</c:v>
                      </c:pt>
                      <c:pt idx="89">
                        <c:v>89.620900000000006</c:v>
                      </c:pt>
                      <c:pt idx="90">
                        <c:v>89.620900000000006</c:v>
                      </c:pt>
                      <c:pt idx="91">
                        <c:v>89.620900000000006</c:v>
                      </c:pt>
                      <c:pt idx="92">
                        <c:v>89.620900000000006</c:v>
                      </c:pt>
                      <c:pt idx="93">
                        <c:v>89.620900000000006</c:v>
                      </c:pt>
                      <c:pt idx="94">
                        <c:v>89.620900000000006</c:v>
                      </c:pt>
                      <c:pt idx="95">
                        <c:v>89.620900000000006</c:v>
                      </c:pt>
                      <c:pt idx="96">
                        <c:v>89.620900000000006</c:v>
                      </c:pt>
                      <c:pt idx="97">
                        <c:v>89.620900000000006</c:v>
                      </c:pt>
                      <c:pt idx="98">
                        <c:v>89.620900000000006</c:v>
                      </c:pt>
                      <c:pt idx="99">
                        <c:v>89.620900000000006</c:v>
                      </c:pt>
                      <c:pt idx="100">
                        <c:v>89.620900000000006</c:v>
                      </c:pt>
                      <c:pt idx="101">
                        <c:v>89.620900000000006</c:v>
                      </c:pt>
                      <c:pt idx="102">
                        <c:v>89.620900000000006</c:v>
                      </c:pt>
                      <c:pt idx="103">
                        <c:v>89.620900000000006</c:v>
                      </c:pt>
                      <c:pt idx="104">
                        <c:v>89.620900000000006</c:v>
                      </c:pt>
                      <c:pt idx="105">
                        <c:v>89.620900000000006</c:v>
                      </c:pt>
                      <c:pt idx="106">
                        <c:v>89.620900000000006</c:v>
                      </c:pt>
                      <c:pt idx="107">
                        <c:v>89.620900000000006</c:v>
                      </c:pt>
                      <c:pt idx="108">
                        <c:v>89.620900000000006</c:v>
                      </c:pt>
                      <c:pt idx="109">
                        <c:v>89.620900000000006</c:v>
                      </c:pt>
                      <c:pt idx="110">
                        <c:v>89.620900000000006</c:v>
                      </c:pt>
                      <c:pt idx="111">
                        <c:v>89.620900000000006</c:v>
                      </c:pt>
                      <c:pt idx="112">
                        <c:v>89.620900000000006</c:v>
                      </c:pt>
                      <c:pt idx="113">
                        <c:v>89.620900000000006</c:v>
                      </c:pt>
                      <c:pt idx="114">
                        <c:v>89.620900000000006</c:v>
                      </c:pt>
                      <c:pt idx="115">
                        <c:v>89.620900000000006</c:v>
                      </c:pt>
                      <c:pt idx="116">
                        <c:v>89.620900000000006</c:v>
                      </c:pt>
                      <c:pt idx="117">
                        <c:v>89.620900000000006</c:v>
                      </c:pt>
                      <c:pt idx="118">
                        <c:v>89.620900000000006</c:v>
                      </c:pt>
                      <c:pt idx="119">
                        <c:v>89.620900000000006</c:v>
                      </c:pt>
                      <c:pt idx="120">
                        <c:v>89.620900000000006</c:v>
                      </c:pt>
                      <c:pt idx="121">
                        <c:v>89.620900000000006</c:v>
                      </c:pt>
                      <c:pt idx="122">
                        <c:v>89.620900000000006</c:v>
                      </c:pt>
                      <c:pt idx="123">
                        <c:v>89.620900000000006</c:v>
                      </c:pt>
                      <c:pt idx="124">
                        <c:v>89.620900000000006</c:v>
                      </c:pt>
                      <c:pt idx="125">
                        <c:v>89.620900000000006</c:v>
                      </c:pt>
                      <c:pt idx="126">
                        <c:v>89.620900000000006</c:v>
                      </c:pt>
                      <c:pt idx="127">
                        <c:v>89.620900000000006</c:v>
                      </c:pt>
                      <c:pt idx="128">
                        <c:v>89.620900000000006</c:v>
                      </c:pt>
                      <c:pt idx="129">
                        <c:v>89.620900000000006</c:v>
                      </c:pt>
                      <c:pt idx="130">
                        <c:v>89.620900000000006</c:v>
                      </c:pt>
                      <c:pt idx="131">
                        <c:v>89.620900000000006</c:v>
                      </c:pt>
                      <c:pt idx="132">
                        <c:v>89.620900000000006</c:v>
                      </c:pt>
                      <c:pt idx="133">
                        <c:v>89.620900000000006</c:v>
                      </c:pt>
                      <c:pt idx="134">
                        <c:v>89.620900000000006</c:v>
                      </c:pt>
                      <c:pt idx="135">
                        <c:v>89.620900000000006</c:v>
                      </c:pt>
                      <c:pt idx="136">
                        <c:v>89.620900000000006</c:v>
                      </c:pt>
                      <c:pt idx="137">
                        <c:v>89.620900000000006</c:v>
                      </c:pt>
                      <c:pt idx="138">
                        <c:v>89.620900000000006</c:v>
                      </c:pt>
                      <c:pt idx="139">
                        <c:v>89.620900000000006</c:v>
                      </c:pt>
                      <c:pt idx="140">
                        <c:v>89.620900000000006</c:v>
                      </c:pt>
                      <c:pt idx="141">
                        <c:v>89.620900000000006</c:v>
                      </c:pt>
                      <c:pt idx="142">
                        <c:v>89.620900000000006</c:v>
                      </c:pt>
                      <c:pt idx="143">
                        <c:v>89.620900000000006</c:v>
                      </c:pt>
                      <c:pt idx="144">
                        <c:v>89.620900000000006</c:v>
                      </c:pt>
                      <c:pt idx="145">
                        <c:v>89.620900000000006</c:v>
                      </c:pt>
                      <c:pt idx="146">
                        <c:v>89.620900000000006</c:v>
                      </c:pt>
                      <c:pt idx="147">
                        <c:v>89.620900000000006</c:v>
                      </c:pt>
                      <c:pt idx="148">
                        <c:v>89.620900000000006</c:v>
                      </c:pt>
                      <c:pt idx="149">
                        <c:v>89.620900000000006</c:v>
                      </c:pt>
                      <c:pt idx="150">
                        <c:v>89.620900000000006</c:v>
                      </c:pt>
                      <c:pt idx="151">
                        <c:v>89.620900000000006</c:v>
                      </c:pt>
                      <c:pt idx="152">
                        <c:v>89.620900000000006</c:v>
                      </c:pt>
                      <c:pt idx="153">
                        <c:v>89.620900000000006</c:v>
                      </c:pt>
                      <c:pt idx="154">
                        <c:v>89.620900000000006</c:v>
                      </c:pt>
                      <c:pt idx="155">
                        <c:v>89.620900000000006</c:v>
                      </c:pt>
                      <c:pt idx="156">
                        <c:v>89.620900000000006</c:v>
                      </c:pt>
                      <c:pt idx="157">
                        <c:v>89.620900000000006</c:v>
                      </c:pt>
                      <c:pt idx="158">
                        <c:v>89.620900000000006</c:v>
                      </c:pt>
                      <c:pt idx="159">
                        <c:v>89.620900000000006</c:v>
                      </c:pt>
                      <c:pt idx="160">
                        <c:v>89.620900000000006</c:v>
                      </c:pt>
                      <c:pt idx="161">
                        <c:v>89.620900000000006</c:v>
                      </c:pt>
                      <c:pt idx="162">
                        <c:v>89.620900000000006</c:v>
                      </c:pt>
                      <c:pt idx="163">
                        <c:v>89.620900000000006</c:v>
                      </c:pt>
                      <c:pt idx="164">
                        <c:v>89.620900000000006</c:v>
                      </c:pt>
                      <c:pt idx="165">
                        <c:v>89.620900000000006</c:v>
                      </c:pt>
                      <c:pt idx="166">
                        <c:v>89.620900000000006</c:v>
                      </c:pt>
                      <c:pt idx="167">
                        <c:v>89.620900000000006</c:v>
                      </c:pt>
                      <c:pt idx="168">
                        <c:v>89.620900000000006</c:v>
                      </c:pt>
                      <c:pt idx="169">
                        <c:v>89.620900000000006</c:v>
                      </c:pt>
                      <c:pt idx="170">
                        <c:v>89.620900000000006</c:v>
                      </c:pt>
                      <c:pt idx="171">
                        <c:v>89.620900000000006</c:v>
                      </c:pt>
                      <c:pt idx="172">
                        <c:v>89.620900000000006</c:v>
                      </c:pt>
                      <c:pt idx="173">
                        <c:v>89.620900000000006</c:v>
                      </c:pt>
                      <c:pt idx="174">
                        <c:v>89.620900000000006</c:v>
                      </c:pt>
                      <c:pt idx="175">
                        <c:v>89.620900000000006</c:v>
                      </c:pt>
                      <c:pt idx="176">
                        <c:v>89.620900000000006</c:v>
                      </c:pt>
                      <c:pt idx="177">
                        <c:v>89.620900000000006</c:v>
                      </c:pt>
                      <c:pt idx="178">
                        <c:v>89.620900000000006</c:v>
                      </c:pt>
                      <c:pt idx="179">
                        <c:v>89.620900000000006</c:v>
                      </c:pt>
                      <c:pt idx="180">
                        <c:v>89.620900000000006</c:v>
                      </c:pt>
                      <c:pt idx="181">
                        <c:v>89.620900000000006</c:v>
                      </c:pt>
                      <c:pt idx="182">
                        <c:v>89.620900000000006</c:v>
                      </c:pt>
                      <c:pt idx="183">
                        <c:v>89.620900000000006</c:v>
                      </c:pt>
                      <c:pt idx="184">
                        <c:v>89.620900000000006</c:v>
                      </c:pt>
                      <c:pt idx="185">
                        <c:v>89.620900000000006</c:v>
                      </c:pt>
                      <c:pt idx="186">
                        <c:v>89.620900000000006</c:v>
                      </c:pt>
                      <c:pt idx="187">
                        <c:v>89.620900000000006</c:v>
                      </c:pt>
                      <c:pt idx="188">
                        <c:v>89.620900000000006</c:v>
                      </c:pt>
                      <c:pt idx="189">
                        <c:v>89.620900000000006</c:v>
                      </c:pt>
                      <c:pt idx="190">
                        <c:v>89.620900000000006</c:v>
                      </c:pt>
                      <c:pt idx="191">
                        <c:v>89.620900000000006</c:v>
                      </c:pt>
                      <c:pt idx="192">
                        <c:v>89.620900000000006</c:v>
                      </c:pt>
                      <c:pt idx="193">
                        <c:v>89.620900000000006</c:v>
                      </c:pt>
                      <c:pt idx="194">
                        <c:v>89.620900000000006</c:v>
                      </c:pt>
                      <c:pt idx="195">
                        <c:v>89.620900000000006</c:v>
                      </c:pt>
                      <c:pt idx="196">
                        <c:v>89.620900000000006</c:v>
                      </c:pt>
                      <c:pt idx="197">
                        <c:v>89.620900000000006</c:v>
                      </c:pt>
                      <c:pt idx="198">
                        <c:v>89.620900000000006</c:v>
                      </c:pt>
                      <c:pt idx="199">
                        <c:v>89.620900000000006</c:v>
                      </c:pt>
                      <c:pt idx="200">
                        <c:v>89.620900000000006</c:v>
                      </c:pt>
                      <c:pt idx="201">
                        <c:v>89.620900000000006</c:v>
                      </c:pt>
                      <c:pt idx="202">
                        <c:v>89.620900000000006</c:v>
                      </c:pt>
                      <c:pt idx="203">
                        <c:v>89.620900000000006</c:v>
                      </c:pt>
                      <c:pt idx="204">
                        <c:v>89.620900000000006</c:v>
                      </c:pt>
                      <c:pt idx="205">
                        <c:v>89.620900000000006</c:v>
                      </c:pt>
                      <c:pt idx="206">
                        <c:v>89.620900000000006</c:v>
                      </c:pt>
                      <c:pt idx="207">
                        <c:v>89.620900000000006</c:v>
                      </c:pt>
                      <c:pt idx="208">
                        <c:v>89.620900000000006</c:v>
                      </c:pt>
                      <c:pt idx="209">
                        <c:v>89.620900000000006</c:v>
                      </c:pt>
                      <c:pt idx="210">
                        <c:v>89.620900000000006</c:v>
                      </c:pt>
                      <c:pt idx="211">
                        <c:v>89.620900000000006</c:v>
                      </c:pt>
                      <c:pt idx="212">
                        <c:v>89.620900000000006</c:v>
                      </c:pt>
                      <c:pt idx="213">
                        <c:v>89.620900000000006</c:v>
                      </c:pt>
                      <c:pt idx="214">
                        <c:v>89.620900000000006</c:v>
                      </c:pt>
                      <c:pt idx="215">
                        <c:v>89.620900000000006</c:v>
                      </c:pt>
                      <c:pt idx="216">
                        <c:v>89.620900000000006</c:v>
                      </c:pt>
                      <c:pt idx="217">
                        <c:v>89.620900000000006</c:v>
                      </c:pt>
                      <c:pt idx="218">
                        <c:v>89.620900000000006</c:v>
                      </c:pt>
                      <c:pt idx="219">
                        <c:v>89.620900000000006</c:v>
                      </c:pt>
                      <c:pt idx="220">
                        <c:v>89.620900000000006</c:v>
                      </c:pt>
                      <c:pt idx="221">
                        <c:v>89.620900000000006</c:v>
                      </c:pt>
                      <c:pt idx="222">
                        <c:v>89.620900000000006</c:v>
                      </c:pt>
                      <c:pt idx="223">
                        <c:v>89.620900000000006</c:v>
                      </c:pt>
                      <c:pt idx="224">
                        <c:v>89.620900000000006</c:v>
                      </c:pt>
                      <c:pt idx="225">
                        <c:v>89.620900000000006</c:v>
                      </c:pt>
                      <c:pt idx="226">
                        <c:v>89.620900000000006</c:v>
                      </c:pt>
                      <c:pt idx="227">
                        <c:v>89.620900000000006</c:v>
                      </c:pt>
                      <c:pt idx="228">
                        <c:v>89.620900000000006</c:v>
                      </c:pt>
                      <c:pt idx="229">
                        <c:v>89.620900000000006</c:v>
                      </c:pt>
                      <c:pt idx="230">
                        <c:v>89.620900000000006</c:v>
                      </c:pt>
                      <c:pt idx="231">
                        <c:v>89.620900000000006</c:v>
                      </c:pt>
                      <c:pt idx="232">
                        <c:v>89.620900000000006</c:v>
                      </c:pt>
                      <c:pt idx="233">
                        <c:v>89.620900000000006</c:v>
                      </c:pt>
                      <c:pt idx="234">
                        <c:v>89.620900000000006</c:v>
                      </c:pt>
                      <c:pt idx="235">
                        <c:v>89.620900000000006</c:v>
                      </c:pt>
                      <c:pt idx="236">
                        <c:v>89.620900000000006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9F2-463F-B32C-7E853F1DF89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4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188201.96499999994</c:v>
                      </c:pt>
                      <c:pt idx="43">
                        <c:v>188201.96499999994</c:v>
                      </c:pt>
                      <c:pt idx="44">
                        <c:v>188201.96499999994</c:v>
                      </c:pt>
                      <c:pt idx="45">
                        <c:v>188201.96499999994</c:v>
                      </c:pt>
                      <c:pt idx="46">
                        <c:v>188201.96499999994</c:v>
                      </c:pt>
                      <c:pt idx="47">
                        <c:v>188201.96499999994</c:v>
                      </c:pt>
                      <c:pt idx="48">
                        <c:v>188201.96499999994</c:v>
                      </c:pt>
                      <c:pt idx="49">
                        <c:v>188201.96499999994</c:v>
                      </c:pt>
                      <c:pt idx="50">
                        <c:v>188201.96499999994</c:v>
                      </c:pt>
                      <c:pt idx="51">
                        <c:v>188201.96499999994</c:v>
                      </c:pt>
                      <c:pt idx="52">
                        <c:v>188201.96499999994</c:v>
                      </c:pt>
                      <c:pt idx="53">
                        <c:v>188201.96499999994</c:v>
                      </c:pt>
                      <c:pt idx="54">
                        <c:v>188201.96499999994</c:v>
                      </c:pt>
                      <c:pt idx="55">
                        <c:v>188201.96499999994</c:v>
                      </c:pt>
                      <c:pt idx="56">
                        <c:v>188201.96499999994</c:v>
                      </c:pt>
                      <c:pt idx="57">
                        <c:v>188201.96499999994</c:v>
                      </c:pt>
                      <c:pt idx="58">
                        <c:v>188201.96499999994</c:v>
                      </c:pt>
                      <c:pt idx="59">
                        <c:v>188201.96499999994</c:v>
                      </c:pt>
                      <c:pt idx="60">
                        <c:v>188201.96499999994</c:v>
                      </c:pt>
                      <c:pt idx="61">
                        <c:v>188201.96499999994</c:v>
                      </c:pt>
                      <c:pt idx="62">
                        <c:v>188201.96499999994</c:v>
                      </c:pt>
                      <c:pt idx="63">
                        <c:v>188201.96499999994</c:v>
                      </c:pt>
                      <c:pt idx="64">
                        <c:v>188201.96499999994</c:v>
                      </c:pt>
                      <c:pt idx="65">
                        <c:v>188201.96499999994</c:v>
                      </c:pt>
                      <c:pt idx="66">
                        <c:v>188201.96499999994</c:v>
                      </c:pt>
                      <c:pt idx="67">
                        <c:v>188201.96499999994</c:v>
                      </c:pt>
                      <c:pt idx="68">
                        <c:v>188201.96499999994</c:v>
                      </c:pt>
                      <c:pt idx="69">
                        <c:v>188201.96499999994</c:v>
                      </c:pt>
                      <c:pt idx="70">
                        <c:v>188201.96499999994</c:v>
                      </c:pt>
                      <c:pt idx="71">
                        <c:v>188201.96499999994</c:v>
                      </c:pt>
                      <c:pt idx="72">
                        <c:v>188201.96499999994</c:v>
                      </c:pt>
                      <c:pt idx="73">
                        <c:v>188201.96499999994</c:v>
                      </c:pt>
                      <c:pt idx="74">
                        <c:v>188201.96499999994</c:v>
                      </c:pt>
                      <c:pt idx="75">
                        <c:v>188201.96499999994</c:v>
                      </c:pt>
                      <c:pt idx="76">
                        <c:v>188201.96499999994</c:v>
                      </c:pt>
                      <c:pt idx="77">
                        <c:v>188201.96499999994</c:v>
                      </c:pt>
                      <c:pt idx="78">
                        <c:v>188201.96499999994</c:v>
                      </c:pt>
                      <c:pt idx="79">
                        <c:v>188201.96499999994</c:v>
                      </c:pt>
                      <c:pt idx="80">
                        <c:v>188201.96499999994</c:v>
                      </c:pt>
                      <c:pt idx="81">
                        <c:v>188201.96499999994</c:v>
                      </c:pt>
                      <c:pt idx="82">
                        <c:v>188201.96499999994</c:v>
                      </c:pt>
                      <c:pt idx="83">
                        <c:v>188201.96499999994</c:v>
                      </c:pt>
                      <c:pt idx="84">
                        <c:v>188201.96499999994</c:v>
                      </c:pt>
                      <c:pt idx="85">
                        <c:v>188201.96499999994</c:v>
                      </c:pt>
                      <c:pt idx="86">
                        <c:v>188201.96499999994</c:v>
                      </c:pt>
                      <c:pt idx="87">
                        <c:v>188201.96499999994</c:v>
                      </c:pt>
                      <c:pt idx="88">
                        <c:v>188201.96499999994</c:v>
                      </c:pt>
                      <c:pt idx="89">
                        <c:v>188201.96499999994</c:v>
                      </c:pt>
                      <c:pt idx="90">
                        <c:v>188201.96499999994</c:v>
                      </c:pt>
                      <c:pt idx="91">
                        <c:v>188201.96499999994</c:v>
                      </c:pt>
                      <c:pt idx="92">
                        <c:v>188201.96499999994</c:v>
                      </c:pt>
                      <c:pt idx="93">
                        <c:v>188201.96499999994</c:v>
                      </c:pt>
                      <c:pt idx="94">
                        <c:v>188201.96499999994</c:v>
                      </c:pt>
                      <c:pt idx="95">
                        <c:v>188201.96499999994</c:v>
                      </c:pt>
                      <c:pt idx="96">
                        <c:v>188201.96499999994</c:v>
                      </c:pt>
                      <c:pt idx="97">
                        <c:v>188201.96499999994</c:v>
                      </c:pt>
                      <c:pt idx="98">
                        <c:v>188201.96499999994</c:v>
                      </c:pt>
                      <c:pt idx="99">
                        <c:v>188201.96499999994</c:v>
                      </c:pt>
                      <c:pt idx="100">
                        <c:v>188201.96499999994</c:v>
                      </c:pt>
                      <c:pt idx="101">
                        <c:v>188201.96499999994</c:v>
                      </c:pt>
                      <c:pt idx="102">
                        <c:v>188201.96499999994</c:v>
                      </c:pt>
                      <c:pt idx="103">
                        <c:v>188201.96499999994</c:v>
                      </c:pt>
                      <c:pt idx="104">
                        <c:v>188201.96499999994</c:v>
                      </c:pt>
                      <c:pt idx="105">
                        <c:v>188201.96499999994</c:v>
                      </c:pt>
                      <c:pt idx="106">
                        <c:v>188201.96499999994</c:v>
                      </c:pt>
                      <c:pt idx="107">
                        <c:v>188201.96499999994</c:v>
                      </c:pt>
                      <c:pt idx="108">
                        <c:v>188201.96499999994</c:v>
                      </c:pt>
                      <c:pt idx="109">
                        <c:v>188201.96499999994</c:v>
                      </c:pt>
                      <c:pt idx="110">
                        <c:v>188201.96499999994</c:v>
                      </c:pt>
                      <c:pt idx="111">
                        <c:v>188201.96499999994</c:v>
                      </c:pt>
                      <c:pt idx="112">
                        <c:v>188201.96499999994</c:v>
                      </c:pt>
                      <c:pt idx="113">
                        <c:v>188201.96499999994</c:v>
                      </c:pt>
                      <c:pt idx="114">
                        <c:v>188201.96499999994</c:v>
                      </c:pt>
                      <c:pt idx="115">
                        <c:v>188201.96499999994</c:v>
                      </c:pt>
                      <c:pt idx="116">
                        <c:v>188201.96499999994</c:v>
                      </c:pt>
                      <c:pt idx="117">
                        <c:v>188201.96499999994</c:v>
                      </c:pt>
                      <c:pt idx="118">
                        <c:v>188201.96499999994</c:v>
                      </c:pt>
                      <c:pt idx="119">
                        <c:v>188201.96499999994</c:v>
                      </c:pt>
                      <c:pt idx="120">
                        <c:v>188201.96499999994</c:v>
                      </c:pt>
                      <c:pt idx="121">
                        <c:v>188201.96499999994</c:v>
                      </c:pt>
                      <c:pt idx="122">
                        <c:v>188201.96499999994</c:v>
                      </c:pt>
                      <c:pt idx="123">
                        <c:v>188201.96499999994</c:v>
                      </c:pt>
                      <c:pt idx="124">
                        <c:v>188201.96499999994</c:v>
                      </c:pt>
                      <c:pt idx="125">
                        <c:v>188201.96499999994</c:v>
                      </c:pt>
                      <c:pt idx="126">
                        <c:v>188201.96499999994</c:v>
                      </c:pt>
                      <c:pt idx="127">
                        <c:v>188201.96499999994</c:v>
                      </c:pt>
                      <c:pt idx="128">
                        <c:v>188201.96499999994</c:v>
                      </c:pt>
                      <c:pt idx="129">
                        <c:v>188201.96499999994</c:v>
                      </c:pt>
                      <c:pt idx="130">
                        <c:v>188201.96499999994</c:v>
                      </c:pt>
                      <c:pt idx="131">
                        <c:v>188201.96499999994</c:v>
                      </c:pt>
                      <c:pt idx="132">
                        <c:v>188201.96499999994</c:v>
                      </c:pt>
                      <c:pt idx="133">
                        <c:v>188201.96499999994</c:v>
                      </c:pt>
                      <c:pt idx="134">
                        <c:v>188201.96499999994</c:v>
                      </c:pt>
                      <c:pt idx="135">
                        <c:v>188201.96499999994</c:v>
                      </c:pt>
                      <c:pt idx="136">
                        <c:v>188201.96499999994</c:v>
                      </c:pt>
                      <c:pt idx="137">
                        <c:v>188201.96499999994</c:v>
                      </c:pt>
                      <c:pt idx="138">
                        <c:v>188201.96499999994</c:v>
                      </c:pt>
                      <c:pt idx="139">
                        <c:v>188201.96499999994</c:v>
                      </c:pt>
                      <c:pt idx="140">
                        <c:v>188201.96499999994</c:v>
                      </c:pt>
                      <c:pt idx="141">
                        <c:v>188201.96499999994</c:v>
                      </c:pt>
                      <c:pt idx="142">
                        <c:v>188201.96499999994</c:v>
                      </c:pt>
                      <c:pt idx="143">
                        <c:v>188201.96499999994</c:v>
                      </c:pt>
                      <c:pt idx="144">
                        <c:v>188201.96499999994</c:v>
                      </c:pt>
                      <c:pt idx="145">
                        <c:v>188201.96499999994</c:v>
                      </c:pt>
                      <c:pt idx="146">
                        <c:v>188201.96499999994</c:v>
                      </c:pt>
                      <c:pt idx="147">
                        <c:v>188201.96499999994</c:v>
                      </c:pt>
                      <c:pt idx="148">
                        <c:v>188201.96499999994</c:v>
                      </c:pt>
                      <c:pt idx="149">
                        <c:v>188201.96499999994</c:v>
                      </c:pt>
                      <c:pt idx="150">
                        <c:v>188201.96499999994</c:v>
                      </c:pt>
                      <c:pt idx="151">
                        <c:v>188201.96499999994</c:v>
                      </c:pt>
                      <c:pt idx="152">
                        <c:v>188201.96499999994</c:v>
                      </c:pt>
                      <c:pt idx="153">
                        <c:v>188201.96499999994</c:v>
                      </c:pt>
                      <c:pt idx="154">
                        <c:v>188201.96499999994</c:v>
                      </c:pt>
                      <c:pt idx="155">
                        <c:v>188201.96499999994</c:v>
                      </c:pt>
                      <c:pt idx="156">
                        <c:v>188201.96499999994</c:v>
                      </c:pt>
                      <c:pt idx="157">
                        <c:v>188201.96499999994</c:v>
                      </c:pt>
                      <c:pt idx="158">
                        <c:v>188201.96499999994</c:v>
                      </c:pt>
                      <c:pt idx="159">
                        <c:v>188201.96499999994</c:v>
                      </c:pt>
                      <c:pt idx="160">
                        <c:v>188201.96499999994</c:v>
                      </c:pt>
                      <c:pt idx="161">
                        <c:v>188201.96499999994</c:v>
                      </c:pt>
                      <c:pt idx="162">
                        <c:v>188201.96499999994</c:v>
                      </c:pt>
                      <c:pt idx="163">
                        <c:v>188201.96499999994</c:v>
                      </c:pt>
                      <c:pt idx="164">
                        <c:v>188201.96499999994</c:v>
                      </c:pt>
                      <c:pt idx="165">
                        <c:v>188201.96499999994</c:v>
                      </c:pt>
                      <c:pt idx="166">
                        <c:v>188201.96499999994</c:v>
                      </c:pt>
                      <c:pt idx="167">
                        <c:v>188201.96499999994</c:v>
                      </c:pt>
                      <c:pt idx="168">
                        <c:v>188201.96499999994</c:v>
                      </c:pt>
                      <c:pt idx="169">
                        <c:v>188201.96499999994</c:v>
                      </c:pt>
                      <c:pt idx="170">
                        <c:v>188201.96499999994</c:v>
                      </c:pt>
                      <c:pt idx="171">
                        <c:v>188201.96499999994</c:v>
                      </c:pt>
                      <c:pt idx="172">
                        <c:v>188201.96499999994</c:v>
                      </c:pt>
                      <c:pt idx="173">
                        <c:v>188201.96499999994</c:v>
                      </c:pt>
                      <c:pt idx="174">
                        <c:v>188201.96499999994</c:v>
                      </c:pt>
                      <c:pt idx="175">
                        <c:v>188201.96499999994</c:v>
                      </c:pt>
                      <c:pt idx="176">
                        <c:v>188201.96499999994</c:v>
                      </c:pt>
                      <c:pt idx="177">
                        <c:v>188201.96499999994</c:v>
                      </c:pt>
                      <c:pt idx="178">
                        <c:v>188201.96499999994</c:v>
                      </c:pt>
                      <c:pt idx="179">
                        <c:v>188201.96499999994</c:v>
                      </c:pt>
                      <c:pt idx="180">
                        <c:v>188201.96499999994</c:v>
                      </c:pt>
                      <c:pt idx="181">
                        <c:v>188201.96499999994</c:v>
                      </c:pt>
                      <c:pt idx="182">
                        <c:v>188201.96499999994</c:v>
                      </c:pt>
                      <c:pt idx="183">
                        <c:v>188201.96499999994</c:v>
                      </c:pt>
                      <c:pt idx="184">
                        <c:v>188201.96499999994</c:v>
                      </c:pt>
                      <c:pt idx="185">
                        <c:v>188201.96499999994</c:v>
                      </c:pt>
                      <c:pt idx="186">
                        <c:v>188201.96499999994</c:v>
                      </c:pt>
                      <c:pt idx="187">
                        <c:v>188201.96499999994</c:v>
                      </c:pt>
                      <c:pt idx="188">
                        <c:v>188201.96499999994</c:v>
                      </c:pt>
                      <c:pt idx="189">
                        <c:v>188201.96499999994</c:v>
                      </c:pt>
                      <c:pt idx="190">
                        <c:v>188201.96499999994</c:v>
                      </c:pt>
                      <c:pt idx="191">
                        <c:v>188201.96499999994</c:v>
                      </c:pt>
                      <c:pt idx="192">
                        <c:v>188201.96499999994</c:v>
                      </c:pt>
                      <c:pt idx="193">
                        <c:v>188201.96499999994</c:v>
                      </c:pt>
                      <c:pt idx="194">
                        <c:v>188201.96499999994</c:v>
                      </c:pt>
                      <c:pt idx="195">
                        <c:v>188201.96499999994</c:v>
                      </c:pt>
                      <c:pt idx="196">
                        <c:v>188201.96499999994</c:v>
                      </c:pt>
                      <c:pt idx="197">
                        <c:v>188201.96499999994</c:v>
                      </c:pt>
                      <c:pt idx="198">
                        <c:v>188201.96499999994</c:v>
                      </c:pt>
                      <c:pt idx="199">
                        <c:v>188201.96499999994</c:v>
                      </c:pt>
                      <c:pt idx="200">
                        <c:v>188201.96499999994</c:v>
                      </c:pt>
                      <c:pt idx="201">
                        <c:v>188201.96499999994</c:v>
                      </c:pt>
                      <c:pt idx="202">
                        <c:v>188201.96499999994</c:v>
                      </c:pt>
                      <c:pt idx="203">
                        <c:v>188201.96499999994</c:v>
                      </c:pt>
                      <c:pt idx="204">
                        <c:v>188201.96499999994</c:v>
                      </c:pt>
                      <c:pt idx="205">
                        <c:v>188201.96499999994</c:v>
                      </c:pt>
                      <c:pt idx="206">
                        <c:v>188201.96499999994</c:v>
                      </c:pt>
                      <c:pt idx="207">
                        <c:v>188201.96499999994</c:v>
                      </c:pt>
                      <c:pt idx="208">
                        <c:v>188201.96499999994</c:v>
                      </c:pt>
                      <c:pt idx="209">
                        <c:v>188201.96499999994</c:v>
                      </c:pt>
                      <c:pt idx="210">
                        <c:v>188201.96499999994</c:v>
                      </c:pt>
                      <c:pt idx="211">
                        <c:v>188201.96499999994</c:v>
                      </c:pt>
                      <c:pt idx="212">
                        <c:v>188201.96499999994</c:v>
                      </c:pt>
                      <c:pt idx="213">
                        <c:v>188201.96499999994</c:v>
                      </c:pt>
                      <c:pt idx="214">
                        <c:v>188201.96499999994</c:v>
                      </c:pt>
                      <c:pt idx="215">
                        <c:v>188201.96499999994</c:v>
                      </c:pt>
                      <c:pt idx="216">
                        <c:v>188201.96499999994</c:v>
                      </c:pt>
                      <c:pt idx="217">
                        <c:v>188201.96499999994</c:v>
                      </c:pt>
                      <c:pt idx="218">
                        <c:v>188201.96499999994</c:v>
                      </c:pt>
                      <c:pt idx="219">
                        <c:v>188201.96499999994</c:v>
                      </c:pt>
                      <c:pt idx="220">
                        <c:v>188201.96499999994</c:v>
                      </c:pt>
                      <c:pt idx="221">
                        <c:v>188201.96499999994</c:v>
                      </c:pt>
                      <c:pt idx="222">
                        <c:v>188201.96499999994</c:v>
                      </c:pt>
                      <c:pt idx="223">
                        <c:v>188201.96499999994</c:v>
                      </c:pt>
                      <c:pt idx="224">
                        <c:v>188201.96499999994</c:v>
                      </c:pt>
                      <c:pt idx="225">
                        <c:v>188201.96499999994</c:v>
                      </c:pt>
                      <c:pt idx="226">
                        <c:v>188201.96499999994</c:v>
                      </c:pt>
                      <c:pt idx="227">
                        <c:v>188201.96499999994</c:v>
                      </c:pt>
                      <c:pt idx="228">
                        <c:v>188201.96499999994</c:v>
                      </c:pt>
                      <c:pt idx="229">
                        <c:v>188201.96499999994</c:v>
                      </c:pt>
                      <c:pt idx="230">
                        <c:v>188201.96499999994</c:v>
                      </c:pt>
                      <c:pt idx="231">
                        <c:v>188201.96499999994</c:v>
                      </c:pt>
                      <c:pt idx="232">
                        <c:v>188201.96499999994</c:v>
                      </c:pt>
                      <c:pt idx="233">
                        <c:v>188201.96499999994</c:v>
                      </c:pt>
                      <c:pt idx="234">
                        <c:v>188201.96499999994</c:v>
                      </c:pt>
                      <c:pt idx="235">
                        <c:v>188201.96499999994</c:v>
                      </c:pt>
                      <c:pt idx="236">
                        <c:v>188201.96499999994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9F2-463F-B32C-7E853F1DF89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4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9F2-463F-B32C-7E853F1DF89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4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101.22499999999999</c:v>
                      </c:pt>
                      <c:pt idx="43">
                        <c:v>101.22499999999999</c:v>
                      </c:pt>
                      <c:pt idx="44">
                        <c:v>101.22499999999999</c:v>
                      </c:pt>
                      <c:pt idx="45">
                        <c:v>101.22499999999999</c:v>
                      </c:pt>
                      <c:pt idx="46">
                        <c:v>101.22499999999999</c:v>
                      </c:pt>
                      <c:pt idx="47">
                        <c:v>101.22499999999999</c:v>
                      </c:pt>
                      <c:pt idx="48">
                        <c:v>101.22499999999999</c:v>
                      </c:pt>
                      <c:pt idx="49">
                        <c:v>101.22499999999999</c:v>
                      </c:pt>
                      <c:pt idx="50">
                        <c:v>101.22499999999999</c:v>
                      </c:pt>
                      <c:pt idx="51">
                        <c:v>101.22499999999999</c:v>
                      </c:pt>
                      <c:pt idx="52">
                        <c:v>101.22499999999999</c:v>
                      </c:pt>
                      <c:pt idx="53">
                        <c:v>101.22499999999999</c:v>
                      </c:pt>
                      <c:pt idx="54">
                        <c:v>101.22499999999999</c:v>
                      </c:pt>
                      <c:pt idx="55">
                        <c:v>101.22499999999999</c:v>
                      </c:pt>
                      <c:pt idx="56">
                        <c:v>101.22499999999999</c:v>
                      </c:pt>
                      <c:pt idx="57">
                        <c:v>101.22499999999999</c:v>
                      </c:pt>
                      <c:pt idx="58">
                        <c:v>101.22499999999999</c:v>
                      </c:pt>
                      <c:pt idx="59">
                        <c:v>101.22499999999999</c:v>
                      </c:pt>
                      <c:pt idx="60">
                        <c:v>101.22499999999999</c:v>
                      </c:pt>
                      <c:pt idx="61">
                        <c:v>101.22499999999999</c:v>
                      </c:pt>
                      <c:pt idx="62">
                        <c:v>101.22499999999999</c:v>
                      </c:pt>
                      <c:pt idx="63">
                        <c:v>101.22499999999999</c:v>
                      </c:pt>
                      <c:pt idx="64">
                        <c:v>101.22499999999999</c:v>
                      </c:pt>
                      <c:pt idx="65">
                        <c:v>101.22499999999999</c:v>
                      </c:pt>
                      <c:pt idx="66">
                        <c:v>101.22499999999999</c:v>
                      </c:pt>
                      <c:pt idx="67">
                        <c:v>101.22499999999999</c:v>
                      </c:pt>
                      <c:pt idx="68">
                        <c:v>101.22499999999999</c:v>
                      </c:pt>
                      <c:pt idx="69">
                        <c:v>101.22499999999999</c:v>
                      </c:pt>
                      <c:pt idx="70">
                        <c:v>101.22499999999999</c:v>
                      </c:pt>
                      <c:pt idx="71">
                        <c:v>101.22499999999999</c:v>
                      </c:pt>
                      <c:pt idx="72">
                        <c:v>101.22499999999999</c:v>
                      </c:pt>
                      <c:pt idx="73">
                        <c:v>101.22499999999999</c:v>
                      </c:pt>
                      <c:pt idx="74">
                        <c:v>101.22499999999999</c:v>
                      </c:pt>
                      <c:pt idx="75">
                        <c:v>101.22499999999999</c:v>
                      </c:pt>
                      <c:pt idx="76">
                        <c:v>101.22499999999999</c:v>
                      </c:pt>
                      <c:pt idx="77">
                        <c:v>101.22499999999999</c:v>
                      </c:pt>
                      <c:pt idx="78">
                        <c:v>101.22499999999999</c:v>
                      </c:pt>
                      <c:pt idx="79">
                        <c:v>101.22499999999999</c:v>
                      </c:pt>
                      <c:pt idx="80">
                        <c:v>101.22499999999999</c:v>
                      </c:pt>
                      <c:pt idx="81">
                        <c:v>101.22499999999999</c:v>
                      </c:pt>
                      <c:pt idx="82">
                        <c:v>101.22499999999999</c:v>
                      </c:pt>
                      <c:pt idx="83">
                        <c:v>101.22499999999999</c:v>
                      </c:pt>
                      <c:pt idx="84">
                        <c:v>101.22499999999999</c:v>
                      </c:pt>
                      <c:pt idx="85">
                        <c:v>101.22499999999999</c:v>
                      </c:pt>
                      <c:pt idx="86">
                        <c:v>101.22499999999999</c:v>
                      </c:pt>
                      <c:pt idx="87">
                        <c:v>101.22499999999999</c:v>
                      </c:pt>
                      <c:pt idx="88">
                        <c:v>101.22499999999999</c:v>
                      </c:pt>
                      <c:pt idx="89">
                        <c:v>101.22499999999999</c:v>
                      </c:pt>
                      <c:pt idx="90">
                        <c:v>101.22499999999999</c:v>
                      </c:pt>
                      <c:pt idx="91">
                        <c:v>101.22499999999999</c:v>
                      </c:pt>
                      <c:pt idx="92">
                        <c:v>101.22499999999999</c:v>
                      </c:pt>
                      <c:pt idx="93">
                        <c:v>101.22499999999999</c:v>
                      </c:pt>
                      <c:pt idx="94">
                        <c:v>101.22499999999999</c:v>
                      </c:pt>
                      <c:pt idx="95">
                        <c:v>101.22499999999999</c:v>
                      </c:pt>
                      <c:pt idx="96">
                        <c:v>101.22499999999999</c:v>
                      </c:pt>
                      <c:pt idx="97">
                        <c:v>101.22499999999999</c:v>
                      </c:pt>
                      <c:pt idx="98">
                        <c:v>101.22499999999999</c:v>
                      </c:pt>
                      <c:pt idx="99">
                        <c:v>101.22499999999999</c:v>
                      </c:pt>
                      <c:pt idx="100">
                        <c:v>101.22499999999999</c:v>
                      </c:pt>
                      <c:pt idx="101">
                        <c:v>101.22499999999999</c:v>
                      </c:pt>
                      <c:pt idx="102">
                        <c:v>101.22499999999999</c:v>
                      </c:pt>
                      <c:pt idx="103">
                        <c:v>101.22499999999999</c:v>
                      </c:pt>
                      <c:pt idx="104">
                        <c:v>101.22499999999999</c:v>
                      </c:pt>
                      <c:pt idx="105">
                        <c:v>101.22499999999999</c:v>
                      </c:pt>
                      <c:pt idx="106">
                        <c:v>101.22499999999999</c:v>
                      </c:pt>
                      <c:pt idx="107">
                        <c:v>101.22499999999999</c:v>
                      </c:pt>
                      <c:pt idx="108">
                        <c:v>101.22499999999999</c:v>
                      </c:pt>
                      <c:pt idx="109">
                        <c:v>101.22499999999999</c:v>
                      </c:pt>
                      <c:pt idx="110">
                        <c:v>101.22499999999999</c:v>
                      </c:pt>
                      <c:pt idx="111">
                        <c:v>101.22499999999999</c:v>
                      </c:pt>
                      <c:pt idx="112">
                        <c:v>101.22499999999999</c:v>
                      </c:pt>
                      <c:pt idx="113">
                        <c:v>101.22499999999999</c:v>
                      </c:pt>
                      <c:pt idx="114">
                        <c:v>101.22499999999999</c:v>
                      </c:pt>
                      <c:pt idx="115">
                        <c:v>101.22499999999999</c:v>
                      </c:pt>
                      <c:pt idx="116">
                        <c:v>101.22499999999999</c:v>
                      </c:pt>
                      <c:pt idx="117">
                        <c:v>101.22499999999999</c:v>
                      </c:pt>
                      <c:pt idx="118">
                        <c:v>101.22499999999999</c:v>
                      </c:pt>
                      <c:pt idx="119">
                        <c:v>101.22499999999999</c:v>
                      </c:pt>
                      <c:pt idx="120">
                        <c:v>101.22499999999999</c:v>
                      </c:pt>
                      <c:pt idx="121">
                        <c:v>101.22499999999999</c:v>
                      </c:pt>
                      <c:pt idx="122">
                        <c:v>101.22499999999999</c:v>
                      </c:pt>
                      <c:pt idx="123">
                        <c:v>101.22499999999999</c:v>
                      </c:pt>
                      <c:pt idx="124">
                        <c:v>101.22499999999999</c:v>
                      </c:pt>
                      <c:pt idx="125">
                        <c:v>101.22499999999999</c:v>
                      </c:pt>
                      <c:pt idx="126">
                        <c:v>101.22499999999999</c:v>
                      </c:pt>
                      <c:pt idx="127">
                        <c:v>101.22499999999999</c:v>
                      </c:pt>
                      <c:pt idx="128">
                        <c:v>101.22499999999999</c:v>
                      </c:pt>
                      <c:pt idx="129">
                        <c:v>101.22499999999999</c:v>
                      </c:pt>
                      <c:pt idx="130">
                        <c:v>101.22499999999999</c:v>
                      </c:pt>
                      <c:pt idx="131">
                        <c:v>101.22499999999999</c:v>
                      </c:pt>
                      <c:pt idx="132">
                        <c:v>101.22499999999999</c:v>
                      </c:pt>
                      <c:pt idx="133">
                        <c:v>101.22499999999999</c:v>
                      </c:pt>
                      <c:pt idx="134">
                        <c:v>101.22499999999999</c:v>
                      </c:pt>
                      <c:pt idx="135">
                        <c:v>101.22499999999999</c:v>
                      </c:pt>
                      <c:pt idx="136">
                        <c:v>101.22499999999999</c:v>
                      </c:pt>
                      <c:pt idx="137">
                        <c:v>101.22499999999999</c:v>
                      </c:pt>
                      <c:pt idx="138">
                        <c:v>101.22499999999999</c:v>
                      </c:pt>
                      <c:pt idx="139">
                        <c:v>101.22499999999999</c:v>
                      </c:pt>
                      <c:pt idx="140">
                        <c:v>101.22499999999999</c:v>
                      </c:pt>
                      <c:pt idx="141">
                        <c:v>101.22499999999999</c:v>
                      </c:pt>
                      <c:pt idx="142">
                        <c:v>101.22499999999999</c:v>
                      </c:pt>
                      <c:pt idx="143">
                        <c:v>101.22499999999999</c:v>
                      </c:pt>
                      <c:pt idx="144">
                        <c:v>101.22499999999999</c:v>
                      </c:pt>
                      <c:pt idx="145">
                        <c:v>101.22499999999999</c:v>
                      </c:pt>
                      <c:pt idx="146">
                        <c:v>101.22499999999999</c:v>
                      </c:pt>
                      <c:pt idx="147">
                        <c:v>101.22499999999999</c:v>
                      </c:pt>
                      <c:pt idx="148">
                        <c:v>101.22499999999999</c:v>
                      </c:pt>
                      <c:pt idx="149">
                        <c:v>101.22499999999999</c:v>
                      </c:pt>
                      <c:pt idx="150">
                        <c:v>101.22499999999999</c:v>
                      </c:pt>
                      <c:pt idx="151">
                        <c:v>101.22499999999999</c:v>
                      </c:pt>
                      <c:pt idx="152">
                        <c:v>101.22499999999999</c:v>
                      </c:pt>
                      <c:pt idx="153">
                        <c:v>101.22499999999999</c:v>
                      </c:pt>
                      <c:pt idx="154">
                        <c:v>101.22499999999999</c:v>
                      </c:pt>
                      <c:pt idx="155">
                        <c:v>101.22499999999999</c:v>
                      </c:pt>
                      <c:pt idx="156">
                        <c:v>101.22499999999999</c:v>
                      </c:pt>
                      <c:pt idx="157">
                        <c:v>101.22499999999999</c:v>
                      </c:pt>
                      <c:pt idx="158">
                        <c:v>101.22499999999999</c:v>
                      </c:pt>
                      <c:pt idx="159">
                        <c:v>101.22499999999999</c:v>
                      </c:pt>
                      <c:pt idx="160">
                        <c:v>101.22499999999999</c:v>
                      </c:pt>
                      <c:pt idx="161">
                        <c:v>101.22499999999999</c:v>
                      </c:pt>
                      <c:pt idx="162">
                        <c:v>101.22499999999999</c:v>
                      </c:pt>
                      <c:pt idx="163">
                        <c:v>101.22499999999999</c:v>
                      </c:pt>
                      <c:pt idx="164">
                        <c:v>101.22499999999999</c:v>
                      </c:pt>
                      <c:pt idx="165">
                        <c:v>101.22499999999999</c:v>
                      </c:pt>
                      <c:pt idx="166">
                        <c:v>101.22499999999999</c:v>
                      </c:pt>
                      <c:pt idx="167">
                        <c:v>101.22499999999999</c:v>
                      </c:pt>
                      <c:pt idx="168">
                        <c:v>101.22499999999999</c:v>
                      </c:pt>
                      <c:pt idx="169">
                        <c:v>101.22499999999999</c:v>
                      </c:pt>
                      <c:pt idx="170">
                        <c:v>101.22499999999999</c:v>
                      </c:pt>
                      <c:pt idx="171">
                        <c:v>101.22499999999999</c:v>
                      </c:pt>
                      <c:pt idx="172">
                        <c:v>101.22499999999999</c:v>
                      </c:pt>
                      <c:pt idx="173">
                        <c:v>101.22499999999999</c:v>
                      </c:pt>
                      <c:pt idx="174">
                        <c:v>101.22499999999999</c:v>
                      </c:pt>
                      <c:pt idx="175">
                        <c:v>101.22499999999999</c:v>
                      </c:pt>
                      <c:pt idx="176">
                        <c:v>101.22499999999999</c:v>
                      </c:pt>
                      <c:pt idx="177">
                        <c:v>101.22499999999999</c:v>
                      </c:pt>
                      <c:pt idx="178">
                        <c:v>101.22499999999999</c:v>
                      </c:pt>
                      <c:pt idx="179">
                        <c:v>101.22499999999999</c:v>
                      </c:pt>
                      <c:pt idx="180">
                        <c:v>101.22499999999999</c:v>
                      </c:pt>
                      <c:pt idx="181">
                        <c:v>101.22499999999999</c:v>
                      </c:pt>
                      <c:pt idx="182">
                        <c:v>101.22499999999999</c:v>
                      </c:pt>
                      <c:pt idx="183">
                        <c:v>101.22499999999999</c:v>
                      </c:pt>
                      <c:pt idx="184">
                        <c:v>101.22499999999999</c:v>
                      </c:pt>
                      <c:pt idx="185">
                        <c:v>101.22499999999999</c:v>
                      </c:pt>
                      <c:pt idx="186">
                        <c:v>101.22499999999999</c:v>
                      </c:pt>
                      <c:pt idx="187">
                        <c:v>101.22499999999999</c:v>
                      </c:pt>
                      <c:pt idx="188">
                        <c:v>101.22499999999999</c:v>
                      </c:pt>
                      <c:pt idx="189">
                        <c:v>101.22499999999999</c:v>
                      </c:pt>
                      <c:pt idx="190">
                        <c:v>101.22499999999999</c:v>
                      </c:pt>
                      <c:pt idx="191">
                        <c:v>101.22499999999999</c:v>
                      </c:pt>
                      <c:pt idx="192">
                        <c:v>101.22499999999999</c:v>
                      </c:pt>
                      <c:pt idx="193">
                        <c:v>101.22499999999999</c:v>
                      </c:pt>
                      <c:pt idx="194">
                        <c:v>101.22499999999999</c:v>
                      </c:pt>
                      <c:pt idx="195">
                        <c:v>101.22499999999999</c:v>
                      </c:pt>
                      <c:pt idx="196">
                        <c:v>101.22499999999999</c:v>
                      </c:pt>
                      <c:pt idx="197">
                        <c:v>101.22499999999999</c:v>
                      </c:pt>
                      <c:pt idx="198">
                        <c:v>101.22499999999999</c:v>
                      </c:pt>
                      <c:pt idx="199">
                        <c:v>101.22499999999999</c:v>
                      </c:pt>
                      <c:pt idx="200">
                        <c:v>101.22499999999999</c:v>
                      </c:pt>
                      <c:pt idx="201">
                        <c:v>101.22499999999999</c:v>
                      </c:pt>
                      <c:pt idx="202">
                        <c:v>101.22499999999999</c:v>
                      </c:pt>
                      <c:pt idx="203">
                        <c:v>101.22499999999999</c:v>
                      </c:pt>
                      <c:pt idx="204">
                        <c:v>101.22499999999999</c:v>
                      </c:pt>
                      <c:pt idx="205">
                        <c:v>101.22499999999999</c:v>
                      </c:pt>
                      <c:pt idx="206">
                        <c:v>101.22499999999999</c:v>
                      </c:pt>
                      <c:pt idx="207">
                        <c:v>101.22499999999999</c:v>
                      </c:pt>
                      <c:pt idx="208">
                        <c:v>101.22499999999999</c:v>
                      </c:pt>
                      <c:pt idx="209">
                        <c:v>101.22499999999999</c:v>
                      </c:pt>
                      <c:pt idx="210">
                        <c:v>101.22499999999999</c:v>
                      </c:pt>
                      <c:pt idx="211">
                        <c:v>101.22499999999999</c:v>
                      </c:pt>
                      <c:pt idx="212">
                        <c:v>101.22499999999999</c:v>
                      </c:pt>
                      <c:pt idx="213">
                        <c:v>101.22499999999999</c:v>
                      </c:pt>
                      <c:pt idx="214">
                        <c:v>101.22499999999999</c:v>
                      </c:pt>
                      <c:pt idx="215">
                        <c:v>101.22499999999999</c:v>
                      </c:pt>
                      <c:pt idx="216">
                        <c:v>101.22499999999999</c:v>
                      </c:pt>
                      <c:pt idx="217">
                        <c:v>101.22499999999999</c:v>
                      </c:pt>
                      <c:pt idx="218">
                        <c:v>101.22499999999999</c:v>
                      </c:pt>
                      <c:pt idx="219">
                        <c:v>101.22499999999999</c:v>
                      </c:pt>
                      <c:pt idx="220">
                        <c:v>101.22499999999999</c:v>
                      </c:pt>
                      <c:pt idx="221">
                        <c:v>101.22499999999999</c:v>
                      </c:pt>
                      <c:pt idx="222">
                        <c:v>101.22499999999999</c:v>
                      </c:pt>
                      <c:pt idx="223">
                        <c:v>101.22499999999999</c:v>
                      </c:pt>
                      <c:pt idx="224">
                        <c:v>101.22499999999999</c:v>
                      </c:pt>
                      <c:pt idx="225">
                        <c:v>101.22499999999999</c:v>
                      </c:pt>
                      <c:pt idx="226">
                        <c:v>101.22499999999999</c:v>
                      </c:pt>
                      <c:pt idx="227">
                        <c:v>101.22499999999999</c:v>
                      </c:pt>
                      <c:pt idx="228">
                        <c:v>101.22499999999999</c:v>
                      </c:pt>
                      <c:pt idx="229">
                        <c:v>101.22499999999999</c:v>
                      </c:pt>
                      <c:pt idx="230">
                        <c:v>101.22499999999999</c:v>
                      </c:pt>
                      <c:pt idx="231">
                        <c:v>101.22499999999999</c:v>
                      </c:pt>
                      <c:pt idx="232">
                        <c:v>101.22499999999999</c:v>
                      </c:pt>
                      <c:pt idx="233">
                        <c:v>101.22499999999999</c:v>
                      </c:pt>
                      <c:pt idx="234">
                        <c:v>101.22499999999999</c:v>
                      </c:pt>
                      <c:pt idx="235">
                        <c:v>101.22499999999999</c:v>
                      </c:pt>
                      <c:pt idx="236">
                        <c:v>101.22499999999999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9F2-463F-B32C-7E853F1DF89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4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176249.99999999959</c:v>
                      </c:pt>
                      <c:pt idx="43">
                        <c:v>176249.99999999959</c:v>
                      </c:pt>
                      <c:pt idx="44">
                        <c:v>176249.99999999959</c:v>
                      </c:pt>
                      <c:pt idx="45">
                        <c:v>176249.99999999959</c:v>
                      </c:pt>
                      <c:pt idx="46">
                        <c:v>176249.99999999959</c:v>
                      </c:pt>
                      <c:pt idx="47">
                        <c:v>176249.99999999959</c:v>
                      </c:pt>
                      <c:pt idx="48">
                        <c:v>176249.99999999959</c:v>
                      </c:pt>
                      <c:pt idx="49">
                        <c:v>176249.99999999959</c:v>
                      </c:pt>
                      <c:pt idx="50">
                        <c:v>176249.99999999959</c:v>
                      </c:pt>
                      <c:pt idx="51">
                        <c:v>176249.99999999959</c:v>
                      </c:pt>
                      <c:pt idx="52">
                        <c:v>176249.99999999959</c:v>
                      </c:pt>
                      <c:pt idx="53">
                        <c:v>176249.99999999959</c:v>
                      </c:pt>
                      <c:pt idx="54">
                        <c:v>176249.99999999959</c:v>
                      </c:pt>
                      <c:pt idx="55">
                        <c:v>176249.99999999959</c:v>
                      </c:pt>
                      <c:pt idx="56">
                        <c:v>176249.99999999959</c:v>
                      </c:pt>
                      <c:pt idx="57">
                        <c:v>176249.99999999959</c:v>
                      </c:pt>
                      <c:pt idx="58">
                        <c:v>176249.99999999959</c:v>
                      </c:pt>
                      <c:pt idx="59">
                        <c:v>176249.99999999959</c:v>
                      </c:pt>
                      <c:pt idx="60">
                        <c:v>176249.99999999959</c:v>
                      </c:pt>
                      <c:pt idx="61">
                        <c:v>176249.99999999959</c:v>
                      </c:pt>
                      <c:pt idx="62">
                        <c:v>176249.99999999959</c:v>
                      </c:pt>
                      <c:pt idx="63">
                        <c:v>176249.99999999959</c:v>
                      </c:pt>
                      <c:pt idx="64">
                        <c:v>176249.99999999959</c:v>
                      </c:pt>
                      <c:pt idx="65">
                        <c:v>176249.99999999959</c:v>
                      </c:pt>
                      <c:pt idx="66">
                        <c:v>176249.99999999959</c:v>
                      </c:pt>
                      <c:pt idx="67">
                        <c:v>176249.99999999959</c:v>
                      </c:pt>
                      <c:pt idx="68">
                        <c:v>176249.99999999959</c:v>
                      </c:pt>
                      <c:pt idx="69">
                        <c:v>176249.99999999959</c:v>
                      </c:pt>
                      <c:pt idx="70">
                        <c:v>176249.99999999959</c:v>
                      </c:pt>
                      <c:pt idx="71">
                        <c:v>176249.99999999959</c:v>
                      </c:pt>
                      <c:pt idx="72">
                        <c:v>176249.99999999959</c:v>
                      </c:pt>
                      <c:pt idx="73">
                        <c:v>176249.99999999959</c:v>
                      </c:pt>
                      <c:pt idx="74">
                        <c:v>176249.99999999959</c:v>
                      </c:pt>
                      <c:pt idx="75">
                        <c:v>176249.99999999959</c:v>
                      </c:pt>
                      <c:pt idx="76">
                        <c:v>176249.99999999959</c:v>
                      </c:pt>
                      <c:pt idx="77">
                        <c:v>176249.99999999959</c:v>
                      </c:pt>
                      <c:pt idx="78">
                        <c:v>176249.99999999959</c:v>
                      </c:pt>
                      <c:pt idx="79">
                        <c:v>176249.99999999959</c:v>
                      </c:pt>
                      <c:pt idx="80">
                        <c:v>176249.99999999959</c:v>
                      </c:pt>
                      <c:pt idx="81">
                        <c:v>176249.99999999959</c:v>
                      </c:pt>
                      <c:pt idx="82">
                        <c:v>176249.99999999959</c:v>
                      </c:pt>
                      <c:pt idx="83">
                        <c:v>176249.99999999959</c:v>
                      </c:pt>
                      <c:pt idx="84">
                        <c:v>176249.99999999959</c:v>
                      </c:pt>
                      <c:pt idx="85">
                        <c:v>176249.99999999959</c:v>
                      </c:pt>
                      <c:pt idx="86">
                        <c:v>176249.99999999959</c:v>
                      </c:pt>
                      <c:pt idx="87">
                        <c:v>176249.99999999959</c:v>
                      </c:pt>
                      <c:pt idx="88">
                        <c:v>176249.99999999959</c:v>
                      </c:pt>
                      <c:pt idx="89">
                        <c:v>176249.99999999959</c:v>
                      </c:pt>
                      <c:pt idx="90">
                        <c:v>176249.99999999959</c:v>
                      </c:pt>
                      <c:pt idx="91">
                        <c:v>176249.99999999959</c:v>
                      </c:pt>
                      <c:pt idx="92">
                        <c:v>176249.99999999959</c:v>
                      </c:pt>
                      <c:pt idx="93">
                        <c:v>176249.99999999959</c:v>
                      </c:pt>
                      <c:pt idx="94">
                        <c:v>176249.99999999959</c:v>
                      </c:pt>
                      <c:pt idx="95">
                        <c:v>176249.99999999959</c:v>
                      </c:pt>
                      <c:pt idx="96">
                        <c:v>176249.99999999959</c:v>
                      </c:pt>
                      <c:pt idx="97">
                        <c:v>176249.99999999959</c:v>
                      </c:pt>
                      <c:pt idx="98">
                        <c:v>176249.99999999959</c:v>
                      </c:pt>
                      <c:pt idx="99">
                        <c:v>176249.99999999959</c:v>
                      </c:pt>
                      <c:pt idx="100">
                        <c:v>176249.99999999959</c:v>
                      </c:pt>
                      <c:pt idx="101">
                        <c:v>176249.99999999959</c:v>
                      </c:pt>
                      <c:pt idx="102">
                        <c:v>176249.99999999959</c:v>
                      </c:pt>
                      <c:pt idx="103">
                        <c:v>176249.99999999959</c:v>
                      </c:pt>
                      <c:pt idx="104">
                        <c:v>176249.99999999959</c:v>
                      </c:pt>
                      <c:pt idx="105">
                        <c:v>176249.99999999959</c:v>
                      </c:pt>
                      <c:pt idx="106">
                        <c:v>176249.99999999959</c:v>
                      </c:pt>
                      <c:pt idx="107">
                        <c:v>176249.99999999959</c:v>
                      </c:pt>
                      <c:pt idx="108">
                        <c:v>176249.99999999959</c:v>
                      </c:pt>
                      <c:pt idx="109">
                        <c:v>176249.99999999959</c:v>
                      </c:pt>
                      <c:pt idx="110">
                        <c:v>176249.99999999959</c:v>
                      </c:pt>
                      <c:pt idx="111">
                        <c:v>176249.99999999959</c:v>
                      </c:pt>
                      <c:pt idx="112">
                        <c:v>176249.99999999959</c:v>
                      </c:pt>
                      <c:pt idx="113">
                        <c:v>176249.99999999959</c:v>
                      </c:pt>
                      <c:pt idx="114">
                        <c:v>176249.99999999959</c:v>
                      </c:pt>
                      <c:pt idx="115">
                        <c:v>176249.99999999959</c:v>
                      </c:pt>
                      <c:pt idx="116">
                        <c:v>176249.99999999959</c:v>
                      </c:pt>
                      <c:pt idx="117">
                        <c:v>176249.99999999959</c:v>
                      </c:pt>
                      <c:pt idx="118">
                        <c:v>176249.99999999959</c:v>
                      </c:pt>
                      <c:pt idx="119">
                        <c:v>176249.99999999959</c:v>
                      </c:pt>
                      <c:pt idx="120">
                        <c:v>176249.99999999959</c:v>
                      </c:pt>
                      <c:pt idx="121">
                        <c:v>176249.99999999959</c:v>
                      </c:pt>
                      <c:pt idx="122">
                        <c:v>176249.99999999959</c:v>
                      </c:pt>
                      <c:pt idx="123">
                        <c:v>176249.99999999959</c:v>
                      </c:pt>
                      <c:pt idx="124">
                        <c:v>176249.99999999959</c:v>
                      </c:pt>
                      <c:pt idx="125">
                        <c:v>176249.99999999959</c:v>
                      </c:pt>
                      <c:pt idx="126">
                        <c:v>176249.99999999959</c:v>
                      </c:pt>
                      <c:pt idx="127">
                        <c:v>176249.99999999959</c:v>
                      </c:pt>
                      <c:pt idx="128">
                        <c:v>176249.99999999959</c:v>
                      </c:pt>
                      <c:pt idx="129">
                        <c:v>176249.99999999959</c:v>
                      </c:pt>
                      <c:pt idx="130">
                        <c:v>176249.99999999959</c:v>
                      </c:pt>
                      <c:pt idx="131">
                        <c:v>176249.99999999959</c:v>
                      </c:pt>
                      <c:pt idx="132">
                        <c:v>176249.99999999959</c:v>
                      </c:pt>
                      <c:pt idx="133">
                        <c:v>176249.99999999959</c:v>
                      </c:pt>
                      <c:pt idx="134">
                        <c:v>176249.99999999959</c:v>
                      </c:pt>
                      <c:pt idx="135">
                        <c:v>176249.99999999959</c:v>
                      </c:pt>
                      <c:pt idx="136">
                        <c:v>176249.99999999959</c:v>
                      </c:pt>
                      <c:pt idx="137">
                        <c:v>176249.99999999959</c:v>
                      </c:pt>
                      <c:pt idx="138">
                        <c:v>176249.99999999959</c:v>
                      </c:pt>
                      <c:pt idx="139">
                        <c:v>176249.99999999959</c:v>
                      </c:pt>
                      <c:pt idx="140">
                        <c:v>176249.99999999959</c:v>
                      </c:pt>
                      <c:pt idx="141">
                        <c:v>176249.99999999959</c:v>
                      </c:pt>
                      <c:pt idx="142">
                        <c:v>176249.99999999959</c:v>
                      </c:pt>
                      <c:pt idx="143">
                        <c:v>176249.99999999959</c:v>
                      </c:pt>
                      <c:pt idx="144">
                        <c:v>176249.99999999959</c:v>
                      </c:pt>
                      <c:pt idx="145">
                        <c:v>176249.99999999959</c:v>
                      </c:pt>
                      <c:pt idx="146">
                        <c:v>176249.99999999959</c:v>
                      </c:pt>
                      <c:pt idx="147">
                        <c:v>176249.99999999959</c:v>
                      </c:pt>
                      <c:pt idx="148">
                        <c:v>176249.99999999959</c:v>
                      </c:pt>
                      <c:pt idx="149">
                        <c:v>176249.99999999959</c:v>
                      </c:pt>
                      <c:pt idx="150">
                        <c:v>176249.99999999959</c:v>
                      </c:pt>
                      <c:pt idx="151">
                        <c:v>176249.99999999959</c:v>
                      </c:pt>
                      <c:pt idx="152">
                        <c:v>176249.99999999959</c:v>
                      </c:pt>
                      <c:pt idx="153">
                        <c:v>176249.99999999959</c:v>
                      </c:pt>
                      <c:pt idx="154">
                        <c:v>176249.99999999959</c:v>
                      </c:pt>
                      <c:pt idx="155">
                        <c:v>176249.99999999959</c:v>
                      </c:pt>
                      <c:pt idx="156">
                        <c:v>176249.99999999959</c:v>
                      </c:pt>
                      <c:pt idx="157">
                        <c:v>176249.99999999959</c:v>
                      </c:pt>
                      <c:pt idx="158">
                        <c:v>176249.99999999959</c:v>
                      </c:pt>
                      <c:pt idx="159">
                        <c:v>176249.99999999959</c:v>
                      </c:pt>
                      <c:pt idx="160">
                        <c:v>176249.99999999959</c:v>
                      </c:pt>
                      <c:pt idx="161">
                        <c:v>176249.99999999959</c:v>
                      </c:pt>
                      <c:pt idx="162">
                        <c:v>176249.99999999959</c:v>
                      </c:pt>
                      <c:pt idx="163">
                        <c:v>176249.99999999959</c:v>
                      </c:pt>
                      <c:pt idx="164">
                        <c:v>176249.99999999959</c:v>
                      </c:pt>
                      <c:pt idx="165">
                        <c:v>176249.99999999959</c:v>
                      </c:pt>
                      <c:pt idx="166">
                        <c:v>176249.99999999959</c:v>
                      </c:pt>
                      <c:pt idx="167">
                        <c:v>176249.99999999959</c:v>
                      </c:pt>
                      <c:pt idx="168">
                        <c:v>176249.99999999959</c:v>
                      </c:pt>
                      <c:pt idx="169">
                        <c:v>176249.99999999959</c:v>
                      </c:pt>
                      <c:pt idx="170">
                        <c:v>176249.99999999959</c:v>
                      </c:pt>
                      <c:pt idx="171">
                        <c:v>176249.99999999959</c:v>
                      </c:pt>
                      <c:pt idx="172">
                        <c:v>176249.99999999959</c:v>
                      </c:pt>
                      <c:pt idx="173">
                        <c:v>176249.99999999959</c:v>
                      </c:pt>
                      <c:pt idx="174">
                        <c:v>176249.99999999959</c:v>
                      </c:pt>
                      <c:pt idx="175">
                        <c:v>176249.99999999959</c:v>
                      </c:pt>
                      <c:pt idx="176">
                        <c:v>176249.99999999959</c:v>
                      </c:pt>
                      <c:pt idx="177">
                        <c:v>176249.99999999959</c:v>
                      </c:pt>
                      <c:pt idx="178">
                        <c:v>176249.99999999959</c:v>
                      </c:pt>
                      <c:pt idx="179">
                        <c:v>176249.99999999959</c:v>
                      </c:pt>
                      <c:pt idx="180">
                        <c:v>176249.99999999959</c:v>
                      </c:pt>
                      <c:pt idx="181">
                        <c:v>176249.99999999959</c:v>
                      </c:pt>
                      <c:pt idx="182">
                        <c:v>176249.99999999959</c:v>
                      </c:pt>
                      <c:pt idx="183">
                        <c:v>176249.99999999959</c:v>
                      </c:pt>
                      <c:pt idx="184">
                        <c:v>176249.99999999959</c:v>
                      </c:pt>
                      <c:pt idx="185">
                        <c:v>176249.99999999959</c:v>
                      </c:pt>
                      <c:pt idx="186">
                        <c:v>176249.99999999959</c:v>
                      </c:pt>
                      <c:pt idx="187">
                        <c:v>176249.99999999959</c:v>
                      </c:pt>
                      <c:pt idx="188">
                        <c:v>176249.99999999959</c:v>
                      </c:pt>
                      <c:pt idx="189">
                        <c:v>176249.99999999959</c:v>
                      </c:pt>
                      <c:pt idx="190">
                        <c:v>176249.99999999959</c:v>
                      </c:pt>
                      <c:pt idx="191">
                        <c:v>176249.99999999959</c:v>
                      </c:pt>
                      <c:pt idx="192">
                        <c:v>176249.99999999959</c:v>
                      </c:pt>
                      <c:pt idx="193">
                        <c:v>176249.99999999959</c:v>
                      </c:pt>
                      <c:pt idx="194">
                        <c:v>176249.99999999959</c:v>
                      </c:pt>
                      <c:pt idx="195">
                        <c:v>176249.99999999959</c:v>
                      </c:pt>
                      <c:pt idx="196">
                        <c:v>176249.99999999959</c:v>
                      </c:pt>
                      <c:pt idx="197">
                        <c:v>176249.99999999959</c:v>
                      </c:pt>
                      <c:pt idx="198">
                        <c:v>176249.99999999959</c:v>
                      </c:pt>
                      <c:pt idx="199">
                        <c:v>176249.99999999959</c:v>
                      </c:pt>
                      <c:pt idx="200">
                        <c:v>176249.99999999959</c:v>
                      </c:pt>
                      <c:pt idx="201">
                        <c:v>176249.99999999959</c:v>
                      </c:pt>
                      <c:pt idx="202">
                        <c:v>176249.99999999959</c:v>
                      </c:pt>
                      <c:pt idx="203">
                        <c:v>176249.99999999959</c:v>
                      </c:pt>
                      <c:pt idx="204">
                        <c:v>176249.99999999959</c:v>
                      </c:pt>
                      <c:pt idx="205">
                        <c:v>176249.99999999959</c:v>
                      </c:pt>
                      <c:pt idx="206">
                        <c:v>176249.99999999959</c:v>
                      </c:pt>
                      <c:pt idx="207">
                        <c:v>176249.99999999959</c:v>
                      </c:pt>
                      <c:pt idx="208">
                        <c:v>176249.99999999959</c:v>
                      </c:pt>
                      <c:pt idx="209">
                        <c:v>176249.99999999959</c:v>
                      </c:pt>
                      <c:pt idx="210">
                        <c:v>176249.99999999959</c:v>
                      </c:pt>
                      <c:pt idx="211">
                        <c:v>176249.99999999959</c:v>
                      </c:pt>
                      <c:pt idx="212">
                        <c:v>176249.99999999959</c:v>
                      </c:pt>
                      <c:pt idx="213">
                        <c:v>176249.99999999959</c:v>
                      </c:pt>
                      <c:pt idx="214">
                        <c:v>176249.99999999959</c:v>
                      </c:pt>
                      <c:pt idx="215">
                        <c:v>176249.99999999959</c:v>
                      </c:pt>
                      <c:pt idx="216">
                        <c:v>176249.99999999959</c:v>
                      </c:pt>
                      <c:pt idx="217">
                        <c:v>176249.99999999959</c:v>
                      </c:pt>
                      <c:pt idx="218">
                        <c:v>176249.99999999959</c:v>
                      </c:pt>
                      <c:pt idx="219">
                        <c:v>176249.99999999959</c:v>
                      </c:pt>
                      <c:pt idx="220">
                        <c:v>176249.99999999959</c:v>
                      </c:pt>
                      <c:pt idx="221">
                        <c:v>176249.99999999959</c:v>
                      </c:pt>
                      <c:pt idx="222">
                        <c:v>176249.99999999959</c:v>
                      </c:pt>
                      <c:pt idx="223">
                        <c:v>176249.99999999959</c:v>
                      </c:pt>
                      <c:pt idx="224">
                        <c:v>176249.99999999959</c:v>
                      </c:pt>
                      <c:pt idx="225">
                        <c:v>176249.99999999959</c:v>
                      </c:pt>
                      <c:pt idx="226">
                        <c:v>176249.99999999959</c:v>
                      </c:pt>
                      <c:pt idx="227">
                        <c:v>176249.99999999959</c:v>
                      </c:pt>
                      <c:pt idx="228">
                        <c:v>176249.99999999959</c:v>
                      </c:pt>
                      <c:pt idx="229">
                        <c:v>176249.99999999959</c:v>
                      </c:pt>
                      <c:pt idx="230">
                        <c:v>176249.99999999959</c:v>
                      </c:pt>
                      <c:pt idx="231">
                        <c:v>176249.99999999959</c:v>
                      </c:pt>
                      <c:pt idx="232">
                        <c:v>176249.99999999959</c:v>
                      </c:pt>
                      <c:pt idx="233">
                        <c:v>176249.99999999959</c:v>
                      </c:pt>
                      <c:pt idx="234">
                        <c:v>176249.99999999959</c:v>
                      </c:pt>
                      <c:pt idx="235">
                        <c:v>176249.99999999959</c:v>
                      </c:pt>
                      <c:pt idx="236">
                        <c:v>176249.99999999959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9F2-463F-B32C-7E853F1DF89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Barclays!$A$14:$A$250</c15:sqref>
                        </c15:formulaRef>
                      </c:ext>
                    </c:extLst>
                    <c:strCache>
                      <c:ptCount val="24"/>
                      <c:pt idx="0">
                        <c:v>09/30/2025 15:00</c:v>
                      </c:pt>
                      <c:pt idx="1">
                        <c:v>10/01/2025 15:00</c:v>
                      </c:pt>
                      <c:pt idx="2">
                        <c:v>10/02/2025 15:00</c:v>
                      </c:pt>
                      <c:pt idx="3">
                        <c:v>10/03/2025 15:00</c:v>
                      </c:pt>
                      <c:pt idx="4">
                        <c:v>10/06/2025 15:00</c:v>
                      </c:pt>
                      <c:pt idx="5">
                        <c:v>10/07/2025 15:00</c:v>
                      </c:pt>
                      <c:pt idx="6">
                        <c:v>10/08/2025 15:00</c:v>
                      </c:pt>
                      <c:pt idx="7">
                        <c:v>10/09/2025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15:00</c:v>
                      </c:pt>
                      <c:pt idx="23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9F2-463F-B32C-7E853F1DF89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'KSA RV'!$N$12:$N$13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'KSA RV'!$A$14:$A$250</c:f>
              <c:strCache>
                <c:ptCount val="23"/>
                <c:pt idx="0">
                  <c:v>10/01/2025 15:00</c:v>
                </c:pt>
                <c:pt idx="1">
                  <c:v>10/02/2025 15:00</c:v>
                </c:pt>
                <c:pt idx="2">
                  <c:v>10/03/2025 15:00</c:v>
                </c:pt>
                <c:pt idx="3">
                  <c:v>10/06/2025 15:00</c:v>
                </c:pt>
                <c:pt idx="4">
                  <c:v>10/07/2025 15:00</c:v>
                </c:pt>
                <c:pt idx="5">
                  <c:v>10/08/2025 15:00</c:v>
                </c:pt>
                <c:pt idx="6">
                  <c:v>10/09/2025 15:00</c:v>
                </c:pt>
                <c:pt idx="7">
                  <c:v>10/10/2025 15:00</c:v>
                </c:pt>
                <c:pt idx="8">
                  <c:v>10/14/2025 15:00</c:v>
                </c:pt>
                <c:pt idx="9">
                  <c:v>10/15/2025 15:00</c:v>
                </c:pt>
                <c:pt idx="10">
                  <c:v>10/16/2025 15:00</c:v>
                </c:pt>
                <c:pt idx="11">
                  <c:v>10/17/2025 15:00</c:v>
                </c:pt>
                <c:pt idx="12">
                  <c:v>10/20/2025 15:00</c:v>
                </c:pt>
                <c:pt idx="13">
                  <c:v>10/21/2025 15:00</c:v>
                </c:pt>
                <c:pt idx="14">
                  <c:v>10/22/2025 15:00</c:v>
                </c:pt>
                <c:pt idx="15">
                  <c:v>10/23/2025 15:00</c:v>
                </c:pt>
                <c:pt idx="16">
                  <c:v>10/24/2025 15:00</c:v>
                </c:pt>
                <c:pt idx="17">
                  <c:v>10/27/2025 15:00</c:v>
                </c:pt>
                <c:pt idx="18">
                  <c:v>10/28/2025 15:00</c:v>
                </c:pt>
                <c:pt idx="19">
                  <c:v>10/29/2025 15:00</c:v>
                </c:pt>
                <c:pt idx="20">
                  <c:v>10/30/2025 15:00</c:v>
                </c:pt>
                <c:pt idx="21">
                  <c:v>10/31/2025 15:00</c:v>
                </c:pt>
                <c:pt idx="22">
                  <c:v>11/03/2025 15:10</c:v>
                </c:pt>
              </c:strCache>
            </c:strRef>
          </c:cat>
          <c:val>
            <c:numRef>
              <c:f>'KSA RV'!$N$14:$N$250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-33999.438363333589</c:v>
                </c:pt>
                <c:pt idx="2">
                  <c:v>-21872.876726667379</c:v>
                </c:pt>
                <c:pt idx="3">
                  <c:v>-18600.691816667229</c:v>
                </c:pt>
                <c:pt idx="4">
                  <c:v>-17319.130180001801</c:v>
                </c:pt>
                <c:pt idx="5">
                  <c:v>-2621.318543333357</c:v>
                </c:pt>
                <c:pt idx="6">
                  <c:v>-1704.7569066679584</c:v>
                </c:pt>
                <c:pt idx="7">
                  <c:v>-21558.195270002099</c:v>
                </c:pt>
                <c:pt idx="8">
                  <c:v>-13894.448723334845</c:v>
                </c:pt>
                <c:pt idx="9">
                  <c:v>-23517.887086668132</c:v>
                </c:pt>
                <c:pt idx="10">
                  <c:v>-32467.575450000637</c:v>
                </c:pt>
                <c:pt idx="11">
                  <c:v>-16834.763813335761</c:v>
                </c:pt>
                <c:pt idx="12">
                  <c:v>-556.32890333517753</c:v>
                </c:pt>
                <c:pt idx="13">
                  <c:v>15552.732733332554</c:v>
                </c:pt>
                <c:pt idx="14">
                  <c:v>17298.044369998373</c:v>
                </c:pt>
                <c:pt idx="15">
                  <c:v>10450.856006665303</c:v>
                </c:pt>
                <c:pt idx="16">
                  <c:v>17324.917643332756</c:v>
                </c:pt>
                <c:pt idx="17">
                  <c:v>29227.102553332756</c:v>
                </c:pt>
                <c:pt idx="18">
                  <c:v>15477.41418999967</c:v>
                </c:pt>
                <c:pt idx="19">
                  <c:v>38606.475826664973</c:v>
                </c:pt>
                <c:pt idx="20">
                  <c:v>21604.287463332927</c:v>
                </c:pt>
                <c:pt idx="21">
                  <c:v>1553.3490999982496</c:v>
                </c:pt>
                <c:pt idx="22">
                  <c:v>3432.0956466651223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F-452C-BF1C-8A115BECF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101.1619</c:v>
                      </c:pt>
                      <c:pt idx="43">
                        <c:v>101.1619</c:v>
                      </c:pt>
                      <c:pt idx="44">
                        <c:v>101.1619</c:v>
                      </c:pt>
                      <c:pt idx="45">
                        <c:v>101.1619</c:v>
                      </c:pt>
                      <c:pt idx="46">
                        <c:v>101.1619</c:v>
                      </c:pt>
                      <c:pt idx="47">
                        <c:v>101.1619</c:v>
                      </c:pt>
                      <c:pt idx="48">
                        <c:v>101.1619</c:v>
                      </c:pt>
                      <c:pt idx="49">
                        <c:v>101.1619</c:v>
                      </c:pt>
                      <c:pt idx="50">
                        <c:v>101.1619</c:v>
                      </c:pt>
                      <c:pt idx="51">
                        <c:v>101.1619</c:v>
                      </c:pt>
                      <c:pt idx="52">
                        <c:v>101.1619</c:v>
                      </c:pt>
                      <c:pt idx="53">
                        <c:v>101.1619</c:v>
                      </c:pt>
                      <c:pt idx="54">
                        <c:v>101.1619</c:v>
                      </c:pt>
                      <c:pt idx="55">
                        <c:v>101.1619</c:v>
                      </c:pt>
                      <c:pt idx="56">
                        <c:v>101.1619</c:v>
                      </c:pt>
                      <c:pt idx="57">
                        <c:v>101.1619</c:v>
                      </c:pt>
                      <c:pt idx="58">
                        <c:v>101.1619</c:v>
                      </c:pt>
                      <c:pt idx="59">
                        <c:v>101.1619</c:v>
                      </c:pt>
                      <c:pt idx="60">
                        <c:v>101.1619</c:v>
                      </c:pt>
                      <c:pt idx="61">
                        <c:v>101.1619</c:v>
                      </c:pt>
                      <c:pt idx="62">
                        <c:v>101.1619</c:v>
                      </c:pt>
                      <c:pt idx="63">
                        <c:v>101.1619</c:v>
                      </c:pt>
                      <c:pt idx="64">
                        <c:v>101.1619</c:v>
                      </c:pt>
                      <c:pt idx="65">
                        <c:v>101.1619</c:v>
                      </c:pt>
                      <c:pt idx="66">
                        <c:v>101.1619</c:v>
                      </c:pt>
                      <c:pt idx="67">
                        <c:v>101.1619</c:v>
                      </c:pt>
                      <c:pt idx="68">
                        <c:v>101.1619</c:v>
                      </c:pt>
                      <c:pt idx="69">
                        <c:v>101.1619</c:v>
                      </c:pt>
                      <c:pt idx="70">
                        <c:v>101.1619</c:v>
                      </c:pt>
                      <c:pt idx="71">
                        <c:v>101.1619</c:v>
                      </c:pt>
                      <c:pt idx="72">
                        <c:v>101.1619</c:v>
                      </c:pt>
                      <c:pt idx="73">
                        <c:v>101.1619</c:v>
                      </c:pt>
                      <c:pt idx="74">
                        <c:v>101.1619</c:v>
                      </c:pt>
                      <c:pt idx="75">
                        <c:v>101.1619</c:v>
                      </c:pt>
                      <c:pt idx="76">
                        <c:v>101.1619</c:v>
                      </c:pt>
                      <c:pt idx="77">
                        <c:v>101.1619</c:v>
                      </c:pt>
                      <c:pt idx="78">
                        <c:v>101.1619</c:v>
                      </c:pt>
                      <c:pt idx="79">
                        <c:v>101.1619</c:v>
                      </c:pt>
                      <c:pt idx="80">
                        <c:v>101.1619</c:v>
                      </c:pt>
                      <c:pt idx="81">
                        <c:v>101.1619</c:v>
                      </c:pt>
                      <c:pt idx="82">
                        <c:v>101.1619</c:v>
                      </c:pt>
                      <c:pt idx="83">
                        <c:v>101.1619</c:v>
                      </c:pt>
                      <c:pt idx="84">
                        <c:v>101.1619</c:v>
                      </c:pt>
                      <c:pt idx="85">
                        <c:v>101.1619</c:v>
                      </c:pt>
                      <c:pt idx="86">
                        <c:v>101.1619</c:v>
                      </c:pt>
                      <c:pt idx="87">
                        <c:v>101.1619</c:v>
                      </c:pt>
                      <c:pt idx="88">
                        <c:v>101.1619</c:v>
                      </c:pt>
                      <c:pt idx="89">
                        <c:v>101.1619</c:v>
                      </c:pt>
                      <c:pt idx="90">
                        <c:v>101.1619</c:v>
                      </c:pt>
                      <c:pt idx="91">
                        <c:v>101.1619</c:v>
                      </c:pt>
                      <c:pt idx="92">
                        <c:v>101.1619</c:v>
                      </c:pt>
                      <c:pt idx="93">
                        <c:v>101.1619</c:v>
                      </c:pt>
                      <c:pt idx="94">
                        <c:v>101.1619</c:v>
                      </c:pt>
                      <c:pt idx="95">
                        <c:v>101.1619</c:v>
                      </c:pt>
                      <c:pt idx="96">
                        <c:v>101.1619</c:v>
                      </c:pt>
                      <c:pt idx="97">
                        <c:v>101.1619</c:v>
                      </c:pt>
                      <c:pt idx="98">
                        <c:v>101.1619</c:v>
                      </c:pt>
                      <c:pt idx="99">
                        <c:v>101.1619</c:v>
                      </c:pt>
                      <c:pt idx="100">
                        <c:v>101.1619</c:v>
                      </c:pt>
                      <c:pt idx="101">
                        <c:v>101.1619</c:v>
                      </c:pt>
                      <c:pt idx="102">
                        <c:v>101.1619</c:v>
                      </c:pt>
                      <c:pt idx="103">
                        <c:v>101.1619</c:v>
                      </c:pt>
                      <c:pt idx="104">
                        <c:v>101.1619</c:v>
                      </c:pt>
                      <c:pt idx="105">
                        <c:v>101.1619</c:v>
                      </c:pt>
                      <c:pt idx="106">
                        <c:v>101.1619</c:v>
                      </c:pt>
                      <c:pt idx="107">
                        <c:v>101.1619</c:v>
                      </c:pt>
                      <c:pt idx="108">
                        <c:v>101.1619</c:v>
                      </c:pt>
                      <c:pt idx="109">
                        <c:v>101.1619</c:v>
                      </c:pt>
                      <c:pt idx="110">
                        <c:v>101.1619</c:v>
                      </c:pt>
                      <c:pt idx="111">
                        <c:v>101.1619</c:v>
                      </c:pt>
                      <c:pt idx="112">
                        <c:v>101.1619</c:v>
                      </c:pt>
                      <c:pt idx="113">
                        <c:v>101.1619</c:v>
                      </c:pt>
                      <c:pt idx="114">
                        <c:v>101.1619</c:v>
                      </c:pt>
                      <c:pt idx="115">
                        <c:v>101.1619</c:v>
                      </c:pt>
                      <c:pt idx="116">
                        <c:v>101.1619</c:v>
                      </c:pt>
                      <c:pt idx="117">
                        <c:v>101.1619</c:v>
                      </c:pt>
                      <c:pt idx="118">
                        <c:v>101.1619</c:v>
                      </c:pt>
                      <c:pt idx="119">
                        <c:v>101.1619</c:v>
                      </c:pt>
                      <c:pt idx="120">
                        <c:v>101.1619</c:v>
                      </c:pt>
                      <c:pt idx="121">
                        <c:v>101.1619</c:v>
                      </c:pt>
                      <c:pt idx="122">
                        <c:v>101.1619</c:v>
                      </c:pt>
                      <c:pt idx="123">
                        <c:v>101.1619</c:v>
                      </c:pt>
                      <c:pt idx="124">
                        <c:v>101.1619</c:v>
                      </c:pt>
                      <c:pt idx="125">
                        <c:v>101.1619</c:v>
                      </c:pt>
                      <c:pt idx="126">
                        <c:v>101.1619</c:v>
                      </c:pt>
                      <c:pt idx="127">
                        <c:v>101.1619</c:v>
                      </c:pt>
                      <c:pt idx="128">
                        <c:v>101.1619</c:v>
                      </c:pt>
                      <c:pt idx="129">
                        <c:v>101.1619</c:v>
                      </c:pt>
                      <c:pt idx="130">
                        <c:v>101.1619</c:v>
                      </c:pt>
                      <c:pt idx="131">
                        <c:v>101.1619</c:v>
                      </c:pt>
                      <c:pt idx="132">
                        <c:v>101.1619</c:v>
                      </c:pt>
                      <c:pt idx="133">
                        <c:v>101.1619</c:v>
                      </c:pt>
                      <c:pt idx="134">
                        <c:v>101.1619</c:v>
                      </c:pt>
                      <c:pt idx="135">
                        <c:v>101.1619</c:v>
                      </c:pt>
                      <c:pt idx="136">
                        <c:v>101.1619</c:v>
                      </c:pt>
                      <c:pt idx="137">
                        <c:v>101.1619</c:v>
                      </c:pt>
                      <c:pt idx="138">
                        <c:v>101.1619</c:v>
                      </c:pt>
                      <c:pt idx="139">
                        <c:v>101.1619</c:v>
                      </c:pt>
                      <c:pt idx="140">
                        <c:v>101.1619</c:v>
                      </c:pt>
                      <c:pt idx="141">
                        <c:v>101.1619</c:v>
                      </c:pt>
                      <c:pt idx="142">
                        <c:v>101.1619</c:v>
                      </c:pt>
                      <c:pt idx="143">
                        <c:v>101.1619</c:v>
                      </c:pt>
                      <c:pt idx="144">
                        <c:v>101.1619</c:v>
                      </c:pt>
                      <c:pt idx="145">
                        <c:v>101.1619</c:v>
                      </c:pt>
                      <c:pt idx="146">
                        <c:v>101.1619</c:v>
                      </c:pt>
                      <c:pt idx="147">
                        <c:v>101.1619</c:v>
                      </c:pt>
                      <c:pt idx="148">
                        <c:v>101.1619</c:v>
                      </c:pt>
                      <c:pt idx="149">
                        <c:v>101.1619</c:v>
                      </c:pt>
                      <c:pt idx="150">
                        <c:v>101.1619</c:v>
                      </c:pt>
                      <c:pt idx="151">
                        <c:v>101.1619</c:v>
                      </c:pt>
                      <c:pt idx="152">
                        <c:v>101.1619</c:v>
                      </c:pt>
                      <c:pt idx="153">
                        <c:v>101.1619</c:v>
                      </c:pt>
                      <c:pt idx="154">
                        <c:v>101.1619</c:v>
                      </c:pt>
                      <c:pt idx="155">
                        <c:v>101.1619</c:v>
                      </c:pt>
                      <c:pt idx="156">
                        <c:v>101.1619</c:v>
                      </c:pt>
                      <c:pt idx="157">
                        <c:v>101.1619</c:v>
                      </c:pt>
                      <c:pt idx="158">
                        <c:v>101.1619</c:v>
                      </c:pt>
                      <c:pt idx="159">
                        <c:v>101.1619</c:v>
                      </c:pt>
                      <c:pt idx="160">
                        <c:v>101.1619</c:v>
                      </c:pt>
                      <c:pt idx="161">
                        <c:v>101.1619</c:v>
                      </c:pt>
                      <c:pt idx="162">
                        <c:v>101.1619</c:v>
                      </c:pt>
                      <c:pt idx="163">
                        <c:v>101.1619</c:v>
                      </c:pt>
                      <c:pt idx="164">
                        <c:v>101.1619</c:v>
                      </c:pt>
                      <c:pt idx="165">
                        <c:v>101.1619</c:v>
                      </c:pt>
                      <c:pt idx="166">
                        <c:v>101.1619</c:v>
                      </c:pt>
                      <c:pt idx="167">
                        <c:v>101.1619</c:v>
                      </c:pt>
                      <c:pt idx="168">
                        <c:v>101.1619</c:v>
                      </c:pt>
                      <c:pt idx="169">
                        <c:v>101.1619</c:v>
                      </c:pt>
                      <c:pt idx="170">
                        <c:v>101.1619</c:v>
                      </c:pt>
                      <c:pt idx="171">
                        <c:v>101.1619</c:v>
                      </c:pt>
                      <c:pt idx="172">
                        <c:v>101.1619</c:v>
                      </c:pt>
                      <c:pt idx="173">
                        <c:v>101.1619</c:v>
                      </c:pt>
                      <c:pt idx="174">
                        <c:v>101.1619</c:v>
                      </c:pt>
                      <c:pt idx="175">
                        <c:v>101.1619</c:v>
                      </c:pt>
                      <c:pt idx="176">
                        <c:v>101.1619</c:v>
                      </c:pt>
                      <c:pt idx="177">
                        <c:v>101.1619</c:v>
                      </c:pt>
                      <c:pt idx="178">
                        <c:v>101.1619</c:v>
                      </c:pt>
                      <c:pt idx="179">
                        <c:v>101.1619</c:v>
                      </c:pt>
                      <c:pt idx="180">
                        <c:v>101.1619</c:v>
                      </c:pt>
                      <c:pt idx="181">
                        <c:v>101.1619</c:v>
                      </c:pt>
                      <c:pt idx="182">
                        <c:v>101.1619</c:v>
                      </c:pt>
                      <c:pt idx="183">
                        <c:v>101.1619</c:v>
                      </c:pt>
                      <c:pt idx="184">
                        <c:v>101.1619</c:v>
                      </c:pt>
                      <c:pt idx="185">
                        <c:v>101.1619</c:v>
                      </c:pt>
                      <c:pt idx="186">
                        <c:v>101.1619</c:v>
                      </c:pt>
                      <c:pt idx="187">
                        <c:v>101.1619</c:v>
                      </c:pt>
                      <c:pt idx="188">
                        <c:v>101.1619</c:v>
                      </c:pt>
                      <c:pt idx="189">
                        <c:v>101.1619</c:v>
                      </c:pt>
                      <c:pt idx="190">
                        <c:v>101.1619</c:v>
                      </c:pt>
                      <c:pt idx="191">
                        <c:v>101.1619</c:v>
                      </c:pt>
                      <c:pt idx="192">
                        <c:v>101.1619</c:v>
                      </c:pt>
                      <c:pt idx="193">
                        <c:v>101.1619</c:v>
                      </c:pt>
                      <c:pt idx="194">
                        <c:v>101.1619</c:v>
                      </c:pt>
                      <c:pt idx="195">
                        <c:v>101.1619</c:v>
                      </c:pt>
                      <c:pt idx="196">
                        <c:v>101.1619</c:v>
                      </c:pt>
                      <c:pt idx="197">
                        <c:v>101.1619</c:v>
                      </c:pt>
                      <c:pt idx="198">
                        <c:v>101.1619</c:v>
                      </c:pt>
                      <c:pt idx="199">
                        <c:v>101.1619</c:v>
                      </c:pt>
                      <c:pt idx="200">
                        <c:v>101.1619</c:v>
                      </c:pt>
                      <c:pt idx="201">
                        <c:v>101.1619</c:v>
                      </c:pt>
                      <c:pt idx="202">
                        <c:v>101.1619</c:v>
                      </c:pt>
                      <c:pt idx="203">
                        <c:v>101.1619</c:v>
                      </c:pt>
                      <c:pt idx="204">
                        <c:v>101.1619</c:v>
                      </c:pt>
                      <c:pt idx="205">
                        <c:v>101.1619</c:v>
                      </c:pt>
                      <c:pt idx="206">
                        <c:v>101.1619</c:v>
                      </c:pt>
                      <c:pt idx="207">
                        <c:v>101.1619</c:v>
                      </c:pt>
                      <c:pt idx="208">
                        <c:v>101.1619</c:v>
                      </c:pt>
                      <c:pt idx="209">
                        <c:v>101.1619</c:v>
                      </c:pt>
                      <c:pt idx="210">
                        <c:v>101.1619</c:v>
                      </c:pt>
                      <c:pt idx="211">
                        <c:v>101.1619</c:v>
                      </c:pt>
                      <c:pt idx="212">
                        <c:v>101.1619</c:v>
                      </c:pt>
                      <c:pt idx="213">
                        <c:v>101.1619</c:v>
                      </c:pt>
                      <c:pt idx="214">
                        <c:v>101.1619</c:v>
                      </c:pt>
                      <c:pt idx="215">
                        <c:v>101.1619</c:v>
                      </c:pt>
                      <c:pt idx="216">
                        <c:v>101.1619</c:v>
                      </c:pt>
                      <c:pt idx="217">
                        <c:v>101.1619</c:v>
                      </c:pt>
                      <c:pt idx="218">
                        <c:v>101.1619</c:v>
                      </c:pt>
                      <c:pt idx="219">
                        <c:v>101.1619</c:v>
                      </c:pt>
                      <c:pt idx="220">
                        <c:v>101.1619</c:v>
                      </c:pt>
                      <c:pt idx="221">
                        <c:v>101.1619</c:v>
                      </c:pt>
                      <c:pt idx="222">
                        <c:v>101.1619</c:v>
                      </c:pt>
                      <c:pt idx="223">
                        <c:v>101.1619</c:v>
                      </c:pt>
                      <c:pt idx="224">
                        <c:v>101.1619</c:v>
                      </c:pt>
                      <c:pt idx="225">
                        <c:v>101.1619</c:v>
                      </c:pt>
                      <c:pt idx="226">
                        <c:v>101.1619</c:v>
                      </c:pt>
                      <c:pt idx="227">
                        <c:v>101.1619</c:v>
                      </c:pt>
                      <c:pt idx="228">
                        <c:v>101.1619</c:v>
                      </c:pt>
                      <c:pt idx="229">
                        <c:v>101.1619</c:v>
                      </c:pt>
                      <c:pt idx="230">
                        <c:v>101.1619</c:v>
                      </c:pt>
                      <c:pt idx="231">
                        <c:v>101.1619</c:v>
                      </c:pt>
                      <c:pt idx="232">
                        <c:v>101.1619</c:v>
                      </c:pt>
                      <c:pt idx="233">
                        <c:v>101.1619</c:v>
                      </c:pt>
                      <c:pt idx="234">
                        <c:v>101.1619</c:v>
                      </c:pt>
                      <c:pt idx="235">
                        <c:v>101.1619</c:v>
                      </c:pt>
                      <c:pt idx="236">
                        <c:v>101.1619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FAF-452C-BF1C-8A115BECFD3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89.620900000000006</c:v>
                      </c:pt>
                      <c:pt idx="43">
                        <c:v>89.620900000000006</c:v>
                      </c:pt>
                      <c:pt idx="44">
                        <c:v>89.620900000000006</c:v>
                      </c:pt>
                      <c:pt idx="45">
                        <c:v>89.620900000000006</c:v>
                      </c:pt>
                      <c:pt idx="46">
                        <c:v>89.620900000000006</c:v>
                      </c:pt>
                      <c:pt idx="47">
                        <c:v>89.620900000000006</c:v>
                      </c:pt>
                      <c:pt idx="48">
                        <c:v>89.620900000000006</c:v>
                      </c:pt>
                      <c:pt idx="49">
                        <c:v>89.620900000000006</c:v>
                      </c:pt>
                      <c:pt idx="50">
                        <c:v>89.620900000000006</c:v>
                      </c:pt>
                      <c:pt idx="51">
                        <c:v>89.620900000000006</c:v>
                      </c:pt>
                      <c:pt idx="52">
                        <c:v>89.620900000000006</c:v>
                      </c:pt>
                      <c:pt idx="53">
                        <c:v>89.620900000000006</c:v>
                      </c:pt>
                      <c:pt idx="54">
                        <c:v>89.620900000000006</c:v>
                      </c:pt>
                      <c:pt idx="55">
                        <c:v>89.620900000000006</c:v>
                      </c:pt>
                      <c:pt idx="56">
                        <c:v>89.620900000000006</c:v>
                      </c:pt>
                      <c:pt idx="57">
                        <c:v>89.620900000000006</c:v>
                      </c:pt>
                      <c:pt idx="58">
                        <c:v>89.620900000000006</c:v>
                      </c:pt>
                      <c:pt idx="59">
                        <c:v>89.620900000000006</c:v>
                      </c:pt>
                      <c:pt idx="60">
                        <c:v>89.620900000000006</c:v>
                      </c:pt>
                      <c:pt idx="61">
                        <c:v>89.620900000000006</c:v>
                      </c:pt>
                      <c:pt idx="62">
                        <c:v>89.620900000000006</c:v>
                      </c:pt>
                      <c:pt idx="63">
                        <c:v>89.620900000000006</c:v>
                      </c:pt>
                      <c:pt idx="64">
                        <c:v>89.620900000000006</c:v>
                      </c:pt>
                      <c:pt idx="65">
                        <c:v>89.620900000000006</c:v>
                      </c:pt>
                      <c:pt idx="66">
                        <c:v>89.620900000000006</c:v>
                      </c:pt>
                      <c:pt idx="67">
                        <c:v>89.620900000000006</c:v>
                      </c:pt>
                      <c:pt idx="68">
                        <c:v>89.620900000000006</c:v>
                      </c:pt>
                      <c:pt idx="69">
                        <c:v>89.620900000000006</c:v>
                      </c:pt>
                      <c:pt idx="70">
                        <c:v>89.620900000000006</c:v>
                      </c:pt>
                      <c:pt idx="71">
                        <c:v>89.620900000000006</c:v>
                      </c:pt>
                      <c:pt idx="72">
                        <c:v>89.620900000000006</c:v>
                      </c:pt>
                      <c:pt idx="73">
                        <c:v>89.620900000000006</c:v>
                      </c:pt>
                      <c:pt idx="74">
                        <c:v>89.620900000000006</c:v>
                      </c:pt>
                      <c:pt idx="75">
                        <c:v>89.620900000000006</c:v>
                      </c:pt>
                      <c:pt idx="76">
                        <c:v>89.620900000000006</c:v>
                      </c:pt>
                      <c:pt idx="77">
                        <c:v>89.620900000000006</c:v>
                      </c:pt>
                      <c:pt idx="78">
                        <c:v>89.620900000000006</c:v>
                      </c:pt>
                      <c:pt idx="79">
                        <c:v>89.620900000000006</c:v>
                      </c:pt>
                      <c:pt idx="80">
                        <c:v>89.620900000000006</c:v>
                      </c:pt>
                      <c:pt idx="81">
                        <c:v>89.620900000000006</c:v>
                      </c:pt>
                      <c:pt idx="82">
                        <c:v>89.620900000000006</c:v>
                      </c:pt>
                      <c:pt idx="83">
                        <c:v>89.620900000000006</c:v>
                      </c:pt>
                      <c:pt idx="84">
                        <c:v>89.620900000000006</c:v>
                      </c:pt>
                      <c:pt idx="85">
                        <c:v>89.620900000000006</c:v>
                      </c:pt>
                      <c:pt idx="86">
                        <c:v>89.620900000000006</c:v>
                      </c:pt>
                      <c:pt idx="87">
                        <c:v>89.620900000000006</c:v>
                      </c:pt>
                      <c:pt idx="88">
                        <c:v>89.620900000000006</c:v>
                      </c:pt>
                      <c:pt idx="89">
                        <c:v>89.620900000000006</c:v>
                      </c:pt>
                      <c:pt idx="90">
                        <c:v>89.620900000000006</c:v>
                      </c:pt>
                      <c:pt idx="91">
                        <c:v>89.620900000000006</c:v>
                      </c:pt>
                      <c:pt idx="92">
                        <c:v>89.620900000000006</c:v>
                      </c:pt>
                      <c:pt idx="93">
                        <c:v>89.620900000000006</c:v>
                      </c:pt>
                      <c:pt idx="94">
                        <c:v>89.620900000000006</c:v>
                      </c:pt>
                      <c:pt idx="95">
                        <c:v>89.620900000000006</c:v>
                      </c:pt>
                      <c:pt idx="96">
                        <c:v>89.620900000000006</c:v>
                      </c:pt>
                      <c:pt idx="97">
                        <c:v>89.620900000000006</c:v>
                      </c:pt>
                      <c:pt idx="98">
                        <c:v>89.620900000000006</c:v>
                      </c:pt>
                      <c:pt idx="99">
                        <c:v>89.620900000000006</c:v>
                      </c:pt>
                      <c:pt idx="100">
                        <c:v>89.620900000000006</c:v>
                      </c:pt>
                      <c:pt idx="101">
                        <c:v>89.620900000000006</c:v>
                      </c:pt>
                      <c:pt idx="102">
                        <c:v>89.620900000000006</c:v>
                      </c:pt>
                      <c:pt idx="103">
                        <c:v>89.620900000000006</c:v>
                      </c:pt>
                      <c:pt idx="104">
                        <c:v>89.620900000000006</c:v>
                      </c:pt>
                      <c:pt idx="105">
                        <c:v>89.620900000000006</c:v>
                      </c:pt>
                      <c:pt idx="106">
                        <c:v>89.620900000000006</c:v>
                      </c:pt>
                      <c:pt idx="107">
                        <c:v>89.620900000000006</c:v>
                      </c:pt>
                      <c:pt idx="108">
                        <c:v>89.620900000000006</c:v>
                      </c:pt>
                      <c:pt idx="109">
                        <c:v>89.620900000000006</c:v>
                      </c:pt>
                      <c:pt idx="110">
                        <c:v>89.620900000000006</c:v>
                      </c:pt>
                      <c:pt idx="111">
                        <c:v>89.620900000000006</c:v>
                      </c:pt>
                      <c:pt idx="112">
                        <c:v>89.620900000000006</c:v>
                      </c:pt>
                      <c:pt idx="113">
                        <c:v>89.620900000000006</c:v>
                      </c:pt>
                      <c:pt idx="114">
                        <c:v>89.620900000000006</c:v>
                      </c:pt>
                      <c:pt idx="115">
                        <c:v>89.620900000000006</c:v>
                      </c:pt>
                      <c:pt idx="116">
                        <c:v>89.620900000000006</c:v>
                      </c:pt>
                      <c:pt idx="117">
                        <c:v>89.620900000000006</c:v>
                      </c:pt>
                      <c:pt idx="118">
                        <c:v>89.620900000000006</c:v>
                      </c:pt>
                      <c:pt idx="119">
                        <c:v>89.620900000000006</c:v>
                      </c:pt>
                      <c:pt idx="120">
                        <c:v>89.620900000000006</c:v>
                      </c:pt>
                      <c:pt idx="121">
                        <c:v>89.620900000000006</c:v>
                      </c:pt>
                      <c:pt idx="122">
                        <c:v>89.620900000000006</c:v>
                      </c:pt>
                      <c:pt idx="123">
                        <c:v>89.620900000000006</c:v>
                      </c:pt>
                      <c:pt idx="124">
                        <c:v>89.620900000000006</c:v>
                      </c:pt>
                      <c:pt idx="125">
                        <c:v>89.620900000000006</c:v>
                      </c:pt>
                      <c:pt idx="126">
                        <c:v>89.620900000000006</c:v>
                      </c:pt>
                      <c:pt idx="127">
                        <c:v>89.620900000000006</c:v>
                      </c:pt>
                      <c:pt idx="128">
                        <c:v>89.620900000000006</c:v>
                      </c:pt>
                      <c:pt idx="129">
                        <c:v>89.620900000000006</c:v>
                      </c:pt>
                      <c:pt idx="130">
                        <c:v>89.620900000000006</c:v>
                      </c:pt>
                      <c:pt idx="131">
                        <c:v>89.620900000000006</c:v>
                      </c:pt>
                      <c:pt idx="132">
                        <c:v>89.620900000000006</c:v>
                      </c:pt>
                      <c:pt idx="133">
                        <c:v>89.620900000000006</c:v>
                      </c:pt>
                      <c:pt idx="134">
                        <c:v>89.620900000000006</c:v>
                      </c:pt>
                      <c:pt idx="135">
                        <c:v>89.620900000000006</c:v>
                      </c:pt>
                      <c:pt idx="136">
                        <c:v>89.620900000000006</c:v>
                      </c:pt>
                      <c:pt idx="137">
                        <c:v>89.620900000000006</c:v>
                      </c:pt>
                      <c:pt idx="138">
                        <c:v>89.620900000000006</c:v>
                      </c:pt>
                      <c:pt idx="139">
                        <c:v>89.620900000000006</c:v>
                      </c:pt>
                      <c:pt idx="140">
                        <c:v>89.620900000000006</c:v>
                      </c:pt>
                      <c:pt idx="141">
                        <c:v>89.620900000000006</c:v>
                      </c:pt>
                      <c:pt idx="142">
                        <c:v>89.620900000000006</c:v>
                      </c:pt>
                      <c:pt idx="143">
                        <c:v>89.620900000000006</c:v>
                      </c:pt>
                      <c:pt idx="144">
                        <c:v>89.620900000000006</c:v>
                      </c:pt>
                      <c:pt idx="145">
                        <c:v>89.620900000000006</c:v>
                      </c:pt>
                      <c:pt idx="146">
                        <c:v>89.620900000000006</c:v>
                      </c:pt>
                      <c:pt idx="147">
                        <c:v>89.620900000000006</c:v>
                      </c:pt>
                      <c:pt idx="148">
                        <c:v>89.620900000000006</c:v>
                      </c:pt>
                      <c:pt idx="149">
                        <c:v>89.620900000000006</c:v>
                      </c:pt>
                      <c:pt idx="150">
                        <c:v>89.620900000000006</c:v>
                      </c:pt>
                      <c:pt idx="151">
                        <c:v>89.620900000000006</c:v>
                      </c:pt>
                      <c:pt idx="152">
                        <c:v>89.620900000000006</c:v>
                      </c:pt>
                      <c:pt idx="153">
                        <c:v>89.620900000000006</c:v>
                      </c:pt>
                      <c:pt idx="154">
                        <c:v>89.620900000000006</c:v>
                      </c:pt>
                      <c:pt idx="155">
                        <c:v>89.620900000000006</c:v>
                      </c:pt>
                      <c:pt idx="156">
                        <c:v>89.620900000000006</c:v>
                      </c:pt>
                      <c:pt idx="157">
                        <c:v>89.620900000000006</c:v>
                      </c:pt>
                      <c:pt idx="158">
                        <c:v>89.620900000000006</c:v>
                      </c:pt>
                      <c:pt idx="159">
                        <c:v>89.620900000000006</c:v>
                      </c:pt>
                      <c:pt idx="160">
                        <c:v>89.620900000000006</c:v>
                      </c:pt>
                      <c:pt idx="161">
                        <c:v>89.620900000000006</c:v>
                      </c:pt>
                      <c:pt idx="162">
                        <c:v>89.620900000000006</c:v>
                      </c:pt>
                      <c:pt idx="163">
                        <c:v>89.620900000000006</c:v>
                      </c:pt>
                      <c:pt idx="164">
                        <c:v>89.620900000000006</c:v>
                      </c:pt>
                      <c:pt idx="165">
                        <c:v>89.620900000000006</c:v>
                      </c:pt>
                      <c:pt idx="166">
                        <c:v>89.620900000000006</c:v>
                      </c:pt>
                      <c:pt idx="167">
                        <c:v>89.620900000000006</c:v>
                      </c:pt>
                      <c:pt idx="168">
                        <c:v>89.620900000000006</c:v>
                      </c:pt>
                      <c:pt idx="169">
                        <c:v>89.620900000000006</c:v>
                      </c:pt>
                      <c:pt idx="170">
                        <c:v>89.620900000000006</c:v>
                      </c:pt>
                      <c:pt idx="171">
                        <c:v>89.620900000000006</c:v>
                      </c:pt>
                      <c:pt idx="172">
                        <c:v>89.620900000000006</c:v>
                      </c:pt>
                      <c:pt idx="173">
                        <c:v>89.620900000000006</c:v>
                      </c:pt>
                      <c:pt idx="174">
                        <c:v>89.620900000000006</c:v>
                      </c:pt>
                      <c:pt idx="175">
                        <c:v>89.620900000000006</c:v>
                      </c:pt>
                      <c:pt idx="176">
                        <c:v>89.620900000000006</c:v>
                      </c:pt>
                      <c:pt idx="177">
                        <c:v>89.620900000000006</c:v>
                      </c:pt>
                      <c:pt idx="178">
                        <c:v>89.620900000000006</c:v>
                      </c:pt>
                      <c:pt idx="179">
                        <c:v>89.620900000000006</c:v>
                      </c:pt>
                      <c:pt idx="180">
                        <c:v>89.620900000000006</c:v>
                      </c:pt>
                      <c:pt idx="181">
                        <c:v>89.620900000000006</c:v>
                      </c:pt>
                      <c:pt idx="182">
                        <c:v>89.620900000000006</c:v>
                      </c:pt>
                      <c:pt idx="183">
                        <c:v>89.620900000000006</c:v>
                      </c:pt>
                      <c:pt idx="184">
                        <c:v>89.620900000000006</c:v>
                      </c:pt>
                      <c:pt idx="185">
                        <c:v>89.620900000000006</c:v>
                      </c:pt>
                      <c:pt idx="186">
                        <c:v>89.620900000000006</c:v>
                      </c:pt>
                      <c:pt idx="187">
                        <c:v>89.620900000000006</c:v>
                      </c:pt>
                      <c:pt idx="188">
                        <c:v>89.620900000000006</c:v>
                      </c:pt>
                      <c:pt idx="189">
                        <c:v>89.620900000000006</c:v>
                      </c:pt>
                      <c:pt idx="190">
                        <c:v>89.620900000000006</c:v>
                      </c:pt>
                      <c:pt idx="191">
                        <c:v>89.620900000000006</c:v>
                      </c:pt>
                      <c:pt idx="192">
                        <c:v>89.620900000000006</c:v>
                      </c:pt>
                      <c:pt idx="193">
                        <c:v>89.620900000000006</c:v>
                      </c:pt>
                      <c:pt idx="194">
                        <c:v>89.620900000000006</c:v>
                      </c:pt>
                      <c:pt idx="195">
                        <c:v>89.620900000000006</c:v>
                      </c:pt>
                      <c:pt idx="196">
                        <c:v>89.620900000000006</c:v>
                      </c:pt>
                      <c:pt idx="197">
                        <c:v>89.620900000000006</c:v>
                      </c:pt>
                      <c:pt idx="198">
                        <c:v>89.620900000000006</c:v>
                      </c:pt>
                      <c:pt idx="199">
                        <c:v>89.620900000000006</c:v>
                      </c:pt>
                      <c:pt idx="200">
                        <c:v>89.620900000000006</c:v>
                      </c:pt>
                      <c:pt idx="201">
                        <c:v>89.620900000000006</c:v>
                      </c:pt>
                      <c:pt idx="202">
                        <c:v>89.620900000000006</c:v>
                      </c:pt>
                      <c:pt idx="203">
                        <c:v>89.620900000000006</c:v>
                      </c:pt>
                      <c:pt idx="204">
                        <c:v>89.620900000000006</c:v>
                      </c:pt>
                      <c:pt idx="205">
                        <c:v>89.620900000000006</c:v>
                      </c:pt>
                      <c:pt idx="206">
                        <c:v>89.620900000000006</c:v>
                      </c:pt>
                      <c:pt idx="207">
                        <c:v>89.620900000000006</c:v>
                      </c:pt>
                      <c:pt idx="208">
                        <c:v>89.620900000000006</c:v>
                      </c:pt>
                      <c:pt idx="209">
                        <c:v>89.620900000000006</c:v>
                      </c:pt>
                      <c:pt idx="210">
                        <c:v>89.620900000000006</c:v>
                      </c:pt>
                      <c:pt idx="211">
                        <c:v>89.620900000000006</c:v>
                      </c:pt>
                      <c:pt idx="212">
                        <c:v>89.620900000000006</c:v>
                      </c:pt>
                      <c:pt idx="213">
                        <c:v>89.620900000000006</c:v>
                      </c:pt>
                      <c:pt idx="214">
                        <c:v>89.620900000000006</c:v>
                      </c:pt>
                      <c:pt idx="215">
                        <c:v>89.620900000000006</c:v>
                      </c:pt>
                      <c:pt idx="216">
                        <c:v>89.620900000000006</c:v>
                      </c:pt>
                      <c:pt idx="217">
                        <c:v>89.620900000000006</c:v>
                      </c:pt>
                      <c:pt idx="218">
                        <c:v>89.620900000000006</c:v>
                      </c:pt>
                      <c:pt idx="219">
                        <c:v>89.620900000000006</c:v>
                      </c:pt>
                      <c:pt idx="220">
                        <c:v>89.620900000000006</c:v>
                      </c:pt>
                      <c:pt idx="221">
                        <c:v>89.620900000000006</c:v>
                      </c:pt>
                      <c:pt idx="222">
                        <c:v>89.620900000000006</c:v>
                      </c:pt>
                      <c:pt idx="223">
                        <c:v>89.620900000000006</c:v>
                      </c:pt>
                      <c:pt idx="224">
                        <c:v>89.620900000000006</c:v>
                      </c:pt>
                      <c:pt idx="225">
                        <c:v>89.620900000000006</c:v>
                      </c:pt>
                      <c:pt idx="226">
                        <c:v>89.620900000000006</c:v>
                      </c:pt>
                      <c:pt idx="227">
                        <c:v>89.620900000000006</c:v>
                      </c:pt>
                      <c:pt idx="228">
                        <c:v>89.620900000000006</c:v>
                      </c:pt>
                      <c:pt idx="229">
                        <c:v>89.620900000000006</c:v>
                      </c:pt>
                      <c:pt idx="230">
                        <c:v>89.620900000000006</c:v>
                      </c:pt>
                      <c:pt idx="231">
                        <c:v>89.620900000000006</c:v>
                      </c:pt>
                      <c:pt idx="232">
                        <c:v>89.620900000000006</c:v>
                      </c:pt>
                      <c:pt idx="233">
                        <c:v>89.620900000000006</c:v>
                      </c:pt>
                      <c:pt idx="234">
                        <c:v>89.620900000000006</c:v>
                      </c:pt>
                      <c:pt idx="235">
                        <c:v>89.620900000000006</c:v>
                      </c:pt>
                      <c:pt idx="236">
                        <c:v>89.620900000000006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FAF-452C-BF1C-8A115BECFD3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188201.96499999994</c:v>
                      </c:pt>
                      <c:pt idx="43">
                        <c:v>188201.96499999994</c:v>
                      </c:pt>
                      <c:pt idx="44">
                        <c:v>188201.96499999994</c:v>
                      </c:pt>
                      <c:pt idx="45">
                        <c:v>188201.96499999994</c:v>
                      </c:pt>
                      <c:pt idx="46">
                        <c:v>188201.96499999994</c:v>
                      </c:pt>
                      <c:pt idx="47">
                        <c:v>188201.96499999994</c:v>
                      </c:pt>
                      <c:pt idx="48">
                        <c:v>188201.96499999994</c:v>
                      </c:pt>
                      <c:pt idx="49">
                        <c:v>188201.96499999994</c:v>
                      </c:pt>
                      <c:pt idx="50">
                        <c:v>188201.96499999994</c:v>
                      </c:pt>
                      <c:pt idx="51">
                        <c:v>188201.96499999994</c:v>
                      </c:pt>
                      <c:pt idx="52">
                        <c:v>188201.96499999994</c:v>
                      </c:pt>
                      <c:pt idx="53">
                        <c:v>188201.96499999994</c:v>
                      </c:pt>
                      <c:pt idx="54">
                        <c:v>188201.96499999994</c:v>
                      </c:pt>
                      <c:pt idx="55">
                        <c:v>188201.96499999994</c:v>
                      </c:pt>
                      <c:pt idx="56">
                        <c:v>188201.96499999994</c:v>
                      </c:pt>
                      <c:pt idx="57">
                        <c:v>188201.96499999994</c:v>
                      </c:pt>
                      <c:pt idx="58">
                        <c:v>188201.96499999994</c:v>
                      </c:pt>
                      <c:pt idx="59">
                        <c:v>188201.96499999994</c:v>
                      </c:pt>
                      <c:pt idx="60">
                        <c:v>188201.96499999994</c:v>
                      </c:pt>
                      <c:pt idx="61">
                        <c:v>188201.96499999994</c:v>
                      </c:pt>
                      <c:pt idx="62">
                        <c:v>188201.96499999994</c:v>
                      </c:pt>
                      <c:pt idx="63">
                        <c:v>188201.96499999994</c:v>
                      </c:pt>
                      <c:pt idx="64">
                        <c:v>188201.96499999994</c:v>
                      </c:pt>
                      <c:pt idx="65">
                        <c:v>188201.96499999994</c:v>
                      </c:pt>
                      <c:pt idx="66">
                        <c:v>188201.96499999994</c:v>
                      </c:pt>
                      <c:pt idx="67">
                        <c:v>188201.96499999994</c:v>
                      </c:pt>
                      <c:pt idx="68">
                        <c:v>188201.96499999994</c:v>
                      </c:pt>
                      <c:pt idx="69">
                        <c:v>188201.96499999994</c:v>
                      </c:pt>
                      <c:pt idx="70">
                        <c:v>188201.96499999994</c:v>
                      </c:pt>
                      <c:pt idx="71">
                        <c:v>188201.96499999994</c:v>
                      </c:pt>
                      <c:pt idx="72">
                        <c:v>188201.96499999994</c:v>
                      </c:pt>
                      <c:pt idx="73">
                        <c:v>188201.96499999994</c:v>
                      </c:pt>
                      <c:pt idx="74">
                        <c:v>188201.96499999994</c:v>
                      </c:pt>
                      <c:pt idx="75">
                        <c:v>188201.96499999994</c:v>
                      </c:pt>
                      <c:pt idx="76">
                        <c:v>188201.96499999994</c:v>
                      </c:pt>
                      <c:pt idx="77">
                        <c:v>188201.96499999994</c:v>
                      </c:pt>
                      <c:pt idx="78">
                        <c:v>188201.96499999994</c:v>
                      </c:pt>
                      <c:pt idx="79">
                        <c:v>188201.96499999994</c:v>
                      </c:pt>
                      <c:pt idx="80">
                        <c:v>188201.96499999994</c:v>
                      </c:pt>
                      <c:pt idx="81">
                        <c:v>188201.96499999994</c:v>
                      </c:pt>
                      <c:pt idx="82">
                        <c:v>188201.96499999994</c:v>
                      </c:pt>
                      <c:pt idx="83">
                        <c:v>188201.96499999994</c:v>
                      </c:pt>
                      <c:pt idx="84">
                        <c:v>188201.96499999994</c:v>
                      </c:pt>
                      <c:pt idx="85">
                        <c:v>188201.96499999994</c:v>
                      </c:pt>
                      <c:pt idx="86">
                        <c:v>188201.96499999994</c:v>
                      </c:pt>
                      <c:pt idx="87">
                        <c:v>188201.96499999994</c:v>
                      </c:pt>
                      <c:pt idx="88">
                        <c:v>188201.96499999994</c:v>
                      </c:pt>
                      <c:pt idx="89">
                        <c:v>188201.96499999994</c:v>
                      </c:pt>
                      <c:pt idx="90">
                        <c:v>188201.96499999994</c:v>
                      </c:pt>
                      <c:pt idx="91">
                        <c:v>188201.96499999994</c:v>
                      </c:pt>
                      <c:pt idx="92">
                        <c:v>188201.96499999994</c:v>
                      </c:pt>
                      <c:pt idx="93">
                        <c:v>188201.96499999994</c:v>
                      </c:pt>
                      <c:pt idx="94">
                        <c:v>188201.96499999994</c:v>
                      </c:pt>
                      <c:pt idx="95">
                        <c:v>188201.96499999994</c:v>
                      </c:pt>
                      <c:pt idx="96">
                        <c:v>188201.96499999994</c:v>
                      </c:pt>
                      <c:pt idx="97">
                        <c:v>188201.96499999994</c:v>
                      </c:pt>
                      <c:pt idx="98">
                        <c:v>188201.96499999994</c:v>
                      </c:pt>
                      <c:pt idx="99">
                        <c:v>188201.96499999994</c:v>
                      </c:pt>
                      <c:pt idx="100">
                        <c:v>188201.96499999994</c:v>
                      </c:pt>
                      <c:pt idx="101">
                        <c:v>188201.96499999994</c:v>
                      </c:pt>
                      <c:pt idx="102">
                        <c:v>188201.96499999994</c:v>
                      </c:pt>
                      <c:pt idx="103">
                        <c:v>188201.96499999994</c:v>
                      </c:pt>
                      <c:pt idx="104">
                        <c:v>188201.96499999994</c:v>
                      </c:pt>
                      <c:pt idx="105">
                        <c:v>188201.96499999994</c:v>
                      </c:pt>
                      <c:pt idx="106">
                        <c:v>188201.96499999994</c:v>
                      </c:pt>
                      <c:pt idx="107">
                        <c:v>188201.96499999994</c:v>
                      </c:pt>
                      <c:pt idx="108">
                        <c:v>188201.96499999994</c:v>
                      </c:pt>
                      <c:pt idx="109">
                        <c:v>188201.96499999994</c:v>
                      </c:pt>
                      <c:pt idx="110">
                        <c:v>188201.96499999994</c:v>
                      </c:pt>
                      <c:pt idx="111">
                        <c:v>188201.96499999994</c:v>
                      </c:pt>
                      <c:pt idx="112">
                        <c:v>188201.96499999994</c:v>
                      </c:pt>
                      <c:pt idx="113">
                        <c:v>188201.96499999994</c:v>
                      </c:pt>
                      <c:pt idx="114">
                        <c:v>188201.96499999994</c:v>
                      </c:pt>
                      <c:pt idx="115">
                        <c:v>188201.96499999994</c:v>
                      </c:pt>
                      <c:pt idx="116">
                        <c:v>188201.96499999994</c:v>
                      </c:pt>
                      <c:pt idx="117">
                        <c:v>188201.96499999994</c:v>
                      </c:pt>
                      <c:pt idx="118">
                        <c:v>188201.96499999994</c:v>
                      </c:pt>
                      <c:pt idx="119">
                        <c:v>188201.96499999994</c:v>
                      </c:pt>
                      <c:pt idx="120">
                        <c:v>188201.96499999994</c:v>
                      </c:pt>
                      <c:pt idx="121">
                        <c:v>188201.96499999994</c:v>
                      </c:pt>
                      <c:pt idx="122">
                        <c:v>188201.96499999994</c:v>
                      </c:pt>
                      <c:pt idx="123">
                        <c:v>188201.96499999994</c:v>
                      </c:pt>
                      <c:pt idx="124">
                        <c:v>188201.96499999994</c:v>
                      </c:pt>
                      <c:pt idx="125">
                        <c:v>188201.96499999994</c:v>
                      </c:pt>
                      <c:pt idx="126">
                        <c:v>188201.96499999994</c:v>
                      </c:pt>
                      <c:pt idx="127">
                        <c:v>188201.96499999994</c:v>
                      </c:pt>
                      <c:pt idx="128">
                        <c:v>188201.96499999994</c:v>
                      </c:pt>
                      <c:pt idx="129">
                        <c:v>188201.96499999994</c:v>
                      </c:pt>
                      <c:pt idx="130">
                        <c:v>188201.96499999994</c:v>
                      </c:pt>
                      <c:pt idx="131">
                        <c:v>188201.96499999994</c:v>
                      </c:pt>
                      <c:pt idx="132">
                        <c:v>188201.96499999994</c:v>
                      </c:pt>
                      <c:pt idx="133">
                        <c:v>188201.96499999994</c:v>
                      </c:pt>
                      <c:pt idx="134">
                        <c:v>188201.96499999994</c:v>
                      </c:pt>
                      <c:pt idx="135">
                        <c:v>188201.96499999994</c:v>
                      </c:pt>
                      <c:pt idx="136">
                        <c:v>188201.96499999994</c:v>
                      </c:pt>
                      <c:pt idx="137">
                        <c:v>188201.96499999994</c:v>
                      </c:pt>
                      <c:pt idx="138">
                        <c:v>188201.96499999994</c:v>
                      </c:pt>
                      <c:pt idx="139">
                        <c:v>188201.96499999994</c:v>
                      </c:pt>
                      <c:pt idx="140">
                        <c:v>188201.96499999994</c:v>
                      </c:pt>
                      <c:pt idx="141">
                        <c:v>188201.96499999994</c:v>
                      </c:pt>
                      <c:pt idx="142">
                        <c:v>188201.96499999994</c:v>
                      </c:pt>
                      <c:pt idx="143">
                        <c:v>188201.96499999994</c:v>
                      </c:pt>
                      <c:pt idx="144">
                        <c:v>188201.96499999994</c:v>
                      </c:pt>
                      <c:pt idx="145">
                        <c:v>188201.96499999994</c:v>
                      </c:pt>
                      <c:pt idx="146">
                        <c:v>188201.96499999994</c:v>
                      </c:pt>
                      <c:pt idx="147">
                        <c:v>188201.96499999994</c:v>
                      </c:pt>
                      <c:pt idx="148">
                        <c:v>188201.96499999994</c:v>
                      </c:pt>
                      <c:pt idx="149">
                        <c:v>188201.96499999994</c:v>
                      </c:pt>
                      <c:pt idx="150">
                        <c:v>188201.96499999994</c:v>
                      </c:pt>
                      <c:pt idx="151">
                        <c:v>188201.96499999994</c:v>
                      </c:pt>
                      <c:pt idx="152">
                        <c:v>188201.96499999994</c:v>
                      </c:pt>
                      <c:pt idx="153">
                        <c:v>188201.96499999994</c:v>
                      </c:pt>
                      <c:pt idx="154">
                        <c:v>188201.96499999994</c:v>
                      </c:pt>
                      <c:pt idx="155">
                        <c:v>188201.96499999994</c:v>
                      </c:pt>
                      <c:pt idx="156">
                        <c:v>188201.96499999994</c:v>
                      </c:pt>
                      <c:pt idx="157">
                        <c:v>188201.96499999994</c:v>
                      </c:pt>
                      <c:pt idx="158">
                        <c:v>188201.96499999994</c:v>
                      </c:pt>
                      <c:pt idx="159">
                        <c:v>188201.96499999994</c:v>
                      </c:pt>
                      <c:pt idx="160">
                        <c:v>188201.96499999994</c:v>
                      </c:pt>
                      <c:pt idx="161">
                        <c:v>188201.96499999994</c:v>
                      </c:pt>
                      <c:pt idx="162">
                        <c:v>188201.96499999994</c:v>
                      </c:pt>
                      <c:pt idx="163">
                        <c:v>188201.96499999994</c:v>
                      </c:pt>
                      <c:pt idx="164">
                        <c:v>188201.96499999994</c:v>
                      </c:pt>
                      <c:pt idx="165">
                        <c:v>188201.96499999994</c:v>
                      </c:pt>
                      <c:pt idx="166">
                        <c:v>188201.96499999994</c:v>
                      </c:pt>
                      <c:pt idx="167">
                        <c:v>188201.96499999994</c:v>
                      </c:pt>
                      <c:pt idx="168">
                        <c:v>188201.96499999994</c:v>
                      </c:pt>
                      <c:pt idx="169">
                        <c:v>188201.96499999994</c:v>
                      </c:pt>
                      <c:pt idx="170">
                        <c:v>188201.96499999994</c:v>
                      </c:pt>
                      <c:pt idx="171">
                        <c:v>188201.96499999994</c:v>
                      </c:pt>
                      <c:pt idx="172">
                        <c:v>188201.96499999994</c:v>
                      </c:pt>
                      <c:pt idx="173">
                        <c:v>188201.96499999994</c:v>
                      </c:pt>
                      <c:pt idx="174">
                        <c:v>188201.96499999994</c:v>
                      </c:pt>
                      <c:pt idx="175">
                        <c:v>188201.96499999994</c:v>
                      </c:pt>
                      <c:pt idx="176">
                        <c:v>188201.96499999994</c:v>
                      </c:pt>
                      <c:pt idx="177">
                        <c:v>188201.96499999994</c:v>
                      </c:pt>
                      <c:pt idx="178">
                        <c:v>188201.96499999994</c:v>
                      </c:pt>
                      <c:pt idx="179">
                        <c:v>188201.96499999994</c:v>
                      </c:pt>
                      <c:pt idx="180">
                        <c:v>188201.96499999994</c:v>
                      </c:pt>
                      <c:pt idx="181">
                        <c:v>188201.96499999994</c:v>
                      </c:pt>
                      <c:pt idx="182">
                        <c:v>188201.96499999994</c:v>
                      </c:pt>
                      <c:pt idx="183">
                        <c:v>188201.96499999994</c:v>
                      </c:pt>
                      <c:pt idx="184">
                        <c:v>188201.96499999994</c:v>
                      </c:pt>
                      <c:pt idx="185">
                        <c:v>188201.96499999994</c:v>
                      </c:pt>
                      <c:pt idx="186">
                        <c:v>188201.96499999994</c:v>
                      </c:pt>
                      <c:pt idx="187">
                        <c:v>188201.96499999994</c:v>
                      </c:pt>
                      <c:pt idx="188">
                        <c:v>188201.96499999994</c:v>
                      </c:pt>
                      <c:pt idx="189">
                        <c:v>188201.96499999994</c:v>
                      </c:pt>
                      <c:pt idx="190">
                        <c:v>188201.96499999994</c:v>
                      </c:pt>
                      <c:pt idx="191">
                        <c:v>188201.96499999994</c:v>
                      </c:pt>
                      <c:pt idx="192">
                        <c:v>188201.96499999994</c:v>
                      </c:pt>
                      <c:pt idx="193">
                        <c:v>188201.96499999994</c:v>
                      </c:pt>
                      <c:pt idx="194">
                        <c:v>188201.96499999994</c:v>
                      </c:pt>
                      <c:pt idx="195">
                        <c:v>188201.96499999994</c:v>
                      </c:pt>
                      <c:pt idx="196">
                        <c:v>188201.96499999994</c:v>
                      </c:pt>
                      <c:pt idx="197">
                        <c:v>188201.96499999994</c:v>
                      </c:pt>
                      <c:pt idx="198">
                        <c:v>188201.96499999994</c:v>
                      </c:pt>
                      <c:pt idx="199">
                        <c:v>188201.96499999994</c:v>
                      </c:pt>
                      <c:pt idx="200">
                        <c:v>188201.96499999994</c:v>
                      </c:pt>
                      <c:pt idx="201">
                        <c:v>188201.96499999994</c:v>
                      </c:pt>
                      <c:pt idx="202">
                        <c:v>188201.96499999994</c:v>
                      </c:pt>
                      <c:pt idx="203">
                        <c:v>188201.96499999994</c:v>
                      </c:pt>
                      <c:pt idx="204">
                        <c:v>188201.96499999994</c:v>
                      </c:pt>
                      <c:pt idx="205">
                        <c:v>188201.96499999994</c:v>
                      </c:pt>
                      <c:pt idx="206">
                        <c:v>188201.96499999994</c:v>
                      </c:pt>
                      <c:pt idx="207">
                        <c:v>188201.96499999994</c:v>
                      </c:pt>
                      <c:pt idx="208">
                        <c:v>188201.96499999994</c:v>
                      </c:pt>
                      <c:pt idx="209">
                        <c:v>188201.96499999994</c:v>
                      </c:pt>
                      <c:pt idx="210">
                        <c:v>188201.96499999994</c:v>
                      </c:pt>
                      <c:pt idx="211">
                        <c:v>188201.96499999994</c:v>
                      </c:pt>
                      <c:pt idx="212">
                        <c:v>188201.96499999994</c:v>
                      </c:pt>
                      <c:pt idx="213">
                        <c:v>188201.96499999994</c:v>
                      </c:pt>
                      <c:pt idx="214">
                        <c:v>188201.96499999994</c:v>
                      </c:pt>
                      <c:pt idx="215">
                        <c:v>188201.96499999994</c:v>
                      </c:pt>
                      <c:pt idx="216">
                        <c:v>188201.96499999994</c:v>
                      </c:pt>
                      <c:pt idx="217">
                        <c:v>188201.96499999994</c:v>
                      </c:pt>
                      <c:pt idx="218">
                        <c:v>188201.96499999994</c:v>
                      </c:pt>
                      <c:pt idx="219">
                        <c:v>188201.96499999994</c:v>
                      </c:pt>
                      <c:pt idx="220">
                        <c:v>188201.96499999994</c:v>
                      </c:pt>
                      <c:pt idx="221">
                        <c:v>188201.96499999994</c:v>
                      </c:pt>
                      <c:pt idx="222">
                        <c:v>188201.96499999994</c:v>
                      </c:pt>
                      <c:pt idx="223">
                        <c:v>188201.96499999994</c:v>
                      </c:pt>
                      <c:pt idx="224">
                        <c:v>188201.96499999994</c:v>
                      </c:pt>
                      <c:pt idx="225">
                        <c:v>188201.96499999994</c:v>
                      </c:pt>
                      <c:pt idx="226">
                        <c:v>188201.96499999994</c:v>
                      </c:pt>
                      <c:pt idx="227">
                        <c:v>188201.96499999994</c:v>
                      </c:pt>
                      <c:pt idx="228">
                        <c:v>188201.96499999994</c:v>
                      </c:pt>
                      <c:pt idx="229">
                        <c:v>188201.96499999994</c:v>
                      </c:pt>
                      <c:pt idx="230">
                        <c:v>188201.96499999994</c:v>
                      </c:pt>
                      <c:pt idx="231">
                        <c:v>188201.96499999994</c:v>
                      </c:pt>
                      <c:pt idx="232">
                        <c:v>188201.96499999994</c:v>
                      </c:pt>
                      <c:pt idx="233">
                        <c:v>188201.96499999994</c:v>
                      </c:pt>
                      <c:pt idx="234">
                        <c:v>188201.96499999994</c:v>
                      </c:pt>
                      <c:pt idx="235">
                        <c:v>188201.96499999994</c:v>
                      </c:pt>
                      <c:pt idx="236">
                        <c:v>188201.96499999994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FAF-452C-BF1C-8A115BECFD3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FAF-452C-BF1C-8A115BECFD3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101.22499999999999</c:v>
                      </c:pt>
                      <c:pt idx="43">
                        <c:v>101.22499999999999</c:v>
                      </c:pt>
                      <c:pt idx="44">
                        <c:v>101.22499999999999</c:v>
                      </c:pt>
                      <c:pt idx="45">
                        <c:v>101.22499999999999</c:v>
                      </c:pt>
                      <c:pt idx="46">
                        <c:v>101.22499999999999</c:v>
                      </c:pt>
                      <c:pt idx="47">
                        <c:v>101.22499999999999</c:v>
                      </c:pt>
                      <c:pt idx="48">
                        <c:v>101.22499999999999</c:v>
                      </c:pt>
                      <c:pt idx="49">
                        <c:v>101.22499999999999</c:v>
                      </c:pt>
                      <c:pt idx="50">
                        <c:v>101.22499999999999</c:v>
                      </c:pt>
                      <c:pt idx="51">
                        <c:v>101.22499999999999</c:v>
                      </c:pt>
                      <c:pt idx="52">
                        <c:v>101.22499999999999</c:v>
                      </c:pt>
                      <c:pt idx="53">
                        <c:v>101.22499999999999</c:v>
                      </c:pt>
                      <c:pt idx="54">
                        <c:v>101.22499999999999</c:v>
                      </c:pt>
                      <c:pt idx="55">
                        <c:v>101.22499999999999</c:v>
                      </c:pt>
                      <c:pt idx="56">
                        <c:v>101.22499999999999</c:v>
                      </c:pt>
                      <c:pt idx="57">
                        <c:v>101.22499999999999</c:v>
                      </c:pt>
                      <c:pt idx="58">
                        <c:v>101.22499999999999</c:v>
                      </c:pt>
                      <c:pt idx="59">
                        <c:v>101.22499999999999</c:v>
                      </c:pt>
                      <c:pt idx="60">
                        <c:v>101.22499999999999</c:v>
                      </c:pt>
                      <c:pt idx="61">
                        <c:v>101.22499999999999</c:v>
                      </c:pt>
                      <c:pt idx="62">
                        <c:v>101.22499999999999</c:v>
                      </c:pt>
                      <c:pt idx="63">
                        <c:v>101.22499999999999</c:v>
                      </c:pt>
                      <c:pt idx="64">
                        <c:v>101.22499999999999</c:v>
                      </c:pt>
                      <c:pt idx="65">
                        <c:v>101.22499999999999</c:v>
                      </c:pt>
                      <c:pt idx="66">
                        <c:v>101.22499999999999</c:v>
                      </c:pt>
                      <c:pt idx="67">
                        <c:v>101.22499999999999</c:v>
                      </c:pt>
                      <c:pt idx="68">
                        <c:v>101.22499999999999</c:v>
                      </c:pt>
                      <c:pt idx="69">
                        <c:v>101.22499999999999</c:v>
                      </c:pt>
                      <c:pt idx="70">
                        <c:v>101.22499999999999</c:v>
                      </c:pt>
                      <c:pt idx="71">
                        <c:v>101.22499999999999</c:v>
                      </c:pt>
                      <c:pt idx="72">
                        <c:v>101.22499999999999</c:v>
                      </c:pt>
                      <c:pt idx="73">
                        <c:v>101.22499999999999</c:v>
                      </c:pt>
                      <c:pt idx="74">
                        <c:v>101.22499999999999</c:v>
                      </c:pt>
                      <c:pt idx="75">
                        <c:v>101.22499999999999</c:v>
                      </c:pt>
                      <c:pt idx="76">
                        <c:v>101.22499999999999</c:v>
                      </c:pt>
                      <c:pt idx="77">
                        <c:v>101.22499999999999</c:v>
                      </c:pt>
                      <c:pt idx="78">
                        <c:v>101.22499999999999</c:v>
                      </c:pt>
                      <c:pt idx="79">
                        <c:v>101.22499999999999</c:v>
                      </c:pt>
                      <c:pt idx="80">
                        <c:v>101.22499999999999</c:v>
                      </c:pt>
                      <c:pt idx="81">
                        <c:v>101.22499999999999</c:v>
                      </c:pt>
                      <c:pt idx="82">
                        <c:v>101.22499999999999</c:v>
                      </c:pt>
                      <c:pt idx="83">
                        <c:v>101.22499999999999</c:v>
                      </c:pt>
                      <c:pt idx="84">
                        <c:v>101.22499999999999</c:v>
                      </c:pt>
                      <c:pt idx="85">
                        <c:v>101.22499999999999</c:v>
                      </c:pt>
                      <c:pt idx="86">
                        <c:v>101.22499999999999</c:v>
                      </c:pt>
                      <c:pt idx="87">
                        <c:v>101.22499999999999</c:v>
                      </c:pt>
                      <c:pt idx="88">
                        <c:v>101.22499999999999</c:v>
                      </c:pt>
                      <c:pt idx="89">
                        <c:v>101.22499999999999</c:v>
                      </c:pt>
                      <c:pt idx="90">
                        <c:v>101.22499999999999</c:v>
                      </c:pt>
                      <c:pt idx="91">
                        <c:v>101.22499999999999</c:v>
                      </c:pt>
                      <c:pt idx="92">
                        <c:v>101.22499999999999</c:v>
                      </c:pt>
                      <c:pt idx="93">
                        <c:v>101.22499999999999</c:v>
                      </c:pt>
                      <c:pt idx="94">
                        <c:v>101.22499999999999</c:v>
                      </c:pt>
                      <c:pt idx="95">
                        <c:v>101.22499999999999</c:v>
                      </c:pt>
                      <c:pt idx="96">
                        <c:v>101.22499999999999</c:v>
                      </c:pt>
                      <c:pt idx="97">
                        <c:v>101.22499999999999</c:v>
                      </c:pt>
                      <c:pt idx="98">
                        <c:v>101.22499999999999</c:v>
                      </c:pt>
                      <c:pt idx="99">
                        <c:v>101.22499999999999</c:v>
                      </c:pt>
                      <c:pt idx="100">
                        <c:v>101.22499999999999</c:v>
                      </c:pt>
                      <c:pt idx="101">
                        <c:v>101.22499999999999</c:v>
                      </c:pt>
                      <c:pt idx="102">
                        <c:v>101.22499999999999</c:v>
                      </c:pt>
                      <c:pt idx="103">
                        <c:v>101.22499999999999</c:v>
                      </c:pt>
                      <c:pt idx="104">
                        <c:v>101.22499999999999</c:v>
                      </c:pt>
                      <c:pt idx="105">
                        <c:v>101.22499999999999</c:v>
                      </c:pt>
                      <c:pt idx="106">
                        <c:v>101.22499999999999</c:v>
                      </c:pt>
                      <c:pt idx="107">
                        <c:v>101.22499999999999</c:v>
                      </c:pt>
                      <c:pt idx="108">
                        <c:v>101.22499999999999</c:v>
                      </c:pt>
                      <c:pt idx="109">
                        <c:v>101.22499999999999</c:v>
                      </c:pt>
                      <c:pt idx="110">
                        <c:v>101.22499999999999</c:v>
                      </c:pt>
                      <c:pt idx="111">
                        <c:v>101.22499999999999</c:v>
                      </c:pt>
                      <c:pt idx="112">
                        <c:v>101.22499999999999</c:v>
                      </c:pt>
                      <c:pt idx="113">
                        <c:v>101.22499999999999</c:v>
                      </c:pt>
                      <c:pt idx="114">
                        <c:v>101.22499999999999</c:v>
                      </c:pt>
                      <c:pt idx="115">
                        <c:v>101.22499999999999</c:v>
                      </c:pt>
                      <c:pt idx="116">
                        <c:v>101.22499999999999</c:v>
                      </c:pt>
                      <c:pt idx="117">
                        <c:v>101.22499999999999</c:v>
                      </c:pt>
                      <c:pt idx="118">
                        <c:v>101.22499999999999</c:v>
                      </c:pt>
                      <c:pt idx="119">
                        <c:v>101.22499999999999</c:v>
                      </c:pt>
                      <c:pt idx="120">
                        <c:v>101.22499999999999</c:v>
                      </c:pt>
                      <c:pt idx="121">
                        <c:v>101.22499999999999</c:v>
                      </c:pt>
                      <c:pt idx="122">
                        <c:v>101.22499999999999</c:v>
                      </c:pt>
                      <c:pt idx="123">
                        <c:v>101.22499999999999</c:v>
                      </c:pt>
                      <c:pt idx="124">
                        <c:v>101.22499999999999</c:v>
                      </c:pt>
                      <c:pt idx="125">
                        <c:v>101.22499999999999</c:v>
                      </c:pt>
                      <c:pt idx="126">
                        <c:v>101.22499999999999</c:v>
                      </c:pt>
                      <c:pt idx="127">
                        <c:v>101.22499999999999</c:v>
                      </c:pt>
                      <c:pt idx="128">
                        <c:v>101.22499999999999</c:v>
                      </c:pt>
                      <c:pt idx="129">
                        <c:v>101.22499999999999</c:v>
                      </c:pt>
                      <c:pt idx="130">
                        <c:v>101.22499999999999</c:v>
                      </c:pt>
                      <c:pt idx="131">
                        <c:v>101.22499999999999</c:v>
                      </c:pt>
                      <c:pt idx="132">
                        <c:v>101.22499999999999</c:v>
                      </c:pt>
                      <c:pt idx="133">
                        <c:v>101.22499999999999</c:v>
                      </c:pt>
                      <c:pt idx="134">
                        <c:v>101.22499999999999</c:v>
                      </c:pt>
                      <c:pt idx="135">
                        <c:v>101.22499999999999</c:v>
                      </c:pt>
                      <c:pt idx="136">
                        <c:v>101.22499999999999</c:v>
                      </c:pt>
                      <c:pt idx="137">
                        <c:v>101.22499999999999</c:v>
                      </c:pt>
                      <c:pt idx="138">
                        <c:v>101.22499999999999</c:v>
                      </c:pt>
                      <c:pt idx="139">
                        <c:v>101.22499999999999</c:v>
                      </c:pt>
                      <c:pt idx="140">
                        <c:v>101.22499999999999</c:v>
                      </c:pt>
                      <c:pt idx="141">
                        <c:v>101.22499999999999</c:v>
                      </c:pt>
                      <c:pt idx="142">
                        <c:v>101.22499999999999</c:v>
                      </c:pt>
                      <c:pt idx="143">
                        <c:v>101.22499999999999</c:v>
                      </c:pt>
                      <c:pt idx="144">
                        <c:v>101.22499999999999</c:v>
                      </c:pt>
                      <c:pt idx="145">
                        <c:v>101.22499999999999</c:v>
                      </c:pt>
                      <c:pt idx="146">
                        <c:v>101.22499999999999</c:v>
                      </c:pt>
                      <c:pt idx="147">
                        <c:v>101.22499999999999</c:v>
                      </c:pt>
                      <c:pt idx="148">
                        <c:v>101.22499999999999</c:v>
                      </c:pt>
                      <c:pt idx="149">
                        <c:v>101.22499999999999</c:v>
                      </c:pt>
                      <c:pt idx="150">
                        <c:v>101.22499999999999</c:v>
                      </c:pt>
                      <c:pt idx="151">
                        <c:v>101.22499999999999</c:v>
                      </c:pt>
                      <c:pt idx="152">
                        <c:v>101.22499999999999</c:v>
                      </c:pt>
                      <c:pt idx="153">
                        <c:v>101.22499999999999</c:v>
                      </c:pt>
                      <c:pt idx="154">
                        <c:v>101.22499999999999</c:v>
                      </c:pt>
                      <c:pt idx="155">
                        <c:v>101.22499999999999</c:v>
                      </c:pt>
                      <c:pt idx="156">
                        <c:v>101.22499999999999</c:v>
                      </c:pt>
                      <c:pt idx="157">
                        <c:v>101.22499999999999</c:v>
                      </c:pt>
                      <c:pt idx="158">
                        <c:v>101.22499999999999</c:v>
                      </c:pt>
                      <c:pt idx="159">
                        <c:v>101.22499999999999</c:v>
                      </c:pt>
                      <c:pt idx="160">
                        <c:v>101.22499999999999</c:v>
                      </c:pt>
                      <c:pt idx="161">
                        <c:v>101.22499999999999</c:v>
                      </c:pt>
                      <c:pt idx="162">
                        <c:v>101.22499999999999</c:v>
                      </c:pt>
                      <c:pt idx="163">
                        <c:v>101.22499999999999</c:v>
                      </c:pt>
                      <c:pt idx="164">
                        <c:v>101.22499999999999</c:v>
                      </c:pt>
                      <c:pt idx="165">
                        <c:v>101.22499999999999</c:v>
                      </c:pt>
                      <c:pt idx="166">
                        <c:v>101.22499999999999</c:v>
                      </c:pt>
                      <c:pt idx="167">
                        <c:v>101.22499999999999</c:v>
                      </c:pt>
                      <c:pt idx="168">
                        <c:v>101.22499999999999</c:v>
                      </c:pt>
                      <c:pt idx="169">
                        <c:v>101.22499999999999</c:v>
                      </c:pt>
                      <c:pt idx="170">
                        <c:v>101.22499999999999</c:v>
                      </c:pt>
                      <c:pt idx="171">
                        <c:v>101.22499999999999</c:v>
                      </c:pt>
                      <c:pt idx="172">
                        <c:v>101.22499999999999</c:v>
                      </c:pt>
                      <c:pt idx="173">
                        <c:v>101.22499999999999</c:v>
                      </c:pt>
                      <c:pt idx="174">
                        <c:v>101.22499999999999</c:v>
                      </c:pt>
                      <c:pt idx="175">
                        <c:v>101.22499999999999</c:v>
                      </c:pt>
                      <c:pt idx="176">
                        <c:v>101.22499999999999</c:v>
                      </c:pt>
                      <c:pt idx="177">
                        <c:v>101.22499999999999</c:v>
                      </c:pt>
                      <c:pt idx="178">
                        <c:v>101.22499999999999</c:v>
                      </c:pt>
                      <c:pt idx="179">
                        <c:v>101.22499999999999</c:v>
                      </c:pt>
                      <c:pt idx="180">
                        <c:v>101.22499999999999</c:v>
                      </c:pt>
                      <c:pt idx="181">
                        <c:v>101.22499999999999</c:v>
                      </c:pt>
                      <c:pt idx="182">
                        <c:v>101.22499999999999</c:v>
                      </c:pt>
                      <c:pt idx="183">
                        <c:v>101.22499999999999</c:v>
                      </c:pt>
                      <c:pt idx="184">
                        <c:v>101.22499999999999</c:v>
                      </c:pt>
                      <c:pt idx="185">
                        <c:v>101.22499999999999</c:v>
                      </c:pt>
                      <c:pt idx="186">
                        <c:v>101.22499999999999</c:v>
                      </c:pt>
                      <c:pt idx="187">
                        <c:v>101.22499999999999</c:v>
                      </c:pt>
                      <c:pt idx="188">
                        <c:v>101.22499999999999</c:v>
                      </c:pt>
                      <c:pt idx="189">
                        <c:v>101.22499999999999</c:v>
                      </c:pt>
                      <c:pt idx="190">
                        <c:v>101.22499999999999</c:v>
                      </c:pt>
                      <c:pt idx="191">
                        <c:v>101.22499999999999</c:v>
                      </c:pt>
                      <c:pt idx="192">
                        <c:v>101.22499999999999</c:v>
                      </c:pt>
                      <c:pt idx="193">
                        <c:v>101.22499999999999</c:v>
                      </c:pt>
                      <c:pt idx="194">
                        <c:v>101.22499999999999</c:v>
                      </c:pt>
                      <c:pt idx="195">
                        <c:v>101.22499999999999</c:v>
                      </c:pt>
                      <c:pt idx="196">
                        <c:v>101.22499999999999</c:v>
                      </c:pt>
                      <c:pt idx="197">
                        <c:v>101.22499999999999</c:v>
                      </c:pt>
                      <c:pt idx="198">
                        <c:v>101.22499999999999</c:v>
                      </c:pt>
                      <c:pt idx="199">
                        <c:v>101.22499999999999</c:v>
                      </c:pt>
                      <c:pt idx="200">
                        <c:v>101.22499999999999</c:v>
                      </c:pt>
                      <c:pt idx="201">
                        <c:v>101.22499999999999</c:v>
                      </c:pt>
                      <c:pt idx="202">
                        <c:v>101.22499999999999</c:v>
                      </c:pt>
                      <c:pt idx="203">
                        <c:v>101.22499999999999</c:v>
                      </c:pt>
                      <c:pt idx="204">
                        <c:v>101.22499999999999</c:v>
                      </c:pt>
                      <c:pt idx="205">
                        <c:v>101.22499999999999</c:v>
                      </c:pt>
                      <c:pt idx="206">
                        <c:v>101.22499999999999</c:v>
                      </c:pt>
                      <c:pt idx="207">
                        <c:v>101.22499999999999</c:v>
                      </c:pt>
                      <c:pt idx="208">
                        <c:v>101.22499999999999</c:v>
                      </c:pt>
                      <c:pt idx="209">
                        <c:v>101.22499999999999</c:v>
                      </c:pt>
                      <c:pt idx="210">
                        <c:v>101.22499999999999</c:v>
                      </c:pt>
                      <c:pt idx="211">
                        <c:v>101.22499999999999</c:v>
                      </c:pt>
                      <c:pt idx="212">
                        <c:v>101.22499999999999</c:v>
                      </c:pt>
                      <c:pt idx="213">
                        <c:v>101.22499999999999</c:v>
                      </c:pt>
                      <c:pt idx="214">
                        <c:v>101.22499999999999</c:v>
                      </c:pt>
                      <c:pt idx="215">
                        <c:v>101.22499999999999</c:v>
                      </c:pt>
                      <c:pt idx="216">
                        <c:v>101.22499999999999</c:v>
                      </c:pt>
                      <c:pt idx="217">
                        <c:v>101.22499999999999</c:v>
                      </c:pt>
                      <c:pt idx="218">
                        <c:v>101.22499999999999</c:v>
                      </c:pt>
                      <c:pt idx="219">
                        <c:v>101.22499999999999</c:v>
                      </c:pt>
                      <c:pt idx="220">
                        <c:v>101.22499999999999</c:v>
                      </c:pt>
                      <c:pt idx="221">
                        <c:v>101.22499999999999</c:v>
                      </c:pt>
                      <c:pt idx="222">
                        <c:v>101.22499999999999</c:v>
                      </c:pt>
                      <c:pt idx="223">
                        <c:v>101.22499999999999</c:v>
                      </c:pt>
                      <c:pt idx="224">
                        <c:v>101.22499999999999</c:v>
                      </c:pt>
                      <c:pt idx="225">
                        <c:v>101.22499999999999</c:v>
                      </c:pt>
                      <c:pt idx="226">
                        <c:v>101.22499999999999</c:v>
                      </c:pt>
                      <c:pt idx="227">
                        <c:v>101.22499999999999</c:v>
                      </c:pt>
                      <c:pt idx="228">
                        <c:v>101.22499999999999</c:v>
                      </c:pt>
                      <c:pt idx="229">
                        <c:v>101.22499999999999</c:v>
                      </c:pt>
                      <c:pt idx="230">
                        <c:v>101.22499999999999</c:v>
                      </c:pt>
                      <c:pt idx="231">
                        <c:v>101.22499999999999</c:v>
                      </c:pt>
                      <c:pt idx="232">
                        <c:v>101.22499999999999</c:v>
                      </c:pt>
                      <c:pt idx="233">
                        <c:v>101.22499999999999</c:v>
                      </c:pt>
                      <c:pt idx="234">
                        <c:v>101.22499999999999</c:v>
                      </c:pt>
                      <c:pt idx="235">
                        <c:v>101.22499999999999</c:v>
                      </c:pt>
                      <c:pt idx="236">
                        <c:v>101.22499999999999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FAF-452C-BF1C-8A115BECFD3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176249.99999999959</c:v>
                      </c:pt>
                      <c:pt idx="43">
                        <c:v>176249.99999999959</c:v>
                      </c:pt>
                      <c:pt idx="44">
                        <c:v>176249.99999999959</c:v>
                      </c:pt>
                      <c:pt idx="45">
                        <c:v>176249.99999999959</c:v>
                      </c:pt>
                      <c:pt idx="46">
                        <c:v>176249.99999999959</c:v>
                      </c:pt>
                      <c:pt idx="47">
                        <c:v>176249.99999999959</c:v>
                      </c:pt>
                      <c:pt idx="48">
                        <c:v>176249.99999999959</c:v>
                      </c:pt>
                      <c:pt idx="49">
                        <c:v>176249.99999999959</c:v>
                      </c:pt>
                      <c:pt idx="50">
                        <c:v>176249.99999999959</c:v>
                      </c:pt>
                      <c:pt idx="51">
                        <c:v>176249.99999999959</c:v>
                      </c:pt>
                      <c:pt idx="52">
                        <c:v>176249.99999999959</c:v>
                      </c:pt>
                      <c:pt idx="53">
                        <c:v>176249.99999999959</c:v>
                      </c:pt>
                      <c:pt idx="54">
                        <c:v>176249.99999999959</c:v>
                      </c:pt>
                      <c:pt idx="55">
                        <c:v>176249.99999999959</c:v>
                      </c:pt>
                      <c:pt idx="56">
                        <c:v>176249.99999999959</c:v>
                      </c:pt>
                      <c:pt idx="57">
                        <c:v>176249.99999999959</c:v>
                      </c:pt>
                      <c:pt idx="58">
                        <c:v>176249.99999999959</c:v>
                      </c:pt>
                      <c:pt idx="59">
                        <c:v>176249.99999999959</c:v>
                      </c:pt>
                      <c:pt idx="60">
                        <c:v>176249.99999999959</c:v>
                      </c:pt>
                      <c:pt idx="61">
                        <c:v>176249.99999999959</c:v>
                      </c:pt>
                      <c:pt idx="62">
                        <c:v>176249.99999999959</c:v>
                      </c:pt>
                      <c:pt idx="63">
                        <c:v>176249.99999999959</c:v>
                      </c:pt>
                      <c:pt idx="64">
                        <c:v>176249.99999999959</c:v>
                      </c:pt>
                      <c:pt idx="65">
                        <c:v>176249.99999999959</c:v>
                      </c:pt>
                      <c:pt idx="66">
                        <c:v>176249.99999999959</c:v>
                      </c:pt>
                      <c:pt idx="67">
                        <c:v>176249.99999999959</c:v>
                      </c:pt>
                      <c:pt idx="68">
                        <c:v>176249.99999999959</c:v>
                      </c:pt>
                      <c:pt idx="69">
                        <c:v>176249.99999999959</c:v>
                      </c:pt>
                      <c:pt idx="70">
                        <c:v>176249.99999999959</c:v>
                      </c:pt>
                      <c:pt idx="71">
                        <c:v>176249.99999999959</c:v>
                      </c:pt>
                      <c:pt idx="72">
                        <c:v>176249.99999999959</c:v>
                      </c:pt>
                      <c:pt idx="73">
                        <c:v>176249.99999999959</c:v>
                      </c:pt>
                      <c:pt idx="74">
                        <c:v>176249.99999999959</c:v>
                      </c:pt>
                      <c:pt idx="75">
                        <c:v>176249.99999999959</c:v>
                      </c:pt>
                      <c:pt idx="76">
                        <c:v>176249.99999999959</c:v>
                      </c:pt>
                      <c:pt idx="77">
                        <c:v>176249.99999999959</c:v>
                      </c:pt>
                      <c:pt idx="78">
                        <c:v>176249.99999999959</c:v>
                      </c:pt>
                      <c:pt idx="79">
                        <c:v>176249.99999999959</c:v>
                      </c:pt>
                      <c:pt idx="80">
                        <c:v>176249.99999999959</c:v>
                      </c:pt>
                      <c:pt idx="81">
                        <c:v>176249.99999999959</c:v>
                      </c:pt>
                      <c:pt idx="82">
                        <c:v>176249.99999999959</c:v>
                      </c:pt>
                      <c:pt idx="83">
                        <c:v>176249.99999999959</c:v>
                      </c:pt>
                      <c:pt idx="84">
                        <c:v>176249.99999999959</c:v>
                      </c:pt>
                      <c:pt idx="85">
                        <c:v>176249.99999999959</c:v>
                      </c:pt>
                      <c:pt idx="86">
                        <c:v>176249.99999999959</c:v>
                      </c:pt>
                      <c:pt idx="87">
                        <c:v>176249.99999999959</c:v>
                      </c:pt>
                      <c:pt idx="88">
                        <c:v>176249.99999999959</c:v>
                      </c:pt>
                      <c:pt idx="89">
                        <c:v>176249.99999999959</c:v>
                      </c:pt>
                      <c:pt idx="90">
                        <c:v>176249.99999999959</c:v>
                      </c:pt>
                      <c:pt idx="91">
                        <c:v>176249.99999999959</c:v>
                      </c:pt>
                      <c:pt idx="92">
                        <c:v>176249.99999999959</c:v>
                      </c:pt>
                      <c:pt idx="93">
                        <c:v>176249.99999999959</c:v>
                      </c:pt>
                      <c:pt idx="94">
                        <c:v>176249.99999999959</c:v>
                      </c:pt>
                      <c:pt idx="95">
                        <c:v>176249.99999999959</c:v>
                      </c:pt>
                      <c:pt idx="96">
                        <c:v>176249.99999999959</c:v>
                      </c:pt>
                      <c:pt idx="97">
                        <c:v>176249.99999999959</c:v>
                      </c:pt>
                      <c:pt idx="98">
                        <c:v>176249.99999999959</c:v>
                      </c:pt>
                      <c:pt idx="99">
                        <c:v>176249.99999999959</c:v>
                      </c:pt>
                      <c:pt idx="100">
                        <c:v>176249.99999999959</c:v>
                      </c:pt>
                      <c:pt idx="101">
                        <c:v>176249.99999999959</c:v>
                      </c:pt>
                      <c:pt idx="102">
                        <c:v>176249.99999999959</c:v>
                      </c:pt>
                      <c:pt idx="103">
                        <c:v>176249.99999999959</c:v>
                      </c:pt>
                      <c:pt idx="104">
                        <c:v>176249.99999999959</c:v>
                      </c:pt>
                      <c:pt idx="105">
                        <c:v>176249.99999999959</c:v>
                      </c:pt>
                      <c:pt idx="106">
                        <c:v>176249.99999999959</c:v>
                      </c:pt>
                      <c:pt idx="107">
                        <c:v>176249.99999999959</c:v>
                      </c:pt>
                      <c:pt idx="108">
                        <c:v>176249.99999999959</c:v>
                      </c:pt>
                      <c:pt idx="109">
                        <c:v>176249.99999999959</c:v>
                      </c:pt>
                      <c:pt idx="110">
                        <c:v>176249.99999999959</c:v>
                      </c:pt>
                      <c:pt idx="111">
                        <c:v>176249.99999999959</c:v>
                      </c:pt>
                      <c:pt idx="112">
                        <c:v>176249.99999999959</c:v>
                      </c:pt>
                      <c:pt idx="113">
                        <c:v>176249.99999999959</c:v>
                      </c:pt>
                      <c:pt idx="114">
                        <c:v>176249.99999999959</c:v>
                      </c:pt>
                      <c:pt idx="115">
                        <c:v>176249.99999999959</c:v>
                      </c:pt>
                      <c:pt idx="116">
                        <c:v>176249.99999999959</c:v>
                      </c:pt>
                      <c:pt idx="117">
                        <c:v>176249.99999999959</c:v>
                      </c:pt>
                      <c:pt idx="118">
                        <c:v>176249.99999999959</c:v>
                      </c:pt>
                      <c:pt idx="119">
                        <c:v>176249.99999999959</c:v>
                      </c:pt>
                      <c:pt idx="120">
                        <c:v>176249.99999999959</c:v>
                      </c:pt>
                      <c:pt idx="121">
                        <c:v>176249.99999999959</c:v>
                      </c:pt>
                      <c:pt idx="122">
                        <c:v>176249.99999999959</c:v>
                      </c:pt>
                      <c:pt idx="123">
                        <c:v>176249.99999999959</c:v>
                      </c:pt>
                      <c:pt idx="124">
                        <c:v>176249.99999999959</c:v>
                      </c:pt>
                      <c:pt idx="125">
                        <c:v>176249.99999999959</c:v>
                      </c:pt>
                      <c:pt idx="126">
                        <c:v>176249.99999999959</c:v>
                      </c:pt>
                      <c:pt idx="127">
                        <c:v>176249.99999999959</c:v>
                      </c:pt>
                      <c:pt idx="128">
                        <c:v>176249.99999999959</c:v>
                      </c:pt>
                      <c:pt idx="129">
                        <c:v>176249.99999999959</c:v>
                      </c:pt>
                      <c:pt idx="130">
                        <c:v>176249.99999999959</c:v>
                      </c:pt>
                      <c:pt idx="131">
                        <c:v>176249.99999999959</c:v>
                      </c:pt>
                      <c:pt idx="132">
                        <c:v>176249.99999999959</c:v>
                      </c:pt>
                      <c:pt idx="133">
                        <c:v>176249.99999999959</c:v>
                      </c:pt>
                      <c:pt idx="134">
                        <c:v>176249.99999999959</c:v>
                      </c:pt>
                      <c:pt idx="135">
                        <c:v>176249.99999999959</c:v>
                      </c:pt>
                      <c:pt idx="136">
                        <c:v>176249.99999999959</c:v>
                      </c:pt>
                      <c:pt idx="137">
                        <c:v>176249.99999999959</c:v>
                      </c:pt>
                      <c:pt idx="138">
                        <c:v>176249.99999999959</c:v>
                      </c:pt>
                      <c:pt idx="139">
                        <c:v>176249.99999999959</c:v>
                      </c:pt>
                      <c:pt idx="140">
                        <c:v>176249.99999999959</c:v>
                      </c:pt>
                      <c:pt idx="141">
                        <c:v>176249.99999999959</c:v>
                      </c:pt>
                      <c:pt idx="142">
                        <c:v>176249.99999999959</c:v>
                      </c:pt>
                      <c:pt idx="143">
                        <c:v>176249.99999999959</c:v>
                      </c:pt>
                      <c:pt idx="144">
                        <c:v>176249.99999999959</c:v>
                      </c:pt>
                      <c:pt idx="145">
                        <c:v>176249.99999999959</c:v>
                      </c:pt>
                      <c:pt idx="146">
                        <c:v>176249.99999999959</c:v>
                      </c:pt>
                      <c:pt idx="147">
                        <c:v>176249.99999999959</c:v>
                      </c:pt>
                      <c:pt idx="148">
                        <c:v>176249.99999999959</c:v>
                      </c:pt>
                      <c:pt idx="149">
                        <c:v>176249.99999999959</c:v>
                      </c:pt>
                      <c:pt idx="150">
                        <c:v>176249.99999999959</c:v>
                      </c:pt>
                      <c:pt idx="151">
                        <c:v>176249.99999999959</c:v>
                      </c:pt>
                      <c:pt idx="152">
                        <c:v>176249.99999999959</c:v>
                      </c:pt>
                      <c:pt idx="153">
                        <c:v>176249.99999999959</c:v>
                      </c:pt>
                      <c:pt idx="154">
                        <c:v>176249.99999999959</c:v>
                      </c:pt>
                      <c:pt idx="155">
                        <c:v>176249.99999999959</c:v>
                      </c:pt>
                      <c:pt idx="156">
                        <c:v>176249.99999999959</c:v>
                      </c:pt>
                      <c:pt idx="157">
                        <c:v>176249.99999999959</c:v>
                      </c:pt>
                      <c:pt idx="158">
                        <c:v>176249.99999999959</c:v>
                      </c:pt>
                      <c:pt idx="159">
                        <c:v>176249.99999999959</c:v>
                      </c:pt>
                      <c:pt idx="160">
                        <c:v>176249.99999999959</c:v>
                      </c:pt>
                      <c:pt idx="161">
                        <c:v>176249.99999999959</c:v>
                      </c:pt>
                      <c:pt idx="162">
                        <c:v>176249.99999999959</c:v>
                      </c:pt>
                      <c:pt idx="163">
                        <c:v>176249.99999999959</c:v>
                      </c:pt>
                      <c:pt idx="164">
                        <c:v>176249.99999999959</c:v>
                      </c:pt>
                      <c:pt idx="165">
                        <c:v>176249.99999999959</c:v>
                      </c:pt>
                      <c:pt idx="166">
                        <c:v>176249.99999999959</c:v>
                      </c:pt>
                      <c:pt idx="167">
                        <c:v>176249.99999999959</c:v>
                      </c:pt>
                      <c:pt idx="168">
                        <c:v>176249.99999999959</c:v>
                      </c:pt>
                      <c:pt idx="169">
                        <c:v>176249.99999999959</c:v>
                      </c:pt>
                      <c:pt idx="170">
                        <c:v>176249.99999999959</c:v>
                      </c:pt>
                      <c:pt idx="171">
                        <c:v>176249.99999999959</c:v>
                      </c:pt>
                      <c:pt idx="172">
                        <c:v>176249.99999999959</c:v>
                      </c:pt>
                      <c:pt idx="173">
                        <c:v>176249.99999999959</c:v>
                      </c:pt>
                      <c:pt idx="174">
                        <c:v>176249.99999999959</c:v>
                      </c:pt>
                      <c:pt idx="175">
                        <c:v>176249.99999999959</c:v>
                      </c:pt>
                      <c:pt idx="176">
                        <c:v>176249.99999999959</c:v>
                      </c:pt>
                      <c:pt idx="177">
                        <c:v>176249.99999999959</c:v>
                      </c:pt>
                      <c:pt idx="178">
                        <c:v>176249.99999999959</c:v>
                      </c:pt>
                      <c:pt idx="179">
                        <c:v>176249.99999999959</c:v>
                      </c:pt>
                      <c:pt idx="180">
                        <c:v>176249.99999999959</c:v>
                      </c:pt>
                      <c:pt idx="181">
                        <c:v>176249.99999999959</c:v>
                      </c:pt>
                      <c:pt idx="182">
                        <c:v>176249.99999999959</c:v>
                      </c:pt>
                      <c:pt idx="183">
                        <c:v>176249.99999999959</c:v>
                      </c:pt>
                      <c:pt idx="184">
                        <c:v>176249.99999999959</c:v>
                      </c:pt>
                      <c:pt idx="185">
                        <c:v>176249.99999999959</c:v>
                      </c:pt>
                      <c:pt idx="186">
                        <c:v>176249.99999999959</c:v>
                      </c:pt>
                      <c:pt idx="187">
                        <c:v>176249.99999999959</c:v>
                      </c:pt>
                      <c:pt idx="188">
                        <c:v>176249.99999999959</c:v>
                      </c:pt>
                      <c:pt idx="189">
                        <c:v>176249.99999999959</c:v>
                      </c:pt>
                      <c:pt idx="190">
                        <c:v>176249.99999999959</c:v>
                      </c:pt>
                      <c:pt idx="191">
                        <c:v>176249.99999999959</c:v>
                      </c:pt>
                      <c:pt idx="192">
                        <c:v>176249.99999999959</c:v>
                      </c:pt>
                      <c:pt idx="193">
                        <c:v>176249.99999999959</c:v>
                      </c:pt>
                      <c:pt idx="194">
                        <c:v>176249.99999999959</c:v>
                      </c:pt>
                      <c:pt idx="195">
                        <c:v>176249.99999999959</c:v>
                      </c:pt>
                      <c:pt idx="196">
                        <c:v>176249.99999999959</c:v>
                      </c:pt>
                      <c:pt idx="197">
                        <c:v>176249.99999999959</c:v>
                      </c:pt>
                      <c:pt idx="198">
                        <c:v>176249.99999999959</c:v>
                      </c:pt>
                      <c:pt idx="199">
                        <c:v>176249.99999999959</c:v>
                      </c:pt>
                      <c:pt idx="200">
                        <c:v>176249.99999999959</c:v>
                      </c:pt>
                      <c:pt idx="201">
                        <c:v>176249.99999999959</c:v>
                      </c:pt>
                      <c:pt idx="202">
                        <c:v>176249.99999999959</c:v>
                      </c:pt>
                      <c:pt idx="203">
                        <c:v>176249.99999999959</c:v>
                      </c:pt>
                      <c:pt idx="204">
                        <c:v>176249.99999999959</c:v>
                      </c:pt>
                      <c:pt idx="205">
                        <c:v>176249.99999999959</c:v>
                      </c:pt>
                      <c:pt idx="206">
                        <c:v>176249.99999999959</c:v>
                      </c:pt>
                      <c:pt idx="207">
                        <c:v>176249.99999999959</c:v>
                      </c:pt>
                      <c:pt idx="208">
                        <c:v>176249.99999999959</c:v>
                      </c:pt>
                      <c:pt idx="209">
                        <c:v>176249.99999999959</c:v>
                      </c:pt>
                      <c:pt idx="210">
                        <c:v>176249.99999999959</c:v>
                      </c:pt>
                      <c:pt idx="211">
                        <c:v>176249.99999999959</c:v>
                      </c:pt>
                      <c:pt idx="212">
                        <c:v>176249.99999999959</c:v>
                      </c:pt>
                      <c:pt idx="213">
                        <c:v>176249.99999999959</c:v>
                      </c:pt>
                      <c:pt idx="214">
                        <c:v>176249.99999999959</c:v>
                      </c:pt>
                      <c:pt idx="215">
                        <c:v>176249.99999999959</c:v>
                      </c:pt>
                      <c:pt idx="216">
                        <c:v>176249.99999999959</c:v>
                      </c:pt>
                      <c:pt idx="217">
                        <c:v>176249.99999999959</c:v>
                      </c:pt>
                      <c:pt idx="218">
                        <c:v>176249.99999999959</c:v>
                      </c:pt>
                      <c:pt idx="219">
                        <c:v>176249.99999999959</c:v>
                      </c:pt>
                      <c:pt idx="220">
                        <c:v>176249.99999999959</c:v>
                      </c:pt>
                      <c:pt idx="221">
                        <c:v>176249.99999999959</c:v>
                      </c:pt>
                      <c:pt idx="222">
                        <c:v>176249.99999999959</c:v>
                      </c:pt>
                      <c:pt idx="223">
                        <c:v>176249.99999999959</c:v>
                      </c:pt>
                      <c:pt idx="224">
                        <c:v>176249.99999999959</c:v>
                      </c:pt>
                      <c:pt idx="225">
                        <c:v>176249.99999999959</c:v>
                      </c:pt>
                      <c:pt idx="226">
                        <c:v>176249.99999999959</c:v>
                      </c:pt>
                      <c:pt idx="227">
                        <c:v>176249.99999999959</c:v>
                      </c:pt>
                      <c:pt idx="228">
                        <c:v>176249.99999999959</c:v>
                      </c:pt>
                      <c:pt idx="229">
                        <c:v>176249.99999999959</c:v>
                      </c:pt>
                      <c:pt idx="230">
                        <c:v>176249.99999999959</c:v>
                      </c:pt>
                      <c:pt idx="231">
                        <c:v>176249.99999999959</c:v>
                      </c:pt>
                      <c:pt idx="232">
                        <c:v>176249.99999999959</c:v>
                      </c:pt>
                      <c:pt idx="233">
                        <c:v>176249.99999999959</c:v>
                      </c:pt>
                      <c:pt idx="234">
                        <c:v>176249.99999999959</c:v>
                      </c:pt>
                      <c:pt idx="235">
                        <c:v>176249.99999999959</c:v>
                      </c:pt>
                      <c:pt idx="236">
                        <c:v>176249.99999999959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FAF-452C-BF1C-8A115BECFD3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'KSA RV'!$A$14:$A$250</c15:sqref>
                        </c15:formulaRef>
                      </c:ext>
                    </c:extLst>
                    <c:strCache>
                      <c:ptCount val="23"/>
                      <c:pt idx="0">
                        <c:v>10/01/2025 15:00</c:v>
                      </c:pt>
                      <c:pt idx="1">
                        <c:v>10/02/2025 15:00</c:v>
                      </c:pt>
                      <c:pt idx="2">
                        <c:v>10/03/2025 15:00</c:v>
                      </c:pt>
                      <c:pt idx="3">
                        <c:v>10/06/2025 15:00</c:v>
                      </c:pt>
                      <c:pt idx="4">
                        <c:v>10/07/2025 15:00</c:v>
                      </c:pt>
                      <c:pt idx="5">
                        <c:v>10/08/2025 15:00</c:v>
                      </c:pt>
                      <c:pt idx="6">
                        <c:v>10/09/2025 15:00</c:v>
                      </c:pt>
                      <c:pt idx="7">
                        <c:v>10/10/2025 15:00</c:v>
                      </c:pt>
                      <c:pt idx="8">
                        <c:v>10/14/2025 15:00</c:v>
                      </c:pt>
                      <c:pt idx="9">
                        <c:v>10/15/2025 15:00</c:v>
                      </c:pt>
                      <c:pt idx="10">
                        <c:v>10/16/2025 15:00</c:v>
                      </c:pt>
                      <c:pt idx="11">
                        <c:v>10/17/2025 15:00</c:v>
                      </c:pt>
                      <c:pt idx="12">
                        <c:v>10/20/2025 15:00</c:v>
                      </c:pt>
                      <c:pt idx="13">
                        <c:v>10/21/2025 15:00</c:v>
                      </c:pt>
                      <c:pt idx="14">
                        <c:v>10/22/2025 15:00</c:v>
                      </c:pt>
                      <c:pt idx="15">
                        <c:v>10/23/2025 15:00</c:v>
                      </c:pt>
                      <c:pt idx="16">
                        <c:v>10/24/2025 15:00</c:v>
                      </c:pt>
                      <c:pt idx="17">
                        <c:v>10/27/2025 15:00</c:v>
                      </c:pt>
                      <c:pt idx="18">
                        <c:v>10/28/2025 15:00</c:v>
                      </c:pt>
                      <c:pt idx="19">
                        <c:v>10/29/2025 15:00</c:v>
                      </c:pt>
                      <c:pt idx="20">
                        <c:v>10/30/2025 15:00</c:v>
                      </c:pt>
                      <c:pt idx="21">
                        <c:v>10/31/2025 15:00</c:v>
                      </c:pt>
                      <c:pt idx="22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FAF-452C-BF1C-8A115BECFD3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'EU Banks CDS RV'!$H$12:$H$13</c:f>
              <c:strCache>
                <c:ptCount val="2"/>
                <c:pt idx="0">
                  <c:v> Net P/L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Banks CDS RV'!$A$14:$A$250</c:f>
              <c:strCache>
                <c:ptCount val="6"/>
                <c:pt idx="0">
                  <c:v>10/03/2025 15:00</c:v>
                </c:pt>
                <c:pt idx="1">
                  <c:v>10/08/2025 15:00</c:v>
                </c:pt>
                <c:pt idx="2">
                  <c:v>10/21/2025 15:00</c:v>
                </c:pt>
                <c:pt idx="3">
                  <c:v>10/29/2025 15:00</c:v>
                </c:pt>
                <c:pt idx="4">
                  <c:v>11/03/2025 15:00</c:v>
                </c:pt>
                <c:pt idx="5">
                  <c:v>11/03/2025 15:10</c:v>
                </c:pt>
              </c:strCache>
            </c:strRef>
          </c:cat>
          <c:val>
            <c:numRef>
              <c:f>'EU Banks CDS RV'!$H$14:$H$250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-1868.1268888890072</c:v>
                </c:pt>
                <c:pt idx="2">
                  <c:v>-29599.508999999987</c:v>
                </c:pt>
                <c:pt idx="3">
                  <c:v>-11554.249222222228</c:v>
                </c:pt>
                <c:pt idx="4">
                  <c:v>-12892.095111111121</c:v>
                </c:pt>
                <c:pt idx="5">
                  <c:v>-13426.883636142469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C-4315-BB1B-5C8036815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11/03/2025 15:10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101.1619</c:v>
                      </c:pt>
                      <c:pt idx="43">
                        <c:v>101.1619</c:v>
                      </c:pt>
                      <c:pt idx="44">
                        <c:v>101.1619</c:v>
                      </c:pt>
                      <c:pt idx="45">
                        <c:v>101.1619</c:v>
                      </c:pt>
                      <c:pt idx="46">
                        <c:v>101.1619</c:v>
                      </c:pt>
                      <c:pt idx="47">
                        <c:v>101.1619</c:v>
                      </c:pt>
                      <c:pt idx="48">
                        <c:v>101.1619</c:v>
                      </c:pt>
                      <c:pt idx="49">
                        <c:v>101.1619</c:v>
                      </c:pt>
                      <c:pt idx="50">
                        <c:v>101.1619</c:v>
                      </c:pt>
                      <c:pt idx="51">
                        <c:v>101.1619</c:v>
                      </c:pt>
                      <c:pt idx="52">
                        <c:v>101.1619</c:v>
                      </c:pt>
                      <c:pt idx="53">
                        <c:v>101.1619</c:v>
                      </c:pt>
                      <c:pt idx="54">
                        <c:v>101.1619</c:v>
                      </c:pt>
                      <c:pt idx="55">
                        <c:v>101.1619</c:v>
                      </c:pt>
                      <c:pt idx="56">
                        <c:v>101.1619</c:v>
                      </c:pt>
                      <c:pt idx="57">
                        <c:v>101.1619</c:v>
                      </c:pt>
                      <c:pt idx="58">
                        <c:v>101.1619</c:v>
                      </c:pt>
                      <c:pt idx="59">
                        <c:v>101.1619</c:v>
                      </c:pt>
                      <c:pt idx="60">
                        <c:v>101.1619</c:v>
                      </c:pt>
                      <c:pt idx="61">
                        <c:v>101.1619</c:v>
                      </c:pt>
                      <c:pt idx="62">
                        <c:v>101.1619</c:v>
                      </c:pt>
                      <c:pt idx="63">
                        <c:v>101.1619</c:v>
                      </c:pt>
                      <c:pt idx="64">
                        <c:v>101.1619</c:v>
                      </c:pt>
                      <c:pt idx="65">
                        <c:v>101.1619</c:v>
                      </c:pt>
                      <c:pt idx="66">
                        <c:v>101.1619</c:v>
                      </c:pt>
                      <c:pt idx="67">
                        <c:v>101.1619</c:v>
                      </c:pt>
                      <c:pt idx="68">
                        <c:v>101.1619</c:v>
                      </c:pt>
                      <c:pt idx="69">
                        <c:v>101.1619</c:v>
                      </c:pt>
                      <c:pt idx="70">
                        <c:v>101.1619</c:v>
                      </c:pt>
                      <c:pt idx="71">
                        <c:v>101.1619</c:v>
                      </c:pt>
                      <c:pt idx="72">
                        <c:v>101.1619</c:v>
                      </c:pt>
                      <c:pt idx="73">
                        <c:v>101.1619</c:v>
                      </c:pt>
                      <c:pt idx="74">
                        <c:v>101.1619</c:v>
                      </c:pt>
                      <c:pt idx="75">
                        <c:v>101.1619</c:v>
                      </c:pt>
                      <c:pt idx="76">
                        <c:v>101.1619</c:v>
                      </c:pt>
                      <c:pt idx="77">
                        <c:v>101.1619</c:v>
                      </c:pt>
                      <c:pt idx="78">
                        <c:v>101.1619</c:v>
                      </c:pt>
                      <c:pt idx="79">
                        <c:v>101.1619</c:v>
                      </c:pt>
                      <c:pt idx="80">
                        <c:v>101.1619</c:v>
                      </c:pt>
                      <c:pt idx="81">
                        <c:v>101.1619</c:v>
                      </c:pt>
                      <c:pt idx="82">
                        <c:v>101.1619</c:v>
                      </c:pt>
                      <c:pt idx="83">
                        <c:v>101.1619</c:v>
                      </c:pt>
                      <c:pt idx="84">
                        <c:v>101.1619</c:v>
                      </c:pt>
                      <c:pt idx="85">
                        <c:v>101.1619</c:v>
                      </c:pt>
                      <c:pt idx="86">
                        <c:v>101.1619</c:v>
                      </c:pt>
                      <c:pt idx="87">
                        <c:v>101.1619</c:v>
                      </c:pt>
                      <c:pt idx="88">
                        <c:v>101.1619</c:v>
                      </c:pt>
                      <c:pt idx="89">
                        <c:v>101.1619</c:v>
                      </c:pt>
                      <c:pt idx="90">
                        <c:v>101.1619</c:v>
                      </c:pt>
                      <c:pt idx="91">
                        <c:v>101.1619</c:v>
                      </c:pt>
                      <c:pt idx="92">
                        <c:v>101.1619</c:v>
                      </c:pt>
                      <c:pt idx="93">
                        <c:v>101.1619</c:v>
                      </c:pt>
                      <c:pt idx="94">
                        <c:v>101.1619</c:v>
                      </c:pt>
                      <c:pt idx="95">
                        <c:v>101.1619</c:v>
                      </c:pt>
                      <c:pt idx="96">
                        <c:v>101.1619</c:v>
                      </c:pt>
                      <c:pt idx="97">
                        <c:v>101.1619</c:v>
                      </c:pt>
                      <c:pt idx="98">
                        <c:v>101.1619</c:v>
                      </c:pt>
                      <c:pt idx="99">
                        <c:v>101.1619</c:v>
                      </c:pt>
                      <c:pt idx="100">
                        <c:v>101.1619</c:v>
                      </c:pt>
                      <c:pt idx="101">
                        <c:v>101.1619</c:v>
                      </c:pt>
                      <c:pt idx="102">
                        <c:v>101.1619</c:v>
                      </c:pt>
                      <c:pt idx="103">
                        <c:v>101.1619</c:v>
                      </c:pt>
                      <c:pt idx="104">
                        <c:v>101.1619</c:v>
                      </c:pt>
                      <c:pt idx="105">
                        <c:v>101.1619</c:v>
                      </c:pt>
                      <c:pt idx="106">
                        <c:v>101.1619</c:v>
                      </c:pt>
                      <c:pt idx="107">
                        <c:v>101.1619</c:v>
                      </c:pt>
                      <c:pt idx="108">
                        <c:v>101.1619</c:v>
                      </c:pt>
                      <c:pt idx="109">
                        <c:v>101.1619</c:v>
                      </c:pt>
                      <c:pt idx="110">
                        <c:v>101.1619</c:v>
                      </c:pt>
                      <c:pt idx="111">
                        <c:v>101.1619</c:v>
                      </c:pt>
                      <c:pt idx="112">
                        <c:v>101.1619</c:v>
                      </c:pt>
                      <c:pt idx="113">
                        <c:v>101.1619</c:v>
                      </c:pt>
                      <c:pt idx="114">
                        <c:v>101.1619</c:v>
                      </c:pt>
                      <c:pt idx="115">
                        <c:v>101.1619</c:v>
                      </c:pt>
                      <c:pt idx="116">
                        <c:v>101.1619</c:v>
                      </c:pt>
                      <c:pt idx="117">
                        <c:v>101.1619</c:v>
                      </c:pt>
                      <c:pt idx="118">
                        <c:v>101.1619</c:v>
                      </c:pt>
                      <c:pt idx="119">
                        <c:v>101.1619</c:v>
                      </c:pt>
                      <c:pt idx="120">
                        <c:v>101.1619</c:v>
                      </c:pt>
                      <c:pt idx="121">
                        <c:v>101.1619</c:v>
                      </c:pt>
                      <c:pt idx="122">
                        <c:v>101.1619</c:v>
                      </c:pt>
                      <c:pt idx="123">
                        <c:v>101.1619</c:v>
                      </c:pt>
                      <c:pt idx="124">
                        <c:v>101.1619</c:v>
                      </c:pt>
                      <c:pt idx="125">
                        <c:v>101.1619</c:v>
                      </c:pt>
                      <c:pt idx="126">
                        <c:v>101.1619</c:v>
                      </c:pt>
                      <c:pt idx="127">
                        <c:v>101.1619</c:v>
                      </c:pt>
                      <c:pt idx="128">
                        <c:v>101.1619</c:v>
                      </c:pt>
                      <c:pt idx="129">
                        <c:v>101.1619</c:v>
                      </c:pt>
                      <c:pt idx="130">
                        <c:v>101.1619</c:v>
                      </c:pt>
                      <c:pt idx="131">
                        <c:v>101.1619</c:v>
                      </c:pt>
                      <c:pt idx="132">
                        <c:v>101.1619</c:v>
                      </c:pt>
                      <c:pt idx="133">
                        <c:v>101.1619</c:v>
                      </c:pt>
                      <c:pt idx="134">
                        <c:v>101.1619</c:v>
                      </c:pt>
                      <c:pt idx="135">
                        <c:v>101.1619</c:v>
                      </c:pt>
                      <c:pt idx="136">
                        <c:v>101.1619</c:v>
                      </c:pt>
                      <c:pt idx="137">
                        <c:v>101.1619</c:v>
                      </c:pt>
                      <c:pt idx="138">
                        <c:v>101.1619</c:v>
                      </c:pt>
                      <c:pt idx="139">
                        <c:v>101.1619</c:v>
                      </c:pt>
                      <c:pt idx="140">
                        <c:v>101.1619</c:v>
                      </c:pt>
                      <c:pt idx="141">
                        <c:v>101.1619</c:v>
                      </c:pt>
                      <c:pt idx="142">
                        <c:v>101.1619</c:v>
                      </c:pt>
                      <c:pt idx="143">
                        <c:v>101.1619</c:v>
                      </c:pt>
                      <c:pt idx="144">
                        <c:v>101.1619</c:v>
                      </c:pt>
                      <c:pt idx="145">
                        <c:v>101.1619</c:v>
                      </c:pt>
                      <c:pt idx="146">
                        <c:v>101.1619</c:v>
                      </c:pt>
                      <c:pt idx="147">
                        <c:v>101.1619</c:v>
                      </c:pt>
                      <c:pt idx="148">
                        <c:v>101.1619</c:v>
                      </c:pt>
                      <c:pt idx="149">
                        <c:v>101.1619</c:v>
                      </c:pt>
                      <c:pt idx="150">
                        <c:v>101.1619</c:v>
                      </c:pt>
                      <c:pt idx="151">
                        <c:v>101.1619</c:v>
                      </c:pt>
                      <c:pt idx="152">
                        <c:v>101.1619</c:v>
                      </c:pt>
                      <c:pt idx="153">
                        <c:v>101.1619</c:v>
                      </c:pt>
                      <c:pt idx="154">
                        <c:v>101.1619</c:v>
                      </c:pt>
                      <c:pt idx="155">
                        <c:v>101.1619</c:v>
                      </c:pt>
                      <c:pt idx="156">
                        <c:v>101.1619</c:v>
                      </c:pt>
                      <c:pt idx="157">
                        <c:v>101.1619</c:v>
                      </c:pt>
                      <c:pt idx="158">
                        <c:v>101.1619</c:v>
                      </c:pt>
                      <c:pt idx="159">
                        <c:v>101.1619</c:v>
                      </c:pt>
                      <c:pt idx="160">
                        <c:v>101.1619</c:v>
                      </c:pt>
                      <c:pt idx="161">
                        <c:v>101.1619</c:v>
                      </c:pt>
                      <c:pt idx="162">
                        <c:v>101.1619</c:v>
                      </c:pt>
                      <c:pt idx="163">
                        <c:v>101.1619</c:v>
                      </c:pt>
                      <c:pt idx="164">
                        <c:v>101.1619</c:v>
                      </c:pt>
                      <c:pt idx="165">
                        <c:v>101.1619</c:v>
                      </c:pt>
                      <c:pt idx="166">
                        <c:v>101.1619</c:v>
                      </c:pt>
                      <c:pt idx="167">
                        <c:v>101.1619</c:v>
                      </c:pt>
                      <c:pt idx="168">
                        <c:v>101.1619</c:v>
                      </c:pt>
                      <c:pt idx="169">
                        <c:v>101.1619</c:v>
                      </c:pt>
                      <c:pt idx="170">
                        <c:v>101.1619</c:v>
                      </c:pt>
                      <c:pt idx="171">
                        <c:v>101.1619</c:v>
                      </c:pt>
                      <c:pt idx="172">
                        <c:v>101.1619</c:v>
                      </c:pt>
                      <c:pt idx="173">
                        <c:v>101.1619</c:v>
                      </c:pt>
                      <c:pt idx="174">
                        <c:v>101.1619</c:v>
                      </c:pt>
                      <c:pt idx="175">
                        <c:v>101.1619</c:v>
                      </c:pt>
                      <c:pt idx="176">
                        <c:v>101.1619</c:v>
                      </c:pt>
                      <c:pt idx="177">
                        <c:v>101.1619</c:v>
                      </c:pt>
                      <c:pt idx="178">
                        <c:v>101.1619</c:v>
                      </c:pt>
                      <c:pt idx="179">
                        <c:v>101.1619</c:v>
                      </c:pt>
                      <c:pt idx="180">
                        <c:v>101.1619</c:v>
                      </c:pt>
                      <c:pt idx="181">
                        <c:v>101.1619</c:v>
                      </c:pt>
                      <c:pt idx="182">
                        <c:v>101.1619</c:v>
                      </c:pt>
                      <c:pt idx="183">
                        <c:v>101.1619</c:v>
                      </c:pt>
                      <c:pt idx="184">
                        <c:v>101.1619</c:v>
                      </c:pt>
                      <c:pt idx="185">
                        <c:v>101.1619</c:v>
                      </c:pt>
                      <c:pt idx="186">
                        <c:v>101.1619</c:v>
                      </c:pt>
                      <c:pt idx="187">
                        <c:v>101.1619</c:v>
                      </c:pt>
                      <c:pt idx="188">
                        <c:v>101.1619</c:v>
                      </c:pt>
                      <c:pt idx="189">
                        <c:v>101.1619</c:v>
                      </c:pt>
                      <c:pt idx="190">
                        <c:v>101.1619</c:v>
                      </c:pt>
                      <c:pt idx="191">
                        <c:v>101.1619</c:v>
                      </c:pt>
                      <c:pt idx="192">
                        <c:v>101.1619</c:v>
                      </c:pt>
                      <c:pt idx="193">
                        <c:v>101.1619</c:v>
                      </c:pt>
                      <c:pt idx="194">
                        <c:v>101.1619</c:v>
                      </c:pt>
                      <c:pt idx="195">
                        <c:v>101.1619</c:v>
                      </c:pt>
                      <c:pt idx="196">
                        <c:v>101.1619</c:v>
                      </c:pt>
                      <c:pt idx="197">
                        <c:v>101.1619</c:v>
                      </c:pt>
                      <c:pt idx="198">
                        <c:v>101.1619</c:v>
                      </c:pt>
                      <c:pt idx="199">
                        <c:v>101.1619</c:v>
                      </c:pt>
                      <c:pt idx="200">
                        <c:v>101.1619</c:v>
                      </c:pt>
                      <c:pt idx="201">
                        <c:v>101.1619</c:v>
                      </c:pt>
                      <c:pt idx="202">
                        <c:v>101.1619</c:v>
                      </c:pt>
                      <c:pt idx="203">
                        <c:v>101.1619</c:v>
                      </c:pt>
                      <c:pt idx="204">
                        <c:v>101.1619</c:v>
                      </c:pt>
                      <c:pt idx="205">
                        <c:v>101.1619</c:v>
                      </c:pt>
                      <c:pt idx="206">
                        <c:v>101.1619</c:v>
                      </c:pt>
                      <c:pt idx="207">
                        <c:v>101.1619</c:v>
                      </c:pt>
                      <c:pt idx="208">
                        <c:v>101.1619</c:v>
                      </c:pt>
                      <c:pt idx="209">
                        <c:v>101.1619</c:v>
                      </c:pt>
                      <c:pt idx="210">
                        <c:v>101.1619</c:v>
                      </c:pt>
                      <c:pt idx="211">
                        <c:v>101.1619</c:v>
                      </c:pt>
                      <c:pt idx="212">
                        <c:v>101.1619</c:v>
                      </c:pt>
                      <c:pt idx="213">
                        <c:v>101.1619</c:v>
                      </c:pt>
                      <c:pt idx="214">
                        <c:v>101.1619</c:v>
                      </c:pt>
                      <c:pt idx="215">
                        <c:v>101.1619</c:v>
                      </c:pt>
                      <c:pt idx="216">
                        <c:v>101.1619</c:v>
                      </c:pt>
                      <c:pt idx="217">
                        <c:v>101.1619</c:v>
                      </c:pt>
                      <c:pt idx="218">
                        <c:v>101.1619</c:v>
                      </c:pt>
                      <c:pt idx="219">
                        <c:v>101.1619</c:v>
                      </c:pt>
                      <c:pt idx="220">
                        <c:v>101.1619</c:v>
                      </c:pt>
                      <c:pt idx="221">
                        <c:v>101.1619</c:v>
                      </c:pt>
                      <c:pt idx="222">
                        <c:v>101.1619</c:v>
                      </c:pt>
                      <c:pt idx="223">
                        <c:v>101.1619</c:v>
                      </c:pt>
                      <c:pt idx="224">
                        <c:v>101.1619</c:v>
                      </c:pt>
                      <c:pt idx="225">
                        <c:v>101.1619</c:v>
                      </c:pt>
                      <c:pt idx="226">
                        <c:v>101.1619</c:v>
                      </c:pt>
                      <c:pt idx="227">
                        <c:v>101.1619</c:v>
                      </c:pt>
                      <c:pt idx="228">
                        <c:v>101.1619</c:v>
                      </c:pt>
                      <c:pt idx="229">
                        <c:v>101.1619</c:v>
                      </c:pt>
                      <c:pt idx="230">
                        <c:v>101.1619</c:v>
                      </c:pt>
                      <c:pt idx="231">
                        <c:v>101.1619</c:v>
                      </c:pt>
                      <c:pt idx="232">
                        <c:v>101.1619</c:v>
                      </c:pt>
                      <c:pt idx="233">
                        <c:v>101.1619</c:v>
                      </c:pt>
                      <c:pt idx="234">
                        <c:v>101.1619</c:v>
                      </c:pt>
                      <c:pt idx="235">
                        <c:v>101.1619</c:v>
                      </c:pt>
                      <c:pt idx="236">
                        <c:v>101.1619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ACC-4315-BB1B-5C80368153C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89.620900000000006</c:v>
                      </c:pt>
                      <c:pt idx="43">
                        <c:v>89.620900000000006</c:v>
                      </c:pt>
                      <c:pt idx="44">
                        <c:v>89.620900000000006</c:v>
                      </c:pt>
                      <c:pt idx="45">
                        <c:v>89.620900000000006</c:v>
                      </c:pt>
                      <c:pt idx="46">
                        <c:v>89.620900000000006</c:v>
                      </c:pt>
                      <c:pt idx="47">
                        <c:v>89.620900000000006</c:v>
                      </c:pt>
                      <c:pt idx="48">
                        <c:v>89.620900000000006</c:v>
                      </c:pt>
                      <c:pt idx="49">
                        <c:v>89.620900000000006</c:v>
                      </c:pt>
                      <c:pt idx="50">
                        <c:v>89.620900000000006</c:v>
                      </c:pt>
                      <c:pt idx="51">
                        <c:v>89.620900000000006</c:v>
                      </c:pt>
                      <c:pt idx="52">
                        <c:v>89.620900000000006</c:v>
                      </c:pt>
                      <c:pt idx="53">
                        <c:v>89.620900000000006</c:v>
                      </c:pt>
                      <c:pt idx="54">
                        <c:v>89.620900000000006</c:v>
                      </c:pt>
                      <c:pt idx="55">
                        <c:v>89.620900000000006</c:v>
                      </c:pt>
                      <c:pt idx="56">
                        <c:v>89.620900000000006</c:v>
                      </c:pt>
                      <c:pt idx="57">
                        <c:v>89.620900000000006</c:v>
                      </c:pt>
                      <c:pt idx="58">
                        <c:v>89.620900000000006</c:v>
                      </c:pt>
                      <c:pt idx="59">
                        <c:v>89.620900000000006</c:v>
                      </c:pt>
                      <c:pt idx="60">
                        <c:v>89.620900000000006</c:v>
                      </c:pt>
                      <c:pt idx="61">
                        <c:v>89.620900000000006</c:v>
                      </c:pt>
                      <c:pt idx="62">
                        <c:v>89.620900000000006</c:v>
                      </c:pt>
                      <c:pt idx="63">
                        <c:v>89.620900000000006</c:v>
                      </c:pt>
                      <c:pt idx="64">
                        <c:v>89.620900000000006</c:v>
                      </c:pt>
                      <c:pt idx="65">
                        <c:v>89.620900000000006</c:v>
                      </c:pt>
                      <c:pt idx="66">
                        <c:v>89.620900000000006</c:v>
                      </c:pt>
                      <c:pt idx="67">
                        <c:v>89.620900000000006</c:v>
                      </c:pt>
                      <c:pt idx="68">
                        <c:v>89.620900000000006</c:v>
                      </c:pt>
                      <c:pt idx="69">
                        <c:v>89.620900000000006</c:v>
                      </c:pt>
                      <c:pt idx="70">
                        <c:v>89.620900000000006</c:v>
                      </c:pt>
                      <c:pt idx="71">
                        <c:v>89.620900000000006</c:v>
                      </c:pt>
                      <c:pt idx="72">
                        <c:v>89.620900000000006</c:v>
                      </c:pt>
                      <c:pt idx="73">
                        <c:v>89.620900000000006</c:v>
                      </c:pt>
                      <c:pt idx="74">
                        <c:v>89.620900000000006</c:v>
                      </c:pt>
                      <c:pt idx="75">
                        <c:v>89.620900000000006</c:v>
                      </c:pt>
                      <c:pt idx="76">
                        <c:v>89.620900000000006</c:v>
                      </c:pt>
                      <c:pt idx="77">
                        <c:v>89.620900000000006</c:v>
                      </c:pt>
                      <c:pt idx="78">
                        <c:v>89.620900000000006</c:v>
                      </c:pt>
                      <c:pt idx="79">
                        <c:v>89.620900000000006</c:v>
                      </c:pt>
                      <c:pt idx="80">
                        <c:v>89.620900000000006</c:v>
                      </c:pt>
                      <c:pt idx="81">
                        <c:v>89.620900000000006</c:v>
                      </c:pt>
                      <c:pt idx="82">
                        <c:v>89.620900000000006</c:v>
                      </c:pt>
                      <c:pt idx="83">
                        <c:v>89.620900000000006</c:v>
                      </c:pt>
                      <c:pt idx="84">
                        <c:v>89.620900000000006</c:v>
                      </c:pt>
                      <c:pt idx="85">
                        <c:v>89.620900000000006</c:v>
                      </c:pt>
                      <c:pt idx="86">
                        <c:v>89.620900000000006</c:v>
                      </c:pt>
                      <c:pt idx="87">
                        <c:v>89.620900000000006</c:v>
                      </c:pt>
                      <c:pt idx="88">
                        <c:v>89.620900000000006</c:v>
                      </c:pt>
                      <c:pt idx="89">
                        <c:v>89.620900000000006</c:v>
                      </c:pt>
                      <c:pt idx="90">
                        <c:v>89.620900000000006</c:v>
                      </c:pt>
                      <c:pt idx="91">
                        <c:v>89.620900000000006</c:v>
                      </c:pt>
                      <c:pt idx="92">
                        <c:v>89.620900000000006</c:v>
                      </c:pt>
                      <c:pt idx="93">
                        <c:v>89.620900000000006</c:v>
                      </c:pt>
                      <c:pt idx="94">
                        <c:v>89.620900000000006</c:v>
                      </c:pt>
                      <c:pt idx="95">
                        <c:v>89.620900000000006</c:v>
                      </c:pt>
                      <c:pt idx="96">
                        <c:v>89.620900000000006</c:v>
                      </c:pt>
                      <c:pt idx="97">
                        <c:v>89.620900000000006</c:v>
                      </c:pt>
                      <c:pt idx="98">
                        <c:v>89.620900000000006</c:v>
                      </c:pt>
                      <c:pt idx="99">
                        <c:v>89.620900000000006</c:v>
                      </c:pt>
                      <c:pt idx="100">
                        <c:v>89.620900000000006</c:v>
                      </c:pt>
                      <c:pt idx="101">
                        <c:v>89.620900000000006</c:v>
                      </c:pt>
                      <c:pt idx="102">
                        <c:v>89.620900000000006</c:v>
                      </c:pt>
                      <c:pt idx="103">
                        <c:v>89.620900000000006</c:v>
                      </c:pt>
                      <c:pt idx="104">
                        <c:v>89.620900000000006</c:v>
                      </c:pt>
                      <c:pt idx="105">
                        <c:v>89.620900000000006</c:v>
                      </c:pt>
                      <c:pt idx="106">
                        <c:v>89.620900000000006</c:v>
                      </c:pt>
                      <c:pt idx="107">
                        <c:v>89.620900000000006</c:v>
                      </c:pt>
                      <c:pt idx="108">
                        <c:v>89.620900000000006</c:v>
                      </c:pt>
                      <c:pt idx="109">
                        <c:v>89.620900000000006</c:v>
                      </c:pt>
                      <c:pt idx="110">
                        <c:v>89.620900000000006</c:v>
                      </c:pt>
                      <c:pt idx="111">
                        <c:v>89.620900000000006</c:v>
                      </c:pt>
                      <c:pt idx="112">
                        <c:v>89.620900000000006</c:v>
                      </c:pt>
                      <c:pt idx="113">
                        <c:v>89.620900000000006</c:v>
                      </c:pt>
                      <c:pt idx="114">
                        <c:v>89.620900000000006</c:v>
                      </c:pt>
                      <c:pt idx="115">
                        <c:v>89.620900000000006</c:v>
                      </c:pt>
                      <c:pt idx="116">
                        <c:v>89.620900000000006</c:v>
                      </c:pt>
                      <c:pt idx="117">
                        <c:v>89.620900000000006</c:v>
                      </c:pt>
                      <c:pt idx="118">
                        <c:v>89.620900000000006</c:v>
                      </c:pt>
                      <c:pt idx="119">
                        <c:v>89.620900000000006</c:v>
                      </c:pt>
                      <c:pt idx="120">
                        <c:v>89.620900000000006</c:v>
                      </c:pt>
                      <c:pt idx="121">
                        <c:v>89.620900000000006</c:v>
                      </c:pt>
                      <c:pt idx="122">
                        <c:v>89.620900000000006</c:v>
                      </c:pt>
                      <c:pt idx="123">
                        <c:v>89.620900000000006</c:v>
                      </c:pt>
                      <c:pt idx="124">
                        <c:v>89.620900000000006</c:v>
                      </c:pt>
                      <c:pt idx="125">
                        <c:v>89.620900000000006</c:v>
                      </c:pt>
                      <c:pt idx="126">
                        <c:v>89.620900000000006</c:v>
                      </c:pt>
                      <c:pt idx="127">
                        <c:v>89.620900000000006</c:v>
                      </c:pt>
                      <c:pt idx="128">
                        <c:v>89.620900000000006</c:v>
                      </c:pt>
                      <c:pt idx="129">
                        <c:v>89.620900000000006</c:v>
                      </c:pt>
                      <c:pt idx="130">
                        <c:v>89.620900000000006</c:v>
                      </c:pt>
                      <c:pt idx="131">
                        <c:v>89.620900000000006</c:v>
                      </c:pt>
                      <c:pt idx="132">
                        <c:v>89.620900000000006</c:v>
                      </c:pt>
                      <c:pt idx="133">
                        <c:v>89.620900000000006</c:v>
                      </c:pt>
                      <c:pt idx="134">
                        <c:v>89.620900000000006</c:v>
                      </c:pt>
                      <c:pt idx="135">
                        <c:v>89.620900000000006</c:v>
                      </c:pt>
                      <c:pt idx="136">
                        <c:v>89.620900000000006</c:v>
                      </c:pt>
                      <c:pt idx="137">
                        <c:v>89.620900000000006</c:v>
                      </c:pt>
                      <c:pt idx="138">
                        <c:v>89.620900000000006</c:v>
                      </c:pt>
                      <c:pt idx="139">
                        <c:v>89.620900000000006</c:v>
                      </c:pt>
                      <c:pt idx="140">
                        <c:v>89.620900000000006</c:v>
                      </c:pt>
                      <c:pt idx="141">
                        <c:v>89.620900000000006</c:v>
                      </c:pt>
                      <c:pt idx="142">
                        <c:v>89.620900000000006</c:v>
                      </c:pt>
                      <c:pt idx="143">
                        <c:v>89.620900000000006</c:v>
                      </c:pt>
                      <c:pt idx="144">
                        <c:v>89.620900000000006</c:v>
                      </c:pt>
                      <c:pt idx="145">
                        <c:v>89.620900000000006</c:v>
                      </c:pt>
                      <c:pt idx="146">
                        <c:v>89.620900000000006</c:v>
                      </c:pt>
                      <c:pt idx="147">
                        <c:v>89.620900000000006</c:v>
                      </c:pt>
                      <c:pt idx="148">
                        <c:v>89.620900000000006</c:v>
                      </c:pt>
                      <c:pt idx="149">
                        <c:v>89.620900000000006</c:v>
                      </c:pt>
                      <c:pt idx="150">
                        <c:v>89.620900000000006</c:v>
                      </c:pt>
                      <c:pt idx="151">
                        <c:v>89.620900000000006</c:v>
                      </c:pt>
                      <c:pt idx="152">
                        <c:v>89.620900000000006</c:v>
                      </c:pt>
                      <c:pt idx="153">
                        <c:v>89.620900000000006</c:v>
                      </c:pt>
                      <c:pt idx="154">
                        <c:v>89.620900000000006</c:v>
                      </c:pt>
                      <c:pt idx="155">
                        <c:v>89.620900000000006</c:v>
                      </c:pt>
                      <c:pt idx="156">
                        <c:v>89.620900000000006</c:v>
                      </c:pt>
                      <c:pt idx="157">
                        <c:v>89.620900000000006</c:v>
                      </c:pt>
                      <c:pt idx="158">
                        <c:v>89.620900000000006</c:v>
                      </c:pt>
                      <c:pt idx="159">
                        <c:v>89.620900000000006</c:v>
                      </c:pt>
                      <c:pt idx="160">
                        <c:v>89.620900000000006</c:v>
                      </c:pt>
                      <c:pt idx="161">
                        <c:v>89.620900000000006</c:v>
                      </c:pt>
                      <c:pt idx="162">
                        <c:v>89.620900000000006</c:v>
                      </c:pt>
                      <c:pt idx="163">
                        <c:v>89.620900000000006</c:v>
                      </c:pt>
                      <c:pt idx="164">
                        <c:v>89.620900000000006</c:v>
                      </c:pt>
                      <c:pt idx="165">
                        <c:v>89.620900000000006</c:v>
                      </c:pt>
                      <c:pt idx="166">
                        <c:v>89.620900000000006</c:v>
                      </c:pt>
                      <c:pt idx="167">
                        <c:v>89.620900000000006</c:v>
                      </c:pt>
                      <c:pt idx="168">
                        <c:v>89.620900000000006</c:v>
                      </c:pt>
                      <c:pt idx="169">
                        <c:v>89.620900000000006</c:v>
                      </c:pt>
                      <c:pt idx="170">
                        <c:v>89.620900000000006</c:v>
                      </c:pt>
                      <c:pt idx="171">
                        <c:v>89.620900000000006</c:v>
                      </c:pt>
                      <c:pt idx="172">
                        <c:v>89.620900000000006</c:v>
                      </c:pt>
                      <c:pt idx="173">
                        <c:v>89.620900000000006</c:v>
                      </c:pt>
                      <c:pt idx="174">
                        <c:v>89.620900000000006</c:v>
                      </c:pt>
                      <c:pt idx="175">
                        <c:v>89.620900000000006</c:v>
                      </c:pt>
                      <c:pt idx="176">
                        <c:v>89.620900000000006</c:v>
                      </c:pt>
                      <c:pt idx="177">
                        <c:v>89.620900000000006</c:v>
                      </c:pt>
                      <c:pt idx="178">
                        <c:v>89.620900000000006</c:v>
                      </c:pt>
                      <c:pt idx="179">
                        <c:v>89.620900000000006</c:v>
                      </c:pt>
                      <c:pt idx="180">
                        <c:v>89.620900000000006</c:v>
                      </c:pt>
                      <c:pt idx="181">
                        <c:v>89.620900000000006</c:v>
                      </c:pt>
                      <c:pt idx="182">
                        <c:v>89.620900000000006</c:v>
                      </c:pt>
                      <c:pt idx="183">
                        <c:v>89.620900000000006</c:v>
                      </c:pt>
                      <c:pt idx="184">
                        <c:v>89.620900000000006</c:v>
                      </c:pt>
                      <c:pt idx="185">
                        <c:v>89.620900000000006</c:v>
                      </c:pt>
                      <c:pt idx="186">
                        <c:v>89.620900000000006</c:v>
                      </c:pt>
                      <c:pt idx="187">
                        <c:v>89.620900000000006</c:v>
                      </c:pt>
                      <c:pt idx="188">
                        <c:v>89.620900000000006</c:v>
                      </c:pt>
                      <c:pt idx="189">
                        <c:v>89.620900000000006</c:v>
                      </c:pt>
                      <c:pt idx="190">
                        <c:v>89.620900000000006</c:v>
                      </c:pt>
                      <c:pt idx="191">
                        <c:v>89.620900000000006</c:v>
                      </c:pt>
                      <c:pt idx="192">
                        <c:v>89.620900000000006</c:v>
                      </c:pt>
                      <c:pt idx="193">
                        <c:v>89.620900000000006</c:v>
                      </c:pt>
                      <c:pt idx="194">
                        <c:v>89.620900000000006</c:v>
                      </c:pt>
                      <c:pt idx="195">
                        <c:v>89.620900000000006</c:v>
                      </c:pt>
                      <c:pt idx="196">
                        <c:v>89.620900000000006</c:v>
                      </c:pt>
                      <c:pt idx="197">
                        <c:v>89.620900000000006</c:v>
                      </c:pt>
                      <c:pt idx="198">
                        <c:v>89.620900000000006</c:v>
                      </c:pt>
                      <c:pt idx="199">
                        <c:v>89.620900000000006</c:v>
                      </c:pt>
                      <c:pt idx="200">
                        <c:v>89.620900000000006</c:v>
                      </c:pt>
                      <c:pt idx="201">
                        <c:v>89.620900000000006</c:v>
                      </c:pt>
                      <c:pt idx="202">
                        <c:v>89.620900000000006</c:v>
                      </c:pt>
                      <c:pt idx="203">
                        <c:v>89.620900000000006</c:v>
                      </c:pt>
                      <c:pt idx="204">
                        <c:v>89.620900000000006</c:v>
                      </c:pt>
                      <c:pt idx="205">
                        <c:v>89.620900000000006</c:v>
                      </c:pt>
                      <c:pt idx="206">
                        <c:v>89.620900000000006</c:v>
                      </c:pt>
                      <c:pt idx="207">
                        <c:v>89.620900000000006</c:v>
                      </c:pt>
                      <c:pt idx="208">
                        <c:v>89.620900000000006</c:v>
                      </c:pt>
                      <c:pt idx="209">
                        <c:v>89.620900000000006</c:v>
                      </c:pt>
                      <c:pt idx="210">
                        <c:v>89.620900000000006</c:v>
                      </c:pt>
                      <c:pt idx="211">
                        <c:v>89.620900000000006</c:v>
                      </c:pt>
                      <c:pt idx="212">
                        <c:v>89.620900000000006</c:v>
                      </c:pt>
                      <c:pt idx="213">
                        <c:v>89.620900000000006</c:v>
                      </c:pt>
                      <c:pt idx="214">
                        <c:v>89.620900000000006</c:v>
                      </c:pt>
                      <c:pt idx="215">
                        <c:v>89.620900000000006</c:v>
                      </c:pt>
                      <c:pt idx="216">
                        <c:v>89.620900000000006</c:v>
                      </c:pt>
                      <c:pt idx="217">
                        <c:v>89.620900000000006</c:v>
                      </c:pt>
                      <c:pt idx="218">
                        <c:v>89.620900000000006</c:v>
                      </c:pt>
                      <c:pt idx="219">
                        <c:v>89.620900000000006</c:v>
                      </c:pt>
                      <c:pt idx="220">
                        <c:v>89.620900000000006</c:v>
                      </c:pt>
                      <c:pt idx="221">
                        <c:v>89.620900000000006</c:v>
                      </c:pt>
                      <c:pt idx="222">
                        <c:v>89.620900000000006</c:v>
                      </c:pt>
                      <c:pt idx="223">
                        <c:v>89.620900000000006</c:v>
                      </c:pt>
                      <c:pt idx="224">
                        <c:v>89.620900000000006</c:v>
                      </c:pt>
                      <c:pt idx="225">
                        <c:v>89.620900000000006</c:v>
                      </c:pt>
                      <c:pt idx="226">
                        <c:v>89.620900000000006</c:v>
                      </c:pt>
                      <c:pt idx="227">
                        <c:v>89.620900000000006</c:v>
                      </c:pt>
                      <c:pt idx="228">
                        <c:v>89.620900000000006</c:v>
                      </c:pt>
                      <c:pt idx="229">
                        <c:v>89.620900000000006</c:v>
                      </c:pt>
                      <c:pt idx="230">
                        <c:v>89.620900000000006</c:v>
                      </c:pt>
                      <c:pt idx="231">
                        <c:v>89.620900000000006</c:v>
                      </c:pt>
                      <c:pt idx="232">
                        <c:v>89.620900000000006</c:v>
                      </c:pt>
                      <c:pt idx="233">
                        <c:v>89.620900000000006</c:v>
                      </c:pt>
                      <c:pt idx="234">
                        <c:v>89.620900000000006</c:v>
                      </c:pt>
                      <c:pt idx="235">
                        <c:v>89.620900000000006</c:v>
                      </c:pt>
                      <c:pt idx="236">
                        <c:v>89.620900000000006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ACC-4315-BB1B-5C80368153C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188201.96499999994</c:v>
                      </c:pt>
                      <c:pt idx="43">
                        <c:v>188201.96499999994</c:v>
                      </c:pt>
                      <c:pt idx="44">
                        <c:v>188201.96499999994</c:v>
                      </c:pt>
                      <c:pt idx="45">
                        <c:v>188201.96499999994</c:v>
                      </c:pt>
                      <c:pt idx="46">
                        <c:v>188201.96499999994</c:v>
                      </c:pt>
                      <c:pt idx="47">
                        <c:v>188201.96499999994</c:v>
                      </c:pt>
                      <c:pt idx="48">
                        <c:v>188201.96499999994</c:v>
                      </c:pt>
                      <c:pt idx="49">
                        <c:v>188201.96499999994</c:v>
                      </c:pt>
                      <c:pt idx="50">
                        <c:v>188201.96499999994</c:v>
                      </c:pt>
                      <c:pt idx="51">
                        <c:v>188201.96499999994</c:v>
                      </c:pt>
                      <c:pt idx="52">
                        <c:v>188201.96499999994</c:v>
                      </c:pt>
                      <c:pt idx="53">
                        <c:v>188201.96499999994</c:v>
                      </c:pt>
                      <c:pt idx="54">
                        <c:v>188201.96499999994</c:v>
                      </c:pt>
                      <c:pt idx="55">
                        <c:v>188201.96499999994</c:v>
                      </c:pt>
                      <c:pt idx="56">
                        <c:v>188201.96499999994</c:v>
                      </c:pt>
                      <c:pt idx="57">
                        <c:v>188201.96499999994</c:v>
                      </c:pt>
                      <c:pt idx="58">
                        <c:v>188201.96499999994</c:v>
                      </c:pt>
                      <c:pt idx="59">
                        <c:v>188201.96499999994</c:v>
                      </c:pt>
                      <c:pt idx="60">
                        <c:v>188201.96499999994</c:v>
                      </c:pt>
                      <c:pt idx="61">
                        <c:v>188201.96499999994</c:v>
                      </c:pt>
                      <c:pt idx="62">
                        <c:v>188201.96499999994</c:v>
                      </c:pt>
                      <c:pt idx="63">
                        <c:v>188201.96499999994</c:v>
                      </c:pt>
                      <c:pt idx="64">
                        <c:v>188201.96499999994</c:v>
                      </c:pt>
                      <c:pt idx="65">
                        <c:v>188201.96499999994</c:v>
                      </c:pt>
                      <c:pt idx="66">
                        <c:v>188201.96499999994</c:v>
                      </c:pt>
                      <c:pt idx="67">
                        <c:v>188201.96499999994</c:v>
                      </c:pt>
                      <c:pt idx="68">
                        <c:v>188201.96499999994</c:v>
                      </c:pt>
                      <c:pt idx="69">
                        <c:v>188201.96499999994</c:v>
                      </c:pt>
                      <c:pt idx="70">
                        <c:v>188201.96499999994</c:v>
                      </c:pt>
                      <c:pt idx="71">
                        <c:v>188201.96499999994</c:v>
                      </c:pt>
                      <c:pt idx="72">
                        <c:v>188201.96499999994</c:v>
                      </c:pt>
                      <c:pt idx="73">
                        <c:v>188201.96499999994</c:v>
                      </c:pt>
                      <c:pt idx="74">
                        <c:v>188201.96499999994</c:v>
                      </c:pt>
                      <c:pt idx="75">
                        <c:v>188201.96499999994</c:v>
                      </c:pt>
                      <c:pt idx="76">
                        <c:v>188201.96499999994</c:v>
                      </c:pt>
                      <c:pt idx="77">
                        <c:v>188201.96499999994</c:v>
                      </c:pt>
                      <c:pt idx="78">
                        <c:v>188201.96499999994</c:v>
                      </c:pt>
                      <c:pt idx="79">
                        <c:v>188201.96499999994</c:v>
                      </c:pt>
                      <c:pt idx="80">
                        <c:v>188201.96499999994</c:v>
                      </c:pt>
                      <c:pt idx="81">
                        <c:v>188201.96499999994</c:v>
                      </c:pt>
                      <c:pt idx="82">
                        <c:v>188201.96499999994</c:v>
                      </c:pt>
                      <c:pt idx="83">
                        <c:v>188201.96499999994</c:v>
                      </c:pt>
                      <c:pt idx="84">
                        <c:v>188201.96499999994</c:v>
                      </c:pt>
                      <c:pt idx="85">
                        <c:v>188201.96499999994</c:v>
                      </c:pt>
                      <c:pt idx="86">
                        <c:v>188201.96499999994</c:v>
                      </c:pt>
                      <c:pt idx="87">
                        <c:v>188201.96499999994</c:v>
                      </c:pt>
                      <c:pt idx="88">
                        <c:v>188201.96499999994</c:v>
                      </c:pt>
                      <c:pt idx="89">
                        <c:v>188201.96499999994</c:v>
                      </c:pt>
                      <c:pt idx="90">
                        <c:v>188201.96499999994</c:v>
                      </c:pt>
                      <c:pt idx="91">
                        <c:v>188201.96499999994</c:v>
                      </c:pt>
                      <c:pt idx="92">
                        <c:v>188201.96499999994</c:v>
                      </c:pt>
                      <c:pt idx="93">
                        <c:v>188201.96499999994</c:v>
                      </c:pt>
                      <c:pt idx="94">
                        <c:v>188201.96499999994</c:v>
                      </c:pt>
                      <c:pt idx="95">
                        <c:v>188201.96499999994</c:v>
                      </c:pt>
                      <c:pt idx="96">
                        <c:v>188201.96499999994</c:v>
                      </c:pt>
                      <c:pt idx="97">
                        <c:v>188201.96499999994</c:v>
                      </c:pt>
                      <c:pt idx="98">
                        <c:v>188201.96499999994</c:v>
                      </c:pt>
                      <c:pt idx="99">
                        <c:v>188201.96499999994</c:v>
                      </c:pt>
                      <c:pt idx="100">
                        <c:v>188201.96499999994</c:v>
                      </c:pt>
                      <c:pt idx="101">
                        <c:v>188201.96499999994</c:v>
                      </c:pt>
                      <c:pt idx="102">
                        <c:v>188201.96499999994</c:v>
                      </c:pt>
                      <c:pt idx="103">
                        <c:v>188201.96499999994</c:v>
                      </c:pt>
                      <c:pt idx="104">
                        <c:v>188201.96499999994</c:v>
                      </c:pt>
                      <c:pt idx="105">
                        <c:v>188201.96499999994</c:v>
                      </c:pt>
                      <c:pt idx="106">
                        <c:v>188201.96499999994</c:v>
                      </c:pt>
                      <c:pt idx="107">
                        <c:v>188201.96499999994</c:v>
                      </c:pt>
                      <c:pt idx="108">
                        <c:v>188201.96499999994</c:v>
                      </c:pt>
                      <c:pt idx="109">
                        <c:v>188201.96499999994</c:v>
                      </c:pt>
                      <c:pt idx="110">
                        <c:v>188201.96499999994</c:v>
                      </c:pt>
                      <c:pt idx="111">
                        <c:v>188201.96499999994</c:v>
                      </c:pt>
                      <c:pt idx="112">
                        <c:v>188201.96499999994</c:v>
                      </c:pt>
                      <c:pt idx="113">
                        <c:v>188201.96499999994</c:v>
                      </c:pt>
                      <c:pt idx="114">
                        <c:v>188201.96499999994</c:v>
                      </c:pt>
                      <c:pt idx="115">
                        <c:v>188201.96499999994</c:v>
                      </c:pt>
                      <c:pt idx="116">
                        <c:v>188201.96499999994</c:v>
                      </c:pt>
                      <c:pt idx="117">
                        <c:v>188201.96499999994</c:v>
                      </c:pt>
                      <c:pt idx="118">
                        <c:v>188201.96499999994</c:v>
                      </c:pt>
                      <c:pt idx="119">
                        <c:v>188201.96499999994</c:v>
                      </c:pt>
                      <c:pt idx="120">
                        <c:v>188201.96499999994</c:v>
                      </c:pt>
                      <c:pt idx="121">
                        <c:v>188201.96499999994</c:v>
                      </c:pt>
                      <c:pt idx="122">
                        <c:v>188201.96499999994</c:v>
                      </c:pt>
                      <c:pt idx="123">
                        <c:v>188201.96499999994</c:v>
                      </c:pt>
                      <c:pt idx="124">
                        <c:v>188201.96499999994</c:v>
                      </c:pt>
                      <c:pt idx="125">
                        <c:v>188201.96499999994</c:v>
                      </c:pt>
                      <c:pt idx="126">
                        <c:v>188201.96499999994</c:v>
                      </c:pt>
                      <c:pt idx="127">
                        <c:v>188201.96499999994</c:v>
                      </c:pt>
                      <c:pt idx="128">
                        <c:v>188201.96499999994</c:v>
                      </c:pt>
                      <c:pt idx="129">
                        <c:v>188201.96499999994</c:v>
                      </c:pt>
                      <c:pt idx="130">
                        <c:v>188201.96499999994</c:v>
                      </c:pt>
                      <c:pt idx="131">
                        <c:v>188201.96499999994</c:v>
                      </c:pt>
                      <c:pt idx="132">
                        <c:v>188201.96499999994</c:v>
                      </c:pt>
                      <c:pt idx="133">
                        <c:v>188201.96499999994</c:v>
                      </c:pt>
                      <c:pt idx="134">
                        <c:v>188201.96499999994</c:v>
                      </c:pt>
                      <c:pt idx="135">
                        <c:v>188201.96499999994</c:v>
                      </c:pt>
                      <c:pt idx="136">
                        <c:v>188201.96499999994</c:v>
                      </c:pt>
                      <c:pt idx="137">
                        <c:v>188201.96499999994</c:v>
                      </c:pt>
                      <c:pt idx="138">
                        <c:v>188201.96499999994</c:v>
                      </c:pt>
                      <c:pt idx="139">
                        <c:v>188201.96499999994</c:v>
                      </c:pt>
                      <c:pt idx="140">
                        <c:v>188201.96499999994</c:v>
                      </c:pt>
                      <c:pt idx="141">
                        <c:v>188201.96499999994</c:v>
                      </c:pt>
                      <c:pt idx="142">
                        <c:v>188201.96499999994</c:v>
                      </c:pt>
                      <c:pt idx="143">
                        <c:v>188201.96499999994</c:v>
                      </c:pt>
                      <c:pt idx="144">
                        <c:v>188201.96499999994</c:v>
                      </c:pt>
                      <c:pt idx="145">
                        <c:v>188201.96499999994</c:v>
                      </c:pt>
                      <c:pt idx="146">
                        <c:v>188201.96499999994</c:v>
                      </c:pt>
                      <c:pt idx="147">
                        <c:v>188201.96499999994</c:v>
                      </c:pt>
                      <c:pt idx="148">
                        <c:v>188201.96499999994</c:v>
                      </c:pt>
                      <c:pt idx="149">
                        <c:v>188201.96499999994</c:v>
                      </c:pt>
                      <c:pt idx="150">
                        <c:v>188201.96499999994</c:v>
                      </c:pt>
                      <c:pt idx="151">
                        <c:v>188201.96499999994</c:v>
                      </c:pt>
                      <c:pt idx="152">
                        <c:v>188201.96499999994</c:v>
                      </c:pt>
                      <c:pt idx="153">
                        <c:v>188201.96499999994</c:v>
                      </c:pt>
                      <c:pt idx="154">
                        <c:v>188201.96499999994</c:v>
                      </c:pt>
                      <c:pt idx="155">
                        <c:v>188201.96499999994</c:v>
                      </c:pt>
                      <c:pt idx="156">
                        <c:v>188201.96499999994</c:v>
                      </c:pt>
                      <c:pt idx="157">
                        <c:v>188201.96499999994</c:v>
                      </c:pt>
                      <c:pt idx="158">
                        <c:v>188201.96499999994</c:v>
                      </c:pt>
                      <c:pt idx="159">
                        <c:v>188201.96499999994</c:v>
                      </c:pt>
                      <c:pt idx="160">
                        <c:v>188201.96499999994</c:v>
                      </c:pt>
                      <c:pt idx="161">
                        <c:v>188201.96499999994</c:v>
                      </c:pt>
                      <c:pt idx="162">
                        <c:v>188201.96499999994</c:v>
                      </c:pt>
                      <c:pt idx="163">
                        <c:v>188201.96499999994</c:v>
                      </c:pt>
                      <c:pt idx="164">
                        <c:v>188201.96499999994</c:v>
                      </c:pt>
                      <c:pt idx="165">
                        <c:v>188201.96499999994</c:v>
                      </c:pt>
                      <c:pt idx="166">
                        <c:v>188201.96499999994</c:v>
                      </c:pt>
                      <c:pt idx="167">
                        <c:v>188201.96499999994</c:v>
                      </c:pt>
                      <c:pt idx="168">
                        <c:v>188201.96499999994</c:v>
                      </c:pt>
                      <c:pt idx="169">
                        <c:v>188201.96499999994</c:v>
                      </c:pt>
                      <c:pt idx="170">
                        <c:v>188201.96499999994</c:v>
                      </c:pt>
                      <c:pt idx="171">
                        <c:v>188201.96499999994</c:v>
                      </c:pt>
                      <c:pt idx="172">
                        <c:v>188201.96499999994</c:v>
                      </c:pt>
                      <c:pt idx="173">
                        <c:v>188201.96499999994</c:v>
                      </c:pt>
                      <c:pt idx="174">
                        <c:v>188201.96499999994</c:v>
                      </c:pt>
                      <c:pt idx="175">
                        <c:v>188201.96499999994</c:v>
                      </c:pt>
                      <c:pt idx="176">
                        <c:v>188201.96499999994</c:v>
                      </c:pt>
                      <c:pt idx="177">
                        <c:v>188201.96499999994</c:v>
                      </c:pt>
                      <c:pt idx="178">
                        <c:v>188201.96499999994</c:v>
                      </c:pt>
                      <c:pt idx="179">
                        <c:v>188201.96499999994</c:v>
                      </c:pt>
                      <c:pt idx="180">
                        <c:v>188201.96499999994</c:v>
                      </c:pt>
                      <c:pt idx="181">
                        <c:v>188201.96499999994</c:v>
                      </c:pt>
                      <c:pt idx="182">
                        <c:v>188201.96499999994</c:v>
                      </c:pt>
                      <c:pt idx="183">
                        <c:v>188201.96499999994</c:v>
                      </c:pt>
                      <c:pt idx="184">
                        <c:v>188201.96499999994</c:v>
                      </c:pt>
                      <c:pt idx="185">
                        <c:v>188201.96499999994</c:v>
                      </c:pt>
                      <c:pt idx="186">
                        <c:v>188201.96499999994</c:v>
                      </c:pt>
                      <c:pt idx="187">
                        <c:v>188201.96499999994</c:v>
                      </c:pt>
                      <c:pt idx="188">
                        <c:v>188201.96499999994</c:v>
                      </c:pt>
                      <c:pt idx="189">
                        <c:v>188201.96499999994</c:v>
                      </c:pt>
                      <c:pt idx="190">
                        <c:v>188201.96499999994</c:v>
                      </c:pt>
                      <c:pt idx="191">
                        <c:v>188201.96499999994</c:v>
                      </c:pt>
                      <c:pt idx="192">
                        <c:v>188201.96499999994</c:v>
                      </c:pt>
                      <c:pt idx="193">
                        <c:v>188201.96499999994</c:v>
                      </c:pt>
                      <c:pt idx="194">
                        <c:v>188201.96499999994</c:v>
                      </c:pt>
                      <c:pt idx="195">
                        <c:v>188201.96499999994</c:v>
                      </c:pt>
                      <c:pt idx="196">
                        <c:v>188201.96499999994</c:v>
                      </c:pt>
                      <c:pt idx="197">
                        <c:v>188201.96499999994</c:v>
                      </c:pt>
                      <c:pt idx="198">
                        <c:v>188201.96499999994</c:v>
                      </c:pt>
                      <c:pt idx="199">
                        <c:v>188201.96499999994</c:v>
                      </c:pt>
                      <c:pt idx="200">
                        <c:v>188201.96499999994</c:v>
                      </c:pt>
                      <c:pt idx="201">
                        <c:v>188201.96499999994</c:v>
                      </c:pt>
                      <c:pt idx="202">
                        <c:v>188201.96499999994</c:v>
                      </c:pt>
                      <c:pt idx="203">
                        <c:v>188201.96499999994</c:v>
                      </c:pt>
                      <c:pt idx="204">
                        <c:v>188201.96499999994</c:v>
                      </c:pt>
                      <c:pt idx="205">
                        <c:v>188201.96499999994</c:v>
                      </c:pt>
                      <c:pt idx="206">
                        <c:v>188201.96499999994</c:v>
                      </c:pt>
                      <c:pt idx="207">
                        <c:v>188201.96499999994</c:v>
                      </c:pt>
                      <c:pt idx="208">
                        <c:v>188201.96499999994</c:v>
                      </c:pt>
                      <c:pt idx="209">
                        <c:v>188201.96499999994</c:v>
                      </c:pt>
                      <c:pt idx="210">
                        <c:v>188201.96499999994</c:v>
                      </c:pt>
                      <c:pt idx="211">
                        <c:v>188201.96499999994</c:v>
                      </c:pt>
                      <c:pt idx="212">
                        <c:v>188201.96499999994</c:v>
                      </c:pt>
                      <c:pt idx="213">
                        <c:v>188201.96499999994</c:v>
                      </c:pt>
                      <c:pt idx="214">
                        <c:v>188201.96499999994</c:v>
                      </c:pt>
                      <c:pt idx="215">
                        <c:v>188201.96499999994</c:v>
                      </c:pt>
                      <c:pt idx="216">
                        <c:v>188201.96499999994</c:v>
                      </c:pt>
                      <c:pt idx="217">
                        <c:v>188201.96499999994</c:v>
                      </c:pt>
                      <c:pt idx="218">
                        <c:v>188201.96499999994</c:v>
                      </c:pt>
                      <c:pt idx="219">
                        <c:v>188201.96499999994</c:v>
                      </c:pt>
                      <c:pt idx="220">
                        <c:v>188201.96499999994</c:v>
                      </c:pt>
                      <c:pt idx="221">
                        <c:v>188201.96499999994</c:v>
                      </c:pt>
                      <c:pt idx="222">
                        <c:v>188201.96499999994</c:v>
                      </c:pt>
                      <c:pt idx="223">
                        <c:v>188201.96499999994</c:v>
                      </c:pt>
                      <c:pt idx="224">
                        <c:v>188201.96499999994</c:v>
                      </c:pt>
                      <c:pt idx="225">
                        <c:v>188201.96499999994</c:v>
                      </c:pt>
                      <c:pt idx="226">
                        <c:v>188201.96499999994</c:v>
                      </c:pt>
                      <c:pt idx="227">
                        <c:v>188201.96499999994</c:v>
                      </c:pt>
                      <c:pt idx="228">
                        <c:v>188201.96499999994</c:v>
                      </c:pt>
                      <c:pt idx="229">
                        <c:v>188201.96499999994</c:v>
                      </c:pt>
                      <c:pt idx="230">
                        <c:v>188201.96499999994</c:v>
                      </c:pt>
                      <c:pt idx="231">
                        <c:v>188201.96499999994</c:v>
                      </c:pt>
                      <c:pt idx="232">
                        <c:v>188201.96499999994</c:v>
                      </c:pt>
                      <c:pt idx="233">
                        <c:v>188201.96499999994</c:v>
                      </c:pt>
                      <c:pt idx="234">
                        <c:v>188201.96499999994</c:v>
                      </c:pt>
                      <c:pt idx="235">
                        <c:v>188201.96499999994</c:v>
                      </c:pt>
                      <c:pt idx="236">
                        <c:v>188201.96499999994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ACC-4315-BB1B-5C80368153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ACC-4315-BB1B-5C80368153C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101.22499999999999</c:v>
                      </c:pt>
                      <c:pt idx="43">
                        <c:v>101.22499999999999</c:v>
                      </c:pt>
                      <c:pt idx="44">
                        <c:v>101.22499999999999</c:v>
                      </c:pt>
                      <c:pt idx="45">
                        <c:v>101.22499999999999</c:v>
                      </c:pt>
                      <c:pt idx="46">
                        <c:v>101.22499999999999</c:v>
                      </c:pt>
                      <c:pt idx="47">
                        <c:v>101.22499999999999</c:v>
                      </c:pt>
                      <c:pt idx="48">
                        <c:v>101.22499999999999</c:v>
                      </c:pt>
                      <c:pt idx="49">
                        <c:v>101.22499999999999</c:v>
                      </c:pt>
                      <c:pt idx="50">
                        <c:v>101.22499999999999</c:v>
                      </c:pt>
                      <c:pt idx="51">
                        <c:v>101.22499999999999</c:v>
                      </c:pt>
                      <c:pt idx="52">
                        <c:v>101.22499999999999</c:v>
                      </c:pt>
                      <c:pt idx="53">
                        <c:v>101.22499999999999</c:v>
                      </c:pt>
                      <c:pt idx="54">
                        <c:v>101.22499999999999</c:v>
                      </c:pt>
                      <c:pt idx="55">
                        <c:v>101.22499999999999</c:v>
                      </c:pt>
                      <c:pt idx="56">
                        <c:v>101.22499999999999</c:v>
                      </c:pt>
                      <c:pt idx="57">
                        <c:v>101.22499999999999</c:v>
                      </c:pt>
                      <c:pt idx="58">
                        <c:v>101.22499999999999</c:v>
                      </c:pt>
                      <c:pt idx="59">
                        <c:v>101.22499999999999</c:v>
                      </c:pt>
                      <c:pt idx="60">
                        <c:v>101.22499999999999</c:v>
                      </c:pt>
                      <c:pt idx="61">
                        <c:v>101.22499999999999</c:v>
                      </c:pt>
                      <c:pt idx="62">
                        <c:v>101.22499999999999</c:v>
                      </c:pt>
                      <c:pt idx="63">
                        <c:v>101.22499999999999</c:v>
                      </c:pt>
                      <c:pt idx="64">
                        <c:v>101.22499999999999</c:v>
                      </c:pt>
                      <c:pt idx="65">
                        <c:v>101.22499999999999</c:v>
                      </c:pt>
                      <c:pt idx="66">
                        <c:v>101.22499999999999</c:v>
                      </c:pt>
                      <c:pt idx="67">
                        <c:v>101.22499999999999</c:v>
                      </c:pt>
                      <c:pt idx="68">
                        <c:v>101.22499999999999</c:v>
                      </c:pt>
                      <c:pt idx="69">
                        <c:v>101.22499999999999</c:v>
                      </c:pt>
                      <c:pt idx="70">
                        <c:v>101.22499999999999</c:v>
                      </c:pt>
                      <c:pt idx="71">
                        <c:v>101.22499999999999</c:v>
                      </c:pt>
                      <c:pt idx="72">
                        <c:v>101.22499999999999</c:v>
                      </c:pt>
                      <c:pt idx="73">
                        <c:v>101.22499999999999</c:v>
                      </c:pt>
                      <c:pt idx="74">
                        <c:v>101.22499999999999</c:v>
                      </c:pt>
                      <c:pt idx="75">
                        <c:v>101.22499999999999</c:v>
                      </c:pt>
                      <c:pt idx="76">
                        <c:v>101.22499999999999</c:v>
                      </c:pt>
                      <c:pt idx="77">
                        <c:v>101.22499999999999</c:v>
                      </c:pt>
                      <c:pt idx="78">
                        <c:v>101.22499999999999</c:v>
                      </c:pt>
                      <c:pt idx="79">
                        <c:v>101.22499999999999</c:v>
                      </c:pt>
                      <c:pt idx="80">
                        <c:v>101.22499999999999</c:v>
                      </c:pt>
                      <c:pt idx="81">
                        <c:v>101.22499999999999</c:v>
                      </c:pt>
                      <c:pt idx="82">
                        <c:v>101.22499999999999</c:v>
                      </c:pt>
                      <c:pt idx="83">
                        <c:v>101.22499999999999</c:v>
                      </c:pt>
                      <c:pt idx="84">
                        <c:v>101.22499999999999</c:v>
                      </c:pt>
                      <c:pt idx="85">
                        <c:v>101.22499999999999</c:v>
                      </c:pt>
                      <c:pt idx="86">
                        <c:v>101.22499999999999</c:v>
                      </c:pt>
                      <c:pt idx="87">
                        <c:v>101.22499999999999</c:v>
                      </c:pt>
                      <c:pt idx="88">
                        <c:v>101.22499999999999</c:v>
                      </c:pt>
                      <c:pt idx="89">
                        <c:v>101.22499999999999</c:v>
                      </c:pt>
                      <c:pt idx="90">
                        <c:v>101.22499999999999</c:v>
                      </c:pt>
                      <c:pt idx="91">
                        <c:v>101.22499999999999</c:v>
                      </c:pt>
                      <c:pt idx="92">
                        <c:v>101.22499999999999</c:v>
                      </c:pt>
                      <c:pt idx="93">
                        <c:v>101.22499999999999</c:v>
                      </c:pt>
                      <c:pt idx="94">
                        <c:v>101.22499999999999</c:v>
                      </c:pt>
                      <c:pt idx="95">
                        <c:v>101.22499999999999</c:v>
                      </c:pt>
                      <c:pt idx="96">
                        <c:v>101.22499999999999</c:v>
                      </c:pt>
                      <c:pt idx="97">
                        <c:v>101.22499999999999</c:v>
                      </c:pt>
                      <c:pt idx="98">
                        <c:v>101.22499999999999</c:v>
                      </c:pt>
                      <c:pt idx="99">
                        <c:v>101.22499999999999</c:v>
                      </c:pt>
                      <c:pt idx="100">
                        <c:v>101.22499999999999</c:v>
                      </c:pt>
                      <c:pt idx="101">
                        <c:v>101.22499999999999</c:v>
                      </c:pt>
                      <c:pt idx="102">
                        <c:v>101.22499999999999</c:v>
                      </c:pt>
                      <c:pt idx="103">
                        <c:v>101.22499999999999</c:v>
                      </c:pt>
                      <c:pt idx="104">
                        <c:v>101.22499999999999</c:v>
                      </c:pt>
                      <c:pt idx="105">
                        <c:v>101.22499999999999</c:v>
                      </c:pt>
                      <c:pt idx="106">
                        <c:v>101.22499999999999</c:v>
                      </c:pt>
                      <c:pt idx="107">
                        <c:v>101.22499999999999</c:v>
                      </c:pt>
                      <c:pt idx="108">
                        <c:v>101.22499999999999</c:v>
                      </c:pt>
                      <c:pt idx="109">
                        <c:v>101.22499999999999</c:v>
                      </c:pt>
                      <c:pt idx="110">
                        <c:v>101.22499999999999</c:v>
                      </c:pt>
                      <c:pt idx="111">
                        <c:v>101.22499999999999</c:v>
                      </c:pt>
                      <c:pt idx="112">
                        <c:v>101.22499999999999</c:v>
                      </c:pt>
                      <c:pt idx="113">
                        <c:v>101.22499999999999</c:v>
                      </c:pt>
                      <c:pt idx="114">
                        <c:v>101.22499999999999</c:v>
                      </c:pt>
                      <c:pt idx="115">
                        <c:v>101.22499999999999</c:v>
                      </c:pt>
                      <c:pt idx="116">
                        <c:v>101.22499999999999</c:v>
                      </c:pt>
                      <c:pt idx="117">
                        <c:v>101.22499999999999</c:v>
                      </c:pt>
                      <c:pt idx="118">
                        <c:v>101.22499999999999</c:v>
                      </c:pt>
                      <c:pt idx="119">
                        <c:v>101.22499999999999</c:v>
                      </c:pt>
                      <c:pt idx="120">
                        <c:v>101.22499999999999</c:v>
                      </c:pt>
                      <c:pt idx="121">
                        <c:v>101.22499999999999</c:v>
                      </c:pt>
                      <c:pt idx="122">
                        <c:v>101.22499999999999</c:v>
                      </c:pt>
                      <c:pt idx="123">
                        <c:v>101.22499999999999</c:v>
                      </c:pt>
                      <c:pt idx="124">
                        <c:v>101.22499999999999</c:v>
                      </c:pt>
                      <c:pt idx="125">
                        <c:v>101.22499999999999</c:v>
                      </c:pt>
                      <c:pt idx="126">
                        <c:v>101.22499999999999</c:v>
                      </c:pt>
                      <c:pt idx="127">
                        <c:v>101.22499999999999</c:v>
                      </c:pt>
                      <c:pt idx="128">
                        <c:v>101.22499999999999</c:v>
                      </c:pt>
                      <c:pt idx="129">
                        <c:v>101.22499999999999</c:v>
                      </c:pt>
                      <c:pt idx="130">
                        <c:v>101.22499999999999</c:v>
                      </c:pt>
                      <c:pt idx="131">
                        <c:v>101.22499999999999</c:v>
                      </c:pt>
                      <c:pt idx="132">
                        <c:v>101.22499999999999</c:v>
                      </c:pt>
                      <c:pt idx="133">
                        <c:v>101.22499999999999</c:v>
                      </c:pt>
                      <c:pt idx="134">
                        <c:v>101.22499999999999</c:v>
                      </c:pt>
                      <c:pt idx="135">
                        <c:v>101.22499999999999</c:v>
                      </c:pt>
                      <c:pt idx="136">
                        <c:v>101.22499999999999</c:v>
                      </c:pt>
                      <c:pt idx="137">
                        <c:v>101.22499999999999</c:v>
                      </c:pt>
                      <c:pt idx="138">
                        <c:v>101.22499999999999</c:v>
                      </c:pt>
                      <c:pt idx="139">
                        <c:v>101.22499999999999</c:v>
                      </c:pt>
                      <c:pt idx="140">
                        <c:v>101.22499999999999</c:v>
                      </c:pt>
                      <c:pt idx="141">
                        <c:v>101.22499999999999</c:v>
                      </c:pt>
                      <c:pt idx="142">
                        <c:v>101.22499999999999</c:v>
                      </c:pt>
                      <c:pt idx="143">
                        <c:v>101.22499999999999</c:v>
                      </c:pt>
                      <c:pt idx="144">
                        <c:v>101.22499999999999</c:v>
                      </c:pt>
                      <c:pt idx="145">
                        <c:v>101.22499999999999</c:v>
                      </c:pt>
                      <c:pt idx="146">
                        <c:v>101.22499999999999</c:v>
                      </c:pt>
                      <c:pt idx="147">
                        <c:v>101.22499999999999</c:v>
                      </c:pt>
                      <c:pt idx="148">
                        <c:v>101.22499999999999</c:v>
                      </c:pt>
                      <c:pt idx="149">
                        <c:v>101.22499999999999</c:v>
                      </c:pt>
                      <c:pt idx="150">
                        <c:v>101.22499999999999</c:v>
                      </c:pt>
                      <c:pt idx="151">
                        <c:v>101.22499999999999</c:v>
                      </c:pt>
                      <c:pt idx="152">
                        <c:v>101.22499999999999</c:v>
                      </c:pt>
                      <c:pt idx="153">
                        <c:v>101.22499999999999</c:v>
                      </c:pt>
                      <c:pt idx="154">
                        <c:v>101.22499999999999</c:v>
                      </c:pt>
                      <c:pt idx="155">
                        <c:v>101.22499999999999</c:v>
                      </c:pt>
                      <c:pt idx="156">
                        <c:v>101.22499999999999</c:v>
                      </c:pt>
                      <c:pt idx="157">
                        <c:v>101.22499999999999</c:v>
                      </c:pt>
                      <c:pt idx="158">
                        <c:v>101.22499999999999</c:v>
                      </c:pt>
                      <c:pt idx="159">
                        <c:v>101.22499999999999</c:v>
                      </c:pt>
                      <c:pt idx="160">
                        <c:v>101.22499999999999</c:v>
                      </c:pt>
                      <c:pt idx="161">
                        <c:v>101.22499999999999</c:v>
                      </c:pt>
                      <c:pt idx="162">
                        <c:v>101.22499999999999</c:v>
                      </c:pt>
                      <c:pt idx="163">
                        <c:v>101.22499999999999</c:v>
                      </c:pt>
                      <c:pt idx="164">
                        <c:v>101.22499999999999</c:v>
                      </c:pt>
                      <c:pt idx="165">
                        <c:v>101.22499999999999</c:v>
                      </c:pt>
                      <c:pt idx="166">
                        <c:v>101.22499999999999</c:v>
                      </c:pt>
                      <c:pt idx="167">
                        <c:v>101.22499999999999</c:v>
                      </c:pt>
                      <c:pt idx="168">
                        <c:v>101.22499999999999</c:v>
                      </c:pt>
                      <c:pt idx="169">
                        <c:v>101.22499999999999</c:v>
                      </c:pt>
                      <c:pt idx="170">
                        <c:v>101.22499999999999</c:v>
                      </c:pt>
                      <c:pt idx="171">
                        <c:v>101.22499999999999</c:v>
                      </c:pt>
                      <c:pt idx="172">
                        <c:v>101.22499999999999</c:v>
                      </c:pt>
                      <c:pt idx="173">
                        <c:v>101.22499999999999</c:v>
                      </c:pt>
                      <c:pt idx="174">
                        <c:v>101.22499999999999</c:v>
                      </c:pt>
                      <c:pt idx="175">
                        <c:v>101.22499999999999</c:v>
                      </c:pt>
                      <c:pt idx="176">
                        <c:v>101.22499999999999</c:v>
                      </c:pt>
                      <c:pt idx="177">
                        <c:v>101.22499999999999</c:v>
                      </c:pt>
                      <c:pt idx="178">
                        <c:v>101.22499999999999</c:v>
                      </c:pt>
                      <c:pt idx="179">
                        <c:v>101.22499999999999</c:v>
                      </c:pt>
                      <c:pt idx="180">
                        <c:v>101.22499999999999</c:v>
                      </c:pt>
                      <c:pt idx="181">
                        <c:v>101.22499999999999</c:v>
                      </c:pt>
                      <c:pt idx="182">
                        <c:v>101.22499999999999</c:v>
                      </c:pt>
                      <c:pt idx="183">
                        <c:v>101.22499999999999</c:v>
                      </c:pt>
                      <c:pt idx="184">
                        <c:v>101.22499999999999</c:v>
                      </c:pt>
                      <c:pt idx="185">
                        <c:v>101.22499999999999</c:v>
                      </c:pt>
                      <c:pt idx="186">
                        <c:v>101.22499999999999</c:v>
                      </c:pt>
                      <c:pt idx="187">
                        <c:v>101.22499999999999</c:v>
                      </c:pt>
                      <c:pt idx="188">
                        <c:v>101.22499999999999</c:v>
                      </c:pt>
                      <c:pt idx="189">
                        <c:v>101.22499999999999</c:v>
                      </c:pt>
                      <c:pt idx="190">
                        <c:v>101.22499999999999</c:v>
                      </c:pt>
                      <c:pt idx="191">
                        <c:v>101.22499999999999</c:v>
                      </c:pt>
                      <c:pt idx="192">
                        <c:v>101.22499999999999</c:v>
                      </c:pt>
                      <c:pt idx="193">
                        <c:v>101.22499999999999</c:v>
                      </c:pt>
                      <c:pt idx="194">
                        <c:v>101.22499999999999</c:v>
                      </c:pt>
                      <c:pt idx="195">
                        <c:v>101.22499999999999</c:v>
                      </c:pt>
                      <c:pt idx="196">
                        <c:v>101.22499999999999</c:v>
                      </c:pt>
                      <c:pt idx="197">
                        <c:v>101.22499999999999</c:v>
                      </c:pt>
                      <c:pt idx="198">
                        <c:v>101.22499999999999</c:v>
                      </c:pt>
                      <c:pt idx="199">
                        <c:v>101.22499999999999</c:v>
                      </c:pt>
                      <c:pt idx="200">
                        <c:v>101.22499999999999</c:v>
                      </c:pt>
                      <c:pt idx="201">
                        <c:v>101.22499999999999</c:v>
                      </c:pt>
                      <c:pt idx="202">
                        <c:v>101.22499999999999</c:v>
                      </c:pt>
                      <c:pt idx="203">
                        <c:v>101.22499999999999</c:v>
                      </c:pt>
                      <c:pt idx="204">
                        <c:v>101.22499999999999</c:v>
                      </c:pt>
                      <c:pt idx="205">
                        <c:v>101.22499999999999</c:v>
                      </c:pt>
                      <c:pt idx="206">
                        <c:v>101.22499999999999</c:v>
                      </c:pt>
                      <c:pt idx="207">
                        <c:v>101.22499999999999</c:v>
                      </c:pt>
                      <c:pt idx="208">
                        <c:v>101.22499999999999</c:v>
                      </c:pt>
                      <c:pt idx="209">
                        <c:v>101.22499999999999</c:v>
                      </c:pt>
                      <c:pt idx="210">
                        <c:v>101.22499999999999</c:v>
                      </c:pt>
                      <c:pt idx="211">
                        <c:v>101.22499999999999</c:v>
                      </c:pt>
                      <c:pt idx="212">
                        <c:v>101.22499999999999</c:v>
                      </c:pt>
                      <c:pt idx="213">
                        <c:v>101.22499999999999</c:v>
                      </c:pt>
                      <c:pt idx="214">
                        <c:v>101.22499999999999</c:v>
                      </c:pt>
                      <c:pt idx="215">
                        <c:v>101.22499999999999</c:v>
                      </c:pt>
                      <c:pt idx="216">
                        <c:v>101.22499999999999</c:v>
                      </c:pt>
                      <c:pt idx="217">
                        <c:v>101.22499999999999</c:v>
                      </c:pt>
                      <c:pt idx="218">
                        <c:v>101.22499999999999</c:v>
                      </c:pt>
                      <c:pt idx="219">
                        <c:v>101.22499999999999</c:v>
                      </c:pt>
                      <c:pt idx="220">
                        <c:v>101.22499999999999</c:v>
                      </c:pt>
                      <c:pt idx="221">
                        <c:v>101.22499999999999</c:v>
                      </c:pt>
                      <c:pt idx="222">
                        <c:v>101.22499999999999</c:v>
                      </c:pt>
                      <c:pt idx="223">
                        <c:v>101.22499999999999</c:v>
                      </c:pt>
                      <c:pt idx="224">
                        <c:v>101.22499999999999</c:v>
                      </c:pt>
                      <c:pt idx="225">
                        <c:v>101.22499999999999</c:v>
                      </c:pt>
                      <c:pt idx="226">
                        <c:v>101.22499999999999</c:v>
                      </c:pt>
                      <c:pt idx="227">
                        <c:v>101.22499999999999</c:v>
                      </c:pt>
                      <c:pt idx="228">
                        <c:v>101.22499999999999</c:v>
                      </c:pt>
                      <c:pt idx="229">
                        <c:v>101.22499999999999</c:v>
                      </c:pt>
                      <c:pt idx="230">
                        <c:v>101.22499999999999</c:v>
                      </c:pt>
                      <c:pt idx="231">
                        <c:v>101.22499999999999</c:v>
                      </c:pt>
                      <c:pt idx="232">
                        <c:v>101.22499999999999</c:v>
                      </c:pt>
                      <c:pt idx="233">
                        <c:v>101.22499999999999</c:v>
                      </c:pt>
                      <c:pt idx="234">
                        <c:v>101.22499999999999</c:v>
                      </c:pt>
                      <c:pt idx="235">
                        <c:v>101.22499999999999</c:v>
                      </c:pt>
                      <c:pt idx="236">
                        <c:v>101.22499999999999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ACC-4315-BB1B-5C80368153C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176249.99999999959</c:v>
                      </c:pt>
                      <c:pt idx="43">
                        <c:v>176249.99999999959</c:v>
                      </c:pt>
                      <c:pt idx="44">
                        <c:v>176249.99999999959</c:v>
                      </c:pt>
                      <c:pt idx="45">
                        <c:v>176249.99999999959</c:v>
                      </c:pt>
                      <c:pt idx="46">
                        <c:v>176249.99999999959</c:v>
                      </c:pt>
                      <c:pt idx="47">
                        <c:v>176249.99999999959</c:v>
                      </c:pt>
                      <c:pt idx="48">
                        <c:v>176249.99999999959</c:v>
                      </c:pt>
                      <c:pt idx="49">
                        <c:v>176249.99999999959</c:v>
                      </c:pt>
                      <c:pt idx="50">
                        <c:v>176249.99999999959</c:v>
                      </c:pt>
                      <c:pt idx="51">
                        <c:v>176249.99999999959</c:v>
                      </c:pt>
                      <c:pt idx="52">
                        <c:v>176249.99999999959</c:v>
                      </c:pt>
                      <c:pt idx="53">
                        <c:v>176249.99999999959</c:v>
                      </c:pt>
                      <c:pt idx="54">
                        <c:v>176249.99999999959</c:v>
                      </c:pt>
                      <c:pt idx="55">
                        <c:v>176249.99999999959</c:v>
                      </c:pt>
                      <c:pt idx="56">
                        <c:v>176249.99999999959</c:v>
                      </c:pt>
                      <c:pt idx="57">
                        <c:v>176249.99999999959</c:v>
                      </c:pt>
                      <c:pt idx="58">
                        <c:v>176249.99999999959</c:v>
                      </c:pt>
                      <c:pt idx="59">
                        <c:v>176249.99999999959</c:v>
                      </c:pt>
                      <c:pt idx="60">
                        <c:v>176249.99999999959</c:v>
                      </c:pt>
                      <c:pt idx="61">
                        <c:v>176249.99999999959</c:v>
                      </c:pt>
                      <c:pt idx="62">
                        <c:v>176249.99999999959</c:v>
                      </c:pt>
                      <c:pt idx="63">
                        <c:v>176249.99999999959</c:v>
                      </c:pt>
                      <c:pt idx="64">
                        <c:v>176249.99999999959</c:v>
                      </c:pt>
                      <c:pt idx="65">
                        <c:v>176249.99999999959</c:v>
                      </c:pt>
                      <c:pt idx="66">
                        <c:v>176249.99999999959</c:v>
                      </c:pt>
                      <c:pt idx="67">
                        <c:v>176249.99999999959</c:v>
                      </c:pt>
                      <c:pt idx="68">
                        <c:v>176249.99999999959</c:v>
                      </c:pt>
                      <c:pt idx="69">
                        <c:v>176249.99999999959</c:v>
                      </c:pt>
                      <c:pt idx="70">
                        <c:v>176249.99999999959</c:v>
                      </c:pt>
                      <c:pt idx="71">
                        <c:v>176249.99999999959</c:v>
                      </c:pt>
                      <c:pt idx="72">
                        <c:v>176249.99999999959</c:v>
                      </c:pt>
                      <c:pt idx="73">
                        <c:v>176249.99999999959</c:v>
                      </c:pt>
                      <c:pt idx="74">
                        <c:v>176249.99999999959</c:v>
                      </c:pt>
                      <c:pt idx="75">
                        <c:v>176249.99999999959</c:v>
                      </c:pt>
                      <c:pt idx="76">
                        <c:v>176249.99999999959</c:v>
                      </c:pt>
                      <c:pt idx="77">
                        <c:v>176249.99999999959</c:v>
                      </c:pt>
                      <c:pt idx="78">
                        <c:v>176249.99999999959</c:v>
                      </c:pt>
                      <c:pt idx="79">
                        <c:v>176249.99999999959</c:v>
                      </c:pt>
                      <c:pt idx="80">
                        <c:v>176249.99999999959</c:v>
                      </c:pt>
                      <c:pt idx="81">
                        <c:v>176249.99999999959</c:v>
                      </c:pt>
                      <c:pt idx="82">
                        <c:v>176249.99999999959</c:v>
                      </c:pt>
                      <c:pt idx="83">
                        <c:v>176249.99999999959</c:v>
                      </c:pt>
                      <c:pt idx="84">
                        <c:v>176249.99999999959</c:v>
                      </c:pt>
                      <c:pt idx="85">
                        <c:v>176249.99999999959</c:v>
                      </c:pt>
                      <c:pt idx="86">
                        <c:v>176249.99999999959</c:v>
                      </c:pt>
                      <c:pt idx="87">
                        <c:v>176249.99999999959</c:v>
                      </c:pt>
                      <c:pt idx="88">
                        <c:v>176249.99999999959</c:v>
                      </c:pt>
                      <c:pt idx="89">
                        <c:v>176249.99999999959</c:v>
                      </c:pt>
                      <c:pt idx="90">
                        <c:v>176249.99999999959</c:v>
                      </c:pt>
                      <c:pt idx="91">
                        <c:v>176249.99999999959</c:v>
                      </c:pt>
                      <c:pt idx="92">
                        <c:v>176249.99999999959</c:v>
                      </c:pt>
                      <c:pt idx="93">
                        <c:v>176249.99999999959</c:v>
                      </c:pt>
                      <c:pt idx="94">
                        <c:v>176249.99999999959</c:v>
                      </c:pt>
                      <c:pt idx="95">
                        <c:v>176249.99999999959</c:v>
                      </c:pt>
                      <c:pt idx="96">
                        <c:v>176249.99999999959</c:v>
                      </c:pt>
                      <c:pt idx="97">
                        <c:v>176249.99999999959</c:v>
                      </c:pt>
                      <c:pt idx="98">
                        <c:v>176249.99999999959</c:v>
                      </c:pt>
                      <c:pt idx="99">
                        <c:v>176249.99999999959</c:v>
                      </c:pt>
                      <c:pt idx="100">
                        <c:v>176249.99999999959</c:v>
                      </c:pt>
                      <c:pt idx="101">
                        <c:v>176249.99999999959</c:v>
                      </c:pt>
                      <c:pt idx="102">
                        <c:v>176249.99999999959</c:v>
                      </c:pt>
                      <c:pt idx="103">
                        <c:v>176249.99999999959</c:v>
                      </c:pt>
                      <c:pt idx="104">
                        <c:v>176249.99999999959</c:v>
                      </c:pt>
                      <c:pt idx="105">
                        <c:v>176249.99999999959</c:v>
                      </c:pt>
                      <c:pt idx="106">
                        <c:v>176249.99999999959</c:v>
                      </c:pt>
                      <c:pt idx="107">
                        <c:v>176249.99999999959</c:v>
                      </c:pt>
                      <c:pt idx="108">
                        <c:v>176249.99999999959</c:v>
                      </c:pt>
                      <c:pt idx="109">
                        <c:v>176249.99999999959</c:v>
                      </c:pt>
                      <c:pt idx="110">
                        <c:v>176249.99999999959</c:v>
                      </c:pt>
                      <c:pt idx="111">
                        <c:v>176249.99999999959</c:v>
                      </c:pt>
                      <c:pt idx="112">
                        <c:v>176249.99999999959</c:v>
                      </c:pt>
                      <c:pt idx="113">
                        <c:v>176249.99999999959</c:v>
                      </c:pt>
                      <c:pt idx="114">
                        <c:v>176249.99999999959</c:v>
                      </c:pt>
                      <c:pt idx="115">
                        <c:v>176249.99999999959</c:v>
                      </c:pt>
                      <c:pt idx="116">
                        <c:v>176249.99999999959</c:v>
                      </c:pt>
                      <c:pt idx="117">
                        <c:v>176249.99999999959</c:v>
                      </c:pt>
                      <c:pt idx="118">
                        <c:v>176249.99999999959</c:v>
                      </c:pt>
                      <c:pt idx="119">
                        <c:v>176249.99999999959</c:v>
                      </c:pt>
                      <c:pt idx="120">
                        <c:v>176249.99999999959</c:v>
                      </c:pt>
                      <c:pt idx="121">
                        <c:v>176249.99999999959</c:v>
                      </c:pt>
                      <c:pt idx="122">
                        <c:v>176249.99999999959</c:v>
                      </c:pt>
                      <c:pt idx="123">
                        <c:v>176249.99999999959</c:v>
                      </c:pt>
                      <c:pt idx="124">
                        <c:v>176249.99999999959</c:v>
                      </c:pt>
                      <c:pt idx="125">
                        <c:v>176249.99999999959</c:v>
                      </c:pt>
                      <c:pt idx="126">
                        <c:v>176249.99999999959</c:v>
                      </c:pt>
                      <c:pt idx="127">
                        <c:v>176249.99999999959</c:v>
                      </c:pt>
                      <c:pt idx="128">
                        <c:v>176249.99999999959</c:v>
                      </c:pt>
                      <c:pt idx="129">
                        <c:v>176249.99999999959</c:v>
                      </c:pt>
                      <c:pt idx="130">
                        <c:v>176249.99999999959</c:v>
                      </c:pt>
                      <c:pt idx="131">
                        <c:v>176249.99999999959</c:v>
                      </c:pt>
                      <c:pt idx="132">
                        <c:v>176249.99999999959</c:v>
                      </c:pt>
                      <c:pt idx="133">
                        <c:v>176249.99999999959</c:v>
                      </c:pt>
                      <c:pt idx="134">
                        <c:v>176249.99999999959</c:v>
                      </c:pt>
                      <c:pt idx="135">
                        <c:v>176249.99999999959</c:v>
                      </c:pt>
                      <c:pt idx="136">
                        <c:v>176249.99999999959</c:v>
                      </c:pt>
                      <c:pt idx="137">
                        <c:v>176249.99999999959</c:v>
                      </c:pt>
                      <c:pt idx="138">
                        <c:v>176249.99999999959</c:v>
                      </c:pt>
                      <c:pt idx="139">
                        <c:v>176249.99999999959</c:v>
                      </c:pt>
                      <c:pt idx="140">
                        <c:v>176249.99999999959</c:v>
                      </c:pt>
                      <c:pt idx="141">
                        <c:v>176249.99999999959</c:v>
                      </c:pt>
                      <c:pt idx="142">
                        <c:v>176249.99999999959</c:v>
                      </c:pt>
                      <c:pt idx="143">
                        <c:v>176249.99999999959</c:v>
                      </c:pt>
                      <c:pt idx="144">
                        <c:v>176249.99999999959</c:v>
                      </c:pt>
                      <c:pt idx="145">
                        <c:v>176249.99999999959</c:v>
                      </c:pt>
                      <c:pt idx="146">
                        <c:v>176249.99999999959</c:v>
                      </c:pt>
                      <c:pt idx="147">
                        <c:v>176249.99999999959</c:v>
                      </c:pt>
                      <c:pt idx="148">
                        <c:v>176249.99999999959</c:v>
                      </c:pt>
                      <c:pt idx="149">
                        <c:v>176249.99999999959</c:v>
                      </c:pt>
                      <c:pt idx="150">
                        <c:v>176249.99999999959</c:v>
                      </c:pt>
                      <c:pt idx="151">
                        <c:v>176249.99999999959</c:v>
                      </c:pt>
                      <c:pt idx="152">
                        <c:v>176249.99999999959</c:v>
                      </c:pt>
                      <c:pt idx="153">
                        <c:v>176249.99999999959</c:v>
                      </c:pt>
                      <c:pt idx="154">
                        <c:v>176249.99999999959</c:v>
                      </c:pt>
                      <c:pt idx="155">
                        <c:v>176249.99999999959</c:v>
                      </c:pt>
                      <c:pt idx="156">
                        <c:v>176249.99999999959</c:v>
                      </c:pt>
                      <c:pt idx="157">
                        <c:v>176249.99999999959</c:v>
                      </c:pt>
                      <c:pt idx="158">
                        <c:v>176249.99999999959</c:v>
                      </c:pt>
                      <c:pt idx="159">
                        <c:v>176249.99999999959</c:v>
                      </c:pt>
                      <c:pt idx="160">
                        <c:v>176249.99999999959</c:v>
                      </c:pt>
                      <c:pt idx="161">
                        <c:v>176249.99999999959</c:v>
                      </c:pt>
                      <c:pt idx="162">
                        <c:v>176249.99999999959</c:v>
                      </c:pt>
                      <c:pt idx="163">
                        <c:v>176249.99999999959</c:v>
                      </c:pt>
                      <c:pt idx="164">
                        <c:v>176249.99999999959</c:v>
                      </c:pt>
                      <c:pt idx="165">
                        <c:v>176249.99999999959</c:v>
                      </c:pt>
                      <c:pt idx="166">
                        <c:v>176249.99999999959</c:v>
                      </c:pt>
                      <c:pt idx="167">
                        <c:v>176249.99999999959</c:v>
                      </c:pt>
                      <c:pt idx="168">
                        <c:v>176249.99999999959</c:v>
                      </c:pt>
                      <c:pt idx="169">
                        <c:v>176249.99999999959</c:v>
                      </c:pt>
                      <c:pt idx="170">
                        <c:v>176249.99999999959</c:v>
                      </c:pt>
                      <c:pt idx="171">
                        <c:v>176249.99999999959</c:v>
                      </c:pt>
                      <c:pt idx="172">
                        <c:v>176249.99999999959</c:v>
                      </c:pt>
                      <c:pt idx="173">
                        <c:v>176249.99999999959</c:v>
                      </c:pt>
                      <c:pt idx="174">
                        <c:v>176249.99999999959</c:v>
                      </c:pt>
                      <c:pt idx="175">
                        <c:v>176249.99999999959</c:v>
                      </c:pt>
                      <c:pt idx="176">
                        <c:v>176249.99999999959</c:v>
                      </c:pt>
                      <c:pt idx="177">
                        <c:v>176249.99999999959</c:v>
                      </c:pt>
                      <c:pt idx="178">
                        <c:v>176249.99999999959</c:v>
                      </c:pt>
                      <c:pt idx="179">
                        <c:v>176249.99999999959</c:v>
                      </c:pt>
                      <c:pt idx="180">
                        <c:v>176249.99999999959</c:v>
                      </c:pt>
                      <c:pt idx="181">
                        <c:v>176249.99999999959</c:v>
                      </c:pt>
                      <c:pt idx="182">
                        <c:v>176249.99999999959</c:v>
                      </c:pt>
                      <c:pt idx="183">
                        <c:v>176249.99999999959</c:v>
                      </c:pt>
                      <c:pt idx="184">
                        <c:v>176249.99999999959</c:v>
                      </c:pt>
                      <c:pt idx="185">
                        <c:v>176249.99999999959</c:v>
                      </c:pt>
                      <c:pt idx="186">
                        <c:v>176249.99999999959</c:v>
                      </c:pt>
                      <c:pt idx="187">
                        <c:v>176249.99999999959</c:v>
                      </c:pt>
                      <c:pt idx="188">
                        <c:v>176249.99999999959</c:v>
                      </c:pt>
                      <c:pt idx="189">
                        <c:v>176249.99999999959</c:v>
                      </c:pt>
                      <c:pt idx="190">
                        <c:v>176249.99999999959</c:v>
                      </c:pt>
                      <c:pt idx="191">
                        <c:v>176249.99999999959</c:v>
                      </c:pt>
                      <c:pt idx="192">
                        <c:v>176249.99999999959</c:v>
                      </c:pt>
                      <c:pt idx="193">
                        <c:v>176249.99999999959</c:v>
                      </c:pt>
                      <c:pt idx="194">
                        <c:v>176249.99999999959</c:v>
                      </c:pt>
                      <c:pt idx="195">
                        <c:v>176249.99999999959</c:v>
                      </c:pt>
                      <c:pt idx="196">
                        <c:v>176249.99999999959</c:v>
                      </c:pt>
                      <c:pt idx="197">
                        <c:v>176249.99999999959</c:v>
                      </c:pt>
                      <c:pt idx="198">
                        <c:v>176249.99999999959</c:v>
                      </c:pt>
                      <c:pt idx="199">
                        <c:v>176249.99999999959</c:v>
                      </c:pt>
                      <c:pt idx="200">
                        <c:v>176249.99999999959</c:v>
                      </c:pt>
                      <c:pt idx="201">
                        <c:v>176249.99999999959</c:v>
                      </c:pt>
                      <c:pt idx="202">
                        <c:v>176249.99999999959</c:v>
                      </c:pt>
                      <c:pt idx="203">
                        <c:v>176249.99999999959</c:v>
                      </c:pt>
                      <c:pt idx="204">
                        <c:v>176249.99999999959</c:v>
                      </c:pt>
                      <c:pt idx="205">
                        <c:v>176249.99999999959</c:v>
                      </c:pt>
                      <c:pt idx="206">
                        <c:v>176249.99999999959</c:v>
                      </c:pt>
                      <c:pt idx="207">
                        <c:v>176249.99999999959</c:v>
                      </c:pt>
                      <c:pt idx="208">
                        <c:v>176249.99999999959</c:v>
                      </c:pt>
                      <c:pt idx="209">
                        <c:v>176249.99999999959</c:v>
                      </c:pt>
                      <c:pt idx="210">
                        <c:v>176249.99999999959</c:v>
                      </c:pt>
                      <c:pt idx="211">
                        <c:v>176249.99999999959</c:v>
                      </c:pt>
                      <c:pt idx="212">
                        <c:v>176249.99999999959</c:v>
                      </c:pt>
                      <c:pt idx="213">
                        <c:v>176249.99999999959</c:v>
                      </c:pt>
                      <c:pt idx="214">
                        <c:v>176249.99999999959</c:v>
                      </c:pt>
                      <c:pt idx="215">
                        <c:v>176249.99999999959</c:v>
                      </c:pt>
                      <c:pt idx="216">
                        <c:v>176249.99999999959</c:v>
                      </c:pt>
                      <c:pt idx="217">
                        <c:v>176249.99999999959</c:v>
                      </c:pt>
                      <c:pt idx="218">
                        <c:v>176249.99999999959</c:v>
                      </c:pt>
                      <c:pt idx="219">
                        <c:v>176249.99999999959</c:v>
                      </c:pt>
                      <c:pt idx="220">
                        <c:v>176249.99999999959</c:v>
                      </c:pt>
                      <c:pt idx="221">
                        <c:v>176249.99999999959</c:v>
                      </c:pt>
                      <c:pt idx="222">
                        <c:v>176249.99999999959</c:v>
                      </c:pt>
                      <c:pt idx="223">
                        <c:v>176249.99999999959</c:v>
                      </c:pt>
                      <c:pt idx="224">
                        <c:v>176249.99999999959</c:v>
                      </c:pt>
                      <c:pt idx="225">
                        <c:v>176249.99999999959</c:v>
                      </c:pt>
                      <c:pt idx="226">
                        <c:v>176249.99999999959</c:v>
                      </c:pt>
                      <c:pt idx="227">
                        <c:v>176249.99999999959</c:v>
                      </c:pt>
                      <c:pt idx="228">
                        <c:v>176249.99999999959</c:v>
                      </c:pt>
                      <c:pt idx="229">
                        <c:v>176249.99999999959</c:v>
                      </c:pt>
                      <c:pt idx="230">
                        <c:v>176249.99999999959</c:v>
                      </c:pt>
                      <c:pt idx="231">
                        <c:v>176249.99999999959</c:v>
                      </c:pt>
                      <c:pt idx="232">
                        <c:v>176249.99999999959</c:v>
                      </c:pt>
                      <c:pt idx="233">
                        <c:v>176249.99999999959</c:v>
                      </c:pt>
                      <c:pt idx="234">
                        <c:v>176249.99999999959</c:v>
                      </c:pt>
                      <c:pt idx="235">
                        <c:v>176249.99999999959</c:v>
                      </c:pt>
                      <c:pt idx="236">
                        <c:v>176249.99999999959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ACC-4315-BB1B-5C80368153C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Banks CDS RV'!$A$14:$A$250</c15:sqref>
                        </c15:formulaRef>
                      </c:ext>
                    </c:extLst>
                    <c:strCache>
                      <c:ptCount val="6"/>
                      <c:pt idx="0">
                        <c:v>10/03/2025 15:00</c:v>
                      </c:pt>
                      <c:pt idx="1">
                        <c:v>10/08/2025 15:00</c:v>
                      </c:pt>
                      <c:pt idx="2">
                        <c:v>10/21/2025 15:00</c:v>
                      </c:pt>
                      <c:pt idx="3">
                        <c:v>10/29/2025 15:00</c:v>
                      </c:pt>
                      <c:pt idx="4">
                        <c:v>11/03/2025 15:00</c:v>
                      </c:pt>
                      <c:pt idx="5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ACC-4315-BB1B-5C80368153C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'EU ETF Compression'!$N$12:$N$13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'EU ETF Compression'!$A$14:$A$250</c:f>
              <c:strCache>
                <c:ptCount val="20"/>
                <c:pt idx="0">
                  <c:v>10/07/2025 15:00</c:v>
                </c:pt>
                <c:pt idx="1">
                  <c:v>10/08/2025 15:00</c:v>
                </c:pt>
                <c:pt idx="2">
                  <c:v>10/09/2025 15:00</c:v>
                </c:pt>
                <c:pt idx="3">
                  <c:v>10/10/2025 15:00</c:v>
                </c:pt>
                <c:pt idx="4">
                  <c:v>10/13/2025 15:00</c:v>
                </c:pt>
                <c:pt idx="5">
                  <c:v>10/14/2025 15:00</c:v>
                </c:pt>
                <c:pt idx="6">
                  <c:v>10/15/2025 15:00</c:v>
                </c:pt>
                <c:pt idx="7">
                  <c:v>10/16/2025 15:00</c:v>
                </c:pt>
                <c:pt idx="8">
                  <c:v>10/17/2025 15:00</c:v>
                </c:pt>
                <c:pt idx="9">
                  <c:v>10/20/2025 15:00</c:v>
                </c:pt>
                <c:pt idx="10">
                  <c:v>10/22/2025 15:00</c:v>
                </c:pt>
                <c:pt idx="11">
                  <c:v>10/23/2025 15:00</c:v>
                </c:pt>
                <c:pt idx="12">
                  <c:v>10/24/2025 15:00</c:v>
                </c:pt>
                <c:pt idx="13">
                  <c:v>10/27/2025 15:00</c:v>
                </c:pt>
                <c:pt idx="14">
                  <c:v>10/28/2025 15:00</c:v>
                </c:pt>
                <c:pt idx="15">
                  <c:v>10/29/2025 15:00</c:v>
                </c:pt>
                <c:pt idx="16">
                  <c:v>10/30/2025 15:00</c:v>
                </c:pt>
                <c:pt idx="17">
                  <c:v>10/31/2025 15:00</c:v>
                </c:pt>
                <c:pt idx="18">
                  <c:v>11/03/2025 15:00</c:v>
                </c:pt>
                <c:pt idx="19">
                  <c:v>11/03/2025 15:10</c:v>
                </c:pt>
              </c:strCache>
            </c:strRef>
          </c:cat>
          <c:val>
            <c:numRef>
              <c:f>'EU ETF Compression'!$N$14:$N$250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-84513.222513004264</c:v>
                </c:pt>
                <c:pt idx="2">
                  <c:v>-107288.81744881991</c:v>
                </c:pt>
                <c:pt idx="3">
                  <c:v>-103712.69433464142</c:v>
                </c:pt>
                <c:pt idx="4">
                  <c:v>-85685.002180177136</c:v>
                </c:pt>
                <c:pt idx="5">
                  <c:v>-84796.624262727753</c:v>
                </c:pt>
                <c:pt idx="6">
                  <c:v>-23155.512247244649</c:v>
                </c:pt>
                <c:pt idx="7">
                  <c:v>-69793.868856556044</c:v>
                </c:pt>
                <c:pt idx="8">
                  <c:v>-78912.603815332302</c:v>
                </c:pt>
                <c:pt idx="9">
                  <c:v>-51205.136366713792</c:v>
                </c:pt>
                <c:pt idx="10">
                  <c:v>-56180.53131926489</c:v>
                </c:pt>
                <c:pt idx="11">
                  <c:v>-13443.390776273118</c:v>
                </c:pt>
                <c:pt idx="12">
                  <c:v>-33678.528160718713</c:v>
                </c:pt>
                <c:pt idx="13">
                  <c:v>19225.445729385356</c:v>
                </c:pt>
                <c:pt idx="14">
                  <c:v>5371.5705332876969</c:v>
                </c:pt>
                <c:pt idx="15">
                  <c:v>-20832.304662818497</c:v>
                </c:pt>
                <c:pt idx="16">
                  <c:v>-83858.484289994129</c:v>
                </c:pt>
                <c:pt idx="17">
                  <c:v>-18111.520514764939</c:v>
                </c:pt>
                <c:pt idx="18">
                  <c:v>214.07355054197251</c:v>
                </c:pt>
                <c:pt idx="19">
                  <c:v>5453.8965651443723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D-4C90-AB0E-4F086B64A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2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11/03/2025 15:10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101.1619</c:v>
                      </c:pt>
                      <c:pt idx="43">
                        <c:v>101.1619</c:v>
                      </c:pt>
                      <c:pt idx="44">
                        <c:v>101.1619</c:v>
                      </c:pt>
                      <c:pt idx="45">
                        <c:v>101.1619</c:v>
                      </c:pt>
                      <c:pt idx="46">
                        <c:v>101.1619</c:v>
                      </c:pt>
                      <c:pt idx="47">
                        <c:v>101.1619</c:v>
                      </c:pt>
                      <c:pt idx="48">
                        <c:v>101.1619</c:v>
                      </c:pt>
                      <c:pt idx="49">
                        <c:v>101.1619</c:v>
                      </c:pt>
                      <c:pt idx="50">
                        <c:v>101.1619</c:v>
                      </c:pt>
                      <c:pt idx="51">
                        <c:v>101.1619</c:v>
                      </c:pt>
                      <c:pt idx="52">
                        <c:v>101.1619</c:v>
                      </c:pt>
                      <c:pt idx="53">
                        <c:v>101.1619</c:v>
                      </c:pt>
                      <c:pt idx="54">
                        <c:v>101.1619</c:v>
                      </c:pt>
                      <c:pt idx="55">
                        <c:v>101.1619</c:v>
                      </c:pt>
                      <c:pt idx="56">
                        <c:v>101.1619</c:v>
                      </c:pt>
                      <c:pt idx="57">
                        <c:v>101.1619</c:v>
                      </c:pt>
                      <c:pt idx="58">
                        <c:v>101.1619</c:v>
                      </c:pt>
                      <c:pt idx="59">
                        <c:v>101.1619</c:v>
                      </c:pt>
                      <c:pt idx="60">
                        <c:v>101.1619</c:v>
                      </c:pt>
                      <c:pt idx="61">
                        <c:v>101.1619</c:v>
                      </c:pt>
                      <c:pt idx="62">
                        <c:v>101.1619</c:v>
                      </c:pt>
                      <c:pt idx="63">
                        <c:v>101.1619</c:v>
                      </c:pt>
                      <c:pt idx="64">
                        <c:v>101.1619</c:v>
                      </c:pt>
                      <c:pt idx="65">
                        <c:v>101.1619</c:v>
                      </c:pt>
                      <c:pt idx="66">
                        <c:v>101.1619</c:v>
                      </c:pt>
                      <c:pt idx="67">
                        <c:v>101.1619</c:v>
                      </c:pt>
                      <c:pt idx="68">
                        <c:v>101.1619</c:v>
                      </c:pt>
                      <c:pt idx="69">
                        <c:v>101.1619</c:v>
                      </c:pt>
                      <c:pt idx="70">
                        <c:v>101.1619</c:v>
                      </c:pt>
                      <c:pt idx="71">
                        <c:v>101.1619</c:v>
                      </c:pt>
                      <c:pt idx="72">
                        <c:v>101.1619</c:v>
                      </c:pt>
                      <c:pt idx="73">
                        <c:v>101.1619</c:v>
                      </c:pt>
                      <c:pt idx="74">
                        <c:v>101.1619</c:v>
                      </c:pt>
                      <c:pt idx="75">
                        <c:v>101.1619</c:v>
                      </c:pt>
                      <c:pt idx="76">
                        <c:v>101.1619</c:v>
                      </c:pt>
                      <c:pt idx="77">
                        <c:v>101.1619</c:v>
                      </c:pt>
                      <c:pt idx="78">
                        <c:v>101.1619</c:v>
                      </c:pt>
                      <c:pt idx="79">
                        <c:v>101.1619</c:v>
                      </c:pt>
                      <c:pt idx="80">
                        <c:v>101.1619</c:v>
                      </c:pt>
                      <c:pt idx="81">
                        <c:v>101.1619</c:v>
                      </c:pt>
                      <c:pt idx="82">
                        <c:v>101.1619</c:v>
                      </c:pt>
                      <c:pt idx="83">
                        <c:v>101.1619</c:v>
                      </c:pt>
                      <c:pt idx="84">
                        <c:v>101.1619</c:v>
                      </c:pt>
                      <c:pt idx="85">
                        <c:v>101.1619</c:v>
                      </c:pt>
                      <c:pt idx="86">
                        <c:v>101.1619</c:v>
                      </c:pt>
                      <c:pt idx="87">
                        <c:v>101.1619</c:v>
                      </c:pt>
                      <c:pt idx="88">
                        <c:v>101.1619</c:v>
                      </c:pt>
                      <c:pt idx="89">
                        <c:v>101.1619</c:v>
                      </c:pt>
                      <c:pt idx="90">
                        <c:v>101.1619</c:v>
                      </c:pt>
                      <c:pt idx="91">
                        <c:v>101.1619</c:v>
                      </c:pt>
                      <c:pt idx="92">
                        <c:v>101.1619</c:v>
                      </c:pt>
                      <c:pt idx="93">
                        <c:v>101.1619</c:v>
                      </c:pt>
                      <c:pt idx="94">
                        <c:v>101.1619</c:v>
                      </c:pt>
                      <c:pt idx="95">
                        <c:v>101.1619</c:v>
                      </c:pt>
                      <c:pt idx="96">
                        <c:v>101.1619</c:v>
                      </c:pt>
                      <c:pt idx="97">
                        <c:v>101.1619</c:v>
                      </c:pt>
                      <c:pt idx="98">
                        <c:v>101.1619</c:v>
                      </c:pt>
                      <c:pt idx="99">
                        <c:v>101.1619</c:v>
                      </c:pt>
                      <c:pt idx="100">
                        <c:v>101.1619</c:v>
                      </c:pt>
                      <c:pt idx="101">
                        <c:v>101.1619</c:v>
                      </c:pt>
                      <c:pt idx="102">
                        <c:v>101.1619</c:v>
                      </c:pt>
                      <c:pt idx="103">
                        <c:v>101.1619</c:v>
                      </c:pt>
                      <c:pt idx="104">
                        <c:v>101.1619</c:v>
                      </c:pt>
                      <c:pt idx="105">
                        <c:v>101.1619</c:v>
                      </c:pt>
                      <c:pt idx="106">
                        <c:v>101.1619</c:v>
                      </c:pt>
                      <c:pt idx="107">
                        <c:v>101.1619</c:v>
                      </c:pt>
                      <c:pt idx="108">
                        <c:v>101.1619</c:v>
                      </c:pt>
                      <c:pt idx="109">
                        <c:v>101.1619</c:v>
                      </c:pt>
                      <c:pt idx="110">
                        <c:v>101.1619</c:v>
                      </c:pt>
                      <c:pt idx="111">
                        <c:v>101.1619</c:v>
                      </c:pt>
                      <c:pt idx="112">
                        <c:v>101.1619</c:v>
                      </c:pt>
                      <c:pt idx="113">
                        <c:v>101.1619</c:v>
                      </c:pt>
                      <c:pt idx="114">
                        <c:v>101.1619</c:v>
                      </c:pt>
                      <c:pt idx="115">
                        <c:v>101.1619</c:v>
                      </c:pt>
                      <c:pt idx="116">
                        <c:v>101.1619</c:v>
                      </c:pt>
                      <c:pt idx="117">
                        <c:v>101.1619</c:v>
                      </c:pt>
                      <c:pt idx="118">
                        <c:v>101.1619</c:v>
                      </c:pt>
                      <c:pt idx="119">
                        <c:v>101.1619</c:v>
                      </c:pt>
                      <c:pt idx="120">
                        <c:v>101.1619</c:v>
                      </c:pt>
                      <c:pt idx="121">
                        <c:v>101.1619</c:v>
                      </c:pt>
                      <c:pt idx="122">
                        <c:v>101.1619</c:v>
                      </c:pt>
                      <c:pt idx="123">
                        <c:v>101.1619</c:v>
                      </c:pt>
                      <c:pt idx="124">
                        <c:v>101.1619</c:v>
                      </c:pt>
                      <c:pt idx="125">
                        <c:v>101.1619</c:v>
                      </c:pt>
                      <c:pt idx="126">
                        <c:v>101.1619</c:v>
                      </c:pt>
                      <c:pt idx="127">
                        <c:v>101.1619</c:v>
                      </c:pt>
                      <c:pt idx="128">
                        <c:v>101.1619</c:v>
                      </c:pt>
                      <c:pt idx="129">
                        <c:v>101.1619</c:v>
                      </c:pt>
                      <c:pt idx="130">
                        <c:v>101.1619</c:v>
                      </c:pt>
                      <c:pt idx="131">
                        <c:v>101.1619</c:v>
                      </c:pt>
                      <c:pt idx="132">
                        <c:v>101.1619</c:v>
                      </c:pt>
                      <c:pt idx="133">
                        <c:v>101.1619</c:v>
                      </c:pt>
                      <c:pt idx="134">
                        <c:v>101.1619</c:v>
                      </c:pt>
                      <c:pt idx="135">
                        <c:v>101.1619</c:v>
                      </c:pt>
                      <c:pt idx="136">
                        <c:v>101.1619</c:v>
                      </c:pt>
                      <c:pt idx="137">
                        <c:v>101.1619</c:v>
                      </c:pt>
                      <c:pt idx="138">
                        <c:v>101.1619</c:v>
                      </c:pt>
                      <c:pt idx="139">
                        <c:v>101.1619</c:v>
                      </c:pt>
                      <c:pt idx="140">
                        <c:v>101.1619</c:v>
                      </c:pt>
                      <c:pt idx="141">
                        <c:v>101.1619</c:v>
                      </c:pt>
                      <c:pt idx="142">
                        <c:v>101.1619</c:v>
                      </c:pt>
                      <c:pt idx="143">
                        <c:v>101.1619</c:v>
                      </c:pt>
                      <c:pt idx="144">
                        <c:v>101.1619</c:v>
                      </c:pt>
                      <c:pt idx="145">
                        <c:v>101.1619</c:v>
                      </c:pt>
                      <c:pt idx="146">
                        <c:v>101.1619</c:v>
                      </c:pt>
                      <c:pt idx="147">
                        <c:v>101.1619</c:v>
                      </c:pt>
                      <c:pt idx="148">
                        <c:v>101.1619</c:v>
                      </c:pt>
                      <c:pt idx="149">
                        <c:v>101.1619</c:v>
                      </c:pt>
                      <c:pt idx="150">
                        <c:v>101.1619</c:v>
                      </c:pt>
                      <c:pt idx="151">
                        <c:v>101.1619</c:v>
                      </c:pt>
                      <c:pt idx="152">
                        <c:v>101.1619</c:v>
                      </c:pt>
                      <c:pt idx="153">
                        <c:v>101.1619</c:v>
                      </c:pt>
                      <c:pt idx="154">
                        <c:v>101.1619</c:v>
                      </c:pt>
                      <c:pt idx="155">
                        <c:v>101.1619</c:v>
                      </c:pt>
                      <c:pt idx="156">
                        <c:v>101.1619</c:v>
                      </c:pt>
                      <c:pt idx="157">
                        <c:v>101.1619</c:v>
                      </c:pt>
                      <c:pt idx="158">
                        <c:v>101.1619</c:v>
                      </c:pt>
                      <c:pt idx="159">
                        <c:v>101.1619</c:v>
                      </c:pt>
                      <c:pt idx="160">
                        <c:v>101.1619</c:v>
                      </c:pt>
                      <c:pt idx="161">
                        <c:v>101.1619</c:v>
                      </c:pt>
                      <c:pt idx="162">
                        <c:v>101.1619</c:v>
                      </c:pt>
                      <c:pt idx="163">
                        <c:v>101.1619</c:v>
                      </c:pt>
                      <c:pt idx="164">
                        <c:v>101.1619</c:v>
                      </c:pt>
                      <c:pt idx="165">
                        <c:v>101.1619</c:v>
                      </c:pt>
                      <c:pt idx="166">
                        <c:v>101.1619</c:v>
                      </c:pt>
                      <c:pt idx="167">
                        <c:v>101.1619</c:v>
                      </c:pt>
                      <c:pt idx="168">
                        <c:v>101.1619</c:v>
                      </c:pt>
                      <c:pt idx="169">
                        <c:v>101.1619</c:v>
                      </c:pt>
                      <c:pt idx="170">
                        <c:v>101.1619</c:v>
                      </c:pt>
                      <c:pt idx="171">
                        <c:v>101.1619</c:v>
                      </c:pt>
                      <c:pt idx="172">
                        <c:v>101.1619</c:v>
                      </c:pt>
                      <c:pt idx="173">
                        <c:v>101.1619</c:v>
                      </c:pt>
                      <c:pt idx="174">
                        <c:v>101.1619</c:v>
                      </c:pt>
                      <c:pt idx="175">
                        <c:v>101.1619</c:v>
                      </c:pt>
                      <c:pt idx="176">
                        <c:v>101.1619</c:v>
                      </c:pt>
                      <c:pt idx="177">
                        <c:v>101.1619</c:v>
                      </c:pt>
                      <c:pt idx="178">
                        <c:v>101.1619</c:v>
                      </c:pt>
                      <c:pt idx="179">
                        <c:v>101.1619</c:v>
                      </c:pt>
                      <c:pt idx="180">
                        <c:v>101.1619</c:v>
                      </c:pt>
                      <c:pt idx="181">
                        <c:v>101.1619</c:v>
                      </c:pt>
                      <c:pt idx="182">
                        <c:v>101.1619</c:v>
                      </c:pt>
                      <c:pt idx="183">
                        <c:v>101.1619</c:v>
                      </c:pt>
                      <c:pt idx="184">
                        <c:v>101.1619</c:v>
                      </c:pt>
                      <c:pt idx="185">
                        <c:v>101.1619</c:v>
                      </c:pt>
                      <c:pt idx="186">
                        <c:v>101.1619</c:v>
                      </c:pt>
                      <c:pt idx="187">
                        <c:v>101.1619</c:v>
                      </c:pt>
                      <c:pt idx="188">
                        <c:v>101.1619</c:v>
                      </c:pt>
                      <c:pt idx="189">
                        <c:v>101.1619</c:v>
                      </c:pt>
                      <c:pt idx="190">
                        <c:v>101.1619</c:v>
                      </c:pt>
                      <c:pt idx="191">
                        <c:v>101.1619</c:v>
                      </c:pt>
                      <c:pt idx="192">
                        <c:v>101.1619</c:v>
                      </c:pt>
                      <c:pt idx="193">
                        <c:v>101.1619</c:v>
                      </c:pt>
                      <c:pt idx="194">
                        <c:v>101.1619</c:v>
                      </c:pt>
                      <c:pt idx="195">
                        <c:v>101.1619</c:v>
                      </c:pt>
                      <c:pt idx="196">
                        <c:v>101.1619</c:v>
                      </c:pt>
                      <c:pt idx="197">
                        <c:v>101.1619</c:v>
                      </c:pt>
                      <c:pt idx="198">
                        <c:v>101.1619</c:v>
                      </c:pt>
                      <c:pt idx="199">
                        <c:v>101.1619</c:v>
                      </c:pt>
                      <c:pt idx="200">
                        <c:v>101.1619</c:v>
                      </c:pt>
                      <c:pt idx="201">
                        <c:v>101.1619</c:v>
                      </c:pt>
                      <c:pt idx="202">
                        <c:v>101.1619</c:v>
                      </c:pt>
                      <c:pt idx="203">
                        <c:v>101.1619</c:v>
                      </c:pt>
                      <c:pt idx="204">
                        <c:v>101.1619</c:v>
                      </c:pt>
                      <c:pt idx="205">
                        <c:v>101.1619</c:v>
                      </c:pt>
                      <c:pt idx="206">
                        <c:v>101.1619</c:v>
                      </c:pt>
                      <c:pt idx="207">
                        <c:v>101.1619</c:v>
                      </c:pt>
                      <c:pt idx="208">
                        <c:v>101.1619</c:v>
                      </c:pt>
                      <c:pt idx="209">
                        <c:v>101.1619</c:v>
                      </c:pt>
                      <c:pt idx="210">
                        <c:v>101.1619</c:v>
                      </c:pt>
                      <c:pt idx="211">
                        <c:v>101.1619</c:v>
                      </c:pt>
                      <c:pt idx="212">
                        <c:v>101.1619</c:v>
                      </c:pt>
                      <c:pt idx="213">
                        <c:v>101.1619</c:v>
                      </c:pt>
                      <c:pt idx="214">
                        <c:v>101.1619</c:v>
                      </c:pt>
                      <c:pt idx="215">
                        <c:v>101.1619</c:v>
                      </c:pt>
                      <c:pt idx="216">
                        <c:v>101.1619</c:v>
                      </c:pt>
                      <c:pt idx="217">
                        <c:v>101.1619</c:v>
                      </c:pt>
                      <c:pt idx="218">
                        <c:v>101.1619</c:v>
                      </c:pt>
                      <c:pt idx="219">
                        <c:v>101.1619</c:v>
                      </c:pt>
                      <c:pt idx="220">
                        <c:v>101.1619</c:v>
                      </c:pt>
                      <c:pt idx="221">
                        <c:v>101.1619</c:v>
                      </c:pt>
                      <c:pt idx="222">
                        <c:v>101.1619</c:v>
                      </c:pt>
                      <c:pt idx="223">
                        <c:v>101.1619</c:v>
                      </c:pt>
                      <c:pt idx="224">
                        <c:v>101.1619</c:v>
                      </c:pt>
                      <c:pt idx="225">
                        <c:v>101.1619</c:v>
                      </c:pt>
                      <c:pt idx="226">
                        <c:v>101.1619</c:v>
                      </c:pt>
                      <c:pt idx="227">
                        <c:v>101.1619</c:v>
                      </c:pt>
                      <c:pt idx="228">
                        <c:v>101.1619</c:v>
                      </c:pt>
                      <c:pt idx="229">
                        <c:v>101.1619</c:v>
                      </c:pt>
                      <c:pt idx="230">
                        <c:v>101.1619</c:v>
                      </c:pt>
                      <c:pt idx="231">
                        <c:v>101.1619</c:v>
                      </c:pt>
                      <c:pt idx="232">
                        <c:v>101.1619</c:v>
                      </c:pt>
                      <c:pt idx="233">
                        <c:v>101.1619</c:v>
                      </c:pt>
                      <c:pt idx="234">
                        <c:v>101.1619</c:v>
                      </c:pt>
                      <c:pt idx="235">
                        <c:v>101.1619</c:v>
                      </c:pt>
                      <c:pt idx="236">
                        <c:v>101.1619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25D-4C90-AB0E-4F086B64AB1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2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89.620900000000006</c:v>
                      </c:pt>
                      <c:pt idx="43">
                        <c:v>89.620900000000006</c:v>
                      </c:pt>
                      <c:pt idx="44">
                        <c:v>89.620900000000006</c:v>
                      </c:pt>
                      <c:pt idx="45">
                        <c:v>89.620900000000006</c:v>
                      </c:pt>
                      <c:pt idx="46">
                        <c:v>89.620900000000006</c:v>
                      </c:pt>
                      <c:pt idx="47">
                        <c:v>89.620900000000006</c:v>
                      </c:pt>
                      <c:pt idx="48">
                        <c:v>89.620900000000006</c:v>
                      </c:pt>
                      <c:pt idx="49">
                        <c:v>89.620900000000006</c:v>
                      </c:pt>
                      <c:pt idx="50">
                        <c:v>89.620900000000006</c:v>
                      </c:pt>
                      <c:pt idx="51">
                        <c:v>89.620900000000006</c:v>
                      </c:pt>
                      <c:pt idx="52">
                        <c:v>89.620900000000006</c:v>
                      </c:pt>
                      <c:pt idx="53">
                        <c:v>89.620900000000006</c:v>
                      </c:pt>
                      <c:pt idx="54">
                        <c:v>89.620900000000006</c:v>
                      </c:pt>
                      <c:pt idx="55">
                        <c:v>89.620900000000006</c:v>
                      </c:pt>
                      <c:pt idx="56">
                        <c:v>89.620900000000006</c:v>
                      </c:pt>
                      <c:pt idx="57">
                        <c:v>89.620900000000006</c:v>
                      </c:pt>
                      <c:pt idx="58">
                        <c:v>89.620900000000006</c:v>
                      </c:pt>
                      <c:pt idx="59">
                        <c:v>89.620900000000006</c:v>
                      </c:pt>
                      <c:pt idx="60">
                        <c:v>89.620900000000006</c:v>
                      </c:pt>
                      <c:pt idx="61">
                        <c:v>89.620900000000006</c:v>
                      </c:pt>
                      <c:pt idx="62">
                        <c:v>89.620900000000006</c:v>
                      </c:pt>
                      <c:pt idx="63">
                        <c:v>89.620900000000006</c:v>
                      </c:pt>
                      <c:pt idx="64">
                        <c:v>89.620900000000006</c:v>
                      </c:pt>
                      <c:pt idx="65">
                        <c:v>89.620900000000006</c:v>
                      </c:pt>
                      <c:pt idx="66">
                        <c:v>89.620900000000006</c:v>
                      </c:pt>
                      <c:pt idx="67">
                        <c:v>89.620900000000006</c:v>
                      </c:pt>
                      <c:pt idx="68">
                        <c:v>89.620900000000006</c:v>
                      </c:pt>
                      <c:pt idx="69">
                        <c:v>89.620900000000006</c:v>
                      </c:pt>
                      <c:pt idx="70">
                        <c:v>89.620900000000006</c:v>
                      </c:pt>
                      <c:pt idx="71">
                        <c:v>89.620900000000006</c:v>
                      </c:pt>
                      <c:pt idx="72">
                        <c:v>89.620900000000006</c:v>
                      </c:pt>
                      <c:pt idx="73">
                        <c:v>89.620900000000006</c:v>
                      </c:pt>
                      <c:pt idx="74">
                        <c:v>89.620900000000006</c:v>
                      </c:pt>
                      <c:pt idx="75">
                        <c:v>89.620900000000006</c:v>
                      </c:pt>
                      <c:pt idx="76">
                        <c:v>89.620900000000006</c:v>
                      </c:pt>
                      <c:pt idx="77">
                        <c:v>89.620900000000006</c:v>
                      </c:pt>
                      <c:pt idx="78">
                        <c:v>89.620900000000006</c:v>
                      </c:pt>
                      <c:pt idx="79">
                        <c:v>89.620900000000006</c:v>
                      </c:pt>
                      <c:pt idx="80">
                        <c:v>89.620900000000006</c:v>
                      </c:pt>
                      <c:pt idx="81">
                        <c:v>89.620900000000006</c:v>
                      </c:pt>
                      <c:pt idx="82">
                        <c:v>89.620900000000006</c:v>
                      </c:pt>
                      <c:pt idx="83">
                        <c:v>89.620900000000006</c:v>
                      </c:pt>
                      <c:pt idx="84">
                        <c:v>89.620900000000006</c:v>
                      </c:pt>
                      <c:pt idx="85">
                        <c:v>89.620900000000006</c:v>
                      </c:pt>
                      <c:pt idx="86">
                        <c:v>89.620900000000006</c:v>
                      </c:pt>
                      <c:pt idx="87">
                        <c:v>89.620900000000006</c:v>
                      </c:pt>
                      <c:pt idx="88">
                        <c:v>89.620900000000006</c:v>
                      </c:pt>
                      <c:pt idx="89">
                        <c:v>89.620900000000006</c:v>
                      </c:pt>
                      <c:pt idx="90">
                        <c:v>89.620900000000006</c:v>
                      </c:pt>
                      <c:pt idx="91">
                        <c:v>89.620900000000006</c:v>
                      </c:pt>
                      <c:pt idx="92">
                        <c:v>89.620900000000006</c:v>
                      </c:pt>
                      <c:pt idx="93">
                        <c:v>89.620900000000006</c:v>
                      </c:pt>
                      <c:pt idx="94">
                        <c:v>89.620900000000006</c:v>
                      </c:pt>
                      <c:pt idx="95">
                        <c:v>89.620900000000006</c:v>
                      </c:pt>
                      <c:pt idx="96">
                        <c:v>89.620900000000006</c:v>
                      </c:pt>
                      <c:pt idx="97">
                        <c:v>89.620900000000006</c:v>
                      </c:pt>
                      <c:pt idx="98">
                        <c:v>89.620900000000006</c:v>
                      </c:pt>
                      <c:pt idx="99">
                        <c:v>89.620900000000006</c:v>
                      </c:pt>
                      <c:pt idx="100">
                        <c:v>89.620900000000006</c:v>
                      </c:pt>
                      <c:pt idx="101">
                        <c:v>89.620900000000006</c:v>
                      </c:pt>
                      <c:pt idx="102">
                        <c:v>89.620900000000006</c:v>
                      </c:pt>
                      <c:pt idx="103">
                        <c:v>89.620900000000006</c:v>
                      </c:pt>
                      <c:pt idx="104">
                        <c:v>89.620900000000006</c:v>
                      </c:pt>
                      <c:pt idx="105">
                        <c:v>89.620900000000006</c:v>
                      </c:pt>
                      <c:pt idx="106">
                        <c:v>89.620900000000006</c:v>
                      </c:pt>
                      <c:pt idx="107">
                        <c:v>89.620900000000006</c:v>
                      </c:pt>
                      <c:pt idx="108">
                        <c:v>89.620900000000006</c:v>
                      </c:pt>
                      <c:pt idx="109">
                        <c:v>89.620900000000006</c:v>
                      </c:pt>
                      <c:pt idx="110">
                        <c:v>89.620900000000006</c:v>
                      </c:pt>
                      <c:pt idx="111">
                        <c:v>89.620900000000006</c:v>
                      </c:pt>
                      <c:pt idx="112">
                        <c:v>89.620900000000006</c:v>
                      </c:pt>
                      <c:pt idx="113">
                        <c:v>89.620900000000006</c:v>
                      </c:pt>
                      <c:pt idx="114">
                        <c:v>89.620900000000006</c:v>
                      </c:pt>
                      <c:pt idx="115">
                        <c:v>89.620900000000006</c:v>
                      </c:pt>
                      <c:pt idx="116">
                        <c:v>89.620900000000006</c:v>
                      </c:pt>
                      <c:pt idx="117">
                        <c:v>89.620900000000006</c:v>
                      </c:pt>
                      <c:pt idx="118">
                        <c:v>89.620900000000006</c:v>
                      </c:pt>
                      <c:pt idx="119">
                        <c:v>89.620900000000006</c:v>
                      </c:pt>
                      <c:pt idx="120">
                        <c:v>89.620900000000006</c:v>
                      </c:pt>
                      <c:pt idx="121">
                        <c:v>89.620900000000006</c:v>
                      </c:pt>
                      <c:pt idx="122">
                        <c:v>89.620900000000006</c:v>
                      </c:pt>
                      <c:pt idx="123">
                        <c:v>89.620900000000006</c:v>
                      </c:pt>
                      <c:pt idx="124">
                        <c:v>89.620900000000006</c:v>
                      </c:pt>
                      <c:pt idx="125">
                        <c:v>89.620900000000006</c:v>
                      </c:pt>
                      <c:pt idx="126">
                        <c:v>89.620900000000006</c:v>
                      </c:pt>
                      <c:pt idx="127">
                        <c:v>89.620900000000006</c:v>
                      </c:pt>
                      <c:pt idx="128">
                        <c:v>89.620900000000006</c:v>
                      </c:pt>
                      <c:pt idx="129">
                        <c:v>89.620900000000006</c:v>
                      </c:pt>
                      <c:pt idx="130">
                        <c:v>89.620900000000006</c:v>
                      </c:pt>
                      <c:pt idx="131">
                        <c:v>89.620900000000006</c:v>
                      </c:pt>
                      <c:pt idx="132">
                        <c:v>89.620900000000006</c:v>
                      </c:pt>
                      <c:pt idx="133">
                        <c:v>89.620900000000006</c:v>
                      </c:pt>
                      <c:pt idx="134">
                        <c:v>89.620900000000006</c:v>
                      </c:pt>
                      <c:pt idx="135">
                        <c:v>89.620900000000006</c:v>
                      </c:pt>
                      <c:pt idx="136">
                        <c:v>89.620900000000006</c:v>
                      </c:pt>
                      <c:pt idx="137">
                        <c:v>89.620900000000006</c:v>
                      </c:pt>
                      <c:pt idx="138">
                        <c:v>89.620900000000006</c:v>
                      </c:pt>
                      <c:pt idx="139">
                        <c:v>89.620900000000006</c:v>
                      </c:pt>
                      <c:pt idx="140">
                        <c:v>89.620900000000006</c:v>
                      </c:pt>
                      <c:pt idx="141">
                        <c:v>89.620900000000006</c:v>
                      </c:pt>
                      <c:pt idx="142">
                        <c:v>89.620900000000006</c:v>
                      </c:pt>
                      <c:pt idx="143">
                        <c:v>89.620900000000006</c:v>
                      </c:pt>
                      <c:pt idx="144">
                        <c:v>89.620900000000006</c:v>
                      </c:pt>
                      <c:pt idx="145">
                        <c:v>89.620900000000006</c:v>
                      </c:pt>
                      <c:pt idx="146">
                        <c:v>89.620900000000006</c:v>
                      </c:pt>
                      <c:pt idx="147">
                        <c:v>89.620900000000006</c:v>
                      </c:pt>
                      <c:pt idx="148">
                        <c:v>89.620900000000006</c:v>
                      </c:pt>
                      <c:pt idx="149">
                        <c:v>89.620900000000006</c:v>
                      </c:pt>
                      <c:pt idx="150">
                        <c:v>89.620900000000006</c:v>
                      </c:pt>
                      <c:pt idx="151">
                        <c:v>89.620900000000006</c:v>
                      </c:pt>
                      <c:pt idx="152">
                        <c:v>89.620900000000006</c:v>
                      </c:pt>
                      <c:pt idx="153">
                        <c:v>89.620900000000006</c:v>
                      </c:pt>
                      <c:pt idx="154">
                        <c:v>89.620900000000006</c:v>
                      </c:pt>
                      <c:pt idx="155">
                        <c:v>89.620900000000006</c:v>
                      </c:pt>
                      <c:pt idx="156">
                        <c:v>89.620900000000006</c:v>
                      </c:pt>
                      <c:pt idx="157">
                        <c:v>89.620900000000006</c:v>
                      </c:pt>
                      <c:pt idx="158">
                        <c:v>89.620900000000006</c:v>
                      </c:pt>
                      <c:pt idx="159">
                        <c:v>89.620900000000006</c:v>
                      </c:pt>
                      <c:pt idx="160">
                        <c:v>89.620900000000006</c:v>
                      </c:pt>
                      <c:pt idx="161">
                        <c:v>89.620900000000006</c:v>
                      </c:pt>
                      <c:pt idx="162">
                        <c:v>89.620900000000006</c:v>
                      </c:pt>
                      <c:pt idx="163">
                        <c:v>89.620900000000006</c:v>
                      </c:pt>
                      <c:pt idx="164">
                        <c:v>89.620900000000006</c:v>
                      </c:pt>
                      <c:pt idx="165">
                        <c:v>89.620900000000006</c:v>
                      </c:pt>
                      <c:pt idx="166">
                        <c:v>89.620900000000006</c:v>
                      </c:pt>
                      <c:pt idx="167">
                        <c:v>89.620900000000006</c:v>
                      </c:pt>
                      <c:pt idx="168">
                        <c:v>89.620900000000006</c:v>
                      </c:pt>
                      <c:pt idx="169">
                        <c:v>89.620900000000006</c:v>
                      </c:pt>
                      <c:pt idx="170">
                        <c:v>89.620900000000006</c:v>
                      </c:pt>
                      <c:pt idx="171">
                        <c:v>89.620900000000006</c:v>
                      </c:pt>
                      <c:pt idx="172">
                        <c:v>89.620900000000006</c:v>
                      </c:pt>
                      <c:pt idx="173">
                        <c:v>89.620900000000006</c:v>
                      </c:pt>
                      <c:pt idx="174">
                        <c:v>89.620900000000006</c:v>
                      </c:pt>
                      <c:pt idx="175">
                        <c:v>89.620900000000006</c:v>
                      </c:pt>
                      <c:pt idx="176">
                        <c:v>89.620900000000006</c:v>
                      </c:pt>
                      <c:pt idx="177">
                        <c:v>89.620900000000006</c:v>
                      </c:pt>
                      <c:pt idx="178">
                        <c:v>89.620900000000006</c:v>
                      </c:pt>
                      <c:pt idx="179">
                        <c:v>89.620900000000006</c:v>
                      </c:pt>
                      <c:pt idx="180">
                        <c:v>89.620900000000006</c:v>
                      </c:pt>
                      <c:pt idx="181">
                        <c:v>89.620900000000006</c:v>
                      </c:pt>
                      <c:pt idx="182">
                        <c:v>89.620900000000006</c:v>
                      </c:pt>
                      <c:pt idx="183">
                        <c:v>89.620900000000006</c:v>
                      </c:pt>
                      <c:pt idx="184">
                        <c:v>89.620900000000006</c:v>
                      </c:pt>
                      <c:pt idx="185">
                        <c:v>89.620900000000006</c:v>
                      </c:pt>
                      <c:pt idx="186">
                        <c:v>89.620900000000006</c:v>
                      </c:pt>
                      <c:pt idx="187">
                        <c:v>89.620900000000006</c:v>
                      </c:pt>
                      <c:pt idx="188">
                        <c:v>89.620900000000006</c:v>
                      </c:pt>
                      <c:pt idx="189">
                        <c:v>89.620900000000006</c:v>
                      </c:pt>
                      <c:pt idx="190">
                        <c:v>89.620900000000006</c:v>
                      </c:pt>
                      <c:pt idx="191">
                        <c:v>89.620900000000006</c:v>
                      </c:pt>
                      <c:pt idx="192">
                        <c:v>89.620900000000006</c:v>
                      </c:pt>
                      <c:pt idx="193">
                        <c:v>89.620900000000006</c:v>
                      </c:pt>
                      <c:pt idx="194">
                        <c:v>89.620900000000006</c:v>
                      </c:pt>
                      <c:pt idx="195">
                        <c:v>89.620900000000006</c:v>
                      </c:pt>
                      <c:pt idx="196">
                        <c:v>89.620900000000006</c:v>
                      </c:pt>
                      <c:pt idx="197">
                        <c:v>89.620900000000006</c:v>
                      </c:pt>
                      <c:pt idx="198">
                        <c:v>89.620900000000006</c:v>
                      </c:pt>
                      <c:pt idx="199">
                        <c:v>89.620900000000006</c:v>
                      </c:pt>
                      <c:pt idx="200">
                        <c:v>89.620900000000006</c:v>
                      </c:pt>
                      <c:pt idx="201">
                        <c:v>89.620900000000006</c:v>
                      </c:pt>
                      <c:pt idx="202">
                        <c:v>89.620900000000006</c:v>
                      </c:pt>
                      <c:pt idx="203">
                        <c:v>89.620900000000006</c:v>
                      </c:pt>
                      <c:pt idx="204">
                        <c:v>89.620900000000006</c:v>
                      </c:pt>
                      <c:pt idx="205">
                        <c:v>89.620900000000006</c:v>
                      </c:pt>
                      <c:pt idx="206">
                        <c:v>89.620900000000006</c:v>
                      </c:pt>
                      <c:pt idx="207">
                        <c:v>89.620900000000006</c:v>
                      </c:pt>
                      <c:pt idx="208">
                        <c:v>89.620900000000006</c:v>
                      </c:pt>
                      <c:pt idx="209">
                        <c:v>89.620900000000006</c:v>
                      </c:pt>
                      <c:pt idx="210">
                        <c:v>89.620900000000006</c:v>
                      </c:pt>
                      <c:pt idx="211">
                        <c:v>89.620900000000006</c:v>
                      </c:pt>
                      <c:pt idx="212">
                        <c:v>89.620900000000006</c:v>
                      </c:pt>
                      <c:pt idx="213">
                        <c:v>89.620900000000006</c:v>
                      </c:pt>
                      <c:pt idx="214">
                        <c:v>89.620900000000006</c:v>
                      </c:pt>
                      <c:pt idx="215">
                        <c:v>89.620900000000006</c:v>
                      </c:pt>
                      <c:pt idx="216">
                        <c:v>89.620900000000006</c:v>
                      </c:pt>
                      <c:pt idx="217">
                        <c:v>89.620900000000006</c:v>
                      </c:pt>
                      <c:pt idx="218">
                        <c:v>89.620900000000006</c:v>
                      </c:pt>
                      <c:pt idx="219">
                        <c:v>89.620900000000006</c:v>
                      </c:pt>
                      <c:pt idx="220">
                        <c:v>89.620900000000006</c:v>
                      </c:pt>
                      <c:pt idx="221">
                        <c:v>89.620900000000006</c:v>
                      </c:pt>
                      <c:pt idx="222">
                        <c:v>89.620900000000006</c:v>
                      </c:pt>
                      <c:pt idx="223">
                        <c:v>89.620900000000006</c:v>
                      </c:pt>
                      <c:pt idx="224">
                        <c:v>89.620900000000006</c:v>
                      </c:pt>
                      <c:pt idx="225">
                        <c:v>89.620900000000006</c:v>
                      </c:pt>
                      <c:pt idx="226">
                        <c:v>89.620900000000006</c:v>
                      </c:pt>
                      <c:pt idx="227">
                        <c:v>89.620900000000006</c:v>
                      </c:pt>
                      <c:pt idx="228">
                        <c:v>89.620900000000006</c:v>
                      </c:pt>
                      <c:pt idx="229">
                        <c:v>89.620900000000006</c:v>
                      </c:pt>
                      <c:pt idx="230">
                        <c:v>89.620900000000006</c:v>
                      </c:pt>
                      <c:pt idx="231">
                        <c:v>89.620900000000006</c:v>
                      </c:pt>
                      <c:pt idx="232">
                        <c:v>89.620900000000006</c:v>
                      </c:pt>
                      <c:pt idx="233">
                        <c:v>89.620900000000006</c:v>
                      </c:pt>
                      <c:pt idx="234">
                        <c:v>89.620900000000006</c:v>
                      </c:pt>
                      <c:pt idx="235">
                        <c:v>89.620900000000006</c:v>
                      </c:pt>
                      <c:pt idx="236">
                        <c:v>89.620900000000006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5D-4C90-AB0E-4F086B64AB1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2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188201.96499999994</c:v>
                      </c:pt>
                      <c:pt idx="43">
                        <c:v>188201.96499999994</c:v>
                      </c:pt>
                      <c:pt idx="44">
                        <c:v>188201.96499999994</c:v>
                      </c:pt>
                      <c:pt idx="45">
                        <c:v>188201.96499999994</c:v>
                      </c:pt>
                      <c:pt idx="46">
                        <c:v>188201.96499999994</c:v>
                      </c:pt>
                      <c:pt idx="47">
                        <c:v>188201.96499999994</c:v>
                      </c:pt>
                      <c:pt idx="48">
                        <c:v>188201.96499999994</c:v>
                      </c:pt>
                      <c:pt idx="49">
                        <c:v>188201.96499999994</c:v>
                      </c:pt>
                      <c:pt idx="50">
                        <c:v>188201.96499999994</c:v>
                      </c:pt>
                      <c:pt idx="51">
                        <c:v>188201.96499999994</c:v>
                      </c:pt>
                      <c:pt idx="52">
                        <c:v>188201.96499999994</c:v>
                      </c:pt>
                      <c:pt idx="53">
                        <c:v>188201.96499999994</c:v>
                      </c:pt>
                      <c:pt idx="54">
                        <c:v>188201.96499999994</c:v>
                      </c:pt>
                      <c:pt idx="55">
                        <c:v>188201.96499999994</c:v>
                      </c:pt>
                      <c:pt idx="56">
                        <c:v>188201.96499999994</c:v>
                      </c:pt>
                      <c:pt idx="57">
                        <c:v>188201.96499999994</c:v>
                      </c:pt>
                      <c:pt idx="58">
                        <c:v>188201.96499999994</c:v>
                      </c:pt>
                      <c:pt idx="59">
                        <c:v>188201.96499999994</c:v>
                      </c:pt>
                      <c:pt idx="60">
                        <c:v>188201.96499999994</c:v>
                      </c:pt>
                      <c:pt idx="61">
                        <c:v>188201.96499999994</c:v>
                      </c:pt>
                      <c:pt idx="62">
                        <c:v>188201.96499999994</c:v>
                      </c:pt>
                      <c:pt idx="63">
                        <c:v>188201.96499999994</c:v>
                      </c:pt>
                      <c:pt idx="64">
                        <c:v>188201.96499999994</c:v>
                      </c:pt>
                      <c:pt idx="65">
                        <c:v>188201.96499999994</c:v>
                      </c:pt>
                      <c:pt idx="66">
                        <c:v>188201.96499999994</c:v>
                      </c:pt>
                      <c:pt idx="67">
                        <c:v>188201.96499999994</c:v>
                      </c:pt>
                      <c:pt idx="68">
                        <c:v>188201.96499999994</c:v>
                      </c:pt>
                      <c:pt idx="69">
                        <c:v>188201.96499999994</c:v>
                      </c:pt>
                      <c:pt idx="70">
                        <c:v>188201.96499999994</c:v>
                      </c:pt>
                      <c:pt idx="71">
                        <c:v>188201.96499999994</c:v>
                      </c:pt>
                      <c:pt idx="72">
                        <c:v>188201.96499999994</c:v>
                      </c:pt>
                      <c:pt idx="73">
                        <c:v>188201.96499999994</c:v>
                      </c:pt>
                      <c:pt idx="74">
                        <c:v>188201.96499999994</c:v>
                      </c:pt>
                      <c:pt idx="75">
                        <c:v>188201.96499999994</c:v>
                      </c:pt>
                      <c:pt idx="76">
                        <c:v>188201.96499999994</c:v>
                      </c:pt>
                      <c:pt idx="77">
                        <c:v>188201.96499999994</c:v>
                      </c:pt>
                      <c:pt idx="78">
                        <c:v>188201.96499999994</c:v>
                      </c:pt>
                      <c:pt idx="79">
                        <c:v>188201.96499999994</c:v>
                      </c:pt>
                      <c:pt idx="80">
                        <c:v>188201.96499999994</c:v>
                      </c:pt>
                      <c:pt idx="81">
                        <c:v>188201.96499999994</c:v>
                      </c:pt>
                      <c:pt idx="82">
                        <c:v>188201.96499999994</c:v>
                      </c:pt>
                      <c:pt idx="83">
                        <c:v>188201.96499999994</c:v>
                      </c:pt>
                      <c:pt idx="84">
                        <c:v>188201.96499999994</c:v>
                      </c:pt>
                      <c:pt idx="85">
                        <c:v>188201.96499999994</c:v>
                      </c:pt>
                      <c:pt idx="86">
                        <c:v>188201.96499999994</c:v>
                      </c:pt>
                      <c:pt idx="87">
                        <c:v>188201.96499999994</c:v>
                      </c:pt>
                      <c:pt idx="88">
                        <c:v>188201.96499999994</c:v>
                      </c:pt>
                      <c:pt idx="89">
                        <c:v>188201.96499999994</c:v>
                      </c:pt>
                      <c:pt idx="90">
                        <c:v>188201.96499999994</c:v>
                      </c:pt>
                      <c:pt idx="91">
                        <c:v>188201.96499999994</c:v>
                      </c:pt>
                      <c:pt idx="92">
                        <c:v>188201.96499999994</c:v>
                      </c:pt>
                      <c:pt idx="93">
                        <c:v>188201.96499999994</c:v>
                      </c:pt>
                      <c:pt idx="94">
                        <c:v>188201.96499999994</c:v>
                      </c:pt>
                      <c:pt idx="95">
                        <c:v>188201.96499999994</c:v>
                      </c:pt>
                      <c:pt idx="96">
                        <c:v>188201.96499999994</c:v>
                      </c:pt>
                      <c:pt idx="97">
                        <c:v>188201.96499999994</c:v>
                      </c:pt>
                      <c:pt idx="98">
                        <c:v>188201.96499999994</c:v>
                      </c:pt>
                      <c:pt idx="99">
                        <c:v>188201.96499999994</c:v>
                      </c:pt>
                      <c:pt idx="100">
                        <c:v>188201.96499999994</c:v>
                      </c:pt>
                      <c:pt idx="101">
                        <c:v>188201.96499999994</c:v>
                      </c:pt>
                      <c:pt idx="102">
                        <c:v>188201.96499999994</c:v>
                      </c:pt>
                      <c:pt idx="103">
                        <c:v>188201.96499999994</c:v>
                      </c:pt>
                      <c:pt idx="104">
                        <c:v>188201.96499999994</c:v>
                      </c:pt>
                      <c:pt idx="105">
                        <c:v>188201.96499999994</c:v>
                      </c:pt>
                      <c:pt idx="106">
                        <c:v>188201.96499999994</c:v>
                      </c:pt>
                      <c:pt idx="107">
                        <c:v>188201.96499999994</c:v>
                      </c:pt>
                      <c:pt idx="108">
                        <c:v>188201.96499999994</c:v>
                      </c:pt>
                      <c:pt idx="109">
                        <c:v>188201.96499999994</c:v>
                      </c:pt>
                      <c:pt idx="110">
                        <c:v>188201.96499999994</c:v>
                      </c:pt>
                      <c:pt idx="111">
                        <c:v>188201.96499999994</c:v>
                      </c:pt>
                      <c:pt idx="112">
                        <c:v>188201.96499999994</c:v>
                      </c:pt>
                      <c:pt idx="113">
                        <c:v>188201.96499999994</c:v>
                      </c:pt>
                      <c:pt idx="114">
                        <c:v>188201.96499999994</c:v>
                      </c:pt>
                      <c:pt idx="115">
                        <c:v>188201.96499999994</c:v>
                      </c:pt>
                      <c:pt idx="116">
                        <c:v>188201.96499999994</c:v>
                      </c:pt>
                      <c:pt idx="117">
                        <c:v>188201.96499999994</c:v>
                      </c:pt>
                      <c:pt idx="118">
                        <c:v>188201.96499999994</c:v>
                      </c:pt>
                      <c:pt idx="119">
                        <c:v>188201.96499999994</c:v>
                      </c:pt>
                      <c:pt idx="120">
                        <c:v>188201.96499999994</c:v>
                      </c:pt>
                      <c:pt idx="121">
                        <c:v>188201.96499999994</c:v>
                      </c:pt>
                      <c:pt idx="122">
                        <c:v>188201.96499999994</c:v>
                      </c:pt>
                      <c:pt idx="123">
                        <c:v>188201.96499999994</c:v>
                      </c:pt>
                      <c:pt idx="124">
                        <c:v>188201.96499999994</c:v>
                      </c:pt>
                      <c:pt idx="125">
                        <c:v>188201.96499999994</c:v>
                      </c:pt>
                      <c:pt idx="126">
                        <c:v>188201.96499999994</c:v>
                      </c:pt>
                      <c:pt idx="127">
                        <c:v>188201.96499999994</c:v>
                      </c:pt>
                      <c:pt idx="128">
                        <c:v>188201.96499999994</c:v>
                      </c:pt>
                      <c:pt idx="129">
                        <c:v>188201.96499999994</c:v>
                      </c:pt>
                      <c:pt idx="130">
                        <c:v>188201.96499999994</c:v>
                      </c:pt>
                      <c:pt idx="131">
                        <c:v>188201.96499999994</c:v>
                      </c:pt>
                      <c:pt idx="132">
                        <c:v>188201.96499999994</c:v>
                      </c:pt>
                      <c:pt idx="133">
                        <c:v>188201.96499999994</c:v>
                      </c:pt>
                      <c:pt idx="134">
                        <c:v>188201.96499999994</c:v>
                      </c:pt>
                      <c:pt idx="135">
                        <c:v>188201.96499999994</c:v>
                      </c:pt>
                      <c:pt idx="136">
                        <c:v>188201.96499999994</c:v>
                      </c:pt>
                      <c:pt idx="137">
                        <c:v>188201.96499999994</c:v>
                      </c:pt>
                      <c:pt idx="138">
                        <c:v>188201.96499999994</c:v>
                      </c:pt>
                      <c:pt idx="139">
                        <c:v>188201.96499999994</c:v>
                      </c:pt>
                      <c:pt idx="140">
                        <c:v>188201.96499999994</c:v>
                      </c:pt>
                      <c:pt idx="141">
                        <c:v>188201.96499999994</c:v>
                      </c:pt>
                      <c:pt idx="142">
                        <c:v>188201.96499999994</c:v>
                      </c:pt>
                      <c:pt idx="143">
                        <c:v>188201.96499999994</c:v>
                      </c:pt>
                      <c:pt idx="144">
                        <c:v>188201.96499999994</c:v>
                      </c:pt>
                      <c:pt idx="145">
                        <c:v>188201.96499999994</c:v>
                      </c:pt>
                      <c:pt idx="146">
                        <c:v>188201.96499999994</c:v>
                      </c:pt>
                      <c:pt idx="147">
                        <c:v>188201.96499999994</c:v>
                      </c:pt>
                      <c:pt idx="148">
                        <c:v>188201.96499999994</c:v>
                      </c:pt>
                      <c:pt idx="149">
                        <c:v>188201.96499999994</c:v>
                      </c:pt>
                      <c:pt idx="150">
                        <c:v>188201.96499999994</c:v>
                      </c:pt>
                      <c:pt idx="151">
                        <c:v>188201.96499999994</c:v>
                      </c:pt>
                      <c:pt idx="152">
                        <c:v>188201.96499999994</c:v>
                      </c:pt>
                      <c:pt idx="153">
                        <c:v>188201.96499999994</c:v>
                      </c:pt>
                      <c:pt idx="154">
                        <c:v>188201.96499999994</c:v>
                      </c:pt>
                      <c:pt idx="155">
                        <c:v>188201.96499999994</c:v>
                      </c:pt>
                      <c:pt idx="156">
                        <c:v>188201.96499999994</c:v>
                      </c:pt>
                      <c:pt idx="157">
                        <c:v>188201.96499999994</c:v>
                      </c:pt>
                      <c:pt idx="158">
                        <c:v>188201.96499999994</c:v>
                      </c:pt>
                      <c:pt idx="159">
                        <c:v>188201.96499999994</c:v>
                      </c:pt>
                      <c:pt idx="160">
                        <c:v>188201.96499999994</c:v>
                      </c:pt>
                      <c:pt idx="161">
                        <c:v>188201.96499999994</c:v>
                      </c:pt>
                      <c:pt idx="162">
                        <c:v>188201.96499999994</c:v>
                      </c:pt>
                      <c:pt idx="163">
                        <c:v>188201.96499999994</c:v>
                      </c:pt>
                      <c:pt idx="164">
                        <c:v>188201.96499999994</c:v>
                      </c:pt>
                      <c:pt idx="165">
                        <c:v>188201.96499999994</c:v>
                      </c:pt>
                      <c:pt idx="166">
                        <c:v>188201.96499999994</c:v>
                      </c:pt>
                      <c:pt idx="167">
                        <c:v>188201.96499999994</c:v>
                      </c:pt>
                      <c:pt idx="168">
                        <c:v>188201.96499999994</c:v>
                      </c:pt>
                      <c:pt idx="169">
                        <c:v>188201.96499999994</c:v>
                      </c:pt>
                      <c:pt idx="170">
                        <c:v>188201.96499999994</c:v>
                      </c:pt>
                      <c:pt idx="171">
                        <c:v>188201.96499999994</c:v>
                      </c:pt>
                      <c:pt idx="172">
                        <c:v>188201.96499999994</c:v>
                      </c:pt>
                      <c:pt idx="173">
                        <c:v>188201.96499999994</c:v>
                      </c:pt>
                      <c:pt idx="174">
                        <c:v>188201.96499999994</c:v>
                      </c:pt>
                      <c:pt idx="175">
                        <c:v>188201.96499999994</c:v>
                      </c:pt>
                      <c:pt idx="176">
                        <c:v>188201.96499999994</c:v>
                      </c:pt>
                      <c:pt idx="177">
                        <c:v>188201.96499999994</c:v>
                      </c:pt>
                      <c:pt idx="178">
                        <c:v>188201.96499999994</c:v>
                      </c:pt>
                      <c:pt idx="179">
                        <c:v>188201.96499999994</c:v>
                      </c:pt>
                      <c:pt idx="180">
                        <c:v>188201.96499999994</c:v>
                      </c:pt>
                      <c:pt idx="181">
                        <c:v>188201.96499999994</c:v>
                      </c:pt>
                      <c:pt idx="182">
                        <c:v>188201.96499999994</c:v>
                      </c:pt>
                      <c:pt idx="183">
                        <c:v>188201.96499999994</c:v>
                      </c:pt>
                      <c:pt idx="184">
                        <c:v>188201.96499999994</c:v>
                      </c:pt>
                      <c:pt idx="185">
                        <c:v>188201.96499999994</c:v>
                      </c:pt>
                      <c:pt idx="186">
                        <c:v>188201.96499999994</c:v>
                      </c:pt>
                      <c:pt idx="187">
                        <c:v>188201.96499999994</c:v>
                      </c:pt>
                      <c:pt idx="188">
                        <c:v>188201.96499999994</c:v>
                      </c:pt>
                      <c:pt idx="189">
                        <c:v>188201.96499999994</c:v>
                      </c:pt>
                      <c:pt idx="190">
                        <c:v>188201.96499999994</c:v>
                      </c:pt>
                      <c:pt idx="191">
                        <c:v>188201.96499999994</c:v>
                      </c:pt>
                      <c:pt idx="192">
                        <c:v>188201.96499999994</c:v>
                      </c:pt>
                      <c:pt idx="193">
                        <c:v>188201.96499999994</c:v>
                      </c:pt>
                      <c:pt idx="194">
                        <c:v>188201.96499999994</c:v>
                      </c:pt>
                      <c:pt idx="195">
                        <c:v>188201.96499999994</c:v>
                      </c:pt>
                      <c:pt idx="196">
                        <c:v>188201.96499999994</c:v>
                      </c:pt>
                      <c:pt idx="197">
                        <c:v>188201.96499999994</c:v>
                      </c:pt>
                      <c:pt idx="198">
                        <c:v>188201.96499999994</c:v>
                      </c:pt>
                      <c:pt idx="199">
                        <c:v>188201.96499999994</c:v>
                      </c:pt>
                      <c:pt idx="200">
                        <c:v>188201.96499999994</c:v>
                      </c:pt>
                      <c:pt idx="201">
                        <c:v>188201.96499999994</c:v>
                      </c:pt>
                      <c:pt idx="202">
                        <c:v>188201.96499999994</c:v>
                      </c:pt>
                      <c:pt idx="203">
                        <c:v>188201.96499999994</c:v>
                      </c:pt>
                      <c:pt idx="204">
                        <c:v>188201.96499999994</c:v>
                      </c:pt>
                      <c:pt idx="205">
                        <c:v>188201.96499999994</c:v>
                      </c:pt>
                      <c:pt idx="206">
                        <c:v>188201.96499999994</c:v>
                      </c:pt>
                      <c:pt idx="207">
                        <c:v>188201.96499999994</c:v>
                      </c:pt>
                      <c:pt idx="208">
                        <c:v>188201.96499999994</c:v>
                      </c:pt>
                      <c:pt idx="209">
                        <c:v>188201.96499999994</c:v>
                      </c:pt>
                      <c:pt idx="210">
                        <c:v>188201.96499999994</c:v>
                      </c:pt>
                      <c:pt idx="211">
                        <c:v>188201.96499999994</c:v>
                      </c:pt>
                      <c:pt idx="212">
                        <c:v>188201.96499999994</c:v>
                      </c:pt>
                      <c:pt idx="213">
                        <c:v>188201.96499999994</c:v>
                      </c:pt>
                      <c:pt idx="214">
                        <c:v>188201.96499999994</c:v>
                      </c:pt>
                      <c:pt idx="215">
                        <c:v>188201.96499999994</c:v>
                      </c:pt>
                      <c:pt idx="216">
                        <c:v>188201.96499999994</c:v>
                      </c:pt>
                      <c:pt idx="217">
                        <c:v>188201.96499999994</c:v>
                      </c:pt>
                      <c:pt idx="218">
                        <c:v>188201.96499999994</c:v>
                      </c:pt>
                      <c:pt idx="219">
                        <c:v>188201.96499999994</c:v>
                      </c:pt>
                      <c:pt idx="220">
                        <c:v>188201.96499999994</c:v>
                      </c:pt>
                      <c:pt idx="221">
                        <c:v>188201.96499999994</c:v>
                      </c:pt>
                      <c:pt idx="222">
                        <c:v>188201.96499999994</c:v>
                      </c:pt>
                      <c:pt idx="223">
                        <c:v>188201.96499999994</c:v>
                      </c:pt>
                      <c:pt idx="224">
                        <c:v>188201.96499999994</c:v>
                      </c:pt>
                      <c:pt idx="225">
                        <c:v>188201.96499999994</c:v>
                      </c:pt>
                      <c:pt idx="226">
                        <c:v>188201.96499999994</c:v>
                      </c:pt>
                      <c:pt idx="227">
                        <c:v>188201.96499999994</c:v>
                      </c:pt>
                      <c:pt idx="228">
                        <c:v>188201.96499999994</c:v>
                      </c:pt>
                      <c:pt idx="229">
                        <c:v>188201.96499999994</c:v>
                      </c:pt>
                      <c:pt idx="230">
                        <c:v>188201.96499999994</c:v>
                      </c:pt>
                      <c:pt idx="231">
                        <c:v>188201.96499999994</c:v>
                      </c:pt>
                      <c:pt idx="232">
                        <c:v>188201.96499999994</c:v>
                      </c:pt>
                      <c:pt idx="233">
                        <c:v>188201.96499999994</c:v>
                      </c:pt>
                      <c:pt idx="234">
                        <c:v>188201.96499999994</c:v>
                      </c:pt>
                      <c:pt idx="235">
                        <c:v>188201.96499999994</c:v>
                      </c:pt>
                      <c:pt idx="236">
                        <c:v>188201.96499999994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5D-4C90-AB0E-4F086B64AB1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2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5D-4C90-AB0E-4F086B64AB1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2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101.22499999999999</c:v>
                      </c:pt>
                      <c:pt idx="43">
                        <c:v>101.22499999999999</c:v>
                      </c:pt>
                      <c:pt idx="44">
                        <c:v>101.22499999999999</c:v>
                      </c:pt>
                      <c:pt idx="45">
                        <c:v>101.22499999999999</c:v>
                      </c:pt>
                      <c:pt idx="46">
                        <c:v>101.22499999999999</c:v>
                      </c:pt>
                      <c:pt idx="47">
                        <c:v>101.22499999999999</c:v>
                      </c:pt>
                      <c:pt idx="48">
                        <c:v>101.22499999999999</c:v>
                      </c:pt>
                      <c:pt idx="49">
                        <c:v>101.22499999999999</c:v>
                      </c:pt>
                      <c:pt idx="50">
                        <c:v>101.22499999999999</c:v>
                      </c:pt>
                      <c:pt idx="51">
                        <c:v>101.22499999999999</c:v>
                      </c:pt>
                      <c:pt idx="52">
                        <c:v>101.22499999999999</c:v>
                      </c:pt>
                      <c:pt idx="53">
                        <c:v>101.22499999999999</c:v>
                      </c:pt>
                      <c:pt idx="54">
                        <c:v>101.22499999999999</c:v>
                      </c:pt>
                      <c:pt idx="55">
                        <c:v>101.22499999999999</c:v>
                      </c:pt>
                      <c:pt idx="56">
                        <c:v>101.22499999999999</c:v>
                      </c:pt>
                      <c:pt idx="57">
                        <c:v>101.22499999999999</c:v>
                      </c:pt>
                      <c:pt idx="58">
                        <c:v>101.22499999999999</c:v>
                      </c:pt>
                      <c:pt idx="59">
                        <c:v>101.22499999999999</c:v>
                      </c:pt>
                      <c:pt idx="60">
                        <c:v>101.22499999999999</c:v>
                      </c:pt>
                      <c:pt idx="61">
                        <c:v>101.22499999999999</c:v>
                      </c:pt>
                      <c:pt idx="62">
                        <c:v>101.22499999999999</c:v>
                      </c:pt>
                      <c:pt idx="63">
                        <c:v>101.22499999999999</c:v>
                      </c:pt>
                      <c:pt idx="64">
                        <c:v>101.22499999999999</c:v>
                      </c:pt>
                      <c:pt idx="65">
                        <c:v>101.22499999999999</c:v>
                      </c:pt>
                      <c:pt idx="66">
                        <c:v>101.22499999999999</c:v>
                      </c:pt>
                      <c:pt idx="67">
                        <c:v>101.22499999999999</c:v>
                      </c:pt>
                      <c:pt idx="68">
                        <c:v>101.22499999999999</c:v>
                      </c:pt>
                      <c:pt idx="69">
                        <c:v>101.22499999999999</c:v>
                      </c:pt>
                      <c:pt idx="70">
                        <c:v>101.22499999999999</c:v>
                      </c:pt>
                      <c:pt idx="71">
                        <c:v>101.22499999999999</c:v>
                      </c:pt>
                      <c:pt idx="72">
                        <c:v>101.22499999999999</c:v>
                      </c:pt>
                      <c:pt idx="73">
                        <c:v>101.22499999999999</c:v>
                      </c:pt>
                      <c:pt idx="74">
                        <c:v>101.22499999999999</c:v>
                      </c:pt>
                      <c:pt idx="75">
                        <c:v>101.22499999999999</c:v>
                      </c:pt>
                      <c:pt idx="76">
                        <c:v>101.22499999999999</c:v>
                      </c:pt>
                      <c:pt idx="77">
                        <c:v>101.22499999999999</c:v>
                      </c:pt>
                      <c:pt idx="78">
                        <c:v>101.22499999999999</c:v>
                      </c:pt>
                      <c:pt idx="79">
                        <c:v>101.22499999999999</c:v>
                      </c:pt>
                      <c:pt idx="80">
                        <c:v>101.22499999999999</c:v>
                      </c:pt>
                      <c:pt idx="81">
                        <c:v>101.22499999999999</c:v>
                      </c:pt>
                      <c:pt idx="82">
                        <c:v>101.22499999999999</c:v>
                      </c:pt>
                      <c:pt idx="83">
                        <c:v>101.22499999999999</c:v>
                      </c:pt>
                      <c:pt idx="84">
                        <c:v>101.22499999999999</c:v>
                      </c:pt>
                      <c:pt idx="85">
                        <c:v>101.22499999999999</c:v>
                      </c:pt>
                      <c:pt idx="86">
                        <c:v>101.22499999999999</c:v>
                      </c:pt>
                      <c:pt idx="87">
                        <c:v>101.22499999999999</c:v>
                      </c:pt>
                      <c:pt idx="88">
                        <c:v>101.22499999999999</c:v>
                      </c:pt>
                      <c:pt idx="89">
                        <c:v>101.22499999999999</c:v>
                      </c:pt>
                      <c:pt idx="90">
                        <c:v>101.22499999999999</c:v>
                      </c:pt>
                      <c:pt idx="91">
                        <c:v>101.22499999999999</c:v>
                      </c:pt>
                      <c:pt idx="92">
                        <c:v>101.22499999999999</c:v>
                      </c:pt>
                      <c:pt idx="93">
                        <c:v>101.22499999999999</c:v>
                      </c:pt>
                      <c:pt idx="94">
                        <c:v>101.22499999999999</c:v>
                      </c:pt>
                      <c:pt idx="95">
                        <c:v>101.22499999999999</c:v>
                      </c:pt>
                      <c:pt idx="96">
                        <c:v>101.22499999999999</c:v>
                      </c:pt>
                      <c:pt idx="97">
                        <c:v>101.22499999999999</c:v>
                      </c:pt>
                      <c:pt idx="98">
                        <c:v>101.22499999999999</c:v>
                      </c:pt>
                      <c:pt idx="99">
                        <c:v>101.22499999999999</c:v>
                      </c:pt>
                      <c:pt idx="100">
                        <c:v>101.22499999999999</c:v>
                      </c:pt>
                      <c:pt idx="101">
                        <c:v>101.22499999999999</c:v>
                      </c:pt>
                      <c:pt idx="102">
                        <c:v>101.22499999999999</c:v>
                      </c:pt>
                      <c:pt idx="103">
                        <c:v>101.22499999999999</c:v>
                      </c:pt>
                      <c:pt idx="104">
                        <c:v>101.22499999999999</c:v>
                      </c:pt>
                      <c:pt idx="105">
                        <c:v>101.22499999999999</c:v>
                      </c:pt>
                      <c:pt idx="106">
                        <c:v>101.22499999999999</c:v>
                      </c:pt>
                      <c:pt idx="107">
                        <c:v>101.22499999999999</c:v>
                      </c:pt>
                      <c:pt idx="108">
                        <c:v>101.22499999999999</c:v>
                      </c:pt>
                      <c:pt idx="109">
                        <c:v>101.22499999999999</c:v>
                      </c:pt>
                      <c:pt idx="110">
                        <c:v>101.22499999999999</c:v>
                      </c:pt>
                      <c:pt idx="111">
                        <c:v>101.22499999999999</c:v>
                      </c:pt>
                      <c:pt idx="112">
                        <c:v>101.22499999999999</c:v>
                      </c:pt>
                      <c:pt idx="113">
                        <c:v>101.22499999999999</c:v>
                      </c:pt>
                      <c:pt idx="114">
                        <c:v>101.22499999999999</c:v>
                      </c:pt>
                      <c:pt idx="115">
                        <c:v>101.22499999999999</c:v>
                      </c:pt>
                      <c:pt idx="116">
                        <c:v>101.22499999999999</c:v>
                      </c:pt>
                      <c:pt idx="117">
                        <c:v>101.22499999999999</c:v>
                      </c:pt>
                      <c:pt idx="118">
                        <c:v>101.22499999999999</c:v>
                      </c:pt>
                      <c:pt idx="119">
                        <c:v>101.22499999999999</c:v>
                      </c:pt>
                      <c:pt idx="120">
                        <c:v>101.22499999999999</c:v>
                      </c:pt>
                      <c:pt idx="121">
                        <c:v>101.22499999999999</c:v>
                      </c:pt>
                      <c:pt idx="122">
                        <c:v>101.22499999999999</c:v>
                      </c:pt>
                      <c:pt idx="123">
                        <c:v>101.22499999999999</c:v>
                      </c:pt>
                      <c:pt idx="124">
                        <c:v>101.22499999999999</c:v>
                      </c:pt>
                      <c:pt idx="125">
                        <c:v>101.22499999999999</c:v>
                      </c:pt>
                      <c:pt idx="126">
                        <c:v>101.22499999999999</c:v>
                      </c:pt>
                      <c:pt idx="127">
                        <c:v>101.22499999999999</c:v>
                      </c:pt>
                      <c:pt idx="128">
                        <c:v>101.22499999999999</c:v>
                      </c:pt>
                      <c:pt idx="129">
                        <c:v>101.22499999999999</c:v>
                      </c:pt>
                      <c:pt idx="130">
                        <c:v>101.22499999999999</c:v>
                      </c:pt>
                      <c:pt idx="131">
                        <c:v>101.22499999999999</c:v>
                      </c:pt>
                      <c:pt idx="132">
                        <c:v>101.22499999999999</c:v>
                      </c:pt>
                      <c:pt idx="133">
                        <c:v>101.22499999999999</c:v>
                      </c:pt>
                      <c:pt idx="134">
                        <c:v>101.22499999999999</c:v>
                      </c:pt>
                      <c:pt idx="135">
                        <c:v>101.22499999999999</c:v>
                      </c:pt>
                      <c:pt idx="136">
                        <c:v>101.22499999999999</c:v>
                      </c:pt>
                      <c:pt idx="137">
                        <c:v>101.22499999999999</c:v>
                      </c:pt>
                      <c:pt idx="138">
                        <c:v>101.22499999999999</c:v>
                      </c:pt>
                      <c:pt idx="139">
                        <c:v>101.22499999999999</c:v>
                      </c:pt>
                      <c:pt idx="140">
                        <c:v>101.22499999999999</c:v>
                      </c:pt>
                      <c:pt idx="141">
                        <c:v>101.22499999999999</c:v>
                      </c:pt>
                      <c:pt idx="142">
                        <c:v>101.22499999999999</c:v>
                      </c:pt>
                      <c:pt idx="143">
                        <c:v>101.22499999999999</c:v>
                      </c:pt>
                      <c:pt idx="144">
                        <c:v>101.22499999999999</c:v>
                      </c:pt>
                      <c:pt idx="145">
                        <c:v>101.22499999999999</c:v>
                      </c:pt>
                      <c:pt idx="146">
                        <c:v>101.22499999999999</c:v>
                      </c:pt>
                      <c:pt idx="147">
                        <c:v>101.22499999999999</c:v>
                      </c:pt>
                      <c:pt idx="148">
                        <c:v>101.22499999999999</c:v>
                      </c:pt>
                      <c:pt idx="149">
                        <c:v>101.22499999999999</c:v>
                      </c:pt>
                      <c:pt idx="150">
                        <c:v>101.22499999999999</c:v>
                      </c:pt>
                      <c:pt idx="151">
                        <c:v>101.22499999999999</c:v>
                      </c:pt>
                      <c:pt idx="152">
                        <c:v>101.22499999999999</c:v>
                      </c:pt>
                      <c:pt idx="153">
                        <c:v>101.22499999999999</c:v>
                      </c:pt>
                      <c:pt idx="154">
                        <c:v>101.22499999999999</c:v>
                      </c:pt>
                      <c:pt idx="155">
                        <c:v>101.22499999999999</c:v>
                      </c:pt>
                      <c:pt idx="156">
                        <c:v>101.22499999999999</c:v>
                      </c:pt>
                      <c:pt idx="157">
                        <c:v>101.22499999999999</c:v>
                      </c:pt>
                      <c:pt idx="158">
                        <c:v>101.22499999999999</c:v>
                      </c:pt>
                      <c:pt idx="159">
                        <c:v>101.22499999999999</c:v>
                      </c:pt>
                      <c:pt idx="160">
                        <c:v>101.22499999999999</c:v>
                      </c:pt>
                      <c:pt idx="161">
                        <c:v>101.22499999999999</c:v>
                      </c:pt>
                      <c:pt idx="162">
                        <c:v>101.22499999999999</c:v>
                      </c:pt>
                      <c:pt idx="163">
                        <c:v>101.22499999999999</c:v>
                      </c:pt>
                      <c:pt idx="164">
                        <c:v>101.22499999999999</c:v>
                      </c:pt>
                      <c:pt idx="165">
                        <c:v>101.22499999999999</c:v>
                      </c:pt>
                      <c:pt idx="166">
                        <c:v>101.22499999999999</c:v>
                      </c:pt>
                      <c:pt idx="167">
                        <c:v>101.22499999999999</c:v>
                      </c:pt>
                      <c:pt idx="168">
                        <c:v>101.22499999999999</c:v>
                      </c:pt>
                      <c:pt idx="169">
                        <c:v>101.22499999999999</c:v>
                      </c:pt>
                      <c:pt idx="170">
                        <c:v>101.22499999999999</c:v>
                      </c:pt>
                      <c:pt idx="171">
                        <c:v>101.22499999999999</c:v>
                      </c:pt>
                      <c:pt idx="172">
                        <c:v>101.22499999999999</c:v>
                      </c:pt>
                      <c:pt idx="173">
                        <c:v>101.22499999999999</c:v>
                      </c:pt>
                      <c:pt idx="174">
                        <c:v>101.22499999999999</c:v>
                      </c:pt>
                      <c:pt idx="175">
                        <c:v>101.22499999999999</c:v>
                      </c:pt>
                      <c:pt idx="176">
                        <c:v>101.22499999999999</c:v>
                      </c:pt>
                      <c:pt idx="177">
                        <c:v>101.22499999999999</c:v>
                      </c:pt>
                      <c:pt idx="178">
                        <c:v>101.22499999999999</c:v>
                      </c:pt>
                      <c:pt idx="179">
                        <c:v>101.22499999999999</c:v>
                      </c:pt>
                      <c:pt idx="180">
                        <c:v>101.22499999999999</c:v>
                      </c:pt>
                      <c:pt idx="181">
                        <c:v>101.22499999999999</c:v>
                      </c:pt>
                      <c:pt idx="182">
                        <c:v>101.22499999999999</c:v>
                      </c:pt>
                      <c:pt idx="183">
                        <c:v>101.22499999999999</c:v>
                      </c:pt>
                      <c:pt idx="184">
                        <c:v>101.22499999999999</c:v>
                      </c:pt>
                      <c:pt idx="185">
                        <c:v>101.22499999999999</c:v>
                      </c:pt>
                      <c:pt idx="186">
                        <c:v>101.22499999999999</c:v>
                      </c:pt>
                      <c:pt idx="187">
                        <c:v>101.22499999999999</c:v>
                      </c:pt>
                      <c:pt idx="188">
                        <c:v>101.22499999999999</c:v>
                      </c:pt>
                      <c:pt idx="189">
                        <c:v>101.22499999999999</c:v>
                      </c:pt>
                      <c:pt idx="190">
                        <c:v>101.22499999999999</c:v>
                      </c:pt>
                      <c:pt idx="191">
                        <c:v>101.22499999999999</c:v>
                      </c:pt>
                      <c:pt idx="192">
                        <c:v>101.22499999999999</c:v>
                      </c:pt>
                      <c:pt idx="193">
                        <c:v>101.22499999999999</c:v>
                      </c:pt>
                      <c:pt idx="194">
                        <c:v>101.22499999999999</c:v>
                      </c:pt>
                      <c:pt idx="195">
                        <c:v>101.22499999999999</c:v>
                      </c:pt>
                      <c:pt idx="196">
                        <c:v>101.22499999999999</c:v>
                      </c:pt>
                      <c:pt idx="197">
                        <c:v>101.22499999999999</c:v>
                      </c:pt>
                      <c:pt idx="198">
                        <c:v>101.22499999999999</c:v>
                      </c:pt>
                      <c:pt idx="199">
                        <c:v>101.22499999999999</c:v>
                      </c:pt>
                      <c:pt idx="200">
                        <c:v>101.22499999999999</c:v>
                      </c:pt>
                      <c:pt idx="201">
                        <c:v>101.22499999999999</c:v>
                      </c:pt>
                      <c:pt idx="202">
                        <c:v>101.22499999999999</c:v>
                      </c:pt>
                      <c:pt idx="203">
                        <c:v>101.22499999999999</c:v>
                      </c:pt>
                      <c:pt idx="204">
                        <c:v>101.22499999999999</c:v>
                      </c:pt>
                      <c:pt idx="205">
                        <c:v>101.22499999999999</c:v>
                      </c:pt>
                      <c:pt idx="206">
                        <c:v>101.22499999999999</c:v>
                      </c:pt>
                      <c:pt idx="207">
                        <c:v>101.22499999999999</c:v>
                      </c:pt>
                      <c:pt idx="208">
                        <c:v>101.22499999999999</c:v>
                      </c:pt>
                      <c:pt idx="209">
                        <c:v>101.22499999999999</c:v>
                      </c:pt>
                      <c:pt idx="210">
                        <c:v>101.22499999999999</c:v>
                      </c:pt>
                      <c:pt idx="211">
                        <c:v>101.22499999999999</c:v>
                      </c:pt>
                      <c:pt idx="212">
                        <c:v>101.22499999999999</c:v>
                      </c:pt>
                      <c:pt idx="213">
                        <c:v>101.22499999999999</c:v>
                      </c:pt>
                      <c:pt idx="214">
                        <c:v>101.22499999999999</c:v>
                      </c:pt>
                      <c:pt idx="215">
                        <c:v>101.22499999999999</c:v>
                      </c:pt>
                      <c:pt idx="216">
                        <c:v>101.22499999999999</c:v>
                      </c:pt>
                      <c:pt idx="217">
                        <c:v>101.22499999999999</c:v>
                      </c:pt>
                      <c:pt idx="218">
                        <c:v>101.22499999999999</c:v>
                      </c:pt>
                      <c:pt idx="219">
                        <c:v>101.22499999999999</c:v>
                      </c:pt>
                      <c:pt idx="220">
                        <c:v>101.22499999999999</c:v>
                      </c:pt>
                      <c:pt idx="221">
                        <c:v>101.22499999999999</c:v>
                      </c:pt>
                      <c:pt idx="222">
                        <c:v>101.22499999999999</c:v>
                      </c:pt>
                      <c:pt idx="223">
                        <c:v>101.22499999999999</c:v>
                      </c:pt>
                      <c:pt idx="224">
                        <c:v>101.22499999999999</c:v>
                      </c:pt>
                      <c:pt idx="225">
                        <c:v>101.22499999999999</c:v>
                      </c:pt>
                      <c:pt idx="226">
                        <c:v>101.22499999999999</c:v>
                      </c:pt>
                      <c:pt idx="227">
                        <c:v>101.22499999999999</c:v>
                      </c:pt>
                      <c:pt idx="228">
                        <c:v>101.22499999999999</c:v>
                      </c:pt>
                      <c:pt idx="229">
                        <c:v>101.22499999999999</c:v>
                      </c:pt>
                      <c:pt idx="230">
                        <c:v>101.22499999999999</c:v>
                      </c:pt>
                      <c:pt idx="231">
                        <c:v>101.22499999999999</c:v>
                      </c:pt>
                      <c:pt idx="232">
                        <c:v>101.22499999999999</c:v>
                      </c:pt>
                      <c:pt idx="233">
                        <c:v>101.22499999999999</c:v>
                      </c:pt>
                      <c:pt idx="234">
                        <c:v>101.22499999999999</c:v>
                      </c:pt>
                      <c:pt idx="235">
                        <c:v>101.22499999999999</c:v>
                      </c:pt>
                      <c:pt idx="236">
                        <c:v>101.22499999999999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5D-4C90-AB0E-4F086B64AB1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2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176249.99999999959</c:v>
                      </c:pt>
                      <c:pt idx="43">
                        <c:v>176249.99999999959</c:v>
                      </c:pt>
                      <c:pt idx="44">
                        <c:v>176249.99999999959</c:v>
                      </c:pt>
                      <c:pt idx="45">
                        <c:v>176249.99999999959</c:v>
                      </c:pt>
                      <c:pt idx="46">
                        <c:v>176249.99999999959</c:v>
                      </c:pt>
                      <c:pt idx="47">
                        <c:v>176249.99999999959</c:v>
                      </c:pt>
                      <c:pt idx="48">
                        <c:v>176249.99999999959</c:v>
                      </c:pt>
                      <c:pt idx="49">
                        <c:v>176249.99999999959</c:v>
                      </c:pt>
                      <c:pt idx="50">
                        <c:v>176249.99999999959</c:v>
                      </c:pt>
                      <c:pt idx="51">
                        <c:v>176249.99999999959</c:v>
                      </c:pt>
                      <c:pt idx="52">
                        <c:v>176249.99999999959</c:v>
                      </c:pt>
                      <c:pt idx="53">
                        <c:v>176249.99999999959</c:v>
                      </c:pt>
                      <c:pt idx="54">
                        <c:v>176249.99999999959</c:v>
                      </c:pt>
                      <c:pt idx="55">
                        <c:v>176249.99999999959</c:v>
                      </c:pt>
                      <c:pt idx="56">
                        <c:v>176249.99999999959</c:v>
                      </c:pt>
                      <c:pt idx="57">
                        <c:v>176249.99999999959</c:v>
                      </c:pt>
                      <c:pt idx="58">
                        <c:v>176249.99999999959</c:v>
                      </c:pt>
                      <c:pt idx="59">
                        <c:v>176249.99999999959</c:v>
                      </c:pt>
                      <c:pt idx="60">
                        <c:v>176249.99999999959</c:v>
                      </c:pt>
                      <c:pt idx="61">
                        <c:v>176249.99999999959</c:v>
                      </c:pt>
                      <c:pt idx="62">
                        <c:v>176249.99999999959</c:v>
                      </c:pt>
                      <c:pt idx="63">
                        <c:v>176249.99999999959</c:v>
                      </c:pt>
                      <c:pt idx="64">
                        <c:v>176249.99999999959</c:v>
                      </c:pt>
                      <c:pt idx="65">
                        <c:v>176249.99999999959</c:v>
                      </c:pt>
                      <c:pt idx="66">
                        <c:v>176249.99999999959</c:v>
                      </c:pt>
                      <c:pt idx="67">
                        <c:v>176249.99999999959</c:v>
                      </c:pt>
                      <c:pt idx="68">
                        <c:v>176249.99999999959</c:v>
                      </c:pt>
                      <c:pt idx="69">
                        <c:v>176249.99999999959</c:v>
                      </c:pt>
                      <c:pt idx="70">
                        <c:v>176249.99999999959</c:v>
                      </c:pt>
                      <c:pt idx="71">
                        <c:v>176249.99999999959</c:v>
                      </c:pt>
                      <c:pt idx="72">
                        <c:v>176249.99999999959</c:v>
                      </c:pt>
                      <c:pt idx="73">
                        <c:v>176249.99999999959</c:v>
                      </c:pt>
                      <c:pt idx="74">
                        <c:v>176249.99999999959</c:v>
                      </c:pt>
                      <c:pt idx="75">
                        <c:v>176249.99999999959</c:v>
                      </c:pt>
                      <c:pt idx="76">
                        <c:v>176249.99999999959</c:v>
                      </c:pt>
                      <c:pt idx="77">
                        <c:v>176249.99999999959</c:v>
                      </c:pt>
                      <c:pt idx="78">
                        <c:v>176249.99999999959</c:v>
                      </c:pt>
                      <c:pt idx="79">
                        <c:v>176249.99999999959</c:v>
                      </c:pt>
                      <c:pt idx="80">
                        <c:v>176249.99999999959</c:v>
                      </c:pt>
                      <c:pt idx="81">
                        <c:v>176249.99999999959</c:v>
                      </c:pt>
                      <c:pt idx="82">
                        <c:v>176249.99999999959</c:v>
                      </c:pt>
                      <c:pt idx="83">
                        <c:v>176249.99999999959</c:v>
                      </c:pt>
                      <c:pt idx="84">
                        <c:v>176249.99999999959</c:v>
                      </c:pt>
                      <c:pt idx="85">
                        <c:v>176249.99999999959</c:v>
                      </c:pt>
                      <c:pt idx="86">
                        <c:v>176249.99999999959</c:v>
                      </c:pt>
                      <c:pt idx="87">
                        <c:v>176249.99999999959</c:v>
                      </c:pt>
                      <c:pt idx="88">
                        <c:v>176249.99999999959</c:v>
                      </c:pt>
                      <c:pt idx="89">
                        <c:v>176249.99999999959</c:v>
                      </c:pt>
                      <c:pt idx="90">
                        <c:v>176249.99999999959</c:v>
                      </c:pt>
                      <c:pt idx="91">
                        <c:v>176249.99999999959</c:v>
                      </c:pt>
                      <c:pt idx="92">
                        <c:v>176249.99999999959</c:v>
                      </c:pt>
                      <c:pt idx="93">
                        <c:v>176249.99999999959</c:v>
                      </c:pt>
                      <c:pt idx="94">
                        <c:v>176249.99999999959</c:v>
                      </c:pt>
                      <c:pt idx="95">
                        <c:v>176249.99999999959</c:v>
                      </c:pt>
                      <c:pt idx="96">
                        <c:v>176249.99999999959</c:v>
                      </c:pt>
                      <c:pt idx="97">
                        <c:v>176249.99999999959</c:v>
                      </c:pt>
                      <c:pt idx="98">
                        <c:v>176249.99999999959</c:v>
                      </c:pt>
                      <c:pt idx="99">
                        <c:v>176249.99999999959</c:v>
                      </c:pt>
                      <c:pt idx="100">
                        <c:v>176249.99999999959</c:v>
                      </c:pt>
                      <c:pt idx="101">
                        <c:v>176249.99999999959</c:v>
                      </c:pt>
                      <c:pt idx="102">
                        <c:v>176249.99999999959</c:v>
                      </c:pt>
                      <c:pt idx="103">
                        <c:v>176249.99999999959</c:v>
                      </c:pt>
                      <c:pt idx="104">
                        <c:v>176249.99999999959</c:v>
                      </c:pt>
                      <c:pt idx="105">
                        <c:v>176249.99999999959</c:v>
                      </c:pt>
                      <c:pt idx="106">
                        <c:v>176249.99999999959</c:v>
                      </c:pt>
                      <c:pt idx="107">
                        <c:v>176249.99999999959</c:v>
                      </c:pt>
                      <c:pt idx="108">
                        <c:v>176249.99999999959</c:v>
                      </c:pt>
                      <c:pt idx="109">
                        <c:v>176249.99999999959</c:v>
                      </c:pt>
                      <c:pt idx="110">
                        <c:v>176249.99999999959</c:v>
                      </c:pt>
                      <c:pt idx="111">
                        <c:v>176249.99999999959</c:v>
                      </c:pt>
                      <c:pt idx="112">
                        <c:v>176249.99999999959</c:v>
                      </c:pt>
                      <c:pt idx="113">
                        <c:v>176249.99999999959</c:v>
                      </c:pt>
                      <c:pt idx="114">
                        <c:v>176249.99999999959</c:v>
                      </c:pt>
                      <c:pt idx="115">
                        <c:v>176249.99999999959</c:v>
                      </c:pt>
                      <c:pt idx="116">
                        <c:v>176249.99999999959</c:v>
                      </c:pt>
                      <c:pt idx="117">
                        <c:v>176249.99999999959</c:v>
                      </c:pt>
                      <c:pt idx="118">
                        <c:v>176249.99999999959</c:v>
                      </c:pt>
                      <c:pt idx="119">
                        <c:v>176249.99999999959</c:v>
                      </c:pt>
                      <c:pt idx="120">
                        <c:v>176249.99999999959</c:v>
                      </c:pt>
                      <c:pt idx="121">
                        <c:v>176249.99999999959</c:v>
                      </c:pt>
                      <c:pt idx="122">
                        <c:v>176249.99999999959</c:v>
                      </c:pt>
                      <c:pt idx="123">
                        <c:v>176249.99999999959</c:v>
                      </c:pt>
                      <c:pt idx="124">
                        <c:v>176249.99999999959</c:v>
                      </c:pt>
                      <c:pt idx="125">
                        <c:v>176249.99999999959</c:v>
                      </c:pt>
                      <c:pt idx="126">
                        <c:v>176249.99999999959</c:v>
                      </c:pt>
                      <c:pt idx="127">
                        <c:v>176249.99999999959</c:v>
                      </c:pt>
                      <c:pt idx="128">
                        <c:v>176249.99999999959</c:v>
                      </c:pt>
                      <c:pt idx="129">
                        <c:v>176249.99999999959</c:v>
                      </c:pt>
                      <c:pt idx="130">
                        <c:v>176249.99999999959</c:v>
                      </c:pt>
                      <c:pt idx="131">
                        <c:v>176249.99999999959</c:v>
                      </c:pt>
                      <c:pt idx="132">
                        <c:v>176249.99999999959</c:v>
                      </c:pt>
                      <c:pt idx="133">
                        <c:v>176249.99999999959</c:v>
                      </c:pt>
                      <c:pt idx="134">
                        <c:v>176249.99999999959</c:v>
                      </c:pt>
                      <c:pt idx="135">
                        <c:v>176249.99999999959</c:v>
                      </c:pt>
                      <c:pt idx="136">
                        <c:v>176249.99999999959</c:v>
                      </c:pt>
                      <c:pt idx="137">
                        <c:v>176249.99999999959</c:v>
                      </c:pt>
                      <c:pt idx="138">
                        <c:v>176249.99999999959</c:v>
                      </c:pt>
                      <c:pt idx="139">
                        <c:v>176249.99999999959</c:v>
                      </c:pt>
                      <c:pt idx="140">
                        <c:v>176249.99999999959</c:v>
                      </c:pt>
                      <c:pt idx="141">
                        <c:v>176249.99999999959</c:v>
                      </c:pt>
                      <c:pt idx="142">
                        <c:v>176249.99999999959</c:v>
                      </c:pt>
                      <c:pt idx="143">
                        <c:v>176249.99999999959</c:v>
                      </c:pt>
                      <c:pt idx="144">
                        <c:v>176249.99999999959</c:v>
                      </c:pt>
                      <c:pt idx="145">
                        <c:v>176249.99999999959</c:v>
                      </c:pt>
                      <c:pt idx="146">
                        <c:v>176249.99999999959</c:v>
                      </c:pt>
                      <c:pt idx="147">
                        <c:v>176249.99999999959</c:v>
                      </c:pt>
                      <c:pt idx="148">
                        <c:v>176249.99999999959</c:v>
                      </c:pt>
                      <c:pt idx="149">
                        <c:v>176249.99999999959</c:v>
                      </c:pt>
                      <c:pt idx="150">
                        <c:v>176249.99999999959</c:v>
                      </c:pt>
                      <c:pt idx="151">
                        <c:v>176249.99999999959</c:v>
                      </c:pt>
                      <c:pt idx="152">
                        <c:v>176249.99999999959</c:v>
                      </c:pt>
                      <c:pt idx="153">
                        <c:v>176249.99999999959</c:v>
                      </c:pt>
                      <c:pt idx="154">
                        <c:v>176249.99999999959</c:v>
                      </c:pt>
                      <c:pt idx="155">
                        <c:v>176249.99999999959</c:v>
                      </c:pt>
                      <c:pt idx="156">
                        <c:v>176249.99999999959</c:v>
                      </c:pt>
                      <c:pt idx="157">
                        <c:v>176249.99999999959</c:v>
                      </c:pt>
                      <c:pt idx="158">
                        <c:v>176249.99999999959</c:v>
                      </c:pt>
                      <c:pt idx="159">
                        <c:v>176249.99999999959</c:v>
                      </c:pt>
                      <c:pt idx="160">
                        <c:v>176249.99999999959</c:v>
                      </c:pt>
                      <c:pt idx="161">
                        <c:v>176249.99999999959</c:v>
                      </c:pt>
                      <c:pt idx="162">
                        <c:v>176249.99999999959</c:v>
                      </c:pt>
                      <c:pt idx="163">
                        <c:v>176249.99999999959</c:v>
                      </c:pt>
                      <c:pt idx="164">
                        <c:v>176249.99999999959</c:v>
                      </c:pt>
                      <c:pt idx="165">
                        <c:v>176249.99999999959</c:v>
                      </c:pt>
                      <c:pt idx="166">
                        <c:v>176249.99999999959</c:v>
                      </c:pt>
                      <c:pt idx="167">
                        <c:v>176249.99999999959</c:v>
                      </c:pt>
                      <c:pt idx="168">
                        <c:v>176249.99999999959</c:v>
                      </c:pt>
                      <c:pt idx="169">
                        <c:v>176249.99999999959</c:v>
                      </c:pt>
                      <c:pt idx="170">
                        <c:v>176249.99999999959</c:v>
                      </c:pt>
                      <c:pt idx="171">
                        <c:v>176249.99999999959</c:v>
                      </c:pt>
                      <c:pt idx="172">
                        <c:v>176249.99999999959</c:v>
                      </c:pt>
                      <c:pt idx="173">
                        <c:v>176249.99999999959</c:v>
                      </c:pt>
                      <c:pt idx="174">
                        <c:v>176249.99999999959</c:v>
                      </c:pt>
                      <c:pt idx="175">
                        <c:v>176249.99999999959</c:v>
                      </c:pt>
                      <c:pt idx="176">
                        <c:v>176249.99999999959</c:v>
                      </c:pt>
                      <c:pt idx="177">
                        <c:v>176249.99999999959</c:v>
                      </c:pt>
                      <c:pt idx="178">
                        <c:v>176249.99999999959</c:v>
                      </c:pt>
                      <c:pt idx="179">
                        <c:v>176249.99999999959</c:v>
                      </c:pt>
                      <c:pt idx="180">
                        <c:v>176249.99999999959</c:v>
                      </c:pt>
                      <c:pt idx="181">
                        <c:v>176249.99999999959</c:v>
                      </c:pt>
                      <c:pt idx="182">
                        <c:v>176249.99999999959</c:v>
                      </c:pt>
                      <c:pt idx="183">
                        <c:v>176249.99999999959</c:v>
                      </c:pt>
                      <c:pt idx="184">
                        <c:v>176249.99999999959</c:v>
                      </c:pt>
                      <c:pt idx="185">
                        <c:v>176249.99999999959</c:v>
                      </c:pt>
                      <c:pt idx="186">
                        <c:v>176249.99999999959</c:v>
                      </c:pt>
                      <c:pt idx="187">
                        <c:v>176249.99999999959</c:v>
                      </c:pt>
                      <c:pt idx="188">
                        <c:v>176249.99999999959</c:v>
                      </c:pt>
                      <c:pt idx="189">
                        <c:v>176249.99999999959</c:v>
                      </c:pt>
                      <c:pt idx="190">
                        <c:v>176249.99999999959</c:v>
                      </c:pt>
                      <c:pt idx="191">
                        <c:v>176249.99999999959</c:v>
                      </c:pt>
                      <c:pt idx="192">
                        <c:v>176249.99999999959</c:v>
                      </c:pt>
                      <c:pt idx="193">
                        <c:v>176249.99999999959</c:v>
                      </c:pt>
                      <c:pt idx="194">
                        <c:v>176249.99999999959</c:v>
                      </c:pt>
                      <c:pt idx="195">
                        <c:v>176249.99999999959</c:v>
                      </c:pt>
                      <c:pt idx="196">
                        <c:v>176249.99999999959</c:v>
                      </c:pt>
                      <c:pt idx="197">
                        <c:v>176249.99999999959</c:v>
                      </c:pt>
                      <c:pt idx="198">
                        <c:v>176249.99999999959</c:v>
                      </c:pt>
                      <c:pt idx="199">
                        <c:v>176249.99999999959</c:v>
                      </c:pt>
                      <c:pt idx="200">
                        <c:v>176249.99999999959</c:v>
                      </c:pt>
                      <c:pt idx="201">
                        <c:v>176249.99999999959</c:v>
                      </c:pt>
                      <c:pt idx="202">
                        <c:v>176249.99999999959</c:v>
                      </c:pt>
                      <c:pt idx="203">
                        <c:v>176249.99999999959</c:v>
                      </c:pt>
                      <c:pt idx="204">
                        <c:v>176249.99999999959</c:v>
                      </c:pt>
                      <c:pt idx="205">
                        <c:v>176249.99999999959</c:v>
                      </c:pt>
                      <c:pt idx="206">
                        <c:v>176249.99999999959</c:v>
                      </c:pt>
                      <c:pt idx="207">
                        <c:v>176249.99999999959</c:v>
                      </c:pt>
                      <c:pt idx="208">
                        <c:v>176249.99999999959</c:v>
                      </c:pt>
                      <c:pt idx="209">
                        <c:v>176249.99999999959</c:v>
                      </c:pt>
                      <c:pt idx="210">
                        <c:v>176249.99999999959</c:v>
                      </c:pt>
                      <c:pt idx="211">
                        <c:v>176249.99999999959</c:v>
                      </c:pt>
                      <c:pt idx="212">
                        <c:v>176249.99999999959</c:v>
                      </c:pt>
                      <c:pt idx="213">
                        <c:v>176249.99999999959</c:v>
                      </c:pt>
                      <c:pt idx="214">
                        <c:v>176249.99999999959</c:v>
                      </c:pt>
                      <c:pt idx="215">
                        <c:v>176249.99999999959</c:v>
                      </c:pt>
                      <c:pt idx="216">
                        <c:v>176249.99999999959</c:v>
                      </c:pt>
                      <c:pt idx="217">
                        <c:v>176249.99999999959</c:v>
                      </c:pt>
                      <c:pt idx="218">
                        <c:v>176249.99999999959</c:v>
                      </c:pt>
                      <c:pt idx="219">
                        <c:v>176249.99999999959</c:v>
                      </c:pt>
                      <c:pt idx="220">
                        <c:v>176249.99999999959</c:v>
                      </c:pt>
                      <c:pt idx="221">
                        <c:v>176249.99999999959</c:v>
                      </c:pt>
                      <c:pt idx="222">
                        <c:v>176249.99999999959</c:v>
                      </c:pt>
                      <c:pt idx="223">
                        <c:v>176249.99999999959</c:v>
                      </c:pt>
                      <c:pt idx="224">
                        <c:v>176249.99999999959</c:v>
                      </c:pt>
                      <c:pt idx="225">
                        <c:v>176249.99999999959</c:v>
                      </c:pt>
                      <c:pt idx="226">
                        <c:v>176249.99999999959</c:v>
                      </c:pt>
                      <c:pt idx="227">
                        <c:v>176249.99999999959</c:v>
                      </c:pt>
                      <c:pt idx="228">
                        <c:v>176249.99999999959</c:v>
                      </c:pt>
                      <c:pt idx="229">
                        <c:v>176249.99999999959</c:v>
                      </c:pt>
                      <c:pt idx="230">
                        <c:v>176249.99999999959</c:v>
                      </c:pt>
                      <c:pt idx="231">
                        <c:v>176249.99999999959</c:v>
                      </c:pt>
                      <c:pt idx="232">
                        <c:v>176249.99999999959</c:v>
                      </c:pt>
                      <c:pt idx="233">
                        <c:v>176249.99999999959</c:v>
                      </c:pt>
                      <c:pt idx="234">
                        <c:v>176249.99999999959</c:v>
                      </c:pt>
                      <c:pt idx="235">
                        <c:v>176249.99999999959</c:v>
                      </c:pt>
                      <c:pt idx="236">
                        <c:v>176249.99999999959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25D-4C90-AB0E-4F086B64AB1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'EU ETF Compression'!$A$14:$A$250</c15:sqref>
                        </c15:formulaRef>
                      </c:ext>
                    </c:extLst>
                    <c:strCache>
                      <c:ptCount val="20"/>
                      <c:pt idx="0">
                        <c:v>10/07/2025 15:00</c:v>
                      </c:pt>
                      <c:pt idx="1">
                        <c:v>10/08/2025 15:00</c:v>
                      </c:pt>
                      <c:pt idx="2">
                        <c:v>10/09/2025 15:00</c:v>
                      </c:pt>
                      <c:pt idx="3">
                        <c:v>10/10/2025 15:00</c:v>
                      </c:pt>
                      <c:pt idx="4">
                        <c:v>10/13/2025 15:00</c:v>
                      </c:pt>
                      <c:pt idx="5">
                        <c:v>10/14/2025 15:00</c:v>
                      </c:pt>
                      <c:pt idx="6">
                        <c:v>10/15/2025 15:00</c:v>
                      </c:pt>
                      <c:pt idx="7">
                        <c:v>10/16/2025 15:00</c:v>
                      </c:pt>
                      <c:pt idx="8">
                        <c:v>10/17/2025 15:00</c:v>
                      </c:pt>
                      <c:pt idx="9">
                        <c:v>10/20/2025 15:00</c:v>
                      </c:pt>
                      <c:pt idx="10">
                        <c:v>10/22/2025 15:00</c:v>
                      </c:pt>
                      <c:pt idx="11">
                        <c:v>10/23/2025 15:00</c:v>
                      </c:pt>
                      <c:pt idx="12">
                        <c:v>10/24/2025 15:00</c:v>
                      </c:pt>
                      <c:pt idx="13">
                        <c:v>10/27/2025 15:00</c:v>
                      </c:pt>
                      <c:pt idx="14">
                        <c:v>10/28/2025 15:00</c:v>
                      </c:pt>
                      <c:pt idx="15">
                        <c:v>10/29/2025 15:00</c:v>
                      </c:pt>
                      <c:pt idx="16">
                        <c:v>10/30/2025 15:00</c:v>
                      </c:pt>
                      <c:pt idx="17">
                        <c:v>10/31/2025 15:00</c:v>
                      </c:pt>
                      <c:pt idx="18">
                        <c:v>11/03/2025 15:00</c:v>
                      </c:pt>
                      <c:pt idx="19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5D-4C90-AB0E-4F086B64AB1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 ETF Compression'!$T$12</c:f>
              <c:strCache>
                <c:ptCount val="1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'US ETF Compression'!$A$13:$A$62</c:f>
              <c:strCache>
                <c:ptCount val="37"/>
                <c:pt idx="1">
                  <c:v>09/15/2025 15:00</c:v>
                </c:pt>
                <c:pt idx="2">
                  <c:v>09/16/2025 15:00</c:v>
                </c:pt>
                <c:pt idx="3">
                  <c:v>09/17/2025 15:00</c:v>
                </c:pt>
                <c:pt idx="4">
                  <c:v>09/18/2025 15:00</c:v>
                </c:pt>
                <c:pt idx="5">
                  <c:v>09/19/2025 15:00</c:v>
                </c:pt>
                <c:pt idx="6">
                  <c:v>09/22/2025 15:00</c:v>
                </c:pt>
                <c:pt idx="7">
                  <c:v>09/23/2025 15:00</c:v>
                </c:pt>
                <c:pt idx="8">
                  <c:v>09/24/2025 15:00</c:v>
                </c:pt>
                <c:pt idx="9">
                  <c:v>09/25/2025 15:00</c:v>
                </c:pt>
                <c:pt idx="10">
                  <c:v>09/26/2025 15:00</c:v>
                </c:pt>
                <c:pt idx="11">
                  <c:v>09/29/2025 15:00</c:v>
                </c:pt>
                <c:pt idx="12">
                  <c:v>09/30/2025 15:00</c:v>
                </c:pt>
                <c:pt idx="13">
                  <c:v>10/01/2025 15:00</c:v>
                </c:pt>
                <c:pt idx="14">
                  <c:v>10/02/2025 15:00</c:v>
                </c:pt>
                <c:pt idx="15">
                  <c:v>10/03/2025 15:00</c:v>
                </c:pt>
                <c:pt idx="16">
                  <c:v>10/06/2025 15:00</c:v>
                </c:pt>
                <c:pt idx="17">
                  <c:v>10/07/2025 15:00</c:v>
                </c:pt>
                <c:pt idx="18">
                  <c:v>10/08/2025 15:00</c:v>
                </c:pt>
                <c:pt idx="19">
                  <c:v>10/09/2025 15:00</c:v>
                </c:pt>
                <c:pt idx="20">
                  <c:v>10/10/2025 15:00</c:v>
                </c:pt>
                <c:pt idx="21">
                  <c:v>10/13/2025 15:00</c:v>
                </c:pt>
                <c:pt idx="22">
                  <c:v>10/14/2025 15:00</c:v>
                </c:pt>
                <c:pt idx="23">
                  <c:v>10/15/2025 15:00</c:v>
                </c:pt>
                <c:pt idx="24">
                  <c:v>10/16/2025 15:00</c:v>
                </c:pt>
                <c:pt idx="25">
                  <c:v>10/17/2025 15:00</c:v>
                </c:pt>
                <c:pt idx="26">
                  <c:v>10/20/2025 15:00</c:v>
                </c:pt>
                <c:pt idx="27">
                  <c:v>10/21/2025 15:00</c:v>
                </c:pt>
                <c:pt idx="28">
                  <c:v>10/22/2025 15:00</c:v>
                </c:pt>
                <c:pt idx="29">
                  <c:v>10/23/2025 15:00</c:v>
                </c:pt>
                <c:pt idx="30">
                  <c:v>10/24/2025 15:00</c:v>
                </c:pt>
                <c:pt idx="31">
                  <c:v>10/27/2025 15:00</c:v>
                </c:pt>
                <c:pt idx="32">
                  <c:v>10/28/2025 15:00</c:v>
                </c:pt>
                <c:pt idx="33">
                  <c:v>10/29/2025 15:00</c:v>
                </c:pt>
                <c:pt idx="34">
                  <c:v>10/30/2025 15:00</c:v>
                </c:pt>
                <c:pt idx="35">
                  <c:v>10/31/2025 15:00</c:v>
                </c:pt>
                <c:pt idx="36">
                  <c:v>11/03/2025 15:10</c:v>
                </c:pt>
              </c:strCache>
            </c:strRef>
          </c:cat>
          <c:val>
            <c:numRef>
              <c:f>'US ETF Compression'!$T$13:$T$62</c:f>
              <c:numCache>
                <c:formatCode>_("$"* #,##0_);_("$"* \(#,##0\);_("$"* "-"??_);_(@_)</c:formatCode>
                <c:ptCount val="50"/>
                <c:pt idx="1">
                  <c:v>0</c:v>
                </c:pt>
                <c:pt idx="2">
                  <c:v>25846.120866930833</c:v>
                </c:pt>
                <c:pt idx="3">
                  <c:v>19471.651548495844</c:v>
                </c:pt>
                <c:pt idx="4">
                  <c:v>34704.545484011898</c:v>
                </c:pt>
                <c:pt idx="5">
                  <c:v>49912.69939648595</c:v>
                </c:pt>
                <c:pt idx="6">
                  <c:v>106468.44341993982</c:v>
                </c:pt>
                <c:pt idx="7">
                  <c:v>100467.46311877367</c:v>
                </c:pt>
                <c:pt idx="8">
                  <c:v>138521.56084042153</c:v>
                </c:pt>
                <c:pt idx="9">
                  <c:v>94143.725981884971</c:v>
                </c:pt>
                <c:pt idx="10">
                  <c:v>96560.267820255438</c:v>
                </c:pt>
                <c:pt idx="11">
                  <c:v>138634.64245853462</c:v>
                </c:pt>
                <c:pt idx="12">
                  <c:v>129374.41436680552</c:v>
                </c:pt>
                <c:pt idx="13">
                  <c:v>90930.852687403749</c:v>
                </c:pt>
                <c:pt idx="14">
                  <c:v>61925.456023876992</c:v>
                </c:pt>
                <c:pt idx="15">
                  <c:v>24875.828033888942</c:v>
                </c:pt>
                <c:pt idx="16">
                  <c:v>47144.4539725629</c:v>
                </c:pt>
                <c:pt idx="17">
                  <c:v>14299.202275209918</c:v>
                </c:pt>
                <c:pt idx="18">
                  <c:v>12945.776177205455</c:v>
                </c:pt>
                <c:pt idx="19">
                  <c:v>-24949.094469489806</c:v>
                </c:pt>
                <c:pt idx="20">
                  <c:v>-115737.29632424098</c:v>
                </c:pt>
                <c:pt idx="21">
                  <c:v>1991.5057342589062</c:v>
                </c:pt>
                <c:pt idx="22">
                  <c:v>-69472.796009753918</c:v>
                </c:pt>
                <c:pt idx="23">
                  <c:v>13281.762777551918</c:v>
                </c:pt>
                <c:pt idx="24">
                  <c:v>-106151.36280510449</c:v>
                </c:pt>
                <c:pt idx="25">
                  <c:v>21862.597132507333</c:v>
                </c:pt>
                <c:pt idx="26">
                  <c:v>33887.38766056345</c:v>
                </c:pt>
                <c:pt idx="27">
                  <c:v>40787.435367773367</c:v>
                </c:pt>
                <c:pt idx="28">
                  <c:v>-18143.291734328275</c:v>
                </c:pt>
                <c:pt idx="29">
                  <c:v>5596.2472118571386</c:v>
                </c:pt>
                <c:pt idx="30">
                  <c:v>40154.160378583088</c:v>
                </c:pt>
                <c:pt idx="31">
                  <c:v>107932.80913954574</c:v>
                </c:pt>
                <c:pt idx="32">
                  <c:v>104229.40309668628</c:v>
                </c:pt>
                <c:pt idx="33">
                  <c:v>47953.936326813244</c:v>
                </c:pt>
                <c:pt idx="34">
                  <c:v>104686.13899330422</c:v>
                </c:pt>
                <c:pt idx="35">
                  <c:v>210877.60061103568</c:v>
                </c:pt>
                <c:pt idx="36">
                  <c:v>189695.17031453911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D-4FA3-9E78-B364891B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28736"/>
        <c:axId val="298328256"/>
      </c:lineChart>
      <c:dateAx>
        <c:axId val="298328736"/>
        <c:scaling>
          <c:orientation val="minMax"/>
        </c:scaling>
        <c:delete val="0"/>
        <c:axPos val="b"/>
        <c:numFmt formatCode="[$-409]dd\-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256"/>
        <c:crosses val="autoZero"/>
        <c:auto val="0"/>
        <c:lblOffset val="100"/>
        <c:baseTimeUnit val="days"/>
      </c:dateAx>
      <c:valAx>
        <c:axId val="2983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'US ETF Compression'!$T$12:$T$13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'US ETF Compression'!$A$14:$A$250</c:f>
              <c:strCache>
                <c:ptCount val="36"/>
                <c:pt idx="0">
                  <c:v>09/15/2025 15:00</c:v>
                </c:pt>
                <c:pt idx="1">
                  <c:v>09/16/2025 15:00</c:v>
                </c:pt>
                <c:pt idx="2">
                  <c:v>09/17/2025 15:00</c:v>
                </c:pt>
                <c:pt idx="3">
                  <c:v>09/18/2025 15:00</c:v>
                </c:pt>
                <c:pt idx="4">
                  <c:v>09/19/2025 15:00</c:v>
                </c:pt>
                <c:pt idx="5">
                  <c:v>09/22/2025 15:00</c:v>
                </c:pt>
                <c:pt idx="6">
                  <c:v>09/23/2025 15:00</c:v>
                </c:pt>
                <c:pt idx="7">
                  <c:v>09/24/2025 15:00</c:v>
                </c:pt>
                <c:pt idx="8">
                  <c:v>09/25/2025 15:00</c:v>
                </c:pt>
                <c:pt idx="9">
                  <c:v>09/26/2025 15:00</c:v>
                </c:pt>
                <c:pt idx="10">
                  <c:v>09/29/2025 15:00</c:v>
                </c:pt>
                <c:pt idx="11">
                  <c:v>09/30/2025 15:00</c:v>
                </c:pt>
                <c:pt idx="12">
                  <c:v>10/01/2025 15:00</c:v>
                </c:pt>
                <c:pt idx="13">
                  <c:v>10/02/2025 15:00</c:v>
                </c:pt>
                <c:pt idx="14">
                  <c:v>10/03/2025 15:00</c:v>
                </c:pt>
                <c:pt idx="15">
                  <c:v>10/06/2025 15:00</c:v>
                </c:pt>
                <c:pt idx="16">
                  <c:v>10/07/2025 15:00</c:v>
                </c:pt>
                <c:pt idx="17">
                  <c:v>10/08/2025 15:00</c:v>
                </c:pt>
                <c:pt idx="18">
                  <c:v>10/09/2025 15:00</c:v>
                </c:pt>
                <c:pt idx="19">
                  <c:v>10/10/2025 15:00</c:v>
                </c:pt>
                <c:pt idx="20">
                  <c:v>10/13/2025 15:00</c:v>
                </c:pt>
                <c:pt idx="21">
                  <c:v>10/14/2025 15:00</c:v>
                </c:pt>
                <c:pt idx="22">
                  <c:v>10/15/2025 15:00</c:v>
                </c:pt>
                <c:pt idx="23">
                  <c:v>10/16/2025 15:00</c:v>
                </c:pt>
                <c:pt idx="24">
                  <c:v>10/17/2025 15:00</c:v>
                </c:pt>
                <c:pt idx="25">
                  <c:v>10/20/2025 15:00</c:v>
                </c:pt>
                <c:pt idx="26">
                  <c:v>10/21/2025 15:00</c:v>
                </c:pt>
                <c:pt idx="27">
                  <c:v>10/22/2025 15:00</c:v>
                </c:pt>
                <c:pt idx="28">
                  <c:v>10/23/2025 15:00</c:v>
                </c:pt>
                <c:pt idx="29">
                  <c:v>10/24/2025 15:00</c:v>
                </c:pt>
                <c:pt idx="30">
                  <c:v>10/27/2025 15:00</c:v>
                </c:pt>
                <c:pt idx="31">
                  <c:v>10/28/2025 15:00</c:v>
                </c:pt>
                <c:pt idx="32">
                  <c:v>10/29/2025 15:00</c:v>
                </c:pt>
                <c:pt idx="33">
                  <c:v>10/30/2025 15:00</c:v>
                </c:pt>
                <c:pt idx="34">
                  <c:v>10/31/2025 15:00</c:v>
                </c:pt>
                <c:pt idx="35">
                  <c:v>11/03/2025 15:10</c:v>
                </c:pt>
              </c:strCache>
            </c:strRef>
          </c:cat>
          <c:val>
            <c:numRef>
              <c:f>'US ETF Compression'!$T$14:$T$250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25846.120866930833</c:v>
                </c:pt>
                <c:pt idx="2">
                  <c:v>19471.651548495844</c:v>
                </c:pt>
                <c:pt idx="3">
                  <c:v>34704.545484011898</c:v>
                </c:pt>
                <c:pt idx="4">
                  <c:v>49912.69939648595</c:v>
                </c:pt>
                <c:pt idx="5">
                  <c:v>106468.44341993982</c:v>
                </c:pt>
                <c:pt idx="6">
                  <c:v>100467.46311877367</c:v>
                </c:pt>
                <c:pt idx="7">
                  <c:v>138521.56084042153</c:v>
                </c:pt>
                <c:pt idx="8">
                  <c:v>94143.725981884971</c:v>
                </c:pt>
                <c:pt idx="9">
                  <c:v>96560.267820255438</c:v>
                </c:pt>
                <c:pt idx="10">
                  <c:v>138634.64245853462</c:v>
                </c:pt>
                <c:pt idx="11">
                  <c:v>129374.41436680552</c:v>
                </c:pt>
                <c:pt idx="12">
                  <c:v>90930.852687403749</c:v>
                </c:pt>
                <c:pt idx="13">
                  <c:v>61925.456023876992</c:v>
                </c:pt>
                <c:pt idx="14">
                  <c:v>24875.828033888942</c:v>
                </c:pt>
                <c:pt idx="15">
                  <c:v>47144.4539725629</c:v>
                </c:pt>
                <c:pt idx="16">
                  <c:v>14299.202275209918</c:v>
                </c:pt>
                <c:pt idx="17">
                  <c:v>12945.776177205455</c:v>
                </c:pt>
                <c:pt idx="18">
                  <c:v>-24949.094469489806</c:v>
                </c:pt>
                <c:pt idx="19">
                  <c:v>-115737.29632424098</c:v>
                </c:pt>
                <c:pt idx="20">
                  <c:v>1991.5057342589062</c:v>
                </c:pt>
                <c:pt idx="21">
                  <c:v>-69472.796009753918</c:v>
                </c:pt>
                <c:pt idx="22">
                  <c:v>13281.762777551918</c:v>
                </c:pt>
                <c:pt idx="23">
                  <c:v>-106151.36280510449</c:v>
                </c:pt>
                <c:pt idx="24">
                  <c:v>21862.597132507333</c:v>
                </c:pt>
                <c:pt idx="25">
                  <c:v>33887.38766056345</c:v>
                </c:pt>
                <c:pt idx="26">
                  <c:v>40787.435367773367</c:v>
                </c:pt>
                <c:pt idx="27">
                  <c:v>-18143.291734328275</c:v>
                </c:pt>
                <c:pt idx="28">
                  <c:v>5596.2472118571386</c:v>
                </c:pt>
                <c:pt idx="29">
                  <c:v>40154.160378583088</c:v>
                </c:pt>
                <c:pt idx="30">
                  <c:v>107932.80913954574</c:v>
                </c:pt>
                <c:pt idx="31">
                  <c:v>104229.40309668628</c:v>
                </c:pt>
                <c:pt idx="32">
                  <c:v>47953.936326813244</c:v>
                </c:pt>
                <c:pt idx="33">
                  <c:v>104686.13899330422</c:v>
                </c:pt>
                <c:pt idx="34">
                  <c:v>210877.60061103568</c:v>
                </c:pt>
                <c:pt idx="35">
                  <c:v>189695.17031453911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7B-4186-BF8D-606449732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6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101.1619</c:v>
                      </c:pt>
                      <c:pt idx="43">
                        <c:v>101.1619</c:v>
                      </c:pt>
                      <c:pt idx="44">
                        <c:v>101.1619</c:v>
                      </c:pt>
                      <c:pt idx="45">
                        <c:v>101.1619</c:v>
                      </c:pt>
                      <c:pt idx="46">
                        <c:v>101.1619</c:v>
                      </c:pt>
                      <c:pt idx="47">
                        <c:v>101.1619</c:v>
                      </c:pt>
                      <c:pt idx="48">
                        <c:v>101.1619</c:v>
                      </c:pt>
                      <c:pt idx="49">
                        <c:v>101.1619</c:v>
                      </c:pt>
                      <c:pt idx="50">
                        <c:v>101.1619</c:v>
                      </c:pt>
                      <c:pt idx="51">
                        <c:v>101.1619</c:v>
                      </c:pt>
                      <c:pt idx="52">
                        <c:v>101.1619</c:v>
                      </c:pt>
                      <c:pt idx="53">
                        <c:v>101.1619</c:v>
                      </c:pt>
                      <c:pt idx="54">
                        <c:v>101.1619</c:v>
                      </c:pt>
                      <c:pt idx="55">
                        <c:v>101.1619</c:v>
                      </c:pt>
                      <c:pt idx="56">
                        <c:v>101.1619</c:v>
                      </c:pt>
                      <c:pt idx="57">
                        <c:v>101.1619</c:v>
                      </c:pt>
                      <c:pt idx="58">
                        <c:v>101.1619</c:v>
                      </c:pt>
                      <c:pt idx="59">
                        <c:v>101.1619</c:v>
                      </c:pt>
                      <c:pt idx="60">
                        <c:v>101.1619</c:v>
                      </c:pt>
                      <c:pt idx="61">
                        <c:v>101.1619</c:v>
                      </c:pt>
                      <c:pt idx="62">
                        <c:v>101.1619</c:v>
                      </c:pt>
                      <c:pt idx="63">
                        <c:v>101.1619</c:v>
                      </c:pt>
                      <c:pt idx="64">
                        <c:v>101.1619</c:v>
                      </c:pt>
                      <c:pt idx="65">
                        <c:v>101.1619</c:v>
                      </c:pt>
                      <c:pt idx="66">
                        <c:v>101.1619</c:v>
                      </c:pt>
                      <c:pt idx="67">
                        <c:v>101.1619</c:v>
                      </c:pt>
                      <c:pt idx="68">
                        <c:v>101.1619</c:v>
                      </c:pt>
                      <c:pt idx="69">
                        <c:v>101.1619</c:v>
                      </c:pt>
                      <c:pt idx="70">
                        <c:v>101.1619</c:v>
                      </c:pt>
                      <c:pt idx="71">
                        <c:v>101.1619</c:v>
                      </c:pt>
                      <c:pt idx="72">
                        <c:v>101.1619</c:v>
                      </c:pt>
                      <c:pt idx="73">
                        <c:v>101.1619</c:v>
                      </c:pt>
                      <c:pt idx="74">
                        <c:v>101.1619</c:v>
                      </c:pt>
                      <c:pt idx="75">
                        <c:v>101.1619</c:v>
                      </c:pt>
                      <c:pt idx="76">
                        <c:v>101.1619</c:v>
                      </c:pt>
                      <c:pt idx="77">
                        <c:v>101.1619</c:v>
                      </c:pt>
                      <c:pt idx="78">
                        <c:v>101.1619</c:v>
                      </c:pt>
                      <c:pt idx="79">
                        <c:v>101.1619</c:v>
                      </c:pt>
                      <c:pt idx="80">
                        <c:v>101.1619</c:v>
                      </c:pt>
                      <c:pt idx="81">
                        <c:v>101.1619</c:v>
                      </c:pt>
                      <c:pt idx="82">
                        <c:v>101.1619</c:v>
                      </c:pt>
                      <c:pt idx="83">
                        <c:v>101.1619</c:v>
                      </c:pt>
                      <c:pt idx="84">
                        <c:v>101.1619</c:v>
                      </c:pt>
                      <c:pt idx="85">
                        <c:v>101.1619</c:v>
                      </c:pt>
                      <c:pt idx="86">
                        <c:v>101.1619</c:v>
                      </c:pt>
                      <c:pt idx="87">
                        <c:v>101.1619</c:v>
                      </c:pt>
                      <c:pt idx="88">
                        <c:v>101.1619</c:v>
                      </c:pt>
                      <c:pt idx="89">
                        <c:v>101.1619</c:v>
                      </c:pt>
                      <c:pt idx="90">
                        <c:v>101.1619</c:v>
                      </c:pt>
                      <c:pt idx="91">
                        <c:v>101.1619</c:v>
                      </c:pt>
                      <c:pt idx="92">
                        <c:v>101.1619</c:v>
                      </c:pt>
                      <c:pt idx="93">
                        <c:v>101.1619</c:v>
                      </c:pt>
                      <c:pt idx="94">
                        <c:v>101.1619</c:v>
                      </c:pt>
                      <c:pt idx="95">
                        <c:v>101.1619</c:v>
                      </c:pt>
                      <c:pt idx="96">
                        <c:v>101.1619</c:v>
                      </c:pt>
                      <c:pt idx="97">
                        <c:v>101.1619</c:v>
                      </c:pt>
                      <c:pt idx="98">
                        <c:v>101.1619</c:v>
                      </c:pt>
                      <c:pt idx="99">
                        <c:v>101.1619</c:v>
                      </c:pt>
                      <c:pt idx="100">
                        <c:v>101.1619</c:v>
                      </c:pt>
                      <c:pt idx="101">
                        <c:v>101.1619</c:v>
                      </c:pt>
                      <c:pt idx="102">
                        <c:v>101.1619</c:v>
                      </c:pt>
                      <c:pt idx="103">
                        <c:v>101.1619</c:v>
                      </c:pt>
                      <c:pt idx="104">
                        <c:v>101.1619</c:v>
                      </c:pt>
                      <c:pt idx="105">
                        <c:v>101.1619</c:v>
                      </c:pt>
                      <c:pt idx="106">
                        <c:v>101.1619</c:v>
                      </c:pt>
                      <c:pt idx="107">
                        <c:v>101.1619</c:v>
                      </c:pt>
                      <c:pt idx="108">
                        <c:v>101.1619</c:v>
                      </c:pt>
                      <c:pt idx="109">
                        <c:v>101.1619</c:v>
                      </c:pt>
                      <c:pt idx="110">
                        <c:v>101.1619</c:v>
                      </c:pt>
                      <c:pt idx="111">
                        <c:v>101.1619</c:v>
                      </c:pt>
                      <c:pt idx="112">
                        <c:v>101.1619</c:v>
                      </c:pt>
                      <c:pt idx="113">
                        <c:v>101.1619</c:v>
                      </c:pt>
                      <c:pt idx="114">
                        <c:v>101.1619</c:v>
                      </c:pt>
                      <c:pt idx="115">
                        <c:v>101.1619</c:v>
                      </c:pt>
                      <c:pt idx="116">
                        <c:v>101.1619</c:v>
                      </c:pt>
                      <c:pt idx="117">
                        <c:v>101.1619</c:v>
                      </c:pt>
                      <c:pt idx="118">
                        <c:v>101.1619</c:v>
                      </c:pt>
                      <c:pt idx="119">
                        <c:v>101.1619</c:v>
                      </c:pt>
                      <c:pt idx="120">
                        <c:v>101.1619</c:v>
                      </c:pt>
                      <c:pt idx="121">
                        <c:v>101.1619</c:v>
                      </c:pt>
                      <c:pt idx="122">
                        <c:v>101.1619</c:v>
                      </c:pt>
                      <c:pt idx="123">
                        <c:v>101.1619</c:v>
                      </c:pt>
                      <c:pt idx="124">
                        <c:v>101.1619</c:v>
                      </c:pt>
                      <c:pt idx="125">
                        <c:v>101.1619</c:v>
                      </c:pt>
                      <c:pt idx="126">
                        <c:v>101.1619</c:v>
                      </c:pt>
                      <c:pt idx="127">
                        <c:v>101.1619</c:v>
                      </c:pt>
                      <c:pt idx="128">
                        <c:v>101.1619</c:v>
                      </c:pt>
                      <c:pt idx="129">
                        <c:v>101.1619</c:v>
                      </c:pt>
                      <c:pt idx="130">
                        <c:v>101.1619</c:v>
                      </c:pt>
                      <c:pt idx="131">
                        <c:v>101.1619</c:v>
                      </c:pt>
                      <c:pt idx="132">
                        <c:v>101.1619</c:v>
                      </c:pt>
                      <c:pt idx="133">
                        <c:v>101.1619</c:v>
                      </c:pt>
                      <c:pt idx="134">
                        <c:v>101.1619</c:v>
                      </c:pt>
                      <c:pt idx="135">
                        <c:v>101.1619</c:v>
                      </c:pt>
                      <c:pt idx="136">
                        <c:v>101.1619</c:v>
                      </c:pt>
                      <c:pt idx="137">
                        <c:v>101.1619</c:v>
                      </c:pt>
                      <c:pt idx="138">
                        <c:v>101.1619</c:v>
                      </c:pt>
                      <c:pt idx="139">
                        <c:v>101.1619</c:v>
                      </c:pt>
                      <c:pt idx="140">
                        <c:v>101.1619</c:v>
                      </c:pt>
                      <c:pt idx="141">
                        <c:v>101.1619</c:v>
                      </c:pt>
                      <c:pt idx="142">
                        <c:v>101.1619</c:v>
                      </c:pt>
                      <c:pt idx="143">
                        <c:v>101.1619</c:v>
                      </c:pt>
                      <c:pt idx="144">
                        <c:v>101.1619</c:v>
                      </c:pt>
                      <c:pt idx="145">
                        <c:v>101.1619</c:v>
                      </c:pt>
                      <c:pt idx="146">
                        <c:v>101.1619</c:v>
                      </c:pt>
                      <c:pt idx="147">
                        <c:v>101.1619</c:v>
                      </c:pt>
                      <c:pt idx="148">
                        <c:v>101.1619</c:v>
                      </c:pt>
                      <c:pt idx="149">
                        <c:v>101.1619</c:v>
                      </c:pt>
                      <c:pt idx="150">
                        <c:v>101.1619</c:v>
                      </c:pt>
                      <c:pt idx="151">
                        <c:v>101.1619</c:v>
                      </c:pt>
                      <c:pt idx="152">
                        <c:v>101.1619</c:v>
                      </c:pt>
                      <c:pt idx="153">
                        <c:v>101.1619</c:v>
                      </c:pt>
                      <c:pt idx="154">
                        <c:v>101.1619</c:v>
                      </c:pt>
                      <c:pt idx="155">
                        <c:v>101.1619</c:v>
                      </c:pt>
                      <c:pt idx="156">
                        <c:v>101.1619</c:v>
                      </c:pt>
                      <c:pt idx="157">
                        <c:v>101.1619</c:v>
                      </c:pt>
                      <c:pt idx="158">
                        <c:v>101.1619</c:v>
                      </c:pt>
                      <c:pt idx="159">
                        <c:v>101.1619</c:v>
                      </c:pt>
                      <c:pt idx="160">
                        <c:v>101.1619</c:v>
                      </c:pt>
                      <c:pt idx="161">
                        <c:v>101.1619</c:v>
                      </c:pt>
                      <c:pt idx="162">
                        <c:v>101.1619</c:v>
                      </c:pt>
                      <c:pt idx="163">
                        <c:v>101.1619</c:v>
                      </c:pt>
                      <c:pt idx="164">
                        <c:v>101.1619</c:v>
                      </c:pt>
                      <c:pt idx="165">
                        <c:v>101.1619</c:v>
                      </c:pt>
                      <c:pt idx="166">
                        <c:v>101.1619</c:v>
                      </c:pt>
                      <c:pt idx="167">
                        <c:v>101.1619</c:v>
                      </c:pt>
                      <c:pt idx="168">
                        <c:v>101.1619</c:v>
                      </c:pt>
                      <c:pt idx="169">
                        <c:v>101.1619</c:v>
                      </c:pt>
                      <c:pt idx="170">
                        <c:v>101.1619</c:v>
                      </c:pt>
                      <c:pt idx="171">
                        <c:v>101.1619</c:v>
                      </c:pt>
                      <c:pt idx="172">
                        <c:v>101.1619</c:v>
                      </c:pt>
                      <c:pt idx="173">
                        <c:v>101.1619</c:v>
                      </c:pt>
                      <c:pt idx="174">
                        <c:v>101.1619</c:v>
                      </c:pt>
                      <c:pt idx="175">
                        <c:v>101.1619</c:v>
                      </c:pt>
                      <c:pt idx="176">
                        <c:v>101.1619</c:v>
                      </c:pt>
                      <c:pt idx="177">
                        <c:v>101.1619</c:v>
                      </c:pt>
                      <c:pt idx="178">
                        <c:v>101.1619</c:v>
                      </c:pt>
                      <c:pt idx="179">
                        <c:v>101.1619</c:v>
                      </c:pt>
                      <c:pt idx="180">
                        <c:v>101.1619</c:v>
                      </c:pt>
                      <c:pt idx="181">
                        <c:v>101.1619</c:v>
                      </c:pt>
                      <c:pt idx="182">
                        <c:v>101.1619</c:v>
                      </c:pt>
                      <c:pt idx="183">
                        <c:v>101.1619</c:v>
                      </c:pt>
                      <c:pt idx="184">
                        <c:v>101.1619</c:v>
                      </c:pt>
                      <c:pt idx="185">
                        <c:v>101.1619</c:v>
                      </c:pt>
                      <c:pt idx="186">
                        <c:v>101.1619</c:v>
                      </c:pt>
                      <c:pt idx="187">
                        <c:v>101.1619</c:v>
                      </c:pt>
                      <c:pt idx="188">
                        <c:v>101.1619</c:v>
                      </c:pt>
                      <c:pt idx="189">
                        <c:v>101.1619</c:v>
                      </c:pt>
                      <c:pt idx="190">
                        <c:v>101.1619</c:v>
                      </c:pt>
                      <c:pt idx="191">
                        <c:v>101.1619</c:v>
                      </c:pt>
                      <c:pt idx="192">
                        <c:v>101.1619</c:v>
                      </c:pt>
                      <c:pt idx="193">
                        <c:v>101.1619</c:v>
                      </c:pt>
                      <c:pt idx="194">
                        <c:v>101.1619</c:v>
                      </c:pt>
                      <c:pt idx="195">
                        <c:v>101.1619</c:v>
                      </c:pt>
                      <c:pt idx="196">
                        <c:v>101.1619</c:v>
                      </c:pt>
                      <c:pt idx="197">
                        <c:v>101.1619</c:v>
                      </c:pt>
                      <c:pt idx="198">
                        <c:v>101.1619</c:v>
                      </c:pt>
                      <c:pt idx="199">
                        <c:v>101.1619</c:v>
                      </c:pt>
                      <c:pt idx="200">
                        <c:v>101.1619</c:v>
                      </c:pt>
                      <c:pt idx="201">
                        <c:v>101.1619</c:v>
                      </c:pt>
                      <c:pt idx="202">
                        <c:v>101.1619</c:v>
                      </c:pt>
                      <c:pt idx="203">
                        <c:v>101.1619</c:v>
                      </c:pt>
                      <c:pt idx="204">
                        <c:v>101.1619</c:v>
                      </c:pt>
                      <c:pt idx="205">
                        <c:v>101.1619</c:v>
                      </c:pt>
                      <c:pt idx="206">
                        <c:v>101.1619</c:v>
                      </c:pt>
                      <c:pt idx="207">
                        <c:v>101.1619</c:v>
                      </c:pt>
                      <c:pt idx="208">
                        <c:v>101.1619</c:v>
                      </c:pt>
                      <c:pt idx="209">
                        <c:v>101.1619</c:v>
                      </c:pt>
                      <c:pt idx="210">
                        <c:v>101.1619</c:v>
                      </c:pt>
                      <c:pt idx="211">
                        <c:v>101.1619</c:v>
                      </c:pt>
                      <c:pt idx="212">
                        <c:v>101.1619</c:v>
                      </c:pt>
                      <c:pt idx="213">
                        <c:v>101.1619</c:v>
                      </c:pt>
                      <c:pt idx="214">
                        <c:v>101.1619</c:v>
                      </c:pt>
                      <c:pt idx="215">
                        <c:v>101.1619</c:v>
                      </c:pt>
                      <c:pt idx="216">
                        <c:v>101.1619</c:v>
                      </c:pt>
                      <c:pt idx="217">
                        <c:v>101.1619</c:v>
                      </c:pt>
                      <c:pt idx="218">
                        <c:v>101.1619</c:v>
                      </c:pt>
                      <c:pt idx="219">
                        <c:v>101.1619</c:v>
                      </c:pt>
                      <c:pt idx="220">
                        <c:v>101.1619</c:v>
                      </c:pt>
                      <c:pt idx="221">
                        <c:v>101.1619</c:v>
                      </c:pt>
                      <c:pt idx="222">
                        <c:v>101.1619</c:v>
                      </c:pt>
                      <c:pt idx="223">
                        <c:v>101.1619</c:v>
                      </c:pt>
                      <c:pt idx="224">
                        <c:v>101.1619</c:v>
                      </c:pt>
                      <c:pt idx="225">
                        <c:v>101.1619</c:v>
                      </c:pt>
                      <c:pt idx="226">
                        <c:v>101.1619</c:v>
                      </c:pt>
                      <c:pt idx="227">
                        <c:v>101.1619</c:v>
                      </c:pt>
                      <c:pt idx="228">
                        <c:v>101.1619</c:v>
                      </c:pt>
                      <c:pt idx="229">
                        <c:v>101.1619</c:v>
                      </c:pt>
                      <c:pt idx="230">
                        <c:v>101.1619</c:v>
                      </c:pt>
                      <c:pt idx="231">
                        <c:v>101.1619</c:v>
                      </c:pt>
                      <c:pt idx="232">
                        <c:v>101.1619</c:v>
                      </c:pt>
                      <c:pt idx="233">
                        <c:v>101.1619</c:v>
                      </c:pt>
                      <c:pt idx="234">
                        <c:v>101.1619</c:v>
                      </c:pt>
                      <c:pt idx="235">
                        <c:v>101.1619</c:v>
                      </c:pt>
                      <c:pt idx="236">
                        <c:v>101.1619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27B-4186-BF8D-606449732EF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6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89.620900000000006</c:v>
                      </c:pt>
                      <c:pt idx="43">
                        <c:v>89.620900000000006</c:v>
                      </c:pt>
                      <c:pt idx="44">
                        <c:v>89.620900000000006</c:v>
                      </c:pt>
                      <c:pt idx="45">
                        <c:v>89.620900000000006</c:v>
                      </c:pt>
                      <c:pt idx="46">
                        <c:v>89.620900000000006</c:v>
                      </c:pt>
                      <c:pt idx="47">
                        <c:v>89.620900000000006</c:v>
                      </c:pt>
                      <c:pt idx="48">
                        <c:v>89.620900000000006</c:v>
                      </c:pt>
                      <c:pt idx="49">
                        <c:v>89.620900000000006</c:v>
                      </c:pt>
                      <c:pt idx="50">
                        <c:v>89.620900000000006</c:v>
                      </c:pt>
                      <c:pt idx="51">
                        <c:v>89.620900000000006</c:v>
                      </c:pt>
                      <c:pt idx="52">
                        <c:v>89.620900000000006</c:v>
                      </c:pt>
                      <c:pt idx="53">
                        <c:v>89.620900000000006</c:v>
                      </c:pt>
                      <c:pt idx="54">
                        <c:v>89.620900000000006</c:v>
                      </c:pt>
                      <c:pt idx="55">
                        <c:v>89.620900000000006</c:v>
                      </c:pt>
                      <c:pt idx="56">
                        <c:v>89.620900000000006</c:v>
                      </c:pt>
                      <c:pt idx="57">
                        <c:v>89.620900000000006</c:v>
                      </c:pt>
                      <c:pt idx="58">
                        <c:v>89.620900000000006</c:v>
                      </c:pt>
                      <c:pt idx="59">
                        <c:v>89.620900000000006</c:v>
                      </c:pt>
                      <c:pt idx="60">
                        <c:v>89.620900000000006</c:v>
                      </c:pt>
                      <c:pt idx="61">
                        <c:v>89.620900000000006</c:v>
                      </c:pt>
                      <c:pt idx="62">
                        <c:v>89.620900000000006</c:v>
                      </c:pt>
                      <c:pt idx="63">
                        <c:v>89.620900000000006</c:v>
                      </c:pt>
                      <c:pt idx="64">
                        <c:v>89.620900000000006</c:v>
                      </c:pt>
                      <c:pt idx="65">
                        <c:v>89.620900000000006</c:v>
                      </c:pt>
                      <c:pt idx="66">
                        <c:v>89.620900000000006</c:v>
                      </c:pt>
                      <c:pt idx="67">
                        <c:v>89.620900000000006</c:v>
                      </c:pt>
                      <c:pt idx="68">
                        <c:v>89.620900000000006</c:v>
                      </c:pt>
                      <c:pt idx="69">
                        <c:v>89.620900000000006</c:v>
                      </c:pt>
                      <c:pt idx="70">
                        <c:v>89.620900000000006</c:v>
                      </c:pt>
                      <c:pt idx="71">
                        <c:v>89.620900000000006</c:v>
                      </c:pt>
                      <c:pt idx="72">
                        <c:v>89.620900000000006</c:v>
                      </c:pt>
                      <c:pt idx="73">
                        <c:v>89.620900000000006</c:v>
                      </c:pt>
                      <c:pt idx="74">
                        <c:v>89.620900000000006</c:v>
                      </c:pt>
                      <c:pt idx="75">
                        <c:v>89.620900000000006</c:v>
                      </c:pt>
                      <c:pt idx="76">
                        <c:v>89.620900000000006</c:v>
                      </c:pt>
                      <c:pt idx="77">
                        <c:v>89.620900000000006</c:v>
                      </c:pt>
                      <c:pt idx="78">
                        <c:v>89.620900000000006</c:v>
                      </c:pt>
                      <c:pt idx="79">
                        <c:v>89.620900000000006</c:v>
                      </c:pt>
                      <c:pt idx="80">
                        <c:v>89.620900000000006</c:v>
                      </c:pt>
                      <c:pt idx="81">
                        <c:v>89.620900000000006</c:v>
                      </c:pt>
                      <c:pt idx="82">
                        <c:v>89.620900000000006</c:v>
                      </c:pt>
                      <c:pt idx="83">
                        <c:v>89.620900000000006</c:v>
                      </c:pt>
                      <c:pt idx="84">
                        <c:v>89.620900000000006</c:v>
                      </c:pt>
                      <c:pt idx="85">
                        <c:v>89.620900000000006</c:v>
                      </c:pt>
                      <c:pt idx="86">
                        <c:v>89.620900000000006</c:v>
                      </c:pt>
                      <c:pt idx="87">
                        <c:v>89.620900000000006</c:v>
                      </c:pt>
                      <c:pt idx="88">
                        <c:v>89.620900000000006</c:v>
                      </c:pt>
                      <c:pt idx="89">
                        <c:v>89.620900000000006</c:v>
                      </c:pt>
                      <c:pt idx="90">
                        <c:v>89.620900000000006</c:v>
                      </c:pt>
                      <c:pt idx="91">
                        <c:v>89.620900000000006</c:v>
                      </c:pt>
                      <c:pt idx="92">
                        <c:v>89.620900000000006</c:v>
                      </c:pt>
                      <c:pt idx="93">
                        <c:v>89.620900000000006</c:v>
                      </c:pt>
                      <c:pt idx="94">
                        <c:v>89.620900000000006</c:v>
                      </c:pt>
                      <c:pt idx="95">
                        <c:v>89.620900000000006</c:v>
                      </c:pt>
                      <c:pt idx="96">
                        <c:v>89.620900000000006</c:v>
                      </c:pt>
                      <c:pt idx="97">
                        <c:v>89.620900000000006</c:v>
                      </c:pt>
                      <c:pt idx="98">
                        <c:v>89.620900000000006</c:v>
                      </c:pt>
                      <c:pt idx="99">
                        <c:v>89.620900000000006</c:v>
                      </c:pt>
                      <c:pt idx="100">
                        <c:v>89.620900000000006</c:v>
                      </c:pt>
                      <c:pt idx="101">
                        <c:v>89.620900000000006</c:v>
                      </c:pt>
                      <c:pt idx="102">
                        <c:v>89.620900000000006</c:v>
                      </c:pt>
                      <c:pt idx="103">
                        <c:v>89.620900000000006</c:v>
                      </c:pt>
                      <c:pt idx="104">
                        <c:v>89.620900000000006</c:v>
                      </c:pt>
                      <c:pt idx="105">
                        <c:v>89.620900000000006</c:v>
                      </c:pt>
                      <c:pt idx="106">
                        <c:v>89.620900000000006</c:v>
                      </c:pt>
                      <c:pt idx="107">
                        <c:v>89.620900000000006</c:v>
                      </c:pt>
                      <c:pt idx="108">
                        <c:v>89.620900000000006</c:v>
                      </c:pt>
                      <c:pt idx="109">
                        <c:v>89.620900000000006</c:v>
                      </c:pt>
                      <c:pt idx="110">
                        <c:v>89.620900000000006</c:v>
                      </c:pt>
                      <c:pt idx="111">
                        <c:v>89.620900000000006</c:v>
                      </c:pt>
                      <c:pt idx="112">
                        <c:v>89.620900000000006</c:v>
                      </c:pt>
                      <c:pt idx="113">
                        <c:v>89.620900000000006</c:v>
                      </c:pt>
                      <c:pt idx="114">
                        <c:v>89.620900000000006</c:v>
                      </c:pt>
                      <c:pt idx="115">
                        <c:v>89.620900000000006</c:v>
                      </c:pt>
                      <c:pt idx="116">
                        <c:v>89.620900000000006</c:v>
                      </c:pt>
                      <c:pt idx="117">
                        <c:v>89.620900000000006</c:v>
                      </c:pt>
                      <c:pt idx="118">
                        <c:v>89.620900000000006</c:v>
                      </c:pt>
                      <c:pt idx="119">
                        <c:v>89.620900000000006</c:v>
                      </c:pt>
                      <c:pt idx="120">
                        <c:v>89.620900000000006</c:v>
                      </c:pt>
                      <c:pt idx="121">
                        <c:v>89.620900000000006</c:v>
                      </c:pt>
                      <c:pt idx="122">
                        <c:v>89.620900000000006</c:v>
                      </c:pt>
                      <c:pt idx="123">
                        <c:v>89.620900000000006</c:v>
                      </c:pt>
                      <c:pt idx="124">
                        <c:v>89.620900000000006</c:v>
                      </c:pt>
                      <c:pt idx="125">
                        <c:v>89.620900000000006</c:v>
                      </c:pt>
                      <c:pt idx="126">
                        <c:v>89.620900000000006</c:v>
                      </c:pt>
                      <c:pt idx="127">
                        <c:v>89.620900000000006</c:v>
                      </c:pt>
                      <c:pt idx="128">
                        <c:v>89.620900000000006</c:v>
                      </c:pt>
                      <c:pt idx="129">
                        <c:v>89.620900000000006</c:v>
                      </c:pt>
                      <c:pt idx="130">
                        <c:v>89.620900000000006</c:v>
                      </c:pt>
                      <c:pt idx="131">
                        <c:v>89.620900000000006</c:v>
                      </c:pt>
                      <c:pt idx="132">
                        <c:v>89.620900000000006</c:v>
                      </c:pt>
                      <c:pt idx="133">
                        <c:v>89.620900000000006</c:v>
                      </c:pt>
                      <c:pt idx="134">
                        <c:v>89.620900000000006</c:v>
                      </c:pt>
                      <c:pt idx="135">
                        <c:v>89.620900000000006</c:v>
                      </c:pt>
                      <c:pt idx="136">
                        <c:v>89.620900000000006</c:v>
                      </c:pt>
                      <c:pt idx="137">
                        <c:v>89.620900000000006</c:v>
                      </c:pt>
                      <c:pt idx="138">
                        <c:v>89.620900000000006</c:v>
                      </c:pt>
                      <c:pt idx="139">
                        <c:v>89.620900000000006</c:v>
                      </c:pt>
                      <c:pt idx="140">
                        <c:v>89.620900000000006</c:v>
                      </c:pt>
                      <c:pt idx="141">
                        <c:v>89.620900000000006</c:v>
                      </c:pt>
                      <c:pt idx="142">
                        <c:v>89.620900000000006</c:v>
                      </c:pt>
                      <c:pt idx="143">
                        <c:v>89.620900000000006</c:v>
                      </c:pt>
                      <c:pt idx="144">
                        <c:v>89.620900000000006</c:v>
                      </c:pt>
                      <c:pt idx="145">
                        <c:v>89.620900000000006</c:v>
                      </c:pt>
                      <c:pt idx="146">
                        <c:v>89.620900000000006</c:v>
                      </c:pt>
                      <c:pt idx="147">
                        <c:v>89.620900000000006</c:v>
                      </c:pt>
                      <c:pt idx="148">
                        <c:v>89.620900000000006</c:v>
                      </c:pt>
                      <c:pt idx="149">
                        <c:v>89.620900000000006</c:v>
                      </c:pt>
                      <c:pt idx="150">
                        <c:v>89.620900000000006</c:v>
                      </c:pt>
                      <c:pt idx="151">
                        <c:v>89.620900000000006</c:v>
                      </c:pt>
                      <c:pt idx="152">
                        <c:v>89.620900000000006</c:v>
                      </c:pt>
                      <c:pt idx="153">
                        <c:v>89.620900000000006</c:v>
                      </c:pt>
                      <c:pt idx="154">
                        <c:v>89.620900000000006</c:v>
                      </c:pt>
                      <c:pt idx="155">
                        <c:v>89.620900000000006</c:v>
                      </c:pt>
                      <c:pt idx="156">
                        <c:v>89.620900000000006</c:v>
                      </c:pt>
                      <c:pt idx="157">
                        <c:v>89.620900000000006</c:v>
                      </c:pt>
                      <c:pt idx="158">
                        <c:v>89.620900000000006</c:v>
                      </c:pt>
                      <c:pt idx="159">
                        <c:v>89.620900000000006</c:v>
                      </c:pt>
                      <c:pt idx="160">
                        <c:v>89.620900000000006</c:v>
                      </c:pt>
                      <c:pt idx="161">
                        <c:v>89.620900000000006</c:v>
                      </c:pt>
                      <c:pt idx="162">
                        <c:v>89.620900000000006</c:v>
                      </c:pt>
                      <c:pt idx="163">
                        <c:v>89.620900000000006</c:v>
                      </c:pt>
                      <c:pt idx="164">
                        <c:v>89.620900000000006</c:v>
                      </c:pt>
                      <c:pt idx="165">
                        <c:v>89.620900000000006</c:v>
                      </c:pt>
                      <c:pt idx="166">
                        <c:v>89.620900000000006</c:v>
                      </c:pt>
                      <c:pt idx="167">
                        <c:v>89.620900000000006</c:v>
                      </c:pt>
                      <c:pt idx="168">
                        <c:v>89.620900000000006</c:v>
                      </c:pt>
                      <c:pt idx="169">
                        <c:v>89.620900000000006</c:v>
                      </c:pt>
                      <c:pt idx="170">
                        <c:v>89.620900000000006</c:v>
                      </c:pt>
                      <c:pt idx="171">
                        <c:v>89.620900000000006</c:v>
                      </c:pt>
                      <c:pt idx="172">
                        <c:v>89.620900000000006</c:v>
                      </c:pt>
                      <c:pt idx="173">
                        <c:v>89.620900000000006</c:v>
                      </c:pt>
                      <c:pt idx="174">
                        <c:v>89.620900000000006</c:v>
                      </c:pt>
                      <c:pt idx="175">
                        <c:v>89.620900000000006</c:v>
                      </c:pt>
                      <c:pt idx="176">
                        <c:v>89.620900000000006</c:v>
                      </c:pt>
                      <c:pt idx="177">
                        <c:v>89.620900000000006</c:v>
                      </c:pt>
                      <c:pt idx="178">
                        <c:v>89.620900000000006</c:v>
                      </c:pt>
                      <c:pt idx="179">
                        <c:v>89.620900000000006</c:v>
                      </c:pt>
                      <c:pt idx="180">
                        <c:v>89.620900000000006</c:v>
                      </c:pt>
                      <c:pt idx="181">
                        <c:v>89.620900000000006</c:v>
                      </c:pt>
                      <c:pt idx="182">
                        <c:v>89.620900000000006</c:v>
                      </c:pt>
                      <c:pt idx="183">
                        <c:v>89.620900000000006</c:v>
                      </c:pt>
                      <c:pt idx="184">
                        <c:v>89.620900000000006</c:v>
                      </c:pt>
                      <c:pt idx="185">
                        <c:v>89.620900000000006</c:v>
                      </c:pt>
                      <c:pt idx="186">
                        <c:v>89.620900000000006</c:v>
                      </c:pt>
                      <c:pt idx="187">
                        <c:v>89.620900000000006</c:v>
                      </c:pt>
                      <c:pt idx="188">
                        <c:v>89.620900000000006</c:v>
                      </c:pt>
                      <c:pt idx="189">
                        <c:v>89.620900000000006</c:v>
                      </c:pt>
                      <c:pt idx="190">
                        <c:v>89.620900000000006</c:v>
                      </c:pt>
                      <c:pt idx="191">
                        <c:v>89.620900000000006</c:v>
                      </c:pt>
                      <c:pt idx="192">
                        <c:v>89.620900000000006</c:v>
                      </c:pt>
                      <c:pt idx="193">
                        <c:v>89.620900000000006</c:v>
                      </c:pt>
                      <c:pt idx="194">
                        <c:v>89.620900000000006</c:v>
                      </c:pt>
                      <c:pt idx="195">
                        <c:v>89.620900000000006</c:v>
                      </c:pt>
                      <c:pt idx="196">
                        <c:v>89.620900000000006</c:v>
                      </c:pt>
                      <c:pt idx="197">
                        <c:v>89.620900000000006</c:v>
                      </c:pt>
                      <c:pt idx="198">
                        <c:v>89.620900000000006</c:v>
                      </c:pt>
                      <c:pt idx="199">
                        <c:v>89.620900000000006</c:v>
                      </c:pt>
                      <c:pt idx="200">
                        <c:v>89.620900000000006</c:v>
                      </c:pt>
                      <c:pt idx="201">
                        <c:v>89.620900000000006</c:v>
                      </c:pt>
                      <c:pt idx="202">
                        <c:v>89.620900000000006</c:v>
                      </c:pt>
                      <c:pt idx="203">
                        <c:v>89.620900000000006</c:v>
                      </c:pt>
                      <c:pt idx="204">
                        <c:v>89.620900000000006</c:v>
                      </c:pt>
                      <c:pt idx="205">
                        <c:v>89.620900000000006</c:v>
                      </c:pt>
                      <c:pt idx="206">
                        <c:v>89.620900000000006</c:v>
                      </c:pt>
                      <c:pt idx="207">
                        <c:v>89.620900000000006</c:v>
                      </c:pt>
                      <c:pt idx="208">
                        <c:v>89.620900000000006</c:v>
                      </c:pt>
                      <c:pt idx="209">
                        <c:v>89.620900000000006</c:v>
                      </c:pt>
                      <c:pt idx="210">
                        <c:v>89.620900000000006</c:v>
                      </c:pt>
                      <c:pt idx="211">
                        <c:v>89.620900000000006</c:v>
                      </c:pt>
                      <c:pt idx="212">
                        <c:v>89.620900000000006</c:v>
                      </c:pt>
                      <c:pt idx="213">
                        <c:v>89.620900000000006</c:v>
                      </c:pt>
                      <c:pt idx="214">
                        <c:v>89.620900000000006</c:v>
                      </c:pt>
                      <c:pt idx="215">
                        <c:v>89.620900000000006</c:v>
                      </c:pt>
                      <c:pt idx="216">
                        <c:v>89.620900000000006</c:v>
                      </c:pt>
                      <c:pt idx="217">
                        <c:v>89.620900000000006</c:v>
                      </c:pt>
                      <c:pt idx="218">
                        <c:v>89.620900000000006</c:v>
                      </c:pt>
                      <c:pt idx="219">
                        <c:v>89.620900000000006</c:v>
                      </c:pt>
                      <c:pt idx="220">
                        <c:v>89.620900000000006</c:v>
                      </c:pt>
                      <c:pt idx="221">
                        <c:v>89.620900000000006</c:v>
                      </c:pt>
                      <c:pt idx="222">
                        <c:v>89.620900000000006</c:v>
                      </c:pt>
                      <c:pt idx="223">
                        <c:v>89.620900000000006</c:v>
                      </c:pt>
                      <c:pt idx="224">
                        <c:v>89.620900000000006</c:v>
                      </c:pt>
                      <c:pt idx="225">
                        <c:v>89.620900000000006</c:v>
                      </c:pt>
                      <c:pt idx="226">
                        <c:v>89.620900000000006</c:v>
                      </c:pt>
                      <c:pt idx="227">
                        <c:v>89.620900000000006</c:v>
                      </c:pt>
                      <c:pt idx="228">
                        <c:v>89.620900000000006</c:v>
                      </c:pt>
                      <c:pt idx="229">
                        <c:v>89.620900000000006</c:v>
                      </c:pt>
                      <c:pt idx="230">
                        <c:v>89.620900000000006</c:v>
                      </c:pt>
                      <c:pt idx="231">
                        <c:v>89.620900000000006</c:v>
                      </c:pt>
                      <c:pt idx="232">
                        <c:v>89.620900000000006</c:v>
                      </c:pt>
                      <c:pt idx="233">
                        <c:v>89.620900000000006</c:v>
                      </c:pt>
                      <c:pt idx="234">
                        <c:v>89.620900000000006</c:v>
                      </c:pt>
                      <c:pt idx="235">
                        <c:v>89.620900000000006</c:v>
                      </c:pt>
                      <c:pt idx="236">
                        <c:v>89.620900000000006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27B-4186-BF8D-606449732EF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6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188201.96499999994</c:v>
                      </c:pt>
                      <c:pt idx="43">
                        <c:v>188201.96499999994</c:v>
                      </c:pt>
                      <c:pt idx="44">
                        <c:v>188201.96499999994</c:v>
                      </c:pt>
                      <c:pt idx="45">
                        <c:v>188201.96499999994</c:v>
                      </c:pt>
                      <c:pt idx="46">
                        <c:v>188201.96499999994</c:v>
                      </c:pt>
                      <c:pt idx="47">
                        <c:v>188201.96499999994</c:v>
                      </c:pt>
                      <c:pt idx="48">
                        <c:v>188201.96499999994</c:v>
                      </c:pt>
                      <c:pt idx="49">
                        <c:v>188201.96499999994</c:v>
                      </c:pt>
                      <c:pt idx="50">
                        <c:v>188201.96499999994</c:v>
                      </c:pt>
                      <c:pt idx="51">
                        <c:v>188201.96499999994</c:v>
                      </c:pt>
                      <c:pt idx="52">
                        <c:v>188201.96499999994</c:v>
                      </c:pt>
                      <c:pt idx="53">
                        <c:v>188201.96499999994</c:v>
                      </c:pt>
                      <c:pt idx="54">
                        <c:v>188201.96499999994</c:v>
                      </c:pt>
                      <c:pt idx="55">
                        <c:v>188201.96499999994</c:v>
                      </c:pt>
                      <c:pt idx="56">
                        <c:v>188201.96499999994</c:v>
                      </c:pt>
                      <c:pt idx="57">
                        <c:v>188201.96499999994</c:v>
                      </c:pt>
                      <c:pt idx="58">
                        <c:v>188201.96499999994</c:v>
                      </c:pt>
                      <c:pt idx="59">
                        <c:v>188201.96499999994</c:v>
                      </c:pt>
                      <c:pt idx="60">
                        <c:v>188201.96499999994</c:v>
                      </c:pt>
                      <c:pt idx="61">
                        <c:v>188201.96499999994</c:v>
                      </c:pt>
                      <c:pt idx="62">
                        <c:v>188201.96499999994</c:v>
                      </c:pt>
                      <c:pt idx="63">
                        <c:v>188201.96499999994</c:v>
                      </c:pt>
                      <c:pt idx="64">
                        <c:v>188201.96499999994</c:v>
                      </c:pt>
                      <c:pt idx="65">
                        <c:v>188201.96499999994</c:v>
                      </c:pt>
                      <c:pt idx="66">
                        <c:v>188201.96499999994</c:v>
                      </c:pt>
                      <c:pt idx="67">
                        <c:v>188201.96499999994</c:v>
                      </c:pt>
                      <c:pt idx="68">
                        <c:v>188201.96499999994</c:v>
                      </c:pt>
                      <c:pt idx="69">
                        <c:v>188201.96499999994</c:v>
                      </c:pt>
                      <c:pt idx="70">
                        <c:v>188201.96499999994</c:v>
                      </c:pt>
                      <c:pt idx="71">
                        <c:v>188201.96499999994</c:v>
                      </c:pt>
                      <c:pt idx="72">
                        <c:v>188201.96499999994</c:v>
                      </c:pt>
                      <c:pt idx="73">
                        <c:v>188201.96499999994</c:v>
                      </c:pt>
                      <c:pt idx="74">
                        <c:v>188201.96499999994</c:v>
                      </c:pt>
                      <c:pt idx="75">
                        <c:v>188201.96499999994</c:v>
                      </c:pt>
                      <c:pt idx="76">
                        <c:v>188201.96499999994</c:v>
                      </c:pt>
                      <c:pt idx="77">
                        <c:v>188201.96499999994</c:v>
                      </c:pt>
                      <c:pt idx="78">
                        <c:v>188201.96499999994</c:v>
                      </c:pt>
                      <c:pt idx="79">
                        <c:v>188201.96499999994</c:v>
                      </c:pt>
                      <c:pt idx="80">
                        <c:v>188201.96499999994</c:v>
                      </c:pt>
                      <c:pt idx="81">
                        <c:v>188201.96499999994</c:v>
                      </c:pt>
                      <c:pt idx="82">
                        <c:v>188201.96499999994</c:v>
                      </c:pt>
                      <c:pt idx="83">
                        <c:v>188201.96499999994</c:v>
                      </c:pt>
                      <c:pt idx="84">
                        <c:v>188201.96499999994</c:v>
                      </c:pt>
                      <c:pt idx="85">
                        <c:v>188201.96499999994</c:v>
                      </c:pt>
                      <c:pt idx="86">
                        <c:v>188201.96499999994</c:v>
                      </c:pt>
                      <c:pt idx="87">
                        <c:v>188201.96499999994</c:v>
                      </c:pt>
                      <c:pt idx="88">
                        <c:v>188201.96499999994</c:v>
                      </c:pt>
                      <c:pt idx="89">
                        <c:v>188201.96499999994</c:v>
                      </c:pt>
                      <c:pt idx="90">
                        <c:v>188201.96499999994</c:v>
                      </c:pt>
                      <c:pt idx="91">
                        <c:v>188201.96499999994</c:v>
                      </c:pt>
                      <c:pt idx="92">
                        <c:v>188201.96499999994</c:v>
                      </c:pt>
                      <c:pt idx="93">
                        <c:v>188201.96499999994</c:v>
                      </c:pt>
                      <c:pt idx="94">
                        <c:v>188201.96499999994</c:v>
                      </c:pt>
                      <c:pt idx="95">
                        <c:v>188201.96499999994</c:v>
                      </c:pt>
                      <c:pt idx="96">
                        <c:v>188201.96499999994</c:v>
                      </c:pt>
                      <c:pt idx="97">
                        <c:v>188201.96499999994</c:v>
                      </c:pt>
                      <c:pt idx="98">
                        <c:v>188201.96499999994</c:v>
                      </c:pt>
                      <c:pt idx="99">
                        <c:v>188201.96499999994</c:v>
                      </c:pt>
                      <c:pt idx="100">
                        <c:v>188201.96499999994</c:v>
                      </c:pt>
                      <c:pt idx="101">
                        <c:v>188201.96499999994</c:v>
                      </c:pt>
                      <c:pt idx="102">
                        <c:v>188201.96499999994</c:v>
                      </c:pt>
                      <c:pt idx="103">
                        <c:v>188201.96499999994</c:v>
                      </c:pt>
                      <c:pt idx="104">
                        <c:v>188201.96499999994</c:v>
                      </c:pt>
                      <c:pt idx="105">
                        <c:v>188201.96499999994</c:v>
                      </c:pt>
                      <c:pt idx="106">
                        <c:v>188201.96499999994</c:v>
                      </c:pt>
                      <c:pt idx="107">
                        <c:v>188201.96499999994</c:v>
                      </c:pt>
                      <c:pt idx="108">
                        <c:v>188201.96499999994</c:v>
                      </c:pt>
                      <c:pt idx="109">
                        <c:v>188201.96499999994</c:v>
                      </c:pt>
                      <c:pt idx="110">
                        <c:v>188201.96499999994</c:v>
                      </c:pt>
                      <c:pt idx="111">
                        <c:v>188201.96499999994</c:v>
                      </c:pt>
                      <c:pt idx="112">
                        <c:v>188201.96499999994</c:v>
                      </c:pt>
                      <c:pt idx="113">
                        <c:v>188201.96499999994</c:v>
                      </c:pt>
                      <c:pt idx="114">
                        <c:v>188201.96499999994</c:v>
                      </c:pt>
                      <c:pt idx="115">
                        <c:v>188201.96499999994</c:v>
                      </c:pt>
                      <c:pt idx="116">
                        <c:v>188201.96499999994</c:v>
                      </c:pt>
                      <c:pt idx="117">
                        <c:v>188201.96499999994</c:v>
                      </c:pt>
                      <c:pt idx="118">
                        <c:v>188201.96499999994</c:v>
                      </c:pt>
                      <c:pt idx="119">
                        <c:v>188201.96499999994</c:v>
                      </c:pt>
                      <c:pt idx="120">
                        <c:v>188201.96499999994</c:v>
                      </c:pt>
                      <c:pt idx="121">
                        <c:v>188201.96499999994</c:v>
                      </c:pt>
                      <c:pt idx="122">
                        <c:v>188201.96499999994</c:v>
                      </c:pt>
                      <c:pt idx="123">
                        <c:v>188201.96499999994</c:v>
                      </c:pt>
                      <c:pt idx="124">
                        <c:v>188201.96499999994</c:v>
                      </c:pt>
                      <c:pt idx="125">
                        <c:v>188201.96499999994</c:v>
                      </c:pt>
                      <c:pt idx="126">
                        <c:v>188201.96499999994</c:v>
                      </c:pt>
                      <c:pt idx="127">
                        <c:v>188201.96499999994</c:v>
                      </c:pt>
                      <c:pt idx="128">
                        <c:v>188201.96499999994</c:v>
                      </c:pt>
                      <c:pt idx="129">
                        <c:v>188201.96499999994</c:v>
                      </c:pt>
                      <c:pt idx="130">
                        <c:v>188201.96499999994</c:v>
                      </c:pt>
                      <c:pt idx="131">
                        <c:v>188201.96499999994</c:v>
                      </c:pt>
                      <c:pt idx="132">
                        <c:v>188201.96499999994</c:v>
                      </c:pt>
                      <c:pt idx="133">
                        <c:v>188201.96499999994</c:v>
                      </c:pt>
                      <c:pt idx="134">
                        <c:v>188201.96499999994</c:v>
                      </c:pt>
                      <c:pt idx="135">
                        <c:v>188201.96499999994</c:v>
                      </c:pt>
                      <c:pt idx="136">
                        <c:v>188201.96499999994</c:v>
                      </c:pt>
                      <c:pt idx="137">
                        <c:v>188201.96499999994</c:v>
                      </c:pt>
                      <c:pt idx="138">
                        <c:v>188201.96499999994</c:v>
                      </c:pt>
                      <c:pt idx="139">
                        <c:v>188201.96499999994</c:v>
                      </c:pt>
                      <c:pt idx="140">
                        <c:v>188201.96499999994</c:v>
                      </c:pt>
                      <c:pt idx="141">
                        <c:v>188201.96499999994</c:v>
                      </c:pt>
                      <c:pt idx="142">
                        <c:v>188201.96499999994</c:v>
                      </c:pt>
                      <c:pt idx="143">
                        <c:v>188201.96499999994</c:v>
                      </c:pt>
                      <c:pt idx="144">
                        <c:v>188201.96499999994</c:v>
                      </c:pt>
                      <c:pt idx="145">
                        <c:v>188201.96499999994</c:v>
                      </c:pt>
                      <c:pt idx="146">
                        <c:v>188201.96499999994</c:v>
                      </c:pt>
                      <c:pt idx="147">
                        <c:v>188201.96499999994</c:v>
                      </c:pt>
                      <c:pt idx="148">
                        <c:v>188201.96499999994</c:v>
                      </c:pt>
                      <c:pt idx="149">
                        <c:v>188201.96499999994</c:v>
                      </c:pt>
                      <c:pt idx="150">
                        <c:v>188201.96499999994</c:v>
                      </c:pt>
                      <c:pt idx="151">
                        <c:v>188201.96499999994</c:v>
                      </c:pt>
                      <c:pt idx="152">
                        <c:v>188201.96499999994</c:v>
                      </c:pt>
                      <c:pt idx="153">
                        <c:v>188201.96499999994</c:v>
                      </c:pt>
                      <c:pt idx="154">
                        <c:v>188201.96499999994</c:v>
                      </c:pt>
                      <c:pt idx="155">
                        <c:v>188201.96499999994</c:v>
                      </c:pt>
                      <c:pt idx="156">
                        <c:v>188201.96499999994</c:v>
                      </c:pt>
                      <c:pt idx="157">
                        <c:v>188201.96499999994</c:v>
                      </c:pt>
                      <c:pt idx="158">
                        <c:v>188201.96499999994</c:v>
                      </c:pt>
                      <c:pt idx="159">
                        <c:v>188201.96499999994</c:v>
                      </c:pt>
                      <c:pt idx="160">
                        <c:v>188201.96499999994</c:v>
                      </c:pt>
                      <c:pt idx="161">
                        <c:v>188201.96499999994</c:v>
                      </c:pt>
                      <c:pt idx="162">
                        <c:v>188201.96499999994</c:v>
                      </c:pt>
                      <c:pt idx="163">
                        <c:v>188201.96499999994</c:v>
                      </c:pt>
                      <c:pt idx="164">
                        <c:v>188201.96499999994</c:v>
                      </c:pt>
                      <c:pt idx="165">
                        <c:v>188201.96499999994</c:v>
                      </c:pt>
                      <c:pt idx="166">
                        <c:v>188201.96499999994</c:v>
                      </c:pt>
                      <c:pt idx="167">
                        <c:v>188201.96499999994</c:v>
                      </c:pt>
                      <c:pt idx="168">
                        <c:v>188201.96499999994</c:v>
                      </c:pt>
                      <c:pt idx="169">
                        <c:v>188201.96499999994</c:v>
                      </c:pt>
                      <c:pt idx="170">
                        <c:v>188201.96499999994</c:v>
                      </c:pt>
                      <c:pt idx="171">
                        <c:v>188201.96499999994</c:v>
                      </c:pt>
                      <c:pt idx="172">
                        <c:v>188201.96499999994</c:v>
                      </c:pt>
                      <c:pt idx="173">
                        <c:v>188201.96499999994</c:v>
                      </c:pt>
                      <c:pt idx="174">
                        <c:v>188201.96499999994</c:v>
                      </c:pt>
                      <c:pt idx="175">
                        <c:v>188201.96499999994</c:v>
                      </c:pt>
                      <c:pt idx="176">
                        <c:v>188201.96499999994</c:v>
                      </c:pt>
                      <c:pt idx="177">
                        <c:v>188201.96499999994</c:v>
                      </c:pt>
                      <c:pt idx="178">
                        <c:v>188201.96499999994</c:v>
                      </c:pt>
                      <c:pt idx="179">
                        <c:v>188201.96499999994</c:v>
                      </c:pt>
                      <c:pt idx="180">
                        <c:v>188201.96499999994</c:v>
                      </c:pt>
                      <c:pt idx="181">
                        <c:v>188201.96499999994</c:v>
                      </c:pt>
                      <c:pt idx="182">
                        <c:v>188201.96499999994</c:v>
                      </c:pt>
                      <c:pt idx="183">
                        <c:v>188201.96499999994</c:v>
                      </c:pt>
                      <c:pt idx="184">
                        <c:v>188201.96499999994</c:v>
                      </c:pt>
                      <c:pt idx="185">
                        <c:v>188201.96499999994</c:v>
                      </c:pt>
                      <c:pt idx="186">
                        <c:v>188201.96499999994</c:v>
                      </c:pt>
                      <c:pt idx="187">
                        <c:v>188201.96499999994</c:v>
                      </c:pt>
                      <c:pt idx="188">
                        <c:v>188201.96499999994</c:v>
                      </c:pt>
                      <c:pt idx="189">
                        <c:v>188201.96499999994</c:v>
                      </c:pt>
                      <c:pt idx="190">
                        <c:v>188201.96499999994</c:v>
                      </c:pt>
                      <c:pt idx="191">
                        <c:v>188201.96499999994</c:v>
                      </c:pt>
                      <c:pt idx="192">
                        <c:v>188201.96499999994</c:v>
                      </c:pt>
                      <c:pt idx="193">
                        <c:v>188201.96499999994</c:v>
                      </c:pt>
                      <c:pt idx="194">
                        <c:v>188201.96499999994</c:v>
                      </c:pt>
                      <c:pt idx="195">
                        <c:v>188201.96499999994</c:v>
                      </c:pt>
                      <c:pt idx="196">
                        <c:v>188201.96499999994</c:v>
                      </c:pt>
                      <c:pt idx="197">
                        <c:v>188201.96499999994</c:v>
                      </c:pt>
                      <c:pt idx="198">
                        <c:v>188201.96499999994</c:v>
                      </c:pt>
                      <c:pt idx="199">
                        <c:v>188201.96499999994</c:v>
                      </c:pt>
                      <c:pt idx="200">
                        <c:v>188201.96499999994</c:v>
                      </c:pt>
                      <c:pt idx="201">
                        <c:v>188201.96499999994</c:v>
                      </c:pt>
                      <c:pt idx="202">
                        <c:v>188201.96499999994</c:v>
                      </c:pt>
                      <c:pt idx="203">
                        <c:v>188201.96499999994</c:v>
                      </c:pt>
                      <c:pt idx="204">
                        <c:v>188201.96499999994</c:v>
                      </c:pt>
                      <c:pt idx="205">
                        <c:v>188201.96499999994</c:v>
                      </c:pt>
                      <c:pt idx="206">
                        <c:v>188201.96499999994</c:v>
                      </c:pt>
                      <c:pt idx="207">
                        <c:v>188201.96499999994</c:v>
                      </c:pt>
                      <c:pt idx="208">
                        <c:v>188201.96499999994</c:v>
                      </c:pt>
                      <c:pt idx="209">
                        <c:v>188201.96499999994</c:v>
                      </c:pt>
                      <c:pt idx="210">
                        <c:v>188201.96499999994</c:v>
                      </c:pt>
                      <c:pt idx="211">
                        <c:v>188201.96499999994</c:v>
                      </c:pt>
                      <c:pt idx="212">
                        <c:v>188201.96499999994</c:v>
                      </c:pt>
                      <c:pt idx="213">
                        <c:v>188201.96499999994</c:v>
                      </c:pt>
                      <c:pt idx="214">
                        <c:v>188201.96499999994</c:v>
                      </c:pt>
                      <c:pt idx="215">
                        <c:v>188201.96499999994</c:v>
                      </c:pt>
                      <c:pt idx="216">
                        <c:v>188201.96499999994</c:v>
                      </c:pt>
                      <c:pt idx="217">
                        <c:v>188201.96499999994</c:v>
                      </c:pt>
                      <c:pt idx="218">
                        <c:v>188201.96499999994</c:v>
                      </c:pt>
                      <c:pt idx="219">
                        <c:v>188201.96499999994</c:v>
                      </c:pt>
                      <c:pt idx="220">
                        <c:v>188201.96499999994</c:v>
                      </c:pt>
                      <c:pt idx="221">
                        <c:v>188201.96499999994</c:v>
                      </c:pt>
                      <c:pt idx="222">
                        <c:v>188201.96499999994</c:v>
                      </c:pt>
                      <c:pt idx="223">
                        <c:v>188201.96499999994</c:v>
                      </c:pt>
                      <c:pt idx="224">
                        <c:v>188201.96499999994</c:v>
                      </c:pt>
                      <c:pt idx="225">
                        <c:v>188201.96499999994</c:v>
                      </c:pt>
                      <c:pt idx="226">
                        <c:v>188201.96499999994</c:v>
                      </c:pt>
                      <c:pt idx="227">
                        <c:v>188201.96499999994</c:v>
                      </c:pt>
                      <c:pt idx="228">
                        <c:v>188201.96499999994</c:v>
                      </c:pt>
                      <c:pt idx="229">
                        <c:v>188201.96499999994</c:v>
                      </c:pt>
                      <c:pt idx="230">
                        <c:v>188201.96499999994</c:v>
                      </c:pt>
                      <c:pt idx="231">
                        <c:v>188201.96499999994</c:v>
                      </c:pt>
                      <c:pt idx="232">
                        <c:v>188201.96499999994</c:v>
                      </c:pt>
                      <c:pt idx="233">
                        <c:v>188201.96499999994</c:v>
                      </c:pt>
                      <c:pt idx="234">
                        <c:v>188201.96499999994</c:v>
                      </c:pt>
                      <c:pt idx="235">
                        <c:v>188201.96499999994</c:v>
                      </c:pt>
                      <c:pt idx="236">
                        <c:v>188201.96499999994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27B-4186-BF8D-606449732EF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6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27B-4186-BF8D-606449732EF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6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101.22499999999999</c:v>
                      </c:pt>
                      <c:pt idx="43">
                        <c:v>101.22499999999999</c:v>
                      </c:pt>
                      <c:pt idx="44">
                        <c:v>101.22499999999999</c:v>
                      </c:pt>
                      <c:pt idx="45">
                        <c:v>101.22499999999999</c:v>
                      </c:pt>
                      <c:pt idx="46">
                        <c:v>101.22499999999999</c:v>
                      </c:pt>
                      <c:pt idx="47">
                        <c:v>101.22499999999999</c:v>
                      </c:pt>
                      <c:pt idx="48">
                        <c:v>101.22499999999999</c:v>
                      </c:pt>
                      <c:pt idx="49">
                        <c:v>101.22499999999999</c:v>
                      </c:pt>
                      <c:pt idx="50">
                        <c:v>101.22499999999999</c:v>
                      </c:pt>
                      <c:pt idx="51">
                        <c:v>101.22499999999999</c:v>
                      </c:pt>
                      <c:pt idx="52">
                        <c:v>101.22499999999999</c:v>
                      </c:pt>
                      <c:pt idx="53">
                        <c:v>101.22499999999999</c:v>
                      </c:pt>
                      <c:pt idx="54">
                        <c:v>101.22499999999999</c:v>
                      </c:pt>
                      <c:pt idx="55">
                        <c:v>101.22499999999999</c:v>
                      </c:pt>
                      <c:pt idx="56">
                        <c:v>101.22499999999999</c:v>
                      </c:pt>
                      <c:pt idx="57">
                        <c:v>101.22499999999999</c:v>
                      </c:pt>
                      <c:pt idx="58">
                        <c:v>101.22499999999999</c:v>
                      </c:pt>
                      <c:pt idx="59">
                        <c:v>101.22499999999999</c:v>
                      </c:pt>
                      <c:pt idx="60">
                        <c:v>101.22499999999999</c:v>
                      </c:pt>
                      <c:pt idx="61">
                        <c:v>101.22499999999999</c:v>
                      </c:pt>
                      <c:pt idx="62">
                        <c:v>101.22499999999999</c:v>
                      </c:pt>
                      <c:pt idx="63">
                        <c:v>101.22499999999999</c:v>
                      </c:pt>
                      <c:pt idx="64">
                        <c:v>101.22499999999999</c:v>
                      </c:pt>
                      <c:pt idx="65">
                        <c:v>101.22499999999999</c:v>
                      </c:pt>
                      <c:pt idx="66">
                        <c:v>101.22499999999999</c:v>
                      </c:pt>
                      <c:pt idx="67">
                        <c:v>101.22499999999999</c:v>
                      </c:pt>
                      <c:pt idx="68">
                        <c:v>101.22499999999999</c:v>
                      </c:pt>
                      <c:pt idx="69">
                        <c:v>101.22499999999999</c:v>
                      </c:pt>
                      <c:pt idx="70">
                        <c:v>101.22499999999999</c:v>
                      </c:pt>
                      <c:pt idx="71">
                        <c:v>101.22499999999999</c:v>
                      </c:pt>
                      <c:pt idx="72">
                        <c:v>101.22499999999999</c:v>
                      </c:pt>
                      <c:pt idx="73">
                        <c:v>101.22499999999999</c:v>
                      </c:pt>
                      <c:pt idx="74">
                        <c:v>101.22499999999999</c:v>
                      </c:pt>
                      <c:pt idx="75">
                        <c:v>101.22499999999999</c:v>
                      </c:pt>
                      <c:pt idx="76">
                        <c:v>101.22499999999999</c:v>
                      </c:pt>
                      <c:pt idx="77">
                        <c:v>101.22499999999999</c:v>
                      </c:pt>
                      <c:pt idx="78">
                        <c:v>101.22499999999999</c:v>
                      </c:pt>
                      <c:pt idx="79">
                        <c:v>101.22499999999999</c:v>
                      </c:pt>
                      <c:pt idx="80">
                        <c:v>101.22499999999999</c:v>
                      </c:pt>
                      <c:pt idx="81">
                        <c:v>101.22499999999999</c:v>
                      </c:pt>
                      <c:pt idx="82">
                        <c:v>101.22499999999999</c:v>
                      </c:pt>
                      <c:pt idx="83">
                        <c:v>101.22499999999999</c:v>
                      </c:pt>
                      <c:pt idx="84">
                        <c:v>101.22499999999999</c:v>
                      </c:pt>
                      <c:pt idx="85">
                        <c:v>101.22499999999999</c:v>
                      </c:pt>
                      <c:pt idx="86">
                        <c:v>101.22499999999999</c:v>
                      </c:pt>
                      <c:pt idx="87">
                        <c:v>101.22499999999999</c:v>
                      </c:pt>
                      <c:pt idx="88">
                        <c:v>101.22499999999999</c:v>
                      </c:pt>
                      <c:pt idx="89">
                        <c:v>101.22499999999999</c:v>
                      </c:pt>
                      <c:pt idx="90">
                        <c:v>101.22499999999999</c:v>
                      </c:pt>
                      <c:pt idx="91">
                        <c:v>101.22499999999999</c:v>
                      </c:pt>
                      <c:pt idx="92">
                        <c:v>101.22499999999999</c:v>
                      </c:pt>
                      <c:pt idx="93">
                        <c:v>101.22499999999999</c:v>
                      </c:pt>
                      <c:pt idx="94">
                        <c:v>101.22499999999999</c:v>
                      </c:pt>
                      <c:pt idx="95">
                        <c:v>101.22499999999999</c:v>
                      </c:pt>
                      <c:pt idx="96">
                        <c:v>101.22499999999999</c:v>
                      </c:pt>
                      <c:pt idx="97">
                        <c:v>101.22499999999999</c:v>
                      </c:pt>
                      <c:pt idx="98">
                        <c:v>101.22499999999999</c:v>
                      </c:pt>
                      <c:pt idx="99">
                        <c:v>101.22499999999999</c:v>
                      </c:pt>
                      <c:pt idx="100">
                        <c:v>101.22499999999999</c:v>
                      </c:pt>
                      <c:pt idx="101">
                        <c:v>101.22499999999999</c:v>
                      </c:pt>
                      <c:pt idx="102">
                        <c:v>101.22499999999999</c:v>
                      </c:pt>
                      <c:pt idx="103">
                        <c:v>101.22499999999999</c:v>
                      </c:pt>
                      <c:pt idx="104">
                        <c:v>101.22499999999999</c:v>
                      </c:pt>
                      <c:pt idx="105">
                        <c:v>101.22499999999999</c:v>
                      </c:pt>
                      <c:pt idx="106">
                        <c:v>101.22499999999999</c:v>
                      </c:pt>
                      <c:pt idx="107">
                        <c:v>101.22499999999999</c:v>
                      </c:pt>
                      <c:pt idx="108">
                        <c:v>101.22499999999999</c:v>
                      </c:pt>
                      <c:pt idx="109">
                        <c:v>101.22499999999999</c:v>
                      </c:pt>
                      <c:pt idx="110">
                        <c:v>101.22499999999999</c:v>
                      </c:pt>
                      <c:pt idx="111">
                        <c:v>101.22499999999999</c:v>
                      </c:pt>
                      <c:pt idx="112">
                        <c:v>101.22499999999999</c:v>
                      </c:pt>
                      <c:pt idx="113">
                        <c:v>101.22499999999999</c:v>
                      </c:pt>
                      <c:pt idx="114">
                        <c:v>101.22499999999999</c:v>
                      </c:pt>
                      <c:pt idx="115">
                        <c:v>101.22499999999999</c:v>
                      </c:pt>
                      <c:pt idx="116">
                        <c:v>101.22499999999999</c:v>
                      </c:pt>
                      <c:pt idx="117">
                        <c:v>101.22499999999999</c:v>
                      </c:pt>
                      <c:pt idx="118">
                        <c:v>101.22499999999999</c:v>
                      </c:pt>
                      <c:pt idx="119">
                        <c:v>101.22499999999999</c:v>
                      </c:pt>
                      <c:pt idx="120">
                        <c:v>101.22499999999999</c:v>
                      </c:pt>
                      <c:pt idx="121">
                        <c:v>101.22499999999999</c:v>
                      </c:pt>
                      <c:pt idx="122">
                        <c:v>101.22499999999999</c:v>
                      </c:pt>
                      <c:pt idx="123">
                        <c:v>101.22499999999999</c:v>
                      </c:pt>
                      <c:pt idx="124">
                        <c:v>101.22499999999999</c:v>
                      </c:pt>
                      <c:pt idx="125">
                        <c:v>101.22499999999999</c:v>
                      </c:pt>
                      <c:pt idx="126">
                        <c:v>101.22499999999999</c:v>
                      </c:pt>
                      <c:pt idx="127">
                        <c:v>101.22499999999999</c:v>
                      </c:pt>
                      <c:pt idx="128">
                        <c:v>101.22499999999999</c:v>
                      </c:pt>
                      <c:pt idx="129">
                        <c:v>101.22499999999999</c:v>
                      </c:pt>
                      <c:pt idx="130">
                        <c:v>101.22499999999999</c:v>
                      </c:pt>
                      <c:pt idx="131">
                        <c:v>101.22499999999999</c:v>
                      </c:pt>
                      <c:pt idx="132">
                        <c:v>101.22499999999999</c:v>
                      </c:pt>
                      <c:pt idx="133">
                        <c:v>101.22499999999999</c:v>
                      </c:pt>
                      <c:pt idx="134">
                        <c:v>101.22499999999999</c:v>
                      </c:pt>
                      <c:pt idx="135">
                        <c:v>101.22499999999999</c:v>
                      </c:pt>
                      <c:pt idx="136">
                        <c:v>101.22499999999999</c:v>
                      </c:pt>
                      <c:pt idx="137">
                        <c:v>101.22499999999999</c:v>
                      </c:pt>
                      <c:pt idx="138">
                        <c:v>101.22499999999999</c:v>
                      </c:pt>
                      <c:pt idx="139">
                        <c:v>101.22499999999999</c:v>
                      </c:pt>
                      <c:pt idx="140">
                        <c:v>101.22499999999999</c:v>
                      </c:pt>
                      <c:pt idx="141">
                        <c:v>101.22499999999999</c:v>
                      </c:pt>
                      <c:pt idx="142">
                        <c:v>101.22499999999999</c:v>
                      </c:pt>
                      <c:pt idx="143">
                        <c:v>101.22499999999999</c:v>
                      </c:pt>
                      <c:pt idx="144">
                        <c:v>101.22499999999999</c:v>
                      </c:pt>
                      <c:pt idx="145">
                        <c:v>101.22499999999999</c:v>
                      </c:pt>
                      <c:pt idx="146">
                        <c:v>101.22499999999999</c:v>
                      </c:pt>
                      <c:pt idx="147">
                        <c:v>101.22499999999999</c:v>
                      </c:pt>
                      <c:pt idx="148">
                        <c:v>101.22499999999999</c:v>
                      </c:pt>
                      <c:pt idx="149">
                        <c:v>101.22499999999999</c:v>
                      </c:pt>
                      <c:pt idx="150">
                        <c:v>101.22499999999999</c:v>
                      </c:pt>
                      <c:pt idx="151">
                        <c:v>101.22499999999999</c:v>
                      </c:pt>
                      <c:pt idx="152">
                        <c:v>101.22499999999999</c:v>
                      </c:pt>
                      <c:pt idx="153">
                        <c:v>101.22499999999999</c:v>
                      </c:pt>
                      <c:pt idx="154">
                        <c:v>101.22499999999999</c:v>
                      </c:pt>
                      <c:pt idx="155">
                        <c:v>101.22499999999999</c:v>
                      </c:pt>
                      <c:pt idx="156">
                        <c:v>101.22499999999999</c:v>
                      </c:pt>
                      <c:pt idx="157">
                        <c:v>101.22499999999999</c:v>
                      </c:pt>
                      <c:pt idx="158">
                        <c:v>101.22499999999999</c:v>
                      </c:pt>
                      <c:pt idx="159">
                        <c:v>101.22499999999999</c:v>
                      </c:pt>
                      <c:pt idx="160">
                        <c:v>101.22499999999999</c:v>
                      </c:pt>
                      <c:pt idx="161">
                        <c:v>101.22499999999999</c:v>
                      </c:pt>
                      <c:pt idx="162">
                        <c:v>101.22499999999999</c:v>
                      </c:pt>
                      <c:pt idx="163">
                        <c:v>101.22499999999999</c:v>
                      </c:pt>
                      <c:pt idx="164">
                        <c:v>101.22499999999999</c:v>
                      </c:pt>
                      <c:pt idx="165">
                        <c:v>101.22499999999999</c:v>
                      </c:pt>
                      <c:pt idx="166">
                        <c:v>101.22499999999999</c:v>
                      </c:pt>
                      <c:pt idx="167">
                        <c:v>101.22499999999999</c:v>
                      </c:pt>
                      <c:pt idx="168">
                        <c:v>101.22499999999999</c:v>
                      </c:pt>
                      <c:pt idx="169">
                        <c:v>101.22499999999999</c:v>
                      </c:pt>
                      <c:pt idx="170">
                        <c:v>101.22499999999999</c:v>
                      </c:pt>
                      <c:pt idx="171">
                        <c:v>101.22499999999999</c:v>
                      </c:pt>
                      <c:pt idx="172">
                        <c:v>101.22499999999999</c:v>
                      </c:pt>
                      <c:pt idx="173">
                        <c:v>101.22499999999999</c:v>
                      </c:pt>
                      <c:pt idx="174">
                        <c:v>101.22499999999999</c:v>
                      </c:pt>
                      <c:pt idx="175">
                        <c:v>101.22499999999999</c:v>
                      </c:pt>
                      <c:pt idx="176">
                        <c:v>101.22499999999999</c:v>
                      </c:pt>
                      <c:pt idx="177">
                        <c:v>101.22499999999999</c:v>
                      </c:pt>
                      <c:pt idx="178">
                        <c:v>101.22499999999999</c:v>
                      </c:pt>
                      <c:pt idx="179">
                        <c:v>101.22499999999999</c:v>
                      </c:pt>
                      <c:pt idx="180">
                        <c:v>101.22499999999999</c:v>
                      </c:pt>
                      <c:pt idx="181">
                        <c:v>101.22499999999999</c:v>
                      </c:pt>
                      <c:pt idx="182">
                        <c:v>101.22499999999999</c:v>
                      </c:pt>
                      <c:pt idx="183">
                        <c:v>101.22499999999999</c:v>
                      </c:pt>
                      <c:pt idx="184">
                        <c:v>101.22499999999999</c:v>
                      </c:pt>
                      <c:pt idx="185">
                        <c:v>101.22499999999999</c:v>
                      </c:pt>
                      <c:pt idx="186">
                        <c:v>101.22499999999999</c:v>
                      </c:pt>
                      <c:pt idx="187">
                        <c:v>101.22499999999999</c:v>
                      </c:pt>
                      <c:pt idx="188">
                        <c:v>101.22499999999999</c:v>
                      </c:pt>
                      <c:pt idx="189">
                        <c:v>101.22499999999999</c:v>
                      </c:pt>
                      <c:pt idx="190">
                        <c:v>101.22499999999999</c:v>
                      </c:pt>
                      <c:pt idx="191">
                        <c:v>101.22499999999999</c:v>
                      </c:pt>
                      <c:pt idx="192">
                        <c:v>101.22499999999999</c:v>
                      </c:pt>
                      <c:pt idx="193">
                        <c:v>101.22499999999999</c:v>
                      </c:pt>
                      <c:pt idx="194">
                        <c:v>101.22499999999999</c:v>
                      </c:pt>
                      <c:pt idx="195">
                        <c:v>101.22499999999999</c:v>
                      </c:pt>
                      <c:pt idx="196">
                        <c:v>101.22499999999999</c:v>
                      </c:pt>
                      <c:pt idx="197">
                        <c:v>101.22499999999999</c:v>
                      </c:pt>
                      <c:pt idx="198">
                        <c:v>101.22499999999999</c:v>
                      </c:pt>
                      <c:pt idx="199">
                        <c:v>101.22499999999999</c:v>
                      </c:pt>
                      <c:pt idx="200">
                        <c:v>101.22499999999999</c:v>
                      </c:pt>
                      <c:pt idx="201">
                        <c:v>101.22499999999999</c:v>
                      </c:pt>
                      <c:pt idx="202">
                        <c:v>101.22499999999999</c:v>
                      </c:pt>
                      <c:pt idx="203">
                        <c:v>101.22499999999999</c:v>
                      </c:pt>
                      <c:pt idx="204">
                        <c:v>101.22499999999999</c:v>
                      </c:pt>
                      <c:pt idx="205">
                        <c:v>101.22499999999999</c:v>
                      </c:pt>
                      <c:pt idx="206">
                        <c:v>101.22499999999999</c:v>
                      </c:pt>
                      <c:pt idx="207">
                        <c:v>101.22499999999999</c:v>
                      </c:pt>
                      <c:pt idx="208">
                        <c:v>101.22499999999999</c:v>
                      </c:pt>
                      <c:pt idx="209">
                        <c:v>101.22499999999999</c:v>
                      </c:pt>
                      <c:pt idx="210">
                        <c:v>101.22499999999999</c:v>
                      </c:pt>
                      <c:pt idx="211">
                        <c:v>101.22499999999999</c:v>
                      </c:pt>
                      <c:pt idx="212">
                        <c:v>101.22499999999999</c:v>
                      </c:pt>
                      <c:pt idx="213">
                        <c:v>101.22499999999999</c:v>
                      </c:pt>
                      <c:pt idx="214">
                        <c:v>101.22499999999999</c:v>
                      </c:pt>
                      <c:pt idx="215">
                        <c:v>101.22499999999999</c:v>
                      </c:pt>
                      <c:pt idx="216">
                        <c:v>101.22499999999999</c:v>
                      </c:pt>
                      <c:pt idx="217">
                        <c:v>101.22499999999999</c:v>
                      </c:pt>
                      <c:pt idx="218">
                        <c:v>101.22499999999999</c:v>
                      </c:pt>
                      <c:pt idx="219">
                        <c:v>101.22499999999999</c:v>
                      </c:pt>
                      <c:pt idx="220">
                        <c:v>101.22499999999999</c:v>
                      </c:pt>
                      <c:pt idx="221">
                        <c:v>101.22499999999999</c:v>
                      </c:pt>
                      <c:pt idx="222">
                        <c:v>101.22499999999999</c:v>
                      </c:pt>
                      <c:pt idx="223">
                        <c:v>101.22499999999999</c:v>
                      </c:pt>
                      <c:pt idx="224">
                        <c:v>101.22499999999999</c:v>
                      </c:pt>
                      <c:pt idx="225">
                        <c:v>101.22499999999999</c:v>
                      </c:pt>
                      <c:pt idx="226">
                        <c:v>101.22499999999999</c:v>
                      </c:pt>
                      <c:pt idx="227">
                        <c:v>101.22499999999999</c:v>
                      </c:pt>
                      <c:pt idx="228">
                        <c:v>101.22499999999999</c:v>
                      </c:pt>
                      <c:pt idx="229">
                        <c:v>101.22499999999999</c:v>
                      </c:pt>
                      <c:pt idx="230">
                        <c:v>101.22499999999999</c:v>
                      </c:pt>
                      <c:pt idx="231">
                        <c:v>101.22499999999999</c:v>
                      </c:pt>
                      <c:pt idx="232">
                        <c:v>101.22499999999999</c:v>
                      </c:pt>
                      <c:pt idx="233">
                        <c:v>101.22499999999999</c:v>
                      </c:pt>
                      <c:pt idx="234">
                        <c:v>101.22499999999999</c:v>
                      </c:pt>
                      <c:pt idx="235">
                        <c:v>101.22499999999999</c:v>
                      </c:pt>
                      <c:pt idx="236">
                        <c:v>101.22499999999999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27B-4186-BF8D-606449732EF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6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176249.99999999959</c:v>
                      </c:pt>
                      <c:pt idx="43">
                        <c:v>176249.99999999959</c:v>
                      </c:pt>
                      <c:pt idx="44">
                        <c:v>176249.99999999959</c:v>
                      </c:pt>
                      <c:pt idx="45">
                        <c:v>176249.99999999959</c:v>
                      </c:pt>
                      <c:pt idx="46">
                        <c:v>176249.99999999959</c:v>
                      </c:pt>
                      <c:pt idx="47">
                        <c:v>176249.99999999959</c:v>
                      </c:pt>
                      <c:pt idx="48">
                        <c:v>176249.99999999959</c:v>
                      </c:pt>
                      <c:pt idx="49">
                        <c:v>176249.99999999959</c:v>
                      </c:pt>
                      <c:pt idx="50">
                        <c:v>176249.99999999959</c:v>
                      </c:pt>
                      <c:pt idx="51">
                        <c:v>176249.99999999959</c:v>
                      </c:pt>
                      <c:pt idx="52">
                        <c:v>176249.99999999959</c:v>
                      </c:pt>
                      <c:pt idx="53">
                        <c:v>176249.99999999959</c:v>
                      </c:pt>
                      <c:pt idx="54">
                        <c:v>176249.99999999959</c:v>
                      </c:pt>
                      <c:pt idx="55">
                        <c:v>176249.99999999959</c:v>
                      </c:pt>
                      <c:pt idx="56">
                        <c:v>176249.99999999959</c:v>
                      </c:pt>
                      <c:pt idx="57">
                        <c:v>176249.99999999959</c:v>
                      </c:pt>
                      <c:pt idx="58">
                        <c:v>176249.99999999959</c:v>
                      </c:pt>
                      <c:pt idx="59">
                        <c:v>176249.99999999959</c:v>
                      </c:pt>
                      <c:pt idx="60">
                        <c:v>176249.99999999959</c:v>
                      </c:pt>
                      <c:pt idx="61">
                        <c:v>176249.99999999959</c:v>
                      </c:pt>
                      <c:pt idx="62">
                        <c:v>176249.99999999959</c:v>
                      </c:pt>
                      <c:pt idx="63">
                        <c:v>176249.99999999959</c:v>
                      </c:pt>
                      <c:pt idx="64">
                        <c:v>176249.99999999959</c:v>
                      </c:pt>
                      <c:pt idx="65">
                        <c:v>176249.99999999959</c:v>
                      </c:pt>
                      <c:pt idx="66">
                        <c:v>176249.99999999959</c:v>
                      </c:pt>
                      <c:pt idx="67">
                        <c:v>176249.99999999959</c:v>
                      </c:pt>
                      <c:pt idx="68">
                        <c:v>176249.99999999959</c:v>
                      </c:pt>
                      <c:pt idx="69">
                        <c:v>176249.99999999959</c:v>
                      </c:pt>
                      <c:pt idx="70">
                        <c:v>176249.99999999959</c:v>
                      </c:pt>
                      <c:pt idx="71">
                        <c:v>176249.99999999959</c:v>
                      </c:pt>
                      <c:pt idx="72">
                        <c:v>176249.99999999959</c:v>
                      </c:pt>
                      <c:pt idx="73">
                        <c:v>176249.99999999959</c:v>
                      </c:pt>
                      <c:pt idx="74">
                        <c:v>176249.99999999959</c:v>
                      </c:pt>
                      <c:pt idx="75">
                        <c:v>176249.99999999959</c:v>
                      </c:pt>
                      <c:pt idx="76">
                        <c:v>176249.99999999959</c:v>
                      </c:pt>
                      <c:pt idx="77">
                        <c:v>176249.99999999959</c:v>
                      </c:pt>
                      <c:pt idx="78">
                        <c:v>176249.99999999959</c:v>
                      </c:pt>
                      <c:pt idx="79">
                        <c:v>176249.99999999959</c:v>
                      </c:pt>
                      <c:pt idx="80">
                        <c:v>176249.99999999959</c:v>
                      </c:pt>
                      <c:pt idx="81">
                        <c:v>176249.99999999959</c:v>
                      </c:pt>
                      <c:pt idx="82">
                        <c:v>176249.99999999959</c:v>
                      </c:pt>
                      <c:pt idx="83">
                        <c:v>176249.99999999959</c:v>
                      </c:pt>
                      <c:pt idx="84">
                        <c:v>176249.99999999959</c:v>
                      </c:pt>
                      <c:pt idx="85">
                        <c:v>176249.99999999959</c:v>
                      </c:pt>
                      <c:pt idx="86">
                        <c:v>176249.99999999959</c:v>
                      </c:pt>
                      <c:pt idx="87">
                        <c:v>176249.99999999959</c:v>
                      </c:pt>
                      <c:pt idx="88">
                        <c:v>176249.99999999959</c:v>
                      </c:pt>
                      <c:pt idx="89">
                        <c:v>176249.99999999959</c:v>
                      </c:pt>
                      <c:pt idx="90">
                        <c:v>176249.99999999959</c:v>
                      </c:pt>
                      <c:pt idx="91">
                        <c:v>176249.99999999959</c:v>
                      </c:pt>
                      <c:pt idx="92">
                        <c:v>176249.99999999959</c:v>
                      </c:pt>
                      <c:pt idx="93">
                        <c:v>176249.99999999959</c:v>
                      </c:pt>
                      <c:pt idx="94">
                        <c:v>176249.99999999959</c:v>
                      </c:pt>
                      <c:pt idx="95">
                        <c:v>176249.99999999959</c:v>
                      </c:pt>
                      <c:pt idx="96">
                        <c:v>176249.99999999959</c:v>
                      </c:pt>
                      <c:pt idx="97">
                        <c:v>176249.99999999959</c:v>
                      </c:pt>
                      <c:pt idx="98">
                        <c:v>176249.99999999959</c:v>
                      </c:pt>
                      <c:pt idx="99">
                        <c:v>176249.99999999959</c:v>
                      </c:pt>
                      <c:pt idx="100">
                        <c:v>176249.99999999959</c:v>
                      </c:pt>
                      <c:pt idx="101">
                        <c:v>176249.99999999959</c:v>
                      </c:pt>
                      <c:pt idx="102">
                        <c:v>176249.99999999959</c:v>
                      </c:pt>
                      <c:pt idx="103">
                        <c:v>176249.99999999959</c:v>
                      </c:pt>
                      <c:pt idx="104">
                        <c:v>176249.99999999959</c:v>
                      </c:pt>
                      <c:pt idx="105">
                        <c:v>176249.99999999959</c:v>
                      </c:pt>
                      <c:pt idx="106">
                        <c:v>176249.99999999959</c:v>
                      </c:pt>
                      <c:pt idx="107">
                        <c:v>176249.99999999959</c:v>
                      </c:pt>
                      <c:pt idx="108">
                        <c:v>176249.99999999959</c:v>
                      </c:pt>
                      <c:pt idx="109">
                        <c:v>176249.99999999959</c:v>
                      </c:pt>
                      <c:pt idx="110">
                        <c:v>176249.99999999959</c:v>
                      </c:pt>
                      <c:pt idx="111">
                        <c:v>176249.99999999959</c:v>
                      </c:pt>
                      <c:pt idx="112">
                        <c:v>176249.99999999959</c:v>
                      </c:pt>
                      <c:pt idx="113">
                        <c:v>176249.99999999959</c:v>
                      </c:pt>
                      <c:pt idx="114">
                        <c:v>176249.99999999959</c:v>
                      </c:pt>
                      <c:pt idx="115">
                        <c:v>176249.99999999959</c:v>
                      </c:pt>
                      <c:pt idx="116">
                        <c:v>176249.99999999959</c:v>
                      </c:pt>
                      <c:pt idx="117">
                        <c:v>176249.99999999959</c:v>
                      </c:pt>
                      <c:pt idx="118">
                        <c:v>176249.99999999959</c:v>
                      </c:pt>
                      <c:pt idx="119">
                        <c:v>176249.99999999959</c:v>
                      </c:pt>
                      <c:pt idx="120">
                        <c:v>176249.99999999959</c:v>
                      </c:pt>
                      <c:pt idx="121">
                        <c:v>176249.99999999959</c:v>
                      </c:pt>
                      <c:pt idx="122">
                        <c:v>176249.99999999959</c:v>
                      </c:pt>
                      <c:pt idx="123">
                        <c:v>176249.99999999959</c:v>
                      </c:pt>
                      <c:pt idx="124">
                        <c:v>176249.99999999959</c:v>
                      </c:pt>
                      <c:pt idx="125">
                        <c:v>176249.99999999959</c:v>
                      </c:pt>
                      <c:pt idx="126">
                        <c:v>176249.99999999959</c:v>
                      </c:pt>
                      <c:pt idx="127">
                        <c:v>176249.99999999959</c:v>
                      </c:pt>
                      <c:pt idx="128">
                        <c:v>176249.99999999959</c:v>
                      </c:pt>
                      <c:pt idx="129">
                        <c:v>176249.99999999959</c:v>
                      </c:pt>
                      <c:pt idx="130">
                        <c:v>176249.99999999959</c:v>
                      </c:pt>
                      <c:pt idx="131">
                        <c:v>176249.99999999959</c:v>
                      </c:pt>
                      <c:pt idx="132">
                        <c:v>176249.99999999959</c:v>
                      </c:pt>
                      <c:pt idx="133">
                        <c:v>176249.99999999959</c:v>
                      </c:pt>
                      <c:pt idx="134">
                        <c:v>176249.99999999959</c:v>
                      </c:pt>
                      <c:pt idx="135">
                        <c:v>176249.99999999959</c:v>
                      </c:pt>
                      <c:pt idx="136">
                        <c:v>176249.99999999959</c:v>
                      </c:pt>
                      <c:pt idx="137">
                        <c:v>176249.99999999959</c:v>
                      </c:pt>
                      <c:pt idx="138">
                        <c:v>176249.99999999959</c:v>
                      </c:pt>
                      <c:pt idx="139">
                        <c:v>176249.99999999959</c:v>
                      </c:pt>
                      <c:pt idx="140">
                        <c:v>176249.99999999959</c:v>
                      </c:pt>
                      <c:pt idx="141">
                        <c:v>176249.99999999959</c:v>
                      </c:pt>
                      <c:pt idx="142">
                        <c:v>176249.99999999959</c:v>
                      </c:pt>
                      <c:pt idx="143">
                        <c:v>176249.99999999959</c:v>
                      </c:pt>
                      <c:pt idx="144">
                        <c:v>176249.99999999959</c:v>
                      </c:pt>
                      <c:pt idx="145">
                        <c:v>176249.99999999959</c:v>
                      </c:pt>
                      <c:pt idx="146">
                        <c:v>176249.99999999959</c:v>
                      </c:pt>
                      <c:pt idx="147">
                        <c:v>176249.99999999959</c:v>
                      </c:pt>
                      <c:pt idx="148">
                        <c:v>176249.99999999959</c:v>
                      </c:pt>
                      <c:pt idx="149">
                        <c:v>176249.99999999959</c:v>
                      </c:pt>
                      <c:pt idx="150">
                        <c:v>176249.99999999959</c:v>
                      </c:pt>
                      <c:pt idx="151">
                        <c:v>176249.99999999959</c:v>
                      </c:pt>
                      <c:pt idx="152">
                        <c:v>176249.99999999959</c:v>
                      </c:pt>
                      <c:pt idx="153">
                        <c:v>176249.99999999959</c:v>
                      </c:pt>
                      <c:pt idx="154">
                        <c:v>176249.99999999959</c:v>
                      </c:pt>
                      <c:pt idx="155">
                        <c:v>176249.99999999959</c:v>
                      </c:pt>
                      <c:pt idx="156">
                        <c:v>176249.99999999959</c:v>
                      </c:pt>
                      <c:pt idx="157">
                        <c:v>176249.99999999959</c:v>
                      </c:pt>
                      <c:pt idx="158">
                        <c:v>176249.99999999959</c:v>
                      </c:pt>
                      <c:pt idx="159">
                        <c:v>176249.99999999959</c:v>
                      </c:pt>
                      <c:pt idx="160">
                        <c:v>176249.99999999959</c:v>
                      </c:pt>
                      <c:pt idx="161">
                        <c:v>176249.99999999959</c:v>
                      </c:pt>
                      <c:pt idx="162">
                        <c:v>176249.99999999959</c:v>
                      </c:pt>
                      <c:pt idx="163">
                        <c:v>176249.99999999959</c:v>
                      </c:pt>
                      <c:pt idx="164">
                        <c:v>176249.99999999959</c:v>
                      </c:pt>
                      <c:pt idx="165">
                        <c:v>176249.99999999959</c:v>
                      </c:pt>
                      <c:pt idx="166">
                        <c:v>176249.99999999959</c:v>
                      </c:pt>
                      <c:pt idx="167">
                        <c:v>176249.99999999959</c:v>
                      </c:pt>
                      <c:pt idx="168">
                        <c:v>176249.99999999959</c:v>
                      </c:pt>
                      <c:pt idx="169">
                        <c:v>176249.99999999959</c:v>
                      </c:pt>
                      <c:pt idx="170">
                        <c:v>176249.99999999959</c:v>
                      </c:pt>
                      <c:pt idx="171">
                        <c:v>176249.99999999959</c:v>
                      </c:pt>
                      <c:pt idx="172">
                        <c:v>176249.99999999959</c:v>
                      </c:pt>
                      <c:pt idx="173">
                        <c:v>176249.99999999959</c:v>
                      </c:pt>
                      <c:pt idx="174">
                        <c:v>176249.99999999959</c:v>
                      </c:pt>
                      <c:pt idx="175">
                        <c:v>176249.99999999959</c:v>
                      </c:pt>
                      <c:pt idx="176">
                        <c:v>176249.99999999959</c:v>
                      </c:pt>
                      <c:pt idx="177">
                        <c:v>176249.99999999959</c:v>
                      </c:pt>
                      <c:pt idx="178">
                        <c:v>176249.99999999959</c:v>
                      </c:pt>
                      <c:pt idx="179">
                        <c:v>176249.99999999959</c:v>
                      </c:pt>
                      <c:pt idx="180">
                        <c:v>176249.99999999959</c:v>
                      </c:pt>
                      <c:pt idx="181">
                        <c:v>176249.99999999959</c:v>
                      </c:pt>
                      <c:pt idx="182">
                        <c:v>176249.99999999959</c:v>
                      </c:pt>
                      <c:pt idx="183">
                        <c:v>176249.99999999959</c:v>
                      </c:pt>
                      <c:pt idx="184">
                        <c:v>176249.99999999959</c:v>
                      </c:pt>
                      <c:pt idx="185">
                        <c:v>176249.99999999959</c:v>
                      </c:pt>
                      <c:pt idx="186">
                        <c:v>176249.99999999959</c:v>
                      </c:pt>
                      <c:pt idx="187">
                        <c:v>176249.99999999959</c:v>
                      </c:pt>
                      <c:pt idx="188">
                        <c:v>176249.99999999959</c:v>
                      </c:pt>
                      <c:pt idx="189">
                        <c:v>176249.99999999959</c:v>
                      </c:pt>
                      <c:pt idx="190">
                        <c:v>176249.99999999959</c:v>
                      </c:pt>
                      <c:pt idx="191">
                        <c:v>176249.99999999959</c:v>
                      </c:pt>
                      <c:pt idx="192">
                        <c:v>176249.99999999959</c:v>
                      </c:pt>
                      <c:pt idx="193">
                        <c:v>176249.99999999959</c:v>
                      </c:pt>
                      <c:pt idx="194">
                        <c:v>176249.99999999959</c:v>
                      </c:pt>
                      <c:pt idx="195">
                        <c:v>176249.99999999959</c:v>
                      </c:pt>
                      <c:pt idx="196">
                        <c:v>176249.99999999959</c:v>
                      </c:pt>
                      <c:pt idx="197">
                        <c:v>176249.99999999959</c:v>
                      </c:pt>
                      <c:pt idx="198">
                        <c:v>176249.99999999959</c:v>
                      </c:pt>
                      <c:pt idx="199">
                        <c:v>176249.99999999959</c:v>
                      </c:pt>
                      <c:pt idx="200">
                        <c:v>176249.99999999959</c:v>
                      </c:pt>
                      <c:pt idx="201">
                        <c:v>176249.99999999959</c:v>
                      </c:pt>
                      <c:pt idx="202">
                        <c:v>176249.99999999959</c:v>
                      </c:pt>
                      <c:pt idx="203">
                        <c:v>176249.99999999959</c:v>
                      </c:pt>
                      <c:pt idx="204">
                        <c:v>176249.99999999959</c:v>
                      </c:pt>
                      <c:pt idx="205">
                        <c:v>176249.99999999959</c:v>
                      </c:pt>
                      <c:pt idx="206">
                        <c:v>176249.99999999959</c:v>
                      </c:pt>
                      <c:pt idx="207">
                        <c:v>176249.99999999959</c:v>
                      </c:pt>
                      <c:pt idx="208">
                        <c:v>176249.99999999959</c:v>
                      </c:pt>
                      <c:pt idx="209">
                        <c:v>176249.99999999959</c:v>
                      </c:pt>
                      <c:pt idx="210">
                        <c:v>176249.99999999959</c:v>
                      </c:pt>
                      <c:pt idx="211">
                        <c:v>176249.99999999959</c:v>
                      </c:pt>
                      <c:pt idx="212">
                        <c:v>176249.99999999959</c:v>
                      </c:pt>
                      <c:pt idx="213">
                        <c:v>176249.99999999959</c:v>
                      </c:pt>
                      <c:pt idx="214">
                        <c:v>176249.99999999959</c:v>
                      </c:pt>
                      <c:pt idx="215">
                        <c:v>176249.99999999959</c:v>
                      </c:pt>
                      <c:pt idx="216">
                        <c:v>176249.99999999959</c:v>
                      </c:pt>
                      <c:pt idx="217">
                        <c:v>176249.99999999959</c:v>
                      </c:pt>
                      <c:pt idx="218">
                        <c:v>176249.99999999959</c:v>
                      </c:pt>
                      <c:pt idx="219">
                        <c:v>176249.99999999959</c:v>
                      </c:pt>
                      <c:pt idx="220">
                        <c:v>176249.99999999959</c:v>
                      </c:pt>
                      <c:pt idx="221">
                        <c:v>176249.99999999959</c:v>
                      </c:pt>
                      <c:pt idx="222">
                        <c:v>176249.99999999959</c:v>
                      </c:pt>
                      <c:pt idx="223">
                        <c:v>176249.99999999959</c:v>
                      </c:pt>
                      <c:pt idx="224">
                        <c:v>176249.99999999959</c:v>
                      </c:pt>
                      <c:pt idx="225">
                        <c:v>176249.99999999959</c:v>
                      </c:pt>
                      <c:pt idx="226">
                        <c:v>176249.99999999959</c:v>
                      </c:pt>
                      <c:pt idx="227">
                        <c:v>176249.99999999959</c:v>
                      </c:pt>
                      <c:pt idx="228">
                        <c:v>176249.99999999959</c:v>
                      </c:pt>
                      <c:pt idx="229">
                        <c:v>176249.99999999959</c:v>
                      </c:pt>
                      <c:pt idx="230">
                        <c:v>176249.99999999959</c:v>
                      </c:pt>
                      <c:pt idx="231">
                        <c:v>176249.99999999959</c:v>
                      </c:pt>
                      <c:pt idx="232">
                        <c:v>176249.99999999959</c:v>
                      </c:pt>
                      <c:pt idx="233">
                        <c:v>176249.99999999959</c:v>
                      </c:pt>
                      <c:pt idx="234">
                        <c:v>176249.99999999959</c:v>
                      </c:pt>
                      <c:pt idx="235">
                        <c:v>176249.99999999959</c:v>
                      </c:pt>
                      <c:pt idx="236">
                        <c:v>176249.99999999959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27B-4186-BF8D-606449732EF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ETF Compression'!$A$14:$A$250</c15:sqref>
                        </c15:formulaRef>
                      </c:ext>
                    </c:extLst>
                    <c:strCache>
                      <c:ptCount val="36"/>
                      <c:pt idx="0">
                        <c:v>09/15/2025 15:00</c:v>
                      </c:pt>
                      <c:pt idx="1">
                        <c:v>09/16/2025 15:00</c:v>
                      </c:pt>
                      <c:pt idx="2">
                        <c:v>09/17/2025 15:00</c:v>
                      </c:pt>
                      <c:pt idx="3">
                        <c:v>09/18/2025 15:00</c:v>
                      </c:pt>
                      <c:pt idx="4">
                        <c:v>09/19/2025 15:00</c:v>
                      </c:pt>
                      <c:pt idx="5">
                        <c:v>09/22/2025 15:00</c:v>
                      </c:pt>
                      <c:pt idx="6">
                        <c:v>09/23/2025 15:00</c:v>
                      </c:pt>
                      <c:pt idx="7">
                        <c:v>09/24/2025 15:00</c:v>
                      </c:pt>
                      <c:pt idx="8">
                        <c:v>09/25/2025 15:00</c:v>
                      </c:pt>
                      <c:pt idx="9">
                        <c:v>09/26/2025 15:00</c:v>
                      </c:pt>
                      <c:pt idx="10">
                        <c:v>09/29/2025 15:00</c:v>
                      </c:pt>
                      <c:pt idx="11">
                        <c:v>09/30/2025 15:00</c:v>
                      </c:pt>
                      <c:pt idx="12">
                        <c:v>10/01/2025 15:00</c:v>
                      </c:pt>
                      <c:pt idx="13">
                        <c:v>10/02/2025 15:00</c:v>
                      </c:pt>
                      <c:pt idx="14">
                        <c:v>10/03/2025 15:00</c:v>
                      </c:pt>
                      <c:pt idx="15">
                        <c:v>10/06/2025 15:00</c:v>
                      </c:pt>
                      <c:pt idx="16">
                        <c:v>10/07/2025 15:00</c:v>
                      </c:pt>
                      <c:pt idx="17">
                        <c:v>10/08/2025 15:00</c:v>
                      </c:pt>
                      <c:pt idx="18">
                        <c:v>10/09/2025 15:00</c:v>
                      </c:pt>
                      <c:pt idx="19">
                        <c:v>10/10/2025 15:00</c:v>
                      </c:pt>
                      <c:pt idx="20">
                        <c:v>10/13/2025 15:00</c:v>
                      </c:pt>
                      <c:pt idx="21">
                        <c:v>10/14/2025 15:00</c:v>
                      </c:pt>
                      <c:pt idx="22">
                        <c:v>10/15/2025 15:00</c:v>
                      </c:pt>
                      <c:pt idx="23">
                        <c:v>10/16/2025 15:00</c:v>
                      </c:pt>
                      <c:pt idx="24">
                        <c:v>10/17/2025 15:00</c:v>
                      </c:pt>
                      <c:pt idx="25">
                        <c:v>10/20/2025 15:00</c:v>
                      </c:pt>
                      <c:pt idx="26">
                        <c:v>10/21/2025 15:00</c:v>
                      </c:pt>
                      <c:pt idx="27">
                        <c:v>10/22/2025 15:00</c:v>
                      </c:pt>
                      <c:pt idx="28">
                        <c:v>10/23/2025 15:00</c:v>
                      </c:pt>
                      <c:pt idx="29">
                        <c:v>10/24/2025 15:00</c:v>
                      </c:pt>
                      <c:pt idx="30">
                        <c:v>10/27/2025 15:00</c:v>
                      </c:pt>
                      <c:pt idx="31">
                        <c:v>10/28/2025 15:00</c:v>
                      </c:pt>
                      <c:pt idx="32">
                        <c:v>10/29/2025 15:00</c:v>
                      </c:pt>
                      <c:pt idx="33">
                        <c:v>10/30/2025 15:00</c:v>
                      </c:pt>
                      <c:pt idx="34">
                        <c:v>10/31/2025 15:00</c:v>
                      </c:pt>
                      <c:pt idx="35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27B-4186-BF8D-606449732EFD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'US IG Cash Curve'!$T$12:$T$13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'US IG Cash Curve'!$A$14:$A$250</c:f>
              <c:strCache>
                <c:ptCount val="28"/>
                <c:pt idx="0">
                  <c:v>09/25/2025 15:00</c:v>
                </c:pt>
                <c:pt idx="1">
                  <c:v>09/26/2025 15:00</c:v>
                </c:pt>
                <c:pt idx="2">
                  <c:v>09/29/2025 15:00</c:v>
                </c:pt>
                <c:pt idx="3">
                  <c:v>09/30/2025 15:00</c:v>
                </c:pt>
                <c:pt idx="4">
                  <c:v>10/01/2025 15:00</c:v>
                </c:pt>
                <c:pt idx="5">
                  <c:v>10/02/2025 15:00</c:v>
                </c:pt>
                <c:pt idx="6">
                  <c:v>10/03/2025 15:00</c:v>
                </c:pt>
                <c:pt idx="7">
                  <c:v>10/06/2025 15:00</c:v>
                </c:pt>
                <c:pt idx="8">
                  <c:v>10/07/2025 15:00</c:v>
                </c:pt>
                <c:pt idx="9">
                  <c:v>10/08/2025 15:00</c:v>
                </c:pt>
                <c:pt idx="10">
                  <c:v>10/09/2025 15:00</c:v>
                </c:pt>
                <c:pt idx="11">
                  <c:v>10/10/2025 15:00</c:v>
                </c:pt>
                <c:pt idx="12">
                  <c:v>10/13/2025 15:00</c:v>
                </c:pt>
                <c:pt idx="13">
                  <c:v>10/14/2025 15:00</c:v>
                </c:pt>
                <c:pt idx="14">
                  <c:v>10/15/2025 15:00</c:v>
                </c:pt>
                <c:pt idx="15">
                  <c:v>10/16/2025 15:00</c:v>
                </c:pt>
                <c:pt idx="16">
                  <c:v>10/17/2025 15:00</c:v>
                </c:pt>
                <c:pt idx="17">
                  <c:v>10/20/2025 15:00</c:v>
                </c:pt>
                <c:pt idx="18">
                  <c:v>10/21/2025 15:00</c:v>
                </c:pt>
                <c:pt idx="19">
                  <c:v>10/22/2025 15:00</c:v>
                </c:pt>
                <c:pt idx="20">
                  <c:v>10/23/2025 15:00</c:v>
                </c:pt>
                <c:pt idx="21">
                  <c:v>10/24/2025 15:00</c:v>
                </c:pt>
                <c:pt idx="22">
                  <c:v>10/27/2025 15:00</c:v>
                </c:pt>
                <c:pt idx="23">
                  <c:v>10/28/2025 15:00</c:v>
                </c:pt>
                <c:pt idx="24">
                  <c:v>10/29/2025 15:00</c:v>
                </c:pt>
                <c:pt idx="25">
                  <c:v>10/30/2025 15:00</c:v>
                </c:pt>
                <c:pt idx="26">
                  <c:v>10/31/2025 15:00</c:v>
                </c:pt>
                <c:pt idx="27">
                  <c:v>11/03/2025 15:10</c:v>
                </c:pt>
              </c:strCache>
            </c:strRef>
          </c:cat>
          <c:val>
            <c:numRef>
              <c:f>'US IG Cash Curve'!$T$14:$T$250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-40470.166236917648</c:v>
                </c:pt>
                <c:pt idx="2">
                  <c:v>-44479.4265886707</c:v>
                </c:pt>
                <c:pt idx="3">
                  <c:v>-58100.495115303405</c:v>
                </c:pt>
                <c:pt idx="4">
                  <c:v>-12819.87524747751</c:v>
                </c:pt>
                <c:pt idx="5">
                  <c:v>-13547.304722216068</c:v>
                </c:pt>
                <c:pt idx="6">
                  <c:v>-45694.886107892766</c:v>
                </c:pt>
                <c:pt idx="7">
                  <c:v>-48384.563207631712</c:v>
                </c:pt>
                <c:pt idx="8">
                  <c:v>-37412.106685696781</c:v>
                </c:pt>
                <c:pt idx="9">
                  <c:v>-38318.176119810916</c:v>
                </c:pt>
                <c:pt idx="10">
                  <c:v>-41157.915193007095</c:v>
                </c:pt>
                <c:pt idx="11">
                  <c:v>-36953.571236857053</c:v>
                </c:pt>
                <c:pt idx="12">
                  <c:v>-34548.916129348756</c:v>
                </c:pt>
                <c:pt idx="13">
                  <c:v>27160.769364552238</c:v>
                </c:pt>
                <c:pt idx="14">
                  <c:v>-14478.411727870844</c:v>
                </c:pt>
                <c:pt idx="15">
                  <c:v>9532.7635867743957</c:v>
                </c:pt>
                <c:pt idx="16">
                  <c:v>-29004.578885647687</c:v>
                </c:pt>
                <c:pt idx="17">
                  <c:v>-9746.8548387160117</c:v>
                </c:pt>
                <c:pt idx="18">
                  <c:v>-39141.200785428548</c:v>
                </c:pt>
                <c:pt idx="19">
                  <c:v>-26523.5588060015</c:v>
                </c:pt>
                <c:pt idx="20">
                  <c:v>-44952.125937808218</c:v>
                </c:pt>
                <c:pt idx="21">
                  <c:v>-68839.548203094368</c:v>
                </c:pt>
                <c:pt idx="22">
                  <c:v>-84688.749534910487</c:v>
                </c:pt>
                <c:pt idx="23">
                  <c:v>-77664.350388752151</c:v>
                </c:pt>
                <c:pt idx="24">
                  <c:v>-104068.11841539203</c:v>
                </c:pt>
                <c:pt idx="25">
                  <c:v>-128302.96977278279</c:v>
                </c:pt>
                <c:pt idx="26">
                  <c:v>-149320.31669525942</c:v>
                </c:pt>
                <c:pt idx="27">
                  <c:v>-155549.56750286301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7A-4A6D-B1E0-A8EDD776F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'US IG Cash Curve'!$A$14:$A$250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101.1619</c:v>
                      </c:pt>
                      <c:pt idx="43">
                        <c:v>101.1619</c:v>
                      </c:pt>
                      <c:pt idx="44">
                        <c:v>101.1619</c:v>
                      </c:pt>
                      <c:pt idx="45">
                        <c:v>101.1619</c:v>
                      </c:pt>
                      <c:pt idx="46">
                        <c:v>101.1619</c:v>
                      </c:pt>
                      <c:pt idx="47">
                        <c:v>101.1619</c:v>
                      </c:pt>
                      <c:pt idx="48">
                        <c:v>101.1619</c:v>
                      </c:pt>
                      <c:pt idx="49">
                        <c:v>101.1619</c:v>
                      </c:pt>
                      <c:pt idx="50">
                        <c:v>101.1619</c:v>
                      </c:pt>
                      <c:pt idx="51">
                        <c:v>101.1619</c:v>
                      </c:pt>
                      <c:pt idx="52">
                        <c:v>101.1619</c:v>
                      </c:pt>
                      <c:pt idx="53">
                        <c:v>101.1619</c:v>
                      </c:pt>
                      <c:pt idx="54">
                        <c:v>101.1619</c:v>
                      </c:pt>
                      <c:pt idx="55">
                        <c:v>101.1619</c:v>
                      </c:pt>
                      <c:pt idx="56">
                        <c:v>101.1619</c:v>
                      </c:pt>
                      <c:pt idx="57">
                        <c:v>101.1619</c:v>
                      </c:pt>
                      <c:pt idx="58">
                        <c:v>101.1619</c:v>
                      </c:pt>
                      <c:pt idx="59">
                        <c:v>101.1619</c:v>
                      </c:pt>
                      <c:pt idx="60">
                        <c:v>101.1619</c:v>
                      </c:pt>
                      <c:pt idx="61">
                        <c:v>101.1619</c:v>
                      </c:pt>
                      <c:pt idx="62">
                        <c:v>101.1619</c:v>
                      </c:pt>
                      <c:pt idx="63">
                        <c:v>101.1619</c:v>
                      </c:pt>
                      <c:pt idx="64">
                        <c:v>101.1619</c:v>
                      </c:pt>
                      <c:pt idx="65">
                        <c:v>101.1619</c:v>
                      </c:pt>
                      <c:pt idx="66">
                        <c:v>101.1619</c:v>
                      </c:pt>
                      <c:pt idx="67">
                        <c:v>101.1619</c:v>
                      </c:pt>
                      <c:pt idx="68">
                        <c:v>101.1619</c:v>
                      </c:pt>
                      <c:pt idx="69">
                        <c:v>101.1619</c:v>
                      </c:pt>
                      <c:pt idx="70">
                        <c:v>101.1619</c:v>
                      </c:pt>
                      <c:pt idx="71">
                        <c:v>101.1619</c:v>
                      </c:pt>
                      <c:pt idx="72">
                        <c:v>101.1619</c:v>
                      </c:pt>
                      <c:pt idx="73">
                        <c:v>101.1619</c:v>
                      </c:pt>
                      <c:pt idx="74">
                        <c:v>101.1619</c:v>
                      </c:pt>
                      <c:pt idx="75">
                        <c:v>101.1619</c:v>
                      </c:pt>
                      <c:pt idx="76">
                        <c:v>101.1619</c:v>
                      </c:pt>
                      <c:pt idx="77">
                        <c:v>101.1619</c:v>
                      </c:pt>
                      <c:pt idx="78">
                        <c:v>101.1619</c:v>
                      </c:pt>
                      <c:pt idx="79">
                        <c:v>101.1619</c:v>
                      </c:pt>
                      <c:pt idx="80">
                        <c:v>101.1619</c:v>
                      </c:pt>
                      <c:pt idx="81">
                        <c:v>101.1619</c:v>
                      </c:pt>
                      <c:pt idx="82">
                        <c:v>101.1619</c:v>
                      </c:pt>
                      <c:pt idx="83">
                        <c:v>101.1619</c:v>
                      </c:pt>
                      <c:pt idx="84">
                        <c:v>101.1619</c:v>
                      </c:pt>
                      <c:pt idx="85">
                        <c:v>101.1619</c:v>
                      </c:pt>
                      <c:pt idx="86">
                        <c:v>101.1619</c:v>
                      </c:pt>
                      <c:pt idx="87">
                        <c:v>101.1619</c:v>
                      </c:pt>
                      <c:pt idx="88">
                        <c:v>101.1619</c:v>
                      </c:pt>
                      <c:pt idx="89">
                        <c:v>101.1619</c:v>
                      </c:pt>
                      <c:pt idx="90">
                        <c:v>101.1619</c:v>
                      </c:pt>
                      <c:pt idx="91">
                        <c:v>101.1619</c:v>
                      </c:pt>
                      <c:pt idx="92">
                        <c:v>101.1619</c:v>
                      </c:pt>
                      <c:pt idx="93">
                        <c:v>101.1619</c:v>
                      </c:pt>
                      <c:pt idx="94">
                        <c:v>101.1619</c:v>
                      </c:pt>
                      <c:pt idx="95">
                        <c:v>101.1619</c:v>
                      </c:pt>
                      <c:pt idx="96">
                        <c:v>101.1619</c:v>
                      </c:pt>
                      <c:pt idx="97">
                        <c:v>101.1619</c:v>
                      </c:pt>
                      <c:pt idx="98">
                        <c:v>101.1619</c:v>
                      </c:pt>
                      <c:pt idx="99">
                        <c:v>101.1619</c:v>
                      </c:pt>
                      <c:pt idx="100">
                        <c:v>101.1619</c:v>
                      </c:pt>
                      <c:pt idx="101">
                        <c:v>101.1619</c:v>
                      </c:pt>
                      <c:pt idx="102">
                        <c:v>101.1619</c:v>
                      </c:pt>
                      <c:pt idx="103">
                        <c:v>101.1619</c:v>
                      </c:pt>
                      <c:pt idx="104">
                        <c:v>101.1619</c:v>
                      </c:pt>
                      <c:pt idx="105">
                        <c:v>101.1619</c:v>
                      </c:pt>
                      <c:pt idx="106">
                        <c:v>101.1619</c:v>
                      </c:pt>
                      <c:pt idx="107">
                        <c:v>101.1619</c:v>
                      </c:pt>
                      <c:pt idx="108">
                        <c:v>101.1619</c:v>
                      </c:pt>
                      <c:pt idx="109">
                        <c:v>101.1619</c:v>
                      </c:pt>
                      <c:pt idx="110">
                        <c:v>101.1619</c:v>
                      </c:pt>
                      <c:pt idx="111">
                        <c:v>101.1619</c:v>
                      </c:pt>
                      <c:pt idx="112">
                        <c:v>101.1619</c:v>
                      </c:pt>
                      <c:pt idx="113">
                        <c:v>101.1619</c:v>
                      </c:pt>
                      <c:pt idx="114">
                        <c:v>101.1619</c:v>
                      </c:pt>
                      <c:pt idx="115">
                        <c:v>101.1619</c:v>
                      </c:pt>
                      <c:pt idx="116">
                        <c:v>101.1619</c:v>
                      </c:pt>
                      <c:pt idx="117">
                        <c:v>101.1619</c:v>
                      </c:pt>
                      <c:pt idx="118">
                        <c:v>101.1619</c:v>
                      </c:pt>
                      <c:pt idx="119">
                        <c:v>101.1619</c:v>
                      </c:pt>
                      <c:pt idx="120">
                        <c:v>101.1619</c:v>
                      </c:pt>
                      <c:pt idx="121">
                        <c:v>101.1619</c:v>
                      </c:pt>
                      <c:pt idx="122">
                        <c:v>101.1619</c:v>
                      </c:pt>
                      <c:pt idx="123">
                        <c:v>101.1619</c:v>
                      </c:pt>
                      <c:pt idx="124">
                        <c:v>101.1619</c:v>
                      </c:pt>
                      <c:pt idx="125">
                        <c:v>101.1619</c:v>
                      </c:pt>
                      <c:pt idx="126">
                        <c:v>101.1619</c:v>
                      </c:pt>
                      <c:pt idx="127">
                        <c:v>101.1619</c:v>
                      </c:pt>
                      <c:pt idx="128">
                        <c:v>101.1619</c:v>
                      </c:pt>
                      <c:pt idx="129">
                        <c:v>101.1619</c:v>
                      </c:pt>
                      <c:pt idx="130">
                        <c:v>101.1619</c:v>
                      </c:pt>
                      <c:pt idx="131">
                        <c:v>101.1619</c:v>
                      </c:pt>
                      <c:pt idx="132">
                        <c:v>101.1619</c:v>
                      </c:pt>
                      <c:pt idx="133">
                        <c:v>101.1619</c:v>
                      </c:pt>
                      <c:pt idx="134">
                        <c:v>101.1619</c:v>
                      </c:pt>
                      <c:pt idx="135">
                        <c:v>101.1619</c:v>
                      </c:pt>
                      <c:pt idx="136">
                        <c:v>101.1619</c:v>
                      </c:pt>
                      <c:pt idx="137">
                        <c:v>101.1619</c:v>
                      </c:pt>
                      <c:pt idx="138">
                        <c:v>101.1619</c:v>
                      </c:pt>
                      <c:pt idx="139">
                        <c:v>101.1619</c:v>
                      </c:pt>
                      <c:pt idx="140">
                        <c:v>101.1619</c:v>
                      </c:pt>
                      <c:pt idx="141">
                        <c:v>101.1619</c:v>
                      </c:pt>
                      <c:pt idx="142">
                        <c:v>101.1619</c:v>
                      </c:pt>
                      <c:pt idx="143">
                        <c:v>101.1619</c:v>
                      </c:pt>
                      <c:pt idx="144">
                        <c:v>101.1619</c:v>
                      </c:pt>
                      <c:pt idx="145">
                        <c:v>101.1619</c:v>
                      </c:pt>
                      <c:pt idx="146">
                        <c:v>101.1619</c:v>
                      </c:pt>
                      <c:pt idx="147">
                        <c:v>101.1619</c:v>
                      </c:pt>
                      <c:pt idx="148">
                        <c:v>101.1619</c:v>
                      </c:pt>
                      <c:pt idx="149">
                        <c:v>101.1619</c:v>
                      </c:pt>
                      <c:pt idx="150">
                        <c:v>101.1619</c:v>
                      </c:pt>
                      <c:pt idx="151">
                        <c:v>101.1619</c:v>
                      </c:pt>
                      <c:pt idx="152">
                        <c:v>101.1619</c:v>
                      </c:pt>
                      <c:pt idx="153">
                        <c:v>101.1619</c:v>
                      </c:pt>
                      <c:pt idx="154">
                        <c:v>101.1619</c:v>
                      </c:pt>
                      <c:pt idx="155">
                        <c:v>101.1619</c:v>
                      </c:pt>
                      <c:pt idx="156">
                        <c:v>101.1619</c:v>
                      </c:pt>
                      <c:pt idx="157">
                        <c:v>101.1619</c:v>
                      </c:pt>
                      <c:pt idx="158">
                        <c:v>101.1619</c:v>
                      </c:pt>
                      <c:pt idx="159">
                        <c:v>101.1619</c:v>
                      </c:pt>
                      <c:pt idx="160">
                        <c:v>101.1619</c:v>
                      </c:pt>
                      <c:pt idx="161">
                        <c:v>101.1619</c:v>
                      </c:pt>
                      <c:pt idx="162">
                        <c:v>101.1619</c:v>
                      </c:pt>
                      <c:pt idx="163">
                        <c:v>101.1619</c:v>
                      </c:pt>
                      <c:pt idx="164">
                        <c:v>101.1619</c:v>
                      </c:pt>
                      <c:pt idx="165">
                        <c:v>101.1619</c:v>
                      </c:pt>
                      <c:pt idx="166">
                        <c:v>101.1619</c:v>
                      </c:pt>
                      <c:pt idx="167">
                        <c:v>101.1619</c:v>
                      </c:pt>
                      <c:pt idx="168">
                        <c:v>101.1619</c:v>
                      </c:pt>
                      <c:pt idx="169">
                        <c:v>101.1619</c:v>
                      </c:pt>
                      <c:pt idx="170">
                        <c:v>101.1619</c:v>
                      </c:pt>
                      <c:pt idx="171">
                        <c:v>101.1619</c:v>
                      </c:pt>
                      <c:pt idx="172">
                        <c:v>101.1619</c:v>
                      </c:pt>
                      <c:pt idx="173">
                        <c:v>101.1619</c:v>
                      </c:pt>
                      <c:pt idx="174">
                        <c:v>101.1619</c:v>
                      </c:pt>
                      <c:pt idx="175">
                        <c:v>101.1619</c:v>
                      </c:pt>
                      <c:pt idx="176">
                        <c:v>101.1619</c:v>
                      </c:pt>
                      <c:pt idx="177">
                        <c:v>101.1619</c:v>
                      </c:pt>
                      <c:pt idx="178">
                        <c:v>101.1619</c:v>
                      </c:pt>
                      <c:pt idx="179">
                        <c:v>101.1619</c:v>
                      </c:pt>
                      <c:pt idx="180">
                        <c:v>101.1619</c:v>
                      </c:pt>
                      <c:pt idx="181">
                        <c:v>101.1619</c:v>
                      </c:pt>
                      <c:pt idx="182">
                        <c:v>101.1619</c:v>
                      </c:pt>
                      <c:pt idx="183">
                        <c:v>101.1619</c:v>
                      </c:pt>
                      <c:pt idx="184">
                        <c:v>101.1619</c:v>
                      </c:pt>
                      <c:pt idx="185">
                        <c:v>101.1619</c:v>
                      </c:pt>
                      <c:pt idx="186">
                        <c:v>101.1619</c:v>
                      </c:pt>
                      <c:pt idx="187">
                        <c:v>101.1619</c:v>
                      </c:pt>
                      <c:pt idx="188">
                        <c:v>101.1619</c:v>
                      </c:pt>
                      <c:pt idx="189">
                        <c:v>101.1619</c:v>
                      </c:pt>
                      <c:pt idx="190">
                        <c:v>101.1619</c:v>
                      </c:pt>
                      <c:pt idx="191">
                        <c:v>101.1619</c:v>
                      </c:pt>
                      <c:pt idx="192">
                        <c:v>101.1619</c:v>
                      </c:pt>
                      <c:pt idx="193">
                        <c:v>101.1619</c:v>
                      </c:pt>
                      <c:pt idx="194">
                        <c:v>101.1619</c:v>
                      </c:pt>
                      <c:pt idx="195">
                        <c:v>101.1619</c:v>
                      </c:pt>
                      <c:pt idx="196">
                        <c:v>101.1619</c:v>
                      </c:pt>
                      <c:pt idx="197">
                        <c:v>101.1619</c:v>
                      </c:pt>
                      <c:pt idx="198">
                        <c:v>101.1619</c:v>
                      </c:pt>
                      <c:pt idx="199">
                        <c:v>101.1619</c:v>
                      </c:pt>
                      <c:pt idx="200">
                        <c:v>101.1619</c:v>
                      </c:pt>
                      <c:pt idx="201">
                        <c:v>101.1619</c:v>
                      </c:pt>
                      <c:pt idx="202">
                        <c:v>101.1619</c:v>
                      </c:pt>
                      <c:pt idx="203">
                        <c:v>101.1619</c:v>
                      </c:pt>
                      <c:pt idx="204">
                        <c:v>101.1619</c:v>
                      </c:pt>
                      <c:pt idx="205">
                        <c:v>101.1619</c:v>
                      </c:pt>
                      <c:pt idx="206">
                        <c:v>101.1619</c:v>
                      </c:pt>
                      <c:pt idx="207">
                        <c:v>101.1619</c:v>
                      </c:pt>
                      <c:pt idx="208">
                        <c:v>101.1619</c:v>
                      </c:pt>
                      <c:pt idx="209">
                        <c:v>101.1619</c:v>
                      </c:pt>
                      <c:pt idx="210">
                        <c:v>101.1619</c:v>
                      </c:pt>
                      <c:pt idx="211">
                        <c:v>101.1619</c:v>
                      </c:pt>
                      <c:pt idx="212">
                        <c:v>101.1619</c:v>
                      </c:pt>
                      <c:pt idx="213">
                        <c:v>101.1619</c:v>
                      </c:pt>
                      <c:pt idx="214">
                        <c:v>101.1619</c:v>
                      </c:pt>
                      <c:pt idx="215">
                        <c:v>101.1619</c:v>
                      </c:pt>
                      <c:pt idx="216">
                        <c:v>101.1619</c:v>
                      </c:pt>
                      <c:pt idx="217">
                        <c:v>101.1619</c:v>
                      </c:pt>
                      <c:pt idx="218">
                        <c:v>101.1619</c:v>
                      </c:pt>
                      <c:pt idx="219">
                        <c:v>101.1619</c:v>
                      </c:pt>
                      <c:pt idx="220">
                        <c:v>101.1619</c:v>
                      </c:pt>
                      <c:pt idx="221">
                        <c:v>101.1619</c:v>
                      </c:pt>
                      <c:pt idx="222">
                        <c:v>101.1619</c:v>
                      </c:pt>
                      <c:pt idx="223">
                        <c:v>101.1619</c:v>
                      </c:pt>
                      <c:pt idx="224">
                        <c:v>101.1619</c:v>
                      </c:pt>
                      <c:pt idx="225">
                        <c:v>101.1619</c:v>
                      </c:pt>
                      <c:pt idx="226">
                        <c:v>101.1619</c:v>
                      </c:pt>
                      <c:pt idx="227">
                        <c:v>101.1619</c:v>
                      </c:pt>
                      <c:pt idx="228">
                        <c:v>101.1619</c:v>
                      </c:pt>
                      <c:pt idx="229">
                        <c:v>101.1619</c:v>
                      </c:pt>
                      <c:pt idx="230">
                        <c:v>101.1619</c:v>
                      </c:pt>
                      <c:pt idx="231">
                        <c:v>101.1619</c:v>
                      </c:pt>
                      <c:pt idx="232">
                        <c:v>101.1619</c:v>
                      </c:pt>
                      <c:pt idx="233">
                        <c:v>101.1619</c:v>
                      </c:pt>
                      <c:pt idx="234">
                        <c:v>101.1619</c:v>
                      </c:pt>
                      <c:pt idx="235">
                        <c:v>101.1619</c:v>
                      </c:pt>
                      <c:pt idx="236">
                        <c:v>101.1619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A7A-4A6D-B1E0-A8EDD776FB0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IG Cash Curve'!$A$14:$A$250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89.620900000000006</c:v>
                      </c:pt>
                      <c:pt idx="43">
                        <c:v>89.620900000000006</c:v>
                      </c:pt>
                      <c:pt idx="44">
                        <c:v>89.620900000000006</c:v>
                      </c:pt>
                      <c:pt idx="45">
                        <c:v>89.620900000000006</c:v>
                      </c:pt>
                      <c:pt idx="46">
                        <c:v>89.620900000000006</c:v>
                      </c:pt>
                      <c:pt idx="47">
                        <c:v>89.620900000000006</c:v>
                      </c:pt>
                      <c:pt idx="48">
                        <c:v>89.620900000000006</c:v>
                      </c:pt>
                      <c:pt idx="49">
                        <c:v>89.620900000000006</c:v>
                      </c:pt>
                      <c:pt idx="50">
                        <c:v>89.620900000000006</c:v>
                      </c:pt>
                      <c:pt idx="51">
                        <c:v>89.620900000000006</c:v>
                      </c:pt>
                      <c:pt idx="52">
                        <c:v>89.620900000000006</c:v>
                      </c:pt>
                      <c:pt idx="53">
                        <c:v>89.620900000000006</c:v>
                      </c:pt>
                      <c:pt idx="54">
                        <c:v>89.620900000000006</c:v>
                      </c:pt>
                      <c:pt idx="55">
                        <c:v>89.620900000000006</c:v>
                      </c:pt>
                      <c:pt idx="56">
                        <c:v>89.620900000000006</c:v>
                      </c:pt>
                      <c:pt idx="57">
                        <c:v>89.620900000000006</c:v>
                      </c:pt>
                      <c:pt idx="58">
                        <c:v>89.620900000000006</c:v>
                      </c:pt>
                      <c:pt idx="59">
                        <c:v>89.620900000000006</c:v>
                      </c:pt>
                      <c:pt idx="60">
                        <c:v>89.620900000000006</c:v>
                      </c:pt>
                      <c:pt idx="61">
                        <c:v>89.620900000000006</c:v>
                      </c:pt>
                      <c:pt idx="62">
                        <c:v>89.620900000000006</c:v>
                      </c:pt>
                      <c:pt idx="63">
                        <c:v>89.620900000000006</c:v>
                      </c:pt>
                      <c:pt idx="64">
                        <c:v>89.620900000000006</c:v>
                      </c:pt>
                      <c:pt idx="65">
                        <c:v>89.620900000000006</c:v>
                      </c:pt>
                      <c:pt idx="66">
                        <c:v>89.620900000000006</c:v>
                      </c:pt>
                      <c:pt idx="67">
                        <c:v>89.620900000000006</c:v>
                      </c:pt>
                      <c:pt idx="68">
                        <c:v>89.620900000000006</c:v>
                      </c:pt>
                      <c:pt idx="69">
                        <c:v>89.620900000000006</c:v>
                      </c:pt>
                      <c:pt idx="70">
                        <c:v>89.620900000000006</c:v>
                      </c:pt>
                      <c:pt idx="71">
                        <c:v>89.620900000000006</c:v>
                      </c:pt>
                      <c:pt idx="72">
                        <c:v>89.620900000000006</c:v>
                      </c:pt>
                      <c:pt idx="73">
                        <c:v>89.620900000000006</c:v>
                      </c:pt>
                      <c:pt idx="74">
                        <c:v>89.620900000000006</c:v>
                      </c:pt>
                      <c:pt idx="75">
                        <c:v>89.620900000000006</c:v>
                      </c:pt>
                      <c:pt idx="76">
                        <c:v>89.620900000000006</c:v>
                      </c:pt>
                      <c:pt idx="77">
                        <c:v>89.620900000000006</c:v>
                      </c:pt>
                      <c:pt idx="78">
                        <c:v>89.620900000000006</c:v>
                      </c:pt>
                      <c:pt idx="79">
                        <c:v>89.620900000000006</c:v>
                      </c:pt>
                      <c:pt idx="80">
                        <c:v>89.620900000000006</c:v>
                      </c:pt>
                      <c:pt idx="81">
                        <c:v>89.620900000000006</c:v>
                      </c:pt>
                      <c:pt idx="82">
                        <c:v>89.620900000000006</c:v>
                      </c:pt>
                      <c:pt idx="83">
                        <c:v>89.620900000000006</c:v>
                      </c:pt>
                      <c:pt idx="84">
                        <c:v>89.620900000000006</c:v>
                      </c:pt>
                      <c:pt idx="85">
                        <c:v>89.620900000000006</c:v>
                      </c:pt>
                      <c:pt idx="86">
                        <c:v>89.620900000000006</c:v>
                      </c:pt>
                      <c:pt idx="87">
                        <c:v>89.620900000000006</c:v>
                      </c:pt>
                      <c:pt idx="88">
                        <c:v>89.620900000000006</c:v>
                      </c:pt>
                      <c:pt idx="89">
                        <c:v>89.620900000000006</c:v>
                      </c:pt>
                      <c:pt idx="90">
                        <c:v>89.620900000000006</c:v>
                      </c:pt>
                      <c:pt idx="91">
                        <c:v>89.620900000000006</c:v>
                      </c:pt>
                      <c:pt idx="92">
                        <c:v>89.620900000000006</c:v>
                      </c:pt>
                      <c:pt idx="93">
                        <c:v>89.620900000000006</c:v>
                      </c:pt>
                      <c:pt idx="94">
                        <c:v>89.620900000000006</c:v>
                      </c:pt>
                      <c:pt idx="95">
                        <c:v>89.620900000000006</c:v>
                      </c:pt>
                      <c:pt idx="96">
                        <c:v>89.620900000000006</c:v>
                      </c:pt>
                      <c:pt idx="97">
                        <c:v>89.620900000000006</c:v>
                      </c:pt>
                      <c:pt idx="98">
                        <c:v>89.620900000000006</c:v>
                      </c:pt>
                      <c:pt idx="99">
                        <c:v>89.620900000000006</c:v>
                      </c:pt>
                      <c:pt idx="100">
                        <c:v>89.620900000000006</c:v>
                      </c:pt>
                      <c:pt idx="101">
                        <c:v>89.620900000000006</c:v>
                      </c:pt>
                      <c:pt idx="102">
                        <c:v>89.620900000000006</c:v>
                      </c:pt>
                      <c:pt idx="103">
                        <c:v>89.620900000000006</c:v>
                      </c:pt>
                      <c:pt idx="104">
                        <c:v>89.620900000000006</c:v>
                      </c:pt>
                      <c:pt idx="105">
                        <c:v>89.620900000000006</c:v>
                      </c:pt>
                      <c:pt idx="106">
                        <c:v>89.620900000000006</c:v>
                      </c:pt>
                      <c:pt idx="107">
                        <c:v>89.620900000000006</c:v>
                      </c:pt>
                      <c:pt idx="108">
                        <c:v>89.620900000000006</c:v>
                      </c:pt>
                      <c:pt idx="109">
                        <c:v>89.620900000000006</c:v>
                      </c:pt>
                      <c:pt idx="110">
                        <c:v>89.620900000000006</c:v>
                      </c:pt>
                      <c:pt idx="111">
                        <c:v>89.620900000000006</c:v>
                      </c:pt>
                      <c:pt idx="112">
                        <c:v>89.620900000000006</c:v>
                      </c:pt>
                      <c:pt idx="113">
                        <c:v>89.620900000000006</c:v>
                      </c:pt>
                      <c:pt idx="114">
                        <c:v>89.620900000000006</c:v>
                      </c:pt>
                      <c:pt idx="115">
                        <c:v>89.620900000000006</c:v>
                      </c:pt>
                      <c:pt idx="116">
                        <c:v>89.620900000000006</c:v>
                      </c:pt>
                      <c:pt idx="117">
                        <c:v>89.620900000000006</c:v>
                      </c:pt>
                      <c:pt idx="118">
                        <c:v>89.620900000000006</c:v>
                      </c:pt>
                      <c:pt idx="119">
                        <c:v>89.620900000000006</c:v>
                      </c:pt>
                      <c:pt idx="120">
                        <c:v>89.620900000000006</c:v>
                      </c:pt>
                      <c:pt idx="121">
                        <c:v>89.620900000000006</c:v>
                      </c:pt>
                      <c:pt idx="122">
                        <c:v>89.620900000000006</c:v>
                      </c:pt>
                      <c:pt idx="123">
                        <c:v>89.620900000000006</c:v>
                      </c:pt>
                      <c:pt idx="124">
                        <c:v>89.620900000000006</c:v>
                      </c:pt>
                      <c:pt idx="125">
                        <c:v>89.620900000000006</c:v>
                      </c:pt>
                      <c:pt idx="126">
                        <c:v>89.620900000000006</c:v>
                      </c:pt>
                      <c:pt idx="127">
                        <c:v>89.620900000000006</c:v>
                      </c:pt>
                      <c:pt idx="128">
                        <c:v>89.620900000000006</c:v>
                      </c:pt>
                      <c:pt idx="129">
                        <c:v>89.620900000000006</c:v>
                      </c:pt>
                      <c:pt idx="130">
                        <c:v>89.620900000000006</c:v>
                      </c:pt>
                      <c:pt idx="131">
                        <c:v>89.620900000000006</c:v>
                      </c:pt>
                      <c:pt idx="132">
                        <c:v>89.620900000000006</c:v>
                      </c:pt>
                      <c:pt idx="133">
                        <c:v>89.620900000000006</c:v>
                      </c:pt>
                      <c:pt idx="134">
                        <c:v>89.620900000000006</c:v>
                      </c:pt>
                      <c:pt idx="135">
                        <c:v>89.620900000000006</c:v>
                      </c:pt>
                      <c:pt idx="136">
                        <c:v>89.620900000000006</c:v>
                      </c:pt>
                      <c:pt idx="137">
                        <c:v>89.620900000000006</c:v>
                      </c:pt>
                      <c:pt idx="138">
                        <c:v>89.620900000000006</c:v>
                      </c:pt>
                      <c:pt idx="139">
                        <c:v>89.620900000000006</c:v>
                      </c:pt>
                      <c:pt idx="140">
                        <c:v>89.620900000000006</c:v>
                      </c:pt>
                      <c:pt idx="141">
                        <c:v>89.620900000000006</c:v>
                      </c:pt>
                      <c:pt idx="142">
                        <c:v>89.620900000000006</c:v>
                      </c:pt>
                      <c:pt idx="143">
                        <c:v>89.620900000000006</c:v>
                      </c:pt>
                      <c:pt idx="144">
                        <c:v>89.620900000000006</c:v>
                      </c:pt>
                      <c:pt idx="145">
                        <c:v>89.620900000000006</c:v>
                      </c:pt>
                      <c:pt idx="146">
                        <c:v>89.620900000000006</c:v>
                      </c:pt>
                      <c:pt idx="147">
                        <c:v>89.620900000000006</c:v>
                      </c:pt>
                      <c:pt idx="148">
                        <c:v>89.620900000000006</c:v>
                      </c:pt>
                      <c:pt idx="149">
                        <c:v>89.620900000000006</c:v>
                      </c:pt>
                      <c:pt idx="150">
                        <c:v>89.620900000000006</c:v>
                      </c:pt>
                      <c:pt idx="151">
                        <c:v>89.620900000000006</c:v>
                      </c:pt>
                      <c:pt idx="152">
                        <c:v>89.620900000000006</c:v>
                      </c:pt>
                      <c:pt idx="153">
                        <c:v>89.620900000000006</c:v>
                      </c:pt>
                      <c:pt idx="154">
                        <c:v>89.620900000000006</c:v>
                      </c:pt>
                      <c:pt idx="155">
                        <c:v>89.620900000000006</c:v>
                      </c:pt>
                      <c:pt idx="156">
                        <c:v>89.620900000000006</c:v>
                      </c:pt>
                      <c:pt idx="157">
                        <c:v>89.620900000000006</c:v>
                      </c:pt>
                      <c:pt idx="158">
                        <c:v>89.620900000000006</c:v>
                      </c:pt>
                      <c:pt idx="159">
                        <c:v>89.620900000000006</c:v>
                      </c:pt>
                      <c:pt idx="160">
                        <c:v>89.620900000000006</c:v>
                      </c:pt>
                      <c:pt idx="161">
                        <c:v>89.620900000000006</c:v>
                      </c:pt>
                      <c:pt idx="162">
                        <c:v>89.620900000000006</c:v>
                      </c:pt>
                      <c:pt idx="163">
                        <c:v>89.620900000000006</c:v>
                      </c:pt>
                      <c:pt idx="164">
                        <c:v>89.620900000000006</c:v>
                      </c:pt>
                      <c:pt idx="165">
                        <c:v>89.620900000000006</c:v>
                      </c:pt>
                      <c:pt idx="166">
                        <c:v>89.620900000000006</c:v>
                      </c:pt>
                      <c:pt idx="167">
                        <c:v>89.620900000000006</c:v>
                      </c:pt>
                      <c:pt idx="168">
                        <c:v>89.620900000000006</c:v>
                      </c:pt>
                      <c:pt idx="169">
                        <c:v>89.620900000000006</c:v>
                      </c:pt>
                      <c:pt idx="170">
                        <c:v>89.620900000000006</c:v>
                      </c:pt>
                      <c:pt idx="171">
                        <c:v>89.620900000000006</c:v>
                      </c:pt>
                      <c:pt idx="172">
                        <c:v>89.620900000000006</c:v>
                      </c:pt>
                      <c:pt idx="173">
                        <c:v>89.620900000000006</c:v>
                      </c:pt>
                      <c:pt idx="174">
                        <c:v>89.620900000000006</c:v>
                      </c:pt>
                      <c:pt idx="175">
                        <c:v>89.620900000000006</c:v>
                      </c:pt>
                      <c:pt idx="176">
                        <c:v>89.620900000000006</c:v>
                      </c:pt>
                      <c:pt idx="177">
                        <c:v>89.620900000000006</c:v>
                      </c:pt>
                      <c:pt idx="178">
                        <c:v>89.620900000000006</c:v>
                      </c:pt>
                      <c:pt idx="179">
                        <c:v>89.620900000000006</c:v>
                      </c:pt>
                      <c:pt idx="180">
                        <c:v>89.620900000000006</c:v>
                      </c:pt>
                      <c:pt idx="181">
                        <c:v>89.620900000000006</c:v>
                      </c:pt>
                      <c:pt idx="182">
                        <c:v>89.620900000000006</c:v>
                      </c:pt>
                      <c:pt idx="183">
                        <c:v>89.620900000000006</c:v>
                      </c:pt>
                      <c:pt idx="184">
                        <c:v>89.620900000000006</c:v>
                      </c:pt>
                      <c:pt idx="185">
                        <c:v>89.620900000000006</c:v>
                      </c:pt>
                      <c:pt idx="186">
                        <c:v>89.620900000000006</c:v>
                      </c:pt>
                      <c:pt idx="187">
                        <c:v>89.620900000000006</c:v>
                      </c:pt>
                      <c:pt idx="188">
                        <c:v>89.620900000000006</c:v>
                      </c:pt>
                      <c:pt idx="189">
                        <c:v>89.620900000000006</c:v>
                      </c:pt>
                      <c:pt idx="190">
                        <c:v>89.620900000000006</c:v>
                      </c:pt>
                      <c:pt idx="191">
                        <c:v>89.620900000000006</c:v>
                      </c:pt>
                      <c:pt idx="192">
                        <c:v>89.620900000000006</c:v>
                      </c:pt>
                      <c:pt idx="193">
                        <c:v>89.620900000000006</c:v>
                      </c:pt>
                      <c:pt idx="194">
                        <c:v>89.620900000000006</c:v>
                      </c:pt>
                      <c:pt idx="195">
                        <c:v>89.620900000000006</c:v>
                      </c:pt>
                      <c:pt idx="196">
                        <c:v>89.620900000000006</c:v>
                      </c:pt>
                      <c:pt idx="197">
                        <c:v>89.620900000000006</c:v>
                      </c:pt>
                      <c:pt idx="198">
                        <c:v>89.620900000000006</c:v>
                      </c:pt>
                      <c:pt idx="199">
                        <c:v>89.620900000000006</c:v>
                      </c:pt>
                      <c:pt idx="200">
                        <c:v>89.620900000000006</c:v>
                      </c:pt>
                      <c:pt idx="201">
                        <c:v>89.620900000000006</c:v>
                      </c:pt>
                      <c:pt idx="202">
                        <c:v>89.620900000000006</c:v>
                      </c:pt>
                      <c:pt idx="203">
                        <c:v>89.620900000000006</c:v>
                      </c:pt>
                      <c:pt idx="204">
                        <c:v>89.620900000000006</c:v>
                      </c:pt>
                      <c:pt idx="205">
                        <c:v>89.620900000000006</c:v>
                      </c:pt>
                      <c:pt idx="206">
                        <c:v>89.620900000000006</c:v>
                      </c:pt>
                      <c:pt idx="207">
                        <c:v>89.620900000000006</c:v>
                      </c:pt>
                      <c:pt idx="208">
                        <c:v>89.620900000000006</c:v>
                      </c:pt>
                      <c:pt idx="209">
                        <c:v>89.620900000000006</c:v>
                      </c:pt>
                      <c:pt idx="210">
                        <c:v>89.620900000000006</c:v>
                      </c:pt>
                      <c:pt idx="211">
                        <c:v>89.620900000000006</c:v>
                      </c:pt>
                      <c:pt idx="212">
                        <c:v>89.620900000000006</c:v>
                      </c:pt>
                      <c:pt idx="213">
                        <c:v>89.620900000000006</c:v>
                      </c:pt>
                      <c:pt idx="214">
                        <c:v>89.620900000000006</c:v>
                      </c:pt>
                      <c:pt idx="215">
                        <c:v>89.620900000000006</c:v>
                      </c:pt>
                      <c:pt idx="216">
                        <c:v>89.620900000000006</c:v>
                      </c:pt>
                      <c:pt idx="217">
                        <c:v>89.620900000000006</c:v>
                      </c:pt>
                      <c:pt idx="218">
                        <c:v>89.620900000000006</c:v>
                      </c:pt>
                      <c:pt idx="219">
                        <c:v>89.620900000000006</c:v>
                      </c:pt>
                      <c:pt idx="220">
                        <c:v>89.620900000000006</c:v>
                      </c:pt>
                      <c:pt idx="221">
                        <c:v>89.620900000000006</c:v>
                      </c:pt>
                      <c:pt idx="222">
                        <c:v>89.620900000000006</c:v>
                      </c:pt>
                      <c:pt idx="223">
                        <c:v>89.620900000000006</c:v>
                      </c:pt>
                      <c:pt idx="224">
                        <c:v>89.620900000000006</c:v>
                      </c:pt>
                      <c:pt idx="225">
                        <c:v>89.620900000000006</c:v>
                      </c:pt>
                      <c:pt idx="226">
                        <c:v>89.620900000000006</c:v>
                      </c:pt>
                      <c:pt idx="227">
                        <c:v>89.620900000000006</c:v>
                      </c:pt>
                      <c:pt idx="228">
                        <c:v>89.620900000000006</c:v>
                      </c:pt>
                      <c:pt idx="229">
                        <c:v>89.620900000000006</c:v>
                      </c:pt>
                      <c:pt idx="230">
                        <c:v>89.620900000000006</c:v>
                      </c:pt>
                      <c:pt idx="231">
                        <c:v>89.620900000000006</c:v>
                      </c:pt>
                      <c:pt idx="232">
                        <c:v>89.620900000000006</c:v>
                      </c:pt>
                      <c:pt idx="233">
                        <c:v>89.620900000000006</c:v>
                      </c:pt>
                      <c:pt idx="234">
                        <c:v>89.620900000000006</c:v>
                      </c:pt>
                      <c:pt idx="235">
                        <c:v>89.620900000000006</c:v>
                      </c:pt>
                      <c:pt idx="236">
                        <c:v>89.620900000000006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A7A-4A6D-B1E0-A8EDD776FB0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IG Cash Curve'!$A$14:$A$250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188201.96499999994</c:v>
                      </c:pt>
                      <c:pt idx="43">
                        <c:v>188201.96499999994</c:v>
                      </c:pt>
                      <c:pt idx="44">
                        <c:v>188201.96499999994</c:v>
                      </c:pt>
                      <c:pt idx="45">
                        <c:v>188201.96499999994</c:v>
                      </c:pt>
                      <c:pt idx="46">
                        <c:v>188201.96499999994</c:v>
                      </c:pt>
                      <c:pt idx="47">
                        <c:v>188201.96499999994</c:v>
                      </c:pt>
                      <c:pt idx="48">
                        <c:v>188201.96499999994</c:v>
                      </c:pt>
                      <c:pt idx="49">
                        <c:v>188201.96499999994</c:v>
                      </c:pt>
                      <c:pt idx="50">
                        <c:v>188201.96499999994</c:v>
                      </c:pt>
                      <c:pt idx="51">
                        <c:v>188201.96499999994</c:v>
                      </c:pt>
                      <c:pt idx="52">
                        <c:v>188201.96499999994</c:v>
                      </c:pt>
                      <c:pt idx="53">
                        <c:v>188201.96499999994</c:v>
                      </c:pt>
                      <c:pt idx="54">
                        <c:v>188201.96499999994</c:v>
                      </c:pt>
                      <c:pt idx="55">
                        <c:v>188201.96499999994</c:v>
                      </c:pt>
                      <c:pt idx="56">
                        <c:v>188201.96499999994</c:v>
                      </c:pt>
                      <c:pt idx="57">
                        <c:v>188201.96499999994</c:v>
                      </c:pt>
                      <c:pt idx="58">
                        <c:v>188201.96499999994</c:v>
                      </c:pt>
                      <c:pt idx="59">
                        <c:v>188201.96499999994</c:v>
                      </c:pt>
                      <c:pt idx="60">
                        <c:v>188201.96499999994</c:v>
                      </c:pt>
                      <c:pt idx="61">
                        <c:v>188201.96499999994</c:v>
                      </c:pt>
                      <c:pt idx="62">
                        <c:v>188201.96499999994</c:v>
                      </c:pt>
                      <c:pt idx="63">
                        <c:v>188201.96499999994</c:v>
                      </c:pt>
                      <c:pt idx="64">
                        <c:v>188201.96499999994</c:v>
                      </c:pt>
                      <c:pt idx="65">
                        <c:v>188201.96499999994</c:v>
                      </c:pt>
                      <c:pt idx="66">
                        <c:v>188201.96499999994</c:v>
                      </c:pt>
                      <c:pt idx="67">
                        <c:v>188201.96499999994</c:v>
                      </c:pt>
                      <c:pt idx="68">
                        <c:v>188201.96499999994</c:v>
                      </c:pt>
                      <c:pt idx="69">
                        <c:v>188201.96499999994</c:v>
                      </c:pt>
                      <c:pt idx="70">
                        <c:v>188201.96499999994</c:v>
                      </c:pt>
                      <c:pt idx="71">
                        <c:v>188201.96499999994</c:v>
                      </c:pt>
                      <c:pt idx="72">
                        <c:v>188201.96499999994</c:v>
                      </c:pt>
                      <c:pt idx="73">
                        <c:v>188201.96499999994</c:v>
                      </c:pt>
                      <c:pt idx="74">
                        <c:v>188201.96499999994</c:v>
                      </c:pt>
                      <c:pt idx="75">
                        <c:v>188201.96499999994</c:v>
                      </c:pt>
                      <c:pt idx="76">
                        <c:v>188201.96499999994</c:v>
                      </c:pt>
                      <c:pt idx="77">
                        <c:v>188201.96499999994</c:v>
                      </c:pt>
                      <c:pt idx="78">
                        <c:v>188201.96499999994</c:v>
                      </c:pt>
                      <c:pt idx="79">
                        <c:v>188201.96499999994</c:v>
                      </c:pt>
                      <c:pt idx="80">
                        <c:v>188201.96499999994</c:v>
                      </c:pt>
                      <c:pt idx="81">
                        <c:v>188201.96499999994</c:v>
                      </c:pt>
                      <c:pt idx="82">
                        <c:v>188201.96499999994</c:v>
                      </c:pt>
                      <c:pt idx="83">
                        <c:v>188201.96499999994</c:v>
                      </c:pt>
                      <c:pt idx="84">
                        <c:v>188201.96499999994</c:v>
                      </c:pt>
                      <c:pt idx="85">
                        <c:v>188201.96499999994</c:v>
                      </c:pt>
                      <c:pt idx="86">
                        <c:v>188201.96499999994</c:v>
                      </c:pt>
                      <c:pt idx="87">
                        <c:v>188201.96499999994</c:v>
                      </c:pt>
                      <c:pt idx="88">
                        <c:v>188201.96499999994</c:v>
                      </c:pt>
                      <c:pt idx="89">
                        <c:v>188201.96499999994</c:v>
                      </c:pt>
                      <c:pt idx="90">
                        <c:v>188201.96499999994</c:v>
                      </c:pt>
                      <c:pt idx="91">
                        <c:v>188201.96499999994</c:v>
                      </c:pt>
                      <c:pt idx="92">
                        <c:v>188201.96499999994</c:v>
                      </c:pt>
                      <c:pt idx="93">
                        <c:v>188201.96499999994</c:v>
                      </c:pt>
                      <c:pt idx="94">
                        <c:v>188201.96499999994</c:v>
                      </c:pt>
                      <c:pt idx="95">
                        <c:v>188201.96499999994</c:v>
                      </c:pt>
                      <c:pt idx="96">
                        <c:v>188201.96499999994</c:v>
                      </c:pt>
                      <c:pt idx="97">
                        <c:v>188201.96499999994</c:v>
                      </c:pt>
                      <c:pt idx="98">
                        <c:v>188201.96499999994</c:v>
                      </c:pt>
                      <c:pt idx="99">
                        <c:v>188201.96499999994</c:v>
                      </c:pt>
                      <c:pt idx="100">
                        <c:v>188201.96499999994</c:v>
                      </c:pt>
                      <c:pt idx="101">
                        <c:v>188201.96499999994</c:v>
                      </c:pt>
                      <c:pt idx="102">
                        <c:v>188201.96499999994</c:v>
                      </c:pt>
                      <c:pt idx="103">
                        <c:v>188201.96499999994</c:v>
                      </c:pt>
                      <c:pt idx="104">
                        <c:v>188201.96499999994</c:v>
                      </c:pt>
                      <c:pt idx="105">
                        <c:v>188201.96499999994</c:v>
                      </c:pt>
                      <c:pt idx="106">
                        <c:v>188201.96499999994</c:v>
                      </c:pt>
                      <c:pt idx="107">
                        <c:v>188201.96499999994</c:v>
                      </c:pt>
                      <c:pt idx="108">
                        <c:v>188201.96499999994</c:v>
                      </c:pt>
                      <c:pt idx="109">
                        <c:v>188201.96499999994</c:v>
                      </c:pt>
                      <c:pt idx="110">
                        <c:v>188201.96499999994</c:v>
                      </c:pt>
                      <c:pt idx="111">
                        <c:v>188201.96499999994</c:v>
                      </c:pt>
                      <c:pt idx="112">
                        <c:v>188201.96499999994</c:v>
                      </c:pt>
                      <c:pt idx="113">
                        <c:v>188201.96499999994</c:v>
                      </c:pt>
                      <c:pt idx="114">
                        <c:v>188201.96499999994</c:v>
                      </c:pt>
                      <c:pt idx="115">
                        <c:v>188201.96499999994</c:v>
                      </c:pt>
                      <c:pt idx="116">
                        <c:v>188201.96499999994</c:v>
                      </c:pt>
                      <c:pt idx="117">
                        <c:v>188201.96499999994</c:v>
                      </c:pt>
                      <c:pt idx="118">
                        <c:v>188201.96499999994</c:v>
                      </c:pt>
                      <c:pt idx="119">
                        <c:v>188201.96499999994</c:v>
                      </c:pt>
                      <c:pt idx="120">
                        <c:v>188201.96499999994</c:v>
                      </c:pt>
                      <c:pt idx="121">
                        <c:v>188201.96499999994</c:v>
                      </c:pt>
                      <c:pt idx="122">
                        <c:v>188201.96499999994</c:v>
                      </c:pt>
                      <c:pt idx="123">
                        <c:v>188201.96499999994</c:v>
                      </c:pt>
                      <c:pt idx="124">
                        <c:v>188201.96499999994</c:v>
                      </c:pt>
                      <c:pt idx="125">
                        <c:v>188201.96499999994</c:v>
                      </c:pt>
                      <c:pt idx="126">
                        <c:v>188201.96499999994</c:v>
                      </c:pt>
                      <c:pt idx="127">
                        <c:v>188201.96499999994</c:v>
                      </c:pt>
                      <c:pt idx="128">
                        <c:v>188201.96499999994</c:v>
                      </c:pt>
                      <c:pt idx="129">
                        <c:v>188201.96499999994</c:v>
                      </c:pt>
                      <c:pt idx="130">
                        <c:v>188201.96499999994</c:v>
                      </c:pt>
                      <c:pt idx="131">
                        <c:v>188201.96499999994</c:v>
                      </c:pt>
                      <c:pt idx="132">
                        <c:v>188201.96499999994</c:v>
                      </c:pt>
                      <c:pt idx="133">
                        <c:v>188201.96499999994</c:v>
                      </c:pt>
                      <c:pt idx="134">
                        <c:v>188201.96499999994</c:v>
                      </c:pt>
                      <c:pt idx="135">
                        <c:v>188201.96499999994</c:v>
                      </c:pt>
                      <c:pt idx="136">
                        <c:v>188201.96499999994</c:v>
                      </c:pt>
                      <c:pt idx="137">
                        <c:v>188201.96499999994</c:v>
                      </c:pt>
                      <c:pt idx="138">
                        <c:v>188201.96499999994</c:v>
                      </c:pt>
                      <c:pt idx="139">
                        <c:v>188201.96499999994</c:v>
                      </c:pt>
                      <c:pt idx="140">
                        <c:v>188201.96499999994</c:v>
                      </c:pt>
                      <c:pt idx="141">
                        <c:v>188201.96499999994</c:v>
                      </c:pt>
                      <c:pt idx="142">
                        <c:v>188201.96499999994</c:v>
                      </c:pt>
                      <c:pt idx="143">
                        <c:v>188201.96499999994</c:v>
                      </c:pt>
                      <c:pt idx="144">
                        <c:v>188201.96499999994</c:v>
                      </c:pt>
                      <c:pt idx="145">
                        <c:v>188201.96499999994</c:v>
                      </c:pt>
                      <c:pt idx="146">
                        <c:v>188201.96499999994</c:v>
                      </c:pt>
                      <c:pt idx="147">
                        <c:v>188201.96499999994</c:v>
                      </c:pt>
                      <c:pt idx="148">
                        <c:v>188201.96499999994</c:v>
                      </c:pt>
                      <c:pt idx="149">
                        <c:v>188201.96499999994</c:v>
                      </c:pt>
                      <c:pt idx="150">
                        <c:v>188201.96499999994</c:v>
                      </c:pt>
                      <c:pt idx="151">
                        <c:v>188201.96499999994</c:v>
                      </c:pt>
                      <c:pt idx="152">
                        <c:v>188201.96499999994</c:v>
                      </c:pt>
                      <c:pt idx="153">
                        <c:v>188201.96499999994</c:v>
                      </c:pt>
                      <c:pt idx="154">
                        <c:v>188201.96499999994</c:v>
                      </c:pt>
                      <c:pt idx="155">
                        <c:v>188201.96499999994</c:v>
                      </c:pt>
                      <c:pt idx="156">
                        <c:v>188201.96499999994</c:v>
                      </c:pt>
                      <c:pt idx="157">
                        <c:v>188201.96499999994</c:v>
                      </c:pt>
                      <c:pt idx="158">
                        <c:v>188201.96499999994</c:v>
                      </c:pt>
                      <c:pt idx="159">
                        <c:v>188201.96499999994</c:v>
                      </c:pt>
                      <c:pt idx="160">
                        <c:v>188201.96499999994</c:v>
                      </c:pt>
                      <c:pt idx="161">
                        <c:v>188201.96499999994</c:v>
                      </c:pt>
                      <c:pt idx="162">
                        <c:v>188201.96499999994</c:v>
                      </c:pt>
                      <c:pt idx="163">
                        <c:v>188201.96499999994</c:v>
                      </c:pt>
                      <c:pt idx="164">
                        <c:v>188201.96499999994</c:v>
                      </c:pt>
                      <c:pt idx="165">
                        <c:v>188201.96499999994</c:v>
                      </c:pt>
                      <c:pt idx="166">
                        <c:v>188201.96499999994</c:v>
                      </c:pt>
                      <c:pt idx="167">
                        <c:v>188201.96499999994</c:v>
                      </c:pt>
                      <c:pt idx="168">
                        <c:v>188201.96499999994</c:v>
                      </c:pt>
                      <c:pt idx="169">
                        <c:v>188201.96499999994</c:v>
                      </c:pt>
                      <c:pt idx="170">
                        <c:v>188201.96499999994</c:v>
                      </c:pt>
                      <c:pt idx="171">
                        <c:v>188201.96499999994</c:v>
                      </c:pt>
                      <c:pt idx="172">
                        <c:v>188201.96499999994</c:v>
                      </c:pt>
                      <c:pt idx="173">
                        <c:v>188201.96499999994</c:v>
                      </c:pt>
                      <c:pt idx="174">
                        <c:v>188201.96499999994</c:v>
                      </c:pt>
                      <c:pt idx="175">
                        <c:v>188201.96499999994</c:v>
                      </c:pt>
                      <c:pt idx="176">
                        <c:v>188201.96499999994</c:v>
                      </c:pt>
                      <c:pt idx="177">
                        <c:v>188201.96499999994</c:v>
                      </c:pt>
                      <c:pt idx="178">
                        <c:v>188201.96499999994</c:v>
                      </c:pt>
                      <c:pt idx="179">
                        <c:v>188201.96499999994</c:v>
                      </c:pt>
                      <c:pt idx="180">
                        <c:v>188201.96499999994</c:v>
                      </c:pt>
                      <c:pt idx="181">
                        <c:v>188201.96499999994</c:v>
                      </c:pt>
                      <c:pt idx="182">
                        <c:v>188201.96499999994</c:v>
                      </c:pt>
                      <c:pt idx="183">
                        <c:v>188201.96499999994</c:v>
                      </c:pt>
                      <c:pt idx="184">
                        <c:v>188201.96499999994</c:v>
                      </c:pt>
                      <c:pt idx="185">
                        <c:v>188201.96499999994</c:v>
                      </c:pt>
                      <c:pt idx="186">
                        <c:v>188201.96499999994</c:v>
                      </c:pt>
                      <c:pt idx="187">
                        <c:v>188201.96499999994</c:v>
                      </c:pt>
                      <c:pt idx="188">
                        <c:v>188201.96499999994</c:v>
                      </c:pt>
                      <c:pt idx="189">
                        <c:v>188201.96499999994</c:v>
                      </c:pt>
                      <c:pt idx="190">
                        <c:v>188201.96499999994</c:v>
                      </c:pt>
                      <c:pt idx="191">
                        <c:v>188201.96499999994</c:v>
                      </c:pt>
                      <c:pt idx="192">
                        <c:v>188201.96499999994</c:v>
                      </c:pt>
                      <c:pt idx="193">
                        <c:v>188201.96499999994</c:v>
                      </c:pt>
                      <c:pt idx="194">
                        <c:v>188201.96499999994</c:v>
                      </c:pt>
                      <c:pt idx="195">
                        <c:v>188201.96499999994</c:v>
                      </c:pt>
                      <c:pt idx="196">
                        <c:v>188201.96499999994</c:v>
                      </c:pt>
                      <c:pt idx="197">
                        <c:v>188201.96499999994</c:v>
                      </c:pt>
                      <c:pt idx="198">
                        <c:v>188201.96499999994</c:v>
                      </c:pt>
                      <c:pt idx="199">
                        <c:v>188201.96499999994</c:v>
                      </c:pt>
                      <c:pt idx="200">
                        <c:v>188201.96499999994</c:v>
                      </c:pt>
                      <c:pt idx="201">
                        <c:v>188201.96499999994</c:v>
                      </c:pt>
                      <c:pt idx="202">
                        <c:v>188201.96499999994</c:v>
                      </c:pt>
                      <c:pt idx="203">
                        <c:v>188201.96499999994</c:v>
                      </c:pt>
                      <c:pt idx="204">
                        <c:v>188201.96499999994</c:v>
                      </c:pt>
                      <c:pt idx="205">
                        <c:v>188201.96499999994</c:v>
                      </c:pt>
                      <c:pt idx="206">
                        <c:v>188201.96499999994</c:v>
                      </c:pt>
                      <c:pt idx="207">
                        <c:v>188201.96499999994</c:v>
                      </c:pt>
                      <c:pt idx="208">
                        <c:v>188201.96499999994</c:v>
                      </c:pt>
                      <c:pt idx="209">
                        <c:v>188201.96499999994</c:v>
                      </c:pt>
                      <c:pt idx="210">
                        <c:v>188201.96499999994</c:v>
                      </c:pt>
                      <c:pt idx="211">
                        <c:v>188201.96499999994</c:v>
                      </c:pt>
                      <c:pt idx="212">
                        <c:v>188201.96499999994</c:v>
                      </c:pt>
                      <c:pt idx="213">
                        <c:v>188201.96499999994</c:v>
                      </c:pt>
                      <c:pt idx="214">
                        <c:v>188201.96499999994</c:v>
                      </c:pt>
                      <c:pt idx="215">
                        <c:v>188201.96499999994</c:v>
                      </c:pt>
                      <c:pt idx="216">
                        <c:v>188201.96499999994</c:v>
                      </c:pt>
                      <c:pt idx="217">
                        <c:v>188201.96499999994</c:v>
                      </c:pt>
                      <c:pt idx="218">
                        <c:v>188201.96499999994</c:v>
                      </c:pt>
                      <c:pt idx="219">
                        <c:v>188201.96499999994</c:v>
                      </c:pt>
                      <c:pt idx="220">
                        <c:v>188201.96499999994</c:v>
                      </c:pt>
                      <c:pt idx="221">
                        <c:v>188201.96499999994</c:v>
                      </c:pt>
                      <c:pt idx="222">
                        <c:v>188201.96499999994</c:v>
                      </c:pt>
                      <c:pt idx="223">
                        <c:v>188201.96499999994</c:v>
                      </c:pt>
                      <c:pt idx="224">
                        <c:v>188201.96499999994</c:v>
                      </c:pt>
                      <c:pt idx="225">
                        <c:v>188201.96499999994</c:v>
                      </c:pt>
                      <c:pt idx="226">
                        <c:v>188201.96499999994</c:v>
                      </c:pt>
                      <c:pt idx="227">
                        <c:v>188201.96499999994</c:v>
                      </c:pt>
                      <c:pt idx="228">
                        <c:v>188201.96499999994</c:v>
                      </c:pt>
                      <c:pt idx="229">
                        <c:v>188201.96499999994</c:v>
                      </c:pt>
                      <c:pt idx="230">
                        <c:v>188201.96499999994</c:v>
                      </c:pt>
                      <c:pt idx="231">
                        <c:v>188201.96499999994</c:v>
                      </c:pt>
                      <c:pt idx="232">
                        <c:v>188201.96499999994</c:v>
                      </c:pt>
                      <c:pt idx="233">
                        <c:v>188201.96499999994</c:v>
                      </c:pt>
                      <c:pt idx="234">
                        <c:v>188201.96499999994</c:v>
                      </c:pt>
                      <c:pt idx="235">
                        <c:v>188201.96499999994</c:v>
                      </c:pt>
                      <c:pt idx="236">
                        <c:v>188201.96499999994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7A-4A6D-B1E0-A8EDD776FB0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IG Cash Curve'!$A$14:$A$250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A7A-4A6D-B1E0-A8EDD776FB0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IG Cash Curve'!$A$14:$A$250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101.22499999999999</c:v>
                      </c:pt>
                      <c:pt idx="43">
                        <c:v>101.22499999999999</c:v>
                      </c:pt>
                      <c:pt idx="44">
                        <c:v>101.22499999999999</c:v>
                      </c:pt>
                      <c:pt idx="45">
                        <c:v>101.22499999999999</c:v>
                      </c:pt>
                      <c:pt idx="46">
                        <c:v>101.22499999999999</c:v>
                      </c:pt>
                      <c:pt idx="47">
                        <c:v>101.22499999999999</c:v>
                      </c:pt>
                      <c:pt idx="48">
                        <c:v>101.22499999999999</c:v>
                      </c:pt>
                      <c:pt idx="49">
                        <c:v>101.22499999999999</c:v>
                      </c:pt>
                      <c:pt idx="50">
                        <c:v>101.22499999999999</c:v>
                      </c:pt>
                      <c:pt idx="51">
                        <c:v>101.22499999999999</c:v>
                      </c:pt>
                      <c:pt idx="52">
                        <c:v>101.22499999999999</c:v>
                      </c:pt>
                      <c:pt idx="53">
                        <c:v>101.22499999999999</c:v>
                      </c:pt>
                      <c:pt idx="54">
                        <c:v>101.22499999999999</c:v>
                      </c:pt>
                      <c:pt idx="55">
                        <c:v>101.22499999999999</c:v>
                      </c:pt>
                      <c:pt idx="56">
                        <c:v>101.22499999999999</c:v>
                      </c:pt>
                      <c:pt idx="57">
                        <c:v>101.22499999999999</c:v>
                      </c:pt>
                      <c:pt idx="58">
                        <c:v>101.22499999999999</c:v>
                      </c:pt>
                      <c:pt idx="59">
                        <c:v>101.22499999999999</c:v>
                      </c:pt>
                      <c:pt idx="60">
                        <c:v>101.22499999999999</c:v>
                      </c:pt>
                      <c:pt idx="61">
                        <c:v>101.22499999999999</c:v>
                      </c:pt>
                      <c:pt idx="62">
                        <c:v>101.22499999999999</c:v>
                      </c:pt>
                      <c:pt idx="63">
                        <c:v>101.22499999999999</c:v>
                      </c:pt>
                      <c:pt idx="64">
                        <c:v>101.22499999999999</c:v>
                      </c:pt>
                      <c:pt idx="65">
                        <c:v>101.22499999999999</c:v>
                      </c:pt>
                      <c:pt idx="66">
                        <c:v>101.22499999999999</c:v>
                      </c:pt>
                      <c:pt idx="67">
                        <c:v>101.22499999999999</c:v>
                      </c:pt>
                      <c:pt idx="68">
                        <c:v>101.22499999999999</c:v>
                      </c:pt>
                      <c:pt idx="69">
                        <c:v>101.22499999999999</c:v>
                      </c:pt>
                      <c:pt idx="70">
                        <c:v>101.22499999999999</c:v>
                      </c:pt>
                      <c:pt idx="71">
                        <c:v>101.22499999999999</c:v>
                      </c:pt>
                      <c:pt idx="72">
                        <c:v>101.22499999999999</c:v>
                      </c:pt>
                      <c:pt idx="73">
                        <c:v>101.22499999999999</c:v>
                      </c:pt>
                      <c:pt idx="74">
                        <c:v>101.22499999999999</c:v>
                      </c:pt>
                      <c:pt idx="75">
                        <c:v>101.22499999999999</c:v>
                      </c:pt>
                      <c:pt idx="76">
                        <c:v>101.22499999999999</c:v>
                      </c:pt>
                      <c:pt idx="77">
                        <c:v>101.22499999999999</c:v>
                      </c:pt>
                      <c:pt idx="78">
                        <c:v>101.22499999999999</c:v>
                      </c:pt>
                      <c:pt idx="79">
                        <c:v>101.22499999999999</c:v>
                      </c:pt>
                      <c:pt idx="80">
                        <c:v>101.22499999999999</c:v>
                      </c:pt>
                      <c:pt idx="81">
                        <c:v>101.22499999999999</c:v>
                      </c:pt>
                      <c:pt idx="82">
                        <c:v>101.22499999999999</c:v>
                      </c:pt>
                      <c:pt idx="83">
                        <c:v>101.22499999999999</c:v>
                      </c:pt>
                      <c:pt idx="84">
                        <c:v>101.22499999999999</c:v>
                      </c:pt>
                      <c:pt idx="85">
                        <c:v>101.22499999999999</c:v>
                      </c:pt>
                      <c:pt idx="86">
                        <c:v>101.22499999999999</c:v>
                      </c:pt>
                      <c:pt idx="87">
                        <c:v>101.22499999999999</c:v>
                      </c:pt>
                      <c:pt idx="88">
                        <c:v>101.22499999999999</c:v>
                      </c:pt>
                      <c:pt idx="89">
                        <c:v>101.22499999999999</c:v>
                      </c:pt>
                      <c:pt idx="90">
                        <c:v>101.22499999999999</c:v>
                      </c:pt>
                      <c:pt idx="91">
                        <c:v>101.22499999999999</c:v>
                      </c:pt>
                      <c:pt idx="92">
                        <c:v>101.22499999999999</c:v>
                      </c:pt>
                      <c:pt idx="93">
                        <c:v>101.22499999999999</c:v>
                      </c:pt>
                      <c:pt idx="94">
                        <c:v>101.22499999999999</c:v>
                      </c:pt>
                      <c:pt idx="95">
                        <c:v>101.22499999999999</c:v>
                      </c:pt>
                      <c:pt idx="96">
                        <c:v>101.22499999999999</c:v>
                      </c:pt>
                      <c:pt idx="97">
                        <c:v>101.22499999999999</c:v>
                      </c:pt>
                      <c:pt idx="98">
                        <c:v>101.22499999999999</c:v>
                      </c:pt>
                      <c:pt idx="99">
                        <c:v>101.22499999999999</c:v>
                      </c:pt>
                      <c:pt idx="100">
                        <c:v>101.22499999999999</c:v>
                      </c:pt>
                      <c:pt idx="101">
                        <c:v>101.22499999999999</c:v>
                      </c:pt>
                      <c:pt idx="102">
                        <c:v>101.22499999999999</c:v>
                      </c:pt>
                      <c:pt idx="103">
                        <c:v>101.22499999999999</c:v>
                      </c:pt>
                      <c:pt idx="104">
                        <c:v>101.22499999999999</c:v>
                      </c:pt>
                      <c:pt idx="105">
                        <c:v>101.22499999999999</c:v>
                      </c:pt>
                      <c:pt idx="106">
                        <c:v>101.22499999999999</c:v>
                      </c:pt>
                      <c:pt idx="107">
                        <c:v>101.22499999999999</c:v>
                      </c:pt>
                      <c:pt idx="108">
                        <c:v>101.22499999999999</c:v>
                      </c:pt>
                      <c:pt idx="109">
                        <c:v>101.22499999999999</c:v>
                      </c:pt>
                      <c:pt idx="110">
                        <c:v>101.22499999999999</c:v>
                      </c:pt>
                      <c:pt idx="111">
                        <c:v>101.22499999999999</c:v>
                      </c:pt>
                      <c:pt idx="112">
                        <c:v>101.22499999999999</c:v>
                      </c:pt>
                      <c:pt idx="113">
                        <c:v>101.22499999999999</c:v>
                      </c:pt>
                      <c:pt idx="114">
                        <c:v>101.22499999999999</c:v>
                      </c:pt>
                      <c:pt idx="115">
                        <c:v>101.22499999999999</c:v>
                      </c:pt>
                      <c:pt idx="116">
                        <c:v>101.22499999999999</c:v>
                      </c:pt>
                      <c:pt idx="117">
                        <c:v>101.22499999999999</c:v>
                      </c:pt>
                      <c:pt idx="118">
                        <c:v>101.22499999999999</c:v>
                      </c:pt>
                      <c:pt idx="119">
                        <c:v>101.22499999999999</c:v>
                      </c:pt>
                      <c:pt idx="120">
                        <c:v>101.22499999999999</c:v>
                      </c:pt>
                      <c:pt idx="121">
                        <c:v>101.22499999999999</c:v>
                      </c:pt>
                      <c:pt idx="122">
                        <c:v>101.22499999999999</c:v>
                      </c:pt>
                      <c:pt idx="123">
                        <c:v>101.22499999999999</c:v>
                      </c:pt>
                      <c:pt idx="124">
                        <c:v>101.22499999999999</c:v>
                      </c:pt>
                      <c:pt idx="125">
                        <c:v>101.22499999999999</c:v>
                      </c:pt>
                      <c:pt idx="126">
                        <c:v>101.22499999999999</c:v>
                      </c:pt>
                      <c:pt idx="127">
                        <c:v>101.22499999999999</c:v>
                      </c:pt>
                      <c:pt idx="128">
                        <c:v>101.22499999999999</c:v>
                      </c:pt>
                      <c:pt idx="129">
                        <c:v>101.22499999999999</c:v>
                      </c:pt>
                      <c:pt idx="130">
                        <c:v>101.22499999999999</c:v>
                      </c:pt>
                      <c:pt idx="131">
                        <c:v>101.22499999999999</c:v>
                      </c:pt>
                      <c:pt idx="132">
                        <c:v>101.22499999999999</c:v>
                      </c:pt>
                      <c:pt idx="133">
                        <c:v>101.22499999999999</c:v>
                      </c:pt>
                      <c:pt idx="134">
                        <c:v>101.22499999999999</c:v>
                      </c:pt>
                      <c:pt idx="135">
                        <c:v>101.22499999999999</c:v>
                      </c:pt>
                      <c:pt idx="136">
                        <c:v>101.22499999999999</c:v>
                      </c:pt>
                      <c:pt idx="137">
                        <c:v>101.22499999999999</c:v>
                      </c:pt>
                      <c:pt idx="138">
                        <c:v>101.22499999999999</c:v>
                      </c:pt>
                      <c:pt idx="139">
                        <c:v>101.22499999999999</c:v>
                      </c:pt>
                      <c:pt idx="140">
                        <c:v>101.22499999999999</c:v>
                      </c:pt>
                      <c:pt idx="141">
                        <c:v>101.22499999999999</c:v>
                      </c:pt>
                      <c:pt idx="142">
                        <c:v>101.22499999999999</c:v>
                      </c:pt>
                      <c:pt idx="143">
                        <c:v>101.22499999999999</c:v>
                      </c:pt>
                      <c:pt idx="144">
                        <c:v>101.22499999999999</c:v>
                      </c:pt>
                      <c:pt idx="145">
                        <c:v>101.22499999999999</c:v>
                      </c:pt>
                      <c:pt idx="146">
                        <c:v>101.22499999999999</c:v>
                      </c:pt>
                      <c:pt idx="147">
                        <c:v>101.22499999999999</c:v>
                      </c:pt>
                      <c:pt idx="148">
                        <c:v>101.22499999999999</c:v>
                      </c:pt>
                      <c:pt idx="149">
                        <c:v>101.22499999999999</c:v>
                      </c:pt>
                      <c:pt idx="150">
                        <c:v>101.22499999999999</c:v>
                      </c:pt>
                      <c:pt idx="151">
                        <c:v>101.22499999999999</c:v>
                      </c:pt>
                      <c:pt idx="152">
                        <c:v>101.22499999999999</c:v>
                      </c:pt>
                      <c:pt idx="153">
                        <c:v>101.22499999999999</c:v>
                      </c:pt>
                      <c:pt idx="154">
                        <c:v>101.22499999999999</c:v>
                      </c:pt>
                      <c:pt idx="155">
                        <c:v>101.22499999999999</c:v>
                      </c:pt>
                      <c:pt idx="156">
                        <c:v>101.22499999999999</c:v>
                      </c:pt>
                      <c:pt idx="157">
                        <c:v>101.22499999999999</c:v>
                      </c:pt>
                      <c:pt idx="158">
                        <c:v>101.22499999999999</c:v>
                      </c:pt>
                      <c:pt idx="159">
                        <c:v>101.22499999999999</c:v>
                      </c:pt>
                      <c:pt idx="160">
                        <c:v>101.22499999999999</c:v>
                      </c:pt>
                      <c:pt idx="161">
                        <c:v>101.22499999999999</c:v>
                      </c:pt>
                      <c:pt idx="162">
                        <c:v>101.22499999999999</c:v>
                      </c:pt>
                      <c:pt idx="163">
                        <c:v>101.22499999999999</c:v>
                      </c:pt>
                      <c:pt idx="164">
                        <c:v>101.22499999999999</c:v>
                      </c:pt>
                      <c:pt idx="165">
                        <c:v>101.22499999999999</c:v>
                      </c:pt>
                      <c:pt idx="166">
                        <c:v>101.22499999999999</c:v>
                      </c:pt>
                      <c:pt idx="167">
                        <c:v>101.22499999999999</c:v>
                      </c:pt>
                      <c:pt idx="168">
                        <c:v>101.22499999999999</c:v>
                      </c:pt>
                      <c:pt idx="169">
                        <c:v>101.22499999999999</c:v>
                      </c:pt>
                      <c:pt idx="170">
                        <c:v>101.22499999999999</c:v>
                      </c:pt>
                      <c:pt idx="171">
                        <c:v>101.22499999999999</c:v>
                      </c:pt>
                      <c:pt idx="172">
                        <c:v>101.22499999999999</c:v>
                      </c:pt>
                      <c:pt idx="173">
                        <c:v>101.22499999999999</c:v>
                      </c:pt>
                      <c:pt idx="174">
                        <c:v>101.22499999999999</c:v>
                      </c:pt>
                      <c:pt idx="175">
                        <c:v>101.22499999999999</c:v>
                      </c:pt>
                      <c:pt idx="176">
                        <c:v>101.22499999999999</c:v>
                      </c:pt>
                      <c:pt idx="177">
                        <c:v>101.22499999999999</c:v>
                      </c:pt>
                      <c:pt idx="178">
                        <c:v>101.22499999999999</c:v>
                      </c:pt>
                      <c:pt idx="179">
                        <c:v>101.22499999999999</c:v>
                      </c:pt>
                      <c:pt idx="180">
                        <c:v>101.22499999999999</c:v>
                      </c:pt>
                      <c:pt idx="181">
                        <c:v>101.22499999999999</c:v>
                      </c:pt>
                      <c:pt idx="182">
                        <c:v>101.22499999999999</c:v>
                      </c:pt>
                      <c:pt idx="183">
                        <c:v>101.22499999999999</c:v>
                      </c:pt>
                      <c:pt idx="184">
                        <c:v>101.22499999999999</c:v>
                      </c:pt>
                      <c:pt idx="185">
                        <c:v>101.22499999999999</c:v>
                      </c:pt>
                      <c:pt idx="186">
                        <c:v>101.22499999999999</c:v>
                      </c:pt>
                      <c:pt idx="187">
                        <c:v>101.22499999999999</c:v>
                      </c:pt>
                      <c:pt idx="188">
                        <c:v>101.22499999999999</c:v>
                      </c:pt>
                      <c:pt idx="189">
                        <c:v>101.22499999999999</c:v>
                      </c:pt>
                      <c:pt idx="190">
                        <c:v>101.22499999999999</c:v>
                      </c:pt>
                      <c:pt idx="191">
                        <c:v>101.22499999999999</c:v>
                      </c:pt>
                      <c:pt idx="192">
                        <c:v>101.22499999999999</c:v>
                      </c:pt>
                      <c:pt idx="193">
                        <c:v>101.22499999999999</c:v>
                      </c:pt>
                      <c:pt idx="194">
                        <c:v>101.22499999999999</c:v>
                      </c:pt>
                      <c:pt idx="195">
                        <c:v>101.22499999999999</c:v>
                      </c:pt>
                      <c:pt idx="196">
                        <c:v>101.22499999999999</c:v>
                      </c:pt>
                      <c:pt idx="197">
                        <c:v>101.22499999999999</c:v>
                      </c:pt>
                      <c:pt idx="198">
                        <c:v>101.22499999999999</c:v>
                      </c:pt>
                      <c:pt idx="199">
                        <c:v>101.22499999999999</c:v>
                      </c:pt>
                      <c:pt idx="200">
                        <c:v>101.22499999999999</c:v>
                      </c:pt>
                      <c:pt idx="201">
                        <c:v>101.22499999999999</c:v>
                      </c:pt>
                      <c:pt idx="202">
                        <c:v>101.22499999999999</c:v>
                      </c:pt>
                      <c:pt idx="203">
                        <c:v>101.22499999999999</c:v>
                      </c:pt>
                      <c:pt idx="204">
                        <c:v>101.22499999999999</c:v>
                      </c:pt>
                      <c:pt idx="205">
                        <c:v>101.22499999999999</c:v>
                      </c:pt>
                      <c:pt idx="206">
                        <c:v>101.22499999999999</c:v>
                      </c:pt>
                      <c:pt idx="207">
                        <c:v>101.22499999999999</c:v>
                      </c:pt>
                      <c:pt idx="208">
                        <c:v>101.22499999999999</c:v>
                      </c:pt>
                      <c:pt idx="209">
                        <c:v>101.22499999999999</c:v>
                      </c:pt>
                      <c:pt idx="210">
                        <c:v>101.22499999999999</c:v>
                      </c:pt>
                      <c:pt idx="211">
                        <c:v>101.22499999999999</c:v>
                      </c:pt>
                      <c:pt idx="212">
                        <c:v>101.22499999999999</c:v>
                      </c:pt>
                      <c:pt idx="213">
                        <c:v>101.22499999999999</c:v>
                      </c:pt>
                      <c:pt idx="214">
                        <c:v>101.22499999999999</c:v>
                      </c:pt>
                      <c:pt idx="215">
                        <c:v>101.22499999999999</c:v>
                      </c:pt>
                      <c:pt idx="216">
                        <c:v>101.22499999999999</c:v>
                      </c:pt>
                      <c:pt idx="217">
                        <c:v>101.22499999999999</c:v>
                      </c:pt>
                      <c:pt idx="218">
                        <c:v>101.22499999999999</c:v>
                      </c:pt>
                      <c:pt idx="219">
                        <c:v>101.22499999999999</c:v>
                      </c:pt>
                      <c:pt idx="220">
                        <c:v>101.22499999999999</c:v>
                      </c:pt>
                      <c:pt idx="221">
                        <c:v>101.22499999999999</c:v>
                      </c:pt>
                      <c:pt idx="222">
                        <c:v>101.22499999999999</c:v>
                      </c:pt>
                      <c:pt idx="223">
                        <c:v>101.22499999999999</c:v>
                      </c:pt>
                      <c:pt idx="224">
                        <c:v>101.22499999999999</c:v>
                      </c:pt>
                      <c:pt idx="225">
                        <c:v>101.22499999999999</c:v>
                      </c:pt>
                      <c:pt idx="226">
                        <c:v>101.22499999999999</c:v>
                      </c:pt>
                      <c:pt idx="227">
                        <c:v>101.22499999999999</c:v>
                      </c:pt>
                      <c:pt idx="228">
                        <c:v>101.22499999999999</c:v>
                      </c:pt>
                      <c:pt idx="229">
                        <c:v>101.22499999999999</c:v>
                      </c:pt>
                      <c:pt idx="230">
                        <c:v>101.22499999999999</c:v>
                      </c:pt>
                      <c:pt idx="231">
                        <c:v>101.22499999999999</c:v>
                      </c:pt>
                      <c:pt idx="232">
                        <c:v>101.22499999999999</c:v>
                      </c:pt>
                      <c:pt idx="233">
                        <c:v>101.22499999999999</c:v>
                      </c:pt>
                      <c:pt idx="234">
                        <c:v>101.22499999999999</c:v>
                      </c:pt>
                      <c:pt idx="235">
                        <c:v>101.22499999999999</c:v>
                      </c:pt>
                      <c:pt idx="236">
                        <c:v>101.22499999999999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A7A-4A6D-B1E0-A8EDD776FB0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IG Cash Curve'!$A$14:$A$250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176249.99999999959</c:v>
                      </c:pt>
                      <c:pt idx="43">
                        <c:v>176249.99999999959</c:v>
                      </c:pt>
                      <c:pt idx="44">
                        <c:v>176249.99999999959</c:v>
                      </c:pt>
                      <c:pt idx="45">
                        <c:v>176249.99999999959</c:v>
                      </c:pt>
                      <c:pt idx="46">
                        <c:v>176249.99999999959</c:v>
                      </c:pt>
                      <c:pt idx="47">
                        <c:v>176249.99999999959</c:v>
                      </c:pt>
                      <c:pt idx="48">
                        <c:v>176249.99999999959</c:v>
                      </c:pt>
                      <c:pt idx="49">
                        <c:v>176249.99999999959</c:v>
                      </c:pt>
                      <c:pt idx="50">
                        <c:v>176249.99999999959</c:v>
                      </c:pt>
                      <c:pt idx="51">
                        <c:v>176249.99999999959</c:v>
                      </c:pt>
                      <c:pt idx="52">
                        <c:v>176249.99999999959</c:v>
                      </c:pt>
                      <c:pt idx="53">
                        <c:v>176249.99999999959</c:v>
                      </c:pt>
                      <c:pt idx="54">
                        <c:v>176249.99999999959</c:v>
                      </c:pt>
                      <c:pt idx="55">
                        <c:v>176249.99999999959</c:v>
                      </c:pt>
                      <c:pt idx="56">
                        <c:v>176249.99999999959</c:v>
                      </c:pt>
                      <c:pt idx="57">
                        <c:v>176249.99999999959</c:v>
                      </c:pt>
                      <c:pt idx="58">
                        <c:v>176249.99999999959</c:v>
                      </c:pt>
                      <c:pt idx="59">
                        <c:v>176249.99999999959</c:v>
                      </c:pt>
                      <c:pt idx="60">
                        <c:v>176249.99999999959</c:v>
                      </c:pt>
                      <c:pt idx="61">
                        <c:v>176249.99999999959</c:v>
                      </c:pt>
                      <c:pt idx="62">
                        <c:v>176249.99999999959</c:v>
                      </c:pt>
                      <c:pt idx="63">
                        <c:v>176249.99999999959</c:v>
                      </c:pt>
                      <c:pt idx="64">
                        <c:v>176249.99999999959</c:v>
                      </c:pt>
                      <c:pt idx="65">
                        <c:v>176249.99999999959</c:v>
                      </c:pt>
                      <c:pt idx="66">
                        <c:v>176249.99999999959</c:v>
                      </c:pt>
                      <c:pt idx="67">
                        <c:v>176249.99999999959</c:v>
                      </c:pt>
                      <c:pt idx="68">
                        <c:v>176249.99999999959</c:v>
                      </c:pt>
                      <c:pt idx="69">
                        <c:v>176249.99999999959</c:v>
                      </c:pt>
                      <c:pt idx="70">
                        <c:v>176249.99999999959</c:v>
                      </c:pt>
                      <c:pt idx="71">
                        <c:v>176249.99999999959</c:v>
                      </c:pt>
                      <c:pt idx="72">
                        <c:v>176249.99999999959</c:v>
                      </c:pt>
                      <c:pt idx="73">
                        <c:v>176249.99999999959</c:v>
                      </c:pt>
                      <c:pt idx="74">
                        <c:v>176249.99999999959</c:v>
                      </c:pt>
                      <c:pt idx="75">
                        <c:v>176249.99999999959</c:v>
                      </c:pt>
                      <c:pt idx="76">
                        <c:v>176249.99999999959</c:v>
                      </c:pt>
                      <c:pt idx="77">
                        <c:v>176249.99999999959</c:v>
                      </c:pt>
                      <c:pt idx="78">
                        <c:v>176249.99999999959</c:v>
                      </c:pt>
                      <c:pt idx="79">
                        <c:v>176249.99999999959</c:v>
                      </c:pt>
                      <c:pt idx="80">
                        <c:v>176249.99999999959</c:v>
                      </c:pt>
                      <c:pt idx="81">
                        <c:v>176249.99999999959</c:v>
                      </c:pt>
                      <c:pt idx="82">
                        <c:v>176249.99999999959</c:v>
                      </c:pt>
                      <c:pt idx="83">
                        <c:v>176249.99999999959</c:v>
                      </c:pt>
                      <c:pt idx="84">
                        <c:v>176249.99999999959</c:v>
                      </c:pt>
                      <c:pt idx="85">
                        <c:v>176249.99999999959</c:v>
                      </c:pt>
                      <c:pt idx="86">
                        <c:v>176249.99999999959</c:v>
                      </c:pt>
                      <c:pt idx="87">
                        <c:v>176249.99999999959</c:v>
                      </c:pt>
                      <c:pt idx="88">
                        <c:v>176249.99999999959</c:v>
                      </c:pt>
                      <c:pt idx="89">
                        <c:v>176249.99999999959</c:v>
                      </c:pt>
                      <c:pt idx="90">
                        <c:v>176249.99999999959</c:v>
                      </c:pt>
                      <c:pt idx="91">
                        <c:v>176249.99999999959</c:v>
                      </c:pt>
                      <c:pt idx="92">
                        <c:v>176249.99999999959</c:v>
                      </c:pt>
                      <c:pt idx="93">
                        <c:v>176249.99999999959</c:v>
                      </c:pt>
                      <c:pt idx="94">
                        <c:v>176249.99999999959</c:v>
                      </c:pt>
                      <c:pt idx="95">
                        <c:v>176249.99999999959</c:v>
                      </c:pt>
                      <c:pt idx="96">
                        <c:v>176249.99999999959</c:v>
                      </c:pt>
                      <c:pt idx="97">
                        <c:v>176249.99999999959</c:v>
                      </c:pt>
                      <c:pt idx="98">
                        <c:v>176249.99999999959</c:v>
                      </c:pt>
                      <c:pt idx="99">
                        <c:v>176249.99999999959</c:v>
                      </c:pt>
                      <c:pt idx="100">
                        <c:v>176249.99999999959</c:v>
                      </c:pt>
                      <c:pt idx="101">
                        <c:v>176249.99999999959</c:v>
                      </c:pt>
                      <c:pt idx="102">
                        <c:v>176249.99999999959</c:v>
                      </c:pt>
                      <c:pt idx="103">
                        <c:v>176249.99999999959</c:v>
                      </c:pt>
                      <c:pt idx="104">
                        <c:v>176249.99999999959</c:v>
                      </c:pt>
                      <c:pt idx="105">
                        <c:v>176249.99999999959</c:v>
                      </c:pt>
                      <c:pt idx="106">
                        <c:v>176249.99999999959</c:v>
                      </c:pt>
                      <c:pt idx="107">
                        <c:v>176249.99999999959</c:v>
                      </c:pt>
                      <c:pt idx="108">
                        <c:v>176249.99999999959</c:v>
                      </c:pt>
                      <c:pt idx="109">
                        <c:v>176249.99999999959</c:v>
                      </c:pt>
                      <c:pt idx="110">
                        <c:v>176249.99999999959</c:v>
                      </c:pt>
                      <c:pt idx="111">
                        <c:v>176249.99999999959</c:v>
                      </c:pt>
                      <c:pt idx="112">
                        <c:v>176249.99999999959</c:v>
                      </c:pt>
                      <c:pt idx="113">
                        <c:v>176249.99999999959</c:v>
                      </c:pt>
                      <c:pt idx="114">
                        <c:v>176249.99999999959</c:v>
                      </c:pt>
                      <c:pt idx="115">
                        <c:v>176249.99999999959</c:v>
                      </c:pt>
                      <c:pt idx="116">
                        <c:v>176249.99999999959</c:v>
                      </c:pt>
                      <c:pt idx="117">
                        <c:v>176249.99999999959</c:v>
                      </c:pt>
                      <c:pt idx="118">
                        <c:v>176249.99999999959</c:v>
                      </c:pt>
                      <c:pt idx="119">
                        <c:v>176249.99999999959</c:v>
                      </c:pt>
                      <c:pt idx="120">
                        <c:v>176249.99999999959</c:v>
                      </c:pt>
                      <c:pt idx="121">
                        <c:v>176249.99999999959</c:v>
                      </c:pt>
                      <c:pt idx="122">
                        <c:v>176249.99999999959</c:v>
                      </c:pt>
                      <c:pt idx="123">
                        <c:v>176249.99999999959</c:v>
                      </c:pt>
                      <c:pt idx="124">
                        <c:v>176249.99999999959</c:v>
                      </c:pt>
                      <c:pt idx="125">
                        <c:v>176249.99999999959</c:v>
                      </c:pt>
                      <c:pt idx="126">
                        <c:v>176249.99999999959</c:v>
                      </c:pt>
                      <c:pt idx="127">
                        <c:v>176249.99999999959</c:v>
                      </c:pt>
                      <c:pt idx="128">
                        <c:v>176249.99999999959</c:v>
                      </c:pt>
                      <c:pt idx="129">
                        <c:v>176249.99999999959</c:v>
                      </c:pt>
                      <c:pt idx="130">
                        <c:v>176249.99999999959</c:v>
                      </c:pt>
                      <c:pt idx="131">
                        <c:v>176249.99999999959</c:v>
                      </c:pt>
                      <c:pt idx="132">
                        <c:v>176249.99999999959</c:v>
                      </c:pt>
                      <c:pt idx="133">
                        <c:v>176249.99999999959</c:v>
                      </c:pt>
                      <c:pt idx="134">
                        <c:v>176249.99999999959</c:v>
                      </c:pt>
                      <c:pt idx="135">
                        <c:v>176249.99999999959</c:v>
                      </c:pt>
                      <c:pt idx="136">
                        <c:v>176249.99999999959</c:v>
                      </c:pt>
                      <c:pt idx="137">
                        <c:v>176249.99999999959</c:v>
                      </c:pt>
                      <c:pt idx="138">
                        <c:v>176249.99999999959</c:v>
                      </c:pt>
                      <c:pt idx="139">
                        <c:v>176249.99999999959</c:v>
                      </c:pt>
                      <c:pt idx="140">
                        <c:v>176249.99999999959</c:v>
                      </c:pt>
                      <c:pt idx="141">
                        <c:v>176249.99999999959</c:v>
                      </c:pt>
                      <c:pt idx="142">
                        <c:v>176249.99999999959</c:v>
                      </c:pt>
                      <c:pt idx="143">
                        <c:v>176249.99999999959</c:v>
                      </c:pt>
                      <c:pt idx="144">
                        <c:v>176249.99999999959</c:v>
                      </c:pt>
                      <c:pt idx="145">
                        <c:v>176249.99999999959</c:v>
                      </c:pt>
                      <c:pt idx="146">
                        <c:v>176249.99999999959</c:v>
                      </c:pt>
                      <c:pt idx="147">
                        <c:v>176249.99999999959</c:v>
                      </c:pt>
                      <c:pt idx="148">
                        <c:v>176249.99999999959</c:v>
                      </c:pt>
                      <c:pt idx="149">
                        <c:v>176249.99999999959</c:v>
                      </c:pt>
                      <c:pt idx="150">
                        <c:v>176249.99999999959</c:v>
                      </c:pt>
                      <c:pt idx="151">
                        <c:v>176249.99999999959</c:v>
                      </c:pt>
                      <c:pt idx="152">
                        <c:v>176249.99999999959</c:v>
                      </c:pt>
                      <c:pt idx="153">
                        <c:v>176249.99999999959</c:v>
                      </c:pt>
                      <c:pt idx="154">
                        <c:v>176249.99999999959</c:v>
                      </c:pt>
                      <c:pt idx="155">
                        <c:v>176249.99999999959</c:v>
                      </c:pt>
                      <c:pt idx="156">
                        <c:v>176249.99999999959</c:v>
                      </c:pt>
                      <c:pt idx="157">
                        <c:v>176249.99999999959</c:v>
                      </c:pt>
                      <c:pt idx="158">
                        <c:v>176249.99999999959</c:v>
                      </c:pt>
                      <c:pt idx="159">
                        <c:v>176249.99999999959</c:v>
                      </c:pt>
                      <c:pt idx="160">
                        <c:v>176249.99999999959</c:v>
                      </c:pt>
                      <c:pt idx="161">
                        <c:v>176249.99999999959</c:v>
                      </c:pt>
                      <c:pt idx="162">
                        <c:v>176249.99999999959</c:v>
                      </c:pt>
                      <c:pt idx="163">
                        <c:v>176249.99999999959</c:v>
                      </c:pt>
                      <c:pt idx="164">
                        <c:v>176249.99999999959</c:v>
                      </c:pt>
                      <c:pt idx="165">
                        <c:v>176249.99999999959</c:v>
                      </c:pt>
                      <c:pt idx="166">
                        <c:v>176249.99999999959</c:v>
                      </c:pt>
                      <c:pt idx="167">
                        <c:v>176249.99999999959</c:v>
                      </c:pt>
                      <c:pt idx="168">
                        <c:v>176249.99999999959</c:v>
                      </c:pt>
                      <c:pt idx="169">
                        <c:v>176249.99999999959</c:v>
                      </c:pt>
                      <c:pt idx="170">
                        <c:v>176249.99999999959</c:v>
                      </c:pt>
                      <c:pt idx="171">
                        <c:v>176249.99999999959</c:v>
                      </c:pt>
                      <c:pt idx="172">
                        <c:v>176249.99999999959</c:v>
                      </c:pt>
                      <c:pt idx="173">
                        <c:v>176249.99999999959</c:v>
                      </c:pt>
                      <c:pt idx="174">
                        <c:v>176249.99999999959</c:v>
                      </c:pt>
                      <c:pt idx="175">
                        <c:v>176249.99999999959</c:v>
                      </c:pt>
                      <c:pt idx="176">
                        <c:v>176249.99999999959</c:v>
                      </c:pt>
                      <c:pt idx="177">
                        <c:v>176249.99999999959</c:v>
                      </c:pt>
                      <c:pt idx="178">
                        <c:v>176249.99999999959</c:v>
                      </c:pt>
                      <c:pt idx="179">
                        <c:v>176249.99999999959</c:v>
                      </c:pt>
                      <c:pt idx="180">
                        <c:v>176249.99999999959</c:v>
                      </c:pt>
                      <c:pt idx="181">
                        <c:v>176249.99999999959</c:v>
                      </c:pt>
                      <c:pt idx="182">
                        <c:v>176249.99999999959</c:v>
                      </c:pt>
                      <c:pt idx="183">
                        <c:v>176249.99999999959</c:v>
                      </c:pt>
                      <c:pt idx="184">
                        <c:v>176249.99999999959</c:v>
                      </c:pt>
                      <c:pt idx="185">
                        <c:v>176249.99999999959</c:v>
                      </c:pt>
                      <c:pt idx="186">
                        <c:v>176249.99999999959</c:v>
                      </c:pt>
                      <c:pt idx="187">
                        <c:v>176249.99999999959</c:v>
                      </c:pt>
                      <c:pt idx="188">
                        <c:v>176249.99999999959</c:v>
                      </c:pt>
                      <c:pt idx="189">
                        <c:v>176249.99999999959</c:v>
                      </c:pt>
                      <c:pt idx="190">
                        <c:v>176249.99999999959</c:v>
                      </c:pt>
                      <c:pt idx="191">
                        <c:v>176249.99999999959</c:v>
                      </c:pt>
                      <c:pt idx="192">
                        <c:v>176249.99999999959</c:v>
                      </c:pt>
                      <c:pt idx="193">
                        <c:v>176249.99999999959</c:v>
                      </c:pt>
                      <c:pt idx="194">
                        <c:v>176249.99999999959</c:v>
                      </c:pt>
                      <c:pt idx="195">
                        <c:v>176249.99999999959</c:v>
                      </c:pt>
                      <c:pt idx="196">
                        <c:v>176249.99999999959</c:v>
                      </c:pt>
                      <c:pt idx="197">
                        <c:v>176249.99999999959</c:v>
                      </c:pt>
                      <c:pt idx="198">
                        <c:v>176249.99999999959</c:v>
                      </c:pt>
                      <c:pt idx="199">
                        <c:v>176249.99999999959</c:v>
                      </c:pt>
                      <c:pt idx="200">
                        <c:v>176249.99999999959</c:v>
                      </c:pt>
                      <c:pt idx="201">
                        <c:v>176249.99999999959</c:v>
                      </c:pt>
                      <c:pt idx="202">
                        <c:v>176249.99999999959</c:v>
                      </c:pt>
                      <c:pt idx="203">
                        <c:v>176249.99999999959</c:v>
                      </c:pt>
                      <c:pt idx="204">
                        <c:v>176249.99999999959</c:v>
                      </c:pt>
                      <c:pt idx="205">
                        <c:v>176249.99999999959</c:v>
                      </c:pt>
                      <c:pt idx="206">
                        <c:v>176249.99999999959</c:v>
                      </c:pt>
                      <c:pt idx="207">
                        <c:v>176249.99999999959</c:v>
                      </c:pt>
                      <c:pt idx="208">
                        <c:v>176249.99999999959</c:v>
                      </c:pt>
                      <c:pt idx="209">
                        <c:v>176249.99999999959</c:v>
                      </c:pt>
                      <c:pt idx="210">
                        <c:v>176249.99999999959</c:v>
                      </c:pt>
                      <c:pt idx="211">
                        <c:v>176249.99999999959</c:v>
                      </c:pt>
                      <c:pt idx="212">
                        <c:v>176249.99999999959</c:v>
                      </c:pt>
                      <c:pt idx="213">
                        <c:v>176249.99999999959</c:v>
                      </c:pt>
                      <c:pt idx="214">
                        <c:v>176249.99999999959</c:v>
                      </c:pt>
                      <c:pt idx="215">
                        <c:v>176249.99999999959</c:v>
                      </c:pt>
                      <c:pt idx="216">
                        <c:v>176249.99999999959</c:v>
                      </c:pt>
                      <c:pt idx="217">
                        <c:v>176249.99999999959</c:v>
                      </c:pt>
                      <c:pt idx="218">
                        <c:v>176249.99999999959</c:v>
                      </c:pt>
                      <c:pt idx="219">
                        <c:v>176249.99999999959</c:v>
                      </c:pt>
                      <c:pt idx="220">
                        <c:v>176249.99999999959</c:v>
                      </c:pt>
                      <c:pt idx="221">
                        <c:v>176249.99999999959</c:v>
                      </c:pt>
                      <c:pt idx="222">
                        <c:v>176249.99999999959</c:v>
                      </c:pt>
                      <c:pt idx="223">
                        <c:v>176249.99999999959</c:v>
                      </c:pt>
                      <c:pt idx="224">
                        <c:v>176249.99999999959</c:v>
                      </c:pt>
                      <c:pt idx="225">
                        <c:v>176249.99999999959</c:v>
                      </c:pt>
                      <c:pt idx="226">
                        <c:v>176249.99999999959</c:v>
                      </c:pt>
                      <c:pt idx="227">
                        <c:v>176249.99999999959</c:v>
                      </c:pt>
                      <c:pt idx="228">
                        <c:v>176249.99999999959</c:v>
                      </c:pt>
                      <c:pt idx="229">
                        <c:v>176249.99999999959</c:v>
                      </c:pt>
                      <c:pt idx="230">
                        <c:v>176249.99999999959</c:v>
                      </c:pt>
                      <c:pt idx="231">
                        <c:v>176249.99999999959</c:v>
                      </c:pt>
                      <c:pt idx="232">
                        <c:v>176249.99999999959</c:v>
                      </c:pt>
                      <c:pt idx="233">
                        <c:v>176249.99999999959</c:v>
                      </c:pt>
                      <c:pt idx="234">
                        <c:v>176249.99999999959</c:v>
                      </c:pt>
                      <c:pt idx="235">
                        <c:v>176249.99999999959</c:v>
                      </c:pt>
                      <c:pt idx="236">
                        <c:v>176249.99999999959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A7A-4A6D-B1E0-A8EDD776FB0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'US IG Cash Curve'!$A$14:$A$250</c15:sqref>
                        </c15:formulaRef>
                      </c:ext>
                    </c:extLst>
                    <c:strCache>
                      <c:ptCount val="28"/>
                      <c:pt idx="0">
                        <c:v>09/25/2025 15:00</c:v>
                      </c:pt>
                      <c:pt idx="1">
                        <c:v>09/26/2025 15:00</c:v>
                      </c:pt>
                      <c:pt idx="2">
                        <c:v>09/29/2025 15:00</c:v>
                      </c:pt>
                      <c:pt idx="3">
                        <c:v>09/30/2025 15:00</c:v>
                      </c:pt>
                      <c:pt idx="4">
                        <c:v>10/01/2025 15:00</c:v>
                      </c:pt>
                      <c:pt idx="5">
                        <c:v>10/02/2025 15:00</c:v>
                      </c:pt>
                      <c:pt idx="6">
                        <c:v>10/03/2025 15:00</c:v>
                      </c:pt>
                      <c:pt idx="7">
                        <c:v>10/06/2025 15:00</c:v>
                      </c:pt>
                      <c:pt idx="8">
                        <c:v>10/07/2025 15:00</c:v>
                      </c:pt>
                      <c:pt idx="9">
                        <c:v>10/08/2025 15:00</c:v>
                      </c:pt>
                      <c:pt idx="10">
                        <c:v>10/09/2025 15:00</c:v>
                      </c:pt>
                      <c:pt idx="11">
                        <c:v>10/10/2025 15:00</c:v>
                      </c:pt>
                      <c:pt idx="12">
                        <c:v>10/13/2025 15:00</c:v>
                      </c:pt>
                      <c:pt idx="13">
                        <c:v>10/14/2025 15:00</c:v>
                      </c:pt>
                      <c:pt idx="14">
                        <c:v>10/15/2025 15:00</c:v>
                      </c:pt>
                      <c:pt idx="15">
                        <c:v>10/16/2025 15:00</c:v>
                      </c:pt>
                      <c:pt idx="16">
                        <c:v>10/17/2025 15:00</c:v>
                      </c:pt>
                      <c:pt idx="17">
                        <c:v>10/20/2025 15:00</c:v>
                      </c:pt>
                      <c:pt idx="18">
                        <c:v>10/21/2025 15:00</c:v>
                      </c:pt>
                      <c:pt idx="19">
                        <c:v>10/22/2025 15:00</c:v>
                      </c:pt>
                      <c:pt idx="20">
                        <c:v>10/23/2025 15:00</c:v>
                      </c:pt>
                      <c:pt idx="21">
                        <c:v>10/24/2025 15:00</c:v>
                      </c:pt>
                      <c:pt idx="22">
                        <c:v>10/27/2025 15:00</c:v>
                      </c:pt>
                      <c:pt idx="23">
                        <c:v>10/28/2025 15:00</c:v>
                      </c:pt>
                      <c:pt idx="24">
                        <c:v>10/29/2025 15:00</c:v>
                      </c:pt>
                      <c:pt idx="25">
                        <c:v>10/30/2025 15:00</c:v>
                      </c:pt>
                      <c:pt idx="26">
                        <c:v>10/31/2025 15:00</c:v>
                      </c:pt>
                      <c:pt idx="27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A7A-4A6D-B1E0-A8EDD776FB0F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'Not_Live_BOFA Basis'!$K$12:$K$13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'Not_Live_BOFA Basis'!$A$14:$A$250</c:f>
              <c:strCache>
                <c:ptCount val="19"/>
                <c:pt idx="0">
                  <c:v>10/08/2025</c:v>
                </c:pt>
                <c:pt idx="1">
                  <c:v>10/09/2025</c:v>
                </c:pt>
                <c:pt idx="2">
                  <c:v>10/10/2025</c:v>
                </c:pt>
                <c:pt idx="3">
                  <c:v>10/14/2025</c:v>
                </c:pt>
                <c:pt idx="4">
                  <c:v>10/15/2025</c:v>
                </c:pt>
                <c:pt idx="5">
                  <c:v>10/16/2025</c:v>
                </c:pt>
                <c:pt idx="6">
                  <c:v>10/17/2025</c:v>
                </c:pt>
                <c:pt idx="7">
                  <c:v>10/20/2025</c:v>
                </c:pt>
                <c:pt idx="8">
                  <c:v>10/21/2025</c:v>
                </c:pt>
                <c:pt idx="9">
                  <c:v>10/22/2025</c:v>
                </c:pt>
                <c:pt idx="10">
                  <c:v>10/23/2025</c:v>
                </c:pt>
                <c:pt idx="11">
                  <c:v>10/24/2025</c:v>
                </c:pt>
                <c:pt idx="12">
                  <c:v>10/27/2025</c:v>
                </c:pt>
                <c:pt idx="13">
                  <c:v>10/28/2025</c:v>
                </c:pt>
                <c:pt idx="14">
                  <c:v>10/29/2025</c:v>
                </c:pt>
                <c:pt idx="15">
                  <c:v>10/30/2025</c:v>
                </c:pt>
                <c:pt idx="16">
                  <c:v>10/31/2025</c:v>
                </c:pt>
                <c:pt idx="17">
                  <c:v>11/03/2025</c:v>
                </c:pt>
                <c:pt idx="18">
                  <c:v>11/03/2025</c:v>
                </c:pt>
              </c:strCache>
            </c:strRef>
          </c:cat>
          <c:val>
            <c:numRef>
              <c:f>'Not_Live_BOFA Basis'!$K$14:$K$250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-9054.9197092012582</c:v>
                </c:pt>
                <c:pt idx="2">
                  <c:v>1101.0980815974117</c:v>
                </c:pt>
                <c:pt idx="3">
                  <c:v>-15870.201005207771</c:v>
                </c:pt>
                <c:pt idx="4">
                  <c:v>-849.50596440913796</c:v>
                </c:pt>
                <c:pt idx="5">
                  <c:v>-6019.2679236098156</c:v>
                </c:pt>
                <c:pt idx="6">
                  <c:v>-6882.9868828126273</c:v>
                </c:pt>
                <c:pt idx="7">
                  <c:v>-12244.256260415546</c:v>
                </c:pt>
                <c:pt idx="8">
                  <c:v>8331.4652803827576</c:v>
                </c:pt>
                <c:pt idx="9">
                  <c:v>7240.1230711813259</c:v>
                </c:pt>
                <c:pt idx="10">
                  <c:v>-6417.5806380202666</c:v>
                </c:pt>
                <c:pt idx="11">
                  <c:v>-15172.037347221856</c:v>
                </c:pt>
                <c:pt idx="12">
                  <c:v>-10050.936724826435</c:v>
                </c:pt>
                <c:pt idx="13">
                  <c:v>-1055.5889340272442</c:v>
                </c:pt>
                <c:pt idx="14">
                  <c:v>-8531.3396432286499</c:v>
                </c:pt>
                <c:pt idx="15">
                  <c:v>-7382.43210243059</c:v>
                </c:pt>
                <c:pt idx="16">
                  <c:v>16771.223688368482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E-4D80-8A1A-5A97C447F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'Not_Live_BOFA Basis'!$A$14:$A$250</c15:sqref>
                        </c15:formulaRef>
                      </c:ext>
                    </c:extLst>
                    <c:strCache>
                      <c:ptCount val="19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11/03/2025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101.1619</c:v>
                      </c:pt>
                      <c:pt idx="43">
                        <c:v>101.1619</c:v>
                      </c:pt>
                      <c:pt idx="44">
                        <c:v>101.1619</c:v>
                      </c:pt>
                      <c:pt idx="45">
                        <c:v>101.1619</c:v>
                      </c:pt>
                      <c:pt idx="46">
                        <c:v>101.1619</c:v>
                      </c:pt>
                      <c:pt idx="47">
                        <c:v>101.1619</c:v>
                      </c:pt>
                      <c:pt idx="48">
                        <c:v>101.1619</c:v>
                      </c:pt>
                      <c:pt idx="49">
                        <c:v>101.1619</c:v>
                      </c:pt>
                      <c:pt idx="50">
                        <c:v>101.1619</c:v>
                      </c:pt>
                      <c:pt idx="51">
                        <c:v>101.1619</c:v>
                      </c:pt>
                      <c:pt idx="52">
                        <c:v>101.1619</c:v>
                      </c:pt>
                      <c:pt idx="53">
                        <c:v>101.1619</c:v>
                      </c:pt>
                      <c:pt idx="54">
                        <c:v>101.1619</c:v>
                      </c:pt>
                      <c:pt idx="55">
                        <c:v>101.1619</c:v>
                      </c:pt>
                      <c:pt idx="56">
                        <c:v>101.1619</c:v>
                      </c:pt>
                      <c:pt idx="57">
                        <c:v>101.1619</c:v>
                      </c:pt>
                      <c:pt idx="58">
                        <c:v>101.1619</c:v>
                      </c:pt>
                      <c:pt idx="59">
                        <c:v>101.1619</c:v>
                      </c:pt>
                      <c:pt idx="60">
                        <c:v>101.1619</c:v>
                      </c:pt>
                      <c:pt idx="61">
                        <c:v>101.1619</c:v>
                      </c:pt>
                      <c:pt idx="62">
                        <c:v>101.1619</c:v>
                      </c:pt>
                      <c:pt idx="63">
                        <c:v>101.1619</c:v>
                      </c:pt>
                      <c:pt idx="64">
                        <c:v>101.1619</c:v>
                      </c:pt>
                      <c:pt idx="65">
                        <c:v>101.1619</c:v>
                      </c:pt>
                      <c:pt idx="66">
                        <c:v>101.1619</c:v>
                      </c:pt>
                      <c:pt idx="67">
                        <c:v>101.1619</c:v>
                      </c:pt>
                      <c:pt idx="68">
                        <c:v>101.1619</c:v>
                      </c:pt>
                      <c:pt idx="69">
                        <c:v>101.1619</c:v>
                      </c:pt>
                      <c:pt idx="70">
                        <c:v>101.1619</c:v>
                      </c:pt>
                      <c:pt idx="71">
                        <c:v>101.1619</c:v>
                      </c:pt>
                      <c:pt idx="72">
                        <c:v>101.1619</c:v>
                      </c:pt>
                      <c:pt idx="73">
                        <c:v>101.1619</c:v>
                      </c:pt>
                      <c:pt idx="74">
                        <c:v>101.1619</c:v>
                      </c:pt>
                      <c:pt idx="75">
                        <c:v>101.1619</c:v>
                      </c:pt>
                      <c:pt idx="76">
                        <c:v>101.1619</c:v>
                      </c:pt>
                      <c:pt idx="77">
                        <c:v>101.1619</c:v>
                      </c:pt>
                      <c:pt idx="78">
                        <c:v>101.1619</c:v>
                      </c:pt>
                      <c:pt idx="79">
                        <c:v>101.1619</c:v>
                      </c:pt>
                      <c:pt idx="80">
                        <c:v>101.1619</c:v>
                      </c:pt>
                      <c:pt idx="81">
                        <c:v>101.1619</c:v>
                      </c:pt>
                      <c:pt idx="82">
                        <c:v>101.1619</c:v>
                      </c:pt>
                      <c:pt idx="83">
                        <c:v>101.1619</c:v>
                      </c:pt>
                      <c:pt idx="84">
                        <c:v>101.1619</c:v>
                      </c:pt>
                      <c:pt idx="85">
                        <c:v>101.1619</c:v>
                      </c:pt>
                      <c:pt idx="86">
                        <c:v>101.1619</c:v>
                      </c:pt>
                      <c:pt idx="87">
                        <c:v>101.1619</c:v>
                      </c:pt>
                      <c:pt idx="88">
                        <c:v>101.1619</c:v>
                      </c:pt>
                      <c:pt idx="89">
                        <c:v>101.1619</c:v>
                      </c:pt>
                      <c:pt idx="90">
                        <c:v>101.1619</c:v>
                      </c:pt>
                      <c:pt idx="91">
                        <c:v>101.1619</c:v>
                      </c:pt>
                      <c:pt idx="92">
                        <c:v>101.1619</c:v>
                      </c:pt>
                      <c:pt idx="93">
                        <c:v>101.1619</c:v>
                      </c:pt>
                      <c:pt idx="94">
                        <c:v>101.1619</c:v>
                      </c:pt>
                      <c:pt idx="95">
                        <c:v>101.1619</c:v>
                      </c:pt>
                      <c:pt idx="96">
                        <c:v>101.1619</c:v>
                      </c:pt>
                      <c:pt idx="97">
                        <c:v>101.1619</c:v>
                      </c:pt>
                      <c:pt idx="98">
                        <c:v>101.1619</c:v>
                      </c:pt>
                      <c:pt idx="99">
                        <c:v>101.1619</c:v>
                      </c:pt>
                      <c:pt idx="100">
                        <c:v>101.1619</c:v>
                      </c:pt>
                      <c:pt idx="101">
                        <c:v>101.1619</c:v>
                      </c:pt>
                      <c:pt idx="102">
                        <c:v>101.1619</c:v>
                      </c:pt>
                      <c:pt idx="103">
                        <c:v>101.1619</c:v>
                      </c:pt>
                      <c:pt idx="104">
                        <c:v>101.1619</c:v>
                      </c:pt>
                      <c:pt idx="105">
                        <c:v>101.1619</c:v>
                      </c:pt>
                      <c:pt idx="106">
                        <c:v>101.1619</c:v>
                      </c:pt>
                      <c:pt idx="107">
                        <c:v>101.1619</c:v>
                      </c:pt>
                      <c:pt idx="108">
                        <c:v>101.1619</c:v>
                      </c:pt>
                      <c:pt idx="109">
                        <c:v>101.1619</c:v>
                      </c:pt>
                      <c:pt idx="110">
                        <c:v>101.1619</c:v>
                      </c:pt>
                      <c:pt idx="111">
                        <c:v>101.1619</c:v>
                      </c:pt>
                      <c:pt idx="112">
                        <c:v>101.1619</c:v>
                      </c:pt>
                      <c:pt idx="113">
                        <c:v>101.1619</c:v>
                      </c:pt>
                      <c:pt idx="114">
                        <c:v>101.1619</c:v>
                      </c:pt>
                      <c:pt idx="115">
                        <c:v>101.1619</c:v>
                      </c:pt>
                      <c:pt idx="116">
                        <c:v>101.1619</c:v>
                      </c:pt>
                      <c:pt idx="117">
                        <c:v>101.1619</c:v>
                      </c:pt>
                      <c:pt idx="118">
                        <c:v>101.1619</c:v>
                      </c:pt>
                      <c:pt idx="119">
                        <c:v>101.1619</c:v>
                      </c:pt>
                      <c:pt idx="120">
                        <c:v>101.1619</c:v>
                      </c:pt>
                      <c:pt idx="121">
                        <c:v>101.1619</c:v>
                      </c:pt>
                      <c:pt idx="122">
                        <c:v>101.1619</c:v>
                      </c:pt>
                      <c:pt idx="123">
                        <c:v>101.1619</c:v>
                      </c:pt>
                      <c:pt idx="124">
                        <c:v>101.1619</c:v>
                      </c:pt>
                      <c:pt idx="125">
                        <c:v>101.1619</c:v>
                      </c:pt>
                      <c:pt idx="126">
                        <c:v>101.1619</c:v>
                      </c:pt>
                      <c:pt idx="127">
                        <c:v>101.1619</c:v>
                      </c:pt>
                      <c:pt idx="128">
                        <c:v>101.1619</c:v>
                      </c:pt>
                      <c:pt idx="129">
                        <c:v>101.1619</c:v>
                      </c:pt>
                      <c:pt idx="130">
                        <c:v>101.1619</c:v>
                      </c:pt>
                      <c:pt idx="131">
                        <c:v>101.1619</c:v>
                      </c:pt>
                      <c:pt idx="132">
                        <c:v>101.1619</c:v>
                      </c:pt>
                      <c:pt idx="133">
                        <c:v>101.1619</c:v>
                      </c:pt>
                      <c:pt idx="134">
                        <c:v>101.1619</c:v>
                      </c:pt>
                      <c:pt idx="135">
                        <c:v>101.1619</c:v>
                      </c:pt>
                      <c:pt idx="136">
                        <c:v>101.1619</c:v>
                      </c:pt>
                      <c:pt idx="137">
                        <c:v>101.1619</c:v>
                      </c:pt>
                      <c:pt idx="138">
                        <c:v>101.1619</c:v>
                      </c:pt>
                      <c:pt idx="139">
                        <c:v>101.1619</c:v>
                      </c:pt>
                      <c:pt idx="140">
                        <c:v>101.1619</c:v>
                      </c:pt>
                      <c:pt idx="141">
                        <c:v>101.1619</c:v>
                      </c:pt>
                      <c:pt idx="142">
                        <c:v>101.1619</c:v>
                      </c:pt>
                      <c:pt idx="143">
                        <c:v>101.1619</c:v>
                      </c:pt>
                      <c:pt idx="144">
                        <c:v>101.1619</c:v>
                      </c:pt>
                      <c:pt idx="145">
                        <c:v>101.1619</c:v>
                      </c:pt>
                      <c:pt idx="146">
                        <c:v>101.1619</c:v>
                      </c:pt>
                      <c:pt idx="147">
                        <c:v>101.1619</c:v>
                      </c:pt>
                      <c:pt idx="148">
                        <c:v>101.1619</c:v>
                      </c:pt>
                      <c:pt idx="149">
                        <c:v>101.1619</c:v>
                      </c:pt>
                      <c:pt idx="150">
                        <c:v>101.1619</c:v>
                      </c:pt>
                      <c:pt idx="151">
                        <c:v>101.1619</c:v>
                      </c:pt>
                      <c:pt idx="152">
                        <c:v>101.1619</c:v>
                      </c:pt>
                      <c:pt idx="153">
                        <c:v>101.1619</c:v>
                      </c:pt>
                      <c:pt idx="154">
                        <c:v>101.1619</c:v>
                      </c:pt>
                      <c:pt idx="155">
                        <c:v>101.1619</c:v>
                      </c:pt>
                      <c:pt idx="156">
                        <c:v>101.1619</c:v>
                      </c:pt>
                      <c:pt idx="157">
                        <c:v>101.1619</c:v>
                      </c:pt>
                      <c:pt idx="158">
                        <c:v>101.1619</c:v>
                      </c:pt>
                      <c:pt idx="159">
                        <c:v>101.1619</c:v>
                      </c:pt>
                      <c:pt idx="160">
                        <c:v>101.1619</c:v>
                      </c:pt>
                      <c:pt idx="161">
                        <c:v>101.1619</c:v>
                      </c:pt>
                      <c:pt idx="162">
                        <c:v>101.1619</c:v>
                      </c:pt>
                      <c:pt idx="163">
                        <c:v>101.1619</c:v>
                      </c:pt>
                      <c:pt idx="164">
                        <c:v>101.1619</c:v>
                      </c:pt>
                      <c:pt idx="165">
                        <c:v>101.1619</c:v>
                      </c:pt>
                      <c:pt idx="166">
                        <c:v>101.1619</c:v>
                      </c:pt>
                      <c:pt idx="167">
                        <c:v>101.1619</c:v>
                      </c:pt>
                      <c:pt idx="168">
                        <c:v>101.1619</c:v>
                      </c:pt>
                      <c:pt idx="169">
                        <c:v>101.1619</c:v>
                      </c:pt>
                      <c:pt idx="170">
                        <c:v>101.1619</c:v>
                      </c:pt>
                      <c:pt idx="171">
                        <c:v>101.1619</c:v>
                      </c:pt>
                      <c:pt idx="172">
                        <c:v>101.1619</c:v>
                      </c:pt>
                      <c:pt idx="173">
                        <c:v>101.1619</c:v>
                      </c:pt>
                      <c:pt idx="174">
                        <c:v>101.1619</c:v>
                      </c:pt>
                      <c:pt idx="175">
                        <c:v>101.1619</c:v>
                      </c:pt>
                      <c:pt idx="176">
                        <c:v>101.1619</c:v>
                      </c:pt>
                      <c:pt idx="177">
                        <c:v>101.1619</c:v>
                      </c:pt>
                      <c:pt idx="178">
                        <c:v>101.1619</c:v>
                      </c:pt>
                      <c:pt idx="179">
                        <c:v>101.1619</c:v>
                      </c:pt>
                      <c:pt idx="180">
                        <c:v>101.1619</c:v>
                      </c:pt>
                      <c:pt idx="181">
                        <c:v>101.1619</c:v>
                      </c:pt>
                      <c:pt idx="182">
                        <c:v>101.1619</c:v>
                      </c:pt>
                      <c:pt idx="183">
                        <c:v>101.1619</c:v>
                      </c:pt>
                      <c:pt idx="184">
                        <c:v>101.1619</c:v>
                      </c:pt>
                      <c:pt idx="185">
                        <c:v>101.1619</c:v>
                      </c:pt>
                      <c:pt idx="186">
                        <c:v>101.1619</c:v>
                      </c:pt>
                      <c:pt idx="187">
                        <c:v>101.1619</c:v>
                      </c:pt>
                      <c:pt idx="188">
                        <c:v>101.1619</c:v>
                      </c:pt>
                      <c:pt idx="189">
                        <c:v>101.1619</c:v>
                      </c:pt>
                      <c:pt idx="190">
                        <c:v>101.1619</c:v>
                      </c:pt>
                      <c:pt idx="191">
                        <c:v>101.1619</c:v>
                      </c:pt>
                      <c:pt idx="192">
                        <c:v>101.1619</c:v>
                      </c:pt>
                      <c:pt idx="193">
                        <c:v>101.1619</c:v>
                      </c:pt>
                      <c:pt idx="194">
                        <c:v>101.1619</c:v>
                      </c:pt>
                      <c:pt idx="195">
                        <c:v>101.1619</c:v>
                      </c:pt>
                      <c:pt idx="196">
                        <c:v>101.1619</c:v>
                      </c:pt>
                      <c:pt idx="197">
                        <c:v>101.1619</c:v>
                      </c:pt>
                      <c:pt idx="198">
                        <c:v>101.1619</c:v>
                      </c:pt>
                      <c:pt idx="199">
                        <c:v>101.1619</c:v>
                      </c:pt>
                      <c:pt idx="200">
                        <c:v>101.1619</c:v>
                      </c:pt>
                      <c:pt idx="201">
                        <c:v>101.1619</c:v>
                      </c:pt>
                      <c:pt idx="202">
                        <c:v>101.1619</c:v>
                      </c:pt>
                      <c:pt idx="203">
                        <c:v>101.1619</c:v>
                      </c:pt>
                      <c:pt idx="204">
                        <c:v>101.1619</c:v>
                      </c:pt>
                      <c:pt idx="205">
                        <c:v>101.1619</c:v>
                      </c:pt>
                      <c:pt idx="206">
                        <c:v>101.1619</c:v>
                      </c:pt>
                      <c:pt idx="207">
                        <c:v>101.1619</c:v>
                      </c:pt>
                      <c:pt idx="208">
                        <c:v>101.1619</c:v>
                      </c:pt>
                      <c:pt idx="209">
                        <c:v>101.1619</c:v>
                      </c:pt>
                      <c:pt idx="210">
                        <c:v>101.1619</c:v>
                      </c:pt>
                      <c:pt idx="211">
                        <c:v>101.1619</c:v>
                      </c:pt>
                      <c:pt idx="212">
                        <c:v>101.1619</c:v>
                      </c:pt>
                      <c:pt idx="213">
                        <c:v>101.1619</c:v>
                      </c:pt>
                      <c:pt idx="214">
                        <c:v>101.1619</c:v>
                      </c:pt>
                      <c:pt idx="215">
                        <c:v>101.1619</c:v>
                      </c:pt>
                      <c:pt idx="216">
                        <c:v>101.1619</c:v>
                      </c:pt>
                      <c:pt idx="217">
                        <c:v>101.1619</c:v>
                      </c:pt>
                      <c:pt idx="218">
                        <c:v>101.1619</c:v>
                      </c:pt>
                      <c:pt idx="219">
                        <c:v>101.1619</c:v>
                      </c:pt>
                      <c:pt idx="220">
                        <c:v>101.1619</c:v>
                      </c:pt>
                      <c:pt idx="221">
                        <c:v>101.1619</c:v>
                      </c:pt>
                      <c:pt idx="222">
                        <c:v>101.1619</c:v>
                      </c:pt>
                      <c:pt idx="223">
                        <c:v>101.1619</c:v>
                      </c:pt>
                      <c:pt idx="224">
                        <c:v>101.1619</c:v>
                      </c:pt>
                      <c:pt idx="225">
                        <c:v>101.1619</c:v>
                      </c:pt>
                      <c:pt idx="226">
                        <c:v>101.1619</c:v>
                      </c:pt>
                      <c:pt idx="227">
                        <c:v>101.1619</c:v>
                      </c:pt>
                      <c:pt idx="228">
                        <c:v>101.1619</c:v>
                      </c:pt>
                      <c:pt idx="229">
                        <c:v>101.1619</c:v>
                      </c:pt>
                      <c:pt idx="230">
                        <c:v>101.1619</c:v>
                      </c:pt>
                      <c:pt idx="231">
                        <c:v>101.1619</c:v>
                      </c:pt>
                      <c:pt idx="232">
                        <c:v>101.1619</c:v>
                      </c:pt>
                      <c:pt idx="233">
                        <c:v>101.1619</c:v>
                      </c:pt>
                      <c:pt idx="234">
                        <c:v>101.1619</c:v>
                      </c:pt>
                      <c:pt idx="235">
                        <c:v>101.1619</c:v>
                      </c:pt>
                      <c:pt idx="236">
                        <c:v>101.1619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73E-4D80-8A1A-5A97C447FF7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'Not_Live_BOFA Basis'!$A$14:$A$250</c15:sqref>
                        </c15:formulaRef>
                      </c:ext>
                    </c:extLst>
                    <c:strCache>
                      <c:ptCount val="19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89.620900000000006</c:v>
                      </c:pt>
                      <c:pt idx="43">
                        <c:v>89.620900000000006</c:v>
                      </c:pt>
                      <c:pt idx="44">
                        <c:v>89.620900000000006</c:v>
                      </c:pt>
                      <c:pt idx="45">
                        <c:v>89.620900000000006</c:v>
                      </c:pt>
                      <c:pt idx="46">
                        <c:v>89.620900000000006</c:v>
                      </c:pt>
                      <c:pt idx="47">
                        <c:v>89.620900000000006</c:v>
                      </c:pt>
                      <c:pt idx="48">
                        <c:v>89.620900000000006</c:v>
                      </c:pt>
                      <c:pt idx="49">
                        <c:v>89.620900000000006</c:v>
                      </c:pt>
                      <c:pt idx="50">
                        <c:v>89.620900000000006</c:v>
                      </c:pt>
                      <c:pt idx="51">
                        <c:v>89.620900000000006</c:v>
                      </c:pt>
                      <c:pt idx="52">
                        <c:v>89.620900000000006</c:v>
                      </c:pt>
                      <c:pt idx="53">
                        <c:v>89.620900000000006</c:v>
                      </c:pt>
                      <c:pt idx="54">
                        <c:v>89.620900000000006</c:v>
                      </c:pt>
                      <c:pt idx="55">
                        <c:v>89.620900000000006</c:v>
                      </c:pt>
                      <c:pt idx="56">
                        <c:v>89.620900000000006</c:v>
                      </c:pt>
                      <c:pt idx="57">
                        <c:v>89.620900000000006</c:v>
                      </c:pt>
                      <c:pt idx="58">
                        <c:v>89.620900000000006</c:v>
                      </c:pt>
                      <c:pt idx="59">
                        <c:v>89.620900000000006</c:v>
                      </c:pt>
                      <c:pt idx="60">
                        <c:v>89.620900000000006</c:v>
                      </c:pt>
                      <c:pt idx="61">
                        <c:v>89.620900000000006</c:v>
                      </c:pt>
                      <c:pt idx="62">
                        <c:v>89.620900000000006</c:v>
                      </c:pt>
                      <c:pt idx="63">
                        <c:v>89.620900000000006</c:v>
                      </c:pt>
                      <c:pt idx="64">
                        <c:v>89.620900000000006</c:v>
                      </c:pt>
                      <c:pt idx="65">
                        <c:v>89.620900000000006</c:v>
                      </c:pt>
                      <c:pt idx="66">
                        <c:v>89.620900000000006</c:v>
                      </c:pt>
                      <c:pt idx="67">
                        <c:v>89.620900000000006</c:v>
                      </c:pt>
                      <c:pt idx="68">
                        <c:v>89.620900000000006</c:v>
                      </c:pt>
                      <c:pt idx="69">
                        <c:v>89.620900000000006</c:v>
                      </c:pt>
                      <c:pt idx="70">
                        <c:v>89.620900000000006</c:v>
                      </c:pt>
                      <c:pt idx="71">
                        <c:v>89.620900000000006</c:v>
                      </c:pt>
                      <c:pt idx="72">
                        <c:v>89.620900000000006</c:v>
                      </c:pt>
                      <c:pt idx="73">
                        <c:v>89.620900000000006</c:v>
                      </c:pt>
                      <c:pt idx="74">
                        <c:v>89.620900000000006</c:v>
                      </c:pt>
                      <c:pt idx="75">
                        <c:v>89.620900000000006</c:v>
                      </c:pt>
                      <c:pt idx="76">
                        <c:v>89.620900000000006</c:v>
                      </c:pt>
                      <c:pt idx="77">
                        <c:v>89.620900000000006</c:v>
                      </c:pt>
                      <c:pt idx="78">
                        <c:v>89.620900000000006</c:v>
                      </c:pt>
                      <c:pt idx="79">
                        <c:v>89.620900000000006</c:v>
                      </c:pt>
                      <c:pt idx="80">
                        <c:v>89.620900000000006</c:v>
                      </c:pt>
                      <c:pt idx="81">
                        <c:v>89.620900000000006</c:v>
                      </c:pt>
                      <c:pt idx="82">
                        <c:v>89.620900000000006</c:v>
                      </c:pt>
                      <c:pt idx="83">
                        <c:v>89.620900000000006</c:v>
                      </c:pt>
                      <c:pt idx="84">
                        <c:v>89.620900000000006</c:v>
                      </c:pt>
                      <c:pt idx="85">
                        <c:v>89.620900000000006</c:v>
                      </c:pt>
                      <c:pt idx="86">
                        <c:v>89.620900000000006</c:v>
                      </c:pt>
                      <c:pt idx="87">
                        <c:v>89.620900000000006</c:v>
                      </c:pt>
                      <c:pt idx="88">
                        <c:v>89.620900000000006</c:v>
                      </c:pt>
                      <c:pt idx="89">
                        <c:v>89.620900000000006</c:v>
                      </c:pt>
                      <c:pt idx="90">
                        <c:v>89.620900000000006</c:v>
                      </c:pt>
                      <c:pt idx="91">
                        <c:v>89.620900000000006</c:v>
                      </c:pt>
                      <c:pt idx="92">
                        <c:v>89.620900000000006</c:v>
                      </c:pt>
                      <c:pt idx="93">
                        <c:v>89.620900000000006</c:v>
                      </c:pt>
                      <c:pt idx="94">
                        <c:v>89.620900000000006</c:v>
                      </c:pt>
                      <c:pt idx="95">
                        <c:v>89.620900000000006</c:v>
                      </c:pt>
                      <c:pt idx="96">
                        <c:v>89.620900000000006</c:v>
                      </c:pt>
                      <c:pt idx="97">
                        <c:v>89.620900000000006</c:v>
                      </c:pt>
                      <c:pt idx="98">
                        <c:v>89.620900000000006</c:v>
                      </c:pt>
                      <c:pt idx="99">
                        <c:v>89.620900000000006</c:v>
                      </c:pt>
                      <c:pt idx="100">
                        <c:v>89.620900000000006</c:v>
                      </c:pt>
                      <c:pt idx="101">
                        <c:v>89.620900000000006</c:v>
                      </c:pt>
                      <c:pt idx="102">
                        <c:v>89.620900000000006</c:v>
                      </c:pt>
                      <c:pt idx="103">
                        <c:v>89.620900000000006</c:v>
                      </c:pt>
                      <c:pt idx="104">
                        <c:v>89.620900000000006</c:v>
                      </c:pt>
                      <c:pt idx="105">
                        <c:v>89.620900000000006</c:v>
                      </c:pt>
                      <c:pt idx="106">
                        <c:v>89.620900000000006</c:v>
                      </c:pt>
                      <c:pt idx="107">
                        <c:v>89.620900000000006</c:v>
                      </c:pt>
                      <c:pt idx="108">
                        <c:v>89.620900000000006</c:v>
                      </c:pt>
                      <c:pt idx="109">
                        <c:v>89.620900000000006</c:v>
                      </c:pt>
                      <c:pt idx="110">
                        <c:v>89.620900000000006</c:v>
                      </c:pt>
                      <c:pt idx="111">
                        <c:v>89.620900000000006</c:v>
                      </c:pt>
                      <c:pt idx="112">
                        <c:v>89.620900000000006</c:v>
                      </c:pt>
                      <c:pt idx="113">
                        <c:v>89.620900000000006</c:v>
                      </c:pt>
                      <c:pt idx="114">
                        <c:v>89.620900000000006</c:v>
                      </c:pt>
                      <c:pt idx="115">
                        <c:v>89.620900000000006</c:v>
                      </c:pt>
                      <c:pt idx="116">
                        <c:v>89.620900000000006</c:v>
                      </c:pt>
                      <c:pt idx="117">
                        <c:v>89.620900000000006</c:v>
                      </c:pt>
                      <c:pt idx="118">
                        <c:v>89.620900000000006</c:v>
                      </c:pt>
                      <c:pt idx="119">
                        <c:v>89.620900000000006</c:v>
                      </c:pt>
                      <c:pt idx="120">
                        <c:v>89.620900000000006</c:v>
                      </c:pt>
                      <c:pt idx="121">
                        <c:v>89.620900000000006</c:v>
                      </c:pt>
                      <c:pt idx="122">
                        <c:v>89.620900000000006</c:v>
                      </c:pt>
                      <c:pt idx="123">
                        <c:v>89.620900000000006</c:v>
                      </c:pt>
                      <c:pt idx="124">
                        <c:v>89.620900000000006</c:v>
                      </c:pt>
                      <c:pt idx="125">
                        <c:v>89.620900000000006</c:v>
                      </c:pt>
                      <c:pt idx="126">
                        <c:v>89.620900000000006</c:v>
                      </c:pt>
                      <c:pt idx="127">
                        <c:v>89.620900000000006</c:v>
                      </c:pt>
                      <c:pt idx="128">
                        <c:v>89.620900000000006</c:v>
                      </c:pt>
                      <c:pt idx="129">
                        <c:v>89.620900000000006</c:v>
                      </c:pt>
                      <c:pt idx="130">
                        <c:v>89.620900000000006</c:v>
                      </c:pt>
                      <c:pt idx="131">
                        <c:v>89.620900000000006</c:v>
                      </c:pt>
                      <c:pt idx="132">
                        <c:v>89.620900000000006</c:v>
                      </c:pt>
                      <c:pt idx="133">
                        <c:v>89.620900000000006</c:v>
                      </c:pt>
                      <c:pt idx="134">
                        <c:v>89.620900000000006</c:v>
                      </c:pt>
                      <c:pt idx="135">
                        <c:v>89.620900000000006</c:v>
                      </c:pt>
                      <c:pt idx="136">
                        <c:v>89.620900000000006</c:v>
                      </c:pt>
                      <c:pt idx="137">
                        <c:v>89.620900000000006</c:v>
                      </c:pt>
                      <c:pt idx="138">
                        <c:v>89.620900000000006</c:v>
                      </c:pt>
                      <c:pt idx="139">
                        <c:v>89.620900000000006</c:v>
                      </c:pt>
                      <c:pt idx="140">
                        <c:v>89.620900000000006</c:v>
                      </c:pt>
                      <c:pt idx="141">
                        <c:v>89.620900000000006</c:v>
                      </c:pt>
                      <c:pt idx="142">
                        <c:v>89.620900000000006</c:v>
                      </c:pt>
                      <c:pt idx="143">
                        <c:v>89.620900000000006</c:v>
                      </c:pt>
                      <c:pt idx="144">
                        <c:v>89.620900000000006</c:v>
                      </c:pt>
                      <c:pt idx="145">
                        <c:v>89.620900000000006</c:v>
                      </c:pt>
                      <c:pt idx="146">
                        <c:v>89.620900000000006</c:v>
                      </c:pt>
                      <c:pt idx="147">
                        <c:v>89.620900000000006</c:v>
                      </c:pt>
                      <c:pt idx="148">
                        <c:v>89.620900000000006</c:v>
                      </c:pt>
                      <c:pt idx="149">
                        <c:v>89.620900000000006</c:v>
                      </c:pt>
                      <c:pt idx="150">
                        <c:v>89.620900000000006</c:v>
                      </c:pt>
                      <c:pt idx="151">
                        <c:v>89.620900000000006</c:v>
                      </c:pt>
                      <c:pt idx="152">
                        <c:v>89.620900000000006</c:v>
                      </c:pt>
                      <c:pt idx="153">
                        <c:v>89.620900000000006</c:v>
                      </c:pt>
                      <c:pt idx="154">
                        <c:v>89.620900000000006</c:v>
                      </c:pt>
                      <c:pt idx="155">
                        <c:v>89.620900000000006</c:v>
                      </c:pt>
                      <c:pt idx="156">
                        <c:v>89.620900000000006</c:v>
                      </c:pt>
                      <c:pt idx="157">
                        <c:v>89.620900000000006</c:v>
                      </c:pt>
                      <c:pt idx="158">
                        <c:v>89.620900000000006</c:v>
                      </c:pt>
                      <c:pt idx="159">
                        <c:v>89.620900000000006</c:v>
                      </c:pt>
                      <c:pt idx="160">
                        <c:v>89.620900000000006</c:v>
                      </c:pt>
                      <c:pt idx="161">
                        <c:v>89.620900000000006</c:v>
                      </c:pt>
                      <c:pt idx="162">
                        <c:v>89.620900000000006</c:v>
                      </c:pt>
                      <c:pt idx="163">
                        <c:v>89.620900000000006</c:v>
                      </c:pt>
                      <c:pt idx="164">
                        <c:v>89.620900000000006</c:v>
                      </c:pt>
                      <c:pt idx="165">
                        <c:v>89.620900000000006</c:v>
                      </c:pt>
                      <c:pt idx="166">
                        <c:v>89.620900000000006</c:v>
                      </c:pt>
                      <c:pt idx="167">
                        <c:v>89.620900000000006</c:v>
                      </c:pt>
                      <c:pt idx="168">
                        <c:v>89.620900000000006</c:v>
                      </c:pt>
                      <c:pt idx="169">
                        <c:v>89.620900000000006</c:v>
                      </c:pt>
                      <c:pt idx="170">
                        <c:v>89.620900000000006</c:v>
                      </c:pt>
                      <c:pt idx="171">
                        <c:v>89.620900000000006</c:v>
                      </c:pt>
                      <c:pt idx="172">
                        <c:v>89.620900000000006</c:v>
                      </c:pt>
                      <c:pt idx="173">
                        <c:v>89.620900000000006</c:v>
                      </c:pt>
                      <c:pt idx="174">
                        <c:v>89.620900000000006</c:v>
                      </c:pt>
                      <c:pt idx="175">
                        <c:v>89.620900000000006</c:v>
                      </c:pt>
                      <c:pt idx="176">
                        <c:v>89.620900000000006</c:v>
                      </c:pt>
                      <c:pt idx="177">
                        <c:v>89.620900000000006</c:v>
                      </c:pt>
                      <c:pt idx="178">
                        <c:v>89.620900000000006</c:v>
                      </c:pt>
                      <c:pt idx="179">
                        <c:v>89.620900000000006</c:v>
                      </c:pt>
                      <c:pt idx="180">
                        <c:v>89.620900000000006</c:v>
                      </c:pt>
                      <c:pt idx="181">
                        <c:v>89.620900000000006</c:v>
                      </c:pt>
                      <c:pt idx="182">
                        <c:v>89.620900000000006</c:v>
                      </c:pt>
                      <c:pt idx="183">
                        <c:v>89.620900000000006</c:v>
                      </c:pt>
                      <c:pt idx="184">
                        <c:v>89.620900000000006</c:v>
                      </c:pt>
                      <c:pt idx="185">
                        <c:v>89.620900000000006</c:v>
                      </c:pt>
                      <c:pt idx="186">
                        <c:v>89.620900000000006</c:v>
                      </c:pt>
                      <c:pt idx="187">
                        <c:v>89.620900000000006</c:v>
                      </c:pt>
                      <c:pt idx="188">
                        <c:v>89.620900000000006</c:v>
                      </c:pt>
                      <c:pt idx="189">
                        <c:v>89.620900000000006</c:v>
                      </c:pt>
                      <c:pt idx="190">
                        <c:v>89.620900000000006</c:v>
                      </c:pt>
                      <c:pt idx="191">
                        <c:v>89.620900000000006</c:v>
                      </c:pt>
                      <c:pt idx="192">
                        <c:v>89.620900000000006</c:v>
                      </c:pt>
                      <c:pt idx="193">
                        <c:v>89.620900000000006</c:v>
                      </c:pt>
                      <c:pt idx="194">
                        <c:v>89.620900000000006</c:v>
                      </c:pt>
                      <c:pt idx="195">
                        <c:v>89.620900000000006</c:v>
                      </c:pt>
                      <c:pt idx="196">
                        <c:v>89.620900000000006</c:v>
                      </c:pt>
                      <c:pt idx="197">
                        <c:v>89.620900000000006</c:v>
                      </c:pt>
                      <c:pt idx="198">
                        <c:v>89.620900000000006</c:v>
                      </c:pt>
                      <c:pt idx="199">
                        <c:v>89.620900000000006</c:v>
                      </c:pt>
                      <c:pt idx="200">
                        <c:v>89.620900000000006</c:v>
                      </c:pt>
                      <c:pt idx="201">
                        <c:v>89.620900000000006</c:v>
                      </c:pt>
                      <c:pt idx="202">
                        <c:v>89.620900000000006</c:v>
                      </c:pt>
                      <c:pt idx="203">
                        <c:v>89.620900000000006</c:v>
                      </c:pt>
                      <c:pt idx="204">
                        <c:v>89.620900000000006</c:v>
                      </c:pt>
                      <c:pt idx="205">
                        <c:v>89.620900000000006</c:v>
                      </c:pt>
                      <c:pt idx="206">
                        <c:v>89.620900000000006</c:v>
                      </c:pt>
                      <c:pt idx="207">
                        <c:v>89.620900000000006</c:v>
                      </c:pt>
                      <c:pt idx="208">
                        <c:v>89.620900000000006</c:v>
                      </c:pt>
                      <c:pt idx="209">
                        <c:v>89.620900000000006</c:v>
                      </c:pt>
                      <c:pt idx="210">
                        <c:v>89.620900000000006</c:v>
                      </c:pt>
                      <c:pt idx="211">
                        <c:v>89.620900000000006</c:v>
                      </c:pt>
                      <c:pt idx="212">
                        <c:v>89.620900000000006</c:v>
                      </c:pt>
                      <c:pt idx="213">
                        <c:v>89.620900000000006</c:v>
                      </c:pt>
                      <c:pt idx="214">
                        <c:v>89.620900000000006</c:v>
                      </c:pt>
                      <c:pt idx="215">
                        <c:v>89.620900000000006</c:v>
                      </c:pt>
                      <c:pt idx="216">
                        <c:v>89.620900000000006</c:v>
                      </c:pt>
                      <c:pt idx="217">
                        <c:v>89.620900000000006</c:v>
                      </c:pt>
                      <c:pt idx="218">
                        <c:v>89.620900000000006</c:v>
                      </c:pt>
                      <c:pt idx="219">
                        <c:v>89.620900000000006</c:v>
                      </c:pt>
                      <c:pt idx="220">
                        <c:v>89.620900000000006</c:v>
                      </c:pt>
                      <c:pt idx="221">
                        <c:v>89.620900000000006</c:v>
                      </c:pt>
                      <c:pt idx="222">
                        <c:v>89.620900000000006</c:v>
                      </c:pt>
                      <c:pt idx="223">
                        <c:v>89.620900000000006</c:v>
                      </c:pt>
                      <c:pt idx="224">
                        <c:v>89.620900000000006</c:v>
                      </c:pt>
                      <c:pt idx="225">
                        <c:v>89.620900000000006</c:v>
                      </c:pt>
                      <c:pt idx="226">
                        <c:v>89.620900000000006</c:v>
                      </c:pt>
                      <c:pt idx="227">
                        <c:v>89.620900000000006</c:v>
                      </c:pt>
                      <c:pt idx="228">
                        <c:v>89.620900000000006</c:v>
                      </c:pt>
                      <c:pt idx="229">
                        <c:v>89.620900000000006</c:v>
                      </c:pt>
                      <c:pt idx="230">
                        <c:v>89.620900000000006</c:v>
                      </c:pt>
                      <c:pt idx="231">
                        <c:v>89.620900000000006</c:v>
                      </c:pt>
                      <c:pt idx="232">
                        <c:v>89.620900000000006</c:v>
                      </c:pt>
                      <c:pt idx="233">
                        <c:v>89.620900000000006</c:v>
                      </c:pt>
                      <c:pt idx="234">
                        <c:v>89.620900000000006</c:v>
                      </c:pt>
                      <c:pt idx="235">
                        <c:v>89.620900000000006</c:v>
                      </c:pt>
                      <c:pt idx="236">
                        <c:v>89.620900000000006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73E-4D80-8A1A-5A97C447FF7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'Not_Live_BOFA Basis'!$A$14:$A$250</c15:sqref>
                        </c15:formulaRef>
                      </c:ext>
                    </c:extLst>
                    <c:strCache>
                      <c:ptCount val="19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188201.96499999994</c:v>
                      </c:pt>
                      <c:pt idx="43">
                        <c:v>188201.96499999994</c:v>
                      </c:pt>
                      <c:pt idx="44">
                        <c:v>188201.96499999994</c:v>
                      </c:pt>
                      <c:pt idx="45">
                        <c:v>188201.96499999994</c:v>
                      </c:pt>
                      <c:pt idx="46">
                        <c:v>188201.96499999994</c:v>
                      </c:pt>
                      <c:pt idx="47">
                        <c:v>188201.96499999994</c:v>
                      </c:pt>
                      <c:pt idx="48">
                        <c:v>188201.96499999994</c:v>
                      </c:pt>
                      <c:pt idx="49">
                        <c:v>188201.96499999994</c:v>
                      </c:pt>
                      <c:pt idx="50">
                        <c:v>188201.96499999994</c:v>
                      </c:pt>
                      <c:pt idx="51">
                        <c:v>188201.96499999994</c:v>
                      </c:pt>
                      <c:pt idx="52">
                        <c:v>188201.96499999994</c:v>
                      </c:pt>
                      <c:pt idx="53">
                        <c:v>188201.96499999994</c:v>
                      </c:pt>
                      <c:pt idx="54">
                        <c:v>188201.96499999994</c:v>
                      </c:pt>
                      <c:pt idx="55">
                        <c:v>188201.96499999994</c:v>
                      </c:pt>
                      <c:pt idx="56">
                        <c:v>188201.96499999994</c:v>
                      </c:pt>
                      <c:pt idx="57">
                        <c:v>188201.96499999994</c:v>
                      </c:pt>
                      <c:pt idx="58">
                        <c:v>188201.96499999994</c:v>
                      </c:pt>
                      <c:pt idx="59">
                        <c:v>188201.96499999994</c:v>
                      </c:pt>
                      <c:pt idx="60">
                        <c:v>188201.96499999994</c:v>
                      </c:pt>
                      <c:pt idx="61">
                        <c:v>188201.96499999994</c:v>
                      </c:pt>
                      <c:pt idx="62">
                        <c:v>188201.96499999994</c:v>
                      </c:pt>
                      <c:pt idx="63">
                        <c:v>188201.96499999994</c:v>
                      </c:pt>
                      <c:pt idx="64">
                        <c:v>188201.96499999994</c:v>
                      </c:pt>
                      <c:pt idx="65">
                        <c:v>188201.96499999994</c:v>
                      </c:pt>
                      <c:pt idx="66">
                        <c:v>188201.96499999994</c:v>
                      </c:pt>
                      <c:pt idx="67">
                        <c:v>188201.96499999994</c:v>
                      </c:pt>
                      <c:pt idx="68">
                        <c:v>188201.96499999994</c:v>
                      </c:pt>
                      <c:pt idx="69">
                        <c:v>188201.96499999994</c:v>
                      </c:pt>
                      <c:pt idx="70">
                        <c:v>188201.96499999994</c:v>
                      </c:pt>
                      <c:pt idx="71">
                        <c:v>188201.96499999994</c:v>
                      </c:pt>
                      <c:pt idx="72">
                        <c:v>188201.96499999994</c:v>
                      </c:pt>
                      <c:pt idx="73">
                        <c:v>188201.96499999994</c:v>
                      </c:pt>
                      <c:pt idx="74">
                        <c:v>188201.96499999994</c:v>
                      </c:pt>
                      <c:pt idx="75">
                        <c:v>188201.96499999994</c:v>
                      </c:pt>
                      <c:pt idx="76">
                        <c:v>188201.96499999994</c:v>
                      </c:pt>
                      <c:pt idx="77">
                        <c:v>188201.96499999994</c:v>
                      </c:pt>
                      <c:pt idx="78">
                        <c:v>188201.96499999994</c:v>
                      </c:pt>
                      <c:pt idx="79">
                        <c:v>188201.96499999994</c:v>
                      </c:pt>
                      <c:pt idx="80">
                        <c:v>188201.96499999994</c:v>
                      </c:pt>
                      <c:pt idx="81">
                        <c:v>188201.96499999994</c:v>
                      </c:pt>
                      <c:pt idx="82">
                        <c:v>188201.96499999994</c:v>
                      </c:pt>
                      <c:pt idx="83">
                        <c:v>188201.96499999994</c:v>
                      </c:pt>
                      <c:pt idx="84">
                        <c:v>188201.96499999994</c:v>
                      </c:pt>
                      <c:pt idx="85">
                        <c:v>188201.96499999994</c:v>
                      </c:pt>
                      <c:pt idx="86">
                        <c:v>188201.96499999994</c:v>
                      </c:pt>
                      <c:pt idx="87">
                        <c:v>188201.96499999994</c:v>
                      </c:pt>
                      <c:pt idx="88">
                        <c:v>188201.96499999994</c:v>
                      </c:pt>
                      <c:pt idx="89">
                        <c:v>188201.96499999994</c:v>
                      </c:pt>
                      <c:pt idx="90">
                        <c:v>188201.96499999994</c:v>
                      </c:pt>
                      <c:pt idx="91">
                        <c:v>188201.96499999994</c:v>
                      </c:pt>
                      <c:pt idx="92">
                        <c:v>188201.96499999994</c:v>
                      </c:pt>
                      <c:pt idx="93">
                        <c:v>188201.96499999994</c:v>
                      </c:pt>
                      <c:pt idx="94">
                        <c:v>188201.96499999994</c:v>
                      </c:pt>
                      <c:pt idx="95">
                        <c:v>188201.96499999994</c:v>
                      </c:pt>
                      <c:pt idx="96">
                        <c:v>188201.96499999994</c:v>
                      </c:pt>
                      <c:pt idx="97">
                        <c:v>188201.96499999994</c:v>
                      </c:pt>
                      <c:pt idx="98">
                        <c:v>188201.96499999994</c:v>
                      </c:pt>
                      <c:pt idx="99">
                        <c:v>188201.96499999994</c:v>
                      </c:pt>
                      <c:pt idx="100">
                        <c:v>188201.96499999994</c:v>
                      </c:pt>
                      <c:pt idx="101">
                        <c:v>188201.96499999994</c:v>
                      </c:pt>
                      <c:pt idx="102">
                        <c:v>188201.96499999994</c:v>
                      </c:pt>
                      <c:pt idx="103">
                        <c:v>188201.96499999994</c:v>
                      </c:pt>
                      <c:pt idx="104">
                        <c:v>188201.96499999994</c:v>
                      </c:pt>
                      <c:pt idx="105">
                        <c:v>188201.96499999994</c:v>
                      </c:pt>
                      <c:pt idx="106">
                        <c:v>188201.96499999994</c:v>
                      </c:pt>
                      <c:pt idx="107">
                        <c:v>188201.96499999994</c:v>
                      </c:pt>
                      <c:pt idx="108">
                        <c:v>188201.96499999994</c:v>
                      </c:pt>
                      <c:pt idx="109">
                        <c:v>188201.96499999994</c:v>
                      </c:pt>
                      <c:pt idx="110">
                        <c:v>188201.96499999994</c:v>
                      </c:pt>
                      <c:pt idx="111">
                        <c:v>188201.96499999994</c:v>
                      </c:pt>
                      <c:pt idx="112">
                        <c:v>188201.96499999994</c:v>
                      </c:pt>
                      <c:pt idx="113">
                        <c:v>188201.96499999994</c:v>
                      </c:pt>
                      <c:pt idx="114">
                        <c:v>188201.96499999994</c:v>
                      </c:pt>
                      <c:pt idx="115">
                        <c:v>188201.96499999994</c:v>
                      </c:pt>
                      <c:pt idx="116">
                        <c:v>188201.96499999994</c:v>
                      </c:pt>
                      <c:pt idx="117">
                        <c:v>188201.96499999994</c:v>
                      </c:pt>
                      <c:pt idx="118">
                        <c:v>188201.96499999994</c:v>
                      </c:pt>
                      <c:pt idx="119">
                        <c:v>188201.96499999994</c:v>
                      </c:pt>
                      <c:pt idx="120">
                        <c:v>188201.96499999994</c:v>
                      </c:pt>
                      <c:pt idx="121">
                        <c:v>188201.96499999994</c:v>
                      </c:pt>
                      <c:pt idx="122">
                        <c:v>188201.96499999994</c:v>
                      </c:pt>
                      <c:pt idx="123">
                        <c:v>188201.96499999994</c:v>
                      </c:pt>
                      <c:pt idx="124">
                        <c:v>188201.96499999994</c:v>
                      </c:pt>
                      <c:pt idx="125">
                        <c:v>188201.96499999994</c:v>
                      </c:pt>
                      <c:pt idx="126">
                        <c:v>188201.96499999994</c:v>
                      </c:pt>
                      <c:pt idx="127">
                        <c:v>188201.96499999994</c:v>
                      </c:pt>
                      <c:pt idx="128">
                        <c:v>188201.96499999994</c:v>
                      </c:pt>
                      <c:pt idx="129">
                        <c:v>188201.96499999994</c:v>
                      </c:pt>
                      <c:pt idx="130">
                        <c:v>188201.96499999994</c:v>
                      </c:pt>
                      <c:pt idx="131">
                        <c:v>188201.96499999994</c:v>
                      </c:pt>
                      <c:pt idx="132">
                        <c:v>188201.96499999994</c:v>
                      </c:pt>
                      <c:pt idx="133">
                        <c:v>188201.96499999994</c:v>
                      </c:pt>
                      <c:pt idx="134">
                        <c:v>188201.96499999994</c:v>
                      </c:pt>
                      <c:pt idx="135">
                        <c:v>188201.96499999994</c:v>
                      </c:pt>
                      <c:pt idx="136">
                        <c:v>188201.96499999994</c:v>
                      </c:pt>
                      <c:pt idx="137">
                        <c:v>188201.96499999994</c:v>
                      </c:pt>
                      <c:pt idx="138">
                        <c:v>188201.96499999994</c:v>
                      </c:pt>
                      <c:pt idx="139">
                        <c:v>188201.96499999994</c:v>
                      </c:pt>
                      <c:pt idx="140">
                        <c:v>188201.96499999994</c:v>
                      </c:pt>
                      <c:pt idx="141">
                        <c:v>188201.96499999994</c:v>
                      </c:pt>
                      <c:pt idx="142">
                        <c:v>188201.96499999994</c:v>
                      </c:pt>
                      <c:pt idx="143">
                        <c:v>188201.96499999994</c:v>
                      </c:pt>
                      <c:pt idx="144">
                        <c:v>188201.96499999994</c:v>
                      </c:pt>
                      <c:pt idx="145">
                        <c:v>188201.96499999994</c:v>
                      </c:pt>
                      <c:pt idx="146">
                        <c:v>188201.96499999994</c:v>
                      </c:pt>
                      <c:pt idx="147">
                        <c:v>188201.96499999994</c:v>
                      </c:pt>
                      <c:pt idx="148">
                        <c:v>188201.96499999994</c:v>
                      </c:pt>
                      <c:pt idx="149">
                        <c:v>188201.96499999994</c:v>
                      </c:pt>
                      <c:pt idx="150">
                        <c:v>188201.96499999994</c:v>
                      </c:pt>
                      <c:pt idx="151">
                        <c:v>188201.96499999994</c:v>
                      </c:pt>
                      <c:pt idx="152">
                        <c:v>188201.96499999994</c:v>
                      </c:pt>
                      <c:pt idx="153">
                        <c:v>188201.96499999994</c:v>
                      </c:pt>
                      <c:pt idx="154">
                        <c:v>188201.96499999994</c:v>
                      </c:pt>
                      <c:pt idx="155">
                        <c:v>188201.96499999994</c:v>
                      </c:pt>
                      <c:pt idx="156">
                        <c:v>188201.96499999994</c:v>
                      </c:pt>
                      <c:pt idx="157">
                        <c:v>188201.96499999994</c:v>
                      </c:pt>
                      <c:pt idx="158">
                        <c:v>188201.96499999994</c:v>
                      </c:pt>
                      <c:pt idx="159">
                        <c:v>188201.96499999994</c:v>
                      </c:pt>
                      <c:pt idx="160">
                        <c:v>188201.96499999994</c:v>
                      </c:pt>
                      <c:pt idx="161">
                        <c:v>188201.96499999994</c:v>
                      </c:pt>
                      <c:pt idx="162">
                        <c:v>188201.96499999994</c:v>
                      </c:pt>
                      <c:pt idx="163">
                        <c:v>188201.96499999994</c:v>
                      </c:pt>
                      <c:pt idx="164">
                        <c:v>188201.96499999994</c:v>
                      </c:pt>
                      <c:pt idx="165">
                        <c:v>188201.96499999994</c:v>
                      </c:pt>
                      <c:pt idx="166">
                        <c:v>188201.96499999994</c:v>
                      </c:pt>
                      <c:pt idx="167">
                        <c:v>188201.96499999994</c:v>
                      </c:pt>
                      <c:pt idx="168">
                        <c:v>188201.96499999994</c:v>
                      </c:pt>
                      <c:pt idx="169">
                        <c:v>188201.96499999994</c:v>
                      </c:pt>
                      <c:pt idx="170">
                        <c:v>188201.96499999994</c:v>
                      </c:pt>
                      <c:pt idx="171">
                        <c:v>188201.96499999994</c:v>
                      </c:pt>
                      <c:pt idx="172">
                        <c:v>188201.96499999994</c:v>
                      </c:pt>
                      <c:pt idx="173">
                        <c:v>188201.96499999994</c:v>
                      </c:pt>
                      <c:pt idx="174">
                        <c:v>188201.96499999994</c:v>
                      </c:pt>
                      <c:pt idx="175">
                        <c:v>188201.96499999994</c:v>
                      </c:pt>
                      <c:pt idx="176">
                        <c:v>188201.96499999994</c:v>
                      </c:pt>
                      <c:pt idx="177">
                        <c:v>188201.96499999994</c:v>
                      </c:pt>
                      <c:pt idx="178">
                        <c:v>188201.96499999994</c:v>
                      </c:pt>
                      <c:pt idx="179">
                        <c:v>188201.96499999994</c:v>
                      </c:pt>
                      <c:pt idx="180">
                        <c:v>188201.96499999994</c:v>
                      </c:pt>
                      <c:pt idx="181">
                        <c:v>188201.96499999994</c:v>
                      </c:pt>
                      <c:pt idx="182">
                        <c:v>188201.96499999994</c:v>
                      </c:pt>
                      <c:pt idx="183">
                        <c:v>188201.96499999994</c:v>
                      </c:pt>
                      <c:pt idx="184">
                        <c:v>188201.96499999994</c:v>
                      </c:pt>
                      <c:pt idx="185">
                        <c:v>188201.96499999994</c:v>
                      </c:pt>
                      <c:pt idx="186">
                        <c:v>188201.96499999994</c:v>
                      </c:pt>
                      <c:pt idx="187">
                        <c:v>188201.96499999994</c:v>
                      </c:pt>
                      <c:pt idx="188">
                        <c:v>188201.96499999994</c:v>
                      </c:pt>
                      <c:pt idx="189">
                        <c:v>188201.96499999994</c:v>
                      </c:pt>
                      <c:pt idx="190">
                        <c:v>188201.96499999994</c:v>
                      </c:pt>
                      <c:pt idx="191">
                        <c:v>188201.96499999994</c:v>
                      </c:pt>
                      <c:pt idx="192">
                        <c:v>188201.96499999994</c:v>
                      </c:pt>
                      <c:pt idx="193">
                        <c:v>188201.96499999994</c:v>
                      </c:pt>
                      <c:pt idx="194">
                        <c:v>188201.96499999994</c:v>
                      </c:pt>
                      <c:pt idx="195">
                        <c:v>188201.96499999994</c:v>
                      </c:pt>
                      <c:pt idx="196">
                        <c:v>188201.96499999994</c:v>
                      </c:pt>
                      <c:pt idx="197">
                        <c:v>188201.96499999994</c:v>
                      </c:pt>
                      <c:pt idx="198">
                        <c:v>188201.96499999994</c:v>
                      </c:pt>
                      <c:pt idx="199">
                        <c:v>188201.96499999994</c:v>
                      </c:pt>
                      <c:pt idx="200">
                        <c:v>188201.96499999994</c:v>
                      </c:pt>
                      <c:pt idx="201">
                        <c:v>188201.96499999994</c:v>
                      </c:pt>
                      <c:pt idx="202">
                        <c:v>188201.96499999994</c:v>
                      </c:pt>
                      <c:pt idx="203">
                        <c:v>188201.96499999994</c:v>
                      </c:pt>
                      <c:pt idx="204">
                        <c:v>188201.96499999994</c:v>
                      </c:pt>
                      <c:pt idx="205">
                        <c:v>188201.96499999994</c:v>
                      </c:pt>
                      <c:pt idx="206">
                        <c:v>188201.96499999994</c:v>
                      </c:pt>
                      <c:pt idx="207">
                        <c:v>188201.96499999994</c:v>
                      </c:pt>
                      <c:pt idx="208">
                        <c:v>188201.96499999994</c:v>
                      </c:pt>
                      <c:pt idx="209">
                        <c:v>188201.96499999994</c:v>
                      </c:pt>
                      <c:pt idx="210">
                        <c:v>188201.96499999994</c:v>
                      </c:pt>
                      <c:pt idx="211">
                        <c:v>188201.96499999994</c:v>
                      </c:pt>
                      <c:pt idx="212">
                        <c:v>188201.96499999994</c:v>
                      </c:pt>
                      <c:pt idx="213">
                        <c:v>188201.96499999994</c:v>
                      </c:pt>
                      <c:pt idx="214">
                        <c:v>188201.96499999994</c:v>
                      </c:pt>
                      <c:pt idx="215">
                        <c:v>188201.96499999994</c:v>
                      </c:pt>
                      <c:pt idx="216">
                        <c:v>188201.96499999994</c:v>
                      </c:pt>
                      <c:pt idx="217">
                        <c:v>188201.96499999994</c:v>
                      </c:pt>
                      <c:pt idx="218">
                        <c:v>188201.96499999994</c:v>
                      </c:pt>
                      <c:pt idx="219">
                        <c:v>188201.96499999994</c:v>
                      </c:pt>
                      <c:pt idx="220">
                        <c:v>188201.96499999994</c:v>
                      </c:pt>
                      <c:pt idx="221">
                        <c:v>188201.96499999994</c:v>
                      </c:pt>
                      <c:pt idx="222">
                        <c:v>188201.96499999994</c:v>
                      </c:pt>
                      <c:pt idx="223">
                        <c:v>188201.96499999994</c:v>
                      </c:pt>
                      <c:pt idx="224">
                        <c:v>188201.96499999994</c:v>
                      </c:pt>
                      <c:pt idx="225">
                        <c:v>188201.96499999994</c:v>
                      </c:pt>
                      <c:pt idx="226">
                        <c:v>188201.96499999994</c:v>
                      </c:pt>
                      <c:pt idx="227">
                        <c:v>188201.96499999994</c:v>
                      </c:pt>
                      <c:pt idx="228">
                        <c:v>188201.96499999994</c:v>
                      </c:pt>
                      <c:pt idx="229">
                        <c:v>188201.96499999994</c:v>
                      </c:pt>
                      <c:pt idx="230">
                        <c:v>188201.96499999994</c:v>
                      </c:pt>
                      <c:pt idx="231">
                        <c:v>188201.96499999994</c:v>
                      </c:pt>
                      <c:pt idx="232">
                        <c:v>188201.96499999994</c:v>
                      </c:pt>
                      <c:pt idx="233">
                        <c:v>188201.96499999994</c:v>
                      </c:pt>
                      <c:pt idx="234">
                        <c:v>188201.96499999994</c:v>
                      </c:pt>
                      <c:pt idx="235">
                        <c:v>188201.96499999994</c:v>
                      </c:pt>
                      <c:pt idx="236">
                        <c:v>188201.96499999994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73E-4D80-8A1A-5A97C447FF7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'Not_Live_BOFA Basis'!$A$14:$A$250</c15:sqref>
                        </c15:formulaRef>
                      </c:ext>
                    </c:extLst>
                    <c:strCache>
                      <c:ptCount val="19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73E-4D80-8A1A-5A97C447FF7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'Not_Live_BOFA Basis'!$A$14:$A$250</c15:sqref>
                        </c15:formulaRef>
                      </c:ext>
                    </c:extLst>
                    <c:strCache>
                      <c:ptCount val="19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101.22499999999999</c:v>
                      </c:pt>
                      <c:pt idx="43">
                        <c:v>101.22499999999999</c:v>
                      </c:pt>
                      <c:pt idx="44">
                        <c:v>101.22499999999999</c:v>
                      </c:pt>
                      <c:pt idx="45">
                        <c:v>101.22499999999999</c:v>
                      </c:pt>
                      <c:pt idx="46">
                        <c:v>101.22499999999999</c:v>
                      </c:pt>
                      <c:pt idx="47">
                        <c:v>101.22499999999999</c:v>
                      </c:pt>
                      <c:pt idx="48">
                        <c:v>101.22499999999999</c:v>
                      </c:pt>
                      <c:pt idx="49">
                        <c:v>101.22499999999999</c:v>
                      </c:pt>
                      <c:pt idx="50">
                        <c:v>101.22499999999999</c:v>
                      </c:pt>
                      <c:pt idx="51">
                        <c:v>101.22499999999999</c:v>
                      </c:pt>
                      <c:pt idx="52">
                        <c:v>101.22499999999999</c:v>
                      </c:pt>
                      <c:pt idx="53">
                        <c:v>101.22499999999999</c:v>
                      </c:pt>
                      <c:pt idx="54">
                        <c:v>101.22499999999999</c:v>
                      </c:pt>
                      <c:pt idx="55">
                        <c:v>101.22499999999999</c:v>
                      </c:pt>
                      <c:pt idx="56">
                        <c:v>101.22499999999999</c:v>
                      </c:pt>
                      <c:pt idx="57">
                        <c:v>101.22499999999999</c:v>
                      </c:pt>
                      <c:pt idx="58">
                        <c:v>101.22499999999999</c:v>
                      </c:pt>
                      <c:pt idx="59">
                        <c:v>101.22499999999999</c:v>
                      </c:pt>
                      <c:pt idx="60">
                        <c:v>101.22499999999999</c:v>
                      </c:pt>
                      <c:pt idx="61">
                        <c:v>101.22499999999999</c:v>
                      </c:pt>
                      <c:pt idx="62">
                        <c:v>101.22499999999999</c:v>
                      </c:pt>
                      <c:pt idx="63">
                        <c:v>101.22499999999999</c:v>
                      </c:pt>
                      <c:pt idx="64">
                        <c:v>101.22499999999999</c:v>
                      </c:pt>
                      <c:pt idx="65">
                        <c:v>101.22499999999999</c:v>
                      </c:pt>
                      <c:pt idx="66">
                        <c:v>101.22499999999999</c:v>
                      </c:pt>
                      <c:pt idx="67">
                        <c:v>101.22499999999999</c:v>
                      </c:pt>
                      <c:pt idx="68">
                        <c:v>101.22499999999999</c:v>
                      </c:pt>
                      <c:pt idx="69">
                        <c:v>101.22499999999999</c:v>
                      </c:pt>
                      <c:pt idx="70">
                        <c:v>101.22499999999999</c:v>
                      </c:pt>
                      <c:pt idx="71">
                        <c:v>101.22499999999999</c:v>
                      </c:pt>
                      <c:pt idx="72">
                        <c:v>101.22499999999999</c:v>
                      </c:pt>
                      <c:pt idx="73">
                        <c:v>101.22499999999999</c:v>
                      </c:pt>
                      <c:pt idx="74">
                        <c:v>101.22499999999999</c:v>
                      </c:pt>
                      <c:pt idx="75">
                        <c:v>101.22499999999999</c:v>
                      </c:pt>
                      <c:pt idx="76">
                        <c:v>101.22499999999999</c:v>
                      </c:pt>
                      <c:pt idx="77">
                        <c:v>101.22499999999999</c:v>
                      </c:pt>
                      <c:pt idx="78">
                        <c:v>101.22499999999999</c:v>
                      </c:pt>
                      <c:pt idx="79">
                        <c:v>101.22499999999999</c:v>
                      </c:pt>
                      <c:pt idx="80">
                        <c:v>101.22499999999999</c:v>
                      </c:pt>
                      <c:pt idx="81">
                        <c:v>101.22499999999999</c:v>
                      </c:pt>
                      <c:pt idx="82">
                        <c:v>101.22499999999999</c:v>
                      </c:pt>
                      <c:pt idx="83">
                        <c:v>101.22499999999999</c:v>
                      </c:pt>
                      <c:pt idx="84">
                        <c:v>101.22499999999999</c:v>
                      </c:pt>
                      <c:pt idx="85">
                        <c:v>101.22499999999999</c:v>
                      </c:pt>
                      <c:pt idx="86">
                        <c:v>101.22499999999999</c:v>
                      </c:pt>
                      <c:pt idx="87">
                        <c:v>101.22499999999999</c:v>
                      </c:pt>
                      <c:pt idx="88">
                        <c:v>101.22499999999999</c:v>
                      </c:pt>
                      <c:pt idx="89">
                        <c:v>101.22499999999999</c:v>
                      </c:pt>
                      <c:pt idx="90">
                        <c:v>101.22499999999999</c:v>
                      </c:pt>
                      <c:pt idx="91">
                        <c:v>101.22499999999999</c:v>
                      </c:pt>
                      <c:pt idx="92">
                        <c:v>101.22499999999999</c:v>
                      </c:pt>
                      <c:pt idx="93">
                        <c:v>101.22499999999999</c:v>
                      </c:pt>
                      <c:pt idx="94">
                        <c:v>101.22499999999999</c:v>
                      </c:pt>
                      <c:pt idx="95">
                        <c:v>101.22499999999999</c:v>
                      </c:pt>
                      <c:pt idx="96">
                        <c:v>101.22499999999999</c:v>
                      </c:pt>
                      <c:pt idx="97">
                        <c:v>101.22499999999999</c:v>
                      </c:pt>
                      <c:pt idx="98">
                        <c:v>101.22499999999999</c:v>
                      </c:pt>
                      <c:pt idx="99">
                        <c:v>101.22499999999999</c:v>
                      </c:pt>
                      <c:pt idx="100">
                        <c:v>101.22499999999999</c:v>
                      </c:pt>
                      <c:pt idx="101">
                        <c:v>101.22499999999999</c:v>
                      </c:pt>
                      <c:pt idx="102">
                        <c:v>101.22499999999999</c:v>
                      </c:pt>
                      <c:pt idx="103">
                        <c:v>101.22499999999999</c:v>
                      </c:pt>
                      <c:pt idx="104">
                        <c:v>101.22499999999999</c:v>
                      </c:pt>
                      <c:pt idx="105">
                        <c:v>101.22499999999999</c:v>
                      </c:pt>
                      <c:pt idx="106">
                        <c:v>101.22499999999999</c:v>
                      </c:pt>
                      <c:pt idx="107">
                        <c:v>101.22499999999999</c:v>
                      </c:pt>
                      <c:pt idx="108">
                        <c:v>101.22499999999999</c:v>
                      </c:pt>
                      <c:pt idx="109">
                        <c:v>101.22499999999999</c:v>
                      </c:pt>
                      <c:pt idx="110">
                        <c:v>101.22499999999999</c:v>
                      </c:pt>
                      <c:pt idx="111">
                        <c:v>101.22499999999999</c:v>
                      </c:pt>
                      <c:pt idx="112">
                        <c:v>101.22499999999999</c:v>
                      </c:pt>
                      <c:pt idx="113">
                        <c:v>101.22499999999999</c:v>
                      </c:pt>
                      <c:pt idx="114">
                        <c:v>101.22499999999999</c:v>
                      </c:pt>
                      <c:pt idx="115">
                        <c:v>101.22499999999999</c:v>
                      </c:pt>
                      <c:pt idx="116">
                        <c:v>101.22499999999999</c:v>
                      </c:pt>
                      <c:pt idx="117">
                        <c:v>101.22499999999999</c:v>
                      </c:pt>
                      <c:pt idx="118">
                        <c:v>101.22499999999999</c:v>
                      </c:pt>
                      <c:pt idx="119">
                        <c:v>101.22499999999999</c:v>
                      </c:pt>
                      <c:pt idx="120">
                        <c:v>101.22499999999999</c:v>
                      </c:pt>
                      <c:pt idx="121">
                        <c:v>101.22499999999999</c:v>
                      </c:pt>
                      <c:pt idx="122">
                        <c:v>101.22499999999999</c:v>
                      </c:pt>
                      <c:pt idx="123">
                        <c:v>101.22499999999999</c:v>
                      </c:pt>
                      <c:pt idx="124">
                        <c:v>101.22499999999999</c:v>
                      </c:pt>
                      <c:pt idx="125">
                        <c:v>101.22499999999999</c:v>
                      </c:pt>
                      <c:pt idx="126">
                        <c:v>101.22499999999999</c:v>
                      </c:pt>
                      <c:pt idx="127">
                        <c:v>101.22499999999999</c:v>
                      </c:pt>
                      <c:pt idx="128">
                        <c:v>101.22499999999999</c:v>
                      </c:pt>
                      <c:pt idx="129">
                        <c:v>101.22499999999999</c:v>
                      </c:pt>
                      <c:pt idx="130">
                        <c:v>101.22499999999999</c:v>
                      </c:pt>
                      <c:pt idx="131">
                        <c:v>101.22499999999999</c:v>
                      </c:pt>
                      <c:pt idx="132">
                        <c:v>101.22499999999999</c:v>
                      </c:pt>
                      <c:pt idx="133">
                        <c:v>101.22499999999999</c:v>
                      </c:pt>
                      <c:pt idx="134">
                        <c:v>101.22499999999999</c:v>
                      </c:pt>
                      <c:pt idx="135">
                        <c:v>101.22499999999999</c:v>
                      </c:pt>
                      <c:pt idx="136">
                        <c:v>101.22499999999999</c:v>
                      </c:pt>
                      <c:pt idx="137">
                        <c:v>101.22499999999999</c:v>
                      </c:pt>
                      <c:pt idx="138">
                        <c:v>101.22499999999999</c:v>
                      </c:pt>
                      <c:pt idx="139">
                        <c:v>101.22499999999999</c:v>
                      </c:pt>
                      <c:pt idx="140">
                        <c:v>101.22499999999999</c:v>
                      </c:pt>
                      <c:pt idx="141">
                        <c:v>101.22499999999999</c:v>
                      </c:pt>
                      <c:pt idx="142">
                        <c:v>101.22499999999999</c:v>
                      </c:pt>
                      <c:pt idx="143">
                        <c:v>101.22499999999999</c:v>
                      </c:pt>
                      <c:pt idx="144">
                        <c:v>101.22499999999999</c:v>
                      </c:pt>
                      <c:pt idx="145">
                        <c:v>101.22499999999999</c:v>
                      </c:pt>
                      <c:pt idx="146">
                        <c:v>101.22499999999999</c:v>
                      </c:pt>
                      <c:pt idx="147">
                        <c:v>101.22499999999999</c:v>
                      </c:pt>
                      <c:pt idx="148">
                        <c:v>101.22499999999999</c:v>
                      </c:pt>
                      <c:pt idx="149">
                        <c:v>101.22499999999999</c:v>
                      </c:pt>
                      <c:pt idx="150">
                        <c:v>101.22499999999999</c:v>
                      </c:pt>
                      <c:pt idx="151">
                        <c:v>101.22499999999999</c:v>
                      </c:pt>
                      <c:pt idx="152">
                        <c:v>101.22499999999999</c:v>
                      </c:pt>
                      <c:pt idx="153">
                        <c:v>101.22499999999999</c:v>
                      </c:pt>
                      <c:pt idx="154">
                        <c:v>101.22499999999999</c:v>
                      </c:pt>
                      <c:pt idx="155">
                        <c:v>101.22499999999999</c:v>
                      </c:pt>
                      <c:pt idx="156">
                        <c:v>101.22499999999999</c:v>
                      </c:pt>
                      <c:pt idx="157">
                        <c:v>101.22499999999999</c:v>
                      </c:pt>
                      <c:pt idx="158">
                        <c:v>101.22499999999999</c:v>
                      </c:pt>
                      <c:pt idx="159">
                        <c:v>101.22499999999999</c:v>
                      </c:pt>
                      <c:pt idx="160">
                        <c:v>101.22499999999999</c:v>
                      </c:pt>
                      <c:pt idx="161">
                        <c:v>101.22499999999999</c:v>
                      </c:pt>
                      <c:pt idx="162">
                        <c:v>101.22499999999999</c:v>
                      </c:pt>
                      <c:pt idx="163">
                        <c:v>101.22499999999999</c:v>
                      </c:pt>
                      <c:pt idx="164">
                        <c:v>101.22499999999999</c:v>
                      </c:pt>
                      <c:pt idx="165">
                        <c:v>101.22499999999999</c:v>
                      </c:pt>
                      <c:pt idx="166">
                        <c:v>101.22499999999999</c:v>
                      </c:pt>
                      <c:pt idx="167">
                        <c:v>101.22499999999999</c:v>
                      </c:pt>
                      <c:pt idx="168">
                        <c:v>101.22499999999999</c:v>
                      </c:pt>
                      <c:pt idx="169">
                        <c:v>101.22499999999999</c:v>
                      </c:pt>
                      <c:pt idx="170">
                        <c:v>101.22499999999999</c:v>
                      </c:pt>
                      <c:pt idx="171">
                        <c:v>101.22499999999999</c:v>
                      </c:pt>
                      <c:pt idx="172">
                        <c:v>101.22499999999999</c:v>
                      </c:pt>
                      <c:pt idx="173">
                        <c:v>101.22499999999999</c:v>
                      </c:pt>
                      <c:pt idx="174">
                        <c:v>101.22499999999999</c:v>
                      </c:pt>
                      <c:pt idx="175">
                        <c:v>101.22499999999999</c:v>
                      </c:pt>
                      <c:pt idx="176">
                        <c:v>101.22499999999999</c:v>
                      </c:pt>
                      <c:pt idx="177">
                        <c:v>101.22499999999999</c:v>
                      </c:pt>
                      <c:pt idx="178">
                        <c:v>101.22499999999999</c:v>
                      </c:pt>
                      <c:pt idx="179">
                        <c:v>101.22499999999999</c:v>
                      </c:pt>
                      <c:pt idx="180">
                        <c:v>101.22499999999999</c:v>
                      </c:pt>
                      <c:pt idx="181">
                        <c:v>101.22499999999999</c:v>
                      </c:pt>
                      <c:pt idx="182">
                        <c:v>101.22499999999999</c:v>
                      </c:pt>
                      <c:pt idx="183">
                        <c:v>101.22499999999999</c:v>
                      </c:pt>
                      <c:pt idx="184">
                        <c:v>101.22499999999999</c:v>
                      </c:pt>
                      <c:pt idx="185">
                        <c:v>101.22499999999999</c:v>
                      </c:pt>
                      <c:pt idx="186">
                        <c:v>101.22499999999999</c:v>
                      </c:pt>
                      <c:pt idx="187">
                        <c:v>101.22499999999999</c:v>
                      </c:pt>
                      <c:pt idx="188">
                        <c:v>101.22499999999999</c:v>
                      </c:pt>
                      <c:pt idx="189">
                        <c:v>101.22499999999999</c:v>
                      </c:pt>
                      <c:pt idx="190">
                        <c:v>101.22499999999999</c:v>
                      </c:pt>
                      <c:pt idx="191">
                        <c:v>101.22499999999999</c:v>
                      </c:pt>
                      <c:pt idx="192">
                        <c:v>101.22499999999999</c:v>
                      </c:pt>
                      <c:pt idx="193">
                        <c:v>101.22499999999999</c:v>
                      </c:pt>
                      <c:pt idx="194">
                        <c:v>101.22499999999999</c:v>
                      </c:pt>
                      <c:pt idx="195">
                        <c:v>101.22499999999999</c:v>
                      </c:pt>
                      <c:pt idx="196">
                        <c:v>101.22499999999999</c:v>
                      </c:pt>
                      <c:pt idx="197">
                        <c:v>101.22499999999999</c:v>
                      </c:pt>
                      <c:pt idx="198">
                        <c:v>101.22499999999999</c:v>
                      </c:pt>
                      <c:pt idx="199">
                        <c:v>101.22499999999999</c:v>
                      </c:pt>
                      <c:pt idx="200">
                        <c:v>101.22499999999999</c:v>
                      </c:pt>
                      <c:pt idx="201">
                        <c:v>101.22499999999999</c:v>
                      </c:pt>
                      <c:pt idx="202">
                        <c:v>101.22499999999999</c:v>
                      </c:pt>
                      <c:pt idx="203">
                        <c:v>101.22499999999999</c:v>
                      </c:pt>
                      <c:pt idx="204">
                        <c:v>101.22499999999999</c:v>
                      </c:pt>
                      <c:pt idx="205">
                        <c:v>101.22499999999999</c:v>
                      </c:pt>
                      <c:pt idx="206">
                        <c:v>101.22499999999999</c:v>
                      </c:pt>
                      <c:pt idx="207">
                        <c:v>101.22499999999999</c:v>
                      </c:pt>
                      <c:pt idx="208">
                        <c:v>101.22499999999999</c:v>
                      </c:pt>
                      <c:pt idx="209">
                        <c:v>101.22499999999999</c:v>
                      </c:pt>
                      <c:pt idx="210">
                        <c:v>101.22499999999999</c:v>
                      </c:pt>
                      <c:pt idx="211">
                        <c:v>101.22499999999999</c:v>
                      </c:pt>
                      <c:pt idx="212">
                        <c:v>101.22499999999999</c:v>
                      </c:pt>
                      <c:pt idx="213">
                        <c:v>101.22499999999999</c:v>
                      </c:pt>
                      <c:pt idx="214">
                        <c:v>101.22499999999999</c:v>
                      </c:pt>
                      <c:pt idx="215">
                        <c:v>101.22499999999999</c:v>
                      </c:pt>
                      <c:pt idx="216">
                        <c:v>101.22499999999999</c:v>
                      </c:pt>
                      <c:pt idx="217">
                        <c:v>101.22499999999999</c:v>
                      </c:pt>
                      <c:pt idx="218">
                        <c:v>101.22499999999999</c:v>
                      </c:pt>
                      <c:pt idx="219">
                        <c:v>101.22499999999999</c:v>
                      </c:pt>
                      <c:pt idx="220">
                        <c:v>101.22499999999999</c:v>
                      </c:pt>
                      <c:pt idx="221">
                        <c:v>101.22499999999999</c:v>
                      </c:pt>
                      <c:pt idx="222">
                        <c:v>101.22499999999999</c:v>
                      </c:pt>
                      <c:pt idx="223">
                        <c:v>101.22499999999999</c:v>
                      </c:pt>
                      <c:pt idx="224">
                        <c:v>101.22499999999999</c:v>
                      </c:pt>
                      <c:pt idx="225">
                        <c:v>101.22499999999999</c:v>
                      </c:pt>
                      <c:pt idx="226">
                        <c:v>101.22499999999999</c:v>
                      </c:pt>
                      <c:pt idx="227">
                        <c:v>101.22499999999999</c:v>
                      </c:pt>
                      <c:pt idx="228">
                        <c:v>101.22499999999999</c:v>
                      </c:pt>
                      <c:pt idx="229">
                        <c:v>101.22499999999999</c:v>
                      </c:pt>
                      <c:pt idx="230">
                        <c:v>101.22499999999999</c:v>
                      </c:pt>
                      <c:pt idx="231">
                        <c:v>101.22499999999999</c:v>
                      </c:pt>
                      <c:pt idx="232">
                        <c:v>101.22499999999999</c:v>
                      </c:pt>
                      <c:pt idx="233">
                        <c:v>101.22499999999999</c:v>
                      </c:pt>
                      <c:pt idx="234">
                        <c:v>101.22499999999999</c:v>
                      </c:pt>
                      <c:pt idx="235">
                        <c:v>101.22499999999999</c:v>
                      </c:pt>
                      <c:pt idx="236">
                        <c:v>101.22499999999999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73E-4D80-8A1A-5A97C447FF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'Not_Live_BOFA Basis'!$A$14:$A$250</c15:sqref>
                        </c15:formulaRef>
                      </c:ext>
                    </c:extLst>
                    <c:strCache>
                      <c:ptCount val="19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176249.99999999959</c:v>
                      </c:pt>
                      <c:pt idx="43">
                        <c:v>176249.99999999959</c:v>
                      </c:pt>
                      <c:pt idx="44">
                        <c:v>176249.99999999959</c:v>
                      </c:pt>
                      <c:pt idx="45">
                        <c:v>176249.99999999959</c:v>
                      </c:pt>
                      <c:pt idx="46">
                        <c:v>176249.99999999959</c:v>
                      </c:pt>
                      <c:pt idx="47">
                        <c:v>176249.99999999959</c:v>
                      </c:pt>
                      <c:pt idx="48">
                        <c:v>176249.99999999959</c:v>
                      </c:pt>
                      <c:pt idx="49">
                        <c:v>176249.99999999959</c:v>
                      </c:pt>
                      <c:pt idx="50">
                        <c:v>176249.99999999959</c:v>
                      </c:pt>
                      <c:pt idx="51">
                        <c:v>176249.99999999959</c:v>
                      </c:pt>
                      <c:pt idx="52">
                        <c:v>176249.99999999959</c:v>
                      </c:pt>
                      <c:pt idx="53">
                        <c:v>176249.99999999959</c:v>
                      </c:pt>
                      <c:pt idx="54">
                        <c:v>176249.99999999959</c:v>
                      </c:pt>
                      <c:pt idx="55">
                        <c:v>176249.99999999959</c:v>
                      </c:pt>
                      <c:pt idx="56">
                        <c:v>176249.99999999959</c:v>
                      </c:pt>
                      <c:pt idx="57">
                        <c:v>176249.99999999959</c:v>
                      </c:pt>
                      <c:pt idx="58">
                        <c:v>176249.99999999959</c:v>
                      </c:pt>
                      <c:pt idx="59">
                        <c:v>176249.99999999959</c:v>
                      </c:pt>
                      <c:pt idx="60">
                        <c:v>176249.99999999959</c:v>
                      </c:pt>
                      <c:pt idx="61">
                        <c:v>176249.99999999959</c:v>
                      </c:pt>
                      <c:pt idx="62">
                        <c:v>176249.99999999959</c:v>
                      </c:pt>
                      <c:pt idx="63">
                        <c:v>176249.99999999959</c:v>
                      </c:pt>
                      <c:pt idx="64">
                        <c:v>176249.99999999959</c:v>
                      </c:pt>
                      <c:pt idx="65">
                        <c:v>176249.99999999959</c:v>
                      </c:pt>
                      <c:pt idx="66">
                        <c:v>176249.99999999959</c:v>
                      </c:pt>
                      <c:pt idx="67">
                        <c:v>176249.99999999959</c:v>
                      </c:pt>
                      <c:pt idx="68">
                        <c:v>176249.99999999959</c:v>
                      </c:pt>
                      <c:pt idx="69">
                        <c:v>176249.99999999959</c:v>
                      </c:pt>
                      <c:pt idx="70">
                        <c:v>176249.99999999959</c:v>
                      </c:pt>
                      <c:pt idx="71">
                        <c:v>176249.99999999959</c:v>
                      </c:pt>
                      <c:pt idx="72">
                        <c:v>176249.99999999959</c:v>
                      </c:pt>
                      <c:pt idx="73">
                        <c:v>176249.99999999959</c:v>
                      </c:pt>
                      <c:pt idx="74">
                        <c:v>176249.99999999959</c:v>
                      </c:pt>
                      <c:pt idx="75">
                        <c:v>176249.99999999959</c:v>
                      </c:pt>
                      <c:pt idx="76">
                        <c:v>176249.99999999959</c:v>
                      </c:pt>
                      <c:pt idx="77">
                        <c:v>176249.99999999959</c:v>
                      </c:pt>
                      <c:pt idx="78">
                        <c:v>176249.99999999959</c:v>
                      </c:pt>
                      <c:pt idx="79">
                        <c:v>176249.99999999959</c:v>
                      </c:pt>
                      <c:pt idx="80">
                        <c:v>176249.99999999959</c:v>
                      </c:pt>
                      <c:pt idx="81">
                        <c:v>176249.99999999959</c:v>
                      </c:pt>
                      <c:pt idx="82">
                        <c:v>176249.99999999959</c:v>
                      </c:pt>
                      <c:pt idx="83">
                        <c:v>176249.99999999959</c:v>
                      </c:pt>
                      <c:pt idx="84">
                        <c:v>176249.99999999959</c:v>
                      </c:pt>
                      <c:pt idx="85">
                        <c:v>176249.99999999959</c:v>
                      </c:pt>
                      <c:pt idx="86">
                        <c:v>176249.99999999959</c:v>
                      </c:pt>
                      <c:pt idx="87">
                        <c:v>176249.99999999959</c:v>
                      </c:pt>
                      <c:pt idx="88">
                        <c:v>176249.99999999959</c:v>
                      </c:pt>
                      <c:pt idx="89">
                        <c:v>176249.99999999959</c:v>
                      </c:pt>
                      <c:pt idx="90">
                        <c:v>176249.99999999959</c:v>
                      </c:pt>
                      <c:pt idx="91">
                        <c:v>176249.99999999959</c:v>
                      </c:pt>
                      <c:pt idx="92">
                        <c:v>176249.99999999959</c:v>
                      </c:pt>
                      <c:pt idx="93">
                        <c:v>176249.99999999959</c:v>
                      </c:pt>
                      <c:pt idx="94">
                        <c:v>176249.99999999959</c:v>
                      </c:pt>
                      <c:pt idx="95">
                        <c:v>176249.99999999959</c:v>
                      </c:pt>
                      <c:pt idx="96">
                        <c:v>176249.99999999959</c:v>
                      </c:pt>
                      <c:pt idx="97">
                        <c:v>176249.99999999959</c:v>
                      </c:pt>
                      <c:pt idx="98">
                        <c:v>176249.99999999959</c:v>
                      </c:pt>
                      <c:pt idx="99">
                        <c:v>176249.99999999959</c:v>
                      </c:pt>
                      <c:pt idx="100">
                        <c:v>176249.99999999959</c:v>
                      </c:pt>
                      <c:pt idx="101">
                        <c:v>176249.99999999959</c:v>
                      </c:pt>
                      <c:pt idx="102">
                        <c:v>176249.99999999959</c:v>
                      </c:pt>
                      <c:pt idx="103">
                        <c:v>176249.99999999959</c:v>
                      </c:pt>
                      <c:pt idx="104">
                        <c:v>176249.99999999959</c:v>
                      </c:pt>
                      <c:pt idx="105">
                        <c:v>176249.99999999959</c:v>
                      </c:pt>
                      <c:pt idx="106">
                        <c:v>176249.99999999959</c:v>
                      </c:pt>
                      <c:pt idx="107">
                        <c:v>176249.99999999959</c:v>
                      </c:pt>
                      <c:pt idx="108">
                        <c:v>176249.99999999959</c:v>
                      </c:pt>
                      <c:pt idx="109">
                        <c:v>176249.99999999959</c:v>
                      </c:pt>
                      <c:pt idx="110">
                        <c:v>176249.99999999959</c:v>
                      </c:pt>
                      <c:pt idx="111">
                        <c:v>176249.99999999959</c:v>
                      </c:pt>
                      <c:pt idx="112">
                        <c:v>176249.99999999959</c:v>
                      </c:pt>
                      <c:pt idx="113">
                        <c:v>176249.99999999959</c:v>
                      </c:pt>
                      <c:pt idx="114">
                        <c:v>176249.99999999959</c:v>
                      </c:pt>
                      <c:pt idx="115">
                        <c:v>176249.99999999959</c:v>
                      </c:pt>
                      <c:pt idx="116">
                        <c:v>176249.99999999959</c:v>
                      </c:pt>
                      <c:pt idx="117">
                        <c:v>176249.99999999959</c:v>
                      </c:pt>
                      <c:pt idx="118">
                        <c:v>176249.99999999959</c:v>
                      </c:pt>
                      <c:pt idx="119">
                        <c:v>176249.99999999959</c:v>
                      </c:pt>
                      <c:pt idx="120">
                        <c:v>176249.99999999959</c:v>
                      </c:pt>
                      <c:pt idx="121">
                        <c:v>176249.99999999959</c:v>
                      </c:pt>
                      <c:pt idx="122">
                        <c:v>176249.99999999959</c:v>
                      </c:pt>
                      <c:pt idx="123">
                        <c:v>176249.99999999959</c:v>
                      </c:pt>
                      <c:pt idx="124">
                        <c:v>176249.99999999959</c:v>
                      </c:pt>
                      <c:pt idx="125">
                        <c:v>176249.99999999959</c:v>
                      </c:pt>
                      <c:pt idx="126">
                        <c:v>176249.99999999959</c:v>
                      </c:pt>
                      <c:pt idx="127">
                        <c:v>176249.99999999959</c:v>
                      </c:pt>
                      <c:pt idx="128">
                        <c:v>176249.99999999959</c:v>
                      </c:pt>
                      <c:pt idx="129">
                        <c:v>176249.99999999959</c:v>
                      </c:pt>
                      <c:pt idx="130">
                        <c:v>176249.99999999959</c:v>
                      </c:pt>
                      <c:pt idx="131">
                        <c:v>176249.99999999959</c:v>
                      </c:pt>
                      <c:pt idx="132">
                        <c:v>176249.99999999959</c:v>
                      </c:pt>
                      <c:pt idx="133">
                        <c:v>176249.99999999959</c:v>
                      </c:pt>
                      <c:pt idx="134">
                        <c:v>176249.99999999959</c:v>
                      </c:pt>
                      <c:pt idx="135">
                        <c:v>176249.99999999959</c:v>
                      </c:pt>
                      <c:pt idx="136">
                        <c:v>176249.99999999959</c:v>
                      </c:pt>
                      <c:pt idx="137">
                        <c:v>176249.99999999959</c:v>
                      </c:pt>
                      <c:pt idx="138">
                        <c:v>176249.99999999959</c:v>
                      </c:pt>
                      <c:pt idx="139">
                        <c:v>176249.99999999959</c:v>
                      </c:pt>
                      <c:pt idx="140">
                        <c:v>176249.99999999959</c:v>
                      </c:pt>
                      <c:pt idx="141">
                        <c:v>176249.99999999959</c:v>
                      </c:pt>
                      <c:pt idx="142">
                        <c:v>176249.99999999959</c:v>
                      </c:pt>
                      <c:pt idx="143">
                        <c:v>176249.99999999959</c:v>
                      </c:pt>
                      <c:pt idx="144">
                        <c:v>176249.99999999959</c:v>
                      </c:pt>
                      <c:pt idx="145">
                        <c:v>176249.99999999959</c:v>
                      </c:pt>
                      <c:pt idx="146">
                        <c:v>176249.99999999959</c:v>
                      </c:pt>
                      <c:pt idx="147">
                        <c:v>176249.99999999959</c:v>
                      </c:pt>
                      <c:pt idx="148">
                        <c:v>176249.99999999959</c:v>
                      </c:pt>
                      <c:pt idx="149">
                        <c:v>176249.99999999959</c:v>
                      </c:pt>
                      <c:pt idx="150">
                        <c:v>176249.99999999959</c:v>
                      </c:pt>
                      <c:pt idx="151">
                        <c:v>176249.99999999959</c:v>
                      </c:pt>
                      <c:pt idx="152">
                        <c:v>176249.99999999959</c:v>
                      </c:pt>
                      <c:pt idx="153">
                        <c:v>176249.99999999959</c:v>
                      </c:pt>
                      <c:pt idx="154">
                        <c:v>176249.99999999959</c:v>
                      </c:pt>
                      <c:pt idx="155">
                        <c:v>176249.99999999959</c:v>
                      </c:pt>
                      <c:pt idx="156">
                        <c:v>176249.99999999959</c:v>
                      </c:pt>
                      <c:pt idx="157">
                        <c:v>176249.99999999959</c:v>
                      </c:pt>
                      <c:pt idx="158">
                        <c:v>176249.99999999959</c:v>
                      </c:pt>
                      <c:pt idx="159">
                        <c:v>176249.99999999959</c:v>
                      </c:pt>
                      <c:pt idx="160">
                        <c:v>176249.99999999959</c:v>
                      </c:pt>
                      <c:pt idx="161">
                        <c:v>176249.99999999959</c:v>
                      </c:pt>
                      <c:pt idx="162">
                        <c:v>176249.99999999959</c:v>
                      </c:pt>
                      <c:pt idx="163">
                        <c:v>176249.99999999959</c:v>
                      </c:pt>
                      <c:pt idx="164">
                        <c:v>176249.99999999959</c:v>
                      </c:pt>
                      <c:pt idx="165">
                        <c:v>176249.99999999959</c:v>
                      </c:pt>
                      <c:pt idx="166">
                        <c:v>176249.99999999959</c:v>
                      </c:pt>
                      <c:pt idx="167">
                        <c:v>176249.99999999959</c:v>
                      </c:pt>
                      <c:pt idx="168">
                        <c:v>176249.99999999959</c:v>
                      </c:pt>
                      <c:pt idx="169">
                        <c:v>176249.99999999959</c:v>
                      </c:pt>
                      <c:pt idx="170">
                        <c:v>176249.99999999959</c:v>
                      </c:pt>
                      <c:pt idx="171">
                        <c:v>176249.99999999959</c:v>
                      </c:pt>
                      <c:pt idx="172">
                        <c:v>176249.99999999959</c:v>
                      </c:pt>
                      <c:pt idx="173">
                        <c:v>176249.99999999959</c:v>
                      </c:pt>
                      <c:pt idx="174">
                        <c:v>176249.99999999959</c:v>
                      </c:pt>
                      <c:pt idx="175">
                        <c:v>176249.99999999959</c:v>
                      </c:pt>
                      <c:pt idx="176">
                        <c:v>176249.99999999959</c:v>
                      </c:pt>
                      <c:pt idx="177">
                        <c:v>176249.99999999959</c:v>
                      </c:pt>
                      <c:pt idx="178">
                        <c:v>176249.99999999959</c:v>
                      </c:pt>
                      <c:pt idx="179">
                        <c:v>176249.99999999959</c:v>
                      </c:pt>
                      <c:pt idx="180">
                        <c:v>176249.99999999959</c:v>
                      </c:pt>
                      <c:pt idx="181">
                        <c:v>176249.99999999959</c:v>
                      </c:pt>
                      <c:pt idx="182">
                        <c:v>176249.99999999959</c:v>
                      </c:pt>
                      <c:pt idx="183">
                        <c:v>176249.99999999959</c:v>
                      </c:pt>
                      <c:pt idx="184">
                        <c:v>176249.99999999959</c:v>
                      </c:pt>
                      <c:pt idx="185">
                        <c:v>176249.99999999959</c:v>
                      </c:pt>
                      <c:pt idx="186">
                        <c:v>176249.99999999959</c:v>
                      </c:pt>
                      <c:pt idx="187">
                        <c:v>176249.99999999959</c:v>
                      </c:pt>
                      <c:pt idx="188">
                        <c:v>176249.99999999959</c:v>
                      </c:pt>
                      <c:pt idx="189">
                        <c:v>176249.99999999959</c:v>
                      </c:pt>
                      <c:pt idx="190">
                        <c:v>176249.99999999959</c:v>
                      </c:pt>
                      <c:pt idx="191">
                        <c:v>176249.99999999959</c:v>
                      </c:pt>
                      <c:pt idx="192">
                        <c:v>176249.99999999959</c:v>
                      </c:pt>
                      <c:pt idx="193">
                        <c:v>176249.99999999959</c:v>
                      </c:pt>
                      <c:pt idx="194">
                        <c:v>176249.99999999959</c:v>
                      </c:pt>
                      <c:pt idx="195">
                        <c:v>176249.99999999959</c:v>
                      </c:pt>
                      <c:pt idx="196">
                        <c:v>176249.99999999959</c:v>
                      </c:pt>
                      <c:pt idx="197">
                        <c:v>176249.99999999959</c:v>
                      </c:pt>
                      <c:pt idx="198">
                        <c:v>176249.99999999959</c:v>
                      </c:pt>
                      <c:pt idx="199">
                        <c:v>176249.99999999959</c:v>
                      </c:pt>
                      <c:pt idx="200">
                        <c:v>176249.99999999959</c:v>
                      </c:pt>
                      <c:pt idx="201">
                        <c:v>176249.99999999959</c:v>
                      </c:pt>
                      <c:pt idx="202">
                        <c:v>176249.99999999959</c:v>
                      </c:pt>
                      <c:pt idx="203">
                        <c:v>176249.99999999959</c:v>
                      </c:pt>
                      <c:pt idx="204">
                        <c:v>176249.99999999959</c:v>
                      </c:pt>
                      <c:pt idx="205">
                        <c:v>176249.99999999959</c:v>
                      </c:pt>
                      <c:pt idx="206">
                        <c:v>176249.99999999959</c:v>
                      </c:pt>
                      <c:pt idx="207">
                        <c:v>176249.99999999959</c:v>
                      </c:pt>
                      <c:pt idx="208">
                        <c:v>176249.99999999959</c:v>
                      </c:pt>
                      <c:pt idx="209">
                        <c:v>176249.99999999959</c:v>
                      </c:pt>
                      <c:pt idx="210">
                        <c:v>176249.99999999959</c:v>
                      </c:pt>
                      <c:pt idx="211">
                        <c:v>176249.99999999959</c:v>
                      </c:pt>
                      <c:pt idx="212">
                        <c:v>176249.99999999959</c:v>
                      </c:pt>
                      <c:pt idx="213">
                        <c:v>176249.99999999959</c:v>
                      </c:pt>
                      <c:pt idx="214">
                        <c:v>176249.99999999959</c:v>
                      </c:pt>
                      <c:pt idx="215">
                        <c:v>176249.99999999959</c:v>
                      </c:pt>
                      <c:pt idx="216">
                        <c:v>176249.99999999959</c:v>
                      </c:pt>
                      <c:pt idx="217">
                        <c:v>176249.99999999959</c:v>
                      </c:pt>
                      <c:pt idx="218">
                        <c:v>176249.99999999959</c:v>
                      </c:pt>
                      <c:pt idx="219">
                        <c:v>176249.99999999959</c:v>
                      </c:pt>
                      <c:pt idx="220">
                        <c:v>176249.99999999959</c:v>
                      </c:pt>
                      <c:pt idx="221">
                        <c:v>176249.99999999959</c:v>
                      </c:pt>
                      <c:pt idx="222">
                        <c:v>176249.99999999959</c:v>
                      </c:pt>
                      <c:pt idx="223">
                        <c:v>176249.99999999959</c:v>
                      </c:pt>
                      <c:pt idx="224">
                        <c:v>176249.99999999959</c:v>
                      </c:pt>
                      <c:pt idx="225">
                        <c:v>176249.99999999959</c:v>
                      </c:pt>
                      <c:pt idx="226">
                        <c:v>176249.99999999959</c:v>
                      </c:pt>
                      <c:pt idx="227">
                        <c:v>176249.99999999959</c:v>
                      </c:pt>
                      <c:pt idx="228">
                        <c:v>176249.99999999959</c:v>
                      </c:pt>
                      <c:pt idx="229">
                        <c:v>176249.99999999959</c:v>
                      </c:pt>
                      <c:pt idx="230">
                        <c:v>176249.99999999959</c:v>
                      </c:pt>
                      <c:pt idx="231">
                        <c:v>176249.99999999959</c:v>
                      </c:pt>
                      <c:pt idx="232">
                        <c:v>176249.99999999959</c:v>
                      </c:pt>
                      <c:pt idx="233">
                        <c:v>176249.99999999959</c:v>
                      </c:pt>
                      <c:pt idx="234">
                        <c:v>176249.99999999959</c:v>
                      </c:pt>
                      <c:pt idx="235">
                        <c:v>176249.99999999959</c:v>
                      </c:pt>
                      <c:pt idx="236">
                        <c:v>176249.99999999959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73E-4D80-8A1A-5A97C447FF7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'Not_Live_BOFA Basis'!$A$14:$A$250</c15:sqref>
                        </c15:formulaRef>
                      </c:ext>
                    </c:extLst>
                    <c:strCache>
                      <c:ptCount val="19"/>
                      <c:pt idx="0">
                        <c:v>10/08/2025</c:v>
                      </c:pt>
                      <c:pt idx="1">
                        <c:v>10/09/2025</c:v>
                      </c:pt>
                      <c:pt idx="2">
                        <c:v>10/10/2025</c:v>
                      </c:pt>
                      <c:pt idx="3">
                        <c:v>10/14/2025</c:v>
                      </c:pt>
                      <c:pt idx="4">
                        <c:v>10/15/2025</c:v>
                      </c:pt>
                      <c:pt idx="5">
                        <c:v>10/16/2025</c:v>
                      </c:pt>
                      <c:pt idx="6">
                        <c:v>10/17/2025</c:v>
                      </c:pt>
                      <c:pt idx="7">
                        <c:v>10/20/2025</c:v>
                      </c:pt>
                      <c:pt idx="8">
                        <c:v>10/21/2025</c:v>
                      </c:pt>
                      <c:pt idx="9">
                        <c:v>10/22/2025</c:v>
                      </c:pt>
                      <c:pt idx="10">
                        <c:v>10/23/2025</c:v>
                      </c:pt>
                      <c:pt idx="11">
                        <c:v>10/24/2025</c:v>
                      </c:pt>
                      <c:pt idx="12">
                        <c:v>10/27/2025</c:v>
                      </c:pt>
                      <c:pt idx="13">
                        <c:v>10/28/2025</c:v>
                      </c:pt>
                      <c:pt idx="14">
                        <c:v>10/29/2025</c:v>
                      </c:pt>
                      <c:pt idx="15">
                        <c:v>10/30/2025</c:v>
                      </c:pt>
                      <c:pt idx="16">
                        <c:v>10/31/2025</c:v>
                      </c:pt>
                      <c:pt idx="17">
                        <c:v>11/03/2025</c:v>
                      </c:pt>
                      <c:pt idx="18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73E-4D80-8A1A-5A97C447FF72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'CDX IG vs SPX Puts'!$G$12:$G$13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'CDX IG vs SPX Puts'!$A$14:$A$250</c:f>
              <c:strCache>
                <c:ptCount val="17"/>
                <c:pt idx="0">
                  <c:v>10/09/2025</c:v>
                </c:pt>
                <c:pt idx="1">
                  <c:v>10/10/2025</c:v>
                </c:pt>
                <c:pt idx="2">
                  <c:v>10/14/2025</c:v>
                </c:pt>
                <c:pt idx="3">
                  <c:v>10/15/2025</c:v>
                </c:pt>
                <c:pt idx="4">
                  <c:v>10/16/2025</c:v>
                </c:pt>
                <c:pt idx="5">
                  <c:v>10/17/2025</c:v>
                </c:pt>
                <c:pt idx="6">
                  <c:v>10/20/2025</c:v>
                </c:pt>
                <c:pt idx="7">
                  <c:v>10/21/2025</c:v>
                </c:pt>
                <c:pt idx="8">
                  <c:v>10/22/2025</c:v>
                </c:pt>
                <c:pt idx="9">
                  <c:v>10/23/2025</c:v>
                </c:pt>
                <c:pt idx="10">
                  <c:v>10/24/2025</c:v>
                </c:pt>
                <c:pt idx="11">
                  <c:v>10/27/2025</c:v>
                </c:pt>
                <c:pt idx="12">
                  <c:v>10/28/2025</c:v>
                </c:pt>
                <c:pt idx="13">
                  <c:v>10/29/2025</c:v>
                </c:pt>
                <c:pt idx="14">
                  <c:v>10/30/2025</c:v>
                </c:pt>
                <c:pt idx="15">
                  <c:v>10/31/2025</c:v>
                </c:pt>
                <c:pt idx="16">
                  <c:v>11/03/2025</c:v>
                </c:pt>
              </c:strCache>
            </c:strRef>
          </c:cat>
          <c:val>
            <c:numRef>
              <c:f>'CDX IG vs SPX Puts'!$G$14:$G$250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-8455.7777777776355</c:v>
                </c:pt>
                <c:pt idx="2">
                  <c:v>108120.11111111121</c:v>
                </c:pt>
                <c:pt idx="3">
                  <c:v>85048.333333333605</c:v>
                </c:pt>
                <c:pt idx="4">
                  <c:v>48470.555555555678</c:v>
                </c:pt>
                <c:pt idx="5">
                  <c:v>140256.77777777793</c:v>
                </c:pt>
                <c:pt idx="6">
                  <c:v>46906.444444444416</c:v>
                </c:pt>
                <c:pt idx="7">
                  <c:v>11492.666666666626</c:v>
                </c:pt>
                <c:pt idx="8">
                  <c:v>27498.888888888818</c:v>
                </c:pt>
                <c:pt idx="9">
                  <c:v>43118.111111111037</c:v>
                </c:pt>
                <c:pt idx="10">
                  <c:v>32223.333333333459</c:v>
                </c:pt>
                <c:pt idx="11">
                  <c:v>68616.999999999971</c:v>
                </c:pt>
                <c:pt idx="12">
                  <c:v>42731.222222222219</c:v>
                </c:pt>
                <c:pt idx="13">
                  <c:v>43830.444444444598</c:v>
                </c:pt>
                <c:pt idx="14">
                  <c:v>19471.666666666613</c:v>
                </c:pt>
                <c:pt idx="15">
                  <c:v>-22128.111111111139</c:v>
                </c:pt>
                <c:pt idx="16">
                  <c:v>-64732.822222222167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FB-45F2-9AA3-196E9DC37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'CDX IG vs SPX Puts'!$A$14:$A$250</c15:sqref>
                        </c15:formulaRef>
                      </c:ext>
                    </c:extLst>
                    <c:strCache>
                      <c:ptCount val="17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101.1619</c:v>
                      </c:pt>
                      <c:pt idx="43">
                        <c:v>101.1619</c:v>
                      </c:pt>
                      <c:pt idx="44">
                        <c:v>101.1619</c:v>
                      </c:pt>
                      <c:pt idx="45">
                        <c:v>101.1619</c:v>
                      </c:pt>
                      <c:pt idx="46">
                        <c:v>101.1619</c:v>
                      </c:pt>
                      <c:pt idx="47">
                        <c:v>101.1619</c:v>
                      </c:pt>
                      <c:pt idx="48">
                        <c:v>101.1619</c:v>
                      </c:pt>
                      <c:pt idx="49">
                        <c:v>101.1619</c:v>
                      </c:pt>
                      <c:pt idx="50">
                        <c:v>101.1619</c:v>
                      </c:pt>
                      <c:pt idx="51">
                        <c:v>101.1619</c:v>
                      </c:pt>
                      <c:pt idx="52">
                        <c:v>101.1619</c:v>
                      </c:pt>
                      <c:pt idx="53">
                        <c:v>101.1619</c:v>
                      </c:pt>
                      <c:pt idx="54">
                        <c:v>101.1619</c:v>
                      </c:pt>
                      <c:pt idx="55">
                        <c:v>101.1619</c:v>
                      </c:pt>
                      <c:pt idx="56">
                        <c:v>101.1619</c:v>
                      </c:pt>
                      <c:pt idx="57">
                        <c:v>101.1619</c:v>
                      </c:pt>
                      <c:pt idx="58">
                        <c:v>101.1619</c:v>
                      </c:pt>
                      <c:pt idx="59">
                        <c:v>101.1619</c:v>
                      </c:pt>
                      <c:pt idx="60">
                        <c:v>101.1619</c:v>
                      </c:pt>
                      <c:pt idx="61">
                        <c:v>101.1619</c:v>
                      </c:pt>
                      <c:pt idx="62">
                        <c:v>101.1619</c:v>
                      </c:pt>
                      <c:pt idx="63">
                        <c:v>101.1619</c:v>
                      </c:pt>
                      <c:pt idx="64">
                        <c:v>101.1619</c:v>
                      </c:pt>
                      <c:pt idx="65">
                        <c:v>101.1619</c:v>
                      </c:pt>
                      <c:pt idx="66">
                        <c:v>101.1619</c:v>
                      </c:pt>
                      <c:pt idx="67">
                        <c:v>101.1619</c:v>
                      </c:pt>
                      <c:pt idx="68">
                        <c:v>101.1619</c:v>
                      </c:pt>
                      <c:pt idx="69">
                        <c:v>101.1619</c:v>
                      </c:pt>
                      <c:pt idx="70">
                        <c:v>101.1619</c:v>
                      </c:pt>
                      <c:pt idx="71">
                        <c:v>101.1619</c:v>
                      </c:pt>
                      <c:pt idx="72">
                        <c:v>101.1619</c:v>
                      </c:pt>
                      <c:pt idx="73">
                        <c:v>101.1619</c:v>
                      </c:pt>
                      <c:pt idx="74">
                        <c:v>101.1619</c:v>
                      </c:pt>
                      <c:pt idx="75">
                        <c:v>101.1619</c:v>
                      </c:pt>
                      <c:pt idx="76">
                        <c:v>101.1619</c:v>
                      </c:pt>
                      <c:pt idx="77">
                        <c:v>101.1619</c:v>
                      </c:pt>
                      <c:pt idx="78">
                        <c:v>101.1619</c:v>
                      </c:pt>
                      <c:pt idx="79">
                        <c:v>101.1619</c:v>
                      </c:pt>
                      <c:pt idx="80">
                        <c:v>101.1619</c:v>
                      </c:pt>
                      <c:pt idx="81">
                        <c:v>101.1619</c:v>
                      </c:pt>
                      <c:pt idx="82">
                        <c:v>101.1619</c:v>
                      </c:pt>
                      <c:pt idx="83">
                        <c:v>101.1619</c:v>
                      </c:pt>
                      <c:pt idx="84">
                        <c:v>101.1619</c:v>
                      </c:pt>
                      <c:pt idx="85">
                        <c:v>101.1619</c:v>
                      </c:pt>
                      <c:pt idx="86">
                        <c:v>101.1619</c:v>
                      </c:pt>
                      <c:pt idx="87">
                        <c:v>101.1619</c:v>
                      </c:pt>
                      <c:pt idx="88">
                        <c:v>101.1619</c:v>
                      </c:pt>
                      <c:pt idx="89">
                        <c:v>101.1619</c:v>
                      </c:pt>
                      <c:pt idx="90">
                        <c:v>101.1619</c:v>
                      </c:pt>
                      <c:pt idx="91">
                        <c:v>101.1619</c:v>
                      </c:pt>
                      <c:pt idx="92">
                        <c:v>101.1619</c:v>
                      </c:pt>
                      <c:pt idx="93">
                        <c:v>101.1619</c:v>
                      </c:pt>
                      <c:pt idx="94">
                        <c:v>101.1619</c:v>
                      </c:pt>
                      <c:pt idx="95">
                        <c:v>101.1619</c:v>
                      </c:pt>
                      <c:pt idx="96">
                        <c:v>101.1619</c:v>
                      </c:pt>
                      <c:pt idx="97">
                        <c:v>101.1619</c:v>
                      </c:pt>
                      <c:pt idx="98">
                        <c:v>101.1619</c:v>
                      </c:pt>
                      <c:pt idx="99">
                        <c:v>101.1619</c:v>
                      </c:pt>
                      <c:pt idx="100">
                        <c:v>101.1619</c:v>
                      </c:pt>
                      <c:pt idx="101">
                        <c:v>101.1619</c:v>
                      </c:pt>
                      <c:pt idx="102">
                        <c:v>101.1619</c:v>
                      </c:pt>
                      <c:pt idx="103">
                        <c:v>101.1619</c:v>
                      </c:pt>
                      <c:pt idx="104">
                        <c:v>101.1619</c:v>
                      </c:pt>
                      <c:pt idx="105">
                        <c:v>101.1619</c:v>
                      </c:pt>
                      <c:pt idx="106">
                        <c:v>101.1619</c:v>
                      </c:pt>
                      <c:pt idx="107">
                        <c:v>101.1619</c:v>
                      </c:pt>
                      <c:pt idx="108">
                        <c:v>101.1619</c:v>
                      </c:pt>
                      <c:pt idx="109">
                        <c:v>101.1619</c:v>
                      </c:pt>
                      <c:pt idx="110">
                        <c:v>101.1619</c:v>
                      </c:pt>
                      <c:pt idx="111">
                        <c:v>101.1619</c:v>
                      </c:pt>
                      <c:pt idx="112">
                        <c:v>101.1619</c:v>
                      </c:pt>
                      <c:pt idx="113">
                        <c:v>101.1619</c:v>
                      </c:pt>
                      <c:pt idx="114">
                        <c:v>101.1619</c:v>
                      </c:pt>
                      <c:pt idx="115">
                        <c:v>101.1619</c:v>
                      </c:pt>
                      <c:pt idx="116">
                        <c:v>101.1619</c:v>
                      </c:pt>
                      <c:pt idx="117">
                        <c:v>101.1619</c:v>
                      </c:pt>
                      <c:pt idx="118">
                        <c:v>101.1619</c:v>
                      </c:pt>
                      <c:pt idx="119">
                        <c:v>101.1619</c:v>
                      </c:pt>
                      <c:pt idx="120">
                        <c:v>101.1619</c:v>
                      </c:pt>
                      <c:pt idx="121">
                        <c:v>101.1619</c:v>
                      </c:pt>
                      <c:pt idx="122">
                        <c:v>101.1619</c:v>
                      </c:pt>
                      <c:pt idx="123">
                        <c:v>101.1619</c:v>
                      </c:pt>
                      <c:pt idx="124">
                        <c:v>101.1619</c:v>
                      </c:pt>
                      <c:pt idx="125">
                        <c:v>101.1619</c:v>
                      </c:pt>
                      <c:pt idx="126">
                        <c:v>101.1619</c:v>
                      </c:pt>
                      <c:pt idx="127">
                        <c:v>101.1619</c:v>
                      </c:pt>
                      <c:pt idx="128">
                        <c:v>101.1619</c:v>
                      </c:pt>
                      <c:pt idx="129">
                        <c:v>101.1619</c:v>
                      </c:pt>
                      <c:pt idx="130">
                        <c:v>101.1619</c:v>
                      </c:pt>
                      <c:pt idx="131">
                        <c:v>101.1619</c:v>
                      </c:pt>
                      <c:pt idx="132">
                        <c:v>101.1619</c:v>
                      </c:pt>
                      <c:pt idx="133">
                        <c:v>101.1619</c:v>
                      </c:pt>
                      <c:pt idx="134">
                        <c:v>101.1619</c:v>
                      </c:pt>
                      <c:pt idx="135">
                        <c:v>101.1619</c:v>
                      </c:pt>
                      <c:pt idx="136">
                        <c:v>101.1619</c:v>
                      </c:pt>
                      <c:pt idx="137">
                        <c:v>101.1619</c:v>
                      </c:pt>
                      <c:pt idx="138">
                        <c:v>101.1619</c:v>
                      </c:pt>
                      <c:pt idx="139">
                        <c:v>101.1619</c:v>
                      </c:pt>
                      <c:pt idx="140">
                        <c:v>101.1619</c:v>
                      </c:pt>
                      <c:pt idx="141">
                        <c:v>101.1619</c:v>
                      </c:pt>
                      <c:pt idx="142">
                        <c:v>101.1619</c:v>
                      </c:pt>
                      <c:pt idx="143">
                        <c:v>101.1619</c:v>
                      </c:pt>
                      <c:pt idx="144">
                        <c:v>101.1619</c:v>
                      </c:pt>
                      <c:pt idx="145">
                        <c:v>101.1619</c:v>
                      </c:pt>
                      <c:pt idx="146">
                        <c:v>101.1619</c:v>
                      </c:pt>
                      <c:pt idx="147">
                        <c:v>101.1619</c:v>
                      </c:pt>
                      <c:pt idx="148">
                        <c:v>101.1619</c:v>
                      </c:pt>
                      <c:pt idx="149">
                        <c:v>101.1619</c:v>
                      </c:pt>
                      <c:pt idx="150">
                        <c:v>101.1619</c:v>
                      </c:pt>
                      <c:pt idx="151">
                        <c:v>101.1619</c:v>
                      </c:pt>
                      <c:pt idx="152">
                        <c:v>101.1619</c:v>
                      </c:pt>
                      <c:pt idx="153">
                        <c:v>101.1619</c:v>
                      </c:pt>
                      <c:pt idx="154">
                        <c:v>101.1619</c:v>
                      </c:pt>
                      <c:pt idx="155">
                        <c:v>101.1619</c:v>
                      </c:pt>
                      <c:pt idx="156">
                        <c:v>101.1619</c:v>
                      </c:pt>
                      <c:pt idx="157">
                        <c:v>101.1619</c:v>
                      </c:pt>
                      <c:pt idx="158">
                        <c:v>101.1619</c:v>
                      </c:pt>
                      <c:pt idx="159">
                        <c:v>101.1619</c:v>
                      </c:pt>
                      <c:pt idx="160">
                        <c:v>101.1619</c:v>
                      </c:pt>
                      <c:pt idx="161">
                        <c:v>101.1619</c:v>
                      </c:pt>
                      <c:pt idx="162">
                        <c:v>101.1619</c:v>
                      </c:pt>
                      <c:pt idx="163">
                        <c:v>101.1619</c:v>
                      </c:pt>
                      <c:pt idx="164">
                        <c:v>101.1619</c:v>
                      </c:pt>
                      <c:pt idx="165">
                        <c:v>101.1619</c:v>
                      </c:pt>
                      <c:pt idx="166">
                        <c:v>101.1619</c:v>
                      </c:pt>
                      <c:pt idx="167">
                        <c:v>101.1619</c:v>
                      </c:pt>
                      <c:pt idx="168">
                        <c:v>101.1619</c:v>
                      </c:pt>
                      <c:pt idx="169">
                        <c:v>101.1619</c:v>
                      </c:pt>
                      <c:pt idx="170">
                        <c:v>101.1619</c:v>
                      </c:pt>
                      <c:pt idx="171">
                        <c:v>101.1619</c:v>
                      </c:pt>
                      <c:pt idx="172">
                        <c:v>101.1619</c:v>
                      </c:pt>
                      <c:pt idx="173">
                        <c:v>101.1619</c:v>
                      </c:pt>
                      <c:pt idx="174">
                        <c:v>101.1619</c:v>
                      </c:pt>
                      <c:pt idx="175">
                        <c:v>101.1619</c:v>
                      </c:pt>
                      <c:pt idx="176">
                        <c:v>101.1619</c:v>
                      </c:pt>
                      <c:pt idx="177">
                        <c:v>101.1619</c:v>
                      </c:pt>
                      <c:pt idx="178">
                        <c:v>101.1619</c:v>
                      </c:pt>
                      <c:pt idx="179">
                        <c:v>101.1619</c:v>
                      </c:pt>
                      <c:pt idx="180">
                        <c:v>101.1619</c:v>
                      </c:pt>
                      <c:pt idx="181">
                        <c:v>101.1619</c:v>
                      </c:pt>
                      <c:pt idx="182">
                        <c:v>101.1619</c:v>
                      </c:pt>
                      <c:pt idx="183">
                        <c:v>101.1619</c:v>
                      </c:pt>
                      <c:pt idx="184">
                        <c:v>101.1619</c:v>
                      </c:pt>
                      <c:pt idx="185">
                        <c:v>101.1619</c:v>
                      </c:pt>
                      <c:pt idx="186">
                        <c:v>101.1619</c:v>
                      </c:pt>
                      <c:pt idx="187">
                        <c:v>101.1619</c:v>
                      </c:pt>
                      <c:pt idx="188">
                        <c:v>101.1619</c:v>
                      </c:pt>
                      <c:pt idx="189">
                        <c:v>101.1619</c:v>
                      </c:pt>
                      <c:pt idx="190">
                        <c:v>101.1619</c:v>
                      </c:pt>
                      <c:pt idx="191">
                        <c:v>101.1619</c:v>
                      </c:pt>
                      <c:pt idx="192">
                        <c:v>101.1619</c:v>
                      </c:pt>
                      <c:pt idx="193">
                        <c:v>101.1619</c:v>
                      </c:pt>
                      <c:pt idx="194">
                        <c:v>101.1619</c:v>
                      </c:pt>
                      <c:pt idx="195">
                        <c:v>101.1619</c:v>
                      </c:pt>
                      <c:pt idx="196">
                        <c:v>101.1619</c:v>
                      </c:pt>
                      <c:pt idx="197">
                        <c:v>101.1619</c:v>
                      </c:pt>
                      <c:pt idx="198">
                        <c:v>101.1619</c:v>
                      </c:pt>
                      <c:pt idx="199">
                        <c:v>101.1619</c:v>
                      </c:pt>
                      <c:pt idx="200">
                        <c:v>101.1619</c:v>
                      </c:pt>
                      <c:pt idx="201">
                        <c:v>101.1619</c:v>
                      </c:pt>
                      <c:pt idx="202">
                        <c:v>101.1619</c:v>
                      </c:pt>
                      <c:pt idx="203">
                        <c:v>101.1619</c:v>
                      </c:pt>
                      <c:pt idx="204">
                        <c:v>101.1619</c:v>
                      </c:pt>
                      <c:pt idx="205">
                        <c:v>101.1619</c:v>
                      </c:pt>
                      <c:pt idx="206">
                        <c:v>101.1619</c:v>
                      </c:pt>
                      <c:pt idx="207">
                        <c:v>101.1619</c:v>
                      </c:pt>
                      <c:pt idx="208">
                        <c:v>101.1619</c:v>
                      </c:pt>
                      <c:pt idx="209">
                        <c:v>101.1619</c:v>
                      </c:pt>
                      <c:pt idx="210">
                        <c:v>101.1619</c:v>
                      </c:pt>
                      <c:pt idx="211">
                        <c:v>101.1619</c:v>
                      </c:pt>
                      <c:pt idx="212">
                        <c:v>101.1619</c:v>
                      </c:pt>
                      <c:pt idx="213">
                        <c:v>101.1619</c:v>
                      </c:pt>
                      <c:pt idx="214">
                        <c:v>101.1619</c:v>
                      </c:pt>
                      <c:pt idx="215">
                        <c:v>101.1619</c:v>
                      </c:pt>
                      <c:pt idx="216">
                        <c:v>101.1619</c:v>
                      </c:pt>
                      <c:pt idx="217">
                        <c:v>101.1619</c:v>
                      </c:pt>
                      <c:pt idx="218">
                        <c:v>101.1619</c:v>
                      </c:pt>
                      <c:pt idx="219">
                        <c:v>101.1619</c:v>
                      </c:pt>
                      <c:pt idx="220">
                        <c:v>101.1619</c:v>
                      </c:pt>
                      <c:pt idx="221">
                        <c:v>101.1619</c:v>
                      </c:pt>
                      <c:pt idx="222">
                        <c:v>101.1619</c:v>
                      </c:pt>
                      <c:pt idx="223">
                        <c:v>101.1619</c:v>
                      </c:pt>
                      <c:pt idx="224">
                        <c:v>101.1619</c:v>
                      </c:pt>
                      <c:pt idx="225">
                        <c:v>101.1619</c:v>
                      </c:pt>
                      <c:pt idx="226">
                        <c:v>101.1619</c:v>
                      </c:pt>
                      <c:pt idx="227">
                        <c:v>101.1619</c:v>
                      </c:pt>
                      <c:pt idx="228">
                        <c:v>101.1619</c:v>
                      </c:pt>
                      <c:pt idx="229">
                        <c:v>101.1619</c:v>
                      </c:pt>
                      <c:pt idx="230">
                        <c:v>101.1619</c:v>
                      </c:pt>
                      <c:pt idx="231">
                        <c:v>101.1619</c:v>
                      </c:pt>
                      <c:pt idx="232">
                        <c:v>101.1619</c:v>
                      </c:pt>
                      <c:pt idx="233">
                        <c:v>101.1619</c:v>
                      </c:pt>
                      <c:pt idx="234">
                        <c:v>101.1619</c:v>
                      </c:pt>
                      <c:pt idx="235">
                        <c:v>101.1619</c:v>
                      </c:pt>
                      <c:pt idx="236">
                        <c:v>101.1619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3FB-45F2-9AA3-196E9DC3747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IG vs SPX Puts'!$A$14:$A$250</c15:sqref>
                        </c15:formulaRef>
                      </c:ext>
                    </c:extLst>
                    <c:strCache>
                      <c:ptCount val="17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89.620900000000006</c:v>
                      </c:pt>
                      <c:pt idx="43">
                        <c:v>89.620900000000006</c:v>
                      </c:pt>
                      <c:pt idx="44">
                        <c:v>89.620900000000006</c:v>
                      </c:pt>
                      <c:pt idx="45">
                        <c:v>89.620900000000006</c:v>
                      </c:pt>
                      <c:pt idx="46">
                        <c:v>89.620900000000006</c:v>
                      </c:pt>
                      <c:pt idx="47">
                        <c:v>89.620900000000006</c:v>
                      </c:pt>
                      <c:pt idx="48">
                        <c:v>89.620900000000006</c:v>
                      </c:pt>
                      <c:pt idx="49">
                        <c:v>89.620900000000006</c:v>
                      </c:pt>
                      <c:pt idx="50">
                        <c:v>89.620900000000006</c:v>
                      </c:pt>
                      <c:pt idx="51">
                        <c:v>89.620900000000006</c:v>
                      </c:pt>
                      <c:pt idx="52">
                        <c:v>89.620900000000006</c:v>
                      </c:pt>
                      <c:pt idx="53">
                        <c:v>89.620900000000006</c:v>
                      </c:pt>
                      <c:pt idx="54">
                        <c:v>89.620900000000006</c:v>
                      </c:pt>
                      <c:pt idx="55">
                        <c:v>89.620900000000006</c:v>
                      </c:pt>
                      <c:pt idx="56">
                        <c:v>89.620900000000006</c:v>
                      </c:pt>
                      <c:pt idx="57">
                        <c:v>89.620900000000006</c:v>
                      </c:pt>
                      <c:pt idx="58">
                        <c:v>89.620900000000006</c:v>
                      </c:pt>
                      <c:pt idx="59">
                        <c:v>89.620900000000006</c:v>
                      </c:pt>
                      <c:pt idx="60">
                        <c:v>89.620900000000006</c:v>
                      </c:pt>
                      <c:pt idx="61">
                        <c:v>89.620900000000006</c:v>
                      </c:pt>
                      <c:pt idx="62">
                        <c:v>89.620900000000006</c:v>
                      </c:pt>
                      <c:pt idx="63">
                        <c:v>89.620900000000006</c:v>
                      </c:pt>
                      <c:pt idx="64">
                        <c:v>89.620900000000006</c:v>
                      </c:pt>
                      <c:pt idx="65">
                        <c:v>89.620900000000006</c:v>
                      </c:pt>
                      <c:pt idx="66">
                        <c:v>89.620900000000006</c:v>
                      </c:pt>
                      <c:pt idx="67">
                        <c:v>89.620900000000006</c:v>
                      </c:pt>
                      <c:pt idx="68">
                        <c:v>89.620900000000006</c:v>
                      </c:pt>
                      <c:pt idx="69">
                        <c:v>89.620900000000006</c:v>
                      </c:pt>
                      <c:pt idx="70">
                        <c:v>89.620900000000006</c:v>
                      </c:pt>
                      <c:pt idx="71">
                        <c:v>89.620900000000006</c:v>
                      </c:pt>
                      <c:pt idx="72">
                        <c:v>89.620900000000006</c:v>
                      </c:pt>
                      <c:pt idx="73">
                        <c:v>89.620900000000006</c:v>
                      </c:pt>
                      <c:pt idx="74">
                        <c:v>89.620900000000006</c:v>
                      </c:pt>
                      <c:pt idx="75">
                        <c:v>89.620900000000006</c:v>
                      </c:pt>
                      <c:pt idx="76">
                        <c:v>89.620900000000006</c:v>
                      </c:pt>
                      <c:pt idx="77">
                        <c:v>89.620900000000006</c:v>
                      </c:pt>
                      <c:pt idx="78">
                        <c:v>89.620900000000006</c:v>
                      </c:pt>
                      <c:pt idx="79">
                        <c:v>89.620900000000006</c:v>
                      </c:pt>
                      <c:pt idx="80">
                        <c:v>89.620900000000006</c:v>
                      </c:pt>
                      <c:pt idx="81">
                        <c:v>89.620900000000006</c:v>
                      </c:pt>
                      <c:pt idx="82">
                        <c:v>89.620900000000006</c:v>
                      </c:pt>
                      <c:pt idx="83">
                        <c:v>89.620900000000006</c:v>
                      </c:pt>
                      <c:pt idx="84">
                        <c:v>89.620900000000006</c:v>
                      </c:pt>
                      <c:pt idx="85">
                        <c:v>89.620900000000006</c:v>
                      </c:pt>
                      <c:pt idx="86">
                        <c:v>89.620900000000006</c:v>
                      </c:pt>
                      <c:pt idx="87">
                        <c:v>89.620900000000006</c:v>
                      </c:pt>
                      <c:pt idx="88">
                        <c:v>89.620900000000006</c:v>
                      </c:pt>
                      <c:pt idx="89">
                        <c:v>89.620900000000006</c:v>
                      </c:pt>
                      <c:pt idx="90">
                        <c:v>89.620900000000006</c:v>
                      </c:pt>
                      <c:pt idx="91">
                        <c:v>89.620900000000006</c:v>
                      </c:pt>
                      <c:pt idx="92">
                        <c:v>89.620900000000006</c:v>
                      </c:pt>
                      <c:pt idx="93">
                        <c:v>89.620900000000006</c:v>
                      </c:pt>
                      <c:pt idx="94">
                        <c:v>89.620900000000006</c:v>
                      </c:pt>
                      <c:pt idx="95">
                        <c:v>89.620900000000006</c:v>
                      </c:pt>
                      <c:pt idx="96">
                        <c:v>89.620900000000006</c:v>
                      </c:pt>
                      <c:pt idx="97">
                        <c:v>89.620900000000006</c:v>
                      </c:pt>
                      <c:pt idx="98">
                        <c:v>89.620900000000006</c:v>
                      </c:pt>
                      <c:pt idx="99">
                        <c:v>89.620900000000006</c:v>
                      </c:pt>
                      <c:pt idx="100">
                        <c:v>89.620900000000006</c:v>
                      </c:pt>
                      <c:pt idx="101">
                        <c:v>89.620900000000006</c:v>
                      </c:pt>
                      <c:pt idx="102">
                        <c:v>89.620900000000006</c:v>
                      </c:pt>
                      <c:pt idx="103">
                        <c:v>89.620900000000006</c:v>
                      </c:pt>
                      <c:pt idx="104">
                        <c:v>89.620900000000006</c:v>
                      </c:pt>
                      <c:pt idx="105">
                        <c:v>89.620900000000006</c:v>
                      </c:pt>
                      <c:pt idx="106">
                        <c:v>89.620900000000006</c:v>
                      </c:pt>
                      <c:pt idx="107">
                        <c:v>89.620900000000006</c:v>
                      </c:pt>
                      <c:pt idx="108">
                        <c:v>89.620900000000006</c:v>
                      </c:pt>
                      <c:pt idx="109">
                        <c:v>89.620900000000006</c:v>
                      </c:pt>
                      <c:pt idx="110">
                        <c:v>89.620900000000006</c:v>
                      </c:pt>
                      <c:pt idx="111">
                        <c:v>89.620900000000006</c:v>
                      </c:pt>
                      <c:pt idx="112">
                        <c:v>89.620900000000006</c:v>
                      </c:pt>
                      <c:pt idx="113">
                        <c:v>89.620900000000006</c:v>
                      </c:pt>
                      <c:pt idx="114">
                        <c:v>89.620900000000006</c:v>
                      </c:pt>
                      <c:pt idx="115">
                        <c:v>89.620900000000006</c:v>
                      </c:pt>
                      <c:pt idx="116">
                        <c:v>89.620900000000006</c:v>
                      </c:pt>
                      <c:pt idx="117">
                        <c:v>89.620900000000006</c:v>
                      </c:pt>
                      <c:pt idx="118">
                        <c:v>89.620900000000006</c:v>
                      </c:pt>
                      <c:pt idx="119">
                        <c:v>89.620900000000006</c:v>
                      </c:pt>
                      <c:pt idx="120">
                        <c:v>89.620900000000006</c:v>
                      </c:pt>
                      <c:pt idx="121">
                        <c:v>89.620900000000006</c:v>
                      </c:pt>
                      <c:pt idx="122">
                        <c:v>89.620900000000006</c:v>
                      </c:pt>
                      <c:pt idx="123">
                        <c:v>89.620900000000006</c:v>
                      </c:pt>
                      <c:pt idx="124">
                        <c:v>89.620900000000006</c:v>
                      </c:pt>
                      <c:pt idx="125">
                        <c:v>89.620900000000006</c:v>
                      </c:pt>
                      <c:pt idx="126">
                        <c:v>89.620900000000006</c:v>
                      </c:pt>
                      <c:pt idx="127">
                        <c:v>89.620900000000006</c:v>
                      </c:pt>
                      <c:pt idx="128">
                        <c:v>89.620900000000006</c:v>
                      </c:pt>
                      <c:pt idx="129">
                        <c:v>89.620900000000006</c:v>
                      </c:pt>
                      <c:pt idx="130">
                        <c:v>89.620900000000006</c:v>
                      </c:pt>
                      <c:pt idx="131">
                        <c:v>89.620900000000006</c:v>
                      </c:pt>
                      <c:pt idx="132">
                        <c:v>89.620900000000006</c:v>
                      </c:pt>
                      <c:pt idx="133">
                        <c:v>89.620900000000006</c:v>
                      </c:pt>
                      <c:pt idx="134">
                        <c:v>89.620900000000006</c:v>
                      </c:pt>
                      <c:pt idx="135">
                        <c:v>89.620900000000006</c:v>
                      </c:pt>
                      <c:pt idx="136">
                        <c:v>89.620900000000006</c:v>
                      </c:pt>
                      <c:pt idx="137">
                        <c:v>89.620900000000006</c:v>
                      </c:pt>
                      <c:pt idx="138">
                        <c:v>89.620900000000006</c:v>
                      </c:pt>
                      <c:pt idx="139">
                        <c:v>89.620900000000006</c:v>
                      </c:pt>
                      <c:pt idx="140">
                        <c:v>89.620900000000006</c:v>
                      </c:pt>
                      <c:pt idx="141">
                        <c:v>89.620900000000006</c:v>
                      </c:pt>
                      <c:pt idx="142">
                        <c:v>89.620900000000006</c:v>
                      </c:pt>
                      <c:pt idx="143">
                        <c:v>89.620900000000006</c:v>
                      </c:pt>
                      <c:pt idx="144">
                        <c:v>89.620900000000006</c:v>
                      </c:pt>
                      <c:pt idx="145">
                        <c:v>89.620900000000006</c:v>
                      </c:pt>
                      <c:pt idx="146">
                        <c:v>89.620900000000006</c:v>
                      </c:pt>
                      <c:pt idx="147">
                        <c:v>89.620900000000006</c:v>
                      </c:pt>
                      <c:pt idx="148">
                        <c:v>89.620900000000006</c:v>
                      </c:pt>
                      <c:pt idx="149">
                        <c:v>89.620900000000006</c:v>
                      </c:pt>
                      <c:pt idx="150">
                        <c:v>89.620900000000006</c:v>
                      </c:pt>
                      <c:pt idx="151">
                        <c:v>89.620900000000006</c:v>
                      </c:pt>
                      <c:pt idx="152">
                        <c:v>89.620900000000006</c:v>
                      </c:pt>
                      <c:pt idx="153">
                        <c:v>89.620900000000006</c:v>
                      </c:pt>
                      <c:pt idx="154">
                        <c:v>89.620900000000006</c:v>
                      </c:pt>
                      <c:pt idx="155">
                        <c:v>89.620900000000006</c:v>
                      </c:pt>
                      <c:pt idx="156">
                        <c:v>89.620900000000006</c:v>
                      </c:pt>
                      <c:pt idx="157">
                        <c:v>89.620900000000006</c:v>
                      </c:pt>
                      <c:pt idx="158">
                        <c:v>89.620900000000006</c:v>
                      </c:pt>
                      <c:pt idx="159">
                        <c:v>89.620900000000006</c:v>
                      </c:pt>
                      <c:pt idx="160">
                        <c:v>89.620900000000006</c:v>
                      </c:pt>
                      <c:pt idx="161">
                        <c:v>89.620900000000006</c:v>
                      </c:pt>
                      <c:pt idx="162">
                        <c:v>89.620900000000006</c:v>
                      </c:pt>
                      <c:pt idx="163">
                        <c:v>89.620900000000006</c:v>
                      </c:pt>
                      <c:pt idx="164">
                        <c:v>89.620900000000006</c:v>
                      </c:pt>
                      <c:pt idx="165">
                        <c:v>89.620900000000006</c:v>
                      </c:pt>
                      <c:pt idx="166">
                        <c:v>89.620900000000006</c:v>
                      </c:pt>
                      <c:pt idx="167">
                        <c:v>89.620900000000006</c:v>
                      </c:pt>
                      <c:pt idx="168">
                        <c:v>89.620900000000006</c:v>
                      </c:pt>
                      <c:pt idx="169">
                        <c:v>89.620900000000006</c:v>
                      </c:pt>
                      <c:pt idx="170">
                        <c:v>89.620900000000006</c:v>
                      </c:pt>
                      <c:pt idx="171">
                        <c:v>89.620900000000006</c:v>
                      </c:pt>
                      <c:pt idx="172">
                        <c:v>89.620900000000006</c:v>
                      </c:pt>
                      <c:pt idx="173">
                        <c:v>89.620900000000006</c:v>
                      </c:pt>
                      <c:pt idx="174">
                        <c:v>89.620900000000006</c:v>
                      </c:pt>
                      <c:pt idx="175">
                        <c:v>89.620900000000006</c:v>
                      </c:pt>
                      <c:pt idx="176">
                        <c:v>89.620900000000006</c:v>
                      </c:pt>
                      <c:pt idx="177">
                        <c:v>89.620900000000006</c:v>
                      </c:pt>
                      <c:pt idx="178">
                        <c:v>89.620900000000006</c:v>
                      </c:pt>
                      <c:pt idx="179">
                        <c:v>89.620900000000006</c:v>
                      </c:pt>
                      <c:pt idx="180">
                        <c:v>89.620900000000006</c:v>
                      </c:pt>
                      <c:pt idx="181">
                        <c:v>89.620900000000006</c:v>
                      </c:pt>
                      <c:pt idx="182">
                        <c:v>89.620900000000006</c:v>
                      </c:pt>
                      <c:pt idx="183">
                        <c:v>89.620900000000006</c:v>
                      </c:pt>
                      <c:pt idx="184">
                        <c:v>89.620900000000006</c:v>
                      </c:pt>
                      <c:pt idx="185">
                        <c:v>89.620900000000006</c:v>
                      </c:pt>
                      <c:pt idx="186">
                        <c:v>89.620900000000006</c:v>
                      </c:pt>
                      <c:pt idx="187">
                        <c:v>89.620900000000006</c:v>
                      </c:pt>
                      <c:pt idx="188">
                        <c:v>89.620900000000006</c:v>
                      </c:pt>
                      <c:pt idx="189">
                        <c:v>89.620900000000006</c:v>
                      </c:pt>
                      <c:pt idx="190">
                        <c:v>89.620900000000006</c:v>
                      </c:pt>
                      <c:pt idx="191">
                        <c:v>89.620900000000006</c:v>
                      </c:pt>
                      <c:pt idx="192">
                        <c:v>89.620900000000006</c:v>
                      </c:pt>
                      <c:pt idx="193">
                        <c:v>89.620900000000006</c:v>
                      </c:pt>
                      <c:pt idx="194">
                        <c:v>89.620900000000006</c:v>
                      </c:pt>
                      <c:pt idx="195">
                        <c:v>89.620900000000006</c:v>
                      </c:pt>
                      <c:pt idx="196">
                        <c:v>89.620900000000006</c:v>
                      </c:pt>
                      <c:pt idx="197">
                        <c:v>89.620900000000006</c:v>
                      </c:pt>
                      <c:pt idx="198">
                        <c:v>89.620900000000006</c:v>
                      </c:pt>
                      <c:pt idx="199">
                        <c:v>89.620900000000006</c:v>
                      </c:pt>
                      <c:pt idx="200">
                        <c:v>89.620900000000006</c:v>
                      </c:pt>
                      <c:pt idx="201">
                        <c:v>89.620900000000006</c:v>
                      </c:pt>
                      <c:pt idx="202">
                        <c:v>89.620900000000006</c:v>
                      </c:pt>
                      <c:pt idx="203">
                        <c:v>89.620900000000006</c:v>
                      </c:pt>
                      <c:pt idx="204">
                        <c:v>89.620900000000006</c:v>
                      </c:pt>
                      <c:pt idx="205">
                        <c:v>89.620900000000006</c:v>
                      </c:pt>
                      <c:pt idx="206">
                        <c:v>89.620900000000006</c:v>
                      </c:pt>
                      <c:pt idx="207">
                        <c:v>89.620900000000006</c:v>
                      </c:pt>
                      <c:pt idx="208">
                        <c:v>89.620900000000006</c:v>
                      </c:pt>
                      <c:pt idx="209">
                        <c:v>89.620900000000006</c:v>
                      </c:pt>
                      <c:pt idx="210">
                        <c:v>89.620900000000006</c:v>
                      </c:pt>
                      <c:pt idx="211">
                        <c:v>89.620900000000006</c:v>
                      </c:pt>
                      <c:pt idx="212">
                        <c:v>89.620900000000006</c:v>
                      </c:pt>
                      <c:pt idx="213">
                        <c:v>89.620900000000006</c:v>
                      </c:pt>
                      <c:pt idx="214">
                        <c:v>89.620900000000006</c:v>
                      </c:pt>
                      <c:pt idx="215">
                        <c:v>89.620900000000006</c:v>
                      </c:pt>
                      <c:pt idx="216">
                        <c:v>89.620900000000006</c:v>
                      </c:pt>
                      <c:pt idx="217">
                        <c:v>89.620900000000006</c:v>
                      </c:pt>
                      <c:pt idx="218">
                        <c:v>89.620900000000006</c:v>
                      </c:pt>
                      <c:pt idx="219">
                        <c:v>89.620900000000006</c:v>
                      </c:pt>
                      <c:pt idx="220">
                        <c:v>89.620900000000006</c:v>
                      </c:pt>
                      <c:pt idx="221">
                        <c:v>89.620900000000006</c:v>
                      </c:pt>
                      <c:pt idx="222">
                        <c:v>89.620900000000006</c:v>
                      </c:pt>
                      <c:pt idx="223">
                        <c:v>89.620900000000006</c:v>
                      </c:pt>
                      <c:pt idx="224">
                        <c:v>89.620900000000006</c:v>
                      </c:pt>
                      <c:pt idx="225">
                        <c:v>89.620900000000006</c:v>
                      </c:pt>
                      <c:pt idx="226">
                        <c:v>89.620900000000006</c:v>
                      </c:pt>
                      <c:pt idx="227">
                        <c:v>89.620900000000006</c:v>
                      </c:pt>
                      <c:pt idx="228">
                        <c:v>89.620900000000006</c:v>
                      </c:pt>
                      <c:pt idx="229">
                        <c:v>89.620900000000006</c:v>
                      </c:pt>
                      <c:pt idx="230">
                        <c:v>89.620900000000006</c:v>
                      </c:pt>
                      <c:pt idx="231">
                        <c:v>89.620900000000006</c:v>
                      </c:pt>
                      <c:pt idx="232">
                        <c:v>89.620900000000006</c:v>
                      </c:pt>
                      <c:pt idx="233">
                        <c:v>89.620900000000006</c:v>
                      </c:pt>
                      <c:pt idx="234">
                        <c:v>89.620900000000006</c:v>
                      </c:pt>
                      <c:pt idx="235">
                        <c:v>89.620900000000006</c:v>
                      </c:pt>
                      <c:pt idx="236">
                        <c:v>89.620900000000006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3FB-45F2-9AA3-196E9DC3747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IG vs SPX Puts'!$A$14:$A$250</c15:sqref>
                        </c15:formulaRef>
                      </c:ext>
                    </c:extLst>
                    <c:strCache>
                      <c:ptCount val="17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188201.96499999994</c:v>
                      </c:pt>
                      <c:pt idx="43">
                        <c:v>188201.96499999994</c:v>
                      </c:pt>
                      <c:pt idx="44">
                        <c:v>188201.96499999994</c:v>
                      </c:pt>
                      <c:pt idx="45">
                        <c:v>188201.96499999994</c:v>
                      </c:pt>
                      <c:pt idx="46">
                        <c:v>188201.96499999994</c:v>
                      </c:pt>
                      <c:pt idx="47">
                        <c:v>188201.96499999994</c:v>
                      </c:pt>
                      <c:pt idx="48">
                        <c:v>188201.96499999994</c:v>
                      </c:pt>
                      <c:pt idx="49">
                        <c:v>188201.96499999994</c:v>
                      </c:pt>
                      <c:pt idx="50">
                        <c:v>188201.96499999994</c:v>
                      </c:pt>
                      <c:pt idx="51">
                        <c:v>188201.96499999994</c:v>
                      </c:pt>
                      <c:pt idx="52">
                        <c:v>188201.96499999994</c:v>
                      </c:pt>
                      <c:pt idx="53">
                        <c:v>188201.96499999994</c:v>
                      </c:pt>
                      <c:pt idx="54">
                        <c:v>188201.96499999994</c:v>
                      </c:pt>
                      <c:pt idx="55">
                        <c:v>188201.96499999994</c:v>
                      </c:pt>
                      <c:pt idx="56">
                        <c:v>188201.96499999994</c:v>
                      </c:pt>
                      <c:pt idx="57">
                        <c:v>188201.96499999994</c:v>
                      </c:pt>
                      <c:pt idx="58">
                        <c:v>188201.96499999994</c:v>
                      </c:pt>
                      <c:pt idx="59">
                        <c:v>188201.96499999994</c:v>
                      </c:pt>
                      <c:pt idx="60">
                        <c:v>188201.96499999994</c:v>
                      </c:pt>
                      <c:pt idx="61">
                        <c:v>188201.96499999994</c:v>
                      </c:pt>
                      <c:pt idx="62">
                        <c:v>188201.96499999994</c:v>
                      </c:pt>
                      <c:pt idx="63">
                        <c:v>188201.96499999994</c:v>
                      </c:pt>
                      <c:pt idx="64">
                        <c:v>188201.96499999994</c:v>
                      </c:pt>
                      <c:pt idx="65">
                        <c:v>188201.96499999994</c:v>
                      </c:pt>
                      <c:pt idx="66">
                        <c:v>188201.96499999994</c:v>
                      </c:pt>
                      <c:pt idx="67">
                        <c:v>188201.96499999994</c:v>
                      </c:pt>
                      <c:pt idx="68">
                        <c:v>188201.96499999994</c:v>
                      </c:pt>
                      <c:pt idx="69">
                        <c:v>188201.96499999994</c:v>
                      </c:pt>
                      <c:pt idx="70">
                        <c:v>188201.96499999994</c:v>
                      </c:pt>
                      <c:pt idx="71">
                        <c:v>188201.96499999994</c:v>
                      </c:pt>
                      <c:pt idx="72">
                        <c:v>188201.96499999994</c:v>
                      </c:pt>
                      <c:pt idx="73">
                        <c:v>188201.96499999994</c:v>
                      </c:pt>
                      <c:pt idx="74">
                        <c:v>188201.96499999994</c:v>
                      </c:pt>
                      <c:pt idx="75">
                        <c:v>188201.96499999994</c:v>
                      </c:pt>
                      <c:pt idx="76">
                        <c:v>188201.96499999994</c:v>
                      </c:pt>
                      <c:pt idx="77">
                        <c:v>188201.96499999994</c:v>
                      </c:pt>
                      <c:pt idx="78">
                        <c:v>188201.96499999994</c:v>
                      </c:pt>
                      <c:pt idx="79">
                        <c:v>188201.96499999994</c:v>
                      </c:pt>
                      <c:pt idx="80">
                        <c:v>188201.96499999994</c:v>
                      </c:pt>
                      <c:pt idx="81">
                        <c:v>188201.96499999994</c:v>
                      </c:pt>
                      <c:pt idx="82">
                        <c:v>188201.96499999994</c:v>
                      </c:pt>
                      <c:pt idx="83">
                        <c:v>188201.96499999994</c:v>
                      </c:pt>
                      <c:pt idx="84">
                        <c:v>188201.96499999994</c:v>
                      </c:pt>
                      <c:pt idx="85">
                        <c:v>188201.96499999994</c:v>
                      </c:pt>
                      <c:pt idx="86">
                        <c:v>188201.96499999994</c:v>
                      </c:pt>
                      <c:pt idx="87">
                        <c:v>188201.96499999994</c:v>
                      </c:pt>
                      <c:pt idx="88">
                        <c:v>188201.96499999994</c:v>
                      </c:pt>
                      <c:pt idx="89">
                        <c:v>188201.96499999994</c:v>
                      </c:pt>
                      <c:pt idx="90">
                        <c:v>188201.96499999994</c:v>
                      </c:pt>
                      <c:pt idx="91">
                        <c:v>188201.96499999994</c:v>
                      </c:pt>
                      <c:pt idx="92">
                        <c:v>188201.96499999994</c:v>
                      </c:pt>
                      <c:pt idx="93">
                        <c:v>188201.96499999994</c:v>
                      </c:pt>
                      <c:pt idx="94">
                        <c:v>188201.96499999994</c:v>
                      </c:pt>
                      <c:pt idx="95">
                        <c:v>188201.96499999994</c:v>
                      </c:pt>
                      <c:pt idx="96">
                        <c:v>188201.96499999994</c:v>
                      </c:pt>
                      <c:pt idx="97">
                        <c:v>188201.96499999994</c:v>
                      </c:pt>
                      <c:pt idx="98">
                        <c:v>188201.96499999994</c:v>
                      </c:pt>
                      <c:pt idx="99">
                        <c:v>188201.96499999994</c:v>
                      </c:pt>
                      <c:pt idx="100">
                        <c:v>188201.96499999994</c:v>
                      </c:pt>
                      <c:pt idx="101">
                        <c:v>188201.96499999994</c:v>
                      </c:pt>
                      <c:pt idx="102">
                        <c:v>188201.96499999994</c:v>
                      </c:pt>
                      <c:pt idx="103">
                        <c:v>188201.96499999994</c:v>
                      </c:pt>
                      <c:pt idx="104">
                        <c:v>188201.96499999994</c:v>
                      </c:pt>
                      <c:pt idx="105">
                        <c:v>188201.96499999994</c:v>
                      </c:pt>
                      <c:pt idx="106">
                        <c:v>188201.96499999994</c:v>
                      </c:pt>
                      <c:pt idx="107">
                        <c:v>188201.96499999994</c:v>
                      </c:pt>
                      <c:pt idx="108">
                        <c:v>188201.96499999994</c:v>
                      </c:pt>
                      <c:pt idx="109">
                        <c:v>188201.96499999994</c:v>
                      </c:pt>
                      <c:pt idx="110">
                        <c:v>188201.96499999994</c:v>
                      </c:pt>
                      <c:pt idx="111">
                        <c:v>188201.96499999994</c:v>
                      </c:pt>
                      <c:pt idx="112">
                        <c:v>188201.96499999994</c:v>
                      </c:pt>
                      <c:pt idx="113">
                        <c:v>188201.96499999994</c:v>
                      </c:pt>
                      <c:pt idx="114">
                        <c:v>188201.96499999994</c:v>
                      </c:pt>
                      <c:pt idx="115">
                        <c:v>188201.96499999994</c:v>
                      </c:pt>
                      <c:pt idx="116">
                        <c:v>188201.96499999994</c:v>
                      </c:pt>
                      <c:pt idx="117">
                        <c:v>188201.96499999994</c:v>
                      </c:pt>
                      <c:pt idx="118">
                        <c:v>188201.96499999994</c:v>
                      </c:pt>
                      <c:pt idx="119">
                        <c:v>188201.96499999994</c:v>
                      </c:pt>
                      <c:pt idx="120">
                        <c:v>188201.96499999994</c:v>
                      </c:pt>
                      <c:pt idx="121">
                        <c:v>188201.96499999994</c:v>
                      </c:pt>
                      <c:pt idx="122">
                        <c:v>188201.96499999994</c:v>
                      </c:pt>
                      <c:pt idx="123">
                        <c:v>188201.96499999994</c:v>
                      </c:pt>
                      <c:pt idx="124">
                        <c:v>188201.96499999994</c:v>
                      </c:pt>
                      <c:pt idx="125">
                        <c:v>188201.96499999994</c:v>
                      </c:pt>
                      <c:pt idx="126">
                        <c:v>188201.96499999994</c:v>
                      </c:pt>
                      <c:pt idx="127">
                        <c:v>188201.96499999994</c:v>
                      </c:pt>
                      <c:pt idx="128">
                        <c:v>188201.96499999994</c:v>
                      </c:pt>
                      <c:pt idx="129">
                        <c:v>188201.96499999994</c:v>
                      </c:pt>
                      <c:pt idx="130">
                        <c:v>188201.96499999994</c:v>
                      </c:pt>
                      <c:pt idx="131">
                        <c:v>188201.96499999994</c:v>
                      </c:pt>
                      <c:pt idx="132">
                        <c:v>188201.96499999994</c:v>
                      </c:pt>
                      <c:pt idx="133">
                        <c:v>188201.96499999994</c:v>
                      </c:pt>
                      <c:pt idx="134">
                        <c:v>188201.96499999994</c:v>
                      </c:pt>
                      <c:pt idx="135">
                        <c:v>188201.96499999994</c:v>
                      </c:pt>
                      <c:pt idx="136">
                        <c:v>188201.96499999994</c:v>
                      </c:pt>
                      <c:pt idx="137">
                        <c:v>188201.96499999994</c:v>
                      </c:pt>
                      <c:pt idx="138">
                        <c:v>188201.96499999994</c:v>
                      </c:pt>
                      <c:pt idx="139">
                        <c:v>188201.96499999994</c:v>
                      </c:pt>
                      <c:pt idx="140">
                        <c:v>188201.96499999994</c:v>
                      </c:pt>
                      <c:pt idx="141">
                        <c:v>188201.96499999994</c:v>
                      </c:pt>
                      <c:pt idx="142">
                        <c:v>188201.96499999994</c:v>
                      </c:pt>
                      <c:pt idx="143">
                        <c:v>188201.96499999994</c:v>
                      </c:pt>
                      <c:pt idx="144">
                        <c:v>188201.96499999994</c:v>
                      </c:pt>
                      <c:pt idx="145">
                        <c:v>188201.96499999994</c:v>
                      </c:pt>
                      <c:pt idx="146">
                        <c:v>188201.96499999994</c:v>
                      </c:pt>
                      <c:pt idx="147">
                        <c:v>188201.96499999994</c:v>
                      </c:pt>
                      <c:pt idx="148">
                        <c:v>188201.96499999994</c:v>
                      </c:pt>
                      <c:pt idx="149">
                        <c:v>188201.96499999994</c:v>
                      </c:pt>
                      <c:pt idx="150">
                        <c:v>188201.96499999994</c:v>
                      </c:pt>
                      <c:pt idx="151">
                        <c:v>188201.96499999994</c:v>
                      </c:pt>
                      <c:pt idx="152">
                        <c:v>188201.96499999994</c:v>
                      </c:pt>
                      <c:pt idx="153">
                        <c:v>188201.96499999994</c:v>
                      </c:pt>
                      <c:pt idx="154">
                        <c:v>188201.96499999994</c:v>
                      </c:pt>
                      <c:pt idx="155">
                        <c:v>188201.96499999994</c:v>
                      </c:pt>
                      <c:pt idx="156">
                        <c:v>188201.96499999994</c:v>
                      </c:pt>
                      <c:pt idx="157">
                        <c:v>188201.96499999994</c:v>
                      </c:pt>
                      <c:pt idx="158">
                        <c:v>188201.96499999994</c:v>
                      </c:pt>
                      <c:pt idx="159">
                        <c:v>188201.96499999994</c:v>
                      </c:pt>
                      <c:pt idx="160">
                        <c:v>188201.96499999994</c:v>
                      </c:pt>
                      <c:pt idx="161">
                        <c:v>188201.96499999994</c:v>
                      </c:pt>
                      <c:pt idx="162">
                        <c:v>188201.96499999994</c:v>
                      </c:pt>
                      <c:pt idx="163">
                        <c:v>188201.96499999994</c:v>
                      </c:pt>
                      <c:pt idx="164">
                        <c:v>188201.96499999994</c:v>
                      </c:pt>
                      <c:pt idx="165">
                        <c:v>188201.96499999994</c:v>
                      </c:pt>
                      <c:pt idx="166">
                        <c:v>188201.96499999994</c:v>
                      </c:pt>
                      <c:pt idx="167">
                        <c:v>188201.96499999994</c:v>
                      </c:pt>
                      <c:pt idx="168">
                        <c:v>188201.96499999994</c:v>
                      </c:pt>
                      <c:pt idx="169">
                        <c:v>188201.96499999994</c:v>
                      </c:pt>
                      <c:pt idx="170">
                        <c:v>188201.96499999994</c:v>
                      </c:pt>
                      <c:pt idx="171">
                        <c:v>188201.96499999994</c:v>
                      </c:pt>
                      <c:pt idx="172">
                        <c:v>188201.96499999994</c:v>
                      </c:pt>
                      <c:pt idx="173">
                        <c:v>188201.96499999994</c:v>
                      </c:pt>
                      <c:pt idx="174">
                        <c:v>188201.96499999994</c:v>
                      </c:pt>
                      <c:pt idx="175">
                        <c:v>188201.96499999994</c:v>
                      </c:pt>
                      <c:pt idx="176">
                        <c:v>188201.96499999994</c:v>
                      </c:pt>
                      <c:pt idx="177">
                        <c:v>188201.96499999994</c:v>
                      </c:pt>
                      <c:pt idx="178">
                        <c:v>188201.96499999994</c:v>
                      </c:pt>
                      <c:pt idx="179">
                        <c:v>188201.96499999994</c:v>
                      </c:pt>
                      <c:pt idx="180">
                        <c:v>188201.96499999994</c:v>
                      </c:pt>
                      <c:pt idx="181">
                        <c:v>188201.96499999994</c:v>
                      </c:pt>
                      <c:pt idx="182">
                        <c:v>188201.96499999994</c:v>
                      </c:pt>
                      <c:pt idx="183">
                        <c:v>188201.96499999994</c:v>
                      </c:pt>
                      <c:pt idx="184">
                        <c:v>188201.96499999994</c:v>
                      </c:pt>
                      <c:pt idx="185">
                        <c:v>188201.96499999994</c:v>
                      </c:pt>
                      <c:pt idx="186">
                        <c:v>188201.96499999994</c:v>
                      </c:pt>
                      <c:pt idx="187">
                        <c:v>188201.96499999994</c:v>
                      </c:pt>
                      <c:pt idx="188">
                        <c:v>188201.96499999994</c:v>
                      </c:pt>
                      <c:pt idx="189">
                        <c:v>188201.96499999994</c:v>
                      </c:pt>
                      <c:pt idx="190">
                        <c:v>188201.96499999994</c:v>
                      </c:pt>
                      <c:pt idx="191">
                        <c:v>188201.96499999994</c:v>
                      </c:pt>
                      <c:pt idx="192">
                        <c:v>188201.96499999994</c:v>
                      </c:pt>
                      <c:pt idx="193">
                        <c:v>188201.96499999994</c:v>
                      </c:pt>
                      <c:pt idx="194">
                        <c:v>188201.96499999994</c:v>
                      </c:pt>
                      <c:pt idx="195">
                        <c:v>188201.96499999994</c:v>
                      </c:pt>
                      <c:pt idx="196">
                        <c:v>188201.96499999994</c:v>
                      </c:pt>
                      <c:pt idx="197">
                        <c:v>188201.96499999994</c:v>
                      </c:pt>
                      <c:pt idx="198">
                        <c:v>188201.96499999994</c:v>
                      </c:pt>
                      <c:pt idx="199">
                        <c:v>188201.96499999994</c:v>
                      </c:pt>
                      <c:pt idx="200">
                        <c:v>188201.96499999994</c:v>
                      </c:pt>
                      <c:pt idx="201">
                        <c:v>188201.96499999994</c:v>
                      </c:pt>
                      <c:pt idx="202">
                        <c:v>188201.96499999994</c:v>
                      </c:pt>
                      <c:pt idx="203">
                        <c:v>188201.96499999994</c:v>
                      </c:pt>
                      <c:pt idx="204">
                        <c:v>188201.96499999994</c:v>
                      </c:pt>
                      <c:pt idx="205">
                        <c:v>188201.96499999994</c:v>
                      </c:pt>
                      <c:pt idx="206">
                        <c:v>188201.96499999994</c:v>
                      </c:pt>
                      <c:pt idx="207">
                        <c:v>188201.96499999994</c:v>
                      </c:pt>
                      <c:pt idx="208">
                        <c:v>188201.96499999994</c:v>
                      </c:pt>
                      <c:pt idx="209">
                        <c:v>188201.96499999994</c:v>
                      </c:pt>
                      <c:pt idx="210">
                        <c:v>188201.96499999994</c:v>
                      </c:pt>
                      <c:pt idx="211">
                        <c:v>188201.96499999994</c:v>
                      </c:pt>
                      <c:pt idx="212">
                        <c:v>188201.96499999994</c:v>
                      </c:pt>
                      <c:pt idx="213">
                        <c:v>188201.96499999994</c:v>
                      </c:pt>
                      <c:pt idx="214">
                        <c:v>188201.96499999994</c:v>
                      </c:pt>
                      <c:pt idx="215">
                        <c:v>188201.96499999994</c:v>
                      </c:pt>
                      <c:pt idx="216">
                        <c:v>188201.96499999994</c:v>
                      </c:pt>
                      <c:pt idx="217">
                        <c:v>188201.96499999994</c:v>
                      </c:pt>
                      <c:pt idx="218">
                        <c:v>188201.96499999994</c:v>
                      </c:pt>
                      <c:pt idx="219">
                        <c:v>188201.96499999994</c:v>
                      </c:pt>
                      <c:pt idx="220">
                        <c:v>188201.96499999994</c:v>
                      </c:pt>
                      <c:pt idx="221">
                        <c:v>188201.96499999994</c:v>
                      </c:pt>
                      <c:pt idx="222">
                        <c:v>188201.96499999994</c:v>
                      </c:pt>
                      <c:pt idx="223">
                        <c:v>188201.96499999994</c:v>
                      </c:pt>
                      <c:pt idx="224">
                        <c:v>188201.96499999994</c:v>
                      </c:pt>
                      <c:pt idx="225">
                        <c:v>188201.96499999994</c:v>
                      </c:pt>
                      <c:pt idx="226">
                        <c:v>188201.96499999994</c:v>
                      </c:pt>
                      <c:pt idx="227">
                        <c:v>188201.96499999994</c:v>
                      </c:pt>
                      <c:pt idx="228">
                        <c:v>188201.96499999994</c:v>
                      </c:pt>
                      <c:pt idx="229">
                        <c:v>188201.96499999994</c:v>
                      </c:pt>
                      <c:pt idx="230">
                        <c:v>188201.96499999994</c:v>
                      </c:pt>
                      <c:pt idx="231">
                        <c:v>188201.96499999994</c:v>
                      </c:pt>
                      <c:pt idx="232">
                        <c:v>188201.96499999994</c:v>
                      </c:pt>
                      <c:pt idx="233">
                        <c:v>188201.96499999994</c:v>
                      </c:pt>
                      <c:pt idx="234">
                        <c:v>188201.96499999994</c:v>
                      </c:pt>
                      <c:pt idx="235">
                        <c:v>188201.96499999994</c:v>
                      </c:pt>
                      <c:pt idx="236">
                        <c:v>188201.96499999994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3FB-45F2-9AA3-196E9DC3747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IG vs SPX Puts'!$A$14:$A$250</c15:sqref>
                        </c15:formulaRef>
                      </c:ext>
                    </c:extLst>
                    <c:strCache>
                      <c:ptCount val="17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3FB-45F2-9AA3-196E9DC3747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IG vs SPX Puts'!$A$14:$A$250</c15:sqref>
                        </c15:formulaRef>
                      </c:ext>
                    </c:extLst>
                    <c:strCache>
                      <c:ptCount val="17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101.22499999999999</c:v>
                      </c:pt>
                      <c:pt idx="43">
                        <c:v>101.22499999999999</c:v>
                      </c:pt>
                      <c:pt idx="44">
                        <c:v>101.22499999999999</c:v>
                      </c:pt>
                      <c:pt idx="45">
                        <c:v>101.22499999999999</c:v>
                      </c:pt>
                      <c:pt idx="46">
                        <c:v>101.22499999999999</c:v>
                      </c:pt>
                      <c:pt idx="47">
                        <c:v>101.22499999999999</c:v>
                      </c:pt>
                      <c:pt idx="48">
                        <c:v>101.22499999999999</c:v>
                      </c:pt>
                      <c:pt idx="49">
                        <c:v>101.22499999999999</c:v>
                      </c:pt>
                      <c:pt idx="50">
                        <c:v>101.22499999999999</c:v>
                      </c:pt>
                      <c:pt idx="51">
                        <c:v>101.22499999999999</c:v>
                      </c:pt>
                      <c:pt idx="52">
                        <c:v>101.22499999999999</c:v>
                      </c:pt>
                      <c:pt idx="53">
                        <c:v>101.22499999999999</c:v>
                      </c:pt>
                      <c:pt idx="54">
                        <c:v>101.22499999999999</c:v>
                      </c:pt>
                      <c:pt idx="55">
                        <c:v>101.22499999999999</c:v>
                      </c:pt>
                      <c:pt idx="56">
                        <c:v>101.22499999999999</c:v>
                      </c:pt>
                      <c:pt idx="57">
                        <c:v>101.22499999999999</c:v>
                      </c:pt>
                      <c:pt idx="58">
                        <c:v>101.22499999999999</c:v>
                      </c:pt>
                      <c:pt idx="59">
                        <c:v>101.22499999999999</c:v>
                      </c:pt>
                      <c:pt idx="60">
                        <c:v>101.22499999999999</c:v>
                      </c:pt>
                      <c:pt idx="61">
                        <c:v>101.22499999999999</c:v>
                      </c:pt>
                      <c:pt idx="62">
                        <c:v>101.22499999999999</c:v>
                      </c:pt>
                      <c:pt idx="63">
                        <c:v>101.22499999999999</c:v>
                      </c:pt>
                      <c:pt idx="64">
                        <c:v>101.22499999999999</c:v>
                      </c:pt>
                      <c:pt idx="65">
                        <c:v>101.22499999999999</c:v>
                      </c:pt>
                      <c:pt idx="66">
                        <c:v>101.22499999999999</c:v>
                      </c:pt>
                      <c:pt idx="67">
                        <c:v>101.22499999999999</c:v>
                      </c:pt>
                      <c:pt idx="68">
                        <c:v>101.22499999999999</c:v>
                      </c:pt>
                      <c:pt idx="69">
                        <c:v>101.22499999999999</c:v>
                      </c:pt>
                      <c:pt idx="70">
                        <c:v>101.22499999999999</c:v>
                      </c:pt>
                      <c:pt idx="71">
                        <c:v>101.22499999999999</c:v>
                      </c:pt>
                      <c:pt idx="72">
                        <c:v>101.22499999999999</c:v>
                      </c:pt>
                      <c:pt idx="73">
                        <c:v>101.22499999999999</c:v>
                      </c:pt>
                      <c:pt idx="74">
                        <c:v>101.22499999999999</c:v>
                      </c:pt>
                      <c:pt idx="75">
                        <c:v>101.22499999999999</c:v>
                      </c:pt>
                      <c:pt idx="76">
                        <c:v>101.22499999999999</c:v>
                      </c:pt>
                      <c:pt idx="77">
                        <c:v>101.22499999999999</c:v>
                      </c:pt>
                      <c:pt idx="78">
                        <c:v>101.22499999999999</c:v>
                      </c:pt>
                      <c:pt idx="79">
                        <c:v>101.22499999999999</c:v>
                      </c:pt>
                      <c:pt idx="80">
                        <c:v>101.22499999999999</c:v>
                      </c:pt>
                      <c:pt idx="81">
                        <c:v>101.22499999999999</c:v>
                      </c:pt>
                      <c:pt idx="82">
                        <c:v>101.22499999999999</c:v>
                      </c:pt>
                      <c:pt idx="83">
                        <c:v>101.22499999999999</c:v>
                      </c:pt>
                      <c:pt idx="84">
                        <c:v>101.22499999999999</c:v>
                      </c:pt>
                      <c:pt idx="85">
                        <c:v>101.22499999999999</c:v>
                      </c:pt>
                      <c:pt idx="86">
                        <c:v>101.22499999999999</c:v>
                      </c:pt>
                      <c:pt idx="87">
                        <c:v>101.22499999999999</c:v>
                      </c:pt>
                      <c:pt idx="88">
                        <c:v>101.22499999999999</c:v>
                      </c:pt>
                      <c:pt idx="89">
                        <c:v>101.22499999999999</c:v>
                      </c:pt>
                      <c:pt idx="90">
                        <c:v>101.22499999999999</c:v>
                      </c:pt>
                      <c:pt idx="91">
                        <c:v>101.22499999999999</c:v>
                      </c:pt>
                      <c:pt idx="92">
                        <c:v>101.22499999999999</c:v>
                      </c:pt>
                      <c:pt idx="93">
                        <c:v>101.22499999999999</c:v>
                      </c:pt>
                      <c:pt idx="94">
                        <c:v>101.22499999999999</c:v>
                      </c:pt>
                      <c:pt idx="95">
                        <c:v>101.22499999999999</c:v>
                      </c:pt>
                      <c:pt idx="96">
                        <c:v>101.22499999999999</c:v>
                      </c:pt>
                      <c:pt idx="97">
                        <c:v>101.22499999999999</c:v>
                      </c:pt>
                      <c:pt idx="98">
                        <c:v>101.22499999999999</c:v>
                      </c:pt>
                      <c:pt idx="99">
                        <c:v>101.22499999999999</c:v>
                      </c:pt>
                      <c:pt idx="100">
                        <c:v>101.22499999999999</c:v>
                      </c:pt>
                      <c:pt idx="101">
                        <c:v>101.22499999999999</c:v>
                      </c:pt>
                      <c:pt idx="102">
                        <c:v>101.22499999999999</c:v>
                      </c:pt>
                      <c:pt idx="103">
                        <c:v>101.22499999999999</c:v>
                      </c:pt>
                      <c:pt idx="104">
                        <c:v>101.22499999999999</c:v>
                      </c:pt>
                      <c:pt idx="105">
                        <c:v>101.22499999999999</c:v>
                      </c:pt>
                      <c:pt idx="106">
                        <c:v>101.22499999999999</c:v>
                      </c:pt>
                      <c:pt idx="107">
                        <c:v>101.22499999999999</c:v>
                      </c:pt>
                      <c:pt idx="108">
                        <c:v>101.22499999999999</c:v>
                      </c:pt>
                      <c:pt idx="109">
                        <c:v>101.22499999999999</c:v>
                      </c:pt>
                      <c:pt idx="110">
                        <c:v>101.22499999999999</c:v>
                      </c:pt>
                      <c:pt idx="111">
                        <c:v>101.22499999999999</c:v>
                      </c:pt>
                      <c:pt idx="112">
                        <c:v>101.22499999999999</c:v>
                      </c:pt>
                      <c:pt idx="113">
                        <c:v>101.22499999999999</c:v>
                      </c:pt>
                      <c:pt idx="114">
                        <c:v>101.22499999999999</c:v>
                      </c:pt>
                      <c:pt idx="115">
                        <c:v>101.22499999999999</c:v>
                      </c:pt>
                      <c:pt idx="116">
                        <c:v>101.22499999999999</c:v>
                      </c:pt>
                      <c:pt idx="117">
                        <c:v>101.22499999999999</c:v>
                      </c:pt>
                      <c:pt idx="118">
                        <c:v>101.22499999999999</c:v>
                      </c:pt>
                      <c:pt idx="119">
                        <c:v>101.22499999999999</c:v>
                      </c:pt>
                      <c:pt idx="120">
                        <c:v>101.22499999999999</c:v>
                      </c:pt>
                      <c:pt idx="121">
                        <c:v>101.22499999999999</c:v>
                      </c:pt>
                      <c:pt idx="122">
                        <c:v>101.22499999999999</c:v>
                      </c:pt>
                      <c:pt idx="123">
                        <c:v>101.22499999999999</c:v>
                      </c:pt>
                      <c:pt idx="124">
                        <c:v>101.22499999999999</c:v>
                      </c:pt>
                      <c:pt idx="125">
                        <c:v>101.22499999999999</c:v>
                      </c:pt>
                      <c:pt idx="126">
                        <c:v>101.22499999999999</c:v>
                      </c:pt>
                      <c:pt idx="127">
                        <c:v>101.22499999999999</c:v>
                      </c:pt>
                      <c:pt idx="128">
                        <c:v>101.22499999999999</c:v>
                      </c:pt>
                      <c:pt idx="129">
                        <c:v>101.22499999999999</c:v>
                      </c:pt>
                      <c:pt idx="130">
                        <c:v>101.22499999999999</c:v>
                      </c:pt>
                      <c:pt idx="131">
                        <c:v>101.22499999999999</c:v>
                      </c:pt>
                      <c:pt idx="132">
                        <c:v>101.22499999999999</c:v>
                      </c:pt>
                      <c:pt idx="133">
                        <c:v>101.22499999999999</c:v>
                      </c:pt>
                      <c:pt idx="134">
                        <c:v>101.22499999999999</c:v>
                      </c:pt>
                      <c:pt idx="135">
                        <c:v>101.22499999999999</c:v>
                      </c:pt>
                      <c:pt idx="136">
                        <c:v>101.22499999999999</c:v>
                      </c:pt>
                      <c:pt idx="137">
                        <c:v>101.22499999999999</c:v>
                      </c:pt>
                      <c:pt idx="138">
                        <c:v>101.22499999999999</c:v>
                      </c:pt>
                      <c:pt idx="139">
                        <c:v>101.22499999999999</c:v>
                      </c:pt>
                      <c:pt idx="140">
                        <c:v>101.22499999999999</c:v>
                      </c:pt>
                      <c:pt idx="141">
                        <c:v>101.22499999999999</c:v>
                      </c:pt>
                      <c:pt idx="142">
                        <c:v>101.22499999999999</c:v>
                      </c:pt>
                      <c:pt idx="143">
                        <c:v>101.22499999999999</c:v>
                      </c:pt>
                      <c:pt idx="144">
                        <c:v>101.22499999999999</c:v>
                      </c:pt>
                      <c:pt idx="145">
                        <c:v>101.22499999999999</c:v>
                      </c:pt>
                      <c:pt idx="146">
                        <c:v>101.22499999999999</c:v>
                      </c:pt>
                      <c:pt idx="147">
                        <c:v>101.22499999999999</c:v>
                      </c:pt>
                      <c:pt idx="148">
                        <c:v>101.22499999999999</c:v>
                      </c:pt>
                      <c:pt idx="149">
                        <c:v>101.22499999999999</c:v>
                      </c:pt>
                      <c:pt idx="150">
                        <c:v>101.22499999999999</c:v>
                      </c:pt>
                      <c:pt idx="151">
                        <c:v>101.22499999999999</c:v>
                      </c:pt>
                      <c:pt idx="152">
                        <c:v>101.22499999999999</c:v>
                      </c:pt>
                      <c:pt idx="153">
                        <c:v>101.22499999999999</c:v>
                      </c:pt>
                      <c:pt idx="154">
                        <c:v>101.22499999999999</c:v>
                      </c:pt>
                      <c:pt idx="155">
                        <c:v>101.22499999999999</c:v>
                      </c:pt>
                      <c:pt idx="156">
                        <c:v>101.22499999999999</c:v>
                      </c:pt>
                      <c:pt idx="157">
                        <c:v>101.22499999999999</c:v>
                      </c:pt>
                      <c:pt idx="158">
                        <c:v>101.22499999999999</c:v>
                      </c:pt>
                      <c:pt idx="159">
                        <c:v>101.22499999999999</c:v>
                      </c:pt>
                      <c:pt idx="160">
                        <c:v>101.22499999999999</c:v>
                      </c:pt>
                      <c:pt idx="161">
                        <c:v>101.22499999999999</c:v>
                      </c:pt>
                      <c:pt idx="162">
                        <c:v>101.22499999999999</c:v>
                      </c:pt>
                      <c:pt idx="163">
                        <c:v>101.22499999999999</c:v>
                      </c:pt>
                      <c:pt idx="164">
                        <c:v>101.22499999999999</c:v>
                      </c:pt>
                      <c:pt idx="165">
                        <c:v>101.22499999999999</c:v>
                      </c:pt>
                      <c:pt idx="166">
                        <c:v>101.22499999999999</c:v>
                      </c:pt>
                      <c:pt idx="167">
                        <c:v>101.22499999999999</c:v>
                      </c:pt>
                      <c:pt idx="168">
                        <c:v>101.22499999999999</c:v>
                      </c:pt>
                      <c:pt idx="169">
                        <c:v>101.22499999999999</c:v>
                      </c:pt>
                      <c:pt idx="170">
                        <c:v>101.22499999999999</c:v>
                      </c:pt>
                      <c:pt idx="171">
                        <c:v>101.22499999999999</c:v>
                      </c:pt>
                      <c:pt idx="172">
                        <c:v>101.22499999999999</c:v>
                      </c:pt>
                      <c:pt idx="173">
                        <c:v>101.22499999999999</c:v>
                      </c:pt>
                      <c:pt idx="174">
                        <c:v>101.22499999999999</c:v>
                      </c:pt>
                      <c:pt idx="175">
                        <c:v>101.22499999999999</c:v>
                      </c:pt>
                      <c:pt idx="176">
                        <c:v>101.22499999999999</c:v>
                      </c:pt>
                      <c:pt idx="177">
                        <c:v>101.22499999999999</c:v>
                      </c:pt>
                      <c:pt idx="178">
                        <c:v>101.22499999999999</c:v>
                      </c:pt>
                      <c:pt idx="179">
                        <c:v>101.22499999999999</c:v>
                      </c:pt>
                      <c:pt idx="180">
                        <c:v>101.22499999999999</c:v>
                      </c:pt>
                      <c:pt idx="181">
                        <c:v>101.22499999999999</c:v>
                      </c:pt>
                      <c:pt idx="182">
                        <c:v>101.22499999999999</c:v>
                      </c:pt>
                      <c:pt idx="183">
                        <c:v>101.22499999999999</c:v>
                      </c:pt>
                      <c:pt idx="184">
                        <c:v>101.22499999999999</c:v>
                      </c:pt>
                      <c:pt idx="185">
                        <c:v>101.22499999999999</c:v>
                      </c:pt>
                      <c:pt idx="186">
                        <c:v>101.22499999999999</c:v>
                      </c:pt>
                      <c:pt idx="187">
                        <c:v>101.22499999999999</c:v>
                      </c:pt>
                      <c:pt idx="188">
                        <c:v>101.22499999999999</c:v>
                      </c:pt>
                      <c:pt idx="189">
                        <c:v>101.22499999999999</c:v>
                      </c:pt>
                      <c:pt idx="190">
                        <c:v>101.22499999999999</c:v>
                      </c:pt>
                      <c:pt idx="191">
                        <c:v>101.22499999999999</c:v>
                      </c:pt>
                      <c:pt idx="192">
                        <c:v>101.22499999999999</c:v>
                      </c:pt>
                      <c:pt idx="193">
                        <c:v>101.22499999999999</c:v>
                      </c:pt>
                      <c:pt idx="194">
                        <c:v>101.22499999999999</c:v>
                      </c:pt>
                      <c:pt idx="195">
                        <c:v>101.22499999999999</c:v>
                      </c:pt>
                      <c:pt idx="196">
                        <c:v>101.22499999999999</c:v>
                      </c:pt>
                      <c:pt idx="197">
                        <c:v>101.22499999999999</c:v>
                      </c:pt>
                      <c:pt idx="198">
                        <c:v>101.22499999999999</c:v>
                      </c:pt>
                      <c:pt idx="199">
                        <c:v>101.22499999999999</c:v>
                      </c:pt>
                      <c:pt idx="200">
                        <c:v>101.22499999999999</c:v>
                      </c:pt>
                      <c:pt idx="201">
                        <c:v>101.22499999999999</c:v>
                      </c:pt>
                      <c:pt idx="202">
                        <c:v>101.22499999999999</c:v>
                      </c:pt>
                      <c:pt idx="203">
                        <c:v>101.22499999999999</c:v>
                      </c:pt>
                      <c:pt idx="204">
                        <c:v>101.22499999999999</c:v>
                      </c:pt>
                      <c:pt idx="205">
                        <c:v>101.22499999999999</c:v>
                      </c:pt>
                      <c:pt idx="206">
                        <c:v>101.22499999999999</c:v>
                      </c:pt>
                      <c:pt idx="207">
                        <c:v>101.22499999999999</c:v>
                      </c:pt>
                      <c:pt idx="208">
                        <c:v>101.22499999999999</c:v>
                      </c:pt>
                      <c:pt idx="209">
                        <c:v>101.22499999999999</c:v>
                      </c:pt>
                      <c:pt idx="210">
                        <c:v>101.22499999999999</c:v>
                      </c:pt>
                      <c:pt idx="211">
                        <c:v>101.22499999999999</c:v>
                      </c:pt>
                      <c:pt idx="212">
                        <c:v>101.22499999999999</c:v>
                      </c:pt>
                      <c:pt idx="213">
                        <c:v>101.22499999999999</c:v>
                      </c:pt>
                      <c:pt idx="214">
                        <c:v>101.22499999999999</c:v>
                      </c:pt>
                      <c:pt idx="215">
                        <c:v>101.22499999999999</c:v>
                      </c:pt>
                      <c:pt idx="216">
                        <c:v>101.22499999999999</c:v>
                      </c:pt>
                      <c:pt idx="217">
                        <c:v>101.22499999999999</c:v>
                      </c:pt>
                      <c:pt idx="218">
                        <c:v>101.22499999999999</c:v>
                      </c:pt>
                      <c:pt idx="219">
                        <c:v>101.22499999999999</c:v>
                      </c:pt>
                      <c:pt idx="220">
                        <c:v>101.22499999999999</c:v>
                      </c:pt>
                      <c:pt idx="221">
                        <c:v>101.22499999999999</c:v>
                      </c:pt>
                      <c:pt idx="222">
                        <c:v>101.22499999999999</c:v>
                      </c:pt>
                      <c:pt idx="223">
                        <c:v>101.22499999999999</c:v>
                      </c:pt>
                      <c:pt idx="224">
                        <c:v>101.22499999999999</c:v>
                      </c:pt>
                      <c:pt idx="225">
                        <c:v>101.22499999999999</c:v>
                      </c:pt>
                      <c:pt idx="226">
                        <c:v>101.22499999999999</c:v>
                      </c:pt>
                      <c:pt idx="227">
                        <c:v>101.22499999999999</c:v>
                      </c:pt>
                      <c:pt idx="228">
                        <c:v>101.22499999999999</c:v>
                      </c:pt>
                      <c:pt idx="229">
                        <c:v>101.22499999999999</c:v>
                      </c:pt>
                      <c:pt idx="230">
                        <c:v>101.22499999999999</c:v>
                      </c:pt>
                      <c:pt idx="231">
                        <c:v>101.22499999999999</c:v>
                      </c:pt>
                      <c:pt idx="232">
                        <c:v>101.22499999999999</c:v>
                      </c:pt>
                      <c:pt idx="233">
                        <c:v>101.22499999999999</c:v>
                      </c:pt>
                      <c:pt idx="234">
                        <c:v>101.22499999999999</c:v>
                      </c:pt>
                      <c:pt idx="235">
                        <c:v>101.22499999999999</c:v>
                      </c:pt>
                      <c:pt idx="236">
                        <c:v>101.22499999999999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3FB-45F2-9AA3-196E9DC3747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IG vs SPX Puts'!$A$14:$A$250</c15:sqref>
                        </c15:formulaRef>
                      </c:ext>
                    </c:extLst>
                    <c:strCache>
                      <c:ptCount val="17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176249.99999999959</c:v>
                      </c:pt>
                      <c:pt idx="43">
                        <c:v>176249.99999999959</c:v>
                      </c:pt>
                      <c:pt idx="44">
                        <c:v>176249.99999999959</c:v>
                      </c:pt>
                      <c:pt idx="45">
                        <c:v>176249.99999999959</c:v>
                      </c:pt>
                      <c:pt idx="46">
                        <c:v>176249.99999999959</c:v>
                      </c:pt>
                      <c:pt idx="47">
                        <c:v>176249.99999999959</c:v>
                      </c:pt>
                      <c:pt idx="48">
                        <c:v>176249.99999999959</c:v>
                      </c:pt>
                      <c:pt idx="49">
                        <c:v>176249.99999999959</c:v>
                      </c:pt>
                      <c:pt idx="50">
                        <c:v>176249.99999999959</c:v>
                      </c:pt>
                      <c:pt idx="51">
                        <c:v>176249.99999999959</c:v>
                      </c:pt>
                      <c:pt idx="52">
                        <c:v>176249.99999999959</c:v>
                      </c:pt>
                      <c:pt idx="53">
                        <c:v>176249.99999999959</c:v>
                      </c:pt>
                      <c:pt idx="54">
                        <c:v>176249.99999999959</c:v>
                      </c:pt>
                      <c:pt idx="55">
                        <c:v>176249.99999999959</c:v>
                      </c:pt>
                      <c:pt idx="56">
                        <c:v>176249.99999999959</c:v>
                      </c:pt>
                      <c:pt idx="57">
                        <c:v>176249.99999999959</c:v>
                      </c:pt>
                      <c:pt idx="58">
                        <c:v>176249.99999999959</c:v>
                      </c:pt>
                      <c:pt idx="59">
                        <c:v>176249.99999999959</c:v>
                      </c:pt>
                      <c:pt idx="60">
                        <c:v>176249.99999999959</c:v>
                      </c:pt>
                      <c:pt idx="61">
                        <c:v>176249.99999999959</c:v>
                      </c:pt>
                      <c:pt idx="62">
                        <c:v>176249.99999999959</c:v>
                      </c:pt>
                      <c:pt idx="63">
                        <c:v>176249.99999999959</c:v>
                      </c:pt>
                      <c:pt idx="64">
                        <c:v>176249.99999999959</c:v>
                      </c:pt>
                      <c:pt idx="65">
                        <c:v>176249.99999999959</c:v>
                      </c:pt>
                      <c:pt idx="66">
                        <c:v>176249.99999999959</c:v>
                      </c:pt>
                      <c:pt idx="67">
                        <c:v>176249.99999999959</c:v>
                      </c:pt>
                      <c:pt idx="68">
                        <c:v>176249.99999999959</c:v>
                      </c:pt>
                      <c:pt idx="69">
                        <c:v>176249.99999999959</c:v>
                      </c:pt>
                      <c:pt idx="70">
                        <c:v>176249.99999999959</c:v>
                      </c:pt>
                      <c:pt idx="71">
                        <c:v>176249.99999999959</c:v>
                      </c:pt>
                      <c:pt idx="72">
                        <c:v>176249.99999999959</c:v>
                      </c:pt>
                      <c:pt idx="73">
                        <c:v>176249.99999999959</c:v>
                      </c:pt>
                      <c:pt idx="74">
                        <c:v>176249.99999999959</c:v>
                      </c:pt>
                      <c:pt idx="75">
                        <c:v>176249.99999999959</c:v>
                      </c:pt>
                      <c:pt idx="76">
                        <c:v>176249.99999999959</c:v>
                      </c:pt>
                      <c:pt idx="77">
                        <c:v>176249.99999999959</c:v>
                      </c:pt>
                      <c:pt idx="78">
                        <c:v>176249.99999999959</c:v>
                      </c:pt>
                      <c:pt idx="79">
                        <c:v>176249.99999999959</c:v>
                      </c:pt>
                      <c:pt idx="80">
                        <c:v>176249.99999999959</c:v>
                      </c:pt>
                      <c:pt idx="81">
                        <c:v>176249.99999999959</c:v>
                      </c:pt>
                      <c:pt idx="82">
                        <c:v>176249.99999999959</c:v>
                      </c:pt>
                      <c:pt idx="83">
                        <c:v>176249.99999999959</c:v>
                      </c:pt>
                      <c:pt idx="84">
                        <c:v>176249.99999999959</c:v>
                      </c:pt>
                      <c:pt idx="85">
                        <c:v>176249.99999999959</c:v>
                      </c:pt>
                      <c:pt idx="86">
                        <c:v>176249.99999999959</c:v>
                      </c:pt>
                      <c:pt idx="87">
                        <c:v>176249.99999999959</c:v>
                      </c:pt>
                      <c:pt idx="88">
                        <c:v>176249.99999999959</c:v>
                      </c:pt>
                      <c:pt idx="89">
                        <c:v>176249.99999999959</c:v>
                      </c:pt>
                      <c:pt idx="90">
                        <c:v>176249.99999999959</c:v>
                      </c:pt>
                      <c:pt idx="91">
                        <c:v>176249.99999999959</c:v>
                      </c:pt>
                      <c:pt idx="92">
                        <c:v>176249.99999999959</c:v>
                      </c:pt>
                      <c:pt idx="93">
                        <c:v>176249.99999999959</c:v>
                      </c:pt>
                      <c:pt idx="94">
                        <c:v>176249.99999999959</c:v>
                      </c:pt>
                      <c:pt idx="95">
                        <c:v>176249.99999999959</c:v>
                      </c:pt>
                      <c:pt idx="96">
                        <c:v>176249.99999999959</c:v>
                      </c:pt>
                      <c:pt idx="97">
                        <c:v>176249.99999999959</c:v>
                      </c:pt>
                      <c:pt idx="98">
                        <c:v>176249.99999999959</c:v>
                      </c:pt>
                      <c:pt idx="99">
                        <c:v>176249.99999999959</c:v>
                      </c:pt>
                      <c:pt idx="100">
                        <c:v>176249.99999999959</c:v>
                      </c:pt>
                      <c:pt idx="101">
                        <c:v>176249.99999999959</c:v>
                      </c:pt>
                      <c:pt idx="102">
                        <c:v>176249.99999999959</c:v>
                      </c:pt>
                      <c:pt idx="103">
                        <c:v>176249.99999999959</c:v>
                      </c:pt>
                      <c:pt idx="104">
                        <c:v>176249.99999999959</c:v>
                      </c:pt>
                      <c:pt idx="105">
                        <c:v>176249.99999999959</c:v>
                      </c:pt>
                      <c:pt idx="106">
                        <c:v>176249.99999999959</c:v>
                      </c:pt>
                      <c:pt idx="107">
                        <c:v>176249.99999999959</c:v>
                      </c:pt>
                      <c:pt idx="108">
                        <c:v>176249.99999999959</c:v>
                      </c:pt>
                      <c:pt idx="109">
                        <c:v>176249.99999999959</c:v>
                      </c:pt>
                      <c:pt idx="110">
                        <c:v>176249.99999999959</c:v>
                      </c:pt>
                      <c:pt idx="111">
                        <c:v>176249.99999999959</c:v>
                      </c:pt>
                      <c:pt idx="112">
                        <c:v>176249.99999999959</c:v>
                      </c:pt>
                      <c:pt idx="113">
                        <c:v>176249.99999999959</c:v>
                      </c:pt>
                      <c:pt idx="114">
                        <c:v>176249.99999999959</c:v>
                      </c:pt>
                      <c:pt idx="115">
                        <c:v>176249.99999999959</c:v>
                      </c:pt>
                      <c:pt idx="116">
                        <c:v>176249.99999999959</c:v>
                      </c:pt>
                      <c:pt idx="117">
                        <c:v>176249.99999999959</c:v>
                      </c:pt>
                      <c:pt idx="118">
                        <c:v>176249.99999999959</c:v>
                      </c:pt>
                      <c:pt idx="119">
                        <c:v>176249.99999999959</c:v>
                      </c:pt>
                      <c:pt idx="120">
                        <c:v>176249.99999999959</c:v>
                      </c:pt>
                      <c:pt idx="121">
                        <c:v>176249.99999999959</c:v>
                      </c:pt>
                      <c:pt idx="122">
                        <c:v>176249.99999999959</c:v>
                      </c:pt>
                      <c:pt idx="123">
                        <c:v>176249.99999999959</c:v>
                      </c:pt>
                      <c:pt idx="124">
                        <c:v>176249.99999999959</c:v>
                      </c:pt>
                      <c:pt idx="125">
                        <c:v>176249.99999999959</c:v>
                      </c:pt>
                      <c:pt idx="126">
                        <c:v>176249.99999999959</c:v>
                      </c:pt>
                      <c:pt idx="127">
                        <c:v>176249.99999999959</c:v>
                      </c:pt>
                      <c:pt idx="128">
                        <c:v>176249.99999999959</c:v>
                      </c:pt>
                      <c:pt idx="129">
                        <c:v>176249.99999999959</c:v>
                      </c:pt>
                      <c:pt idx="130">
                        <c:v>176249.99999999959</c:v>
                      </c:pt>
                      <c:pt idx="131">
                        <c:v>176249.99999999959</c:v>
                      </c:pt>
                      <c:pt idx="132">
                        <c:v>176249.99999999959</c:v>
                      </c:pt>
                      <c:pt idx="133">
                        <c:v>176249.99999999959</c:v>
                      </c:pt>
                      <c:pt idx="134">
                        <c:v>176249.99999999959</c:v>
                      </c:pt>
                      <c:pt idx="135">
                        <c:v>176249.99999999959</c:v>
                      </c:pt>
                      <c:pt idx="136">
                        <c:v>176249.99999999959</c:v>
                      </c:pt>
                      <c:pt idx="137">
                        <c:v>176249.99999999959</c:v>
                      </c:pt>
                      <c:pt idx="138">
                        <c:v>176249.99999999959</c:v>
                      </c:pt>
                      <c:pt idx="139">
                        <c:v>176249.99999999959</c:v>
                      </c:pt>
                      <c:pt idx="140">
                        <c:v>176249.99999999959</c:v>
                      </c:pt>
                      <c:pt idx="141">
                        <c:v>176249.99999999959</c:v>
                      </c:pt>
                      <c:pt idx="142">
                        <c:v>176249.99999999959</c:v>
                      </c:pt>
                      <c:pt idx="143">
                        <c:v>176249.99999999959</c:v>
                      </c:pt>
                      <c:pt idx="144">
                        <c:v>176249.99999999959</c:v>
                      </c:pt>
                      <c:pt idx="145">
                        <c:v>176249.99999999959</c:v>
                      </c:pt>
                      <c:pt idx="146">
                        <c:v>176249.99999999959</c:v>
                      </c:pt>
                      <c:pt idx="147">
                        <c:v>176249.99999999959</c:v>
                      </c:pt>
                      <c:pt idx="148">
                        <c:v>176249.99999999959</c:v>
                      </c:pt>
                      <c:pt idx="149">
                        <c:v>176249.99999999959</c:v>
                      </c:pt>
                      <c:pt idx="150">
                        <c:v>176249.99999999959</c:v>
                      </c:pt>
                      <c:pt idx="151">
                        <c:v>176249.99999999959</c:v>
                      </c:pt>
                      <c:pt idx="152">
                        <c:v>176249.99999999959</c:v>
                      </c:pt>
                      <c:pt idx="153">
                        <c:v>176249.99999999959</c:v>
                      </c:pt>
                      <c:pt idx="154">
                        <c:v>176249.99999999959</c:v>
                      </c:pt>
                      <c:pt idx="155">
                        <c:v>176249.99999999959</c:v>
                      </c:pt>
                      <c:pt idx="156">
                        <c:v>176249.99999999959</c:v>
                      </c:pt>
                      <c:pt idx="157">
                        <c:v>176249.99999999959</c:v>
                      </c:pt>
                      <c:pt idx="158">
                        <c:v>176249.99999999959</c:v>
                      </c:pt>
                      <c:pt idx="159">
                        <c:v>176249.99999999959</c:v>
                      </c:pt>
                      <c:pt idx="160">
                        <c:v>176249.99999999959</c:v>
                      </c:pt>
                      <c:pt idx="161">
                        <c:v>176249.99999999959</c:v>
                      </c:pt>
                      <c:pt idx="162">
                        <c:v>176249.99999999959</c:v>
                      </c:pt>
                      <c:pt idx="163">
                        <c:v>176249.99999999959</c:v>
                      </c:pt>
                      <c:pt idx="164">
                        <c:v>176249.99999999959</c:v>
                      </c:pt>
                      <c:pt idx="165">
                        <c:v>176249.99999999959</c:v>
                      </c:pt>
                      <c:pt idx="166">
                        <c:v>176249.99999999959</c:v>
                      </c:pt>
                      <c:pt idx="167">
                        <c:v>176249.99999999959</c:v>
                      </c:pt>
                      <c:pt idx="168">
                        <c:v>176249.99999999959</c:v>
                      </c:pt>
                      <c:pt idx="169">
                        <c:v>176249.99999999959</c:v>
                      </c:pt>
                      <c:pt idx="170">
                        <c:v>176249.99999999959</c:v>
                      </c:pt>
                      <c:pt idx="171">
                        <c:v>176249.99999999959</c:v>
                      </c:pt>
                      <c:pt idx="172">
                        <c:v>176249.99999999959</c:v>
                      </c:pt>
                      <c:pt idx="173">
                        <c:v>176249.99999999959</c:v>
                      </c:pt>
                      <c:pt idx="174">
                        <c:v>176249.99999999959</c:v>
                      </c:pt>
                      <c:pt idx="175">
                        <c:v>176249.99999999959</c:v>
                      </c:pt>
                      <c:pt idx="176">
                        <c:v>176249.99999999959</c:v>
                      </c:pt>
                      <c:pt idx="177">
                        <c:v>176249.99999999959</c:v>
                      </c:pt>
                      <c:pt idx="178">
                        <c:v>176249.99999999959</c:v>
                      </c:pt>
                      <c:pt idx="179">
                        <c:v>176249.99999999959</c:v>
                      </c:pt>
                      <c:pt idx="180">
                        <c:v>176249.99999999959</c:v>
                      </c:pt>
                      <c:pt idx="181">
                        <c:v>176249.99999999959</c:v>
                      </c:pt>
                      <c:pt idx="182">
                        <c:v>176249.99999999959</c:v>
                      </c:pt>
                      <c:pt idx="183">
                        <c:v>176249.99999999959</c:v>
                      </c:pt>
                      <c:pt idx="184">
                        <c:v>176249.99999999959</c:v>
                      </c:pt>
                      <c:pt idx="185">
                        <c:v>176249.99999999959</c:v>
                      </c:pt>
                      <c:pt idx="186">
                        <c:v>176249.99999999959</c:v>
                      </c:pt>
                      <c:pt idx="187">
                        <c:v>176249.99999999959</c:v>
                      </c:pt>
                      <c:pt idx="188">
                        <c:v>176249.99999999959</c:v>
                      </c:pt>
                      <c:pt idx="189">
                        <c:v>176249.99999999959</c:v>
                      </c:pt>
                      <c:pt idx="190">
                        <c:v>176249.99999999959</c:v>
                      </c:pt>
                      <c:pt idx="191">
                        <c:v>176249.99999999959</c:v>
                      </c:pt>
                      <c:pt idx="192">
                        <c:v>176249.99999999959</c:v>
                      </c:pt>
                      <c:pt idx="193">
                        <c:v>176249.99999999959</c:v>
                      </c:pt>
                      <c:pt idx="194">
                        <c:v>176249.99999999959</c:v>
                      </c:pt>
                      <c:pt idx="195">
                        <c:v>176249.99999999959</c:v>
                      </c:pt>
                      <c:pt idx="196">
                        <c:v>176249.99999999959</c:v>
                      </c:pt>
                      <c:pt idx="197">
                        <c:v>176249.99999999959</c:v>
                      </c:pt>
                      <c:pt idx="198">
                        <c:v>176249.99999999959</c:v>
                      </c:pt>
                      <c:pt idx="199">
                        <c:v>176249.99999999959</c:v>
                      </c:pt>
                      <c:pt idx="200">
                        <c:v>176249.99999999959</c:v>
                      </c:pt>
                      <c:pt idx="201">
                        <c:v>176249.99999999959</c:v>
                      </c:pt>
                      <c:pt idx="202">
                        <c:v>176249.99999999959</c:v>
                      </c:pt>
                      <c:pt idx="203">
                        <c:v>176249.99999999959</c:v>
                      </c:pt>
                      <c:pt idx="204">
                        <c:v>176249.99999999959</c:v>
                      </c:pt>
                      <c:pt idx="205">
                        <c:v>176249.99999999959</c:v>
                      </c:pt>
                      <c:pt idx="206">
                        <c:v>176249.99999999959</c:v>
                      </c:pt>
                      <c:pt idx="207">
                        <c:v>176249.99999999959</c:v>
                      </c:pt>
                      <c:pt idx="208">
                        <c:v>176249.99999999959</c:v>
                      </c:pt>
                      <c:pt idx="209">
                        <c:v>176249.99999999959</c:v>
                      </c:pt>
                      <c:pt idx="210">
                        <c:v>176249.99999999959</c:v>
                      </c:pt>
                      <c:pt idx="211">
                        <c:v>176249.99999999959</c:v>
                      </c:pt>
                      <c:pt idx="212">
                        <c:v>176249.99999999959</c:v>
                      </c:pt>
                      <c:pt idx="213">
                        <c:v>176249.99999999959</c:v>
                      </c:pt>
                      <c:pt idx="214">
                        <c:v>176249.99999999959</c:v>
                      </c:pt>
                      <c:pt idx="215">
                        <c:v>176249.99999999959</c:v>
                      </c:pt>
                      <c:pt idx="216">
                        <c:v>176249.99999999959</c:v>
                      </c:pt>
                      <c:pt idx="217">
                        <c:v>176249.99999999959</c:v>
                      </c:pt>
                      <c:pt idx="218">
                        <c:v>176249.99999999959</c:v>
                      </c:pt>
                      <c:pt idx="219">
                        <c:v>176249.99999999959</c:v>
                      </c:pt>
                      <c:pt idx="220">
                        <c:v>176249.99999999959</c:v>
                      </c:pt>
                      <c:pt idx="221">
                        <c:v>176249.99999999959</c:v>
                      </c:pt>
                      <c:pt idx="222">
                        <c:v>176249.99999999959</c:v>
                      </c:pt>
                      <c:pt idx="223">
                        <c:v>176249.99999999959</c:v>
                      </c:pt>
                      <c:pt idx="224">
                        <c:v>176249.99999999959</c:v>
                      </c:pt>
                      <c:pt idx="225">
                        <c:v>176249.99999999959</c:v>
                      </c:pt>
                      <c:pt idx="226">
                        <c:v>176249.99999999959</c:v>
                      </c:pt>
                      <c:pt idx="227">
                        <c:v>176249.99999999959</c:v>
                      </c:pt>
                      <c:pt idx="228">
                        <c:v>176249.99999999959</c:v>
                      </c:pt>
                      <c:pt idx="229">
                        <c:v>176249.99999999959</c:v>
                      </c:pt>
                      <c:pt idx="230">
                        <c:v>176249.99999999959</c:v>
                      </c:pt>
                      <c:pt idx="231">
                        <c:v>176249.99999999959</c:v>
                      </c:pt>
                      <c:pt idx="232">
                        <c:v>176249.99999999959</c:v>
                      </c:pt>
                      <c:pt idx="233">
                        <c:v>176249.99999999959</c:v>
                      </c:pt>
                      <c:pt idx="234">
                        <c:v>176249.99999999959</c:v>
                      </c:pt>
                      <c:pt idx="235">
                        <c:v>176249.99999999959</c:v>
                      </c:pt>
                      <c:pt idx="236">
                        <c:v>176249.99999999959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3FB-45F2-9AA3-196E9DC3747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'CDX IG vs SPX Puts'!$A$14:$A$250</c15:sqref>
                        </c15:formulaRef>
                      </c:ext>
                    </c:extLst>
                    <c:strCache>
                      <c:ptCount val="17"/>
                      <c:pt idx="0">
                        <c:v>10/09/2025</c:v>
                      </c:pt>
                      <c:pt idx="1">
                        <c:v>10/10/2025</c:v>
                      </c:pt>
                      <c:pt idx="2">
                        <c:v>10/14/2025</c:v>
                      </c:pt>
                      <c:pt idx="3">
                        <c:v>10/15/2025</c:v>
                      </c:pt>
                      <c:pt idx="4">
                        <c:v>10/16/2025</c:v>
                      </c:pt>
                      <c:pt idx="5">
                        <c:v>10/17/2025</c:v>
                      </c:pt>
                      <c:pt idx="6">
                        <c:v>10/20/2025</c:v>
                      </c:pt>
                      <c:pt idx="7">
                        <c:v>10/21/2025</c:v>
                      </c:pt>
                      <c:pt idx="8">
                        <c:v>10/22/2025</c:v>
                      </c:pt>
                      <c:pt idx="9">
                        <c:v>10/23/2025</c:v>
                      </c:pt>
                      <c:pt idx="10">
                        <c:v>10/24/2025</c:v>
                      </c:pt>
                      <c:pt idx="11">
                        <c:v>10/27/2025</c:v>
                      </c:pt>
                      <c:pt idx="12">
                        <c:v>10/28/2025</c:v>
                      </c:pt>
                      <c:pt idx="13">
                        <c:v>10/29/2025</c:v>
                      </c:pt>
                      <c:pt idx="14">
                        <c:v>10/30/2025</c:v>
                      </c:pt>
                      <c:pt idx="15">
                        <c:v>10/31/2025</c:v>
                      </c:pt>
                      <c:pt idx="16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3FB-45F2-9AA3-196E9DC3747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'New_CDX IG vs SPX Puts'!$G$12:$G$13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'New_CDX IG vs SPX Puts'!$A$14:$A$250</c:f>
              <c:strCache>
                <c:ptCount val="3"/>
                <c:pt idx="0">
                  <c:v>10/30/2025</c:v>
                </c:pt>
                <c:pt idx="1">
                  <c:v>10/31/2025</c:v>
                </c:pt>
                <c:pt idx="2">
                  <c:v>11/03/2025</c:v>
                </c:pt>
              </c:strCache>
            </c:strRef>
          </c:cat>
          <c:val>
            <c:numRef>
              <c:f>'New_CDX IG vs SPX Puts'!$G$14:$G$250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952.22222222197888</c:v>
                </c:pt>
                <c:pt idx="2">
                  <c:v>-69674.488888889027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3-4C89-A4CA-9189D0503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'New_CDX IG vs SPX Puts'!$A$14:$A$250</c15:sqref>
                        </c15:formulaRef>
                      </c:ext>
                    </c:extLst>
                    <c:strCache>
                      <c:ptCount val="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101.1619</c:v>
                      </c:pt>
                      <c:pt idx="43">
                        <c:v>101.1619</c:v>
                      </c:pt>
                      <c:pt idx="44">
                        <c:v>101.1619</c:v>
                      </c:pt>
                      <c:pt idx="45">
                        <c:v>101.1619</c:v>
                      </c:pt>
                      <c:pt idx="46">
                        <c:v>101.1619</c:v>
                      </c:pt>
                      <c:pt idx="47">
                        <c:v>101.1619</c:v>
                      </c:pt>
                      <c:pt idx="48">
                        <c:v>101.1619</c:v>
                      </c:pt>
                      <c:pt idx="49">
                        <c:v>101.1619</c:v>
                      </c:pt>
                      <c:pt idx="50">
                        <c:v>101.1619</c:v>
                      </c:pt>
                      <c:pt idx="51">
                        <c:v>101.1619</c:v>
                      </c:pt>
                      <c:pt idx="52">
                        <c:v>101.1619</c:v>
                      </c:pt>
                      <c:pt idx="53">
                        <c:v>101.1619</c:v>
                      </c:pt>
                      <c:pt idx="54">
                        <c:v>101.1619</c:v>
                      </c:pt>
                      <c:pt idx="55">
                        <c:v>101.1619</c:v>
                      </c:pt>
                      <c:pt idx="56">
                        <c:v>101.1619</c:v>
                      </c:pt>
                      <c:pt idx="57">
                        <c:v>101.1619</c:v>
                      </c:pt>
                      <c:pt idx="58">
                        <c:v>101.1619</c:v>
                      </c:pt>
                      <c:pt idx="59">
                        <c:v>101.1619</c:v>
                      </c:pt>
                      <c:pt idx="60">
                        <c:v>101.1619</c:v>
                      </c:pt>
                      <c:pt idx="61">
                        <c:v>101.1619</c:v>
                      </c:pt>
                      <c:pt idx="62">
                        <c:v>101.1619</c:v>
                      </c:pt>
                      <c:pt idx="63">
                        <c:v>101.1619</c:v>
                      </c:pt>
                      <c:pt idx="64">
                        <c:v>101.1619</c:v>
                      </c:pt>
                      <c:pt idx="65">
                        <c:v>101.1619</c:v>
                      </c:pt>
                      <c:pt idx="66">
                        <c:v>101.1619</c:v>
                      </c:pt>
                      <c:pt idx="67">
                        <c:v>101.1619</c:v>
                      </c:pt>
                      <c:pt idx="68">
                        <c:v>101.1619</c:v>
                      </c:pt>
                      <c:pt idx="69">
                        <c:v>101.1619</c:v>
                      </c:pt>
                      <c:pt idx="70">
                        <c:v>101.1619</c:v>
                      </c:pt>
                      <c:pt idx="71">
                        <c:v>101.1619</c:v>
                      </c:pt>
                      <c:pt idx="72">
                        <c:v>101.1619</c:v>
                      </c:pt>
                      <c:pt idx="73">
                        <c:v>101.1619</c:v>
                      </c:pt>
                      <c:pt idx="74">
                        <c:v>101.1619</c:v>
                      </c:pt>
                      <c:pt idx="75">
                        <c:v>101.1619</c:v>
                      </c:pt>
                      <c:pt idx="76">
                        <c:v>101.1619</c:v>
                      </c:pt>
                      <c:pt idx="77">
                        <c:v>101.1619</c:v>
                      </c:pt>
                      <c:pt idx="78">
                        <c:v>101.1619</c:v>
                      </c:pt>
                      <c:pt idx="79">
                        <c:v>101.1619</c:v>
                      </c:pt>
                      <c:pt idx="80">
                        <c:v>101.1619</c:v>
                      </c:pt>
                      <c:pt idx="81">
                        <c:v>101.1619</c:v>
                      </c:pt>
                      <c:pt idx="82">
                        <c:v>101.1619</c:v>
                      </c:pt>
                      <c:pt idx="83">
                        <c:v>101.1619</c:v>
                      </c:pt>
                      <c:pt idx="84">
                        <c:v>101.1619</c:v>
                      </c:pt>
                      <c:pt idx="85">
                        <c:v>101.1619</c:v>
                      </c:pt>
                      <c:pt idx="86">
                        <c:v>101.1619</c:v>
                      </c:pt>
                      <c:pt idx="87">
                        <c:v>101.1619</c:v>
                      </c:pt>
                      <c:pt idx="88">
                        <c:v>101.1619</c:v>
                      </c:pt>
                      <c:pt idx="89">
                        <c:v>101.1619</c:v>
                      </c:pt>
                      <c:pt idx="90">
                        <c:v>101.1619</c:v>
                      </c:pt>
                      <c:pt idx="91">
                        <c:v>101.1619</c:v>
                      </c:pt>
                      <c:pt idx="92">
                        <c:v>101.1619</c:v>
                      </c:pt>
                      <c:pt idx="93">
                        <c:v>101.1619</c:v>
                      </c:pt>
                      <c:pt idx="94">
                        <c:v>101.1619</c:v>
                      </c:pt>
                      <c:pt idx="95">
                        <c:v>101.1619</c:v>
                      </c:pt>
                      <c:pt idx="96">
                        <c:v>101.1619</c:v>
                      </c:pt>
                      <c:pt idx="97">
                        <c:v>101.1619</c:v>
                      </c:pt>
                      <c:pt idx="98">
                        <c:v>101.1619</c:v>
                      </c:pt>
                      <c:pt idx="99">
                        <c:v>101.1619</c:v>
                      </c:pt>
                      <c:pt idx="100">
                        <c:v>101.1619</c:v>
                      </c:pt>
                      <c:pt idx="101">
                        <c:v>101.1619</c:v>
                      </c:pt>
                      <c:pt idx="102">
                        <c:v>101.1619</c:v>
                      </c:pt>
                      <c:pt idx="103">
                        <c:v>101.1619</c:v>
                      </c:pt>
                      <c:pt idx="104">
                        <c:v>101.1619</c:v>
                      </c:pt>
                      <c:pt idx="105">
                        <c:v>101.1619</c:v>
                      </c:pt>
                      <c:pt idx="106">
                        <c:v>101.1619</c:v>
                      </c:pt>
                      <c:pt idx="107">
                        <c:v>101.1619</c:v>
                      </c:pt>
                      <c:pt idx="108">
                        <c:v>101.1619</c:v>
                      </c:pt>
                      <c:pt idx="109">
                        <c:v>101.1619</c:v>
                      </c:pt>
                      <c:pt idx="110">
                        <c:v>101.1619</c:v>
                      </c:pt>
                      <c:pt idx="111">
                        <c:v>101.1619</c:v>
                      </c:pt>
                      <c:pt idx="112">
                        <c:v>101.1619</c:v>
                      </c:pt>
                      <c:pt idx="113">
                        <c:v>101.1619</c:v>
                      </c:pt>
                      <c:pt idx="114">
                        <c:v>101.1619</c:v>
                      </c:pt>
                      <c:pt idx="115">
                        <c:v>101.1619</c:v>
                      </c:pt>
                      <c:pt idx="116">
                        <c:v>101.1619</c:v>
                      </c:pt>
                      <c:pt idx="117">
                        <c:v>101.1619</c:v>
                      </c:pt>
                      <c:pt idx="118">
                        <c:v>101.1619</c:v>
                      </c:pt>
                      <c:pt idx="119">
                        <c:v>101.1619</c:v>
                      </c:pt>
                      <c:pt idx="120">
                        <c:v>101.1619</c:v>
                      </c:pt>
                      <c:pt idx="121">
                        <c:v>101.1619</c:v>
                      </c:pt>
                      <c:pt idx="122">
                        <c:v>101.1619</c:v>
                      </c:pt>
                      <c:pt idx="123">
                        <c:v>101.1619</c:v>
                      </c:pt>
                      <c:pt idx="124">
                        <c:v>101.1619</c:v>
                      </c:pt>
                      <c:pt idx="125">
                        <c:v>101.1619</c:v>
                      </c:pt>
                      <c:pt idx="126">
                        <c:v>101.1619</c:v>
                      </c:pt>
                      <c:pt idx="127">
                        <c:v>101.1619</c:v>
                      </c:pt>
                      <c:pt idx="128">
                        <c:v>101.1619</c:v>
                      </c:pt>
                      <c:pt idx="129">
                        <c:v>101.1619</c:v>
                      </c:pt>
                      <c:pt idx="130">
                        <c:v>101.1619</c:v>
                      </c:pt>
                      <c:pt idx="131">
                        <c:v>101.1619</c:v>
                      </c:pt>
                      <c:pt idx="132">
                        <c:v>101.1619</c:v>
                      </c:pt>
                      <c:pt idx="133">
                        <c:v>101.1619</c:v>
                      </c:pt>
                      <c:pt idx="134">
                        <c:v>101.1619</c:v>
                      </c:pt>
                      <c:pt idx="135">
                        <c:v>101.1619</c:v>
                      </c:pt>
                      <c:pt idx="136">
                        <c:v>101.1619</c:v>
                      </c:pt>
                      <c:pt idx="137">
                        <c:v>101.1619</c:v>
                      </c:pt>
                      <c:pt idx="138">
                        <c:v>101.1619</c:v>
                      </c:pt>
                      <c:pt idx="139">
                        <c:v>101.1619</c:v>
                      </c:pt>
                      <c:pt idx="140">
                        <c:v>101.1619</c:v>
                      </c:pt>
                      <c:pt idx="141">
                        <c:v>101.1619</c:v>
                      </c:pt>
                      <c:pt idx="142">
                        <c:v>101.1619</c:v>
                      </c:pt>
                      <c:pt idx="143">
                        <c:v>101.1619</c:v>
                      </c:pt>
                      <c:pt idx="144">
                        <c:v>101.1619</c:v>
                      </c:pt>
                      <c:pt idx="145">
                        <c:v>101.1619</c:v>
                      </c:pt>
                      <c:pt idx="146">
                        <c:v>101.1619</c:v>
                      </c:pt>
                      <c:pt idx="147">
                        <c:v>101.1619</c:v>
                      </c:pt>
                      <c:pt idx="148">
                        <c:v>101.1619</c:v>
                      </c:pt>
                      <c:pt idx="149">
                        <c:v>101.1619</c:v>
                      </c:pt>
                      <c:pt idx="150">
                        <c:v>101.1619</c:v>
                      </c:pt>
                      <c:pt idx="151">
                        <c:v>101.1619</c:v>
                      </c:pt>
                      <c:pt idx="152">
                        <c:v>101.1619</c:v>
                      </c:pt>
                      <c:pt idx="153">
                        <c:v>101.1619</c:v>
                      </c:pt>
                      <c:pt idx="154">
                        <c:v>101.1619</c:v>
                      </c:pt>
                      <c:pt idx="155">
                        <c:v>101.1619</c:v>
                      </c:pt>
                      <c:pt idx="156">
                        <c:v>101.1619</c:v>
                      </c:pt>
                      <c:pt idx="157">
                        <c:v>101.1619</c:v>
                      </c:pt>
                      <c:pt idx="158">
                        <c:v>101.1619</c:v>
                      </c:pt>
                      <c:pt idx="159">
                        <c:v>101.1619</c:v>
                      </c:pt>
                      <c:pt idx="160">
                        <c:v>101.1619</c:v>
                      </c:pt>
                      <c:pt idx="161">
                        <c:v>101.1619</c:v>
                      </c:pt>
                      <c:pt idx="162">
                        <c:v>101.1619</c:v>
                      </c:pt>
                      <c:pt idx="163">
                        <c:v>101.1619</c:v>
                      </c:pt>
                      <c:pt idx="164">
                        <c:v>101.1619</c:v>
                      </c:pt>
                      <c:pt idx="165">
                        <c:v>101.1619</c:v>
                      </c:pt>
                      <c:pt idx="166">
                        <c:v>101.1619</c:v>
                      </c:pt>
                      <c:pt idx="167">
                        <c:v>101.1619</c:v>
                      </c:pt>
                      <c:pt idx="168">
                        <c:v>101.1619</c:v>
                      </c:pt>
                      <c:pt idx="169">
                        <c:v>101.1619</c:v>
                      </c:pt>
                      <c:pt idx="170">
                        <c:v>101.1619</c:v>
                      </c:pt>
                      <c:pt idx="171">
                        <c:v>101.1619</c:v>
                      </c:pt>
                      <c:pt idx="172">
                        <c:v>101.1619</c:v>
                      </c:pt>
                      <c:pt idx="173">
                        <c:v>101.1619</c:v>
                      </c:pt>
                      <c:pt idx="174">
                        <c:v>101.1619</c:v>
                      </c:pt>
                      <c:pt idx="175">
                        <c:v>101.1619</c:v>
                      </c:pt>
                      <c:pt idx="176">
                        <c:v>101.1619</c:v>
                      </c:pt>
                      <c:pt idx="177">
                        <c:v>101.1619</c:v>
                      </c:pt>
                      <c:pt idx="178">
                        <c:v>101.1619</c:v>
                      </c:pt>
                      <c:pt idx="179">
                        <c:v>101.1619</c:v>
                      </c:pt>
                      <c:pt idx="180">
                        <c:v>101.1619</c:v>
                      </c:pt>
                      <c:pt idx="181">
                        <c:v>101.1619</c:v>
                      </c:pt>
                      <c:pt idx="182">
                        <c:v>101.1619</c:v>
                      </c:pt>
                      <c:pt idx="183">
                        <c:v>101.1619</c:v>
                      </c:pt>
                      <c:pt idx="184">
                        <c:v>101.1619</c:v>
                      </c:pt>
                      <c:pt idx="185">
                        <c:v>101.1619</c:v>
                      </c:pt>
                      <c:pt idx="186">
                        <c:v>101.1619</c:v>
                      </c:pt>
                      <c:pt idx="187">
                        <c:v>101.1619</c:v>
                      </c:pt>
                      <c:pt idx="188">
                        <c:v>101.1619</c:v>
                      </c:pt>
                      <c:pt idx="189">
                        <c:v>101.1619</c:v>
                      </c:pt>
                      <c:pt idx="190">
                        <c:v>101.1619</c:v>
                      </c:pt>
                      <c:pt idx="191">
                        <c:v>101.1619</c:v>
                      </c:pt>
                      <c:pt idx="192">
                        <c:v>101.1619</c:v>
                      </c:pt>
                      <c:pt idx="193">
                        <c:v>101.1619</c:v>
                      </c:pt>
                      <c:pt idx="194">
                        <c:v>101.1619</c:v>
                      </c:pt>
                      <c:pt idx="195">
                        <c:v>101.1619</c:v>
                      </c:pt>
                      <c:pt idx="196">
                        <c:v>101.1619</c:v>
                      </c:pt>
                      <c:pt idx="197">
                        <c:v>101.1619</c:v>
                      </c:pt>
                      <c:pt idx="198">
                        <c:v>101.1619</c:v>
                      </c:pt>
                      <c:pt idx="199">
                        <c:v>101.1619</c:v>
                      </c:pt>
                      <c:pt idx="200">
                        <c:v>101.1619</c:v>
                      </c:pt>
                      <c:pt idx="201">
                        <c:v>101.1619</c:v>
                      </c:pt>
                      <c:pt idx="202">
                        <c:v>101.1619</c:v>
                      </c:pt>
                      <c:pt idx="203">
                        <c:v>101.1619</c:v>
                      </c:pt>
                      <c:pt idx="204">
                        <c:v>101.1619</c:v>
                      </c:pt>
                      <c:pt idx="205">
                        <c:v>101.1619</c:v>
                      </c:pt>
                      <c:pt idx="206">
                        <c:v>101.1619</c:v>
                      </c:pt>
                      <c:pt idx="207">
                        <c:v>101.1619</c:v>
                      </c:pt>
                      <c:pt idx="208">
                        <c:v>101.1619</c:v>
                      </c:pt>
                      <c:pt idx="209">
                        <c:v>101.1619</c:v>
                      </c:pt>
                      <c:pt idx="210">
                        <c:v>101.1619</c:v>
                      </c:pt>
                      <c:pt idx="211">
                        <c:v>101.1619</c:v>
                      </c:pt>
                      <c:pt idx="212">
                        <c:v>101.1619</c:v>
                      </c:pt>
                      <c:pt idx="213">
                        <c:v>101.1619</c:v>
                      </c:pt>
                      <c:pt idx="214">
                        <c:v>101.1619</c:v>
                      </c:pt>
                      <c:pt idx="215">
                        <c:v>101.1619</c:v>
                      </c:pt>
                      <c:pt idx="216">
                        <c:v>101.1619</c:v>
                      </c:pt>
                      <c:pt idx="217">
                        <c:v>101.1619</c:v>
                      </c:pt>
                      <c:pt idx="218">
                        <c:v>101.1619</c:v>
                      </c:pt>
                      <c:pt idx="219">
                        <c:v>101.1619</c:v>
                      </c:pt>
                      <c:pt idx="220">
                        <c:v>101.1619</c:v>
                      </c:pt>
                      <c:pt idx="221">
                        <c:v>101.1619</c:v>
                      </c:pt>
                      <c:pt idx="222">
                        <c:v>101.1619</c:v>
                      </c:pt>
                      <c:pt idx="223">
                        <c:v>101.1619</c:v>
                      </c:pt>
                      <c:pt idx="224">
                        <c:v>101.1619</c:v>
                      </c:pt>
                      <c:pt idx="225">
                        <c:v>101.1619</c:v>
                      </c:pt>
                      <c:pt idx="226">
                        <c:v>101.1619</c:v>
                      </c:pt>
                      <c:pt idx="227">
                        <c:v>101.1619</c:v>
                      </c:pt>
                      <c:pt idx="228">
                        <c:v>101.1619</c:v>
                      </c:pt>
                      <c:pt idx="229">
                        <c:v>101.1619</c:v>
                      </c:pt>
                      <c:pt idx="230">
                        <c:v>101.1619</c:v>
                      </c:pt>
                      <c:pt idx="231">
                        <c:v>101.1619</c:v>
                      </c:pt>
                      <c:pt idx="232">
                        <c:v>101.1619</c:v>
                      </c:pt>
                      <c:pt idx="233">
                        <c:v>101.1619</c:v>
                      </c:pt>
                      <c:pt idx="234">
                        <c:v>101.1619</c:v>
                      </c:pt>
                      <c:pt idx="235">
                        <c:v>101.1619</c:v>
                      </c:pt>
                      <c:pt idx="236">
                        <c:v>101.1619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0D3-4C89-A4CA-9189D0503F1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'New_CDX IG vs SPX Puts'!$A$14:$A$250</c15:sqref>
                        </c15:formulaRef>
                      </c:ext>
                    </c:extLst>
                    <c:strCache>
                      <c:ptCount val="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89.620900000000006</c:v>
                      </c:pt>
                      <c:pt idx="43">
                        <c:v>89.620900000000006</c:v>
                      </c:pt>
                      <c:pt idx="44">
                        <c:v>89.620900000000006</c:v>
                      </c:pt>
                      <c:pt idx="45">
                        <c:v>89.620900000000006</c:v>
                      </c:pt>
                      <c:pt idx="46">
                        <c:v>89.620900000000006</c:v>
                      </c:pt>
                      <c:pt idx="47">
                        <c:v>89.620900000000006</c:v>
                      </c:pt>
                      <c:pt idx="48">
                        <c:v>89.620900000000006</c:v>
                      </c:pt>
                      <c:pt idx="49">
                        <c:v>89.620900000000006</c:v>
                      </c:pt>
                      <c:pt idx="50">
                        <c:v>89.620900000000006</c:v>
                      </c:pt>
                      <c:pt idx="51">
                        <c:v>89.620900000000006</c:v>
                      </c:pt>
                      <c:pt idx="52">
                        <c:v>89.620900000000006</c:v>
                      </c:pt>
                      <c:pt idx="53">
                        <c:v>89.620900000000006</c:v>
                      </c:pt>
                      <c:pt idx="54">
                        <c:v>89.620900000000006</c:v>
                      </c:pt>
                      <c:pt idx="55">
                        <c:v>89.620900000000006</c:v>
                      </c:pt>
                      <c:pt idx="56">
                        <c:v>89.620900000000006</c:v>
                      </c:pt>
                      <c:pt idx="57">
                        <c:v>89.620900000000006</c:v>
                      </c:pt>
                      <c:pt idx="58">
                        <c:v>89.620900000000006</c:v>
                      </c:pt>
                      <c:pt idx="59">
                        <c:v>89.620900000000006</c:v>
                      </c:pt>
                      <c:pt idx="60">
                        <c:v>89.620900000000006</c:v>
                      </c:pt>
                      <c:pt idx="61">
                        <c:v>89.620900000000006</c:v>
                      </c:pt>
                      <c:pt idx="62">
                        <c:v>89.620900000000006</c:v>
                      </c:pt>
                      <c:pt idx="63">
                        <c:v>89.620900000000006</c:v>
                      </c:pt>
                      <c:pt idx="64">
                        <c:v>89.620900000000006</c:v>
                      </c:pt>
                      <c:pt idx="65">
                        <c:v>89.620900000000006</c:v>
                      </c:pt>
                      <c:pt idx="66">
                        <c:v>89.620900000000006</c:v>
                      </c:pt>
                      <c:pt idx="67">
                        <c:v>89.620900000000006</c:v>
                      </c:pt>
                      <c:pt idx="68">
                        <c:v>89.620900000000006</c:v>
                      </c:pt>
                      <c:pt idx="69">
                        <c:v>89.620900000000006</c:v>
                      </c:pt>
                      <c:pt idx="70">
                        <c:v>89.620900000000006</c:v>
                      </c:pt>
                      <c:pt idx="71">
                        <c:v>89.620900000000006</c:v>
                      </c:pt>
                      <c:pt idx="72">
                        <c:v>89.620900000000006</c:v>
                      </c:pt>
                      <c:pt idx="73">
                        <c:v>89.620900000000006</c:v>
                      </c:pt>
                      <c:pt idx="74">
                        <c:v>89.620900000000006</c:v>
                      </c:pt>
                      <c:pt idx="75">
                        <c:v>89.620900000000006</c:v>
                      </c:pt>
                      <c:pt idx="76">
                        <c:v>89.620900000000006</c:v>
                      </c:pt>
                      <c:pt idx="77">
                        <c:v>89.620900000000006</c:v>
                      </c:pt>
                      <c:pt idx="78">
                        <c:v>89.620900000000006</c:v>
                      </c:pt>
                      <c:pt idx="79">
                        <c:v>89.620900000000006</c:v>
                      </c:pt>
                      <c:pt idx="80">
                        <c:v>89.620900000000006</c:v>
                      </c:pt>
                      <c:pt idx="81">
                        <c:v>89.620900000000006</c:v>
                      </c:pt>
                      <c:pt idx="82">
                        <c:v>89.620900000000006</c:v>
                      </c:pt>
                      <c:pt idx="83">
                        <c:v>89.620900000000006</c:v>
                      </c:pt>
                      <c:pt idx="84">
                        <c:v>89.620900000000006</c:v>
                      </c:pt>
                      <c:pt idx="85">
                        <c:v>89.620900000000006</c:v>
                      </c:pt>
                      <c:pt idx="86">
                        <c:v>89.620900000000006</c:v>
                      </c:pt>
                      <c:pt idx="87">
                        <c:v>89.620900000000006</c:v>
                      </c:pt>
                      <c:pt idx="88">
                        <c:v>89.620900000000006</c:v>
                      </c:pt>
                      <c:pt idx="89">
                        <c:v>89.620900000000006</c:v>
                      </c:pt>
                      <c:pt idx="90">
                        <c:v>89.620900000000006</c:v>
                      </c:pt>
                      <c:pt idx="91">
                        <c:v>89.620900000000006</c:v>
                      </c:pt>
                      <c:pt idx="92">
                        <c:v>89.620900000000006</c:v>
                      </c:pt>
                      <c:pt idx="93">
                        <c:v>89.620900000000006</c:v>
                      </c:pt>
                      <c:pt idx="94">
                        <c:v>89.620900000000006</c:v>
                      </c:pt>
                      <c:pt idx="95">
                        <c:v>89.620900000000006</c:v>
                      </c:pt>
                      <c:pt idx="96">
                        <c:v>89.620900000000006</c:v>
                      </c:pt>
                      <c:pt idx="97">
                        <c:v>89.620900000000006</c:v>
                      </c:pt>
                      <c:pt idx="98">
                        <c:v>89.620900000000006</c:v>
                      </c:pt>
                      <c:pt idx="99">
                        <c:v>89.620900000000006</c:v>
                      </c:pt>
                      <c:pt idx="100">
                        <c:v>89.620900000000006</c:v>
                      </c:pt>
                      <c:pt idx="101">
                        <c:v>89.620900000000006</c:v>
                      </c:pt>
                      <c:pt idx="102">
                        <c:v>89.620900000000006</c:v>
                      </c:pt>
                      <c:pt idx="103">
                        <c:v>89.620900000000006</c:v>
                      </c:pt>
                      <c:pt idx="104">
                        <c:v>89.620900000000006</c:v>
                      </c:pt>
                      <c:pt idx="105">
                        <c:v>89.620900000000006</c:v>
                      </c:pt>
                      <c:pt idx="106">
                        <c:v>89.620900000000006</c:v>
                      </c:pt>
                      <c:pt idx="107">
                        <c:v>89.620900000000006</c:v>
                      </c:pt>
                      <c:pt idx="108">
                        <c:v>89.620900000000006</c:v>
                      </c:pt>
                      <c:pt idx="109">
                        <c:v>89.620900000000006</c:v>
                      </c:pt>
                      <c:pt idx="110">
                        <c:v>89.620900000000006</c:v>
                      </c:pt>
                      <c:pt idx="111">
                        <c:v>89.620900000000006</c:v>
                      </c:pt>
                      <c:pt idx="112">
                        <c:v>89.620900000000006</c:v>
                      </c:pt>
                      <c:pt idx="113">
                        <c:v>89.620900000000006</c:v>
                      </c:pt>
                      <c:pt idx="114">
                        <c:v>89.620900000000006</c:v>
                      </c:pt>
                      <c:pt idx="115">
                        <c:v>89.620900000000006</c:v>
                      </c:pt>
                      <c:pt idx="116">
                        <c:v>89.620900000000006</c:v>
                      </c:pt>
                      <c:pt idx="117">
                        <c:v>89.620900000000006</c:v>
                      </c:pt>
                      <c:pt idx="118">
                        <c:v>89.620900000000006</c:v>
                      </c:pt>
                      <c:pt idx="119">
                        <c:v>89.620900000000006</c:v>
                      </c:pt>
                      <c:pt idx="120">
                        <c:v>89.620900000000006</c:v>
                      </c:pt>
                      <c:pt idx="121">
                        <c:v>89.620900000000006</c:v>
                      </c:pt>
                      <c:pt idx="122">
                        <c:v>89.620900000000006</c:v>
                      </c:pt>
                      <c:pt idx="123">
                        <c:v>89.620900000000006</c:v>
                      </c:pt>
                      <c:pt idx="124">
                        <c:v>89.620900000000006</c:v>
                      </c:pt>
                      <c:pt idx="125">
                        <c:v>89.620900000000006</c:v>
                      </c:pt>
                      <c:pt idx="126">
                        <c:v>89.620900000000006</c:v>
                      </c:pt>
                      <c:pt idx="127">
                        <c:v>89.620900000000006</c:v>
                      </c:pt>
                      <c:pt idx="128">
                        <c:v>89.620900000000006</c:v>
                      </c:pt>
                      <c:pt idx="129">
                        <c:v>89.620900000000006</c:v>
                      </c:pt>
                      <c:pt idx="130">
                        <c:v>89.620900000000006</c:v>
                      </c:pt>
                      <c:pt idx="131">
                        <c:v>89.620900000000006</c:v>
                      </c:pt>
                      <c:pt idx="132">
                        <c:v>89.620900000000006</c:v>
                      </c:pt>
                      <c:pt idx="133">
                        <c:v>89.620900000000006</c:v>
                      </c:pt>
                      <c:pt idx="134">
                        <c:v>89.620900000000006</c:v>
                      </c:pt>
                      <c:pt idx="135">
                        <c:v>89.620900000000006</c:v>
                      </c:pt>
                      <c:pt idx="136">
                        <c:v>89.620900000000006</c:v>
                      </c:pt>
                      <c:pt idx="137">
                        <c:v>89.620900000000006</c:v>
                      </c:pt>
                      <c:pt idx="138">
                        <c:v>89.620900000000006</c:v>
                      </c:pt>
                      <c:pt idx="139">
                        <c:v>89.620900000000006</c:v>
                      </c:pt>
                      <c:pt idx="140">
                        <c:v>89.620900000000006</c:v>
                      </c:pt>
                      <c:pt idx="141">
                        <c:v>89.620900000000006</c:v>
                      </c:pt>
                      <c:pt idx="142">
                        <c:v>89.620900000000006</c:v>
                      </c:pt>
                      <c:pt idx="143">
                        <c:v>89.620900000000006</c:v>
                      </c:pt>
                      <c:pt idx="144">
                        <c:v>89.620900000000006</c:v>
                      </c:pt>
                      <c:pt idx="145">
                        <c:v>89.620900000000006</c:v>
                      </c:pt>
                      <c:pt idx="146">
                        <c:v>89.620900000000006</c:v>
                      </c:pt>
                      <c:pt idx="147">
                        <c:v>89.620900000000006</c:v>
                      </c:pt>
                      <c:pt idx="148">
                        <c:v>89.620900000000006</c:v>
                      </c:pt>
                      <c:pt idx="149">
                        <c:v>89.620900000000006</c:v>
                      </c:pt>
                      <c:pt idx="150">
                        <c:v>89.620900000000006</c:v>
                      </c:pt>
                      <c:pt idx="151">
                        <c:v>89.620900000000006</c:v>
                      </c:pt>
                      <c:pt idx="152">
                        <c:v>89.620900000000006</c:v>
                      </c:pt>
                      <c:pt idx="153">
                        <c:v>89.620900000000006</c:v>
                      </c:pt>
                      <c:pt idx="154">
                        <c:v>89.620900000000006</c:v>
                      </c:pt>
                      <c:pt idx="155">
                        <c:v>89.620900000000006</c:v>
                      </c:pt>
                      <c:pt idx="156">
                        <c:v>89.620900000000006</c:v>
                      </c:pt>
                      <c:pt idx="157">
                        <c:v>89.620900000000006</c:v>
                      </c:pt>
                      <c:pt idx="158">
                        <c:v>89.620900000000006</c:v>
                      </c:pt>
                      <c:pt idx="159">
                        <c:v>89.620900000000006</c:v>
                      </c:pt>
                      <c:pt idx="160">
                        <c:v>89.620900000000006</c:v>
                      </c:pt>
                      <c:pt idx="161">
                        <c:v>89.620900000000006</c:v>
                      </c:pt>
                      <c:pt idx="162">
                        <c:v>89.620900000000006</c:v>
                      </c:pt>
                      <c:pt idx="163">
                        <c:v>89.620900000000006</c:v>
                      </c:pt>
                      <c:pt idx="164">
                        <c:v>89.620900000000006</c:v>
                      </c:pt>
                      <c:pt idx="165">
                        <c:v>89.620900000000006</c:v>
                      </c:pt>
                      <c:pt idx="166">
                        <c:v>89.620900000000006</c:v>
                      </c:pt>
                      <c:pt idx="167">
                        <c:v>89.620900000000006</c:v>
                      </c:pt>
                      <c:pt idx="168">
                        <c:v>89.620900000000006</c:v>
                      </c:pt>
                      <c:pt idx="169">
                        <c:v>89.620900000000006</c:v>
                      </c:pt>
                      <c:pt idx="170">
                        <c:v>89.620900000000006</c:v>
                      </c:pt>
                      <c:pt idx="171">
                        <c:v>89.620900000000006</c:v>
                      </c:pt>
                      <c:pt idx="172">
                        <c:v>89.620900000000006</c:v>
                      </c:pt>
                      <c:pt idx="173">
                        <c:v>89.620900000000006</c:v>
                      </c:pt>
                      <c:pt idx="174">
                        <c:v>89.620900000000006</c:v>
                      </c:pt>
                      <c:pt idx="175">
                        <c:v>89.620900000000006</c:v>
                      </c:pt>
                      <c:pt idx="176">
                        <c:v>89.620900000000006</c:v>
                      </c:pt>
                      <c:pt idx="177">
                        <c:v>89.620900000000006</c:v>
                      </c:pt>
                      <c:pt idx="178">
                        <c:v>89.620900000000006</c:v>
                      </c:pt>
                      <c:pt idx="179">
                        <c:v>89.620900000000006</c:v>
                      </c:pt>
                      <c:pt idx="180">
                        <c:v>89.620900000000006</c:v>
                      </c:pt>
                      <c:pt idx="181">
                        <c:v>89.620900000000006</c:v>
                      </c:pt>
                      <c:pt idx="182">
                        <c:v>89.620900000000006</c:v>
                      </c:pt>
                      <c:pt idx="183">
                        <c:v>89.620900000000006</c:v>
                      </c:pt>
                      <c:pt idx="184">
                        <c:v>89.620900000000006</c:v>
                      </c:pt>
                      <c:pt idx="185">
                        <c:v>89.620900000000006</c:v>
                      </c:pt>
                      <c:pt idx="186">
                        <c:v>89.620900000000006</c:v>
                      </c:pt>
                      <c:pt idx="187">
                        <c:v>89.620900000000006</c:v>
                      </c:pt>
                      <c:pt idx="188">
                        <c:v>89.620900000000006</c:v>
                      </c:pt>
                      <c:pt idx="189">
                        <c:v>89.620900000000006</c:v>
                      </c:pt>
                      <c:pt idx="190">
                        <c:v>89.620900000000006</c:v>
                      </c:pt>
                      <c:pt idx="191">
                        <c:v>89.620900000000006</c:v>
                      </c:pt>
                      <c:pt idx="192">
                        <c:v>89.620900000000006</c:v>
                      </c:pt>
                      <c:pt idx="193">
                        <c:v>89.620900000000006</c:v>
                      </c:pt>
                      <c:pt idx="194">
                        <c:v>89.620900000000006</c:v>
                      </c:pt>
                      <c:pt idx="195">
                        <c:v>89.620900000000006</c:v>
                      </c:pt>
                      <c:pt idx="196">
                        <c:v>89.620900000000006</c:v>
                      </c:pt>
                      <c:pt idx="197">
                        <c:v>89.620900000000006</c:v>
                      </c:pt>
                      <c:pt idx="198">
                        <c:v>89.620900000000006</c:v>
                      </c:pt>
                      <c:pt idx="199">
                        <c:v>89.620900000000006</c:v>
                      </c:pt>
                      <c:pt idx="200">
                        <c:v>89.620900000000006</c:v>
                      </c:pt>
                      <c:pt idx="201">
                        <c:v>89.620900000000006</c:v>
                      </c:pt>
                      <c:pt idx="202">
                        <c:v>89.620900000000006</c:v>
                      </c:pt>
                      <c:pt idx="203">
                        <c:v>89.620900000000006</c:v>
                      </c:pt>
                      <c:pt idx="204">
                        <c:v>89.620900000000006</c:v>
                      </c:pt>
                      <c:pt idx="205">
                        <c:v>89.620900000000006</c:v>
                      </c:pt>
                      <c:pt idx="206">
                        <c:v>89.620900000000006</c:v>
                      </c:pt>
                      <c:pt idx="207">
                        <c:v>89.620900000000006</c:v>
                      </c:pt>
                      <c:pt idx="208">
                        <c:v>89.620900000000006</c:v>
                      </c:pt>
                      <c:pt idx="209">
                        <c:v>89.620900000000006</c:v>
                      </c:pt>
                      <c:pt idx="210">
                        <c:v>89.620900000000006</c:v>
                      </c:pt>
                      <c:pt idx="211">
                        <c:v>89.620900000000006</c:v>
                      </c:pt>
                      <c:pt idx="212">
                        <c:v>89.620900000000006</c:v>
                      </c:pt>
                      <c:pt idx="213">
                        <c:v>89.620900000000006</c:v>
                      </c:pt>
                      <c:pt idx="214">
                        <c:v>89.620900000000006</c:v>
                      </c:pt>
                      <c:pt idx="215">
                        <c:v>89.620900000000006</c:v>
                      </c:pt>
                      <c:pt idx="216">
                        <c:v>89.620900000000006</c:v>
                      </c:pt>
                      <c:pt idx="217">
                        <c:v>89.620900000000006</c:v>
                      </c:pt>
                      <c:pt idx="218">
                        <c:v>89.620900000000006</c:v>
                      </c:pt>
                      <c:pt idx="219">
                        <c:v>89.620900000000006</c:v>
                      </c:pt>
                      <c:pt idx="220">
                        <c:v>89.620900000000006</c:v>
                      </c:pt>
                      <c:pt idx="221">
                        <c:v>89.620900000000006</c:v>
                      </c:pt>
                      <c:pt idx="222">
                        <c:v>89.620900000000006</c:v>
                      </c:pt>
                      <c:pt idx="223">
                        <c:v>89.620900000000006</c:v>
                      </c:pt>
                      <c:pt idx="224">
                        <c:v>89.620900000000006</c:v>
                      </c:pt>
                      <c:pt idx="225">
                        <c:v>89.620900000000006</c:v>
                      </c:pt>
                      <c:pt idx="226">
                        <c:v>89.620900000000006</c:v>
                      </c:pt>
                      <c:pt idx="227">
                        <c:v>89.620900000000006</c:v>
                      </c:pt>
                      <c:pt idx="228">
                        <c:v>89.620900000000006</c:v>
                      </c:pt>
                      <c:pt idx="229">
                        <c:v>89.620900000000006</c:v>
                      </c:pt>
                      <c:pt idx="230">
                        <c:v>89.620900000000006</c:v>
                      </c:pt>
                      <c:pt idx="231">
                        <c:v>89.620900000000006</c:v>
                      </c:pt>
                      <c:pt idx="232">
                        <c:v>89.620900000000006</c:v>
                      </c:pt>
                      <c:pt idx="233">
                        <c:v>89.620900000000006</c:v>
                      </c:pt>
                      <c:pt idx="234">
                        <c:v>89.620900000000006</c:v>
                      </c:pt>
                      <c:pt idx="235">
                        <c:v>89.620900000000006</c:v>
                      </c:pt>
                      <c:pt idx="236">
                        <c:v>89.620900000000006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0D3-4C89-A4CA-9189D0503F1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'New_CDX IG vs SPX Puts'!$A$14:$A$250</c15:sqref>
                        </c15:formulaRef>
                      </c:ext>
                    </c:extLst>
                    <c:strCache>
                      <c:ptCount val="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188201.96499999994</c:v>
                      </c:pt>
                      <c:pt idx="43">
                        <c:v>188201.96499999994</c:v>
                      </c:pt>
                      <c:pt idx="44">
                        <c:v>188201.96499999994</c:v>
                      </c:pt>
                      <c:pt idx="45">
                        <c:v>188201.96499999994</c:v>
                      </c:pt>
                      <c:pt idx="46">
                        <c:v>188201.96499999994</c:v>
                      </c:pt>
                      <c:pt idx="47">
                        <c:v>188201.96499999994</c:v>
                      </c:pt>
                      <c:pt idx="48">
                        <c:v>188201.96499999994</c:v>
                      </c:pt>
                      <c:pt idx="49">
                        <c:v>188201.96499999994</c:v>
                      </c:pt>
                      <c:pt idx="50">
                        <c:v>188201.96499999994</c:v>
                      </c:pt>
                      <c:pt idx="51">
                        <c:v>188201.96499999994</c:v>
                      </c:pt>
                      <c:pt idx="52">
                        <c:v>188201.96499999994</c:v>
                      </c:pt>
                      <c:pt idx="53">
                        <c:v>188201.96499999994</c:v>
                      </c:pt>
                      <c:pt idx="54">
                        <c:v>188201.96499999994</c:v>
                      </c:pt>
                      <c:pt idx="55">
                        <c:v>188201.96499999994</c:v>
                      </c:pt>
                      <c:pt idx="56">
                        <c:v>188201.96499999994</c:v>
                      </c:pt>
                      <c:pt idx="57">
                        <c:v>188201.96499999994</c:v>
                      </c:pt>
                      <c:pt idx="58">
                        <c:v>188201.96499999994</c:v>
                      </c:pt>
                      <c:pt idx="59">
                        <c:v>188201.96499999994</c:v>
                      </c:pt>
                      <c:pt idx="60">
                        <c:v>188201.96499999994</c:v>
                      </c:pt>
                      <c:pt idx="61">
                        <c:v>188201.96499999994</c:v>
                      </c:pt>
                      <c:pt idx="62">
                        <c:v>188201.96499999994</c:v>
                      </c:pt>
                      <c:pt idx="63">
                        <c:v>188201.96499999994</c:v>
                      </c:pt>
                      <c:pt idx="64">
                        <c:v>188201.96499999994</c:v>
                      </c:pt>
                      <c:pt idx="65">
                        <c:v>188201.96499999994</c:v>
                      </c:pt>
                      <c:pt idx="66">
                        <c:v>188201.96499999994</c:v>
                      </c:pt>
                      <c:pt idx="67">
                        <c:v>188201.96499999994</c:v>
                      </c:pt>
                      <c:pt idx="68">
                        <c:v>188201.96499999994</c:v>
                      </c:pt>
                      <c:pt idx="69">
                        <c:v>188201.96499999994</c:v>
                      </c:pt>
                      <c:pt idx="70">
                        <c:v>188201.96499999994</c:v>
                      </c:pt>
                      <c:pt idx="71">
                        <c:v>188201.96499999994</c:v>
                      </c:pt>
                      <c:pt idx="72">
                        <c:v>188201.96499999994</c:v>
                      </c:pt>
                      <c:pt idx="73">
                        <c:v>188201.96499999994</c:v>
                      </c:pt>
                      <c:pt idx="74">
                        <c:v>188201.96499999994</c:v>
                      </c:pt>
                      <c:pt idx="75">
                        <c:v>188201.96499999994</c:v>
                      </c:pt>
                      <c:pt idx="76">
                        <c:v>188201.96499999994</c:v>
                      </c:pt>
                      <c:pt idx="77">
                        <c:v>188201.96499999994</c:v>
                      </c:pt>
                      <c:pt idx="78">
                        <c:v>188201.96499999994</c:v>
                      </c:pt>
                      <c:pt idx="79">
                        <c:v>188201.96499999994</c:v>
                      </c:pt>
                      <c:pt idx="80">
                        <c:v>188201.96499999994</c:v>
                      </c:pt>
                      <c:pt idx="81">
                        <c:v>188201.96499999994</c:v>
                      </c:pt>
                      <c:pt idx="82">
                        <c:v>188201.96499999994</c:v>
                      </c:pt>
                      <c:pt idx="83">
                        <c:v>188201.96499999994</c:v>
                      </c:pt>
                      <c:pt idx="84">
                        <c:v>188201.96499999994</c:v>
                      </c:pt>
                      <c:pt idx="85">
                        <c:v>188201.96499999994</c:v>
                      </c:pt>
                      <c:pt idx="86">
                        <c:v>188201.96499999994</c:v>
                      </c:pt>
                      <c:pt idx="87">
                        <c:v>188201.96499999994</c:v>
                      </c:pt>
                      <c:pt idx="88">
                        <c:v>188201.96499999994</c:v>
                      </c:pt>
                      <c:pt idx="89">
                        <c:v>188201.96499999994</c:v>
                      </c:pt>
                      <c:pt idx="90">
                        <c:v>188201.96499999994</c:v>
                      </c:pt>
                      <c:pt idx="91">
                        <c:v>188201.96499999994</c:v>
                      </c:pt>
                      <c:pt idx="92">
                        <c:v>188201.96499999994</c:v>
                      </c:pt>
                      <c:pt idx="93">
                        <c:v>188201.96499999994</c:v>
                      </c:pt>
                      <c:pt idx="94">
                        <c:v>188201.96499999994</c:v>
                      </c:pt>
                      <c:pt idx="95">
                        <c:v>188201.96499999994</c:v>
                      </c:pt>
                      <c:pt idx="96">
                        <c:v>188201.96499999994</c:v>
                      </c:pt>
                      <c:pt idx="97">
                        <c:v>188201.96499999994</c:v>
                      </c:pt>
                      <c:pt idx="98">
                        <c:v>188201.96499999994</c:v>
                      </c:pt>
                      <c:pt idx="99">
                        <c:v>188201.96499999994</c:v>
                      </c:pt>
                      <c:pt idx="100">
                        <c:v>188201.96499999994</c:v>
                      </c:pt>
                      <c:pt idx="101">
                        <c:v>188201.96499999994</c:v>
                      </c:pt>
                      <c:pt idx="102">
                        <c:v>188201.96499999994</c:v>
                      </c:pt>
                      <c:pt idx="103">
                        <c:v>188201.96499999994</c:v>
                      </c:pt>
                      <c:pt idx="104">
                        <c:v>188201.96499999994</c:v>
                      </c:pt>
                      <c:pt idx="105">
                        <c:v>188201.96499999994</c:v>
                      </c:pt>
                      <c:pt idx="106">
                        <c:v>188201.96499999994</c:v>
                      </c:pt>
                      <c:pt idx="107">
                        <c:v>188201.96499999994</c:v>
                      </c:pt>
                      <c:pt idx="108">
                        <c:v>188201.96499999994</c:v>
                      </c:pt>
                      <c:pt idx="109">
                        <c:v>188201.96499999994</c:v>
                      </c:pt>
                      <c:pt idx="110">
                        <c:v>188201.96499999994</c:v>
                      </c:pt>
                      <c:pt idx="111">
                        <c:v>188201.96499999994</c:v>
                      </c:pt>
                      <c:pt idx="112">
                        <c:v>188201.96499999994</c:v>
                      </c:pt>
                      <c:pt idx="113">
                        <c:v>188201.96499999994</c:v>
                      </c:pt>
                      <c:pt idx="114">
                        <c:v>188201.96499999994</c:v>
                      </c:pt>
                      <c:pt idx="115">
                        <c:v>188201.96499999994</c:v>
                      </c:pt>
                      <c:pt idx="116">
                        <c:v>188201.96499999994</c:v>
                      </c:pt>
                      <c:pt idx="117">
                        <c:v>188201.96499999994</c:v>
                      </c:pt>
                      <c:pt idx="118">
                        <c:v>188201.96499999994</c:v>
                      </c:pt>
                      <c:pt idx="119">
                        <c:v>188201.96499999994</c:v>
                      </c:pt>
                      <c:pt idx="120">
                        <c:v>188201.96499999994</c:v>
                      </c:pt>
                      <c:pt idx="121">
                        <c:v>188201.96499999994</c:v>
                      </c:pt>
                      <c:pt idx="122">
                        <c:v>188201.96499999994</c:v>
                      </c:pt>
                      <c:pt idx="123">
                        <c:v>188201.96499999994</c:v>
                      </c:pt>
                      <c:pt idx="124">
                        <c:v>188201.96499999994</c:v>
                      </c:pt>
                      <c:pt idx="125">
                        <c:v>188201.96499999994</c:v>
                      </c:pt>
                      <c:pt idx="126">
                        <c:v>188201.96499999994</c:v>
                      </c:pt>
                      <c:pt idx="127">
                        <c:v>188201.96499999994</c:v>
                      </c:pt>
                      <c:pt idx="128">
                        <c:v>188201.96499999994</c:v>
                      </c:pt>
                      <c:pt idx="129">
                        <c:v>188201.96499999994</c:v>
                      </c:pt>
                      <c:pt idx="130">
                        <c:v>188201.96499999994</c:v>
                      </c:pt>
                      <c:pt idx="131">
                        <c:v>188201.96499999994</c:v>
                      </c:pt>
                      <c:pt idx="132">
                        <c:v>188201.96499999994</c:v>
                      </c:pt>
                      <c:pt idx="133">
                        <c:v>188201.96499999994</c:v>
                      </c:pt>
                      <c:pt idx="134">
                        <c:v>188201.96499999994</c:v>
                      </c:pt>
                      <c:pt idx="135">
                        <c:v>188201.96499999994</c:v>
                      </c:pt>
                      <c:pt idx="136">
                        <c:v>188201.96499999994</c:v>
                      </c:pt>
                      <c:pt idx="137">
                        <c:v>188201.96499999994</c:v>
                      </c:pt>
                      <c:pt idx="138">
                        <c:v>188201.96499999994</c:v>
                      </c:pt>
                      <c:pt idx="139">
                        <c:v>188201.96499999994</c:v>
                      </c:pt>
                      <c:pt idx="140">
                        <c:v>188201.96499999994</c:v>
                      </c:pt>
                      <c:pt idx="141">
                        <c:v>188201.96499999994</c:v>
                      </c:pt>
                      <c:pt idx="142">
                        <c:v>188201.96499999994</c:v>
                      </c:pt>
                      <c:pt idx="143">
                        <c:v>188201.96499999994</c:v>
                      </c:pt>
                      <c:pt idx="144">
                        <c:v>188201.96499999994</c:v>
                      </c:pt>
                      <c:pt idx="145">
                        <c:v>188201.96499999994</c:v>
                      </c:pt>
                      <c:pt idx="146">
                        <c:v>188201.96499999994</c:v>
                      </c:pt>
                      <c:pt idx="147">
                        <c:v>188201.96499999994</c:v>
                      </c:pt>
                      <c:pt idx="148">
                        <c:v>188201.96499999994</c:v>
                      </c:pt>
                      <c:pt idx="149">
                        <c:v>188201.96499999994</c:v>
                      </c:pt>
                      <c:pt idx="150">
                        <c:v>188201.96499999994</c:v>
                      </c:pt>
                      <c:pt idx="151">
                        <c:v>188201.96499999994</c:v>
                      </c:pt>
                      <c:pt idx="152">
                        <c:v>188201.96499999994</c:v>
                      </c:pt>
                      <c:pt idx="153">
                        <c:v>188201.96499999994</c:v>
                      </c:pt>
                      <c:pt idx="154">
                        <c:v>188201.96499999994</c:v>
                      </c:pt>
                      <c:pt idx="155">
                        <c:v>188201.96499999994</c:v>
                      </c:pt>
                      <c:pt idx="156">
                        <c:v>188201.96499999994</c:v>
                      </c:pt>
                      <c:pt idx="157">
                        <c:v>188201.96499999994</c:v>
                      </c:pt>
                      <c:pt idx="158">
                        <c:v>188201.96499999994</c:v>
                      </c:pt>
                      <c:pt idx="159">
                        <c:v>188201.96499999994</c:v>
                      </c:pt>
                      <c:pt idx="160">
                        <c:v>188201.96499999994</c:v>
                      </c:pt>
                      <c:pt idx="161">
                        <c:v>188201.96499999994</c:v>
                      </c:pt>
                      <c:pt idx="162">
                        <c:v>188201.96499999994</c:v>
                      </c:pt>
                      <c:pt idx="163">
                        <c:v>188201.96499999994</c:v>
                      </c:pt>
                      <c:pt idx="164">
                        <c:v>188201.96499999994</c:v>
                      </c:pt>
                      <c:pt idx="165">
                        <c:v>188201.96499999994</c:v>
                      </c:pt>
                      <c:pt idx="166">
                        <c:v>188201.96499999994</c:v>
                      </c:pt>
                      <c:pt idx="167">
                        <c:v>188201.96499999994</c:v>
                      </c:pt>
                      <c:pt idx="168">
                        <c:v>188201.96499999994</c:v>
                      </c:pt>
                      <c:pt idx="169">
                        <c:v>188201.96499999994</c:v>
                      </c:pt>
                      <c:pt idx="170">
                        <c:v>188201.96499999994</c:v>
                      </c:pt>
                      <c:pt idx="171">
                        <c:v>188201.96499999994</c:v>
                      </c:pt>
                      <c:pt idx="172">
                        <c:v>188201.96499999994</c:v>
                      </c:pt>
                      <c:pt idx="173">
                        <c:v>188201.96499999994</c:v>
                      </c:pt>
                      <c:pt idx="174">
                        <c:v>188201.96499999994</c:v>
                      </c:pt>
                      <c:pt idx="175">
                        <c:v>188201.96499999994</c:v>
                      </c:pt>
                      <c:pt idx="176">
                        <c:v>188201.96499999994</c:v>
                      </c:pt>
                      <c:pt idx="177">
                        <c:v>188201.96499999994</c:v>
                      </c:pt>
                      <c:pt idx="178">
                        <c:v>188201.96499999994</c:v>
                      </c:pt>
                      <c:pt idx="179">
                        <c:v>188201.96499999994</c:v>
                      </c:pt>
                      <c:pt idx="180">
                        <c:v>188201.96499999994</c:v>
                      </c:pt>
                      <c:pt idx="181">
                        <c:v>188201.96499999994</c:v>
                      </c:pt>
                      <c:pt idx="182">
                        <c:v>188201.96499999994</c:v>
                      </c:pt>
                      <c:pt idx="183">
                        <c:v>188201.96499999994</c:v>
                      </c:pt>
                      <c:pt idx="184">
                        <c:v>188201.96499999994</c:v>
                      </c:pt>
                      <c:pt idx="185">
                        <c:v>188201.96499999994</c:v>
                      </c:pt>
                      <c:pt idx="186">
                        <c:v>188201.96499999994</c:v>
                      </c:pt>
                      <c:pt idx="187">
                        <c:v>188201.96499999994</c:v>
                      </c:pt>
                      <c:pt idx="188">
                        <c:v>188201.96499999994</c:v>
                      </c:pt>
                      <c:pt idx="189">
                        <c:v>188201.96499999994</c:v>
                      </c:pt>
                      <c:pt idx="190">
                        <c:v>188201.96499999994</c:v>
                      </c:pt>
                      <c:pt idx="191">
                        <c:v>188201.96499999994</c:v>
                      </c:pt>
                      <c:pt idx="192">
                        <c:v>188201.96499999994</c:v>
                      </c:pt>
                      <c:pt idx="193">
                        <c:v>188201.96499999994</c:v>
                      </c:pt>
                      <c:pt idx="194">
                        <c:v>188201.96499999994</c:v>
                      </c:pt>
                      <c:pt idx="195">
                        <c:v>188201.96499999994</c:v>
                      </c:pt>
                      <c:pt idx="196">
                        <c:v>188201.96499999994</c:v>
                      </c:pt>
                      <c:pt idx="197">
                        <c:v>188201.96499999994</c:v>
                      </c:pt>
                      <c:pt idx="198">
                        <c:v>188201.96499999994</c:v>
                      </c:pt>
                      <c:pt idx="199">
                        <c:v>188201.96499999994</c:v>
                      </c:pt>
                      <c:pt idx="200">
                        <c:v>188201.96499999994</c:v>
                      </c:pt>
                      <c:pt idx="201">
                        <c:v>188201.96499999994</c:v>
                      </c:pt>
                      <c:pt idx="202">
                        <c:v>188201.96499999994</c:v>
                      </c:pt>
                      <c:pt idx="203">
                        <c:v>188201.96499999994</c:v>
                      </c:pt>
                      <c:pt idx="204">
                        <c:v>188201.96499999994</c:v>
                      </c:pt>
                      <c:pt idx="205">
                        <c:v>188201.96499999994</c:v>
                      </c:pt>
                      <c:pt idx="206">
                        <c:v>188201.96499999994</c:v>
                      </c:pt>
                      <c:pt idx="207">
                        <c:v>188201.96499999994</c:v>
                      </c:pt>
                      <c:pt idx="208">
                        <c:v>188201.96499999994</c:v>
                      </c:pt>
                      <c:pt idx="209">
                        <c:v>188201.96499999994</c:v>
                      </c:pt>
                      <c:pt idx="210">
                        <c:v>188201.96499999994</c:v>
                      </c:pt>
                      <c:pt idx="211">
                        <c:v>188201.96499999994</c:v>
                      </c:pt>
                      <c:pt idx="212">
                        <c:v>188201.96499999994</c:v>
                      </c:pt>
                      <c:pt idx="213">
                        <c:v>188201.96499999994</c:v>
                      </c:pt>
                      <c:pt idx="214">
                        <c:v>188201.96499999994</c:v>
                      </c:pt>
                      <c:pt idx="215">
                        <c:v>188201.96499999994</c:v>
                      </c:pt>
                      <c:pt idx="216">
                        <c:v>188201.96499999994</c:v>
                      </c:pt>
                      <c:pt idx="217">
                        <c:v>188201.96499999994</c:v>
                      </c:pt>
                      <c:pt idx="218">
                        <c:v>188201.96499999994</c:v>
                      </c:pt>
                      <c:pt idx="219">
                        <c:v>188201.96499999994</c:v>
                      </c:pt>
                      <c:pt idx="220">
                        <c:v>188201.96499999994</c:v>
                      </c:pt>
                      <c:pt idx="221">
                        <c:v>188201.96499999994</c:v>
                      </c:pt>
                      <c:pt idx="222">
                        <c:v>188201.96499999994</c:v>
                      </c:pt>
                      <c:pt idx="223">
                        <c:v>188201.96499999994</c:v>
                      </c:pt>
                      <c:pt idx="224">
                        <c:v>188201.96499999994</c:v>
                      </c:pt>
                      <c:pt idx="225">
                        <c:v>188201.96499999994</c:v>
                      </c:pt>
                      <c:pt idx="226">
                        <c:v>188201.96499999994</c:v>
                      </c:pt>
                      <c:pt idx="227">
                        <c:v>188201.96499999994</c:v>
                      </c:pt>
                      <c:pt idx="228">
                        <c:v>188201.96499999994</c:v>
                      </c:pt>
                      <c:pt idx="229">
                        <c:v>188201.96499999994</c:v>
                      </c:pt>
                      <c:pt idx="230">
                        <c:v>188201.96499999994</c:v>
                      </c:pt>
                      <c:pt idx="231">
                        <c:v>188201.96499999994</c:v>
                      </c:pt>
                      <c:pt idx="232">
                        <c:v>188201.96499999994</c:v>
                      </c:pt>
                      <c:pt idx="233">
                        <c:v>188201.96499999994</c:v>
                      </c:pt>
                      <c:pt idx="234">
                        <c:v>188201.96499999994</c:v>
                      </c:pt>
                      <c:pt idx="235">
                        <c:v>188201.96499999994</c:v>
                      </c:pt>
                      <c:pt idx="236">
                        <c:v>188201.96499999994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0D3-4C89-A4CA-9189D0503F1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'New_CDX IG vs SPX Puts'!$A$14:$A$250</c15:sqref>
                        </c15:formulaRef>
                      </c:ext>
                    </c:extLst>
                    <c:strCache>
                      <c:ptCount val="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0D3-4C89-A4CA-9189D0503F1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'New_CDX IG vs SPX Puts'!$A$14:$A$250</c15:sqref>
                        </c15:formulaRef>
                      </c:ext>
                    </c:extLst>
                    <c:strCache>
                      <c:ptCount val="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101.22499999999999</c:v>
                      </c:pt>
                      <c:pt idx="43">
                        <c:v>101.22499999999999</c:v>
                      </c:pt>
                      <c:pt idx="44">
                        <c:v>101.22499999999999</c:v>
                      </c:pt>
                      <c:pt idx="45">
                        <c:v>101.22499999999999</c:v>
                      </c:pt>
                      <c:pt idx="46">
                        <c:v>101.22499999999999</c:v>
                      </c:pt>
                      <c:pt idx="47">
                        <c:v>101.22499999999999</c:v>
                      </c:pt>
                      <c:pt idx="48">
                        <c:v>101.22499999999999</c:v>
                      </c:pt>
                      <c:pt idx="49">
                        <c:v>101.22499999999999</c:v>
                      </c:pt>
                      <c:pt idx="50">
                        <c:v>101.22499999999999</c:v>
                      </c:pt>
                      <c:pt idx="51">
                        <c:v>101.22499999999999</c:v>
                      </c:pt>
                      <c:pt idx="52">
                        <c:v>101.22499999999999</c:v>
                      </c:pt>
                      <c:pt idx="53">
                        <c:v>101.22499999999999</c:v>
                      </c:pt>
                      <c:pt idx="54">
                        <c:v>101.22499999999999</c:v>
                      </c:pt>
                      <c:pt idx="55">
                        <c:v>101.22499999999999</c:v>
                      </c:pt>
                      <c:pt idx="56">
                        <c:v>101.22499999999999</c:v>
                      </c:pt>
                      <c:pt idx="57">
                        <c:v>101.22499999999999</c:v>
                      </c:pt>
                      <c:pt idx="58">
                        <c:v>101.22499999999999</c:v>
                      </c:pt>
                      <c:pt idx="59">
                        <c:v>101.22499999999999</c:v>
                      </c:pt>
                      <c:pt idx="60">
                        <c:v>101.22499999999999</c:v>
                      </c:pt>
                      <c:pt idx="61">
                        <c:v>101.22499999999999</c:v>
                      </c:pt>
                      <c:pt idx="62">
                        <c:v>101.22499999999999</c:v>
                      </c:pt>
                      <c:pt idx="63">
                        <c:v>101.22499999999999</c:v>
                      </c:pt>
                      <c:pt idx="64">
                        <c:v>101.22499999999999</c:v>
                      </c:pt>
                      <c:pt idx="65">
                        <c:v>101.22499999999999</c:v>
                      </c:pt>
                      <c:pt idx="66">
                        <c:v>101.22499999999999</c:v>
                      </c:pt>
                      <c:pt idx="67">
                        <c:v>101.22499999999999</c:v>
                      </c:pt>
                      <c:pt idx="68">
                        <c:v>101.22499999999999</c:v>
                      </c:pt>
                      <c:pt idx="69">
                        <c:v>101.22499999999999</c:v>
                      </c:pt>
                      <c:pt idx="70">
                        <c:v>101.22499999999999</c:v>
                      </c:pt>
                      <c:pt idx="71">
                        <c:v>101.22499999999999</c:v>
                      </c:pt>
                      <c:pt idx="72">
                        <c:v>101.22499999999999</c:v>
                      </c:pt>
                      <c:pt idx="73">
                        <c:v>101.22499999999999</c:v>
                      </c:pt>
                      <c:pt idx="74">
                        <c:v>101.22499999999999</c:v>
                      </c:pt>
                      <c:pt idx="75">
                        <c:v>101.22499999999999</c:v>
                      </c:pt>
                      <c:pt idx="76">
                        <c:v>101.22499999999999</c:v>
                      </c:pt>
                      <c:pt idx="77">
                        <c:v>101.22499999999999</c:v>
                      </c:pt>
                      <c:pt idx="78">
                        <c:v>101.22499999999999</c:v>
                      </c:pt>
                      <c:pt idx="79">
                        <c:v>101.22499999999999</c:v>
                      </c:pt>
                      <c:pt idx="80">
                        <c:v>101.22499999999999</c:v>
                      </c:pt>
                      <c:pt idx="81">
                        <c:v>101.22499999999999</c:v>
                      </c:pt>
                      <c:pt idx="82">
                        <c:v>101.22499999999999</c:v>
                      </c:pt>
                      <c:pt idx="83">
                        <c:v>101.22499999999999</c:v>
                      </c:pt>
                      <c:pt idx="84">
                        <c:v>101.22499999999999</c:v>
                      </c:pt>
                      <c:pt idx="85">
                        <c:v>101.22499999999999</c:v>
                      </c:pt>
                      <c:pt idx="86">
                        <c:v>101.22499999999999</c:v>
                      </c:pt>
                      <c:pt idx="87">
                        <c:v>101.22499999999999</c:v>
                      </c:pt>
                      <c:pt idx="88">
                        <c:v>101.22499999999999</c:v>
                      </c:pt>
                      <c:pt idx="89">
                        <c:v>101.22499999999999</c:v>
                      </c:pt>
                      <c:pt idx="90">
                        <c:v>101.22499999999999</c:v>
                      </c:pt>
                      <c:pt idx="91">
                        <c:v>101.22499999999999</c:v>
                      </c:pt>
                      <c:pt idx="92">
                        <c:v>101.22499999999999</c:v>
                      </c:pt>
                      <c:pt idx="93">
                        <c:v>101.22499999999999</c:v>
                      </c:pt>
                      <c:pt idx="94">
                        <c:v>101.22499999999999</c:v>
                      </c:pt>
                      <c:pt idx="95">
                        <c:v>101.22499999999999</c:v>
                      </c:pt>
                      <c:pt idx="96">
                        <c:v>101.22499999999999</c:v>
                      </c:pt>
                      <c:pt idx="97">
                        <c:v>101.22499999999999</c:v>
                      </c:pt>
                      <c:pt idx="98">
                        <c:v>101.22499999999999</c:v>
                      </c:pt>
                      <c:pt idx="99">
                        <c:v>101.22499999999999</c:v>
                      </c:pt>
                      <c:pt idx="100">
                        <c:v>101.22499999999999</c:v>
                      </c:pt>
                      <c:pt idx="101">
                        <c:v>101.22499999999999</c:v>
                      </c:pt>
                      <c:pt idx="102">
                        <c:v>101.22499999999999</c:v>
                      </c:pt>
                      <c:pt idx="103">
                        <c:v>101.22499999999999</c:v>
                      </c:pt>
                      <c:pt idx="104">
                        <c:v>101.22499999999999</c:v>
                      </c:pt>
                      <c:pt idx="105">
                        <c:v>101.22499999999999</c:v>
                      </c:pt>
                      <c:pt idx="106">
                        <c:v>101.22499999999999</c:v>
                      </c:pt>
                      <c:pt idx="107">
                        <c:v>101.22499999999999</c:v>
                      </c:pt>
                      <c:pt idx="108">
                        <c:v>101.22499999999999</c:v>
                      </c:pt>
                      <c:pt idx="109">
                        <c:v>101.22499999999999</c:v>
                      </c:pt>
                      <c:pt idx="110">
                        <c:v>101.22499999999999</c:v>
                      </c:pt>
                      <c:pt idx="111">
                        <c:v>101.22499999999999</c:v>
                      </c:pt>
                      <c:pt idx="112">
                        <c:v>101.22499999999999</c:v>
                      </c:pt>
                      <c:pt idx="113">
                        <c:v>101.22499999999999</c:v>
                      </c:pt>
                      <c:pt idx="114">
                        <c:v>101.22499999999999</c:v>
                      </c:pt>
                      <c:pt idx="115">
                        <c:v>101.22499999999999</c:v>
                      </c:pt>
                      <c:pt idx="116">
                        <c:v>101.22499999999999</c:v>
                      </c:pt>
                      <c:pt idx="117">
                        <c:v>101.22499999999999</c:v>
                      </c:pt>
                      <c:pt idx="118">
                        <c:v>101.22499999999999</c:v>
                      </c:pt>
                      <c:pt idx="119">
                        <c:v>101.22499999999999</c:v>
                      </c:pt>
                      <c:pt idx="120">
                        <c:v>101.22499999999999</c:v>
                      </c:pt>
                      <c:pt idx="121">
                        <c:v>101.22499999999999</c:v>
                      </c:pt>
                      <c:pt idx="122">
                        <c:v>101.22499999999999</c:v>
                      </c:pt>
                      <c:pt idx="123">
                        <c:v>101.22499999999999</c:v>
                      </c:pt>
                      <c:pt idx="124">
                        <c:v>101.22499999999999</c:v>
                      </c:pt>
                      <c:pt idx="125">
                        <c:v>101.22499999999999</c:v>
                      </c:pt>
                      <c:pt idx="126">
                        <c:v>101.22499999999999</c:v>
                      </c:pt>
                      <c:pt idx="127">
                        <c:v>101.22499999999999</c:v>
                      </c:pt>
                      <c:pt idx="128">
                        <c:v>101.22499999999999</c:v>
                      </c:pt>
                      <c:pt idx="129">
                        <c:v>101.22499999999999</c:v>
                      </c:pt>
                      <c:pt idx="130">
                        <c:v>101.22499999999999</c:v>
                      </c:pt>
                      <c:pt idx="131">
                        <c:v>101.22499999999999</c:v>
                      </c:pt>
                      <c:pt idx="132">
                        <c:v>101.22499999999999</c:v>
                      </c:pt>
                      <c:pt idx="133">
                        <c:v>101.22499999999999</c:v>
                      </c:pt>
                      <c:pt idx="134">
                        <c:v>101.22499999999999</c:v>
                      </c:pt>
                      <c:pt idx="135">
                        <c:v>101.22499999999999</c:v>
                      </c:pt>
                      <c:pt idx="136">
                        <c:v>101.22499999999999</c:v>
                      </c:pt>
                      <c:pt idx="137">
                        <c:v>101.22499999999999</c:v>
                      </c:pt>
                      <c:pt idx="138">
                        <c:v>101.22499999999999</c:v>
                      </c:pt>
                      <c:pt idx="139">
                        <c:v>101.22499999999999</c:v>
                      </c:pt>
                      <c:pt idx="140">
                        <c:v>101.22499999999999</c:v>
                      </c:pt>
                      <c:pt idx="141">
                        <c:v>101.22499999999999</c:v>
                      </c:pt>
                      <c:pt idx="142">
                        <c:v>101.22499999999999</c:v>
                      </c:pt>
                      <c:pt idx="143">
                        <c:v>101.22499999999999</c:v>
                      </c:pt>
                      <c:pt idx="144">
                        <c:v>101.22499999999999</c:v>
                      </c:pt>
                      <c:pt idx="145">
                        <c:v>101.22499999999999</c:v>
                      </c:pt>
                      <c:pt idx="146">
                        <c:v>101.22499999999999</c:v>
                      </c:pt>
                      <c:pt idx="147">
                        <c:v>101.22499999999999</c:v>
                      </c:pt>
                      <c:pt idx="148">
                        <c:v>101.22499999999999</c:v>
                      </c:pt>
                      <c:pt idx="149">
                        <c:v>101.22499999999999</c:v>
                      </c:pt>
                      <c:pt idx="150">
                        <c:v>101.22499999999999</c:v>
                      </c:pt>
                      <c:pt idx="151">
                        <c:v>101.22499999999999</c:v>
                      </c:pt>
                      <c:pt idx="152">
                        <c:v>101.22499999999999</c:v>
                      </c:pt>
                      <c:pt idx="153">
                        <c:v>101.22499999999999</c:v>
                      </c:pt>
                      <c:pt idx="154">
                        <c:v>101.22499999999999</c:v>
                      </c:pt>
                      <c:pt idx="155">
                        <c:v>101.22499999999999</c:v>
                      </c:pt>
                      <c:pt idx="156">
                        <c:v>101.22499999999999</c:v>
                      </c:pt>
                      <c:pt idx="157">
                        <c:v>101.22499999999999</c:v>
                      </c:pt>
                      <c:pt idx="158">
                        <c:v>101.22499999999999</c:v>
                      </c:pt>
                      <c:pt idx="159">
                        <c:v>101.22499999999999</c:v>
                      </c:pt>
                      <c:pt idx="160">
                        <c:v>101.22499999999999</c:v>
                      </c:pt>
                      <c:pt idx="161">
                        <c:v>101.22499999999999</c:v>
                      </c:pt>
                      <c:pt idx="162">
                        <c:v>101.22499999999999</c:v>
                      </c:pt>
                      <c:pt idx="163">
                        <c:v>101.22499999999999</c:v>
                      </c:pt>
                      <c:pt idx="164">
                        <c:v>101.22499999999999</c:v>
                      </c:pt>
                      <c:pt idx="165">
                        <c:v>101.22499999999999</c:v>
                      </c:pt>
                      <c:pt idx="166">
                        <c:v>101.22499999999999</c:v>
                      </c:pt>
                      <c:pt idx="167">
                        <c:v>101.22499999999999</c:v>
                      </c:pt>
                      <c:pt idx="168">
                        <c:v>101.22499999999999</c:v>
                      </c:pt>
                      <c:pt idx="169">
                        <c:v>101.22499999999999</c:v>
                      </c:pt>
                      <c:pt idx="170">
                        <c:v>101.22499999999999</c:v>
                      </c:pt>
                      <c:pt idx="171">
                        <c:v>101.22499999999999</c:v>
                      </c:pt>
                      <c:pt idx="172">
                        <c:v>101.22499999999999</c:v>
                      </c:pt>
                      <c:pt idx="173">
                        <c:v>101.22499999999999</c:v>
                      </c:pt>
                      <c:pt idx="174">
                        <c:v>101.22499999999999</c:v>
                      </c:pt>
                      <c:pt idx="175">
                        <c:v>101.22499999999999</c:v>
                      </c:pt>
                      <c:pt idx="176">
                        <c:v>101.22499999999999</c:v>
                      </c:pt>
                      <c:pt idx="177">
                        <c:v>101.22499999999999</c:v>
                      </c:pt>
                      <c:pt idx="178">
                        <c:v>101.22499999999999</c:v>
                      </c:pt>
                      <c:pt idx="179">
                        <c:v>101.22499999999999</c:v>
                      </c:pt>
                      <c:pt idx="180">
                        <c:v>101.22499999999999</c:v>
                      </c:pt>
                      <c:pt idx="181">
                        <c:v>101.22499999999999</c:v>
                      </c:pt>
                      <c:pt idx="182">
                        <c:v>101.22499999999999</c:v>
                      </c:pt>
                      <c:pt idx="183">
                        <c:v>101.22499999999999</c:v>
                      </c:pt>
                      <c:pt idx="184">
                        <c:v>101.22499999999999</c:v>
                      </c:pt>
                      <c:pt idx="185">
                        <c:v>101.22499999999999</c:v>
                      </c:pt>
                      <c:pt idx="186">
                        <c:v>101.22499999999999</c:v>
                      </c:pt>
                      <c:pt idx="187">
                        <c:v>101.22499999999999</c:v>
                      </c:pt>
                      <c:pt idx="188">
                        <c:v>101.22499999999999</c:v>
                      </c:pt>
                      <c:pt idx="189">
                        <c:v>101.22499999999999</c:v>
                      </c:pt>
                      <c:pt idx="190">
                        <c:v>101.22499999999999</c:v>
                      </c:pt>
                      <c:pt idx="191">
                        <c:v>101.22499999999999</c:v>
                      </c:pt>
                      <c:pt idx="192">
                        <c:v>101.22499999999999</c:v>
                      </c:pt>
                      <c:pt idx="193">
                        <c:v>101.22499999999999</c:v>
                      </c:pt>
                      <c:pt idx="194">
                        <c:v>101.22499999999999</c:v>
                      </c:pt>
                      <c:pt idx="195">
                        <c:v>101.22499999999999</c:v>
                      </c:pt>
                      <c:pt idx="196">
                        <c:v>101.22499999999999</c:v>
                      </c:pt>
                      <c:pt idx="197">
                        <c:v>101.22499999999999</c:v>
                      </c:pt>
                      <c:pt idx="198">
                        <c:v>101.22499999999999</c:v>
                      </c:pt>
                      <c:pt idx="199">
                        <c:v>101.22499999999999</c:v>
                      </c:pt>
                      <c:pt idx="200">
                        <c:v>101.22499999999999</c:v>
                      </c:pt>
                      <c:pt idx="201">
                        <c:v>101.22499999999999</c:v>
                      </c:pt>
                      <c:pt idx="202">
                        <c:v>101.22499999999999</c:v>
                      </c:pt>
                      <c:pt idx="203">
                        <c:v>101.22499999999999</c:v>
                      </c:pt>
                      <c:pt idx="204">
                        <c:v>101.22499999999999</c:v>
                      </c:pt>
                      <c:pt idx="205">
                        <c:v>101.22499999999999</c:v>
                      </c:pt>
                      <c:pt idx="206">
                        <c:v>101.22499999999999</c:v>
                      </c:pt>
                      <c:pt idx="207">
                        <c:v>101.22499999999999</c:v>
                      </c:pt>
                      <c:pt idx="208">
                        <c:v>101.22499999999999</c:v>
                      </c:pt>
                      <c:pt idx="209">
                        <c:v>101.22499999999999</c:v>
                      </c:pt>
                      <c:pt idx="210">
                        <c:v>101.22499999999999</c:v>
                      </c:pt>
                      <c:pt idx="211">
                        <c:v>101.22499999999999</c:v>
                      </c:pt>
                      <c:pt idx="212">
                        <c:v>101.22499999999999</c:v>
                      </c:pt>
                      <c:pt idx="213">
                        <c:v>101.22499999999999</c:v>
                      </c:pt>
                      <c:pt idx="214">
                        <c:v>101.22499999999999</c:v>
                      </c:pt>
                      <c:pt idx="215">
                        <c:v>101.22499999999999</c:v>
                      </c:pt>
                      <c:pt idx="216">
                        <c:v>101.22499999999999</c:v>
                      </c:pt>
                      <c:pt idx="217">
                        <c:v>101.22499999999999</c:v>
                      </c:pt>
                      <c:pt idx="218">
                        <c:v>101.22499999999999</c:v>
                      </c:pt>
                      <c:pt idx="219">
                        <c:v>101.22499999999999</c:v>
                      </c:pt>
                      <c:pt idx="220">
                        <c:v>101.22499999999999</c:v>
                      </c:pt>
                      <c:pt idx="221">
                        <c:v>101.22499999999999</c:v>
                      </c:pt>
                      <c:pt idx="222">
                        <c:v>101.22499999999999</c:v>
                      </c:pt>
                      <c:pt idx="223">
                        <c:v>101.22499999999999</c:v>
                      </c:pt>
                      <c:pt idx="224">
                        <c:v>101.22499999999999</c:v>
                      </c:pt>
                      <c:pt idx="225">
                        <c:v>101.22499999999999</c:v>
                      </c:pt>
                      <c:pt idx="226">
                        <c:v>101.22499999999999</c:v>
                      </c:pt>
                      <c:pt idx="227">
                        <c:v>101.22499999999999</c:v>
                      </c:pt>
                      <c:pt idx="228">
                        <c:v>101.22499999999999</c:v>
                      </c:pt>
                      <c:pt idx="229">
                        <c:v>101.22499999999999</c:v>
                      </c:pt>
                      <c:pt idx="230">
                        <c:v>101.22499999999999</c:v>
                      </c:pt>
                      <c:pt idx="231">
                        <c:v>101.22499999999999</c:v>
                      </c:pt>
                      <c:pt idx="232">
                        <c:v>101.22499999999999</c:v>
                      </c:pt>
                      <c:pt idx="233">
                        <c:v>101.22499999999999</c:v>
                      </c:pt>
                      <c:pt idx="234">
                        <c:v>101.22499999999999</c:v>
                      </c:pt>
                      <c:pt idx="235">
                        <c:v>101.22499999999999</c:v>
                      </c:pt>
                      <c:pt idx="236">
                        <c:v>101.22499999999999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0D3-4C89-A4CA-9189D0503F1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'New_CDX IG vs SPX Puts'!$A$14:$A$250</c15:sqref>
                        </c15:formulaRef>
                      </c:ext>
                    </c:extLst>
                    <c:strCache>
                      <c:ptCount val="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176249.99999999959</c:v>
                      </c:pt>
                      <c:pt idx="43">
                        <c:v>176249.99999999959</c:v>
                      </c:pt>
                      <c:pt idx="44">
                        <c:v>176249.99999999959</c:v>
                      </c:pt>
                      <c:pt idx="45">
                        <c:v>176249.99999999959</c:v>
                      </c:pt>
                      <c:pt idx="46">
                        <c:v>176249.99999999959</c:v>
                      </c:pt>
                      <c:pt idx="47">
                        <c:v>176249.99999999959</c:v>
                      </c:pt>
                      <c:pt idx="48">
                        <c:v>176249.99999999959</c:v>
                      </c:pt>
                      <c:pt idx="49">
                        <c:v>176249.99999999959</c:v>
                      </c:pt>
                      <c:pt idx="50">
                        <c:v>176249.99999999959</c:v>
                      </c:pt>
                      <c:pt idx="51">
                        <c:v>176249.99999999959</c:v>
                      </c:pt>
                      <c:pt idx="52">
                        <c:v>176249.99999999959</c:v>
                      </c:pt>
                      <c:pt idx="53">
                        <c:v>176249.99999999959</c:v>
                      </c:pt>
                      <c:pt idx="54">
                        <c:v>176249.99999999959</c:v>
                      </c:pt>
                      <c:pt idx="55">
                        <c:v>176249.99999999959</c:v>
                      </c:pt>
                      <c:pt idx="56">
                        <c:v>176249.99999999959</c:v>
                      </c:pt>
                      <c:pt idx="57">
                        <c:v>176249.99999999959</c:v>
                      </c:pt>
                      <c:pt idx="58">
                        <c:v>176249.99999999959</c:v>
                      </c:pt>
                      <c:pt idx="59">
                        <c:v>176249.99999999959</c:v>
                      </c:pt>
                      <c:pt idx="60">
                        <c:v>176249.99999999959</c:v>
                      </c:pt>
                      <c:pt idx="61">
                        <c:v>176249.99999999959</c:v>
                      </c:pt>
                      <c:pt idx="62">
                        <c:v>176249.99999999959</c:v>
                      </c:pt>
                      <c:pt idx="63">
                        <c:v>176249.99999999959</c:v>
                      </c:pt>
                      <c:pt idx="64">
                        <c:v>176249.99999999959</c:v>
                      </c:pt>
                      <c:pt idx="65">
                        <c:v>176249.99999999959</c:v>
                      </c:pt>
                      <c:pt idx="66">
                        <c:v>176249.99999999959</c:v>
                      </c:pt>
                      <c:pt idx="67">
                        <c:v>176249.99999999959</c:v>
                      </c:pt>
                      <c:pt idx="68">
                        <c:v>176249.99999999959</c:v>
                      </c:pt>
                      <c:pt idx="69">
                        <c:v>176249.99999999959</c:v>
                      </c:pt>
                      <c:pt idx="70">
                        <c:v>176249.99999999959</c:v>
                      </c:pt>
                      <c:pt idx="71">
                        <c:v>176249.99999999959</c:v>
                      </c:pt>
                      <c:pt idx="72">
                        <c:v>176249.99999999959</c:v>
                      </c:pt>
                      <c:pt idx="73">
                        <c:v>176249.99999999959</c:v>
                      </c:pt>
                      <c:pt idx="74">
                        <c:v>176249.99999999959</c:v>
                      </c:pt>
                      <c:pt idx="75">
                        <c:v>176249.99999999959</c:v>
                      </c:pt>
                      <c:pt idx="76">
                        <c:v>176249.99999999959</c:v>
                      </c:pt>
                      <c:pt idx="77">
                        <c:v>176249.99999999959</c:v>
                      </c:pt>
                      <c:pt idx="78">
                        <c:v>176249.99999999959</c:v>
                      </c:pt>
                      <c:pt idx="79">
                        <c:v>176249.99999999959</c:v>
                      </c:pt>
                      <c:pt idx="80">
                        <c:v>176249.99999999959</c:v>
                      </c:pt>
                      <c:pt idx="81">
                        <c:v>176249.99999999959</c:v>
                      </c:pt>
                      <c:pt idx="82">
                        <c:v>176249.99999999959</c:v>
                      </c:pt>
                      <c:pt idx="83">
                        <c:v>176249.99999999959</c:v>
                      </c:pt>
                      <c:pt idx="84">
                        <c:v>176249.99999999959</c:v>
                      </c:pt>
                      <c:pt idx="85">
                        <c:v>176249.99999999959</c:v>
                      </c:pt>
                      <c:pt idx="86">
                        <c:v>176249.99999999959</c:v>
                      </c:pt>
                      <c:pt idx="87">
                        <c:v>176249.99999999959</c:v>
                      </c:pt>
                      <c:pt idx="88">
                        <c:v>176249.99999999959</c:v>
                      </c:pt>
                      <c:pt idx="89">
                        <c:v>176249.99999999959</c:v>
                      </c:pt>
                      <c:pt idx="90">
                        <c:v>176249.99999999959</c:v>
                      </c:pt>
                      <c:pt idx="91">
                        <c:v>176249.99999999959</c:v>
                      </c:pt>
                      <c:pt idx="92">
                        <c:v>176249.99999999959</c:v>
                      </c:pt>
                      <c:pt idx="93">
                        <c:v>176249.99999999959</c:v>
                      </c:pt>
                      <c:pt idx="94">
                        <c:v>176249.99999999959</c:v>
                      </c:pt>
                      <c:pt idx="95">
                        <c:v>176249.99999999959</c:v>
                      </c:pt>
                      <c:pt idx="96">
                        <c:v>176249.99999999959</c:v>
                      </c:pt>
                      <c:pt idx="97">
                        <c:v>176249.99999999959</c:v>
                      </c:pt>
                      <c:pt idx="98">
                        <c:v>176249.99999999959</c:v>
                      </c:pt>
                      <c:pt idx="99">
                        <c:v>176249.99999999959</c:v>
                      </c:pt>
                      <c:pt idx="100">
                        <c:v>176249.99999999959</c:v>
                      </c:pt>
                      <c:pt idx="101">
                        <c:v>176249.99999999959</c:v>
                      </c:pt>
                      <c:pt idx="102">
                        <c:v>176249.99999999959</c:v>
                      </c:pt>
                      <c:pt idx="103">
                        <c:v>176249.99999999959</c:v>
                      </c:pt>
                      <c:pt idx="104">
                        <c:v>176249.99999999959</c:v>
                      </c:pt>
                      <c:pt idx="105">
                        <c:v>176249.99999999959</c:v>
                      </c:pt>
                      <c:pt idx="106">
                        <c:v>176249.99999999959</c:v>
                      </c:pt>
                      <c:pt idx="107">
                        <c:v>176249.99999999959</c:v>
                      </c:pt>
                      <c:pt idx="108">
                        <c:v>176249.99999999959</c:v>
                      </c:pt>
                      <c:pt idx="109">
                        <c:v>176249.99999999959</c:v>
                      </c:pt>
                      <c:pt idx="110">
                        <c:v>176249.99999999959</c:v>
                      </c:pt>
                      <c:pt idx="111">
                        <c:v>176249.99999999959</c:v>
                      </c:pt>
                      <c:pt idx="112">
                        <c:v>176249.99999999959</c:v>
                      </c:pt>
                      <c:pt idx="113">
                        <c:v>176249.99999999959</c:v>
                      </c:pt>
                      <c:pt idx="114">
                        <c:v>176249.99999999959</c:v>
                      </c:pt>
                      <c:pt idx="115">
                        <c:v>176249.99999999959</c:v>
                      </c:pt>
                      <c:pt idx="116">
                        <c:v>176249.99999999959</c:v>
                      </c:pt>
                      <c:pt idx="117">
                        <c:v>176249.99999999959</c:v>
                      </c:pt>
                      <c:pt idx="118">
                        <c:v>176249.99999999959</c:v>
                      </c:pt>
                      <c:pt idx="119">
                        <c:v>176249.99999999959</c:v>
                      </c:pt>
                      <c:pt idx="120">
                        <c:v>176249.99999999959</c:v>
                      </c:pt>
                      <c:pt idx="121">
                        <c:v>176249.99999999959</c:v>
                      </c:pt>
                      <c:pt idx="122">
                        <c:v>176249.99999999959</c:v>
                      </c:pt>
                      <c:pt idx="123">
                        <c:v>176249.99999999959</c:v>
                      </c:pt>
                      <c:pt idx="124">
                        <c:v>176249.99999999959</c:v>
                      </c:pt>
                      <c:pt idx="125">
                        <c:v>176249.99999999959</c:v>
                      </c:pt>
                      <c:pt idx="126">
                        <c:v>176249.99999999959</c:v>
                      </c:pt>
                      <c:pt idx="127">
                        <c:v>176249.99999999959</c:v>
                      </c:pt>
                      <c:pt idx="128">
                        <c:v>176249.99999999959</c:v>
                      </c:pt>
                      <c:pt idx="129">
                        <c:v>176249.99999999959</c:v>
                      </c:pt>
                      <c:pt idx="130">
                        <c:v>176249.99999999959</c:v>
                      </c:pt>
                      <c:pt idx="131">
                        <c:v>176249.99999999959</c:v>
                      </c:pt>
                      <c:pt idx="132">
                        <c:v>176249.99999999959</c:v>
                      </c:pt>
                      <c:pt idx="133">
                        <c:v>176249.99999999959</c:v>
                      </c:pt>
                      <c:pt idx="134">
                        <c:v>176249.99999999959</c:v>
                      </c:pt>
                      <c:pt idx="135">
                        <c:v>176249.99999999959</c:v>
                      </c:pt>
                      <c:pt idx="136">
                        <c:v>176249.99999999959</c:v>
                      </c:pt>
                      <c:pt idx="137">
                        <c:v>176249.99999999959</c:v>
                      </c:pt>
                      <c:pt idx="138">
                        <c:v>176249.99999999959</c:v>
                      </c:pt>
                      <c:pt idx="139">
                        <c:v>176249.99999999959</c:v>
                      </c:pt>
                      <c:pt idx="140">
                        <c:v>176249.99999999959</c:v>
                      </c:pt>
                      <c:pt idx="141">
                        <c:v>176249.99999999959</c:v>
                      </c:pt>
                      <c:pt idx="142">
                        <c:v>176249.99999999959</c:v>
                      </c:pt>
                      <c:pt idx="143">
                        <c:v>176249.99999999959</c:v>
                      </c:pt>
                      <c:pt idx="144">
                        <c:v>176249.99999999959</c:v>
                      </c:pt>
                      <c:pt idx="145">
                        <c:v>176249.99999999959</c:v>
                      </c:pt>
                      <c:pt idx="146">
                        <c:v>176249.99999999959</c:v>
                      </c:pt>
                      <c:pt idx="147">
                        <c:v>176249.99999999959</c:v>
                      </c:pt>
                      <c:pt idx="148">
                        <c:v>176249.99999999959</c:v>
                      </c:pt>
                      <c:pt idx="149">
                        <c:v>176249.99999999959</c:v>
                      </c:pt>
                      <c:pt idx="150">
                        <c:v>176249.99999999959</c:v>
                      </c:pt>
                      <c:pt idx="151">
                        <c:v>176249.99999999959</c:v>
                      </c:pt>
                      <c:pt idx="152">
                        <c:v>176249.99999999959</c:v>
                      </c:pt>
                      <c:pt idx="153">
                        <c:v>176249.99999999959</c:v>
                      </c:pt>
                      <c:pt idx="154">
                        <c:v>176249.99999999959</c:v>
                      </c:pt>
                      <c:pt idx="155">
                        <c:v>176249.99999999959</c:v>
                      </c:pt>
                      <c:pt idx="156">
                        <c:v>176249.99999999959</c:v>
                      </c:pt>
                      <c:pt idx="157">
                        <c:v>176249.99999999959</c:v>
                      </c:pt>
                      <c:pt idx="158">
                        <c:v>176249.99999999959</c:v>
                      </c:pt>
                      <c:pt idx="159">
                        <c:v>176249.99999999959</c:v>
                      </c:pt>
                      <c:pt idx="160">
                        <c:v>176249.99999999959</c:v>
                      </c:pt>
                      <c:pt idx="161">
                        <c:v>176249.99999999959</c:v>
                      </c:pt>
                      <c:pt idx="162">
                        <c:v>176249.99999999959</c:v>
                      </c:pt>
                      <c:pt idx="163">
                        <c:v>176249.99999999959</c:v>
                      </c:pt>
                      <c:pt idx="164">
                        <c:v>176249.99999999959</c:v>
                      </c:pt>
                      <c:pt idx="165">
                        <c:v>176249.99999999959</c:v>
                      </c:pt>
                      <c:pt idx="166">
                        <c:v>176249.99999999959</c:v>
                      </c:pt>
                      <c:pt idx="167">
                        <c:v>176249.99999999959</c:v>
                      </c:pt>
                      <c:pt idx="168">
                        <c:v>176249.99999999959</c:v>
                      </c:pt>
                      <c:pt idx="169">
                        <c:v>176249.99999999959</c:v>
                      </c:pt>
                      <c:pt idx="170">
                        <c:v>176249.99999999959</c:v>
                      </c:pt>
                      <c:pt idx="171">
                        <c:v>176249.99999999959</c:v>
                      </c:pt>
                      <c:pt idx="172">
                        <c:v>176249.99999999959</c:v>
                      </c:pt>
                      <c:pt idx="173">
                        <c:v>176249.99999999959</c:v>
                      </c:pt>
                      <c:pt idx="174">
                        <c:v>176249.99999999959</c:v>
                      </c:pt>
                      <c:pt idx="175">
                        <c:v>176249.99999999959</c:v>
                      </c:pt>
                      <c:pt idx="176">
                        <c:v>176249.99999999959</c:v>
                      </c:pt>
                      <c:pt idx="177">
                        <c:v>176249.99999999959</c:v>
                      </c:pt>
                      <c:pt idx="178">
                        <c:v>176249.99999999959</c:v>
                      </c:pt>
                      <c:pt idx="179">
                        <c:v>176249.99999999959</c:v>
                      </c:pt>
                      <c:pt idx="180">
                        <c:v>176249.99999999959</c:v>
                      </c:pt>
                      <c:pt idx="181">
                        <c:v>176249.99999999959</c:v>
                      </c:pt>
                      <c:pt idx="182">
                        <c:v>176249.99999999959</c:v>
                      </c:pt>
                      <c:pt idx="183">
                        <c:v>176249.99999999959</c:v>
                      </c:pt>
                      <c:pt idx="184">
                        <c:v>176249.99999999959</c:v>
                      </c:pt>
                      <c:pt idx="185">
                        <c:v>176249.99999999959</c:v>
                      </c:pt>
                      <c:pt idx="186">
                        <c:v>176249.99999999959</c:v>
                      </c:pt>
                      <c:pt idx="187">
                        <c:v>176249.99999999959</c:v>
                      </c:pt>
                      <c:pt idx="188">
                        <c:v>176249.99999999959</c:v>
                      </c:pt>
                      <c:pt idx="189">
                        <c:v>176249.99999999959</c:v>
                      </c:pt>
                      <c:pt idx="190">
                        <c:v>176249.99999999959</c:v>
                      </c:pt>
                      <c:pt idx="191">
                        <c:v>176249.99999999959</c:v>
                      </c:pt>
                      <c:pt idx="192">
                        <c:v>176249.99999999959</c:v>
                      </c:pt>
                      <c:pt idx="193">
                        <c:v>176249.99999999959</c:v>
                      </c:pt>
                      <c:pt idx="194">
                        <c:v>176249.99999999959</c:v>
                      </c:pt>
                      <c:pt idx="195">
                        <c:v>176249.99999999959</c:v>
                      </c:pt>
                      <c:pt idx="196">
                        <c:v>176249.99999999959</c:v>
                      </c:pt>
                      <c:pt idx="197">
                        <c:v>176249.99999999959</c:v>
                      </c:pt>
                      <c:pt idx="198">
                        <c:v>176249.99999999959</c:v>
                      </c:pt>
                      <c:pt idx="199">
                        <c:v>176249.99999999959</c:v>
                      </c:pt>
                      <c:pt idx="200">
                        <c:v>176249.99999999959</c:v>
                      </c:pt>
                      <c:pt idx="201">
                        <c:v>176249.99999999959</c:v>
                      </c:pt>
                      <c:pt idx="202">
                        <c:v>176249.99999999959</c:v>
                      </c:pt>
                      <c:pt idx="203">
                        <c:v>176249.99999999959</c:v>
                      </c:pt>
                      <c:pt idx="204">
                        <c:v>176249.99999999959</c:v>
                      </c:pt>
                      <c:pt idx="205">
                        <c:v>176249.99999999959</c:v>
                      </c:pt>
                      <c:pt idx="206">
                        <c:v>176249.99999999959</c:v>
                      </c:pt>
                      <c:pt idx="207">
                        <c:v>176249.99999999959</c:v>
                      </c:pt>
                      <c:pt idx="208">
                        <c:v>176249.99999999959</c:v>
                      </c:pt>
                      <c:pt idx="209">
                        <c:v>176249.99999999959</c:v>
                      </c:pt>
                      <c:pt idx="210">
                        <c:v>176249.99999999959</c:v>
                      </c:pt>
                      <c:pt idx="211">
                        <c:v>176249.99999999959</c:v>
                      </c:pt>
                      <c:pt idx="212">
                        <c:v>176249.99999999959</c:v>
                      </c:pt>
                      <c:pt idx="213">
                        <c:v>176249.99999999959</c:v>
                      </c:pt>
                      <c:pt idx="214">
                        <c:v>176249.99999999959</c:v>
                      </c:pt>
                      <c:pt idx="215">
                        <c:v>176249.99999999959</c:v>
                      </c:pt>
                      <c:pt idx="216">
                        <c:v>176249.99999999959</c:v>
                      </c:pt>
                      <c:pt idx="217">
                        <c:v>176249.99999999959</c:v>
                      </c:pt>
                      <c:pt idx="218">
                        <c:v>176249.99999999959</c:v>
                      </c:pt>
                      <c:pt idx="219">
                        <c:v>176249.99999999959</c:v>
                      </c:pt>
                      <c:pt idx="220">
                        <c:v>176249.99999999959</c:v>
                      </c:pt>
                      <c:pt idx="221">
                        <c:v>176249.99999999959</c:v>
                      </c:pt>
                      <c:pt idx="222">
                        <c:v>176249.99999999959</c:v>
                      </c:pt>
                      <c:pt idx="223">
                        <c:v>176249.99999999959</c:v>
                      </c:pt>
                      <c:pt idx="224">
                        <c:v>176249.99999999959</c:v>
                      </c:pt>
                      <c:pt idx="225">
                        <c:v>176249.99999999959</c:v>
                      </c:pt>
                      <c:pt idx="226">
                        <c:v>176249.99999999959</c:v>
                      </c:pt>
                      <c:pt idx="227">
                        <c:v>176249.99999999959</c:v>
                      </c:pt>
                      <c:pt idx="228">
                        <c:v>176249.99999999959</c:v>
                      </c:pt>
                      <c:pt idx="229">
                        <c:v>176249.99999999959</c:v>
                      </c:pt>
                      <c:pt idx="230">
                        <c:v>176249.99999999959</c:v>
                      </c:pt>
                      <c:pt idx="231">
                        <c:v>176249.99999999959</c:v>
                      </c:pt>
                      <c:pt idx="232">
                        <c:v>176249.99999999959</c:v>
                      </c:pt>
                      <c:pt idx="233">
                        <c:v>176249.99999999959</c:v>
                      </c:pt>
                      <c:pt idx="234">
                        <c:v>176249.99999999959</c:v>
                      </c:pt>
                      <c:pt idx="235">
                        <c:v>176249.99999999959</c:v>
                      </c:pt>
                      <c:pt idx="236">
                        <c:v>176249.99999999959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0D3-4C89-A4CA-9189D0503F1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'New_CDX IG vs SPX Puts'!$A$14:$A$250</c15:sqref>
                        </c15:formulaRef>
                      </c:ext>
                    </c:extLst>
                    <c:strCache>
                      <c:ptCount val="3"/>
                      <c:pt idx="0">
                        <c:v>10/30/2025</c:v>
                      </c:pt>
                      <c:pt idx="1">
                        <c:v>10/31/2025</c:v>
                      </c:pt>
                      <c:pt idx="2">
                        <c:v>11/03/2025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0D3-4C89-A4CA-9189D0503F1E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Compression P/L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'ETF Compression'!$EM$12</c:f>
              <c:strCache>
                <c:ptCount val="1"/>
                <c:pt idx="0">
                  <c:v> Cum IHYG(EUR 21M) vs IEAC(EUR 36.1M)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'ETF Compression'!$EL$13:$EL$145</c:f>
              <c:numCache>
                <c:formatCode>[$-409]d\-mmm\-yy;@</c:formatCode>
                <c:ptCount val="133"/>
                <c:pt idx="0">
                  <c:v>45866.625</c:v>
                </c:pt>
                <c:pt idx="1">
                  <c:v>45867.625</c:v>
                </c:pt>
                <c:pt idx="2">
                  <c:v>45868.625</c:v>
                </c:pt>
                <c:pt idx="3">
                  <c:v>45869.625</c:v>
                </c:pt>
                <c:pt idx="4">
                  <c:v>45870.625</c:v>
                </c:pt>
                <c:pt idx="5">
                  <c:v>45873.625</c:v>
                </c:pt>
                <c:pt idx="6">
                  <c:v>45874.625</c:v>
                </c:pt>
                <c:pt idx="7">
                  <c:v>45875.625</c:v>
                </c:pt>
                <c:pt idx="8">
                  <c:v>45876.625</c:v>
                </c:pt>
                <c:pt idx="9">
                  <c:v>45877.625</c:v>
                </c:pt>
                <c:pt idx="10">
                  <c:v>45880.625</c:v>
                </c:pt>
                <c:pt idx="11">
                  <c:v>45881.625</c:v>
                </c:pt>
                <c:pt idx="12">
                  <c:v>45882.625</c:v>
                </c:pt>
                <c:pt idx="13">
                  <c:v>45883.625</c:v>
                </c:pt>
                <c:pt idx="14">
                  <c:v>45884.625</c:v>
                </c:pt>
                <c:pt idx="15">
                  <c:v>45887.625</c:v>
                </c:pt>
                <c:pt idx="16">
                  <c:v>45888.625</c:v>
                </c:pt>
                <c:pt idx="17">
                  <c:v>45889.625</c:v>
                </c:pt>
                <c:pt idx="18">
                  <c:v>45890.625</c:v>
                </c:pt>
                <c:pt idx="19">
                  <c:v>45891.625</c:v>
                </c:pt>
                <c:pt idx="20">
                  <c:v>45894.625</c:v>
                </c:pt>
                <c:pt idx="21">
                  <c:v>45895.625</c:v>
                </c:pt>
                <c:pt idx="22">
                  <c:v>45896.625</c:v>
                </c:pt>
                <c:pt idx="23">
                  <c:v>45897.625</c:v>
                </c:pt>
                <c:pt idx="24">
                  <c:v>45898.625</c:v>
                </c:pt>
                <c:pt idx="25">
                  <c:v>45901.625</c:v>
                </c:pt>
                <c:pt idx="26">
                  <c:v>45902.625</c:v>
                </c:pt>
                <c:pt idx="27">
                  <c:v>45903.625</c:v>
                </c:pt>
                <c:pt idx="28">
                  <c:v>45904.625</c:v>
                </c:pt>
                <c:pt idx="29">
                  <c:v>45905.625</c:v>
                </c:pt>
                <c:pt idx="30">
                  <c:v>45908.625</c:v>
                </c:pt>
                <c:pt idx="31">
                  <c:v>45909.625</c:v>
                </c:pt>
                <c:pt idx="32">
                  <c:v>45910.625</c:v>
                </c:pt>
                <c:pt idx="33">
                  <c:v>45911.625</c:v>
                </c:pt>
                <c:pt idx="34">
                  <c:v>45912.625</c:v>
                </c:pt>
                <c:pt idx="35">
                  <c:v>45915.625</c:v>
                </c:pt>
                <c:pt idx="36">
                  <c:v>45916.625</c:v>
                </c:pt>
                <c:pt idx="37">
                  <c:v>45917.625</c:v>
                </c:pt>
                <c:pt idx="38">
                  <c:v>45918.625</c:v>
                </c:pt>
                <c:pt idx="39">
                  <c:v>45919.625</c:v>
                </c:pt>
                <c:pt idx="40">
                  <c:v>45922.625</c:v>
                </c:pt>
                <c:pt idx="41">
                  <c:v>45923.625</c:v>
                </c:pt>
                <c:pt idx="42">
                  <c:v>45924.625</c:v>
                </c:pt>
                <c:pt idx="43">
                  <c:v>45925.625</c:v>
                </c:pt>
                <c:pt idx="44">
                  <c:v>45926.625</c:v>
                </c:pt>
                <c:pt idx="45">
                  <c:v>45929.625</c:v>
                </c:pt>
                <c:pt idx="46">
                  <c:v>45930.625</c:v>
                </c:pt>
                <c:pt idx="47">
                  <c:v>45931.625</c:v>
                </c:pt>
                <c:pt idx="48">
                  <c:v>45932.625</c:v>
                </c:pt>
                <c:pt idx="49">
                  <c:v>45933.625</c:v>
                </c:pt>
                <c:pt idx="50">
                  <c:v>45936.625</c:v>
                </c:pt>
                <c:pt idx="51">
                  <c:v>45937.625</c:v>
                </c:pt>
                <c:pt idx="52">
                  <c:v>45938.625</c:v>
                </c:pt>
                <c:pt idx="53">
                  <c:v>45939.625</c:v>
                </c:pt>
                <c:pt idx="54">
                  <c:v>45940.625</c:v>
                </c:pt>
                <c:pt idx="55">
                  <c:v>45943.625</c:v>
                </c:pt>
                <c:pt idx="56">
                  <c:v>45944.625</c:v>
                </c:pt>
                <c:pt idx="57">
                  <c:v>45945.625</c:v>
                </c:pt>
                <c:pt idx="58">
                  <c:v>45946.625</c:v>
                </c:pt>
                <c:pt idx="59" formatCode="[$-409]dd\-mmm\-yy;@">
                  <c:v>45947.625</c:v>
                </c:pt>
                <c:pt idx="60" formatCode="[$-409]dd\-mmm\-yy;@">
                  <c:v>45948.625</c:v>
                </c:pt>
                <c:pt idx="61" formatCode="[$-409]dd\-mmm\-yy;@">
                  <c:v>45949.625</c:v>
                </c:pt>
                <c:pt idx="62" formatCode="[$-409]dd\-mmm\-yy;@">
                  <c:v>45950.625</c:v>
                </c:pt>
                <c:pt idx="63" formatCode="[$-409]dd\-mmm\-yy;@">
                  <c:v>45951.625</c:v>
                </c:pt>
                <c:pt idx="64" formatCode="[$-409]dd\-mmm\-yy;@">
                  <c:v>45952.625</c:v>
                </c:pt>
                <c:pt idx="65" formatCode="[$-409]dd\-mmm\-yy;@">
                  <c:v>45953.625</c:v>
                </c:pt>
                <c:pt idx="66" formatCode="[$-409]dd\-mmm\-yy;@">
                  <c:v>45954.625</c:v>
                </c:pt>
                <c:pt idx="67" formatCode="[$-409]dd\-mmm\-yy;@">
                  <c:v>45957.625</c:v>
                </c:pt>
                <c:pt idx="68" formatCode="[$-409]dd\-mmm\-yy;@">
                  <c:v>45958.625</c:v>
                </c:pt>
                <c:pt idx="69" formatCode="[$-409]dd\-mmm\-yy;@">
                  <c:v>45959.625</c:v>
                </c:pt>
                <c:pt idx="70" formatCode="[$-409]dd\-mmm\-yy;@">
                  <c:v>45960.625</c:v>
                </c:pt>
                <c:pt idx="71" formatCode="[$-409]dd\-mmm\-yy;@">
                  <c:v>45961.625</c:v>
                </c:pt>
                <c:pt idx="72" formatCode="d\-mmm\-yy">
                  <c:v>45964</c:v>
                </c:pt>
                <c:pt idx="73" formatCode="d\-mmm\-yy">
                  <c:v>45965</c:v>
                </c:pt>
                <c:pt idx="74" formatCode="d\-mmm\-yy">
                  <c:v>45966</c:v>
                </c:pt>
                <c:pt idx="75" formatCode="d\-mmm\-yy">
                  <c:v>45967</c:v>
                </c:pt>
                <c:pt idx="76" formatCode="d\-mmm\-yy">
                  <c:v>45968</c:v>
                </c:pt>
                <c:pt idx="77" formatCode="d\-mmm\-yy">
                  <c:v>45969</c:v>
                </c:pt>
                <c:pt idx="78" formatCode="d\-mmm\-yy">
                  <c:v>45970</c:v>
                </c:pt>
              </c:numCache>
            </c:numRef>
          </c:cat>
          <c:val>
            <c:numRef>
              <c:f>'ETF Compression'!$EM$13:$EM$145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22913.148987517576</c:v>
                </c:pt>
                <c:pt idx="3">
                  <c:v>5101.6374210254289</c:v>
                </c:pt>
                <c:pt idx="4">
                  <c:v>35828.06906152796</c:v>
                </c:pt>
                <c:pt idx="5">
                  <c:v>31009.522258695215</c:v>
                </c:pt>
                <c:pt idx="6">
                  <c:v>27720.920971669606</c:v>
                </c:pt>
                <c:pt idx="7">
                  <c:v>50272.869959184667</c:v>
                </c:pt>
                <c:pt idx="8">
                  <c:v>51464.885924554663</c:v>
                </c:pt>
                <c:pt idx="9">
                  <c:v>69692.67058316234</c:v>
                </c:pt>
                <c:pt idx="10">
                  <c:v>64555.146108898101</c:v>
                </c:pt>
                <c:pt idx="11">
                  <c:v>76467.931668576319</c:v>
                </c:pt>
                <c:pt idx="12">
                  <c:v>84998.063850304461</c:v>
                </c:pt>
                <c:pt idx="13">
                  <c:v>84460.277261336334</c:v>
                </c:pt>
                <c:pt idx="14">
                  <c:v>84460.277261336334</c:v>
                </c:pt>
                <c:pt idx="15">
                  <c:v>95140.646485982812</c:v>
                </c:pt>
                <c:pt idx="16">
                  <c:v>77480.458955591777</c:v>
                </c:pt>
                <c:pt idx="17">
                  <c:v>49443.07349256624</c:v>
                </c:pt>
                <c:pt idx="18">
                  <c:v>49939.961628334248</c:v>
                </c:pt>
                <c:pt idx="19">
                  <c:v>99752.415819143993</c:v>
                </c:pt>
                <c:pt idx="20">
                  <c:v>99752.415819143993</c:v>
                </c:pt>
                <c:pt idx="21">
                  <c:v>99752.415819143993</c:v>
                </c:pt>
                <c:pt idx="22">
                  <c:v>99752.415819143993</c:v>
                </c:pt>
                <c:pt idx="23">
                  <c:v>99752.415819143993</c:v>
                </c:pt>
                <c:pt idx="24">
                  <c:v>94946.406704604276</c:v>
                </c:pt>
                <c:pt idx="25">
                  <c:v>93546.915495972265</c:v>
                </c:pt>
                <c:pt idx="26">
                  <c:v>99980.394347954658</c:v>
                </c:pt>
                <c:pt idx="27">
                  <c:v>80855.393209800939</c:v>
                </c:pt>
                <c:pt idx="28">
                  <c:v>67780.257999560679</c:v>
                </c:pt>
                <c:pt idx="29">
                  <c:v>54021.178492027801</c:v>
                </c:pt>
                <c:pt idx="30">
                  <c:v>46703.883522391203</c:v>
                </c:pt>
                <c:pt idx="31">
                  <c:v>27991.896595322411</c:v>
                </c:pt>
                <c:pt idx="32">
                  <c:v>-2927.9095026459545</c:v>
                </c:pt>
                <c:pt idx="33">
                  <c:v>3697.1222348635201</c:v>
                </c:pt>
                <c:pt idx="34">
                  <c:v>26560.766091949015</c:v>
                </c:pt>
                <c:pt idx="35">
                  <c:v>19739.102883528714</c:v>
                </c:pt>
                <c:pt idx="36">
                  <c:v>9989.9779745124106</c:v>
                </c:pt>
                <c:pt idx="37">
                  <c:v>24692.156466651126</c:v>
                </c:pt>
                <c:pt idx="38">
                  <c:v>52391.487373562763</c:v>
                </c:pt>
                <c:pt idx="39">
                  <c:v>23758.378964745876</c:v>
                </c:pt>
                <c:pt idx="40">
                  <c:v>29798.026301028352</c:v>
                </c:pt>
                <c:pt idx="41">
                  <c:v>51406.212761777715</c:v>
                </c:pt>
                <c:pt idx="42">
                  <c:v>23181.22357811121</c:v>
                </c:pt>
                <c:pt idx="43">
                  <c:v>23631.723403137003</c:v>
                </c:pt>
                <c:pt idx="44">
                  <c:v>23631.723403137003</c:v>
                </c:pt>
                <c:pt idx="45">
                  <c:v>-5031.6519751067099</c:v>
                </c:pt>
                <c:pt idx="46">
                  <c:v>-7628.7100551351032</c:v>
                </c:pt>
                <c:pt idx="47">
                  <c:v>7913.0918155096006</c:v>
                </c:pt>
                <c:pt idx="48">
                  <c:v>-2885.1714895631012</c:v>
                </c:pt>
                <c:pt idx="49">
                  <c:v>-29762.304781295476</c:v>
                </c:pt>
                <c:pt idx="50">
                  <c:v>-40302.331003440398</c:v>
                </c:pt>
                <c:pt idx="51">
                  <c:v>-112676.15318750059</c:v>
                </c:pt>
                <c:pt idx="52">
                  <c:v>-132750.93459178077</c:v>
                </c:pt>
                <c:pt idx="53">
                  <c:v>-151761.12076664536</c:v>
                </c:pt>
                <c:pt idx="54">
                  <c:v>-147922.3071307374</c:v>
                </c:pt>
                <c:pt idx="55">
                  <c:v>-132584.80210037692</c:v>
                </c:pt>
                <c:pt idx="56">
                  <c:v>-131820.34061716573</c:v>
                </c:pt>
                <c:pt idx="57">
                  <c:v>-80980.361903297133</c:v>
                </c:pt>
                <c:pt idx="58">
                  <c:v>-119654.5427042401</c:v>
                </c:pt>
                <c:pt idx="59">
                  <c:v>-127057.88858630165</c:v>
                </c:pt>
                <c:pt idx="60">
                  <c:v>-127057.88858630165</c:v>
                </c:pt>
                <c:pt idx="61">
                  <c:v>-127057.88858630165</c:v>
                </c:pt>
                <c:pt idx="62">
                  <c:v>-104502.36761871551</c:v>
                </c:pt>
                <c:pt idx="63">
                  <c:v>-104502.36761871551</c:v>
                </c:pt>
                <c:pt idx="64">
                  <c:v>-108643.00450832825</c:v>
                </c:pt>
                <c:pt idx="65">
                  <c:v>-73328.008011593367</c:v>
                </c:pt>
                <c:pt idx="66">
                  <c:v>-90846.487627631141</c:v>
                </c:pt>
                <c:pt idx="67">
                  <c:v>-47162.944934811181</c:v>
                </c:pt>
                <c:pt idx="68">
                  <c:v>-58645.213050824706</c:v>
                </c:pt>
                <c:pt idx="69">
                  <c:v>-80501.481166842772</c:v>
                </c:pt>
                <c:pt idx="70">
                  <c:v>-132618.89015723925</c:v>
                </c:pt>
                <c:pt idx="71">
                  <c:v>-78061.702944290417</c:v>
                </c:pt>
                <c:pt idx="72">
                  <c:v>-78061.702944290417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17-4491-8D68-F5AA4D920875}"/>
            </c:ext>
          </c:extLst>
        </c:ser>
        <c:ser>
          <c:idx val="1"/>
          <c:order val="1"/>
          <c:tx>
            <c:strRef>
              <c:f>'ETF Compression'!$EN$12</c:f>
              <c:strCache>
                <c:ptCount val="1"/>
                <c:pt idx="0">
                  <c:v> Cum HYG($25M) vs LQD($25.7M)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'ETF Compression'!$EL$13:$EL$145</c:f>
              <c:numCache>
                <c:formatCode>[$-409]d\-mmm\-yy;@</c:formatCode>
                <c:ptCount val="133"/>
                <c:pt idx="0">
                  <c:v>45866.625</c:v>
                </c:pt>
                <c:pt idx="1">
                  <c:v>45867.625</c:v>
                </c:pt>
                <c:pt idx="2">
                  <c:v>45868.625</c:v>
                </c:pt>
                <c:pt idx="3">
                  <c:v>45869.625</c:v>
                </c:pt>
                <c:pt idx="4">
                  <c:v>45870.625</c:v>
                </c:pt>
                <c:pt idx="5">
                  <c:v>45873.625</c:v>
                </c:pt>
                <c:pt idx="6">
                  <c:v>45874.625</c:v>
                </c:pt>
                <c:pt idx="7">
                  <c:v>45875.625</c:v>
                </c:pt>
                <c:pt idx="8">
                  <c:v>45876.625</c:v>
                </c:pt>
                <c:pt idx="9">
                  <c:v>45877.625</c:v>
                </c:pt>
                <c:pt idx="10">
                  <c:v>45880.625</c:v>
                </c:pt>
                <c:pt idx="11">
                  <c:v>45881.625</c:v>
                </c:pt>
                <c:pt idx="12">
                  <c:v>45882.625</c:v>
                </c:pt>
                <c:pt idx="13">
                  <c:v>45883.625</c:v>
                </c:pt>
                <c:pt idx="14">
                  <c:v>45884.625</c:v>
                </c:pt>
                <c:pt idx="15">
                  <c:v>45887.625</c:v>
                </c:pt>
                <c:pt idx="16">
                  <c:v>45888.625</c:v>
                </c:pt>
                <c:pt idx="17">
                  <c:v>45889.625</c:v>
                </c:pt>
                <c:pt idx="18">
                  <c:v>45890.625</c:v>
                </c:pt>
                <c:pt idx="19">
                  <c:v>45891.625</c:v>
                </c:pt>
                <c:pt idx="20">
                  <c:v>45894.625</c:v>
                </c:pt>
                <c:pt idx="21">
                  <c:v>45895.625</c:v>
                </c:pt>
                <c:pt idx="22">
                  <c:v>45896.625</c:v>
                </c:pt>
                <c:pt idx="23">
                  <c:v>45897.625</c:v>
                </c:pt>
                <c:pt idx="24">
                  <c:v>45898.625</c:v>
                </c:pt>
                <c:pt idx="25">
                  <c:v>45901.625</c:v>
                </c:pt>
                <c:pt idx="26">
                  <c:v>45902.625</c:v>
                </c:pt>
                <c:pt idx="27">
                  <c:v>45903.625</c:v>
                </c:pt>
                <c:pt idx="28">
                  <c:v>45904.625</c:v>
                </c:pt>
                <c:pt idx="29">
                  <c:v>45905.625</c:v>
                </c:pt>
                <c:pt idx="30">
                  <c:v>45908.625</c:v>
                </c:pt>
                <c:pt idx="31">
                  <c:v>45909.625</c:v>
                </c:pt>
                <c:pt idx="32">
                  <c:v>45910.625</c:v>
                </c:pt>
                <c:pt idx="33">
                  <c:v>45911.625</c:v>
                </c:pt>
                <c:pt idx="34">
                  <c:v>45912.625</c:v>
                </c:pt>
                <c:pt idx="35">
                  <c:v>45915.625</c:v>
                </c:pt>
                <c:pt idx="36">
                  <c:v>45916.625</c:v>
                </c:pt>
                <c:pt idx="37">
                  <c:v>45917.625</c:v>
                </c:pt>
                <c:pt idx="38">
                  <c:v>45918.625</c:v>
                </c:pt>
                <c:pt idx="39">
                  <c:v>45919.625</c:v>
                </c:pt>
                <c:pt idx="40">
                  <c:v>45922.625</c:v>
                </c:pt>
                <c:pt idx="41">
                  <c:v>45923.625</c:v>
                </c:pt>
                <c:pt idx="42">
                  <c:v>45924.625</c:v>
                </c:pt>
                <c:pt idx="43">
                  <c:v>45925.625</c:v>
                </c:pt>
                <c:pt idx="44">
                  <c:v>45926.625</c:v>
                </c:pt>
                <c:pt idx="45">
                  <c:v>45929.625</c:v>
                </c:pt>
                <c:pt idx="46">
                  <c:v>45930.625</c:v>
                </c:pt>
                <c:pt idx="47">
                  <c:v>45931.625</c:v>
                </c:pt>
                <c:pt idx="48">
                  <c:v>45932.625</c:v>
                </c:pt>
                <c:pt idx="49">
                  <c:v>45933.625</c:v>
                </c:pt>
                <c:pt idx="50">
                  <c:v>45936.625</c:v>
                </c:pt>
                <c:pt idx="51">
                  <c:v>45937.625</c:v>
                </c:pt>
                <c:pt idx="52">
                  <c:v>45938.625</c:v>
                </c:pt>
                <c:pt idx="53">
                  <c:v>45939.625</c:v>
                </c:pt>
                <c:pt idx="54">
                  <c:v>45940.625</c:v>
                </c:pt>
                <c:pt idx="55">
                  <c:v>45943.625</c:v>
                </c:pt>
                <c:pt idx="56">
                  <c:v>45944.625</c:v>
                </c:pt>
                <c:pt idx="57">
                  <c:v>45945.625</c:v>
                </c:pt>
                <c:pt idx="58">
                  <c:v>45946.625</c:v>
                </c:pt>
                <c:pt idx="59" formatCode="[$-409]dd\-mmm\-yy;@">
                  <c:v>45947.625</c:v>
                </c:pt>
                <c:pt idx="60" formatCode="[$-409]dd\-mmm\-yy;@">
                  <c:v>45948.625</c:v>
                </c:pt>
                <c:pt idx="61" formatCode="[$-409]dd\-mmm\-yy;@">
                  <c:v>45949.625</c:v>
                </c:pt>
                <c:pt idx="62" formatCode="[$-409]dd\-mmm\-yy;@">
                  <c:v>45950.625</c:v>
                </c:pt>
                <c:pt idx="63" formatCode="[$-409]dd\-mmm\-yy;@">
                  <c:v>45951.625</c:v>
                </c:pt>
                <c:pt idx="64" formatCode="[$-409]dd\-mmm\-yy;@">
                  <c:v>45952.625</c:v>
                </c:pt>
                <c:pt idx="65" formatCode="[$-409]dd\-mmm\-yy;@">
                  <c:v>45953.625</c:v>
                </c:pt>
                <c:pt idx="66" formatCode="[$-409]dd\-mmm\-yy;@">
                  <c:v>45954.625</c:v>
                </c:pt>
                <c:pt idx="67" formatCode="[$-409]dd\-mmm\-yy;@">
                  <c:v>45957.625</c:v>
                </c:pt>
                <c:pt idx="68" formatCode="[$-409]dd\-mmm\-yy;@">
                  <c:v>45958.625</c:v>
                </c:pt>
                <c:pt idx="69" formatCode="[$-409]dd\-mmm\-yy;@">
                  <c:v>45959.625</c:v>
                </c:pt>
                <c:pt idx="70" formatCode="[$-409]dd\-mmm\-yy;@">
                  <c:v>45960.625</c:v>
                </c:pt>
                <c:pt idx="71" formatCode="[$-409]dd\-mmm\-yy;@">
                  <c:v>45961.625</c:v>
                </c:pt>
                <c:pt idx="72" formatCode="d\-mmm\-yy">
                  <c:v>45964</c:v>
                </c:pt>
                <c:pt idx="73" formatCode="d\-mmm\-yy">
                  <c:v>45965</c:v>
                </c:pt>
                <c:pt idx="74" formatCode="d\-mmm\-yy">
                  <c:v>45966</c:v>
                </c:pt>
                <c:pt idx="75" formatCode="d\-mmm\-yy">
                  <c:v>45967</c:v>
                </c:pt>
                <c:pt idx="76" formatCode="d\-mmm\-yy">
                  <c:v>45968</c:v>
                </c:pt>
                <c:pt idx="77" formatCode="d\-mmm\-yy">
                  <c:v>45969</c:v>
                </c:pt>
                <c:pt idx="78" formatCode="d\-mmm\-yy">
                  <c:v>45970</c:v>
                </c:pt>
              </c:numCache>
            </c:numRef>
          </c:cat>
          <c:val>
            <c:numRef>
              <c:f>'ETF Compression'!$EN$13:$EN$145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-12319.799528889584</c:v>
                </c:pt>
                <c:pt idx="3">
                  <c:v>5330.5666168021307</c:v>
                </c:pt>
                <c:pt idx="4">
                  <c:v>-125349.53762423726</c:v>
                </c:pt>
                <c:pt idx="5">
                  <c:v>-61762.562089711471</c:v>
                </c:pt>
                <c:pt idx="6">
                  <c:v>-69391.435378523238</c:v>
                </c:pt>
                <c:pt idx="7">
                  <c:v>-89366.737676977966</c:v>
                </c:pt>
                <c:pt idx="8">
                  <c:v>-102314.7637833706</c:v>
                </c:pt>
                <c:pt idx="9">
                  <c:v>-64317.934977315905</c:v>
                </c:pt>
                <c:pt idx="10">
                  <c:v>-95457.27859064244</c:v>
                </c:pt>
                <c:pt idx="11">
                  <c:v>-105621.76408314507</c:v>
                </c:pt>
                <c:pt idx="12">
                  <c:v>-98466.15527420021</c:v>
                </c:pt>
                <c:pt idx="13">
                  <c:v>-148556.09518536233</c:v>
                </c:pt>
                <c:pt idx="14">
                  <c:v>-157056.10034924228</c:v>
                </c:pt>
                <c:pt idx="15">
                  <c:v>-155575.31139300234</c:v>
                </c:pt>
                <c:pt idx="16">
                  <c:v>-146960.21590141801</c:v>
                </c:pt>
                <c:pt idx="17">
                  <c:v>-150667.17904745607</c:v>
                </c:pt>
                <c:pt idx="18">
                  <c:v>-146539.53736395919</c:v>
                </c:pt>
                <c:pt idx="19">
                  <c:v>-78111.155470986327</c:v>
                </c:pt>
                <c:pt idx="20">
                  <c:v>-82522.44331474998</c:v>
                </c:pt>
                <c:pt idx="21">
                  <c:v>-44776.943656743104</c:v>
                </c:pt>
                <c:pt idx="22">
                  <c:v>-27150.618402696709</c:v>
                </c:pt>
                <c:pt idx="23">
                  <c:v>2313.8393536052718</c:v>
                </c:pt>
                <c:pt idx="24">
                  <c:v>-15925.880178895757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17-4491-8D68-F5AA4D920875}"/>
            </c:ext>
          </c:extLst>
        </c:ser>
        <c:ser>
          <c:idx val="2"/>
          <c:order val="2"/>
          <c:tx>
            <c:strRef>
              <c:f>'ETF Compression'!$EO$12</c:f>
              <c:strCache>
                <c:ptCount val="1"/>
                <c:pt idx="0">
                  <c:v> Cum Xover(EUR 21M) vs Main(EUR 94.5M)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'ETF Compression'!$EL$13:$EL$145</c:f>
              <c:numCache>
                <c:formatCode>[$-409]d\-mmm\-yy;@</c:formatCode>
                <c:ptCount val="133"/>
                <c:pt idx="0">
                  <c:v>45866.625</c:v>
                </c:pt>
                <c:pt idx="1">
                  <c:v>45867.625</c:v>
                </c:pt>
                <c:pt idx="2">
                  <c:v>45868.625</c:v>
                </c:pt>
                <c:pt idx="3">
                  <c:v>45869.625</c:v>
                </c:pt>
                <c:pt idx="4">
                  <c:v>45870.625</c:v>
                </c:pt>
                <c:pt idx="5">
                  <c:v>45873.625</c:v>
                </c:pt>
                <c:pt idx="6">
                  <c:v>45874.625</c:v>
                </c:pt>
                <c:pt idx="7">
                  <c:v>45875.625</c:v>
                </c:pt>
                <c:pt idx="8">
                  <c:v>45876.625</c:v>
                </c:pt>
                <c:pt idx="9">
                  <c:v>45877.625</c:v>
                </c:pt>
                <c:pt idx="10">
                  <c:v>45880.625</c:v>
                </c:pt>
                <c:pt idx="11">
                  <c:v>45881.625</c:v>
                </c:pt>
                <c:pt idx="12">
                  <c:v>45882.625</c:v>
                </c:pt>
                <c:pt idx="13">
                  <c:v>45883.625</c:v>
                </c:pt>
                <c:pt idx="14">
                  <c:v>45884.625</c:v>
                </c:pt>
                <c:pt idx="15">
                  <c:v>45887.625</c:v>
                </c:pt>
                <c:pt idx="16">
                  <c:v>45888.625</c:v>
                </c:pt>
                <c:pt idx="17">
                  <c:v>45889.625</c:v>
                </c:pt>
                <c:pt idx="18">
                  <c:v>45890.625</c:v>
                </c:pt>
                <c:pt idx="19">
                  <c:v>45891.625</c:v>
                </c:pt>
                <c:pt idx="20">
                  <c:v>45894.625</c:v>
                </c:pt>
                <c:pt idx="21">
                  <c:v>45895.625</c:v>
                </c:pt>
                <c:pt idx="22">
                  <c:v>45896.625</c:v>
                </c:pt>
                <c:pt idx="23">
                  <c:v>45897.625</c:v>
                </c:pt>
                <c:pt idx="24">
                  <c:v>45898.625</c:v>
                </c:pt>
                <c:pt idx="25">
                  <c:v>45901.625</c:v>
                </c:pt>
                <c:pt idx="26">
                  <c:v>45902.625</c:v>
                </c:pt>
                <c:pt idx="27">
                  <c:v>45903.625</c:v>
                </c:pt>
                <c:pt idx="28">
                  <c:v>45904.625</c:v>
                </c:pt>
                <c:pt idx="29">
                  <c:v>45905.625</c:v>
                </c:pt>
                <c:pt idx="30">
                  <c:v>45908.625</c:v>
                </c:pt>
                <c:pt idx="31">
                  <c:v>45909.625</c:v>
                </c:pt>
                <c:pt idx="32">
                  <c:v>45910.625</c:v>
                </c:pt>
                <c:pt idx="33">
                  <c:v>45911.625</c:v>
                </c:pt>
                <c:pt idx="34">
                  <c:v>45912.625</c:v>
                </c:pt>
                <c:pt idx="35">
                  <c:v>45915.625</c:v>
                </c:pt>
                <c:pt idx="36">
                  <c:v>45916.625</c:v>
                </c:pt>
                <c:pt idx="37">
                  <c:v>45917.625</c:v>
                </c:pt>
                <c:pt idx="38">
                  <c:v>45918.625</c:v>
                </c:pt>
                <c:pt idx="39">
                  <c:v>45919.625</c:v>
                </c:pt>
                <c:pt idx="40">
                  <c:v>45922.625</c:v>
                </c:pt>
                <c:pt idx="41">
                  <c:v>45923.625</c:v>
                </c:pt>
                <c:pt idx="42">
                  <c:v>45924.625</c:v>
                </c:pt>
                <c:pt idx="43">
                  <c:v>45925.625</c:v>
                </c:pt>
                <c:pt idx="44">
                  <c:v>45926.625</c:v>
                </c:pt>
                <c:pt idx="45">
                  <c:v>45929.625</c:v>
                </c:pt>
                <c:pt idx="46">
                  <c:v>45930.625</c:v>
                </c:pt>
                <c:pt idx="47">
                  <c:v>45931.625</c:v>
                </c:pt>
                <c:pt idx="48">
                  <c:v>45932.625</c:v>
                </c:pt>
                <c:pt idx="49">
                  <c:v>45933.625</c:v>
                </c:pt>
                <c:pt idx="50">
                  <c:v>45936.625</c:v>
                </c:pt>
                <c:pt idx="51">
                  <c:v>45937.625</c:v>
                </c:pt>
                <c:pt idx="52">
                  <c:v>45938.625</c:v>
                </c:pt>
                <c:pt idx="53">
                  <c:v>45939.625</c:v>
                </c:pt>
                <c:pt idx="54">
                  <c:v>45940.625</c:v>
                </c:pt>
                <c:pt idx="55">
                  <c:v>45943.625</c:v>
                </c:pt>
                <c:pt idx="56">
                  <c:v>45944.625</c:v>
                </c:pt>
                <c:pt idx="57">
                  <c:v>45945.625</c:v>
                </c:pt>
                <c:pt idx="58">
                  <c:v>45946.625</c:v>
                </c:pt>
                <c:pt idx="59" formatCode="[$-409]dd\-mmm\-yy;@">
                  <c:v>45947.625</c:v>
                </c:pt>
                <c:pt idx="60" formatCode="[$-409]dd\-mmm\-yy;@">
                  <c:v>45948.625</c:v>
                </c:pt>
                <c:pt idx="61" formatCode="[$-409]dd\-mmm\-yy;@">
                  <c:v>45949.625</c:v>
                </c:pt>
                <c:pt idx="62" formatCode="[$-409]dd\-mmm\-yy;@">
                  <c:v>45950.625</c:v>
                </c:pt>
                <c:pt idx="63" formatCode="[$-409]dd\-mmm\-yy;@">
                  <c:v>45951.625</c:v>
                </c:pt>
                <c:pt idx="64" formatCode="[$-409]dd\-mmm\-yy;@">
                  <c:v>45952.625</c:v>
                </c:pt>
                <c:pt idx="65" formatCode="[$-409]dd\-mmm\-yy;@">
                  <c:v>45953.625</c:v>
                </c:pt>
                <c:pt idx="66" formatCode="[$-409]dd\-mmm\-yy;@">
                  <c:v>45954.625</c:v>
                </c:pt>
                <c:pt idx="67" formatCode="[$-409]dd\-mmm\-yy;@">
                  <c:v>45957.625</c:v>
                </c:pt>
                <c:pt idx="68" formatCode="[$-409]dd\-mmm\-yy;@">
                  <c:v>45958.625</c:v>
                </c:pt>
                <c:pt idx="69" formatCode="[$-409]dd\-mmm\-yy;@">
                  <c:v>45959.625</c:v>
                </c:pt>
                <c:pt idx="70" formatCode="[$-409]dd\-mmm\-yy;@">
                  <c:v>45960.625</c:v>
                </c:pt>
                <c:pt idx="71" formatCode="[$-409]dd\-mmm\-yy;@">
                  <c:v>45961.625</c:v>
                </c:pt>
                <c:pt idx="72" formatCode="d\-mmm\-yy">
                  <c:v>45964</c:v>
                </c:pt>
                <c:pt idx="73" formatCode="d\-mmm\-yy">
                  <c:v>45965</c:v>
                </c:pt>
                <c:pt idx="74" formatCode="d\-mmm\-yy">
                  <c:v>45966</c:v>
                </c:pt>
                <c:pt idx="75" formatCode="d\-mmm\-yy">
                  <c:v>45967</c:v>
                </c:pt>
                <c:pt idx="76" formatCode="d\-mmm\-yy">
                  <c:v>45968</c:v>
                </c:pt>
                <c:pt idx="77" formatCode="d\-mmm\-yy">
                  <c:v>45969</c:v>
                </c:pt>
                <c:pt idx="78" formatCode="d\-mmm\-yy">
                  <c:v>45970</c:v>
                </c:pt>
              </c:numCache>
            </c:numRef>
          </c:cat>
          <c:val>
            <c:numRef>
              <c:f>'ETF Compression'!$EO$13:$EO$145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-4510.1933333334382</c:v>
                </c:pt>
                <c:pt idx="3">
                  <c:v>10364.293333333495</c:v>
                </c:pt>
                <c:pt idx="4">
                  <c:v>17176.670000000144</c:v>
                </c:pt>
                <c:pt idx="5">
                  <c:v>30761.920000000173</c:v>
                </c:pt>
                <c:pt idx="6">
                  <c:v>33462.496666666761</c:v>
                </c:pt>
                <c:pt idx="7">
                  <c:v>19071.803333333373</c:v>
                </c:pt>
                <c:pt idx="8">
                  <c:v>18841.410000000062</c:v>
                </c:pt>
                <c:pt idx="9">
                  <c:v>20487.996666666819</c:v>
                </c:pt>
                <c:pt idx="10">
                  <c:v>21348.296666666574</c:v>
                </c:pt>
                <c:pt idx="11">
                  <c:v>9750.8133333334263</c:v>
                </c:pt>
                <c:pt idx="12">
                  <c:v>2624.6500000002707</c:v>
                </c:pt>
                <c:pt idx="13">
                  <c:v>5621.1166666669596</c:v>
                </c:pt>
                <c:pt idx="14">
                  <c:v>6837.6233333337004</c:v>
                </c:pt>
                <c:pt idx="15">
                  <c:v>2551.0333333334856</c:v>
                </c:pt>
                <c:pt idx="16">
                  <c:v>-3541.9299999999639</c:v>
                </c:pt>
                <c:pt idx="17">
                  <c:v>-10229.613333333364</c:v>
                </c:pt>
                <c:pt idx="18">
                  <c:v>-6098.9366666666465</c:v>
                </c:pt>
                <c:pt idx="19">
                  <c:v>-8459.149999999936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17-4491-8D68-F5AA4D920875}"/>
            </c:ext>
          </c:extLst>
        </c:ser>
        <c:ser>
          <c:idx val="3"/>
          <c:order val="3"/>
          <c:tx>
            <c:strRef>
              <c:f>'ETF Compression'!$EP$12</c:f>
              <c:strCache>
                <c:ptCount val="1"/>
                <c:pt idx="0">
                  <c:v> Cum HY($25M) vs IG($125M)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'ETF Compression'!$EL$13:$EL$145</c:f>
              <c:numCache>
                <c:formatCode>[$-409]d\-mmm\-yy;@</c:formatCode>
                <c:ptCount val="133"/>
                <c:pt idx="0">
                  <c:v>45866.625</c:v>
                </c:pt>
                <c:pt idx="1">
                  <c:v>45867.625</c:v>
                </c:pt>
                <c:pt idx="2">
                  <c:v>45868.625</c:v>
                </c:pt>
                <c:pt idx="3">
                  <c:v>45869.625</c:v>
                </c:pt>
                <c:pt idx="4">
                  <c:v>45870.625</c:v>
                </c:pt>
                <c:pt idx="5">
                  <c:v>45873.625</c:v>
                </c:pt>
                <c:pt idx="6">
                  <c:v>45874.625</c:v>
                </c:pt>
                <c:pt idx="7">
                  <c:v>45875.625</c:v>
                </c:pt>
                <c:pt idx="8">
                  <c:v>45876.625</c:v>
                </c:pt>
                <c:pt idx="9">
                  <c:v>45877.625</c:v>
                </c:pt>
                <c:pt idx="10">
                  <c:v>45880.625</c:v>
                </c:pt>
                <c:pt idx="11">
                  <c:v>45881.625</c:v>
                </c:pt>
                <c:pt idx="12">
                  <c:v>45882.625</c:v>
                </c:pt>
                <c:pt idx="13">
                  <c:v>45883.625</c:v>
                </c:pt>
                <c:pt idx="14">
                  <c:v>45884.625</c:v>
                </c:pt>
                <c:pt idx="15">
                  <c:v>45887.625</c:v>
                </c:pt>
                <c:pt idx="16">
                  <c:v>45888.625</c:v>
                </c:pt>
                <c:pt idx="17">
                  <c:v>45889.625</c:v>
                </c:pt>
                <c:pt idx="18">
                  <c:v>45890.625</c:v>
                </c:pt>
                <c:pt idx="19">
                  <c:v>45891.625</c:v>
                </c:pt>
                <c:pt idx="20">
                  <c:v>45894.625</c:v>
                </c:pt>
                <c:pt idx="21">
                  <c:v>45895.625</c:v>
                </c:pt>
                <c:pt idx="22">
                  <c:v>45896.625</c:v>
                </c:pt>
                <c:pt idx="23">
                  <c:v>45897.625</c:v>
                </c:pt>
                <c:pt idx="24">
                  <c:v>45898.625</c:v>
                </c:pt>
                <c:pt idx="25">
                  <c:v>45901.625</c:v>
                </c:pt>
                <c:pt idx="26">
                  <c:v>45902.625</c:v>
                </c:pt>
                <c:pt idx="27">
                  <c:v>45903.625</c:v>
                </c:pt>
                <c:pt idx="28">
                  <c:v>45904.625</c:v>
                </c:pt>
                <c:pt idx="29">
                  <c:v>45905.625</c:v>
                </c:pt>
                <c:pt idx="30">
                  <c:v>45908.625</c:v>
                </c:pt>
                <c:pt idx="31">
                  <c:v>45909.625</c:v>
                </c:pt>
                <c:pt idx="32">
                  <c:v>45910.625</c:v>
                </c:pt>
                <c:pt idx="33">
                  <c:v>45911.625</c:v>
                </c:pt>
                <c:pt idx="34">
                  <c:v>45912.625</c:v>
                </c:pt>
                <c:pt idx="35">
                  <c:v>45915.625</c:v>
                </c:pt>
                <c:pt idx="36">
                  <c:v>45916.625</c:v>
                </c:pt>
                <c:pt idx="37">
                  <c:v>45917.625</c:v>
                </c:pt>
                <c:pt idx="38">
                  <c:v>45918.625</c:v>
                </c:pt>
                <c:pt idx="39">
                  <c:v>45919.625</c:v>
                </c:pt>
                <c:pt idx="40">
                  <c:v>45922.625</c:v>
                </c:pt>
                <c:pt idx="41">
                  <c:v>45923.625</c:v>
                </c:pt>
                <c:pt idx="42">
                  <c:v>45924.625</c:v>
                </c:pt>
                <c:pt idx="43">
                  <c:v>45925.625</c:v>
                </c:pt>
                <c:pt idx="44">
                  <c:v>45926.625</c:v>
                </c:pt>
                <c:pt idx="45">
                  <c:v>45929.625</c:v>
                </c:pt>
                <c:pt idx="46">
                  <c:v>45930.625</c:v>
                </c:pt>
                <c:pt idx="47">
                  <c:v>45931.625</c:v>
                </c:pt>
                <c:pt idx="48">
                  <c:v>45932.625</c:v>
                </c:pt>
                <c:pt idx="49">
                  <c:v>45933.625</c:v>
                </c:pt>
                <c:pt idx="50">
                  <c:v>45936.625</c:v>
                </c:pt>
                <c:pt idx="51">
                  <c:v>45937.625</c:v>
                </c:pt>
                <c:pt idx="52">
                  <c:v>45938.625</c:v>
                </c:pt>
                <c:pt idx="53">
                  <c:v>45939.625</c:v>
                </c:pt>
                <c:pt idx="54">
                  <c:v>45940.625</c:v>
                </c:pt>
                <c:pt idx="55">
                  <c:v>45943.625</c:v>
                </c:pt>
                <c:pt idx="56">
                  <c:v>45944.625</c:v>
                </c:pt>
                <c:pt idx="57">
                  <c:v>45945.625</c:v>
                </c:pt>
                <c:pt idx="58">
                  <c:v>45946.625</c:v>
                </c:pt>
                <c:pt idx="59" formatCode="[$-409]dd\-mmm\-yy;@">
                  <c:v>45947.625</c:v>
                </c:pt>
                <c:pt idx="60" formatCode="[$-409]dd\-mmm\-yy;@">
                  <c:v>45948.625</c:v>
                </c:pt>
                <c:pt idx="61" formatCode="[$-409]dd\-mmm\-yy;@">
                  <c:v>45949.625</c:v>
                </c:pt>
                <c:pt idx="62" formatCode="[$-409]dd\-mmm\-yy;@">
                  <c:v>45950.625</c:v>
                </c:pt>
                <c:pt idx="63" formatCode="[$-409]dd\-mmm\-yy;@">
                  <c:v>45951.625</c:v>
                </c:pt>
                <c:pt idx="64" formatCode="[$-409]dd\-mmm\-yy;@">
                  <c:v>45952.625</c:v>
                </c:pt>
                <c:pt idx="65" formatCode="[$-409]dd\-mmm\-yy;@">
                  <c:v>45953.625</c:v>
                </c:pt>
                <c:pt idx="66" formatCode="[$-409]dd\-mmm\-yy;@">
                  <c:v>45954.625</c:v>
                </c:pt>
                <c:pt idx="67" formatCode="[$-409]dd\-mmm\-yy;@">
                  <c:v>45957.625</c:v>
                </c:pt>
                <c:pt idx="68" formatCode="[$-409]dd\-mmm\-yy;@">
                  <c:v>45958.625</c:v>
                </c:pt>
                <c:pt idx="69" formatCode="[$-409]dd\-mmm\-yy;@">
                  <c:v>45959.625</c:v>
                </c:pt>
                <c:pt idx="70" formatCode="[$-409]dd\-mmm\-yy;@">
                  <c:v>45960.625</c:v>
                </c:pt>
                <c:pt idx="71" formatCode="[$-409]dd\-mmm\-yy;@">
                  <c:v>45961.625</c:v>
                </c:pt>
                <c:pt idx="72" formatCode="d\-mmm\-yy">
                  <c:v>45964</c:v>
                </c:pt>
                <c:pt idx="73" formatCode="d\-mmm\-yy">
                  <c:v>45965</c:v>
                </c:pt>
                <c:pt idx="74" formatCode="d\-mmm\-yy">
                  <c:v>45966</c:v>
                </c:pt>
                <c:pt idx="75" formatCode="d\-mmm\-yy">
                  <c:v>45967</c:v>
                </c:pt>
                <c:pt idx="76" formatCode="d\-mmm\-yy">
                  <c:v>45968</c:v>
                </c:pt>
                <c:pt idx="77" formatCode="d\-mmm\-yy">
                  <c:v>45969</c:v>
                </c:pt>
                <c:pt idx="78" formatCode="d\-mmm\-yy">
                  <c:v>45970</c:v>
                </c:pt>
              </c:numCache>
            </c:numRef>
          </c:cat>
          <c:val>
            <c:numRef>
              <c:f>'ETF Compression'!$EP$13:$EP$145</c:f>
              <c:numCache>
                <c:formatCode>_("$"* #,##0_);_("$"* \(#,##0\);_("$"* "-"??_);_(@_)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-18356.249999999673</c:v>
                </c:pt>
                <c:pt idx="3">
                  <c:v>-21362.499999999811</c:v>
                </c:pt>
                <c:pt idx="4">
                  <c:v>-23600.000000000116</c:v>
                </c:pt>
                <c:pt idx="5">
                  <c:v>-19318.749999997926</c:v>
                </c:pt>
                <c:pt idx="6">
                  <c:v>-17593.750000000044</c:v>
                </c:pt>
                <c:pt idx="7">
                  <c:v>-24812.500000000058</c:v>
                </c:pt>
                <c:pt idx="8">
                  <c:v>-37681.250000000306</c:v>
                </c:pt>
                <c:pt idx="9">
                  <c:v>-37268.749999998763</c:v>
                </c:pt>
                <c:pt idx="10">
                  <c:v>-46199.999999999985</c:v>
                </c:pt>
                <c:pt idx="11">
                  <c:v>-50912.499999999374</c:v>
                </c:pt>
                <c:pt idx="12">
                  <c:v>-33781.249999997912</c:v>
                </c:pt>
                <c:pt idx="13">
                  <c:v>-43656.249999999913</c:v>
                </c:pt>
                <c:pt idx="14">
                  <c:v>-53468.749999997468</c:v>
                </c:pt>
                <c:pt idx="15">
                  <c:v>-51818.749999998472</c:v>
                </c:pt>
                <c:pt idx="16">
                  <c:v>-63437.499999997337</c:v>
                </c:pt>
                <c:pt idx="17">
                  <c:v>-69656.249999998021</c:v>
                </c:pt>
                <c:pt idx="18">
                  <c:v>-62643.749999998559</c:v>
                </c:pt>
                <c:pt idx="19">
                  <c:v>-44518.74999999976</c:v>
                </c:pt>
                <c:pt idx="20">
                  <c:v>-50331.250000000102</c:v>
                </c:pt>
                <c:pt idx="21">
                  <c:v>-36712.500000000073</c:v>
                </c:pt>
                <c:pt idx="22">
                  <c:v>-39499.999999999578</c:v>
                </c:pt>
                <c:pt idx="23">
                  <c:v>-38356.250000000684</c:v>
                </c:pt>
                <c:pt idx="24">
                  <c:v>-38399.999999999935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17-4491-8D68-F5AA4D92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676912"/>
        <c:axId val="1661764624"/>
      </c:lineChart>
      <c:dateAx>
        <c:axId val="1576676912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764624"/>
        <c:crosses val="autoZero"/>
        <c:auto val="1"/>
        <c:lblOffset val="100"/>
        <c:baseTimeUnit val="days"/>
      </c:dateAx>
      <c:valAx>
        <c:axId val="1661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7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'IHYG vs Xover'!$K$12:$K$13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'IHYG vs Xover'!$A$14:$A$250</c:f>
              <c:strCache>
                <c:ptCount val="11"/>
                <c:pt idx="0">
                  <c:v>10/20/2025 15:00</c:v>
                </c:pt>
                <c:pt idx="1">
                  <c:v>10/22/2025 15:00</c:v>
                </c:pt>
                <c:pt idx="2">
                  <c:v>10/23/2025 15:00</c:v>
                </c:pt>
                <c:pt idx="3">
                  <c:v>10/24/2025 15:00</c:v>
                </c:pt>
                <c:pt idx="4">
                  <c:v>10/27/2025 15:00</c:v>
                </c:pt>
                <c:pt idx="5">
                  <c:v>10/28/2025 15:00</c:v>
                </c:pt>
                <c:pt idx="6">
                  <c:v>10/29/2025 15:00</c:v>
                </c:pt>
                <c:pt idx="7">
                  <c:v>10/30/2025 15:00</c:v>
                </c:pt>
                <c:pt idx="8">
                  <c:v>10/31/2025 15:00</c:v>
                </c:pt>
                <c:pt idx="9">
                  <c:v>11/03/2025 15:00</c:v>
                </c:pt>
                <c:pt idx="10">
                  <c:v>11/03/2025 15:10</c:v>
                </c:pt>
              </c:strCache>
            </c:strRef>
          </c:cat>
          <c:val>
            <c:numRef>
              <c:f>'IHYG vs Xover'!$K$14:$K$250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-15482.680883137331</c:v>
                </c:pt>
                <c:pt idx="2">
                  <c:v>23444.271205403038</c:v>
                </c:pt>
                <c:pt idx="3">
                  <c:v>35498.51365687068</c:v>
                </c:pt>
                <c:pt idx="4">
                  <c:v>38013.073021617165</c:v>
                </c:pt>
                <c:pt idx="5">
                  <c:v>52776.293996004519</c:v>
                </c:pt>
                <c:pt idx="6">
                  <c:v>42816.92066038656</c:v>
                </c:pt>
                <c:pt idx="7">
                  <c:v>-15017.400813542106</c:v>
                </c:pt>
                <c:pt idx="8">
                  <c:v>33014.640761720533</c:v>
                </c:pt>
                <c:pt idx="9">
                  <c:v>11233.111471250821</c:v>
                </c:pt>
                <c:pt idx="10">
                  <c:v>1089.8433134656734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1-47EE-81FD-47D3800C7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'IHYG vs Xover'!$A$14:$A$250</c15:sqref>
                        </c15:formulaRef>
                      </c:ext>
                    </c:extLst>
                    <c:strCache>
                      <c:ptCount val="11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11/03/2025 15:10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101.1619</c:v>
                      </c:pt>
                      <c:pt idx="43">
                        <c:v>101.1619</c:v>
                      </c:pt>
                      <c:pt idx="44">
                        <c:v>101.1619</c:v>
                      </c:pt>
                      <c:pt idx="45">
                        <c:v>101.1619</c:v>
                      </c:pt>
                      <c:pt idx="46">
                        <c:v>101.1619</c:v>
                      </c:pt>
                      <c:pt idx="47">
                        <c:v>101.1619</c:v>
                      </c:pt>
                      <c:pt idx="48">
                        <c:v>101.1619</c:v>
                      </c:pt>
                      <c:pt idx="49">
                        <c:v>101.1619</c:v>
                      </c:pt>
                      <c:pt idx="50">
                        <c:v>101.1619</c:v>
                      </c:pt>
                      <c:pt idx="51">
                        <c:v>101.1619</c:v>
                      </c:pt>
                      <c:pt idx="52">
                        <c:v>101.1619</c:v>
                      </c:pt>
                      <c:pt idx="53">
                        <c:v>101.1619</c:v>
                      </c:pt>
                      <c:pt idx="54">
                        <c:v>101.1619</c:v>
                      </c:pt>
                      <c:pt idx="55">
                        <c:v>101.1619</c:v>
                      </c:pt>
                      <c:pt idx="56">
                        <c:v>101.1619</c:v>
                      </c:pt>
                      <c:pt idx="57">
                        <c:v>101.1619</c:v>
                      </c:pt>
                      <c:pt idx="58">
                        <c:v>101.1619</c:v>
                      </c:pt>
                      <c:pt idx="59">
                        <c:v>101.1619</c:v>
                      </c:pt>
                      <c:pt idx="60">
                        <c:v>101.1619</c:v>
                      </c:pt>
                      <c:pt idx="61">
                        <c:v>101.1619</c:v>
                      </c:pt>
                      <c:pt idx="62">
                        <c:v>101.1619</c:v>
                      </c:pt>
                      <c:pt idx="63">
                        <c:v>101.1619</c:v>
                      </c:pt>
                      <c:pt idx="64">
                        <c:v>101.1619</c:v>
                      </c:pt>
                      <c:pt idx="65">
                        <c:v>101.1619</c:v>
                      </c:pt>
                      <c:pt idx="66">
                        <c:v>101.1619</c:v>
                      </c:pt>
                      <c:pt idx="67">
                        <c:v>101.1619</c:v>
                      </c:pt>
                      <c:pt idx="68">
                        <c:v>101.1619</c:v>
                      </c:pt>
                      <c:pt idx="69">
                        <c:v>101.1619</c:v>
                      </c:pt>
                      <c:pt idx="70">
                        <c:v>101.1619</c:v>
                      </c:pt>
                      <c:pt idx="71">
                        <c:v>101.1619</c:v>
                      </c:pt>
                      <c:pt idx="72">
                        <c:v>101.1619</c:v>
                      </c:pt>
                      <c:pt idx="73">
                        <c:v>101.1619</c:v>
                      </c:pt>
                      <c:pt idx="74">
                        <c:v>101.1619</c:v>
                      </c:pt>
                      <c:pt idx="75">
                        <c:v>101.1619</c:v>
                      </c:pt>
                      <c:pt idx="76">
                        <c:v>101.1619</c:v>
                      </c:pt>
                      <c:pt idx="77">
                        <c:v>101.1619</c:v>
                      </c:pt>
                      <c:pt idx="78">
                        <c:v>101.1619</c:v>
                      </c:pt>
                      <c:pt idx="79">
                        <c:v>101.1619</c:v>
                      </c:pt>
                      <c:pt idx="80">
                        <c:v>101.1619</c:v>
                      </c:pt>
                      <c:pt idx="81">
                        <c:v>101.1619</c:v>
                      </c:pt>
                      <c:pt idx="82">
                        <c:v>101.1619</c:v>
                      </c:pt>
                      <c:pt idx="83">
                        <c:v>101.1619</c:v>
                      </c:pt>
                      <c:pt idx="84">
                        <c:v>101.1619</c:v>
                      </c:pt>
                      <c:pt idx="85">
                        <c:v>101.1619</c:v>
                      </c:pt>
                      <c:pt idx="86">
                        <c:v>101.1619</c:v>
                      </c:pt>
                      <c:pt idx="87">
                        <c:v>101.1619</c:v>
                      </c:pt>
                      <c:pt idx="88">
                        <c:v>101.1619</c:v>
                      </c:pt>
                      <c:pt idx="89">
                        <c:v>101.1619</c:v>
                      </c:pt>
                      <c:pt idx="90">
                        <c:v>101.1619</c:v>
                      </c:pt>
                      <c:pt idx="91">
                        <c:v>101.1619</c:v>
                      </c:pt>
                      <c:pt idx="92">
                        <c:v>101.1619</c:v>
                      </c:pt>
                      <c:pt idx="93">
                        <c:v>101.1619</c:v>
                      </c:pt>
                      <c:pt idx="94">
                        <c:v>101.1619</c:v>
                      </c:pt>
                      <c:pt idx="95">
                        <c:v>101.1619</c:v>
                      </c:pt>
                      <c:pt idx="96">
                        <c:v>101.1619</c:v>
                      </c:pt>
                      <c:pt idx="97">
                        <c:v>101.1619</c:v>
                      </c:pt>
                      <c:pt idx="98">
                        <c:v>101.1619</c:v>
                      </c:pt>
                      <c:pt idx="99">
                        <c:v>101.1619</c:v>
                      </c:pt>
                      <c:pt idx="100">
                        <c:v>101.1619</c:v>
                      </c:pt>
                      <c:pt idx="101">
                        <c:v>101.1619</c:v>
                      </c:pt>
                      <c:pt idx="102">
                        <c:v>101.1619</c:v>
                      </c:pt>
                      <c:pt idx="103">
                        <c:v>101.1619</c:v>
                      </c:pt>
                      <c:pt idx="104">
                        <c:v>101.1619</c:v>
                      </c:pt>
                      <c:pt idx="105">
                        <c:v>101.1619</c:v>
                      </c:pt>
                      <c:pt idx="106">
                        <c:v>101.1619</c:v>
                      </c:pt>
                      <c:pt idx="107">
                        <c:v>101.1619</c:v>
                      </c:pt>
                      <c:pt idx="108">
                        <c:v>101.1619</c:v>
                      </c:pt>
                      <c:pt idx="109">
                        <c:v>101.1619</c:v>
                      </c:pt>
                      <c:pt idx="110">
                        <c:v>101.1619</c:v>
                      </c:pt>
                      <c:pt idx="111">
                        <c:v>101.1619</c:v>
                      </c:pt>
                      <c:pt idx="112">
                        <c:v>101.1619</c:v>
                      </c:pt>
                      <c:pt idx="113">
                        <c:v>101.1619</c:v>
                      </c:pt>
                      <c:pt idx="114">
                        <c:v>101.1619</c:v>
                      </c:pt>
                      <c:pt idx="115">
                        <c:v>101.1619</c:v>
                      </c:pt>
                      <c:pt idx="116">
                        <c:v>101.1619</c:v>
                      </c:pt>
                      <c:pt idx="117">
                        <c:v>101.1619</c:v>
                      </c:pt>
                      <c:pt idx="118">
                        <c:v>101.1619</c:v>
                      </c:pt>
                      <c:pt idx="119">
                        <c:v>101.1619</c:v>
                      </c:pt>
                      <c:pt idx="120">
                        <c:v>101.1619</c:v>
                      </c:pt>
                      <c:pt idx="121">
                        <c:v>101.1619</c:v>
                      </c:pt>
                      <c:pt idx="122">
                        <c:v>101.1619</c:v>
                      </c:pt>
                      <c:pt idx="123">
                        <c:v>101.1619</c:v>
                      </c:pt>
                      <c:pt idx="124">
                        <c:v>101.1619</c:v>
                      </c:pt>
                      <c:pt idx="125">
                        <c:v>101.1619</c:v>
                      </c:pt>
                      <c:pt idx="126">
                        <c:v>101.1619</c:v>
                      </c:pt>
                      <c:pt idx="127">
                        <c:v>101.1619</c:v>
                      </c:pt>
                      <c:pt idx="128">
                        <c:v>101.1619</c:v>
                      </c:pt>
                      <c:pt idx="129">
                        <c:v>101.1619</c:v>
                      </c:pt>
                      <c:pt idx="130">
                        <c:v>101.1619</c:v>
                      </c:pt>
                      <c:pt idx="131">
                        <c:v>101.1619</c:v>
                      </c:pt>
                      <c:pt idx="132">
                        <c:v>101.1619</c:v>
                      </c:pt>
                      <c:pt idx="133">
                        <c:v>101.1619</c:v>
                      </c:pt>
                      <c:pt idx="134">
                        <c:v>101.1619</c:v>
                      </c:pt>
                      <c:pt idx="135">
                        <c:v>101.1619</c:v>
                      </c:pt>
                      <c:pt idx="136">
                        <c:v>101.1619</c:v>
                      </c:pt>
                      <c:pt idx="137">
                        <c:v>101.1619</c:v>
                      </c:pt>
                      <c:pt idx="138">
                        <c:v>101.1619</c:v>
                      </c:pt>
                      <c:pt idx="139">
                        <c:v>101.1619</c:v>
                      </c:pt>
                      <c:pt idx="140">
                        <c:v>101.1619</c:v>
                      </c:pt>
                      <c:pt idx="141">
                        <c:v>101.1619</c:v>
                      </c:pt>
                      <c:pt idx="142">
                        <c:v>101.1619</c:v>
                      </c:pt>
                      <c:pt idx="143">
                        <c:v>101.1619</c:v>
                      </c:pt>
                      <c:pt idx="144">
                        <c:v>101.1619</c:v>
                      </c:pt>
                      <c:pt idx="145">
                        <c:v>101.1619</c:v>
                      </c:pt>
                      <c:pt idx="146">
                        <c:v>101.1619</c:v>
                      </c:pt>
                      <c:pt idx="147">
                        <c:v>101.1619</c:v>
                      </c:pt>
                      <c:pt idx="148">
                        <c:v>101.1619</c:v>
                      </c:pt>
                      <c:pt idx="149">
                        <c:v>101.1619</c:v>
                      </c:pt>
                      <c:pt idx="150">
                        <c:v>101.1619</c:v>
                      </c:pt>
                      <c:pt idx="151">
                        <c:v>101.1619</c:v>
                      </c:pt>
                      <c:pt idx="152">
                        <c:v>101.1619</c:v>
                      </c:pt>
                      <c:pt idx="153">
                        <c:v>101.1619</c:v>
                      </c:pt>
                      <c:pt idx="154">
                        <c:v>101.1619</c:v>
                      </c:pt>
                      <c:pt idx="155">
                        <c:v>101.1619</c:v>
                      </c:pt>
                      <c:pt idx="156">
                        <c:v>101.1619</c:v>
                      </c:pt>
                      <c:pt idx="157">
                        <c:v>101.1619</c:v>
                      </c:pt>
                      <c:pt idx="158">
                        <c:v>101.1619</c:v>
                      </c:pt>
                      <c:pt idx="159">
                        <c:v>101.1619</c:v>
                      </c:pt>
                      <c:pt idx="160">
                        <c:v>101.1619</c:v>
                      </c:pt>
                      <c:pt idx="161">
                        <c:v>101.1619</c:v>
                      </c:pt>
                      <c:pt idx="162">
                        <c:v>101.1619</c:v>
                      </c:pt>
                      <c:pt idx="163">
                        <c:v>101.1619</c:v>
                      </c:pt>
                      <c:pt idx="164">
                        <c:v>101.1619</c:v>
                      </c:pt>
                      <c:pt idx="165">
                        <c:v>101.1619</c:v>
                      </c:pt>
                      <c:pt idx="166">
                        <c:v>101.1619</c:v>
                      </c:pt>
                      <c:pt idx="167">
                        <c:v>101.1619</c:v>
                      </c:pt>
                      <c:pt idx="168">
                        <c:v>101.1619</c:v>
                      </c:pt>
                      <c:pt idx="169">
                        <c:v>101.1619</c:v>
                      </c:pt>
                      <c:pt idx="170">
                        <c:v>101.1619</c:v>
                      </c:pt>
                      <c:pt idx="171">
                        <c:v>101.1619</c:v>
                      </c:pt>
                      <c:pt idx="172">
                        <c:v>101.1619</c:v>
                      </c:pt>
                      <c:pt idx="173">
                        <c:v>101.1619</c:v>
                      </c:pt>
                      <c:pt idx="174">
                        <c:v>101.1619</c:v>
                      </c:pt>
                      <c:pt idx="175">
                        <c:v>101.1619</c:v>
                      </c:pt>
                      <c:pt idx="176">
                        <c:v>101.1619</c:v>
                      </c:pt>
                      <c:pt idx="177">
                        <c:v>101.1619</c:v>
                      </c:pt>
                      <c:pt idx="178">
                        <c:v>101.1619</c:v>
                      </c:pt>
                      <c:pt idx="179">
                        <c:v>101.1619</c:v>
                      </c:pt>
                      <c:pt idx="180">
                        <c:v>101.1619</c:v>
                      </c:pt>
                      <c:pt idx="181">
                        <c:v>101.1619</c:v>
                      </c:pt>
                      <c:pt idx="182">
                        <c:v>101.1619</c:v>
                      </c:pt>
                      <c:pt idx="183">
                        <c:v>101.1619</c:v>
                      </c:pt>
                      <c:pt idx="184">
                        <c:v>101.1619</c:v>
                      </c:pt>
                      <c:pt idx="185">
                        <c:v>101.1619</c:v>
                      </c:pt>
                      <c:pt idx="186">
                        <c:v>101.1619</c:v>
                      </c:pt>
                      <c:pt idx="187">
                        <c:v>101.1619</c:v>
                      </c:pt>
                      <c:pt idx="188">
                        <c:v>101.1619</c:v>
                      </c:pt>
                      <c:pt idx="189">
                        <c:v>101.1619</c:v>
                      </c:pt>
                      <c:pt idx="190">
                        <c:v>101.1619</c:v>
                      </c:pt>
                      <c:pt idx="191">
                        <c:v>101.1619</c:v>
                      </c:pt>
                      <c:pt idx="192">
                        <c:v>101.1619</c:v>
                      </c:pt>
                      <c:pt idx="193">
                        <c:v>101.1619</c:v>
                      </c:pt>
                      <c:pt idx="194">
                        <c:v>101.1619</c:v>
                      </c:pt>
                      <c:pt idx="195">
                        <c:v>101.1619</c:v>
                      </c:pt>
                      <c:pt idx="196">
                        <c:v>101.1619</c:v>
                      </c:pt>
                      <c:pt idx="197">
                        <c:v>101.1619</c:v>
                      </c:pt>
                      <c:pt idx="198">
                        <c:v>101.1619</c:v>
                      </c:pt>
                      <c:pt idx="199">
                        <c:v>101.1619</c:v>
                      </c:pt>
                      <c:pt idx="200">
                        <c:v>101.1619</c:v>
                      </c:pt>
                      <c:pt idx="201">
                        <c:v>101.1619</c:v>
                      </c:pt>
                      <c:pt idx="202">
                        <c:v>101.1619</c:v>
                      </c:pt>
                      <c:pt idx="203">
                        <c:v>101.1619</c:v>
                      </c:pt>
                      <c:pt idx="204">
                        <c:v>101.1619</c:v>
                      </c:pt>
                      <c:pt idx="205">
                        <c:v>101.1619</c:v>
                      </c:pt>
                      <c:pt idx="206">
                        <c:v>101.1619</c:v>
                      </c:pt>
                      <c:pt idx="207">
                        <c:v>101.1619</c:v>
                      </c:pt>
                      <c:pt idx="208">
                        <c:v>101.1619</c:v>
                      </c:pt>
                      <c:pt idx="209">
                        <c:v>101.1619</c:v>
                      </c:pt>
                      <c:pt idx="210">
                        <c:v>101.1619</c:v>
                      </c:pt>
                      <c:pt idx="211">
                        <c:v>101.1619</c:v>
                      </c:pt>
                      <c:pt idx="212">
                        <c:v>101.1619</c:v>
                      </c:pt>
                      <c:pt idx="213">
                        <c:v>101.1619</c:v>
                      </c:pt>
                      <c:pt idx="214">
                        <c:v>101.1619</c:v>
                      </c:pt>
                      <c:pt idx="215">
                        <c:v>101.1619</c:v>
                      </c:pt>
                      <c:pt idx="216">
                        <c:v>101.1619</c:v>
                      </c:pt>
                      <c:pt idx="217">
                        <c:v>101.1619</c:v>
                      </c:pt>
                      <c:pt idx="218">
                        <c:v>101.1619</c:v>
                      </c:pt>
                      <c:pt idx="219">
                        <c:v>101.1619</c:v>
                      </c:pt>
                      <c:pt idx="220">
                        <c:v>101.1619</c:v>
                      </c:pt>
                      <c:pt idx="221">
                        <c:v>101.1619</c:v>
                      </c:pt>
                      <c:pt idx="222">
                        <c:v>101.1619</c:v>
                      </c:pt>
                      <c:pt idx="223">
                        <c:v>101.1619</c:v>
                      </c:pt>
                      <c:pt idx="224">
                        <c:v>101.1619</c:v>
                      </c:pt>
                      <c:pt idx="225">
                        <c:v>101.1619</c:v>
                      </c:pt>
                      <c:pt idx="226">
                        <c:v>101.1619</c:v>
                      </c:pt>
                      <c:pt idx="227">
                        <c:v>101.1619</c:v>
                      </c:pt>
                      <c:pt idx="228">
                        <c:v>101.1619</c:v>
                      </c:pt>
                      <c:pt idx="229">
                        <c:v>101.1619</c:v>
                      </c:pt>
                      <c:pt idx="230">
                        <c:v>101.1619</c:v>
                      </c:pt>
                      <c:pt idx="231">
                        <c:v>101.1619</c:v>
                      </c:pt>
                      <c:pt idx="232">
                        <c:v>101.1619</c:v>
                      </c:pt>
                      <c:pt idx="233">
                        <c:v>101.1619</c:v>
                      </c:pt>
                      <c:pt idx="234">
                        <c:v>101.1619</c:v>
                      </c:pt>
                      <c:pt idx="235">
                        <c:v>101.1619</c:v>
                      </c:pt>
                      <c:pt idx="236">
                        <c:v>101.1619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2F1-47EE-81FD-47D3800C7F9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'IHYG vs Xover'!$A$14:$A$250</c15:sqref>
                        </c15:formulaRef>
                      </c:ext>
                    </c:extLst>
                    <c:strCache>
                      <c:ptCount val="11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89.620900000000006</c:v>
                      </c:pt>
                      <c:pt idx="43">
                        <c:v>89.620900000000006</c:v>
                      </c:pt>
                      <c:pt idx="44">
                        <c:v>89.620900000000006</c:v>
                      </c:pt>
                      <c:pt idx="45">
                        <c:v>89.620900000000006</c:v>
                      </c:pt>
                      <c:pt idx="46">
                        <c:v>89.620900000000006</c:v>
                      </c:pt>
                      <c:pt idx="47">
                        <c:v>89.620900000000006</c:v>
                      </c:pt>
                      <c:pt idx="48">
                        <c:v>89.620900000000006</c:v>
                      </c:pt>
                      <c:pt idx="49">
                        <c:v>89.620900000000006</c:v>
                      </c:pt>
                      <c:pt idx="50">
                        <c:v>89.620900000000006</c:v>
                      </c:pt>
                      <c:pt idx="51">
                        <c:v>89.620900000000006</c:v>
                      </c:pt>
                      <c:pt idx="52">
                        <c:v>89.620900000000006</c:v>
                      </c:pt>
                      <c:pt idx="53">
                        <c:v>89.620900000000006</c:v>
                      </c:pt>
                      <c:pt idx="54">
                        <c:v>89.620900000000006</c:v>
                      </c:pt>
                      <c:pt idx="55">
                        <c:v>89.620900000000006</c:v>
                      </c:pt>
                      <c:pt idx="56">
                        <c:v>89.620900000000006</c:v>
                      </c:pt>
                      <c:pt idx="57">
                        <c:v>89.620900000000006</c:v>
                      </c:pt>
                      <c:pt idx="58">
                        <c:v>89.620900000000006</c:v>
                      </c:pt>
                      <c:pt idx="59">
                        <c:v>89.620900000000006</c:v>
                      </c:pt>
                      <c:pt idx="60">
                        <c:v>89.620900000000006</c:v>
                      </c:pt>
                      <c:pt idx="61">
                        <c:v>89.620900000000006</c:v>
                      </c:pt>
                      <c:pt idx="62">
                        <c:v>89.620900000000006</c:v>
                      </c:pt>
                      <c:pt idx="63">
                        <c:v>89.620900000000006</c:v>
                      </c:pt>
                      <c:pt idx="64">
                        <c:v>89.620900000000006</c:v>
                      </c:pt>
                      <c:pt idx="65">
                        <c:v>89.620900000000006</c:v>
                      </c:pt>
                      <c:pt idx="66">
                        <c:v>89.620900000000006</c:v>
                      </c:pt>
                      <c:pt idx="67">
                        <c:v>89.620900000000006</c:v>
                      </c:pt>
                      <c:pt idx="68">
                        <c:v>89.620900000000006</c:v>
                      </c:pt>
                      <c:pt idx="69">
                        <c:v>89.620900000000006</c:v>
                      </c:pt>
                      <c:pt idx="70">
                        <c:v>89.620900000000006</c:v>
                      </c:pt>
                      <c:pt idx="71">
                        <c:v>89.620900000000006</c:v>
                      </c:pt>
                      <c:pt idx="72">
                        <c:v>89.620900000000006</c:v>
                      </c:pt>
                      <c:pt idx="73">
                        <c:v>89.620900000000006</c:v>
                      </c:pt>
                      <c:pt idx="74">
                        <c:v>89.620900000000006</c:v>
                      </c:pt>
                      <c:pt idx="75">
                        <c:v>89.620900000000006</c:v>
                      </c:pt>
                      <c:pt idx="76">
                        <c:v>89.620900000000006</c:v>
                      </c:pt>
                      <c:pt idx="77">
                        <c:v>89.620900000000006</c:v>
                      </c:pt>
                      <c:pt idx="78">
                        <c:v>89.620900000000006</c:v>
                      </c:pt>
                      <c:pt idx="79">
                        <c:v>89.620900000000006</c:v>
                      </c:pt>
                      <c:pt idx="80">
                        <c:v>89.620900000000006</c:v>
                      </c:pt>
                      <c:pt idx="81">
                        <c:v>89.620900000000006</c:v>
                      </c:pt>
                      <c:pt idx="82">
                        <c:v>89.620900000000006</c:v>
                      </c:pt>
                      <c:pt idx="83">
                        <c:v>89.620900000000006</c:v>
                      </c:pt>
                      <c:pt idx="84">
                        <c:v>89.620900000000006</c:v>
                      </c:pt>
                      <c:pt idx="85">
                        <c:v>89.620900000000006</c:v>
                      </c:pt>
                      <c:pt idx="86">
                        <c:v>89.620900000000006</c:v>
                      </c:pt>
                      <c:pt idx="87">
                        <c:v>89.620900000000006</c:v>
                      </c:pt>
                      <c:pt idx="88">
                        <c:v>89.620900000000006</c:v>
                      </c:pt>
                      <c:pt idx="89">
                        <c:v>89.620900000000006</c:v>
                      </c:pt>
                      <c:pt idx="90">
                        <c:v>89.620900000000006</c:v>
                      </c:pt>
                      <c:pt idx="91">
                        <c:v>89.620900000000006</c:v>
                      </c:pt>
                      <c:pt idx="92">
                        <c:v>89.620900000000006</c:v>
                      </c:pt>
                      <c:pt idx="93">
                        <c:v>89.620900000000006</c:v>
                      </c:pt>
                      <c:pt idx="94">
                        <c:v>89.620900000000006</c:v>
                      </c:pt>
                      <c:pt idx="95">
                        <c:v>89.620900000000006</c:v>
                      </c:pt>
                      <c:pt idx="96">
                        <c:v>89.620900000000006</c:v>
                      </c:pt>
                      <c:pt idx="97">
                        <c:v>89.620900000000006</c:v>
                      </c:pt>
                      <c:pt idx="98">
                        <c:v>89.620900000000006</c:v>
                      </c:pt>
                      <c:pt idx="99">
                        <c:v>89.620900000000006</c:v>
                      </c:pt>
                      <c:pt idx="100">
                        <c:v>89.620900000000006</c:v>
                      </c:pt>
                      <c:pt idx="101">
                        <c:v>89.620900000000006</c:v>
                      </c:pt>
                      <c:pt idx="102">
                        <c:v>89.620900000000006</c:v>
                      </c:pt>
                      <c:pt idx="103">
                        <c:v>89.620900000000006</c:v>
                      </c:pt>
                      <c:pt idx="104">
                        <c:v>89.620900000000006</c:v>
                      </c:pt>
                      <c:pt idx="105">
                        <c:v>89.620900000000006</c:v>
                      </c:pt>
                      <c:pt idx="106">
                        <c:v>89.620900000000006</c:v>
                      </c:pt>
                      <c:pt idx="107">
                        <c:v>89.620900000000006</c:v>
                      </c:pt>
                      <c:pt idx="108">
                        <c:v>89.620900000000006</c:v>
                      </c:pt>
                      <c:pt idx="109">
                        <c:v>89.620900000000006</c:v>
                      </c:pt>
                      <c:pt idx="110">
                        <c:v>89.620900000000006</c:v>
                      </c:pt>
                      <c:pt idx="111">
                        <c:v>89.620900000000006</c:v>
                      </c:pt>
                      <c:pt idx="112">
                        <c:v>89.620900000000006</c:v>
                      </c:pt>
                      <c:pt idx="113">
                        <c:v>89.620900000000006</c:v>
                      </c:pt>
                      <c:pt idx="114">
                        <c:v>89.620900000000006</c:v>
                      </c:pt>
                      <c:pt idx="115">
                        <c:v>89.620900000000006</c:v>
                      </c:pt>
                      <c:pt idx="116">
                        <c:v>89.620900000000006</c:v>
                      </c:pt>
                      <c:pt idx="117">
                        <c:v>89.620900000000006</c:v>
                      </c:pt>
                      <c:pt idx="118">
                        <c:v>89.620900000000006</c:v>
                      </c:pt>
                      <c:pt idx="119">
                        <c:v>89.620900000000006</c:v>
                      </c:pt>
                      <c:pt idx="120">
                        <c:v>89.620900000000006</c:v>
                      </c:pt>
                      <c:pt idx="121">
                        <c:v>89.620900000000006</c:v>
                      </c:pt>
                      <c:pt idx="122">
                        <c:v>89.620900000000006</c:v>
                      </c:pt>
                      <c:pt idx="123">
                        <c:v>89.620900000000006</c:v>
                      </c:pt>
                      <c:pt idx="124">
                        <c:v>89.620900000000006</c:v>
                      </c:pt>
                      <c:pt idx="125">
                        <c:v>89.620900000000006</c:v>
                      </c:pt>
                      <c:pt idx="126">
                        <c:v>89.620900000000006</c:v>
                      </c:pt>
                      <c:pt idx="127">
                        <c:v>89.620900000000006</c:v>
                      </c:pt>
                      <c:pt idx="128">
                        <c:v>89.620900000000006</c:v>
                      </c:pt>
                      <c:pt idx="129">
                        <c:v>89.620900000000006</c:v>
                      </c:pt>
                      <c:pt idx="130">
                        <c:v>89.620900000000006</c:v>
                      </c:pt>
                      <c:pt idx="131">
                        <c:v>89.620900000000006</c:v>
                      </c:pt>
                      <c:pt idx="132">
                        <c:v>89.620900000000006</c:v>
                      </c:pt>
                      <c:pt idx="133">
                        <c:v>89.620900000000006</c:v>
                      </c:pt>
                      <c:pt idx="134">
                        <c:v>89.620900000000006</c:v>
                      </c:pt>
                      <c:pt idx="135">
                        <c:v>89.620900000000006</c:v>
                      </c:pt>
                      <c:pt idx="136">
                        <c:v>89.620900000000006</c:v>
                      </c:pt>
                      <c:pt idx="137">
                        <c:v>89.620900000000006</c:v>
                      </c:pt>
                      <c:pt idx="138">
                        <c:v>89.620900000000006</c:v>
                      </c:pt>
                      <c:pt idx="139">
                        <c:v>89.620900000000006</c:v>
                      </c:pt>
                      <c:pt idx="140">
                        <c:v>89.620900000000006</c:v>
                      </c:pt>
                      <c:pt idx="141">
                        <c:v>89.620900000000006</c:v>
                      </c:pt>
                      <c:pt idx="142">
                        <c:v>89.620900000000006</c:v>
                      </c:pt>
                      <c:pt idx="143">
                        <c:v>89.620900000000006</c:v>
                      </c:pt>
                      <c:pt idx="144">
                        <c:v>89.620900000000006</c:v>
                      </c:pt>
                      <c:pt idx="145">
                        <c:v>89.620900000000006</c:v>
                      </c:pt>
                      <c:pt idx="146">
                        <c:v>89.620900000000006</c:v>
                      </c:pt>
                      <c:pt idx="147">
                        <c:v>89.620900000000006</c:v>
                      </c:pt>
                      <c:pt idx="148">
                        <c:v>89.620900000000006</c:v>
                      </c:pt>
                      <c:pt idx="149">
                        <c:v>89.620900000000006</c:v>
                      </c:pt>
                      <c:pt idx="150">
                        <c:v>89.620900000000006</c:v>
                      </c:pt>
                      <c:pt idx="151">
                        <c:v>89.620900000000006</c:v>
                      </c:pt>
                      <c:pt idx="152">
                        <c:v>89.620900000000006</c:v>
                      </c:pt>
                      <c:pt idx="153">
                        <c:v>89.620900000000006</c:v>
                      </c:pt>
                      <c:pt idx="154">
                        <c:v>89.620900000000006</c:v>
                      </c:pt>
                      <c:pt idx="155">
                        <c:v>89.620900000000006</c:v>
                      </c:pt>
                      <c:pt idx="156">
                        <c:v>89.620900000000006</c:v>
                      </c:pt>
                      <c:pt idx="157">
                        <c:v>89.620900000000006</c:v>
                      </c:pt>
                      <c:pt idx="158">
                        <c:v>89.620900000000006</c:v>
                      </c:pt>
                      <c:pt idx="159">
                        <c:v>89.620900000000006</c:v>
                      </c:pt>
                      <c:pt idx="160">
                        <c:v>89.620900000000006</c:v>
                      </c:pt>
                      <c:pt idx="161">
                        <c:v>89.620900000000006</c:v>
                      </c:pt>
                      <c:pt idx="162">
                        <c:v>89.620900000000006</c:v>
                      </c:pt>
                      <c:pt idx="163">
                        <c:v>89.620900000000006</c:v>
                      </c:pt>
                      <c:pt idx="164">
                        <c:v>89.620900000000006</c:v>
                      </c:pt>
                      <c:pt idx="165">
                        <c:v>89.620900000000006</c:v>
                      </c:pt>
                      <c:pt idx="166">
                        <c:v>89.620900000000006</c:v>
                      </c:pt>
                      <c:pt idx="167">
                        <c:v>89.620900000000006</c:v>
                      </c:pt>
                      <c:pt idx="168">
                        <c:v>89.620900000000006</c:v>
                      </c:pt>
                      <c:pt idx="169">
                        <c:v>89.620900000000006</c:v>
                      </c:pt>
                      <c:pt idx="170">
                        <c:v>89.620900000000006</c:v>
                      </c:pt>
                      <c:pt idx="171">
                        <c:v>89.620900000000006</c:v>
                      </c:pt>
                      <c:pt idx="172">
                        <c:v>89.620900000000006</c:v>
                      </c:pt>
                      <c:pt idx="173">
                        <c:v>89.620900000000006</c:v>
                      </c:pt>
                      <c:pt idx="174">
                        <c:v>89.620900000000006</c:v>
                      </c:pt>
                      <c:pt idx="175">
                        <c:v>89.620900000000006</c:v>
                      </c:pt>
                      <c:pt idx="176">
                        <c:v>89.620900000000006</c:v>
                      </c:pt>
                      <c:pt idx="177">
                        <c:v>89.620900000000006</c:v>
                      </c:pt>
                      <c:pt idx="178">
                        <c:v>89.620900000000006</c:v>
                      </c:pt>
                      <c:pt idx="179">
                        <c:v>89.620900000000006</c:v>
                      </c:pt>
                      <c:pt idx="180">
                        <c:v>89.620900000000006</c:v>
                      </c:pt>
                      <c:pt idx="181">
                        <c:v>89.620900000000006</c:v>
                      </c:pt>
                      <c:pt idx="182">
                        <c:v>89.620900000000006</c:v>
                      </c:pt>
                      <c:pt idx="183">
                        <c:v>89.620900000000006</c:v>
                      </c:pt>
                      <c:pt idx="184">
                        <c:v>89.620900000000006</c:v>
                      </c:pt>
                      <c:pt idx="185">
                        <c:v>89.620900000000006</c:v>
                      </c:pt>
                      <c:pt idx="186">
                        <c:v>89.620900000000006</c:v>
                      </c:pt>
                      <c:pt idx="187">
                        <c:v>89.620900000000006</c:v>
                      </c:pt>
                      <c:pt idx="188">
                        <c:v>89.620900000000006</c:v>
                      </c:pt>
                      <c:pt idx="189">
                        <c:v>89.620900000000006</c:v>
                      </c:pt>
                      <c:pt idx="190">
                        <c:v>89.620900000000006</c:v>
                      </c:pt>
                      <c:pt idx="191">
                        <c:v>89.620900000000006</c:v>
                      </c:pt>
                      <c:pt idx="192">
                        <c:v>89.620900000000006</c:v>
                      </c:pt>
                      <c:pt idx="193">
                        <c:v>89.620900000000006</c:v>
                      </c:pt>
                      <c:pt idx="194">
                        <c:v>89.620900000000006</c:v>
                      </c:pt>
                      <c:pt idx="195">
                        <c:v>89.620900000000006</c:v>
                      </c:pt>
                      <c:pt idx="196">
                        <c:v>89.620900000000006</c:v>
                      </c:pt>
                      <c:pt idx="197">
                        <c:v>89.620900000000006</c:v>
                      </c:pt>
                      <c:pt idx="198">
                        <c:v>89.620900000000006</c:v>
                      </c:pt>
                      <c:pt idx="199">
                        <c:v>89.620900000000006</c:v>
                      </c:pt>
                      <c:pt idx="200">
                        <c:v>89.620900000000006</c:v>
                      </c:pt>
                      <c:pt idx="201">
                        <c:v>89.620900000000006</c:v>
                      </c:pt>
                      <c:pt idx="202">
                        <c:v>89.620900000000006</c:v>
                      </c:pt>
                      <c:pt idx="203">
                        <c:v>89.620900000000006</c:v>
                      </c:pt>
                      <c:pt idx="204">
                        <c:v>89.620900000000006</c:v>
                      </c:pt>
                      <c:pt idx="205">
                        <c:v>89.620900000000006</c:v>
                      </c:pt>
                      <c:pt idx="206">
                        <c:v>89.620900000000006</c:v>
                      </c:pt>
                      <c:pt idx="207">
                        <c:v>89.620900000000006</c:v>
                      </c:pt>
                      <c:pt idx="208">
                        <c:v>89.620900000000006</c:v>
                      </c:pt>
                      <c:pt idx="209">
                        <c:v>89.620900000000006</c:v>
                      </c:pt>
                      <c:pt idx="210">
                        <c:v>89.620900000000006</c:v>
                      </c:pt>
                      <c:pt idx="211">
                        <c:v>89.620900000000006</c:v>
                      </c:pt>
                      <c:pt idx="212">
                        <c:v>89.620900000000006</c:v>
                      </c:pt>
                      <c:pt idx="213">
                        <c:v>89.620900000000006</c:v>
                      </c:pt>
                      <c:pt idx="214">
                        <c:v>89.620900000000006</c:v>
                      </c:pt>
                      <c:pt idx="215">
                        <c:v>89.620900000000006</c:v>
                      </c:pt>
                      <c:pt idx="216">
                        <c:v>89.620900000000006</c:v>
                      </c:pt>
                      <c:pt idx="217">
                        <c:v>89.620900000000006</c:v>
                      </c:pt>
                      <c:pt idx="218">
                        <c:v>89.620900000000006</c:v>
                      </c:pt>
                      <c:pt idx="219">
                        <c:v>89.620900000000006</c:v>
                      </c:pt>
                      <c:pt idx="220">
                        <c:v>89.620900000000006</c:v>
                      </c:pt>
                      <c:pt idx="221">
                        <c:v>89.620900000000006</c:v>
                      </c:pt>
                      <c:pt idx="222">
                        <c:v>89.620900000000006</c:v>
                      </c:pt>
                      <c:pt idx="223">
                        <c:v>89.620900000000006</c:v>
                      </c:pt>
                      <c:pt idx="224">
                        <c:v>89.620900000000006</c:v>
                      </c:pt>
                      <c:pt idx="225">
                        <c:v>89.620900000000006</c:v>
                      </c:pt>
                      <c:pt idx="226">
                        <c:v>89.620900000000006</c:v>
                      </c:pt>
                      <c:pt idx="227">
                        <c:v>89.620900000000006</c:v>
                      </c:pt>
                      <c:pt idx="228">
                        <c:v>89.620900000000006</c:v>
                      </c:pt>
                      <c:pt idx="229">
                        <c:v>89.620900000000006</c:v>
                      </c:pt>
                      <c:pt idx="230">
                        <c:v>89.620900000000006</c:v>
                      </c:pt>
                      <c:pt idx="231">
                        <c:v>89.620900000000006</c:v>
                      </c:pt>
                      <c:pt idx="232">
                        <c:v>89.620900000000006</c:v>
                      </c:pt>
                      <c:pt idx="233">
                        <c:v>89.620900000000006</c:v>
                      </c:pt>
                      <c:pt idx="234">
                        <c:v>89.620900000000006</c:v>
                      </c:pt>
                      <c:pt idx="235">
                        <c:v>89.620900000000006</c:v>
                      </c:pt>
                      <c:pt idx="236">
                        <c:v>89.620900000000006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2F1-47EE-81FD-47D3800C7F9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'IHYG vs Xover'!$A$14:$A$250</c15:sqref>
                        </c15:formulaRef>
                      </c:ext>
                    </c:extLst>
                    <c:strCache>
                      <c:ptCount val="11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188201.96499999994</c:v>
                      </c:pt>
                      <c:pt idx="43">
                        <c:v>188201.96499999994</c:v>
                      </c:pt>
                      <c:pt idx="44">
                        <c:v>188201.96499999994</c:v>
                      </c:pt>
                      <c:pt idx="45">
                        <c:v>188201.96499999994</c:v>
                      </c:pt>
                      <c:pt idx="46">
                        <c:v>188201.96499999994</c:v>
                      </c:pt>
                      <c:pt idx="47">
                        <c:v>188201.96499999994</c:v>
                      </c:pt>
                      <c:pt idx="48">
                        <c:v>188201.96499999994</c:v>
                      </c:pt>
                      <c:pt idx="49">
                        <c:v>188201.96499999994</c:v>
                      </c:pt>
                      <c:pt idx="50">
                        <c:v>188201.96499999994</c:v>
                      </c:pt>
                      <c:pt idx="51">
                        <c:v>188201.96499999994</c:v>
                      </c:pt>
                      <c:pt idx="52">
                        <c:v>188201.96499999994</c:v>
                      </c:pt>
                      <c:pt idx="53">
                        <c:v>188201.96499999994</c:v>
                      </c:pt>
                      <c:pt idx="54">
                        <c:v>188201.96499999994</c:v>
                      </c:pt>
                      <c:pt idx="55">
                        <c:v>188201.96499999994</c:v>
                      </c:pt>
                      <c:pt idx="56">
                        <c:v>188201.96499999994</c:v>
                      </c:pt>
                      <c:pt idx="57">
                        <c:v>188201.96499999994</c:v>
                      </c:pt>
                      <c:pt idx="58">
                        <c:v>188201.96499999994</c:v>
                      </c:pt>
                      <c:pt idx="59">
                        <c:v>188201.96499999994</c:v>
                      </c:pt>
                      <c:pt idx="60">
                        <c:v>188201.96499999994</c:v>
                      </c:pt>
                      <c:pt idx="61">
                        <c:v>188201.96499999994</c:v>
                      </c:pt>
                      <c:pt idx="62">
                        <c:v>188201.96499999994</c:v>
                      </c:pt>
                      <c:pt idx="63">
                        <c:v>188201.96499999994</c:v>
                      </c:pt>
                      <c:pt idx="64">
                        <c:v>188201.96499999994</c:v>
                      </c:pt>
                      <c:pt idx="65">
                        <c:v>188201.96499999994</c:v>
                      </c:pt>
                      <c:pt idx="66">
                        <c:v>188201.96499999994</c:v>
                      </c:pt>
                      <c:pt idx="67">
                        <c:v>188201.96499999994</c:v>
                      </c:pt>
                      <c:pt idx="68">
                        <c:v>188201.96499999994</c:v>
                      </c:pt>
                      <c:pt idx="69">
                        <c:v>188201.96499999994</c:v>
                      </c:pt>
                      <c:pt idx="70">
                        <c:v>188201.96499999994</c:v>
                      </c:pt>
                      <c:pt idx="71">
                        <c:v>188201.96499999994</c:v>
                      </c:pt>
                      <c:pt idx="72">
                        <c:v>188201.96499999994</c:v>
                      </c:pt>
                      <c:pt idx="73">
                        <c:v>188201.96499999994</c:v>
                      </c:pt>
                      <c:pt idx="74">
                        <c:v>188201.96499999994</c:v>
                      </c:pt>
                      <c:pt idx="75">
                        <c:v>188201.96499999994</c:v>
                      </c:pt>
                      <c:pt idx="76">
                        <c:v>188201.96499999994</c:v>
                      </c:pt>
                      <c:pt idx="77">
                        <c:v>188201.96499999994</c:v>
                      </c:pt>
                      <c:pt idx="78">
                        <c:v>188201.96499999994</c:v>
                      </c:pt>
                      <c:pt idx="79">
                        <c:v>188201.96499999994</c:v>
                      </c:pt>
                      <c:pt idx="80">
                        <c:v>188201.96499999994</c:v>
                      </c:pt>
                      <c:pt idx="81">
                        <c:v>188201.96499999994</c:v>
                      </c:pt>
                      <c:pt idx="82">
                        <c:v>188201.96499999994</c:v>
                      </c:pt>
                      <c:pt idx="83">
                        <c:v>188201.96499999994</c:v>
                      </c:pt>
                      <c:pt idx="84">
                        <c:v>188201.96499999994</c:v>
                      </c:pt>
                      <c:pt idx="85">
                        <c:v>188201.96499999994</c:v>
                      </c:pt>
                      <c:pt idx="86">
                        <c:v>188201.96499999994</c:v>
                      </c:pt>
                      <c:pt idx="87">
                        <c:v>188201.96499999994</c:v>
                      </c:pt>
                      <c:pt idx="88">
                        <c:v>188201.96499999994</c:v>
                      </c:pt>
                      <c:pt idx="89">
                        <c:v>188201.96499999994</c:v>
                      </c:pt>
                      <c:pt idx="90">
                        <c:v>188201.96499999994</c:v>
                      </c:pt>
                      <c:pt idx="91">
                        <c:v>188201.96499999994</c:v>
                      </c:pt>
                      <c:pt idx="92">
                        <c:v>188201.96499999994</c:v>
                      </c:pt>
                      <c:pt idx="93">
                        <c:v>188201.96499999994</c:v>
                      </c:pt>
                      <c:pt idx="94">
                        <c:v>188201.96499999994</c:v>
                      </c:pt>
                      <c:pt idx="95">
                        <c:v>188201.96499999994</c:v>
                      </c:pt>
                      <c:pt idx="96">
                        <c:v>188201.96499999994</c:v>
                      </c:pt>
                      <c:pt idx="97">
                        <c:v>188201.96499999994</c:v>
                      </c:pt>
                      <c:pt idx="98">
                        <c:v>188201.96499999994</c:v>
                      </c:pt>
                      <c:pt idx="99">
                        <c:v>188201.96499999994</c:v>
                      </c:pt>
                      <c:pt idx="100">
                        <c:v>188201.96499999994</c:v>
                      </c:pt>
                      <c:pt idx="101">
                        <c:v>188201.96499999994</c:v>
                      </c:pt>
                      <c:pt idx="102">
                        <c:v>188201.96499999994</c:v>
                      </c:pt>
                      <c:pt idx="103">
                        <c:v>188201.96499999994</c:v>
                      </c:pt>
                      <c:pt idx="104">
                        <c:v>188201.96499999994</c:v>
                      </c:pt>
                      <c:pt idx="105">
                        <c:v>188201.96499999994</c:v>
                      </c:pt>
                      <c:pt idx="106">
                        <c:v>188201.96499999994</c:v>
                      </c:pt>
                      <c:pt idx="107">
                        <c:v>188201.96499999994</c:v>
                      </c:pt>
                      <c:pt idx="108">
                        <c:v>188201.96499999994</c:v>
                      </c:pt>
                      <c:pt idx="109">
                        <c:v>188201.96499999994</c:v>
                      </c:pt>
                      <c:pt idx="110">
                        <c:v>188201.96499999994</c:v>
                      </c:pt>
                      <c:pt idx="111">
                        <c:v>188201.96499999994</c:v>
                      </c:pt>
                      <c:pt idx="112">
                        <c:v>188201.96499999994</c:v>
                      </c:pt>
                      <c:pt idx="113">
                        <c:v>188201.96499999994</c:v>
                      </c:pt>
                      <c:pt idx="114">
                        <c:v>188201.96499999994</c:v>
                      </c:pt>
                      <c:pt idx="115">
                        <c:v>188201.96499999994</c:v>
                      </c:pt>
                      <c:pt idx="116">
                        <c:v>188201.96499999994</c:v>
                      </c:pt>
                      <c:pt idx="117">
                        <c:v>188201.96499999994</c:v>
                      </c:pt>
                      <c:pt idx="118">
                        <c:v>188201.96499999994</c:v>
                      </c:pt>
                      <c:pt idx="119">
                        <c:v>188201.96499999994</c:v>
                      </c:pt>
                      <c:pt idx="120">
                        <c:v>188201.96499999994</c:v>
                      </c:pt>
                      <c:pt idx="121">
                        <c:v>188201.96499999994</c:v>
                      </c:pt>
                      <c:pt idx="122">
                        <c:v>188201.96499999994</c:v>
                      </c:pt>
                      <c:pt idx="123">
                        <c:v>188201.96499999994</c:v>
                      </c:pt>
                      <c:pt idx="124">
                        <c:v>188201.96499999994</c:v>
                      </c:pt>
                      <c:pt idx="125">
                        <c:v>188201.96499999994</c:v>
                      </c:pt>
                      <c:pt idx="126">
                        <c:v>188201.96499999994</c:v>
                      </c:pt>
                      <c:pt idx="127">
                        <c:v>188201.96499999994</c:v>
                      </c:pt>
                      <c:pt idx="128">
                        <c:v>188201.96499999994</c:v>
                      </c:pt>
                      <c:pt idx="129">
                        <c:v>188201.96499999994</c:v>
                      </c:pt>
                      <c:pt idx="130">
                        <c:v>188201.96499999994</c:v>
                      </c:pt>
                      <c:pt idx="131">
                        <c:v>188201.96499999994</c:v>
                      </c:pt>
                      <c:pt idx="132">
                        <c:v>188201.96499999994</c:v>
                      </c:pt>
                      <c:pt idx="133">
                        <c:v>188201.96499999994</c:v>
                      </c:pt>
                      <c:pt idx="134">
                        <c:v>188201.96499999994</c:v>
                      </c:pt>
                      <c:pt idx="135">
                        <c:v>188201.96499999994</c:v>
                      </c:pt>
                      <c:pt idx="136">
                        <c:v>188201.96499999994</c:v>
                      </c:pt>
                      <c:pt idx="137">
                        <c:v>188201.96499999994</c:v>
                      </c:pt>
                      <c:pt idx="138">
                        <c:v>188201.96499999994</c:v>
                      </c:pt>
                      <c:pt idx="139">
                        <c:v>188201.96499999994</c:v>
                      </c:pt>
                      <c:pt idx="140">
                        <c:v>188201.96499999994</c:v>
                      </c:pt>
                      <c:pt idx="141">
                        <c:v>188201.96499999994</c:v>
                      </c:pt>
                      <c:pt idx="142">
                        <c:v>188201.96499999994</c:v>
                      </c:pt>
                      <c:pt idx="143">
                        <c:v>188201.96499999994</c:v>
                      </c:pt>
                      <c:pt idx="144">
                        <c:v>188201.96499999994</c:v>
                      </c:pt>
                      <c:pt idx="145">
                        <c:v>188201.96499999994</c:v>
                      </c:pt>
                      <c:pt idx="146">
                        <c:v>188201.96499999994</c:v>
                      </c:pt>
                      <c:pt idx="147">
                        <c:v>188201.96499999994</c:v>
                      </c:pt>
                      <c:pt idx="148">
                        <c:v>188201.96499999994</c:v>
                      </c:pt>
                      <c:pt idx="149">
                        <c:v>188201.96499999994</c:v>
                      </c:pt>
                      <c:pt idx="150">
                        <c:v>188201.96499999994</c:v>
                      </c:pt>
                      <c:pt idx="151">
                        <c:v>188201.96499999994</c:v>
                      </c:pt>
                      <c:pt idx="152">
                        <c:v>188201.96499999994</c:v>
                      </c:pt>
                      <c:pt idx="153">
                        <c:v>188201.96499999994</c:v>
                      </c:pt>
                      <c:pt idx="154">
                        <c:v>188201.96499999994</c:v>
                      </c:pt>
                      <c:pt idx="155">
                        <c:v>188201.96499999994</c:v>
                      </c:pt>
                      <c:pt idx="156">
                        <c:v>188201.96499999994</c:v>
                      </c:pt>
                      <c:pt idx="157">
                        <c:v>188201.96499999994</c:v>
                      </c:pt>
                      <c:pt idx="158">
                        <c:v>188201.96499999994</c:v>
                      </c:pt>
                      <c:pt idx="159">
                        <c:v>188201.96499999994</c:v>
                      </c:pt>
                      <c:pt idx="160">
                        <c:v>188201.96499999994</c:v>
                      </c:pt>
                      <c:pt idx="161">
                        <c:v>188201.96499999994</c:v>
                      </c:pt>
                      <c:pt idx="162">
                        <c:v>188201.96499999994</c:v>
                      </c:pt>
                      <c:pt idx="163">
                        <c:v>188201.96499999994</c:v>
                      </c:pt>
                      <c:pt idx="164">
                        <c:v>188201.96499999994</c:v>
                      </c:pt>
                      <c:pt idx="165">
                        <c:v>188201.96499999994</c:v>
                      </c:pt>
                      <c:pt idx="166">
                        <c:v>188201.96499999994</c:v>
                      </c:pt>
                      <c:pt idx="167">
                        <c:v>188201.96499999994</c:v>
                      </c:pt>
                      <c:pt idx="168">
                        <c:v>188201.96499999994</c:v>
                      </c:pt>
                      <c:pt idx="169">
                        <c:v>188201.96499999994</c:v>
                      </c:pt>
                      <c:pt idx="170">
                        <c:v>188201.96499999994</c:v>
                      </c:pt>
                      <c:pt idx="171">
                        <c:v>188201.96499999994</c:v>
                      </c:pt>
                      <c:pt idx="172">
                        <c:v>188201.96499999994</c:v>
                      </c:pt>
                      <c:pt idx="173">
                        <c:v>188201.96499999994</c:v>
                      </c:pt>
                      <c:pt idx="174">
                        <c:v>188201.96499999994</c:v>
                      </c:pt>
                      <c:pt idx="175">
                        <c:v>188201.96499999994</c:v>
                      </c:pt>
                      <c:pt idx="176">
                        <c:v>188201.96499999994</c:v>
                      </c:pt>
                      <c:pt idx="177">
                        <c:v>188201.96499999994</c:v>
                      </c:pt>
                      <c:pt idx="178">
                        <c:v>188201.96499999994</c:v>
                      </c:pt>
                      <c:pt idx="179">
                        <c:v>188201.96499999994</c:v>
                      </c:pt>
                      <c:pt idx="180">
                        <c:v>188201.96499999994</c:v>
                      </c:pt>
                      <c:pt idx="181">
                        <c:v>188201.96499999994</c:v>
                      </c:pt>
                      <c:pt idx="182">
                        <c:v>188201.96499999994</c:v>
                      </c:pt>
                      <c:pt idx="183">
                        <c:v>188201.96499999994</c:v>
                      </c:pt>
                      <c:pt idx="184">
                        <c:v>188201.96499999994</c:v>
                      </c:pt>
                      <c:pt idx="185">
                        <c:v>188201.96499999994</c:v>
                      </c:pt>
                      <c:pt idx="186">
                        <c:v>188201.96499999994</c:v>
                      </c:pt>
                      <c:pt idx="187">
                        <c:v>188201.96499999994</c:v>
                      </c:pt>
                      <c:pt idx="188">
                        <c:v>188201.96499999994</c:v>
                      </c:pt>
                      <c:pt idx="189">
                        <c:v>188201.96499999994</c:v>
                      </c:pt>
                      <c:pt idx="190">
                        <c:v>188201.96499999994</c:v>
                      </c:pt>
                      <c:pt idx="191">
                        <c:v>188201.96499999994</c:v>
                      </c:pt>
                      <c:pt idx="192">
                        <c:v>188201.96499999994</c:v>
                      </c:pt>
                      <c:pt idx="193">
                        <c:v>188201.96499999994</c:v>
                      </c:pt>
                      <c:pt idx="194">
                        <c:v>188201.96499999994</c:v>
                      </c:pt>
                      <c:pt idx="195">
                        <c:v>188201.96499999994</c:v>
                      </c:pt>
                      <c:pt idx="196">
                        <c:v>188201.96499999994</c:v>
                      </c:pt>
                      <c:pt idx="197">
                        <c:v>188201.96499999994</c:v>
                      </c:pt>
                      <c:pt idx="198">
                        <c:v>188201.96499999994</c:v>
                      </c:pt>
                      <c:pt idx="199">
                        <c:v>188201.96499999994</c:v>
                      </c:pt>
                      <c:pt idx="200">
                        <c:v>188201.96499999994</c:v>
                      </c:pt>
                      <c:pt idx="201">
                        <c:v>188201.96499999994</c:v>
                      </c:pt>
                      <c:pt idx="202">
                        <c:v>188201.96499999994</c:v>
                      </c:pt>
                      <c:pt idx="203">
                        <c:v>188201.96499999994</c:v>
                      </c:pt>
                      <c:pt idx="204">
                        <c:v>188201.96499999994</c:v>
                      </c:pt>
                      <c:pt idx="205">
                        <c:v>188201.96499999994</c:v>
                      </c:pt>
                      <c:pt idx="206">
                        <c:v>188201.96499999994</c:v>
                      </c:pt>
                      <c:pt idx="207">
                        <c:v>188201.96499999994</c:v>
                      </c:pt>
                      <c:pt idx="208">
                        <c:v>188201.96499999994</c:v>
                      </c:pt>
                      <c:pt idx="209">
                        <c:v>188201.96499999994</c:v>
                      </c:pt>
                      <c:pt idx="210">
                        <c:v>188201.96499999994</c:v>
                      </c:pt>
                      <c:pt idx="211">
                        <c:v>188201.96499999994</c:v>
                      </c:pt>
                      <c:pt idx="212">
                        <c:v>188201.96499999994</c:v>
                      </c:pt>
                      <c:pt idx="213">
                        <c:v>188201.96499999994</c:v>
                      </c:pt>
                      <c:pt idx="214">
                        <c:v>188201.96499999994</c:v>
                      </c:pt>
                      <c:pt idx="215">
                        <c:v>188201.96499999994</c:v>
                      </c:pt>
                      <c:pt idx="216">
                        <c:v>188201.96499999994</c:v>
                      </c:pt>
                      <c:pt idx="217">
                        <c:v>188201.96499999994</c:v>
                      </c:pt>
                      <c:pt idx="218">
                        <c:v>188201.96499999994</c:v>
                      </c:pt>
                      <c:pt idx="219">
                        <c:v>188201.96499999994</c:v>
                      </c:pt>
                      <c:pt idx="220">
                        <c:v>188201.96499999994</c:v>
                      </c:pt>
                      <c:pt idx="221">
                        <c:v>188201.96499999994</c:v>
                      </c:pt>
                      <c:pt idx="222">
                        <c:v>188201.96499999994</c:v>
                      </c:pt>
                      <c:pt idx="223">
                        <c:v>188201.96499999994</c:v>
                      </c:pt>
                      <c:pt idx="224">
                        <c:v>188201.96499999994</c:v>
                      </c:pt>
                      <c:pt idx="225">
                        <c:v>188201.96499999994</c:v>
                      </c:pt>
                      <c:pt idx="226">
                        <c:v>188201.96499999994</c:v>
                      </c:pt>
                      <c:pt idx="227">
                        <c:v>188201.96499999994</c:v>
                      </c:pt>
                      <c:pt idx="228">
                        <c:v>188201.96499999994</c:v>
                      </c:pt>
                      <c:pt idx="229">
                        <c:v>188201.96499999994</c:v>
                      </c:pt>
                      <c:pt idx="230">
                        <c:v>188201.96499999994</c:v>
                      </c:pt>
                      <c:pt idx="231">
                        <c:v>188201.96499999994</c:v>
                      </c:pt>
                      <c:pt idx="232">
                        <c:v>188201.96499999994</c:v>
                      </c:pt>
                      <c:pt idx="233">
                        <c:v>188201.96499999994</c:v>
                      </c:pt>
                      <c:pt idx="234">
                        <c:v>188201.96499999994</c:v>
                      </c:pt>
                      <c:pt idx="235">
                        <c:v>188201.96499999994</c:v>
                      </c:pt>
                      <c:pt idx="236">
                        <c:v>188201.96499999994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F1-47EE-81FD-47D3800C7F9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'IHYG vs Xover'!$A$14:$A$250</c15:sqref>
                        </c15:formulaRef>
                      </c:ext>
                    </c:extLst>
                    <c:strCache>
                      <c:ptCount val="11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F1-47EE-81FD-47D3800C7F9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'IHYG vs Xover'!$A$14:$A$250</c15:sqref>
                        </c15:formulaRef>
                      </c:ext>
                    </c:extLst>
                    <c:strCache>
                      <c:ptCount val="11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101.22499999999999</c:v>
                      </c:pt>
                      <c:pt idx="43">
                        <c:v>101.22499999999999</c:v>
                      </c:pt>
                      <c:pt idx="44">
                        <c:v>101.22499999999999</c:v>
                      </c:pt>
                      <c:pt idx="45">
                        <c:v>101.22499999999999</c:v>
                      </c:pt>
                      <c:pt idx="46">
                        <c:v>101.22499999999999</c:v>
                      </c:pt>
                      <c:pt idx="47">
                        <c:v>101.22499999999999</c:v>
                      </c:pt>
                      <c:pt idx="48">
                        <c:v>101.22499999999999</c:v>
                      </c:pt>
                      <c:pt idx="49">
                        <c:v>101.22499999999999</c:v>
                      </c:pt>
                      <c:pt idx="50">
                        <c:v>101.22499999999999</c:v>
                      </c:pt>
                      <c:pt idx="51">
                        <c:v>101.22499999999999</c:v>
                      </c:pt>
                      <c:pt idx="52">
                        <c:v>101.22499999999999</c:v>
                      </c:pt>
                      <c:pt idx="53">
                        <c:v>101.22499999999999</c:v>
                      </c:pt>
                      <c:pt idx="54">
                        <c:v>101.22499999999999</c:v>
                      </c:pt>
                      <c:pt idx="55">
                        <c:v>101.22499999999999</c:v>
                      </c:pt>
                      <c:pt idx="56">
                        <c:v>101.22499999999999</c:v>
                      </c:pt>
                      <c:pt idx="57">
                        <c:v>101.22499999999999</c:v>
                      </c:pt>
                      <c:pt idx="58">
                        <c:v>101.22499999999999</c:v>
                      </c:pt>
                      <c:pt idx="59">
                        <c:v>101.22499999999999</c:v>
                      </c:pt>
                      <c:pt idx="60">
                        <c:v>101.22499999999999</c:v>
                      </c:pt>
                      <c:pt idx="61">
                        <c:v>101.22499999999999</c:v>
                      </c:pt>
                      <c:pt idx="62">
                        <c:v>101.22499999999999</c:v>
                      </c:pt>
                      <c:pt idx="63">
                        <c:v>101.22499999999999</c:v>
                      </c:pt>
                      <c:pt idx="64">
                        <c:v>101.22499999999999</c:v>
                      </c:pt>
                      <c:pt idx="65">
                        <c:v>101.22499999999999</c:v>
                      </c:pt>
                      <c:pt idx="66">
                        <c:v>101.22499999999999</c:v>
                      </c:pt>
                      <c:pt idx="67">
                        <c:v>101.22499999999999</c:v>
                      </c:pt>
                      <c:pt idx="68">
                        <c:v>101.22499999999999</c:v>
                      </c:pt>
                      <c:pt idx="69">
                        <c:v>101.22499999999999</c:v>
                      </c:pt>
                      <c:pt idx="70">
                        <c:v>101.22499999999999</c:v>
                      </c:pt>
                      <c:pt idx="71">
                        <c:v>101.22499999999999</c:v>
                      </c:pt>
                      <c:pt idx="72">
                        <c:v>101.22499999999999</c:v>
                      </c:pt>
                      <c:pt idx="73">
                        <c:v>101.22499999999999</c:v>
                      </c:pt>
                      <c:pt idx="74">
                        <c:v>101.22499999999999</c:v>
                      </c:pt>
                      <c:pt idx="75">
                        <c:v>101.22499999999999</c:v>
                      </c:pt>
                      <c:pt idx="76">
                        <c:v>101.22499999999999</c:v>
                      </c:pt>
                      <c:pt idx="77">
                        <c:v>101.22499999999999</c:v>
                      </c:pt>
                      <c:pt idx="78">
                        <c:v>101.22499999999999</c:v>
                      </c:pt>
                      <c:pt idx="79">
                        <c:v>101.22499999999999</c:v>
                      </c:pt>
                      <c:pt idx="80">
                        <c:v>101.22499999999999</c:v>
                      </c:pt>
                      <c:pt idx="81">
                        <c:v>101.22499999999999</c:v>
                      </c:pt>
                      <c:pt idx="82">
                        <c:v>101.22499999999999</c:v>
                      </c:pt>
                      <c:pt idx="83">
                        <c:v>101.22499999999999</c:v>
                      </c:pt>
                      <c:pt idx="84">
                        <c:v>101.22499999999999</c:v>
                      </c:pt>
                      <c:pt idx="85">
                        <c:v>101.22499999999999</c:v>
                      </c:pt>
                      <c:pt idx="86">
                        <c:v>101.22499999999999</c:v>
                      </c:pt>
                      <c:pt idx="87">
                        <c:v>101.22499999999999</c:v>
                      </c:pt>
                      <c:pt idx="88">
                        <c:v>101.22499999999999</c:v>
                      </c:pt>
                      <c:pt idx="89">
                        <c:v>101.22499999999999</c:v>
                      </c:pt>
                      <c:pt idx="90">
                        <c:v>101.22499999999999</c:v>
                      </c:pt>
                      <c:pt idx="91">
                        <c:v>101.22499999999999</c:v>
                      </c:pt>
                      <c:pt idx="92">
                        <c:v>101.22499999999999</c:v>
                      </c:pt>
                      <c:pt idx="93">
                        <c:v>101.22499999999999</c:v>
                      </c:pt>
                      <c:pt idx="94">
                        <c:v>101.22499999999999</c:v>
                      </c:pt>
                      <c:pt idx="95">
                        <c:v>101.22499999999999</c:v>
                      </c:pt>
                      <c:pt idx="96">
                        <c:v>101.22499999999999</c:v>
                      </c:pt>
                      <c:pt idx="97">
                        <c:v>101.22499999999999</c:v>
                      </c:pt>
                      <c:pt idx="98">
                        <c:v>101.22499999999999</c:v>
                      </c:pt>
                      <c:pt idx="99">
                        <c:v>101.22499999999999</c:v>
                      </c:pt>
                      <c:pt idx="100">
                        <c:v>101.22499999999999</c:v>
                      </c:pt>
                      <c:pt idx="101">
                        <c:v>101.22499999999999</c:v>
                      </c:pt>
                      <c:pt idx="102">
                        <c:v>101.22499999999999</c:v>
                      </c:pt>
                      <c:pt idx="103">
                        <c:v>101.22499999999999</c:v>
                      </c:pt>
                      <c:pt idx="104">
                        <c:v>101.22499999999999</c:v>
                      </c:pt>
                      <c:pt idx="105">
                        <c:v>101.22499999999999</c:v>
                      </c:pt>
                      <c:pt idx="106">
                        <c:v>101.22499999999999</c:v>
                      </c:pt>
                      <c:pt idx="107">
                        <c:v>101.22499999999999</c:v>
                      </c:pt>
                      <c:pt idx="108">
                        <c:v>101.22499999999999</c:v>
                      </c:pt>
                      <c:pt idx="109">
                        <c:v>101.22499999999999</c:v>
                      </c:pt>
                      <c:pt idx="110">
                        <c:v>101.22499999999999</c:v>
                      </c:pt>
                      <c:pt idx="111">
                        <c:v>101.22499999999999</c:v>
                      </c:pt>
                      <c:pt idx="112">
                        <c:v>101.22499999999999</c:v>
                      </c:pt>
                      <c:pt idx="113">
                        <c:v>101.22499999999999</c:v>
                      </c:pt>
                      <c:pt idx="114">
                        <c:v>101.22499999999999</c:v>
                      </c:pt>
                      <c:pt idx="115">
                        <c:v>101.22499999999999</c:v>
                      </c:pt>
                      <c:pt idx="116">
                        <c:v>101.22499999999999</c:v>
                      </c:pt>
                      <c:pt idx="117">
                        <c:v>101.22499999999999</c:v>
                      </c:pt>
                      <c:pt idx="118">
                        <c:v>101.22499999999999</c:v>
                      </c:pt>
                      <c:pt idx="119">
                        <c:v>101.22499999999999</c:v>
                      </c:pt>
                      <c:pt idx="120">
                        <c:v>101.22499999999999</c:v>
                      </c:pt>
                      <c:pt idx="121">
                        <c:v>101.22499999999999</c:v>
                      </c:pt>
                      <c:pt idx="122">
                        <c:v>101.22499999999999</c:v>
                      </c:pt>
                      <c:pt idx="123">
                        <c:v>101.22499999999999</c:v>
                      </c:pt>
                      <c:pt idx="124">
                        <c:v>101.22499999999999</c:v>
                      </c:pt>
                      <c:pt idx="125">
                        <c:v>101.22499999999999</c:v>
                      </c:pt>
                      <c:pt idx="126">
                        <c:v>101.22499999999999</c:v>
                      </c:pt>
                      <c:pt idx="127">
                        <c:v>101.22499999999999</c:v>
                      </c:pt>
                      <c:pt idx="128">
                        <c:v>101.22499999999999</c:v>
                      </c:pt>
                      <c:pt idx="129">
                        <c:v>101.22499999999999</c:v>
                      </c:pt>
                      <c:pt idx="130">
                        <c:v>101.22499999999999</c:v>
                      </c:pt>
                      <c:pt idx="131">
                        <c:v>101.22499999999999</c:v>
                      </c:pt>
                      <c:pt idx="132">
                        <c:v>101.22499999999999</c:v>
                      </c:pt>
                      <c:pt idx="133">
                        <c:v>101.22499999999999</c:v>
                      </c:pt>
                      <c:pt idx="134">
                        <c:v>101.22499999999999</c:v>
                      </c:pt>
                      <c:pt idx="135">
                        <c:v>101.22499999999999</c:v>
                      </c:pt>
                      <c:pt idx="136">
                        <c:v>101.22499999999999</c:v>
                      </c:pt>
                      <c:pt idx="137">
                        <c:v>101.22499999999999</c:v>
                      </c:pt>
                      <c:pt idx="138">
                        <c:v>101.22499999999999</c:v>
                      </c:pt>
                      <c:pt idx="139">
                        <c:v>101.22499999999999</c:v>
                      </c:pt>
                      <c:pt idx="140">
                        <c:v>101.22499999999999</c:v>
                      </c:pt>
                      <c:pt idx="141">
                        <c:v>101.22499999999999</c:v>
                      </c:pt>
                      <c:pt idx="142">
                        <c:v>101.22499999999999</c:v>
                      </c:pt>
                      <c:pt idx="143">
                        <c:v>101.22499999999999</c:v>
                      </c:pt>
                      <c:pt idx="144">
                        <c:v>101.22499999999999</c:v>
                      </c:pt>
                      <c:pt idx="145">
                        <c:v>101.22499999999999</c:v>
                      </c:pt>
                      <c:pt idx="146">
                        <c:v>101.22499999999999</c:v>
                      </c:pt>
                      <c:pt idx="147">
                        <c:v>101.22499999999999</c:v>
                      </c:pt>
                      <c:pt idx="148">
                        <c:v>101.22499999999999</c:v>
                      </c:pt>
                      <c:pt idx="149">
                        <c:v>101.22499999999999</c:v>
                      </c:pt>
                      <c:pt idx="150">
                        <c:v>101.22499999999999</c:v>
                      </c:pt>
                      <c:pt idx="151">
                        <c:v>101.22499999999999</c:v>
                      </c:pt>
                      <c:pt idx="152">
                        <c:v>101.22499999999999</c:v>
                      </c:pt>
                      <c:pt idx="153">
                        <c:v>101.22499999999999</c:v>
                      </c:pt>
                      <c:pt idx="154">
                        <c:v>101.22499999999999</c:v>
                      </c:pt>
                      <c:pt idx="155">
                        <c:v>101.22499999999999</c:v>
                      </c:pt>
                      <c:pt idx="156">
                        <c:v>101.22499999999999</c:v>
                      </c:pt>
                      <c:pt idx="157">
                        <c:v>101.22499999999999</c:v>
                      </c:pt>
                      <c:pt idx="158">
                        <c:v>101.22499999999999</c:v>
                      </c:pt>
                      <c:pt idx="159">
                        <c:v>101.22499999999999</c:v>
                      </c:pt>
                      <c:pt idx="160">
                        <c:v>101.22499999999999</c:v>
                      </c:pt>
                      <c:pt idx="161">
                        <c:v>101.22499999999999</c:v>
                      </c:pt>
                      <c:pt idx="162">
                        <c:v>101.22499999999999</c:v>
                      </c:pt>
                      <c:pt idx="163">
                        <c:v>101.22499999999999</c:v>
                      </c:pt>
                      <c:pt idx="164">
                        <c:v>101.22499999999999</c:v>
                      </c:pt>
                      <c:pt idx="165">
                        <c:v>101.22499999999999</c:v>
                      </c:pt>
                      <c:pt idx="166">
                        <c:v>101.22499999999999</c:v>
                      </c:pt>
                      <c:pt idx="167">
                        <c:v>101.22499999999999</c:v>
                      </c:pt>
                      <c:pt idx="168">
                        <c:v>101.22499999999999</c:v>
                      </c:pt>
                      <c:pt idx="169">
                        <c:v>101.22499999999999</c:v>
                      </c:pt>
                      <c:pt idx="170">
                        <c:v>101.22499999999999</c:v>
                      </c:pt>
                      <c:pt idx="171">
                        <c:v>101.22499999999999</c:v>
                      </c:pt>
                      <c:pt idx="172">
                        <c:v>101.22499999999999</c:v>
                      </c:pt>
                      <c:pt idx="173">
                        <c:v>101.22499999999999</c:v>
                      </c:pt>
                      <c:pt idx="174">
                        <c:v>101.22499999999999</c:v>
                      </c:pt>
                      <c:pt idx="175">
                        <c:v>101.22499999999999</c:v>
                      </c:pt>
                      <c:pt idx="176">
                        <c:v>101.22499999999999</c:v>
                      </c:pt>
                      <c:pt idx="177">
                        <c:v>101.22499999999999</c:v>
                      </c:pt>
                      <c:pt idx="178">
                        <c:v>101.22499999999999</c:v>
                      </c:pt>
                      <c:pt idx="179">
                        <c:v>101.22499999999999</c:v>
                      </c:pt>
                      <c:pt idx="180">
                        <c:v>101.22499999999999</c:v>
                      </c:pt>
                      <c:pt idx="181">
                        <c:v>101.22499999999999</c:v>
                      </c:pt>
                      <c:pt idx="182">
                        <c:v>101.22499999999999</c:v>
                      </c:pt>
                      <c:pt idx="183">
                        <c:v>101.22499999999999</c:v>
                      </c:pt>
                      <c:pt idx="184">
                        <c:v>101.22499999999999</c:v>
                      </c:pt>
                      <c:pt idx="185">
                        <c:v>101.22499999999999</c:v>
                      </c:pt>
                      <c:pt idx="186">
                        <c:v>101.22499999999999</c:v>
                      </c:pt>
                      <c:pt idx="187">
                        <c:v>101.22499999999999</c:v>
                      </c:pt>
                      <c:pt idx="188">
                        <c:v>101.22499999999999</c:v>
                      </c:pt>
                      <c:pt idx="189">
                        <c:v>101.22499999999999</c:v>
                      </c:pt>
                      <c:pt idx="190">
                        <c:v>101.22499999999999</c:v>
                      </c:pt>
                      <c:pt idx="191">
                        <c:v>101.22499999999999</c:v>
                      </c:pt>
                      <c:pt idx="192">
                        <c:v>101.22499999999999</c:v>
                      </c:pt>
                      <c:pt idx="193">
                        <c:v>101.22499999999999</c:v>
                      </c:pt>
                      <c:pt idx="194">
                        <c:v>101.22499999999999</c:v>
                      </c:pt>
                      <c:pt idx="195">
                        <c:v>101.22499999999999</c:v>
                      </c:pt>
                      <c:pt idx="196">
                        <c:v>101.22499999999999</c:v>
                      </c:pt>
                      <c:pt idx="197">
                        <c:v>101.22499999999999</c:v>
                      </c:pt>
                      <c:pt idx="198">
                        <c:v>101.22499999999999</c:v>
                      </c:pt>
                      <c:pt idx="199">
                        <c:v>101.22499999999999</c:v>
                      </c:pt>
                      <c:pt idx="200">
                        <c:v>101.22499999999999</c:v>
                      </c:pt>
                      <c:pt idx="201">
                        <c:v>101.22499999999999</c:v>
                      </c:pt>
                      <c:pt idx="202">
                        <c:v>101.22499999999999</c:v>
                      </c:pt>
                      <c:pt idx="203">
                        <c:v>101.22499999999999</c:v>
                      </c:pt>
                      <c:pt idx="204">
                        <c:v>101.22499999999999</c:v>
                      </c:pt>
                      <c:pt idx="205">
                        <c:v>101.22499999999999</c:v>
                      </c:pt>
                      <c:pt idx="206">
                        <c:v>101.22499999999999</c:v>
                      </c:pt>
                      <c:pt idx="207">
                        <c:v>101.22499999999999</c:v>
                      </c:pt>
                      <c:pt idx="208">
                        <c:v>101.22499999999999</c:v>
                      </c:pt>
                      <c:pt idx="209">
                        <c:v>101.22499999999999</c:v>
                      </c:pt>
                      <c:pt idx="210">
                        <c:v>101.22499999999999</c:v>
                      </c:pt>
                      <c:pt idx="211">
                        <c:v>101.22499999999999</c:v>
                      </c:pt>
                      <c:pt idx="212">
                        <c:v>101.22499999999999</c:v>
                      </c:pt>
                      <c:pt idx="213">
                        <c:v>101.22499999999999</c:v>
                      </c:pt>
                      <c:pt idx="214">
                        <c:v>101.22499999999999</c:v>
                      </c:pt>
                      <c:pt idx="215">
                        <c:v>101.22499999999999</c:v>
                      </c:pt>
                      <c:pt idx="216">
                        <c:v>101.22499999999999</c:v>
                      </c:pt>
                      <c:pt idx="217">
                        <c:v>101.22499999999999</c:v>
                      </c:pt>
                      <c:pt idx="218">
                        <c:v>101.22499999999999</c:v>
                      </c:pt>
                      <c:pt idx="219">
                        <c:v>101.22499999999999</c:v>
                      </c:pt>
                      <c:pt idx="220">
                        <c:v>101.22499999999999</c:v>
                      </c:pt>
                      <c:pt idx="221">
                        <c:v>101.22499999999999</c:v>
                      </c:pt>
                      <c:pt idx="222">
                        <c:v>101.22499999999999</c:v>
                      </c:pt>
                      <c:pt idx="223">
                        <c:v>101.22499999999999</c:v>
                      </c:pt>
                      <c:pt idx="224">
                        <c:v>101.22499999999999</c:v>
                      </c:pt>
                      <c:pt idx="225">
                        <c:v>101.22499999999999</c:v>
                      </c:pt>
                      <c:pt idx="226">
                        <c:v>101.22499999999999</c:v>
                      </c:pt>
                      <c:pt idx="227">
                        <c:v>101.22499999999999</c:v>
                      </c:pt>
                      <c:pt idx="228">
                        <c:v>101.22499999999999</c:v>
                      </c:pt>
                      <c:pt idx="229">
                        <c:v>101.22499999999999</c:v>
                      </c:pt>
                      <c:pt idx="230">
                        <c:v>101.22499999999999</c:v>
                      </c:pt>
                      <c:pt idx="231">
                        <c:v>101.22499999999999</c:v>
                      </c:pt>
                      <c:pt idx="232">
                        <c:v>101.22499999999999</c:v>
                      </c:pt>
                      <c:pt idx="233">
                        <c:v>101.22499999999999</c:v>
                      </c:pt>
                      <c:pt idx="234">
                        <c:v>101.22499999999999</c:v>
                      </c:pt>
                      <c:pt idx="235">
                        <c:v>101.22499999999999</c:v>
                      </c:pt>
                      <c:pt idx="236">
                        <c:v>101.22499999999999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F1-47EE-81FD-47D3800C7F9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'IHYG vs Xover'!$A$14:$A$250</c15:sqref>
                        </c15:formulaRef>
                      </c:ext>
                    </c:extLst>
                    <c:strCache>
                      <c:ptCount val="11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176249.99999999959</c:v>
                      </c:pt>
                      <c:pt idx="43">
                        <c:v>176249.99999999959</c:v>
                      </c:pt>
                      <c:pt idx="44">
                        <c:v>176249.99999999959</c:v>
                      </c:pt>
                      <c:pt idx="45">
                        <c:v>176249.99999999959</c:v>
                      </c:pt>
                      <c:pt idx="46">
                        <c:v>176249.99999999959</c:v>
                      </c:pt>
                      <c:pt idx="47">
                        <c:v>176249.99999999959</c:v>
                      </c:pt>
                      <c:pt idx="48">
                        <c:v>176249.99999999959</c:v>
                      </c:pt>
                      <c:pt idx="49">
                        <c:v>176249.99999999959</c:v>
                      </c:pt>
                      <c:pt idx="50">
                        <c:v>176249.99999999959</c:v>
                      </c:pt>
                      <c:pt idx="51">
                        <c:v>176249.99999999959</c:v>
                      </c:pt>
                      <c:pt idx="52">
                        <c:v>176249.99999999959</c:v>
                      </c:pt>
                      <c:pt idx="53">
                        <c:v>176249.99999999959</c:v>
                      </c:pt>
                      <c:pt idx="54">
                        <c:v>176249.99999999959</c:v>
                      </c:pt>
                      <c:pt idx="55">
                        <c:v>176249.99999999959</c:v>
                      </c:pt>
                      <c:pt idx="56">
                        <c:v>176249.99999999959</c:v>
                      </c:pt>
                      <c:pt idx="57">
                        <c:v>176249.99999999959</c:v>
                      </c:pt>
                      <c:pt idx="58">
                        <c:v>176249.99999999959</c:v>
                      </c:pt>
                      <c:pt idx="59">
                        <c:v>176249.99999999959</c:v>
                      </c:pt>
                      <c:pt idx="60">
                        <c:v>176249.99999999959</c:v>
                      </c:pt>
                      <c:pt idx="61">
                        <c:v>176249.99999999959</c:v>
                      </c:pt>
                      <c:pt idx="62">
                        <c:v>176249.99999999959</c:v>
                      </c:pt>
                      <c:pt idx="63">
                        <c:v>176249.99999999959</c:v>
                      </c:pt>
                      <c:pt idx="64">
                        <c:v>176249.99999999959</c:v>
                      </c:pt>
                      <c:pt idx="65">
                        <c:v>176249.99999999959</c:v>
                      </c:pt>
                      <c:pt idx="66">
                        <c:v>176249.99999999959</c:v>
                      </c:pt>
                      <c:pt idx="67">
                        <c:v>176249.99999999959</c:v>
                      </c:pt>
                      <c:pt idx="68">
                        <c:v>176249.99999999959</c:v>
                      </c:pt>
                      <c:pt idx="69">
                        <c:v>176249.99999999959</c:v>
                      </c:pt>
                      <c:pt idx="70">
                        <c:v>176249.99999999959</c:v>
                      </c:pt>
                      <c:pt idx="71">
                        <c:v>176249.99999999959</c:v>
                      </c:pt>
                      <c:pt idx="72">
                        <c:v>176249.99999999959</c:v>
                      </c:pt>
                      <c:pt idx="73">
                        <c:v>176249.99999999959</c:v>
                      </c:pt>
                      <c:pt idx="74">
                        <c:v>176249.99999999959</c:v>
                      </c:pt>
                      <c:pt idx="75">
                        <c:v>176249.99999999959</c:v>
                      </c:pt>
                      <c:pt idx="76">
                        <c:v>176249.99999999959</c:v>
                      </c:pt>
                      <c:pt idx="77">
                        <c:v>176249.99999999959</c:v>
                      </c:pt>
                      <c:pt idx="78">
                        <c:v>176249.99999999959</c:v>
                      </c:pt>
                      <c:pt idx="79">
                        <c:v>176249.99999999959</c:v>
                      </c:pt>
                      <c:pt idx="80">
                        <c:v>176249.99999999959</c:v>
                      </c:pt>
                      <c:pt idx="81">
                        <c:v>176249.99999999959</c:v>
                      </c:pt>
                      <c:pt idx="82">
                        <c:v>176249.99999999959</c:v>
                      </c:pt>
                      <c:pt idx="83">
                        <c:v>176249.99999999959</c:v>
                      </c:pt>
                      <c:pt idx="84">
                        <c:v>176249.99999999959</c:v>
                      </c:pt>
                      <c:pt idx="85">
                        <c:v>176249.99999999959</c:v>
                      </c:pt>
                      <c:pt idx="86">
                        <c:v>176249.99999999959</c:v>
                      </c:pt>
                      <c:pt idx="87">
                        <c:v>176249.99999999959</c:v>
                      </c:pt>
                      <c:pt idx="88">
                        <c:v>176249.99999999959</c:v>
                      </c:pt>
                      <c:pt idx="89">
                        <c:v>176249.99999999959</c:v>
                      </c:pt>
                      <c:pt idx="90">
                        <c:v>176249.99999999959</c:v>
                      </c:pt>
                      <c:pt idx="91">
                        <c:v>176249.99999999959</c:v>
                      </c:pt>
                      <c:pt idx="92">
                        <c:v>176249.99999999959</c:v>
                      </c:pt>
                      <c:pt idx="93">
                        <c:v>176249.99999999959</c:v>
                      </c:pt>
                      <c:pt idx="94">
                        <c:v>176249.99999999959</c:v>
                      </c:pt>
                      <c:pt idx="95">
                        <c:v>176249.99999999959</c:v>
                      </c:pt>
                      <c:pt idx="96">
                        <c:v>176249.99999999959</c:v>
                      </c:pt>
                      <c:pt idx="97">
                        <c:v>176249.99999999959</c:v>
                      </c:pt>
                      <c:pt idx="98">
                        <c:v>176249.99999999959</c:v>
                      </c:pt>
                      <c:pt idx="99">
                        <c:v>176249.99999999959</c:v>
                      </c:pt>
                      <c:pt idx="100">
                        <c:v>176249.99999999959</c:v>
                      </c:pt>
                      <c:pt idx="101">
                        <c:v>176249.99999999959</c:v>
                      </c:pt>
                      <c:pt idx="102">
                        <c:v>176249.99999999959</c:v>
                      </c:pt>
                      <c:pt idx="103">
                        <c:v>176249.99999999959</c:v>
                      </c:pt>
                      <c:pt idx="104">
                        <c:v>176249.99999999959</c:v>
                      </c:pt>
                      <c:pt idx="105">
                        <c:v>176249.99999999959</c:v>
                      </c:pt>
                      <c:pt idx="106">
                        <c:v>176249.99999999959</c:v>
                      </c:pt>
                      <c:pt idx="107">
                        <c:v>176249.99999999959</c:v>
                      </c:pt>
                      <c:pt idx="108">
                        <c:v>176249.99999999959</c:v>
                      </c:pt>
                      <c:pt idx="109">
                        <c:v>176249.99999999959</c:v>
                      </c:pt>
                      <c:pt idx="110">
                        <c:v>176249.99999999959</c:v>
                      </c:pt>
                      <c:pt idx="111">
                        <c:v>176249.99999999959</c:v>
                      </c:pt>
                      <c:pt idx="112">
                        <c:v>176249.99999999959</c:v>
                      </c:pt>
                      <c:pt idx="113">
                        <c:v>176249.99999999959</c:v>
                      </c:pt>
                      <c:pt idx="114">
                        <c:v>176249.99999999959</c:v>
                      </c:pt>
                      <c:pt idx="115">
                        <c:v>176249.99999999959</c:v>
                      </c:pt>
                      <c:pt idx="116">
                        <c:v>176249.99999999959</c:v>
                      </c:pt>
                      <c:pt idx="117">
                        <c:v>176249.99999999959</c:v>
                      </c:pt>
                      <c:pt idx="118">
                        <c:v>176249.99999999959</c:v>
                      </c:pt>
                      <c:pt idx="119">
                        <c:v>176249.99999999959</c:v>
                      </c:pt>
                      <c:pt idx="120">
                        <c:v>176249.99999999959</c:v>
                      </c:pt>
                      <c:pt idx="121">
                        <c:v>176249.99999999959</c:v>
                      </c:pt>
                      <c:pt idx="122">
                        <c:v>176249.99999999959</c:v>
                      </c:pt>
                      <c:pt idx="123">
                        <c:v>176249.99999999959</c:v>
                      </c:pt>
                      <c:pt idx="124">
                        <c:v>176249.99999999959</c:v>
                      </c:pt>
                      <c:pt idx="125">
                        <c:v>176249.99999999959</c:v>
                      </c:pt>
                      <c:pt idx="126">
                        <c:v>176249.99999999959</c:v>
                      </c:pt>
                      <c:pt idx="127">
                        <c:v>176249.99999999959</c:v>
                      </c:pt>
                      <c:pt idx="128">
                        <c:v>176249.99999999959</c:v>
                      </c:pt>
                      <c:pt idx="129">
                        <c:v>176249.99999999959</c:v>
                      </c:pt>
                      <c:pt idx="130">
                        <c:v>176249.99999999959</c:v>
                      </c:pt>
                      <c:pt idx="131">
                        <c:v>176249.99999999959</c:v>
                      </c:pt>
                      <c:pt idx="132">
                        <c:v>176249.99999999959</c:v>
                      </c:pt>
                      <c:pt idx="133">
                        <c:v>176249.99999999959</c:v>
                      </c:pt>
                      <c:pt idx="134">
                        <c:v>176249.99999999959</c:v>
                      </c:pt>
                      <c:pt idx="135">
                        <c:v>176249.99999999959</c:v>
                      </c:pt>
                      <c:pt idx="136">
                        <c:v>176249.99999999959</c:v>
                      </c:pt>
                      <c:pt idx="137">
                        <c:v>176249.99999999959</c:v>
                      </c:pt>
                      <c:pt idx="138">
                        <c:v>176249.99999999959</c:v>
                      </c:pt>
                      <c:pt idx="139">
                        <c:v>176249.99999999959</c:v>
                      </c:pt>
                      <c:pt idx="140">
                        <c:v>176249.99999999959</c:v>
                      </c:pt>
                      <c:pt idx="141">
                        <c:v>176249.99999999959</c:v>
                      </c:pt>
                      <c:pt idx="142">
                        <c:v>176249.99999999959</c:v>
                      </c:pt>
                      <c:pt idx="143">
                        <c:v>176249.99999999959</c:v>
                      </c:pt>
                      <c:pt idx="144">
                        <c:v>176249.99999999959</c:v>
                      </c:pt>
                      <c:pt idx="145">
                        <c:v>176249.99999999959</c:v>
                      </c:pt>
                      <c:pt idx="146">
                        <c:v>176249.99999999959</c:v>
                      </c:pt>
                      <c:pt idx="147">
                        <c:v>176249.99999999959</c:v>
                      </c:pt>
                      <c:pt idx="148">
                        <c:v>176249.99999999959</c:v>
                      </c:pt>
                      <c:pt idx="149">
                        <c:v>176249.99999999959</c:v>
                      </c:pt>
                      <c:pt idx="150">
                        <c:v>176249.99999999959</c:v>
                      </c:pt>
                      <c:pt idx="151">
                        <c:v>176249.99999999959</c:v>
                      </c:pt>
                      <c:pt idx="152">
                        <c:v>176249.99999999959</c:v>
                      </c:pt>
                      <c:pt idx="153">
                        <c:v>176249.99999999959</c:v>
                      </c:pt>
                      <c:pt idx="154">
                        <c:v>176249.99999999959</c:v>
                      </c:pt>
                      <c:pt idx="155">
                        <c:v>176249.99999999959</c:v>
                      </c:pt>
                      <c:pt idx="156">
                        <c:v>176249.99999999959</c:v>
                      </c:pt>
                      <c:pt idx="157">
                        <c:v>176249.99999999959</c:v>
                      </c:pt>
                      <c:pt idx="158">
                        <c:v>176249.99999999959</c:v>
                      </c:pt>
                      <c:pt idx="159">
                        <c:v>176249.99999999959</c:v>
                      </c:pt>
                      <c:pt idx="160">
                        <c:v>176249.99999999959</c:v>
                      </c:pt>
                      <c:pt idx="161">
                        <c:v>176249.99999999959</c:v>
                      </c:pt>
                      <c:pt idx="162">
                        <c:v>176249.99999999959</c:v>
                      </c:pt>
                      <c:pt idx="163">
                        <c:v>176249.99999999959</c:v>
                      </c:pt>
                      <c:pt idx="164">
                        <c:v>176249.99999999959</c:v>
                      </c:pt>
                      <c:pt idx="165">
                        <c:v>176249.99999999959</c:v>
                      </c:pt>
                      <c:pt idx="166">
                        <c:v>176249.99999999959</c:v>
                      </c:pt>
                      <c:pt idx="167">
                        <c:v>176249.99999999959</c:v>
                      </c:pt>
                      <c:pt idx="168">
                        <c:v>176249.99999999959</c:v>
                      </c:pt>
                      <c:pt idx="169">
                        <c:v>176249.99999999959</c:v>
                      </c:pt>
                      <c:pt idx="170">
                        <c:v>176249.99999999959</c:v>
                      </c:pt>
                      <c:pt idx="171">
                        <c:v>176249.99999999959</c:v>
                      </c:pt>
                      <c:pt idx="172">
                        <c:v>176249.99999999959</c:v>
                      </c:pt>
                      <c:pt idx="173">
                        <c:v>176249.99999999959</c:v>
                      </c:pt>
                      <c:pt idx="174">
                        <c:v>176249.99999999959</c:v>
                      </c:pt>
                      <c:pt idx="175">
                        <c:v>176249.99999999959</c:v>
                      </c:pt>
                      <c:pt idx="176">
                        <c:v>176249.99999999959</c:v>
                      </c:pt>
                      <c:pt idx="177">
                        <c:v>176249.99999999959</c:v>
                      </c:pt>
                      <c:pt idx="178">
                        <c:v>176249.99999999959</c:v>
                      </c:pt>
                      <c:pt idx="179">
                        <c:v>176249.99999999959</c:v>
                      </c:pt>
                      <c:pt idx="180">
                        <c:v>176249.99999999959</c:v>
                      </c:pt>
                      <c:pt idx="181">
                        <c:v>176249.99999999959</c:v>
                      </c:pt>
                      <c:pt idx="182">
                        <c:v>176249.99999999959</c:v>
                      </c:pt>
                      <c:pt idx="183">
                        <c:v>176249.99999999959</c:v>
                      </c:pt>
                      <c:pt idx="184">
                        <c:v>176249.99999999959</c:v>
                      </c:pt>
                      <c:pt idx="185">
                        <c:v>176249.99999999959</c:v>
                      </c:pt>
                      <c:pt idx="186">
                        <c:v>176249.99999999959</c:v>
                      </c:pt>
                      <c:pt idx="187">
                        <c:v>176249.99999999959</c:v>
                      </c:pt>
                      <c:pt idx="188">
                        <c:v>176249.99999999959</c:v>
                      </c:pt>
                      <c:pt idx="189">
                        <c:v>176249.99999999959</c:v>
                      </c:pt>
                      <c:pt idx="190">
                        <c:v>176249.99999999959</c:v>
                      </c:pt>
                      <c:pt idx="191">
                        <c:v>176249.99999999959</c:v>
                      </c:pt>
                      <c:pt idx="192">
                        <c:v>176249.99999999959</c:v>
                      </c:pt>
                      <c:pt idx="193">
                        <c:v>176249.99999999959</c:v>
                      </c:pt>
                      <c:pt idx="194">
                        <c:v>176249.99999999959</c:v>
                      </c:pt>
                      <c:pt idx="195">
                        <c:v>176249.99999999959</c:v>
                      </c:pt>
                      <c:pt idx="196">
                        <c:v>176249.99999999959</c:v>
                      </c:pt>
                      <c:pt idx="197">
                        <c:v>176249.99999999959</c:v>
                      </c:pt>
                      <c:pt idx="198">
                        <c:v>176249.99999999959</c:v>
                      </c:pt>
                      <c:pt idx="199">
                        <c:v>176249.99999999959</c:v>
                      </c:pt>
                      <c:pt idx="200">
                        <c:v>176249.99999999959</c:v>
                      </c:pt>
                      <c:pt idx="201">
                        <c:v>176249.99999999959</c:v>
                      </c:pt>
                      <c:pt idx="202">
                        <c:v>176249.99999999959</c:v>
                      </c:pt>
                      <c:pt idx="203">
                        <c:v>176249.99999999959</c:v>
                      </c:pt>
                      <c:pt idx="204">
                        <c:v>176249.99999999959</c:v>
                      </c:pt>
                      <c:pt idx="205">
                        <c:v>176249.99999999959</c:v>
                      </c:pt>
                      <c:pt idx="206">
                        <c:v>176249.99999999959</c:v>
                      </c:pt>
                      <c:pt idx="207">
                        <c:v>176249.99999999959</c:v>
                      </c:pt>
                      <c:pt idx="208">
                        <c:v>176249.99999999959</c:v>
                      </c:pt>
                      <c:pt idx="209">
                        <c:v>176249.99999999959</c:v>
                      </c:pt>
                      <c:pt idx="210">
                        <c:v>176249.99999999959</c:v>
                      </c:pt>
                      <c:pt idx="211">
                        <c:v>176249.99999999959</c:v>
                      </c:pt>
                      <c:pt idx="212">
                        <c:v>176249.99999999959</c:v>
                      </c:pt>
                      <c:pt idx="213">
                        <c:v>176249.99999999959</c:v>
                      </c:pt>
                      <c:pt idx="214">
                        <c:v>176249.99999999959</c:v>
                      </c:pt>
                      <c:pt idx="215">
                        <c:v>176249.99999999959</c:v>
                      </c:pt>
                      <c:pt idx="216">
                        <c:v>176249.99999999959</c:v>
                      </c:pt>
                      <c:pt idx="217">
                        <c:v>176249.99999999959</c:v>
                      </c:pt>
                      <c:pt idx="218">
                        <c:v>176249.99999999959</c:v>
                      </c:pt>
                      <c:pt idx="219">
                        <c:v>176249.99999999959</c:v>
                      </c:pt>
                      <c:pt idx="220">
                        <c:v>176249.99999999959</c:v>
                      </c:pt>
                      <c:pt idx="221">
                        <c:v>176249.99999999959</c:v>
                      </c:pt>
                      <c:pt idx="222">
                        <c:v>176249.99999999959</c:v>
                      </c:pt>
                      <c:pt idx="223">
                        <c:v>176249.99999999959</c:v>
                      </c:pt>
                      <c:pt idx="224">
                        <c:v>176249.99999999959</c:v>
                      </c:pt>
                      <c:pt idx="225">
                        <c:v>176249.99999999959</c:v>
                      </c:pt>
                      <c:pt idx="226">
                        <c:v>176249.99999999959</c:v>
                      </c:pt>
                      <c:pt idx="227">
                        <c:v>176249.99999999959</c:v>
                      </c:pt>
                      <c:pt idx="228">
                        <c:v>176249.99999999959</c:v>
                      </c:pt>
                      <c:pt idx="229">
                        <c:v>176249.99999999959</c:v>
                      </c:pt>
                      <c:pt idx="230">
                        <c:v>176249.99999999959</c:v>
                      </c:pt>
                      <c:pt idx="231">
                        <c:v>176249.99999999959</c:v>
                      </c:pt>
                      <c:pt idx="232">
                        <c:v>176249.99999999959</c:v>
                      </c:pt>
                      <c:pt idx="233">
                        <c:v>176249.99999999959</c:v>
                      </c:pt>
                      <c:pt idx="234">
                        <c:v>176249.99999999959</c:v>
                      </c:pt>
                      <c:pt idx="235">
                        <c:v>176249.99999999959</c:v>
                      </c:pt>
                      <c:pt idx="236">
                        <c:v>176249.99999999959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2F1-47EE-81FD-47D3800C7F9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'IHYG vs Xover'!$A$14:$A$250</c15:sqref>
                        </c15:formulaRef>
                      </c:ext>
                    </c:extLst>
                    <c:strCache>
                      <c:ptCount val="11"/>
                      <c:pt idx="0">
                        <c:v>10/20/2025 15:00</c:v>
                      </c:pt>
                      <c:pt idx="1">
                        <c:v>10/22/2025 15:00</c:v>
                      </c:pt>
                      <c:pt idx="2">
                        <c:v>10/23/2025 15:00</c:v>
                      </c:pt>
                      <c:pt idx="3">
                        <c:v>10/24/2025 15:00</c:v>
                      </c:pt>
                      <c:pt idx="4">
                        <c:v>10/27/2025 15:00</c:v>
                      </c:pt>
                      <c:pt idx="5">
                        <c:v>10/28/2025 15:00</c:v>
                      </c:pt>
                      <c:pt idx="6">
                        <c:v>10/29/2025 15:00</c:v>
                      </c:pt>
                      <c:pt idx="7">
                        <c:v>10/30/2025 15:00</c:v>
                      </c:pt>
                      <c:pt idx="8">
                        <c:v>10/31/2025 15:00</c:v>
                      </c:pt>
                      <c:pt idx="9">
                        <c:v>11/03/2025 15:00</c:v>
                      </c:pt>
                      <c:pt idx="10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2F1-47EE-81FD-47D3800C7F9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'XCCY AT1 HSBC'!$H$12:$H$13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'XCCY AT1 HSBC'!$A$14:$A$250</c:f>
              <c:strCache>
                <c:ptCount val="11"/>
                <c:pt idx="0">
                  <c:v>10/21/2025 12:00</c:v>
                </c:pt>
                <c:pt idx="1">
                  <c:v>10/22/2025 12:00</c:v>
                </c:pt>
                <c:pt idx="2">
                  <c:v>10/23/2025 12:00</c:v>
                </c:pt>
                <c:pt idx="3">
                  <c:v>10/24/2025 12:00</c:v>
                </c:pt>
                <c:pt idx="4">
                  <c:v>10/27/2025 12:00</c:v>
                </c:pt>
                <c:pt idx="5">
                  <c:v>10/28/2025 12:00</c:v>
                </c:pt>
                <c:pt idx="6">
                  <c:v>10/29/2025 12:00</c:v>
                </c:pt>
                <c:pt idx="7">
                  <c:v>10/30/2025 12:00</c:v>
                </c:pt>
                <c:pt idx="8">
                  <c:v>10/31/2025 12:00</c:v>
                </c:pt>
                <c:pt idx="9">
                  <c:v>11/03/2025 12:00</c:v>
                </c:pt>
                <c:pt idx="10">
                  <c:v>11/03/2025 15:10</c:v>
                </c:pt>
              </c:strCache>
            </c:strRef>
          </c:cat>
          <c:val>
            <c:numRef>
              <c:f>'XCCY AT1 HSBC'!$H$14:$H$250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-41098.794020277419</c:v>
                </c:pt>
                <c:pt idx="2">
                  <c:v>-35645.124040556155</c:v>
                </c:pt>
                <c:pt idx="3">
                  <c:v>-27616.574060832671</c:v>
                </c:pt>
                <c:pt idx="4">
                  <c:v>-5158.3961216678244</c:v>
                </c:pt>
                <c:pt idx="5">
                  <c:v>9252.1378580554992</c:v>
                </c:pt>
                <c:pt idx="6">
                  <c:v>13999.255837778303</c:v>
                </c:pt>
                <c:pt idx="7">
                  <c:v>-13503.018182500362</c:v>
                </c:pt>
                <c:pt idx="8">
                  <c:v>-10633.972202777837</c:v>
                </c:pt>
                <c:pt idx="9">
                  <c:v>-15592.386263611943</c:v>
                </c:pt>
                <c:pt idx="10">
                  <c:v>-15353.380283889917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2-44FC-9CDB-5C463FF41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'XCCY AT1 HSBC'!$A$14:$A$250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11/03/2025 15:10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101.1619</c:v>
                      </c:pt>
                      <c:pt idx="43">
                        <c:v>101.1619</c:v>
                      </c:pt>
                      <c:pt idx="44">
                        <c:v>101.1619</c:v>
                      </c:pt>
                      <c:pt idx="45">
                        <c:v>101.1619</c:v>
                      </c:pt>
                      <c:pt idx="46">
                        <c:v>101.1619</c:v>
                      </c:pt>
                      <c:pt idx="47">
                        <c:v>101.1619</c:v>
                      </c:pt>
                      <c:pt idx="48">
                        <c:v>101.1619</c:v>
                      </c:pt>
                      <c:pt idx="49">
                        <c:v>101.1619</c:v>
                      </c:pt>
                      <c:pt idx="50">
                        <c:v>101.1619</c:v>
                      </c:pt>
                      <c:pt idx="51">
                        <c:v>101.1619</c:v>
                      </c:pt>
                      <c:pt idx="52">
                        <c:v>101.1619</c:v>
                      </c:pt>
                      <c:pt idx="53">
                        <c:v>101.1619</c:v>
                      </c:pt>
                      <c:pt idx="54">
                        <c:v>101.1619</c:v>
                      </c:pt>
                      <c:pt idx="55">
                        <c:v>101.1619</c:v>
                      </c:pt>
                      <c:pt idx="56">
                        <c:v>101.1619</c:v>
                      </c:pt>
                      <c:pt idx="57">
                        <c:v>101.1619</c:v>
                      </c:pt>
                      <c:pt idx="58">
                        <c:v>101.1619</c:v>
                      </c:pt>
                      <c:pt idx="59">
                        <c:v>101.1619</c:v>
                      </c:pt>
                      <c:pt idx="60">
                        <c:v>101.1619</c:v>
                      </c:pt>
                      <c:pt idx="61">
                        <c:v>101.1619</c:v>
                      </c:pt>
                      <c:pt idx="62">
                        <c:v>101.1619</c:v>
                      </c:pt>
                      <c:pt idx="63">
                        <c:v>101.1619</c:v>
                      </c:pt>
                      <c:pt idx="64">
                        <c:v>101.1619</c:v>
                      </c:pt>
                      <c:pt idx="65">
                        <c:v>101.1619</c:v>
                      </c:pt>
                      <c:pt idx="66">
                        <c:v>101.1619</c:v>
                      </c:pt>
                      <c:pt idx="67">
                        <c:v>101.1619</c:v>
                      </c:pt>
                      <c:pt idx="68">
                        <c:v>101.1619</c:v>
                      </c:pt>
                      <c:pt idx="69">
                        <c:v>101.1619</c:v>
                      </c:pt>
                      <c:pt idx="70">
                        <c:v>101.1619</c:v>
                      </c:pt>
                      <c:pt idx="71">
                        <c:v>101.1619</c:v>
                      </c:pt>
                      <c:pt idx="72">
                        <c:v>101.1619</c:v>
                      </c:pt>
                      <c:pt idx="73">
                        <c:v>101.1619</c:v>
                      </c:pt>
                      <c:pt idx="74">
                        <c:v>101.1619</c:v>
                      </c:pt>
                      <c:pt idx="75">
                        <c:v>101.1619</c:v>
                      </c:pt>
                      <c:pt idx="76">
                        <c:v>101.1619</c:v>
                      </c:pt>
                      <c:pt idx="77">
                        <c:v>101.1619</c:v>
                      </c:pt>
                      <c:pt idx="78">
                        <c:v>101.1619</c:v>
                      </c:pt>
                      <c:pt idx="79">
                        <c:v>101.1619</c:v>
                      </c:pt>
                      <c:pt idx="80">
                        <c:v>101.1619</c:v>
                      </c:pt>
                      <c:pt idx="81">
                        <c:v>101.1619</c:v>
                      </c:pt>
                      <c:pt idx="82">
                        <c:v>101.1619</c:v>
                      </c:pt>
                      <c:pt idx="83">
                        <c:v>101.1619</c:v>
                      </c:pt>
                      <c:pt idx="84">
                        <c:v>101.1619</c:v>
                      </c:pt>
                      <c:pt idx="85">
                        <c:v>101.1619</c:v>
                      </c:pt>
                      <c:pt idx="86">
                        <c:v>101.1619</c:v>
                      </c:pt>
                      <c:pt idx="87">
                        <c:v>101.1619</c:v>
                      </c:pt>
                      <c:pt idx="88">
                        <c:v>101.1619</c:v>
                      </c:pt>
                      <c:pt idx="89">
                        <c:v>101.1619</c:v>
                      </c:pt>
                      <c:pt idx="90">
                        <c:v>101.1619</c:v>
                      </c:pt>
                      <c:pt idx="91">
                        <c:v>101.1619</c:v>
                      </c:pt>
                      <c:pt idx="92">
                        <c:v>101.1619</c:v>
                      </c:pt>
                      <c:pt idx="93">
                        <c:v>101.1619</c:v>
                      </c:pt>
                      <c:pt idx="94">
                        <c:v>101.1619</c:v>
                      </c:pt>
                      <c:pt idx="95">
                        <c:v>101.1619</c:v>
                      </c:pt>
                      <c:pt idx="96">
                        <c:v>101.1619</c:v>
                      </c:pt>
                      <c:pt idx="97">
                        <c:v>101.1619</c:v>
                      </c:pt>
                      <c:pt idx="98">
                        <c:v>101.1619</c:v>
                      </c:pt>
                      <c:pt idx="99">
                        <c:v>101.1619</c:v>
                      </c:pt>
                      <c:pt idx="100">
                        <c:v>101.1619</c:v>
                      </c:pt>
                      <c:pt idx="101">
                        <c:v>101.1619</c:v>
                      </c:pt>
                      <c:pt idx="102">
                        <c:v>101.1619</c:v>
                      </c:pt>
                      <c:pt idx="103">
                        <c:v>101.1619</c:v>
                      </c:pt>
                      <c:pt idx="104">
                        <c:v>101.1619</c:v>
                      </c:pt>
                      <c:pt idx="105">
                        <c:v>101.1619</c:v>
                      </c:pt>
                      <c:pt idx="106">
                        <c:v>101.1619</c:v>
                      </c:pt>
                      <c:pt idx="107">
                        <c:v>101.1619</c:v>
                      </c:pt>
                      <c:pt idx="108">
                        <c:v>101.1619</c:v>
                      </c:pt>
                      <c:pt idx="109">
                        <c:v>101.1619</c:v>
                      </c:pt>
                      <c:pt idx="110">
                        <c:v>101.1619</c:v>
                      </c:pt>
                      <c:pt idx="111">
                        <c:v>101.1619</c:v>
                      </c:pt>
                      <c:pt idx="112">
                        <c:v>101.1619</c:v>
                      </c:pt>
                      <c:pt idx="113">
                        <c:v>101.1619</c:v>
                      </c:pt>
                      <c:pt idx="114">
                        <c:v>101.1619</c:v>
                      </c:pt>
                      <c:pt idx="115">
                        <c:v>101.1619</c:v>
                      </c:pt>
                      <c:pt idx="116">
                        <c:v>101.1619</c:v>
                      </c:pt>
                      <c:pt idx="117">
                        <c:v>101.1619</c:v>
                      </c:pt>
                      <c:pt idx="118">
                        <c:v>101.1619</c:v>
                      </c:pt>
                      <c:pt idx="119">
                        <c:v>101.1619</c:v>
                      </c:pt>
                      <c:pt idx="120">
                        <c:v>101.1619</c:v>
                      </c:pt>
                      <c:pt idx="121">
                        <c:v>101.1619</c:v>
                      </c:pt>
                      <c:pt idx="122">
                        <c:v>101.1619</c:v>
                      </c:pt>
                      <c:pt idx="123">
                        <c:v>101.1619</c:v>
                      </c:pt>
                      <c:pt idx="124">
                        <c:v>101.1619</c:v>
                      </c:pt>
                      <c:pt idx="125">
                        <c:v>101.1619</c:v>
                      </c:pt>
                      <c:pt idx="126">
                        <c:v>101.1619</c:v>
                      </c:pt>
                      <c:pt idx="127">
                        <c:v>101.1619</c:v>
                      </c:pt>
                      <c:pt idx="128">
                        <c:v>101.1619</c:v>
                      </c:pt>
                      <c:pt idx="129">
                        <c:v>101.1619</c:v>
                      </c:pt>
                      <c:pt idx="130">
                        <c:v>101.1619</c:v>
                      </c:pt>
                      <c:pt idx="131">
                        <c:v>101.1619</c:v>
                      </c:pt>
                      <c:pt idx="132">
                        <c:v>101.1619</c:v>
                      </c:pt>
                      <c:pt idx="133">
                        <c:v>101.1619</c:v>
                      </c:pt>
                      <c:pt idx="134">
                        <c:v>101.1619</c:v>
                      </c:pt>
                      <c:pt idx="135">
                        <c:v>101.1619</c:v>
                      </c:pt>
                      <c:pt idx="136">
                        <c:v>101.1619</c:v>
                      </c:pt>
                      <c:pt idx="137">
                        <c:v>101.1619</c:v>
                      </c:pt>
                      <c:pt idx="138">
                        <c:v>101.1619</c:v>
                      </c:pt>
                      <c:pt idx="139">
                        <c:v>101.1619</c:v>
                      </c:pt>
                      <c:pt idx="140">
                        <c:v>101.1619</c:v>
                      </c:pt>
                      <c:pt idx="141">
                        <c:v>101.1619</c:v>
                      </c:pt>
                      <c:pt idx="142">
                        <c:v>101.1619</c:v>
                      </c:pt>
                      <c:pt idx="143">
                        <c:v>101.1619</c:v>
                      </c:pt>
                      <c:pt idx="144">
                        <c:v>101.1619</c:v>
                      </c:pt>
                      <c:pt idx="145">
                        <c:v>101.1619</c:v>
                      </c:pt>
                      <c:pt idx="146">
                        <c:v>101.1619</c:v>
                      </c:pt>
                      <c:pt idx="147">
                        <c:v>101.1619</c:v>
                      </c:pt>
                      <c:pt idx="148">
                        <c:v>101.1619</c:v>
                      </c:pt>
                      <c:pt idx="149">
                        <c:v>101.1619</c:v>
                      </c:pt>
                      <c:pt idx="150">
                        <c:v>101.1619</c:v>
                      </c:pt>
                      <c:pt idx="151">
                        <c:v>101.1619</c:v>
                      </c:pt>
                      <c:pt idx="152">
                        <c:v>101.1619</c:v>
                      </c:pt>
                      <c:pt idx="153">
                        <c:v>101.1619</c:v>
                      </c:pt>
                      <c:pt idx="154">
                        <c:v>101.1619</c:v>
                      </c:pt>
                      <c:pt idx="155">
                        <c:v>101.1619</c:v>
                      </c:pt>
                      <c:pt idx="156">
                        <c:v>101.1619</c:v>
                      </c:pt>
                      <c:pt idx="157">
                        <c:v>101.1619</c:v>
                      </c:pt>
                      <c:pt idx="158">
                        <c:v>101.1619</c:v>
                      </c:pt>
                      <c:pt idx="159">
                        <c:v>101.1619</c:v>
                      </c:pt>
                      <c:pt idx="160">
                        <c:v>101.1619</c:v>
                      </c:pt>
                      <c:pt idx="161">
                        <c:v>101.1619</c:v>
                      </c:pt>
                      <c:pt idx="162">
                        <c:v>101.1619</c:v>
                      </c:pt>
                      <c:pt idx="163">
                        <c:v>101.1619</c:v>
                      </c:pt>
                      <c:pt idx="164">
                        <c:v>101.1619</c:v>
                      </c:pt>
                      <c:pt idx="165">
                        <c:v>101.1619</c:v>
                      </c:pt>
                      <c:pt idx="166">
                        <c:v>101.1619</c:v>
                      </c:pt>
                      <c:pt idx="167">
                        <c:v>101.1619</c:v>
                      </c:pt>
                      <c:pt idx="168">
                        <c:v>101.1619</c:v>
                      </c:pt>
                      <c:pt idx="169">
                        <c:v>101.1619</c:v>
                      </c:pt>
                      <c:pt idx="170">
                        <c:v>101.1619</c:v>
                      </c:pt>
                      <c:pt idx="171">
                        <c:v>101.1619</c:v>
                      </c:pt>
                      <c:pt idx="172">
                        <c:v>101.1619</c:v>
                      </c:pt>
                      <c:pt idx="173">
                        <c:v>101.1619</c:v>
                      </c:pt>
                      <c:pt idx="174">
                        <c:v>101.1619</c:v>
                      </c:pt>
                      <c:pt idx="175">
                        <c:v>101.1619</c:v>
                      </c:pt>
                      <c:pt idx="176">
                        <c:v>101.1619</c:v>
                      </c:pt>
                      <c:pt idx="177">
                        <c:v>101.1619</c:v>
                      </c:pt>
                      <c:pt idx="178">
                        <c:v>101.1619</c:v>
                      </c:pt>
                      <c:pt idx="179">
                        <c:v>101.1619</c:v>
                      </c:pt>
                      <c:pt idx="180">
                        <c:v>101.1619</c:v>
                      </c:pt>
                      <c:pt idx="181">
                        <c:v>101.1619</c:v>
                      </c:pt>
                      <c:pt idx="182">
                        <c:v>101.1619</c:v>
                      </c:pt>
                      <c:pt idx="183">
                        <c:v>101.1619</c:v>
                      </c:pt>
                      <c:pt idx="184">
                        <c:v>101.1619</c:v>
                      </c:pt>
                      <c:pt idx="185">
                        <c:v>101.1619</c:v>
                      </c:pt>
                      <c:pt idx="186">
                        <c:v>101.1619</c:v>
                      </c:pt>
                      <c:pt idx="187">
                        <c:v>101.1619</c:v>
                      </c:pt>
                      <c:pt idx="188">
                        <c:v>101.1619</c:v>
                      </c:pt>
                      <c:pt idx="189">
                        <c:v>101.1619</c:v>
                      </c:pt>
                      <c:pt idx="190">
                        <c:v>101.1619</c:v>
                      </c:pt>
                      <c:pt idx="191">
                        <c:v>101.1619</c:v>
                      </c:pt>
                      <c:pt idx="192">
                        <c:v>101.1619</c:v>
                      </c:pt>
                      <c:pt idx="193">
                        <c:v>101.1619</c:v>
                      </c:pt>
                      <c:pt idx="194">
                        <c:v>101.1619</c:v>
                      </c:pt>
                      <c:pt idx="195">
                        <c:v>101.1619</c:v>
                      </c:pt>
                      <c:pt idx="196">
                        <c:v>101.1619</c:v>
                      </c:pt>
                      <c:pt idx="197">
                        <c:v>101.1619</c:v>
                      </c:pt>
                      <c:pt idx="198">
                        <c:v>101.1619</c:v>
                      </c:pt>
                      <c:pt idx="199">
                        <c:v>101.1619</c:v>
                      </c:pt>
                      <c:pt idx="200">
                        <c:v>101.1619</c:v>
                      </c:pt>
                      <c:pt idx="201">
                        <c:v>101.1619</c:v>
                      </c:pt>
                      <c:pt idx="202">
                        <c:v>101.1619</c:v>
                      </c:pt>
                      <c:pt idx="203">
                        <c:v>101.1619</c:v>
                      </c:pt>
                      <c:pt idx="204">
                        <c:v>101.1619</c:v>
                      </c:pt>
                      <c:pt idx="205">
                        <c:v>101.1619</c:v>
                      </c:pt>
                      <c:pt idx="206">
                        <c:v>101.1619</c:v>
                      </c:pt>
                      <c:pt idx="207">
                        <c:v>101.1619</c:v>
                      </c:pt>
                      <c:pt idx="208">
                        <c:v>101.1619</c:v>
                      </c:pt>
                      <c:pt idx="209">
                        <c:v>101.1619</c:v>
                      </c:pt>
                      <c:pt idx="210">
                        <c:v>101.1619</c:v>
                      </c:pt>
                      <c:pt idx="211">
                        <c:v>101.1619</c:v>
                      </c:pt>
                      <c:pt idx="212">
                        <c:v>101.1619</c:v>
                      </c:pt>
                      <c:pt idx="213">
                        <c:v>101.1619</c:v>
                      </c:pt>
                      <c:pt idx="214">
                        <c:v>101.1619</c:v>
                      </c:pt>
                      <c:pt idx="215">
                        <c:v>101.1619</c:v>
                      </c:pt>
                      <c:pt idx="216">
                        <c:v>101.1619</c:v>
                      </c:pt>
                      <c:pt idx="217">
                        <c:v>101.1619</c:v>
                      </c:pt>
                      <c:pt idx="218">
                        <c:v>101.1619</c:v>
                      </c:pt>
                      <c:pt idx="219">
                        <c:v>101.1619</c:v>
                      </c:pt>
                      <c:pt idx="220">
                        <c:v>101.1619</c:v>
                      </c:pt>
                      <c:pt idx="221">
                        <c:v>101.1619</c:v>
                      </c:pt>
                      <c:pt idx="222">
                        <c:v>101.1619</c:v>
                      </c:pt>
                      <c:pt idx="223">
                        <c:v>101.1619</c:v>
                      </c:pt>
                      <c:pt idx="224">
                        <c:v>101.1619</c:v>
                      </c:pt>
                      <c:pt idx="225">
                        <c:v>101.1619</c:v>
                      </c:pt>
                      <c:pt idx="226">
                        <c:v>101.1619</c:v>
                      </c:pt>
                      <c:pt idx="227">
                        <c:v>101.1619</c:v>
                      </c:pt>
                      <c:pt idx="228">
                        <c:v>101.1619</c:v>
                      </c:pt>
                      <c:pt idx="229">
                        <c:v>101.1619</c:v>
                      </c:pt>
                      <c:pt idx="230">
                        <c:v>101.1619</c:v>
                      </c:pt>
                      <c:pt idx="231">
                        <c:v>101.1619</c:v>
                      </c:pt>
                      <c:pt idx="232">
                        <c:v>101.1619</c:v>
                      </c:pt>
                      <c:pt idx="233">
                        <c:v>101.1619</c:v>
                      </c:pt>
                      <c:pt idx="234">
                        <c:v>101.1619</c:v>
                      </c:pt>
                      <c:pt idx="235">
                        <c:v>101.1619</c:v>
                      </c:pt>
                      <c:pt idx="236">
                        <c:v>101.1619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C12-44FC-9CDB-5C463FF413F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AT1 HSBC'!$A$14:$A$250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89.620900000000006</c:v>
                      </c:pt>
                      <c:pt idx="43">
                        <c:v>89.620900000000006</c:v>
                      </c:pt>
                      <c:pt idx="44">
                        <c:v>89.620900000000006</c:v>
                      </c:pt>
                      <c:pt idx="45">
                        <c:v>89.620900000000006</c:v>
                      </c:pt>
                      <c:pt idx="46">
                        <c:v>89.620900000000006</c:v>
                      </c:pt>
                      <c:pt idx="47">
                        <c:v>89.620900000000006</c:v>
                      </c:pt>
                      <c:pt idx="48">
                        <c:v>89.620900000000006</c:v>
                      </c:pt>
                      <c:pt idx="49">
                        <c:v>89.620900000000006</c:v>
                      </c:pt>
                      <c:pt idx="50">
                        <c:v>89.620900000000006</c:v>
                      </c:pt>
                      <c:pt idx="51">
                        <c:v>89.620900000000006</c:v>
                      </c:pt>
                      <c:pt idx="52">
                        <c:v>89.620900000000006</c:v>
                      </c:pt>
                      <c:pt idx="53">
                        <c:v>89.620900000000006</c:v>
                      </c:pt>
                      <c:pt idx="54">
                        <c:v>89.620900000000006</c:v>
                      </c:pt>
                      <c:pt idx="55">
                        <c:v>89.620900000000006</c:v>
                      </c:pt>
                      <c:pt idx="56">
                        <c:v>89.620900000000006</c:v>
                      </c:pt>
                      <c:pt idx="57">
                        <c:v>89.620900000000006</c:v>
                      </c:pt>
                      <c:pt idx="58">
                        <c:v>89.620900000000006</c:v>
                      </c:pt>
                      <c:pt idx="59">
                        <c:v>89.620900000000006</c:v>
                      </c:pt>
                      <c:pt idx="60">
                        <c:v>89.620900000000006</c:v>
                      </c:pt>
                      <c:pt idx="61">
                        <c:v>89.620900000000006</c:v>
                      </c:pt>
                      <c:pt idx="62">
                        <c:v>89.620900000000006</c:v>
                      </c:pt>
                      <c:pt idx="63">
                        <c:v>89.620900000000006</c:v>
                      </c:pt>
                      <c:pt idx="64">
                        <c:v>89.620900000000006</c:v>
                      </c:pt>
                      <c:pt idx="65">
                        <c:v>89.620900000000006</c:v>
                      </c:pt>
                      <c:pt idx="66">
                        <c:v>89.620900000000006</c:v>
                      </c:pt>
                      <c:pt idx="67">
                        <c:v>89.620900000000006</c:v>
                      </c:pt>
                      <c:pt idx="68">
                        <c:v>89.620900000000006</c:v>
                      </c:pt>
                      <c:pt idx="69">
                        <c:v>89.620900000000006</c:v>
                      </c:pt>
                      <c:pt idx="70">
                        <c:v>89.620900000000006</c:v>
                      </c:pt>
                      <c:pt idx="71">
                        <c:v>89.620900000000006</c:v>
                      </c:pt>
                      <c:pt idx="72">
                        <c:v>89.620900000000006</c:v>
                      </c:pt>
                      <c:pt idx="73">
                        <c:v>89.620900000000006</c:v>
                      </c:pt>
                      <c:pt idx="74">
                        <c:v>89.620900000000006</c:v>
                      </c:pt>
                      <c:pt idx="75">
                        <c:v>89.620900000000006</c:v>
                      </c:pt>
                      <c:pt idx="76">
                        <c:v>89.620900000000006</c:v>
                      </c:pt>
                      <c:pt idx="77">
                        <c:v>89.620900000000006</c:v>
                      </c:pt>
                      <c:pt idx="78">
                        <c:v>89.620900000000006</c:v>
                      </c:pt>
                      <c:pt idx="79">
                        <c:v>89.620900000000006</c:v>
                      </c:pt>
                      <c:pt idx="80">
                        <c:v>89.620900000000006</c:v>
                      </c:pt>
                      <c:pt idx="81">
                        <c:v>89.620900000000006</c:v>
                      </c:pt>
                      <c:pt idx="82">
                        <c:v>89.620900000000006</c:v>
                      </c:pt>
                      <c:pt idx="83">
                        <c:v>89.620900000000006</c:v>
                      </c:pt>
                      <c:pt idx="84">
                        <c:v>89.620900000000006</c:v>
                      </c:pt>
                      <c:pt idx="85">
                        <c:v>89.620900000000006</c:v>
                      </c:pt>
                      <c:pt idx="86">
                        <c:v>89.620900000000006</c:v>
                      </c:pt>
                      <c:pt idx="87">
                        <c:v>89.620900000000006</c:v>
                      </c:pt>
                      <c:pt idx="88">
                        <c:v>89.620900000000006</c:v>
                      </c:pt>
                      <c:pt idx="89">
                        <c:v>89.620900000000006</c:v>
                      </c:pt>
                      <c:pt idx="90">
                        <c:v>89.620900000000006</c:v>
                      </c:pt>
                      <c:pt idx="91">
                        <c:v>89.620900000000006</c:v>
                      </c:pt>
                      <c:pt idx="92">
                        <c:v>89.620900000000006</c:v>
                      </c:pt>
                      <c:pt idx="93">
                        <c:v>89.620900000000006</c:v>
                      </c:pt>
                      <c:pt idx="94">
                        <c:v>89.620900000000006</c:v>
                      </c:pt>
                      <c:pt idx="95">
                        <c:v>89.620900000000006</c:v>
                      </c:pt>
                      <c:pt idx="96">
                        <c:v>89.620900000000006</c:v>
                      </c:pt>
                      <c:pt idx="97">
                        <c:v>89.620900000000006</c:v>
                      </c:pt>
                      <c:pt idx="98">
                        <c:v>89.620900000000006</c:v>
                      </c:pt>
                      <c:pt idx="99">
                        <c:v>89.620900000000006</c:v>
                      </c:pt>
                      <c:pt idx="100">
                        <c:v>89.620900000000006</c:v>
                      </c:pt>
                      <c:pt idx="101">
                        <c:v>89.620900000000006</c:v>
                      </c:pt>
                      <c:pt idx="102">
                        <c:v>89.620900000000006</c:v>
                      </c:pt>
                      <c:pt idx="103">
                        <c:v>89.620900000000006</c:v>
                      </c:pt>
                      <c:pt idx="104">
                        <c:v>89.620900000000006</c:v>
                      </c:pt>
                      <c:pt idx="105">
                        <c:v>89.620900000000006</c:v>
                      </c:pt>
                      <c:pt idx="106">
                        <c:v>89.620900000000006</c:v>
                      </c:pt>
                      <c:pt idx="107">
                        <c:v>89.620900000000006</c:v>
                      </c:pt>
                      <c:pt idx="108">
                        <c:v>89.620900000000006</c:v>
                      </c:pt>
                      <c:pt idx="109">
                        <c:v>89.620900000000006</c:v>
                      </c:pt>
                      <c:pt idx="110">
                        <c:v>89.620900000000006</c:v>
                      </c:pt>
                      <c:pt idx="111">
                        <c:v>89.620900000000006</c:v>
                      </c:pt>
                      <c:pt idx="112">
                        <c:v>89.620900000000006</c:v>
                      </c:pt>
                      <c:pt idx="113">
                        <c:v>89.620900000000006</c:v>
                      </c:pt>
                      <c:pt idx="114">
                        <c:v>89.620900000000006</c:v>
                      </c:pt>
                      <c:pt idx="115">
                        <c:v>89.620900000000006</c:v>
                      </c:pt>
                      <c:pt idx="116">
                        <c:v>89.620900000000006</c:v>
                      </c:pt>
                      <c:pt idx="117">
                        <c:v>89.620900000000006</c:v>
                      </c:pt>
                      <c:pt idx="118">
                        <c:v>89.620900000000006</c:v>
                      </c:pt>
                      <c:pt idx="119">
                        <c:v>89.620900000000006</c:v>
                      </c:pt>
                      <c:pt idx="120">
                        <c:v>89.620900000000006</c:v>
                      </c:pt>
                      <c:pt idx="121">
                        <c:v>89.620900000000006</c:v>
                      </c:pt>
                      <c:pt idx="122">
                        <c:v>89.620900000000006</c:v>
                      </c:pt>
                      <c:pt idx="123">
                        <c:v>89.620900000000006</c:v>
                      </c:pt>
                      <c:pt idx="124">
                        <c:v>89.620900000000006</c:v>
                      </c:pt>
                      <c:pt idx="125">
                        <c:v>89.620900000000006</c:v>
                      </c:pt>
                      <c:pt idx="126">
                        <c:v>89.620900000000006</c:v>
                      </c:pt>
                      <c:pt idx="127">
                        <c:v>89.620900000000006</c:v>
                      </c:pt>
                      <c:pt idx="128">
                        <c:v>89.620900000000006</c:v>
                      </c:pt>
                      <c:pt idx="129">
                        <c:v>89.620900000000006</c:v>
                      </c:pt>
                      <c:pt idx="130">
                        <c:v>89.620900000000006</c:v>
                      </c:pt>
                      <c:pt idx="131">
                        <c:v>89.620900000000006</c:v>
                      </c:pt>
                      <c:pt idx="132">
                        <c:v>89.620900000000006</c:v>
                      </c:pt>
                      <c:pt idx="133">
                        <c:v>89.620900000000006</c:v>
                      </c:pt>
                      <c:pt idx="134">
                        <c:v>89.620900000000006</c:v>
                      </c:pt>
                      <c:pt idx="135">
                        <c:v>89.620900000000006</c:v>
                      </c:pt>
                      <c:pt idx="136">
                        <c:v>89.620900000000006</c:v>
                      </c:pt>
                      <c:pt idx="137">
                        <c:v>89.620900000000006</c:v>
                      </c:pt>
                      <c:pt idx="138">
                        <c:v>89.620900000000006</c:v>
                      </c:pt>
                      <c:pt idx="139">
                        <c:v>89.620900000000006</c:v>
                      </c:pt>
                      <c:pt idx="140">
                        <c:v>89.620900000000006</c:v>
                      </c:pt>
                      <c:pt idx="141">
                        <c:v>89.620900000000006</c:v>
                      </c:pt>
                      <c:pt idx="142">
                        <c:v>89.620900000000006</c:v>
                      </c:pt>
                      <c:pt idx="143">
                        <c:v>89.620900000000006</c:v>
                      </c:pt>
                      <c:pt idx="144">
                        <c:v>89.620900000000006</c:v>
                      </c:pt>
                      <c:pt idx="145">
                        <c:v>89.620900000000006</c:v>
                      </c:pt>
                      <c:pt idx="146">
                        <c:v>89.620900000000006</c:v>
                      </c:pt>
                      <c:pt idx="147">
                        <c:v>89.620900000000006</c:v>
                      </c:pt>
                      <c:pt idx="148">
                        <c:v>89.620900000000006</c:v>
                      </c:pt>
                      <c:pt idx="149">
                        <c:v>89.620900000000006</c:v>
                      </c:pt>
                      <c:pt idx="150">
                        <c:v>89.620900000000006</c:v>
                      </c:pt>
                      <c:pt idx="151">
                        <c:v>89.620900000000006</c:v>
                      </c:pt>
                      <c:pt idx="152">
                        <c:v>89.620900000000006</c:v>
                      </c:pt>
                      <c:pt idx="153">
                        <c:v>89.620900000000006</c:v>
                      </c:pt>
                      <c:pt idx="154">
                        <c:v>89.620900000000006</c:v>
                      </c:pt>
                      <c:pt idx="155">
                        <c:v>89.620900000000006</c:v>
                      </c:pt>
                      <c:pt idx="156">
                        <c:v>89.620900000000006</c:v>
                      </c:pt>
                      <c:pt idx="157">
                        <c:v>89.620900000000006</c:v>
                      </c:pt>
                      <c:pt idx="158">
                        <c:v>89.620900000000006</c:v>
                      </c:pt>
                      <c:pt idx="159">
                        <c:v>89.620900000000006</c:v>
                      </c:pt>
                      <c:pt idx="160">
                        <c:v>89.620900000000006</c:v>
                      </c:pt>
                      <c:pt idx="161">
                        <c:v>89.620900000000006</c:v>
                      </c:pt>
                      <c:pt idx="162">
                        <c:v>89.620900000000006</c:v>
                      </c:pt>
                      <c:pt idx="163">
                        <c:v>89.620900000000006</c:v>
                      </c:pt>
                      <c:pt idx="164">
                        <c:v>89.620900000000006</c:v>
                      </c:pt>
                      <c:pt idx="165">
                        <c:v>89.620900000000006</c:v>
                      </c:pt>
                      <c:pt idx="166">
                        <c:v>89.620900000000006</c:v>
                      </c:pt>
                      <c:pt idx="167">
                        <c:v>89.620900000000006</c:v>
                      </c:pt>
                      <c:pt idx="168">
                        <c:v>89.620900000000006</c:v>
                      </c:pt>
                      <c:pt idx="169">
                        <c:v>89.620900000000006</c:v>
                      </c:pt>
                      <c:pt idx="170">
                        <c:v>89.620900000000006</c:v>
                      </c:pt>
                      <c:pt idx="171">
                        <c:v>89.620900000000006</c:v>
                      </c:pt>
                      <c:pt idx="172">
                        <c:v>89.620900000000006</c:v>
                      </c:pt>
                      <c:pt idx="173">
                        <c:v>89.620900000000006</c:v>
                      </c:pt>
                      <c:pt idx="174">
                        <c:v>89.620900000000006</c:v>
                      </c:pt>
                      <c:pt idx="175">
                        <c:v>89.620900000000006</c:v>
                      </c:pt>
                      <c:pt idx="176">
                        <c:v>89.620900000000006</c:v>
                      </c:pt>
                      <c:pt idx="177">
                        <c:v>89.620900000000006</c:v>
                      </c:pt>
                      <c:pt idx="178">
                        <c:v>89.620900000000006</c:v>
                      </c:pt>
                      <c:pt idx="179">
                        <c:v>89.620900000000006</c:v>
                      </c:pt>
                      <c:pt idx="180">
                        <c:v>89.620900000000006</c:v>
                      </c:pt>
                      <c:pt idx="181">
                        <c:v>89.620900000000006</c:v>
                      </c:pt>
                      <c:pt idx="182">
                        <c:v>89.620900000000006</c:v>
                      </c:pt>
                      <c:pt idx="183">
                        <c:v>89.620900000000006</c:v>
                      </c:pt>
                      <c:pt idx="184">
                        <c:v>89.620900000000006</c:v>
                      </c:pt>
                      <c:pt idx="185">
                        <c:v>89.620900000000006</c:v>
                      </c:pt>
                      <c:pt idx="186">
                        <c:v>89.620900000000006</c:v>
                      </c:pt>
                      <c:pt idx="187">
                        <c:v>89.620900000000006</c:v>
                      </c:pt>
                      <c:pt idx="188">
                        <c:v>89.620900000000006</c:v>
                      </c:pt>
                      <c:pt idx="189">
                        <c:v>89.620900000000006</c:v>
                      </c:pt>
                      <c:pt idx="190">
                        <c:v>89.620900000000006</c:v>
                      </c:pt>
                      <c:pt idx="191">
                        <c:v>89.620900000000006</c:v>
                      </c:pt>
                      <c:pt idx="192">
                        <c:v>89.620900000000006</c:v>
                      </c:pt>
                      <c:pt idx="193">
                        <c:v>89.620900000000006</c:v>
                      </c:pt>
                      <c:pt idx="194">
                        <c:v>89.620900000000006</c:v>
                      </c:pt>
                      <c:pt idx="195">
                        <c:v>89.620900000000006</c:v>
                      </c:pt>
                      <c:pt idx="196">
                        <c:v>89.620900000000006</c:v>
                      </c:pt>
                      <c:pt idx="197">
                        <c:v>89.620900000000006</c:v>
                      </c:pt>
                      <c:pt idx="198">
                        <c:v>89.620900000000006</c:v>
                      </c:pt>
                      <c:pt idx="199">
                        <c:v>89.620900000000006</c:v>
                      </c:pt>
                      <c:pt idx="200">
                        <c:v>89.620900000000006</c:v>
                      </c:pt>
                      <c:pt idx="201">
                        <c:v>89.620900000000006</c:v>
                      </c:pt>
                      <c:pt idx="202">
                        <c:v>89.620900000000006</c:v>
                      </c:pt>
                      <c:pt idx="203">
                        <c:v>89.620900000000006</c:v>
                      </c:pt>
                      <c:pt idx="204">
                        <c:v>89.620900000000006</c:v>
                      </c:pt>
                      <c:pt idx="205">
                        <c:v>89.620900000000006</c:v>
                      </c:pt>
                      <c:pt idx="206">
                        <c:v>89.620900000000006</c:v>
                      </c:pt>
                      <c:pt idx="207">
                        <c:v>89.620900000000006</c:v>
                      </c:pt>
                      <c:pt idx="208">
                        <c:v>89.620900000000006</c:v>
                      </c:pt>
                      <c:pt idx="209">
                        <c:v>89.620900000000006</c:v>
                      </c:pt>
                      <c:pt idx="210">
                        <c:v>89.620900000000006</c:v>
                      </c:pt>
                      <c:pt idx="211">
                        <c:v>89.620900000000006</c:v>
                      </c:pt>
                      <c:pt idx="212">
                        <c:v>89.620900000000006</c:v>
                      </c:pt>
                      <c:pt idx="213">
                        <c:v>89.620900000000006</c:v>
                      </c:pt>
                      <c:pt idx="214">
                        <c:v>89.620900000000006</c:v>
                      </c:pt>
                      <c:pt idx="215">
                        <c:v>89.620900000000006</c:v>
                      </c:pt>
                      <c:pt idx="216">
                        <c:v>89.620900000000006</c:v>
                      </c:pt>
                      <c:pt idx="217">
                        <c:v>89.620900000000006</c:v>
                      </c:pt>
                      <c:pt idx="218">
                        <c:v>89.620900000000006</c:v>
                      </c:pt>
                      <c:pt idx="219">
                        <c:v>89.620900000000006</c:v>
                      </c:pt>
                      <c:pt idx="220">
                        <c:v>89.620900000000006</c:v>
                      </c:pt>
                      <c:pt idx="221">
                        <c:v>89.620900000000006</c:v>
                      </c:pt>
                      <c:pt idx="222">
                        <c:v>89.620900000000006</c:v>
                      </c:pt>
                      <c:pt idx="223">
                        <c:v>89.620900000000006</c:v>
                      </c:pt>
                      <c:pt idx="224">
                        <c:v>89.620900000000006</c:v>
                      </c:pt>
                      <c:pt idx="225">
                        <c:v>89.620900000000006</c:v>
                      </c:pt>
                      <c:pt idx="226">
                        <c:v>89.620900000000006</c:v>
                      </c:pt>
                      <c:pt idx="227">
                        <c:v>89.620900000000006</c:v>
                      </c:pt>
                      <c:pt idx="228">
                        <c:v>89.620900000000006</c:v>
                      </c:pt>
                      <c:pt idx="229">
                        <c:v>89.620900000000006</c:v>
                      </c:pt>
                      <c:pt idx="230">
                        <c:v>89.620900000000006</c:v>
                      </c:pt>
                      <c:pt idx="231">
                        <c:v>89.620900000000006</c:v>
                      </c:pt>
                      <c:pt idx="232">
                        <c:v>89.620900000000006</c:v>
                      </c:pt>
                      <c:pt idx="233">
                        <c:v>89.620900000000006</c:v>
                      </c:pt>
                      <c:pt idx="234">
                        <c:v>89.620900000000006</c:v>
                      </c:pt>
                      <c:pt idx="235">
                        <c:v>89.620900000000006</c:v>
                      </c:pt>
                      <c:pt idx="236">
                        <c:v>89.620900000000006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12-44FC-9CDB-5C463FF413F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AT1 HSBC'!$A$14:$A$250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188201.96499999994</c:v>
                      </c:pt>
                      <c:pt idx="43">
                        <c:v>188201.96499999994</c:v>
                      </c:pt>
                      <c:pt idx="44">
                        <c:v>188201.96499999994</c:v>
                      </c:pt>
                      <c:pt idx="45">
                        <c:v>188201.96499999994</c:v>
                      </c:pt>
                      <c:pt idx="46">
                        <c:v>188201.96499999994</c:v>
                      </c:pt>
                      <c:pt idx="47">
                        <c:v>188201.96499999994</c:v>
                      </c:pt>
                      <c:pt idx="48">
                        <c:v>188201.96499999994</c:v>
                      </c:pt>
                      <c:pt idx="49">
                        <c:v>188201.96499999994</c:v>
                      </c:pt>
                      <c:pt idx="50">
                        <c:v>188201.96499999994</c:v>
                      </c:pt>
                      <c:pt idx="51">
                        <c:v>188201.96499999994</c:v>
                      </c:pt>
                      <c:pt idx="52">
                        <c:v>188201.96499999994</c:v>
                      </c:pt>
                      <c:pt idx="53">
                        <c:v>188201.96499999994</c:v>
                      </c:pt>
                      <c:pt idx="54">
                        <c:v>188201.96499999994</c:v>
                      </c:pt>
                      <c:pt idx="55">
                        <c:v>188201.96499999994</c:v>
                      </c:pt>
                      <c:pt idx="56">
                        <c:v>188201.96499999994</c:v>
                      </c:pt>
                      <c:pt idx="57">
                        <c:v>188201.96499999994</c:v>
                      </c:pt>
                      <c:pt idx="58">
                        <c:v>188201.96499999994</c:v>
                      </c:pt>
                      <c:pt idx="59">
                        <c:v>188201.96499999994</c:v>
                      </c:pt>
                      <c:pt idx="60">
                        <c:v>188201.96499999994</c:v>
                      </c:pt>
                      <c:pt idx="61">
                        <c:v>188201.96499999994</c:v>
                      </c:pt>
                      <c:pt idx="62">
                        <c:v>188201.96499999994</c:v>
                      </c:pt>
                      <c:pt idx="63">
                        <c:v>188201.96499999994</c:v>
                      </c:pt>
                      <c:pt idx="64">
                        <c:v>188201.96499999994</c:v>
                      </c:pt>
                      <c:pt idx="65">
                        <c:v>188201.96499999994</c:v>
                      </c:pt>
                      <c:pt idx="66">
                        <c:v>188201.96499999994</c:v>
                      </c:pt>
                      <c:pt idx="67">
                        <c:v>188201.96499999994</c:v>
                      </c:pt>
                      <c:pt idx="68">
                        <c:v>188201.96499999994</c:v>
                      </c:pt>
                      <c:pt idx="69">
                        <c:v>188201.96499999994</c:v>
                      </c:pt>
                      <c:pt idx="70">
                        <c:v>188201.96499999994</c:v>
                      </c:pt>
                      <c:pt idx="71">
                        <c:v>188201.96499999994</c:v>
                      </c:pt>
                      <c:pt idx="72">
                        <c:v>188201.96499999994</c:v>
                      </c:pt>
                      <c:pt idx="73">
                        <c:v>188201.96499999994</c:v>
                      </c:pt>
                      <c:pt idx="74">
                        <c:v>188201.96499999994</c:v>
                      </c:pt>
                      <c:pt idx="75">
                        <c:v>188201.96499999994</c:v>
                      </c:pt>
                      <c:pt idx="76">
                        <c:v>188201.96499999994</c:v>
                      </c:pt>
                      <c:pt idx="77">
                        <c:v>188201.96499999994</c:v>
                      </c:pt>
                      <c:pt idx="78">
                        <c:v>188201.96499999994</c:v>
                      </c:pt>
                      <c:pt idx="79">
                        <c:v>188201.96499999994</c:v>
                      </c:pt>
                      <c:pt idx="80">
                        <c:v>188201.96499999994</c:v>
                      </c:pt>
                      <c:pt idx="81">
                        <c:v>188201.96499999994</c:v>
                      </c:pt>
                      <c:pt idx="82">
                        <c:v>188201.96499999994</c:v>
                      </c:pt>
                      <c:pt idx="83">
                        <c:v>188201.96499999994</c:v>
                      </c:pt>
                      <c:pt idx="84">
                        <c:v>188201.96499999994</c:v>
                      </c:pt>
                      <c:pt idx="85">
                        <c:v>188201.96499999994</c:v>
                      </c:pt>
                      <c:pt idx="86">
                        <c:v>188201.96499999994</c:v>
                      </c:pt>
                      <c:pt idx="87">
                        <c:v>188201.96499999994</c:v>
                      </c:pt>
                      <c:pt idx="88">
                        <c:v>188201.96499999994</c:v>
                      </c:pt>
                      <c:pt idx="89">
                        <c:v>188201.96499999994</c:v>
                      </c:pt>
                      <c:pt idx="90">
                        <c:v>188201.96499999994</c:v>
                      </c:pt>
                      <c:pt idx="91">
                        <c:v>188201.96499999994</c:v>
                      </c:pt>
                      <c:pt idx="92">
                        <c:v>188201.96499999994</c:v>
                      </c:pt>
                      <c:pt idx="93">
                        <c:v>188201.96499999994</c:v>
                      </c:pt>
                      <c:pt idx="94">
                        <c:v>188201.96499999994</c:v>
                      </c:pt>
                      <c:pt idx="95">
                        <c:v>188201.96499999994</c:v>
                      </c:pt>
                      <c:pt idx="96">
                        <c:v>188201.96499999994</c:v>
                      </c:pt>
                      <c:pt idx="97">
                        <c:v>188201.96499999994</c:v>
                      </c:pt>
                      <c:pt idx="98">
                        <c:v>188201.96499999994</c:v>
                      </c:pt>
                      <c:pt idx="99">
                        <c:v>188201.96499999994</c:v>
                      </c:pt>
                      <c:pt idx="100">
                        <c:v>188201.96499999994</c:v>
                      </c:pt>
                      <c:pt idx="101">
                        <c:v>188201.96499999994</c:v>
                      </c:pt>
                      <c:pt idx="102">
                        <c:v>188201.96499999994</c:v>
                      </c:pt>
                      <c:pt idx="103">
                        <c:v>188201.96499999994</c:v>
                      </c:pt>
                      <c:pt idx="104">
                        <c:v>188201.96499999994</c:v>
                      </c:pt>
                      <c:pt idx="105">
                        <c:v>188201.96499999994</c:v>
                      </c:pt>
                      <c:pt idx="106">
                        <c:v>188201.96499999994</c:v>
                      </c:pt>
                      <c:pt idx="107">
                        <c:v>188201.96499999994</c:v>
                      </c:pt>
                      <c:pt idx="108">
                        <c:v>188201.96499999994</c:v>
                      </c:pt>
                      <c:pt idx="109">
                        <c:v>188201.96499999994</c:v>
                      </c:pt>
                      <c:pt idx="110">
                        <c:v>188201.96499999994</c:v>
                      </c:pt>
                      <c:pt idx="111">
                        <c:v>188201.96499999994</c:v>
                      </c:pt>
                      <c:pt idx="112">
                        <c:v>188201.96499999994</c:v>
                      </c:pt>
                      <c:pt idx="113">
                        <c:v>188201.96499999994</c:v>
                      </c:pt>
                      <c:pt idx="114">
                        <c:v>188201.96499999994</c:v>
                      </c:pt>
                      <c:pt idx="115">
                        <c:v>188201.96499999994</c:v>
                      </c:pt>
                      <c:pt idx="116">
                        <c:v>188201.96499999994</c:v>
                      </c:pt>
                      <c:pt idx="117">
                        <c:v>188201.96499999994</c:v>
                      </c:pt>
                      <c:pt idx="118">
                        <c:v>188201.96499999994</c:v>
                      </c:pt>
                      <c:pt idx="119">
                        <c:v>188201.96499999994</c:v>
                      </c:pt>
                      <c:pt idx="120">
                        <c:v>188201.96499999994</c:v>
                      </c:pt>
                      <c:pt idx="121">
                        <c:v>188201.96499999994</c:v>
                      </c:pt>
                      <c:pt idx="122">
                        <c:v>188201.96499999994</c:v>
                      </c:pt>
                      <c:pt idx="123">
                        <c:v>188201.96499999994</c:v>
                      </c:pt>
                      <c:pt idx="124">
                        <c:v>188201.96499999994</c:v>
                      </c:pt>
                      <c:pt idx="125">
                        <c:v>188201.96499999994</c:v>
                      </c:pt>
                      <c:pt idx="126">
                        <c:v>188201.96499999994</c:v>
                      </c:pt>
                      <c:pt idx="127">
                        <c:v>188201.96499999994</c:v>
                      </c:pt>
                      <c:pt idx="128">
                        <c:v>188201.96499999994</c:v>
                      </c:pt>
                      <c:pt idx="129">
                        <c:v>188201.96499999994</c:v>
                      </c:pt>
                      <c:pt idx="130">
                        <c:v>188201.96499999994</c:v>
                      </c:pt>
                      <c:pt idx="131">
                        <c:v>188201.96499999994</c:v>
                      </c:pt>
                      <c:pt idx="132">
                        <c:v>188201.96499999994</c:v>
                      </c:pt>
                      <c:pt idx="133">
                        <c:v>188201.96499999994</c:v>
                      </c:pt>
                      <c:pt idx="134">
                        <c:v>188201.96499999994</c:v>
                      </c:pt>
                      <c:pt idx="135">
                        <c:v>188201.96499999994</c:v>
                      </c:pt>
                      <c:pt idx="136">
                        <c:v>188201.96499999994</c:v>
                      </c:pt>
                      <c:pt idx="137">
                        <c:v>188201.96499999994</c:v>
                      </c:pt>
                      <c:pt idx="138">
                        <c:v>188201.96499999994</c:v>
                      </c:pt>
                      <c:pt idx="139">
                        <c:v>188201.96499999994</c:v>
                      </c:pt>
                      <c:pt idx="140">
                        <c:v>188201.96499999994</c:v>
                      </c:pt>
                      <c:pt idx="141">
                        <c:v>188201.96499999994</c:v>
                      </c:pt>
                      <c:pt idx="142">
                        <c:v>188201.96499999994</c:v>
                      </c:pt>
                      <c:pt idx="143">
                        <c:v>188201.96499999994</c:v>
                      </c:pt>
                      <c:pt idx="144">
                        <c:v>188201.96499999994</c:v>
                      </c:pt>
                      <c:pt idx="145">
                        <c:v>188201.96499999994</c:v>
                      </c:pt>
                      <c:pt idx="146">
                        <c:v>188201.96499999994</c:v>
                      </c:pt>
                      <c:pt idx="147">
                        <c:v>188201.96499999994</c:v>
                      </c:pt>
                      <c:pt idx="148">
                        <c:v>188201.96499999994</c:v>
                      </c:pt>
                      <c:pt idx="149">
                        <c:v>188201.96499999994</c:v>
                      </c:pt>
                      <c:pt idx="150">
                        <c:v>188201.96499999994</c:v>
                      </c:pt>
                      <c:pt idx="151">
                        <c:v>188201.96499999994</c:v>
                      </c:pt>
                      <c:pt idx="152">
                        <c:v>188201.96499999994</c:v>
                      </c:pt>
                      <c:pt idx="153">
                        <c:v>188201.96499999994</c:v>
                      </c:pt>
                      <c:pt idx="154">
                        <c:v>188201.96499999994</c:v>
                      </c:pt>
                      <c:pt idx="155">
                        <c:v>188201.96499999994</c:v>
                      </c:pt>
                      <c:pt idx="156">
                        <c:v>188201.96499999994</c:v>
                      </c:pt>
                      <c:pt idx="157">
                        <c:v>188201.96499999994</c:v>
                      </c:pt>
                      <c:pt idx="158">
                        <c:v>188201.96499999994</c:v>
                      </c:pt>
                      <c:pt idx="159">
                        <c:v>188201.96499999994</c:v>
                      </c:pt>
                      <c:pt idx="160">
                        <c:v>188201.96499999994</c:v>
                      </c:pt>
                      <c:pt idx="161">
                        <c:v>188201.96499999994</c:v>
                      </c:pt>
                      <c:pt idx="162">
                        <c:v>188201.96499999994</c:v>
                      </c:pt>
                      <c:pt idx="163">
                        <c:v>188201.96499999994</c:v>
                      </c:pt>
                      <c:pt idx="164">
                        <c:v>188201.96499999994</c:v>
                      </c:pt>
                      <c:pt idx="165">
                        <c:v>188201.96499999994</c:v>
                      </c:pt>
                      <c:pt idx="166">
                        <c:v>188201.96499999994</c:v>
                      </c:pt>
                      <c:pt idx="167">
                        <c:v>188201.96499999994</c:v>
                      </c:pt>
                      <c:pt idx="168">
                        <c:v>188201.96499999994</c:v>
                      </c:pt>
                      <c:pt idx="169">
                        <c:v>188201.96499999994</c:v>
                      </c:pt>
                      <c:pt idx="170">
                        <c:v>188201.96499999994</c:v>
                      </c:pt>
                      <c:pt idx="171">
                        <c:v>188201.96499999994</c:v>
                      </c:pt>
                      <c:pt idx="172">
                        <c:v>188201.96499999994</c:v>
                      </c:pt>
                      <c:pt idx="173">
                        <c:v>188201.96499999994</c:v>
                      </c:pt>
                      <c:pt idx="174">
                        <c:v>188201.96499999994</c:v>
                      </c:pt>
                      <c:pt idx="175">
                        <c:v>188201.96499999994</c:v>
                      </c:pt>
                      <c:pt idx="176">
                        <c:v>188201.96499999994</c:v>
                      </c:pt>
                      <c:pt idx="177">
                        <c:v>188201.96499999994</c:v>
                      </c:pt>
                      <c:pt idx="178">
                        <c:v>188201.96499999994</c:v>
                      </c:pt>
                      <c:pt idx="179">
                        <c:v>188201.96499999994</c:v>
                      </c:pt>
                      <c:pt idx="180">
                        <c:v>188201.96499999994</c:v>
                      </c:pt>
                      <c:pt idx="181">
                        <c:v>188201.96499999994</c:v>
                      </c:pt>
                      <c:pt idx="182">
                        <c:v>188201.96499999994</c:v>
                      </c:pt>
                      <c:pt idx="183">
                        <c:v>188201.96499999994</c:v>
                      </c:pt>
                      <c:pt idx="184">
                        <c:v>188201.96499999994</c:v>
                      </c:pt>
                      <c:pt idx="185">
                        <c:v>188201.96499999994</c:v>
                      </c:pt>
                      <c:pt idx="186">
                        <c:v>188201.96499999994</c:v>
                      </c:pt>
                      <c:pt idx="187">
                        <c:v>188201.96499999994</c:v>
                      </c:pt>
                      <c:pt idx="188">
                        <c:v>188201.96499999994</c:v>
                      </c:pt>
                      <c:pt idx="189">
                        <c:v>188201.96499999994</c:v>
                      </c:pt>
                      <c:pt idx="190">
                        <c:v>188201.96499999994</c:v>
                      </c:pt>
                      <c:pt idx="191">
                        <c:v>188201.96499999994</c:v>
                      </c:pt>
                      <c:pt idx="192">
                        <c:v>188201.96499999994</c:v>
                      </c:pt>
                      <c:pt idx="193">
                        <c:v>188201.96499999994</c:v>
                      </c:pt>
                      <c:pt idx="194">
                        <c:v>188201.96499999994</c:v>
                      </c:pt>
                      <c:pt idx="195">
                        <c:v>188201.96499999994</c:v>
                      </c:pt>
                      <c:pt idx="196">
                        <c:v>188201.96499999994</c:v>
                      </c:pt>
                      <c:pt idx="197">
                        <c:v>188201.96499999994</c:v>
                      </c:pt>
                      <c:pt idx="198">
                        <c:v>188201.96499999994</c:v>
                      </c:pt>
                      <c:pt idx="199">
                        <c:v>188201.96499999994</c:v>
                      </c:pt>
                      <c:pt idx="200">
                        <c:v>188201.96499999994</c:v>
                      </c:pt>
                      <c:pt idx="201">
                        <c:v>188201.96499999994</c:v>
                      </c:pt>
                      <c:pt idx="202">
                        <c:v>188201.96499999994</c:v>
                      </c:pt>
                      <c:pt idx="203">
                        <c:v>188201.96499999994</c:v>
                      </c:pt>
                      <c:pt idx="204">
                        <c:v>188201.96499999994</c:v>
                      </c:pt>
                      <c:pt idx="205">
                        <c:v>188201.96499999994</c:v>
                      </c:pt>
                      <c:pt idx="206">
                        <c:v>188201.96499999994</c:v>
                      </c:pt>
                      <c:pt idx="207">
                        <c:v>188201.96499999994</c:v>
                      </c:pt>
                      <c:pt idx="208">
                        <c:v>188201.96499999994</c:v>
                      </c:pt>
                      <c:pt idx="209">
                        <c:v>188201.96499999994</c:v>
                      </c:pt>
                      <c:pt idx="210">
                        <c:v>188201.96499999994</c:v>
                      </c:pt>
                      <c:pt idx="211">
                        <c:v>188201.96499999994</c:v>
                      </c:pt>
                      <c:pt idx="212">
                        <c:v>188201.96499999994</c:v>
                      </c:pt>
                      <c:pt idx="213">
                        <c:v>188201.96499999994</c:v>
                      </c:pt>
                      <c:pt idx="214">
                        <c:v>188201.96499999994</c:v>
                      </c:pt>
                      <c:pt idx="215">
                        <c:v>188201.96499999994</c:v>
                      </c:pt>
                      <c:pt idx="216">
                        <c:v>188201.96499999994</c:v>
                      </c:pt>
                      <c:pt idx="217">
                        <c:v>188201.96499999994</c:v>
                      </c:pt>
                      <c:pt idx="218">
                        <c:v>188201.96499999994</c:v>
                      </c:pt>
                      <c:pt idx="219">
                        <c:v>188201.96499999994</c:v>
                      </c:pt>
                      <c:pt idx="220">
                        <c:v>188201.96499999994</c:v>
                      </c:pt>
                      <c:pt idx="221">
                        <c:v>188201.96499999994</c:v>
                      </c:pt>
                      <c:pt idx="222">
                        <c:v>188201.96499999994</c:v>
                      </c:pt>
                      <c:pt idx="223">
                        <c:v>188201.96499999994</c:v>
                      </c:pt>
                      <c:pt idx="224">
                        <c:v>188201.96499999994</c:v>
                      </c:pt>
                      <c:pt idx="225">
                        <c:v>188201.96499999994</c:v>
                      </c:pt>
                      <c:pt idx="226">
                        <c:v>188201.96499999994</c:v>
                      </c:pt>
                      <c:pt idx="227">
                        <c:v>188201.96499999994</c:v>
                      </c:pt>
                      <c:pt idx="228">
                        <c:v>188201.96499999994</c:v>
                      </c:pt>
                      <c:pt idx="229">
                        <c:v>188201.96499999994</c:v>
                      </c:pt>
                      <c:pt idx="230">
                        <c:v>188201.96499999994</c:v>
                      </c:pt>
                      <c:pt idx="231">
                        <c:v>188201.96499999994</c:v>
                      </c:pt>
                      <c:pt idx="232">
                        <c:v>188201.96499999994</c:v>
                      </c:pt>
                      <c:pt idx="233">
                        <c:v>188201.96499999994</c:v>
                      </c:pt>
                      <c:pt idx="234">
                        <c:v>188201.96499999994</c:v>
                      </c:pt>
                      <c:pt idx="235">
                        <c:v>188201.96499999994</c:v>
                      </c:pt>
                      <c:pt idx="236">
                        <c:v>188201.96499999994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12-44FC-9CDB-5C463FF413F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AT1 HSBC'!$A$14:$A$250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12-44FC-9CDB-5C463FF413F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AT1 HSBC'!$A$14:$A$250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101.22499999999999</c:v>
                      </c:pt>
                      <c:pt idx="43">
                        <c:v>101.22499999999999</c:v>
                      </c:pt>
                      <c:pt idx="44">
                        <c:v>101.22499999999999</c:v>
                      </c:pt>
                      <c:pt idx="45">
                        <c:v>101.22499999999999</c:v>
                      </c:pt>
                      <c:pt idx="46">
                        <c:v>101.22499999999999</c:v>
                      </c:pt>
                      <c:pt idx="47">
                        <c:v>101.22499999999999</c:v>
                      </c:pt>
                      <c:pt idx="48">
                        <c:v>101.22499999999999</c:v>
                      </c:pt>
                      <c:pt idx="49">
                        <c:v>101.22499999999999</c:v>
                      </c:pt>
                      <c:pt idx="50">
                        <c:v>101.22499999999999</c:v>
                      </c:pt>
                      <c:pt idx="51">
                        <c:v>101.22499999999999</c:v>
                      </c:pt>
                      <c:pt idx="52">
                        <c:v>101.22499999999999</c:v>
                      </c:pt>
                      <c:pt idx="53">
                        <c:v>101.22499999999999</c:v>
                      </c:pt>
                      <c:pt idx="54">
                        <c:v>101.22499999999999</c:v>
                      </c:pt>
                      <c:pt idx="55">
                        <c:v>101.22499999999999</c:v>
                      </c:pt>
                      <c:pt idx="56">
                        <c:v>101.22499999999999</c:v>
                      </c:pt>
                      <c:pt idx="57">
                        <c:v>101.22499999999999</c:v>
                      </c:pt>
                      <c:pt idx="58">
                        <c:v>101.22499999999999</c:v>
                      </c:pt>
                      <c:pt idx="59">
                        <c:v>101.22499999999999</c:v>
                      </c:pt>
                      <c:pt idx="60">
                        <c:v>101.22499999999999</c:v>
                      </c:pt>
                      <c:pt idx="61">
                        <c:v>101.22499999999999</c:v>
                      </c:pt>
                      <c:pt idx="62">
                        <c:v>101.22499999999999</c:v>
                      </c:pt>
                      <c:pt idx="63">
                        <c:v>101.22499999999999</c:v>
                      </c:pt>
                      <c:pt idx="64">
                        <c:v>101.22499999999999</c:v>
                      </c:pt>
                      <c:pt idx="65">
                        <c:v>101.22499999999999</c:v>
                      </c:pt>
                      <c:pt idx="66">
                        <c:v>101.22499999999999</c:v>
                      </c:pt>
                      <c:pt idx="67">
                        <c:v>101.22499999999999</c:v>
                      </c:pt>
                      <c:pt idx="68">
                        <c:v>101.22499999999999</c:v>
                      </c:pt>
                      <c:pt idx="69">
                        <c:v>101.22499999999999</c:v>
                      </c:pt>
                      <c:pt idx="70">
                        <c:v>101.22499999999999</c:v>
                      </c:pt>
                      <c:pt idx="71">
                        <c:v>101.22499999999999</c:v>
                      </c:pt>
                      <c:pt idx="72">
                        <c:v>101.22499999999999</c:v>
                      </c:pt>
                      <c:pt idx="73">
                        <c:v>101.22499999999999</c:v>
                      </c:pt>
                      <c:pt idx="74">
                        <c:v>101.22499999999999</c:v>
                      </c:pt>
                      <c:pt idx="75">
                        <c:v>101.22499999999999</c:v>
                      </c:pt>
                      <c:pt idx="76">
                        <c:v>101.22499999999999</c:v>
                      </c:pt>
                      <c:pt idx="77">
                        <c:v>101.22499999999999</c:v>
                      </c:pt>
                      <c:pt idx="78">
                        <c:v>101.22499999999999</c:v>
                      </c:pt>
                      <c:pt idx="79">
                        <c:v>101.22499999999999</c:v>
                      </c:pt>
                      <c:pt idx="80">
                        <c:v>101.22499999999999</c:v>
                      </c:pt>
                      <c:pt idx="81">
                        <c:v>101.22499999999999</c:v>
                      </c:pt>
                      <c:pt idx="82">
                        <c:v>101.22499999999999</c:v>
                      </c:pt>
                      <c:pt idx="83">
                        <c:v>101.22499999999999</c:v>
                      </c:pt>
                      <c:pt idx="84">
                        <c:v>101.22499999999999</c:v>
                      </c:pt>
                      <c:pt idx="85">
                        <c:v>101.22499999999999</c:v>
                      </c:pt>
                      <c:pt idx="86">
                        <c:v>101.22499999999999</c:v>
                      </c:pt>
                      <c:pt idx="87">
                        <c:v>101.22499999999999</c:v>
                      </c:pt>
                      <c:pt idx="88">
                        <c:v>101.22499999999999</c:v>
                      </c:pt>
                      <c:pt idx="89">
                        <c:v>101.22499999999999</c:v>
                      </c:pt>
                      <c:pt idx="90">
                        <c:v>101.22499999999999</c:v>
                      </c:pt>
                      <c:pt idx="91">
                        <c:v>101.22499999999999</c:v>
                      </c:pt>
                      <c:pt idx="92">
                        <c:v>101.22499999999999</c:v>
                      </c:pt>
                      <c:pt idx="93">
                        <c:v>101.22499999999999</c:v>
                      </c:pt>
                      <c:pt idx="94">
                        <c:v>101.22499999999999</c:v>
                      </c:pt>
                      <c:pt idx="95">
                        <c:v>101.22499999999999</c:v>
                      </c:pt>
                      <c:pt idx="96">
                        <c:v>101.22499999999999</c:v>
                      </c:pt>
                      <c:pt idx="97">
                        <c:v>101.22499999999999</c:v>
                      </c:pt>
                      <c:pt idx="98">
                        <c:v>101.22499999999999</c:v>
                      </c:pt>
                      <c:pt idx="99">
                        <c:v>101.22499999999999</c:v>
                      </c:pt>
                      <c:pt idx="100">
                        <c:v>101.22499999999999</c:v>
                      </c:pt>
                      <c:pt idx="101">
                        <c:v>101.22499999999999</c:v>
                      </c:pt>
                      <c:pt idx="102">
                        <c:v>101.22499999999999</c:v>
                      </c:pt>
                      <c:pt idx="103">
                        <c:v>101.22499999999999</c:v>
                      </c:pt>
                      <c:pt idx="104">
                        <c:v>101.22499999999999</c:v>
                      </c:pt>
                      <c:pt idx="105">
                        <c:v>101.22499999999999</c:v>
                      </c:pt>
                      <c:pt idx="106">
                        <c:v>101.22499999999999</c:v>
                      </c:pt>
                      <c:pt idx="107">
                        <c:v>101.22499999999999</c:v>
                      </c:pt>
                      <c:pt idx="108">
                        <c:v>101.22499999999999</c:v>
                      </c:pt>
                      <c:pt idx="109">
                        <c:v>101.22499999999999</c:v>
                      </c:pt>
                      <c:pt idx="110">
                        <c:v>101.22499999999999</c:v>
                      </c:pt>
                      <c:pt idx="111">
                        <c:v>101.22499999999999</c:v>
                      </c:pt>
                      <c:pt idx="112">
                        <c:v>101.22499999999999</c:v>
                      </c:pt>
                      <c:pt idx="113">
                        <c:v>101.22499999999999</c:v>
                      </c:pt>
                      <c:pt idx="114">
                        <c:v>101.22499999999999</c:v>
                      </c:pt>
                      <c:pt idx="115">
                        <c:v>101.22499999999999</c:v>
                      </c:pt>
                      <c:pt idx="116">
                        <c:v>101.22499999999999</c:v>
                      </c:pt>
                      <c:pt idx="117">
                        <c:v>101.22499999999999</c:v>
                      </c:pt>
                      <c:pt idx="118">
                        <c:v>101.22499999999999</c:v>
                      </c:pt>
                      <c:pt idx="119">
                        <c:v>101.22499999999999</c:v>
                      </c:pt>
                      <c:pt idx="120">
                        <c:v>101.22499999999999</c:v>
                      </c:pt>
                      <c:pt idx="121">
                        <c:v>101.22499999999999</c:v>
                      </c:pt>
                      <c:pt idx="122">
                        <c:v>101.22499999999999</c:v>
                      </c:pt>
                      <c:pt idx="123">
                        <c:v>101.22499999999999</c:v>
                      </c:pt>
                      <c:pt idx="124">
                        <c:v>101.22499999999999</c:v>
                      </c:pt>
                      <c:pt idx="125">
                        <c:v>101.22499999999999</c:v>
                      </c:pt>
                      <c:pt idx="126">
                        <c:v>101.22499999999999</c:v>
                      </c:pt>
                      <c:pt idx="127">
                        <c:v>101.22499999999999</c:v>
                      </c:pt>
                      <c:pt idx="128">
                        <c:v>101.22499999999999</c:v>
                      </c:pt>
                      <c:pt idx="129">
                        <c:v>101.22499999999999</c:v>
                      </c:pt>
                      <c:pt idx="130">
                        <c:v>101.22499999999999</c:v>
                      </c:pt>
                      <c:pt idx="131">
                        <c:v>101.22499999999999</c:v>
                      </c:pt>
                      <c:pt idx="132">
                        <c:v>101.22499999999999</c:v>
                      </c:pt>
                      <c:pt idx="133">
                        <c:v>101.22499999999999</c:v>
                      </c:pt>
                      <c:pt idx="134">
                        <c:v>101.22499999999999</c:v>
                      </c:pt>
                      <c:pt idx="135">
                        <c:v>101.22499999999999</c:v>
                      </c:pt>
                      <c:pt idx="136">
                        <c:v>101.22499999999999</c:v>
                      </c:pt>
                      <c:pt idx="137">
                        <c:v>101.22499999999999</c:v>
                      </c:pt>
                      <c:pt idx="138">
                        <c:v>101.22499999999999</c:v>
                      </c:pt>
                      <c:pt idx="139">
                        <c:v>101.22499999999999</c:v>
                      </c:pt>
                      <c:pt idx="140">
                        <c:v>101.22499999999999</c:v>
                      </c:pt>
                      <c:pt idx="141">
                        <c:v>101.22499999999999</c:v>
                      </c:pt>
                      <c:pt idx="142">
                        <c:v>101.22499999999999</c:v>
                      </c:pt>
                      <c:pt idx="143">
                        <c:v>101.22499999999999</c:v>
                      </c:pt>
                      <c:pt idx="144">
                        <c:v>101.22499999999999</c:v>
                      </c:pt>
                      <c:pt idx="145">
                        <c:v>101.22499999999999</c:v>
                      </c:pt>
                      <c:pt idx="146">
                        <c:v>101.22499999999999</c:v>
                      </c:pt>
                      <c:pt idx="147">
                        <c:v>101.22499999999999</c:v>
                      </c:pt>
                      <c:pt idx="148">
                        <c:v>101.22499999999999</c:v>
                      </c:pt>
                      <c:pt idx="149">
                        <c:v>101.22499999999999</c:v>
                      </c:pt>
                      <c:pt idx="150">
                        <c:v>101.22499999999999</c:v>
                      </c:pt>
                      <c:pt idx="151">
                        <c:v>101.22499999999999</c:v>
                      </c:pt>
                      <c:pt idx="152">
                        <c:v>101.22499999999999</c:v>
                      </c:pt>
                      <c:pt idx="153">
                        <c:v>101.22499999999999</c:v>
                      </c:pt>
                      <c:pt idx="154">
                        <c:v>101.22499999999999</c:v>
                      </c:pt>
                      <c:pt idx="155">
                        <c:v>101.22499999999999</c:v>
                      </c:pt>
                      <c:pt idx="156">
                        <c:v>101.22499999999999</c:v>
                      </c:pt>
                      <c:pt idx="157">
                        <c:v>101.22499999999999</c:v>
                      </c:pt>
                      <c:pt idx="158">
                        <c:v>101.22499999999999</c:v>
                      </c:pt>
                      <c:pt idx="159">
                        <c:v>101.22499999999999</c:v>
                      </c:pt>
                      <c:pt idx="160">
                        <c:v>101.22499999999999</c:v>
                      </c:pt>
                      <c:pt idx="161">
                        <c:v>101.22499999999999</c:v>
                      </c:pt>
                      <c:pt idx="162">
                        <c:v>101.22499999999999</c:v>
                      </c:pt>
                      <c:pt idx="163">
                        <c:v>101.22499999999999</c:v>
                      </c:pt>
                      <c:pt idx="164">
                        <c:v>101.22499999999999</c:v>
                      </c:pt>
                      <c:pt idx="165">
                        <c:v>101.22499999999999</c:v>
                      </c:pt>
                      <c:pt idx="166">
                        <c:v>101.22499999999999</c:v>
                      </c:pt>
                      <c:pt idx="167">
                        <c:v>101.22499999999999</c:v>
                      </c:pt>
                      <c:pt idx="168">
                        <c:v>101.22499999999999</c:v>
                      </c:pt>
                      <c:pt idx="169">
                        <c:v>101.22499999999999</c:v>
                      </c:pt>
                      <c:pt idx="170">
                        <c:v>101.22499999999999</c:v>
                      </c:pt>
                      <c:pt idx="171">
                        <c:v>101.22499999999999</c:v>
                      </c:pt>
                      <c:pt idx="172">
                        <c:v>101.22499999999999</c:v>
                      </c:pt>
                      <c:pt idx="173">
                        <c:v>101.22499999999999</c:v>
                      </c:pt>
                      <c:pt idx="174">
                        <c:v>101.22499999999999</c:v>
                      </c:pt>
                      <c:pt idx="175">
                        <c:v>101.22499999999999</c:v>
                      </c:pt>
                      <c:pt idx="176">
                        <c:v>101.22499999999999</c:v>
                      </c:pt>
                      <c:pt idx="177">
                        <c:v>101.22499999999999</c:v>
                      </c:pt>
                      <c:pt idx="178">
                        <c:v>101.22499999999999</c:v>
                      </c:pt>
                      <c:pt idx="179">
                        <c:v>101.22499999999999</c:v>
                      </c:pt>
                      <c:pt idx="180">
                        <c:v>101.22499999999999</c:v>
                      </c:pt>
                      <c:pt idx="181">
                        <c:v>101.22499999999999</c:v>
                      </c:pt>
                      <c:pt idx="182">
                        <c:v>101.22499999999999</c:v>
                      </c:pt>
                      <c:pt idx="183">
                        <c:v>101.22499999999999</c:v>
                      </c:pt>
                      <c:pt idx="184">
                        <c:v>101.22499999999999</c:v>
                      </c:pt>
                      <c:pt idx="185">
                        <c:v>101.22499999999999</c:v>
                      </c:pt>
                      <c:pt idx="186">
                        <c:v>101.22499999999999</c:v>
                      </c:pt>
                      <c:pt idx="187">
                        <c:v>101.22499999999999</c:v>
                      </c:pt>
                      <c:pt idx="188">
                        <c:v>101.22499999999999</c:v>
                      </c:pt>
                      <c:pt idx="189">
                        <c:v>101.22499999999999</c:v>
                      </c:pt>
                      <c:pt idx="190">
                        <c:v>101.22499999999999</c:v>
                      </c:pt>
                      <c:pt idx="191">
                        <c:v>101.22499999999999</c:v>
                      </c:pt>
                      <c:pt idx="192">
                        <c:v>101.22499999999999</c:v>
                      </c:pt>
                      <c:pt idx="193">
                        <c:v>101.22499999999999</c:v>
                      </c:pt>
                      <c:pt idx="194">
                        <c:v>101.22499999999999</c:v>
                      </c:pt>
                      <c:pt idx="195">
                        <c:v>101.22499999999999</c:v>
                      </c:pt>
                      <c:pt idx="196">
                        <c:v>101.22499999999999</c:v>
                      </c:pt>
                      <c:pt idx="197">
                        <c:v>101.22499999999999</c:v>
                      </c:pt>
                      <c:pt idx="198">
                        <c:v>101.22499999999999</c:v>
                      </c:pt>
                      <c:pt idx="199">
                        <c:v>101.22499999999999</c:v>
                      </c:pt>
                      <c:pt idx="200">
                        <c:v>101.22499999999999</c:v>
                      </c:pt>
                      <c:pt idx="201">
                        <c:v>101.22499999999999</c:v>
                      </c:pt>
                      <c:pt idx="202">
                        <c:v>101.22499999999999</c:v>
                      </c:pt>
                      <c:pt idx="203">
                        <c:v>101.22499999999999</c:v>
                      </c:pt>
                      <c:pt idx="204">
                        <c:v>101.22499999999999</c:v>
                      </c:pt>
                      <c:pt idx="205">
                        <c:v>101.22499999999999</c:v>
                      </c:pt>
                      <c:pt idx="206">
                        <c:v>101.22499999999999</c:v>
                      </c:pt>
                      <c:pt idx="207">
                        <c:v>101.22499999999999</c:v>
                      </c:pt>
                      <c:pt idx="208">
                        <c:v>101.22499999999999</c:v>
                      </c:pt>
                      <c:pt idx="209">
                        <c:v>101.22499999999999</c:v>
                      </c:pt>
                      <c:pt idx="210">
                        <c:v>101.22499999999999</c:v>
                      </c:pt>
                      <c:pt idx="211">
                        <c:v>101.22499999999999</c:v>
                      </c:pt>
                      <c:pt idx="212">
                        <c:v>101.22499999999999</c:v>
                      </c:pt>
                      <c:pt idx="213">
                        <c:v>101.22499999999999</c:v>
                      </c:pt>
                      <c:pt idx="214">
                        <c:v>101.22499999999999</c:v>
                      </c:pt>
                      <c:pt idx="215">
                        <c:v>101.22499999999999</c:v>
                      </c:pt>
                      <c:pt idx="216">
                        <c:v>101.22499999999999</c:v>
                      </c:pt>
                      <c:pt idx="217">
                        <c:v>101.22499999999999</c:v>
                      </c:pt>
                      <c:pt idx="218">
                        <c:v>101.22499999999999</c:v>
                      </c:pt>
                      <c:pt idx="219">
                        <c:v>101.22499999999999</c:v>
                      </c:pt>
                      <c:pt idx="220">
                        <c:v>101.22499999999999</c:v>
                      </c:pt>
                      <c:pt idx="221">
                        <c:v>101.22499999999999</c:v>
                      </c:pt>
                      <c:pt idx="222">
                        <c:v>101.22499999999999</c:v>
                      </c:pt>
                      <c:pt idx="223">
                        <c:v>101.22499999999999</c:v>
                      </c:pt>
                      <c:pt idx="224">
                        <c:v>101.22499999999999</c:v>
                      </c:pt>
                      <c:pt idx="225">
                        <c:v>101.22499999999999</c:v>
                      </c:pt>
                      <c:pt idx="226">
                        <c:v>101.22499999999999</c:v>
                      </c:pt>
                      <c:pt idx="227">
                        <c:v>101.22499999999999</c:v>
                      </c:pt>
                      <c:pt idx="228">
                        <c:v>101.22499999999999</c:v>
                      </c:pt>
                      <c:pt idx="229">
                        <c:v>101.22499999999999</c:v>
                      </c:pt>
                      <c:pt idx="230">
                        <c:v>101.22499999999999</c:v>
                      </c:pt>
                      <c:pt idx="231">
                        <c:v>101.22499999999999</c:v>
                      </c:pt>
                      <c:pt idx="232">
                        <c:v>101.22499999999999</c:v>
                      </c:pt>
                      <c:pt idx="233">
                        <c:v>101.22499999999999</c:v>
                      </c:pt>
                      <c:pt idx="234">
                        <c:v>101.22499999999999</c:v>
                      </c:pt>
                      <c:pt idx="235">
                        <c:v>101.22499999999999</c:v>
                      </c:pt>
                      <c:pt idx="236">
                        <c:v>101.22499999999999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12-44FC-9CDB-5C463FF413F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AT1 HSBC'!$A$14:$A$250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176249.99999999959</c:v>
                      </c:pt>
                      <c:pt idx="43">
                        <c:v>176249.99999999959</c:v>
                      </c:pt>
                      <c:pt idx="44">
                        <c:v>176249.99999999959</c:v>
                      </c:pt>
                      <c:pt idx="45">
                        <c:v>176249.99999999959</c:v>
                      </c:pt>
                      <c:pt idx="46">
                        <c:v>176249.99999999959</c:v>
                      </c:pt>
                      <c:pt idx="47">
                        <c:v>176249.99999999959</c:v>
                      </c:pt>
                      <c:pt idx="48">
                        <c:v>176249.99999999959</c:v>
                      </c:pt>
                      <c:pt idx="49">
                        <c:v>176249.99999999959</c:v>
                      </c:pt>
                      <c:pt idx="50">
                        <c:v>176249.99999999959</c:v>
                      </c:pt>
                      <c:pt idx="51">
                        <c:v>176249.99999999959</c:v>
                      </c:pt>
                      <c:pt idx="52">
                        <c:v>176249.99999999959</c:v>
                      </c:pt>
                      <c:pt idx="53">
                        <c:v>176249.99999999959</c:v>
                      </c:pt>
                      <c:pt idx="54">
                        <c:v>176249.99999999959</c:v>
                      </c:pt>
                      <c:pt idx="55">
                        <c:v>176249.99999999959</c:v>
                      </c:pt>
                      <c:pt idx="56">
                        <c:v>176249.99999999959</c:v>
                      </c:pt>
                      <c:pt idx="57">
                        <c:v>176249.99999999959</c:v>
                      </c:pt>
                      <c:pt idx="58">
                        <c:v>176249.99999999959</c:v>
                      </c:pt>
                      <c:pt idx="59">
                        <c:v>176249.99999999959</c:v>
                      </c:pt>
                      <c:pt idx="60">
                        <c:v>176249.99999999959</c:v>
                      </c:pt>
                      <c:pt idx="61">
                        <c:v>176249.99999999959</c:v>
                      </c:pt>
                      <c:pt idx="62">
                        <c:v>176249.99999999959</c:v>
                      </c:pt>
                      <c:pt idx="63">
                        <c:v>176249.99999999959</c:v>
                      </c:pt>
                      <c:pt idx="64">
                        <c:v>176249.99999999959</c:v>
                      </c:pt>
                      <c:pt idx="65">
                        <c:v>176249.99999999959</c:v>
                      </c:pt>
                      <c:pt idx="66">
                        <c:v>176249.99999999959</c:v>
                      </c:pt>
                      <c:pt idx="67">
                        <c:v>176249.99999999959</c:v>
                      </c:pt>
                      <c:pt idx="68">
                        <c:v>176249.99999999959</c:v>
                      </c:pt>
                      <c:pt idx="69">
                        <c:v>176249.99999999959</c:v>
                      </c:pt>
                      <c:pt idx="70">
                        <c:v>176249.99999999959</c:v>
                      </c:pt>
                      <c:pt idx="71">
                        <c:v>176249.99999999959</c:v>
                      </c:pt>
                      <c:pt idx="72">
                        <c:v>176249.99999999959</c:v>
                      </c:pt>
                      <c:pt idx="73">
                        <c:v>176249.99999999959</c:v>
                      </c:pt>
                      <c:pt idx="74">
                        <c:v>176249.99999999959</c:v>
                      </c:pt>
                      <c:pt idx="75">
                        <c:v>176249.99999999959</c:v>
                      </c:pt>
                      <c:pt idx="76">
                        <c:v>176249.99999999959</c:v>
                      </c:pt>
                      <c:pt idx="77">
                        <c:v>176249.99999999959</c:v>
                      </c:pt>
                      <c:pt idx="78">
                        <c:v>176249.99999999959</c:v>
                      </c:pt>
                      <c:pt idx="79">
                        <c:v>176249.99999999959</c:v>
                      </c:pt>
                      <c:pt idx="80">
                        <c:v>176249.99999999959</c:v>
                      </c:pt>
                      <c:pt idx="81">
                        <c:v>176249.99999999959</c:v>
                      </c:pt>
                      <c:pt idx="82">
                        <c:v>176249.99999999959</c:v>
                      </c:pt>
                      <c:pt idx="83">
                        <c:v>176249.99999999959</c:v>
                      </c:pt>
                      <c:pt idx="84">
                        <c:v>176249.99999999959</c:v>
                      </c:pt>
                      <c:pt idx="85">
                        <c:v>176249.99999999959</c:v>
                      </c:pt>
                      <c:pt idx="86">
                        <c:v>176249.99999999959</c:v>
                      </c:pt>
                      <c:pt idx="87">
                        <c:v>176249.99999999959</c:v>
                      </c:pt>
                      <c:pt idx="88">
                        <c:v>176249.99999999959</c:v>
                      </c:pt>
                      <c:pt idx="89">
                        <c:v>176249.99999999959</c:v>
                      </c:pt>
                      <c:pt idx="90">
                        <c:v>176249.99999999959</c:v>
                      </c:pt>
                      <c:pt idx="91">
                        <c:v>176249.99999999959</c:v>
                      </c:pt>
                      <c:pt idx="92">
                        <c:v>176249.99999999959</c:v>
                      </c:pt>
                      <c:pt idx="93">
                        <c:v>176249.99999999959</c:v>
                      </c:pt>
                      <c:pt idx="94">
                        <c:v>176249.99999999959</c:v>
                      </c:pt>
                      <c:pt idx="95">
                        <c:v>176249.99999999959</c:v>
                      </c:pt>
                      <c:pt idx="96">
                        <c:v>176249.99999999959</c:v>
                      </c:pt>
                      <c:pt idx="97">
                        <c:v>176249.99999999959</c:v>
                      </c:pt>
                      <c:pt idx="98">
                        <c:v>176249.99999999959</c:v>
                      </c:pt>
                      <c:pt idx="99">
                        <c:v>176249.99999999959</c:v>
                      </c:pt>
                      <c:pt idx="100">
                        <c:v>176249.99999999959</c:v>
                      </c:pt>
                      <c:pt idx="101">
                        <c:v>176249.99999999959</c:v>
                      </c:pt>
                      <c:pt idx="102">
                        <c:v>176249.99999999959</c:v>
                      </c:pt>
                      <c:pt idx="103">
                        <c:v>176249.99999999959</c:v>
                      </c:pt>
                      <c:pt idx="104">
                        <c:v>176249.99999999959</c:v>
                      </c:pt>
                      <c:pt idx="105">
                        <c:v>176249.99999999959</c:v>
                      </c:pt>
                      <c:pt idx="106">
                        <c:v>176249.99999999959</c:v>
                      </c:pt>
                      <c:pt idx="107">
                        <c:v>176249.99999999959</c:v>
                      </c:pt>
                      <c:pt idx="108">
                        <c:v>176249.99999999959</c:v>
                      </c:pt>
                      <c:pt idx="109">
                        <c:v>176249.99999999959</c:v>
                      </c:pt>
                      <c:pt idx="110">
                        <c:v>176249.99999999959</c:v>
                      </c:pt>
                      <c:pt idx="111">
                        <c:v>176249.99999999959</c:v>
                      </c:pt>
                      <c:pt idx="112">
                        <c:v>176249.99999999959</c:v>
                      </c:pt>
                      <c:pt idx="113">
                        <c:v>176249.99999999959</c:v>
                      </c:pt>
                      <c:pt idx="114">
                        <c:v>176249.99999999959</c:v>
                      </c:pt>
                      <c:pt idx="115">
                        <c:v>176249.99999999959</c:v>
                      </c:pt>
                      <c:pt idx="116">
                        <c:v>176249.99999999959</c:v>
                      </c:pt>
                      <c:pt idx="117">
                        <c:v>176249.99999999959</c:v>
                      </c:pt>
                      <c:pt idx="118">
                        <c:v>176249.99999999959</c:v>
                      </c:pt>
                      <c:pt idx="119">
                        <c:v>176249.99999999959</c:v>
                      </c:pt>
                      <c:pt idx="120">
                        <c:v>176249.99999999959</c:v>
                      </c:pt>
                      <c:pt idx="121">
                        <c:v>176249.99999999959</c:v>
                      </c:pt>
                      <c:pt idx="122">
                        <c:v>176249.99999999959</c:v>
                      </c:pt>
                      <c:pt idx="123">
                        <c:v>176249.99999999959</c:v>
                      </c:pt>
                      <c:pt idx="124">
                        <c:v>176249.99999999959</c:v>
                      </c:pt>
                      <c:pt idx="125">
                        <c:v>176249.99999999959</c:v>
                      </c:pt>
                      <c:pt idx="126">
                        <c:v>176249.99999999959</c:v>
                      </c:pt>
                      <c:pt idx="127">
                        <c:v>176249.99999999959</c:v>
                      </c:pt>
                      <c:pt idx="128">
                        <c:v>176249.99999999959</c:v>
                      </c:pt>
                      <c:pt idx="129">
                        <c:v>176249.99999999959</c:v>
                      </c:pt>
                      <c:pt idx="130">
                        <c:v>176249.99999999959</c:v>
                      </c:pt>
                      <c:pt idx="131">
                        <c:v>176249.99999999959</c:v>
                      </c:pt>
                      <c:pt idx="132">
                        <c:v>176249.99999999959</c:v>
                      </c:pt>
                      <c:pt idx="133">
                        <c:v>176249.99999999959</c:v>
                      </c:pt>
                      <c:pt idx="134">
                        <c:v>176249.99999999959</c:v>
                      </c:pt>
                      <c:pt idx="135">
                        <c:v>176249.99999999959</c:v>
                      </c:pt>
                      <c:pt idx="136">
                        <c:v>176249.99999999959</c:v>
                      </c:pt>
                      <c:pt idx="137">
                        <c:v>176249.99999999959</c:v>
                      </c:pt>
                      <c:pt idx="138">
                        <c:v>176249.99999999959</c:v>
                      </c:pt>
                      <c:pt idx="139">
                        <c:v>176249.99999999959</c:v>
                      </c:pt>
                      <c:pt idx="140">
                        <c:v>176249.99999999959</c:v>
                      </c:pt>
                      <c:pt idx="141">
                        <c:v>176249.99999999959</c:v>
                      </c:pt>
                      <c:pt idx="142">
                        <c:v>176249.99999999959</c:v>
                      </c:pt>
                      <c:pt idx="143">
                        <c:v>176249.99999999959</c:v>
                      </c:pt>
                      <c:pt idx="144">
                        <c:v>176249.99999999959</c:v>
                      </c:pt>
                      <c:pt idx="145">
                        <c:v>176249.99999999959</c:v>
                      </c:pt>
                      <c:pt idx="146">
                        <c:v>176249.99999999959</c:v>
                      </c:pt>
                      <c:pt idx="147">
                        <c:v>176249.99999999959</c:v>
                      </c:pt>
                      <c:pt idx="148">
                        <c:v>176249.99999999959</c:v>
                      </c:pt>
                      <c:pt idx="149">
                        <c:v>176249.99999999959</c:v>
                      </c:pt>
                      <c:pt idx="150">
                        <c:v>176249.99999999959</c:v>
                      </c:pt>
                      <c:pt idx="151">
                        <c:v>176249.99999999959</c:v>
                      </c:pt>
                      <c:pt idx="152">
                        <c:v>176249.99999999959</c:v>
                      </c:pt>
                      <c:pt idx="153">
                        <c:v>176249.99999999959</c:v>
                      </c:pt>
                      <c:pt idx="154">
                        <c:v>176249.99999999959</c:v>
                      </c:pt>
                      <c:pt idx="155">
                        <c:v>176249.99999999959</c:v>
                      </c:pt>
                      <c:pt idx="156">
                        <c:v>176249.99999999959</c:v>
                      </c:pt>
                      <c:pt idx="157">
                        <c:v>176249.99999999959</c:v>
                      </c:pt>
                      <c:pt idx="158">
                        <c:v>176249.99999999959</c:v>
                      </c:pt>
                      <c:pt idx="159">
                        <c:v>176249.99999999959</c:v>
                      </c:pt>
                      <c:pt idx="160">
                        <c:v>176249.99999999959</c:v>
                      </c:pt>
                      <c:pt idx="161">
                        <c:v>176249.99999999959</c:v>
                      </c:pt>
                      <c:pt idx="162">
                        <c:v>176249.99999999959</c:v>
                      </c:pt>
                      <c:pt idx="163">
                        <c:v>176249.99999999959</c:v>
                      </c:pt>
                      <c:pt idx="164">
                        <c:v>176249.99999999959</c:v>
                      </c:pt>
                      <c:pt idx="165">
                        <c:v>176249.99999999959</c:v>
                      </c:pt>
                      <c:pt idx="166">
                        <c:v>176249.99999999959</c:v>
                      </c:pt>
                      <c:pt idx="167">
                        <c:v>176249.99999999959</c:v>
                      </c:pt>
                      <c:pt idx="168">
                        <c:v>176249.99999999959</c:v>
                      </c:pt>
                      <c:pt idx="169">
                        <c:v>176249.99999999959</c:v>
                      </c:pt>
                      <c:pt idx="170">
                        <c:v>176249.99999999959</c:v>
                      </c:pt>
                      <c:pt idx="171">
                        <c:v>176249.99999999959</c:v>
                      </c:pt>
                      <c:pt idx="172">
                        <c:v>176249.99999999959</c:v>
                      </c:pt>
                      <c:pt idx="173">
                        <c:v>176249.99999999959</c:v>
                      </c:pt>
                      <c:pt idx="174">
                        <c:v>176249.99999999959</c:v>
                      </c:pt>
                      <c:pt idx="175">
                        <c:v>176249.99999999959</c:v>
                      </c:pt>
                      <c:pt idx="176">
                        <c:v>176249.99999999959</c:v>
                      </c:pt>
                      <c:pt idx="177">
                        <c:v>176249.99999999959</c:v>
                      </c:pt>
                      <c:pt idx="178">
                        <c:v>176249.99999999959</c:v>
                      </c:pt>
                      <c:pt idx="179">
                        <c:v>176249.99999999959</c:v>
                      </c:pt>
                      <c:pt idx="180">
                        <c:v>176249.99999999959</c:v>
                      </c:pt>
                      <c:pt idx="181">
                        <c:v>176249.99999999959</c:v>
                      </c:pt>
                      <c:pt idx="182">
                        <c:v>176249.99999999959</c:v>
                      </c:pt>
                      <c:pt idx="183">
                        <c:v>176249.99999999959</c:v>
                      </c:pt>
                      <c:pt idx="184">
                        <c:v>176249.99999999959</c:v>
                      </c:pt>
                      <c:pt idx="185">
                        <c:v>176249.99999999959</c:v>
                      </c:pt>
                      <c:pt idx="186">
                        <c:v>176249.99999999959</c:v>
                      </c:pt>
                      <c:pt idx="187">
                        <c:v>176249.99999999959</c:v>
                      </c:pt>
                      <c:pt idx="188">
                        <c:v>176249.99999999959</c:v>
                      </c:pt>
                      <c:pt idx="189">
                        <c:v>176249.99999999959</c:v>
                      </c:pt>
                      <c:pt idx="190">
                        <c:v>176249.99999999959</c:v>
                      </c:pt>
                      <c:pt idx="191">
                        <c:v>176249.99999999959</c:v>
                      </c:pt>
                      <c:pt idx="192">
                        <c:v>176249.99999999959</c:v>
                      </c:pt>
                      <c:pt idx="193">
                        <c:v>176249.99999999959</c:v>
                      </c:pt>
                      <c:pt idx="194">
                        <c:v>176249.99999999959</c:v>
                      </c:pt>
                      <c:pt idx="195">
                        <c:v>176249.99999999959</c:v>
                      </c:pt>
                      <c:pt idx="196">
                        <c:v>176249.99999999959</c:v>
                      </c:pt>
                      <c:pt idx="197">
                        <c:v>176249.99999999959</c:v>
                      </c:pt>
                      <c:pt idx="198">
                        <c:v>176249.99999999959</c:v>
                      </c:pt>
                      <c:pt idx="199">
                        <c:v>176249.99999999959</c:v>
                      </c:pt>
                      <c:pt idx="200">
                        <c:v>176249.99999999959</c:v>
                      </c:pt>
                      <c:pt idx="201">
                        <c:v>176249.99999999959</c:v>
                      </c:pt>
                      <c:pt idx="202">
                        <c:v>176249.99999999959</c:v>
                      </c:pt>
                      <c:pt idx="203">
                        <c:v>176249.99999999959</c:v>
                      </c:pt>
                      <c:pt idx="204">
                        <c:v>176249.99999999959</c:v>
                      </c:pt>
                      <c:pt idx="205">
                        <c:v>176249.99999999959</c:v>
                      </c:pt>
                      <c:pt idx="206">
                        <c:v>176249.99999999959</c:v>
                      </c:pt>
                      <c:pt idx="207">
                        <c:v>176249.99999999959</c:v>
                      </c:pt>
                      <c:pt idx="208">
                        <c:v>176249.99999999959</c:v>
                      </c:pt>
                      <c:pt idx="209">
                        <c:v>176249.99999999959</c:v>
                      </c:pt>
                      <c:pt idx="210">
                        <c:v>176249.99999999959</c:v>
                      </c:pt>
                      <c:pt idx="211">
                        <c:v>176249.99999999959</c:v>
                      </c:pt>
                      <c:pt idx="212">
                        <c:v>176249.99999999959</c:v>
                      </c:pt>
                      <c:pt idx="213">
                        <c:v>176249.99999999959</c:v>
                      </c:pt>
                      <c:pt idx="214">
                        <c:v>176249.99999999959</c:v>
                      </c:pt>
                      <c:pt idx="215">
                        <c:v>176249.99999999959</c:v>
                      </c:pt>
                      <c:pt idx="216">
                        <c:v>176249.99999999959</c:v>
                      </c:pt>
                      <c:pt idx="217">
                        <c:v>176249.99999999959</c:v>
                      </c:pt>
                      <c:pt idx="218">
                        <c:v>176249.99999999959</c:v>
                      </c:pt>
                      <c:pt idx="219">
                        <c:v>176249.99999999959</c:v>
                      </c:pt>
                      <c:pt idx="220">
                        <c:v>176249.99999999959</c:v>
                      </c:pt>
                      <c:pt idx="221">
                        <c:v>176249.99999999959</c:v>
                      </c:pt>
                      <c:pt idx="222">
                        <c:v>176249.99999999959</c:v>
                      </c:pt>
                      <c:pt idx="223">
                        <c:v>176249.99999999959</c:v>
                      </c:pt>
                      <c:pt idx="224">
                        <c:v>176249.99999999959</c:v>
                      </c:pt>
                      <c:pt idx="225">
                        <c:v>176249.99999999959</c:v>
                      </c:pt>
                      <c:pt idx="226">
                        <c:v>176249.99999999959</c:v>
                      </c:pt>
                      <c:pt idx="227">
                        <c:v>176249.99999999959</c:v>
                      </c:pt>
                      <c:pt idx="228">
                        <c:v>176249.99999999959</c:v>
                      </c:pt>
                      <c:pt idx="229">
                        <c:v>176249.99999999959</c:v>
                      </c:pt>
                      <c:pt idx="230">
                        <c:v>176249.99999999959</c:v>
                      </c:pt>
                      <c:pt idx="231">
                        <c:v>176249.99999999959</c:v>
                      </c:pt>
                      <c:pt idx="232">
                        <c:v>176249.99999999959</c:v>
                      </c:pt>
                      <c:pt idx="233">
                        <c:v>176249.99999999959</c:v>
                      </c:pt>
                      <c:pt idx="234">
                        <c:v>176249.99999999959</c:v>
                      </c:pt>
                      <c:pt idx="235">
                        <c:v>176249.99999999959</c:v>
                      </c:pt>
                      <c:pt idx="236">
                        <c:v>176249.99999999959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12-44FC-9CDB-5C463FF413F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AT1 HSBC'!$A$14:$A$250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12:00</c:v>
                      </c:pt>
                      <c:pt idx="1">
                        <c:v>10/22/2025 12:00</c:v>
                      </c:pt>
                      <c:pt idx="2">
                        <c:v>10/23/2025 12:00</c:v>
                      </c:pt>
                      <c:pt idx="3">
                        <c:v>10/24/2025 12:00</c:v>
                      </c:pt>
                      <c:pt idx="4">
                        <c:v>10/27/2025 12:00</c:v>
                      </c:pt>
                      <c:pt idx="5">
                        <c:v>10/28/2025 12:00</c:v>
                      </c:pt>
                      <c:pt idx="6">
                        <c:v>10/29/2025 12:00</c:v>
                      </c:pt>
                      <c:pt idx="7">
                        <c:v>10/30/2025 12:00</c:v>
                      </c:pt>
                      <c:pt idx="8">
                        <c:v>10/31/2025 12:00</c:v>
                      </c:pt>
                      <c:pt idx="9">
                        <c:v>11/03/2025 12:00</c:v>
                      </c:pt>
                      <c:pt idx="10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12-44FC-9CDB-5C463FF413FC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'XCCY NPS DB'!$H$12:$H$13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'XCCY NPS DB'!$A$14:$A$250</c:f>
              <c:strCache>
                <c:ptCount val="11"/>
                <c:pt idx="0">
                  <c:v>10/21/2025 11:00</c:v>
                </c:pt>
                <c:pt idx="1">
                  <c:v>10/22/2025 11:00</c:v>
                </c:pt>
                <c:pt idx="2">
                  <c:v>10/23/2025 11:00</c:v>
                </c:pt>
                <c:pt idx="3">
                  <c:v>10/24/2025 11:00</c:v>
                </c:pt>
                <c:pt idx="4">
                  <c:v>10/27/2025 11:00</c:v>
                </c:pt>
                <c:pt idx="5">
                  <c:v>10/28/2025 11:00</c:v>
                </c:pt>
                <c:pt idx="6">
                  <c:v>10/29/2025 11:00</c:v>
                </c:pt>
                <c:pt idx="7">
                  <c:v>10/30/2025 11:00</c:v>
                </c:pt>
                <c:pt idx="8">
                  <c:v>10/31/2025 11:00</c:v>
                </c:pt>
                <c:pt idx="9">
                  <c:v>11/03/2025 11:00</c:v>
                </c:pt>
                <c:pt idx="10">
                  <c:v>11/03/2025 15:10</c:v>
                </c:pt>
              </c:strCache>
            </c:strRef>
          </c:cat>
          <c:val>
            <c:numRef>
              <c:f>'XCCY NPS DB'!$H$14:$H$250</c:f>
              <c:numCache>
                <c:formatCode>_("$"* #,##0_);_("$"* \(#,##0\);_("$"* "-"??_);_(@_)</c:formatCode>
                <c:ptCount val="237"/>
                <c:pt idx="0">
                  <c:v>0</c:v>
                </c:pt>
                <c:pt idx="1">
                  <c:v>-17755.114818496786</c:v>
                </c:pt>
                <c:pt idx="2">
                  <c:v>-7783.1096369882789</c:v>
                </c:pt>
                <c:pt idx="3">
                  <c:v>16511.955544515553</c:v>
                </c:pt>
                <c:pt idx="4">
                  <c:v>-4233.9689109680048</c:v>
                </c:pt>
                <c:pt idx="5">
                  <c:v>10676.256270537569</c:v>
                </c:pt>
                <c:pt idx="6">
                  <c:v>562.60145204076616</c:v>
                </c:pt>
                <c:pt idx="7">
                  <c:v>-58569.433366450889</c:v>
                </c:pt>
                <c:pt idx="8">
                  <c:v>-74238.928184946111</c:v>
                </c:pt>
                <c:pt idx="9">
                  <c:v>-66725.232640428439</c:v>
                </c:pt>
                <c:pt idx="10">
                  <c:v>-62556.647458921958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15-4769-901E-2FD7E81C2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'XCCY NPS DB'!$A$14:$A$250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11/03/2025 15:10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101.1619</c:v>
                      </c:pt>
                      <c:pt idx="43">
                        <c:v>101.1619</c:v>
                      </c:pt>
                      <c:pt idx="44">
                        <c:v>101.1619</c:v>
                      </c:pt>
                      <c:pt idx="45">
                        <c:v>101.1619</c:v>
                      </c:pt>
                      <c:pt idx="46">
                        <c:v>101.1619</c:v>
                      </c:pt>
                      <c:pt idx="47">
                        <c:v>101.1619</c:v>
                      </c:pt>
                      <c:pt idx="48">
                        <c:v>101.1619</c:v>
                      </c:pt>
                      <c:pt idx="49">
                        <c:v>101.1619</c:v>
                      </c:pt>
                      <c:pt idx="50">
                        <c:v>101.1619</c:v>
                      </c:pt>
                      <c:pt idx="51">
                        <c:v>101.1619</c:v>
                      </c:pt>
                      <c:pt idx="52">
                        <c:v>101.1619</c:v>
                      </c:pt>
                      <c:pt idx="53">
                        <c:v>101.1619</c:v>
                      </c:pt>
                      <c:pt idx="54">
                        <c:v>101.1619</c:v>
                      </c:pt>
                      <c:pt idx="55">
                        <c:v>101.1619</c:v>
                      </c:pt>
                      <c:pt idx="56">
                        <c:v>101.1619</c:v>
                      </c:pt>
                      <c:pt idx="57">
                        <c:v>101.1619</c:v>
                      </c:pt>
                      <c:pt idx="58">
                        <c:v>101.1619</c:v>
                      </c:pt>
                      <c:pt idx="59">
                        <c:v>101.1619</c:v>
                      </c:pt>
                      <c:pt idx="60">
                        <c:v>101.1619</c:v>
                      </c:pt>
                      <c:pt idx="61">
                        <c:v>101.1619</c:v>
                      </c:pt>
                      <c:pt idx="62">
                        <c:v>101.1619</c:v>
                      </c:pt>
                      <c:pt idx="63">
                        <c:v>101.1619</c:v>
                      </c:pt>
                      <c:pt idx="64">
                        <c:v>101.1619</c:v>
                      </c:pt>
                      <c:pt idx="65">
                        <c:v>101.1619</c:v>
                      </c:pt>
                      <c:pt idx="66">
                        <c:v>101.1619</c:v>
                      </c:pt>
                      <c:pt idx="67">
                        <c:v>101.1619</c:v>
                      </c:pt>
                      <c:pt idx="68">
                        <c:v>101.1619</c:v>
                      </c:pt>
                      <c:pt idx="69">
                        <c:v>101.1619</c:v>
                      </c:pt>
                      <c:pt idx="70">
                        <c:v>101.1619</c:v>
                      </c:pt>
                      <c:pt idx="71">
                        <c:v>101.1619</c:v>
                      </c:pt>
                      <c:pt idx="72">
                        <c:v>101.1619</c:v>
                      </c:pt>
                      <c:pt idx="73">
                        <c:v>101.1619</c:v>
                      </c:pt>
                      <c:pt idx="74">
                        <c:v>101.1619</c:v>
                      </c:pt>
                      <c:pt idx="75">
                        <c:v>101.1619</c:v>
                      </c:pt>
                      <c:pt idx="76">
                        <c:v>101.1619</c:v>
                      </c:pt>
                      <c:pt idx="77">
                        <c:v>101.1619</c:v>
                      </c:pt>
                      <c:pt idx="78">
                        <c:v>101.1619</c:v>
                      </c:pt>
                      <c:pt idx="79">
                        <c:v>101.1619</c:v>
                      </c:pt>
                      <c:pt idx="80">
                        <c:v>101.1619</c:v>
                      </c:pt>
                      <c:pt idx="81">
                        <c:v>101.1619</c:v>
                      </c:pt>
                      <c:pt idx="82">
                        <c:v>101.1619</c:v>
                      </c:pt>
                      <c:pt idx="83">
                        <c:v>101.1619</c:v>
                      </c:pt>
                      <c:pt idx="84">
                        <c:v>101.1619</c:v>
                      </c:pt>
                      <c:pt idx="85">
                        <c:v>101.1619</c:v>
                      </c:pt>
                      <c:pt idx="86">
                        <c:v>101.1619</c:v>
                      </c:pt>
                      <c:pt idx="87">
                        <c:v>101.1619</c:v>
                      </c:pt>
                      <c:pt idx="88">
                        <c:v>101.1619</c:v>
                      </c:pt>
                      <c:pt idx="89">
                        <c:v>101.1619</c:v>
                      </c:pt>
                      <c:pt idx="90">
                        <c:v>101.1619</c:v>
                      </c:pt>
                      <c:pt idx="91">
                        <c:v>101.1619</c:v>
                      </c:pt>
                      <c:pt idx="92">
                        <c:v>101.1619</c:v>
                      </c:pt>
                      <c:pt idx="93">
                        <c:v>101.1619</c:v>
                      </c:pt>
                      <c:pt idx="94">
                        <c:v>101.1619</c:v>
                      </c:pt>
                      <c:pt idx="95">
                        <c:v>101.1619</c:v>
                      </c:pt>
                      <c:pt idx="96">
                        <c:v>101.1619</c:v>
                      </c:pt>
                      <c:pt idx="97">
                        <c:v>101.1619</c:v>
                      </c:pt>
                      <c:pt idx="98">
                        <c:v>101.1619</c:v>
                      </c:pt>
                      <c:pt idx="99">
                        <c:v>101.1619</c:v>
                      </c:pt>
                      <c:pt idx="100">
                        <c:v>101.1619</c:v>
                      </c:pt>
                      <c:pt idx="101">
                        <c:v>101.1619</c:v>
                      </c:pt>
                      <c:pt idx="102">
                        <c:v>101.1619</c:v>
                      </c:pt>
                      <c:pt idx="103">
                        <c:v>101.1619</c:v>
                      </c:pt>
                      <c:pt idx="104">
                        <c:v>101.1619</c:v>
                      </c:pt>
                      <c:pt idx="105">
                        <c:v>101.1619</c:v>
                      </c:pt>
                      <c:pt idx="106">
                        <c:v>101.1619</c:v>
                      </c:pt>
                      <c:pt idx="107">
                        <c:v>101.1619</c:v>
                      </c:pt>
                      <c:pt idx="108">
                        <c:v>101.1619</c:v>
                      </c:pt>
                      <c:pt idx="109">
                        <c:v>101.1619</c:v>
                      </c:pt>
                      <c:pt idx="110">
                        <c:v>101.1619</c:v>
                      </c:pt>
                      <c:pt idx="111">
                        <c:v>101.1619</c:v>
                      </c:pt>
                      <c:pt idx="112">
                        <c:v>101.1619</c:v>
                      </c:pt>
                      <c:pt idx="113">
                        <c:v>101.1619</c:v>
                      </c:pt>
                      <c:pt idx="114">
                        <c:v>101.1619</c:v>
                      </c:pt>
                      <c:pt idx="115">
                        <c:v>101.1619</c:v>
                      </c:pt>
                      <c:pt idx="116">
                        <c:v>101.1619</c:v>
                      </c:pt>
                      <c:pt idx="117">
                        <c:v>101.1619</c:v>
                      </c:pt>
                      <c:pt idx="118">
                        <c:v>101.1619</c:v>
                      </c:pt>
                      <c:pt idx="119">
                        <c:v>101.1619</c:v>
                      </c:pt>
                      <c:pt idx="120">
                        <c:v>101.1619</c:v>
                      </c:pt>
                      <c:pt idx="121">
                        <c:v>101.1619</c:v>
                      </c:pt>
                      <c:pt idx="122">
                        <c:v>101.1619</c:v>
                      </c:pt>
                      <c:pt idx="123">
                        <c:v>101.1619</c:v>
                      </c:pt>
                      <c:pt idx="124">
                        <c:v>101.1619</c:v>
                      </c:pt>
                      <c:pt idx="125">
                        <c:v>101.1619</c:v>
                      </c:pt>
                      <c:pt idx="126">
                        <c:v>101.1619</c:v>
                      </c:pt>
                      <c:pt idx="127">
                        <c:v>101.1619</c:v>
                      </c:pt>
                      <c:pt idx="128">
                        <c:v>101.1619</c:v>
                      </c:pt>
                      <c:pt idx="129">
                        <c:v>101.1619</c:v>
                      </c:pt>
                      <c:pt idx="130">
                        <c:v>101.1619</c:v>
                      </c:pt>
                      <c:pt idx="131">
                        <c:v>101.1619</c:v>
                      </c:pt>
                      <c:pt idx="132">
                        <c:v>101.1619</c:v>
                      </c:pt>
                      <c:pt idx="133">
                        <c:v>101.1619</c:v>
                      </c:pt>
                      <c:pt idx="134">
                        <c:v>101.1619</c:v>
                      </c:pt>
                      <c:pt idx="135">
                        <c:v>101.1619</c:v>
                      </c:pt>
                      <c:pt idx="136">
                        <c:v>101.1619</c:v>
                      </c:pt>
                      <c:pt idx="137">
                        <c:v>101.1619</c:v>
                      </c:pt>
                      <c:pt idx="138">
                        <c:v>101.1619</c:v>
                      </c:pt>
                      <c:pt idx="139">
                        <c:v>101.1619</c:v>
                      </c:pt>
                      <c:pt idx="140">
                        <c:v>101.1619</c:v>
                      </c:pt>
                      <c:pt idx="141">
                        <c:v>101.1619</c:v>
                      </c:pt>
                      <c:pt idx="142">
                        <c:v>101.1619</c:v>
                      </c:pt>
                      <c:pt idx="143">
                        <c:v>101.1619</c:v>
                      </c:pt>
                      <c:pt idx="144">
                        <c:v>101.1619</c:v>
                      </c:pt>
                      <c:pt idx="145">
                        <c:v>101.1619</c:v>
                      </c:pt>
                      <c:pt idx="146">
                        <c:v>101.1619</c:v>
                      </c:pt>
                      <c:pt idx="147">
                        <c:v>101.1619</c:v>
                      </c:pt>
                      <c:pt idx="148">
                        <c:v>101.1619</c:v>
                      </c:pt>
                      <c:pt idx="149">
                        <c:v>101.1619</c:v>
                      </c:pt>
                      <c:pt idx="150">
                        <c:v>101.1619</c:v>
                      </c:pt>
                      <c:pt idx="151">
                        <c:v>101.1619</c:v>
                      </c:pt>
                      <c:pt idx="152">
                        <c:v>101.1619</c:v>
                      </c:pt>
                      <c:pt idx="153">
                        <c:v>101.1619</c:v>
                      </c:pt>
                      <c:pt idx="154">
                        <c:v>101.1619</c:v>
                      </c:pt>
                      <c:pt idx="155">
                        <c:v>101.1619</c:v>
                      </c:pt>
                      <c:pt idx="156">
                        <c:v>101.1619</c:v>
                      </c:pt>
                      <c:pt idx="157">
                        <c:v>101.1619</c:v>
                      </c:pt>
                      <c:pt idx="158">
                        <c:v>101.1619</c:v>
                      </c:pt>
                      <c:pt idx="159">
                        <c:v>101.1619</c:v>
                      </c:pt>
                      <c:pt idx="160">
                        <c:v>101.1619</c:v>
                      </c:pt>
                      <c:pt idx="161">
                        <c:v>101.1619</c:v>
                      </c:pt>
                      <c:pt idx="162">
                        <c:v>101.1619</c:v>
                      </c:pt>
                      <c:pt idx="163">
                        <c:v>101.1619</c:v>
                      </c:pt>
                      <c:pt idx="164">
                        <c:v>101.1619</c:v>
                      </c:pt>
                      <c:pt idx="165">
                        <c:v>101.1619</c:v>
                      </c:pt>
                      <c:pt idx="166">
                        <c:v>101.1619</c:v>
                      </c:pt>
                      <c:pt idx="167">
                        <c:v>101.1619</c:v>
                      </c:pt>
                      <c:pt idx="168">
                        <c:v>101.1619</c:v>
                      </c:pt>
                      <c:pt idx="169">
                        <c:v>101.1619</c:v>
                      </c:pt>
                      <c:pt idx="170">
                        <c:v>101.1619</c:v>
                      </c:pt>
                      <c:pt idx="171">
                        <c:v>101.1619</c:v>
                      </c:pt>
                      <c:pt idx="172">
                        <c:v>101.1619</c:v>
                      </c:pt>
                      <c:pt idx="173">
                        <c:v>101.1619</c:v>
                      </c:pt>
                      <c:pt idx="174">
                        <c:v>101.1619</c:v>
                      </c:pt>
                      <c:pt idx="175">
                        <c:v>101.1619</c:v>
                      </c:pt>
                      <c:pt idx="176">
                        <c:v>101.1619</c:v>
                      </c:pt>
                      <c:pt idx="177">
                        <c:v>101.1619</c:v>
                      </c:pt>
                      <c:pt idx="178">
                        <c:v>101.1619</c:v>
                      </c:pt>
                      <c:pt idx="179">
                        <c:v>101.1619</c:v>
                      </c:pt>
                      <c:pt idx="180">
                        <c:v>101.1619</c:v>
                      </c:pt>
                      <c:pt idx="181">
                        <c:v>101.1619</c:v>
                      </c:pt>
                      <c:pt idx="182">
                        <c:v>101.1619</c:v>
                      </c:pt>
                      <c:pt idx="183">
                        <c:v>101.1619</c:v>
                      </c:pt>
                      <c:pt idx="184">
                        <c:v>101.1619</c:v>
                      </c:pt>
                      <c:pt idx="185">
                        <c:v>101.1619</c:v>
                      </c:pt>
                      <c:pt idx="186">
                        <c:v>101.1619</c:v>
                      </c:pt>
                      <c:pt idx="187">
                        <c:v>101.1619</c:v>
                      </c:pt>
                      <c:pt idx="188">
                        <c:v>101.1619</c:v>
                      </c:pt>
                      <c:pt idx="189">
                        <c:v>101.1619</c:v>
                      </c:pt>
                      <c:pt idx="190">
                        <c:v>101.1619</c:v>
                      </c:pt>
                      <c:pt idx="191">
                        <c:v>101.1619</c:v>
                      </c:pt>
                      <c:pt idx="192">
                        <c:v>101.1619</c:v>
                      </c:pt>
                      <c:pt idx="193">
                        <c:v>101.1619</c:v>
                      </c:pt>
                      <c:pt idx="194">
                        <c:v>101.1619</c:v>
                      </c:pt>
                      <c:pt idx="195">
                        <c:v>101.1619</c:v>
                      </c:pt>
                      <c:pt idx="196">
                        <c:v>101.1619</c:v>
                      </c:pt>
                      <c:pt idx="197">
                        <c:v>101.1619</c:v>
                      </c:pt>
                      <c:pt idx="198">
                        <c:v>101.1619</c:v>
                      </c:pt>
                      <c:pt idx="199">
                        <c:v>101.1619</c:v>
                      </c:pt>
                      <c:pt idx="200">
                        <c:v>101.1619</c:v>
                      </c:pt>
                      <c:pt idx="201">
                        <c:v>101.1619</c:v>
                      </c:pt>
                      <c:pt idx="202">
                        <c:v>101.1619</c:v>
                      </c:pt>
                      <c:pt idx="203">
                        <c:v>101.1619</c:v>
                      </c:pt>
                      <c:pt idx="204">
                        <c:v>101.1619</c:v>
                      </c:pt>
                      <c:pt idx="205">
                        <c:v>101.1619</c:v>
                      </c:pt>
                      <c:pt idx="206">
                        <c:v>101.1619</c:v>
                      </c:pt>
                      <c:pt idx="207">
                        <c:v>101.1619</c:v>
                      </c:pt>
                      <c:pt idx="208">
                        <c:v>101.1619</c:v>
                      </c:pt>
                      <c:pt idx="209">
                        <c:v>101.1619</c:v>
                      </c:pt>
                      <c:pt idx="210">
                        <c:v>101.1619</c:v>
                      </c:pt>
                      <c:pt idx="211">
                        <c:v>101.1619</c:v>
                      </c:pt>
                      <c:pt idx="212">
                        <c:v>101.1619</c:v>
                      </c:pt>
                      <c:pt idx="213">
                        <c:v>101.1619</c:v>
                      </c:pt>
                      <c:pt idx="214">
                        <c:v>101.1619</c:v>
                      </c:pt>
                      <c:pt idx="215">
                        <c:v>101.1619</c:v>
                      </c:pt>
                      <c:pt idx="216">
                        <c:v>101.1619</c:v>
                      </c:pt>
                      <c:pt idx="217">
                        <c:v>101.1619</c:v>
                      </c:pt>
                      <c:pt idx="218">
                        <c:v>101.1619</c:v>
                      </c:pt>
                      <c:pt idx="219">
                        <c:v>101.1619</c:v>
                      </c:pt>
                      <c:pt idx="220">
                        <c:v>101.1619</c:v>
                      </c:pt>
                      <c:pt idx="221">
                        <c:v>101.1619</c:v>
                      </c:pt>
                      <c:pt idx="222">
                        <c:v>101.1619</c:v>
                      </c:pt>
                      <c:pt idx="223">
                        <c:v>101.1619</c:v>
                      </c:pt>
                      <c:pt idx="224">
                        <c:v>101.1619</c:v>
                      </c:pt>
                      <c:pt idx="225">
                        <c:v>101.1619</c:v>
                      </c:pt>
                      <c:pt idx="226">
                        <c:v>101.1619</c:v>
                      </c:pt>
                      <c:pt idx="227">
                        <c:v>101.1619</c:v>
                      </c:pt>
                      <c:pt idx="228">
                        <c:v>101.1619</c:v>
                      </c:pt>
                      <c:pt idx="229">
                        <c:v>101.1619</c:v>
                      </c:pt>
                      <c:pt idx="230">
                        <c:v>101.1619</c:v>
                      </c:pt>
                      <c:pt idx="231">
                        <c:v>101.1619</c:v>
                      </c:pt>
                      <c:pt idx="232">
                        <c:v>101.1619</c:v>
                      </c:pt>
                      <c:pt idx="233">
                        <c:v>101.1619</c:v>
                      </c:pt>
                      <c:pt idx="234">
                        <c:v>101.1619</c:v>
                      </c:pt>
                      <c:pt idx="235">
                        <c:v>101.1619</c:v>
                      </c:pt>
                      <c:pt idx="236">
                        <c:v>101.1619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815-4769-901E-2FD7E81C2B4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NPS DB'!$A$14:$A$250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89.620900000000006</c:v>
                      </c:pt>
                      <c:pt idx="43">
                        <c:v>89.620900000000006</c:v>
                      </c:pt>
                      <c:pt idx="44">
                        <c:v>89.620900000000006</c:v>
                      </c:pt>
                      <c:pt idx="45">
                        <c:v>89.620900000000006</c:v>
                      </c:pt>
                      <c:pt idx="46">
                        <c:v>89.620900000000006</c:v>
                      </c:pt>
                      <c:pt idx="47">
                        <c:v>89.620900000000006</c:v>
                      </c:pt>
                      <c:pt idx="48">
                        <c:v>89.620900000000006</c:v>
                      </c:pt>
                      <c:pt idx="49">
                        <c:v>89.620900000000006</c:v>
                      </c:pt>
                      <c:pt idx="50">
                        <c:v>89.620900000000006</c:v>
                      </c:pt>
                      <c:pt idx="51">
                        <c:v>89.620900000000006</c:v>
                      </c:pt>
                      <c:pt idx="52">
                        <c:v>89.620900000000006</c:v>
                      </c:pt>
                      <c:pt idx="53">
                        <c:v>89.620900000000006</c:v>
                      </c:pt>
                      <c:pt idx="54">
                        <c:v>89.620900000000006</c:v>
                      </c:pt>
                      <c:pt idx="55">
                        <c:v>89.620900000000006</c:v>
                      </c:pt>
                      <c:pt idx="56">
                        <c:v>89.620900000000006</c:v>
                      </c:pt>
                      <c:pt idx="57">
                        <c:v>89.620900000000006</c:v>
                      </c:pt>
                      <c:pt idx="58">
                        <c:v>89.620900000000006</c:v>
                      </c:pt>
                      <c:pt idx="59">
                        <c:v>89.620900000000006</c:v>
                      </c:pt>
                      <c:pt idx="60">
                        <c:v>89.620900000000006</c:v>
                      </c:pt>
                      <c:pt idx="61">
                        <c:v>89.620900000000006</c:v>
                      </c:pt>
                      <c:pt idx="62">
                        <c:v>89.620900000000006</c:v>
                      </c:pt>
                      <c:pt idx="63">
                        <c:v>89.620900000000006</c:v>
                      </c:pt>
                      <c:pt idx="64">
                        <c:v>89.620900000000006</c:v>
                      </c:pt>
                      <c:pt idx="65">
                        <c:v>89.620900000000006</c:v>
                      </c:pt>
                      <c:pt idx="66">
                        <c:v>89.620900000000006</c:v>
                      </c:pt>
                      <c:pt idx="67">
                        <c:v>89.620900000000006</c:v>
                      </c:pt>
                      <c:pt idx="68">
                        <c:v>89.620900000000006</c:v>
                      </c:pt>
                      <c:pt idx="69">
                        <c:v>89.620900000000006</c:v>
                      </c:pt>
                      <c:pt idx="70">
                        <c:v>89.620900000000006</c:v>
                      </c:pt>
                      <c:pt idx="71">
                        <c:v>89.620900000000006</c:v>
                      </c:pt>
                      <c:pt idx="72">
                        <c:v>89.620900000000006</c:v>
                      </c:pt>
                      <c:pt idx="73">
                        <c:v>89.620900000000006</c:v>
                      </c:pt>
                      <c:pt idx="74">
                        <c:v>89.620900000000006</c:v>
                      </c:pt>
                      <c:pt idx="75">
                        <c:v>89.620900000000006</c:v>
                      </c:pt>
                      <c:pt idx="76">
                        <c:v>89.620900000000006</c:v>
                      </c:pt>
                      <c:pt idx="77">
                        <c:v>89.620900000000006</c:v>
                      </c:pt>
                      <c:pt idx="78">
                        <c:v>89.620900000000006</c:v>
                      </c:pt>
                      <c:pt idx="79">
                        <c:v>89.620900000000006</c:v>
                      </c:pt>
                      <c:pt idx="80">
                        <c:v>89.620900000000006</c:v>
                      </c:pt>
                      <c:pt idx="81">
                        <c:v>89.620900000000006</c:v>
                      </c:pt>
                      <c:pt idx="82">
                        <c:v>89.620900000000006</c:v>
                      </c:pt>
                      <c:pt idx="83">
                        <c:v>89.620900000000006</c:v>
                      </c:pt>
                      <c:pt idx="84">
                        <c:v>89.620900000000006</c:v>
                      </c:pt>
                      <c:pt idx="85">
                        <c:v>89.620900000000006</c:v>
                      </c:pt>
                      <c:pt idx="86">
                        <c:v>89.620900000000006</c:v>
                      </c:pt>
                      <c:pt idx="87">
                        <c:v>89.620900000000006</c:v>
                      </c:pt>
                      <c:pt idx="88">
                        <c:v>89.620900000000006</c:v>
                      </c:pt>
                      <c:pt idx="89">
                        <c:v>89.620900000000006</c:v>
                      </c:pt>
                      <c:pt idx="90">
                        <c:v>89.620900000000006</c:v>
                      </c:pt>
                      <c:pt idx="91">
                        <c:v>89.620900000000006</c:v>
                      </c:pt>
                      <c:pt idx="92">
                        <c:v>89.620900000000006</c:v>
                      </c:pt>
                      <c:pt idx="93">
                        <c:v>89.620900000000006</c:v>
                      </c:pt>
                      <c:pt idx="94">
                        <c:v>89.620900000000006</c:v>
                      </c:pt>
                      <c:pt idx="95">
                        <c:v>89.620900000000006</c:v>
                      </c:pt>
                      <c:pt idx="96">
                        <c:v>89.620900000000006</c:v>
                      </c:pt>
                      <c:pt idx="97">
                        <c:v>89.620900000000006</c:v>
                      </c:pt>
                      <c:pt idx="98">
                        <c:v>89.620900000000006</c:v>
                      </c:pt>
                      <c:pt idx="99">
                        <c:v>89.620900000000006</c:v>
                      </c:pt>
                      <c:pt idx="100">
                        <c:v>89.620900000000006</c:v>
                      </c:pt>
                      <c:pt idx="101">
                        <c:v>89.620900000000006</c:v>
                      </c:pt>
                      <c:pt idx="102">
                        <c:v>89.620900000000006</c:v>
                      </c:pt>
                      <c:pt idx="103">
                        <c:v>89.620900000000006</c:v>
                      </c:pt>
                      <c:pt idx="104">
                        <c:v>89.620900000000006</c:v>
                      </c:pt>
                      <c:pt idx="105">
                        <c:v>89.620900000000006</c:v>
                      </c:pt>
                      <c:pt idx="106">
                        <c:v>89.620900000000006</c:v>
                      </c:pt>
                      <c:pt idx="107">
                        <c:v>89.620900000000006</c:v>
                      </c:pt>
                      <c:pt idx="108">
                        <c:v>89.620900000000006</c:v>
                      </c:pt>
                      <c:pt idx="109">
                        <c:v>89.620900000000006</c:v>
                      </c:pt>
                      <c:pt idx="110">
                        <c:v>89.620900000000006</c:v>
                      </c:pt>
                      <c:pt idx="111">
                        <c:v>89.620900000000006</c:v>
                      </c:pt>
                      <c:pt idx="112">
                        <c:v>89.620900000000006</c:v>
                      </c:pt>
                      <c:pt idx="113">
                        <c:v>89.620900000000006</c:v>
                      </c:pt>
                      <c:pt idx="114">
                        <c:v>89.620900000000006</c:v>
                      </c:pt>
                      <c:pt idx="115">
                        <c:v>89.620900000000006</c:v>
                      </c:pt>
                      <c:pt idx="116">
                        <c:v>89.620900000000006</c:v>
                      </c:pt>
                      <c:pt idx="117">
                        <c:v>89.620900000000006</c:v>
                      </c:pt>
                      <c:pt idx="118">
                        <c:v>89.620900000000006</c:v>
                      </c:pt>
                      <c:pt idx="119">
                        <c:v>89.620900000000006</c:v>
                      </c:pt>
                      <c:pt idx="120">
                        <c:v>89.620900000000006</c:v>
                      </c:pt>
                      <c:pt idx="121">
                        <c:v>89.620900000000006</c:v>
                      </c:pt>
                      <c:pt idx="122">
                        <c:v>89.620900000000006</c:v>
                      </c:pt>
                      <c:pt idx="123">
                        <c:v>89.620900000000006</c:v>
                      </c:pt>
                      <c:pt idx="124">
                        <c:v>89.620900000000006</c:v>
                      </c:pt>
                      <c:pt idx="125">
                        <c:v>89.620900000000006</c:v>
                      </c:pt>
                      <c:pt idx="126">
                        <c:v>89.620900000000006</c:v>
                      </c:pt>
                      <c:pt idx="127">
                        <c:v>89.620900000000006</c:v>
                      </c:pt>
                      <c:pt idx="128">
                        <c:v>89.620900000000006</c:v>
                      </c:pt>
                      <c:pt idx="129">
                        <c:v>89.620900000000006</c:v>
                      </c:pt>
                      <c:pt idx="130">
                        <c:v>89.620900000000006</c:v>
                      </c:pt>
                      <c:pt idx="131">
                        <c:v>89.620900000000006</c:v>
                      </c:pt>
                      <c:pt idx="132">
                        <c:v>89.620900000000006</c:v>
                      </c:pt>
                      <c:pt idx="133">
                        <c:v>89.620900000000006</c:v>
                      </c:pt>
                      <c:pt idx="134">
                        <c:v>89.620900000000006</c:v>
                      </c:pt>
                      <c:pt idx="135">
                        <c:v>89.620900000000006</c:v>
                      </c:pt>
                      <c:pt idx="136">
                        <c:v>89.620900000000006</c:v>
                      </c:pt>
                      <c:pt idx="137">
                        <c:v>89.620900000000006</c:v>
                      </c:pt>
                      <c:pt idx="138">
                        <c:v>89.620900000000006</c:v>
                      </c:pt>
                      <c:pt idx="139">
                        <c:v>89.620900000000006</c:v>
                      </c:pt>
                      <c:pt idx="140">
                        <c:v>89.620900000000006</c:v>
                      </c:pt>
                      <c:pt idx="141">
                        <c:v>89.620900000000006</c:v>
                      </c:pt>
                      <c:pt idx="142">
                        <c:v>89.620900000000006</c:v>
                      </c:pt>
                      <c:pt idx="143">
                        <c:v>89.620900000000006</c:v>
                      </c:pt>
                      <c:pt idx="144">
                        <c:v>89.620900000000006</c:v>
                      </c:pt>
                      <c:pt idx="145">
                        <c:v>89.620900000000006</c:v>
                      </c:pt>
                      <c:pt idx="146">
                        <c:v>89.620900000000006</c:v>
                      </c:pt>
                      <c:pt idx="147">
                        <c:v>89.620900000000006</c:v>
                      </c:pt>
                      <c:pt idx="148">
                        <c:v>89.620900000000006</c:v>
                      </c:pt>
                      <c:pt idx="149">
                        <c:v>89.620900000000006</c:v>
                      </c:pt>
                      <c:pt idx="150">
                        <c:v>89.620900000000006</c:v>
                      </c:pt>
                      <c:pt idx="151">
                        <c:v>89.620900000000006</c:v>
                      </c:pt>
                      <c:pt idx="152">
                        <c:v>89.620900000000006</c:v>
                      </c:pt>
                      <c:pt idx="153">
                        <c:v>89.620900000000006</c:v>
                      </c:pt>
                      <c:pt idx="154">
                        <c:v>89.620900000000006</c:v>
                      </c:pt>
                      <c:pt idx="155">
                        <c:v>89.620900000000006</c:v>
                      </c:pt>
                      <c:pt idx="156">
                        <c:v>89.620900000000006</c:v>
                      </c:pt>
                      <c:pt idx="157">
                        <c:v>89.620900000000006</c:v>
                      </c:pt>
                      <c:pt idx="158">
                        <c:v>89.620900000000006</c:v>
                      </c:pt>
                      <c:pt idx="159">
                        <c:v>89.620900000000006</c:v>
                      </c:pt>
                      <c:pt idx="160">
                        <c:v>89.620900000000006</c:v>
                      </c:pt>
                      <c:pt idx="161">
                        <c:v>89.620900000000006</c:v>
                      </c:pt>
                      <c:pt idx="162">
                        <c:v>89.620900000000006</c:v>
                      </c:pt>
                      <c:pt idx="163">
                        <c:v>89.620900000000006</c:v>
                      </c:pt>
                      <c:pt idx="164">
                        <c:v>89.620900000000006</c:v>
                      </c:pt>
                      <c:pt idx="165">
                        <c:v>89.620900000000006</c:v>
                      </c:pt>
                      <c:pt idx="166">
                        <c:v>89.620900000000006</c:v>
                      </c:pt>
                      <c:pt idx="167">
                        <c:v>89.620900000000006</c:v>
                      </c:pt>
                      <c:pt idx="168">
                        <c:v>89.620900000000006</c:v>
                      </c:pt>
                      <c:pt idx="169">
                        <c:v>89.620900000000006</c:v>
                      </c:pt>
                      <c:pt idx="170">
                        <c:v>89.620900000000006</c:v>
                      </c:pt>
                      <c:pt idx="171">
                        <c:v>89.620900000000006</c:v>
                      </c:pt>
                      <c:pt idx="172">
                        <c:v>89.620900000000006</c:v>
                      </c:pt>
                      <c:pt idx="173">
                        <c:v>89.620900000000006</c:v>
                      </c:pt>
                      <c:pt idx="174">
                        <c:v>89.620900000000006</c:v>
                      </c:pt>
                      <c:pt idx="175">
                        <c:v>89.620900000000006</c:v>
                      </c:pt>
                      <c:pt idx="176">
                        <c:v>89.620900000000006</c:v>
                      </c:pt>
                      <c:pt idx="177">
                        <c:v>89.620900000000006</c:v>
                      </c:pt>
                      <c:pt idx="178">
                        <c:v>89.620900000000006</c:v>
                      </c:pt>
                      <c:pt idx="179">
                        <c:v>89.620900000000006</c:v>
                      </c:pt>
                      <c:pt idx="180">
                        <c:v>89.620900000000006</c:v>
                      </c:pt>
                      <c:pt idx="181">
                        <c:v>89.620900000000006</c:v>
                      </c:pt>
                      <c:pt idx="182">
                        <c:v>89.620900000000006</c:v>
                      </c:pt>
                      <c:pt idx="183">
                        <c:v>89.620900000000006</c:v>
                      </c:pt>
                      <c:pt idx="184">
                        <c:v>89.620900000000006</c:v>
                      </c:pt>
                      <c:pt idx="185">
                        <c:v>89.620900000000006</c:v>
                      </c:pt>
                      <c:pt idx="186">
                        <c:v>89.620900000000006</c:v>
                      </c:pt>
                      <c:pt idx="187">
                        <c:v>89.620900000000006</c:v>
                      </c:pt>
                      <c:pt idx="188">
                        <c:v>89.620900000000006</c:v>
                      </c:pt>
                      <c:pt idx="189">
                        <c:v>89.620900000000006</c:v>
                      </c:pt>
                      <c:pt idx="190">
                        <c:v>89.620900000000006</c:v>
                      </c:pt>
                      <c:pt idx="191">
                        <c:v>89.620900000000006</c:v>
                      </c:pt>
                      <c:pt idx="192">
                        <c:v>89.620900000000006</c:v>
                      </c:pt>
                      <c:pt idx="193">
                        <c:v>89.620900000000006</c:v>
                      </c:pt>
                      <c:pt idx="194">
                        <c:v>89.620900000000006</c:v>
                      </c:pt>
                      <c:pt idx="195">
                        <c:v>89.620900000000006</c:v>
                      </c:pt>
                      <c:pt idx="196">
                        <c:v>89.620900000000006</c:v>
                      </c:pt>
                      <c:pt idx="197">
                        <c:v>89.620900000000006</c:v>
                      </c:pt>
                      <c:pt idx="198">
                        <c:v>89.620900000000006</c:v>
                      </c:pt>
                      <c:pt idx="199">
                        <c:v>89.620900000000006</c:v>
                      </c:pt>
                      <c:pt idx="200">
                        <c:v>89.620900000000006</c:v>
                      </c:pt>
                      <c:pt idx="201">
                        <c:v>89.620900000000006</c:v>
                      </c:pt>
                      <c:pt idx="202">
                        <c:v>89.620900000000006</c:v>
                      </c:pt>
                      <c:pt idx="203">
                        <c:v>89.620900000000006</c:v>
                      </c:pt>
                      <c:pt idx="204">
                        <c:v>89.620900000000006</c:v>
                      </c:pt>
                      <c:pt idx="205">
                        <c:v>89.620900000000006</c:v>
                      </c:pt>
                      <c:pt idx="206">
                        <c:v>89.620900000000006</c:v>
                      </c:pt>
                      <c:pt idx="207">
                        <c:v>89.620900000000006</c:v>
                      </c:pt>
                      <c:pt idx="208">
                        <c:v>89.620900000000006</c:v>
                      </c:pt>
                      <c:pt idx="209">
                        <c:v>89.620900000000006</c:v>
                      </c:pt>
                      <c:pt idx="210">
                        <c:v>89.620900000000006</c:v>
                      </c:pt>
                      <c:pt idx="211">
                        <c:v>89.620900000000006</c:v>
                      </c:pt>
                      <c:pt idx="212">
                        <c:v>89.620900000000006</c:v>
                      </c:pt>
                      <c:pt idx="213">
                        <c:v>89.620900000000006</c:v>
                      </c:pt>
                      <c:pt idx="214">
                        <c:v>89.620900000000006</c:v>
                      </c:pt>
                      <c:pt idx="215">
                        <c:v>89.620900000000006</c:v>
                      </c:pt>
                      <c:pt idx="216">
                        <c:v>89.620900000000006</c:v>
                      </c:pt>
                      <c:pt idx="217">
                        <c:v>89.620900000000006</c:v>
                      </c:pt>
                      <c:pt idx="218">
                        <c:v>89.620900000000006</c:v>
                      </c:pt>
                      <c:pt idx="219">
                        <c:v>89.620900000000006</c:v>
                      </c:pt>
                      <c:pt idx="220">
                        <c:v>89.620900000000006</c:v>
                      </c:pt>
                      <c:pt idx="221">
                        <c:v>89.620900000000006</c:v>
                      </c:pt>
                      <c:pt idx="222">
                        <c:v>89.620900000000006</c:v>
                      </c:pt>
                      <c:pt idx="223">
                        <c:v>89.620900000000006</c:v>
                      </c:pt>
                      <c:pt idx="224">
                        <c:v>89.620900000000006</c:v>
                      </c:pt>
                      <c:pt idx="225">
                        <c:v>89.620900000000006</c:v>
                      </c:pt>
                      <c:pt idx="226">
                        <c:v>89.620900000000006</c:v>
                      </c:pt>
                      <c:pt idx="227">
                        <c:v>89.620900000000006</c:v>
                      </c:pt>
                      <c:pt idx="228">
                        <c:v>89.620900000000006</c:v>
                      </c:pt>
                      <c:pt idx="229">
                        <c:v>89.620900000000006</c:v>
                      </c:pt>
                      <c:pt idx="230">
                        <c:v>89.620900000000006</c:v>
                      </c:pt>
                      <c:pt idx="231">
                        <c:v>89.620900000000006</c:v>
                      </c:pt>
                      <c:pt idx="232">
                        <c:v>89.620900000000006</c:v>
                      </c:pt>
                      <c:pt idx="233">
                        <c:v>89.620900000000006</c:v>
                      </c:pt>
                      <c:pt idx="234">
                        <c:v>89.620900000000006</c:v>
                      </c:pt>
                      <c:pt idx="235">
                        <c:v>89.620900000000006</c:v>
                      </c:pt>
                      <c:pt idx="236">
                        <c:v>89.620900000000006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815-4769-901E-2FD7E81C2B4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NPS DB'!$A$14:$A$250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188201.96499999994</c:v>
                      </c:pt>
                      <c:pt idx="43">
                        <c:v>188201.96499999994</c:v>
                      </c:pt>
                      <c:pt idx="44">
                        <c:v>188201.96499999994</c:v>
                      </c:pt>
                      <c:pt idx="45">
                        <c:v>188201.96499999994</c:v>
                      </c:pt>
                      <c:pt idx="46">
                        <c:v>188201.96499999994</c:v>
                      </c:pt>
                      <c:pt idx="47">
                        <c:v>188201.96499999994</c:v>
                      </c:pt>
                      <c:pt idx="48">
                        <c:v>188201.96499999994</c:v>
                      </c:pt>
                      <c:pt idx="49">
                        <c:v>188201.96499999994</c:v>
                      </c:pt>
                      <c:pt idx="50">
                        <c:v>188201.96499999994</c:v>
                      </c:pt>
                      <c:pt idx="51">
                        <c:v>188201.96499999994</c:v>
                      </c:pt>
                      <c:pt idx="52">
                        <c:v>188201.96499999994</c:v>
                      </c:pt>
                      <c:pt idx="53">
                        <c:v>188201.96499999994</c:v>
                      </c:pt>
                      <c:pt idx="54">
                        <c:v>188201.96499999994</c:v>
                      </c:pt>
                      <c:pt idx="55">
                        <c:v>188201.96499999994</c:v>
                      </c:pt>
                      <c:pt idx="56">
                        <c:v>188201.96499999994</c:v>
                      </c:pt>
                      <c:pt idx="57">
                        <c:v>188201.96499999994</c:v>
                      </c:pt>
                      <c:pt idx="58">
                        <c:v>188201.96499999994</c:v>
                      </c:pt>
                      <c:pt idx="59">
                        <c:v>188201.96499999994</c:v>
                      </c:pt>
                      <c:pt idx="60">
                        <c:v>188201.96499999994</c:v>
                      </c:pt>
                      <c:pt idx="61">
                        <c:v>188201.96499999994</c:v>
                      </c:pt>
                      <c:pt idx="62">
                        <c:v>188201.96499999994</c:v>
                      </c:pt>
                      <c:pt idx="63">
                        <c:v>188201.96499999994</c:v>
                      </c:pt>
                      <c:pt idx="64">
                        <c:v>188201.96499999994</c:v>
                      </c:pt>
                      <c:pt idx="65">
                        <c:v>188201.96499999994</c:v>
                      </c:pt>
                      <c:pt idx="66">
                        <c:v>188201.96499999994</c:v>
                      </c:pt>
                      <c:pt idx="67">
                        <c:v>188201.96499999994</c:v>
                      </c:pt>
                      <c:pt idx="68">
                        <c:v>188201.96499999994</c:v>
                      </c:pt>
                      <c:pt idx="69">
                        <c:v>188201.96499999994</c:v>
                      </c:pt>
                      <c:pt idx="70">
                        <c:v>188201.96499999994</c:v>
                      </c:pt>
                      <c:pt idx="71">
                        <c:v>188201.96499999994</c:v>
                      </c:pt>
                      <c:pt idx="72">
                        <c:v>188201.96499999994</c:v>
                      </c:pt>
                      <c:pt idx="73">
                        <c:v>188201.96499999994</c:v>
                      </c:pt>
                      <c:pt idx="74">
                        <c:v>188201.96499999994</c:v>
                      </c:pt>
                      <c:pt idx="75">
                        <c:v>188201.96499999994</c:v>
                      </c:pt>
                      <c:pt idx="76">
                        <c:v>188201.96499999994</c:v>
                      </c:pt>
                      <c:pt idx="77">
                        <c:v>188201.96499999994</c:v>
                      </c:pt>
                      <c:pt idx="78">
                        <c:v>188201.96499999994</c:v>
                      </c:pt>
                      <c:pt idx="79">
                        <c:v>188201.96499999994</c:v>
                      </c:pt>
                      <c:pt idx="80">
                        <c:v>188201.96499999994</c:v>
                      </c:pt>
                      <c:pt idx="81">
                        <c:v>188201.96499999994</c:v>
                      </c:pt>
                      <c:pt idx="82">
                        <c:v>188201.96499999994</c:v>
                      </c:pt>
                      <c:pt idx="83">
                        <c:v>188201.96499999994</c:v>
                      </c:pt>
                      <c:pt idx="84">
                        <c:v>188201.96499999994</c:v>
                      </c:pt>
                      <c:pt idx="85">
                        <c:v>188201.96499999994</c:v>
                      </c:pt>
                      <c:pt idx="86">
                        <c:v>188201.96499999994</c:v>
                      </c:pt>
                      <c:pt idx="87">
                        <c:v>188201.96499999994</c:v>
                      </c:pt>
                      <c:pt idx="88">
                        <c:v>188201.96499999994</c:v>
                      </c:pt>
                      <c:pt idx="89">
                        <c:v>188201.96499999994</c:v>
                      </c:pt>
                      <c:pt idx="90">
                        <c:v>188201.96499999994</c:v>
                      </c:pt>
                      <c:pt idx="91">
                        <c:v>188201.96499999994</c:v>
                      </c:pt>
                      <c:pt idx="92">
                        <c:v>188201.96499999994</c:v>
                      </c:pt>
                      <c:pt idx="93">
                        <c:v>188201.96499999994</c:v>
                      </c:pt>
                      <c:pt idx="94">
                        <c:v>188201.96499999994</c:v>
                      </c:pt>
                      <c:pt idx="95">
                        <c:v>188201.96499999994</c:v>
                      </c:pt>
                      <c:pt idx="96">
                        <c:v>188201.96499999994</c:v>
                      </c:pt>
                      <c:pt idx="97">
                        <c:v>188201.96499999994</c:v>
                      </c:pt>
                      <c:pt idx="98">
                        <c:v>188201.96499999994</c:v>
                      </c:pt>
                      <c:pt idx="99">
                        <c:v>188201.96499999994</c:v>
                      </c:pt>
                      <c:pt idx="100">
                        <c:v>188201.96499999994</c:v>
                      </c:pt>
                      <c:pt idx="101">
                        <c:v>188201.96499999994</c:v>
                      </c:pt>
                      <c:pt idx="102">
                        <c:v>188201.96499999994</c:v>
                      </c:pt>
                      <c:pt idx="103">
                        <c:v>188201.96499999994</c:v>
                      </c:pt>
                      <c:pt idx="104">
                        <c:v>188201.96499999994</c:v>
                      </c:pt>
                      <c:pt idx="105">
                        <c:v>188201.96499999994</c:v>
                      </c:pt>
                      <c:pt idx="106">
                        <c:v>188201.96499999994</c:v>
                      </c:pt>
                      <c:pt idx="107">
                        <c:v>188201.96499999994</c:v>
                      </c:pt>
                      <c:pt idx="108">
                        <c:v>188201.96499999994</c:v>
                      </c:pt>
                      <c:pt idx="109">
                        <c:v>188201.96499999994</c:v>
                      </c:pt>
                      <c:pt idx="110">
                        <c:v>188201.96499999994</c:v>
                      </c:pt>
                      <c:pt idx="111">
                        <c:v>188201.96499999994</c:v>
                      </c:pt>
                      <c:pt idx="112">
                        <c:v>188201.96499999994</c:v>
                      </c:pt>
                      <c:pt idx="113">
                        <c:v>188201.96499999994</c:v>
                      </c:pt>
                      <c:pt idx="114">
                        <c:v>188201.96499999994</c:v>
                      </c:pt>
                      <c:pt idx="115">
                        <c:v>188201.96499999994</c:v>
                      </c:pt>
                      <c:pt idx="116">
                        <c:v>188201.96499999994</c:v>
                      </c:pt>
                      <c:pt idx="117">
                        <c:v>188201.96499999994</c:v>
                      </c:pt>
                      <c:pt idx="118">
                        <c:v>188201.96499999994</c:v>
                      </c:pt>
                      <c:pt idx="119">
                        <c:v>188201.96499999994</c:v>
                      </c:pt>
                      <c:pt idx="120">
                        <c:v>188201.96499999994</c:v>
                      </c:pt>
                      <c:pt idx="121">
                        <c:v>188201.96499999994</c:v>
                      </c:pt>
                      <c:pt idx="122">
                        <c:v>188201.96499999994</c:v>
                      </c:pt>
                      <c:pt idx="123">
                        <c:v>188201.96499999994</c:v>
                      </c:pt>
                      <c:pt idx="124">
                        <c:v>188201.96499999994</c:v>
                      </c:pt>
                      <c:pt idx="125">
                        <c:v>188201.96499999994</c:v>
                      </c:pt>
                      <c:pt idx="126">
                        <c:v>188201.96499999994</c:v>
                      </c:pt>
                      <c:pt idx="127">
                        <c:v>188201.96499999994</c:v>
                      </c:pt>
                      <c:pt idx="128">
                        <c:v>188201.96499999994</c:v>
                      </c:pt>
                      <c:pt idx="129">
                        <c:v>188201.96499999994</c:v>
                      </c:pt>
                      <c:pt idx="130">
                        <c:v>188201.96499999994</c:v>
                      </c:pt>
                      <c:pt idx="131">
                        <c:v>188201.96499999994</c:v>
                      </c:pt>
                      <c:pt idx="132">
                        <c:v>188201.96499999994</c:v>
                      </c:pt>
                      <c:pt idx="133">
                        <c:v>188201.96499999994</c:v>
                      </c:pt>
                      <c:pt idx="134">
                        <c:v>188201.96499999994</c:v>
                      </c:pt>
                      <c:pt idx="135">
                        <c:v>188201.96499999994</c:v>
                      </c:pt>
                      <c:pt idx="136">
                        <c:v>188201.96499999994</c:v>
                      </c:pt>
                      <c:pt idx="137">
                        <c:v>188201.96499999994</c:v>
                      </c:pt>
                      <c:pt idx="138">
                        <c:v>188201.96499999994</c:v>
                      </c:pt>
                      <c:pt idx="139">
                        <c:v>188201.96499999994</c:v>
                      </c:pt>
                      <c:pt idx="140">
                        <c:v>188201.96499999994</c:v>
                      </c:pt>
                      <c:pt idx="141">
                        <c:v>188201.96499999994</c:v>
                      </c:pt>
                      <c:pt idx="142">
                        <c:v>188201.96499999994</c:v>
                      </c:pt>
                      <c:pt idx="143">
                        <c:v>188201.96499999994</c:v>
                      </c:pt>
                      <c:pt idx="144">
                        <c:v>188201.96499999994</c:v>
                      </c:pt>
                      <c:pt idx="145">
                        <c:v>188201.96499999994</c:v>
                      </c:pt>
                      <c:pt idx="146">
                        <c:v>188201.96499999994</c:v>
                      </c:pt>
                      <c:pt idx="147">
                        <c:v>188201.96499999994</c:v>
                      </c:pt>
                      <c:pt idx="148">
                        <c:v>188201.96499999994</c:v>
                      </c:pt>
                      <c:pt idx="149">
                        <c:v>188201.96499999994</c:v>
                      </c:pt>
                      <c:pt idx="150">
                        <c:v>188201.96499999994</c:v>
                      </c:pt>
                      <c:pt idx="151">
                        <c:v>188201.96499999994</c:v>
                      </c:pt>
                      <c:pt idx="152">
                        <c:v>188201.96499999994</c:v>
                      </c:pt>
                      <c:pt idx="153">
                        <c:v>188201.96499999994</c:v>
                      </c:pt>
                      <c:pt idx="154">
                        <c:v>188201.96499999994</c:v>
                      </c:pt>
                      <c:pt idx="155">
                        <c:v>188201.96499999994</c:v>
                      </c:pt>
                      <c:pt idx="156">
                        <c:v>188201.96499999994</c:v>
                      </c:pt>
                      <c:pt idx="157">
                        <c:v>188201.96499999994</c:v>
                      </c:pt>
                      <c:pt idx="158">
                        <c:v>188201.96499999994</c:v>
                      </c:pt>
                      <c:pt idx="159">
                        <c:v>188201.96499999994</c:v>
                      </c:pt>
                      <c:pt idx="160">
                        <c:v>188201.96499999994</c:v>
                      </c:pt>
                      <c:pt idx="161">
                        <c:v>188201.96499999994</c:v>
                      </c:pt>
                      <c:pt idx="162">
                        <c:v>188201.96499999994</c:v>
                      </c:pt>
                      <c:pt idx="163">
                        <c:v>188201.96499999994</c:v>
                      </c:pt>
                      <c:pt idx="164">
                        <c:v>188201.96499999994</c:v>
                      </c:pt>
                      <c:pt idx="165">
                        <c:v>188201.96499999994</c:v>
                      </c:pt>
                      <c:pt idx="166">
                        <c:v>188201.96499999994</c:v>
                      </c:pt>
                      <c:pt idx="167">
                        <c:v>188201.96499999994</c:v>
                      </c:pt>
                      <c:pt idx="168">
                        <c:v>188201.96499999994</c:v>
                      </c:pt>
                      <c:pt idx="169">
                        <c:v>188201.96499999994</c:v>
                      </c:pt>
                      <c:pt idx="170">
                        <c:v>188201.96499999994</c:v>
                      </c:pt>
                      <c:pt idx="171">
                        <c:v>188201.96499999994</c:v>
                      </c:pt>
                      <c:pt idx="172">
                        <c:v>188201.96499999994</c:v>
                      </c:pt>
                      <c:pt idx="173">
                        <c:v>188201.96499999994</c:v>
                      </c:pt>
                      <c:pt idx="174">
                        <c:v>188201.96499999994</c:v>
                      </c:pt>
                      <c:pt idx="175">
                        <c:v>188201.96499999994</c:v>
                      </c:pt>
                      <c:pt idx="176">
                        <c:v>188201.96499999994</c:v>
                      </c:pt>
                      <c:pt idx="177">
                        <c:v>188201.96499999994</c:v>
                      </c:pt>
                      <c:pt idx="178">
                        <c:v>188201.96499999994</c:v>
                      </c:pt>
                      <c:pt idx="179">
                        <c:v>188201.96499999994</c:v>
                      </c:pt>
                      <c:pt idx="180">
                        <c:v>188201.96499999994</c:v>
                      </c:pt>
                      <c:pt idx="181">
                        <c:v>188201.96499999994</c:v>
                      </c:pt>
                      <c:pt idx="182">
                        <c:v>188201.96499999994</c:v>
                      </c:pt>
                      <c:pt idx="183">
                        <c:v>188201.96499999994</c:v>
                      </c:pt>
                      <c:pt idx="184">
                        <c:v>188201.96499999994</c:v>
                      </c:pt>
                      <c:pt idx="185">
                        <c:v>188201.96499999994</c:v>
                      </c:pt>
                      <c:pt idx="186">
                        <c:v>188201.96499999994</c:v>
                      </c:pt>
                      <c:pt idx="187">
                        <c:v>188201.96499999994</c:v>
                      </c:pt>
                      <c:pt idx="188">
                        <c:v>188201.96499999994</c:v>
                      </c:pt>
                      <c:pt idx="189">
                        <c:v>188201.96499999994</c:v>
                      </c:pt>
                      <c:pt idx="190">
                        <c:v>188201.96499999994</c:v>
                      </c:pt>
                      <c:pt idx="191">
                        <c:v>188201.96499999994</c:v>
                      </c:pt>
                      <c:pt idx="192">
                        <c:v>188201.96499999994</c:v>
                      </c:pt>
                      <c:pt idx="193">
                        <c:v>188201.96499999994</c:v>
                      </c:pt>
                      <c:pt idx="194">
                        <c:v>188201.96499999994</c:v>
                      </c:pt>
                      <c:pt idx="195">
                        <c:v>188201.96499999994</c:v>
                      </c:pt>
                      <c:pt idx="196">
                        <c:v>188201.96499999994</c:v>
                      </c:pt>
                      <c:pt idx="197">
                        <c:v>188201.96499999994</c:v>
                      </c:pt>
                      <c:pt idx="198">
                        <c:v>188201.96499999994</c:v>
                      </c:pt>
                      <c:pt idx="199">
                        <c:v>188201.96499999994</c:v>
                      </c:pt>
                      <c:pt idx="200">
                        <c:v>188201.96499999994</c:v>
                      </c:pt>
                      <c:pt idx="201">
                        <c:v>188201.96499999994</c:v>
                      </c:pt>
                      <c:pt idx="202">
                        <c:v>188201.96499999994</c:v>
                      </c:pt>
                      <c:pt idx="203">
                        <c:v>188201.96499999994</c:v>
                      </c:pt>
                      <c:pt idx="204">
                        <c:v>188201.96499999994</c:v>
                      </c:pt>
                      <c:pt idx="205">
                        <c:v>188201.96499999994</c:v>
                      </c:pt>
                      <c:pt idx="206">
                        <c:v>188201.96499999994</c:v>
                      </c:pt>
                      <c:pt idx="207">
                        <c:v>188201.96499999994</c:v>
                      </c:pt>
                      <c:pt idx="208">
                        <c:v>188201.96499999994</c:v>
                      </c:pt>
                      <c:pt idx="209">
                        <c:v>188201.96499999994</c:v>
                      </c:pt>
                      <c:pt idx="210">
                        <c:v>188201.96499999994</c:v>
                      </c:pt>
                      <c:pt idx="211">
                        <c:v>188201.96499999994</c:v>
                      </c:pt>
                      <c:pt idx="212">
                        <c:v>188201.96499999994</c:v>
                      </c:pt>
                      <c:pt idx="213">
                        <c:v>188201.96499999994</c:v>
                      </c:pt>
                      <c:pt idx="214">
                        <c:v>188201.96499999994</c:v>
                      </c:pt>
                      <c:pt idx="215">
                        <c:v>188201.96499999994</c:v>
                      </c:pt>
                      <c:pt idx="216">
                        <c:v>188201.96499999994</c:v>
                      </c:pt>
                      <c:pt idx="217">
                        <c:v>188201.96499999994</c:v>
                      </c:pt>
                      <c:pt idx="218">
                        <c:v>188201.96499999994</c:v>
                      </c:pt>
                      <c:pt idx="219">
                        <c:v>188201.96499999994</c:v>
                      </c:pt>
                      <c:pt idx="220">
                        <c:v>188201.96499999994</c:v>
                      </c:pt>
                      <c:pt idx="221">
                        <c:v>188201.96499999994</c:v>
                      </c:pt>
                      <c:pt idx="222">
                        <c:v>188201.96499999994</c:v>
                      </c:pt>
                      <c:pt idx="223">
                        <c:v>188201.96499999994</c:v>
                      </c:pt>
                      <c:pt idx="224">
                        <c:v>188201.96499999994</c:v>
                      </c:pt>
                      <c:pt idx="225">
                        <c:v>188201.96499999994</c:v>
                      </c:pt>
                      <c:pt idx="226">
                        <c:v>188201.96499999994</c:v>
                      </c:pt>
                      <c:pt idx="227">
                        <c:v>188201.96499999994</c:v>
                      </c:pt>
                      <c:pt idx="228">
                        <c:v>188201.96499999994</c:v>
                      </c:pt>
                      <c:pt idx="229">
                        <c:v>188201.96499999994</c:v>
                      </c:pt>
                      <c:pt idx="230">
                        <c:v>188201.96499999994</c:v>
                      </c:pt>
                      <c:pt idx="231">
                        <c:v>188201.96499999994</c:v>
                      </c:pt>
                      <c:pt idx="232">
                        <c:v>188201.96499999994</c:v>
                      </c:pt>
                      <c:pt idx="233">
                        <c:v>188201.96499999994</c:v>
                      </c:pt>
                      <c:pt idx="234">
                        <c:v>188201.96499999994</c:v>
                      </c:pt>
                      <c:pt idx="235">
                        <c:v>188201.96499999994</c:v>
                      </c:pt>
                      <c:pt idx="236">
                        <c:v>188201.96499999994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815-4769-901E-2FD7E81C2B4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NPS DB'!$A$14:$A$250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15-4769-901E-2FD7E81C2B4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NPS DB'!$A$14:$A$250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101.22499999999999</c:v>
                      </c:pt>
                      <c:pt idx="43">
                        <c:v>101.22499999999999</c:v>
                      </c:pt>
                      <c:pt idx="44">
                        <c:v>101.22499999999999</c:v>
                      </c:pt>
                      <c:pt idx="45">
                        <c:v>101.22499999999999</c:v>
                      </c:pt>
                      <c:pt idx="46">
                        <c:v>101.22499999999999</c:v>
                      </c:pt>
                      <c:pt idx="47">
                        <c:v>101.22499999999999</c:v>
                      </c:pt>
                      <c:pt idx="48">
                        <c:v>101.22499999999999</c:v>
                      </c:pt>
                      <c:pt idx="49">
                        <c:v>101.22499999999999</c:v>
                      </c:pt>
                      <c:pt idx="50">
                        <c:v>101.22499999999999</c:v>
                      </c:pt>
                      <c:pt idx="51">
                        <c:v>101.22499999999999</c:v>
                      </c:pt>
                      <c:pt idx="52">
                        <c:v>101.22499999999999</c:v>
                      </c:pt>
                      <c:pt idx="53">
                        <c:v>101.22499999999999</c:v>
                      </c:pt>
                      <c:pt idx="54">
                        <c:v>101.22499999999999</c:v>
                      </c:pt>
                      <c:pt idx="55">
                        <c:v>101.22499999999999</c:v>
                      </c:pt>
                      <c:pt idx="56">
                        <c:v>101.22499999999999</c:v>
                      </c:pt>
                      <c:pt idx="57">
                        <c:v>101.22499999999999</c:v>
                      </c:pt>
                      <c:pt idx="58">
                        <c:v>101.22499999999999</c:v>
                      </c:pt>
                      <c:pt idx="59">
                        <c:v>101.22499999999999</c:v>
                      </c:pt>
                      <c:pt idx="60">
                        <c:v>101.22499999999999</c:v>
                      </c:pt>
                      <c:pt idx="61">
                        <c:v>101.22499999999999</c:v>
                      </c:pt>
                      <c:pt idx="62">
                        <c:v>101.22499999999999</c:v>
                      </c:pt>
                      <c:pt idx="63">
                        <c:v>101.22499999999999</c:v>
                      </c:pt>
                      <c:pt idx="64">
                        <c:v>101.22499999999999</c:v>
                      </c:pt>
                      <c:pt idx="65">
                        <c:v>101.22499999999999</c:v>
                      </c:pt>
                      <c:pt idx="66">
                        <c:v>101.22499999999999</c:v>
                      </c:pt>
                      <c:pt idx="67">
                        <c:v>101.22499999999999</c:v>
                      </c:pt>
                      <c:pt idx="68">
                        <c:v>101.22499999999999</c:v>
                      </c:pt>
                      <c:pt idx="69">
                        <c:v>101.22499999999999</c:v>
                      </c:pt>
                      <c:pt idx="70">
                        <c:v>101.22499999999999</c:v>
                      </c:pt>
                      <c:pt idx="71">
                        <c:v>101.22499999999999</c:v>
                      </c:pt>
                      <c:pt idx="72">
                        <c:v>101.22499999999999</c:v>
                      </c:pt>
                      <c:pt idx="73">
                        <c:v>101.22499999999999</c:v>
                      </c:pt>
                      <c:pt idx="74">
                        <c:v>101.22499999999999</c:v>
                      </c:pt>
                      <c:pt idx="75">
                        <c:v>101.22499999999999</c:v>
                      </c:pt>
                      <c:pt idx="76">
                        <c:v>101.22499999999999</c:v>
                      </c:pt>
                      <c:pt idx="77">
                        <c:v>101.22499999999999</c:v>
                      </c:pt>
                      <c:pt idx="78">
                        <c:v>101.22499999999999</c:v>
                      </c:pt>
                      <c:pt idx="79">
                        <c:v>101.22499999999999</c:v>
                      </c:pt>
                      <c:pt idx="80">
                        <c:v>101.22499999999999</c:v>
                      </c:pt>
                      <c:pt idx="81">
                        <c:v>101.22499999999999</c:v>
                      </c:pt>
                      <c:pt idx="82">
                        <c:v>101.22499999999999</c:v>
                      </c:pt>
                      <c:pt idx="83">
                        <c:v>101.22499999999999</c:v>
                      </c:pt>
                      <c:pt idx="84">
                        <c:v>101.22499999999999</c:v>
                      </c:pt>
                      <c:pt idx="85">
                        <c:v>101.22499999999999</c:v>
                      </c:pt>
                      <c:pt idx="86">
                        <c:v>101.22499999999999</c:v>
                      </c:pt>
                      <c:pt idx="87">
                        <c:v>101.22499999999999</c:v>
                      </c:pt>
                      <c:pt idx="88">
                        <c:v>101.22499999999999</c:v>
                      </c:pt>
                      <c:pt idx="89">
                        <c:v>101.22499999999999</c:v>
                      </c:pt>
                      <c:pt idx="90">
                        <c:v>101.22499999999999</c:v>
                      </c:pt>
                      <c:pt idx="91">
                        <c:v>101.22499999999999</c:v>
                      </c:pt>
                      <c:pt idx="92">
                        <c:v>101.22499999999999</c:v>
                      </c:pt>
                      <c:pt idx="93">
                        <c:v>101.22499999999999</c:v>
                      </c:pt>
                      <c:pt idx="94">
                        <c:v>101.22499999999999</c:v>
                      </c:pt>
                      <c:pt idx="95">
                        <c:v>101.22499999999999</c:v>
                      </c:pt>
                      <c:pt idx="96">
                        <c:v>101.22499999999999</c:v>
                      </c:pt>
                      <c:pt idx="97">
                        <c:v>101.22499999999999</c:v>
                      </c:pt>
                      <c:pt idx="98">
                        <c:v>101.22499999999999</c:v>
                      </c:pt>
                      <c:pt idx="99">
                        <c:v>101.22499999999999</c:v>
                      </c:pt>
                      <c:pt idx="100">
                        <c:v>101.22499999999999</c:v>
                      </c:pt>
                      <c:pt idx="101">
                        <c:v>101.22499999999999</c:v>
                      </c:pt>
                      <c:pt idx="102">
                        <c:v>101.22499999999999</c:v>
                      </c:pt>
                      <c:pt idx="103">
                        <c:v>101.22499999999999</c:v>
                      </c:pt>
                      <c:pt idx="104">
                        <c:v>101.22499999999999</c:v>
                      </c:pt>
                      <c:pt idx="105">
                        <c:v>101.22499999999999</c:v>
                      </c:pt>
                      <c:pt idx="106">
                        <c:v>101.22499999999999</c:v>
                      </c:pt>
                      <c:pt idx="107">
                        <c:v>101.22499999999999</c:v>
                      </c:pt>
                      <c:pt idx="108">
                        <c:v>101.22499999999999</c:v>
                      </c:pt>
                      <c:pt idx="109">
                        <c:v>101.22499999999999</c:v>
                      </c:pt>
                      <c:pt idx="110">
                        <c:v>101.22499999999999</c:v>
                      </c:pt>
                      <c:pt idx="111">
                        <c:v>101.22499999999999</c:v>
                      </c:pt>
                      <c:pt idx="112">
                        <c:v>101.22499999999999</c:v>
                      </c:pt>
                      <c:pt idx="113">
                        <c:v>101.22499999999999</c:v>
                      </c:pt>
                      <c:pt idx="114">
                        <c:v>101.22499999999999</c:v>
                      </c:pt>
                      <c:pt idx="115">
                        <c:v>101.22499999999999</c:v>
                      </c:pt>
                      <c:pt idx="116">
                        <c:v>101.22499999999999</c:v>
                      </c:pt>
                      <c:pt idx="117">
                        <c:v>101.22499999999999</c:v>
                      </c:pt>
                      <c:pt idx="118">
                        <c:v>101.22499999999999</c:v>
                      </c:pt>
                      <c:pt idx="119">
                        <c:v>101.22499999999999</c:v>
                      </c:pt>
                      <c:pt idx="120">
                        <c:v>101.22499999999999</c:v>
                      </c:pt>
                      <c:pt idx="121">
                        <c:v>101.22499999999999</c:v>
                      </c:pt>
                      <c:pt idx="122">
                        <c:v>101.22499999999999</c:v>
                      </c:pt>
                      <c:pt idx="123">
                        <c:v>101.22499999999999</c:v>
                      </c:pt>
                      <c:pt idx="124">
                        <c:v>101.22499999999999</c:v>
                      </c:pt>
                      <c:pt idx="125">
                        <c:v>101.22499999999999</c:v>
                      </c:pt>
                      <c:pt idx="126">
                        <c:v>101.22499999999999</c:v>
                      </c:pt>
                      <c:pt idx="127">
                        <c:v>101.22499999999999</c:v>
                      </c:pt>
                      <c:pt idx="128">
                        <c:v>101.22499999999999</c:v>
                      </c:pt>
                      <c:pt idx="129">
                        <c:v>101.22499999999999</c:v>
                      </c:pt>
                      <c:pt idx="130">
                        <c:v>101.22499999999999</c:v>
                      </c:pt>
                      <c:pt idx="131">
                        <c:v>101.22499999999999</c:v>
                      </c:pt>
                      <c:pt idx="132">
                        <c:v>101.22499999999999</c:v>
                      </c:pt>
                      <c:pt idx="133">
                        <c:v>101.22499999999999</c:v>
                      </c:pt>
                      <c:pt idx="134">
                        <c:v>101.22499999999999</c:v>
                      </c:pt>
                      <c:pt idx="135">
                        <c:v>101.22499999999999</c:v>
                      </c:pt>
                      <c:pt idx="136">
                        <c:v>101.22499999999999</c:v>
                      </c:pt>
                      <c:pt idx="137">
                        <c:v>101.22499999999999</c:v>
                      </c:pt>
                      <c:pt idx="138">
                        <c:v>101.22499999999999</c:v>
                      </c:pt>
                      <c:pt idx="139">
                        <c:v>101.22499999999999</c:v>
                      </c:pt>
                      <c:pt idx="140">
                        <c:v>101.22499999999999</c:v>
                      </c:pt>
                      <c:pt idx="141">
                        <c:v>101.22499999999999</c:v>
                      </c:pt>
                      <c:pt idx="142">
                        <c:v>101.22499999999999</c:v>
                      </c:pt>
                      <c:pt idx="143">
                        <c:v>101.22499999999999</c:v>
                      </c:pt>
                      <c:pt idx="144">
                        <c:v>101.22499999999999</c:v>
                      </c:pt>
                      <c:pt idx="145">
                        <c:v>101.22499999999999</c:v>
                      </c:pt>
                      <c:pt idx="146">
                        <c:v>101.22499999999999</c:v>
                      </c:pt>
                      <c:pt idx="147">
                        <c:v>101.22499999999999</c:v>
                      </c:pt>
                      <c:pt idx="148">
                        <c:v>101.22499999999999</c:v>
                      </c:pt>
                      <c:pt idx="149">
                        <c:v>101.22499999999999</c:v>
                      </c:pt>
                      <c:pt idx="150">
                        <c:v>101.22499999999999</c:v>
                      </c:pt>
                      <c:pt idx="151">
                        <c:v>101.22499999999999</c:v>
                      </c:pt>
                      <c:pt idx="152">
                        <c:v>101.22499999999999</c:v>
                      </c:pt>
                      <c:pt idx="153">
                        <c:v>101.22499999999999</c:v>
                      </c:pt>
                      <c:pt idx="154">
                        <c:v>101.22499999999999</c:v>
                      </c:pt>
                      <c:pt idx="155">
                        <c:v>101.22499999999999</c:v>
                      </c:pt>
                      <c:pt idx="156">
                        <c:v>101.22499999999999</c:v>
                      </c:pt>
                      <c:pt idx="157">
                        <c:v>101.22499999999999</c:v>
                      </c:pt>
                      <c:pt idx="158">
                        <c:v>101.22499999999999</c:v>
                      </c:pt>
                      <c:pt idx="159">
                        <c:v>101.22499999999999</c:v>
                      </c:pt>
                      <c:pt idx="160">
                        <c:v>101.22499999999999</c:v>
                      </c:pt>
                      <c:pt idx="161">
                        <c:v>101.22499999999999</c:v>
                      </c:pt>
                      <c:pt idx="162">
                        <c:v>101.22499999999999</c:v>
                      </c:pt>
                      <c:pt idx="163">
                        <c:v>101.22499999999999</c:v>
                      </c:pt>
                      <c:pt idx="164">
                        <c:v>101.22499999999999</c:v>
                      </c:pt>
                      <c:pt idx="165">
                        <c:v>101.22499999999999</c:v>
                      </c:pt>
                      <c:pt idx="166">
                        <c:v>101.22499999999999</c:v>
                      </c:pt>
                      <c:pt idx="167">
                        <c:v>101.22499999999999</c:v>
                      </c:pt>
                      <c:pt idx="168">
                        <c:v>101.22499999999999</c:v>
                      </c:pt>
                      <c:pt idx="169">
                        <c:v>101.22499999999999</c:v>
                      </c:pt>
                      <c:pt idx="170">
                        <c:v>101.22499999999999</c:v>
                      </c:pt>
                      <c:pt idx="171">
                        <c:v>101.22499999999999</c:v>
                      </c:pt>
                      <c:pt idx="172">
                        <c:v>101.22499999999999</c:v>
                      </c:pt>
                      <c:pt idx="173">
                        <c:v>101.22499999999999</c:v>
                      </c:pt>
                      <c:pt idx="174">
                        <c:v>101.22499999999999</c:v>
                      </c:pt>
                      <c:pt idx="175">
                        <c:v>101.22499999999999</c:v>
                      </c:pt>
                      <c:pt idx="176">
                        <c:v>101.22499999999999</c:v>
                      </c:pt>
                      <c:pt idx="177">
                        <c:v>101.22499999999999</c:v>
                      </c:pt>
                      <c:pt idx="178">
                        <c:v>101.22499999999999</c:v>
                      </c:pt>
                      <c:pt idx="179">
                        <c:v>101.22499999999999</c:v>
                      </c:pt>
                      <c:pt idx="180">
                        <c:v>101.22499999999999</c:v>
                      </c:pt>
                      <c:pt idx="181">
                        <c:v>101.22499999999999</c:v>
                      </c:pt>
                      <c:pt idx="182">
                        <c:v>101.22499999999999</c:v>
                      </c:pt>
                      <c:pt idx="183">
                        <c:v>101.22499999999999</c:v>
                      </c:pt>
                      <c:pt idx="184">
                        <c:v>101.22499999999999</c:v>
                      </c:pt>
                      <c:pt idx="185">
                        <c:v>101.22499999999999</c:v>
                      </c:pt>
                      <c:pt idx="186">
                        <c:v>101.22499999999999</c:v>
                      </c:pt>
                      <c:pt idx="187">
                        <c:v>101.22499999999999</c:v>
                      </c:pt>
                      <c:pt idx="188">
                        <c:v>101.22499999999999</c:v>
                      </c:pt>
                      <c:pt idx="189">
                        <c:v>101.22499999999999</c:v>
                      </c:pt>
                      <c:pt idx="190">
                        <c:v>101.22499999999999</c:v>
                      </c:pt>
                      <c:pt idx="191">
                        <c:v>101.22499999999999</c:v>
                      </c:pt>
                      <c:pt idx="192">
                        <c:v>101.22499999999999</c:v>
                      </c:pt>
                      <c:pt idx="193">
                        <c:v>101.22499999999999</c:v>
                      </c:pt>
                      <c:pt idx="194">
                        <c:v>101.22499999999999</c:v>
                      </c:pt>
                      <c:pt idx="195">
                        <c:v>101.22499999999999</c:v>
                      </c:pt>
                      <c:pt idx="196">
                        <c:v>101.22499999999999</c:v>
                      </c:pt>
                      <c:pt idx="197">
                        <c:v>101.22499999999999</c:v>
                      </c:pt>
                      <c:pt idx="198">
                        <c:v>101.22499999999999</c:v>
                      </c:pt>
                      <c:pt idx="199">
                        <c:v>101.22499999999999</c:v>
                      </c:pt>
                      <c:pt idx="200">
                        <c:v>101.22499999999999</c:v>
                      </c:pt>
                      <c:pt idx="201">
                        <c:v>101.22499999999999</c:v>
                      </c:pt>
                      <c:pt idx="202">
                        <c:v>101.22499999999999</c:v>
                      </c:pt>
                      <c:pt idx="203">
                        <c:v>101.22499999999999</c:v>
                      </c:pt>
                      <c:pt idx="204">
                        <c:v>101.22499999999999</c:v>
                      </c:pt>
                      <c:pt idx="205">
                        <c:v>101.22499999999999</c:v>
                      </c:pt>
                      <c:pt idx="206">
                        <c:v>101.22499999999999</c:v>
                      </c:pt>
                      <c:pt idx="207">
                        <c:v>101.22499999999999</c:v>
                      </c:pt>
                      <c:pt idx="208">
                        <c:v>101.22499999999999</c:v>
                      </c:pt>
                      <c:pt idx="209">
                        <c:v>101.22499999999999</c:v>
                      </c:pt>
                      <c:pt idx="210">
                        <c:v>101.22499999999999</c:v>
                      </c:pt>
                      <c:pt idx="211">
                        <c:v>101.22499999999999</c:v>
                      </c:pt>
                      <c:pt idx="212">
                        <c:v>101.22499999999999</c:v>
                      </c:pt>
                      <c:pt idx="213">
                        <c:v>101.22499999999999</c:v>
                      </c:pt>
                      <c:pt idx="214">
                        <c:v>101.22499999999999</c:v>
                      </c:pt>
                      <c:pt idx="215">
                        <c:v>101.22499999999999</c:v>
                      </c:pt>
                      <c:pt idx="216">
                        <c:v>101.22499999999999</c:v>
                      </c:pt>
                      <c:pt idx="217">
                        <c:v>101.22499999999999</c:v>
                      </c:pt>
                      <c:pt idx="218">
                        <c:v>101.22499999999999</c:v>
                      </c:pt>
                      <c:pt idx="219">
                        <c:v>101.22499999999999</c:v>
                      </c:pt>
                      <c:pt idx="220">
                        <c:v>101.22499999999999</c:v>
                      </c:pt>
                      <c:pt idx="221">
                        <c:v>101.22499999999999</c:v>
                      </c:pt>
                      <c:pt idx="222">
                        <c:v>101.22499999999999</c:v>
                      </c:pt>
                      <c:pt idx="223">
                        <c:v>101.22499999999999</c:v>
                      </c:pt>
                      <c:pt idx="224">
                        <c:v>101.22499999999999</c:v>
                      </c:pt>
                      <c:pt idx="225">
                        <c:v>101.22499999999999</c:v>
                      </c:pt>
                      <c:pt idx="226">
                        <c:v>101.22499999999999</c:v>
                      </c:pt>
                      <c:pt idx="227">
                        <c:v>101.22499999999999</c:v>
                      </c:pt>
                      <c:pt idx="228">
                        <c:v>101.22499999999999</c:v>
                      </c:pt>
                      <c:pt idx="229">
                        <c:v>101.22499999999999</c:v>
                      </c:pt>
                      <c:pt idx="230">
                        <c:v>101.22499999999999</c:v>
                      </c:pt>
                      <c:pt idx="231">
                        <c:v>101.22499999999999</c:v>
                      </c:pt>
                      <c:pt idx="232">
                        <c:v>101.22499999999999</c:v>
                      </c:pt>
                      <c:pt idx="233">
                        <c:v>101.22499999999999</c:v>
                      </c:pt>
                      <c:pt idx="234">
                        <c:v>101.22499999999999</c:v>
                      </c:pt>
                      <c:pt idx="235">
                        <c:v>101.22499999999999</c:v>
                      </c:pt>
                      <c:pt idx="236">
                        <c:v>101.22499999999999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815-4769-901E-2FD7E81C2B4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NPS DB'!$A$14:$A$250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176249.99999999959</c:v>
                      </c:pt>
                      <c:pt idx="43">
                        <c:v>176249.99999999959</c:v>
                      </c:pt>
                      <c:pt idx="44">
                        <c:v>176249.99999999959</c:v>
                      </c:pt>
                      <c:pt idx="45">
                        <c:v>176249.99999999959</c:v>
                      </c:pt>
                      <c:pt idx="46">
                        <c:v>176249.99999999959</c:v>
                      </c:pt>
                      <c:pt idx="47">
                        <c:v>176249.99999999959</c:v>
                      </c:pt>
                      <c:pt idx="48">
                        <c:v>176249.99999999959</c:v>
                      </c:pt>
                      <c:pt idx="49">
                        <c:v>176249.99999999959</c:v>
                      </c:pt>
                      <c:pt idx="50">
                        <c:v>176249.99999999959</c:v>
                      </c:pt>
                      <c:pt idx="51">
                        <c:v>176249.99999999959</c:v>
                      </c:pt>
                      <c:pt idx="52">
                        <c:v>176249.99999999959</c:v>
                      </c:pt>
                      <c:pt idx="53">
                        <c:v>176249.99999999959</c:v>
                      </c:pt>
                      <c:pt idx="54">
                        <c:v>176249.99999999959</c:v>
                      </c:pt>
                      <c:pt idx="55">
                        <c:v>176249.99999999959</c:v>
                      </c:pt>
                      <c:pt idx="56">
                        <c:v>176249.99999999959</c:v>
                      </c:pt>
                      <c:pt idx="57">
                        <c:v>176249.99999999959</c:v>
                      </c:pt>
                      <c:pt idx="58">
                        <c:v>176249.99999999959</c:v>
                      </c:pt>
                      <c:pt idx="59">
                        <c:v>176249.99999999959</c:v>
                      </c:pt>
                      <c:pt idx="60">
                        <c:v>176249.99999999959</c:v>
                      </c:pt>
                      <c:pt idx="61">
                        <c:v>176249.99999999959</c:v>
                      </c:pt>
                      <c:pt idx="62">
                        <c:v>176249.99999999959</c:v>
                      </c:pt>
                      <c:pt idx="63">
                        <c:v>176249.99999999959</c:v>
                      </c:pt>
                      <c:pt idx="64">
                        <c:v>176249.99999999959</c:v>
                      </c:pt>
                      <c:pt idx="65">
                        <c:v>176249.99999999959</c:v>
                      </c:pt>
                      <c:pt idx="66">
                        <c:v>176249.99999999959</c:v>
                      </c:pt>
                      <c:pt idx="67">
                        <c:v>176249.99999999959</c:v>
                      </c:pt>
                      <c:pt idx="68">
                        <c:v>176249.99999999959</c:v>
                      </c:pt>
                      <c:pt idx="69">
                        <c:v>176249.99999999959</c:v>
                      </c:pt>
                      <c:pt idx="70">
                        <c:v>176249.99999999959</c:v>
                      </c:pt>
                      <c:pt idx="71">
                        <c:v>176249.99999999959</c:v>
                      </c:pt>
                      <c:pt idx="72">
                        <c:v>176249.99999999959</c:v>
                      </c:pt>
                      <c:pt idx="73">
                        <c:v>176249.99999999959</c:v>
                      </c:pt>
                      <c:pt idx="74">
                        <c:v>176249.99999999959</c:v>
                      </c:pt>
                      <c:pt idx="75">
                        <c:v>176249.99999999959</c:v>
                      </c:pt>
                      <c:pt idx="76">
                        <c:v>176249.99999999959</c:v>
                      </c:pt>
                      <c:pt idx="77">
                        <c:v>176249.99999999959</c:v>
                      </c:pt>
                      <c:pt idx="78">
                        <c:v>176249.99999999959</c:v>
                      </c:pt>
                      <c:pt idx="79">
                        <c:v>176249.99999999959</c:v>
                      </c:pt>
                      <c:pt idx="80">
                        <c:v>176249.99999999959</c:v>
                      </c:pt>
                      <c:pt idx="81">
                        <c:v>176249.99999999959</c:v>
                      </c:pt>
                      <c:pt idx="82">
                        <c:v>176249.99999999959</c:v>
                      </c:pt>
                      <c:pt idx="83">
                        <c:v>176249.99999999959</c:v>
                      </c:pt>
                      <c:pt idx="84">
                        <c:v>176249.99999999959</c:v>
                      </c:pt>
                      <c:pt idx="85">
                        <c:v>176249.99999999959</c:v>
                      </c:pt>
                      <c:pt idx="86">
                        <c:v>176249.99999999959</c:v>
                      </c:pt>
                      <c:pt idx="87">
                        <c:v>176249.99999999959</c:v>
                      </c:pt>
                      <c:pt idx="88">
                        <c:v>176249.99999999959</c:v>
                      </c:pt>
                      <c:pt idx="89">
                        <c:v>176249.99999999959</c:v>
                      </c:pt>
                      <c:pt idx="90">
                        <c:v>176249.99999999959</c:v>
                      </c:pt>
                      <c:pt idx="91">
                        <c:v>176249.99999999959</c:v>
                      </c:pt>
                      <c:pt idx="92">
                        <c:v>176249.99999999959</c:v>
                      </c:pt>
                      <c:pt idx="93">
                        <c:v>176249.99999999959</c:v>
                      </c:pt>
                      <c:pt idx="94">
                        <c:v>176249.99999999959</c:v>
                      </c:pt>
                      <c:pt idx="95">
                        <c:v>176249.99999999959</c:v>
                      </c:pt>
                      <c:pt idx="96">
                        <c:v>176249.99999999959</c:v>
                      </c:pt>
                      <c:pt idx="97">
                        <c:v>176249.99999999959</c:v>
                      </c:pt>
                      <c:pt idx="98">
                        <c:v>176249.99999999959</c:v>
                      </c:pt>
                      <c:pt idx="99">
                        <c:v>176249.99999999959</c:v>
                      </c:pt>
                      <c:pt idx="100">
                        <c:v>176249.99999999959</c:v>
                      </c:pt>
                      <c:pt idx="101">
                        <c:v>176249.99999999959</c:v>
                      </c:pt>
                      <c:pt idx="102">
                        <c:v>176249.99999999959</c:v>
                      </c:pt>
                      <c:pt idx="103">
                        <c:v>176249.99999999959</c:v>
                      </c:pt>
                      <c:pt idx="104">
                        <c:v>176249.99999999959</c:v>
                      </c:pt>
                      <c:pt idx="105">
                        <c:v>176249.99999999959</c:v>
                      </c:pt>
                      <c:pt idx="106">
                        <c:v>176249.99999999959</c:v>
                      </c:pt>
                      <c:pt idx="107">
                        <c:v>176249.99999999959</c:v>
                      </c:pt>
                      <c:pt idx="108">
                        <c:v>176249.99999999959</c:v>
                      </c:pt>
                      <c:pt idx="109">
                        <c:v>176249.99999999959</c:v>
                      </c:pt>
                      <c:pt idx="110">
                        <c:v>176249.99999999959</c:v>
                      </c:pt>
                      <c:pt idx="111">
                        <c:v>176249.99999999959</c:v>
                      </c:pt>
                      <c:pt idx="112">
                        <c:v>176249.99999999959</c:v>
                      </c:pt>
                      <c:pt idx="113">
                        <c:v>176249.99999999959</c:v>
                      </c:pt>
                      <c:pt idx="114">
                        <c:v>176249.99999999959</c:v>
                      </c:pt>
                      <c:pt idx="115">
                        <c:v>176249.99999999959</c:v>
                      </c:pt>
                      <c:pt idx="116">
                        <c:v>176249.99999999959</c:v>
                      </c:pt>
                      <c:pt idx="117">
                        <c:v>176249.99999999959</c:v>
                      </c:pt>
                      <c:pt idx="118">
                        <c:v>176249.99999999959</c:v>
                      </c:pt>
                      <c:pt idx="119">
                        <c:v>176249.99999999959</c:v>
                      </c:pt>
                      <c:pt idx="120">
                        <c:v>176249.99999999959</c:v>
                      </c:pt>
                      <c:pt idx="121">
                        <c:v>176249.99999999959</c:v>
                      </c:pt>
                      <c:pt idx="122">
                        <c:v>176249.99999999959</c:v>
                      </c:pt>
                      <c:pt idx="123">
                        <c:v>176249.99999999959</c:v>
                      </c:pt>
                      <c:pt idx="124">
                        <c:v>176249.99999999959</c:v>
                      </c:pt>
                      <c:pt idx="125">
                        <c:v>176249.99999999959</c:v>
                      </c:pt>
                      <c:pt idx="126">
                        <c:v>176249.99999999959</c:v>
                      </c:pt>
                      <c:pt idx="127">
                        <c:v>176249.99999999959</c:v>
                      </c:pt>
                      <c:pt idx="128">
                        <c:v>176249.99999999959</c:v>
                      </c:pt>
                      <c:pt idx="129">
                        <c:v>176249.99999999959</c:v>
                      </c:pt>
                      <c:pt idx="130">
                        <c:v>176249.99999999959</c:v>
                      </c:pt>
                      <c:pt idx="131">
                        <c:v>176249.99999999959</c:v>
                      </c:pt>
                      <c:pt idx="132">
                        <c:v>176249.99999999959</c:v>
                      </c:pt>
                      <c:pt idx="133">
                        <c:v>176249.99999999959</c:v>
                      </c:pt>
                      <c:pt idx="134">
                        <c:v>176249.99999999959</c:v>
                      </c:pt>
                      <c:pt idx="135">
                        <c:v>176249.99999999959</c:v>
                      </c:pt>
                      <c:pt idx="136">
                        <c:v>176249.99999999959</c:v>
                      </c:pt>
                      <c:pt idx="137">
                        <c:v>176249.99999999959</c:v>
                      </c:pt>
                      <c:pt idx="138">
                        <c:v>176249.99999999959</c:v>
                      </c:pt>
                      <c:pt idx="139">
                        <c:v>176249.99999999959</c:v>
                      </c:pt>
                      <c:pt idx="140">
                        <c:v>176249.99999999959</c:v>
                      </c:pt>
                      <c:pt idx="141">
                        <c:v>176249.99999999959</c:v>
                      </c:pt>
                      <c:pt idx="142">
                        <c:v>176249.99999999959</c:v>
                      </c:pt>
                      <c:pt idx="143">
                        <c:v>176249.99999999959</c:v>
                      </c:pt>
                      <c:pt idx="144">
                        <c:v>176249.99999999959</c:v>
                      </c:pt>
                      <c:pt idx="145">
                        <c:v>176249.99999999959</c:v>
                      </c:pt>
                      <c:pt idx="146">
                        <c:v>176249.99999999959</c:v>
                      </c:pt>
                      <c:pt idx="147">
                        <c:v>176249.99999999959</c:v>
                      </c:pt>
                      <c:pt idx="148">
                        <c:v>176249.99999999959</c:v>
                      </c:pt>
                      <c:pt idx="149">
                        <c:v>176249.99999999959</c:v>
                      </c:pt>
                      <c:pt idx="150">
                        <c:v>176249.99999999959</c:v>
                      </c:pt>
                      <c:pt idx="151">
                        <c:v>176249.99999999959</c:v>
                      </c:pt>
                      <c:pt idx="152">
                        <c:v>176249.99999999959</c:v>
                      </c:pt>
                      <c:pt idx="153">
                        <c:v>176249.99999999959</c:v>
                      </c:pt>
                      <c:pt idx="154">
                        <c:v>176249.99999999959</c:v>
                      </c:pt>
                      <c:pt idx="155">
                        <c:v>176249.99999999959</c:v>
                      </c:pt>
                      <c:pt idx="156">
                        <c:v>176249.99999999959</c:v>
                      </c:pt>
                      <c:pt idx="157">
                        <c:v>176249.99999999959</c:v>
                      </c:pt>
                      <c:pt idx="158">
                        <c:v>176249.99999999959</c:v>
                      </c:pt>
                      <c:pt idx="159">
                        <c:v>176249.99999999959</c:v>
                      </c:pt>
                      <c:pt idx="160">
                        <c:v>176249.99999999959</c:v>
                      </c:pt>
                      <c:pt idx="161">
                        <c:v>176249.99999999959</c:v>
                      </c:pt>
                      <c:pt idx="162">
                        <c:v>176249.99999999959</c:v>
                      </c:pt>
                      <c:pt idx="163">
                        <c:v>176249.99999999959</c:v>
                      </c:pt>
                      <c:pt idx="164">
                        <c:v>176249.99999999959</c:v>
                      </c:pt>
                      <c:pt idx="165">
                        <c:v>176249.99999999959</c:v>
                      </c:pt>
                      <c:pt idx="166">
                        <c:v>176249.99999999959</c:v>
                      </c:pt>
                      <c:pt idx="167">
                        <c:v>176249.99999999959</c:v>
                      </c:pt>
                      <c:pt idx="168">
                        <c:v>176249.99999999959</c:v>
                      </c:pt>
                      <c:pt idx="169">
                        <c:v>176249.99999999959</c:v>
                      </c:pt>
                      <c:pt idx="170">
                        <c:v>176249.99999999959</c:v>
                      </c:pt>
                      <c:pt idx="171">
                        <c:v>176249.99999999959</c:v>
                      </c:pt>
                      <c:pt idx="172">
                        <c:v>176249.99999999959</c:v>
                      </c:pt>
                      <c:pt idx="173">
                        <c:v>176249.99999999959</c:v>
                      </c:pt>
                      <c:pt idx="174">
                        <c:v>176249.99999999959</c:v>
                      </c:pt>
                      <c:pt idx="175">
                        <c:v>176249.99999999959</c:v>
                      </c:pt>
                      <c:pt idx="176">
                        <c:v>176249.99999999959</c:v>
                      </c:pt>
                      <c:pt idx="177">
                        <c:v>176249.99999999959</c:v>
                      </c:pt>
                      <c:pt idx="178">
                        <c:v>176249.99999999959</c:v>
                      </c:pt>
                      <c:pt idx="179">
                        <c:v>176249.99999999959</c:v>
                      </c:pt>
                      <c:pt idx="180">
                        <c:v>176249.99999999959</c:v>
                      </c:pt>
                      <c:pt idx="181">
                        <c:v>176249.99999999959</c:v>
                      </c:pt>
                      <c:pt idx="182">
                        <c:v>176249.99999999959</c:v>
                      </c:pt>
                      <c:pt idx="183">
                        <c:v>176249.99999999959</c:v>
                      </c:pt>
                      <c:pt idx="184">
                        <c:v>176249.99999999959</c:v>
                      </c:pt>
                      <c:pt idx="185">
                        <c:v>176249.99999999959</c:v>
                      </c:pt>
                      <c:pt idx="186">
                        <c:v>176249.99999999959</c:v>
                      </c:pt>
                      <c:pt idx="187">
                        <c:v>176249.99999999959</c:v>
                      </c:pt>
                      <c:pt idx="188">
                        <c:v>176249.99999999959</c:v>
                      </c:pt>
                      <c:pt idx="189">
                        <c:v>176249.99999999959</c:v>
                      </c:pt>
                      <c:pt idx="190">
                        <c:v>176249.99999999959</c:v>
                      </c:pt>
                      <c:pt idx="191">
                        <c:v>176249.99999999959</c:v>
                      </c:pt>
                      <c:pt idx="192">
                        <c:v>176249.99999999959</c:v>
                      </c:pt>
                      <c:pt idx="193">
                        <c:v>176249.99999999959</c:v>
                      </c:pt>
                      <c:pt idx="194">
                        <c:v>176249.99999999959</c:v>
                      </c:pt>
                      <c:pt idx="195">
                        <c:v>176249.99999999959</c:v>
                      </c:pt>
                      <c:pt idx="196">
                        <c:v>176249.99999999959</c:v>
                      </c:pt>
                      <c:pt idx="197">
                        <c:v>176249.99999999959</c:v>
                      </c:pt>
                      <c:pt idx="198">
                        <c:v>176249.99999999959</c:v>
                      </c:pt>
                      <c:pt idx="199">
                        <c:v>176249.99999999959</c:v>
                      </c:pt>
                      <c:pt idx="200">
                        <c:v>176249.99999999959</c:v>
                      </c:pt>
                      <c:pt idx="201">
                        <c:v>176249.99999999959</c:v>
                      </c:pt>
                      <c:pt idx="202">
                        <c:v>176249.99999999959</c:v>
                      </c:pt>
                      <c:pt idx="203">
                        <c:v>176249.99999999959</c:v>
                      </c:pt>
                      <c:pt idx="204">
                        <c:v>176249.99999999959</c:v>
                      </c:pt>
                      <c:pt idx="205">
                        <c:v>176249.99999999959</c:v>
                      </c:pt>
                      <c:pt idx="206">
                        <c:v>176249.99999999959</c:v>
                      </c:pt>
                      <c:pt idx="207">
                        <c:v>176249.99999999959</c:v>
                      </c:pt>
                      <c:pt idx="208">
                        <c:v>176249.99999999959</c:v>
                      </c:pt>
                      <c:pt idx="209">
                        <c:v>176249.99999999959</c:v>
                      </c:pt>
                      <c:pt idx="210">
                        <c:v>176249.99999999959</c:v>
                      </c:pt>
                      <c:pt idx="211">
                        <c:v>176249.99999999959</c:v>
                      </c:pt>
                      <c:pt idx="212">
                        <c:v>176249.99999999959</c:v>
                      </c:pt>
                      <c:pt idx="213">
                        <c:v>176249.99999999959</c:v>
                      </c:pt>
                      <c:pt idx="214">
                        <c:v>176249.99999999959</c:v>
                      </c:pt>
                      <c:pt idx="215">
                        <c:v>176249.99999999959</c:v>
                      </c:pt>
                      <c:pt idx="216">
                        <c:v>176249.99999999959</c:v>
                      </c:pt>
                      <c:pt idx="217">
                        <c:v>176249.99999999959</c:v>
                      </c:pt>
                      <c:pt idx="218">
                        <c:v>176249.99999999959</c:v>
                      </c:pt>
                      <c:pt idx="219">
                        <c:v>176249.99999999959</c:v>
                      </c:pt>
                      <c:pt idx="220">
                        <c:v>176249.99999999959</c:v>
                      </c:pt>
                      <c:pt idx="221">
                        <c:v>176249.99999999959</c:v>
                      </c:pt>
                      <c:pt idx="222">
                        <c:v>176249.99999999959</c:v>
                      </c:pt>
                      <c:pt idx="223">
                        <c:v>176249.99999999959</c:v>
                      </c:pt>
                      <c:pt idx="224">
                        <c:v>176249.99999999959</c:v>
                      </c:pt>
                      <c:pt idx="225">
                        <c:v>176249.99999999959</c:v>
                      </c:pt>
                      <c:pt idx="226">
                        <c:v>176249.99999999959</c:v>
                      </c:pt>
                      <c:pt idx="227">
                        <c:v>176249.99999999959</c:v>
                      </c:pt>
                      <c:pt idx="228">
                        <c:v>176249.99999999959</c:v>
                      </c:pt>
                      <c:pt idx="229">
                        <c:v>176249.99999999959</c:v>
                      </c:pt>
                      <c:pt idx="230">
                        <c:v>176249.99999999959</c:v>
                      </c:pt>
                      <c:pt idx="231">
                        <c:v>176249.99999999959</c:v>
                      </c:pt>
                      <c:pt idx="232">
                        <c:v>176249.99999999959</c:v>
                      </c:pt>
                      <c:pt idx="233">
                        <c:v>176249.99999999959</c:v>
                      </c:pt>
                      <c:pt idx="234">
                        <c:v>176249.99999999959</c:v>
                      </c:pt>
                      <c:pt idx="235">
                        <c:v>176249.99999999959</c:v>
                      </c:pt>
                      <c:pt idx="236">
                        <c:v>176249.99999999959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815-4769-901E-2FD7E81C2B4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'XCCY NPS DB'!$A$14:$A$250</c15:sqref>
                        </c15:formulaRef>
                      </c:ext>
                    </c:extLst>
                    <c:strCache>
                      <c:ptCount val="11"/>
                      <c:pt idx="0">
                        <c:v>10/21/2025 11:00</c:v>
                      </c:pt>
                      <c:pt idx="1">
                        <c:v>10/22/2025 11:00</c:v>
                      </c:pt>
                      <c:pt idx="2">
                        <c:v>10/23/2025 11:00</c:v>
                      </c:pt>
                      <c:pt idx="3">
                        <c:v>10/24/2025 11:00</c:v>
                      </c:pt>
                      <c:pt idx="4">
                        <c:v>10/27/2025 11:00</c:v>
                      </c:pt>
                      <c:pt idx="5">
                        <c:v>10/28/2025 11:00</c:v>
                      </c:pt>
                      <c:pt idx="6">
                        <c:v>10/29/2025 11:00</c:v>
                      </c:pt>
                      <c:pt idx="7">
                        <c:v>10/30/2025 11:00</c:v>
                      </c:pt>
                      <c:pt idx="8">
                        <c:v>10/31/2025 11:00</c:v>
                      </c:pt>
                      <c:pt idx="9">
                        <c:v>11/03/2025 11:00</c:v>
                      </c:pt>
                      <c:pt idx="10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815-4769-901E-2FD7E81C2B41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305099574417E-2"/>
          <c:y val="9.6967320261437923E-2"/>
          <c:w val="0.90516126162195831"/>
          <c:h val="0.81447027945036288"/>
        </c:manualLayout>
      </c:layout>
      <c:lineChart>
        <c:grouping val="standard"/>
        <c:varyColors val="0"/>
        <c:ser>
          <c:idx val="7"/>
          <c:order val="7"/>
          <c:tx>
            <c:strRef>
              <c:f>'ACAFP vs SOCGEN'!$H$12:$H$13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'ACAFP vs SOCGEN'!$A$14:$A$250</c:f>
              <c:strCache>
                <c:ptCount val="7"/>
                <c:pt idx="0">
                  <c:v>10/27/2025 15:00</c:v>
                </c:pt>
                <c:pt idx="1">
                  <c:v>10/28/2025 15:00</c:v>
                </c:pt>
                <c:pt idx="2">
                  <c:v>10/29/2025 15:00</c:v>
                </c:pt>
                <c:pt idx="3">
                  <c:v>10/30/2025 15:00</c:v>
                </c:pt>
                <c:pt idx="4">
                  <c:v>10/31/2025 15:00</c:v>
                </c:pt>
                <c:pt idx="5">
                  <c:v>11/03/2025 15:00</c:v>
                </c:pt>
                <c:pt idx="6">
                  <c:v>11/03/2025 15:10</c:v>
                </c:pt>
              </c:strCache>
            </c:strRef>
          </c:cat>
          <c:val>
            <c:numRef>
              <c:f>'ACAFP vs SOCGEN'!$H$14:$H$250</c:f>
              <c:numCache>
                <c:formatCode>_("$"* #,##0_);_("$"* \(#,##0\);_("$"* "-"??_);_(@_)</c:formatCode>
                <c:ptCount val="223"/>
                <c:pt idx="0" formatCode="_(&quot;$&quot;* #,##0.00_);_(&quot;$&quot;* \(#,##0.00\);_(&quot;$&quot;* &quot;-&quot;??_);_(@_)">
                  <c:v>0</c:v>
                </c:pt>
                <c:pt idx="1">
                  <c:v>-43183.133333333586</c:v>
                </c:pt>
                <c:pt idx="2">
                  <c:v>-90126.266666666925</c:v>
                </c:pt>
                <c:pt idx="3">
                  <c:v>-74189.400000000169</c:v>
                </c:pt>
                <c:pt idx="4">
                  <c:v>-100892.53333333349</c:v>
                </c:pt>
                <c:pt idx="5">
                  <c:v>-136121.93333333294</c:v>
                </c:pt>
                <c:pt idx="6">
                  <c:v>-138810.25920351568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E-48E2-81A0-555FFC239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'ACAFP Basis'!$B$12:$B$13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'ACAFP vs SOCGEN'!$A$14:$A$250</c15:sqref>
                        </c15:formulaRef>
                      </c:ext>
                    </c:extLst>
                    <c:strCache>
                      <c:ptCount val="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11/03/2025 15:10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'ACAFP Basis'!$B$14:$B$250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102.55200000000001</c:v>
                      </c:pt>
                      <c:pt idx="2">
                        <c:v>97.619</c:v>
                      </c:pt>
                      <c:pt idx="3">
                        <c:v>97.876000000000005</c:v>
                      </c:pt>
                      <c:pt idx="4">
                        <c:v>96.716999999999999</c:v>
                      </c:pt>
                      <c:pt idx="5">
                        <c:v>95.831999999999994</c:v>
                      </c:pt>
                      <c:pt idx="6">
                        <c:v>93.906000000000006</c:v>
                      </c:pt>
                      <c:pt idx="7">
                        <c:v>92.352999999999994</c:v>
                      </c:pt>
                      <c:pt idx="8">
                        <c:v>91.721999999999994</c:v>
                      </c:pt>
                      <c:pt idx="9">
                        <c:v>92.043000000000006</c:v>
                      </c:pt>
                      <c:pt idx="10">
                        <c:v>92.41</c:v>
                      </c:pt>
                      <c:pt idx="11">
                        <c:v>91.355999999999995</c:v>
                      </c:pt>
                      <c:pt idx="12">
                        <c:v>91.385999999999996</c:v>
                      </c:pt>
                      <c:pt idx="13">
                        <c:v>103.479</c:v>
                      </c:pt>
                      <c:pt idx="14">
                        <c:v>103.004</c:v>
                      </c:pt>
                      <c:pt idx="15">
                        <c:v>102.914</c:v>
                      </c:pt>
                      <c:pt idx="16">
                        <c:v>105.236</c:v>
                      </c:pt>
                      <c:pt idx="17">
                        <c:v>105.75</c:v>
                      </c:pt>
                      <c:pt idx="18">
                        <c:v>105.6</c:v>
                      </c:pt>
                      <c:pt idx="19">
                        <c:v>105.544</c:v>
                      </c:pt>
                      <c:pt idx="20">
                        <c:v>104.553</c:v>
                      </c:pt>
                      <c:pt idx="21">
                        <c:v>102.07</c:v>
                      </c:pt>
                      <c:pt idx="22">
                        <c:v>101.73699999999999</c:v>
                      </c:pt>
                      <c:pt idx="23">
                        <c:v>106.923</c:v>
                      </c:pt>
                      <c:pt idx="24">
                        <c:v>106.367</c:v>
                      </c:pt>
                      <c:pt idx="25">
                        <c:v>104.837</c:v>
                      </c:pt>
                      <c:pt idx="26">
                        <c:v>104.482</c:v>
                      </c:pt>
                      <c:pt idx="27">
                        <c:v>108.004</c:v>
                      </c:pt>
                      <c:pt idx="28">
                        <c:v>101.48</c:v>
                      </c:pt>
                      <c:pt idx="29">
                        <c:v>100.968</c:v>
                      </c:pt>
                      <c:pt idx="30">
                        <c:v>105.54600000000001</c:v>
                      </c:pt>
                      <c:pt idx="31">
                        <c:v>106.801</c:v>
                      </c:pt>
                      <c:pt idx="32">
                        <c:v>104.645</c:v>
                      </c:pt>
                      <c:pt idx="33">
                        <c:v>105.12</c:v>
                      </c:pt>
                      <c:pt idx="34">
                        <c:v>105.02200000000001</c:v>
                      </c:pt>
                      <c:pt idx="35">
                        <c:v>104.67</c:v>
                      </c:pt>
                      <c:pt idx="36">
                        <c:v>102.34399999999999</c:v>
                      </c:pt>
                      <c:pt idx="37">
                        <c:v>101.04600000000001</c:v>
                      </c:pt>
                      <c:pt idx="38">
                        <c:v>99.816999999999993</c:v>
                      </c:pt>
                      <c:pt idx="39">
                        <c:v>100.447</c:v>
                      </c:pt>
                      <c:pt idx="40">
                        <c:v>100.294</c:v>
                      </c:pt>
                      <c:pt idx="41">
                        <c:v>101.014</c:v>
                      </c:pt>
                      <c:pt idx="42">
                        <c:v>101.1619</c:v>
                      </c:pt>
                      <c:pt idx="43">
                        <c:v>101.1619</c:v>
                      </c:pt>
                      <c:pt idx="44">
                        <c:v>101.1619</c:v>
                      </c:pt>
                      <c:pt idx="45">
                        <c:v>101.1619</c:v>
                      </c:pt>
                      <c:pt idx="46">
                        <c:v>101.1619</c:v>
                      </c:pt>
                      <c:pt idx="47">
                        <c:v>101.1619</c:v>
                      </c:pt>
                      <c:pt idx="48">
                        <c:v>101.1619</c:v>
                      </c:pt>
                      <c:pt idx="49">
                        <c:v>101.1619</c:v>
                      </c:pt>
                      <c:pt idx="50">
                        <c:v>101.1619</c:v>
                      </c:pt>
                      <c:pt idx="51">
                        <c:v>101.1619</c:v>
                      </c:pt>
                      <c:pt idx="52">
                        <c:v>101.1619</c:v>
                      </c:pt>
                      <c:pt idx="53">
                        <c:v>101.1619</c:v>
                      </c:pt>
                      <c:pt idx="54">
                        <c:v>101.1619</c:v>
                      </c:pt>
                      <c:pt idx="55">
                        <c:v>101.1619</c:v>
                      </c:pt>
                      <c:pt idx="56">
                        <c:v>101.1619</c:v>
                      </c:pt>
                      <c:pt idx="57">
                        <c:v>101.1619</c:v>
                      </c:pt>
                      <c:pt idx="58">
                        <c:v>101.1619</c:v>
                      </c:pt>
                      <c:pt idx="59">
                        <c:v>101.1619</c:v>
                      </c:pt>
                      <c:pt idx="60">
                        <c:v>101.1619</c:v>
                      </c:pt>
                      <c:pt idx="61">
                        <c:v>101.1619</c:v>
                      </c:pt>
                      <c:pt idx="62">
                        <c:v>101.1619</c:v>
                      </c:pt>
                      <c:pt idx="63">
                        <c:v>101.1619</c:v>
                      </c:pt>
                      <c:pt idx="64">
                        <c:v>101.1619</c:v>
                      </c:pt>
                      <c:pt idx="65">
                        <c:v>101.1619</c:v>
                      </c:pt>
                      <c:pt idx="66">
                        <c:v>101.1619</c:v>
                      </c:pt>
                      <c:pt idx="67">
                        <c:v>101.1619</c:v>
                      </c:pt>
                      <c:pt idx="68">
                        <c:v>101.1619</c:v>
                      </c:pt>
                      <c:pt idx="69">
                        <c:v>101.1619</c:v>
                      </c:pt>
                      <c:pt idx="70">
                        <c:v>101.1619</c:v>
                      </c:pt>
                      <c:pt idx="71">
                        <c:v>101.1619</c:v>
                      </c:pt>
                      <c:pt idx="72">
                        <c:v>101.1619</c:v>
                      </c:pt>
                      <c:pt idx="73">
                        <c:v>101.1619</c:v>
                      </c:pt>
                      <c:pt idx="74">
                        <c:v>101.1619</c:v>
                      </c:pt>
                      <c:pt idx="75">
                        <c:v>101.1619</c:v>
                      </c:pt>
                      <c:pt idx="76">
                        <c:v>101.1619</c:v>
                      </c:pt>
                      <c:pt idx="77">
                        <c:v>101.1619</c:v>
                      </c:pt>
                      <c:pt idx="78">
                        <c:v>101.1619</c:v>
                      </c:pt>
                      <c:pt idx="79">
                        <c:v>101.1619</c:v>
                      </c:pt>
                      <c:pt idx="80">
                        <c:v>101.1619</c:v>
                      </c:pt>
                      <c:pt idx="81">
                        <c:v>101.1619</c:v>
                      </c:pt>
                      <c:pt idx="82">
                        <c:v>101.1619</c:v>
                      </c:pt>
                      <c:pt idx="83">
                        <c:v>101.1619</c:v>
                      </c:pt>
                      <c:pt idx="84">
                        <c:v>101.1619</c:v>
                      </c:pt>
                      <c:pt idx="85">
                        <c:v>101.1619</c:v>
                      </c:pt>
                      <c:pt idx="86">
                        <c:v>101.1619</c:v>
                      </c:pt>
                      <c:pt idx="87">
                        <c:v>101.1619</c:v>
                      </c:pt>
                      <c:pt idx="88">
                        <c:v>101.1619</c:v>
                      </c:pt>
                      <c:pt idx="89">
                        <c:v>101.1619</c:v>
                      </c:pt>
                      <c:pt idx="90">
                        <c:v>101.1619</c:v>
                      </c:pt>
                      <c:pt idx="91">
                        <c:v>101.1619</c:v>
                      </c:pt>
                      <c:pt idx="92">
                        <c:v>101.1619</c:v>
                      </c:pt>
                      <c:pt idx="93">
                        <c:v>101.1619</c:v>
                      </c:pt>
                      <c:pt idx="94">
                        <c:v>101.1619</c:v>
                      </c:pt>
                      <c:pt idx="95">
                        <c:v>101.1619</c:v>
                      </c:pt>
                      <c:pt idx="96">
                        <c:v>101.1619</c:v>
                      </c:pt>
                      <c:pt idx="97">
                        <c:v>101.1619</c:v>
                      </c:pt>
                      <c:pt idx="98">
                        <c:v>101.1619</c:v>
                      </c:pt>
                      <c:pt idx="99">
                        <c:v>101.1619</c:v>
                      </c:pt>
                      <c:pt idx="100">
                        <c:v>101.1619</c:v>
                      </c:pt>
                      <c:pt idx="101">
                        <c:v>101.1619</c:v>
                      </c:pt>
                      <c:pt idx="102">
                        <c:v>101.1619</c:v>
                      </c:pt>
                      <c:pt idx="103">
                        <c:v>101.1619</c:v>
                      </c:pt>
                      <c:pt idx="104">
                        <c:v>101.1619</c:v>
                      </c:pt>
                      <c:pt idx="105">
                        <c:v>101.1619</c:v>
                      </c:pt>
                      <c:pt idx="106">
                        <c:v>101.1619</c:v>
                      </c:pt>
                      <c:pt idx="107">
                        <c:v>101.1619</c:v>
                      </c:pt>
                      <c:pt idx="108">
                        <c:v>101.1619</c:v>
                      </c:pt>
                      <c:pt idx="109">
                        <c:v>101.1619</c:v>
                      </c:pt>
                      <c:pt idx="110">
                        <c:v>101.1619</c:v>
                      </c:pt>
                      <c:pt idx="111">
                        <c:v>101.1619</c:v>
                      </c:pt>
                      <c:pt idx="112">
                        <c:v>101.1619</c:v>
                      </c:pt>
                      <c:pt idx="113">
                        <c:v>101.1619</c:v>
                      </c:pt>
                      <c:pt idx="114">
                        <c:v>101.1619</c:v>
                      </c:pt>
                      <c:pt idx="115">
                        <c:v>101.1619</c:v>
                      </c:pt>
                      <c:pt idx="116">
                        <c:v>101.1619</c:v>
                      </c:pt>
                      <c:pt idx="117">
                        <c:v>101.1619</c:v>
                      </c:pt>
                      <c:pt idx="118">
                        <c:v>101.1619</c:v>
                      </c:pt>
                      <c:pt idx="119">
                        <c:v>101.1619</c:v>
                      </c:pt>
                      <c:pt idx="120">
                        <c:v>101.1619</c:v>
                      </c:pt>
                      <c:pt idx="121">
                        <c:v>101.1619</c:v>
                      </c:pt>
                      <c:pt idx="122">
                        <c:v>101.1619</c:v>
                      </c:pt>
                      <c:pt idx="123">
                        <c:v>101.1619</c:v>
                      </c:pt>
                      <c:pt idx="124">
                        <c:v>101.1619</c:v>
                      </c:pt>
                      <c:pt idx="125">
                        <c:v>101.1619</c:v>
                      </c:pt>
                      <c:pt idx="126">
                        <c:v>101.1619</c:v>
                      </c:pt>
                      <c:pt idx="127">
                        <c:v>101.1619</c:v>
                      </c:pt>
                      <c:pt idx="128">
                        <c:v>101.1619</c:v>
                      </c:pt>
                      <c:pt idx="129">
                        <c:v>101.1619</c:v>
                      </c:pt>
                      <c:pt idx="130">
                        <c:v>101.1619</c:v>
                      </c:pt>
                      <c:pt idx="131">
                        <c:v>101.1619</c:v>
                      </c:pt>
                      <c:pt idx="132">
                        <c:v>101.1619</c:v>
                      </c:pt>
                      <c:pt idx="133">
                        <c:v>101.1619</c:v>
                      </c:pt>
                      <c:pt idx="134">
                        <c:v>101.1619</c:v>
                      </c:pt>
                      <c:pt idx="135">
                        <c:v>101.1619</c:v>
                      </c:pt>
                      <c:pt idx="136">
                        <c:v>101.1619</c:v>
                      </c:pt>
                      <c:pt idx="137">
                        <c:v>101.1619</c:v>
                      </c:pt>
                      <c:pt idx="138">
                        <c:v>101.1619</c:v>
                      </c:pt>
                      <c:pt idx="139">
                        <c:v>101.1619</c:v>
                      </c:pt>
                      <c:pt idx="140">
                        <c:v>101.1619</c:v>
                      </c:pt>
                      <c:pt idx="141">
                        <c:v>101.1619</c:v>
                      </c:pt>
                      <c:pt idx="142">
                        <c:v>101.1619</c:v>
                      </c:pt>
                      <c:pt idx="143">
                        <c:v>101.1619</c:v>
                      </c:pt>
                      <c:pt idx="144">
                        <c:v>101.1619</c:v>
                      </c:pt>
                      <c:pt idx="145">
                        <c:v>101.1619</c:v>
                      </c:pt>
                      <c:pt idx="146">
                        <c:v>101.1619</c:v>
                      </c:pt>
                      <c:pt idx="147">
                        <c:v>101.1619</c:v>
                      </c:pt>
                      <c:pt idx="148">
                        <c:v>101.1619</c:v>
                      </c:pt>
                      <c:pt idx="149">
                        <c:v>101.1619</c:v>
                      </c:pt>
                      <c:pt idx="150">
                        <c:v>101.1619</c:v>
                      </c:pt>
                      <c:pt idx="151">
                        <c:v>101.1619</c:v>
                      </c:pt>
                      <c:pt idx="152">
                        <c:v>101.1619</c:v>
                      </c:pt>
                      <c:pt idx="153">
                        <c:v>101.1619</c:v>
                      </c:pt>
                      <c:pt idx="154">
                        <c:v>101.1619</c:v>
                      </c:pt>
                      <c:pt idx="155">
                        <c:v>101.1619</c:v>
                      </c:pt>
                      <c:pt idx="156">
                        <c:v>101.1619</c:v>
                      </c:pt>
                      <c:pt idx="157">
                        <c:v>101.1619</c:v>
                      </c:pt>
                      <c:pt idx="158">
                        <c:v>101.1619</c:v>
                      </c:pt>
                      <c:pt idx="159">
                        <c:v>101.1619</c:v>
                      </c:pt>
                      <c:pt idx="160">
                        <c:v>101.1619</c:v>
                      </c:pt>
                      <c:pt idx="161">
                        <c:v>101.1619</c:v>
                      </c:pt>
                      <c:pt idx="162">
                        <c:v>101.1619</c:v>
                      </c:pt>
                      <c:pt idx="163">
                        <c:v>101.1619</c:v>
                      </c:pt>
                      <c:pt idx="164">
                        <c:v>101.1619</c:v>
                      </c:pt>
                      <c:pt idx="165">
                        <c:v>101.1619</c:v>
                      </c:pt>
                      <c:pt idx="166">
                        <c:v>101.1619</c:v>
                      </c:pt>
                      <c:pt idx="167">
                        <c:v>101.1619</c:v>
                      </c:pt>
                      <c:pt idx="168">
                        <c:v>101.1619</c:v>
                      </c:pt>
                      <c:pt idx="169">
                        <c:v>101.1619</c:v>
                      </c:pt>
                      <c:pt idx="170">
                        <c:v>101.1619</c:v>
                      </c:pt>
                      <c:pt idx="171">
                        <c:v>101.1619</c:v>
                      </c:pt>
                      <c:pt idx="172">
                        <c:v>101.1619</c:v>
                      </c:pt>
                      <c:pt idx="173">
                        <c:v>101.1619</c:v>
                      </c:pt>
                      <c:pt idx="174">
                        <c:v>101.1619</c:v>
                      </c:pt>
                      <c:pt idx="175">
                        <c:v>101.1619</c:v>
                      </c:pt>
                      <c:pt idx="176">
                        <c:v>101.1619</c:v>
                      </c:pt>
                      <c:pt idx="177">
                        <c:v>101.1619</c:v>
                      </c:pt>
                      <c:pt idx="178">
                        <c:v>101.1619</c:v>
                      </c:pt>
                      <c:pt idx="179">
                        <c:v>101.1619</c:v>
                      </c:pt>
                      <c:pt idx="180">
                        <c:v>101.1619</c:v>
                      </c:pt>
                      <c:pt idx="181">
                        <c:v>101.1619</c:v>
                      </c:pt>
                      <c:pt idx="182">
                        <c:v>101.1619</c:v>
                      </c:pt>
                      <c:pt idx="183">
                        <c:v>101.1619</c:v>
                      </c:pt>
                      <c:pt idx="184">
                        <c:v>101.1619</c:v>
                      </c:pt>
                      <c:pt idx="185">
                        <c:v>101.1619</c:v>
                      </c:pt>
                      <c:pt idx="186">
                        <c:v>101.1619</c:v>
                      </c:pt>
                      <c:pt idx="187">
                        <c:v>101.1619</c:v>
                      </c:pt>
                      <c:pt idx="188">
                        <c:v>101.1619</c:v>
                      </c:pt>
                      <c:pt idx="189">
                        <c:v>101.1619</c:v>
                      </c:pt>
                      <c:pt idx="190">
                        <c:v>101.1619</c:v>
                      </c:pt>
                      <c:pt idx="191">
                        <c:v>101.1619</c:v>
                      </c:pt>
                      <c:pt idx="192">
                        <c:v>101.1619</c:v>
                      </c:pt>
                      <c:pt idx="193">
                        <c:v>101.1619</c:v>
                      </c:pt>
                      <c:pt idx="194">
                        <c:v>101.1619</c:v>
                      </c:pt>
                      <c:pt idx="195">
                        <c:v>101.1619</c:v>
                      </c:pt>
                      <c:pt idx="196">
                        <c:v>101.1619</c:v>
                      </c:pt>
                      <c:pt idx="197">
                        <c:v>101.1619</c:v>
                      </c:pt>
                      <c:pt idx="198">
                        <c:v>101.1619</c:v>
                      </c:pt>
                      <c:pt idx="199">
                        <c:v>101.1619</c:v>
                      </c:pt>
                      <c:pt idx="200">
                        <c:v>101.1619</c:v>
                      </c:pt>
                      <c:pt idx="201">
                        <c:v>101.1619</c:v>
                      </c:pt>
                      <c:pt idx="202">
                        <c:v>101.1619</c:v>
                      </c:pt>
                      <c:pt idx="203">
                        <c:v>101.1619</c:v>
                      </c:pt>
                      <c:pt idx="204">
                        <c:v>101.1619</c:v>
                      </c:pt>
                      <c:pt idx="205">
                        <c:v>101.1619</c:v>
                      </c:pt>
                      <c:pt idx="206">
                        <c:v>101.1619</c:v>
                      </c:pt>
                      <c:pt idx="207">
                        <c:v>101.1619</c:v>
                      </c:pt>
                      <c:pt idx="208">
                        <c:v>101.1619</c:v>
                      </c:pt>
                      <c:pt idx="209">
                        <c:v>101.1619</c:v>
                      </c:pt>
                      <c:pt idx="210">
                        <c:v>101.1619</c:v>
                      </c:pt>
                      <c:pt idx="211">
                        <c:v>101.1619</c:v>
                      </c:pt>
                      <c:pt idx="212">
                        <c:v>101.1619</c:v>
                      </c:pt>
                      <c:pt idx="213">
                        <c:v>101.1619</c:v>
                      </c:pt>
                      <c:pt idx="214">
                        <c:v>101.1619</c:v>
                      </c:pt>
                      <c:pt idx="215">
                        <c:v>101.1619</c:v>
                      </c:pt>
                      <c:pt idx="216">
                        <c:v>101.1619</c:v>
                      </c:pt>
                      <c:pt idx="217">
                        <c:v>101.1619</c:v>
                      </c:pt>
                      <c:pt idx="218">
                        <c:v>101.1619</c:v>
                      </c:pt>
                      <c:pt idx="219">
                        <c:v>101.1619</c:v>
                      </c:pt>
                      <c:pt idx="220">
                        <c:v>101.1619</c:v>
                      </c:pt>
                      <c:pt idx="221">
                        <c:v>101.1619</c:v>
                      </c:pt>
                      <c:pt idx="222">
                        <c:v>101.1619</c:v>
                      </c:pt>
                      <c:pt idx="223">
                        <c:v>101.1619</c:v>
                      </c:pt>
                      <c:pt idx="224">
                        <c:v>101.1619</c:v>
                      </c:pt>
                      <c:pt idx="225">
                        <c:v>101.1619</c:v>
                      </c:pt>
                      <c:pt idx="226">
                        <c:v>101.1619</c:v>
                      </c:pt>
                      <c:pt idx="227">
                        <c:v>101.1619</c:v>
                      </c:pt>
                      <c:pt idx="228">
                        <c:v>101.1619</c:v>
                      </c:pt>
                      <c:pt idx="229">
                        <c:v>101.1619</c:v>
                      </c:pt>
                      <c:pt idx="230">
                        <c:v>101.1619</c:v>
                      </c:pt>
                      <c:pt idx="231">
                        <c:v>101.1619</c:v>
                      </c:pt>
                      <c:pt idx="232">
                        <c:v>101.1619</c:v>
                      </c:pt>
                      <c:pt idx="233">
                        <c:v>101.1619</c:v>
                      </c:pt>
                      <c:pt idx="234">
                        <c:v>101.1619</c:v>
                      </c:pt>
                      <c:pt idx="235">
                        <c:v>101.1619</c:v>
                      </c:pt>
                      <c:pt idx="236">
                        <c:v>101.1619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0AE-48E2-81A0-555FFC2391D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Basis'!$C$12:$C$13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vs SOCGEN'!$A$14:$A$250</c15:sqref>
                        </c15:formulaRef>
                      </c:ext>
                    </c:extLst>
                    <c:strCache>
                      <c:ptCount val="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91.938000000000002</c:v>
                      </c:pt>
                      <c:pt idx="14">
                        <c:v>91.463000000000008</c:v>
                      </c:pt>
                      <c:pt idx="15">
                        <c:v>91.373000000000005</c:v>
                      </c:pt>
                      <c:pt idx="16">
                        <c:v>93.695000000000007</c:v>
                      </c:pt>
                      <c:pt idx="17">
                        <c:v>94.209000000000003</c:v>
                      </c:pt>
                      <c:pt idx="18">
                        <c:v>94.058999999999997</c:v>
                      </c:pt>
                      <c:pt idx="19">
                        <c:v>94.003</c:v>
                      </c:pt>
                      <c:pt idx="20">
                        <c:v>93.012</c:v>
                      </c:pt>
                      <c:pt idx="21">
                        <c:v>90.528999999999996</c:v>
                      </c:pt>
                      <c:pt idx="22">
                        <c:v>90.195999999999998</c:v>
                      </c:pt>
                      <c:pt idx="23">
                        <c:v>95.382000000000005</c:v>
                      </c:pt>
                      <c:pt idx="24">
                        <c:v>94.826000000000008</c:v>
                      </c:pt>
                      <c:pt idx="25">
                        <c:v>93.296000000000006</c:v>
                      </c:pt>
                      <c:pt idx="26">
                        <c:v>92.941000000000003</c:v>
                      </c:pt>
                      <c:pt idx="27">
                        <c:v>96.463000000000008</c:v>
                      </c:pt>
                      <c:pt idx="28">
                        <c:v>89.939000000000007</c:v>
                      </c:pt>
                      <c:pt idx="29">
                        <c:v>89.427000000000007</c:v>
                      </c:pt>
                      <c:pt idx="30">
                        <c:v>94.00500000000001</c:v>
                      </c:pt>
                      <c:pt idx="31">
                        <c:v>95.26</c:v>
                      </c:pt>
                      <c:pt idx="32">
                        <c:v>93.103999999999999</c:v>
                      </c:pt>
                      <c:pt idx="33">
                        <c:v>93.579000000000008</c:v>
                      </c:pt>
                      <c:pt idx="34">
                        <c:v>93.481000000000009</c:v>
                      </c:pt>
                      <c:pt idx="35">
                        <c:v>93.129000000000005</c:v>
                      </c:pt>
                      <c:pt idx="36">
                        <c:v>90.802999999999997</c:v>
                      </c:pt>
                      <c:pt idx="37">
                        <c:v>89.50500000000001</c:v>
                      </c:pt>
                      <c:pt idx="38">
                        <c:v>88.275999999999996</c:v>
                      </c:pt>
                      <c:pt idx="39">
                        <c:v>88.906000000000006</c:v>
                      </c:pt>
                      <c:pt idx="40">
                        <c:v>88.753</c:v>
                      </c:pt>
                      <c:pt idx="41">
                        <c:v>89.472999999999999</c:v>
                      </c:pt>
                      <c:pt idx="42">
                        <c:v>89.620900000000006</c:v>
                      </c:pt>
                      <c:pt idx="43">
                        <c:v>89.620900000000006</c:v>
                      </c:pt>
                      <c:pt idx="44">
                        <c:v>89.620900000000006</c:v>
                      </c:pt>
                      <c:pt idx="45">
                        <c:v>89.620900000000006</c:v>
                      </c:pt>
                      <c:pt idx="46">
                        <c:v>89.620900000000006</c:v>
                      </c:pt>
                      <c:pt idx="47">
                        <c:v>89.620900000000006</c:v>
                      </c:pt>
                      <c:pt idx="48">
                        <c:v>89.620900000000006</c:v>
                      </c:pt>
                      <c:pt idx="49">
                        <c:v>89.620900000000006</c:v>
                      </c:pt>
                      <c:pt idx="50">
                        <c:v>89.620900000000006</c:v>
                      </c:pt>
                      <c:pt idx="51">
                        <c:v>89.620900000000006</c:v>
                      </c:pt>
                      <c:pt idx="52">
                        <c:v>89.620900000000006</c:v>
                      </c:pt>
                      <c:pt idx="53">
                        <c:v>89.620900000000006</c:v>
                      </c:pt>
                      <c:pt idx="54">
                        <c:v>89.620900000000006</c:v>
                      </c:pt>
                      <c:pt idx="55">
                        <c:v>89.620900000000006</c:v>
                      </c:pt>
                      <c:pt idx="56">
                        <c:v>89.620900000000006</c:v>
                      </c:pt>
                      <c:pt idx="57">
                        <c:v>89.620900000000006</c:v>
                      </c:pt>
                      <c:pt idx="58">
                        <c:v>89.620900000000006</c:v>
                      </c:pt>
                      <c:pt idx="59">
                        <c:v>89.620900000000006</c:v>
                      </c:pt>
                      <c:pt idx="60">
                        <c:v>89.620900000000006</c:v>
                      </c:pt>
                      <c:pt idx="61">
                        <c:v>89.620900000000006</c:v>
                      </c:pt>
                      <c:pt idx="62">
                        <c:v>89.620900000000006</c:v>
                      </c:pt>
                      <c:pt idx="63">
                        <c:v>89.620900000000006</c:v>
                      </c:pt>
                      <c:pt idx="64">
                        <c:v>89.620900000000006</c:v>
                      </c:pt>
                      <c:pt idx="65">
                        <c:v>89.620900000000006</c:v>
                      </c:pt>
                      <c:pt idx="66">
                        <c:v>89.620900000000006</c:v>
                      </c:pt>
                      <c:pt idx="67">
                        <c:v>89.620900000000006</c:v>
                      </c:pt>
                      <c:pt idx="68">
                        <c:v>89.620900000000006</c:v>
                      </c:pt>
                      <c:pt idx="69">
                        <c:v>89.620900000000006</c:v>
                      </c:pt>
                      <c:pt idx="70">
                        <c:v>89.620900000000006</c:v>
                      </c:pt>
                      <c:pt idx="71">
                        <c:v>89.620900000000006</c:v>
                      </c:pt>
                      <c:pt idx="72">
                        <c:v>89.620900000000006</c:v>
                      </c:pt>
                      <c:pt idx="73">
                        <c:v>89.620900000000006</c:v>
                      </c:pt>
                      <c:pt idx="74">
                        <c:v>89.620900000000006</c:v>
                      </c:pt>
                      <c:pt idx="75">
                        <c:v>89.620900000000006</c:v>
                      </c:pt>
                      <c:pt idx="76">
                        <c:v>89.620900000000006</c:v>
                      </c:pt>
                      <c:pt idx="77">
                        <c:v>89.620900000000006</c:v>
                      </c:pt>
                      <c:pt idx="78">
                        <c:v>89.620900000000006</c:v>
                      </c:pt>
                      <c:pt idx="79">
                        <c:v>89.620900000000006</c:v>
                      </c:pt>
                      <c:pt idx="80">
                        <c:v>89.620900000000006</c:v>
                      </c:pt>
                      <c:pt idx="81">
                        <c:v>89.620900000000006</c:v>
                      </c:pt>
                      <c:pt idx="82">
                        <c:v>89.620900000000006</c:v>
                      </c:pt>
                      <c:pt idx="83">
                        <c:v>89.620900000000006</c:v>
                      </c:pt>
                      <c:pt idx="84">
                        <c:v>89.620900000000006</c:v>
                      </c:pt>
                      <c:pt idx="85">
                        <c:v>89.620900000000006</c:v>
                      </c:pt>
                      <c:pt idx="86">
                        <c:v>89.620900000000006</c:v>
                      </c:pt>
                      <c:pt idx="87">
                        <c:v>89.620900000000006</c:v>
                      </c:pt>
                      <c:pt idx="88">
                        <c:v>89.620900000000006</c:v>
                      </c:pt>
                      <c:pt idx="89">
                        <c:v>89.620900000000006</c:v>
                      </c:pt>
                      <c:pt idx="90">
                        <c:v>89.620900000000006</c:v>
                      </c:pt>
                      <c:pt idx="91">
                        <c:v>89.620900000000006</c:v>
                      </c:pt>
                      <c:pt idx="92">
                        <c:v>89.620900000000006</c:v>
                      </c:pt>
                      <c:pt idx="93">
                        <c:v>89.620900000000006</c:v>
                      </c:pt>
                      <c:pt idx="94">
                        <c:v>89.620900000000006</c:v>
                      </c:pt>
                      <c:pt idx="95">
                        <c:v>89.620900000000006</c:v>
                      </c:pt>
                      <c:pt idx="96">
                        <c:v>89.620900000000006</c:v>
                      </c:pt>
                      <c:pt idx="97">
                        <c:v>89.620900000000006</c:v>
                      </c:pt>
                      <c:pt idx="98">
                        <c:v>89.620900000000006</c:v>
                      </c:pt>
                      <c:pt idx="99">
                        <c:v>89.620900000000006</c:v>
                      </c:pt>
                      <c:pt idx="100">
                        <c:v>89.620900000000006</c:v>
                      </c:pt>
                      <c:pt idx="101">
                        <c:v>89.620900000000006</c:v>
                      </c:pt>
                      <c:pt idx="102">
                        <c:v>89.620900000000006</c:v>
                      </c:pt>
                      <c:pt idx="103">
                        <c:v>89.620900000000006</c:v>
                      </c:pt>
                      <c:pt idx="104">
                        <c:v>89.620900000000006</c:v>
                      </c:pt>
                      <c:pt idx="105">
                        <c:v>89.620900000000006</c:v>
                      </c:pt>
                      <c:pt idx="106">
                        <c:v>89.620900000000006</c:v>
                      </c:pt>
                      <c:pt idx="107">
                        <c:v>89.620900000000006</c:v>
                      </c:pt>
                      <c:pt idx="108">
                        <c:v>89.620900000000006</c:v>
                      </c:pt>
                      <c:pt idx="109">
                        <c:v>89.620900000000006</c:v>
                      </c:pt>
                      <c:pt idx="110">
                        <c:v>89.620900000000006</c:v>
                      </c:pt>
                      <c:pt idx="111">
                        <c:v>89.620900000000006</c:v>
                      </c:pt>
                      <c:pt idx="112">
                        <c:v>89.620900000000006</c:v>
                      </c:pt>
                      <c:pt idx="113">
                        <c:v>89.620900000000006</c:v>
                      </c:pt>
                      <c:pt idx="114">
                        <c:v>89.620900000000006</c:v>
                      </c:pt>
                      <c:pt idx="115">
                        <c:v>89.620900000000006</c:v>
                      </c:pt>
                      <c:pt idx="116">
                        <c:v>89.620900000000006</c:v>
                      </c:pt>
                      <c:pt idx="117">
                        <c:v>89.620900000000006</c:v>
                      </c:pt>
                      <c:pt idx="118">
                        <c:v>89.620900000000006</c:v>
                      </c:pt>
                      <c:pt idx="119">
                        <c:v>89.620900000000006</c:v>
                      </c:pt>
                      <c:pt idx="120">
                        <c:v>89.620900000000006</c:v>
                      </c:pt>
                      <c:pt idx="121">
                        <c:v>89.620900000000006</c:v>
                      </c:pt>
                      <c:pt idx="122">
                        <c:v>89.620900000000006</c:v>
                      </c:pt>
                      <c:pt idx="123">
                        <c:v>89.620900000000006</c:v>
                      </c:pt>
                      <c:pt idx="124">
                        <c:v>89.620900000000006</c:v>
                      </c:pt>
                      <c:pt idx="125">
                        <c:v>89.620900000000006</c:v>
                      </c:pt>
                      <c:pt idx="126">
                        <c:v>89.620900000000006</c:v>
                      </c:pt>
                      <c:pt idx="127">
                        <c:v>89.620900000000006</c:v>
                      </c:pt>
                      <c:pt idx="128">
                        <c:v>89.620900000000006</c:v>
                      </c:pt>
                      <c:pt idx="129">
                        <c:v>89.620900000000006</c:v>
                      </c:pt>
                      <c:pt idx="130">
                        <c:v>89.620900000000006</c:v>
                      </c:pt>
                      <c:pt idx="131">
                        <c:v>89.620900000000006</c:v>
                      </c:pt>
                      <c:pt idx="132">
                        <c:v>89.620900000000006</c:v>
                      </c:pt>
                      <c:pt idx="133">
                        <c:v>89.620900000000006</c:v>
                      </c:pt>
                      <c:pt idx="134">
                        <c:v>89.620900000000006</c:v>
                      </c:pt>
                      <c:pt idx="135">
                        <c:v>89.620900000000006</c:v>
                      </c:pt>
                      <c:pt idx="136">
                        <c:v>89.620900000000006</c:v>
                      </c:pt>
                      <c:pt idx="137">
                        <c:v>89.620900000000006</c:v>
                      </c:pt>
                      <c:pt idx="138">
                        <c:v>89.620900000000006</c:v>
                      </c:pt>
                      <c:pt idx="139">
                        <c:v>89.620900000000006</c:v>
                      </c:pt>
                      <c:pt idx="140">
                        <c:v>89.620900000000006</c:v>
                      </c:pt>
                      <c:pt idx="141">
                        <c:v>89.620900000000006</c:v>
                      </c:pt>
                      <c:pt idx="142">
                        <c:v>89.620900000000006</c:v>
                      </c:pt>
                      <c:pt idx="143">
                        <c:v>89.620900000000006</c:v>
                      </c:pt>
                      <c:pt idx="144">
                        <c:v>89.620900000000006</c:v>
                      </c:pt>
                      <c:pt idx="145">
                        <c:v>89.620900000000006</c:v>
                      </c:pt>
                      <c:pt idx="146">
                        <c:v>89.620900000000006</c:v>
                      </c:pt>
                      <c:pt idx="147">
                        <c:v>89.620900000000006</c:v>
                      </c:pt>
                      <c:pt idx="148">
                        <c:v>89.620900000000006</c:v>
                      </c:pt>
                      <c:pt idx="149">
                        <c:v>89.620900000000006</c:v>
                      </c:pt>
                      <c:pt idx="150">
                        <c:v>89.620900000000006</c:v>
                      </c:pt>
                      <c:pt idx="151">
                        <c:v>89.620900000000006</c:v>
                      </c:pt>
                      <c:pt idx="152">
                        <c:v>89.620900000000006</c:v>
                      </c:pt>
                      <c:pt idx="153">
                        <c:v>89.620900000000006</c:v>
                      </c:pt>
                      <c:pt idx="154">
                        <c:v>89.620900000000006</c:v>
                      </c:pt>
                      <c:pt idx="155">
                        <c:v>89.620900000000006</c:v>
                      </c:pt>
                      <c:pt idx="156">
                        <c:v>89.620900000000006</c:v>
                      </c:pt>
                      <c:pt idx="157">
                        <c:v>89.620900000000006</c:v>
                      </c:pt>
                      <c:pt idx="158">
                        <c:v>89.620900000000006</c:v>
                      </c:pt>
                      <c:pt idx="159">
                        <c:v>89.620900000000006</c:v>
                      </c:pt>
                      <c:pt idx="160">
                        <c:v>89.620900000000006</c:v>
                      </c:pt>
                      <c:pt idx="161">
                        <c:v>89.620900000000006</c:v>
                      </c:pt>
                      <c:pt idx="162">
                        <c:v>89.620900000000006</c:v>
                      </c:pt>
                      <c:pt idx="163">
                        <c:v>89.620900000000006</c:v>
                      </c:pt>
                      <c:pt idx="164">
                        <c:v>89.620900000000006</c:v>
                      </c:pt>
                      <c:pt idx="165">
                        <c:v>89.620900000000006</c:v>
                      </c:pt>
                      <c:pt idx="166">
                        <c:v>89.620900000000006</c:v>
                      </c:pt>
                      <c:pt idx="167">
                        <c:v>89.620900000000006</c:v>
                      </c:pt>
                      <c:pt idx="168">
                        <c:v>89.620900000000006</c:v>
                      </c:pt>
                      <c:pt idx="169">
                        <c:v>89.620900000000006</c:v>
                      </c:pt>
                      <c:pt idx="170">
                        <c:v>89.620900000000006</c:v>
                      </c:pt>
                      <c:pt idx="171">
                        <c:v>89.620900000000006</c:v>
                      </c:pt>
                      <c:pt idx="172">
                        <c:v>89.620900000000006</c:v>
                      </c:pt>
                      <c:pt idx="173">
                        <c:v>89.620900000000006</c:v>
                      </c:pt>
                      <c:pt idx="174">
                        <c:v>89.620900000000006</c:v>
                      </c:pt>
                      <c:pt idx="175">
                        <c:v>89.620900000000006</c:v>
                      </c:pt>
                      <c:pt idx="176">
                        <c:v>89.620900000000006</c:v>
                      </c:pt>
                      <c:pt idx="177">
                        <c:v>89.620900000000006</c:v>
                      </c:pt>
                      <c:pt idx="178">
                        <c:v>89.620900000000006</c:v>
                      </c:pt>
                      <c:pt idx="179">
                        <c:v>89.620900000000006</c:v>
                      </c:pt>
                      <c:pt idx="180">
                        <c:v>89.620900000000006</c:v>
                      </c:pt>
                      <c:pt idx="181">
                        <c:v>89.620900000000006</c:v>
                      </c:pt>
                      <c:pt idx="182">
                        <c:v>89.620900000000006</c:v>
                      </c:pt>
                      <c:pt idx="183">
                        <c:v>89.620900000000006</c:v>
                      </c:pt>
                      <c:pt idx="184">
                        <c:v>89.620900000000006</c:v>
                      </c:pt>
                      <c:pt idx="185">
                        <c:v>89.620900000000006</c:v>
                      </c:pt>
                      <c:pt idx="186">
                        <c:v>89.620900000000006</c:v>
                      </c:pt>
                      <c:pt idx="187">
                        <c:v>89.620900000000006</c:v>
                      </c:pt>
                      <c:pt idx="188">
                        <c:v>89.620900000000006</c:v>
                      </c:pt>
                      <c:pt idx="189">
                        <c:v>89.620900000000006</c:v>
                      </c:pt>
                      <c:pt idx="190">
                        <c:v>89.620900000000006</c:v>
                      </c:pt>
                      <c:pt idx="191">
                        <c:v>89.620900000000006</c:v>
                      </c:pt>
                      <c:pt idx="192">
                        <c:v>89.620900000000006</c:v>
                      </c:pt>
                      <c:pt idx="193">
                        <c:v>89.620900000000006</c:v>
                      </c:pt>
                      <c:pt idx="194">
                        <c:v>89.620900000000006</c:v>
                      </c:pt>
                      <c:pt idx="195">
                        <c:v>89.620900000000006</c:v>
                      </c:pt>
                      <c:pt idx="196">
                        <c:v>89.620900000000006</c:v>
                      </c:pt>
                      <c:pt idx="197">
                        <c:v>89.620900000000006</c:v>
                      </c:pt>
                      <c:pt idx="198">
                        <c:v>89.620900000000006</c:v>
                      </c:pt>
                      <c:pt idx="199">
                        <c:v>89.620900000000006</c:v>
                      </c:pt>
                      <c:pt idx="200">
                        <c:v>89.620900000000006</c:v>
                      </c:pt>
                      <c:pt idx="201">
                        <c:v>89.620900000000006</c:v>
                      </c:pt>
                      <c:pt idx="202">
                        <c:v>89.620900000000006</c:v>
                      </c:pt>
                      <c:pt idx="203">
                        <c:v>89.620900000000006</c:v>
                      </c:pt>
                      <c:pt idx="204">
                        <c:v>89.620900000000006</c:v>
                      </c:pt>
                      <c:pt idx="205">
                        <c:v>89.620900000000006</c:v>
                      </c:pt>
                      <c:pt idx="206">
                        <c:v>89.620900000000006</c:v>
                      </c:pt>
                      <c:pt idx="207">
                        <c:v>89.620900000000006</c:v>
                      </c:pt>
                      <c:pt idx="208">
                        <c:v>89.620900000000006</c:v>
                      </c:pt>
                      <c:pt idx="209">
                        <c:v>89.620900000000006</c:v>
                      </c:pt>
                      <c:pt idx="210">
                        <c:v>89.620900000000006</c:v>
                      </c:pt>
                      <c:pt idx="211">
                        <c:v>89.620900000000006</c:v>
                      </c:pt>
                      <c:pt idx="212">
                        <c:v>89.620900000000006</c:v>
                      </c:pt>
                      <c:pt idx="213">
                        <c:v>89.620900000000006</c:v>
                      </c:pt>
                      <c:pt idx="214">
                        <c:v>89.620900000000006</c:v>
                      </c:pt>
                      <c:pt idx="215">
                        <c:v>89.620900000000006</c:v>
                      </c:pt>
                      <c:pt idx="216">
                        <c:v>89.620900000000006</c:v>
                      </c:pt>
                      <c:pt idx="217">
                        <c:v>89.620900000000006</c:v>
                      </c:pt>
                      <c:pt idx="218">
                        <c:v>89.620900000000006</c:v>
                      </c:pt>
                      <c:pt idx="219">
                        <c:v>89.620900000000006</c:v>
                      </c:pt>
                      <c:pt idx="220">
                        <c:v>89.620900000000006</c:v>
                      </c:pt>
                      <c:pt idx="221">
                        <c:v>89.620900000000006</c:v>
                      </c:pt>
                      <c:pt idx="222">
                        <c:v>89.620900000000006</c:v>
                      </c:pt>
                      <c:pt idx="223">
                        <c:v>89.620900000000006</c:v>
                      </c:pt>
                      <c:pt idx="224">
                        <c:v>89.620900000000006</c:v>
                      </c:pt>
                      <c:pt idx="225">
                        <c:v>89.620900000000006</c:v>
                      </c:pt>
                      <c:pt idx="226">
                        <c:v>89.620900000000006</c:v>
                      </c:pt>
                      <c:pt idx="227">
                        <c:v>89.620900000000006</c:v>
                      </c:pt>
                      <c:pt idx="228">
                        <c:v>89.620900000000006</c:v>
                      </c:pt>
                      <c:pt idx="229">
                        <c:v>89.620900000000006</c:v>
                      </c:pt>
                      <c:pt idx="230">
                        <c:v>89.620900000000006</c:v>
                      </c:pt>
                      <c:pt idx="231">
                        <c:v>89.620900000000006</c:v>
                      </c:pt>
                      <c:pt idx="232">
                        <c:v>89.620900000000006</c:v>
                      </c:pt>
                      <c:pt idx="233">
                        <c:v>89.620900000000006</c:v>
                      </c:pt>
                      <c:pt idx="234">
                        <c:v>89.620900000000006</c:v>
                      </c:pt>
                      <c:pt idx="235">
                        <c:v>89.620900000000006</c:v>
                      </c:pt>
                      <c:pt idx="236">
                        <c:v>89.620900000000006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0AE-48E2-81A0-555FFC2391D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Basis'!$D$12:$D$13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vs SOCGEN'!$A$14:$A$250</c15:sqref>
                        </c15:formulaRef>
                      </c:ext>
                    </c:extLst>
                    <c:strCache>
                      <c:ptCount val="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Basis'!$D$14:$D$250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162366.29999999996</c:v>
                      </c:pt>
                      <c:pt idx="14">
                        <c:v>167662.54999999993</c:v>
                      </c:pt>
                      <c:pt idx="15">
                        <c:v>168666.04999999996</c:v>
                      </c:pt>
                      <c:pt idx="16">
                        <c:v>142775.74999999994</c:v>
                      </c:pt>
                      <c:pt idx="17">
                        <c:v>137044.64999999997</c:v>
                      </c:pt>
                      <c:pt idx="18">
                        <c:v>138717.15000000002</c:v>
                      </c:pt>
                      <c:pt idx="19">
                        <c:v>139341.54999999999</c:v>
                      </c:pt>
                      <c:pt idx="20">
                        <c:v>150391.20000000001</c:v>
                      </c:pt>
                      <c:pt idx="21">
                        <c:v>178076.65000000005</c:v>
                      </c:pt>
                      <c:pt idx="22">
                        <c:v>181789.60000000003</c:v>
                      </c:pt>
                      <c:pt idx="23">
                        <c:v>123965.69999999995</c:v>
                      </c:pt>
                      <c:pt idx="24">
                        <c:v>130165.09999999992</c:v>
                      </c:pt>
                      <c:pt idx="25">
                        <c:v>147224.59999999992</c:v>
                      </c:pt>
                      <c:pt idx="26">
                        <c:v>151182.84999999998</c:v>
                      </c:pt>
                      <c:pt idx="27">
                        <c:v>111912.54999999992</c:v>
                      </c:pt>
                      <c:pt idx="28">
                        <c:v>184655.14999999991</c:v>
                      </c:pt>
                      <c:pt idx="29">
                        <c:v>190363.94999999995</c:v>
                      </c:pt>
                      <c:pt idx="30">
                        <c:v>139319.24999999991</c:v>
                      </c:pt>
                      <c:pt idx="31">
                        <c:v>125325.99999999996</c:v>
                      </c:pt>
                      <c:pt idx="32">
                        <c:v>149365.4</c:v>
                      </c:pt>
                      <c:pt idx="33">
                        <c:v>144069.14999999994</c:v>
                      </c:pt>
                      <c:pt idx="34">
                        <c:v>145161.84999999992</c:v>
                      </c:pt>
                      <c:pt idx="35">
                        <c:v>149086.64999999994</c:v>
                      </c:pt>
                      <c:pt idx="36">
                        <c:v>175021.55000000002</c:v>
                      </c:pt>
                      <c:pt idx="37">
                        <c:v>189494.24999999991</c:v>
                      </c:pt>
                      <c:pt idx="38">
                        <c:v>203197.60000000003</c:v>
                      </c:pt>
                      <c:pt idx="39">
                        <c:v>196173.09999999995</c:v>
                      </c:pt>
                      <c:pt idx="40">
                        <c:v>197879.05</c:v>
                      </c:pt>
                      <c:pt idx="41">
                        <c:v>189851.05000000002</c:v>
                      </c:pt>
                      <c:pt idx="42">
                        <c:v>188201.96499999994</c:v>
                      </c:pt>
                      <c:pt idx="43">
                        <c:v>188201.96499999994</c:v>
                      </c:pt>
                      <c:pt idx="44">
                        <c:v>188201.96499999994</c:v>
                      </c:pt>
                      <c:pt idx="45">
                        <c:v>188201.96499999994</c:v>
                      </c:pt>
                      <c:pt idx="46">
                        <c:v>188201.96499999994</c:v>
                      </c:pt>
                      <c:pt idx="47">
                        <c:v>188201.96499999994</c:v>
                      </c:pt>
                      <c:pt idx="48">
                        <c:v>188201.96499999994</c:v>
                      </c:pt>
                      <c:pt idx="49">
                        <c:v>188201.96499999994</c:v>
                      </c:pt>
                      <c:pt idx="50">
                        <c:v>188201.96499999994</c:v>
                      </c:pt>
                      <c:pt idx="51">
                        <c:v>188201.96499999994</c:v>
                      </c:pt>
                      <c:pt idx="52">
                        <c:v>188201.96499999994</c:v>
                      </c:pt>
                      <c:pt idx="53">
                        <c:v>188201.96499999994</c:v>
                      </c:pt>
                      <c:pt idx="54">
                        <c:v>188201.96499999994</c:v>
                      </c:pt>
                      <c:pt idx="55">
                        <c:v>188201.96499999994</c:v>
                      </c:pt>
                      <c:pt idx="56">
                        <c:v>188201.96499999994</c:v>
                      </c:pt>
                      <c:pt idx="57">
                        <c:v>188201.96499999994</c:v>
                      </c:pt>
                      <c:pt idx="58">
                        <c:v>188201.96499999994</c:v>
                      </c:pt>
                      <c:pt idx="59">
                        <c:v>188201.96499999994</c:v>
                      </c:pt>
                      <c:pt idx="60">
                        <c:v>188201.96499999994</c:v>
                      </c:pt>
                      <c:pt idx="61">
                        <c:v>188201.96499999994</c:v>
                      </c:pt>
                      <c:pt idx="62">
                        <c:v>188201.96499999994</c:v>
                      </c:pt>
                      <c:pt idx="63">
                        <c:v>188201.96499999994</c:v>
                      </c:pt>
                      <c:pt idx="64">
                        <c:v>188201.96499999994</c:v>
                      </c:pt>
                      <c:pt idx="65">
                        <c:v>188201.96499999994</c:v>
                      </c:pt>
                      <c:pt idx="66">
                        <c:v>188201.96499999994</c:v>
                      </c:pt>
                      <c:pt idx="67">
                        <c:v>188201.96499999994</c:v>
                      </c:pt>
                      <c:pt idx="68">
                        <c:v>188201.96499999994</c:v>
                      </c:pt>
                      <c:pt idx="69">
                        <c:v>188201.96499999994</c:v>
                      </c:pt>
                      <c:pt idx="70">
                        <c:v>188201.96499999994</c:v>
                      </c:pt>
                      <c:pt idx="71">
                        <c:v>188201.96499999994</c:v>
                      </c:pt>
                      <c:pt idx="72">
                        <c:v>188201.96499999994</c:v>
                      </c:pt>
                      <c:pt idx="73">
                        <c:v>188201.96499999994</c:v>
                      </c:pt>
                      <c:pt idx="74">
                        <c:v>188201.96499999994</c:v>
                      </c:pt>
                      <c:pt idx="75">
                        <c:v>188201.96499999994</c:v>
                      </c:pt>
                      <c:pt idx="76">
                        <c:v>188201.96499999994</c:v>
                      </c:pt>
                      <c:pt idx="77">
                        <c:v>188201.96499999994</c:v>
                      </c:pt>
                      <c:pt idx="78">
                        <c:v>188201.96499999994</c:v>
                      </c:pt>
                      <c:pt idx="79">
                        <c:v>188201.96499999994</c:v>
                      </c:pt>
                      <c:pt idx="80">
                        <c:v>188201.96499999994</c:v>
                      </c:pt>
                      <c:pt idx="81">
                        <c:v>188201.96499999994</c:v>
                      </c:pt>
                      <c:pt idx="82">
                        <c:v>188201.96499999994</c:v>
                      </c:pt>
                      <c:pt idx="83">
                        <c:v>188201.96499999994</c:v>
                      </c:pt>
                      <c:pt idx="84">
                        <c:v>188201.96499999994</c:v>
                      </c:pt>
                      <c:pt idx="85">
                        <c:v>188201.96499999994</c:v>
                      </c:pt>
                      <c:pt idx="86">
                        <c:v>188201.96499999994</c:v>
                      </c:pt>
                      <c:pt idx="87">
                        <c:v>188201.96499999994</c:v>
                      </c:pt>
                      <c:pt idx="88">
                        <c:v>188201.96499999994</c:v>
                      </c:pt>
                      <c:pt idx="89">
                        <c:v>188201.96499999994</c:v>
                      </c:pt>
                      <c:pt idx="90">
                        <c:v>188201.96499999994</c:v>
                      </c:pt>
                      <c:pt idx="91">
                        <c:v>188201.96499999994</c:v>
                      </c:pt>
                      <c:pt idx="92">
                        <c:v>188201.96499999994</c:v>
                      </c:pt>
                      <c:pt idx="93">
                        <c:v>188201.96499999994</c:v>
                      </c:pt>
                      <c:pt idx="94">
                        <c:v>188201.96499999994</c:v>
                      </c:pt>
                      <c:pt idx="95">
                        <c:v>188201.96499999994</c:v>
                      </c:pt>
                      <c:pt idx="96">
                        <c:v>188201.96499999994</c:v>
                      </c:pt>
                      <c:pt idx="97">
                        <c:v>188201.96499999994</c:v>
                      </c:pt>
                      <c:pt idx="98">
                        <c:v>188201.96499999994</c:v>
                      </c:pt>
                      <c:pt idx="99">
                        <c:v>188201.96499999994</c:v>
                      </c:pt>
                      <c:pt idx="100">
                        <c:v>188201.96499999994</c:v>
                      </c:pt>
                      <c:pt idx="101">
                        <c:v>188201.96499999994</c:v>
                      </c:pt>
                      <c:pt idx="102">
                        <c:v>188201.96499999994</c:v>
                      </c:pt>
                      <c:pt idx="103">
                        <c:v>188201.96499999994</c:v>
                      </c:pt>
                      <c:pt idx="104">
                        <c:v>188201.96499999994</c:v>
                      </c:pt>
                      <c:pt idx="105">
                        <c:v>188201.96499999994</c:v>
                      </c:pt>
                      <c:pt idx="106">
                        <c:v>188201.96499999994</c:v>
                      </c:pt>
                      <c:pt idx="107">
                        <c:v>188201.96499999994</c:v>
                      </c:pt>
                      <c:pt idx="108">
                        <c:v>188201.96499999994</c:v>
                      </c:pt>
                      <c:pt idx="109">
                        <c:v>188201.96499999994</c:v>
                      </c:pt>
                      <c:pt idx="110">
                        <c:v>188201.96499999994</c:v>
                      </c:pt>
                      <c:pt idx="111">
                        <c:v>188201.96499999994</c:v>
                      </c:pt>
                      <c:pt idx="112">
                        <c:v>188201.96499999994</c:v>
                      </c:pt>
                      <c:pt idx="113">
                        <c:v>188201.96499999994</c:v>
                      </c:pt>
                      <c:pt idx="114">
                        <c:v>188201.96499999994</c:v>
                      </c:pt>
                      <c:pt idx="115">
                        <c:v>188201.96499999994</c:v>
                      </c:pt>
                      <c:pt idx="116">
                        <c:v>188201.96499999994</c:v>
                      </c:pt>
                      <c:pt idx="117">
                        <c:v>188201.96499999994</c:v>
                      </c:pt>
                      <c:pt idx="118">
                        <c:v>188201.96499999994</c:v>
                      </c:pt>
                      <c:pt idx="119">
                        <c:v>188201.96499999994</c:v>
                      </c:pt>
                      <c:pt idx="120">
                        <c:v>188201.96499999994</c:v>
                      </c:pt>
                      <c:pt idx="121">
                        <c:v>188201.96499999994</c:v>
                      </c:pt>
                      <c:pt idx="122">
                        <c:v>188201.96499999994</c:v>
                      </c:pt>
                      <c:pt idx="123">
                        <c:v>188201.96499999994</c:v>
                      </c:pt>
                      <c:pt idx="124">
                        <c:v>188201.96499999994</c:v>
                      </c:pt>
                      <c:pt idx="125">
                        <c:v>188201.96499999994</c:v>
                      </c:pt>
                      <c:pt idx="126">
                        <c:v>188201.96499999994</c:v>
                      </c:pt>
                      <c:pt idx="127">
                        <c:v>188201.96499999994</c:v>
                      </c:pt>
                      <c:pt idx="128">
                        <c:v>188201.96499999994</c:v>
                      </c:pt>
                      <c:pt idx="129">
                        <c:v>188201.96499999994</c:v>
                      </c:pt>
                      <c:pt idx="130">
                        <c:v>188201.96499999994</c:v>
                      </c:pt>
                      <c:pt idx="131">
                        <c:v>188201.96499999994</c:v>
                      </c:pt>
                      <c:pt idx="132">
                        <c:v>188201.96499999994</c:v>
                      </c:pt>
                      <c:pt idx="133">
                        <c:v>188201.96499999994</c:v>
                      </c:pt>
                      <c:pt idx="134">
                        <c:v>188201.96499999994</c:v>
                      </c:pt>
                      <c:pt idx="135">
                        <c:v>188201.96499999994</c:v>
                      </c:pt>
                      <c:pt idx="136">
                        <c:v>188201.96499999994</c:v>
                      </c:pt>
                      <c:pt idx="137">
                        <c:v>188201.96499999994</c:v>
                      </c:pt>
                      <c:pt idx="138">
                        <c:v>188201.96499999994</c:v>
                      </c:pt>
                      <c:pt idx="139">
                        <c:v>188201.96499999994</c:v>
                      </c:pt>
                      <c:pt idx="140">
                        <c:v>188201.96499999994</c:v>
                      </c:pt>
                      <c:pt idx="141">
                        <c:v>188201.96499999994</c:v>
                      </c:pt>
                      <c:pt idx="142">
                        <c:v>188201.96499999994</c:v>
                      </c:pt>
                      <c:pt idx="143">
                        <c:v>188201.96499999994</c:v>
                      </c:pt>
                      <c:pt idx="144">
                        <c:v>188201.96499999994</c:v>
                      </c:pt>
                      <c:pt idx="145">
                        <c:v>188201.96499999994</c:v>
                      </c:pt>
                      <c:pt idx="146">
                        <c:v>188201.96499999994</c:v>
                      </c:pt>
                      <c:pt idx="147">
                        <c:v>188201.96499999994</c:v>
                      </c:pt>
                      <c:pt idx="148">
                        <c:v>188201.96499999994</c:v>
                      </c:pt>
                      <c:pt idx="149">
                        <c:v>188201.96499999994</c:v>
                      </c:pt>
                      <c:pt idx="150">
                        <c:v>188201.96499999994</c:v>
                      </c:pt>
                      <c:pt idx="151">
                        <c:v>188201.96499999994</c:v>
                      </c:pt>
                      <c:pt idx="152">
                        <c:v>188201.96499999994</c:v>
                      </c:pt>
                      <c:pt idx="153">
                        <c:v>188201.96499999994</c:v>
                      </c:pt>
                      <c:pt idx="154">
                        <c:v>188201.96499999994</c:v>
                      </c:pt>
                      <c:pt idx="155">
                        <c:v>188201.96499999994</c:v>
                      </c:pt>
                      <c:pt idx="156">
                        <c:v>188201.96499999994</c:v>
                      </c:pt>
                      <c:pt idx="157">
                        <c:v>188201.96499999994</c:v>
                      </c:pt>
                      <c:pt idx="158">
                        <c:v>188201.96499999994</c:v>
                      </c:pt>
                      <c:pt idx="159">
                        <c:v>188201.96499999994</c:v>
                      </c:pt>
                      <c:pt idx="160">
                        <c:v>188201.96499999994</c:v>
                      </c:pt>
                      <c:pt idx="161">
                        <c:v>188201.96499999994</c:v>
                      </c:pt>
                      <c:pt idx="162">
                        <c:v>188201.96499999994</c:v>
                      </c:pt>
                      <c:pt idx="163">
                        <c:v>188201.96499999994</c:v>
                      </c:pt>
                      <c:pt idx="164">
                        <c:v>188201.96499999994</c:v>
                      </c:pt>
                      <c:pt idx="165">
                        <c:v>188201.96499999994</c:v>
                      </c:pt>
                      <c:pt idx="166">
                        <c:v>188201.96499999994</c:v>
                      </c:pt>
                      <c:pt idx="167">
                        <c:v>188201.96499999994</c:v>
                      </c:pt>
                      <c:pt idx="168">
                        <c:v>188201.96499999994</c:v>
                      </c:pt>
                      <c:pt idx="169">
                        <c:v>188201.96499999994</c:v>
                      </c:pt>
                      <c:pt idx="170">
                        <c:v>188201.96499999994</c:v>
                      </c:pt>
                      <c:pt idx="171">
                        <c:v>188201.96499999994</c:v>
                      </c:pt>
                      <c:pt idx="172">
                        <c:v>188201.96499999994</c:v>
                      </c:pt>
                      <c:pt idx="173">
                        <c:v>188201.96499999994</c:v>
                      </c:pt>
                      <c:pt idx="174">
                        <c:v>188201.96499999994</c:v>
                      </c:pt>
                      <c:pt idx="175">
                        <c:v>188201.96499999994</c:v>
                      </c:pt>
                      <c:pt idx="176">
                        <c:v>188201.96499999994</c:v>
                      </c:pt>
                      <c:pt idx="177">
                        <c:v>188201.96499999994</c:v>
                      </c:pt>
                      <c:pt idx="178">
                        <c:v>188201.96499999994</c:v>
                      </c:pt>
                      <c:pt idx="179">
                        <c:v>188201.96499999994</c:v>
                      </c:pt>
                      <c:pt idx="180">
                        <c:v>188201.96499999994</c:v>
                      </c:pt>
                      <c:pt idx="181">
                        <c:v>188201.96499999994</c:v>
                      </c:pt>
                      <c:pt idx="182">
                        <c:v>188201.96499999994</c:v>
                      </c:pt>
                      <c:pt idx="183">
                        <c:v>188201.96499999994</c:v>
                      </c:pt>
                      <c:pt idx="184">
                        <c:v>188201.96499999994</c:v>
                      </c:pt>
                      <c:pt idx="185">
                        <c:v>188201.96499999994</c:v>
                      </c:pt>
                      <c:pt idx="186">
                        <c:v>188201.96499999994</c:v>
                      </c:pt>
                      <c:pt idx="187">
                        <c:v>188201.96499999994</c:v>
                      </c:pt>
                      <c:pt idx="188">
                        <c:v>188201.96499999994</c:v>
                      </c:pt>
                      <c:pt idx="189">
                        <c:v>188201.96499999994</c:v>
                      </c:pt>
                      <c:pt idx="190">
                        <c:v>188201.96499999994</c:v>
                      </c:pt>
                      <c:pt idx="191">
                        <c:v>188201.96499999994</c:v>
                      </c:pt>
                      <c:pt idx="192">
                        <c:v>188201.96499999994</c:v>
                      </c:pt>
                      <c:pt idx="193">
                        <c:v>188201.96499999994</c:v>
                      </c:pt>
                      <c:pt idx="194">
                        <c:v>188201.96499999994</c:v>
                      </c:pt>
                      <c:pt idx="195">
                        <c:v>188201.96499999994</c:v>
                      </c:pt>
                      <c:pt idx="196">
                        <c:v>188201.96499999994</c:v>
                      </c:pt>
                      <c:pt idx="197">
                        <c:v>188201.96499999994</c:v>
                      </c:pt>
                      <c:pt idx="198">
                        <c:v>188201.96499999994</c:v>
                      </c:pt>
                      <c:pt idx="199">
                        <c:v>188201.96499999994</c:v>
                      </c:pt>
                      <c:pt idx="200">
                        <c:v>188201.96499999994</c:v>
                      </c:pt>
                      <c:pt idx="201">
                        <c:v>188201.96499999994</c:v>
                      </c:pt>
                      <c:pt idx="202">
                        <c:v>188201.96499999994</c:v>
                      </c:pt>
                      <c:pt idx="203">
                        <c:v>188201.96499999994</c:v>
                      </c:pt>
                      <c:pt idx="204">
                        <c:v>188201.96499999994</c:v>
                      </c:pt>
                      <c:pt idx="205">
                        <c:v>188201.96499999994</c:v>
                      </c:pt>
                      <c:pt idx="206">
                        <c:v>188201.96499999994</c:v>
                      </c:pt>
                      <c:pt idx="207">
                        <c:v>188201.96499999994</c:v>
                      </c:pt>
                      <c:pt idx="208">
                        <c:v>188201.96499999994</c:v>
                      </c:pt>
                      <c:pt idx="209">
                        <c:v>188201.96499999994</c:v>
                      </c:pt>
                      <c:pt idx="210">
                        <c:v>188201.96499999994</c:v>
                      </c:pt>
                      <c:pt idx="211">
                        <c:v>188201.96499999994</c:v>
                      </c:pt>
                      <c:pt idx="212">
                        <c:v>188201.96499999994</c:v>
                      </c:pt>
                      <c:pt idx="213">
                        <c:v>188201.96499999994</c:v>
                      </c:pt>
                      <c:pt idx="214">
                        <c:v>188201.96499999994</c:v>
                      </c:pt>
                      <c:pt idx="215">
                        <c:v>188201.96499999994</c:v>
                      </c:pt>
                      <c:pt idx="216">
                        <c:v>188201.96499999994</c:v>
                      </c:pt>
                      <c:pt idx="217">
                        <c:v>188201.96499999994</c:v>
                      </c:pt>
                      <c:pt idx="218">
                        <c:v>188201.96499999994</c:v>
                      </c:pt>
                      <c:pt idx="219">
                        <c:v>188201.96499999994</c:v>
                      </c:pt>
                      <c:pt idx="220">
                        <c:v>188201.96499999994</c:v>
                      </c:pt>
                      <c:pt idx="221">
                        <c:v>188201.96499999994</c:v>
                      </c:pt>
                      <c:pt idx="222">
                        <c:v>188201.96499999994</c:v>
                      </c:pt>
                      <c:pt idx="223">
                        <c:v>188201.96499999994</c:v>
                      </c:pt>
                      <c:pt idx="224">
                        <c:v>188201.96499999994</c:v>
                      </c:pt>
                      <c:pt idx="225">
                        <c:v>188201.96499999994</c:v>
                      </c:pt>
                      <c:pt idx="226">
                        <c:v>188201.96499999994</c:v>
                      </c:pt>
                      <c:pt idx="227">
                        <c:v>188201.96499999994</c:v>
                      </c:pt>
                      <c:pt idx="228">
                        <c:v>188201.96499999994</c:v>
                      </c:pt>
                      <c:pt idx="229">
                        <c:v>188201.96499999994</c:v>
                      </c:pt>
                      <c:pt idx="230">
                        <c:v>188201.96499999994</c:v>
                      </c:pt>
                      <c:pt idx="231">
                        <c:v>188201.96499999994</c:v>
                      </c:pt>
                      <c:pt idx="232">
                        <c:v>188201.96499999994</c:v>
                      </c:pt>
                      <c:pt idx="233">
                        <c:v>188201.96499999994</c:v>
                      </c:pt>
                      <c:pt idx="234">
                        <c:v>188201.96499999994</c:v>
                      </c:pt>
                      <c:pt idx="235">
                        <c:v>188201.96499999994</c:v>
                      </c:pt>
                      <c:pt idx="236">
                        <c:v>188201.96499999994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0AE-48E2-81A0-555FFC2391D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Basis'!$E$12:$E$13</c15:sqref>
                        </c15:formulaRef>
                      </c:ext>
                    </c:extLst>
                    <c:strCache>
                      <c:ptCount val="2"/>
                      <c:pt idx="0">
                        <c:v>Long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vs SOCGEN'!$A$14:$A$250</c15:sqref>
                        </c15:formulaRef>
                      </c:ext>
                    </c:extLst>
                    <c:strCache>
                      <c:ptCount val="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Basis'!$E$14:$E$250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694.44444444444446</c:v>
                      </c:pt>
                      <c:pt idx="2">
                        <c:v>1388.8888888888889</c:v>
                      </c:pt>
                      <c:pt idx="3">
                        <c:v>3472.2222222222222</c:v>
                      </c:pt>
                      <c:pt idx="4">
                        <c:v>4166.666666666667</c:v>
                      </c:pt>
                      <c:pt idx="5">
                        <c:v>4861.1111111111113</c:v>
                      </c:pt>
                      <c:pt idx="6">
                        <c:v>5555.5555555555557</c:v>
                      </c:pt>
                      <c:pt idx="7">
                        <c:v>6250</c:v>
                      </c:pt>
                      <c:pt idx="8">
                        <c:v>8333.3333333333339</c:v>
                      </c:pt>
                      <c:pt idx="9">
                        <c:v>9027.7777777777792</c:v>
                      </c:pt>
                      <c:pt idx="10">
                        <c:v>9722.2222222222226</c:v>
                      </c:pt>
                      <c:pt idx="11">
                        <c:v>10416.666666666666</c:v>
                      </c:pt>
                      <c:pt idx="12">
                        <c:v>11111.111111111111</c:v>
                      </c:pt>
                      <c:pt idx="13">
                        <c:v>13194.444444444445</c:v>
                      </c:pt>
                      <c:pt idx="14">
                        <c:v>13888.888888888889</c:v>
                      </c:pt>
                      <c:pt idx="15">
                        <c:v>14583.333333333332</c:v>
                      </c:pt>
                      <c:pt idx="16">
                        <c:v>15277.777777777777</c:v>
                      </c:pt>
                      <c:pt idx="17">
                        <c:v>15972.222222222223</c:v>
                      </c:pt>
                      <c:pt idx="18">
                        <c:v>18055.555555555558</c:v>
                      </c:pt>
                      <c:pt idx="19">
                        <c:v>18750</c:v>
                      </c:pt>
                      <c:pt idx="20">
                        <c:v>19444.444444444445</c:v>
                      </c:pt>
                      <c:pt idx="21">
                        <c:v>20138.888888888887</c:v>
                      </c:pt>
                      <c:pt idx="22">
                        <c:v>20833.333333333332</c:v>
                      </c:pt>
                      <c:pt idx="23">
                        <c:v>22916.666666666668</c:v>
                      </c:pt>
                      <c:pt idx="24">
                        <c:v>23611.111111111113</c:v>
                      </c:pt>
                      <c:pt idx="25">
                        <c:v>24305.555555555558</c:v>
                      </c:pt>
                      <c:pt idx="26">
                        <c:v>25000</c:v>
                      </c:pt>
                      <c:pt idx="27">
                        <c:v>28472.222222222223</c:v>
                      </c:pt>
                      <c:pt idx="28">
                        <c:v>29166.666666666664</c:v>
                      </c:pt>
                      <c:pt idx="29">
                        <c:v>29861.111111111109</c:v>
                      </c:pt>
                      <c:pt idx="30">
                        <c:v>30555.555555555555</c:v>
                      </c:pt>
                      <c:pt idx="31">
                        <c:v>32638.888888888891</c:v>
                      </c:pt>
                      <c:pt idx="32">
                        <c:v>33333.333333333336</c:v>
                      </c:pt>
                      <c:pt idx="33">
                        <c:v>34027.777777777781</c:v>
                      </c:pt>
                      <c:pt idx="34">
                        <c:v>34722.222222222226</c:v>
                      </c:pt>
                      <c:pt idx="35">
                        <c:v>35416.666666666672</c:v>
                      </c:pt>
                      <c:pt idx="36">
                        <c:v>37500</c:v>
                      </c:pt>
                      <c:pt idx="37">
                        <c:v>38194.444444444445</c:v>
                      </c:pt>
                      <c:pt idx="38">
                        <c:v>38888.888888888891</c:v>
                      </c:pt>
                      <c:pt idx="39">
                        <c:v>39583.333333333336</c:v>
                      </c:pt>
                      <c:pt idx="40">
                        <c:v>40277.777777777774</c:v>
                      </c:pt>
                      <c:pt idx="41">
                        <c:v>42361.111111111109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0AE-48E2-81A0-555FFC2391D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Basis'!$F$12:$F$13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vs SOCGEN'!$A$14:$A$250</c15:sqref>
                        </c15:formulaRef>
                      </c:ext>
                    </c:extLst>
                    <c:strCache>
                      <c:ptCount val="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99.266999999999996</c:v>
                      </c:pt>
                      <c:pt idx="2">
                        <c:v>99.856999999999999</c:v>
                      </c:pt>
                      <c:pt idx="3">
                        <c:v>99.837000000000003</c:v>
                      </c:pt>
                      <c:pt idx="4">
                        <c:v>99.876000000000005</c:v>
                      </c:pt>
                      <c:pt idx="5">
                        <c:v>99.942999999999998</c:v>
                      </c:pt>
                      <c:pt idx="6">
                        <c:v>100.11</c:v>
                      </c:pt>
                      <c:pt idx="7">
                        <c:v>100.373</c:v>
                      </c:pt>
                      <c:pt idx="8">
                        <c:v>100.343</c:v>
                      </c:pt>
                      <c:pt idx="9">
                        <c:v>100.643</c:v>
                      </c:pt>
                      <c:pt idx="10">
                        <c:v>100.554</c:v>
                      </c:pt>
                      <c:pt idx="11">
                        <c:v>101.01600000000001</c:v>
                      </c:pt>
                      <c:pt idx="12">
                        <c:v>101.05800000000001</c:v>
                      </c:pt>
                      <c:pt idx="13">
                        <c:v>101.03100000000001</c:v>
                      </c:pt>
                      <c:pt idx="14">
                        <c:v>101.027</c:v>
                      </c:pt>
                      <c:pt idx="15">
                        <c:v>101.15</c:v>
                      </c:pt>
                      <c:pt idx="16">
                        <c:v>100.76300000000001</c:v>
                      </c:pt>
                      <c:pt idx="17">
                        <c:v>100.681</c:v>
                      </c:pt>
                      <c:pt idx="18">
                        <c:v>101.003</c:v>
                      </c:pt>
                      <c:pt idx="19">
                        <c:v>100.789</c:v>
                      </c:pt>
                      <c:pt idx="20">
                        <c:v>100.709</c:v>
                      </c:pt>
                      <c:pt idx="21">
                        <c:v>101.09399999999999</c:v>
                      </c:pt>
                      <c:pt idx="22">
                        <c:v>101.012</c:v>
                      </c:pt>
                      <c:pt idx="23">
                        <c:v>100.5</c:v>
                      </c:pt>
                      <c:pt idx="24">
                        <c:v>100.55500000000001</c:v>
                      </c:pt>
                      <c:pt idx="25">
                        <c:v>100.562</c:v>
                      </c:pt>
                      <c:pt idx="26">
                        <c:v>100.498</c:v>
                      </c:pt>
                      <c:pt idx="27">
                        <c:v>99.984999999999999</c:v>
                      </c:pt>
                      <c:pt idx="28">
                        <c:v>100.788</c:v>
                      </c:pt>
                      <c:pt idx="29">
                        <c:v>100.84099999999999</c:v>
                      </c:pt>
                      <c:pt idx="30">
                        <c:v>100.818</c:v>
                      </c:pt>
                      <c:pt idx="31">
                        <c:v>100.959</c:v>
                      </c:pt>
                      <c:pt idx="32">
                        <c:v>100.905</c:v>
                      </c:pt>
                      <c:pt idx="33">
                        <c:v>100.807</c:v>
                      </c:pt>
                      <c:pt idx="34">
                        <c:v>100.815</c:v>
                      </c:pt>
                      <c:pt idx="35">
                        <c:v>100.911</c:v>
                      </c:pt>
                      <c:pt idx="36">
                        <c:v>101.36</c:v>
                      </c:pt>
                      <c:pt idx="37">
                        <c:v>101.509</c:v>
                      </c:pt>
                      <c:pt idx="38">
                        <c:v>101.55800000000001</c:v>
                      </c:pt>
                      <c:pt idx="39">
                        <c:v>101.387</c:v>
                      </c:pt>
                      <c:pt idx="40">
                        <c:v>101.29300000000001</c:v>
                      </c:pt>
                      <c:pt idx="41">
                        <c:v>101.188</c:v>
                      </c:pt>
                      <c:pt idx="42">
                        <c:v>101.22499999999999</c:v>
                      </c:pt>
                      <c:pt idx="43">
                        <c:v>101.22499999999999</c:v>
                      </c:pt>
                      <c:pt idx="44">
                        <c:v>101.22499999999999</c:v>
                      </c:pt>
                      <c:pt idx="45">
                        <c:v>101.22499999999999</c:v>
                      </c:pt>
                      <c:pt idx="46">
                        <c:v>101.22499999999999</c:v>
                      </c:pt>
                      <c:pt idx="47">
                        <c:v>101.22499999999999</c:v>
                      </c:pt>
                      <c:pt idx="48">
                        <c:v>101.22499999999999</c:v>
                      </c:pt>
                      <c:pt idx="49">
                        <c:v>101.22499999999999</c:v>
                      </c:pt>
                      <c:pt idx="50">
                        <c:v>101.22499999999999</c:v>
                      </c:pt>
                      <c:pt idx="51">
                        <c:v>101.22499999999999</c:v>
                      </c:pt>
                      <c:pt idx="52">
                        <c:v>101.22499999999999</c:v>
                      </c:pt>
                      <c:pt idx="53">
                        <c:v>101.22499999999999</c:v>
                      </c:pt>
                      <c:pt idx="54">
                        <c:v>101.22499999999999</c:v>
                      </c:pt>
                      <c:pt idx="55">
                        <c:v>101.22499999999999</c:v>
                      </c:pt>
                      <c:pt idx="56">
                        <c:v>101.22499999999999</c:v>
                      </c:pt>
                      <c:pt idx="57">
                        <c:v>101.22499999999999</c:v>
                      </c:pt>
                      <c:pt idx="58">
                        <c:v>101.22499999999999</c:v>
                      </c:pt>
                      <c:pt idx="59">
                        <c:v>101.22499999999999</c:v>
                      </c:pt>
                      <c:pt idx="60">
                        <c:v>101.22499999999999</c:v>
                      </c:pt>
                      <c:pt idx="61">
                        <c:v>101.22499999999999</c:v>
                      </c:pt>
                      <c:pt idx="62">
                        <c:v>101.22499999999999</c:v>
                      </c:pt>
                      <c:pt idx="63">
                        <c:v>101.22499999999999</c:v>
                      </c:pt>
                      <c:pt idx="64">
                        <c:v>101.22499999999999</c:v>
                      </c:pt>
                      <c:pt idx="65">
                        <c:v>101.22499999999999</c:v>
                      </c:pt>
                      <c:pt idx="66">
                        <c:v>101.22499999999999</c:v>
                      </c:pt>
                      <c:pt idx="67">
                        <c:v>101.22499999999999</c:v>
                      </c:pt>
                      <c:pt idx="68">
                        <c:v>101.22499999999999</c:v>
                      </c:pt>
                      <c:pt idx="69">
                        <c:v>101.22499999999999</c:v>
                      </c:pt>
                      <c:pt idx="70">
                        <c:v>101.22499999999999</c:v>
                      </c:pt>
                      <c:pt idx="71">
                        <c:v>101.22499999999999</c:v>
                      </c:pt>
                      <c:pt idx="72">
                        <c:v>101.22499999999999</c:v>
                      </c:pt>
                      <c:pt idx="73">
                        <c:v>101.22499999999999</c:v>
                      </c:pt>
                      <c:pt idx="74">
                        <c:v>101.22499999999999</c:v>
                      </c:pt>
                      <c:pt idx="75">
                        <c:v>101.22499999999999</c:v>
                      </c:pt>
                      <c:pt idx="76">
                        <c:v>101.22499999999999</c:v>
                      </c:pt>
                      <c:pt idx="77">
                        <c:v>101.22499999999999</c:v>
                      </c:pt>
                      <c:pt idx="78">
                        <c:v>101.22499999999999</c:v>
                      </c:pt>
                      <c:pt idx="79">
                        <c:v>101.22499999999999</c:v>
                      </c:pt>
                      <c:pt idx="80">
                        <c:v>101.22499999999999</c:v>
                      </c:pt>
                      <c:pt idx="81">
                        <c:v>101.22499999999999</c:v>
                      </c:pt>
                      <c:pt idx="82">
                        <c:v>101.22499999999999</c:v>
                      </c:pt>
                      <c:pt idx="83">
                        <c:v>101.22499999999999</c:v>
                      </c:pt>
                      <c:pt idx="84">
                        <c:v>101.22499999999999</c:v>
                      </c:pt>
                      <c:pt idx="85">
                        <c:v>101.22499999999999</c:v>
                      </c:pt>
                      <c:pt idx="86">
                        <c:v>101.22499999999999</c:v>
                      </c:pt>
                      <c:pt idx="87">
                        <c:v>101.22499999999999</c:v>
                      </c:pt>
                      <c:pt idx="88">
                        <c:v>101.22499999999999</c:v>
                      </c:pt>
                      <c:pt idx="89">
                        <c:v>101.22499999999999</c:v>
                      </c:pt>
                      <c:pt idx="90">
                        <c:v>101.22499999999999</c:v>
                      </c:pt>
                      <c:pt idx="91">
                        <c:v>101.22499999999999</c:v>
                      </c:pt>
                      <c:pt idx="92">
                        <c:v>101.22499999999999</c:v>
                      </c:pt>
                      <c:pt idx="93">
                        <c:v>101.22499999999999</c:v>
                      </c:pt>
                      <c:pt idx="94">
                        <c:v>101.22499999999999</c:v>
                      </c:pt>
                      <c:pt idx="95">
                        <c:v>101.22499999999999</c:v>
                      </c:pt>
                      <c:pt idx="96">
                        <c:v>101.22499999999999</c:v>
                      </c:pt>
                      <c:pt idx="97">
                        <c:v>101.22499999999999</c:v>
                      </c:pt>
                      <c:pt idx="98">
                        <c:v>101.22499999999999</c:v>
                      </c:pt>
                      <c:pt idx="99">
                        <c:v>101.22499999999999</c:v>
                      </c:pt>
                      <c:pt idx="100">
                        <c:v>101.22499999999999</c:v>
                      </c:pt>
                      <c:pt idx="101">
                        <c:v>101.22499999999999</c:v>
                      </c:pt>
                      <c:pt idx="102">
                        <c:v>101.22499999999999</c:v>
                      </c:pt>
                      <c:pt idx="103">
                        <c:v>101.22499999999999</c:v>
                      </c:pt>
                      <c:pt idx="104">
                        <c:v>101.22499999999999</c:v>
                      </c:pt>
                      <c:pt idx="105">
                        <c:v>101.22499999999999</c:v>
                      </c:pt>
                      <c:pt idx="106">
                        <c:v>101.22499999999999</c:v>
                      </c:pt>
                      <c:pt idx="107">
                        <c:v>101.22499999999999</c:v>
                      </c:pt>
                      <c:pt idx="108">
                        <c:v>101.22499999999999</c:v>
                      </c:pt>
                      <c:pt idx="109">
                        <c:v>101.22499999999999</c:v>
                      </c:pt>
                      <c:pt idx="110">
                        <c:v>101.22499999999999</c:v>
                      </c:pt>
                      <c:pt idx="111">
                        <c:v>101.22499999999999</c:v>
                      </c:pt>
                      <c:pt idx="112">
                        <c:v>101.22499999999999</c:v>
                      </c:pt>
                      <c:pt idx="113">
                        <c:v>101.22499999999999</c:v>
                      </c:pt>
                      <c:pt idx="114">
                        <c:v>101.22499999999999</c:v>
                      </c:pt>
                      <c:pt idx="115">
                        <c:v>101.22499999999999</c:v>
                      </c:pt>
                      <c:pt idx="116">
                        <c:v>101.22499999999999</c:v>
                      </c:pt>
                      <c:pt idx="117">
                        <c:v>101.22499999999999</c:v>
                      </c:pt>
                      <c:pt idx="118">
                        <c:v>101.22499999999999</c:v>
                      </c:pt>
                      <c:pt idx="119">
                        <c:v>101.22499999999999</c:v>
                      </c:pt>
                      <c:pt idx="120">
                        <c:v>101.22499999999999</c:v>
                      </c:pt>
                      <c:pt idx="121">
                        <c:v>101.22499999999999</c:v>
                      </c:pt>
                      <c:pt idx="122">
                        <c:v>101.22499999999999</c:v>
                      </c:pt>
                      <c:pt idx="123">
                        <c:v>101.22499999999999</c:v>
                      </c:pt>
                      <c:pt idx="124">
                        <c:v>101.22499999999999</c:v>
                      </c:pt>
                      <c:pt idx="125">
                        <c:v>101.22499999999999</c:v>
                      </c:pt>
                      <c:pt idx="126">
                        <c:v>101.22499999999999</c:v>
                      </c:pt>
                      <c:pt idx="127">
                        <c:v>101.22499999999999</c:v>
                      </c:pt>
                      <c:pt idx="128">
                        <c:v>101.22499999999999</c:v>
                      </c:pt>
                      <c:pt idx="129">
                        <c:v>101.22499999999999</c:v>
                      </c:pt>
                      <c:pt idx="130">
                        <c:v>101.22499999999999</c:v>
                      </c:pt>
                      <c:pt idx="131">
                        <c:v>101.22499999999999</c:v>
                      </c:pt>
                      <c:pt idx="132">
                        <c:v>101.22499999999999</c:v>
                      </c:pt>
                      <c:pt idx="133">
                        <c:v>101.22499999999999</c:v>
                      </c:pt>
                      <c:pt idx="134">
                        <c:v>101.22499999999999</c:v>
                      </c:pt>
                      <c:pt idx="135">
                        <c:v>101.22499999999999</c:v>
                      </c:pt>
                      <c:pt idx="136">
                        <c:v>101.22499999999999</c:v>
                      </c:pt>
                      <c:pt idx="137">
                        <c:v>101.22499999999999</c:v>
                      </c:pt>
                      <c:pt idx="138">
                        <c:v>101.22499999999999</c:v>
                      </c:pt>
                      <c:pt idx="139">
                        <c:v>101.22499999999999</c:v>
                      </c:pt>
                      <c:pt idx="140">
                        <c:v>101.22499999999999</c:v>
                      </c:pt>
                      <c:pt idx="141">
                        <c:v>101.22499999999999</c:v>
                      </c:pt>
                      <c:pt idx="142">
                        <c:v>101.22499999999999</c:v>
                      </c:pt>
                      <c:pt idx="143">
                        <c:v>101.22499999999999</c:v>
                      </c:pt>
                      <c:pt idx="144">
                        <c:v>101.22499999999999</c:v>
                      </c:pt>
                      <c:pt idx="145">
                        <c:v>101.22499999999999</c:v>
                      </c:pt>
                      <c:pt idx="146">
                        <c:v>101.22499999999999</c:v>
                      </c:pt>
                      <c:pt idx="147">
                        <c:v>101.22499999999999</c:v>
                      </c:pt>
                      <c:pt idx="148">
                        <c:v>101.22499999999999</c:v>
                      </c:pt>
                      <c:pt idx="149">
                        <c:v>101.22499999999999</c:v>
                      </c:pt>
                      <c:pt idx="150">
                        <c:v>101.22499999999999</c:v>
                      </c:pt>
                      <c:pt idx="151">
                        <c:v>101.22499999999999</c:v>
                      </c:pt>
                      <c:pt idx="152">
                        <c:v>101.22499999999999</c:v>
                      </c:pt>
                      <c:pt idx="153">
                        <c:v>101.22499999999999</c:v>
                      </c:pt>
                      <c:pt idx="154">
                        <c:v>101.22499999999999</c:v>
                      </c:pt>
                      <c:pt idx="155">
                        <c:v>101.22499999999999</c:v>
                      </c:pt>
                      <c:pt idx="156">
                        <c:v>101.22499999999999</c:v>
                      </c:pt>
                      <c:pt idx="157">
                        <c:v>101.22499999999999</c:v>
                      </c:pt>
                      <c:pt idx="158">
                        <c:v>101.22499999999999</c:v>
                      </c:pt>
                      <c:pt idx="159">
                        <c:v>101.22499999999999</c:v>
                      </c:pt>
                      <c:pt idx="160">
                        <c:v>101.22499999999999</c:v>
                      </c:pt>
                      <c:pt idx="161">
                        <c:v>101.22499999999999</c:v>
                      </c:pt>
                      <c:pt idx="162">
                        <c:v>101.22499999999999</c:v>
                      </c:pt>
                      <c:pt idx="163">
                        <c:v>101.22499999999999</c:v>
                      </c:pt>
                      <c:pt idx="164">
                        <c:v>101.22499999999999</c:v>
                      </c:pt>
                      <c:pt idx="165">
                        <c:v>101.22499999999999</c:v>
                      </c:pt>
                      <c:pt idx="166">
                        <c:v>101.22499999999999</c:v>
                      </c:pt>
                      <c:pt idx="167">
                        <c:v>101.22499999999999</c:v>
                      </c:pt>
                      <c:pt idx="168">
                        <c:v>101.22499999999999</c:v>
                      </c:pt>
                      <c:pt idx="169">
                        <c:v>101.22499999999999</c:v>
                      </c:pt>
                      <c:pt idx="170">
                        <c:v>101.22499999999999</c:v>
                      </c:pt>
                      <c:pt idx="171">
                        <c:v>101.22499999999999</c:v>
                      </c:pt>
                      <c:pt idx="172">
                        <c:v>101.22499999999999</c:v>
                      </c:pt>
                      <c:pt idx="173">
                        <c:v>101.22499999999999</c:v>
                      </c:pt>
                      <c:pt idx="174">
                        <c:v>101.22499999999999</c:v>
                      </c:pt>
                      <c:pt idx="175">
                        <c:v>101.22499999999999</c:v>
                      </c:pt>
                      <c:pt idx="176">
                        <c:v>101.22499999999999</c:v>
                      </c:pt>
                      <c:pt idx="177">
                        <c:v>101.22499999999999</c:v>
                      </c:pt>
                      <c:pt idx="178">
                        <c:v>101.22499999999999</c:v>
                      </c:pt>
                      <c:pt idx="179">
                        <c:v>101.22499999999999</c:v>
                      </c:pt>
                      <c:pt idx="180">
                        <c:v>101.22499999999999</c:v>
                      </c:pt>
                      <c:pt idx="181">
                        <c:v>101.22499999999999</c:v>
                      </c:pt>
                      <c:pt idx="182">
                        <c:v>101.22499999999999</c:v>
                      </c:pt>
                      <c:pt idx="183">
                        <c:v>101.22499999999999</c:v>
                      </c:pt>
                      <c:pt idx="184">
                        <c:v>101.22499999999999</c:v>
                      </c:pt>
                      <c:pt idx="185">
                        <c:v>101.22499999999999</c:v>
                      </c:pt>
                      <c:pt idx="186">
                        <c:v>101.22499999999999</c:v>
                      </c:pt>
                      <c:pt idx="187">
                        <c:v>101.22499999999999</c:v>
                      </c:pt>
                      <c:pt idx="188">
                        <c:v>101.22499999999999</c:v>
                      </c:pt>
                      <c:pt idx="189">
                        <c:v>101.22499999999999</c:v>
                      </c:pt>
                      <c:pt idx="190">
                        <c:v>101.22499999999999</c:v>
                      </c:pt>
                      <c:pt idx="191">
                        <c:v>101.22499999999999</c:v>
                      </c:pt>
                      <c:pt idx="192">
                        <c:v>101.22499999999999</c:v>
                      </c:pt>
                      <c:pt idx="193">
                        <c:v>101.22499999999999</c:v>
                      </c:pt>
                      <c:pt idx="194">
                        <c:v>101.22499999999999</c:v>
                      </c:pt>
                      <c:pt idx="195">
                        <c:v>101.22499999999999</c:v>
                      </c:pt>
                      <c:pt idx="196">
                        <c:v>101.22499999999999</c:v>
                      </c:pt>
                      <c:pt idx="197">
                        <c:v>101.22499999999999</c:v>
                      </c:pt>
                      <c:pt idx="198">
                        <c:v>101.22499999999999</c:v>
                      </c:pt>
                      <c:pt idx="199">
                        <c:v>101.22499999999999</c:v>
                      </c:pt>
                      <c:pt idx="200">
                        <c:v>101.22499999999999</c:v>
                      </c:pt>
                      <c:pt idx="201">
                        <c:v>101.22499999999999</c:v>
                      </c:pt>
                      <c:pt idx="202">
                        <c:v>101.22499999999999</c:v>
                      </c:pt>
                      <c:pt idx="203">
                        <c:v>101.22499999999999</c:v>
                      </c:pt>
                      <c:pt idx="204">
                        <c:v>101.22499999999999</c:v>
                      </c:pt>
                      <c:pt idx="205">
                        <c:v>101.22499999999999</c:v>
                      </c:pt>
                      <c:pt idx="206">
                        <c:v>101.22499999999999</c:v>
                      </c:pt>
                      <c:pt idx="207">
                        <c:v>101.22499999999999</c:v>
                      </c:pt>
                      <c:pt idx="208">
                        <c:v>101.22499999999999</c:v>
                      </c:pt>
                      <c:pt idx="209">
                        <c:v>101.22499999999999</c:v>
                      </c:pt>
                      <c:pt idx="210">
                        <c:v>101.22499999999999</c:v>
                      </c:pt>
                      <c:pt idx="211">
                        <c:v>101.22499999999999</c:v>
                      </c:pt>
                      <c:pt idx="212">
                        <c:v>101.22499999999999</c:v>
                      </c:pt>
                      <c:pt idx="213">
                        <c:v>101.22499999999999</c:v>
                      </c:pt>
                      <c:pt idx="214">
                        <c:v>101.22499999999999</c:v>
                      </c:pt>
                      <c:pt idx="215">
                        <c:v>101.22499999999999</c:v>
                      </c:pt>
                      <c:pt idx="216">
                        <c:v>101.22499999999999</c:v>
                      </c:pt>
                      <c:pt idx="217">
                        <c:v>101.22499999999999</c:v>
                      </c:pt>
                      <c:pt idx="218">
                        <c:v>101.22499999999999</c:v>
                      </c:pt>
                      <c:pt idx="219">
                        <c:v>101.22499999999999</c:v>
                      </c:pt>
                      <c:pt idx="220">
                        <c:v>101.22499999999999</c:v>
                      </c:pt>
                      <c:pt idx="221">
                        <c:v>101.22499999999999</c:v>
                      </c:pt>
                      <c:pt idx="222">
                        <c:v>101.22499999999999</c:v>
                      </c:pt>
                      <c:pt idx="223">
                        <c:v>101.22499999999999</c:v>
                      </c:pt>
                      <c:pt idx="224">
                        <c:v>101.22499999999999</c:v>
                      </c:pt>
                      <c:pt idx="225">
                        <c:v>101.22499999999999</c:v>
                      </c:pt>
                      <c:pt idx="226">
                        <c:v>101.22499999999999</c:v>
                      </c:pt>
                      <c:pt idx="227">
                        <c:v>101.22499999999999</c:v>
                      </c:pt>
                      <c:pt idx="228">
                        <c:v>101.22499999999999</c:v>
                      </c:pt>
                      <c:pt idx="229">
                        <c:v>101.22499999999999</c:v>
                      </c:pt>
                      <c:pt idx="230">
                        <c:v>101.22499999999999</c:v>
                      </c:pt>
                      <c:pt idx="231">
                        <c:v>101.22499999999999</c:v>
                      </c:pt>
                      <c:pt idx="232">
                        <c:v>101.22499999999999</c:v>
                      </c:pt>
                      <c:pt idx="233">
                        <c:v>101.22499999999999</c:v>
                      </c:pt>
                      <c:pt idx="234">
                        <c:v>101.22499999999999</c:v>
                      </c:pt>
                      <c:pt idx="235">
                        <c:v>101.22499999999999</c:v>
                      </c:pt>
                      <c:pt idx="236">
                        <c:v>101.22499999999999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AE-48E2-81A0-555FFC2391D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Basis'!$G$12:$G$13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vs SOCGEN'!$A$14:$A$250</c15:sqref>
                        </c15:formulaRef>
                      </c:ext>
                    </c:extLst>
                    <c:strCache>
                      <c:ptCount val="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Basis'!$G$14:$G$250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29399.999999999694</c:v>
                      </c:pt>
                      <c:pt idx="2">
                        <c:v>73649.999999999956</c:v>
                      </c:pt>
                      <c:pt idx="3">
                        <c:v>72150.000000000247</c:v>
                      </c:pt>
                      <c:pt idx="4">
                        <c:v>75075.000000000364</c:v>
                      </c:pt>
                      <c:pt idx="5">
                        <c:v>80099.99999999984</c:v>
                      </c:pt>
                      <c:pt idx="6">
                        <c:v>92624.999999999956</c:v>
                      </c:pt>
                      <c:pt idx="7">
                        <c:v>112350.00000000035</c:v>
                      </c:pt>
                      <c:pt idx="8">
                        <c:v>110100.00000000026</c:v>
                      </c:pt>
                      <c:pt idx="9">
                        <c:v>132600.00000000006</c:v>
                      </c:pt>
                      <c:pt idx="10">
                        <c:v>125925.00000000015</c:v>
                      </c:pt>
                      <c:pt idx="11">
                        <c:v>160575.00000000041</c:v>
                      </c:pt>
                      <c:pt idx="12">
                        <c:v>163725.00000000052</c:v>
                      </c:pt>
                      <c:pt idx="13">
                        <c:v>161700.00000000044</c:v>
                      </c:pt>
                      <c:pt idx="14">
                        <c:v>161400.00000000009</c:v>
                      </c:pt>
                      <c:pt idx="15">
                        <c:v>170625.00000000044</c:v>
                      </c:pt>
                      <c:pt idx="16">
                        <c:v>141600.00000000041</c:v>
                      </c:pt>
                      <c:pt idx="17">
                        <c:v>135449.99999999983</c:v>
                      </c:pt>
                      <c:pt idx="18">
                        <c:v>159600</c:v>
                      </c:pt>
                      <c:pt idx="19">
                        <c:v>143550.00000000012</c:v>
                      </c:pt>
                      <c:pt idx="20">
                        <c:v>137550.00000000026</c:v>
                      </c:pt>
                      <c:pt idx="21">
                        <c:v>166424.99999999956</c:v>
                      </c:pt>
                      <c:pt idx="22">
                        <c:v>160275.00000000003</c:v>
                      </c:pt>
                      <c:pt idx="23">
                        <c:v>121875</c:v>
                      </c:pt>
                      <c:pt idx="24">
                        <c:v>126000.00000000051</c:v>
                      </c:pt>
                      <c:pt idx="25">
                        <c:v>126524.99999999981</c:v>
                      </c:pt>
                      <c:pt idx="26">
                        <c:v>121725.00000000035</c:v>
                      </c:pt>
                      <c:pt idx="27">
                        <c:v>83249.999999999956</c:v>
                      </c:pt>
                      <c:pt idx="28">
                        <c:v>143474.99999999974</c:v>
                      </c:pt>
                      <c:pt idx="29">
                        <c:v>147449.99999999956</c:v>
                      </c:pt>
                      <c:pt idx="30">
                        <c:v>145724.99999999983</c:v>
                      </c:pt>
                      <c:pt idx="31">
                        <c:v>156300.00000000023</c:v>
                      </c:pt>
                      <c:pt idx="32">
                        <c:v>152250.00000000009</c:v>
                      </c:pt>
                      <c:pt idx="33">
                        <c:v>144900.00000000015</c:v>
                      </c:pt>
                      <c:pt idx="34">
                        <c:v>145499.99999999983</c:v>
                      </c:pt>
                      <c:pt idx="35">
                        <c:v>152700.00000000009</c:v>
                      </c:pt>
                      <c:pt idx="36">
                        <c:v>186374.99999999994</c:v>
                      </c:pt>
                      <c:pt idx="37">
                        <c:v>197550.00000000003</c:v>
                      </c:pt>
                      <c:pt idx="38">
                        <c:v>201225.00000000052</c:v>
                      </c:pt>
                      <c:pt idx="39">
                        <c:v>188400.00000000003</c:v>
                      </c:pt>
                      <c:pt idx="40">
                        <c:v>181350.00000000047</c:v>
                      </c:pt>
                      <c:pt idx="41">
                        <c:v>173475.0000000002</c:v>
                      </c:pt>
                      <c:pt idx="42">
                        <c:v>176249.99999999959</c:v>
                      </c:pt>
                      <c:pt idx="43">
                        <c:v>176249.99999999959</c:v>
                      </c:pt>
                      <c:pt idx="44">
                        <c:v>176249.99999999959</c:v>
                      </c:pt>
                      <c:pt idx="45">
                        <c:v>176249.99999999959</c:v>
                      </c:pt>
                      <c:pt idx="46">
                        <c:v>176249.99999999959</c:v>
                      </c:pt>
                      <c:pt idx="47">
                        <c:v>176249.99999999959</c:v>
                      </c:pt>
                      <c:pt idx="48">
                        <c:v>176249.99999999959</c:v>
                      </c:pt>
                      <c:pt idx="49">
                        <c:v>176249.99999999959</c:v>
                      </c:pt>
                      <c:pt idx="50">
                        <c:v>176249.99999999959</c:v>
                      </c:pt>
                      <c:pt idx="51">
                        <c:v>176249.99999999959</c:v>
                      </c:pt>
                      <c:pt idx="52">
                        <c:v>176249.99999999959</c:v>
                      </c:pt>
                      <c:pt idx="53">
                        <c:v>176249.99999999959</c:v>
                      </c:pt>
                      <c:pt idx="54">
                        <c:v>176249.99999999959</c:v>
                      </c:pt>
                      <c:pt idx="55">
                        <c:v>176249.99999999959</c:v>
                      </c:pt>
                      <c:pt idx="56">
                        <c:v>176249.99999999959</c:v>
                      </c:pt>
                      <c:pt idx="57">
                        <c:v>176249.99999999959</c:v>
                      </c:pt>
                      <c:pt idx="58">
                        <c:v>176249.99999999959</c:v>
                      </c:pt>
                      <c:pt idx="59">
                        <c:v>176249.99999999959</c:v>
                      </c:pt>
                      <c:pt idx="60">
                        <c:v>176249.99999999959</c:v>
                      </c:pt>
                      <c:pt idx="61">
                        <c:v>176249.99999999959</c:v>
                      </c:pt>
                      <c:pt idx="62">
                        <c:v>176249.99999999959</c:v>
                      </c:pt>
                      <c:pt idx="63">
                        <c:v>176249.99999999959</c:v>
                      </c:pt>
                      <c:pt idx="64">
                        <c:v>176249.99999999959</c:v>
                      </c:pt>
                      <c:pt idx="65">
                        <c:v>176249.99999999959</c:v>
                      </c:pt>
                      <c:pt idx="66">
                        <c:v>176249.99999999959</c:v>
                      </c:pt>
                      <c:pt idx="67">
                        <c:v>176249.99999999959</c:v>
                      </c:pt>
                      <c:pt idx="68">
                        <c:v>176249.99999999959</c:v>
                      </c:pt>
                      <c:pt idx="69">
                        <c:v>176249.99999999959</c:v>
                      </c:pt>
                      <c:pt idx="70">
                        <c:v>176249.99999999959</c:v>
                      </c:pt>
                      <c:pt idx="71">
                        <c:v>176249.99999999959</c:v>
                      </c:pt>
                      <c:pt idx="72">
                        <c:v>176249.99999999959</c:v>
                      </c:pt>
                      <c:pt idx="73">
                        <c:v>176249.99999999959</c:v>
                      </c:pt>
                      <c:pt idx="74">
                        <c:v>176249.99999999959</c:v>
                      </c:pt>
                      <c:pt idx="75">
                        <c:v>176249.99999999959</c:v>
                      </c:pt>
                      <c:pt idx="76">
                        <c:v>176249.99999999959</c:v>
                      </c:pt>
                      <c:pt idx="77">
                        <c:v>176249.99999999959</c:v>
                      </c:pt>
                      <c:pt idx="78">
                        <c:v>176249.99999999959</c:v>
                      </c:pt>
                      <c:pt idx="79">
                        <c:v>176249.99999999959</c:v>
                      </c:pt>
                      <c:pt idx="80">
                        <c:v>176249.99999999959</c:v>
                      </c:pt>
                      <c:pt idx="81">
                        <c:v>176249.99999999959</c:v>
                      </c:pt>
                      <c:pt idx="82">
                        <c:v>176249.99999999959</c:v>
                      </c:pt>
                      <c:pt idx="83">
                        <c:v>176249.99999999959</c:v>
                      </c:pt>
                      <c:pt idx="84">
                        <c:v>176249.99999999959</c:v>
                      </c:pt>
                      <c:pt idx="85">
                        <c:v>176249.99999999959</c:v>
                      </c:pt>
                      <c:pt idx="86">
                        <c:v>176249.99999999959</c:v>
                      </c:pt>
                      <c:pt idx="87">
                        <c:v>176249.99999999959</c:v>
                      </c:pt>
                      <c:pt idx="88">
                        <c:v>176249.99999999959</c:v>
                      </c:pt>
                      <c:pt idx="89">
                        <c:v>176249.99999999959</c:v>
                      </c:pt>
                      <c:pt idx="90">
                        <c:v>176249.99999999959</c:v>
                      </c:pt>
                      <c:pt idx="91">
                        <c:v>176249.99999999959</c:v>
                      </c:pt>
                      <c:pt idx="92">
                        <c:v>176249.99999999959</c:v>
                      </c:pt>
                      <c:pt idx="93">
                        <c:v>176249.99999999959</c:v>
                      </c:pt>
                      <c:pt idx="94">
                        <c:v>176249.99999999959</c:v>
                      </c:pt>
                      <c:pt idx="95">
                        <c:v>176249.99999999959</c:v>
                      </c:pt>
                      <c:pt idx="96">
                        <c:v>176249.99999999959</c:v>
                      </c:pt>
                      <c:pt idx="97">
                        <c:v>176249.99999999959</c:v>
                      </c:pt>
                      <c:pt idx="98">
                        <c:v>176249.99999999959</c:v>
                      </c:pt>
                      <c:pt idx="99">
                        <c:v>176249.99999999959</c:v>
                      </c:pt>
                      <c:pt idx="100">
                        <c:v>176249.99999999959</c:v>
                      </c:pt>
                      <c:pt idx="101">
                        <c:v>176249.99999999959</c:v>
                      </c:pt>
                      <c:pt idx="102">
                        <c:v>176249.99999999959</c:v>
                      </c:pt>
                      <c:pt idx="103">
                        <c:v>176249.99999999959</c:v>
                      </c:pt>
                      <c:pt idx="104">
                        <c:v>176249.99999999959</c:v>
                      </c:pt>
                      <c:pt idx="105">
                        <c:v>176249.99999999959</c:v>
                      </c:pt>
                      <c:pt idx="106">
                        <c:v>176249.99999999959</c:v>
                      </c:pt>
                      <c:pt idx="107">
                        <c:v>176249.99999999959</c:v>
                      </c:pt>
                      <c:pt idx="108">
                        <c:v>176249.99999999959</c:v>
                      </c:pt>
                      <c:pt idx="109">
                        <c:v>176249.99999999959</c:v>
                      </c:pt>
                      <c:pt idx="110">
                        <c:v>176249.99999999959</c:v>
                      </c:pt>
                      <c:pt idx="111">
                        <c:v>176249.99999999959</c:v>
                      </c:pt>
                      <c:pt idx="112">
                        <c:v>176249.99999999959</c:v>
                      </c:pt>
                      <c:pt idx="113">
                        <c:v>176249.99999999959</c:v>
                      </c:pt>
                      <c:pt idx="114">
                        <c:v>176249.99999999959</c:v>
                      </c:pt>
                      <c:pt idx="115">
                        <c:v>176249.99999999959</c:v>
                      </c:pt>
                      <c:pt idx="116">
                        <c:v>176249.99999999959</c:v>
                      </c:pt>
                      <c:pt idx="117">
                        <c:v>176249.99999999959</c:v>
                      </c:pt>
                      <c:pt idx="118">
                        <c:v>176249.99999999959</c:v>
                      </c:pt>
                      <c:pt idx="119">
                        <c:v>176249.99999999959</c:v>
                      </c:pt>
                      <c:pt idx="120">
                        <c:v>176249.99999999959</c:v>
                      </c:pt>
                      <c:pt idx="121">
                        <c:v>176249.99999999959</c:v>
                      </c:pt>
                      <c:pt idx="122">
                        <c:v>176249.99999999959</c:v>
                      </c:pt>
                      <c:pt idx="123">
                        <c:v>176249.99999999959</c:v>
                      </c:pt>
                      <c:pt idx="124">
                        <c:v>176249.99999999959</c:v>
                      </c:pt>
                      <c:pt idx="125">
                        <c:v>176249.99999999959</c:v>
                      </c:pt>
                      <c:pt idx="126">
                        <c:v>176249.99999999959</c:v>
                      </c:pt>
                      <c:pt idx="127">
                        <c:v>176249.99999999959</c:v>
                      </c:pt>
                      <c:pt idx="128">
                        <c:v>176249.99999999959</c:v>
                      </c:pt>
                      <c:pt idx="129">
                        <c:v>176249.99999999959</c:v>
                      </c:pt>
                      <c:pt idx="130">
                        <c:v>176249.99999999959</c:v>
                      </c:pt>
                      <c:pt idx="131">
                        <c:v>176249.99999999959</c:v>
                      </c:pt>
                      <c:pt idx="132">
                        <c:v>176249.99999999959</c:v>
                      </c:pt>
                      <c:pt idx="133">
                        <c:v>176249.99999999959</c:v>
                      </c:pt>
                      <c:pt idx="134">
                        <c:v>176249.99999999959</c:v>
                      </c:pt>
                      <c:pt idx="135">
                        <c:v>176249.99999999959</c:v>
                      </c:pt>
                      <c:pt idx="136">
                        <c:v>176249.99999999959</c:v>
                      </c:pt>
                      <c:pt idx="137">
                        <c:v>176249.99999999959</c:v>
                      </c:pt>
                      <c:pt idx="138">
                        <c:v>176249.99999999959</c:v>
                      </c:pt>
                      <c:pt idx="139">
                        <c:v>176249.99999999959</c:v>
                      </c:pt>
                      <c:pt idx="140">
                        <c:v>176249.99999999959</c:v>
                      </c:pt>
                      <c:pt idx="141">
                        <c:v>176249.99999999959</c:v>
                      </c:pt>
                      <c:pt idx="142">
                        <c:v>176249.99999999959</c:v>
                      </c:pt>
                      <c:pt idx="143">
                        <c:v>176249.99999999959</c:v>
                      </c:pt>
                      <c:pt idx="144">
                        <c:v>176249.99999999959</c:v>
                      </c:pt>
                      <c:pt idx="145">
                        <c:v>176249.99999999959</c:v>
                      </c:pt>
                      <c:pt idx="146">
                        <c:v>176249.99999999959</c:v>
                      </c:pt>
                      <c:pt idx="147">
                        <c:v>176249.99999999959</c:v>
                      </c:pt>
                      <c:pt idx="148">
                        <c:v>176249.99999999959</c:v>
                      </c:pt>
                      <c:pt idx="149">
                        <c:v>176249.99999999959</c:v>
                      </c:pt>
                      <c:pt idx="150">
                        <c:v>176249.99999999959</c:v>
                      </c:pt>
                      <c:pt idx="151">
                        <c:v>176249.99999999959</c:v>
                      </c:pt>
                      <c:pt idx="152">
                        <c:v>176249.99999999959</c:v>
                      </c:pt>
                      <c:pt idx="153">
                        <c:v>176249.99999999959</c:v>
                      </c:pt>
                      <c:pt idx="154">
                        <c:v>176249.99999999959</c:v>
                      </c:pt>
                      <c:pt idx="155">
                        <c:v>176249.99999999959</c:v>
                      </c:pt>
                      <c:pt idx="156">
                        <c:v>176249.99999999959</c:v>
                      </c:pt>
                      <c:pt idx="157">
                        <c:v>176249.99999999959</c:v>
                      </c:pt>
                      <c:pt idx="158">
                        <c:v>176249.99999999959</c:v>
                      </c:pt>
                      <c:pt idx="159">
                        <c:v>176249.99999999959</c:v>
                      </c:pt>
                      <c:pt idx="160">
                        <c:v>176249.99999999959</c:v>
                      </c:pt>
                      <c:pt idx="161">
                        <c:v>176249.99999999959</c:v>
                      </c:pt>
                      <c:pt idx="162">
                        <c:v>176249.99999999959</c:v>
                      </c:pt>
                      <c:pt idx="163">
                        <c:v>176249.99999999959</c:v>
                      </c:pt>
                      <c:pt idx="164">
                        <c:v>176249.99999999959</c:v>
                      </c:pt>
                      <c:pt idx="165">
                        <c:v>176249.99999999959</c:v>
                      </c:pt>
                      <c:pt idx="166">
                        <c:v>176249.99999999959</c:v>
                      </c:pt>
                      <c:pt idx="167">
                        <c:v>176249.99999999959</c:v>
                      </c:pt>
                      <c:pt idx="168">
                        <c:v>176249.99999999959</c:v>
                      </c:pt>
                      <c:pt idx="169">
                        <c:v>176249.99999999959</c:v>
                      </c:pt>
                      <c:pt idx="170">
                        <c:v>176249.99999999959</c:v>
                      </c:pt>
                      <c:pt idx="171">
                        <c:v>176249.99999999959</c:v>
                      </c:pt>
                      <c:pt idx="172">
                        <c:v>176249.99999999959</c:v>
                      </c:pt>
                      <c:pt idx="173">
                        <c:v>176249.99999999959</c:v>
                      </c:pt>
                      <c:pt idx="174">
                        <c:v>176249.99999999959</c:v>
                      </c:pt>
                      <c:pt idx="175">
                        <c:v>176249.99999999959</c:v>
                      </c:pt>
                      <c:pt idx="176">
                        <c:v>176249.99999999959</c:v>
                      </c:pt>
                      <c:pt idx="177">
                        <c:v>176249.99999999959</c:v>
                      </c:pt>
                      <c:pt idx="178">
                        <c:v>176249.99999999959</c:v>
                      </c:pt>
                      <c:pt idx="179">
                        <c:v>176249.99999999959</c:v>
                      </c:pt>
                      <c:pt idx="180">
                        <c:v>176249.99999999959</c:v>
                      </c:pt>
                      <c:pt idx="181">
                        <c:v>176249.99999999959</c:v>
                      </c:pt>
                      <c:pt idx="182">
                        <c:v>176249.99999999959</c:v>
                      </c:pt>
                      <c:pt idx="183">
                        <c:v>176249.99999999959</c:v>
                      </c:pt>
                      <c:pt idx="184">
                        <c:v>176249.99999999959</c:v>
                      </c:pt>
                      <c:pt idx="185">
                        <c:v>176249.99999999959</c:v>
                      </c:pt>
                      <c:pt idx="186">
                        <c:v>176249.99999999959</c:v>
                      </c:pt>
                      <c:pt idx="187">
                        <c:v>176249.99999999959</c:v>
                      </c:pt>
                      <c:pt idx="188">
                        <c:v>176249.99999999959</c:v>
                      </c:pt>
                      <c:pt idx="189">
                        <c:v>176249.99999999959</c:v>
                      </c:pt>
                      <c:pt idx="190">
                        <c:v>176249.99999999959</c:v>
                      </c:pt>
                      <c:pt idx="191">
                        <c:v>176249.99999999959</c:v>
                      </c:pt>
                      <c:pt idx="192">
                        <c:v>176249.99999999959</c:v>
                      </c:pt>
                      <c:pt idx="193">
                        <c:v>176249.99999999959</c:v>
                      </c:pt>
                      <c:pt idx="194">
                        <c:v>176249.99999999959</c:v>
                      </c:pt>
                      <c:pt idx="195">
                        <c:v>176249.99999999959</c:v>
                      </c:pt>
                      <c:pt idx="196">
                        <c:v>176249.99999999959</c:v>
                      </c:pt>
                      <c:pt idx="197">
                        <c:v>176249.99999999959</c:v>
                      </c:pt>
                      <c:pt idx="198">
                        <c:v>176249.99999999959</c:v>
                      </c:pt>
                      <c:pt idx="199">
                        <c:v>176249.99999999959</c:v>
                      </c:pt>
                      <c:pt idx="200">
                        <c:v>176249.99999999959</c:v>
                      </c:pt>
                      <c:pt idx="201">
                        <c:v>176249.99999999959</c:v>
                      </c:pt>
                      <c:pt idx="202">
                        <c:v>176249.99999999959</c:v>
                      </c:pt>
                      <c:pt idx="203">
                        <c:v>176249.99999999959</c:v>
                      </c:pt>
                      <c:pt idx="204">
                        <c:v>176249.99999999959</c:v>
                      </c:pt>
                      <c:pt idx="205">
                        <c:v>176249.99999999959</c:v>
                      </c:pt>
                      <c:pt idx="206">
                        <c:v>176249.99999999959</c:v>
                      </c:pt>
                      <c:pt idx="207">
                        <c:v>176249.99999999959</c:v>
                      </c:pt>
                      <c:pt idx="208">
                        <c:v>176249.99999999959</c:v>
                      </c:pt>
                      <c:pt idx="209">
                        <c:v>176249.99999999959</c:v>
                      </c:pt>
                      <c:pt idx="210">
                        <c:v>176249.99999999959</c:v>
                      </c:pt>
                      <c:pt idx="211">
                        <c:v>176249.99999999959</c:v>
                      </c:pt>
                      <c:pt idx="212">
                        <c:v>176249.99999999959</c:v>
                      </c:pt>
                      <c:pt idx="213">
                        <c:v>176249.99999999959</c:v>
                      </c:pt>
                      <c:pt idx="214">
                        <c:v>176249.99999999959</c:v>
                      </c:pt>
                      <c:pt idx="215">
                        <c:v>176249.99999999959</c:v>
                      </c:pt>
                      <c:pt idx="216">
                        <c:v>176249.99999999959</c:v>
                      </c:pt>
                      <c:pt idx="217">
                        <c:v>176249.99999999959</c:v>
                      </c:pt>
                      <c:pt idx="218">
                        <c:v>176249.99999999959</c:v>
                      </c:pt>
                      <c:pt idx="219">
                        <c:v>176249.99999999959</c:v>
                      </c:pt>
                      <c:pt idx="220">
                        <c:v>176249.99999999959</c:v>
                      </c:pt>
                      <c:pt idx="221">
                        <c:v>176249.99999999959</c:v>
                      </c:pt>
                      <c:pt idx="222">
                        <c:v>176249.99999999959</c:v>
                      </c:pt>
                      <c:pt idx="223">
                        <c:v>176249.99999999959</c:v>
                      </c:pt>
                      <c:pt idx="224">
                        <c:v>176249.99999999959</c:v>
                      </c:pt>
                      <c:pt idx="225">
                        <c:v>176249.99999999959</c:v>
                      </c:pt>
                      <c:pt idx="226">
                        <c:v>176249.99999999959</c:v>
                      </c:pt>
                      <c:pt idx="227">
                        <c:v>176249.99999999959</c:v>
                      </c:pt>
                      <c:pt idx="228">
                        <c:v>176249.99999999959</c:v>
                      </c:pt>
                      <c:pt idx="229">
                        <c:v>176249.99999999959</c:v>
                      </c:pt>
                      <c:pt idx="230">
                        <c:v>176249.99999999959</c:v>
                      </c:pt>
                      <c:pt idx="231">
                        <c:v>176249.99999999959</c:v>
                      </c:pt>
                      <c:pt idx="232">
                        <c:v>176249.99999999959</c:v>
                      </c:pt>
                      <c:pt idx="233">
                        <c:v>176249.99999999959</c:v>
                      </c:pt>
                      <c:pt idx="234">
                        <c:v>176249.99999999959</c:v>
                      </c:pt>
                      <c:pt idx="235">
                        <c:v>176249.99999999959</c:v>
                      </c:pt>
                      <c:pt idx="236">
                        <c:v>176249.99999999959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AE-48E2-81A0-555FFC2391D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Basis'!$H$12:$H$13</c15:sqref>
                        </c15:formulaRef>
                      </c:ext>
                    </c:extLst>
                    <c:strCache>
                      <c:ptCount val="2"/>
                      <c:pt idx="0">
                        <c:v>Short Risk</c:v>
                      </c:pt>
                      <c:pt idx="1">
                        <c:v>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vs SOCGEN'!$A$14:$A$250</c15:sqref>
                        </c15:formulaRef>
                      </c:ext>
                    </c:extLst>
                    <c:strCache>
                      <c:ptCount val="7"/>
                      <c:pt idx="0">
                        <c:v>10/27/2025 15:00</c:v>
                      </c:pt>
                      <c:pt idx="1">
                        <c:v>10/28/2025 15:00</c:v>
                      </c:pt>
                      <c:pt idx="2">
                        <c:v>10/29/2025 15:00</c:v>
                      </c:pt>
                      <c:pt idx="3">
                        <c:v>10/30/2025 15:00</c:v>
                      </c:pt>
                      <c:pt idx="4">
                        <c:v>10/31/2025 15:00</c:v>
                      </c:pt>
                      <c:pt idx="5">
                        <c:v>11/03/2025 15:00</c:v>
                      </c:pt>
                      <c:pt idx="6">
                        <c:v>11/03/2025 15:10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'ACAFP Basis'!$H$14:$H$250</c15:sqref>
                        </c15:formulaRef>
                      </c:ext>
                    </c:extLst>
                    <c:numCache>
                      <c:formatCode>0</c:formatCode>
                      <c:ptCount val="237"/>
                      <c:pt idx="1">
                        <c:v>551.27604166666697</c:v>
                      </c:pt>
                      <c:pt idx="2">
                        <c:v>1102.5520833333339</c:v>
                      </c:pt>
                      <c:pt idx="3">
                        <c:v>2756.380208333333</c:v>
                      </c:pt>
                      <c:pt idx="4">
                        <c:v>3307.65625</c:v>
                      </c:pt>
                      <c:pt idx="5">
                        <c:v>3858.9322916666661</c:v>
                      </c:pt>
                      <c:pt idx="6">
                        <c:v>4410.2083333333358</c:v>
                      </c:pt>
                      <c:pt idx="7">
                        <c:v>4961.4843749999973</c:v>
                      </c:pt>
                      <c:pt idx="8">
                        <c:v>6615.3125</c:v>
                      </c:pt>
                      <c:pt idx="9">
                        <c:v>7166.5885416666679</c:v>
                      </c:pt>
                      <c:pt idx="10">
                        <c:v>7717.8645833333321</c:v>
                      </c:pt>
                      <c:pt idx="11">
                        <c:v>8269.1406250000036</c:v>
                      </c:pt>
                      <c:pt idx="12">
                        <c:v>8820.4166666666715</c:v>
                      </c:pt>
                      <c:pt idx="13">
                        <c:v>10474.244791666672</c:v>
                      </c:pt>
                      <c:pt idx="14">
                        <c:v>11025.520833333332</c:v>
                      </c:pt>
                      <c:pt idx="15">
                        <c:v>11576.796875</c:v>
                      </c:pt>
                      <c:pt idx="16">
                        <c:v>12128.072916666668</c:v>
                      </c:pt>
                      <c:pt idx="17">
                        <c:v>12679.348958333332</c:v>
                      </c:pt>
                      <c:pt idx="18">
                        <c:v>14333.177083333336</c:v>
                      </c:pt>
                      <c:pt idx="19">
                        <c:v>14884.453125000007</c:v>
                      </c:pt>
                      <c:pt idx="20">
                        <c:v>15435.729166666664</c:v>
                      </c:pt>
                      <c:pt idx="21">
                        <c:v>15987.005208333343</c:v>
                      </c:pt>
                      <c:pt idx="22">
                        <c:v>16538.281250000007</c:v>
                      </c:pt>
                      <c:pt idx="23">
                        <c:v>18192.109375000007</c:v>
                      </c:pt>
                      <c:pt idx="24">
                        <c:v>18743.385416666664</c:v>
                      </c:pt>
                      <c:pt idx="25">
                        <c:v>19294.661458333336</c:v>
                      </c:pt>
                      <c:pt idx="26">
                        <c:v>19845.937499999989</c:v>
                      </c:pt>
                      <c:pt idx="27">
                        <c:v>22602.317708333336</c:v>
                      </c:pt>
                      <c:pt idx="28">
                        <c:v>23153.59375</c:v>
                      </c:pt>
                      <c:pt idx="29">
                        <c:v>23704.869791666672</c:v>
                      </c:pt>
                      <c:pt idx="30">
                        <c:v>24256.145833333336</c:v>
                      </c:pt>
                      <c:pt idx="31">
                        <c:v>25909.973958333343</c:v>
                      </c:pt>
                      <c:pt idx="32">
                        <c:v>26461.25</c:v>
                      </c:pt>
                      <c:pt idx="33">
                        <c:v>27012.526041666679</c:v>
                      </c:pt>
                      <c:pt idx="34">
                        <c:v>27563.802083333328</c:v>
                      </c:pt>
                      <c:pt idx="35">
                        <c:v>28115.078125</c:v>
                      </c:pt>
                      <c:pt idx="36">
                        <c:v>29768.906250000015</c:v>
                      </c:pt>
                      <c:pt idx="37">
                        <c:v>30320.182291666672</c:v>
                      </c:pt>
                      <c:pt idx="38">
                        <c:v>30871.458333333328</c:v>
                      </c:pt>
                      <c:pt idx="39">
                        <c:v>31422.734374999993</c:v>
                      </c:pt>
                      <c:pt idx="40">
                        <c:v>31974.010416666686</c:v>
                      </c:pt>
                      <c:pt idx="41">
                        <c:v>33627.838541666686</c:v>
                      </c:pt>
                      <c:pt idx="42">
                        <c:v>#N/A</c:v>
                      </c:pt>
                      <c:pt idx="43">
                        <c:v>#N/A</c:v>
                      </c:pt>
                      <c:pt idx="44">
                        <c:v>#N/A</c:v>
                      </c:pt>
                      <c:pt idx="45">
                        <c:v>#N/A</c:v>
                      </c:pt>
                      <c:pt idx="46">
                        <c:v>#N/A</c:v>
                      </c:pt>
                      <c:pt idx="47">
                        <c:v>#N/A</c:v>
                      </c:pt>
                      <c:pt idx="48">
                        <c:v>#N/A</c:v>
                      </c:pt>
                      <c:pt idx="49">
                        <c:v>#N/A</c:v>
                      </c:pt>
                      <c:pt idx="50">
                        <c:v>#N/A</c:v>
                      </c:pt>
                      <c:pt idx="51">
                        <c:v>#N/A</c:v>
                      </c:pt>
                      <c:pt idx="52">
                        <c:v>#N/A</c:v>
                      </c:pt>
                      <c:pt idx="53">
                        <c:v>#N/A</c:v>
                      </c:pt>
                      <c:pt idx="54">
                        <c:v>#N/A</c:v>
                      </c:pt>
                      <c:pt idx="55">
                        <c:v>#N/A</c:v>
                      </c:pt>
                      <c:pt idx="56">
                        <c:v>#N/A</c:v>
                      </c:pt>
                      <c:pt idx="57">
                        <c:v>#N/A</c:v>
                      </c:pt>
                      <c:pt idx="58">
                        <c:v>#N/A</c:v>
                      </c:pt>
                      <c:pt idx="59">
                        <c:v>#N/A</c:v>
                      </c:pt>
                      <c:pt idx="60">
                        <c:v>#N/A</c:v>
                      </c:pt>
                      <c:pt idx="61">
                        <c:v>#N/A</c:v>
                      </c:pt>
                      <c:pt idx="62">
                        <c:v>#N/A</c:v>
                      </c:pt>
                      <c:pt idx="63">
                        <c:v>#N/A</c:v>
                      </c:pt>
                      <c:pt idx="64">
                        <c:v>#N/A</c:v>
                      </c:pt>
                      <c:pt idx="65">
                        <c:v>#N/A</c:v>
                      </c:pt>
                      <c:pt idx="66">
                        <c:v>#N/A</c:v>
                      </c:pt>
                      <c:pt idx="67">
                        <c:v>#N/A</c:v>
                      </c:pt>
                      <c:pt idx="68">
                        <c:v>#N/A</c:v>
                      </c:pt>
                      <c:pt idx="69">
                        <c:v>#N/A</c:v>
                      </c:pt>
                      <c:pt idx="70">
                        <c:v>#N/A</c:v>
                      </c:pt>
                      <c:pt idx="71">
                        <c:v>#N/A</c:v>
                      </c:pt>
                      <c:pt idx="72">
                        <c:v>#N/A</c:v>
                      </c:pt>
                      <c:pt idx="73">
                        <c:v>#N/A</c:v>
                      </c:pt>
                      <c:pt idx="74">
                        <c:v>#N/A</c:v>
                      </c:pt>
                      <c:pt idx="75">
                        <c:v>#N/A</c:v>
                      </c:pt>
                      <c:pt idx="76">
                        <c:v>#N/A</c:v>
                      </c:pt>
                      <c:pt idx="77">
                        <c:v>#N/A</c:v>
                      </c:pt>
                      <c:pt idx="78">
                        <c:v>#N/A</c:v>
                      </c:pt>
                      <c:pt idx="79">
                        <c:v>#N/A</c:v>
                      </c:pt>
                      <c:pt idx="80">
                        <c:v>#N/A</c:v>
                      </c:pt>
                      <c:pt idx="81">
                        <c:v>#N/A</c:v>
                      </c:pt>
                      <c:pt idx="82">
                        <c:v>#N/A</c:v>
                      </c:pt>
                      <c:pt idx="83">
                        <c:v>#N/A</c:v>
                      </c:pt>
                      <c:pt idx="84">
                        <c:v>#N/A</c:v>
                      </c:pt>
                      <c:pt idx="85">
                        <c:v>#N/A</c:v>
                      </c:pt>
                      <c:pt idx="86">
                        <c:v>#N/A</c:v>
                      </c:pt>
                      <c:pt idx="87">
                        <c:v>#N/A</c:v>
                      </c:pt>
                      <c:pt idx="88">
                        <c:v>#N/A</c:v>
                      </c:pt>
                      <c:pt idx="89">
                        <c:v>#N/A</c:v>
                      </c:pt>
                      <c:pt idx="90">
                        <c:v>#N/A</c:v>
                      </c:pt>
                      <c:pt idx="91">
                        <c:v>#N/A</c:v>
                      </c:pt>
                      <c:pt idx="92">
                        <c:v>#N/A</c:v>
                      </c:pt>
                      <c:pt idx="93">
                        <c:v>#N/A</c:v>
                      </c:pt>
                      <c:pt idx="94">
                        <c:v>#N/A</c:v>
                      </c:pt>
                      <c:pt idx="95">
                        <c:v>#N/A</c:v>
                      </c:pt>
                      <c:pt idx="96">
                        <c:v>#N/A</c:v>
                      </c:pt>
                      <c:pt idx="97">
                        <c:v>#N/A</c:v>
                      </c:pt>
                      <c:pt idx="98">
                        <c:v>#N/A</c:v>
                      </c:pt>
                      <c:pt idx="99">
                        <c:v>#N/A</c:v>
                      </c:pt>
                      <c:pt idx="100">
                        <c:v>#N/A</c:v>
                      </c:pt>
                      <c:pt idx="101">
                        <c:v>#N/A</c:v>
                      </c:pt>
                      <c:pt idx="102">
                        <c:v>#N/A</c:v>
                      </c:pt>
                      <c:pt idx="103">
                        <c:v>#N/A</c:v>
                      </c:pt>
                      <c:pt idx="104">
                        <c:v>#N/A</c:v>
                      </c:pt>
                      <c:pt idx="105">
                        <c:v>#N/A</c:v>
                      </c:pt>
                      <c:pt idx="106">
                        <c:v>#N/A</c:v>
                      </c:pt>
                      <c:pt idx="107">
                        <c:v>#N/A</c:v>
                      </c:pt>
                      <c:pt idx="108">
                        <c:v>#N/A</c:v>
                      </c:pt>
                      <c:pt idx="109">
                        <c:v>#N/A</c:v>
                      </c:pt>
                      <c:pt idx="110">
                        <c:v>#N/A</c:v>
                      </c:pt>
                      <c:pt idx="111">
                        <c:v>#N/A</c:v>
                      </c:pt>
                      <c:pt idx="112">
                        <c:v>#N/A</c:v>
                      </c:pt>
                      <c:pt idx="113">
                        <c:v>#N/A</c:v>
                      </c:pt>
                      <c:pt idx="114">
                        <c:v>#N/A</c:v>
                      </c:pt>
                      <c:pt idx="115">
                        <c:v>#N/A</c:v>
                      </c:pt>
                      <c:pt idx="116">
                        <c:v>#N/A</c:v>
                      </c:pt>
                      <c:pt idx="117">
                        <c:v>#N/A</c:v>
                      </c:pt>
                      <c:pt idx="118">
                        <c:v>#N/A</c:v>
                      </c:pt>
                      <c:pt idx="119">
                        <c:v>#N/A</c:v>
                      </c:pt>
                      <c:pt idx="120">
                        <c:v>#N/A</c:v>
                      </c:pt>
                      <c:pt idx="121">
                        <c:v>#N/A</c:v>
                      </c:pt>
                      <c:pt idx="122">
                        <c:v>#N/A</c:v>
                      </c:pt>
                      <c:pt idx="123">
                        <c:v>#N/A</c:v>
                      </c:pt>
                      <c:pt idx="124">
                        <c:v>#N/A</c:v>
                      </c:pt>
                      <c:pt idx="125">
                        <c:v>#N/A</c:v>
                      </c:pt>
                      <c:pt idx="126">
                        <c:v>#N/A</c:v>
                      </c:pt>
                      <c:pt idx="127">
                        <c:v>#N/A</c:v>
                      </c:pt>
                      <c:pt idx="128">
                        <c:v>#N/A</c:v>
                      </c:pt>
                      <c:pt idx="129">
                        <c:v>#N/A</c:v>
                      </c:pt>
                      <c:pt idx="130">
                        <c:v>#N/A</c:v>
                      </c:pt>
                      <c:pt idx="131">
                        <c:v>#N/A</c:v>
                      </c:pt>
                      <c:pt idx="132">
                        <c:v>#N/A</c:v>
                      </c:pt>
                      <c:pt idx="133">
                        <c:v>#N/A</c:v>
                      </c:pt>
                      <c:pt idx="134">
                        <c:v>#N/A</c:v>
                      </c:pt>
                      <c:pt idx="135">
                        <c:v>#N/A</c:v>
                      </c:pt>
                      <c:pt idx="136">
                        <c:v>#N/A</c:v>
                      </c:pt>
                      <c:pt idx="137">
                        <c:v>#N/A</c:v>
                      </c:pt>
                      <c:pt idx="138">
                        <c:v>#N/A</c:v>
                      </c:pt>
                      <c:pt idx="139">
                        <c:v>#N/A</c:v>
                      </c:pt>
                      <c:pt idx="140">
                        <c:v>#N/A</c:v>
                      </c:pt>
                      <c:pt idx="141">
                        <c:v>#N/A</c:v>
                      </c:pt>
                      <c:pt idx="142">
                        <c:v>#N/A</c:v>
                      </c:pt>
                      <c:pt idx="143">
                        <c:v>#N/A</c:v>
                      </c:pt>
                      <c:pt idx="144">
                        <c:v>#N/A</c:v>
                      </c:pt>
                      <c:pt idx="145">
                        <c:v>#N/A</c:v>
                      </c:pt>
                      <c:pt idx="146">
                        <c:v>#N/A</c:v>
                      </c:pt>
                      <c:pt idx="147">
                        <c:v>#N/A</c:v>
                      </c:pt>
                      <c:pt idx="148">
                        <c:v>#N/A</c:v>
                      </c:pt>
                      <c:pt idx="149">
                        <c:v>#N/A</c:v>
                      </c:pt>
                      <c:pt idx="150">
                        <c:v>#N/A</c:v>
                      </c:pt>
                      <c:pt idx="151">
                        <c:v>#N/A</c:v>
                      </c:pt>
                      <c:pt idx="152">
                        <c:v>#N/A</c:v>
                      </c:pt>
                      <c:pt idx="153">
                        <c:v>#N/A</c:v>
                      </c:pt>
                      <c:pt idx="154">
                        <c:v>#N/A</c:v>
                      </c:pt>
                      <c:pt idx="155">
                        <c:v>#N/A</c:v>
                      </c:pt>
                      <c:pt idx="156">
                        <c:v>#N/A</c:v>
                      </c:pt>
                      <c:pt idx="157">
                        <c:v>#N/A</c:v>
                      </c:pt>
                      <c:pt idx="158">
                        <c:v>#N/A</c:v>
                      </c:pt>
                      <c:pt idx="159">
                        <c:v>#N/A</c:v>
                      </c:pt>
                      <c:pt idx="160">
                        <c:v>#N/A</c:v>
                      </c:pt>
                      <c:pt idx="161">
                        <c:v>#N/A</c:v>
                      </c:pt>
                      <c:pt idx="162">
                        <c:v>#N/A</c:v>
                      </c:pt>
                      <c:pt idx="163">
                        <c:v>#N/A</c:v>
                      </c:pt>
                      <c:pt idx="164">
                        <c:v>#N/A</c:v>
                      </c:pt>
                      <c:pt idx="165">
                        <c:v>#N/A</c:v>
                      </c:pt>
                      <c:pt idx="166">
                        <c:v>#N/A</c:v>
                      </c:pt>
                      <c:pt idx="167">
                        <c:v>#N/A</c:v>
                      </c:pt>
                      <c:pt idx="168">
                        <c:v>#N/A</c:v>
                      </c:pt>
                      <c:pt idx="169">
                        <c:v>#N/A</c:v>
                      </c:pt>
                      <c:pt idx="170">
                        <c:v>#N/A</c:v>
                      </c:pt>
                      <c:pt idx="171">
                        <c:v>#N/A</c:v>
                      </c:pt>
                      <c:pt idx="172">
                        <c:v>#N/A</c:v>
                      </c:pt>
                      <c:pt idx="173">
                        <c:v>#N/A</c:v>
                      </c:pt>
                      <c:pt idx="174">
                        <c:v>#N/A</c:v>
                      </c:pt>
                      <c:pt idx="175">
                        <c:v>#N/A</c:v>
                      </c:pt>
                      <c:pt idx="176">
                        <c:v>#N/A</c:v>
                      </c:pt>
                      <c:pt idx="177">
                        <c:v>#N/A</c:v>
                      </c:pt>
                      <c:pt idx="178">
                        <c:v>#N/A</c:v>
                      </c:pt>
                      <c:pt idx="179">
                        <c:v>#N/A</c:v>
                      </c:pt>
                      <c:pt idx="180">
                        <c:v>#N/A</c:v>
                      </c:pt>
                      <c:pt idx="181">
                        <c:v>#N/A</c:v>
                      </c:pt>
                      <c:pt idx="182">
                        <c:v>#N/A</c:v>
                      </c:pt>
                      <c:pt idx="183">
                        <c:v>#N/A</c:v>
                      </c:pt>
                      <c:pt idx="184">
                        <c:v>#N/A</c:v>
                      </c:pt>
                      <c:pt idx="185">
                        <c:v>#N/A</c:v>
                      </c:pt>
                      <c:pt idx="186">
                        <c:v>#N/A</c:v>
                      </c:pt>
                      <c:pt idx="187">
                        <c:v>#N/A</c:v>
                      </c:pt>
                      <c:pt idx="188">
                        <c:v>#N/A</c:v>
                      </c:pt>
                      <c:pt idx="189">
                        <c:v>#N/A</c:v>
                      </c:pt>
                      <c:pt idx="190">
                        <c:v>#N/A</c:v>
                      </c:pt>
                      <c:pt idx="191">
                        <c:v>#N/A</c:v>
                      </c:pt>
                      <c:pt idx="192">
                        <c:v>#N/A</c:v>
                      </c:pt>
                      <c:pt idx="193">
                        <c:v>#N/A</c:v>
                      </c:pt>
                      <c:pt idx="194">
                        <c:v>#N/A</c:v>
                      </c:pt>
                      <c:pt idx="195">
                        <c:v>#N/A</c:v>
                      </c:pt>
                      <c:pt idx="196">
                        <c:v>#N/A</c:v>
                      </c:pt>
                      <c:pt idx="197">
                        <c:v>#N/A</c:v>
                      </c:pt>
                      <c:pt idx="198">
                        <c:v>#N/A</c:v>
                      </c:pt>
                      <c:pt idx="199">
                        <c:v>#N/A</c:v>
                      </c:pt>
                      <c:pt idx="200">
                        <c:v>#N/A</c:v>
                      </c:pt>
                      <c:pt idx="201">
                        <c:v>#N/A</c:v>
                      </c:pt>
                      <c:pt idx="202">
                        <c:v>#N/A</c:v>
                      </c:pt>
                      <c:pt idx="203">
                        <c:v>#N/A</c:v>
                      </c:pt>
                      <c:pt idx="204">
                        <c:v>#N/A</c:v>
                      </c:pt>
                      <c:pt idx="205">
                        <c:v>#N/A</c:v>
                      </c:pt>
                      <c:pt idx="206">
                        <c:v>#N/A</c:v>
                      </c:pt>
                      <c:pt idx="207">
                        <c:v>#N/A</c:v>
                      </c:pt>
                      <c:pt idx="208">
                        <c:v>#N/A</c:v>
                      </c:pt>
                      <c:pt idx="209">
                        <c:v>#N/A</c:v>
                      </c:pt>
                      <c:pt idx="210">
                        <c:v>#N/A</c:v>
                      </c:pt>
                      <c:pt idx="211">
                        <c:v>#N/A</c:v>
                      </c:pt>
                      <c:pt idx="212">
                        <c:v>#N/A</c:v>
                      </c:pt>
                      <c:pt idx="213">
                        <c:v>#N/A</c:v>
                      </c:pt>
                      <c:pt idx="214">
                        <c:v>#N/A</c:v>
                      </c:pt>
                      <c:pt idx="215">
                        <c:v>#N/A</c:v>
                      </c:pt>
                      <c:pt idx="216">
                        <c:v>#N/A</c:v>
                      </c:pt>
                      <c:pt idx="217">
                        <c:v>#N/A</c:v>
                      </c:pt>
                      <c:pt idx="218">
                        <c:v>#N/A</c:v>
                      </c:pt>
                      <c:pt idx="219">
                        <c:v>#N/A</c:v>
                      </c:pt>
                      <c:pt idx="220">
                        <c:v>#N/A</c:v>
                      </c:pt>
                      <c:pt idx="221">
                        <c:v>#N/A</c:v>
                      </c:pt>
                      <c:pt idx="222">
                        <c:v>#N/A</c:v>
                      </c:pt>
                      <c:pt idx="223">
                        <c:v>#N/A</c:v>
                      </c:pt>
                      <c:pt idx="224">
                        <c:v>#N/A</c:v>
                      </c:pt>
                      <c:pt idx="225">
                        <c:v>#N/A</c:v>
                      </c:pt>
                      <c:pt idx="226">
                        <c:v>#N/A</c:v>
                      </c:pt>
                      <c:pt idx="227">
                        <c:v>#N/A</c:v>
                      </c:pt>
                      <c:pt idx="228">
                        <c:v>#N/A</c:v>
                      </c:pt>
                      <c:pt idx="229">
                        <c:v>#N/A</c:v>
                      </c:pt>
                      <c:pt idx="230">
                        <c:v>#N/A</c:v>
                      </c:pt>
                      <c:pt idx="231">
                        <c:v>#N/A</c:v>
                      </c:pt>
                      <c:pt idx="232">
                        <c:v>#N/A</c:v>
                      </c:pt>
                      <c:pt idx="233">
                        <c:v>#N/A</c:v>
                      </c:pt>
                      <c:pt idx="234">
                        <c:v>#N/A</c:v>
                      </c:pt>
                      <c:pt idx="235">
                        <c:v>#N/A</c:v>
                      </c:pt>
                      <c:pt idx="236">
                        <c:v>#N/A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0AE-48E2-81A0-555FFC2391D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466725</xdr:colOff>
      <xdr:row>4</xdr:row>
      <xdr:rowOff>142875</xdr:rowOff>
    </xdr:from>
    <xdr:to>
      <xdr:col>33</xdr:col>
      <xdr:colOff>152400</xdr:colOff>
      <xdr:row>33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064E24-F19E-45CD-B928-1425A3883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295275</xdr:colOff>
      <xdr:row>10</xdr:row>
      <xdr:rowOff>104775</xdr:rowOff>
    </xdr:from>
    <xdr:to>
      <xdr:col>19</xdr:col>
      <xdr:colOff>419100</xdr:colOff>
      <xdr:row>31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D52CEA-88F1-4DEB-ACF0-635BFBB29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5</xdr:row>
      <xdr:rowOff>114300</xdr:rowOff>
    </xdr:from>
    <xdr:to>
      <xdr:col>20</xdr:col>
      <xdr:colOff>142875</xdr:colOff>
      <xdr:row>34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045442-1B7E-4AE3-98A9-714599A62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638175</xdr:colOff>
      <xdr:row>6</xdr:row>
      <xdr:rowOff>114300</xdr:rowOff>
    </xdr:from>
    <xdr:to>
      <xdr:col>24</xdr:col>
      <xdr:colOff>542925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2A093-9158-4DD3-8635-B6F302F7E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57150</xdr:colOff>
      <xdr:row>3</xdr:row>
      <xdr:rowOff>285750</xdr:rowOff>
    </xdr:from>
    <xdr:to>
      <xdr:col>25</xdr:col>
      <xdr:colOff>695325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7471C8-CDB5-465C-8DC8-C15FC54B7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3</xdr:row>
      <xdr:rowOff>295275</xdr:rowOff>
    </xdr:from>
    <xdr:to>
      <xdr:col>18</xdr:col>
      <xdr:colOff>581025</xdr:colOff>
      <xdr:row>30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AAEEF-38CB-43FF-A81B-2CCD15D65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7</xdr:row>
      <xdr:rowOff>152400</xdr:rowOff>
    </xdr:from>
    <xdr:to>
      <xdr:col>26</xdr:col>
      <xdr:colOff>409575</xdr:colOff>
      <xdr:row>36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474C89-2F3F-4125-9AED-E1A1E54ED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95247</xdr:colOff>
      <xdr:row>3</xdr:row>
      <xdr:rowOff>212270</xdr:rowOff>
    </xdr:from>
    <xdr:to>
      <xdr:col>52</xdr:col>
      <xdr:colOff>435700</xdr:colOff>
      <xdr:row>27</xdr:row>
      <xdr:rowOff>42454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0CDFA-F128-4088-7BC0-BC0B620A2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827314</xdr:colOff>
      <xdr:row>6</xdr:row>
      <xdr:rowOff>119742</xdr:rowOff>
    </xdr:from>
    <xdr:to>
      <xdr:col>33</xdr:col>
      <xdr:colOff>553811</xdr:colOff>
      <xdr:row>34</xdr:row>
      <xdr:rowOff>81642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E2722-E165-462C-9DE6-43FE319939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446314</xdr:colOff>
      <xdr:row>5</xdr:row>
      <xdr:rowOff>97971</xdr:rowOff>
    </xdr:from>
    <xdr:to>
      <xdr:col>32</xdr:col>
      <xdr:colOff>640896</xdr:colOff>
      <xdr:row>33</xdr:row>
      <xdr:rowOff>59871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CDF4D8-C502-415E-93CB-5BF08A2D9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3</xdr:row>
      <xdr:rowOff>123825</xdr:rowOff>
    </xdr:from>
    <xdr:to>
      <xdr:col>23</xdr:col>
      <xdr:colOff>352425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19268-070D-44CF-AE3B-09411484E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381000</xdr:colOff>
      <xdr:row>5</xdr:row>
      <xdr:rowOff>104775</xdr:rowOff>
    </xdr:from>
    <xdr:to>
      <xdr:col>31</xdr:col>
      <xdr:colOff>9525</xdr:colOff>
      <xdr:row>32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2D6467-F90F-478A-AB23-AA3DD6343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3</xdr:row>
      <xdr:rowOff>304800</xdr:rowOff>
    </xdr:from>
    <xdr:to>
      <xdr:col>20</xdr:col>
      <xdr:colOff>114300</xdr:colOff>
      <xdr:row>30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C3E73-1E56-4670-844B-AEAC4E680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144</xdr:col>
      <xdr:colOff>2683962</xdr:colOff>
      <xdr:row>2</xdr:row>
      <xdr:rowOff>58601</xdr:rowOff>
    </xdr:from>
    <xdr:to>
      <xdr:col>167</xdr:col>
      <xdr:colOff>509452</xdr:colOff>
      <xdr:row>42</xdr:row>
      <xdr:rowOff>48895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47A5E9-76C9-D9EC-F78B-6E67C6B70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5</xdr:row>
      <xdr:rowOff>38100</xdr:rowOff>
    </xdr:from>
    <xdr:to>
      <xdr:col>20</xdr:col>
      <xdr:colOff>771525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DC8AF-53DA-4873-8AED-3F6419CF15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3</xdr:row>
      <xdr:rowOff>342900</xdr:rowOff>
    </xdr:from>
    <xdr:to>
      <xdr:col>19</xdr:col>
      <xdr:colOff>180975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CE0D20-E461-40F9-8712-D39D142CC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5</xdr:row>
      <xdr:rowOff>123825</xdr:rowOff>
    </xdr:from>
    <xdr:to>
      <xdr:col>20</xdr:col>
      <xdr:colOff>200025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2D84F6-01CF-4315-918F-437B4D503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5</xdr:row>
      <xdr:rowOff>104775</xdr:rowOff>
    </xdr:from>
    <xdr:to>
      <xdr:col>19</xdr:col>
      <xdr:colOff>114300</xdr:colOff>
      <xdr:row>46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3EE539-021F-4F00-A4ED-45F184056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hyperlink" Target="mailto:ZK885444@BGN%20Corp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hyperlink" Target="mailto:BP772773@IBVL%20Corp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0A33-778A-4860-BAEB-6AEE792197E9}">
  <dimension ref="A1:E17"/>
  <sheetViews>
    <sheetView workbookViewId="0"/>
  </sheetViews>
  <sheetFormatPr defaultColWidth="8.88671875" defaultRowHeight="14.4"/>
  <cols>
    <col min="1" max="1" width="8.88671875" style="3"/>
    <col min="2" max="2" width="18.33203125" style="148" bestFit="1" customWidth="1"/>
    <col min="3" max="3" width="11.6640625" style="150" bestFit="1" customWidth="1"/>
    <col min="4" max="4" width="11.6640625" style="150" hidden="1" customWidth="1"/>
    <col min="5" max="5" width="11.109375" style="152" bestFit="1" customWidth="1"/>
    <col min="6" max="16384" width="8.88671875" style="3"/>
  </cols>
  <sheetData>
    <row r="1" spans="1:5">
      <c r="A1" s="147" t="s">
        <v>146</v>
      </c>
      <c r="B1" s="147" t="s">
        <v>147</v>
      </c>
      <c r="C1" s="149" t="s">
        <v>148</v>
      </c>
      <c r="D1" s="149" t="s">
        <v>164</v>
      </c>
      <c r="E1" s="151" t="s">
        <v>149</v>
      </c>
    </row>
    <row r="2" spans="1:5">
      <c r="A2" s="3">
        <v>1</v>
      </c>
      <c r="B2" s="148" t="s">
        <v>150</v>
      </c>
      <c r="C2" s="150" cm="1">
        <f t="array" aca="1" ref="C2" ca="1">INDIRECT("'" &amp; B2 &amp; "'!A14")</f>
        <v>45903.625</v>
      </c>
      <c r="D2" s="150" t="s">
        <v>165</v>
      </c>
      <c r="E2" s="152" cm="1">
        <f t="array" aca="1" ref="E2" ca="1">_xlfn.LET(_xlpm.r,INDIRECT("'" &amp; B2 &amp; "'!" &amp; D2 &amp; ":" &amp; D2),LOOKUP(2,1/(ISNUMBER(_xlpm.r)),_xlpm.r))</f>
        <v>64585.389958333079</v>
      </c>
    </row>
    <row r="3" spans="1:5">
      <c r="A3" s="3">
        <v>2</v>
      </c>
      <c r="B3" s="148" t="s">
        <v>163</v>
      </c>
      <c r="C3" s="150" cm="1">
        <f t="array" aca="1" ref="C3" ca="1">INDIRECT("'" &amp; B3 &amp; "'!A14")</f>
        <v>45924.625</v>
      </c>
      <c r="D3" s="150" t="s">
        <v>166</v>
      </c>
      <c r="E3" s="152" cm="1">
        <f t="array" aca="1" ref="E3" ca="1">_xlfn.LET(_xlpm.r,INDIRECT("'" &amp; B3 &amp; "'!" &amp; D3 &amp; ":" &amp; D3),LOOKUP(2,1/(ISNUMBER(_xlpm.r)),_xlpm.r))</f>
        <v>46620.00642222217</v>
      </c>
    </row>
    <row r="4" spans="1:5">
      <c r="A4" s="3">
        <v>3</v>
      </c>
      <c r="B4" s="148" t="s">
        <v>151</v>
      </c>
      <c r="C4" s="150" cm="1">
        <f t="array" aca="1" ref="C4" ca="1">INDIRECT("'" &amp; B4 &amp; "'!A14")</f>
        <v>45925.625</v>
      </c>
      <c r="D4" s="150" t="s">
        <v>167</v>
      </c>
      <c r="E4" s="152" cm="1">
        <f t="array" aca="1" ref="E4" ca="1">_xlfn.LET(_xlpm.r,INDIRECT("'" &amp; B4 &amp; "'!" &amp; D4 &amp; ":" &amp; D4),LOOKUP(2,1/(ISNUMBER(_xlpm.r)),_xlpm.r))</f>
        <v>-2921.9189688889237</v>
      </c>
    </row>
    <row r="5" spans="1:5">
      <c r="A5" s="3">
        <v>4</v>
      </c>
      <c r="B5" s="148" t="s">
        <v>152</v>
      </c>
      <c r="C5" s="150" cm="1">
        <f t="array" aca="1" ref="C5" ca="1">INDIRECT("'" &amp; B5 &amp; "'!A14")</f>
        <v>45930.625</v>
      </c>
      <c r="D5" s="150" t="s">
        <v>167</v>
      </c>
      <c r="E5" s="152" cm="1">
        <f t="array" aca="1" ref="E5" ca="1">_xlfn.LET(_xlpm.r,INDIRECT("'" &amp; B5 &amp; "'!" &amp; D5 &amp; ":" &amp; D5),LOOKUP(2,1/(ISNUMBER(_xlpm.r)),_xlpm.r))</f>
        <v>78229.024305554325</v>
      </c>
    </row>
    <row r="6" spans="1:5">
      <c r="A6" s="3">
        <v>5</v>
      </c>
      <c r="B6" s="148" t="s">
        <v>153</v>
      </c>
      <c r="C6" s="150" cm="1">
        <f t="array" aca="1" ref="C6" ca="1">INDIRECT("'" &amp; B6 &amp; "'!A14")</f>
        <v>45931.625</v>
      </c>
      <c r="D6" s="150" t="s">
        <v>168</v>
      </c>
      <c r="E6" s="152" cm="1">
        <f t="array" aca="1" ref="E6" ca="1">_xlfn.LET(_xlpm.r,INDIRECT("'" &amp; B6 &amp; "'!" &amp; D6 &amp; ":" &amp; D6),LOOKUP(2,1/(ISNUMBER(_xlpm.r)),_xlpm.r))</f>
        <v>3432.0956466651223</v>
      </c>
    </row>
    <row r="7" spans="1:5">
      <c r="A7" s="3">
        <v>6</v>
      </c>
      <c r="B7" s="148" t="s">
        <v>154</v>
      </c>
      <c r="C7" s="150" cm="1">
        <f t="array" aca="1" ref="C7" ca="1">INDIRECT("'" &amp; B7 &amp; "'!A14")</f>
        <v>45933.625</v>
      </c>
      <c r="D7" s="150" t="s">
        <v>167</v>
      </c>
      <c r="E7" s="152" cm="1">
        <f t="array" aca="1" ref="E7" ca="1">_xlfn.LET(_xlpm.r,INDIRECT("'" &amp; B7 &amp; "'!" &amp; D7 &amp; ":" &amp; D7),LOOKUP(2,1/(ISNUMBER(_xlpm.r)),_xlpm.r))</f>
        <v>-13426.883636142469</v>
      </c>
    </row>
    <row r="8" spans="1:5">
      <c r="A8" s="3">
        <v>7</v>
      </c>
      <c r="B8" s="148" t="s">
        <v>155</v>
      </c>
      <c r="C8" s="150" cm="1">
        <f t="array" aca="1" ref="C8" ca="1">INDIRECT("'" &amp; B8 &amp; "'!A14")</f>
        <v>45937.625</v>
      </c>
      <c r="D8" s="150" t="s">
        <v>168</v>
      </c>
      <c r="E8" s="152" cm="1">
        <f t="array" aca="1" ref="E8" ca="1">_xlfn.LET(_xlpm.r,INDIRECT("'" &amp; B8 &amp; "'!" &amp; D8 &amp; ":" &amp; D8),LOOKUP(2,1/(ISNUMBER(_xlpm.r)),_xlpm.r))</f>
        <v>5453.8965651443723</v>
      </c>
    </row>
    <row r="9" spans="1:5">
      <c r="A9" s="3">
        <v>8</v>
      </c>
      <c r="B9" s="148" t="s">
        <v>156</v>
      </c>
      <c r="C9" s="150" cm="1">
        <f t="array" aca="1" ref="C9" ca="1">INDIRECT("'" &amp; B9 &amp; "'!A14")</f>
        <v>45915.625</v>
      </c>
      <c r="D9" s="150" t="s">
        <v>169</v>
      </c>
      <c r="E9" s="152" cm="1">
        <f t="array" aca="1" ref="E9" ca="1">_xlfn.LET(_xlpm.r,INDIRECT("'" &amp; B9 &amp; "'!" &amp; D9 &amp; ":" &amp; D9),LOOKUP(2,1/(ISNUMBER(_xlpm.r)),_xlpm.r))</f>
        <v>189695.17031453911</v>
      </c>
    </row>
    <row r="10" spans="1:5">
      <c r="A10" s="3">
        <v>9</v>
      </c>
      <c r="B10" s="148" t="s">
        <v>157</v>
      </c>
      <c r="C10" s="150" cm="1">
        <f t="array" aca="1" ref="C10" ca="1">INDIRECT("'" &amp; B10 &amp; "'!A14")</f>
        <v>45925.625</v>
      </c>
      <c r="D10" s="150" t="s">
        <v>169</v>
      </c>
      <c r="E10" s="152" cm="1">
        <f t="array" aca="1" ref="E10" ca="1">_xlfn.LET(_xlpm.r,INDIRECT("'" &amp; B10 &amp; "'!" &amp; D10 &amp; ":" &amp; D10),LOOKUP(2,1/(ISNUMBER(_xlpm.r)),_xlpm.r))</f>
        <v>-155549.56750286301</v>
      </c>
    </row>
    <row r="11" spans="1:5">
      <c r="A11" s="3">
        <v>10</v>
      </c>
      <c r="B11" s="148" t="s">
        <v>158</v>
      </c>
      <c r="C11" s="150" cm="1">
        <f t="array" aca="1" ref="C11" ca="1">INDIRECT("'" &amp; B11 &amp; "'!A14")</f>
        <v>45938</v>
      </c>
      <c r="D11" s="150" t="s">
        <v>166</v>
      </c>
      <c r="E11" s="152" cm="1">
        <f t="array" aca="1" ref="E11" ca="1">_xlfn.LET(_xlpm.r,INDIRECT("'" &amp; B11 &amp; "'!" &amp; D11 &amp; ":" &amp; D11),LOOKUP(2,1/(ISNUMBER(_xlpm.r)),_xlpm.r))</f>
        <v>16771.223688368482</v>
      </c>
    </row>
    <row r="12" spans="1:5">
      <c r="A12" s="3">
        <v>11</v>
      </c>
      <c r="B12" s="148" t="s">
        <v>159</v>
      </c>
      <c r="C12" s="150" cm="1">
        <f t="array" aca="1" ref="C12" ca="1">INDIRECT("'" &amp; B12 &amp; "'!A14")</f>
        <v>45939</v>
      </c>
      <c r="D12" s="150" t="s">
        <v>170</v>
      </c>
      <c r="E12" s="152" cm="1">
        <f t="array" aca="1" ref="E12" ca="1">_xlfn.LET(_xlpm.r,INDIRECT("'" &amp; B12 &amp; "'!" &amp; D12 &amp; ":" &amp; D12),LOOKUP(2,1/(ISNUMBER(_xlpm.r)),_xlpm.r))</f>
        <v>-64732.822222222167</v>
      </c>
    </row>
    <row r="13" spans="1:5">
      <c r="A13" s="3">
        <v>12</v>
      </c>
      <c r="B13" s="148" t="s">
        <v>175</v>
      </c>
      <c r="C13" s="150" cm="1">
        <f t="array" aca="1" ref="C13" ca="1">INDIRECT("'" &amp; B13 &amp; "'!A14")</f>
        <v>45960</v>
      </c>
      <c r="D13" s="150" t="s">
        <v>170</v>
      </c>
      <c r="E13" s="152" cm="1">
        <f t="array" aca="1" ref="E13" ca="1">_xlfn.LET(_xlpm.r,INDIRECT("'" &amp; B13 &amp; "'!" &amp; D13 &amp; ":" &amp; D13),LOOKUP(2,1/(ISNUMBER(_xlpm.r)),_xlpm.r))</f>
        <v>-69674.488888889027</v>
      </c>
    </row>
    <row r="14" spans="1:5">
      <c r="A14" s="3">
        <v>13</v>
      </c>
      <c r="B14" s="148" t="s">
        <v>160</v>
      </c>
      <c r="C14" s="150" cm="1">
        <f t="array" aca="1" ref="C14" ca="1">INDIRECT("'" &amp; B14 &amp; "'!A14")</f>
        <v>45950.625</v>
      </c>
      <c r="D14" s="150" t="s">
        <v>166</v>
      </c>
      <c r="E14" s="152" cm="1">
        <f t="array" aca="1" ref="E14" ca="1">_xlfn.LET(_xlpm.r,INDIRECT("'" &amp; B14 &amp; "'!" &amp; D14 &amp; ":" &amp; D14),LOOKUP(2,1/(ISNUMBER(_xlpm.r)),_xlpm.r))</f>
        <v>1089.8433134656734</v>
      </c>
    </row>
    <row r="15" spans="1:5">
      <c r="A15" s="3">
        <v>14</v>
      </c>
      <c r="B15" s="148" t="s">
        <v>161</v>
      </c>
      <c r="C15" s="150" cm="1">
        <f t="array" aca="1" ref="C15" ca="1">INDIRECT("'" &amp; B15 &amp; "'!A14")</f>
        <v>45951.5</v>
      </c>
      <c r="D15" s="150" t="s">
        <v>167</v>
      </c>
      <c r="E15" s="152" cm="1">
        <f t="array" aca="1" ref="E15" ca="1">_xlfn.LET(_xlpm.r,INDIRECT("'" &amp; B15 &amp; "'!" &amp; D15 &amp; ":" &amp; D15),LOOKUP(2,1/(ISNUMBER(_xlpm.r)),_xlpm.r))</f>
        <v>-15353.380283889917</v>
      </c>
    </row>
    <row r="16" spans="1:5">
      <c r="A16" s="3">
        <v>15</v>
      </c>
      <c r="B16" s="148" t="s">
        <v>162</v>
      </c>
      <c r="C16" s="150" cm="1">
        <f t="array" aca="1" ref="C16" ca="1">INDIRECT("'" &amp; B16 &amp; "'!A14")</f>
        <v>45951.458333333336</v>
      </c>
      <c r="D16" s="150" t="s">
        <v>167</v>
      </c>
      <c r="E16" s="152" cm="1">
        <f t="array" aca="1" ref="E16" ca="1">_xlfn.LET(_xlpm.r,INDIRECT("'" &amp; B16 &amp; "'!" &amp; D16 &amp; ":" &amp; D16),LOOKUP(2,1/(ISNUMBER(_xlpm.r)),_xlpm.r))</f>
        <v>-62556.647458921958</v>
      </c>
    </row>
    <row r="17" spans="1:5">
      <c r="A17" s="3">
        <v>16</v>
      </c>
      <c r="B17" s="148" t="s">
        <v>173</v>
      </c>
      <c r="C17" s="150" cm="1">
        <f t="array" aca="1" ref="C17" ca="1">INDIRECT("'" &amp; B17 &amp; "'!A14")</f>
        <v>45957.625</v>
      </c>
      <c r="D17" s="150" t="s">
        <v>167</v>
      </c>
      <c r="E17" s="152" cm="1">
        <f t="array" aca="1" ref="E17" ca="1">_xlfn.LET(_xlpm.r,INDIRECT("'" &amp; B17 &amp; "'!" &amp; D17 &amp; ":" &amp; D17),LOOKUP(2,1/(ISNUMBER(_xlpm.r)),_xlpm.r))</f>
        <v>-138810.25920351568</v>
      </c>
    </row>
  </sheetData>
  <conditionalFormatting sqref="E1:E1048576">
    <cfRule type="cellIs" dxfId="2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4EB3-E9DA-47F3-99A4-35DC8ACE8CC9}">
  <dimension ref="A1:R965"/>
  <sheetViews>
    <sheetView zoomScale="80" zoomScaleNormal="80" workbookViewId="0">
      <selection activeCell="A56" sqref="A56"/>
    </sheetView>
  </sheetViews>
  <sheetFormatPr defaultColWidth="9.109375" defaultRowHeight="14.4"/>
  <cols>
    <col min="1" max="1" width="15.6640625" style="3" bestFit="1" customWidth="1"/>
    <col min="2" max="2" width="21.33203125" style="3" bestFit="1" customWidth="1"/>
    <col min="3" max="3" width="19.109375" style="3" bestFit="1" customWidth="1"/>
    <col min="4" max="4" width="11.33203125" style="56" bestFit="1" customWidth="1"/>
    <col min="5" max="5" width="24" style="3" bestFit="1" customWidth="1"/>
    <col min="6" max="6" width="24.6640625" style="3" bestFit="1" customWidth="1"/>
    <col min="7" max="7" width="13.109375" style="3" bestFit="1" customWidth="1"/>
    <col min="8" max="8" width="9.33203125" style="3" bestFit="1" customWidth="1"/>
    <col min="9" max="9" width="12" style="80" bestFit="1" customWidth="1"/>
    <col min="10" max="10" width="10.6640625" style="3" bestFit="1" customWidth="1"/>
    <col min="11" max="13" width="15.6640625" style="159" customWidth="1"/>
    <col min="14" max="14" width="15.6640625" style="159" bestFit="1" customWidth="1"/>
    <col min="15" max="15" width="15.6640625" style="3" customWidth="1"/>
    <col min="16" max="16" width="8" style="3" customWidth="1"/>
    <col min="17" max="17" width="15.6640625" style="3" customWidth="1"/>
    <col min="18" max="18" width="9.109375" style="3" customWidth="1"/>
    <col min="19" max="19" width="15.33203125" style="3" bestFit="1" customWidth="1"/>
    <col min="20" max="16384" width="9.109375" style="3"/>
  </cols>
  <sheetData>
    <row r="1" spans="1:18" ht="15" thickBot="1">
      <c r="A1" s="1"/>
      <c r="B1" s="1"/>
      <c r="C1" s="1"/>
      <c r="D1" s="31"/>
      <c r="E1" s="1"/>
      <c r="F1" s="1"/>
      <c r="G1" s="1"/>
      <c r="H1" s="1"/>
      <c r="I1" s="1"/>
      <c r="J1" s="1"/>
      <c r="N1" s="161" cm="1">
        <f t="array" ref="N1">LOOKUP(2,1/(N:N&lt;&gt;""),N:N)</f>
        <v>45964.625</v>
      </c>
      <c r="O1" s="51"/>
    </row>
    <row r="2" spans="1:18" ht="15" thickBot="1">
      <c r="A2" s="14"/>
      <c r="B2" s="27" t="s">
        <v>0</v>
      </c>
      <c r="C2" s="28" t="s">
        <v>1</v>
      </c>
      <c r="D2" s="31"/>
      <c r="E2" s="120"/>
      <c r="F2" s="121"/>
      <c r="L2" s="3" cm="1">
        <f t="array" ref="L2:L138">_xlfn.UNIQUE(K:K)</f>
        <v>0</v>
      </c>
      <c r="M2" s="3"/>
      <c r="N2" s="3" cm="1">
        <f t="array" ref="N2:N45">_xlfn.UNIQUE(M:M)</f>
        <v>0</v>
      </c>
      <c r="O2" s="27" t="s">
        <v>0</v>
      </c>
      <c r="Q2" s="28" t="s">
        <v>1</v>
      </c>
    </row>
    <row r="3" spans="1:18" ht="15" thickBot="1">
      <c r="A3" s="14" t="s">
        <v>32</v>
      </c>
      <c r="B3" s="15" t="s">
        <v>5</v>
      </c>
      <c r="C3" s="5" t="s">
        <v>6</v>
      </c>
      <c r="D3" s="31"/>
      <c r="E3" s="1"/>
      <c r="K3" s="159">
        <f t="shared" ref="K3:K66" si="0">VLOOKUP(O3,Q:Q,1)</f>
        <v>45768.625</v>
      </c>
      <c r="L3" s="159">
        <v>45768.625</v>
      </c>
      <c r="N3" s="159" t="str">
        <v/>
      </c>
      <c r="O3" s="119" cm="1">
        <f t="array" ref="O3:P143">_xll.BDH(B4, "LAST_PRICE", "01/01/2025 15:00:00", "01/01/2035 16:00:00", "BarSize=60", "BarType=T", "RecurDaily=True", "TZ=London")</f>
        <v>45768.625</v>
      </c>
      <c r="P3" s="3">
        <v>127.057</v>
      </c>
      <c r="Q3" s="119" cm="1">
        <f t="array" ref="Q3:R137">_xll.BDH(C4, "LAST_PRICE", "01/01/2025 15:00:00", "01/01/2035 16:00:00", "BarSize=60", "BarType=T", "RecurDaily=True", "TZ=London")</f>
        <v>45768.625</v>
      </c>
      <c r="R3" s="3">
        <v>93.224999999999994</v>
      </c>
    </row>
    <row r="4" spans="1:18" ht="30" customHeight="1" thickBot="1">
      <c r="A4" s="15" t="s">
        <v>33</v>
      </c>
      <c r="B4" s="17" t="s">
        <v>34</v>
      </c>
      <c r="C4" s="6" t="s">
        <v>35</v>
      </c>
      <c r="D4" s="31"/>
      <c r="E4" s="29" t="s">
        <v>2</v>
      </c>
      <c r="F4" s="24">
        <v>45919</v>
      </c>
      <c r="G4" s="25">
        <v>45922</v>
      </c>
      <c r="H4" s="26" t="s">
        <v>3</v>
      </c>
      <c r="I4" s="23" t="s">
        <v>4</v>
      </c>
      <c r="K4" s="159">
        <f t="shared" si="0"/>
        <v>45769.625</v>
      </c>
      <c r="L4" s="159">
        <v>45769.625</v>
      </c>
      <c r="M4" s="159" t="str">
        <f>IF(L4&gt;$A$14,L4,"")</f>
        <v/>
      </c>
      <c r="N4" s="159">
        <v>45904.625</v>
      </c>
      <c r="O4" s="119">
        <v>45769.625</v>
      </c>
      <c r="P4" s="3">
        <v>128.417</v>
      </c>
      <c r="Q4" s="119">
        <v>45769.625</v>
      </c>
      <c r="R4" s="3">
        <v>93.620999999999995</v>
      </c>
    </row>
    <row r="5" spans="1:18">
      <c r="A5" s="15" t="s">
        <v>8</v>
      </c>
      <c r="B5" s="18">
        <v>25000000</v>
      </c>
      <c r="C5" s="8">
        <v>7500000</v>
      </c>
      <c r="D5" s="31"/>
      <c r="E5" s="15" t="s">
        <v>7</v>
      </c>
      <c r="F5" s="1">
        <v>90.555000000000007</v>
      </c>
      <c r="G5" s="1">
        <v>91.102000000000004</v>
      </c>
      <c r="H5" s="1">
        <f>G5-F5</f>
        <v>0.54699999999999704</v>
      </c>
      <c r="I5" s="5"/>
      <c r="K5" s="159">
        <f t="shared" si="0"/>
        <v>45770.625</v>
      </c>
      <c r="L5" s="159">
        <v>45770.625</v>
      </c>
      <c r="M5" s="159" t="str">
        <f t="shared" ref="M5:M68" si="1">IF(L5&gt;$A$14,L5,"")</f>
        <v/>
      </c>
      <c r="N5" s="159">
        <v>45905.625</v>
      </c>
      <c r="O5" s="119">
        <v>45770.625</v>
      </c>
      <c r="P5" s="3">
        <v>120.089</v>
      </c>
      <c r="Q5" s="119">
        <v>45770.625</v>
      </c>
      <c r="R5" s="3">
        <v>94.974999999999994</v>
      </c>
    </row>
    <row r="6" spans="1:18">
      <c r="A6" s="15" t="s">
        <v>10</v>
      </c>
      <c r="B6" s="19">
        <v>0.01</v>
      </c>
      <c r="C6" s="10">
        <v>6.7000000000000004E-2</v>
      </c>
      <c r="D6" s="31"/>
      <c r="E6" s="15" t="s">
        <v>9</v>
      </c>
      <c r="F6" s="1">
        <v>91.418000000000006</v>
      </c>
      <c r="G6" s="1"/>
      <c r="H6" s="1"/>
      <c r="I6" s="5">
        <f>F6+H5</f>
        <v>91.965000000000003</v>
      </c>
      <c r="K6" s="159">
        <f t="shared" si="0"/>
        <v>45771.625</v>
      </c>
      <c r="L6" s="159">
        <v>45771.625</v>
      </c>
      <c r="M6" s="159" t="str">
        <f t="shared" si="1"/>
        <v/>
      </c>
      <c r="N6" s="159">
        <v>45908.625</v>
      </c>
      <c r="O6" s="119">
        <v>45771.625</v>
      </c>
      <c r="P6" s="3">
        <v>119.34</v>
      </c>
      <c r="Q6" s="119">
        <v>45771.625</v>
      </c>
      <c r="R6" s="3">
        <v>94.802000000000007</v>
      </c>
    </row>
    <row r="7" spans="1:18" ht="15" thickBot="1">
      <c r="A7" s="15" t="s">
        <v>12</v>
      </c>
      <c r="B7" s="19">
        <v>0</v>
      </c>
      <c r="C7" s="10">
        <v>4.1000000000000002E-2</v>
      </c>
      <c r="D7" s="31"/>
      <c r="E7" s="16" t="s">
        <v>11</v>
      </c>
      <c r="F7" s="1"/>
      <c r="G7" s="1">
        <v>103.506</v>
      </c>
      <c r="H7" s="1"/>
      <c r="I7" s="5"/>
      <c r="K7" s="159">
        <f t="shared" si="0"/>
        <v>45772.625</v>
      </c>
      <c r="L7" s="159">
        <v>45772.625</v>
      </c>
      <c r="M7" s="159" t="str">
        <f t="shared" si="1"/>
        <v/>
      </c>
      <c r="N7" s="159">
        <v>45909.625</v>
      </c>
      <c r="O7" s="119">
        <v>45772.625</v>
      </c>
      <c r="P7" s="3">
        <v>117.146</v>
      </c>
      <c r="Q7" s="119">
        <v>45772.625</v>
      </c>
      <c r="R7" s="3">
        <v>95.19</v>
      </c>
    </row>
    <row r="8" spans="1:18" ht="15" thickBot="1">
      <c r="A8" s="15" t="s">
        <v>14</v>
      </c>
      <c r="B8" s="15">
        <v>4.46</v>
      </c>
      <c r="C8" s="5"/>
      <c r="D8" s="31"/>
      <c r="E8" s="30" t="s">
        <v>13</v>
      </c>
      <c r="F8" s="23">
        <f>G7-I6</f>
        <v>11.540999999999997</v>
      </c>
      <c r="G8" s="21"/>
      <c r="H8" s="21"/>
      <c r="I8" s="22"/>
      <c r="J8" s="1"/>
      <c r="K8" s="159">
        <f t="shared" si="0"/>
        <v>45775.625</v>
      </c>
      <c r="L8" s="159">
        <v>45775.625</v>
      </c>
      <c r="M8" s="159" t="str">
        <f t="shared" si="1"/>
        <v/>
      </c>
      <c r="N8" s="159">
        <v>45910.625</v>
      </c>
      <c r="O8" s="119">
        <v>45775.625</v>
      </c>
      <c r="P8" s="3">
        <v>115.843</v>
      </c>
      <c r="Q8" s="119">
        <v>45775.625</v>
      </c>
      <c r="R8" s="3">
        <v>95.531999999999996</v>
      </c>
    </row>
    <row r="9" spans="1:18">
      <c r="A9" s="15" t="s">
        <v>15</v>
      </c>
      <c r="B9" s="15">
        <v>1.17</v>
      </c>
      <c r="C9" s="5"/>
      <c r="D9" s="31"/>
      <c r="E9" s="1"/>
      <c r="F9" s="1"/>
      <c r="G9" s="1"/>
      <c r="H9" s="1"/>
      <c r="I9" s="1"/>
      <c r="J9" s="1"/>
      <c r="K9" s="159">
        <f t="shared" si="0"/>
        <v>45776.625</v>
      </c>
      <c r="L9" s="159">
        <v>45776.625</v>
      </c>
      <c r="M9" s="159" t="str">
        <f t="shared" si="1"/>
        <v/>
      </c>
      <c r="N9" s="159">
        <v>45911.625</v>
      </c>
      <c r="O9" s="119">
        <v>45776.625</v>
      </c>
      <c r="P9" s="3">
        <v>114.739</v>
      </c>
      <c r="Q9" s="119">
        <v>45776.625</v>
      </c>
      <c r="R9" s="3">
        <v>95.388000000000005</v>
      </c>
    </row>
    <row r="10" spans="1:18" ht="15" thickBot="1">
      <c r="A10" s="16" t="s">
        <v>28</v>
      </c>
      <c r="B10" s="20" cm="1">
        <f t="array" ref="B10">_xll.BDP(B4,"PX_LAST")</f>
        <v>101.1619</v>
      </c>
      <c r="C10" s="13" cm="1">
        <f t="array" ref="C10">_xll.BDP(C4,"PX_LAST")</f>
        <v>101.22499999999999</v>
      </c>
      <c r="D10" s="31"/>
      <c r="E10" s="1"/>
      <c r="F10" s="1"/>
      <c r="G10" s="1"/>
      <c r="H10" s="1"/>
      <c r="I10" s="1"/>
      <c r="J10" s="1"/>
      <c r="K10" s="159">
        <f t="shared" si="0"/>
        <v>45777.625</v>
      </c>
      <c r="L10" s="159">
        <v>45777.625</v>
      </c>
      <c r="M10" s="159" t="str">
        <f t="shared" si="1"/>
        <v/>
      </c>
      <c r="N10" s="159">
        <v>45912.625</v>
      </c>
      <c r="O10" s="119">
        <v>45777.625</v>
      </c>
      <c r="P10" s="3">
        <v>118.17</v>
      </c>
      <c r="Q10" s="119">
        <v>45777.625</v>
      </c>
      <c r="R10" s="3">
        <v>94.76</v>
      </c>
    </row>
    <row r="11" spans="1:18" ht="15" thickBot="1">
      <c r="A11" s="1"/>
      <c r="B11" s="1"/>
      <c r="C11" s="1"/>
      <c r="D11" s="31"/>
      <c r="E11" s="1"/>
      <c r="F11" s="1"/>
      <c r="G11" s="1"/>
      <c r="H11" s="1"/>
      <c r="I11" s="1"/>
      <c r="J11" s="1"/>
      <c r="K11" s="159">
        <f t="shared" si="0"/>
        <v>45778.625</v>
      </c>
      <c r="L11" s="159">
        <v>45778.625</v>
      </c>
      <c r="M11" s="159" t="str">
        <f t="shared" si="1"/>
        <v/>
      </c>
      <c r="N11" s="159">
        <v>45915.625</v>
      </c>
      <c r="O11" s="119">
        <v>45778.625</v>
      </c>
      <c r="P11" s="3">
        <v>116.595</v>
      </c>
      <c r="Q11" s="119">
        <v>45778.625</v>
      </c>
      <c r="R11" s="3">
        <v>94.893000000000001</v>
      </c>
    </row>
    <row r="12" spans="1:18" ht="15" thickBot="1">
      <c r="A12" s="38" t="s">
        <v>22</v>
      </c>
      <c r="B12" s="184" t="s">
        <v>0</v>
      </c>
      <c r="C12" s="185"/>
      <c r="D12" s="185"/>
      <c r="E12" s="186"/>
      <c r="F12" s="187" t="s">
        <v>1</v>
      </c>
      <c r="G12" s="188"/>
      <c r="H12" s="189"/>
      <c r="I12" s="38" t="s">
        <v>16</v>
      </c>
      <c r="J12" s="1"/>
      <c r="K12" s="159">
        <f t="shared" si="0"/>
        <v>45779.625</v>
      </c>
      <c r="L12" s="159">
        <v>45779.625</v>
      </c>
      <c r="M12" s="159" t="str">
        <f t="shared" si="1"/>
        <v/>
      </c>
      <c r="N12" s="159">
        <v>45916.625</v>
      </c>
      <c r="O12" s="119">
        <v>45779.625</v>
      </c>
      <c r="P12" s="3">
        <v>114.43300000000001</v>
      </c>
      <c r="Q12" s="119">
        <v>45779.625</v>
      </c>
      <c r="R12" s="3">
        <v>94.658000000000001</v>
      </c>
    </row>
    <row r="13" spans="1:18" ht="15" thickBot="1">
      <c r="B13" s="11" t="s">
        <v>24</v>
      </c>
      <c r="C13" s="21" t="s">
        <v>18</v>
      </c>
      <c r="D13" s="48" t="s">
        <v>19</v>
      </c>
      <c r="E13" s="22" t="s">
        <v>20</v>
      </c>
      <c r="F13" s="11" t="s">
        <v>17</v>
      </c>
      <c r="G13" s="21" t="s">
        <v>21</v>
      </c>
      <c r="H13" s="22" t="s">
        <v>20</v>
      </c>
      <c r="I13" s="16"/>
      <c r="J13" s="1"/>
      <c r="K13" s="159">
        <f t="shared" si="0"/>
        <v>45782.625</v>
      </c>
      <c r="L13" s="159">
        <v>45782.625</v>
      </c>
      <c r="M13" s="159" t="str">
        <f t="shared" si="1"/>
        <v/>
      </c>
      <c r="N13" s="159">
        <v>45917.625</v>
      </c>
      <c r="O13" s="119">
        <v>45782.625</v>
      </c>
      <c r="P13" s="3">
        <v>114.46</v>
      </c>
      <c r="Q13" s="119">
        <v>45782.625</v>
      </c>
      <c r="R13" s="3">
        <v>95.11</v>
      </c>
    </row>
    <row r="14" spans="1:18">
      <c r="A14" s="160">
        <v>45903.625</v>
      </c>
      <c r="B14" s="162">
        <v>106.5</v>
      </c>
      <c r="C14" s="1">
        <v>106.5</v>
      </c>
      <c r="D14" s="31"/>
      <c r="E14" s="5"/>
      <c r="F14" s="162">
        <v>98.875</v>
      </c>
      <c r="G14" s="1"/>
      <c r="H14" s="5"/>
      <c r="I14" s="76">
        <v>0</v>
      </c>
      <c r="J14" s="1"/>
      <c r="K14" s="159">
        <f t="shared" si="0"/>
        <v>45783.625</v>
      </c>
      <c r="L14" s="159">
        <v>45783.625</v>
      </c>
      <c r="M14" s="159" t="str">
        <f t="shared" si="1"/>
        <v/>
      </c>
      <c r="N14" s="159">
        <v>45918.625</v>
      </c>
      <c r="O14" s="119">
        <v>45783.625</v>
      </c>
      <c r="P14" s="3">
        <v>114.01900000000001</v>
      </c>
      <c r="Q14" s="119">
        <v>45783.625</v>
      </c>
      <c r="R14" s="3">
        <v>94.977999999999994</v>
      </c>
    </row>
    <row r="15" spans="1:18">
      <c r="A15" s="159">
        <f ca="1">IF(AND(ISBLANK(N4), A14 = $N$1),NOW(),IF(ISBLANK(N4),"",N4))</f>
        <v>45904.625</v>
      </c>
      <c r="B15" s="4">
        <f ca="1">IF(COUNTIF(O:O,A15)=1,VLOOKUP(A15,O:P,2), IF(COUNTIF(O:O,A15)=0,$B$10,""))</f>
        <v>102.55200000000001</v>
      </c>
      <c r="C15" s="1">
        <v>101.988</v>
      </c>
      <c r="D15" s="31">
        <f ca="1">IF(ISERROR(B15-2),"", -1*(C15-$C$14)*10^-4*$B$8*$B$5)</f>
        <v>50308.800000000003</v>
      </c>
      <c r="E15" s="32">
        <f ca="1">IF(ISERROR(B15-2),"",$B$6*ROUNDUP(A15-$A$14,0)/360*$B$5)</f>
        <v>694.44444444444446</v>
      </c>
      <c r="F15" s="4">
        <f ca="1">IF(COUNTIF(O:O,A15)=1,VLOOKUP(A15,Q:R,2), IF(COUNTIF(O:O,A15)=0,$C$10,""))</f>
        <v>99.266999999999996</v>
      </c>
      <c r="G15" s="31">
        <f ca="1">IF(ISERROR(F15-2),"",(F15-$F$14)/100*$C$5)</f>
        <v>29399.999999999694</v>
      </c>
      <c r="H15" s="32">
        <f ca="1">IF(ISERROR(F15-2),"",$C$6*ROUNDUP(A15-$A$14,0)/360*$C$5-$C$7*ROUNDUP(A15-$A$14,0)/360*$C$5*$F$14/100)</f>
        <v>551.27604166666697</v>
      </c>
      <c r="I15" s="77">
        <f ca="1">IF(ISERROR(F15-2),"",(D15+E15)*$B$9-G15-H15)</f>
        <v>29722.51995833364</v>
      </c>
      <c r="J15" s="1"/>
      <c r="K15" s="159">
        <f t="shared" si="0"/>
        <v>45784.625</v>
      </c>
      <c r="L15" s="159">
        <v>45784.625</v>
      </c>
      <c r="M15" s="159" t="str">
        <f t="shared" si="1"/>
        <v/>
      </c>
      <c r="N15" s="159">
        <v>45919.625</v>
      </c>
      <c r="O15" s="119">
        <v>45784.625</v>
      </c>
      <c r="P15" s="3">
        <v>113.444</v>
      </c>
      <c r="Q15" s="119">
        <v>45784.625</v>
      </c>
      <c r="R15" s="3">
        <v>95.123000000000005</v>
      </c>
    </row>
    <row r="16" spans="1:18">
      <c r="A16" s="159">
        <f t="shared" ref="A16:A78" ca="1" si="2">IF(AND(ISBLANK(N5), A15 = $N$1),NOW(),IF(ISBLANK(N5),"",N5))</f>
        <v>45905.625</v>
      </c>
      <c r="B16" s="4">
        <f t="shared" ref="B16:B79" ca="1" si="3">IF(COUNTIF(O:O,A16)=1,VLOOKUP(A16,O:P,2), IF(COUNTIF(O:O,A16)=0,$B$10,""))</f>
        <v>97.619</v>
      </c>
      <c r="C16" s="1">
        <v>99.507999999999996</v>
      </c>
      <c r="D16" s="31">
        <f t="shared" ref="D16:D54" ca="1" si="4">IF(ISERROR(B16-2),"", -1*(C16-$C$14)*10^-4*$B$8*$B$5)</f>
        <v>77960.800000000047</v>
      </c>
      <c r="E16" s="32">
        <f t="shared" ref="E16:E79" ca="1" si="5">IF(ISERROR(B16-2),"",$B$6*ROUNDUP(A16-$A$14,0)/360*$B$5)</f>
        <v>1388.8888888888889</v>
      </c>
      <c r="F16" s="4">
        <f t="shared" ref="F16:F79" ca="1" si="6">IF(COUNTIF(O:O,A16)=1,VLOOKUP(A16,Q:R,2), IF(COUNTIF(O:O,A16)=0,$C$10,""))</f>
        <v>99.856999999999999</v>
      </c>
      <c r="G16" s="31">
        <f t="shared" ref="G16:G79" ca="1" si="7">IF(ISERROR(F16-2),"",(F16-$F$14)/100*$C$5)</f>
        <v>73649.999999999956</v>
      </c>
      <c r="H16" s="32">
        <f t="shared" ref="H16:H79" ca="1" si="8">IF(ISERROR(F16-2),"",$C$6*ROUNDUP(A16-$A$14,0)/360*$C$5-$C$7*ROUNDUP(A16-$A$14,0)/360*$C$5*$F$14/100)</f>
        <v>1102.5520833333339</v>
      </c>
      <c r="I16" s="77">
        <f t="shared" ref="I16:I54" ca="1" si="9">IF(ISERROR(F16-2),"",(D16+E16)*$B$9-G16-H16)</f>
        <v>18086.583916666765</v>
      </c>
      <c r="J16" s="1"/>
      <c r="K16" s="159">
        <f t="shared" si="0"/>
        <v>45785.625</v>
      </c>
      <c r="L16" s="159">
        <v>45785.625</v>
      </c>
      <c r="M16" s="159" t="str">
        <f t="shared" si="1"/>
        <v/>
      </c>
      <c r="N16" s="159">
        <v>45922.625</v>
      </c>
      <c r="O16" s="119">
        <v>45785.625</v>
      </c>
      <c r="P16" s="3">
        <v>111.55800000000001</v>
      </c>
      <c r="Q16" s="119">
        <v>45785.625</v>
      </c>
      <c r="R16" s="3">
        <v>95.341999999999999</v>
      </c>
    </row>
    <row r="17" spans="1:18">
      <c r="A17" s="159">
        <f t="shared" ca="1" si="2"/>
        <v>45908.625</v>
      </c>
      <c r="B17" s="4">
        <f t="shared" ca="1" si="3"/>
        <v>97.876000000000005</v>
      </c>
      <c r="C17" s="1">
        <v>97.378</v>
      </c>
      <c r="D17" s="31">
        <f t="shared" ca="1" si="4"/>
        <v>101710.30000000002</v>
      </c>
      <c r="E17" s="32">
        <f t="shared" ca="1" si="5"/>
        <v>3472.2222222222222</v>
      </c>
      <c r="F17" s="4">
        <f t="shared" ca="1" si="6"/>
        <v>99.837000000000003</v>
      </c>
      <c r="G17" s="31">
        <f t="shared" ca="1" si="7"/>
        <v>72150.000000000247</v>
      </c>
      <c r="H17" s="32">
        <f t="shared" ca="1" si="8"/>
        <v>2756.380208333333</v>
      </c>
      <c r="I17" s="77">
        <f t="shared" ca="1" si="9"/>
        <v>48157.170791666424</v>
      </c>
      <c r="J17" s="1"/>
      <c r="K17" s="159">
        <f t="shared" si="0"/>
        <v>45786.625</v>
      </c>
      <c r="L17" s="159">
        <v>45786.625</v>
      </c>
      <c r="M17" s="159" t="str">
        <f t="shared" si="1"/>
        <v/>
      </c>
      <c r="N17" s="159">
        <v>45923.625</v>
      </c>
      <c r="O17" s="119">
        <v>45786.625</v>
      </c>
      <c r="P17" s="3">
        <v>109.861</v>
      </c>
      <c r="Q17" s="119">
        <v>45786.625</v>
      </c>
      <c r="R17" s="3">
        <v>95.43</v>
      </c>
    </row>
    <row r="18" spans="1:18">
      <c r="A18" s="159">
        <f t="shared" ca="1" si="2"/>
        <v>45909.625</v>
      </c>
      <c r="B18" s="4">
        <f t="shared" ca="1" si="3"/>
        <v>96.716999999999999</v>
      </c>
      <c r="C18" s="1">
        <v>96.828000000000003</v>
      </c>
      <c r="D18" s="31">
        <f t="shared" ca="1" si="4"/>
        <v>107842.79999999997</v>
      </c>
      <c r="E18" s="32">
        <f t="shared" ca="1" si="5"/>
        <v>4166.666666666667</v>
      </c>
      <c r="F18" s="4">
        <f t="shared" ca="1" si="6"/>
        <v>99.876000000000005</v>
      </c>
      <c r="G18" s="31">
        <f t="shared" ca="1" si="7"/>
        <v>75075.000000000364</v>
      </c>
      <c r="H18" s="32">
        <f t="shared" ca="1" si="8"/>
        <v>3307.65625</v>
      </c>
      <c r="I18" s="77">
        <f t="shared" ca="1" si="9"/>
        <v>52668.419749999608</v>
      </c>
      <c r="J18" s="1"/>
      <c r="K18" s="159">
        <f t="shared" si="0"/>
        <v>45789.625</v>
      </c>
      <c r="L18" s="159">
        <v>45789.625</v>
      </c>
      <c r="M18" s="159" t="str">
        <f t="shared" si="1"/>
        <v/>
      </c>
      <c r="N18" s="159">
        <v>45924.625</v>
      </c>
      <c r="O18" s="119">
        <v>45789.625</v>
      </c>
      <c r="P18" s="3">
        <v>105.154</v>
      </c>
      <c r="Q18" s="119">
        <v>45789.625</v>
      </c>
      <c r="R18" s="3">
        <v>96.028999999999996</v>
      </c>
    </row>
    <row r="19" spans="1:18">
      <c r="A19" s="159">
        <f t="shared" ca="1" si="2"/>
        <v>45910.625</v>
      </c>
      <c r="B19" s="4">
        <f t="shared" ca="1" si="3"/>
        <v>95.831999999999994</v>
      </c>
      <c r="C19" s="1">
        <v>95.448999999999998</v>
      </c>
      <c r="D19" s="31">
        <f t="shared" ca="1" si="4"/>
        <v>123218.65000000002</v>
      </c>
      <c r="E19" s="32">
        <f t="shared" ca="1" si="5"/>
        <v>4861.1111111111113</v>
      </c>
      <c r="F19" s="4">
        <f t="shared" ca="1" si="6"/>
        <v>99.942999999999998</v>
      </c>
      <c r="G19" s="31">
        <f t="shared" ca="1" si="7"/>
        <v>80099.99999999984</v>
      </c>
      <c r="H19" s="32">
        <f t="shared" ca="1" si="8"/>
        <v>3858.9322916666661</v>
      </c>
      <c r="I19" s="77">
        <f t="shared" ca="1" si="9"/>
        <v>65894.388208333519</v>
      </c>
      <c r="J19" s="1"/>
      <c r="K19" s="159">
        <f t="shared" si="0"/>
        <v>45790.625</v>
      </c>
      <c r="L19" s="159">
        <v>45790.625</v>
      </c>
      <c r="M19" s="159" t="str">
        <f t="shared" si="1"/>
        <v/>
      </c>
      <c r="N19" s="159">
        <v>45925.625</v>
      </c>
      <c r="O19" s="119">
        <v>45790.625</v>
      </c>
      <c r="P19" s="3">
        <v>99.885999999999996</v>
      </c>
      <c r="Q19" s="119">
        <v>45790.625</v>
      </c>
      <c r="R19" s="3">
        <v>96.102000000000004</v>
      </c>
    </row>
    <row r="20" spans="1:18">
      <c r="A20" s="159">
        <f t="shared" ca="1" si="2"/>
        <v>45911.625</v>
      </c>
      <c r="B20" s="4">
        <f t="shared" ca="1" si="3"/>
        <v>93.906000000000006</v>
      </c>
      <c r="C20" s="1">
        <v>92.872</v>
      </c>
      <c r="D20" s="31">
        <f t="shared" ca="1" si="4"/>
        <v>151952.20000000001</v>
      </c>
      <c r="E20" s="32">
        <f t="shared" ca="1" si="5"/>
        <v>5555.5555555555557</v>
      </c>
      <c r="F20" s="4">
        <f t="shared" ca="1" si="6"/>
        <v>100.11</v>
      </c>
      <c r="G20" s="31">
        <f t="shared" ca="1" si="7"/>
        <v>92624.999999999956</v>
      </c>
      <c r="H20" s="32">
        <f t="shared" ca="1" si="8"/>
        <v>4410.2083333333358</v>
      </c>
      <c r="I20" s="77">
        <f t="shared" ca="1" si="9"/>
        <v>87248.865666666738</v>
      </c>
      <c r="J20" s="1"/>
      <c r="K20" s="159">
        <f t="shared" si="0"/>
        <v>45791.625</v>
      </c>
      <c r="L20" s="159">
        <v>45791.625</v>
      </c>
      <c r="M20" s="159" t="str">
        <f t="shared" si="1"/>
        <v/>
      </c>
      <c r="N20" s="159">
        <v>45926.625</v>
      </c>
      <c r="O20" s="119">
        <v>45791.625</v>
      </c>
      <c r="P20" s="3">
        <v>99.960999999999999</v>
      </c>
      <c r="Q20" s="119">
        <v>45791.625</v>
      </c>
      <c r="R20" s="3">
        <v>95.909000000000006</v>
      </c>
    </row>
    <row r="21" spans="1:18">
      <c r="A21" s="159">
        <f t="shared" ca="1" si="2"/>
        <v>45912.625</v>
      </c>
      <c r="B21" s="4">
        <f t="shared" ca="1" si="3"/>
        <v>92.352999999999994</v>
      </c>
      <c r="C21" s="1">
        <v>92.445999999999998</v>
      </c>
      <c r="D21" s="31">
        <f t="shared" ca="1" si="4"/>
        <v>156702.10000000003</v>
      </c>
      <c r="E21" s="32">
        <f t="shared" ca="1" si="5"/>
        <v>6250</v>
      </c>
      <c r="F21" s="4">
        <f t="shared" ca="1" si="6"/>
        <v>100.373</v>
      </c>
      <c r="G21" s="31">
        <f t="shared" ca="1" si="7"/>
        <v>112350.00000000035</v>
      </c>
      <c r="H21" s="32">
        <f t="shared" ca="1" si="8"/>
        <v>4961.4843749999973</v>
      </c>
      <c r="I21" s="77">
        <f t="shared" ca="1" si="9"/>
        <v>73342.472624999675</v>
      </c>
      <c r="J21" s="1"/>
      <c r="K21" s="159">
        <f t="shared" si="0"/>
        <v>45792.625</v>
      </c>
      <c r="L21" s="159">
        <v>45792.625</v>
      </c>
      <c r="M21" s="159" t="str">
        <f t="shared" si="1"/>
        <v/>
      </c>
      <c r="N21" s="159">
        <v>45929.625</v>
      </c>
      <c r="O21" s="119">
        <v>45792.625</v>
      </c>
      <c r="P21" s="3">
        <v>102.67700000000001</v>
      </c>
      <c r="Q21" s="119">
        <v>45792.625</v>
      </c>
      <c r="R21" s="3">
        <v>95.572000000000003</v>
      </c>
    </row>
    <row r="22" spans="1:18">
      <c r="A22" s="159">
        <f t="shared" ca="1" si="2"/>
        <v>45915.625</v>
      </c>
      <c r="B22" s="4">
        <f t="shared" ca="1" si="3"/>
        <v>91.721999999999994</v>
      </c>
      <c r="C22" s="1">
        <v>91.334000000000003</v>
      </c>
      <c r="D22" s="31">
        <f t="shared" ca="1" si="4"/>
        <v>169100.89999999997</v>
      </c>
      <c r="E22" s="32">
        <f t="shared" ca="1" si="5"/>
        <v>8333.3333333333339</v>
      </c>
      <c r="F22" s="4">
        <f t="shared" ca="1" si="6"/>
        <v>100.343</v>
      </c>
      <c r="G22" s="31">
        <f t="shared" ca="1" si="7"/>
        <v>110100.00000000026</v>
      </c>
      <c r="H22" s="32">
        <f t="shared" ca="1" si="8"/>
        <v>6615.3125</v>
      </c>
      <c r="I22" s="77">
        <f t="shared" ca="1" si="9"/>
        <v>90882.740499999694</v>
      </c>
      <c r="J22" s="1"/>
      <c r="K22" s="159">
        <f t="shared" si="0"/>
        <v>45793.625</v>
      </c>
      <c r="L22" s="159">
        <v>45793.625</v>
      </c>
      <c r="M22" s="159" t="str">
        <f t="shared" si="1"/>
        <v/>
      </c>
      <c r="N22" s="159">
        <v>45930.625</v>
      </c>
      <c r="O22" s="119">
        <v>45793.625</v>
      </c>
      <c r="P22" s="3">
        <v>101.176</v>
      </c>
      <c r="Q22" s="119">
        <v>45793.625</v>
      </c>
      <c r="R22" s="3">
        <v>95.935000000000002</v>
      </c>
    </row>
    <row r="23" spans="1:18">
      <c r="A23" s="159">
        <f t="shared" ca="1" si="2"/>
        <v>45916.625</v>
      </c>
      <c r="B23" s="4">
        <f t="shared" ca="1" si="3"/>
        <v>92.043000000000006</v>
      </c>
      <c r="C23" s="1">
        <v>91.960999999999999</v>
      </c>
      <c r="D23" s="31">
        <f t="shared" ca="1" si="4"/>
        <v>162109.85000000003</v>
      </c>
      <c r="E23" s="32">
        <f t="shared" ca="1" si="5"/>
        <v>9027.7777777777792</v>
      </c>
      <c r="F23" s="4">
        <f t="shared" ca="1" si="6"/>
        <v>100.643</v>
      </c>
      <c r="G23" s="31">
        <f t="shared" ca="1" si="7"/>
        <v>132600.00000000006</v>
      </c>
      <c r="H23" s="32">
        <f t="shared" ca="1" si="8"/>
        <v>7166.5885416666679</v>
      </c>
      <c r="I23" s="77">
        <f t="shared" ca="1" si="9"/>
        <v>60464.435958333299</v>
      </c>
      <c r="J23" s="1"/>
      <c r="K23" s="159">
        <f t="shared" si="0"/>
        <v>45796.625</v>
      </c>
      <c r="L23" s="159">
        <v>45796.625</v>
      </c>
      <c r="M23" s="159" t="str">
        <f t="shared" si="1"/>
        <v/>
      </c>
      <c r="N23" s="159">
        <v>45931.625</v>
      </c>
      <c r="O23" s="119">
        <v>45796.625</v>
      </c>
      <c r="P23" s="3">
        <v>101.77</v>
      </c>
      <c r="Q23" s="119">
        <v>45796.625</v>
      </c>
      <c r="R23" s="3">
        <v>95.763000000000005</v>
      </c>
    </row>
    <row r="24" spans="1:18">
      <c r="A24" s="159">
        <f t="shared" ca="1" si="2"/>
        <v>45917.625</v>
      </c>
      <c r="B24" s="4">
        <f t="shared" ca="1" si="3"/>
        <v>92.41</v>
      </c>
      <c r="C24" s="1">
        <v>92.38</v>
      </c>
      <c r="D24" s="31">
        <f t="shared" ca="1" si="4"/>
        <v>157438.00000000006</v>
      </c>
      <c r="E24" s="32">
        <f t="shared" ca="1" si="5"/>
        <v>9722.2222222222226</v>
      </c>
      <c r="F24" s="4">
        <f t="shared" ca="1" si="6"/>
        <v>100.554</v>
      </c>
      <c r="G24" s="31">
        <f t="shared" ca="1" si="7"/>
        <v>125925.00000000015</v>
      </c>
      <c r="H24" s="32">
        <f t="shared" ca="1" si="8"/>
        <v>7717.8645833333321</v>
      </c>
      <c r="I24" s="77">
        <f t="shared" ca="1" si="9"/>
        <v>61934.595416666576</v>
      </c>
      <c r="J24" s="1"/>
      <c r="K24" s="159">
        <f t="shared" si="0"/>
        <v>45797.625</v>
      </c>
      <c r="L24" s="159">
        <v>45797.625</v>
      </c>
      <c r="M24" s="159" t="str">
        <f t="shared" si="1"/>
        <v/>
      </c>
      <c r="N24" s="159">
        <v>45932.625</v>
      </c>
      <c r="O24" s="119">
        <v>45797.625</v>
      </c>
      <c r="P24" s="3">
        <v>100.45099999999999</v>
      </c>
      <c r="Q24" s="119">
        <v>45797.625</v>
      </c>
      <c r="R24" s="3">
        <v>95.956000000000003</v>
      </c>
    </row>
    <row r="25" spans="1:18">
      <c r="A25" s="159">
        <f t="shared" ca="1" si="2"/>
        <v>45918.625</v>
      </c>
      <c r="B25" s="4">
        <f t="shared" ca="1" si="3"/>
        <v>91.355999999999995</v>
      </c>
      <c r="C25" s="1">
        <v>91.418000000000006</v>
      </c>
      <c r="D25" s="31">
        <f t="shared" ca="1" si="4"/>
        <v>168164.29999999993</v>
      </c>
      <c r="E25" s="32">
        <f t="shared" ca="1" si="5"/>
        <v>10416.666666666666</v>
      </c>
      <c r="F25" s="4">
        <f t="shared" ca="1" si="6"/>
        <v>101.01600000000001</v>
      </c>
      <c r="G25" s="31">
        <f t="shared" ca="1" si="7"/>
        <v>160575.00000000041</v>
      </c>
      <c r="H25" s="32">
        <f t="shared" ca="1" si="8"/>
        <v>8269.1406250000036</v>
      </c>
      <c r="I25" s="77">
        <f t="shared" ca="1" si="9"/>
        <v>40095.590374999476</v>
      </c>
      <c r="J25" s="1"/>
      <c r="K25" s="159">
        <f t="shared" si="0"/>
        <v>45798.625</v>
      </c>
      <c r="L25" s="159">
        <v>45798.625</v>
      </c>
      <c r="M25" s="159" t="str">
        <f t="shared" si="1"/>
        <v/>
      </c>
      <c r="N25" s="159">
        <v>45933.625</v>
      </c>
      <c r="O25" s="119">
        <v>45798.625</v>
      </c>
      <c r="P25" s="3">
        <v>101.446</v>
      </c>
      <c r="Q25" s="119">
        <v>45798.625</v>
      </c>
      <c r="R25" s="3">
        <v>95.772999999999996</v>
      </c>
    </row>
    <row r="26" spans="1:18">
      <c r="A26" s="159">
        <f t="shared" ca="1" si="2"/>
        <v>45919.625</v>
      </c>
      <c r="B26" s="4">
        <f t="shared" ca="1" si="3"/>
        <v>91.385999999999996</v>
      </c>
      <c r="C26" s="1">
        <v>91.418000000000006</v>
      </c>
      <c r="D26" s="31">
        <f t="shared" ca="1" si="4"/>
        <v>168164.29999999993</v>
      </c>
      <c r="E26" s="32">
        <f t="shared" ca="1" si="5"/>
        <v>11111.111111111111</v>
      </c>
      <c r="F26" s="4">
        <f t="shared" ca="1" si="6"/>
        <v>101.05800000000001</v>
      </c>
      <c r="G26" s="31">
        <f t="shared" ca="1" si="7"/>
        <v>163725.00000000052</v>
      </c>
      <c r="H26" s="32">
        <f t="shared" ca="1" si="8"/>
        <v>8820.4166666666715</v>
      </c>
      <c r="I26" s="77">
        <f t="shared" ca="1" si="9"/>
        <v>37206.814333332717</v>
      </c>
      <c r="J26" s="1"/>
      <c r="K26" s="159">
        <f t="shared" si="0"/>
        <v>45799.625</v>
      </c>
      <c r="L26" s="159">
        <v>45799.625</v>
      </c>
      <c r="M26" s="159" t="str">
        <f t="shared" si="1"/>
        <v/>
      </c>
      <c r="N26" s="159">
        <v>45936.625</v>
      </c>
      <c r="O26" s="119">
        <v>45799.625</v>
      </c>
      <c r="P26" s="3">
        <v>104.67400000000001</v>
      </c>
      <c r="Q26" s="119">
        <v>45799.625</v>
      </c>
      <c r="R26" s="3">
        <v>95.494</v>
      </c>
    </row>
    <row r="27" spans="1:18">
      <c r="A27" s="159">
        <f t="shared" ca="1" si="2"/>
        <v>45922.625</v>
      </c>
      <c r="B27" s="4">
        <f t="shared" ca="1" si="3"/>
        <v>103.479</v>
      </c>
      <c r="C27" s="1">
        <f ca="1">IF(ISERROR(B27-$F$8),"",B27-$F$8)</f>
        <v>91.938000000000002</v>
      </c>
      <c r="D27" s="31">
        <f t="shared" ca="1" si="4"/>
        <v>162366.29999999996</v>
      </c>
      <c r="E27" s="32">
        <f t="shared" ca="1" si="5"/>
        <v>13194.444444444445</v>
      </c>
      <c r="F27" s="4">
        <f t="shared" ca="1" si="6"/>
        <v>101.03100000000001</v>
      </c>
      <c r="G27" s="31">
        <f t="shared" ca="1" si="7"/>
        <v>161700.00000000044</v>
      </c>
      <c r="H27" s="32">
        <f t="shared" ca="1" si="8"/>
        <v>10474.244791666672</v>
      </c>
      <c r="I27" s="77">
        <f t="shared" ca="1" si="9"/>
        <v>33231.82620833283</v>
      </c>
      <c r="J27" s="1"/>
      <c r="K27" s="159">
        <f t="shared" si="0"/>
        <v>45800.625</v>
      </c>
      <c r="L27" s="159">
        <v>45800.625</v>
      </c>
      <c r="M27" s="159" t="str">
        <f t="shared" si="1"/>
        <v/>
      </c>
      <c r="N27" s="159">
        <v>45937.625</v>
      </c>
      <c r="O27" s="119">
        <v>45800.625</v>
      </c>
      <c r="P27" s="3">
        <v>104.48</v>
      </c>
      <c r="Q27" s="119">
        <v>45800.625</v>
      </c>
      <c r="R27" s="3">
        <v>95.557000000000002</v>
      </c>
    </row>
    <row r="28" spans="1:18">
      <c r="A28" s="159">
        <f t="shared" ca="1" si="2"/>
        <v>45923.625</v>
      </c>
      <c r="B28" s="4">
        <f t="shared" ca="1" si="3"/>
        <v>103.004</v>
      </c>
      <c r="C28" s="1">
        <f t="shared" ref="C28:C91" ca="1" si="10">IF(ISERROR(B28-$F$8),"",B28-$F$8)</f>
        <v>91.463000000000008</v>
      </c>
      <c r="D28" s="31">
        <f t="shared" ca="1" si="4"/>
        <v>167662.54999999993</v>
      </c>
      <c r="E28" s="32">
        <f t="shared" ca="1" si="5"/>
        <v>13888.888888888889</v>
      </c>
      <c r="F28" s="4">
        <f t="shared" ca="1" si="6"/>
        <v>101.027</v>
      </c>
      <c r="G28" s="31">
        <f t="shared" ca="1" si="7"/>
        <v>161400.00000000009</v>
      </c>
      <c r="H28" s="32">
        <f t="shared" ca="1" si="8"/>
        <v>11025.520833333332</v>
      </c>
      <c r="I28" s="77">
        <f t="shared" ca="1" si="9"/>
        <v>39989.662666666482</v>
      </c>
      <c r="J28" s="1"/>
      <c r="K28" s="159">
        <f t="shared" si="0"/>
        <v>45800.625</v>
      </c>
      <c r="L28" s="159">
        <v>45804.625</v>
      </c>
      <c r="M28" s="159" t="str">
        <f t="shared" si="1"/>
        <v/>
      </c>
      <c r="N28" s="159">
        <v>45938.625</v>
      </c>
      <c r="O28" s="119">
        <v>45803.625</v>
      </c>
      <c r="P28" s="3">
        <v>104.973</v>
      </c>
      <c r="Q28" s="119">
        <v>45804.625</v>
      </c>
      <c r="R28" s="3">
        <v>95.932000000000002</v>
      </c>
    </row>
    <row r="29" spans="1:18">
      <c r="A29" s="159">
        <f t="shared" ca="1" si="2"/>
        <v>45924.625</v>
      </c>
      <c r="B29" s="4">
        <f t="shared" ca="1" si="3"/>
        <v>102.914</v>
      </c>
      <c r="C29" s="1">
        <f t="shared" ca="1" si="10"/>
        <v>91.373000000000005</v>
      </c>
      <c r="D29" s="31">
        <f t="shared" ca="1" si="4"/>
        <v>168666.04999999996</v>
      </c>
      <c r="E29" s="32">
        <f t="shared" ca="1" si="5"/>
        <v>14583.333333333332</v>
      </c>
      <c r="F29" s="4">
        <f t="shared" ca="1" si="6"/>
        <v>101.15</v>
      </c>
      <c r="G29" s="31">
        <f t="shared" ca="1" si="7"/>
        <v>170625.00000000044</v>
      </c>
      <c r="H29" s="32">
        <f t="shared" ca="1" si="8"/>
        <v>11576.796875</v>
      </c>
      <c r="I29" s="77">
        <f t="shared" ca="1" si="9"/>
        <v>32199.98162499952</v>
      </c>
      <c r="J29" s="1"/>
      <c r="K29" s="159">
        <f t="shared" si="0"/>
        <v>45804.625</v>
      </c>
      <c r="L29" s="159">
        <v>45805.625</v>
      </c>
      <c r="M29" s="159" t="str">
        <f t="shared" si="1"/>
        <v/>
      </c>
      <c r="N29" s="159">
        <v>45939.625</v>
      </c>
      <c r="O29" s="119">
        <v>45804.625</v>
      </c>
      <c r="P29" s="3">
        <v>100.896</v>
      </c>
      <c r="Q29" s="119">
        <v>45805.625</v>
      </c>
      <c r="R29" s="3">
        <v>96.037000000000006</v>
      </c>
    </row>
    <row r="30" spans="1:18">
      <c r="A30" s="159">
        <f t="shared" ca="1" si="2"/>
        <v>45925.625</v>
      </c>
      <c r="B30" s="4">
        <f t="shared" ca="1" si="3"/>
        <v>105.236</v>
      </c>
      <c r="C30" s="1">
        <f t="shared" ca="1" si="10"/>
        <v>93.695000000000007</v>
      </c>
      <c r="D30" s="31">
        <f t="shared" ca="1" si="4"/>
        <v>142775.74999999994</v>
      </c>
      <c r="E30" s="32">
        <f t="shared" ca="1" si="5"/>
        <v>15277.777777777777</v>
      </c>
      <c r="F30" s="4">
        <f t="shared" ca="1" si="6"/>
        <v>100.76300000000001</v>
      </c>
      <c r="G30" s="31">
        <f t="shared" ca="1" si="7"/>
        <v>141600.00000000041</v>
      </c>
      <c r="H30" s="32">
        <f t="shared" ca="1" si="8"/>
        <v>12128.072916666668</v>
      </c>
      <c r="I30" s="77">
        <f t="shared" ca="1" si="9"/>
        <v>31194.55458333284</v>
      </c>
      <c r="J30" s="1"/>
      <c r="K30" s="159">
        <f t="shared" si="0"/>
        <v>45805.625</v>
      </c>
      <c r="L30" s="159">
        <v>45806.625</v>
      </c>
      <c r="M30" s="159" t="str">
        <f t="shared" si="1"/>
        <v/>
      </c>
      <c r="N30" s="159">
        <v>45944.625</v>
      </c>
      <c r="O30" s="119">
        <v>45805.625</v>
      </c>
      <c r="P30" s="3">
        <v>101.648</v>
      </c>
      <c r="Q30" s="119">
        <v>45806.625</v>
      </c>
      <c r="R30" s="3">
        <v>96.45</v>
      </c>
    </row>
    <row r="31" spans="1:18">
      <c r="A31" s="159">
        <f t="shared" ca="1" si="2"/>
        <v>45926.625</v>
      </c>
      <c r="B31" s="4">
        <f t="shared" ca="1" si="3"/>
        <v>105.75</v>
      </c>
      <c r="C31" s="1">
        <f t="shared" ca="1" si="10"/>
        <v>94.209000000000003</v>
      </c>
      <c r="D31" s="31">
        <f t="shared" ca="1" si="4"/>
        <v>137044.64999999997</v>
      </c>
      <c r="E31" s="32">
        <f t="shared" ca="1" si="5"/>
        <v>15972.222222222223</v>
      </c>
      <c r="F31" s="4">
        <f t="shared" ca="1" si="6"/>
        <v>100.681</v>
      </c>
      <c r="G31" s="31">
        <f t="shared" ca="1" si="7"/>
        <v>135449.99999999983</v>
      </c>
      <c r="H31" s="32">
        <f t="shared" ca="1" si="8"/>
        <v>12679.348958333332</v>
      </c>
      <c r="I31" s="77">
        <f t="shared" ca="1" si="9"/>
        <v>30900.391541666799</v>
      </c>
      <c r="J31" s="1"/>
      <c r="K31" s="159">
        <f t="shared" si="0"/>
        <v>45806.625</v>
      </c>
      <c r="L31" s="159">
        <v>45807.625</v>
      </c>
      <c r="M31" s="159" t="str">
        <f t="shared" si="1"/>
        <v/>
      </c>
      <c r="N31" s="159">
        <v>45945.625</v>
      </c>
      <c r="O31" s="119">
        <v>45806.625</v>
      </c>
      <c r="P31" s="3">
        <v>99.975999999999999</v>
      </c>
      <c r="Q31" s="119">
        <v>45807.625</v>
      </c>
      <c r="R31" s="3">
        <v>96.408000000000001</v>
      </c>
    </row>
    <row r="32" spans="1:18">
      <c r="A32" s="159">
        <f t="shared" ca="1" si="2"/>
        <v>45929.625</v>
      </c>
      <c r="B32" s="4">
        <f t="shared" ca="1" si="3"/>
        <v>105.6</v>
      </c>
      <c r="C32" s="1">
        <f t="shared" ca="1" si="10"/>
        <v>94.058999999999997</v>
      </c>
      <c r="D32" s="31">
        <f t="shared" ca="1" si="4"/>
        <v>138717.15000000002</v>
      </c>
      <c r="E32" s="32">
        <f t="shared" ca="1" si="5"/>
        <v>18055.555555555558</v>
      </c>
      <c r="F32" s="4">
        <f t="shared" ca="1" si="6"/>
        <v>101.003</v>
      </c>
      <c r="G32" s="31">
        <f t="shared" ca="1" si="7"/>
        <v>159600</v>
      </c>
      <c r="H32" s="32">
        <f t="shared" ca="1" si="8"/>
        <v>14333.177083333336</v>
      </c>
      <c r="I32" s="77">
        <f t="shared" ca="1" si="9"/>
        <v>9490.8884166666903</v>
      </c>
      <c r="J32" s="1"/>
      <c r="K32" s="159">
        <f t="shared" si="0"/>
        <v>45807.625</v>
      </c>
      <c r="L32" s="159">
        <v>45810.625</v>
      </c>
      <c r="M32" s="159" t="str">
        <f t="shared" si="1"/>
        <v/>
      </c>
      <c r="N32" s="159">
        <v>45946.625</v>
      </c>
      <c r="O32" s="119">
        <v>45807.625</v>
      </c>
      <c r="P32" s="3">
        <v>100.161</v>
      </c>
      <c r="Q32" s="119">
        <v>45810.625</v>
      </c>
      <c r="R32" s="3">
        <v>96.438999999999993</v>
      </c>
    </row>
    <row r="33" spans="1:18">
      <c r="A33" s="159">
        <f t="shared" ca="1" si="2"/>
        <v>45930.625</v>
      </c>
      <c r="B33" s="4">
        <f t="shared" ca="1" si="3"/>
        <v>105.544</v>
      </c>
      <c r="C33" s="1">
        <f t="shared" ca="1" si="10"/>
        <v>94.003</v>
      </c>
      <c r="D33" s="31">
        <f t="shared" ca="1" si="4"/>
        <v>139341.54999999999</v>
      </c>
      <c r="E33" s="32">
        <f t="shared" ca="1" si="5"/>
        <v>18750</v>
      </c>
      <c r="F33" s="4">
        <f t="shared" ca="1" si="6"/>
        <v>100.789</v>
      </c>
      <c r="G33" s="31">
        <f t="shared" ca="1" si="7"/>
        <v>143550.00000000012</v>
      </c>
      <c r="H33" s="32">
        <f t="shared" ca="1" si="8"/>
        <v>14884.453125000007</v>
      </c>
      <c r="I33" s="77">
        <f t="shared" ca="1" si="9"/>
        <v>26532.660374999854</v>
      </c>
      <c r="J33" s="1"/>
      <c r="K33" s="159">
        <f t="shared" si="0"/>
        <v>45810.625</v>
      </c>
      <c r="L33" s="159">
        <v>45811.625</v>
      </c>
      <c r="M33" s="159" t="str">
        <f t="shared" si="1"/>
        <v/>
      </c>
      <c r="N33" s="159">
        <v>45947.625</v>
      </c>
      <c r="O33" s="119">
        <v>45810.625</v>
      </c>
      <c r="P33" s="3">
        <v>100.687</v>
      </c>
      <c r="Q33" s="119">
        <v>45811.625</v>
      </c>
      <c r="R33" s="3">
        <v>96.614999999999995</v>
      </c>
    </row>
    <row r="34" spans="1:18">
      <c r="A34" s="159">
        <f t="shared" ca="1" si="2"/>
        <v>45931.625</v>
      </c>
      <c r="B34" s="4">
        <f t="shared" ca="1" si="3"/>
        <v>104.553</v>
      </c>
      <c r="C34" s="1">
        <f t="shared" ca="1" si="10"/>
        <v>93.012</v>
      </c>
      <c r="D34" s="31">
        <f t="shared" ca="1" si="4"/>
        <v>150391.20000000001</v>
      </c>
      <c r="E34" s="32">
        <f t="shared" ca="1" si="5"/>
        <v>19444.444444444445</v>
      </c>
      <c r="F34" s="4">
        <f t="shared" ca="1" si="6"/>
        <v>100.709</v>
      </c>
      <c r="G34" s="31">
        <f t="shared" ca="1" si="7"/>
        <v>137550.00000000026</v>
      </c>
      <c r="H34" s="32">
        <f t="shared" ca="1" si="8"/>
        <v>15435.729166666664</v>
      </c>
      <c r="I34" s="77">
        <f t="shared" ca="1" si="9"/>
        <v>45721.974833333072</v>
      </c>
      <c r="J34" s="1"/>
      <c r="K34" s="159">
        <f t="shared" si="0"/>
        <v>45811.625</v>
      </c>
      <c r="L34" s="159">
        <v>45812.625</v>
      </c>
      <c r="M34" s="159" t="str">
        <f t="shared" si="1"/>
        <v/>
      </c>
      <c r="N34" s="159">
        <v>45950.625</v>
      </c>
      <c r="O34" s="119">
        <v>45811.625</v>
      </c>
      <c r="P34" s="3">
        <v>100.36</v>
      </c>
      <c r="Q34" s="119">
        <v>45812.625</v>
      </c>
      <c r="R34" s="3">
        <v>96.897000000000006</v>
      </c>
    </row>
    <row r="35" spans="1:18">
      <c r="A35" s="159">
        <f t="shared" ca="1" si="2"/>
        <v>45932.625</v>
      </c>
      <c r="B35" s="4">
        <f t="shared" ca="1" si="3"/>
        <v>102.07</v>
      </c>
      <c r="C35" s="1">
        <f t="shared" ca="1" si="10"/>
        <v>90.528999999999996</v>
      </c>
      <c r="D35" s="31">
        <f t="shared" ca="1" si="4"/>
        <v>178076.65000000005</v>
      </c>
      <c r="E35" s="32">
        <f t="shared" ca="1" si="5"/>
        <v>20138.888888888887</v>
      </c>
      <c r="F35" s="4">
        <f t="shared" ca="1" si="6"/>
        <v>101.09399999999999</v>
      </c>
      <c r="G35" s="31">
        <f t="shared" ca="1" si="7"/>
        <v>166424.99999999956</v>
      </c>
      <c r="H35" s="32">
        <f t="shared" ca="1" si="8"/>
        <v>15987.005208333343</v>
      </c>
      <c r="I35" s="77">
        <f t="shared" ca="1" si="9"/>
        <v>49500.175291667139</v>
      </c>
      <c r="J35" s="1"/>
      <c r="K35" s="159">
        <f t="shared" si="0"/>
        <v>45812.625</v>
      </c>
      <c r="L35" s="159">
        <v>45813.625</v>
      </c>
      <c r="M35" s="159" t="str">
        <f t="shared" si="1"/>
        <v/>
      </c>
      <c r="N35" s="159">
        <v>45951.625</v>
      </c>
      <c r="O35" s="119">
        <v>45812.625</v>
      </c>
      <c r="P35" s="3">
        <v>99.268000000000001</v>
      </c>
      <c r="Q35" s="119">
        <v>45813.625</v>
      </c>
      <c r="R35" s="3">
        <v>96.96</v>
      </c>
    </row>
    <row r="36" spans="1:18">
      <c r="A36" s="159">
        <f t="shared" ca="1" si="2"/>
        <v>45933.625</v>
      </c>
      <c r="B36" s="4">
        <f t="shared" ca="1" si="3"/>
        <v>101.73699999999999</v>
      </c>
      <c r="C36" s="1">
        <f t="shared" ca="1" si="10"/>
        <v>90.195999999999998</v>
      </c>
      <c r="D36" s="31">
        <f t="shared" ca="1" si="4"/>
        <v>181789.60000000003</v>
      </c>
      <c r="E36" s="32">
        <f t="shared" ca="1" si="5"/>
        <v>20833.333333333332</v>
      </c>
      <c r="F36" s="4">
        <f t="shared" ca="1" si="6"/>
        <v>101.012</v>
      </c>
      <c r="G36" s="31">
        <f t="shared" ca="1" si="7"/>
        <v>160275.00000000003</v>
      </c>
      <c r="H36" s="32">
        <f t="shared" ca="1" si="8"/>
        <v>16538.281250000007</v>
      </c>
      <c r="I36" s="77">
        <f t="shared" ca="1" si="9"/>
        <v>60255.550749999988</v>
      </c>
      <c r="J36" s="1"/>
      <c r="K36" s="159">
        <f t="shared" si="0"/>
        <v>45813.625</v>
      </c>
      <c r="L36" s="159">
        <v>45814.625</v>
      </c>
      <c r="M36" s="159" t="str">
        <f t="shared" si="1"/>
        <v/>
      </c>
      <c r="N36" s="159">
        <v>45952.625</v>
      </c>
      <c r="O36" s="119">
        <v>45813.625</v>
      </c>
      <c r="P36" s="3">
        <v>99.311999999999998</v>
      </c>
      <c r="Q36" s="119">
        <v>45814.625</v>
      </c>
      <c r="R36" s="3">
        <v>97.397999999999996</v>
      </c>
    </row>
    <row r="37" spans="1:18">
      <c r="A37" s="159">
        <f t="shared" ca="1" si="2"/>
        <v>45936.625</v>
      </c>
      <c r="B37" s="4">
        <f t="shared" ca="1" si="3"/>
        <v>106.923</v>
      </c>
      <c r="C37" s="1">
        <f t="shared" ca="1" si="10"/>
        <v>95.382000000000005</v>
      </c>
      <c r="D37" s="31">
        <f t="shared" ca="1" si="4"/>
        <v>123965.69999999995</v>
      </c>
      <c r="E37" s="32">
        <f t="shared" ca="1" si="5"/>
        <v>22916.666666666668</v>
      </c>
      <c r="F37" s="4">
        <f t="shared" ca="1" si="6"/>
        <v>100.5</v>
      </c>
      <c r="G37" s="31">
        <f t="shared" ca="1" si="7"/>
        <v>121875</v>
      </c>
      <c r="H37" s="32">
        <f t="shared" ca="1" si="8"/>
        <v>18192.109375000007</v>
      </c>
      <c r="I37" s="77">
        <f t="shared" ca="1" si="9"/>
        <v>31785.259624999911</v>
      </c>
      <c r="J37" s="1"/>
      <c r="K37" s="159">
        <f t="shared" si="0"/>
        <v>45814.625</v>
      </c>
      <c r="L37" s="159">
        <v>45817.625</v>
      </c>
      <c r="M37" s="159" t="str">
        <f t="shared" si="1"/>
        <v/>
      </c>
      <c r="N37" s="159">
        <v>45953.625</v>
      </c>
      <c r="O37" s="119">
        <v>45814.625</v>
      </c>
      <c r="P37" s="3">
        <v>99.111999999999995</v>
      </c>
      <c r="Q37" s="119">
        <v>45817.625</v>
      </c>
      <c r="R37" s="3">
        <v>97.316999999999993</v>
      </c>
    </row>
    <row r="38" spans="1:18">
      <c r="A38" s="159">
        <f t="shared" ca="1" si="2"/>
        <v>45937.625</v>
      </c>
      <c r="B38" s="4">
        <f t="shared" ca="1" si="3"/>
        <v>106.367</v>
      </c>
      <c r="C38" s="1">
        <f t="shared" ca="1" si="10"/>
        <v>94.826000000000008</v>
      </c>
      <c r="D38" s="31">
        <f t="shared" ca="1" si="4"/>
        <v>130165.09999999992</v>
      </c>
      <c r="E38" s="32">
        <f t="shared" ca="1" si="5"/>
        <v>23611.111111111113</v>
      </c>
      <c r="F38" s="4">
        <f t="shared" ca="1" si="6"/>
        <v>100.55500000000001</v>
      </c>
      <c r="G38" s="31">
        <f t="shared" ca="1" si="7"/>
        <v>126000.00000000051</v>
      </c>
      <c r="H38" s="32">
        <f t="shared" ca="1" si="8"/>
        <v>18743.385416666664</v>
      </c>
      <c r="I38" s="77">
        <f t="shared" ca="1" si="9"/>
        <v>35174.781583332726</v>
      </c>
      <c r="J38" s="1"/>
      <c r="K38" s="159">
        <f t="shared" si="0"/>
        <v>45817.625</v>
      </c>
      <c r="L38" s="159">
        <v>45818.625</v>
      </c>
      <c r="M38" s="159" t="str">
        <f t="shared" si="1"/>
        <v/>
      </c>
      <c r="N38" s="159">
        <v>45954.625</v>
      </c>
      <c r="O38" s="119">
        <v>45817.625</v>
      </c>
      <c r="P38" s="3">
        <v>97.832999999999998</v>
      </c>
      <c r="Q38" s="119">
        <v>45818.625</v>
      </c>
      <c r="R38" s="3">
        <v>97.459000000000003</v>
      </c>
    </row>
    <row r="39" spans="1:18">
      <c r="A39" s="159">
        <f t="shared" ca="1" si="2"/>
        <v>45938.625</v>
      </c>
      <c r="B39" s="4">
        <f t="shared" ca="1" si="3"/>
        <v>104.837</v>
      </c>
      <c r="C39" s="1">
        <f t="shared" ca="1" si="10"/>
        <v>93.296000000000006</v>
      </c>
      <c r="D39" s="31">
        <f t="shared" ca="1" si="4"/>
        <v>147224.59999999992</v>
      </c>
      <c r="E39" s="32">
        <f t="shared" ca="1" si="5"/>
        <v>24305.555555555558</v>
      </c>
      <c r="F39" s="4">
        <f t="shared" ca="1" si="6"/>
        <v>100.562</v>
      </c>
      <c r="G39" s="31">
        <f t="shared" ca="1" si="7"/>
        <v>126524.99999999981</v>
      </c>
      <c r="H39" s="32">
        <f t="shared" ca="1" si="8"/>
        <v>19294.661458333336</v>
      </c>
      <c r="I39" s="77">
        <f t="shared" ca="1" si="9"/>
        <v>54870.620541666744</v>
      </c>
      <c r="J39" s="1"/>
      <c r="K39" s="159">
        <f t="shared" si="0"/>
        <v>45818.625</v>
      </c>
      <c r="L39" s="159">
        <v>45819.625</v>
      </c>
      <c r="M39" s="159" t="str">
        <f t="shared" si="1"/>
        <v/>
      </c>
      <c r="N39" s="159">
        <v>45957.625</v>
      </c>
      <c r="O39" s="119">
        <v>45818.625</v>
      </c>
      <c r="P39" s="3">
        <v>97.355999999999995</v>
      </c>
      <c r="Q39" s="119">
        <v>45819.625</v>
      </c>
      <c r="R39" s="3">
        <v>97.754000000000005</v>
      </c>
    </row>
    <row r="40" spans="1:18">
      <c r="A40" s="159">
        <f t="shared" ca="1" si="2"/>
        <v>45939.625</v>
      </c>
      <c r="B40" s="4">
        <f t="shared" ca="1" si="3"/>
        <v>104.482</v>
      </c>
      <c r="C40" s="1">
        <f t="shared" ca="1" si="10"/>
        <v>92.941000000000003</v>
      </c>
      <c r="D40" s="31">
        <f t="shared" ca="1" si="4"/>
        <v>151182.84999999998</v>
      </c>
      <c r="E40" s="32">
        <f t="shared" ca="1" si="5"/>
        <v>25000</v>
      </c>
      <c r="F40" s="4">
        <f t="shared" ca="1" si="6"/>
        <v>100.498</v>
      </c>
      <c r="G40" s="31">
        <f t="shared" ca="1" si="7"/>
        <v>121725.00000000035</v>
      </c>
      <c r="H40" s="32">
        <f t="shared" ca="1" si="8"/>
        <v>19845.937499999989</v>
      </c>
      <c r="I40" s="77">
        <f t="shared" ca="1" si="9"/>
        <v>64562.996999999639</v>
      </c>
      <c r="J40" s="1"/>
      <c r="K40" s="159">
        <f t="shared" si="0"/>
        <v>45819.625</v>
      </c>
      <c r="L40" s="159">
        <v>45820.625</v>
      </c>
      <c r="M40" s="159" t="str">
        <f t="shared" si="1"/>
        <v/>
      </c>
      <c r="N40" s="159">
        <v>45958.625</v>
      </c>
      <c r="O40" s="119">
        <v>45819.625</v>
      </c>
      <c r="P40" s="3">
        <v>96.275000000000006</v>
      </c>
      <c r="Q40" s="119">
        <v>45820.625</v>
      </c>
      <c r="R40" s="3">
        <v>97.39</v>
      </c>
    </row>
    <row r="41" spans="1:18">
      <c r="A41" s="159">
        <f t="shared" ca="1" si="2"/>
        <v>45944.625</v>
      </c>
      <c r="B41" s="4">
        <f t="shared" ca="1" si="3"/>
        <v>108.004</v>
      </c>
      <c r="C41" s="1">
        <f t="shared" ca="1" si="10"/>
        <v>96.463000000000008</v>
      </c>
      <c r="D41" s="31">
        <f t="shared" ca="1" si="4"/>
        <v>111912.54999999992</v>
      </c>
      <c r="E41" s="32">
        <f t="shared" ca="1" si="5"/>
        <v>28472.222222222223</v>
      </c>
      <c r="F41" s="4">
        <f t="shared" ca="1" si="6"/>
        <v>99.984999999999999</v>
      </c>
      <c r="G41" s="31">
        <f t="shared" ca="1" si="7"/>
        <v>83249.999999999956</v>
      </c>
      <c r="H41" s="32">
        <f t="shared" ca="1" si="8"/>
        <v>22602.317708333336</v>
      </c>
      <c r="I41" s="77">
        <f t="shared" ca="1" si="9"/>
        <v>58397.865791666605</v>
      </c>
      <c r="J41" s="1"/>
      <c r="K41" s="159">
        <f t="shared" si="0"/>
        <v>45820.625</v>
      </c>
      <c r="L41" s="159">
        <v>45821.625</v>
      </c>
      <c r="M41" s="159" t="str">
        <f t="shared" si="1"/>
        <v/>
      </c>
      <c r="N41" s="159">
        <v>45959.625</v>
      </c>
      <c r="O41" s="119">
        <v>45820.625</v>
      </c>
      <c r="P41" s="3">
        <v>97.052999999999997</v>
      </c>
      <c r="Q41" s="119">
        <v>45821.625</v>
      </c>
      <c r="R41" s="3">
        <v>97.503</v>
      </c>
    </row>
    <row r="42" spans="1:18">
      <c r="A42" s="159">
        <f t="shared" ca="1" si="2"/>
        <v>45945.625</v>
      </c>
      <c r="B42" s="4">
        <f t="shared" ca="1" si="3"/>
        <v>101.48</v>
      </c>
      <c r="C42" s="1">
        <f t="shared" ca="1" si="10"/>
        <v>89.939000000000007</v>
      </c>
      <c r="D42" s="31">
        <f t="shared" ca="1" si="4"/>
        <v>184655.14999999991</v>
      </c>
      <c r="E42" s="32">
        <f t="shared" ca="1" si="5"/>
        <v>29166.666666666664</v>
      </c>
      <c r="F42" s="4">
        <f t="shared" ca="1" si="6"/>
        <v>100.788</v>
      </c>
      <c r="G42" s="31">
        <f t="shared" ca="1" si="7"/>
        <v>143474.99999999974</v>
      </c>
      <c r="H42" s="32">
        <f t="shared" ca="1" si="8"/>
        <v>23153.59375</v>
      </c>
      <c r="I42" s="77">
        <f t="shared" ca="1" si="9"/>
        <v>83542.931750000134</v>
      </c>
      <c r="J42" s="1"/>
      <c r="K42" s="159">
        <f t="shared" si="0"/>
        <v>45821.625</v>
      </c>
      <c r="L42" s="159">
        <v>45824.625</v>
      </c>
      <c r="M42" s="159" t="str">
        <f t="shared" si="1"/>
        <v/>
      </c>
      <c r="N42" s="159">
        <v>45960.625</v>
      </c>
      <c r="O42" s="119">
        <v>45821.625</v>
      </c>
      <c r="P42" s="3">
        <v>100.646</v>
      </c>
      <c r="Q42" s="119">
        <v>45824.625</v>
      </c>
      <c r="R42" s="3">
        <v>97.588999999999999</v>
      </c>
    </row>
    <row r="43" spans="1:18">
      <c r="A43" s="159">
        <f t="shared" ca="1" si="2"/>
        <v>45946.625</v>
      </c>
      <c r="B43" s="4">
        <f t="shared" ca="1" si="3"/>
        <v>100.968</v>
      </c>
      <c r="C43" s="1">
        <f t="shared" ca="1" si="10"/>
        <v>89.427000000000007</v>
      </c>
      <c r="D43" s="31">
        <f t="shared" ca="1" si="4"/>
        <v>190363.94999999995</v>
      </c>
      <c r="E43" s="32">
        <f t="shared" ca="1" si="5"/>
        <v>29861.111111111109</v>
      </c>
      <c r="F43" s="4">
        <f t="shared" ca="1" si="6"/>
        <v>100.84099999999999</v>
      </c>
      <c r="G43" s="31">
        <f t="shared" ca="1" si="7"/>
        <v>147449.99999999956</v>
      </c>
      <c r="H43" s="32">
        <f t="shared" ca="1" si="8"/>
        <v>23704.869791666672</v>
      </c>
      <c r="I43" s="77">
        <f t="shared" ca="1" si="9"/>
        <v>86508.451708333698</v>
      </c>
      <c r="J43" s="1"/>
      <c r="K43" s="159">
        <f t="shared" si="0"/>
        <v>45824.625</v>
      </c>
      <c r="L43" s="159">
        <v>45825.625</v>
      </c>
      <c r="M43" s="159" t="str">
        <f t="shared" si="1"/>
        <v/>
      </c>
      <c r="N43" s="159">
        <v>45961.625</v>
      </c>
      <c r="O43" s="119">
        <v>45824.625</v>
      </c>
      <c r="P43" s="3">
        <v>98.992000000000004</v>
      </c>
      <c r="Q43" s="119">
        <v>45825.625</v>
      </c>
      <c r="R43" s="3">
        <v>97.742000000000004</v>
      </c>
    </row>
    <row r="44" spans="1:18">
      <c r="A44" s="159">
        <f t="shared" ca="1" si="2"/>
        <v>45947.625</v>
      </c>
      <c r="B44" s="4">
        <f t="shared" ca="1" si="3"/>
        <v>105.54600000000001</v>
      </c>
      <c r="C44" s="1">
        <f t="shared" ca="1" si="10"/>
        <v>94.00500000000001</v>
      </c>
      <c r="D44" s="31">
        <f t="shared" ca="1" si="4"/>
        <v>139319.24999999991</v>
      </c>
      <c r="E44" s="32">
        <f t="shared" ca="1" si="5"/>
        <v>30555.555555555555</v>
      </c>
      <c r="F44" s="4">
        <f t="shared" ca="1" si="6"/>
        <v>100.818</v>
      </c>
      <c r="G44" s="31">
        <f t="shared" ca="1" si="7"/>
        <v>145724.99999999983</v>
      </c>
      <c r="H44" s="32">
        <f t="shared" ca="1" si="8"/>
        <v>24256.145833333336</v>
      </c>
      <c r="I44" s="77">
        <f t="shared" ca="1" si="9"/>
        <v>28772.376666666743</v>
      </c>
      <c r="J44" s="1"/>
      <c r="K44" s="159">
        <f t="shared" si="0"/>
        <v>45825.625</v>
      </c>
      <c r="L44" s="159">
        <v>45826.625</v>
      </c>
      <c r="M44" s="159" t="str">
        <f t="shared" si="1"/>
        <v/>
      </c>
      <c r="N44" s="159">
        <v>45964.625</v>
      </c>
      <c r="O44" s="119">
        <v>45825.625</v>
      </c>
      <c r="P44" s="3">
        <v>99.960999999999999</v>
      </c>
      <c r="Q44" s="119">
        <v>45826.625</v>
      </c>
      <c r="R44" s="3">
        <v>97.769000000000005</v>
      </c>
    </row>
    <row r="45" spans="1:18">
      <c r="A45" s="159">
        <f t="shared" ca="1" si="2"/>
        <v>45950.625</v>
      </c>
      <c r="B45" s="4">
        <f t="shared" ca="1" si="3"/>
        <v>106.801</v>
      </c>
      <c r="C45" s="1">
        <f t="shared" ca="1" si="10"/>
        <v>95.26</v>
      </c>
      <c r="D45" s="31">
        <f t="shared" ca="1" si="4"/>
        <v>125325.99999999996</v>
      </c>
      <c r="E45" s="32">
        <f t="shared" ca="1" si="5"/>
        <v>32638.888888888891</v>
      </c>
      <c r="F45" s="4">
        <f t="shared" ca="1" si="6"/>
        <v>100.959</v>
      </c>
      <c r="G45" s="31">
        <f t="shared" ca="1" si="7"/>
        <v>156300.00000000023</v>
      </c>
      <c r="H45" s="32">
        <f t="shared" ca="1" si="8"/>
        <v>25909.973958333343</v>
      </c>
      <c r="I45" s="77">
        <f t="shared" ca="1" si="9"/>
        <v>2608.9460416663496</v>
      </c>
      <c r="J45" s="1"/>
      <c r="K45" s="159">
        <f t="shared" si="0"/>
        <v>45826.625</v>
      </c>
      <c r="L45" s="159">
        <v>45828.625</v>
      </c>
      <c r="M45" s="159" t="str">
        <f t="shared" si="1"/>
        <v/>
      </c>
      <c r="N45" s="159" t="e">
        <v>#N/A</v>
      </c>
      <c r="O45" s="119">
        <v>45826.625</v>
      </c>
      <c r="P45" s="3">
        <v>101.992</v>
      </c>
      <c r="Q45" s="119">
        <v>45828.625</v>
      </c>
      <c r="R45" s="3">
        <v>97.44</v>
      </c>
    </row>
    <row r="46" spans="1:18">
      <c r="A46" s="159">
        <f t="shared" ca="1" si="2"/>
        <v>45951.625</v>
      </c>
      <c r="B46" s="4">
        <f t="shared" ca="1" si="3"/>
        <v>104.645</v>
      </c>
      <c r="C46" s="1">
        <f t="shared" ca="1" si="10"/>
        <v>93.103999999999999</v>
      </c>
      <c r="D46" s="31">
        <f t="shared" ca="1" si="4"/>
        <v>149365.4</v>
      </c>
      <c r="E46" s="32">
        <f t="shared" ca="1" si="5"/>
        <v>33333.333333333336</v>
      </c>
      <c r="F46" s="4">
        <f t="shared" ca="1" si="6"/>
        <v>100.905</v>
      </c>
      <c r="G46" s="31">
        <f t="shared" ca="1" si="7"/>
        <v>152250.00000000009</v>
      </c>
      <c r="H46" s="32">
        <f t="shared" ca="1" si="8"/>
        <v>26461.25</v>
      </c>
      <c r="I46" s="77">
        <f t="shared" ca="1" si="9"/>
        <v>35046.267999999895</v>
      </c>
      <c r="J46" s="1"/>
      <c r="K46" s="159">
        <f t="shared" si="0"/>
        <v>45826.625</v>
      </c>
      <c r="L46" s="159">
        <v>45831.625</v>
      </c>
      <c r="M46" s="159" t="str">
        <f t="shared" si="1"/>
        <v/>
      </c>
      <c r="O46" s="119">
        <v>45827.625</v>
      </c>
      <c r="P46" s="3">
        <v>105.15300000000001</v>
      </c>
      <c r="Q46" s="119">
        <v>45831.625</v>
      </c>
      <c r="R46" s="3">
        <v>97.382000000000005</v>
      </c>
    </row>
    <row r="47" spans="1:18">
      <c r="A47" s="159">
        <f t="shared" ca="1" si="2"/>
        <v>45952.625</v>
      </c>
      <c r="B47" s="4">
        <f t="shared" ca="1" si="3"/>
        <v>105.12</v>
      </c>
      <c r="C47" s="1">
        <f t="shared" ca="1" si="10"/>
        <v>93.579000000000008</v>
      </c>
      <c r="D47" s="31">
        <f t="shared" ca="1" si="4"/>
        <v>144069.14999999994</v>
      </c>
      <c r="E47" s="32">
        <f t="shared" ca="1" si="5"/>
        <v>34027.777777777781</v>
      </c>
      <c r="F47" s="4">
        <f t="shared" ca="1" si="6"/>
        <v>100.807</v>
      </c>
      <c r="G47" s="31">
        <f t="shared" ca="1" si="7"/>
        <v>144900.00000000015</v>
      </c>
      <c r="H47" s="32">
        <f t="shared" ca="1" si="8"/>
        <v>27012.526041666679</v>
      </c>
      <c r="I47" s="77">
        <f t="shared" ca="1" si="9"/>
        <v>36460.879458333082</v>
      </c>
      <c r="J47" s="1"/>
      <c r="K47" s="159">
        <f t="shared" si="0"/>
        <v>45828.625</v>
      </c>
      <c r="L47" s="159">
        <v>45832.625</v>
      </c>
      <c r="M47" s="159" t="str">
        <f t="shared" si="1"/>
        <v/>
      </c>
      <c r="O47" s="119">
        <v>45828.625</v>
      </c>
      <c r="P47" s="3">
        <v>104.91800000000001</v>
      </c>
      <c r="Q47" s="119">
        <v>45832.625</v>
      </c>
      <c r="R47" s="3">
        <v>97.813000000000002</v>
      </c>
    </row>
    <row r="48" spans="1:18">
      <c r="A48" s="159">
        <f t="shared" ca="1" si="2"/>
        <v>45953.625</v>
      </c>
      <c r="B48" s="4">
        <f t="shared" ca="1" si="3"/>
        <v>105.02200000000001</v>
      </c>
      <c r="C48" s="1">
        <f t="shared" ca="1" si="10"/>
        <v>93.481000000000009</v>
      </c>
      <c r="D48" s="31">
        <f t="shared" ca="1" si="4"/>
        <v>145161.84999999992</v>
      </c>
      <c r="E48" s="32">
        <f t="shared" ca="1" si="5"/>
        <v>34722.222222222226</v>
      </c>
      <c r="F48" s="4">
        <f t="shared" ca="1" si="6"/>
        <v>100.815</v>
      </c>
      <c r="G48" s="31">
        <f t="shared" ca="1" si="7"/>
        <v>145499.99999999983</v>
      </c>
      <c r="H48" s="32">
        <f t="shared" ca="1" si="8"/>
        <v>27563.802083333328</v>
      </c>
      <c r="I48" s="77">
        <f t="shared" ca="1" si="9"/>
        <v>37400.562416666726</v>
      </c>
      <c r="J48" s="1"/>
      <c r="K48" s="159">
        <f t="shared" si="0"/>
        <v>45831.625</v>
      </c>
      <c r="L48" s="159">
        <v>45833.625</v>
      </c>
      <c r="M48" s="159" t="str">
        <f t="shared" si="1"/>
        <v/>
      </c>
      <c r="O48" s="119">
        <v>45831.625</v>
      </c>
      <c r="P48" s="3">
        <v>105.04900000000001</v>
      </c>
      <c r="Q48" s="119">
        <v>45833.625</v>
      </c>
      <c r="R48" s="3">
        <v>97.658000000000001</v>
      </c>
    </row>
    <row r="49" spans="1:18">
      <c r="A49" s="159">
        <f t="shared" ca="1" si="2"/>
        <v>45954.625</v>
      </c>
      <c r="B49" s="4">
        <f t="shared" ca="1" si="3"/>
        <v>104.67</v>
      </c>
      <c r="C49" s="1">
        <f t="shared" ca="1" si="10"/>
        <v>93.129000000000005</v>
      </c>
      <c r="D49" s="31">
        <f t="shared" ca="1" si="4"/>
        <v>149086.64999999994</v>
      </c>
      <c r="E49" s="32">
        <f t="shared" ca="1" si="5"/>
        <v>35416.666666666672</v>
      </c>
      <c r="F49" s="4">
        <f t="shared" ca="1" si="6"/>
        <v>100.911</v>
      </c>
      <c r="G49" s="31">
        <f t="shared" ca="1" si="7"/>
        <v>152700.00000000009</v>
      </c>
      <c r="H49" s="32">
        <f t="shared" ca="1" si="8"/>
        <v>28115.078125</v>
      </c>
      <c r="I49" s="77">
        <f t="shared" ca="1" si="9"/>
        <v>35053.802374999825</v>
      </c>
      <c r="J49" s="1"/>
      <c r="K49" s="159">
        <f t="shared" si="0"/>
        <v>45832.625</v>
      </c>
      <c r="L49" s="159">
        <v>45834.625</v>
      </c>
      <c r="M49" s="159" t="str">
        <f t="shared" si="1"/>
        <v/>
      </c>
      <c r="O49" s="119">
        <v>45832.625</v>
      </c>
      <c r="P49" s="3">
        <v>98.676000000000002</v>
      </c>
      <c r="Q49" s="119">
        <v>45834.625</v>
      </c>
      <c r="R49" s="3">
        <v>97.56</v>
      </c>
    </row>
    <row r="50" spans="1:18">
      <c r="A50" s="159">
        <f t="shared" ca="1" si="2"/>
        <v>45957.625</v>
      </c>
      <c r="B50" s="4">
        <f t="shared" ca="1" si="3"/>
        <v>102.34399999999999</v>
      </c>
      <c r="C50" s="1">
        <f t="shared" ca="1" si="10"/>
        <v>90.802999999999997</v>
      </c>
      <c r="D50" s="31">
        <f t="shared" ca="1" si="4"/>
        <v>175021.55000000002</v>
      </c>
      <c r="E50" s="32">
        <f t="shared" ca="1" si="5"/>
        <v>37500</v>
      </c>
      <c r="F50" s="4">
        <f t="shared" ca="1" si="6"/>
        <v>101.36</v>
      </c>
      <c r="G50" s="31">
        <f t="shared" ca="1" si="7"/>
        <v>186374.99999999994</v>
      </c>
      <c r="H50" s="32">
        <f t="shared" ca="1" si="8"/>
        <v>29768.906250000015</v>
      </c>
      <c r="I50" s="77">
        <f t="shared" ca="1" si="9"/>
        <v>32506.307250000056</v>
      </c>
      <c r="J50" s="1"/>
      <c r="K50" s="159">
        <f t="shared" si="0"/>
        <v>45833.625</v>
      </c>
      <c r="L50" s="159">
        <v>45835.625</v>
      </c>
      <c r="M50" s="159" t="str">
        <f t="shared" si="1"/>
        <v/>
      </c>
      <c r="O50" s="119">
        <v>45833.625</v>
      </c>
      <c r="P50" s="3">
        <v>99.372</v>
      </c>
      <c r="Q50" s="119">
        <v>45835.625</v>
      </c>
      <c r="R50" s="3">
        <v>97.772000000000006</v>
      </c>
    </row>
    <row r="51" spans="1:18">
      <c r="A51" s="159">
        <f t="shared" ca="1" si="2"/>
        <v>45958.625</v>
      </c>
      <c r="B51" s="4">
        <f t="shared" ca="1" si="3"/>
        <v>101.04600000000001</v>
      </c>
      <c r="C51" s="1">
        <f t="shared" ca="1" si="10"/>
        <v>89.50500000000001</v>
      </c>
      <c r="D51" s="31">
        <f t="shared" ca="1" si="4"/>
        <v>189494.24999999991</v>
      </c>
      <c r="E51" s="32">
        <f t="shared" ca="1" si="5"/>
        <v>38194.444444444445</v>
      </c>
      <c r="F51" s="4">
        <f t="shared" ca="1" si="6"/>
        <v>101.509</v>
      </c>
      <c r="G51" s="31">
        <f t="shared" ca="1" si="7"/>
        <v>197550.00000000003</v>
      </c>
      <c r="H51" s="32">
        <f t="shared" ca="1" si="8"/>
        <v>30320.182291666672</v>
      </c>
      <c r="I51" s="77">
        <f t="shared" ca="1" si="9"/>
        <v>38525.590208333146</v>
      </c>
      <c r="J51" s="1"/>
      <c r="K51" s="159">
        <f t="shared" si="0"/>
        <v>45834.625</v>
      </c>
      <c r="L51" s="159">
        <v>45838.625</v>
      </c>
      <c r="M51" s="159" t="str">
        <f t="shared" si="1"/>
        <v/>
      </c>
      <c r="O51" s="119">
        <v>45834.625</v>
      </c>
      <c r="P51" s="3">
        <v>99.778000000000006</v>
      </c>
      <c r="Q51" s="119">
        <v>45838.625</v>
      </c>
      <c r="R51" s="3">
        <v>97.974999999999994</v>
      </c>
    </row>
    <row r="52" spans="1:18">
      <c r="A52" s="159">
        <f t="shared" ca="1" si="2"/>
        <v>45959.625</v>
      </c>
      <c r="B52" s="4">
        <f t="shared" ca="1" si="3"/>
        <v>99.816999999999993</v>
      </c>
      <c r="C52" s="1">
        <f t="shared" ca="1" si="10"/>
        <v>88.275999999999996</v>
      </c>
      <c r="D52" s="31">
        <f t="shared" ca="1" si="4"/>
        <v>203197.60000000003</v>
      </c>
      <c r="E52" s="32">
        <f t="shared" ca="1" si="5"/>
        <v>38888.888888888891</v>
      </c>
      <c r="F52" s="4">
        <f t="shared" ca="1" si="6"/>
        <v>101.55800000000001</v>
      </c>
      <c r="G52" s="31">
        <f t="shared" ca="1" si="7"/>
        <v>201225.00000000052</v>
      </c>
      <c r="H52" s="32">
        <f t="shared" ca="1" si="8"/>
        <v>30871.458333333328</v>
      </c>
      <c r="I52" s="77">
        <f t="shared" ca="1" si="9"/>
        <v>51144.733666666129</v>
      </c>
      <c r="J52" s="1"/>
      <c r="K52" s="159">
        <f t="shared" si="0"/>
        <v>45835.625</v>
      </c>
      <c r="L52" s="159">
        <v>45839.625</v>
      </c>
      <c r="M52" s="159" t="str">
        <f t="shared" si="1"/>
        <v/>
      </c>
      <c r="O52" s="119">
        <v>45835.625</v>
      </c>
      <c r="P52" s="3">
        <v>98.491</v>
      </c>
      <c r="Q52" s="119">
        <v>45839.625</v>
      </c>
      <c r="R52" s="3">
        <v>98.146000000000001</v>
      </c>
    </row>
    <row r="53" spans="1:18">
      <c r="A53" s="159">
        <f t="shared" ca="1" si="2"/>
        <v>45960.625</v>
      </c>
      <c r="B53" s="4">
        <f t="shared" ca="1" si="3"/>
        <v>100.447</v>
      </c>
      <c r="C53" s="1">
        <f t="shared" ca="1" si="10"/>
        <v>88.906000000000006</v>
      </c>
      <c r="D53" s="31">
        <f t="shared" ca="1" si="4"/>
        <v>196173.09999999995</v>
      </c>
      <c r="E53" s="32">
        <f t="shared" ca="1" si="5"/>
        <v>39583.333333333336</v>
      </c>
      <c r="F53" s="4">
        <f t="shared" ca="1" si="6"/>
        <v>101.387</v>
      </c>
      <c r="G53" s="31">
        <f t="shared" ca="1" si="7"/>
        <v>188400.00000000003</v>
      </c>
      <c r="H53" s="32">
        <f t="shared" ca="1" si="8"/>
        <v>31422.734374999993</v>
      </c>
      <c r="I53" s="77">
        <f t="shared" ca="1" si="9"/>
        <v>56012.292624999922</v>
      </c>
      <c r="J53" s="1"/>
      <c r="K53" s="159">
        <f t="shared" si="0"/>
        <v>45838.625</v>
      </c>
      <c r="L53" s="159">
        <v>45840.625</v>
      </c>
      <c r="M53" s="159" t="str">
        <f t="shared" si="1"/>
        <v/>
      </c>
      <c r="O53" s="119">
        <v>45838.625</v>
      </c>
      <c r="P53" s="3">
        <v>97.775999999999996</v>
      </c>
      <c r="Q53" s="119">
        <v>45840.625</v>
      </c>
      <c r="R53" s="3">
        <v>98.274000000000001</v>
      </c>
    </row>
    <row r="54" spans="1:18">
      <c r="A54" s="159">
        <f t="shared" ca="1" si="2"/>
        <v>45961.625</v>
      </c>
      <c r="B54" s="4">
        <f t="shared" ca="1" si="3"/>
        <v>100.294</v>
      </c>
      <c r="C54" s="1">
        <f t="shared" ca="1" si="10"/>
        <v>88.753</v>
      </c>
      <c r="D54" s="31">
        <f t="shared" ca="1" si="4"/>
        <v>197879.05</v>
      </c>
      <c r="E54" s="32">
        <f t="shared" ca="1" si="5"/>
        <v>40277.777777777774</v>
      </c>
      <c r="F54" s="4">
        <f t="shared" ca="1" si="6"/>
        <v>101.29300000000001</v>
      </c>
      <c r="G54" s="31">
        <f t="shared" ca="1" si="7"/>
        <v>181350.00000000047</v>
      </c>
      <c r="H54" s="32">
        <f t="shared" ca="1" si="8"/>
        <v>31974.010416666686</v>
      </c>
      <c r="I54" s="77">
        <f t="shared" ca="1" si="9"/>
        <v>65319.478083332826</v>
      </c>
      <c r="J54" s="1"/>
      <c r="K54" s="159">
        <f t="shared" si="0"/>
        <v>45839.625</v>
      </c>
      <c r="L54" s="159">
        <v>45841.625</v>
      </c>
      <c r="M54" s="159" t="str">
        <f t="shared" si="1"/>
        <v/>
      </c>
      <c r="O54" s="119">
        <v>45839.625</v>
      </c>
      <c r="P54" s="3">
        <v>97.828000000000003</v>
      </c>
      <c r="Q54" s="119">
        <v>45841.625</v>
      </c>
      <c r="R54" s="3">
        <v>98.831000000000003</v>
      </c>
    </row>
    <row r="55" spans="1:18">
      <c r="A55" s="159">
        <f t="shared" ca="1" si="2"/>
        <v>45964.625</v>
      </c>
      <c r="B55" s="4">
        <f t="shared" ca="1" si="3"/>
        <v>101.014</v>
      </c>
      <c r="C55" s="1">
        <f t="shared" ca="1" si="10"/>
        <v>89.472999999999999</v>
      </c>
      <c r="D55" s="31">
        <f t="shared" ref="D55:D118" ca="1" si="11">IF(ISERROR(B55-2),"", -1*(C55-$C$14)*10^-4*$B$8*$B$5)</f>
        <v>189851.05000000002</v>
      </c>
      <c r="E55" s="32">
        <f t="shared" ca="1" si="5"/>
        <v>42361.111111111109</v>
      </c>
      <c r="F55" s="4">
        <f t="shared" ca="1" si="6"/>
        <v>101.188</v>
      </c>
      <c r="G55" s="31">
        <f t="shared" ca="1" si="7"/>
        <v>173475.0000000002</v>
      </c>
      <c r="H55" s="32">
        <f t="shared" ca="1" si="8"/>
        <v>33627.838541666686</v>
      </c>
      <c r="I55" s="77">
        <f t="shared" ref="I55:I118" ca="1" si="12">IF(ISERROR(F55-2),"",(D55+E55)*$B$9-G55-H55)</f>
        <v>64585.389958333079</v>
      </c>
      <c r="J55" s="1"/>
      <c r="K55" s="159">
        <f t="shared" si="0"/>
        <v>45840.625</v>
      </c>
      <c r="L55" s="159">
        <v>45845.625</v>
      </c>
      <c r="M55" s="159" t="str">
        <f t="shared" si="1"/>
        <v/>
      </c>
      <c r="O55" s="119">
        <v>45840.625</v>
      </c>
      <c r="P55" s="3">
        <v>96.846999999999994</v>
      </c>
      <c r="Q55" s="119">
        <v>45845.625</v>
      </c>
      <c r="R55" s="3">
        <v>98.700999999999993</v>
      </c>
    </row>
    <row r="56" spans="1:18">
      <c r="A56" s="159" t="e">
        <f t="shared" ca="1" si="2"/>
        <v>#N/A</v>
      </c>
      <c r="B56" s="4">
        <f t="shared" ca="1" si="3"/>
        <v>101.1619</v>
      </c>
      <c r="C56" s="1">
        <f t="shared" ca="1" si="10"/>
        <v>89.620900000000006</v>
      </c>
      <c r="D56" s="31">
        <f t="shared" ca="1" si="11"/>
        <v>188201.96499999994</v>
      </c>
      <c r="E56" s="32" t="e">
        <f t="shared" ca="1" si="5"/>
        <v>#N/A</v>
      </c>
      <c r="F56" s="4">
        <f t="shared" ca="1" si="6"/>
        <v>101.22499999999999</v>
      </c>
      <c r="G56" s="31">
        <f t="shared" ca="1" si="7"/>
        <v>176249.99999999959</v>
      </c>
      <c r="H56" s="32" t="e">
        <f t="shared" ca="1" si="8"/>
        <v>#N/A</v>
      </c>
      <c r="I56" s="77" t="e">
        <f t="shared" ca="1" si="12"/>
        <v>#N/A</v>
      </c>
      <c r="J56" s="1"/>
      <c r="K56" s="159">
        <f t="shared" si="0"/>
        <v>45841.625</v>
      </c>
      <c r="L56" s="159">
        <v>45846.625</v>
      </c>
      <c r="M56" s="159" t="str">
        <f t="shared" si="1"/>
        <v/>
      </c>
      <c r="O56" s="119">
        <v>45841.625</v>
      </c>
      <c r="P56" s="3">
        <v>96.338999999999999</v>
      </c>
      <c r="Q56" s="119">
        <v>45846.625</v>
      </c>
      <c r="R56" s="3">
        <v>98.694999999999993</v>
      </c>
    </row>
    <row r="57" spans="1:18">
      <c r="A57" s="159" t="e">
        <f t="shared" ca="1" si="2"/>
        <v>#N/A</v>
      </c>
      <c r="B57" s="4">
        <f t="shared" ca="1" si="3"/>
        <v>101.1619</v>
      </c>
      <c r="C57" s="1">
        <f t="shared" ca="1" si="10"/>
        <v>89.620900000000006</v>
      </c>
      <c r="D57" s="31">
        <f t="shared" ca="1" si="11"/>
        <v>188201.96499999994</v>
      </c>
      <c r="E57" s="32" t="e">
        <f t="shared" ca="1" si="5"/>
        <v>#N/A</v>
      </c>
      <c r="F57" s="4">
        <f t="shared" ca="1" si="6"/>
        <v>101.22499999999999</v>
      </c>
      <c r="G57" s="31">
        <f t="shared" ca="1" si="7"/>
        <v>176249.99999999959</v>
      </c>
      <c r="H57" s="32" t="e">
        <f t="shared" ca="1" si="8"/>
        <v>#N/A</v>
      </c>
      <c r="I57" s="77" t="e">
        <f t="shared" ca="1" si="12"/>
        <v>#N/A</v>
      </c>
      <c r="J57" s="1"/>
      <c r="K57" s="159">
        <f t="shared" si="0"/>
        <v>45841.625</v>
      </c>
      <c r="L57" s="159">
        <v>45847.625</v>
      </c>
      <c r="M57" s="159" t="str">
        <f t="shared" si="1"/>
        <v/>
      </c>
      <c r="O57" s="119">
        <v>45842.625</v>
      </c>
      <c r="P57" s="3">
        <v>97.531999999999996</v>
      </c>
      <c r="Q57" s="119">
        <v>45847.625</v>
      </c>
      <c r="R57" s="3">
        <v>99.075000000000003</v>
      </c>
    </row>
    <row r="58" spans="1:18">
      <c r="A58" s="159" t="e">
        <f t="shared" ca="1" si="2"/>
        <v>#N/A</v>
      </c>
      <c r="B58" s="4">
        <f t="shared" ca="1" si="3"/>
        <v>101.1619</v>
      </c>
      <c r="C58" s="1">
        <f t="shared" ca="1" si="10"/>
        <v>89.620900000000006</v>
      </c>
      <c r="D58" s="31">
        <f t="shared" ca="1" si="11"/>
        <v>188201.96499999994</v>
      </c>
      <c r="E58" s="32" t="e">
        <f t="shared" ca="1" si="5"/>
        <v>#N/A</v>
      </c>
      <c r="F58" s="4">
        <f t="shared" ca="1" si="6"/>
        <v>101.22499999999999</v>
      </c>
      <c r="G58" s="31">
        <f t="shared" ca="1" si="7"/>
        <v>176249.99999999959</v>
      </c>
      <c r="H58" s="32" t="e">
        <f t="shared" ca="1" si="8"/>
        <v>#N/A</v>
      </c>
      <c r="I58" s="77" t="e">
        <f t="shared" ca="1" si="12"/>
        <v>#N/A</v>
      </c>
      <c r="J58" s="1"/>
      <c r="K58" s="159">
        <f t="shared" si="0"/>
        <v>45845.625</v>
      </c>
      <c r="L58" s="159">
        <v>45848.625</v>
      </c>
      <c r="M58" s="159" t="str">
        <f t="shared" si="1"/>
        <v/>
      </c>
      <c r="O58" s="119">
        <v>45845.625</v>
      </c>
      <c r="P58" s="3">
        <v>97.003</v>
      </c>
      <c r="Q58" s="119">
        <v>45848.625</v>
      </c>
      <c r="R58" s="3">
        <v>98.983000000000004</v>
      </c>
    </row>
    <row r="59" spans="1:18">
      <c r="A59" s="159" t="e">
        <f t="shared" ca="1" si="2"/>
        <v>#N/A</v>
      </c>
      <c r="B59" s="4">
        <f t="shared" ca="1" si="3"/>
        <v>101.1619</v>
      </c>
      <c r="C59" s="1">
        <f t="shared" ca="1" si="10"/>
        <v>89.620900000000006</v>
      </c>
      <c r="D59" s="31">
        <f t="shared" ca="1" si="11"/>
        <v>188201.96499999994</v>
      </c>
      <c r="E59" s="32" t="e">
        <f t="shared" ca="1" si="5"/>
        <v>#N/A</v>
      </c>
      <c r="F59" s="4">
        <f t="shared" ca="1" si="6"/>
        <v>101.22499999999999</v>
      </c>
      <c r="G59" s="31">
        <f t="shared" ca="1" si="7"/>
        <v>176249.99999999959</v>
      </c>
      <c r="H59" s="32" t="e">
        <f t="shared" ca="1" si="8"/>
        <v>#N/A</v>
      </c>
      <c r="I59" s="77" t="e">
        <f t="shared" ca="1" si="12"/>
        <v>#N/A</v>
      </c>
      <c r="J59" s="1"/>
      <c r="K59" s="159">
        <f t="shared" si="0"/>
        <v>45846.625</v>
      </c>
      <c r="L59" s="159">
        <v>45849.625</v>
      </c>
      <c r="M59" s="159" t="str">
        <f t="shared" si="1"/>
        <v/>
      </c>
      <c r="O59" s="119">
        <v>45846.625</v>
      </c>
      <c r="P59" s="3">
        <v>96.25</v>
      </c>
      <c r="Q59" s="119">
        <v>45849.625</v>
      </c>
      <c r="R59" s="3">
        <v>98.903999999999996</v>
      </c>
    </row>
    <row r="60" spans="1:18">
      <c r="A60" s="159" t="e">
        <f t="shared" ca="1" si="2"/>
        <v>#N/A</v>
      </c>
      <c r="B60" s="4">
        <f t="shared" ca="1" si="3"/>
        <v>101.1619</v>
      </c>
      <c r="C60" s="1">
        <f t="shared" ca="1" si="10"/>
        <v>89.620900000000006</v>
      </c>
      <c r="D60" s="31">
        <f t="shared" ca="1" si="11"/>
        <v>188201.96499999994</v>
      </c>
      <c r="E60" s="32" t="e">
        <f t="shared" ca="1" si="5"/>
        <v>#N/A</v>
      </c>
      <c r="F60" s="4">
        <f t="shared" ca="1" si="6"/>
        <v>101.22499999999999</v>
      </c>
      <c r="G60" s="31">
        <f t="shared" ca="1" si="7"/>
        <v>176249.99999999959</v>
      </c>
      <c r="H60" s="32" t="e">
        <f t="shared" ca="1" si="8"/>
        <v>#N/A</v>
      </c>
      <c r="I60" s="77" t="e">
        <f t="shared" ca="1" si="12"/>
        <v>#N/A</v>
      </c>
      <c r="J60" s="1"/>
      <c r="K60" s="159">
        <f t="shared" si="0"/>
        <v>45847.625</v>
      </c>
      <c r="L60" s="159">
        <v>45852.625</v>
      </c>
      <c r="M60" s="159" t="str">
        <f t="shared" si="1"/>
        <v/>
      </c>
      <c r="O60" s="119">
        <v>45847.625</v>
      </c>
      <c r="P60" s="3">
        <v>96.17</v>
      </c>
      <c r="Q60" s="119">
        <v>45852.625</v>
      </c>
      <c r="R60" s="3">
        <v>98.831999999999994</v>
      </c>
    </row>
    <row r="61" spans="1:18">
      <c r="A61" s="159" t="e">
        <f t="shared" ca="1" si="2"/>
        <v>#N/A</v>
      </c>
      <c r="B61" s="4">
        <f t="shared" ca="1" si="3"/>
        <v>101.1619</v>
      </c>
      <c r="C61" s="1">
        <f t="shared" ca="1" si="10"/>
        <v>89.620900000000006</v>
      </c>
      <c r="D61" s="31">
        <f t="shared" ca="1" si="11"/>
        <v>188201.96499999994</v>
      </c>
      <c r="E61" s="32" t="e">
        <f t="shared" ca="1" si="5"/>
        <v>#N/A</v>
      </c>
      <c r="F61" s="4">
        <f t="shared" ca="1" si="6"/>
        <v>101.22499999999999</v>
      </c>
      <c r="G61" s="31">
        <f t="shared" ca="1" si="7"/>
        <v>176249.99999999959</v>
      </c>
      <c r="H61" s="32" t="e">
        <f t="shared" ca="1" si="8"/>
        <v>#N/A</v>
      </c>
      <c r="I61" s="77" t="e">
        <f t="shared" ca="1" si="12"/>
        <v>#N/A</v>
      </c>
      <c r="J61" s="1"/>
      <c r="K61" s="159">
        <f t="shared" si="0"/>
        <v>45848.625</v>
      </c>
      <c r="L61" s="159">
        <v>45853.625</v>
      </c>
      <c r="M61" s="159" t="str">
        <f t="shared" si="1"/>
        <v/>
      </c>
      <c r="O61" s="119">
        <v>45848.625</v>
      </c>
      <c r="P61" s="3">
        <v>94.885999999999996</v>
      </c>
      <c r="Q61" s="119">
        <v>45853.625</v>
      </c>
      <c r="R61" s="3">
        <v>98.623999999999995</v>
      </c>
    </row>
    <row r="62" spans="1:18">
      <c r="A62" s="159" t="e">
        <f t="shared" ca="1" si="2"/>
        <v>#N/A</v>
      </c>
      <c r="B62" s="4">
        <f t="shared" ca="1" si="3"/>
        <v>101.1619</v>
      </c>
      <c r="C62" s="1">
        <f t="shared" ca="1" si="10"/>
        <v>89.620900000000006</v>
      </c>
      <c r="D62" s="31">
        <f t="shared" ca="1" si="11"/>
        <v>188201.96499999994</v>
      </c>
      <c r="E62" s="32" t="e">
        <f t="shared" ca="1" si="5"/>
        <v>#N/A</v>
      </c>
      <c r="F62" s="4">
        <f t="shared" ca="1" si="6"/>
        <v>101.22499999999999</v>
      </c>
      <c r="G62" s="31">
        <f t="shared" ca="1" si="7"/>
        <v>176249.99999999959</v>
      </c>
      <c r="H62" s="32" t="e">
        <f t="shared" ca="1" si="8"/>
        <v>#N/A</v>
      </c>
      <c r="I62" s="77" t="e">
        <f t="shared" ca="1" si="12"/>
        <v>#N/A</v>
      </c>
      <c r="J62" s="1"/>
      <c r="K62" s="159">
        <f t="shared" si="0"/>
        <v>45849.625</v>
      </c>
      <c r="L62" s="159">
        <v>45854.625</v>
      </c>
      <c r="M62" s="159" t="str">
        <f t="shared" si="1"/>
        <v/>
      </c>
      <c r="O62" s="119">
        <v>45849.625</v>
      </c>
      <c r="P62" s="3">
        <v>96.510999999999996</v>
      </c>
      <c r="Q62" s="119">
        <v>45854.625</v>
      </c>
      <c r="R62" s="3">
        <v>98.533000000000001</v>
      </c>
    </row>
    <row r="63" spans="1:18">
      <c r="A63" s="159" t="e">
        <f t="shared" ca="1" si="2"/>
        <v>#N/A</v>
      </c>
      <c r="B63" s="4">
        <f t="shared" ca="1" si="3"/>
        <v>101.1619</v>
      </c>
      <c r="C63" s="1">
        <f t="shared" ca="1" si="10"/>
        <v>89.620900000000006</v>
      </c>
      <c r="D63" s="31">
        <f t="shared" ca="1" si="11"/>
        <v>188201.96499999994</v>
      </c>
      <c r="E63" s="32" t="e">
        <f t="shared" ca="1" si="5"/>
        <v>#N/A</v>
      </c>
      <c r="F63" s="4">
        <f t="shared" ca="1" si="6"/>
        <v>101.22499999999999</v>
      </c>
      <c r="G63" s="31">
        <f t="shared" ca="1" si="7"/>
        <v>176249.99999999959</v>
      </c>
      <c r="H63" s="32" t="e">
        <f t="shared" ca="1" si="8"/>
        <v>#N/A</v>
      </c>
      <c r="I63" s="77" t="e">
        <f t="shared" ca="1" si="12"/>
        <v>#N/A</v>
      </c>
      <c r="J63" s="1"/>
      <c r="K63" s="159">
        <f t="shared" si="0"/>
        <v>45852.625</v>
      </c>
      <c r="L63" s="159">
        <v>45855.625</v>
      </c>
      <c r="M63" s="159" t="str">
        <f t="shared" si="1"/>
        <v/>
      </c>
      <c r="O63" s="119">
        <v>45852.625</v>
      </c>
      <c r="P63" s="3">
        <v>97.629000000000005</v>
      </c>
      <c r="Q63" s="119">
        <v>45855.625</v>
      </c>
      <c r="R63" s="3">
        <v>98.546000000000006</v>
      </c>
    </row>
    <row r="64" spans="1:18">
      <c r="A64" s="159" t="e">
        <f t="shared" ca="1" si="2"/>
        <v>#N/A</v>
      </c>
      <c r="B64" s="4">
        <f t="shared" ca="1" si="3"/>
        <v>101.1619</v>
      </c>
      <c r="C64" s="1">
        <f t="shared" ca="1" si="10"/>
        <v>89.620900000000006</v>
      </c>
      <c r="D64" s="31">
        <f t="shared" ca="1" si="11"/>
        <v>188201.96499999994</v>
      </c>
      <c r="E64" s="32" t="e">
        <f t="shared" ca="1" si="5"/>
        <v>#N/A</v>
      </c>
      <c r="F64" s="4">
        <f t="shared" ca="1" si="6"/>
        <v>101.22499999999999</v>
      </c>
      <c r="G64" s="31">
        <f t="shared" ca="1" si="7"/>
        <v>176249.99999999959</v>
      </c>
      <c r="H64" s="32" t="e">
        <f t="shared" ca="1" si="8"/>
        <v>#N/A</v>
      </c>
      <c r="I64" s="77" t="e">
        <f t="shared" ca="1" si="12"/>
        <v>#N/A</v>
      </c>
      <c r="J64" s="1"/>
      <c r="K64" s="159">
        <f t="shared" si="0"/>
        <v>45853.625</v>
      </c>
      <c r="L64" s="159">
        <v>45856.625</v>
      </c>
      <c r="M64" s="159" t="str">
        <f t="shared" si="1"/>
        <v/>
      </c>
      <c r="O64" s="119">
        <v>45853.625</v>
      </c>
      <c r="P64" s="3">
        <v>97.247</v>
      </c>
      <c r="Q64" s="119">
        <v>45856.625</v>
      </c>
      <c r="R64" s="3">
        <v>98.555999999999997</v>
      </c>
    </row>
    <row r="65" spans="1:18">
      <c r="A65" s="159" t="e">
        <f t="shared" ca="1" si="2"/>
        <v>#N/A</v>
      </c>
      <c r="B65" s="4">
        <f t="shared" ca="1" si="3"/>
        <v>101.1619</v>
      </c>
      <c r="C65" s="1">
        <f t="shared" ca="1" si="10"/>
        <v>89.620900000000006</v>
      </c>
      <c r="D65" s="31">
        <f t="shared" ca="1" si="11"/>
        <v>188201.96499999994</v>
      </c>
      <c r="E65" s="32" t="e">
        <f t="shared" ca="1" si="5"/>
        <v>#N/A</v>
      </c>
      <c r="F65" s="4">
        <f t="shared" ca="1" si="6"/>
        <v>101.22499999999999</v>
      </c>
      <c r="G65" s="31">
        <f t="shared" ca="1" si="7"/>
        <v>176249.99999999959</v>
      </c>
      <c r="H65" s="32" t="e">
        <f t="shared" ca="1" si="8"/>
        <v>#N/A</v>
      </c>
      <c r="I65" s="77" t="e">
        <f t="shared" ca="1" si="12"/>
        <v>#N/A</v>
      </c>
      <c r="J65" s="1"/>
      <c r="K65" s="159">
        <f t="shared" si="0"/>
        <v>45854.625</v>
      </c>
      <c r="L65" s="159">
        <v>45859.625</v>
      </c>
      <c r="M65" s="159" t="str">
        <f t="shared" si="1"/>
        <v/>
      </c>
      <c r="O65" s="119">
        <v>45854.625</v>
      </c>
      <c r="P65" s="3">
        <v>98.581000000000003</v>
      </c>
      <c r="Q65" s="119">
        <v>45859.625</v>
      </c>
      <c r="R65" s="3">
        <v>98.796999999999997</v>
      </c>
    </row>
    <row r="66" spans="1:18">
      <c r="A66" s="159" t="e">
        <f t="shared" ca="1" si="2"/>
        <v>#N/A</v>
      </c>
      <c r="B66" s="4">
        <f t="shared" ca="1" si="3"/>
        <v>101.1619</v>
      </c>
      <c r="C66" s="1">
        <f t="shared" ca="1" si="10"/>
        <v>89.620900000000006</v>
      </c>
      <c r="D66" s="31">
        <f t="shared" ca="1" si="11"/>
        <v>188201.96499999994</v>
      </c>
      <c r="E66" s="32" t="e">
        <f t="shared" ca="1" si="5"/>
        <v>#N/A</v>
      </c>
      <c r="F66" s="4">
        <f t="shared" ca="1" si="6"/>
        <v>101.22499999999999</v>
      </c>
      <c r="G66" s="31">
        <f t="shared" ca="1" si="7"/>
        <v>176249.99999999959</v>
      </c>
      <c r="H66" s="32" t="e">
        <f t="shared" ca="1" si="8"/>
        <v>#N/A</v>
      </c>
      <c r="I66" s="77" t="e">
        <f t="shared" ca="1" si="12"/>
        <v>#N/A</v>
      </c>
      <c r="K66" s="159">
        <f t="shared" si="0"/>
        <v>45855.625</v>
      </c>
      <c r="L66" s="159">
        <v>45860.625</v>
      </c>
      <c r="M66" s="159" t="str">
        <f t="shared" si="1"/>
        <v/>
      </c>
      <c r="O66" s="119">
        <v>45855.625</v>
      </c>
      <c r="P66" s="3">
        <v>97.709000000000003</v>
      </c>
      <c r="Q66" s="119">
        <v>45860.625</v>
      </c>
      <c r="R66" s="3">
        <v>98.896000000000001</v>
      </c>
    </row>
    <row r="67" spans="1:18">
      <c r="A67" s="159" t="e">
        <f t="shared" ca="1" si="2"/>
        <v>#N/A</v>
      </c>
      <c r="B67" s="4">
        <f t="shared" ca="1" si="3"/>
        <v>101.1619</v>
      </c>
      <c r="C67" s="1">
        <f t="shared" ca="1" si="10"/>
        <v>89.620900000000006</v>
      </c>
      <c r="D67" s="31">
        <f t="shared" ca="1" si="11"/>
        <v>188201.96499999994</v>
      </c>
      <c r="E67" s="32" t="e">
        <f t="shared" ca="1" si="5"/>
        <v>#N/A</v>
      </c>
      <c r="F67" s="4">
        <f t="shared" ca="1" si="6"/>
        <v>101.22499999999999</v>
      </c>
      <c r="G67" s="31">
        <f t="shared" ca="1" si="7"/>
        <v>176249.99999999959</v>
      </c>
      <c r="H67" s="32" t="e">
        <f t="shared" ca="1" si="8"/>
        <v>#N/A</v>
      </c>
      <c r="I67" s="77" t="e">
        <f t="shared" ca="1" si="12"/>
        <v>#N/A</v>
      </c>
      <c r="K67" s="159">
        <f t="shared" ref="K67:K130" si="13">VLOOKUP(O67,Q:Q,1)</f>
        <v>45856.625</v>
      </c>
      <c r="L67" s="159">
        <v>45861.625</v>
      </c>
      <c r="M67" s="159" t="str">
        <f t="shared" si="1"/>
        <v/>
      </c>
      <c r="O67" s="119">
        <v>45856.625</v>
      </c>
      <c r="P67" s="3">
        <v>97.168999999999997</v>
      </c>
      <c r="Q67" s="119">
        <v>45861.625</v>
      </c>
      <c r="R67" s="3">
        <v>98.986999999999995</v>
      </c>
    </row>
    <row r="68" spans="1:18">
      <c r="A68" s="159" t="e">
        <f t="shared" ca="1" si="2"/>
        <v>#N/A</v>
      </c>
      <c r="B68" s="4">
        <f t="shared" ca="1" si="3"/>
        <v>101.1619</v>
      </c>
      <c r="C68" s="1">
        <f t="shared" ca="1" si="10"/>
        <v>89.620900000000006</v>
      </c>
      <c r="D68" s="31">
        <f t="shared" ca="1" si="11"/>
        <v>188201.96499999994</v>
      </c>
      <c r="E68" s="32" t="e">
        <f t="shared" ca="1" si="5"/>
        <v>#N/A</v>
      </c>
      <c r="F68" s="4">
        <f t="shared" ca="1" si="6"/>
        <v>101.22499999999999</v>
      </c>
      <c r="G68" s="31">
        <f t="shared" ca="1" si="7"/>
        <v>176249.99999999959</v>
      </c>
      <c r="H68" s="32" t="e">
        <f t="shared" ca="1" si="8"/>
        <v>#N/A</v>
      </c>
      <c r="I68" s="77" t="e">
        <f t="shared" ca="1" si="12"/>
        <v>#N/A</v>
      </c>
      <c r="K68" s="159">
        <f t="shared" si="13"/>
        <v>45859.625</v>
      </c>
      <c r="L68" s="159">
        <v>45862.625</v>
      </c>
      <c r="M68" s="159" t="str">
        <f t="shared" si="1"/>
        <v/>
      </c>
      <c r="O68" s="119">
        <v>45859.625</v>
      </c>
      <c r="P68" s="3">
        <v>97.474000000000004</v>
      </c>
      <c r="Q68" s="119">
        <v>45862.625</v>
      </c>
      <c r="R68" s="3">
        <v>99.215000000000003</v>
      </c>
    </row>
    <row r="69" spans="1:18">
      <c r="A69" s="159" t="e">
        <f t="shared" ca="1" si="2"/>
        <v>#N/A</v>
      </c>
      <c r="B69" s="4">
        <f t="shared" ca="1" si="3"/>
        <v>101.1619</v>
      </c>
      <c r="C69" s="1">
        <f t="shared" ca="1" si="10"/>
        <v>89.620900000000006</v>
      </c>
      <c r="D69" s="31">
        <f t="shared" ca="1" si="11"/>
        <v>188201.96499999994</v>
      </c>
      <c r="E69" s="32" t="e">
        <f t="shared" ca="1" si="5"/>
        <v>#N/A</v>
      </c>
      <c r="F69" s="4">
        <f t="shared" ca="1" si="6"/>
        <v>101.22499999999999</v>
      </c>
      <c r="G69" s="31">
        <f t="shared" ca="1" si="7"/>
        <v>176249.99999999959</v>
      </c>
      <c r="H69" s="32" t="e">
        <f t="shared" ca="1" si="8"/>
        <v>#N/A</v>
      </c>
      <c r="I69" s="77" t="e">
        <f t="shared" ca="1" si="12"/>
        <v>#N/A</v>
      </c>
      <c r="K69" s="159">
        <f t="shared" si="13"/>
        <v>45860.625</v>
      </c>
      <c r="L69" s="159">
        <v>45863.625</v>
      </c>
      <c r="M69" s="159" t="str">
        <f t="shared" ref="M69:M132" si="14">IF(L69&gt;$A$14,L69,"")</f>
        <v/>
      </c>
      <c r="O69" s="119">
        <v>45860.625</v>
      </c>
      <c r="P69" s="3">
        <v>98.94</v>
      </c>
      <c r="Q69" s="119">
        <v>45863.625</v>
      </c>
      <c r="R69" s="3">
        <v>99.356999999999999</v>
      </c>
    </row>
    <row r="70" spans="1:18">
      <c r="A70" s="159" t="e">
        <f t="shared" ca="1" si="2"/>
        <v>#N/A</v>
      </c>
      <c r="B70" s="4">
        <f t="shared" ca="1" si="3"/>
        <v>101.1619</v>
      </c>
      <c r="C70" s="1">
        <f t="shared" ca="1" si="10"/>
        <v>89.620900000000006</v>
      </c>
      <c r="D70" s="31">
        <f t="shared" ca="1" si="11"/>
        <v>188201.96499999994</v>
      </c>
      <c r="E70" s="32" t="e">
        <f t="shared" ca="1" si="5"/>
        <v>#N/A</v>
      </c>
      <c r="F70" s="4">
        <f t="shared" ca="1" si="6"/>
        <v>101.22499999999999</v>
      </c>
      <c r="G70" s="31">
        <f t="shared" ca="1" si="7"/>
        <v>176249.99999999959</v>
      </c>
      <c r="H70" s="32" t="e">
        <f t="shared" ca="1" si="8"/>
        <v>#N/A</v>
      </c>
      <c r="I70" s="77" t="e">
        <f t="shared" ca="1" si="12"/>
        <v>#N/A</v>
      </c>
      <c r="K70" s="159">
        <f t="shared" si="13"/>
        <v>45861.625</v>
      </c>
      <c r="L70" s="159">
        <v>45866.625</v>
      </c>
      <c r="M70" s="159" t="str">
        <f t="shared" si="14"/>
        <v/>
      </c>
      <c r="O70" s="119">
        <v>45861.625</v>
      </c>
      <c r="P70" s="3">
        <v>97.263999999999996</v>
      </c>
      <c r="Q70" s="119">
        <v>45866.625</v>
      </c>
      <c r="R70" s="3">
        <v>99.575000000000003</v>
      </c>
    </row>
    <row r="71" spans="1:18">
      <c r="A71" s="159" t="e">
        <f t="shared" ca="1" si="2"/>
        <v>#N/A</v>
      </c>
      <c r="B71" s="4">
        <f t="shared" ca="1" si="3"/>
        <v>101.1619</v>
      </c>
      <c r="C71" s="1">
        <f t="shared" ca="1" si="10"/>
        <v>89.620900000000006</v>
      </c>
      <c r="D71" s="31">
        <f t="shared" ca="1" si="11"/>
        <v>188201.96499999994</v>
      </c>
      <c r="E71" s="32" t="e">
        <f t="shared" ca="1" si="5"/>
        <v>#N/A</v>
      </c>
      <c r="F71" s="4">
        <f t="shared" ca="1" si="6"/>
        <v>101.22499999999999</v>
      </c>
      <c r="G71" s="31">
        <f t="shared" ca="1" si="7"/>
        <v>176249.99999999959</v>
      </c>
      <c r="H71" s="32" t="e">
        <f t="shared" ca="1" si="8"/>
        <v>#N/A</v>
      </c>
      <c r="I71" s="77" t="e">
        <f t="shared" ca="1" si="12"/>
        <v>#N/A</v>
      </c>
      <c r="K71" s="159">
        <f t="shared" si="13"/>
        <v>45862.625</v>
      </c>
      <c r="L71" s="159">
        <v>45867.625</v>
      </c>
      <c r="M71" s="159" t="str">
        <f t="shared" si="14"/>
        <v/>
      </c>
      <c r="O71" s="119">
        <v>45862.625</v>
      </c>
      <c r="P71" s="3">
        <v>96.298000000000002</v>
      </c>
      <c r="Q71" s="119">
        <v>45867.625</v>
      </c>
      <c r="R71" s="3">
        <v>99.679000000000002</v>
      </c>
    </row>
    <row r="72" spans="1:18">
      <c r="A72" s="159" t="e">
        <f t="shared" ca="1" si="2"/>
        <v>#N/A</v>
      </c>
      <c r="B72" s="4">
        <f t="shared" ca="1" si="3"/>
        <v>101.1619</v>
      </c>
      <c r="C72" s="1">
        <f t="shared" ca="1" si="10"/>
        <v>89.620900000000006</v>
      </c>
      <c r="D72" s="31">
        <f t="shared" ca="1" si="11"/>
        <v>188201.96499999994</v>
      </c>
      <c r="E72" s="32" t="e">
        <f t="shared" ca="1" si="5"/>
        <v>#N/A</v>
      </c>
      <c r="F72" s="4">
        <f t="shared" ca="1" si="6"/>
        <v>101.22499999999999</v>
      </c>
      <c r="G72" s="31">
        <f t="shared" ca="1" si="7"/>
        <v>176249.99999999959</v>
      </c>
      <c r="H72" s="32" t="e">
        <f t="shared" ca="1" si="8"/>
        <v>#N/A</v>
      </c>
      <c r="I72" s="77" t="e">
        <f t="shared" ca="1" si="12"/>
        <v>#N/A</v>
      </c>
      <c r="K72" s="159">
        <f t="shared" si="13"/>
        <v>45863.625</v>
      </c>
      <c r="L72" s="159">
        <v>45868.625</v>
      </c>
      <c r="M72" s="159" t="str">
        <f t="shared" si="14"/>
        <v/>
      </c>
      <c r="O72" s="119">
        <v>45863.625</v>
      </c>
      <c r="P72" s="3">
        <v>96.741</v>
      </c>
      <c r="Q72" s="119">
        <v>45868.625</v>
      </c>
      <c r="R72" s="3">
        <v>99.745999999999995</v>
      </c>
    </row>
    <row r="73" spans="1:18">
      <c r="A73" s="159" t="e">
        <f t="shared" ca="1" si="2"/>
        <v>#N/A</v>
      </c>
      <c r="B73" s="4">
        <f t="shared" ca="1" si="3"/>
        <v>101.1619</v>
      </c>
      <c r="C73" s="1">
        <f t="shared" ca="1" si="10"/>
        <v>89.620900000000006</v>
      </c>
      <c r="D73" s="31">
        <f t="shared" ca="1" si="11"/>
        <v>188201.96499999994</v>
      </c>
      <c r="E73" s="32" t="e">
        <f t="shared" ca="1" si="5"/>
        <v>#N/A</v>
      </c>
      <c r="F73" s="4">
        <f t="shared" ca="1" si="6"/>
        <v>101.22499999999999</v>
      </c>
      <c r="G73" s="31">
        <f t="shared" ca="1" si="7"/>
        <v>176249.99999999959</v>
      </c>
      <c r="H73" s="32" t="e">
        <f t="shared" ca="1" si="8"/>
        <v>#N/A</v>
      </c>
      <c r="I73" s="77" t="e">
        <f t="shared" ca="1" si="12"/>
        <v>#N/A</v>
      </c>
      <c r="K73" s="159">
        <f t="shared" si="13"/>
        <v>45866.625</v>
      </c>
      <c r="L73" s="159">
        <v>45869.625</v>
      </c>
      <c r="M73" s="159" t="str">
        <f t="shared" si="14"/>
        <v/>
      </c>
      <c r="O73" s="119">
        <v>45866.625</v>
      </c>
      <c r="P73" s="3">
        <v>94.462000000000003</v>
      </c>
      <c r="Q73" s="119">
        <v>45869.625</v>
      </c>
      <c r="R73" s="3">
        <v>99.888000000000005</v>
      </c>
    </row>
    <row r="74" spans="1:18">
      <c r="A74" s="159" t="e">
        <f t="shared" ca="1" si="2"/>
        <v>#N/A</v>
      </c>
      <c r="B74" s="4">
        <f t="shared" ca="1" si="3"/>
        <v>101.1619</v>
      </c>
      <c r="C74" s="1">
        <f t="shared" ca="1" si="10"/>
        <v>89.620900000000006</v>
      </c>
      <c r="D74" s="31">
        <f t="shared" ca="1" si="11"/>
        <v>188201.96499999994</v>
      </c>
      <c r="E74" s="32" t="e">
        <f t="shared" ca="1" si="5"/>
        <v>#N/A</v>
      </c>
      <c r="F74" s="4">
        <f t="shared" ca="1" si="6"/>
        <v>101.22499999999999</v>
      </c>
      <c r="G74" s="31">
        <f t="shared" ca="1" si="7"/>
        <v>176249.99999999959</v>
      </c>
      <c r="H74" s="32" t="e">
        <f t="shared" ca="1" si="8"/>
        <v>#N/A</v>
      </c>
      <c r="I74" s="77" t="e">
        <f t="shared" ca="1" si="12"/>
        <v>#N/A</v>
      </c>
      <c r="K74" s="159">
        <f t="shared" si="13"/>
        <v>45867.625</v>
      </c>
      <c r="L74" s="159">
        <v>45870.625</v>
      </c>
      <c r="M74" s="159" t="str">
        <f t="shared" si="14"/>
        <v/>
      </c>
      <c r="O74" s="119">
        <v>45867.625</v>
      </c>
      <c r="P74" s="3">
        <v>94.534000000000006</v>
      </c>
      <c r="Q74" s="119">
        <v>45870.625</v>
      </c>
      <c r="R74" s="3">
        <v>99.468999999999994</v>
      </c>
    </row>
    <row r="75" spans="1:18">
      <c r="A75" s="159" t="e">
        <f t="shared" ca="1" si="2"/>
        <v>#N/A</v>
      </c>
      <c r="B75" s="4">
        <f t="shared" ca="1" si="3"/>
        <v>101.1619</v>
      </c>
      <c r="C75" s="1">
        <f t="shared" ca="1" si="10"/>
        <v>89.620900000000006</v>
      </c>
      <c r="D75" s="31">
        <f t="shared" ca="1" si="11"/>
        <v>188201.96499999994</v>
      </c>
      <c r="E75" s="32" t="e">
        <f t="shared" ca="1" si="5"/>
        <v>#N/A</v>
      </c>
      <c r="F75" s="4">
        <f t="shared" ca="1" si="6"/>
        <v>101.22499999999999</v>
      </c>
      <c r="G75" s="31">
        <f t="shared" ca="1" si="7"/>
        <v>176249.99999999959</v>
      </c>
      <c r="H75" s="32" t="e">
        <f t="shared" ca="1" si="8"/>
        <v>#N/A</v>
      </c>
      <c r="I75" s="77" t="e">
        <f t="shared" ca="1" si="12"/>
        <v>#N/A</v>
      </c>
      <c r="K75" s="159">
        <f t="shared" si="13"/>
        <v>45868.625</v>
      </c>
      <c r="L75" s="159">
        <v>45873.625</v>
      </c>
      <c r="M75" s="159" t="str">
        <f t="shared" si="14"/>
        <v/>
      </c>
      <c r="O75" s="119">
        <v>45868.625</v>
      </c>
      <c r="P75" s="3">
        <v>94.784000000000006</v>
      </c>
      <c r="Q75" s="119">
        <v>45873.625</v>
      </c>
      <c r="R75" s="3">
        <v>99.652000000000001</v>
      </c>
    </row>
    <row r="76" spans="1:18">
      <c r="A76" s="159" t="e">
        <f t="shared" ca="1" si="2"/>
        <v>#N/A</v>
      </c>
      <c r="B76" s="4">
        <f t="shared" ca="1" si="3"/>
        <v>101.1619</v>
      </c>
      <c r="C76" s="1">
        <f t="shared" ca="1" si="10"/>
        <v>89.620900000000006</v>
      </c>
      <c r="D76" s="31">
        <f t="shared" ca="1" si="11"/>
        <v>188201.96499999994</v>
      </c>
      <c r="E76" s="32" t="e">
        <f t="shared" ca="1" si="5"/>
        <v>#N/A</v>
      </c>
      <c r="F76" s="4">
        <f t="shared" ca="1" si="6"/>
        <v>101.22499999999999</v>
      </c>
      <c r="G76" s="31">
        <f t="shared" ca="1" si="7"/>
        <v>176249.99999999959</v>
      </c>
      <c r="H76" s="32" t="e">
        <f t="shared" ca="1" si="8"/>
        <v>#N/A</v>
      </c>
      <c r="I76" s="77" t="e">
        <f t="shared" ca="1" si="12"/>
        <v>#N/A</v>
      </c>
      <c r="K76" s="159">
        <f t="shared" si="13"/>
        <v>45869.625</v>
      </c>
      <c r="L76" s="159">
        <v>45874.625</v>
      </c>
      <c r="M76" s="159" t="str">
        <f t="shared" si="14"/>
        <v/>
      </c>
      <c r="O76" s="119">
        <v>45869.625</v>
      </c>
      <c r="P76" s="3">
        <v>94.63</v>
      </c>
      <c r="Q76" s="119">
        <v>45874.625</v>
      </c>
      <c r="R76" s="3">
        <v>99.858000000000004</v>
      </c>
    </row>
    <row r="77" spans="1:18">
      <c r="A77" s="159" t="e">
        <f t="shared" ca="1" si="2"/>
        <v>#N/A</v>
      </c>
      <c r="B77" s="4">
        <f t="shared" ca="1" si="3"/>
        <v>101.1619</v>
      </c>
      <c r="C77" s="1">
        <f t="shared" ca="1" si="10"/>
        <v>89.620900000000006</v>
      </c>
      <c r="D77" s="31">
        <f t="shared" ca="1" si="11"/>
        <v>188201.96499999994</v>
      </c>
      <c r="E77" s="32" t="e">
        <f t="shared" ca="1" si="5"/>
        <v>#N/A</v>
      </c>
      <c r="F77" s="4">
        <f t="shared" ca="1" si="6"/>
        <v>101.22499999999999</v>
      </c>
      <c r="G77" s="31">
        <f t="shared" ca="1" si="7"/>
        <v>176249.99999999959</v>
      </c>
      <c r="H77" s="32" t="e">
        <f t="shared" ca="1" si="8"/>
        <v>#N/A</v>
      </c>
      <c r="I77" s="77" t="e">
        <f t="shared" ca="1" si="12"/>
        <v>#N/A</v>
      </c>
      <c r="K77" s="159">
        <f t="shared" si="13"/>
        <v>45870.625</v>
      </c>
      <c r="L77" s="159">
        <v>45875.625</v>
      </c>
      <c r="M77" s="159" t="str">
        <f t="shared" si="14"/>
        <v/>
      </c>
      <c r="O77" s="119">
        <v>45870.625</v>
      </c>
      <c r="P77" s="3">
        <v>98.915000000000006</v>
      </c>
      <c r="Q77" s="119">
        <v>45875.625</v>
      </c>
      <c r="R77" s="3">
        <v>100.123</v>
      </c>
    </row>
    <row r="78" spans="1:18">
      <c r="A78" s="159" t="e">
        <f t="shared" ca="1" si="2"/>
        <v>#N/A</v>
      </c>
      <c r="B78" s="4">
        <f t="shared" ca="1" si="3"/>
        <v>101.1619</v>
      </c>
      <c r="C78" s="1">
        <f t="shared" ca="1" si="10"/>
        <v>89.620900000000006</v>
      </c>
      <c r="D78" s="31">
        <f t="shared" ca="1" si="11"/>
        <v>188201.96499999994</v>
      </c>
      <c r="E78" s="32" t="e">
        <f t="shared" ca="1" si="5"/>
        <v>#N/A</v>
      </c>
      <c r="F78" s="4">
        <f t="shared" ca="1" si="6"/>
        <v>101.22499999999999</v>
      </c>
      <c r="G78" s="31">
        <f t="shared" ca="1" si="7"/>
        <v>176249.99999999959</v>
      </c>
      <c r="H78" s="32" t="e">
        <f t="shared" ca="1" si="8"/>
        <v>#N/A</v>
      </c>
      <c r="I78" s="77" t="e">
        <f t="shared" ca="1" si="12"/>
        <v>#N/A</v>
      </c>
      <c r="K78" s="159">
        <f t="shared" si="13"/>
        <v>45873.625</v>
      </c>
      <c r="L78" s="159">
        <v>45876.625</v>
      </c>
      <c r="M78" s="159" t="str">
        <f t="shared" si="14"/>
        <v/>
      </c>
      <c r="O78" s="119">
        <v>45873.625</v>
      </c>
      <c r="P78" s="3">
        <v>98.665000000000006</v>
      </c>
      <c r="Q78" s="119">
        <v>45876.625</v>
      </c>
      <c r="R78" s="3">
        <v>100.367</v>
      </c>
    </row>
    <row r="79" spans="1:18">
      <c r="A79" s="159" t="e">
        <f t="shared" ref="A79:A142" ca="1" si="15">IF(AND(ISBLANK(N68), A78 = $N$1),NOW(),IF(ISBLANK(N68),"",N68))</f>
        <v>#N/A</v>
      </c>
      <c r="B79" s="4">
        <f t="shared" ca="1" si="3"/>
        <v>101.1619</v>
      </c>
      <c r="C79" s="1">
        <f t="shared" ca="1" si="10"/>
        <v>89.620900000000006</v>
      </c>
      <c r="D79" s="31">
        <f t="shared" ca="1" si="11"/>
        <v>188201.96499999994</v>
      </c>
      <c r="E79" s="32" t="e">
        <f t="shared" ca="1" si="5"/>
        <v>#N/A</v>
      </c>
      <c r="F79" s="4">
        <f t="shared" ca="1" si="6"/>
        <v>101.22499999999999</v>
      </c>
      <c r="G79" s="31">
        <f t="shared" ca="1" si="7"/>
        <v>176249.99999999959</v>
      </c>
      <c r="H79" s="32" t="e">
        <f t="shared" ca="1" si="8"/>
        <v>#N/A</v>
      </c>
      <c r="I79" s="77" t="e">
        <f t="shared" ca="1" si="12"/>
        <v>#N/A</v>
      </c>
      <c r="K79" s="159">
        <f t="shared" si="13"/>
        <v>45874.625</v>
      </c>
      <c r="L79" s="159">
        <v>45877.625</v>
      </c>
      <c r="M79" s="159" t="str">
        <f t="shared" si="14"/>
        <v/>
      </c>
      <c r="O79" s="119">
        <v>45874.625</v>
      </c>
      <c r="P79" s="3">
        <v>97.302999999999997</v>
      </c>
      <c r="Q79" s="119">
        <v>45877.625</v>
      </c>
      <c r="R79" s="3">
        <v>100.40600000000001</v>
      </c>
    </row>
    <row r="80" spans="1:18">
      <c r="A80" s="159" t="e">
        <f t="shared" ca="1" si="15"/>
        <v>#N/A</v>
      </c>
      <c r="B80" s="4">
        <f t="shared" ref="B80:B143" ca="1" si="16">IF(COUNTIF(O:O,A80)=1,VLOOKUP(A80,O:P,2), IF(COUNTIF(O:O,A80)=0,$B$10,""))</f>
        <v>101.1619</v>
      </c>
      <c r="C80" s="1">
        <f t="shared" ca="1" si="10"/>
        <v>89.620900000000006</v>
      </c>
      <c r="D80" s="31">
        <f t="shared" ca="1" si="11"/>
        <v>188201.96499999994</v>
      </c>
      <c r="E80" s="32" t="e">
        <f t="shared" ref="E80:E143" ca="1" si="17">IF(ISERROR(B80-2),"",$B$6*ROUNDUP(A80-$A$14,0)/360*$B$5)</f>
        <v>#N/A</v>
      </c>
      <c r="F80" s="4">
        <f t="shared" ref="F80:F143" ca="1" si="18">IF(COUNTIF(O:O,A80)=1,VLOOKUP(A80,Q:R,2), IF(COUNTIF(O:O,A80)=0,$C$10,""))</f>
        <v>101.22499999999999</v>
      </c>
      <c r="G80" s="31">
        <f t="shared" ref="G80:G143" ca="1" si="19">IF(ISERROR(F80-2),"",(F80-$F$14)/100*$C$5)</f>
        <v>176249.99999999959</v>
      </c>
      <c r="H80" s="32" t="e">
        <f t="shared" ref="H80:H143" ca="1" si="20">IF(ISERROR(F80-2),"",$C$6*ROUNDUP(A80-$A$14,0)/360*$C$5-$C$7*ROUNDUP(A80-$A$14,0)/360*$C$5*$F$14/100)</f>
        <v>#N/A</v>
      </c>
      <c r="I80" s="77" t="e">
        <f t="shared" ca="1" si="12"/>
        <v>#N/A</v>
      </c>
      <c r="K80" s="159">
        <f t="shared" si="13"/>
        <v>45875.625</v>
      </c>
      <c r="L80" s="159">
        <v>45880.625</v>
      </c>
      <c r="M80" s="159" t="str">
        <f t="shared" si="14"/>
        <v/>
      </c>
      <c r="O80" s="119">
        <v>45875.625</v>
      </c>
      <c r="P80" s="3">
        <v>97.346999999999994</v>
      </c>
      <c r="Q80" s="119">
        <v>45880.625</v>
      </c>
      <c r="R80" s="3">
        <v>100.592</v>
      </c>
    </row>
    <row r="81" spans="1:18">
      <c r="A81" s="159" t="e">
        <f t="shared" ca="1" si="15"/>
        <v>#N/A</v>
      </c>
      <c r="B81" s="4">
        <f t="shared" ca="1" si="16"/>
        <v>101.1619</v>
      </c>
      <c r="C81" s="1">
        <f t="shared" ca="1" si="10"/>
        <v>89.620900000000006</v>
      </c>
      <c r="D81" s="31">
        <f t="shared" ca="1" si="11"/>
        <v>188201.96499999994</v>
      </c>
      <c r="E81" s="32" t="e">
        <f t="shared" ca="1" si="17"/>
        <v>#N/A</v>
      </c>
      <c r="F81" s="4">
        <f t="shared" ca="1" si="18"/>
        <v>101.22499999999999</v>
      </c>
      <c r="G81" s="31">
        <f t="shared" ca="1" si="19"/>
        <v>176249.99999999959</v>
      </c>
      <c r="H81" s="32" t="e">
        <f t="shared" ca="1" si="20"/>
        <v>#N/A</v>
      </c>
      <c r="I81" s="77" t="e">
        <f t="shared" ca="1" si="12"/>
        <v>#N/A</v>
      </c>
      <c r="K81" s="159">
        <f t="shared" si="13"/>
        <v>45876.625</v>
      </c>
      <c r="L81" s="159">
        <v>45881.625</v>
      </c>
      <c r="M81" s="159" t="str">
        <f t="shared" si="14"/>
        <v/>
      </c>
      <c r="O81" s="119">
        <v>45876.625</v>
      </c>
      <c r="P81" s="3">
        <v>95.873999999999995</v>
      </c>
      <c r="Q81" s="119">
        <v>45881.625</v>
      </c>
      <c r="R81" s="3">
        <v>100.723</v>
      </c>
    </row>
    <row r="82" spans="1:18">
      <c r="A82" s="159" t="e">
        <f t="shared" ca="1" si="15"/>
        <v>#N/A</v>
      </c>
      <c r="B82" s="4">
        <f t="shared" ca="1" si="16"/>
        <v>101.1619</v>
      </c>
      <c r="C82" s="1">
        <f t="shared" ca="1" si="10"/>
        <v>89.620900000000006</v>
      </c>
      <c r="D82" s="31">
        <f t="shared" ca="1" si="11"/>
        <v>188201.96499999994</v>
      </c>
      <c r="E82" s="32" t="e">
        <f t="shared" ca="1" si="17"/>
        <v>#N/A</v>
      </c>
      <c r="F82" s="4">
        <f t="shared" ca="1" si="18"/>
        <v>101.22499999999999</v>
      </c>
      <c r="G82" s="31">
        <f t="shared" ca="1" si="19"/>
        <v>176249.99999999959</v>
      </c>
      <c r="H82" s="32" t="e">
        <f t="shared" ca="1" si="20"/>
        <v>#N/A</v>
      </c>
      <c r="I82" s="77" t="e">
        <f t="shared" ca="1" si="12"/>
        <v>#N/A</v>
      </c>
      <c r="K82" s="159">
        <f t="shared" si="13"/>
        <v>45877.625</v>
      </c>
      <c r="L82" s="159">
        <v>45882.625</v>
      </c>
      <c r="M82" s="159" t="str">
        <f t="shared" si="14"/>
        <v/>
      </c>
      <c r="O82" s="119">
        <v>45877.625</v>
      </c>
      <c r="P82" s="3">
        <v>95.239000000000004</v>
      </c>
      <c r="Q82" s="119">
        <v>45882.625</v>
      </c>
      <c r="R82" s="3">
        <v>100.87</v>
      </c>
    </row>
    <row r="83" spans="1:18">
      <c r="A83" s="159" t="e">
        <f t="shared" ca="1" si="15"/>
        <v>#N/A</v>
      </c>
      <c r="B83" s="4">
        <f t="shared" ca="1" si="16"/>
        <v>101.1619</v>
      </c>
      <c r="C83" s="1">
        <f t="shared" ca="1" si="10"/>
        <v>89.620900000000006</v>
      </c>
      <c r="D83" s="31">
        <f t="shared" ca="1" si="11"/>
        <v>188201.96499999994</v>
      </c>
      <c r="E83" s="32" t="e">
        <f t="shared" ca="1" si="17"/>
        <v>#N/A</v>
      </c>
      <c r="F83" s="4">
        <f t="shared" ca="1" si="18"/>
        <v>101.22499999999999</v>
      </c>
      <c r="G83" s="31">
        <f t="shared" ca="1" si="19"/>
        <v>176249.99999999959</v>
      </c>
      <c r="H83" s="32" t="e">
        <f t="shared" ca="1" si="20"/>
        <v>#N/A</v>
      </c>
      <c r="I83" s="77" t="e">
        <f t="shared" ca="1" si="12"/>
        <v>#N/A</v>
      </c>
      <c r="K83" s="159">
        <f t="shared" si="13"/>
        <v>45880.625</v>
      </c>
      <c r="L83" s="159">
        <v>45883.625</v>
      </c>
      <c r="M83" s="159" t="str">
        <f t="shared" si="14"/>
        <v/>
      </c>
      <c r="O83" s="119">
        <v>45880.625</v>
      </c>
      <c r="P83" s="3">
        <v>94.683000000000007</v>
      </c>
      <c r="Q83" s="119">
        <v>45883.625</v>
      </c>
      <c r="R83" s="3">
        <v>100.889</v>
      </c>
    </row>
    <row r="84" spans="1:18">
      <c r="A84" s="159" t="e">
        <f t="shared" ca="1" si="15"/>
        <v>#N/A</v>
      </c>
      <c r="B84" s="4">
        <f t="shared" ca="1" si="16"/>
        <v>101.1619</v>
      </c>
      <c r="C84" s="1">
        <f t="shared" ca="1" si="10"/>
        <v>89.620900000000006</v>
      </c>
      <c r="D84" s="31">
        <f t="shared" ca="1" si="11"/>
        <v>188201.96499999994</v>
      </c>
      <c r="E84" s="32" t="e">
        <f t="shared" ca="1" si="17"/>
        <v>#N/A</v>
      </c>
      <c r="F84" s="4">
        <f t="shared" ca="1" si="18"/>
        <v>101.22499999999999</v>
      </c>
      <c r="G84" s="31">
        <f t="shared" ca="1" si="19"/>
        <v>176249.99999999959</v>
      </c>
      <c r="H84" s="32" t="e">
        <f t="shared" ca="1" si="20"/>
        <v>#N/A</v>
      </c>
      <c r="I84" s="77" t="e">
        <f t="shared" ca="1" si="12"/>
        <v>#N/A</v>
      </c>
      <c r="K84" s="159">
        <f t="shared" si="13"/>
        <v>45881.625</v>
      </c>
      <c r="L84" s="159">
        <v>45884.625</v>
      </c>
      <c r="M84" s="159" t="str">
        <f t="shared" si="14"/>
        <v/>
      </c>
      <c r="O84" s="119">
        <v>45881.625</v>
      </c>
      <c r="P84" s="3">
        <v>94.650999999999996</v>
      </c>
      <c r="Q84" s="119">
        <v>45884.625</v>
      </c>
      <c r="R84" s="3">
        <v>101.062</v>
      </c>
    </row>
    <row r="85" spans="1:18">
      <c r="A85" s="159" t="e">
        <f t="shared" ca="1" si="15"/>
        <v>#N/A</v>
      </c>
      <c r="B85" s="4">
        <f t="shared" ca="1" si="16"/>
        <v>101.1619</v>
      </c>
      <c r="C85" s="1">
        <f t="shared" ca="1" si="10"/>
        <v>89.620900000000006</v>
      </c>
      <c r="D85" s="31">
        <f t="shared" ca="1" si="11"/>
        <v>188201.96499999994</v>
      </c>
      <c r="E85" s="32" t="e">
        <f t="shared" ca="1" si="17"/>
        <v>#N/A</v>
      </c>
      <c r="F85" s="4">
        <f t="shared" ca="1" si="18"/>
        <v>101.22499999999999</v>
      </c>
      <c r="G85" s="31">
        <f t="shared" ca="1" si="19"/>
        <v>176249.99999999959</v>
      </c>
      <c r="H85" s="32" t="e">
        <f t="shared" ca="1" si="20"/>
        <v>#N/A</v>
      </c>
      <c r="I85" s="77" t="e">
        <f t="shared" ca="1" si="12"/>
        <v>#N/A</v>
      </c>
      <c r="K85" s="159">
        <f t="shared" si="13"/>
        <v>45882.625</v>
      </c>
      <c r="L85" s="159">
        <v>45887.625</v>
      </c>
      <c r="M85" s="159" t="str">
        <f t="shared" si="14"/>
        <v/>
      </c>
      <c r="O85" s="119">
        <v>45882.625</v>
      </c>
      <c r="P85" s="3">
        <v>92.992999999999995</v>
      </c>
      <c r="Q85" s="119">
        <v>45887.625</v>
      </c>
      <c r="R85" s="3">
        <v>100.98699999999999</v>
      </c>
    </row>
    <row r="86" spans="1:18">
      <c r="A86" s="159" t="e">
        <f t="shared" ca="1" si="15"/>
        <v>#N/A</v>
      </c>
      <c r="B86" s="4">
        <f t="shared" ca="1" si="16"/>
        <v>101.1619</v>
      </c>
      <c r="C86" s="1">
        <f t="shared" ca="1" si="10"/>
        <v>89.620900000000006</v>
      </c>
      <c r="D86" s="31">
        <f t="shared" ca="1" si="11"/>
        <v>188201.96499999994</v>
      </c>
      <c r="E86" s="32" t="e">
        <f t="shared" ca="1" si="17"/>
        <v>#N/A</v>
      </c>
      <c r="F86" s="4">
        <f t="shared" ca="1" si="18"/>
        <v>101.22499999999999</v>
      </c>
      <c r="G86" s="31">
        <f t="shared" ca="1" si="19"/>
        <v>176249.99999999959</v>
      </c>
      <c r="H86" s="32" t="e">
        <f t="shared" ca="1" si="20"/>
        <v>#N/A</v>
      </c>
      <c r="I86" s="77" t="e">
        <f t="shared" ca="1" si="12"/>
        <v>#N/A</v>
      </c>
      <c r="K86" s="159">
        <f t="shared" si="13"/>
        <v>45883.625</v>
      </c>
      <c r="L86" s="159">
        <v>45888.625</v>
      </c>
      <c r="M86" s="159" t="str">
        <f t="shared" si="14"/>
        <v/>
      </c>
      <c r="O86" s="119">
        <v>45883.625</v>
      </c>
      <c r="P86" s="3">
        <v>92.293999999999997</v>
      </c>
      <c r="Q86" s="119">
        <v>45888.625</v>
      </c>
      <c r="R86" s="3">
        <v>101.111</v>
      </c>
    </row>
    <row r="87" spans="1:18">
      <c r="A87" s="159" t="e">
        <f t="shared" ca="1" si="15"/>
        <v>#N/A</v>
      </c>
      <c r="B87" s="4">
        <f t="shared" ca="1" si="16"/>
        <v>101.1619</v>
      </c>
      <c r="C87" s="1">
        <f t="shared" ca="1" si="10"/>
        <v>89.620900000000006</v>
      </c>
      <c r="D87" s="31">
        <f t="shared" ca="1" si="11"/>
        <v>188201.96499999994</v>
      </c>
      <c r="E87" s="32" t="e">
        <f t="shared" ca="1" si="17"/>
        <v>#N/A</v>
      </c>
      <c r="F87" s="4">
        <f t="shared" ca="1" si="18"/>
        <v>101.22499999999999</v>
      </c>
      <c r="G87" s="31">
        <f t="shared" ca="1" si="19"/>
        <v>176249.99999999959</v>
      </c>
      <c r="H87" s="32" t="e">
        <f t="shared" ca="1" si="20"/>
        <v>#N/A</v>
      </c>
      <c r="I87" s="77" t="e">
        <f t="shared" ca="1" si="12"/>
        <v>#N/A</v>
      </c>
      <c r="K87" s="159">
        <f t="shared" si="13"/>
        <v>45884.625</v>
      </c>
      <c r="L87" s="159">
        <v>45889.625</v>
      </c>
      <c r="M87" s="159" t="str">
        <f t="shared" si="14"/>
        <v/>
      </c>
      <c r="O87" s="119">
        <v>45884.625</v>
      </c>
      <c r="P87" s="3">
        <v>91.725999999999999</v>
      </c>
      <c r="Q87" s="119">
        <v>45889.625</v>
      </c>
      <c r="R87" s="3">
        <v>100.663</v>
      </c>
    </row>
    <row r="88" spans="1:18">
      <c r="A88" s="159" t="e">
        <f t="shared" ca="1" si="15"/>
        <v>#N/A</v>
      </c>
      <c r="B88" s="4">
        <f t="shared" ca="1" si="16"/>
        <v>101.1619</v>
      </c>
      <c r="C88" s="1">
        <f t="shared" ca="1" si="10"/>
        <v>89.620900000000006</v>
      </c>
      <c r="D88" s="31">
        <f t="shared" ca="1" si="11"/>
        <v>188201.96499999994</v>
      </c>
      <c r="E88" s="32" t="e">
        <f t="shared" ca="1" si="17"/>
        <v>#N/A</v>
      </c>
      <c r="F88" s="4">
        <f t="shared" ca="1" si="18"/>
        <v>101.22499999999999</v>
      </c>
      <c r="G88" s="31">
        <f t="shared" ca="1" si="19"/>
        <v>176249.99999999959</v>
      </c>
      <c r="H88" s="32" t="e">
        <f t="shared" ca="1" si="20"/>
        <v>#N/A</v>
      </c>
      <c r="I88" s="77" t="e">
        <f t="shared" ca="1" si="12"/>
        <v>#N/A</v>
      </c>
      <c r="K88" s="159">
        <f t="shared" si="13"/>
        <v>45887.625</v>
      </c>
      <c r="L88" s="159">
        <v>45890.625</v>
      </c>
      <c r="M88" s="159" t="str">
        <f t="shared" si="14"/>
        <v/>
      </c>
      <c r="O88" s="119">
        <v>45887.625</v>
      </c>
      <c r="P88" s="3">
        <v>92.222999999999999</v>
      </c>
      <c r="Q88" s="119">
        <v>45890.625</v>
      </c>
      <c r="R88" s="3">
        <v>100.253</v>
      </c>
    </row>
    <row r="89" spans="1:18">
      <c r="A89" s="159" t="e">
        <f t="shared" ca="1" si="15"/>
        <v>#N/A</v>
      </c>
      <c r="B89" s="4">
        <f t="shared" ca="1" si="16"/>
        <v>101.1619</v>
      </c>
      <c r="C89" s="1">
        <f t="shared" ca="1" si="10"/>
        <v>89.620900000000006</v>
      </c>
      <c r="D89" s="31">
        <f t="shared" ca="1" si="11"/>
        <v>188201.96499999994</v>
      </c>
      <c r="E89" s="32" t="e">
        <f t="shared" ca="1" si="17"/>
        <v>#N/A</v>
      </c>
      <c r="F89" s="4">
        <f t="shared" ca="1" si="18"/>
        <v>101.22499999999999</v>
      </c>
      <c r="G89" s="31">
        <f t="shared" ca="1" si="19"/>
        <v>176249.99999999959</v>
      </c>
      <c r="H89" s="32" t="e">
        <f t="shared" ca="1" si="20"/>
        <v>#N/A</v>
      </c>
      <c r="I89" s="77" t="e">
        <f t="shared" ca="1" si="12"/>
        <v>#N/A</v>
      </c>
      <c r="K89" s="159">
        <f t="shared" si="13"/>
        <v>45888.625</v>
      </c>
      <c r="L89" s="159">
        <v>45891.625</v>
      </c>
      <c r="M89" s="159" t="str">
        <f t="shared" si="14"/>
        <v/>
      </c>
      <c r="O89" s="119">
        <v>45888.625</v>
      </c>
      <c r="P89" s="3">
        <v>92.4</v>
      </c>
      <c r="Q89" s="119">
        <v>45891.625</v>
      </c>
      <c r="R89" s="3">
        <v>100.52800000000001</v>
      </c>
    </row>
    <row r="90" spans="1:18">
      <c r="A90" s="159" t="e">
        <f t="shared" ca="1" si="15"/>
        <v>#N/A</v>
      </c>
      <c r="B90" s="4">
        <f t="shared" ca="1" si="16"/>
        <v>101.1619</v>
      </c>
      <c r="C90" s="1">
        <f t="shared" ca="1" si="10"/>
        <v>89.620900000000006</v>
      </c>
      <c r="D90" s="31">
        <f t="shared" ca="1" si="11"/>
        <v>188201.96499999994</v>
      </c>
      <c r="E90" s="32" t="e">
        <f t="shared" ca="1" si="17"/>
        <v>#N/A</v>
      </c>
      <c r="F90" s="4">
        <f t="shared" ca="1" si="18"/>
        <v>101.22499999999999</v>
      </c>
      <c r="G90" s="31">
        <f t="shared" ca="1" si="19"/>
        <v>176249.99999999959</v>
      </c>
      <c r="H90" s="32" t="e">
        <f t="shared" ca="1" si="20"/>
        <v>#N/A</v>
      </c>
      <c r="I90" s="77" t="e">
        <f t="shared" ca="1" si="12"/>
        <v>#N/A</v>
      </c>
      <c r="K90" s="159">
        <f t="shared" si="13"/>
        <v>45889.625</v>
      </c>
      <c r="L90" s="159">
        <v>45894.625</v>
      </c>
      <c r="M90" s="159" t="str">
        <f t="shared" si="14"/>
        <v/>
      </c>
      <c r="O90" s="119">
        <v>45889.625</v>
      </c>
      <c r="P90" s="3">
        <v>93.158000000000001</v>
      </c>
      <c r="Q90" s="119">
        <v>45894.625</v>
      </c>
      <c r="R90" s="3">
        <v>100.44</v>
      </c>
    </row>
    <row r="91" spans="1:18">
      <c r="A91" s="159" t="e">
        <f t="shared" ca="1" si="15"/>
        <v>#N/A</v>
      </c>
      <c r="B91" s="4">
        <f t="shared" ca="1" si="16"/>
        <v>101.1619</v>
      </c>
      <c r="C91" s="1">
        <f t="shared" ca="1" si="10"/>
        <v>89.620900000000006</v>
      </c>
      <c r="D91" s="31">
        <f t="shared" ca="1" si="11"/>
        <v>188201.96499999994</v>
      </c>
      <c r="E91" s="32" t="e">
        <f t="shared" ca="1" si="17"/>
        <v>#N/A</v>
      </c>
      <c r="F91" s="4">
        <f t="shared" ca="1" si="18"/>
        <v>101.22499999999999</v>
      </c>
      <c r="G91" s="31">
        <f t="shared" ca="1" si="19"/>
        <v>176249.99999999959</v>
      </c>
      <c r="H91" s="32" t="e">
        <f t="shared" ca="1" si="20"/>
        <v>#N/A</v>
      </c>
      <c r="I91" s="77" t="e">
        <f t="shared" ca="1" si="12"/>
        <v>#N/A</v>
      </c>
      <c r="K91" s="159">
        <f t="shared" si="13"/>
        <v>45890.625</v>
      </c>
      <c r="L91" s="159">
        <v>45895.625</v>
      </c>
      <c r="M91" s="159" t="str">
        <f t="shared" si="14"/>
        <v/>
      </c>
      <c r="O91" s="119">
        <v>45890.625</v>
      </c>
      <c r="P91" s="3">
        <v>94.564999999999998</v>
      </c>
      <c r="Q91" s="119">
        <v>45895.625</v>
      </c>
      <c r="R91" s="3">
        <v>100.071</v>
      </c>
    </row>
    <row r="92" spans="1:18">
      <c r="A92" s="159" t="e">
        <f t="shared" ca="1" si="15"/>
        <v>#N/A</v>
      </c>
      <c r="B92" s="4">
        <f t="shared" ca="1" si="16"/>
        <v>101.1619</v>
      </c>
      <c r="C92" s="1">
        <f t="shared" ref="C92:C155" ca="1" si="21">IF(ISERROR(B92-$F$8),"",B92-$F$8)</f>
        <v>89.620900000000006</v>
      </c>
      <c r="D92" s="31">
        <f t="shared" ca="1" si="11"/>
        <v>188201.96499999994</v>
      </c>
      <c r="E92" s="32" t="e">
        <f t="shared" ca="1" si="17"/>
        <v>#N/A</v>
      </c>
      <c r="F92" s="4">
        <f t="shared" ca="1" si="18"/>
        <v>101.22499999999999</v>
      </c>
      <c r="G92" s="31">
        <f t="shared" ca="1" si="19"/>
        <v>176249.99999999959</v>
      </c>
      <c r="H92" s="32" t="e">
        <f t="shared" ca="1" si="20"/>
        <v>#N/A</v>
      </c>
      <c r="I92" s="77" t="e">
        <f t="shared" ca="1" si="12"/>
        <v>#N/A</v>
      </c>
      <c r="K92" s="159">
        <f t="shared" si="13"/>
        <v>45891.625</v>
      </c>
      <c r="L92" s="159">
        <v>45896.625</v>
      </c>
      <c r="M92" s="159" t="str">
        <f t="shared" si="14"/>
        <v/>
      </c>
      <c r="O92" s="119">
        <v>45891.625</v>
      </c>
      <c r="P92" s="3">
        <v>95.510999999999996</v>
      </c>
      <c r="Q92" s="119">
        <v>45896.625</v>
      </c>
      <c r="R92" s="3">
        <v>100.041</v>
      </c>
    </row>
    <row r="93" spans="1:18">
      <c r="A93" s="159" t="e">
        <f t="shared" ca="1" si="15"/>
        <v>#N/A</v>
      </c>
      <c r="B93" s="4">
        <f t="shared" ca="1" si="16"/>
        <v>101.1619</v>
      </c>
      <c r="C93" s="1">
        <f t="shared" ca="1" si="21"/>
        <v>89.620900000000006</v>
      </c>
      <c r="D93" s="31">
        <f t="shared" ca="1" si="11"/>
        <v>188201.96499999994</v>
      </c>
      <c r="E93" s="32" t="e">
        <f t="shared" ca="1" si="17"/>
        <v>#N/A</v>
      </c>
      <c r="F93" s="4">
        <f t="shared" ca="1" si="18"/>
        <v>101.22499999999999</v>
      </c>
      <c r="G93" s="31">
        <f t="shared" ca="1" si="19"/>
        <v>176249.99999999959</v>
      </c>
      <c r="H93" s="32" t="e">
        <f t="shared" ca="1" si="20"/>
        <v>#N/A</v>
      </c>
      <c r="I93" s="77" t="e">
        <f t="shared" ca="1" si="12"/>
        <v>#N/A</v>
      </c>
      <c r="K93" s="159">
        <f t="shared" si="13"/>
        <v>45894.625</v>
      </c>
      <c r="L93" s="159">
        <v>45897.625</v>
      </c>
      <c r="M93" s="159" t="str">
        <f t="shared" si="14"/>
        <v/>
      </c>
      <c r="O93" s="119">
        <v>45894.625</v>
      </c>
      <c r="P93" s="3">
        <v>94.742999999999995</v>
      </c>
      <c r="Q93" s="119">
        <v>45897.625</v>
      </c>
      <c r="R93" s="3">
        <v>100.211</v>
      </c>
    </row>
    <row r="94" spans="1:18">
      <c r="A94" s="159" t="e">
        <f t="shared" ca="1" si="15"/>
        <v>#N/A</v>
      </c>
      <c r="B94" s="4">
        <f t="shared" ca="1" si="16"/>
        <v>101.1619</v>
      </c>
      <c r="C94" s="1">
        <f t="shared" ca="1" si="21"/>
        <v>89.620900000000006</v>
      </c>
      <c r="D94" s="31">
        <f t="shared" ca="1" si="11"/>
        <v>188201.96499999994</v>
      </c>
      <c r="E94" s="32" t="e">
        <f t="shared" ca="1" si="17"/>
        <v>#N/A</v>
      </c>
      <c r="F94" s="4">
        <f t="shared" ca="1" si="18"/>
        <v>101.22499999999999</v>
      </c>
      <c r="G94" s="31">
        <f t="shared" ca="1" si="19"/>
        <v>176249.99999999959</v>
      </c>
      <c r="H94" s="32" t="e">
        <f t="shared" ca="1" si="20"/>
        <v>#N/A</v>
      </c>
      <c r="I94" s="77" t="e">
        <f t="shared" ca="1" si="12"/>
        <v>#N/A</v>
      </c>
      <c r="K94" s="159">
        <f t="shared" si="13"/>
        <v>45895.625</v>
      </c>
      <c r="L94" s="159">
        <v>45898.625</v>
      </c>
      <c r="M94" s="159" t="str">
        <f t="shared" si="14"/>
        <v/>
      </c>
      <c r="O94" s="119">
        <v>45895.625</v>
      </c>
      <c r="P94" s="3">
        <v>100.36199999999999</v>
      </c>
      <c r="Q94" s="119">
        <v>45898.625</v>
      </c>
      <c r="R94" s="3">
        <v>100.113</v>
      </c>
    </row>
    <row r="95" spans="1:18">
      <c r="A95" s="159" t="e">
        <f t="shared" ca="1" si="15"/>
        <v>#N/A</v>
      </c>
      <c r="B95" s="4">
        <f t="shared" ca="1" si="16"/>
        <v>101.1619</v>
      </c>
      <c r="C95" s="1">
        <f t="shared" ca="1" si="21"/>
        <v>89.620900000000006</v>
      </c>
      <c r="D95" s="31">
        <f t="shared" ca="1" si="11"/>
        <v>188201.96499999994</v>
      </c>
      <c r="E95" s="32" t="e">
        <f t="shared" ca="1" si="17"/>
        <v>#N/A</v>
      </c>
      <c r="F95" s="4">
        <f t="shared" ca="1" si="18"/>
        <v>101.22499999999999</v>
      </c>
      <c r="G95" s="31">
        <f t="shared" ca="1" si="19"/>
        <v>176249.99999999959</v>
      </c>
      <c r="H95" s="32" t="e">
        <f t="shared" ca="1" si="20"/>
        <v>#N/A</v>
      </c>
      <c r="I95" s="77" t="e">
        <f t="shared" ca="1" si="12"/>
        <v>#N/A</v>
      </c>
      <c r="K95" s="159">
        <f t="shared" si="13"/>
        <v>45896.625</v>
      </c>
      <c r="L95" s="159">
        <v>45902.625</v>
      </c>
      <c r="M95" s="159" t="str">
        <f t="shared" si="14"/>
        <v/>
      </c>
      <c r="O95" s="119">
        <v>45896.625</v>
      </c>
      <c r="P95" s="3">
        <v>100.863</v>
      </c>
      <c r="Q95" s="119">
        <v>45902.625</v>
      </c>
      <c r="R95" s="3">
        <v>99.4</v>
      </c>
    </row>
    <row r="96" spans="1:18">
      <c r="A96" s="159" t="e">
        <f t="shared" ca="1" si="15"/>
        <v>#N/A</v>
      </c>
      <c r="B96" s="4">
        <f t="shared" ca="1" si="16"/>
        <v>101.1619</v>
      </c>
      <c r="C96" s="1">
        <f t="shared" ca="1" si="21"/>
        <v>89.620900000000006</v>
      </c>
      <c r="D96" s="31">
        <f t="shared" ca="1" si="11"/>
        <v>188201.96499999994</v>
      </c>
      <c r="E96" s="32" t="e">
        <f t="shared" ca="1" si="17"/>
        <v>#N/A</v>
      </c>
      <c r="F96" s="4">
        <f t="shared" ca="1" si="18"/>
        <v>101.22499999999999</v>
      </c>
      <c r="G96" s="31">
        <f t="shared" ca="1" si="19"/>
        <v>176249.99999999959</v>
      </c>
      <c r="H96" s="32" t="e">
        <f t="shared" ca="1" si="20"/>
        <v>#N/A</v>
      </c>
      <c r="I96" s="77" t="e">
        <f t="shared" ca="1" si="12"/>
        <v>#N/A</v>
      </c>
      <c r="K96" s="159">
        <f t="shared" si="13"/>
        <v>45897.625</v>
      </c>
      <c r="L96" s="159">
        <v>45903.625</v>
      </c>
      <c r="M96" s="159" t="str">
        <f t="shared" si="14"/>
        <v/>
      </c>
      <c r="O96" s="119">
        <v>45897.625</v>
      </c>
      <c r="P96" s="3">
        <v>104.051</v>
      </c>
      <c r="Q96" s="119">
        <v>45903.625</v>
      </c>
      <c r="R96" s="3">
        <v>99.346999999999994</v>
      </c>
    </row>
    <row r="97" spans="1:18">
      <c r="A97" s="159" t="e">
        <f t="shared" ca="1" si="15"/>
        <v>#N/A</v>
      </c>
      <c r="B97" s="4">
        <f t="shared" ca="1" si="16"/>
        <v>101.1619</v>
      </c>
      <c r="C97" s="1">
        <f t="shared" ca="1" si="21"/>
        <v>89.620900000000006</v>
      </c>
      <c r="D97" s="31">
        <f t="shared" ca="1" si="11"/>
        <v>188201.96499999994</v>
      </c>
      <c r="E97" s="32" t="e">
        <f t="shared" ca="1" si="17"/>
        <v>#N/A</v>
      </c>
      <c r="F97" s="4">
        <f t="shared" ca="1" si="18"/>
        <v>101.22499999999999</v>
      </c>
      <c r="G97" s="31">
        <f t="shared" ca="1" si="19"/>
        <v>176249.99999999959</v>
      </c>
      <c r="H97" s="32" t="e">
        <f t="shared" ca="1" si="20"/>
        <v>#N/A</v>
      </c>
      <c r="I97" s="77" t="e">
        <f t="shared" ca="1" si="12"/>
        <v>#N/A</v>
      </c>
      <c r="K97" s="159">
        <f t="shared" si="13"/>
        <v>45898.625</v>
      </c>
      <c r="L97" s="159">
        <v>45904.625</v>
      </c>
      <c r="M97" s="159">
        <f t="shared" si="14"/>
        <v>45904.625</v>
      </c>
      <c r="O97" s="119">
        <v>45898.625</v>
      </c>
      <c r="P97" s="3">
        <v>105.312</v>
      </c>
      <c r="Q97" s="119">
        <v>45904.625</v>
      </c>
      <c r="R97" s="3">
        <v>99.266999999999996</v>
      </c>
    </row>
    <row r="98" spans="1:18">
      <c r="A98" s="159" t="e">
        <f t="shared" ca="1" si="15"/>
        <v>#N/A</v>
      </c>
      <c r="B98" s="4">
        <f t="shared" ca="1" si="16"/>
        <v>101.1619</v>
      </c>
      <c r="C98" s="1">
        <f t="shared" ca="1" si="21"/>
        <v>89.620900000000006</v>
      </c>
      <c r="D98" s="31">
        <f t="shared" ca="1" si="11"/>
        <v>188201.96499999994</v>
      </c>
      <c r="E98" s="32" t="e">
        <f t="shared" ca="1" si="17"/>
        <v>#N/A</v>
      </c>
      <c r="F98" s="4">
        <f t="shared" ca="1" si="18"/>
        <v>101.22499999999999</v>
      </c>
      <c r="G98" s="31">
        <f t="shared" ca="1" si="19"/>
        <v>176249.99999999959</v>
      </c>
      <c r="H98" s="32" t="e">
        <f t="shared" ca="1" si="20"/>
        <v>#N/A</v>
      </c>
      <c r="I98" s="77" t="e">
        <f t="shared" ca="1" si="12"/>
        <v>#N/A</v>
      </c>
      <c r="K98" s="159">
        <f t="shared" si="13"/>
        <v>45898.625</v>
      </c>
      <c r="L98" s="159">
        <v>45905.625</v>
      </c>
      <c r="M98" s="159">
        <f t="shared" si="14"/>
        <v>45905.625</v>
      </c>
      <c r="O98" s="119">
        <v>45901.625</v>
      </c>
      <c r="P98" s="3">
        <v>105.065</v>
      </c>
      <c r="Q98" s="119">
        <v>45905.625</v>
      </c>
      <c r="R98" s="3">
        <v>99.856999999999999</v>
      </c>
    </row>
    <row r="99" spans="1:18">
      <c r="A99" s="159" t="e">
        <f t="shared" ca="1" si="15"/>
        <v>#N/A</v>
      </c>
      <c r="B99" s="4">
        <f t="shared" ca="1" si="16"/>
        <v>101.1619</v>
      </c>
      <c r="C99" s="1">
        <f t="shared" ca="1" si="21"/>
        <v>89.620900000000006</v>
      </c>
      <c r="D99" s="31">
        <f t="shared" ca="1" si="11"/>
        <v>188201.96499999994</v>
      </c>
      <c r="E99" s="32" t="e">
        <f t="shared" ca="1" si="17"/>
        <v>#N/A</v>
      </c>
      <c r="F99" s="4">
        <f t="shared" ca="1" si="18"/>
        <v>101.22499999999999</v>
      </c>
      <c r="G99" s="31">
        <f t="shared" ca="1" si="19"/>
        <v>176249.99999999959</v>
      </c>
      <c r="H99" s="32" t="e">
        <f t="shared" ca="1" si="20"/>
        <v>#N/A</v>
      </c>
      <c r="I99" s="77" t="e">
        <f t="shared" ca="1" si="12"/>
        <v>#N/A</v>
      </c>
      <c r="K99" s="159">
        <f t="shared" si="13"/>
        <v>45902.625</v>
      </c>
      <c r="L99" s="159">
        <v>45908.625</v>
      </c>
      <c r="M99" s="159">
        <f t="shared" si="14"/>
        <v>45908.625</v>
      </c>
      <c r="O99" s="119">
        <v>45902.625</v>
      </c>
      <c r="P99" s="3">
        <v>107.70399999999999</v>
      </c>
      <c r="Q99" s="119">
        <v>45908.625</v>
      </c>
      <c r="R99" s="3">
        <v>99.837000000000003</v>
      </c>
    </row>
    <row r="100" spans="1:18">
      <c r="A100" s="159" t="e">
        <f t="shared" ca="1" si="15"/>
        <v>#N/A</v>
      </c>
      <c r="B100" s="4">
        <f t="shared" ca="1" si="16"/>
        <v>101.1619</v>
      </c>
      <c r="C100" s="1">
        <f t="shared" ca="1" si="21"/>
        <v>89.620900000000006</v>
      </c>
      <c r="D100" s="31">
        <f t="shared" ca="1" si="11"/>
        <v>188201.96499999994</v>
      </c>
      <c r="E100" s="32" t="e">
        <f t="shared" ca="1" si="17"/>
        <v>#N/A</v>
      </c>
      <c r="F100" s="4">
        <f t="shared" ca="1" si="18"/>
        <v>101.22499999999999</v>
      </c>
      <c r="G100" s="31">
        <f t="shared" ca="1" si="19"/>
        <v>176249.99999999959</v>
      </c>
      <c r="H100" s="32" t="e">
        <f t="shared" ca="1" si="20"/>
        <v>#N/A</v>
      </c>
      <c r="I100" s="77" t="e">
        <f t="shared" ca="1" si="12"/>
        <v>#N/A</v>
      </c>
      <c r="K100" s="159">
        <f t="shared" si="13"/>
        <v>45903.625</v>
      </c>
      <c r="L100" s="159">
        <v>45909.625</v>
      </c>
      <c r="M100" s="159">
        <f t="shared" si="14"/>
        <v>45909.625</v>
      </c>
      <c r="O100" s="119">
        <v>45903.625</v>
      </c>
      <c r="P100" s="3">
        <v>106.65900000000001</v>
      </c>
      <c r="Q100" s="119">
        <v>45909.625</v>
      </c>
      <c r="R100" s="3">
        <v>99.876000000000005</v>
      </c>
    </row>
    <row r="101" spans="1:18">
      <c r="A101" s="159" t="e">
        <f t="shared" ca="1" si="15"/>
        <v>#N/A</v>
      </c>
      <c r="B101" s="4">
        <f t="shared" ca="1" si="16"/>
        <v>101.1619</v>
      </c>
      <c r="C101" s="1">
        <f t="shared" ca="1" si="21"/>
        <v>89.620900000000006</v>
      </c>
      <c r="D101" s="31">
        <f t="shared" ca="1" si="11"/>
        <v>188201.96499999994</v>
      </c>
      <c r="E101" s="32" t="e">
        <f t="shared" ca="1" si="17"/>
        <v>#N/A</v>
      </c>
      <c r="F101" s="4">
        <f t="shared" ca="1" si="18"/>
        <v>101.22499999999999</v>
      </c>
      <c r="G101" s="31">
        <f t="shared" ca="1" si="19"/>
        <v>176249.99999999959</v>
      </c>
      <c r="H101" s="32" t="e">
        <f t="shared" ca="1" si="20"/>
        <v>#N/A</v>
      </c>
      <c r="I101" s="77" t="e">
        <f t="shared" ca="1" si="12"/>
        <v>#N/A</v>
      </c>
      <c r="K101" s="159">
        <f t="shared" si="13"/>
        <v>45904.625</v>
      </c>
      <c r="L101" s="159">
        <v>45910.625</v>
      </c>
      <c r="M101" s="159">
        <f t="shared" si="14"/>
        <v>45910.625</v>
      </c>
      <c r="O101" s="119">
        <v>45904.625</v>
      </c>
      <c r="P101" s="3">
        <v>102.55200000000001</v>
      </c>
      <c r="Q101" s="119">
        <v>45910.625</v>
      </c>
      <c r="R101" s="3">
        <v>99.942999999999998</v>
      </c>
    </row>
    <row r="102" spans="1:18">
      <c r="A102" s="159" t="e">
        <f t="shared" ca="1" si="15"/>
        <v>#N/A</v>
      </c>
      <c r="B102" s="4">
        <f t="shared" ca="1" si="16"/>
        <v>101.1619</v>
      </c>
      <c r="C102" s="1">
        <f t="shared" ca="1" si="21"/>
        <v>89.620900000000006</v>
      </c>
      <c r="D102" s="31">
        <f t="shared" ca="1" si="11"/>
        <v>188201.96499999994</v>
      </c>
      <c r="E102" s="32" t="e">
        <f t="shared" ca="1" si="17"/>
        <v>#N/A</v>
      </c>
      <c r="F102" s="4">
        <f t="shared" ca="1" si="18"/>
        <v>101.22499999999999</v>
      </c>
      <c r="G102" s="31">
        <f t="shared" ca="1" si="19"/>
        <v>176249.99999999959</v>
      </c>
      <c r="H102" s="32" t="e">
        <f t="shared" ca="1" si="20"/>
        <v>#N/A</v>
      </c>
      <c r="I102" s="77" t="e">
        <f t="shared" ca="1" si="12"/>
        <v>#N/A</v>
      </c>
      <c r="K102" s="159">
        <f t="shared" si="13"/>
        <v>45905.625</v>
      </c>
      <c r="L102" s="159">
        <v>45911.625</v>
      </c>
      <c r="M102" s="159">
        <f t="shared" si="14"/>
        <v>45911.625</v>
      </c>
      <c r="O102" s="119">
        <v>45905.625</v>
      </c>
      <c r="P102" s="3">
        <v>97.619</v>
      </c>
      <c r="Q102" s="119">
        <v>45911.625</v>
      </c>
      <c r="R102" s="3">
        <v>100.11</v>
      </c>
    </row>
    <row r="103" spans="1:18">
      <c r="A103" s="159" t="e">
        <f t="shared" ca="1" si="15"/>
        <v>#N/A</v>
      </c>
      <c r="B103" s="4">
        <f t="shared" ca="1" si="16"/>
        <v>101.1619</v>
      </c>
      <c r="C103" s="1">
        <f t="shared" ca="1" si="21"/>
        <v>89.620900000000006</v>
      </c>
      <c r="D103" s="31">
        <f t="shared" ca="1" si="11"/>
        <v>188201.96499999994</v>
      </c>
      <c r="E103" s="32" t="e">
        <f t="shared" ca="1" si="17"/>
        <v>#N/A</v>
      </c>
      <c r="F103" s="4">
        <f t="shared" ca="1" si="18"/>
        <v>101.22499999999999</v>
      </c>
      <c r="G103" s="31">
        <f t="shared" ca="1" si="19"/>
        <v>176249.99999999959</v>
      </c>
      <c r="H103" s="32" t="e">
        <f t="shared" ca="1" si="20"/>
        <v>#N/A</v>
      </c>
      <c r="I103" s="77" t="e">
        <f t="shared" ca="1" si="12"/>
        <v>#N/A</v>
      </c>
      <c r="K103" s="159">
        <f t="shared" si="13"/>
        <v>45908.625</v>
      </c>
      <c r="L103" s="159">
        <v>45912.625</v>
      </c>
      <c r="M103" s="159">
        <f t="shared" si="14"/>
        <v>45912.625</v>
      </c>
      <c r="O103" s="119">
        <v>45908.625</v>
      </c>
      <c r="P103" s="3">
        <v>97.876000000000005</v>
      </c>
      <c r="Q103" s="119">
        <v>45912.625</v>
      </c>
      <c r="R103" s="3">
        <v>100.373</v>
      </c>
    </row>
    <row r="104" spans="1:18">
      <c r="A104" s="159" t="e">
        <f t="shared" ca="1" si="15"/>
        <v>#N/A</v>
      </c>
      <c r="B104" s="4">
        <f t="shared" ca="1" si="16"/>
        <v>101.1619</v>
      </c>
      <c r="C104" s="1">
        <f t="shared" ca="1" si="21"/>
        <v>89.620900000000006</v>
      </c>
      <c r="D104" s="31">
        <f t="shared" ca="1" si="11"/>
        <v>188201.96499999994</v>
      </c>
      <c r="E104" s="32" t="e">
        <f t="shared" ca="1" si="17"/>
        <v>#N/A</v>
      </c>
      <c r="F104" s="4">
        <f t="shared" ca="1" si="18"/>
        <v>101.22499999999999</v>
      </c>
      <c r="G104" s="31">
        <f t="shared" ca="1" si="19"/>
        <v>176249.99999999959</v>
      </c>
      <c r="H104" s="32" t="e">
        <f t="shared" ca="1" si="20"/>
        <v>#N/A</v>
      </c>
      <c r="I104" s="77" t="e">
        <f t="shared" ca="1" si="12"/>
        <v>#N/A</v>
      </c>
      <c r="K104" s="159">
        <f t="shared" si="13"/>
        <v>45909.625</v>
      </c>
      <c r="L104" s="159">
        <v>45915.625</v>
      </c>
      <c r="M104" s="159">
        <f t="shared" si="14"/>
        <v>45915.625</v>
      </c>
      <c r="O104" s="119">
        <v>45909.625</v>
      </c>
      <c r="P104" s="3">
        <v>96.716999999999999</v>
      </c>
      <c r="Q104" s="119">
        <v>45915.625</v>
      </c>
      <c r="R104" s="3">
        <v>100.343</v>
      </c>
    </row>
    <row r="105" spans="1:18">
      <c r="A105" s="159" t="e">
        <f t="shared" ca="1" si="15"/>
        <v>#N/A</v>
      </c>
      <c r="B105" s="4">
        <f t="shared" ca="1" si="16"/>
        <v>101.1619</v>
      </c>
      <c r="C105" s="1">
        <f t="shared" ca="1" si="21"/>
        <v>89.620900000000006</v>
      </c>
      <c r="D105" s="31">
        <f t="shared" ca="1" si="11"/>
        <v>188201.96499999994</v>
      </c>
      <c r="E105" s="32" t="e">
        <f t="shared" ca="1" si="17"/>
        <v>#N/A</v>
      </c>
      <c r="F105" s="4">
        <f t="shared" ca="1" si="18"/>
        <v>101.22499999999999</v>
      </c>
      <c r="G105" s="31">
        <f t="shared" ca="1" si="19"/>
        <v>176249.99999999959</v>
      </c>
      <c r="H105" s="32" t="e">
        <f t="shared" ca="1" si="20"/>
        <v>#N/A</v>
      </c>
      <c r="I105" s="77" t="e">
        <f t="shared" ca="1" si="12"/>
        <v>#N/A</v>
      </c>
      <c r="K105" s="159">
        <f t="shared" si="13"/>
        <v>45910.625</v>
      </c>
      <c r="L105" s="159">
        <v>45916.625</v>
      </c>
      <c r="M105" s="159">
        <f t="shared" si="14"/>
        <v>45916.625</v>
      </c>
      <c r="O105" s="119">
        <v>45910.625</v>
      </c>
      <c r="P105" s="3">
        <v>95.831999999999994</v>
      </c>
      <c r="Q105" s="119">
        <v>45916.625</v>
      </c>
      <c r="R105" s="3">
        <v>100.643</v>
      </c>
    </row>
    <row r="106" spans="1:18">
      <c r="A106" s="159" t="e">
        <f t="shared" ca="1" si="15"/>
        <v>#N/A</v>
      </c>
      <c r="B106" s="4">
        <f t="shared" ca="1" si="16"/>
        <v>101.1619</v>
      </c>
      <c r="C106" s="1">
        <f t="shared" ca="1" si="21"/>
        <v>89.620900000000006</v>
      </c>
      <c r="D106" s="31">
        <f t="shared" ca="1" si="11"/>
        <v>188201.96499999994</v>
      </c>
      <c r="E106" s="32" t="e">
        <f t="shared" ca="1" si="17"/>
        <v>#N/A</v>
      </c>
      <c r="F106" s="4">
        <f t="shared" ca="1" si="18"/>
        <v>101.22499999999999</v>
      </c>
      <c r="G106" s="31">
        <f t="shared" ca="1" si="19"/>
        <v>176249.99999999959</v>
      </c>
      <c r="H106" s="32" t="e">
        <f t="shared" ca="1" si="20"/>
        <v>#N/A</v>
      </c>
      <c r="I106" s="77" t="e">
        <f t="shared" ca="1" si="12"/>
        <v>#N/A</v>
      </c>
      <c r="K106" s="159">
        <f t="shared" si="13"/>
        <v>45911.625</v>
      </c>
      <c r="L106" s="159">
        <v>45917.625</v>
      </c>
      <c r="M106" s="159">
        <f t="shared" si="14"/>
        <v>45917.625</v>
      </c>
      <c r="O106" s="119">
        <v>45911.625</v>
      </c>
      <c r="P106" s="3">
        <v>93.906000000000006</v>
      </c>
      <c r="Q106" s="119">
        <v>45917.625</v>
      </c>
      <c r="R106" s="3">
        <v>100.554</v>
      </c>
    </row>
    <row r="107" spans="1:18">
      <c r="A107" s="159" t="e">
        <f t="shared" ca="1" si="15"/>
        <v>#N/A</v>
      </c>
      <c r="B107" s="4">
        <f t="shared" ca="1" si="16"/>
        <v>101.1619</v>
      </c>
      <c r="C107" s="1">
        <f t="shared" ca="1" si="21"/>
        <v>89.620900000000006</v>
      </c>
      <c r="D107" s="31">
        <f t="shared" ca="1" si="11"/>
        <v>188201.96499999994</v>
      </c>
      <c r="E107" s="32" t="e">
        <f t="shared" ca="1" si="17"/>
        <v>#N/A</v>
      </c>
      <c r="F107" s="4">
        <f t="shared" ca="1" si="18"/>
        <v>101.22499999999999</v>
      </c>
      <c r="G107" s="31">
        <f t="shared" ca="1" si="19"/>
        <v>176249.99999999959</v>
      </c>
      <c r="H107" s="32" t="e">
        <f t="shared" ca="1" si="20"/>
        <v>#N/A</v>
      </c>
      <c r="I107" s="77" t="e">
        <f t="shared" ca="1" si="12"/>
        <v>#N/A</v>
      </c>
      <c r="K107" s="159">
        <f t="shared" si="13"/>
        <v>45912.625</v>
      </c>
      <c r="L107" s="159">
        <v>45918.625</v>
      </c>
      <c r="M107" s="159">
        <f t="shared" si="14"/>
        <v>45918.625</v>
      </c>
      <c r="O107" s="119">
        <v>45912.625</v>
      </c>
      <c r="P107" s="3">
        <v>92.352999999999994</v>
      </c>
      <c r="Q107" s="119">
        <v>45918.625</v>
      </c>
      <c r="R107" s="3">
        <v>101.01600000000001</v>
      </c>
    </row>
    <row r="108" spans="1:18">
      <c r="A108" s="159" t="e">
        <f t="shared" ca="1" si="15"/>
        <v>#N/A</v>
      </c>
      <c r="B108" s="4">
        <f t="shared" ca="1" si="16"/>
        <v>101.1619</v>
      </c>
      <c r="C108" s="1">
        <f t="shared" ca="1" si="21"/>
        <v>89.620900000000006</v>
      </c>
      <c r="D108" s="31">
        <f t="shared" ca="1" si="11"/>
        <v>188201.96499999994</v>
      </c>
      <c r="E108" s="32" t="e">
        <f t="shared" ca="1" si="17"/>
        <v>#N/A</v>
      </c>
      <c r="F108" s="4">
        <f t="shared" ca="1" si="18"/>
        <v>101.22499999999999</v>
      </c>
      <c r="G108" s="31">
        <f t="shared" ca="1" si="19"/>
        <v>176249.99999999959</v>
      </c>
      <c r="H108" s="32" t="e">
        <f t="shared" ca="1" si="20"/>
        <v>#N/A</v>
      </c>
      <c r="I108" s="77" t="e">
        <f t="shared" ca="1" si="12"/>
        <v>#N/A</v>
      </c>
      <c r="K108" s="159">
        <f t="shared" si="13"/>
        <v>45915.625</v>
      </c>
      <c r="L108" s="159">
        <v>45919.625</v>
      </c>
      <c r="M108" s="159">
        <f t="shared" si="14"/>
        <v>45919.625</v>
      </c>
      <c r="O108" s="119">
        <v>45915.625</v>
      </c>
      <c r="P108" s="3">
        <v>91.721999999999994</v>
      </c>
      <c r="Q108" s="119">
        <v>45919.625</v>
      </c>
      <c r="R108" s="3">
        <v>101.05800000000001</v>
      </c>
    </row>
    <row r="109" spans="1:18">
      <c r="A109" s="159" t="e">
        <f t="shared" ca="1" si="15"/>
        <v>#N/A</v>
      </c>
      <c r="B109" s="4">
        <f t="shared" ca="1" si="16"/>
        <v>101.1619</v>
      </c>
      <c r="C109" s="1">
        <f t="shared" ca="1" si="21"/>
        <v>89.620900000000006</v>
      </c>
      <c r="D109" s="31">
        <f t="shared" ca="1" si="11"/>
        <v>188201.96499999994</v>
      </c>
      <c r="E109" s="32" t="e">
        <f t="shared" ca="1" si="17"/>
        <v>#N/A</v>
      </c>
      <c r="F109" s="4">
        <f t="shared" ca="1" si="18"/>
        <v>101.22499999999999</v>
      </c>
      <c r="G109" s="31">
        <f t="shared" ca="1" si="19"/>
        <v>176249.99999999959</v>
      </c>
      <c r="H109" s="32" t="e">
        <f t="shared" ca="1" si="20"/>
        <v>#N/A</v>
      </c>
      <c r="I109" s="77" t="e">
        <f t="shared" ca="1" si="12"/>
        <v>#N/A</v>
      </c>
      <c r="K109" s="159">
        <f t="shared" si="13"/>
        <v>45916.625</v>
      </c>
      <c r="L109" s="159">
        <v>45922.625</v>
      </c>
      <c r="M109" s="159">
        <f t="shared" si="14"/>
        <v>45922.625</v>
      </c>
      <c r="O109" s="119">
        <v>45916.625</v>
      </c>
      <c r="P109" s="3">
        <v>92.043000000000006</v>
      </c>
      <c r="Q109" s="119">
        <v>45922.625</v>
      </c>
      <c r="R109" s="3">
        <v>101.03100000000001</v>
      </c>
    </row>
    <row r="110" spans="1:18">
      <c r="A110" s="159" t="e">
        <f t="shared" ca="1" si="15"/>
        <v>#N/A</v>
      </c>
      <c r="B110" s="4">
        <f t="shared" ca="1" si="16"/>
        <v>101.1619</v>
      </c>
      <c r="C110" s="1">
        <f t="shared" ca="1" si="21"/>
        <v>89.620900000000006</v>
      </c>
      <c r="D110" s="31">
        <f t="shared" ca="1" si="11"/>
        <v>188201.96499999994</v>
      </c>
      <c r="E110" s="32" t="e">
        <f t="shared" ca="1" si="17"/>
        <v>#N/A</v>
      </c>
      <c r="F110" s="4">
        <f t="shared" ca="1" si="18"/>
        <v>101.22499999999999</v>
      </c>
      <c r="G110" s="31">
        <f t="shared" ca="1" si="19"/>
        <v>176249.99999999959</v>
      </c>
      <c r="H110" s="32" t="e">
        <f t="shared" ca="1" si="20"/>
        <v>#N/A</v>
      </c>
      <c r="I110" s="77" t="e">
        <f t="shared" ca="1" si="12"/>
        <v>#N/A</v>
      </c>
      <c r="K110" s="159">
        <f t="shared" si="13"/>
        <v>45917.625</v>
      </c>
      <c r="L110" s="159">
        <v>45923.625</v>
      </c>
      <c r="M110" s="159">
        <f t="shared" si="14"/>
        <v>45923.625</v>
      </c>
      <c r="O110" s="119">
        <v>45917.625</v>
      </c>
      <c r="P110" s="3">
        <v>92.41</v>
      </c>
      <c r="Q110" s="119">
        <v>45923.625</v>
      </c>
      <c r="R110" s="3">
        <v>101.027</v>
      </c>
    </row>
    <row r="111" spans="1:18">
      <c r="A111" s="159" t="e">
        <f t="shared" ca="1" si="15"/>
        <v>#N/A</v>
      </c>
      <c r="B111" s="4">
        <f t="shared" ca="1" si="16"/>
        <v>101.1619</v>
      </c>
      <c r="C111" s="1">
        <f t="shared" ca="1" si="21"/>
        <v>89.620900000000006</v>
      </c>
      <c r="D111" s="31">
        <f t="shared" ca="1" si="11"/>
        <v>188201.96499999994</v>
      </c>
      <c r="E111" s="32" t="e">
        <f t="shared" ca="1" si="17"/>
        <v>#N/A</v>
      </c>
      <c r="F111" s="4">
        <f t="shared" ca="1" si="18"/>
        <v>101.22499999999999</v>
      </c>
      <c r="G111" s="31">
        <f t="shared" ca="1" si="19"/>
        <v>176249.99999999959</v>
      </c>
      <c r="H111" s="32" t="e">
        <f t="shared" ca="1" si="20"/>
        <v>#N/A</v>
      </c>
      <c r="I111" s="77" t="e">
        <f t="shared" ca="1" si="12"/>
        <v>#N/A</v>
      </c>
      <c r="K111" s="159">
        <f t="shared" si="13"/>
        <v>45918.625</v>
      </c>
      <c r="L111" s="159">
        <v>45924.625</v>
      </c>
      <c r="M111" s="159">
        <f t="shared" si="14"/>
        <v>45924.625</v>
      </c>
      <c r="O111" s="119">
        <v>45918.625</v>
      </c>
      <c r="P111" s="3">
        <v>91.355999999999995</v>
      </c>
      <c r="Q111" s="119">
        <v>45924.625</v>
      </c>
      <c r="R111" s="3">
        <v>101.15</v>
      </c>
    </row>
    <row r="112" spans="1:18">
      <c r="A112" s="159" t="e">
        <f t="shared" ca="1" si="15"/>
        <v>#N/A</v>
      </c>
      <c r="B112" s="4">
        <f t="shared" ca="1" si="16"/>
        <v>101.1619</v>
      </c>
      <c r="C112" s="1">
        <f t="shared" ca="1" si="21"/>
        <v>89.620900000000006</v>
      </c>
      <c r="D112" s="31">
        <f t="shared" ca="1" si="11"/>
        <v>188201.96499999994</v>
      </c>
      <c r="E112" s="32" t="e">
        <f t="shared" ca="1" si="17"/>
        <v>#N/A</v>
      </c>
      <c r="F112" s="4">
        <f t="shared" ca="1" si="18"/>
        <v>101.22499999999999</v>
      </c>
      <c r="G112" s="31">
        <f t="shared" ca="1" si="19"/>
        <v>176249.99999999959</v>
      </c>
      <c r="H112" s="32" t="e">
        <f t="shared" ca="1" si="20"/>
        <v>#N/A</v>
      </c>
      <c r="I112" s="77" t="e">
        <f t="shared" ca="1" si="12"/>
        <v>#N/A</v>
      </c>
      <c r="K112" s="159">
        <f t="shared" si="13"/>
        <v>45919.625</v>
      </c>
      <c r="L112" s="159">
        <v>45925.625</v>
      </c>
      <c r="M112" s="159">
        <f t="shared" si="14"/>
        <v>45925.625</v>
      </c>
      <c r="O112" s="119">
        <v>45919.625</v>
      </c>
      <c r="P112" s="3">
        <v>91.385999999999996</v>
      </c>
      <c r="Q112" s="119">
        <v>45925.625</v>
      </c>
      <c r="R112" s="3">
        <v>100.76300000000001</v>
      </c>
    </row>
    <row r="113" spans="1:18">
      <c r="A113" s="159" t="e">
        <f t="shared" ca="1" si="15"/>
        <v>#N/A</v>
      </c>
      <c r="B113" s="4">
        <f t="shared" ca="1" si="16"/>
        <v>101.1619</v>
      </c>
      <c r="C113" s="1">
        <f t="shared" ca="1" si="21"/>
        <v>89.620900000000006</v>
      </c>
      <c r="D113" s="31">
        <f t="shared" ca="1" si="11"/>
        <v>188201.96499999994</v>
      </c>
      <c r="E113" s="32" t="e">
        <f t="shared" ca="1" si="17"/>
        <v>#N/A</v>
      </c>
      <c r="F113" s="4">
        <f t="shared" ca="1" si="18"/>
        <v>101.22499999999999</v>
      </c>
      <c r="G113" s="31">
        <f t="shared" ca="1" si="19"/>
        <v>176249.99999999959</v>
      </c>
      <c r="H113" s="32" t="e">
        <f t="shared" ca="1" si="20"/>
        <v>#N/A</v>
      </c>
      <c r="I113" s="77" t="e">
        <f t="shared" ca="1" si="12"/>
        <v>#N/A</v>
      </c>
      <c r="K113" s="159">
        <f t="shared" si="13"/>
        <v>45922.625</v>
      </c>
      <c r="L113" s="159">
        <v>45926.625</v>
      </c>
      <c r="M113" s="159">
        <f t="shared" si="14"/>
        <v>45926.625</v>
      </c>
      <c r="O113" s="119">
        <v>45922.625</v>
      </c>
      <c r="P113" s="3">
        <v>103.479</v>
      </c>
      <c r="Q113" s="119">
        <v>45926.625</v>
      </c>
      <c r="R113" s="3">
        <v>100.681</v>
      </c>
    </row>
    <row r="114" spans="1:18">
      <c r="A114" s="159" t="e">
        <f t="shared" ca="1" si="15"/>
        <v>#N/A</v>
      </c>
      <c r="B114" s="4">
        <f t="shared" ca="1" si="16"/>
        <v>101.1619</v>
      </c>
      <c r="C114" s="1">
        <f t="shared" ca="1" si="21"/>
        <v>89.620900000000006</v>
      </c>
      <c r="D114" s="31">
        <f t="shared" ca="1" si="11"/>
        <v>188201.96499999994</v>
      </c>
      <c r="E114" s="32" t="e">
        <f t="shared" ca="1" si="17"/>
        <v>#N/A</v>
      </c>
      <c r="F114" s="4">
        <f t="shared" ca="1" si="18"/>
        <v>101.22499999999999</v>
      </c>
      <c r="G114" s="31">
        <f t="shared" ca="1" si="19"/>
        <v>176249.99999999959</v>
      </c>
      <c r="H114" s="32" t="e">
        <f t="shared" ca="1" si="20"/>
        <v>#N/A</v>
      </c>
      <c r="I114" s="77" t="e">
        <f t="shared" ca="1" si="12"/>
        <v>#N/A</v>
      </c>
      <c r="K114" s="159">
        <f t="shared" si="13"/>
        <v>45923.625</v>
      </c>
      <c r="L114" s="159">
        <v>45929.625</v>
      </c>
      <c r="M114" s="159">
        <f t="shared" si="14"/>
        <v>45929.625</v>
      </c>
      <c r="O114" s="119">
        <v>45923.625</v>
      </c>
      <c r="P114" s="3">
        <v>103.004</v>
      </c>
      <c r="Q114" s="119">
        <v>45929.625</v>
      </c>
      <c r="R114" s="3">
        <v>101.003</v>
      </c>
    </row>
    <row r="115" spans="1:18">
      <c r="A115" s="159" t="e">
        <f t="shared" ca="1" si="15"/>
        <v>#N/A</v>
      </c>
      <c r="B115" s="4">
        <f t="shared" ca="1" si="16"/>
        <v>101.1619</v>
      </c>
      <c r="C115" s="1">
        <f t="shared" ca="1" si="21"/>
        <v>89.620900000000006</v>
      </c>
      <c r="D115" s="31">
        <f t="shared" ca="1" si="11"/>
        <v>188201.96499999994</v>
      </c>
      <c r="E115" s="32" t="e">
        <f t="shared" ca="1" si="17"/>
        <v>#N/A</v>
      </c>
      <c r="F115" s="4">
        <f t="shared" ca="1" si="18"/>
        <v>101.22499999999999</v>
      </c>
      <c r="G115" s="31">
        <f t="shared" ca="1" si="19"/>
        <v>176249.99999999959</v>
      </c>
      <c r="H115" s="32" t="e">
        <f t="shared" ca="1" si="20"/>
        <v>#N/A</v>
      </c>
      <c r="I115" s="77" t="e">
        <f t="shared" ca="1" si="12"/>
        <v>#N/A</v>
      </c>
      <c r="K115" s="159">
        <f t="shared" si="13"/>
        <v>45924.625</v>
      </c>
      <c r="L115" s="159">
        <v>45930.625</v>
      </c>
      <c r="M115" s="159">
        <f t="shared" si="14"/>
        <v>45930.625</v>
      </c>
      <c r="O115" s="119">
        <v>45924.625</v>
      </c>
      <c r="P115" s="3">
        <v>102.914</v>
      </c>
      <c r="Q115" s="119">
        <v>45930.625</v>
      </c>
      <c r="R115" s="3">
        <v>100.789</v>
      </c>
    </row>
    <row r="116" spans="1:18">
      <c r="A116" s="159" t="e">
        <f t="shared" ca="1" si="15"/>
        <v>#N/A</v>
      </c>
      <c r="B116" s="4">
        <f t="shared" ca="1" si="16"/>
        <v>101.1619</v>
      </c>
      <c r="C116" s="1">
        <f t="shared" ca="1" si="21"/>
        <v>89.620900000000006</v>
      </c>
      <c r="D116" s="31">
        <f t="shared" ca="1" si="11"/>
        <v>188201.96499999994</v>
      </c>
      <c r="E116" s="32" t="e">
        <f t="shared" ca="1" si="17"/>
        <v>#N/A</v>
      </c>
      <c r="F116" s="4">
        <f t="shared" ca="1" si="18"/>
        <v>101.22499999999999</v>
      </c>
      <c r="G116" s="31">
        <f t="shared" ca="1" si="19"/>
        <v>176249.99999999959</v>
      </c>
      <c r="H116" s="32" t="e">
        <f t="shared" ca="1" si="20"/>
        <v>#N/A</v>
      </c>
      <c r="I116" s="77" t="e">
        <f t="shared" ca="1" si="12"/>
        <v>#N/A</v>
      </c>
      <c r="K116" s="159">
        <f t="shared" si="13"/>
        <v>45925.625</v>
      </c>
      <c r="L116" s="159">
        <v>45931.625</v>
      </c>
      <c r="M116" s="159">
        <f t="shared" si="14"/>
        <v>45931.625</v>
      </c>
      <c r="O116" s="119">
        <v>45925.625</v>
      </c>
      <c r="P116" s="3">
        <v>105.236</v>
      </c>
      <c r="Q116" s="119">
        <v>45931.625</v>
      </c>
      <c r="R116" s="3">
        <v>100.709</v>
      </c>
    </row>
    <row r="117" spans="1:18">
      <c r="A117" s="159" t="e">
        <f t="shared" ca="1" si="15"/>
        <v>#N/A</v>
      </c>
      <c r="B117" s="4">
        <f t="shared" ca="1" si="16"/>
        <v>101.1619</v>
      </c>
      <c r="C117" s="1">
        <f t="shared" ca="1" si="21"/>
        <v>89.620900000000006</v>
      </c>
      <c r="D117" s="31">
        <f t="shared" ca="1" si="11"/>
        <v>188201.96499999994</v>
      </c>
      <c r="E117" s="32" t="e">
        <f t="shared" ca="1" si="17"/>
        <v>#N/A</v>
      </c>
      <c r="F117" s="4">
        <f t="shared" ca="1" si="18"/>
        <v>101.22499999999999</v>
      </c>
      <c r="G117" s="31">
        <f t="shared" ca="1" si="19"/>
        <v>176249.99999999959</v>
      </c>
      <c r="H117" s="32" t="e">
        <f t="shared" ca="1" si="20"/>
        <v>#N/A</v>
      </c>
      <c r="I117" s="77" t="e">
        <f t="shared" ca="1" si="12"/>
        <v>#N/A</v>
      </c>
      <c r="K117" s="159">
        <f t="shared" si="13"/>
        <v>45926.625</v>
      </c>
      <c r="L117" s="159">
        <v>45932.625</v>
      </c>
      <c r="M117" s="159">
        <f t="shared" si="14"/>
        <v>45932.625</v>
      </c>
      <c r="O117" s="119">
        <v>45926.625</v>
      </c>
      <c r="P117" s="3">
        <v>105.75</v>
      </c>
      <c r="Q117" s="119">
        <v>45932.625</v>
      </c>
      <c r="R117" s="3">
        <v>101.09399999999999</v>
      </c>
    </row>
    <row r="118" spans="1:18">
      <c r="A118" s="159" t="e">
        <f t="shared" ca="1" si="15"/>
        <v>#N/A</v>
      </c>
      <c r="B118" s="4">
        <f t="shared" ca="1" si="16"/>
        <v>101.1619</v>
      </c>
      <c r="C118" s="1">
        <f t="shared" ca="1" si="21"/>
        <v>89.620900000000006</v>
      </c>
      <c r="D118" s="31">
        <f t="shared" ca="1" si="11"/>
        <v>188201.96499999994</v>
      </c>
      <c r="E118" s="32" t="e">
        <f t="shared" ca="1" si="17"/>
        <v>#N/A</v>
      </c>
      <c r="F118" s="4">
        <f t="shared" ca="1" si="18"/>
        <v>101.22499999999999</v>
      </c>
      <c r="G118" s="31">
        <f t="shared" ca="1" si="19"/>
        <v>176249.99999999959</v>
      </c>
      <c r="H118" s="32" t="e">
        <f t="shared" ca="1" si="20"/>
        <v>#N/A</v>
      </c>
      <c r="I118" s="77" t="e">
        <f t="shared" ca="1" si="12"/>
        <v>#N/A</v>
      </c>
      <c r="K118" s="159">
        <f t="shared" si="13"/>
        <v>45929.625</v>
      </c>
      <c r="L118" s="159">
        <v>45933.625</v>
      </c>
      <c r="M118" s="159">
        <f t="shared" si="14"/>
        <v>45933.625</v>
      </c>
      <c r="O118" s="119">
        <v>45929.625</v>
      </c>
      <c r="P118" s="3">
        <v>105.6</v>
      </c>
      <c r="Q118" s="119">
        <v>45933.625</v>
      </c>
      <c r="R118" s="3">
        <v>101.012</v>
      </c>
    </row>
    <row r="119" spans="1:18">
      <c r="A119" s="159" t="e">
        <f t="shared" ca="1" si="15"/>
        <v>#N/A</v>
      </c>
      <c r="B119" s="4">
        <f t="shared" ca="1" si="16"/>
        <v>101.1619</v>
      </c>
      <c r="C119" s="1">
        <f t="shared" ca="1" si="21"/>
        <v>89.620900000000006</v>
      </c>
      <c r="D119" s="31">
        <f t="shared" ref="D119:D182" ca="1" si="22">IF(ISERROR(B119-2),"", -1*(C119-$C$14)*10^-4*$B$8*$B$5)</f>
        <v>188201.96499999994</v>
      </c>
      <c r="E119" s="32" t="e">
        <f t="shared" ca="1" si="17"/>
        <v>#N/A</v>
      </c>
      <c r="F119" s="4">
        <f t="shared" ca="1" si="18"/>
        <v>101.22499999999999</v>
      </c>
      <c r="G119" s="31">
        <f t="shared" ca="1" si="19"/>
        <v>176249.99999999959</v>
      </c>
      <c r="H119" s="32" t="e">
        <f t="shared" ca="1" si="20"/>
        <v>#N/A</v>
      </c>
      <c r="I119" s="77" t="e">
        <f t="shared" ref="I119:I182" ca="1" si="23">IF(ISERROR(F119-2),"",(D119+E119)*$B$9-G119-H119)</f>
        <v>#N/A</v>
      </c>
      <c r="K119" s="159">
        <f t="shared" si="13"/>
        <v>45930.625</v>
      </c>
      <c r="L119" s="159">
        <v>45936.625</v>
      </c>
      <c r="M119" s="159">
        <f t="shared" si="14"/>
        <v>45936.625</v>
      </c>
      <c r="O119" s="119">
        <v>45930.625</v>
      </c>
      <c r="P119" s="3">
        <v>105.544</v>
      </c>
      <c r="Q119" s="119">
        <v>45936.625</v>
      </c>
      <c r="R119" s="3">
        <v>100.5</v>
      </c>
    </row>
    <row r="120" spans="1:18">
      <c r="A120" s="159" t="e">
        <f t="shared" ca="1" si="15"/>
        <v>#N/A</v>
      </c>
      <c r="B120" s="4">
        <f t="shared" ca="1" si="16"/>
        <v>101.1619</v>
      </c>
      <c r="C120" s="1">
        <f t="shared" ca="1" si="21"/>
        <v>89.620900000000006</v>
      </c>
      <c r="D120" s="31">
        <f t="shared" ca="1" si="22"/>
        <v>188201.96499999994</v>
      </c>
      <c r="E120" s="32" t="e">
        <f t="shared" ca="1" si="17"/>
        <v>#N/A</v>
      </c>
      <c r="F120" s="4">
        <f t="shared" ca="1" si="18"/>
        <v>101.22499999999999</v>
      </c>
      <c r="G120" s="31">
        <f t="shared" ca="1" si="19"/>
        <v>176249.99999999959</v>
      </c>
      <c r="H120" s="32" t="e">
        <f t="shared" ca="1" si="20"/>
        <v>#N/A</v>
      </c>
      <c r="I120" s="77" t="e">
        <f t="shared" ca="1" si="23"/>
        <v>#N/A</v>
      </c>
      <c r="K120" s="159">
        <f t="shared" si="13"/>
        <v>45931.625</v>
      </c>
      <c r="L120" s="159">
        <v>45937.625</v>
      </c>
      <c r="M120" s="159">
        <f t="shared" si="14"/>
        <v>45937.625</v>
      </c>
      <c r="O120" s="119">
        <v>45931.625</v>
      </c>
      <c r="P120" s="3">
        <v>104.553</v>
      </c>
      <c r="Q120" s="119">
        <v>45937.625</v>
      </c>
      <c r="R120" s="3">
        <v>100.55500000000001</v>
      </c>
    </row>
    <row r="121" spans="1:18">
      <c r="A121" s="159" t="e">
        <f t="shared" ca="1" si="15"/>
        <v>#N/A</v>
      </c>
      <c r="B121" s="4">
        <f t="shared" ca="1" si="16"/>
        <v>101.1619</v>
      </c>
      <c r="C121" s="1">
        <f t="shared" ca="1" si="21"/>
        <v>89.620900000000006</v>
      </c>
      <c r="D121" s="31">
        <f t="shared" ca="1" si="22"/>
        <v>188201.96499999994</v>
      </c>
      <c r="E121" s="32" t="e">
        <f t="shared" ca="1" si="17"/>
        <v>#N/A</v>
      </c>
      <c r="F121" s="4">
        <f t="shared" ca="1" si="18"/>
        <v>101.22499999999999</v>
      </c>
      <c r="G121" s="31">
        <f t="shared" ca="1" si="19"/>
        <v>176249.99999999959</v>
      </c>
      <c r="H121" s="32" t="e">
        <f t="shared" ca="1" si="20"/>
        <v>#N/A</v>
      </c>
      <c r="I121" s="77" t="e">
        <f t="shared" ca="1" si="23"/>
        <v>#N/A</v>
      </c>
      <c r="K121" s="159">
        <f t="shared" si="13"/>
        <v>45932.625</v>
      </c>
      <c r="L121" s="159">
        <v>45938.625</v>
      </c>
      <c r="M121" s="159">
        <f t="shared" si="14"/>
        <v>45938.625</v>
      </c>
      <c r="O121" s="119">
        <v>45932.625</v>
      </c>
      <c r="P121" s="3">
        <v>102.07</v>
      </c>
      <c r="Q121" s="119">
        <v>45938.625</v>
      </c>
      <c r="R121" s="3">
        <v>100.562</v>
      </c>
    </row>
    <row r="122" spans="1:18">
      <c r="A122" s="159" t="e">
        <f t="shared" ca="1" si="15"/>
        <v>#N/A</v>
      </c>
      <c r="B122" s="4">
        <f t="shared" ca="1" si="16"/>
        <v>101.1619</v>
      </c>
      <c r="C122" s="1">
        <f t="shared" ca="1" si="21"/>
        <v>89.620900000000006</v>
      </c>
      <c r="D122" s="31">
        <f t="shared" ca="1" si="22"/>
        <v>188201.96499999994</v>
      </c>
      <c r="E122" s="32" t="e">
        <f t="shared" ca="1" si="17"/>
        <v>#N/A</v>
      </c>
      <c r="F122" s="4">
        <f t="shared" ca="1" si="18"/>
        <v>101.22499999999999</v>
      </c>
      <c r="G122" s="31">
        <f t="shared" ca="1" si="19"/>
        <v>176249.99999999959</v>
      </c>
      <c r="H122" s="32" t="e">
        <f t="shared" ca="1" si="20"/>
        <v>#N/A</v>
      </c>
      <c r="I122" s="77" t="e">
        <f t="shared" ca="1" si="23"/>
        <v>#N/A</v>
      </c>
      <c r="K122" s="159">
        <f t="shared" si="13"/>
        <v>45933.625</v>
      </c>
      <c r="L122" s="159">
        <v>45939.625</v>
      </c>
      <c r="M122" s="159">
        <f t="shared" si="14"/>
        <v>45939.625</v>
      </c>
      <c r="O122" s="119">
        <v>45933.625</v>
      </c>
      <c r="P122" s="3">
        <v>101.73699999999999</v>
      </c>
      <c r="Q122" s="119">
        <v>45939.625</v>
      </c>
      <c r="R122" s="3">
        <v>100.498</v>
      </c>
    </row>
    <row r="123" spans="1:18">
      <c r="A123" s="159" t="e">
        <f t="shared" ca="1" si="15"/>
        <v>#N/A</v>
      </c>
      <c r="B123" s="4">
        <f t="shared" ca="1" si="16"/>
        <v>101.1619</v>
      </c>
      <c r="C123" s="1">
        <f t="shared" ca="1" si="21"/>
        <v>89.620900000000006</v>
      </c>
      <c r="D123" s="31">
        <f t="shared" ca="1" si="22"/>
        <v>188201.96499999994</v>
      </c>
      <c r="E123" s="32" t="e">
        <f t="shared" ca="1" si="17"/>
        <v>#N/A</v>
      </c>
      <c r="F123" s="4">
        <f t="shared" ca="1" si="18"/>
        <v>101.22499999999999</v>
      </c>
      <c r="G123" s="31">
        <f t="shared" ca="1" si="19"/>
        <v>176249.99999999959</v>
      </c>
      <c r="H123" s="32" t="e">
        <f t="shared" ca="1" si="20"/>
        <v>#N/A</v>
      </c>
      <c r="I123" s="77" t="e">
        <f t="shared" ca="1" si="23"/>
        <v>#N/A</v>
      </c>
      <c r="K123" s="159">
        <f t="shared" si="13"/>
        <v>45936.625</v>
      </c>
      <c r="L123" s="159">
        <v>45944.625</v>
      </c>
      <c r="M123" s="159">
        <f t="shared" si="14"/>
        <v>45944.625</v>
      </c>
      <c r="O123" s="119">
        <v>45936.625</v>
      </c>
      <c r="P123" s="3">
        <v>106.923</v>
      </c>
      <c r="Q123" s="119">
        <v>45944.625</v>
      </c>
      <c r="R123" s="3">
        <v>99.984999999999999</v>
      </c>
    </row>
    <row r="124" spans="1:18">
      <c r="A124" s="159" t="e">
        <f t="shared" ca="1" si="15"/>
        <v>#N/A</v>
      </c>
      <c r="B124" s="4">
        <f t="shared" ca="1" si="16"/>
        <v>101.1619</v>
      </c>
      <c r="C124" s="1">
        <f t="shared" ca="1" si="21"/>
        <v>89.620900000000006</v>
      </c>
      <c r="D124" s="31">
        <f t="shared" ca="1" si="22"/>
        <v>188201.96499999994</v>
      </c>
      <c r="E124" s="32" t="e">
        <f t="shared" ca="1" si="17"/>
        <v>#N/A</v>
      </c>
      <c r="F124" s="4">
        <f t="shared" ca="1" si="18"/>
        <v>101.22499999999999</v>
      </c>
      <c r="G124" s="31">
        <f t="shared" ca="1" si="19"/>
        <v>176249.99999999959</v>
      </c>
      <c r="H124" s="32" t="e">
        <f t="shared" ca="1" si="20"/>
        <v>#N/A</v>
      </c>
      <c r="I124" s="77" t="e">
        <f t="shared" ca="1" si="23"/>
        <v>#N/A</v>
      </c>
      <c r="K124" s="159">
        <f t="shared" si="13"/>
        <v>45937.625</v>
      </c>
      <c r="L124" s="159">
        <v>45945.625</v>
      </c>
      <c r="M124" s="159">
        <f t="shared" si="14"/>
        <v>45945.625</v>
      </c>
      <c r="O124" s="119">
        <v>45937.625</v>
      </c>
      <c r="P124" s="3">
        <v>106.367</v>
      </c>
      <c r="Q124" s="119">
        <v>45945.625</v>
      </c>
      <c r="R124" s="3">
        <v>100.788</v>
      </c>
    </row>
    <row r="125" spans="1:18">
      <c r="A125" s="159" t="e">
        <f t="shared" ca="1" si="15"/>
        <v>#N/A</v>
      </c>
      <c r="B125" s="4">
        <f t="shared" ca="1" si="16"/>
        <v>101.1619</v>
      </c>
      <c r="C125" s="1">
        <f t="shared" ca="1" si="21"/>
        <v>89.620900000000006</v>
      </c>
      <c r="D125" s="31">
        <f t="shared" ca="1" si="22"/>
        <v>188201.96499999994</v>
      </c>
      <c r="E125" s="32" t="e">
        <f t="shared" ca="1" si="17"/>
        <v>#N/A</v>
      </c>
      <c r="F125" s="4">
        <f t="shared" ca="1" si="18"/>
        <v>101.22499999999999</v>
      </c>
      <c r="G125" s="31">
        <f t="shared" ca="1" si="19"/>
        <v>176249.99999999959</v>
      </c>
      <c r="H125" s="32" t="e">
        <f t="shared" ca="1" si="20"/>
        <v>#N/A</v>
      </c>
      <c r="I125" s="77" t="e">
        <f t="shared" ca="1" si="23"/>
        <v>#N/A</v>
      </c>
      <c r="K125" s="159">
        <f t="shared" si="13"/>
        <v>45938.625</v>
      </c>
      <c r="L125" s="159">
        <v>45946.625</v>
      </c>
      <c r="M125" s="159">
        <f t="shared" si="14"/>
        <v>45946.625</v>
      </c>
      <c r="O125" s="119">
        <v>45938.625</v>
      </c>
      <c r="P125" s="3">
        <v>104.837</v>
      </c>
      <c r="Q125" s="119">
        <v>45946.625</v>
      </c>
      <c r="R125" s="3">
        <v>100.84099999999999</v>
      </c>
    </row>
    <row r="126" spans="1:18">
      <c r="A126" s="159" t="e">
        <f t="shared" ca="1" si="15"/>
        <v>#N/A</v>
      </c>
      <c r="B126" s="4">
        <f t="shared" ca="1" si="16"/>
        <v>101.1619</v>
      </c>
      <c r="C126" s="1">
        <f t="shared" ca="1" si="21"/>
        <v>89.620900000000006</v>
      </c>
      <c r="D126" s="31">
        <f t="shared" ca="1" si="22"/>
        <v>188201.96499999994</v>
      </c>
      <c r="E126" s="32" t="e">
        <f t="shared" ca="1" si="17"/>
        <v>#N/A</v>
      </c>
      <c r="F126" s="4">
        <f t="shared" ca="1" si="18"/>
        <v>101.22499999999999</v>
      </c>
      <c r="G126" s="31">
        <f t="shared" ca="1" si="19"/>
        <v>176249.99999999959</v>
      </c>
      <c r="H126" s="32" t="e">
        <f t="shared" ca="1" si="20"/>
        <v>#N/A</v>
      </c>
      <c r="I126" s="77" t="e">
        <f t="shared" ca="1" si="23"/>
        <v>#N/A</v>
      </c>
      <c r="K126" s="159">
        <f t="shared" si="13"/>
        <v>45939.625</v>
      </c>
      <c r="L126" s="159">
        <v>45947.625</v>
      </c>
      <c r="M126" s="159">
        <f t="shared" si="14"/>
        <v>45947.625</v>
      </c>
      <c r="O126" s="119">
        <v>45939.625</v>
      </c>
      <c r="P126" s="3">
        <v>104.482</v>
      </c>
      <c r="Q126" s="119">
        <v>45947.625</v>
      </c>
      <c r="R126" s="3">
        <v>100.818</v>
      </c>
    </row>
    <row r="127" spans="1:18">
      <c r="A127" s="159" t="e">
        <f t="shared" ca="1" si="15"/>
        <v>#N/A</v>
      </c>
      <c r="B127" s="4">
        <f t="shared" ca="1" si="16"/>
        <v>101.1619</v>
      </c>
      <c r="C127" s="1">
        <f t="shared" ca="1" si="21"/>
        <v>89.620900000000006</v>
      </c>
      <c r="D127" s="31">
        <f t="shared" ca="1" si="22"/>
        <v>188201.96499999994</v>
      </c>
      <c r="E127" s="32" t="e">
        <f t="shared" ca="1" si="17"/>
        <v>#N/A</v>
      </c>
      <c r="F127" s="4">
        <f t="shared" ca="1" si="18"/>
        <v>101.22499999999999</v>
      </c>
      <c r="G127" s="31">
        <f t="shared" ca="1" si="19"/>
        <v>176249.99999999959</v>
      </c>
      <c r="H127" s="32" t="e">
        <f t="shared" ca="1" si="20"/>
        <v>#N/A</v>
      </c>
      <c r="I127" s="77" t="e">
        <f t="shared" ca="1" si="23"/>
        <v>#N/A</v>
      </c>
      <c r="K127" s="159">
        <f t="shared" si="13"/>
        <v>45939.625</v>
      </c>
      <c r="L127" s="159">
        <v>45950.625</v>
      </c>
      <c r="M127" s="159">
        <f t="shared" si="14"/>
        <v>45950.625</v>
      </c>
      <c r="O127" s="119">
        <v>45940.625</v>
      </c>
      <c r="P127" s="3">
        <v>104.67</v>
      </c>
      <c r="Q127" s="119">
        <v>45950.625</v>
      </c>
      <c r="R127" s="3">
        <v>100.959</v>
      </c>
    </row>
    <row r="128" spans="1:18">
      <c r="A128" s="159" t="e">
        <f t="shared" ca="1" si="15"/>
        <v>#N/A</v>
      </c>
      <c r="B128" s="4">
        <f t="shared" ca="1" si="16"/>
        <v>101.1619</v>
      </c>
      <c r="C128" s="1">
        <f t="shared" ca="1" si="21"/>
        <v>89.620900000000006</v>
      </c>
      <c r="D128" s="31">
        <f t="shared" ca="1" si="22"/>
        <v>188201.96499999994</v>
      </c>
      <c r="E128" s="32" t="e">
        <f t="shared" ca="1" si="17"/>
        <v>#N/A</v>
      </c>
      <c r="F128" s="4">
        <f t="shared" ca="1" si="18"/>
        <v>101.22499999999999</v>
      </c>
      <c r="G128" s="31">
        <f t="shared" ca="1" si="19"/>
        <v>176249.99999999959</v>
      </c>
      <c r="H128" s="32" t="e">
        <f t="shared" ca="1" si="20"/>
        <v>#N/A</v>
      </c>
      <c r="I128" s="77" t="e">
        <f t="shared" ca="1" si="23"/>
        <v>#N/A</v>
      </c>
      <c r="K128" s="159">
        <f t="shared" si="13"/>
        <v>45939.625</v>
      </c>
      <c r="L128" s="159">
        <v>45951.625</v>
      </c>
      <c r="M128" s="159">
        <f t="shared" si="14"/>
        <v>45951.625</v>
      </c>
      <c r="O128" s="119">
        <v>45943.625</v>
      </c>
      <c r="P128" s="3">
        <v>108.026</v>
      </c>
      <c r="Q128" s="119">
        <v>45951.625</v>
      </c>
      <c r="R128" s="3">
        <v>100.905</v>
      </c>
    </row>
    <row r="129" spans="1:18">
      <c r="A129" s="159" t="e">
        <f t="shared" ca="1" si="15"/>
        <v>#N/A</v>
      </c>
      <c r="B129" s="4">
        <f t="shared" ca="1" si="16"/>
        <v>101.1619</v>
      </c>
      <c r="C129" s="1">
        <f t="shared" ca="1" si="21"/>
        <v>89.620900000000006</v>
      </c>
      <c r="D129" s="31">
        <f t="shared" ca="1" si="22"/>
        <v>188201.96499999994</v>
      </c>
      <c r="E129" s="32" t="e">
        <f t="shared" ca="1" si="17"/>
        <v>#N/A</v>
      </c>
      <c r="F129" s="4">
        <f t="shared" ca="1" si="18"/>
        <v>101.22499999999999</v>
      </c>
      <c r="G129" s="31">
        <f t="shared" ca="1" si="19"/>
        <v>176249.99999999959</v>
      </c>
      <c r="H129" s="32" t="e">
        <f t="shared" ca="1" si="20"/>
        <v>#N/A</v>
      </c>
      <c r="I129" s="77" t="e">
        <f t="shared" ca="1" si="23"/>
        <v>#N/A</v>
      </c>
      <c r="K129" s="159">
        <f t="shared" si="13"/>
        <v>45944.625</v>
      </c>
      <c r="L129" s="159">
        <v>45952.625</v>
      </c>
      <c r="M129" s="159">
        <f t="shared" si="14"/>
        <v>45952.625</v>
      </c>
      <c r="O129" s="119">
        <v>45944.625</v>
      </c>
      <c r="P129" s="3">
        <v>108.004</v>
      </c>
      <c r="Q129" s="119">
        <v>45952.625</v>
      </c>
      <c r="R129" s="3">
        <v>100.807</v>
      </c>
    </row>
    <row r="130" spans="1:18">
      <c r="A130" s="159" t="e">
        <f t="shared" ca="1" si="15"/>
        <v>#N/A</v>
      </c>
      <c r="B130" s="4">
        <f t="shared" ca="1" si="16"/>
        <v>101.1619</v>
      </c>
      <c r="C130" s="1">
        <f t="shared" ca="1" si="21"/>
        <v>89.620900000000006</v>
      </c>
      <c r="D130" s="31">
        <f t="shared" ca="1" si="22"/>
        <v>188201.96499999994</v>
      </c>
      <c r="E130" s="32" t="e">
        <f t="shared" ca="1" si="17"/>
        <v>#N/A</v>
      </c>
      <c r="F130" s="4">
        <f t="shared" ca="1" si="18"/>
        <v>101.22499999999999</v>
      </c>
      <c r="G130" s="31">
        <f t="shared" ca="1" si="19"/>
        <v>176249.99999999959</v>
      </c>
      <c r="H130" s="32" t="e">
        <f t="shared" ca="1" si="20"/>
        <v>#N/A</v>
      </c>
      <c r="I130" s="77" t="e">
        <f t="shared" ca="1" si="23"/>
        <v>#N/A</v>
      </c>
      <c r="K130" s="159">
        <f t="shared" si="13"/>
        <v>45945.625</v>
      </c>
      <c r="L130" s="159">
        <v>45953.625</v>
      </c>
      <c r="M130" s="159">
        <f t="shared" si="14"/>
        <v>45953.625</v>
      </c>
      <c r="O130" s="119">
        <v>45945.625</v>
      </c>
      <c r="P130" s="3">
        <v>101.48</v>
      </c>
      <c r="Q130" s="119">
        <v>45953.625</v>
      </c>
      <c r="R130" s="3">
        <v>100.815</v>
      </c>
    </row>
    <row r="131" spans="1:18">
      <c r="A131" s="159" t="e">
        <f t="shared" ca="1" si="15"/>
        <v>#N/A</v>
      </c>
      <c r="B131" s="4">
        <f t="shared" ca="1" si="16"/>
        <v>101.1619</v>
      </c>
      <c r="C131" s="1">
        <f t="shared" ca="1" si="21"/>
        <v>89.620900000000006</v>
      </c>
      <c r="D131" s="31">
        <f t="shared" ca="1" si="22"/>
        <v>188201.96499999994</v>
      </c>
      <c r="E131" s="32" t="e">
        <f t="shared" ca="1" si="17"/>
        <v>#N/A</v>
      </c>
      <c r="F131" s="4">
        <f t="shared" ca="1" si="18"/>
        <v>101.22499999999999</v>
      </c>
      <c r="G131" s="31">
        <f t="shared" ca="1" si="19"/>
        <v>176249.99999999959</v>
      </c>
      <c r="H131" s="32" t="e">
        <f t="shared" ca="1" si="20"/>
        <v>#N/A</v>
      </c>
      <c r="I131" s="77" t="e">
        <f t="shared" ca="1" si="23"/>
        <v>#N/A</v>
      </c>
      <c r="K131" s="159">
        <f t="shared" ref="K131:K194" si="24">VLOOKUP(O131,Q:Q,1)</f>
        <v>45946.625</v>
      </c>
      <c r="L131" s="159">
        <v>45954.625</v>
      </c>
      <c r="M131" s="159">
        <f t="shared" si="14"/>
        <v>45954.625</v>
      </c>
      <c r="O131" s="119">
        <v>45946.625</v>
      </c>
      <c r="P131" s="3">
        <v>100.968</v>
      </c>
      <c r="Q131" s="119">
        <v>45954.625</v>
      </c>
      <c r="R131" s="3">
        <v>100.911</v>
      </c>
    </row>
    <row r="132" spans="1:18">
      <c r="A132" s="159" t="e">
        <f t="shared" ca="1" si="15"/>
        <v>#N/A</v>
      </c>
      <c r="B132" s="4">
        <f t="shared" ca="1" si="16"/>
        <v>101.1619</v>
      </c>
      <c r="C132" s="1">
        <f t="shared" ca="1" si="21"/>
        <v>89.620900000000006</v>
      </c>
      <c r="D132" s="31">
        <f t="shared" ca="1" si="22"/>
        <v>188201.96499999994</v>
      </c>
      <c r="E132" s="32" t="e">
        <f t="shared" ca="1" si="17"/>
        <v>#N/A</v>
      </c>
      <c r="F132" s="4">
        <f t="shared" ca="1" si="18"/>
        <v>101.22499999999999</v>
      </c>
      <c r="G132" s="31">
        <f t="shared" ca="1" si="19"/>
        <v>176249.99999999959</v>
      </c>
      <c r="H132" s="32" t="e">
        <f t="shared" ca="1" si="20"/>
        <v>#N/A</v>
      </c>
      <c r="I132" s="77" t="e">
        <f t="shared" ca="1" si="23"/>
        <v>#N/A</v>
      </c>
      <c r="K132" s="159">
        <f t="shared" si="24"/>
        <v>45947.625</v>
      </c>
      <c r="L132" s="159">
        <v>45957.625</v>
      </c>
      <c r="M132" s="159">
        <f t="shared" si="14"/>
        <v>45957.625</v>
      </c>
      <c r="O132" s="119">
        <v>45947.625</v>
      </c>
      <c r="P132" s="3">
        <v>105.54600000000001</v>
      </c>
      <c r="Q132" s="119">
        <v>45957.625</v>
      </c>
      <c r="R132" s="3">
        <v>101.36</v>
      </c>
    </row>
    <row r="133" spans="1:18">
      <c r="A133" s="159" t="e">
        <f t="shared" ca="1" si="15"/>
        <v>#N/A</v>
      </c>
      <c r="B133" s="4">
        <f t="shared" ca="1" si="16"/>
        <v>101.1619</v>
      </c>
      <c r="C133" s="1">
        <f t="shared" ca="1" si="21"/>
        <v>89.620900000000006</v>
      </c>
      <c r="D133" s="31">
        <f t="shared" ca="1" si="22"/>
        <v>188201.96499999994</v>
      </c>
      <c r="E133" s="32" t="e">
        <f t="shared" ca="1" si="17"/>
        <v>#N/A</v>
      </c>
      <c r="F133" s="4">
        <f t="shared" ca="1" si="18"/>
        <v>101.22499999999999</v>
      </c>
      <c r="G133" s="31">
        <f t="shared" ca="1" si="19"/>
        <v>176249.99999999959</v>
      </c>
      <c r="H133" s="32" t="e">
        <f t="shared" ca="1" si="20"/>
        <v>#N/A</v>
      </c>
      <c r="I133" s="77" t="e">
        <f t="shared" ca="1" si="23"/>
        <v>#N/A</v>
      </c>
      <c r="K133" s="159">
        <f t="shared" si="24"/>
        <v>45950.625</v>
      </c>
      <c r="L133" s="159">
        <v>45958.625</v>
      </c>
      <c r="M133" s="159">
        <f t="shared" ref="M133:M196" si="25">IF(L133&gt;$A$14,L133,"")</f>
        <v>45958.625</v>
      </c>
      <c r="O133" s="119">
        <v>45950.625</v>
      </c>
      <c r="P133" s="3">
        <v>106.801</v>
      </c>
      <c r="Q133" s="119">
        <v>45958.625</v>
      </c>
      <c r="R133" s="3">
        <v>101.509</v>
      </c>
    </row>
    <row r="134" spans="1:18">
      <c r="A134" s="159" t="e">
        <f t="shared" ca="1" si="15"/>
        <v>#N/A</v>
      </c>
      <c r="B134" s="4">
        <f t="shared" ca="1" si="16"/>
        <v>101.1619</v>
      </c>
      <c r="C134" s="1">
        <f t="shared" ca="1" si="21"/>
        <v>89.620900000000006</v>
      </c>
      <c r="D134" s="31">
        <f t="shared" ca="1" si="22"/>
        <v>188201.96499999994</v>
      </c>
      <c r="E134" s="32" t="e">
        <f t="shared" ca="1" si="17"/>
        <v>#N/A</v>
      </c>
      <c r="F134" s="4">
        <f t="shared" ca="1" si="18"/>
        <v>101.22499999999999</v>
      </c>
      <c r="G134" s="31">
        <f t="shared" ca="1" si="19"/>
        <v>176249.99999999959</v>
      </c>
      <c r="H134" s="32" t="e">
        <f t="shared" ca="1" si="20"/>
        <v>#N/A</v>
      </c>
      <c r="I134" s="77" t="e">
        <f t="shared" ca="1" si="23"/>
        <v>#N/A</v>
      </c>
      <c r="K134" s="159">
        <f t="shared" si="24"/>
        <v>45951.625</v>
      </c>
      <c r="L134" s="159">
        <v>45959.625</v>
      </c>
      <c r="M134" s="159">
        <f t="shared" si="25"/>
        <v>45959.625</v>
      </c>
      <c r="O134" s="119">
        <v>45951.625</v>
      </c>
      <c r="P134" s="3">
        <v>104.645</v>
      </c>
      <c r="Q134" s="119">
        <v>45959.625</v>
      </c>
      <c r="R134" s="3">
        <v>101.55800000000001</v>
      </c>
    </row>
    <row r="135" spans="1:18">
      <c r="A135" s="159" t="e">
        <f t="shared" ca="1" si="15"/>
        <v>#N/A</v>
      </c>
      <c r="B135" s="4">
        <f t="shared" ca="1" si="16"/>
        <v>101.1619</v>
      </c>
      <c r="C135" s="1">
        <f t="shared" ca="1" si="21"/>
        <v>89.620900000000006</v>
      </c>
      <c r="D135" s="31">
        <f t="shared" ca="1" si="22"/>
        <v>188201.96499999994</v>
      </c>
      <c r="E135" s="32" t="e">
        <f t="shared" ca="1" si="17"/>
        <v>#N/A</v>
      </c>
      <c r="F135" s="4">
        <f t="shared" ca="1" si="18"/>
        <v>101.22499999999999</v>
      </c>
      <c r="G135" s="31">
        <f t="shared" ca="1" si="19"/>
        <v>176249.99999999959</v>
      </c>
      <c r="H135" s="32" t="e">
        <f t="shared" ca="1" si="20"/>
        <v>#N/A</v>
      </c>
      <c r="I135" s="77" t="e">
        <f t="shared" ca="1" si="23"/>
        <v>#N/A</v>
      </c>
      <c r="K135" s="159">
        <f t="shared" si="24"/>
        <v>45952.625</v>
      </c>
      <c r="L135" s="159">
        <v>45960.625</v>
      </c>
      <c r="M135" s="159">
        <f t="shared" si="25"/>
        <v>45960.625</v>
      </c>
      <c r="O135" s="119">
        <v>45952.625</v>
      </c>
      <c r="P135" s="3">
        <v>105.12</v>
      </c>
      <c r="Q135" s="119">
        <v>45960.625</v>
      </c>
      <c r="R135" s="3">
        <v>101.387</v>
      </c>
    </row>
    <row r="136" spans="1:18">
      <c r="A136" s="159" t="e">
        <f t="shared" ca="1" si="15"/>
        <v>#N/A</v>
      </c>
      <c r="B136" s="4">
        <f t="shared" ca="1" si="16"/>
        <v>101.1619</v>
      </c>
      <c r="C136" s="1">
        <f t="shared" ca="1" si="21"/>
        <v>89.620900000000006</v>
      </c>
      <c r="D136" s="31">
        <f t="shared" ca="1" si="22"/>
        <v>188201.96499999994</v>
      </c>
      <c r="E136" s="32" t="e">
        <f t="shared" ca="1" si="17"/>
        <v>#N/A</v>
      </c>
      <c r="F136" s="4">
        <f t="shared" ca="1" si="18"/>
        <v>101.22499999999999</v>
      </c>
      <c r="G136" s="31">
        <f t="shared" ca="1" si="19"/>
        <v>176249.99999999959</v>
      </c>
      <c r="H136" s="32" t="e">
        <f t="shared" ca="1" si="20"/>
        <v>#N/A</v>
      </c>
      <c r="I136" s="77" t="e">
        <f t="shared" ca="1" si="23"/>
        <v>#N/A</v>
      </c>
      <c r="K136" s="159">
        <f t="shared" si="24"/>
        <v>45953.625</v>
      </c>
      <c r="L136" s="159">
        <v>45961.625</v>
      </c>
      <c r="M136" s="159">
        <f t="shared" si="25"/>
        <v>45961.625</v>
      </c>
      <c r="O136" s="119">
        <v>45953.625</v>
      </c>
      <c r="P136" s="3">
        <v>105.02200000000001</v>
      </c>
      <c r="Q136" s="119">
        <v>45961.625</v>
      </c>
      <c r="R136" s="3">
        <v>101.29300000000001</v>
      </c>
    </row>
    <row r="137" spans="1:18">
      <c r="A137" s="159" t="e">
        <f t="shared" ca="1" si="15"/>
        <v>#N/A</v>
      </c>
      <c r="B137" s="4">
        <f t="shared" ca="1" si="16"/>
        <v>101.1619</v>
      </c>
      <c r="C137" s="1">
        <f t="shared" ca="1" si="21"/>
        <v>89.620900000000006</v>
      </c>
      <c r="D137" s="31">
        <f t="shared" ca="1" si="22"/>
        <v>188201.96499999994</v>
      </c>
      <c r="E137" s="32" t="e">
        <f t="shared" ca="1" si="17"/>
        <v>#N/A</v>
      </c>
      <c r="F137" s="4">
        <f t="shared" ca="1" si="18"/>
        <v>101.22499999999999</v>
      </c>
      <c r="G137" s="31">
        <f t="shared" ca="1" si="19"/>
        <v>176249.99999999959</v>
      </c>
      <c r="H137" s="32" t="e">
        <f t="shared" ca="1" si="20"/>
        <v>#N/A</v>
      </c>
      <c r="I137" s="77" t="e">
        <f t="shared" ca="1" si="23"/>
        <v>#N/A</v>
      </c>
      <c r="K137" s="159">
        <f t="shared" si="24"/>
        <v>45954.625</v>
      </c>
      <c r="L137" s="159">
        <v>45964.625</v>
      </c>
      <c r="M137" s="159">
        <f t="shared" si="25"/>
        <v>45964.625</v>
      </c>
      <c r="O137" s="119">
        <v>45954.625</v>
      </c>
      <c r="P137" s="3">
        <v>104.67</v>
      </c>
      <c r="Q137" s="119">
        <v>45964.625</v>
      </c>
      <c r="R137" s="3">
        <v>101.188</v>
      </c>
    </row>
    <row r="138" spans="1:18">
      <c r="A138" s="159" t="e">
        <f t="shared" ca="1" si="15"/>
        <v>#N/A</v>
      </c>
      <c r="B138" s="4">
        <f t="shared" ca="1" si="16"/>
        <v>101.1619</v>
      </c>
      <c r="C138" s="1">
        <f t="shared" ca="1" si="21"/>
        <v>89.620900000000006</v>
      </c>
      <c r="D138" s="31">
        <f t="shared" ca="1" si="22"/>
        <v>188201.96499999994</v>
      </c>
      <c r="E138" s="32" t="e">
        <f t="shared" ca="1" si="17"/>
        <v>#N/A</v>
      </c>
      <c r="F138" s="4">
        <f t="shared" ca="1" si="18"/>
        <v>101.22499999999999</v>
      </c>
      <c r="G138" s="31">
        <f t="shared" ca="1" si="19"/>
        <v>176249.99999999959</v>
      </c>
      <c r="H138" s="32" t="e">
        <f t="shared" ca="1" si="20"/>
        <v>#N/A</v>
      </c>
      <c r="I138" s="77" t="e">
        <f t="shared" ca="1" si="23"/>
        <v>#N/A</v>
      </c>
      <c r="K138" s="159">
        <f t="shared" si="24"/>
        <v>45957.625</v>
      </c>
      <c r="L138" s="159" t="e">
        <v>#N/A</v>
      </c>
      <c r="M138" s="159" t="e">
        <f t="shared" si="25"/>
        <v>#N/A</v>
      </c>
      <c r="O138" s="119">
        <v>45957.625</v>
      </c>
      <c r="P138" s="3">
        <v>102.34399999999999</v>
      </c>
      <c r="Q138" s="119"/>
    </row>
    <row r="139" spans="1:18">
      <c r="A139" s="159" t="e">
        <f t="shared" ca="1" si="15"/>
        <v>#N/A</v>
      </c>
      <c r="B139" s="4">
        <f t="shared" ca="1" si="16"/>
        <v>101.1619</v>
      </c>
      <c r="C139" s="1">
        <f t="shared" ca="1" si="21"/>
        <v>89.620900000000006</v>
      </c>
      <c r="D139" s="31">
        <f t="shared" ca="1" si="22"/>
        <v>188201.96499999994</v>
      </c>
      <c r="E139" s="32" t="e">
        <f t="shared" ca="1" si="17"/>
        <v>#N/A</v>
      </c>
      <c r="F139" s="4">
        <f t="shared" ca="1" si="18"/>
        <v>101.22499999999999</v>
      </c>
      <c r="G139" s="31">
        <f t="shared" ca="1" si="19"/>
        <v>176249.99999999959</v>
      </c>
      <c r="H139" s="32" t="e">
        <f t="shared" ca="1" si="20"/>
        <v>#N/A</v>
      </c>
      <c r="I139" s="77" t="e">
        <f t="shared" ca="1" si="23"/>
        <v>#N/A</v>
      </c>
      <c r="K139" s="159">
        <f t="shared" si="24"/>
        <v>45958.625</v>
      </c>
      <c r="M139" s="159" t="str">
        <f t="shared" si="25"/>
        <v/>
      </c>
      <c r="O139" s="119">
        <v>45958.625</v>
      </c>
      <c r="P139" s="3">
        <v>101.04600000000001</v>
      </c>
      <c r="Q139" s="119"/>
    </row>
    <row r="140" spans="1:18">
      <c r="A140" s="159" t="e">
        <f t="shared" ca="1" si="15"/>
        <v>#N/A</v>
      </c>
      <c r="B140" s="4">
        <f t="shared" ca="1" si="16"/>
        <v>101.1619</v>
      </c>
      <c r="C140" s="1">
        <f t="shared" ca="1" si="21"/>
        <v>89.620900000000006</v>
      </c>
      <c r="D140" s="31">
        <f t="shared" ca="1" si="22"/>
        <v>188201.96499999994</v>
      </c>
      <c r="E140" s="32" t="e">
        <f t="shared" ca="1" si="17"/>
        <v>#N/A</v>
      </c>
      <c r="F140" s="4">
        <f t="shared" ca="1" si="18"/>
        <v>101.22499999999999</v>
      </c>
      <c r="G140" s="31">
        <f t="shared" ca="1" si="19"/>
        <v>176249.99999999959</v>
      </c>
      <c r="H140" s="32" t="e">
        <f t="shared" ca="1" si="20"/>
        <v>#N/A</v>
      </c>
      <c r="I140" s="77" t="e">
        <f t="shared" ca="1" si="23"/>
        <v>#N/A</v>
      </c>
      <c r="K140" s="159">
        <f t="shared" si="24"/>
        <v>45959.625</v>
      </c>
      <c r="M140" s="159" t="str">
        <f t="shared" si="25"/>
        <v/>
      </c>
      <c r="O140" s="119">
        <v>45959.625</v>
      </c>
      <c r="P140" s="3">
        <v>99.816999999999993</v>
      </c>
      <c r="Q140" s="119"/>
    </row>
    <row r="141" spans="1:18">
      <c r="A141" s="159" t="e">
        <f t="shared" ca="1" si="15"/>
        <v>#N/A</v>
      </c>
      <c r="B141" s="4">
        <f t="shared" ca="1" si="16"/>
        <v>101.1619</v>
      </c>
      <c r="C141" s="1">
        <f t="shared" ca="1" si="21"/>
        <v>89.620900000000006</v>
      </c>
      <c r="D141" s="31">
        <f t="shared" ca="1" si="22"/>
        <v>188201.96499999994</v>
      </c>
      <c r="E141" s="32" t="e">
        <f t="shared" ca="1" si="17"/>
        <v>#N/A</v>
      </c>
      <c r="F141" s="4">
        <f t="shared" ca="1" si="18"/>
        <v>101.22499999999999</v>
      </c>
      <c r="G141" s="31">
        <f t="shared" ca="1" si="19"/>
        <v>176249.99999999959</v>
      </c>
      <c r="H141" s="32" t="e">
        <f t="shared" ca="1" si="20"/>
        <v>#N/A</v>
      </c>
      <c r="I141" s="77" t="e">
        <f t="shared" ca="1" si="23"/>
        <v>#N/A</v>
      </c>
      <c r="K141" s="159">
        <f t="shared" si="24"/>
        <v>45960.625</v>
      </c>
      <c r="M141" s="159" t="str">
        <f t="shared" si="25"/>
        <v/>
      </c>
      <c r="O141" s="119">
        <v>45960.625</v>
      </c>
      <c r="P141" s="3">
        <v>100.447</v>
      </c>
      <c r="Q141" s="119"/>
    </row>
    <row r="142" spans="1:18">
      <c r="A142" s="159" t="e">
        <f t="shared" ca="1" si="15"/>
        <v>#N/A</v>
      </c>
      <c r="B142" s="4">
        <f t="shared" ca="1" si="16"/>
        <v>101.1619</v>
      </c>
      <c r="C142" s="1">
        <f t="shared" ca="1" si="21"/>
        <v>89.620900000000006</v>
      </c>
      <c r="D142" s="31">
        <f t="shared" ca="1" si="22"/>
        <v>188201.96499999994</v>
      </c>
      <c r="E142" s="32" t="e">
        <f t="shared" ca="1" si="17"/>
        <v>#N/A</v>
      </c>
      <c r="F142" s="4">
        <f t="shared" ca="1" si="18"/>
        <v>101.22499999999999</v>
      </c>
      <c r="G142" s="31">
        <f t="shared" ca="1" si="19"/>
        <v>176249.99999999959</v>
      </c>
      <c r="H142" s="32" t="e">
        <f t="shared" ca="1" si="20"/>
        <v>#N/A</v>
      </c>
      <c r="I142" s="77" t="e">
        <f t="shared" ca="1" si="23"/>
        <v>#N/A</v>
      </c>
      <c r="K142" s="159">
        <f t="shared" si="24"/>
        <v>45961.625</v>
      </c>
      <c r="M142" s="159" t="str">
        <f t="shared" si="25"/>
        <v/>
      </c>
      <c r="O142" s="119">
        <v>45961.625</v>
      </c>
      <c r="P142" s="3">
        <v>100.294</v>
      </c>
      <c r="Q142" s="119"/>
    </row>
    <row r="143" spans="1:18">
      <c r="A143" s="159" t="e">
        <f t="shared" ref="A143:A206" ca="1" si="26">IF(AND(ISBLANK(N132), A142 = $N$1),NOW(),IF(ISBLANK(N132),"",N132))</f>
        <v>#N/A</v>
      </c>
      <c r="B143" s="4">
        <f t="shared" ca="1" si="16"/>
        <v>101.1619</v>
      </c>
      <c r="C143" s="1">
        <f t="shared" ca="1" si="21"/>
        <v>89.620900000000006</v>
      </c>
      <c r="D143" s="31">
        <f t="shared" ca="1" si="22"/>
        <v>188201.96499999994</v>
      </c>
      <c r="E143" s="32" t="e">
        <f t="shared" ca="1" si="17"/>
        <v>#N/A</v>
      </c>
      <c r="F143" s="4">
        <f t="shared" ca="1" si="18"/>
        <v>101.22499999999999</v>
      </c>
      <c r="G143" s="31">
        <f t="shared" ca="1" si="19"/>
        <v>176249.99999999959</v>
      </c>
      <c r="H143" s="32" t="e">
        <f t="shared" ca="1" si="20"/>
        <v>#N/A</v>
      </c>
      <c r="I143" s="77" t="e">
        <f t="shared" ca="1" si="23"/>
        <v>#N/A</v>
      </c>
      <c r="K143" s="159">
        <f t="shared" si="24"/>
        <v>45964.625</v>
      </c>
      <c r="M143" s="159" t="str">
        <f t="shared" si="25"/>
        <v/>
      </c>
      <c r="O143" s="119">
        <v>45964.625</v>
      </c>
      <c r="P143" s="3">
        <v>101.014</v>
      </c>
      <c r="Q143" s="119"/>
    </row>
    <row r="144" spans="1:18">
      <c r="A144" s="159" t="e">
        <f t="shared" ca="1" si="26"/>
        <v>#N/A</v>
      </c>
      <c r="B144" s="4">
        <f t="shared" ref="B144:B207" ca="1" si="27">IF(COUNTIF(O:O,A144)=1,VLOOKUP(A144,O:P,2), IF(COUNTIF(O:O,A144)=0,$B$10,""))</f>
        <v>101.1619</v>
      </c>
      <c r="C144" s="1">
        <f t="shared" ca="1" si="21"/>
        <v>89.620900000000006</v>
      </c>
      <c r="D144" s="31">
        <f t="shared" ca="1" si="22"/>
        <v>188201.96499999994</v>
      </c>
      <c r="E144" s="32" t="e">
        <f t="shared" ref="E144:E207" ca="1" si="28">IF(ISERROR(B144-2),"",$B$6*ROUNDUP(A144-$A$14,0)/360*$B$5)</f>
        <v>#N/A</v>
      </c>
      <c r="F144" s="4">
        <f t="shared" ref="F144:F207" ca="1" si="29">IF(COUNTIF(O:O,A144)=1,VLOOKUP(A144,Q:R,2), IF(COUNTIF(O:O,A144)=0,$C$10,""))</f>
        <v>101.22499999999999</v>
      </c>
      <c r="G144" s="31">
        <f t="shared" ref="G144:G207" ca="1" si="30">IF(ISERROR(F144-2),"",(F144-$F$14)/100*$C$5)</f>
        <v>176249.99999999959</v>
      </c>
      <c r="H144" s="32" t="e">
        <f t="shared" ref="H144:H207" ca="1" si="31">IF(ISERROR(F144-2),"",$C$6*ROUNDUP(A144-$A$14,0)/360*$C$5-$C$7*ROUNDUP(A144-$A$14,0)/360*$C$5*$F$14/100)</f>
        <v>#N/A</v>
      </c>
      <c r="I144" s="77" t="e">
        <f t="shared" ca="1" si="23"/>
        <v>#N/A</v>
      </c>
      <c r="K144" s="159" t="e">
        <f t="shared" si="24"/>
        <v>#N/A</v>
      </c>
      <c r="M144" s="159" t="str">
        <f t="shared" si="25"/>
        <v/>
      </c>
      <c r="O144" s="119"/>
      <c r="Q144" s="119"/>
    </row>
    <row r="145" spans="1:17">
      <c r="A145" s="159" t="e">
        <f t="shared" ca="1" si="26"/>
        <v>#N/A</v>
      </c>
      <c r="B145" s="4">
        <f t="shared" ca="1" si="27"/>
        <v>101.1619</v>
      </c>
      <c r="C145" s="1">
        <f t="shared" ca="1" si="21"/>
        <v>89.620900000000006</v>
      </c>
      <c r="D145" s="31">
        <f t="shared" ca="1" si="22"/>
        <v>188201.96499999994</v>
      </c>
      <c r="E145" s="32" t="e">
        <f t="shared" ca="1" si="28"/>
        <v>#N/A</v>
      </c>
      <c r="F145" s="4">
        <f t="shared" ca="1" si="29"/>
        <v>101.22499999999999</v>
      </c>
      <c r="G145" s="31">
        <f t="shared" ca="1" si="30"/>
        <v>176249.99999999959</v>
      </c>
      <c r="H145" s="32" t="e">
        <f t="shared" ca="1" si="31"/>
        <v>#N/A</v>
      </c>
      <c r="I145" s="77" t="e">
        <f t="shared" ca="1" si="23"/>
        <v>#N/A</v>
      </c>
      <c r="K145" s="159" t="e">
        <f t="shared" si="24"/>
        <v>#N/A</v>
      </c>
      <c r="M145" s="159" t="str">
        <f t="shared" si="25"/>
        <v/>
      </c>
      <c r="O145" s="119"/>
      <c r="Q145" s="119"/>
    </row>
    <row r="146" spans="1:17">
      <c r="A146" s="159" t="e">
        <f t="shared" ca="1" si="26"/>
        <v>#N/A</v>
      </c>
      <c r="B146" s="4">
        <f t="shared" ca="1" si="27"/>
        <v>101.1619</v>
      </c>
      <c r="C146" s="1">
        <f t="shared" ca="1" si="21"/>
        <v>89.620900000000006</v>
      </c>
      <c r="D146" s="31">
        <f t="shared" ca="1" si="22"/>
        <v>188201.96499999994</v>
      </c>
      <c r="E146" s="32" t="e">
        <f t="shared" ca="1" si="28"/>
        <v>#N/A</v>
      </c>
      <c r="F146" s="4">
        <f t="shared" ca="1" si="29"/>
        <v>101.22499999999999</v>
      </c>
      <c r="G146" s="31">
        <f t="shared" ca="1" si="30"/>
        <v>176249.99999999959</v>
      </c>
      <c r="H146" s="32" t="e">
        <f t="shared" ca="1" si="31"/>
        <v>#N/A</v>
      </c>
      <c r="I146" s="77" t="e">
        <f t="shared" ca="1" si="23"/>
        <v>#N/A</v>
      </c>
      <c r="K146" s="159" t="e">
        <f t="shared" si="24"/>
        <v>#N/A</v>
      </c>
      <c r="M146" s="159" t="str">
        <f t="shared" si="25"/>
        <v/>
      </c>
      <c r="O146" s="119"/>
      <c r="Q146" s="119"/>
    </row>
    <row r="147" spans="1:17">
      <c r="A147" s="159" t="e">
        <f t="shared" ca="1" si="26"/>
        <v>#N/A</v>
      </c>
      <c r="B147" s="4">
        <f t="shared" ca="1" si="27"/>
        <v>101.1619</v>
      </c>
      <c r="C147" s="1">
        <f t="shared" ca="1" si="21"/>
        <v>89.620900000000006</v>
      </c>
      <c r="D147" s="31">
        <f t="shared" ca="1" si="22"/>
        <v>188201.96499999994</v>
      </c>
      <c r="E147" s="32" t="e">
        <f t="shared" ca="1" si="28"/>
        <v>#N/A</v>
      </c>
      <c r="F147" s="4">
        <f t="shared" ca="1" si="29"/>
        <v>101.22499999999999</v>
      </c>
      <c r="G147" s="31">
        <f t="shared" ca="1" si="30"/>
        <v>176249.99999999959</v>
      </c>
      <c r="H147" s="32" t="e">
        <f t="shared" ca="1" si="31"/>
        <v>#N/A</v>
      </c>
      <c r="I147" s="77" t="e">
        <f t="shared" ca="1" si="23"/>
        <v>#N/A</v>
      </c>
      <c r="K147" s="159" t="e">
        <f t="shared" si="24"/>
        <v>#N/A</v>
      </c>
      <c r="M147" s="159" t="str">
        <f t="shared" si="25"/>
        <v/>
      </c>
      <c r="O147" s="119"/>
      <c r="Q147" s="119"/>
    </row>
    <row r="148" spans="1:17">
      <c r="A148" s="159" t="e">
        <f t="shared" ca="1" si="26"/>
        <v>#N/A</v>
      </c>
      <c r="B148" s="4">
        <f t="shared" ca="1" si="27"/>
        <v>101.1619</v>
      </c>
      <c r="C148" s="1">
        <f t="shared" ca="1" si="21"/>
        <v>89.620900000000006</v>
      </c>
      <c r="D148" s="31">
        <f t="shared" ca="1" si="22"/>
        <v>188201.96499999994</v>
      </c>
      <c r="E148" s="32" t="e">
        <f t="shared" ca="1" si="28"/>
        <v>#N/A</v>
      </c>
      <c r="F148" s="4">
        <f t="shared" ca="1" si="29"/>
        <v>101.22499999999999</v>
      </c>
      <c r="G148" s="31">
        <f t="shared" ca="1" si="30"/>
        <v>176249.99999999959</v>
      </c>
      <c r="H148" s="32" t="e">
        <f t="shared" ca="1" si="31"/>
        <v>#N/A</v>
      </c>
      <c r="I148" s="77" t="e">
        <f t="shared" ca="1" si="23"/>
        <v>#N/A</v>
      </c>
      <c r="K148" s="159" t="e">
        <f t="shared" si="24"/>
        <v>#N/A</v>
      </c>
      <c r="M148" s="159" t="str">
        <f t="shared" si="25"/>
        <v/>
      </c>
      <c r="O148" s="119"/>
    </row>
    <row r="149" spans="1:17">
      <c r="A149" s="159" t="e">
        <f t="shared" ca="1" si="26"/>
        <v>#N/A</v>
      </c>
      <c r="B149" s="4">
        <f t="shared" ca="1" si="27"/>
        <v>101.1619</v>
      </c>
      <c r="C149" s="1">
        <f t="shared" ca="1" si="21"/>
        <v>89.620900000000006</v>
      </c>
      <c r="D149" s="31">
        <f t="shared" ca="1" si="22"/>
        <v>188201.96499999994</v>
      </c>
      <c r="E149" s="32" t="e">
        <f t="shared" ca="1" si="28"/>
        <v>#N/A</v>
      </c>
      <c r="F149" s="4">
        <f t="shared" ca="1" si="29"/>
        <v>101.22499999999999</v>
      </c>
      <c r="G149" s="31">
        <f t="shared" ca="1" si="30"/>
        <v>176249.99999999959</v>
      </c>
      <c r="H149" s="32" t="e">
        <f t="shared" ca="1" si="31"/>
        <v>#N/A</v>
      </c>
      <c r="I149" s="77" t="e">
        <f t="shared" ca="1" si="23"/>
        <v>#N/A</v>
      </c>
      <c r="K149" s="159" t="e">
        <f t="shared" si="24"/>
        <v>#N/A</v>
      </c>
      <c r="M149" s="159" t="str">
        <f t="shared" si="25"/>
        <v/>
      </c>
      <c r="O149" s="119"/>
    </row>
    <row r="150" spans="1:17">
      <c r="A150" s="159" t="e">
        <f t="shared" ca="1" si="26"/>
        <v>#N/A</v>
      </c>
      <c r="B150" s="4">
        <f t="shared" ca="1" si="27"/>
        <v>101.1619</v>
      </c>
      <c r="C150" s="1">
        <f t="shared" ca="1" si="21"/>
        <v>89.620900000000006</v>
      </c>
      <c r="D150" s="31">
        <f t="shared" ca="1" si="22"/>
        <v>188201.96499999994</v>
      </c>
      <c r="E150" s="32" t="e">
        <f t="shared" ca="1" si="28"/>
        <v>#N/A</v>
      </c>
      <c r="F150" s="4">
        <f t="shared" ca="1" si="29"/>
        <v>101.22499999999999</v>
      </c>
      <c r="G150" s="31">
        <f t="shared" ca="1" si="30"/>
        <v>176249.99999999959</v>
      </c>
      <c r="H150" s="32" t="e">
        <f t="shared" ca="1" si="31"/>
        <v>#N/A</v>
      </c>
      <c r="I150" s="77" t="e">
        <f t="shared" ca="1" si="23"/>
        <v>#N/A</v>
      </c>
      <c r="K150" s="159" t="e">
        <f t="shared" si="24"/>
        <v>#N/A</v>
      </c>
      <c r="M150" s="159" t="str">
        <f t="shared" si="25"/>
        <v/>
      </c>
      <c r="O150" s="119"/>
    </row>
    <row r="151" spans="1:17">
      <c r="A151" s="159" t="e">
        <f t="shared" ca="1" si="26"/>
        <v>#N/A</v>
      </c>
      <c r="B151" s="4">
        <f t="shared" ca="1" si="27"/>
        <v>101.1619</v>
      </c>
      <c r="C151" s="1">
        <f t="shared" ca="1" si="21"/>
        <v>89.620900000000006</v>
      </c>
      <c r="D151" s="31">
        <f t="shared" ca="1" si="22"/>
        <v>188201.96499999994</v>
      </c>
      <c r="E151" s="32" t="e">
        <f t="shared" ca="1" si="28"/>
        <v>#N/A</v>
      </c>
      <c r="F151" s="4">
        <f t="shared" ca="1" si="29"/>
        <v>101.22499999999999</v>
      </c>
      <c r="G151" s="31">
        <f t="shared" ca="1" si="30"/>
        <v>176249.99999999959</v>
      </c>
      <c r="H151" s="32" t="e">
        <f t="shared" ca="1" si="31"/>
        <v>#N/A</v>
      </c>
      <c r="I151" s="77" t="e">
        <f t="shared" ca="1" si="23"/>
        <v>#N/A</v>
      </c>
      <c r="K151" s="159" t="e">
        <f t="shared" si="24"/>
        <v>#N/A</v>
      </c>
      <c r="M151" s="159" t="str">
        <f t="shared" si="25"/>
        <v/>
      </c>
      <c r="O151" s="119"/>
    </row>
    <row r="152" spans="1:17">
      <c r="A152" s="159" t="e">
        <f t="shared" ca="1" si="26"/>
        <v>#N/A</v>
      </c>
      <c r="B152" s="4">
        <f t="shared" ca="1" si="27"/>
        <v>101.1619</v>
      </c>
      <c r="C152" s="1">
        <f t="shared" ca="1" si="21"/>
        <v>89.620900000000006</v>
      </c>
      <c r="D152" s="31">
        <f t="shared" ca="1" si="22"/>
        <v>188201.96499999994</v>
      </c>
      <c r="E152" s="32" t="e">
        <f t="shared" ca="1" si="28"/>
        <v>#N/A</v>
      </c>
      <c r="F152" s="4">
        <f t="shared" ca="1" si="29"/>
        <v>101.22499999999999</v>
      </c>
      <c r="G152" s="31">
        <f t="shared" ca="1" si="30"/>
        <v>176249.99999999959</v>
      </c>
      <c r="H152" s="32" t="e">
        <f t="shared" ca="1" si="31"/>
        <v>#N/A</v>
      </c>
      <c r="I152" s="77" t="e">
        <f t="shared" ca="1" si="23"/>
        <v>#N/A</v>
      </c>
      <c r="K152" s="159" t="e">
        <f t="shared" si="24"/>
        <v>#N/A</v>
      </c>
      <c r="M152" s="159" t="str">
        <f t="shared" si="25"/>
        <v/>
      </c>
      <c r="O152" s="119"/>
    </row>
    <row r="153" spans="1:17">
      <c r="A153" s="159" t="e">
        <f t="shared" ca="1" si="26"/>
        <v>#N/A</v>
      </c>
      <c r="B153" s="4">
        <f t="shared" ca="1" si="27"/>
        <v>101.1619</v>
      </c>
      <c r="C153" s="1">
        <f t="shared" ca="1" si="21"/>
        <v>89.620900000000006</v>
      </c>
      <c r="D153" s="31">
        <f t="shared" ca="1" si="22"/>
        <v>188201.96499999994</v>
      </c>
      <c r="E153" s="32" t="e">
        <f t="shared" ca="1" si="28"/>
        <v>#N/A</v>
      </c>
      <c r="F153" s="4">
        <f t="shared" ca="1" si="29"/>
        <v>101.22499999999999</v>
      </c>
      <c r="G153" s="31">
        <f t="shared" ca="1" si="30"/>
        <v>176249.99999999959</v>
      </c>
      <c r="H153" s="32" t="e">
        <f t="shared" ca="1" si="31"/>
        <v>#N/A</v>
      </c>
      <c r="I153" s="77" t="e">
        <f t="shared" ca="1" si="23"/>
        <v>#N/A</v>
      </c>
      <c r="K153" s="159" t="e">
        <f t="shared" si="24"/>
        <v>#N/A</v>
      </c>
      <c r="M153" s="159" t="str">
        <f t="shared" si="25"/>
        <v/>
      </c>
      <c r="O153" s="119"/>
    </row>
    <row r="154" spans="1:17">
      <c r="A154" s="159" t="e">
        <f t="shared" ca="1" si="26"/>
        <v>#N/A</v>
      </c>
      <c r="B154" s="4">
        <f t="shared" ca="1" si="27"/>
        <v>101.1619</v>
      </c>
      <c r="C154" s="1">
        <f t="shared" ca="1" si="21"/>
        <v>89.620900000000006</v>
      </c>
      <c r="D154" s="31">
        <f t="shared" ca="1" si="22"/>
        <v>188201.96499999994</v>
      </c>
      <c r="E154" s="32" t="e">
        <f t="shared" ca="1" si="28"/>
        <v>#N/A</v>
      </c>
      <c r="F154" s="4">
        <f t="shared" ca="1" si="29"/>
        <v>101.22499999999999</v>
      </c>
      <c r="G154" s="31">
        <f t="shared" ca="1" si="30"/>
        <v>176249.99999999959</v>
      </c>
      <c r="H154" s="32" t="e">
        <f t="shared" ca="1" si="31"/>
        <v>#N/A</v>
      </c>
      <c r="I154" s="77" t="e">
        <f t="shared" ca="1" si="23"/>
        <v>#N/A</v>
      </c>
      <c r="K154" s="159" t="e">
        <f t="shared" si="24"/>
        <v>#N/A</v>
      </c>
      <c r="M154" s="159" t="str">
        <f t="shared" si="25"/>
        <v/>
      </c>
      <c r="O154" s="119"/>
    </row>
    <row r="155" spans="1:17">
      <c r="A155" s="159" t="e">
        <f t="shared" ca="1" si="26"/>
        <v>#N/A</v>
      </c>
      <c r="B155" s="4">
        <f t="shared" ca="1" si="27"/>
        <v>101.1619</v>
      </c>
      <c r="C155" s="1">
        <f t="shared" ca="1" si="21"/>
        <v>89.620900000000006</v>
      </c>
      <c r="D155" s="31">
        <f t="shared" ca="1" si="22"/>
        <v>188201.96499999994</v>
      </c>
      <c r="E155" s="32" t="e">
        <f t="shared" ca="1" si="28"/>
        <v>#N/A</v>
      </c>
      <c r="F155" s="4">
        <f t="shared" ca="1" si="29"/>
        <v>101.22499999999999</v>
      </c>
      <c r="G155" s="31">
        <f t="shared" ca="1" si="30"/>
        <v>176249.99999999959</v>
      </c>
      <c r="H155" s="32" t="e">
        <f t="shared" ca="1" si="31"/>
        <v>#N/A</v>
      </c>
      <c r="I155" s="77" t="e">
        <f t="shared" ca="1" si="23"/>
        <v>#N/A</v>
      </c>
      <c r="K155" s="159" t="e">
        <f t="shared" si="24"/>
        <v>#N/A</v>
      </c>
      <c r="M155" s="159" t="str">
        <f t="shared" si="25"/>
        <v/>
      </c>
    </row>
    <row r="156" spans="1:17">
      <c r="A156" s="159" t="e">
        <f t="shared" ca="1" si="26"/>
        <v>#N/A</v>
      </c>
      <c r="B156" s="4">
        <f t="shared" ca="1" si="27"/>
        <v>101.1619</v>
      </c>
      <c r="C156" s="1">
        <f t="shared" ref="C156:C219" ca="1" si="32">IF(ISERROR(B156-$F$8),"",B156-$F$8)</f>
        <v>89.620900000000006</v>
      </c>
      <c r="D156" s="31">
        <f t="shared" ca="1" si="22"/>
        <v>188201.96499999994</v>
      </c>
      <c r="E156" s="32" t="e">
        <f t="shared" ca="1" si="28"/>
        <v>#N/A</v>
      </c>
      <c r="F156" s="4">
        <f t="shared" ca="1" si="29"/>
        <v>101.22499999999999</v>
      </c>
      <c r="G156" s="31">
        <f t="shared" ca="1" si="30"/>
        <v>176249.99999999959</v>
      </c>
      <c r="H156" s="32" t="e">
        <f t="shared" ca="1" si="31"/>
        <v>#N/A</v>
      </c>
      <c r="I156" s="77" t="e">
        <f t="shared" ca="1" si="23"/>
        <v>#N/A</v>
      </c>
      <c r="K156" s="159" t="e">
        <f t="shared" si="24"/>
        <v>#N/A</v>
      </c>
      <c r="M156" s="159" t="str">
        <f t="shared" si="25"/>
        <v/>
      </c>
    </row>
    <row r="157" spans="1:17">
      <c r="A157" s="159" t="e">
        <f t="shared" ca="1" si="26"/>
        <v>#N/A</v>
      </c>
      <c r="B157" s="4">
        <f t="shared" ca="1" si="27"/>
        <v>101.1619</v>
      </c>
      <c r="C157" s="1">
        <f t="shared" ca="1" si="32"/>
        <v>89.620900000000006</v>
      </c>
      <c r="D157" s="31">
        <f t="shared" ca="1" si="22"/>
        <v>188201.96499999994</v>
      </c>
      <c r="E157" s="32" t="e">
        <f t="shared" ca="1" si="28"/>
        <v>#N/A</v>
      </c>
      <c r="F157" s="4">
        <f t="shared" ca="1" si="29"/>
        <v>101.22499999999999</v>
      </c>
      <c r="G157" s="31">
        <f t="shared" ca="1" si="30"/>
        <v>176249.99999999959</v>
      </c>
      <c r="H157" s="32" t="e">
        <f t="shared" ca="1" si="31"/>
        <v>#N/A</v>
      </c>
      <c r="I157" s="77" t="e">
        <f t="shared" ca="1" si="23"/>
        <v>#N/A</v>
      </c>
      <c r="K157" s="159" t="e">
        <f t="shared" si="24"/>
        <v>#N/A</v>
      </c>
      <c r="M157" s="159" t="str">
        <f t="shared" si="25"/>
        <v/>
      </c>
    </row>
    <row r="158" spans="1:17">
      <c r="A158" s="159" t="e">
        <f t="shared" ca="1" si="26"/>
        <v>#N/A</v>
      </c>
      <c r="B158" s="4">
        <f t="shared" ca="1" si="27"/>
        <v>101.1619</v>
      </c>
      <c r="C158" s="1">
        <f t="shared" ca="1" si="32"/>
        <v>89.620900000000006</v>
      </c>
      <c r="D158" s="31">
        <f t="shared" ca="1" si="22"/>
        <v>188201.96499999994</v>
      </c>
      <c r="E158" s="32" t="e">
        <f t="shared" ca="1" si="28"/>
        <v>#N/A</v>
      </c>
      <c r="F158" s="4">
        <f t="shared" ca="1" si="29"/>
        <v>101.22499999999999</v>
      </c>
      <c r="G158" s="31">
        <f t="shared" ca="1" si="30"/>
        <v>176249.99999999959</v>
      </c>
      <c r="H158" s="32" t="e">
        <f t="shared" ca="1" si="31"/>
        <v>#N/A</v>
      </c>
      <c r="I158" s="77" t="e">
        <f t="shared" ca="1" si="23"/>
        <v>#N/A</v>
      </c>
      <c r="K158" s="159" t="e">
        <f t="shared" si="24"/>
        <v>#N/A</v>
      </c>
      <c r="M158" s="159" t="str">
        <f t="shared" si="25"/>
        <v/>
      </c>
    </row>
    <row r="159" spans="1:17">
      <c r="A159" s="159" t="e">
        <f t="shared" ca="1" si="26"/>
        <v>#N/A</v>
      </c>
      <c r="B159" s="4">
        <f t="shared" ca="1" si="27"/>
        <v>101.1619</v>
      </c>
      <c r="C159" s="1">
        <f t="shared" ca="1" si="32"/>
        <v>89.620900000000006</v>
      </c>
      <c r="D159" s="31">
        <f t="shared" ca="1" si="22"/>
        <v>188201.96499999994</v>
      </c>
      <c r="E159" s="32" t="e">
        <f t="shared" ca="1" si="28"/>
        <v>#N/A</v>
      </c>
      <c r="F159" s="4">
        <f t="shared" ca="1" si="29"/>
        <v>101.22499999999999</v>
      </c>
      <c r="G159" s="31">
        <f t="shared" ca="1" si="30"/>
        <v>176249.99999999959</v>
      </c>
      <c r="H159" s="32" t="e">
        <f t="shared" ca="1" si="31"/>
        <v>#N/A</v>
      </c>
      <c r="I159" s="77" t="e">
        <f t="shared" ca="1" si="23"/>
        <v>#N/A</v>
      </c>
      <c r="K159" s="159" t="e">
        <f t="shared" si="24"/>
        <v>#N/A</v>
      </c>
      <c r="M159" s="159" t="str">
        <f t="shared" si="25"/>
        <v/>
      </c>
    </row>
    <row r="160" spans="1:17">
      <c r="A160" s="159" t="e">
        <f t="shared" ca="1" si="26"/>
        <v>#N/A</v>
      </c>
      <c r="B160" s="4">
        <f t="shared" ca="1" si="27"/>
        <v>101.1619</v>
      </c>
      <c r="C160" s="1">
        <f t="shared" ca="1" si="32"/>
        <v>89.620900000000006</v>
      </c>
      <c r="D160" s="31">
        <f t="shared" ca="1" si="22"/>
        <v>188201.96499999994</v>
      </c>
      <c r="E160" s="32" t="e">
        <f t="shared" ca="1" si="28"/>
        <v>#N/A</v>
      </c>
      <c r="F160" s="4">
        <f t="shared" ca="1" si="29"/>
        <v>101.22499999999999</v>
      </c>
      <c r="G160" s="31">
        <f t="shared" ca="1" si="30"/>
        <v>176249.99999999959</v>
      </c>
      <c r="H160" s="32" t="e">
        <f t="shared" ca="1" si="31"/>
        <v>#N/A</v>
      </c>
      <c r="I160" s="77" t="e">
        <f t="shared" ca="1" si="23"/>
        <v>#N/A</v>
      </c>
      <c r="K160" s="159" t="e">
        <f t="shared" si="24"/>
        <v>#N/A</v>
      </c>
      <c r="M160" s="159" t="str">
        <f t="shared" si="25"/>
        <v/>
      </c>
    </row>
    <row r="161" spans="1:13">
      <c r="A161" s="159" t="e">
        <f t="shared" ca="1" si="26"/>
        <v>#N/A</v>
      </c>
      <c r="B161" s="4">
        <f t="shared" ca="1" si="27"/>
        <v>101.1619</v>
      </c>
      <c r="C161" s="1">
        <f t="shared" ca="1" si="32"/>
        <v>89.620900000000006</v>
      </c>
      <c r="D161" s="31">
        <f t="shared" ca="1" si="22"/>
        <v>188201.96499999994</v>
      </c>
      <c r="E161" s="32" t="e">
        <f t="shared" ca="1" si="28"/>
        <v>#N/A</v>
      </c>
      <c r="F161" s="4">
        <f t="shared" ca="1" si="29"/>
        <v>101.22499999999999</v>
      </c>
      <c r="G161" s="31">
        <f t="shared" ca="1" si="30"/>
        <v>176249.99999999959</v>
      </c>
      <c r="H161" s="32" t="e">
        <f t="shared" ca="1" si="31"/>
        <v>#N/A</v>
      </c>
      <c r="I161" s="77" t="e">
        <f t="shared" ca="1" si="23"/>
        <v>#N/A</v>
      </c>
      <c r="K161" s="159" t="e">
        <f t="shared" si="24"/>
        <v>#N/A</v>
      </c>
      <c r="M161" s="159" t="str">
        <f t="shared" si="25"/>
        <v/>
      </c>
    </row>
    <row r="162" spans="1:13">
      <c r="A162" s="159" t="e">
        <f t="shared" ca="1" si="26"/>
        <v>#N/A</v>
      </c>
      <c r="B162" s="4">
        <f t="shared" ca="1" si="27"/>
        <v>101.1619</v>
      </c>
      <c r="C162" s="1">
        <f t="shared" ca="1" si="32"/>
        <v>89.620900000000006</v>
      </c>
      <c r="D162" s="31">
        <f t="shared" ca="1" si="22"/>
        <v>188201.96499999994</v>
      </c>
      <c r="E162" s="32" t="e">
        <f t="shared" ca="1" si="28"/>
        <v>#N/A</v>
      </c>
      <c r="F162" s="4">
        <f t="shared" ca="1" si="29"/>
        <v>101.22499999999999</v>
      </c>
      <c r="G162" s="31">
        <f t="shared" ca="1" si="30"/>
        <v>176249.99999999959</v>
      </c>
      <c r="H162" s="32" t="e">
        <f t="shared" ca="1" si="31"/>
        <v>#N/A</v>
      </c>
      <c r="I162" s="77" t="e">
        <f t="shared" ca="1" si="23"/>
        <v>#N/A</v>
      </c>
      <c r="K162" s="159" t="e">
        <f t="shared" si="24"/>
        <v>#N/A</v>
      </c>
      <c r="M162" s="159" t="str">
        <f t="shared" si="25"/>
        <v/>
      </c>
    </row>
    <row r="163" spans="1:13">
      <c r="A163" s="159" t="e">
        <f t="shared" ca="1" si="26"/>
        <v>#N/A</v>
      </c>
      <c r="B163" s="4">
        <f t="shared" ca="1" si="27"/>
        <v>101.1619</v>
      </c>
      <c r="C163" s="1">
        <f t="shared" ca="1" si="32"/>
        <v>89.620900000000006</v>
      </c>
      <c r="D163" s="31">
        <f t="shared" ca="1" si="22"/>
        <v>188201.96499999994</v>
      </c>
      <c r="E163" s="32" t="e">
        <f t="shared" ca="1" si="28"/>
        <v>#N/A</v>
      </c>
      <c r="F163" s="4">
        <f t="shared" ca="1" si="29"/>
        <v>101.22499999999999</v>
      </c>
      <c r="G163" s="31">
        <f t="shared" ca="1" si="30"/>
        <v>176249.99999999959</v>
      </c>
      <c r="H163" s="32" t="e">
        <f t="shared" ca="1" si="31"/>
        <v>#N/A</v>
      </c>
      <c r="I163" s="77" t="e">
        <f t="shared" ca="1" si="23"/>
        <v>#N/A</v>
      </c>
      <c r="K163" s="159" t="e">
        <f t="shared" si="24"/>
        <v>#N/A</v>
      </c>
      <c r="M163" s="159" t="str">
        <f t="shared" si="25"/>
        <v/>
      </c>
    </row>
    <row r="164" spans="1:13">
      <c r="A164" s="159" t="e">
        <f t="shared" ca="1" si="26"/>
        <v>#N/A</v>
      </c>
      <c r="B164" s="4">
        <f t="shared" ca="1" si="27"/>
        <v>101.1619</v>
      </c>
      <c r="C164" s="1">
        <f t="shared" ca="1" si="32"/>
        <v>89.620900000000006</v>
      </c>
      <c r="D164" s="31">
        <f t="shared" ca="1" si="22"/>
        <v>188201.96499999994</v>
      </c>
      <c r="E164" s="32" t="e">
        <f t="shared" ca="1" si="28"/>
        <v>#N/A</v>
      </c>
      <c r="F164" s="4">
        <f t="shared" ca="1" si="29"/>
        <v>101.22499999999999</v>
      </c>
      <c r="G164" s="31">
        <f t="shared" ca="1" si="30"/>
        <v>176249.99999999959</v>
      </c>
      <c r="H164" s="32" t="e">
        <f t="shared" ca="1" si="31"/>
        <v>#N/A</v>
      </c>
      <c r="I164" s="77" t="e">
        <f t="shared" ca="1" si="23"/>
        <v>#N/A</v>
      </c>
      <c r="K164" s="159" t="e">
        <f t="shared" si="24"/>
        <v>#N/A</v>
      </c>
      <c r="M164" s="159" t="str">
        <f t="shared" si="25"/>
        <v/>
      </c>
    </row>
    <row r="165" spans="1:13">
      <c r="A165" s="159" t="e">
        <f t="shared" ca="1" si="26"/>
        <v>#N/A</v>
      </c>
      <c r="B165" s="4">
        <f t="shared" ca="1" si="27"/>
        <v>101.1619</v>
      </c>
      <c r="C165" s="1">
        <f t="shared" ca="1" si="32"/>
        <v>89.620900000000006</v>
      </c>
      <c r="D165" s="31">
        <f t="shared" ca="1" si="22"/>
        <v>188201.96499999994</v>
      </c>
      <c r="E165" s="32" t="e">
        <f t="shared" ca="1" si="28"/>
        <v>#N/A</v>
      </c>
      <c r="F165" s="4">
        <f t="shared" ca="1" si="29"/>
        <v>101.22499999999999</v>
      </c>
      <c r="G165" s="31">
        <f t="shared" ca="1" si="30"/>
        <v>176249.99999999959</v>
      </c>
      <c r="H165" s="32" t="e">
        <f t="shared" ca="1" si="31"/>
        <v>#N/A</v>
      </c>
      <c r="I165" s="77" t="e">
        <f t="shared" ca="1" si="23"/>
        <v>#N/A</v>
      </c>
      <c r="K165" s="159" t="e">
        <f t="shared" si="24"/>
        <v>#N/A</v>
      </c>
      <c r="M165" s="159" t="str">
        <f t="shared" si="25"/>
        <v/>
      </c>
    </row>
    <row r="166" spans="1:13">
      <c r="A166" s="159" t="e">
        <f t="shared" ca="1" si="26"/>
        <v>#N/A</v>
      </c>
      <c r="B166" s="4">
        <f t="shared" ca="1" si="27"/>
        <v>101.1619</v>
      </c>
      <c r="C166" s="1">
        <f t="shared" ca="1" si="32"/>
        <v>89.620900000000006</v>
      </c>
      <c r="D166" s="31">
        <f t="shared" ca="1" si="22"/>
        <v>188201.96499999994</v>
      </c>
      <c r="E166" s="32" t="e">
        <f t="shared" ca="1" si="28"/>
        <v>#N/A</v>
      </c>
      <c r="F166" s="4">
        <f t="shared" ca="1" si="29"/>
        <v>101.22499999999999</v>
      </c>
      <c r="G166" s="31">
        <f t="shared" ca="1" si="30"/>
        <v>176249.99999999959</v>
      </c>
      <c r="H166" s="32" t="e">
        <f t="shared" ca="1" si="31"/>
        <v>#N/A</v>
      </c>
      <c r="I166" s="77" t="e">
        <f t="shared" ca="1" si="23"/>
        <v>#N/A</v>
      </c>
      <c r="K166" s="159" t="e">
        <f t="shared" si="24"/>
        <v>#N/A</v>
      </c>
      <c r="M166" s="159" t="str">
        <f t="shared" si="25"/>
        <v/>
      </c>
    </row>
    <row r="167" spans="1:13">
      <c r="A167" s="159" t="e">
        <f t="shared" ca="1" si="26"/>
        <v>#N/A</v>
      </c>
      <c r="B167" s="4">
        <f t="shared" ca="1" si="27"/>
        <v>101.1619</v>
      </c>
      <c r="C167" s="1">
        <f t="shared" ca="1" si="32"/>
        <v>89.620900000000006</v>
      </c>
      <c r="D167" s="31">
        <f t="shared" ca="1" si="22"/>
        <v>188201.96499999994</v>
      </c>
      <c r="E167" s="32" t="e">
        <f t="shared" ca="1" si="28"/>
        <v>#N/A</v>
      </c>
      <c r="F167" s="4">
        <f t="shared" ca="1" si="29"/>
        <v>101.22499999999999</v>
      </c>
      <c r="G167" s="31">
        <f t="shared" ca="1" si="30"/>
        <v>176249.99999999959</v>
      </c>
      <c r="H167" s="32" t="e">
        <f t="shared" ca="1" si="31"/>
        <v>#N/A</v>
      </c>
      <c r="I167" s="77" t="e">
        <f t="shared" ca="1" si="23"/>
        <v>#N/A</v>
      </c>
      <c r="K167" s="159" t="e">
        <f t="shared" si="24"/>
        <v>#N/A</v>
      </c>
      <c r="M167" s="159" t="str">
        <f t="shared" si="25"/>
        <v/>
      </c>
    </row>
    <row r="168" spans="1:13">
      <c r="A168" s="159" t="e">
        <f t="shared" ca="1" si="26"/>
        <v>#N/A</v>
      </c>
      <c r="B168" s="4">
        <f t="shared" ca="1" si="27"/>
        <v>101.1619</v>
      </c>
      <c r="C168" s="1">
        <f t="shared" ca="1" si="32"/>
        <v>89.620900000000006</v>
      </c>
      <c r="D168" s="31">
        <f t="shared" ca="1" si="22"/>
        <v>188201.96499999994</v>
      </c>
      <c r="E168" s="32" t="e">
        <f t="shared" ca="1" si="28"/>
        <v>#N/A</v>
      </c>
      <c r="F168" s="4">
        <f t="shared" ca="1" si="29"/>
        <v>101.22499999999999</v>
      </c>
      <c r="G168" s="31">
        <f t="shared" ca="1" si="30"/>
        <v>176249.99999999959</v>
      </c>
      <c r="H168" s="32" t="e">
        <f t="shared" ca="1" si="31"/>
        <v>#N/A</v>
      </c>
      <c r="I168" s="77" t="e">
        <f t="shared" ca="1" si="23"/>
        <v>#N/A</v>
      </c>
      <c r="K168" s="159" t="e">
        <f t="shared" si="24"/>
        <v>#N/A</v>
      </c>
      <c r="M168" s="159" t="str">
        <f t="shared" si="25"/>
        <v/>
      </c>
    </row>
    <row r="169" spans="1:13">
      <c r="A169" s="159" t="e">
        <f t="shared" ca="1" si="26"/>
        <v>#N/A</v>
      </c>
      <c r="B169" s="4">
        <f t="shared" ca="1" si="27"/>
        <v>101.1619</v>
      </c>
      <c r="C169" s="1">
        <f t="shared" ca="1" si="32"/>
        <v>89.620900000000006</v>
      </c>
      <c r="D169" s="31">
        <f t="shared" ca="1" si="22"/>
        <v>188201.96499999994</v>
      </c>
      <c r="E169" s="32" t="e">
        <f t="shared" ca="1" si="28"/>
        <v>#N/A</v>
      </c>
      <c r="F169" s="4">
        <f t="shared" ca="1" si="29"/>
        <v>101.22499999999999</v>
      </c>
      <c r="G169" s="31">
        <f t="shared" ca="1" si="30"/>
        <v>176249.99999999959</v>
      </c>
      <c r="H169" s="32" t="e">
        <f t="shared" ca="1" si="31"/>
        <v>#N/A</v>
      </c>
      <c r="I169" s="77" t="e">
        <f t="shared" ca="1" si="23"/>
        <v>#N/A</v>
      </c>
      <c r="K169" s="159" t="e">
        <f t="shared" si="24"/>
        <v>#N/A</v>
      </c>
      <c r="M169" s="159" t="str">
        <f t="shared" si="25"/>
        <v/>
      </c>
    </row>
    <row r="170" spans="1:13">
      <c r="A170" s="159" t="e">
        <f t="shared" ca="1" si="26"/>
        <v>#N/A</v>
      </c>
      <c r="B170" s="4">
        <f t="shared" ca="1" si="27"/>
        <v>101.1619</v>
      </c>
      <c r="C170" s="1">
        <f t="shared" ca="1" si="32"/>
        <v>89.620900000000006</v>
      </c>
      <c r="D170" s="31">
        <f t="shared" ca="1" si="22"/>
        <v>188201.96499999994</v>
      </c>
      <c r="E170" s="32" t="e">
        <f t="shared" ca="1" si="28"/>
        <v>#N/A</v>
      </c>
      <c r="F170" s="4">
        <f t="shared" ca="1" si="29"/>
        <v>101.22499999999999</v>
      </c>
      <c r="G170" s="31">
        <f t="shared" ca="1" si="30"/>
        <v>176249.99999999959</v>
      </c>
      <c r="H170" s="32" t="e">
        <f t="shared" ca="1" si="31"/>
        <v>#N/A</v>
      </c>
      <c r="I170" s="77" t="e">
        <f t="shared" ca="1" si="23"/>
        <v>#N/A</v>
      </c>
      <c r="K170" s="159" t="e">
        <f t="shared" si="24"/>
        <v>#N/A</v>
      </c>
      <c r="M170" s="159" t="str">
        <f t="shared" si="25"/>
        <v/>
      </c>
    </row>
    <row r="171" spans="1:13">
      <c r="A171" s="159" t="e">
        <f t="shared" ca="1" si="26"/>
        <v>#N/A</v>
      </c>
      <c r="B171" s="4">
        <f t="shared" ca="1" si="27"/>
        <v>101.1619</v>
      </c>
      <c r="C171" s="1">
        <f t="shared" ca="1" si="32"/>
        <v>89.620900000000006</v>
      </c>
      <c r="D171" s="31">
        <f t="shared" ca="1" si="22"/>
        <v>188201.96499999994</v>
      </c>
      <c r="E171" s="32" t="e">
        <f t="shared" ca="1" si="28"/>
        <v>#N/A</v>
      </c>
      <c r="F171" s="4">
        <f t="shared" ca="1" si="29"/>
        <v>101.22499999999999</v>
      </c>
      <c r="G171" s="31">
        <f t="shared" ca="1" si="30"/>
        <v>176249.99999999959</v>
      </c>
      <c r="H171" s="32" t="e">
        <f t="shared" ca="1" si="31"/>
        <v>#N/A</v>
      </c>
      <c r="I171" s="77" t="e">
        <f t="shared" ca="1" si="23"/>
        <v>#N/A</v>
      </c>
      <c r="K171" s="159" t="e">
        <f t="shared" si="24"/>
        <v>#N/A</v>
      </c>
      <c r="M171" s="159" t="str">
        <f t="shared" si="25"/>
        <v/>
      </c>
    </row>
    <row r="172" spans="1:13">
      <c r="A172" s="159" t="e">
        <f t="shared" ca="1" si="26"/>
        <v>#N/A</v>
      </c>
      <c r="B172" s="4">
        <f t="shared" ca="1" si="27"/>
        <v>101.1619</v>
      </c>
      <c r="C172" s="1">
        <f t="shared" ca="1" si="32"/>
        <v>89.620900000000006</v>
      </c>
      <c r="D172" s="31">
        <f t="shared" ca="1" si="22"/>
        <v>188201.96499999994</v>
      </c>
      <c r="E172" s="32" t="e">
        <f t="shared" ca="1" si="28"/>
        <v>#N/A</v>
      </c>
      <c r="F172" s="4">
        <f t="shared" ca="1" si="29"/>
        <v>101.22499999999999</v>
      </c>
      <c r="G172" s="31">
        <f t="shared" ca="1" si="30"/>
        <v>176249.99999999959</v>
      </c>
      <c r="H172" s="32" t="e">
        <f t="shared" ca="1" si="31"/>
        <v>#N/A</v>
      </c>
      <c r="I172" s="77" t="e">
        <f t="shared" ca="1" si="23"/>
        <v>#N/A</v>
      </c>
      <c r="K172" s="159" t="e">
        <f t="shared" si="24"/>
        <v>#N/A</v>
      </c>
      <c r="M172" s="159" t="str">
        <f t="shared" si="25"/>
        <v/>
      </c>
    </row>
    <row r="173" spans="1:13">
      <c r="A173" s="159" t="e">
        <f t="shared" ca="1" si="26"/>
        <v>#N/A</v>
      </c>
      <c r="B173" s="4">
        <f t="shared" ca="1" si="27"/>
        <v>101.1619</v>
      </c>
      <c r="C173" s="1">
        <f t="shared" ca="1" si="32"/>
        <v>89.620900000000006</v>
      </c>
      <c r="D173" s="31">
        <f t="shared" ca="1" si="22"/>
        <v>188201.96499999994</v>
      </c>
      <c r="E173" s="32" t="e">
        <f t="shared" ca="1" si="28"/>
        <v>#N/A</v>
      </c>
      <c r="F173" s="4">
        <f t="shared" ca="1" si="29"/>
        <v>101.22499999999999</v>
      </c>
      <c r="G173" s="31">
        <f t="shared" ca="1" si="30"/>
        <v>176249.99999999959</v>
      </c>
      <c r="H173" s="32" t="e">
        <f t="shared" ca="1" si="31"/>
        <v>#N/A</v>
      </c>
      <c r="I173" s="77" t="e">
        <f t="shared" ca="1" si="23"/>
        <v>#N/A</v>
      </c>
      <c r="K173" s="159" t="e">
        <f t="shared" si="24"/>
        <v>#N/A</v>
      </c>
      <c r="M173" s="159" t="str">
        <f t="shared" si="25"/>
        <v/>
      </c>
    </row>
    <row r="174" spans="1:13">
      <c r="A174" s="159" t="e">
        <f t="shared" ca="1" si="26"/>
        <v>#N/A</v>
      </c>
      <c r="B174" s="4">
        <f t="shared" ca="1" si="27"/>
        <v>101.1619</v>
      </c>
      <c r="C174" s="1">
        <f t="shared" ca="1" si="32"/>
        <v>89.620900000000006</v>
      </c>
      <c r="D174" s="31">
        <f t="shared" ca="1" si="22"/>
        <v>188201.96499999994</v>
      </c>
      <c r="E174" s="32" t="e">
        <f t="shared" ca="1" si="28"/>
        <v>#N/A</v>
      </c>
      <c r="F174" s="4">
        <f t="shared" ca="1" si="29"/>
        <v>101.22499999999999</v>
      </c>
      <c r="G174" s="31">
        <f t="shared" ca="1" si="30"/>
        <v>176249.99999999959</v>
      </c>
      <c r="H174" s="32" t="e">
        <f t="shared" ca="1" si="31"/>
        <v>#N/A</v>
      </c>
      <c r="I174" s="77" t="e">
        <f t="shared" ca="1" si="23"/>
        <v>#N/A</v>
      </c>
      <c r="K174" s="159" t="e">
        <f t="shared" si="24"/>
        <v>#N/A</v>
      </c>
      <c r="M174" s="159" t="str">
        <f t="shared" si="25"/>
        <v/>
      </c>
    </row>
    <row r="175" spans="1:13">
      <c r="A175" s="159" t="e">
        <f t="shared" ca="1" si="26"/>
        <v>#N/A</v>
      </c>
      <c r="B175" s="4">
        <f t="shared" ca="1" si="27"/>
        <v>101.1619</v>
      </c>
      <c r="C175" s="1">
        <f t="shared" ca="1" si="32"/>
        <v>89.620900000000006</v>
      </c>
      <c r="D175" s="31">
        <f t="shared" ca="1" si="22"/>
        <v>188201.96499999994</v>
      </c>
      <c r="E175" s="32" t="e">
        <f t="shared" ca="1" si="28"/>
        <v>#N/A</v>
      </c>
      <c r="F175" s="4">
        <f t="shared" ca="1" si="29"/>
        <v>101.22499999999999</v>
      </c>
      <c r="G175" s="31">
        <f t="shared" ca="1" si="30"/>
        <v>176249.99999999959</v>
      </c>
      <c r="H175" s="32" t="e">
        <f t="shared" ca="1" si="31"/>
        <v>#N/A</v>
      </c>
      <c r="I175" s="77" t="e">
        <f t="shared" ca="1" si="23"/>
        <v>#N/A</v>
      </c>
      <c r="K175" s="159" t="e">
        <f t="shared" si="24"/>
        <v>#N/A</v>
      </c>
      <c r="M175" s="159" t="str">
        <f t="shared" si="25"/>
        <v/>
      </c>
    </row>
    <row r="176" spans="1:13">
      <c r="A176" s="159" t="e">
        <f t="shared" ca="1" si="26"/>
        <v>#N/A</v>
      </c>
      <c r="B176" s="4">
        <f t="shared" ca="1" si="27"/>
        <v>101.1619</v>
      </c>
      <c r="C176" s="1">
        <f t="shared" ca="1" si="32"/>
        <v>89.620900000000006</v>
      </c>
      <c r="D176" s="31">
        <f t="shared" ca="1" si="22"/>
        <v>188201.96499999994</v>
      </c>
      <c r="E176" s="32" t="e">
        <f t="shared" ca="1" si="28"/>
        <v>#N/A</v>
      </c>
      <c r="F176" s="4">
        <f t="shared" ca="1" si="29"/>
        <v>101.22499999999999</v>
      </c>
      <c r="G176" s="31">
        <f t="shared" ca="1" si="30"/>
        <v>176249.99999999959</v>
      </c>
      <c r="H176" s="32" t="e">
        <f t="shared" ca="1" si="31"/>
        <v>#N/A</v>
      </c>
      <c r="I176" s="77" t="e">
        <f t="shared" ca="1" si="23"/>
        <v>#N/A</v>
      </c>
      <c r="K176" s="159" t="e">
        <f t="shared" si="24"/>
        <v>#N/A</v>
      </c>
      <c r="M176" s="159" t="str">
        <f t="shared" si="25"/>
        <v/>
      </c>
    </row>
    <row r="177" spans="1:13">
      <c r="A177" s="159" t="e">
        <f t="shared" ca="1" si="26"/>
        <v>#N/A</v>
      </c>
      <c r="B177" s="4">
        <f t="shared" ca="1" si="27"/>
        <v>101.1619</v>
      </c>
      <c r="C177" s="1">
        <f t="shared" ca="1" si="32"/>
        <v>89.620900000000006</v>
      </c>
      <c r="D177" s="31">
        <f t="shared" ca="1" si="22"/>
        <v>188201.96499999994</v>
      </c>
      <c r="E177" s="32" t="e">
        <f t="shared" ca="1" si="28"/>
        <v>#N/A</v>
      </c>
      <c r="F177" s="4">
        <f t="shared" ca="1" si="29"/>
        <v>101.22499999999999</v>
      </c>
      <c r="G177" s="31">
        <f t="shared" ca="1" si="30"/>
        <v>176249.99999999959</v>
      </c>
      <c r="H177" s="32" t="e">
        <f t="shared" ca="1" si="31"/>
        <v>#N/A</v>
      </c>
      <c r="I177" s="77" t="e">
        <f t="shared" ca="1" si="23"/>
        <v>#N/A</v>
      </c>
      <c r="K177" s="159" t="e">
        <f t="shared" si="24"/>
        <v>#N/A</v>
      </c>
      <c r="M177" s="159" t="str">
        <f t="shared" si="25"/>
        <v/>
      </c>
    </row>
    <row r="178" spans="1:13">
      <c r="A178" s="159" t="e">
        <f t="shared" ca="1" si="26"/>
        <v>#N/A</v>
      </c>
      <c r="B178" s="4">
        <f t="shared" ca="1" si="27"/>
        <v>101.1619</v>
      </c>
      <c r="C178" s="1">
        <f t="shared" ca="1" si="32"/>
        <v>89.620900000000006</v>
      </c>
      <c r="D178" s="31">
        <f t="shared" ca="1" si="22"/>
        <v>188201.96499999994</v>
      </c>
      <c r="E178" s="32" t="e">
        <f t="shared" ca="1" si="28"/>
        <v>#N/A</v>
      </c>
      <c r="F178" s="4">
        <f t="shared" ca="1" si="29"/>
        <v>101.22499999999999</v>
      </c>
      <c r="G178" s="31">
        <f t="shared" ca="1" si="30"/>
        <v>176249.99999999959</v>
      </c>
      <c r="H178" s="32" t="e">
        <f t="shared" ca="1" si="31"/>
        <v>#N/A</v>
      </c>
      <c r="I178" s="77" t="e">
        <f t="shared" ca="1" si="23"/>
        <v>#N/A</v>
      </c>
      <c r="K178" s="159" t="e">
        <f t="shared" si="24"/>
        <v>#N/A</v>
      </c>
      <c r="M178" s="159" t="str">
        <f t="shared" si="25"/>
        <v/>
      </c>
    </row>
    <row r="179" spans="1:13">
      <c r="A179" s="159" t="e">
        <f t="shared" ca="1" si="26"/>
        <v>#N/A</v>
      </c>
      <c r="B179" s="4">
        <f t="shared" ca="1" si="27"/>
        <v>101.1619</v>
      </c>
      <c r="C179" s="1">
        <f t="shared" ca="1" si="32"/>
        <v>89.620900000000006</v>
      </c>
      <c r="D179" s="31">
        <f t="shared" ca="1" si="22"/>
        <v>188201.96499999994</v>
      </c>
      <c r="E179" s="32" t="e">
        <f t="shared" ca="1" si="28"/>
        <v>#N/A</v>
      </c>
      <c r="F179" s="4">
        <f t="shared" ca="1" si="29"/>
        <v>101.22499999999999</v>
      </c>
      <c r="G179" s="31">
        <f t="shared" ca="1" si="30"/>
        <v>176249.99999999959</v>
      </c>
      <c r="H179" s="32" t="e">
        <f t="shared" ca="1" si="31"/>
        <v>#N/A</v>
      </c>
      <c r="I179" s="77" t="e">
        <f t="shared" ca="1" si="23"/>
        <v>#N/A</v>
      </c>
      <c r="K179" s="159" t="e">
        <f t="shared" si="24"/>
        <v>#N/A</v>
      </c>
      <c r="M179" s="159" t="str">
        <f t="shared" si="25"/>
        <v/>
      </c>
    </row>
    <row r="180" spans="1:13">
      <c r="A180" s="159" t="e">
        <f t="shared" ca="1" si="26"/>
        <v>#N/A</v>
      </c>
      <c r="B180" s="4">
        <f t="shared" ca="1" si="27"/>
        <v>101.1619</v>
      </c>
      <c r="C180" s="1">
        <f t="shared" ca="1" si="32"/>
        <v>89.620900000000006</v>
      </c>
      <c r="D180" s="31">
        <f t="shared" ca="1" si="22"/>
        <v>188201.96499999994</v>
      </c>
      <c r="E180" s="32" t="e">
        <f t="shared" ca="1" si="28"/>
        <v>#N/A</v>
      </c>
      <c r="F180" s="4">
        <f t="shared" ca="1" si="29"/>
        <v>101.22499999999999</v>
      </c>
      <c r="G180" s="31">
        <f t="shared" ca="1" si="30"/>
        <v>176249.99999999959</v>
      </c>
      <c r="H180" s="32" t="e">
        <f t="shared" ca="1" si="31"/>
        <v>#N/A</v>
      </c>
      <c r="I180" s="77" t="e">
        <f t="shared" ca="1" si="23"/>
        <v>#N/A</v>
      </c>
      <c r="K180" s="159" t="e">
        <f t="shared" si="24"/>
        <v>#N/A</v>
      </c>
      <c r="M180" s="159" t="str">
        <f t="shared" si="25"/>
        <v/>
      </c>
    </row>
    <row r="181" spans="1:13">
      <c r="A181" s="159" t="e">
        <f t="shared" ca="1" si="26"/>
        <v>#N/A</v>
      </c>
      <c r="B181" s="4">
        <f t="shared" ca="1" si="27"/>
        <v>101.1619</v>
      </c>
      <c r="C181" s="1">
        <f t="shared" ca="1" si="32"/>
        <v>89.620900000000006</v>
      </c>
      <c r="D181" s="31">
        <f t="shared" ca="1" si="22"/>
        <v>188201.96499999994</v>
      </c>
      <c r="E181" s="32" t="e">
        <f t="shared" ca="1" si="28"/>
        <v>#N/A</v>
      </c>
      <c r="F181" s="4">
        <f t="shared" ca="1" si="29"/>
        <v>101.22499999999999</v>
      </c>
      <c r="G181" s="31">
        <f t="shared" ca="1" si="30"/>
        <v>176249.99999999959</v>
      </c>
      <c r="H181" s="32" t="e">
        <f t="shared" ca="1" si="31"/>
        <v>#N/A</v>
      </c>
      <c r="I181" s="77" t="e">
        <f t="shared" ca="1" si="23"/>
        <v>#N/A</v>
      </c>
      <c r="K181" s="159" t="e">
        <f t="shared" si="24"/>
        <v>#N/A</v>
      </c>
      <c r="M181" s="159" t="str">
        <f t="shared" si="25"/>
        <v/>
      </c>
    </row>
    <row r="182" spans="1:13">
      <c r="A182" s="159" t="e">
        <f t="shared" ca="1" si="26"/>
        <v>#N/A</v>
      </c>
      <c r="B182" s="4">
        <f t="shared" ca="1" si="27"/>
        <v>101.1619</v>
      </c>
      <c r="C182" s="1">
        <f t="shared" ca="1" si="32"/>
        <v>89.620900000000006</v>
      </c>
      <c r="D182" s="31">
        <f t="shared" ca="1" si="22"/>
        <v>188201.96499999994</v>
      </c>
      <c r="E182" s="32" t="e">
        <f t="shared" ca="1" si="28"/>
        <v>#N/A</v>
      </c>
      <c r="F182" s="4">
        <f t="shared" ca="1" si="29"/>
        <v>101.22499999999999</v>
      </c>
      <c r="G182" s="31">
        <f t="shared" ca="1" si="30"/>
        <v>176249.99999999959</v>
      </c>
      <c r="H182" s="32" t="e">
        <f t="shared" ca="1" si="31"/>
        <v>#N/A</v>
      </c>
      <c r="I182" s="77" t="e">
        <f t="shared" ca="1" si="23"/>
        <v>#N/A</v>
      </c>
      <c r="K182" s="159" t="e">
        <f t="shared" si="24"/>
        <v>#N/A</v>
      </c>
      <c r="M182" s="159" t="str">
        <f t="shared" si="25"/>
        <v/>
      </c>
    </row>
    <row r="183" spans="1:13">
      <c r="A183" s="159" t="e">
        <f t="shared" ca="1" si="26"/>
        <v>#N/A</v>
      </c>
      <c r="B183" s="4">
        <f t="shared" ca="1" si="27"/>
        <v>101.1619</v>
      </c>
      <c r="C183" s="1">
        <f t="shared" ca="1" si="32"/>
        <v>89.620900000000006</v>
      </c>
      <c r="D183" s="31">
        <f t="shared" ref="D183:D246" ca="1" si="33">IF(ISERROR(B183-2),"", -1*(C183-$C$14)*10^-4*$B$8*$B$5)</f>
        <v>188201.96499999994</v>
      </c>
      <c r="E183" s="32" t="e">
        <f t="shared" ca="1" si="28"/>
        <v>#N/A</v>
      </c>
      <c r="F183" s="4">
        <f t="shared" ca="1" si="29"/>
        <v>101.22499999999999</v>
      </c>
      <c r="G183" s="31">
        <f t="shared" ca="1" si="30"/>
        <v>176249.99999999959</v>
      </c>
      <c r="H183" s="32" t="e">
        <f t="shared" ca="1" si="31"/>
        <v>#N/A</v>
      </c>
      <c r="I183" s="77" t="e">
        <f t="shared" ref="I183:I246" ca="1" si="34">IF(ISERROR(F183-2),"",(D183+E183)*$B$9-G183-H183)</f>
        <v>#N/A</v>
      </c>
      <c r="K183" s="159" t="e">
        <f t="shared" si="24"/>
        <v>#N/A</v>
      </c>
      <c r="M183" s="159" t="str">
        <f t="shared" si="25"/>
        <v/>
      </c>
    </row>
    <row r="184" spans="1:13">
      <c r="A184" s="159" t="e">
        <f t="shared" ca="1" si="26"/>
        <v>#N/A</v>
      </c>
      <c r="B184" s="4">
        <f t="shared" ca="1" si="27"/>
        <v>101.1619</v>
      </c>
      <c r="C184" s="1">
        <f t="shared" ca="1" si="32"/>
        <v>89.620900000000006</v>
      </c>
      <c r="D184" s="31">
        <f t="shared" ca="1" si="33"/>
        <v>188201.96499999994</v>
      </c>
      <c r="E184" s="32" t="e">
        <f t="shared" ca="1" si="28"/>
        <v>#N/A</v>
      </c>
      <c r="F184" s="4">
        <f t="shared" ca="1" si="29"/>
        <v>101.22499999999999</v>
      </c>
      <c r="G184" s="31">
        <f t="shared" ca="1" si="30"/>
        <v>176249.99999999959</v>
      </c>
      <c r="H184" s="32" t="e">
        <f t="shared" ca="1" si="31"/>
        <v>#N/A</v>
      </c>
      <c r="I184" s="77" t="e">
        <f t="shared" ca="1" si="34"/>
        <v>#N/A</v>
      </c>
      <c r="K184" s="159" t="e">
        <f t="shared" si="24"/>
        <v>#N/A</v>
      </c>
      <c r="M184" s="159" t="str">
        <f t="shared" si="25"/>
        <v/>
      </c>
    </row>
    <row r="185" spans="1:13">
      <c r="A185" s="159" t="e">
        <f t="shared" ca="1" si="26"/>
        <v>#N/A</v>
      </c>
      <c r="B185" s="4">
        <f t="shared" ca="1" si="27"/>
        <v>101.1619</v>
      </c>
      <c r="C185" s="1">
        <f t="shared" ca="1" si="32"/>
        <v>89.620900000000006</v>
      </c>
      <c r="D185" s="31">
        <f t="shared" ca="1" si="33"/>
        <v>188201.96499999994</v>
      </c>
      <c r="E185" s="32" t="e">
        <f t="shared" ca="1" si="28"/>
        <v>#N/A</v>
      </c>
      <c r="F185" s="4">
        <f t="shared" ca="1" si="29"/>
        <v>101.22499999999999</v>
      </c>
      <c r="G185" s="31">
        <f t="shared" ca="1" si="30"/>
        <v>176249.99999999959</v>
      </c>
      <c r="H185" s="32" t="e">
        <f t="shared" ca="1" si="31"/>
        <v>#N/A</v>
      </c>
      <c r="I185" s="77" t="e">
        <f t="shared" ca="1" si="34"/>
        <v>#N/A</v>
      </c>
      <c r="K185" s="159" t="e">
        <f t="shared" si="24"/>
        <v>#N/A</v>
      </c>
      <c r="M185" s="159" t="str">
        <f t="shared" si="25"/>
        <v/>
      </c>
    </row>
    <row r="186" spans="1:13">
      <c r="A186" s="159" t="e">
        <f t="shared" ca="1" si="26"/>
        <v>#N/A</v>
      </c>
      <c r="B186" s="4">
        <f t="shared" ca="1" si="27"/>
        <v>101.1619</v>
      </c>
      <c r="C186" s="1">
        <f t="shared" ca="1" si="32"/>
        <v>89.620900000000006</v>
      </c>
      <c r="D186" s="31">
        <f t="shared" ca="1" si="33"/>
        <v>188201.96499999994</v>
      </c>
      <c r="E186" s="32" t="e">
        <f t="shared" ca="1" si="28"/>
        <v>#N/A</v>
      </c>
      <c r="F186" s="4">
        <f t="shared" ca="1" si="29"/>
        <v>101.22499999999999</v>
      </c>
      <c r="G186" s="31">
        <f t="shared" ca="1" si="30"/>
        <v>176249.99999999959</v>
      </c>
      <c r="H186" s="32" t="e">
        <f t="shared" ca="1" si="31"/>
        <v>#N/A</v>
      </c>
      <c r="I186" s="77" t="e">
        <f t="shared" ca="1" si="34"/>
        <v>#N/A</v>
      </c>
      <c r="K186" s="159" t="e">
        <f t="shared" si="24"/>
        <v>#N/A</v>
      </c>
      <c r="M186" s="159" t="str">
        <f t="shared" si="25"/>
        <v/>
      </c>
    </row>
    <row r="187" spans="1:13">
      <c r="A187" s="159" t="e">
        <f t="shared" ca="1" si="26"/>
        <v>#N/A</v>
      </c>
      <c r="B187" s="4">
        <f t="shared" ca="1" si="27"/>
        <v>101.1619</v>
      </c>
      <c r="C187" s="1">
        <f t="shared" ca="1" si="32"/>
        <v>89.620900000000006</v>
      </c>
      <c r="D187" s="31">
        <f t="shared" ca="1" si="33"/>
        <v>188201.96499999994</v>
      </c>
      <c r="E187" s="32" t="e">
        <f t="shared" ca="1" si="28"/>
        <v>#N/A</v>
      </c>
      <c r="F187" s="4">
        <f t="shared" ca="1" si="29"/>
        <v>101.22499999999999</v>
      </c>
      <c r="G187" s="31">
        <f t="shared" ca="1" si="30"/>
        <v>176249.99999999959</v>
      </c>
      <c r="H187" s="32" t="e">
        <f t="shared" ca="1" si="31"/>
        <v>#N/A</v>
      </c>
      <c r="I187" s="77" t="e">
        <f t="shared" ca="1" si="34"/>
        <v>#N/A</v>
      </c>
      <c r="K187" s="159" t="e">
        <f t="shared" si="24"/>
        <v>#N/A</v>
      </c>
      <c r="M187" s="159" t="str">
        <f t="shared" si="25"/>
        <v/>
      </c>
    </row>
    <row r="188" spans="1:13">
      <c r="A188" s="159" t="e">
        <f t="shared" ca="1" si="26"/>
        <v>#N/A</v>
      </c>
      <c r="B188" s="4">
        <f t="shared" ca="1" si="27"/>
        <v>101.1619</v>
      </c>
      <c r="C188" s="1">
        <f t="shared" ca="1" si="32"/>
        <v>89.620900000000006</v>
      </c>
      <c r="D188" s="31">
        <f t="shared" ca="1" si="33"/>
        <v>188201.96499999994</v>
      </c>
      <c r="E188" s="32" t="e">
        <f t="shared" ca="1" si="28"/>
        <v>#N/A</v>
      </c>
      <c r="F188" s="4">
        <f t="shared" ca="1" si="29"/>
        <v>101.22499999999999</v>
      </c>
      <c r="G188" s="31">
        <f t="shared" ca="1" si="30"/>
        <v>176249.99999999959</v>
      </c>
      <c r="H188" s="32" t="e">
        <f t="shared" ca="1" si="31"/>
        <v>#N/A</v>
      </c>
      <c r="I188" s="77" t="e">
        <f t="shared" ca="1" si="34"/>
        <v>#N/A</v>
      </c>
      <c r="K188" s="159" t="e">
        <f t="shared" si="24"/>
        <v>#N/A</v>
      </c>
      <c r="M188" s="159" t="str">
        <f t="shared" si="25"/>
        <v/>
      </c>
    </row>
    <row r="189" spans="1:13">
      <c r="A189" s="159" t="e">
        <f t="shared" ca="1" si="26"/>
        <v>#N/A</v>
      </c>
      <c r="B189" s="4">
        <f t="shared" ca="1" si="27"/>
        <v>101.1619</v>
      </c>
      <c r="C189" s="1">
        <f t="shared" ca="1" si="32"/>
        <v>89.620900000000006</v>
      </c>
      <c r="D189" s="31">
        <f t="shared" ca="1" si="33"/>
        <v>188201.96499999994</v>
      </c>
      <c r="E189" s="32" t="e">
        <f t="shared" ca="1" si="28"/>
        <v>#N/A</v>
      </c>
      <c r="F189" s="4">
        <f t="shared" ca="1" si="29"/>
        <v>101.22499999999999</v>
      </c>
      <c r="G189" s="31">
        <f t="shared" ca="1" si="30"/>
        <v>176249.99999999959</v>
      </c>
      <c r="H189" s="32" t="e">
        <f t="shared" ca="1" si="31"/>
        <v>#N/A</v>
      </c>
      <c r="I189" s="77" t="e">
        <f t="shared" ca="1" si="34"/>
        <v>#N/A</v>
      </c>
      <c r="K189" s="159" t="e">
        <f t="shared" si="24"/>
        <v>#N/A</v>
      </c>
      <c r="M189" s="159" t="str">
        <f t="shared" si="25"/>
        <v/>
      </c>
    </row>
    <row r="190" spans="1:13">
      <c r="A190" s="159" t="e">
        <f t="shared" ca="1" si="26"/>
        <v>#N/A</v>
      </c>
      <c r="B190" s="4">
        <f t="shared" ca="1" si="27"/>
        <v>101.1619</v>
      </c>
      <c r="C190" s="1">
        <f t="shared" ca="1" si="32"/>
        <v>89.620900000000006</v>
      </c>
      <c r="D190" s="31">
        <f t="shared" ca="1" si="33"/>
        <v>188201.96499999994</v>
      </c>
      <c r="E190" s="32" t="e">
        <f t="shared" ca="1" si="28"/>
        <v>#N/A</v>
      </c>
      <c r="F190" s="4">
        <f t="shared" ca="1" si="29"/>
        <v>101.22499999999999</v>
      </c>
      <c r="G190" s="31">
        <f t="shared" ca="1" si="30"/>
        <v>176249.99999999959</v>
      </c>
      <c r="H190" s="32" t="e">
        <f t="shared" ca="1" si="31"/>
        <v>#N/A</v>
      </c>
      <c r="I190" s="77" t="e">
        <f t="shared" ca="1" si="34"/>
        <v>#N/A</v>
      </c>
      <c r="K190" s="159" t="e">
        <f t="shared" si="24"/>
        <v>#N/A</v>
      </c>
      <c r="M190" s="159" t="str">
        <f t="shared" si="25"/>
        <v/>
      </c>
    </row>
    <row r="191" spans="1:13">
      <c r="A191" s="159" t="e">
        <f t="shared" ca="1" si="26"/>
        <v>#N/A</v>
      </c>
      <c r="B191" s="4">
        <f t="shared" ca="1" si="27"/>
        <v>101.1619</v>
      </c>
      <c r="C191" s="1">
        <f t="shared" ca="1" si="32"/>
        <v>89.620900000000006</v>
      </c>
      <c r="D191" s="31">
        <f t="shared" ca="1" si="33"/>
        <v>188201.96499999994</v>
      </c>
      <c r="E191" s="32" t="e">
        <f t="shared" ca="1" si="28"/>
        <v>#N/A</v>
      </c>
      <c r="F191" s="4">
        <f t="shared" ca="1" si="29"/>
        <v>101.22499999999999</v>
      </c>
      <c r="G191" s="31">
        <f t="shared" ca="1" si="30"/>
        <v>176249.99999999959</v>
      </c>
      <c r="H191" s="32" t="e">
        <f t="shared" ca="1" si="31"/>
        <v>#N/A</v>
      </c>
      <c r="I191" s="77" t="e">
        <f t="shared" ca="1" si="34"/>
        <v>#N/A</v>
      </c>
      <c r="K191" s="159" t="e">
        <f t="shared" si="24"/>
        <v>#N/A</v>
      </c>
      <c r="M191" s="159" t="str">
        <f t="shared" si="25"/>
        <v/>
      </c>
    </row>
    <row r="192" spans="1:13">
      <c r="A192" s="159" t="e">
        <f t="shared" ca="1" si="26"/>
        <v>#N/A</v>
      </c>
      <c r="B192" s="4">
        <f t="shared" ca="1" si="27"/>
        <v>101.1619</v>
      </c>
      <c r="C192" s="1">
        <f t="shared" ca="1" si="32"/>
        <v>89.620900000000006</v>
      </c>
      <c r="D192" s="31">
        <f t="shared" ca="1" si="33"/>
        <v>188201.96499999994</v>
      </c>
      <c r="E192" s="32" t="e">
        <f t="shared" ca="1" si="28"/>
        <v>#N/A</v>
      </c>
      <c r="F192" s="4">
        <f t="shared" ca="1" si="29"/>
        <v>101.22499999999999</v>
      </c>
      <c r="G192" s="31">
        <f t="shared" ca="1" si="30"/>
        <v>176249.99999999959</v>
      </c>
      <c r="H192" s="32" t="e">
        <f t="shared" ca="1" si="31"/>
        <v>#N/A</v>
      </c>
      <c r="I192" s="77" t="e">
        <f t="shared" ca="1" si="34"/>
        <v>#N/A</v>
      </c>
      <c r="K192" s="159" t="e">
        <f t="shared" si="24"/>
        <v>#N/A</v>
      </c>
      <c r="M192" s="159" t="str">
        <f t="shared" si="25"/>
        <v/>
      </c>
    </row>
    <row r="193" spans="1:13">
      <c r="A193" s="159" t="e">
        <f t="shared" ca="1" si="26"/>
        <v>#N/A</v>
      </c>
      <c r="B193" s="4">
        <f t="shared" ca="1" si="27"/>
        <v>101.1619</v>
      </c>
      <c r="C193" s="1">
        <f t="shared" ca="1" si="32"/>
        <v>89.620900000000006</v>
      </c>
      <c r="D193" s="31">
        <f t="shared" ca="1" si="33"/>
        <v>188201.96499999994</v>
      </c>
      <c r="E193" s="32" t="e">
        <f t="shared" ca="1" si="28"/>
        <v>#N/A</v>
      </c>
      <c r="F193" s="4">
        <f t="shared" ca="1" si="29"/>
        <v>101.22499999999999</v>
      </c>
      <c r="G193" s="31">
        <f t="shared" ca="1" si="30"/>
        <v>176249.99999999959</v>
      </c>
      <c r="H193" s="32" t="e">
        <f t="shared" ca="1" si="31"/>
        <v>#N/A</v>
      </c>
      <c r="I193" s="77" t="e">
        <f t="shared" ca="1" si="34"/>
        <v>#N/A</v>
      </c>
      <c r="K193" s="159" t="e">
        <f t="shared" si="24"/>
        <v>#N/A</v>
      </c>
      <c r="M193" s="159" t="str">
        <f t="shared" si="25"/>
        <v/>
      </c>
    </row>
    <row r="194" spans="1:13">
      <c r="A194" s="159" t="e">
        <f t="shared" ca="1" si="26"/>
        <v>#N/A</v>
      </c>
      <c r="B194" s="4">
        <f t="shared" ca="1" si="27"/>
        <v>101.1619</v>
      </c>
      <c r="C194" s="1">
        <f t="shared" ca="1" si="32"/>
        <v>89.620900000000006</v>
      </c>
      <c r="D194" s="31">
        <f t="shared" ca="1" si="33"/>
        <v>188201.96499999994</v>
      </c>
      <c r="E194" s="32" t="e">
        <f t="shared" ca="1" si="28"/>
        <v>#N/A</v>
      </c>
      <c r="F194" s="4">
        <f t="shared" ca="1" si="29"/>
        <v>101.22499999999999</v>
      </c>
      <c r="G194" s="31">
        <f t="shared" ca="1" si="30"/>
        <v>176249.99999999959</v>
      </c>
      <c r="H194" s="32" t="e">
        <f t="shared" ca="1" si="31"/>
        <v>#N/A</v>
      </c>
      <c r="I194" s="77" t="e">
        <f t="shared" ca="1" si="34"/>
        <v>#N/A</v>
      </c>
      <c r="K194" s="159" t="e">
        <f t="shared" si="24"/>
        <v>#N/A</v>
      </c>
      <c r="M194" s="159" t="str">
        <f t="shared" si="25"/>
        <v/>
      </c>
    </row>
    <row r="195" spans="1:13">
      <c r="A195" s="159" t="e">
        <f t="shared" ca="1" si="26"/>
        <v>#N/A</v>
      </c>
      <c r="B195" s="4">
        <f t="shared" ca="1" si="27"/>
        <v>101.1619</v>
      </c>
      <c r="C195" s="1">
        <f t="shared" ca="1" si="32"/>
        <v>89.620900000000006</v>
      </c>
      <c r="D195" s="31">
        <f t="shared" ca="1" si="33"/>
        <v>188201.96499999994</v>
      </c>
      <c r="E195" s="32" t="e">
        <f t="shared" ca="1" si="28"/>
        <v>#N/A</v>
      </c>
      <c r="F195" s="4">
        <f t="shared" ca="1" si="29"/>
        <v>101.22499999999999</v>
      </c>
      <c r="G195" s="31">
        <f t="shared" ca="1" si="30"/>
        <v>176249.99999999959</v>
      </c>
      <c r="H195" s="32" t="e">
        <f t="shared" ca="1" si="31"/>
        <v>#N/A</v>
      </c>
      <c r="I195" s="77" t="e">
        <f t="shared" ca="1" si="34"/>
        <v>#N/A</v>
      </c>
      <c r="K195" s="159" t="e">
        <f t="shared" ref="K195:K258" si="35">VLOOKUP(O195,Q:Q,1)</f>
        <v>#N/A</v>
      </c>
      <c r="M195" s="159" t="str">
        <f t="shared" si="25"/>
        <v/>
      </c>
    </row>
    <row r="196" spans="1:13">
      <c r="A196" s="159" t="e">
        <f t="shared" ca="1" si="26"/>
        <v>#N/A</v>
      </c>
      <c r="B196" s="4">
        <f t="shared" ca="1" si="27"/>
        <v>101.1619</v>
      </c>
      <c r="C196" s="1">
        <f t="shared" ca="1" si="32"/>
        <v>89.620900000000006</v>
      </c>
      <c r="D196" s="31">
        <f t="shared" ca="1" si="33"/>
        <v>188201.96499999994</v>
      </c>
      <c r="E196" s="32" t="e">
        <f t="shared" ca="1" si="28"/>
        <v>#N/A</v>
      </c>
      <c r="F196" s="4">
        <f t="shared" ca="1" si="29"/>
        <v>101.22499999999999</v>
      </c>
      <c r="G196" s="31">
        <f t="shared" ca="1" si="30"/>
        <v>176249.99999999959</v>
      </c>
      <c r="H196" s="32" t="e">
        <f t="shared" ca="1" si="31"/>
        <v>#N/A</v>
      </c>
      <c r="I196" s="77" t="e">
        <f t="shared" ca="1" si="34"/>
        <v>#N/A</v>
      </c>
      <c r="K196" s="159" t="e">
        <f t="shared" si="35"/>
        <v>#N/A</v>
      </c>
      <c r="M196" s="159" t="str">
        <f t="shared" si="25"/>
        <v/>
      </c>
    </row>
    <row r="197" spans="1:13">
      <c r="A197" s="159" t="e">
        <f t="shared" ca="1" si="26"/>
        <v>#N/A</v>
      </c>
      <c r="B197" s="4">
        <f t="shared" ca="1" si="27"/>
        <v>101.1619</v>
      </c>
      <c r="C197" s="1">
        <f t="shared" ca="1" si="32"/>
        <v>89.620900000000006</v>
      </c>
      <c r="D197" s="31">
        <f t="shared" ca="1" si="33"/>
        <v>188201.96499999994</v>
      </c>
      <c r="E197" s="32" t="e">
        <f t="shared" ca="1" si="28"/>
        <v>#N/A</v>
      </c>
      <c r="F197" s="4">
        <f t="shared" ca="1" si="29"/>
        <v>101.22499999999999</v>
      </c>
      <c r="G197" s="31">
        <f t="shared" ca="1" si="30"/>
        <v>176249.99999999959</v>
      </c>
      <c r="H197" s="32" t="e">
        <f t="shared" ca="1" si="31"/>
        <v>#N/A</v>
      </c>
      <c r="I197" s="77" t="e">
        <f t="shared" ca="1" si="34"/>
        <v>#N/A</v>
      </c>
      <c r="K197" s="159" t="e">
        <f t="shared" si="35"/>
        <v>#N/A</v>
      </c>
      <c r="M197" s="159" t="str">
        <f t="shared" ref="M197:M260" si="36">IF(L197&gt;$A$14,L197,"")</f>
        <v/>
      </c>
    </row>
    <row r="198" spans="1:13">
      <c r="A198" s="159" t="e">
        <f t="shared" ca="1" si="26"/>
        <v>#N/A</v>
      </c>
      <c r="B198" s="4">
        <f t="shared" ca="1" si="27"/>
        <v>101.1619</v>
      </c>
      <c r="C198" s="1">
        <f t="shared" ca="1" si="32"/>
        <v>89.620900000000006</v>
      </c>
      <c r="D198" s="31">
        <f t="shared" ca="1" si="33"/>
        <v>188201.96499999994</v>
      </c>
      <c r="E198" s="32" t="e">
        <f t="shared" ca="1" si="28"/>
        <v>#N/A</v>
      </c>
      <c r="F198" s="4">
        <f t="shared" ca="1" si="29"/>
        <v>101.22499999999999</v>
      </c>
      <c r="G198" s="31">
        <f t="shared" ca="1" si="30"/>
        <v>176249.99999999959</v>
      </c>
      <c r="H198" s="32" t="e">
        <f t="shared" ca="1" si="31"/>
        <v>#N/A</v>
      </c>
      <c r="I198" s="77" t="e">
        <f t="shared" ca="1" si="34"/>
        <v>#N/A</v>
      </c>
      <c r="K198" s="159" t="e">
        <f t="shared" si="35"/>
        <v>#N/A</v>
      </c>
      <c r="M198" s="159" t="str">
        <f t="shared" si="36"/>
        <v/>
      </c>
    </row>
    <row r="199" spans="1:13">
      <c r="A199" s="159" t="e">
        <f t="shared" ca="1" si="26"/>
        <v>#N/A</v>
      </c>
      <c r="B199" s="4">
        <f t="shared" ca="1" si="27"/>
        <v>101.1619</v>
      </c>
      <c r="C199" s="1">
        <f t="shared" ca="1" si="32"/>
        <v>89.620900000000006</v>
      </c>
      <c r="D199" s="31">
        <f t="shared" ca="1" si="33"/>
        <v>188201.96499999994</v>
      </c>
      <c r="E199" s="32" t="e">
        <f t="shared" ca="1" si="28"/>
        <v>#N/A</v>
      </c>
      <c r="F199" s="4">
        <f t="shared" ca="1" si="29"/>
        <v>101.22499999999999</v>
      </c>
      <c r="G199" s="31">
        <f t="shared" ca="1" si="30"/>
        <v>176249.99999999959</v>
      </c>
      <c r="H199" s="32" t="e">
        <f t="shared" ca="1" si="31"/>
        <v>#N/A</v>
      </c>
      <c r="I199" s="77" t="e">
        <f t="shared" ca="1" si="34"/>
        <v>#N/A</v>
      </c>
      <c r="K199" s="159" t="e">
        <f t="shared" si="35"/>
        <v>#N/A</v>
      </c>
      <c r="M199" s="159" t="str">
        <f t="shared" si="36"/>
        <v/>
      </c>
    </row>
    <row r="200" spans="1:13">
      <c r="A200" s="159" t="e">
        <f t="shared" ca="1" si="26"/>
        <v>#N/A</v>
      </c>
      <c r="B200" s="4">
        <f t="shared" ca="1" si="27"/>
        <v>101.1619</v>
      </c>
      <c r="C200" s="1">
        <f t="shared" ca="1" si="32"/>
        <v>89.620900000000006</v>
      </c>
      <c r="D200" s="31">
        <f t="shared" ca="1" si="33"/>
        <v>188201.96499999994</v>
      </c>
      <c r="E200" s="32" t="e">
        <f t="shared" ca="1" si="28"/>
        <v>#N/A</v>
      </c>
      <c r="F200" s="4">
        <f t="shared" ca="1" si="29"/>
        <v>101.22499999999999</v>
      </c>
      <c r="G200" s="31">
        <f t="shared" ca="1" si="30"/>
        <v>176249.99999999959</v>
      </c>
      <c r="H200" s="32" t="e">
        <f t="shared" ca="1" si="31"/>
        <v>#N/A</v>
      </c>
      <c r="I200" s="77" t="e">
        <f t="shared" ca="1" si="34"/>
        <v>#N/A</v>
      </c>
      <c r="K200" s="159" t="e">
        <f t="shared" si="35"/>
        <v>#N/A</v>
      </c>
      <c r="M200" s="159" t="str">
        <f t="shared" si="36"/>
        <v/>
      </c>
    </row>
    <row r="201" spans="1:13">
      <c r="A201" s="159" t="e">
        <f t="shared" ca="1" si="26"/>
        <v>#N/A</v>
      </c>
      <c r="B201" s="4">
        <f t="shared" ca="1" si="27"/>
        <v>101.1619</v>
      </c>
      <c r="C201" s="1">
        <f t="shared" ca="1" si="32"/>
        <v>89.620900000000006</v>
      </c>
      <c r="D201" s="31">
        <f t="shared" ca="1" si="33"/>
        <v>188201.96499999994</v>
      </c>
      <c r="E201" s="32" t="e">
        <f t="shared" ca="1" si="28"/>
        <v>#N/A</v>
      </c>
      <c r="F201" s="4">
        <f t="shared" ca="1" si="29"/>
        <v>101.22499999999999</v>
      </c>
      <c r="G201" s="31">
        <f t="shared" ca="1" si="30"/>
        <v>176249.99999999959</v>
      </c>
      <c r="H201" s="32" t="e">
        <f t="shared" ca="1" si="31"/>
        <v>#N/A</v>
      </c>
      <c r="I201" s="77" t="e">
        <f t="shared" ca="1" si="34"/>
        <v>#N/A</v>
      </c>
      <c r="K201" s="159" t="e">
        <f t="shared" si="35"/>
        <v>#N/A</v>
      </c>
      <c r="M201" s="159" t="str">
        <f t="shared" si="36"/>
        <v/>
      </c>
    </row>
    <row r="202" spans="1:13">
      <c r="A202" s="159" t="e">
        <f t="shared" ca="1" si="26"/>
        <v>#N/A</v>
      </c>
      <c r="B202" s="4">
        <f t="shared" ca="1" si="27"/>
        <v>101.1619</v>
      </c>
      <c r="C202" s="1">
        <f t="shared" ca="1" si="32"/>
        <v>89.620900000000006</v>
      </c>
      <c r="D202" s="31">
        <f t="shared" ca="1" si="33"/>
        <v>188201.96499999994</v>
      </c>
      <c r="E202" s="32" t="e">
        <f t="shared" ca="1" si="28"/>
        <v>#N/A</v>
      </c>
      <c r="F202" s="4">
        <f t="shared" ca="1" si="29"/>
        <v>101.22499999999999</v>
      </c>
      <c r="G202" s="31">
        <f t="shared" ca="1" si="30"/>
        <v>176249.99999999959</v>
      </c>
      <c r="H202" s="32" t="e">
        <f t="shared" ca="1" si="31"/>
        <v>#N/A</v>
      </c>
      <c r="I202" s="77" t="e">
        <f t="shared" ca="1" si="34"/>
        <v>#N/A</v>
      </c>
      <c r="K202" s="159" t="e">
        <f t="shared" si="35"/>
        <v>#N/A</v>
      </c>
      <c r="M202" s="159" t="str">
        <f t="shared" si="36"/>
        <v/>
      </c>
    </row>
    <row r="203" spans="1:13">
      <c r="A203" s="159" t="e">
        <f t="shared" ca="1" si="26"/>
        <v>#N/A</v>
      </c>
      <c r="B203" s="4">
        <f t="shared" ca="1" si="27"/>
        <v>101.1619</v>
      </c>
      <c r="C203" s="1">
        <f t="shared" ca="1" si="32"/>
        <v>89.620900000000006</v>
      </c>
      <c r="D203" s="31">
        <f t="shared" ca="1" si="33"/>
        <v>188201.96499999994</v>
      </c>
      <c r="E203" s="32" t="e">
        <f t="shared" ca="1" si="28"/>
        <v>#N/A</v>
      </c>
      <c r="F203" s="4">
        <f t="shared" ca="1" si="29"/>
        <v>101.22499999999999</v>
      </c>
      <c r="G203" s="31">
        <f t="shared" ca="1" si="30"/>
        <v>176249.99999999959</v>
      </c>
      <c r="H203" s="32" t="e">
        <f t="shared" ca="1" si="31"/>
        <v>#N/A</v>
      </c>
      <c r="I203" s="77" t="e">
        <f t="shared" ca="1" si="34"/>
        <v>#N/A</v>
      </c>
      <c r="K203" s="159" t="e">
        <f t="shared" si="35"/>
        <v>#N/A</v>
      </c>
      <c r="M203" s="159" t="str">
        <f t="shared" si="36"/>
        <v/>
      </c>
    </row>
    <row r="204" spans="1:13">
      <c r="A204" s="159" t="e">
        <f t="shared" ca="1" si="26"/>
        <v>#N/A</v>
      </c>
      <c r="B204" s="4">
        <f t="shared" ca="1" si="27"/>
        <v>101.1619</v>
      </c>
      <c r="C204" s="1">
        <f t="shared" ca="1" si="32"/>
        <v>89.620900000000006</v>
      </c>
      <c r="D204" s="31">
        <f t="shared" ca="1" si="33"/>
        <v>188201.96499999994</v>
      </c>
      <c r="E204" s="32" t="e">
        <f t="shared" ca="1" si="28"/>
        <v>#N/A</v>
      </c>
      <c r="F204" s="4">
        <f t="shared" ca="1" si="29"/>
        <v>101.22499999999999</v>
      </c>
      <c r="G204" s="31">
        <f t="shared" ca="1" si="30"/>
        <v>176249.99999999959</v>
      </c>
      <c r="H204" s="32" t="e">
        <f t="shared" ca="1" si="31"/>
        <v>#N/A</v>
      </c>
      <c r="I204" s="77" t="e">
        <f t="shared" ca="1" si="34"/>
        <v>#N/A</v>
      </c>
      <c r="K204" s="159" t="e">
        <f t="shared" si="35"/>
        <v>#N/A</v>
      </c>
      <c r="M204" s="159" t="str">
        <f t="shared" si="36"/>
        <v/>
      </c>
    </row>
    <row r="205" spans="1:13">
      <c r="A205" s="159" t="e">
        <f t="shared" ca="1" si="26"/>
        <v>#N/A</v>
      </c>
      <c r="B205" s="4">
        <f t="shared" ca="1" si="27"/>
        <v>101.1619</v>
      </c>
      <c r="C205" s="1">
        <f t="shared" ca="1" si="32"/>
        <v>89.620900000000006</v>
      </c>
      <c r="D205" s="31">
        <f t="shared" ca="1" si="33"/>
        <v>188201.96499999994</v>
      </c>
      <c r="E205" s="32" t="e">
        <f t="shared" ca="1" si="28"/>
        <v>#N/A</v>
      </c>
      <c r="F205" s="4">
        <f t="shared" ca="1" si="29"/>
        <v>101.22499999999999</v>
      </c>
      <c r="G205" s="31">
        <f t="shared" ca="1" si="30"/>
        <v>176249.99999999959</v>
      </c>
      <c r="H205" s="32" t="e">
        <f t="shared" ca="1" si="31"/>
        <v>#N/A</v>
      </c>
      <c r="I205" s="77" t="e">
        <f t="shared" ca="1" si="34"/>
        <v>#N/A</v>
      </c>
      <c r="K205" s="159" t="e">
        <f t="shared" si="35"/>
        <v>#N/A</v>
      </c>
      <c r="M205" s="159" t="str">
        <f t="shared" si="36"/>
        <v/>
      </c>
    </row>
    <row r="206" spans="1:13">
      <c r="A206" s="159" t="e">
        <f t="shared" ca="1" si="26"/>
        <v>#N/A</v>
      </c>
      <c r="B206" s="4">
        <f t="shared" ca="1" si="27"/>
        <v>101.1619</v>
      </c>
      <c r="C206" s="1">
        <f t="shared" ca="1" si="32"/>
        <v>89.620900000000006</v>
      </c>
      <c r="D206" s="31">
        <f t="shared" ca="1" si="33"/>
        <v>188201.96499999994</v>
      </c>
      <c r="E206" s="32" t="e">
        <f t="shared" ca="1" si="28"/>
        <v>#N/A</v>
      </c>
      <c r="F206" s="4">
        <f t="shared" ca="1" si="29"/>
        <v>101.22499999999999</v>
      </c>
      <c r="G206" s="31">
        <f t="shared" ca="1" si="30"/>
        <v>176249.99999999959</v>
      </c>
      <c r="H206" s="32" t="e">
        <f t="shared" ca="1" si="31"/>
        <v>#N/A</v>
      </c>
      <c r="I206" s="77" t="e">
        <f t="shared" ca="1" si="34"/>
        <v>#N/A</v>
      </c>
      <c r="K206" s="159" t="e">
        <f t="shared" si="35"/>
        <v>#N/A</v>
      </c>
      <c r="M206" s="159" t="str">
        <f t="shared" si="36"/>
        <v/>
      </c>
    </row>
    <row r="207" spans="1:13">
      <c r="A207" s="159" t="e">
        <f t="shared" ref="A207:A250" ca="1" si="37">IF(AND(ISBLANK(N196), A206 = $N$1),NOW(),IF(ISBLANK(N196),"",N196))</f>
        <v>#N/A</v>
      </c>
      <c r="B207" s="4">
        <f t="shared" ca="1" si="27"/>
        <v>101.1619</v>
      </c>
      <c r="C207" s="1">
        <f t="shared" ca="1" si="32"/>
        <v>89.620900000000006</v>
      </c>
      <c r="D207" s="31">
        <f t="shared" ca="1" si="33"/>
        <v>188201.96499999994</v>
      </c>
      <c r="E207" s="32" t="e">
        <f t="shared" ca="1" si="28"/>
        <v>#N/A</v>
      </c>
      <c r="F207" s="4">
        <f t="shared" ca="1" si="29"/>
        <v>101.22499999999999</v>
      </c>
      <c r="G207" s="31">
        <f t="shared" ca="1" si="30"/>
        <v>176249.99999999959</v>
      </c>
      <c r="H207" s="32" t="e">
        <f t="shared" ca="1" si="31"/>
        <v>#N/A</v>
      </c>
      <c r="I207" s="77" t="e">
        <f t="shared" ca="1" si="34"/>
        <v>#N/A</v>
      </c>
      <c r="K207" s="159" t="e">
        <f t="shared" si="35"/>
        <v>#N/A</v>
      </c>
      <c r="M207" s="159" t="str">
        <f t="shared" si="36"/>
        <v/>
      </c>
    </row>
    <row r="208" spans="1:13">
      <c r="A208" s="159" t="e">
        <f t="shared" ca="1" si="37"/>
        <v>#N/A</v>
      </c>
      <c r="B208" s="4">
        <f t="shared" ref="B208:B250" ca="1" si="38">IF(COUNTIF(O:O,A208)=1,VLOOKUP(A208,O:P,2), IF(COUNTIF(O:O,A208)=0,$B$10,""))</f>
        <v>101.1619</v>
      </c>
      <c r="C208" s="1">
        <f t="shared" ca="1" si="32"/>
        <v>89.620900000000006</v>
      </c>
      <c r="D208" s="31">
        <f t="shared" ca="1" si="33"/>
        <v>188201.96499999994</v>
      </c>
      <c r="E208" s="32" t="e">
        <f t="shared" ref="E208:E250" ca="1" si="39">IF(ISERROR(B208-2),"",$B$6*ROUNDUP(A208-$A$14,0)/360*$B$5)</f>
        <v>#N/A</v>
      </c>
      <c r="F208" s="4">
        <f t="shared" ref="F208:F250" ca="1" si="40">IF(COUNTIF(O:O,A208)=1,VLOOKUP(A208,Q:R,2), IF(COUNTIF(O:O,A208)=0,$C$10,""))</f>
        <v>101.22499999999999</v>
      </c>
      <c r="G208" s="31">
        <f t="shared" ref="G208:G250" ca="1" si="41">IF(ISERROR(F208-2),"",(F208-$F$14)/100*$C$5)</f>
        <v>176249.99999999959</v>
      </c>
      <c r="H208" s="32" t="e">
        <f t="shared" ref="H208:H250" ca="1" si="42">IF(ISERROR(F208-2),"",$C$6*ROUNDUP(A208-$A$14,0)/360*$C$5-$C$7*ROUNDUP(A208-$A$14,0)/360*$C$5*$F$14/100)</f>
        <v>#N/A</v>
      </c>
      <c r="I208" s="77" t="e">
        <f t="shared" ca="1" si="34"/>
        <v>#N/A</v>
      </c>
      <c r="K208" s="159" t="e">
        <f t="shared" si="35"/>
        <v>#N/A</v>
      </c>
      <c r="M208" s="159" t="str">
        <f t="shared" si="36"/>
        <v/>
      </c>
    </row>
    <row r="209" spans="1:13">
      <c r="A209" s="159" t="e">
        <f t="shared" ca="1" si="37"/>
        <v>#N/A</v>
      </c>
      <c r="B209" s="4">
        <f t="shared" ca="1" si="38"/>
        <v>101.1619</v>
      </c>
      <c r="C209" s="1">
        <f t="shared" ca="1" si="32"/>
        <v>89.620900000000006</v>
      </c>
      <c r="D209" s="31">
        <f t="shared" ca="1" si="33"/>
        <v>188201.96499999994</v>
      </c>
      <c r="E209" s="32" t="e">
        <f t="shared" ca="1" si="39"/>
        <v>#N/A</v>
      </c>
      <c r="F209" s="4">
        <f t="shared" ca="1" si="40"/>
        <v>101.22499999999999</v>
      </c>
      <c r="G209" s="31">
        <f t="shared" ca="1" si="41"/>
        <v>176249.99999999959</v>
      </c>
      <c r="H209" s="32" t="e">
        <f t="shared" ca="1" si="42"/>
        <v>#N/A</v>
      </c>
      <c r="I209" s="77" t="e">
        <f t="shared" ca="1" si="34"/>
        <v>#N/A</v>
      </c>
      <c r="K209" s="159" t="e">
        <f t="shared" si="35"/>
        <v>#N/A</v>
      </c>
      <c r="M209" s="159" t="str">
        <f t="shared" si="36"/>
        <v/>
      </c>
    </row>
    <row r="210" spans="1:13">
      <c r="A210" s="159" t="e">
        <f t="shared" ca="1" si="37"/>
        <v>#N/A</v>
      </c>
      <c r="B210" s="4">
        <f t="shared" ca="1" si="38"/>
        <v>101.1619</v>
      </c>
      <c r="C210" s="1">
        <f t="shared" ca="1" si="32"/>
        <v>89.620900000000006</v>
      </c>
      <c r="D210" s="31">
        <f t="shared" ca="1" si="33"/>
        <v>188201.96499999994</v>
      </c>
      <c r="E210" s="32" t="e">
        <f t="shared" ca="1" si="39"/>
        <v>#N/A</v>
      </c>
      <c r="F210" s="4">
        <f t="shared" ca="1" si="40"/>
        <v>101.22499999999999</v>
      </c>
      <c r="G210" s="31">
        <f t="shared" ca="1" si="41"/>
        <v>176249.99999999959</v>
      </c>
      <c r="H210" s="32" t="e">
        <f t="shared" ca="1" si="42"/>
        <v>#N/A</v>
      </c>
      <c r="I210" s="77" t="e">
        <f t="shared" ca="1" si="34"/>
        <v>#N/A</v>
      </c>
      <c r="K210" s="159" t="e">
        <f t="shared" si="35"/>
        <v>#N/A</v>
      </c>
      <c r="M210" s="159" t="str">
        <f t="shared" si="36"/>
        <v/>
      </c>
    </row>
    <row r="211" spans="1:13">
      <c r="A211" s="159" t="e">
        <f t="shared" ca="1" si="37"/>
        <v>#N/A</v>
      </c>
      <c r="B211" s="4">
        <f t="shared" ca="1" si="38"/>
        <v>101.1619</v>
      </c>
      <c r="C211" s="1">
        <f t="shared" ca="1" si="32"/>
        <v>89.620900000000006</v>
      </c>
      <c r="D211" s="31">
        <f t="shared" ca="1" si="33"/>
        <v>188201.96499999994</v>
      </c>
      <c r="E211" s="32" t="e">
        <f t="shared" ca="1" si="39"/>
        <v>#N/A</v>
      </c>
      <c r="F211" s="4">
        <f t="shared" ca="1" si="40"/>
        <v>101.22499999999999</v>
      </c>
      <c r="G211" s="31">
        <f t="shared" ca="1" si="41"/>
        <v>176249.99999999959</v>
      </c>
      <c r="H211" s="32" t="e">
        <f t="shared" ca="1" si="42"/>
        <v>#N/A</v>
      </c>
      <c r="I211" s="77" t="e">
        <f t="shared" ca="1" si="34"/>
        <v>#N/A</v>
      </c>
      <c r="K211" s="159" t="e">
        <f t="shared" si="35"/>
        <v>#N/A</v>
      </c>
      <c r="M211" s="159" t="str">
        <f t="shared" si="36"/>
        <v/>
      </c>
    </row>
    <row r="212" spans="1:13">
      <c r="A212" s="159" t="e">
        <f t="shared" ca="1" si="37"/>
        <v>#N/A</v>
      </c>
      <c r="B212" s="4">
        <f t="shared" ca="1" si="38"/>
        <v>101.1619</v>
      </c>
      <c r="C212" s="1">
        <f t="shared" ca="1" si="32"/>
        <v>89.620900000000006</v>
      </c>
      <c r="D212" s="31">
        <f t="shared" ca="1" si="33"/>
        <v>188201.96499999994</v>
      </c>
      <c r="E212" s="32" t="e">
        <f t="shared" ca="1" si="39"/>
        <v>#N/A</v>
      </c>
      <c r="F212" s="4">
        <f t="shared" ca="1" si="40"/>
        <v>101.22499999999999</v>
      </c>
      <c r="G212" s="31">
        <f t="shared" ca="1" si="41"/>
        <v>176249.99999999959</v>
      </c>
      <c r="H212" s="32" t="e">
        <f t="shared" ca="1" si="42"/>
        <v>#N/A</v>
      </c>
      <c r="I212" s="77" t="e">
        <f t="shared" ca="1" si="34"/>
        <v>#N/A</v>
      </c>
      <c r="K212" s="159" t="e">
        <f t="shared" si="35"/>
        <v>#N/A</v>
      </c>
      <c r="M212" s="159" t="str">
        <f t="shared" si="36"/>
        <v/>
      </c>
    </row>
    <row r="213" spans="1:13">
      <c r="A213" s="159" t="e">
        <f t="shared" ca="1" si="37"/>
        <v>#N/A</v>
      </c>
      <c r="B213" s="4">
        <f t="shared" ca="1" si="38"/>
        <v>101.1619</v>
      </c>
      <c r="C213" s="1">
        <f t="shared" ca="1" si="32"/>
        <v>89.620900000000006</v>
      </c>
      <c r="D213" s="31">
        <f t="shared" ca="1" si="33"/>
        <v>188201.96499999994</v>
      </c>
      <c r="E213" s="32" t="e">
        <f t="shared" ca="1" si="39"/>
        <v>#N/A</v>
      </c>
      <c r="F213" s="4">
        <f t="shared" ca="1" si="40"/>
        <v>101.22499999999999</v>
      </c>
      <c r="G213" s="31">
        <f t="shared" ca="1" si="41"/>
        <v>176249.99999999959</v>
      </c>
      <c r="H213" s="32" t="e">
        <f t="shared" ca="1" si="42"/>
        <v>#N/A</v>
      </c>
      <c r="I213" s="77" t="e">
        <f t="shared" ca="1" si="34"/>
        <v>#N/A</v>
      </c>
      <c r="K213" s="159" t="e">
        <f t="shared" si="35"/>
        <v>#N/A</v>
      </c>
      <c r="M213" s="159" t="str">
        <f t="shared" si="36"/>
        <v/>
      </c>
    </row>
    <row r="214" spans="1:13">
      <c r="A214" s="159" t="e">
        <f t="shared" ca="1" si="37"/>
        <v>#N/A</v>
      </c>
      <c r="B214" s="4">
        <f t="shared" ca="1" si="38"/>
        <v>101.1619</v>
      </c>
      <c r="C214" s="1">
        <f t="shared" ca="1" si="32"/>
        <v>89.620900000000006</v>
      </c>
      <c r="D214" s="31">
        <f t="shared" ca="1" si="33"/>
        <v>188201.96499999994</v>
      </c>
      <c r="E214" s="32" t="e">
        <f t="shared" ca="1" si="39"/>
        <v>#N/A</v>
      </c>
      <c r="F214" s="4">
        <f t="shared" ca="1" si="40"/>
        <v>101.22499999999999</v>
      </c>
      <c r="G214" s="31">
        <f t="shared" ca="1" si="41"/>
        <v>176249.99999999959</v>
      </c>
      <c r="H214" s="32" t="e">
        <f t="shared" ca="1" si="42"/>
        <v>#N/A</v>
      </c>
      <c r="I214" s="77" t="e">
        <f t="shared" ca="1" si="34"/>
        <v>#N/A</v>
      </c>
      <c r="K214" s="159" t="e">
        <f t="shared" si="35"/>
        <v>#N/A</v>
      </c>
      <c r="M214" s="159" t="str">
        <f t="shared" si="36"/>
        <v/>
      </c>
    </row>
    <row r="215" spans="1:13">
      <c r="A215" s="159" t="e">
        <f t="shared" ca="1" si="37"/>
        <v>#N/A</v>
      </c>
      <c r="B215" s="4">
        <f t="shared" ca="1" si="38"/>
        <v>101.1619</v>
      </c>
      <c r="C215" s="1">
        <f t="shared" ca="1" si="32"/>
        <v>89.620900000000006</v>
      </c>
      <c r="D215" s="31">
        <f t="shared" ca="1" si="33"/>
        <v>188201.96499999994</v>
      </c>
      <c r="E215" s="32" t="e">
        <f t="shared" ca="1" si="39"/>
        <v>#N/A</v>
      </c>
      <c r="F215" s="4">
        <f t="shared" ca="1" si="40"/>
        <v>101.22499999999999</v>
      </c>
      <c r="G215" s="31">
        <f t="shared" ca="1" si="41"/>
        <v>176249.99999999959</v>
      </c>
      <c r="H215" s="32" t="e">
        <f t="shared" ca="1" si="42"/>
        <v>#N/A</v>
      </c>
      <c r="I215" s="77" t="e">
        <f t="shared" ca="1" si="34"/>
        <v>#N/A</v>
      </c>
      <c r="K215" s="159" t="e">
        <f t="shared" si="35"/>
        <v>#N/A</v>
      </c>
      <c r="M215" s="159" t="str">
        <f t="shared" si="36"/>
        <v/>
      </c>
    </row>
    <row r="216" spans="1:13">
      <c r="A216" s="159" t="e">
        <f t="shared" ca="1" si="37"/>
        <v>#N/A</v>
      </c>
      <c r="B216" s="4">
        <f t="shared" ca="1" si="38"/>
        <v>101.1619</v>
      </c>
      <c r="C216" s="1">
        <f t="shared" ca="1" si="32"/>
        <v>89.620900000000006</v>
      </c>
      <c r="D216" s="31">
        <f t="shared" ca="1" si="33"/>
        <v>188201.96499999994</v>
      </c>
      <c r="E216" s="32" t="e">
        <f t="shared" ca="1" si="39"/>
        <v>#N/A</v>
      </c>
      <c r="F216" s="4">
        <f t="shared" ca="1" si="40"/>
        <v>101.22499999999999</v>
      </c>
      <c r="G216" s="31">
        <f t="shared" ca="1" si="41"/>
        <v>176249.99999999959</v>
      </c>
      <c r="H216" s="32" t="e">
        <f t="shared" ca="1" si="42"/>
        <v>#N/A</v>
      </c>
      <c r="I216" s="77" t="e">
        <f t="shared" ca="1" si="34"/>
        <v>#N/A</v>
      </c>
      <c r="K216" s="159" t="e">
        <f t="shared" si="35"/>
        <v>#N/A</v>
      </c>
      <c r="M216" s="159" t="str">
        <f t="shared" si="36"/>
        <v/>
      </c>
    </row>
    <row r="217" spans="1:13">
      <c r="A217" s="159" t="e">
        <f t="shared" ca="1" si="37"/>
        <v>#N/A</v>
      </c>
      <c r="B217" s="4">
        <f t="shared" ca="1" si="38"/>
        <v>101.1619</v>
      </c>
      <c r="C217" s="1">
        <f t="shared" ca="1" si="32"/>
        <v>89.620900000000006</v>
      </c>
      <c r="D217" s="31">
        <f t="shared" ca="1" si="33"/>
        <v>188201.96499999994</v>
      </c>
      <c r="E217" s="32" t="e">
        <f t="shared" ca="1" si="39"/>
        <v>#N/A</v>
      </c>
      <c r="F217" s="4">
        <f t="shared" ca="1" si="40"/>
        <v>101.22499999999999</v>
      </c>
      <c r="G217" s="31">
        <f t="shared" ca="1" si="41"/>
        <v>176249.99999999959</v>
      </c>
      <c r="H217" s="32" t="e">
        <f t="shared" ca="1" si="42"/>
        <v>#N/A</v>
      </c>
      <c r="I217" s="77" t="e">
        <f t="shared" ca="1" si="34"/>
        <v>#N/A</v>
      </c>
      <c r="K217" s="159" t="e">
        <f t="shared" si="35"/>
        <v>#N/A</v>
      </c>
      <c r="M217" s="159" t="str">
        <f t="shared" si="36"/>
        <v/>
      </c>
    </row>
    <row r="218" spans="1:13">
      <c r="A218" s="159" t="e">
        <f t="shared" ca="1" si="37"/>
        <v>#N/A</v>
      </c>
      <c r="B218" s="4">
        <f t="shared" ca="1" si="38"/>
        <v>101.1619</v>
      </c>
      <c r="C218" s="1">
        <f t="shared" ca="1" si="32"/>
        <v>89.620900000000006</v>
      </c>
      <c r="D218" s="31">
        <f t="shared" ca="1" si="33"/>
        <v>188201.96499999994</v>
      </c>
      <c r="E218" s="32" t="e">
        <f t="shared" ca="1" si="39"/>
        <v>#N/A</v>
      </c>
      <c r="F218" s="4">
        <f t="shared" ca="1" si="40"/>
        <v>101.22499999999999</v>
      </c>
      <c r="G218" s="31">
        <f t="shared" ca="1" si="41"/>
        <v>176249.99999999959</v>
      </c>
      <c r="H218" s="32" t="e">
        <f t="shared" ca="1" si="42"/>
        <v>#N/A</v>
      </c>
      <c r="I218" s="77" t="e">
        <f t="shared" ca="1" si="34"/>
        <v>#N/A</v>
      </c>
      <c r="K218" s="159" t="e">
        <f t="shared" si="35"/>
        <v>#N/A</v>
      </c>
      <c r="M218" s="159" t="str">
        <f t="shared" si="36"/>
        <v/>
      </c>
    </row>
    <row r="219" spans="1:13">
      <c r="A219" s="159" t="e">
        <f t="shared" ca="1" si="37"/>
        <v>#N/A</v>
      </c>
      <c r="B219" s="4">
        <f t="shared" ca="1" si="38"/>
        <v>101.1619</v>
      </c>
      <c r="C219" s="1">
        <f t="shared" ca="1" si="32"/>
        <v>89.620900000000006</v>
      </c>
      <c r="D219" s="31">
        <f t="shared" ca="1" si="33"/>
        <v>188201.96499999994</v>
      </c>
      <c r="E219" s="32" t="e">
        <f t="shared" ca="1" si="39"/>
        <v>#N/A</v>
      </c>
      <c r="F219" s="4">
        <f t="shared" ca="1" si="40"/>
        <v>101.22499999999999</v>
      </c>
      <c r="G219" s="31">
        <f t="shared" ca="1" si="41"/>
        <v>176249.99999999959</v>
      </c>
      <c r="H219" s="32" t="e">
        <f t="shared" ca="1" si="42"/>
        <v>#N/A</v>
      </c>
      <c r="I219" s="77" t="e">
        <f t="shared" ca="1" si="34"/>
        <v>#N/A</v>
      </c>
      <c r="K219" s="159" t="e">
        <f t="shared" si="35"/>
        <v>#N/A</v>
      </c>
      <c r="M219" s="159" t="str">
        <f t="shared" si="36"/>
        <v/>
      </c>
    </row>
    <row r="220" spans="1:13">
      <c r="A220" s="159" t="e">
        <f t="shared" ca="1" si="37"/>
        <v>#N/A</v>
      </c>
      <c r="B220" s="4">
        <f t="shared" ca="1" si="38"/>
        <v>101.1619</v>
      </c>
      <c r="C220" s="1">
        <f t="shared" ref="C220:C250" ca="1" si="43">IF(ISERROR(B220-$F$8),"",B220-$F$8)</f>
        <v>89.620900000000006</v>
      </c>
      <c r="D220" s="31">
        <f t="shared" ca="1" si="33"/>
        <v>188201.96499999994</v>
      </c>
      <c r="E220" s="32" t="e">
        <f t="shared" ca="1" si="39"/>
        <v>#N/A</v>
      </c>
      <c r="F220" s="4">
        <f t="shared" ca="1" si="40"/>
        <v>101.22499999999999</v>
      </c>
      <c r="G220" s="31">
        <f t="shared" ca="1" si="41"/>
        <v>176249.99999999959</v>
      </c>
      <c r="H220" s="32" t="e">
        <f t="shared" ca="1" si="42"/>
        <v>#N/A</v>
      </c>
      <c r="I220" s="77" t="e">
        <f t="shared" ca="1" si="34"/>
        <v>#N/A</v>
      </c>
      <c r="K220" s="159" t="e">
        <f t="shared" si="35"/>
        <v>#N/A</v>
      </c>
      <c r="M220" s="159" t="str">
        <f t="shared" si="36"/>
        <v/>
      </c>
    </row>
    <row r="221" spans="1:13">
      <c r="A221" s="159" t="e">
        <f t="shared" ca="1" si="37"/>
        <v>#N/A</v>
      </c>
      <c r="B221" s="4">
        <f t="shared" ca="1" si="38"/>
        <v>101.1619</v>
      </c>
      <c r="C221" s="1">
        <f t="shared" ca="1" si="43"/>
        <v>89.620900000000006</v>
      </c>
      <c r="D221" s="31">
        <f t="shared" ca="1" si="33"/>
        <v>188201.96499999994</v>
      </c>
      <c r="E221" s="32" t="e">
        <f t="shared" ca="1" si="39"/>
        <v>#N/A</v>
      </c>
      <c r="F221" s="4">
        <f t="shared" ca="1" si="40"/>
        <v>101.22499999999999</v>
      </c>
      <c r="G221" s="31">
        <f t="shared" ca="1" si="41"/>
        <v>176249.99999999959</v>
      </c>
      <c r="H221" s="32" t="e">
        <f t="shared" ca="1" si="42"/>
        <v>#N/A</v>
      </c>
      <c r="I221" s="77" t="e">
        <f t="shared" ca="1" si="34"/>
        <v>#N/A</v>
      </c>
      <c r="K221" s="159" t="e">
        <f t="shared" si="35"/>
        <v>#N/A</v>
      </c>
      <c r="M221" s="159" t="str">
        <f t="shared" si="36"/>
        <v/>
      </c>
    </row>
    <row r="222" spans="1:13">
      <c r="A222" s="159" t="e">
        <f t="shared" ca="1" si="37"/>
        <v>#N/A</v>
      </c>
      <c r="B222" s="4">
        <f t="shared" ca="1" si="38"/>
        <v>101.1619</v>
      </c>
      <c r="C222" s="1">
        <f t="shared" ca="1" si="43"/>
        <v>89.620900000000006</v>
      </c>
      <c r="D222" s="31">
        <f t="shared" ca="1" si="33"/>
        <v>188201.96499999994</v>
      </c>
      <c r="E222" s="32" t="e">
        <f t="shared" ca="1" si="39"/>
        <v>#N/A</v>
      </c>
      <c r="F222" s="4">
        <f t="shared" ca="1" si="40"/>
        <v>101.22499999999999</v>
      </c>
      <c r="G222" s="31">
        <f t="shared" ca="1" si="41"/>
        <v>176249.99999999959</v>
      </c>
      <c r="H222" s="32" t="e">
        <f t="shared" ca="1" si="42"/>
        <v>#N/A</v>
      </c>
      <c r="I222" s="77" t="e">
        <f t="shared" ca="1" si="34"/>
        <v>#N/A</v>
      </c>
      <c r="K222" s="159" t="e">
        <f t="shared" si="35"/>
        <v>#N/A</v>
      </c>
      <c r="M222" s="159" t="str">
        <f t="shared" si="36"/>
        <v/>
      </c>
    </row>
    <row r="223" spans="1:13">
      <c r="A223" s="159" t="e">
        <f t="shared" ca="1" si="37"/>
        <v>#N/A</v>
      </c>
      <c r="B223" s="4">
        <f t="shared" ca="1" si="38"/>
        <v>101.1619</v>
      </c>
      <c r="C223" s="1">
        <f t="shared" ca="1" si="43"/>
        <v>89.620900000000006</v>
      </c>
      <c r="D223" s="31">
        <f t="shared" ca="1" si="33"/>
        <v>188201.96499999994</v>
      </c>
      <c r="E223" s="32" t="e">
        <f t="shared" ca="1" si="39"/>
        <v>#N/A</v>
      </c>
      <c r="F223" s="4">
        <f t="shared" ca="1" si="40"/>
        <v>101.22499999999999</v>
      </c>
      <c r="G223" s="31">
        <f t="shared" ca="1" si="41"/>
        <v>176249.99999999959</v>
      </c>
      <c r="H223" s="32" t="e">
        <f t="shared" ca="1" si="42"/>
        <v>#N/A</v>
      </c>
      <c r="I223" s="77" t="e">
        <f t="shared" ca="1" si="34"/>
        <v>#N/A</v>
      </c>
      <c r="K223" s="159" t="e">
        <f t="shared" si="35"/>
        <v>#N/A</v>
      </c>
      <c r="M223" s="159" t="str">
        <f t="shared" si="36"/>
        <v/>
      </c>
    </row>
    <row r="224" spans="1:13">
      <c r="A224" s="159" t="e">
        <f t="shared" ca="1" si="37"/>
        <v>#N/A</v>
      </c>
      <c r="B224" s="4">
        <f t="shared" ca="1" si="38"/>
        <v>101.1619</v>
      </c>
      <c r="C224" s="1">
        <f t="shared" ca="1" si="43"/>
        <v>89.620900000000006</v>
      </c>
      <c r="D224" s="31">
        <f t="shared" ca="1" si="33"/>
        <v>188201.96499999994</v>
      </c>
      <c r="E224" s="32" t="e">
        <f t="shared" ca="1" si="39"/>
        <v>#N/A</v>
      </c>
      <c r="F224" s="4">
        <f t="shared" ca="1" si="40"/>
        <v>101.22499999999999</v>
      </c>
      <c r="G224" s="31">
        <f t="shared" ca="1" si="41"/>
        <v>176249.99999999959</v>
      </c>
      <c r="H224" s="32" t="e">
        <f t="shared" ca="1" si="42"/>
        <v>#N/A</v>
      </c>
      <c r="I224" s="77" t="e">
        <f t="shared" ca="1" si="34"/>
        <v>#N/A</v>
      </c>
      <c r="K224" s="159" t="e">
        <f t="shared" si="35"/>
        <v>#N/A</v>
      </c>
      <c r="M224" s="159" t="str">
        <f t="shared" si="36"/>
        <v/>
      </c>
    </row>
    <row r="225" spans="1:13">
      <c r="A225" s="159" t="e">
        <f t="shared" ca="1" si="37"/>
        <v>#N/A</v>
      </c>
      <c r="B225" s="4">
        <f t="shared" ca="1" si="38"/>
        <v>101.1619</v>
      </c>
      <c r="C225" s="1">
        <f t="shared" ca="1" si="43"/>
        <v>89.620900000000006</v>
      </c>
      <c r="D225" s="31">
        <f t="shared" ca="1" si="33"/>
        <v>188201.96499999994</v>
      </c>
      <c r="E225" s="32" t="e">
        <f t="shared" ca="1" si="39"/>
        <v>#N/A</v>
      </c>
      <c r="F225" s="4">
        <f t="shared" ca="1" si="40"/>
        <v>101.22499999999999</v>
      </c>
      <c r="G225" s="31">
        <f t="shared" ca="1" si="41"/>
        <v>176249.99999999959</v>
      </c>
      <c r="H225" s="32" t="e">
        <f t="shared" ca="1" si="42"/>
        <v>#N/A</v>
      </c>
      <c r="I225" s="77" t="e">
        <f t="shared" ca="1" si="34"/>
        <v>#N/A</v>
      </c>
      <c r="K225" s="159" t="e">
        <f t="shared" si="35"/>
        <v>#N/A</v>
      </c>
      <c r="M225" s="159" t="str">
        <f t="shared" si="36"/>
        <v/>
      </c>
    </row>
    <row r="226" spans="1:13">
      <c r="A226" s="159" t="e">
        <f t="shared" ca="1" si="37"/>
        <v>#N/A</v>
      </c>
      <c r="B226" s="4">
        <f t="shared" ca="1" si="38"/>
        <v>101.1619</v>
      </c>
      <c r="C226" s="1">
        <f t="shared" ca="1" si="43"/>
        <v>89.620900000000006</v>
      </c>
      <c r="D226" s="31">
        <f t="shared" ca="1" si="33"/>
        <v>188201.96499999994</v>
      </c>
      <c r="E226" s="32" t="e">
        <f t="shared" ca="1" si="39"/>
        <v>#N/A</v>
      </c>
      <c r="F226" s="4">
        <f t="shared" ca="1" si="40"/>
        <v>101.22499999999999</v>
      </c>
      <c r="G226" s="31">
        <f t="shared" ca="1" si="41"/>
        <v>176249.99999999959</v>
      </c>
      <c r="H226" s="32" t="e">
        <f t="shared" ca="1" si="42"/>
        <v>#N/A</v>
      </c>
      <c r="I226" s="77" t="e">
        <f t="shared" ca="1" si="34"/>
        <v>#N/A</v>
      </c>
      <c r="K226" s="159" t="e">
        <f t="shared" si="35"/>
        <v>#N/A</v>
      </c>
      <c r="M226" s="159" t="str">
        <f t="shared" si="36"/>
        <v/>
      </c>
    </row>
    <row r="227" spans="1:13">
      <c r="A227" s="159" t="e">
        <f t="shared" ca="1" si="37"/>
        <v>#N/A</v>
      </c>
      <c r="B227" s="4">
        <f t="shared" ca="1" si="38"/>
        <v>101.1619</v>
      </c>
      <c r="C227" s="1">
        <f t="shared" ca="1" si="43"/>
        <v>89.620900000000006</v>
      </c>
      <c r="D227" s="31">
        <f t="shared" ca="1" si="33"/>
        <v>188201.96499999994</v>
      </c>
      <c r="E227" s="32" t="e">
        <f t="shared" ca="1" si="39"/>
        <v>#N/A</v>
      </c>
      <c r="F227" s="4">
        <f t="shared" ca="1" si="40"/>
        <v>101.22499999999999</v>
      </c>
      <c r="G227" s="31">
        <f t="shared" ca="1" si="41"/>
        <v>176249.99999999959</v>
      </c>
      <c r="H227" s="32" t="e">
        <f t="shared" ca="1" si="42"/>
        <v>#N/A</v>
      </c>
      <c r="I227" s="77" t="e">
        <f t="shared" ca="1" si="34"/>
        <v>#N/A</v>
      </c>
      <c r="K227" s="159" t="e">
        <f t="shared" si="35"/>
        <v>#N/A</v>
      </c>
      <c r="M227" s="159" t="str">
        <f t="shared" si="36"/>
        <v/>
      </c>
    </row>
    <row r="228" spans="1:13">
      <c r="A228" s="159" t="e">
        <f t="shared" ca="1" si="37"/>
        <v>#N/A</v>
      </c>
      <c r="B228" s="4">
        <f t="shared" ca="1" si="38"/>
        <v>101.1619</v>
      </c>
      <c r="C228" s="1">
        <f t="shared" ca="1" si="43"/>
        <v>89.620900000000006</v>
      </c>
      <c r="D228" s="31">
        <f t="shared" ca="1" si="33"/>
        <v>188201.96499999994</v>
      </c>
      <c r="E228" s="32" t="e">
        <f t="shared" ca="1" si="39"/>
        <v>#N/A</v>
      </c>
      <c r="F228" s="4">
        <f t="shared" ca="1" si="40"/>
        <v>101.22499999999999</v>
      </c>
      <c r="G228" s="31">
        <f t="shared" ca="1" si="41"/>
        <v>176249.99999999959</v>
      </c>
      <c r="H228" s="32" t="e">
        <f t="shared" ca="1" si="42"/>
        <v>#N/A</v>
      </c>
      <c r="I228" s="77" t="e">
        <f t="shared" ca="1" si="34"/>
        <v>#N/A</v>
      </c>
      <c r="K228" s="159" t="e">
        <f t="shared" si="35"/>
        <v>#N/A</v>
      </c>
      <c r="M228" s="159" t="str">
        <f t="shared" si="36"/>
        <v/>
      </c>
    </row>
    <row r="229" spans="1:13">
      <c r="A229" s="159" t="e">
        <f t="shared" ca="1" si="37"/>
        <v>#N/A</v>
      </c>
      <c r="B229" s="4">
        <f t="shared" ca="1" si="38"/>
        <v>101.1619</v>
      </c>
      <c r="C229" s="1">
        <f t="shared" ca="1" si="43"/>
        <v>89.620900000000006</v>
      </c>
      <c r="D229" s="31">
        <f t="shared" ca="1" si="33"/>
        <v>188201.96499999994</v>
      </c>
      <c r="E229" s="32" t="e">
        <f t="shared" ca="1" si="39"/>
        <v>#N/A</v>
      </c>
      <c r="F229" s="4">
        <f t="shared" ca="1" si="40"/>
        <v>101.22499999999999</v>
      </c>
      <c r="G229" s="31">
        <f t="shared" ca="1" si="41"/>
        <v>176249.99999999959</v>
      </c>
      <c r="H229" s="32" t="e">
        <f t="shared" ca="1" si="42"/>
        <v>#N/A</v>
      </c>
      <c r="I229" s="77" t="e">
        <f t="shared" ca="1" si="34"/>
        <v>#N/A</v>
      </c>
      <c r="K229" s="159" t="e">
        <f t="shared" si="35"/>
        <v>#N/A</v>
      </c>
      <c r="M229" s="159" t="str">
        <f t="shared" si="36"/>
        <v/>
      </c>
    </row>
    <row r="230" spans="1:13">
      <c r="A230" s="159" t="e">
        <f t="shared" ca="1" si="37"/>
        <v>#N/A</v>
      </c>
      <c r="B230" s="4">
        <f t="shared" ca="1" si="38"/>
        <v>101.1619</v>
      </c>
      <c r="C230" s="1">
        <f t="shared" ca="1" si="43"/>
        <v>89.620900000000006</v>
      </c>
      <c r="D230" s="31">
        <f t="shared" ca="1" si="33"/>
        <v>188201.96499999994</v>
      </c>
      <c r="E230" s="32" t="e">
        <f t="shared" ca="1" si="39"/>
        <v>#N/A</v>
      </c>
      <c r="F230" s="4">
        <f t="shared" ca="1" si="40"/>
        <v>101.22499999999999</v>
      </c>
      <c r="G230" s="31">
        <f t="shared" ca="1" si="41"/>
        <v>176249.99999999959</v>
      </c>
      <c r="H230" s="32" t="e">
        <f t="shared" ca="1" si="42"/>
        <v>#N/A</v>
      </c>
      <c r="I230" s="77" t="e">
        <f t="shared" ca="1" si="34"/>
        <v>#N/A</v>
      </c>
      <c r="K230" s="159" t="e">
        <f t="shared" si="35"/>
        <v>#N/A</v>
      </c>
      <c r="M230" s="159" t="str">
        <f t="shared" si="36"/>
        <v/>
      </c>
    </row>
    <row r="231" spans="1:13">
      <c r="A231" s="159" t="e">
        <f t="shared" ca="1" si="37"/>
        <v>#N/A</v>
      </c>
      <c r="B231" s="4">
        <f t="shared" ca="1" si="38"/>
        <v>101.1619</v>
      </c>
      <c r="C231" s="1">
        <f t="shared" ca="1" si="43"/>
        <v>89.620900000000006</v>
      </c>
      <c r="D231" s="31">
        <f t="shared" ca="1" si="33"/>
        <v>188201.96499999994</v>
      </c>
      <c r="E231" s="32" t="e">
        <f t="shared" ca="1" si="39"/>
        <v>#N/A</v>
      </c>
      <c r="F231" s="4">
        <f t="shared" ca="1" si="40"/>
        <v>101.22499999999999</v>
      </c>
      <c r="G231" s="31">
        <f t="shared" ca="1" si="41"/>
        <v>176249.99999999959</v>
      </c>
      <c r="H231" s="32" t="e">
        <f t="shared" ca="1" si="42"/>
        <v>#N/A</v>
      </c>
      <c r="I231" s="77" t="e">
        <f t="shared" ca="1" si="34"/>
        <v>#N/A</v>
      </c>
      <c r="K231" s="159" t="e">
        <f t="shared" si="35"/>
        <v>#N/A</v>
      </c>
      <c r="M231" s="159" t="str">
        <f t="shared" si="36"/>
        <v/>
      </c>
    </row>
    <row r="232" spans="1:13">
      <c r="A232" s="159" t="e">
        <f t="shared" ca="1" si="37"/>
        <v>#N/A</v>
      </c>
      <c r="B232" s="4">
        <f t="shared" ca="1" si="38"/>
        <v>101.1619</v>
      </c>
      <c r="C232" s="1">
        <f t="shared" ca="1" si="43"/>
        <v>89.620900000000006</v>
      </c>
      <c r="D232" s="31">
        <f t="shared" ca="1" si="33"/>
        <v>188201.96499999994</v>
      </c>
      <c r="E232" s="32" t="e">
        <f t="shared" ca="1" si="39"/>
        <v>#N/A</v>
      </c>
      <c r="F232" s="4">
        <f t="shared" ca="1" si="40"/>
        <v>101.22499999999999</v>
      </c>
      <c r="G232" s="31">
        <f t="shared" ca="1" si="41"/>
        <v>176249.99999999959</v>
      </c>
      <c r="H232" s="32" t="e">
        <f t="shared" ca="1" si="42"/>
        <v>#N/A</v>
      </c>
      <c r="I232" s="77" t="e">
        <f t="shared" ca="1" si="34"/>
        <v>#N/A</v>
      </c>
      <c r="K232" s="159" t="e">
        <f t="shared" si="35"/>
        <v>#N/A</v>
      </c>
      <c r="M232" s="159" t="str">
        <f t="shared" si="36"/>
        <v/>
      </c>
    </row>
    <row r="233" spans="1:13">
      <c r="A233" s="159" t="e">
        <f t="shared" ca="1" si="37"/>
        <v>#N/A</v>
      </c>
      <c r="B233" s="4">
        <f t="shared" ca="1" si="38"/>
        <v>101.1619</v>
      </c>
      <c r="C233" s="1">
        <f t="shared" ca="1" si="43"/>
        <v>89.620900000000006</v>
      </c>
      <c r="D233" s="31">
        <f t="shared" ca="1" si="33"/>
        <v>188201.96499999994</v>
      </c>
      <c r="E233" s="32" t="e">
        <f t="shared" ca="1" si="39"/>
        <v>#N/A</v>
      </c>
      <c r="F233" s="4">
        <f t="shared" ca="1" si="40"/>
        <v>101.22499999999999</v>
      </c>
      <c r="G233" s="31">
        <f t="shared" ca="1" si="41"/>
        <v>176249.99999999959</v>
      </c>
      <c r="H233" s="32" t="e">
        <f t="shared" ca="1" si="42"/>
        <v>#N/A</v>
      </c>
      <c r="I233" s="77" t="e">
        <f t="shared" ca="1" si="34"/>
        <v>#N/A</v>
      </c>
      <c r="K233" s="159" t="e">
        <f t="shared" si="35"/>
        <v>#N/A</v>
      </c>
      <c r="M233" s="159" t="str">
        <f t="shared" si="36"/>
        <v/>
      </c>
    </row>
    <row r="234" spans="1:13">
      <c r="A234" s="159" t="e">
        <f t="shared" ca="1" si="37"/>
        <v>#N/A</v>
      </c>
      <c r="B234" s="4">
        <f t="shared" ca="1" si="38"/>
        <v>101.1619</v>
      </c>
      <c r="C234" s="1">
        <f t="shared" ca="1" si="43"/>
        <v>89.620900000000006</v>
      </c>
      <c r="D234" s="31">
        <f t="shared" ca="1" si="33"/>
        <v>188201.96499999994</v>
      </c>
      <c r="E234" s="32" t="e">
        <f t="shared" ca="1" si="39"/>
        <v>#N/A</v>
      </c>
      <c r="F234" s="4">
        <f t="shared" ca="1" si="40"/>
        <v>101.22499999999999</v>
      </c>
      <c r="G234" s="31">
        <f t="shared" ca="1" si="41"/>
        <v>176249.99999999959</v>
      </c>
      <c r="H234" s="32" t="e">
        <f t="shared" ca="1" si="42"/>
        <v>#N/A</v>
      </c>
      <c r="I234" s="77" t="e">
        <f t="shared" ca="1" si="34"/>
        <v>#N/A</v>
      </c>
      <c r="K234" s="159" t="e">
        <f t="shared" si="35"/>
        <v>#N/A</v>
      </c>
      <c r="M234" s="159" t="str">
        <f t="shared" si="36"/>
        <v/>
      </c>
    </row>
    <row r="235" spans="1:13">
      <c r="A235" s="159" t="e">
        <f t="shared" ca="1" si="37"/>
        <v>#N/A</v>
      </c>
      <c r="B235" s="4">
        <f t="shared" ca="1" si="38"/>
        <v>101.1619</v>
      </c>
      <c r="C235" s="1">
        <f t="shared" ca="1" si="43"/>
        <v>89.620900000000006</v>
      </c>
      <c r="D235" s="31">
        <f t="shared" ca="1" si="33"/>
        <v>188201.96499999994</v>
      </c>
      <c r="E235" s="32" t="e">
        <f t="shared" ca="1" si="39"/>
        <v>#N/A</v>
      </c>
      <c r="F235" s="4">
        <f t="shared" ca="1" si="40"/>
        <v>101.22499999999999</v>
      </c>
      <c r="G235" s="31">
        <f t="shared" ca="1" si="41"/>
        <v>176249.99999999959</v>
      </c>
      <c r="H235" s="32" t="e">
        <f t="shared" ca="1" si="42"/>
        <v>#N/A</v>
      </c>
      <c r="I235" s="77" t="e">
        <f t="shared" ca="1" si="34"/>
        <v>#N/A</v>
      </c>
      <c r="K235" s="159" t="e">
        <f t="shared" si="35"/>
        <v>#N/A</v>
      </c>
      <c r="M235" s="159" t="str">
        <f t="shared" si="36"/>
        <v/>
      </c>
    </row>
    <row r="236" spans="1:13">
      <c r="A236" s="159" t="e">
        <f t="shared" ca="1" si="37"/>
        <v>#N/A</v>
      </c>
      <c r="B236" s="4">
        <f t="shared" ca="1" si="38"/>
        <v>101.1619</v>
      </c>
      <c r="C236" s="1">
        <f t="shared" ca="1" si="43"/>
        <v>89.620900000000006</v>
      </c>
      <c r="D236" s="31">
        <f t="shared" ca="1" si="33"/>
        <v>188201.96499999994</v>
      </c>
      <c r="E236" s="32" t="e">
        <f t="shared" ca="1" si="39"/>
        <v>#N/A</v>
      </c>
      <c r="F236" s="4">
        <f t="shared" ca="1" si="40"/>
        <v>101.22499999999999</v>
      </c>
      <c r="G236" s="31">
        <f t="shared" ca="1" si="41"/>
        <v>176249.99999999959</v>
      </c>
      <c r="H236" s="32" t="e">
        <f t="shared" ca="1" si="42"/>
        <v>#N/A</v>
      </c>
      <c r="I236" s="77" t="e">
        <f t="shared" ca="1" si="34"/>
        <v>#N/A</v>
      </c>
      <c r="K236" s="159" t="e">
        <f t="shared" si="35"/>
        <v>#N/A</v>
      </c>
      <c r="M236" s="159" t="str">
        <f t="shared" si="36"/>
        <v/>
      </c>
    </row>
    <row r="237" spans="1:13">
      <c r="A237" s="159" t="e">
        <f t="shared" ca="1" si="37"/>
        <v>#N/A</v>
      </c>
      <c r="B237" s="4">
        <f t="shared" ca="1" si="38"/>
        <v>101.1619</v>
      </c>
      <c r="C237" s="1">
        <f t="shared" ca="1" si="43"/>
        <v>89.620900000000006</v>
      </c>
      <c r="D237" s="31">
        <f t="shared" ca="1" si="33"/>
        <v>188201.96499999994</v>
      </c>
      <c r="E237" s="32" t="e">
        <f t="shared" ca="1" si="39"/>
        <v>#N/A</v>
      </c>
      <c r="F237" s="4">
        <f t="shared" ca="1" si="40"/>
        <v>101.22499999999999</v>
      </c>
      <c r="G237" s="31">
        <f t="shared" ca="1" si="41"/>
        <v>176249.99999999959</v>
      </c>
      <c r="H237" s="32" t="e">
        <f t="shared" ca="1" si="42"/>
        <v>#N/A</v>
      </c>
      <c r="I237" s="77" t="e">
        <f t="shared" ca="1" si="34"/>
        <v>#N/A</v>
      </c>
      <c r="K237" s="159" t="e">
        <f t="shared" si="35"/>
        <v>#N/A</v>
      </c>
      <c r="M237" s="159" t="str">
        <f t="shared" si="36"/>
        <v/>
      </c>
    </row>
    <row r="238" spans="1:13">
      <c r="A238" s="159" t="e">
        <f t="shared" ca="1" si="37"/>
        <v>#N/A</v>
      </c>
      <c r="B238" s="4">
        <f t="shared" ca="1" si="38"/>
        <v>101.1619</v>
      </c>
      <c r="C238" s="1">
        <f t="shared" ca="1" si="43"/>
        <v>89.620900000000006</v>
      </c>
      <c r="D238" s="31">
        <f t="shared" ca="1" si="33"/>
        <v>188201.96499999994</v>
      </c>
      <c r="E238" s="32" t="e">
        <f t="shared" ca="1" si="39"/>
        <v>#N/A</v>
      </c>
      <c r="F238" s="4">
        <f t="shared" ca="1" si="40"/>
        <v>101.22499999999999</v>
      </c>
      <c r="G238" s="31">
        <f t="shared" ca="1" si="41"/>
        <v>176249.99999999959</v>
      </c>
      <c r="H238" s="32" t="e">
        <f t="shared" ca="1" si="42"/>
        <v>#N/A</v>
      </c>
      <c r="I238" s="77" t="e">
        <f t="shared" ca="1" si="34"/>
        <v>#N/A</v>
      </c>
      <c r="K238" s="159" t="e">
        <f t="shared" si="35"/>
        <v>#N/A</v>
      </c>
      <c r="M238" s="159" t="str">
        <f t="shared" si="36"/>
        <v/>
      </c>
    </row>
    <row r="239" spans="1:13">
      <c r="A239" s="159" t="e">
        <f t="shared" ca="1" si="37"/>
        <v>#N/A</v>
      </c>
      <c r="B239" s="4">
        <f t="shared" ca="1" si="38"/>
        <v>101.1619</v>
      </c>
      <c r="C239" s="1">
        <f t="shared" ca="1" si="43"/>
        <v>89.620900000000006</v>
      </c>
      <c r="D239" s="31">
        <f t="shared" ca="1" si="33"/>
        <v>188201.96499999994</v>
      </c>
      <c r="E239" s="32" t="e">
        <f t="shared" ca="1" si="39"/>
        <v>#N/A</v>
      </c>
      <c r="F239" s="4">
        <f t="shared" ca="1" si="40"/>
        <v>101.22499999999999</v>
      </c>
      <c r="G239" s="31">
        <f t="shared" ca="1" si="41"/>
        <v>176249.99999999959</v>
      </c>
      <c r="H239" s="32" t="e">
        <f t="shared" ca="1" si="42"/>
        <v>#N/A</v>
      </c>
      <c r="I239" s="77" t="e">
        <f t="shared" ca="1" si="34"/>
        <v>#N/A</v>
      </c>
      <c r="K239" s="159" t="e">
        <f t="shared" si="35"/>
        <v>#N/A</v>
      </c>
      <c r="M239" s="159" t="str">
        <f t="shared" si="36"/>
        <v/>
      </c>
    </row>
    <row r="240" spans="1:13">
      <c r="A240" s="159" t="e">
        <f t="shared" ca="1" si="37"/>
        <v>#N/A</v>
      </c>
      <c r="B240" s="4">
        <f t="shared" ca="1" si="38"/>
        <v>101.1619</v>
      </c>
      <c r="C240" s="1">
        <f t="shared" ca="1" si="43"/>
        <v>89.620900000000006</v>
      </c>
      <c r="D240" s="31">
        <f t="shared" ca="1" si="33"/>
        <v>188201.96499999994</v>
      </c>
      <c r="E240" s="32" t="e">
        <f t="shared" ca="1" si="39"/>
        <v>#N/A</v>
      </c>
      <c r="F240" s="4">
        <f t="shared" ca="1" si="40"/>
        <v>101.22499999999999</v>
      </c>
      <c r="G240" s="31">
        <f t="shared" ca="1" si="41"/>
        <v>176249.99999999959</v>
      </c>
      <c r="H240" s="32" t="e">
        <f t="shared" ca="1" si="42"/>
        <v>#N/A</v>
      </c>
      <c r="I240" s="77" t="e">
        <f t="shared" ca="1" si="34"/>
        <v>#N/A</v>
      </c>
      <c r="K240" s="159" t="e">
        <f t="shared" si="35"/>
        <v>#N/A</v>
      </c>
      <c r="M240" s="159" t="str">
        <f t="shared" si="36"/>
        <v/>
      </c>
    </row>
    <row r="241" spans="1:13">
      <c r="A241" s="159" t="e">
        <f t="shared" ca="1" si="37"/>
        <v>#N/A</v>
      </c>
      <c r="B241" s="4">
        <f t="shared" ca="1" si="38"/>
        <v>101.1619</v>
      </c>
      <c r="C241" s="1">
        <f t="shared" ca="1" si="43"/>
        <v>89.620900000000006</v>
      </c>
      <c r="D241" s="31">
        <f t="shared" ca="1" si="33"/>
        <v>188201.96499999994</v>
      </c>
      <c r="E241" s="32" t="e">
        <f t="shared" ca="1" si="39"/>
        <v>#N/A</v>
      </c>
      <c r="F241" s="4">
        <f t="shared" ca="1" si="40"/>
        <v>101.22499999999999</v>
      </c>
      <c r="G241" s="31">
        <f t="shared" ca="1" si="41"/>
        <v>176249.99999999959</v>
      </c>
      <c r="H241" s="32" t="e">
        <f t="shared" ca="1" si="42"/>
        <v>#N/A</v>
      </c>
      <c r="I241" s="77" t="e">
        <f t="shared" ca="1" si="34"/>
        <v>#N/A</v>
      </c>
      <c r="K241" s="159" t="e">
        <f t="shared" si="35"/>
        <v>#N/A</v>
      </c>
      <c r="M241" s="159" t="str">
        <f t="shared" si="36"/>
        <v/>
      </c>
    </row>
    <row r="242" spans="1:13">
      <c r="A242" s="159" t="e">
        <f t="shared" ca="1" si="37"/>
        <v>#N/A</v>
      </c>
      <c r="B242" s="4">
        <f t="shared" ca="1" si="38"/>
        <v>101.1619</v>
      </c>
      <c r="C242" s="1">
        <f t="shared" ca="1" si="43"/>
        <v>89.620900000000006</v>
      </c>
      <c r="D242" s="31">
        <f t="shared" ca="1" si="33"/>
        <v>188201.96499999994</v>
      </c>
      <c r="E242" s="32" t="e">
        <f t="shared" ca="1" si="39"/>
        <v>#N/A</v>
      </c>
      <c r="F242" s="4">
        <f t="shared" ca="1" si="40"/>
        <v>101.22499999999999</v>
      </c>
      <c r="G242" s="31">
        <f t="shared" ca="1" si="41"/>
        <v>176249.99999999959</v>
      </c>
      <c r="H242" s="32" t="e">
        <f t="shared" ca="1" si="42"/>
        <v>#N/A</v>
      </c>
      <c r="I242" s="77" t="e">
        <f t="shared" ca="1" si="34"/>
        <v>#N/A</v>
      </c>
      <c r="K242" s="159" t="e">
        <f t="shared" si="35"/>
        <v>#N/A</v>
      </c>
      <c r="M242" s="159" t="str">
        <f t="shared" si="36"/>
        <v/>
      </c>
    </row>
    <row r="243" spans="1:13">
      <c r="A243" s="159" t="e">
        <f t="shared" ca="1" si="37"/>
        <v>#N/A</v>
      </c>
      <c r="B243" s="4">
        <f t="shared" ca="1" si="38"/>
        <v>101.1619</v>
      </c>
      <c r="C243" s="1">
        <f t="shared" ca="1" si="43"/>
        <v>89.620900000000006</v>
      </c>
      <c r="D243" s="31">
        <f t="shared" ca="1" si="33"/>
        <v>188201.96499999994</v>
      </c>
      <c r="E243" s="32" t="e">
        <f t="shared" ca="1" si="39"/>
        <v>#N/A</v>
      </c>
      <c r="F243" s="4">
        <f t="shared" ca="1" si="40"/>
        <v>101.22499999999999</v>
      </c>
      <c r="G243" s="31">
        <f t="shared" ca="1" si="41"/>
        <v>176249.99999999959</v>
      </c>
      <c r="H243" s="32" t="e">
        <f t="shared" ca="1" si="42"/>
        <v>#N/A</v>
      </c>
      <c r="I243" s="77" t="e">
        <f t="shared" ca="1" si="34"/>
        <v>#N/A</v>
      </c>
      <c r="K243" s="159" t="e">
        <f t="shared" si="35"/>
        <v>#N/A</v>
      </c>
      <c r="M243" s="159" t="str">
        <f t="shared" si="36"/>
        <v/>
      </c>
    </row>
    <row r="244" spans="1:13">
      <c r="A244" s="159" t="e">
        <f t="shared" ca="1" si="37"/>
        <v>#N/A</v>
      </c>
      <c r="B244" s="4">
        <f t="shared" ca="1" si="38"/>
        <v>101.1619</v>
      </c>
      <c r="C244" s="1">
        <f t="shared" ca="1" si="43"/>
        <v>89.620900000000006</v>
      </c>
      <c r="D244" s="31">
        <f t="shared" ca="1" si="33"/>
        <v>188201.96499999994</v>
      </c>
      <c r="E244" s="32" t="e">
        <f t="shared" ca="1" si="39"/>
        <v>#N/A</v>
      </c>
      <c r="F244" s="4">
        <f t="shared" ca="1" si="40"/>
        <v>101.22499999999999</v>
      </c>
      <c r="G244" s="31">
        <f t="shared" ca="1" si="41"/>
        <v>176249.99999999959</v>
      </c>
      <c r="H244" s="32" t="e">
        <f t="shared" ca="1" si="42"/>
        <v>#N/A</v>
      </c>
      <c r="I244" s="77" t="e">
        <f t="shared" ca="1" si="34"/>
        <v>#N/A</v>
      </c>
      <c r="K244" s="159" t="e">
        <f t="shared" si="35"/>
        <v>#N/A</v>
      </c>
      <c r="M244" s="159" t="str">
        <f t="shared" si="36"/>
        <v/>
      </c>
    </row>
    <row r="245" spans="1:13">
      <c r="A245" s="159" t="e">
        <f t="shared" ca="1" si="37"/>
        <v>#N/A</v>
      </c>
      <c r="B245" s="4">
        <f t="shared" ca="1" si="38"/>
        <v>101.1619</v>
      </c>
      <c r="C245" s="1">
        <f t="shared" ca="1" si="43"/>
        <v>89.620900000000006</v>
      </c>
      <c r="D245" s="31">
        <f t="shared" ca="1" si="33"/>
        <v>188201.96499999994</v>
      </c>
      <c r="E245" s="32" t="e">
        <f t="shared" ca="1" si="39"/>
        <v>#N/A</v>
      </c>
      <c r="F245" s="4">
        <f t="shared" ca="1" si="40"/>
        <v>101.22499999999999</v>
      </c>
      <c r="G245" s="31">
        <f t="shared" ca="1" si="41"/>
        <v>176249.99999999959</v>
      </c>
      <c r="H245" s="32" t="e">
        <f t="shared" ca="1" si="42"/>
        <v>#N/A</v>
      </c>
      <c r="I245" s="77" t="e">
        <f t="shared" ca="1" si="34"/>
        <v>#N/A</v>
      </c>
      <c r="K245" s="159" t="e">
        <f t="shared" si="35"/>
        <v>#N/A</v>
      </c>
      <c r="M245" s="159" t="str">
        <f t="shared" si="36"/>
        <v/>
      </c>
    </row>
    <row r="246" spans="1:13">
      <c r="A246" s="159" t="e">
        <f t="shared" ca="1" si="37"/>
        <v>#N/A</v>
      </c>
      <c r="B246" s="4">
        <f t="shared" ca="1" si="38"/>
        <v>101.1619</v>
      </c>
      <c r="C246" s="1">
        <f t="shared" ca="1" si="43"/>
        <v>89.620900000000006</v>
      </c>
      <c r="D246" s="31">
        <f t="shared" ca="1" si="33"/>
        <v>188201.96499999994</v>
      </c>
      <c r="E246" s="32" t="e">
        <f t="shared" ca="1" si="39"/>
        <v>#N/A</v>
      </c>
      <c r="F246" s="4">
        <f t="shared" ca="1" si="40"/>
        <v>101.22499999999999</v>
      </c>
      <c r="G246" s="31">
        <f t="shared" ca="1" si="41"/>
        <v>176249.99999999959</v>
      </c>
      <c r="H246" s="32" t="e">
        <f t="shared" ca="1" si="42"/>
        <v>#N/A</v>
      </c>
      <c r="I246" s="77" t="e">
        <f t="shared" ca="1" si="34"/>
        <v>#N/A</v>
      </c>
      <c r="K246" s="159" t="e">
        <f t="shared" si="35"/>
        <v>#N/A</v>
      </c>
      <c r="M246" s="159" t="str">
        <f t="shared" si="36"/>
        <v/>
      </c>
    </row>
    <row r="247" spans="1:13">
      <c r="A247" s="159" t="e">
        <f t="shared" ca="1" si="37"/>
        <v>#N/A</v>
      </c>
      <c r="B247" s="4">
        <f t="shared" ca="1" si="38"/>
        <v>101.1619</v>
      </c>
      <c r="C247" s="1">
        <f t="shared" ca="1" si="43"/>
        <v>89.620900000000006</v>
      </c>
      <c r="D247" s="31">
        <f t="shared" ref="D247:D250" ca="1" si="44">IF(ISERROR(B247-2),"", -1*(C247-$C$14)*10^-4*$B$8*$B$5)</f>
        <v>188201.96499999994</v>
      </c>
      <c r="E247" s="32" t="e">
        <f t="shared" ca="1" si="39"/>
        <v>#N/A</v>
      </c>
      <c r="F247" s="4">
        <f t="shared" ca="1" si="40"/>
        <v>101.22499999999999</v>
      </c>
      <c r="G247" s="31">
        <f t="shared" ca="1" si="41"/>
        <v>176249.99999999959</v>
      </c>
      <c r="H247" s="32" t="e">
        <f t="shared" ca="1" si="42"/>
        <v>#N/A</v>
      </c>
      <c r="I247" s="77" t="e">
        <f t="shared" ref="I247:I250" ca="1" si="45">IF(ISERROR(F247-2),"",(D247+E247)*$B$9-G247-H247)</f>
        <v>#N/A</v>
      </c>
      <c r="K247" s="159" t="e">
        <f t="shared" si="35"/>
        <v>#N/A</v>
      </c>
      <c r="M247" s="159" t="str">
        <f t="shared" si="36"/>
        <v/>
      </c>
    </row>
    <row r="248" spans="1:13">
      <c r="A248" s="159" t="e">
        <f t="shared" ca="1" si="37"/>
        <v>#N/A</v>
      </c>
      <c r="B248" s="4">
        <f t="shared" ca="1" si="38"/>
        <v>101.1619</v>
      </c>
      <c r="C248" s="1">
        <f t="shared" ca="1" si="43"/>
        <v>89.620900000000006</v>
      </c>
      <c r="D248" s="31">
        <f t="shared" ca="1" si="44"/>
        <v>188201.96499999994</v>
      </c>
      <c r="E248" s="32" t="e">
        <f t="shared" ca="1" si="39"/>
        <v>#N/A</v>
      </c>
      <c r="F248" s="4">
        <f t="shared" ca="1" si="40"/>
        <v>101.22499999999999</v>
      </c>
      <c r="G248" s="31">
        <f t="shared" ca="1" si="41"/>
        <v>176249.99999999959</v>
      </c>
      <c r="H248" s="32" t="e">
        <f t="shared" ca="1" si="42"/>
        <v>#N/A</v>
      </c>
      <c r="I248" s="77" t="e">
        <f t="shared" ca="1" si="45"/>
        <v>#N/A</v>
      </c>
      <c r="K248" s="159" t="e">
        <f t="shared" si="35"/>
        <v>#N/A</v>
      </c>
      <c r="M248" s="159" t="str">
        <f t="shared" si="36"/>
        <v/>
      </c>
    </row>
    <row r="249" spans="1:13">
      <c r="A249" s="159" t="e">
        <f t="shared" ca="1" si="37"/>
        <v>#N/A</v>
      </c>
      <c r="B249" s="4">
        <f t="shared" ca="1" si="38"/>
        <v>101.1619</v>
      </c>
      <c r="C249" s="1">
        <f t="shared" ca="1" si="43"/>
        <v>89.620900000000006</v>
      </c>
      <c r="D249" s="31">
        <f t="shared" ca="1" si="44"/>
        <v>188201.96499999994</v>
      </c>
      <c r="E249" s="32" t="e">
        <f t="shared" ca="1" si="39"/>
        <v>#N/A</v>
      </c>
      <c r="F249" s="4">
        <f t="shared" ca="1" si="40"/>
        <v>101.22499999999999</v>
      </c>
      <c r="G249" s="31">
        <f t="shared" ca="1" si="41"/>
        <v>176249.99999999959</v>
      </c>
      <c r="H249" s="32" t="e">
        <f t="shared" ca="1" si="42"/>
        <v>#N/A</v>
      </c>
      <c r="I249" s="77" t="e">
        <f t="shared" ca="1" si="45"/>
        <v>#N/A</v>
      </c>
      <c r="K249" s="159" t="e">
        <f t="shared" si="35"/>
        <v>#N/A</v>
      </c>
      <c r="M249" s="159" t="str">
        <f t="shared" si="36"/>
        <v/>
      </c>
    </row>
    <row r="250" spans="1:13">
      <c r="A250" s="159" t="e">
        <f t="shared" ca="1" si="37"/>
        <v>#N/A</v>
      </c>
      <c r="B250" s="4">
        <f t="shared" ca="1" si="38"/>
        <v>101.1619</v>
      </c>
      <c r="C250" s="1">
        <f t="shared" ca="1" si="43"/>
        <v>89.620900000000006</v>
      </c>
      <c r="D250" s="31">
        <f t="shared" ca="1" si="44"/>
        <v>188201.96499999994</v>
      </c>
      <c r="E250" s="32" t="e">
        <f t="shared" ca="1" si="39"/>
        <v>#N/A</v>
      </c>
      <c r="F250" s="4">
        <f t="shared" ca="1" si="40"/>
        <v>101.22499999999999</v>
      </c>
      <c r="G250" s="31">
        <f t="shared" ca="1" si="41"/>
        <v>176249.99999999959</v>
      </c>
      <c r="H250" s="32" t="e">
        <f t="shared" ca="1" si="42"/>
        <v>#N/A</v>
      </c>
      <c r="I250" s="77" t="e">
        <f t="shared" ca="1" si="45"/>
        <v>#N/A</v>
      </c>
      <c r="K250" s="159" t="e">
        <f t="shared" si="35"/>
        <v>#N/A</v>
      </c>
      <c r="M250" s="159" t="str">
        <f t="shared" si="36"/>
        <v/>
      </c>
    </row>
    <row r="251" spans="1:13">
      <c r="A251" s="159"/>
      <c r="K251" s="159" t="e">
        <f t="shared" si="35"/>
        <v>#N/A</v>
      </c>
      <c r="M251" s="159" t="str">
        <f t="shared" si="36"/>
        <v/>
      </c>
    </row>
    <row r="252" spans="1:13">
      <c r="A252" s="159"/>
      <c r="K252" s="159" t="e">
        <f t="shared" si="35"/>
        <v>#N/A</v>
      </c>
      <c r="M252" s="159" t="str">
        <f t="shared" si="36"/>
        <v/>
      </c>
    </row>
    <row r="253" spans="1:13">
      <c r="A253" s="159"/>
      <c r="K253" s="159" t="e">
        <f t="shared" si="35"/>
        <v>#N/A</v>
      </c>
      <c r="M253" s="159" t="str">
        <f t="shared" si="36"/>
        <v/>
      </c>
    </row>
    <row r="254" spans="1:13">
      <c r="A254" s="159"/>
      <c r="K254" s="159" t="e">
        <f t="shared" si="35"/>
        <v>#N/A</v>
      </c>
      <c r="M254" s="159" t="str">
        <f t="shared" si="36"/>
        <v/>
      </c>
    </row>
    <row r="255" spans="1:13">
      <c r="A255" s="159"/>
      <c r="K255" s="159" t="e">
        <f t="shared" si="35"/>
        <v>#N/A</v>
      </c>
      <c r="M255" s="159" t="str">
        <f t="shared" si="36"/>
        <v/>
      </c>
    </row>
    <row r="256" spans="1:13">
      <c r="A256" s="159"/>
      <c r="K256" s="159" t="e">
        <f t="shared" si="35"/>
        <v>#N/A</v>
      </c>
      <c r="M256" s="159" t="str">
        <f t="shared" si="36"/>
        <v/>
      </c>
    </row>
    <row r="257" spans="1:13">
      <c r="A257" s="159"/>
      <c r="K257" s="159" t="e">
        <f t="shared" si="35"/>
        <v>#N/A</v>
      </c>
      <c r="M257" s="159" t="str">
        <f t="shared" si="36"/>
        <v/>
      </c>
    </row>
    <row r="258" spans="1:13">
      <c r="A258" s="159"/>
      <c r="K258" s="159" t="e">
        <f t="shared" si="35"/>
        <v>#N/A</v>
      </c>
      <c r="M258" s="159" t="str">
        <f t="shared" si="36"/>
        <v/>
      </c>
    </row>
    <row r="259" spans="1:13">
      <c r="A259" s="159"/>
      <c r="K259" s="159" t="e">
        <f t="shared" ref="K259:K322" si="46">VLOOKUP(O259,Q:Q,1)</f>
        <v>#N/A</v>
      </c>
      <c r="M259" s="159" t="str">
        <f t="shared" si="36"/>
        <v/>
      </c>
    </row>
    <row r="260" spans="1:13">
      <c r="A260" s="159"/>
      <c r="K260" s="159" t="e">
        <f t="shared" si="46"/>
        <v>#N/A</v>
      </c>
      <c r="M260" s="159" t="str">
        <f t="shared" si="36"/>
        <v/>
      </c>
    </row>
    <row r="261" spans="1:13">
      <c r="A261" s="159"/>
      <c r="K261" s="159" t="e">
        <f t="shared" si="46"/>
        <v>#N/A</v>
      </c>
      <c r="M261" s="159" t="str">
        <f t="shared" ref="M261:M324" si="47">IF(L261&gt;$A$14,L261,"")</f>
        <v/>
      </c>
    </row>
    <row r="262" spans="1:13">
      <c r="A262" s="159"/>
      <c r="K262" s="159" t="e">
        <f t="shared" si="46"/>
        <v>#N/A</v>
      </c>
      <c r="M262" s="159" t="str">
        <f t="shared" si="47"/>
        <v/>
      </c>
    </row>
    <row r="263" spans="1:13">
      <c r="A263" s="159"/>
      <c r="K263" s="159" t="e">
        <f t="shared" si="46"/>
        <v>#N/A</v>
      </c>
      <c r="M263" s="159" t="str">
        <f t="shared" si="47"/>
        <v/>
      </c>
    </row>
    <row r="264" spans="1:13">
      <c r="A264" s="159"/>
      <c r="K264" s="159" t="e">
        <f t="shared" si="46"/>
        <v>#N/A</v>
      </c>
      <c r="M264" s="159" t="str">
        <f t="shared" si="47"/>
        <v/>
      </c>
    </row>
    <row r="265" spans="1:13">
      <c r="A265" s="159"/>
      <c r="K265" s="159" t="e">
        <f t="shared" si="46"/>
        <v>#N/A</v>
      </c>
      <c r="M265" s="159" t="str">
        <f t="shared" si="47"/>
        <v/>
      </c>
    </row>
    <row r="266" spans="1:13">
      <c r="A266" s="159"/>
      <c r="K266" s="159" t="e">
        <f t="shared" si="46"/>
        <v>#N/A</v>
      </c>
      <c r="M266" s="159" t="str">
        <f t="shared" si="47"/>
        <v/>
      </c>
    </row>
    <row r="267" spans="1:13">
      <c r="A267" s="159"/>
      <c r="K267" s="159" t="e">
        <f t="shared" si="46"/>
        <v>#N/A</v>
      </c>
      <c r="M267" s="159" t="str">
        <f t="shared" si="47"/>
        <v/>
      </c>
    </row>
    <row r="268" spans="1:13">
      <c r="A268" s="159"/>
      <c r="K268" s="159" t="e">
        <f t="shared" si="46"/>
        <v>#N/A</v>
      </c>
      <c r="M268" s="159" t="str">
        <f t="shared" si="47"/>
        <v/>
      </c>
    </row>
    <row r="269" spans="1:13">
      <c r="A269" s="159"/>
      <c r="K269" s="159" t="e">
        <f t="shared" si="46"/>
        <v>#N/A</v>
      </c>
      <c r="M269" s="159" t="str">
        <f t="shared" si="47"/>
        <v/>
      </c>
    </row>
    <row r="270" spans="1:13">
      <c r="A270" s="159"/>
      <c r="K270" s="159" t="e">
        <f t="shared" si="46"/>
        <v>#N/A</v>
      </c>
      <c r="M270" s="159" t="str">
        <f t="shared" si="47"/>
        <v/>
      </c>
    </row>
    <row r="271" spans="1:13">
      <c r="A271" s="159"/>
      <c r="K271" s="159" t="e">
        <f t="shared" si="46"/>
        <v>#N/A</v>
      </c>
      <c r="M271" s="159" t="str">
        <f t="shared" si="47"/>
        <v/>
      </c>
    </row>
    <row r="272" spans="1:13">
      <c r="A272" s="159"/>
      <c r="K272" s="159" t="e">
        <f t="shared" si="46"/>
        <v>#N/A</v>
      </c>
      <c r="M272" s="159" t="str">
        <f t="shared" si="47"/>
        <v/>
      </c>
    </row>
    <row r="273" spans="1:13">
      <c r="A273" s="159"/>
      <c r="K273" s="159" t="e">
        <f t="shared" si="46"/>
        <v>#N/A</v>
      </c>
      <c r="M273" s="159" t="str">
        <f t="shared" si="47"/>
        <v/>
      </c>
    </row>
    <row r="274" spans="1:13">
      <c r="A274" s="159"/>
      <c r="K274" s="159" t="e">
        <f t="shared" si="46"/>
        <v>#N/A</v>
      </c>
      <c r="M274" s="159" t="str">
        <f t="shared" si="47"/>
        <v/>
      </c>
    </row>
    <row r="275" spans="1:13">
      <c r="A275" s="159"/>
      <c r="K275" s="159" t="e">
        <f t="shared" si="46"/>
        <v>#N/A</v>
      </c>
      <c r="M275" s="159" t="str">
        <f t="shared" si="47"/>
        <v/>
      </c>
    </row>
    <row r="276" spans="1:13">
      <c r="A276" s="159"/>
      <c r="K276" s="159" t="e">
        <f t="shared" si="46"/>
        <v>#N/A</v>
      </c>
      <c r="M276" s="159" t="str">
        <f t="shared" si="47"/>
        <v/>
      </c>
    </row>
    <row r="277" spans="1:13">
      <c r="A277" s="159"/>
      <c r="K277" s="159" t="e">
        <f t="shared" si="46"/>
        <v>#N/A</v>
      </c>
      <c r="M277" s="159" t="str">
        <f t="shared" si="47"/>
        <v/>
      </c>
    </row>
    <row r="278" spans="1:13">
      <c r="A278" s="159"/>
      <c r="K278" s="159" t="e">
        <f t="shared" si="46"/>
        <v>#N/A</v>
      </c>
      <c r="M278" s="159" t="str">
        <f t="shared" si="47"/>
        <v/>
      </c>
    </row>
    <row r="279" spans="1:13">
      <c r="A279" s="159"/>
      <c r="K279" s="159" t="e">
        <f t="shared" si="46"/>
        <v>#N/A</v>
      </c>
      <c r="M279" s="159" t="str">
        <f t="shared" si="47"/>
        <v/>
      </c>
    </row>
    <row r="280" spans="1:13">
      <c r="A280" s="159"/>
      <c r="K280" s="159" t="e">
        <f t="shared" si="46"/>
        <v>#N/A</v>
      </c>
      <c r="M280" s="159" t="str">
        <f t="shared" si="47"/>
        <v/>
      </c>
    </row>
    <row r="281" spans="1:13">
      <c r="A281" s="159"/>
      <c r="K281" s="159" t="e">
        <f t="shared" si="46"/>
        <v>#N/A</v>
      </c>
      <c r="M281" s="159" t="str">
        <f t="shared" si="47"/>
        <v/>
      </c>
    </row>
    <row r="282" spans="1:13">
      <c r="A282" s="159"/>
      <c r="K282" s="159" t="e">
        <f t="shared" si="46"/>
        <v>#N/A</v>
      </c>
      <c r="M282" s="159" t="str">
        <f t="shared" si="47"/>
        <v/>
      </c>
    </row>
    <row r="283" spans="1:13">
      <c r="A283" s="159"/>
      <c r="K283" s="159" t="e">
        <f t="shared" si="46"/>
        <v>#N/A</v>
      </c>
      <c r="M283" s="159" t="str">
        <f t="shared" si="47"/>
        <v/>
      </c>
    </row>
    <row r="284" spans="1:13">
      <c r="A284" s="159"/>
      <c r="K284" s="159" t="e">
        <f t="shared" si="46"/>
        <v>#N/A</v>
      </c>
      <c r="M284" s="159" t="str">
        <f t="shared" si="47"/>
        <v/>
      </c>
    </row>
    <row r="285" spans="1:13">
      <c r="A285" s="159"/>
      <c r="K285" s="159" t="e">
        <f t="shared" si="46"/>
        <v>#N/A</v>
      </c>
      <c r="M285" s="159" t="str">
        <f t="shared" si="47"/>
        <v/>
      </c>
    </row>
    <row r="286" spans="1:13">
      <c r="A286" s="159"/>
      <c r="K286" s="159" t="e">
        <f t="shared" si="46"/>
        <v>#N/A</v>
      </c>
      <c r="M286" s="159" t="str">
        <f t="shared" si="47"/>
        <v/>
      </c>
    </row>
    <row r="287" spans="1:13">
      <c r="A287" s="159"/>
      <c r="K287" s="159" t="e">
        <f t="shared" si="46"/>
        <v>#N/A</v>
      </c>
      <c r="M287" s="159" t="str">
        <f t="shared" si="47"/>
        <v/>
      </c>
    </row>
    <row r="288" spans="1:13">
      <c r="A288" s="159"/>
      <c r="K288" s="159" t="e">
        <f t="shared" si="46"/>
        <v>#N/A</v>
      </c>
      <c r="M288" s="159" t="str">
        <f t="shared" si="47"/>
        <v/>
      </c>
    </row>
    <row r="289" spans="1:13">
      <c r="A289" s="159"/>
      <c r="K289" s="159" t="e">
        <f t="shared" si="46"/>
        <v>#N/A</v>
      </c>
      <c r="M289" s="159" t="str">
        <f t="shared" si="47"/>
        <v/>
      </c>
    </row>
    <row r="290" spans="1:13">
      <c r="A290" s="159"/>
      <c r="K290" s="159" t="e">
        <f t="shared" si="46"/>
        <v>#N/A</v>
      </c>
      <c r="M290" s="159" t="str">
        <f t="shared" si="47"/>
        <v/>
      </c>
    </row>
    <row r="291" spans="1:13">
      <c r="A291" s="159"/>
      <c r="K291" s="159" t="e">
        <f t="shared" si="46"/>
        <v>#N/A</v>
      </c>
      <c r="M291" s="159" t="str">
        <f t="shared" si="47"/>
        <v/>
      </c>
    </row>
    <row r="292" spans="1:13">
      <c r="A292" s="159"/>
      <c r="K292" s="159" t="e">
        <f t="shared" si="46"/>
        <v>#N/A</v>
      </c>
      <c r="M292" s="159" t="str">
        <f t="shared" si="47"/>
        <v/>
      </c>
    </row>
    <row r="293" spans="1:13">
      <c r="A293" s="159"/>
      <c r="K293" s="159" t="e">
        <f t="shared" si="46"/>
        <v>#N/A</v>
      </c>
      <c r="M293" s="159" t="str">
        <f t="shared" si="47"/>
        <v/>
      </c>
    </row>
    <row r="294" spans="1:13">
      <c r="A294" s="159"/>
      <c r="K294" s="159" t="e">
        <f t="shared" si="46"/>
        <v>#N/A</v>
      </c>
      <c r="M294" s="159" t="str">
        <f t="shared" si="47"/>
        <v/>
      </c>
    </row>
    <row r="295" spans="1:13">
      <c r="A295" s="159"/>
      <c r="K295" s="159" t="e">
        <f t="shared" si="46"/>
        <v>#N/A</v>
      </c>
      <c r="M295" s="159" t="str">
        <f t="shared" si="47"/>
        <v/>
      </c>
    </row>
    <row r="296" spans="1:13">
      <c r="A296" s="159"/>
      <c r="K296" s="159" t="e">
        <f t="shared" si="46"/>
        <v>#N/A</v>
      </c>
      <c r="M296" s="159" t="str">
        <f t="shared" si="47"/>
        <v/>
      </c>
    </row>
    <row r="297" spans="1:13">
      <c r="A297" s="159"/>
      <c r="K297" s="159" t="e">
        <f t="shared" si="46"/>
        <v>#N/A</v>
      </c>
      <c r="M297" s="159" t="str">
        <f t="shared" si="47"/>
        <v/>
      </c>
    </row>
    <row r="298" spans="1:13">
      <c r="A298" s="159"/>
      <c r="K298" s="159" t="e">
        <f t="shared" si="46"/>
        <v>#N/A</v>
      </c>
      <c r="M298" s="159" t="str">
        <f t="shared" si="47"/>
        <v/>
      </c>
    </row>
    <row r="299" spans="1:13">
      <c r="A299" s="159"/>
      <c r="K299" s="159" t="e">
        <f t="shared" si="46"/>
        <v>#N/A</v>
      </c>
      <c r="M299" s="159" t="str">
        <f t="shared" si="47"/>
        <v/>
      </c>
    </row>
    <row r="300" spans="1:13">
      <c r="A300" s="159"/>
      <c r="K300" s="159" t="e">
        <f t="shared" si="46"/>
        <v>#N/A</v>
      </c>
      <c r="M300" s="159" t="str">
        <f t="shared" si="47"/>
        <v/>
      </c>
    </row>
    <row r="301" spans="1:13">
      <c r="A301" s="159"/>
      <c r="K301" s="159" t="e">
        <f t="shared" si="46"/>
        <v>#N/A</v>
      </c>
      <c r="M301" s="159" t="str">
        <f t="shared" si="47"/>
        <v/>
      </c>
    </row>
    <row r="302" spans="1:13">
      <c r="A302" s="159"/>
      <c r="K302" s="159" t="e">
        <f t="shared" si="46"/>
        <v>#N/A</v>
      </c>
      <c r="M302" s="159" t="str">
        <f t="shared" si="47"/>
        <v/>
      </c>
    </row>
    <row r="303" spans="1:13">
      <c r="A303" s="159"/>
      <c r="K303" s="159" t="e">
        <f t="shared" si="46"/>
        <v>#N/A</v>
      </c>
      <c r="M303" s="159" t="str">
        <f t="shared" si="47"/>
        <v/>
      </c>
    </row>
    <row r="304" spans="1:13">
      <c r="A304" s="159"/>
      <c r="K304" s="159" t="e">
        <f t="shared" si="46"/>
        <v>#N/A</v>
      </c>
      <c r="M304" s="159" t="str">
        <f t="shared" si="47"/>
        <v/>
      </c>
    </row>
    <row r="305" spans="1:13">
      <c r="A305" s="159"/>
      <c r="K305" s="159" t="e">
        <f t="shared" si="46"/>
        <v>#N/A</v>
      </c>
      <c r="M305" s="159" t="str">
        <f t="shared" si="47"/>
        <v/>
      </c>
    </row>
    <row r="306" spans="1:13">
      <c r="A306" s="159"/>
      <c r="K306" s="159" t="e">
        <f t="shared" si="46"/>
        <v>#N/A</v>
      </c>
      <c r="M306" s="159" t="str">
        <f t="shared" si="47"/>
        <v/>
      </c>
    </row>
    <row r="307" spans="1:13">
      <c r="A307" s="159"/>
      <c r="K307" s="159" t="e">
        <f t="shared" si="46"/>
        <v>#N/A</v>
      </c>
      <c r="M307" s="159" t="str">
        <f t="shared" si="47"/>
        <v/>
      </c>
    </row>
    <row r="308" spans="1:13">
      <c r="A308" s="159"/>
      <c r="K308" s="159" t="e">
        <f t="shared" si="46"/>
        <v>#N/A</v>
      </c>
      <c r="M308" s="159" t="str">
        <f t="shared" si="47"/>
        <v/>
      </c>
    </row>
    <row r="309" spans="1:13">
      <c r="A309" s="159"/>
      <c r="K309" s="159" t="e">
        <f t="shared" si="46"/>
        <v>#N/A</v>
      </c>
      <c r="M309" s="159" t="str">
        <f t="shared" si="47"/>
        <v/>
      </c>
    </row>
    <row r="310" spans="1:13">
      <c r="A310" s="159"/>
      <c r="K310" s="159" t="e">
        <f t="shared" si="46"/>
        <v>#N/A</v>
      </c>
      <c r="M310" s="159" t="str">
        <f t="shared" si="47"/>
        <v/>
      </c>
    </row>
    <row r="311" spans="1:13">
      <c r="A311" s="159"/>
      <c r="K311" s="159" t="e">
        <f t="shared" si="46"/>
        <v>#N/A</v>
      </c>
      <c r="M311" s="159" t="str">
        <f t="shared" si="47"/>
        <v/>
      </c>
    </row>
    <row r="312" spans="1:13">
      <c r="A312" s="159"/>
      <c r="K312" s="159" t="e">
        <f t="shared" si="46"/>
        <v>#N/A</v>
      </c>
      <c r="M312" s="159" t="str">
        <f t="shared" si="47"/>
        <v/>
      </c>
    </row>
    <row r="313" spans="1:13">
      <c r="A313" s="159"/>
      <c r="K313" s="159" t="e">
        <f t="shared" si="46"/>
        <v>#N/A</v>
      </c>
      <c r="M313" s="159" t="str">
        <f t="shared" si="47"/>
        <v/>
      </c>
    </row>
    <row r="314" spans="1:13">
      <c r="A314" s="159"/>
      <c r="K314" s="159" t="e">
        <f t="shared" si="46"/>
        <v>#N/A</v>
      </c>
      <c r="M314" s="159" t="str">
        <f t="shared" si="47"/>
        <v/>
      </c>
    </row>
    <row r="315" spans="1:13">
      <c r="A315" s="159"/>
      <c r="K315" s="159" t="e">
        <f t="shared" si="46"/>
        <v>#N/A</v>
      </c>
      <c r="M315" s="159" t="str">
        <f t="shared" si="47"/>
        <v/>
      </c>
    </row>
    <row r="316" spans="1:13">
      <c r="A316" s="159"/>
      <c r="K316" s="159" t="e">
        <f t="shared" si="46"/>
        <v>#N/A</v>
      </c>
      <c r="M316" s="159" t="str">
        <f t="shared" si="47"/>
        <v/>
      </c>
    </row>
    <row r="317" spans="1:13">
      <c r="A317" s="159"/>
      <c r="K317" s="159" t="e">
        <f t="shared" si="46"/>
        <v>#N/A</v>
      </c>
      <c r="M317" s="159" t="str">
        <f t="shared" si="47"/>
        <v/>
      </c>
    </row>
    <row r="318" spans="1:13">
      <c r="A318" s="159"/>
      <c r="K318" s="159" t="e">
        <f t="shared" si="46"/>
        <v>#N/A</v>
      </c>
      <c r="M318" s="159" t="str">
        <f t="shared" si="47"/>
        <v/>
      </c>
    </row>
    <row r="319" spans="1:13">
      <c r="A319" s="159"/>
      <c r="K319" s="159" t="e">
        <f t="shared" si="46"/>
        <v>#N/A</v>
      </c>
      <c r="M319" s="159" t="str">
        <f t="shared" si="47"/>
        <v/>
      </c>
    </row>
    <row r="320" spans="1:13">
      <c r="A320" s="159"/>
      <c r="K320" s="159" t="e">
        <f t="shared" si="46"/>
        <v>#N/A</v>
      </c>
      <c r="M320" s="159" t="str">
        <f t="shared" si="47"/>
        <v/>
      </c>
    </row>
    <row r="321" spans="1:13">
      <c r="A321" s="159"/>
      <c r="K321" s="159" t="e">
        <f t="shared" si="46"/>
        <v>#N/A</v>
      </c>
      <c r="M321" s="159" t="str">
        <f t="shared" si="47"/>
        <v/>
      </c>
    </row>
    <row r="322" spans="1:13">
      <c r="A322" s="159"/>
      <c r="K322" s="159" t="e">
        <f t="shared" si="46"/>
        <v>#N/A</v>
      </c>
      <c r="M322" s="159" t="str">
        <f t="shared" si="47"/>
        <v/>
      </c>
    </row>
    <row r="323" spans="1:13">
      <c r="A323" s="159"/>
      <c r="K323" s="159" t="e">
        <f t="shared" ref="K323:K386" si="48">VLOOKUP(O323,Q:Q,1)</f>
        <v>#N/A</v>
      </c>
      <c r="M323" s="159" t="str">
        <f t="shared" si="47"/>
        <v/>
      </c>
    </row>
    <row r="324" spans="1:13">
      <c r="A324" s="159"/>
      <c r="K324" s="159" t="e">
        <f t="shared" si="48"/>
        <v>#N/A</v>
      </c>
      <c r="M324" s="159" t="str">
        <f t="shared" si="47"/>
        <v/>
      </c>
    </row>
    <row r="325" spans="1:13">
      <c r="A325" s="159"/>
      <c r="K325" s="159" t="e">
        <f t="shared" si="48"/>
        <v>#N/A</v>
      </c>
      <c r="M325" s="159" t="str">
        <f t="shared" ref="M325:M388" si="49">IF(L325&gt;$A$14,L325,"")</f>
        <v/>
      </c>
    </row>
    <row r="326" spans="1:13">
      <c r="A326" s="159"/>
      <c r="K326" s="159" t="e">
        <f t="shared" si="48"/>
        <v>#N/A</v>
      </c>
      <c r="M326" s="159" t="str">
        <f t="shared" si="49"/>
        <v/>
      </c>
    </row>
    <row r="327" spans="1:13">
      <c r="A327" s="159"/>
      <c r="K327" s="159" t="e">
        <f t="shared" si="48"/>
        <v>#N/A</v>
      </c>
      <c r="M327" s="159" t="str">
        <f t="shared" si="49"/>
        <v/>
      </c>
    </row>
    <row r="328" spans="1:13">
      <c r="A328" s="159"/>
      <c r="K328" s="159" t="e">
        <f t="shared" si="48"/>
        <v>#N/A</v>
      </c>
      <c r="M328" s="159" t="str">
        <f t="shared" si="49"/>
        <v/>
      </c>
    </row>
    <row r="329" spans="1:13">
      <c r="A329" s="159"/>
      <c r="K329" s="159" t="e">
        <f t="shared" si="48"/>
        <v>#N/A</v>
      </c>
      <c r="M329" s="159" t="str">
        <f t="shared" si="49"/>
        <v/>
      </c>
    </row>
    <row r="330" spans="1:13">
      <c r="A330" s="159"/>
      <c r="K330" s="159" t="e">
        <f t="shared" si="48"/>
        <v>#N/A</v>
      </c>
      <c r="M330" s="159" t="str">
        <f t="shared" si="49"/>
        <v/>
      </c>
    </row>
    <row r="331" spans="1:13">
      <c r="A331" s="159"/>
      <c r="K331" s="159" t="e">
        <f t="shared" si="48"/>
        <v>#N/A</v>
      </c>
      <c r="M331" s="159" t="str">
        <f t="shared" si="49"/>
        <v/>
      </c>
    </row>
    <row r="332" spans="1:13">
      <c r="A332" s="159"/>
      <c r="K332" s="159" t="e">
        <f t="shared" si="48"/>
        <v>#N/A</v>
      </c>
      <c r="M332" s="159" t="str">
        <f t="shared" si="49"/>
        <v/>
      </c>
    </row>
    <row r="333" spans="1:13">
      <c r="A333" s="159"/>
      <c r="K333" s="159" t="e">
        <f t="shared" si="48"/>
        <v>#N/A</v>
      </c>
      <c r="M333" s="159" t="str">
        <f t="shared" si="49"/>
        <v/>
      </c>
    </row>
    <row r="334" spans="1:13">
      <c r="A334" s="159"/>
      <c r="K334" s="159" t="e">
        <f t="shared" si="48"/>
        <v>#N/A</v>
      </c>
      <c r="M334" s="159" t="str">
        <f t="shared" si="49"/>
        <v/>
      </c>
    </row>
    <row r="335" spans="1:13">
      <c r="A335" s="159"/>
      <c r="K335" s="159" t="e">
        <f t="shared" si="48"/>
        <v>#N/A</v>
      </c>
      <c r="M335" s="159" t="str">
        <f t="shared" si="49"/>
        <v/>
      </c>
    </row>
    <row r="336" spans="1:13">
      <c r="A336" s="159"/>
      <c r="K336" s="159" t="e">
        <f t="shared" si="48"/>
        <v>#N/A</v>
      </c>
      <c r="M336" s="159" t="str">
        <f t="shared" si="49"/>
        <v/>
      </c>
    </row>
    <row r="337" spans="1:13">
      <c r="A337" s="159"/>
      <c r="K337" s="159" t="e">
        <f t="shared" si="48"/>
        <v>#N/A</v>
      </c>
      <c r="M337" s="159" t="str">
        <f t="shared" si="49"/>
        <v/>
      </c>
    </row>
    <row r="338" spans="1:13">
      <c r="A338" s="159"/>
      <c r="K338" s="159" t="e">
        <f t="shared" si="48"/>
        <v>#N/A</v>
      </c>
      <c r="M338" s="159" t="str">
        <f t="shared" si="49"/>
        <v/>
      </c>
    </row>
    <row r="339" spans="1:13">
      <c r="A339" s="159"/>
      <c r="K339" s="159" t="e">
        <f t="shared" si="48"/>
        <v>#N/A</v>
      </c>
      <c r="M339" s="159" t="str">
        <f t="shared" si="49"/>
        <v/>
      </c>
    </row>
    <row r="340" spans="1:13">
      <c r="A340" s="159"/>
      <c r="K340" s="159" t="e">
        <f t="shared" si="48"/>
        <v>#N/A</v>
      </c>
      <c r="M340" s="159" t="str">
        <f t="shared" si="49"/>
        <v/>
      </c>
    </row>
    <row r="341" spans="1:13">
      <c r="A341" s="159"/>
      <c r="K341" s="159" t="e">
        <f t="shared" si="48"/>
        <v>#N/A</v>
      </c>
      <c r="M341" s="159" t="str">
        <f t="shared" si="49"/>
        <v/>
      </c>
    </row>
    <row r="342" spans="1:13">
      <c r="A342" s="159"/>
      <c r="K342" s="159" t="e">
        <f t="shared" si="48"/>
        <v>#N/A</v>
      </c>
      <c r="M342" s="159" t="str">
        <f t="shared" si="49"/>
        <v/>
      </c>
    </row>
    <row r="343" spans="1:13">
      <c r="A343" s="159"/>
      <c r="K343" s="159" t="e">
        <f t="shared" si="48"/>
        <v>#N/A</v>
      </c>
      <c r="M343" s="159" t="str">
        <f t="shared" si="49"/>
        <v/>
      </c>
    </row>
    <row r="344" spans="1:13">
      <c r="A344" s="159"/>
      <c r="K344" s="159" t="e">
        <f t="shared" si="48"/>
        <v>#N/A</v>
      </c>
      <c r="M344" s="159" t="str">
        <f t="shared" si="49"/>
        <v/>
      </c>
    </row>
    <row r="345" spans="1:13">
      <c r="A345" s="159"/>
      <c r="K345" s="159" t="e">
        <f t="shared" si="48"/>
        <v>#N/A</v>
      </c>
      <c r="M345" s="159" t="str">
        <f t="shared" si="49"/>
        <v/>
      </c>
    </row>
    <row r="346" spans="1:13">
      <c r="A346" s="159"/>
      <c r="K346" s="159" t="e">
        <f t="shared" si="48"/>
        <v>#N/A</v>
      </c>
      <c r="M346" s="159" t="str">
        <f t="shared" si="49"/>
        <v/>
      </c>
    </row>
    <row r="347" spans="1:13">
      <c r="A347" s="159"/>
      <c r="K347" s="159" t="e">
        <f t="shared" si="48"/>
        <v>#N/A</v>
      </c>
      <c r="M347" s="159" t="str">
        <f t="shared" si="49"/>
        <v/>
      </c>
    </row>
    <row r="348" spans="1:13">
      <c r="A348" s="159"/>
      <c r="K348" s="159" t="e">
        <f t="shared" si="48"/>
        <v>#N/A</v>
      </c>
      <c r="M348" s="159" t="str">
        <f t="shared" si="49"/>
        <v/>
      </c>
    </row>
    <row r="349" spans="1:13">
      <c r="A349" s="159"/>
      <c r="K349" s="159" t="e">
        <f t="shared" si="48"/>
        <v>#N/A</v>
      </c>
      <c r="M349" s="159" t="str">
        <f t="shared" si="49"/>
        <v/>
      </c>
    </row>
    <row r="350" spans="1:13">
      <c r="A350" s="159"/>
      <c r="K350" s="159" t="e">
        <f t="shared" si="48"/>
        <v>#N/A</v>
      </c>
      <c r="M350" s="159" t="str">
        <f t="shared" si="49"/>
        <v/>
      </c>
    </row>
    <row r="351" spans="1:13">
      <c r="A351" s="159"/>
      <c r="K351" s="159" t="e">
        <f t="shared" si="48"/>
        <v>#N/A</v>
      </c>
      <c r="M351" s="159" t="str">
        <f t="shared" si="49"/>
        <v/>
      </c>
    </row>
    <row r="352" spans="1:13">
      <c r="A352" s="159"/>
      <c r="K352" s="159" t="e">
        <f t="shared" si="48"/>
        <v>#N/A</v>
      </c>
      <c r="M352" s="159" t="str">
        <f t="shared" si="49"/>
        <v/>
      </c>
    </row>
    <row r="353" spans="1:13">
      <c r="A353" s="159"/>
      <c r="K353" s="159" t="e">
        <f t="shared" si="48"/>
        <v>#N/A</v>
      </c>
      <c r="M353" s="159" t="str">
        <f t="shared" si="49"/>
        <v/>
      </c>
    </row>
    <row r="354" spans="1:13">
      <c r="A354" s="159"/>
      <c r="K354" s="159" t="e">
        <f t="shared" si="48"/>
        <v>#N/A</v>
      </c>
      <c r="M354" s="159" t="str">
        <f t="shared" si="49"/>
        <v/>
      </c>
    </row>
    <row r="355" spans="1:13">
      <c r="A355" s="159"/>
      <c r="K355" s="159" t="e">
        <f t="shared" si="48"/>
        <v>#N/A</v>
      </c>
      <c r="M355" s="159" t="str">
        <f t="shared" si="49"/>
        <v/>
      </c>
    </row>
    <row r="356" spans="1:13">
      <c r="A356" s="159"/>
      <c r="K356" s="159" t="e">
        <f t="shared" si="48"/>
        <v>#N/A</v>
      </c>
      <c r="M356" s="159" t="str">
        <f t="shared" si="49"/>
        <v/>
      </c>
    </row>
    <row r="357" spans="1:13">
      <c r="A357" s="159"/>
      <c r="K357" s="159" t="e">
        <f t="shared" si="48"/>
        <v>#N/A</v>
      </c>
      <c r="M357" s="159" t="str">
        <f t="shared" si="49"/>
        <v/>
      </c>
    </row>
    <row r="358" spans="1:13">
      <c r="A358" s="159"/>
      <c r="K358" s="159" t="e">
        <f t="shared" si="48"/>
        <v>#N/A</v>
      </c>
      <c r="M358" s="159" t="str">
        <f t="shared" si="49"/>
        <v/>
      </c>
    </row>
    <row r="359" spans="1:13">
      <c r="A359" s="159"/>
      <c r="K359" s="159" t="e">
        <f t="shared" si="48"/>
        <v>#N/A</v>
      </c>
      <c r="M359" s="159" t="str">
        <f t="shared" si="49"/>
        <v/>
      </c>
    </row>
    <row r="360" spans="1:13">
      <c r="A360" s="159"/>
      <c r="K360" s="159" t="e">
        <f t="shared" si="48"/>
        <v>#N/A</v>
      </c>
      <c r="M360" s="159" t="str">
        <f t="shared" si="49"/>
        <v/>
      </c>
    </row>
    <row r="361" spans="1:13">
      <c r="A361" s="159"/>
      <c r="K361" s="159" t="e">
        <f t="shared" si="48"/>
        <v>#N/A</v>
      </c>
      <c r="M361" s="159" t="str">
        <f t="shared" si="49"/>
        <v/>
      </c>
    </row>
    <row r="362" spans="1:13">
      <c r="A362" s="159"/>
      <c r="K362" s="159" t="e">
        <f t="shared" si="48"/>
        <v>#N/A</v>
      </c>
      <c r="M362" s="159" t="str">
        <f t="shared" si="49"/>
        <v/>
      </c>
    </row>
    <row r="363" spans="1:13">
      <c r="A363" s="159"/>
      <c r="K363" s="159" t="e">
        <f t="shared" si="48"/>
        <v>#N/A</v>
      </c>
      <c r="M363" s="159" t="str">
        <f t="shared" si="49"/>
        <v/>
      </c>
    </row>
    <row r="364" spans="1:13">
      <c r="A364" s="159"/>
      <c r="K364" s="159" t="e">
        <f t="shared" si="48"/>
        <v>#N/A</v>
      </c>
      <c r="M364" s="159" t="str">
        <f t="shared" si="49"/>
        <v/>
      </c>
    </row>
    <row r="365" spans="1:13">
      <c r="A365" s="159"/>
      <c r="K365" s="159" t="e">
        <f t="shared" si="48"/>
        <v>#N/A</v>
      </c>
      <c r="M365" s="159" t="str">
        <f t="shared" si="49"/>
        <v/>
      </c>
    </row>
    <row r="366" spans="1:13">
      <c r="A366" s="159"/>
      <c r="K366" s="159" t="e">
        <f t="shared" si="48"/>
        <v>#N/A</v>
      </c>
      <c r="M366" s="159" t="str">
        <f t="shared" si="49"/>
        <v/>
      </c>
    </row>
    <row r="367" spans="1:13">
      <c r="A367" s="159"/>
      <c r="K367" s="159" t="e">
        <f t="shared" si="48"/>
        <v>#N/A</v>
      </c>
      <c r="M367" s="159" t="str">
        <f t="shared" si="49"/>
        <v/>
      </c>
    </row>
    <row r="368" spans="1:13">
      <c r="A368" s="159"/>
      <c r="K368" s="159" t="e">
        <f t="shared" si="48"/>
        <v>#N/A</v>
      </c>
      <c r="M368" s="159" t="str">
        <f t="shared" si="49"/>
        <v/>
      </c>
    </row>
    <row r="369" spans="1:13">
      <c r="A369" s="159"/>
      <c r="K369" s="159" t="e">
        <f t="shared" si="48"/>
        <v>#N/A</v>
      </c>
      <c r="M369" s="159" t="str">
        <f t="shared" si="49"/>
        <v/>
      </c>
    </row>
    <row r="370" spans="1:13">
      <c r="A370" s="159"/>
      <c r="K370" s="159" t="e">
        <f t="shared" si="48"/>
        <v>#N/A</v>
      </c>
      <c r="M370" s="159" t="str">
        <f t="shared" si="49"/>
        <v/>
      </c>
    </row>
    <row r="371" spans="1:13">
      <c r="A371" s="159"/>
      <c r="K371" s="159" t="e">
        <f t="shared" si="48"/>
        <v>#N/A</v>
      </c>
      <c r="M371" s="159" t="str">
        <f t="shared" si="49"/>
        <v/>
      </c>
    </row>
    <row r="372" spans="1:13">
      <c r="A372" s="159"/>
      <c r="K372" s="159" t="e">
        <f t="shared" si="48"/>
        <v>#N/A</v>
      </c>
      <c r="M372" s="159" t="str">
        <f t="shared" si="49"/>
        <v/>
      </c>
    </row>
    <row r="373" spans="1:13">
      <c r="A373" s="159"/>
      <c r="K373" s="159" t="e">
        <f t="shared" si="48"/>
        <v>#N/A</v>
      </c>
      <c r="M373" s="159" t="str">
        <f t="shared" si="49"/>
        <v/>
      </c>
    </row>
    <row r="374" spans="1:13">
      <c r="A374" s="159"/>
      <c r="K374" s="159" t="e">
        <f t="shared" si="48"/>
        <v>#N/A</v>
      </c>
      <c r="M374" s="159" t="str">
        <f t="shared" si="49"/>
        <v/>
      </c>
    </row>
    <row r="375" spans="1:13">
      <c r="A375" s="159"/>
      <c r="K375" s="159" t="e">
        <f t="shared" si="48"/>
        <v>#N/A</v>
      </c>
      <c r="M375" s="159" t="str">
        <f t="shared" si="49"/>
        <v/>
      </c>
    </row>
    <row r="376" spans="1:13">
      <c r="A376" s="159"/>
      <c r="K376" s="159" t="e">
        <f t="shared" si="48"/>
        <v>#N/A</v>
      </c>
      <c r="M376" s="159" t="str">
        <f t="shared" si="49"/>
        <v/>
      </c>
    </row>
    <row r="377" spans="1:13">
      <c r="A377" s="159"/>
      <c r="K377" s="159" t="e">
        <f t="shared" si="48"/>
        <v>#N/A</v>
      </c>
      <c r="M377" s="159" t="str">
        <f t="shared" si="49"/>
        <v/>
      </c>
    </row>
    <row r="378" spans="1:13">
      <c r="A378" s="159"/>
      <c r="K378" s="159" t="e">
        <f t="shared" si="48"/>
        <v>#N/A</v>
      </c>
      <c r="M378" s="159" t="str">
        <f t="shared" si="49"/>
        <v/>
      </c>
    </row>
    <row r="379" spans="1:13">
      <c r="A379" s="159"/>
      <c r="K379" s="159" t="e">
        <f t="shared" si="48"/>
        <v>#N/A</v>
      </c>
      <c r="M379" s="159" t="str">
        <f t="shared" si="49"/>
        <v/>
      </c>
    </row>
    <row r="380" spans="1:13">
      <c r="A380" s="159"/>
      <c r="K380" s="159" t="e">
        <f t="shared" si="48"/>
        <v>#N/A</v>
      </c>
      <c r="M380" s="159" t="str">
        <f t="shared" si="49"/>
        <v/>
      </c>
    </row>
    <row r="381" spans="1:13">
      <c r="A381" s="159"/>
      <c r="K381" s="159" t="e">
        <f t="shared" si="48"/>
        <v>#N/A</v>
      </c>
      <c r="M381" s="159" t="str">
        <f t="shared" si="49"/>
        <v/>
      </c>
    </row>
    <row r="382" spans="1:13">
      <c r="A382" s="159"/>
      <c r="K382" s="159" t="e">
        <f t="shared" si="48"/>
        <v>#N/A</v>
      </c>
      <c r="M382" s="159" t="str">
        <f t="shared" si="49"/>
        <v/>
      </c>
    </row>
    <row r="383" spans="1:13">
      <c r="A383" s="159"/>
      <c r="K383" s="159" t="e">
        <f t="shared" si="48"/>
        <v>#N/A</v>
      </c>
      <c r="M383" s="159" t="str">
        <f t="shared" si="49"/>
        <v/>
      </c>
    </row>
    <row r="384" spans="1:13">
      <c r="A384" s="159"/>
      <c r="K384" s="159" t="e">
        <f t="shared" si="48"/>
        <v>#N/A</v>
      </c>
      <c r="M384" s="159" t="str">
        <f t="shared" si="49"/>
        <v/>
      </c>
    </row>
    <row r="385" spans="1:13">
      <c r="A385" s="159"/>
      <c r="K385" s="159" t="e">
        <f t="shared" si="48"/>
        <v>#N/A</v>
      </c>
      <c r="M385" s="159" t="str">
        <f t="shared" si="49"/>
        <v/>
      </c>
    </row>
    <row r="386" spans="1:13">
      <c r="A386" s="159"/>
      <c r="K386" s="159" t="e">
        <f t="shared" si="48"/>
        <v>#N/A</v>
      </c>
      <c r="M386" s="159" t="str">
        <f t="shared" si="49"/>
        <v/>
      </c>
    </row>
    <row r="387" spans="1:13">
      <c r="A387" s="159"/>
      <c r="K387" s="159" t="e">
        <f t="shared" ref="K387:K450" si="50">VLOOKUP(O387,Q:Q,1)</f>
        <v>#N/A</v>
      </c>
      <c r="M387" s="159" t="str">
        <f t="shared" si="49"/>
        <v/>
      </c>
    </row>
    <row r="388" spans="1:13">
      <c r="A388" s="159"/>
      <c r="K388" s="159" t="e">
        <f t="shared" si="50"/>
        <v>#N/A</v>
      </c>
      <c r="M388" s="159" t="str">
        <f t="shared" si="49"/>
        <v/>
      </c>
    </row>
    <row r="389" spans="1:13">
      <c r="A389" s="159"/>
      <c r="K389" s="159" t="e">
        <f t="shared" si="50"/>
        <v>#N/A</v>
      </c>
      <c r="M389" s="159" t="str">
        <f t="shared" ref="M389:M452" si="51">IF(L389&gt;$A$14,L389,"")</f>
        <v/>
      </c>
    </row>
    <row r="390" spans="1:13">
      <c r="A390" s="159"/>
      <c r="K390" s="159" t="e">
        <f t="shared" si="50"/>
        <v>#N/A</v>
      </c>
      <c r="M390" s="159" t="str">
        <f t="shared" si="51"/>
        <v/>
      </c>
    </row>
    <row r="391" spans="1:13">
      <c r="A391" s="159"/>
      <c r="K391" s="159" t="e">
        <f t="shared" si="50"/>
        <v>#N/A</v>
      </c>
      <c r="M391" s="159" t="str">
        <f t="shared" si="51"/>
        <v/>
      </c>
    </row>
    <row r="392" spans="1:13">
      <c r="A392" s="159"/>
      <c r="K392" s="159" t="e">
        <f t="shared" si="50"/>
        <v>#N/A</v>
      </c>
      <c r="M392" s="159" t="str">
        <f t="shared" si="51"/>
        <v/>
      </c>
    </row>
    <row r="393" spans="1:13">
      <c r="A393" s="159"/>
      <c r="K393" s="159" t="e">
        <f t="shared" si="50"/>
        <v>#N/A</v>
      </c>
      <c r="M393" s="159" t="str">
        <f t="shared" si="51"/>
        <v/>
      </c>
    </row>
    <row r="394" spans="1:13">
      <c r="A394" s="159"/>
      <c r="K394" s="159" t="e">
        <f t="shared" si="50"/>
        <v>#N/A</v>
      </c>
      <c r="M394" s="159" t="str">
        <f t="shared" si="51"/>
        <v/>
      </c>
    </row>
    <row r="395" spans="1:13">
      <c r="A395" s="159"/>
      <c r="K395" s="159" t="e">
        <f t="shared" si="50"/>
        <v>#N/A</v>
      </c>
      <c r="M395" s="159" t="str">
        <f t="shared" si="51"/>
        <v/>
      </c>
    </row>
    <row r="396" spans="1:13">
      <c r="A396" s="159"/>
      <c r="K396" s="159" t="e">
        <f t="shared" si="50"/>
        <v>#N/A</v>
      </c>
      <c r="M396" s="159" t="str">
        <f t="shared" si="51"/>
        <v/>
      </c>
    </row>
    <row r="397" spans="1:13">
      <c r="A397" s="159"/>
      <c r="K397" s="159" t="e">
        <f t="shared" si="50"/>
        <v>#N/A</v>
      </c>
      <c r="M397" s="159" t="str">
        <f t="shared" si="51"/>
        <v/>
      </c>
    </row>
    <row r="398" spans="1:13">
      <c r="A398" s="159"/>
      <c r="K398" s="159" t="e">
        <f t="shared" si="50"/>
        <v>#N/A</v>
      </c>
      <c r="M398" s="159" t="str">
        <f t="shared" si="51"/>
        <v/>
      </c>
    </row>
    <row r="399" spans="1:13">
      <c r="A399" s="159"/>
      <c r="K399" s="159" t="e">
        <f t="shared" si="50"/>
        <v>#N/A</v>
      </c>
      <c r="M399" s="159" t="str">
        <f t="shared" si="51"/>
        <v/>
      </c>
    </row>
    <row r="400" spans="1:13">
      <c r="A400" s="159"/>
      <c r="K400" s="159" t="e">
        <f t="shared" si="50"/>
        <v>#N/A</v>
      </c>
      <c r="M400" s="159" t="str">
        <f t="shared" si="51"/>
        <v/>
      </c>
    </row>
    <row r="401" spans="1:13">
      <c r="A401" s="159"/>
      <c r="K401" s="159" t="e">
        <f t="shared" si="50"/>
        <v>#N/A</v>
      </c>
      <c r="M401" s="159" t="str">
        <f t="shared" si="51"/>
        <v/>
      </c>
    </row>
    <row r="402" spans="1:13">
      <c r="A402" s="159"/>
      <c r="K402" s="159" t="e">
        <f t="shared" si="50"/>
        <v>#N/A</v>
      </c>
      <c r="M402" s="159" t="str">
        <f t="shared" si="51"/>
        <v/>
      </c>
    </row>
    <row r="403" spans="1:13">
      <c r="A403" s="159"/>
      <c r="K403" s="159" t="e">
        <f t="shared" si="50"/>
        <v>#N/A</v>
      </c>
      <c r="M403" s="159" t="str">
        <f t="shared" si="51"/>
        <v/>
      </c>
    </row>
    <row r="404" spans="1:13">
      <c r="A404" s="159"/>
      <c r="K404" s="159" t="e">
        <f t="shared" si="50"/>
        <v>#N/A</v>
      </c>
      <c r="M404" s="159" t="str">
        <f t="shared" si="51"/>
        <v/>
      </c>
    </row>
    <row r="405" spans="1:13">
      <c r="A405" s="159"/>
      <c r="K405" s="159" t="e">
        <f t="shared" si="50"/>
        <v>#N/A</v>
      </c>
      <c r="M405" s="159" t="str">
        <f t="shared" si="51"/>
        <v/>
      </c>
    </row>
    <row r="406" spans="1:13">
      <c r="A406" s="159"/>
      <c r="K406" s="159" t="e">
        <f t="shared" si="50"/>
        <v>#N/A</v>
      </c>
      <c r="M406" s="159" t="str">
        <f t="shared" si="51"/>
        <v/>
      </c>
    </row>
    <row r="407" spans="1:13">
      <c r="A407" s="159"/>
      <c r="K407" s="159" t="e">
        <f t="shared" si="50"/>
        <v>#N/A</v>
      </c>
      <c r="M407" s="159" t="str">
        <f t="shared" si="51"/>
        <v/>
      </c>
    </row>
    <row r="408" spans="1:13">
      <c r="A408" s="159"/>
      <c r="K408" s="159" t="e">
        <f t="shared" si="50"/>
        <v>#N/A</v>
      </c>
      <c r="M408" s="159" t="str">
        <f t="shared" si="51"/>
        <v/>
      </c>
    </row>
    <row r="409" spans="1:13">
      <c r="A409" s="159"/>
      <c r="K409" s="159" t="e">
        <f t="shared" si="50"/>
        <v>#N/A</v>
      </c>
      <c r="M409" s="159" t="str">
        <f t="shared" si="51"/>
        <v/>
      </c>
    </row>
    <row r="410" spans="1:13">
      <c r="A410" s="159"/>
      <c r="K410" s="159" t="e">
        <f t="shared" si="50"/>
        <v>#N/A</v>
      </c>
      <c r="M410" s="159" t="str">
        <f t="shared" si="51"/>
        <v/>
      </c>
    </row>
    <row r="411" spans="1:13">
      <c r="A411" s="159"/>
      <c r="K411" s="159" t="e">
        <f t="shared" si="50"/>
        <v>#N/A</v>
      </c>
      <c r="M411" s="159" t="str">
        <f t="shared" si="51"/>
        <v/>
      </c>
    </row>
    <row r="412" spans="1:13">
      <c r="A412" s="159"/>
      <c r="K412" s="159" t="e">
        <f t="shared" si="50"/>
        <v>#N/A</v>
      </c>
      <c r="M412" s="159" t="str">
        <f t="shared" si="51"/>
        <v/>
      </c>
    </row>
    <row r="413" spans="1:13">
      <c r="A413" s="159"/>
      <c r="K413" s="159" t="e">
        <f t="shared" si="50"/>
        <v>#N/A</v>
      </c>
      <c r="M413" s="159" t="str">
        <f t="shared" si="51"/>
        <v/>
      </c>
    </row>
    <row r="414" spans="1:13">
      <c r="A414" s="159"/>
      <c r="K414" s="159" t="e">
        <f t="shared" si="50"/>
        <v>#N/A</v>
      </c>
      <c r="M414" s="159" t="str">
        <f t="shared" si="51"/>
        <v/>
      </c>
    </row>
    <row r="415" spans="1:13">
      <c r="A415" s="159"/>
      <c r="K415" s="159" t="e">
        <f t="shared" si="50"/>
        <v>#N/A</v>
      </c>
      <c r="M415" s="159" t="str">
        <f t="shared" si="51"/>
        <v/>
      </c>
    </row>
    <row r="416" spans="1:13">
      <c r="A416" s="159"/>
      <c r="K416" s="159" t="e">
        <f t="shared" si="50"/>
        <v>#N/A</v>
      </c>
      <c r="M416" s="159" t="str">
        <f t="shared" si="51"/>
        <v/>
      </c>
    </row>
    <row r="417" spans="1:13">
      <c r="A417" s="159"/>
      <c r="K417" s="159" t="e">
        <f t="shared" si="50"/>
        <v>#N/A</v>
      </c>
      <c r="M417" s="159" t="str">
        <f t="shared" si="51"/>
        <v/>
      </c>
    </row>
    <row r="418" spans="1:13">
      <c r="A418" s="159"/>
      <c r="K418" s="159" t="e">
        <f t="shared" si="50"/>
        <v>#N/A</v>
      </c>
      <c r="M418" s="159" t="str">
        <f t="shared" si="51"/>
        <v/>
      </c>
    </row>
    <row r="419" spans="1:13">
      <c r="A419" s="159"/>
      <c r="K419" s="159" t="e">
        <f t="shared" si="50"/>
        <v>#N/A</v>
      </c>
      <c r="M419" s="159" t="str">
        <f t="shared" si="51"/>
        <v/>
      </c>
    </row>
    <row r="420" spans="1:13">
      <c r="A420" s="159"/>
      <c r="K420" s="159" t="e">
        <f t="shared" si="50"/>
        <v>#N/A</v>
      </c>
      <c r="M420" s="159" t="str">
        <f t="shared" si="51"/>
        <v/>
      </c>
    </row>
    <row r="421" spans="1:13">
      <c r="A421" s="159"/>
      <c r="K421" s="159" t="e">
        <f t="shared" si="50"/>
        <v>#N/A</v>
      </c>
      <c r="M421" s="159" t="str">
        <f t="shared" si="51"/>
        <v/>
      </c>
    </row>
    <row r="422" spans="1:13">
      <c r="A422" s="159"/>
      <c r="K422" s="159" t="e">
        <f t="shared" si="50"/>
        <v>#N/A</v>
      </c>
      <c r="M422" s="159" t="str">
        <f t="shared" si="51"/>
        <v/>
      </c>
    </row>
    <row r="423" spans="1:13">
      <c r="A423" s="159"/>
      <c r="K423" s="159" t="e">
        <f t="shared" si="50"/>
        <v>#N/A</v>
      </c>
      <c r="M423" s="159" t="str">
        <f t="shared" si="51"/>
        <v/>
      </c>
    </row>
    <row r="424" spans="1:13">
      <c r="A424" s="159"/>
      <c r="K424" s="159" t="e">
        <f t="shared" si="50"/>
        <v>#N/A</v>
      </c>
      <c r="M424" s="159" t="str">
        <f t="shared" si="51"/>
        <v/>
      </c>
    </row>
    <row r="425" spans="1:13">
      <c r="A425" s="159"/>
      <c r="K425" s="159" t="e">
        <f t="shared" si="50"/>
        <v>#N/A</v>
      </c>
      <c r="M425" s="159" t="str">
        <f t="shared" si="51"/>
        <v/>
      </c>
    </row>
    <row r="426" spans="1:13">
      <c r="A426" s="159"/>
      <c r="K426" s="159" t="e">
        <f t="shared" si="50"/>
        <v>#N/A</v>
      </c>
      <c r="M426" s="159" t="str">
        <f t="shared" si="51"/>
        <v/>
      </c>
    </row>
    <row r="427" spans="1:13">
      <c r="A427" s="159"/>
      <c r="K427" s="159" t="e">
        <f t="shared" si="50"/>
        <v>#N/A</v>
      </c>
      <c r="M427" s="159" t="str">
        <f t="shared" si="51"/>
        <v/>
      </c>
    </row>
    <row r="428" spans="1:13">
      <c r="A428" s="159"/>
      <c r="K428" s="159" t="e">
        <f t="shared" si="50"/>
        <v>#N/A</v>
      </c>
      <c r="M428" s="159" t="str">
        <f t="shared" si="51"/>
        <v/>
      </c>
    </row>
    <row r="429" spans="1:13">
      <c r="A429" s="159"/>
      <c r="K429" s="159" t="e">
        <f t="shared" si="50"/>
        <v>#N/A</v>
      </c>
      <c r="M429" s="159" t="str">
        <f t="shared" si="51"/>
        <v/>
      </c>
    </row>
    <row r="430" spans="1:13">
      <c r="A430" s="159"/>
      <c r="K430" s="159" t="e">
        <f t="shared" si="50"/>
        <v>#N/A</v>
      </c>
      <c r="M430" s="159" t="str">
        <f t="shared" si="51"/>
        <v/>
      </c>
    </row>
    <row r="431" spans="1:13">
      <c r="A431" s="159"/>
      <c r="K431" s="159" t="e">
        <f t="shared" si="50"/>
        <v>#N/A</v>
      </c>
      <c r="M431" s="159" t="str">
        <f t="shared" si="51"/>
        <v/>
      </c>
    </row>
    <row r="432" spans="1:13">
      <c r="A432" s="159"/>
      <c r="K432" s="159" t="e">
        <f t="shared" si="50"/>
        <v>#N/A</v>
      </c>
      <c r="M432" s="159" t="str">
        <f t="shared" si="51"/>
        <v/>
      </c>
    </row>
    <row r="433" spans="1:13">
      <c r="A433" s="159"/>
      <c r="K433" s="159" t="e">
        <f t="shared" si="50"/>
        <v>#N/A</v>
      </c>
      <c r="M433" s="159" t="str">
        <f t="shared" si="51"/>
        <v/>
      </c>
    </row>
    <row r="434" spans="1:13">
      <c r="A434" s="159"/>
      <c r="K434" s="159" t="e">
        <f t="shared" si="50"/>
        <v>#N/A</v>
      </c>
      <c r="M434" s="159" t="str">
        <f t="shared" si="51"/>
        <v/>
      </c>
    </row>
    <row r="435" spans="1:13">
      <c r="A435" s="159"/>
      <c r="K435" s="159" t="e">
        <f t="shared" si="50"/>
        <v>#N/A</v>
      </c>
      <c r="M435" s="159" t="str">
        <f t="shared" si="51"/>
        <v/>
      </c>
    </row>
    <row r="436" spans="1:13">
      <c r="A436" s="159"/>
      <c r="K436" s="159" t="e">
        <f t="shared" si="50"/>
        <v>#N/A</v>
      </c>
      <c r="M436" s="159" t="str">
        <f t="shared" si="51"/>
        <v/>
      </c>
    </row>
    <row r="437" spans="1:13">
      <c r="A437" s="159"/>
      <c r="K437" s="159" t="e">
        <f t="shared" si="50"/>
        <v>#N/A</v>
      </c>
      <c r="M437" s="159" t="str">
        <f t="shared" si="51"/>
        <v/>
      </c>
    </row>
    <row r="438" spans="1:13">
      <c r="A438" s="159"/>
      <c r="K438" s="159" t="e">
        <f t="shared" si="50"/>
        <v>#N/A</v>
      </c>
      <c r="M438" s="159" t="str">
        <f t="shared" si="51"/>
        <v/>
      </c>
    </row>
    <row r="439" spans="1:13">
      <c r="A439" s="159"/>
      <c r="K439" s="159" t="e">
        <f t="shared" si="50"/>
        <v>#N/A</v>
      </c>
      <c r="M439" s="159" t="str">
        <f t="shared" si="51"/>
        <v/>
      </c>
    </row>
    <row r="440" spans="1:13">
      <c r="A440" s="159"/>
      <c r="K440" s="159" t="e">
        <f t="shared" si="50"/>
        <v>#N/A</v>
      </c>
      <c r="M440" s="159" t="str">
        <f t="shared" si="51"/>
        <v/>
      </c>
    </row>
    <row r="441" spans="1:13">
      <c r="A441" s="159"/>
      <c r="K441" s="159" t="e">
        <f t="shared" si="50"/>
        <v>#N/A</v>
      </c>
      <c r="M441" s="159" t="str">
        <f t="shared" si="51"/>
        <v/>
      </c>
    </row>
    <row r="442" spans="1:13">
      <c r="A442" s="159"/>
      <c r="K442" s="159" t="e">
        <f t="shared" si="50"/>
        <v>#N/A</v>
      </c>
      <c r="M442" s="159" t="str">
        <f t="shared" si="51"/>
        <v/>
      </c>
    </row>
    <row r="443" spans="1:13">
      <c r="A443" s="159"/>
      <c r="K443" s="159" t="e">
        <f t="shared" si="50"/>
        <v>#N/A</v>
      </c>
      <c r="M443" s="159" t="str">
        <f t="shared" si="51"/>
        <v/>
      </c>
    </row>
    <row r="444" spans="1:13">
      <c r="A444" s="159"/>
      <c r="K444" s="159" t="e">
        <f t="shared" si="50"/>
        <v>#N/A</v>
      </c>
      <c r="M444" s="159" t="str">
        <f t="shared" si="51"/>
        <v/>
      </c>
    </row>
    <row r="445" spans="1:13">
      <c r="A445" s="159"/>
      <c r="K445" s="159" t="e">
        <f t="shared" si="50"/>
        <v>#N/A</v>
      </c>
      <c r="M445" s="159" t="str">
        <f t="shared" si="51"/>
        <v/>
      </c>
    </row>
    <row r="446" spans="1:13">
      <c r="A446" s="159"/>
      <c r="K446" s="159" t="e">
        <f t="shared" si="50"/>
        <v>#N/A</v>
      </c>
      <c r="M446" s="159" t="str">
        <f t="shared" si="51"/>
        <v/>
      </c>
    </row>
    <row r="447" spans="1:13">
      <c r="A447" s="159"/>
      <c r="K447" s="159" t="e">
        <f t="shared" si="50"/>
        <v>#N/A</v>
      </c>
      <c r="M447" s="159" t="str">
        <f t="shared" si="51"/>
        <v/>
      </c>
    </row>
    <row r="448" spans="1:13">
      <c r="A448" s="159"/>
      <c r="K448" s="159" t="e">
        <f t="shared" si="50"/>
        <v>#N/A</v>
      </c>
      <c r="M448" s="159" t="str">
        <f t="shared" si="51"/>
        <v/>
      </c>
    </row>
    <row r="449" spans="1:13">
      <c r="A449" s="159"/>
      <c r="K449" s="159" t="e">
        <f t="shared" si="50"/>
        <v>#N/A</v>
      </c>
      <c r="M449" s="159" t="str">
        <f t="shared" si="51"/>
        <v/>
      </c>
    </row>
    <row r="450" spans="1:13">
      <c r="A450" s="159"/>
      <c r="K450" s="159" t="e">
        <f t="shared" si="50"/>
        <v>#N/A</v>
      </c>
      <c r="M450" s="159" t="str">
        <f t="shared" si="51"/>
        <v/>
      </c>
    </row>
    <row r="451" spans="1:13">
      <c r="A451" s="159"/>
      <c r="K451" s="159" t="e">
        <f t="shared" ref="K451:K514" si="52">VLOOKUP(O451,Q:Q,1)</f>
        <v>#N/A</v>
      </c>
      <c r="M451" s="159" t="str">
        <f t="shared" si="51"/>
        <v/>
      </c>
    </row>
    <row r="452" spans="1:13">
      <c r="A452" s="159"/>
      <c r="K452" s="159" t="e">
        <f t="shared" si="52"/>
        <v>#N/A</v>
      </c>
      <c r="M452" s="159" t="str">
        <f t="shared" si="51"/>
        <v/>
      </c>
    </row>
    <row r="453" spans="1:13">
      <c r="A453" s="159"/>
      <c r="K453" s="159" t="e">
        <f t="shared" si="52"/>
        <v>#N/A</v>
      </c>
      <c r="M453" s="159" t="str">
        <f t="shared" ref="M453:M516" si="53">IF(L453&gt;$A$14,L453,"")</f>
        <v/>
      </c>
    </row>
    <row r="454" spans="1:13">
      <c r="A454" s="159"/>
      <c r="K454" s="159" t="e">
        <f t="shared" si="52"/>
        <v>#N/A</v>
      </c>
      <c r="M454" s="159" t="str">
        <f t="shared" si="53"/>
        <v/>
      </c>
    </row>
    <row r="455" spans="1:13">
      <c r="A455" s="159"/>
      <c r="K455" s="159" t="e">
        <f t="shared" si="52"/>
        <v>#N/A</v>
      </c>
      <c r="M455" s="159" t="str">
        <f t="shared" si="53"/>
        <v/>
      </c>
    </row>
    <row r="456" spans="1:13">
      <c r="A456" s="159"/>
      <c r="K456" s="159" t="e">
        <f t="shared" si="52"/>
        <v>#N/A</v>
      </c>
      <c r="M456" s="159" t="str">
        <f t="shared" si="53"/>
        <v/>
      </c>
    </row>
    <row r="457" spans="1:13">
      <c r="A457" s="159"/>
      <c r="K457" s="159" t="e">
        <f t="shared" si="52"/>
        <v>#N/A</v>
      </c>
      <c r="M457" s="159" t="str">
        <f t="shared" si="53"/>
        <v/>
      </c>
    </row>
    <row r="458" spans="1:13">
      <c r="A458" s="159"/>
      <c r="K458" s="159" t="e">
        <f t="shared" si="52"/>
        <v>#N/A</v>
      </c>
      <c r="M458" s="159" t="str">
        <f t="shared" si="53"/>
        <v/>
      </c>
    </row>
    <row r="459" spans="1:13">
      <c r="A459" s="159"/>
      <c r="K459" s="159" t="e">
        <f t="shared" si="52"/>
        <v>#N/A</v>
      </c>
      <c r="M459" s="159" t="str">
        <f t="shared" si="53"/>
        <v/>
      </c>
    </row>
    <row r="460" spans="1:13">
      <c r="A460" s="159"/>
      <c r="K460" s="159" t="e">
        <f t="shared" si="52"/>
        <v>#N/A</v>
      </c>
      <c r="M460" s="159" t="str">
        <f t="shared" si="53"/>
        <v/>
      </c>
    </row>
    <row r="461" spans="1:13">
      <c r="A461" s="159"/>
      <c r="K461" s="159" t="e">
        <f t="shared" si="52"/>
        <v>#N/A</v>
      </c>
      <c r="M461" s="159" t="str">
        <f t="shared" si="53"/>
        <v/>
      </c>
    </row>
    <row r="462" spans="1:13">
      <c r="A462" s="159"/>
      <c r="K462" s="159" t="e">
        <f t="shared" si="52"/>
        <v>#N/A</v>
      </c>
      <c r="M462" s="159" t="str">
        <f t="shared" si="53"/>
        <v/>
      </c>
    </row>
    <row r="463" spans="1:13">
      <c r="A463" s="159"/>
      <c r="K463" s="159" t="e">
        <f t="shared" si="52"/>
        <v>#N/A</v>
      </c>
      <c r="M463" s="159" t="str">
        <f t="shared" si="53"/>
        <v/>
      </c>
    </row>
    <row r="464" spans="1:13">
      <c r="A464" s="159"/>
      <c r="K464" s="159" t="e">
        <f t="shared" si="52"/>
        <v>#N/A</v>
      </c>
      <c r="M464" s="159" t="str">
        <f t="shared" si="53"/>
        <v/>
      </c>
    </row>
    <row r="465" spans="1:13">
      <c r="A465" s="159"/>
      <c r="K465" s="159" t="e">
        <f t="shared" si="52"/>
        <v>#N/A</v>
      </c>
      <c r="M465" s="159" t="str">
        <f t="shared" si="53"/>
        <v/>
      </c>
    </row>
    <row r="466" spans="1:13">
      <c r="A466" s="159"/>
      <c r="K466" s="159" t="e">
        <f t="shared" si="52"/>
        <v>#N/A</v>
      </c>
      <c r="M466" s="159" t="str">
        <f t="shared" si="53"/>
        <v/>
      </c>
    </row>
    <row r="467" spans="1:13">
      <c r="A467" s="159"/>
      <c r="K467" s="159" t="e">
        <f t="shared" si="52"/>
        <v>#N/A</v>
      </c>
      <c r="M467" s="159" t="str">
        <f t="shared" si="53"/>
        <v/>
      </c>
    </row>
    <row r="468" spans="1:13">
      <c r="A468" s="159"/>
      <c r="K468" s="159" t="e">
        <f t="shared" si="52"/>
        <v>#N/A</v>
      </c>
      <c r="M468" s="159" t="str">
        <f t="shared" si="53"/>
        <v/>
      </c>
    </row>
    <row r="469" spans="1:13">
      <c r="A469" s="159"/>
      <c r="K469" s="159" t="e">
        <f t="shared" si="52"/>
        <v>#N/A</v>
      </c>
      <c r="M469" s="159" t="str">
        <f t="shared" si="53"/>
        <v/>
      </c>
    </row>
    <row r="470" spans="1:13">
      <c r="A470" s="159"/>
      <c r="K470" s="159" t="e">
        <f t="shared" si="52"/>
        <v>#N/A</v>
      </c>
      <c r="M470" s="159" t="str">
        <f t="shared" si="53"/>
        <v/>
      </c>
    </row>
    <row r="471" spans="1:13">
      <c r="A471" s="159"/>
      <c r="K471" s="159" t="e">
        <f t="shared" si="52"/>
        <v>#N/A</v>
      </c>
      <c r="M471" s="159" t="str">
        <f t="shared" si="53"/>
        <v/>
      </c>
    </row>
    <row r="472" spans="1:13">
      <c r="A472" s="159"/>
      <c r="K472" s="159" t="e">
        <f t="shared" si="52"/>
        <v>#N/A</v>
      </c>
      <c r="M472" s="159" t="str">
        <f t="shared" si="53"/>
        <v/>
      </c>
    </row>
    <row r="473" spans="1:13">
      <c r="A473" s="159"/>
      <c r="K473" s="159" t="e">
        <f t="shared" si="52"/>
        <v>#N/A</v>
      </c>
      <c r="M473" s="159" t="str">
        <f t="shared" si="53"/>
        <v/>
      </c>
    </row>
    <row r="474" spans="1:13">
      <c r="A474" s="159"/>
      <c r="K474" s="159" t="e">
        <f t="shared" si="52"/>
        <v>#N/A</v>
      </c>
      <c r="M474" s="159" t="str">
        <f t="shared" si="53"/>
        <v/>
      </c>
    </row>
    <row r="475" spans="1:13">
      <c r="A475" s="159"/>
      <c r="K475" s="159" t="e">
        <f t="shared" si="52"/>
        <v>#N/A</v>
      </c>
      <c r="M475" s="159" t="str">
        <f t="shared" si="53"/>
        <v/>
      </c>
    </row>
    <row r="476" spans="1:13">
      <c r="A476" s="159"/>
      <c r="K476" s="159" t="e">
        <f t="shared" si="52"/>
        <v>#N/A</v>
      </c>
      <c r="M476" s="159" t="str">
        <f t="shared" si="53"/>
        <v/>
      </c>
    </row>
    <row r="477" spans="1:13">
      <c r="A477" s="159"/>
      <c r="K477" s="159" t="e">
        <f t="shared" si="52"/>
        <v>#N/A</v>
      </c>
      <c r="M477" s="159" t="str">
        <f t="shared" si="53"/>
        <v/>
      </c>
    </row>
    <row r="478" spans="1:13">
      <c r="A478" s="159"/>
      <c r="K478" s="159" t="e">
        <f t="shared" si="52"/>
        <v>#N/A</v>
      </c>
      <c r="M478" s="159" t="str">
        <f t="shared" si="53"/>
        <v/>
      </c>
    </row>
    <row r="479" spans="1:13">
      <c r="A479" s="159"/>
      <c r="K479" s="159" t="e">
        <f t="shared" si="52"/>
        <v>#N/A</v>
      </c>
      <c r="M479" s="159" t="str">
        <f t="shared" si="53"/>
        <v/>
      </c>
    </row>
    <row r="480" spans="1:13">
      <c r="A480" s="159"/>
      <c r="K480" s="159" t="e">
        <f t="shared" si="52"/>
        <v>#N/A</v>
      </c>
      <c r="M480" s="159" t="str">
        <f t="shared" si="53"/>
        <v/>
      </c>
    </row>
    <row r="481" spans="1:13">
      <c r="A481" s="159"/>
      <c r="K481" s="159" t="e">
        <f t="shared" si="52"/>
        <v>#N/A</v>
      </c>
      <c r="M481" s="159" t="str">
        <f t="shared" si="53"/>
        <v/>
      </c>
    </row>
    <row r="482" spans="1:13">
      <c r="A482" s="159"/>
      <c r="K482" s="159" t="e">
        <f t="shared" si="52"/>
        <v>#N/A</v>
      </c>
      <c r="M482" s="159" t="str">
        <f t="shared" si="53"/>
        <v/>
      </c>
    </row>
    <row r="483" spans="1:13">
      <c r="A483" s="159"/>
      <c r="K483" s="159" t="e">
        <f t="shared" si="52"/>
        <v>#N/A</v>
      </c>
      <c r="M483" s="159" t="str">
        <f t="shared" si="53"/>
        <v/>
      </c>
    </row>
    <row r="484" spans="1:13">
      <c r="A484" s="159"/>
      <c r="K484" s="159" t="e">
        <f t="shared" si="52"/>
        <v>#N/A</v>
      </c>
      <c r="M484" s="159" t="str">
        <f t="shared" si="53"/>
        <v/>
      </c>
    </row>
    <row r="485" spans="1:13">
      <c r="A485" s="159"/>
      <c r="K485" s="159" t="e">
        <f t="shared" si="52"/>
        <v>#N/A</v>
      </c>
      <c r="M485" s="159" t="str">
        <f t="shared" si="53"/>
        <v/>
      </c>
    </row>
    <row r="486" spans="1:13">
      <c r="A486" s="159"/>
      <c r="K486" s="159" t="e">
        <f t="shared" si="52"/>
        <v>#N/A</v>
      </c>
      <c r="M486" s="159" t="str">
        <f t="shared" si="53"/>
        <v/>
      </c>
    </row>
    <row r="487" spans="1:13">
      <c r="A487" s="159"/>
      <c r="K487" s="159" t="e">
        <f t="shared" si="52"/>
        <v>#N/A</v>
      </c>
      <c r="M487" s="159" t="str">
        <f t="shared" si="53"/>
        <v/>
      </c>
    </row>
    <row r="488" spans="1:13">
      <c r="A488" s="159"/>
      <c r="K488" s="159" t="e">
        <f t="shared" si="52"/>
        <v>#N/A</v>
      </c>
      <c r="M488" s="159" t="str">
        <f t="shared" si="53"/>
        <v/>
      </c>
    </row>
    <row r="489" spans="1:13">
      <c r="A489" s="159"/>
      <c r="K489" s="159" t="e">
        <f t="shared" si="52"/>
        <v>#N/A</v>
      </c>
      <c r="M489" s="159" t="str">
        <f t="shared" si="53"/>
        <v/>
      </c>
    </row>
    <row r="490" spans="1:13">
      <c r="A490" s="159"/>
      <c r="K490" s="159" t="e">
        <f t="shared" si="52"/>
        <v>#N/A</v>
      </c>
      <c r="M490" s="159" t="str">
        <f t="shared" si="53"/>
        <v/>
      </c>
    </row>
    <row r="491" spans="1:13">
      <c r="A491" s="159"/>
      <c r="K491" s="159" t="e">
        <f t="shared" si="52"/>
        <v>#N/A</v>
      </c>
      <c r="M491" s="159" t="str">
        <f t="shared" si="53"/>
        <v/>
      </c>
    </row>
    <row r="492" spans="1:13">
      <c r="A492" s="159"/>
      <c r="K492" s="159" t="e">
        <f t="shared" si="52"/>
        <v>#N/A</v>
      </c>
      <c r="M492" s="159" t="str">
        <f t="shared" si="53"/>
        <v/>
      </c>
    </row>
    <row r="493" spans="1:13">
      <c r="A493" s="159"/>
      <c r="K493" s="159" t="e">
        <f t="shared" si="52"/>
        <v>#N/A</v>
      </c>
      <c r="M493" s="159" t="str">
        <f t="shared" si="53"/>
        <v/>
      </c>
    </row>
    <row r="494" spans="1:13">
      <c r="A494" s="159"/>
      <c r="K494" s="159" t="e">
        <f t="shared" si="52"/>
        <v>#N/A</v>
      </c>
      <c r="M494" s="159" t="str">
        <f t="shared" si="53"/>
        <v/>
      </c>
    </row>
    <row r="495" spans="1:13">
      <c r="A495" s="159"/>
      <c r="K495" s="159" t="e">
        <f t="shared" si="52"/>
        <v>#N/A</v>
      </c>
      <c r="M495" s="159" t="str">
        <f t="shared" si="53"/>
        <v/>
      </c>
    </row>
    <row r="496" spans="1:13">
      <c r="A496" s="159"/>
      <c r="K496" s="159" t="e">
        <f t="shared" si="52"/>
        <v>#N/A</v>
      </c>
      <c r="M496" s="159" t="str">
        <f t="shared" si="53"/>
        <v/>
      </c>
    </row>
    <row r="497" spans="1:13">
      <c r="A497" s="159"/>
      <c r="K497" s="159" t="e">
        <f t="shared" si="52"/>
        <v>#N/A</v>
      </c>
      <c r="M497" s="159" t="str">
        <f t="shared" si="53"/>
        <v/>
      </c>
    </row>
    <row r="498" spans="1:13">
      <c r="A498" s="159"/>
      <c r="K498" s="159" t="e">
        <f t="shared" si="52"/>
        <v>#N/A</v>
      </c>
      <c r="M498" s="159" t="str">
        <f t="shared" si="53"/>
        <v/>
      </c>
    </row>
    <row r="499" spans="1:13">
      <c r="A499" s="159"/>
      <c r="K499" s="159" t="e">
        <f t="shared" si="52"/>
        <v>#N/A</v>
      </c>
      <c r="M499" s="159" t="str">
        <f t="shared" si="53"/>
        <v/>
      </c>
    </row>
    <row r="500" spans="1:13">
      <c r="A500" s="159"/>
      <c r="K500" s="159" t="e">
        <f t="shared" si="52"/>
        <v>#N/A</v>
      </c>
      <c r="M500" s="159" t="str">
        <f t="shared" si="53"/>
        <v/>
      </c>
    </row>
    <row r="501" spans="1:13">
      <c r="A501" s="159"/>
      <c r="K501" s="159" t="e">
        <f t="shared" si="52"/>
        <v>#N/A</v>
      </c>
      <c r="M501" s="159" t="str">
        <f t="shared" si="53"/>
        <v/>
      </c>
    </row>
    <row r="502" spans="1:13">
      <c r="A502" s="159"/>
      <c r="K502" s="159" t="e">
        <f t="shared" si="52"/>
        <v>#N/A</v>
      </c>
      <c r="M502" s="159" t="str">
        <f t="shared" si="53"/>
        <v/>
      </c>
    </row>
    <row r="503" spans="1:13">
      <c r="A503" s="159"/>
      <c r="K503" s="159" t="e">
        <f t="shared" si="52"/>
        <v>#N/A</v>
      </c>
      <c r="M503" s="159" t="str">
        <f t="shared" si="53"/>
        <v/>
      </c>
    </row>
    <row r="504" spans="1:13">
      <c r="A504" s="159"/>
      <c r="K504" s="159" t="e">
        <f t="shared" si="52"/>
        <v>#N/A</v>
      </c>
      <c r="M504" s="159" t="str">
        <f t="shared" si="53"/>
        <v/>
      </c>
    </row>
    <row r="505" spans="1:13">
      <c r="A505" s="159"/>
      <c r="K505" s="159" t="e">
        <f t="shared" si="52"/>
        <v>#N/A</v>
      </c>
      <c r="M505" s="159" t="str">
        <f t="shared" si="53"/>
        <v/>
      </c>
    </row>
    <row r="506" spans="1:13">
      <c r="A506" s="159"/>
      <c r="K506" s="159" t="e">
        <f t="shared" si="52"/>
        <v>#N/A</v>
      </c>
      <c r="M506" s="159" t="str">
        <f t="shared" si="53"/>
        <v/>
      </c>
    </row>
    <row r="507" spans="1:13">
      <c r="A507" s="159"/>
      <c r="K507" s="159" t="e">
        <f t="shared" si="52"/>
        <v>#N/A</v>
      </c>
      <c r="M507" s="159" t="str">
        <f t="shared" si="53"/>
        <v/>
      </c>
    </row>
    <row r="508" spans="1:13">
      <c r="A508" s="159"/>
      <c r="K508" s="159" t="e">
        <f t="shared" si="52"/>
        <v>#N/A</v>
      </c>
      <c r="M508" s="159" t="str">
        <f t="shared" si="53"/>
        <v/>
      </c>
    </row>
    <row r="509" spans="1:13">
      <c r="A509" s="159"/>
      <c r="K509" s="159" t="e">
        <f t="shared" si="52"/>
        <v>#N/A</v>
      </c>
      <c r="M509" s="159" t="str">
        <f t="shared" si="53"/>
        <v/>
      </c>
    </row>
    <row r="510" spans="1:13">
      <c r="A510" s="159"/>
      <c r="K510" s="159" t="e">
        <f t="shared" si="52"/>
        <v>#N/A</v>
      </c>
      <c r="M510" s="159" t="str">
        <f t="shared" si="53"/>
        <v/>
      </c>
    </row>
    <row r="511" spans="1:13">
      <c r="A511" s="159"/>
      <c r="K511" s="159" t="e">
        <f t="shared" si="52"/>
        <v>#N/A</v>
      </c>
      <c r="M511" s="159" t="str">
        <f t="shared" si="53"/>
        <v/>
      </c>
    </row>
    <row r="512" spans="1:13">
      <c r="A512" s="159"/>
      <c r="K512" s="159" t="e">
        <f t="shared" si="52"/>
        <v>#N/A</v>
      </c>
      <c r="M512" s="159" t="str">
        <f t="shared" si="53"/>
        <v/>
      </c>
    </row>
    <row r="513" spans="1:13">
      <c r="A513" s="159"/>
      <c r="K513" s="159" t="e">
        <f t="shared" si="52"/>
        <v>#N/A</v>
      </c>
      <c r="M513" s="159" t="str">
        <f t="shared" si="53"/>
        <v/>
      </c>
    </row>
    <row r="514" spans="1:13">
      <c r="A514" s="159"/>
      <c r="K514" s="159" t="e">
        <f t="shared" si="52"/>
        <v>#N/A</v>
      </c>
      <c r="M514" s="159" t="str">
        <f t="shared" si="53"/>
        <v/>
      </c>
    </row>
    <row r="515" spans="1:13">
      <c r="A515" s="159"/>
      <c r="K515" s="159" t="e">
        <f t="shared" ref="K515:K578" si="54">VLOOKUP(O515,Q:Q,1)</f>
        <v>#N/A</v>
      </c>
      <c r="M515" s="159" t="str">
        <f t="shared" si="53"/>
        <v/>
      </c>
    </row>
    <row r="516" spans="1:13">
      <c r="A516" s="159"/>
      <c r="K516" s="159" t="e">
        <f t="shared" si="54"/>
        <v>#N/A</v>
      </c>
      <c r="M516" s="159" t="str">
        <f t="shared" si="53"/>
        <v/>
      </c>
    </row>
    <row r="517" spans="1:13">
      <c r="A517" s="159"/>
      <c r="K517" s="159" t="e">
        <f t="shared" si="54"/>
        <v>#N/A</v>
      </c>
      <c r="M517" s="159" t="str">
        <f t="shared" ref="M517:M580" si="55">IF(L517&gt;$A$14,L517,"")</f>
        <v/>
      </c>
    </row>
    <row r="518" spans="1:13">
      <c r="A518" s="159"/>
      <c r="K518" s="159" t="e">
        <f t="shared" si="54"/>
        <v>#N/A</v>
      </c>
      <c r="M518" s="159" t="str">
        <f t="shared" si="55"/>
        <v/>
      </c>
    </row>
    <row r="519" spans="1:13">
      <c r="A519" s="159"/>
      <c r="K519" s="159" t="e">
        <f t="shared" si="54"/>
        <v>#N/A</v>
      </c>
      <c r="M519" s="159" t="str">
        <f t="shared" si="55"/>
        <v/>
      </c>
    </row>
    <row r="520" spans="1:13">
      <c r="A520" s="159"/>
      <c r="K520" s="159" t="e">
        <f t="shared" si="54"/>
        <v>#N/A</v>
      </c>
      <c r="M520" s="159" t="str">
        <f t="shared" si="55"/>
        <v/>
      </c>
    </row>
    <row r="521" spans="1:13">
      <c r="A521" s="159"/>
      <c r="K521" s="159" t="e">
        <f t="shared" si="54"/>
        <v>#N/A</v>
      </c>
      <c r="M521" s="159" t="str">
        <f t="shared" si="55"/>
        <v/>
      </c>
    </row>
    <row r="522" spans="1:13">
      <c r="A522" s="159"/>
      <c r="K522" s="159" t="e">
        <f t="shared" si="54"/>
        <v>#N/A</v>
      </c>
      <c r="M522" s="159" t="str">
        <f t="shared" si="55"/>
        <v/>
      </c>
    </row>
    <row r="523" spans="1:13">
      <c r="A523" s="159"/>
      <c r="K523" s="159" t="e">
        <f t="shared" si="54"/>
        <v>#N/A</v>
      </c>
      <c r="M523" s="159" t="str">
        <f t="shared" si="55"/>
        <v/>
      </c>
    </row>
    <row r="524" spans="1:13">
      <c r="A524" s="159"/>
      <c r="K524" s="159" t="e">
        <f t="shared" si="54"/>
        <v>#N/A</v>
      </c>
      <c r="M524" s="159" t="str">
        <f t="shared" si="55"/>
        <v/>
      </c>
    </row>
    <row r="525" spans="1:13">
      <c r="A525" s="159"/>
      <c r="K525" s="159" t="e">
        <f t="shared" si="54"/>
        <v>#N/A</v>
      </c>
      <c r="M525" s="159" t="str">
        <f t="shared" si="55"/>
        <v/>
      </c>
    </row>
    <row r="526" spans="1:13">
      <c r="A526" s="159"/>
      <c r="K526" s="159" t="e">
        <f t="shared" si="54"/>
        <v>#N/A</v>
      </c>
      <c r="M526" s="159" t="str">
        <f t="shared" si="55"/>
        <v/>
      </c>
    </row>
    <row r="527" spans="1:13">
      <c r="A527" s="159"/>
      <c r="K527" s="159" t="e">
        <f t="shared" si="54"/>
        <v>#N/A</v>
      </c>
      <c r="M527" s="159" t="str">
        <f t="shared" si="55"/>
        <v/>
      </c>
    </row>
    <row r="528" spans="1:13">
      <c r="A528" s="159"/>
      <c r="K528" s="159" t="e">
        <f t="shared" si="54"/>
        <v>#N/A</v>
      </c>
      <c r="M528" s="159" t="str">
        <f t="shared" si="55"/>
        <v/>
      </c>
    </row>
    <row r="529" spans="1:13">
      <c r="A529" s="159"/>
      <c r="K529" s="159" t="e">
        <f t="shared" si="54"/>
        <v>#N/A</v>
      </c>
      <c r="M529" s="159" t="str">
        <f t="shared" si="55"/>
        <v/>
      </c>
    </row>
    <row r="530" spans="1:13">
      <c r="A530" s="159"/>
      <c r="K530" s="159" t="e">
        <f t="shared" si="54"/>
        <v>#N/A</v>
      </c>
      <c r="M530" s="159" t="str">
        <f t="shared" si="55"/>
        <v/>
      </c>
    </row>
    <row r="531" spans="1:13">
      <c r="A531" s="159"/>
      <c r="K531" s="159" t="e">
        <f t="shared" si="54"/>
        <v>#N/A</v>
      </c>
      <c r="M531" s="159" t="str">
        <f t="shared" si="55"/>
        <v/>
      </c>
    </row>
    <row r="532" spans="1:13">
      <c r="A532" s="159"/>
      <c r="K532" s="159" t="e">
        <f t="shared" si="54"/>
        <v>#N/A</v>
      </c>
      <c r="M532" s="159" t="str">
        <f t="shared" si="55"/>
        <v/>
      </c>
    </row>
    <row r="533" spans="1:13">
      <c r="A533" s="159"/>
      <c r="K533" s="159" t="e">
        <f t="shared" si="54"/>
        <v>#N/A</v>
      </c>
      <c r="M533" s="159" t="str">
        <f t="shared" si="55"/>
        <v/>
      </c>
    </row>
    <row r="534" spans="1:13">
      <c r="A534" s="159"/>
      <c r="K534" s="159" t="e">
        <f t="shared" si="54"/>
        <v>#N/A</v>
      </c>
      <c r="M534" s="159" t="str">
        <f t="shared" si="55"/>
        <v/>
      </c>
    </row>
    <row r="535" spans="1:13">
      <c r="A535" s="159"/>
      <c r="K535" s="159" t="e">
        <f t="shared" si="54"/>
        <v>#N/A</v>
      </c>
      <c r="M535" s="159" t="str">
        <f t="shared" si="55"/>
        <v/>
      </c>
    </row>
    <row r="536" spans="1:13">
      <c r="A536" s="159"/>
      <c r="K536" s="159" t="e">
        <f t="shared" si="54"/>
        <v>#N/A</v>
      </c>
      <c r="M536" s="159" t="str">
        <f t="shared" si="55"/>
        <v/>
      </c>
    </row>
    <row r="537" spans="1:13">
      <c r="A537" s="159"/>
      <c r="K537" s="159" t="e">
        <f t="shared" si="54"/>
        <v>#N/A</v>
      </c>
      <c r="M537" s="159" t="str">
        <f t="shared" si="55"/>
        <v/>
      </c>
    </row>
    <row r="538" spans="1:13">
      <c r="A538" s="159"/>
      <c r="K538" s="159" t="e">
        <f t="shared" si="54"/>
        <v>#N/A</v>
      </c>
      <c r="M538" s="159" t="str">
        <f t="shared" si="55"/>
        <v/>
      </c>
    </row>
    <row r="539" spans="1:13">
      <c r="A539" s="159"/>
      <c r="K539" s="159" t="e">
        <f t="shared" si="54"/>
        <v>#N/A</v>
      </c>
      <c r="M539" s="159" t="str">
        <f t="shared" si="55"/>
        <v/>
      </c>
    </row>
    <row r="540" spans="1:13">
      <c r="A540" s="159"/>
      <c r="K540" s="159" t="e">
        <f t="shared" si="54"/>
        <v>#N/A</v>
      </c>
      <c r="M540" s="159" t="str">
        <f t="shared" si="55"/>
        <v/>
      </c>
    </row>
    <row r="541" spans="1:13">
      <c r="A541" s="159"/>
      <c r="K541" s="159" t="e">
        <f t="shared" si="54"/>
        <v>#N/A</v>
      </c>
      <c r="M541" s="159" t="str">
        <f t="shared" si="55"/>
        <v/>
      </c>
    </row>
    <row r="542" spans="1:13">
      <c r="A542" s="159"/>
      <c r="K542" s="159" t="e">
        <f t="shared" si="54"/>
        <v>#N/A</v>
      </c>
      <c r="M542" s="159" t="str">
        <f t="shared" si="55"/>
        <v/>
      </c>
    </row>
    <row r="543" spans="1:13">
      <c r="A543" s="159"/>
      <c r="K543" s="159" t="e">
        <f t="shared" si="54"/>
        <v>#N/A</v>
      </c>
      <c r="M543" s="159" t="str">
        <f t="shared" si="55"/>
        <v/>
      </c>
    </row>
    <row r="544" spans="1:13">
      <c r="A544" s="159"/>
      <c r="K544" s="159" t="e">
        <f t="shared" si="54"/>
        <v>#N/A</v>
      </c>
      <c r="M544" s="159" t="str">
        <f t="shared" si="55"/>
        <v/>
      </c>
    </row>
    <row r="545" spans="1:13">
      <c r="A545" s="159"/>
      <c r="K545" s="159" t="e">
        <f t="shared" si="54"/>
        <v>#N/A</v>
      </c>
      <c r="M545" s="159" t="str">
        <f t="shared" si="55"/>
        <v/>
      </c>
    </row>
    <row r="546" spans="1:13">
      <c r="A546" s="159"/>
      <c r="K546" s="159" t="e">
        <f t="shared" si="54"/>
        <v>#N/A</v>
      </c>
      <c r="M546" s="159" t="str">
        <f t="shared" si="55"/>
        <v/>
      </c>
    </row>
    <row r="547" spans="1:13">
      <c r="A547" s="159"/>
      <c r="K547" s="159" t="e">
        <f t="shared" si="54"/>
        <v>#N/A</v>
      </c>
      <c r="M547" s="159" t="str">
        <f t="shared" si="55"/>
        <v/>
      </c>
    </row>
    <row r="548" spans="1:13">
      <c r="A548" s="159"/>
      <c r="K548" s="159" t="e">
        <f t="shared" si="54"/>
        <v>#N/A</v>
      </c>
      <c r="M548" s="159" t="str">
        <f t="shared" si="55"/>
        <v/>
      </c>
    </row>
    <row r="549" spans="1:13">
      <c r="A549" s="159"/>
      <c r="K549" s="159" t="e">
        <f t="shared" si="54"/>
        <v>#N/A</v>
      </c>
      <c r="M549" s="159" t="str">
        <f t="shared" si="55"/>
        <v/>
      </c>
    </row>
    <row r="550" spans="1:13">
      <c r="A550" s="159"/>
      <c r="K550" s="159" t="e">
        <f t="shared" si="54"/>
        <v>#N/A</v>
      </c>
      <c r="M550" s="159" t="str">
        <f t="shared" si="55"/>
        <v/>
      </c>
    </row>
    <row r="551" spans="1:13">
      <c r="A551" s="159"/>
      <c r="K551" s="159" t="e">
        <f t="shared" si="54"/>
        <v>#N/A</v>
      </c>
      <c r="M551" s="159" t="str">
        <f t="shared" si="55"/>
        <v/>
      </c>
    </row>
    <row r="552" spans="1:13">
      <c r="A552" s="159"/>
      <c r="K552" s="159" t="e">
        <f t="shared" si="54"/>
        <v>#N/A</v>
      </c>
      <c r="M552" s="159" t="str">
        <f t="shared" si="55"/>
        <v/>
      </c>
    </row>
    <row r="553" spans="1:13">
      <c r="A553" s="159"/>
      <c r="K553" s="159" t="e">
        <f t="shared" si="54"/>
        <v>#N/A</v>
      </c>
      <c r="M553" s="159" t="str">
        <f t="shared" si="55"/>
        <v/>
      </c>
    </row>
    <row r="554" spans="1:13">
      <c r="A554" s="159"/>
      <c r="K554" s="159" t="e">
        <f t="shared" si="54"/>
        <v>#N/A</v>
      </c>
      <c r="M554" s="159" t="str">
        <f t="shared" si="55"/>
        <v/>
      </c>
    </row>
    <row r="555" spans="1:13">
      <c r="A555" s="159"/>
      <c r="K555" s="159" t="e">
        <f t="shared" si="54"/>
        <v>#N/A</v>
      </c>
      <c r="M555" s="159" t="str">
        <f t="shared" si="55"/>
        <v/>
      </c>
    </row>
    <row r="556" spans="1:13">
      <c r="A556" s="159"/>
      <c r="K556" s="159" t="e">
        <f t="shared" si="54"/>
        <v>#N/A</v>
      </c>
      <c r="M556" s="159" t="str">
        <f t="shared" si="55"/>
        <v/>
      </c>
    </row>
    <row r="557" spans="1:13">
      <c r="A557" s="159"/>
      <c r="K557" s="159" t="e">
        <f t="shared" si="54"/>
        <v>#N/A</v>
      </c>
      <c r="M557" s="159" t="str">
        <f t="shared" si="55"/>
        <v/>
      </c>
    </row>
    <row r="558" spans="1:13">
      <c r="A558" s="159"/>
      <c r="K558" s="159" t="e">
        <f t="shared" si="54"/>
        <v>#N/A</v>
      </c>
      <c r="M558" s="159" t="str">
        <f t="shared" si="55"/>
        <v/>
      </c>
    </row>
    <row r="559" spans="1:13">
      <c r="A559" s="159"/>
      <c r="K559" s="159" t="e">
        <f t="shared" si="54"/>
        <v>#N/A</v>
      </c>
      <c r="M559" s="159" t="str">
        <f t="shared" si="55"/>
        <v/>
      </c>
    </row>
    <row r="560" spans="1:13">
      <c r="A560" s="159"/>
      <c r="K560" s="159" t="e">
        <f t="shared" si="54"/>
        <v>#N/A</v>
      </c>
      <c r="M560" s="159" t="str">
        <f t="shared" si="55"/>
        <v/>
      </c>
    </row>
    <row r="561" spans="1:13">
      <c r="A561" s="159"/>
      <c r="K561" s="159" t="e">
        <f t="shared" si="54"/>
        <v>#N/A</v>
      </c>
      <c r="M561" s="159" t="str">
        <f t="shared" si="55"/>
        <v/>
      </c>
    </row>
    <row r="562" spans="1:13">
      <c r="A562" s="159"/>
      <c r="K562" s="159" t="e">
        <f t="shared" si="54"/>
        <v>#N/A</v>
      </c>
      <c r="M562" s="159" t="str">
        <f t="shared" si="55"/>
        <v/>
      </c>
    </row>
    <row r="563" spans="1:13">
      <c r="A563" s="159"/>
      <c r="K563" s="159" t="e">
        <f t="shared" si="54"/>
        <v>#N/A</v>
      </c>
      <c r="M563" s="159" t="str">
        <f t="shared" si="55"/>
        <v/>
      </c>
    </row>
    <row r="564" spans="1:13">
      <c r="A564" s="159"/>
      <c r="K564" s="159" t="e">
        <f t="shared" si="54"/>
        <v>#N/A</v>
      </c>
      <c r="M564" s="159" t="str">
        <f t="shared" si="55"/>
        <v/>
      </c>
    </row>
    <row r="565" spans="1:13">
      <c r="A565" s="159"/>
      <c r="K565" s="159" t="e">
        <f t="shared" si="54"/>
        <v>#N/A</v>
      </c>
      <c r="M565" s="159" t="str">
        <f t="shared" si="55"/>
        <v/>
      </c>
    </row>
    <row r="566" spans="1:13">
      <c r="A566" s="159"/>
      <c r="K566" s="159" t="e">
        <f t="shared" si="54"/>
        <v>#N/A</v>
      </c>
      <c r="M566" s="159" t="str">
        <f t="shared" si="55"/>
        <v/>
      </c>
    </row>
    <row r="567" spans="1:13">
      <c r="A567" s="159"/>
      <c r="K567" s="159" t="e">
        <f t="shared" si="54"/>
        <v>#N/A</v>
      </c>
      <c r="M567" s="159" t="str">
        <f t="shared" si="55"/>
        <v/>
      </c>
    </row>
    <row r="568" spans="1:13">
      <c r="A568" s="159"/>
      <c r="K568" s="159" t="e">
        <f t="shared" si="54"/>
        <v>#N/A</v>
      </c>
      <c r="M568" s="159" t="str">
        <f t="shared" si="55"/>
        <v/>
      </c>
    </row>
    <row r="569" spans="1:13">
      <c r="A569" s="159"/>
      <c r="K569" s="159" t="e">
        <f t="shared" si="54"/>
        <v>#N/A</v>
      </c>
      <c r="M569" s="159" t="str">
        <f t="shared" si="55"/>
        <v/>
      </c>
    </row>
    <row r="570" spans="1:13">
      <c r="A570" s="159"/>
      <c r="K570" s="159" t="e">
        <f t="shared" si="54"/>
        <v>#N/A</v>
      </c>
      <c r="M570" s="159" t="str">
        <f t="shared" si="55"/>
        <v/>
      </c>
    </row>
    <row r="571" spans="1:13">
      <c r="A571" s="159"/>
      <c r="K571" s="159" t="e">
        <f t="shared" si="54"/>
        <v>#N/A</v>
      </c>
      <c r="M571" s="159" t="str">
        <f t="shared" si="55"/>
        <v/>
      </c>
    </row>
    <row r="572" spans="1:13">
      <c r="A572" s="159"/>
      <c r="K572" s="159" t="e">
        <f t="shared" si="54"/>
        <v>#N/A</v>
      </c>
      <c r="M572" s="159" t="str">
        <f t="shared" si="55"/>
        <v/>
      </c>
    </row>
    <row r="573" spans="1:13">
      <c r="A573" s="159"/>
      <c r="K573" s="159" t="e">
        <f t="shared" si="54"/>
        <v>#N/A</v>
      </c>
      <c r="M573" s="159" t="str">
        <f t="shared" si="55"/>
        <v/>
      </c>
    </row>
    <row r="574" spans="1:13">
      <c r="A574" s="159"/>
      <c r="K574" s="159" t="e">
        <f t="shared" si="54"/>
        <v>#N/A</v>
      </c>
      <c r="M574" s="159" t="str">
        <f t="shared" si="55"/>
        <v/>
      </c>
    </row>
    <row r="575" spans="1:13">
      <c r="A575" s="159"/>
      <c r="K575" s="159" t="e">
        <f t="shared" si="54"/>
        <v>#N/A</v>
      </c>
      <c r="M575" s="159" t="str">
        <f t="shared" si="55"/>
        <v/>
      </c>
    </row>
    <row r="576" spans="1:13">
      <c r="A576" s="159"/>
      <c r="K576" s="159" t="e">
        <f t="shared" si="54"/>
        <v>#N/A</v>
      </c>
      <c r="M576" s="159" t="str">
        <f t="shared" si="55"/>
        <v/>
      </c>
    </row>
    <row r="577" spans="1:13">
      <c r="A577" s="159"/>
      <c r="K577" s="159" t="e">
        <f t="shared" si="54"/>
        <v>#N/A</v>
      </c>
      <c r="M577" s="159" t="str">
        <f t="shared" si="55"/>
        <v/>
      </c>
    </row>
    <row r="578" spans="1:13">
      <c r="A578" s="159"/>
      <c r="K578" s="159" t="e">
        <f t="shared" si="54"/>
        <v>#N/A</v>
      </c>
      <c r="M578" s="159" t="str">
        <f t="shared" si="55"/>
        <v/>
      </c>
    </row>
    <row r="579" spans="1:13">
      <c r="A579" s="159"/>
      <c r="K579" s="159" t="e">
        <f t="shared" ref="K579:K642" si="56">VLOOKUP(O579,Q:Q,1)</f>
        <v>#N/A</v>
      </c>
      <c r="M579" s="159" t="str">
        <f t="shared" si="55"/>
        <v/>
      </c>
    </row>
    <row r="580" spans="1:13">
      <c r="A580" s="159"/>
      <c r="K580" s="159" t="e">
        <f t="shared" si="56"/>
        <v>#N/A</v>
      </c>
      <c r="M580" s="159" t="str">
        <f t="shared" si="55"/>
        <v/>
      </c>
    </row>
    <row r="581" spans="1:13">
      <c r="A581" s="159"/>
      <c r="K581" s="159" t="e">
        <f t="shared" si="56"/>
        <v>#N/A</v>
      </c>
      <c r="M581" s="159" t="str">
        <f t="shared" ref="M581:M644" si="57">IF(L581&gt;$A$14,L581,"")</f>
        <v/>
      </c>
    </row>
    <row r="582" spans="1:13">
      <c r="A582" s="159"/>
      <c r="K582" s="159" t="e">
        <f t="shared" si="56"/>
        <v>#N/A</v>
      </c>
      <c r="M582" s="159" t="str">
        <f t="shared" si="57"/>
        <v/>
      </c>
    </row>
    <row r="583" spans="1:13">
      <c r="A583" s="159"/>
      <c r="K583" s="159" t="e">
        <f t="shared" si="56"/>
        <v>#N/A</v>
      </c>
      <c r="M583" s="159" t="str">
        <f t="shared" si="57"/>
        <v/>
      </c>
    </row>
    <row r="584" spans="1:13">
      <c r="A584" s="159"/>
      <c r="K584" s="159" t="e">
        <f t="shared" si="56"/>
        <v>#N/A</v>
      </c>
      <c r="M584" s="159" t="str">
        <f t="shared" si="57"/>
        <v/>
      </c>
    </row>
    <row r="585" spans="1:13">
      <c r="A585" s="159"/>
      <c r="K585" s="159" t="e">
        <f t="shared" si="56"/>
        <v>#N/A</v>
      </c>
      <c r="M585" s="159" t="str">
        <f t="shared" si="57"/>
        <v/>
      </c>
    </row>
    <row r="586" spans="1:13">
      <c r="A586" s="159"/>
      <c r="K586" s="159" t="e">
        <f t="shared" si="56"/>
        <v>#N/A</v>
      </c>
      <c r="M586" s="159" t="str">
        <f t="shared" si="57"/>
        <v/>
      </c>
    </row>
    <row r="587" spans="1:13">
      <c r="A587" s="159"/>
      <c r="K587" s="159" t="e">
        <f t="shared" si="56"/>
        <v>#N/A</v>
      </c>
      <c r="M587" s="159" t="str">
        <f t="shared" si="57"/>
        <v/>
      </c>
    </row>
    <row r="588" spans="1:13">
      <c r="A588" s="159"/>
      <c r="K588" s="159" t="e">
        <f t="shared" si="56"/>
        <v>#N/A</v>
      </c>
      <c r="M588" s="159" t="str">
        <f t="shared" si="57"/>
        <v/>
      </c>
    </row>
    <row r="589" spans="1:13">
      <c r="A589" s="159"/>
      <c r="K589" s="159" t="e">
        <f t="shared" si="56"/>
        <v>#N/A</v>
      </c>
      <c r="M589" s="159" t="str">
        <f t="shared" si="57"/>
        <v/>
      </c>
    </row>
    <row r="590" spans="1:13">
      <c r="A590" s="159"/>
      <c r="K590" s="159" t="e">
        <f t="shared" si="56"/>
        <v>#N/A</v>
      </c>
      <c r="M590" s="159" t="str">
        <f t="shared" si="57"/>
        <v/>
      </c>
    </row>
    <row r="591" spans="1:13">
      <c r="A591" s="159"/>
      <c r="K591" s="159" t="e">
        <f t="shared" si="56"/>
        <v>#N/A</v>
      </c>
      <c r="M591" s="159" t="str">
        <f t="shared" si="57"/>
        <v/>
      </c>
    </row>
    <row r="592" spans="1:13">
      <c r="A592" s="159"/>
      <c r="K592" s="159" t="e">
        <f t="shared" si="56"/>
        <v>#N/A</v>
      </c>
      <c r="M592" s="159" t="str">
        <f t="shared" si="57"/>
        <v/>
      </c>
    </row>
    <row r="593" spans="1:13">
      <c r="A593" s="159"/>
      <c r="K593" s="159" t="e">
        <f t="shared" si="56"/>
        <v>#N/A</v>
      </c>
      <c r="M593" s="159" t="str">
        <f t="shared" si="57"/>
        <v/>
      </c>
    </row>
    <row r="594" spans="1:13">
      <c r="A594" s="159"/>
      <c r="K594" s="159" t="e">
        <f t="shared" si="56"/>
        <v>#N/A</v>
      </c>
      <c r="M594" s="159" t="str">
        <f t="shared" si="57"/>
        <v/>
      </c>
    </row>
    <row r="595" spans="1:13">
      <c r="A595" s="159"/>
      <c r="K595" s="159" t="e">
        <f t="shared" si="56"/>
        <v>#N/A</v>
      </c>
      <c r="M595" s="159" t="str">
        <f t="shared" si="57"/>
        <v/>
      </c>
    </row>
    <row r="596" spans="1:13">
      <c r="A596" s="159"/>
      <c r="K596" s="159" t="e">
        <f t="shared" si="56"/>
        <v>#N/A</v>
      </c>
      <c r="M596" s="159" t="str">
        <f t="shared" si="57"/>
        <v/>
      </c>
    </row>
    <row r="597" spans="1:13">
      <c r="A597" s="159"/>
      <c r="K597" s="159" t="e">
        <f t="shared" si="56"/>
        <v>#N/A</v>
      </c>
      <c r="M597" s="159" t="str">
        <f t="shared" si="57"/>
        <v/>
      </c>
    </row>
    <row r="598" spans="1:13">
      <c r="A598" s="159"/>
      <c r="K598" s="159" t="e">
        <f t="shared" si="56"/>
        <v>#N/A</v>
      </c>
      <c r="M598" s="159" t="str">
        <f t="shared" si="57"/>
        <v/>
      </c>
    </row>
    <row r="599" spans="1:13">
      <c r="A599" s="159"/>
      <c r="K599" s="159" t="e">
        <f t="shared" si="56"/>
        <v>#N/A</v>
      </c>
      <c r="M599" s="159" t="str">
        <f t="shared" si="57"/>
        <v/>
      </c>
    </row>
    <row r="600" spans="1:13">
      <c r="A600" s="159"/>
      <c r="K600" s="159" t="e">
        <f t="shared" si="56"/>
        <v>#N/A</v>
      </c>
      <c r="M600" s="159" t="str">
        <f t="shared" si="57"/>
        <v/>
      </c>
    </row>
    <row r="601" spans="1:13">
      <c r="A601" s="159"/>
      <c r="K601" s="159" t="e">
        <f t="shared" si="56"/>
        <v>#N/A</v>
      </c>
      <c r="M601" s="159" t="str">
        <f t="shared" si="57"/>
        <v/>
      </c>
    </row>
    <row r="602" spans="1:13">
      <c r="A602" s="159"/>
      <c r="K602" s="159" t="e">
        <f t="shared" si="56"/>
        <v>#N/A</v>
      </c>
      <c r="M602" s="159" t="str">
        <f t="shared" si="57"/>
        <v/>
      </c>
    </row>
    <row r="603" spans="1:13">
      <c r="A603" s="159"/>
      <c r="K603" s="159" t="e">
        <f t="shared" si="56"/>
        <v>#N/A</v>
      </c>
      <c r="M603" s="159" t="str">
        <f t="shared" si="57"/>
        <v/>
      </c>
    </row>
    <row r="604" spans="1:13">
      <c r="A604" s="159"/>
      <c r="K604" s="159" t="e">
        <f t="shared" si="56"/>
        <v>#N/A</v>
      </c>
      <c r="M604" s="159" t="str">
        <f t="shared" si="57"/>
        <v/>
      </c>
    </row>
    <row r="605" spans="1:13">
      <c r="A605" s="159"/>
      <c r="K605" s="159" t="e">
        <f t="shared" si="56"/>
        <v>#N/A</v>
      </c>
      <c r="M605" s="159" t="str">
        <f t="shared" si="57"/>
        <v/>
      </c>
    </row>
    <row r="606" spans="1:13">
      <c r="A606" s="159"/>
      <c r="K606" s="159" t="e">
        <f t="shared" si="56"/>
        <v>#N/A</v>
      </c>
      <c r="M606" s="159" t="str">
        <f t="shared" si="57"/>
        <v/>
      </c>
    </row>
    <row r="607" spans="1:13">
      <c r="A607" s="159"/>
      <c r="K607" s="159" t="e">
        <f t="shared" si="56"/>
        <v>#N/A</v>
      </c>
      <c r="M607" s="159" t="str">
        <f t="shared" si="57"/>
        <v/>
      </c>
    </row>
    <row r="608" spans="1:13">
      <c r="A608" s="159"/>
      <c r="K608" s="159" t="e">
        <f t="shared" si="56"/>
        <v>#N/A</v>
      </c>
      <c r="M608" s="159" t="str">
        <f t="shared" si="57"/>
        <v/>
      </c>
    </row>
    <row r="609" spans="1:13">
      <c r="A609" s="159"/>
      <c r="K609" s="159" t="e">
        <f t="shared" si="56"/>
        <v>#N/A</v>
      </c>
      <c r="M609" s="159" t="str">
        <f t="shared" si="57"/>
        <v/>
      </c>
    </row>
    <row r="610" spans="1:13">
      <c r="A610" s="159"/>
      <c r="K610" s="159" t="e">
        <f t="shared" si="56"/>
        <v>#N/A</v>
      </c>
      <c r="M610" s="159" t="str">
        <f t="shared" si="57"/>
        <v/>
      </c>
    </row>
    <row r="611" spans="1:13">
      <c r="A611" s="159"/>
      <c r="K611" s="159" t="e">
        <f t="shared" si="56"/>
        <v>#N/A</v>
      </c>
      <c r="M611" s="159" t="str">
        <f t="shared" si="57"/>
        <v/>
      </c>
    </row>
    <row r="612" spans="1:13">
      <c r="A612" s="159"/>
      <c r="K612" s="159" t="e">
        <f t="shared" si="56"/>
        <v>#N/A</v>
      </c>
      <c r="M612" s="159" t="str">
        <f t="shared" si="57"/>
        <v/>
      </c>
    </row>
    <row r="613" spans="1:13">
      <c r="A613" s="159"/>
      <c r="K613" s="159" t="e">
        <f t="shared" si="56"/>
        <v>#N/A</v>
      </c>
      <c r="M613" s="159" t="str">
        <f t="shared" si="57"/>
        <v/>
      </c>
    </row>
    <row r="614" spans="1:13">
      <c r="A614" s="159"/>
      <c r="K614" s="159" t="e">
        <f t="shared" si="56"/>
        <v>#N/A</v>
      </c>
      <c r="M614" s="159" t="str">
        <f t="shared" si="57"/>
        <v/>
      </c>
    </row>
    <row r="615" spans="1:13">
      <c r="A615" s="159"/>
      <c r="K615" s="159" t="e">
        <f t="shared" si="56"/>
        <v>#N/A</v>
      </c>
      <c r="M615" s="159" t="str">
        <f t="shared" si="57"/>
        <v/>
      </c>
    </row>
    <row r="616" spans="1:13">
      <c r="A616" s="159"/>
      <c r="K616" s="159" t="e">
        <f t="shared" si="56"/>
        <v>#N/A</v>
      </c>
      <c r="M616" s="159" t="str">
        <f t="shared" si="57"/>
        <v/>
      </c>
    </row>
    <row r="617" spans="1:13">
      <c r="A617" s="159"/>
      <c r="K617" s="159" t="e">
        <f t="shared" si="56"/>
        <v>#N/A</v>
      </c>
      <c r="M617" s="159" t="str">
        <f t="shared" si="57"/>
        <v/>
      </c>
    </row>
    <row r="618" spans="1:13">
      <c r="A618" s="159"/>
      <c r="K618" s="159" t="e">
        <f t="shared" si="56"/>
        <v>#N/A</v>
      </c>
      <c r="M618" s="159" t="str">
        <f t="shared" si="57"/>
        <v/>
      </c>
    </row>
    <row r="619" spans="1:13">
      <c r="A619" s="159"/>
      <c r="K619" s="159" t="e">
        <f t="shared" si="56"/>
        <v>#N/A</v>
      </c>
      <c r="M619" s="159" t="str">
        <f t="shared" si="57"/>
        <v/>
      </c>
    </row>
    <row r="620" spans="1:13">
      <c r="A620" s="159"/>
      <c r="K620" s="159" t="e">
        <f t="shared" si="56"/>
        <v>#N/A</v>
      </c>
      <c r="M620" s="159" t="str">
        <f t="shared" si="57"/>
        <v/>
      </c>
    </row>
    <row r="621" spans="1:13">
      <c r="A621" s="159"/>
      <c r="K621" s="159" t="e">
        <f t="shared" si="56"/>
        <v>#N/A</v>
      </c>
      <c r="M621" s="159" t="str">
        <f t="shared" si="57"/>
        <v/>
      </c>
    </row>
    <row r="622" spans="1:13">
      <c r="A622" s="159"/>
      <c r="K622" s="159" t="e">
        <f t="shared" si="56"/>
        <v>#N/A</v>
      </c>
      <c r="M622" s="159" t="str">
        <f t="shared" si="57"/>
        <v/>
      </c>
    </row>
    <row r="623" spans="1:13">
      <c r="A623" s="159"/>
      <c r="K623" s="159" t="e">
        <f t="shared" si="56"/>
        <v>#N/A</v>
      </c>
      <c r="M623" s="159" t="str">
        <f t="shared" si="57"/>
        <v/>
      </c>
    </row>
    <row r="624" spans="1:13">
      <c r="A624" s="159"/>
      <c r="K624" s="159" t="e">
        <f t="shared" si="56"/>
        <v>#N/A</v>
      </c>
      <c r="M624" s="159" t="str">
        <f t="shared" si="57"/>
        <v/>
      </c>
    </row>
    <row r="625" spans="1:13">
      <c r="A625" s="159"/>
      <c r="K625" s="159" t="e">
        <f t="shared" si="56"/>
        <v>#N/A</v>
      </c>
      <c r="M625" s="159" t="str">
        <f t="shared" si="57"/>
        <v/>
      </c>
    </row>
    <row r="626" spans="1:13">
      <c r="A626" s="159"/>
      <c r="K626" s="159" t="e">
        <f t="shared" si="56"/>
        <v>#N/A</v>
      </c>
      <c r="M626" s="159" t="str">
        <f t="shared" si="57"/>
        <v/>
      </c>
    </row>
    <row r="627" spans="1:13">
      <c r="A627" s="159"/>
      <c r="K627" s="159" t="e">
        <f t="shared" si="56"/>
        <v>#N/A</v>
      </c>
      <c r="M627" s="159" t="str">
        <f t="shared" si="57"/>
        <v/>
      </c>
    </row>
    <row r="628" spans="1:13">
      <c r="A628" s="159"/>
      <c r="K628" s="159" t="e">
        <f t="shared" si="56"/>
        <v>#N/A</v>
      </c>
      <c r="M628" s="159" t="str">
        <f t="shared" si="57"/>
        <v/>
      </c>
    </row>
    <row r="629" spans="1:13">
      <c r="A629" s="159"/>
      <c r="K629" s="159" t="e">
        <f t="shared" si="56"/>
        <v>#N/A</v>
      </c>
      <c r="M629" s="159" t="str">
        <f t="shared" si="57"/>
        <v/>
      </c>
    </row>
    <row r="630" spans="1:13">
      <c r="A630" s="159"/>
      <c r="K630" s="159" t="e">
        <f t="shared" si="56"/>
        <v>#N/A</v>
      </c>
      <c r="M630" s="159" t="str">
        <f t="shared" si="57"/>
        <v/>
      </c>
    </row>
    <row r="631" spans="1:13">
      <c r="A631" s="159"/>
      <c r="K631" s="159" t="e">
        <f t="shared" si="56"/>
        <v>#N/A</v>
      </c>
      <c r="M631" s="159" t="str">
        <f t="shared" si="57"/>
        <v/>
      </c>
    </row>
    <row r="632" spans="1:13">
      <c r="A632" s="159"/>
      <c r="K632" s="159" t="e">
        <f t="shared" si="56"/>
        <v>#N/A</v>
      </c>
      <c r="M632" s="159" t="str">
        <f t="shared" si="57"/>
        <v/>
      </c>
    </row>
    <row r="633" spans="1:13">
      <c r="A633" s="159"/>
      <c r="K633" s="159" t="e">
        <f t="shared" si="56"/>
        <v>#N/A</v>
      </c>
      <c r="M633" s="159" t="str">
        <f t="shared" si="57"/>
        <v/>
      </c>
    </row>
    <row r="634" spans="1:13">
      <c r="A634" s="159"/>
      <c r="K634" s="159" t="e">
        <f t="shared" si="56"/>
        <v>#N/A</v>
      </c>
      <c r="M634" s="159" t="str">
        <f t="shared" si="57"/>
        <v/>
      </c>
    </row>
    <row r="635" spans="1:13">
      <c r="A635" s="159"/>
      <c r="K635" s="159" t="e">
        <f t="shared" si="56"/>
        <v>#N/A</v>
      </c>
      <c r="M635" s="159" t="str">
        <f t="shared" si="57"/>
        <v/>
      </c>
    </row>
    <row r="636" spans="1:13">
      <c r="A636" s="159"/>
      <c r="K636" s="159" t="e">
        <f t="shared" si="56"/>
        <v>#N/A</v>
      </c>
      <c r="M636" s="159" t="str">
        <f t="shared" si="57"/>
        <v/>
      </c>
    </row>
    <row r="637" spans="1:13">
      <c r="A637" s="159"/>
      <c r="K637" s="159" t="e">
        <f t="shared" si="56"/>
        <v>#N/A</v>
      </c>
      <c r="M637" s="159" t="str">
        <f t="shared" si="57"/>
        <v/>
      </c>
    </row>
    <row r="638" spans="1:13">
      <c r="A638" s="159"/>
      <c r="K638" s="159" t="e">
        <f t="shared" si="56"/>
        <v>#N/A</v>
      </c>
      <c r="M638" s="159" t="str">
        <f t="shared" si="57"/>
        <v/>
      </c>
    </row>
    <row r="639" spans="1:13">
      <c r="A639" s="159"/>
      <c r="K639" s="159" t="e">
        <f t="shared" si="56"/>
        <v>#N/A</v>
      </c>
      <c r="M639" s="159" t="str">
        <f t="shared" si="57"/>
        <v/>
      </c>
    </row>
    <row r="640" spans="1:13">
      <c r="A640" s="159"/>
      <c r="K640" s="159" t="e">
        <f t="shared" si="56"/>
        <v>#N/A</v>
      </c>
      <c r="M640" s="159" t="str">
        <f t="shared" si="57"/>
        <v/>
      </c>
    </row>
    <row r="641" spans="1:13">
      <c r="A641" s="159"/>
      <c r="K641" s="159" t="e">
        <f t="shared" si="56"/>
        <v>#N/A</v>
      </c>
      <c r="M641" s="159" t="str">
        <f t="shared" si="57"/>
        <v/>
      </c>
    </row>
    <row r="642" spans="1:13">
      <c r="A642" s="159"/>
      <c r="K642" s="159" t="e">
        <f t="shared" si="56"/>
        <v>#N/A</v>
      </c>
      <c r="M642" s="159" t="str">
        <f t="shared" si="57"/>
        <v/>
      </c>
    </row>
    <row r="643" spans="1:13">
      <c r="A643" s="159"/>
      <c r="K643" s="159" t="e">
        <f t="shared" ref="K643:K706" si="58">VLOOKUP(O643,Q:Q,1)</f>
        <v>#N/A</v>
      </c>
      <c r="M643" s="159" t="str">
        <f t="shared" si="57"/>
        <v/>
      </c>
    </row>
    <row r="644" spans="1:13">
      <c r="A644" s="159"/>
      <c r="K644" s="159" t="e">
        <f t="shared" si="58"/>
        <v>#N/A</v>
      </c>
      <c r="M644" s="159" t="str">
        <f t="shared" si="57"/>
        <v/>
      </c>
    </row>
    <row r="645" spans="1:13">
      <c r="A645" s="159"/>
      <c r="K645" s="159" t="e">
        <f t="shared" si="58"/>
        <v>#N/A</v>
      </c>
      <c r="M645" s="159" t="str">
        <f t="shared" ref="M645:M708" si="59">IF(L645&gt;$A$14,L645,"")</f>
        <v/>
      </c>
    </row>
    <row r="646" spans="1:13">
      <c r="A646" s="159"/>
      <c r="K646" s="159" t="e">
        <f t="shared" si="58"/>
        <v>#N/A</v>
      </c>
      <c r="M646" s="159" t="str">
        <f t="shared" si="59"/>
        <v/>
      </c>
    </row>
    <row r="647" spans="1:13">
      <c r="A647" s="159"/>
      <c r="K647" s="159" t="e">
        <f t="shared" si="58"/>
        <v>#N/A</v>
      </c>
      <c r="M647" s="159" t="str">
        <f t="shared" si="59"/>
        <v/>
      </c>
    </row>
    <row r="648" spans="1:13">
      <c r="A648" s="159"/>
      <c r="K648" s="159" t="e">
        <f t="shared" si="58"/>
        <v>#N/A</v>
      </c>
      <c r="M648" s="159" t="str">
        <f t="shared" si="59"/>
        <v/>
      </c>
    </row>
    <row r="649" spans="1:13">
      <c r="A649" s="159"/>
      <c r="K649" s="159" t="e">
        <f t="shared" si="58"/>
        <v>#N/A</v>
      </c>
      <c r="M649" s="159" t="str">
        <f t="shared" si="59"/>
        <v/>
      </c>
    </row>
    <row r="650" spans="1:13">
      <c r="A650" s="159"/>
      <c r="K650" s="159" t="e">
        <f t="shared" si="58"/>
        <v>#N/A</v>
      </c>
      <c r="M650" s="159" t="str">
        <f t="shared" si="59"/>
        <v/>
      </c>
    </row>
    <row r="651" spans="1:13">
      <c r="A651" s="159"/>
      <c r="K651" s="159" t="e">
        <f t="shared" si="58"/>
        <v>#N/A</v>
      </c>
      <c r="M651" s="159" t="str">
        <f t="shared" si="59"/>
        <v/>
      </c>
    </row>
    <row r="652" spans="1:13">
      <c r="A652" s="159"/>
      <c r="K652" s="159" t="e">
        <f t="shared" si="58"/>
        <v>#N/A</v>
      </c>
      <c r="M652" s="159" t="str">
        <f t="shared" si="59"/>
        <v/>
      </c>
    </row>
    <row r="653" spans="1:13">
      <c r="A653" s="159"/>
      <c r="K653" s="159" t="e">
        <f t="shared" si="58"/>
        <v>#N/A</v>
      </c>
      <c r="M653" s="159" t="str">
        <f t="shared" si="59"/>
        <v/>
      </c>
    </row>
    <row r="654" spans="1:13">
      <c r="A654" s="159"/>
      <c r="K654" s="159" t="e">
        <f t="shared" si="58"/>
        <v>#N/A</v>
      </c>
      <c r="M654" s="159" t="str">
        <f t="shared" si="59"/>
        <v/>
      </c>
    </row>
    <row r="655" spans="1:13">
      <c r="A655" s="159"/>
      <c r="K655" s="159" t="e">
        <f t="shared" si="58"/>
        <v>#N/A</v>
      </c>
      <c r="M655" s="159" t="str">
        <f t="shared" si="59"/>
        <v/>
      </c>
    </row>
    <row r="656" spans="1:13">
      <c r="A656" s="159"/>
      <c r="K656" s="159" t="e">
        <f t="shared" si="58"/>
        <v>#N/A</v>
      </c>
      <c r="M656" s="159" t="str">
        <f t="shared" si="59"/>
        <v/>
      </c>
    </row>
    <row r="657" spans="1:13">
      <c r="A657" s="159"/>
      <c r="K657" s="159" t="e">
        <f t="shared" si="58"/>
        <v>#N/A</v>
      </c>
      <c r="M657" s="159" t="str">
        <f t="shared" si="59"/>
        <v/>
      </c>
    </row>
    <row r="658" spans="1:13">
      <c r="A658" s="159"/>
      <c r="K658" s="159" t="e">
        <f t="shared" si="58"/>
        <v>#N/A</v>
      </c>
      <c r="M658" s="159" t="str">
        <f t="shared" si="59"/>
        <v/>
      </c>
    </row>
    <row r="659" spans="1:13">
      <c r="A659" s="159"/>
      <c r="K659" s="159" t="e">
        <f t="shared" si="58"/>
        <v>#N/A</v>
      </c>
      <c r="M659" s="159" t="str">
        <f t="shared" si="59"/>
        <v/>
      </c>
    </row>
    <row r="660" spans="1:13">
      <c r="A660" s="159"/>
      <c r="K660" s="159" t="e">
        <f t="shared" si="58"/>
        <v>#N/A</v>
      </c>
      <c r="M660" s="159" t="str">
        <f t="shared" si="59"/>
        <v/>
      </c>
    </row>
    <row r="661" spans="1:13">
      <c r="A661" s="159"/>
      <c r="K661" s="159" t="e">
        <f t="shared" si="58"/>
        <v>#N/A</v>
      </c>
      <c r="M661" s="159" t="str">
        <f t="shared" si="59"/>
        <v/>
      </c>
    </row>
    <row r="662" spans="1:13">
      <c r="A662" s="159"/>
      <c r="K662" s="159" t="e">
        <f t="shared" si="58"/>
        <v>#N/A</v>
      </c>
      <c r="M662" s="159" t="str">
        <f t="shared" si="59"/>
        <v/>
      </c>
    </row>
    <row r="663" spans="1:13">
      <c r="A663" s="159"/>
      <c r="K663" s="159" t="e">
        <f t="shared" si="58"/>
        <v>#N/A</v>
      </c>
      <c r="M663" s="159" t="str">
        <f t="shared" si="59"/>
        <v/>
      </c>
    </row>
    <row r="664" spans="1:13">
      <c r="A664" s="159"/>
      <c r="K664" s="159" t="e">
        <f t="shared" si="58"/>
        <v>#N/A</v>
      </c>
      <c r="M664" s="159" t="str">
        <f t="shared" si="59"/>
        <v/>
      </c>
    </row>
    <row r="665" spans="1:13">
      <c r="A665" s="159"/>
      <c r="K665" s="159" t="e">
        <f t="shared" si="58"/>
        <v>#N/A</v>
      </c>
      <c r="M665" s="159" t="str">
        <f t="shared" si="59"/>
        <v/>
      </c>
    </row>
    <row r="666" spans="1:13">
      <c r="A666" s="159"/>
      <c r="K666" s="159" t="e">
        <f t="shared" si="58"/>
        <v>#N/A</v>
      </c>
      <c r="M666" s="159" t="str">
        <f t="shared" si="59"/>
        <v/>
      </c>
    </row>
    <row r="667" spans="1:13">
      <c r="A667" s="159"/>
      <c r="K667" s="159" t="e">
        <f t="shared" si="58"/>
        <v>#N/A</v>
      </c>
      <c r="M667" s="159" t="str">
        <f t="shared" si="59"/>
        <v/>
      </c>
    </row>
    <row r="668" spans="1:13">
      <c r="A668" s="159"/>
      <c r="K668" s="159" t="e">
        <f t="shared" si="58"/>
        <v>#N/A</v>
      </c>
      <c r="M668" s="159" t="str">
        <f t="shared" si="59"/>
        <v/>
      </c>
    </row>
    <row r="669" spans="1:13">
      <c r="A669" s="159"/>
      <c r="K669" s="159" t="e">
        <f t="shared" si="58"/>
        <v>#N/A</v>
      </c>
      <c r="M669" s="159" t="str">
        <f t="shared" si="59"/>
        <v/>
      </c>
    </row>
    <row r="670" spans="1:13">
      <c r="A670" s="159"/>
      <c r="K670" s="159" t="e">
        <f t="shared" si="58"/>
        <v>#N/A</v>
      </c>
      <c r="M670" s="159" t="str">
        <f t="shared" si="59"/>
        <v/>
      </c>
    </row>
    <row r="671" spans="1:13">
      <c r="A671" s="159"/>
      <c r="K671" s="159" t="e">
        <f t="shared" si="58"/>
        <v>#N/A</v>
      </c>
      <c r="M671" s="159" t="str">
        <f t="shared" si="59"/>
        <v/>
      </c>
    </row>
    <row r="672" spans="1:13">
      <c r="A672" s="159"/>
      <c r="K672" s="159" t="e">
        <f t="shared" si="58"/>
        <v>#N/A</v>
      </c>
      <c r="M672" s="159" t="str">
        <f t="shared" si="59"/>
        <v/>
      </c>
    </row>
    <row r="673" spans="1:13">
      <c r="A673" s="159"/>
      <c r="K673" s="159" t="e">
        <f t="shared" si="58"/>
        <v>#N/A</v>
      </c>
      <c r="M673" s="159" t="str">
        <f t="shared" si="59"/>
        <v/>
      </c>
    </row>
    <row r="674" spans="1:13">
      <c r="A674" s="159"/>
      <c r="K674" s="159" t="e">
        <f t="shared" si="58"/>
        <v>#N/A</v>
      </c>
      <c r="M674" s="159" t="str">
        <f t="shared" si="59"/>
        <v/>
      </c>
    </row>
    <row r="675" spans="1:13">
      <c r="A675" s="159"/>
      <c r="K675" s="159" t="e">
        <f t="shared" si="58"/>
        <v>#N/A</v>
      </c>
      <c r="M675" s="159" t="str">
        <f t="shared" si="59"/>
        <v/>
      </c>
    </row>
    <row r="676" spans="1:13">
      <c r="A676" s="159"/>
      <c r="K676" s="159" t="e">
        <f t="shared" si="58"/>
        <v>#N/A</v>
      </c>
      <c r="M676" s="159" t="str">
        <f t="shared" si="59"/>
        <v/>
      </c>
    </row>
    <row r="677" spans="1:13">
      <c r="A677" s="159"/>
      <c r="K677" s="159" t="e">
        <f t="shared" si="58"/>
        <v>#N/A</v>
      </c>
      <c r="M677" s="159" t="str">
        <f t="shared" si="59"/>
        <v/>
      </c>
    </row>
    <row r="678" spans="1:13">
      <c r="A678" s="159"/>
      <c r="K678" s="159" t="e">
        <f t="shared" si="58"/>
        <v>#N/A</v>
      </c>
      <c r="M678" s="159" t="str">
        <f t="shared" si="59"/>
        <v/>
      </c>
    </row>
    <row r="679" spans="1:13">
      <c r="A679" s="159"/>
      <c r="K679" s="159" t="e">
        <f t="shared" si="58"/>
        <v>#N/A</v>
      </c>
      <c r="M679" s="159" t="str">
        <f t="shared" si="59"/>
        <v/>
      </c>
    </row>
    <row r="680" spans="1:13">
      <c r="A680" s="159"/>
      <c r="K680" s="159" t="e">
        <f t="shared" si="58"/>
        <v>#N/A</v>
      </c>
      <c r="M680" s="159" t="str">
        <f t="shared" si="59"/>
        <v/>
      </c>
    </row>
    <row r="681" spans="1:13">
      <c r="A681" s="159"/>
      <c r="K681" s="159" t="e">
        <f t="shared" si="58"/>
        <v>#N/A</v>
      </c>
      <c r="M681" s="159" t="str">
        <f t="shared" si="59"/>
        <v/>
      </c>
    </row>
    <row r="682" spans="1:13">
      <c r="A682" s="159"/>
      <c r="K682" s="159" t="e">
        <f t="shared" si="58"/>
        <v>#N/A</v>
      </c>
      <c r="M682" s="159" t="str">
        <f t="shared" si="59"/>
        <v/>
      </c>
    </row>
    <row r="683" spans="1:13">
      <c r="A683" s="159"/>
      <c r="K683" s="159" t="e">
        <f t="shared" si="58"/>
        <v>#N/A</v>
      </c>
      <c r="M683" s="159" t="str">
        <f t="shared" si="59"/>
        <v/>
      </c>
    </row>
    <row r="684" spans="1:13">
      <c r="A684" s="159"/>
      <c r="K684" s="159" t="e">
        <f t="shared" si="58"/>
        <v>#N/A</v>
      </c>
      <c r="M684" s="159" t="str">
        <f t="shared" si="59"/>
        <v/>
      </c>
    </row>
    <row r="685" spans="1:13">
      <c r="A685" s="159"/>
      <c r="K685" s="159" t="e">
        <f t="shared" si="58"/>
        <v>#N/A</v>
      </c>
      <c r="M685" s="159" t="str">
        <f t="shared" si="59"/>
        <v/>
      </c>
    </row>
    <row r="686" spans="1:13">
      <c r="A686" s="159"/>
      <c r="K686" s="159" t="e">
        <f t="shared" si="58"/>
        <v>#N/A</v>
      </c>
      <c r="M686" s="159" t="str">
        <f t="shared" si="59"/>
        <v/>
      </c>
    </row>
    <row r="687" spans="1:13">
      <c r="A687" s="159"/>
      <c r="K687" s="159" t="e">
        <f t="shared" si="58"/>
        <v>#N/A</v>
      </c>
      <c r="M687" s="159" t="str">
        <f t="shared" si="59"/>
        <v/>
      </c>
    </row>
    <row r="688" spans="1:13">
      <c r="A688" s="159"/>
      <c r="K688" s="159" t="e">
        <f t="shared" si="58"/>
        <v>#N/A</v>
      </c>
      <c r="M688" s="159" t="str">
        <f t="shared" si="59"/>
        <v/>
      </c>
    </row>
    <row r="689" spans="1:13">
      <c r="A689" s="159"/>
      <c r="K689" s="159" t="e">
        <f t="shared" si="58"/>
        <v>#N/A</v>
      </c>
      <c r="M689" s="159" t="str">
        <f t="shared" si="59"/>
        <v/>
      </c>
    </row>
    <row r="690" spans="1:13">
      <c r="A690" s="159"/>
      <c r="K690" s="159" t="e">
        <f t="shared" si="58"/>
        <v>#N/A</v>
      </c>
      <c r="M690" s="159" t="str">
        <f t="shared" si="59"/>
        <v/>
      </c>
    </row>
    <row r="691" spans="1:13">
      <c r="A691" s="159"/>
      <c r="K691" s="159" t="e">
        <f t="shared" si="58"/>
        <v>#N/A</v>
      </c>
      <c r="M691" s="159" t="str">
        <f t="shared" si="59"/>
        <v/>
      </c>
    </row>
    <row r="692" spans="1:13">
      <c r="A692" s="159"/>
      <c r="K692" s="159" t="e">
        <f t="shared" si="58"/>
        <v>#N/A</v>
      </c>
      <c r="M692" s="159" t="str">
        <f t="shared" si="59"/>
        <v/>
      </c>
    </row>
    <row r="693" spans="1:13">
      <c r="A693" s="159"/>
      <c r="K693" s="159" t="e">
        <f t="shared" si="58"/>
        <v>#N/A</v>
      </c>
      <c r="M693" s="159" t="str">
        <f t="shared" si="59"/>
        <v/>
      </c>
    </row>
    <row r="694" spans="1:13">
      <c r="A694" s="159"/>
      <c r="K694" s="159" t="e">
        <f t="shared" si="58"/>
        <v>#N/A</v>
      </c>
      <c r="M694" s="159" t="str">
        <f t="shared" si="59"/>
        <v/>
      </c>
    </row>
    <row r="695" spans="1:13">
      <c r="A695" s="159"/>
      <c r="K695" s="159" t="e">
        <f t="shared" si="58"/>
        <v>#N/A</v>
      </c>
      <c r="M695" s="159" t="str">
        <f t="shared" si="59"/>
        <v/>
      </c>
    </row>
    <row r="696" spans="1:13">
      <c r="A696" s="159"/>
      <c r="K696" s="159" t="e">
        <f t="shared" si="58"/>
        <v>#N/A</v>
      </c>
      <c r="M696" s="159" t="str">
        <f t="shared" si="59"/>
        <v/>
      </c>
    </row>
    <row r="697" spans="1:13">
      <c r="A697" s="159"/>
      <c r="K697" s="159" t="e">
        <f t="shared" si="58"/>
        <v>#N/A</v>
      </c>
      <c r="M697" s="159" t="str">
        <f t="shared" si="59"/>
        <v/>
      </c>
    </row>
    <row r="698" spans="1:13">
      <c r="A698" s="159"/>
      <c r="K698" s="159" t="e">
        <f t="shared" si="58"/>
        <v>#N/A</v>
      </c>
      <c r="M698" s="159" t="str">
        <f t="shared" si="59"/>
        <v/>
      </c>
    </row>
    <row r="699" spans="1:13">
      <c r="A699" s="159"/>
      <c r="K699" s="159" t="e">
        <f t="shared" si="58"/>
        <v>#N/A</v>
      </c>
      <c r="M699" s="159" t="str">
        <f t="shared" si="59"/>
        <v/>
      </c>
    </row>
    <row r="700" spans="1:13">
      <c r="A700" s="159"/>
      <c r="K700" s="159" t="e">
        <f t="shared" si="58"/>
        <v>#N/A</v>
      </c>
      <c r="M700" s="159" t="str">
        <f t="shared" si="59"/>
        <v/>
      </c>
    </row>
    <row r="701" spans="1:13">
      <c r="A701" s="159"/>
      <c r="K701" s="159" t="e">
        <f t="shared" si="58"/>
        <v>#N/A</v>
      </c>
      <c r="M701" s="159" t="str">
        <f t="shared" si="59"/>
        <v/>
      </c>
    </row>
    <row r="702" spans="1:13">
      <c r="A702" s="159"/>
      <c r="K702" s="159" t="e">
        <f t="shared" si="58"/>
        <v>#N/A</v>
      </c>
      <c r="M702" s="159" t="str">
        <f t="shared" si="59"/>
        <v/>
      </c>
    </row>
    <row r="703" spans="1:13">
      <c r="A703" s="159"/>
      <c r="K703" s="159" t="e">
        <f t="shared" si="58"/>
        <v>#N/A</v>
      </c>
      <c r="M703" s="159" t="str">
        <f t="shared" si="59"/>
        <v/>
      </c>
    </row>
    <row r="704" spans="1:13">
      <c r="A704" s="159"/>
      <c r="K704" s="159" t="e">
        <f t="shared" si="58"/>
        <v>#N/A</v>
      </c>
      <c r="M704" s="159" t="str">
        <f t="shared" si="59"/>
        <v/>
      </c>
    </row>
    <row r="705" spans="1:13">
      <c r="A705" s="159"/>
      <c r="K705" s="159" t="e">
        <f t="shared" si="58"/>
        <v>#N/A</v>
      </c>
      <c r="M705" s="159" t="str">
        <f t="shared" si="59"/>
        <v/>
      </c>
    </row>
    <row r="706" spans="1:13">
      <c r="A706" s="159"/>
      <c r="K706" s="159" t="e">
        <f t="shared" si="58"/>
        <v>#N/A</v>
      </c>
      <c r="M706" s="159" t="str">
        <f t="shared" si="59"/>
        <v/>
      </c>
    </row>
    <row r="707" spans="1:13">
      <c r="A707" s="159"/>
      <c r="K707" s="159" t="e">
        <f t="shared" ref="K707:K770" si="60">VLOOKUP(O707,Q:Q,1)</f>
        <v>#N/A</v>
      </c>
      <c r="M707" s="159" t="str">
        <f t="shared" si="59"/>
        <v/>
      </c>
    </row>
    <row r="708" spans="1:13">
      <c r="A708" s="159"/>
      <c r="K708" s="159" t="e">
        <f t="shared" si="60"/>
        <v>#N/A</v>
      </c>
      <c r="M708" s="159" t="str">
        <f t="shared" si="59"/>
        <v/>
      </c>
    </row>
    <row r="709" spans="1:13">
      <c r="A709" s="159"/>
      <c r="K709" s="159" t="e">
        <f t="shared" si="60"/>
        <v>#N/A</v>
      </c>
      <c r="M709" s="159" t="str">
        <f t="shared" ref="M709:M772" si="61">IF(L709&gt;$A$14,L709,"")</f>
        <v/>
      </c>
    </row>
    <row r="710" spans="1:13">
      <c r="A710" s="159"/>
      <c r="K710" s="159" t="e">
        <f t="shared" si="60"/>
        <v>#N/A</v>
      </c>
      <c r="M710" s="159" t="str">
        <f t="shared" si="61"/>
        <v/>
      </c>
    </row>
    <row r="711" spans="1:13">
      <c r="A711" s="159"/>
      <c r="K711" s="159" t="e">
        <f t="shared" si="60"/>
        <v>#N/A</v>
      </c>
      <c r="M711" s="159" t="str">
        <f t="shared" si="61"/>
        <v/>
      </c>
    </row>
    <row r="712" spans="1:13">
      <c r="A712" s="159"/>
      <c r="K712" s="159" t="e">
        <f t="shared" si="60"/>
        <v>#N/A</v>
      </c>
      <c r="M712" s="159" t="str">
        <f t="shared" si="61"/>
        <v/>
      </c>
    </row>
    <row r="713" spans="1:13">
      <c r="A713" s="159"/>
      <c r="K713" s="159" t="e">
        <f t="shared" si="60"/>
        <v>#N/A</v>
      </c>
      <c r="M713" s="159" t="str">
        <f t="shared" si="61"/>
        <v/>
      </c>
    </row>
    <row r="714" spans="1:13">
      <c r="A714" s="159"/>
      <c r="K714" s="159" t="e">
        <f t="shared" si="60"/>
        <v>#N/A</v>
      </c>
      <c r="M714" s="159" t="str">
        <f t="shared" si="61"/>
        <v/>
      </c>
    </row>
    <row r="715" spans="1:13">
      <c r="A715" s="159"/>
      <c r="K715" s="159" t="e">
        <f t="shared" si="60"/>
        <v>#N/A</v>
      </c>
      <c r="M715" s="159" t="str">
        <f t="shared" si="61"/>
        <v/>
      </c>
    </row>
    <row r="716" spans="1:13">
      <c r="A716" s="159"/>
      <c r="K716" s="159" t="e">
        <f t="shared" si="60"/>
        <v>#N/A</v>
      </c>
      <c r="M716" s="159" t="str">
        <f t="shared" si="61"/>
        <v/>
      </c>
    </row>
    <row r="717" spans="1:13">
      <c r="A717" s="159"/>
      <c r="K717" s="159" t="e">
        <f t="shared" si="60"/>
        <v>#N/A</v>
      </c>
      <c r="M717" s="159" t="str">
        <f t="shared" si="61"/>
        <v/>
      </c>
    </row>
    <row r="718" spans="1:13">
      <c r="A718" s="159"/>
      <c r="K718" s="159" t="e">
        <f t="shared" si="60"/>
        <v>#N/A</v>
      </c>
      <c r="M718" s="159" t="str">
        <f t="shared" si="61"/>
        <v/>
      </c>
    </row>
    <row r="719" spans="1:13">
      <c r="A719" s="159"/>
      <c r="K719" s="159" t="e">
        <f t="shared" si="60"/>
        <v>#N/A</v>
      </c>
      <c r="M719" s="159" t="str">
        <f t="shared" si="61"/>
        <v/>
      </c>
    </row>
    <row r="720" spans="1:13">
      <c r="A720" s="159"/>
      <c r="K720" s="159" t="e">
        <f t="shared" si="60"/>
        <v>#N/A</v>
      </c>
      <c r="M720" s="159" t="str">
        <f t="shared" si="61"/>
        <v/>
      </c>
    </row>
    <row r="721" spans="1:13">
      <c r="A721" s="159"/>
      <c r="K721" s="159" t="e">
        <f t="shared" si="60"/>
        <v>#N/A</v>
      </c>
      <c r="M721" s="159" t="str">
        <f t="shared" si="61"/>
        <v/>
      </c>
    </row>
    <row r="722" spans="1:13">
      <c r="A722" s="159"/>
      <c r="K722" s="159" t="e">
        <f t="shared" si="60"/>
        <v>#N/A</v>
      </c>
      <c r="M722" s="159" t="str">
        <f t="shared" si="61"/>
        <v/>
      </c>
    </row>
    <row r="723" spans="1:13">
      <c r="A723" s="159"/>
      <c r="K723" s="159" t="e">
        <f t="shared" si="60"/>
        <v>#N/A</v>
      </c>
      <c r="M723" s="159" t="str">
        <f t="shared" si="61"/>
        <v/>
      </c>
    </row>
    <row r="724" spans="1:13">
      <c r="A724" s="159"/>
      <c r="K724" s="159" t="e">
        <f t="shared" si="60"/>
        <v>#N/A</v>
      </c>
      <c r="M724" s="159" t="str">
        <f t="shared" si="61"/>
        <v/>
      </c>
    </row>
    <row r="725" spans="1:13">
      <c r="A725" s="159"/>
      <c r="K725" s="159" t="e">
        <f t="shared" si="60"/>
        <v>#N/A</v>
      </c>
      <c r="M725" s="159" t="str">
        <f t="shared" si="61"/>
        <v/>
      </c>
    </row>
    <row r="726" spans="1:13">
      <c r="A726" s="159"/>
      <c r="K726" s="159" t="e">
        <f t="shared" si="60"/>
        <v>#N/A</v>
      </c>
      <c r="M726" s="159" t="str">
        <f t="shared" si="61"/>
        <v/>
      </c>
    </row>
    <row r="727" spans="1:13">
      <c r="A727" s="159"/>
      <c r="K727" s="159" t="e">
        <f t="shared" si="60"/>
        <v>#N/A</v>
      </c>
      <c r="M727" s="159" t="str">
        <f t="shared" si="61"/>
        <v/>
      </c>
    </row>
    <row r="728" spans="1:13">
      <c r="A728" s="159"/>
      <c r="K728" s="159" t="e">
        <f t="shared" si="60"/>
        <v>#N/A</v>
      </c>
      <c r="M728" s="159" t="str">
        <f t="shared" si="61"/>
        <v/>
      </c>
    </row>
    <row r="729" spans="1:13">
      <c r="A729" s="159"/>
      <c r="K729" s="159" t="e">
        <f t="shared" si="60"/>
        <v>#N/A</v>
      </c>
      <c r="M729" s="159" t="str">
        <f t="shared" si="61"/>
        <v/>
      </c>
    </row>
    <row r="730" spans="1:13">
      <c r="A730" s="159"/>
      <c r="K730" s="159" t="e">
        <f t="shared" si="60"/>
        <v>#N/A</v>
      </c>
      <c r="M730" s="159" t="str">
        <f t="shared" si="61"/>
        <v/>
      </c>
    </row>
    <row r="731" spans="1:13">
      <c r="A731" s="159"/>
      <c r="K731" s="159" t="e">
        <f t="shared" si="60"/>
        <v>#N/A</v>
      </c>
      <c r="M731" s="159" t="str">
        <f t="shared" si="61"/>
        <v/>
      </c>
    </row>
    <row r="732" spans="1:13">
      <c r="A732" s="159"/>
      <c r="K732" s="159" t="e">
        <f t="shared" si="60"/>
        <v>#N/A</v>
      </c>
      <c r="M732" s="159" t="str">
        <f t="shared" si="61"/>
        <v/>
      </c>
    </row>
    <row r="733" spans="1:13">
      <c r="A733" s="159"/>
      <c r="K733" s="159" t="e">
        <f t="shared" si="60"/>
        <v>#N/A</v>
      </c>
      <c r="M733" s="159" t="str">
        <f t="shared" si="61"/>
        <v/>
      </c>
    </row>
    <row r="734" spans="1:13">
      <c r="A734" s="159"/>
      <c r="K734" s="159" t="e">
        <f t="shared" si="60"/>
        <v>#N/A</v>
      </c>
      <c r="M734" s="159" t="str">
        <f t="shared" si="61"/>
        <v/>
      </c>
    </row>
    <row r="735" spans="1:13">
      <c r="A735" s="159"/>
      <c r="K735" s="159" t="e">
        <f t="shared" si="60"/>
        <v>#N/A</v>
      </c>
      <c r="M735" s="159" t="str">
        <f t="shared" si="61"/>
        <v/>
      </c>
    </row>
    <row r="736" spans="1:13">
      <c r="A736" s="159"/>
      <c r="K736" s="159" t="e">
        <f t="shared" si="60"/>
        <v>#N/A</v>
      </c>
      <c r="M736" s="159" t="str">
        <f t="shared" si="61"/>
        <v/>
      </c>
    </row>
    <row r="737" spans="1:13">
      <c r="A737" s="159"/>
      <c r="K737" s="159" t="e">
        <f t="shared" si="60"/>
        <v>#N/A</v>
      </c>
      <c r="M737" s="159" t="str">
        <f t="shared" si="61"/>
        <v/>
      </c>
    </row>
    <row r="738" spans="1:13">
      <c r="A738" s="159"/>
      <c r="K738" s="159" t="e">
        <f t="shared" si="60"/>
        <v>#N/A</v>
      </c>
      <c r="M738" s="159" t="str">
        <f t="shared" si="61"/>
        <v/>
      </c>
    </row>
    <row r="739" spans="1:13">
      <c r="A739" s="159"/>
      <c r="K739" s="159" t="e">
        <f t="shared" si="60"/>
        <v>#N/A</v>
      </c>
      <c r="M739" s="159" t="str">
        <f t="shared" si="61"/>
        <v/>
      </c>
    </row>
    <row r="740" spans="1:13">
      <c r="A740" s="159"/>
      <c r="K740" s="159" t="e">
        <f t="shared" si="60"/>
        <v>#N/A</v>
      </c>
      <c r="M740" s="159" t="str">
        <f t="shared" si="61"/>
        <v/>
      </c>
    </row>
    <row r="741" spans="1:13">
      <c r="A741" s="159"/>
      <c r="K741" s="159" t="e">
        <f t="shared" si="60"/>
        <v>#N/A</v>
      </c>
      <c r="M741" s="159" t="str">
        <f t="shared" si="61"/>
        <v/>
      </c>
    </row>
    <row r="742" spans="1:13">
      <c r="A742" s="159"/>
      <c r="K742" s="159" t="e">
        <f t="shared" si="60"/>
        <v>#N/A</v>
      </c>
      <c r="M742" s="159" t="str">
        <f t="shared" si="61"/>
        <v/>
      </c>
    </row>
    <row r="743" spans="1:13">
      <c r="A743" s="159"/>
      <c r="K743" s="159" t="e">
        <f t="shared" si="60"/>
        <v>#N/A</v>
      </c>
      <c r="M743" s="159" t="str">
        <f t="shared" si="61"/>
        <v/>
      </c>
    </row>
    <row r="744" spans="1:13">
      <c r="A744" s="159"/>
      <c r="K744" s="159" t="e">
        <f t="shared" si="60"/>
        <v>#N/A</v>
      </c>
      <c r="M744" s="159" t="str">
        <f t="shared" si="61"/>
        <v/>
      </c>
    </row>
    <row r="745" spans="1:13">
      <c r="A745" s="159"/>
      <c r="K745" s="159" t="e">
        <f t="shared" si="60"/>
        <v>#N/A</v>
      </c>
      <c r="M745" s="159" t="str">
        <f t="shared" si="61"/>
        <v/>
      </c>
    </row>
    <row r="746" spans="1:13">
      <c r="A746" s="159"/>
      <c r="K746" s="159" t="e">
        <f t="shared" si="60"/>
        <v>#N/A</v>
      </c>
      <c r="M746" s="159" t="str">
        <f t="shared" si="61"/>
        <v/>
      </c>
    </row>
    <row r="747" spans="1:13">
      <c r="A747" s="159"/>
      <c r="K747" s="159" t="e">
        <f t="shared" si="60"/>
        <v>#N/A</v>
      </c>
      <c r="M747" s="159" t="str">
        <f t="shared" si="61"/>
        <v/>
      </c>
    </row>
    <row r="748" spans="1:13">
      <c r="A748" s="159"/>
      <c r="K748" s="159" t="e">
        <f t="shared" si="60"/>
        <v>#N/A</v>
      </c>
      <c r="M748" s="159" t="str">
        <f t="shared" si="61"/>
        <v/>
      </c>
    </row>
    <row r="749" spans="1:13">
      <c r="A749" s="159"/>
      <c r="K749" s="159" t="e">
        <f t="shared" si="60"/>
        <v>#N/A</v>
      </c>
      <c r="M749" s="159" t="str">
        <f t="shared" si="61"/>
        <v/>
      </c>
    </row>
    <row r="750" spans="1:13">
      <c r="A750" s="159"/>
      <c r="K750" s="159" t="e">
        <f t="shared" si="60"/>
        <v>#N/A</v>
      </c>
      <c r="M750" s="159" t="str">
        <f t="shared" si="61"/>
        <v/>
      </c>
    </row>
    <row r="751" spans="1:13">
      <c r="A751" s="159"/>
      <c r="K751" s="159" t="e">
        <f t="shared" si="60"/>
        <v>#N/A</v>
      </c>
      <c r="M751" s="159" t="str">
        <f t="shared" si="61"/>
        <v/>
      </c>
    </row>
    <row r="752" spans="1:13">
      <c r="A752" s="159"/>
      <c r="K752" s="159" t="e">
        <f t="shared" si="60"/>
        <v>#N/A</v>
      </c>
      <c r="M752" s="159" t="str">
        <f t="shared" si="61"/>
        <v/>
      </c>
    </row>
    <row r="753" spans="1:13">
      <c r="A753" s="159"/>
      <c r="K753" s="159" t="e">
        <f t="shared" si="60"/>
        <v>#N/A</v>
      </c>
      <c r="M753" s="159" t="str">
        <f t="shared" si="61"/>
        <v/>
      </c>
    </row>
    <row r="754" spans="1:13">
      <c r="A754" s="159"/>
      <c r="K754" s="159" t="e">
        <f t="shared" si="60"/>
        <v>#N/A</v>
      </c>
      <c r="M754" s="159" t="str">
        <f t="shared" si="61"/>
        <v/>
      </c>
    </row>
    <row r="755" spans="1:13">
      <c r="A755" s="159"/>
      <c r="K755" s="159" t="e">
        <f t="shared" si="60"/>
        <v>#N/A</v>
      </c>
      <c r="M755" s="159" t="str">
        <f t="shared" si="61"/>
        <v/>
      </c>
    </row>
    <row r="756" spans="1:13">
      <c r="A756" s="159"/>
      <c r="K756" s="159" t="e">
        <f t="shared" si="60"/>
        <v>#N/A</v>
      </c>
      <c r="M756" s="159" t="str">
        <f t="shared" si="61"/>
        <v/>
      </c>
    </row>
    <row r="757" spans="1:13">
      <c r="A757" s="159"/>
      <c r="K757" s="159" t="e">
        <f t="shared" si="60"/>
        <v>#N/A</v>
      </c>
      <c r="M757" s="159" t="str">
        <f t="shared" si="61"/>
        <v/>
      </c>
    </row>
    <row r="758" spans="1:13">
      <c r="A758" s="159"/>
      <c r="K758" s="159" t="e">
        <f t="shared" si="60"/>
        <v>#N/A</v>
      </c>
      <c r="M758" s="159" t="str">
        <f t="shared" si="61"/>
        <v/>
      </c>
    </row>
    <row r="759" spans="1:13">
      <c r="A759" s="159"/>
      <c r="K759" s="159" t="e">
        <f t="shared" si="60"/>
        <v>#N/A</v>
      </c>
      <c r="M759" s="159" t="str">
        <f t="shared" si="61"/>
        <v/>
      </c>
    </row>
    <row r="760" spans="1:13">
      <c r="A760" s="159"/>
      <c r="K760" s="159" t="e">
        <f t="shared" si="60"/>
        <v>#N/A</v>
      </c>
      <c r="M760" s="159" t="str">
        <f t="shared" si="61"/>
        <v/>
      </c>
    </row>
    <row r="761" spans="1:13">
      <c r="A761" s="159"/>
      <c r="K761" s="159" t="e">
        <f t="shared" si="60"/>
        <v>#N/A</v>
      </c>
      <c r="M761" s="159" t="str">
        <f t="shared" si="61"/>
        <v/>
      </c>
    </row>
    <row r="762" spans="1:13">
      <c r="A762" s="159"/>
      <c r="K762" s="159" t="e">
        <f t="shared" si="60"/>
        <v>#N/A</v>
      </c>
      <c r="M762" s="159" t="str">
        <f t="shared" si="61"/>
        <v/>
      </c>
    </row>
    <row r="763" spans="1:13">
      <c r="A763" s="159"/>
      <c r="K763" s="159" t="e">
        <f t="shared" si="60"/>
        <v>#N/A</v>
      </c>
      <c r="M763" s="159" t="str">
        <f t="shared" si="61"/>
        <v/>
      </c>
    </row>
    <row r="764" spans="1:13">
      <c r="A764" s="159"/>
      <c r="K764" s="159" t="e">
        <f t="shared" si="60"/>
        <v>#N/A</v>
      </c>
      <c r="M764" s="159" t="str">
        <f t="shared" si="61"/>
        <v/>
      </c>
    </row>
    <row r="765" spans="1:13">
      <c r="A765" s="159"/>
      <c r="K765" s="159" t="e">
        <f t="shared" si="60"/>
        <v>#N/A</v>
      </c>
      <c r="M765" s="159" t="str">
        <f t="shared" si="61"/>
        <v/>
      </c>
    </row>
    <row r="766" spans="1:13">
      <c r="A766" s="159"/>
      <c r="K766" s="159" t="e">
        <f t="shared" si="60"/>
        <v>#N/A</v>
      </c>
      <c r="M766" s="159" t="str">
        <f t="shared" si="61"/>
        <v/>
      </c>
    </row>
    <row r="767" spans="1:13">
      <c r="A767" s="159"/>
      <c r="K767" s="159" t="e">
        <f t="shared" si="60"/>
        <v>#N/A</v>
      </c>
      <c r="M767" s="159" t="str">
        <f t="shared" si="61"/>
        <v/>
      </c>
    </row>
    <row r="768" spans="1:13">
      <c r="A768" s="159"/>
      <c r="K768" s="159" t="e">
        <f t="shared" si="60"/>
        <v>#N/A</v>
      </c>
      <c r="M768" s="159" t="str">
        <f t="shared" si="61"/>
        <v/>
      </c>
    </row>
    <row r="769" spans="1:13">
      <c r="A769" s="159"/>
      <c r="K769" s="159" t="e">
        <f t="shared" si="60"/>
        <v>#N/A</v>
      </c>
      <c r="M769" s="159" t="str">
        <f t="shared" si="61"/>
        <v/>
      </c>
    </row>
    <row r="770" spans="1:13">
      <c r="A770" s="159"/>
      <c r="K770" s="159" t="e">
        <f t="shared" si="60"/>
        <v>#N/A</v>
      </c>
      <c r="M770" s="159" t="str">
        <f t="shared" si="61"/>
        <v/>
      </c>
    </row>
    <row r="771" spans="1:13">
      <c r="A771" s="159"/>
      <c r="K771" s="159" t="e">
        <f t="shared" ref="K771:K834" si="62">VLOOKUP(O771,Q:Q,1)</f>
        <v>#N/A</v>
      </c>
      <c r="M771" s="159" t="str">
        <f t="shared" si="61"/>
        <v/>
      </c>
    </row>
    <row r="772" spans="1:13">
      <c r="A772" s="159"/>
      <c r="K772" s="159" t="e">
        <f t="shared" si="62"/>
        <v>#N/A</v>
      </c>
      <c r="M772" s="159" t="str">
        <f t="shared" si="61"/>
        <v/>
      </c>
    </row>
    <row r="773" spans="1:13">
      <c r="A773" s="159"/>
      <c r="K773" s="159" t="e">
        <f t="shared" si="62"/>
        <v>#N/A</v>
      </c>
      <c r="M773" s="159" t="str">
        <f t="shared" ref="M773:M836" si="63">IF(L773&gt;$A$14,L773,"")</f>
        <v/>
      </c>
    </row>
    <row r="774" spans="1:13">
      <c r="A774" s="159"/>
      <c r="K774" s="159" t="e">
        <f t="shared" si="62"/>
        <v>#N/A</v>
      </c>
      <c r="M774" s="159" t="str">
        <f t="shared" si="63"/>
        <v/>
      </c>
    </row>
    <row r="775" spans="1:13">
      <c r="A775" s="159"/>
      <c r="K775" s="159" t="e">
        <f t="shared" si="62"/>
        <v>#N/A</v>
      </c>
      <c r="M775" s="159" t="str">
        <f t="shared" si="63"/>
        <v/>
      </c>
    </row>
    <row r="776" spans="1:13">
      <c r="A776" s="159"/>
      <c r="K776" s="159" t="e">
        <f t="shared" si="62"/>
        <v>#N/A</v>
      </c>
      <c r="M776" s="159" t="str">
        <f t="shared" si="63"/>
        <v/>
      </c>
    </row>
    <row r="777" spans="1:13">
      <c r="A777" s="159"/>
      <c r="K777" s="159" t="e">
        <f t="shared" si="62"/>
        <v>#N/A</v>
      </c>
      <c r="M777" s="159" t="str">
        <f t="shared" si="63"/>
        <v/>
      </c>
    </row>
    <row r="778" spans="1:13">
      <c r="A778" s="159"/>
      <c r="K778" s="159" t="e">
        <f t="shared" si="62"/>
        <v>#N/A</v>
      </c>
      <c r="M778" s="159" t="str">
        <f t="shared" si="63"/>
        <v/>
      </c>
    </row>
    <row r="779" spans="1:13">
      <c r="A779" s="159"/>
      <c r="K779" s="159" t="e">
        <f t="shared" si="62"/>
        <v>#N/A</v>
      </c>
      <c r="M779" s="159" t="str">
        <f t="shared" si="63"/>
        <v/>
      </c>
    </row>
    <row r="780" spans="1:13">
      <c r="A780" s="159"/>
      <c r="K780" s="159" t="e">
        <f t="shared" si="62"/>
        <v>#N/A</v>
      </c>
      <c r="M780" s="159" t="str">
        <f t="shared" si="63"/>
        <v/>
      </c>
    </row>
    <row r="781" spans="1:13">
      <c r="A781" s="159"/>
      <c r="K781" s="159" t="e">
        <f t="shared" si="62"/>
        <v>#N/A</v>
      </c>
      <c r="M781" s="159" t="str">
        <f t="shared" si="63"/>
        <v/>
      </c>
    </row>
    <row r="782" spans="1:13">
      <c r="A782" s="159"/>
      <c r="K782" s="159" t="e">
        <f t="shared" si="62"/>
        <v>#N/A</v>
      </c>
      <c r="M782" s="159" t="str">
        <f t="shared" si="63"/>
        <v/>
      </c>
    </row>
    <row r="783" spans="1:13">
      <c r="A783" s="159"/>
      <c r="K783" s="159" t="e">
        <f t="shared" si="62"/>
        <v>#N/A</v>
      </c>
      <c r="M783" s="159" t="str">
        <f t="shared" si="63"/>
        <v/>
      </c>
    </row>
    <row r="784" spans="1:13">
      <c r="A784" s="159"/>
      <c r="K784" s="159" t="e">
        <f t="shared" si="62"/>
        <v>#N/A</v>
      </c>
      <c r="M784" s="159" t="str">
        <f t="shared" si="63"/>
        <v/>
      </c>
    </row>
    <row r="785" spans="1:13">
      <c r="A785" s="159"/>
      <c r="K785" s="159" t="e">
        <f t="shared" si="62"/>
        <v>#N/A</v>
      </c>
      <c r="M785" s="159" t="str">
        <f t="shared" si="63"/>
        <v/>
      </c>
    </row>
    <row r="786" spans="1:13">
      <c r="A786" s="159"/>
      <c r="K786" s="159" t="e">
        <f t="shared" si="62"/>
        <v>#N/A</v>
      </c>
      <c r="M786" s="159" t="str">
        <f t="shared" si="63"/>
        <v/>
      </c>
    </row>
    <row r="787" spans="1:13">
      <c r="A787" s="159"/>
      <c r="K787" s="159" t="e">
        <f t="shared" si="62"/>
        <v>#N/A</v>
      </c>
      <c r="M787" s="159" t="str">
        <f t="shared" si="63"/>
        <v/>
      </c>
    </row>
    <row r="788" spans="1:13">
      <c r="A788" s="159"/>
      <c r="K788" s="159" t="e">
        <f t="shared" si="62"/>
        <v>#N/A</v>
      </c>
      <c r="M788" s="159" t="str">
        <f t="shared" si="63"/>
        <v/>
      </c>
    </row>
    <row r="789" spans="1:13">
      <c r="A789" s="159"/>
      <c r="K789" s="159" t="e">
        <f t="shared" si="62"/>
        <v>#N/A</v>
      </c>
      <c r="M789" s="159" t="str">
        <f t="shared" si="63"/>
        <v/>
      </c>
    </row>
    <row r="790" spans="1:13">
      <c r="A790" s="159"/>
      <c r="K790" s="159" t="e">
        <f t="shared" si="62"/>
        <v>#N/A</v>
      </c>
      <c r="M790" s="159" t="str">
        <f t="shared" si="63"/>
        <v/>
      </c>
    </row>
    <row r="791" spans="1:13">
      <c r="A791" s="159"/>
      <c r="K791" s="159" t="e">
        <f t="shared" si="62"/>
        <v>#N/A</v>
      </c>
      <c r="M791" s="159" t="str">
        <f t="shared" si="63"/>
        <v/>
      </c>
    </row>
    <row r="792" spans="1:13">
      <c r="A792" s="159"/>
      <c r="K792" s="159" t="e">
        <f t="shared" si="62"/>
        <v>#N/A</v>
      </c>
      <c r="M792" s="159" t="str">
        <f t="shared" si="63"/>
        <v/>
      </c>
    </row>
    <row r="793" spans="1:13">
      <c r="A793" s="159"/>
      <c r="K793" s="159" t="e">
        <f t="shared" si="62"/>
        <v>#N/A</v>
      </c>
      <c r="M793" s="159" t="str">
        <f t="shared" si="63"/>
        <v/>
      </c>
    </row>
    <row r="794" spans="1:13">
      <c r="A794" s="159"/>
      <c r="K794" s="159" t="e">
        <f t="shared" si="62"/>
        <v>#N/A</v>
      </c>
      <c r="M794" s="159" t="str">
        <f t="shared" si="63"/>
        <v/>
      </c>
    </row>
    <row r="795" spans="1:13">
      <c r="A795" s="159"/>
      <c r="K795" s="159" t="e">
        <f t="shared" si="62"/>
        <v>#N/A</v>
      </c>
      <c r="M795" s="159" t="str">
        <f t="shared" si="63"/>
        <v/>
      </c>
    </row>
    <row r="796" spans="1:13">
      <c r="A796" s="159"/>
      <c r="K796" s="159" t="e">
        <f t="shared" si="62"/>
        <v>#N/A</v>
      </c>
      <c r="M796" s="159" t="str">
        <f t="shared" si="63"/>
        <v/>
      </c>
    </row>
    <row r="797" spans="1:13">
      <c r="A797" s="159"/>
      <c r="K797" s="159" t="e">
        <f t="shared" si="62"/>
        <v>#N/A</v>
      </c>
      <c r="M797" s="159" t="str">
        <f t="shared" si="63"/>
        <v/>
      </c>
    </row>
    <row r="798" spans="1:13">
      <c r="A798" s="159"/>
      <c r="K798" s="159" t="e">
        <f t="shared" si="62"/>
        <v>#N/A</v>
      </c>
      <c r="M798" s="159" t="str">
        <f t="shared" si="63"/>
        <v/>
      </c>
    </row>
    <row r="799" spans="1:13">
      <c r="A799" s="159"/>
      <c r="K799" s="159" t="e">
        <f t="shared" si="62"/>
        <v>#N/A</v>
      </c>
      <c r="M799" s="159" t="str">
        <f t="shared" si="63"/>
        <v/>
      </c>
    </row>
    <row r="800" spans="1:13">
      <c r="A800" s="159"/>
      <c r="K800" s="159" t="e">
        <f t="shared" si="62"/>
        <v>#N/A</v>
      </c>
      <c r="M800" s="159" t="str">
        <f t="shared" si="63"/>
        <v/>
      </c>
    </row>
    <row r="801" spans="1:13">
      <c r="A801" s="159"/>
      <c r="K801" s="159" t="e">
        <f t="shared" si="62"/>
        <v>#N/A</v>
      </c>
      <c r="M801" s="159" t="str">
        <f t="shared" si="63"/>
        <v/>
      </c>
    </row>
    <row r="802" spans="1:13">
      <c r="A802" s="159"/>
      <c r="K802" s="159" t="e">
        <f t="shared" si="62"/>
        <v>#N/A</v>
      </c>
      <c r="M802" s="159" t="str">
        <f t="shared" si="63"/>
        <v/>
      </c>
    </row>
    <row r="803" spans="1:13">
      <c r="A803" s="159"/>
      <c r="K803" s="159" t="e">
        <f t="shared" si="62"/>
        <v>#N/A</v>
      </c>
      <c r="M803" s="159" t="str">
        <f t="shared" si="63"/>
        <v/>
      </c>
    </row>
    <row r="804" spans="1:13">
      <c r="A804" s="159"/>
      <c r="K804" s="159" t="e">
        <f t="shared" si="62"/>
        <v>#N/A</v>
      </c>
      <c r="M804" s="159" t="str">
        <f t="shared" si="63"/>
        <v/>
      </c>
    </row>
    <row r="805" spans="1:13">
      <c r="A805" s="159"/>
      <c r="K805" s="159" t="e">
        <f t="shared" si="62"/>
        <v>#N/A</v>
      </c>
      <c r="M805" s="159" t="str">
        <f t="shared" si="63"/>
        <v/>
      </c>
    </row>
    <row r="806" spans="1:13">
      <c r="A806" s="159"/>
      <c r="K806" s="159" t="e">
        <f t="shared" si="62"/>
        <v>#N/A</v>
      </c>
      <c r="M806" s="159" t="str">
        <f t="shared" si="63"/>
        <v/>
      </c>
    </row>
    <row r="807" spans="1:13">
      <c r="A807" s="159"/>
      <c r="K807" s="159" t="e">
        <f t="shared" si="62"/>
        <v>#N/A</v>
      </c>
      <c r="M807" s="159" t="str">
        <f t="shared" si="63"/>
        <v/>
      </c>
    </row>
    <row r="808" spans="1:13">
      <c r="A808" s="159"/>
      <c r="K808" s="159" t="e">
        <f t="shared" si="62"/>
        <v>#N/A</v>
      </c>
      <c r="M808" s="159" t="str">
        <f t="shared" si="63"/>
        <v/>
      </c>
    </row>
    <row r="809" spans="1:13">
      <c r="A809" s="159"/>
      <c r="K809" s="159" t="e">
        <f t="shared" si="62"/>
        <v>#N/A</v>
      </c>
      <c r="M809" s="159" t="str">
        <f t="shared" si="63"/>
        <v/>
      </c>
    </row>
    <row r="810" spans="1:13">
      <c r="A810" s="159"/>
      <c r="K810" s="159" t="e">
        <f t="shared" si="62"/>
        <v>#N/A</v>
      </c>
      <c r="M810" s="159" t="str">
        <f t="shared" si="63"/>
        <v/>
      </c>
    </row>
    <row r="811" spans="1:13">
      <c r="A811" s="159"/>
      <c r="K811" s="159" t="e">
        <f t="shared" si="62"/>
        <v>#N/A</v>
      </c>
      <c r="M811" s="159" t="str">
        <f t="shared" si="63"/>
        <v/>
      </c>
    </row>
    <row r="812" spans="1:13">
      <c r="A812" s="159"/>
      <c r="K812" s="159" t="e">
        <f t="shared" si="62"/>
        <v>#N/A</v>
      </c>
      <c r="M812" s="159" t="str">
        <f t="shared" si="63"/>
        <v/>
      </c>
    </row>
    <row r="813" spans="1:13">
      <c r="A813" s="159"/>
      <c r="K813" s="159" t="e">
        <f t="shared" si="62"/>
        <v>#N/A</v>
      </c>
      <c r="M813" s="159" t="str">
        <f t="shared" si="63"/>
        <v/>
      </c>
    </row>
    <row r="814" spans="1:13">
      <c r="A814" s="159"/>
      <c r="K814" s="159" t="e">
        <f t="shared" si="62"/>
        <v>#N/A</v>
      </c>
      <c r="M814" s="159" t="str">
        <f t="shared" si="63"/>
        <v/>
      </c>
    </row>
    <row r="815" spans="1:13">
      <c r="A815" s="159"/>
      <c r="K815" s="159" t="e">
        <f t="shared" si="62"/>
        <v>#N/A</v>
      </c>
      <c r="M815" s="159" t="str">
        <f t="shared" si="63"/>
        <v/>
      </c>
    </row>
    <row r="816" spans="1:13">
      <c r="A816" s="159"/>
      <c r="K816" s="159" t="e">
        <f t="shared" si="62"/>
        <v>#N/A</v>
      </c>
      <c r="M816" s="159" t="str">
        <f t="shared" si="63"/>
        <v/>
      </c>
    </row>
    <row r="817" spans="1:13">
      <c r="A817" s="159"/>
      <c r="K817" s="159" t="e">
        <f t="shared" si="62"/>
        <v>#N/A</v>
      </c>
      <c r="M817" s="159" t="str">
        <f t="shared" si="63"/>
        <v/>
      </c>
    </row>
    <row r="818" spans="1:13">
      <c r="A818" s="159"/>
      <c r="K818" s="159" t="e">
        <f t="shared" si="62"/>
        <v>#N/A</v>
      </c>
      <c r="M818" s="159" t="str">
        <f t="shared" si="63"/>
        <v/>
      </c>
    </row>
    <row r="819" spans="1:13">
      <c r="A819" s="159"/>
      <c r="K819" s="159" t="e">
        <f t="shared" si="62"/>
        <v>#N/A</v>
      </c>
      <c r="M819" s="159" t="str">
        <f t="shared" si="63"/>
        <v/>
      </c>
    </row>
    <row r="820" spans="1:13">
      <c r="A820" s="159"/>
      <c r="K820" s="159" t="e">
        <f t="shared" si="62"/>
        <v>#N/A</v>
      </c>
      <c r="M820" s="159" t="str">
        <f t="shared" si="63"/>
        <v/>
      </c>
    </row>
    <row r="821" spans="1:13">
      <c r="A821" s="159"/>
      <c r="K821" s="159" t="e">
        <f t="shared" si="62"/>
        <v>#N/A</v>
      </c>
      <c r="M821" s="159" t="str">
        <f t="shared" si="63"/>
        <v/>
      </c>
    </row>
    <row r="822" spans="1:13">
      <c r="A822" s="159"/>
      <c r="K822" s="159" t="e">
        <f t="shared" si="62"/>
        <v>#N/A</v>
      </c>
      <c r="M822" s="159" t="str">
        <f t="shared" si="63"/>
        <v/>
      </c>
    </row>
    <row r="823" spans="1:13">
      <c r="A823" s="159"/>
      <c r="K823" s="159" t="e">
        <f t="shared" si="62"/>
        <v>#N/A</v>
      </c>
      <c r="M823" s="159" t="str">
        <f t="shared" si="63"/>
        <v/>
      </c>
    </row>
    <row r="824" spans="1:13">
      <c r="A824" s="159"/>
      <c r="K824" s="159" t="e">
        <f t="shared" si="62"/>
        <v>#N/A</v>
      </c>
      <c r="M824" s="159" t="str">
        <f t="shared" si="63"/>
        <v/>
      </c>
    </row>
    <row r="825" spans="1:13">
      <c r="A825" s="159"/>
      <c r="K825" s="159" t="e">
        <f t="shared" si="62"/>
        <v>#N/A</v>
      </c>
      <c r="M825" s="159" t="str">
        <f t="shared" si="63"/>
        <v/>
      </c>
    </row>
    <row r="826" spans="1:13">
      <c r="A826" s="159"/>
      <c r="K826" s="159" t="e">
        <f t="shared" si="62"/>
        <v>#N/A</v>
      </c>
      <c r="M826" s="159" t="str">
        <f t="shared" si="63"/>
        <v/>
      </c>
    </row>
    <row r="827" spans="1:13">
      <c r="A827" s="159"/>
      <c r="K827" s="159" t="e">
        <f t="shared" si="62"/>
        <v>#N/A</v>
      </c>
      <c r="M827" s="159" t="str">
        <f t="shared" si="63"/>
        <v/>
      </c>
    </row>
    <row r="828" spans="1:13">
      <c r="A828" s="159"/>
      <c r="K828" s="159" t="e">
        <f t="shared" si="62"/>
        <v>#N/A</v>
      </c>
      <c r="M828" s="159" t="str">
        <f t="shared" si="63"/>
        <v/>
      </c>
    </row>
    <row r="829" spans="1:13">
      <c r="A829" s="159"/>
      <c r="K829" s="159" t="e">
        <f t="shared" si="62"/>
        <v>#N/A</v>
      </c>
      <c r="M829" s="159" t="str">
        <f t="shared" si="63"/>
        <v/>
      </c>
    </row>
    <row r="830" spans="1:13">
      <c r="A830" s="159"/>
      <c r="K830" s="159" t="e">
        <f t="shared" si="62"/>
        <v>#N/A</v>
      </c>
      <c r="M830" s="159" t="str">
        <f t="shared" si="63"/>
        <v/>
      </c>
    </row>
    <row r="831" spans="1:13">
      <c r="A831" s="159"/>
      <c r="K831" s="159" t="e">
        <f t="shared" si="62"/>
        <v>#N/A</v>
      </c>
      <c r="M831" s="159" t="str">
        <f t="shared" si="63"/>
        <v/>
      </c>
    </row>
    <row r="832" spans="1:13">
      <c r="A832" s="159"/>
      <c r="K832" s="159" t="e">
        <f t="shared" si="62"/>
        <v>#N/A</v>
      </c>
      <c r="M832" s="159" t="str">
        <f t="shared" si="63"/>
        <v/>
      </c>
    </row>
    <row r="833" spans="1:13">
      <c r="A833" s="159"/>
      <c r="K833" s="159" t="e">
        <f t="shared" si="62"/>
        <v>#N/A</v>
      </c>
      <c r="M833" s="159" t="str">
        <f t="shared" si="63"/>
        <v/>
      </c>
    </row>
    <row r="834" spans="1:13">
      <c r="A834" s="159"/>
      <c r="K834" s="159" t="e">
        <f t="shared" si="62"/>
        <v>#N/A</v>
      </c>
      <c r="M834" s="159" t="str">
        <f t="shared" si="63"/>
        <v/>
      </c>
    </row>
    <row r="835" spans="1:13">
      <c r="A835" s="159"/>
      <c r="K835" s="159" t="e">
        <f t="shared" ref="K835:K898" si="64">VLOOKUP(O835,Q:Q,1)</f>
        <v>#N/A</v>
      </c>
      <c r="M835" s="159" t="str">
        <f t="shared" si="63"/>
        <v/>
      </c>
    </row>
    <row r="836" spans="1:13">
      <c r="A836" s="159"/>
      <c r="K836" s="159" t="e">
        <f t="shared" si="64"/>
        <v>#N/A</v>
      </c>
      <c r="M836" s="159" t="str">
        <f t="shared" si="63"/>
        <v/>
      </c>
    </row>
    <row r="837" spans="1:13">
      <c r="A837" s="159"/>
      <c r="K837" s="159" t="e">
        <f t="shared" si="64"/>
        <v>#N/A</v>
      </c>
      <c r="M837" s="159" t="str">
        <f t="shared" ref="M837:M900" si="65">IF(L837&gt;$A$14,L837,"")</f>
        <v/>
      </c>
    </row>
    <row r="838" spans="1:13">
      <c r="A838" s="159"/>
      <c r="K838" s="159" t="e">
        <f t="shared" si="64"/>
        <v>#N/A</v>
      </c>
      <c r="M838" s="159" t="str">
        <f t="shared" si="65"/>
        <v/>
      </c>
    </row>
    <row r="839" spans="1:13">
      <c r="A839" s="159"/>
      <c r="K839" s="159" t="e">
        <f t="shared" si="64"/>
        <v>#N/A</v>
      </c>
      <c r="M839" s="159" t="str">
        <f t="shared" si="65"/>
        <v/>
      </c>
    </row>
    <row r="840" spans="1:13">
      <c r="A840" s="159"/>
      <c r="K840" s="159" t="e">
        <f t="shared" si="64"/>
        <v>#N/A</v>
      </c>
      <c r="M840" s="159" t="str">
        <f t="shared" si="65"/>
        <v/>
      </c>
    </row>
    <row r="841" spans="1:13">
      <c r="A841" s="159"/>
      <c r="K841" s="159" t="e">
        <f t="shared" si="64"/>
        <v>#N/A</v>
      </c>
      <c r="M841" s="159" t="str">
        <f t="shared" si="65"/>
        <v/>
      </c>
    </row>
    <row r="842" spans="1:13">
      <c r="A842" s="159"/>
      <c r="K842" s="159" t="e">
        <f t="shared" si="64"/>
        <v>#N/A</v>
      </c>
      <c r="M842" s="159" t="str">
        <f t="shared" si="65"/>
        <v/>
      </c>
    </row>
    <row r="843" spans="1:13">
      <c r="A843" s="159"/>
      <c r="K843" s="159" t="e">
        <f t="shared" si="64"/>
        <v>#N/A</v>
      </c>
      <c r="M843" s="159" t="str">
        <f t="shared" si="65"/>
        <v/>
      </c>
    </row>
    <row r="844" spans="1:13">
      <c r="A844" s="159"/>
      <c r="K844" s="159" t="e">
        <f t="shared" si="64"/>
        <v>#N/A</v>
      </c>
      <c r="M844" s="159" t="str">
        <f t="shared" si="65"/>
        <v/>
      </c>
    </row>
    <row r="845" spans="1:13">
      <c r="A845" s="159"/>
      <c r="K845" s="159" t="e">
        <f t="shared" si="64"/>
        <v>#N/A</v>
      </c>
      <c r="M845" s="159" t="str">
        <f t="shared" si="65"/>
        <v/>
      </c>
    </row>
    <row r="846" spans="1:13">
      <c r="A846" s="159"/>
      <c r="K846" s="159" t="e">
        <f t="shared" si="64"/>
        <v>#N/A</v>
      </c>
      <c r="M846" s="159" t="str">
        <f t="shared" si="65"/>
        <v/>
      </c>
    </row>
    <row r="847" spans="1:13">
      <c r="A847" s="159"/>
      <c r="K847" s="159" t="e">
        <f t="shared" si="64"/>
        <v>#N/A</v>
      </c>
      <c r="M847" s="159" t="str">
        <f t="shared" si="65"/>
        <v/>
      </c>
    </row>
    <row r="848" spans="1:13">
      <c r="A848" s="159"/>
      <c r="K848" s="159" t="e">
        <f t="shared" si="64"/>
        <v>#N/A</v>
      </c>
      <c r="M848" s="159" t="str">
        <f t="shared" si="65"/>
        <v/>
      </c>
    </row>
    <row r="849" spans="1:13">
      <c r="A849" s="159"/>
      <c r="K849" s="159" t="e">
        <f t="shared" si="64"/>
        <v>#N/A</v>
      </c>
      <c r="M849" s="159" t="str">
        <f t="shared" si="65"/>
        <v/>
      </c>
    </row>
    <row r="850" spans="1:13">
      <c r="A850" s="159"/>
      <c r="K850" s="159" t="e">
        <f t="shared" si="64"/>
        <v>#N/A</v>
      </c>
      <c r="M850" s="159" t="str">
        <f t="shared" si="65"/>
        <v/>
      </c>
    </row>
    <row r="851" spans="1:13">
      <c r="A851" s="159"/>
      <c r="K851" s="159" t="e">
        <f t="shared" si="64"/>
        <v>#N/A</v>
      </c>
      <c r="M851" s="159" t="str">
        <f t="shared" si="65"/>
        <v/>
      </c>
    </row>
    <row r="852" spans="1:13">
      <c r="A852" s="159"/>
      <c r="K852" s="159" t="e">
        <f t="shared" si="64"/>
        <v>#N/A</v>
      </c>
      <c r="M852" s="159" t="str">
        <f t="shared" si="65"/>
        <v/>
      </c>
    </row>
    <row r="853" spans="1:13">
      <c r="A853" s="159"/>
      <c r="K853" s="159" t="e">
        <f t="shared" si="64"/>
        <v>#N/A</v>
      </c>
      <c r="M853" s="159" t="str">
        <f t="shared" si="65"/>
        <v/>
      </c>
    </row>
    <row r="854" spans="1:13">
      <c r="A854" s="159"/>
      <c r="K854" s="159" t="e">
        <f t="shared" si="64"/>
        <v>#N/A</v>
      </c>
      <c r="M854" s="159" t="str">
        <f t="shared" si="65"/>
        <v/>
      </c>
    </row>
    <row r="855" spans="1:13">
      <c r="A855" s="159"/>
      <c r="K855" s="159" t="e">
        <f t="shared" si="64"/>
        <v>#N/A</v>
      </c>
      <c r="M855" s="159" t="str">
        <f t="shared" si="65"/>
        <v/>
      </c>
    </row>
    <row r="856" spans="1:13">
      <c r="A856" s="159"/>
      <c r="K856" s="159" t="e">
        <f t="shared" si="64"/>
        <v>#N/A</v>
      </c>
      <c r="M856" s="159" t="str">
        <f t="shared" si="65"/>
        <v/>
      </c>
    </row>
    <row r="857" spans="1:13">
      <c r="A857" s="159"/>
      <c r="K857" s="159" t="e">
        <f t="shared" si="64"/>
        <v>#N/A</v>
      </c>
      <c r="M857" s="159" t="str">
        <f t="shared" si="65"/>
        <v/>
      </c>
    </row>
    <row r="858" spans="1:13">
      <c r="A858" s="159"/>
      <c r="K858" s="159" t="e">
        <f t="shared" si="64"/>
        <v>#N/A</v>
      </c>
      <c r="M858" s="159" t="str">
        <f t="shared" si="65"/>
        <v/>
      </c>
    </row>
    <row r="859" spans="1:13">
      <c r="A859" s="159"/>
      <c r="K859" s="159" t="e">
        <f t="shared" si="64"/>
        <v>#N/A</v>
      </c>
      <c r="M859" s="159" t="str">
        <f t="shared" si="65"/>
        <v/>
      </c>
    </row>
    <row r="860" spans="1:13">
      <c r="A860" s="159"/>
      <c r="K860" s="159" t="e">
        <f t="shared" si="64"/>
        <v>#N/A</v>
      </c>
      <c r="M860" s="159" t="str">
        <f t="shared" si="65"/>
        <v/>
      </c>
    </row>
    <row r="861" spans="1:13">
      <c r="A861" s="159"/>
      <c r="K861" s="159" t="e">
        <f t="shared" si="64"/>
        <v>#N/A</v>
      </c>
      <c r="M861" s="159" t="str">
        <f t="shared" si="65"/>
        <v/>
      </c>
    </row>
    <row r="862" spans="1:13">
      <c r="A862" s="159"/>
      <c r="K862" s="159" t="e">
        <f t="shared" si="64"/>
        <v>#N/A</v>
      </c>
      <c r="M862" s="159" t="str">
        <f t="shared" si="65"/>
        <v/>
      </c>
    </row>
    <row r="863" spans="1:13">
      <c r="A863" s="159"/>
      <c r="K863" s="159" t="e">
        <f t="shared" si="64"/>
        <v>#N/A</v>
      </c>
      <c r="M863" s="159" t="str">
        <f t="shared" si="65"/>
        <v/>
      </c>
    </row>
    <row r="864" spans="1:13">
      <c r="A864" s="159"/>
      <c r="K864" s="159" t="e">
        <f t="shared" si="64"/>
        <v>#N/A</v>
      </c>
      <c r="M864" s="159" t="str">
        <f t="shared" si="65"/>
        <v/>
      </c>
    </row>
    <row r="865" spans="1:13">
      <c r="A865" s="159"/>
      <c r="K865" s="159" t="e">
        <f t="shared" si="64"/>
        <v>#N/A</v>
      </c>
      <c r="M865" s="159" t="str">
        <f t="shared" si="65"/>
        <v/>
      </c>
    </row>
    <row r="866" spans="1:13">
      <c r="A866" s="159"/>
      <c r="K866" s="159" t="e">
        <f t="shared" si="64"/>
        <v>#N/A</v>
      </c>
      <c r="M866" s="159" t="str">
        <f t="shared" si="65"/>
        <v/>
      </c>
    </row>
    <row r="867" spans="1:13">
      <c r="A867" s="159"/>
      <c r="K867" s="159" t="e">
        <f t="shared" si="64"/>
        <v>#N/A</v>
      </c>
      <c r="M867" s="159" t="str">
        <f t="shared" si="65"/>
        <v/>
      </c>
    </row>
    <row r="868" spans="1:13">
      <c r="A868" s="159"/>
      <c r="K868" s="159" t="e">
        <f t="shared" si="64"/>
        <v>#N/A</v>
      </c>
      <c r="M868" s="159" t="str">
        <f t="shared" si="65"/>
        <v/>
      </c>
    </row>
    <row r="869" spans="1:13">
      <c r="A869" s="159"/>
      <c r="K869" s="159" t="e">
        <f t="shared" si="64"/>
        <v>#N/A</v>
      </c>
      <c r="M869" s="159" t="str">
        <f t="shared" si="65"/>
        <v/>
      </c>
    </row>
    <row r="870" spans="1:13">
      <c r="A870" s="159"/>
      <c r="K870" s="159" t="e">
        <f t="shared" si="64"/>
        <v>#N/A</v>
      </c>
      <c r="M870" s="159" t="str">
        <f t="shared" si="65"/>
        <v/>
      </c>
    </row>
    <row r="871" spans="1:13">
      <c r="A871" s="159"/>
      <c r="K871" s="159" t="e">
        <f t="shared" si="64"/>
        <v>#N/A</v>
      </c>
      <c r="M871" s="159" t="str">
        <f t="shared" si="65"/>
        <v/>
      </c>
    </row>
    <row r="872" spans="1:13">
      <c r="A872" s="159"/>
      <c r="K872" s="159" t="e">
        <f t="shared" si="64"/>
        <v>#N/A</v>
      </c>
      <c r="M872" s="159" t="str">
        <f t="shared" si="65"/>
        <v/>
      </c>
    </row>
    <row r="873" spans="1:13">
      <c r="A873" s="159"/>
      <c r="K873" s="159" t="e">
        <f t="shared" si="64"/>
        <v>#N/A</v>
      </c>
      <c r="M873" s="159" t="str">
        <f t="shared" si="65"/>
        <v/>
      </c>
    </row>
    <row r="874" spans="1:13">
      <c r="A874" s="159"/>
      <c r="K874" s="159" t="e">
        <f t="shared" si="64"/>
        <v>#N/A</v>
      </c>
      <c r="M874" s="159" t="str">
        <f t="shared" si="65"/>
        <v/>
      </c>
    </row>
    <row r="875" spans="1:13">
      <c r="A875" s="159"/>
      <c r="K875" s="159" t="e">
        <f t="shared" si="64"/>
        <v>#N/A</v>
      </c>
      <c r="M875" s="159" t="str">
        <f t="shared" si="65"/>
        <v/>
      </c>
    </row>
    <row r="876" spans="1:13">
      <c r="A876" s="159"/>
      <c r="K876" s="159" t="e">
        <f t="shared" si="64"/>
        <v>#N/A</v>
      </c>
      <c r="M876" s="159" t="str">
        <f t="shared" si="65"/>
        <v/>
      </c>
    </row>
    <row r="877" spans="1:13">
      <c r="A877" s="159"/>
      <c r="K877" s="159" t="e">
        <f t="shared" si="64"/>
        <v>#N/A</v>
      </c>
      <c r="M877" s="159" t="str">
        <f t="shared" si="65"/>
        <v/>
      </c>
    </row>
    <row r="878" spans="1:13">
      <c r="A878" s="159"/>
      <c r="K878" s="159" t="e">
        <f t="shared" si="64"/>
        <v>#N/A</v>
      </c>
      <c r="M878" s="159" t="str">
        <f t="shared" si="65"/>
        <v/>
      </c>
    </row>
    <row r="879" spans="1:13">
      <c r="A879" s="159"/>
      <c r="K879" s="159" t="e">
        <f t="shared" si="64"/>
        <v>#N/A</v>
      </c>
      <c r="M879" s="159" t="str">
        <f t="shared" si="65"/>
        <v/>
      </c>
    </row>
    <row r="880" spans="1:13">
      <c r="A880" s="159"/>
      <c r="K880" s="159" t="e">
        <f t="shared" si="64"/>
        <v>#N/A</v>
      </c>
      <c r="M880" s="159" t="str">
        <f t="shared" si="65"/>
        <v/>
      </c>
    </row>
    <row r="881" spans="1:13">
      <c r="A881" s="159"/>
      <c r="K881" s="159" t="e">
        <f t="shared" si="64"/>
        <v>#N/A</v>
      </c>
      <c r="M881" s="159" t="str">
        <f t="shared" si="65"/>
        <v/>
      </c>
    </row>
    <row r="882" spans="1:13">
      <c r="A882" s="159"/>
      <c r="K882" s="159" t="e">
        <f t="shared" si="64"/>
        <v>#N/A</v>
      </c>
      <c r="M882" s="159" t="str">
        <f t="shared" si="65"/>
        <v/>
      </c>
    </row>
    <row r="883" spans="1:13">
      <c r="A883" s="159"/>
      <c r="K883" s="159" t="e">
        <f t="shared" si="64"/>
        <v>#N/A</v>
      </c>
      <c r="M883" s="159" t="str">
        <f t="shared" si="65"/>
        <v/>
      </c>
    </row>
    <row r="884" spans="1:13">
      <c r="A884" s="159"/>
      <c r="K884" s="159" t="e">
        <f t="shared" si="64"/>
        <v>#N/A</v>
      </c>
      <c r="M884" s="159" t="str">
        <f t="shared" si="65"/>
        <v/>
      </c>
    </row>
    <row r="885" spans="1:13">
      <c r="A885" s="159"/>
      <c r="K885" s="159" t="e">
        <f t="shared" si="64"/>
        <v>#N/A</v>
      </c>
      <c r="M885" s="159" t="str">
        <f t="shared" si="65"/>
        <v/>
      </c>
    </row>
    <row r="886" spans="1:13">
      <c r="A886" s="159"/>
      <c r="K886" s="159" t="e">
        <f t="shared" si="64"/>
        <v>#N/A</v>
      </c>
      <c r="M886" s="159" t="str">
        <f t="shared" si="65"/>
        <v/>
      </c>
    </row>
    <row r="887" spans="1:13">
      <c r="A887" s="159"/>
      <c r="K887" s="159" t="e">
        <f t="shared" si="64"/>
        <v>#N/A</v>
      </c>
      <c r="M887" s="159" t="str">
        <f t="shared" si="65"/>
        <v/>
      </c>
    </row>
    <row r="888" spans="1:13">
      <c r="A888" s="159"/>
      <c r="K888" s="159" t="e">
        <f t="shared" si="64"/>
        <v>#N/A</v>
      </c>
      <c r="M888" s="159" t="str">
        <f t="shared" si="65"/>
        <v/>
      </c>
    </row>
    <row r="889" spans="1:13">
      <c r="A889" s="159"/>
      <c r="K889" s="159" t="e">
        <f t="shared" si="64"/>
        <v>#N/A</v>
      </c>
      <c r="M889" s="159" t="str">
        <f t="shared" si="65"/>
        <v/>
      </c>
    </row>
    <row r="890" spans="1:13">
      <c r="A890" s="159"/>
      <c r="K890" s="159" t="e">
        <f t="shared" si="64"/>
        <v>#N/A</v>
      </c>
      <c r="M890" s="159" t="str">
        <f t="shared" si="65"/>
        <v/>
      </c>
    </row>
    <row r="891" spans="1:13">
      <c r="A891" s="159"/>
      <c r="K891" s="159" t="e">
        <f t="shared" si="64"/>
        <v>#N/A</v>
      </c>
      <c r="M891" s="159" t="str">
        <f t="shared" si="65"/>
        <v/>
      </c>
    </row>
    <row r="892" spans="1:13">
      <c r="A892" s="159"/>
      <c r="K892" s="159" t="e">
        <f t="shared" si="64"/>
        <v>#N/A</v>
      </c>
      <c r="M892" s="159" t="str">
        <f t="shared" si="65"/>
        <v/>
      </c>
    </row>
    <row r="893" spans="1:13">
      <c r="A893" s="159"/>
      <c r="K893" s="159" t="e">
        <f t="shared" si="64"/>
        <v>#N/A</v>
      </c>
      <c r="M893" s="159" t="str">
        <f t="shared" si="65"/>
        <v/>
      </c>
    </row>
    <row r="894" spans="1:13">
      <c r="A894" s="159"/>
      <c r="K894" s="159" t="e">
        <f t="shared" si="64"/>
        <v>#N/A</v>
      </c>
      <c r="M894" s="159" t="str">
        <f t="shared" si="65"/>
        <v/>
      </c>
    </row>
    <row r="895" spans="1:13">
      <c r="A895" s="159"/>
      <c r="K895" s="159" t="e">
        <f t="shared" si="64"/>
        <v>#N/A</v>
      </c>
      <c r="M895" s="159" t="str">
        <f t="shared" si="65"/>
        <v/>
      </c>
    </row>
    <row r="896" spans="1:13">
      <c r="A896" s="159"/>
      <c r="K896" s="159" t="e">
        <f t="shared" si="64"/>
        <v>#N/A</v>
      </c>
      <c r="M896" s="159" t="str">
        <f t="shared" si="65"/>
        <v/>
      </c>
    </row>
    <row r="897" spans="1:13">
      <c r="A897" s="159"/>
      <c r="K897" s="159" t="e">
        <f t="shared" si="64"/>
        <v>#N/A</v>
      </c>
      <c r="M897" s="159" t="str">
        <f t="shared" si="65"/>
        <v/>
      </c>
    </row>
    <row r="898" spans="1:13">
      <c r="A898" s="159"/>
      <c r="K898" s="159" t="e">
        <f t="shared" si="64"/>
        <v>#N/A</v>
      </c>
      <c r="M898" s="159" t="str">
        <f t="shared" si="65"/>
        <v/>
      </c>
    </row>
    <row r="899" spans="1:13">
      <c r="A899" s="159"/>
      <c r="K899" s="159" t="e">
        <f t="shared" ref="K899:K965" si="66">VLOOKUP(O899,Q:Q,1)</f>
        <v>#N/A</v>
      </c>
      <c r="M899" s="159" t="str">
        <f t="shared" si="65"/>
        <v/>
      </c>
    </row>
    <row r="900" spans="1:13">
      <c r="A900" s="159"/>
      <c r="K900" s="159" t="e">
        <f t="shared" si="66"/>
        <v>#N/A</v>
      </c>
      <c r="M900" s="159" t="str">
        <f t="shared" si="65"/>
        <v/>
      </c>
    </row>
    <row r="901" spans="1:13">
      <c r="A901" s="159"/>
      <c r="K901" s="159" t="e">
        <f t="shared" si="66"/>
        <v>#N/A</v>
      </c>
      <c r="M901" s="159" t="str">
        <f t="shared" ref="M901:M964" si="67">IF(L901&gt;$A$14,L901,"")</f>
        <v/>
      </c>
    </row>
    <row r="902" spans="1:13">
      <c r="A902" s="159"/>
      <c r="K902" s="159" t="e">
        <f t="shared" si="66"/>
        <v>#N/A</v>
      </c>
      <c r="M902" s="159" t="str">
        <f t="shared" si="67"/>
        <v/>
      </c>
    </row>
    <row r="903" spans="1:13">
      <c r="A903" s="159"/>
      <c r="K903" s="159" t="e">
        <f t="shared" si="66"/>
        <v>#N/A</v>
      </c>
      <c r="M903" s="159" t="str">
        <f t="shared" si="67"/>
        <v/>
      </c>
    </row>
    <row r="904" spans="1:13">
      <c r="A904" s="159"/>
      <c r="K904" s="159" t="e">
        <f t="shared" si="66"/>
        <v>#N/A</v>
      </c>
      <c r="M904" s="159" t="str">
        <f t="shared" si="67"/>
        <v/>
      </c>
    </row>
    <row r="905" spans="1:13">
      <c r="A905" s="159"/>
      <c r="K905" s="159" t="e">
        <f t="shared" si="66"/>
        <v>#N/A</v>
      </c>
      <c r="M905" s="159" t="str">
        <f t="shared" si="67"/>
        <v/>
      </c>
    </row>
    <row r="906" spans="1:13">
      <c r="A906" s="159"/>
      <c r="K906" s="159" t="e">
        <f t="shared" si="66"/>
        <v>#N/A</v>
      </c>
      <c r="M906" s="159" t="str">
        <f t="shared" si="67"/>
        <v/>
      </c>
    </row>
    <row r="907" spans="1:13">
      <c r="A907" s="159"/>
      <c r="K907" s="159" t="e">
        <f t="shared" si="66"/>
        <v>#N/A</v>
      </c>
      <c r="M907" s="159" t="str">
        <f t="shared" si="67"/>
        <v/>
      </c>
    </row>
    <row r="908" spans="1:13">
      <c r="A908" s="159"/>
      <c r="K908" s="159" t="e">
        <f t="shared" si="66"/>
        <v>#N/A</v>
      </c>
      <c r="M908" s="159" t="str">
        <f t="shared" si="67"/>
        <v/>
      </c>
    </row>
    <row r="909" spans="1:13">
      <c r="A909" s="159"/>
      <c r="K909" s="159" t="e">
        <f t="shared" si="66"/>
        <v>#N/A</v>
      </c>
      <c r="M909" s="159" t="str">
        <f t="shared" si="67"/>
        <v/>
      </c>
    </row>
    <row r="910" spans="1:13">
      <c r="A910" s="159"/>
      <c r="K910" s="159" t="e">
        <f t="shared" si="66"/>
        <v>#N/A</v>
      </c>
      <c r="M910" s="159" t="str">
        <f t="shared" si="67"/>
        <v/>
      </c>
    </row>
    <row r="911" spans="1:13">
      <c r="A911" s="159"/>
      <c r="K911" s="159" t="e">
        <f t="shared" si="66"/>
        <v>#N/A</v>
      </c>
      <c r="M911" s="159" t="str">
        <f t="shared" si="67"/>
        <v/>
      </c>
    </row>
    <row r="912" spans="1:13">
      <c r="A912" s="159"/>
      <c r="K912" s="159" t="e">
        <f t="shared" si="66"/>
        <v>#N/A</v>
      </c>
      <c r="M912" s="159" t="str">
        <f t="shared" si="67"/>
        <v/>
      </c>
    </row>
    <row r="913" spans="1:13">
      <c r="A913" s="159"/>
      <c r="K913" s="159" t="e">
        <f t="shared" si="66"/>
        <v>#N/A</v>
      </c>
      <c r="M913" s="159" t="str">
        <f t="shared" si="67"/>
        <v/>
      </c>
    </row>
    <row r="914" spans="1:13">
      <c r="A914" s="159"/>
      <c r="K914" s="159" t="e">
        <f t="shared" si="66"/>
        <v>#N/A</v>
      </c>
      <c r="M914" s="159" t="str">
        <f t="shared" si="67"/>
        <v/>
      </c>
    </row>
    <row r="915" spans="1:13">
      <c r="A915" s="159"/>
      <c r="K915" s="159" t="e">
        <f t="shared" si="66"/>
        <v>#N/A</v>
      </c>
      <c r="M915" s="159" t="str">
        <f t="shared" si="67"/>
        <v/>
      </c>
    </row>
    <row r="916" spans="1:13">
      <c r="A916" s="159"/>
      <c r="K916" s="159" t="e">
        <f t="shared" si="66"/>
        <v>#N/A</v>
      </c>
      <c r="M916" s="159" t="str">
        <f t="shared" si="67"/>
        <v/>
      </c>
    </row>
    <row r="917" spans="1:13">
      <c r="A917" s="159"/>
      <c r="K917" s="159" t="e">
        <f t="shared" si="66"/>
        <v>#N/A</v>
      </c>
      <c r="M917" s="159" t="str">
        <f t="shared" si="67"/>
        <v/>
      </c>
    </row>
    <row r="918" spans="1:13">
      <c r="A918" s="159"/>
      <c r="K918" s="159" t="e">
        <f t="shared" si="66"/>
        <v>#N/A</v>
      </c>
      <c r="M918" s="159" t="str">
        <f t="shared" si="67"/>
        <v/>
      </c>
    </row>
    <row r="919" spans="1:13">
      <c r="A919" s="159"/>
      <c r="K919" s="159" t="e">
        <f t="shared" si="66"/>
        <v>#N/A</v>
      </c>
      <c r="M919" s="159" t="str">
        <f t="shared" si="67"/>
        <v/>
      </c>
    </row>
    <row r="920" spans="1:13">
      <c r="A920" s="159"/>
      <c r="K920" s="159" t="e">
        <f t="shared" si="66"/>
        <v>#N/A</v>
      </c>
      <c r="M920" s="159" t="str">
        <f t="shared" si="67"/>
        <v/>
      </c>
    </row>
    <row r="921" spans="1:13">
      <c r="A921" s="159"/>
      <c r="K921" s="159" t="e">
        <f t="shared" si="66"/>
        <v>#N/A</v>
      </c>
      <c r="M921" s="159" t="str">
        <f t="shared" si="67"/>
        <v/>
      </c>
    </row>
    <row r="922" spans="1:13">
      <c r="A922" s="159"/>
      <c r="K922" s="159" t="e">
        <f t="shared" si="66"/>
        <v>#N/A</v>
      </c>
      <c r="M922" s="159" t="str">
        <f t="shared" si="67"/>
        <v/>
      </c>
    </row>
    <row r="923" spans="1:13">
      <c r="A923" s="159"/>
      <c r="K923" s="159" t="e">
        <f t="shared" si="66"/>
        <v>#N/A</v>
      </c>
      <c r="M923" s="159" t="str">
        <f t="shared" si="67"/>
        <v/>
      </c>
    </row>
    <row r="924" spans="1:13">
      <c r="A924" s="159"/>
      <c r="K924" s="159" t="e">
        <f t="shared" si="66"/>
        <v>#N/A</v>
      </c>
      <c r="M924" s="159" t="str">
        <f t="shared" si="67"/>
        <v/>
      </c>
    </row>
    <row r="925" spans="1:13">
      <c r="A925" s="159"/>
      <c r="K925" s="159" t="e">
        <f t="shared" si="66"/>
        <v>#N/A</v>
      </c>
      <c r="M925" s="159" t="str">
        <f t="shared" si="67"/>
        <v/>
      </c>
    </row>
    <row r="926" spans="1:13">
      <c r="A926" s="159"/>
      <c r="K926" s="159" t="e">
        <f t="shared" si="66"/>
        <v>#N/A</v>
      </c>
      <c r="M926" s="159" t="str">
        <f t="shared" si="67"/>
        <v/>
      </c>
    </row>
    <row r="927" spans="1:13">
      <c r="A927" s="159"/>
      <c r="K927" s="159" t="e">
        <f t="shared" si="66"/>
        <v>#N/A</v>
      </c>
      <c r="M927" s="159" t="str">
        <f t="shared" si="67"/>
        <v/>
      </c>
    </row>
    <row r="928" spans="1:13">
      <c r="A928" s="159"/>
      <c r="K928" s="159" t="e">
        <f t="shared" si="66"/>
        <v>#N/A</v>
      </c>
      <c r="M928" s="159" t="str">
        <f t="shared" si="67"/>
        <v/>
      </c>
    </row>
    <row r="929" spans="1:13">
      <c r="A929" s="159"/>
      <c r="K929" s="159" t="e">
        <f t="shared" si="66"/>
        <v>#N/A</v>
      </c>
      <c r="M929" s="159" t="str">
        <f t="shared" si="67"/>
        <v/>
      </c>
    </row>
    <row r="930" spans="1:13">
      <c r="A930" s="159"/>
      <c r="K930" s="159" t="e">
        <f t="shared" si="66"/>
        <v>#N/A</v>
      </c>
      <c r="M930" s="159" t="str">
        <f t="shared" si="67"/>
        <v/>
      </c>
    </row>
    <row r="931" spans="1:13">
      <c r="A931" s="159"/>
      <c r="K931" s="159" t="e">
        <f t="shared" si="66"/>
        <v>#N/A</v>
      </c>
      <c r="M931" s="159" t="str">
        <f t="shared" si="67"/>
        <v/>
      </c>
    </row>
    <row r="932" spans="1:13">
      <c r="A932" s="159"/>
      <c r="K932" s="159" t="e">
        <f t="shared" si="66"/>
        <v>#N/A</v>
      </c>
      <c r="M932" s="159" t="str">
        <f t="shared" si="67"/>
        <v/>
      </c>
    </row>
    <row r="933" spans="1:13">
      <c r="A933" s="159"/>
      <c r="K933" s="159" t="e">
        <f t="shared" si="66"/>
        <v>#N/A</v>
      </c>
      <c r="M933" s="159" t="str">
        <f t="shared" si="67"/>
        <v/>
      </c>
    </row>
    <row r="934" spans="1:13">
      <c r="A934" s="159"/>
      <c r="K934" s="159" t="e">
        <f t="shared" si="66"/>
        <v>#N/A</v>
      </c>
      <c r="M934" s="159" t="str">
        <f t="shared" si="67"/>
        <v/>
      </c>
    </row>
    <row r="935" spans="1:13">
      <c r="A935" s="159"/>
      <c r="K935" s="159" t="e">
        <f t="shared" si="66"/>
        <v>#N/A</v>
      </c>
      <c r="M935" s="159" t="str">
        <f t="shared" si="67"/>
        <v/>
      </c>
    </row>
    <row r="936" spans="1:13">
      <c r="A936" s="159"/>
      <c r="K936" s="159" t="e">
        <f t="shared" si="66"/>
        <v>#N/A</v>
      </c>
      <c r="M936" s="159" t="str">
        <f t="shared" si="67"/>
        <v/>
      </c>
    </row>
    <row r="937" spans="1:13">
      <c r="A937" s="159"/>
      <c r="K937" s="159" t="e">
        <f t="shared" si="66"/>
        <v>#N/A</v>
      </c>
      <c r="M937" s="159" t="str">
        <f t="shared" si="67"/>
        <v/>
      </c>
    </row>
    <row r="938" spans="1:13">
      <c r="A938" s="159"/>
      <c r="K938" s="159" t="e">
        <f t="shared" si="66"/>
        <v>#N/A</v>
      </c>
      <c r="M938" s="159" t="str">
        <f t="shared" si="67"/>
        <v/>
      </c>
    </row>
    <row r="939" spans="1:13">
      <c r="A939" s="159"/>
      <c r="K939" s="159" t="e">
        <f t="shared" si="66"/>
        <v>#N/A</v>
      </c>
      <c r="M939" s="159" t="str">
        <f t="shared" si="67"/>
        <v/>
      </c>
    </row>
    <row r="940" spans="1:13">
      <c r="A940" s="159"/>
      <c r="K940" s="159" t="e">
        <f t="shared" si="66"/>
        <v>#N/A</v>
      </c>
      <c r="M940" s="159" t="str">
        <f t="shared" si="67"/>
        <v/>
      </c>
    </row>
    <row r="941" spans="1:13">
      <c r="A941" s="159"/>
      <c r="K941" s="159" t="e">
        <f t="shared" si="66"/>
        <v>#N/A</v>
      </c>
      <c r="M941" s="159" t="str">
        <f t="shared" si="67"/>
        <v/>
      </c>
    </row>
    <row r="942" spans="1:13">
      <c r="A942" s="159"/>
      <c r="K942" s="159" t="e">
        <f t="shared" si="66"/>
        <v>#N/A</v>
      </c>
      <c r="M942" s="159" t="str">
        <f t="shared" si="67"/>
        <v/>
      </c>
    </row>
    <row r="943" spans="1:13">
      <c r="A943" s="159"/>
      <c r="K943" s="159" t="e">
        <f t="shared" si="66"/>
        <v>#N/A</v>
      </c>
      <c r="M943" s="159" t="str">
        <f t="shared" si="67"/>
        <v/>
      </c>
    </row>
    <row r="944" spans="1:13">
      <c r="A944" s="159"/>
      <c r="K944" s="159" t="e">
        <f t="shared" si="66"/>
        <v>#N/A</v>
      </c>
      <c r="M944" s="159" t="str">
        <f t="shared" si="67"/>
        <v/>
      </c>
    </row>
    <row r="945" spans="1:13">
      <c r="A945" s="159"/>
      <c r="K945" s="159" t="e">
        <f t="shared" si="66"/>
        <v>#N/A</v>
      </c>
      <c r="M945" s="159" t="str">
        <f t="shared" si="67"/>
        <v/>
      </c>
    </row>
    <row r="946" spans="1:13">
      <c r="A946" s="159"/>
      <c r="K946" s="159" t="e">
        <f t="shared" si="66"/>
        <v>#N/A</v>
      </c>
      <c r="M946" s="159" t="str">
        <f t="shared" si="67"/>
        <v/>
      </c>
    </row>
    <row r="947" spans="1:13">
      <c r="A947" s="159"/>
      <c r="K947" s="159" t="e">
        <f t="shared" si="66"/>
        <v>#N/A</v>
      </c>
      <c r="M947" s="159" t="str">
        <f t="shared" si="67"/>
        <v/>
      </c>
    </row>
    <row r="948" spans="1:13">
      <c r="A948" s="159"/>
      <c r="K948" s="159" t="e">
        <f t="shared" si="66"/>
        <v>#N/A</v>
      </c>
      <c r="M948" s="159" t="str">
        <f t="shared" si="67"/>
        <v/>
      </c>
    </row>
    <row r="949" spans="1:13">
      <c r="A949" s="159"/>
      <c r="K949" s="159" t="e">
        <f t="shared" si="66"/>
        <v>#N/A</v>
      </c>
      <c r="M949" s="159" t="str">
        <f t="shared" si="67"/>
        <v/>
      </c>
    </row>
    <row r="950" spans="1:13">
      <c r="A950" s="159"/>
      <c r="K950" s="159" t="e">
        <f t="shared" si="66"/>
        <v>#N/A</v>
      </c>
      <c r="M950" s="159" t="str">
        <f t="shared" si="67"/>
        <v/>
      </c>
    </row>
    <row r="951" spans="1:13">
      <c r="A951" s="159"/>
      <c r="K951" s="159" t="e">
        <f t="shared" si="66"/>
        <v>#N/A</v>
      </c>
      <c r="M951" s="159" t="str">
        <f t="shared" si="67"/>
        <v/>
      </c>
    </row>
    <row r="952" spans="1:13">
      <c r="A952" s="159"/>
      <c r="K952" s="159" t="e">
        <f t="shared" si="66"/>
        <v>#N/A</v>
      </c>
      <c r="M952" s="159" t="str">
        <f t="shared" si="67"/>
        <v/>
      </c>
    </row>
    <row r="953" spans="1:13">
      <c r="A953" s="159"/>
      <c r="K953" s="159" t="e">
        <f t="shared" si="66"/>
        <v>#N/A</v>
      </c>
      <c r="M953" s="159" t="str">
        <f t="shared" si="67"/>
        <v/>
      </c>
    </row>
    <row r="954" spans="1:13">
      <c r="A954" s="159"/>
      <c r="K954" s="159" t="e">
        <f t="shared" si="66"/>
        <v>#N/A</v>
      </c>
      <c r="M954" s="159" t="str">
        <f t="shared" si="67"/>
        <v/>
      </c>
    </row>
    <row r="955" spans="1:13">
      <c r="A955" s="159"/>
      <c r="K955" s="159" t="e">
        <f t="shared" si="66"/>
        <v>#N/A</v>
      </c>
      <c r="M955" s="159" t="str">
        <f t="shared" si="67"/>
        <v/>
      </c>
    </row>
    <row r="956" spans="1:13">
      <c r="A956" s="159"/>
      <c r="K956" s="159" t="e">
        <f t="shared" si="66"/>
        <v>#N/A</v>
      </c>
      <c r="M956" s="159" t="str">
        <f t="shared" si="67"/>
        <v/>
      </c>
    </row>
    <row r="957" spans="1:13">
      <c r="A957" s="159"/>
      <c r="K957" s="159" t="e">
        <f t="shared" si="66"/>
        <v>#N/A</v>
      </c>
      <c r="M957" s="159" t="str">
        <f t="shared" si="67"/>
        <v/>
      </c>
    </row>
    <row r="958" spans="1:13">
      <c r="A958" s="159"/>
      <c r="K958" s="159" t="e">
        <f t="shared" si="66"/>
        <v>#N/A</v>
      </c>
      <c r="M958" s="159" t="str">
        <f t="shared" si="67"/>
        <v/>
      </c>
    </row>
    <row r="959" spans="1:13">
      <c r="A959" s="159"/>
      <c r="K959" s="159" t="e">
        <f t="shared" si="66"/>
        <v>#N/A</v>
      </c>
      <c r="M959" s="159" t="str">
        <f t="shared" si="67"/>
        <v/>
      </c>
    </row>
    <row r="960" spans="1:13">
      <c r="A960" s="159"/>
      <c r="K960" s="159" t="e">
        <f t="shared" si="66"/>
        <v>#N/A</v>
      </c>
      <c r="M960" s="159" t="str">
        <f t="shared" si="67"/>
        <v/>
      </c>
    </row>
    <row r="961" spans="1:13">
      <c r="A961" s="159"/>
      <c r="K961" s="159" t="e">
        <f t="shared" si="66"/>
        <v>#N/A</v>
      </c>
      <c r="M961" s="159" t="str">
        <f t="shared" si="67"/>
        <v/>
      </c>
    </row>
    <row r="962" spans="1:13">
      <c r="A962" s="159"/>
      <c r="K962" s="159" t="e">
        <f t="shared" si="66"/>
        <v>#N/A</v>
      </c>
      <c r="M962" s="159" t="str">
        <f t="shared" si="67"/>
        <v/>
      </c>
    </row>
    <row r="963" spans="1:13">
      <c r="A963" s="159"/>
      <c r="K963" s="159" t="e">
        <f t="shared" si="66"/>
        <v>#N/A</v>
      </c>
      <c r="M963" s="159" t="str">
        <f t="shared" si="67"/>
        <v/>
      </c>
    </row>
    <row r="964" spans="1:13">
      <c r="K964" s="159" t="e">
        <f t="shared" si="66"/>
        <v>#N/A</v>
      </c>
      <c r="M964" s="159" t="str">
        <f t="shared" si="67"/>
        <v/>
      </c>
    </row>
    <row r="965" spans="1:13">
      <c r="K965" s="159" t="e">
        <f t="shared" si="66"/>
        <v>#N/A</v>
      </c>
      <c r="M965" s="159" t="str">
        <f t="shared" ref="M965" si="68">IF(L965&gt;$A$14,L965,"")</f>
        <v/>
      </c>
    </row>
  </sheetData>
  <mergeCells count="2">
    <mergeCell ref="B12:E12"/>
    <mergeCell ref="F12:H12"/>
  </mergeCells>
  <conditionalFormatting sqref="I1 H4:H8 I9:I1048575">
    <cfRule type="cellIs" dxfId="19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A83B-073A-4D88-B763-20B11E093595}">
  <dimension ref="A1:V766"/>
  <sheetViews>
    <sheetView topLeftCell="A17" zoomScale="80" zoomScaleNormal="80" workbookViewId="0"/>
  </sheetViews>
  <sheetFormatPr defaultColWidth="8.88671875" defaultRowHeight="14.4"/>
  <cols>
    <col min="1" max="1" width="15.44140625" style="163" bestFit="1" customWidth="1"/>
    <col min="2" max="5" width="16.88671875" style="53" customWidth="1"/>
    <col min="6" max="6" width="10.5546875" style="53" bestFit="1" customWidth="1"/>
    <col min="7" max="7" width="10.44140625" style="53" bestFit="1" customWidth="1"/>
    <col min="8" max="8" width="14" style="53" customWidth="1"/>
    <col min="9" max="9" width="8.5546875" style="53" bestFit="1" customWidth="1"/>
    <col min="10" max="10" width="10.5546875" style="53" bestFit="1" customWidth="1"/>
    <col min="11" max="11" width="11.88671875" style="53" bestFit="1" customWidth="1"/>
    <col min="12" max="12" width="10.6640625" style="53" bestFit="1" customWidth="1"/>
    <col min="13" max="13" width="15.6640625" style="53" customWidth="1"/>
    <col min="14" max="14" width="8.88671875" style="53" customWidth="1"/>
    <col min="15" max="15" width="15.6640625" style="53" customWidth="1"/>
    <col min="16" max="16" width="8.88671875" style="53" customWidth="1"/>
    <col min="17" max="17" width="15.6640625" style="53" customWidth="1"/>
    <col min="18" max="18" width="8.88671875" style="53" customWidth="1"/>
    <col min="19" max="22" width="15.6640625" style="163" bestFit="1" customWidth="1"/>
    <col min="23" max="16384" width="8.88671875" style="53"/>
  </cols>
  <sheetData>
    <row r="1" spans="1:22" ht="15" thickBot="1">
      <c r="A1" s="1"/>
      <c r="B1" s="1"/>
      <c r="C1" s="1"/>
      <c r="D1" s="1"/>
      <c r="E1" s="1"/>
      <c r="L1" s="1"/>
      <c r="M1" s="52"/>
      <c r="N1" s="1"/>
      <c r="O1" s="1"/>
      <c r="P1" s="1"/>
      <c r="Q1" s="1"/>
      <c r="R1" s="1"/>
      <c r="V1" s="163" cm="1">
        <f t="array" ref="V1">LOOKUP(2,1/(V:V&lt;&gt;""),V:V)</f>
        <v>45964.625</v>
      </c>
    </row>
    <row r="2" spans="1:22" ht="15" thickBot="1">
      <c r="A2" s="30"/>
      <c r="B2" s="39" t="s">
        <v>0</v>
      </c>
      <c r="C2" s="43" t="s">
        <v>0</v>
      </c>
      <c r="D2" s="28" t="s">
        <v>1</v>
      </c>
      <c r="F2" s="120"/>
      <c r="G2" s="121"/>
      <c r="L2" s="1"/>
      <c r="M2" s="27" t="s">
        <v>0</v>
      </c>
      <c r="N2" s="1"/>
      <c r="O2" s="43" t="s">
        <v>0</v>
      </c>
      <c r="P2" s="2"/>
      <c r="Q2" s="28" t="s">
        <v>1</v>
      </c>
      <c r="R2" s="1"/>
      <c r="T2" s="53" cm="1">
        <f t="array" ref="T2:T97">_xlfn.UNIQUE(S:S)</f>
        <v>0</v>
      </c>
      <c r="V2" s="53" cm="1">
        <f t="array" ref="V2:V31">_xlfn.UNIQUE(U:U)</f>
        <v>0</v>
      </c>
    </row>
    <row r="3" spans="1:22">
      <c r="A3" s="15" t="s">
        <v>32</v>
      </c>
      <c r="B3" s="1" t="s">
        <v>29</v>
      </c>
      <c r="C3" s="1" t="s">
        <v>30</v>
      </c>
      <c r="D3" s="5" t="s">
        <v>31</v>
      </c>
      <c r="L3" s="1"/>
      <c r="M3" s="119" cm="1">
        <f t="array" ref="M3:N143">_xll.BDH(B4, "LAST_PRICE", "01/01/2025 15:00:00", "01/01/2035 16:00:00", "BarSize=60", "BarType=T", "RecurDaily=True", "TZ=London")</f>
        <v>45768.625</v>
      </c>
      <c r="N3" s="1">
        <v>57.771999999999998</v>
      </c>
      <c r="O3" s="119" cm="1">
        <f t="array" ref="O3:P96">_xll.BDH(C4, "LAST_PRICE", "01/01/2025 15:00:00", "01/01/2035 16:00:00", "BarSize=60", "BarType=T", "RecurDaily=True", "TZ=London")</f>
        <v>45769.625</v>
      </c>
      <c r="P3" s="45">
        <v>43.771000000000001</v>
      </c>
      <c r="Q3" s="119" cm="1">
        <f t="array" ref="Q3:R143">_xll.BDH(D4, "LAST_PRICE", "01/01/2025 15:00:00", "01/01/2035 16:00:00", "BarSize=60", "BarType=T", "RecurDaily=True", "TZ=London")</f>
        <v>45768.625</v>
      </c>
      <c r="R3" s="1">
        <v>79.674000000000007</v>
      </c>
      <c r="S3" s="163" t="str">
        <f>IF(COUNTIF(O:O,M3)*COUNTIF(Q:Q,M3),M3,"")</f>
        <v/>
      </c>
      <c r="T3" s="163" t="str">
        <v/>
      </c>
      <c r="U3" s="163" t="str">
        <f>IF(T3&gt;$A$14,T3,"")</f>
        <v/>
      </c>
      <c r="V3" s="163" t="str">
        <v/>
      </c>
    </row>
    <row r="4" spans="1:22" ht="32.25" customHeight="1">
      <c r="A4" s="15" t="s">
        <v>33</v>
      </c>
      <c r="B4" s="40" t="s">
        <v>25</v>
      </c>
      <c r="C4" s="40" t="s">
        <v>26</v>
      </c>
      <c r="D4" s="41" t="s">
        <v>27</v>
      </c>
      <c r="L4" s="1"/>
      <c r="M4" s="122">
        <v>45769.625</v>
      </c>
      <c r="N4" s="1">
        <v>58.155000000000001</v>
      </c>
      <c r="O4" s="123">
        <v>45770.625</v>
      </c>
      <c r="P4" s="1">
        <v>40.460999999999999</v>
      </c>
      <c r="Q4" s="123">
        <v>45769.625</v>
      </c>
      <c r="R4" s="1">
        <v>80.539000000000001</v>
      </c>
      <c r="S4" s="163">
        <f t="shared" ref="S4:S67" si="0">IF(COUNTIF(O:O,M4)*COUNTIF(Q:Q,M4),M4,"")</f>
        <v>45769.625</v>
      </c>
      <c r="T4" s="163">
        <v>45769.625</v>
      </c>
      <c r="U4" s="163" t="str">
        <f t="shared" ref="U4:U67" si="1">IF(T4&gt;$A$14,T4,"")</f>
        <v/>
      </c>
      <c r="V4" s="163">
        <v>45925.625</v>
      </c>
    </row>
    <row r="5" spans="1:22">
      <c r="A5" s="15" t="s">
        <v>8</v>
      </c>
      <c r="B5" s="7">
        <f>14*10^6</f>
        <v>14000000</v>
      </c>
      <c r="C5" s="7">
        <f>16*10^6</f>
        <v>16000000</v>
      </c>
      <c r="D5" s="8">
        <f>25*10^6</f>
        <v>25000000</v>
      </c>
      <c r="L5" s="1"/>
      <c r="M5" s="122">
        <v>45770.625</v>
      </c>
      <c r="N5" s="1">
        <v>55.276000000000003</v>
      </c>
      <c r="O5" s="123">
        <v>45771.625</v>
      </c>
      <c r="P5" s="1">
        <v>39.860999999999997</v>
      </c>
      <c r="Q5" s="123">
        <v>45770.625</v>
      </c>
      <c r="R5" s="1">
        <v>75.888000000000005</v>
      </c>
      <c r="S5" s="163">
        <f t="shared" si="0"/>
        <v>45770.625</v>
      </c>
      <c r="T5" s="163">
        <v>45770.625</v>
      </c>
      <c r="U5" s="163" t="str">
        <f t="shared" si="1"/>
        <v/>
      </c>
      <c r="V5" s="163">
        <v>45926.625</v>
      </c>
    </row>
    <row r="6" spans="1:22">
      <c r="A6" s="15" t="s">
        <v>10</v>
      </c>
      <c r="B6" s="9">
        <v>0.05</v>
      </c>
      <c r="C6" s="9">
        <v>0.01</v>
      </c>
      <c r="D6" s="42">
        <v>0.01</v>
      </c>
      <c r="L6" s="1"/>
      <c r="M6" s="122">
        <v>45771.625</v>
      </c>
      <c r="N6" s="1">
        <v>53.866999999999997</v>
      </c>
      <c r="O6" s="123">
        <v>45772.625</v>
      </c>
      <c r="P6" s="1">
        <v>39.548999999999999</v>
      </c>
      <c r="Q6" s="123">
        <v>45771.625</v>
      </c>
      <c r="R6" s="1">
        <v>75.040000000000006</v>
      </c>
      <c r="S6" s="163">
        <f t="shared" si="0"/>
        <v>45771.625</v>
      </c>
      <c r="T6" s="163">
        <v>45771.625</v>
      </c>
      <c r="U6" s="163" t="str">
        <f t="shared" si="1"/>
        <v/>
      </c>
      <c r="V6" s="163">
        <v>45929.625</v>
      </c>
    </row>
    <row r="7" spans="1:22">
      <c r="A7" s="15" t="s">
        <v>12</v>
      </c>
      <c r="B7" s="9">
        <v>0</v>
      </c>
      <c r="C7" s="9">
        <v>0</v>
      </c>
      <c r="D7" s="42">
        <v>0</v>
      </c>
      <c r="L7" s="1"/>
      <c r="M7" s="122">
        <v>45772.625</v>
      </c>
      <c r="N7" s="1">
        <v>52.73</v>
      </c>
      <c r="O7" s="123">
        <v>45775.625</v>
      </c>
      <c r="P7" s="1">
        <v>39.125</v>
      </c>
      <c r="Q7" s="123">
        <v>45772.625</v>
      </c>
      <c r="R7" s="1">
        <v>73.882999999999996</v>
      </c>
      <c r="S7" s="163">
        <f t="shared" si="0"/>
        <v>45772.625</v>
      </c>
      <c r="T7" s="163">
        <v>45772.625</v>
      </c>
      <c r="U7" s="163" t="str">
        <f t="shared" si="1"/>
        <v/>
      </c>
      <c r="V7" s="163">
        <v>45930.625</v>
      </c>
    </row>
    <row r="8" spans="1:22">
      <c r="A8" s="15" t="s">
        <v>14</v>
      </c>
      <c r="B8" s="1">
        <v>5.86</v>
      </c>
      <c r="C8" s="1">
        <v>5.0599999999999996</v>
      </c>
      <c r="D8" s="5">
        <v>5</v>
      </c>
      <c r="G8" s="1"/>
      <c r="H8" s="1"/>
      <c r="I8" s="1"/>
      <c r="J8" s="1"/>
      <c r="K8" s="1"/>
      <c r="L8" s="1"/>
      <c r="M8" s="122">
        <v>45775.625</v>
      </c>
      <c r="N8" s="53">
        <v>52.848999999999997</v>
      </c>
      <c r="O8" s="122">
        <v>45776.625</v>
      </c>
      <c r="P8" s="53">
        <v>40.456000000000003</v>
      </c>
      <c r="Q8" s="122">
        <v>45775.625</v>
      </c>
      <c r="R8" s="53">
        <v>73.203000000000003</v>
      </c>
      <c r="S8" s="163">
        <f t="shared" si="0"/>
        <v>45775.625</v>
      </c>
      <c r="T8" s="163">
        <v>45775.625</v>
      </c>
      <c r="U8" s="163" t="str">
        <f t="shared" si="1"/>
        <v/>
      </c>
      <c r="V8" s="163">
        <v>45931.625</v>
      </c>
    </row>
    <row r="9" spans="1:22">
      <c r="A9" s="15" t="s">
        <v>15</v>
      </c>
      <c r="B9" s="1" t="s">
        <v>23</v>
      </c>
      <c r="C9" s="1" t="s">
        <v>23</v>
      </c>
      <c r="D9" s="5" t="s">
        <v>23</v>
      </c>
      <c r="G9" s="1"/>
      <c r="H9" s="1"/>
      <c r="I9" s="1"/>
      <c r="J9" s="1"/>
      <c r="K9" s="1"/>
      <c r="L9" s="1"/>
      <c r="M9" s="122">
        <v>45776.625</v>
      </c>
      <c r="N9" s="53">
        <v>53.277999999999999</v>
      </c>
      <c r="O9" s="122">
        <v>45783.625</v>
      </c>
      <c r="P9" s="53">
        <v>39.526000000000003</v>
      </c>
      <c r="Q9" s="122">
        <v>45776.625</v>
      </c>
      <c r="R9" s="53">
        <v>73.915000000000006</v>
      </c>
      <c r="S9" s="163">
        <f t="shared" si="0"/>
        <v>45776.625</v>
      </c>
      <c r="T9" s="163">
        <v>45776.625</v>
      </c>
      <c r="U9" s="163" t="str">
        <f t="shared" si="1"/>
        <v/>
      </c>
      <c r="V9" s="163">
        <v>45932.625</v>
      </c>
    </row>
    <row r="10" spans="1:22" ht="15" thickBot="1">
      <c r="A10" s="16" t="s">
        <v>28</v>
      </c>
      <c r="B10" s="114" cm="1">
        <f t="array" ref="B10">_xll.BDP(B4,"px_last")</f>
        <v>45.943249999999999</v>
      </c>
      <c r="C10" s="114" cm="1">
        <f t="array" ref="C10">_xll.BDP(C4,"px_last")</f>
        <v>33.415550000000003</v>
      </c>
      <c r="D10" s="87" cm="1">
        <f t="array" ref="D10">_xll.BDP(D4,"px_last")</f>
        <v>49.740519999999997</v>
      </c>
      <c r="E10" s="1"/>
      <c r="F10" s="1"/>
      <c r="G10" s="1"/>
      <c r="H10" s="1"/>
      <c r="I10" s="1"/>
      <c r="J10" s="1"/>
      <c r="K10" s="1"/>
      <c r="L10" s="1"/>
      <c r="M10" s="122">
        <v>45777.625</v>
      </c>
      <c r="N10" s="53">
        <v>54.14</v>
      </c>
      <c r="O10" s="122">
        <v>45784.625</v>
      </c>
      <c r="P10" s="53">
        <v>39.43</v>
      </c>
      <c r="Q10" s="122">
        <v>45777.625</v>
      </c>
      <c r="R10" s="53">
        <v>76.536000000000001</v>
      </c>
      <c r="S10" s="163" t="str">
        <f t="shared" si="0"/>
        <v/>
      </c>
      <c r="T10" s="163">
        <v>45783.625</v>
      </c>
      <c r="U10" s="163" t="str">
        <f t="shared" si="1"/>
        <v/>
      </c>
      <c r="V10" s="163">
        <v>45933.625</v>
      </c>
    </row>
    <row r="11" spans="1:22" ht="15" thickBot="1">
      <c r="A11" s="53"/>
      <c r="C11" s="1"/>
      <c r="D11" s="1"/>
      <c r="E11" s="1"/>
      <c r="F11" s="1"/>
      <c r="G11" s="1"/>
      <c r="H11" s="1"/>
      <c r="I11" s="1"/>
      <c r="J11" s="1"/>
      <c r="K11" s="1"/>
      <c r="L11" s="1"/>
      <c r="M11" s="122">
        <v>45778.625</v>
      </c>
      <c r="N11" s="53">
        <v>53.204000000000001</v>
      </c>
      <c r="O11" s="122">
        <v>45789.625</v>
      </c>
      <c r="P11" s="53">
        <v>34.728999999999999</v>
      </c>
      <c r="Q11" s="122">
        <v>45778.625</v>
      </c>
      <c r="R11" s="53">
        <v>76.347999999999999</v>
      </c>
      <c r="S11" s="163" t="str">
        <f t="shared" si="0"/>
        <v/>
      </c>
      <c r="T11" s="163">
        <v>45784.625</v>
      </c>
      <c r="U11" s="163" t="str">
        <f t="shared" si="1"/>
        <v/>
      </c>
      <c r="V11" s="163">
        <v>45936.625</v>
      </c>
    </row>
    <row r="12" spans="1:22" ht="15" thickBot="1">
      <c r="A12" s="38" t="s">
        <v>22</v>
      </c>
      <c r="B12" s="184" t="s">
        <v>0</v>
      </c>
      <c r="C12" s="185"/>
      <c r="D12" s="186"/>
      <c r="E12" s="190" t="s">
        <v>0</v>
      </c>
      <c r="F12" s="191"/>
      <c r="G12" s="192"/>
      <c r="H12" s="187" t="s">
        <v>1</v>
      </c>
      <c r="I12" s="188"/>
      <c r="J12" s="189"/>
      <c r="K12" s="38" t="s">
        <v>16</v>
      </c>
      <c r="L12" s="1"/>
      <c r="M12" s="122">
        <v>45779.625</v>
      </c>
      <c r="N12" s="53">
        <v>53.01</v>
      </c>
      <c r="O12" s="122">
        <v>45790.625</v>
      </c>
      <c r="P12" s="53">
        <v>33.344999999999999</v>
      </c>
      <c r="Q12" s="122">
        <v>45779.625</v>
      </c>
      <c r="R12" s="53">
        <v>74.768000000000001</v>
      </c>
      <c r="S12" s="163" t="str">
        <f t="shared" si="0"/>
        <v/>
      </c>
      <c r="T12" s="163">
        <v>45789.625</v>
      </c>
      <c r="U12" s="163" t="str">
        <f t="shared" si="1"/>
        <v/>
      </c>
      <c r="V12" s="163">
        <v>45937.625</v>
      </c>
    </row>
    <row r="13" spans="1:22" ht="15" thickBot="1">
      <c r="A13" s="16"/>
      <c r="B13" s="11" t="s">
        <v>24</v>
      </c>
      <c r="C13" s="21" t="s">
        <v>19</v>
      </c>
      <c r="D13" s="22" t="s">
        <v>20</v>
      </c>
      <c r="E13" s="11" t="s">
        <v>24</v>
      </c>
      <c r="F13" s="21" t="s">
        <v>19</v>
      </c>
      <c r="G13" s="22" t="s">
        <v>20</v>
      </c>
      <c r="H13" s="11" t="s">
        <v>24</v>
      </c>
      <c r="I13" s="21" t="s">
        <v>19</v>
      </c>
      <c r="J13" s="22" t="s">
        <v>20</v>
      </c>
      <c r="K13" s="16"/>
      <c r="L13" s="1"/>
      <c r="M13" s="122">
        <v>45782.625</v>
      </c>
      <c r="N13" s="53">
        <v>52.942</v>
      </c>
      <c r="O13" s="122">
        <v>45791.625</v>
      </c>
      <c r="P13" s="53">
        <v>33.110999999999997</v>
      </c>
      <c r="Q13" s="122">
        <v>45782.625</v>
      </c>
      <c r="R13" s="53">
        <v>74.805000000000007</v>
      </c>
      <c r="S13" s="163" t="str">
        <f t="shared" si="0"/>
        <v/>
      </c>
      <c r="T13" s="163">
        <v>45790.625</v>
      </c>
      <c r="U13" s="163" t="str">
        <f t="shared" si="1"/>
        <v/>
      </c>
      <c r="V13" s="163">
        <v>45938.625</v>
      </c>
    </row>
    <row r="14" spans="1:22">
      <c r="A14" s="166">
        <v>45924.625</v>
      </c>
      <c r="B14" s="165">
        <v>44.5</v>
      </c>
      <c r="C14" s="45"/>
      <c r="D14" s="46"/>
      <c r="E14" s="162">
        <v>34</v>
      </c>
      <c r="F14" s="1"/>
      <c r="G14" s="5"/>
      <c r="H14" s="162">
        <v>51</v>
      </c>
      <c r="I14" s="1"/>
      <c r="J14" s="5"/>
      <c r="K14" s="76">
        <v>0</v>
      </c>
      <c r="L14" s="1"/>
      <c r="M14" s="122">
        <v>45783.625</v>
      </c>
      <c r="N14" s="53">
        <v>52.347000000000001</v>
      </c>
      <c r="O14" s="122">
        <v>45792.625</v>
      </c>
      <c r="P14" s="53">
        <v>33.978000000000002</v>
      </c>
      <c r="Q14" s="122">
        <v>45783.625</v>
      </c>
      <c r="R14" s="53">
        <v>74.284999999999997</v>
      </c>
      <c r="S14" s="163">
        <f t="shared" si="0"/>
        <v>45783.625</v>
      </c>
      <c r="T14" s="163">
        <v>45791.625</v>
      </c>
      <c r="U14" s="163" t="str">
        <f t="shared" si="1"/>
        <v/>
      </c>
      <c r="V14" s="163">
        <v>45939.625</v>
      </c>
    </row>
    <row r="15" spans="1:22">
      <c r="A15" s="164">
        <f ca="1">IF(AND(ISBLANK(V4), A14 = $V$1),NOW(),IF(ISBLANK(V4),"",V4))</f>
        <v>45925.625</v>
      </c>
      <c r="B15" s="1">
        <f ca="1">IF(COUNTIF(O:O,A15)=1,VLOOKUP(A15,M:N,2), IF(COUNTIF(O:O,A15)=0,$B$10,""))</f>
        <v>46.070999999999998</v>
      </c>
      <c r="C15" s="31">
        <f ca="1">IF(ISERROR(B15-2),"", -1*(B15-$B$14)*10^-4*$B$8*$B$5)</f>
        <v>-12888.483999999986</v>
      </c>
      <c r="D15" s="32">
        <f ca="1">IF(ISERROR(B15-2),"",$B$6*ROUNDUP(A15-$A$14,0)/360*$B$5)</f>
        <v>1944.4444444444443</v>
      </c>
      <c r="E15" s="4">
        <f ca="1">IF(COUNTIF(O:O,A15)=1,VLOOKUP(A15,O:P,2), IF(COUNTIF(O:O,A15)=0,$C$10,""))</f>
        <v>35.453000000000003</v>
      </c>
      <c r="F15" s="31">
        <f ca="1">IF(ISERROR(B15-2),"", -1*(E15-$E$14)*10^-4*$C$8*$C$5)</f>
        <v>-11763.488000000023</v>
      </c>
      <c r="G15" s="32">
        <f ca="1">IF(ISERROR(B15-2),"",$C$6*ROUNDUP(A15-$A$14,0)/360*$C$5)</f>
        <v>444.44444444444446</v>
      </c>
      <c r="H15" s="4">
        <f ca="1">IF(COUNTIF(O:O,A15)=1,VLOOKUP(A15,Q:R,2), IF(COUNTIF(O:O,A15)=0,$D$10,""))</f>
        <v>49.83</v>
      </c>
      <c r="I15" s="31">
        <f ca="1">IF(ISERROR(B15-2),"", -1*(H15-$H$14)*10^-4*$D$8*$D$5)</f>
        <v>14625.000000000022</v>
      </c>
      <c r="J15" s="32">
        <f ca="1">IF(ISERROR(B15-2),"",$D$6*ROUNDUP(A15-$A$14,0)/360*$D$5)</f>
        <v>694.44444444444446</v>
      </c>
      <c r="K15" s="93">
        <f ca="1">IF(ISERROR(B15-2),"",C15+D15+F15+G15-I15-J15)</f>
        <v>-37582.527555555585</v>
      </c>
      <c r="L15" s="1"/>
      <c r="M15" s="122">
        <v>45784.625</v>
      </c>
      <c r="N15" s="53">
        <v>50.865000000000002</v>
      </c>
      <c r="O15" s="122">
        <v>45793.625</v>
      </c>
      <c r="P15" s="53">
        <v>33.003999999999998</v>
      </c>
      <c r="Q15" s="122">
        <v>45784.625</v>
      </c>
      <c r="R15" s="53">
        <v>73.141000000000005</v>
      </c>
      <c r="S15" s="163">
        <f t="shared" si="0"/>
        <v>45784.625</v>
      </c>
      <c r="T15" s="163">
        <v>45792.625</v>
      </c>
      <c r="U15" s="163" t="str">
        <f t="shared" si="1"/>
        <v/>
      </c>
      <c r="V15" s="163">
        <v>45940.625</v>
      </c>
    </row>
    <row r="16" spans="1:22">
      <c r="A16" s="164">
        <f t="shared" ref="A16:A37" ca="1" si="2">IF(AND(ISBLANK(V5), A15 = $V$1),NOW(),IF(ISBLANK(V5),"",V5))</f>
        <v>45926.625</v>
      </c>
      <c r="B16" s="1">
        <f t="shared" ref="B16:B42" ca="1" si="3">IF(COUNTIF(O:O,A16)=1,VLOOKUP(A16,M:N,2), IF(COUNTIF(O:O,A16)=0,$B$10,""))</f>
        <v>45.92</v>
      </c>
      <c r="C16" s="31">
        <f t="shared" ref="C16:C42" ca="1" si="4">IF(ISERROR(B16-2),"", -1*(B16-$B$14)*10^-4*$B$8*$B$5)</f>
        <v>-11649.680000000015</v>
      </c>
      <c r="D16" s="32">
        <f t="shared" ref="D16:D79" ca="1" si="5">IF(ISERROR(B16-2),"",$B$6*ROUNDUP(A16-$A$14,0)/360*$B$5)</f>
        <v>3888.8888888888887</v>
      </c>
      <c r="E16" s="4">
        <f t="shared" ref="E16:E42" ca="1" si="6">IF(COUNTIF(O:O,A16)=1,VLOOKUP(A16,O:P,2), IF(COUNTIF(O:O,A16)=0,$C$10,""))</f>
        <v>35.406999999999996</v>
      </c>
      <c r="F16" s="31">
        <f t="shared" ref="F16:F37" ca="1" si="7">IF(ISERROR(B16-2),"", -1*(E16-$E$14)*10^-4*$C$8*$C$5)</f>
        <v>-11391.071999999971</v>
      </c>
      <c r="G16" s="32">
        <f t="shared" ref="G16:G79" ca="1" si="8">IF(ISERROR(B16-2),"",$C$6*ROUNDUP(A16-$A$14,0)/360*$C$5)</f>
        <v>888.88888888888891</v>
      </c>
      <c r="H16" s="4">
        <f t="shared" ref="H16:H42" ca="1" si="9">IF(COUNTIF(O:O,A16)=1,VLOOKUP(A16,Q:R,2), IF(COUNTIF(O:O,A16)=0,$D$10,""))</f>
        <v>49.52</v>
      </c>
      <c r="I16" s="31">
        <f t="shared" ref="I16:I37" ca="1" si="10">IF(ISERROR(B16-2),"", -1*(H16-$H$14)*10^-4*$D$8*$D$5)</f>
        <v>18499.99999999996</v>
      </c>
      <c r="J16" s="32">
        <f t="shared" ref="J16:J79" ca="1" si="11">IF(ISERROR(B16-2),"",$D$6*ROUNDUP(A16-$A$14,0)/360*$D$5)</f>
        <v>1388.8888888888889</v>
      </c>
      <c r="K16" s="93">
        <f t="shared" ref="K16:K37" ca="1" si="12">IF(ISERROR(B16-2),"",C16+D16+F16+G16-I16-J16)</f>
        <v>-38151.863111111059</v>
      </c>
      <c r="L16" s="1"/>
      <c r="M16" s="122">
        <v>45785.625</v>
      </c>
      <c r="N16" s="53">
        <v>49.094999999999999</v>
      </c>
      <c r="O16" s="122">
        <v>45796.625</v>
      </c>
      <c r="P16" s="53">
        <v>32.823999999999998</v>
      </c>
      <c r="Q16" s="122">
        <v>45785.625</v>
      </c>
      <c r="R16" s="53">
        <v>71.284999999999997</v>
      </c>
      <c r="S16" s="163" t="str">
        <f t="shared" si="0"/>
        <v/>
      </c>
      <c r="T16" s="163">
        <v>45793.625</v>
      </c>
      <c r="U16" s="163" t="str">
        <f t="shared" si="1"/>
        <v/>
      </c>
      <c r="V16" s="163">
        <v>45943.625</v>
      </c>
    </row>
    <row r="17" spans="1:22">
      <c r="A17" s="164">
        <f t="shared" ca="1" si="2"/>
        <v>45929.625</v>
      </c>
      <c r="B17" s="1">
        <f t="shared" ca="1" si="3"/>
        <v>45.886000000000003</v>
      </c>
      <c r="C17" s="31">
        <f t="shared" ca="1" si="4"/>
        <v>-11370.744000000024</v>
      </c>
      <c r="D17" s="32">
        <f t="shared" ca="1" si="5"/>
        <v>9722.2222222222226</v>
      </c>
      <c r="E17" s="4">
        <f t="shared" ca="1" si="6"/>
        <v>35.353000000000002</v>
      </c>
      <c r="F17" s="31">
        <f t="shared" ca="1" si="7"/>
        <v>-10953.888000000012</v>
      </c>
      <c r="G17" s="32">
        <f t="shared" ca="1" si="8"/>
        <v>2222.2222222222222</v>
      </c>
      <c r="H17" s="4">
        <f t="shared" ca="1" si="9"/>
        <v>48.94</v>
      </c>
      <c r="I17" s="31">
        <f t="shared" ca="1" si="10"/>
        <v>25750.000000000029</v>
      </c>
      <c r="J17" s="32">
        <f t="shared" ca="1" si="11"/>
        <v>3472.2222222222222</v>
      </c>
      <c r="K17" s="93">
        <f t="shared" ca="1" si="12"/>
        <v>-39602.409777777837</v>
      </c>
      <c r="L17" s="1"/>
      <c r="M17" s="122">
        <v>45786.625</v>
      </c>
      <c r="N17" s="53">
        <v>48.186</v>
      </c>
      <c r="O17" s="122">
        <v>45797.625</v>
      </c>
      <c r="P17" s="53">
        <v>32.951000000000001</v>
      </c>
      <c r="Q17" s="122">
        <v>45786.625</v>
      </c>
      <c r="R17" s="53">
        <v>68.600999999999999</v>
      </c>
      <c r="S17" s="163" t="str">
        <f t="shared" si="0"/>
        <v/>
      </c>
      <c r="T17" s="163">
        <v>45796.625</v>
      </c>
      <c r="U17" s="163" t="str">
        <f t="shared" si="1"/>
        <v/>
      </c>
      <c r="V17" s="163">
        <v>45944.625</v>
      </c>
    </row>
    <row r="18" spans="1:22">
      <c r="A18" s="164">
        <f t="shared" ca="1" si="2"/>
        <v>45930.625</v>
      </c>
      <c r="B18" s="1">
        <f t="shared" ca="1" si="3"/>
        <v>46.996000000000002</v>
      </c>
      <c r="C18" s="31">
        <f t="shared" ca="1" si="4"/>
        <v>-20477.184000000019</v>
      </c>
      <c r="D18" s="32">
        <f t="shared" ca="1" si="5"/>
        <v>11666.66666666667</v>
      </c>
      <c r="E18" s="4">
        <f t="shared" ca="1" si="6"/>
        <v>35.423000000000002</v>
      </c>
      <c r="F18" s="31">
        <f t="shared" ca="1" si="7"/>
        <v>-11520.608000000013</v>
      </c>
      <c r="G18" s="32">
        <f t="shared" ca="1" si="8"/>
        <v>2666.6666666666665</v>
      </c>
      <c r="H18" s="4">
        <f t="shared" ca="1" si="9"/>
        <v>49.445</v>
      </c>
      <c r="I18" s="31">
        <f t="shared" ca="1" si="10"/>
        <v>19437.5</v>
      </c>
      <c r="J18" s="32">
        <f t="shared" ca="1" si="11"/>
        <v>4166.666666666667</v>
      </c>
      <c r="K18" s="93">
        <f t="shared" ca="1" si="12"/>
        <v>-41268.625333333359</v>
      </c>
      <c r="L18" s="1"/>
      <c r="M18" s="122">
        <v>45789.625</v>
      </c>
      <c r="N18" s="53">
        <v>46.173999999999999</v>
      </c>
      <c r="O18" s="122">
        <v>45798.625</v>
      </c>
      <c r="P18" s="53">
        <v>32.616</v>
      </c>
      <c r="Q18" s="122">
        <v>45789.625</v>
      </c>
      <c r="R18" s="53">
        <v>64.926000000000002</v>
      </c>
      <c r="S18" s="163">
        <f t="shared" si="0"/>
        <v>45789.625</v>
      </c>
      <c r="T18" s="163">
        <v>45797.625</v>
      </c>
      <c r="U18" s="163" t="str">
        <f t="shared" si="1"/>
        <v/>
      </c>
      <c r="V18" s="163">
        <v>45945.625</v>
      </c>
    </row>
    <row r="19" spans="1:22">
      <c r="A19" s="164">
        <f t="shared" ca="1" si="2"/>
        <v>45931.625</v>
      </c>
      <c r="B19" s="1">
        <f t="shared" ca="1" si="3"/>
        <v>46.935000000000002</v>
      </c>
      <c r="C19" s="31">
        <f t="shared" ca="1" si="4"/>
        <v>-19976.74000000002</v>
      </c>
      <c r="D19" s="32">
        <f t="shared" ca="1" si="5"/>
        <v>13611.111111111113</v>
      </c>
      <c r="E19" s="4">
        <f t="shared" ca="1" si="6"/>
        <v>34.911999999999999</v>
      </c>
      <c r="F19" s="31">
        <f t="shared" ca="1" si="7"/>
        <v>-7383.5519999999924</v>
      </c>
      <c r="G19" s="32">
        <f t="shared" ca="1" si="8"/>
        <v>3111.1111111111113</v>
      </c>
      <c r="H19" s="4">
        <f t="shared" ca="1" si="9"/>
        <v>49.313000000000002</v>
      </c>
      <c r="I19" s="31">
        <f t="shared" ca="1" si="10"/>
        <v>21087.499999999971</v>
      </c>
      <c r="J19" s="32">
        <f t="shared" ca="1" si="11"/>
        <v>4861.1111111111113</v>
      </c>
      <c r="K19" s="93">
        <f t="shared" ca="1" si="12"/>
        <v>-36586.68088888887</v>
      </c>
      <c r="L19" s="1"/>
      <c r="M19" s="122">
        <v>45790.625</v>
      </c>
      <c r="N19" s="53">
        <v>43.274000000000001</v>
      </c>
      <c r="O19" s="122">
        <v>45799.625</v>
      </c>
      <c r="P19" s="53">
        <v>33.527999999999999</v>
      </c>
      <c r="Q19" s="122">
        <v>45790.625</v>
      </c>
      <c r="R19" s="53">
        <v>62.122</v>
      </c>
      <c r="S19" s="163">
        <f t="shared" si="0"/>
        <v>45790.625</v>
      </c>
      <c r="T19" s="163">
        <v>45798.625</v>
      </c>
      <c r="U19" s="163" t="str">
        <f t="shared" si="1"/>
        <v/>
      </c>
      <c r="V19" s="163">
        <v>45946.625</v>
      </c>
    </row>
    <row r="20" spans="1:22">
      <c r="A20" s="164">
        <f t="shared" ca="1" si="2"/>
        <v>45932.625</v>
      </c>
      <c r="B20" s="1">
        <f t="shared" ca="1" si="3"/>
        <v>46.104999999999997</v>
      </c>
      <c r="C20" s="31">
        <f t="shared" ca="1" si="4"/>
        <v>-13167.419999999976</v>
      </c>
      <c r="D20" s="32">
        <f t="shared" ca="1" si="5"/>
        <v>15555.555555555555</v>
      </c>
      <c r="E20" s="4">
        <f t="shared" ca="1" si="6"/>
        <v>33.39</v>
      </c>
      <c r="F20" s="31">
        <f t="shared" ca="1" si="7"/>
        <v>4938.5599999999959</v>
      </c>
      <c r="G20" s="32">
        <f t="shared" ca="1" si="8"/>
        <v>3555.5555555555557</v>
      </c>
      <c r="H20" s="4">
        <f t="shared" ca="1" si="9"/>
        <v>49.113999999999997</v>
      </c>
      <c r="I20" s="31">
        <f t="shared" ca="1" si="10"/>
        <v>23575.000000000033</v>
      </c>
      <c r="J20" s="32">
        <f t="shared" ca="1" si="11"/>
        <v>5555.5555555555557</v>
      </c>
      <c r="K20" s="93">
        <f t="shared" ca="1" si="12"/>
        <v>-18248.304444444457</v>
      </c>
      <c r="L20" s="1"/>
      <c r="M20" s="122">
        <v>45791.625</v>
      </c>
      <c r="N20" s="53">
        <v>43.774999999999999</v>
      </c>
      <c r="O20" s="122">
        <v>45804.625</v>
      </c>
      <c r="P20" s="53">
        <v>32.281999999999996</v>
      </c>
      <c r="Q20" s="122">
        <v>45791.625</v>
      </c>
      <c r="R20" s="53">
        <v>61.744999999999997</v>
      </c>
      <c r="S20" s="163">
        <f t="shared" si="0"/>
        <v>45791.625</v>
      </c>
      <c r="T20" s="163">
        <v>45799.625</v>
      </c>
      <c r="U20" s="163" t="str">
        <f t="shared" si="1"/>
        <v/>
      </c>
      <c r="V20" s="163">
        <v>45947.625</v>
      </c>
    </row>
    <row r="21" spans="1:22">
      <c r="A21" s="164">
        <f t="shared" ca="1" si="2"/>
        <v>45933.625</v>
      </c>
      <c r="B21" s="1">
        <f t="shared" ca="1" si="3"/>
        <v>46.1</v>
      </c>
      <c r="C21" s="31">
        <f t="shared" ca="1" si="4"/>
        <v>-13126.400000000012</v>
      </c>
      <c r="D21" s="32">
        <f t="shared" ca="1" si="5"/>
        <v>17500</v>
      </c>
      <c r="E21" s="4">
        <f t="shared" ca="1" si="6"/>
        <v>33.387</v>
      </c>
      <c r="F21" s="31">
        <f t="shared" ca="1" si="7"/>
        <v>4962.8479999999963</v>
      </c>
      <c r="G21" s="32">
        <f t="shared" ca="1" si="8"/>
        <v>4000</v>
      </c>
      <c r="H21" s="4">
        <f t="shared" ca="1" si="9"/>
        <v>47.597000000000001</v>
      </c>
      <c r="I21" s="31">
        <f t="shared" ca="1" si="10"/>
        <v>42537.499999999985</v>
      </c>
      <c r="J21" s="32">
        <f t="shared" ca="1" si="11"/>
        <v>6250</v>
      </c>
      <c r="K21" s="93">
        <f t="shared" ca="1" si="12"/>
        <v>-35451.052000000003</v>
      </c>
      <c r="L21" s="1"/>
      <c r="M21" s="122">
        <v>45792.625</v>
      </c>
      <c r="N21" s="53">
        <v>44.514000000000003</v>
      </c>
      <c r="O21" s="122">
        <v>45805.625</v>
      </c>
      <c r="P21" s="53">
        <v>31.815000000000001</v>
      </c>
      <c r="Q21" s="122">
        <v>45792.625</v>
      </c>
      <c r="R21" s="53">
        <v>62.554000000000002</v>
      </c>
      <c r="S21" s="163">
        <f t="shared" si="0"/>
        <v>45792.625</v>
      </c>
      <c r="T21" s="163">
        <v>45804.625</v>
      </c>
      <c r="U21" s="163" t="str">
        <f t="shared" si="1"/>
        <v/>
      </c>
      <c r="V21" s="163">
        <v>45950.625</v>
      </c>
    </row>
    <row r="22" spans="1:22">
      <c r="A22" s="164">
        <f t="shared" ca="1" si="2"/>
        <v>45936.625</v>
      </c>
      <c r="B22" s="1">
        <f t="shared" ca="1" si="3"/>
        <v>46.697000000000003</v>
      </c>
      <c r="C22" s="31">
        <f t="shared" ca="1" si="4"/>
        <v>-18024.188000000024</v>
      </c>
      <c r="D22" s="32">
        <f t="shared" ca="1" si="5"/>
        <v>23333.333333333339</v>
      </c>
      <c r="E22" s="4">
        <f t="shared" ca="1" si="6"/>
        <v>34.415999999999997</v>
      </c>
      <c r="F22" s="31">
        <f t="shared" ca="1" si="7"/>
        <v>-3367.9359999999742</v>
      </c>
      <c r="G22" s="32">
        <f t="shared" ca="1" si="8"/>
        <v>5333.333333333333</v>
      </c>
      <c r="H22" s="4">
        <f t="shared" ca="1" si="9"/>
        <v>49.274000000000001</v>
      </c>
      <c r="I22" s="31">
        <f t="shared" ca="1" si="10"/>
        <v>21574.999999999989</v>
      </c>
      <c r="J22" s="32">
        <f t="shared" ca="1" si="11"/>
        <v>8333.3333333333339</v>
      </c>
      <c r="K22" s="93">
        <f t="shared" ca="1" si="12"/>
        <v>-22633.790666666646</v>
      </c>
      <c r="L22" s="1"/>
      <c r="M22" s="122">
        <v>45793.625</v>
      </c>
      <c r="N22" s="53">
        <v>44.493000000000002</v>
      </c>
      <c r="O22" s="122">
        <v>45806.625</v>
      </c>
      <c r="P22" s="53">
        <v>33.478999999999999</v>
      </c>
      <c r="Q22" s="122">
        <v>45793.625</v>
      </c>
      <c r="R22" s="53">
        <v>63.191000000000003</v>
      </c>
      <c r="S22" s="163">
        <f t="shared" si="0"/>
        <v>45793.625</v>
      </c>
      <c r="T22" s="163">
        <v>45805.625</v>
      </c>
      <c r="U22" s="163" t="str">
        <f t="shared" si="1"/>
        <v/>
      </c>
      <c r="V22" s="163">
        <v>45951.625</v>
      </c>
    </row>
    <row r="23" spans="1:22">
      <c r="A23" s="164">
        <f t="shared" ca="1" si="2"/>
        <v>45937.625</v>
      </c>
      <c r="B23" s="1">
        <f t="shared" ca="1" si="3"/>
        <v>46.832000000000001</v>
      </c>
      <c r="C23" s="31">
        <f t="shared" ca="1" si="4"/>
        <v>-19131.728000000006</v>
      </c>
      <c r="D23" s="32">
        <f t="shared" ca="1" si="5"/>
        <v>25277.777777777781</v>
      </c>
      <c r="E23" s="4">
        <f t="shared" ca="1" si="6"/>
        <v>34.781999999999996</v>
      </c>
      <c r="F23" s="31">
        <f t="shared" ca="1" si="7"/>
        <v>-6331.071999999971</v>
      </c>
      <c r="G23" s="32">
        <f t="shared" ca="1" si="8"/>
        <v>5777.7777777777783</v>
      </c>
      <c r="H23" s="4">
        <f t="shared" ca="1" si="9"/>
        <v>49.777999999999999</v>
      </c>
      <c r="I23" s="31">
        <f t="shared" ca="1" si="10"/>
        <v>15275.000000000016</v>
      </c>
      <c r="J23" s="32">
        <f t="shared" ca="1" si="11"/>
        <v>9027.7777777777792</v>
      </c>
      <c r="K23" s="93">
        <f t="shared" ca="1" si="12"/>
        <v>-18710.022222222215</v>
      </c>
      <c r="L23" s="1"/>
      <c r="M23" s="122">
        <v>45796.625</v>
      </c>
      <c r="N23" s="53">
        <v>44.594999999999999</v>
      </c>
      <c r="O23" s="122">
        <v>45810.625</v>
      </c>
      <c r="P23" s="53">
        <v>32.982999999999997</v>
      </c>
      <c r="Q23" s="122">
        <v>45796.625</v>
      </c>
      <c r="R23" s="53">
        <v>63.14</v>
      </c>
      <c r="S23" s="163">
        <f t="shared" si="0"/>
        <v>45796.625</v>
      </c>
      <c r="T23" s="163">
        <v>45806.625</v>
      </c>
      <c r="U23" s="163" t="str">
        <f t="shared" si="1"/>
        <v/>
      </c>
      <c r="V23" s="163">
        <v>45952.625</v>
      </c>
    </row>
    <row r="24" spans="1:22">
      <c r="A24" s="164">
        <f t="shared" ca="1" si="2"/>
        <v>45938.625</v>
      </c>
      <c r="B24" s="1">
        <f t="shared" ca="1" si="3"/>
        <v>47.168999999999997</v>
      </c>
      <c r="C24" s="31">
        <f t="shared" ca="1" si="4"/>
        <v>-21896.475999999977</v>
      </c>
      <c r="D24" s="32">
        <f t="shared" ca="1" si="5"/>
        <v>27222.222222222226</v>
      </c>
      <c r="E24" s="4">
        <f t="shared" ca="1" si="6"/>
        <v>35.098999999999997</v>
      </c>
      <c r="F24" s="31">
        <f t="shared" ca="1" si="7"/>
        <v>-8897.5039999999735</v>
      </c>
      <c r="G24" s="32">
        <f t="shared" ca="1" si="8"/>
        <v>6222.2222222222226</v>
      </c>
      <c r="H24" s="4">
        <f t="shared" ca="1" si="9"/>
        <v>49.825000000000003</v>
      </c>
      <c r="I24" s="31">
        <f t="shared" ca="1" si="10"/>
        <v>14687.499999999965</v>
      </c>
      <c r="J24" s="32">
        <f t="shared" ca="1" si="11"/>
        <v>9722.2222222222226</v>
      </c>
      <c r="K24" s="93">
        <f t="shared" ca="1" si="12"/>
        <v>-21759.25777777769</v>
      </c>
      <c r="L24" s="1"/>
      <c r="M24" s="122">
        <v>45797.625</v>
      </c>
      <c r="N24" s="53">
        <v>44.314999999999998</v>
      </c>
      <c r="O24" s="122">
        <v>45811.625</v>
      </c>
      <c r="P24" s="53">
        <v>31.821000000000002</v>
      </c>
      <c r="Q24" s="122">
        <v>45797.625</v>
      </c>
      <c r="R24" s="53">
        <v>62.087000000000003</v>
      </c>
      <c r="S24" s="163">
        <f t="shared" si="0"/>
        <v>45797.625</v>
      </c>
      <c r="T24" s="163">
        <v>45810.625</v>
      </c>
      <c r="U24" s="163" t="str">
        <f t="shared" si="1"/>
        <v/>
      </c>
      <c r="V24" s="163">
        <v>45953.625</v>
      </c>
    </row>
    <row r="25" spans="1:22">
      <c r="A25" s="164">
        <f t="shared" ca="1" si="2"/>
        <v>45939.625</v>
      </c>
      <c r="B25" s="1">
        <f t="shared" ca="1" si="3"/>
        <v>46.902000000000001</v>
      </c>
      <c r="C25" s="31">
        <f t="shared" ca="1" si="4"/>
        <v>-19706.008000000013</v>
      </c>
      <c r="D25" s="32">
        <f t="shared" ca="1" si="5"/>
        <v>29166.666666666668</v>
      </c>
      <c r="E25" s="4">
        <f t="shared" ca="1" si="6"/>
        <v>34.442</v>
      </c>
      <c r="F25" s="31">
        <f t="shared" ca="1" si="7"/>
        <v>-3578.4320000000012</v>
      </c>
      <c r="G25" s="32">
        <f t="shared" ca="1" si="8"/>
        <v>6666.6666666666661</v>
      </c>
      <c r="H25" s="4">
        <f t="shared" ca="1" si="9"/>
        <v>50.210999999999999</v>
      </c>
      <c r="I25" s="31">
        <f t="shared" ca="1" si="10"/>
        <v>9862.5000000000182</v>
      </c>
      <c r="J25" s="32">
        <f t="shared" ca="1" si="11"/>
        <v>10416.666666666666</v>
      </c>
      <c r="K25" s="93">
        <f t="shared" ca="1" si="12"/>
        <v>-7730.2733333333636</v>
      </c>
      <c r="L25" s="1"/>
      <c r="M25" s="122">
        <v>45798.625</v>
      </c>
      <c r="N25" s="53">
        <v>44.335999999999999</v>
      </c>
      <c r="O25" s="122">
        <v>45812.625</v>
      </c>
      <c r="P25" s="53">
        <v>31.257000000000001</v>
      </c>
      <c r="Q25" s="122">
        <v>45798.625</v>
      </c>
      <c r="R25" s="53">
        <v>62.185000000000002</v>
      </c>
      <c r="S25" s="163">
        <f t="shared" si="0"/>
        <v>45798.625</v>
      </c>
      <c r="T25" s="163">
        <v>45811.625</v>
      </c>
      <c r="U25" s="163" t="str">
        <f t="shared" si="1"/>
        <v/>
      </c>
      <c r="V25" s="163">
        <v>45954.625</v>
      </c>
    </row>
    <row r="26" spans="1:22">
      <c r="A26" s="164">
        <f t="shared" ca="1" si="2"/>
        <v>45940.625</v>
      </c>
      <c r="B26" s="1">
        <f t="shared" ca="1" si="3"/>
        <v>48.610999999999997</v>
      </c>
      <c r="C26" s="31">
        <f t="shared" ca="1" si="4"/>
        <v>-33726.643999999978</v>
      </c>
      <c r="D26" s="32">
        <f t="shared" ca="1" si="5"/>
        <v>31111.111111111109</v>
      </c>
      <c r="E26" s="4">
        <f t="shared" ca="1" si="6"/>
        <v>34.442</v>
      </c>
      <c r="F26" s="31">
        <f t="shared" ca="1" si="7"/>
        <v>-3578.4320000000012</v>
      </c>
      <c r="G26" s="32">
        <f t="shared" ca="1" si="8"/>
        <v>7111.1111111111113</v>
      </c>
      <c r="H26" s="4">
        <f t="shared" ca="1" si="9"/>
        <v>50.311</v>
      </c>
      <c r="I26" s="31">
        <f t="shared" ca="1" si="10"/>
        <v>8612.5</v>
      </c>
      <c r="J26" s="32">
        <f t="shared" ca="1" si="11"/>
        <v>11111.111111111111</v>
      </c>
      <c r="K26" s="93">
        <f t="shared" ca="1" si="12"/>
        <v>-18806.46488888887</v>
      </c>
      <c r="L26" s="1"/>
      <c r="M26" s="122">
        <v>45799.625</v>
      </c>
      <c r="N26" s="53">
        <v>45.771999999999998</v>
      </c>
      <c r="O26" s="122">
        <v>45817.625</v>
      </c>
      <c r="P26" s="53">
        <v>32.470999999999997</v>
      </c>
      <c r="Q26" s="122">
        <v>45799.625</v>
      </c>
      <c r="R26" s="53">
        <v>62.945999999999998</v>
      </c>
      <c r="S26" s="163">
        <f t="shared" si="0"/>
        <v>45799.625</v>
      </c>
      <c r="T26" s="163">
        <v>45812.625</v>
      </c>
      <c r="U26" s="163" t="str">
        <f t="shared" si="1"/>
        <v/>
      </c>
      <c r="V26" s="163">
        <v>45957.625</v>
      </c>
    </row>
    <row r="27" spans="1:22">
      <c r="A27" s="164">
        <f t="shared" ca="1" si="2"/>
        <v>45943.625</v>
      </c>
      <c r="B27" s="1">
        <f t="shared" ca="1" si="3"/>
        <v>50.231000000000002</v>
      </c>
      <c r="C27" s="31">
        <f t="shared" ca="1" si="4"/>
        <v>-47017.124000000018</v>
      </c>
      <c r="D27" s="32">
        <f t="shared" ca="1" si="5"/>
        <v>36944.444444444445</v>
      </c>
      <c r="E27" s="4">
        <f t="shared" ca="1" si="6"/>
        <v>36.572000000000003</v>
      </c>
      <c r="F27" s="31">
        <f t="shared" ca="1" si="7"/>
        <v>-20822.912000000022</v>
      </c>
      <c r="G27" s="32">
        <f t="shared" ca="1" si="8"/>
        <v>8444.4444444444453</v>
      </c>
      <c r="H27" s="4">
        <f t="shared" ca="1" si="9"/>
        <v>51.667000000000002</v>
      </c>
      <c r="I27" s="31">
        <f t="shared" ca="1" si="10"/>
        <v>-8337.50000000002</v>
      </c>
      <c r="J27" s="32">
        <f t="shared" ca="1" si="11"/>
        <v>13194.444444444445</v>
      </c>
      <c r="K27" s="93">
        <f t="shared" ca="1" si="12"/>
        <v>-27308.091555555577</v>
      </c>
      <c r="L27" s="1"/>
      <c r="M27" s="122">
        <v>45800.625</v>
      </c>
      <c r="N27" s="53">
        <v>47.250999999999998</v>
      </c>
      <c r="O27" s="122">
        <v>45818.625</v>
      </c>
      <c r="P27" s="53">
        <v>31.704999999999998</v>
      </c>
      <c r="Q27" s="122">
        <v>45800.625</v>
      </c>
      <c r="R27" s="53">
        <v>64.626999999999995</v>
      </c>
      <c r="S27" s="163" t="str">
        <f t="shared" si="0"/>
        <v/>
      </c>
      <c r="T27" s="163">
        <v>45817.625</v>
      </c>
      <c r="U27" s="163" t="str">
        <f t="shared" si="1"/>
        <v/>
      </c>
      <c r="V27" s="163">
        <v>45958.625</v>
      </c>
    </row>
    <row r="28" spans="1:22">
      <c r="A28" s="164">
        <f t="shared" ca="1" si="2"/>
        <v>45944.625</v>
      </c>
      <c r="B28" s="1">
        <f t="shared" ca="1" si="3"/>
        <v>50.671999999999997</v>
      </c>
      <c r="C28" s="31">
        <f t="shared" ca="1" si="4"/>
        <v>-50635.087999999982</v>
      </c>
      <c r="D28" s="32">
        <f t="shared" ca="1" si="5"/>
        <v>38888.888888888891</v>
      </c>
      <c r="E28" s="4">
        <f t="shared" ca="1" si="6"/>
        <v>37.72</v>
      </c>
      <c r="F28" s="31">
        <f t="shared" ca="1" si="7"/>
        <v>-30117.119999999988</v>
      </c>
      <c r="G28" s="32">
        <f t="shared" ca="1" si="8"/>
        <v>8888.8888888888887</v>
      </c>
      <c r="H28" s="4">
        <f t="shared" ca="1" si="9"/>
        <v>53.13</v>
      </c>
      <c r="I28" s="31">
        <f t="shared" ca="1" si="10"/>
        <v>-26625.000000000033</v>
      </c>
      <c r="J28" s="32">
        <f t="shared" ca="1" si="11"/>
        <v>13888.888888888889</v>
      </c>
      <c r="K28" s="93">
        <f t="shared" ca="1" si="12"/>
        <v>-20238.319111111043</v>
      </c>
      <c r="L28" s="1"/>
      <c r="M28" s="122">
        <v>45803.625</v>
      </c>
      <c r="N28" s="53">
        <v>47.389000000000003</v>
      </c>
      <c r="O28" s="122">
        <v>45819.625</v>
      </c>
      <c r="P28" s="53">
        <v>31.355</v>
      </c>
      <c r="Q28" s="122">
        <v>45803.625</v>
      </c>
      <c r="R28" s="53">
        <v>64.301000000000002</v>
      </c>
      <c r="S28" s="163" t="str">
        <f t="shared" si="0"/>
        <v/>
      </c>
      <c r="T28" s="163">
        <v>45818.625</v>
      </c>
      <c r="U28" s="163" t="str">
        <f t="shared" si="1"/>
        <v/>
      </c>
      <c r="V28" s="163">
        <v>45959.625</v>
      </c>
    </row>
    <row r="29" spans="1:22">
      <c r="A29" s="164">
        <f t="shared" ca="1" si="2"/>
        <v>45945.625</v>
      </c>
      <c r="B29" s="1">
        <f t="shared" ca="1" si="3"/>
        <v>47.665999999999997</v>
      </c>
      <c r="C29" s="31">
        <f t="shared" ca="1" si="4"/>
        <v>-25973.863999999976</v>
      </c>
      <c r="D29" s="32">
        <f t="shared" ca="1" si="5"/>
        <v>40833.333333333336</v>
      </c>
      <c r="E29" s="4">
        <f t="shared" ca="1" si="6"/>
        <v>35.18</v>
      </c>
      <c r="F29" s="31">
        <f t="shared" ca="1" si="7"/>
        <v>-9553.279999999997</v>
      </c>
      <c r="G29" s="32">
        <f t="shared" ca="1" si="8"/>
        <v>9333.3333333333321</v>
      </c>
      <c r="H29" s="4">
        <f t="shared" ca="1" si="9"/>
        <v>50.527999999999999</v>
      </c>
      <c r="I29" s="31">
        <f t="shared" ca="1" si="10"/>
        <v>5900.0000000000164</v>
      </c>
      <c r="J29" s="32">
        <f t="shared" ca="1" si="11"/>
        <v>14583.333333333332</v>
      </c>
      <c r="K29" s="93">
        <f t="shared" ca="1" si="12"/>
        <v>-5843.8106666666536</v>
      </c>
      <c r="L29" s="1"/>
      <c r="M29" s="122">
        <v>45804.625</v>
      </c>
      <c r="N29" s="53">
        <v>45.576000000000001</v>
      </c>
      <c r="O29" s="122">
        <v>45824.625</v>
      </c>
      <c r="P29" s="53">
        <v>32.851999999999997</v>
      </c>
      <c r="Q29" s="122">
        <v>45804.625</v>
      </c>
      <c r="R29" s="53">
        <v>62.533000000000001</v>
      </c>
      <c r="S29" s="163">
        <f t="shared" si="0"/>
        <v>45804.625</v>
      </c>
      <c r="T29" s="163">
        <v>45819.625</v>
      </c>
      <c r="U29" s="163" t="str">
        <f t="shared" si="1"/>
        <v/>
      </c>
      <c r="V29" s="163">
        <v>45960.625</v>
      </c>
    </row>
    <row r="30" spans="1:22">
      <c r="A30" s="164">
        <f t="shared" ca="1" si="2"/>
        <v>45946.625</v>
      </c>
      <c r="B30" s="1">
        <f t="shared" ca="1" si="3"/>
        <v>47.408999999999999</v>
      </c>
      <c r="C30" s="31">
        <f t="shared" ca="1" si="4"/>
        <v>-23865.435999999994</v>
      </c>
      <c r="D30" s="32">
        <f t="shared" ca="1" si="5"/>
        <v>42777.777777777781</v>
      </c>
      <c r="E30" s="4">
        <f t="shared" ca="1" si="6"/>
        <v>35.090000000000003</v>
      </c>
      <c r="F30" s="31">
        <f t="shared" ca="1" si="7"/>
        <v>-8824.6400000000285</v>
      </c>
      <c r="G30" s="32">
        <f t="shared" ca="1" si="8"/>
        <v>9777.7777777777774</v>
      </c>
      <c r="H30" s="4">
        <f t="shared" ca="1" si="9"/>
        <v>50.088999999999999</v>
      </c>
      <c r="I30" s="31">
        <f t="shared" ca="1" si="10"/>
        <v>11387.500000000018</v>
      </c>
      <c r="J30" s="32">
        <f t="shared" ca="1" si="11"/>
        <v>15277.777777777777</v>
      </c>
      <c r="K30" s="93">
        <f t="shared" ca="1" si="12"/>
        <v>-6799.7982222222599</v>
      </c>
      <c r="L30" s="1"/>
      <c r="M30" s="122">
        <v>45805.625</v>
      </c>
      <c r="N30" s="53">
        <v>44.938000000000002</v>
      </c>
      <c r="O30" s="122">
        <v>45825.625</v>
      </c>
      <c r="P30" s="53">
        <v>33.970999999999997</v>
      </c>
      <c r="Q30" s="122">
        <v>45805.625</v>
      </c>
      <c r="R30" s="53">
        <v>61.427999999999997</v>
      </c>
      <c r="S30" s="163">
        <f t="shared" si="0"/>
        <v>45805.625</v>
      </c>
      <c r="T30" s="163">
        <v>45824.625</v>
      </c>
      <c r="U30" s="163" t="str">
        <f t="shared" si="1"/>
        <v/>
      </c>
      <c r="V30" s="163">
        <v>45961.625</v>
      </c>
    </row>
    <row r="31" spans="1:22">
      <c r="A31" s="164">
        <f t="shared" ca="1" si="2"/>
        <v>45947.625</v>
      </c>
      <c r="B31" s="1">
        <f t="shared" ca="1" si="3"/>
        <v>48.587000000000003</v>
      </c>
      <c r="C31" s="31">
        <f t="shared" ca="1" si="4"/>
        <v>-33529.748000000029</v>
      </c>
      <c r="D31" s="32">
        <f t="shared" ca="1" si="5"/>
        <v>44722.222222222226</v>
      </c>
      <c r="E31" s="4">
        <f t="shared" ca="1" si="6"/>
        <v>35.686999999999998</v>
      </c>
      <c r="F31" s="31">
        <f t="shared" ca="1" si="7"/>
        <v>-13657.951999999979</v>
      </c>
      <c r="G31" s="32">
        <f t="shared" ca="1" si="8"/>
        <v>10222.222222222223</v>
      </c>
      <c r="H31" s="4">
        <f t="shared" ca="1" si="9"/>
        <v>51.423000000000002</v>
      </c>
      <c r="I31" s="31">
        <f t="shared" ca="1" si="10"/>
        <v>-5287.5000000000227</v>
      </c>
      <c r="J31" s="32">
        <f t="shared" ca="1" si="11"/>
        <v>15972.222222222223</v>
      </c>
      <c r="K31" s="93">
        <f t="shared" ca="1" si="12"/>
        <v>-2927.9777777777599</v>
      </c>
      <c r="L31" s="1"/>
      <c r="M31" s="122">
        <v>45806.625</v>
      </c>
      <c r="N31" s="53">
        <v>44.045000000000002</v>
      </c>
      <c r="O31" s="122">
        <v>45826.625</v>
      </c>
      <c r="P31" s="53">
        <v>34.889000000000003</v>
      </c>
      <c r="Q31" s="122">
        <v>45806.625</v>
      </c>
      <c r="R31" s="53">
        <v>60.792999999999999</v>
      </c>
      <c r="S31" s="163">
        <f t="shared" si="0"/>
        <v>45806.625</v>
      </c>
      <c r="T31" s="163">
        <v>45825.625</v>
      </c>
      <c r="U31" s="163" t="str">
        <f t="shared" si="1"/>
        <v/>
      </c>
      <c r="V31" s="163">
        <v>45964.625</v>
      </c>
    </row>
    <row r="32" spans="1:22">
      <c r="A32" s="164">
        <f t="shared" ca="1" si="2"/>
        <v>45950.625</v>
      </c>
      <c r="B32" s="1">
        <f t="shared" ca="1" si="3"/>
        <v>47.418999999999997</v>
      </c>
      <c r="C32" s="31">
        <f t="shared" ca="1" si="4"/>
        <v>-23947.475999999977</v>
      </c>
      <c r="D32" s="32">
        <f t="shared" ca="1" si="5"/>
        <v>50555.555555555562</v>
      </c>
      <c r="E32" s="4">
        <f t="shared" ca="1" si="6"/>
        <v>34.273000000000003</v>
      </c>
      <c r="F32" s="31">
        <f t="shared" ca="1" si="7"/>
        <v>-2210.208000000026</v>
      </c>
      <c r="G32" s="32">
        <f t="shared" ca="1" si="8"/>
        <v>11555.555555555557</v>
      </c>
      <c r="H32" s="4">
        <f t="shared" ca="1" si="9"/>
        <v>50.655999999999999</v>
      </c>
      <c r="I32" s="31">
        <f t="shared" ca="1" si="10"/>
        <v>4300.0000000000155</v>
      </c>
      <c r="J32" s="32">
        <f t="shared" ca="1" si="11"/>
        <v>18055.555555555558</v>
      </c>
      <c r="K32" s="93">
        <f t="shared" ca="1" si="12"/>
        <v>13597.871555555543</v>
      </c>
      <c r="L32" s="1"/>
      <c r="M32" s="122">
        <v>45807.625</v>
      </c>
      <c r="N32" s="53">
        <v>45.179000000000002</v>
      </c>
      <c r="O32" s="122">
        <v>45832.625</v>
      </c>
      <c r="P32" s="53">
        <v>33.630000000000003</v>
      </c>
      <c r="Q32" s="122">
        <v>45807.625</v>
      </c>
      <c r="R32" s="53">
        <v>59.956000000000003</v>
      </c>
      <c r="S32" s="163" t="str">
        <f t="shared" si="0"/>
        <v/>
      </c>
      <c r="T32" s="163">
        <v>45826.625</v>
      </c>
      <c r="U32" s="163" t="str">
        <f t="shared" si="1"/>
        <v/>
      </c>
    </row>
    <row r="33" spans="1:21">
      <c r="A33" s="164">
        <f t="shared" ca="1" si="2"/>
        <v>45951.625</v>
      </c>
      <c r="B33" s="1">
        <f t="shared" ca="1" si="3"/>
        <v>46.823999999999998</v>
      </c>
      <c r="C33" s="31">
        <f t="shared" ca="1" si="4"/>
        <v>-19066.095999999987</v>
      </c>
      <c r="D33" s="32">
        <f t="shared" ca="1" si="5"/>
        <v>52500.000000000007</v>
      </c>
      <c r="E33" s="4">
        <f t="shared" ca="1" si="6"/>
        <v>34.064</v>
      </c>
      <c r="F33" s="31">
        <f t="shared" ca="1" si="7"/>
        <v>-518.14400000000046</v>
      </c>
      <c r="G33" s="32">
        <f t="shared" ca="1" si="8"/>
        <v>12000</v>
      </c>
      <c r="H33" s="4">
        <f t="shared" ca="1" si="9"/>
        <v>49.837000000000003</v>
      </c>
      <c r="I33" s="31">
        <f t="shared" ca="1" si="10"/>
        <v>14537.499999999958</v>
      </c>
      <c r="J33" s="32">
        <f t="shared" ca="1" si="11"/>
        <v>18750</v>
      </c>
      <c r="K33" s="93">
        <f t="shared" ca="1" si="12"/>
        <v>11628.260000000068</v>
      </c>
      <c r="L33" s="1"/>
      <c r="M33" s="122">
        <v>45810.625</v>
      </c>
      <c r="N33" s="53">
        <v>44.805999999999997</v>
      </c>
      <c r="O33" s="122">
        <v>45833.625</v>
      </c>
      <c r="P33" s="53">
        <v>32.624000000000002</v>
      </c>
      <c r="Q33" s="122">
        <v>45810.625</v>
      </c>
      <c r="R33" s="53">
        <v>60.311999999999998</v>
      </c>
      <c r="S33" s="163">
        <f t="shared" si="0"/>
        <v>45810.625</v>
      </c>
      <c r="T33" s="163">
        <v>45832.625</v>
      </c>
      <c r="U33" s="163" t="str">
        <f t="shared" si="1"/>
        <v/>
      </c>
    </row>
    <row r="34" spans="1:21">
      <c r="A34" s="164">
        <f t="shared" ca="1" si="2"/>
        <v>45952.625</v>
      </c>
      <c r="B34" s="1">
        <f t="shared" ca="1" si="3"/>
        <v>46.738999999999997</v>
      </c>
      <c r="C34" s="31">
        <f t="shared" ca="1" si="4"/>
        <v>-18368.755999999979</v>
      </c>
      <c r="D34" s="32">
        <f t="shared" ca="1" si="5"/>
        <v>54444.444444444453</v>
      </c>
      <c r="E34" s="4">
        <f t="shared" ca="1" si="6"/>
        <v>33.892000000000003</v>
      </c>
      <c r="F34" s="31">
        <f t="shared" ca="1" si="7"/>
        <v>874.36799999997561</v>
      </c>
      <c r="G34" s="32">
        <f t="shared" ca="1" si="8"/>
        <v>12444.444444444445</v>
      </c>
      <c r="H34" s="4">
        <f t="shared" ca="1" si="9"/>
        <v>50.043999999999997</v>
      </c>
      <c r="I34" s="31">
        <f t="shared" ca="1" si="10"/>
        <v>11950.00000000004</v>
      </c>
      <c r="J34" s="32">
        <f t="shared" ca="1" si="11"/>
        <v>19444.444444444445</v>
      </c>
      <c r="K34" s="93">
        <f t="shared" ca="1" si="12"/>
        <v>18000.05644444441</v>
      </c>
      <c r="L34" s="1"/>
      <c r="M34" s="122">
        <v>45811.625</v>
      </c>
      <c r="N34" s="53">
        <v>43.595999999999997</v>
      </c>
      <c r="O34" s="122">
        <v>45853.625</v>
      </c>
      <c r="P34" s="53">
        <v>31.337</v>
      </c>
      <c r="Q34" s="122">
        <v>45811.625</v>
      </c>
      <c r="R34" s="53">
        <v>59.81</v>
      </c>
      <c r="S34" s="163">
        <f t="shared" si="0"/>
        <v>45811.625</v>
      </c>
      <c r="T34" s="163">
        <v>45833.625</v>
      </c>
      <c r="U34" s="163" t="str">
        <f t="shared" si="1"/>
        <v/>
      </c>
    </row>
    <row r="35" spans="1:21">
      <c r="A35" s="164">
        <f t="shared" ca="1" si="2"/>
        <v>45953.625</v>
      </c>
      <c r="B35" s="1">
        <f t="shared" ca="1" si="3"/>
        <v>46.947000000000003</v>
      </c>
      <c r="C35" s="31">
        <f t="shared" ca="1" si="4"/>
        <v>-20075.188000000027</v>
      </c>
      <c r="D35" s="32">
        <f t="shared" ca="1" si="5"/>
        <v>56388.888888888898</v>
      </c>
      <c r="E35" s="4">
        <f t="shared" ca="1" si="6"/>
        <v>34.267000000000003</v>
      </c>
      <c r="F35" s="31">
        <f t="shared" ca="1" si="7"/>
        <v>-2161.6320000000246</v>
      </c>
      <c r="G35" s="32">
        <f t="shared" ca="1" si="8"/>
        <v>12888.888888888887</v>
      </c>
      <c r="H35" s="4">
        <f t="shared" ca="1" si="9"/>
        <v>49.984000000000002</v>
      </c>
      <c r="I35" s="31">
        <f t="shared" ca="1" si="10"/>
        <v>12699.999999999978</v>
      </c>
      <c r="J35" s="32">
        <f t="shared" ca="1" si="11"/>
        <v>20138.888888888887</v>
      </c>
      <c r="K35" s="93">
        <f t="shared" ca="1" si="12"/>
        <v>14202.068888888865</v>
      </c>
      <c r="L35" s="1"/>
      <c r="M35" s="122">
        <v>45812.625</v>
      </c>
      <c r="N35" s="53">
        <v>42.764000000000003</v>
      </c>
      <c r="O35" s="122">
        <v>45854.625</v>
      </c>
      <c r="P35" s="53">
        <v>31.843</v>
      </c>
      <c r="Q35" s="122">
        <v>45812.625</v>
      </c>
      <c r="R35" s="53">
        <v>58.168999999999997</v>
      </c>
      <c r="S35" s="163">
        <f t="shared" si="0"/>
        <v>45812.625</v>
      </c>
      <c r="T35" s="163">
        <v>45853.625</v>
      </c>
      <c r="U35" s="163" t="str">
        <f t="shared" si="1"/>
        <v/>
      </c>
    </row>
    <row r="36" spans="1:21">
      <c r="A36" s="164">
        <f t="shared" ca="1" si="2"/>
        <v>45954.625</v>
      </c>
      <c r="B36" s="1">
        <f t="shared" ca="1" si="3"/>
        <v>46.313000000000002</v>
      </c>
      <c r="C36" s="31">
        <f t="shared" ca="1" si="4"/>
        <v>-14873.852000000023</v>
      </c>
      <c r="D36" s="32">
        <f t="shared" ca="1" si="5"/>
        <v>58333.333333333336</v>
      </c>
      <c r="E36" s="4">
        <f t="shared" ca="1" si="6"/>
        <v>33.981999999999999</v>
      </c>
      <c r="F36" s="31">
        <f t="shared" ca="1" si="7"/>
        <v>145.72800000000552</v>
      </c>
      <c r="G36" s="32">
        <f t="shared" ca="1" si="8"/>
        <v>13333.333333333332</v>
      </c>
      <c r="H36" s="4">
        <f t="shared" ca="1" si="9"/>
        <v>49.29</v>
      </c>
      <c r="I36" s="31">
        <f t="shared" ca="1" si="10"/>
        <v>21375.000000000011</v>
      </c>
      <c r="J36" s="32">
        <f t="shared" ca="1" si="11"/>
        <v>20833.333333333332</v>
      </c>
      <c r="K36" s="93">
        <f t="shared" ca="1" si="12"/>
        <v>14730.2093333333</v>
      </c>
      <c r="L36" s="1"/>
      <c r="M36" s="122">
        <v>45813.625</v>
      </c>
      <c r="N36" s="53">
        <v>44.244999999999997</v>
      </c>
      <c r="O36" s="122">
        <v>45855.625</v>
      </c>
      <c r="P36" s="53">
        <v>31.506</v>
      </c>
      <c r="Q36" s="122">
        <v>45813.625</v>
      </c>
      <c r="R36" s="53">
        <v>58.491999999999997</v>
      </c>
      <c r="S36" s="163" t="str">
        <f t="shared" si="0"/>
        <v/>
      </c>
      <c r="T36" s="163">
        <v>45854.625</v>
      </c>
      <c r="U36" s="163" t="str">
        <f t="shared" si="1"/>
        <v/>
      </c>
    </row>
    <row r="37" spans="1:21">
      <c r="A37" s="164">
        <f t="shared" ca="1" si="2"/>
        <v>45957.625</v>
      </c>
      <c r="B37" s="1">
        <f t="shared" ca="1" si="3"/>
        <v>45.597000000000001</v>
      </c>
      <c r="C37" s="31">
        <f t="shared" ca="1" si="4"/>
        <v>-8999.7880000000114</v>
      </c>
      <c r="D37" s="32">
        <f t="shared" ca="1" si="5"/>
        <v>64166.666666666664</v>
      </c>
      <c r="E37" s="4">
        <f t="shared" ca="1" si="6"/>
        <v>32.850999999999999</v>
      </c>
      <c r="F37" s="31">
        <f t="shared" ca="1" si="7"/>
        <v>9302.3040000000074</v>
      </c>
      <c r="G37" s="32">
        <f t="shared" ca="1" si="8"/>
        <v>14666.666666666668</v>
      </c>
      <c r="H37" s="4">
        <f t="shared" ca="1" si="9"/>
        <v>48.558999999999997</v>
      </c>
      <c r="I37" s="31">
        <f t="shared" ca="1" si="10"/>
        <v>30512.500000000033</v>
      </c>
      <c r="J37" s="32">
        <f t="shared" ca="1" si="11"/>
        <v>22916.666666666668</v>
      </c>
      <c r="K37" s="93">
        <f t="shared" ca="1" si="12"/>
        <v>25706.682666666635</v>
      </c>
      <c r="L37" s="1"/>
      <c r="M37" s="122">
        <v>45814.625</v>
      </c>
      <c r="N37" s="53">
        <v>43.677999999999997</v>
      </c>
      <c r="O37" s="122">
        <v>45859.625</v>
      </c>
      <c r="P37" s="53">
        <v>30.71</v>
      </c>
      <c r="Q37" s="122">
        <v>45814.625</v>
      </c>
      <c r="R37" s="53">
        <v>58.716999999999999</v>
      </c>
      <c r="S37" s="163" t="str">
        <f t="shared" si="0"/>
        <v/>
      </c>
      <c r="T37" s="163">
        <v>45855.625</v>
      </c>
      <c r="U37" s="163" t="str">
        <f t="shared" si="1"/>
        <v/>
      </c>
    </row>
    <row r="38" spans="1:21">
      <c r="A38" s="164">
        <f t="shared" ref="A38:A42" ca="1" si="13">IF(AND(ISBLANK(V27), A37 = $V$1),NOW(),IF(ISBLANK(V27),"",V27))</f>
        <v>45958.625</v>
      </c>
      <c r="B38" s="1">
        <f t="shared" ca="1" si="3"/>
        <v>45.210999999999999</v>
      </c>
      <c r="C38" s="31">
        <f t="shared" ca="1" si="4"/>
        <v>-5833.043999999989</v>
      </c>
      <c r="D38" s="32">
        <f t="shared" ca="1" si="5"/>
        <v>66111.111111111124</v>
      </c>
      <c r="E38" s="4">
        <f t="shared" ca="1" si="6"/>
        <v>32.231999999999999</v>
      </c>
      <c r="F38" s="31">
        <f t="shared" ref="F38:F42" ca="1" si="14">IF(ISERROR(B38-2),"", -1*(E38-$E$14)*10^-4*$C$8*$C$5)</f>
        <v>14313.728000000005</v>
      </c>
      <c r="G38" s="32">
        <f t="shared" ca="1" si="8"/>
        <v>15111.111111111111</v>
      </c>
      <c r="H38" s="4">
        <f t="shared" ca="1" si="9"/>
        <v>47.664999999999999</v>
      </c>
      <c r="I38" s="31">
        <f t="shared" ref="I38:I42" ca="1" si="15">IF(ISERROR(B38-2),"", -1*(H38-$H$14)*10^-4*$D$8*$D$5)</f>
        <v>41687.500000000007</v>
      </c>
      <c r="J38" s="32">
        <f t="shared" ca="1" si="11"/>
        <v>23611.111111111113</v>
      </c>
      <c r="K38" s="93">
        <f t="shared" ref="K38:K42" ca="1" si="16">IF(ISERROR(B38-2),"",C38+D38+F38+G38-I38-J38)</f>
        <v>24404.295111111136</v>
      </c>
      <c r="L38" s="1"/>
      <c r="M38" s="122">
        <v>45817.625</v>
      </c>
      <c r="N38" s="53">
        <v>43.631</v>
      </c>
      <c r="O38" s="122">
        <v>45866.625</v>
      </c>
      <c r="P38" s="53">
        <v>30.4</v>
      </c>
      <c r="Q38" s="122">
        <v>45817.625</v>
      </c>
      <c r="R38" s="53">
        <v>58.598999999999997</v>
      </c>
      <c r="S38" s="163">
        <f t="shared" si="0"/>
        <v>45817.625</v>
      </c>
      <c r="T38" s="163">
        <v>45859.625</v>
      </c>
      <c r="U38" s="163" t="str">
        <f t="shared" si="1"/>
        <v/>
      </c>
    </row>
    <row r="39" spans="1:21">
      <c r="A39" s="164">
        <f t="shared" ca="1" si="13"/>
        <v>45959.625</v>
      </c>
      <c r="B39" s="1">
        <f t="shared" ca="1" si="3"/>
        <v>43.238</v>
      </c>
      <c r="C39" s="31">
        <f t="shared" ca="1" si="4"/>
        <v>10353.448000000006</v>
      </c>
      <c r="D39" s="32">
        <f t="shared" ca="1" si="5"/>
        <v>68055.555555555562</v>
      </c>
      <c r="E39" s="4">
        <f t="shared" ca="1" si="6"/>
        <v>32.119</v>
      </c>
      <c r="F39" s="31">
        <f t="shared" ca="1" si="14"/>
        <v>15228.576000000001</v>
      </c>
      <c r="G39" s="32">
        <f t="shared" ca="1" si="8"/>
        <v>15555.555555555557</v>
      </c>
      <c r="H39" s="4">
        <f t="shared" ca="1" si="9"/>
        <v>48.319000000000003</v>
      </c>
      <c r="I39" s="31">
        <f t="shared" ca="1" si="15"/>
        <v>33512.499999999971</v>
      </c>
      <c r="J39" s="32">
        <f t="shared" ca="1" si="11"/>
        <v>24305.555555555558</v>
      </c>
      <c r="K39" s="93">
        <f t="shared" ca="1" si="16"/>
        <v>51375.079555555596</v>
      </c>
      <c r="L39" s="1"/>
      <c r="M39" s="122">
        <v>45818.625</v>
      </c>
      <c r="N39" s="53">
        <v>43.345999999999997</v>
      </c>
      <c r="O39" s="122">
        <v>45867.625</v>
      </c>
      <c r="P39" s="53">
        <v>31.736999999999998</v>
      </c>
      <c r="Q39" s="122">
        <v>45818.625</v>
      </c>
      <c r="R39" s="53">
        <v>57.927999999999997</v>
      </c>
      <c r="S39" s="163">
        <f t="shared" si="0"/>
        <v>45818.625</v>
      </c>
      <c r="T39" s="163">
        <v>45866.625</v>
      </c>
      <c r="U39" s="163" t="str">
        <f t="shared" si="1"/>
        <v/>
      </c>
    </row>
    <row r="40" spans="1:21">
      <c r="A40" s="164">
        <f t="shared" ca="1" si="13"/>
        <v>45960.625</v>
      </c>
      <c r="B40" s="1">
        <f t="shared" ca="1" si="3"/>
        <v>44.523000000000003</v>
      </c>
      <c r="C40" s="31">
        <f t="shared" ca="1" si="4"/>
        <v>-188.69200000002658</v>
      </c>
      <c r="D40" s="32">
        <f t="shared" ca="1" si="5"/>
        <v>70000</v>
      </c>
      <c r="E40" s="4">
        <f t="shared" ca="1" si="6"/>
        <v>32.652999999999999</v>
      </c>
      <c r="F40" s="31">
        <f t="shared" ca="1" si="14"/>
        <v>10905.312000000009</v>
      </c>
      <c r="G40" s="32">
        <f t="shared" ca="1" si="8"/>
        <v>16000</v>
      </c>
      <c r="H40" s="4">
        <f t="shared" ca="1" si="9"/>
        <v>48.823999999999998</v>
      </c>
      <c r="I40" s="31">
        <f t="shared" ca="1" si="15"/>
        <v>27200.000000000022</v>
      </c>
      <c r="J40" s="32">
        <f t="shared" ca="1" si="11"/>
        <v>25000</v>
      </c>
      <c r="K40" s="93">
        <f t="shared" ca="1" si="16"/>
        <v>44516.619999999966</v>
      </c>
      <c r="L40" s="1"/>
      <c r="M40" s="122">
        <v>45819.625</v>
      </c>
      <c r="N40" s="53">
        <v>42.701999999999998</v>
      </c>
      <c r="O40" s="122">
        <v>45868.625</v>
      </c>
      <c r="P40" s="53">
        <v>32.436</v>
      </c>
      <c r="Q40" s="122">
        <v>45819.625</v>
      </c>
      <c r="R40" s="53">
        <v>57.012</v>
      </c>
      <c r="S40" s="163">
        <f t="shared" si="0"/>
        <v>45819.625</v>
      </c>
      <c r="T40" s="163">
        <v>45867.625</v>
      </c>
      <c r="U40" s="163" t="str">
        <f t="shared" si="1"/>
        <v/>
      </c>
    </row>
    <row r="41" spans="1:21">
      <c r="A41" s="164">
        <f t="shared" ca="1" si="13"/>
        <v>45961.625</v>
      </c>
      <c r="B41" s="1">
        <f t="shared" ca="1" si="3"/>
        <v>45.018000000000001</v>
      </c>
      <c r="C41" s="31">
        <f t="shared" ca="1" si="4"/>
        <v>-4249.6720000000059</v>
      </c>
      <c r="D41" s="32">
        <f t="shared" ca="1" si="5"/>
        <v>71944.444444444453</v>
      </c>
      <c r="E41" s="4">
        <f t="shared" ca="1" si="6"/>
        <v>32.923000000000002</v>
      </c>
      <c r="F41" s="31">
        <f t="shared" ca="1" si="14"/>
        <v>8719.3919999999853</v>
      </c>
      <c r="G41" s="32">
        <f t="shared" ca="1" si="8"/>
        <v>16444.444444444445</v>
      </c>
      <c r="H41" s="4">
        <f t="shared" ca="1" si="9"/>
        <v>49.536000000000001</v>
      </c>
      <c r="I41" s="31">
        <f t="shared" ca="1" si="15"/>
        <v>18299.999999999985</v>
      </c>
      <c r="J41" s="32">
        <f t="shared" ca="1" si="11"/>
        <v>25694.444444444445</v>
      </c>
      <c r="K41" s="93">
        <f t="shared" ca="1" si="16"/>
        <v>48864.164444444446</v>
      </c>
      <c r="L41" s="1"/>
      <c r="M41" s="122">
        <v>45820.625</v>
      </c>
      <c r="N41" s="53">
        <v>44.231999999999999</v>
      </c>
      <c r="O41" s="122">
        <v>45869.625</v>
      </c>
      <c r="P41" s="53">
        <v>32.579000000000001</v>
      </c>
      <c r="Q41" s="122">
        <v>45820.625</v>
      </c>
      <c r="R41" s="53">
        <v>57.642000000000003</v>
      </c>
      <c r="S41" s="163" t="str">
        <f t="shared" si="0"/>
        <v/>
      </c>
      <c r="T41" s="163">
        <v>45868.625</v>
      </c>
      <c r="U41" s="163" t="str">
        <f t="shared" si="1"/>
        <v/>
      </c>
    </row>
    <row r="42" spans="1:21">
      <c r="A42" s="164">
        <f t="shared" ca="1" si="13"/>
        <v>45964.625</v>
      </c>
      <c r="B42" s="1">
        <f t="shared" ca="1" si="3"/>
        <v>45.722999999999999</v>
      </c>
      <c r="C42" s="31">
        <f t="shared" ca="1" si="4"/>
        <v>-10033.491999999995</v>
      </c>
      <c r="D42" s="32">
        <f t="shared" ca="1" si="5"/>
        <v>77777.777777777781</v>
      </c>
      <c r="E42" s="4">
        <f t="shared" ca="1" si="6"/>
        <v>33.341000000000001</v>
      </c>
      <c r="F42" s="31">
        <f t="shared" ca="1" si="14"/>
        <v>5335.263999999991</v>
      </c>
      <c r="G42" s="32">
        <f t="shared" ca="1" si="8"/>
        <v>17777.777777777777</v>
      </c>
      <c r="H42" s="4">
        <f t="shared" ca="1" si="9"/>
        <v>49.539000000000001</v>
      </c>
      <c r="I42" s="31">
        <f t="shared" ca="1" si="15"/>
        <v>18262.499999999985</v>
      </c>
      <c r="J42" s="32">
        <f t="shared" ca="1" si="11"/>
        <v>27777.777777777777</v>
      </c>
      <c r="K42" s="93">
        <f t="shared" ca="1" si="16"/>
        <v>44817.049777777793</v>
      </c>
      <c r="L42" s="1"/>
      <c r="M42" s="122">
        <v>45821.625</v>
      </c>
      <c r="N42" s="53">
        <v>45.863999999999997</v>
      </c>
      <c r="O42" s="122">
        <v>45873.625</v>
      </c>
      <c r="P42" s="53">
        <v>33.722000000000001</v>
      </c>
      <c r="Q42" s="122">
        <v>45821.625</v>
      </c>
      <c r="R42" s="53">
        <v>58.883000000000003</v>
      </c>
      <c r="S42" s="163" t="str">
        <f t="shared" si="0"/>
        <v/>
      </c>
      <c r="T42" s="163">
        <v>45869.625</v>
      </c>
      <c r="U42" s="163" t="str">
        <f t="shared" si="1"/>
        <v/>
      </c>
    </row>
    <row r="43" spans="1:21">
      <c r="A43" s="164">
        <f t="shared" ref="A43:A106" ca="1" si="17">IF(AND(ISBLANK(V32), A42 = $V$1),NOW(),IF(ISBLANK(V32),"",V32))</f>
        <v>45964.632331944442</v>
      </c>
      <c r="B43" s="1">
        <f t="shared" ref="B43:B106" ca="1" si="18">IF(COUNTIF(O:O,A43)=1,VLOOKUP(A43,M:N,2), IF(COUNTIF(O:O,A43)=0,$B$10,""))</f>
        <v>45.943249999999999</v>
      </c>
      <c r="C43" s="31">
        <f t="shared" ref="C43:C106" ca="1" si="19">IF(ISERROR(B43-2),"", -1*(B43-$B$14)*10^-4*$B$8*$B$5)</f>
        <v>-11840.422999999993</v>
      </c>
      <c r="D43" s="32">
        <f t="shared" ca="1" si="5"/>
        <v>79722.222222222234</v>
      </c>
      <c r="E43" s="4">
        <f t="shared" ref="E43:E106" ca="1" si="20">IF(COUNTIF(O:O,A43)=1,VLOOKUP(A43,O:P,2), IF(COUNTIF(O:O,A43)=0,$C$10,""))</f>
        <v>33.415550000000003</v>
      </c>
      <c r="F43" s="31">
        <f t="shared" ref="F43:F106" ca="1" si="21">IF(ISERROR(B43-2),"", -1*(E43-$E$14)*10^-4*$C$8*$C$5)</f>
        <v>4731.7071999999744</v>
      </c>
      <c r="G43" s="32">
        <f t="shared" ca="1" si="8"/>
        <v>18222.222222222223</v>
      </c>
      <c r="H43" s="4">
        <f t="shared" ref="H43:H106" ca="1" si="22">IF(COUNTIF(O:O,A43)=1,VLOOKUP(A43,Q:R,2), IF(COUNTIF(O:O,A43)=0,$D$10,""))</f>
        <v>49.740519999999997</v>
      </c>
      <c r="I43" s="31">
        <f t="shared" ref="I43:I106" ca="1" si="23">IF(ISERROR(B43-2),"", -1*(H43-$H$14)*10^-4*$D$8*$D$5)</f>
        <v>15743.500000000042</v>
      </c>
      <c r="J43" s="32">
        <f t="shared" ca="1" si="11"/>
        <v>28472.222222222223</v>
      </c>
      <c r="K43" s="93">
        <f t="shared" ref="K43:K106" ca="1" si="24">IF(ISERROR(B43-2),"",C43+D43+F43+G43-I43-J43)</f>
        <v>46620.00642222217</v>
      </c>
      <c r="L43" s="1"/>
      <c r="M43" s="122">
        <v>45824.625</v>
      </c>
      <c r="N43" s="53">
        <v>44.610999999999997</v>
      </c>
      <c r="O43" s="122">
        <v>45874.625</v>
      </c>
      <c r="P43" s="53">
        <v>33.027000000000001</v>
      </c>
      <c r="Q43" s="122">
        <v>45824.625</v>
      </c>
      <c r="R43" s="53">
        <v>58.064</v>
      </c>
      <c r="S43" s="163">
        <f t="shared" si="0"/>
        <v>45824.625</v>
      </c>
      <c r="T43" s="163">
        <v>45873.625</v>
      </c>
      <c r="U43" s="163" t="str">
        <f t="shared" si="1"/>
        <v/>
      </c>
    </row>
    <row r="44" spans="1:21">
      <c r="A44" s="164" t="str">
        <f t="shared" ca="1" si="17"/>
        <v/>
      </c>
      <c r="B44" s="1" t="str">
        <f t="shared" ca="1" si="18"/>
        <v/>
      </c>
      <c r="C44" s="31" t="str">
        <f t="shared" ca="1" si="19"/>
        <v/>
      </c>
      <c r="D44" s="32" t="str">
        <f t="shared" ca="1" si="5"/>
        <v/>
      </c>
      <c r="E44" s="4" t="str">
        <f t="shared" ca="1" si="20"/>
        <v/>
      </c>
      <c r="F44" s="31" t="str">
        <f t="shared" ca="1" si="21"/>
        <v/>
      </c>
      <c r="G44" s="32" t="str">
        <f t="shared" ca="1" si="8"/>
        <v/>
      </c>
      <c r="H44" s="4" t="str">
        <f t="shared" ca="1" si="22"/>
        <v/>
      </c>
      <c r="I44" s="31" t="str">
        <f t="shared" ca="1" si="23"/>
        <v/>
      </c>
      <c r="J44" s="32" t="str">
        <f t="shared" ca="1" si="11"/>
        <v/>
      </c>
      <c r="K44" s="93" t="str">
        <f t="shared" ca="1" si="24"/>
        <v/>
      </c>
      <c r="L44" s="1"/>
      <c r="M44" s="122">
        <v>45825.625</v>
      </c>
      <c r="N44" s="53">
        <v>45.368000000000002</v>
      </c>
      <c r="O44" s="122">
        <v>45875.625</v>
      </c>
      <c r="P44" s="53">
        <v>33.046999999999997</v>
      </c>
      <c r="Q44" s="122">
        <v>45825.625</v>
      </c>
      <c r="R44" s="53">
        <v>57.911999999999999</v>
      </c>
      <c r="S44" s="163">
        <f t="shared" si="0"/>
        <v>45825.625</v>
      </c>
      <c r="T44" s="163">
        <v>45874.625</v>
      </c>
      <c r="U44" s="163" t="str">
        <f t="shared" si="1"/>
        <v/>
      </c>
    </row>
    <row r="45" spans="1:21">
      <c r="A45" s="164" t="str">
        <f t="shared" ca="1" si="17"/>
        <v/>
      </c>
      <c r="B45" s="1" t="str">
        <f t="shared" ca="1" si="18"/>
        <v/>
      </c>
      <c r="C45" s="31" t="str">
        <f t="shared" ca="1" si="19"/>
        <v/>
      </c>
      <c r="D45" s="32" t="str">
        <f t="shared" ca="1" si="5"/>
        <v/>
      </c>
      <c r="E45" s="4" t="str">
        <f t="shared" ca="1" si="20"/>
        <v/>
      </c>
      <c r="F45" s="31" t="str">
        <f t="shared" ca="1" si="21"/>
        <v/>
      </c>
      <c r="G45" s="32" t="str">
        <f t="shared" ca="1" si="8"/>
        <v/>
      </c>
      <c r="H45" s="4" t="str">
        <f t="shared" ca="1" si="22"/>
        <v/>
      </c>
      <c r="I45" s="31" t="str">
        <f t="shared" ca="1" si="23"/>
        <v/>
      </c>
      <c r="J45" s="32" t="str">
        <f t="shared" ca="1" si="11"/>
        <v/>
      </c>
      <c r="K45" s="93" t="str">
        <f t="shared" ca="1" si="24"/>
        <v/>
      </c>
      <c r="L45" s="1"/>
      <c r="M45" s="122">
        <v>45826.625</v>
      </c>
      <c r="N45" s="53">
        <v>46.523000000000003</v>
      </c>
      <c r="O45" s="122">
        <v>45888.625</v>
      </c>
      <c r="P45" s="53">
        <v>32.750999999999998</v>
      </c>
      <c r="Q45" s="122">
        <v>45826.625</v>
      </c>
      <c r="R45" s="53">
        <v>57.851999999999997</v>
      </c>
      <c r="S45" s="163">
        <f t="shared" si="0"/>
        <v>45826.625</v>
      </c>
      <c r="T45" s="163">
        <v>45875.625</v>
      </c>
      <c r="U45" s="163" t="str">
        <f t="shared" si="1"/>
        <v/>
      </c>
    </row>
    <row r="46" spans="1:21">
      <c r="A46" s="164" t="str">
        <f t="shared" ca="1" si="17"/>
        <v/>
      </c>
      <c r="B46" s="1" t="str">
        <f t="shared" ca="1" si="18"/>
        <v/>
      </c>
      <c r="C46" s="31" t="str">
        <f t="shared" ca="1" si="19"/>
        <v/>
      </c>
      <c r="D46" s="32" t="str">
        <f t="shared" ca="1" si="5"/>
        <v/>
      </c>
      <c r="E46" s="4" t="str">
        <f t="shared" ca="1" si="20"/>
        <v/>
      </c>
      <c r="F46" s="31" t="str">
        <f t="shared" ca="1" si="21"/>
        <v/>
      </c>
      <c r="G46" s="32" t="str">
        <f t="shared" ca="1" si="8"/>
        <v/>
      </c>
      <c r="H46" s="4" t="str">
        <f t="shared" ca="1" si="22"/>
        <v/>
      </c>
      <c r="I46" s="31" t="str">
        <f t="shared" ca="1" si="23"/>
        <v/>
      </c>
      <c r="J46" s="32" t="str">
        <f t="shared" ca="1" si="11"/>
        <v/>
      </c>
      <c r="K46" s="93" t="str">
        <f t="shared" ca="1" si="24"/>
        <v/>
      </c>
      <c r="L46" s="1"/>
      <c r="M46" s="122">
        <v>45827.625</v>
      </c>
      <c r="N46" s="53">
        <v>48.179000000000002</v>
      </c>
      <c r="O46" s="122">
        <v>45889.625</v>
      </c>
      <c r="P46" s="53">
        <v>32.89</v>
      </c>
      <c r="Q46" s="122">
        <v>45827.625</v>
      </c>
      <c r="R46" s="53">
        <v>59.573</v>
      </c>
      <c r="S46" s="163" t="str">
        <f t="shared" si="0"/>
        <v/>
      </c>
      <c r="T46" s="163">
        <v>45888.625</v>
      </c>
      <c r="U46" s="163" t="str">
        <f t="shared" si="1"/>
        <v/>
      </c>
    </row>
    <row r="47" spans="1:21">
      <c r="A47" s="164" t="str">
        <f t="shared" ca="1" si="17"/>
        <v/>
      </c>
      <c r="B47" s="1" t="str">
        <f t="shared" ca="1" si="18"/>
        <v/>
      </c>
      <c r="C47" s="31" t="str">
        <f t="shared" ca="1" si="19"/>
        <v/>
      </c>
      <c r="D47" s="32" t="str">
        <f t="shared" ca="1" si="5"/>
        <v/>
      </c>
      <c r="E47" s="4" t="str">
        <f t="shared" ca="1" si="20"/>
        <v/>
      </c>
      <c r="F47" s="31" t="str">
        <f t="shared" ca="1" si="21"/>
        <v/>
      </c>
      <c r="G47" s="32" t="str">
        <f t="shared" ca="1" si="8"/>
        <v/>
      </c>
      <c r="H47" s="4" t="str">
        <f t="shared" ca="1" si="22"/>
        <v/>
      </c>
      <c r="I47" s="31" t="str">
        <f t="shared" ca="1" si="23"/>
        <v/>
      </c>
      <c r="J47" s="32" t="str">
        <f t="shared" ca="1" si="11"/>
        <v/>
      </c>
      <c r="K47" s="93" t="str">
        <f t="shared" ca="1" si="24"/>
        <v/>
      </c>
      <c r="L47" s="1"/>
      <c r="M47" s="122">
        <v>45828.625</v>
      </c>
      <c r="N47" s="53">
        <v>47.363</v>
      </c>
      <c r="O47" s="122">
        <v>45890.625</v>
      </c>
      <c r="P47" s="53">
        <v>32.731000000000002</v>
      </c>
      <c r="Q47" s="122">
        <v>45828.625</v>
      </c>
      <c r="R47" s="53">
        <v>58.72</v>
      </c>
      <c r="S47" s="163" t="str">
        <f t="shared" si="0"/>
        <v/>
      </c>
      <c r="T47" s="163">
        <v>45889.625</v>
      </c>
      <c r="U47" s="163" t="str">
        <f t="shared" si="1"/>
        <v/>
      </c>
    </row>
    <row r="48" spans="1:21">
      <c r="A48" s="164" t="str">
        <f t="shared" ca="1" si="17"/>
        <v/>
      </c>
      <c r="B48" s="1" t="str">
        <f t="shared" ca="1" si="18"/>
        <v/>
      </c>
      <c r="C48" s="31" t="str">
        <f t="shared" ca="1" si="19"/>
        <v/>
      </c>
      <c r="D48" s="32" t="str">
        <f t="shared" ca="1" si="5"/>
        <v/>
      </c>
      <c r="E48" s="4" t="str">
        <f t="shared" ca="1" si="20"/>
        <v/>
      </c>
      <c r="F48" s="31" t="str">
        <f t="shared" ca="1" si="21"/>
        <v/>
      </c>
      <c r="G48" s="32" t="str">
        <f t="shared" ca="1" si="8"/>
        <v/>
      </c>
      <c r="H48" s="4" t="str">
        <f t="shared" ca="1" si="22"/>
        <v/>
      </c>
      <c r="I48" s="31" t="str">
        <f t="shared" ca="1" si="23"/>
        <v/>
      </c>
      <c r="J48" s="32" t="str">
        <f t="shared" ca="1" si="11"/>
        <v/>
      </c>
      <c r="K48" s="93" t="str">
        <f t="shared" ca="1" si="24"/>
        <v/>
      </c>
      <c r="L48" s="1"/>
      <c r="M48" s="122">
        <v>45831.625</v>
      </c>
      <c r="N48" s="53">
        <v>46.848999999999997</v>
      </c>
      <c r="O48" s="122">
        <v>45891.625</v>
      </c>
      <c r="P48" s="53">
        <v>33.159999999999997</v>
      </c>
      <c r="Q48" s="122">
        <v>45831.625</v>
      </c>
      <c r="R48" s="53">
        <v>58.292999999999999</v>
      </c>
      <c r="S48" s="163" t="str">
        <f t="shared" si="0"/>
        <v/>
      </c>
      <c r="T48" s="163">
        <v>45890.625</v>
      </c>
      <c r="U48" s="163" t="str">
        <f t="shared" si="1"/>
        <v/>
      </c>
    </row>
    <row r="49" spans="1:21">
      <c r="A49" s="164" t="str">
        <f t="shared" ca="1" si="17"/>
        <v/>
      </c>
      <c r="B49" s="1" t="str">
        <f t="shared" ca="1" si="18"/>
        <v/>
      </c>
      <c r="C49" s="31" t="str">
        <f t="shared" ca="1" si="19"/>
        <v/>
      </c>
      <c r="D49" s="32" t="str">
        <f t="shared" ca="1" si="5"/>
        <v/>
      </c>
      <c r="E49" s="4" t="str">
        <f t="shared" ca="1" si="20"/>
        <v/>
      </c>
      <c r="F49" s="31" t="str">
        <f t="shared" ca="1" si="21"/>
        <v/>
      </c>
      <c r="G49" s="32" t="str">
        <f t="shared" ca="1" si="8"/>
        <v/>
      </c>
      <c r="H49" s="4" t="str">
        <f t="shared" ca="1" si="22"/>
        <v/>
      </c>
      <c r="I49" s="31" t="str">
        <f t="shared" ca="1" si="23"/>
        <v/>
      </c>
      <c r="J49" s="32" t="str">
        <f t="shared" ca="1" si="11"/>
        <v/>
      </c>
      <c r="K49" s="93" t="str">
        <f t="shared" ca="1" si="24"/>
        <v/>
      </c>
      <c r="L49" s="1"/>
      <c r="M49" s="122">
        <v>45832.625</v>
      </c>
      <c r="N49" s="53">
        <v>44.784999999999997</v>
      </c>
      <c r="O49" s="122">
        <v>45895.625</v>
      </c>
      <c r="P49" s="53">
        <v>33.363</v>
      </c>
      <c r="Q49" s="122">
        <v>45832.625</v>
      </c>
      <c r="R49" s="53">
        <v>56.517000000000003</v>
      </c>
      <c r="S49" s="163">
        <f t="shared" si="0"/>
        <v>45832.625</v>
      </c>
      <c r="T49" s="163">
        <v>45891.625</v>
      </c>
      <c r="U49" s="163" t="str">
        <f t="shared" si="1"/>
        <v/>
      </c>
    </row>
    <row r="50" spans="1:21">
      <c r="A50" s="164" t="str">
        <f t="shared" ca="1" si="17"/>
        <v/>
      </c>
      <c r="B50" s="1" t="str">
        <f t="shared" ca="1" si="18"/>
        <v/>
      </c>
      <c r="C50" s="31" t="str">
        <f t="shared" ca="1" si="19"/>
        <v/>
      </c>
      <c r="D50" s="32" t="str">
        <f t="shared" ca="1" si="5"/>
        <v/>
      </c>
      <c r="E50" s="4" t="str">
        <f t="shared" ca="1" si="20"/>
        <v/>
      </c>
      <c r="F50" s="31" t="str">
        <f t="shared" ca="1" si="21"/>
        <v/>
      </c>
      <c r="G50" s="32" t="str">
        <f t="shared" ca="1" si="8"/>
        <v/>
      </c>
      <c r="H50" s="4" t="str">
        <f t="shared" ca="1" si="22"/>
        <v/>
      </c>
      <c r="I50" s="31" t="str">
        <f t="shared" ca="1" si="23"/>
        <v/>
      </c>
      <c r="J50" s="32" t="str">
        <f t="shared" ca="1" si="11"/>
        <v/>
      </c>
      <c r="K50" s="93" t="str">
        <f t="shared" ca="1" si="24"/>
        <v/>
      </c>
      <c r="L50" s="1"/>
      <c r="M50" s="122">
        <v>45833.625</v>
      </c>
      <c r="N50" s="53">
        <v>44.518999999999998</v>
      </c>
      <c r="O50" s="122">
        <v>45896.625</v>
      </c>
      <c r="P50" s="53">
        <v>33.249000000000002</v>
      </c>
      <c r="Q50" s="122">
        <v>45833.625</v>
      </c>
      <c r="R50" s="53">
        <v>56.24</v>
      </c>
      <c r="S50" s="163">
        <f t="shared" si="0"/>
        <v>45833.625</v>
      </c>
      <c r="T50" s="163">
        <v>45895.625</v>
      </c>
      <c r="U50" s="163" t="str">
        <f t="shared" si="1"/>
        <v/>
      </c>
    </row>
    <row r="51" spans="1:21">
      <c r="A51" s="164" t="str">
        <f t="shared" ca="1" si="17"/>
        <v/>
      </c>
      <c r="B51" s="1" t="str">
        <f t="shared" ca="1" si="18"/>
        <v/>
      </c>
      <c r="C51" s="31" t="str">
        <f t="shared" ca="1" si="19"/>
        <v/>
      </c>
      <c r="D51" s="32" t="str">
        <f t="shared" ca="1" si="5"/>
        <v/>
      </c>
      <c r="E51" s="4" t="str">
        <f t="shared" ca="1" si="20"/>
        <v/>
      </c>
      <c r="F51" s="31" t="str">
        <f t="shared" ca="1" si="21"/>
        <v/>
      </c>
      <c r="G51" s="32" t="str">
        <f t="shared" ca="1" si="8"/>
        <v/>
      </c>
      <c r="H51" s="4" t="str">
        <f t="shared" ca="1" si="22"/>
        <v/>
      </c>
      <c r="I51" s="31" t="str">
        <f t="shared" ca="1" si="23"/>
        <v/>
      </c>
      <c r="J51" s="32" t="str">
        <f t="shared" ca="1" si="11"/>
        <v/>
      </c>
      <c r="K51" s="93" t="str">
        <f t="shared" ca="1" si="24"/>
        <v/>
      </c>
      <c r="L51" s="1"/>
      <c r="M51" s="122">
        <v>45834.625</v>
      </c>
      <c r="N51" s="53">
        <v>44.546999999999997</v>
      </c>
      <c r="O51" s="122">
        <v>45897.625</v>
      </c>
      <c r="P51" s="53">
        <v>33.628</v>
      </c>
      <c r="Q51" s="122">
        <v>45834.625</v>
      </c>
      <c r="R51" s="53">
        <v>56.137</v>
      </c>
      <c r="S51" s="163" t="str">
        <f t="shared" si="0"/>
        <v/>
      </c>
      <c r="T51" s="163">
        <v>45896.625</v>
      </c>
      <c r="U51" s="163" t="str">
        <f t="shared" si="1"/>
        <v/>
      </c>
    </row>
    <row r="52" spans="1:21">
      <c r="A52" s="164" t="str">
        <f t="shared" ca="1" si="17"/>
        <v/>
      </c>
      <c r="B52" s="1" t="str">
        <f t="shared" ca="1" si="18"/>
        <v/>
      </c>
      <c r="C52" s="31" t="str">
        <f t="shared" ca="1" si="19"/>
        <v/>
      </c>
      <c r="D52" s="32" t="str">
        <f t="shared" ca="1" si="5"/>
        <v/>
      </c>
      <c r="E52" s="4" t="str">
        <f t="shared" ca="1" si="20"/>
        <v/>
      </c>
      <c r="F52" s="31" t="str">
        <f t="shared" ca="1" si="21"/>
        <v/>
      </c>
      <c r="G52" s="32" t="str">
        <f t="shared" ca="1" si="8"/>
        <v/>
      </c>
      <c r="H52" s="4" t="str">
        <f t="shared" ca="1" si="22"/>
        <v/>
      </c>
      <c r="I52" s="31" t="str">
        <f t="shared" ca="1" si="23"/>
        <v/>
      </c>
      <c r="J52" s="32" t="str">
        <f t="shared" ca="1" si="11"/>
        <v/>
      </c>
      <c r="K52" s="93" t="str">
        <f t="shared" ca="1" si="24"/>
        <v/>
      </c>
      <c r="L52" s="1"/>
      <c r="M52" s="122">
        <v>45835.625</v>
      </c>
      <c r="N52" s="53">
        <v>43.511000000000003</v>
      </c>
      <c r="O52" s="122">
        <v>45901.625</v>
      </c>
      <c r="P52" s="53">
        <v>34.606000000000002</v>
      </c>
      <c r="Q52" s="122">
        <v>45835.625</v>
      </c>
      <c r="R52" s="53">
        <v>55.307000000000002</v>
      </c>
      <c r="S52" s="163" t="str">
        <f t="shared" si="0"/>
        <v/>
      </c>
      <c r="T52" s="163">
        <v>45897.625</v>
      </c>
      <c r="U52" s="163" t="str">
        <f t="shared" si="1"/>
        <v/>
      </c>
    </row>
    <row r="53" spans="1:21">
      <c r="A53" s="164" t="str">
        <f t="shared" ca="1" si="17"/>
        <v/>
      </c>
      <c r="B53" s="1" t="str">
        <f t="shared" ca="1" si="18"/>
        <v/>
      </c>
      <c r="C53" s="31" t="str">
        <f t="shared" ca="1" si="19"/>
        <v/>
      </c>
      <c r="D53" s="32" t="str">
        <f t="shared" ca="1" si="5"/>
        <v/>
      </c>
      <c r="E53" s="4" t="str">
        <f t="shared" ca="1" si="20"/>
        <v/>
      </c>
      <c r="F53" s="31" t="str">
        <f t="shared" ca="1" si="21"/>
        <v/>
      </c>
      <c r="G53" s="32" t="str">
        <f t="shared" ca="1" si="8"/>
        <v/>
      </c>
      <c r="H53" s="4" t="str">
        <f t="shared" ca="1" si="22"/>
        <v/>
      </c>
      <c r="I53" s="31" t="str">
        <f t="shared" ca="1" si="23"/>
        <v/>
      </c>
      <c r="J53" s="32" t="str">
        <f t="shared" ca="1" si="11"/>
        <v/>
      </c>
      <c r="K53" s="93" t="str">
        <f t="shared" ca="1" si="24"/>
        <v/>
      </c>
      <c r="L53" s="1"/>
      <c r="M53" s="122">
        <v>45838.625</v>
      </c>
      <c r="N53" s="53">
        <v>43.36</v>
      </c>
      <c r="O53" s="122">
        <v>45902.625</v>
      </c>
      <c r="P53" s="53">
        <v>35.195</v>
      </c>
      <c r="Q53" s="122">
        <v>45838.625</v>
      </c>
      <c r="R53" s="53">
        <v>55.210999999999999</v>
      </c>
      <c r="S53" s="163" t="str">
        <f t="shared" si="0"/>
        <v/>
      </c>
      <c r="T53" s="163">
        <v>45901.625</v>
      </c>
      <c r="U53" s="163" t="str">
        <f t="shared" si="1"/>
        <v/>
      </c>
    </row>
    <row r="54" spans="1:21">
      <c r="A54" s="164" t="str">
        <f t="shared" ca="1" si="17"/>
        <v/>
      </c>
      <c r="B54" s="1" t="str">
        <f t="shared" ca="1" si="18"/>
        <v/>
      </c>
      <c r="C54" s="31" t="str">
        <f t="shared" ca="1" si="19"/>
        <v/>
      </c>
      <c r="D54" s="32" t="str">
        <f t="shared" ca="1" si="5"/>
        <v/>
      </c>
      <c r="E54" s="4" t="str">
        <f t="shared" ca="1" si="20"/>
        <v/>
      </c>
      <c r="F54" s="31" t="str">
        <f t="shared" ca="1" si="21"/>
        <v/>
      </c>
      <c r="G54" s="32" t="str">
        <f t="shared" ca="1" si="8"/>
        <v/>
      </c>
      <c r="H54" s="4" t="str">
        <f t="shared" ca="1" si="22"/>
        <v/>
      </c>
      <c r="I54" s="31" t="str">
        <f t="shared" ca="1" si="23"/>
        <v/>
      </c>
      <c r="J54" s="32" t="str">
        <f t="shared" ca="1" si="11"/>
        <v/>
      </c>
      <c r="K54" s="93" t="str">
        <f t="shared" ca="1" si="24"/>
        <v/>
      </c>
      <c r="L54" s="1"/>
      <c r="M54" s="122">
        <v>45839.625</v>
      </c>
      <c r="N54" s="53">
        <v>42.436</v>
      </c>
      <c r="O54" s="122">
        <v>45903.625</v>
      </c>
      <c r="P54" s="53">
        <v>35.161000000000001</v>
      </c>
      <c r="Q54" s="122">
        <v>45839.625</v>
      </c>
      <c r="R54" s="53">
        <v>54.709000000000003</v>
      </c>
      <c r="S54" s="163" t="str">
        <f t="shared" si="0"/>
        <v/>
      </c>
      <c r="T54" s="163">
        <v>45902.625</v>
      </c>
      <c r="U54" s="163" t="str">
        <f t="shared" si="1"/>
        <v/>
      </c>
    </row>
    <row r="55" spans="1:21">
      <c r="A55" s="164" t="str">
        <f t="shared" ca="1" si="17"/>
        <v/>
      </c>
      <c r="B55" s="1" t="str">
        <f t="shared" ca="1" si="18"/>
        <v/>
      </c>
      <c r="C55" s="31" t="str">
        <f t="shared" ca="1" si="19"/>
        <v/>
      </c>
      <c r="D55" s="32" t="str">
        <f t="shared" ca="1" si="5"/>
        <v/>
      </c>
      <c r="E55" s="4" t="str">
        <f t="shared" ca="1" si="20"/>
        <v/>
      </c>
      <c r="F55" s="31" t="str">
        <f t="shared" ca="1" si="21"/>
        <v/>
      </c>
      <c r="G55" s="32" t="str">
        <f t="shared" ca="1" si="8"/>
        <v/>
      </c>
      <c r="H55" s="4" t="str">
        <f t="shared" ca="1" si="22"/>
        <v/>
      </c>
      <c r="I55" s="31" t="str">
        <f t="shared" ca="1" si="23"/>
        <v/>
      </c>
      <c r="J55" s="32" t="str">
        <f t="shared" ca="1" si="11"/>
        <v/>
      </c>
      <c r="K55" s="93" t="str">
        <f t="shared" ca="1" si="24"/>
        <v/>
      </c>
      <c r="L55" s="1"/>
      <c r="M55" s="122">
        <v>45840.625</v>
      </c>
      <c r="N55" s="53">
        <v>41.960999999999999</v>
      </c>
      <c r="O55" s="122">
        <v>45904.625</v>
      </c>
      <c r="P55" s="53">
        <v>34.134999999999998</v>
      </c>
      <c r="Q55" s="122">
        <v>45840.625</v>
      </c>
      <c r="R55" s="53">
        <v>54.116999999999997</v>
      </c>
      <c r="S55" s="163" t="str">
        <f t="shared" si="0"/>
        <v/>
      </c>
      <c r="T55" s="163">
        <v>45903.625</v>
      </c>
      <c r="U55" s="163" t="str">
        <f t="shared" si="1"/>
        <v/>
      </c>
    </row>
    <row r="56" spans="1:21">
      <c r="A56" s="164" t="str">
        <f t="shared" ca="1" si="17"/>
        <v/>
      </c>
      <c r="B56" s="1" t="str">
        <f t="shared" ca="1" si="18"/>
        <v/>
      </c>
      <c r="C56" s="31" t="str">
        <f t="shared" ca="1" si="19"/>
        <v/>
      </c>
      <c r="D56" s="32" t="str">
        <f t="shared" ca="1" si="5"/>
        <v/>
      </c>
      <c r="E56" s="4" t="str">
        <f t="shared" ca="1" si="20"/>
        <v/>
      </c>
      <c r="F56" s="31" t="str">
        <f t="shared" ca="1" si="21"/>
        <v/>
      </c>
      <c r="G56" s="32" t="str">
        <f t="shared" ca="1" si="8"/>
        <v/>
      </c>
      <c r="H56" s="4" t="str">
        <f t="shared" ca="1" si="22"/>
        <v/>
      </c>
      <c r="I56" s="31" t="str">
        <f t="shared" ca="1" si="23"/>
        <v/>
      </c>
      <c r="J56" s="32" t="str">
        <f t="shared" ca="1" si="11"/>
        <v/>
      </c>
      <c r="K56" s="93" t="str">
        <f t="shared" ca="1" si="24"/>
        <v/>
      </c>
      <c r="M56" s="122">
        <v>45841.625</v>
      </c>
      <c r="N56" s="53">
        <v>41.48</v>
      </c>
      <c r="O56" s="122">
        <v>45908.625</v>
      </c>
      <c r="P56" s="53">
        <v>34.101999999999997</v>
      </c>
      <c r="Q56" s="122">
        <v>45841.625</v>
      </c>
      <c r="R56" s="53">
        <v>54.017000000000003</v>
      </c>
      <c r="S56" s="163" t="str">
        <f t="shared" si="0"/>
        <v/>
      </c>
      <c r="T56" s="163">
        <v>45904.625</v>
      </c>
      <c r="U56" s="163" t="str">
        <f t="shared" si="1"/>
        <v/>
      </c>
    </row>
    <row r="57" spans="1:21">
      <c r="A57" s="164" t="str">
        <f t="shared" ca="1" si="17"/>
        <v/>
      </c>
      <c r="B57" s="1" t="str">
        <f t="shared" ca="1" si="18"/>
        <v/>
      </c>
      <c r="C57" s="31" t="str">
        <f t="shared" ca="1" si="19"/>
        <v/>
      </c>
      <c r="D57" s="32" t="str">
        <f t="shared" ca="1" si="5"/>
        <v/>
      </c>
      <c r="E57" s="4" t="str">
        <f t="shared" ca="1" si="20"/>
        <v/>
      </c>
      <c r="F57" s="31" t="str">
        <f t="shared" ca="1" si="21"/>
        <v/>
      </c>
      <c r="G57" s="32" t="str">
        <f t="shared" ca="1" si="8"/>
        <v/>
      </c>
      <c r="H57" s="4" t="str">
        <f t="shared" ca="1" si="22"/>
        <v/>
      </c>
      <c r="I57" s="31" t="str">
        <f t="shared" ca="1" si="23"/>
        <v/>
      </c>
      <c r="J57" s="32" t="str">
        <f t="shared" ca="1" si="11"/>
        <v/>
      </c>
      <c r="K57" s="93" t="str">
        <f t="shared" ca="1" si="24"/>
        <v/>
      </c>
      <c r="M57" s="122">
        <v>45842.625</v>
      </c>
      <c r="N57" s="53">
        <v>41.780999999999999</v>
      </c>
      <c r="O57" s="122">
        <v>45909.625</v>
      </c>
      <c r="P57" s="53">
        <v>33.658999999999999</v>
      </c>
      <c r="Q57" s="122">
        <v>45842.625</v>
      </c>
      <c r="R57" s="53">
        <v>54.71</v>
      </c>
      <c r="S57" s="163" t="str">
        <f t="shared" si="0"/>
        <v/>
      </c>
      <c r="T57" s="163">
        <v>45908.625</v>
      </c>
      <c r="U57" s="163" t="str">
        <f t="shared" si="1"/>
        <v/>
      </c>
    </row>
    <row r="58" spans="1:21">
      <c r="A58" s="164" t="str">
        <f t="shared" ca="1" si="17"/>
        <v/>
      </c>
      <c r="B58" s="1" t="str">
        <f t="shared" ca="1" si="18"/>
        <v/>
      </c>
      <c r="C58" s="31" t="str">
        <f t="shared" ca="1" si="19"/>
        <v/>
      </c>
      <c r="D58" s="32" t="str">
        <f t="shared" ca="1" si="5"/>
        <v/>
      </c>
      <c r="E58" s="4" t="str">
        <f t="shared" ca="1" si="20"/>
        <v/>
      </c>
      <c r="F58" s="31" t="str">
        <f t="shared" ca="1" si="21"/>
        <v/>
      </c>
      <c r="G58" s="32" t="str">
        <f t="shared" ca="1" si="8"/>
        <v/>
      </c>
      <c r="H58" s="4" t="str">
        <f t="shared" ca="1" si="22"/>
        <v/>
      </c>
      <c r="I58" s="31" t="str">
        <f t="shared" ca="1" si="23"/>
        <v/>
      </c>
      <c r="J58" s="32" t="str">
        <f t="shared" ca="1" si="11"/>
        <v/>
      </c>
      <c r="K58" s="93" t="str">
        <f t="shared" ca="1" si="24"/>
        <v/>
      </c>
      <c r="M58" s="122">
        <v>45845.625</v>
      </c>
      <c r="N58" s="53">
        <v>41.323</v>
      </c>
      <c r="O58" s="122">
        <v>45910.625</v>
      </c>
      <c r="P58" s="53">
        <v>33.450000000000003</v>
      </c>
      <c r="Q58" s="122">
        <v>45845.625</v>
      </c>
      <c r="R58" s="53">
        <v>54.939</v>
      </c>
      <c r="S58" s="163" t="str">
        <f t="shared" si="0"/>
        <v/>
      </c>
      <c r="T58" s="163">
        <v>45909.625</v>
      </c>
      <c r="U58" s="163" t="str">
        <f t="shared" si="1"/>
        <v/>
      </c>
    </row>
    <row r="59" spans="1:21">
      <c r="A59" s="164" t="str">
        <f t="shared" ca="1" si="17"/>
        <v/>
      </c>
      <c r="B59" s="1" t="str">
        <f t="shared" ca="1" si="18"/>
        <v/>
      </c>
      <c r="C59" s="31" t="str">
        <f t="shared" ca="1" si="19"/>
        <v/>
      </c>
      <c r="D59" s="32" t="str">
        <f t="shared" ca="1" si="5"/>
        <v/>
      </c>
      <c r="E59" s="4" t="str">
        <f t="shared" ca="1" si="20"/>
        <v/>
      </c>
      <c r="F59" s="31" t="str">
        <f t="shared" ca="1" si="21"/>
        <v/>
      </c>
      <c r="G59" s="32" t="str">
        <f t="shared" ca="1" si="8"/>
        <v/>
      </c>
      <c r="H59" s="4" t="str">
        <f t="shared" ca="1" si="22"/>
        <v/>
      </c>
      <c r="I59" s="31" t="str">
        <f t="shared" ca="1" si="23"/>
        <v/>
      </c>
      <c r="J59" s="32" t="str">
        <f t="shared" ca="1" si="11"/>
        <v/>
      </c>
      <c r="K59" s="93" t="str">
        <f t="shared" ca="1" si="24"/>
        <v/>
      </c>
      <c r="M59" s="122">
        <v>45846.625</v>
      </c>
      <c r="N59" s="53">
        <v>41.024000000000001</v>
      </c>
      <c r="O59" s="122">
        <v>45911.625</v>
      </c>
      <c r="P59" s="53">
        <v>33.253</v>
      </c>
      <c r="Q59" s="122">
        <v>45846.625</v>
      </c>
      <c r="R59" s="53">
        <v>54.756</v>
      </c>
      <c r="S59" s="163" t="str">
        <f t="shared" si="0"/>
        <v/>
      </c>
      <c r="T59" s="163">
        <v>45910.625</v>
      </c>
      <c r="U59" s="163" t="str">
        <f t="shared" si="1"/>
        <v/>
      </c>
    </row>
    <row r="60" spans="1:21">
      <c r="A60" s="164" t="str">
        <f t="shared" ca="1" si="17"/>
        <v/>
      </c>
      <c r="B60" s="1" t="str">
        <f t="shared" ca="1" si="18"/>
        <v/>
      </c>
      <c r="C60" s="31" t="str">
        <f t="shared" ca="1" si="19"/>
        <v/>
      </c>
      <c r="D60" s="32" t="str">
        <f t="shared" ca="1" si="5"/>
        <v/>
      </c>
      <c r="E60" s="4" t="str">
        <f t="shared" ca="1" si="20"/>
        <v/>
      </c>
      <c r="F60" s="31" t="str">
        <f t="shared" ca="1" si="21"/>
        <v/>
      </c>
      <c r="G60" s="32" t="str">
        <f t="shared" ca="1" si="8"/>
        <v/>
      </c>
      <c r="H60" s="4" t="str">
        <f t="shared" ca="1" si="22"/>
        <v/>
      </c>
      <c r="I60" s="31" t="str">
        <f t="shared" ca="1" si="23"/>
        <v/>
      </c>
      <c r="J60" s="32" t="str">
        <f t="shared" ca="1" si="11"/>
        <v/>
      </c>
      <c r="K60" s="93" t="str">
        <f t="shared" ca="1" si="24"/>
        <v/>
      </c>
      <c r="M60" s="122">
        <v>45847.625</v>
      </c>
      <c r="N60" s="53">
        <v>41.223999999999997</v>
      </c>
      <c r="O60" s="122">
        <v>45912.625</v>
      </c>
      <c r="P60" s="53">
        <v>33.185000000000002</v>
      </c>
      <c r="Q60" s="122">
        <v>45847.625</v>
      </c>
      <c r="R60" s="53">
        <v>54.945</v>
      </c>
      <c r="S60" s="163" t="str">
        <f t="shared" si="0"/>
        <v/>
      </c>
      <c r="T60" s="163">
        <v>45911.625</v>
      </c>
      <c r="U60" s="163" t="str">
        <f t="shared" si="1"/>
        <v/>
      </c>
    </row>
    <row r="61" spans="1:21">
      <c r="A61" s="164" t="str">
        <f t="shared" ca="1" si="17"/>
        <v/>
      </c>
      <c r="B61" s="1" t="str">
        <f t="shared" ca="1" si="18"/>
        <v/>
      </c>
      <c r="C61" s="31" t="str">
        <f t="shared" ca="1" si="19"/>
        <v/>
      </c>
      <c r="D61" s="32" t="str">
        <f t="shared" ca="1" si="5"/>
        <v/>
      </c>
      <c r="E61" s="4" t="str">
        <f t="shared" ca="1" si="20"/>
        <v/>
      </c>
      <c r="F61" s="31" t="str">
        <f t="shared" ca="1" si="21"/>
        <v/>
      </c>
      <c r="G61" s="32" t="str">
        <f t="shared" ca="1" si="8"/>
        <v/>
      </c>
      <c r="H61" s="4" t="str">
        <f t="shared" ca="1" si="22"/>
        <v/>
      </c>
      <c r="I61" s="31" t="str">
        <f t="shared" ca="1" si="23"/>
        <v/>
      </c>
      <c r="J61" s="32" t="str">
        <f t="shared" ca="1" si="11"/>
        <v/>
      </c>
      <c r="K61" s="93" t="str">
        <f t="shared" ca="1" si="24"/>
        <v/>
      </c>
      <c r="M61" s="122">
        <v>45848.625</v>
      </c>
      <c r="N61" s="53">
        <v>40.31</v>
      </c>
      <c r="O61" s="122">
        <v>45915.625</v>
      </c>
      <c r="P61" s="53">
        <v>32.991</v>
      </c>
      <c r="Q61" s="122">
        <v>45848.625</v>
      </c>
      <c r="R61" s="53">
        <v>53.68</v>
      </c>
      <c r="S61" s="163" t="str">
        <f t="shared" si="0"/>
        <v/>
      </c>
      <c r="T61" s="163">
        <v>45912.625</v>
      </c>
      <c r="U61" s="163" t="str">
        <f t="shared" si="1"/>
        <v/>
      </c>
    </row>
    <row r="62" spans="1:21">
      <c r="A62" s="164" t="str">
        <f t="shared" ca="1" si="17"/>
        <v/>
      </c>
      <c r="B62" s="1" t="str">
        <f t="shared" ca="1" si="18"/>
        <v/>
      </c>
      <c r="C62" s="31" t="str">
        <f t="shared" ca="1" si="19"/>
        <v/>
      </c>
      <c r="D62" s="32" t="str">
        <f t="shared" ca="1" si="5"/>
        <v/>
      </c>
      <c r="E62" s="4" t="str">
        <f t="shared" ca="1" si="20"/>
        <v/>
      </c>
      <c r="F62" s="31" t="str">
        <f t="shared" ca="1" si="21"/>
        <v/>
      </c>
      <c r="G62" s="32" t="str">
        <f t="shared" ca="1" si="8"/>
        <v/>
      </c>
      <c r="H62" s="4" t="str">
        <f t="shared" ca="1" si="22"/>
        <v/>
      </c>
      <c r="I62" s="31" t="str">
        <f t="shared" ca="1" si="23"/>
        <v/>
      </c>
      <c r="J62" s="32" t="str">
        <f t="shared" ca="1" si="11"/>
        <v/>
      </c>
      <c r="K62" s="93" t="str">
        <f t="shared" ca="1" si="24"/>
        <v/>
      </c>
      <c r="M62" s="122">
        <v>45849.625</v>
      </c>
      <c r="N62" s="53">
        <v>40.499000000000002</v>
      </c>
      <c r="O62" s="122">
        <v>45916.625</v>
      </c>
      <c r="P62" s="53">
        <v>33.220999999999997</v>
      </c>
      <c r="Q62" s="122">
        <v>45849.625</v>
      </c>
      <c r="R62" s="53">
        <v>55.517000000000003</v>
      </c>
      <c r="S62" s="163" t="str">
        <f t="shared" si="0"/>
        <v/>
      </c>
      <c r="T62" s="163">
        <v>45915.625</v>
      </c>
      <c r="U62" s="163" t="str">
        <f t="shared" si="1"/>
        <v/>
      </c>
    </row>
    <row r="63" spans="1:21">
      <c r="A63" s="164" t="str">
        <f t="shared" ca="1" si="17"/>
        <v/>
      </c>
      <c r="B63" s="1" t="str">
        <f t="shared" ca="1" si="18"/>
        <v/>
      </c>
      <c r="C63" s="31" t="str">
        <f t="shared" ca="1" si="19"/>
        <v/>
      </c>
      <c r="D63" s="32" t="str">
        <f t="shared" ca="1" si="5"/>
        <v/>
      </c>
      <c r="E63" s="4" t="str">
        <f t="shared" ca="1" si="20"/>
        <v/>
      </c>
      <c r="F63" s="31" t="str">
        <f t="shared" ca="1" si="21"/>
        <v/>
      </c>
      <c r="G63" s="32" t="str">
        <f t="shared" ca="1" si="8"/>
        <v/>
      </c>
      <c r="H63" s="4" t="str">
        <f t="shared" ca="1" si="22"/>
        <v/>
      </c>
      <c r="I63" s="31" t="str">
        <f t="shared" ca="1" si="23"/>
        <v/>
      </c>
      <c r="J63" s="32" t="str">
        <f t="shared" ca="1" si="11"/>
        <v/>
      </c>
      <c r="K63" s="93" t="str">
        <f t="shared" ca="1" si="24"/>
        <v/>
      </c>
      <c r="M63" s="122">
        <v>45852.625</v>
      </c>
      <c r="N63" s="53">
        <v>41.247999999999998</v>
      </c>
      <c r="O63" s="122">
        <v>45917.625</v>
      </c>
      <c r="P63" s="53">
        <v>33.203000000000003</v>
      </c>
      <c r="Q63" s="122">
        <v>45852.625</v>
      </c>
      <c r="R63" s="53">
        <v>56.43</v>
      </c>
      <c r="S63" s="163" t="str">
        <f t="shared" si="0"/>
        <v/>
      </c>
      <c r="T63" s="163">
        <v>45916.625</v>
      </c>
      <c r="U63" s="163" t="str">
        <f t="shared" si="1"/>
        <v/>
      </c>
    </row>
    <row r="64" spans="1:21">
      <c r="A64" s="164" t="str">
        <f t="shared" ca="1" si="17"/>
        <v/>
      </c>
      <c r="B64" s="1" t="str">
        <f t="shared" ca="1" si="18"/>
        <v/>
      </c>
      <c r="C64" s="31" t="str">
        <f t="shared" ca="1" si="19"/>
        <v/>
      </c>
      <c r="D64" s="32" t="str">
        <f t="shared" ca="1" si="5"/>
        <v/>
      </c>
      <c r="E64" s="4" t="str">
        <f t="shared" ca="1" si="20"/>
        <v/>
      </c>
      <c r="F64" s="31" t="str">
        <f t="shared" ca="1" si="21"/>
        <v/>
      </c>
      <c r="G64" s="32" t="str">
        <f t="shared" ca="1" si="8"/>
        <v/>
      </c>
      <c r="H64" s="4" t="str">
        <f t="shared" ca="1" si="22"/>
        <v/>
      </c>
      <c r="I64" s="31" t="str">
        <f t="shared" ca="1" si="23"/>
        <v/>
      </c>
      <c r="J64" s="32" t="str">
        <f t="shared" ca="1" si="11"/>
        <v/>
      </c>
      <c r="K64" s="93" t="str">
        <f t="shared" ca="1" si="24"/>
        <v/>
      </c>
      <c r="M64" s="122">
        <v>45853.625</v>
      </c>
      <c r="N64" s="53">
        <v>40.006</v>
      </c>
      <c r="O64" s="122">
        <v>45918.625</v>
      </c>
      <c r="P64" s="53">
        <v>32.850999999999999</v>
      </c>
      <c r="Q64" s="122">
        <v>45853.625</v>
      </c>
      <c r="R64" s="53">
        <v>55.691000000000003</v>
      </c>
      <c r="S64" s="163">
        <f t="shared" si="0"/>
        <v>45853.625</v>
      </c>
      <c r="T64" s="163">
        <v>45917.625</v>
      </c>
      <c r="U64" s="163" t="str">
        <f t="shared" si="1"/>
        <v/>
      </c>
    </row>
    <row r="65" spans="1:21">
      <c r="A65" s="164" t="str">
        <f t="shared" ca="1" si="17"/>
        <v/>
      </c>
      <c r="B65" s="1" t="str">
        <f t="shared" ca="1" si="18"/>
        <v/>
      </c>
      <c r="C65" s="31" t="str">
        <f t="shared" ca="1" si="19"/>
        <v/>
      </c>
      <c r="D65" s="32" t="str">
        <f t="shared" ca="1" si="5"/>
        <v/>
      </c>
      <c r="E65" s="4" t="str">
        <f t="shared" ca="1" si="20"/>
        <v/>
      </c>
      <c r="F65" s="31" t="str">
        <f t="shared" ca="1" si="21"/>
        <v/>
      </c>
      <c r="G65" s="32" t="str">
        <f t="shared" ca="1" si="8"/>
        <v/>
      </c>
      <c r="H65" s="4" t="str">
        <f t="shared" ca="1" si="22"/>
        <v/>
      </c>
      <c r="I65" s="31" t="str">
        <f t="shared" ca="1" si="23"/>
        <v/>
      </c>
      <c r="J65" s="32" t="str">
        <f t="shared" ca="1" si="11"/>
        <v/>
      </c>
      <c r="K65" s="93" t="str">
        <f t="shared" ca="1" si="24"/>
        <v/>
      </c>
      <c r="M65" s="122">
        <v>45854.625</v>
      </c>
      <c r="N65" s="53">
        <v>40.494999999999997</v>
      </c>
      <c r="O65" s="122">
        <v>45919.625</v>
      </c>
      <c r="P65" s="53">
        <v>32.515999999999998</v>
      </c>
      <c r="Q65" s="122">
        <v>45854.625</v>
      </c>
      <c r="R65" s="53">
        <v>56.423999999999999</v>
      </c>
      <c r="S65" s="163">
        <f t="shared" si="0"/>
        <v>45854.625</v>
      </c>
      <c r="T65" s="163">
        <v>45918.625</v>
      </c>
      <c r="U65" s="163" t="str">
        <f t="shared" si="1"/>
        <v/>
      </c>
    </row>
    <row r="66" spans="1:21">
      <c r="A66" s="164" t="str">
        <f t="shared" ca="1" si="17"/>
        <v/>
      </c>
      <c r="B66" s="1" t="str">
        <f t="shared" ca="1" si="18"/>
        <v/>
      </c>
      <c r="C66" s="31" t="str">
        <f t="shared" ca="1" si="19"/>
        <v/>
      </c>
      <c r="D66" s="32" t="str">
        <f t="shared" ca="1" si="5"/>
        <v/>
      </c>
      <c r="E66" s="4" t="str">
        <f t="shared" ca="1" si="20"/>
        <v/>
      </c>
      <c r="F66" s="31" t="str">
        <f t="shared" ca="1" si="21"/>
        <v/>
      </c>
      <c r="G66" s="32" t="str">
        <f t="shared" ca="1" si="8"/>
        <v/>
      </c>
      <c r="H66" s="4" t="str">
        <f t="shared" ca="1" si="22"/>
        <v/>
      </c>
      <c r="I66" s="31" t="str">
        <f t="shared" ca="1" si="23"/>
        <v/>
      </c>
      <c r="J66" s="32" t="str">
        <f t="shared" ca="1" si="11"/>
        <v/>
      </c>
      <c r="K66" s="93" t="str">
        <f t="shared" ca="1" si="24"/>
        <v/>
      </c>
      <c r="M66" s="122">
        <v>45855.625</v>
      </c>
      <c r="N66" s="53">
        <v>39.448999999999998</v>
      </c>
      <c r="O66" s="122">
        <v>45922.625</v>
      </c>
      <c r="P66" s="53">
        <v>35.517000000000003</v>
      </c>
      <c r="Q66" s="122">
        <v>45855.625</v>
      </c>
      <c r="R66" s="53">
        <v>56.11</v>
      </c>
      <c r="S66" s="163">
        <f t="shared" si="0"/>
        <v>45855.625</v>
      </c>
      <c r="T66" s="163">
        <v>45919.625</v>
      </c>
      <c r="U66" s="163" t="str">
        <f t="shared" si="1"/>
        <v/>
      </c>
    </row>
    <row r="67" spans="1:21">
      <c r="A67" s="164" t="str">
        <f t="shared" ca="1" si="17"/>
        <v/>
      </c>
      <c r="B67" s="1" t="str">
        <f t="shared" ca="1" si="18"/>
        <v/>
      </c>
      <c r="C67" s="31" t="str">
        <f t="shared" ca="1" si="19"/>
        <v/>
      </c>
      <c r="D67" s="32" t="str">
        <f t="shared" ca="1" si="5"/>
        <v/>
      </c>
      <c r="E67" s="4" t="str">
        <f t="shared" ca="1" si="20"/>
        <v/>
      </c>
      <c r="F67" s="31" t="str">
        <f t="shared" ca="1" si="21"/>
        <v/>
      </c>
      <c r="G67" s="32" t="str">
        <f t="shared" ca="1" si="8"/>
        <v/>
      </c>
      <c r="H67" s="4" t="str">
        <f t="shared" ca="1" si="22"/>
        <v/>
      </c>
      <c r="I67" s="31" t="str">
        <f t="shared" ca="1" si="23"/>
        <v/>
      </c>
      <c r="J67" s="32" t="str">
        <f t="shared" ca="1" si="11"/>
        <v/>
      </c>
      <c r="K67" s="93" t="str">
        <f t="shared" ca="1" si="24"/>
        <v/>
      </c>
      <c r="M67" s="122">
        <v>45856.625</v>
      </c>
      <c r="N67" s="53">
        <v>39.037999999999997</v>
      </c>
      <c r="O67" s="122">
        <v>45923.625</v>
      </c>
      <c r="P67" s="53">
        <v>35.253</v>
      </c>
      <c r="Q67" s="122">
        <v>45856.625</v>
      </c>
      <c r="R67" s="53">
        <v>56.037999999999997</v>
      </c>
      <c r="S67" s="163" t="str">
        <f t="shared" si="0"/>
        <v/>
      </c>
      <c r="T67" s="163">
        <v>45922.625</v>
      </c>
      <c r="U67" s="163" t="str">
        <f t="shared" si="1"/>
        <v/>
      </c>
    </row>
    <row r="68" spans="1:21">
      <c r="A68" s="164" t="str">
        <f t="shared" ca="1" si="17"/>
        <v/>
      </c>
      <c r="B68" s="1" t="str">
        <f t="shared" ca="1" si="18"/>
        <v/>
      </c>
      <c r="C68" s="31" t="str">
        <f t="shared" ca="1" si="19"/>
        <v/>
      </c>
      <c r="D68" s="32" t="str">
        <f t="shared" ca="1" si="5"/>
        <v/>
      </c>
      <c r="E68" s="4" t="str">
        <f t="shared" ca="1" si="20"/>
        <v/>
      </c>
      <c r="F68" s="31" t="str">
        <f t="shared" ca="1" si="21"/>
        <v/>
      </c>
      <c r="G68" s="32" t="str">
        <f t="shared" ca="1" si="8"/>
        <v/>
      </c>
      <c r="H68" s="4" t="str">
        <f t="shared" ca="1" si="22"/>
        <v/>
      </c>
      <c r="I68" s="31" t="str">
        <f t="shared" ca="1" si="23"/>
        <v/>
      </c>
      <c r="J68" s="32" t="str">
        <f t="shared" ca="1" si="11"/>
        <v/>
      </c>
      <c r="K68" s="93" t="str">
        <f t="shared" ca="1" si="24"/>
        <v/>
      </c>
      <c r="M68" s="122">
        <v>45859.625</v>
      </c>
      <c r="N68" s="53">
        <v>38.61</v>
      </c>
      <c r="O68" s="122">
        <v>45924.625</v>
      </c>
      <c r="P68" s="53">
        <v>35.186999999999998</v>
      </c>
      <c r="Q68" s="122">
        <v>45859.625</v>
      </c>
      <c r="R68" s="53">
        <v>56.106000000000002</v>
      </c>
      <c r="S68" s="163">
        <f t="shared" ref="S68:S131" si="25">IF(COUNTIF(O:O,M68)*COUNTIF(Q:Q,M68),M68,"")</f>
        <v>45859.625</v>
      </c>
      <c r="T68" s="163">
        <v>45923.625</v>
      </c>
      <c r="U68" s="163" t="str">
        <f t="shared" ref="U68:U131" si="26">IF(T68&gt;$A$14,T68,"")</f>
        <v/>
      </c>
    </row>
    <row r="69" spans="1:21">
      <c r="A69" s="164" t="str">
        <f t="shared" ca="1" si="17"/>
        <v/>
      </c>
      <c r="B69" s="1" t="str">
        <f t="shared" ca="1" si="18"/>
        <v/>
      </c>
      <c r="C69" s="31" t="str">
        <f t="shared" ca="1" si="19"/>
        <v/>
      </c>
      <c r="D69" s="32" t="str">
        <f t="shared" ca="1" si="5"/>
        <v/>
      </c>
      <c r="E69" s="4" t="str">
        <f t="shared" ca="1" si="20"/>
        <v/>
      </c>
      <c r="F69" s="31" t="str">
        <f t="shared" ca="1" si="21"/>
        <v/>
      </c>
      <c r="G69" s="32" t="str">
        <f t="shared" ca="1" si="8"/>
        <v/>
      </c>
      <c r="H69" s="4" t="str">
        <f t="shared" ca="1" si="22"/>
        <v/>
      </c>
      <c r="I69" s="31" t="str">
        <f t="shared" ca="1" si="23"/>
        <v/>
      </c>
      <c r="J69" s="32" t="str">
        <f t="shared" ca="1" si="11"/>
        <v/>
      </c>
      <c r="K69" s="93" t="str">
        <f t="shared" ca="1" si="24"/>
        <v/>
      </c>
      <c r="M69" s="122">
        <v>45860.625</v>
      </c>
      <c r="N69" s="53">
        <v>39.155999999999999</v>
      </c>
      <c r="O69" s="122">
        <v>45925.625</v>
      </c>
      <c r="P69" s="53">
        <v>35.453000000000003</v>
      </c>
      <c r="Q69" s="122">
        <v>45860.625</v>
      </c>
      <c r="R69" s="53">
        <v>56.417999999999999</v>
      </c>
      <c r="S69" s="163" t="str">
        <f t="shared" si="25"/>
        <v/>
      </c>
      <c r="T69" s="163">
        <v>45924.625</v>
      </c>
      <c r="U69" s="163" t="str">
        <f t="shared" si="26"/>
        <v/>
      </c>
    </row>
    <row r="70" spans="1:21">
      <c r="A70" s="164" t="str">
        <f t="shared" ca="1" si="17"/>
        <v/>
      </c>
      <c r="B70" s="1" t="str">
        <f t="shared" ca="1" si="18"/>
        <v/>
      </c>
      <c r="C70" s="31" t="str">
        <f t="shared" ca="1" si="19"/>
        <v/>
      </c>
      <c r="D70" s="32" t="str">
        <f t="shared" ca="1" si="5"/>
        <v/>
      </c>
      <c r="E70" s="4" t="str">
        <f t="shared" ca="1" si="20"/>
        <v/>
      </c>
      <c r="F70" s="31" t="str">
        <f t="shared" ca="1" si="21"/>
        <v/>
      </c>
      <c r="G70" s="32" t="str">
        <f t="shared" ca="1" si="8"/>
        <v/>
      </c>
      <c r="H70" s="4" t="str">
        <f t="shared" ca="1" si="22"/>
        <v/>
      </c>
      <c r="I70" s="31" t="str">
        <f t="shared" ca="1" si="23"/>
        <v/>
      </c>
      <c r="J70" s="32" t="str">
        <f t="shared" ca="1" si="11"/>
        <v/>
      </c>
      <c r="K70" s="93" t="str">
        <f t="shared" ca="1" si="24"/>
        <v/>
      </c>
      <c r="M70" s="122">
        <v>45861.625</v>
      </c>
      <c r="N70" s="53">
        <v>38.594000000000001</v>
      </c>
      <c r="O70" s="122">
        <v>45926.625</v>
      </c>
      <c r="P70" s="53">
        <v>35.406999999999996</v>
      </c>
      <c r="Q70" s="122">
        <v>45861.625</v>
      </c>
      <c r="R70" s="53">
        <v>56.917000000000002</v>
      </c>
      <c r="S70" s="163" t="str">
        <f t="shared" si="25"/>
        <v/>
      </c>
      <c r="T70" s="163">
        <v>45925.625</v>
      </c>
      <c r="U70" s="163">
        <f t="shared" si="26"/>
        <v>45925.625</v>
      </c>
    </row>
    <row r="71" spans="1:21">
      <c r="A71" s="164" t="str">
        <f t="shared" ca="1" si="17"/>
        <v/>
      </c>
      <c r="B71" s="1" t="str">
        <f t="shared" ca="1" si="18"/>
        <v/>
      </c>
      <c r="C71" s="31" t="str">
        <f t="shared" ca="1" si="19"/>
        <v/>
      </c>
      <c r="D71" s="32" t="str">
        <f t="shared" ca="1" si="5"/>
        <v/>
      </c>
      <c r="E71" s="4" t="str">
        <f t="shared" ca="1" si="20"/>
        <v/>
      </c>
      <c r="F71" s="31" t="str">
        <f t="shared" ca="1" si="21"/>
        <v/>
      </c>
      <c r="G71" s="32" t="str">
        <f t="shared" ca="1" si="8"/>
        <v/>
      </c>
      <c r="H71" s="4" t="str">
        <f t="shared" ca="1" si="22"/>
        <v/>
      </c>
      <c r="I71" s="31" t="str">
        <f t="shared" ca="1" si="23"/>
        <v/>
      </c>
      <c r="J71" s="32" t="str">
        <f t="shared" ca="1" si="11"/>
        <v/>
      </c>
      <c r="K71" s="93" t="str">
        <f t="shared" ca="1" si="24"/>
        <v/>
      </c>
      <c r="M71" s="122">
        <v>45862.625</v>
      </c>
      <c r="N71" s="53">
        <v>37.491999999999997</v>
      </c>
      <c r="O71" s="122">
        <v>45929.625</v>
      </c>
      <c r="P71" s="53">
        <v>35.353000000000002</v>
      </c>
      <c r="Q71" s="122">
        <v>45862.625</v>
      </c>
      <c r="R71" s="53">
        <v>56.223999999999997</v>
      </c>
      <c r="S71" s="163" t="str">
        <f t="shared" si="25"/>
        <v/>
      </c>
      <c r="T71" s="163">
        <v>45926.625</v>
      </c>
      <c r="U71" s="163">
        <f t="shared" si="26"/>
        <v>45926.625</v>
      </c>
    </row>
    <row r="72" spans="1:21">
      <c r="A72" s="164" t="str">
        <f t="shared" ca="1" si="17"/>
        <v/>
      </c>
      <c r="B72" s="1" t="str">
        <f t="shared" ca="1" si="18"/>
        <v/>
      </c>
      <c r="C72" s="31" t="str">
        <f t="shared" ca="1" si="19"/>
        <v/>
      </c>
      <c r="D72" s="32" t="str">
        <f t="shared" ca="1" si="5"/>
        <v/>
      </c>
      <c r="E72" s="4" t="str">
        <f t="shared" ca="1" si="20"/>
        <v/>
      </c>
      <c r="F72" s="31" t="str">
        <f t="shared" ca="1" si="21"/>
        <v/>
      </c>
      <c r="G72" s="32" t="str">
        <f t="shared" ca="1" si="8"/>
        <v/>
      </c>
      <c r="H72" s="4" t="str">
        <f t="shared" ca="1" si="22"/>
        <v/>
      </c>
      <c r="I72" s="31" t="str">
        <f t="shared" ca="1" si="23"/>
        <v/>
      </c>
      <c r="J72" s="32" t="str">
        <f t="shared" ca="1" si="11"/>
        <v/>
      </c>
      <c r="K72" s="93" t="str">
        <f t="shared" ca="1" si="24"/>
        <v/>
      </c>
      <c r="M72" s="122">
        <v>45863.625</v>
      </c>
      <c r="N72" s="53">
        <v>37.991999999999997</v>
      </c>
      <c r="O72" s="122">
        <v>45930.625</v>
      </c>
      <c r="P72" s="53">
        <v>35.423000000000002</v>
      </c>
      <c r="Q72" s="122">
        <v>45863.625</v>
      </c>
      <c r="R72" s="53">
        <v>57.046999999999997</v>
      </c>
      <c r="S72" s="163" t="str">
        <f t="shared" si="25"/>
        <v/>
      </c>
      <c r="T72" s="163">
        <v>45929.625</v>
      </c>
      <c r="U72" s="163">
        <f t="shared" si="26"/>
        <v>45929.625</v>
      </c>
    </row>
    <row r="73" spans="1:21">
      <c r="A73" s="164" t="str">
        <f t="shared" ca="1" si="17"/>
        <v/>
      </c>
      <c r="B73" s="1" t="str">
        <f t="shared" ca="1" si="18"/>
        <v/>
      </c>
      <c r="C73" s="31" t="str">
        <f t="shared" ca="1" si="19"/>
        <v/>
      </c>
      <c r="D73" s="32" t="str">
        <f t="shared" ca="1" si="5"/>
        <v/>
      </c>
      <c r="E73" s="4" t="str">
        <f t="shared" ca="1" si="20"/>
        <v/>
      </c>
      <c r="F73" s="31" t="str">
        <f t="shared" ca="1" si="21"/>
        <v/>
      </c>
      <c r="G73" s="32" t="str">
        <f t="shared" ca="1" si="8"/>
        <v/>
      </c>
      <c r="H73" s="4" t="str">
        <f t="shared" ca="1" si="22"/>
        <v/>
      </c>
      <c r="I73" s="31" t="str">
        <f t="shared" ca="1" si="23"/>
        <v/>
      </c>
      <c r="J73" s="32" t="str">
        <f t="shared" ca="1" si="11"/>
        <v/>
      </c>
      <c r="K73" s="93" t="str">
        <f t="shared" ca="1" si="24"/>
        <v/>
      </c>
      <c r="M73" s="122">
        <v>45866.625</v>
      </c>
      <c r="N73" s="53">
        <v>38.216000000000001</v>
      </c>
      <c r="O73" s="122">
        <v>45931.625</v>
      </c>
      <c r="P73" s="53">
        <v>34.911999999999999</v>
      </c>
      <c r="Q73" s="122">
        <v>45866.625</v>
      </c>
      <c r="R73" s="53">
        <v>57.008000000000003</v>
      </c>
      <c r="S73" s="163">
        <f t="shared" si="25"/>
        <v>45866.625</v>
      </c>
      <c r="T73" s="163">
        <v>45930.625</v>
      </c>
      <c r="U73" s="163">
        <f t="shared" si="26"/>
        <v>45930.625</v>
      </c>
    </row>
    <row r="74" spans="1:21">
      <c r="A74" s="164" t="str">
        <f t="shared" ca="1" si="17"/>
        <v/>
      </c>
      <c r="B74" s="1" t="str">
        <f t="shared" ca="1" si="18"/>
        <v/>
      </c>
      <c r="C74" s="31" t="str">
        <f t="shared" ca="1" si="19"/>
        <v/>
      </c>
      <c r="D74" s="32" t="str">
        <f t="shared" ca="1" si="5"/>
        <v/>
      </c>
      <c r="E74" s="4" t="str">
        <f t="shared" ca="1" si="20"/>
        <v/>
      </c>
      <c r="F74" s="31" t="str">
        <f t="shared" ca="1" si="21"/>
        <v/>
      </c>
      <c r="G74" s="32" t="str">
        <f t="shared" ca="1" si="8"/>
        <v/>
      </c>
      <c r="H74" s="4" t="str">
        <f t="shared" ca="1" si="22"/>
        <v/>
      </c>
      <c r="I74" s="31" t="str">
        <f t="shared" ca="1" si="23"/>
        <v/>
      </c>
      <c r="J74" s="32" t="str">
        <f t="shared" ca="1" si="11"/>
        <v/>
      </c>
      <c r="K74" s="93" t="str">
        <f t="shared" ca="1" si="24"/>
        <v/>
      </c>
      <c r="M74" s="122">
        <v>45867.625</v>
      </c>
      <c r="N74" s="53">
        <v>39.076000000000001</v>
      </c>
      <c r="O74" s="122">
        <v>45932.625</v>
      </c>
      <c r="P74" s="53">
        <v>33.39</v>
      </c>
      <c r="Q74" s="122">
        <v>45867.625</v>
      </c>
      <c r="R74" s="53">
        <v>56.99</v>
      </c>
      <c r="S74" s="163">
        <f t="shared" si="25"/>
        <v>45867.625</v>
      </c>
      <c r="T74" s="163">
        <v>45931.625</v>
      </c>
      <c r="U74" s="163">
        <f t="shared" si="26"/>
        <v>45931.625</v>
      </c>
    </row>
    <row r="75" spans="1:21">
      <c r="A75" s="164" t="str">
        <f t="shared" ca="1" si="17"/>
        <v/>
      </c>
      <c r="B75" s="1" t="str">
        <f t="shared" ca="1" si="18"/>
        <v/>
      </c>
      <c r="C75" s="31" t="str">
        <f t="shared" ca="1" si="19"/>
        <v/>
      </c>
      <c r="D75" s="32" t="str">
        <f t="shared" ca="1" si="5"/>
        <v/>
      </c>
      <c r="E75" s="4" t="str">
        <f t="shared" ca="1" si="20"/>
        <v/>
      </c>
      <c r="F75" s="31" t="str">
        <f t="shared" ca="1" si="21"/>
        <v/>
      </c>
      <c r="G75" s="32" t="str">
        <f t="shared" ca="1" si="8"/>
        <v/>
      </c>
      <c r="H75" s="4" t="str">
        <f t="shared" ca="1" si="22"/>
        <v/>
      </c>
      <c r="I75" s="31" t="str">
        <f t="shared" ca="1" si="23"/>
        <v/>
      </c>
      <c r="J75" s="32" t="str">
        <f t="shared" ca="1" si="11"/>
        <v/>
      </c>
      <c r="K75" s="93" t="str">
        <f t="shared" ca="1" si="24"/>
        <v/>
      </c>
      <c r="M75" s="122">
        <v>45868.625</v>
      </c>
      <c r="N75" s="53">
        <v>39.246000000000002</v>
      </c>
      <c r="O75" s="122">
        <v>45933.625</v>
      </c>
      <c r="P75" s="53">
        <v>33.387</v>
      </c>
      <c r="Q75" s="122">
        <v>45868.625</v>
      </c>
      <c r="R75" s="53">
        <v>56.664000000000001</v>
      </c>
      <c r="S75" s="163">
        <f t="shared" si="25"/>
        <v>45868.625</v>
      </c>
      <c r="T75" s="163">
        <v>45932.625</v>
      </c>
      <c r="U75" s="163">
        <f t="shared" si="26"/>
        <v>45932.625</v>
      </c>
    </row>
    <row r="76" spans="1:21">
      <c r="A76" s="164" t="str">
        <f t="shared" ca="1" si="17"/>
        <v/>
      </c>
      <c r="B76" s="1" t="str">
        <f t="shared" ca="1" si="18"/>
        <v/>
      </c>
      <c r="C76" s="31" t="str">
        <f t="shared" ca="1" si="19"/>
        <v/>
      </c>
      <c r="D76" s="32" t="str">
        <f t="shared" ca="1" si="5"/>
        <v/>
      </c>
      <c r="E76" s="4" t="str">
        <f t="shared" ca="1" si="20"/>
        <v/>
      </c>
      <c r="F76" s="31" t="str">
        <f t="shared" ca="1" si="21"/>
        <v/>
      </c>
      <c r="G76" s="32" t="str">
        <f t="shared" ca="1" si="8"/>
        <v/>
      </c>
      <c r="H76" s="4" t="str">
        <f t="shared" ca="1" si="22"/>
        <v/>
      </c>
      <c r="I76" s="31" t="str">
        <f t="shared" ca="1" si="23"/>
        <v/>
      </c>
      <c r="J76" s="32" t="str">
        <f t="shared" ca="1" si="11"/>
        <v/>
      </c>
      <c r="K76" s="93" t="str">
        <f t="shared" ca="1" si="24"/>
        <v/>
      </c>
      <c r="M76" s="122">
        <v>45869.625</v>
      </c>
      <c r="N76" s="53">
        <v>40.393999999999998</v>
      </c>
      <c r="O76" s="122">
        <v>45936.625</v>
      </c>
      <c r="P76" s="53">
        <v>34.415999999999997</v>
      </c>
      <c r="Q76" s="122">
        <v>45869.625</v>
      </c>
      <c r="R76" s="53">
        <v>56.28</v>
      </c>
      <c r="S76" s="163">
        <f t="shared" si="25"/>
        <v>45869.625</v>
      </c>
      <c r="T76" s="163">
        <v>45933.625</v>
      </c>
      <c r="U76" s="163">
        <f t="shared" si="26"/>
        <v>45933.625</v>
      </c>
    </row>
    <row r="77" spans="1:21">
      <c r="A77" s="164" t="str">
        <f t="shared" ca="1" si="17"/>
        <v/>
      </c>
      <c r="B77" s="1" t="str">
        <f t="shared" ca="1" si="18"/>
        <v/>
      </c>
      <c r="C77" s="31" t="str">
        <f t="shared" ca="1" si="19"/>
        <v/>
      </c>
      <c r="D77" s="32" t="str">
        <f t="shared" ca="1" si="5"/>
        <v/>
      </c>
      <c r="E77" s="4" t="str">
        <f t="shared" ca="1" si="20"/>
        <v/>
      </c>
      <c r="F77" s="31" t="str">
        <f t="shared" ca="1" si="21"/>
        <v/>
      </c>
      <c r="G77" s="32" t="str">
        <f t="shared" ca="1" si="8"/>
        <v/>
      </c>
      <c r="H77" s="4" t="str">
        <f t="shared" ca="1" si="22"/>
        <v/>
      </c>
      <c r="I77" s="31" t="str">
        <f t="shared" ca="1" si="23"/>
        <v/>
      </c>
      <c r="J77" s="32" t="str">
        <f t="shared" ca="1" si="11"/>
        <v/>
      </c>
      <c r="K77" s="93" t="str">
        <f t="shared" ca="1" si="24"/>
        <v/>
      </c>
      <c r="M77" s="122">
        <v>45870.625</v>
      </c>
      <c r="N77" s="53">
        <v>42.654000000000003</v>
      </c>
      <c r="O77" s="122">
        <v>45937.625</v>
      </c>
      <c r="P77" s="53">
        <v>34.781999999999996</v>
      </c>
      <c r="Q77" s="122">
        <v>45870.625</v>
      </c>
      <c r="R77" s="53">
        <v>58.079000000000001</v>
      </c>
      <c r="S77" s="163" t="str">
        <f t="shared" si="25"/>
        <v/>
      </c>
      <c r="T77" s="163">
        <v>45936.625</v>
      </c>
      <c r="U77" s="163">
        <f t="shared" si="26"/>
        <v>45936.625</v>
      </c>
    </row>
    <row r="78" spans="1:21">
      <c r="A78" s="164" t="str">
        <f t="shared" ca="1" si="17"/>
        <v/>
      </c>
      <c r="B78" s="1" t="str">
        <f t="shared" ca="1" si="18"/>
        <v/>
      </c>
      <c r="C78" s="31" t="str">
        <f t="shared" ca="1" si="19"/>
        <v/>
      </c>
      <c r="D78" s="32" t="str">
        <f t="shared" ca="1" si="5"/>
        <v/>
      </c>
      <c r="E78" s="4" t="str">
        <f t="shared" ca="1" si="20"/>
        <v/>
      </c>
      <c r="F78" s="31" t="str">
        <f t="shared" ca="1" si="21"/>
        <v/>
      </c>
      <c r="G78" s="32" t="str">
        <f t="shared" ca="1" si="8"/>
        <v/>
      </c>
      <c r="H78" s="4" t="str">
        <f t="shared" ca="1" si="22"/>
        <v/>
      </c>
      <c r="I78" s="31" t="str">
        <f t="shared" ca="1" si="23"/>
        <v/>
      </c>
      <c r="J78" s="32" t="str">
        <f t="shared" ca="1" si="11"/>
        <v/>
      </c>
      <c r="K78" s="93" t="str">
        <f t="shared" ca="1" si="24"/>
        <v/>
      </c>
      <c r="M78" s="122">
        <v>45873.625</v>
      </c>
      <c r="N78" s="53">
        <v>42.503999999999998</v>
      </c>
      <c r="O78" s="122">
        <v>45938.625</v>
      </c>
      <c r="P78" s="53">
        <v>35.098999999999997</v>
      </c>
      <c r="Q78" s="122">
        <v>45873.625</v>
      </c>
      <c r="R78" s="53">
        <v>57.991</v>
      </c>
      <c r="S78" s="163">
        <f t="shared" si="25"/>
        <v>45873.625</v>
      </c>
      <c r="T78" s="163">
        <v>45937.625</v>
      </c>
      <c r="U78" s="163">
        <f t="shared" si="26"/>
        <v>45937.625</v>
      </c>
    </row>
    <row r="79" spans="1:21">
      <c r="A79" s="164" t="str">
        <f t="shared" ca="1" si="17"/>
        <v/>
      </c>
      <c r="B79" s="1" t="str">
        <f t="shared" ca="1" si="18"/>
        <v/>
      </c>
      <c r="C79" s="31" t="str">
        <f t="shared" ca="1" si="19"/>
        <v/>
      </c>
      <c r="D79" s="32" t="str">
        <f t="shared" ca="1" si="5"/>
        <v/>
      </c>
      <c r="E79" s="4" t="str">
        <f t="shared" ca="1" si="20"/>
        <v/>
      </c>
      <c r="F79" s="31" t="str">
        <f t="shared" ca="1" si="21"/>
        <v/>
      </c>
      <c r="G79" s="32" t="str">
        <f t="shared" ca="1" si="8"/>
        <v/>
      </c>
      <c r="H79" s="4" t="str">
        <f t="shared" ca="1" si="22"/>
        <v/>
      </c>
      <c r="I79" s="31" t="str">
        <f t="shared" ca="1" si="23"/>
        <v/>
      </c>
      <c r="J79" s="32" t="str">
        <f t="shared" ca="1" si="11"/>
        <v/>
      </c>
      <c r="K79" s="93" t="str">
        <f t="shared" ca="1" si="24"/>
        <v/>
      </c>
      <c r="M79" s="122">
        <v>45874.625</v>
      </c>
      <c r="N79" s="53">
        <v>42.567999999999998</v>
      </c>
      <c r="O79" s="122">
        <v>45939.625</v>
      </c>
      <c r="P79" s="53">
        <v>34.442</v>
      </c>
      <c r="Q79" s="122">
        <v>45874.625</v>
      </c>
      <c r="R79" s="53">
        <v>57.472999999999999</v>
      </c>
      <c r="S79" s="163">
        <f t="shared" si="25"/>
        <v>45874.625</v>
      </c>
      <c r="T79" s="163">
        <v>45938.625</v>
      </c>
      <c r="U79" s="163">
        <f t="shared" si="26"/>
        <v>45938.625</v>
      </c>
    </row>
    <row r="80" spans="1:21">
      <c r="A80" s="164" t="str">
        <f t="shared" ca="1" si="17"/>
        <v/>
      </c>
      <c r="B80" s="1" t="str">
        <f t="shared" ca="1" si="18"/>
        <v/>
      </c>
      <c r="C80" s="31" t="str">
        <f t="shared" ca="1" si="19"/>
        <v/>
      </c>
      <c r="D80" s="32" t="str">
        <f t="shared" ref="D80:D143" ca="1" si="27">IF(ISERROR(B80-2),"",$B$6*ROUNDUP(A80-$A$14,0)/360*$B$5)</f>
        <v/>
      </c>
      <c r="E80" s="4" t="str">
        <f t="shared" ca="1" si="20"/>
        <v/>
      </c>
      <c r="F80" s="31" t="str">
        <f t="shared" ca="1" si="21"/>
        <v/>
      </c>
      <c r="G80" s="32" t="str">
        <f t="shared" ref="G80:G143" ca="1" si="28">IF(ISERROR(B80-2),"",$C$6*ROUNDUP(A80-$A$14,0)/360*$C$5)</f>
        <v/>
      </c>
      <c r="H80" s="4" t="str">
        <f t="shared" ca="1" si="22"/>
        <v/>
      </c>
      <c r="I80" s="31" t="str">
        <f t="shared" ca="1" si="23"/>
        <v/>
      </c>
      <c r="J80" s="32" t="str">
        <f t="shared" ref="J80:J143" ca="1" si="29">IF(ISERROR(B80-2),"",$D$6*ROUNDUP(A80-$A$14,0)/360*$D$5)</f>
        <v/>
      </c>
      <c r="K80" s="93" t="str">
        <f t="shared" ca="1" si="24"/>
        <v/>
      </c>
      <c r="M80" s="122">
        <v>45875.625</v>
      </c>
      <c r="N80" s="53">
        <v>42.811</v>
      </c>
      <c r="O80" s="122">
        <v>45940.625</v>
      </c>
      <c r="P80" s="53">
        <v>34.442</v>
      </c>
      <c r="Q80" s="122">
        <v>45875.625</v>
      </c>
      <c r="R80" s="53">
        <v>57.191000000000003</v>
      </c>
      <c r="S80" s="163">
        <f t="shared" si="25"/>
        <v>45875.625</v>
      </c>
      <c r="T80" s="163">
        <v>45939.625</v>
      </c>
      <c r="U80" s="163">
        <f t="shared" si="26"/>
        <v>45939.625</v>
      </c>
    </row>
    <row r="81" spans="1:21">
      <c r="A81" s="164" t="str">
        <f t="shared" ca="1" si="17"/>
        <v/>
      </c>
      <c r="B81" s="1" t="str">
        <f t="shared" ca="1" si="18"/>
        <v/>
      </c>
      <c r="C81" s="31" t="str">
        <f t="shared" ca="1" si="19"/>
        <v/>
      </c>
      <c r="D81" s="32" t="str">
        <f t="shared" ca="1" si="27"/>
        <v/>
      </c>
      <c r="E81" s="4" t="str">
        <f t="shared" ca="1" si="20"/>
        <v/>
      </c>
      <c r="F81" s="31" t="str">
        <f t="shared" ca="1" si="21"/>
        <v/>
      </c>
      <c r="G81" s="32" t="str">
        <f t="shared" ca="1" si="28"/>
        <v/>
      </c>
      <c r="H81" s="4" t="str">
        <f t="shared" ca="1" si="22"/>
        <v/>
      </c>
      <c r="I81" s="31" t="str">
        <f t="shared" ca="1" si="23"/>
        <v/>
      </c>
      <c r="J81" s="32" t="str">
        <f t="shared" ca="1" si="29"/>
        <v/>
      </c>
      <c r="K81" s="93" t="str">
        <f t="shared" ca="1" si="24"/>
        <v/>
      </c>
      <c r="M81" s="122">
        <v>45876.625</v>
      </c>
      <c r="N81" s="53">
        <v>42.009</v>
      </c>
      <c r="O81" s="122">
        <v>45943.625</v>
      </c>
      <c r="P81" s="53">
        <v>36.572000000000003</v>
      </c>
      <c r="Q81" s="122">
        <v>45876.625</v>
      </c>
      <c r="R81" s="53">
        <v>56.19</v>
      </c>
      <c r="S81" s="163" t="str">
        <f t="shared" si="25"/>
        <v/>
      </c>
      <c r="T81" s="163">
        <v>45940.625</v>
      </c>
      <c r="U81" s="163">
        <f t="shared" si="26"/>
        <v>45940.625</v>
      </c>
    </row>
    <row r="82" spans="1:21">
      <c r="A82" s="164" t="str">
        <f t="shared" ca="1" si="17"/>
        <v/>
      </c>
      <c r="B82" s="1" t="str">
        <f t="shared" ca="1" si="18"/>
        <v/>
      </c>
      <c r="C82" s="31" t="str">
        <f t="shared" ca="1" si="19"/>
        <v/>
      </c>
      <c r="D82" s="32" t="str">
        <f t="shared" ca="1" si="27"/>
        <v/>
      </c>
      <c r="E82" s="4" t="str">
        <f t="shared" ca="1" si="20"/>
        <v/>
      </c>
      <c r="F82" s="31" t="str">
        <f t="shared" ca="1" si="21"/>
        <v/>
      </c>
      <c r="G82" s="32" t="str">
        <f t="shared" ca="1" si="28"/>
        <v/>
      </c>
      <c r="H82" s="4" t="str">
        <f t="shared" ca="1" si="22"/>
        <v/>
      </c>
      <c r="I82" s="31" t="str">
        <f t="shared" ca="1" si="23"/>
        <v/>
      </c>
      <c r="J82" s="32" t="str">
        <f t="shared" ca="1" si="29"/>
        <v/>
      </c>
      <c r="K82" s="93" t="str">
        <f t="shared" ca="1" si="24"/>
        <v/>
      </c>
      <c r="M82" s="122">
        <v>45877.625</v>
      </c>
      <c r="N82" s="53">
        <v>42.15</v>
      </c>
      <c r="O82" s="122">
        <v>45944.625</v>
      </c>
      <c r="P82" s="53">
        <v>37.72</v>
      </c>
      <c r="Q82" s="122">
        <v>45877.625</v>
      </c>
      <c r="R82" s="53">
        <v>55.26</v>
      </c>
      <c r="S82" s="163" t="str">
        <f t="shared" si="25"/>
        <v/>
      </c>
      <c r="T82" s="163">
        <v>45943.625</v>
      </c>
      <c r="U82" s="163">
        <f t="shared" si="26"/>
        <v>45943.625</v>
      </c>
    </row>
    <row r="83" spans="1:21">
      <c r="A83" s="164" t="str">
        <f t="shared" ca="1" si="17"/>
        <v/>
      </c>
      <c r="B83" s="1" t="str">
        <f t="shared" ca="1" si="18"/>
        <v/>
      </c>
      <c r="C83" s="31" t="str">
        <f t="shared" ca="1" si="19"/>
        <v/>
      </c>
      <c r="D83" s="32" t="str">
        <f t="shared" ca="1" si="27"/>
        <v/>
      </c>
      <c r="E83" s="4" t="str">
        <f t="shared" ca="1" si="20"/>
        <v/>
      </c>
      <c r="F83" s="31" t="str">
        <f t="shared" ca="1" si="21"/>
        <v/>
      </c>
      <c r="G83" s="32" t="str">
        <f t="shared" ca="1" si="28"/>
        <v/>
      </c>
      <c r="H83" s="4" t="str">
        <f t="shared" ca="1" si="22"/>
        <v/>
      </c>
      <c r="I83" s="31" t="str">
        <f t="shared" ca="1" si="23"/>
        <v/>
      </c>
      <c r="J83" s="32" t="str">
        <f t="shared" ca="1" si="29"/>
        <v/>
      </c>
      <c r="K83" s="93" t="str">
        <f t="shared" ca="1" si="24"/>
        <v/>
      </c>
      <c r="M83" s="122">
        <v>45880.625</v>
      </c>
      <c r="N83" s="53">
        <v>41.886000000000003</v>
      </c>
      <c r="O83" s="122">
        <v>45945.625</v>
      </c>
      <c r="P83" s="53">
        <v>35.18</v>
      </c>
      <c r="Q83" s="122">
        <v>45880.625</v>
      </c>
      <c r="R83" s="53">
        <v>55.061999999999998</v>
      </c>
      <c r="S83" s="163" t="str">
        <f t="shared" si="25"/>
        <v/>
      </c>
      <c r="T83" s="163">
        <v>45944.625</v>
      </c>
      <c r="U83" s="163">
        <f t="shared" si="26"/>
        <v>45944.625</v>
      </c>
    </row>
    <row r="84" spans="1:21">
      <c r="A84" s="164" t="str">
        <f t="shared" ca="1" si="17"/>
        <v/>
      </c>
      <c r="B84" s="1" t="str">
        <f t="shared" ca="1" si="18"/>
        <v/>
      </c>
      <c r="C84" s="31" t="str">
        <f t="shared" ca="1" si="19"/>
        <v/>
      </c>
      <c r="D84" s="32" t="str">
        <f t="shared" ca="1" si="27"/>
        <v/>
      </c>
      <c r="E84" s="4" t="str">
        <f t="shared" ca="1" si="20"/>
        <v/>
      </c>
      <c r="F84" s="31" t="str">
        <f t="shared" ca="1" si="21"/>
        <v/>
      </c>
      <c r="G84" s="32" t="str">
        <f t="shared" ca="1" si="28"/>
        <v/>
      </c>
      <c r="H84" s="4" t="str">
        <f t="shared" ca="1" si="22"/>
        <v/>
      </c>
      <c r="I84" s="31" t="str">
        <f t="shared" ca="1" si="23"/>
        <v/>
      </c>
      <c r="J84" s="32" t="str">
        <f t="shared" ca="1" si="29"/>
        <v/>
      </c>
      <c r="K84" s="93" t="str">
        <f t="shared" ca="1" si="24"/>
        <v/>
      </c>
      <c r="M84" s="122">
        <v>45881.625</v>
      </c>
      <c r="N84" s="53">
        <v>42.012</v>
      </c>
      <c r="O84" s="122">
        <v>45946.625</v>
      </c>
      <c r="P84" s="53">
        <v>35.090000000000003</v>
      </c>
      <c r="Q84" s="122">
        <v>45881.625</v>
      </c>
      <c r="R84" s="53">
        <v>54.386000000000003</v>
      </c>
      <c r="S84" s="163" t="str">
        <f t="shared" si="25"/>
        <v/>
      </c>
      <c r="T84" s="163">
        <v>45945.625</v>
      </c>
      <c r="U84" s="163">
        <f t="shared" si="26"/>
        <v>45945.625</v>
      </c>
    </row>
    <row r="85" spans="1:21">
      <c r="A85" s="164" t="str">
        <f t="shared" ca="1" si="17"/>
        <v/>
      </c>
      <c r="B85" s="1" t="str">
        <f t="shared" ca="1" si="18"/>
        <v/>
      </c>
      <c r="C85" s="31" t="str">
        <f t="shared" ca="1" si="19"/>
        <v/>
      </c>
      <c r="D85" s="32" t="str">
        <f t="shared" ca="1" si="27"/>
        <v/>
      </c>
      <c r="E85" s="4" t="str">
        <f t="shared" ca="1" si="20"/>
        <v/>
      </c>
      <c r="F85" s="31" t="str">
        <f t="shared" ca="1" si="21"/>
        <v/>
      </c>
      <c r="G85" s="32" t="str">
        <f t="shared" ca="1" si="28"/>
        <v/>
      </c>
      <c r="H85" s="4" t="str">
        <f t="shared" ca="1" si="22"/>
        <v/>
      </c>
      <c r="I85" s="31" t="str">
        <f t="shared" ca="1" si="23"/>
        <v/>
      </c>
      <c r="J85" s="32" t="str">
        <f t="shared" ca="1" si="29"/>
        <v/>
      </c>
      <c r="K85" s="93" t="str">
        <f t="shared" ca="1" si="24"/>
        <v/>
      </c>
      <c r="M85" s="122">
        <v>45882.625</v>
      </c>
      <c r="N85" s="53">
        <v>41.433999999999997</v>
      </c>
      <c r="O85" s="122">
        <v>45947.625</v>
      </c>
      <c r="P85" s="53">
        <v>35.686999999999998</v>
      </c>
      <c r="Q85" s="122">
        <v>45882.625</v>
      </c>
      <c r="R85" s="53">
        <v>53.500999999999998</v>
      </c>
      <c r="S85" s="163" t="str">
        <f t="shared" si="25"/>
        <v/>
      </c>
      <c r="T85" s="163">
        <v>45946.625</v>
      </c>
      <c r="U85" s="163">
        <f t="shared" si="26"/>
        <v>45946.625</v>
      </c>
    </row>
    <row r="86" spans="1:21">
      <c r="A86" s="164" t="str">
        <f t="shared" ca="1" si="17"/>
        <v/>
      </c>
      <c r="B86" s="1" t="str">
        <f t="shared" ca="1" si="18"/>
        <v/>
      </c>
      <c r="C86" s="31" t="str">
        <f t="shared" ca="1" si="19"/>
        <v/>
      </c>
      <c r="D86" s="32" t="str">
        <f t="shared" ca="1" si="27"/>
        <v/>
      </c>
      <c r="E86" s="4" t="str">
        <f t="shared" ca="1" si="20"/>
        <v/>
      </c>
      <c r="F86" s="31" t="str">
        <f t="shared" ca="1" si="21"/>
        <v/>
      </c>
      <c r="G86" s="32" t="str">
        <f t="shared" ca="1" si="28"/>
        <v/>
      </c>
      <c r="H86" s="4" t="str">
        <f t="shared" ca="1" si="22"/>
        <v/>
      </c>
      <c r="I86" s="31" t="str">
        <f t="shared" ca="1" si="23"/>
        <v/>
      </c>
      <c r="J86" s="32" t="str">
        <f t="shared" ca="1" si="29"/>
        <v/>
      </c>
      <c r="K86" s="93" t="str">
        <f t="shared" ca="1" si="24"/>
        <v/>
      </c>
      <c r="M86" s="122">
        <v>45883.625</v>
      </c>
      <c r="N86" s="53">
        <v>40.765000000000001</v>
      </c>
      <c r="O86" s="122">
        <v>45950.625</v>
      </c>
      <c r="P86" s="53">
        <v>34.273000000000003</v>
      </c>
      <c r="Q86" s="122">
        <v>45883.625</v>
      </c>
      <c r="R86" s="53">
        <v>52.978000000000002</v>
      </c>
      <c r="S86" s="163" t="str">
        <f t="shared" si="25"/>
        <v/>
      </c>
      <c r="T86" s="163">
        <v>45947.625</v>
      </c>
      <c r="U86" s="163">
        <f t="shared" si="26"/>
        <v>45947.625</v>
      </c>
    </row>
    <row r="87" spans="1:21">
      <c r="A87" s="164" t="str">
        <f t="shared" ca="1" si="17"/>
        <v/>
      </c>
      <c r="B87" s="1" t="str">
        <f t="shared" ca="1" si="18"/>
        <v/>
      </c>
      <c r="C87" s="31" t="str">
        <f t="shared" ca="1" si="19"/>
        <v/>
      </c>
      <c r="D87" s="32" t="str">
        <f t="shared" ca="1" si="27"/>
        <v/>
      </c>
      <c r="E87" s="4" t="str">
        <f t="shared" ca="1" si="20"/>
        <v/>
      </c>
      <c r="F87" s="31" t="str">
        <f t="shared" ca="1" si="21"/>
        <v/>
      </c>
      <c r="G87" s="32" t="str">
        <f t="shared" ca="1" si="28"/>
        <v/>
      </c>
      <c r="H87" s="4" t="str">
        <f t="shared" ca="1" si="22"/>
        <v/>
      </c>
      <c r="I87" s="31" t="str">
        <f t="shared" ca="1" si="23"/>
        <v/>
      </c>
      <c r="J87" s="32" t="str">
        <f t="shared" ca="1" si="29"/>
        <v/>
      </c>
      <c r="K87" s="93" t="str">
        <f t="shared" ca="1" si="24"/>
        <v/>
      </c>
      <c r="M87" s="122">
        <v>45884.625</v>
      </c>
      <c r="N87" s="53">
        <v>40.72</v>
      </c>
      <c r="O87" s="122">
        <v>45951.625</v>
      </c>
      <c r="P87" s="53">
        <v>34.064</v>
      </c>
      <c r="Q87" s="122">
        <v>45884.625</v>
      </c>
      <c r="R87" s="53">
        <v>52.999000000000002</v>
      </c>
      <c r="S87" s="163" t="str">
        <f t="shared" si="25"/>
        <v/>
      </c>
      <c r="T87" s="163">
        <v>45950.625</v>
      </c>
      <c r="U87" s="163">
        <f t="shared" si="26"/>
        <v>45950.625</v>
      </c>
    </row>
    <row r="88" spans="1:21">
      <c r="A88" s="164" t="str">
        <f t="shared" ca="1" si="17"/>
        <v/>
      </c>
      <c r="B88" s="1" t="str">
        <f t="shared" ca="1" si="18"/>
        <v/>
      </c>
      <c r="C88" s="31" t="str">
        <f t="shared" ca="1" si="19"/>
        <v/>
      </c>
      <c r="D88" s="32" t="str">
        <f t="shared" ca="1" si="27"/>
        <v/>
      </c>
      <c r="E88" s="4" t="str">
        <f t="shared" ca="1" si="20"/>
        <v/>
      </c>
      <c r="F88" s="31" t="str">
        <f t="shared" ca="1" si="21"/>
        <v/>
      </c>
      <c r="G88" s="32" t="str">
        <f t="shared" ca="1" si="28"/>
        <v/>
      </c>
      <c r="H88" s="4" t="str">
        <f t="shared" ca="1" si="22"/>
        <v/>
      </c>
      <c r="I88" s="31" t="str">
        <f t="shared" ca="1" si="23"/>
        <v/>
      </c>
      <c r="J88" s="32" t="str">
        <f t="shared" ca="1" si="29"/>
        <v/>
      </c>
      <c r="K88" s="93" t="str">
        <f t="shared" ca="1" si="24"/>
        <v/>
      </c>
      <c r="M88" s="122">
        <v>45887.625</v>
      </c>
      <c r="N88" s="53">
        <v>40.914999999999999</v>
      </c>
      <c r="O88" s="122">
        <v>45952.625</v>
      </c>
      <c r="P88" s="53">
        <v>33.892000000000003</v>
      </c>
      <c r="Q88" s="122">
        <v>45887.625</v>
      </c>
      <c r="R88" s="53">
        <v>53.317</v>
      </c>
      <c r="S88" s="163" t="str">
        <f t="shared" si="25"/>
        <v/>
      </c>
      <c r="T88" s="163">
        <v>45951.625</v>
      </c>
      <c r="U88" s="163">
        <f t="shared" si="26"/>
        <v>45951.625</v>
      </c>
    </row>
    <row r="89" spans="1:21">
      <c r="A89" s="164" t="str">
        <f t="shared" ca="1" si="17"/>
        <v/>
      </c>
      <c r="B89" s="1" t="str">
        <f t="shared" ca="1" si="18"/>
        <v/>
      </c>
      <c r="C89" s="31" t="str">
        <f t="shared" ca="1" si="19"/>
        <v/>
      </c>
      <c r="D89" s="32" t="str">
        <f t="shared" ca="1" si="27"/>
        <v/>
      </c>
      <c r="E89" s="4" t="str">
        <f t="shared" ca="1" si="20"/>
        <v/>
      </c>
      <c r="F89" s="31" t="str">
        <f t="shared" ca="1" si="21"/>
        <v/>
      </c>
      <c r="G89" s="32" t="str">
        <f t="shared" ca="1" si="28"/>
        <v/>
      </c>
      <c r="H89" s="4" t="str">
        <f t="shared" ca="1" si="22"/>
        <v/>
      </c>
      <c r="I89" s="31" t="str">
        <f t="shared" ca="1" si="23"/>
        <v/>
      </c>
      <c r="J89" s="32" t="str">
        <f t="shared" ca="1" si="29"/>
        <v/>
      </c>
      <c r="K89" s="93" t="str">
        <f t="shared" ca="1" si="24"/>
        <v/>
      </c>
      <c r="M89" s="122">
        <v>45888.625</v>
      </c>
      <c r="N89" s="53">
        <v>41.639000000000003</v>
      </c>
      <c r="O89" s="122">
        <v>45953.625</v>
      </c>
      <c r="P89" s="53">
        <v>34.267000000000003</v>
      </c>
      <c r="Q89" s="122">
        <v>45888.625</v>
      </c>
      <c r="R89" s="53">
        <v>53.121000000000002</v>
      </c>
      <c r="S89" s="163">
        <f t="shared" si="25"/>
        <v>45888.625</v>
      </c>
      <c r="T89" s="163">
        <v>45952.625</v>
      </c>
      <c r="U89" s="163">
        <f t="shared" si="26"/>
        <v>45952.625</v>
      </c>
    </row>
    <row r="90" spans="1:21">
      <c r="A90" s="164" t="str">
        <f t="shared" ca="1" si="17"/>
        <v/>
      </c>
      <c r="B90" s="1" t="str">
        <f t="shared" ca="1" si="18"/>
        <v/>
      </c>
      <c r="C90" s="31" t="str">
        <f t="shared" ca="1" si="19"/>
        <v/>
      </c>
      <c r="D90" s="32" t="str">
        <f t="shared" ca="1" si="27"/>
        <v/>
      </c>
      <c r="E90" s="4" t="str">
        <f t="shared" ca="1" si="20"/>
        <v/>
      </c>
      <c r="F90" s="31" t="str">
        <f t="shared" ca="1" si="21"/>
        <v/>
      </c>
      <c r="G90" s="32" t="str">
        <f t="shared" ca="1" si="28"/>
        <v/>
      </c>
      <c r="H90" s="4" t="str">
        <f t="shared" ca="1" si="22"/>
        <v/>
      </c>
      <c r="I90" s="31" t="str">
        <f t="shared" ca="1" si="23"/>
        <v/>
      </c>
      <c r="J90" s="32" t="str">
        <f t="shared" ca="1" si="29"/>
        <v/>
      </c>
      <c r="K90" s="93" t="str">
        <f t="shared" ca="1" si="24"/>
        <v/>
      </c>
      <c r="M90" s="122">
        <v>45889.625</v>
      </c>
      <c r="N90" s="53">
        <v>42.988999999999997</v>
      </c>
      <c r="O90" s="122">
        <v>45954.625</v>
      </c>
      <c r="P90" s="53">
        <v>33.981999999999999</v>
      </c>
      <c r="Q90" s="122">
        <v>45889.625</v>
      </c>
      <c r="R90" s="53">
        <v>53.008000000000003</v>
      </c>
      <c r="S90" s="163">
        <f t="shared" si="25"/>
        <v>45889.625</v>
      </c>
      <c r="T90" s="163">
        <v>45953.625</v>
      </c>
      <c r="U90" s="163">
        <f t="shared" si="26"/>
        <v>45953.625</v>
      </c>
    </row>
    <row r="91" spans="1:21">
      <c r="A91" s="164" t="str">
        <f t="shared" ca="1" si="17"/>
        <v/>
      </c>
      <c r="B91" s="1" t="str">
        <f t="shared" ca="1" si="18"/>
        <v/>
      </c>
      <c r="C91" s="31" t="str">
        <f t="shared" ca="1" si="19"/>
        <v/>
      </c>
      <c r="D91" s="32" t="str">
        <f t="shared" ca="1" si="27"/>
        <v/>
      </c>
      <c r="E91" s="4" t="str">
        <f t="shared" ca="1" si="20"/>
        <v/>
      </c>
      <c r="F91" s="31" t="str">
        <f t="shared" ca="1" si="21"/>
        <v/>
      </c>
      <c r="G91" s="32" t="str">
        <f t="shared" ca="1" si="28"/>
        <v/>
      </c>
      <c r="H91" s="4" t="str">
        <f t="shared" ca="1" si="22"/>
        <v/>
      </c>
      <c r="I91" s="31" t="str">
        <f t="shared" ca="1" si="23"/>
        <v/>
      </c>
      <c r="J91" s="32" t="str">
        <f t="shared" ca="1" si="29"/>
        <v/>
      </c>
      <c r="K91" s="93" t="str">
        <f t="shared" ca="1" si="24"/>
        <v/>
      </c>
      <c r="M91" s="122">
        <v>45890.625</v>
      </c>
      <c r="N91" s="53">
        <v>42.866999999999997</v>
      </c>
      <c r="O91" s="122">
        <v>45957.625</v>
      </c>
      <c r="P91" s="53">
        <v>32.850999999999999</v>
      </c>
      <c r="Q91" s="122">
        <v>45890.625</v>
      </c>
      <c r="R91" s="53">
        <v>53.393000000000001</v>
      </c>
      <c r="S91" s="163">
        <f t="shared" si="25"/>
        <v>45890.625</v>
      </c>
      <c r="T91" s="163">
        <v>45954.625</v>
      </c>
      <c r="U91" s="163">
        <f t="shared" si="26"/>
        <v>45954.625</v>
      </c>
    </row>
    <row r="92" spans="1:21">
      <c r="A92" s="164" t="str">
        <f t="shared" ca="1" si="17"/>
        <v/>
      </c>
      <c r="B92" s="1" t="str">
        <f t="shared" ca="1" si="18"/>
        <v/>
      </c>
      <c r="C92" s="31" t="str">
        <f t="shared" ca="1" si="19"/>
        <v/>
      </c>
      <c r="D92" s="32" t="str">
        <f t="shared" ca="1" si="27"/>
        <v/>
      </c>
      <c r="E92" s="4" t="str">
        <f t="shared" ca="1" si="20"/>
        <v/>
      </c>
      <c r="F92" s="31" t="str">
        <f t="shared" ca="1" si="21"/>
        <v/>
      </c>
      <c r="G92" s="32" t="str">
        <f t="shared" ca="1" si="28"/>
        <v/>
      </c>
      <c r="H92" s="4" t="str">
        <f t="shared" ca="1" si="22"/>
        <v/>
      </c>
      <c r="I92" s="31" t="str">
        <f t="shared" ca="1" si="23"/>
        <v/>
      </c>
      <c r="J92" s="32" t="str">
        <f t="shared" ca="1" si="29"/>
        <v/>
      </c>
      <c r="K92" s="93" t="str">
        <f t="shared" ca="1" si="24"/>
        <v/>
      </c>
      <c r="M92" s="122">
        <v>45891.625</v>
      </c>
      <c r="N92" s="53">
        <v>43.009</v>
      </c>
      <c r="O92" s="122">
        <v>45958.625</v>
      </c>
      <c r="P92" s="53">
        <v>32.231999999999999</v>
      </c>
      <c r="Q92" s="122">
        <v>45891.625</v>
      </c>
      <c r="R92" s="53">
        <v>53.387</v>
      </c>
      <c r="S92" s="163">
        <f t="shared" si="25"/>
        <v>45891.625</v>
      </c>
      <c r="T92" s="163">
        <v>45957.625</v>
      </c>
      <c r="U92" s="163">
        <f t="shared" si="26"/>
        <v>45957.625</v>
      </c>
    </row>
    <row r="93" spans="1:21">
      <c r="A93" s="164" t="str">
        <f t="shared" ca="1" si="17"/>
        <v/>
      </c>
      <c r="B93" s="1" t="str">
        <f t="shared" ca="1" si="18"/>
        <v/>
      </c>
      <c r="C93" s="31" t="str">
        <f t="shared" ca="1" si="19"/>
        <v/>
      </c>
      <c r="D93" s="32" t="str">
        <f t="shared" ca="1" si="27"/>
        <v/>
      </c>
      <c r="E93" s="4" t="str">
        <f t="shared" ca="1" si="20"/>
        <v/>
      </c>
      <c r="F93" s="31" t="str">
        <f t="shared" ca="1" si="21"/>
        <v/>
      </c>
      <c r="G93" s="32" t="str">
        <f t="shared" ca="1" si="28"/>
        <v/>
      </c>
      <c r="H93" s="4" t="str">
        <f t="shared" ca="1" si="22"/>
        <v/>
      </c>
      <c r="I93" s="31" t="str">
        <f t="shared" ca="1" si="23"/>
        <v/>
      </c>
      <c r="J93" s="32" t="str">
        <f t="shared" ca="1" si="29"/>
        <v/>
      </c>
      <c r="K93" s="93" t="str">
        <f t="shared" ca="1" si="24"/>
        <v/>
      </c>
      <c r="M93" s="122">
        <v>45894.625</v>
      </c>
      <c r="N93" s="53">
        <v>42.521999999999998</v>
      </c>
      <c r="O93" s="122">
        <v>45959.625</v>
      </c>
      <c r="P93" s="53">
        <v>32.119</v>
      </c>
      <c r="Q93" s="122">
        <v>45894.625</v>
      </c>
      <c r="R93" s="53">
        <v>52.463999999999999</v>
      </c>
      <c r="S93" s="163" t="str">
        <f t="shared" si="25"/>
        <v/>
      </c>
      <c r="T93" s="163">
        <v>45958.625</v>
      </c>
      <c r="U93" s="163">
        <f t="shared" si="26"/>
        <v>45958.625</v>
      </c>
    </row>
    <row r="94" spans="1:21">
      <c r="A94" s="164" t="str">
        <f t="shared" ca="1" si="17"/>
        <v/>
      </c>
      <c r="B94" s="1" t="str">
        <f t="shared" ca="1" si="18"/>
        <v/>
      </c>
      <c r="C94" s="31" t="str">
        <f t="shared" ca="1" si="19"/>
        <v/>
      </c>
      <c r="D94" s="32" t="str">
        <f t="shared" ca="1" si="27"/>
        <v/>
      </c>
      <c r="E94" s="4" t="str">
        <f t="shared" ca="1" si="20"/>
        <v/>
      </c>
      <c r="F94" s="31" t="str">
        <f t="shared" ca="1" si="21"/>
        <v/>
      </c>
      <c r="G94" s="32" t="str">
        <f t="shared" ca="1" si="28"/>
        <v/>
      </c>
      <c r="H94" s="4" t="str">
        <f t="shared" ca="1" si="22"/>
        <v/>
      </c>
      <c r="I94" s="31" t="str">
        <f t="shared" ca="1" si="23"/>
        <v/>
      </c>
      <c r="J94" s="32" t="str">
        <f t="shared" ca="1" si="29"/>
        <v/>
      </c>
      <c r="K94" s="93" t="str">
        <f t="shared" ca="1" si="24"/>
        <v/>
      </c>
      <c r="M94" s="122">
        <v>45895.625</v>
      </c>
      <c r="N94" s="53">
        <v>43.627000000000002</v>
      </c>
      <c r="O94" s="122">
        <v>45960.625</v>
      </c>
      <c r="P94" s="53">
        <v>32.652999999999999</v>
      </c>
      <c r="Q94" s="122">
        <v>45895.625</v>
      </c>
      <c r="R94" s="53">
        <v>53.911999999999999</v>
      </c>
      <c r="S94" s="163">
        <f t="shared" si="25"/>
        <v>45895.625</v>
      </c>
      <c r="T94" s="163">
        <v>45959.625</v>
      </c>
      <c r="U94" s="163">
        <f t="shared" si="26"/>
        <v>45959.625</v>
      </c>
    </row>
    <row r="95" spans="1:21">
      <c r="A95" s="164" t="str">
        <f t="shared" ca="1" si="17"/>
        <v/>
      </c>
      <c r="B95" s="1" t="str">
        <f t="shared" ca="1" si="18"/>
        <v/>
      </c>
      <c r="C95" s="31" t="str">
        <f t="shared" ca="1" si="19"/>
        <v/>
      </c>
      <c r="D95" s="32" t="str">
        <f t="shared" ca="1" si="27"/>
        <v/>
      </c>
      <c r="E95" s="4" t="str">
        <f t="shared" ca="1" si="20"/>
        <v/>
      </c>
      <c r="F95" s="31" t="str">
        <f t="shared" ca="1" si="21"/>
        <v/>
      </c>
      <c r="G95" s="32" t="str">
        <f t="shared" ca="1" si="28"/>
        <v/>
      </c>
      <c r="H95" s="4" t="str">
        <f t="shared" ca="1" si="22"/>
        <v/>
      </c>
      <c r="I95" s="31" t="str">
        <f t="shared" ca="1" si="23"/>
        <v/>
      </c>
      <c r="J95" s="32" t="str">
        <f t="shared" ca="1" si="29"/>
        <v/>
      </c>
      <c r="K95" s="93" t="str">
        <f t="shared" ca="1" si="24"/>
        <v/>
      </c>
      <c r="M95" s="122">
        <v>45896.625</v>
      </c>
      <c r="N95" s="53">
        <v>43.198999999999998</v>
      </c>
      <c r="O95" s="122">
        <v>45961.625</v>
      </c>
      <c r="P95" s="53">
        <v>32.923000000000002</v>
      </c>
      <c r="Q95" s="122">
        <v>45896.625</v>
      </c>
      <c r="R95" s="53">
        <v>53.225000000000001</v>
      </c>
      <c r="S95" s="163">
        <f t="shared" si="25"/>
        <v>45896.625</v>
      </c>
      <c r="T95" s="163">
        <v>45960.625</v>
      </c>
      <c r="U95" s="163">
        <f t="shared" si="26"/>
        <v>45960.625</v>
      </c>
    </row>
    <row r="96" spans="1:21">
      <c r="A96" s="164" t="str">
        <f t="shared" ca="1" si="17"/>
        <v/>
      </c>
      <c r="B96" s="1" t="str">
        <f t="shared" ca="1" si="18"/>
        <v/>
      </c>
      <c r="C96" s="31" t="str">
        <f t="shared" ca="1" si="19"/>
        <v/>
      </c>
      <c r="D96" s="32" t="str">
        <f t="shared" ca="1" si="27"/>
        <v/>
      </c>
      <c r="E96" s="4" t="str">
        <f t="shared" ca="1" si="20"/>
        <v/>
      </c>
      <c r="F96" s="31" t="str">
        <f t="shared" ca="1" si="21"/>
        <v/>
      </c>
      <c r="G96" s="32" t="str">
        <f t="shared" ca="1" si="28"/>
        <v/>
      </c>
      <c r="H96" s="4" t="str">
        <f t="shared" ca="1" si="22"/>
        <v/>
      </c>
      <c r="I96" s="31" t="str">
        <f t="shared" ca="1" si="23"/>
        <v/>
      </c>
      <c r="J96" s="32" t="str">
        <f t="shared" ca="1" si="29"/>
        <v/>
      </c>
      <c r="K96" s="93" t="str">
        <f t="shared" ca="1" si="24"/>
        <v/>
      </c>
      <c r="M96" s="122">
        <v>45897.625</v>
      </c>
      <c r="N96" s="53">
        <v>43.302999999999997</v>
      </c>
      <c r="O96" s="122">
        <v>45964.625</v>
      </c>
      <c r="P96" s="53">
        <v>33.341000000000001</v>
      </c>
      <c r="Q96" s="122">
        <v>45897.625</v>
      </c>
      <c r="R96" s="53">
        <v>54.14</v>
      </c>
      <c r="S96" s="163">
        <f t="shared" si="25"/>
        <v>45897.625</v>
      </c>
      <c r="T96" s="163">
        <v>45961.625</v>
      </c>
      <c r="U96" s="163">
        <f t="shared" si="26"/>
        <v>45961.625</v>
      </c>
    </row>
    <row r="97" spans="1:21">
      <c r="A97" s="164" t="str">
        <f t="shared" ca="1" si="17"/>
        <v/>
      </c>
      <c r="B97" s="1" t="str">
        <f t="shared" ca="1" si="18"/>
        <v/>
      </c>
      <c r="C97" s="31" t="str">
        <f t="shared" ca="1" si="19"/>
        <v/>
      </c>
      <c r="D97" s="32" t="str">
        <f t="shared" ca="1" si="27"/>
        <v/>
      </c>
      <c r="E97" s="4" t="str">
        <f t="shared" ca="1" si="20"/>
        <v/>
      </c>
      <c r="F97" s="31" t="str">
        <f t="shared" ca="1" si="21"/>
        <v/>
      </c>
      <c r="G97" s="32" t="str">
        <f t="shared" ca="1" si="28"/>
        <v/>
      </c>
      <c r="H97" s="4" t="str">
        <f t="shared" ca="1" si="22"/>
        <v/>
      </c>
      <c r="I97" s="31" t="str">
        <f t="shared" ca="1" si="23"/>
        <v/>
      </c>
      <c r="J97" s="32" t="str">
        <f t="shared" ca="1" si="29"/>
        <v/>
      </c>
      <c r="K97" s="93" t="str">
        <f t="shared" ca="1" si="24"/>
        <v/>
      </c>
      <c r="M97" s="122">
        <v>45898.625</v>
      </c>
      <c r="N97" s="53">
        <v>43.933</v>
      </c>
      <c r="O97" s="122"/>
      <c r="Q97" s="122">
        <v>45898.625</v>
      </c>
      <c r="R97" s="53">
        <v>54.610999999999997</v>
      </c>
      <c r="S97" s="163" t="str">
        <f t="shared" si="25"/>
        <v/>
      </c>
      <c r="T97" s="163">
        <v>45964.625</v>
      </c>
      <c r="U97" s="163">
        <f t="shared" si="26"/>
        <v>45964.625</v>
      </c>
    </row>
    <row r="98" spans="1:21">
      <c r="A98" s="164" t="str">
        <f t="shared" ca="1" si="17"/>
        <v/>
      </c>
      <c r="B98" s="1" t="str">
        <f t="shared" ca="1" si="18"/>
        <v/>
      </c>
      <c r="C98" s="31" t="str">
        <f t="shared" ca="1" si="19"/>
        <v/>
      </c>
      <c r="D98" s="32" t="str">
        <f t="shared" ca="1" si="27"/>
        <v/>
      </c>
      <c r="E98" s="4" t="str">
        <f t="shared" ca="1" si="20"/>
        <v/>
      </c>
      <c r="F98" s="31" t="str">
        <f t="shared" ca="1" si="21"/>
        <v/>
      </c>
      <c r="G98" s="32" t="str">
        <f t="shared" ca="1" si="28"/>
        <v/>
      </c>
      <c r="H98" s="4" t="str">
        <f t="shared" ca="1" si="22"/>
        <v/>
      </c>
      <c r="I98" s="31" t="str">
        <f t="shared" ca="1" si="23"/>
        <v/>
      </c>
      <c r="J98" s="32" t="str">
        <f t="shared" ca="1" si="29"/>
        <v/>
      </c>
      <c r="K98" s="93" t="str">
        <f t="shared" ca="1" si="24"/>
        <v/>
      </c>
      <c r="M98" s="122">
        <v>45901.625</v>
      </c>
      <c r="N98" s="53">
        <v>43.805</v>
      </c>
      <c r="O98" s="122"/>
      <c r="Q98" s="122">
        <v>45901.625</v>
      </c>
      <c r="R98" s="53">
        <v>54.036999999999999</v>
      </c>
      <c r="S98" s="163">
        <f t="shared" si="25"/>
        <v>45901.625</v>
      </c>
      <c r="U98" s="163" t="str">
        <f t="shared" si="26"/>
        <v/>
      </c>
    </row>
    <row r="99" spans="1:21">
      <c r="A99" s="164" t="str">
        <f t="shared" ca="1" si="17"/>
        <v/>
      </c>
      <c r="B99" s="1" t="str">
        <f t="shared" ca="1" si="18"/>
        <v/>
      </c>
      <c r="C99" s="31" t="str">
        <f t="shared" ca="1" si="19"/>
        <v/>
      </c>
      <c r="D99" s="32" t="str">
        <f t="shared" ca="1" si="27"/>
        <v/>
      </c>
      <c r="E99" s="4" t="str">
        <f t="shared" ca="1" si="20"/>
        <v/>
      </c>
      <c r="F99" s="31" t="str">
        <f t="shared" ca="1" si="21"/>
        <v/>
      </c>
      <c r="G99" s="32" t="str">
        <f t="shared" ca="1" si="28"/>
        <v/>
      </c>
      <c r="H99" s="4" t="str">
        <f t="shared" ca="1" si="22"/>
        <v/>
      </c>
      <c r="I99" s="31" t="str">
        <f t="shared" ca="1" si="23"/>
        <v/>
      </c>
      <c r="J99" s="32" t="str">
        <f t="shared" ca="1" si="29"/>
        <v/>
      </c>
      <c r="K99" s="93" t="str">
        <f t="shared" ca="1" si="24"/>
        <v/>
      </c>
      <c r="M99" s="122">
        <v>45902.625</v>
      </c>
      <c r="N99" s="53">
        <v>44.895000000000003</v>
      </c>
      <c r="O99" s="122"/>
      <c r="Q99" s="122">
        <v>45902.625</v>
      </c>
      <c r="R99" s="53">
        <v>54.703000000000003</v>
      </c>
      <c r="S99" s="163">
        <f t="shared" si="25"/>
        <v>45902.625</v>
      </c>
      <c r="U99" s="163" t="str">
        <f t="shared" si="26"/>
        <v/>
      </c>
    </row>
    <row r="100" spans="1:21">
      <c r="A100" s="164" t="str">
        <f t="shared" ca="1" si="17"/>
        <v/>
      </c>
      <c r="B100" s="1" t="str">
        <f t="shared" ca="1" si="18"/>
        <v/>
      </c>
      <c r="C100" s="31" t="str">
        <f t="shared" ca="1" si="19"/>
        <v/>
      </c>
      <c r="D100" s="32" t="str">
        <f t="shared" ca="1" si="27"/>
        <v/>
      </c>
      <c r="E100" s="4" t="str">
        <f t="shared" ca="1" si="20"/>
        <v/>
      </c>
      <c r="F100" s="31" t="str">
        <f t="shared" ca="1" si="21"/>
        <v/>
      </c>
      <c r="G100" s="32" t="str">
        <f t="shared" ca="1" si="28"/>
        <v/>
      </c>
      <c r="H100" s="4" t="str">
        <f t="shared" ca="1" si="22"/>
        <v/>
      </c>
      <c r="I100" s="31" t="str">
        <f t="shared" ca="1" si="23"/>
        <v/>
      </c>
      <c r="J100" s="32" t="str">
        <f t="shared" ca="1" si="29"/>
        <v/>
      </c>
      <c r="K100" s="93" t="str">
        <f t="shared" ca="1" si="24"/>
        <v/>
      </c>
      <c r="M100" s="122">
        <v>45903.625</v>
      </c>
      <c r="N100" s="53">
        <v>44.619</v>
      </c>
      <c r="O100" s="122"/>
      <c r="Q100" s="122">
        <v>45903.625</v>
      </c>
      <c r="R100" s="53">
        <v>54.1</v>
      </c>
      <c r="S100" s="163">
        <f t="shared" si="25"/>
        <v>45903.625</v>
      </c>
      <c r="U100" s="163" t="str">
        <f t="shared" si="26"/>
        <v/>
      </c>
    </row>
    <row r="101" spans="1:21">
      <c r="A101" s="164" t="str">
        <f t="shared" ca="1" si="17"/>
        <v/>
      </c>
      <c r="B101" s="1" t="str">
        <f t="shared" ca="1" si="18"/>
        <v/>
      </c>
      <c r="C101" s="31" t="str">
        <f t="shared" ca="1" si="19"/>
        <v/>
      </c>
      <c r="D101" s="32" t="str">
        <f t="shared" ca="1" si="27"/>
        <v/>
      </c>
      <c r="E101" s="4" t="str">
        <f t="shared" ca="1" si="20"/>
        <v/>
      </c>
      <c r="F101" s="31" t="str">
        <f t="shared" ca="1" si="21"/>
        <v/>
      </c>
      <c r="G101" s="32" t="str">
        <f t="shared" ca="1" si="28"/>
        <v/>
      </c>
      <c r="H101" s="4" t="str">
        <f t="shared" ca="1" si="22"/>
        <v/>
      </c>
      <c r="I101" s="31" t="str">
        <f t="shared" ca="1" si="23"/>
        <v/>
      </c>
      <c r="J101" s="32" t="str">
        <f t="shared" ca="1" si="29"/>
        <v/>
      </c>
      <c r="K101" s="93" t="str">
        <f t="shared" ca="1" si="24"/>
        <v/>
      </c>
      <c r="M101" s="122">
        <v>45904.625</v>
      </c>
      <c r="N101" s="53">
        <v>43.335000000000001</v>
      </c>
      <c r="O101" s="122"/>
      <c r="Q101" s="122">
        <v>45904.625</v>
      </c>
      <c r="R101" s="53">
        <v>53.344000000000001</v>
      </c>
      <c r="S101" s="163">
        <f t="shared" si="25"/>
        <v>45904.625</v>
      </c>
      <c r="U101" s="163" t="str">
        <f t="shared" si="26"/>
        <v/>
      </c>
    </row>
    <row r="102" spans="1:21">
      <c r="A102" s="164" t="str">
        <f t="shared" ca="1" si="17"/>
        <v/>
      </c>
      <c r="B102" s="1" t="str">
        <f t="shared" ca="1" si="18"/>
        <v/>
      </c>
      <c r="C102" s="31" t="str">
        <f t="shared" ca="1" si="19"/>
        <v/>
      </c>
      <c r="D102" s="32" t="str">
        <f t="shared" ca="1" si="27"/>
        <v/>
      </c>
      <c r="E102" s="4" t="str">
        <f t="shared" ca="1" si="20"/>
        <v/>
      </c>
      <c r="F102" s="31" t="str">
        <f t="shared" ca="1" si="21"/>
        <v/>
      </c>
      <c r="G102" s="32" t="str">
        <f t="shared" ca="1" si="28"/>
        <v/>
      </c>
      <c r="H102" s="4" t="str">
        <f t="shared" ca="1" si="22"/>
        <v/>
      </c>
      <c r="I102" s="31" t="str">
        <f t="shared" ca="1" si="23"/>
        <v/>
      </c>
      <c r="J102" s="32" t="str">
        <f t="shared" ca="1" si="29"/>
        <v/>
      </c>
      <c r="K102" s="93" t="str">
        <f t="shared" ca="1" si="24"/>
        <v/>
      </c>
      <c r="M102" s="122">
        <v>45905.625</v>
      </c>
      <c r="N102" s="53">
        <v>43.165999999999997</v>
      </c>
      <c r="O102" s="122"/>
      <c r="Q102" s="122">
        <v>45905.625</v>
      </c>
      <c r="R102" s="53">
        <v>51.8</v>
      </c>
      <c r="S102" s="163" t="str">
        <f t="shared" si="25"/>
        <v/>
      </c>
      <c r="U102" s="163" t="str">
        <f t="shared" si="26"/>
        <v/>
      </c>
    </row>
    <row r="103" spans="1:21">
      <c r="A103" s="164" t="str">
        <f t="shared" ca="1" si="17"/>
        <v/>
      </c>
      <c r="B103" s="1" t="str">
        <f t="shared" ca="1" si="18"/>
        <v/>
      </c>
      <c r="C103" s="31" t="str">
        <f t="shared" ca="1" si="19"/>
        <v/>
      </c>
      <c r="D103" s="32" t="str">
        <f t="shared" ca="1" si="27"/>
        <v/>
      </c>
      <c r="E103" s="4" t="str">
        <f t="shared" ca="1" si="20"/>
        <v/>
      </c>
      <c r="F103" s="31" t="str">
        <f t="shared" ca="1" si="21"/>
        <v/>
      </c>
      <c r="G103" s="32" t="str">
        <f t="shared" ca="1" si="28"/>
        <v/>
      </c>
      <c r="H103" s="4" t="str">
        <f t="shared" ca="1" si="22"/>
        <v/>
      </c>
      <c r="I103" s="31" t="str">
        <f t="shared" ca="1" si="23"/>
        <v/>
      </c>
      <c r="J103" s="32" t="str">
        <f t="shared" ca="1" si="29"/>
        <v/>
      </c>
      <c r="K103" s="93" t="str">
        <f t="shared" ca="1" si="24"/>
        <v/>
      </c>
      <c r="M103" s="122">
        <v>45908.625</v>
      </c>
      <c r="N103" s="53">
        <v>42.848999999999997</v>
      </c>
      <c r="O103" s="122"/>
      <c r="Q103" s="122">
        <v>45908.625</v>
      </c>
      <c r="R103" s="53">
        <v>51.392000000000003</v>
      </c>
      <c r="S103" s="163">
        <f t="shared" si="25"/>
        <v>45908.625</v>
      </c>
      <c r="U103" s="163" t="str">
        <f t="shared" si="26"/>
        <v/>
      </c>
    </row>
    <row r="104" spans="1:21">
      <c r="A104" s="164" t="str">
        <f t="shared" ca="1" si="17"/>
        <v/>
      </c>
      <c r="B104" s="1" t="str">
        <f t="shared" ca="1" si="18"/>
        <v/>
      </c>
      <c r="C104" s="31" t="str">
        <f t="shared" ca="1" si="19"/>
        <v/>
      </c>
      <c r="D104" s="32" t="str">
        <f t="shared" ca="1" si="27"/>
        <v/>
      </c>
      <c r="E104" s="4" t="str">
        <f t="shared" ca="1" si="20"/>
        <v/>
      </c>
      <c r="F104" s="31" t="str">
        <f t="shared" ca="1" si="21"/>
        <v/>
      </c>
      <c r="G104" s="32" t="str">
        <f t="shared" ca="1" si="28"/>
        <v/>
      </c>
      <c r="H104" s="4" t="str">
        <f t="shared" ca="1" si="22"/>
        <v/>
      </c>
      <c r="I104" s="31" t="str">
        <f t="shared" ca="1" si="23"/>
        <v/>
      </c>
      <c r="J104" s="32" t="str">
        <f t="shared" ca="1" si="29"/>
        <v/>
      </c>
      <c r="K104" s="93" t="str">
        <f t="shared" ca="1" si="24"/>
        <v/>
      </c>
      <c r="M104" s="122">
        <v>45909.625</v>
      </c>
      <c r="N104" s="53">
        <v>42.512</v>
      </c>
      <c r="O104" s="122"/>
      <c r="Q104" s="122">
        <v>45909.625</v>
      </c>
      <c r="R104" s="53">
        <v>50.817</v>
      </c>
      <c r="S104" s="163">
        <f t="shared" si="25"/>
        <v>45909.625</v>
      </c>
      <c r="U104" s="163" t="str">
        <f t="shared" si="26"/>
        <v/>
      </c>
    </row>
    <row r="105" spans="1:21">
      <c r="A105" s="164" t="str">
        <f t="shared" ca="1" si="17"/>
        <v/>
      </c>
      <c r="B105" s="1" t="str">
        <f t="shared" ca="1" si="18"/>
        <v/>
      </c>
      <c r="C105" s="31" t="str">
        <f t="shared" ca="1" si="19"/>
        <v/>
      </c>
      <c r="D105" s="32" t="str">
        <f t="shared" ca="1" si="27"/>
        <v/>
      </c>
      <c r="E105" s="4" t="str">
        <f t="shared" ca="1" si="20"/>
        <v/>
      </c>
      <c r="F105" s="31" t="str">
        <f t="shared" ca="1" si="21"/>
        <v/>
      </c>
      <c r="G105" s="32" t="str">
        <f t="shared" ca="1" si="28"/>
        <v/>
      </c>
      <c r="H105" s="4" t="str">
        <f t="shared" ca="1" si="22"/>
        <v/>
      </c>
      <c r="I105" s="31" t="str">
        <f t="shared" ca="1" si="23"/>
        <v/>
      </c>
      <c r="J105" s="32" t="str">
        <f t="shared" ca="1" si="29"/>
        <v/>
      </c>
      <c r="K105" s="93" t="str">
        <f t="shared" ca="1" si="24"/>
        <v/>
      </c>
      <c r="M105" s="122">
        <v>45910.625</v>
      </c>
      <c r="N105" s="53">
        <v>42.311999999999998</v>
      </c>
      <c r="O105" s="122"/>
      <c r="Q105" s="122">
        <v>45910.625</v>
      </c>
      <c r="R105" s="53">
        <v>49.832999999999998</v>
      </c>
      <c r="S105" s="163">
        <f t="shared" si="25"/>
        <v>45910.625</v>
      </c>
      <c r="U105" s="163" t="str">
        <f t="shared" si="26"/>
        <v/>
      </c>
    </row>
    <row r="106" spans="1:21">
      <c r="A106" s="164" t="str">
        <f t="shared" ca="1" si="17"/>
        <v/>
      </c>
      <c r="B106" s="1" t="str">
        <f t="shared" ca="1" si="18"/>
        <v/>
      </c>
      <c r="C106" s="31" t="str">
        <f t="shared" ca="1" si="19"/>
        <v/>
      </c>
      <c r="D106" s="32" t="str">
        <f t="shared" ca="1" si="27"/>
        <v/>
      </c>
      <c r="E106" s="4" t="str">
        <f t="shared" ca="1" si="20"/>
        <v/>
      </c>
      <c r="F106" s="31" t="str">
        <f t="shared" ca="1" si="21"/>
        <v/>
      </c>
      <c r="G106" s="32" t="str">
        <f t="shared" ca="1" si="28"/>
        <v/>
      </c>
      <c r="H106" s="4" t="str">
        <f t="shared" ca="1" si="22"/>
        <v/>
      </c>
      <c r="I106" s="31" t="str">
        <f t="shared" ca="1" si="23"/>
        <v/>
      </c>
      <c r="J106" s="32" t="str">
        <f t="shared" ca="1" si="29"/>
        <v/>
      </c>
      <c r="K106" s="93" t="str">
        <f t="shared" ca="1" si="24"/>
        <v/>
      </c>
      <c r="M106" s="122">
        <v>45911.625</v>
      </c>
      <c r="N106" s="53">
        <v>42.148000000000003</v>
      </c>
      <c r="Q106" s="122">
        <v>45911.625</v>
      </c>
      <c r="R106" s="53">
        <v>49.048999999999999</v>
      </c>
      <c r="S106" s="163">
        <f t="shared" si="25"/>
        <v>45911.625</v>
      </c>
      <c r="U106" s="163" t="str">
        <f t="shared" si="26"/>
        <v/>
      </c>
    </row>
    <row r="107" spans="1:21">
      <c r="A107" s="164" t="str">
        <f t="shared" ref="A107:A170" ca="1" si="30">IF(AND(ISBLANK(V96), A106 = $V$1),NOW(),IF(ISBLANK(V96),"",V96))</f>
        <v/>
      </c>
      <c r="B107" s="1" t="str">
        <f t="shared" ref="B107:B170" ca="1" si="31">IF(COUNTIF(O:O,A107)=1,VLOOKUP(A107,M:N,2), IF(COUNTIF(O:O,A107)=0,$B$10,""))</f>
        <v/>
      </c>
      <c r="C107" s="31" t="str">
        <f t="shared" ref="C107:C170" ca="1" si="32">IF(ISERROR(B107-2),"", -1*(B107-$B$14)*10^-4*$B$8*$B$5)</f>
        <v/>
      </c>
      <c r="D107" s="32" t="str">
        <f t="shared" ca="1" si="27"/>
        <v/>
      </c>
      <c r="E107" s="4" t="str">
        <f t="shared" ref="E107:E170" ca="1" si="33">IF(COUNTIF(O:O,A107)=1,VLOOKUP(A107,O:P,2), IF(COUNTIF(O:O,A107)=0,$C$10,""))</f>
        <v/>
      </c>
      <c r="F107" s="31" t="str">
        <f t="shared" ref="F107:F170" ca="1" si="34">IF(ISERROR(B107-2),"", -1*(E107-$E$14)*10^-4*$C$8*$C$5)</f>
        <v/>
      </c>
      <c r="G107" s="32" t="str">
        <f t="shared" ca="1" si="28"/>
        <v/>
      </c>
      <c r="H107" s="4" t="str">
        <f t="shared" ref="H107:H170" ca="1" si="35">IF(COUNTIF(O:O,A107)=1,VLOOKUP(A107,Q:R,2), IF(COUNTIF(O:O,A107)=0,$D$10,""))</f>
        <v/>
      </c>
      <c r="I107" s="31" t="str">
        <f t="shared" ref="I107:I170" ca="1" si="36">IF(ISERROR(B107-2),"", -1*(H107-$H$14)*10^-4*$D$8*$D$5)</f>
        <v/>
      </c>
      <c r="J107" s="32" t="str">
        <f t="shared" ca="1" si="29"/>
        <v/>
      </c>
      <c r="K107" s="93" t="str">
        <f t="shared" ref="K107:K170" ca="1" si="37">IF(ISERROR(B107-2),"",C107+D107+F107+G107-I107-J107)</f>
        <v/>
      </c>
      <c r="M107" s="122">
        <v>45912.625</v>
      </c>
      <c r="N107" s="53">
        <v>42.167000000000002</v>
      </c>
      <c r="Q107" s="122">
        <v>45912.625</v>
      </c>
      <c r="R107" s="53">
        <v>48.445999999999998</v>
      </c>
      <c r="S107" s="163">
        <f t="shared" si="25"/>
        <v>45912.625</v>
      </c>
      <c r="U107" s="163" t="str">
        <f t="shared" si="26"/>
        <v/>
      </c>
    </row>
    <row r="108" spans="1:21">
      <c r="A108" s="164" t="str">
        <f t="shared" ca="1" si="30"/>
        <v/>
      </c>
      <c r="B108" s="1" t="str">
        <f t="shared" ca="1" si="31"/>
        <v/>
      </c>
      <c r="C108" s="31" t="str">
        <f t="shared" ca="1" si="32"/>
        <v/>
      </c>
      <c r="D108" s="32" t="str">
        <f t="shared" ca="1" si="27"/>
        <v/>
      </c>
      <c r="E108" s="4" t="str">
        <f t="shared" ca="1" si="33"/>
        <v/>
      </c>
      <c r="F108" s="31" t="str">
        <f t="shared" ca="1" si="34"/>
        <v/>
      </c>
      <c r="G108" s="32" t="str">
        <f t="shared" ca="1" si="28"/>
        <v/>
      </c>
      <c r="H108" s="4" t="str">
        <f t="shared" ca="1" si="35"/>
        <v/>
      </c>
      <c r="I108" s="31" t="str">
        <f t="shared" ca="1" si="36"/>
        <v/>
      </c>
      <c r="J108" s="32" t="str">
        <f t="shared" ca="1" si="29"/>
        <v/>
      </c>
      <c r="K108" s="93" t="str">
        <f t="shared" ca="1" si="37"/>
        <v/>
      </c>
      <c r="M108" s="122">
        <v>45915.625</v>
      </c>
      <c r="N108" s="53">
        <v>41.593000000000004</v>
      </c>
      <c r="Q108" s="122">
        <v>45915.625</v>
      </c>
      <c r="R108" s="53">
        <v>48.027999999999999</v>
      </c>
      <c r="S108" s="163">
        <f t="shared" si="25"/>
        <v>45915.625</v>
      </c>
      <c r="U108" s="163" t="str">
        <f t="shared" si="26"/>
        <v/>
      </c>
    </row>
    <row r="109" spans="1:21">
      <c r="A109" s="164" t="str">
        <f t="shared" ca="1" si="30"/>
        <v/>
      </c>
      <c r="B109" s="1" t="str">
        <f t="shared" ca="1" si="31"/>
        <v/>
      </c>
      <c r="C109" s="31" t="str">
        <f t="shared" ca="1" si="32"/>
        <v/>
      </c>
      <c r="D109" s="32" t="str">
        <f t="shared" ca="1" si="27"/>
        <v/>
      </c>
      <c r="E109" s="4" t="str">
        <f t="shared" ca="1" si="33"/>
        <v/>
      </c>
      <c r="F109" s="31" t="str">
        <f t="shared" ca="1" si="34"/>
        <v/>
      </c>
      <c r="G109" s="32" t="str">
        <f t="shared" ca="1" si="28"/>
        <v/>
      </c>
      <c r="H109" s="4" t="str">
        <f t="shared" ca="1" si="35"/>
        <v/>
      </c>
      <c r="I109" s="31" t="str">
        <f t="shared" ca="1" si="36"/>
        <v/>
      </c>
      <c r="J109" s="32" t="str">
        <f t="shared" ca="1" si="29"/>
        <v/>
      </c>
      <c r="K109" s="93" t="str">
        <f t="shared" ca="1" si="37"/>
        <v/>
      </c>
      <c r="M109" s="122">
        <v>45916.625</v>
      </c>
      <c r="N109" s="53">
        <v>41.957999999999998</v>
      </c>
      <c r="Q109" s="122">
        <v>45916.625</v>
      </c>
      <c r="R109" s="53">
        <v>46.912999999999997</v>
      </c>
      <c r="S109" s="163">
        <f t="shared" si="25"/>
        <v>45916.625</v>
      </c>
      <c r="U109" s="163" t="str">
        <f t="shared" si="26"/>
        <v/>
      </c>
    </row>
    <row r="110" spans="1:21">
      <c r="A110" s="164" t="str">
        <f t="shared" ca="1" si="30"/>
        <v/>
      </c>
      <c r="B110" s="1" t="str">
        <f t="shared" ca="1" si="31"/>
        <v/>
      </c>
      <c r="C110" s="31" t="str">
        <f t="shared" ca="1" si="32"/>
        <v/>
      </c>
      <c r="D110" s="32" t="str">
        <f t="shared" ca="1" si="27"/>
        <v/>
      </c>
      <c r="E110" s="4" t="str">
        <f t="shared" ca="1" si="33"/>
        <v/>
      </c>
      <c r="F110" s="31" t="str">
        <f t="shared" ca="1" si="34"/>
        <v/>
      </c>
      <c r="G110" s="32" t="str">
        <f t="shared" ca="1" si="28"/>
        <v/>
      </c>
      <c r="H110" s="4" t="str">
        <f t="shared" ca="1" si="35"/>
        <v/>
      </c>
      <c r="I110" s="31" t="str">
        <f t="shared" ca="1" si="36"/>
        <v/>
      </c>
      <c r="J110" s="32" t="str">
        <f t="shared" ca="1" si="29"/>
        <v/>
      </c>
      <c r="K110" s="93" t="str">
        <f t="shared" ca="1" si="37"/>
        <v/>
      </c>
      <c r="M110" s="122">
        <v>45917.625</v>
      </c>
      <c r="N110" s="53">
        <v>42.527000000000001</v>
      </c>
      <c r="Q110" s="122">
        <v>45917.625</v>
      </c>
      <c r="R110" s="53">
        <v>47.116</v>
      </c>
      <c r="S110" s="163">
        <f t="shared" si="25"/>
        <v>45917.625</v>
      </c>
      <c r="U110" s="163" t="str">
        <f t="shared" si="26"/>
        <v/>
      </c>
    </row>
    <row r="111" spans="1:21">
      <c r="A111" s="164" t="str">
        <f t="shared" ca="1" si="30"/>
        <v/>
      </c>
      <c r="B111" s="1" t="str">
        <f t="shared" ca="1" si="31"/>
        <v/>
      </c>
      <c r="C111" s="31" t="str">
        <f t="shared" ca="1" si="32"/>
        <v/>
      </c>
      <c r="D111" s="32" t="str">
        <f t="shared" ca="1" si="27"/>
        <v/>
      </c>
      <c r="E111" s="4" t="str">
        <f t="shared" ca="1" si="33"/>
        <v/>
      </c>
      <c r="F111" s="31" t="str">
        <f t="shared" ca="1" si="34"/>
        <v/>
      </c>
      <c r="G111" s="32" t="str">
        <f t="shared" ca="1" si="28"/>
        <v/>
      </c>
      <c r="H111" s="4" t="str">
        <f t="shared" ca="1" si="35"/>
        <v/>
      </c>
      <c r="I111" s="31" t="str">
        <f t="shared" ca="1" si="36"/>
        <v/>
      </c>
      <c r="J111" s="32" t="str">
        <f t="shared" ca="1" si="29"/>
        <v/>
      </c>
      <c r="K111" s="93" t="str">
        <f t="shared" ca="1" si="37"/>
        <v/>
      </c>
      <c r="M111" s="122">
        <v>45918.625</v>
      </c>
      <c r="N111" s="53">
        <v>42.009</v>
      </c>
      <c r="Q111" s="122">
        <v>45918.625</v>
      </c>
      <c r="R111" s="53">
        <v>46.26</v>
      </c>
      <c r="S111" s="163">
        <f t="shared" si="25"/>
        <v>45918.625</v>
      </c>
      <c r="U111" s="163" t="str">
        <f t="shared" si="26"/>
        <v/>
      </c>
    </row>
    <row r="112" spans="1:21">
      <c r="A112" s="164" t="str">
        <f t="shared" ca="1" si="30"/>
        <v/>
      </c>
      <c r="B112" s="1" t="str">
        <f t="shared" ca="1" si="31"/>
        <v/>
      </c>
      <c r="C112" s="31" t="str">
        <f t="shared" ca="1" si="32"/>
        <v/>
      </c>
      <c r="D112" s="32" t="str">
        <f t="shared" ca="1" si="27"/>
        <v/>
      </c>
      <c r="E112" s="4" t="str">
        <f t="shared" ca="1" si="33"/>
        <v/>
      </c>
      <c r="F112" s="31" t="str">
        <f t="shared" ca="1" si="34"/>
        <v/>
      </c>
      <c r="G112" s="32" t="str">
        <f t="shared" ca="1" si="28"/>
        <v/>
      </c>
      <c r="H112" s="4" t="str">
        <f t="shared" ca="1" si="35"/>
        <v/>
      </c>
      <c r="I112" s="31" t="str">
        <f t="shared" ca="1" si="36"/>
        <v/>
      </c>
      <c r="J112" s="32" t="str">
        <f t="shared" ca="1" si="29"/>
        <v/>
      </c>
      <c r="K112" s="93" t="str">
        <f t="shared" ca="1" si="37"/>
        <v/>
      </c>
      <c r="M112" s="122">
        <v>45919.625</v>
      </c>
      <c r="N112" s="53">
        <v>41.935000000000002</v>
      </c>
      <c r="Q112" s="122">
        <v>45919.625</v>
      </c>
      <c r="R112" s="53">
        <v>45.433</v>
      </c>
      <c r="S112" s="163">
        <f t="shared" si="25"/>
        <v>45919.625</v>
      </c>
      <c r="U112" s="163" t="str">
        <f t="shared" si="26"/>
        <v/>
      </c>
    </row>
    <row r="113" spans="1:21">
      <c r="A113" s="164" t="str">
        <f t="shared" ca="1" si="30"/>
        <v/>
      </c>
      <c r="B113" s="1" t="str">
        <f t="shared" ca="1" si="31"/>
        <v/>
      </c>
      <c r="C113" s="31" t="str">
        <f t="shared" ca="1" si="32"/>
        <v/>
      </c>
      <c r="D113" s="32" t="str">
        <f t="shared" ca="1" si="27"/>
        <v/>
      </c>
      <c r="E113" s="4" t="str">
        <f t="shared" ca="1" si="33"/>
        <v/>
      </c>
      <c r="F113" s="31" t="str">
        <f t="shared" ca="1" si="34"/>
        <v/>
      </c>
      <c r="G113" s="32" t="str">
        <f t="shared" ca="1" si="28"/>
        <v/>
      </c>
      <c r="H113" s="4" t="str">
        <f t="shared" ca="1" si="35"/>
        <v/>
      </c>
      <c r="I113" s="31" t="str">
        <f t="shared" ca="1" si="36"/>
        <v/>
      </c>
      <c r="J113" s="32" t="str">
        <f t="shared" ca="1" si="29"/>
        <v/>
      </c>
      <c r="K113" s="93" t="str">
        <f t="shared" ca="1" si="37"/>
        <v/>
      </c>
      <c r="M113" s="122">
        <v>45922.625</v>
      </c>
      <c r="N113" s="53">
        <v>46.195</v>
      </c>
      <c r="Q113" s="122">
        <v>45922.625</v>
      </c>
      <c r="R113" s="53">
        <v>50.432000000000002</v>
      </c>
      <c r="S113" s="163">
        <f t="shared" si="25"/>
        <v>45922.625</v>
      </c>
      <c r="U113" s="163" t="str">
        <f t="shared" si="26"/>
        <v/>
      </c>
    </row>
    <row r="114" spans="1:21">
      <c r="A114" s="164" t="str">
        <f t="shared" ca="1" si="30"/>
        <v/>
      </c>
      <c r="B114" s="1" t="str">
        <f t="shared" ca="1" si="31"/>
        <v/>
      </c>
      <c r="C114" s="31" t="str">
        <f t="shared" ca="1" si="32"/>
        <v/>
      </c>
      <c r="D114" s="32" t="str">
        <f t="shared" ca="1" si="27"/>
        <v/>
      </c>
      <c r="E114" s="4" t="str">
        <f t="shared" ca="1" si="33"/>
        <v/>
      </c>
      <c r="F114" s="31" t="str">
        <f t="shared" ca="1" si="34"/>
        <v/>
      </c>
      <c r="G114" s="32" t="str">
        <f t="shared" ca="1" si="28"/>
        <v/>
      </c>
      <c r="H114" s="4" t="str">
        <f t="shared" ca="1" si="35"/>
        <v/>
      </c>
      <c r="I114" s="31" t="str">
        <f t="shared" ca="1" si="36"/>
        <v/>
      </c>
      <c r="J114" s="32" t="str">
        <f t="shared" ca="1" si="29"/>
        <v/>
      </c>
      <c r="K114" s="93" t="str">
        <f t="shared" ca="1" si="37"/>
        <v/>
      </c>
      <c r="M114" s="122">
        <v>45923.625</v>
      </c>
      <c r="N114" s="53">
        <v>45.677999999999997</v>
      </c>
      <c r="Q114" s="122">
        <v>45923.625</v>
      </c>
      <c r="R114" s="53">
        <v>49.762999999999998</v>
      </c>
      <c r="S114" s="163">
        <f t="shared" si="25"/>
        <v>45923.625</v>
      </c>
      <c r="U114" s="163" t="str">
        <f t="shared" si="26"/>
        <v/>
      </c>
    </row>
    <row r="115" spans="1:21">
      <c r="A115" s="164" t="str">
        <f t="shared" ca="1" si="30"/>
        <v/>
      </c>
      <c r="B115" s="1" t="str">
        <f t="shared" ca="1" si="31"/>
        <v/>
      </c>
      <c r="C115" s="31" t="str">
        <f t="shared" ca="1" si="32"/>
        <v/>
      </c>
      <c r="D115" s="32" t="str">
        <f t="shared" ca="1" si="27"/>
        <v/>
      </c>
      <c r="E115" s="4" t="str">
        <f t="shared" ca="1" si="33"/>
        <v/>
      </c>
      <c r="F115" s="31" t="str">
        <f t="shared" ca="1" si="34"/>
        <v/>
      </c>
      <c r="G115" s="32" t="str">
        <f t="shared" ca="1" si="28"/>
        <v/>
      </c>
      <c r="H115" s="4" t="str">
        <f t="shared" ca="1" si="35"/>
        <v/>
      </c>
      <c r="I115" s="31" t="str">
        <f t="shared" ca="1" si="36"/>
        <v/>
      </c>
      <c r="J115" s="32" t="str">
        <f t="shared" ca="1" si="29"/>
        <v/>
      </c>
      <c r="K115" s="93" t="str">
        <f t="shared" ca="1" si="37"/>
        <v/>
      </c>
      <c r="M115" s="122">
        <v>45924.625</v>
      </c>
      <c r="N115" s="53">
        <v>45.94</v>
      </c>
      <c r="Q115" s="122">
        <v>45924.625</v>
      </c>
      <c r="R115" s="53">
        <v>49.73</v>
      </c>
      <c r="S115" s="163">
        <f t="shared" si="25"/>
        <v>45924.625</v>
      </c>
      <c r="U115" s="163" t="str">
        <f t="shared" si="26"/>
        <v/>
      </c>
    </row>
    <row r="116" spans="1:21">
      <c r="A116" s="164" t="str">
        <f t="shared" ca="1" si="30"/>
        <v/>
      </c>
      <c r="B116" s="1" t="str">
        <f t="shared" ca="1" si="31"/>
        <v/>
      </c>
      <c r="C116" s="31" t="str">
        <f t="shared" ca="1" si="32"/>
        <v/>
      </c>
      <c r="D116" s="32" t="str">
        <f t="shared" ca="1" si="27"/>
        <v/>
      </c>
      <c r="E116" s="4" t="str">
        <f t="shared" ca="1" si="33"/>
        <v/>
      </c>
      <c r="F116" s="31" t="str">
        <f t="shared" ca="1" si="34"/>
        <v/>
      </c>
      <c r="G116" s="32" t="str">
        <f t="shared" ca="1" si="28"/>
        <v/>
      </c>
      <c r="H116" s="4" t="str">
        <f t="shared" ca="1" si="35"/>
        <v/>
      </c>
      <c r="I116" s="31" t="str">
        <f t="shared" ca="1" si="36"/>
        <v/>
      </c>
      <c r="J116" s="32" t="str">
        <f t="shared" ca="1" si="29"/>
        <v/>
      </c>
      <c r="K116" s="93" t="str">
        <f t="shared" ca="1" si="37"/>
        <v/>
      </c>
      <c r="M116" s="122">
        <v>45925.625</v>
      </c>
      <c r="N116" s="53">
        <v>46.070999999999998</v>
      </c>
      <c r="Q116" s="122">
        <v>45925.625</v>
      </c>
      <c r="R116" s="53">
        <v>49.83</v>
      </c>
      <c r="S116" s="163">
        <f t="shared" si="25"/>
        <v>45925.625</v>
      </c>
      <c r="U116" s="163" t="str">
        <f t="shared" si="26"/>
        <v/>
      </c>
    </row>
    <row r="117" spans="1:21">
      <c r="A117" s="164" t="str">
        <f t="shared" ca="1" si="30"/>
        <v/>
      </c>
      <c r="B117" s="1" t="str">
        <f t="shared" ca="1" si="31"/>
        <v/>
      </c>
      <c r="C117" s="31" t="str">
        <f t="shared" ca="1" si="32"/>
        <v/>
      </c>
      <c r="D117" s="32" t="str">
        <f t="shared" ca="1" si="27"/>
        <v/>
      </c>
      <c r="E117" s="4" t="str">
        <f t="shared" ca="1" si="33"/>
        <v/>
      </c>
      <c r="F117" s="31" t="str">
        <f t="shared" ca="1" si="34"/>
        <v/>
      </c>
      <c r="G117" s="32" t="str">
        <f t="shared" ca="1" si="28"/>
        <v/>
      </c>
      <c r="H117" s="4" t="str">
        <f t="shared" ca="1" si="35"/>
        <v/>
      </c>
      <c r="I117" s="31" t="str">
        <f t="shared" ca="1" si="36"/>
        <v/>
      </c>
      <c r="J117" s="32" t="str">
        <f t="shared" ca="1" si="29"/>
        <v/>
      </c>
      <c r="K117" s="93" t="str">
        <f t="shared" ca="1" si="37"/>
        <v/>
      </c>
      <c r="M117" s="122">
        <v>45926.625</v>
      </c>
      <c r="N117" s="53">
        <v>45.92</v>
      </c>
      <c r="Q117" s="122">
        <v>45926.625</v>
      </c>
      <c r="R117" s="53">
        <v>49.52</v>
      </c>
      <c r="S117" s="163">
        <f t="shared" si="25"/>
        <v>45926.625</v>
      </c>
      <c r="U117" s="163" t="str">
        <f t="shared" si="26"/>
        <v/>
      </c>
    </row>
    <row r="118" spans="1:21">
      <c r="A118" s="164" t="str">
        <f t="shared" ca="1" si="30"/>
        <v/>
      </c>
      <c r="B118" s="1" t="str">
        <f t="shared" ca="1" si="31"/>
        <v/>
      </c>
      <c r="C118" s="31" t="str">
        <f t="shared" ca="1" si="32"/>
        <v/>
      </c>
      <c r="D118" s="32" t="str">
        <f t="shared" ca="1" si="27"/>
        <v/>
      </c>
      <c r="E118" s="4" t="str">
        <f t="shared" ca="1" si="33"/>
        <v/>
      </c>
      <c r="F118" s="31" t="str">
        <f t="shared" ca="1" si="34"/>
        <v/>
      </c>
      <c r="G118" s="32" t="str">
        <f t="shared" ca="1" si="28"/>
        <v/>
      </c>
      <c r="H118" s="4" t="str">
        <f t="shared" ca="1" si="35"/>
        <v/>
      </c>
      <c r="I118" s="31" t="str">
        <f t="shared" ca="1" si="36"/>
        <v/>
      </c>
      <c r="J118" s="32" t="str">
        <f t="shared" ca="1" si="29"/>
        <v/>
      </c>
      <c r="K118" s="93" t="str">
        <f t="shared" ca="1" si="37"/>
        <v/>
      </c>
      <c r="M118" s="122">
        <v>45929.625</v>
      </c>
      <c r="N118" s="53">
        <v>45.886000000000003</v>
      </c>
      <c r="Q118" s="122">
        <v>45929.625</v>
      </c>
      <c r="R118" s="53">
        <v>48.94</v>
      </c>
      <c r="S118" s="163">
        <f t="shared" si="25"/>
        <v>45929.625</v>
      </c>
      <c r="U118" s="163" t="str">
        <f t="shared" si="26"/>
        <v/>
      </c>
    </row>
    <row r="119" spans="1:21">
      <c r="A119" s="164" t="str">
        <f t="shared" ca="1" si="30"/>
        <v/>
      </c>
      <c r="B119" s="1" t="str">
        <f t="shared" ca="1" si="31"/>
        <v/>
      </c>
      <c r="C119" s="31" t="str">
        <f t="shared" ca="1" si="32"/>
        <v/>
      </c>
      <c r="D119" s="32" t="str">
        <f t="shared" ca="1" si="27"/>
        <v/>
      </c>
      <c r="E119" s="4" t="str">
        <f t="shared" ca="1" si="33"/>
        <v/>
      </c>
      <c r="F119" s="31" t="str">
        <f t="shared" ca="1" si="34"/>
        <v/>
      </c>
      <c r="G119" s="32" t="str">
        <f t="shared" ca="1" si="28"/>
        <v/>
      </c>
      <c r="H119" s="4" t="str">
        <f t="shared" ca="1" si="35"/>
        <v/>
      </c>
      <c r="I119" s="31" t="str">
        <f t="shared" ca="1" si="36"/>
        <v/>
      </c>
      <c r="J119" s="32" t="str">
        <f t="shared" ca="1" si="29"/>
        <v/>
      </c>
      <c r="K119" s="93" t="str">
        <f t="shared" ca="1" si="37"/>
        <v/>
      </c>
      <c r="M119" s="122">
        <v>45930.625</v>
      </c>
      <c r="N119" s="53">
        <v>46.996000000000002</v>
      </c>
      <c r="Q119" s="122">
        <v>45930.625</v>
      </c>
      <c r="R119" s="53">
        <v>49.445</v>
      </c>
      <c r="S119" s="163">
        <f t="shared" si="25"/>
        <v>45930.625</v>
      </c>
      <c r="U119" s="163" t="str">
        <f t="shared" si="26"/>
        <v/>
      </c>
    </row>
    <row r="120" spans="1:21">
      <c r="A120" s="164" t="str">
        <f t="shared" ca="1" si="30"/>
        <v/>
      </c>
      <c r="B120" s="1" t="str">
        <f t="shared" ca="1" si="31"/>
        <v/>
      </c>
      <c r="C120" s="31" t="str">
        <f t="shared" ca="1" si="32"/>
        <v/>
      </c>
      <c r="D120" s="32" t="str">
        <f t="shared" ca="1" si="27"/>
        <v/>
      </c>
      <c r="E120" s="4" t="str">
        <f t="shared" ca="1" si="33"/>
        <v/>
      </c>
      <c r="F120" s="31" t="str">
        <f t="shared" ca="1" si="34"/>
        <v/>
      </c>
      <c r="G120" s="32" t="str">
        <f t="shared" ca="1" si="28"/>
        <v/>
      </c>
      <c r="H120" s="4" t="str">
        <f t="shared" ca="1" si="35"/>
        <v/>
      </c>
      <c r="I120" s="31" t="str">
        <f t="shared" ca="1" si="36"/>
        <v/>
      </c>
      <c r="J120" s="32" t="str">
        <f t="shared" ca="1" si="29"/>
        <v/>
      </c>
      <c r="K120" s="93" t="str">
        <f t="shared" ca="1" si="37"/>
        <v/>
      </c>
      <c r="M120" s="122">
        <v>45931.625</v>
      </c>
      <c r="N120" s="53">
        <v>46.935000000000002</v>
      </c>
      <c r="Q120" s="122">
        <v>45931.625</v>
      </c>
      <c r="R120" s="53">
        <v>49.313000000000002</v>
      </c>
      <c r="S120" s="163">
        <f t="shared" si="25"/>
        <v>45931.625</v>
      </c>
      <c r="U120" s="163" t="str">
        <f t="shared" si="26"/>
        <v/>
      </c>
    </row>
    <row r="121" spans="1:21">
      <c r="A121" s="164" t="str">
        <f t="shared" ca="1" si="30"/>
        <v/>
      </c>
      <c r="B121" s="1" t="str">
        <f t="shared" ca="1" si="31"/>
        <v/>
      </c>
      <c r="C121" s="31" t="str">
        <f t="shared" ca="1" si="32"/>
        <v/>
      </c>
      <c r="D121" s="32" t="str">
        <f t="shared" ca="1" si="27"/>
        <v/>
      </c>
      <c r="E121" s="4" t="str">
        <f t="shared" ca="1" si="33"/>
        <v/>
      </c>
      <c r="F121" s="31" t="str">
        <f t="shared" ca="1" si="34"/>
        <v/>
      </c>
      <c r="G121" s="32" t="str">
        <f t="shared" ca="1" si="28"/>
        <v/>
      </c>
      <c r="H121" s="4" t="str">
        <f t="shared" ca="1" si="35"/>
        <v/>
      </c>
      <c r="I121" s="31" t="str">
        <f t="shared" ca="1" si="36"/>
        <v/>
      </c>
      <c r="J121" s="32" t="str">
        <f t="shared" ca="1" si="29"/>
        <v/>
      </c>
      <c r="K121" s="93" t="str">
        <f t="shared" ca="1" si="37"/>
        <v/>
      </c>
      <c r="M121" s="122">
        <v>45932.625</v>
      </c>
      <c r="N121" s="53">
        <v>46.104999999999997</v>
      </c>
      <c r="Q121" s="122">
        <v>45932.625</v>
      </c>
      <c r="R121" s="53">
        <v>49.113999999999997</v>
      </c>
      <c r="S121" s="163">
        <f t="shared" si="25"/>
        <v>45932.625</v>
      </c>
      <c r="U121" s="163" t="str">
        <f t="shared" si="26"/>
        <v/>
      </c>
    </row>
    <row r="122" spans="1:21">
      <c r="A122" s="164" t="str">
        <f t="shared" ca="1" si="30"/>
        <v/>
      </c>
      <c r="B122" s="1" t="str">
        <f t="shared" ca="1" si="31"/>
        <v/>
      </c>
      <c r="C122" s="31" t="str">
        <f t="shared" ca="1" si="32"/>
        <v/>
      </c>
      <c r="D122" s="32" t="str">
        <f t="shared" ca="1" si="27"/>
        <v/>
      </c>
      <c r="E122" s="4" t="str">
        <f t="shared" ca="1" si="33"/>
        <v/>
      </c>
      <c r="F122" s="31" t="str">
        <f t="shared" ca="1" si="34"/>
        <v/>
      </c>
      <c r="G122" s="32" t="str">
        <f t="shared" ca="1" si="28"/>
        <v/>
      </c>
      <c r="H122" s="4" t="str">
        <f t="shared" ca="1" si="35"/>
        <v/>
      </c>
      <c r="I122" s="31" t="str">
        <f t="shared" ca="1" si="36"/>
        <v/>
      </c>
      <c r="J122" s="32" t="str">
        <f t="shared" ca="1" si="29"/>
        <v/>
      </c>
      <c r="K122" s="93" t="str">
        <f t="shared" ca="1" si="37"/>
        <v/>
      </c>
      <c r="M122" s="122">
        <v>45933.625</v>
      </c>
      <c r="N122" s="53">
        <v>46.1</v>
      </c>
      <c r="Q122" s="122">
        <v>45933.625</v>
      </c>
      <c r="R122" s="53">
        <v>47.597000000000001</v>
      </c>
      <c r="S122" s="163">
        <f t="shared" si="25"/>
        <v>45933.625</v>
      </c>
      <c r="U122" s="163" t="str">
        <f t="shared" si="26"/>
        <v/>
      </c>
    </row>
    <row r="123" spans="1:21">
      <c r="A123" s="164" t="str">
        <f t="shared" ca="1" si="30"/>
        <v/>
      </c>
      <c r="B123" s="1" t="str">
        <f t="shared" ca="1" si="31"/>
        <v/>
      </c>
      <c r="C123" s="31" t="str">
        <f t="shared" ca="1" si="32"/>
        <v/>
      </c>
      <c r="D123" s="32" t="str">
        <f t="shared" ca="1" si="27"/>
        <v/>
      </c>
      <c r="E123" s="4" t="str">
        <f t="shared" ca="1" si="33"/>
        <v/>
      </c>
      <c r="F123" s="31" t="str">
        <f t="shared" ca="1" si="34"/>
        <v/>
      </c>
      <c r="G123" s="32" t="str">
        <f t="shared" ca="1" si="28"/>
        <v/>
      </c>
      <c r="H123" s="4" t="str">
        <f t="shared" ca="1" si="35"/>
        <v/>
      </c>
      <c r="I123" s="31" t="str">
        <f t="shared" ca="1" si="36"/>
        <v/>
      </c>
      <c r="J123" s="32" t="str">
        <f t="shared" ca="1" si="29"/>
        <v/>
      </c>
      <c r="K123" s="93" t="str">
        <f t="shared" ca="1" si="37"/>
        <v/>
      </c>
      <c r="M123" s="122">
        <v>45936.625</v>
      </c>
      <c r="N123" s="53">
        <v>46.697000000000003</v>
      </c>
      <c r="Q123" s="122">
        <v>45936.625</v>
      </c>
      <c r="R123" s="53">
        <v>49.274000000000001</v>
      </c>
      <c r="S123" s="163">
        <f t="shared" si="25"/>
        <v>45936.625</v>
      </c>
      <c r="U123" s="163" t="str">
        <f t="shared" si="26"/>
        <v/>
      </c>
    </row>
    <row r="124" spans="1:21">
      <c r="A124" s="164" t="str">
        <f t="shared" ca="1" si="30"/>
        <v/>
      </c>
      <c r="B124" s="1" t="str">
        <f t="shared" ca="1" si="31"/>
        <v/>
      </c>
      <c r="C124" s="31" t="str">
        <f t="shared" ca="1" si="32"/>
        <v/>
      </c>
      <c r="D124" s="32" t="str">
        <f t="shared" ca="1" si="27"/>
        <v/>
      </c>
      <c r="E124" s="4" t="str">
        <f t="shared" ca="1" si="33"/>
        <v/>
      </c>
      <c r="F124" s="31" t="str">
        <f t="shared" ca="1" si="34"/>
        <v/>
      </c>
      <c r="G124" s="32" t="str">
        <f t="shared" ca="1" si="28"/>
        <v/>
      </c>
      <c r="H124" s="4" t="str">
        <f t="shared" ca="1" si="35"/>
        <v/>
      </c>
      <c r="I124" s="31" t="str">
        <f t="shared" ca="1" si="36"/>
        <v/>
      </c>
      <c r="J124" s="32" t="str">
        <f t="shared" ca="1" si="29"/>
        <v/>
      </c>
      <c r="K124" s="93" t="str">
        <f t="shared" ca="1" si="37"/>
        <v/>
      </c>
      <c r="M124" s="122">
        <v>45937.625</v>
      </c>
      <c r="N124" s="53">
        <v>46.832000000000001</v>
      </c>
      <c r="Q124" s="122">
        <v>45937.625</v>
      </c>
      <c r="R124" s="53">
        <v>49.777999999999999</v>
      </c>
      <c r="S124" s="163">
        <f t="shared" si="25"/>
        <v>45937.625</v>
      </c>
      <c r="U124" s="163" t="str">
        <f t="shared" si="26"/>
        <v/>
      </c>
    </row>
    <row r="125" spans="1:21">
      <c r="A125" s="164" t="str">
        <f t="shared" ca="1" si="30"/>
        <v/>
      </c>
      <c r="B125" s="1" t="str">
        <f t="shared" ca="1" si="31"/>
        <v/>
      </c>
      <c r="C125" s="31" t="str">
        <f t="shared" ca="1" si="32"/>
        <v/>
      </c>
      <c r="D125" s="32" t="str">
        <f t="shared" ca="1" si="27"/>
        <v/>
      </c>
      <c r="E125" s="4" t="str">
        <f t="shared" ca="1" si="33"/>
        <v/>
      </c>
      <c r="F125" s="31" t="str">
        <f t="shared" ca="1" si="34"/>
        <v/>
      </c>
      <c r="G125" s="32" t="str">
        <f t="shared" ca="1" si="28"/>
        <v/>
      </c>
      <c r="H125" s="4" t="str">
        <f t="shared" ca="1" si="35"/>
        <v/>
      </c>
      <c r="I125" s="31" t="str">
        <f t="shared" ca="1" si="36"/>
        <v/>
      </c>
      <c r="J125" s="32" t="str">
        <f t="shared" ca="1" si="29"/>
        <v/>
      </c>
      <c r="K125" s="93" t="str">
        <f t="shared" ca="1" si="37"/>
        <v/>
      </c>
      <c r="M125" s="122">
        <v>45938.625</v>
      </c>
      <c r="N125" s="53">
        <v>47.168999999999997</v>
      </c>
      <c r="Q125" s="122">
        <v>45938.625</v>
      </c>
      <c r="R125" s="53">
        <v>49.825000000000003</v>
      </c>
      <c r="S125" s="163">
        <f t="shared" si="25"/>
        <v>45938.625</v>
      </c>
      <c r="U125" s="163" t="str">
        <f t="shared" si="26"/>
        <v/>
      </c>
    </row>
    <row r="126" spans="1:21">
      <c r="A126" s="164" t="str">
        <f t="shared" ca="1" si="30"/>
        <v/>
      </c>
      <c r="B126" s="1" t="str">
        <f t="shared" ca="1" si="31"/>
        <v/>
      </c>
      <c r="C126" s="31" t="str">
        <f t="shared" ca="1" si="32"/>
        <v/>
      </c>
      <c r="D126" s="32" t="str">
        <f t="shared" ca="1" si="27"/>
        <v/>
      </c>
      <c r="E126" s="4" t="str">
        <f t="shared" ca="1" si="33"/>
        <v/>
      </c>
      <c r="F126" s="31" t="str">
        <f t="shared" ca="1" si="34"/>
        <v/>
      </c>
      <c r="G126" s="32" t="str">
        <f t="shared" ca="1" si="28"/>
        <v/>
      </c>
      <c r="H126" s="4" t="str">
        <f t="shared" ca="1" si="35"/>
        <v/>
      </c>
      <c r="I126" s="31" t="str">
        <f t="shared" ca="1" si="36"/>
        <v/>
      </c>
      <c r="J126" s="32" t="str">
        <f t="shared" ca="1" si="29"/>
        <v/>
      </c>
      <c r="K126" s="93" t="str">
        <f t="shared" ca="1" si="37"/>
        <v/>
      </c>
      <c r="M126" s="122">
        <v>45939.625</v>
      </c>
      <c r="N126" s="53">
        <v>46.902000000000001</v>
      </c>
      <c r="Q126" s="122">
        <v>45939.625</v>
      </c>
      <c r="R126" s="53">
        <v>50.210999999999999</v>
      </c>
      <c r="S126" s="163">
        <f t="shared" si="25"/>
        <v>45939.625</v>
      </c>
      <c r="U126" s="163" t="str">
        <f t="shared" si="26"/>
        <v/>
      </c>
    </row>
    <row r="127" spans="1:21">
      <c r="A127" s="164" t="str">
        <f t="shared" ca="1" si="30"/>
        <v/>
      </c>
      <c r="B127" s="1" t="str">
        <f t="shared" ca="1" si="31"/>
        <v/>
      </c>
      <c r="C127" s="31" t="str">
        <f t="shared" ca="1" si="32"/>
        <v/>
      </c>
      <c r="D127" s="32" t="str">
        <f t="shared" ca="1" si="27"/>
        <v/>
      </c>
      <c r="E127" s="4" t="str">
        <f t="shared" ca="1" si="33"/>
        <v/>
      </c>
      <c r="F127" s="31" t="str">
        <f t="shared" ca="1" si="34"/>
        <v/>
      </c>
      <c r="G127" s="32" t="str">
        <f t="shared" ca="1" si="28"/>
        <v/>
      </c>
      <c r="H127" s="4" t="str">
        <f t="shared" ca="1" si="35"/>
        <v/>
      </c>
      <c r="I127" s="31" t="str">
        <f t="shared" ca="1" si="36"/>
        <v/>
      </c>
      <c r="J127" s="32" t="str">
        <f t="shared" ca="1" si="29"/>
        <v/>
      </c>
      <c r="K127" s="93" t="str">
        <f t="shared" ca="1" si="37"/>
        <v/>
      </c>
      <c r="M127" s="122">
        <v>45940.625</v>
      </c>
      <c r="N127" s="53">
        <v>48.610999999999997</v>
      </c>
      <c r="Q127" s="122">
        <v>45940.625</v>
      </c>
      <c r="R127" s="53">
        <v>50.311</v>
      </c>
      <c r="S127" s="163">
        <f t="shared" si="25"/>
        <v>45940.625</v>
      </c>
      <c r="U127" s="163" t="str">
        <f t="shared" si="26"/>
        <v/>
      </c>
    </row>
    <row r="128" spans="1:21">
      <c r="A128" s="164" t="str">
        <f t="shared" ca="1" si="30"/>
        <v/>
      </c>
      <c r="B128" s="1" t="str">
        <f t="shared" ca="1" si="31"/>
        <v/>
      </c>
      <c r="C128" s="31" t="str">
        <f t="shared" ca="1" si="32"/>
        <v/>
      </c>
      <c r="D128" s="32" t="str">
        <f t="shared" ca="1" si="27"/>
        <v/>
      </c>
      <c r="E128" s="4" t="str">
        <f t="shared" ca="1" si="33"/>
        <v/>
      </c>
      <c r="F128" s="31" t="str">
        <f t="shared" ca="1" si="34"/>
        <v/>
      </c>
      <c r="G128" s="32" t="str">
        <f t="shared" ca="1" si="28"/>
        <v/>
      </c>
      <c r="H128" s="4" t="str">
        <f t="shared" ca="1" si="35"/>
        <v/>
      </c>
      <c r="I128" s="31" t="str">
        <f t="shared" ca="1" si="36"/>
        <v/>
      </c>
      <c r="J128" s="32" t="str">
        <f t="shared" ca="1" si="29"/>
        <v/>
      </c>
      <c r="K128" s="93" t="str">
        <f t="shared" ca="1" si="37"/>
        <v/>
      </c>
      <c r="M128" s="122">
        <v>45943.625</v>
      </c>
      <c r="N128" s="53">
        <v>50.231000000000002</v>
      </c>
      <c r="Q128" s="122">
        <v>45943.625</v>
      </c>
      <c r="R128" s="53">
        <v>51.667000000000002</v>
      </c>
      <c r="S128" s="163">
        <f t="shared" si="25"/>
        <v>45943.625</v>
      </c>
      <c r="U128" s="163" t="str">
        <f t="shared" si="26"/>
        <v/>
      </c>
    </row>
    <row r="129" spans="1:21">
      <c r="A129" s="164" t="str">
        <f t="shared" ca="1" si="30"/>
        <v/>
      </c>
      <c r="B129" s="1" t="str">
        <f t="shared" ca="1" si="31"/>
        <v/>
      </c>
      <c r="C129" s="31" t="str">
        <f t="shared" ca="1" si="32"/>
        <v/>
      </c>
      <c r="D129" s="32" t="str">
        <f t="shared" ca="1" si="27"/>
        <v/>
      </c>
      <c r="E129" s="4" t="str">
        <f t="shared" ca="1" si="33"/>
        <v/>
      </c>
      <c r="F129" s="31" t="str">
        <f t="shared" ca="1" si="34"/>
        <v/>
      </c>
      <c r="G129" s="32" t="str">
        <f t="shared" ca="1" si="28"/>
        <v/>
      </c>
      <c r="H129" s="4" t="str">
        <f t="shared" ca="1" si="35"/>
        <v/>
      </c>
      <c r="I129" s="31" t="str">
        <f t="shared" ca="1" si="36"/>
        <v/>
      </c>
      <c r="J129" s="32" t="str">
        <f t="shared" ca="1" si="29"/>
        <v/>
      </c>
      <c r="K129" s="93" t="str">
        <f t="shared" ca="1" si="37"/>
        <v/>
      </c>
      <c r="M129" s="122">
        <v>45944.625</v>
      </c>
      <c r="N129" s="53">
        <v>50.671999999999997</v>
      </c>
      <c r="Q129" s="122">
        <v>45944.625</v>
      </c>
      <c r="R129" s="53">
        <v>53.13</v>
      </c>
      <c r="S129" s="163">
        <f t="shared" si="25"/>
        <v>45944.625</v>
      </c>
      <c r="U129" s="163" t="str">
        <f t="shared" si="26"/>
        <v/>
      </c>
    </row>
    <row r="130" spans="1:21">
      <c r="A130" s="164" t="str">
        <f t="shared" ca="1" si="30"/>
        <v/>
      </c>
      <c r="B130" s="1" t="str">
        <f t="shared" ca="1" si="31"/>
        <v/>
      </c>
      <c r="C130" s="31" t="str">
        <f t="shared" ca="1" si="32"/>
        <v/>
      </c>
      <c r="D130" s="32" t="str">
        <f t="shared" ca="1" si="27"/>
        <v/>
      </c>
      <c r="E130" s="4" t="str">
        <f t="shared" ca="1" si="33"/>
        <v/>
      </c>
      <c r="F130" s="31" t="str">
        <f t="shared" ca="1" si="34"/>
        <v/>
      </c>
      <c r="G130" s="32" t="str">
        <f t="shared" ca="1" si="28"/>
        <v/>
      </c>
      <c r="H130" s="4" t="str">
        <f t="shared" ca="1" si="35"/>
        <v/>
      </c>
      <c r="I130" s="31" t="str">
        <f t="shared" ca="1" si="36"/>
        <v/>
      </c>
      <c r="J130" s="32" t="str">
        <f t="shared" ca="1" si="29"/>
        <v/>
      </c>
      <c r="K130" s="93" t="str">
        <f t="shared" ca="1" si="37"/>
        <v/>
      </c>
      <c r="M130" s="122">
        <v>45945.625</v>
      </c>
      <c r="N130" s="53">
        <v>47.665999999999997</v>
      </c>
      <c r="Q130" s="122">
        <v>45945.625</v>
      </c>
      <c r="R130" s="53">
        <v>50.527999999999999</v>
      </c>
      <c r="S130" s="163">
        <f t="shared" si="25"/>
        <v>45945.625</v>
      </c>
      <c r="U130" s="163" t="str">
        <f t="shared" si="26"/>
        <v/>
      </c>
    </row>
    <row r="131" spans="1:21">
      <c r="A131" s="164" t="str">
        <f t="shared" ca="1" si="30"/>
        <v/>
      </c>
      <c r="B131" s="1" t="str">
        <f t="shared" ca="1" si="31"/>
        <v/>
      </c>
      <c r="C131" s="31" t="str">
        <f t="shared" ca="1" si="32"/>
        <v/>
      </c>
      <c r="D131" s="32" t="str">
        <f t="shared" ca="1" si="27"/>
        <v/>
      </c>
      <c r="E131" s="4" t="str">
        <f t="shared" ca="1" si="33"/>
        <v/>
      </c>
      <c r="F131" s="31" t="str">
        <f t="shared" ca="1" si="34"/>
        <v/>
      </c>
      <c r="G131" s="32" t="str">
        <f t="shared" ca="1" si="28"/>
        <v/>
      </c>
      <c r="H131" s="4" t="str">
        <f t="shared" ca="1" si="35"/>
        <v/>
      </c>
      <c r="I131" s="31" t="str">
        <f t="shared" ca="1" si="36"/>
        <v/>
      </c>
      <c r="J131" s="32" t="str">
        <f t="shared" ca="1" si="29"/>
        <v/>
      </c>
      <c r="K131" s="93" t="str">
        <f t="shared" ca="1" si="37"/>
        <v/>
      </c>
      <c r="M131" s="122">
        <v>45946.625</v>
      </c>
      <c r="N131" s="53">
        <v>47.408999999999999</v>
      </c>
      <c r="Q131" s="122">
        <v>45946.625</v>
      </c>
      <c r="R131" s="53">
        <v>50.088999999999999</v>
      </c>
      <c r="S131" s="163">
        <f t="shared" si="25"/>
        <v>45946.625</v>
      </c>
      <c r="U131" s="163" t="str">
        <f t="shared" si="26"/>
        <v/>
      </c>
    </row>
    <row r="132" spans="1:21">
      <c r="A132" s="164" t="str">
        <f t="shared" ca="1" si="30"/>
        <v/>
      </c>
      <c r="B132" s="1" t="str">
        <f t="shared" ca="1" si="31"/>
        <v/>
      </c>
      <c r="C132" s="31" t="str">
        <f t="shared" ca="1" si="32"/>
        <v/>
      </c>
      <c r="D132" s="32" t="str">
        <f t="shared" ca="1" si="27"/>
        <v/>
      </c>
      <c r="E132" s="4" t="str">
        <f t="shared" ca="1" si="33"/>
        <v/>
      </c>
      <c r="F132" s="31" t="str">
        <f t="shared" ca="1" si="34"/>
        <v/>
      </c>
      <c r="G132" s="32" t="str">
        <f t="shared" ca="1" si="28"/>
        <v/>
      </c>
      <c r="H132" s="4" t="str">
        <f t="shared" ca="1" si="35"/>
        <v/>
      </c>
      <c r="I132" s="31" t="str">
        <f t="shared" ca="1" si="36"/>
        <v/>
      </c>
      <c r="J132" s="32" t="str">
        <f t="shared" ca="1" si="29"/>
        <v/>
      </c>
      <c r="K132" s="93" t="str">
        <f t="shared" ca="1" si="37"/>
        <v/>
      </c>
      <c r="M132" s="122">
        <v>45947.625</v>
      </c>
      <c r="N132" s="53">
        <v>48.587000000000003</v>
      </c>
      <c r="Q132" s="122">
        <v>45947.625</v>
      </c>
      <c r="R132" s="53">
        <v>51.423000000000002</v>
      </c>
      <c r="S132" s="163">
        <f t="shared" ref="S132:S195" si="38">IF(COUNTIF(O:O,M132)*COUNTIF(Q:Q,M132),M132,"")</f>
        <v>45947.625</v>
      </c>
      <c r="U132" s="163" t="str">
        <f t="shared" ref="U132:U195" si="39">IF(T132&gt;$A$14,T132,"")</f>
        <v/>
      </c>
    </row>
    <row r="133" spans="1:21">
      <c r="A133" s="164" t="str">
        <f t="shared" ca="1" si="30"/>
        <v/>
      </c>
      <c r="B133" s="1" t="str">
        <f t="shared" ca="1" si="31"/>
        <v/>
      </c>
      <c r="C133" s="31" t="str">
        <f t="shared" ca="1" si="32"/>
        <v/>
      </c>
      <c r="D133" s="32" t="str">
        <f t="shared" ca="1" si="27"/>
        <v/>
      </c>
      <c r="E133" s="4" t="str">
        <f t="shared" ca="1" si="33"/>
        <v/>
      </c>
      <c r="F133" s="31" t="str">
        <f t="shared" ca="1" si="34"/>
        <v/>
      </c>
      <c r="G133" s="32" t="str">
        <f t="shared" ca="1" si="28"/>
        <v/>
      </c>
      <c r="H133" s="4" t="str">
        <f t="shared" ca="1" si="35"/>
        <v/>
      </c>
      <c r="I133" s="31" t="str">
        <f t="shared" ca="1" si="36"/>
        <v/>
      </c>
      <c r="J133" s="32" t="str">
        <f t="shared" ca="1" si="29"/>
        <v/>
      </c>
      <c r="K133" s="93" t="str">
        <f t="shared" ca="1" si="37"/>
        <v/>
      </c>
      <c r="M133" s="122">
        <v>45950.625</v>
      </c>
      <c r="N133" s="53">
        <v>47.418999999999997</v>
      </c>
      <c r="Q133" s="122">
        <v>45950.625</v>
      </c>
      <c r="R133" s="53">
        <v>50.655999999999999</v>
      </c>
      <c r="S133" s="163">
        <f t="shared" si="38"/>
        <v>45950.625</v>
      </c>
      <c r="U133" s="163" t="str">
        <f t="shared" si="39"/>
        <v/>
      </c>
    </row>
    <row r="134" spans="1:21">
      <c r="A134" s="164" t="str">
        <f t="shared" ca="1" si="30"/>
        <v/>
      </c>
      <c r="B134" s="1" t="str">
        <f t="shared" ca="1" si="31"/>
        <v/>
      </c>
      <c r="C134" s="31" t="str">
        <f t="shared" ca="1" si="32"/>
        <v/>
      </c>
      <c r="D134" s="32" t="str">
        <f t="shared" ca="1" si="27"/>
        <v/>
      </c>
      <c r="E134" s="4" t="str">
        <f t="shared" ca="1" si="33"/>
        <v/>
      </c>
      <c r="F134" s="31" t="str">
        <f t="shared" ca="1" si="34"/>
        <v/>
      </c>
      <c r="G134" s="32" t="str">
        <f t="shared" ca="1" si="28"/>
        <v/>
      </c>
      <c r="H134" s="4" t="str">
        <f t="shared" ca="1" si="35"/>
        <v/>
      </c>
      <c r="I134" s="31" t="str">
        <f t="shared" ca="1" si="36"/>
        <v/>
      </c>
      <c r="J134" s="32" t="str">
        <f t="shared" ca="1" si="29"/>
        <v/>
      </c>
      <c r="K134" s="93" t="str">
        <f t="shared" ca="1" si="37"/>
        <v/>
      </c>
      <c r="M134" s="122">
        <v>45951.625</v>
      </c>
      <c r="N134" s="53">
        <v>46.823999999999998</v>
      </c>
      <c r="Q134" s="122">
        <v>45951.625</v>
      </c>
      <c r="R134" s="53">
        <v>49.837000000000003</v>
      </c>
      <c r="S134" s="163">
        <f t="shared" si="38"/>
        <v>45951.625</v>
      </c>
      <c r="U134" s="163" t="str">
        <f t="shared" si="39"/>
        <v/>
      </c>
    </row>
    <row r="135" spans="1:21">
      <c r="A135" s="164" t="str">
        <f t="shared" ca="1" si="30"/>
        <v/>
      </c>
      <c r="B135" s="1" t="str">
        <f t="shared" ca="1" si="31"/>
        <v/>
      </c>
      <c r="C135" s="31" t="str">
        <f t="shared" ca="1" si="32"/>
        <v/>
      </c>
      <c r="D135" s="32" t="str">
        <f t="shared" ca="1" si="27"/>
        <v/>
      </c>
      <c r="E135" s="4" t="str">
        <f t="shared" ca="1" si="33"/>
        <v/>
      </c>
      <c r="F135" s="31" t="str">
        <f t="shared" ca="1" si="34"/>
        <v/>
      </c>
      <c r="G135" s="32" t="str">
        <f t="shared" ca="1" si="28"/>
        <v/>
      </c>
      <c r="H135" s="4" t="str">
        <f t="shared" ca="1" si="35"/>
        <v/>
      </c>
      <c r="I135" s="31" t="str">
        <f t="shared" ca="1" si="36"/>
        <v/>
      </c>
      <c r="J135" s="32" t="str">
        <f t="shared" ca="1" si="29"/>
        <v/>
      </c>
      <c r="K135" s="93" t="str">
        <f t="shared" ca="1" si="37"/>
        <v/>
      </c>
      <c r="M135" s="122">
        <v>45952.625</v>
      </c>
      <c r="N135" s="53">
        <v>46.738999999999997</v>
      </c>
      <c r="Q135" s="122">
        <v>45952.625</v>
      </c>
      <c r="R135" s="53">
        <v>50.043999999999997</v>
      </c>
      <c r="S135" s="163">
        <f t="shared" si="38"/>
        <v>45952.625</v>
      </c>
      <c r="U135" s="163" t="str">
        <f t="shared" si="39"/>
        <v/>
      </c>
    </row>
    <row r="136" spans="1:21">
      <c r="A136" s="164" t="str">
        <f t="shared" ca="1" si="30"/>
        <v/>
      </c>
      <c r="B136" s="1" t="str">
        <f t="shared" ca="1" si="31"/>
        <v/>
      </c>
      <c r="C136" s="31" t="str">
        <f t="shared" ca="1" si="32"/>
        <v/>
      </c>
      <c r="D136" s="32" t="str">
        <f t="shared" ca="1" si="27"/>
        <v/>
      </c>
      <c r="E136" s="4" t="str">
        <f t="shared" ca="1" si="33"/>
        <v/>
      </c>
      <c r="F136" s="31" t="str">
        <f t="shared" ca="1" si="34"/>
        <v/>
      </c>
      <c r="G136" s="32" t="str">
        <f t="shared" ca="1" si="28"/>
        <v/>
      </c>
      <c r="H136" s="4" t="str">
        <f t="shared" ca="1" si="35"/>
        <v/>
      </c>
      <c r="I136" s="31" t="str">
        <f t="shared" ca="1" si="36"/>
        <v/>
      </c>
      <c r="J136" s="32" t="str">
        <f t="shared" ca="1" si="29"/>
        <v/>
      </c>
      <c r="K136" s="93" t="str">
        <f t="shared" ca="1" si="37"/>
        <v/>
      </c>
      <c r="M136" s="122">
        <v>45953.625</v>
      </c>
      <c r="N136" s="53">
        <v>46.947000000000003</v>
      </c>
      <c r="Q136" s="122">
        <v>45953.625</v>
      </c>
      <c r="R136" s="53">
        <v>49.984000000000002</v>
      </c>
      <c r="S136" s="163">
        <f t="shared" si="38"/>
        <v>45953.625</v>
      </c>
      <c r="U136" s="163" t="str">
        <f t="shared" si="39"/>
        <v/>
      </c>
    </row>
    <row r="137" spans="1:21">
      <c r="A137" s="164" t="str">
        <f t="shared" ca="1" si="30"/>
        <v/>
      </c>
      <c r="B137" s="1" t="str">
        <f t="shared" ca="1" si="31"/>
        <v/>
      </c>
      <c r="C137" s="31" t="str">
        <f t="shared" ca="1" si="32"/>
        <v/>
      </c>
      <c r="D137" s="32" t="str">
        <f t="shared" ca="1" si="27"/>
        <v/>
      </c>
      <c r="E137" s="4" t="str">
        <f t="shared" ca="1" si="33"/>
        <v/>
      </c>
      <c r="F137" s="31" t="str">
        <f t="shared" ca="1" si="34"/>
        <v/>
      </c>
      <c r="G137" s="32" t="str">
        <f t="shared" ca="1" si="28"/>
        <v/>
      </c>
      <c r="H137" s="4" t="str">
        <f t="shared" ca="1" si="35"/>
        <v/>
      </c>
      <c r="I137" s="31" t="str">
        <f t="shared" ca="1" si="36"/>
        <v/>
      </c>
      <c r="J137" s="32" t="str">
        <f t="shared" ca="1" si="29"/>
        <v/>
      </c>
      <c r="K137" s="93" t="str">
        <f t="shared" ca="1" si="37"/>
        <v/>
      </c>
      <c r="M137" s="122">
        <v>45954.625</v>
      </c>
      <c r="N137" s="53">
        <v>46.313000000000002</v>
      </c>
      <c r="Q137" s="122">
        <v>45954.625</v>
      </c>
      <c r="R137" s="53">
        <v>49.29</v>
      </c>
      <c r="S137" s="163">
        <f t="shared" si="38"/>
        <v>45954.625</v>
      </c>
      <c r="U137" s="163" t="str">
        <f t="shared" si="39"/>
        <v/>
      </c>
    </row>
    <row r="138" spans="1:21">
      <c r="A138" s="164" t="str">
        <f t="shared" ca="1" si="30"/>
        <v/>
      </c>
      <c r="B138" s="1" t="str">
        <f t="shared" ca="1" si="31"/>
        <v/>
      </c>
      <c r="C138" s="31" t="str">
        <f t="shared" ca="1" si="32"/>
        <v/>
      </c>
      <c r="D138" s="32" t="str">
        <f t="shared" ca="1" si="27"/>
        <v/>
      </c>
      <c r="E138" s="4" t="str">
        <f t="shared" ca="1" si="33"/>
        <v/>
      </c>
      <c r="F138" s="31" t="str">
        <f t="shared" ca="1" si="34"/>
        <v/>
      </c>
      <c r="G138" s="32" t="str">
        <f t="shared" ca="1" si="28"/>
        <v/>
      </c>
      <c r="H138" s="4" t="str">
        <f t="shared" ca="1" si="35"/>
        <v/>
      </c>
      <c r="I138" s="31" t="str">
        <f t="shared" ca="1" si="36"/>
        <v/>
      </c>
      <c r="J138" s="32" t="str">
        <f t="shared" ca="1" si="29"/>
        <v/>
      </c>
      <c r="K138" s="93" t="str">
        <f t="shared" ca="1" si="37"/>
        <v/>
      </c>
      <c r="M138" s="122">
        <v>45957.625</v>
      </c>
      <c r="N138" s="53">
        <v>45.597000000000001</v>
      </c>
      <c r="Q138" s="122">
        <v>45957.625</v>
      </c>
      <c r="R138" s="53">
        <v>48.558999999999997</v>
      </c>
      <c r="S138" s="163">
        <f t="shared" si="38"/>
        <v>45957.625</v>
      </c>
      <c r="U138" s="163" t="str">
        <f t="shared" si="39"/>
        <v/>
      </c>
    </row>
    <row r="139" spans="1:21">
      <c r="A139" s="164" t="str">
        <f t="shared" ca="1" si="30"/>
        <v/>
      </c>
      <c r="B139" s="1" t="str">
        <f t="shared" ca="1" si="31"/>
        <v/>
      </c>
      <c r="C139" s="31" t="str">
        <f t="shared" ca="1" si="32"/>
        <v/>
      </c>
      <c r="D139" s="32" t="str">
        <f t="shared" ca="1" si="27"/>
        <v/>
      </c>
      <c r="E139" s="4" t="str">
        <f t="shared" ca="1" si="33"/>
        <v/>
      </c>
      <c r="F139" s="31" t="str">
        <f t="shared" ca="1" si="34"/>
        <v/>
      </c>
      <c r="G139" s="32" t="str">
        <f t="shared" ca="1" si="28"/>
        <v/>
      </c>
      <c r="H139" s="4" t="str">
        <f t="shared" ca="1" si="35"/>
        <v/>
      </c>
      <c r="I139" s="31" t="str">
        <f t="shared" ca="1" si="36"/>
        <v/>
      </c>
      <c r="J139" s="32" t="str">
        <f t="shared" ca="1" si="29"/>
        <v/>
      </c>
      <c r="K139" s="93" t="str">
        <f t="shared" ca="1" si="37"/>
        <v/>
      </c>
      <c r="M139" s="122">
        <v>45958.625</v>
      </c>
      <c r="N139" s="53">
        <v>45.210999999999999</v>
      </c>
      <c r="Q139" s="122">
        <v>45958.625</v>
      </c>
      <c r="R139" s="53">
        <v>47.664999999999999</v>
      </c>
      <c r="S139" s="163">
        <f t="shared" si="38"/>
        <v>45958.625</v>
      </c>
      <c r="U139" s="163" t="str">
        <f t="shared" si="39"/>
        <v/>
      </c>
    </row>
    <row r="140" spans="1:21">
      <c r="A140" s="164" t="str">
        <f t="shared" ca="1" si="30"/>
        <v/>
      </c>
      <c r="B140" s="1" t="str">
        <f t="shared" ca="1" si="31"/>
        <v/>
      </c>
      <c r="C140" s="31" t="str">
        <f t="shared" ca="1" si="32"/>
        <v/>
      </c>
      <c r="D140" s="32" t="str">
        <f t="shared" ca="1" si="27"/>
        <v/>
      </c>
      <c r="E140" s="4" t="str">
        <f t="shared" ca="1" si="33"/>
        <v/>
      </c>
      <c r="F140" s="31" t="str">
        <f t="shared" ca="1" si="34"/>
        <v/>
      </c>
      <c r="G140" s="32" t="str">
        <f t="shared" ca="1" si="28"/>
        <v/>
      </c>
      <c r="H140" s="4" t="str">
        <f t="shared" ca="1" si="35"/>
        <v/>
      </c>
      <c r="I140" s="31" t="str">
        <f t="shared" ca="1" si="36"/>
        <v/>
      </c>
      <c r="J140" s="32" t="str">
        <f t="shared" ca="1" si="29"/>
        <v/>
      </c>
      <c r="K140" s="93" t="str">
        <f t="shared" ca="1" si="37"/>
        <v/>
      </c>
      <c r="M140" s="122">
        <v>45959.625</v>
      </c>
      <c r="N140" s="53">
        <v>43.238</v>
      </c>
      <c r="Q140" s="122">
        <v>45959.625</v>
      </c>
      <c r="R140" s="53">
        <v>48.319000000000003</v>
      </c>
      <c r="S140" s="163">
        <f t="shared" si="38"/>
        <v>45959.625</v>
      </c>
      <c r="U140" s="163" t="str">
        <f t="shared" si="39"/>
        <v/>
      </c>
    </row>
    <row r="141" spans="1:21">
      <c r="A141" s="164" t="str">
        <f t="shared" ca="1" si="30"/>
        <v/>
      </c>
      <c r="B141" s="1" t="str">
        <f t="shared" ca="1" si="31"/>
        <v/>
      </c>
      <c r="C141" s="31" t="str">
        <f t="shared" ca="1" si="32"/>
        <v/>
      </c>
      <c r="D141" s="32" t="str">
        <f t="shared" ca="1" si="27"/>
        <v/>
      </c>
      <c r="E141" s="4" t="str">
        <f t="shared" ca="1" si="33"/>
        <v/>
      </c>
      <c r="F141" s="31" t="str">
        <f t="shared" ca="1" si="34"/>
        <v/>
      </c>
      <c r="G141" s="32" t="str">
        <f t="shared" ca="1" si="28"/>
        <v/>
      </c>
      <c r="H141" s="4" t="str">
        <f t="shared" ca="1" si="35"/>
        <v/>
      </c>
      <c r="I141" s="31" t="str">
        <f t="shared" ca="1" si="36"/>
        <v/>
      </c>
      <c r="J141" s="32" t="str">
        <f t="shared" ca="1" si="29"/>
        <v/>
      </c>
      <c r="K141" s="93" t="str">
        <f t="shared" ca="1" si="37"/>
        <v/>
      </c>
      <c r="M141" s="122">
        <v>45960.625</v>
      </c>
      <c r="N141" s="53">
        <v>44.523000000000003</v>
      </c>
      <c r="Q141" s="122">
        <v>45960.625</v>
      </c>
      <c r="R141" s="53">
        <v>48.823999999999998</v>
      </c>
      <c r="S141" s="163">
        <f t="shared" si="38"/>
        <v>45960.625</v>
      </c>
      <c r="U141" s="163" t="str">
        <f t="shared" si="39"/>
        <v/>
      </c>
    </row>
    <row r="142" spans="1:21">
      <c r="A142" s="164" t="str">
        <f t="shared" ca="1" si="30"/>
        <v/>
      </c>
      <c r="B142" s="1" t="str">
        <f t="shared" ca="1" si="31"/>
        <v/>
      </c>
      <c r="C142" s="31" t="str">
        <f t="shared" ca="1" si="32"/>
        <v/>
      </c>
      <c r="D142" s="32" t="str">
        <f t="shared" ca="1" si="27"/>
        <v/>
      </c>
      <c r="E142" s="4" t="str">
        <f t="shared" ca="1" si="33"/>
        <v/>
      </c>
      <c r="F142" s="31" t="str">
        <f t="shared" ca="1" si="34"/>
        <v/>
      </c>
      <c r="G142" s="32" t="str">
        <f t="shared" ca="1" si="28"/>
        <v/>
      </c>
      <c r="H142" s="4" t="str">
        <f t="shared" ca="1" si="35"/>
        <v/>
      </c>
      <c r="I142" s="31" t="str">
        <f t="shared" ca="1" si="36"/>
        <v/>
      </c>
      <c r="J142" s="32" t="str">
        <f t="shared" ca="1" si="29"/>
        <v/>
      </c>
      <c r="K142" s="93" t="str">
        <f t="shared" ca="1" si="37"/>
        <v/>
      </c>
      <c r="M142" s="122">
        <v>45961.625</v>
      </c>
      <c r="N142" s="53">
        <v>45.018000000000001</v>
      </c>
      <c r="Q142" s="122">
        <v>45961.625</v>
      </c>
      <c r="R142" s="53">
        <v>49.536000000000001</v>
      </c>
      <c r="S142" s="163">
        <f t="shared" si="38"/>
        <v>45961.625</v>
      </c>
      <c r="U142" s="163" t="str">
        <f t="shared" si="39"/>
        <v/>
      </c>
    </row>
    <row r="143" spans="1:21">
      <c r="A143" s="164" t="str">
        <f t="shared" ca="1" si="30"/>
        <v/>
      </c>
      <c r="B143" s="1" t="str">
        <f t="shared" ca="1" si="31"/>
        <v/>
      </c>
      <c r="C143" s="31" t="str">
        <f t="shared" ca="1" si="32"/>
        <v/>
      </c>
      <c r="D143" s="32" t="str">
        <f t="shared" ca="1" si="27"/>
        <v/>
      </c>
      <c r="E143" s="4" t="str">
        <f t="shared" ca="1" si="33"/>
        <v/>
      </c>
      <c r="F143" s="31" t="str">
        <f t="shared" ca="1" si="34"/>
        <v/>
      </c>
      <c r="G143" s="32" t="str">
        <f t="shared" ca="1" si="28"/>
        <v/>
      </c>
      <c r="H143" s="4" t="str">
        <f t="shared" ca="1" si="35"/>
        <v/>
      </c>
      <c r="I143" s="31" t="str">
        <f t="shared" ca="1" si="36"/>
        <v/>
      </c>
      <c r="J143" s="32" t="str">
        <f t="shared" ca="1" si="29"/>
        <v/>
      </c>
      <c r="K143" s="93" t="str">
        <f t="shared" ca="1" si="37"/>
        <v/>
      </c>
      <c r="M143" s="122">
        <v>45964.625</v>
      </c>
      <c r="N143" s="53">
        <v>45.722999999999999</v>
      </c>
      <c r="Q143" s="122">
        <v>45964.625</v>
      </c>
      <c r="R143" s="53">
        <v>49.539000000000001</v>
      </c>
      <c r="S143" s="163">
        <f t="shared" si="38"/>
        <v>45964.625</v>
      </c>
      <c r="U143" s="163" t="str">
        <f t="shared" si="39"/>
        <v/>
      </c>
    </row>
    <row r="144" spans="1:21">
      <c r="A144" s="164" t="str">
        <f t="shared" ca="1" si="30"/>
        <v/>
      </c>
      <c r="B144" s="1" t="str">
        <f t="shared" ca="1" si="31"/>
        <v/>
      </c>
      <c r="C144" s="31" t="str">
        <f t="shared" ca="1" si="32"/>
        <v/>
      </c>
      <c r="D144" s="32" t="str">
        <f t="shared" ref="D144:D207" ca="1" si="40">IF(ISERROR(B144-2),"",$B$6*ROUNDUP(A144-$A$14,0)/360*$B$5)</f>
        <v/>
      </c>
      <c r="E144" s="4" t="str">
        <f t="shared" ca="1" si="33"/>
        <v/>
      </c>
      <c r="F144" s="31" t="str">
        <f t="shared" ca="1" si="34"/>
        <v/>
      </c>
      <c r="G144" s="32" t="str">
        <f t="shared" ref="G144:G207" ca="1" si="41">IF(ISERROR(B144-2),"",$C$6*ROUNDUP(A144-$A$14,0)/360*$C$5)</f>
        <v/>
      </c>
      <c r="H144" s="4" t="str">
        <f t="shared" ca="1" si="35"/>
        <v/>
      </c>
      <c r="I144" s="31" t="str">
        <f t="shared" ca="1" si="36"/>
        <v/>
      </c>
      <c r="J144" s="32" t="str">
        <f t="shared" ref="J144:J207" ca="1" si="42">IF(ISERROR(B144-2),"",$D$6*ROUNDUP(A144-$A$14,0)/360*$D$5)</f>
        <v/>
      </c>
      <c r="K144" s="93" t="str">
        <f t="shared" ca="1" si="37"/>
        <v/>
      </c>
      <c r="M144" s="122"/>
      <c r="Q144" s="122"/>
      <c r="S144" s="163" t="str">
        <f t="shared" si="38"/>
        <v/>
      </c>
      <c r="U144" s="163" t="str">
        <f t="shared" si="39"/>
        <v/>
      </c>
    </row>
    <row r="145" spans="1:21">
      <c r="A145" s="164" t="str">
        <f t="shared" ca="1" si="30"/>
        <v/>
      </c>
      <c r="B145" s="1" t="str">
        <f t="shared" ca="1" si="31"/>
        <v/>
      </c>
      <c r="C145" s="31" t="str">
        <f t="shared" ca="1" si="32"/>
        <v/>
      </c>
      <c r="D145" s="32" t="str">
        <f t="shared" ca="1" si="40"/>
        <v/>
      </c>
      <c r="E145" s="4" t="str">
        <f t="shared" ca="1" si="33"/>
        <v/>
      </c>
      <c r="F145" s="31" t="str">
        <f t="shared" ca="1" si="34"/>
        <v/>
      </c>
      <c r="G145" s="32" t="str">
        <f t="shared" ca="1" si="41"/>
        <v/>
      </c>
      <c r="H145" s="4" t="str">
        <f t="shared" ca="1" si="35"/>
        <v/>
      </c>
      <c r="I145" s="31" t="str">
        <f t="shared" ca="1" si="36"/>
        <v/>
      </c>
      <c r="J145" s="32" t="str">
        <f t="shared" ca="1" si="42"/>
        <v/>
      </c>
      <c r="K145" s="93" t="str">
        <f t="shared" ca="1" si="37"/>
        <v/>
      </c>
      <c r="M145" s="122"/>
      <c r="Q145" s="122"/>
      <c r="S145" s="163" t="str">
        <f t="shared" si="38"/>
        <v/>
      </c>
      <c r="U145" s="163" t="str">
        <f t="shared" si="39"/>
        <v/>
      </c>
    </row>
    <row r="146" spans="1:21">
      <c r="A146" s="164" t="str">
        <f t="shared" ca="1" si="30"/>
        <v/>
      </c>
      <c r="B146" s="1" t="str">
        <f t="shared" ca="1" si="31"/>
        <v/>
      </c>
      <c r="C146" s="31" t="str">
        <f t="shared" ca="1" si="32"/>
        <v/>
      </c>
      <c r="D146" s="32" t="str">
        <f t="shared" ca="1" si="40"/>
        <v/>
      </c>
      <c r="E146" s="4" t="str">
        <f t="shared" ca="1" si="33"/>
        <v/>
      </c>
      <c r="F146" s="31" t="str">
        <f t="shared" ca="1" si="34"/>
        <v/>
      </c>
      <c r="G146" s="32" t="str">
        <f t="shared" ca="1" si="41"/>
        <v/>
      </c>
      <c r="H146" s="4" t="str">
        <f t="shared" ca="1" si="35"/>
        <v/>
      </c>
      <c r="I146" s="31" t="str">
        <f t="shared" ca="1" si="36"/>
        <v/>
      </c>
      <c r="J146" s="32" t="str">
        <f t="shared" ca="1" si="42"/>
        <v/>
      </c>
      <c r="K146" s="93" t="str">
        <f t="shared" ca="1" si="37"/>
        <v/>
      </c>
      <c r="M146" s="122"/>
      <c r="Q146" s="122"/>
      <c r="S146" s="163" t="str">
        <f t="shared" si="38"/>
        <v/>
      </c>
      <c r="U146" s="163" t="str">
        <f t="shared" si="39"/>
        <v/>
      </c>
    </row>
    <row r="147" spans="1:21">
      <c r="A147" s="164" t="str">
        <f t="shared" ca="1" si="30"/>
        <v/>
      </c>
      <c r="B147" s="1" t="str">
        <f t="shared" ca="1" si="31"/>
        <v/>
      </c>
      <c r="C147" s="31" t="str">
        <f t="shared" ca="1" si="32"/>
        <v/>
      </c>
      <c r="D147" s="32" t="str">
        <f t="shared" ca="1" si="40"/>
        <v/>
      </c>
      <c r="E147" s="4" t="str">
        <f t="shared" ca="1" si="33"/>
        <v/>
      </c>
      <c r="F147" s="31" t="str">
        <f t="shared" ca="1" si="34"/>
        <v/>
      </c>
      <c r="G147" s="32" t="str">
        <f t="shared" ca="1" si="41"/>
        <v/>
      </c>
      <c r="H147" s="4" t="str">
        <f t="shared" ca="1" si="35"/>
        <v/>
      </c>
      <c r="I147" s="31" t="str">
        <f t="shared" ca="1" si="36"/>
        <v/>
      </c>
      <c r="J147" s="32" t="str">
        <f t="shared" ca="1" si="42"/>
        <v/>
      </c>
      <c r="K147" s="93" t="str">
        <f t="shared" ca="1" si="37"/>
        <v/>
      </c>
      <c r="M147" s="122"/>
      <c r="Q147" s="122"/>
      <c r="S147" s="163" t="str">
        <f t="shared" si="38"/>
        <v/>
      </c>
      <c r="U147" s="163" t="str">
        <f t="shared" si="39"/>
        <v/>
      </c>
    </row>
    <row r="148" spans="1:21">
      <c r="A148" s="164" t="str">
        <f t="shared" ca="1" si="30"/>
        <v/>
      </c>
      <c r="B148" s="1" t="str">
        <f t="shared" ca="1" si="31"/>
        <v/>
      </c>
      <c r="C148" s="31" t="str">
        <f t="shared" ca="1" si="32"/>
        <v/>
      </c>
      <c r="D148" s="32" t="str">
        <f t="shared" ca="1" si="40"/>
        <v/>
      </c>
      <c r="E148" s="4" t="str">
        <f t="shared" ca="1" si="33"/>
        <v/>
      </c>
      <c r="F148" s="31" t="str">
        <f t="shared" ca="1" si="34"/>
        <v/>
      </c>
      <c r="G148" s="32" t="str">
        <f t="shared" ca="1" si="41"/>
        <v/>
      </c>
      <c r="H148" s="4" t="str">
        <f t="shared" ca="1" si="35"/>
        <v/>
      </c>
      <c r="I148" s="31" t="str">
        <f t="shared" ca="1" si="36"/>
        <v/>
      </c>
      <c r="J148" s="32" t="str">
        <f t="shared" ca="1" si="42"/>
        <v/>
      </c>
      <c r="K148" s="93" t="str">
        <f t="shared" ca="1" si="37"/>
        <v/>
      </c>
      <c r="M148" s="122"/>
      <c r="Q148" s="122"/>
      <c r="S148" s="163" t="str">
        <f t="shared" si="38"/>
        <v/>
      </c>
      <c r="U148" s="163" t="str">
        <f t="shared" si="39"/>
        <v/>
      </c>
    </row>
    <row r="149" spans="1:21">
      <c r="A149" s="164" t="str">
        <f t="shared" ca="1" si="30"/>
        <v/>
      </c>
      <c r="B149" s="1" t="str">
        <f t="shared" ca="1" si="31"/>
        <v/>
      </c>
      <c r="C149" s="31" t="str">
        <f t="shared" ca="1" si="32"/>
        <v/>
      </c>
      <c r="D149" s="32" t="str">
        <f t="shared" ca="1" si="40"/>
        <v/>
      </c>
      <c r="E149" s="4" t="str">
        <f t="shared" ca="1" si="33"/>
        <v/>
      </c>
      <c r="F149" s="31" t="str">
        <f t="shared" ca="1" si="34"/>
        <v/>
      </c>
      <c r="G149" s="32" t="str">
        <f t="shared" ca="1" si="41"/>
        <v/>
      </c>
      <c r="H149" s="4" t="str">
        <f t="shared" ca="1" si="35"/>
        <v/>
      </c>
      <c r="I149" s="31" t="str">
        <f t="shared" ca="1" si="36"/>
        <v/>
      </c>
      <c r="J149" s="32" t="str">
        <f t="shared" ca="1" si="42"/>
        <v/>
      </c>
      <c r="K149" s="93" t="str">
        <f t="shared" ca="1" si="37"/>
        <v/>
      </c>
      <c r="M149" s="122"/>
      <c r="Q149" s="122"/>
      <c r="S149" s="163" t="str">
        <f t="shared" si="38"/>
        <v/>
      </c>
      <c r="U149" s="163" t="str">
        <f t="shared" si="39"/>
        <v/>
      </c>
    </row>
    <row r="150" spans="1:21">
      <c r="A150" s="164" t="str">
        <f t="shared" ca="1" si="30"/>
        <v/>
      </c>
      <c r="B150" s="1" t="str">
        <f t="shared" ca="1" si="31"/>
        <v/>
      </c>
      <c r="C150" s="31" t="str">
        <f t="shared" ca="1" si="32"/>
        <v/>
      </c>
      <c r="D150" s="32" t="str">
        <f t="shared" ca="1" si="40"/>
        <v/>
      </c>
      <c r="E150" s="4" t="str">
        <f t="shared" ca="1" si="33"/>
        <v/>
      </c>
      <c r="F150" s="31" t="str">
        <f t="shared" ca="1" si="34"/>
        <v/>
      </c>
      <c r="G150" s="32" t="str">
        <f t="shared" ca="1" si="41"/>
        <v/>
      </c>
      <c r="H150" s="4" t="str">
        <f t="shared" ca="1" si="35"/>
        <v/>
      </c>
      <c r="I150" s="31" t="str">
        <f t="shared" ca="1" si="36"/>
        <v/>
      </c>
      <c r="J150" s="32" t="str">
        <f t="shared" ca="1" si="42"/>
        <v/>
      </c>
      <c r="K150" s="93" t="str">
        <f t="shared" ca="1" si="37"/>
        <v/>
      </c>
      <c r="M150" s="122"/>
      <c r="Q150" s="122"/>
      <c r="S150" s="163" t="str">
        <f t="shared" si="38"/>
        <v/>
      </c>
      <c r="U150" s="163" t="str">
        <f t="shared" si="39"/>
        <v/>
      </c>
    </row>
    <row r="151" spans="1:21">
      <c r="A151" s="164" t="str">
        <f t="shared" ca="1" si="30"/>
        <v/>
      </c>
      <c r="B151" s="1" t="str">
        <f t="shared" ca="1" si="31"/>
        <v/>
      </c>
      <c r="C151" s="31" t="str">
        <f t="shared" ca="1" si="32"/>
        <v/>
      </c>
      <c r="D151" s="32" t="str">
        <f t="shared" ca="1" si="40"/>
        <v/>
      </c>
      <c r="E151" s="4" t="str">
        <f t="shared" ca="1" si="33"/>
        <v/>
      </c>
      <c r="F151" s="31" t="str">
        <f t="shared" ca="1" si="34"/>
        <v/>
      </c>
      <c r="G151" s="32" t="str">
        <f t="shared" ca="1" si="41"/>
        <v/>
      </c>
      <c r="H151" s="4" t="str">
        <f t="shared" ca="1" si="35"/>
        <v/>
      </c>
      <c r="I151" s="31" t="str">
        <f t="shared" ca="1" si="36"/>
        <v/>
      </c>
      <c r="J151" s="32" t="str">
        <f t="shared" ca="1" si="42"/>
        <v/>
      </c>
      <c r="K151" s="93" t="str">
        <f t="shared" ca="1" si="37"/>
        <v/>
      </c>
      <c r="M151" s="122"/>
      <c r="Q151" s="122"/>
      <c r="S151" s="163" t="str">
        <f t="shared" si="38"/>
        <v/>
      </c>
      <c r="U151" s="163" t="str">
        <f t="shared" si="39"/>
        <v/>
      </c>
    </row>
    <row r="152" spans="1:21">
      <c r="A152" s="164" t="str">
        <f t="shared" ca="1" si="30"/>
        <v/>
      </c>
      <c r="B152" s="1" t="str">
        <f t="shared" ca="1" si="31"/>
        <v/>
      </c>
      <c r="C152" s="31" t="str">
        <f t="shared" ca="1" si="32"/>
        <v/>
      </c>
      <c r="D152" s="32" t="str">
        <f t="shared" ca="1" si="40"/>
        <v/>
      </c>
      <c r="E152" s="4" t="str">
        <f t="shared" ca="1" si="33"/>
        <v/>
      </c>
      <c r="F152" s="31" t="str">
        <f t="shared" ca="1" si="34"/>
        <v/>
      </c>
      <c r="G152" s="32" t="str">
        <f t="shared" ca="1" si="41"/>
        <v/>
      </c>
      <c r="H152" s="4" t="str">
        <f t="shared" ca="1" si="35"/>
        <v/>
      </c>
      <c r="I152" s="31" t="str">
        <f t="shared" ca="1" si="36"/>
        <v/>
      </c>
      <c r="J152" s="32" t="str">
        <f t="shared" ca="1" si="42"/>
        <v/>
      </c>
      <c r="K152" s="93" t="str">
        <f t="shared" ca="1" si="37"/>
        <v/>
      </c>
      <c r="M152" s="122"/>
      <c r="Q152" s="122"/>
      <c r="S152" s="163" t="str">
        <f t="shared" si="38"/>
        <v/>
      </c>
      <c r="U152" s="163" t="str">
        <f t="shared" si="39"/>
        <v/>
      </c>
    </row>
    <row r="153" spans="1:21">
      <c r="A153" s="164" t="str">
        <f t="shared" ca="1" si="30"/>
        <v/>
      </c>
      <c r="B153" s="1" t="str">
        <f t="shared" ca="1" si="31"/>
        <v/>
      </c>
      <c r="C153" s="31" t="str">
        <f t="shared" ca="1" si="32"/>
        <v/>
      </c>
      <c r="D153" s="32" t="str">
        <f t="shared" ca="1" si="40"/>
        <v/>
      </c>
      <c r="E153" s="4" t="str">
        <f t="shared" ca="1" si="33"/>
        <v/>
      </c>
      <c r="F153" s="31" t="str">
        <f t="shared" ca="1" si="34"/>
        <v/>
      </c>
      <c r="G153" s="32" t="str">
        <f t="shared" ca="1" si="41"/>
        <v/>
      </c>
      <c r="H153" s="4" t="str">
        <f t="shared" ca="1" si="35"/>
        <v/>
      </c>
      <c r="I153" s="31" t="str">
        <f t="shared" ca="1" si="36"/>
        <v/>
      </c>
      <c r="J153" s="32" t="str">
        <f t="shared" ca="1" si="42"/>
        <v/>
      </c>
      <c r="K153" s="93" t="str">
        <f t="shared" ca="1" si="37"/>
        <v/>
      </c>
      <c r="M153" s="122"/>
      <c r="Q153" s="122"/>
      <c r="S153" s="163" t="str">
        <f t="shared" si="38"/>
        <v/>
      </c>
      <c r="U153" s="163" t="str">
        <f t="shared" si="39"/>
        <v/>
      </c>
    </row>
    <row r="154" spans="1:21">
      <c r="A154" s="164" t="str">
        <f t="shared" ca="1" si="30"/>
        <v/>
      </c>
      <c r="B154" s="1" t="str">
        <f t="shared" ca="1" si="31"/>
        <v/>
      </c>
      <c r="C154" s="31" t="str">
        <f t="shared" ca="1" si="32"/>
        <v/>
      </c>
      <c r="D154" s="32" t="str">
        <f t="shared" ca="1" si="40"/>
        <v/>
      </c>
      <c r="E154" s="4" t="str">
        <f t="shared" ca="1" si="33"/>
        <v/>
      </c>
      <c r="F154" s="31" t="str">
        <f t="shared" ca="1" si="34"/>
        <v/>
      </c>
      <c r="G154" s="32" t="str">
        <f t="shared" ca="1" si="41"/>
        <v/>
      </c>
      <c r="H154" s="4" t="str">
        <f t="shared" ca="1" si="35"/>
        <v/>
      </c>
      <c r="I154" s="31" t="str">
        <f t="shared" ca="1" si="36"/>
        <v/>
      </c>
      <c r="J154" s="32" t="str">
        <f t="shared" ca="1" si="42"/>
        <v/>
      </c>
      <c r="K154" s="93" t="str">
        <f t="shared" ca="1" si="37"/>
        <v/>
      </c>
      <c r="M154" s="122"/>
      <c r="Q154" s="122"/>
      <c r="S154" s="163" t="str">
        <f t="shared" si="38"/>
        <v/>
      </c>
      <c r="U154" s="163" t="str">
        <f t="shared" si="39"/>
        <v/>
      </c>
    </row>
    <row r="155" spans="1:21">
      <c r="A155" s="164" t="str">
        <f t="shared" ca="1" si="30"/>
        <v/>
      </c>
      <c r="B155" s="1" t="str">
        <f t="shared" ca="1" si="31"/>
        <v/>
      </c>
      <c r="C155" s="31" t="str">
        <f t="shared" ca="1" si="32"/>
        <v/>
      </c>
      <c r="D155" s="32" t="str">
        <f t="shared" ca="1" si="40"/>
        <v/>
      </c>
      <c r="E155" s="4" t="str">
        <f t="shared" ca="1" si="33"/>
        <v/>
      </c>
      <c r="F155" s="31" t="str">
        <f t="shared" ca="1" si="34"/>
        <v/>
      </c>
      <c r="G155" s="32" t="str">
        <f t="shared" ca="1" si="41"/>
        <v/>
      </c>
      <c r="H155" s="4" t="str">
        <f t="shared" ca="1" si="35"/>
        <v/>
      </c>
      <c r="I155" s="31" t="str">
        <f t="shared" ca="1" si="36"/>
        <v/>
      </c>
      <c r="J155" s="32" t="str">
        <f t="shared" ca="1" si="42"/>
        <v/>
      </c>
      <c r="K155" s="93" t="str">
        <f t="shared" ca="1" si="37"/>
        <v/>
      </c>
      <c r="S155" s="163" t="str">
        <f t="shared" si="38"/>
        <v/>
      </c>
      <c r="U155" s="163" t="str">
        <f t="shared" si="39"/>
        <v/>
      </c>
    </row>
    <row r="156" spans="1:21">
      <c r="A156" s="164" t="str">
        <f t="shared" ca="1" si="30"/>
        <v/>
      </c>
      <c r="B156" s="1" t="str">
        <f t="shared" ca="1" si="31"/>
        <v/>
      </c>
      <c r="C156" s="31" t="str">
        <f t="shared" ca="1" si="32"/>
        <v/>
      </c>
      <c r="D156" s="32" t="str">
        <f t="shared" ca="1" si="40"/>
        <v/>
      </c>
      <c r="E156" s="4" t="str">
        <f t="shared" ca="1" si="33"/>
        <v/>
      </c>
      <c r="F156" s="31" t="str">
        <f t="shared" ca="1" si="34"/>
        <v/>
      </c>
      <c r="G156" s="32" t="str">
        <f t="shared" ca="1" si="41"/>
        <v/>
      </c>
      <c r="H156" s="4" t="str">
        <f t="shared" ca="1" si="35"/>
        <v/>
      </c>
      <c r="I156" s="31" t="str">
        <f t="shared" ca="1" si="36"/>
        <v/>
      </c>
      <c r="J156" s="32" t="str">
        <f t="shared" ca="1" si="42"/>
        <v/>
      </c>
      <c r="K156" s="93" t="str">
        <f t="shared" ca="1" si="37"/>
        <v/>
      </c>
      <c r="S156" s="163" t="str">
        <f t="shared" si="38"/>
        <v/>
      </c>
      <c r="U156" s="163" t="str">
        <f t="shared" si="39"/>
        <v/>
      </c>
    </row>
    <row r="157" spans="1:21">
      <c r="A157" s="164" t="str">
        <f t="shared" ca="1" si="30"/>
        <v/>
      </c>
      <c r="B157" s="1" t="str">
        <f t="shared" ca="1" si="31"/>
        <v/>
      </c>
      <c r="C157" s="31" t="str">
        <f t="shared" ca="1" si="32"/>
        <v/>
      </c>
      <c r="D157" s="32" t="str">
        <f t="shared" ca="1" si="40"/>
        <v/>
      </c>
      <c r="E157" s="4" t="str">
        <f t="shared" ca="1" si="33"/>
        <v/>
      </c>
      <c r="F157" s="31" t="str">
        <f t="shared" ca="1" si="34"/>
        <v/>
      </c>
      <c r="G157" s="32" t="str">
        <f t="shared" ca="1" si="41"/>
        <v/>
      </c>
      <c r="H157" s="4" t="str">
        <f t="shared" ca="1" si="35"/>
        <v/>
      </c>
      <c r="I157" s="31" t="str">
        <f t="shared" ca="1" si="36"/>
        <v/>
      </c>
      <c r="J157" s="32" t="str">
        <f t="shared" ca="1" si="42"/>
        <v/>
      </c>
      <c r="K157" s="93" t="str">
        <f t="shared" ca="1" si="37"/>
        <v/>
      </c>
      <c r="S157" s="163" t="str">
        <f t="shared" si="38"/>
        <v/>
      </c>
      <c r="U157" s="163" t="str">
        <f t="shared" si="39"/>
        <v/>
      </c>
    </row>
    <row r="158" spans="1:21">
      <c r="A158" s="164" t="str">
        <f t="shared" ca="1" si="30"/>
        <v/>
      </c>
      <c r="B158" s="1" t="str">
        <f t="shared" ca="1" si="31"/>
        <v/>
      </c>
      <c r="C158" s="31" t="str">
        <f t="shared" ca="1" si="32"/>
        <v/>
      </c>
      <c r="D158" s="32" t="str">
        <f t="shared" ca="1" si="40"/>
        <v/>
      </c>
      <c r="E158" s="4" t="str">
        <f t="shared" ca="1" si="33"/>
        <v/>
      </c>
      <c r="F158" s="31" t="str">
        <f t="shared" ca="1" si="34"/>
        <v/>
      </c>
      <c r="G158" s="32" t="str">
        <f t="shared" ca="1" si="41"/>
        <v/>
      </c>
      <c r="H158" s="4" t="str">
        <f t="shared" ca="1" si="35"/>
        <v/>
      </c>
      <c r="I158" s="31" t="str">
        <f t="shared" ca="1" si="36"/>
        <v/>
      </c>
      <c r="J158" s="32" t="str">
        <f t="shared" ca="1" si="42"/>
        <v/>
      </c>
      <c r="K158" s="93" t="str">
        <f t="shared" ca="1" si="37"/>
        <v/>
      </c>
      <c r="S158" s="163" t="str">
        <f t="shared" si="38"/>
        <v/>
      </c>
      <c r="U158" s="163" t="str">
        <f t="shared" si="39"/>
        <v/>
      </c>
    </row>
    <row r="159" spans="1:21">
      <c r="A159" s="164" t="str">
        <f t="shared" ca="1" si="30"/>
        <v/>
      </c>
      <c r="B159" s="1" t="str">
        <f t="shared" ca="1" si="31"/>
        <v/>
      </c>
      <c r="C159" s="31" t="str">
        <f t="shared" ca="1" si="32"/>
        <v/>
      </c>
      <c r="D159" s="32" t="str">
        <f t="shared" ca="1" si="40"/>
        <v/>
      </c>
      <c r="E159" s="4" t="str">
        <f t="shared" ca="1" si="33"/>
        <v/>
      </c>
      <c r="F159" s="31" t="str">
        <f t="shared" ca="1" si="34"/>
        <v/>
      </c>
      <c r="G159" s="32" t="str">
        <f t="shared" ca="1" si="41"/>
        <v/>
      </c>
      <c r="H159" s="4" t="str">
        <f t="shared" ca="1" si="35"/>
        <v/>
      </c>
      <c r="I159" s="31" t="str">
        <f t="shared" ca="1" si="36"/>
        <v/>
      </c>
      <c r="J159" s="32" t="str">
        <f t="shared" ca="1" si="42"/>
        <v/>
      </c>
      <c r="K159" s="93" t="str">
        <f t="shared" ca="1" si="37"/>
        <v/>
      </c>
      <c r="S159" s="163" t="str">
        <f t="shared" si="38"/>
        <v/>
      </c>
      <c r="U159" s="163" t="str">
        <f t="shared" si="39"/>
        <v/>
      </c>
    </row>
    <row r="160" spans="1:21">
      <c r="A160" s="164" t="str">
        <f t="shared" ca="1" si="30"/>
        <v/>
      </c>
      <c r="B160" s="1" t="str">
        <f t="shared" ca="1" si="31"/>
        <v/>
      </c>
      <c r="C160" s="31" t="str">
        <f t="shared" ca="1" si="32"/>
        <v/>
      </c>
      <c r="D160" s="32" t="str">
        <f t="shared" ca="1" si="40"/>
        <v/>
      </c>
      <c r="E160" s="4" t="str">
        <f t="shared" ca="1" si="33"/>
        <v/>
      </c>
      <c r="F160" s="31" t="str">
        <f t="shared" ca="1" si="34"/>
        <v/>
      </c>
      <c r="G160" s="32" t="str">
        <f t="shared" ca="1" si="41"/>
        <v/>
      </c>
      <c r="H160" s="4" t="str">
        <f t="shared" ca="1" si="35"/>
        <v/>
      </c>
      <c r="I160" s="31" t="str">
        <f t="shared" ca="1" si="36"/>
        <v/>
      </c>
      <c r="J160" s="32" t="str">
        <f t="shared" ca="1" si="42"/>
        <v/>
      </c>
      <c r="K160" s="93" t="str">
        <f t="shared" ca="1" si="37"/>
        <v/>
      </c>
      <c r="S160" s="163" t="str">
        <f t="shared" si="38"/>
        <v/>
      </c>
      <c r="U160" s="163" t="str">
        <f t="shared" si="39"/>
        <v/>
      </c>
    </row>
    <row r="161" spans="1:21">
      <c r="A161" s="164" t="str">
        <f t="shared" ca="1" si="30"/>
        <v/>
      </c>
      <c r="B161" s="1" t="str">
        <f t="shared" ca="1" si="31"/>
        <v/>
      </c>
      <c r="C161" s="31" t="str">
        <f t="shared" ca="1" si="32"/>
        <v/>
      </c>
      <c r="D161" s="32" t="str">
        <f t="shared" ca="1" si="40"/>
        <v/>
      </c>
      <c r="E161" s="4" t="str">
        <f t="shared" ca="1" si="33"/>
        <v/>
      </c>
      <c r="F161" s="31" t="str">
        <f t="shared" ca="1" si="34"/>
        <v/>
      </c>
      <c r="G161" s="32" t="str">
        <f t="shared" ca="1" si="41"/>
        <v/>
      </c>
      <c r="H161" s="4" t="str">
        <f t="shared" ca="1" si="35"/>
        <v/>
      </c>
      <c r="I161" s="31" t="str">
        <f t="shared" ca="1" si="36"/>
        <v/>
      </c>
      <c r="J161" s="32" t="str">
        <f t="shared" ca="1" si="42"/>
        <v/>
      </c>
      <c r="K161" s="93" t="str">
        <f t="shared" ca="1" si="37"/>
        <v/>
      </c>
      <c r="S161" s="163" t="str">
        <f t="shared" si="38"/>
        <v/>
      </c>
      <c r="U161" s="163" t="str">
        <f t="shared" si="39"/>
        <v/>
      </c>
    </row>
    <row r="162" spans="1:21">
      <c r="A162" s="164" t="str">
        <f t="shared" ca="1" si="30"/>
        <v/>
      </c>
      <c r="B162" s="1" t="str">
        <f t="shared" ca="1" si="31"/>
        <v/>
      </c>
      <c r="C162" s="31" t="str">
        <f t="shared" ca="1" si="32"/>
        <v/>
      </c>
      <c r="D162" s="32" t="str">
        <f t="shared" ca="1" si="40"/>
        <v/>
      </c>
      <c r="E162" s="4" t="str">
        <f t="shared" ca="1" si="33"/>
        <v/>
      </c>
      <c r="F162" s="31" t="str">
        <f t="shared" ca="1" si="34"/>
        <v/>
      </c>
      <c r="G162" s="32" t="str">
        <f t="shared" ca="1" si="41"/>
        <v/>
      </c>
      <c r="H162" s="4" t="str">
        <f t="shared" ca="1" si="35"/>
        <v/>
      </c>
      <c r="I162" s="31" t="str">
        <f t="shared" ca="1" si="36"/>
        <v/>
      </c>
      <c r="J162" s="32" t="str">
        <f t="shared" ca="1" si="42"/>
        <v/>
      </c>
      <c r="K162" s="93" t="str">
        <f t="shared" ca="1" si="37"/>
        <v/>
      </c>
      <c r="S162" s="163" t="str">
        <f t="shared" si="38"/>
        <v/>
      </c>
      <c r="U162" s="163" t="str">
        <f t="shared" si="39"/>
        <v/>
      </c>
    </row>
    <row r="163" spans="1:21">
      <c r="A163" s="164" t="str">
        <f t="shared" ca="1" si="30"/>
        <v/>
      </c>
      <c r="B163" s="1" t="str">
        <f t="shared" ca="1" si="31"/>
        <v/>
      </c>
      <c r="C163" s="31" t="str">
        <f t="shared" ca="1" si="32"/>
        <v/>
      </c>
      <c r="D163" s="32" t="str">
        <f t="shared" ca="1" si="40"/>
        <v/>
      </c>
      <c r="E163" s="4" t="str">
        <f t="shared" ca="1" si="33"/>
        <v/>
      </c>
      <c r="F163" s="31" t="str">
        <f t="shared" ca="1" si="34"/>
        <v/>
      </c>
      <c r="G163" s="32" t="str">
        <f t="shared" ca="1" si="41"/>
        <v/>
      </c>
      <c r="H163" s="4" t="str">
        <f t="shared" ca="1" si="35"/>
        <v/>
      </c>
      <c r="I163" s="31" t="str">
        <f t="shared" ca="1" si="36"/>
        <v/>
      </c>
      <c r="J163" s="32" t="str">
        <f t="shared" ca="1" si="42"/>
        <v/>
      </c>
      <c r="K163" s="93" t="str">
        <f t="shared" ca="1" si="37"/>
        <v/>
      </c>
      <c r="S163" s="163" t="str">
        <f t="shared" si="38"/>
        <v/>
      </c>
      <c r="U163" s="163" t="str">
        <f t="shared" si="39"/>
        <v/>
      </c>
    </row>
    <row r="164" spans="1:21">
      <c r="A164" s="164" t="str">
        <f t="shared" ca="1" si="30"/>
        <v/>
      </c>
      <c r="B164" s="1" t="str">
        <f t="shared" ca="1" si="31"/>
        <v/>
      </c>
      <c r="C164" s="31" t="str">
        <f t="shared" ca="1" si="32"/>
        <v/>
      </c>
      <c r="D164" s="32" t="str">
        <f t="shared" ca="1" si="40"/>
        <v/>
      </c>
      <c r="E164" s="4" t="str">
        <f t="shared" ca="1" si="33"/>
        <v/>
      </c>
      <c r="F164" s="31" t="str">
        <f t="shared" ca="1" si="34"/>
        <v/>
      </c>
      <c r="G164" s="32" t="str">
        <f t="shared" ca="1" si="41"/>
        <v/>
      </c>
      <c r="H164" s="4" t="str">
        <f t="shared" ca="1" si="35"/>
        <v/>
      </c>
      <c r="I164" s="31" t="str">
        <f t="shared" ca="1" si="36"/>
        <v/>
      </c>
      <c r="J164" s="32" t="str">
        <f t="shared" ca="1" si="42"/>
        <v/>
      </c>
      <c r="K164" s="93" t="str">
        <f t="shared" ca="1" si="37"/>
        <v/>
      </c>
      <c r="S164" s="163" t="str">
        <f t="shared" si="38"/>
        <v/>
      </c>
      <c r="U164" s="163" t="str">
        <f t="shared" si="39"/>
        <v/>
      </c>
    </row>
    <row r="165" spans="1:21">
      <c r="A165" s="164" t="str">
        <f t="shared" ca="1" si="30"/>
        <v/>
      </c>
      <c r="B165" s="1" t="str">
        <f t="shared" ca="1" si="31"/>
        <v/>
      </c>
      <c r="C165" s="31" t="str">
        <f t="shared" ca="1" si="32"/>
        <v/>
      </c>
      <c r="D165" s="32" t="str">
        <f t="shared" ca="1" si="40"/>
        <v/>
      </c>
      <c r="E165" s="4" t="str">
        <f t="shared" ca="1" si="33"/>
        <v/>
      </c>
      <c r="F165" s="31" t="str">
        <f t="shared" ca="1" si="34"/>
        <v/>
      </c>
      <c r="G165" s="32" t="str">
        <f t="shared" ca="1" si="41"/>
        <v/>
      </c>
      <c r="H165" s="4" t="str">
        <f t="shared" ca="1" si="35"/>
        <v/>
      </c>
      <c r="I165" s="31" t="str">
        <f t="shared" ca="1" si="36"/>
        <v/>
      </c>
      <c r="J165" s="32" t="str">
        <f t="shared" ca="1" si="42"/>
        <v/>
      </c>
      <c r="K165" s="93" t="str">
        <f t="shared" ca="1" si="37"/>
        <v/>
      </c>
      <c r="S165" s="163" t="str">
        <f t="shared" si="38"/>
        <v/>
      </c>
      <c r="U165" s="163" t="str">
        <f t="shared" si="39"/>
        <v/>
      </c>
    </row>
    <row r="166" spans="1:21">
      <c r="A166" s="164" t="str">
        <f t="shared" ca="1" si="30"/>
        <v/>
      </c>
      <c r="B166" s="1" t="str">
        <f t="shared" ca="1" si="31"/>
        <v/>
      </c>
      <c r="C166" s="31" t="str">
        <f t="shared" ca="1" si="32"/>
        <v/>
      </c>
      <c r="D166" s="32" t="str">
        <f t="shared" ca="1" si="40"/>
        <v/>
      </c>
      <c r="E166" s="4" t="str">
        <f t="shared" ca="1" si="33"/>
        <v/>
      </c>
      <c r="F166" s="31" t="str">
        <f t="shared" ca="1" si="34"/>
        <v/>
      </c>
      <c r="G166" s="32" t="str">
        <f t="shared" ca="1" si="41"/>
        <v/>
      </c>
      <c r="H166" s="4" t="str">
        <f t="shared" ca="1" si="35"/>
        <v/>
      </c>
      <c r="I166" s="31" t="str">
        <f t="shared" ca="1" si="36"/>
        <v/>
      </c>
      <c r="J166" s="32" t="str">
        <f t="shared" ca="1" si="42"/>
        <v/>
      </c>
      <c r="K166" s="93" t="str">
        <f t="shared" ca="1" si="37"/>
        <v/>
      </c>
      <c r="S166" s="163" t="str">
        <f t="shared" si="38"/>
        <v/>
      </c>
      <c r="U166" s="163" t="str">
        <f t="shared" si="39"/>
        <v/>
      </c>
    </row>
    <row r="167" spans="1:21">
      <c r="A167" s="164" t="str">
        <f t="shared" ca="1" si="30"/>
        <v/>
      </c>
      <c r="B167" s="1" t="str">
        <f t="shared" ca="1" si="31"/>
        <v/>
      </c>
      <c r="C167" s="31" t="str">
        <f t="shared" ca="1" si="32"/>
        <v/>
      </c>
      <c r="D167" s="32" t="str">
        <f t="shared" ca="1" si="40"/>
        <v/>
      </c>
      <c r="E167" s="4" t="str">
        <f t="shared" ca="1" si="33"/>
        <v/>
      </c>
      <c r="F167" s="31" t="str">
        <f t="shared" ca="1" si="34"/>
        <v/>
      </c>
      <c r="G167" s="32" t="str">
        <f t="shared" ca="1" si="41"/>
        <v/>
      </c>
      <c r="H167" s="4" t="str">
        <f t="shared" ca="1" si="35"/>
        <v/>
      </c>
      <c r="I167" s="31" t="str">
        <f t="shared" ca="1" si="36"/>
        <v/>
      </c>
      <c r="J167" s="32" t="str">
        <f t="shared" ca="1" si="42"/>
        <v/>
      </c>
      <c r="K167" s="93" t="str">
        <f t="shared" ca="1" si="37"/>
        <v/>
      </c>
      <c r="S167" s="163" t="str">
        <f t="shared" si="38"/>
        <v/>
      </c>
      <c r="U167" s="163" t="str">
        <f t="shared" si="39"/>
        <v/>
      </c>
    </row>
    <row r="168" spans="1:21">
      <c r="A168" s="164" t="str">
        <f t="shared" ca="1" si="30"/>
        <v/>
      </c>
      <c r="B168" s="1" t="str">
        <f t="shared" ca="1" si="31"/>
        <v/>
      </c>
      <c r="C168" s="31" t="str">
        <f t="shared" ca="1" si="32"/>
        <v/>
      </c>
      <c r="D168" s="32" t="str">
        <f t="shared" ca="1" si="40"/>
        <v/>
      </c>
      <c r="E168" s="4" t="str">
        <f t="shared" ca="1" si="33"/>
        <v/>
      </c>
      <c r="F168" s="31" t="str">
        <f t="shared" ca="1" si="34"/>
        <v/>
      </c>
      <c r="G168" s="32" t="str">
        <f t="shared" ca="1" si="41"/>
        <v/>
      </c>
      <c r="H168" s="4" t="str">
        <f t="shared" ca="1" si="35"/>
        <v/>
      </c>
      <c r="I168" s="31" t="str">
        <f t="shared" ca="1" si="36"/>
        <v/>
      </c>
      <c r="J168" s="32" t="str">
        <f t="shared" ca="1" si="42"/>
        <v/>
      </c>
      <c r="K168" s="93" t="str">
        <f t="shared" ca="1" si="37"/>
        <v/>
      </c>
      <c r="S168" s="163" t="str">
        <f t="shared" si="38"/>
        <v/>
      </c>
      <c r="U168" s="163" t="str">
        <f t="shared" si="39"/>
        <v/>
      </c>
    </row>
    <row r="169" spans="1:21">
      <c r="A169" s="164" t="str">
        <f t="shared" ca="1" si="30"/>
        <v/>
      </c>
      <c r="B169" s="1" t="str">
        <f t="shared" ca="1" si="31"/>
        <v/>
      </c>
      <c r="C169" s="31" t="str">
        <f t="shared" ca="1" si="32"/>
        <v/>
      </c>
      <c r="D169" s="32" t="str">
        <f t="shared" ca="1" si="40"/>
        <v/>
      </c>
      <c r="E169" s="4" t="str">
        <f t="shared" ca="1" si="33"/>
        <v/>
      </c>
      <c r="F169" s="31" t="str">
        <f t="shared" ca="1" si="34"/>
        <v/>
      </c>
      <c r="G169" s="32" t="str">
        <f t="shared" ca="1" si="41"/>
        <v/>
      </c>
      <c r="H169" s="4" t="str">
        <f t="shared" ca="1" si="35"/>
        <v/>
      </c>
      <c r="I169" s="31" t="str">
        <f t="shared" ca="1" si="36"/>
        <v/>
      </c>
      <c r="J169" s="32" t="str">
        <f t="shared" ca="1" si="42"/>
        <v/>
      </c>
      <c r="K169" s="93" t="str">
        <f t="shared" ca="1" si="37"/>
        <v/>
      </c>
      <c r="S169" s="163" t="str">
        <f t="shared" si="38"/>
        <v/>
      </c>
      <c r="U169" s="163" t="str">
        <f t="shared" si="39"/>
        <v/>
      </c>
    </row>
    <row r="170" spans="1:21">
      <c r="A170" s="164" t="str">
        <f t="shared" ca="1" si="30"/>
        <v/>
      </c>
      <c r="B170" s="1" t="str">
        <f t="shared" ca="1" si="31"/>
        <v/>
      </c>
      <c r="C170" s="31" t="str">
        <f t="shared" ca="1" si="32"/>
        <v/>
      </c>
      <c r="D170" s="32" t="str">
        <f t="shared" ca="1" si="40"/>
        <v/>
      </c>
      <c r="E170" s="4" t="str">
        <f t="shared" ca="1" si="33"/>
        <v/>
      </c>
      <c r="F170" s="31" t="str">
        <f t="shared" ca="1" si="34"/>
        <v/>
      </c>
      <c r="G170" s="32" t="str">
        <f t="shared" ca="1" si="41"/>
        <v/>
      </c>
      <c r="H170" s="4" t="str">
        <f t="shared" ca="1" si="35"/>
        <v/>
      </c>
      <c r="I170" s="31" t="str">
        <f t="shared" ca="1" si="36"/>
        <v/>
      </c>
      <c r="J170" s="32" t="str">
        <f t="shared" ca="1" si="42"/>
        <v/>
      </c>
      <c r="K170" s="93" t="str">
        <f t="shared" ca="1" si="37"/>
        <v/>
      </c>
      <c r="S170" s="163" t="str">
        <f t="shared" si="38"/>
        <v/>
      </c>
      <c r="U170" s="163" t="str">
        <f t="shared" si="39"/>
        <v/>
      </c>
    </row>
    <row r="171" spans="1:21">
      <c r="A171" s="164" t="str">
        <f t="shared" ref="A171:A234" ca="1" si="43">IF(AND(ISBLANK(V160), A170 = $V$1),NOW(),IF(ISBLANK(V160),"",V160))</f>
        <v/>
      </c>
      <c r="B171" s="1" t="str">
        <f t="shared" ref="B171:B234" ca="1" si="44">IF(COUNTIF(O:O,A171)=1,VLOOKUP(A171,M:N,2), IF(COUNTIF(O:O,A171)=0,$B$10,""))</f>
        <v/>
      </c>
      <c r="C171" s="31" t="str">
        <f t="shared" ref="C171:C234" ca="1" si="45">IF(ISERROR(B171-2),"", -1*(B171-$B$14)*10^-4*$B$8*$B$5)</f>
        <v/>
      </c>
      <c r="D171" s="32" t="str">
        <f t="shared" ca="1" si="40"/>
        <v/>
      </c>
      <c r="E171" s="4" t="str">
        <f t="shared" ref="E171:E234" ca="1" si="46">IF(COUNTIF(O:O,A171)=1,VLOOKUP(A171,O:P,2), IF(COUNTIF(O:O,A171)=0,$C$10,""))</f>
        <v/>
      </c>
      <c r="F171" s="31" t="str">
        <f t="shared" ref="F171:F234" ca="1" si="47">IF(ISERROR(B171-2),"", -1*(E171-$E$14)*10^-4*$C$8*$C$5)</f>
        <v/>
      </c>
      <c r="G171" s="32" t="str">
        <f t="shared" ca="1" si="41"/>
        <v/>
      </c>
      <c r="H171" s="4" t="str">
        <f t="shared" ref="H171:H234" ca="1" si="48">IF(COUNTIF(O:O,A171)=1,VLOOKUP(A171,Q:R,2), IF(COUNTIF(O:O,A171)=0,$D$10,""))</f>
        <v/>
      </c>
      <c r="I171" s="31" t="str">
        <f t="shared" ref="I171:I234" ca="1" si="49">IF(ISERROR(B171-2),"", -1*(H171-$H$14)*10^-4*$D$8*$D$5)</f>
        <v/>
      </c>
      <c r="J171" s="32" t="str">
        <f t="shared" ca="1" si="42"/>
        <v/>
      </c>
      <c r="K171" s="93" t="str">
        <f t="shared" ref="K171:K234" ca="1" si="50">IF(ISERROR(B171-2),"",C171+D171+F171+G171-I171-J171)</f>
        <v/>
      </c>
      <c r="S171" s="163" t="str">
        <f t="shared" si="38"/>
        <v/>
      </c>
      <c r="U171" s="163" t="str">
        <f t="shared" si="39"/>
        <v/>
      </c>
    </row>
    <row r="172" spans="1:21">
      <c r="A172" s="164" t="str">
        <f t="shared" ca="1" si="43"/>
        <v/>
      </c>
      <c r="B172" s="1" t="str">
        <f t="shared" ca="1" si="44"/>
        <v/>
      </c>
      <c r="C172" s="31" t="str">
        <f t="shared" ca="1" si="45"/>
        <v/>
      </c>
      <c r="D172" s="32" t="str">
        <f t="shared" ca="1" si="40"/>
        <v/>
      </c>
      <c r="E172" s="4" t="str">
        <f t="shared" ca="1" si="46"/>
        <v/>
      </c>
      <c r="F172" s="31" t="str">
        <f t="shared" ca="1" si="47"/>
        <v/>
      </c>
      <c r="G172" s="32" t="str">
        <f t="shared" ca="1" si="41"/>
        <v/>
      </c>
      <c r="H172" s="4" t="str">
        <f t="shared" ca="1" si="48"/>
        <v/>
      </c>
      <c r="I172" s="31" t="str">
        <f t="shared" ca="1" si="49"/>
        <v/>
      </c>
      <c r="J172" s="32" t="str">
        <f t="shared" ca="1" si="42"/>
        <v/>
      </c>
      <c r="K172" s="93" t="str">
        <f t="shared" ca="1" si="50"/>
        <v/>
      </c>
      <c r="S172" s="163" t="str">
        <f t="shared" si="38"/>
        <v/>
      </c>
      <c r="U172" s="163" t="str">
        <f t="shared" si="39"/>
        <v/>
      </c>
    </row>
    <row r="173" spans="1:21">
      <c r="A173" s="164" t="str">
        <f t="shared" ca="1" si="43"/>
        <v/>
      </c>
      <c r="B173" s="1" t="str">
        <f t="shared" ca="1" si="44"/>
        <v/>
      </c>
      <c r="C173" s="31" t="str">
        <f t="shared" ca="1" si="45"/>
        <v/>
      </c>
      <c r="D173" s="32" t="str">
        <f t="shared" ca="1" si="40"/>
        <v/>
      </c>
      <c r="E173" s="4" t="str">
        <f t="shared" ca="1" si="46"/>
        <v/>
      </c>
      <c r="F173" s="31" t="str">
        <f t="shared" ca="1" si="47"/>
        <v/>
      </c>
      <c r="G173" s="32" t="str">
        <f t="shared" ca="1" si="41"/>
        <v/>
      </c>
      <c r="H173" s="4" t="str">
        <f t="shared" ca="1" si="48"/>
        <v/>
      </c>
      <c r="I173" s="31" t="str">
        <f t="shared" ca="1" si="49"/>
        <v/>
      </c>
      <c r="J173" s="32" t="str">
        <f t="shared" ca="1" si="42"/>
        <v/>
      </c>
      <c r="K173" s="93" t="str">
        <f t="shared" ca="1" si="50"/>
        <v/>
      </c>
      <c r="S173" s="163" t="str">
        <f t="shared" si="38"/>
        <v/>
      </c>
      <c r="U173" s="163" t="str">
        <f t="shared" si="39"/>
        <v/>
      </c>
    </row>
    <row r="174" spans="1:21">
      <c r="A174" s="164" t="str">
        <f t="shared" ca="1" si="43"/>
        <v/>
      </c>
      <c r="B174" s="1" t="str">
        <f t="shared" ca="1" si="44"/>
        <v/>
      </c>
      <c r="C174" s="31" t="str">
        <f t="shared" ca="1" si="45"/>
        <v/>
      </c>
      <c r="D174" s="32" t="str">
        <f t="shared" ca="1" si="40"/>
        <v/>
      </c>
      <c r="E174" s="4" t="str">
        <f t="shared" ca="1" si="46"/>
        <v/>
      </c>
      <c r="F174" s="31" t="str">
        <f t="shared" ca="1" si="47"/>
        <v/>
      </c>
      <c r="G174" s="32" t="str">
        <f t="shared" ca="1" si="41"/>
        <v/>
      </c>
      <c r="H174" s="4" t="str">
        <f t="shared" ca="1" si="48"/>
        <v/>
      </c>
      <c r="I174" s="31" t="str">
        <f t="shared" ca="1" si="49"/>
        <v/>
      </c>
      <c r="J174" s="32" t="str">
        <f t="shared" ca="1" si="42"/>
        <v/>
      </c>
      <c r="K174" s="93" t="str">
        <f t="shared" ca="1" si="50"/>
        <v/>
      </c>
      <c r="S174" s="163" t="str">
        <f t="shared" si="38"/>
        <v/>
      </c>
      <c r="U174" s="163" t="str">
        <f t="shared" si="39"/>
        <v/>
      </c>
    </row>
    <row r="175" spans="1:21">
      <c r="A175" s="164" t="str">
        <f t="shared" ca="1" si="43"/>
        <v/>
      </c>
      <c r="B175" s="1" t="str">
        <f t="shared" ca="1" si="44"/>
        <v/>
      </c>
      <c r="C175" s="31" t="str">
        <f t="shared" ca="1" si="45"/>
        <v/>
      </c>
      <c r="D175" s="32" t="str">
        <f t="shared" ca="1" si="40"/>
        <v/>
      </c>
      <c r="E175" s="4" t="str">
        <f t="shared" ca="1" si="46"/>
        <v/>
      </c>
      <c r="F175" s="31" t="str">
        <f t="shared" ca="1" si="47"/>
        <v/>
      </c>
      <c r="G175" s="32" t="str">
        <f t="shared" ca="1" si="41"/>
        <v/>
      </c>
      <c r="H175" s="4" t="str">
        <f t="shared" ca="1" si="48"/>
        <v/>
      </c>
      <c r="I175" s="31" t="str">
        <f t="shared" ca="1" si="49"/>
        <v/>
      </c>
      <c r="J175" s="32" t="str">
        <f t="shared" ca="1" si="42"/>
        <v/>
      </c>
      <c r="K175" s="93" t="str">
        <f t="shared" ca="1" si="50"/>
        <v/>
      </c>
      <c r="S175" s="163" t="str">
        <f t="shared" si="38"/>
        <v/>
      </c>
      <c r="U175" s="163" t="str">
        <f t="shared" si="39"/>
        <v/>
      </c>
    </row>
    <row r="176" spans="1:21">
      <c r="A176" s="164" t="str">
        <f t="shared" ca="1" si="43"/>
        <v/>
      </c>
      <c r="B176" s="1" t="str">
        <f t="shared" ca="1" si="44"/>
        <v/>
      </c>
      <c r="C176" s="31" t="str">
        <f t="shared" ca="1" si="45"/>
        <v/>
      </c>
      <c r="D176" s="32" t="str">
        <f t="shared" ca="1" si="40"/>
        <v/>
      </c>
      <c r="E176" s="4" t="str">
        <f t="shared" ca="1" si="46"/>
        <v/>
      </c>
      <c r="F176" s="31" t="str">
        <f t="shared" ca="1" si="47"/>
        <v/>
      </c>
      <c r="G176" s="32" t="str">
        <f t="shared" ca="1" si="41"/>
        <v/>
      </c>
      <c r="H176" s="4" t="str">
        <f t="shared" ca="1" si="48"/>
        <v/>
      </c>
      <c r="I176" s="31" t="str">
        <f t="shared" ca="1" si="49"/>
        <v/>
      </c>
      <c r="J176" s="32" t="str">
        <f t="shared" ca="1" si="42"/>
        <v/>
      </c>
      <c r="K176" s="93" t="str">
        <f t="shared" ca="1" si="50"/>
        <v/>
      </c>
      <c r="S176" s="163" t="str">
        <f t="shared" si="38"/>
        <v/>
      </c>
      <c r="U176" s="163" t="str">
        <f t="shared" si="39"/>
        <v/>
      </c>
    </row>
    <row r="177" spans="1:21">
      <c r="A177" s="164" t="str">
        <f t="shared" ca="1" si="43"/>
        <v/>
      </c>
      <c r="B177" s="1" t="str">
        <f t="shared" ca="1" si="44"/>
        <v/>
      </c>
      <c r="C177" s="31" t="str">
        <f t="shared" ca="1" si="45"/>
        <v/>
      </c>
      <c r="D177" s="32" t="str">
        <f t="shared" ca="1" si="40"/>
        <v/>
      </c>
      <c r="E177" s="4" t="str">
        <f t="shared" ca="1" si="46"/>
        <v/>
      </c>
      <c r="F177" s="31" t="str">
        <f t="shared" ca="1" si="47"/>
        <v/>
      </c>
      <c r="G177" s="32" t="str">
        <f t="shared" ca="1" si="41"/>
        <v/>
      </c>
      <c r="H177" s="4" t="str">
        <f t="shared" ca="1" si="48"/>
        <v/>
      </c>
      <c r="I177" s="31" t="str">
        <f t="shared" ca="1" si="49"/>
        <v/>
      </c>
      <c r="J177" s="32" t="str">
        <f t="shared" ca="1" si="42"/>
        <v/>
      </c>
      <c r="K177" s="93" t="str">
        <f t="shared" ca="1" si="50"/>
        <v/>
      </c>
      <c r="S177" s="163" t="str">
        <f t="shared" si="38"/>
        <v/>
      </c>
      <c r="U177" s="163" t="str">
        <f t="shared" si="39"/>
        <v/>
      </c>
    </row>
    <row r="178" spans="1:21">
      <c r="A178" s="164" t="str">
        <f t="shared" ca="1" si="43"/>
        <v/>
      </c>
      <c r="B178" s="1" t="str">
        <f t="shared" ca="1" si="44"/>
        <v/>
      </c>
      <c r="C178" s="31" t="str">
        <f t="shared" ca="1" si="45"/>
        <v/>
      </c>
      <c r="D178" s="32" t="str">
        <f t="shared" ca="1" si="40"/>
        <v/>
      </c>
      <c r="E178" s="4" t="str">
        <f t="shared" ca="1" si="46"/>
        <v/>
      </c>
      <c r="F178" s="31" t="str">
        <f t="shared" ca="1" si="47"/>
        <v/>
      </c>
      <c r="G178" s="32" t="str">
        <f t="shared" ca="1" si="41"/>
        <v/>
      </c>
      <c r="H178" s="4" t="str">
        <f t="shared" ca="1" si="48"/>
        <v/>
      </c>
      <c r="I178" s="31" t="str">
        <f t="shared" ca="1" si="49"/>
        <v/>
      </c>
      <c r="J178" s="32" t="str">
        <f t="shared" ca="1" si="42"/>
        <v/>
      </c>
      <c r="K178" s="93" t="str">
        <f t="shared" ca="1" si="50"/>
        <v/>
      </c>
      <c r="S178" s="163" t="str">
        <f t="shared" si="38"/>
        <v/>
      </c>
      <c r="U178" s="163" t="str">
        <f t="shared" si="39"/>
        <v/>
      </c>
    </row>
    <row r="179" spans="1:21">
      <c r="A179" s="164" t="str">
        <f t="shared" ca="1" si="43"/>
        <v/>
      </c>
      <c r="B179" s="1" t="str">
        <f t="shared" ca="1" si="44"/>
        <v/>
      </c>
      <c r="C179" s="31" t="str">
        <f t="shared" ca="1" si="45"/>
        <v/>
      </c>
      <c r="D179" s="32" t="str">
        <f t="shared" ca="1" si="40"/>
        <v/>
      </c>
      <c r="E179" s="4" t="str">
        <f t="shared" ca="1" si="46"/>
        <v/>
      </c>
      <c r="F179" s="31" t="str">
        <f t="shared" ca="1" si="47"/>
        <v/>
      </c>
      <c r="G179" s="32" t="str">
        <f t="shared" ca="1" si="41"/>
        <v/>
      </c>
      <c r="H179" s="4" t="str">
        <f t="shared" ca="1" si="48"/>
        <v/>
      </c>
      <c r="I179" s="31" t="str">
        <f t="shared" ca="1" si="49"/>
        <v/>
      </c>
      <c r="J179" s="32" t="str">
        <f t="shared" ca="1" si="42"/>
        <v/>
      </c>
      <c r="K179" s="93" t="str">
        <f t="shared" ca="1" si="50"/>
        <v/>
      </c>
      <c r="S179" s="163" t="str">
        <f t="shared" si="38"/>
        <v/>
      </c>
      <c r="U179" s="163" t="str">
        <f t="shared" si="39"/>
        <v/>
      </c>
    </row>
    <row r="180" spans="1:21">
      <c r="A180" s="164" t="str">
        <f t="shared" ca="1" si="43"/>
        <v/>
      </c>
      <c r="B180" s="1" t="str">
        <f t="shared" ca="1" si="44"/>
        <v/>
      </c>
      <c r="C180" s="31" t="str">
        <f t="shared" ca="1" si="45"/>
        <v/>
      </c>
      <c r="D180" s="32" t="str">
        <f t="shared" ca="1" si="40"/>
        <v/>
      </c>
      <c r="E180" s="4" t="str">
        <f t="shared" ca="1" si="46"/>
        <v/>
      </c>
      <c r="F180" s="31" t="str">
        <f t="shared" ca="1" si="47"/>
        <v/>
      </c>
      <c r="G180" s="32" t="str">
        <f t="shared" ca="1" si="41"/>
        <v/>
      </c>
      <c r="H180" s="4" t="str">
        <f t="shared" ca="1" si="48"/>
        <v/>
      </c>
      <c r="I180" s="31" t="str">
        <f t="shared" ca="1" si="49"/>
        <v/>
      </c>
      <c r="J180" s="32" t="str">
        <f t="shared" ca="1" si="42"/>
        <v/>
      </c>
      <c r="K180" s="93" t="str">
        <f t="shared" ca="1" si="50"/>
        <v/>
      </c>
      <c r="S180" s="163" t="str">
        <f t="shared" si="38"/>
        <v/>
      </c>
      <c r="U180" s="163" t="str">
        <f t="shared" si="39"/>
        <v/>
      </c>
    </row>
    <row r="181" spans="1:21">
      <c r="A181" s="164" t="str">
        <f t="shared" ca="1" si="43"/>
        <v/>
      </c>
      <c r="B181" s="1" t="str">
        <f t="shared" ca="1" si="44"/>
        <v/>
      </c>
      <c r="C181" s="31" t="str">
        <f t="shared" ca="1" si="45"/>
        <v/>
      </c>
      <c r="D181" s="32" t="str">
        <f t="shared" ca="1" si="40"/>
        <v/>
      </c>
      <c r="E181" s="4" t="str">
        <f t="shared" ca="1" si="46"/>
        <v/>
      </c>
      <c r="F181" s="31" t="str">
        <f t="shared" ca="1" si="47"/>
        <v/>
      </c>
      <c r="G181" s="32" t="str">
        <f t="shared" ca="1" si="41"/>
        <v/>
      </c>
      <c r="H181" s="4" t="str">
        <f t="shared" ca="1" si="48"/>
        <v/>
      </c>
      <c r="I181" s="31" t="str">
        <f t="shared" ca="1" si="49"/>
        <v/>
      </c>
      <c r="J181" s="32" t="str">
        <f t="shared" ca="1" si="42"/>
        <v/>
      </c>
      <c r="K181" s="93" t="str">
        <f t="shared" ca="1" si="50"/>
        <v/>
      </c>
      <c r="S181" s="163" t="str">
        <f t="shared" si="38"/>
        <v/>
      </c>
      <c r="U181" s="163" t="str">
        <f t="shared" si="39"/>
        <v/>
      </c>
    </row>
    <row r="182" spans="1:21">
      <c r="A182" s="164" t="str">
        <f t="shared" ca="1" si="43"/>
        <v/>
      </c>
      <c r="B182" s="1" t="str">
        <f t="shared" ca="1" si="44"/>
        <v/>
      </c>
      <c r="C182" s="31" t="str">
        <f t="shared" ca="1" si="45"/>
        <v/>
      </c>
      <c r="D182" s="32" t="str">
        <f t="shared" ca="1" si="40"/>
        <v/>
      </c>
      <c r="E182" s="4" t="str">
        <f t="shared" ca="1" si="46"/>
        <v/>
      </c>
      <c r="F182" s="31" t="str">
        <f t="shared" ca="1" si="47"/>
        <v/>
      </c>
      <c r="G182" s="32" t="str">
        <f t="shared" ca="1" si="41"/>
        <v/>
      </c>
      <c r="H182" s="4" t="str">
        <f t="shared" ca="1" si="48"/>
        <v/>
      </c>
      <c r="I182" s="31" t="str">
        <f t="shared" ca="1" si="49"/>
        <v/>
      </c>
      <c r="J182" s="32" t="str">
        <f t="shared" ca="1" si="42"/>
        <v/>
      </c>
      <c r="K182" s="93" t="str">
        <f t="shared" ca="1" si="50"/>
        <v/>
      </c>
      <c r="S182" s="163" t="str">
        <f t="shared" si="38"/>
        <v/>
      </c>
      <c r="U182" s="163" t="str">
        <f t="shared" si="39"/>
        <v/>
      </c>
    </row>
    <row r="183" spans="1:21">
      <c r="A183" s="164" t="str">
        <f t="shared" ca="1" si="43"/>
        <v/>
      </c>
      <c r="B183" s="1" t="str">
        <f t="shared" ca="1" si="44"/>
        <v/>
      </c>
      <c r="C183" s="31" t="str">
        <f t="shared" ca="1" si="45"/>
        <v/>
      </c>
      <c r="D183" s="32" t="str">
        <f t="shared" ca="1" si="40"/>
        <v/>
      </c>
      <c r="E183" s="4" t="str">
        <f t="shared" ca="1" si="46"/>
        <v/>
      </c>
      <c r="F183" s="31" t="str">
        <f t="shared" ca="1" si="47"/>
        <v/>
      </c>
      <c r="G183" s="32" t="str">
        <f t="shared" ca="1" si="41"/>
        <v/>
      </c>
      <c r="H183" s="4" t="str">
        <f t="shared" ca="1" si="48"/>
        <v/>
      </c>
      <c r="I183" s="31" t="str">
        <f t="shared" ca="1" si="49"/>
        <v/>
      </c>
      <c r="J183" s="32" t="str">
        <f t="shared" ca="1" si="42"/>
        <v/>
      </c>
      <c r="K183" s="93" t="str">
        <f t="shared" ca="1" si="50"/>
        <v/>
      </c>
      <c r="S183" s="163" t="str">
        <f t="shared" si="38"/>
        <v/>
      </c>
      <c r="U183" s="163" t="str">
        <f t="shared" si="39"/>
        <v/>
      </c>
    </row>
    <row r="184" spans="1:21">
      <c r="A184" s="164" t="str">
        <f t="shared" ca="1" si="43"/>
        <v/>
      </c>
      <c r="B184" s="1" t="str">
        <f t="shared" ca="1" si="44"/>
        <v/>
      </c>
      <c r="C184" s="31" t="str">
        <f t="shared" ca="1" si="45"/>
        <v/>
      </c>
      <c r="D184" s="32" t="str">
        <f t="shared" ca="1" si="40"/>
        <v/>
      </c>
      <c r="E184" s="4" t="str">
        <f t="shared" ca="1" si="46"/>
        <v/>
      </c>
      <c r="F184" s="31" t="str">
        <f t="shared" ca="1" si="47"/>
        <v/>
      </c>
      <c r="G184" s="32" t="str">
        <f t="shared" ca="1" si="41"/>
        <v/>
      </c>
      <c r="H184" s="4" t="str">
        <f t="shared" ca="1" si="48"/>
        <v/>
      </c>
      <c r="I184" s="31" t="str">
        <f t="shared" ca="1" si="49"/>
        <v/>
      </c>
      <c r="J184" s="32" t="str">
        <f t="shared" ca="1" si="42"/>
        <v/>
      </c>
      <c r="K184" s="93" t="str">
        <f t="shared" ca="1" si="50"/>
        <v/>
      </c>
      <c r="S184" s="163" t="str">
        <f t="shared" si="38"/>
        <v/>
      </c>
      <c r="U184" s="163" t="str">
        <f t="shared" si="39"/>
        <v/>
      </c>
    </row>
    <row r="185" spans="1:21">
      <c r="A185" s="164" t="str">
        <f t="shared" ca="1" si="43"/>
        <v/>
      </c>
      <c r="B185" s="1" t="str">
        <f t="shared" ca="1" si="44"/>
        <v/>
      </c>
      <c r="C185" s="31" t="str">
        <f t="shared" ca="1" si="45"/>
        <v/>
      </c>
      <c r="D185" s="32" t="str">
        <f t="shared" ca="1" si="40"/>
        <v/>
      </c>
      <c r="E185" s="4" t="str">
        <f t="shared" ca="1" si="46"/>
        <v/>
      </c>
      <c r="F185" s="31" t="str">
        <f t="shared" ca="1" si="47"/>
        <v/>
      </c>
      <c r="G185" s="32" t="str">
        <f t="shared" ca="1" si="41"/>
        <v/>
      </c>
      <c r="H185" s="4" t="str">
        <f t="shared" ca="1" si="48"/>
        <v/>
      </c>
      <c r="I185" s="31" t="str">
        <f t="shared" ca="1" si="49"/>
        <v/>
      </c>
      <c r="J185" s="32" t="str">
        <f t="shared" ca="1" si="42"/>
        <v/>
      </c>
      <c r="K185" s="93" t="str">
        <f t="shared" ca="1" si="50"/>
        <v/>
      </c>
      <c r="S185" s="163" t="str">
        <f t="shared" si="38"/>
        <v/>
      </c>
      <c r="U185" s="163" t="str">
        <f t="shared" si="39"/>
        <v/>
      </c>
    </row>
    <row r="186" spans="1:21">
      <c r="A186" s="164" t="str">
        <f t="shared" ca="1" si="43"/>
        <v/>
      </c>
      <c r="B186" s="1" t="str">
        <f t="shared" ca="1" si="44"/>
        <v/>
      </c>
      <c r="C186" s="31" t="str">
        <f t="shared" ca="1" si="45"/>
        <v/>
      </c>
      <c r="D186" s="32" t="str">
        <f t="shared" ca="1" si="40"/>
        <v/>
      </c>
      <c r="E186" s="4" t="str">
        <f t="shared" ca="1" si="46"/>
        <v/>
      </c>
      <c r="F186" s="31" t="str">
        <f t="shared" ca="1" si="47"/>
        <v/>
      </c>
      <c r="G186" s="32" t="str">
        <f t="shared" ca="1" si="41"/>
        <v/>
      </c>
      <c r="H186" s="4" t="str">
        <f t="shared" ca="1" si="48"/>
        <v/>
      </c>
      <c r="I186" s="31" t="str">
        <f t="shared" ca="1" si="49"/>
        <v/>
      </c>
      <c r="J186" s="32" t="str">
        <f t="shared" ca="1" si="42"/>
        <v/>
      </c>
      <c r="K186" s="93" t="str">
        <f t="shared" ca="1" si="50"/>
        <v/>
      </c>
      <c r="S186" s="163" t="str">
        <f t="shared" si="38"/>
        <v/>
      </c>
      <c r="U186" s="163" t="str">
        <f t="shared" si="39"/>
        <v/>
      </c>
    </row>
    <row r="187" spans="1:21">
      <c r="A187" s="164" t="str">
        <f t="shared" ca="1" si="43"/>
        <v/>
      </c>
      <c r="B187" s="1" t="str">
        <f t="shared" ca="1" si="44"/>
        <v/>
      </c>
      <c r="C187" s="31" t="str">
        <f t="shared" ca="1" si="45"/>
        <v/>
      </c>
      <c r="D187" s="32" t="str">
        <f t="shared" ca="1" si="40"/>
        <v/>
      </c>
      <c r="E187" s="4" t="str">
        <f t="shared" ca="1" si="46"/>
        <v/>
      </c>
      <c r="F187" s="31" t="str">
        <f t="shared" ca="1" si="47"/>
        <v/>
      </c>
      <c r="G187" s="32" t="str">
        <f t="shared" ca="1" si="41"/>
        <v/>
      </c>
      <c r="H187" s="4" t="str">
        <f t="shared" ca="1" si="48"/>
        <v/>
      </c>
      <c r="I187" s="31" t="str">
        <f t="shared" ca="1" si="49"/>
        <v/>
      </c>
      <c r="J187" s="32" t="str">
        <f t="shared" ca="1" si="42"/>
        <v/>
      </c>
      <c r="K187" s="93" t="str">
        <f t="shared" ca="1" si="50"/>
        <v/>
      </c>
      <c r="S187" s="163" t="str">
        <f t="shared" si="38"/>
        <v/>
      </c>
      <c r="U187" s="163" t="str">
        <f t="shared" si="39"/>
        <v/>
      </c>
    </row>
    <row r="188" spans="1:21">
      <c r="A188" s="164" t="str">
        <f t="shared" ca="1" si="43"/>
        <v/>
      </c>
      <c r="B188" s="1" t="str">
        <f t="shared" ca="1" si="44"/>
        <v/>
      </c>
      <c r="C188" s="31" t="str">
        <f t="shared" ca="1" si="45"/>
        <v/>
      </c>
      <c r="D188" s="32" t="str">
        <f t="shared" ca="1" si="40"/>
        <v/>
      </c>
      <c r="E188" s="4" t="str">
        <f t="shared" ca="1" si="46"/>
        <v/>
      </c>
      <c r="F188" s="31" t="str">
        <f t="shared" ca="1" si="47"/>
        <v/>
      </c>
      <c r="G188" s="32" t="str">
        <f t="shared" ca="1" si="41"/>
        <v/>
      </c>
      <c r="H188" s="4" t="str">
        <f t="shared" ca="1" si="48"/>
        <v/>
      </c>
      <c r="I188" s="31" t="str">
        <f t="shared" ca="1" si="49"/>
        <v/>
      </c>
      <c r="J188" s="32" t="str">
        <f t="shared" ca="1" si="42"/>
        <v/>
      </c>
      <c r="K188" s="93" t="str">
        <f t="shared" ca="1" si="50"/>
        <v/>
      </c>
      <c r="S188" s="163" t="str">
        <f t="shared" si="38"/>
        <v/>
      </c>
      <c r="U188" s="163" t="str">
        <f t="shared" si="39"/>
        <v/>
      </c>
    </row>
    <row r="189" spans="1:21">
      <c r="A189" s="164" t="str">
        <f t="shared" ca="1" si="43"/>
        <v/>
      </c>
      <c r="B189" s="1" t="str">
        <f t="shared" ca="1" si="44"/>
        <v/>
      </c>
      <c r="C189" s="31" t="str">
        <f t="shared" ca="1" si="45"/>
        <v/>
      </c>
      <c r="D189" s="32" t="str">
        <f t="shared" ca="1" si="40"/>
        <v/>
      </c>
      <c r="E189" s="4" t="str">
        <f t="shared" ca="1" si="46"/>
        <v/>
      </c>
      <c r="F189" s="31" t="str">
        <f t="shared" ca="1" si="47"/>
        <v/>
      </c>
      <c r="G189" s="32" t="str">
        <f t="shared" ca="1" si="41"/>
        <v/>
      </c>
      <c r="H189" s="4" t="str">
        <f t="shared" ca="1" si="48"/>
        <v/>
      </c>
      <c r="I189" s="31" t="str">
        <f t="shared" ca="1" si="49"/>
        <v/>
      </c>
      <c r="J189" s="32" t="str">
        <f t="shared" ca="1" si="42"/>
        <v/>
      </c>
      <c r="K189" s="93" t="str">
        <f t="shared" ca="1" si="50"/>
        <v/>
      </c>
      <c r="S189" s="163" t="str">
        <f t="shared" si="38"/>
        <v/>
      </c>
      <c r="U189" s="163" t="str">
        <f t="shared" si="39"/>
        <v/>
      </c>
    </row>
    <row r="190" spans="1:21">
      <c r="A190" s="164" t="str">
        <f t="shared" ca="1" si="43"/>
        <v/>
      </c>
      <c r="B190" s="1" t="str">
        <f t="shared" ca="1" si="44"/>
        <v/>
      </c>
      <c r="C190" s="31" t="str">
        <f t="shared" ca="1" si="45"/>
        <v/>
      </c>
      <c r="D190" s="32" t="str">
        <f t="shared" ca="1" si="40"/>
        <v/>
      </c>
      <c r="E190" s="4" t="str">
        <f t="shared" ca="1" si="46"/>
        <v/>
      </c>
      <c r="F190" s="31" t="str">
        <f t="shared" ca="1" si="47"/>
        <v/>
      </c>
      <c r="G190" s="32" t="str">
        <f t="shared" ca="1" si="41"/>
        <v/>
      </c>
      <c r="H190" s="4" t="str">
        <f t="shared" ca="1" si="48"/>
        <v/>
      </c>
      <c r="I190" s="31" t="str">
        <f t="shared" ca="1" si="49"/>
        <v/>
      </c>
      <c r="J190" s="32" t="str">
        <f t="shared" ca="1" si="42"/>
        <v/>
      </c>
      <c r="K190" s="93" t="str">
        <f t="shared" ca="1" si="50"/>
        <v/>
      </c>
      <c r="S190" s="163" t="str">
        <f t="shared" si="38"/>
        <v/>
      </c>
      <c r="U190" s="163" t="str">
        <f t="shared" si="39"/>
        <v/>
      </c>
    </row>
    <row r="191" spans="1:21">
      <c r="A191" s="164" t="str">
        <f t="shared" ca="1" si="43"/>
        <v/>
      </c>
      <c r="B191" s="1" t="str">
        <f t="shared" ca="1" si="44"/>
        <v/>
      </c>
      <c r="C191" s="31" t="str">
        <f t="shared" ca="1" si="45"/>
        <v/>
      </c>
      <c r="D191" s="32" t="str">
        <f t="shared" ca="1" si="40"/>
        <v/>
      </c>
      <c r="E191" s="4" t="str">
        <f t="shared" ca="1" si="46"/>
        <v/>
      </c>
      <c r="F191" s="31" t="str">
        <f t="shared" ca="1" si="47"/>
        <v/>
      </c>
      <c r="G191" s="32" t="str">
        <f t="shared" ca="1" si="41"/>
        <v/>
      </c>
      <c r="H191" s="4" t="str">
        <f t="shared" ca="1" si="48"/>
        <v/>
      </c>
      <c r="I191" s="31" t="str">
        <f t="shared" ca="1" si="49"/>
        <v/>
      </c>
      <c r="J191" s="32" t="str">
        <f t="shared" ca="1" si="42"/>
        <v/>
      </c>
      <c r="K191" s="93" t="str">
        <f t="shared" ca="1" si="50"/>
        <v/>
      </c>
      <c r="S191" s="163" t="str">
        <f t="shared" si="38"/>
        <v/>
      </c>
      <c r="U191" s="163" t="str">
        <f t="shared" si="39"/>
        <v/>
      </c>
    </row>
    <row r="192" spans="1:21">
      <c r="A192" s="164" t="str">
        <f t="shared" ca="1" si="43"/>
        <v/>
      </c>
      <c r="B192" s="1" t="str">
        <f t="shared" ca="1" si="44"/>
        <v/>
      </c>
      <c r="C192" s="31" t="str">
        <f t="shared" ca="1" si="45"/>
        <v/>
      </c>
      <c r="D192" s="32" t="str">
        <f t="shared" ca="1" si="40"/>
        <v/>
      </c>
      <c r="E192" s="4" t="str">
        <f t="shared" ca="1" si="46"/>
        <v/>
      </c>
      <c r="F192" s="31" t="str">
        <f t="shared" ca="1" si="47"/>
        <v/>
      </c>
      <c r="G192" s="32" t="str">
        <f t="shared" ca="1" si="41"/>
        <v/>
      </c>
      <c r="H192" s="4" t="str">
        <f t="shared" ca="1" si="48"/>
        <v/>
      </c>
      <c r="I192" s="31" t="str">
        <f t="shared" ca="1" si="49"/>
        <v/>
      </c>
      <c r="J192" s="32" t="str">
        <f t="shared" ca="1" si="42"/>
        <v/>
      </c>
      <c r="K192" s="93" t="str">
        <f t="shared" ca="1" si="50"/>
        <v/>
      </c>
      <c r="S192" s="163" t="str">
        <f t="shared" si="38"/>
        <v/>
      </c>
      <c r="U192" s="163" t="str">
        <f t="shared" si="39"/>
        <v/>
      </c>
    </row>
    <row r="193" spans="1:21">
      <c r="A193" s="164" t="str">
        <f t="shared" ca="1" si="43"/>
        <v/>
      </c>
      <c r="B193" s="1" t="str">
        <f t="shared" ca="1" si="44"/>
        <v/>
      </c>
      <c r="C193" s="31" t="str">
        <f t="shared" ca="1" si="45"/>
        <v/>
      </c>
      <c r="D193" s="32" t="str">
        <f t="shared" ca="1" si="40"/>
        <v/>
      </c>
      <c r="E193" s="4" t="str">
        <f t="shared" ca="1" si="46"/>
        <v/>
      </c>
      <c r="F193" s="31" t="str">
        <f t="shared" ca="1" si="47"/>
        <v/>
      </c>
      <c r="G193" s="32" t="str">
        <f t="shared" ca="1" si="41"/>
        <v/>
      </c>
      <c r="H193" s="4" t="str">
        <f t="shared" ca="1" si="48"/>
        <v/>
      </c>
      <c r="I193" s="31" t="str">
        <f t="shared" ca="1" si="49"/>
        <v/>
      </c>
      <c r="J193" s="32" t="str">
        <f t="shared" ca="1" si="42"/>
        <v/>
      </c>
      <c r="K193" s="93" t="str">
        <f t="shared" ca="1" si="50"/>
        <v/>
      </c>
      <c r="S193" s="163" t="str">
        <f t="shared" si="38"/>
        <v/>
      </c>
      <c r="U193" s="163" t="str">
        <f t="shared" si="39"/>
        <v/>
      </c>
    </row>
    <row r="194" spans="1:21">
      <c r="A194" s="164" t="str">
        <f t="shared" ca="1" si="43"/>
        <v/>
      </c>
      <c r="B194" s="1" t="str">
        <f t="shared" ca="1" si="44"/>
        <v/>
      </c>
      <c r="C194" s="31" t="str">
        <f t="shared" ca="1" si="45"/>
        <v/>
      </c>
      <c r="D194" s="32" t="str">
        <f t="shared" ca="1" si="40"/>
        <v/>
      </c>
      <c r="E194" s="4" t="str">
        <f t="shared" ca="1" si="46"/>
        <v/>
      </c>
      <c r="F194" s="31" t="str">
        <f t="shared" ca="1" si="47"/>
        <v/>
      </c>
      <c r="G194" s="32" t="str">
        <f t="shared" ca="1" si="41"/>
        <v/>
      </c>
      <c r="H194" s="4" t="str">
        <f t="shared" ca="1" si="48"/>
        <v/>
      </c>
      <c r="I194" s="31" t="str">
        <f t="shared" ca="1" si="49"/>
        <v/>
      </c>
      <c r="J194" s="32" t="str">
        <f t="shared" ca="1" si="42"/>
        <v/>
      </c>
      <c r="K194" s="93" t="str">
        <f t="shared" ca="1" si="50"/>
        <v/>
      </c>
      <c r="S194" s="163" t="str">
        <f t="shared" si="38"/>
        <v/>
      </c>
      <c r="U194" s="163" t="str">
        <f t="shared" si="39"/>
        <v/>
      </c>
    </row>
    <row r="195" spans="1:21">
      <c r="A195" s="164" t="str">
        <f t="shared" ca="1" si="43"/>
        <v/>
      </c>
      <c r="B195" s="1" t="str">
        <f t="shared" ca="1" si="44"/>
        <v/>
      </c>
      <c r="C195" s="31" t="str">
        <f t="shared" ca="1" si="45"/>
        <v/>
      </c>
      <c r="D195" s="32" t="str">
        <f t="shared" ca="1" si="40"/>
        <v/>
      </c>
      <c r="E195" s="4" t="str">
        <f t="shared" ca="1" si="46"/>
        <v/>
      </c>
      <c r="F195" s="31" t="str">
        <f t="shared" ca="1" si="47"/>
        <v/>
      </c>
      <c r="G195" s="32" t="str">
        <f t="shared" ca="1" si="41"/>
        <v/>
      </c>
      <c r="H195" s="4" t="str">
        <f t="shared" ca="1" si="48"/>
        <v/>
      </c>
      <c r="I195" s="31" t="str">
        <f t="shared" ca="1" si="49"/>
        <v/>
      </c>
      <c r="J195" s="32" t="str">
        <f t="shared" ca="1" si="42"/>
        <v/>
      </c>
      <c r="K195" s="93" t="str">
        <f t="shared" ca="1" si="50"/>
        <v/>
      </c>
      <c r="S195" s="163" t="str">
        <f t="shared" si="38"/>
        <v/>
      </c>
      <c r="U195" s="163" t="str">
        <f t="shared" si="39"/>
        <v/>
      </c>
    </row>
    <row r="196" spans="1:21">
      <c r="A196" s="164" t="str">
        <f t="shared" ca="1" si="43"/>
        <v/>
      </c>
      <c r="B196" s="1" t="str">
        <f t="shared" ca="1" si="44"/>
        <v/>
      </c>
      <c r="C196" s="31" t="str">
        <f t="shared" ca="1" si="45"/>
        <v/>
      </c>
      <c r="D196" s="32" t="str">
        <f t="shared" ca="1" si="40"/>
        <v/>
      </c>
      <c r="E196" s="4" t="str">
        <f t="shared" ca="1" si="46"/>
        <v/>
      </c>
      <c r="F196" s="31" t="str">
        <f t="shared" ca="1" si="47"/>
        <v/>
      </c>
      <c r="G196" s="32" t="str">
        <f t="shared" ca="1" si="41"/>
        <v/>
      </c>
      <c r="H196" s="4" t="str">
        <f t="shared" ca="1" si="48"/>
        <v/>
      </c>
      <c r="I196" s="31" t="str">
        <f t="shared" ca="1" si="49"/>
        <v/>
      </c>
      <c r="J196" s="32" t="str">
        <f t="shared" ca="1" si="42"/>
        <v/>
      </c>
      <c r="K196" s="93" t="str">
        <f t="shared" ca="1" si="50"/>
        <v/>
      </c>
      <c r="S196" s="163" t="str">
        <f t="shared" ref="S196:S259" si="51">IF(COUNTIF(O:O,M196)*COUNTIF(Q:Q,M196),M196,"")</f>
        <v/>
      </c>
      <c r="U196" s="163" t="str">
        <f t="shared" ref="U196:U259" si="52">IF(T196&gt;$A$14,T196,"")</f>
        <v/>
      </c>
    </row>
    <row r="197" spans="1:21">
      <c r="A197" s="164" t="str">
        <f t="shared" ca="1" si="43"/>
        <v/>
      </c>
      <c r="B197" s="1" t="str">
        <f t="shared" ca="1" si="44"/>
        <v/>
      </c>
      <c r="C197" s="31" t="str">
        <f t="shared" ca="1" si="45"/>
        <v/>
      </c>
      <c r="D197" s="32" t="str">
        <f t="shared" ca="1" si="40"/>
        <v/>
      </c>
      <c r="E197" s="4" t="str">
        <f t="shared" ca="1" si="46"/>
        <v/>
      </c>
      <c r="F197" s="31" t="str">
        <f t="shared" ca="1" si="47"/>
        <v/>
      </c>
      <c r="G197" s="32" t="str">
        <f t="shared" ca="1" si="41"/>
        <v/>
      </c>
      <c r="H197" s="4" t="str">
        <f t="shared" ca="1" si="48"/>
        <v/>
      </c>
      <c r="I197" s="31" t="str">
        <f t="shared" ca="1" si="49"/>
        <v/>
      </c>
      <c r="J197" s="32" t="str">
        <f t="shared" ca="1" si="42"/>
        <v/>
      </c>
      <c r="K197" s="93" t="str">
        <f t="shared" ca="1" si="50"/>
        <v/>
      </c>
      <c r="S197" s="163" t="str">
        <f t="shared" si="51"/>
        <v/>
      </c>
      <c r="U197" s="163" t="str">
        <f t="shared" si="52"/>
        <v/>
      </c>
    </row>
    <row r="198" spans="1:21">
      <c r="A198" s="164" t="str">
        <f t="shared" ca="1" si="43"/>
        <v/>
      </c>
      <c r="B198" s="1" t="str">
        <f t="shared" ca="1" si="44"/>
        <v/>
      </c>
      <c r="C198" s="31" t="str">
        <f t="shared" ca="1" si="45"/>
        <v/>
      </c>
      <c r="D198" s="32" t="str">
        <f t="shared" ca="1" si="40"/>
        <v/>
      </c>
      <c r="E198" s="4" t="str">
        <f t="shared" ca="1" si="46"/>
        <v/>
      </c>
      <c r="F198" s="31" t="str">
        <f t="shared" ca="1" si="47"/>
        <v/>
      </c>
      <c r="G198" s="32" t="str">
        <f t="shared" ca="1" si="41"/>
        <v/>
      </c>
      <c r="H198" s="4" t="str">
        <f t="shared" ca="1" si="48"/>
        <v/>
      </c>
      <c r="I198" s="31" t="str">
        <f t="shared" ca="1" si="49"/>
        <v/>
      </c>
      <c r="J198" s="32" t="str">
        <f t="shared" ca="1" si="42"/>
        <v/>
      </c>
      <c r="K198" s="93" t="str">
        <f t="shared" ca="1" si="50"/>
        <v/>
      </c>
      <c r="S198" s="163" t="str">
        <f t="shared" si="51"/>
        <v/>
      </c>
      <c r="U198" s="163" t="str">
        <f t="shared" si="52"/>
        <v/>
      </c>
    </row>
    <row r="199" spans="1:21">
      <c r="A199" s="164" t="str">
        <f t="shared" ca="1" si="43"/>
        <v/>
      </c>
      <c r="B199" s="1" t="str">
        <f t="shared" ca="1" si="44"/>
        <v/>
      </c>
      <c r="C199" s="31" t="str">
        <f t="shared" ca="1" si="45"/>
        <v/>
      </c>
      <c r="D199" s="32" t="str">
        <f t="shared" ca="1" si="40"/>
        <v/>
      </c>
      <c r="E199" s="4" t="str">
        <f t="shared" ca="1" si="46"/>
        <v/>
      </c>
      <c r="F199" s="31" t="str">
        <f t="shared" ca="1" si="47"/>
        <v/>
      </c>
      <c r="G199" s="32" t="str">
        <f t="shared" ca="1" si="41"/>
        <v/>
      </c>
      <c r="H199" s="4" t="str">
        <f t="shared" ca="1" si="48"/>
        <v/>
      </c>
      <c r="I199" s="31" t="str">
        <f t="shared" ca="1" si="49"/>
        <v/>
      </c>
      <c r="J199" s="32" t="str">
        <f t="shared" ca="1" si="42"/>
        <v/>
      </c>
      <c r="K199" s="93" t="str">
        <f t="shared" ca="1" si="50"/>
        <v/>
      </c>
      <c r="S199" s="163" t="str">
        <f t="shared" si="51"/>
        <v/>
      </c>
      <c r="U199" s="163" t="str">
        <f t="shared" si="52"/>
        <v/>
      </c>
    </row>
    <row r="200" spans="1:21">
      <c r="A200" s="164" t="str">
        <f t="shared" ca="1" si="43"/>
        <v/>
      </c>
      <c r="B200" s="1" t="str">
        <f t="shared" ca="1" si="44"/>
        <v/>
      </c>
      <c r="C200" s="31" t="str">
        <f t="shared" ca="1" si="45"/>
        <v/>
      </c>
      <c r="D200" s="32" t="str">
        <f t="shared" ca="1" si="40"/>
        <v/>
      </c>
      <c r="E200" s="4" t="str">
        <f t="shared" ca="1" si="46"/>
        <v/>
      </c>
      <c r="F200" s="31" t="str">
        <f t="shared" ca="1" si="47"/>
        <v/>
      </c>
      <c r="G200" s="32" t="str">
        <f t="shared" ca="1" si="41"/>
        <v/>
      </c>
      <c r="H200" s="4" t="str">
        <f t="shared" ca="1" si="48"/>
        <v/>
      </c>
      <c r="I200" s="31" t="str">
        <f t="shared" ca="1" si="49"/>
        <v/>
      </c>
      <c r="J200" s="32" t="str">
        <f t="shared" ca="1" si="42"/>
        <v/>
      </c>
      <c r="K200" s="93" t="str">
        <f t="shared" ca="1" si="50"/>
        <v/>
      </c>
      <c r="S200" s="163" t="str">
        <f t="shared" si="51"/>
        <v/>
      </c>
      <c r="U200" s="163" t="str">
        <f t="shared" si="52"/>
        <v/>
      </c>
    </row>
    <row r="201" spans="1:21">
      <c r="A201" s="164" t="str">
        <f t="shared" ca="1" si="43"/>
        <v/>
      </c>
      <c r="B201" s="1" t="str">
        <f t="shared" ca="1" si="44"/>
        <v/>
      </c>
      <c r="C201" s="31" t="str">
        <f t="shared" ca="1" si="45"/>
        <v/>
      </c>
      <c r="D201" s="32" t="str">
        <f t="shared" ca="1" si="40"/>
        <v/>
      </c>
      <c r="E201" s="4" t="str">
        <f t="shared" ca="1" si="46"/>
        <v/>
      </c>
      <c r="F201" s="31" t="str">
        <f t="shared" ca="1" si="47"/>
        <v/>
      </c>
      <c r="G201" s="32" t="str">
        <f t="shared" ca="1" si="41"/>
        <v/>
      </c>
      <c r="H201" s="4" t="str">
        <f t="shared" ca="1" si="48"/>
        <v/>
      </c>
      <c r="I201" s="31" t="str">
        <f t="shared" ca="1" si="49"/>
        <v/>
      </c>
      <c r="J201" s="32" t="str">
        <f t="shared" ca="1" si="42"/>
        <v/>
      </c>
      <c r="K201" s="93" t="str">
        <f t="shared" ca="1" si="50"/>
        <v/>
      </c>
      <c r="S201" s="163" t="str">
        <f t="shared" si="51"/>
        <v/>
      </c>
      <c r="U201" s="163" t="str">
        <f t="shared" si="52"/>
        <v/>
      </c>
    </row>
    <row r="202" spans="1:21">
      <c r="A202" s="164" t="str">
        <f t="shared" ca="1" si="43"/>
        <v/>
      </c>
      <c r="B202" s="1" t="str">
        <f t="shared" ca="1" si="44"/>
        <v/>
      </c>
      <c r="C202" s="31" t="str">
        <f t="shared" ca="1" si="45"/>
        <v/>
      </c>
      <c r="D202" s="32" t="str">
        <f t="shared" ca="1" si="40"/>
        <v/>
      </c>
      <c r="E202" s="4" t="str">
        <f t="shared" ca="1" si="46"/>
        <v/>
      </c>
      <c r="F202" s="31" t="str">
        <f t="shared" ca="1" si="47"/>
        <v/>
      </c>
      <c r="G202" s="32" t="str">
        <f t="shared" ca="1" si="41"/>
        <v/>
      </c>
      <c r="H202" s="4" t="str">
        <f t="shared" ca="1" si="48"/>
        <v/>
      </c>
      <c r="I202" s="31" t="str">
        <f t="shared" ca="1" si="49"/>
        <v/>
      </c>
      <c r="J202" s="32" t="str">
        <f t="shared" ca="1" si="42"/>
        <v/>
      </c>
      <c r="K202" s="93" t="str">
        <f t="shared" ca="1" si="50"/>
        <v/>
      </c>
      <c r="S202" s="163" t="str">
        <f t="shared" si="51"/>
        <v/>
      </c>
      <c r="U202" s="163" t="str">
        <f t="shared" si="52"/>
        <v/>
      </c>
    </row>
    <row r="203" spans="1:21">
      <c r="A203" s="164" t="str">
        <f t="shared" ca="1" si="43"/>
        <v/>
      </c>
      <c r="B203" s="1" t="str">
        <f t="shared" ca="1" si="44"/>
        <v/>
      </c>
      <c r="C203" s="31" t="str">
        <f t="shared" ca="1" si="45"/>
        <v/>
      </c>
      <c r="D203" s="32" t="str">
        <f t="shared" ca="1" si="40"/>
        <v/>
      </c>
      <c r="E203" s="4" t="str">
        <f t="shared" ca="1" si="46"/>
        <v/>
      </c>
      <c r="F203" s="31" t="str">
        <f t="shared" ca="1" si="47"/>
        <v/>
      </c>
      <c r="G203" s="32" t="str">
        <f t="shared" ca="1" si="41"/>
        <v/>
      </c>
      <c r="H203" s="4" t="str">
        <f t="shared" ca="1" si="48"/>
        <v/>
      </c>
      <c r="I203" s="31" t="str">
        <f t="shared" ca="1" si="49"/>
        <v/>
      </c>
      <c r="J203" s="32" t="str">
        <f t="shared" ca="1" si="42"/>
        <v/>
      </c>
      <c r="K203" s="93" t="str">
        <f t="shared" ca="1" si="50"/>
        <v/>
      </c>
      <c r="S203" s="163" t="str">
        <f t="shared" si="51"/>
        <v/>
      </c>
      <c r="U203" s="163" t="str">
        <f t="shared" si="52"/>
        <v/>
      </c>
    </row>
    <row r="204" spans="1:21">
      <c r="A204" s="164" t="str">
        <f t="shared" ca="1" si="43"/>
        <v/>
      </c>
      <c r="B204" s="1" t="str">
        <f t="shared" ca="1" si="44"/>
        <v/>
      </c>
      <c r="C204" s="31" t="str">
        <f t="shared" ca="1" si="45"/>
        <v/>
      </c>
      <c r="D204" s="32" t="str">
        <f t="shared" ca="1" si="40"/>
        <v/>
      </c>
      <c r="E204" s="4" t="str">
        <f t="shared" ca="1" si="46"/>
        <v/>
      </c>
      <c r="F204" s="31" t="str">
        <f t="shared" ca="1" si="47"/>
        <v/>
      </c>
      <c r="G204" s="32" t="str">
        <f t="shared" ca="1" si="41"/>
        <v/>
      </c>
      <c r="H204" s="4" t="str">
        <f t="shared" ca="1" si="48"/>
        <v/>
      </c>
      <c r="I204" s="31" t="str">
        <f t="shared" ca="1" si="49"/>
        <v/>
      </c>
      <c r="J204" s="32" t="str">
        <f t="shared" ca="1" si="42"/>
        <v/>
      </c>
      <c r="K204" s="93" t="str">
        <f t="shared" ca="1" si="50"/>
        <v/>
      </c>
      <c r="S204" s="163" t="str">
        <f t="shared" si="51"/>
        <v/>
      </c>
      <c r="U204" s="163" t="str">
        <f t="shared" si="52"/>
        <v/>
      </c>
    </row>
    <row r="205" spans="1:21">
      <c r="A205" s="164" t="str">
        <f t="shared" ca="1" si="43"/>
        <v/>
      </c>
      <c r="B205" s="1" t="str">
        <f t="shared" ca="1" si="44"/>
        <v/>
      </c>
      <c r="C205" s="31" t="str">
        <f t="shared" ca="1" si="45"/>
        <v/>
      </c>
      <c r="D205" s="32" t="str">
        <f t="shared" ca="1" si="40"/>
        <v/>
      </c>
      <c r="E205" s="4" t="str">
        <f t="shared" ca="1" si="46"/>
        <v/>
      </c>
      <c r="F205" s="31" t="str">
        <f t="shared" ca="1" si="47"/>
        <v/>
      </c>
      <c r="G205" s="32" t="str">
        <f t="shared" ca="1" si="41"/>
        <v/>
      </c>
      <c r="H205" s="4" t="str">
        <f t="shared" ca="1" si="48"/>
        <v/>
      </c>
      <c r="I205" s="31" t="str">
        <f t="shared" ca="1" si="49"/>
        <v/>
      </c>
      <c r="J205" s="32" t="str">
        <f t="shared" ca="1" si="42"/>
        <v/>
      </c>
      <c r="K205" s="93" t="str">
        <f t="shared" ca="1" si="50"/>
        <v/>
      </c>
      <c r="S205" s="163" t="str">
        <f t="shared" si="51"/>
        <v/>
      </c>
      <c r="U205" s="163" t="str">
        <f t="shared" si="52"/>
        <v/>
      </c>
    </row>
    <row r="206" spans="1:21">
      <c r="A206" s="164" t="str">
        <f t="shared" ca="1" si="43"/>
        <v/>
      </c>
      <c r="B206" s="1" t="str">
        <f t="shared" ca="1" si="44"/>
        <v/>
      </c>
      <c r="C206" s="31" t="str">
        <f t="shared" ca="1" si="45"/>
        <v/>
      </c>
      <c r="D206" s="32" t="str">
        <f t="shared" ca="1" si="40"/>
        <v/>
      </c>
      <c r="E206" s="4" t="str">
        <f t="shared" ca="1" si="46"/>
        <v/>
      </c>
      <c r="F206" s="31" t="str">
        <f t="shared" ca="1" si="47"/>
        <v/>
      </c>
      <c r="G206" s="32" t="str">
        <f t="shared" ca="1" si="41"/>
        <v/>
      </c>
      <c r="H206" s="4" t="str">
        <f t="shared" ca="1" si="48"/>
        <v/>
      </c>
      <c r="I206" s="31" t="str">
        <f t="shared" ca="1" si="49"/>
        <v/>
      </c>
      <c r="J206" s="32" t="str">
        <f t="shared" ca="1" si="42"/>
        <v/>
      </c>
      <c r="K206" s="93" t="str">
        <f t="shared" ca="1" si="50"/>
        <v/>
      </c>
      <c r="S206" s="163" t="str">
        <f t="shared" si="51"/>
        <v/>
      </c>
      <c r="U206" s="163" t="str">
        <f t="shared" si="52"/>
        <v/>
      </c>
    </row>
    <row r="207" spans="1:21">
      <c r="A207" s="164" t="str">
        <f t="shared" ca="1" si="43"/>
        <v/>
      </c>
      <c r="B207" s="1" t="str">
        <f t="shared" ca="1" si="44"/>
        <v/>
      </c>
      <c r="C207" s="31" t="str">
        <f t="shared" ca="1" si="45"/>
        <v/>
      </c>
      <c r="D207" s="32" t="str">
        <f t="shared" ca="1" si="40"/>
        <v/>
      </c>
      <c r="E207" s="4" t="str">
        <f t="shared" ca="1" si="46"/>
        <v/>
      </c>
      <c r="F207" s="31" t="str">
        <f t="shared" ca="1" si="47"/>
        <v/>
      </c>
      <c r="G207" s="32" t="str">
        <f t="shared" ca="1" si="41"/>
        <v/>
      </c>
      <c r="H207" s="4" t="str">
        <f t="shared" ca="1" si="48"/>
        <v/>
      </c>
      <c r="I207" s="31" t="str">
        <f t="shared" ca="1" si="49"/>
        <v/>
      </c>
      <c r="J207" s="32" t="str">
        <f t="shared" ca="1" si="42"/>
        <v/>
      </c>
      <c r="K207" s="93" t="str">
        <f t="shared" ca="1" si="50"/>
        <v/>
      </c>
      <c r="S207" s="163" t="str">
        <f t="shared" si="51"/>
        <v/>
      </c>
      <c r="U207" s="163" t="str">
        <f t="shared" si="52"/>
        <v/>
      </c>
    </row>
    <row r="208" spans="1:21">
      <c r="A208" s="164" t="str">
        <f t="shared" ca="1" si="43"/>
        <v/>
      </c>
      <c r="B208" s="1" t="str">
        <f t="shared" ca="1" si="44"/>
        <v/>
      </c>
      <c r="C208" s="31" t="str">
        <f t="shared" ca="1" si="45"/>
        <v/>
      </c>
      <c r="D208" s="32" t="str">
        <f t="shared" ref="D208:D271" ca="1" si="53">IF(ISERROR(B208-2),"",$B$6*ROUNDUP(A208-$A$14,0)/360*$B$5)</f>
        <v/>
      </c>
      <c r="E208" s="4" t="str">
        <f t="shared" ca="1" si="46"/>
        <v/>
      </c>
      <c r="F208" s="31" t="str">
        <f t="shared" ca="1" si="47"/>
        <v/>
      </c>
      <c r="G208" s="32" t="str">
        <f t="shared" ref="G208:G271" ca="1" si="54">IF(ISERROR(B208-2),"",$C$6*ROUNDUP(A208-$A$14,0)/360*$C$5)</f>
        <v/>
      </c>
      <c r="H208" s="4" t="str">
        <f t="shared" ca="1" si="48"/>
        <v/>
      </c>
      <c r="I208" s="31" t="str">
        <f t="shared" ca="1" si="49"/>
        <v/>
      </c>
      <c r="J208" s="32" t="str">
        <f t="shared" ref="J208:J271" ca="1" si="55">IF(ISERROR(B208-2),"",$D$6*ROUNDUP(A208-$A$14,0)/360*$D$5)</f>
        <v/>
      </c>
      <c r="K208" s="93" t="str">
        <f t="shared" ca="1" si="50"/>
        <v/>
      </c>
      <c r="S208" s="163" t="str">
        <f t="shared" si="51"/>
        <v/>
      </c>
      <c r="U208" s="163" t="str">
        <f t="shared" si="52"/>
        <v/>
      </c>
    </row>
    <row r="209" spans="1:21">
      <c r="A209" s="164" t="str">
        <f t="shared" ca="1" si="43"/>
        <v/>
      </c>
      <c r="B209" s="1" t="str">
        <f t="shared" ca="1" si="44"/>
        <v/>
      </c>
      <c r="C209" s="31" t="str">
        <f t="shared" ca="1" si="45"/>
        <v/>
      </c>
      <c r="D209" s="32" t="str">
        <f t="shared" ca="1" si="53"/>
        <v/>
      </c>
      <c r="E209" s="4" t="str">
        <f t="shared" ca="1" si="46"/>
        <v/>
      </c>
      <c r="F209" s="31" t="str">
        <f t="shared" ca="1" si="47"/>
        <v/>
      </c>
      <c r="G209" s="32" t="str">
        <f t="shared" ca="1" si="54"/>
        <v/>
      </c>
      <c r="H209" s="4" t="str">
        <f t="shared" ca="1" si="48"/>
        <v/>
      </c>
      <c r="I209" s="31" t="str">
        <f t="shared" ca="1" si="49"/>
        <v/>
      </c>
      <c r="J209" s="32" t="str">
        <f t="shared" ca="1" si="55"/>
        <v/>
      </c>
      <c r="K209" s="93" t="str">
        <f t="shared" ca="1" si="50"/>
        <v/>
      </c>
      <c r="S209" s="163" t="str">
        <f t="shared" si="51"/>
        <v/>
      </c>
      <c r="U209" s="163" t="str">
        <f t="shared" si="52"/>
        <v/>
      </c>
    </row>
    <row r="210" spans="1:21">
      <c r="A210" s="164" t="str">
        <f t="shared" ca="1" si="43"/>
        <v/>
      </c>
      <c r="B210" s="1" t="str">
        <f t="shared" ca="1" si="44"/>
        <v/>
      </c>
      <c r="C210" s="31" t="str">
        <f t="shared" ca="1" si="45"/>
        <v/>
      </c>
      <c r="D210" s="32" t="str">
        <f t="shared" ca="1" si="53"/>
        <v/>
      </c>
      <c r="E210" s="4" t="str">
        <f t="shared" ca="1" si="46"/>
        <v/>
      </c>
      <c r="F210" s="31" t="str">
        <f t="shared" ca="1" si="47"/>
        <v/>
      </c>
      <c r="G210" s="32" t="str">
        <f t="shared" ca="1" si="54"/>
        <v/>
      </c>
      <c r="H210" s="4" t="str">
        <f t="shared" ca="1" si="48"/>
        <v/>
      </c>
      <c r="I210" s="31" t="str">
        <f t="shared" ca="1" si="49"/>
        <v/>
      </c>
      <c r="J210" s="32" t="str">
        <f t="shared" ca="1" si="55"/>
        <v/>
      </c>
      <c r="K210" s="93" t="str">
        <f t="shared" ca="1" si="50"/>
        <v/>
      </c>
      <c r="S210" s="163" t="str">
        <f t="shared" si="51"/>
        <v/>
      </c>
      <c r="U210" s="163" t="str">
        <f t="shared" si="52"/>
        <v/>
      </c>
    </row>
    <row r="211" spans="1:21">
      <c r="A211" s="164" t="str">
        <f t="shared" ca="1" si="43"/>
        <v/>
      </c>
      <c r="B211" s="1" t="str">
        <f t="shared" ca="1" si="44"/>
        <v/>
      </c>
      <c r="C211" s="31" t="str">
        <f t="shared" ca="1" si="45"/>
        <v/>
      </c>
      <c r="D211" s="32" t="str">
        <f t="shared" ca="1" si="53"/>
        <v/>
      </c>
      <c r="E211" s="4" t="str">
        <f t="shared" ca="1" si="46"/>
        <v/>
      </c>
      <c r="F211" s="31" t="str">
        <f t="shared" ca="1" si="47"/>
        <v/>
      </c>
      <c r="G211" s="32" t="str">
        <f t="shared" ca="1" si="54"/>
        <v/>
      </c>
      <c r="H211" s="4" t="str">
        <f t="shared" ca="1" si="48"/>
        <v/>
      </c>
      <c r="I211" s="31" t="str">
        <f t="shared" ca="1" si="49"/>
        <v/>
      </c>
      <c r="J211" s="32" t="str">
        <f t="shared" ca="1" si="55"/>
        <v/>
      </c>
      <c r="K211" s="93" t="str">
        <f t="shared" ca="1" si="50"/>
        <v/>
      </c>
      <c r="S211" s="163" t="str">
        <f t="shared" si="51"/>
        <v/>
      </c>
      <c r="U211" s="163" t="str">
        <f t="shared" si="52"/>
        <v/>
      </c>
    </row>
    <row r="212" spans="1:21">
      <c r="A212" s="164" t="str">
        <f t="shared" ca="1" si="43"/>
        <v/>
      </c>
      <c r="B212" s="1" t="str">
        <f t="shared" ca="1" si="44"/>
        <v/>
      </c>
      <c r="C212" s="31" t="str">
        <f t="shared" ca="1" si="45"/>
        <v/>
      </c>
      <c r="D212" s="32" t="str">
        <f t="shared" ca="1" si="53"/>
        <v/>
      </c>
      <c r="E212" s="4" t="str">
        <f t="shared" ca="1" si="46"/>
        <v/>
      </c>
      <c r="F212" s="31" t="str">
        <f t="shared" ca="1" si="47"/>
        <v/>
      </c>
      <c r="G212" s="32" t="str">
        <f t="shared" ca="1" si="54"/>
        <v/>
      </c>
      <c r="H212" s="4" t="str">
        <f t="shared" ca="1" si="48"/>
        <v/>
      </c>
      <c r="I212" s="31" t="str">
        <f t="shared" ca="1" si="49"/>
        <v/>
      </c>
      <c r="J212" s="32" t="str">
        <f t="shared" ca="1" si="55"/>
        <v/>
      </c>
      <c r="K212" s="93" t="str">
        <f t="shared" ca="1" si="50"/>
        <v/>
      </c>
      <c r="S212" s="163" t="str">
        <f t="shared" si="51"/>
        <v/>
      </c>
      <c r="U212" s="163" t="str">
        <f t="shared" si="52"/>
        <v/>
      </c>
    </row>
    <row r="213" spans="1:21">
      <c r="A213" s="164" t="str">
        <f t="shared" ca="1" si="43"/>
        <v/>
      </c>
      <c r="B213" s="1" t="str">
        <f t="shared" ca="1" si="44"/>
        <v/>
      </c>
      <c r="C213" s="31" t="str">
        <f t="shared" ca="1" si="45"/>
        <v/>
      </c>
      <c r="D213" s="32" t="str">
        <f t="shared" ca="1" si="53"/>
        <v/>
      </c>
      <c r="E213" s="4" t="str">
        <f t="shared" ca="1" si="46"/>
        <v/>
      </c>
      <c r="F213" s="31" t="str">
        <f t="shared" ca="1" si="47"/>
        <v/>
      </c>
      <c r="G213" s="32" t="str">
        <f t="shared" ca="1" si="54"/>
        <v/>
      </c>
      <c r="H213" s="4" t="str">
        <f t="shared" ca="1" si="48"/>
        <v/>
      </c>
      <c r="I213" s="31" t="str">
        <f t="shared" ca="1" si="49"/>
        <v/>
      </c>
      <c r="J213" s="32" t="str">
        <f t="shared" ca="1" si="55"/>
        <v/>
      </c>
      <c r="K213" s="93" t="str">
        <f t="shared" ca="1" si="50"/>
        <v/>
      </c>
      <c r="S213" s="163" t="str">
        <f t="shared" si="51"/>
        <v/>
      </c>
      <c r="U213" s="163" t="str">
        <f t="shared" si="52"/>
        <v/>
      </c>
    </row>
    <row r="214" spans="1:21">
      <c r="A214" s="164" t="str">
        <f t="shared" ca="1" si="43"/>
        <v/>
      </c>
      <c r="B214" s="1" t="str">
        <f t="shared" ca="1" si="44"/>
        <v/>
      </c>
      <c r="C214" s="31" t="str">
        <f t="shared" ca="1" si="45"/>
        <v/>
      </c>
      <c r="D214" s="32" t="str">
        <f t="shared" ca="1" si="53"/>
        <v/>
      </c>
      <c r="E214" s="4" t="str">
        <f t="shared" ca="1" si="46"/>
        <v/>
      </c>
      <c r="F214" s="31" t="str">
        <f t="shared" ca="1" si="47"/>
        <v/>
      </c>
      <c r="G214" s="32" t="str">
        <f t="shared" ca="1" si="54"/>
        <v/>
      </c>
      <c r="H214" s="4" t="str">
        <f t="shared" ca="1" si="48"/>
        <v/>
      </c>
      <c r="I214" s="31" t="str">
        <f t="shared" ca="1" si="49"/>
        <v/>
      </c>
      <c r="J214" s="32" t="str">
        <f t="shared" ca="1" si="55"/>
        <v/>
      </c>
      <c r="K214" s="93" t="str">
        <f t="shared" ca="1" si="50"/>
        <v/>
      </c>
      <c r="S214" s="163" t="str">
        <f t="shared" si="51"/>
        <v/>
      </c>
      <c r="U214" s="163" t="str">
        <f t="shared" si="52"/>
        <v/>
      </c>
    </row>
    <row r="215" spans="1:21">
      <c r="A215" s="164" t="str">
        <f t="shared" ca="1" si="43"/>
        <v/>
      </c>
      <c r="B215" s="1" t="str">
        <f t="shared" ca="1" si="44"/>
        <v/>
      </c>
      <c r="C215" s="31" t="str">
        <f t="shared" ca="1" si="45"/>
        <v/>
      </c>
      <c r="D215" s="32" t="str">
        <f t="shared" ca="1" si="53"/>
        <v/>
      </c>
      <c r="E215" s="4" t="str">
        <f t="shared" ca="1" si="46"/>
        <v/>
      </c>
      <c r="F215" s="31" t="str">
        <f t="shared" ca="1" si="47"/>
        <v/>
      </c>
      <c r="G215" s="32" t="str">
        <f t="shared" ca="1" si="54"/>
        <v/>
      </c>
      <c r="H215" s="4" t="str">
        <f t="shared" ca="1" si="48"/>
        <v/>
      </c>
      <c r="I215" s="31" t="str">
        <f t="shared" ca="1" si="49"/>
        <v/>
      </c>
      <c r="J215" s="32" t="str">
        <f t="shared" ca="1" si="55"/>
        <v/>
      </c>
      <c r="K215" s="93" t="str">
        <f t="shared" ca="1" si="50"/>
        <v/>
      </c>
      <c r="S215" s="163" t="str">
        <f t="shared" si="51"/>
        <v/>
      </c>
      <c r="U215" s="163" t="str">
        <f t="shared" si="52"/>
        <v/>
      </c>
    </row>
    <row r="216" spans="1:21">
      <c r="A216" s="164" t="str">
        <f t="shared" ca="1" si="43"/>
        <v/>
      </c>
      <c r="B216" s="1" t="str">
        <f t="shared" ca="1" si="44"/>
        <v/>
      </c>
      <c r="C216" s="31" t="str">
        <f t="shared" ca="1" si="45"/>
        <v/>
      </c>
      <c r="D216" s="32" t="str">
        <f t="shared" ca="1" si="53"/>
        <v/>
      </c>
      <c r="E216" s="4" t="str">
        <f t="shared" ca="1" si="46"/>
        <v/>
      </c>
      <c r="F216" s="31" t="str">
        <f t="shared" ca="1" si="47"/>
        <v/>
      </c>
      <c r="G216" s="32" t="str">
        <f t="shared" ca="1" si="54"/>
        <v/>
      </c>
      <c r="H216" s="4" t="str">
        <f t="shared" ca="1" si="48"/>
        <v/>
      </c>
      <c r="I216" s="31" t="str">
        <f t="shared" ca="1" si="49"/>
        <v/>
      </c>
      <c r="J216" s="32" t="str">
        <f t="shared" ca="1" si="55"/>
        <v/>
      </c>
      <c r="K216" s="93" t="str">
        <f t="shared" ca="1" si="50"/>
        <v/>
      </c>
      <c r="S216" s="163" t="str">
        <f t="shared" si="51"/>
        <v/>
      </c>
      <c r="U216" s="163" t="str">
        <f t="shared" si="52"/>
        <v/>
      </c>
    </row>
    <row r="217" spans="1:21">
      <c r="A217" s="164" t="str">
        <f t="shared" ca="1" si="43"/>
        <v/>
      </c>
      <c r="B217" s="1" t="str">
        <f t="shared" ca="1" si="44"/>
        <v/>
      </c>
      <c r="C217" s="31" t="str">
        <f t="shared" ca="1" si="45"/>
        <v/>
      </c>
      <c r="D217" s="32" t="str">
        <f t="shared" ca="1" si="53"/>
        <v/>
      </c>
      <c r="E217" s="4" t="str">
        <f t="shared" ca="1" si="46"/>
        <v/>
      </c>
      <c r="F217" s="31" t="str">
        <f t="shared" ca="1" si="47"/>
        <v/>
      </c>
      <c r="G217" s="32" t="str">
        <f t="shared" ca="1" si="54"/>
        <v/>
      </c>
      <c r="H217" s="4" t="str">
        <f t="shared" ca="1" si="48"/>
        <v/>
      </c>
      <c r="I217" s="31" t="str">
        <f t="shared" ca="1" si="49"/>
        <v/>
      </c>
      <c r="J217" s="32" t="str">
        <f t="shared" ca="1" si="55"/>
        <v/>
      </c>
      <c r="K217" s="93" t="str">
        <f t="shared" ca="1" si="50"/>
        <v/>
      </c>
      <c r="S217" s="163" t="str">
        <f t="shared" si="51"/>
        <v/>
      </c>
      <c r="U217" s="163" t="str">
        <f t="shared" si="52"/>
        <v/>
      </c>
    </row>
    <row r="218" spans="1:21">
      <c r="A218" s="164" t="str">
        <f t="shared" ca="1" si="43"/>
        <v/>
      </c>
      <c r="B218" s="1" t="str">
        <f t="shared" ca="1" si="44"/>
        <v/>
      </c>
      <c r="C218" s="31" t="str">
        <f t="shared" ca="1" si="45"/>
        <v/>
      </c>
      <c r="D218" s="32" t="str">
        <f t="shared" ca="1" si="53"/>
        <v/>
      </c>
      <c r="E218" s="4" t="str">
        <f t="shared" ca="1" si="46"/>
        <v/>
      </c>
      <c r="F218" s="31" t="str">
        <f t="shared" ca="1" si="47"/>
        <v/>
      </c>
      <c r="G218" s="32" t="str">
        <f t="shared" ca="1" si="54"/>
        <v/>
      </c>
      <c r="H218" s="4" t="str">
        <f t="shared" ca="1" si="48"/>
        <v/>
      </c>
      <c r="I218" s="31" t="str">
        <f t="shared" ca="1" si="49"/>
        <v/>
      </c>
      <c r="J218" s="32" t="str">
        <f t="shared" ca="1" si="55"/>
        <v/>
      </c>
      <c r="K218" s="93" t="str">
        <f t="shared" ca="1" si="50"/>
        <v/>
      </c>
      <c r="S218" s="163" t="str">
        <f t="shared" si="51"/>
        <v/>
      </c>
      <c r="U218" s="163" t="str">
        <f t="shared" si="52"/>
        <v/>
      </c>
    </row>
    <row r="219" spans="1:21">
      <c r="A219" s="164" t="str">
        <f t="shared" ca="1" si="43"/>
        <v/>
      </c>
      <c r="B219" s="1" t="str">
        <f t="shared" ca="1" si="44"/>
        <v/>
      </c>
      <c r="C219" s="31" t="str">
        <f t="shared" ca="1" si="45"/>
        <v/>
      </c>
      <c r="D219" s="32" t="str">
        <f t="shared" ca="1" si="53"/>
        <v/>
      </c>
      <c r="E219" s="4" t="str">
        <f t="shared" ca="1" si="46"/>
        <v/>
      </c>
      <c r="F219" s="31" t="str">
        <f t="shared" ca="1" si="47"/>
        <v/>
      </c>
      <c r="G219" s="32" t="str">
        <f t="shared" ca="1" si="54"/>
        <v/>
      </c>
      <c r="H219" s="4" t="str">
        <f t="shared" ca="1" si="48"/>
        <v/>
      </c>
      <c r="I219" s="31" t="str">
        <f t="shared" ca="1" si="49"/>
        <v/>
      </c>
      <c r="J219" s="32" t="str">
        <f t="shared" ca="1" si="55"/>
        <v/>
      </c>
      <c r="K219" s="93" t="str">
        <f t="shared" ca="1" si="50"/>
        <v/>
      </c>
      <c r="S219" s="163" t="str">
        <f t="shared" si="51"/>
        <v/>
      </c>
      <c r="U219" s="163" t="str">
        <f t="shared" si="52"/>
        <v/>
      </c>
    </row>
    <row r="220" spans="1:21">
      <c r="A220" s="164" t="str">
        <f t="shared" ca="1" si="43"/>
        <v/>
      </c>
      <c r="B220" s="1" t="str">
        <f t="shared" ca="1" si="44"/>
        <v/>
      </c>
      <c r="C220" s="31" t="str">
        <f t="shared" ca="1" si="45"/>
        <v/>
      </c>
      <c r="D220" s="32" t="str">
        <f t="shared" ca="1" si="53"/>
        <v/>
      </c>
      <c r="E220" s="4" t="str">
        <f t="shared" ca="1" si="46"/>
        <v/>
      </c>
      <c r="F220" s="31" t="str">
        <f t="shared" ca="1" si="47"/>
        <v/>
      </c>
      <c r="G220" s="32" t="str">
        <f t="shared" ca="1" si="54"/>
        <v/>
      </c>
      <c r="H220" s="4" t="str">
        <f t="shared" ca="1" si="48"/>
        <v/>
      </c>
      <c r="I220" s="31" t="str">
        <f t="shared" ca="1" si="49"/>
        <v/>
      </c>
      <c r="J220" s="32" t="str">
        <f t="shared" ca="1" si="55"/>
        <v/>
      </c>
      <c r="K220" s="93" t="str">
        <f t="shared" ca="1" si="50"/>
        <v/>
      </c>
      <c r="S220" s="163" t="str">
        <f t="shared" si="51"/>
        <v/>
      </c>
      <c r="U220" s="163" t="str">
        <f t="shared" si="52"/>
        <v/>
      </c>
    </row>
    <row r="221" spans="1:21">
      <c r="A221" s="164" t="str">
        <f t="shared" ca="1" si="43"/>
        <v/>
      </c>
      <c r="B221" s="1" t="str">
        <f t="shared" ca="1" si="44"/>
        <v/>
      </c>
      <c r="C221" s="31" t="str">
        <f t="shared" ca="1" si="45"/>
        <v/>
      </c>
      <c r="D221" s="32" t="str">
        <f t="shared" ca="1" si="53"/>
        <v/>
      </c>
      <c r="E221" s="4" t="str">
        <f t="shared" ca="1" si="46"/>
        <v/>
      </c>
      <c r="F221" s="31" t="str">
        <f t="shared" ca="1" si="47"/>
        <v/>
      </c>
      <c r="G221" s="32" t="str">
        <f t="shared" ca="1" si="54"/>
        <v/>
      </c>
      <c r="H221" s="4" t="str">
        <f t="shared" ca="1" si="48"/>
        <v/>
      </c>
      <c r="I221" s="31" t="str">
        <f t="shared" ca="1" si="49"/>
        <v/>
      </c>
      <c r="J221" s="32" t="str">
        <f t="shared" ca="1" si="55"/>
        <v/>
      </c>
      <c r="K221" s="93" t="str">
        <f t="shared" ca="1" si="50"/>
        <v/>
      </c>
      <c r="S221" s="163" t="str">
        <f t="shared" si="51"/>
        <v/>
      </c>
      <c r="U221" s="163" t="str">
        <f t="shared" si="52"/>
        <v/>
      </c>
    </row>
    <row r="222" spans="1:21">
      <c r="A222" s="164" t="str">
        <f t="shared" ca="1" si="43"/>
        <v/>
      </c>
      <c r="B222" s="1" t="str">
        <f t="shared" ca="1" si="44"/>
        <v/>
      </c>
      <c r="C222" s="31" t="str">
        <f t="shared" ca="1" si="45"/>
        <v/>
      </c>
      <c r="D222" s="32" t="str">
        <f t="shared" ca="1" si="53"/>
        <v/>
      </c>
      <c r="E222" s="4" t="str">
        <f t="shared" ca="1" si="46"/>
        <v/>
      </c>
      <c r="F222" s="31" t="str">
        <f t="shared" ca="1" si="47"/>
        <v/>
      </c>
      <c r="G222" s="32" t="str">
        <f t="shared" ca="1" si="54"/>
        <v/>
      </c>
      <c r="H222" s="4" t="str">
        <f t="shared" ca="1" si="48"/>
        <v/>
      </c>
      <c r="I222" s="31" t="str">
        <f t="shared" ca="1" si="49"/>
        <v/>
      </c>
      <c r="J222" s="32" t="str">
        <f t="shared" ca="1" si="55"/>
        <v/>
      </c>
      <c r="K222" s="93" t="str">
        <f t="shared" ca="1" si="50"/>
        <v/>
      </c>
      <c r="S222" s="163" t="str">
        <f t="shared" si="51"/>
        <v/>
      </c>
      <c r="U222" s="163" t="str">
        <f t="shared" si="52"/>
        <v/>
      </c>
    </row>
    <row r="223" spans="1:21">
      <c r="A223" s="164" t="str">
        <f t="shared" ca="1" si="43"/>
        <v/>
      </c>
      <c r="B223" s="1" t="str">
        <f t="shared" ca="1" si="44"/>
        <v/>
      </c>
      <c r="C223" s="31" t="str">
        <f t="shared" ca="1" si="45"/>
        <v/>
      </c>
      <c r="D223" s="32" t="str">
        <f t="shared" ca="1" si="53"/>
        <v/>
      </c>
      <c r="E223" s="4" t="str">
        <f t="shared" ca="1" si="46"/>
        <v/>
      </c>
      <c r="F223" s="31" t="str">
        <f t="shared" ca="1" si="47"/>
        <v/>
      </c>
      <c r="G223" s="32" t="str">
        <f t="shared" ca="1" si="54"/>
        <v/>
      </c>
      <c r="H223" s="4" t="str">
        <f t="shared" ca="1" si="48"/>
        <v/>
      </c>
      <c r="I223" s="31" t="str">
        <f t="shared" ca="1" si="49"/>
        <v/>
      </c>
      <c r="J223" s="32" t="str">
        <f t="shared" ca="1" si="55"/>
        <v/>
      </c>
      <c r="K223" s="93" t="str">
        <f t="shared" ca="1" si="50"/>
        <v/>
      </c>
      <c r="S223" s="163" t="str">
        <f t="shared" si="51"/>
        <v/>
      </c>
      <c r="U223" s="163" t="str">
        <f t="shared" si="52"/>
        <v/>
      </c>
    </row>
    <row r="224" spans="1:21">
      <c r="A224" s="164" t="str">
        <f t="shared" ca="1" si="43"/>
        <v/>
      </c>
      <c r="B224" s="1" t="str">
        <f t="shared" ca="1" si="44"/>
        <v/>
      </c>
      <c r="C224" s="31" t="str">
        <f t="shared" ca="1" si="45"/>
        <v/>
      </c>
      <c r="D224" s="32" t="str">
        <f t="shared" ca="1" si="53"/>
        <v/>
      </c>
      <c r="E224" s="4" t="str">
        <f t="shared" ca="1" si="46"/>
        <v/>
      </c>
      <c r="F224" s="31" t="str">
        <f t="shared" ca="1" si="47"/>
        <v/>
      </c>
      <c r="G224" s="32" t="str">
        <f t="shared" ca="1" si="54"/>
        <v/>
      </c>
      <c r="H224" s="4" t="str">
        <f t="shared" ca="1" si="48"/>
        <v/>
      </c>
      <c r="I224" s="31" t="str">
        <f t="shared" ca="1" si="49"/>
        <v/>
      </c>
      <c r="J224" s="32" t="str">
        <f t="shared" ca="1" si="55"/>
        <v/>
      </c>
      <c r="K224" s="93" t="str">
        <f t="shared" ca="1" si="50"/>
        <v/>
      </c>
      <c r="S224" s="163" t="str">
        <f t="shared" si="51"/>
        <v/>
      </c>
      <c r="U224" s="163" t="str">
        <f t="shared" si="52"/>
        <v/>
      </c>
    </row>
    <row r="225" spans="1:21">
      <c r="A225" s="164" t="str">
        <f t="shared" ca="1" si="43"/>
        <v/>
      </c>
      <c r="B225" s="1" t="str">
        <f t="shared" ca="1" si="44"/>
        <v/>
      </c>
      <c r="C225" s="31" t="str">
        <f t="shared" ca="1" si="45"/>
        <v/>
      </c>
      <c r="D225" s="32" t="str">
        <f t="shared" ca="1" si="53"/>
        <v/>
      </c>
      <c r="E225" s="4" t="str">
        <f t="shared" ca="1" si="46"/>
        <v/>
      </c>
      <c r="F225" s="31" t="str">
        <f t="shared" ca="1" si="47"/>
        <v/>
      </c>
      <c r="G225" s="32" t="str">
        <f t="shared" ca="1" si="54"/>
        <v/>
      </c>
      <c r="H225" s="4" t="str">
        <f t="shared" ca="1" si="48"/>
        <v/>
      </c>
      <c r="I225" s="31" t="str">
        <f t="shared" ca="1" si="49"/>
        <v/>
      </c>
      <c r="J225" s="32" t="str">
        <f t="shared" ca="1" si="55"/>
        <v/>
      </c>
      <c r="K225" s="93" t="str">
        <f t="shared" ca="1" si="50"/>
        <v/>
      </c>
      <c r="S225" s="163" t="str">
        <f t="shared" si="51"/>
        <v/>
      </c>
      <c r="U225" s="163" t="str">
        <f t="shared" si="52"/>
        <v/>
      </c>
    </row>
    <row r="226" spans="1:21">
      <c r="A226" s="164" t="str">
        <f t="shared" ca="1" si="43"/>
        <v/>
      </c>
      <c r="B226" s="1" t="str">
        <f t="shared" ca="1" si="44"/>
        <v/>
      </c>
      <c r="C226" s="31" t="str">
        <f t="shared" ca="1" si="45"/>
        <v/>
      </c>
      <c r="D226" s="32" t="str">
        <f t="shared" ca="1" si="53"/>
        <v/>
      </c>
      <c r="E226" s="4" t="str">
        <f t="shared" ca="1" si="46"/>
        <v/>
      </c>
      <c r="F226" s="31" t="str">
        <f t="shared" ca="1" si="47"/>
        <v/>
      </c>
      <c r="G226" s="32" t="str">
        <f t="shared" ca="1" si="54"/>
        <v/>
      </c>
      <c r="H226" s="4" t="str">
        <f t="shared" ca="1" si="48"/>
        <v/>
      </c>
      <c r="I226" s="31" t="str">
        <f t="shared" ca="1" si="49"/>
        <v/>
      </c>
      <c r="J226" s="32" t="str">
        <f t="shared" ca="1" si="55"/>
        <v/>
      </c>
      <c r="K226" s="93" t="str">
        <f t="shared" ca="1" si="50"/>
        <v/>
      </c>
      <c r="S226" s="163" t="str">
        <f t="shared" si="51"/>
        <v/>
      </c>
      <c r="U226" s="163" t="str">
        <f t="shared" si="52"/>
        <v/>
      </c>
    </row>
    <row r="227" spans="1:21">
      <c r="A227" s="164" t="str">
        <f t="shared" ca="1" si="43"/>
        <v/>
      </c>
      <c r="B227" s="1" t="str">
        <f t="shared" ca="1" si="44"/>
        <v/>
      </c>
      <c r="C227" s="31" t="str">
        <f t="shared" ca="1" si="45"/>
        <v/>
      </c>
      <c r="D227" s="32" t="str">
        <f t="shared" ca="1" si="53"/>
        <v/>
      </c>
      <c r="E227" s="4" t="str">
        <f t="shared" ca="1" si="46"/>
        <v/>
      </c>
      <c r="F227" s="31" t="str">
        <f t="shared" ca="1" si="47"/>
        <v/>
      </c>
      <c r="G227" s="32" t="str">
        <f t="shared" ca="1" si="54"/>
        <v/>
      </c>
      <c r="H227" s="4" t="str">
        <f t="shared" ca="1" si="48"/>
        <v/>
      </c>
      <c r="I227" s="31" t="str">
        <f t="shared" ca="1" si="49"/>
        <v/>
      </c>
      <c r="J227" s="32" t="str">
        <f t="shared" ca="1" si="55"/>
        <v/>
      </c>
      <c r="K227" s="93" t="str">
        <f t="shared" ca="1" si="50"/>
        <v/>
      </c>
      <c r="S227" s="163" t="str">
        <f t="shared" si="51"/>
        <v/>
      </c>
      <c r="U227" s="163" t="str">
        <f t="shared" si="52"/>
        <v/>
      </c>
    </row>
    <row r="228" spans="1:21">
      <c r="A228" s="164" t="str">
        <f t="shared" ca="1" si="43"/>
        <v/>
      </c>
      <c r="B228" s="1" t="str">
        <f t="shared" ca="1" si="44"/>
        <v/>
      </c>
      <c r="C228" s="31" t="str">
        <f t="shared" ca="1" si="45"/>
        <v/>
      </c>
      <c r="D228" s="32" t="str">
        <f t="shared" ca="1" si="53"/>
        <v/>
      </c>
      <c r="E228" s="4" t="str">
        <f t="shared" ca="1" si="46"/>
        <v/>
      </c>
      <c r="F228" s="31" t="str">
        <f t="shared" ca="1" si="47"/>
        <v/>
      </c>
      <c r="G228" s="32" t="str">
        <f t="shared" ca="1" si="54"/>
        <v/>
      </c>
      <c r="H228" s="4" t="str">
        <f t="shared" ca="1" si="48"/>
        <v/>
      </c>
      <c r="I228" s="31" t="str">
        <f t="shared" ca="1" si="49"/>
        <v/>
      </c>
      <c r="J228" s="32" t="str">
        <f t="shared" ca="1" si="55"/>
        <v/>
      </c>
      <c r="K228" s="93" t="str">
        <f t="shared" ca="1" si="50"/>
        <v/>
      </c>
      <c r="S228" s="163" t="str">
        <f t="shared" si="51"/>
        <v/>
      </c>
      <c r="U228" s="163" t="str">
        <f t="shared" si="52"/>
        <v/>
      </c>
    </row>
    <row r="229" spans="1:21">
      <c r="A229" s="164" t="str">
        <f t="shared" ca="1" si="43"/>
        <v/>
      </c>
      <c r="B229" s="1" t="str">
        <f t="shared" ca="1" si="44"/>
        <v/>
      </c>
      <c r="C229" s="31" t="str">
        <f t="shared" ca="1" si="45"/>
        <v/>
      </c>
      <c r="D229" s="32" t="str">
        <f t="shared" ca="1" si="53"/>
        <v/>
      </c>
      <c r="E229" s="4" t="str">
        <f t="shared" ca="1" si="46"/>
        <v/>
      </c>
      <c r="F229" s="31" t="str">
        <f t="shared" ca="1" si="47"/>
        <v/>
      </c>
      <c r="G229" s="32" t="str">
        <f t="shared" ca="1" si="54"/>
        <v/>
      </c>
      <c r="H229" s="4" t="str">
        <f t="shared" ca="1" si="48"/>
        <v/>
      </c>
      <c r="I229" s="31" t="str">
        <f t="shared" ca="1" si="49"/>
        <v/>
      </c>
      <c r="J229" s="32" t="str">
        <f t="shared" ca="1" si="55"/>
        <v/>
      </c>
      <c r="K229" s="93" t="str">
        <f t="shared" ca="1" si="50"/>
        <v/>
      </c>
      <c r="S229" s="163" t="str">
        <f t="shared" si="51"/>
        <v/>
      </c>
      <c r="U229" s="163" t="str">
        <f t="shared" si="52"/>
        <v/>
      </c>
    </row>
    <row r="230" spans="1:21">
      <c r="A230" s="164" t="str">
        <f t="shared" ca="1" si="43"/>
        <v/>
      </c>
      <c r="B230" s="1" t="str">
        <f t="shared" ca="1" si="44"/>
        <v/>
      </c>
      <c r="C230" s="31" t="str">
        <f t="shared" ca="1" si="45"/>
        <v/>
      </c>
      <c r="D230" s="32" t="str">
        <f t="shared" ca="1" si="53"/>
        <v/>
      </c>
      <c r="E230" s="4" t="str">
        <f t="shared" ca="1" si="46"/>
        <v/>
      </c>
      <c r="F230" s="31" t="str">
        <f t="shared" ca="1" si="47"/>
        <v/>
      </c>
      <c r="G230" s="32" t="str">
        <f t="shared" ca="1" si="54"/>
        <v/>
      </c>
      <c r="H230" s="4" t="str">
        <f t="shared" ca="1" si="48"/>
        <v/>
      </c>
      <c r="I230" s="31" t="str">
        <f t="shared" ca="1" si="49"/>
        <v/>
      </c>
      <c r="J230" s="32" t="str">
        <f t="shared" ca="1" si="55"/>
        <v/>
      </c>
      <c r="K230" s="93" t="str">
        <f t="shared" ca="1" si="50"/>
        <v/>
      </c>
      <c r="S230" s="163" t="str">
        <f t="shared" si="51"/>
        <v/>
      </c>
      <c r="U230" s="163" t="str">
        <f t="shared" si="52"/>
        <v/>
      </c>
    </row>
    <row r="231" spans="1:21">
      <c r="A231" s="164" t="str">
        <f t="shared" ca="1" si="43"/>
        <v/>
      </c>
      <c r="B231" s="1" t="str">
        <f t="shared" ca="1" si="44"/>
        <v/>
      </c>
      <c r="C231" s="31" t="str">
        <f t="shared" ca="1" si="45"/>
        <v/>
      </c>
      <c r="D231" s="32" t="str">
        <f t="shared" ca="1" si="53"/>
        <v/>
      </c>
      <c r="E231" s="4" t="str">
        <f t="shared" ca="1" si="46"/>
        <v/>
      </c>
      <c r="F231" s="31" t="str">
        <f t="shared" ca="1" si="47"/>
        <v/>
      </c>
      <c r="G231" s="32" t="str">
        <f t="shared" ca="1" si="54"/>
        <v/>
      </c>
      <c r="H231" s="4" t="str">
        <f t="shared" ca="1" si="48"/>
        <v/>
      </c>
      <c r="I231" s="31" t="str">
        <f t="shared" ca="1" si="49"/>
        <v/>
      </c>
      <c r="J231" s="32" t="str">
        <f t="shared" ca="1" si="55"/>
        <v/>
      </c>
      <c r="K231" s="93" t="str">
        <f t="shared" ca="1" si="50"/>
        <v/>
      </c>
      <c r="S231" s="163" t="str">
        <f t="shared" si="51"/>
        <v/>
      </c>
      <c r="U231" s="163" t="str">
        <f t="shared" si="52"/>
        <v/>
      </c>
    </row>
    <row r="232" spans="1:21">
      <c r="A232" s="164" t="str">
        <f t="shared" ca="1" si="43"/>
        <v/>
      </c>
      <c r="B232" s="1" t="str">
        <f t="shared" ca="1" si="44"/>
        <v/>
      </c>
      <c r="C232" s="31" t="str">
        <f t="shared" ca="1" si="45"/>
        <v/>
      </c>
      <c r="D232" s="32" t="str">
        <f t="shared" ca="1" si="53"/>
        <v/>
      </c>
      <c r="E232" s="4" t="str">
        <f t="shared" ca="1" si="46"/>
        <v/>
      </c>
      <c r="F232" s="31" t="str">
        <f t="shared" ca="1" si="47"/>
        <v/>
      </c>
      <c r="G232" s="32" t="str">
        <f t="shared" ca="1" si="54"/>
        <v/>
      </c>
      <c r="H232" s="4" t="str">
        <f t="shared" ca="1" si="48"/>
        <v/>
      </c>
      <c r="I232" s="31" t="str">
        <f t="shared" ca="1" si="49"/>
        <v/>
      </c>
      <c r="J232" s="32" t="str">
        <f t="shared" ca="1" si="55"/>
        <v/>
      </c>
      <c r="K232" s="93" t="str">
        <f t="shared" ca="1" si="50"/>
        <v/>
      </c>
      <c r="S232" s="163" t="str">
        <f t="shared" si="51"/>
        <v/>
      </c>
      <c r="U232" s="163" t="str">
        <f t="shared" si="52"/>
        <v/>
      </c>
    </row>
    <row r="233" spans="1:21">
      <c r="A233" s="164" t="str">
        <f t="shared" ca="1" si="43"/>
        <v/>
      </c>
      <c r="B233" s="1" t="str">
        <f t="shared" ca="1" si="44"/>
        <v/>
      </c>
      <c r="C233" s="31" t="str">
        <f t="shared" ca="1" si="45"/>
        <v/>
      </c>
      <c r="D233" s="32" t="str">
        <f t="shared" ca="1" si="53"/>
        <v/>
      </c>
      <c r="E233" s="4" t="str">
        <f t="shared" ca="1" si="46"/>
        <v/>
      </c>
      <c r="F233" s="31" t="str">
        <f t="shared" ca="1" si="47"/>
        <v/>
      </c>
      <c r="G233" s="32" t="str">
        <f t="shared" ca="1" si="54"/>
        <v/>
      </c>
      <c r="H233" s="4" t="str">
        <f t="shared" ca="1" si="48"/>
        <v/>
      </c>
      <c r="I233" s="31" t="str">
        <f t="shared" ca="1" si="49"/>
        <v/>
      </c>
      <c r="J233" s="32" t="str">
        <f t="shared" ca="1" si="55"/>
        <v/>
      </c>
      <c r="K233" s="93" t="str">
        <f t="shared" ca="1" si="50"/>
        <v/>
      </c>
      <c r="S233" s="163" t="str">
        <f t="shared" si="51"/>
        <v/>
      </c>
      <c r="U233" s="163" t="str">
        <f t="shared" si="52"/>
        <v/>
      </c>
    </row>
    <row r="234" spans="1:21">
      <c r="A234" s="164" t="str">
        <f t="shared" ca="1" si="43"/>
        <v/>
      </c>
      <c r="B234" s="1" t="str">
        <f t="shared" ca="1" si="44"/>
        <v/>
      </c>
      <c r="C234" s="31" t="str">
        <f t="shared" ca="1" si="45"/>
        <v/>
      </c>
      <c r="D234" s="32" t="str">
        <f t="shared" ca="1" si="53"/>
        <v/>
      </c>
      <c r="E234" s="4" t="str">
        <f t="shared" ca="1" si="46"/>
        <v/>
      </c>
      <c r="F234" s="31" t="str">
        <f t="shared" ca="1" si="47"/>
        <v/>
      </c>
      <c r="G234" s="32" t="str">
        <f t="shared" ca="1" si="54"/>
        <v/>
      </c>
      <c r="H234" s="4" t="str">
        <f t="shared" ca="1" si="48"/>
        <v/>
      </c>
      <c r="I234" s="31" t="str">
        <f t="shared" ca="1" si="49"/>
        <v/>
      </c>
      <c r="J234" s="32" t="str">
        <f t="shared" ca="1" si="55"/>
        <v/>
      </c>
      <c r="K234" s="93" t="str">
        <f t="shared" ca="1" si="50"/>
        <v/>
      </c>
      <c r="S234" s="163" t="str">
        <f t="shared" si="51"/>
        <v/>
      </c>
      <c r="U234" s="163" t="str">
        <f t="shared" si="52"/>
        <v/>
      </c>
    </row>
    <row r="235" spans="1:21">
      <c r="A235" s="164" t="str">
        <f t="shared" ref="A235:A298" ca="1" si="56">IF(AND(ISBLANK(V224), A234 = $V$1),NOW(),IF(ISBLANK(V224),"",V224))</f>
        <v/>
      </c>
      <c r="B235" s="1" t="str">
        <f t="shared" ref="B235:B298" ca="1" si="57">IF(COUNTIF(O:O,A235)=1,VLOOKUP(A235,M:N,2), IF(COUNTIF(O:O,A235)=0,$B$10,""))</f>
        <v/>
      </c>
      <c r="C235" s="31" t="str">
        <f t="shared" ref="C235:C298" ca="1" si="58">IF(ISERROR(B235-2),"", -1*(B235-$B$14)*10^-4*$B$8*$B$5)</f>
        <v/>
      </c>
      <c r="D235" s="32" t="str">
        <f t="shared" ca="1" si="53"/>
        <v/>
      </c>
      <c r="E235" s="4" t="str">
        <f t="shared" ref="E235:E298" ca="1" si="59">IF(COUNTIF(O:O,A235)=1,VLOOKUP(A235,O:P,2), IF(COUNTIF(O:O,A235)=0,$C$10,""))</f>
        <v/>
      </c>
      <c r="F235" s="31" t="str">
        <f t="shared" ref="F235:F298" ca="1" si="60">IF(ISERROR(B235-2),"", -1*(E235-$E$14)*10^-4*$C$8*$C$5)</f>
        <v/>
      </c>
      <c r="G235" s="32" t="str">
        <f t="shared" ca="1" si="54"/>
        <v/>
      </c>
      <c r="H235" s="4" t="str">
        <f t="shared" ref="H235:H298" ca="1" si="61">IF(COUNTIF(O:O,A235)=1,VLOOKUP(A235,Q:R,2), IF(COUNTIF(O:O,A235)=0,$D$10,""))</f>
        <v/>
      </c>
      <c r="I235" s="31" t="str">
        <f t="shared" ref="I235:I298" ca="1" si="62">IF(ISERROR(B235-2),"", -1*(H235-$H$14)*10^-4*$D$8*$D$5)</f>
        <v/>
      </c>
      <c r="J235" s="32" t="str">
        <f t="shared" ca="1" si="55"/>
        <v/>
      </c>
      <c r="K235" s="93" t="str">
        <f t="shared" ref="K235:K298" ca="1" si="63">IF(ISERROR(B235-2),"",C235+D235+F235+G235-I235-J235)</f>
        <v/>
      </c>
      <c r="S235" s="163" t="str">
        <f t="shared" si="51"/>
        <v/>
      </c>
      <c r="U235" s="163" t="str">
        <f t="shared" si="52"/>
        <v/>
      </c>
    </row>
    <row r="236" spans="1:21">
      <c r="A236" s="164" t="str">
        <f t="shared" ca="1" si="56"/>
        <v/>
      </c>
      <c r="B236" s="1" t="str">
        <f t="shared" ca="1" si="57"/>
        <v/>
      </c>
      <c r="C236" s="31" t="str">
        <f t="shared" ca="1" si="58"/>
        <v/>
      </c>
      <c r="D236" s="32" t="str">
        <f t="shared" ca="1" si="53"/>
        <v/>
      </c>
      <c r="E236" s="4" t="str">
        <f t="shared" ca="1" si="59"/>
        <v/>
      </c>
      <c r="F236" s="31" t="str">
        <f t="shared" ca="1" si="60"/>
        <v/>
      </c>
      <c r="G236" s="32" t="str">
        <f t="shared" ca="1" si="54"/>
        <v/>
      </c>
      <c r="H236" s="4" t="str">
        <f t="shared" ca="1" si="61"/>
        <v/>
      </c>
      <c r="I236" s="31" t="str">
        <f t="shared" ca="1" si="62"/>
        <v/>
      </c>
      <c r="J236" s="32" t="str">
        <f t="shared" ca="1" si="55"/>
        <v/>
      </c>
      <c r="K236" s="93" t="str">
        <f t="shared" ca="1" si="63"/>
        <v/>
      </c>
      <c r="S236" s="163" t="str">
        <f t="shared" si="51"/>
        <v/>
      </c>
      <c r="U236" s="163" t="str">
        <f t="shared" si="52"/>
        <v/>
      </c>
    </row>
    <row r="237" spans="1:21">
      <c r="A237" s="164" t="str">
        <f t="shared" ca="1" si="56"/>
        <v/>
      </c>
      <c r="B237" s="1" t="str">
        <f t="shared" ca="1" si="57"/>
        <v/>
      </c>
      <c r="C237" s="31" t="str">
        <f t="shared" ca="1" si="58"/>
        <v/>
      </c>
      <c r="D237" s="32" t="str">
        <f t="shared" ca="1" si="53"/>
        <v/>
      </c>
      <c r="E237" s="4" t="str">
        <f t="shared" ca="1" si="59"/>
        <v/>
      </c>
      <c r="F237" s="31" t="str">
        <f t="shared" ca="1" si="60"/>
        <v/>
      </c>
      <c r="G237" s="32" t="str">
        <f t="shared" ca="1" si="54"/>
        <v/>
      </c>
      <c r="H237" s="4" t="str">
        <f t="shared" ca="1" si="61"/>
        <v/>
      </c>
      <c r="I237" s="31" t="str">
        <f t="shared" ca="1" si="62"/>
        <v/>
      </c>
      <c r="J237" s="32" t="str">
        <f t="shared" ca="1" si="55"/>
        <v/>
      </c>
      <c r="K237" s="93" t="str">
        <f t="shared" ca="1" si="63"/>
        <v/>
      </c>
      <c r="S237" s="163" t="str">
        <f t="shared" si="51"/>
        <v/>
      </c>
      <c r="U237" s="163" t="str">
        <f t="shared" si="52"/>
        <v/>
      </c>
    </row>
    <row r="238" spans="1:21">
      <c r="A238" s="164" t="str">
        <f t="shared" ca="1" si="56"/>
        <v/>
      </c>
      <c r="B238" s="1" t="str">
        <f t="shared" ca="1" si="57"/>
        <v/>
      </c>
      <c r="C238" s="31" t="str">
        <f t="shared" ca="1" si="58"/>
        <v/>
      </c>
      <c r="D238" s="32" t="str">
        <f t="shared" ca="1" si="53"/>
        <v/>
      </c>
      <c r="E238" s="4" t="str">
        <f t="shared" ca="1" si="59"/>
        <v/>
      </c>
      <c r="F238" s="31" t="str">
        <f t="shared" ca="1" si="60"/>
        <v/>
      </c>
      <c r="G238" s="32" t="str">
        <f t="shared" ca="1" si="54"/>
        <v/>
      </c>
      <c r="H238" s="4" t="str">
        <f t="shared" ca="1" si="61"/>
        <v/>
      </c>
      <c r="I238" s="31" t="str">
        <f t="shared" ca="1" si="62"/>
        <v/>
      </c>
      <c r="J238" s="32" t="str">
        <f t="shared" ca="1" si="55"/>
        <v/>
      </c>
      <c r="K238" s="93" t="str">
        <f t="shared" ca="1" si="63"/>
        <v/>
      </c>
      <c r="S238" s="163" t="str">
        <f t="shared" si="51"/>
        <v/>
      </c>
      <c r="U238" s="163" t="str">
        <f t="shared" si="52"/>
        <v/>
      </c>
    </row>
    <row r="239" spans="1:21">
      <c r="A239" s="164" t="str">
        <f t="shared" ca="1" si="56"/>
        <v/>
      </c>
      <c r="B239" s="1" t="str">
        <f t="shared" ca="1" si="57"/>
        <v/>
      </c>
      <c r="C239" s="31" t="str">
        <f t="shared" ca="1" si="58"/>
        <v/>
      </c>
      <c r="D239" s="32" t="str">
        <f t="shared" ca="1" si="53"/>
        <v/>
      </c>
      <c r="E239" s="4" t="str">
        <f t="shared" ca="1" si="59"/>
        <v/>
      </c>
      <c r="F239" s="31" t="str">
        <f t="shared" ca="1" si="60"/>
        <v/>
      </c>
      <c r="G239" s="32" t="str">
        <f t="shared" ca="1" si="54"/>
        <v/>
      </c>
      <c r="H239" s="4" t="str">
        <f t="shared" ca="1" si="61"/>
        <v/>
      </c>
      <c r="I239" s="31" t="str">
        <f t="shared" ca="1" si="62"/>
        <v/>
      </c>
      <c r="J239" s="32" t="str">
        <f t="shared" ca="1" si="55"/>
        <v/>
      </c>
      <c r="K239" s="93" t="str">
        <f t="shared" ca="1" si="63"/>
        <v/>
      </c>
      <c r="S239" s="163" t="str">
        <f t="shared" si="51"/>
        <v/>
      </c>
      <c r="U239" s="163" t="str">
        <f t="shared" si="52"/>
        <v/>
      </c>
    </row>
    <row r="240" spans="1:21">
      <c r="A240" s="164" t="str">
        <f t="shared" ca="1" si="56"/>
        <v/>
      </c>
      <c r="B240" s="1" t="str">
        <f t="shared" ca="1" si="57"/>
        <v/>
      </c>
      <c r="C240" s="31" t="str">
        <f t="shared" ca="1" si="58"/>
        <v/>
      </c>
      <c r="D240" s="32" t="str">
        <f t="shared" ca="1" si="53"/>
        <v/>
      </c>
      <c r="E240" s="4" t="str">
        <f t="shared" ca="1" si="59"/>
        <v/>
      </c>
      <c r="F240" s="31" t="str">
        <f t="shared" ca="1" si="60"/>
        <v/>
      </c>
      <c r="G240" s="32" t="str">
        <f t="shared" ca="1" si="54"/>
        <v/>
      </c>
      <c r="H240" s="4" t="str">
        <f t="shared" ca="1" si="61"/>
        <v/>
      </c>
      <c r="I240" s="31" t="str">
        <f t="shared" ca="1" si="62"/>
        <v/>
      </c>
      <c r="J240" s="32" t="str">
        <f t="shared" ca="1" si="55"/>
        <v/>
      </c>
      <c r="K240" s="93" t="str">
        <f t="shared" ca="1" si="63"/>
        <v/>
      </c>
      <c r="S240" s="163" t="str">
        <f t="shared" si="51"/>
        <v/>
      </c>
      <c r="U240" s="163" t="str">
        <f t="shared" si="52"/>
        <v/>
      </c>
    </row>
    <row r="241" spans="1:21">
      <c r="A241" s="164" t="str">
        <f t="shared" ca="1" si="56"/>
        <v/>
      </c>
      <c r="B241" s="1" t="str">
        <f t="shared" ca="1" si="57"/>
        <v/>
      </c>
      <c r="C241" s="31" t="str">
        <f t="shared" ca="1" si="58"/>
        <v/>
      </c>
      <c r="D241" s="32" t="str">
        <f t="shared" ca="1" si="53"/>
        <v/>
      </c>
      <c r="E241" s="4" t="str">
        <f t="shared" ca="1" si="59"/>
        <v/>
      </c>
      <c r="F241" s="31" t="str">
        <f t="shared" ca="1" si="60"/>
        <v/>
      </c>
      <c r="G241" s="32" t="str">
        <f t="shared" ca="1" si="54"/>
        <v/>
      </c>
      <c r="H241" s="4" t="str">
        <f t="shared" ca="1" si="61"/>
        <v/>
      </c>
      <c r="I241" s="31" t="str">
        <f t="shared" ca="1" si="62"/>
        <v/>
      </c>
      <c r="J241" s="32" t="str">
        <f t="shared" ca="1" si="55"/>
        <v/>
      </c>
      <c r="K241" s="93" t="str">
        <f t="shared" ca="1" si="63"/>
        <v/>
      </c>
      <c r="S241" s="163" t="str">
        <f t="shared" si="51"/>
        <v/>
      </c>
      <c r="U241" s="163" t="str">
        <f t="shared" si="52"/>
        <v/>
      </c>
    </row>
    <row r="242" spans="1:21">
      <c r="A242" s="164" t="str">
        <f t="shared" ca="1" si="56"/>
        <v/>
      </c>
      <c r="B242" s="1" t="str">
        <f t="shared" ca="1" si="57"/>
        <v/>
      </c>
      <c r="C242" s="31" t="str">
        <f t="shared" ca="1" si="58"/>
        <v/>
      </c>
      <c r="D242" s="32" t="str">
        <f t="shared" ca="1" si="53"/>
        <v/>
      </c>
      <c r="E242" s="4" t="str">
        <f t="shared" ca="1" si="59"/>
        <v/>
      </c>
      <c r="F242" s="31" t="str">
        <f t="shared" ca="1" si="60"/>
        <v/>
      </c>
      <c r="G242" s="32" t="str">
        <f t="shared" ca="1" si="54"/>
        <v/>
      </c>
      <c r="H242" s="4" t="str">
        <f t="shared" ca="1" si="61"/>
        <v/>
      </c>
      <c r="I242" s="31" t="str">
        <f t="shared" ca="1" si="62"/>
        <v/>
      </c>
      <c r="J242" s="32" t="str">
        <f t="shared" ca="1" si="55"/>
        <v/>
      </c>
      <c r="K242" s="93" t="str">
        <f t="shared" ca="1" si="63"/>
        <v/>
      </c>
      <c r="S242" s="163" t="str">
        <f t="shared" si="51"/>
        <v/>
      </c>
      <c r="U242" s="163" t="str">
        <f t="shared" si="52"/>
        <v/>
      </c>
    </row>
    <row r="243" spans="1:21">
      <c r="A243" s="164" t="str">
        <f t="shared" ca="1" si="56"/>
        <v/>
      </c>
      <c r="B243" s="1" t="str">
        <f t="shared" ca="1" si="57"/>
        <v/>
      </c>
      <c r="C243" s="31" t="str">
        <f t="shared" ca="1" si="58"/>
        <v/>
      </c>
      <c r="D243" s="32" t="str">
        <f t="shared" ca="1" si="53"/>
        <v/>
      </c>
      <c r="E243" s="4" t="str">
        <f t="shared" ca="1" si="59"/>
        <v/>
      </c>
      <c r="F243" s="31" t="str">
        <f t="shared" ca="1" si="60"/>
        <v/>
      </c>
      <c r="G243" s="32" t="str">
        <f t="shared" ca="1" si="54"/>
        <v/>
      </c>
      <c r="H243" s="4" t="str">
        <f t="shared" ca="1" si="61"/>
        <v/>
      </c>
      <c r="I243" s="31" t="str">
        <f t="shared" ca="1" si="62"/>
        <v/>
      </c>
      <c r="J243" s="32" t="str">
        <f t="shared" ca="1" si="55"/>
        <v/>
      </c>
      <c r="K243" s="93" t="str">
        <f t="shared" ca="1" si="63"/>
        <v/>
      </c>
      <c r="S243" s="163" t="str">
        <f t="shared" si="51"/>
        <v/>
      </c>
      <c r="U243" s="163" t="str">
        <f t="shared" si="52"/>
        <v/>
      </c>
    </row>
    <row r="244" spans="1:21">
      <c r="A244" s="164" t="str">
        <f t="shared" ca="1" si="56"/>
        <v/>
      </c>
      <c r="B244" s="1" t="str">
        <f t="shared" ca="1" si="57"/>
        <v/>
      </c>
      <c r="C244" s="31" t="str">
        <f t="shared" ca="1" si="58"/>
        <v/>
      </c>
      <c r="D244" s="32" t="str">
        <f t="shared" ca="1" si="53"/>
        <v/>
      </c>
      <c r="E244" s="4" t="str">
        <f t="shared" ca="1" si="59"/>
        <v/>
      </c>
      <c r="F244" s="31" t="str">
        <f t="shared" ca="1" si="60"/>
        <v/>
      </c>
      <c r="G244" s="32" t="str">
        <f t="shared" ca="1" si="54"/>
        <v/>
      </c>
      <c r="H244" s="4" t="str">
        <f t="shared" ca="1" si="61"/>
        <v/>
      </c>
      <c r="I244" s="31" t="str">
        <f t="shared" ca="1" si="62"/>
        <v/>
      </c>
      <c r="J244" s="32" t="str">
        <f t="shared" ca="1" si="55"/>
        <v/>
      </c>
      <c r="K244" s="93" t="str">
        <f t="shared" ca="1" si="63"/>
        <v/>
      </c>
      <c r="S244" s="163" t="str">
        <f t="shared" si="51"/>
        <v/>
      </c>
      <c r="U244" s="163" t="str">
        <f t="shared" si="52"/>
        <v/>
      </c>
    </row>
    <row r="245" spans="1:21">
      <c r="A245" s="164" t="str">
        <f t="shared" ca="1" si="56"/>
        <v/>
      </c>
      <c r="B245" s="1" t="str">
        <f t="shared" ca="1" si="57"/>
        <v/>
      </c>
      <c r="C245" s="31" t="str">
        <f t="shared" ca="1" si="58"/>
        <v/>
      </c>
      <c r="D245" s="32" t="str">
        <f t="shared" ca="1" si="53"/>
        <v/>
      </c>
      <c r="E245" s="4" t="str">
        <f t="shared" ca="1" si="59"/>
        <v/>
      </c>
      <c r="F245" s="31" t="str">
        <f t="shared" ca="1" si="60"/>
        <v/>
      </c>
      <c r="G245" s="32" t="str">
        <f t="shared" ca="1" si="54"/>
        <v/>
      </c>
      <c r="H245" s="4" t="str">
        <f t="shared" ca="1" si="61"/>
        <v/>
      </c>
      <c r="I245" s="31" t="str">
        <f t="shared" ca="1" si="62"/>
        <v/>
      </c>
      <c r="J245" s="32" t="str">
        <f t="shared" ca="1" si="55"/>
        <v/>
      </c>
      <c r="K245" s="93" t="str">
        <f t="shared" ca="1" si="63"/>
        <v/>
      </c>
      <c r="S245" s="163" t="str">
        <f t="shared" si="51"/>
        <v/>
      </c>
      <c r="U245" s="163" t="str">
        <f t="shared" si="52"/>
        <v/>
      </c>
    </row>
    <row r="246" spans="1:21">
      <c r="A246" s="164" t="str">
        <f t="shared" ca="1" si="56"/>
        <v/>
      </c>
      <c r="B246" s="1" t="str">
        <f t="shared" ca="1" si="57"/>
        <v/>
      </c>
      <c r="C246" s="31" t="str">
        <f t="shared" ca="1" si="58"/>
        <v/>
      </c>
      <c r="D246" s="32" t="str">
        <f t="shared" ca="1" si="53"/>
        <v/>
      </c>
      <c r="E246" s="4" t="str">
        <f t="shared" ca="1" si="59"/>
        <v/>
      </c>
      <c r="F246" s="31" t="str">
        <f t="shared" ca="1" si="60"/>
        <v/>
      </c>
      <c r="G246" s="32" t="str">
        <f t="shared" ca="1" si="54"/>
        <v/>
      </c>
      <c r="H246" s="4" t="str">
        <f t="shared" ca="1" si="61"/>
        <v/>
      </c>
      <c r="I246" s="31" t="str">
        <f t="shared" ca="1" si="62"/>
        <v/>
      </c>
      <c r="J246" s="32" t="str">
        <f t="shared" ca="1" si="55"/>
        <v/>
      </c>
      <c r="K246" s="93" t="str">
        <f t="shared" ca="1" si="63"/>
        <v/>
      </c>
      <c r="S246" s="163" t="str">
        <f t="shared" si="51"/>
        <v/>
      </c>
      <c r="U246" s="163" t="str">
        <f t="shared" si="52"/>
        <v/>
      </c>
    </row>
    <row r="247" spans="1:21">
      <c r="A247" s="164" t="str">
        <f t="shared" ca="1" si="56"/>
        <v/>
      </c>
      <c r="B247" s="1" t="str">
        <f t="shared" ca="1" si="57"/>
        <v/>
      </c>
      <c r="C247" s="31" t="str">
        <f t="shared" ca="1" si="58"/>
        <v/>
      </c>
      <c r="D247" s="32" t="str">
        <f t="shared" ca="1" si="53"/>
        <v/>
      </c>
      <c r="E247" s="4" t="str">
        <f t="shared" ca="1" si="59"/>
        <v/>
      </c>
      <c r="F247" s="31" t="str">
        <f t="shared" ca="1" si="60"/>
        <v/>
      </c>
      <c r="G247" s="32" t="str">
        <f t="shared" ca="1" si="54"/>
        <v/>
      </c>
      <c r="H247" s="4" t="str">
        <f t="shared" ca="1" si="61"/>
        <v/>
      </c>
      <c r="I247" s="31" t="str">
        <f t="shared" ca="1" si="62"/>
        <v/>
      </c>
      <c r="J247" s="32" t="str">
        <f t="shared" ca="1" si="55"/>
        <v/>
      </c>
      <c r="K247" s="93" t="str">
        <f t="shared" ca="1" si="63"/>
        <v/>
      </c>
      <c r="S247" s="163" t="str">
        <f t="shared" si="51"/>
        <v/>
      </c>
      <c r="U247" s="163" t="str">
        <f t="shared" si="52"/>
        <v/>
      </c>
    </row>
    <row r="248" spans="1:21">
      <c r="A248" s="164" t="str">
        <f t="shared" ca="1" si="56"/>
        <v/>
      </c>
      <c r="B248" s="1" t="str">
        <f t="shared" ca="1" si="57"/>
        <v/>
      </c>
      <c r="C248" s="31" t="str">
        <f t="shared" ca="1" si="58"/>
        <v/>
      </c>
      <c r="D248" s="32" t="str">
        <f t="shared" ca="1" si="53"/>
        <v/>
      </c>
      <c r="E248" s="4" t="str">
        <f t="shared" ca="1" si="59"/>
        <v/>
      </c>
      <c r="F248" s="31" t="str">
        <f t="shared" ca="1" si="60"/>
        <v/>
      </c>
      <c r="G248" s="32" t="str">
        <f t="shared" ca="1" si="54"/>
        <v/>
      </c>
      <c r="H248" s="4" t="str">
        <f t="shared" ca="1" si="61"/>
        <v/>
      </c>
      <c r="I248" s="31" t="str">
        <f t="shared" ca="1" si="62"/>
        <v/>
      </c>
      <c r="J248" s="32" t="str">
        <f t="shared" ca="1" si="55"/>
        <v/>
      </c>
      <c r="K248" s="93" t="str">
        <f t="shared" ca="1" si="63"/>
        <v/>
      </c>
      <c r="S248" s="163" t="str">
        <f t="shared" si="51"/>
        <v/>
      </c>
      <c r="U248" s="163" t="str">
        <f t="shared" si="52"/>
        <v/>
      </c>
    </row>
    <row r="249" spans="1:21">
      <c r="A249" s="164" t="str">
        <f t="shared" ca="1" si="56"/>
        <v/>
      </c>
      <c r="B249" s="1" t="str">
        <f t="shared" ca="1" si="57"/>
        <v/>
      </c>
      <c r="C249" s="31" t="str">
        <f t="shared" ca="1" si="58"/>
        <v/>
      </c>
      <c r="D249" s="32" t="str">
        <f t="shared" ca="1" si="53"/>
        <v/>
      </c>
      <c r="E249" s="4" t="str">
        <f t="shared" ca="1" si="59"/>
        <v/>
      </c>
      <c r="F249" s="31" t="str">
        <f t="shared" ca="1" si="60"/>
        <v/>
      </c>
      <c r="G249" s="32" t="str">
        <f t="shared" ca="1" si="54"/>
        <v/>
      </c>
      <c r="H249" s="4" t="str">
        <f t="shared" ca="1" si="61"/>
        <v/>
      </c>
      <c r="I249" s="31" t="str">
        <f t="shared" ca="1" si="62"/>
        <v/>
      </c>
      <c r="J249" s="32" t="str">
        <f t="shared" ca="1" si="55"/>
        <v/>
      </c>
      <c r="K249" s="93" t="str">
        <f t="shared" ca="1" si="63"/>
        <v/>
      </c>
      <c r="S249" s="163" t="str">
        <f t="shared" si="51"/>
        <v/>
      </c>
      <c r="U249" s="163" t="str">
        <f t="shared" si="52"/>
        <v/>
      </c>
    </row>
    <row r="250" spans="1:21">
      <c r="A250" s="164" t="str">
        <f t="shared" ca="1" si="56"/>
        <v/>
      </c>
      <c r="B250" s="1" t="str">
        <f t="shared" ca="1" si="57"/>
        <v/>
      </c>
      <c r="C250" s="31" t="str">
        <f t="shared" ca="1" si="58"/>
        <v/>
      </c>
      <c r="D250" s="32" t="str">
        <f t="shared" ca="1" si="53"/>
        <v/>
      </c>
      <c r="E250" s="4" t="str">
        <f t="shared" ca="1" si="59"/>
        <v/>
      </c>
      <c r="F250" s="31" t="str">
        <f t="shared" ca="1" si="60"/>
        <v/>
      </c>
      <c r="G250" s="32" t="str">
        <f t="shared" ca="1" si="54"/>
        <v/>
      </c>
      <c r="H250" s="4" t="str">
        <f t="shared" ca="1" si="61"/>
        <v/>
      </c>
      <c r="I250" s="31" t="str">
        <f t="shared" ca="1" si="62"/>
        <v/>
      </c>
      <c r="J250" s="32" t="str">
        <f t="shared" ca="1" si="55"/>
        <v/>
      </c>
      <c r="K250" s="93" t="str">
        <f t="shared" ca="1" si="63"/>
        <v/>
      </c>
      <c r="S250" s="163" t="str">
        <f t="shared" si="51"/>
        <v/>
      </c>
      <c r="U250" s="163" t="str">
        <f t="shared" si="52"/>
        <v/>
      </c>
    </row>
    <row r="251" spans="1:21">
      <c r="A251" s="164" t="str">
        <f t="shared" ca="1" si="56"/>
        <v/>
      </c>
      <c r="B251" s="1" t="str">
        <f t="shared" ca="1" si="57"/>
        <v/>
      </c>
      <c r="C251" s="31" t="str">
        <f t="shared" ca="1" si="58"/>
        <v/>
      </c>
      <c r="D251" s="32" t="str">
        <f t="shared" ca="1" si="53"/>
        <v/>
      </c>
      <c r="E251" s="4" t="str">
        <f t="shared" ca="1" si="59"/>
        <v/>
      </c>
      <c r="F251" s="31" t="str">
        <f t="shared" ca="1" si="60"/>
        <v/>
      </c>
      <c r="G251" s="32" t="str">
        <f t="shared" ca="1" si="54"/>
        <v/>
      </c>
      <c r="H251" s="4" t="str">
        <f t="shared" ca="1" si="61"/>
        <v/>
      </c>
      <c r="I251" s="31" t="str">
        <f t="shared" ca="1" si="62"/>
        <v/>
      </c>
      <c r="J251" s="32" t="str">
        <f t="shared" ca="1" si="55"/>
        <v/>
      </c>
      <c r="K251" s="93" t="str">
        <f t="shared" ca="1" si="63"/>
        <v/>
      </c>
      <c r="S251" s="163" t="str">
        <f t="shared" si="51"/>
        <v/>
      </c>
      <c r="U251" s="163" t="str">
        <f t="shared" si="52"/>
        <v/>
      </c>
    </row>
    <row r="252" spans="1:21">
      <c r="A252" s="164" t="str">
        <f t="shared" ca="1" si="56"/>
        <v/>
      </c>
      <c r="B252" s="1" t="str">
        <f t="shared" ca="1" si="57"/>
        <v/>
      </c>
      <c r="C252" s="31" t="str">
        <f t="shared" ca="1" si="58"/>
        <v/>
      </c>
      <c r="D252" s="32" t="str">
        <f t="shared" ca="1" si="53"/>
        <v/>
      </c>
      <c r="E252" s="4" t="str">
        <f t="shared" ca="1" si="59"/>
        <v/>
      </c>
      <c r="F252" s="31" t="str">
        <f t="shared" ca="1" si="60"/>
        <v/>
      </c>
      <c r="G252" s="32" t="str">
        <f t="shared" ca="1" si="54"/>
        <v/>
      </c>
      <c r="H252" s="4" t="str">
        <f t="shared" ca="1" si="61"/>
        <v/>
      </c>
      <c r="I252" s="31" t="str">
        <f t="shared" ca="1" si="62"/>
        <v/>
      </c>
      <c r="J252" s="32" t="str">
        <f t="shared" ca="1" si="55"/>
        <v/>
      </c>
      <c r="K252" s="93" t="str">
        <f t="shared" ca="1" si="63"/>
        <v/>
      </c>
      <c r="S252" s="163" t="str">
        <f t="shared" si="51"/>
        <v/>
      </c>
      <c r="U252" s="163" t="str">
        <f t="shared" si="52"/>
        <v/>
      </c>
    </row>
    <row r="253" spans="1:21">
      <c r="A253" s="164" t="str">
        <f t="shared" ca="1" si="56"/>
        <v/>
      </c>
      <c r="B253" s="1" t="str">
        <f t="shared" ca="1" si="57"/>
        <v/>
      </c>
      <c r="C253" s="31" t="str">
        <f t="shared" ca="1" si="58"/>
        <v/>
      </c>
      <c r="D253" s="32" t="str">
        <f t="shared" ca="1" si="53"/>
        <v/>
      </c>
      <c r="E253" s="4" t="str">
        <f t="shared" ca="1" si="59"/>
        <v/>
      </c>
      <c r="F253" s="31" t="str">
        <f t="shared" ca="1" si="60"/>
        <v/>
      </c>
      <c r="G253" s="32" t="str">
        <f t="shared" ca="1" si="54"/>
        <v/>
      </c>
      <c r="H253" s="4" t="str">
        <f t="shared" ca="1" si="61"/>
        <v/>
      </c>
      <c r="I253" s="31" t="str">
        <f t="shared" ca="1" si="62"/>
        <v/>
      </c>
      <c r="J253" s="32" t="str">
        <f t="shared" ca="1" si="55"/>
        <v/>
      </c>
      <c r="K253" s="93" t="str">
        <f t="shared" ca="1" si="63"/>
        <v/>
      </c>
      <c r="S253" s="163" t="str">
        <f t="shared" si="51"/>
        <v/>
      </c>
      <c r="U253" s="163" t="str">
        <f t="shared" si="52"/>
        <v/>
      </c>
    </row>
    <row r="254" spans="1:21">
      <c r="A254" s="164" t="str">
        <f t="shared" ca="1" si="56"/>
        <v/>
      </c>
      <c r="B254" s="1" t="str">
        <f t="shared" ca="1" si="57"/>
        <v/>
      </c>
      <c r="C254" s="31" t="str">
        <f t="shared" ca="1" si="58"/>
        <v/>
      </c>
      <c r="D254" s="32" t="str">
        <f t="shared" ca="1" si="53"/>
        <v/>
      </c>
      <c r="E254" s="4" t="str">
        <f t="shared" ca="1" si="59"/>
        <v/>
      </c>
      <c r="F254" s="31" t="str">
        <f t="shared" ca="1" si="60"/>
        <v/>
      </c>
      <c r="G254" s="32" t="str">
        <f t="shared" ca="1" si="54"/>
        <v/>
      </c>
      <c r="H254" s="4" t="str">
        <f t="shared" ca="1" si="61"/>
        <v/>
      </c>
      <c r="I254" s="31" t="str">
        <f t="shared" ca="1" si="62"/>
        <v/>
      </c>
      <c r="J254" s="32" t="str">
        <f t="shared" ca="1" si="55"/>
        <v/>
      </c>
      <c r="K254" s="93" t="str">
        <f t="shared" ca="1" si="63"/>
        <v/>
      </c>
      <c r="S254" s="163" t="str">
        <f t="shared" si="51"/>
        <v/>
      </c>
      <c r="U254" s="163" t="str">
        <f t="shared" si="52"/>
        <v/>
      </c>
    </row>
    <row r="255" spans="1:21">
      <c r="A255" s="164" t="str">
        <f t="shared" ca="1" si="56"/>
        <v/>
      </c>
      <c r="B255" s="1" t="str">
        <f t="shared" ca="1" si="57"/>
        <v/>
      </c>
      <c r="C255" s="31" t="str">
        <f t="shared" ca="1" si="58"/>
        <v/>
      </c>
      <c r="D255" s="32" t="str">
        <f t="shared" ca="1" si="53"/>
        <v/>
      </c>
      <c r="E255" s="4" t="str">
        <f t="shared" ca="1" si="59"/>
        <v/>
      </c>
      <c r="F255" s="31" t="str">
        <f t="shared" ca="1" si="60"/>
        <v/>
      </c>
      <c r="G255" s="32" t="str">
        <f t="shared" ca="1" si="54"/>
        <v/>
      </c>
      <c r="H255" s="4" t="str">
        <f t="shared" ca="1" si="61"/>
        <v/>
      </c>
      <c r="I255" s="31" t="str">
        <f t="shared" ca="1" si="62"/>
        <v/>
      </c>
      <c r="J255" s="32" t="str">
        <f t="shared" ca="1" si="55"/>
        <v/>
      </c>
      <c r="K255" s="93" t="str">
        <f t="shared" ca="1" si="63"/>
        <v/>
      </c>
      <c r="S255" s="163" t="str">
        <f t="shared" si="51"/>
        <v/>
      </c>
      <c r="U255" s="163" t="str">
        <f t="shared" si="52"/>
        <v/>
      </c>
    </row>
    <row r="256" spans="1:21">
      <c r="A256" s="164" t="str">
        <f t="shared" ca="1" si="56"/>
        <v/>
      </c>
      <c r="B256" s="1" t="str">
        <f t="shared" ca="1" si="57"/>
        <v/>
      </c>
      <c r="C256" s="31" t="str">
        <f t="shared" ca="1" si="58"/>
        <v/>
      </c>
      <c r="D256" s="32" t="str">
        <f t="shared" ca="1" si="53"/>
        <v/>
      </c>
      <c r="E256" s="4" t="str">
        <f t="shared" ca="1" si="59"/>
        <v/>
      </c>
      <c r="F256" s="31" t="str">
        <f t="shared" ca="1" si="60"/>
        <v/>
      </c>
      <c r="G256" s="32" t="str">
        <f t="shared" ca="1" si="54"/>
        <v/>
      </c>
      <c r="H256" s="4" t="str">
        <f t="shared" ca="1" si="61"/>
        <v/>
      </c>
      <c r="I256" s="31" t="str">
        <f t="shared" ca="1" si="62"/>
        <v/>
      </c>
      <c r="J256" s="32" t="str">
        <f t="shared" ca="1" si="55"/>
        <v/>
      </c>
      <c r="K256" s="93" t="str">
        <f t="shared" ca="1" si="63"/>
        <v/>
      </c>
      <c r="S256" s="163" t="str">
        <f t="shared" si="51"/>
        <v/>
      </c>
      <c r="U256" s="163" t="str">
        <f t="shared" si="52"/>
        <v/>
      </c>
    </row>
    <row r="257" spans="1:21">
      <c r="A257" s="164" t="str">
        <f t="shared" ca="1" si="56"/>
        <v/>
      </c>
      <c r="B257" s="1" t="str">
        <f t="shared" ca="1" si="57"/>
        <v/>
      </c>
      <c r="C257" s="31" t="str">
        <f t="shared" ca="1" si="58"/>
        <v/>
      </c>
      <c r="D257" s="32" t="str">
        <f t="shared" ca="1" si="53"/>
        <v/>
      </c>
      <c r="E257" s="4" t="str">
        <f t="shared" ca="1" si="59"/>
        <v/>
      </c>
      <c r="F257" s="31" t="str">
        <f t="shared" ca="1" si="60"/>
        <v/>
      </c>
      <c r="G257" s="32" t="str">
        <f t="shared" ca="1" si="54"/>
        <v/>
      </c>
      <c r="H257" s="4" t="str">
        <f t="shared" ca="1" si="61"/>
        <v/>
      </c>
      <c r="I257" s="31" t="str">
        <f t="shared" ca="1" si="62"/>
        <v/>
      </c>
      <c r="J257" s="32" t="str">
        <f t="shared" ca="1" si="55"/>
        <v/>
      </c>
      <c r="K257" s="93" t="str">
        <f t="shared" ca="1" si="63"/>
        <v/>
      </c>
      <c r="S257" s="163" t="str">
        <f t="shared" si="51"/>
        <v/>
      </c>
      <c r="U257" s="163" t="str">
        <f t="shared" si="52"/>
        <v/>
      </c>
    </row>
    <row r="258" spans="1:21">
      <c r="A258" s="164" t="str">
        <f t="shared" ca="1" si="56"/>
        <v/>
      </c>
      <c r="B258" s="1" t="str">
        <f t="shared" ca="1" si="57"/>
        <v/>
      </c>
      <c r="C258" s="31" t="str">
        <f t="shared" ca="1" si="58"/>
        <v/>
      </c>
      <c r="D258" s="32" t="str">
        <f t="shared" ca="1" si="53"/>
        <v/>
      </c>
      <c r="E258" s="4" t="str">
        <f t="shared" ca="1" si="59"/>
        <v/>
      </c>
      <c r="F258" s="31" t="str">
        <f t="shared" ca="1" si="60"/>
        <v/>
      </c>
      <c r="G258" s="32" t="str">
        <f t="shared" ca="1" si="54"/>
        <v/>
      </c>
      <c r="H258" s="4" t="str">
        <f t="shared" ca="1" si="61"/>
        <v/>
      </c>
      <c r="I258" s="31" t="str">
        <f t="shared" ca="1" si="62"/>
        <v/>
      </c>
      <c r="J258" s="32" t="str">
        <f t="shared" ca="1" si="55"/>
        <v/>
      </c>
      <c r="K258" s="93" t="str">
        <f t="shared" ca="1" si="63"/>
        <v/>
      </c>
      <c r="S258" s="163" t="str">
        <f t="shared" si="51"/>
        <v/>
      </c>
      <c r="U258" s="163" t="str">
        <f t="shared" si="52"/>
        <v/>
      </c>
    </row>
    <row r="259" spans="1:21">
      <c r="A259" s="164" t="str">
        <f t="shared" ca="1" si="56"/>
        <v/>
      </c>
      <c r="B259" s="1" t="str">
        <f t="shared" ca="1" si="57"/>
        <v/>
      </c>
      <c r="C259" s="31" t="str">
        <f t="shared" ca="1" si="58"/>
        <v/>
      </c>
      <c r="D259" s="32" t="str">
        <f t="shared" ca="1" si="53"/>
        <v/>
      </c>
      <c r="E259" s="4" t="str">
        <f t="shared" ca="1" si="59"/>
        <v/>
      </c>
      <c r="F259" s="31" t="str">
        <f t="shared" ca="1" si="60"/>
        <v/>
      </c>
      <c r="G259" s="32" t="str">
        <f t="shared" ca="1" si="54"/>
        <v/>
      </c>
      <c r="H259" s="4" t="str">
        <f t="shared" ca="1" si="61"/>
        <v/>
      </c>
      <c r="I259" s="31" t="str">
        <f t="shared" ca="1" si="62"/>
        <v/>
      </c>
      <c r="J259" s="32" t="str">
        <f t="shared" ca="1" si="55"/>
        <v/>
      </c>
      <c r="K259" s="93" t="str">
        <f t="shared" ca="1" si="63"/>
        <v/>
      </c>
      <c r="S259" s="163" t="str">
        <f t="shared" si="51"/>
        <v/>
      </c>
      <c r="U259" s="163" t="str">
        <f t="shared" si="52"/>
        <v/>
      </c>
    </row>
    <row r="260" spans="1:21">
      <c r="A260" s="164" t="str">
        <f t="shared" ca="1" si="56"/>
        <v/>
      </c>
      <c r="B260" s="1" t="str">
        <f t="shared" ca="1" si="57"/>
        <v/>
      </c>
      <c r="C260" s="31" t="str">
        <f t="shared" ca="1" si="58"/>
        <v/>
      </c>
      <c r="D260" s="32" t="str">
        <f t="shared" ca="1" si="53"/>
        <v/>
      </c>
      <c r="E260" s="4" t="str">
        <f t="shared" ca="1" si="59"/>
        <v/>
      </c>
      <c r="F260" s="31" t="str">
        <f t="shared" ca="1" si="60"/>
        <v/>
      </c>
      <c r="G260" s="32" t="str">
        <f t="shared" ca="1" si="54"/>
        <v/>
      </c>
      <c r="H260" s="4" t="str">
        <f t="shared" ca="1" si="61"/>
        <v/>
      </c>
      <c r="I260" s="31" t="str">
        <f t="shared" ca="1" si="62"/>
        <v/>
      </c>
      <c r="J260" s="32" t="str">
        <f t="shared" ca="1" si="55"/>
        <v/>
      </c>
      <c r="K260" s="93" t="str">
        <f t="shared" ca="1" si="63"/>
        <v/>
      </c>
      <c r="S260" s="163" t="str">
        <f t="shared" ref="S260:S323" si="64">IF(COUNTIF(O:O,M260)*COUNTIF(Q:Q,M260),M260,"")</f>
        <v/>
      </c>
      <c r="U260" s="163" t="str">
        <f t="shared" ref="U260:U323" si="65">IF(T260&gt;$A$14,T260,"")</f>
        <v/>
      </c>
    </row>
    <row r="261" spans="1:21">
      <c r="A261" s="164" t="str">
        <f t="shared" ca="1" si="56"/>
        <v/>
      </c>
      <c r="B261" s="1" t="str">
        <f t="shared" ca="1" si="57"/>
        <v/>
      </c>
      <c r="C261" s="31" t="str">
        <f t="shared" ca="1" si="58"/>
        <v/>
      </c>
      <c r="D261" s="32" t="str">
        <f t="shared" ca="1" si="53"/>
        <v/>
      </c>
      <c r="E261" s="4" t="str">
        <f t="shared" ca="1" si="59"/>
        <v/>
      </c>
      <c r="F261" s="31" t="str">
        <f t="shared" ca="1" si="60"/>
        <v/>
      </c>
      <c r="G261" s="32" t="str">
        <f t="shared" ca="1" si="54"/>
        <v/>
      </c>
      <c r="H261" s="4" t="str">
        <f t="shared" ca="1" si="61"/>
        <v/>
      </c>
      <c r="I261" s="31" t="str">
        <f t="shared" ca="1" si="62"/>
        <v/>
      </c>
      <c r="J261" s="32" t="str">
        <f t="shared" ca="1" si="55"/>
        <v/>
      </c>
      <c r="K261" s="93" t="str">
        <f t="shared" ca="1" si="63"/>
        <v/>
      </c>
      <c r="S261" s="163" t="str">
        <f t="shared" si="64"/>
        <v/>
      </c>
      <c r="U261" s="163" t="str">
        <f t="shared" si="65"/>
        <v/>
      </c>
    </row>
    <row r="262" spans="1:21">
      <c r="A262" s="164" t="str">
        <f t="shared" ca="1" si="56"/>
        <v/>
      </c>
      <c r="B262" s="1" t="str">
        <f t="shared" ca="1" si="57"/>
        <v/>
      </c>
      <c r="C262" s="31" t="str">
        <f t="shared" ca="1" si="58"/>
        <v/>
      </c>
      <c r="D262" s="32" t="str">
        <f t="shared" ca="1" si="53"/>
        <v/>
      </c>
      <c r="E262" s="4" t="str">
        <f t="shared" ca="1" si="59"/>
        <v/>
      </c>
      <c r="F262" s="31" t="str">
        <f t="shared" ca="1" si="60"/>
        <v/>
      </c>
      <c r="G262" s="32" t="str">
        <f t="shared" ca="1" si="54"/>
        <v/>
      </c>
      <c r="H262" s="4" t="str">
        <f t="shared" ca="1" si="61"/>
        <v/>
      </c>
      <c r="I262" s="31" t="str">
        <f t="shared" ca="1" si="62"/>
        <v/>
      </c>
      <c r="J262" s="32" t="str">
        <f t="shared" ca="1" si="55"/>
        <v/>
      </c>
      <c r="K262" s="93" t="str">
        <f t="shared" ca="1" si="63"/>
        <v/>
      </c>
      <c r="S262" s="163" t="str">
        <f t="shared" si="64"/>
        <v/>
      </c>
      <c r="U262" s="163" t="str">
        <f t="shared" si="65"/>
        <v/>
      </c>
    </row>
    <row r="263" spans="1:21">
      <c r="A263" s="164" t="str">
        <f t="shared" ca="1" si="56"/>
        <v/>
      </c>
      <c r="B263" s="1" t="str">
        <f t="shared" ca="1" si="57"/>
        <v/>
      </c>
      <c r="C263" s="31" t="str">
        <f t="shared" ca="1" si="58"/>
        <v/>
      </c>
      <c r="D263" s="32" t="str">
        <f t="shared" ca="1" si="53"/>
        <v/>
      </c>
      <c r="E263" s="4" t="str">
        <f t="shared" ca="1" si="59"/>
        <v/>
      </c>
      <c r="F263" s="31" t="str">
        <f t="shared" ca="1" si="60"/>
        <v/>
      </c>
      <c r="G263" s="32" t="str">
        <f t="shared" ca="1" si="54"/>
        <v/>
      </c>
      <c r="H263" s="4" t="str">
        <f t="shared" ca="1" si="61"/>
        <v/>
      </c>
      <c r="I263" s="31" t="str">
        <f t="shared" ca="1" si="62"/>
        <v/>
      </c>
      <c r="J263" s="32" t="str">
        <f t="shared" ca="1" si="55"/>
        <v/>
      </c>
      <c r="K263" s="93" t="str">
        <f t="shared" ca="1" si="63"/>
        <v/>
      </c>
      <c r="S263" s="163" t="str">
        <f t="shared" si="64"/>
        <v/>
      </c>
      <c r="U263" s="163" t="str">
        <f t="shared" si="65"/>
        <v/>
      </c>
    </row>
    <row r="264" spans="1:21">
      <c r="A264" s="164" t="str">
        <f t="shared" ca="1" si="56"/>
        <v/>
      </c>
      <c r="B264" s="1" t="str">
        <f t="shared" ca="1" si="57"/>
        <v/>
      </c>
      <c r="C264" s="31" t="str">
        <f t="shared" ca="1" si="58"/>
        <v/>
      </c>
      <c r="D264" s="32" t="str">
        <f t="shared" ca="1" si="53"/>
        <v/>
      </c>
      <c r="E264" s="4" t="str">
        <f t="shared" ca="1" si="59"/>
        <v/>
      </c>
      <c r="F264" s="31" t="str">
        <f t="shared" ca="1" si="60"/>
        <v/>
      </c>
      <c r="G264" s="32" t="str">
        <f t="shared" ca="1" si="54"/>
        <v/>
      </c>
      <c r="H264" s="4" t="str">
        <f t="shared" ca="1" si="61"/>
        <v/>
      </c>
      <c r="I264" s="31" t="str">
        <f t="shared" ca="1" si="62"/>
        <v/>
      </c>
      <c r="J264" s="32" t="str">
        <f t="shared" ca="1" si="55"/>
        <v/>
      </c>
      <c r="K264" s="93" t="str">
        <f t="shared" ca="1" si="63"/>
        <v/>
      </c>
      <c r="S264" s="163" t="str">
        <f t="shared" si="64"/>
        <v/>
      </c>
      <c r="U264" s="163" t="str">
        <f t="shared" si="65"/>
        <v/>
      </c>
    </row>
    <row r="265" spans="1:21">
      <c r="A265" s="164" t="str">
        <f t="shared" ca="1" si="56"/>
        <v/>
      </c>
      <c r="B265" s="1" t="str">
        <f t="shared" ca="1" si="57"/>
        <v/>
      </c>
      <c r="C265" s="31" t="str">
        <f t="shared" ca="1" si="58"/>
        <v/>
      </c>
      <c r="D265" s="32" t="str">
        <f t="shared" ca="1" si="53"/>
        <v/>
      </c>
      <c r="E265" s="4" t="str">
        <f t="shared" ca="1" si="59"/>
        <v/>
      </c>
      <c r="F265" s="31" t="str">
        <f t="shared" ca="1" si="60"/>
        <v/>
      </c>
      <c r="G265" s="32" t="str">
        <f t="shared" ca="1" si="54"/>
        <v/>
      </c>
      <c r="H265" s="4" t="str">
        <f t="shared" ca="1" si="61"/>
        <v/>
      </c>
      <c r="I265" s="31" t="str">
        <f t="shared" ca="1" si="62"/>
        <v/>
      </c>
      <c r="J265" s="32" t="str">
        <f t="shared" ca="1" si="55"/>
        <v/>
      </c>
      <c r="K265" s="93" t="str">
        <f t="shared" ca="1" si="63"/>
        <v/>
      </c>
      <c r="S265" s="163" t="str">
        <f t="shared" si="64"/>
        <v/>
      </c>
      <c r="U265" s="163" t="str">
        <f t="shared" si="65"/>
        <v/>
      </c>
    </row>
    <row r="266" spans="1:21">
      <c r="A266" s="164" t="str">
        <f t="shared" ca="1" si="56"/>
        <v/>
      </c>
      <c r="B266" s="1" t="str">
        <f t="shared" ca="1" si="57"/>
        <v/>
      </c>
      <c r="C266" s="31" t="str">
        <f t="shared" ca="1" si="58"/>
        <v/>
      </c>
      <c r="D266" s="32" t="str">
        <f t="shared" ca="1" si="53"/>
        <v/>
      </c>
      <c r="E266" s="4" t="str">
        <f t="shared" ca="1" si="59"/>
        <v/>
      </c>
      <c r="F266" s="31" t="str">
        <f t="shared" ca="1" si="60"/>
        <v/>
      </c>
      <c r="G266" s="32" t="str">
        <f t="shared" ca="1" si="54"/>
        <v/>
      </c>
      <c r="H266" s="4" t="str">
        <f t="shared" ca="1" si="61"/>
        <v/>
      </c>
      <c r="I266" s="31" t="str">
        <f t="shared" ca="1" si="62"/>
        <v/>
      </c>
      <c r="J266" s="32" t="str">
        <f t="shared" ca="1" si="55"/>
        <v/>
      </c>
      <c r="K266" s="93" t="str">
        <f t="shared" ca="1" si="63"/>
        <v/>
      </c>
      <c r="S266" s="163" t="str">
        <f t="shared" si="64"/>
        <v/>
      </c>
      <c r="U266" s="163" t="str">
        <f t="shared" si="65"/>
        <v/>
      </c>
    </row>
    <row r="267" spans="1:21">
      <c r="A267" s="164" t="str">
        <f t="shared" ca="1" si="56"/>
        <v/>
      </c>
      <c r="B267" s="1" t="str">
        <f t="shared" ca="1" si="57"/>
        <v/>
      </c>
      <c r="C267" s="31" t="str">
        <f t="shared" ca="1" si="58"/>
        <v/>
      </c>
      <c r="D267" s="32" t="str">
        <f t="shared" ca="1" si="53"/>
        <v/>
      </c>
      <c r="E267" s="4" t="str">
        <f t="shared" ca="1" si="59"/>
        <v/>
      </c>
      <c r="F267" s="31" t="str">
        <f t="shared" ca="1" si="60"/>
        <v/>
      </c>
      <c r="G267" s="32" t="str">
        <f t="shared" ca="1" si="54"/>
        <v/>
      </c>
      <c r="H267" s="4" t="str">
        <f t="shared" ca="1" si="61"/>
        <v/>
      </c>
      <c r="I267" s="31" t="str">
        <f t="shared" ca="1" si="62"/>
        <v/>
      </c>
      <c r="J267" s="32" t="str">
        <f t="shared" ca="1" si="55"/>
        <v/>
      </c>
      <c r="K267" s="93" t="str">
        <f t="shared" ca="1" si="63"/>
        <v/>
      </c>
      <c r="S267" s="163" t="str">
        <f t="shared" si="64"/>
        <v/>
      </c>
      <c r="U267" s="163" t="str">
        <f t="shared" si="65"/>
        <v/>
      </c>
    </row>
    <row r="268" spans="1:21">
      <c r="A268" s="164" t="str">
        <f t="shared" ca="1" si="56"/>
        <v/>
      </c>
      <c r="B268" s="1" t="str">
        <f t="shared" ca="1" si="57"/>
        <v/>
      </c>
      <c r="C268" s="31" t="str">
        <f t="shared" ca="1" si="58"/>
        <v/>
      </c>
      <c r="D268" s="32" t="str">
        <f t="shared" ca="1" si="53"/>
        <v/>
      </c>
      <c r="E268" s="4" t="str">
        <f t="shared" ca="1" si="59"/>
        <v/>
      </c>
      <c r="F268" s="31" t="str">
        <f t="shared" ca="1" si="60"/>
        <v/>
      </c>
      <c r="G268" s="32" t="str">
        <f t="shared" ca="1" si="54"/>
        <v/>
      </c>
      <c r="H268" s="4" t="str">
        <f t="shared" ca="1" si="61"/>
        <v/>
      </c>
      <c r="I268" s="31" t="str">
        <f t="shared" ca="1" si="62"/>
        <v/>
      </c>
      <c r="J268" s="32" t="str">
        <f t="shared" ca="1" si="55"/>
        <v/>
      </c>
      <c r="K268" s="93" t="str">
        <f t="shared" ca="1" si="63"/>
        <v/>
      </c>
      <c r="S268" s="163" t="str">
        <f t="shared" si="64"/>
        <v/>
      </c>
      <c r="U268" s="163" t="str">
        <f t="shared" si="65"/>
        <v/>
      </c>
    </row>
    <row r="269" spans="1:21">
      <c r="A269" s="164" t="str">
        <f t="shared" ca="1" si="56"/>
        <v/>
      </c>
      <c r="B269" s="1" t="str">
        <f t="shared" ca="1" si="57"/>
        <v/>
      </c>
      <c r="C269" s="31" t="str">
        <f t="shared" ca="1" si="58"/>
        <v/>
      </c>
      <c r="D269" s="32" t="str">
        <f t="shared" ca="1" si="53"/>
        <v/>
      </c>
      <c r="E269" s="4" t="str">
        <f t="shared" ca="1" si="59"/>
        <v/>
      </c>
      <c r="F269" s="31" t="str">
        <f t="shared" ca="1" si="60"/>
        <v/>
      </c>
      <c r="G269" s="32" t="str">
        <f t="shared" ca="1" si="54"/>
        <v/>
      </c>
      <c r="H269" s="4" t="str">
        <f t="shared" ca="1" si="61"/>
        <v/>
      </c>
      <c r="I269" s="31" t="str">
        <f t="shared" ca="1" si="62"/>
        <v/>
      </c>
      <c r="J269" s="32" t="str">
        <f t="shared" ca="1" si="55"/>
        <v/>
      </c>
      <c r="K269" s="93" t="str">
        <f t="shared" ca="1" si="63"/>
        <v/>
      </c>
      <c r="S269" s="163" t="str">
        <f t="shared" si="64"/>
        <v/>
      </c>
      <c r="U269" s="163" t="str">
        <f t="shared" si="65"/>
        <v/>
      </c>
    </row>
    <row r="270" spans="1:21">
      <c r="A270" s="164" t="str">
        <f t="shared" ca="1" si="56"/>
        <v/>
      </c>
      <c r="B270" s="1" t="str">
        <f t="shared" ca="1" si="57"/>
        <v/>
      </c>
      <c r="C270" s="31" t="str">
        <f t="shared" ca="1" si="58"/>
        <v/>
      </c>
      <c r="D270" s="32" t="str">
        <f t="shared" ca="1" si="53"/>
        <v/>
      </c>
      <c r="E270" s="4" t="str">
        <f t="shared" ca="1" si="59"/>
        <v/>
      </c>
      <c r="F270" s="31" t="str">
        <f t="shared" ca="1" si="60"/>
        <v/>
      </c>
      <c r="G270" s="32" t="str">
        <f t="shared" ca="1" si="54"/>
        <v/>
      </c>
      <c r="H270" s="4" t="str">
        <f t="shared" ca="1" si="61"/>
        <v/>
      </c>
      <c r="I270" s="31" t="str">
        <f t="shared" ca="1" si="62"/>
        <v/>
      </c>
      <c r="J270" s="32" t="str">
        <f t="shared" ca="1" si="55"/>
        <v/>
      </c>
      <c r="K270" s="93" t="str">
        <f t="shared" ca="1" si="63"/>
        <v/>
      </c>
      <c r="S270" s="163" t="str">
        <f t="shared" si="64"/>
        <v/>
      </c>
      <c r="U270" s="163" t="str">
        <f t="shared" si="65"/>
        <v/>
      </c>
    </row>
    <row r="271" spans="1:21">
      <c r="A271" s="164" t="str">
        <f t="shared" ca="1" si="56"/>
        <v/>
      </c>
      <c r="B271" s="1" t="str">
        <f t="shared" ca="1" si="57"/>
        <v/>
      </c>
      <c r="C271" s="31" t="str">
        <f t="shared" ca="1" si="58"/>
        <v/>
      </c>
      <c r="D271" s="32" t="str">
        <f t="shared" ca="1" si="53"/>
        <v/>
      </c>
      <c r="E271" s="4" t="str">
        <f t="shared" ca="1" si="59"/>
        <v/>
      </c>
      <c r="F271" s="31" t="str">
        <f t="shared" ca="1" si="60"/>
        <v/>
      </c>
      <c r="G271" s="32" t="str">
        <f t="shared" ca="1" si="54"/>
        <v/>
      </c>
      <c r="H271" s="4" t="str">
        <f t="shared" ca="1" si="61"/>
        <v/>
      </c>
      <c r="I271" s="31" t="str">
        <f t="shared" ca="1" si="62"/>
        <v/>
      </c>
      <c r="J271" s="32" t="str">
        <f t="shared" ca="1" si="55"/>
        <v/>
      </c>
      <c r="K271" s="93" t="str">
        <f t="shared" ca="1" si="63"/>
        <v/>
      </c>
      <c r="S271" s="163" t="str">
        <f t="shared" si="64"/>
        <v/>
      </c>
      <c r="U271" s="163" t="str">
        <f t="shared" si="65"/>
        <v/>
      </c>
    </row>
    <row r="272" spans="1:21">
      <c r="A272" s="164" t="str">
        <f t="shared" ca="1" si="56"/>
        <v/>
      </c>
      <c r="B272" s="1" t="str">
        <f t="shared" ca="1" si="57"/>
        <v/>
      </c>
      <c r="C272" s="31" t="str">
        <f t="shared" ca="1" si="58"/>
        <v/>
      </c>
      <c r="D272" s="32" t="str">
        <f t="shared" ref="D272:D335" ca="1" si="66">IF(ISERROR(B272-2),"",$B$6*ROUNDUP(A272-$A$14,0)/360*$B$5)</f>
        <v/>
      </c>
      <c r="E272" s="4" t="str">
        <f t="shared" ca="1" si="59"/>
        <v/>
      </c>
      <c r="F272" s="31" t="str">
        <f t="shared" ca="1" si="60"/>
        <v/>
      </c>
      <c r="G272" s="32" t="str">
        <f t="shared" ref="G272:G335" ca="1" si="67">IF(ISERROR(B272-2),"",$C$6*ROUNDUP(A272-$A$14,0)/360*$C$5)</f>
        <v/>
      </c>
      <c r="H272" s="4" t="str">
        <f t="shared" ca="1" si="61"/>
        <v/>
      </c>
      <c r="I272" s="31" t="str">
        <f t="shared" ca="1" si="62"/>
        <v/>
      </c>
      <c r="J272" s="32" t="str">
        <f t="shared" ref="J272:J335" ca="1" si="68">IF(ISERROR(B272-2),"",$D$6*ROUNDUP(A272-$A$14,0)/360*$D$5)</f>
        <v/>
      </c>
      <c r="K272" s="93" t="str">
        <f t="shared" ca="1" si="63"/>
        <v/>
      </c>
      <c r="S272" s="163" t="str">
        <f t="shared" si="64"/>
        <v/>
      </c>
      <c r="U272" s="163" t="str">
        <f t="shared" si="65"/>
        <v/>
      </c>
    </row>
    <row r="273" spans="1:21">
      <c r="A273" s="164" t="str">
        <f t="shared" ca="1" si="56"/>
        <v/>
      </c>
      <c r="B273" s="1" t="str">
        <f t="shared" ca="1" si="57"/>
        <v/>
      </c>
      <c r="C273" s="31" t="str">
        <f t="shared" ca="1" si="58"/>
        <v/>
      </c>
      <c r="D273" s="32" t="str">
        <f t="shared" ca="1" si="66"/>
        <v/>
      </c>
      <c r="E273" s="4" t="str">
        <f t="shared" ca="1" si="59"/>
        <v/>
      </c>
      <c r="F273" s="31" t="str">
        <f t="shared" ca="1" si="60"/>
        <v/>
      </c>
      <c r="G273" s="32" t="str">
        <f t="shared" ca="1" si="67"/>
        <v/>
      </c>
      <c r="H273" s="4" t="str">
        <f t="shared" ca="1" si="61"/>
        <v/>
      </c>
      <c r="I273" s="31" t="str">
        <f t="shared" ca="1" si="62"/>
        <v/>
      </c>
      <c r="J273" s="32" t="str">
        <f t="shared" ca="1" si="68"/>
        <v/>
      </c>
      <c r="K273" s="93" t="str">
        <f t="shared" ca="1" si="63"/>
        <v/>
      </c>
      <c r="S273" s="163" t="str">
        <f t="shared" si="64"/>
        <v/>
      </c>
      <c r="U273" s="163" t="str">
        <f t="shared" si="65"/>
        <v/>
      </c>
    </row>
    <row r="274" spans="1:21">
      <c r="A274" s="164" t="str">
        <f t="shared" ca="1" si="56"/>
        <v/>
      </c>
      <c r="B274" s="1" t="str">
        <f t="shared" ca="1" si="57"/>
        <v/>
      </c>
      <c r="C274" s="31" t="str">
        <f t="shared" ca="1" si="58"/>
        <v/>
      </c>
      <c r="D274" s="32" t="str">
        <f t="shared" ca="1" si="66"/>
        <v/>
      </c>
      <c r="E274" s="4" t="str">
        <f t="shared" ca="1" si="59"/>
        <v/>
      </c>
      <c r="F274" s="31" t="str">
        <f t="shared" ca="1" si="60"/>
        <v/>
      </c>
      <c r="G274" s="32" t="str">
        <f t="shared" ca="1" si="67"/>
        <v/>
      </c>
      <c r="H274" s="4" t="str">
        <f t="shared" ca="1" si="61"/>
        <v/>
      </c>
      <c r="I274" s="31" t="str">
        <f t="shared" ca="1" si="62"/>
        <v/>
      </c>
      <c r="J274" s="32" t="str">
        <f t="shared" ca="1" si="68"/>
        <v/>
      </c>
      <c r="K274" s="93" t="str">
        <f t="shared" ca="1" si="63"/>
        <v/>
      </c>
      <c r="S274" s="163" t="str">
        <f t="shared" si="64"/>
        <v/>
      </c>
      <c r="U274" s="163" t="str">
        <f t="shared" si="65"/>
        <v/>
      </c>
    </row>
    <row r="275" spans="1:21">
      <c r="A275" s="164" t="str">
        <f t="shared" ca="1" si="56"/>
        <v/>
      </c>
      <c r="B275" s="1" t="str">
        <f t="shared" ca="1" si="57"/>
        <v/>
      </c>
      <c r="C275" s="31" t="str">
        <f t="shared" ca="1" si="58"/>
        <v/>
      </c>
      <c r="D275" s="32" t="str">
        <f t="shared" ca="1" si="66"/>
        <v/>
      </c>
      <c r="E275" s="4" t="str">
        <f t="shared" ca="1" si="59"/>
        <v/>
      </c>
      <c r="F275" s="31" t="str">
        <f t="shared" ca="1" si="60"/>
        <v/>
      </c>
      <c r="G275" s="32" t="str">
        <f t="shared" ca="1" si="67"/>
        <v/>
      </c>
      <c r="H275" s="4" t="str">
        <f t="shared" ca="1" si="61"/>
        <v/>
      </c>
      <c r="I275" s="31" t="str">
        <f t="shared" ca="1" si="62"/>
        <v/>
      </c>
      <c r="J275" s="32" t="str">
        <f t="shared" ca="1" si="68"/>
        <v/>
      </c>
      <c r="K275" s="93" t="str">
        <f t="shared" ca="1" si="63"/>
        <v/>
      </c>
      <c r="S275" s="163" t="str">
        <f t="shared" si="64"/>
        <v/>
      </c>
      <c r="U275" s="163" t="str">
        <f t="shared" si="65"/>
        <v/>
      </c>
    </row>
    <row r="276" spans="1:21">
      <c r="A276" s="164" t="str">
        <f t="shared" ca="1" si="56"/>
        <v/>
      </c>
      <c r="B276" s="1" t="str">
        <f t="shared" ca="1" si="57"/>
        <v/>
      </c>
      <c r="C276" s="31" t="str">
        <f t="shared" ca="1" si="58"/>
        <v/>
      </c>
      <c r="D276" s="32" t="str">
        <f t="shared" ca="1" si="66"/>
        <v/>
      </c>
      <c r="E276" s="4" t="str">
        <f t="shared" ca="1" si="59"/>
        <v/>
      </c>
      <c r="F276" s="31" t="str">
        <f t="shared" ca="1" si="60"/>
        <v/>
      </c>
      <c r="G276" s="32" t="str">
        <f t="shared" ca="1" si="67"/>
        <v/>
      </c>
      <c r="H276" s="4" t="str">
        <f t="shared" ca="1" si="61"/>
        <v/>
      </c>
      <c r="I276" s="31" t="str">
        <f t="shared" ca="1" si="62"/>
        <v/>
      </c>
      <c r="J276" s="32" t="str">
        <f t="shared" ca="1" si="68"/>
        <v/>
      </c>
      <c r="K276" s="93" t="str">
        <f t="shared" ca="1" si="63"/>
        <v/>
      </c>
      <c r="S276" s="163" t="str">
        <f t="shared" si="64"/>
        <v/>
      </c>
      <c r="U276" s="163" t="str">
        <f t="shared" si="65"/>
        <v/>
      </c>
    </row>
    <row r="277" spans="1:21">
      <c r="A277" s="164" t="str">
        <f t="shared" ca="1" si="56"/>
        <v/>
      </c>
      <c r="B277" s="1" t="str">
        <f t="shared" ca="1" si="57"/>
        <v/>
      </c>
      <c r="C277" s="31" t="str">
        <f t="shared" ca="1" si="58"/>
        <v/>
      </c>
      <c r="D277" s="32" t="str">
        <f t="shared" ca="1" si="66"/>
        <v/>
      </c>
      <c r="E277" s="4" t="str">
        <f t="shared" ca="1" si="59"/>
        <v/>
      </c>
      <c r="F277" s="31" t="str">
        <f t="shared" ca="1" si="60"/>
        <v/>
      </c>
      <c r="G277" s="32" t="str">
        <f t="shared" ca="1" si="67"/>
        <v/>
      </c>
      <c r="H277" s="4" t="str">
        <f t="shared" ca="1" si="61"/>
        <v/>
      </c>
      <c r="I277" s="31" t="str">
        <f t="shared" ca="1" si="62"/>
        <v/>
      </c>
      <c r="J277" s="32" t="str">
        <f t="shared" ca="1" si="68"/>
        <v/>
      </c>
      <c r="K277" s="93" t="str">
        <f t="shared" ca="1" si="63"/>
        <v/>
      </c>
      <c r="S277" s="163" t="str">
        <f t="shared" si="64"/>
        <v/>
      </c>
      <c r="U277" s="163" t="str">
        <f t="shared" si="65"/>
        <v/>
      </c>
    </row>
    <row r="278" spans="1:21">
      <c r="A278" s="164" t="str">
        <f t="shared" ca="1" si="56"/>
        <v/>
      </c>
      <c r="B278" s="1" t="str">
        <f t="shared" ca="1" si="57"/>
        <v/>
      </c>
      <c r="C278" s="31" t="str">
        <f t="shared" ca="1" si="58"/>
        <v/>
      </c>
      <c r="D278" s="32" t="str">
        <f t="shared" ca="1" si="66"/>
        <v/>
      </c>
      <c r="E278" s="4" t="str">
        <f t="shared" ca="1" si="59"/>
        <v/>
      </c>
      <c r="F278" s="31" t="str">
        <f t="shared" ca="1" si="60"/>
        <v/>
      </c>
      <c r="G278" s="32" t="str">
        <f t="shared" ca="1" si="67"/>
        <v/>
      </c>
      <c r="H278" s="4" t="str">
        <f t="shared" ca="1" si="61"/>
        <v/>
      </c>
      <c r="I278" s="31" t="str">
        <f t="shared" ca="1" si="62"/>
        <v/>
      </c>
      <c r="J278" s="32" t="str">
        <f t="shared" ca="1" si="68"/>
        <v/>
      </c>
      <c r="K278" s="93" t="str">
        <f t="shared" ca="1" si="63"/>
        <v/>
      </c>
      <c r="S278" s="163" t="str">
        <f t="shared" si="64"/>
        <v/>
      </c>
      <c r="U278" s="163" t="str">
        <f t="shared" si="65"/>
        <v/>
      </c>
    </row>
    <row r="279" spans="1:21">
      <c r="A279" s="164" t="str">
        <f t="shared" ca="1" si="56"/>
        <v/>
      </c>
      <c r="B279" s="1" t="str">
        <f t="shared" ca="1" si="57"/>
        <v/>
      </c>
      <c r="C279" s="31" t="str">
        <f t="shared" ca="1" si="58"/>
        <v/>
      </c>
      <c r="D279" s="32" t="str">
        <f t="shared" ca="1" si="66"/>
        <v/>
      </c>
      <c r="E279" s="4" t="str">
        <f t="shared" ca="1" si="59"/>
        <v/>
      </c>
      <c r="F279" s="31" t="str">
        <f t="shared" ca="1" si="60"/>
        <v/>
      </c>
      <c r="G279" s="32" t="str">
        <f t="shared" ca="1" si="67"/>
        <v/>
      </c>
      <c r="H279" s="4" t="str">
        <f t="shared" ca="1" si="61"/>
        <v/>
      </c>
      <c r="I279" s="31" t="str">
        <f t="shared" ca="1" si="62"/>
        <v/>
      </c>
      <c r="J279" s="32" t="str">
        <f t="shared" ca="1" si="68"/>
        <v/>
      </c>
      <c r="K279" s="93" t="str">
        <f t="shared" ca="1" si="63"/>
        <v/>
      </c>
      <c r="S279" s="163" t="str">
        <f t="shared" si="64"/>
        <v/>
      </c>
      <c r="U279" s="163" t="str">
        <f t="shared" si="65"/>
        <v/>
      </c>
    </row>
    <row r="280" spans="1:21">
      <c r="A280" s="164" t="str">
        <f t="shared" ca="1" si="56"/>
        <v/>
      </c>
      <c r="B280" s="1" t="str">
        <f t="shared" ca="1" si="57"/>
        <v/>
      </c>
      <c r="C280" s="31" t="str">
        <f t="shared" ca="1" si="58"/>
        <v/>
      </c>
      <c r="D280" s="32" t="str">
        <f t="shared" ca="1" si="66"/>
        <v/>
      </c>
      <c r="E280" s="4" t="str">
        <f t="shared" ca="1" si="59"/>
        <v/>
      </c>
      <c r="F280" s="31" t="str">
        <f t="shared" ca="1" si="60"/>
        <v/>
      </c>
      <c r="G280" s="32" t="str">
        <f t="shared" ca="1" si="67"/>
        <v/>
      </c>
      <c r="H280" s="4" t="str">
        <f t="shared" ca="1" si="61"/>
        <v/>
      </c>
      <c r="I280" s="31" t="str">
        <f t="shared" ca="1" si="62"/>
        <v/>
      </c>
      <c r="J280" s="32" t="str">
        <f t="shared" ca="1" si="68"/>
        <v/>
      </c>
      <c r="K280" s="93" t="str">
        <f t="shared" ca="1" si="63"/>
        <v/>
      </c>
      <c r="S280" s="163" t="str">
        <f t="shared" si="64"/>
        <v/>
      </c>
      <c r="U280" s="163" t="str">
        <f t="shared" si="65"/>
        <v/>
      </c>
    </row>
    <row r="281" spans="1:21">
      <c r="A281" s="164" t="str">
        <f t="shared" ca="1" si="56"/>
        <v/>
      </c>
      <c r="B281" s="1" t="str">
        <f t="shared" ca="1" si="57"/>
        <v/>
      </c>
      <c r="C281" s="31" t="str">
        <f t="shared" ca="1" si="58"/>
        <v/>
      </c>
      <c r="D281" s="32" t="str">
        <f t="shared" ca="1" si="66"/>
        <v/>
      </c>
      <c r="E281" s="4" t="str">
        <f t="shared" ca="1" si="59"/>
        <v/>
      </c>
      <c r="F281" s="31" t="str">
        <f t="shared" ca="1" si="60"/>
        <v/>
      </c>
      <c r="G281" s="32" t="str">
        <f t="shared" ca="1" si="67"/>
        <v/>
      </c>
      <c r="H281" s="4" t="str">
        <f t="shared" ca="1" si="61"/>
        <v/>
      </c>
      <c r="I281" s="31" t="str">
        <f t="shared" ca="1" si="62"/>
        <v/>
      </c>
      <c r="J281" s="32" t="str">
        <f t="shared" ca="1" si="68"/>
        <v/>
      </c>
      <c r="K281" s="93" t="str">
        <f t="shared" ca="1" si="63"/>
        <v/>
      </c>
      <c r="S281" s="163" t="str">
        <f t="shared" si="64"/>
        <v/>
      </c>
      <c r="U281" s="163" t="str">
        <f t="shared" si="65"/>
        <v/>
      </c>
    </row>
    <row r="282" spans="1:21">
      <c r="A282" s="164" t="str">
        <f t="shared" ca="1" si="56"/>
        <v/>
      </c>
      <c r="B282" s="1" t="str">
        <f t="shared" ca="1" si="57"/>
        <v/>
      </c>
      <c r="C282" s="31" t="str">
        <f t="shared" ca="1" si="58"/>
        <v/>
      </c>
      <c r="D282" s="32" t="str">
        <f t="shared" ca="1" si="66"/>
        <v/>
      </c>
      <c r="E282" s="4" t="str">
        <f t="shared" ca="1" si="59"/>
        <v/>
      </c>
      <c r="F282" s="31" t="str">
        <f t="shared" ca="1" si="60"/>
        <v/>
      </c>
      <c r="G282" s="32" t="str">
        <f t="shared" ca="1" si="67"/>
        <v/>
      </c>
      <c r="H282" s="4" t="str">
        <f t="shared" ca="1" si="61"/>
        <v/>
      </c>
      <c r="I282" s="31" t="str">
        <f t="shared" ca="1" si="62"/>
        <v/>
      </c>
      <c r="J282" s="32" t="str">
        <f t="shared" ca="1" si="68"/>
        <v/>
      </c>
      <c r="K282" s="93" t="str">
        <f t="shared" ca="1" si="63"/>
        <v/>
      </c>
      <c r="S282" s="163" t="str">
        <f t="shared" si="64"/>
        <v/>
      </c>
      <c r="U282" s="163" t="str">
        <f t="shared" si="65"/>
        <v/>
      </c>
    </row>
    <row r="283" spans="1:21">
      <c r="A283" s="164" t="str">
        <f t="shared" ca="1" si="56"/>
        <v/>
      </c>
      <c r="B283" s="1" t="str">
        <f t="shared" ca="1" si="57"/>
        <v/>
      </c>
      <c r="C283" s="31" t="str">
        <f t="shared" ca="1" si="58"/>
        <v/>
      </c>
      <c r="D283" s="32" t="str">
        <f t="shared" ca="1" si="66"/>
        <v/>
      </c>
      <c r="E283" s="4" t="str">
        <f t="shared" ca="1" si="59"/>
        <v/>
      </c>
      <c r="F283" s="31" t="str">
        <f t="shared" ca="1" si="60"/>
        <v/>
      </c>
      <c r="G283" s="32" t="str">
        <f t="shared" ca="1" si="67"/>
        <v/>
      </c>
      <c r="H283" s="4" t="str">
        <f t="shared" ca="1" si="61"/>
        <v/>
      </c>
      <c r="I283" s="31" t="str">
        <f t="shared" ca="1" si="62"/>
        <v/>
      </c>
      <c r="J283" s="32" t="str">
        <f t="shared" ca="1" si="68"/>
        <v/>
      </c>
      <c r="K283" s="93" t="str">
        <f t="shared" ca="1" si="63"/>
        <v/>
      </c>
      <c r="S283" s="163" t="str">
        <f t="shared" si="64"/>
        <v/>
      </c>
      <c r="U283" s="163" t="str">
        <f t="shared" si="65"/>
        <v/>
      </c>
    </row>
    <row r="284" spans="1:21">
      <c r="A284" s="164" t="str">
        <f t="shared" ca="1" si="56"/>
        <v/>
      </c>
      <c r="B284" s="1" t="str">
        <f t="shared" ca="1" si="57"/>
        <v/>
      </c>
      <c r="C284" s="31" t="str">
        <f t="shared" ca="1" si="58"/>
        <v/>
      </c>
      <c r="D284" s="32" t="str">
        <f t="shared" ca="1" si="66"/>
        <v/>
      </c>
      <c r="E284" s="4" t="str">
        <f t="shared" ca="1" si="59"/>
        <v/>
      </c>
      <c r="F284" s="31" t="str">
        <f t="shared" ca="1" si="60"/>
        <v/>
      </c>
      <c r="G284" s="32" t="str">
        <f t="shared" ca="1" si="67"/>
        <v/>
      </c>
      <c r="H284" s="4" t="str">
        <f t="shared" ca="1" si="61"/>
        <v/>
      </c>
      <c r="I284" s="31" t="str">
        <f t="shared" ca="1" si="62"/>
        <v/>
      </c>
      <c r="J284" s="32" t="str">
        <f t="shared" ca="1" si="68"/>
        <v/>
      </c>
      <c r="K284" s="93" t="str">
        <f t="shared" ca="1" si="63"/>
        <v/>
      </c>
      <c r="S284" s="163" t="str">
        <f t="shared" si="64"/>
        <v/>
      </c>
      <c r="U284" s="163" t="str">
        <f t="shared" si="65"/>
        <v/>
      </c>
    </row>
    <row r="285" spans="1:21">
      <c r="A285" s="164" t="str">
        <f t="shared" ca="1" si="56"/>
        <v/>
      </c>
      <c r="B285" s="1" t="str">
        <f t="shared" ca="1" si="57"/>
        <v/>
      </c>
      <c r="C285" s="31" t="str">
        <f t="shared" ca="1" si="58"/>
        <v/>
      </c>
      <c r="D285" s="32" t="str">
        <f t="shared" ca="1" si="66"/>
        <v/>
      </c>
      <c r="E285" s="4" t="str">
        <f t="shared" ca="1" si="59"/>
        <v/>
      </c>
      <c r="F285" s="31" t="str">
        <f t="shared" ca="1" si="60"/>
        <v/>
      </c>
      <c r="G285" s="32" t="str">
        <f t="shared" ca="1" si="67"/>
        <v/>
      </c>
      <c r="H285" s="4" t="str">
        <f t="shared" ca="1" si="61"/>
        <v/>
      </c>
      <c r="I285" s="31" t="str">
        <f t="shared" ca="1" si="62"/>
        <v/>
      </c>
      <c r="J285" s="32" t="str">
        <f t="shared" ca="1" si="68"/>
        <v/>
      </c>
      <c r="K285" s="93" t="str">
        <f t="shared" ca="1" si="63"/>
        <v/>
      </c>
      <c r="S285" s="163" t="str">
        <f t="shared" si="64"/>
        <v/>
      </c>
      <c r="U285" s="163" t="str">
        <f t="shared" si="65"/>
        <v/>
      </c>
    </row>
    <row r="286" spans="1:21">
      <c r="A286" s="164" t="str">
        <f t="shared" ca="1" si="56"/>
        <v/>
      </c>
      <c r="B286" s="1" t="str">
        <f t="shared" ca="1" si="57"/>
        <v/>
      </c>
      <c r="C286" s="31" t="str">
        <f t="shared" ca="1" si="58"/>
        <v/>
      </c>
      <c r="D286" s="32" t="str">
        <f t="shared" ca="1" si="66"/>
        <v/>
      </c>
      <c r="E286" s="4" t="str">
        <f t="shared" ca="1" si="59"/>
        <v/>
      </c>
      <c r="F286" s="31" t="str">
        <f t="shared" ca="1" si="60"/>
        <v/>
      </c>
      <c r="G286" s="32" t="str">
        <f t="shared" ca="1" si="67"/>
        <v/>
      </c>
      <c r="H286" s="4" t="str">
        <f t="shared" ca="1" si="61"/>
        <v/>
      </c>
      <c r="I286" s="31" t="str">
        <f t="shared" ca="1" si="62"/>
        <v/>
      </c>
      <c r="J286" s="32" t="str">
        <f t="shared" ca="1" si="68"/>
        <v/>
      </c>
      <c r="K286" s="93" t="str">
        <f t="shared" ca="1" si="63"/>
        <v/>
      </c>
      <c r="S286" s="163" t="str">
        <f t="shared" si="64"/>
        <v/>
      </c>
      <c r="U286" s="163" t="str">
        <f t="shared" si="65"/>
        <v/>
      </c>
    </row>
    <row r="287" spans="1:21">
      <c r="A287" s="164" t="str">
        <f t="shared" ca="1" si="56"/>
        <v/>
      </c>
      <c r="B287" s="1" t="str">
        <f t="shared" ca="1" si="57"/>
        <v/>
      </c>
      <c r="C287" s="31" t="str">
        <f t="shared" ca="1" si="58"/>
        <v/>
      </c>
      <c r="D287" s="32" t="str">
        <f t="shared" ca="1" si="66"/>
        <v/>
      </c>
      <c r="E287" s="4" t="str">
        <f t="shared" ca="1" si="59"/>
        <v/>
      </c>
      <c r="F287" s="31" t="str">
        <f t="shared" ca="1" si="60"/>
        <v/>
      </c>
      <c r="G287" s="32" t="str">
        <f t="shared" ca="1" si="67"/>
        <v/>
      </c>
      <c r="H287" s="4" t="str">
        <f t="shared" ca="1" si="61"/>
        <v/>
      </c>
      <c r="I287" s="31" t="str">
        <f t="shared" ca="1" si="62"/>
        <v/>
      </c>
      <c r="J287" s="32" t="str">
        <f t="shared" ca="1" si="68"/>
        <v/>
      </c>
      <c r="K287" s="93" t="str">
        <f t="shared" ca="1" si="63"/>
        <v/>
      </c>
      <c r="S287" s="163" t="str">
        <f t="shared" si="64"/>
        <v/>
      </c>
      <c r="U287" s="163" t="str">
        <f t="shared" si="65"/>
        <v/>
      </c>
    </row>
    <row r="288" spans="1:21">
      <c r="A288" s="164" t="str">
        <f t="shared" ca="1" si="56"/>
        <v/>
      </c>
      <c r="B288" s="1" t="str">
        <f t="shared" ca="1" si="57"/>
        <v/>
      </c>
      <c r="C288" s="31" t="str">
        <f t="shared" ca="1" si="58"/>
        <v/>
      </c>
      <c r="D288" s="32" t="str">
        <f t="shared" ca="1" si="66"/>
        <v/>
      </c>
      <c r="E288" s="4" t="str">
        <f t="shared" ca="1" si="59"/>
        <v/>
      </c>
      <c r="F288" s="31" t="str">
        <f t="shared" ca="1" si="60"/>
        <v/>
      </c>
      <c r="G288" s="32" t="str">
        <f t="shared" ca="1" si="67"/>
        <v/>
      </c>
      <c r="H288" s="4" t="str">
        <f t="shared" ca="1" si="61"/>
        <v/>
      </c>
      <c r="I288" s="31" t="str">
        <f t="shared" ca="1" si="62"/>
        <v/>
      </c>
      <c r="J288" s="32" t="str">
        <f t="shared" ca="1" si="68"/>
        <v/>
      </c>
      <c r="K288" s="93" t="str">
        <f t="shared" ca="1" si="63"/>
        <v/>
      </c>
      <c r="S288" s="163" t="str">
        <f t="shared" si="64"/>
        <v/>
      </c>
      <c r="U288" s="163" t="str">
        <f t="shared" si="65"/>
        <v/>
      </c>
    </row>
    <row r="289" spans="1:21">
      <c r="A289" s="164" t="str">
        <f t="shared" ca="1" si="56"/>
        <v/>
      </c>
      <c r="B289" s="1" t="str">
        <f t="shared" ca="1" si="57"/>
        <v/>
      </c>
      <c r="C289" s="31" t="str">
        <f t="shared" ca="1" si="58"/>
        <v/>
      </c>
      <c r="D289" s="32" t="str">
        <f t="shared" ca="1" si="66"/>
        <v/>
      </c>
      <c r="E289" s="4" t="str">
        <f t="shared" ca="1" si="59"/>
        <v/>
      </c>
      <c r="F289" s="31" t="str">
        <f t="shared" ca="1" si="60"/>
        <v/>
      </c>
      <c r="G289" s="32" t="str">
        <f t="shared" ca="1" si="67"/>
        <v/>
      </c>
      <c r="H289" s="4" t="str">
        <f t="shared" ca="1" si="61"/>
        <v/>
      </c>
      <c r="I289" s="31" t="str">
        <f t="shared" ca="1" si="62"/>
        <v/>
      </c>
      <c r="J289" s="32" t="str">
        <f t="shared" ca="1" si="68"/>
        <v/>
      </c>
      <c r="K289" s="93" t="str">
        <f t="shared" ca="1" si="63"/>
        <v/>
      </c>
      <c r="S289" s="163" t="str">
        <f t="shared" si="64"/>
        <v/>
      </c>
      <c r="U289" s="163" t="str">
        <f t="shared" si="65"/>
        <v/>
      </c>
    </row>
    <row r="290" spans="1:21">
      <c r="A290" s="164" t="str">
        <f t="shared" ca="1" si="56"/>
        <v/>
      </c>
      <c r="B290" s="1" t="str">
        <f t="shared" ca="1" si="57"/>
        <v/>
      </c>
      <c r="C290" s="31" t="str">
        <f t="shared" ca="1" si="58"/>
        <v/>
      </c>
      <c r="D290" s="32" t="str">
        <f t="shared" ca="1" si="66"/>
        <v/>
      </c>
      <c r="E290" s="4" t="str">
        <f t="shared" ca="1" si="59"/>
        <v/>
      </c>
      <c r="F290" s="31" t="str">
        <f t="shared" ca="1" si="60"/>
        <v/>
      </c>
      <c r="G290" s="32" t="str">
        <f t="shared" ca="1" si="67"/>
        <v/>
      </c>
      <c r="H290" s="4" t="str">
        <f t="shared" ca="1" si="61"/>
        <v/>
      </c>
      <c r="I290" s="31" t="str">
        <f t="shared" ca="1" si="62"/>
        <v/>
      </c>
      <c r="J290" s="32" t="str">
        <f t="shared" ca="1" si="68"/>
        <v/>
      </c>
      <c r="K290" s="93" t="str">
        <f t="shared" ca="1" si="63"/>
        <v/>
      </c>
      <c r="S290" s="163" t="str">
        <f t="shared" si="64"/>
        <v/>
      </c>
      <c r="U290" s="163" t="str">
        <f t="shared" si="65"/>
        <v/>
      </c>
    </row>
    <row r="291" spans="1:21">
      <c r="A291" s="164" t="str">
        <f t="shared" ca="1" si="56"/>
        <v/>
      </c>
      <c r="B291" s="1" t="str">
        <f t="shared" ca="1" si="57"/>
        <v/>
      </c>
      <c r="C291" s="31" t="str">
        <f t="shared" ca="1" si="58"/>
        <v/>
      </c>
      <c r="D291" s="32" t="str">
        <f t="shared" ca="1" si="66"/>
        <v/>
      </c>
      <c r="E291" s="4" t="str">
        <f t="shared" ca="1" si="59"/>
        <v/>
      </c>
      <c r="F291" s="31" t="str">
        <f t="shared" ca="1" si="60"/>
        <v/>
      </c>
      <c r="G291" s="32" t="str">
        <f t="shared" ca="1" si="67"/>
        <v/>
      </c>
      <c r="H291" s="4" t="str">
        <f t="shared" ca="1" si="61"/>
        <v/>
      </c>
      <c r="I291" s="31" t="str">
        <f t="shared" ca="1" si="62"/>
        <v/>
      </c>
      <c r="J291" s="32" t="str">
        <f t="shared" ca="1" si="68"/>
        <v/>
      </c>
      <c r="K291" s="93" t="str">
        <f t="shared" ca="1" si="63"/>
        <v/>
      </c>
      <c r="S291" s="163" t="str">
        <f t="shared" si="64"/>
        <v/>
      </c>
      <c r="U291" s="163" t="str">
        <f t="shared" si="65"/>
        <v/>
      </c>
    </row>
    <row r="292" spans="1:21">
      <c r="A292" s="164" t="str">
        <f t="shared" ca="1" si="56"/>
        <v/>
      </c>
      <c r="B292" s="1" t="str">
        <f t="shared" ca="1" si="57"/>
        <v/>
      </c>
      <c r="C292" s="31" t="str">
        <f t="shared" ca="1" si="58"/>
        <v/>
      </c>
      <c r="D292" s="32" t="str">
        <f t="shared" ca="1" si="66"/>
        <v/>
      </c>
      <c r="E292" s="4" t="str">
        <f t="shared" ca="1" si="59"/>
        <v/>
      </c>
      <c r="F292" s="31" t="str">
        <f t="shared" ca="1" si="60"/>
        <v/>
      </c>
      <c r="G292" s="32" t="str">
        <f t="shared" ca="1" si="67"/>
        <v/>
      </c>
      <c r="H292" s="4" t="str">
        <f t="shared" ca="1" si="61"/>
        <v/>
      </c>
      <c r="I292" s="31" t="str">
        <f t="shared" ca="1" si="62"/>
        <v/>
      </c>
      <c r="J292" s="32" t="str">
        <f t="shared" ca="1" si="68"/>
        <v/>
      </c>
      <c r="K292" s="93" t="str">
        <f t="shared" ca="1" si="63"/>
        <v/>
      </c>
      <c r="S292" s="163" t="str">
        <f t="shared" si="64"/>
        <v/>
      </c>
      <c r="U292" s="163" t="str">
        <f t="shared" si="65"/>
        <v/>
      </c>
    </row>
    <row r="293" spans="1:21">
      <c r="A293" s="164" t="str">
        <f t="shared" ca="1" si="56"/>
        <v/>
      </c>
      <c r="B293" s="1" t="str">
        <f t="shared" ca="1" si="57"/>
        <v/>
      </c>
      <c r="C293" s="31" t="str">
        <f t="shared" ca="1" si="58"/>
        <v/>
      </c>
      <c r="D293" s="32" t="str">
        <f t="shared" ca="1" si="66"/>
        <v/>
      </c>
      <c r="E293" s="4" t="str">
        <f t="shared" ca="1" si="59"/>
        <v/>
      </c>
      <c r="F293" s="31" t="str">
        <f t="shared" ca="1" si="60"/>
        <v/>
      </c>
      <c r="G293" s="32" t="str">
        <f t="shared" ca="1" si="67"/>
        <v/>
      </c>
      <c r="H293" s="4" t="str">
        <f t="shared" ca="1" si="61"/>
        <v/>
      </c>
      <c r="I293" s="31" t="str">
        <f t="shared" ca="1" si="62"/>
        <v/>
      </c>
      <c r="J293" s="32" t="str">
        <f t="shared" ca="1" si="68"/>
        <v/>
      </c>
      <c r="K293" s="93" t="str">
        <f t="shared" ca="1" si="63"/>
        <v/>
      </c>
      <c r="S293" s="163" t="str">
        <f t="shared" si="64"/>
        <v/>
      </c>
      <c r="U293" s="163" t="str">
        <f t="shared" si="65"/>
        <v/>
      </c>
    </row>
    <row r="294" spans="1:21">
      <c r="A294" s="164" t="str">
        <f t="shared" ca="1" si="56"/>
        <v/>
      </c>
      <c r="B294" s="1" t="str">
        <f t="shared" ca="1" si="57"/>
        <v/>
      </c>
      <c r="C294" s="31" t="str">
        <f t="shared" ca="1" si="58"/>
        <v/>
      </c>
      <c r="D294" s="32" t="str">
        <f t="shared" ca="1" si="66"/>
        <v/>
      </c>
      <c r="E294" s="4" t="str">
        <f t="shared" ca="1" si="59"/>
        <v/>
      </c>
      <c r="F294" s="31" t="str">
        <f t="shared" ca="1" si="60"/>
        <v/>
      </c>
      <c r="G294" s="32" t="str">
        <f t="shared" ca="1" si="67"/>
        <v/>
      </c>
      <c r="H294" s="4" t="str">
        <f t="shared" ca="1" si="61"/>
        <v/>
      </c>
      <c r="I294" s="31" t="str">
        <f t="shared" ca="1" si="62"/>
        <v/>
      </c>
      <c r="J294" s="32" t="str">
        <f t="shared" ca="1" si="68"/>
        <v/>
      </c>
      <c r="K294" s="93" t="str">
        <f t="shared" ca="1" si="63"/>
        <v/>
      </c>
      <c r="S294" s="163" t="str">
        <f t="shared" si="64"/>
        <v/>
      </c>
      <c r="U294" s="163" t="str">
        <f t="shared" si="65"/>
        <v/>
      </c>
    </row>
    <row r="295" spans="1:21">
      <c r="A295" s="164" t="str">
        <f t="shared" ca="1" si="56"/>
        <v/>
      </c>
      <c r="B295" s="1" t="str">
        <f t="shared" ca="1" si="57"/>
        <v/>
      </c>
      <c r="C295" s="31" t="str">
        <f t="shared" ca="1" si="58"/>
        <v/>
      </c>
      <c r="D295" s="32" t="str">
        <f t="shared" ca="1" si="66"/>
        <v/>
      </c>
      <c r="E295" s="4" t="str">
        <f t="shared" ca="1" si="59"/>
        <v/>
      </c>
      <c r="F295" s="31" t="str">
        <f t="shared" ca="1" si="60"/>
        <v/>
      </c>
      <c r="G295" s="32" t="str">
        <f t="shared" ca="1" si="67"/>
        <v/>
      </c>
      <c r="H295" s="4" t="str">
        <f t="shared" ca="1" si="61"/>
        <v/>
      </c>
      <c r="I295" s="31" t="str">
        <f t="shared" ca="1" si="62"/>
        <v/>
      </c>
      <c r="J295" s="32" t="str">
        <f t="shared" ca="1" si="68"/>
        <v/>
      </c>
      <c r="K295" s="93" t="str">
        <f t="shared" ca="1" si="63"/>
        <v/>
      </c>
      <c r="S295" s="163" t="str">
        <f t="shared" si="64"/>
        <v/>
      </c>
      <c r="U295" s="163" t="str">
        <f t="shared" si="65"/>
        <v/>
      </c>
    </row>
    <row r="296" spans="1:21">
      <c r="A296" s="164" t="str">
        <f t="shared" ca="1" si="56"/>
        <v/>
      </c>
      <c r="B296" s="1" t="str">
        <f t="shared" ca="1" si="57"/>
        <v/>
      </c>
      <c r="C296" s="31" t="str">
        <f t="shared" ca="1" si="58"/>
        <v/>
      </c>
      <c r="D296" s="32" t="str">
        <f t="shared" ca="1" si="66"/>
        <v/>
      </c>
      <c r="E296" s="4" t="str">
        <f t="shared" ca="1" si="59"/>
        <v/>
      </c>
      <c r="F296" s="31" t="str">
        <f t="shared" ca="1" si="60"/>
        <v/>
      </c>
      <c r="G296" s="32" t="str">
        <f t="shared" ca="1" si="67"/>
        <v/>
      </c>
      <c r="H296" s="4" t="str">
        <f t="shared" ca="1" si="61"/>
        <v/>
      </c>
      <c r="I296" s="31" t="str">
        <f t="shared" ca="1" si="62"/>
        <v/>
      </c>
      <c r="J296" s="32" t="str">
        <f t="shared" ca="1" si="68"/>
        <v/>
      </c>
      <c r="K296" s="93" t="str">
        <f t="shared" ca="1" si="63"/>
        <v/>
      </c>
      <c r="S296" s="163" t="str">
        <f t="shared" si="64"/>
        <v/>
      </c>
      <c r="U296" s="163" t="str">
        <f t="shared" si="65"/>
        <v/>
      </c>
    </row>
    <row r="297" spans="1:21">
      <c r="A297" s="164" t="str">
        <f t="shared" ca="1" si="56"/>
        <v/>
      </c>
      <c r="B297" s="1" t="str">
        <f t="shared" ca="1" si="57"/>
        <v/>
      </c>
      <c r="C297" s="31" t="str">
        <f t="shared" ca="1" si="58"/>
        <v/>
      </c>
      <c r="D297" s="32" t="str">
        <f t="shared" ca="1" si="66"/>
        <v/>
      </c>
      <c r="E297" s="4" t="str">
        <f t="shared" ca="1" si="59"/>
        <v/>
      </c>
      <c r="F297" s="31" t="str">
        <f t="shared" ca="1" si="60"/>
        <v/>
      </c>
      <c r="G297" s="32" t="str">
        <f t="shared" ca="1" si="67"/>
        <v/>
      </c>
      <c r="H297" s="4" t="str">
        <f t="shared" ca="1" si="61"/>
        <v/>
      </c>
      <c r="I297" s="31" t="str">
        <f t="shared" ca="1" si="62"/>
        <v/>
      </c>
      <c r="J297" s="32" t="str">
        <f t="shared" ca="1" si="68"/>
        <v/>
      </c>
      <c r="K297" s="93" t="str">
        <f t="shared" ca="1" si="63"/>
        <v/>
      </c>
      <c r="S297" s="163" t="str">
        <f t="shared" si="64"/>
        <v/>
      </c>
      <c r="U297" s="163" t="str">
        <f t="shared" si="65"/>
        <v/>
      </c>
    </row>
    <row r="298" spans="1:21">
      <c r="A298" s="164" t="str">
        <f t="shared" ca="1" si="56"/>
        <v/>
      </c>
      <c r="B298" s="1" t="str">
        <f t="shared" ca="1" si="57"/>
        <v/>
      </c>
      <c r="C298" s="31" t="str">
        <f t="shared" ca="1" si="58"/>
        <v/>
      </c>
      <c r="D298" s="32" t="str">
        <f t="shared" ca="1" si="66"/>
        <v/>
      </c>
      <c r="E298" s="4" t="str">
        <f t="shared" ca="1" si="59"/>
        <v/>
      </c>
      <c r="F298" s="31" t="str">
        <f t="shared" ca="1" si="60"/>
        <v/>
      </c>
      <c r="G298" s="32" t="str">
        <f t="shared" ca="1" si="67"/>
        <v/>
      </c>
      <c r="H298" s="4" t="str">
        <f t="shared" ca="1" si="61"/>
        <v/>
      </c>
      <c r="I298" s="31" t="str">
        <f t="shared" ca="1" si="62"/>
        <v/>
      </c>
      <c r="J298" s="32" t="str">
        <f t="shared" ca="1" si="68"/>
        <v/>
      </c>
      <c r="K298" s="93" t="str">
        <f t="shared" ca="1" si="63"/>
        <v/>
      </c>
      <c r="S298" s="163" t="str">
        <f t="shared" si="64"/>
        <v/>
      </c>
      <c r="U298" s="163" t="str">
        <f t="shared" si="65"/>
        <v/>
      </c>
    </row>
    <row r="299" spans="1:21">
      <c r="A299" s="164" t="str">
        <f t="shared" ref="A299:A362" ca="1" si="69">IF(AND(ISBLANK(V288), A298 = $V$1),NOW(),IF(ISBLANK(V288),"",V288))</f>
        <v/>
      </c>
      <c r="B299" s="1" t="str">
        <f t="shared" ref="B299:B362" ca="1" si="70">IF(COUNTIF(O:O,A299)=1,VLOOKUP(A299,M:N,2), IF(COUNTIF(O:O,A299)=0,$B$10,""))</f>
        <v/>
      </c>
      <c r="C299" s="31" t="str">
        <f t="shared" ref="C299:C362" ca="1" si="71">IF(ISERROR(B299-2),"", -1*(B299-$B$14)*10^-4*$B$8*$B$5)</f>
        <v/>
      </c>
      <c r="D299" s="32" t="str">
        <f t="shared" ca="1" si="66"/>
        <v/>
      </c>
      <c r="E299" s="4" t="str">
        <f t="shared" ref="E299:E362" ca="1" si="72">IF(COUNTIF(O:O,A299)=1,VLOOKUP(A299,O:P,2), IF(COUNTIF(O:O,A299)=0,$C$10,""))</f>
        <v/>
      </c>
      <c r="F299" s="31" t="str">
        <f t="shared" ref="F299:F362" ca="1" si="73">IF(ISERROR(B299-2),"", -1*(E299-$E$14)*10^-4*$C$8*$C$5)</f>
        <v/>
      </c>
      <c r="G299" s="32" t="str">
        <f t="shared" ca="1" si="67"/>
        <v/>
      </c>
      <c r="H299" s="4" t="str">
        <f t="shared" ref="H299:H362" ca="1" si="74">IF(COUNTIF(O:O,A299)=1,VLOOKUP(A299,Q:R,2), IF(COUNTIF(O:O,A299)=0,$D$10,""))</f>
        <v/>
      </c>
      <c r="I299" s="31" t="str">
        <f t="shared" ref="I299:I362" ca="1" si="75">IF(ISERROR(B299-2),"", -1*(H299-$H$14)*10^-4*$D$8*$D$5)</f>
        <v/>
      </c>
      <c r="J299" s="32" t="str">
        <f t="shared" ca="1" si="68"/>
        <v/>
      </c>
      <c r="K299" s="93" t="str">
        <f t="shared" ref="K299:K362" ca="1" si="76">IF(ISERROR(B299-2),"",C299+D299+F299+G299-I299-J299)</f>
        <v/>
      </c>
      <c r="S299" s="163" t="str">
        <f t="shared" si="64"/>
        <v/>
      </c>
      <c r="U299" s="163" t="str">
        <f t="shared" si="65"/>
        <v/>
      </c>
    </row>
    <row r="300" spans="1:21">
      <c r="A300" s="164" t="str">
        <f t="shared" ca="1" si="69"/>
        <v/>
      </c>
      <c r="B300" s="1" t="str">
        <f t="shared" ca="1" si="70"/>
        <v/>
      </c>
      <c r="C300" s="31" t="str">
        <f t="shared" ca="1" si="71"/>
        <v/>
      </c>
      <c r="D300" s="32" t="str">
        <f t="shared" ca="1" si="66"/>
        <v/>
      </c>
      <c r="E300" s="4" t="str">
        <f t="shared" ca="1" si="72"/>
        <v/>
      </c>
      <c r="F300" s="31" t="str">
        <f t="shared" ca="1" si="73"/>
        <v/>
      </c>
      <c r="G300" s="32" t="str">
        <f t="shared" ca="1" si="67"/>
        <v/>
      </c>
      <c r="H300" s="4" t="str">
        <f t="shared" ca="1" si="74"/>
        <v/>
      </c>
      <c r="I300" s="31" t="str">
        <f t="shared" ca="1" si="75"/>
        <v/>
      </c>
      <c r="J300" s="32" t="str">
        <f t="shared" ca="1" si="68"/>
        <v/>
      </c>
      <c r="K300" s="93" t="str">
        <f t="shared" ca="1" si="76"/>
        <v/>
      </c>
      <c r="S300" s="163" t="str">
        <f t="shared" si="64"/>
        <v/>
      </c>
      <c r="U300" s="163" t="str">
        <f t="shared" si="65"/>
        <v/>
      </c>
    </row>
    <row r="301" spans="1:21">
      <c r="A301" s="164" t="str">
        <f t="shared" ca="1" si="69"/>
        <v/>
      </c>
      <c r="B301" s="1" t="str">
        <f t="shared" ca="1" si="70"/>
        <v/>
      </c>
      <c r="C301" s="31" t="str">
        <f t="shared" ca="1" si="71"/>
        <v/>
      </c>
      <c r="D301" s="32" t="str">
        <f t="shared" ca="1" si="66"/>
        <v/>
      </c>
      <c r="E301" s="4" t="str">
        <f t="shared" ca="1" si="72"/>
        <v/>
      </c>
      <c r="F301" s="31" t="str">
        <f t="shared" ca="1" si="73"/>
        <v/>
      </c>
      <c r="G301" s="32" t="str">
        <f t="shared" ca="1" si="67"/>
        <v/>
      </c>
      <c r="H301" s="4" t="str">
        <f t="shared" ca="1" si="74"/>
        <v/>
      </c>
      <c r="I301" s="31" t="str">
        <f t="shared" ca="1" si="75"/>
        <v/>
      </c>
      <c r="J301" s="32" t="str">
        <f t="shared" ca="1" si="68"/>
        <v/>
      </c>
      <c r="K301" s="93" t="str">
        <f t="shared" ca="1" si="76"/>
        <v/>
      </c>
      <c r="S301" s="163" t="str">
        <f t="shared" si="64"/>
        <v/>
      </c>
      <c r="U301" s="163" t="str">
        <f t="shared" si="65"/>
        <v/>
      </c>
    </row>
    <row r="302" spans="1:21">
      <c r="A302" s="164" t="str">
        <f t="shared" ca="1" si="69"/>
        <v/>
      </c>
      <c r="B302" s="1" t="str">
        <f t="shared" ca="1" si="70"/>
        <v/>
      </c>
      <c r="C302" s="31" t="str">
        <f t="shared" ca="1" si="71"/>
        <v/>
      </c>
      <c r="D302" s="32" t="str">
        <f t="shared" ca="1" si="66"/>
        <v/>
      </c>
      <c r="E302" s="4" t="str">
        <f t="shared" ca="1" si="72"/>
        <v/>
      </c>
      <c r="F302" s="31" t="str">
        <f t="shared" ca="1" si="73"/>
        <v/>
      </c>
      <c r="G302" s="32" t="str">
        <f t="shared" ca="1" si="67"/>
        <v/>
      </c>
      <c r="H302" s="4" t="str">
        <f t="shared" ca="1" si="74"/>
        <v/>
      </c>
      <c r="I302" s="31" t="str">
        <f t="shared" ca="1" si="75"/>
        <v/>
      </c>
      <c r="J302" s="32" t="str">
        <f t="shared" ca="1" si="68"/>
        <v/>
      </c>
      <c r="K302" s="93" t="str">
        <f t="shared" ca="1" si="76"/>
        <v/>
      </c>
      <c r="S302" s="163" t="str">
        <f t="shared" si="64"/>
        <v/>
      </c>
      <c r="U302" s="163" t="str">
        <f t="shared" si="65"/>
        <v/>
      </c>
    </row>
    <row r="303" spans="1:21">
      <c r="A303" s="164" t="str">
        <f t="shared" ca="1" si="69"/>
        <v/>
      </c>
      <c r="B303" s="1" t="str">
        <f t="shared" ca="1" si="70"/>
        <v/>
      </c>
      <c r="C303" s="31" t="str">
        <f t="shared" ca="1" si="71"/>
        <v/>
      </c>
      <c r="D303" s="32" t="str">
        <f t="shared" ca="1" si="66"/>
        <v/>
      </c>
      <c r="E303" s="4" t="str">
        <f t="shared" ca="1" si="72"/>
        <v/>
      </c>
      <c r="F303" s="31" t="str">
        <f t="shared" ca="1" si="73"/>
        <v/>
      </c>
      <c r="G303" s="32" t="str">
        <f t="shared" ca="1" si="67"/>
        <v/>
      </c>
      <c r="H303" s="4" t="str">
        <f t="shared" ca="1" si="74"/>
        <v/>
      </c>
      <c r="I303" s="31" t="str">
        <f t="shared" ca="1" si="75"/>
        <v/>
      </c>
      <c r="J303" s="32" t="str">
        <f t="shared" ca="1" si="68"/>
        <v/>
      </c>
      <c r="K303" s="93" t="str">
        <f t="shared" ca="1" si="76"/>
        <v/>
      </c>
      <c r="S303" s="163" t="str">
        <f t="shared" si="64"/>
        <v/>
      </c>
      <c r="U303" s="163" t="str">
        <f t="shared" si="65"/>
        <v/>
      </c>
    </row>
    <row r="304" spans="1:21">
      <c r="A304" s="164" t="str">
        <f t="shared" ca="1" si="69"/>
        <v/>
      </c>
      <c r="B304" s="1" t="str">
        <f t="shared" ca="1" si="70"/>
        <v/>
      </c>
      <c r="C304" s="31" t="str">
        <f t="shared" ca="1" si="71"/>
        <v/>
      </c>
      <c r="D304" s="32" t="str">
        <f t="shared" ca="1" si="66"/>
        <v/>
      </c>
      <c r="E304" s="4" t="str">
        <f t="shared" ca="1" si="72"/>
        <v/>
      </c>
      <c r="F304" s="31" t="str">
        <f t="shared" ca="1" si="73"/>
        <v/>
      </c>
      <c r="G304" s="32" t="str">
        <f t="shared" ca="1" si="67"/>
        <v/>
      </c>
      <c r="H304" s="4" t="str">
        <f t="shared" ca="1" si="74"/>
        <v/>
      </c>
      <c r="I304" s="31" t="str">
        <f t="shared" ca="1" si="75"/>
        <v/>
      </c>
      <c r="J304" s="32" t="str">
        <f t="shared" ca="1" si="68"/>
        <v/>
      </c>
      <c r="K304" s="93" t="str">
        <f t="shared" ca="1" si="76"/>
        <v/>
      </c>
      <c r="S304" s="163" t="str">
        <f t="shared" si="64"/>
        <v/>
      </c>
      <c r="U304" s="163" t="str">
        <f t="shared" si="65"/>
        <v/>
      </c>
    </row>
    <row r="305" spans="1:21">
      <c r="A305" s="164" t="str">
        <f t="shared" ca="1" si="69"/>
        <v/>
      </c>
      <c r="B305" s="1" t="str">
        <f t="shared" ca="1" si="70"/>
        <v/>
      </c>
      <c r="C305" s="31" t="str">
        <f t="shared" ca="1" si="71"/>
        <v/>
      </c>
      <c r="D305" s="32" t="str">
        <f t="shared" ca="1" si="66"/>
        <v/>
      </c>
      <c r="E305" s="4" t="str">
        <f t="shared" ca="1" si="72"/>
        <v/>
      </c>
      <c r="F305" s="31" t="str">
        <f t="shared" ca="1" si="73"/>
        <v/>
      </c>
      <c r="G305" s="32" t="str">
        <f t="shared" ca="1" si="67"/>
        <v/>
      </c>
      <c r="H305" s="4" t="str">
        <f t="shared" ca="1" si="74"/>
        <v/>
      </c>
      <c r="I305" s="31" t="str">
        <f t="shared" ca="1" si="75"/>
        <v/>
      </c>
      <c r="J305" s="32" t="str">
        <f t="shared" ca="1" si="68"/>
        <v/>
      </c>
      <c r="K305" s="93" t="str">
        <f t="shared" ca="1" si="76"/>
        <v/>
      </c>
      <c r="S305" s="163" t="str">
        <f t="shared" si="64"/>
        <v/>
      </c>
      <c r="U305" s="163" t="str">
        <f t="shared" si="65"/>
        <v/>
      </c>
    </row>
    <row r="306" spans="1:21">
      <c r="A306" s="164" t="str">
        <f t="shared" ca="1" si="69"/>
        <v/>
      </c>
      <c r="B306" s="1" t="str">
        <f t="shared" ca="1" si="70"/>
        <v/>
      </c>
      <c r="C306" s="31" t="str">
        <f t="shared" ca="1" si="71"/>
        <v/>
      </c>
      <c r="D306" s="32" t="str">
        <f t="shared" ca="1" si="66"/>
        <v/>
      </c>
      <c r="E306" s="4" t="str">
        <f t="shared" ca="1" si="72"/>
        <v/>
      </c>
      <c r="F306" s="31" t="str">
        <f t="shared" ca="1" si="73"/>
        <v/>
      </c>
      <c r="G306" s="32" t="str">
        <f t="shared" ca="1" si="67"/>
        <v/>
      </c>
      <c r="H306" s="4" t="str">
        <f t="shared" ca="1" si="74"/>
        <v/>
      </c>
      <c r="I306" s="31" t="str">
        <f t="shared" ca="1" si="75"/>
        <v/>
      </c>
      <c r="J306" s="32" t="str">
        <f t="shared" ca="1" si="68"/>
        <v/>
      </c>
      <c r="K306" s="93" t="str">
        <f t="shared" ca="1" si="76"/>
        <v/>
      </c>
      <c r="S306" s="163" t="str">
        <f t="shared" si="64"/>
        <v/>
      </c>
      <c r="U306" s="163" t="str">
        <f t="shared" si="65"/>
        <v/>
      </c>
    </row>
    <row r="307" spans="1:21">
      <c r="A307" s="164" t="str">
        <f t="shared" ca="1" si="69"/>
        <v/>
      </c>
      <c r="B307" s="1" t="str">
        <f t="shared" ca="1" si="70"/>
        <v/>
      </c>
      <c r="C307" s="31" t="str">
        <f t="shared" ca="1" si="71"/>
        <v/>
      </c>
      <c r="D307" s="32" t="str">
        <f t="shared" ca="1" si="66"/>
        <v/>
      </c>
      <c r="E307" s="4" t="str">
        <f t="shared" ca="1" si="72"/>
        <v/>
      </c>
      <c r="F307" s="31" t="str">
        <f t="shared" ca="1" si="73"/>
        <v/>
      </c>
      <c r="G307" s="32" t="str">
        <f t="shared" ca="1" si="67"/>
        <v/>
      </c>
      <c r="H307" s="4" t="str">
        <f t="shared" ca="1" si="74"/>
        <v/>
      </c>
      <c r="I307" s="31" t="str">
        <f t="shared" ca="1" si="75"/>
        <v/>
      </c>
      <c r="J307" s="32" t="str">
        <f t="shared" ca="1" si="68"/>
        <v/>
      </c>
      <c r="K307" s="93" t="str">
        <f t="shared" ca="1" si="76"/>
        <v/>
      </c>
      <c r="S307" s="163" t="str">
        <f t="shared" si="64"/>
        <v/>
      </c>
      <c r="U307" s="163" t="str">
        <f t="shared" si="65"/>
        <v/>
      </c>
    </row>
    <row r="308" spans="1:21">
      <c r="A308" s="164" t="str">
        <f t="shared" ca="1" si="69"/>
        <v/>
      </c>
      <c r="B308" s="1" t="str">
        <f t="shared" ca="1" si="70"/>
        <v/>
      </c>
      <c r="C308" s="31" t="str">
        <f t="shared" ca="1" si="71"/>
        <v/>
      </c>
      <c r="D308" s="32" t="str">
        <f t="shared" ca="1" si="66"/>
        <v/>
      </c>
      <c r="E308" s="4" t="str">
        <f t="shared" ca="1" si="72"/>
        <v/>
      </c>
      <c r="F308" s="31" t="str">
        <f t="shared" ca="1" si="73"/>
        <v/>
      </c>
      <c r="G308" s="32" t="str">
        <f t="shared" ca="1" si="67"/>
        <v/>
      </c>
      <c r="H308" s="4" t="str">
        <f t="shared" ca="1" si="74"/>
        <v/>
      </c>
      <c r="I308" s="31" t="str">
        <f t="shared" ca="1" si="75"/>
        <v/>
      </c>
      <c r="J308" s="32" t="str">
        <f t="shared" ca="1" si="68"/>
        <v/>
      </c>
      <c r="K308" s="93" t="str">
        <f t="shared" ca="1" si="76"/>
        <v/>
      </c>
      <c r="S308" s="163" t="str">
        <f t="shared" si="64"/>
        <v/>
      </c>
      <c r="U308" s="163" t="str">
        <f t="shared" si="65"/>
        <v/>
      </c>
    </row>
    <row r="309" spans="1:21">
      <c r="A309" s="164" t="str">
        <f t="shared" ca="1" si="69"/>
        <v/>
      </c>
      <c r="B309" s="1" t="str">
        <f t="shared" ca="1" si="70"/>
        <v/>
      </c>
      <c r="C309" s="31" t="str">
        <f t="shared" ca="1" si="71"/>
        <v/>
      </c>
      <c r="D309" s="32" t="str">
        <f t="shared" ca="1" si="66"/>
        <v/>
      </c>
      <c r="E309" s="4" t="str">
        <f t="shared" ca="1" si="72"/>
        <v/>
      </c>
      <c r="F309" s="31" t="str">
        <f t="shared" ca="1" si="73"/>
        <v/>
      </c>
      <c r="G309" s="32" t="str">
        <f t="shared" ca="1" si="67"/>
        <v/>
      </c>
      <c r="H309" s="4" t="str">
        <f t="shared" ca="1" si="74"/>
        <v/>
      </c>
      <c r="I309" s="31" t="str">
        <f t="shared" ca="1" si="75"/>
        <v/>
      </c>
      <c r="J309" s="32" t="str">
        <f t="shared" ca="1" si="68"/>
        <v/>
      </c>
      <c r="K309" s="93" t="str">
        <f t="shared" ca="1" si="76"/>
        <v/>
      </c>
      <c r="S309" s="163" t="str">
        <f t="shared" si="64"/>
        <v/>
      </c>
      <c r="U309" s="163" t="str">
        <f t="shared" si="65"/>
        <v/>
      </c>
    </row>
    <row r="310" spans="1:21">
      <c r="A310" s="164" t="str">
        <f t="shared" ca="1" si="69"/>
        <v/>
      </c>
      <c r="B310" s="1" t="str">
        <f t="shared" ca="1" si="70"/>
        <v/>
      </c>
      <c r="C310" s="31" t="str">
        <f t="shared" ca="1" si="71"/>
        <v/>
      </c>
      <c r="D310" s="32" t="str">
        <f t="shared" ca="1" si="66"/>
        <v/>
      </c>
      <c r="E310" s="4" t="str">
        <f t="shared" ca="1" si="72"/>
        <v/>
      </c>
      <c r="F310" s="31" t="str">
        <f t="shared" ca="1" si="73"/>
        <v/>
      </c>
      <c r="G310" s="32" t="str">
        <f t="shared" ca="1" si="67"/>
        <v/>
      </c>
      <c r="H310" s="4" t="str">
        <f t="shared" ca="1" si="74"/>
        <v/>
      </c>
      <c r="I310" s="31" t="str">
        <f t="shared" ca="1" si="75"/>
        <v/>
      </c>
      <c r="J310" s="32" t="str">
        <f t="shared" ca="1" si="68"/>
        <v/>
      </c>
      <c r="K310" s="93" t="str">
        <f t="shared" ca="1" si="76"/>
        <v/>
      </c>
      <c r="S310" s="163" t="str">
        <f t="shared" si="64"/>
        <v/>
      </c>
      <c r="U310" s="163" t="str">
        <f t="shared" si="65"/>
        <v/>
      </c>
    </row>
    <row r="311" spans="1:21">
      <c r="A311" s="164" t="str">
        <f t="shared" ca="1" si="69"/>
        <v/>
      </c>
      <c r="B311" s="1" t="str">
        <f t="shared" ca="1" si="70"/>
        <v/>
      </c>
      <c r="C311" s="31" t="str">
        <f t="shared" ca="1" si="71"/>
        <v/>
      </c>
      <c r="D311" s="32" t="str">
        <f t="shared" ca="1" si="66"/>
        <v/>
      </c>
      <c r="E311" s="4" t="str">
        <f t="shared" ca="1" si="72"/>
        <v/>
      </c>
      <c r="F311" s="31" t="str">
        <f t="shared" ca="1" si="73"/>
        <v/>
      </c>
      <c r="G311" s="32" t="str">
        <f t="shared" ca="1" si="67"/>
        <v/>
      </c>
      <c r="H311" s="4" t="str">
        <f t="shared" ca="1" si="74"/>
        <v/>
      </c>
      <c r="I311" s="31" t="str">
        <f t="shared" ca="1" si="75"/>
        <v/>
      </c>
      <c r="J311" s="32" t="str">
        <f t="shared" ca="1" si="68"/>
        <v/>
      </c>
      <c r="K311" s="93" t="str">
        <f t="shared" ca="1" si="76"/>
        <v/>
      </c>
      <c r="S311" s="163" t="str">
        <f t="shared" si="64"/>
        <v/>
      </c>
      <c r="U311" s="163" t="str">
        <f t="shared" si="65"/>
        <v/>
      </c>
    </row>
    <row r="312" spans="1:21">
      <c r="A312" s="164" t="str">
        <f t="shared" ca="1" si="69"/>
        <v/>
      </c>
      <c r="B312" s="1" t="str">
        <f t="shared" ca="1" si="70"/>
        <v/>
      </c>
      <c r="C312" s="31" t="str">
        <f t="shared" ca="1" si="71"/>
        <v/>
      </c>
      <c r="D312" s="32" t="str">
        <f t="shared" ca="1" si="66"/>
        <v/>
      </c>
      <c r="E312" s="4" t="str">
        <f t="shared" ca="1" si="72"/>
        <v/>
      </c>
      <c r="F312" s="31" t="str">
        <f t="shared" ca="1" si="73"/>
        <v/>
      </c>
      <c r="G312" s="32" t="str">
        <f t="shared" ca="1" si="67"/>
        <v/>
      </c>
      <c r="H312" s="4" t="str">
        <f t="shared" ca="1" si="74"/>
        <v/>
      </c>
      <c r="I312" s="31" t="str">
        <f t="shared" ca="1" si="75"/>
        <v/>
      </c>
      <c r="J312" s="32" t="str">
        <f t="shared" ca="1" si="68"/>
        <v/>
      </c>
      <c r="K312" s="93" t="str">
        <f t="shared" ca="1" si="76"/>
        <v/>
      </c>
      <c r="S312" s="163" t="str">
        <f t="shared" si="64"/>
        <v/>
      </c>
      <c r="U312" s="163" t="str">
        <f t="shared" si="65"/>
        <v/>
      </c>
    </row>
    <row r="313" spans="1:21">
      <c r="A313" s="164" t="str">
        <f t="shared" ca="1" si="69"/>
        <v/>
      </c>
      <c r="B313" s="1" t="str">
        <f t="shared" ca="1" si="70"/>
        <v/>
      </c>
      <c r="C313" s="31" t="str">
        <f t="shared" ca="1" si="71"/>
        <v/>
      </c>
      <c r="D313" s="32" t="str">
        <f t="shared" ca="1" si="66"/>
        <v/>
      </c>
      <c r="E313" s="4" t="str">
        <f t="shared" ca="1" si="72"/>
        <v/>
      </c>
      <c r="F313" s="31" t="str">
        <f t="shared" ca="1" si="73"/>
        <v/>
      </c>
      <c r="G313" s="32" t="str">
        <f t="shared" ca="1" si="67"/>
        <v/>
      </c>
      <c r="H313" s="4" t="str">
        <f t="shared" ca="1" si="74"/>
        <v/>
      </c>
      <c r="I313" s="31" t="str">
        <f t="shared" ca="1" si="75"/>
        <v/>
      </c>
      <c r="J313" s="32" t="str">
        <f t="shared" ca="1" si="68"/>
        <v/>
      </c>
      <c r="K313" s="93" t="str">
        <f t="shared" ca="1" si="76"/>
        <v/>
      </c>
      <c r="S313" s="163" t="str">
        <f t="shared" si="64"/>
        <v/>
      </c>
      <c r="U313" s="163" t="str">
        <f t="shared" si="65"/>
        <v/>
      </c>
    </row>
    <row r="314" spans="1:21">
      <c r="A314" s="164" t="str">
        <f t="shared" ca="1" si="69"/>
        <v/>
      </c>
      <c r="B314" s="1" t="str">
        <f t="shared" ca="1" si="70"/>
        <v/>
      </c>
      <c r="C314" s="31" t="str">
        <f t="shared" ca="1" si="71"/>
        <v/>
      </c>
      <c r="D314" s="32" t="str">
        <f t="shared" ca="1" si="66"/>
        <v/>
      </c>
      <c r="E314" s="4" t="str">
        <f t="shared" ca="1" si="72"/>
        <v/>
      </c>
      <c r="F314" s="31" t="str">
        <f t="shared" ca="1" si="73"/>
        <v/>
      </c>
      <c r="G314" s="32" t="str">
        <f t="shared" ca="1" si="67"/>
        <v/>
      </c>
      <c r="H314" s="4" t="str">
        <f t="shared" ca="1" si="74"/>
        <v/>
      </c>
      <c r="I314" s="31" t="str">
        <f t="shared" ca="1" si="75"/>
        <v/>
      </c>
      <c r="J314" s="32" t="str">
        <f t="shared" ca="1" si="68"/>
        <v/>
      </c>
      <c r="K314" s="93" t="str">
        <f t="shared" ca="1" si="76"/>
        <v/>
      </c>
      <c r="S314" s="163" t="str">
        <f t="shared" si="64"/>
        <v/>
      </c>
      <c r="U314" s="163" t="str">
        <f t="shared" si="65"/>
        <v/>
      </c>
    </row>
    <row r="315" spans="1:21">
      <c r="A315" s="164" t="str">
        <f t="shared" ca="1" si="69"/>
        <v/>
      </c>
      <c r="B315" s="1" t="str">
        <f t="shared" ca="1" si="70"/>
        <v/>
      </c>
      <c r="C315" s="31" t="str">
        <f t="shared" ca="1" si="71"/>
        <v/>
      </c>
      <c r="D315" s="32" t="str">
        <f t="shared" ca="1" si="66"/>
        <v/>
      </c>
      <c r="E315" s="4" t="str">
        <f t="shared" ca="1" si="72"/>
        <v/>
      </c>
      <c r="F315" s="31" t="str">
        <f t="shared" ca="1" si="73"/>
        <v/>
      </c>
      <c r="G315" s="32" t="str">
        <f t="shared" ca="1" si="67"/>
        <v/>
      </c>
      <c r="H315" s="4" t="str">
        <f t="shared" ca="1" si="74"/>
        <v/>
      </c>
      <c r="I315" s="31" t="str">
        <f t="shared" ca="1" si="75"/>
        <v/>
      </c>
      <c r="J315" s="32" t="str">
        <f t="shared" ca="1" si="68"/>
        <v/>
      </c>
      <c r="K315" s="93" t="str">
        <f t="shared" ca="1" si="76"/>
        <v/>
      </c>
      <c r="S315" s="163" t="str">
        <f t="shared" si="64"/>
        <v/>
      </c>
      <c r="U315" s="163" t="str">
        <f t="shared" si="65"/>
        <v/>
      </c>
    </row>
    <row r="316" spans="1:21">
      <c r="A316" s="164" t="str">
        <f t="shared" ca="1" si="69"/>
        <v/>
      </c>
      <c r="B316" s="1" t="str">
        <f t="shared" ca="1" si="70"/>
        <v/>
      </c>
      <c r="C316" s="31" t="str">
        <f t="shared" ca="1" si="71"/>
        <v/>
      </c>
      <c r="D316" s="32" t="str">
        <f t="shared" ca="1" si="66"/>
        <v/>
      </c>
      <c r="E316" s="4" t="str">
        <f t="shared" ca="1" si="72"/>
        <v/>
      </c>
      <c r="F316" s="31" t="str">
        <f t="shared" ca="1" si="73"/>
        <v/>
      </c>
      <c r="G316" s="32" t="str">
        <f t="shared" ca="1" si="67"/>
        <v/>
      </c>
      <c r="H316" s="4" t="str">
        <f t="shared" ca="1" si="74"/>
        <v/>
      </c>
      <c r="I316" s="31" t="str">
        <f t="shared" ca="1" si="75"/>
        <v/>
      </c>
      <c r="J316" s="32" t="str">
        <f t="shared" ca="1" si="68"/>
        <v/>
      </c>
      <c r="K316" s="93" t="str">
        <f t="shared" ca="1" si="76"/>
        <v/>
      </c>
      <c r="S316" s="163" t="str">
        <f t="shared" si="64"/>
        <v/>
      </c>
      <c r="U316" s="163" t="str">
        <f t="shared" si="65"/>
        <v/>
      </c>
    </row>
    <row r="317" spans="1:21">
      <c r="A317" s="164" t="str">
        <f t="shared" ca="1" si="69"/>
        <v/>
      </c>
      <c r="B317" s="1" t="str">
        <f t="shared" ca="1" si="70"/>
        <v/>
      </c>
      <c r="C317" s="31" t="str">
        <f t="shared" ca="1" si="71"/>
        <v/>
      </c>
      <c r="D317" s="32" t="str">
        <f t="shared" ca="1" si="66"/>
        <v/>
      </c>
      <c r="E317" s="4" t="str">
        <f t="shared" ca="1" si="72"/>
        <v/>
      </c>
      <c r="F317" s="31" t="str">
        <f t="shared" ca="1" si="73"/>
        <v/>
      </c>
      <c r="G317" s="32" t="str">
        <f t="shared" ca="1" si="67"/>
        <v/>
      </c>
      <c r="H317" s="4" t="str">
        <f t="shared" ca="1" si="74"/>
        <v/>
      </c>
      <c r="I317" s="31" t="str">
        <f t="shared" ca="1" si="75"/>
        <v/>
      </c>
      <c r="J317" s="32" t="str">
        <f t="shared" ca="1" si="68"/>
        <v/>
      </c>
      <c r="K317" s="93" t="str">
        <f t="shared" ca="1" si="76"/>
        <v/>
      </c>
      <c r="S317" s="163" t="str">
        <f t="shared" si="64"/>
        <v/>
      </c>
      <c r="U317" s="163" t="str">
        <f t="shared" si="65"/>
        <v/>
      </c>
    </row>
    <row r="318" spans="1:21">
      <c r="A318" s="164" t="str">
        <f t="shared" ca="1" si="69"/>
        <v/>
      </c>
      <c r="B318" s="1" t="str">
        <f t="shared" ca="1" si="70"/>
        <v/>
      </c>
      <c r="C318" s="31" t="str">
        <f t="shared" ca="1" si="71"/>
        <v/>
      </c>
      <c r="D318" s="32" t="str">
        <f t="shared" ca="1" si="66"/>
        <v/>
      </c>
      <c r="E318" s="4" t="str">
        <f t="shared" ca="1" si="72"/>
        <v/>
      </c>
      <c r="F318" s="31" t="str">
        <f t="shared" ca="1" si="73"/>
        <v/>
      </c>
      <c r="G318" s="32" t="str">
        <f t="shared" ca="1" si="67"/>
        <v/>
      </c>
      <c r="H318" s="4" t="str">
        <f t="shared" ca="1" si="74"/>
        <v/>
      </c>
      <c r="I318" s="31" t="str">
        <f t="shared" ca="1" si="75"/>
        <v/>
      </c>
      <c r="J318" s="32" t="str">
        <f t="shared" ca="1" si="68"/>
        <v/>
      </c>
      <c r="K318" s="93" t="str">
        <f t="shared" ca="1" si="76"/>
        <v/>
      </c>
      <c r="S318" s="163" t="str">
        <f t="shared" si="64"/>
        <v/>
      </c>
      <c r="U318" s="163" t="str">
        <f t="shared" si="65"/>
        <v/>
      </c>
    </row>
    <row r="319" spans="1:21">
      <c r="A319" s="164" t="str">
        <f t="shared" ca="1" si="69"/>
        <v/>
      </c>
      <c r="B319" s="1" t="str">
        <f t="shared" ca="1" si="70"/>
        <v/>
      </c>
      <c r="C319" s="31" t="str">
        <f t="shared" ca="1" si="71"/>
        <v/>
      </c>
      <c r="D319" s="32" t="str">
        <f t="shared" ca="1" si="66"/>
        <v/>
      </c>
      <c r="E319" s="4" t="str">
        <f t="shared" ca="1" si="72"/>
        <v/>
      </c>
      <c r="F319" s="31" t="str">
        <f t="shared" ca="1" si="73"/>
        <v/>
      </c>
      <c r="G319" s="32" t="str">
        <f t="shared" ca="1" si="67"/>
        <v/>
      </c>
      <c r="H319" s="4" t="str">
        <f t="shared" ca="1" si="74"/>
        <v/>
      </c>
      <c r="I319" s="31" t="str">
        <f t="shared" ca="1" si="75"/>
        <v/>
      </c>
      <c r="J319" s="32" t="str">
        <f t="shared" ca="1" si="68"/>
        <v/>
      </c>
      <c r="K319" s="93" t="str">
        <f t="shared" ca="1" si="76"/>
        <v/>
      </c>
      <c r="S319" s="163" t="str">
        <f t="shared" si="64"/>
        <v/>
      </c>
      <c r="U319" s="163" t="str">
        <f t="shared" si="65"/>
        <v/>
      </c>
    </row>
    <row r="320" spans="1:21">
      <c r="A320" s="164" t="str">
        <f t="shared" ca="1" si="69"/>
        <v/>
      </c>
      <c r="B320" s="1" t="str">
        <f t="shared" ca="1" si="70"/>
        <v/>
      </c>
      <c r="C320" s="31" t="str">
        <f t="shared" ca="1" si="71"/>
        <v/>
      </c>
      <c r="D320" s="32" t="str">
        <f t="shared" ca="1" si="66"/>
        <v/>
      </c>
      <c r="E320" s="4" t="str">
        <f t="shared" ca="1" si="72"/>
        <v/>
      </c>
      <c r="F320" s="31" t="str">
        <f t="shared" ca="1" si="73"/>
        <v/>
      </c>
      <c r="G320" s="32" t="str">
        <f t="shared" ca="1" si="67"/>
        <v/>
      </c>
      <c r="H320" s="4" t="str">
        <f t="shared" ca="1" si="74"/>
        <v/>
      </c>
      <c r="I320" s="31" t="str">
        <f t="shared" ca="1" si="75"/>
        <v/>
      </c>
      <c r="J320" s="32" t="str">
        <f t="shared" ca="1" si="68"/>
        <v/>
      </c>
      <c r="K320" s="93" t="str">
        <f t="shared" ca="1" si="76"/>
        <v/>
      </c>
      <c r="S320" s="163" t="str">
        <f t="shared" si="64"/>
        <v/>
      </c>
      <c r="U320" s="163" t="str">
        <f t="shared" si="65"/>
        <v/>
      </c>
    </row>
    <row r="321" spans="1:21">
      <c r="A321" s="164" t="str">
        <f t="shared" ca="1" si="69"/>
        <v/>
      </c>
      <c r="B321" s="1" t="str">
        <f t="shared" ca="1" si="70"/>
        <v/>
      </c>
      <c r="C321" s="31" t="str">
        <f t="shared" ca="1" si="71"/>
        <v/>
      </c>
      <c r="D321" s="32" t="str">
        <f t="shared" ca="1" si="66"/>
        <v/>
      </c>
      <c r="E321" s="4" t="str">
        <f t="shared" ca="1" si="72"/>
        <v/>
      </c>
      <c r="F321" s="31" t="str">
        <f t="shared" ca="1" si="73"/>
        <v/>
      </c>
      <c r="G321" s="32" t="str">
        <f t="shared" ca="1" si="67"/>
        <v/>
      </c>
      <c r="H321" s="4" t="str">
        <f t="shared" ca="1" si="74"/>
        <v/>
      </c>
      <c r="I321" s="31" t="str">
        <f t="shared" ca="1" si="75"/>
        <v/>
      </c>
      <c r="J321" s="32" t="str">
        <f t="shared" ca="1" si="68"/>
        <v/>
      </c>
      <c r="K321" s="93" t="str">
        <f t="shared" ca="1" si="76"/>
        <v/>
      </c>
      <c r="S321" s="163" t="str">
        <f t="shared" si="64"/>
        <v/>
      </c>
      <c r="U321" s="163" t="str">
        <f t="shared" si="65"/>
        <v/>
      </c>
    </row>
    <row r="322" spans="1:21">
      <c r="A322" s="164" t="str">
        <f t="shared" ca="1" si="69"/>
        <v/>
      </c>
      <c r="B322" s="1" t="str">
        <f t="shared" ca="1" si="70"/>
        <v/>
      </c>
      <c r="C322" s="31" t="str">
        <f t="shared" ca="1" si="71"/>
        <v/>
      </c>
      <c r="D322" s="32" t="str">
        <f t="shared" ca="1" si="66"/>
        <v/>
      </c>
      <c r="E322" s="4" t="str">
        <f t="shared" ca="1" si="72"/>
        <v/>
      </c>
      <c r="F322" s="31" t="str">
        <f t="shared" ca="1" si="73"/>
        <v/>
      </c>
      <c r="G322" s="32" t="str">
        <f t="shared" ca="1" si="67"/>
        <v/>
      </c>
      <c r="H322" s="4" t="str">
        <f t="shared" ca="1" si="74"/>
        <v/>
      </c>
      <c r="I322" s="31" t="str">
        <f t="shared" ca="1" si="75"/>
        <v/>
      </c>
      <c r="J322" s="32" t="str">
        <f t="shared" ca="1" si="68"/>
        <v/>
      </c>
      <c r="K322" s="93" t="str">
        <f t="shared" ca="1" si="76"/>
        <v/>
      </c>
      <c r="S322" s="163" t="str">
        <f t="shared" si="64"/>
        <v/>
      </c>
      <c r="U322" s="163" t="str">
        <f t="shared" si="65"/>
        <v/>
      </c>
    </row>
    <row r="323" spans="1:21">
      <c r="A323" s="164" t="str">
        <f t="shared" ca="1" si="69"/>
        <v/>
      </c>
      <c r="B323" s="1" t="str">
        <f t="shared" ca="1" si="70"/>
        <v/>
      </c>
      <c r="C323" s="31" t="str">
        <f t="shared" ca="1" si="71"/>
        <v/>
      </c>
      <c r="D323" s="32" t="str">
        <f t="shared" ca="1" si="66"/>
        <v/>
      </c>
      <c r="E323" s="4" t="str">
        <f t="shared" ca="1" si="72"/>
        <v/>
      </c>
      <c r="F323" s="31" t="str">
        <f t="shared" ca="1" si="73"/>
        <v/>
      </c>
      <c r="G323" s="32" t="str">
        <f t="shared" ca="1" si="67"/>
        <v/>
      </c>
      <c r="H323" s="4" t="str">
        <f t="shared" ca="1" si="74"/>
        <v/>
      </c>
      <c r="I323" s="31" t="str">
        <f t="shared" ca="1" si="75"/>
        <v/>
      </c>
      <c r="J323" s="32" t="str">
        <f t="shared" ca="1" si="68"/>
        <v/>
      </c>
      <c r="K323" s="93" t="str">
        <f t="shared" ca="1" si="76"/>
        <v/>
      </c>
      <c r="S323" s="163" t="str">
        <f t="shared" si="64"/>
        <v/>
      </c>
      <c r="U323" s="163" t="str">
        <f t="shared" si="65"/>
        <v/>
      </c>
    </row>
    <row r="324" spans="1:21">
      <c r="A324" s="164" t="str">
        <f t="shared" ca="1" si="69"/>
        <v/>
      </c>
      <c r="B324" s="1" t="str">
        <f t="shared" ca="1" si="70"/>
        <v/>
      </c>
      <c r="C324" s="31" t="str">
        <f t="shared" ca="1" si="71"/>
        <v/>
      </c>
      <c r="D324" s="32" t="str">
        <f t="shared" ca="1" si="66"/>
        <v/>
      </c>
      <c r="E324" s="4" t="str">
        <f t="shared" ca="1" si="72"/>
        <v/>
      </c>
      <c r="F324" s="31" t="str">
        <f t="shared" ca="1" si="73"/>
        <v/>
      </c>
      <c r="G324" s="32" t="str">
        <f t="shared" ca="1" si="67"/>
        <v/>
      </c>
      <c r="H324" s="4" t="str">
        <f t="shared" ca="1" si="74"/>
        <v/>
      </c>
      <c r="I324" s="31" t="str">
        <f t="shared" ca="1" si="75"/>
        <v/>
      </c>
      <c r="J324" s="32" t="str">
        <f t="shared" ca="1" si="68"/>
        <v/>
      </c>
      <c r="K324" s="93" t="str">
        <f t="shared" ca="1" si="76"/>
        <v/>
      </c>
      <c r="S324" s="163" t="str">
        <f t="shared" ref="S324:S387" si="77">IF(COUNTIF(O:O,M324)*COUNTIF(Q:Q,M324),M324,"")</f>
        <v/>
      </c>
      <c r="U324" s="163" t="str">
        <f t="shared" ref="U324:U387" si="78">IF(T324&gt;$A$14,T324,"")</f>
        <v/>
      </c>
    </row>
    <row r="325" spans="1:21">
      <c r="A325" s="164" t="str">
        <f t="shared" ca="1" si="69"/>
        <v/>
      </c>
      <c r="B325" s="1" t="str">
        <f t="shared" ca="1" si="70"/>
        <v/>
      </c>
      <c r="C325" s="31" t="str">
        <f t="shared" ca="1" si="71"/>
        <v/>
      </c>
      <c r="D325" s="32" t="str">
        <f t="shared" ca="1" si="66"/>
        <v/>
      </c>
      <c r="E325" s="4" t="str">
        <f t="shared" ca="1" si="72"/>
        <v/>
      </c>
      <c r="F325" s="31" t="str">
        <f t="shared" ca="1" si="73"/>
        <v/>
      </c>
      <c r="G325" s="32" t="str">
        <f t="shared" ca="1" si="67"/>
        <v/>
      </c>
      <c r="H325" s="4" t="str">
        <f t="shared" ca="1" si="74"/>
        <v/>
      </c>
      <c r="I325" s="31" t="str">
        <f t="shared" ca="1" si="75"/>
        <v/>
      </c>
      <c r="J325" s="32" t="str">
        <f t="shared" ca="1" si="68"/>
        <v/>
      </c>
      <c r="K325" s="93" t="str">
        <f t="shared" ca="1" si="76"/>
        <v/>
      </c>
      <c r="S325" s="163" t="str">
        <f t="shared" si="77"/>
        <v/>
      </c>
      <c r="U325" s="163" t="str">
        <f t="shared" si="78"/>
        <v/>
      </c>
    </row>
    <row r="326" spans="1:21">
      <c r="A326" s="164" t="str">
        <f t="shared" ca="1" si="69"/>
        <v/>
      </c>
      <c r="B326" s="1" t="str">
        <f t="shared" ca="1" si="70"/>
        <v/>
      </c>
      <c r="C326" s="31" t="str">
        <f t="shared" ca="1" si="71"/>
        <v/>
      </c>
      <c r="D326" s="32" t="str">
        <f t="shared" ca="1" si="66"/>
        <v/>
      </c>
      <c r="E326" s="4" t="str">
        <f t="shared" ca="1" si="72"/>
        <v/>
      </c>
      <c r="F326" s="31" t="str">
        <f t="shared" ca="1" si="73"/>
        <v/>
      </c>
      <c r="G326" s="32" t="str">
        <f t="shared" ca="1" si="67"/>
        <v/>
      </c>
      <c r="H326" s="4" t="str">
        <f t="shared" ca="1" si="74"/>
        <v/>
      </c>
      <c r="I326" s="31" t="str">
        <f t="shared" ca="1" si="75"/>
        <v/>
      </c>
      <c r="J326" s="32" t="str">
        <f t="shared" ca="1" si="68"/>
        <v/>
      </c>
      <c r="K326" s="93" t="str">
        <f t="shared" ca="1" si="76"/>
        <v/>
      </c>
      <c r="S326" s="163" t="str">
        <f t="shared" si="77"/>
        <v/>
      </c>
      <c r="U326" s="163" t="str">
        <f t="shared" si="78"/>
        <v/>
      </c>
    </row>
    <row r="327" spans="1:21">
      <c r="A327" s="164" t="str">
        <f t="shared" ca="1" si="69"/>
        <v/>
      </c>
      <c r="B327" s="1" t="str">
        <f t="shared" ca="1" si="70"/>
        <v/>
      </c>
      <c r="C327" s="31" t="str">
        <f t="shared" ca="1" si="71"/>
        <v/>
      </c>
      <c r="D327" s="32" t="str">
        <f t="shared" ca="1" si="66"/>
        <v/>
      </c>
      <c r="E327" s="4" t="str">
        <f t="shared" ca="1" si="72"/>
        <v/>
      </c>
      <c r="F327" s="31" t="str">
        <f t="shared" ca="1" si="73"/>
        <v/>
      </c>
      <c r="G327" s="32" t="str">
        <f t="shared" ca="1" si="67"/>
        <v/>
      </c>
      <c r="H327" s="4" t="str">
        <f t="shared" ca="1" si="74"/>
        <v/>
      </c>
      <c r="I327" s="31" t="str">
        <f t="shared" ca="1" si="75"/>
        <v/>
      </c>
      <c r="J327" s="32" t="str">
        <f t="shared" ca="1" si="68"/>
        <v/>
      </c>
      <c r="K327" s="93" t="str">
        <f t="shared" ca="1" si="76"/>
        <v/>
      </c>
      <c r="S327" s="163" t="str">
        <f t="shared" si="77"/>
        <v/>
      </c>
      <c r="U327" s="163" t="str">
        <f t="shared" si="78"/>
        <v/>
      </c>
    </row>
    <row r="328" spans="1:21">
      <c r="A328" s="164" t="str">
        <f t="shared" ca="1" si="69"/>
        <v/>
      </c>
      <c r="B328" s="1" t="str">
        <f t="shared" ca="1" si="70"/>
        <v/>
      </c>
      <c r="C328" s="31" t="str">
        <f t="shared" ca="1" si="71"/>
        <v/>
      </c>
      <c r="D328" s="32" t="str">
        <f t="shared" ca="1" si="66"/>
        <v/>
      </c>
      <c r="E328" s="4" t="str">
        <f t="shared" ca="1" si="72"/>
        <v/>
      </c>
      <c r="F328" s="31" t="str">
        <f t="shared" ca="1" si="73"/>
        <v/>
      </c>
      <c r="G328" s="32" t="str">
        <f t="shared" ca="1" si="67"/>
        <v/>
      </c>
      <c r="H328" s="4" t="str">
        <f t="shared" ca="1" si="74"/>
        <v/>
      </c>
      <c r="I328" s="31" t="str">
        <f t="shared" ca="1" si="75"/>
        <v/>
      </c>
      <c r="J328" s="32" t="str">
        <f t="shared" ca="1" si="68"/>
        <v/>
      </c>
      <c r="K328" s="93" t="str">
        <f t="shared" ca="1" si="76"/>
        <v/>
      </c>
      <c r="S328" s="163" t="str">
        <f t="shared" si="77"/>
        <v/>
      </c>
      <c r="U328" s="163" t="str">
        <f t="shared" si="78"/>
        <v/>
      </c>
    </row>
    <row r="329" spans="1:21">
      <c r="A329" s="164" t="str">
        <f t="shared" ca="1" si="69"/>
        <v/>
      </c>
      <c r="B329" s="1" t="str">
        <f t="shared" ca="1" si="70"/>
        <v/>
      </c>
      <c r="C329" s="31" t="str">
        <f t="shared" ca="1" si="71"/>
        <v/>
      </c>
      <c r="D329" s="32" t="str">
        <f t="shared" ca="1" si="66"/>
        <v/>
      </c>
      <c r="E329" s="4" t="str">
        <f t="shared" ca="1" si="72"/>
        <v/>
      </c>
      <c r="F329" s="31" t="str">
        <f t="shared" ca="1" si="73"/>
        <v/>
      </c>
      <c r="G329" s="32" t="str">
        <f t="shared" ca="1" si="67"/>
        <v/>
      </c>
      <c r="H329" s="4" t="str">
        <f t="shared" ca="1" si="74"/>
        <v/>
      </c>
      <c r="I329" s="31" t="str">
        <f t="shared" ca="1" si="75"/>
        <v/>
      </c>
      <c r="J329" s="32" t="str">
        <f t="shared" ca="1" si="68"/>
        <v/>
      </c>
      <c r="K329" s="93" t="str">
        <f t="shared" ca="1" si="76"/>
        <v/>
      </c>
      <c r="S329" s="163" t="str">
        <f t="shared" si="77"/>
        <v/>
      </c>
      <c r="U329" s="163" t="str">
        <f t="shared" si="78"/>
        <v/>
      </c>
    </row>
    <row r="330" spans="1:21">
      <c r="A330" s="164" t="str">
        <f t="shared" ca="1" si="69"/>
        <v/>
      </c>
      <c r="B330" s="1" t="str">
        <f t="shared" ca="1" si="70"/>
        <v/>
      </c>
      <c r="C330" s="31" t="str">
        <f t="shared" ca="1" si="71"/>
        <v/>
      </c>
      <c r="D330" s="32" t="str">
        <f t="shared" ca="1" si="66"/>
        <v/>
      </c>
      <c r="E330" s="4" t="str">
        <f t="shared" ca="1" si="72"/>
        <v/>
      </c>
      <c r="F330" s="31" t="str">
        <f t="shared" ca="1" si="73"/>
        <v/>
      </c>
      <c r="G330" s="32" t="str">
        <f t="shared" ca="1" si="67"/>
        <v/>
      </c>
      <c r="H330" s="4" t="str">
        <f t="shared" ca="1" si="74"/>
        <v/>
      </c>
      <c r="I330" s="31" t="str">
        <f t="shared" ca="1" si="75"/>
        <v/>
      </c>
      <c r="J330" s="32" t="str">
        <f t="shared" ca="1" si="68"/>
        <v/>
      </c>
      <c r="K330" s="93" t="str">
        <f t="shared" ca="1" si="76"/>
        <v/>
      </c>
      <c r="S330" s="163" t="str">
        <f t="shared" si="77"/>
        <v/>
      </c>
      <c r="U330" s="163" t="str">
        <f t="shared" si="78"/>
        <v/>
      </c>
    </row>
    <row r="331" spans="1:21">
      <c r="A331" s="164" t="str">
        <f t="shared" ca="1" si="69"/>
        <v/>
      </c>
      <c r="B331" s="1" t="str">
        <f t="shared" ca="1" si="70"/>
        <v/>
      </c>
      <c r="C331" s="31" t="str">
        <f t="shared" ca="1" si="71"/>
        <v/>
      </c>
      <c r="D331" s="32" t="str">
        <f t="shared" ca="1" si="66"/>
        <v/>
      </c>
      <c r="E331" s="4" t="str">
        <f t="shared" ca="1" si="72"/>
        <v/>
      </c>
      <c r="F331" s="31" t="str">
        <f t="shared" ca="1" si="73"/>
        <v/>
      </c>
      <c r="G331" s="32" t="str">
        <f t="shared" ca="1" si="67"/>
        <v/>
      </c>
      <c r="H331" s="4" t="str">
        <f t="shared" ca="1" si="74"/>
        <v/>
      </c>
      <c r="I331" s="31" t="str">
        <f t="shared" ca="1" si="75"/>
        <v/>
      </c>
      <c r="J331" s="32" t="str">
        <f t="shared" ca="1" si="68"/>
        <v/>
      </c>
      <c r="K331" s="93" t="str">
        <f t="shared" ca="1" si="76"/>
        <v/>
      </c>
      <c r="S331" s="163" t="str">
        <f t="shared" si="77"/>
        <v/>
      </c>
      <c r="U331" s="163" t="str">
        <f t="shared" si="78"/>
        <v/>
      </c>
    </row>
    <row r="332" spans="1:21">
      <c r="A332" s="164" t="str">
        <f t="shared" ca="1" si="69"/>
        <v/>
      </c>
      <c r="B332" s="1" t="str">
        <f t="shared" ca="1" si="70"/>
        <v/>
      </c>
      <c r="C332" s="31" t="str">
        <f t="shared" ca="1" si="71"/>
        <v/>
      </c>
      <c r="D332" s="32" t="str">
        <f t="shared" ca="1" si="66"/>
        <v/>
      </c>
      <c r="E332" s="4" t="str">
        <f t="shared" ca="1" si="72"/>
        <v/>
      </c>
      <c r="F332" s="31" t="str">
        <f t="shared" ca="1" si="73"/>
        <v/>
      </c>
      <c r="G332" s="32" t="str">
        <f t="shared" ca="1" si="67"/>
        <v/>
      </c>
      <c r="H332" s="4" t="str">
        <f t="shared" ca="1" si="74"/>
        <v/>
      </c>
      <c r="I332" s="31" t="str">
        <f t="shared" ca="1" si="75"/>
        <v/>
      </c>
      <c r="J332" s="32" t="str">
        <f t="shared" ca="1" si="68"/>
        <v/>
      </c>
      <c r="K332" s="93" t="str">
        <f t="shared" ca="1" si="76"/>
        <v/>
      </c>
      <c r="S332" s="163" t="str">
        <f t="shared" si="77"/>
        <v/>
      </c>
      <c r="U332" s="163" t="str">
        <f t="shared" si="78"/>
        <v/>
      </c>
    </row>
    <row r="333" spans="1:21">
      <c r="A333" s="164" t="str">
        <f t="shared" ca="1" si="69"/>
        <v/>
      </c>
      <c r="B333" s="1" t="str">
        <f t="shared" ca="1" si="70"/>
        <v/>
      </c>
      <c r="C333" s="31" t="str">
        <f t="shared" ca="1" si="71"/>
        <v/>
      </c>
      <c r="D333" s="32" t="str">
        <f t="shared" ca="1" si="66"/>
        <v/>
      </c>
      <c r="E333" s="4" t="str">
        <f t="shared" ca="1" si="72"/>
        <v/>
      </c>
      <c r="F333" s="31" t="str">
        <f t="shared" ca="1" si="73"/>
        <v/>
      </c>
      <c r="G333" s="32" t="str">
        <f t="shared" ca="1" si="67"/>
        <v/>
      </c>
      <c r="H333" s="4" t="str">
        <f t="shared" ca="1" si="74"/>
        <v/>
      </c>
      <c r="I333" s="31" t="str">
        <f t="shared" ca="1" si="75"/>
        <v/>
      </c>
      <c r="J333" s="32" t="str">
        <f t="shared" ca="1" si="68"/>
        <v/>
      </c>
      <c r="K333" s="93" t="str">
        <f t="shared" ca="1" si="76"/>
        <v/>
      </c>
      <c r="S333" s="163" t="str">
        <f t="shared" si="77"/>
        <v/>
      </c>
      <c r="U333" s="163" t="str">
        <f t="shared" si="78"/>
        <v/>
      </c>
    </row>
    <row r="334" spans="1:21">
      <c r="A334" s="164" t="str">
        <f t="shared" ca="1" si="69"/>
        <v/>
      </c>
      <c r="B334" s="1" t="str">
        <f t="shared" ca="1" si="70"/>
        <v/>
      </c>
      <c r="C334" s="31" t="str">
        <f t="shared" ca="1" si="71"/>
        <v/>
      </c>
      <c r="D334" s="32" t="str">
        <f t="shared" ca="1" si="66"/>
        <v/>
      </c>
      <c r="E334" s="4" t="str">
        <f t="shared" ca="1" si="72"/>
        <v/>
      </c>
      <c r="F334" s="31" t="str">
        <f t="shared" ca="1" si="73"/>
        <v/>
      </c>
      <c r="G334" s="32" t="str">
        <f t="shared" ca="1" si="67"/>
        <v/>
      </c>
      <c r="H334" s="4" t="str">
        <f t="shared" ca="1" si="74"/>
        <v/>
      </c>
      <c r="I334" s="31" t="str">
        <f t="shared" ca="1" si="75"/>
        <v/>
      </c>
      <c r="J334" s="32" t="str">
        <f t="shared" ca="1" si="68"/>
        <v/>
      </c>
      <c r="K334" s="93" t="str">
        <f t="shared" ca="1" si="76"/>
        <v/>
      </c>
      <c r="S334" s="163" t="str">
        <f t="shared" si="77"/>
        <v/>
      </c>
      <c r="U334" s="163" t="str">
        <f t="shared" si="78"/>
        <v/>
      </c>
    </row>
    <row r="335" spans="1:21">
      <c r="A335" s="164" t="str">
        <f t="shared" ca="1" si="69"/>
        <v/>
      </c>
      <c r="B335" s="1" t="str">
        <f t="shared" ca="1" si="70"/>
        <v/>
      </c>
      <c r="C335" s="31" t="str">
        <f t="shared" ca="1" si="71"/>
        <v/>
      </c>
      <c r="D335" s="32" t="str">
        <f t="shared" ca="1" si="66"/>
        <v/>
      </c>
      <c r="E335" s="4" t="str">
        <f t="shared" ca="1" si="72"/>
        <v/>
      </c>
      <c r="F335" s="31" t="str">
        <f t="shared" ca="1" si="73"/>
        <v/>
      </c>
      <c r="G335" s="32" t="str">
        <f t="shared" ca="1" si="67"/>
        <v/>
      </c>
      <c r="H335" s="4" t="str">
        <f t="shared" ca="1" si="74"/>
        <v/>
      </c>
      <c r="I335" s="31" t="str">
        <f t="shared" ca="1" si="75"/>
        <v/>
      </c>
      <c r="J335" s="32" t="str">
        <f t="shared" ca="1" si="68"/>
        <v/>
      </c>
      <c r="K335" s="93" t="str">
        <f t="shared" ca="1" si="76"/>
        <v/>
      </c>
      <c r="S335" s="163" t="str">
        <f t="shared" si="77"/>
        <v/>
      </c>
      <c r="U335" s="163" t="str">
        <f t="shared" si="78"/>
        <v/>
      </c>
    </row>
    <row r="336" spans="1:21">
      <c r="A336" s="164" t="str">
        <f t="shared" ca="1" si="69"/>
        <v/>
      </c>
      <c r="B336" s="1" t="str">
        <f t="shared" ca="1" si="70"/>
        <v/>
      </c>
      <c r="C336" s="31" t="str">
        <f t="shared" ca="1" si="71"/>
        <v/>
      </c>
      <c r="D336" s="32" t="str">
        <f t="shared" ref="D336:D399" ca="1" si="79">IF(ISERROR(B336-2),"",$B$6*ROUNDUP(A336-$A$14,0)/360*$B$5)</f>
        <v/>
      </c>
      <c r="E336" s="4" t="str">
        <f t="shared" ca="1" si="72"/>
        <v/>
      </c>
      <c r="F336" s="31" t="str">
        <f t="shared" ca="1" si="73"/>
        <v/>
      </c>
      <c r="G336" s="32" t="str">
        <f t="shared" ref="G336:G399" ca="1" si="80">IF(ISERROR(B336-2),"",$C$6*ROUNDUP(A336-$A$14,0)/360*$C$5)</f>
        <v/>
      </c>
      <c r="H336" s="4" t="str">
        <f t="shared" ca="1" si="74"/>
        <v/>
      </c>
      <c r="I336" s="31" t="str">
        <f t="shared" ca="1" si="75"/>
        <v/>
      </c>
      <c r="J336" s="32" t="str">
        <f t="shared" ref="J336:J399" ca="1" si="81">IF(ISERROR(B336-2),"",$D$6*ROUNDUP(A336-$A$14,0)/360*$D$5)</f>
        <v/>
      </c>
      <c r="K336" s="93" t="str">
        <f t="shared" ca="1" si="76"/>
        <v/>
      </c>
      <c r="S336" s="163" t="str">
        <f t="shared" si="77"/>
        <v/>
      </c>
      <c r="U336" s="163" t="str">
        <f t="shared" si="78"/>
        <v/>
      </c>
    </row>
    <row r="337" spans="1:21">
      <c r="A337" s="164" t="str">
        <f t="shared" ca="1" si="69"/>
        <v/>
      </c>
      <c r="B337" s="1" t="str">
        <f t="shared" ca="1" si="70"/>
        <v/>
      </c>
      <c r="C337" s="31" t="str">
        <f t="shared" ca="1" si="71"/>
        <v/>
      </c>
      <c r="D337" s="32" t="str">
        <f t="shared" ca="1" si="79"/>
        <v/>
      </c>
      <c r="E337" s="4" t="str">
        <f t="shared" ca="1" si="72"/>
        <v/>
      </c>
      <c r="F337" s="31" t="str">
        <f t="shared" ca="1" si="73"/>
        <v/>
      </c>
      <c r="G337" s="32" t="str">
        <f t="shared" ca="1" si="80"/>
        <v/>
      </c>
      <c r="H337" s="4" t="str">
        <f t="shared" ca="1" si="74"/>
        <v/>
      </c>
      <c r="I337" s="31" t="str">
        <f t="shared" ca="1" si="75"/>
        <v/>
      </c>
      <c r="J337" s="32" t="str">
        <f t="shared" ca="1" si="81"/>
        <v/>
      </c>
      <c r="K337" s="93" t="str">
        <f t="shared" ca="1" si="76"/>
        <v/>
      </c>
      <c r="S337" s="163" t="str">
        <f t="shared" si="77"/>
        <v/>
      </c>
      <c r="U337" s="163" t="str">
        <f t="shared" si="78"/>
        <v/>
      </c>
    </row>
    <row r="338" spans="1:21">
      <c r="A338" s="164" t="str">
        <f t="shared" ca="1" si="69"/>
        <v/>
      </c>
      <c r="B338" s="1" t="str">
        <f t="shared" ca="1" si="70"/>
        <v/>
      </c>
      <c r="C338" s="31" t="str">
        <f t="shared" ca="1" si="71"/>
        <v/>
      </c>
      <c r="D338" s="32" t="str">
        <f t="shared" ca="1" si="79"/>
        <v/>
      </c>
      <c r="E338" s="4" t="str">
        <f t="shared" ca="1" si="72"/>
        <v/>
      </c>
      <c r="F338" s="31" t="str">
        <f t="shared" ca="1" si="73"/>
        <v/>
      </c>
      <c r="G338" s="32" t="str">
        <f t="shared" ca="1" si="80"/>
        <v/>
      </c>
      <c r="H338" s="4" t="str">
        <f t="shared" ca="1" si="74"/>
        <v/>
      </c>
      <c r="I338" s="31" t="str">
        <f t="shared" ca="1" si="75"/>
        <v/>
      </c>
      <c r="J338" s="32" t="str">
        <f t="shared" ca="1" si="81"/>
        <v/>
      </c>
      <c r="K338" s="93" t="str">
        <f t="shared" ca="1" si="76"/>
        <v/>
      </c>
      <c r="S338" s="163" t="str">
        <f t="shared" si="77"/>
        <v/>
      </c>
      <c r="U338" s="163" t="str">
        <f t="shared" si="78"/>
        <v/>
      </c>
    </row>
    <row r="339" spans="1:21">
      <c r="A339" s="164" t="str">
        <f t="shared" ca="1" si="69"/>
        <v/>
      </c>
      <c r="B339" s="1" t="str">
        <f t="shared" ca="1" si="70"/>
        <v/>
      </c>
      <c r="C339" s="31" t="str">
        <f t="shared" ca="1" si="71"/>
        <v/>
      </c>
      <c r="D339" s="32" t="str">
        <f t="shared" ca="1" si="79"/>
        <v/>
      </c>
      <c r="E339" s="4" t="str">
        <f t="shared" ca="1" si="72"/>
        <v/>
      </c>
      <c r="F339" s="31" t="str">
        <f t="shared" ca="1" si="73"/>
        <v/>
      </c>
      <c r="G339" s="32" t="str">
        <f t="shared" ca="1" si="80"/>
        <v/>
      </c>
      <c r="H339" s="4" t="str">
        <f t="shared" ca="1" si="74"/>
        <v/>
      </c>
      <c r="I339" s="31" t="str">
        <f t="shared" ca="1" si="75"/>
        <v/>
      </c>
      <c r="J339" s="32" t="str">
        <f t="shared" ca="1" si="81"/>
        <v/>
      </c>
      <c r="K339" s="93" t="str">
        <f t="shared" ca="1" si="76"/>
        <v/>
      </c>
      <c r="S339" s="163" t="str">
        <f t="shared" si="77"/>
        <v/>
      </c>
      <c r="U339" s="163" t="str">
        <f t="shared" si="78"/>
        <v/>
      </c>
    </row>
    <row r="340" spans="1:21">
      <c r="A340" s="164" t="str">
        <f t="shared" ca="1" si="69"/>
        <v/>
      </c>
      <c r="B340" s="1" t="str">
        <f t="shared" ca="1" si="70"/>
        <v/>
      </c>
      <c r="C340" s="31" t="str">
        <f t="shared" ca="1" si="71"/>
        <v/>
      </c>
      <c r="D340" s="32" t="str">
        <f t="shared" ca="1" si="79"/>
        <v/>
      </c>
      <c r="E340" s="4" t="str">
        <f t="shared" ca="1" si="72"/>
        <v/>
      </c>
      <c r="F340" s="31" t="str">
        <f t="shared" ca="1" si="73"/>
        <v/>
      </c>
      <c r="G340" s="32" t="str">
        <f t="shared" ca="1" si="80"/>
        <v/>
      </c>
      <c r="H340" s="4" t="str">
        <f t="shared" ca="1" si="74"/>
        <v/>
      </c>
      <c r="I340" s="31" t="str">
        <f t="shared" ca="1" si="75"/>
        <v/>
      </c>
      <c r="J340" s="32" t="str">
        <f t="shared" ca="1" si="81"/>
        <v/>
      </c>
      <c r="K340" s="93" t="str">
        <f t="shared" ca="1" si="76"/>
        <v/>
      </c>
      <c r="S340" s="163" t="str">
        <f t="shared" si="77"/>
        <v/>
      </c>
      <c r="U340" s="163" t="str">
        <f t="shared" si="78"/>
        <v/>
      </c>
    </row>
    <row r="341" spans="1:21">
      <c r="A341" s="164" t="str">
        <f t="shared" ca="1" si="69"/>
        <v/>
      </c>
      <c r="B341" s="1" t="str">
        <f t="shared" ca="1" si="70"/>
        <v/>
      </c>
      <c r="C341" s="31" t="str">
        <f t="shared" ca="1" si="71"/>
        <v/>
      </c>
      <c r="D341" s="32" t="str">
        <f t="shared" ca="1" si="79"/>
        <v/>
      </c>
      <c r="E341" s="4" t="str">
        <f t="shared" ca="1" si="72"/>
        <v/>
      </c>
      <c r="F341" s="31" t="str">
        <f t="shared" ca="1" si="73"/>
        <v/>
      </c>
      <c r="G341" s="32" t="str">
        <f t="shared" ca="1" si="80"/>
        <v/>
      </c>
      <c r="H341" s="4" t="str">
        <f t="shared" ca="1" si="74"/>
        <v/>
      </c>
      <c r="I341" s="31" t="str">
        <f t="shared" ca="1" si="75"/>
        <v/>
      </c>
      <c r="J341" s="32" t="str">
        <f t="shared" ca="1" si="81"/>
        <v/>
      </c>
      <c r="K341" s="93" t="str">
        <f t="shared" ca="1" si="76"/>
        <v/>
      </c>
      <c r="S341" s="163" t="str">
        <f t="shared" si="77"/>
        <v/>
      </c>
      <c r="U341" s="163" t="str">
        <f t="shared" si="78"/>
        <v/>
      </c>
    </row>
    <row r="342" spans="1:21">
      <c r="A342" s="164" t="str">
        <f t="shared" ca="1" si="69"/>
        <v/>
      </c>
      <c r="B342" s="1" t="str">
        <f t="shared" ca="1" si="70"/>
        <v/>
      </c>
      <c r="C342" s="31" t="str">
        <f t="shared" ca="1" si="71"/>
        <v/>
      </c>
      <c r="D342" s="32" t="str">
        <f t="shared" ca="1" si="79"/>
        <v/>
      </c>
      <c r="E342" s="4" t="str">
        <f t="shared" ca="1" si="72"/>
        <v/>
      </c>
      <c r="F342" s="31" t="str">
        <f t="shared" ca="1" si="73"/>
        <v/>
      </c>
      <c r="G342" s="32" t="str">
        <f t="shared" ca="1" si="80"/>
        <v/>
      </c>
      <c r="H342" s="4" t="str">
        <f t="shared" ca="1" si="74"/>
        <v/>
      </c>
      <c r="I342" s="31" t="str">
        <f t="shared" ca="1" si="75"/>
        <v/>
      </c>
      <c r="J342" s="32" t="str">
        <f t="shared" ca="1" si="81"/>
        <v/>
      </c>
      <c r="K342" s="93" t="str">
        <f t="shared" ca="1" si="76"/>
        <v/>
      </c>
      <c r="S342" s="163" t="str">
        <f t="shared" si="77"/>
        <v/>
      </c>
      <c r="U342" s="163" t="str">
        <f t="shared" si="78"/>
        <v/>
      </c>
    </row>
    <row r="343" spans="1:21">
      <c r="A343" s="164" t="str">
        <f t="shared" ca="1" si="69"/>
        <v/>
      </c>
      <c r="B343" s="1" t="str">
        <f t="shared" ca="1" si="70"/>
        <v/>
      </c>
      <c r="C343" s="31" t="str">
        <f t="shared" ca="1" si="71"/>
        <v/>
      </c>
      <c r="D343" s="32" t="str">
        <f t="shared" ca="1" si="79"/>
        <v/>
      </c>
      <c r="E343" s="4" t="str">
        <f t="shared" ca="1" si="72"/>
        <v/>
      </c>
      <c r="F343" s="31" t="str">
        <f t="shared" ca="1" si="73"/>
        <v/>
      </c>
      <c r="G343" s="32" t="str">
        <f t="shared" ca="1" si="80"/>
        <v/>
      </c>
      <c r="H343" s="4" t="str">
        <f t="shared" ca="1" si="74"/>
        <v/>
      </c>
      <c r="I343" s="31" t="str">
        <f t="shared" ca="1" si="75"/>
        <v/>
      </c>
      <c r="J343" s="32" t="str">
        <f t="shared" ca="1" si="81"/>
        <v/>
      </c>
      <c r="K343" s="93" t="str">
        <f t="shared" ca="1" si="76"/>
        <v/>
      </c>
      <c r="S343" s="163" t="str">
        <f t="shared" si="77"/>
        <v/>
      </c>
      <c r="U343" s="163" t="str">
        <f t="shared" si="78"/>
        <v/>
      </c>
    </row>
    <row r="344" spans="1:21">
      <c r="A344" s="164" t="str">
        <f t="shared" ca="1" si="69"/>
        <v/>
      </c>
      <c r="B344" s="1" t="str">
        <f t="shared" ca="1" si="70"/>
        <v/>
      </c>
      <c r="C344" s="31" t="str">
        <f t="shared" ca="1" si="71"/>
        <v/>
      </c>
      <c r="D344" s="32" t="str">
        <f t="shared" ca="1" si="79"/>
        <v/>
      </c>
      <c r="E344" s="4" t="str">
        <f t="shared" ca="1" si="72"/>
        <v/>
      </c>
      <c r="F344" s="31" t="str">
        <f t="shared" ca="1" si="73"/>
        <v/>
      </c>
      <c r="G344" s="32" t="str">
        <f t="shared" ca="1" si="80"/>
        <v/>
      </c>
      <c r="H344" s="4" t="str">
        <f t="shared" ca="1" si="74"/>
        <v/>
      </c>
      <c r="I344" s="31" t="str">
        <f t="shared" ca="1" si="75"/>
        <v/>
      </c>
      <c r="J344" s="32" t="str">
        <f t="shared" ca="1" si="81"/>
        <v/>
      </c>
      <c r="K344" s="93" t="str">
        <f t="shared" ca="1" si="76"/>
        <v/>
      </c>
      <c r="S344" s="163" t="str">
        <f t="shared" si="77"/>
        <v/>
      </c>
      <c r="U344" s="163" t="str">
        <f t="shared" si="78"/>
        <v/>
      </c>
    </row>
    <row r="345" spans="1:21">
      <c r="A345" s="164" t="str">
        <f t="shared" ca="1" si="69"/>
        <v/>
      </c>
      <c r="B345" s="1" t="str">
        <f t="shared" ca="1" si="70"/>
        <v/>
      </c>
      <c r="C345" s="31" t="str">
        <f t="shared" ca="1" si="71"/>
        <v/>
      </c>
      <c r="D345" s="32" t="str">
        <f t="shared" ca="1" si="79"/>
        <v/>
      </c>
      <c r="E345" s="4" t="str">
        <f t="shared" ca="1" si="72"/>
        <v/>
      </c>
      <c r="F345" s="31" t="str">
        <f t="shared" ca="1" si="73"/>
        <v/>
      </c>
      <c r="G345" s="32" t="str">
        <f t="shared" ca="1" si="80"/>
        <v/>
      </c>
      <c r="H345" s="4" t="str">
        <f t="shared" ca="1" si="74"/>
        <v/>
      </c>
      <c r="I345" s="31" t="str">
        <f t="shared" ca="1" si="75"/>
        <v/>
      </c>
      <c r="J345" s="32" t="str">
        <f t="shared" ca="1" si="81"/>
        <v/>
      </c>
      <c r="K345" s="93" t="str">
        <f t="shared" ca="1" si="76"/>
        <v/>
      </c>
      <c r="S345" s="163" t="str">
        <f t="shared" si="77"/>
        <v/>
      </c>
      <c r="U345" s="163" t="str">
        <f t="shared" si="78"/>
        <v/>
      </c>
    </row>
    <row r="346" spans="1:21">
      <c r="A346" s="164" t="str">
        <f t="shared" ca="1" si="69"/>
        <v/>
      </c>
      <c r="B346" s="1" t="str">
        <f t="shared" ca="1" si="70"/>
        <v/>
      </c>
      <c r="C346" s="31" t="str">
        <f t="shared" ca="1" si="71"/>
        <v/>
      </c>
      <c r="D346" s="32" t="str">
        <f t="shared" ca="1" si="79"/>
        <v/>
      </c>
      <c r="E346" s="4" t="str">
        <f t="shared" ca="1" si="72"/>
        <v/>
      </c>
      <c r="F346" s="31" t="str">
        <f t="shared" ca="1" si="73"/>
        <v/>
      </c>
      <c r="G346" s="32" t="str">
        <f t="shared" ca="1" si="80"/>
        <v/>
      </c>
      <c r="H346" s="4" t="str">
        <f t="shared" ca="1" si="74"/>
        <v/>
      </c>
      <c r="I346" s="31" t="str">
        <f t="shared" ca="1" si="75"/>
        <v/>
      </c>
      <c r="J346" s="32" t="str">
        <f t="shared" ca="1" si="81"/>
        <v/>
      </c>
      <c r="K346" s="93" t="str">
        <f t="shared" ca="1" si="76"/>
        <v/>
      </c>
      <c r="S346" s="163" t="str">
        <f t="shared" si="77"/>
        <v/>
      </c>
      <c r="U346" s="163" t="str">
        <f t="shared" si="78"/>
        <v/>
      </c>
    </row>
    <row r="347" spans="1:21">
      <c r="A347" s="164" t="str">
        <f t="shared" ca="1" si="69"/>
        <v/>
      </c>
      <c r="B347" s="1" t="str">
        <f t="shared" ca="1" si="70"/>
        <v/>
      </c>
      <c r="C347" s="31" t="str">
        <f t="shared" ca="1" si="71"/>
        <v/>
      </c>
      <c r="D347" s="32" t="str">
        <f t="shared" ca="1" si="79"/>
        <v/>
      </c>
      <c r="E347" s="4" t="str">
        <f t="shared" ca="1" si="72"/>
        <v/>
      </c>
      <c r="F347" s="31" t="str">
        <f t="shared" ca="1" si="73"/>
        <v/>
      </c>
      <c r="G347" s="32" t="str">
        <f t="shared" ca="1" si="80"/>
        <v/>
      </c>
      <c r="H347" s="4" t="str">
        <f t="shared" ca="1" si="74"/>
        <v/>
      </c>
      <c r="I347" s="31" t="str">
        <f t="shared" ca="1" si="75"/>
        <v/>
      </c>
      <c r="J347" s="32" t="str">
        <f t="shared" ca="1" si="81"/>
        <v/>
      </c>
      <c r="K347" s="93" t="str">
        <f t="shared" ca="1" si="76"/>
        <v/>
      </c>
      <c r="S347" s="163" t="str">
        <f t="shared" si="77"/>
        <v/>
      </c>
      <c r="U347" s="163" t="str">
        <f t="shared" si="78"/>
        <v/>
      </c>
    </row>
    <row r="348" spans="1:21">
      <c r="A348" s="164" t="str">
        <f t="shared" ca="1" si="69"/>
        <v/>
      </c>
      <c r="B348" s="1" t="str">
        <f t="shared" ca="1" si="70"/>
        <v/>
      </c>
      <c r="C348" s="31" t="str">
        <f t="shared" ca="1" si="71"/>
        <v/>
      </c>
      <c r="D348" s="32" t="str">
        <f t="shared" ca="1" si="79"/>
        <v/>
      </c>
      <c r="E348" s="4" t="str">
        <f t="shared" ca="1" si="72"/>
        <v/>
      </c>
      <c r="F348" s="31" t="str">
        <f t="shared" ca="1" si="73"/>
        <v/>
      </c>
      <c r="G348" s="32" t="str">
        <f t="shared" ca="1" si="80"/>
        <v/>
      </c>
      <c r="H348" s="4" t="str">
        <f t="shared" ca="1" si="74"/>
        <v/>
      </c>
      <c r="I348" s="31" t="str">
        <f t="shared" ca="1" si="75"/>
        <v/>
      </c>
      <c r="J348" s="32" t="str">
        <f t="shared" ca="1" si="81"/>
        <v/>
      </c>
      <c r="K348" s="93" t="str">
        <f t="shared" ca="1" si="76"/>
        <v/>
      </c>
      <c r="S348" s="163" t="str">
        <f t="shared" si="77"/>
        <v/>
      </c>
      <c r="U348" s="163" t="str">
        <f t="shared" si="78"/>
        <v/>
      </c>
    </row>
    <row r="349" spans="1:21">
      <c r="A349" s="164" t="str">
        <f t="shared" ca="1" si="69"/>
        <v/>
      </c>
      <c r="B349" s="1" t="str">
        <f t="shared" ca="1" si="70"/>
        <v/>
      </c>
      <c r="C349" s="31" t="str">
        <f t="shared" ca="1" si="71"/>
        <v/>
      </c>
      <c r="D349" s="32" t="str">
        <f t="shared" ca="1" si="79"/>
        <v/>
      </c>
      <c r="E349" s="4" t="str">
        <f t="shared" ca="1" si="72"/>
        <v/>
      </c>
      <c r="F349" s="31" t="str">
        <f t="shared" ca="1" si="73"/>
        <v/>
      </c>
      <c r="G349" s="32" t="str">
        <f t="shared" ca="1" si="80"/>
        <v/>
      </c>
      <c r="H349" s="4" t="str">
        <f t="shared" ca="1" si="74"/>
        <v/>
      </c>
      <c r="I349" s="31" t="str">
        <f t="shared" ca="1" si="75"/>
        <v/>
      </c>
      <c r="J349" s="32" t="str">
        <f t="shared" ca="1" si="81"/>
        <v/>
      </c>
      <c r="K349" s="93" t="str">
        <f t="shared" ca="1" si="76"/>
        <v/>
      </c>
      <c r="S349" s="163" t="str">
        <f t="shared" si="77"/>
        <v/>
      </c>
      <c r="U349" s="163" t="str">
        <f t="shared" si="78"/>
        <v/>
      </c>
    </row>
    <row r="350" spans="1:21">
      <c r="A350" s="164" t="str">
        <f t="shared" ca="1" si="69"/>
        <v/>
      </c>
      <c r="B350" s="1" t="str">
        <f t="shared" ca="1" si="70"/>
        <v/>
      </c>
      <c r="C350" s="31" t="str">
        <f t="shared" ca="1" si="71"/>
        <v/>
      </c>
      <c r="D350" s="32" t="str">
        <f t="shared" ca="1" si="79"/>
        <v/>
      </c>
      <c r="E350" s="4" t="str">
        <f t="shared" ca="1" si="72"/>
        <v/>
      </c>
      <c r="F350" s="31" t="str">
        <f t="shared" ca="1" si="73"/>
        <v/>
      </c>
      <c r="G350" s="32" t="str">
        <f t="shared" ca="1" si="80"/>
        <v/>
      </c>
      <c r="H350" s="4" t="str">
        <f t="shared" ca="1" si="74"/>
        <v/>
      </c>
      <c r="I350" s="31" t="str">
        <f t="shared" ca="1" si="75"/>
        <v/>
      </c>
      <c r="J350" s="32" t="str">
        <f t="shared" ca="1" si="81"/>
        <v/>
      </c>
      <c r="K350" s="93" t="str">
        <f t="shared" ca="1" si="76"/>
        <v/>
      </c>
      <c r="S350" s="163" t="str">
        <f t="shared" si="77"/>
        <v/>
      </c>
      <c r="U350" s="163" t="str">
        <f t="shared" si="78"/>
        <v/>
      </c>
    </row>
    <row r="351" spans="1:21">
      <c r="A351" s="164" t="str">
        <f t="shared" ca="1" si="69"/>
        <v/>
      </c>
      <c r="B351" s="1" t="str">
        <f t="shared" ca="1" si="70"/>
        <v/>
      </c>
      <c r="C351" s="31" t="str">
        <f t="shared" ca="1" si="71"/>
        <v/>
      </c>
      <c r="D351" s="32" t="str">
        <f t="shared" ca="1" si="79"/>
        <v/>
      </c>
      <c r="E351" s="4" t="str">
        <f t="shared" ca="1" si="72"/>
        <v/>
      </c>
      <c r="F351" s="31" t="str">
        <f t="shared" ca="1" si="73"/>
        <v/>
      </c>
      <c r="G351" s="32" t="str">
        <f t="shared" ca="1" si="80"/>
        <v/>
      </c>
      <c r="H351" s="4" t="str">
        <f t="shared" ca="1" si="74"/>
        <v/>
      </c>
      <c r="I351" s="31" t="str">
        <f t="shared" ca="1" si="75"/>
        <v/>
      </c>
      <c r="J351" s="32" t="str">
        <f t="shared" ca="1" si="81"/>
        <v/>
      </c>
      <c r="K351" s="93" t="str">
        <f t="shared" ca="1" si="76"/>
        <v/>
      </c>
      <c r="S351" s="163" t="str">
        <f t="shared" si="77"/>
        <v/>
      </c>
      <c r="U351" s="163" t="str">
        <f t="shared" si="78"/>
        <v/>
      </c>
    </row>
    <row r="352" spans="1:21">
      <c r="A352" s="164" t="str">
        <f t="shared" ca="1" si="69"/>
        <v/>
      </c>
      <c r="B352" s="1" t="str">
        <f t="shared" ca="1" si="70"/>
        <v/>
      </c>
      <c r="C352" s="31" t="str">
        <f t="shared" ca="1" si="71"/>
        <v/>
      </c>
      <c r="D352" s="32" t="str">
        <f t="shared" ca="1" si="79"/>
        <v/>
      </c>
      <c r="E352" s="4" t="str">
        <f t="shared" ca="1" si="72"/>
        <v/>
      </c>
      <c r="F352" s="31" t="str">
        <f t="shared" ca="1" si="73"/>
        <v/>
      </c>
      <c r="G352" s="32" t="str">
        <f t="shared" ca="1" si="80"/>
        <v/>
      </c>
      <c r="H352" s="4" t="str">
        <f t="shared" ca="1" si="74"/>
        <v/>
      </c>
      <c r="I352" s="31" t="str">
        <f t="shared" ca="1" si="75"/>
        <v/>
      </c>
      <c r="J352" s="32" t="str">
        <f t="shared" ca="1" si="81"/>
        <v/>
      </c>
      <c r="K352" s="93" t="str">
        <f t="shared" ca="1" si="76"/>
        <v/>
      </c>
      <c r="S352" s="163" t="str">
        <f t="shared" si="77"/>
        <v/>
      </c>
      <c r="U352" s="163" t="str">
        <f t="shared" si="78"/>
        <v/>
      </c>
    </row>
    <row r="353" spans="1:21">
      <c r="A353" s="164" t="str">
        <f t="shared" ca="1" si="69"/>
        <v/>
      </c>
      <c r="B353" s="1" t="str">
        <f t="shared" ca="1" si="70"/>
        <v/>
      </c>
      <c r="C353" s="31" t="str">
        <f t="shared" ca="1" si="71"/>
        <v/>
      </c>
      <c r="D353" s="32" t="str">
        <f t="shared" ca="1" si="79"/>
        <v/>
      </c>
      <c r="E353" s="4" t="str">
        <f t="shared" ca="1" si="72"/>
        <v/>
      </c>
      <c r="F353" s="31" t="str">
        <f t="shared" ca="1" si="73"/>
        <v/>
      </c>
      <c r="G353" s="32" t="str">
        <f t="shared" ca="1" si="80"/>
        <v/>
      </c>
      <c r="H353" s="4" t="str">
        <f t="shared" ca="1" si="74"/>
        <v/>
      </c>
      <c r="I353" s="31" t="str">
        <f t="shared" ca="1" si="75"/>
        <v/>
      </c>
      <c r="J353" s="32" t="str">
        <f t="shared" ca="1" si="81"/>
        <v/>
      </c>
      <c r="K353" s="93" t="str">
        <f t="shared" ca="1" si="76"/>
        <v/>
      </c>
      <c r="S353" s="163" t="str">
        <f t="shared" si="77"/>
        <v/>
      </c>
      <c r="U353" s="163" t="str">
        <f t="shared" si="78"/>
        <v/>
      </c>
    </row>
    <row r="354" spans="1:21">
      <c r="A354" s="164" t="str">
        <f t="shared" ca="1" si="69"/>
        <v/>
      </c>
      <c r="B354" s="1" t="str">
        <f t="shared" ca="1" si="70"/>
        <v/>
      </c>
      <c r="C354" s="31" t="str">
        <f t="shared" ca="1" si="71"/>
        <v/>
      </c>
      <c r="D354" s="32" t="str">
        <f t="shared" ca="1" si="79"/>
        <v/>
      </c>
      <c r="E354" s="4" t="str">
        <f t="shared" ca="1" si="72"/>
        <v/>
      </c>
      <c r="F354" s="31" t="str">
        <f t="shared" ca="1" si="73"/>
        <v/>
      </c>
      <c r="G354" s="32" t="str">
        <f t="shared" ca="1" si="80"/>
        <v/>
      </c>
      <c r="H354" s="4" t="str">
        <f t="shared" ca="1" si="74"/>
        <v/>
      </c>
      <c r="I354" s="31" t="str">
        <f t="shared" ca="1" si="75"/>
        <v/>
      </c>
      <c r="J354" s="32" t="str">
        <f t="shared" ca="1" si="81"/>
        <v/>
      </c>
      <c r="K354" s="93" t="str">
        <f t="shared" ca="1" si="76"/>
        <v/>
      </c>
      <c r="S354" s="163" t="str">
        <f t="shared" si="77"/>
        <v/>
      </c>
      <c r="U354" s="163" t="str">
        <f t="shared" si="78"/>
        <v/>
      </c>
    </row>
    <row r="355" spans="1:21">
      <c r="A355" s="164" t="str">
        <f t="shared" ca="1" si="69"/>
        <v/>
      </c>
      <c r="B355" s="1" t="str">
        <f t="shared" ca="1" si="70"/>
        <v/>
      </c>
      <c r="C355" s="31" t="str">
        <f t="shared" ca="1" si="71"/>
        <v/>
      </c>
      <c r="D355" s="32" t="str">
        <f t="shared" ca="1" si="79"/>
        <v/>
      </c>
      <c r="E355" s="4" t="str">
        <f t="shared" ca="1" si="72"/>
        <v/>
      </c>
      <c r="F355" s="31" t="str">
        <f t="shared" ca="1" si="73"/>
        <v/>
      </c>
      <c r="G355" s="32" t="str">
        <f t="shared" ca="1" si="80"/>
        <v/>
      </c>
      <c r="H355" s="4" t="str">
        <f t="shared" ca="1" si="74"/>
        <v/>
      </c>
      <c r="I355" s="31" t="str">
        <f t="shared" ca="1" si="75"/>
        <v/>
      </c>
      <c r="J355" s="32" t="str">
        <f t="shared" ca="1" si="81"/>
        <v/>
      </c>
      <c r="K355" s="93" t="str">
        <f t="shared" ca="1" si="76"/>
        <v/>
      </c>
      <c r="S355" s="163" t="str">
        <f t="shared" si="77"/>
        <v/>
      </c>
      <c r="U355" s="163" t="str">
        <f t="shared" si="78"/>
        <v/>
      </c>
    </row>
    <row r="356" spans="1:21">
      <c r="A356" s="164" t="str">
        <f t="shared" ca="1" si="69"/>
        <v/>
      </c>
      <c r="B356" s="1" t="str">
        <f t="shared" ca="1" si="70"/>
        <v/>
      </c>
      <c r="C356" s="31" t="str">
        <f t="shared" ca="1" si="71"/>
        <v/>
      </c>
      <c r="D356" s="32" t="str">
        <f t="shared" ca="1" si="79"/>
        <v/>
      </c>
      <c r="E356" s="4" t="str">
        <f t="shared" ca="1" si="72"/>
        <v/>
      </c>
      <c r="F356" s="31" t="str">
        <f t="shared" ca="1" si="73"/>
        <v/>
      </c>
      <c r="G356" s="32" t="str">
        <f t="shared" ca="1" si="80"/>
        <v/>
      </c>
      <c r="H356" s="4" t="str">
        <f t="shared" ca="1" si="74"/>
        <v/>
      </c>
      <c r="I356" s="31" t="str">
        <f t="shared" ca="1" si="75"/>
        <v/>
      </c>
      <c r="J356" s="32" t="str">
        <f t="shared" ca="1" si="81"/>
        <v/>
      </c>
      <c r="K356" s="93" t="str">
        <f t="shared" ca="1" si="76"/>
        <v/>
      </c>
      <c r="S356" s="163" t="str">
        <f t="shared" si="77"/>
        <v/>
      </c>
      <c r="U356" s="163" t="str">
        <f t="shared" si="78"/>
        <v/>
      </c>
    </row>
    <row r="357" spans="1:21">
      <c r="A357" s="164" t="str">
        <f t="shared" ca="1" si="69"/>
        <v/>
      </c>
      <c r="B357" s="1" t="str">
        <f t="shared" ca="1" si="70"/>
        <v/>
      </c>
      <c r="C357" s="31" t="str">
        <f t="shared" ca="1" si="71"/>
        <v/>
      </c>
      <c r="D357" s="32" t="str">
        <f t="shared" ca="1" si="79"/>
        <v/>
      </c>
      <c r="E357" s="4" t="str">
        <f t="shared" ca="1" si="72"/>
        <v/>
      </c>
      <c r="F357" s="31" t="str">
        <f t="shared" ca="1" si="73"/>
        <v/>
      </c>
      <c r="G357" s="32" t="str">
        <f t="shared" ca="1" si="80"/>
        <v/>
      </c>
      <c r="H357" s="4" t="str">
        <f t="shared" ca="1" si="74"/>
        <v/>
      </c>
      <c r="I357" s="31" t="str">
        <f t="shared" ca="1" si="75"/>
        <v/>
      </c>
      <c r="J357" s="32" t="str">
        <f t="shared" ca="1" si="81"/>
        <v/>
      </c>
      <c r="K357" s="93" t="str">
        <f t="shared" ca="1" si="76"/>
        <v/>
      </c>
      <c r="S357" s="163" t="str">
        <f t="shared" si="77"/>
        <v/>
      </c>
      <c r="U357" s="163" t="str">
        <f t="shared" si="78"/>
        <v/>
      </c>
    </row>
    <row r="358" spans="1:21">
      <c r="A358" s="164" t="str">
        <f t="shared" ca="1" si="69"/>
        <v/>
      </c>
      <c r="B358" s="1" t="str">
        <f t="shared" ca="1" si="70"/>
        <v/>
      </c>
      <c r="C358" s="31" t="str">
        <f t="shared" ca="1" si="71"/>
        <v/>
      </c>
      <c r="D358" s="32" t="str">
        <f t="shared" ca="1" si="79"/>
        <v/>
      </c>
      <c r="E358" s="4" t="str">
        <f t="shared" ca="1" si="72"/>
        <v/>
      </c>
      <c r="F358" s="31" t="str">
        <f t="shared" ca="1" si="73"/>
        <v/>
      </c>
      <c r="G358" s="32" t="str">
        <f t="shared" ca="1" si="80"/>
        <v/>
      </c>
      <c r="H358" s="4" t="str">
        <f t="shared" ca="1" si="74"/>
        <v/>
      </c>
      <c r="I358" s="31" t="str">
        <f t="shared" ca="1" si="75"/>
        <v/>
      </c>
      <c r="J358" s="32" t="str">
        <f t="shared" ca="1" si="81"/>
        <v/>
      </c>
      <c r="K358" s="93" t="str">
        <f t="shared" ca="1" si="76"/>
        <v/>
      </c>
      <c r="S358" s="163" t="str">
        <f t="shared" si="77"/>
        <v/>
      </c>
      <c r="U358" s="163" t="str">
        <f t="shared" si="78"/>
        <v/>
      </c>
    </row>
    <row r="359" spans="1:21">
      <c r="A359" s="164" t="str">
        <f t="shared" ca="1" si="69"/>
        <v/>
      </c>
      <c r="B359" s="1" t="str">
        <f t="shared" ca="1" si="70"/>
        <v/>
      </c>
      <c r="C359" s="31" t="str">
        <f t="shared" ca="1" si="71"/>
        <v/>
      </c>
      <c r="D359" s="32" t="str">
        <f t="shared" ca="1" si="79"/>
        <v/>
      </c>
      <c r="E359" s="4" t="str">
        <f t="shared" ca="1" si="72"/>
        <v/>
      </c>
      <c r="F359" s="31" t="str">
        <f t="shared" ca="1" si="73"/>
        <v/>
      </c>
      <c r="G359" s="32" t="str">
        <f t="shared" ca="1" si="80"/>
        <v/>
      </c>
      <c r="H359" s="4" t="str">
        <f t="shared" ca="1" si="74"/>
        <v/>
      </c>
      <c r="I359" s="31" t="str">
        <f t="shared" ca="1" si="75"/>
        <v/>
      </c>
      <c r="J359" s="32" t="str">
        <f t="shared" ca="1" si="81"/>
        <v/>
      </c>
      <c r="K359" s="93" t="str">
        <f t="shared" ca="1" si="76"/>
        <v/>
      </c>
      <c r="S359" s="163" t="str">
        <f t="shared" si="77"/>
        <v/>
      </c>
      <c r="U359" s="163" t="str">
        <f t="shared" si="78"/>
        <v/>
      </c>
    </row>
    <row r="360" spans="1:21">
      <c r="A360" s="164" t="str">
        <f t="shared" ca="1" si="69"/>
        <v/>
      </c>
      <c r="B360" s="1" t="str">
        <f t="shared" ca="1" si="70"/>
        <v/>
      </c>
      <c r="C360" s="31" t="str">
        <f t="shared" ca="1" si="71"/>
        <v/>
      </c>
      <c r="D360" s="32" t="str">
        <f t="shared" ca="1" si="79"/>
        <v/>
      </c>
      <c r="E360" s="4" t="str">
        <f t="shared" ca="1" si="72"/>
        <v/>
      </c>
      <c r="F360" s="31" t="str">
        <f t="shared" ca="1" si="73"/>
        <v/>
      </c>
      <c r="G360" s="32" t="str">
        <f t="shared" ca="1" si="80"/>
        <v/>
      </c>
      <c r="H360" s="4" t="str">
        <f t="shared" ca="1" si="74"/>
        <v/>
      </c>
      <c r="I360" s="31" t="str">
        <f t="shared" ca="1" si="75"/>
        <v/>
      </c>
      <c r="J360" s="32" t="str">
        <f t="shared" ca="1" si="81"/>
        <v/>
      </c>
      <c r="K360" s="93" t="str">
        <f t="shared" ca="1" si="76"/>
        <v/>
      </c>
      <c r="S360" s="163" t="str">
        <f t="shared" si="77"/>
        <v/>
      </c>
      <c r="U360" s="163" t="str">
        <f t="shared" si="78"/>
        <v/>
      </c>
    </row>
    <row r="361" spans="1:21">
      <c r="A361" s="164" t="str">
        <f t="shared" ca="1" si="69"/>
        <v/>
      </c>
      <c r="B361" s="1" t="str">
        <f t="shared" ca="1" si="70"/>
        <v/>
      </c>
      <c r="C361" s="31" t="str">
        <f t="shared" ca="1" si="71"/>
        <v/>
      </c>
      <c r="D361" s="32" t="str">
        <f t="shared" ca="1" si="79"/>
        <v/>
      </c>
      <c r="E361" s="4" t="str">
        <f t="shared" ca="1" si="72"/>
        <v/>
      </c>
      <c r="F361" s="31" t="str">
        <f t="shared" ca="1" si="73"/>
        <v/>
      </c>
      <c r="G361" s="32" t="str">
        <f t="shared" ca="1" si="80"/>
        <v/>
      </c>
      <c r="H361" s="4" t="str">
        <f t="shared" ca="1" si="74"/>
        <v/>
      </c>
      <c r="I361" s="31" t="str">
        <f t="shared" ca="1" si="75"/>
        <v/>
      </c>
      <c r="J361" s="32" t="str">
        <f t="shared" ca="1" si="81"/>
        <v/>
      </c>
      <c r="K361" s="93" t="str">
        <f t="shared" ca="1" si="76"/>
        <v/>
      </c>
      <c r="S361" s="163" t="str">
        <f t="shared" si="77"/>
        <v/>
      </c>
      <c r="U361" s="163" t="str">
        <f t="shared" si="78"/>
        <v/>
      </c>
    </row>
    <row r="362" spans="1:21">
      <c r="A362" s="164" t="str">
        <f t="shared" ca="1" si="69"/>
        <v/>
      </c>
      <c r="B362" s="1" t="str">
        <f t="shared" ca="1" si="70"/>
        <v/>
      </c>
      <c r="C362" s="31" t="str">
        <f t="shared" ca="1" si="71"/>
        <v/>
      </c>
      <c r="D362" s="32" t="str">
        <f t="shared" ca="1" si="79"/>
        <v/>
      </c>
      <c r="E362" s="4" t="str">
        <f t="shared" ca="1" si="72"/>
        <v/>
      </c>
      <c r="F362" s="31" t="str">
        <f t="shared" ca="1" si="73"/>
        <v/>
      </c>
      <c r="G362" s="32" t="str">
        <f t="shared" ca="1" si="80"/>
        <v/>
      </c>
      <c r="H362" s="4" t="str">
        <f t="shared" ca="1" si="74"/>
        <v/>
      </c>
      <c r="I362" s="31" t="str">
        <f t="shared" ca="1" si="75"/>
        <v/>
      </c>
      <c r="J362" s="32" t="str">
        <f t="shared" ca="1" si="81"/>
        <v/>
      </c>
      <c r="K362" s="93" t="str">
        <f t="shared" ca="1" si="76"/>
        <v/>
      </c>
      <c r="S362" s="163" t="str">
        <f t="shared" si="77"/>
        <v/>
      </c>
      <c r="U362" s="163" t="str">
        <f t="shared" si="78"/>
        <v/>
      </c>
    </row>
    <row r="363" spans="1:21">
      <c r="A363" s="164" t="str">
        <f t="shared" ref="A363:A426" ca="1" si="82">IF(AND(ISBLANK(V352), A362 = $V$1),NOW(),IF(ISBLANK(V352),"",V352))</f>
        <v/>
      </c>
      <c r="B363" s="1" t="str">
        <f t="shared" ref="B363:B426" ca="1" si="83">IF(COUNTIF(O:O,A363)=1,VLOOKUP(A363,M:N,2), IF(COUNTIF(O:O,A363)=0,$B$10,""))</f>
        <v/>
      </c>
      <c r="C363" s="31" t="str">
        <f t="shared" ref="C363:C426" ca="1" si="84">IF(ISERROR(B363-2),"", -1*(B363-$B$14)*10^-4*$B$8*$B$5)</f>
        <v/>
      </c>
      <c r="D363" s="32" t="str">
        <f t="shared" ca="1" si="79"/>
        <v/>
      </c>
      <c r="E363" s="4" t="str">
        <f t="shared" ref="E363:E426" ca="1" si="85">IF(COUNTIF(O:O,A363)=1,VLOOKUP(A363,O:P,2), IF(COUNTIF(O:O,A363)=0,$C$10,""))</f>
        <v/>
      </c>
      <c r="F363" s="31" t="str">
        <f t="shared" ref="F363:F426" ca="1" si="86">IF(ISERROR(B363-2),"", -1*(E363-$E$14)*10^-4*$C$8*$C$5)</f>
        <v/>
      </c>
      <c r="G363" s="32" t="str">
        <f t="shared" ca="1" si="80"/>
        <v/>
      </c>
      <c r="H363" s="4" t="str">
        <f t="shared" ref="H363:H426" ca="1" si="87">IF(COUNTIF(O:O,A363)=1,VLOOKUP(A363,Q:R,2), IF(COUNTIF(O:O,A363)=0,$D$10,""))</f>
        <v/>
      </c>
      <c r="I363" s="31" t="str">
        <f t="shared" ref="I363:I426" ca="1" si="88">IF(ISERROR(B363-2),"", -1*(H363-$H$14)*10^-4*$D$8*$D$5)</f>
        <v/>
      </c>
      <c r="J363" s="32" t="str">
        <f t="shared" ca="1" si="81"/>
        <v/>
      </c>
      <c r="K363" s="93" t="str">
        <f t="shared" ref="K363:K426" ca="1" si="89">IF(ISERROR(B363-2),"",C363+D363+F363+G363-I363-J363)</f>
        <v/>
      </c>
      <c r="S363" s="163" t="str">
        <f t="shared" si="77"/>
        <v/>
      </c>
      <c r="U363" s="163" t="str">
        <f t="shared" si="78"/>
        <v/>
      </c>
    </row>
    <row r="364" spans="1:21">
      <c r="A364" s="164" t="str">
        <f t="shared" ca="1" si="82"/>
        <v/>
      </c>
      <c r="B364" s="1" t="str">
        <f t="shared" ca="1" si="83"/>
        <v/>
      </c>
      <c r="C364" s="31" t="str">
        <f t="shared" ca="1" si="84"/>
        <v/>
      </c>
      <c r="D364" s="32" t="str">
        <f t="shared" ca="1" si="79"/>
        <v/>
      </c>
      <c r="E364" s="4" t="str">
        <f t="shared" ca="1" si="85"/>
        <v/>
      </c>
      <c r="F364" s="31" t="str">
        <f t="shared" ca="1" si="86"/>
        <v/>
      </c>
      <c r="G364" s="32" t="str">
        <f t="shared" ca="1" si="80"/>
        <v/>
      </c>
      <c r="H364" s="4" t="str">
        <f t="shared" ca="1" si="87"/>
        <v/>
      </c>
      <c r="I364" s="31" t="str">
        <f t="shared" ca="1" si="88"/>
        <v/>
      </c>
      <c r="J364" s="32" t="str">
        <f t="shared" ca="1" si="81"/>
        <v/>
      </c>
      <c r="K364" s="93" t="str">
        <f t="shared" ca="1" si="89"/>
        <v/>
      </c>
      <c r="S364" s="163" t="str">
        <f t="shared" si="77"/>
        <v/>
      </c>
      <c r="U364" s="163" t="str">
        <f t="shared" si="78"/>
        <v/>
      </c>
    </row>
    <row r="365" spans="1:21">
      <c r="A365" s="164" t="str">
        <f t="shared" ca="1" si="82"/>
        <v/>
      </c>
      <c r="B365" s="1" t="str">
        <f t="shared" ca="1" si="83"/>
        <v/>
      </c>
      <c r="C365" s="31" t="str">
        <f t="shared" ca="1" si="84"/>
        <v/>
      </c>
      <c r="D365" s="32" t="str">
        <f t="shared" ca="1" si="79"/>
        <v/>
      </c>
      <c r="E365" s="4" t="str">
        <f t="shared" ca="1" si="85"/>
        <v/>
      </c>
      <c r="F365" s="31" t="str">
        <f t="shared" ca="1" si="86"/>
        <v/>
      </c>
      <c r="G365" s="32" t="str">
        <f t="shared" ca="1" si="80"/>
        <v/>
      </c>
      <c r="H365" s="4" t="str">
        <f t="shared" ca="1" si="87"/>
        <v/>
      </c>
      <c r="I365" s="31" t="str">
        <f t="shared" ca="1" si="88"/>
        <v/>
      </c>
      <c r="J365" s="32" t="str">
        <f t="shared" ca="1" si="81"/>
        <v/>
      </c>
      <c r="K365" s="93" t="str">
        <f t="shared" ca="1" si="89"/>
        <v/>
      </c>
      <c r="S365" s="163" t="str">
        <f t="shared" si="77"/>
        <v/>
      </c>
      <c r="U365" s="163" t="str">
        <f t="shared" si="78"/>
        <v/>
      </c>
    </row>
    <row r="366" spans="1:21">
      <c r="A366" s="164" t="str">
        <f t="shared" ca="1" si="82"/>
        <v/>
      </c>
      <c r="B366" s="1" t="str">
        <f t="shared" ca="1" si="83"/>
        <v/>
      </c>
      <c r="C366" s="31" t="str">
        <f t="shared" ca="1" si="84"/>
        <v/>
      </c>
      <c r="D366" s="32" t="str">
        <f t="shared" ca="1" si="79"/>
        <v/>
      </c>
      <c r="E366" s="4" t="str">
        <f t="shared" ca="1" si="85"/>
        <v/>
      </c>
      <c r="F366" s="31" t="str">
        <f t="shared" ca="1" si="86"/>
        <v/>
      </c>
      <c r="G366" s="32" t="str">
        <f t="shared" ca="1" si="80"/>
        <v/>
      </c>
      <c r="H366" s="4" t="str">
        <f t="shared" ca="1" si="87"/>
        <v/>
      </c>
      <c r="I366" s="31" t="str">
        <f t="shared" ca="1" si="88"/>
        <v/>
      </c>
      <c r="J366" s="32" t="str">
        <f t="shared" ca="1" si="81"/>
        <v/>
      </c>
      <c r="K366" s="93" t="str">
        <f t="shared" ca="1" si="89"/>
        <v/>
      </c>
      <c r="S366" s="163" t="str">
        <f t="shared" si="77"/>
        <v/>
      </c>
      <c r="U366" s="163" t="str">
        <f t="shared" si="78"/>
        <v/>
      </c>
    </row>
    <row r="367" spans="1:21">
      <c r="A367" s="164" t="str">
        <f t="shared" ca="1" si="82"/>
        <v/>
      </c>
      <c r="B367" s="1" t="str">
        <f t="shared" ca="1" si="83"/>
        <v/>
      </c>
      <c r="C367" s="31" t="str">
        <f t="shared" ca="1" si="84"/>
        <v/>
      </c>
      <c r="D367" s="32" t="str">
        <f t="shared" ca="1" si="79"/>
        <v/>
      </c>
      <c r="E367" s="4" t="str">
        <f t="shared" ca="1" si="85"/>
        <v/>
      </c>
      <c r="F367" s="31" t="str">
        <f t="shared" ca="1" si="86"/>
        <v/>
      </c>
      <c r="G367" s="32" t="str">
        <f t="shared" ca="1" si="80"/>
        <v/>
      </c>
      <c r="H367" s="4" t="str">
        <f t="shared" ca="1" si="87"/>
        <v/>
      </c>
      <c r="I367" s="31" t="str">
        <f t="shared" ca="1" si="88"/>
        <v/>
      </c>
      <c r="J367" s="32" t="str">
        <f t="shared" ca="1" si="81"/>
        <v/>
      </c>
      <c r="K367" s="93" t="str">
        <f t="shared" ca="1" si="89"/>
        <v/>
      </c>
      <c r="S367" s="163" t="str">
        <f t="shared" si="77"/>
        <v/>
      </c>
      <c r="U367" s="163" t="str">
        <f t="shared" si="78"/>
        <v/>
      </c>
    </row>
    <row r="368" spans="1:21">
      <c r="A368" s="164" t="str">
        <f t="shared" ca="1" si="82"/>
        <v/>
      </c>
      <c r="B368" s="1" t="str">
        <f t="shared" ca="1" si="83"/>
        <v/>
      </c>
      <c r="C368" s="31" t="str">
        <f t="shared" ca="1" si="84"/>
        <v/>
      </c>
      <c r="D368" s="32" t="str">
        <f t="shared" ca="1" si="79"/>
        <v/>
      </c>
      <c r="E368" s="4" t="str">
        <f t="shared" ca="1" si="85"/>
        <v/>
      </c>
      <c r="F368" s="31" t="str">
        <f t="shared" ca="1" si="86"/>
        <v/>
      </c>
      <c r="G368" s="32" t="str">
        <f t="shared" ca="1" si="80"/>
        <v/>
      </c>
      <c r="H368" s="4" t="str">
        <f t="shared" ca="1" si="87"/>
        <v/>
      </c>
      <c r="I368" s="31" t="str">
        <f t="shared" ca="1" si="88"/>
        <v/>
      </c>
      <c r="J368" s="32" t="str">
        <f t="shared" ca="1" si="81"/>
        <v/>
      </c>
      <c r="K368" s="93" t="str">
        <f t="shared" ca="1" si="89"/>
        <v/>
      </c>
      <c r="S368" s="163" t="str">
        <f t="shared" si="77"/>
        <v/>
      </c>
      <c r="U368" s="163" t="str">
        <f t="shared" si="78"/>
        <v/>
      </c>
    </row>
    <row r="369" spans="1:21">
      <c r="A369" s="164" t="str">
        <f t="shared" ca="1" si="82"/>
        <v/>
      </c>
      <c r="B369" s="1" t="str">
        <f t="shared" ca="1" si="83"/>
        <v/>
      </c>
      <c r="C369" s="31" t="str">
        <f t="shared" ca="1" si="84"/>
        <v/>
      </c>
      <c r="D369" s="32" t="str">
        <f t="shared" ca="1" si="79"/>
        <v/>
      </c>
      <c r="E369" s="4" t="str">
        <f t="shared" ca="1" si="85"/>
        <v/>
      </c>
      <c r="F369" s="31" t="str">
        <f t="shared" ca="1" si="86"/>
        <v/>
      </c>
      <c r="G369" s="32" t="str">
        <f t="shared" ca="1" si="80"/>
        <v/>
      </c>
      <c r="H369" s="4" t="str">
        <f t="shared" ca="1" si="87"/>
        <v/>
      </c>
      <c r="I369" s="31" t="str">
        <f t="shared" ca="1" si="88"/>
        <v/>
      </c>
      <c r="J369" s="32" t="str">
        <f t="shared" ca="1" si="81"/>
        <v/>
      </c>
      <c r="K369" s="93" t="str">
        <f t="shared" ca="1" si="89"/>
        <v/>
      </c>
      <c r="S369" s="163" t="str">
        <f t="shared" si="77"/>
        <v/>
      </c>
      <c r="U369" s="163" t="str">
        <f t="shared" si="78"/>
        <v/>
      </c>
    </row>
    <row r="370" spans="1:21">
      <c r="A370" s="164" t="str">
        <f t="shared" ca="1" si="82"/>
        <v/>
      </c>
      <c r="B370" s="1" t="str">
        <f t="shared" ca="1" si="83"/>
        <v/>
      </c>
      <c r="C370" s="31" t="str">
        <f t="shared" ca="1" si="84"/>
        <v/>
      </c>
      <c r="D370" s="32" t="str">
        <f t="shared" ca="1" si="79"/>
        <v/>
      </c>
      <c r="E370" s="4" t="str">
        <f t="shared" ca="1" si="85"/>
        <v/>
      </c>
      <c r="F370" s="31" t="str">
        <f t="shared" ca="1" si="86"/>
        <v/>
      </c>
      <c r="G370" s="32" t="str">
        <f t="shared" ca="1" si="80"/>
        <v/>
      </c>
      <c r="H370" s="4" t="str">
        <f t="shared" ca="1" si="87"/>
        <v/>
      </c>
      <c r="I370" s="31" t="str">
        <f t="shared" ca="1" si="88"/>
        <v/>
      </c>
      <c r="J370" s="32" t="str">
        <f t="shared" ca="1" si="81"/>
        <v/>
      </c>
      <c r="K370" s="93" t="str">
        <f t="shared" ca="1" si="89"/>
        <v/>
      </c>
      <c r="S370" s="163" t="str">
        <f t="shared" si="77"/>
        <v/>
      </c>
      <c r="U370" s="163" t="str">
        <f t="shared" si="78"/>
        <v/>
      </c>
    </row>
    <row r="371" spans="1:21">
      <c r="A371" s="164" t="str">
        <f t="shared" ca="1" si="82"/>
        <v/>
      </c>
      <c r="B371" s="1" t="str">
        <f t="shared" ca="1" si="83"/>
        <v/>
      </c>
      <c r="C371" s="31" t="str">
        <f t="shared" ca="1" si="84"/>
        <v/>
      </c>
      <c r="D371" s="32" t="str">
        <f t="shared" ca="1" si="79"/>
        <v/>
      </c>
      <c r="E371" s="4" t="str">
        <f t="shared" ca="1" si="85"/>
        <v/>
      </c>
      <c r="F371" s="31" t="str">
        <f t="shared" ca="1" si="86"/>
        <v/>
      </c>
      <c r="G371" s="32" t="str">
        <f t="shared" ca="1" si="80"/>
        <v/>
      </c>
      <c r="H371" s="4" t="str">
        <f t="shared" ca="1" si="87"/>
        <v/>
      </c>
      <c r="I371" s="31" t="str">
        <f t="shared" ca="1" si="88"/>
        <v/>
      </c>
      <c r="J371" s="32" t="str">
        <f t="shared" ca="1" si="81"/>
        <v/>
      </c>
      <c r="K371" s="93" t="str">
        <f t="shared" ca="1" si="89"/>
        <v/>
      </c>
      <c r="S371" s="163" t="str">
        <f t="shared" si="77"/>
        <v/>
      </c>
      <c r="U371" s="163" t="str">
        <f t="shared" si="78"/>
        <v/>
      </c>
    </row>
    <row r="372" spans="1:21">
      <c r="A372" s="164" t="str">
        <f t="shared" ca="1" si="82"/>
        <v/>
      </c>
      <c r="B372" s="1" t="str">
        <f t="shared" ca="1" si="83"/>
        <v/>
      </c>
      <c r="C372" s="31" t="str">
        <f t="shared" ca="1" si="84"/>
        <v/>
      </c>
      <c r="D372" s="32" t="str">
        <f t="shared" ca="1" si="79"/>
        <v/>
      </c>
      <c r="E372" s="4" t="str">
        <f t="shared" ca="1" si="85"/>
        <v/>
      </c>
      <c r="F372" s="31" t="str">
        <f t="shared" ca="1" si="86"/>
        <v/>
      </c>
      <c r="G372" s="32" t="str">
        <f t="shared" ca="1" si="80"/>
        <v/>
      </c>
      <c r="H372" s="4" t="str">
        <f t="shared" ca="1" si="87"/>
        <v/>
      </c>
      <c r="I372" s="31" t="str">
        <f t="shared" ca="1" si="88"/>
        <v/>
      </c>
      <c r="J372" s="32" t="str">
        <f t="shared" ca="1" si="81"/>
        <v/>
      </c>
      <c r="K372" s="93" t="str">
        <f t="shared" ca="1" si="89"/>
        <v/>
      </c>
      <c r="S372" s="163" t="str">
        <f t="shared" si="77"/>
        <v/>
      </c>
      <c r="U372" s="163" t="str">
        <f t="shared" si="78"/>
        <v/>
      </c>
    </row>
    <row r="373" spans="1:21">
      <c r="A373" s="164" t="str">
        <f t="shared" ca="1" si="82"/>
        <v/>
      </c>
      <c r="B373" s="1" t="str">
        <f t="shared" ca="1" si="83"/>
        <v/>
      </c>
      <c r="C373" s="31" t="str">
        <f t="shared" ca="1" si="84"/>
        <v/>
      </c>
      <c r="D373" s="32" t="str">
        <f t="shared" ca="1" si="79"/>
        <v/>
      </c>
      <c r="E373" s="4" t="str">
        <f t="shared" ca="1" si="85"/>
        <v/>
      </c>
      <c r="F373" s="31" t="str">
        <f t="shared" ca="1" si="86"/>
        <v/>
      </c>
      <c r="G373" s="32" t="str">
        <f t="shared" ca="1" si="80"/>
        <v/>
      </c>
      <c r="H373" s="4" t="str">
        <f t="shared" ca="1" si="87"/>
        <v/>
      </c>
      <c r="I373" s="31" t="str">
        <f t="shared" ca="1" si="88"/>
        <v/>
      </c>
      <c r="J373" s="32" t="str">
        <f t="shared" ca="1" si="81"/>
        <v/>
      </c>
      <c r="K373" s="93" t="str">
        <f t="shared" ca="1" si="89"/>
        <v/>
      </c>
      <c r="S373" s="163" t="str">
        <f t="shared" si="77"/>
        <v/>
      </c>
      <c r="U373" s="163" t="str">
        <f t="shared" si="78"/>
        <v/>
      </c>
    </row>
    <row r="374" spans="1:21">
      <c r="A374" s="164" t="str">
        <f t="shared" ca="1" si="82"/>
        <v/>
      </c>
      <c r="B374" s="1" t="str">
        <f t="shared" ca="1" si="83"/>
        <v/>
      </c>
      <c r="C374" s="31" t="str">
        <f t="shared" ca="1" si="84"/>
        <v/>
      </c>
      <c r="D374" s="32" t="str">
        <f t="shared" ca="1" si="79"/>
        <v/>
      </c>
      <c r="E374" s="4" t="str">
        <f t="shared" ca="1" si="85"/>
        <v/>
      </c>
      <c r="F374" s="31" t="str">
        <f t="shared" ca="1" si="86"/>
        <v/>
      </c>
      <c r="G374" s="32" t="str">
        <f t="shared" ca="1" si="80"/>
        <v/>
      </c>
      <c r="H374" s="4" t="str">
        <f t="shared" ca="1" si="87"/>
        <v/>
      </c>
      <c r="I374" s="31" t="str">
        <f t="shared" ca="1" si="88"/>
        <v/>
      </c>
      <c r="J374" s="32" t="str">
        <f t="shared" ca="1" si="81"/>
        <v/>
      </c>
      <c r="K374" s="93" t="str">
        <f t="shared" ca="1" si="89"/>
        <v/>
      </c>
      <c r="S374" s="163" t="str">
        <f t="shared" si="77"/>
        <v/>
      </c>
      <c r="U374" s="163" t="str">
        <f t="shared" si="78"/>
        <v/>
      </c>
    </row>
    <row r="375" spans="1:21">
      <c r="A375" s="164" t="str">
        <f t="shared" ca="1" si="82"/>
        <v/>
      </c>
      <c r="B375" s="1" t="str">
        <f t="shared" ca="1" si="83"/>
        <v/>
      </c>
      <c r="C375" s="31" t="str">
        <f t="shared" ca="1" si="84"/>
        <v/>
      </c>
      <c r="D375" s="32" t="str">
        <f t="shared" ca="1" si="79"/>
        <v/>
      </c>
      <c r="E375" s="4" t="str">
        <f t="shared" ca="1" si="85"/>
        <v/>
      </c>
      <c r="F375" s="31" t="str">
        <f t="shared" ca="1" si="86"/>
        <v/>
      </c>
      <c r="G375" s="32" t="str">
        <f t="shared" ca="1" si="80"/>
        <v/>
      </c>
      <c r="H375" s="4" t="str">
        <f t="shared" ca="1" si="87"/>
        <v/>
      </c>
      <c r="I375" s="31" t="str">
        <f t="shared" ca="1" si="88"/>
        <v/>
      </c>
      <c r="J375" s="32" t="str">
        <f t="shared" ca="1" si="81"/>
        <v/>
      </c>
      <c r="K375" s="93" t="str">
        <f t="shared" ca="1" si="89"/>
        <v/>
      </c>
      <c r="S375" s="163" t="str">
        <f t="shared" si="77"/>
        <v/>
      </c>
      <c r="U375" s="163" t="str">
        <f t="shared" si="78"/>
        <v/>
      </c>
    </row>
    <row r="376" spans="1:21">
      <c r="A376" s="164" t="str">
        <f t="shared" ca="1" si="82"/>
        <v/>
      </c>
      <c r="B376" s="1" t="str">
        <f t="shared" ca="1" si="83"/>
        <v/>
      </c>
      <c r="C376" s="31" t="str">
        <f t="shared" ca="1" si="84"/>
        <v/>
      </c>
      <c r="D376" s="32" t="str">
        <f t="shared" ca="1" si="79"/>
        <v/>
      </c>
      <c r="E376" s="4" t="str">
        <f t="shared" ca="1" si="85"/>
        <v/>
      </c>
      <c r="F376" s="31" t="str">
        <f t="shared" ca="1" si="86"/>
        <v/>
      </c>
      <c r="G376" s="32" t="str">
        <f t="shared" ca="1" si="80"/>
        <v/>
      </c>
      <c r="H376" s="4" t="str">
        <f t="shared" ca="1" si="87"/>
        <v/>
      </c>
      <c r="I376" s="31" t="str">
        <f t="shared" ca="1" si="88"/>
        <v/>
      </c>
      <c r="J376" s="32" t="str">
        <f t="shared" ca="1" si="81"/>
        <v/>
      </c>
      <c r="K376" s="93" t="str">
        <f t="shared" ca="1" si="89"/>
        <v/>
      </c>
      <c r="S376" s="163" t="str">
        <f t="shared" si="77"/>
        <v/>
      </c>
      <c r="U376" s="163" t="str">
        <f t="shared" si="78"/>
        <v/>
      </c>
    </row>
    <row r="377" spans="1:21">
      <c r="A377" s="164" t="str">
        <f t="shared" ca="1" si="82"/>
        <v/>
      </c>
      <c r="B377" s="1" t="str">
        <f t="shared" ca="1" si="83"/>
        <v/>
      </c>
      <c r="C377" s="31" t="str">
        <f t="shared" ca="1" si="84"/>
        <v/>
      </c>
      <c r="D377" s="32" t="str">
        <f t="shared" ca="1" si="79"/>
        <v/>
      </c>
      <c r="E377" s="4" t="str">
        <f t="shared" ca="1" si="85"/>
        <v/>
      </c>
      <c r="F377" s="31" t="str">
        <f t="shared" ca="1" si="86"/>
        <v/>
      </c>
      <c r="G377" s="32" t="str">
        <f t="shared" ca="1" si="80"/>
        <v/>
      </c>
      <c r="H377" s="4" t="str">
        <f t="shared" ca="1" si="87"/>
        <v/>
      </c>
      <c r="I377" s="31" t="str">
        <f t="shared" ca="1" si="88"/>
        <v/>
      </c>
      <c r="J377" s="32" t="str">
        <f t="shared" ca="1" si="81"/>
        <v/>
      </c>
      <c r="K377" s="93" t="str">
        <f t="shared" ca="1" si="89"/>
        <v/>
      </c>
      <c r="S377" s="163" t="str">
        <f t="shared" si="77"/>
        <v/>
      </c>
      <c r="U377" s="163" t="str">
        <f t="shared" si="78"/>
        <v/>
      </c>
    </row>
    <row r="378" spans="1:21">
      <c r="A378" s="164" t="str">
        <f t="shared" ca="1" si="82"/>
        <v/>
      </c>
      <c r="B378" s="1" t="str">
        <f t="shared" ca="1" si="83"/>
        <v/>
      </c>
      <c r="C378" s="31" t="str">
        <f t="shared" ca="1" si="84"/>
        <v/>
      </c>
      <c r="D378" s="32" t="str">
        <f t="shared" ca="1" si="79"/>
        <v/>
      </c>
      <c r="E378" s="4" t="str">
        <f t="shared" ca="1" si="85"/>
        <v/>
      </c>
      <c r="F378" s="31" t="str">
        <f t="shared" ca="1" si="86"/>
        <v/>
      </c>
      <c r="G378" s="32" t="str">
        <f t="shared" ca="1" si="80"/>
        <v/>
      </c>
      <c r="H378" s="4" t="str">
        <f t="shared" ca="1" si="87"/>
        <v/>
      </c>
      <c r="I378" s="31" t="str">
        <f t="shared" ca="1" si="88"/>
        <v/>
      </c>
      <c r="J378" s="32" t="str">
        <f t="shared" ca="1" si="81"/>
        <v/>
      </c>
      <c r="K378" s="93" t="str">
        <f t="shared" ca="1" si="89"/>
        <v/>
      </c>
      <c r="S378" s="163" t="str">
        <f t="shared" si="77"/>
        <v/>
      </c>
      <c r="U378" s="163" t="str">
        <f t="shared" si="78"/>
        <v/>
      </c>
    </row>
    <row r="379" spans="1:21">
      <c r="A379" s="164" t="str">
        <f t="shared" ca="1" si="82"/>
        <v/>
      </c>
      <c r="B379" s="1" t="str">
        <f t="shared" ca="1" si="83"/>
        <v/>
      </c>
      <c r="C379" s="31" t="str">
        <f t="shared" ca="1" si="84"/>
        <v/>
      </c>
      <c r="D379" s="32" t="str">
        <f t="shared" ca="1" si="79"/>
        <v/>
      </c>
      <c r="E379" s="4" t="str">
        <f t="shared" ca="1" si="85"/>
        <v/>
      </c>
      <c r="F379" s="31" t="str">
        <f t="shared" ca="1" si="86"/>
        <v/>
      </c>
      <c r="G379" s="32" t="str">
        <f t="shared" ca="1" si="80"/>
        <v/>
      </c>
      <c r="H379" s="4" t="str">
        <f t="shared" ca="1" si="87"/>
        <v/>
      </c>
      <c r="I379" s="31" t="str">
        <f t="shared" ca="1" si="88"/>
        <v/>
      </c>
      <c r="J379" s="32" t="str">
        <f t="shared" ca="1" si="81"/>
        <v/>
      </c>
      <c r="K379" s="93" t="str">
        <f t="shared" ca="1" si="89"/>
        <v/>
      </c>
      <c r="S379" s="163" t="str">
        <f t="shared" si="77"/>
        <v/>
      </c>
      <c r="U379" s="163" t="str">
        <f t="shared" si="78"/>
        <v/>
      </c>
    </row>
    <row r="380" spans="1:21">
      <c r="A380" s="164" t="str">
        <f t="shared" ca="1" si="82"/>
        <v/>
      </c>
      <c r="B380" s="1" t="str">
        <f t="shared" ca="1" si="83"/>
        <v/>
      </c>
      <c r="C380" s="31" t="str">
        <f t="shared" ca="1" si="84"/>
        <v/>
      </c>
      <c r="D380" s="32" t="str">
        <f t="shared" ca="1" si="79"/>
        <v/>
      </c>
      <c r="E380" s="4" t="str">
        <f t="shared" ca="1" si="85"/>
        <v/>
      </c>
      <c r="F380" s="31" t="str">
        <f t="shared" ca="1" si="86"/>
        <v/>
      </c>
      <c r="G380" s="32" t="str">
        <f t="shared" ca="1" si="80"/>
        <v/>
      </c>
      <c r="H380" s="4" t="str">
        <f t="shared" ca="1" si="87"/>
        <v/>
      </c>
      <c r="I380" s="31" t="str">
        <f t="shared" ca="1" si="88"/>
        <v/>
      </c>
      <c r="J380" s="32" t="str">
        <f t="shared" ca="1" si="81"/>
        <v/>
      </c>
      <c r="K380" s="93" t="str">
        <f t="shared" ca="1" si="89"/>
        <v/>
      </c>
      <c r="S380" s="163" t="str">
        <f t="shared" si="77"/>
        <v/>
      </c>
      <c r="U380" s="163" t="str">
        <f t="shared" si="78"/>
        <v/>
      </c>
    </row>
    <row r="381" spans="1:21">
      <c r="A381" s="164" t="str">
        <f t="shared" ca="1" si="82"/>
        <v/>
      </c>
      <c r="B381" s="1" t="str">
        <f t="shared" ca="1" si="83"/>
        <v/>
      </c>
      <c r="C381" s="31" t="str">
        <f t="shared" ca="1" si="84"/>
        <v/>
      </c>
      <c r="D381" s="32" t="str">
        <f t="shared" ca="1" si="79"/>
        <v/>
      </c>
      <c r="E381" s="4" t="str">
        <f t="shared" ca="1" si="85"/>
        <v/>
      </c>
      <c r="F381" s="31" t="str">
        <f t="shared" ca="1" si="86"/>
        <v/>
      </c>
      <c r="G381" s="32" t="str">
        <f t="shared" ca="1" si="80"/>
        <v/>
      </c>
      <c r="H381" s="4" t="str">
        <f t="shared" ca="1" si="87"/>
        <v/>
      </c>
      <c r="I381" s="31" t="str">
        <f t="shared" ca="1" si="88"/>
        <v/>
      </c>
      <c r="J381" s="32" t="str">
        <f t="shared" ca="1" si="81"/>
        <v/>
      </c>
      <c r="K381" s="93" t="str">
        <f t="shared" ca="1" si="89"/>
        <v/>
      </c>
      <c r="S381" s="163" t="str">
        <f t="shared" si="77"/>
        <v/>
      </c>
      <c r="U381" s="163" t="str">
        <f t="shared" si="78"/>
        <v/>
      </c>
    </row>
    <row r="382" spans="1:21">
      <c r="A382" s="164" t="str">
        <f t="shared" ca="1" si="82"/>
        <v/>
      </c>
      <c r="B382" s="1" t="str">
        <f t="shared" ca="1" si="83"/>
        <v/>
      </c>
      <c r="C382" s="31" t="str">
        <f t="shared" ca="1" si="84"/>
        <v/>
      </c>
      <c r="D382" s="32" t="str">
        <f t="shared" ca="1" si="79"/>
        <v/>
      </c>
      <c r="E382" s="4" t="str">
        <f t="shared" ca="1" si="85"/>
        <v/>
      </c>
      <c r="F382" s="31" t="str">
        <f t="shared" ca="1" si="86"/>
        <v/>
      </c>
      <c r="G382" s="32" t="str">
        <f t="shared" ca="1" si="80"/>
        <v/>
      </c>
      <c r="H382" s="4" t="str">
        <f t="shared" ca="1" si="87"/>
        <v/>
      </c>
      <c r="I382" s="31" t="str">
        <f t="shared" ca="1" si="88"/>
        <v/>
      </c>
      <c r="J382" s="32" t="str">
        <f t="shared" ca="1" si="81"/>
        <v/>
      </c>
      <c r="K382" s="93" t="str">
        <f t="shared" ca="1" si="89"/>
        <v/>
      </c>
      <c r="S382" s="163" t="str">
        <f t="shared" si="77"/>
        <v/>
      </c>
      <c r="U382" s="163" t="str">
        <f t="shared" si="78"/>
        <v/>
      </c>
    </row>
    <row r="383" spans="1:21">
      <c r="A383" s="164" t="str">
        <f t="shared" ca="1" si="82"/>
        <v/>
      </c>
      <c r="B383" s="1" t="str">
        <f t="shared" ca="1" si="83"/>
        <v/>
      </c>
      <c r="C383" s="31" t="str">
        <f t="shared" ca="1" si="84"/>
        <v/>
      </c>
      <c r="D383" s="32" t="str">
        <f t="shared" ca="1" si="79"/>
        <v/>
      </c>
      <c r="E383" s="4" t="str">
        <f t="shared" ca="1" si="85"/>
        <v/>
      </c>
      <c r="F383" s="31" t="str">
        <f t="shared" ca="1" si="86"/>
        <v/>
      </c>
      <c r="G383" s="32" t="str">
        <f t="shared" ca="1" si="80"/>
        <v/>
      </c>
      <c r="H383" s="4" t="str">
        <f t="shared" ca="1" si="87"/>
        <v/>
      </c>
      <c r="I383" s="31" t="str">
        <f t="shared" ca="1" si="88"/>
        <v/>
      </c>
      <c r="J383" s="32" t="str">
        <f t="shared" ca="1" si="81"/>
        <v/>
      </c>
      <c r="K383" s="93" t="str">
        <f t="shared" ca="1" si="89"/>
        <v/>
      </c>
      <c r="S383" s="163" t="str">
        <f t="shared" si="77"/>
        <v/>
      </c>
      <c r="U383" s="163" t="str">
        <f t="shared" si="78"/>
        <v/>
      </c>
    </row>
    <row r="384" spans="1:21">
      <c r="A384" s="164" t="str">
        <f t="shared" ca="1" si="82"/>
        <v/>
      </c>
      <c r="B384" s="1" t="str">
        <f t="shared" ca="1" si="83"/>
        <v/>
      </c>
      <c r="C384" s="31" t="str">
        <f t="shared" ca="1" si="84"/>
        <v/>
      </c>
      <c r="D384" s="32" t="str">
        <f t="shared" ca="1" si="79"/>
        <v/>
      </c>
      <c r="E384" s="4" t="str">
        <f t="shared" ca="1" si="85"/>
        <v/>
      </c>
      <c r="F384" s="31" t="str">
        <f t="shared" ca="1" si="86"/>
        <v/>
      </c>
      <c r="G384" s="32" t="str">
        <f t="shared" ca="1" si="80"/>
        <v/>
      </c>
      <c r="H384" s="4" t="str">
        <f t="shared" ca="1" si="87"/>
        <v/>
      </c>
      <c r="I384" s="31" t="str">
        <f t="shared" ca="1" si="88"/>
        <v/>
      </c>
      <c r="J384" s="32" t="str">
        <f t="shared" ca="1" si="81"/>
        <v/>
      </c>
      <c r="K384" s="93" t="str">
        <f t="shared" ca="1" si="89"/>
        <v/>
      </c>
      <c r="S384" s="163" t="str">
        <f t="shared" si="77"/>
        <v/>
      </c>
      <c r="U384" s="163" t="str">
        <f t="shared" si="78"/>
        <v/>
      </c>
    </row>
    <row r="385" spans="1:21">
      <c r="A385" s="164" t="str">
        <f t="shared" ca="1" si="82"/>
        <v/>
      </c>
      <c r="B385" s="1" t="str">
        <f t="shared" ca="1" si="83"/>
        <v/>
      </c>
      <c r="C385" s="31" t="str">
        <f t="shared" ca="1" si="84"/>
        <v/>
      </c>
      <c r="D385" s="32" t="str">
        <f t="shared" ca="1" si="79"/>
        <v/>
      </c>
      <c r="E385" s="4" t="str">
        <f t="shared" ca="1" si="85"/>
        <v/>
      </c>
      <c r="F385" s="31" t="str">
        <f t="shared" ca="1" si="86"/>
        <v/>
      </c>
      <c r="G385" s="32" t="str">
        <f t="shared" ca="1" si="80"/>
        <v/>
      </c>
      <c r="H385" s="4" t="str">
        <f t="shared" ca="1" si="87"/>
        <v/>
      </c>
      <c r="I385" s="31" t="str">
        <f t="shared" ca="1" si="88"/>
        <v/>
      </c>
      <c r="J385" s="32" t="str">
        <f t="shared" ca="1" si="81"/>
        <v/>
      </c>
      <c r="K385" s="93" t="str">
        <f t="shared" ca="1" si="89"/>
        <v/>
      </c>
      <c r="S385" s="163" t="str">
        <f t="shared" si="77"/>
        <v/>
      </c>
      <c r="U385" s="163" t="str">
        <f t="shared" si="78"/>
        <v/>
      </c>
    </row>
    <row r="386" spans="1:21">
      <c r="A386" s="164" t="str">
        <f t="shared" ca="1" si="82"/>
        <v/>
      </c>
      <c r="B386" s="1" t="str">
        <f t="shared" ca="1" si="83"/>
        <v/>
      </c>
      <c r="C386" s="31" t="str">
        <f t="shared" ca="1" si="84"/>
        <v/>
      </c>
      <c r="D386" s="32" t="str">
        <f t="shared" ca="1" si="79"/>
        <v/>
      </c>
      <c r="E386" s="4" t="str">
        <f t="shared" ca="1" si="85"/>
        <v/>
      </c>
      <c r="F386" s="31" t="str">
        <f t="shared" ca="1" si="86"/>
        <v/>
      </c>
      <c r="G386" s="32" t="str">
        <f t="shared" ca="1" si="80"/>
        <v/>
      </c>
      <c r="H386" s="4" t="str">
        <f t="shared" ca="1" si="87"/>
        <v/>
      </c>
      <c r="I386" s="31" t="str">
        <f t="shared" ca="1" si="88"/>
        <v/>
      </c>
      <c r="J386" s="32" t="str">
        <f t="shared" ca="1" si="81"/>
        <v/>
      </c>
      <c r="K386" s="93" t="str">
        <f t="shared" ca="1" si="89"/>
        <v/>
      </c>
      <c r="S386" s="163" t="str">
        <f t="shared" si="77"/>
        <v/>
      </c>
      <c r="U386" s="163" t="str">
        <f t="shared" si="78"/>
        <v/>
      </c>
    </row>
    <row r="387" spans="1:21">
      <c r="A387" s="164" t="str">
        <f t="shared" ca="1" si="82"/>
        <v/>
      </c>
      <c r="B387" s="1" t="str">
        <f t="shared" ca="1" si="83"/>
        <v/>
      </c>
      <c r="C387" s="31" t="str">
        <f t="shared" ca="1" si="84"/>
        <v/>
      </c>
      <c r="D387" s="32" t="str">
        <f t="shared" ca="1" si="79"/>
        <v/>
      </c>
      <c r="E387" s="4" t="str">
        <f t="shared" ca="1" si="85"/>
        <v/>
      </c>
      <c r="F387" s="31" t="str">
        <f t="shared" ca="1" si="86"/>
        <v/>
      </c>
      <c r="G387" s="32" t="str">
        <f t="shared" ca="1" si="80"/>
        <v/>
      </c>
      <c r="H387" s="4" t="str">
        <f t="shared" ca="1" si="87"/>
        <v/>
      </c>
      <c r="I387" s="31" t="str">
        <f t="shared" ca="1" si="88"/>
        <v/>
      </c>
      <c r="J387" s="32" t="str">
        <f t="shared" ca="1" si="81"/>
        <v/>
      </c>
      <c r="K387" s="93" t="str">
        <f t="shared" ca="1" si="89"/>
        <v/>
      </c>
      <c r="S387" s="163" t="str">
        <f t="shared" si="77"/>
        <v/>
      </c>
      <c r="U387" s="163" t="str">
        <f t="shared" si="78"/>
        <v/>
      </c>
    </row>
    <row r="388" spans="1:21">
      <c r="A388" s="164" t="str">
        <f t="shared" ca="1" si="82"/>
        <v/>
      </c>
      <c r="B388" s="1" t="str">
        <f t="shared" ca="1" si="83"/>
        <v/>
      </c>
      <c r="C388" s="31" t="str">
        <f t="shared" ca="1" si="84"/>
        <v/>
      </c>
      <c r="D388" s="32" t="str">
        <f t="shared" ca="1" si="79"/>
        <v/>
      </c>
      <c r="E388" s="4" t="str">
        <f t="shared" ca="1" si="85"/>
        <v/>
      </c>
      <c r="F388" s="31" t="str">
        <f t="shared" ca="1" si="86"/>
        <v/>
      </c>
      <c r="G388" s="32" t="str">
        <f t="shared" ca="1" si="80"/>
        <v/>
      </c>
      <c r="H388" s="4" t="str">
        <f t="shared" ca="1" si="87"/>
        <v/>
      </c>
      <c r="I388" s="31" t="str">
        <f t="shared" ca="1" si="88"/>
        <v/>
      </c>
      <c r="J388" s="32" t="str">
        <f t="shared" ca="1" si="81"/>
        <v/>
      </c>
      <c r="K388" s="93" t="str">
        <f t="shared" ca="1" si="89"/>
        <v/>
      </c>
      <c r="S388" s="163" t="str">
        <f t="shared" ref="S388:S451" si="90">IF(COUNTIF(O:O,M388)*COUNTIF(Q:Q,M388),M388,"")</f>
        <v/>
      </c>
      <c r="U388" s="163" t="str">
        <f t="shared" ref="U388:U451" si="91">IF(T388&gt;$A$14,T388,"")</f>
        <v/>
      </c>
    </row>
    <row r="389" spans="1:21">
      <c r="A389" s="164" t="str">
        <f t="shared" ca="1" si="82"/>
        <v/>
      </c>
      <c r="B389" s="1" t="str">
        <f t="shared" ca="1" si="83"/>
        <v/>
      </c>
      <c r="C389" s="31" t="str">
        <f t="shared" ca="1" si="84"/>
        <v/>
      </c>
      <c r="D389" s="32" t="str">
        <f t="shared" ca="1" si="79"/>
        <v/>
      </c>
      <c r="E389" s="4" t="str">
        <f t="shared" ca="1" si="85"/>
        <v/>
      </c>
      <c r="F389" s="31" t="str">
        <f t="shared" ca="1" si="86"/>
        <v/>
      </c>
      <c r="G389" s="32" t="str">
        <f t="shared" ca="1" si="80"/>
        <v/>
      </c>
      <c r="H389" s="4" t="str">
        <f t="shared" ca="1" si="87"/>
        <v/>
      </c>
      <c r="I389" s="31" t="str">
        <f t="shared" ca="1" si="88"/>
        <v/>
      </c>
      <c r="J389" s="32" t="str">
        <f t="shared" ca="1" si="81"/>
        <v/>
      </c>
      <c r="K389" s="93" t="str">
        <f t="shared" ca="1" si="89"/>
        <v/>
      </c>
      <c r="S389" s="163" t="str">
        <f t="shared" si="90"/>
        <v/>
      </c>
      <c r="U389" s="163" t="str">
        <f t="shared" si="91"/>
        <v/>
      </c>
    </row>
    <row r="390" spans="1:21">
      <c r="A390" s="164" t="str">
        <f t="shared" ca="1" si="82"/>
        <v/>
      </c>
      <c r="B390" s="1" t="str">
        <f t="shared" ca="1" si="83"/>
        <v/>
      </c>
      <c r="C390" s="31" t="str">
        <f t="shared" ca="1" si="84"/>
        <v/>
      </c>
      <c r="D390" s="32" t="str">
        <f t="shared" ca="1" si="79"/>
        <v/>
      </c>
      <c r="E390" s="4" t="str">
        <f t="shared" ca="1" si="85"/>
        <v/>
      </c>
      <c r="F390" s="31" t="str">
        <f t="shared" ca="1" si="86"/>
        <v/>
      </c>
      <c r="G390" s="32" t="str">
        <f t="shared" ca="1" si="80"/>
        <v/>
      </c>
      <c r="H390" s="4" t="str">
        <f t="shared" ca="1" si="87"/>
        <v/>
      </c>
      <c r="I390" s="31" t="str">
        <f t="shared" ca="1" si="88"/>
        <v/>
      </c>
      <c r="J390" s="32" t="str">
        <f t="shared" ca="1" si="81"/>
        <v/>
      </c>
      <c r="K390" s="93" t="str">
        <f t="shared" ca="1" si="89"/>
        <v/>
      </c>
      <c r="S390" s="163" t="str">
        <f t="shared" si="90"/>
        <v/>
      </c>
      <c r="U390" s="163" t="str">
        <f t="shared" si="91"/>
        <v/>
      </c>
    </row>
    <row r="391" spans="1:21">
      <c r="A391" s="164" t="str">
        <f t="shared" ca="1" si="82"/>
        <v/>
      </c>
      <c r="B391" s="1" t="str">
        <f t="shared" ca="1" si="83"/>
        <v/>
      </c>
      <c r="C391" s="31" t="str">
        <f t="shared" ca="1" si="84"/>
        <v/>
      </c>
      <c r="D391" s="32" t="str">
        <f t="shared" ca="1" si="79"/>
        <v/>
      </c>
      <c r="E391" s="4" t="str">
        <f t="shared" ca="1" si="85"/>
        <v/>
      </c>
      <c r="F391" s="31" t="str">
        <f t="shared" ca="1" si="86"/>
        <v/>
      </c>
      <c r="G391" s="32" t="str">
        <f t="shared" ca="1" si="80"/>
        <v/>
      </c>
      <c r="H391" s="4" t="str">
        <f t="shared" ca="1" si="87"/>
        <v/>
      </c>
      <c r="I391" s="31" t="str">
        <f t="shared" ca="1" si="88"/>
        <v/>
      </c>
      <c r="J391" s="32" t="str">
        <f t="shared" ca="1" si="81"/>
        <v/>
      </c>
      <c r="K391" s="93" t="str">
        <f t="shared" ca="1" si="89"/>
        <v/>
      </c>
      <c r="S391" s="163" t="str">
        <f t="shared" si="90"/>
        <v/>
      </c>
      <c r="U391" s="163" t="str">
        <f t="shared" si="91"/>
        <v/>
      </c>
    </row>
    <row r="392" spans="1:21">
      <c r="A392" s="164" t="str">
        <f t="shared" ca="1" si="82"/>
        <v/>
      </c>
      <c r="B392" s="1" t="str">
        <f t="shared" ca="1" si="83"/>
        <v/>
      </c>
      <c r="C392" s="31" t="str">
        <f t="shared" ca="1" si="84"/>
        <v/>
      </c>
      <c r="D392" s="32" t="str">
        <f t="shared" ca="1" si="79"/>
        <v/>
      </c>
      <c r="E392" s="4" t="str">
        <f t="shared" ca="1" si="85"/>
        <v/>
      </c>
      <c r="F392" s="31" t="str">
        <f t="shared" ca="1" si="86"/>
        <v/>
      </c>
      <c r="G392" s="32" t="str">
        <f t="shared" ca="1" si="80"/>
        <v/>
      </c>
      <c r="H392" s="4" t="str">
        <f t="shared" ca="1" si="87"/>
        <v/>
      </c>
      <c r="I392" s="31" t="str">
        <f t="shared" ca="1" si="88"/>
        <v/>
      </c>
      <c r="J392" s="32" t="str">
        <f t="shared" ca="1" si="81"/>
        <v/>
      </c>
      <c r="K392" s="93" t="str">
        <f t="shared" ca="1" si="89"/>
        <v/>
      </c>
      <c r="S392" s="163" t="str">
        <f t="shared" si="90"/>
        <v/>
      </c>
      <c r="U392" s="163" t="str">
        <f t="shared" si="91"/>
        <v/>
      </c>
    </row>
    <row r="393" spans="1:21">
      <c r="A393" s="164" t="str">
        <f t="shared" ca="1" si="82"/>
        <v/>
      </c>
      <c r="B393" s="1" t="str">
        <f t="shared" ca="1" si="83"/>
        <v/>
      </c>
      <c r="C393" s="31" t="str">
        <f t="shared" ca="1" si="84"/>
        <v/>
      </c>
      <c r="D393" s="32" t="str">
        <f t="shared" ca="1" si="79"/>
        <v/>
      </c>
      <c r="E393" s="4" t="str">
        <f t="shared" ca="1" si="85"/>
        <v/>
      </c>
      <c r="F393" s="31" t="str">
        <f t="shared" ca="1" si="86"/>
        <v/>
      </c>
      <c r="G393" s="32" t="str">
        <f t="shared" ca="1" si="80"/>
        <v/>
      </c>
      <c r="H393" s="4" t="str">
        <f t="shared" ca="1" si="87"/>
        <v/>
      </c>
      <c r="I393" s="31" t="str">
        <f t="shared" ca="1" si="88"/>
        <v/>
      </c>
      <c r="J393" s="32" t="str">
        <f t="shared" ca="1" si="81"/>
        <v/>
      </c>
      <c r="K393" s="93" t="str">
        <f t="shared" ca="1" si="89"/>
        <v/>
      </c>
      <c r="S393" s="163" t="str">
        <f t="shared" si="90"/>
        <v/>
      </c>
      <c r="U393" s="163" t="str">
        <f t="shared" si="91"/>
        <v/>
      </c>
    </row>
    <row r="394" spans="1:21">
      <c r="A394" s="164" t="str">
        <f t="shared" ca="1" si="82"/>
        <v/>
      </c>
      <c r="B394" s="1" t="str">
        <f t="shared" ca="1" si="83"/>
        <v/>
      </c>
      <c r="C394" s="31" t="str">
        <f t="shared" ca="1" si="84"/>
        <v/>
      </c>
      <c r="D394" s="32" t="str">
        <f t="shared" ca="1" si="79"/>
        <v/>
      </c>
      <c r="E394" s="4" t="str">
        <f t="shared" ca="1" si="85"/>
        <v/>
      </c>
      <c r="F394" s="31" t="str">
        <f t="shared" ca="1" si="86"/>
        <v/>
      </c>
      <c r="G394" s="32" t="str">
        <f t="shared" ca="1" si="80"/>
        <v/>
      </c>
      <c r="H394" s="4" t="str">
        <f t="shared" ca="1" si="87"/>
        <v/>
      </c>
      <c r="I394" s="31" t="str">
        <f t="shared" ca="1" si="88"/>
        <v/>
      </c>
      <c r="J394" s="32" t="str">
        <f t="shared" ca="1" si="81"/>
        <v/>
      </c>
      <c r="K394" s="93" t="str">
        <f t="shared" ca="1" si="89"/>
        <v/>
      </c>
      <c r="S394" s="163" t="str">
        <f t="shared" si="90"/>
        <v/>
      </c>
      <c r="U394" s="163" t="str">
        <f t="shared" si="91"/>
        <v/>
      </c>
    </row>
    <row r="395" spans="1:21">
      <c r="A395" s="164" t="str">
        <f t="shared" ca="1" si="82"/>
        <v/>
      </c>
      <c r="B395" s="1" t="str">
        <f t="shared" ca="1" si="83"/>
        <v/>
      </c>
      <c r="C395" s="31" t="str">
        <f t="shared" ca="1" si="84"/>
        <v/>
      </c>
      <c r="D395" s="32" t="str">
        <f t="shared" ca="1" si="79"/>
        <v/>
      </c>
      <c r="E395" s="4" t="str">
        <f t="shared" ca="1" si="85"/>
        <v/>
      </c>
      <c r="F395" s="31" t="str">
        <f t="shared" ca="1" si="86"/>
        <v/>
      </c>
      <c r="G395" s="32" t="str">
        <f t="shared" ca="1" si="80"/>
        <v/>
      </c>
      <c r="H395" s="4" t="str">
        <f t="shared" ca="1" si="87"/>
        <v/>
      </c>
      <c r="I395" s="31" t="str">
        <f t="shared" ca="1" si="88"/>
        <v/>
      </c>
      <c r="J395" s="32" t="str">
        <f t="shared" ca="1" si="81"/>
        <v/>
      </c>
      <c r="K395" s="93" t="str">
        <f t="shared" ca="1" si="89"/>
        <v/>
      </c>
      <c r="S395" s="163" t="str">
        <f t="shared" si="90"/>
        <v/>
      </c>
      <c r="U395" s="163" t="str">
        <f t="shared" si="91"/>
        <v/>
      </c>
    </row>
    <row r="396" spans="1:21">
      <c r="A396" s="164" t="str">
        <f t="shared" ca="1" si="82"/>
        <v/>
      </c>
      <c r="B396" s="1" t="str">
        <f t="shared" ca="1" si="83"/>
        <v/>
      </c>
      <c r="C396" s="31" t="str">
        <f t="shared" ca="1" si="84"/>
        <v/>
      </c>
      <c r="D396" s="32" t="str">
        <f t="shared" ca="1" si="79"/>
        <v/>
      </c>
      <c r="E396" s="4" t="str">
        <f t="shared" ca="1" si="85"/>
        <v/>
      </c>
      <c r="F396" s="31" t="str">
        <f t="shared" ca="1" si="86"/>
        <v/>
      </c>
      <c r="G396" s="32" t="str">
        <f t="shared" ca="1" si="80"/>
        <v/>
      </c>
      <c r="H396" s="4" t="str">
        <f t="shared" ca="1" si="87"/>
        <v/>
      </c>
      <c r="I396" s="31" t="str">
        <f t="shared" ca="1" si="88"/>
        <v/>
      </c>
      <c r="J396" s="32" t="str">
        <f t="shared" ca="1" si="81"/>
        <v/>
      </c>
      <c r="K396" s="93" t="str">
        <f t="shared" ca="1" si="89"/>
        <v/>
      </c>
      <c r="S396" s="163" t="str">
        <f t="shared" si="90"/>
        <v/>
      </c>
      <c r="U396" s="163" t="str">
        <f t="shared" si="91"/>
        <v/>
      </c>
    </row>
    <row r="397" spans="1:21">
      <c r="A397" s="164" t="str">
        <f t="shared" ca="1" si="82"/>
        <v/>
      </c>
      <c r="B397" s="1" t="str">
        <f t="shared" ca="1" si="83"/>
        <v/>
      </c>
      <c r="C397" s="31" t="str">
        <f t="shared" ca="1" si="84"/>
        <v/>
      </c>
      <c r="D397" s="32" t="str">
        <f t="shared" ca="1" si="79"/>
        <v/>
      </c>
      <c r="E397" s="4" t="str">
        <f t="shared" ca="1" si="85"/>
        <v/>
      </c>
      <c r="F397" s="31" t="str">
        <f t="shared" ca="1" si="86"/>
        <v/>
      </c>
      <c r="G397" s="32" t="str">
        <f t="shared" ca="1" si="80"/>
        <v/>
      </c>
      <c r="H397" s="4" t="str">
        <f t="shared" ca="1" si="87"/>
        <v/>
      </c>
      <c r="I397" s="31" t="str">
        <f t="shared" ca="1" si="88"/>
        <v/>
      </c>
      <c r="J397" s="32" t="str">
        <f t="shared" ca="1" si="81"/>
        <v/>
      </c>
      <c r="K397" s="93" t="str">
        <f t="shared" ca="1" si="89"/>
        <v/>
      </c>
      <c r="S397" s="163" t="str">
        <f t="shared" si="90"/>
        <v/>
      </c>
      <c r="U397" s="163" t="str">
        <f t="shared" si="91"/>
        <v/>
      </c>
    </row>
    <row r="398" spans="1:21">
      <c r="A398" s="164" t="str">
        <f t="shared" ca="1" si="82"/>
        <v/>
      </c>
      <c r="B398" s="1" t="str">
        <f t="shared" ca="1" si="83"/>
        <v/>
      </c>
      <c r="C398" s="31" t="str">
        <f t="shared" ca="1" si="84"/>
        <v/>
      </c>
      <c r="D398" s="32" t="str">
        <f t="shared" ca="1" si="79"/>
        <v/>
      </c>
      <c r="E398" s="4" t="str">
        <f t="shared" ca="1" si="85"/>
        <v/>
      </c>
      <c r="F398" s="31" t="str">
        <f t="shared" ca="1" si="86"/>
        <v/>
      </c>
      <c r="G398" s="32" t="str">
        <f t="shared" ca="1" si="80"/>
        <v/>
      </c>
      <c r="H398" s="4" t="str">
        <f t="shared" ca="1" si="87"/>
        <v/>
      </c>
      <c r="I398" s="31" t="str">
        <f t="shared" ca="1" si="88"/>
        <v/>
      </c>
      <c r="J398" s="32" t="str">
        <f t="shared" ca="1" si="81"/>
        <v/>
      </c>
      <c r="K398" s="93" t="str">
        <f t="shared" ca="1" si="89"/>
        <v/>
      </c>
      <c r="S398" s="163" t="str">
        <f t="shared" si="90"/>
        <v/>
      </c>
      <c r="U398" s="163" t="str">
        <f t="shared" si="91"/>
        <v/>
      </c>
    </row>
    <row r="399" spans="1:21">
      <c r="A399" s="164" t="str">
        <f t="shared" ca="1" si="82"/>
        <v/>
      </c>
      <c r="B399" s="1" t="str">
        <f t="shared" ca="1" si="83"/>
        <v/>
      </c>
      <c r="C399" s="31" t="str">
        <f t="shared" ca="1" si="84"/>
        <v/>
      </c>
      <c r="D399" s="32" t="str">
        <f t="shared" ca="1" si="79"/>
        <v/>
      </c>
      <c r="E399" s="4" t="str">
        <f t="shared" ca="1" si="85"/>
        <v/>
      </c>
      <c r="F399" s="31" t="str">
        <f t="shared" ca="1" si="86"/>
        <v/>
      </c>
      <c r="G399" s="32" t="str">
        <f t="shared" ca="1" si="80"/>
        <v/>
      </c>
      <c r="H399" s="4" t="str">
        <f t="shared" ca="1" si="87"/>
        <v/>
      </c>
      <c r="I399" s="31" t="str">
        <f t="shared" ca="1" si="88"/>
        <v/>
      </c>
      <c r="J399" s="32" t="str">
        <f t="shared" ca="1" si="81"/>
        <v/>
      </c>
      <c r="K399" s="93" t="str">
        <f t="shared" ca="1" si="89"/>
        <v/>
      </c>
      <c r="S399" s="163" t="str">
        <f t="shared" si="90"/>
        <v/>
      </c>
      <c r="U399" s="163" t="str">
        <f t="shared" si="91"/>
        <v/>
      </c>
    </row>
    <row r="400" spans="1:21">
      <c r="A400" s="164" t="str">
        <f t="shared" ca="1" si="82"/>
        <v/>
      </c>
      <c r="B400" s="1" t="str">
        <f t="shared" ca="1" si="83"/>
        <v/>
      </c>
      <c r="C400" s="31" t="str">
        <f t="shared" ca="1" si="84"/>
        <v/>
      </c>
      <c r="D400" s="32" t="str">
        <f t="shared" ref="D400:D463" ca="1" si="92">IF(ISERROR(B400-2),"",$B$6*ROUNDUP(A400-$A$14,0)/360*$B$5)</f>
        <v/>
      </c>
      <c r="E400" s="4" t="str">
        <f t="shared" ca="1" si="85"/>
        <v/>
      </c>
      <c r="F400" s="31" t="str">
        <f t="shared" ca="1" si="86"/>
        <v/>
      </c>
      <c r="G400" s="32" t="str">
        <f t="shared" ref="G400:G463" ca="1" si="93">IF(ISERROR(B400-2),"",$C$6*ROUNDUP(A400-$A$14,0)/360*$C$5)</f>
        <v/>
      </c>
      <c r="H400" s="4" t="str">
        <f t="shared" ca="1" si="87"/>
        <v/>
      </c>
      <c r="I400" s="31" t="str">
        <f t="shared" ca="1" si="88"/>
        <v/>
      </c>
      <c r="J400" s="32" t="str">
        <f t="shared" ref="J400:J463" ca="1" si="94">IF(ISERROR(B400-2),"",$D$6*ROUNDUP(A400-$A$14,0)/360*$D$5)</f>
        <v/>
      </c>
      <c r="K400" s="93" t="str">
        <f t="shared" ca="1" si="89"/>
        <v/>
      </c>
      <c r="S400" s="163" t="str">
        <f t="shared" si="90"/>
        <v/>
      </c>
      <c r="U400" s="163" t="str">
        <f t="shared" si="91"/>
        <v/>
      </c>
    </row>
    <row r="401" spans="1:21">
      <c r="A401" s="164" t="str">
        <f t="shared" ca="1" si="82"/>
        <v/>
      </c>
      <c r="B401" s="1" t="str">
        <f t="shared" ca="1" si="83"/>
        <v/>
      </c>
      <c r="C401" s="31" t="str">
        <f t="shared" ca="1" si="84"/>
        <v/>
      </c>
      <c r="D401" s="32" t="str">
        <f t="shared" ca="1" si="92"/>
        <v/>
      </c>
      <c r="E401" s="4" t="str">
        <f t="shared" ca="1" si="85"/>
        <v/>
      </c>
      <c r="F401" s="31" t="str">
        <f t="shared" ca="1" si="86"/>
        <v/>
      </c>
      <c r="G401" s="32" t="str">
        <f t="shared" ca="1" si="93"/>
        <v/>
      </c>
      <c r="H401" s="4" t="str">
        <f t="shared" ca="1" si="87"/>
        <v/>
      </c>
      <c r="I401" s="31" t="str">
        <f t="shared" ca="1" si="88"/>
        <v/>
      </c>
      <c r="J401" s="32" t="str">
        <f t="shared" ca="1" si="94"/>
        <v/>
      </c>
      <c r="K401" s="93" t="str">
        <f t="shared" ca="1" si="89"/>
        <v/>
      </c>
      <c r="S401" s="163" t="str">
        <f t="shared" si="90"/>
        <v/>
      </c>
      <c r="U401" s="163" t="str">
        <f t="shared" si="91"/>
        <v/>
      </c>
    </row>
    <row r="402" spans="1:21">
      <c r="A402" s="164" t="str">
        <f t="shared" ca="1" si="82"/>
        <v/>
      </c>
      <c r="B402" s="1" t="str">
        <f t="shared" ca="1" si="83"/>
        <v/>
      </c>
      <c r="C402" s="31" t="str">
        <f t="shared" ca="1" si="84"/>
        <v/>
      </c>
      <c r="D402" s="32" t="str">
        <f t="shared" ca="1" si="92"/>
        <v/>
      </c>
      <c r="E402" s="4" t="str">
        <f t="shared" ca="1" si="85"/>
        <v/>
      </c>
      <c r="F402" s="31" t="str">
        <f t="shared" ca="1" si="86"/>
        <v/>
      </c>
      <c r="G402" s="32" t="str">
        <f t="shared" ca="1" si="93"/>
        <v/>
      </c>
      <c r="H402" s="4" t="str">
        <f t="shared" ca="1" si="87"/>
        <v/>
      </c>
      <c r="I402" s="31" t="str">
        <f t="shared" ca="1" si="88"/>
        <v/>
      </c>
      <c r="J402" s="32" t="str">
        <f t="shared" ca="1" si="94"/>
        <v/>
      </c>
      <c r="K402" s="93" t="str">
        <f t="shared" ca="1" si="89"/>
        <v/>
      </c>
      <c r="S402" s="163" t="str">
        <f t="shared" si="90"/>
        <v/>
      </c>
      <c r="U402" s="163" t="str">
        <f t="shared" si="91"/>
        <v/>
      </c>
    </row>
    <row r="403" spans="1:21">
      <c r="A403" s="164" t="str">
        <f t="shared" ca="1" si="82"/>
        <v/>
      </c>
      <c r="B403" s="1" t="str">
        <f t="shared" ca="1" si="83"/>
        <v/>
      </c>
      <c r="C403" s="31" t="str">
        <f t="shared" ca="1" si="84"/>
        <v/>
      </c>
      <c r="D403" s="32" t="str">
        <f t="shared" ca="1" si="92"/>
        <v/>
      </c>
      <c r="E403" s="4" t="str">
        <f t="shared" ca="1" si="85"/>
        <v/>
      </c>
      <c r="F403" s="31" t="str">
        <f t="shared" ca="1" si="86"/>
        <v/>
      </c>
      <c r="G403" s="32" t="str">
        <f t="shared" ca="1" si="93"/>
        <v/>
      </c>
      <c r="H403" s="4" t="str">
        <f t="shared" ca="1" si="87"/>
        <v/>
      </c>
      <c r="I403" s="31" t="str">
        <f t="shared" ca="1" si="88"/>
        <v/>
      </c>
      <c r="J403" s="32" t="str">
        <f t="shared" ca="1" si="94"/>
        <v/>
      </c>
      <c r="K403" s="93" t="str">
        <f t="shared" ca="1" si="89"/>
        <v/>
      </c>
      <c r="S403" s="163" t="str">
        <f t="shared" si="90"/>
        <v/>
      </c>
      <c r="U403" s="163" t="str">
        <f t="shared" si="91"/>
        <v/>
      </c>
    </row>
    <row r="404" spans="1:21">
      <c r="A404" s="164" t="str">
        <f t="shared" ca="1" si="82"/>
        <v/>
      </c>
      <c r="B404" s="1" t="str">
        <f t="shared" ca="1" si="83"/>
        <v/>
      </c>
      <c r="C404" s="31" t="str">
        <f t="shared" ca="1" si="84"/>
        <v/>
      </c>
      <c r="D404" s="32" t="str">
        <f t="shared" ca="1" si="92"/>
        <v/>
      </c>
      <c r="E404" s="4" t="str">
        <f t="shared" ca="1" si="85"/>
        <v/>
      </c>
      <c r="F404" s="31" t="str">
        <f t="shared" ca="1" si="86"/>
        <v/>
      </c>
      <c r="G404" s="32" t="str">
        <f t="shared" ca="1" si="93"/>
        <v/>
      </c>
      <c r="H404" s="4" t="str">
        <f t="shared" ca="1" si="87"/>
        <v/>
      </c>
      <c r="I404" s="31" t="str">
        <f t="shared" ca="1" si="88"/>
        <v/>
      </c>
      <c r="J404" s="32" t="str">
        <f t="shared" ca="1" si="94"/>
        <v/>
      </c>
      <c r="K404" s="93" t="str">
        <f t="shared" ca="1" si="89"/>
        <v/>
      </c>
      <c r="S404" s="163" t="str">
        <f t="shared" si="90"/>
        <v/>
      </c>
      <c r="U404" s="163" t="str">
        <f t="shared" si="91"/>
        <v/>
      </c>
    </row>
    <row r="405" spans="1:21">
      <c r="A405" s="164" t="str">
        <f t="shared" ca="1" si="82"/>
        <v/>
      </c>
      <c r="B405" s="1" t="str">
        <f t="shared" ca="1" si="83"/>
        <v/>
      </c>
      <c r="C405" s="31" t="str">
        <f t="shared" ca="1" si="84"/>
        <v/>
      </c>
      <c r="D405" s="32" t="str">
        <f t="shared" ca="1" si="92"/>
        <v/>
      </c>
      <c r="E405" s="4" t="str">
        <f t="shared" ca="1" si="85"/>
        <v/>
      </c>
      <c r="F405" s="31" t="str">
        <f t="shared" ca="1" si="86"/>
        <v/>
      </c>
      <c r="G405" s="32" t="str">
        <f t="shared" ca="1" si="93"/>
        <v/>
      </c>
      <c r="H405" s="4" t="str">
        <f t="shared" ca="1" si="87"/>
        <v/>
      </c>
      <c r="I405" s="31" t="str">
        <f t="shared" ca="1" si="88"/>
        <v/>
      </c>
      <c r="J405" s="32" t="str">
        <f t="shared" ca="1" si="94"/>
        <v/>
      </c>
      <c r="K405" s="93" t="str">
        <f t="shared" ca="1" si="89"/>
        <v/>
      </c>
      <c r="S405" s="163" t="str">
        <f t="shared" si="90"/>
        <v/>
      </c>
      <c r="U405" s="163" t="str">
        <f t="shared" si="91"/>
        <v/>
      </c>
    </row>
    <row r="406" spans="1:21">
      <c r="A406" s="164" t="str">
        <f t="shared" ca="1" si="82"/>
        <v/>
      </c>
      <c r="B406" s="1" t="str">
        <f t="shared" ca="1" si="83"/>
        <v/>
      </c>
      <c r="C406" s="31" t="str">
        <f t="shared" ca="1" si="84"/>
        <v/>
      </c>
      <c r="D406" s="32" t="str">
        <f t="shared" ca="1" si="92"/>
        <v/>
      </c>
      <c r="E406" s="4" t="str">
        <f t="shared" ca="1" si="85"/>
        <v/>
      </c>
      <c r="F406" s="31" t="str">
        <f t="shared" ca="1" si="86"/>
        <v/>
      </c>
      <c r="G406" s="32" t="str">
        <f t="shared" ca="1" si="93"/>
        <v/>
      </c>
      <c r="H406" s="4" t="str">
        <f t="shared" ca="1" si="87"/>
        <v/>
      </c>
      <c r="I406" s="31" t="str">
        <f t="shared" ca="1" si="88"/>
        <v/>
      </c>
      <c r="J406" s="32" t="str">
        <f t="shared" ca="1" si="94"/>
        <v/>
      </c>
      <c r="K406" s="93" t="str">
        <f t="shared" ca="1" si="89"/>
        <v/>
      </c>
      <c r="S406" s="163" t="str">
        <f t="shared" si="90"/>
        <v/>
      </c>
      <c r="U406" s="163" t="str">
        <f t="shared" si="91"/>
        <v/>
      </c>
    </row>
    <row r="407" spans="1:21">
      <c r="A407" s="164" t="str">
        <f t="shared" ca="1" si="82"/>
        <v/>
      </c>
      <c r="B407" s="1" t="str">
        <f t="shared" ca="1" si="83"/>
        <v/>
      </c>
      <c r="C407" s="31" t="str">
        <f t="shared" ca="1" si="84"/>
        <v/>
      </c>
      <c r="D407" s="32" t="str">
        <f t="shared" ca="1" si="92"/>
        <v/>
      </c>
      <c r="E407" s="4" t="str">
        <f t="shared" ca="1" si="85"/>
        <v/>
      </c>
      <c r="F407" s="31" t="str">
        <f t="shared" ca="1" si="86"/>
        <v/>
      </c>
      <c r="G407" s="32" t="str">
        <f t="shared" ca="1" si="93"/>
        <v/>
      </c>
      <c r="H407" s="4" t="str">
        <f t="shared" ca="1" si="87"/>
        <v/>
      </c>
      <c r="I407" s="31" t="str">
        <f t="shared" ca="1" si="88"/>
        <v/>
      </c>
      <c r="J407" s="32" t="str">
        <f t="shared" ca="1" si="94"/>
        <v/>
      </c>
      <c r="K407" s="93" t="str">
        <f t="shared" ca="1" si="89"/>
        <v/>
      </c>
      <c r="S407" s="163" t="str">
        <f t="shared" si="90"/>
        <v/>
      </c>
      <c r="U407" s="163" t="str">
        <f t="shared" si="91"/>
        <v/>
      </c>
    </row>
    <row r="408" spans="1:21">
      <c r="A408" s="164" t="str">
        <f t="shared" ca="1" si="82"/>
        <v/>
      </c>
      <c r="B408" s="1" t="str">
        <f t="shared" ca="1" si="83"/>
        <v/>
      </c>
      <c r="C408" s="31" t="str">
        <f t="shared" ca="1" si="84"/>
        <v/>
      </c>
      <c r="D408" s="32" t="str">
        <f t="shared" ca="1" si="92"/>
        <v/>
      </c>
      <c r="E408" s="4" t="str">
        <f t="shared" ca="1" si="85"/>
        <v/>
      </c>
      <c r="F408" s="31" t="str">
        <f t="shared" ca="1" si="86"/>
        <v/>
      </c>
      <c r="G408" s="32" t="str">
        <f t="shared" ca="1" si="93"/>
        <v/>
      </c>
      <c r="H408" s="4" t="str">
        <f t="shared" ca="1" si="87"/>
        <v/>
      </c>
      <c r="I408" s="31" t="str">
        <f t="shared" ca="1" si="88"/>
        <v/>
      </c>
      <c r="J408" s="32" t="str">
        <f t="shared" ca="1" si="94"/>
        <v/>
      </c>
      <c r="K408" s="93" t="str">
        <f t="shared" ca="1" si="89"/>
        <v/>
      </c>
      <c r="S408" s="163" t="str">
        <f t="shared" si="90"/>
        <v/>
      </c>
      <c r="U408" s="163" t="str">
        <f t="shared" si="91"/>
        <v/>
      </c>
    </row>
    <row r="409" spans="1:21">
      <c r="A409" s="164" t="str">
        <f t="shared" ca="1" si="82"/>
        <v/>
      </c>
      <c r="B409" s="1" t="str">
        <f t="shared" ca="1" si="83"/>
        <v/>
      </c>
      <c r="C409" s="31" t="str">
        <f t="shared" ca="1" si="84"/>
        <v/>
      </c>
      <c r="D409" s="32" t="str">
        <f t="shared" ca="1" si="92"/>
        <v/>
      </c>
      <c r="E409" s="4" t="str">
        <f t="shared" ca="1" si="85"/>
        <v/>
      </c>
      <c r="F409" s="31" t="str">
        <f t="shared" ca="1" si="86"/>
        <v/>
      </c>
      <c r="G409" s="32" t="str">
        <f t="shared" ca="1" si="93"/>
        <v/>
      </c>
      <c r="H409" s="4" t="str">
        <f t="shared" ca="1" si="87"/>
        <v/>
      </c>
      <c r="I409" s="31" t="str">
        <f t="shared" ca="1" si="88"/>
        <v/>
      </c>
      <c r="J409" s="32" t="str">
        <f t="shared" ca="1" si="94"/>
        <v/>
      </c>
      <c r="K409" s="93" t="str">
        <f t="shared" ca="1" si="89"/>
        <v/>
      </c>
      <c r="S409" s="163" t="str">
        <f t="shared" si="90"/>
        <v/>
      </c>
      <c r="U409" s="163" t="str">
        <f t="shared" si="91"/>
        <v/>
      </c>
    </row>
    <row r="410" spans="1:21">
      <c r="A410" s="164" t="str">
        <f t="shared" ca="1" si="82"/>
        <v/>
      </c>
      <c r="B410" s="1" t="str">
        <f t="shared" ca="1" si="83"/>
        <v/>
      </c>
      <c r="C410" s="31" t="str">
        <f t="shared" ca="1" si="84"/>
        <v/>
      </c>
      <c r="D410" s="32" t="str">
        <f t="shared" ca="1" si="92"/>
        <v/>
      </c>
      <c r="E410" s="4" t="str">
        <f t="shared" ca="1" si="85"/>
        <v/>
      </c>
      <c r="F410" s="31" t="str">
        <f t="shared" ca="1" si="86"/>
        <v/>
      </c>
      <c r="G410" s="32" t="str">
        <f t="shared" ca="1" si="93"/>
        <v/>
      </c>
      <c r="H410" s="4" t="str">
        <f t="shared" ca="1" si="87"/>
        <v/>
      </c>
      <c r="I410" s="31" t="str">
        <f t="shared" ca="1" si="88"/>
        <v/>
      </c>
      <c r="J410" s="32" t="str">
        <f t="shared" ca="1" si="94"/>
        <v/>
      </c>
      <c r="K410" s="93" t="str">
        <f t="shared" ca="1" si="89"/>
        <v/>
      </c>
      <c r="S410" s="163" t="str">
        <f t="shared" si="90"/>
        <v/>
      </c>
      <c r="U410" s="163" t="str">
        <f t="shared" si="91"/>
        <v/>
      </c>
    </row>
    <row r="411" spans="1:21">
      <c r="A411" s="164" t="str">
        <f t="shared" ca="1" si="82"/>
        <v/>
      </c>
      <c r="B411" s="1" t="str">
        <f t="shared" ca="1" si="83"/>
        <v/>
      </c>
      <c r="C411" s="31" t="str">
        <f t="shared" ca="1" si="84"/>
        <v/>
      </c>
      <c r="D411" s="32" t="str">
        <f t="shared" ca="1" si="92"/>
        <v/>
      </c>
      <c r="E411" s="4" t="str">
        <f t="shared" ca="1" si="85"/>
        <v/>
      </c>
      <c r="F411" s="31" t="str">
        <f t="shared" ca="1" si="86"/>
        <v/>
      </c>
      <c r="G411" s="32" t="str">
        <f t="shared" ca="1" si="93"/>
        <v/>
      </c>
      <c r="H411" s="4" t="str">
        <f t="shared" ca="1" si="87"/>
        <v/>
      </c>
      <c r="I411" s="31" t="str">
        <f t="shared" ca="1" si="88"/>
        <v/>
      </c>
      <c r="J411" s="32" t="str">
        <f t="shared" ca="1" si="94"/>
        <v/>
      </c>
      <c r="K411" s="93" t="str">
        <f t="shared" ca="1" si="89"/>
        <v/>
      </c>
      <c r="S411" s="163" t="str">
        <f t="shared" si="90"/>
        <v/>
      </c>
      <c r="U411" s="163" t="str">
        <f t="shared" si="91"/>
        <v/>
      </c>
    </row>
    <row r="412" spans="1:21">
      <c r="A412" s="164" t="str">
        <f t="shared" ca="1" si="82"/>
        <v/>
      </c>
      <c r="B412" s="1" t="str">
        <f t="shared" ca="1" si="83"/>
        <v/>
      </c>
      <c r="C412" s="31" t="str">
        <f t="shared" ca="1" si="84"/>
        <v/>
      </c>
      <c r="D412" s="32" t="str">
        <f t="shared" ca="1" si="92"/>
        <v/>
      </c>
      <c r="E412" s="4" t="str">
        <f t="shared" ca="1" si="85"/>
        <v/>
      </c>
      <c r="F412" s="31" t="str">
        <f t="shared" ca="1" si="86"/>
        <v/>
      </c>
      <c r="G412" s="32" t="str">
        <f t="shared" ca="1" si="93"/>
        <v/>
      </c>
      <c r="H412" s="4" t="str">
        <f t="shared" ca="1" si="87"/>
        <v/>
      </c>
      <c r="I412" s="31" t="str">
        <f t="shared" ca="1" si="88"/>
        <v/>
      </c>
      <c r="J412" s="32" t="str">
        <f t="shared" ca="1" si="94"/>
        <v/>
      </c>
      <c r="K412" s="93" t="str">
        <f t="shared" ca="1" si="89"/>
        <v/>
      </c>
      <c r="S412" s="163" t="str">
        <f t="shared" si="90"/>
        <v/>
      </c>
      <c r="U412" s="163" t="str">
        <f t="shared" si="91"/>
        <v/>
      </c>
    </row>
    <row r="413" spans="1:21">
      <c r="A413" s="164" t="str">
        <f t="shared" ca="1" si="82"/>
        <v/>
      </c>
      <c r="B413" s="1" t="str">
        <f t="shared" ca="1" si="83"/>
        <v/>
      </c>
      <c r="C413" s="31" t="str">
        <f t="shared" ca="1" si="84"/>
        <v/>
      </c>
      <c r="D413" s="32" t="str">
        <f t="shared" ca="1" si="92"/>
        <v/>
      </c>
      <c r="E413" s="4" t="str">
        <f t="shared" ca="1" si="85"/>
        <v/>
      </c>
      <c r="F413" s="31" t="str">
        <f t="shared" ca="1" si="86"/>
        <v/>
      </c>
      <c r="G413" s="32" t="str">
        <f t="shared" ca="1" si="93"/>
        <v/>
      </c>
      <c r="H413" s="4" t="str">
        <f t="shared" ca="1" si="87"/>
        <v/>
      </c>
      <c r="I413" s="31" t="str">
        <f t="shared" ca="1" si="88"/>
        <v/>
      </c>
      <c r="J413" s="32" t="str">
        <f t="shared" ca="1" si="94"/>
        <v/>
      </c>
      <c r="K413" s="93" t="str">
        <f t="shared" ca="1" si="89"/>
        <v/>
      </c>
      <c r="S413" s="163" t="str">
        <f t="shared" si="90"/>
        <v/>
      </c>
      <c r="U413" s="163" t="str">
        <f t="shared" si="91"/>
        <v/>
      </c>
    </row>
    <row r="414" spans="1:21">
      <c r="A414" s="164" t="str">
        <f t="shared" ca="1" si="82"/>
        <v/>
      </c>
      <c r="B414" s="1" t="str">
        <f t="shared" ca="1" si="83"/>
        <v/>
      </c>
      <c r="C414" s="31" t="str">
        <f t="shared" ca="1" si="84"/>
        <v/>
      </c>
      <c r="D414" s="32" t="str">
        <f t="shared" ca="1" si="92"/>
        <v/>
      </c>
      <c r="E414" s="4" t="str">
        <f t="shared" ca="1" si="85"/>
        <v/>
      </c>
      <c r="F414" s="31" t="str">
        <f t="shared" ca="1" si="86"/>
        <v/>
      </c>
      <c r="G414" s="32" t="str">
        <f t="shared" ca="1" si="93"/>
        <v/>
      </c>
      <c r="H414" s="4" t="str">
        <f t="shared" ca="1" si="87"/>
        <v/>
      </c>
      <c r="I414" s="31" t="str">
        <f t="shared" ca="1" si="88"/>
        <v/>
      </c>
      <c r="J414" s="32" t="str">
        <f t="shared" ca="1" si="94"/>
        <v/>
      </c>
      <c r="K414" s="93" t="str">
        <f t="shared" ca="1" si="89"/>
        <v/>
      </c>
      <c r="S414" s="163" t="str">
        <f t="shared" si="90"/>
        <v/>
      </c>
      <c r="U414" s="163" t="str">
        <f t="shared" si="91"/>
        <v/>
      </c>
    </row>
    <row r="415" spans="1:21">
      <c r="A415" s="164" t="str">
        <f t="shared" ca="1" si="82"/>
        <v/>
      </c>
      <c r="B415" s="1" t="str">
        <f t="shared" ca="1" si="83"/>
        <v/>
      </c>
      <c r="C415" s="31" t="str">
        <f t="shared" ca="1" si="84"/>
        <v/>
      </c>
      <c r="D415" s="32" t="str">
        <f t="shared" ca="1" si="92"/>
        <v/>
      </c>
      <c r="E415" s="4" t="str">
        <f t="shared" ca="1" si="85"/>
        <v/>
      </c>
      <c r="F415" s="31" t="str">
        <f t="shared" ca="1" si="86"/>
        <v/>
      </c>
      <c r="G415" s="32" t="str">
        <f t="shared" ca="1" si="93"/>
        <v/>
      </c>
      <c r="H415" s="4" t="str">
        <f t="shared" ca="1" si="87"/>
        <v/>
      </c>
      <c r="I415" s="31" t="str">
        <f t="shared" ca="1" si="88"/>
        <v/>
      </c>
      <c r="J415" s="32" t="str">
        <f t="shared" ca="1" si="94"/>
        <v/>
      </c>
      <c r="K415" s="93" t="str">
        <f t="shared" ca="1" si="89"/>
        <v/>
      </c>
      <c r="S415" s="163" t="str">
        <f t="shared" si="90"/>
        <v/>
      </c>
      <c r="U415" s="163" t="str">
        <f t="shared" si="91"/>
        <v/>
      </c>
    </row>
    <row r="416" spans="1:21">
      <c r="A416" s="164" t="str">
        <f t="shared" ca="1" si="82"/>
        <v/>
      </c>
      <c r="B416" s="1" t="str">
        <f t="shared" ca="1" si="83"/>
        <v/>
      </c>
      <c r="C416" s="31" t="str">
        <f t="shared" ca="1" si="84"/>
        <v/>
      </c>
      <c r="D416" s="32" t="str">
        <f t="shared" ca="1" si="92"/>
        <v/>
      </c>
      <c r="E416" s="4" t="str">
        <f t="shared" ca="1" si="85"/>
        <v/>
      </c>
      <c r="F416" s="31" t="str">
        <f t="shared" ca="1" si="86"/>
        <v/>
      </c>
      <c r="G416" s="32" t="str">
        <f t="shared" ca="1" si="93"/>
        <v/>
      </c>
      <c r="H416" s="4" t="str">
        <f t="shared" ca="1" si="87"/>
        <v/>
      </c>
      <c r="I416" s="31" t="str">
        <f t="shared" ca="1" si="88"/>
        <v/>
      </c>
      <c r="J416" s="32" t="str">
        <f t="shared" ca="1" si="94"/>
        <v/>
      </c>
      <c r="K416" s="93" t="str">
        <f t="shared" ca="1" si="89"/>
        <v/>
      </c>
      <c r="S416" s="163" t="str">
        <f t="shared" si="90"/>
        <v/>
      </c>
      <c r="U416" s="163" t="str">
        <f t="shared" si="91"/>
        <v/>
      </c>
    </row>
    <row r="417" spans="1:21">
      <c r="A417" s="164" t="str">
        <f t="shared" ca="1" si="82"/>
        <v/>
      </c>
      <c r="B417" s="1" t="str">
        <f t="shared" ca="1" si="83"/>
        <v/>
      </c>
      <c r="C417" s="31" t="str">
        <f t="shared" ca="1" si="84"/>
        <v/>
      </c>
      <c r="D417" s="32" t="str">
        <f t="shared" ca="1" si="92"/>
        <v/>
      </c>
      <c r="E417" s="4" t="str">
        <f t="shared" ca="1" si="85"/>
        <v/>
      </c>
      <c r="F417" s="31" t="str">
        <f t="shared" ca="1" si="86"/>
        <v/>
      </c>
      <c r="G417" s="32" t="str">
        <f t="shared" ca="1" si="93"/>
        <v/>
      </c>
      <c r="H417" s="4" t="str">
        <f t="shared" ca="1" si="87"/>
        <v/>
      </c>
      <c r="I417" s="31" t="str">
        <f t="shared" ca="1" si="88"/>
        <v/>
      </c>
      <c r="J417" s="32" t="str">
        <f t="shared" ca="1" si="94"/>
        <v/>
      </c>
      <c r="K417" s="93" t="str">
        <f t="shared" ca="1" si="89"/>
        <v/>
      </c>
      <c r="S417" s="163" t="str">
        <f t="shared" si="90"/>
        <v/>
      </c>
      <c r="U417" s="163" t="str">
        <f t="shared" si="91"/>
        <v/>
      </c>
    </row>
    <row r="418" spans="1:21">
      <c r="A418" s="164" t="str">
        <f t="shared" ca="1" si="82"/>
        <v/>
      </c>
      <c r="B418" s="1" t="str">
        <f t="shared" ca="1" si="83"/>
        <v/>
      </c>
      <c r="C418" s="31" t="str">
        <f t="shared" ca="1" si="84"/>
        <v/>
      </c>
      <c r="D418" s="32" t="str">
        <f t="shared" ca="1" si="92"/>
        <v/>
      </c>
      <c r="E418" s="4" t="str">
        <f t="shared" ca="1" si="85"/>
        <v/>
      </c>
      <c r="F418" s="31" t="str">
        <f t="shared" ca="1" si="86"/>
        <v/>
      </c>
      <c r="G418" s="32" t="str">
        <f t="shared" ca="1" si="93"/>
        <v/>
      </c>
      <c r="H418" s="4" t="str">
        <f t="shared" ca="1" si="87"/>
        <v/>
      </c>
      <c r="I418" s="31" t="str">
        <f t="shared" ca="1" si="88"/>
        <v/>
      </c>
      <c r="J418" s="32" t="str">
        <f t="shared" ca="1" si="94"/>
        <v/>
      </c>
      <c r="K418" s="93" t="str">
        <f t="shared" ca="1" si="89"/>
        <v/>
      </c>
      <c r="S418" s="163" t="str">
        <f t="shared" si="90"/>
        <v/>
      </c>
      <c r="U418" s="163" t="str">
        <f t="shared" si="91"/>
        <v/>
      </c>
    </row>
    <row r="419" spans="1:21">
      <c r="A419" s="164" t="str">
        <f t="shared" ca="1" si="82"/>
        <v/>
      </c>
      <c r="B419" s="1" t="str">
        <f t="shared" ca="1" si="83"/>
        <v/>
      </c>
      <c r="C419" s="31" t="str">
        <f t="shared" ca="1" si="84"/>
        <v/>
      </c>
      <c r="D419" s="32" t="str">
        <f t="shared" ca="1" si="92"/>
        <v/>
      </c>
      <c r="E419" s="4" t="str">
        <f t="shared" ca="1" si="85"/>
        <v/>
      </c>
      <c r="F419" s="31" t="str">
        <f t="shared" ca="1" si="86"/>
        <v/>
      </c>
      <c r="G419" s="32" t="str">
        <f t="shared" ca="1" si="93"/>
        <v/>
      </c>
      <c r="H419" s="4" t="str">
        <f t="shared" ca="1" si="87"/>
        <v/>
      </c>
      <c r="I419" s="31" t="str">
        <f t="shared" ca="1" si="88"/>
        <v/>
      </c>
      <c r="J419" s="32" t="str">
        <f t="shared" ca="1" si="94"/>
        <v/>
      </c>
      <c r="K419" s="93" t="str">
        <f t="shared" ca="1" si="89"/>
        <v/>
      </c>
      <c r="S419" s="163" t="str">
        <f t="shared" si="90"/>
        <v/>
      </c>
      <c r="U419" s="163" t="str">
        <f t="shared" si="91"/>
        <v/>
      </c>
    </row>
    <row r="420" spans="1:21">
      <c r="A420" s="164" t="str">
        <f t="shared" ca="1" si="82"/>
        <v/>
      </c>
      <c r="B420" s="1" t="str">
        <f t="shared" ca="1" si="83"/>
        <v/>
      </c>
      <c r="C420" s="31" t="str">
        <f t="shared" ca="1" si="84"/>
        <v/>
      </c>
      <c r="D420" s="32" t="str">
        <f t="shared" ca="1" si="92"/>
        <v/>
      </c>
      <c r="E420" s="4" t="str">
        <f t="shared" ca="1" si="85"/>
        <v/>
      </c>
      <c r="F420" s="31" t="str">
        <f t="shared" ca="1" si="86"/>
        <v/>
      </c>
      <c r="G420" s="32" t="str">
        <f t="shared" ca="1" si="93"/>
        <v/>
      </c>
      <c r="H420" s="4" t="str">
        <f t="shared" ca="1" si="87"/>
        <v/>
      </c>
      <c r="I420" s="31" t="str">
        <f t="shared" ca="1" si="88"/>
        <v/>
      </c>
      <c r="J420" s="32" t="str">
        <f t="shared" ca="1" si="94"/>
        <v/>
      </c>
      <c r="K420" s="93" t="str">
        <f t="shared" ca="1" si="89"/>
        <v/>
      </c>
      <c r="S420" s="163" t="str">
        <f t="shared" si="90"/>
        <v/>
      </c>
      <c r="U420" s="163" t="str">
        <f t="shared" si="91"/>
        <v/>
      </c>
    </row>
    <row r="421" spans="1:21">
      <c r="A421" s="164" t="str">
        <f t="shared" ca="1" si="82"/>
        <v/>
      </c>
      <c r="B421" s="1" t="str">
        <f t="shared" ca="1" si="83"/>
        <v/>
      </c>
      <c r="C421" s="31" t="str">
        <f t="shared" ca="1" si="84"/>
        <v/>
      </c>
      <c r="D421" s="32" t="str">
        <f t="shared" ca="1" si="92"/>
        <v/>
      </c>
      <c r="E421" s="4" t="str">
        <f t="shared" ca="1" si="85"/>
        <v/>
      </c>
      <c r="F421" s="31" t="str">
        <f t="shared" ca="1" si="86"/>
        <v/>
      </c>
      <c r="G421" s="32" t="str">
        <f t="shared" ca="1" si="93"/>
        <v/>
      </c>
      <c r="H421" s="4" t="str">
        <f t="shared" ca="1" si="87"/>
        <v/>
      </c>
      <c r="I421" s="31" t="str">
        <f t="shared" ca="1" si="88"/>
        <v/>
      </c>
      <c r="J421" s="32" t="str">
        <f t="shared" ca="1" si="94"/>
        <v/>
      </c>
      <c r="K421" s="93" t="str">
        <f t="shared" ca="1" si="89"/>
        <v/>
      </c>
      <c r="S421" s="163" t="str">
        <f t="shared" si="90"/>
        <v/>
      </c>
      <c r="U421" s="163" t="str">
        <f t="shared" si="91"/>
        <v/>
      </c>
    </row>
    <row r="422" spans="1:21">
      <c r="A422" s="164" t="str">
        <f t="shared" ca="1" si="82"/>
        <v/>
      </c>
      <c r="B422" s="1" t="str">
        <f t="shared" ca="1" si="83"/>
        <v/>
      </c>
      <c r="C422" s="31" t="str">
        <f t="shared" ca="1" si="84"/>
        <v/>
      </c>
      <c r="D422" s="32" t="str">
        <f t="shared" ca="1" si="92"/>
        <v/>
      </c>
      <c r="E422" s="4" t="str">
        <f t="shared" ca="1" si="85"/>
        <v/>
      </c>
      <c r="F422" s="31" t="str">
        <f t="shared" ca="1" si="86"/>
        <v/>
      </c>
      <c r="G422" s="32" t="str">
        <f t="shared" ca="1" si="93"/>
        <v/>
      </c>
      <c r="H422" s="4" t="str">
        <f t="shared" ca="1" si="87"/>
        <v/>
      </c>
      <c r="I422" s="31" t="str">
        <f t="shared" ca="1" si="88"/>
        <v/>
      </c>
      <c r="J422" s="32" t="str">
        <f t="shared" ca="1" si="94"/>
        <v/>
      </c>
      <c r="K422" s="93" t="str">
        <f t="shared" ca="1" si="89"/>
        <v/>
      </c>
      <c r="S422" s="163" t="str">
        <f t="shared" si="90"/>
        <v/>
      </c>
      <c r="U422" s="163" t="str">
        <f t="shared" si="91"/>
        <v/>
      </c>
    </row>
    <row r="423" spans="1:21">
      <c r="A423" s="164" t="str">
        <f t="shared" ca="1" si="82"/>
        <v/>
      </c>
      <c r="B423" s="1" t="str">
        <f t="shared" ca="1" si="83"/>
        <v/>
      </c>
      <c r="C423" s="31" t="str">
        <f t="shared" ca="1" si="84"/>
        <v/>
      </c>
      <c r="D423" s="32" t="str">
        <f t="shared" ca="1" si="92"/>
        <v/>
      </c>
      <c r="E423" s="4" t="str">
        <f t="shared" ca="1" si="85"/>
        <v/>
      </c>
      <c r="F423" s="31" t="str">
        <f t="shared" ca="1" si="86"/>
        <v/>
      </c>
      <c r="G423" s="32" t="str">
        <f t="shared" ca="1" si="93"/>
        <v/>
      </c>
      <c r="H423" s="4" t="str">
        <f t="shared" ca="1" si="87"/>
        <v/>
      </c>
      <c r="I423" s="31" t="str">
        <f t="shared" ca="1" si="88"/>
        <v/>
      </c>
      <c r="J423" s="32" t="str">
        <f t="shared" ca="1" si="94"/>
        <v/>
      </c>
      <c r="K423" s="93" t="str">
        <f t="shared" ca="1" si="89"/>
        <v/>
      </c>
      <c r="S423" s="163" t="str">
        <f t="shared" si="90"/>
        <v/>
      </c>
      <c r="U423" s="163" t="str">
        <f t="shared" si="91"/>
        <v/>
      </c>
    </row>
    <row r="424" spans="1:21">
      <c r="A424" s="164" t="str">
        <f t="shared" ca="1" si="82"/>
        <v/>
      </c>
      <c r="B424" s="1" t="str">
        <f t="shared" ca="1" si="83"/>
        <v/>
      </c>
      <c r="C424" s="31" t="str">
        <f t="shared" ca="1" si="84"/>
        <v/>
      </c>
      <c r="D424" s="32" t="str">
        <f t="shared" ca="1" si="92"/>
        <v/>
      </c>
      <c r="E424" s="4" t="str">
        <f t="shared" ca="1" si="85"/>
        <v/>
      </c>
      <c r="F424" s="31" t="str">
        <f t="shared" ca="1" si="86"/>
        <v/>
      </c>
      <c r="G424" s="32" t="str">
        <f t="shared" ca="1" si="93"/>
        <v/>
      </c>
      <c r="H424" s="4" t="str">
        <f t="shared" ca="1" si="87"/>
        <v/>
      </c>
      <c r="I424" s="31" t="str">
        <f t="shared" ca="1" si="88"/>
        <v/>
      </c>
      <c r="J424" s="32" t="str">
        <f t="shared" ca="1" si="94"/>
        <v/>
      </c>
      <c r="K424" s="93" t="str">
        <f t="shared" ca="1" si="89"/>
        <v/>
      </c>
      <c r="S424" s="163" t="str">
        <f t="shared" si="90"/>
        <v/>
      </c>
      <c r="U424" s="163" t="str">
        <f t="shared" si="91"/>
        <v/>
      </c>
    </row>
    <row r="425" spans="1:21">
      <c r="A425" s="164" t="str">
        <f t="shared" ca="1" si="82"/>
        <v/>
      </c>
      <c r="B425" s="1" t="str">
        <f t="shared" ca="1" si="83"/>
        <v/>
      </c>
      <c r="C425" s="31" t="str">
        <f t="shared" ca="1" si="84"/>
        <v/>
      </c>
      <c r="D425" s="32" t="str">
        <f t="shared" ca="1" si="92"/>
        <v/>
      </c>
      <c r="E425" s="4" t="str">
        <f t="shared" ca="1" si="85"/>
        <v/>
      </c>
      <c r="F425" s="31" t="str">
        <f t="shared" ca="1" si="86"/>
        <v/>
      </c>
      <c r="G425" s="32" t="str">
        <f t="shared" ca="1" si="93"/>
        <v/>
      </c>
      <c r="H425" s="4" t="str">
        <f t="shared" ca="1" si="87"/>
        <v/>
      </c>
      <c r="I425" s="31" t="str">
        <f t="shared" ca="1" si="88"/>
        <v/>
      </c>
      <c r="J425" s="32" t="str">
        <f t="shared" ca="1" si="94"/>
        <v/>
      </c>
      <c r="K425" s="93" t="str">
        <f t="shared" ca="1" si="89"/>
        <v/>
      </c>
      <c r="S425" s="163" t="str">
        <f t="shared" si="90"/>
        <v/>
      </c>
      <c r="U425" s="163" t="str">
        <f t="shared" si="91"/>
        <v/>
      </c>
    </row>
    <row r="426" spans="1:21">
      <c r="A426" s="164" t="str">
        <f t="shared" ca="1" si="82"/>
        <v/>
      </c>
      <c r="B426" s="1" t="str">
        <f t="shared" ca="1" si="83"/>
        <v/>
      </c>
      <c r="C426" s="31" t="str">
        <f t="shared" ca="1" si="84"/>
        <v/>
      </c>
      <c r="D426" s="32" t="str">
        <f t="shared" ca="1" si="92"/>
        <v/>
      </c>
      <c r="E426" s="4" t="str">
        <f t="shared" ca="1" si="85"/>
        <v/>
      </c>
      <c r="F426" s="31" t="str">
        <f t="shared" ca="1" si="86"/>
        <v/>
      </c>
      <c r="G426" s="32" t="str">
        <f t="shared" ca="1" si="93"/>
        <v/>
      </c>
      <c r="H426" s="4" t="str">
        <f t="shared" ca="1" si="87"/>
        <v/>
      </c>
      <c r="I426" s="31" t="str">
        <f t="shared" ca="1" si="88"/>
        <v/>
      </c>
      <c r="J426" s="32" t="str">
        <f t="shared" ca="1" si="94"/>
        <v/>
      </c>
      <c r="K426" s="93" t="str">
        <f t="shared" ca="1" si="89"/>
        <v/>
      </c>
      <c r="S426" s="163" t="str">
        <f t="shared" si="90"/>
        <v/>
      </c>
      <c r="U426" s="163" t="str">
        <f t="shared" si="91"/>
        <v/>
      </c>
    </row>
    <row r="427" spans="1:21">
      <c r="A427" s="164" t="str">
        <f t="shared" ref="A427:A490" ca="1" si="95">IF(AND(ISBLANK(V416), A426 = $V$1),NOW(),IF(ISBLANK(V416),"",V416))</f>
        <v/>
      </c>
      <c r="B427" s="1" t="str">
        <f t="shared" ref="B427:B490" ca="1" si="96">IF(COUNTIF(O:O,A427)=1,VLOOKUP(A427,M:N,2), IF(COUNTIF(O:O,A427)=0,$B$10,""))</f>
        <v/>
      </c>
      <c r="C427" s="31" t="str">
        <f t="shared" ref="C427:C490" ca="1" si="97">IF(ISERROR(B427-2),"", -1*(B427-$B$14)*10^-4*$B$8*$B$5)</f>
        <v/>
      </c>
      <c r="D427" s="32" t="str">
        <f t="shared" ca="1" si="92"/>
        <v/>
      </c>
      <c r="E427" s="4" t="str">
        <f t="shared" ref="E427:E490" ca="1" si="98">IF(COUNTIF(O:O,A427)=1,VLOOKUP(A427,O:P,2), IF(COUNTIF(O:O,A427)=0,$C$10,""))</f>
        <v/>
      </c>
      <c r="F427" s="31" t="str">
        <f t="shared" ref="F427:F490" ca="1" si="99">IF(ISERROR(B427-2),"", -1*(E427-$E$14)*10^-4*$C$8*$C$5)</f>
        <v/>
      </c>
      <c r="G427" s="32" t="str">
        <f t="shared" ca="1" si="93"/>
        <v/>
      </c>
      <c r="H427" s="4" t="str">
        <f t="shared" ref="H427:H490" ca="1" si="100">IF(COUNTIF(O:O,A427)=1,VLOOKUP(A427,Q:R,2), IF(COUNTIF(O:O,A427)=0,$D$10,""))</f>
        <v/>
      </c>
      <c r="I427" s="31" t="str">
        <f t="shared" ref="I427:I490" ca="1" si="101">IF(ISERROR(B427-2),"", -1*(H427-$H$14)*10^-4*$D$8*$D$5)</f>
        <v/>
      </c>
      <c r="J427" s="32" t="str">
        <f t="shared" ca="1" si="94"/>
        <v/>
      </c>
      <c r="K427" s="93" t="str">
        <f t="shared" ref="K427:K490" ca="1" si="102">IF(ISERROR(B427-2),"",C427+D427+F427+G427-I427-J427)</f>
        <v/>
      </c>
      <c r="S427" s="163" t="str">
        <f t="shared" si="90"/>
        <v/>
      </c>
      <c r="U427" s="163" t="str">
        <f t="shared" si="91"/>
        <v/>
      </c>
    </row>
    <row r="428" spans="1:21">
      <c r="A428" s="164" t="str">
        <f t="shared" ca="1" si="95"/>
        <v/>
      </c>
      <c r="B428" s="1" t="str">
        <f t="shared" ca="1" si="96"/>
        <v/>
      </c>
      <c r="C428" s="31" t="str">
        <f t="shared" ca="1" si="97"/>
        <v/>
      </c>
      <c r="D428" s="32" t="str">
        <f t="shared" ca="1" si="92"/>
        <v/>
      </c>
      <c r="E428" s="4" t="str">
        <f t="shared" ca="1" si="98"/>
        <v/>
      </c>
      <c r="F428" s="31" t="str">
        <f t="shared" ca="1" si="99"/>
        <v/>
      </c>
      <c r="G428" s="32" t="str">
        <f t="shared" ca="1" si="93"/>
        <v/>
      </c>
      <c r="H428" s="4" t="str">
        <f t="shared" ca="1" si="100"/>
        <v/>
      </c>
      <c r="I428" s="31" t="str">
        <f t="shared" ca="1" si="101"/>
        <v/>
      </c>
      <c r="J428" s="32" t="str">
        <f t="shared" ca="1" si="94"/>
        <v/>
      </c>
      <c r="K428" s="93" t="str">
        <f t="shared" ca="1" si="102"/>
        <v/>
      </c>
      <c r="S428" s="163" t="str">
        <f t="shared" si="90"/>
        <v/>
      </c>
      <c r="U428" s="163" t="str">
        <f t="shared" si="91"/>
        <v/>
      </c>
    </row>
    <row r="429" spans="1:21">
      <c r="A429" s="164" t="str">
        <f t="shared" ca="1" si="95"/>
        <v/>
      </c>
      <c r="B429" s="1" t="str">
        <f t="shared" ca="1" si="96"/>
        <v/>
      </c>
      <c r="C429" s="31" t="str">
        <f t="shared" ca="1" si="97"/>
        <v/>
      </c>
      <c r="D429" s="32" t="str">
        <f t="shared" ca="1" si="92"/>
        <v/>
      </c>
      <c r="E429" s="4" t="str">
        <f t="shared" ca="1" si="98"/>
        <v/>
      </c>
      <c r="F429" s="31" t="str">
        <f t="shared" ca="1" si="99"/>
        <v/>
      </c>
      <c r="G429" s="32" t="str">
        <f t="shared" ca="1" si="93"/>
        <v/>
      </c>
      <c r="H429" s="4" t="str">
        <f t="shared" ca="1" si="100"/>
        <v/>
      </c>
      <c r="I429" s="31" t="str">
        <f t="shared" ca="1" si="101"/>
        <v/>
      </c>
      <c r="J429" s="32" t="str">
        <f t="shared" ca="1" si="94"/>
        <v/>
      </c>
      <c r="K429" s="93" t="str">
        <f t="shared" ca="1" si="102"/>
        <v/>
      </c>
      <c r="S429" s="163" t="str">
        <f t="shared" si="90"/>
        <v/>
      </c>
      <c r="U429" s="163" t="str">
        <f t="shared" si="91"/>
        <v/>
      </c>
    </row>
    <row r="430" spans="1:21">
      <c r="A430" s="164" t="str">
        <f t="shared" ca="1" si="95"/>
        <v/>
      </c>
      <c r="B430" s="1" t="str">
        <f t="shared" ca="1" si="96"/>
        <v/>
      </c>
      <c r="C430" s="31" t="str">
        <f t="shared" ca="1" si="97"/>
        <v/>
      </c>
      <c r="D430" s="32" t="str">
        <f t="shared" ca="1" si="92"/>
        <v/>
      </c>
      <c r="E430" s="4" t="str">
        <f t="shared" ca="1" si="98"/>
        <v/>
      </c>
      <c r="F430" s="31" t="str">
        <f t="shared" ca="1" si="99"/>
        <v/>
      </c>
      <c r="G430" s="32" t="str">
        <f t="shared" ca="1" si="93"/>
        <v/>
      </c>
      <c r="H430" s="4" t="str">
        <f t="shared" ca="1" si="100"/>
        <v/>
      </c>
      <c r="I430" s="31" t="str">
        <f t="shared" ca="1" si="101"/>
        <v/>
      </c>
      <c r="J430" s="32" t="str">
        <f t="shared" ca="1" si="94"/>
        <v/>
      </c>
      <c r="K430" s="93" t="str">
        <f t="shared" ca="1" si="102"/>
        <v/>
      </c>
      <c r="S430" s="163" t="str">
        <f t="shared" si="90"/>
        <v/>
      </c>
      <c r="U430" s="163" t="str">
        <f t="shared" si="91"/>
        <v/>
      </c>
    </row>
    <row r="431" spans="1:21">
      <c r="A431" s="164" t="str">
        <f t="shared" ca="1" si="95"/>
        <v/>
      </c>
      <c r="B431" s="1" t="str">
        <f t="shared" ca="1" si="96"/>
        <v/>
      </c>
      <c r="C431" s="31" t="str">
        <f t="shared" ca="1" si="97"/>
        <v/>
      </c>
      <c r="D431" s="32" t="str">
        <f t="shared" ca="1" si="92"/>
        <v/>
      </c>
      <c r="E431" s="4" t="str">
        <f t="shared" ca="1" si="98"/>
        <v/>
      </c>
      <c r="F431" s="31" t="str">
        <f t="shared" ca="1" si="99"/>
        <v/>
      </c>
      <c r="G431" s="32" t="str">
        <f t="shared" ca="1" si="93"/>
        <v/>
      </c>
      <c r="H431" s="4" t="str">
        <f t="shared" ca="1" si="100"/>
        <v/>
      </c>
      <c r="I431" s="31" t="str">
        <f t="shared" ca="1" si="101"/>
        <v/>
      </c>
      <c r="J431" s="32" t="str">
        <f t="shared" ca="1" si="94"/>
        <v/>
      </c>
      <c r="K431" s="93" t="str">
        <f t="shared" ca="1" si="102"/>
        <v/>
      </c>
      <c r="S431" s="163" t="str">
        <f t="shared" si="90"/>
        <v/>
      </c>
      <c r="U431" s="163" t="str">
        <f t="shared" si="91"/>
        <v/>
      </c>
    </row>
    <row r="432" spans="1:21">
      <c r="A432" s="164" t="str">
        <f t="shared" ca="1" si="95"/>
        <v/>
      </c>
      <c r="B432" s="1" t="str">
        <f t="shared" ca="1" si="96"/>
        <v/>
      </c>
      <c r="C432" s="31" t="str">
        <f t="shared" ca="1" si="97"/>
        <v/>
      </c>
      <c r="D432" s="32" t="str">
        <f t="shared" ca="1" si="92"/>
        <v/>
      </c>
      <c r="E432" s="4" t="str">
        <f t="shared" ca="1" si="98"/>
        <v/>
      </c>
      <c r="F432" s="31" t="str">
        <f t="shared" ca="1" si="99"/>
        <v/>
      </c>
      <c r="G432" s="32" t="str">
        <f t="shared" ca="1" si="93"/>
        <v/>
      </c>
      <c r="H432" s="4" t="str">
        <f t="shared" ca="1" si="100"/>
        <v/>
      </c>
      <c r="I432" s="31" t="str">
        <f t="shared" ca="1" si="101"/>
        <v/>
      </c>
      <c r="J432" s="32" t="str">
        <f t="shared" ca="1" si="94"/>
        <v/>
      </c>
      <c r="K432" s="93" t="str">
        <f t="shared" ca="1" si="102"/>
        <v/>
      </c>
      <c r="S432" s="163" t="str">
        <f t="shared" si="90"/>
        <v/>
      </c>
      <c r="U432" s="163" t="str">
        <f t="shared" si="91"/>
        <v/>
      </c>
    </row>
    <row r="433" spans="1:21">
      <c r="A433" s="164" t="str">
        <f t="shared" ca="1" si="95"/>
        <v/>
      </c>
      <c r="B433" s="1" t="str">
        <f t="shared" ca="1" si="96"/>
        <v/>
      </c>
      <c r="C433" s="31" t="str">
        <f t="shared" ca="1" si="97"/>
        <v/>
      </c>
      <c r="D433" s="32" t="str">
        <f t="shared" ca="1" si="92"/>
        <v/>
      </c>
      <c r="E433" s="4" t="str">
        <f t="shared" ca="1" si="98"/>
        <v/>
      </c>
      <c r="F433" s="31" t="str">
        <f t="shared" ca="1" si="99"/>
        <v/>
      </c>
      <c r="G433" s="32" t="str">
        <f t="shared" ca="1" si="93"/>
        <v/>
      </c>
      <c r="H433" s="4" t="str">
        <f t="shared" ca="1" si="100"/>
        <v/>
      </c>
      <c r="I433" s="31" t="str">
        <f t="shared" ca="1" si="101"/>
        <v/>
      </c>
      <c r="J433" s="32" t="str">
        <f t="shared" ca="1" si="94"/>
        <v/>
      </c>
      <c r="K433" s="93" t="str">
        <f t="shared" ca="1" si="102"/>
        <v/>
      </c>
      <c r="S433" s="163" t="str">
        <f t="shared" si="90"/>
        <v/>
      </c>
      <c r="U433" s="163" t="str">
        <f t="shared" si="91"/>
        <v/>
      </c>
    </row>
    <row r="434" spans="1:21">
      <c r="A434" s="164" t="str">
        <f t="shared" ca="1" si="95"/>
        <v/>
      </c>
      <c r="B434" s="1" t="str">
        <f t="shared" ca="1" si="96"/>
        <v/>
      </c>
      <c r="C434" s="31" t="str">
        <f t="shared" ca="1" si="97"/>
        <v/>
      </c>
      <c r="D434" s="32" t="str">
        <f t="shared" ca="1" si="92"/>
        <v/>
      </c>
      <c r="E434" s="4" t="str">
        <f t="shared" ca="1" si="98"/>
        <v/>
      </c>
      <c r="F434" s="31" t="str">
        <f t="shared" ca="1" si="99"/>
        <v/>
      </c>
      <c r="G434" s="32" t="str">
        <f t="shared" ca="1" si="93"/>
        <v/>
      </c>
      <c r="H434" s="4" t="str">
        <f t="shared" ca="1" si="100"/>
        <v/>
      </c>
      <c r="I434" s="31" t="str">
        <f t="shared" ca="1" si="101"/>
        <v/>
      </c>
      <c r="J434" s="32" t="str">
        <f t="shared" ca="1" si="94"/>
        <v/>
      </c>
      <c r="K434" s="93" t="str">
        <f t="shared" ca="1" si="102"/>
        <v/>
      </c>
      <c r="S434" s="163" t="str">
        <f t="shared" si="90"/>
        <v/>
      </c>
      <c r="U434" s="163" t="str">
        <f t="shared" si="91"/>
        <v/>
      </c>
    </row>
    <row r="435" spans="1:21">
      <c r="A435" s="164" t="str">
        <f t="shared" ca="1" si="95"/>
        <v/>
      </c>
      <c r="B435" s="1" t="str">
        <f t="shared" ca="1" si="96"/>
        <v/>
      </c>
      <c r="C435" s="31" t="str">
        <f t="shared" ca="1" si="97"/>
        <v/>
      </c>
      <c r="D435" s="32" t="str">
        <f t="shared" ca="1" si="92"/>
        <v/>
      </c>
      <c r="E435" s="4" t="str">
        <f t="shared" ca="1" si="98"/>
        <v/>
      </c>
      <c r="F435" s="31" t="str">
        <f t="shared" ca="1" si="99"/>
        <v/>
      </c>
      <c r="G435" s="32" t="str">
        <f t="shared" ca="1" si="93"/>
        <v/>
      </c>
      <c r="H435" s="4" t="str">
        <f t="shared" ca="1" si="100"/>
        <v/>
      </c>
      <c r="I435" s="31" t="str">
        <f t="shared" ca="1" si="101"/>
        <v/>
      </c>
      <c r="J435" s="32" t="str">
        <f t="shared" ca="1" si="94"/>
        <v/>
      </c>
      <c r="K435" s="93" t="str">
        <f t="shared" ca="1" si="102"/>
        <v/>
      </c>
      <c r="S435" s="163" t="str">
        <f t="shared" si="90"/>
        <v/>
      </c>
      <c r="U435" s="163" t="str">
        <f t="shared" si="91"/>
        <v/>
      </c>
    </row>
    <row r="436" spans="1:21">
      <c r="A436" s="164" t="str">
        <f t="shared" ca="1" si="95"/>
        <v/>
      </c>
      <c r="B436" s="1" t="str">
        <f t="shared" ca="1" si="96"/>
        <v/>
      </c>
      <c r="C436" s="31" t="str">
        <f t="shared" ca="1" si="97"/>
        <v/>
      </c>
      <c r="D436" s="32" t="str">
        <f t="shared" ca="1" si="92"/>
        <v/>
      </c>
      <c r="E436" s="4" t="str">
        <f t="shared" ca="1" si="98"/>
        <v/>
      </c>
      <c r="F436" s="31" t="str">
        <f t="shared" ca="1" si="99"/>
        <v/>
      </c>
      <c r="G436" s="32" t="str">
        <f t="shared" ca="1" si="93"/>
        <v/>
      </c>
      <c r="H436" s="4" t="str">
        <f t="shared" ca="1" si="100"/>
        <v/>
      </c>
      <c r="I436" s="31" t="str">
        <f t="shared" ca="1" si="101"/>
        <v/>
      </c>
      <c r="J436" s="32" t="str">
        <f t="shared" ca="1" si="94"/>
        <v/>
      </c>
      <c r="K436" s="93" t="str">
        <f t="shared" ca="1" si="102"/>
        <v/>
      </c>
      <c r="S436" s="163" t="str">
        <f t="shared" si="90"/>
        <v/>
      </c>
      <c r="U436" s="163" t="str">
        <f t="shared" si="91"/>
        <v/>
      </c>
    </row>
    <row r="437" spans="1:21">
      <c r="A437" s="164" t="str">
        <f t="shared" ca="1" si="95"/>
        <v/>
      </c>
      <c r="B437" s="1" t="str">
        <f t="shared" ca="1" si="96"/>
        <v/>
      </c>
      <c r="C437" s="31" t="str">
        <f t="shared" ca="1" si="97"/>
        <v/>
      </c>
      <c r="D437" s="32" t="str">
        <f t="shared" ca="1" si="92"/>
        <v/>
      </c>
      <c r="E437" s="4" t="str">
        <f t="shared" ca="1" si="98"/>
        <v/>
      </c>
      <c r="F437" s="31" t="str">
        <f t="shared" ca="1" si="99"/>
        <v/>
      </c>
      <c r="G437" s="32" t="str">
        <f t="shared" ca="1" si="93"/>
        <v/>
      </c>
      <c r="H437" s="4" t="str">
        <f t="shared" ca="1" si="100"/>
        <v/>
      </c>
      <c r="I437" s="31" t="str">
        <f t="shared" ca="1" si="101"/>
        <v/>
      </c>
      <c r="J437" s="32" t="str">
        <f t="shared" ca="1" si="94"/>
        <v/>
      </c>
      <c r="K437" s="93" t="str">
        <f t="shared" ca="1" si="102"/>
        <v/>
      </c>
      <c r="S437" s="163" t="str">
        <f t="shared" si="90"/>
        <v/>
      </c>
      <c r="U437" s="163" t="str">
        <f t="shared" si="91"/>
        <v/>
      </c>
    </row>
    <row r="438" spans="1:21">
      <c r="A438" s="164" t="str">
        <f t="shared" ca="1" si="95"/>
        <v/>
      </c>
      <c r="B438" s="1" t="str">
        <f t="shared" ca="1" si="96"/>
        <v/>
      </c>
      <c r="C438" s="31" t="str">
        <f t="shared" ca="1" si="97"/>
        <v/>
      </c>
      <c r="D438" s="32" t="str">
        <f t="shared" ca="1" si="92"/>
        <v/>
      </c>
      <c r="E438" s="4" t="str">
        <f t="shared" ca="1" si="98"/>
        <v/>
      </c>
      <c r="F438" s="31" t="str">
        <f t="shared" ca="1" si="99"/>
        <v/>
      </c>
      <c r="G438" s="32" t="str">
        <f t="shared" ca="1" si="93"/>
        <v/>
      </c>
      <c r="H438" s="4" t="str">
        <f t="shared" ca="1" si="100"/>
        <v/>
      </c>
      <c r="I438" s="31" t="str">
        <f t="shared" ca="1" si="101"/>
        <v/>
      </c>
      <c r="J438" s="32" t="str">
        <f t="shared" ca="1" si="94"/>
        <v/>
      </c>
      <c r="K438" s="93" t="str">
        <f t="shared" ca="1" si="102"/>
        <v/>
      </c>
      <c r="S438" s="163" t="str">
        <f t="shared" si="90"/>
        <v/>
      </c>
      <c r="U438" s="163" t="str">
        <f t="shared" si="91"/>
        <v/>
      </c>
    </row>
    <row r="439" spans="1:21">
      <c r="A439" s="164" t="str">
        <f t="shared" ca="1" si="95"/>
        <v/>
      </c>
      <c r="B439" s="1" t="str">
        <f t="shared" ca="1" si="96"/>
        <v/>
      </c>
      <c r="C439" s="31" t="str">
        <f t="shared" ca="1" si="97"/>
        <v/>
      </c>
      <c r="D439" s="32" t="str">
        <f t="shared" ca="1" si="92"/>
        <v/>
      </c>
      <c r="E439" s="4" t="str">
        <f t="shared" ca="1" si="98"/>
        <v/>
      </c>
      <c r="F439" s="31" t="str">
        <f t="shared" ca="1" si="99"/>
        <v/>
      </c>
      <c r="G439" s="32" t="str">
        <f t="shared" ca="1" si="93"/>
        <v/>
      </c>
      <c r="H439" s="4" t="str">
        <f t="shared" ca="1" si="100"/>
        <v/>
      </c>
      <c r="I439" s="31" t="str">
        <f t="shared" ca="1" si="101"/>
        <v/>
      </c>
      <c r="J439" s="32" t="str">
        <f t="shared" ca="1" si="94"/>
        <v/>
      </c>
      <c r="K439" s="93" t="str">
        <f t="shared" ca="1" si="102"/>
        <v/>
      </c>
      <c r="S439" s="163" t="str">
        <f t="shared" si="90"/>
        <v/>
      </c>
      <c r="U439" s="163" t="str">
        <f t="shared" si="91"/>
        <v/>
      </c>
    </row>
    <row r="440" spans="1:21">
      <c r="A440" s="164" t="str">
        <f t="shared" ca="1" si="95"/>
        <v/>
      </c>
      <c r="B440" s="1" t="str">
        <f t="shared" ca="1" si="96"/>
        <v/>
      </c>
      <c r="C440" s="31" t="str">
        <f t="shared" ca="1" si="97"/>
        <v/>
      </c>
      <c r="D440" s="32" t="str">
        <f t="shared" ca="1" si="92"/>
        <v/>
      </c>
      <c r="E440" s="4" t="str">
        <f t="shared" ca="1" si="98"/>
        <v/>
      </c>
      <c r="F440" s="31" t="str">
        <f t="shared" ca="1" si="99"/>
        <v/>
      </c>
      <c r="G440" s="32" t="str">
        <f t="shared" ca="1" si="93"/>
        <v/>
      </c>
      <c r="H440" s="4" t="str">
        <f t="shared" ca="1" si="100"/>
        <v/>
      </c>
      <c r="I440" s="31" t="str">
        <f t="shared" ca="1" si="101"/>
        <v/>
      </c>
      <c r="J440" s="32" t="str">
        <f t="shared" ca="1" si="94"/>
        <v/>
      </c>
      <c r="K440" s="93" t="str">
        <f t="shared" ca="1" si="102"/>
        <v/>
      </c>
      <c r="S440" s="163" t="str">
        <f t="shared" si="90"/>
        <v/>
      </c>
      <c r="U440" s="163" t="str">
        <f t="shared" si="91"/>
        <v/>
      </c>
    </row>
    <row r="441" spans="1:21">
      <c r="A441" s="164" t="str">
        <f t="shared" ca="1" si="95"/>
        <v/>
      </c>
      <c r="B441" s="1" t="str">
        <f t="shared" ca="1" si="96"/>
        <v/>
      </c>
      <c r="C441" s="31" t="str">
        <f t="shared" ca="1" si="97"/>
        <v/>
      </c>
      <c r="D441" s="32" t="str">
        <f t="shared" ca="1" si="92"/>
        <v/>
      </c>
      <c r="E441" s="4" t="str">
        <f t="shared" ca="1" si="98"/>
        <v/>
      </c>
      <c r="F441" s="31" t="str">
        <f t="shared" ca="1" si="99"/>
        <v/>
      </c>
      <c r="G441" s="32" t="str">
        <f t="shared" ca="1" si="93"/>
        <v/>
      </c>
      <c r="H441" s="4" t="str">
        <f t="shared" ca="1" si="100"/>
        <v/>
      </c>
      <c r="I441" s="31" t="str">
        <f t="shared" ca="1" si="101"/>
        <v/>
      </c>
      <c r="J441" s="32" t="str">
        <f t="shared" ca="1" si="94"/>
        <v/>
      </c>
      <c r="K441" s="93" t="str">
        <f t="shared" ca="1" si="102"/>
        <v/>
      </c>
      <c r="S441" s="163" t="str">
        <f t="shared" si="90"/>
        <v/>
      </c>
      <c r="U441" s="163" t="str">
        <f t="shared" si="91"/>
        <v/>
      </c>
    </row>
    <row r="442" spans="1:21">
      <c r="A442" s="164" t="str">
        <f t="shared" ca="1" si="95"/>
        <v/>
      </c>
      <c r="B442" s="1" t="str">
        <f t="shared" ca="1" si="96"/>
        <v/>
      </c>
      <c r="C442" s="31" t="str">
        <f t="shared" ca="1" si="97"/>
        <v/>
      </c>
      <c r="D442" s="32" t="str">
        <f t="shared" ca="1" si="92"/>
        <v/>
      </c>
      <c r="E442" s="4" t="str">
        <f t="shared" ca="1" si="98"/>
        <v/>
      </c>
      <c r="F442" s="31" t="str">
        <f t="shared" ca="1" si="99"/>
        <v/>
      </c>
      <c r="G442" s="32" t="str">
        <f t="shared" ca="1" si="93"/>
        <v/>
      </c>
      <c r="H442" s="4" t="str">
        <f t="shared" ca="1" si="100"/>
        <v/>
      </c>
      <c r="I442" s="31" t="str">
        <f t="shared" ca="1" si="101"/>
        <v/>
      </c>
      <c r="J442" s="32" t="str">
        <f t="shared" ca="1" si="94"/>
        <v/>
      </c>
      <c r="K442" s="93" t="str">
        <f t="shared" ca="1" si="102"/>
        <v/>
      </c>
      <c r="S442" s="163" t="str">
        <f t="shared" si="90"/>
        <v/>
      </c>
      <c r="U442" s="163" t="str">
        <f t="shared" si="91"/>
        <v/>
      </c>
    </row>
    <row r="443" spans="1:21">
      <c r="A443" s="164" t="str">
        <f t="shared" ca="1" si="95"/>
        <v/>
      </c>
      <c r="B443" s="1" t="str">
        <f t="shared" ca="1" si="96"/>
        <v/>
      </c>
      <c r="C443" s="31" t="str">
        <f t="shared" ca="1" si="97"/>
        <v/>
      </c>
      <c r="D443" s="32" t="str">
        <f t="shared" ca="1" si="92"/>
        <v/>
      </c>
      <c r="E443" s="4" t="str">
        <f t="shared" ca="1" si="98"/>
        <v/>
      </c>
      <c r="F443" s="31" t="str">
        <f t="shared" ca="1" si="99"/>
        <v/>
      </c>
      <c r="G443" s="32" t="str">
        <f t="shared" ca="1" si="93"/>
        <v/>
      </c>
      <c r="H443" s="4" t="str">
        <f t="shared" ca="1" si="100"/>
        <v/>
      </c>
      <c r="I443" s="31" t="str">
        <f t="shared" ca="1" si="101"/>
        <v/>
      </c>
      <c r="J443" s="32" t="str">
        <f t="shared" ca="1" si="94"/>
        <v/>
      </c>
      <c r="K443" s="93" t="str">
        <f t="shared" ca="1" si="102"/>
        <v/>
      </c>
      <c r="S443" s="163" t="str">
        <f t="shared" si="90"/>
        <v/>
      </c>
      <c r="U443" s="163" t="str">
        <f t="shared" si="91"/>
        <v/>
      </c>
    </row>
    <row r="444" spans="1:21">
      <c r="A444" s="164" t="str">
        <f t="shared" ca="1" si="95"/>
        <v/>
      </c>
      <c r="B444" s="1" t="str">
        <f t="shared" ca="1" si="96"/>
        <v/>
      </c>
      <c r="C444" s="31" t="str">
        <f t="shared" ca="1" si="97"/>
        <v/>
      </c>
      <c r="D444" s="32" t="str">
        <f t="shared" ca="1" si="92"/>
        <v/>
      </c>
      <c r="E444" s="4" t="str">
        <f t="shared" ca="1" si="98"/>
        <v/>
      </c>
      <c r="F444" s="31" t="str">
        <f t="shared" ca="1" si="99"/>
        <v/>
      </c>
      <c r="G444" s="32" t="str">
        <f t="shared" ca="1" si="93"/>
        <v/>
      </c>
      <c r="H444" s="4" t="str">
        <f t="shared" ca="1" si="100"/>
        <v/>
      </c>
      <c r="I444" s="31" t="str">
        <f t="shared" ca="1" si="101"/>
        <v/>
      </c>
      <c r="J444" s="32" t="str">
        <f t="shared" ca="1" si="94"/>
        <v/>
      </c>
      <c r="K444" s="93" t="str">
        <f t="shared" ca="1" si="102"/>
        <v/>
      </c>
      <c r="S444" s="163" t="str">
        <f t="shared" si="90"/>
        <v/>
      </c>
      <c r="U444" s="163" t="str">
        <f t="shared" si="91"/>
        <v/>
      </c>
    </row>
    <row r="445" spans="1:21">
      <c r="A445" s="164" t="str">
        <f t="shared" ca="1" si="95"/>
        <v/>
      </c>
      <c r="B445" s="1" t="str">
        <f t="shared" ca="1" si="96"/>
        <v/>
      </c>
      <c r="C445" s="31" t="str">
        <f t="shared" ca="1" si="97"/>
        <v/>
      </c>
      <c r="D445" s="32" t="str">
        <f t="shared" ca="1" si="92"/>
        <v/>
      </c>
      <c r="E445" s="4" t="str">
        <f t="shared" ca="1" si="98"/>
        <v/>
      </c>
      <c r="F445" s="31" t="str">
        <f t="shared" ca="1" si="99"/>
        <v/>
      </c>
      <c r="G445" s="32" t="str">
        <f t="shared" ca="1" si="93"/>
        <v/>
      </c>
      <c r="H445" s="4" t="str">
        <f t="shared" ca="1" si="100"/>
        <v/>
      </c>
      <c r="I445" s="31" t="str">
        <f t="shared" ca="1" si="101"/>
        <v/>
      </c>
      <c r="J445" s="32" t="str">
        <f t="shared" ca="1" si="94"/>
        <v/>
      </c>
      <c r="K445" s="93" t="str">
        <f t="shared" ca="1" si="102"/>
        <v/>
      </c>
      <c r="S445" s="163" t="str">
        <f t="shared" si="90"/>
        <v/>
      </c>
      <c r="U445" s="163" t="str">
        <f t="shared" si="91"/>
        <v/>
      </c>
    </row>
    <row r="446" spans="1:21">
      <c r="A446" s="164" t="str">
        <f t="shared" ca="1" si="95"/>
        <v/>
      </c>
      <c r="B446" s="1" t="str">
        <f t="shared" ca="1" si="96"/>
        <v/>
      </c>
      <c r="C446" s="31" t="str">
        <f t="shared" ca="1" si="97"/>
        <v/>
      </c>
      <c r="D446" s="32" t="str">
        <f t="shared" ca="1" si="92"/>
        <v/>
      </c>
      <c r="E446" s="4" t="str">
        <f t="shared" ca="1" si="98"/>
        <v/>
      </c>
      <c r="F446" s="31" t="str">
        <f t="shared" ca="1" si="99"/>
        <v/>
      </c>
      <c r="G446" s="32" t="str">
        <f t="shared" ca="1" si="93"/>
        <v/>
      </c>
      <c r="H446" s="4" t="str">
        <f t="shared" ca="1" si="100"/>
        <v/>
      </c>
      <c r="I446" s="31" t="str">
        <f t="shared" ca="1" si="101"/>
        <v/>
      </c>
      <c r="J446" s="32" t="str">
        <f t="shared" ca="1" si="94"/>
        <v/>
      </c>
      <c r="K446" s="93" t="str">
        <f t="shared" ca="1" si="102"/>
        <v/>
      </c>
      <c r="S446" s="163" t="str">
        <f t="shared" si="90"/>
        <v/>
      </c>
      <c r="U446" s="163" t="str">
        <f t="shared" si="91"/>
        <v/>
      </c>
    </row>
    <row r="447" spans="1:21">
      <c r="A447" s="164" t="str">
        <f t="shared" ca="1" si="95"/>
        <v/>
      </c>
      <c r="B447" s="1" t="str">
        <f t="shared" ca="1" si="96"/>
        <v/>
      </c>
      <c r="C447" s="31" t="str">
        <f t="shared" ca="1" si="97"/>
        <v/>
      </c>
      <c r="D447" s="32" t="str">
        <f t="shared" ca="1" si="92"/>
        <v/>
      </c>
      <c r="E447" s="4" t="str">
        <f t="shared" ca="1" si="98"/>
        <v/>
      </c>
      <c r="F447" s="31" t="str">
        <f t="shared" ca="1" si="99"/>
        <v/>
      </c>
      <c r="G447" s="32" t="str">
        <f t="shared" ca="1" si="93"/>
        <v/>
      </c>
      <c r="H447" s="4" t="str">
        <f t="shared" ca="1" si="100"/>
        <v/>
      </c>
      <c r="I447" s="31" t="str">
        <f t="shared" ca="1" si="101"/>
        <v/>
      </c>
      <c r="J447" s="32" t="str">
        <f t="shared" ca="1" si="94"/>
        <v/>
      </c>
      <c r="K447" s="93" t="str">
        <f t="shared" ca="1" si="102"/>
        <v/>
      </c>
      <c r="S447" s="163" t="str">
        <f t="shared" si="90"/>
        <v/>
      </c>
      <c r="U447" s="163" t="str">
        <f t="shared" si="91"/>
        <v/>
      </c>
    </row>
    <row r="448" spans="1:21">
      <c r="A448" s="164" t="str">
        <f t="shared" ca="1" si="95"/>
        <v/>
      </c>
      <c r="B448" s="1" t="str">
        <f t="shared" ca="1" si="96"/>
        <v/>
      </c>
      <c r="C448" s="31" t="str">
        <f t="shared" ca="1" si="97"/>
        <v/>
      </c>
      <c r="D448" s="32" t="str">
        <f t="shared" ca="1" si="92"/>
        <v/>
      </c>
      <c r="E448" s="4" t="str">
        <f t="shared" ca="1" si="98"/>
        <v/>
      </c>
      <c r="F448" s="31" t="str">
        <f t="shared" ca="1" si="99"/>
        <v/>
      </c>
      <c r="G448" s="32" t="str">
        <f t="shared" ca="1" si="93"/>
        <v/>
      </c>
      <c r="H448" s="4" t="str">
        <f t="shared" ca="1" si="100"/>
        <v/>
      </c>
      <c r="I448" s="31" t="str">
        <f t="shared" ca="1" si="101"/>
        <v/>
      </c>
      <c r="J448" s="32" t="str">
        <f t="shared" ca="1" si="94"/>
        <v/>
      </c>
      <c r="K448" s="93" t="str">
        <f t="shared" ca="1" si="102"/>
        <v/>
      </c>
      <c r="S448" s="163" t="str">
        <f t="shared" si="90"/>
        <v/>
      </c>
      <c r="U448" s="163" t="str">
        <f t="shared" si="91"/>
        <v/>
      </c>
    </row>
    <row r="449" spans="1:21">
      <c r="A449" s="164" t="str">
        <f t="shared" ca="1" si="95"/>
        <v/>
      </c>
      <c r="B449" s="1" t="str">
        <f t="shared" ca="1" si="96"/>
        <v/>
      </c>
      <c r="C449" s="31" t="str">
        <f t="shared" ca="1" si="97"/>
        <v/>
      </c>
      <c r="D449" s="32" t="str">
        <f t="shared" ca="1" si="92"/>
        <v/>
      </c>
      <c r="E449" s="4" t="str">
        <f t="shared" ca="1" si="98"/>
        <v/>
      </c>
      <c r="F449" s="31" t="str">
        <f t="shared" ca="1" si="99"/>
        <v/>
      </c>
      <c r="G449" s="32" t="str">
        <f t="shared" ca="1" si="93"/>
        <v/>
      </c>
      <c r="H449" s="4" t="str">
        <f t="shared" ca="1" si="100"/>
        <v/>
      </c>
      <c r="I449" s="31" t="str">
        <f t="shared" ca="1" si="101"/>
        <v/>
      </c>
      <c r="J449" s="32" t="str">
        <f t="shared" ca="1" si="94"/>
        <v/>
      </c>
      <c r="K449" s="93" t="str">
        <f t="shared" ca="1" si="102"/>
        <v/>
      </c>
      <c r="S449" s="163" t="str">
        <f t="shared" si="90"/>
        <v/>
      </c>
      <c r="U449" s="163" t="str">
        <f t="shared" si="91"/>
        <v/>
      </c>
    </row>
    <row r="450" spans="1:21">
      <c r="A450" s="164" t="str">
        <f t="shared" ca="1" si="95"/>
        <v/>
      </c>
      <c r="B450" s="1" t="str">
        <f t="shared" ca="1" si="96"/>
        <v/>
      </c>
      <c r="C450" s="31" t="str">
        <f t="shared" ca="1" si="97"/>
        <v/>
      </c>
      <c r="D450" s="32" t="str">
        <f t="shared" ca="1" si="92"/>
        <v/>
      </c>
      <c r="E450" s="4" t="str">
        <f t="shared" ca="1" si="98"/>
        <v/>
      </c>
      <c r="F450" s="31" t="str">
        <f t="shared" ca="1" si="99"/>
        <v/>
      </c>
      <c r="G450" s="32" t="str">
        <f t="shared" ca="1" si="93"/>
        <v/>
      </c>
      <c r="H450" s="4" t="str">
        <f t="shared" ca="1" si="100"/>
        <v/>
      </c>
      <c r="I450" s="31" t="str">
        <f t="shared" ca="1" si="101"/>
        <v/>
      </c>
      <c r="J450" s="32" t="str">
        <f t="shared" ca="1" si="94"/>
        <v/>
      </c>
      <c r="K450" s="93" t="str">
        <f t="shared" ca="1" si="102"/>
        <v/>
      </c>
      <c r="S450" s="163" t="str">
        <f t="shared" si="90"/>
        <v/>
      </c>
      <c r="U450" s="163" t="str">
        <f t="shared" si="91"/>
        <v/>
      </c>
    </row>
    <row r="451" spans="1:21">
      <c r="A451" s="164" t="str">
        <f t="shared" ca="1" si="95"/>
        <v/>
      </c>
      <c r="B451" s="1" t="str">
        <f t="shared" ca="1" si="96"/>
        <v/>
      </c>
      <c r="C451" s="31" t="str">
        <f t="shared" ca="1" si="97"/>
        <v/>
      </c>
      <c r="D451" s="32" t="str">
        <f t="shared" ca="1" si="92"/>
        <v/>
      </c>
      <c r="E451" s="4" t="str">
        <f t="shared" ca="1" si="98"/>
        <v/>
      </c>
      <c r="F451" s="31" t="str">
        <f t="shared" ca="1" si="99"/>
        <v/>
      </c>
      <c r="G451" s="32" t="str">
        <f t="shared" ca="1" si="93"/>
        <v/>
      </c>
      <c r="H451" s="4" t="str">
        <f t="shared" ca="1" si="100"/>
        <v/>
      </c>
      <c r="I451" s="31" t="str">
        <f t="shared" ca="1" si="101"/>
        <v/>
      </c>
      <c r="J451" s="32" t="str">
        <f t="shared" ca="1" si="94"/>
        <v/>
      </c>
      <c r="K451" s="93" t="str">
        <f t="shared" ca="1" si="102"/>
        <v/>
      </c>
      <c r="S451" s="163" t="str">
        <f t="shared" si="90"/>
        <v/>
      </c>
      <c r="U451" s="163" t="str">
        <f t="shared" si="91"/>
        <v/>
      </c>
    </row>
    <row r="452" spans="1:21">
      <c r="A452" s="164" t="str">
        <f t="shared" ca="1" si="95"/>
        <v/>
      </c>
      <c r="B452" s="1" t="str">
        <f t="shared" ca="1" si="96"/>
        <v/>
      </c>
      <c r="C452" s="31" t="str">
        <f t="shared" ca="1" si="97"/>
        <v/>
      </c>
      <c r="D452" s="32" t="str">
        <f t="shared" ca="1" si="92"/>
        <v/>
      </c>
      <c r="E452" s="4" t="str">
        <f t="shared" ca="1" si="98"/>
        <v/>
      </c>
      <c r="F452" s="31" t="str">
        <f t="shared" ca="1" si="99"/>
        <v/>
      </c>
      <c r="G452" s="32" t="str">
        <f t="shared" ca="1" si="93"/>
        <v/>
      </c>
      <c r="H452" s="4" t="str">
        <f t="shared" ca="1" si="100"/>
        <v/>
      </c>
      <c r="I452" s="31" t="str">
        <f t="shared" ca="1" si="101"/>
        <v/>
      </c>
      <c r="J452" s="32" t="str">
        <f t="shared" ca="1" si="94"/>
        <v/>
      </c>
      <c r="K452" s="93" t="str">
        <f t="shared" ca="1" si="102"/>
        <v/>
      </c>
      <c r="S452" s="163" t="str">
        <f t="shared" ref="S452:S515" si="103">IF(COUNTIF(O:O,M452)*COUNTIF(Q:Q,M452),M452,"")</f>
        <v/>
      </c>
      <c r="U452" s="163" t="str">
        <f t="shared" ref="U452:U515" si="104">IF(T452&gt;$A$14,T452,"")</f>
        <v/>
      </c>
    </row>
    <row r="453" spans="1:21">
      <c r="A453" s="164" t="str">
        <f t="shared" ca="1" si="95"/>
        <v/>
      </c>
      <c r="B453" s="1" t="str">
        <f t="shared" ca="1" si="96"/>
        <v/>
      </c>
      <c r="C453" s="31" t="str">
        <f t="shared" ca="1" si="97"/>
        <v/>
      </c>
      <c r="D453" s="32" t="str">
        <f t="shared" ca="1" si="92"/>
        <v/>
      </c>
      <c r="E453" s="4" t="str">
        <f t="shared" ca="1" si="98"/>
        <v/>
      </c>
      <c r="F453" s="31" t="str">
        <f t="shared" ca="1" si="99"/>
        <v/>
      </c>
      <c r="G453" s="32" t="str">
        <f t="shared" ca="1" si="93"/>
        <v/>
      </c>
      <c r="H453" s="4" t="str">
        <f t="shared" ca="1" si="100"/>
        <v/>
      </c>
      <c r="I453" s="31" t="str">
        <f t="shared" ca="1" si="101"/>
        <v/>
      </c>
      <c r="J453" s="32" t="str">
        <f t="shared" ca="1" si="94"/>
        <v/>
      </c>
      <c r="K453" s="93" t="str">
        <f t="shared" ca="1" si="102"/>
        <v/>
      </c>
      <c r="S453" s="163" t="str">
        <f t="shared" si="103"/>
        <v/>
      </c>
      <c r="U453" s="163" t="str">
        <f t="shared" si="104"/>
        <v/>
      </c>
    </row>
    <row r="454" spans="1:21">
      <c r="A454" s="164" t="str">
        <f t="shared" ca="1" si="95"/>
        <v/>
      </c>
      <c r="B454" s="1" t="str">
        <f t="shared" ca="1" si="96"/>
        <v/>
      </c>
      <c r="C454" s="31" t="str">
        <f t="shared" ca="1" si="97"/>
        <v/>
      </c>
      <c r="D454" s="32" t="str">
        <f t="shared" ca="1" si="92"/>
        <v/>
      </c>
      <c r="E454" s="4" t="str">
        <f t="shared" ca="1" si="98"/>
        <v/>
      </c>
      <c r="F454" s="31" t="str">
        <f t="shared" ca="1" si="99"/>
        <v/>
      </c>
      <c r="G454" s="32" t="str">
        <f t="shared" ca="1" si="93"/>
        <v/>
      </c>
      <c r="H454" s="4" t="str">
        <f t="shared" ca="1" si="100"/>
        <v/>
      </c>
      <c r="I454" s="31" t="str">
        <f t="shared" ca="1" si="101"/>
        <v/>
      </c>
      <c r="J454" s="32" t="str">
        <f t="shared" ca="1" si="94"/>
        <v/>
      </c>
      <c r="K454" s="93" t="str">
        <f t="shared" ca="1" si="102"/>
        <v/>
      </c>
      <c r="S454" s="163" t="str">
        <f t="shared" si="103"/>
        <v/>
      </c>
      <c r="U454" s="163" t="str">
        <f t="shared" si="104"/>
        <v/>
      </c>
    </row>
    <row r="455" spans="1:21">
      <c r="A455" s="164" t="str">
        <f t="shared" ca="1" si="95"/>
        <v/>
      </c>
      <c r="B455" s="1" t="str">
        <f t="shared" ca="1" si="96"/>
        <v/>
      </c>
      <c r="C455" s="31" t="str">
        <f t="shared" ca="1" si="97"/>
        <v/>
      </c>
      <c r="D455" s="32" t="str">
        <f t="shared" ca="1" si="92"/>
        <v/>
      </c>
      <c r="E455" s="4" t="str">
        <f t="shared" ca="1" si="98"/>
        <v/>
      </c>
      <c r="F455" s="31" t="str">
        <f t="shared" ca="1" si="99"/>
        <v/>
      </c>
      <c r="G455" s="32" t="str">
        <f t="shared" ca="1" si="93"/>
        <v/>
      </c>
      <c r="H455" s="4" t="str">
        <f t="shared" ca="1" si="100"/>
        <v/>
      </c>
      <c r="I455" s="31" t="str">
        <f t="shared" ca="1" si="101"/>
        <v/>
      </c>
      <c r="J455" s="32" t="str">
        <f t="shared" ca="1" si="94"/>
        <v/>
      </c>
      <c r="K455" s="93" t="str">
        <f t="shared" ca="1" si="102"/>
        <v/>
      </c>
      <c r="S455" s="163" t="str">
        <f t="shared" si="103"/>
        <v/>
      </c>
      <c r="U455" s="163" t="str">
        <f t="shared" si="104"/>
        <v/>
      </c>
    </row>
    <row r="456" spans="1:21">
      <c r="A456" s="164" t="str">
        <f t="shared" ca="1" si="95"/>
        <v/>
      </c>
      <c r="B456" s="1" t="str">
        <f t="shared" ca="1" si="96"/>
        <v/>
      </c>
      <c r="C456" s="31" t="str">
        <f t="shared" ca="1" si="97"/>
        <v/>
      </c>
      <c r="D456" s="32" t="str">
        <f t="shared" ca="1" si="92"/>
        <v/>
      </c>
      <c r="E456" s="4" t="str">
        <f t="shared" ca="1" si="98"/>
        <v/>
      </c>
      <c r="F456" s="31" t="str">
        <f t="shared" ca="1" si="99"/>
        <v/>
      </c>
      <c r="G456" s="32" t="str">
        <f t="shared" ca="1" si="93"/>
        <v/>
      </c>
      <c r="H456" s="4" t="str">
        <f t="shared" ca="1" si="100"/>
        <v/>
      </c>
      <c r="I456" s="31" t="str">
        <f t="shared" ca="1" si="101"/>
        <v/>
      </c>
      <c r="J456" s="32" t="str">
        <f t="shared" ca="1" si="94"/>
        <v/>
      </c>
      <c r="K456" s="93" t="str">
        <f t="shared" ca="1" si="102"/>
        <v/>
      </c>
      <c r="S456" s="163" t="str">
        <f t="shared" si="103"/>
        <v/>
      </c>
      <c r="U456" s="163" t="str">
        <f t="shared" si="104"/>
        <v/>
      </c>
    </row>
    <row r="457" spans="1:21">
      <c r="A457" s="164" t="str">
        <f t="shared" ca="1" si="95"/>
        <v/>
      </c>
      <c r="B457" s="1" t="str">
        <f t="shared" ca="1" si="96"/>
        <v/>
      </c>
      <c r="C457" s="31" t="str">
        <f t="shared" ca="1" si="97"/>
        <v/>
      </c>
      <c r="D457" s="32" t="str">
        <f t="shared" ca="1" si="92"/>
        <v/>
      </c>
      <c r="E457" s="4" t="str">
        <f t="shared" ca="1" si="98"/>
        <v/>
      </c>
      <c r="F457" s="31" t="str">
        <f t="shared" ca="1" si="99"/>
        <v/>
      </c>
      <c r="G457" s="32" t="str">
        <f t="shared" ca="1" si="93"/>
        <v/>
      </c>
      <c r="H457" s="4" t="str">
        <f t="shared" ca="1" si="100"/>
        <v/>
      </c>
      <c r="I457" s="31" t="str">
        <f t="shared" ca="1" si="101"/>
        <v/>
      </c>
      <c r="J457" s="32" t="str">
        <f t="shared" ca="1" si="94"/>
        <v/>
      </c>
      <c r="K457" s="93" t="str">
        <f t="shared" ca="1" si="102"/>
        <v/>
      </c>
      <c r="S457" s="163" t="str">
        <f t="shared" si="103"/>
        <v/>
      </c>
      <c r="U457" s="163" t="str">
        <f t="shared" si="104"/>
        <v/>
      </c>
    </row>
    <row r="458" spans="1:21">
      <c r="A458" s="164" t="str">
        <f t="shared" ca="1" si="95"/>
        <v/>
      </c>
      <c r="B458" s="1" t="str">
        <f t="shared" ca="1" si="96"/>
        <v/>
      </c>
      <c r="C458" s="31" t="str">
        <f t="shared" ca="1" si="97"/>
        <v/>
      </c>
      <c r="D458" s="32" t="str">
        <f t="shared" ca="1" si="92"/>
        <v/>
      </c>
      <c r="E458" s="4" t="str">
        <f t="shared" ca="1" si="98"/>
        <v/>
      </c>
      <c r="F458" s="31" t="str">
        <f t="shared" ca="1" si="99"/>
        <v/>
      </c>
      <c r="G458" s="32" t="str">
        <f t="shared" ca="1" si="93"/>
        <v/>
      </c>
      <c r="H458" s="4" t="str">
        <f t="shared" ca="1" si="100"/>
        <v/>
      </c>
      <c r="I458" s="31" t="str">
        <f t="shared" ca="1" si="101"/>
        <v/>
      </c>
      <c r="J458" s="32" t="str">
        <f t="shared" ca="1" si="94"/>
        <v/>
      </c>
      <c r="K458" s="93" t="str">
        <f t="shared" ca="1" si="102"/>
        <v/>
      </c>
      <c r="S458" s="163" t="str">
        <f t="shared" si="103"/>
        <v/>
      </c>
      <c r="U458" s="163" t="str">
        <f t="shared" si="104"/>
        <v/>
      </c>
    </row>
    <row r="459" spans="1:21">
      <c r="A459" s="164" t="str">
        <f t="shared" ca="1" si="95"/>
        <v/>
      </c>
      <c r="B459" s="1" t="str">
        <f t="shared" ca="1" si="96"/>
        <v/>
      </c>
      <c r="C459" s="31" t="str">
        <f t="shared" ca="1" si="97"/>
        <v/>
      </c>
      <c r="D459" s="32" t="str">
        <f t="shared" ca="1" si="92"/>
        <v/>
      </c>
      <c r="E459" s="4" t="str">
        <f t="shared" ca="1" si="98"/>
        <v/>
      </c>
      <c r="F459" s="31" t="str">
        <f t="shared" ca="1" si="99"/>
        <v/>
      </c>
      <c r="G459" s="32" t="str">
        <f t="shared" ca="1" si="93"/>
        <v/>
      </c>
      <c r="H459" s="4" t="str">
        <f t="shared" ca="1" si="100"/>
        <v/>
      </c>
      <c r="I459" s="31" t="str">
        <f t="shared" ca="1" si="101"/>
        <v/>
      </c>
      <c r="J459" s="32" t="str">
        <f t="shared" ca="1" si="94"/>
        <v/>
      </c>
      <c r="K459" s="93" t="str">
        <f t="shared" ca="1" si="102"/>
        <v/>
      </c>
      <c r="S459" s="163" t="str">
        <f t="shared" si="103"/>
        <v/>
      </c>
      <c r="U459" s="163" t="str">
        <f t="shared" si="104"/>
        <v/>
      </c>
    </row>
    <row r="460" spans="1:21">
      <c r="A460" s="164" t="str">
        <f t="shared" ca="1" si="95"/>
        <v/>
      </c>
      <c r="B460" s="1" t="str">
        <f t="shared" ca="1" si="96"/>
        <v/>
      </c>
      <c r="C460" s="31" t="str">
        <f t="shared" ca="1" si="97"/>
        <v/>
      </c>
      <c r="D460" s="32" t="str">
        <f t="shared" ca="1" si="92"/>
        <v/>
      </c>
      <c r="E460" s="4" t="str">
        <f t="shared" ca="1" si="98"/>
        <v/>
      </c>
      <c r="F460" s="31" t="str">
        <f t="shared" ca="1" si="99"/>
        <v/>
      </c>
      <c r="G460" s="32" t="str">
        <f t="shared" ca="1" si="93"/>
        <v/>
      </c>
      <c r="H460" s="4" t="str">
        <f t="shared" ca="1" si="100"/>
        <v/>
      </c>
      <c r="I460" s="31" t="str">
        <f t="shared" ca="1" si="101"/>
        <v/>
      </c>
      <c r="J460" s="32" t="str">
        <f t="shared" ca="1" si="94"/>
        <v/>
      </c>
      <c r="K460" s="93" t="str">
        <f t="shared" ca="1" si="102"/>
        <v/>
      </c>
      <c r="S460" s="163" t="str">
        <f t="shared" si="103"/>
        <v/>
      </c>
      <c r="U460" s="163" t="str">
        <f t="shared" si="104"/>
        <v/>
      </c>
    </row>
    <row r="461" spans="1:21">
      <c r="A461" s="164" t="str">
        <f t="shared" ca="1" si="95"/>
        <v/>
      </c>
      <c r="B461" s="1" t="str">
        <f t="shared" ca="1" si="96"/>
        <v/>
      </c>
      <c r="C461" s="31" t="str">
        <f t="shared" ca="1" si="97"/>
        <v/>
      </c>
      <c r="D461" s="32" t="str">
        <f t="shared" ca="1" si="92"/>
        <v/>
      </c>
      <c r="E461" s="4" t="str">
        <f t="shared" ca="1" si="98"/>
        <v/>
      </c>
      <c r="F461" s="31" t="str">
        <f t="shared" ca="1" si="99"/>
        <v/>
      </c>
      <c r="G461" s="32" t="str">
        <f t="shared" ca="1" si="93"/>
        <v/>
      </c>
      <c r="H461" s="4" t="str">
        <f t="shared" ca="1" si="100"/>
        <v/>
      </c>
      <c r="I461" s="31" t="str">
        <f t="shared" ca="1" si="101"/>
        <v/>
      </c>
      <c r="J461" s="32" t="str">
        <f t="shared" ca="1" si="94"/>
        <v/>
      </c>
      <c r="K461" s="93" t="str">
        <f t="shared" ca="1" si="102"/>
        <v/>
      </c>
      <c r="S461" s="163" t="str">
        <f t="shared" si="103"/>
        <v/>
      </c>
      <c r="U461" s="163" t="str">
        <f t="shared" si="104"/>
        <v/>
      </c>
    </row>
    <row r="462" spans="1:21">
      <c r="A462" s="164" t="str">
        <f t="shared" ca="1" si="95"/>
        <v/>
      </c>
      <c r="B462" s="1" t="str">
        <f t="shared" ca="1" si="96"/>
        <v/>
      </c>
      <c r="C462" s="31" t="str">
        <f t="shared" ca="1" si="97"/>
        <v/>
      </c>
      <c r="D462" s="32" t="str">
        <f t="shared" ca="1" si="92"/>
        <v/>
      </c>
      <c r="E462" s="4" t="str">
        <f t="shared" ca="1" si="98"/>
        <v/>
      </c>
      <c r="F462" s="31" t="str">
        <f t="shared" ca="1" si="99"/>
        <v/>
      </c>
      <c r="G462" s="32" t="str">
        <f t="shared" ca="1" si="93"/>
        <v/>
      </c>
      <c r="H462" s="4" t="str">
        <f t="shared" ca="1" si="100"/>
        <v/>
      </c>
      <c r="I462" s="31" t="str">
        <f t="shared" ca="1" si="101"/>
        <v/>
      </c>
      <c r="J462" s="32" t="str">
        <f t="shared" ca="1" si="94"/>
        <v/>
      </c>
      <c r="K462" s="93" t="str">
        <f t="shared" ca="1" si="102"/>
        <v/>
      </c>
      <c r="S462" s="163" t="str">
        <f t="shared" si="103"/>
        <v/>
      </c>
      <c r="U462" s="163" t="str">
        <f t="shared" si="104"/>
        <v/>
      </c>
    </row>
    <row r="463" spans="1:21">
      <c r="A463" s="164" t="str">
        <f t="shared" ca="1" si="95"/>
        <v/>
      </c>
      <c r="B463" s="1" t="str">
        <f t="shared" ca="1" si="96"/>
        <v/>
      </c>
      <c r="C463" s="31" t="str">
        <f t="shared" ca="1" si="97"/>
        <v/>
      </c>
      <c r="D463" s="32" t="str">
        <f t="shared" ca="1" si="92"/>
        <v/>
      </c>
      <c r="E463" s="4" t="str">
        <f t="shared" ca="1" si="98"/>
        <v/>
      </c>
      <c r="F463" s="31" t="str">
        <f t="shared" ca="1" si="99"/>
        <v/>
      </c>
      <c r="G463" s="32" t="str">
        <f t="shared" ca="1" si="93"/>
        <v/>
      </c>
      <c r="H463" s="4" t="str">
        <f t="shared" ca="1" si="100"/>
        <v/>
      </c>
      <c r="I463" s="31" t="str">
        <f t="shared" ca="1" si="101"/>
        <v/>
      </c>
      <c r="J463" s="32" t="str">
        <f t="shared" ca="1" si="94"/>
        <v/>
      </c>
      <c r="K463" s="93" t="str">
        <f t="shared" ca="1" si="102"/>
        <v/>
      </c>
      <c r="S463" s="163" t="str">
        <f t="shared" si="103"/>
        <v/>
      </c>
      <c r="U463" s="163" t="str">
        <f t="shared" si="104"/>
        <v/>
      </c>
    </row>
    <row r="464" spans="1:21">
      <c r="A464" s="164" t="str">
        <f t="shared" ca="1" si="95"/>
        <v/>
      </c>
      <c r="B464" s="1" t="str">
        <f t="shared" ca="1" si="96"/>
        <v/>
      </c>
      <c r="C464" s="31" t="str">
        <f t="shared" ca="1" si="97"/>
        <v/>
      </c>
      <c r="D464" s="32" t="str">
        <f t="shared" ref="D464:D527" ca="1" si="105">IF(ISERROR(B464-2),"",$B$6*ROUNDUP(A464-$A$14,0)/360*$B$5)</f>
        <v/>
      </c>
      <c r="E464" s="4" t="str">
        <f t="shared" ca="1" si="98"/>
        <v/>
      </c>
      <c r="F464" s="31" t="str">
        <f t="shared" ca="1" si="99"/>
        <v/>
      </c>
      <c r="G464" s="32" t="str">
        <f t="shared" ref="G464:G527" ca="1" si="106">IF(ISERROR(B464-2),"",$C$6*ROUNDUP(A464-$A$14,0)/360*$C$5)</f>
        <v/>
      </c>
      <c r="H464" s="4" t="str">
        <f t="shared" ca="1" si="100"/>
        <v/>
      </c>
      <c r="I464" s="31" t="str">
        <f t="shared" ca="1" si="101"/>
        <v/>
      </c>
      <c r="J464" s="32" t="str">
        <f t="shared" ref="J464:J527" ca="1" si="107">IF(ISERROR(B464-2),"",$D$6*ROUNDUP(A464-$A$14,0)/360*$D$5)</f>
        <v/>
      </c>
      <c r="K464" s="93" t="str">
        <f t="shared" ca="1" si="102"/>
        <v/>
      </c>
      <c r="S464" s="163" t="str">
        <f t="shared" si="103"/>
        <v/>
      </c>
      <c r="U464" s="163" t="str">
        <f t="shared" si="104"/>
        <v/>
      </c>
    </row>
    <row r="465" spans="1:21">
      <c r="A465" s="164" t="str">
        <f t="shared" ca="1" si="95"/>
        <v/>
      </c>
      <c r="B465" s="1" t="str">
        <f t="shared" ca="1" si="96"/>
        <v/>
      </c>
      <c r="C465" s="31" t="str">
        <f t="shared" ca="1" si="97"/>
        <v/>
      </c>
      <c r="D465" s="32" t="str">
        <f t="shared" ca="1" si="105"/>
        <v/>
      </c>
      <c r="E465" s="4" t="str">
        <f t="shared" ca="1" si="98"/>
        <v/>
      </c>
      <c r="F465" s="31" t="str">
        <f t="shared" ca="1" si="99"/>
        <v/>
      </c>
      <c r="G465" s="32" t="str">
        <f t="shared" ca="1" si="106"/>
        <v/>
      </c>
      <c r="H465" s="4" t="str">
        <f t="shared" ca="1" si="100"/>
        <v/>
      </c>
      <c r="I465" s="31" t="str">
        <f t="shared" ca="1" si="101"/>
        <v/>
      </c>
      <c r="J465" s="32" t="str">
        <f t="shared" ca="1" si="107"/>
        <v/>
      </c>
      <c r="K465" s="93" t="str">
        <f t="shared" ca="1" si="102"/>
        <v/>
      </c>
      <c r="S465" s="163" t="str">
        <f t="shared" si="103"/>
        <v/>
      </c>
      <c r="U465" s="163" t="str">
        <f t="shared" si="104"/>
        <v/>
      </c>
    </row>
    <row r="466" spans="1:21">
      <c r="A466" s="164" t="str">
        <f t="shared" ca="1" si="95"/>
        <v/>
      </c>
      <c r="B466" s="1" t="str">
        <f t="shared" ca="1" si="96"/>
        <v/>
      </c>
      <c r="C466" s="31" t="str">
        <f t="shared" ca="1" si="97"/>
        <v/>
      </c>
      <c r="D466" s="32" t="str">
        <f t="shared" ca="1" si="105"/>
        <v/>
      </c>
      <c r="E466" s="4" t="str">
        <f t="shared" ca="1" si="98"/>
        <v/>
      </c>
      <c r="F466" s="31" t="str">
        <f t="shared" ca="1" si="99"/>
        <v/>
      </c>
      <c r="G466" s="32" t="str">
        <f t="shared" ca="1" si="106"/>
        <v/>
      </c>
      <c r="H466" s="4" t="str">
        <f t="shared" ca="1" si="100"/>
        <v/>
      </c>
      <c r="I466" s="31" t="str">
        <f t="shared" ca="1" si="101"/>
        <v/>
      </c>
      <c r="J466" s="32" t="str">
        <f t="shared" ca="1" si="107"/>
        <v/>
      </c>
      <c r="K466" s="93" t="str">
        <f t="shared" ca="1" si="102"/>
        <v/>
      </c>
      <c r="S466" s="163" t="str">
        <f t="shared" si="103"/>
        <v/>
      </c>
      <c r="U466" s="163" t="str">
        <f t="shared" si="104"/>
        <v/>
      </c>
    </row>
    <row r="467" spans="1:21">
      <c r="A467" s="164" t="str">
        <f t="shared" ca="1" si="95"/>
        <v/>
      </c>
      <c r="B467" s="1" t="str">
        <f t="shared" ca="1" si="96"/>
        <v/>
      </c>
      <c r="C467" s="31" t="str">
        <f t="shared" ca="1" si="97"/>
        <v/>
      </c>
      <c r="D467" s="32" t="str">
        <f t="shared" ca="1" si="105"/>
        <v/>
      </c>
      <c r="E467" s="4" t="str">
        <f t="shared" ca="1" si="98"/>
        <v/>
      </c>
      <c r="F467" s="31" t="str">
        <f t="shared" ca="1" si="99"/>
        <v/>
      </c>
      <c r="G467" s="32" t="str">
        <f t="shared" ca="1" si="106"/>
        <v/>
      </c>
      <c r="H467" s="4" t="str">
        <f t="shared" ca="1" si="100"/>
        <v/>
      </c>
      <c r="I467" s="31" t="str">
        <f t="shared" ca="1" si="101"/>
        <v/>
      </c>
      <c r="J467" s="32" t="str">
        <f t="shared" ca="1" si="107"/>
        <v/>
      </c>
      <c r="K467" s="93" t="str">
        <f t="shared" ca="1" si="102"/>
        <v/>
      </c>
      <c r="S467" s="163" t="str">
        <f t="shared" si="103"/>
        <v/>
      </c>
      <c r="U467" s="163" t="str">
        <f t="shared" si="104"/>
        <v/>
      </c>
    </row>
    <row r="468" spans="1:21">
      <c r="A468" s="164" t="str">
        <f t="shared" ca="1" si="95"/>
        <v/>
      </c>
      <c r="B468" s="1" t="str">
        <f t="shared" ca="1" si="96"/>
        <v/>
      </c>
      <c r="C468" s="31" t="str">
        <f t="shared" ca="1" si="97"/>
        <v/>
      </c>
      <c r="D468" s="32" t="str">
        <f t="shared" ca="1" si="105"/>
        <v/>
      </c>
      <c r="E468" s="4" t="str">
        <f t="shared" ca="1" si="98"/>
        <v/>
      </c>
      <c r="F468" s="31" t="str">
        <f t="shared" ca="1" si="99"/>
        <v/>
      </c>
      <c r="G468" s="32" t="str">
        <f t="shared" ca="1" si="106"/>
        <v/>
      </c>
      <c r="H468" s="4" t="str">
        <f t="shared" ca="1" si="100"/>
        <v/>
      </c>
      <c r="I468" s="31" t="str">
        <f t="shared" ca="1" si="101"/>
        <v/>
      </c>
      <c r="J468" s="32" t="str">
        <f t="shared" ca="1" si="107"/>
        <v/>
      </c>
      <c r="K468" s="93" t="str">
        <f t="shared" ca="1" si="102"/>
        <v/>
      </c>
      <c r="S468" s="163" t="str">
        <f t="shared" si="103"/>
        <v/>
      </c>
      <c r="U468" s="163" t="str">
        <f t="shared" si="104"/>
        <v/>
      </c>
    </row>
    <row r="469" spans="1:21">
      <c r="A469" s="164" t="str">
        <f t="shared" ca="1" si="95"/>
        <v/>
      </c>
      <c r="B469" s="1" t="str">
        <f t="shared" ca="1" si="96"/>
        <v/>
      </c>
      <c r="C469" s="31" t="str">
        <f t="shared" ca="1" si="97"/>
        <v/>
      </c>
      <c r="D469" s="32" t="str">
        <f t="shared" ca="1" si="105"/>
        <v/>
      </c>
      <c r="E469" s="4" t="str">
        <f t="shared" ca="1" si="98"/>
        <v/>
      </c>
      <c r="F469" s="31" t="str">
        <f t="shared" ca="1" si="99"/>
        <v/>
      </c>
      <c r="G469" s="32" t="str">
        <f t="shared" ca="1" si="106"/>
        <v/>
      </c>
      <c r="H469" s="4" t="str">
        <f t="shared" ca="1" si="100"/>
        <v/>
      </c>
      <c r="I469" s="31" t="str">
        <f t="shared" ca="1" si="101"/>
        <v/>
      </c>
      <c r="J469" s="32" t="str">
        <f t="shared" ca="1" si="107"/>
        <v/>
      </c>
      <c r="K469" s="93" t="str">
        <f t="shared" ca="1" si="102"/>
        <v/>
      </c>
      <c r="S469" s="163" t="str">
        <f t="shared" si="103"/>
        <v/>
      </c>
      <c r="U469" s="163" t="str">
        <f t="shared" si="104"/>
        <v/>
      </c>
    </row>
    <row r="470" spans="1:21">
      <c r="A470" s="164" t="str">
        <f t="shared" ca="1" si="95"/>
        <v/>
      </c>
      <c r="B470" s="1" t="str">
        <f t="shared" ca="1" si="96"/>
        <v/>
      </c>
      <c r="C470" s="31" t="str">
        <f t="shared" ca="1" si="97"/>
        <v/>
      </c>
      <c r="D470" s="32" t="str">
        <f t="shared" ca="1" si="105"/>
        <v/>
      </c>
      <c r="E470" s="4" t="str">
        <f t="shared" ca="1" si="98"/>
        <v/>
      </c>
      <c r="F470" s="31" t="str">
        <f t="shared" ca="1" si="99"/>
        <v/>
      </c>
      <c r="G470" s="32" t="str">
        <f t="shared" ca="1" si="106"/>
        <v/>
      </c>
      <c r="H470" s="4" t="str">
        <f t="shared" ca="1" si="100"/>
        <v/>
      </c>
      <c r="I470" s="31" t="str">
        <f t="shared" ca="1" si="101"/>
        <v/>
      </c>
      <c r="J470" s="32" t="str">
        <f t="shared" ca="1" si="107"/>
        <v/>
      </c>
      <c r="K470" s="93" t="str">
        <f t="shared" ca="1" si="102"/>
        <v/>
      </c>
      <c r="S470" s="163" t="str">
        <f t="shared" si="103"/>
        <v/>
      </c>
      <c r="U470" s="163" t="str">
        <f t="shared" si="104"/>
        <v/>
      </c>
    </row>
    <row r="471" spans="1:21">
      <c r="A471" s="164" t="str">
        <f t="shared" ca="1" si="95"/>
        <v/>
      </c>
      <c r="B471" s="1" t="str">
        <f t="shared" ca="1" si="96"/>
        <v/>
      </c>
      <c r="C471" s="31" t="str">
        <f t="shared" ca="1" si="97"/>
        <v/>
      </c>
      <c r="D471" s="32" t="str">
        <f t="shared" ca="1" si="105"/>
        <v/>
      </c>
      <c r="E471" s="4" t="str">
        <f t="shared" ca="1" si="98"/>
        <v/>
      </c>
      <c r="F471" s="31" t="str">
        <f t="shared" ca="1" si="99"/>
        <v/>
      </c>
      <c r="G471" s="32" t="str">
        <f t="shared" ca="1" si="106"/>
        <v/>
      </c>
      <c r="H471" s="4" t="str">
        <f t="shared" ca="1" si="100"/>
        <v/>
      </c>
      <c r="I471" s="31" t="str">
        <f t="shared" ca="1" si="101"/>
        <v/>
      </c>
      <c r="J471" s="32" t="str">
        <f t="shared" ca="1" si="107"/>
        <v/>
      </c>
      <c r="K471" s="93" t="str">
        <f t="shared" ca="1" si="102"/>
        <v/>
      </c>
      <c r="S471" s="163" t="str">
        <f t="shared" si="103"/>
        <v/>
      </c>
      <c r="U471" s="163" t="str">
        <f t="shared" si="104"/>
        <v/>
      </c>
    </row>
    <row r="472" spans="1:21">
      <c r="A472" s="164" t="str">
        <f t="shared" ca="1" si="95"/>
        <v/>
      </c>
      <c r="B472" s="1" t="str">
        <f t="shared" ca="1" si="96"/>
        <v/>
      </c>
      <c r="C472" s="31" t="str">
        <f t="shared" ca="1" si="97"/>
        <v/>
      </c>
      <c r="D472" s="32" t="str">
        <f t="shared" ca="1" si="105"/>
        <v/>
      </c>
      <c r="E472" s="4" t="str">
        <f t="shared" ca="1" si="98"/>
        <v/>
      </c>
      <c r="F472" s="31" t="str">
        <f t="shared" ca="1" si="99"/>
        <v/>
      </c>
      <c r="G472" s="32" t="str">
        <f t="shared" ca="1" si="106"/>
        <v/>
      </c>
      <c r="H472" s="4" t="str">
        <f t="shared" ca="1" si="100"/>
        <v/>
      </c>
      <c r="I472" s="31" t="str">
        <f t="shared" ca="1" si="101"/>
        <v/>
      </c>
      <c r="J472" s="32" t="str">
        <f t="shared" ca="1" si="107"/>
        <v/>
      </c>
      <c r="K472" s="93" t="str">
        <f t="shared" ca="1" si="102"/>
        <v/>
      </c>
      <c r="S472" s="163" t="str">
        <f t="shared" si="103"/>
        <v/>
      </c>
      <c r="U472" s="163" t="str">
        <f t="shared" si="104"/>
        <v/>
      </c>
    </row>
    <row r="473" spans="1:21">
      <c r="A473" s="164" t="str">
        <f t="shared" ca="1" si="95"/>
        <v/>
      </c>
      <c r="B473" s="1" t="str">
        <f t="shared" ca="1" si="96"/>
        <v/>
      </c>
      <c r="C473" s="31" t="str">
        <f t="shared" ca="1" si="97"/>
        <v/>
      </c>
      <c r="D473" s="32" t="str">
        <f t="shared" ca="1" si="105"/>
        <v/>
      </c>
      <c r="E473" s="4" t="str">
        <f t="shared" ca="1" si="98"/>
        <v/>
      </c>
      <c r="F473" s="31" t="str">
        <f t="shared" ca="1" si="99"/>
        <v/>
      </c>
      <c r="G473" s="32" t="str">
        <f t="shared" ca="1" si="106"/>
        <v/>
      </c>
      <c r="H473" s="4" t="str">
        <f t="shared" ca="1" si="100"/>
        <v/>
      </c>
      <c r="I473" s="31" t="str">
        <f t="shared" ca="1" si="101"/>
        <v/>
      </c>
      <c r="J473" s="32" t="str">
        <f t="shared" ca="1" si="107"/>
        <v/>
      </c>
      <c r="K473" s="93" t="str">
        <f t="shared" ca="1" si="102"/>
        <v/>
      </c>
      <c r="S473" s="163" t="str">
        <f t="shared" si="103"/>
        <v/>
      </c>
      <c r="U473" s="163" t="str">
        <f t="shared" si="104"/>
        <v/>
      </c>
    </row>
    <row r="474" spans="1:21">
      <c r="A474" s="164" t="str">
        <f t="shared" ca="1" si="95"/>
        <v/>
      </c>
      <c r="B474" s="1" t="str">
        <f t="shared" ca="1" si="96"/>
        <v/>
      </c>
      <c r="C474" s="31" t="str">
        <f t="shared" ca="1" si="97"/>
        <v/>
      </c>
      <c r="D474" s="32" t="str">
        <f t="shared" ca="1" si="105"/>
        <v/>
      </c>
      <c r="E474" s="4" t="str">
        <f t="shared" ca="1" si="98"/>
        <v/>
      </c>
      <c r="F474" s="31" t="str">
        <f t="shared" ca="1" si="99"/>
        <v/>
      </c>
      <c r="G474" s="32" t="str">
        <f t="shared" ca="1" si="106"/>
        <v/>
      </c>
      <c r="H474" s="4" t="str">
        <f t="shared" ca="1" si="100"/>
        <v/>
      </c>
      <c r="I474" s="31" t="str">
        <f t="shared" ca="1" si="101"/>
        <v/>
      </c>
      <c r="J474" s="32" t="str">
        <f t="shared" ca="1" si="107"/>
        <v/>
      </c>
      <c r="K474" s="93" t="str">
        <f t="shared" ca="1" si="102"/>
        <v/>
      </c>
      <c r="S474" s="163" t="str">
        <f t="shared" si="103"/>
        <v/>
      </c>
      <c r="U474" s="163" t="str">
        <f t="shared" si="104"/>
        <v/>
      </c>
    </row>
    <row r="475" spans="1:21">
      <c r="A475" s="164" t="str">
        <f t="shared" ca="1" si="95"/>
        <v/>
      </c>
      <c r="B475" s="1" t="str">
        <f t="shared" ca="1" si="96"/>
        <v/>
      </c>
      <c r="C475" s="31" t="str">
        <f t="shared" ca="1" si="97"/>
        <v/>
      </c>
      <c r="D475" s="32" t="str">
        <f t="shared" ca="1" si="105"/>
        <v/>
      </c>
      <c r="E475" s="4" t="str">
        <f t="shared" ca="1" si="98"/>
        <v/>
      </c>
      <c r="F475" s="31" t="str">
        <f t="shared" ca="1" si="99"/>
        <v/>
      </c>
      <c r="G475" s="32" t="str">
        <f t="shared" ca="1" si="106"/>
        <v/>
      </c>
      <c r="H475" s="4" t="str">
        <f t="shared" ca="1" si="100"/>
        <v/>
      </c>
      <c r="I475" s="31" t="str">
        <f t="shared" ca="1" si="101"/>
        <v/>
      </c>
      <c r="J475" s="32" t="str">
        <f t="shared" ca="1" si="107"/>
        <v/>
      </c>
      <c r="K475" s="93" t="str">
        <f t="shared" ca="1" si="102"/>
        <v/>
      </c>
      <c r="S475" s="163" t="str">
        <f t="shared" si="103"/>
        <v/>
      </c>
      <c r="U475" s="163" t="str">
        <f t="shared" si="104"/>
        <v/>
      </c>
    </row>
    <row r="476" spans="1:21">
      <c r="A476" s="164" t="str">
        <f t="shared" ca="1" si="95"/>
        <v/>
      </c>
      <c r="B476" s="1" t="str">
        <f t="shared" ca="1" si="96"/>
        <v/>
      </c>
      <c r="C476" s="31" t="str">
        <f t="shared" ca="1" si="97"/>
        <v/>
      </c>
      <c r="D476" s="32" t="str">
        <f t="shared" ca="1" si="105"/>
        <v/>
      </c>
      <c r="E476" s="4" t="str">
        <f t="shared" ca="1" si="98"/>
        <v/>
      </c>
      <c r="F476" s="31" t="str">
        <f t="shared" ca="1" si="99"/>
        <v/>
      </c>
      <c r="G476" s="32" t="str">
        <f t="shared" ca="1" si="106"/>
        <v/>
      </c>
      <c r="H476" s="4" t="str">
        <f t="shared" ca="1" si="100"/>
        <v/>
      </c>
      <c r="I476" s="31" t="str">
        <f t="shared" ca="1" si="101"/>
        <v/>
      </c>
      <c r="J476" s="32" t="str">
        <f t="shared" ca="1" si="107"/>
        <v/>
      </c>
      <c r="K476" s="93" t="str">
        <f t="shared" ca="1" si="102"/>
        <v/>
      </c>
      <c r="S476" s="163" t="str">
        <f t="shared" si="103"/>
        <v/>
      </c>
      <c r="U476" s="163" t="str">
        <f t="shared" si="104"/>
        <v/>
      </c>
    </row>
    <row r="477" spans="1:21">
      <c r="A477" s="164" t="str">
        <f t="shared" ca="1" si="95"/>
        <v/>
      </c>
      <c r="B477" s="1" t="str">
        <f t="shared" ca="1" si="96"/>
        <v/>
      </c>
      <c r="C477" s="31" t="str">
        <f t="shared" ca="1" si="97"/>
        <v/>
      </c>
      <c r="D477" s="32" t="str">
        <f t="shared" ca="1" si="105"/>
        <v/>
      </c>
      <c r="E477" s="4" t="str">
        <f t="shared" ca="1" si="98"/>
        <v/>
      </c>
      <c r="F477" s="31" t="str">
        <f t="shared" ca="1" si="99"/>
        <v/>
      </c>
      <c r="G477" s="32" t="str">
        <f t="shared" ca="1" si="106"/>
        <v/>
      </c>
      <c r="H477" s="4" t="str">
        <f t="shared" ca="1" si="100"/>
        <v/>
      </c>
      <c r="I477" s="31" t="str">
        <f t="shared" ca="1" si="101"/>
        <v/>
      </c>
      <c r="J477" s="32" t="str">
        <f t="shared" ca="1" si="107"/>
        <v/>
      </c>
      <c r="K477" s="93" t="str">
        <f t="shared" ca="1" si="102"/>
        <v/>
      </c>
      <c r="S477" s="163" t="str">
        <f t="shared" si="103"/>
        <v/>
      </c>
      <c r="U477" s="163" t="str">
        <f t="shared" si="104"/>
        <v/>
      </c>
    </row>
    <row r="478" spans="1:21">
      <c r="A478" s="164" t="str">
        <f t="shared" ca="1" si="95"/>
        <v/>
      </c>
      <c r="B478" s="1" t="str">
        <f t="shared" ca="1" si="96"/>
        <v/>
      </c>
      <c r="C478" s="31" t="str">
        <f t="shared" ca="1" si="97"/>
        <v/>
      </c>
      <c r="D478" s="32" t="str">
        <f t="shared" ca="1" si="105"/>
        <v/>
      </c>
      <c r="E478" s="4" t="str">
        <f t="shared" ca="1" si="98"/>
        <v/>
      </c>
      <c r="F478" s="31" t="str">
        <f t="shared" ca="1" si="99"/>
        <v/>
      </c>
      <c r="G478" s="32" t="str">
        <f t="shared" ca="1" si="106"/>
        <v/>
      </c>
      <c r="H478" s="4" t="str">
        <f t="shared" ca="1" si="100"/>
        <v/>
      </c>
      <c r="I478" s="31" t="str">
        <f t="shared" ca="1" si="101"/>
        <v/>
      </c>
      <c r="J478" s="32" t="str">
        <f t="shared" ca="1" si="107"/>
        <v/>
      </c>
      <c r="K478" s="93" t="str">
        <f t="shared" ca="1" si="102"/>
        <v/>
      </c>
      <c r="S478" s="163" t="str">
        <f t="shared" si="103"/>
        <v/>
      </c>
      <c r="U478" s="163" t="str">
        <f t="shared" si="104"/>
        <v/>
      </c>
    </row>
    <row r="479" spans="1:21">
      <c r="A479" s="164" t="str">
        <f t="shared" ca="1" si="95"/>
        <v/>
      </c>
      <c r="B479" s="1" t="str">
        <f t="shared" ca="1" si="96"/>
        <v/>
      </c>
      <c r="C479" s="31" t="str">
        <f t="shared" ca="1" si="97"/>
        <v/>
      </c>
      <c r="D479" s="32" t="str">
        <f t="shared" ca="1" si="105"/>
        <v/>
      </c>
      <c r="E479" s="4" t="str">
        <f t="shared" ca="1" si="98"/>
        <v/>
      </c>
      <c r="F479" s="31" t="str">
        <f t="shared" ca="1" si="99"/>
        <v/>
      </c>
      <c r="G479" s="32" t="str">
        <f t="shared" ca="1" si="106"/>
        <v/>
      </c>
      <c r="H479" s="4" t="str">
        <f t="shared" ca="1" si="100"/>
        <v/>
      </c>
      <c r="I479" s="31" t="str">
        <f t="shared" ca="1" si="101"/>
        <v/>
      </c>
      <c r="J479" s="32" t="str">
        <f t="shared" ca="1" si="107"/>
        <v/>
      </c>
      <c r="K479" s="93" t="str">
        <f t="shared" ca="1" si="102"/>
        <v/>
      </c>
      <c r="S479" s="163" t="str">
        <f t="shared" si="103"/>
        <v/>
      </c>
      <c r="U479" s="163" t="str">
        <f t="shared" si="104"/>
        <v/>
      </c>
    </row>
    <row r="480" spans="1:21">
      <c r="A480" s="164" t="str">
        <f t="shared" ca="1" si="95"/>
        <v/>
      </c>
      <c r="B480" s="1" t="str">
        <f t="shared" ca="1" si="96"/>
        <v/>
      </c>
      <c r="C480" s="31" t="str">
        <f t="shared" ca="1" si="97"/>
        <v/>
      </c>
      <c r="D480" s="32" t="str">
        <f t="shared" ca="1" si="105"/>
        <v/>
      </c>
      <c r="E480" s="4" t="str">
        <f t="shared" ca="1" si="98"/>
        <v/>
      </c>
      <c r="F480" s="31" t="str">
        <f t="shared" ca="1" si="99"/>
        <v/>
      </c>
      <c r="G480" s="32" t="str">
        <f t="shared" ca="1" si="106"/>
        <v/>
      </c>
      <c r="H480" s="4" t="str">
        <f t="shared" ca="1" si="100"/>
        <v/>
      </c>
      <c r="I480" s="31" t="str">
        <f t="shared" ca="1" si="101"/>
        <v/>
      </c>
      <c r="J480" s="32" t="str">
        <f t="shared" ca="1" si="107"/>
        <v/>
      </c>
      <c r="K480" s="93" t="str">
        <f t="shared" ca="1" si="102"/>
        <v/>
      </c>
      <c r="S480" s="163" t="str">
        <f t="shared" si="103"/>
        <v/>
      </c>
      <c r="U480" s="163" t="str">
        <f t="shared" si="104"/>
        <v/>
      </c>
    </row>
    <row r="481" spans="1:21">
      <c r="A481" s="164" t="str">
        <f t="shared" ca="1" si="95"/>
        <v/>
      </c>
      <c r="B481" s="1" t="str">
        <f t="shared" ca="1" si="96"/>
        <v/>
      </c>
      <c r="C481" s="31" t="str">
        <f t="shared" ca="1" si="97"/>
        <v/>
      </c>
      <c r="D481" s="32" t="str">
        <f t="shared" ca="1" si="105"/>
        <v/>
      </c>
      <c r="E481" s="4" t="str">
        <f t="shared" ca="1" si="98"/>
        <v/>
      </c>
      <c r="F481" s="31" t="str">
        <f t="shared" ca="1" si="99"/>
        <v/>
      </c>
      <c r="G481" s="32" t="str">
        <f t="shared" ca="1" si="106"/>
        <v/>
      </c>
      <c r="H481" s="4" t="str">
        <f t="shared" ca="1" si="100"/>
        <v/>
      </c>
      <c r="I481" s="31" t="str">
        <f t="shared" ca="1" si="101"/>
        <v/>
      </c>
      <c r="J481" s="32" t="str">
        <f t="shared" ca="1" si="107"/>
        <v/>
      </c>
      <c r="K481" s="93" t="str">
        <f t="shared" ca="1" si="102"/>
        <v/>
      </c>
      <c r="S481" s="163" t="str">
        <f t="shared" si="103"/>
        <v/>
      </c>
      <c r="U481" s="163" t="str">
        <f t="shared" si="104"/>
        <v/>
      </c>
    </row>
    <row r="482" spans="1:21">
      <c r="A482" s="164" t="str">
        <f t="shared" ca="1" si="95"/>
        <v/>
      </c>
      <c r="B482" s="1" t="str">
        <f t="shared" ca="1" si="96"/>
        <v/>
      </c>
      <c r="C482" s="31" t="str">
        <f t="shared" ca="1" si="97"/>
        <v/>
      </c>
      <c r="D482" s="32" t="str">
        <f t="shared" ca="1" si="105"/>
        <v/>
      </c>
      <c r="E482" s="4" t="str">
        <f t="shared" ca="1" si="98"/>
        <v/>
      </c>
      <c r="F482" s="31" t="str">
        <f t="shared" ca="1" si="99"/>
        <v/>
      </c>
      <c r="G482" s="32" t="str">
        <f t="shared" ca="1" si="106"/>
        <v/>
      </c>
      <c r="H482" s="4" t="str">
        <f t="shared" ca="1" si="100"/>
        <v/>
      </c>
      <c r="I482" s="31" t="str">
        <f t="shared" ca="1" si="101"/>
        <v/>
      </c>
      <c r="J482" s="32" t="str">
        <f t="shared" ca="1" si="107"/>
        <v/>
      </c>
      <c r="K482" s="93" t="str">
        <f t="shared" ca="1" si="102"/>
        <v/>
      </c>
      <c r="S482" s="163" t="str">
        <f t="shared" si="103"/>
        <v/>
      </c>
      <c r="U482" s="163" t="str">
        <f t="shared" si="104"/>
        <v/>
      </c>
    </row>
    <row r="483" spans="1:21">
      <c r="A483" s="164" t="str">
        <f t="shared" ca="1" si="95"/>
        <v/>
      </c>
      <c r="B483" s="1" t="str">
        <f t="shared" ca="1" si="96"/>
        <v/>
      </c>
      <c r="C483" s="31" t="str">
        <f t="shared" ca="1" si="97"/>
        <v/>
      </c>
      <c r="D483" s="32" t="str">
        <f t="shared" ca="1" si="105"/>
        <v/>
      </c>
      <c r="E483" s="4" t="str">
        <f t="shared" ca="1" si="98"/>
        <v/>
      </c>
      <c r="F483" s="31" t="str">
        <f t="shared" ca="1" si="99"/>
        <v/>
      </c>
      <c r="G483" s="32" t="str">
        <f t="shared" ca="1" si="106"/>
        <v/>
      </c>
      <c r="H483" s="4" t="str">
        <f t="shared" ca="1" si="100"/>
        <v/>
      </c>
      <c r="I483" s="31" t="str">
        <f t="shared" ca="1" si="101"/>
        <v/>
      </c>
      <c r="J483" s="32" t="str">
        <f t="shared" ca="1" si="107"/>
        <v/>
      </c>
      <c r="K483" s="93" t="str">
        <f t="shared" ca="1" si="102"/>
        <v/>
      </c>
      <c r="S483" s="163" t="str">
        <f t="shared" si="103"/>
        <v/>
      </c>
      <c r="U483" s="163" t="str">
        <f t="shared" si="104"/>
        <v/>
      </c>
    </row>
    <row r="484" spans="1:21">
      <c r="A484" s="164" t="str">
        <f t="shared" ca="1" si="95"/>
        <v/>
      </c>
      <c r="B484" s="1" t="str">
        <f t="shared" ca="1" si="96"/>
        <v/>
      </c>
      <c r="C484" s="31" t="str">
        <f t="shared" ca="1" si="97"/>
        <v/>
      </c>
      <c r="D484" s="32" t="str">
        <f t="shared" ca="1" si="105"/>
        <v/>
      </c>
      <c r="E484" s="4" t="str">
        <f t="shared" ca="1" si="98"/>
        <v/>
      </c>
      <c r="F484" s="31" t="str">
        <f t="shared" ca="1" si="99"/>
        <v/>
      </c>
      <c r="G484" s="32" t="str">
        <f t="shared" ca="1" si="106"/>
        <v/>
      </c>
      <c r="H484" s="4" t="str">
        <f t="shared" ca="1" si="100"/>
        <v/>
      </c>
      <c r="I484" s="31" t="str">
        <f t="shared" ca="1" si="101"/>
        <v/>
      </c>
      <c r="J484" s="32" t="str">
        <f t="shared" ca="1" si="107"/>
        <v/>
      </c>
      <c r="K484" s="93" t="str">
        <f t="shared" ca="1" si="102"/>
        <v/>
      </c>
      <c r="S484" s="163" t="str">
        <f t="shared" si="103"/>
        <v/>
      </c>
      <c r="U484" s="163" t="str">
        <f t="shared" si="104"/>
        <v/>
      </c>
    </row>
    <row r="485" spans="1:21">
      <c r="A485" s="164" t="str">
        <f t="shared" ca="1" si="95"/>
        <v/>
      </c>
      <c r="B485" s="1" t="str">
        <f t="shared" ca="1" si="96"/>
        <v/>
      </c>
      <c r="C485" s="31" t="str">
        <f t="shared" ca="1" si="97"/>
        <v/>
      </c>
      <c r="D485" s="32" t="str">
        <f t="shared" ca="1" si="105"/>
        <v/>
      </c>
      <c r="E485" s="4" t="str">
        <f t="shared" ca="1" si="98"/>
        <v/>
      </c>
      <c r="F485" s="31" t="str">
        <f t="shared" ca="1" si="99"/>
        <v/>
      </c>
      <c r="G485" s="32" t="str">
        <f t="shared" ca="1" si="106"/>
        <v/>
      </c>
      <c r="H485" s="4" t="str">
        <f t="shared" ca="1" si="100"/>
        <v/>
      </c>
      <c r="I485" s="31" t="str">
        <f t="shared" ca="1" si="101"/>
        <v/>
      </c>
      <c r="J485" s="32" t="str">
        <f t="shared" ca="1" si="107"/>
        <v/>
      </c>
      <c r="K485" s="93" t="str">
        <f t="shared" ca="1" si="102"/>
        <v/>
      </c>
      <c r="S485" s="163" t="str">
        <f t="shared" si="103"/>
        <v/>
      </c>
      <c r="U485" s="163" t="str">
        <f t="shared" si="104"/>
        <v/>
      </c>
    </row>
    <row r="486" spans="1:21">
      <c r="A486" s="164" t="str">
        <f t="shared" ca="1" si="95"/>
        <v/>
      </c>
      <c r="B486" s="1" t="str">
        <f t="shared" ca="1" si="96"/>
        <v/>
      </c>
      <c r="C486" s="31" t="str">
        <f t="shared" ca="1" si="97"/>
        <v/>
      </c>
      <c r="D486" s="32" t="str">
        <f t="shared" ca="1" si="105"/>
        <v/>
      </c>
      <c r="E486" s="4" t="str">
        <f t="shared" ca="1" si="98"/>
        <v/>
      </c>
      <c r="F486" s="31" t="str">
        <f t="shared" ca="1" si="99"/>
        <v/>
      </c>
      <c r="G486" s="32" t="str">
        <f t="shared" ca="1" si="106"/>
        <v/>
      </c>
      <c r="H486" s="4" t="str">
        <f t="shared" ca="1" si="100"/>
        <v/>
      </c>
      <c r="I486" s="31" t="str">
        <f t="shared" ca="1" si="101"/>
        <v/>
      </c>
      <c r="J486" s="32" t="str">
        <f t="shared" ca="1" si="107"/>
        <v/>
      </c>
      <c r="K486" s="93" t="str">
        <f t="shared" ca="1" si="102"/>
        <v/>
      </c>
      <c r="S486" s="163" t="str">
        <f t="shared" si="103"/>
        <v/>
      </c>
      <c r="U486" s="163" t="str">
        <f t="shared" si="104"/>
        <v/>
      </c>
    </row>
    <row r="487" spans="1:21">
      <c r="A487" s="164" t="str">
        <f t="shared" ca="1" si="95"/>
        <v/>
      </c>
      <c r="B487" s="1" t="str">
        <f t="shared" ca="1" si="96"/>
        <v/>
      </c>
      <c r="C487" s="31" t="str">
        <f t="shared" ca="1" si="97"/>
        <v/>
      </c>
      <c r="D487" s="32" t="str">
        <f t="shared" ca="1" si="105"/>
        <v/>
      </c>
      <c r="E487" s="4" t="str">
        <f t="shared" ca="1" si="98"/>
        <v/>
      </c>
      <c r="F487" s="31" t="str">
        <f t="shared" ca="1" si="99"/>
        <v/>
      </c>
      <c r="G487" s="32" t="str">
        <f t="shared" ca="1" si="106"/>
        <v/>
      </c>
      <c r="H487" s="4" t="str">
        <f t="shared" ca="1" si="100"/>
        <v/>
      </c>
      <c r="I487" s="31" t="str">
        <f t="shared" ca="1" si="101"/>
        <v/>
      </c>
      <c r="J487" s="32" t="str">
        <f t="shared" ca="1" si="107"/>
        <v/>
      </c>
      <c r="K487" s="93" t="str">
        <f t="shared" ca="1" si="102"/>
        <v/>
      </c>
      <c r="S487" s="163" t="str">
        <f t="shared" si="103"/>
        <v/>
      </c>
      <c r="U487" s="163" t="str">
        <f t="shared" si="104"/>
        <v/>
      </c>
    </row>
    <row r="488" spans="1:21">
      <c r="A488" s="164" t="str">
        <f t="shared" ca="1" si="95"/>
        <v/>
      </c>
      <c r="B488" s="1" t="str">
        <f t="shared" ca="1" si="96"/>
        <v/>
      </c>
      <c r="C488" s="31" t="str">
        <f t="shared" ca="1" si="97"/>
        <v/>
      </c>
      <c r="D488" s="32" t="str">
        <f t="shared" ca="1" si="105"/>
        <v/>
      </c>
      <c r="E488" s="4" t="str">
        <f t="shared" ca="1" si="98"/>
        <v/>
      </c>
      <c r="F488" s="31" t="str">
        <f t="shared" ca="1" si="99"/>
        <v/>
      </c>
      <c r="G488" s="32" t="str">
        <f t="shared" ca="1" si="106"/>
        <v/>
      </c>
      <c r="H488" s="4" t="str">
        <f t="shared" ca="1" si="100"/>
        <v/>
      </c>
      <c r="I488" s="31" t="str">
        <f t="shared" ca="1" si="101"/>
        <v/>
      </c>
      <c r="J488" s="32" t="str">
        <f t="shared" ca="1" si="107"/>
        <v/>
      </c>
      <c r="K488" s="93" t="str">
        <f t="shared" ca="1" si="102"/>
        <v/>
      </c>
      <c r="S488" s="163" t="str">
        <f t="shared" si="103"/>
        <v/>
      </c>
      <c r="U488" s="163" t="str">
        <f t="shared" si="104"/>
        <v/>
      </c>
    </row>
    <row r="489" spans="1:21">
      <c r="A489" s="164" t="str">
        <f t="shared" ca="1" si="95"/>
        <v/>
      </c>
      <c r="B489" s="1" t="str">
        <f t="shared" ca="1" si="96"/>
        <v/>
      </c>
      <c r="C489" s="31" t="str">
        <f t="shared" ca="1" si="97"/>
        <v/>
      </c>
      <c r="D489" s="32" t="str">
        <f t="shared" ca="1" si="105"/>
        <v/>
      </c>
      <c r="E489" s="4" t="str">
        <f t="shared" ca="1" si="98"/>
        <v/>
      </c>
      <c r="F489" s="31" t="str">
        <f t="shared" ca="1" si="99"/>
        <v/>
      </c>
      <c r="G489" s="32" t="str">
        <f t="shared" ca="1" si="106"/>
        <v/>
      </c>
      <c r="H489" s="4" t="str">
        <f t="shared" ca="1" si="100"/>
        <v/>
      </c>
      <c r="I489" s="31" t="str">
        <f t="shared" ca="1" si="101"/>
        <v/>
      </c>
      <c r="J489" s="32" t="str">
        <f t="shared" ca="1" si="107"/>
        <v/>
      </c>
      <c r="K489" s="93" t="str">
        <f t="shared" ca="1" si="102"/>
        <v/>
      </c>
      <c r="S489" s="163" t="str">
        <f t="shared" si="103"/>
        <v/>
      </c>
      <c r="U489" s="163" t="str">
        <f t="shared" si="104"/>
        <v/>
      </c>
    </row>
    <row r="490" spans="1:21">
      <c r="A490" s="164" t="str">
        <f t="shared" ca="1" si="95"/>
        <v/>
      </c>
      <c r="B490" s="1" t="str">
        <f t="shared" ca="1" si="96"/>
        <v/>
      </c>
      <c r="C490" s="31" t="str">
        <f t="shared" ca="1" si="97"/>
        <v/>
      </c>
      <c r="D490" s="32" t="str">
        <f t="shared" ca="1" si="105"/>
        <v/>
      </c>
      <c r="E490" s="4" t="str">
        <f t="shared" ca="1" si="98"/>
        <v/>
      </c>
      <c r="F490" s="31" t="str">
        <f t="shared" ca="1" si="99"/>
        <v/>
      </c>
      <c r="G490" s="32" t="str">
        <f t="shared" ca="1" si="106"/>
        <v/>
      </c>
      <c r="H490" s="4" t="str">
        <f t="shared" ca="1" si="100"/>
        <v/>
      </c>
      <c r="I490" s="31" t="str">
        <f t="shared" ca="1" si="101"/>
        <v/>
      </c>
      <c r="J490" s="32" t="str">
        <f t="shared" ca="1" si="107"/>
        <v/>
      </c>
      <c r="K490" s="93" t="str">
        <f t="shared" ca="1" si="102"/>
        <v/>
      </c>
      <c r="S490" s="163" t="str">
        <f t="shared" si="103"/>
        <v/>
      </c>
      <c r="U490" s="163" t="str">
        <f t="shared" si="104"/>
        <v/>
      </c>
    </row>
    <row r="491" spans="1:21">
      <c r="A491" s="164" t="str">
        <f t="shared" ref="A491:A554" ca="1" si="108">IF(AND(ISBLANK(V480), A490 = $V$1),NOW(),IF(ISBLANK(V480),"",V480))</f>
        <v/>
      </c>
      <c r="B491" s="1" t="str">
        <f t="shared" ref="B491:B554" ca="1" si="109">IF(COUNTIF(O:O,A491)=1,VLOOKUP(A491,M:N,2), IF(COUNTIF(O:O,A491)=0,$B$10,""))</f>
        <v/>
      </c>
      <c r="C491" s="31" t="str">
        <f t="shared" ref="C491:C554" ca="1" si="110">IF(ISERROR(B491-2),"", -1*(B491-$B$14)*10^-4*$B$8*$B$5)</f>
        <v/>
      </c>
      <c r="D491" s="32" t="str">
        <f t="shared" ca="1" si="105"/>
        <v/>
      </c>
      <c r="E491" s="4" t="str">
        <f t="shared" ref="E491:E554" ca="1" si="111">IF(COUNTIF(O:O,A491)=1,VLOOKUP(A491,O:P,2), IF(COUNTIF(O:O,A491)=0,$C$10,""))</f>
        <v/>
      </c>
      <c r="F491" s="31" t="str">
        <f t="shared" ref="F491:F554" ca="1" si="112">IF(ISERROR(B491-2),"", -1*(E491-$E$14)*10^-4*$C$8*$C$5)</f>
        <v/>
      </c>
      <c r="G491" s="32" t="str">
        <f t="shared" ca="1" si="106"/>
        <v/>
      </c>
      <c r="H491" s="4" t="str">
        <f t="shared" ref="H491:H554" ca="1" si="113">IF(COUNTIF(O:O,A491)=1,VLOOKUP(A491,Q:R,2), IF(COUNTIF(O:O,A491)=0,$D$10,""))</f>
        <v/>
      </c>
      <c r="I491" s="31" t="str">
        <f t="shared" ref="I491:I554" ca="1" si="114">IF(ISERROR(B491-2),"", -1*(H491-$H$14)*10^-4*$D$8*$D$5)</f>
        <v/>
      </c>
      <c r="J491" s="32" t="str">
        <f t="shared" ca="1" si="107"/>
        <v/>
      </c>
      <c r="K491" s="93" t="str">
        <f t="shared" ref="K491:K554" ca="1" si="115">IF(ISERROR(B491-2),"",C491+D491+F491+G491-I491-J491)</f>
        <v/>
      </c>
      <c r="S491" s="163" t="str">
        <f t="shared" si="103"/>
        <v/>
      </c>
      <c r="U491" s="163" t="str">
        <f t="shared" si="104"/>
        <v/>
      </c>
    </row>
    <row r="492" spans="1:21">
      <c r="A492" s="164" t="str">
        <f t="shared" ca="1" si="108"/>
        <v/>
      </c>
      <c r="B492" s="1" t="str">
        <f t="shared" ca="1" si="109"/>
        <v/>
      </c>
      <c r="C492" s="31" t="str">
        <f t="shared" ca="1" si="110"/>
        <v/>
      </c>
      <c r="D492" s="32" t="str">
        <f t="shared" ca="1" si="105"/>
        <v/>
      </c>
      <c r="E492" s="4" t="str">
        <f t="shared" ca="1" si="111"/>
        <v/>
      </c>
      <c r="F492" s="31" t="str">
        <f t="shared" ca="1" si="112"/>
        <v/>
      </c>
      <c r="G492" s="32" t="str">
        <f t="shared" ca="1" si="106"/>
        <v/>
      </c>
      <c r="H492" s="4" t="str">
        <f t="shared" ca="1" si="113"/>
        <v/>
      </c>
      <c r="I492" s="31" t="str">
        <f t="shared" ca="1" si="114"/>
        <v/>
      </c>
      <c r="J492" s="32" t="str">
        <f t="shared" ca="1" si="107"/>
        <v/>
      </c>
      <c r="K492" s="93" t="str">
        <f t="shared" ca="1" si="115"/>
        <v/>
      </c>
      <c r="S492" s="163" t="str">
        <f t="shared" si="103"/>
        <v/>
      </c>
      <c r="U492" s="163" t="str">
        <f t="shared" si="104"/>
        <v/>
      </c>
    </row>
    <row r="493" spans="1:21">
      <c r="A493" s="164" t="str">
        <f t="shared" ca="1" si="108"/>
        <v/>
      </c>
      <c r="B493" s="1" t="str">
        <f t="shared" ca="1" si="109"/>
        <v/>
      </c>
      <c r="C493" s="31" t="str">
        <f t="shared" ca="1" si="110"/>
        <v/>
      </c>
      <c r="D493" s="32" t="str">
        <f t="shared" ca="1" si="105"/>
        <v/>
      </c>
      <c r="E493" s="4" t="str">
        <f t="shared" ca="1" si="111"/>
        <v/>
      </c>
      <c r="F493" s="31" t="str">
        <f t="shared" ca="1" si="112"/>
        <v/>
      </c>
      <c r="G493" s="32" t="str">
        <f t="shared" ca="1" si="106"/>
        <v/>
      </c>
      <c r="H493" s="4" t="str">
        <f t="shared" ca="1" si="113"/>
        <v/>
      </c>
      <c r="I493" s="31" t="str">
        <f t="shared" ca="1" si="114"/>
        <v/>
      </c>
      <c r="J493" s="32" t="str">
        <f t="shared" ca="1" si="107"/>
        <v/>
      </c>
      <c r="K493" s="93" t="str">
        <f t="shared" ca="1" si="115"/>
        <v/>
      </c>
      <c r="S493" s="163" t="str">
        <f t="shared" si="103"/>
        <v/>
      </c>
      <c r="U493" s="163" t="str">
        <f t="shared" si="104"/>
        <v/>
      </c>
    </row>
    <row r="494" spans="1:21">
      <c r="A494" s="164" t="str">
        <f t="shared" ca="1" si="108"/>
        <v/>
      </c>
      <c r="B494" s="1" t="str">
        <f t="shared" ca="1" si="109"/>
        <v/>
      </c>
      <c r="C494" s="31" t="str">
        <f t="shared" ca="1" si="110"/>
        <v/>
      </c>
      <c r="D494" s="32" t="str">
        <f t="shared" ca="1" si="105"/>
        <v/>
      </c>
      <c r="E494" s="4" t="str">
        <f t="shared" ca="1" si="111"/>
        <v/>
      </c>
      <c r="F494" s="31" t="str">
        <f t="shared" ca="1" si="112"/>
        <v/>
      </c>
      <c r="G494" s="32" t="str">
        <f t="shared" ca="1" si="106"/>
        <v/>
      </c>
      <c r="H494" s="4" t="str">
        <f t="shared" ca="1" si="113"/>
        <v/>
      </c>
      <c r="I494" s="31" t="str">
        <f t="shared" ca="1" si="114"/>
        <v/>
      </c>
      <c r="J494" s="32" t="str">
        <f t="shared" ca="1" si="107"/>
        <v/>
      </c>
      <c r="K494" s="93" t="str">
        <f t="shared" ca="1" si="115"/>
        <v/>
      </c>
      <c r="S494" s="163" t="str">
        <f t="shared" si="103"/>
        <v/>
      </c>
      <c r="U494" s="163" t="str">
        <f t="shared" si="104"/>
        <v/>
      </c>
    </row>
    <row r="495" spans="1:21">
      <c r="A495" s="164" t="str">
        <f t="shared" ca="1" si="108"/>
        <v/>
      </c>
      <c r="B495" s="1" t="str">
        <f t="shared" ca="1" si="109"/>
        <v/>
      </c>
      <c r="C495" s="31" t="str">
        <f t="shared" ca="1" si="110"/>
        <v/>
      </c>
      <c r="D495" s="32" t="str">
        <f t="shared" ca="1" si="105"/>
        <v/>
      </c>
      <c r="E495" s="4" t="str">
        <f t="shared" ca="1" si="111"/>
        <v/>
      </c>
      <c r="F495" s="31" t="str">
        <f t="shared" ca="1" si="112"/>
        <v/>
      </c>
      <c r="G495" s="32" t="str">
        <f t="shared" ca="1" si="106"/>
        <v/>
      </c>
      <c r="H495" s="4" t="str">
        <f t="shared" ca="1" si="113"/>
        <v/>
      </c>
      <c r="I495" s="31" t="str">
        <f t="shared" ca="1" si="114"/>
        <v/>
      </c>
      <c r="J495" s="32" t="str">
        <f t="shared" ca="1" si="107"/>
        <v/>
      </c>
      <c r="K495" s="93" t="str">
        <f t="shared" ca="1" si="115"/>
        <v/>
      </c>
      <c r="S495" s="163" t="str">
        <f t="shared" si="103"/>
        <v/>
      </c>
      <c r="U495" s="163" t="str">
        <f t="shared" si="104"/>
        <v/>
      </c>
    </row>
    <row r="496" spans="1:21">
      <c r="A496" s="164" t="str">
        <f t="shared" ca="1" si="108"/>
        <v/>
      </c>
      <c r="B496" s="1" t="str">
        <f t="shared" ca="1" si="109"/>
        <v/>
      </c>
      <c r="C496" s="31" t="str">
        <f t="shared" ca="1" si="110"/>
        <v/>
      </c>
      <c r="D496" s="32" t="str">
        <f t="shared" ca="1" si="105"/>
        <v/>
      </c>
      <c r="E496" s="4" t="str">
        <f t="shared" ca="1" si="111"/>
        <v/>
      </c>
      <c r="F496" s="31" t="str">
        <f t="shared" ca="1" si="112"/>
        <v/>
      </c>
      <c r="G496" s="32" t="str">
        <f t="shared" ca="1" si="106"/>
        <v/>
      </c>
      <c r="H496" s="4" t="str">
        <f t="shared" ca="1" si="113"/>
        <v/>
      </c>
      <c r="I496" s="31" t="str">
        <f t="shared" ca="1" si="114"/>
        <v/>
      </c>
      <c r="J496" s="32" t="str">
        <f t="shared" ca="1" si="107"/>
        <v/>
      </c>
      <c r="K496" s="93" t="str">
        <f t="shared" ca="1" si="115"/>
        <v/>
      </c>
      <c r="S496" s="163" t="str">
        <f t="shared" si="103"/>
        <v/>
      </c>
      <c r="U496" s="163" t="str">
        <f t="shared" si="104"/>
        <v/>
      </c>
    </row>
    <row r="497" spans="1:21">
      <c r="A497" s="164" t="str">
        <f t="shared" ca="1" si="108"/>
        <v/>
      </c>
      <c r="B497" s="1" t="str">
        <f t="shared" ca="1" si="109"/>
        <v/>
      </c>
      <c r="C497" s="31" t="str">
        <f t="shared" ca="1" si="110"/>
        <v/>
      </c>
      <c r="D497" s="32" t="str">
        <f t="shared" ca="1" si="105"/>
        <v/>
      </c>
      <c r="E497" s="4" t="str">
        <f t="shared" ca="1" si="111"/>
        <v/>
      </c>
      <c r="F497" s="31" t="str">
        <f t="shared" ca="1" si="112"/>
        <v/>
      </c>
      <c r="G497" s="32" t="str">
        <f t="shared" ca="1" si="106"/>
        <v/>
      </c>
      <c r="H497" s="4" t="str">
        <f t="shared" ca="1" si="113"/>
        <v/>
      </c>
      <c r="I497" s="31" t="str">
        <f t="shared" ca="1" si="114"/>
        <v/>
      </c>
      <c r="J497" s="32" t="str">
        <f t="shared" ca="1" si="107"/>
        <v/>
      </c>
      <c r="K497" s="93" t="str">
        <f t="shared" ca="1" si="115"/>
        <v/>
      </c>
      <c r="S497" s="163" t="str">
        <f t="shared" si="103"/>
        <v/>
      </c>
      <c r="U497" s="163" t="str">
        <f t="shared" si="104"/>
        <v/>
      </c>
    </row>
    <row r="498" spans="1:21">
      <c r="A498" s="164" t="str">
        <f t="shared" ca="1" si="108"/>
        <v/>
      </c>
      <c r="B498" s="1" t="str">
        <f t="shared" ca="1" si="109"/>
        <v/>
      </c>
      <c r="C498" s="31" t="str">
        <f t="shared" ca="1" si="110"/>
        <v/>
      </c>
      <c r="D498" s="32" t="str">
        <f t="shared" ca="1" si="105"/>
        <v/>
      </c>
      <c r="E498" s="4" t="str">
        <f t="shared" ca="1" si="111"/>
        <v/>
      </c>
      <c r="F498" s="31" t="str">
        <f t="shared" ca="1" si="112"/>
        <v/>
      </c>
      <c r="G498" s="32" t="str">
        <f t="shared" ca="1" si="106"/>
        <v/>
      </c>
      <c r="H498" s="4" t="str">
        <f t="shared" ca="1" si="113"/>
        <v/>
      </c>
      <c r="I498" s="31" t="str">
        <f t="shared" ca="1" si="114"/>
        <v/>
      </c>
      <c r="J498" s="32" t="str">
        <f t="shared" ca="1" si="107"/>
        <v/>
      </c>
      <c r="K498" s="93" t="str">
        <f t="shared" ca="1" si="115"/>
        <v/>
      </c>
      <c r="S498" s="163" t="str">
        <f t="shared" si="103"/>
        <v/>
      </c>
      <c r="U498" s="163" t="str">
        <f t="shared" si="104"/>
        <v/>
      </c>
    </row>
    <row r="499" spans="1:21">
      <c r="A499" s="164" t="str">
        <f t="shared" ca="1" si="108"/>
        <v/>
      </c>
      <c r="B499" s="1" t="str">
        <f t="shared" ca="1" si="109"/>
        <v/>
      </c>
      <c r="C499" s="31" t="str">
        <f t="shared" ca="1" si="110"/>
        <v/>
      </c>
      <c r="D499" s="32" t="str">
        <f t="shared" ca="1" si="105"/>
        <v/>
      </c>
      <c r="E499" s="4" t="str">
        <f t="shared" ca="1" si="111"/>
        <v/>
      </c>
      <c r="F499" s="31" t="str">
        <f t="shared" ca="1" si="112"/>
        <v/>
      </c>
      <c r="G499" s="32" t="str">
        <f t="shared" ca="1" si="106"/>
        <v/>
      </c>
      <c r="H499" s="4" t="str">
        <f t="shared" ca="1" si="113"/>
        <v/>
      </c>
      <c r="I499" s="31" t="str">
        <f t="shared" ca="1" si="114"/>
        <v/>
      </c>
      <c r="J499" s="32" t="str">
        <f t="shared" ca="1" si="107"/>
        <v/>
      </c>
      <c r="K499" s="93" t="str">
        <f t="shared" ca="1" si="115"/>
        <v/>
      </c>
      <c r="S499" s="163" t="str">
        <f t="shared" si="103"/>
        <v/>
      </c>
      <c r="U499" s="163" t="str">
        <f t="shared" si="104"/>
        <v/>
      </c>
    </row>
    <row r="500" spans="1:21">
      <c r="A500" s="164" t="str">
        <f t="shared" ca="1" si="108"/>
        <v/>
      </c>
      <c r="B500" s="1" t="str">
        <f t="shared" ca="1" si="109"/>
        <v/>
      </c>
      <c r="C500" s="31" t="str">
        <f t="shared" ca="1" si="110"/>
        <v/>
      </c>
      <c r="D500" s="32" t="str">
        <f t="shared" ca="1" si="105"/>
        <v/>
      </c>
      <c r="E500" s="4" t="str">
        <f t="shared" ca="1" si="111"/>
        <v/>
      </c>
      <c r="F500" s="31" t="str">
        <f t="shared" ca="1" si="112"/>
        <v/>
      </c>
      <c r="G500" s="32" t="str">
        <f t="shared" ca="1" si="106"/>
        <v/>
      </c>
      <c r="H500" s="4" t="str">
        <f t="shared" ca="1" si="113"/>
        <v/>
      </c>
      <c r="I500" s="31" t="str">
        <f t="shared" ca="1" si="114"/>
        <v/>
      </c>
      <c r="J500" s="32" t="str">
        <f t="shared" ca="1" si="107"/>
        <v/>
      </c>
      <c r="K500" s="93" t="str">
        <f t="shared" ca="1" si="115"/>
        <v/>
      </c>
      <c r="S500" s="163" t="str">
        <f t="shared" si="103"/>
        <v/>
      </c>
      <c r="U500" s="163" t="str">
        <f t="shared" si="104"/>
        <v/>
      </c>
    </row>
    <row r="501" spans="1:21">
      <c r="A501" s="164" t="str">
        <f t="shared" ca="1" si="108"/>
        <v/>
      </c>
      <c r="B501" s="1" t="str">
        <f t="shared" ca="1" si="109"/>
        <v/>
      </c>
      <c r="C501" s="31" t="str">
        <f t="shared" ca="1" si="110"/>
        <v/>
      </c>
      <c r="D501" s="32" t="str">
        <f t="shared" ca="1" si="105"/>
        <v/>
      </c>
      <c r="E501" s="4" t="str">
        <f t="shared" ca="1" si="111"/>
        <v/>
      </c>
      <c r="F501" s="31" t="str">
        <f t="shared" ca="1" si="112"/>
        <v/>
      </c>
      <c r="G501" s="32" t="str">
        <f t="shared" ca="1" si="106"/>
        <v/>
      </c>
      <c r="H501" s="4" t="str">
        <f t="shared" ca="1" si="113"/>
        <v/>
      </c>
      <c r="I501" s="31" t="str">
        <f t="shared" ca="1" si="114"/>
        <v/>
      </c>
      <c r="J501" s="32" t="str">
        <f t="shared" ca="1" si="107"/>
        <v/>
      </c>
      <c r="K501" s="93" t="str">
        <f t="shared" ca="1" si="115"/>
        <v/>
      </c>
      <c r="S501" s="163" t="str">
        <f t="shared" si="103"/>
        <v/>
      </c>
      <c r="U501" s="163" t="str">
        <f t="shared" si="104"/>
        <v/>
      </c>
    </row>
    <row r="502" spans="1:21">
      <c r="A502" s="164" t="str">
        <f t="shared" ca="1" si="108"/>
        <v/>
      </c>
      <c r="B502" s="1" t="str">
        <f t="shared" ca="1" si="109"/>
        <v/>
      </c>
      <c r="C502" s="31" t="str">
        <f t="shared" ca="1" si="110"/>
        <v/>
      </c>
      <c r="D502" s="32" t="str">
        <f t="shared" ca="1" si="105"/>
        <v/>
      </c>
      <c r="E502" s="4" t="str">
        <f t="shared" ca="1" si="111"/>
        <v/>
      </c>
      <c r="F502" s="31" t="str">
        <f t="shared" ca="1" si="112"/>
        <v/>
      </c>
      <c r="G502" s="32" t="str">
        <f t="shared" ca="1" si="106"/>
        <v/>
      </c>
      <c r="H502" s="4" t="str">
        <f t="shared" ca="1" si="113"/>
        <v/>
      </c>
      <c r="I502" s="31" t="str">
        <f t="shared" ca="1" si="114"/>
        <v/>
      </c>
      <c r="J502" s="32" t="str">
        <f t="shared" ca="1" si="107"/>
        <v/>
      </c>
      <c r="K502" s="93" t="str">
        <f t="shared" ca="1" si="115"/>
        <v/>
      </c>
      <c r="S502" s="163" t="str">
        <f t="shared" si="103"/>
        <v/>
      </c>
      <c r="U502" s="163" t="str">
        <f t="shared" si="104"/>
        <v/>
      </c>
    </row>
    <row r="503" spans="1:21">
      <c r="A503" s="164" t="str">
        <f t="shared" ca="1" si="108"/>
        <v/>
      </c>
      <c r="B503" s="1" t="str">
        <f t="shared" ca="1" si="109"/>
        <v/>
      </c>
      <c r="C503" s="31" t="str">
        <f t="shared" ca="1" si="110"/>
        <v/>
      </c>
      <c r="D503" s="32" t="str">
        <f t="shared" ca="1" si="105"/>
        <v/>
      </c>
      <c r="E503" s="4" t="str">
        <f t="shared" ca="1" si="111"/>
        <v/>
      </c>
      <c r="F503" s="31" t="str">
        <f t="shared" ca="1" si="112"/>
        <v/>
      </c>
      <c r="G503" s="32" t="str">
        <f t="shared" ca="1" si="106"/>
        <v/>
      </c>
      <c r="H503" s="4" t="str">
        <f t="shared" ca="1" si="113"/>
        <v/>
      </c>
      <c r="I503" s="31" t="str">
        <f t="shared" ca="1" si="114"/>
        <v/>
      </c>
      <c r="J503" s="32" t="str">
        <f t="shared" ca="1" si="107"/>
        <v/>
      </c>
      <c r="K503" s="93" t="str">
        <f t="shared" ca="1" si="115"/>
        <v/>
      </c>
      <c r="S503" s="163" t="str">
        <f t="shared" si="103"/>
        <v/>
      </c>
      <c r="U503" s="163" t="str">
        <f t="shared" si="104"/>
        <v/>
      </c>
    </row>
    <row r="504" spans="1:21">
      <c r="A504" s="164" t="str">
        <f t="shared" ca="1" si="108"/>
        <v/>
      </c>
      <c r="B504" s="1" t="str">
        <f t="shared" ca="1" si="109"/>
        <v/>
      </c>
      <c r="C504" s="31" t="str">
        <f t="shared" ca="1" si="110"/>
        <v/>
      </c>
      <c r="D504" s="32" t="str">
        <f t="shared" ca="1" si="105"/>
        <v/>
      </c>
      <c r="E504" s="4" t="str">
        <f t="shared" ca="1" si="111"/>
        <v/>
      </c>
      <c r="F504" s="31" t="str">
        <f t="shared" ca="1" si="112"/>
        <v/>
      </c>
      <c r="G504" s="32" t="str">
        <f t="shared" ca="1" si="106"/>
        <v/>
      </c>
      <c r="H504" s="4" t="str">
        <f t="shared" ca="1" si="113"/>
        <v/>
      </c>
      <c r="I504" s="31" t="str">
        <f t="shared" ca="1" si="114"/>
        <v/>
      </c>
      <c r="J504" s="32" t="str">
        <f t="shared" ca="1" si="107"/>
        <v/>
      </c>
      <c r="K504" s="93" t="str">
        <f t="shared" ca="1" si="115"/>
        <v/>
      </c>
      <c r="S504" s="163" t="str">
        <f t="shared" si="103"/>
        <v/>
      </c>
      <c r="U504" s="163" t="str">
        <f t="shared" si="104"/>
        <v/>
      </c>
    </row>
    <row r="505" spans="1:21">
      <c r="A505" s="164" t="str">
        <f t="shared" ca="1" si="108"/>
        <v/>
      </c>
      <c r="B505" s="1" t="str">
        <f t="shared" ca="1" si="109"/>
        <v/>
      </c>
      <c r="C505" s="31" t="str">
        <f t="shared" ca="1" si="110"/>
        <v/>
      </c>
      <c r="D505" s="32" t="str">
        <f t="shared" ca="1" si="105"/>
        <v/>
      </c>
      <c r="E505" s="4" t="str">
        <f t="shared" ca="1" si="111"/>
        <v/>
      </c>
      <c r="F505" s="31" t="str">
        <f t="shared" ca="1" si="112"/>
        <v/>
      </c>
      <c r="G505" s="32" t="str">
        <f t="shared" ca="1" si="106"/>
        <v/>
      </c>
      <c r="H505" s="4" t="str">
        <f t="shared" ca="1" si="113"/>
        <v/>
      </c>
      <c r="I505" s="31" t="str">
        <f t="shared" ca="1" si="114"/>
        <v/>
      </c>
      <c r="J505" s="32" t="str">
        <f t="shared" ca="1" si="107"/>
        <v/>
      </c>
      <c r="K505" s="93" t="str">
        <f t="shared" ca="1" si="115"/>
        <v/>
      </c>
      <c r="S505" s="163" t="str">
        <f t="shared" si="103"/>
        <v/>
      </c>
      <c r="U505" s="163" t="str">
        <f t="shared" si="104"/>
        <v/>
      </c>
    </row>
    <row r="506" spans="1:21">
      <c r="A506" s="164" t="str">
        <f t="shared" ca="1" si="108"/>
        <v/>
      </c>
      <c r="B506" s="1" t="str">
        <f t="shared" ca="1" si="109"/>
        <v/>
      </c>
      <c r="C506" s="31" t="str">
        <f t="shared" ca="1" si="110"/>
        <v/>
      </c>
      <c r="D506" s="32" t="str">
        <f t="shared" ca="1" si="105"/>
        <v/>
      </c>
      <c r="E506" s="4" t="str">
        <f t="shared" ca="1" si="111"/>
        <v/>
      </c>
      <c r="F506" s="31" t="str">
        <f t="shared" ca="1" si="112"/>
        <v/>
      </c>
      <c r="G506" s="32" t="str">
        <f t="shared" ca="1" si="106"/>
        <v/>
      </c>
      <c r="H506" s="4" t="str">
        <f t="shared" ca="1" si="113"/>
        <v/>
      </c>
      <c r="I506" s="31" t="str">
        <f t="shared" ca="1" si="114"/>
        <v/>
      </c>
      <c r="J506" s="32" t="str">
        <f t="shared" ca="1" si="107"/>
        <v/>
      </c>
      <c r="K506" s="93" t="str">
        <f t="shared" ca="1" si="115"/>
        <v/>
      </c>
      <c r="S506" s="163" t="str">
        <f t="shared" si="103"/>
        <v/>
      </c>
      <c r="U506" s="163" t="str">
        <f t="shared" si="104"/>
        <v/>
      </c>
    </row>
    <row r="507" spans="1:21">
      <c r="A507" s="164" t="str">
        <f t="shared" ca="1" si="108"/>
        <v/>
      </c>
      <c r="B507" s="1" t="str">
        <f t="shared" ca="1" si="109"/>
        <v/>
      </c>
      <c r="C507" s="31" t="str">
        <f t="shared" ca="1" si="110"/>
        <v/>
      </c>
      <c r="D507" s="32" t="str">
        <f t="shared" ca="1" si="105"/>
        <v/>
      </c>
      <c r="E507" s="4" t="str">
        <f t="shared" ca="1" si="111"/>
        <v/>
      </c>
      <c r="F507" s="31" t="str">
        <f t="shared" ca="1" si="112"/>
        <v/>
      </c>
      <c r="G507" s="32" t="str">
        <f t="shared" ca="1" si="106"/>
        <v/>
      </c>
      <c r="H507" s="4" t="str">
        <f t="shared" ca="1" si="113"/>
        <v/>
      </c>
      <c r="I507" s="31" t="str">
        <f t="shared" ca="1" si="114"/>
        <v/>
      </c>
      <c r="J507" s="32" t="str">
        <f t="shared" ca="1" si="107"/>
        <v/>
      </c>
      <c r="K507" s="93" t="str">
        <f t="shared" ca="1" si="115"/>
        <v/>
      </c>
      <c r="S507" s="163" t="str">
        <f t="shared" si="103"/>
        <v/>
      </c>
      <c r="U507" s="163" t="str">
        <f t="shared" si="104"/>
        <v/>
      </c>
    </row>
    <row r="508" spans="1:21">
      <c r="A508" s="164" t="str">
        <f t="shared" ca="1" si="108"/>
        <v/>
      </c>
      <c r="B508" s="1" t="str">
        <f t="shared" ca="1" si="109"/>
        <v/>
      </c>
      <c r="C508" s="31" t="str">
        <f t="shared" ca="1" si="110"/>
        <v/>
      </c>
      <c r="D508" s="32" t="str">
        <f t="shared" ca="1" si="105"/>
        <v/>
      </c>
      <c r="E508" s="4" t="str">
        <f t="shared" ca="1" si="111"/>
        <v/>
      </c>
      <c r="F508" s="31" t="str">
        <f t="shared" ca="1" si="112"/>
        <v/>
      </c>
      <c r="G508" s="32" t="str">
        <f t="shared" ca="1" si="106"/>
        <v/>
      </c>
      <c r="H508" s="4" t="str">
        <f t="shared" ca="1" si="113"/>
        <v/>
      </c>
      <c r="I508" s="31" t="str">
        <f t="shared" ca="1" si="114"/>
        <v/>
      </c>
      <c r="J508" s="32" t="str">
        <f t="shared" ca="1" si="107"/>
        <v/>
      </c>
      <c r="K508" s="93" t="str">
        <f t="shared" ca="1" si="115"/>
        <v/>
      </c>
      <c r="S508" s="163" t="str">
        <f t="shared" si="103"/>
        <v/>
      </c>
      <c r="U508" s="163" t="str">
        <f t="shared" si="104"/>
        <v/>
      </c>
    </row>
    <row r="509" spans="1:21">
      <c r="A509" s="164" t="str">
        <f t="shared" ca="1" si="108"/>
        <v/>
      </c>
      <c r="B509" s="1" t="str">
        <f t="shared" ca="1" si="109"/>
        <v/>
      </c>
      <c r="C509" s="31" t="str">
        <f t="shared" ca="1" si="110"/>
        <v/>
      </c>
      <c r="D509" s="32" t="str">
        <f t="shared" ca="1" si="105"/>
        <v/>
      </c>
      <c r="E509" s="4" t="str">
        <f t="shared" ca="1" si="111"/>
        <v/>
      </c>
      <c r="F509" s="31" t="str">
        <f t="shared" ca="1" si="112"/>
        <v/>
      </c>
      <c r="G509" s="32" t="str">
        <f t="shared" ca="1" si="106"/>
        <v/>
      </c>
      <c r="H509" s="4" t="str">
        <f t="shared" ca="1" si="113"/>
        <v/>
      </c>
      <c r="I509" s="31" t="str">
        <f t="shared" ca="1" si="114"/>
        <v/>
      </c>
      <c r="J509" s="32" t="str">
        <f t="shared" ca="1" si="107"/>
        <v/>
      </c>
      <c r="K509" s="93" t="str">
        <f t="shared" ca="1" si="115"/>
        <v/>
      </c>
      <c r="S509" s="163" t="str">
        <f t="shared" si="103"/>
        <v/>
      </c>
      <c r="U509" s="163" t="str">
        <f t="shared" si="104"/>
        <v/>
      </c>
    </row>
    <row r="510" spans="1:21">
      <c r="A510" s="164" t="str">
        <f t="shared" ca="1" si="108"/>
        <v/>
      </c>
      <c r="B510" s="1" t="str">
        <f t="shared" ca="1" si="109"/>
        <v/>
      </c>
      <c r="C510" s="31" t="str">
        <f t="shared" ca="1" si="110"/>
        <v/>
      </c>
      <c r="D510" s="32" t="str">
        <f t="shared" ca="1" si="105"/>
        <v/>
      </c>
      <c r="E510" s="4" t="str">
        <f t="shared" ca="1" si="111"/>
        <v/>
      </c>
      <c r="F510" s="31" t="str">
        <f t="shared" ca="1" si="112"/>
        <v/>
      </c>
      <c r="G510" s="32" t="str">
        <f t="shared" ca="1" si="106"/>
        <v/>
      </c>
      <c r="H510" s="4" t="str">
        <f t="shared" ca="1" si="113"/>
        <v/>
      </c>
      <c r="I510" s="31" t="str">
        <f t="shared" ca="1" si="114"/>
        <v/>
      </c>
      <c r="J510" s="32" t="str">
        <f t="shared" ca="1" si="107"/>
        <v/>
      </c>
      <c r="K510" s="93" t="str">
        <f t="shared" ca="1" si="115"/>
        <v/>
      </c>
      <c r="S510" s="163" t="str">
        <f t="shared" si="103"/>
        <v/>
      </c>
      <c r="U510" s="163" t="str">
        <f t="shared" si="104"/>
        <v/>
      </c>
    </row>
    <row r="511" spans="1:21">
      <c r="A511" s="164" t="str">
        <f t="shared" ca="1" si="108"/>
        <v/>
      </c>
      <c r="B511" s="1" t="str">
        <f t="shared" ca="1" si="109"/>
        <v/>
      </c>
      <c r="C511" s="31" t="str">
        <f t="shared" ca="1" si="110"/>
        <v/>
      </c>
      <c r="D511" s="32" t="str">
        <f t="shared" ca="1" si="105"/>
        <v/>
      </c>
      <c r="E511" s="4" t="str">
        <f t="shared" ca="1" si="111"/>
        <v/>
      </c>
      <c r="F511" s="31" t="str">
        <f t="shared" ca="1" si="112"/>
        <v/>
      </c>
      <c r="G511" s="32" t="str">
        <f t="shared" ca="1" si="106"/>
        <v/>
      </c>
      <c r="H511" s="4" t="str">
        <f t="shared" ca="1" si="113"/>
        <v/>
      </c>
      <c r="I511" s="31" t="str">
        <f t="shared" ca="1" si="114"/>
        <v/>
      </c>
      <c r="J511" s="32" t="str">
        <f t="shared" ca="1" si="107"/>
        <v/>
      </c>
      <c r="K511" s="93" t="str">
        <f t="shared" ca="1" si="115"/>
        <v/>
      </c>
      <c r="S511" s="163" t="str">
        <f t="shared" si="103"/>
        <v/>
      </c>
      <c r="U511" s="163" t="str">
        <f t="shared" si="104"/>
        <v/>
      </c>
    </row>
    <row r="512" spans="1:21">
      <c r="A512" s="164" t="str">
        <f t="shared" ca="1" si="108"/>
        <v/>
      </c>
      <c r="B512" s="1" t="str">
        <f t="shared" ca="1" si="109"/>
        <v/>
      </c>
      <c r="C512" s="31" t="str">
        <f t="shared" ca="1" si="110"/>
        <v/>
      </c>
      <c r="D512" s="32" t="str">
        <f t="shared" ca="1" si="105"/>
        <v/>
      </c>
      <c r="E512" s="4" t="str">
        <f t="shared" ca="1" si="111"/>
        <v/>
      </c>
      <c r="F512" s="31" t="str">
        <f t="shared" ca="1" si="112"/>
        <v/>
      </c>
      <c r="G512" s="32" t="str">
        <f t="shared" ca="1" si="106"/>
        <v/>
      </c>
      <c r="H512" s="4" t="str">
        <f t="shared" ca="1" si="113"/>
        <v/>
      </c>
      <c r="I512" s="31" t="str">
        <f t="shared" ca="1" si="114"/>
        <v/>
      </c>
      <c r="J512" s="32" t="str">
        <f t="shared" ca="1" si="107"/>
        <v/>
      </c>
      <c r="K512" s="93" t="str">
        <f t="shared" ca="1" si="115"/>
        <v/>
      </c>
      <c r="S512" s="163" t="str">
        <f t="shared" si="103"/>
        <v/>
      </c>
      <c r="U512" s="163" t="str">
        <f t="shared" si="104"/>
        <v/>
      </c>
    </row>
    <row r="513" spans="1:21">
      <c r="A513" s="164" t="str">
        <f t="shared" ca="1" si="108"/>
        <v/>
      </c>
      <c r="B513" s="1" t="str">
        <f t="shared" ca="1" si="109"/>
        <v/>
      </c>
      <c r="C513" s="31" t="str">
        <f t="shared" ca="1" si="110"/>
        <v/>
      </c>
      <c r="D513" s="32" t="str">
        <f t="shared" ca="1" si="105"/>
        <v/>
      </c>
      <c r="E513" s="4" t="str">
        <f t="shared" ca="1" si="111"/>
        <v/>
      </c>
      <c r="F513" s="31" t="str">
        <f t="shared" ca="1" si="112"/>
        <v/>
      </c>
      <c r="G513" s="32" t="str">
        <f t="shared" ca="1" si="106"/>
        <v/>
      </c>
      <c r="H513" s="4" t="str">
        <f t="shared" ca="1" si="113"/>
        <v/>
      </c>
      <c r="I513" s="31" t="str">
        <f t="shared" ca="1" si="114"/>
        <v/>
      </c>
      <c r="J513" s="32" t="str">
        <f t="shared" ca="1" si="107"/>
        <v/>
      </c>
      <c r="K513" s="93" t="str">
        <f t="shared" ca="1" si="115"/>
        <v/>
      </c>
      <c r="S513" s="163" t="str">
        <f t="shared" si="103"/>
        <v/>
      </c>
      <c r="U513" s="163" t="str">
        <f t="shared" si="104"/>
        <v/>
      </c>
    </row>
    <row r="514" spans="1:21">
      <c r="A514" s="164" t="str">
        <f t="shared" ca="1" si="108"/>
        <v/>
      </c>
      <c r="B514" s="1" t="str">
        <f t="shared" ca="1" si="109"/>
        <v/>
      </c>
      <c r="C514" s="31" t="str">
        <f t="shared" ca="1" si="110"/>
        <v/>
      </c>
      <c r="D514" s="32" t="str">
        <f t="shared" ca="1" si="105"/>
        <v/>
      </c>
      <c r="E514" s="4" t="str">
        <f t="shared" ca="1" si="111"/>
        <v/>
      </c>
      <c r="F514" s="31" t="str">
        <f t="shared" ca="1" si="112"/>
        <v/>
      </c>
      <c r="G514" s="32" t="str">
        <f t="shared" ca="1" si="106"/>
        <v/>
      </c>
      <c r="H514" s="4" t="str">
        <f t="shared" ca="1" si="113"/>
        <v/>
      </c>
      <c r="I514" s="31" t="str">
        <f t="shared" ca="1" si="114"/>
        <v/>
      </c>
      <c r="J514" s="32" t="str">
        <f t="shared" ca="1" si="107"/>
        <v/>
      </c>
      <c r="K514" s="93" t="str">
        <f t="shared" ca="1" si="115"/>
        <v/>
      </c>
      <c r="S514" s="163" t="str">
        <f t="shared" si="103"/>
        <v/>
      </c>
      <c r="U514" s="163" t="str">
        <f t="shared" si="104"/>
        <v/>
      </c>
    </row>
    <row r="515" spans="1:21">
      <c r="A515" s="164" t="str">
        <f t="shared" ca="1" si="108"/>
        <v/>
      </c>
      <c r="B515" s="1" t="str">
        <f t="shared" ca="1" si="109"/>
        <v/>
      </c>
      <c r="C515" s="31" t="str">
        <f t="shared" ca="1" si="110"/>
        <v/>
      </c>
      <c r="D515" s="32" t="str">
        <f t="shared" ca="1" si="105"/>
        <v/>
      </c>
      <c r="E515" s="4" t="str">
        <f t="shared" ca="1" si="111"/>
        <v/>
      </c>
      <c r="F515" s="31" t="str">
        <f t="shared" ca="1" si="112"/>
        <v/>
      </c>
      <c r="G515" s="32" t="str">
        <f t="shared" ca="1" si="106"/>
        <v/>
      </c>
      <c r="H515" s="4" t="str">
        <f t="shared" ca="1" si="113"/>
        <v/>
      </c>
      <c r="I515" s="31" t="str">
        <f t="shared" ca="1" si="114"/>
        <v/>
      </c>
      <c r="J515" s="32" t="str">
        <f t="shared" ca="1" si="107"/>
        <v/>
      </c>
      <c r="K515" s="93" t="str">
        <f t="shared" ca="1" si="115"/>
        <v/>
      </c>
      <c r="S515" s="163" t="str">
        <f t="shared" si="103"/>
        <v/>
      </c>
      <c r="U515" s="163" t="str">
        <f t="shared" si="104"/>
        <v/>
      </c>
    </row>
    <row r="516" spans="1:21">
      <c r="A516" s="164" t="str">
        <f t="shared" ca="1" si="108"/>
        <v/>
      </c>
      <c r="B516" s="1" t="str">
        <f t="shared" ca="1" si="109"/>
        <v/>
      </c>
      <c r="C516" s="31" t="str">
        <f t="shared" ca="1" si="110"/>
        <v/>
      </c>
      <c r="D516" s="32" t="str">
        <f t="shared" ca="1" si="105"/>
        <v/>
      </c>
      <c r="E516" s="4" t="str">
        <f t="shared" ca="1" si="111"/>
        <v/>
      </c>
      <c r="F516" s="31" t="str">
        <f t="shared" ca="1" si="112"/>
        <v/>
      </c>
      <c r="G516" s="32" t="str">
        <f t="shared" ca="1" si="106"/>
        <v/>
      </c>
      <c r="H516" s="4" t="str">
        <f t="shared" ca="1" si="113"/>
        <v/>
      </c>
      <c r="I516" s="31" t="str">
        <f t="shared" ca="1" si="114"/>
        <v/>
      </c>
      <c r="J516" s="32" t="str">
        <f t="shared" ca="1" si="107"/>
        <v/>
      </c>
      <c r="K516" s="93" t="str">
        <f t="shared" ca="1" si="115"/>
        <v/>
      </c>
      <c r="S516" s="163" t="str">
        <f t="shared" ref="S516:S579" si="116">IF(COUNTIF(O:O,M516)*COUNTIF(Q:Q,M516),M516,"")</f>
        <v/>
      </c>
      <c r="U516" s="163" t="str">
        <f t="shared" ref="U516:U579" si="117">IF(T516&gt;$A$14,T516,"")</f>
        <v/>
      </c>
    </row>
    <row r="517" spans="1:21">
      <c r="A517" s="164" t="str">
        <f t="shared" ca="1" si="108"/>
        <v/>
      </c>
      <c r="B517" s="1" t="str">
        <f t="shared" ca="1" si="109"/>
        <v/>
      </c>
      <c r="C517" s="31" t="str">
        <f t="shared" ca="1" si="110"/>
        <v/>
      </c>
      <c r="D517" s="32" t="str">
        <f t="shared" ca="1" si="105"/>
        <v/>
      </c>
      <c r="E517" s="4" t="str">
        <f t="shared" ca="1" si="111"/>
        <v/>
      </c>
      <c r="F517" s="31" t="str">
        <f t="shared" ca="1" si="112"/>
        <v/>
      </c>
      <c r="G517" s="32" t="str">
        <f t="shared" ca="1" si="106"/>
        <v/>
      </c>
      <c r="H517" s="4" t="str">
        <f t="shared" ca="1" si="113"/>
        <v/>
      </c>
      <c r="I517" s="31" t="str">
        <f t="shared" ca="1" si="114"/>
        <v/>
      </c>
      <c r="J517" s="32" t="str">
        <f t="shared" ca="1" si="107"/>
        <v/>
      </c>
      <c r="K517" s="93" t="str">
        <f t="shared" ca="1" si="115"/>
        <v/>
      </c>
      <c r="S517" s="163" t="str">
        <f t="shared" si="116"/>
        <v/>
      </c>
      <c r="U517" s="163" t="str">
        <f t="shared" si="117"/>
        <v/>
      </c>
    </row>
    <row r="518" spans="1:21">
      <c r="A518" s="164" t="str">
        <f t="shared" ca="1" si="108"/>
        <v/>
      </c>
      <c r="B518" s="1" t="str">
        <f t="shared" ca="1" si="109"/>
        <v/>
      </c>
      <c r="C518" s="31" t="str">
        <f t="shared" ca="1" si="110"/>
        <v/>
      </c>
      <c r="D518" s="32" t="str">
        <f t="shared" ca="1" si="105"/>
        <v/>
      </c>
      <c r="E518" s="4" t="str">
        <f t="shared" ca="1" si="111"/>
        <v/>
      </c>
      <c r="F518" s="31" t="str">
        <f t="shared" ca="1" si="112"/>
        <v/>
      </c>
      <c r="G518" s="32" t="str">
        <f t="shared" ca="1" si="106"/>
        <v/>
      </c>
      <c r="H518" s="4" t="str">
        <f t="shared" ca="1" si="113"/>
        <v/>
      </c>
      <c r="I518" s="31" t="str">
        <f t="shared" ca="1" si="114"/>
        <v/>
      </c>
      <c r="J518" s="32" t="str">
        <f t="shared" ca="1" si="107"/>
        <v/>
      </c>
      <c r="K518" s="93" t="str">
        <f t="shared" ca="1" si="115"/>
        <v/>
      </c>
      <c r="S518" s="163" t="str">
        <f t="shared" si="116"/>
        <v/>
      </c>
      <c r="U518" s="163" t="str">
        <f t="shared" si="117"/>
        <v/>
      </c>
    </row>
    <row r="519" spans="1:21">
      <c r="A519" s="164" t="str">
        <f t="shared" ca="1" si="108"/>
        <v/>
      </c>
      <c r="B519" s="1" t="str">
        <f t="shared" ca="1" si="109"/>
        <v/>
      </c>
      <c r="C519" s="31" t="str">
        <f t="shared" ca="1" si="110"/>
        <v/>
      </c>
      <c r="D519" s="32" t="str">
        <f t="shared" ca="1" si="105"/>
        <v/>
      </c>
      <c r="E519" s="4" t="str">
        <f t="shared" ca="1" si="111"/>
        <v/>
      </c>
      <c r="F519" s="31" t="str">
        <f t="shared" ca="1" si="112"/>
        <v/>
      </c>
      <c r="G519" s="32" t="str">
        <f t="shared" ca="1" si="106"/>
        <v/>
      </c>
      <c r="H519" s="4" t="str">
        <f t="shared" ca="1" si="113"/>
        <v/>
      </c>
      <c r="I519" s="31" t="str">
        <f t="shared" ca="1" si="114"/>
        <v/>
      </c>
      <c r="J519" s="32" t="str">
        <f t="shared" ca="1" si="107"/>
        <v/>
      </c>
      <c r="K519" s="93" t="str">
        <f t="shared" ca="1" si="115"/>
        <v/>
      </c>
      <c r="S519" s="163" t="str">
        <f t="shared" si="116"/>
        <v/>
      </c>
      <c r="U519" s="163" t="str">
        <f t="shared" si="117"/>
        <v/>
      </c>
    </row>
    <row r="520" spans="1:21">
      <c r="A520" s="164" t="str">
        <f t="shared" ca="1" si="108"/>
        <v/>
      </c>
      <c r="B520" s="1" t="str">
        <f t="shared" ca="1" si="109"/>
        <v/>
      </c>
      <c r="C520" s="31" t="str">
        <f t="shared" ca="1" si="110"/>
        <v/>
      </c>
      <c r="D520" s="32" t="str">
        <f t="shared" ca="1" si="105"/>
        <v/>
      </c>
      <c r="E520" s="4" t="str">
        <f t="shared" ca="1" si="111"/>
        <v/>
      </c>
      <c r="F520" s="31" t="str">
        <f t="shared" ca="1" si="112"/>
        <v/>
      </c>
      <c r="G520" s="32" t="str">
        <f t="shared" ca="1" si="106"/>
        <v/>
      </c>
      <c r="H520" s="4" t="str">
        <f t="shared" ca="1" si="113"/>
        <v/>
      </c>
      <c r="I520" s="31" t="str">
        <f t="shared" ca="1" si="114"/>
        <v/>
      </c>
      <c r="J520" s="32" t="str">
        <f t="shared" ca="1" si="107"/>
        <v/>
      </c>
      <c r="K520" s="93" t="str">
        <f t="shared" ca="1" si="115"/>
        <v/>
      </c>
      <c r="S520" s="163" t="str">
        <f t="shared" si="116"/>
        <v/>
      </c>
      <c r="U520" s="163" t="str">
        <f t="shared" si="117"/>
        <v/>
      </c>
    </row>
    <row r="521" spans="1:21">
      <c r="A521" s="164" t="str">
        <f t="shared" ca="1" si="108"/>
        <v/>
      </c>
      <c r="B521" s="1" t="str">
        <f t="shared" ca="1" si="109"/>
        <v/>
      </c>
      <c r="C521" s="31" t="str">
        <f t="shared" ca="1" si="110"/>
        <v/>
      </c>
      <c r="D521" s="32" t="str">
        <f t="shared" ca="1" si="105"/>
        <v/>
      </c>
      <c r="E521" s="4" t="str">
        <f t="shared" ca="1" si="111"/>
        <v/>
      </c>
      <c r="F521" s="31" t="str">
        <f t="shared" ca="1" si="112"/>
        <v/>
      </c>
      <c r="G521" s="32" t="str">
        <f t="shared" ca="1" si="106"/>
        <v/>
      </c>
      <c r="H521" s="4" t="str">
        <f t="shared" ca="1" si="113"/>
        <v/>
      </c>
      <c r="I521" s="31" t="str">
        <f t="shared" ca="1" si="114"/>
        <v/>
      </c>
      <c r="J521" s="32" t="str">
        <f t="shared" ca="1" si="107"/>
        <v/>
      </c>
      <c r="K521" s="93" t="str">
        <f t="shared" ca="1" si="115"/>
        <v/>
      </c>
      <c r="S521" s="163" t="str">
        <f t="shared" si="116"/>
        <v/>
      </c>
      <c r="U521" s="163" t="str">
        <f t="shared" si="117"/>
        <v/>
      </c>
    </row>
    <row r="522" spans="1:21">
      <c r="A522" s="164" t="str">
        <f t="shared" ca="1" si="108"/>
        <v/>
      </c>
      <c r="B522" s="1" t="str">
        <f t="shared" ca="1" si="109"/>
        <v/>
      </c>
      <c r="C522" s="31" t="str">
        <f t="shared" ca="1" si="110"/>
        <v/>
      </c>
      <c r="D522" s="32" t="str">
        <f t="shared" ca="1" si="105"/>
        <v/>
      </c>
      <c r="E522" s="4" t="str">
        <f t="shared" ca="1" si="111"/>
        <v/>
      </c>
      <c r="F522" s="31" t="str">
        <f t="shared" ca="1" si="112"/>
        <v/>
      </c>
      <c r="G522" s="32" t="str">
        <f t="shared" ca="1" si="106"/>
        <v/>
      </c>
      <c r="H522" s="4" t="str">
        <f t="shared" ca="1" si="113"/>
        <v/>
      </c>
      <c r="I522" s="31" t="str">
        <f t="shared" ca="1" si="114"/>
        <v/>
      </c>
      <c r="J522" s="32" t="str">
        <f t="shared" ca="1" si="107"/>
        <v/>
      </c>
      <c r="K522" s="93" t="str">
        <f t="shared" ca="1" si="115"/>
        <v/>
      </c>
      <c r="S522" s="163" t="str">
        <f t="shared" si="116"/>
        <v/>
      </c>
      <c r="U522" s="163" t="str">
        <f t="shared" si="117"/>
        <v/>
      </c>
    </row>
    <row r="523" spans="1:21">
      <c r="A523" s="164" t="str">
        <f t="shared" ca="1" si="108"/>
        <v/>
      </c>
      <c r="B523" s="1" t="str">
        <f t="shared" ca="1" si="109"/>
        <v/>
      </c>
      <c r="C523" s="31" t="str">
        <f t="shared" ca="1" si="110"/>
        <v/>
      </c>
      <c r="D523" s="32" t="str">
        <f t="shared" ca="1" si="105"/>
        <v/>
      </c>
      <c r="E523" s="4" t="str">
        <f t="shared" ca="1" si="111"/>
        <v/>
      </c>
      <c r="F523" s="31" t="str">
        <f t="shared" ca="1" si="112"/>
        <v/>
      </c>
      <c r="G523" s="32" t="str">
        <f t="shared" ca="1" si="106"/>
        <v/>
      </c>
      <c r="H523" s="4" t="str">
        <f t="shared" ca="1" si="113"/>
        <v/>
      </c>
      <c r="I523" s="31" t="str">
        <f t="shared" ca="1" si="114"/>
        <v/>
      </c>
      <c r="J523" s="32" t="str">
        <f t="shared" ca="1" si="107"/>
        <v/>
      </c>
      <c r="K523" s="93" t="str">
        <f t="shared" ca="1" si="115"/>
        <v/>
      </c>
      <c r="S523" s="163" t="str">
        <f t="shared" si="116"/>
        <v/>
      </c>
      <c r="U523" s="163" t="str">
        <f t="shared" si="117"/>
        <v/>
      </c>
    </row>
    <row r="524" spans="1:21">
      <c r="A524" s="164" t="str">
        <f t="shared" ca="1" si="108"/>
        <v/>
      </c>
      <c r="B524" s="1" t="str">
        <f t="shared" ca="1" si="109"/>
        <v/>
      </c>
      <c r="C524" s="31" t="str">
        <f t="shared" ca="1" si="110"/>
        <v/>
      </c>
      <c r="D524" s="32" t="str">
        <f t="shared" ca="1" si="105"/>
        <v/>
      </c>
      <c r="E524" s="4" t="str">
        <f t="shared" ca="1" si="111"/>
        <v/>
      </c>
      <c r="F524" s="31" t="str">
        <f t="shared" ca="1" si="112"/>
        <v/>
      </c>
      <c r="G524" s="32" t="str">
        <f t="shared" ca="1" si="106"/>
        <v/>
      </c>
      <c r="H524" s="4" t="str">
        <f t="shared" ca="1" si="113"/>
        <v/>
      </c>
      <c r="I524" s="31" t="str">
        <f t="shared" ca="1" si="114"/>
        <v/>
      </c>
      <c r="J524" s="32" t="str">
        <f t="shared" ca="1" si="107"/>
        <v/>
      </c>
      <c r="K524" s="93" t="str">
        <f t="shared" ca="1" si="115"/>
        <v/>
      </c>
      <c r="S524" s="163" t="str">
        <f t="shared" si="116"/>
        <v/>
      </c>
      <c r="U524" s="163" t="str">
        <f t="shared" si="117"/>
        <v/>
      </c>
    </row>
    <row r="525" spans="1:21">
      <c r="A525" s="164" t="str">
        <f t="shared" ca="1" si="108"/>
        <v/>
      </c>
      <c r="B525" s="1" t="str">
        <f t="shared" ca="1" si="109"/>
        <v/>
      </c>
      <c r="C525" s="31" t="str">
        <f t="shared" ca="1" si="110"/>
        <v/>
      </c>
      <c r="D525" s="32" t="str">
        <f t="shared" ca="1" si="105"/>
        <v/>
      </c>
      <c r="E525" s="4" t="str">
        <f t="shared" ca="1" si="111"/>
        <v/>
      </c>
      <c r="F525" s="31" t="str">
        <f t="shared" ca="1" si="112"/>
        <v/>
      </c>
      <c r="G525" s="32" t="str">
        <f t="shared" ca="1" si="106"/>
        <v/>
      </c>
      <c r="H525" s="4" t="str">
        <f t="shared" ca="1" si="113"/>
        <v/>
      </c>
      <c r="I525" s="31" t="str">
        <f t="shared" ca="1" si="114"/>
        <v/>
      </c>
      <c r="J525" s="32" t="str">
        <f t="shared" ca="1" si="107"/>
        <v/>
      </c>
      <c r="K525" s="93" t="str">
        <f t="shared" ca="1" si="115"/>
        <v/>
      </c>
      <c r="S525" s="163" t="str">
        <f t="shared" si="116"/>
        <v/>
      </c>
      <c r="U525" s="163" t="str">
        <f t="shared" si="117"/>
        <v/>
      </c>
    </row>
    <row r="526" spans="1:21">
      <c r="A526" s="164" t="str">
        <f t="shared" ca="1" si="108"/>
        <v/>
      </c>
      <c r="B526" s="1" t="str">
        <f t="shared" ca="1" si="109"/>
        <v/>
      </c>
      <c r="C526" s="31" t="str">
        <f t="shared" ca="1" si="110"/>
        <v/>
      </c>
      <c r="D526" s="32" t="str">
        <f t="shared" ca="1" si="105"/>
        <v/>
      </c>
      <c r="E526" s="4" t="str">
        <f t="shared" ca="1" si="111"/>
        <v/>
      </c>
      <c r="F526" s="31" t="str">
        <f t="shared" ca="1" si="112"/>
        <v/>
      </c>
      <c r="G526" s="32" t="str">
        <f t="shared" ca="1" si="106"/>
        <v/>
      </c>
      <c r="H526" s="4" t="str">
        <f t="shared" ca="1" si="113"/>
        <v/>
      </c>
      <c r="I526" s="31" t="str">
        <f t="shared" ca="1" si="114"/>
        <v/>
      </c>
      <c r="J526" s="32" t="str">
        <f t="shared" ca="1" si="107"/>
        <v/>
      </c>
      <c r="K526" s="93" t="str">
        <f t="shared" ca="1" si="115"/>
        <v/>
      </c>
      <c r="S526" s="163" t="str">
        <f t="shared" si="116"/>
        <v/>
      </c>
      <c r="U526" s="163" t="str">
        <f t="shared" si="117"/>
        <v/>
      </c>
    </row>
    <row r="527" spans="1:21">
      <c r="A527" s="164" t="str">
        <f t="shared" ca="1" si="108"/>
        <v/>
      </c>
      <c r="B527" s="1" t="str">
        <f t="shared" ca="1" si="109"/>
        <v/>
      </c>
      <c r="C527" s="31" t="str">
        <f t="shared" ca="1" si="110"/>
        <v/>
      </c>
      <c r="D527" s="32" t="str">
        <f t="shared" ca="1" si="105"/>
        <v/>
      </c>
      <c r="E527" s="4" t="str">
        <f t="shared" ca="1" si="111"/>
        <v/>
      </c>
      <c r="F527" s="31" t="str">
        <f t="shared" ca="1" si="112"/>
        <v/>
      </c>
      <c r="G527" s="32" t="str">
        <f t="shared" ca="1" si="106"/>
        <v/>
      </c>
      <c r="H527" s="4" t="str">
        <f t="shared" ca="1" si="113"/>
        <v/>
      </c>
      <c r="I527" s="31" t="str">
        <f t="shared" ca="1" si="114"/>
        <v/>
      </c>
      <c r="J527" s="32" t="str">
        <f t="shared" ca="1" si="107"/>
        <v/>
      </c>
      <c r="K527" s="93" t="str">
        <f t="shared" ca="1" si="115"/>
        <v/>
      </c>
      <c r="S527" s="163" t="str">
        <f t="shared" si="116"/>
        <v/>
      </c>
      <c r="U527" s="163" t="str">
        <f t="shared" si="117"/>
        <v/>
      </c>
    </row>
    <row r="528" spans="1:21">
      <c r="A528" s="164" t="str">
        <f t="shared" ca="1" si="108"/>
        <v/>
      </c>
      <c r="B528" s="1" t="str">
        <f t="shared" ca="1" si="109"/>
        <v/>
      </c>
      <c r="C528" s="31" t="str">
        <f t="shared" ca="1" si="110"/>
        <v/>
      </c>
      <c r="D528" s="32" t="str">
        <f t="shared" ref="D528:D591" ca="1" si="118">IF(ISERROR(B528-2),"",$B$6*ROUNDUP(A528-$A$14,0)/360*$B$5)</f>
        <v/>
      </c>
      <c r="E528" s="4" t="str">
        <f t="shared" ca="1" si="111"/>
        <v/>
      </c>
      <c r="F528" s="31" t="str">
        <f t="shared" ca="1" si="112"/>
        <v/>
      </c>
      <c r="G528" s="32" t="str">
        <f t="shared" ref="G528:G591" ca="1" si="119">IF(ISERROR(B528-2),"",$C$6*ROUNDUP(A528-$A$14,0)/360*$C$5)</f>
        <v/>
      </c>
      <c r="H528" s="4" t="str">
        <f t="shared" ca="1" si="113"/>
        <v/>
      </c>
      <c r="I528" s="31" t="str">
        <f t="shared" ca="1" si="114"/>
        <v/>
      </c>
      <c r="J528" s="32" t="str">
        <f t="shared" ref="J528:J591" ca="1" si="120">IF(ISERROR(B528-2),"",$D$6*ROUNDUP(A528-$A$14,0)/360*$D$5)</f>
        <v/>
      </c>
      <c r="K528" s="93" t="str">
        <f t="shared" ca="1" si="115"/>
        <v/>
      </c>
      <c r="S528" s="163" t="str">
        <f t="shared" si="116"/>
        <v/>
      </c>
      <c r="U528" s="163" t="str">
        <f t="shared" si="117"/>
        <v/>
      </c>
    </row>
    <row r="529" spans="1:21">
      <c r="A529" s="164" t="str">
        <f t="shared" ca="1" si="108"/>
        <v/>
      </c>
      <c r="B529" s="1" t="str">
        <f t="shared" ca="1" si="109"/>
        <v/>
      </c>
      <c r="C529" s="31" t="str">
        <f t="shared" ca="1" si="110"/>
        <v/>
      </c>
      <c r="D529" s="32" t="str">
        <f t="shared" ca="1" si="118"/>
        <v/>
      </c>
      <c r="E529" s="4" t="str">
        <f t="shared" ca="1" si="111"/>
        <v/>
      </c>
      <c r="F529" s="31" t="str">
        <f t="shared" ca="1" si="112"/>
        <v/>
      </c>
      <c r="G529" s="32" t="str">
        <f t="shared" ca="1" si="119"/>
        <v/>
      </c>
      <c r="H529" s="4" t="str">
        <f t="shared" ca="1" si="113"/>
        <v/>
      </c>
      <c r="I529" s="31" t="str">
        <f t="shared" ca="1" si="114"/>
        <v/>
      </c>
      <c r="J529" s="32" t="str">
        <f t="shared" ca="1" si="120"/>
        <v/>
      </c>
      <c r="K529" s="93" t="str">
        <f t="shared" ca="1" si="115"/>
        <v/>
      </c>
      <c r="S529" s="163" t="str">
        <f t="shared" si="116"/>
        <v/>
      </c>
      <c r="U529" s="163" t="str">
        <f t="shared" si="117"/>
        <v/>
      </c>
    </row>
    <row r="530" spans="1:21">
      <c r="A530" s="164" t="str">
        <f t="shared" ca="1" si="108"/>
        <v/>
      </c>
      <c r="B530" s="1" t="str">
        <f t="shared" ca="1" si="109"/>
        <v/>
      </c>
      <c r="C530" s="31" t="str">
        <f t="shared" ca="1" si="110"/>
        <v/>
      </c>
      <c r="D530" s="32" t="str">
        <f t="shared" ca="1" si="118"/>
        <v/>
      </c>
      <c r="E530" s="4" t="str">
        <f t="shared" ca="1" si="111"/>
        <v/>
      </c>
      <c r="F530" s="31" t="str">
        <f t="shared" ca="1" si="112"/>
        <v/>
      </c>
      <c r="G530" s="32" t="str">
        <f t="shared" ca="1" si="119"/>
        <v/>
      </c>
      <c r="H530" s="4" t="str">
        <f t="shared" ca="1" si="113"/>
        <v/>
      </c>
      <c r="I530" s="31" t="str">
        <f t="shared" ca="1" si="114"/>
        <v/>
      </c>
      <c r="J530" s="32" t="str">
        <f t="shared" ca="1" si="120"/>
        <v/>
      </c>
      <c r="K530" s="93" t="str">
        <f t="shared" ca="1" si="115"/>
        <v/>
      </c>
      <c r="S530" s="163" t="str">
        <f t="shared" si="116"/>
        <v/>
      </c>
      <c r="U530" s="163" t="str">
        <f t="shared" si="117"/>
        <v/>
      </c>
    </row>
    <row r="531" spans="1:21">
      <c r="A531" s="164" t="str">
        <f t="shared" ca="1" si="108"/>
        <v/>
      </c>
      <c r="B531" s="1" t="str">
        <f t="shared" ca="1" si="109"/>
        <v/>
      </c>
      <c r="C531" s="31" t="str">
        <f t="shared" ca="1" si="110"/>
        <v/>
      </c>
      <c r="D531" s="32" t="str">
        <f t="shared" ca="1" si="118"/>
        <v/>
      </c>
      <c r="E531" s="4" t="str">
        <f t="shared" ca="1" si="111"/>
        <v/>
      </c>
      <c r="F531" s="31" t="str">
        <f t="shared" ca="1" si="112"/>
        <v/>
      </c>
      <c r="G531" s="32" t="str">
        <f t="shared" ca="1" si="119"/>
        <v/>
      </c>
      <c r="H531" s="4" t="str">
        <f t="shared" ca="1" si="113"/>
        <v/>
      </c>
      <c r="I531" s="31" t="str">
        <f t="shared" ca="1" si="114"/>
        <v/>
      </c>
      <c r="J531" s="32" t="str">
        <f t="shared" ca="1" si="120"/>
        <v/>
      </c>
      <c r="K531" s="93" t="str">
        <f t="shared" ca="1" si="115"/>
        <v/>
      </c>
      <c r="S531" s="163" t="str">
        <f t="shared" si="116"/>
        <v/>
      </c>
      <c r="U531" s="163" t="str">
        <f t="shared" si="117"/>
        <v/>
      </c>
    </row>
    <row r="532" spans="1:21">
      <c r="A532" s="164" t="str">
        <f t="shared" ca="1" si="108"/>
        <v/>
      </c>
      <c r="B532" s="1" t="str">
        <f t="shared" ca="1" si="109"/>
        <v/>
      </c>
      <c r="C532" s="31" t="str">
        <f t="shared" ca="1" si="110"/>
        <v/>
      </c>
      <c r="D532" s="32" t="str">
        <f t="shared" ca="1" si="118"/>
        <v/>
      </c>
      <c r="E532" s="4" t="str">
        <f t="shared" ca="1" si="111"/>
        <v/>
      </c>
      <c r="F532" s="31" t="str">
        <f t="shared" ca="1" si="112"/>
        <v/>
      </c>
      <c r="G532" s="32" t="str">
        <f t="shared" ca="1" si="119"/>
        <v/>
      </c>
      <c r="H532" s="4" t="str">
        <f t="shared" ca="1" si="113"/>
        <v/>
      </c>
      <c r="I532" s="31" t="str">
        <f t="shared" ca="1" si="114"/>
        <v/>
      </c>
      <c r="J532" s="32" t="str">
        <f t="shared" ca="1" si="120"/>
        <v/>
      </c>
      <c r="K532" s="93" t="str">
        <f t="shared" ca="1" si="115"/>
        <v/>
      </c>
      <c r="S532" s="163" t="str">
        <f t="shared" si="116"/>
        <v/>
      </c>
      <c r="U532" s="163" t="str">
        <f t="shared" si="117"/>
        <v/>
      </c>
    </row>
    <row r="533" spans="1:21">
      <c r="A533" s="164" t="str">
        <f t="shared" ca="1" si="108"/>
        <v/>
      </c>
      <c r="B533" s="1" t="str">
        <f t="shared" ca="1" si="109"/>
        <v/>
      </c>
      <c r="C533" s="31" t="str">
        <f t="shared" ca="1" si="110"/>
        <v/>
      </c>
      <c r="D533" s="32" t="str">
        <f t="shared" ca="1" si="118"/>
        <v/>
      </c>
      <c r="E533" s="4" t="str">
        <f t="shared" ca="1" si="111"/>
        <v/>
      </c>
      <c r="F533" s="31" t="str">
        <f t="shared" ca="1" si="112"/>
        <v/>
      </c>
      <c r="G533" s="32" t="str">
        <f t="shared" ca="1" si="119"/>
        <v/>
      </c>
      <c r="H533" s="4" t="str">
        <f t="shared" ca="1" si="113"/>
        <v/>
      </c>
      <c r="I533" s="31" t="str">
        <f t="shared" ca="1" si="114"/>
        <v/>
      </c>
      <c r="J533" s="32" t="str">
        <f t="shared" ca="1" si="120"/>
        <v/>
      </c>
      <c r="K533" s="93" t="str">
        <f t="shared" ca="1" si="115"/>
        <v/>
      </c>
      <c r="S533" s="163" t="str">
        <f t="shared" si="116"/>
        <v/>
      </c>
      <c r="U533" s="163" t="str">
        <f t="shared" si="117"/>
        <v/>
      </c>
    </row>
    <row r="534" spans="1:21">
      <c r="A534" s="164" t="str">
        <f t="shared" ca="1" si="108"/>
        <v/>
      </c>
      <c r="B534" s="1" t="str">
        <f t="shared" ca="1" si="109"/>
        <v/>
      </c>
      <c r="C534" s="31" t="str">
        <f t="shared" ca="1" si="110"/>
        <v/>
      </c>
      <c r="D534" s="32" t="str">
        <f t="shared" ca="1" si="118"/>
        <v/>
      </c>
      <c r="E534" s="4" t="str">
        <f t="shared" ca="1" si="111"/>
        <v/>
      </c>
      <c r="F534" s="31" t="str">
        <f t="shared" ca="1" si="112"/>
        <v/>
      </c>
      <c r="G534" s="32" t="str">
        <f t="shared" ca="1" si="119"/>
        <v/>
      </c>
      <c r="H534" s="4" t="str">
        <f t="shared" ca="1" si="113"/>
        <v/>
      </c>
      <c r="I534" s="31" t="str">
        <f t="shared" ca="1" si="114"/>
        <v/>
      </c>
      <c r="J534" s="32" t="str">
        <f t="shared" ca="1" si="120"/>
        <v/>
      </c>
      <c r="K534" s="93" t="str">
        <f t="shared" ca="1" si="115"/>
        <v/>
      </c>
      <c r="S534" s="163" t="str">
        <f t="shared" si="116"/>
        <v/>
      </c>
      <c r="U534" s="163" t="str">
        <f t="shared" si="117"/>
        <v/>
      </c>
    </row>
    <row r="535" spans="1:21">
      <c r="A535" s="164" t="str">
        <f t="shared" ca="1" si="108"/>
        <v/>
      </c>
      <c r="B535" s="1" t="str">
        <f t="shared" ca="1" si="109"/>
        <v/>
      </c>
      <c r="C535" s="31" t="str">
        <f t="shared" ca="1" si="110"/>
        <v/>
      </c>
      <c r="D535" s="32" t="str">
        <f t="shared" ca="1" si="118"/>
        <v/>
      </c>
      <c r="E535" s="4" t="str">
        <f t="shared" ca="1" si="111"/>
        <v/>
      </c>
      <c r="F535" s="31" t="str">
        <f t="shared" ca="1" si="112"/>
        <v/>
      </c>
      <c r="G535" s="32" t="str">
        <f t="shared" ca="1" si="119"/>
        <v/>
      </c>
      <c r="H535" s="4" t="str">
        <f t="shared" ca="1" si="113"/>
        <v/>
      </c>
      <c r="I535" s="31" t="str">
        <f t="shared" ca="1" si="114"/>
        <v/>
      </c>
      <c r="J535" s="32" t="str">
        <f t="shared" ca="1" si="120"/>
        <v/>
      </c>
      <c r="K535" s="93" t="str">
        <f t="shared" ca="1" si="115"/>
        <v/>
      </c>
      <c r="S535" s="163" t="str">
        <f t="shared" si="116"/>
        <v/>
      </c>
      <c r="U535" s="163" t="str">
        <f t="shared" si="117"/>
        <v/>
      </c>
    </row>
    <row r="536" spans="1:21">
      <c r="A536" s="164" t="str">
        <f t="shared" ca="1" si="108"/>
        <v/>
      </c>
      <c r="B536" s="1" t="str">
        <f t="shared" ca="1" si="109"/>
        <v/>
      </c>
      <c r="C536" s="31" t="str">
        <f t="shared" ca="1" si="110"/>
        <v/>
      </c>
      <c r="D536" s="32" t="str">
        <f t="shared" ca="1" si="118"/>
        <v/>
      </c>
      <c r="E536" s="4" t="str">
        <f t="shared" ca="1" si="111"/>
        <v/>
      </c>
      <c r="F536" s="31" t="str">
        <f t="shared" ca="1" si="112"/>
        <v/>
      </c>
      <c r="G536" s="32" t="str">
        <f t="shared" ca="1" si="119"/>
        <v/>
      </c>
      <c r="H536" s="4" t="str">
        <f t="shared" ca="1" si="113"/>
        <v/>
      </c>
      <c r="I536" s="31" t="str">
        <f t="shared" ca="1" si="114"/>
        <v/>
      </c>
      <c r="J536" s="32" t="str">
        <f t="shared" ca="1" si="120"/>
        <v/>
      </c>
      <c r="K536" s="93" t="str">
        <f t="shared" ca="1" si="115"/>
        <v/>
      </c>
      <c r="S536" s="163" t="str">
        <f t="shared" si="116"/>
        <v/>
      </c>
      <c r="U536" s="163" t="str">
        <f t="shared" si="117"/>
        <v/>
      </c>
    </row>
    <row r="537" spans="1:21">
      <c r="A537" s="164" t="str">
        <f t="shared" ca="1" si="108"/>
        <v/>
      </c>
      <c r="B537" s="1" t="str">
        <f t="shared" ca="1" si="109"/>
        <v/>
      </c>
      <c r="C537" s="31" t="str">
        <f t="shared" ca="1" si="110"/>
        <v/>
      </c>
      <c r="D537" s="32" t="str">
        <f t="shared" ca="1" si="118"/>
        <v/>
      </c>
      <c r="E537" s="4" t="str">
        <f t="shared" ca="1" si="111"/>
        <v/>
      </c>
      <c r="F537" s="31" t="str">
        <f t="shared" ca="1" si="112"/>
        <v/>
      </c>
      <c r="G537" s="32" t="str">
        <f t="shared" ca="1" si="119"/>
        <v/>
      </c>
      <c r="H537" s="4" t="str">
        <f t="shared" ca="1" si="113"/>
        <v/>
      </c>
      <c r="I537" s="31" t="str">
        <f t="shared" ca="1" si="114"/>
        <v/>
      </c>
      <c r="J537" s="32" t="str">
        <f t="shared" ca="1" si="120"/>
        <v/>
      </c>
      <c r="K537" s="93" t="str">
        <f t="shared" ca="1" si="115"/>
        <v/>
      </c>
      <c r="S537" s="163" t="str">
        <f t="shared" si="116"/>
        <v/>
      </c>
      <c r="U537" s="163" t="str">
        <f t="shared" si="117"/>
        <v/>
      </c>
    </row>
    <row r="538" spans="1:21">
      <c r="A538" s="164" t="str">
        <f t="shared" ca="1" si="108"/>
        <v/>
      </c>
      <c r="B538" s="1" t="str">
        <f t="shared" ca="1" si="109"/>
        <v/>
      </c>
      <c r="C538" s="31" t="str">
        <f t="shared" ca="1" si="110"/>
        <v/>
      </c>
      <c r="D538" s="32" t="str">
        <f t="shared" ca="1" si="118"/>
        <v/>
      </c>
      <c r="E538" s="4" t="str">
        <f t="shared" ca="1" si="111"/>
        <v/>
      </c>
      <c r="F538" s="31" t="str">
        <f t="shared" ca="1" si="112"/>
        <v/>
      </c>
      <c r="G538" s="32" t="str">
        <f t="shared" ca="1" si="119"/>
        <v/>
      </c>
      <c r="H538" s="4" t="str">
        <f t="shared" ca="1" si="113"/>
        <v/>
      </c>
      <c r="I538" s="31" t="str">
        <f t="shared" ca="1" si="114"/>
        <v/>
      </c>
      <c r="J538" s="32" t="str">
        <f t="shared" ca="1" si="120"/>
        <v/>
      </c>
      <c r="K538" s="93" t="str">
        <f t="shared" ca="1" si="115"/>
        <v/>
      </c>
      <c r="S538" s="163" t="str">
        <f t="shared" si="116"/>
        <v/>
      </c>
      <c r="U538" s="163" t="str">
        <f t="shared" si="117"/>
        <v/>
      </c>
    </row>
    <row r="539" spans="1:21">
      <c r="A539" s="164" t="str">
        <f t="shared" ca="1" si="108"/>
        <v/>
      </c>
      <c r="B539" s="1" t="str">
        <f t="shared" ca="1" si="109"/>
        <v/>
      </c>
      <c r="C539" s="31" t="str">
        <f t="shared" ca="1" si="110"/>
        <v/>
      </c>
      <c r="D539" s="32" t="str">
        <f t="shared" ca="1" si="118"/>
        <v/>
      </c>
      <c r="E539" s="4" t="str">
        <f t="shared" ca="1" si="111"/>
        <v/>
      </c>
      <c r="F539" s="31" t="str">
        <f t="shared" ca="1" si="112"/>
        <v/>
      </c>
      <c r="G539" s="32" t="str">
        <f t="shared" ca="1" si="119"/>
        <v/>
      </c>
      <c r="H539" s="4" t="str">
        <f t="shared" ca="1" si="113"/>
        <v/>
      </c>
      <c r="I539" s="31" t="str">
        <f t="shared" ca="1" si="114"/>
        <v/>
      </c>
      <c r="J539" s="32" t="str">
        <f t="shared" ca="1" si="120"/>
        <v/>
      </c>
      <c r="K539" s="93" t="str">
        <f t="shared" ca="1" si="115"/>
        <v/>
      </c>
      <c r="S539" s="163" t="str">
        <f t="shared" si="116"/>
        <v/>
      </c>
      <c r="U539" s="163" t="str">
        <f t="shared" si="117"/>
        <v/>
      </c>
    </row>
    <row r="540" spans="1:21">
      <c r="A540" s="164" t="str">
        <f t="shared" ca="1" si="108"/>
        <v/>
      </c>
      <c r="B540" s="1" t="str">
        <f t="shared" ca="1" si="109"/>
        <v/>
      </c>
      <c r="C540" s="31" t="str">
        <f t="shared" ca="1" si="110"/>
        <v/>
      </c>
      <c r="D540" s="32" t="str">
        <f t="shared" ca="1" si="118"/>
        <v/>
      </c>
      <c r="E540" s="4" t="str">
        <f t="shared" ca="1" si="111"/>
        <v/>
      </c>
      <c r="F540" s="31" t="str">
        <f t="shared" ca="1" si="112"/>
        <v/>
      </c>
      <c r="G540" s="32" t="str">
        <f t="shared" ca="1" si="119"/>
        <v/>
      </c>
      <c r="H540" s="4" t="str">
        <f t="shared" ca="1" si="113"/>
        <v/>
      </c>
      <c r="I540" s="31" t="str">
        <f t="shared" ca="1" si="114"/>
        <v/>
      </c>
      <c r="J540" s="32" t="str">
        <f t="shared" ca="1" si="120"/>
        <v/>
      </c>
      <c r="K540" s="93" t="str">
        <f t="shared" ca="1" si="115"/>
        <v/>
      </c>
      <c r="S540" s="163" t="str">
        <f t="shared" si="116"/>
        <v/>
      </c>
      <c r="U540" s="163" t="str">
        <f t="shared" si="117"/>
        <v/>
      </c>
    </row>
    <row r="541" spans="1:21">
      <c r="A541" s="164" t="str">
        <f t="shared" ca="1" si="108"/>
        <v/>
      </c>
      <c r="B541" s="1" t="str">
        <f t="shared" ca="1" si="109"/>
        <v/>
      </c>
      <c r="C541" s="31" t="str">
        <f t="shared" ca="1" si="110"/>
        <v/>
      </c>
      <c r="D541" s="32" t="str">
        <f t="shared" ca="1" si="118"/>
        <v/>
      </c>
      <c r="E541" s="4" t="str">
        <f t="shared" ca="1" si="111"/>
        <v/>
      </c>
      <c r="F541" s="31" t="str">
        <f t="shared" ca="1" si="112"/>
        <v/>
      </c>
      <c r="G541" s="32" t="str">
        <f t="shared" ca="1" si="119"/>
        <v/>
      </c>
      <c r="H541" s="4" t="str">
        <f t="shared" ca="1" si="113"/>
        <v/>
      </c>
      <c r="I541" s="31" t="str">
        <f t="shared" ca="1" si="114"/>
        <v/>
      </c>
      <c r="J541" s="32" t="str">
        <f t="shared" ca="1" si="120"/>
        <v/>
      </c>
      <c r="K541" s="93" t="str">
        <f t="shared" ca="1" si="115"/>
        <v/>
      </c>
      <c r="S541" s="163" t="str">
        <f t="shared" si="116"/>
        <v/>
      </c>
      <c r="U541" s="163" t="str">
        <f t="shared" si="117"/>
        <v/>
      </c>
    </row>
    <row r="542" spans="1:21">
      <c r="A542" s="164" t="str">
        <f t="shared" ca="1" si="108"/>
        <v/>
      </c>
      <c r="B542" s="1" t="str">
        <f t="shared" ca="1" si="109"/>
        <v/>
      </c>
      <c r="C542" s="31" t="str">
        <f t="shared" ca="1" si="110"/>
        <v/>
      </c>
      <c r="D542" s="32" t="str">
        <f t="shared" ca="1" si="118"/>
        <v/>
      </c>
      <c r="E542" s="4" t="str">
        <f t="shared" ca="1" si="111"/>
        <v/>
      </c>
      <c r="F542" s="31" t="str">
        <f t="shared" ca="1" si="112"/>
        <v/>
      </c>
      <c r="G542" s="32" t="str">
        <f t="shared" ca="1" si="119"/>
        <v/>
      </c>
      <c r="H542" s="4" t="str">
        <f t="shared" ca="1" si="113"/>
        <v/>
      </c>
      <c r="I542" s="31" t="str">
        <f t="shared" ca="1" si="114"/>
        <v/>
      </c>
      <c r="J542" s="32" t="str">
        <f t="shared" ca="1" si="120"/>
        <v/>
      </c>
      <c r="K542" s="93" t="str">
        <f t="shared" ca="1" si="115"/>
        <v/>
      </c>
      <c r="S542" s="163" t="str">
        <f t="shared" si="116"/>
        <v/>
      </c>
      <c r="U542" s="163" t="str">
        <f t="shared" si="117"/>
        <v/>
      </c>
    </row>
    <row r="543" spans="1:21">
      <c r="A543" s="164" t="str">
        <f t="shared" ca="1" si="108"/>
        <v/>
      </c>
      <c r="B543" s="1" t="str">
        <f t="shared" ca="1" si="109"/>
        <v/>
      </c>
      <c r="C543" s="31" t="str">
        <f t="shared" ca="1" si="110"/>
        <v/>
      </c>
      <c r="D543" s="32" t="str">
        <f t="shared" ca="1" si="118"/>
        <v/>
      </c>
      <c r="E543" s="4" t="str">
        <f t="shared" ca="1" si="111"/>
        <v/>
      </c>
      <c r="F543" s="31" t="str">
        <f t="shared" ca="1" si="112"/>
        <v/>
      </c>
      <c r="G543" s="32" t="str">
        <f t="shared" ca="1" si="119"/>
        <v/>
      </c>
      <c r="H543" s="4" t="str">
        <f t="shared" ca="1" si="113"/>
        <v/>
      </c>
      <c r="I543" s="31" t="str">
        <f t="shared" ca="1" si="114"/>
        <v/>
      </c>
      <c r="J543" s="32" t="str">
        <f t="shared" ca="1" si="120"/>
        <v/>
      </c>
      <c r="K543" s="93" t="str">
        <f t="shared" ca="1" si="115"/>
        <v/>
      </c>
      <c r="S543" s="163" t="str">
        <f t="shared" si="116"/>
        <v/>
      </c>
      <c r="U543" s="163" t="str">
        <f t="shared" si="117"/>
        <v/>
      </c>
    </row>
    <row r="544" spans="1:21">
      <c r="A544" s="164" t="str">
        <f t="shared" ca="1" si="108"/>
        <v/>
      </c>
      <c r="B544" s="1" t="str">
        <f t="shared" ca="1" si="109"/>
        <v/>
      </c>
      <c r="C544" s="31" t="str">
        <f t="shared" ca="1" si="110"/>
        <v/>
      </c>
      <c r="D544" s="32" t="str">
        <f t="shared" ca="1" si="118"/>
        <v/>
      </c>
      <c r="E544" s="4" t="str">
        <f t="shared" ca="1" si="111"/>
        <v/>
      </c>
      <c r="F544" s="31" t="str">
        <f t="shared" ca="1" si="112"/>
        <v/>
      </c>
      <c r="G544" s="32" t="str">
        <f t="shared" ca="1" si="119"/>
        <v/>
      </c>
      <c r="H544" s="4" t="str">
        <f t="shared" ca="1" si="113"/>
        <v/>
      </c>
      <c r="I544" s="31" t="str">
        <f t="shared" ca="1" si="114"/>
        <v/>
      </c>
      <c r="J544" s="32" t="str">
        <f t="shared" ca="1" si="120"/>
        <v/>
      </c>
      <c r="K544" s="93" t="str">
        <f t="shared" ca="1" si="115"/>
        <v/>
      </c>
      <c r="S544" s="163" t="str">
        <f t="shared" si="116"/>
        <v/>
      </c>
      <c r="U544" s="163" t="str">
        <f t="shared" si="117"/>
        <v/>
      </c>
    </row>
    <row r="545" spans="1:21">
      <c r="A545" s="164" t="str">
        <f t="shared" ca="1" si="108"/>
        <v/>
      </c>
      <c r="B545" s="1" t="str">
        <f t="shared" ca="1" si="109"/>
        <v/>
      </c>
      <c r="C545" s="31" t="str">
        <f t="shared" ca="1" si="110"/>
        <v/>
      </c>
      <c r="D545" s="32" t="str">
        <f t="shared" ca="1" si="118"/>
        <v/>
      </c>
      <c r="E545" s="4" t="str">
        <f t="shared" ca="1" si="111"/>
        <v/>
      </c>
      <c r="F545" s="31" t="str">
        <f t="shared" ca="1" si="112"/>
        <v/>
      </c>
      <c r="G545" s="32" t="str">
        <f t="shared" ca="1" si="119"/>
        <v/>
      </c>
      <c r="H545" s="4" t="str">
        <f t="shared" ca="1" si="113"/>
        <v/>
      </c>
      <c r="I545" s="31" t="str">
        <f t="shared" ca="1" si="114"/>
        <v/>
      </c>
      <c r="J545" s="32" t="str">
        <f t="shared" ca="1" si="120"/>
        <v/>
      </c>
      <c r="K545" s="93" t="str">
        <f t="shared" ca="1" si="115"/>
        <v/>
      </c>
      <c r="S545" s="163" t="str">
        <f t="shared" si="116"/>
        <v/>
      </c>
      <c r="U545" s="163" t="str">
        <f t="shared" si="117"/>
        <v/>
      </c>
    </row>
    <row r="546" spans="1:21">
      <c r="A546" s="164" t="str">
        <f t="shared" ca="1" si="108"/>
        <v/>
      </c>
      <c r="B546" s="1" t="str">
        <f t="shared" ca="1" si="109"/>
        <v/>
      </c>
      <c r="C546" s="31" t="str">
        <f t="shared" ca="1" si="110"/>
        <v/>
      </c>
      <c r="D546" s="32" t="str">
        <f t="shared" ca="1" si="118"/>
        <v/>
      </c>
      <c r="E546" s="4" t="str">
        <f t="shared" ca="1" si="111"/>
        <v/>
      </c>
      <c r="F546" s="31" t="str">
        <f t="shared" ca="1" si="112"/>
        <v/>
      </c>
      <c r="G546" s="32" t="str">
        <f t="shared" ca="1" si="119"/>
        <v/>
      </c>
      <c r="H546" s="4" t="str">
        <f t="shared" ca="1" si="113"/>
        <v/>
      </c>
      <c r="I546" s="31" t="str">
        <f t="shared" ca="1" si="114"/>
        <v/>
      </c>
      <c r="J546" s="32" t="str">
        <f t="shared" ca="1" si="120"/>
        <v/>
      </c>
      <c r="K546" s="93" t="str">
        <f t="shared" ca="1" si="115"/>
        <v/>
      </c>
      <c r="S546" s="163" t="str">
        <f t="shared" si="116"/>
        <v/>
      </c>
      <c r="U546" s="163" t="str">
        <f t="shared" si="117"/>
        <v/>
      </c>
    </row>
    <row r="547" spans="1:21">
      <c r="A547" s="164" t="str">
        <f t="shared" ca="1" si="108"/>
        <v/>
      </c>
      <c r="B547" s="1" t="str">
        <f t="shared" ca="1" si="109"/>
        <v/>
      </c>
      <c r="C547" s="31" t="str">
        <f t="shared" ca="1" si="110"/>
        <v/>
      </c>
      <c r="D547" s="32" t="str">
        <f t="shared" ca="1" si="118"/>
        <v/>
      </c>
      <c r="E547" s="4" t="str">
        <f t="shared" ca="1" si="111"/>
        <v/>
      </c>
      <c r="F547" s="31" t="str">
        <f t="shared" ca="1" si="112"/>
        <v/>
      </c>
      <c r="G547" s="32" t="str">
        <f t="shared" ca="1" si="119"/>
        <v/>
      </c>
      <c r="H547" s="4" t="str">
        <f t="shared" ca="1" si="113"/>
        <v/>
      </c>
      <c r="I547" s="31" t="str">
        <f t="shared" ca="1" si="114"/>
        <v/>
      </c>
      <c r="J547" s="32" t="str">
        <f t="shared" ca="1" si="120"/>
        <v/>
      </c>
      <c r="K547" s="93" t="str">
        <f t="shared" ca="1" si="115"/>
        <v/>
      </c>
      <c r="S547" s="163" t="str">
        <f t="shared" si="116"/>
        <v/>
      </c>
      <c r="U547" s="163" t="str">
        <f t="shared" si="117"/>
        <v/>
      </c>
    </row>
    <row r="548" spans="1:21">
      <c r="A548" s="164" t="str">
        <f t="shared" ca="1" si="108"/>
        <v/>
      </c>
      <c r="B548" s="1" t="str">
        <f t="shared" ca="1" si="109"/>
        <v/>
      </c>
      <c r="C548" s="31" t="str">
        <f t="shared" ca="1" si="110"/>
        <v/>
      </c>
      <c r="D548" s="32" t="str">
        <f t="shared" ca="1" si="118"/>
        <v/>
      </c>
      <c r="E548" s="4" t="str">
        <f t="shared" ca="1" si="111"/>
        <v/>
      </c>
      <c r="F548" s="31" t="str">
        <f t="shared" ca="1" si="112"/>
        <v/>
      </c>
      <c r="G548" s="32" t="str">
        <f t="shared" ca="1" si="119"/>
        <v/>
      </c>
      <c r="H548" s="4" t="str">
        <f t="shared" ca="1" si="113"/>
        <v/>
      </c>
      <c r="I548" s="31" t="str">
        <f t="shared" ca="1" si="114"/>
        <v/>
      </c>
      <c r="J548" s="32" t="str">
        <f t="shared" ca="1" si="120"/>
        <v/>
      </c>
      <c r="K548" s="93" t="str">
        <f t="shared" ca="1" si="115"/>
        <v/>
      </c>
      <c r="S548" s="163" t="str">
        <f t="shared" si="116"/>
        <v/>
      </c>
      <c r="U548" s="163" t="str">
        <f t="shared" si="117"/>
        <v/>
      </c>
    </row>
    <row r="549" spans="1:21">
      <c r="A549" s="164" t="str">
        <f t="shared" ca="1" si="108"/>
        <v/>
      </c>
      <c r="B549" s="1" t="str">
        <f t="shared" ca="1" si="109"/>
        <v/>
      </c>
      <c r="C549" s="31" t="str">
        <f t="shared" ca="1" si="110"/>
        <v/>
      </c>
      <c r="D549" s="32" t="str">
        <f t="shared" ca="1" si="118"/>
        <v/>
      </c>
      <c r="E549" s="4" t="str">
        <f t="shared" ca="1" si="111"/>
        <v/>
      </c>
      <c r="F549" s="31" t="str">
        <f t="shared" ca="1" si="112"/>
        <v/>
      </c>
      <c r="G549" s="32" t="str">
        <f t="shared" ca="1" si="119"/>
        <v/>
      </c>
      <c r="H549" s="4" t="str">
        <f t="shared" ca="1" si="113"/>
        <v/>
      </c>
      <c r="I549" s="31" t="str">
        <f t="shared" ca="1" si="114"/>
        <v/>
      </c>
      <c r="J549" s="32" t="str">
        <f t="shared" ca="1" si="120"/>
        <v/>
      </c>
      <c r="K549" s="93" t="str">
        <f t="shared" ca="1" si="115"/>
        <v/>
      </c>
      <c r="S549" s="163" t="str">
        <f t="shared" si="116"/>
        <v/>
      </c>
      <c r="U549" s="163" t="str">
        <f t="shared" si="117"/>
        <v/>
      </c>
    </row>
    <row r="550" spans="1:21">
      <c r="A550" s="164" t="str">
        <f t="shared" ca="1" si="108"/>
        <v/>
      </c>
      <c r="B550" s="1" t="str">
        <f t="shared" ca="1" si="109"/>
        <v/>
      </c>
      <c r="C550" s="31" t="str">
        <f t="shared" ca="1" si="110"/>
        <v/>
      </c>
      <c r="D550" s="32" t="str">
        <f t="shared" ca="1" si="118"/>
        <v/>
      </c>
      <c r="E550" s="4" t="str">
        <f t="shared" ca="1" si="111"/>
        <v/>
      </c>
      <c r="F550" s="31" t="str">
        <f t="shared" ca="1" si="112"/>
        <v/>
      </c>
      <c r="G550" s="32" t="str">
        <f t="shared" ca="1" si="119"/>
        <v/>
      </c>
      <c r="H550" s="4" t="str">
        <f t="shared" ca="1" si="113"/>
        <v/>
      </c>
      <c r="I550" s="31" t="str">
        <f t="shared" ca="1" si="114"/>
        <v/>
      </c>
      <c r="J550" s="32" t="str">
        <f t="shared" ca="1" si="120"/>
        <v/>
      </c>
      <c r="K550" s="93" t="str">
        <f t="shared" ca="1" si="115"/>
        <v/>
      </c>
      <c r="S550" s="163" t="str">
        <f t="shared" si="116"/>
        <v/>
      </c>
      <c r="U550" s="163" t="str">
        <f t="shared" si="117"/>
        <v/>
      </c>
    </row>
    <row r="551" spans="1:21">
      <c r="A551" s="164" t="str">
        <f t="shared" ca="1" si="108"/>
        <v/>
      </c>
      <c r="B551" s="1" t="str">
        <f t="shared" ca="1" si="109"/>
        <v/>
      </c>
      <c r="C551" s="31" t="str">
        <f t="shared" ca="1" si="110"/>
        <v/>
      </c>
      <c r="D551" s="32" t="str">
        <f t="shared" ca="1" si="118"/>
        <v/>
      </c>
      <c r="E551" s="4" t="str">
        <f t="shared" ca="1" si="111"/>
        <v/>
      </c>
      <c r="F551" s="31" t="str">
        <f t="shared" ca="1" si="112"/>
        <v/>
      </c>
      <c r="G551" s="32" t="str">
        <f t="shared" ca="1" si="119"/>
        <v/>
      </c>
      <c r="H551" s="4" t="str">
        <f t="shared" ca="1" si="113"/>
        <v/>
      </c>
      <c r="I551" s="31" t="str">
        <f t="shared" ca="1" si="114"/>
        <v/>
      </c>
      <c r="J551" s="32" t="str">
        <f t="shared" ca="1" si="120"/>
        <v/>
      </c>
      <c r="K551" s="93" t="str">
        <f t="shared" ca="1" si="115"/>
        <v/>
      </c>
      <c r="S551" s="163" t="str">
        <f t="shared" si="116"/>
        <v/>
      </c>
      <c r="U551" s="163" t="str">
        <f t="shared" si="117"/>
        <v/>
      </c>
    </row>
    <row r="552" spans="1:21">
      <c r="A552" s="164" t="str">
        <f t="shared" ca="1" si="108"/>
        <v/>
      </c>
      <c r="B552" s="1" t="str">
        <f t="shared" ca="1" si="109"/>
        <v/>
      </c>
      <c r="C552" s="31" t="str">
        <f t="shared" ca="1" si="110"/>
        <v/>
      </c>
      <c r="D552" s="32" t="str">
        <f t="shared" ca="1" si="118"/>
        <v/>
      </c>
      <c r="E552" s="4" t="str">
        <f t="shared" ca="1" si="111"/>
        <v/>
      </c>
      <c r="F552" s="31" t="str">
        <f t="shared" ca="1" si="112"/>
        <v/>
      </c>
      <c r="G552" s="32" t="str">
        <f t="shared" ca="1" si="119"/>
        <v/>
      </c>
      <c r="H552" s="4" t="str">
        <f t="shared" ca="1" si="113"/>
        <v/>
      </c>
      <c r="I552" s="31" t="str">
        <f t="shared" ca="1" si="114"/>
        <v/>
      </c>
      <c r="J552" s="32" t="str">
        <f t="shared" ca="1" si="120"/>
        <v/>
      </c>
      <c r="K552" s="93" t="str">
        <f t="shared" ca="1" si="115"/>
        <v/>
      </c>
      <c r="S552" s="163" t="str">
        <f t="shared" si="116"/>
        <v/>
      </c>
      <c r="U552" s="163" t="str">
        <f t="shared" si="117"/>
        <v/>
      </c>
    </row>
    <row r="553" spans="1:21">
      <c r="A553" s="164" t="str">
        <f t="shared" ca="1" si="108"/>
        <v/>
      </c>
      <c r="B553" s="1" t="str">
        <f t="shared" ca="1" si="109"/>
        <v/>
      </c>
      <c r="C553" s="31" t="str">
        <f t="shared" ca="1" si="110"/>
        <v/>
      </c>
      <c r="D553" s="32" t="str">
        <f t="shared" ca="1" si="118"/>
        <v/>
      </c>
      <c r="E553" s="4" t="str">
        <f t="shared" ca="1" si="111"/>
        <v/>
      </c>
      <c r="F553" s="31" t="str">
        <f t="shared" ca="1" si="112"/>
        <v/>
      </c>
      <c r="G553" s="32" t="str">
        <f t="shared" ca="1" si="119"/>
        <v/>
      </c>
      <c r="H553" s="4" t="str">
        <f t="shared" ca="1" si="113"/>
        <v/>
      </c>
      <c r="I553" s="31" t="str">
        <f t="shared" ca="1" si="114"/>
        <v/>
      </c>
      <c r="J553" s="32" t="str">
        <f t="shared" ca="1" si="120"/>
        <v/>
      </c>
      <c r="K553" s="93" t="str">
        <f t="shared" ca="1" si="115"/>
        <v/>
      </c>
      <c r="S553" s="163" t="str">
        <f t="shared" si="116"/>
        <v/>
      </c>
      <c r="U553" s="163" t="str">
        <f t="shared" si="117"/>
        <v/>
      </c>
    </row>
    <row r="554" spans="1:21">
      <c r="A554" s="164" t="str">
        <f t="shared" ca="1" si="108"/>
        <v/>
      </c>
      <c r="B554" s="1" t="str">
        <f t="shared" ca="1" si="109"/>
        <v/>
      </c>
      <c r="C554" s="31" t="str">
        <f t="shared" ca="1" si="110"/>
        <v/>
      </c>
      <c r="D554" s="32" t="str">
        <f t="shared" ca="1" si="118"/>
        <v/>
      </c>
      <c r="E554" s="4" t="str">
        <f t="shared" ca="1" si="111"/>
        <v/>
      </c>
      <c r="F554" s="31" t="str">
        <f t="shared" ca="1" si="112"/>
        <v/>
      </c>
      <c r="G554" s="32" t="str">
        <f t="shared" ca="1" si="119"/>
        <v/>
      </c>
      <c r="H554" s="4" t="str">
        <f t="shared" ca="1" si="113"/>
        <v/>
      </c>
      <c r="I554" s="31" t="str">
        <f t="shared" ca="1" si="114"/>
        <v/>
      </c>
      <c r="J554" s="32" t="str">
        <f t="shared" ca="1" si="120"/>
        <v/>
      </c>
      <c r="K554" s="93" t="str">
        <f t="shared" ca="1" si="115"/>
        <v/>
      </c>
      <c r="S554" s="163" t="str">
        <f t="shared" si="116"/>
        <v/>
      </c>
      <c r="U554" s="163" t="str">
        <f t="shared" si="117"/>
        <v/>
      </c>
    </row>
    <row r="555" spans="1:21">
      <c r="A555" s="164" t="str">
        <f t="shared" ref="A555:A618" ca="1" si="121">IF(AND(ISBLANK(V544), A554 = $V$1),NOW(),IF(ISBLANK(V544),"",V544))</f>
        <v/>
      </c>
      <c r="B555" s="1" t="str">
        <f t="shared" ref="B555:B618" ca="1" si="122">IF(COUNTIF(O:O,A555)=1,VLOOKUP(A555,M:N,2), IF(COUNTIF(O:O,A555)=0,$B$10,""))</f>
        <v/>
      </c>
      <c r="C555" s="31" t="str">
        <f t="shared" ref="C555:C618" ca="1" si="123">IF(ISERROR(B555-2),"", -1*(B555-$B$14)*10^-4*$B$8*$B$5)</f>
        <v/>
      </c>
      <c r="D555" s="32" t="str">
        <f t="shared" ca="1" si="118"/>
        <v/>
      </c>
      <c r="E555" s="4" t="str">
        <f t="shared" ref="E555:E618" ca="1" si="124">IF(COUNTIF(O:O,A555)=1,VLOOKUP(A555,O:P,2), IF(COUNTIF(O:O,A555)=0,$C$10,""))</f>
        <v/>
      </c>
      <c r="F555" s="31" t="str">
        <f t="shared" ref="F555:F618" ca="1" si="125">IF(ISERROR(B555-2),"", -1*(E555-$E$14)*10^-4*$C$8*$C$5)</f>
        <v/>
      </c>
      <c r="G555" s="32" t="str">
        <f t="shared" ca="1" si="119"/>
        <v/>
      </c>
      <c r="H555" s="4" t="str">
        <f t="shared" ref="H555:H618" ca="1" si="126">IF(COUNTIF(O:O,A555)=1,VLOOKUP(A555,Q:R,2), IF(COUNTIF(O:O,A555)=0,$D$10,""))</f>
        <v/>
      </c>
      <c r="I555" s="31" t="str">
        <f t="shared" ref="I555:I618" ca="1" si="127">IF(ISERROR(B555-2),"", -1*(H555-$H$14)*10^-4*$D$8*$D$5)</f>
        <v/>
      </c>
      <c r="J555" s="32" t="str">
        <f t="shared" ca="1" si="120"/>
        <v/>
      </c>
      <c r="K555" s="93" t="str">
        <f t="shared" ref="K555:K618" ca="1" si="128">IF(ISERROR(B555-2),"",C555+D555+F555+G555-I555-J555)</f>
        <v/>
      </c>
      <c r="S555" s="163" t="str">
        <f t="shared" si="116"/>
        <v/>
      </c>
      <c r="U555" s="163" t="str">
        <f t="shared" si="117"/>
        <v/>
      </c>
    </row>
    <row r="556" spans="1:21">
      <c r="A556" s="164" t="str">
        <f t="shared" ca="1" si="121"/>
        <v/>
      </c>
      <c r="B556" s="1" t="str">
        <f t="shared" ca="1" si="122"/>
        <v/>
      </c>
      <c r="C556" s="31" t="str">
        <f t="shared" ca="1" si="123"/>
        <v/>
      </c>
      <c r="D556" s="32" t="str">
        <f t="shared" ca="1" si="118"/>
        <v/>
      </c>
      <c r="E556" s="4" t="str">
        <f t="shared" ca="1" si="124"/>
        <v/>
      </c>
      <c r="F556" s="31" t="str">
        <f t="shared" ca="1" si="125"/>
        <v/>
      </c>
      <c r="G556" s="32" t="str">
        <f t="shared" ca="1" si="119"/>
        <v/>
      </c>
      <c r="H556" s="4" t="str">
        <f t="shared" ca="1" si="126"/>
        <v/>
      </c>
      <c r="I556" s="31" t="str">
        <f t="shared" ca="1" si="127"/>
        <v/>
      </c>
      <c r="J556" s="32" t="str">
        <f t="shared" ca="1" si="120"/>
        <v/>
      </c>
      <c r="K556" s="93" t="str">
        <f t="shared" ca="1" si="128"/>
        <v/>
      </c>
      <c r="S556" s="163" t="str">
        <f t="shared" si="116"/>
        <v/>
      </c>
      <c r="U556" s="163" t="str">
        <f t="shared" si="117"/>
        <v/>
      </c>
    </row>
    <row r="557" spans="1:21">
      <c r="A557" s="164" t="str">
        <f t="shared" ca="1" si="121"/>
        <v/>
      </c>
      <c r="B557" s="1" t="str">
        <f t="shared" ca="1" si="122"/>
        <v/>
      </c>
      <c r="C557" s="31" t="str">
        <f t="shared" ca="1" si="123"/>
        <v/>
      </c>
      <c r="D557" s="32" t="str">
        <f t="shared" ca="1" si="118"/>
        <v/>
      </c>
      <c r="E557" s="4" t="str">
        <f t="shared" ca="1" si="124"/>
        <v/>
      </c>
      <c r="F557" s="31" t="str">
        <f t="shared" ca="1" si="125"/>
        <v/>
      </c>
      <c r="G557" s="32" t="str">
        <f t="shared" ca="1" si="119"/>
        <v/>
      </c>
      <c r="H557" s="4" t="str">
        <f t="shared" ca="1" si="126"/>
        <v/>
      </c>
      <c r="I557" s="31" t="str">
        <f t="shared" ca="1" si="127"/>
        <v/>
      </c>
      <c r="J557" s="32" t="str">
        <f t="shared" ca="1" si="120"/>
        <v/>
      </c>
      <c r="K557" s="93" t="str">
        <f t="shared" ca="1" si="128"/>
        <v/>
      </c>
      <c r="S557" s="163" t="str">
        <f t="shared" si="116"/>
        <v/>
      </c>
      <c r="U557" s="163" t="str">
        <f t="shared" si="117"/>
        <v/>
      </c>
    </row>
    <row r="558" spans="1:21">
      <c r="A558" s="164" t="str">
        <f t="shared" ca="1" si="121"/>
        <v/>
      </c>
      <c r="B558" s="1" t="str">
        <f t="shared" ca="1" si="122"/>
        <v/>
      </c>
      <c r="C558" s="31" t="str">
        <f t="shared" ca="1" si="123"/>
        <v/>
      </c>
      <c r="D558" s="32" t="str">
        <f t="shared" ca="1" si="118"/>
        <v/>
      </c>
      <c r="E558" s="4" t="str">
        <f t="shared" ca="1" si="124"/>
        <v/>
      </c>
      <c r="F558" s="31" t="str">
        <f t="shared" ca="1" si="125"/>
        <v/>
      </c>
      <c r="G558" s="32" t="str">
        <f t="shared" ca="1" si="119"/>
        <v/>
      </c>
      <c r="H558" s="4" t="str">
        <f t="shared" ca="1" si="126"/>
        <v/>
      </c>
      <c r="I558" s="31" t="str">
        <f t="shared" ca="1" si="127"/>
        <v/>
      </c>
      <c r="J558" s="32" t="str">
        <f t="shared" ca="1" si="120"/>
        <v/>
      </c>
      <c r="K558" s="93" t="str">
        <f t="shared" ca="1" si="128"/>
        <v/>
      </c>
      <c r="S558" s="163" t="str">
        <f t="shared" si="116"/>
        <v/>
      </c>
      <c r="U558" s="163" t="str">
        <f t="shared" si="117"/>
        <v/>
      </c>
    </row>
    <row r="559" spans="1:21">
      <c r="A559" s="164" t="str">
        <f t="shared" ca="1" si="121"/>
        <v/>
      </c>
      <c r="B559" s="1" t="str">
        <f t="shared" ca="1" si="122"/>
        <v/>
      </c>
      <c r="C559" s="31" t="str">
        <f t="shared" ca="1" si="123"/>
        <v/>
      </c>
      <c r="D559" s="32" t="str">
        <f t="shared" ca="1" si="118"/>
        <v/>
      </c>
      <c r="E559" s="4" t="str">
        <f t="shared" ca="1" si="124"/>
        <v/>
      </c>
      <c r="F559" s="31" t="str">
        <f t="shared" ca="1" si="125"/>
        <v/>
      </c>
      <c r="G559" s="32" t="str">
        <f t="shared" ca="1" si="119"/>
        <v/>
      </c>
      <c r="H559" s="4" t="str">
        <f t="shared" ca="1" si="126"/>
        <v/>
      </c>
      <c r="I559" s="31" t="str">
        <f t="shared" ca="1" si="127"/>
        <v/>
      </c>
      <c r="J559" s="32" t="str">
        <f t="shared" ca="1" si="120"/>
        <v/>
      </c>
      <c r="K559" s="93" t="str">
        <f t="shared" ca="1" si="128"/>
        <v/>
      </c>
      <c r="S559" s="163" t="str">
        <f t="shared" si="116"/>
        <v/>
      </c>
      <c r="U559" s="163" t="str">
        <f t="shared" si="117"/>
        <v/>
      </c>
    </row>
    <row r="560" spans="1:21">
      <c r="A560" s="164" t="str">
        <f t="shared" ca="1" si="121"/>
        <v/>
      </c>
      <c r="B560" s="1" t="str">
        <f t="shared" ca="1" si="122"/>
        <v/>
      </c>
      <c r="C560" s="31" t="str">
        <f t="shared" ca="1" si="123"/>
        <v/>
      </c>
      <c r="D560" s="32" t="str">
        <f t="shared" ca="1" si="118"/>
        <v/>
      </c>
      <c r="E560" s="4" t="str">
        <f t="shared" ca="1" si="124"/>
        <v/>
      </c>
      <c r="F560" s="31" t="str">
        <f t="shared" ca="1" si="125"/>
        <v/>
      </c>
      <c r="G560" s="32" t="str">
        <f t="shared" ca="1" si="119"/>
        <v/>
      </c>
      <c r="H560" s="4" t="str">
        <f t="shared" ca="1" si="126"/>
        <v/>
      </c>
      <c r="I560" s="31" t="str">
        <f t="shared" ca="1" si="127"/>
        <v/>
      </c>
      <c r="J560" s="32" t="str">
        <f t="shared" ca="1" si="120"/>
        <v/>
      </c>
      <c r="K560" s="93" t="str">
        <f t="shared" ca="1" si="128"/>
        <v/>
      </c>
      <c r="S560" s="163" t="str">
        <f t="shared" si="116"/>
        <v/>
      </c>
      <c r="U560" s="163" t="str">
        <f t="shared" si="117"/>
        <v/>
      </c>
    </row>
    <row r="561" spans="1:21">
      <c r="A561" s="164" t="str">
        <f t="shared" ca="1" si="121"/>
        <v/>
      </c>
      <c r="B561" s="1" t="str">
        <f t="shared" ca="1" si="122"/>
        <v/>
      </c>
      <c r="C561" s="31" t="str">
        <f t="shared" ca="1" si="123"/>
        <v/>
      </c>
      <c r="D561" s="32" t="str">
        <f t="shared" ca="1" si="118"/>
        <v/>
      </c>
      <c r="E561" s="4" t="str">
        <f t="shared" ca="1" si="124"/>
        <v/>
      </c>
      <c r="F561" s="31" t="str">
        <f t="shared" ca="1" si="125"/>
        <v/>
      </c>
      <c r="G561" s="32" t="str">
        <f t="shared" ca="1" si="119"/>
        <v/>
      </c>
      <c r="H561" s="4" t="str">
        <f t="shared" ca="1" si="126"/>
        <v/>
      </c>
      <c r="I561" s="31" t="str">
        <f t="shared" ca="1" si="127"/>
        <v/>
      </c>
      <c r="J561" s="32" t="str">
        <f t="shared" ca="1" si="120"/>
        <v/>
      </c>
      <c r="K561" s="93" t="str">
        <f t="shared" ca="1" si="128"/>
        <v/>
      </c>
      <c r="S561" s="163" t="str">
        <f t="shared" si="116"/>
        <v/>
      </c>
      <c r="U561" s="163" t="str">
        <f t="shared" si="117"/>
        <v/>
      </c>
    </row>
    <row r="562" spans="1:21">
      <c r="A562" s="164" t="str">
        <f t="shared" ca="1" si="121"/>
        <v/>
      </c>
      <c r="B562" s="1" t="str">
        <f t="shared" ca="1" si="122"/>
        <v/>
      </c>
      <c r="C562" s="31" t="str">
        <f t="shared" ca="1" si="123"/>
        <v/>
      </c>
      <c r="D562" s="32" t="str">
        <f t="shared" ca="1" si="118"/>
        <v/>
      </c>
      <c r="E562" s="4" t="str">
        <f t="shared" ca="1" si="124"/>
        <v/>
      </c>
      <c r="F562" s="31" t="str">
        <f t="shared" ca="1" si="125"/>
        <v/>
      </c>
      <c r="G562" s="32" t="str">
        <f t="shared" ca="1" si="119"/>
        <v/>
      </c>
      <c r="H562" s="4" t="str">
        <f t="shared" ca="1" si="126"/>
        <v/>
      </c>
      <c r="I562" s="31" t="str">
        <f t="shared" ca="1" si="127"/>
        <v/>
      </c>
      <c r="J562" s="32" t="str">
        <f t="shared" ca="1" si="120"/>
        <v/>
      </c>
      <c r="K562" s="93" t="str">
        <f t="shared" ca="1" si="128"/>
        <v/>
      </c>
      <c r="S562" s="163" t="str">
        <f t="shared" si="116"/>
        <v/>
      </c>
      <c r="U562" s="163" t="str">
        <f t="shared" si="117"/>
        <v/>
      </c>
    </row>
    <row r="563" spans="1:21">
      <c r="A563" s="164" t="str">
        <f t="shared" ca="1" si="121"/>
        <v/>
      </c>
      <c r="B563" s="1" t="str">
        <f t="shared" ca="1" si="122"/>
        <v/>
      </c>
      <c r="C563" s="31" t="str">
        <f t="shared" ca="1" si="123"/>
        <v/>
      </c>
      <c r="D563" s="32" t="str">
        <f t="shared" ca="1" si="118"/>
        <v/>
      </c>
      <c r="E563" s="4" t="str">
        <f t="shared" ca="1" si="124"/>
        <v/>
      </c>
      <c r="F563" s="31" t="str">
        <f t="shared" ca="1" si="125"/>
        <v/>
      </c>
      <c r="G563" s="32" t="str">
        <f t="shared" ca="1" si="119"/>
        <v/>
      </c>
      <c r="H563" s="4" t="str">
        <f t="shared" ca="1" si="126"/>
        <v/>
      </c>
      <c r="I563" s="31" t="str">
        <f t="shared" ca="1" si="127"/>
        <v/>
      </c>
      <c r="J563" s="32" t="str">
        <f t="shared" ca="1" si="120"/>
        <v/>
      </c>
      <c r="K563" s="93" t="str">
        <f t="shared" ca="1" si="128"/>
        <v/>
      </c>
      <c r="S563" s="163" t="str">
        <f t="shared" si="116"/>
        <v/>
      </c>
      <c r="U563" s="163" t="str">
        <f t="shared" si="117"/>
        <v/>
      </c>
    </row>
    <row r="564" spans="1:21">
      <c r="A564" s="164" t="str">
        <f t="shared" ca="1" si="121"/>
        <v/>
      </c>
      <c r="B564" s="1" t="str">
        <f t="shared" ca="1" si="122"/>
        <v/>
      </c>
      <c r="C564" s="31" t="str">
        <f t="shared" ca="1" si="123"/>
        <v/>
      </c>
      <c r="D564" s="32" t="str">
        <f t="shared" ca="1" si="118"/>
        <v/>
      </c>
      <c r="E564" s="4" t="str">
        <f t="shared" ca="1" si="124"/>
        <v/>
      </c>
      <c r="F564" s="31" t="str">
        <f t="shared" ca="1" si="125"/>
        <v/>
      </c>
      <c r="G564" s="32" t="str">
        <f t="shared" ca="1" si="119"/>
        <v/>
      </c>
      <c r="H564" s="4" t="str">
        <f t="shared" ca="1" si="126"/>
        <v/>
      </c>
      <c r="I564" s="31" t="str">
        <f t="shared" ca="1" si="127"/>
        <v/>
      </c>
      <c r="J564" s="32" t="str">
        <f t="shared" ca="1" si="120"/>
        <v/>
      </c>
      <c r="K564" s="93" t="str">
        <f t="shared" ca="1" si="128"/>
        <v/>
      </c>
      <c r="S564" s="163" t="str">
        <f t="shared" si="116"/>
        <v/>
      </c>
      <c r="U564" s="163" t="str">
        <f t="shared" si="117"/>
        <v/>
      </c>
    </row>
    <row r="565" spans="1:21">
      <c r="A565" s="164" t="str">
        <f t="shared" ca="1" si="121"/>
        <v/>
      </c>
      <c r="B565" s="1" t="str">
        <f t="shared" ca="1" si="122"/>
        <v/>
      </c>
      <c r="C565" s="31" t="str">
        <f t="shared" ca="1" si="123"/>
        <v/>
      </c>
      <c r="D565" s="32" t="str">
        <f t="shared" ca="1" si="118"/>
        <v/>
      </c>
      <c r="E565" s="4" t="str">
        <f t="shared" ca="1" si="124"/>
        <v/>
      </c>
      <c r="F565" s="31" t="str">
        <f t="shared" ca="1" si="125"/>
        <v/>
      </c>
      <c r="G565" s="32" t="str">
        <f t="shared" ca="1" si="119"/>
        <v/>
      </c>
      <c r="H565" s="4" t="str">
        <f t="shared" ca="1" si="126"/>
        <v/>
      </c>
      <c r="I565" s="31" t="str">
        <f t="shared" ca="1" si="127"/>
        <v/>
      </c>
      <c r="J565" s="32" t="str">
        <f t="shared" ca="1" si="120"/>
        <v/>
      </c>
      <c r="K565" s="93" t="str">
        <f t="shared" ca="1" si="128"/>
        <v/>
      </c>
      <c r="S565" s="163" t="str">
        <f t="shared" si="116"/>
        <v/>
      </c>
      <c r="U565" s="163" t="str">
        <f t="shared" si="117"/>
        <v/>
      </c>
    </row>
    <row r="566" spans="1:21">
      <c r="A566" s="164" t="str">
        <f t="shared" ca="1" si="121"/>
        <v/>
      </c>
      <c r="B566" s="1" t="str">
        <f t="shared" ca="1" si="122"/>
        <v/>
      </c>
      <c r="C566" s="31" t="str">
        <f t="shared" ca="1" si="123"/>
        <v/>
      </c>
      <c r="D566" s="32" t="str">
        <f t="shared" ca="1" si="118"/>
        <v/>
      </c>
      <c r="E566" s="4" t="str">
        <f t="shared" ca="1" si="124"/>
        <v/>
      </c>
      <c r="F566" s="31" t="str">
        <f t="shared" ca="1" si="125"/>
        <v/>
      </c>
      <c r="G566" s="32" t="str">
        <f t="shared" ca="1" si="119"/>
        <v/>
      </c>
      <c r="H566" s="4" t="str">
        <f t="shared" ca="1" si="126"/>
        <v/>
      </c>
      <c r="I566" s="31" t="str">
        <f t="shared" ca="1" si="127"/>
        <v/>
      </c>
      <c r="J566" s="32" t="str">
        <f t="shared" ca="1" si="120"/>
        <v/>
      </c>
      <c r="K566" s="93" t="str">
        <f t="shared" ca="1" si="128"/>
        <v/>
      </c>
      <c r="S566" s="163" t="str">
        <f t="shared" si="116"/>
        <v/>
      </c>
      <c r="U566" s="163" t="str">
        <f t="shared" si="117"/>
        <v/>
      </c>
    </row>
    <row r="567" spans="1:21">
      <c r="A567" s="164" t="str">
        <f t="shared" ca="1" si="121"/>
        <v/>
      </c>
      <c r="B567" s="1" t="str">
        <f t="shared" ca="1" si="122"/>
        <v/>
      </c>
      <c r="C567" s="31" t="str">
        <f t="shared" ca="1" si="123"/>
        <v/>
      </c>
      <c r="D567" s="32" t="str">
        <f t="shared" ca="1" si="118"/>
        <v/>
      </c>
      <c r="E567" s="4" t="str">
        <f t="shared" ca="1" si="124"/>
        <v/>
      </c>
      <c r="F567" s="31" t="str">
        <f t="shared" ca="1" si="125"/>
        <v/>
      </c>
      <c r="G567" s="32" t="str">
        <f t="shared" ca="1" si="119"/>
        <v/>
      </c>
      <c r="H567" s="4" t="str">
        <f t="shared" ca="1" si="126"/>
        <v/>
      </c>
      <c r="I567" s="31" t="str">
        <f t="shared" ca="1" si="127"/>
        <v/>
      </c>
      <c r="J567" s="32" t="str">
        <f t="shared" ca="1" si="120"/>
        <v/>
      </c>
      <c r="K567" s="93" t="str">
        <f t="shared" ca="1" si="128"/>
        <v/>
      </c>
      <c r="S567" s="163" t="str">
        <f t="shared" si="116"/>
        <v/>
      </c>
      <c r="U567" s="163" t="str">
        <f t="shared" si="117"/>
        <v/>
      </c>
    </row>
    <row r="568" spans="1:21">
      <c r="A568" s="164" t="str">
        <f t="shared" ca="1" si="121"/>
        <v/>
      </c>
      <c r="B568" s="1" t="str">
        <f t="shared" ca="1" si="122"/>
        <v/>
      </c>
      <c r="C568" s="31" t="str">
        <f t="shared" ca="1" si="123"/>
        <v/>
      </c>
      <c r="D568" s="32" t="str">
        <f t="shared" ca="1" si="118"/>
        <v/>
      </c>
      <c r="E568" s="4" t="str">
        <f t="shared" ca="1" si="124"/>
        <v/>
      </c>
      <c r="F568" s="31" t="str">
        <f t="shared" ca="1" si="125"/>
        <v/>
      </c>
      <c r="G568" s="32" t="str">
        <f t="shared" ca="1" si="119"/>
        <v/>
      </c>
      <c r="H568" s="4" t="str">
        <f t="shared" ca="1" si="126"/>
        <v/>
      </c>
      <c r="I568" s="31" t="str">
        <f t="shared" ca="1" si="127"/>
        <v/>
      </c>
      <c r="J568" s="32" t="str">
        <f t="shared" ca="1" si="120"/>
        <v/>
      </c>
      <c r="K568" s="93" t="str">
        <f t="shared" ca="1" si="128"/>
        <v/>
      </c>
      <c r="S568" s="163" t="str">
        <f t="shared" si="116"/>
        <v/>
      </c>
      <c r="U568" s="163" t="str">
        <f t="shared" si="117"/>
        <v/>
      </c>
    </row>
    <row r="569" spans="1:21">
      <c r="A569" s="164" t="str">
        <f t="shared" ca="1" si="121"/>
        <v/>
      </c>
      <c r="B569" s="1" t="str">
        <f t="shared" ca="1" si="122"/>
        <v/>
      </c>
      <c r="C569" s="31" t="str">
        <f t="shared" ca="1" si="123"/>
        <v/>
      </c>
      <c r="D569" s="32" t="str">
        <f t="shared" ca="1" si="118"/>
        <v/>
      </c>
      <c r="E569" s="4" t="str">
        <f t="shared" ca="1" si="124"/>
        <v/>
      </c>
      <c r="F569" s="31" t="str">
        <f t="shared" ca="1" si="125"/>
        <v/>
      </c>
      <c r="G569" s="32" t="str">
        <f t="shared" ca="1" si="119"/>
        <v/>
      </c>
      <c r="H569" s="4" t="str">
        <f t="shared" ca="1" si="126"/>
        <v/>
      </c>
      <c r="I569" s="31" t="str">
        <f t="shared" ca="1" si="127"/>
        <v/>
      </c>
      <c r="J569" s="32" t="str">
        <f t="shared" ca="1" si="120"/>
        <v/>
      </c>
      <c r="K569" s="93" t="str">
        <f t="shared" ca="1" si="128"/>
        <v/>
      </c>
      <c r="S569" s="163" t="str">
        <f t="shared" si="116"/>
        <v/>
      </c>
      <c r="U569" s="163" t="str">
        <f t="shared" si="117"/>
        <v/>
      </c>
    </row>
    <row r="570" spans="1:21">
      <c r="A570" s="164" t="str">
        <f t="shared" ca="1" si="121"/>
        <v/>
      </c>
      <c r="B570" s="1" t="str">
        <f t="shared" ca="1" si="122"/>
        <v/>
      </c>
      <c r="C570" s="31" t="str">
        <f t="shared" ca="1" si="123"/>
        <v/>
      </c>
      <c r="D570" s="32" t="str">
        <f t="shared" ca="1" si="118"/>
        <v/>
      </c>
      <c r="E570" s="4" t="str">
        <f t="shared" ca="1" si="124"/>
        <v/>
      </c>
      <c r="F570" s="31" t="str">
        <f t="shared" ca="1" si="125"/>
        <v/>
      </c>
      <c r="G570" s="32" t="str">
        <f t="shared" ca="1" si="119"/>
        <v/>
      </c>
      <c r="H570" s="4" t="str">
        <f t="shared" ca="1" si="126"/>
        <v/>
      </c>
      <c r="I570" s="31" t="str">
        <f t="shared" ca="1" si="127"/>
        <v/>
      </c>
      <c r="J570" s="32" t="str">
        <f t="shared" ca="1" si="120"/>
        <v/>
      </c>
      <c r="K570" s="93" t="str">
        <f t="shared" ca="1" si="128"/>
        <v/>
      </c>
      <c r="S570" s="163" t="str">
        <f t="shared" si="116"/>
        <v/>
      </c>
      <c r="U570" s="163" t="str">
        <f t="shared" si="117"/>
        <v/>
      </c>
    </row>
    <row r="571" spans="1:21">
      <c r="A571" s="164" t="str">
        <f t="shared" ca="1" si="121"/>
        <v/>
      </c>
      <c r="B571" s="1" t="str">
        <f t="shared" ca="1" si="122"/>
        <v/>
      </c>
      <c r="C571" s="31" t="str">
        <f t="shared" ca="1" si="123"/>
        <v/>
      </c>
      <c r="D571" s="32" t="str">
        <f t="shared" ca="1" si="118"/>
        <v/>
      </c>
      <c r="E571" s="4" t="str">
        <f t="shared" ca="1" si="124"/>
        <v/>
      </c>
      <c r="F571" s="31" t="str">
        <f t="shared" ca="1" si="125"/>
        <v/>
      </c>
      <c r="G571" s="32" t="str">
        <f t="shared" ca="1" si="119"/>
        <v/>
      </c>
      <c r="H571" s="4" t="str">
        <f t="shared" ca="1" si="126"/>
        <v/>
      </c>
      <c r="I571" s="31" t="str">
        <f t="shared" ca="1" si="127"/>
        <v/>
      </c>
      <c r="J571" s="32" t="str">
        <f t="shared" ca="1" si="120"/>
        <v/>
      </c>
      <c r="K571" s="93" t="str">
        <f t="shared" ca="1" si="128"/>
        <v/>
      </c>
      <c r="S571" s="163" t="str">
        <f t="shared" si="116"/>
        <v/>
      </c>
      <c r="U571" s="163" t="str">
        <f t="shared" si="117"/>
        <v/>
      </c>
    </row>
    <row r="572" spans="1:21">
      <c r="A572" s="164" t="str">
        <f t="shared" ca="1" si="121"/>
        <v/>
      </c>
      <c r="B572" s="1" t="str">
        <f t="shared" ca="1" si="122"/>
        <v/>
      </c>
      <c r="C572" s="31" t="str">
        <f t="shared" ca="1" si="123"/>
        <v/>
      </c>
      <c r="D572" s="32" t="str">
        <f t="shared" ca="1" si="118"/>
        <v/>
      </c>
      <c r="E572" s="4" t="str">
        <f t="shared" ca="1" si="124"/>
        <v/>
      </c>
      <c r="F572" s="31" t="str">
        <f t="shared" ca="1" si="125"/>
        <v/>
      </c>
      <c r="G572" s="32" t="str">
        <f t="shared" ca="1" si="119"/>
        <v/>
      </c>
      <c r="H572" s="4" t="str">
        <f t="shared" ca="1" si="126"/>
        <v/>
      </c>
      <c r="I572" s="31" t="str">
        <f t="shared" ca="1" si="127"/>
        <v/>
      </c>
      <c r="J572" s="32" t="str">
        <f t="shared" ca="1" si="120"/>
        <v/>
      </c>
      <c r="K572" s="93" t="str">
        <f t="shared" ca="1" si="128"/>
        <v/>
      </c>
      <c r="S572" s="163" t="str">
        <f t="shared" si="116"/>
        <v/>
      </c>
      <c r="U572" s="163" t="str">
        <f t="shared" si="117"/>
        <v/>
      </c>
    </row>
    <row r="573" spans="1:21">
      <c r="A573" s="164" t="str">
        <f t="shared" ca="1" si="121"/>
        <v/>
      </c>
      <c r="B573" s="1" t="str">
        <f t="shared" ca="1" si="122"/>
        <v/>
      </c>
      <c r="C573" s="31" t="str">
        <f t="shared" ca="1" si="123"/>
        <v/>
      </c>
      <c r="D573" s="32" t="str">
        <f t="shared" ca="1" si="118"/>
        <v/>
      </c>
      <c r="E573" s="4" t="str">
        <f t="shared" ca="1" si="124"/>
        <v/>
      </c>
      <c r="F573" s="31" t="str">
        <f t="shared" ca="1" si="125"/>
        <v/>
      </c>
      <c r="G573" s="32" t="str">
        <f t="shared" ca="1" si="119"/>
        <v/>
      </c>
      <c r="H573" s="4" t="str">
        <f t="shared" ca="1" si="126"/>
        <v/>
      </c>
      <c r="I573" s="31" t="str">
        <f t="shared" ca="1" si="127"/>
        <v/>
      </c>
      <c r="J573" s="32" t="str">
        <f t="shared" ca="1" si="120"/>
        <v/>
      </c>
      <c r="K573" s="93" t="str">
        <f t="shared" ca="1" si="128"/>
        <v/>
      </c>
      <c r="S573" s="163" t="str">
        <f t="shared" si="116"/>
        <v/>
      </c>
      <c r="U573" s="163" t="str">
        <f t="shared" si="117"/>
        <v/>
      </c>
    </row>
    <row r="574" spans="1:21">
      <c r="A574" s="164" t="str">
        <f t="shared" ca="1" si="121"/>
        <v/>
      </c>
      <c r="B574" s="1" t="str">
        <f t="shared" ca="1" si="122"/>
        <v/>
      </c>
      <c r="C574" s="31" t="str">
        <f t="shared" ca="1" si="123"/>
        <v/>
      </c>
      <c r="D574" s="32" t="str">
        <f t="shared" ca="1" si="118"/>
        <v/>
      </c>
      <c r="E574" s="4" t="str">
        <f t="shared" ca="1" si="124"/>
        <v/>
      </c>
      <c r="F574" s="31" t="str">
        <f t="shared" ca="1" si="125"/>
        <v/>
      </c>
      <c r="G574" s="32" t="str">
        <f t="shared" ca="1" si="119"/>
        <v/>
      </c>
      <c r="H574" s="4" t="str">
        <f t="shared" ca="1" si="126"/>
        <v/>
      </c>
      <c r="I574" s="31" t="str">
        <f t="shared" ca="1" si="127"/>
        <v/>
      </c>
      <c r="J574" s="32" t="str">
        <f t="shared" ca="1" si="120"/>
        <v/>
      </c>
      <c r="K574" s="93" t="str">
        <f t="shared" ca="1" si="128"/>
        <v/>
      </c>
      <c r="S574" s="163" t="str">
        <f t="shared" si="116"/>
        <v/>
      </c>
      <c r="U574" s="163" t="str">
        <f t="shared" si="117"/>
        <v/>
      </c>
    </row>
    <row r="575" spans="1:21">
      <c r="A575" s="164" t="str">
        <f t="shared" ca="1" si="121"/>
        <v/>
      </c>
      <c r="B575" s="1" t="str">
        <f t="shared" ca="1" si="122"/>
        <v/>
      </c>
      <c r="C575" s="31" t="str">
        <f t="shared" ca="1" si="123"/>
        <v/>
      </c>
      <c r="D575" s="32" t="str">
        <f t="shared" ca="1" si="118"/>
        <v/>
      </c>
      <c r="E575" s="4" t="str">
        <f t="shared" ca="1" si="124"/>
        <v/>
      </c>
      <c r="F575" s="31" t="str">
        <f t="shared" ca="1" si="125"/>
        <v/>
      </c>
      <c r="G575" s="32" t="str">
        <f t="shared" ca="1" si="119"/>
        <v/>
      </c>
      <c r="H575" s="4" t="str">
        <f t="shared" ca="1" si="126"/>
        <v/>
      </c>
      <c r="I575" s="31" t="str">
        <f t="shared" ca="1" si="127"/>
        <v/>
      </c>
      <c r="J575" s="32" t="str">
        <f t="shared" ca="1" si="120"/>
        <v/>
      </c>
      <c r="K575" s="93" t="str">
        <f t="shared" ca="1" si="128"/>
        <v/>
      </c>
      <c r="S575" s="163" t="str">
        <f t="shared" si="116"/>
        <v/>
      </c>
      <c r="U575" s="163" t="str">
        <f t="shared" si="117"/>
        <v/>
      </c>
    </row>
    <row r="576" spans="1:21">
      <c r="A576" s="164" t="str">
        <f t="shared" ca="1" si="121"/>
        <v/>
      </c>
      <c r="B576" s="1" t="str">
        <f t="shared" ca="1" si="122"/>
        <v/>
      </c>
      <c r="C576" s="31" t="str">
        <f t="shared" ca="1" si="123"/>
        <v/>
      </c>
      <c r="D576" s="32" t="str">
        <f t="shared" ca="1" si="118"/>
        <v/>
      </c>
      <c r="E576" s="4" t="str">
        <f t="shared" ca="1" si="124"/>
        <v/>
      </c>
      <c r="F576" s="31" t="str">
        <f t="shared" ca="1" si="125"/>
        <v/>
      </c>
      <c r="G576" s="32" t="str">
        <f t="shared" ca="1" si="119"/>
        <v/>
      </c>
      <c r="H576" s="4" t="str">
        <f t="shared" ca="1" si="126"/>
        <v/>
      </c>
      <c r="I576" s="31" t="str">
        <f t="shared" ca="1" si="127"/>
        <v/>
      </c>
      <c r="J576" s="32" t="str">
        <f t="shared" ca="1" si="120"/>
        <v/>
      </c>
      <c r="K576" s="93" t="str">
        <f t="shared" ca="1" si="128"/>
        <v/>
      </c>
      <c r="S576" s="163" t="str">
        <f t="shared" si="116"/>
        <v/>
      </c>
      <c r="U576" s="163" t="str">
        <f t="shared" si="117"/>
        <v/>
      </c>
    </row>
    <row r="577" spans="1:21">
      <c r="A577" s="164" t="str">
        <f t="shared" ca="1" si="121"/>
        <v/>
      </c>
      <c r="B577" s="1" t="str">
        <f t="shared" ca="1" si="122"/>
        <v/>
      </c>
      <c r="C577" s="31" t="str">
        <f t="shared" ca="1" si="123"/>
        <v/>
      </c>
      <c r="D577" s="32" t="str">
        <f t="shared" ca="1" si="118"/>
        <v/>
      </c>
      <c r="E577" s="4" t="str">
        <f t="shared" ca="1" si="124"/>
        <v/>
      </c>
      <c r="F577" s="31" t="str">
        <f t="shared" ca="1" si="125"/>
        <v/>
      </c>
      <c r="G577" s="32" t="str">
        <f t="shared" ca="1" si="119"/>
        <v/>
      </c>
      <c r="H577" s="4" t="str">
        <f t="shared" ca="1" si="126"/>
        <v/>
      </c>
      <c r="I577" s="31" t="str">
        <f t="shared" ca="1" si="127"/>
        <v/>
      </c>
      <c r="J577" s="32" t="str">
        <f t="shared" ca="1" si="120"/>
        <v/>
      </c>
      <c r="K577" s="93" t="str">
        <f t="shared" ca="1" si="128"/>
        <v/>
      </c>
      <c r="S577" s="163" t="str">
        <f t="shared" si="116"/>
        <v/>
      </c>
      <c r="U577" s="163" t="str">
        <f t="shared" si="117"/>
        <v/>
      </c>
    </row>
    <row r="578" spans="1:21">
      <c r="A578" s="164" t="str">
        <f t="shared" ca="1" si="121"/>
        <v/>
      </c>
      <c r="B578" s="1" t="str">
        <f t="shared" ca="1" si="122"/>
        <v/>
      </c>
      <c r="C578" s="31" t="str">
        <f t="shared" ca="1" si="123"/>
        <v/>
      </c>
      <c r="D578" s="32" t="str">
        <f t="shared" ca="1" si="118"/>
        <v/>
      </c>
      <c r="E578" s="4" t="str">
        <f t="shared" ca="1" si="124"/>
        <v/>
      </c>
      <c r="F578" s="31" t="str">
        <f t="shared" ca="1" si="125"/>
        <v/>
      </c>
      <c r="G578" s="32" t="str">
        <f t="shared" ca="1" si="119"/>
        <v/>
      </c>
      <c r="H578" s="4" t="str">
        <f t="shared" ca="1" si="126"/>
        <v/>
      </c>
      <c r="I578" s="31" t="str">
        <f t="shared" ca="1" si="127"/>
        <v/>
      </c>
      <c r="J578" s="32" t="str">
        <f t="shared" ca="1" si="120"/>
        <v/>
      </c>
      <c r="K578" s="93" t="str">
        <f t="shared" ca="1" si="128"/>
        <v/>
      </c>
      <c r="S578" s="163" t="str">
        <f t="shared" si="116"/>
        <v/>
      </c>
      <c r="U578" s="163" t="str">
        <f t="shared" si="117"/>
        <v/>
      </c>
    </row>
    <row r="579" spans="1:21">
      <c r="A579" s="164" t="str">
        <f t="shared" ca="1" si="121"/>
        <v/>
      </c>
      <c r="B579" s="1" t="str">
        <f t="shared" ca="1" si="122"/>
        <v/>
      </c>
      <c r="C579" s="31" t="str">
        <f t="shared" ca="1" si="123"/>
        <v/>
      </c>
      <c r="D579" s="32" t="str">
        <f t="shared" ca="1" si="118"/>
        <v/>
      </c>
      <c r="E579" s="4" t="str">
        <f t="shared" ca="1" si="124"/>
        <v/>
      </c>
      <c r="F579" s="31" t="str">
        <f t="shared" ca="1" si="125"/>
        <v/>
      </c>
      <c r="G579" s="32" t="str">
        <f t="shared" ca="1" si="119"/>
        <v/>
      </c>
      <c r="H579" s="4" t="str">
        <f t="shared" ca="1" si="126"/>
        <v/>
      </c>
      <c r="I579" s="31" t="str">
        <f t="shared" ca="1" si="127"/>
        <v/>
      </c>
      <c r="J579" s="32" t="str">
        <f t="shared" ca="1" si="120"/>
        <v/>
      </c>
      <c r="K579" s="93" t="str">
        <f t="shared" ca="1" si="128"/>
        <v/>
      </c>
      <c r="S579" s="163" t="str">
        <f t="shared" si="116"/>
        <v/>
      </c>
      <c r="U579" s="163" t="str">
        <f t="shared" si="117"/>
        <v/>
      </c>
    </row>
    <row r="580" spans="1:21">
      <c r="A580" s="164" t="str">
        <f t="shared" ca="1" si="121"/>
        <v/>
      </c>
      <c r="B580" s="1" t="str">
        <f t="shared" ca="1" si="122"/>
        <v/>
      </c>
      <c r="C580" s="31" t="str">
        <f t="shared" ca="1" si="123"/>
        <v/>
      </c>
      <c r="D580" s="32" t="str">
        <f t="shared" ca="1" si="118"/>
        <v/>
      </c>
      <c r="E580" s="4" t="str">
        <f t="shared" ca="1" si="124"/>
        <v/>
      </c>
      <c r="F580" s="31" t="str">
        <f t="shared" ca="1" si="125"/>
        <v/>
      </c>
      <c r="G580" s="32" t="str">
        <f t="shared" ca="1" si="119"/>
        <v/>
      </c>
      <c r="H580" s="4" t="str">
        <f t="shared" ca="1" si="126"/>
        <v/>
      </c>
      <c r="I580" s="31" t="str">
        <f t="shared" ca="1" si="127"/>
        <v/>
      </c>
      <c r="J580" s="32" t="str">
        <f t="shared" ca="1" si="120"/>
        <v/>
      </c>
      <c r="K580" s="93" t="str">
        <f t="shared" ca="1" si="128"/>
        <v/>
      </c>
      <c r="S580" s="163" t="str">
        <f t="shared" ref="S580:S643" si="129">IF(COUNTIF(O:O,M580)*COUNTIF(Q:Q,M580),M580,"")</f>
        <v/>
      </c>
      <c r="U580" s="163" t="str">
        <f t="shared" ref="U580:U643" si="130">IF(T580&gt;$A$14,T580,"")</f>
        <v/>
      </c>
    </row>
    <row r="581" spans="1:21">
      <c r="A581" s="164" t="str">
        <f t="shared" ca="1" si="121"/>
        <v/>
      </c>
      <c r="B581" s="1" t="str">
        <f t="shared" ca="1" si="122"/>
        <v/>
      </c>
      <c r="C581" s="31" t="str">
        <f t="shared" ca="1" si="123"/>
        <v/>
      </c>
      <c r="D581" s="32" t="str">
        <f t="shared" ca="1" si="118"/>
        <v/>
      </c>
      <c r="E581" s="4" t="str">
        <f t="shared" ca="1" si="124"/>
        <v/>
      </c>
      <c r="F581" s="31" t="str">
        <f t="shared" ca="1" si="125"/>
        <v/>
      </c>
      <c r="G581" s="32" t="str">
        <f t="shared" ca="1" si="119"/>
        <v/>
      </c>
      <c r="H581" s="4" t="str">
        <f t="shared" ca="1" si="126"/>
        <v/>
      </c>
      <c r="I581" s="31" t="str">
        <f t="shared" ca="1" si="127"/>
        <v/>
      </c>
      <c r="J581" s="32" t="str">
        <f t="shared" ca="1" si="120"/>
        <v/>
      </c>
      <c r="K581" s="93" t="str">
        <f t="shared" ca="1" si="128"/>
        <v/>
      </c>
      <c r="S581" s="163" t="str">
        <f t="shared" si="129"/>
        <v/>
      </c>
      <c r="U581" s="163" t="str">
        <f t="shared" si="130"/>
        <v/>
      </c>
    </row>
    <row r="582" spans="1:21">
      <c r="A582" s="164" t="str">
        <f t="shared" ca="1" si="121"/>
        <v/>
      </c>
      <c r="B582" s="1" t="str">
        <f t="shared" ca="1" si="122"/>
        <v/>
      </c>
      <c r="C582" s="31" t="str">
        <f t="shared" ca="1" si="123"/>
        <v/>
      </c>
      <c r="D582" s="32" t="str">
        <f t="shared" ca="1" si="118"/>
        <v/>
      </c>
      <c r="E582" s="4" t="str">
        <f t="shared" ca="1" si="124"/>
        <v/>
      </c>
      <c r="F582" s="31" t="str">
        <f t="shared" ca="1" si="125"/>
        <v/>
      </c>
      <c r="G582" s="32" t="str">
        <f t="shared" ca="1" si="119"/>
        <v/>
      </c>
      <c r="H582" s="4" t="str">
        <f t="shared" ca="1" si="126"/>
        <v/>
      </c>
      <c r="I582" s="31" t="str">
        <f t="shared" ca="1" si="127"/>
        <v/>
      </c>
      <c r="J582" s="32" t="str">
        <f t="shared" ca="1" si="120"/>
        <v/>
      </c>
      <c r="K582" s="93" t="str">
        <f t="shared" ca="1" si="128"/>
        <v/>
      </c>
      <c r="S582" s="163" t="str">
        <f t="shared" si="129"/>
        <v/>
      </c>
      <c r="U582" s="163" t="str">
        <f t="shared" si="130"/>
        <v/>
      </c>
    </row>
    <row r="583" spans="1:21">
      <c r="A583" s="164" t="str">
        <f t="shared" ca="1" si="121"/>
        <v/>
      </c>
      <c r="B583" s="1" t="str">
        <f t="shared" ca="1" si="122"/>
        <v/>
      </c>
      <c r="C583" s="31" t="str">
        <f t="shared" ca="1" si="123"/>
        <v/>
      </c>
      <c r="D583" s="32" t="str">
        <f t="shared" ca="1" si="118"/>
        <v/>
      </c>
      <c r="E583" s="4" t="str">
        <f t="shared" ca="1" si="124"/>
        <v/>
      </c>
      <c r="F583" s="31" t="str">
        <f t="shared" ca="1" si="125"/>
        <v/>
      </c>
      <c r="G583" s="32" t="str">
        <f t="shared" ca="1" si="119"/>
        <v/>
      </c>
      <c r="H583" s="4" t="str">
        <f t="shared" ca="1" si="126"/>
        <v/>
      </c>
      <c r="I583" s="31" t="str">
        <f t="shared" ca="1" si="127"/>
        <v/>
      </c>
      <c r="J583" s="32" t="str">
        <f t="shared" ca="1" si="120"/>
        <v/>
      </c>
      <c r="K583" s="93" t="str">
        <f t="shared" ca="1" si="128"/>
        <v/>
      </c>
      <c r="S583" s="163" t="str">
        <f t="shared" si="129"/>
        <v/>
      </c>
      <c r="U583" s="163" t="str">
        <f t="shared" si="130"/>
        <v/>
      </c>
    </row>
    <row r="584" spans="1:21">
      <c r="A584" s="164" t="str">
        <f t="shared" ca="1" si="121"/>
        <v/>
      </c>
      <c r="B584" s="1" t="str">
        <f t="shared" ca="1" si="122"/>
        <v/>
      </c>
      <c r="C584" s="31" t="str">
        <f t="shared" ca="1" si="123"/>
        <v/>
      </c>
      <c r="D584" s="32" t="str">
        <f t="shared" ca="1" si="118"/>
        <v/>
      </c>
      <c r="E584" s="4" t="str">
        <f t="shared" ca="1" si="124"/>
        <v/>
      </c>
      <c r="F584" s="31" t="str">
        <f t="shared" ca="1" si="125"/>
        <v/>
      </c>
      <c r="G584" s="32" t="str">
        <f t="shared" ca="1" si="119"/>
        <v/>
      </c>
      <c r="H584" s="4" t="str">
        <f t="shared" ca="1" si="126"/>
        <v/>
      </c>
      <c r="I584" s="31" t="str">
        <f t="shared" ca="1" si="127"/>
        <v/>
      </c>
      <c r="J584" s="32" t="str">
        <f t="shared" ca="1" si="120"/>
        <v/>
      </c>
      <c r="K584" s="93" t="str">
        <f t="shared" ca="1" si="128"/>
        <v/>
      </c>
      <c r="S584" s="163" t="str">
        <f t="shared" si="129"/>
        <v/>
      </c>
      <c r="U584" s="163" t="str">
        <f t="shared" si="130"/>
        <v/>
      </c>
    </row>
    <row r="585" spans="1:21">
      <c r="A585" s="164" t="str">
        <f t="shared" ca="1" si="121"/>
        <v/>
      </c>
      <c r="B585" s="1" t="str">
        <f t="shared" ca="1" si="122"/>
        <v/>
      </c>
      <c r="C585" s="31" t="str">
        <f t="shared" ca="1" si="123"/>
        <v/>
      </c>
      <c r="D585" s="32" t="str">
        <f t="shared" ca="1" si="118"/>
        <v/>
      </c>
      <c r="E585" s="4" t="str">
        <f t="shared" ca="1" si="124"/>
        <v/>
      </c>
      <c r="F585" s="31" t="str">
        <f t="shared" ca="1" si="125"/>
        <v/>
      </c>
      <c r="G585" s="32" t="str">
        <f t="shared" ca="1" si="119"/>
        <v/>
      </c>
      <c r="H585" s="4" t="str">
        <f t="shared" ca="1" si="126"/>
        <v/>
      </c>
      <c r="I585" s="31" t="str">
        <f t="shared" ca="1" si="127"/>
        <v/>
      </c>
      <c r="J585" s="32" t="str">
        <f t="shared" ca="1" si="120"/>
        <v/>
      </c>
      <c r="K585" s="93" t="str">
        <f t="shared" ca="1" si="128"/>
        <v/>
      </c>
      <c r="S585" s="163" t="str">
        <f t="shared" si="129"/>
        <v/>
      </c>
      <c r="U585" s="163" t="str">
        <f t="shared" si="130"/>
        <v/>
      </c>
    </row>
    <row r="586" spans="1:21">
      <c r="A586" s="164" t="str">
        <f t="shared" ca="1" si="121"/>
        <v/>
      </c>
      <c r="B586" s="1" t="str">
        <f t="shared" ca="1" si="122"/>
        <v/>
      </c>
      <c r="C586" s="31" t="str">
        <f t="shared" ca="1" si="123"/>
        <v/>
      </c>
      <c r="D586" s="32" t="str">
        <f t="shared" ca="1" si="118"/>
        <v/>
      </c>
      <c r="E586" s="4" t="str">
        <f t="shared" ca="1" si="124"/>
        <v/>
      </c>
      <c r="F586" s="31" t="str">
        <f t="shared" ca="1" si="125"/>
        <v/>
      </c>
      <c r="G586" s="32" t="str">
        <f t="shared" ca="1" si="119"/>
        <v/>
      </c>
      <c r="H586" s="4" t="str">
        <f t="shared" ca="1" si="126"/>
        <v/>
      </c>
      <c r="I586" s="31" t="str">
        <f t="shared" ca="1" si="127"/>
        <v/>
      </c>
      <c r="J586" s="32" t="str">
        <f t="shared" ca="1" si="120"/>
        <v/>
      </c>
      <c r="K586" s="93" t="str">
        <f t="shared" ca="1" si="128"/>
        <v/>
      </c>
      <c r="S586" s="163" t="str">
        <f t="shared" si="129"/>
        <v/>
      </c>
      <c r="U586" s="163" t="str">
        <f t="shared" si="130"/>
        <v/>
      </c>
    </row>
    <row r="587" spans="1:21">
      <c r="A587" s="164" t="str">
        <f t="shared" ca="1" si="121"/>
        <v/>
      </c>
      <c r="B587" s="1" t="str">
        <f t="shared" ca="1" si="122"/>
        <v/>
      </c>
      <c r="C587" s="31" t="str">
        <f t="shared" ca="1" si="123"/>
        <v/>
      </c>
      <c r="D587" s="32" t="str">
        <f t="shared" ca="1" si="118"/>
        <v/>
      </c>
      <c r="E587" s="4" t="str">
        <f t="shared" ca="1" si="124"/>
        <v/>
      </c>
      <c r="F587" s="31" t="str">
        <f t="shared" ca="1" si="125"/>
        <v/>
      </c>
      <c r="G587" s="32" t="str">
        <f t="shared" ca="1" si="119"/>
        <v/>
      </c>
      <c r="H587" s="4" t="str">
        <f t="shared" ca="1" si="126"/>
        <v/>
      </c>
      <c r="I587" s="31" t="str">
        <f t="shared" ca="1" si="127"/>
        <v/>
      </c>
      <c r="J587" s="32" t="str">
        <f t="shared" ca="1" si="120"/>
        <v/>
      </c>
      <c r="K587" s="93" t="str">
        <f t="shared" ca="1" si="128"/>
        <v/>
      </c>
      <c r="S587" s="163" t="str">
        <f t="shared" si="129"/>
        <v/>
      </c>
      <c r="U587" s="163" t="str">
        <f t="shared" si="130"/>
        <v/>
      </c>
    </row>
    <row r="588" spans="1:21">
      <c r="A588" s="164" t="str">
        <f t="shared" ca="1" si="121"/>
        <v/>
      </c>
      <c r="B588" s="1" t="str">
        <f t="shared" ca="1" si="122"/>
        <v/>
      </c>
      <c r="C588" s="31" t="str">
        <f t="shared" ca="1" si="123"/>
        <v/>
      </c>
      <c r="D588" s="32" t="str">
        <f t="shared" ca="1" si="118"/>
        <v/>
      </c>
      <c r="E588" s="4" t="str">
        <f t="shared" ca="1" si="124"/>
        <v/>
      </c>
      <c r="F588" s="31" t="str">
        <f t="shared" ca="1" si="125"/>
        <v/>
      </c>
      <c r="G588" s="32" t="str">
        <f t="shared" ca="1" si="119"/>
        <v/>
      </c>
      <c r="H588" s="4" t="str">
        <f t="shared" ca="1" si="126"/>
        <v/>
      </c>
      <c r="I588" s="31" t="str">
        <f t="shared" ca="1" si="127"/>
        <v/>
      </c>
      <c r="J588" s="32" t="str">
        <f t="shared" ca="1" si="120"/>
        <v/>
      </c>
      <c r="K588" s="93" t="str">
        <f t="shared" ca="1" si="128"/>
        <v/>
      </c>
      <c r="S588" s="163" t="str">
        <f t="shared" si="129"/>
        <v/>
      </c>
      <c r="U588" s="163" t="str">
        <f t="shared" si="130"/>
        <v/>
      </c>
    </row>
    <row r="589" spans="1:21">
      <c r="A589" s="164" t="str">
        <f t="shared" ca="1" si="121"/>
        <v/>
      </c>
      <c r="B589" s="1" t="str">
        <f t="shared" ca="1" si="122"/>
        <v/>
      </c>
      <c r="C589" s="31" t="str">
        <f t="shared" ca="1" si="123"/>
        <v/>
      </c>
      <c r="D589" s="32" t="str">
        <f t="shared" ca="1" si="118"/>
        <v/>
      </c>
      <c r="E589" s="4" t="str">
        <f t="shared" ca="1" si="124"/>
        <v/>
      </c>
      <c r="F589" s="31" t="str">
        <f t="shared" ca="1" si="125"/>
        <v/>
      </c>
      <c r="G589" s="32" t="str">
        <f t="shared" ca="1" si="119"/>
        <v/>
      </c>
      <c r="H589" s="4" t="str">
        <f t="shared" ca="1" si="126"/>
        <v/>
      </c>
      <c r="I589" s="31" t="str">
        <f t="shared" ca="1" si="127"/>
        <v/>
      </c>
      <c r="J589" s="32" t="str">
        <f t="shared" ca="1" si="120"/>
        <v/>
      </c>
      <c r="K589" s="93" t="str">
        <f t="shared" ca="1" si="128"/>
        <v/>
      </c>
      <c r="S589" s="163" t="str">
        <f t="shared" si="129"/>
        <v/>
      </c>
      <c r="U589" s="163" t="str">
        <f t="shared" si="130"/>
        <v/>
      </c>
    </row>
    <row r="590" spans="1:21">
      <c r="A590" s="164" t="str">
        <f t="shared" ca="1" si="121"/>
        <v/>
      </c>
      <c r="B590" s="1" t="str">
        <f t="shared" ca="1" si="122"/>
        <v/>
      </c>
      <c r="C590" s="31" t="str">
        <f t="shared" ca="1" si="123"/>
        <v/>
      </c>
      <c r="D590" s="32" t="str">
        <f t="shared" ca="1" si="118"/>
        <v/>
      </c>
      <c r="E590" s="4" t="str">
        <f t="shared" ca="1" si="124"/>
        <v/>
      </c>
      <c r="F590" s="31" t="str">
        <f t="shared" ca="1" si="125"/>
        <v/>
      </c>
      <c r="G590" s="32" t="str">
        <f t="shared" ca="1" si="119"/>
        <v/>
      </c>
      <c r="H590" s="4" t="str">
        <f t="shared" ca="1" si="126"/>
        <v/>
      </c>
      <c r="I590" s="31" t="str">
        <f t="shared" ca="1" si="127"/>
        <v/>
      </c>
      <c r="J590" s="32" t="str">
        <f t="shared" ca="1" si="120"/>
        <v/>
      </c>
      <c r="K590" s="93" t="str">
        <f t="shared" ca="1" si="128"/>
        <v/>
      </c>
      <c r="S590" s="163" t="str">
        <f t="shared" si="129"/>
        <v/>
      </c>
      <c r="U590" s="163" t="str">
        <f t="shared" si="130"/>
        <v/>
      </c>
    </row>
    <row r="591" spans="1:21">
      <c r="A591" s="164" t="str">
        <f t="shared" ca="1" si="121"/>
        <v/>
      </c>
      <c r="B591" s="1" t="str">
        <f t="shared" ca="1" si="122"/>
        <v/>
      </c>
      <c r="C591" s="31" t="str">
        <f t="shared" ca="1" si="123"/>
        <v/>
      </c>
      <c r="D591" s="32" t="str">
        <f t="shared" ca="1" si="118"/>
        <v/>
      </c>
      <c r="E591" s="4" t="str">
        <f t="shared" ca="1" si="124"/>
        <v/>
      </c>
      <c r="F591" s="31" t="str">
        <f t="shared" ca="1" si="125"/>
        <v/>
      </c>
      <c r="G591" s="32" t="str">
        <f t="shared" ca="1" si="119"/>
        <v/>
      </c>
      <c r="H591" s="4" t="str">
        <f t="shared" ca="1" si="126"/>
        <v/>
      </c>
      <c r="I591" s="31" t="str">
        <f t="shared" ca="1" si="127"/>
        <v/>
      </c>
      <c r="J591" s="32" t="str">
        <f t="shared" ca="1" si="120"/>
        <v/>
      </c>
      <c r="K591" s="93" t="str">
        <f t="shared" ca="1" si="128"/>
        <v/>
      </c>
      <c r="S591" s="163" t="str">
        <f t="shared" si="129"/>
        <v/>
      </c>
      <c r="U591" s="163" t="str">
        <f t="shared" si="130"/>
        <v/>
      </c>
    </row>
    <row r="592" spans="1:21">
      <c r="A592" s="164" t="str">
        <f t="shared" ca="1" si="121"/>
        <v/>
      </c>
      <c r="B592" s="1" t="str">
        <f t="shared" ca="1" si="122"/>
        <v/>
      </c>
      <c r="C592" s="31" t="str">
        <f t="shared" ca="1" si="123"/>
        <v/>
      </c>
      <c r="D592" s="32" t="str">
        <f t="shared" ref="D592:D655" ca="1" si="131">IF(ISERROR(B592-2),"",$B$6*ROUNDUP(A592-$A$14,0)/360*$B$5)</f>
        <v/>
      </c>
      <c r="E592" s="4" t="str">
        <f t="shared" ca="1" si="124"/>
        <v/>
      </c>
      <c r="F592" s="31" t="str">
        <f t="shared" ca="1" si="125"/>
        <v/>
      </c>
      <c r="G592" s="32" t="str">
        <f t="shared" ref="G592:G655" ca="1" si="132">IF(ISERROR(B592-2),"",$C$6*ROUNDUP(A592-$A$14,0)/360*$C$5)</f>
        <v/>
      </c>
      <c r="H592" s="4" t="str">
        <f t="shared" ca="1" si="126"/>
        <v/>
      </c>
      <c r="I592" s="31" t="str">
        <f t="shared" ca="1" si="127"/>
        <v/>
      </c>
      <c r="J592" s="32" t="str">
        <f t="shared" ref="J592:J655" ca="1" si="133">IF(ISERROR(B592-2),"",$D$6*ROUNDUP(A592-$A$14,0)/360*$D$5)</f>
        <v/>
      </c>
      <c r="K592" s="93" t="str">
        <f t="shared" ca="1" si="128"/>
        <v/>
      </c>
      <c r="S592" s="163" t="str">
        <f t="shared" si="129"/>
        <v/>
      </c>
      <c r="U592" s="163" t="str">
        <f t="shared" si="130"/>
        <v/>
      </c>
    </row>
    <row r="593" spans="1:21">
      <c r="A593" s="164" t="str">
        <f t="shared" ca="1" si="121"/>
        <v/>
      </c>
      <c r="B593" s="1" t="str">
        <f t="shared" ca="1" si="122"/>
        <v/>
      </c>
      <c r="C593" s="31" t="str">
        <f t="shared" ca="1" si="123"/>
        <v/>
      </c>
      <c r="D593" s="32" t="str">
        <f t="shared" ca="1" si="131"/>
        <v/>
      </c>
      <c r="E593" s="4" t="str">
        <f t="shared" ca="1" si="124"/>
        <v/>
      </c>
      <c r="F593" s="31" t="str">
        <f t="shared" ca="1" si="125"/>
        <v/>
      </c>
      <c r="G593" s="32" t="str">
        <f t="shared" ca="1" si="132"/>
        <v/>
      </c>
      <c r="H593" s="4" t="str">
        <f t="shared" ca="1" si="126"/>
        <v/>
      </c>
      <c r="I593" s="31" t="str">
        <f t="shared" ca="1" si="127"/>
        <v/>
      </c>
      <c r="J593" s="32" t="str">
        <f t="shared" ca="1" si="133"/>
        <v/>
      </c>
      <c r="K593" s="93" t="str">
        <f t="shared" ca="1" si="128"/>
        <v/>
      </c>
      <c r="S593" s="163" t="str">
        <f t="shared" si="129"/>
        <v/>
      </c>
      <c r="U593" s="163" t="str">
        <f t="shared" si="130"/>
        <v/>
      </c>
    </row>
    <row r="594" spans="1:21">
      <c r="A594" s="164" t="str">
        <f t="shared" ca="1" si="121"/>
        <v/>
      </c>
      <c r="B594" s="1" t="str">
        <f t="shared" ca="1" si="122"/>
        <v/>
      </c>
      <c r="C594" s="31" t="str">
        <f t="shared" ca="1" si="123"/>
        <v/>
      </c>
      <c r="D594" s="32" t="str">
        <f t="shared" ca="1" si="131"/>
        <v/>
      </c>
      <c r="E594" s="4" t="str">
        <f t="shared" ca="1" si="124"/>
        <v/>
      </c>
      <c r="F594" s="31" t="str">
        <f t="shared" ca="1" si="125"/>
        <v/>
      </c>
      <c r="G594" s="32" t="str">
        <f t="shared" ca="1" si="132"/>
        <v/>
      </c>
      <c r="H594" s="4" t="str">
        <f t="shared" ca="1" si="126"/>
        <v/>
      </c>
      <c r="I594" s="31" t="str">
        <f t="shared" ca="1" si="127"/>
        <v/>
      </c>
      <c r="J594" s="32" t="str">
        <f t="shared" ca="1" si="133"/>
        <v/>
      </c>
      <c r="K594" s="93" t="str">
        <f t="shared" ca="1" si="128"/>
        <v/>
      </c>
      <c r="S594" s="163" t="str">
        <f t="shared" si="129"/>
        <v/>
      </c>
      <c r="U594" s="163" t="str">
        <f t="shared" si="130"/>
        <v/>
      </c>
    </row>
    <row r="595" spans="1:21">
      <c r="A595" s="164" t="str">
        <f t="shared" ca="1" si="121"/>
        <v/>
      </c>
      <c r="B595" s="1" t="str">
        <f t="shared" ca="1" si="122"/>
        <v/>
      </c>
      <c r="C595" s="31" t="str">
        <f t="shared" ca="1" si="123"/>
        <v/>
      </c>
      <c r="D595" s="32" t="str">
        <f t="shared" ca="1" si="131"/>
        <v/>
      </c>
      <c r="E595" s="4" t="str">
        <f t="shared" ca="1" si="124"/>
        <v/>
      </c>
      <c r="F595" s="31" t="str">
        <f t="shared" ca="1" si="125"/>
        <v/>
      </c>
      <c r="G595" s="32" t="str">
        <f t="shared" ca="1" si="132"/>
        <v/>
      </c>
      <c r="H595" s="4" t="str">
        <f t="shared" ca="1" si="126"/>
        <v/>
      </c>
      <c r="I595" s="31" t="str">
        <f t="shared" ca="1" si="127"/>
        <v/>
      </c>
      <c r="J595" s="32" t="str">
        <f t="shared" ca="1" si="133"/>
        <v/>
      </c>
      <c r="K595" s="93" t="str">
        <f t="shared" ca="1" si="128"/>
        <v/>
      </c>
      <c r="S595" s="163" t="str">
        <f t="shared" si="129"/>
        <v/>
      </c>
      <c r="U595" s="163" t="str">
        <f t="shared" si="130"/>
        <v/>
      </c>
    </row>
    <row r="596" spans="1:21">
      <c r="A596" s="164" t="str">
        <f t="shared" ca="1" si="121"/>
        <v/>
      </c>
      <c r="B596" s="1" t="str">
        <f t="shared" ca="1" si="122"/>
        <v/>
      </c>
      <c r="C596" s="31" t="str">
        <f t="shared" ca="1" si="123"/>
        <v/>
      </c>
      <c r="D596" s="32" t="str">
        <f t="shared" ca="1" si="131"/>
        <v/>
      </c>
      <c r="E596" s="4" t="str">
        <f t="shared" ca="1" si="124"/>
        <v/>
      </c>
      <c r="F596" s="31" t="str">
        <f t="shared" ca="1" si="125"/>
        <v/>
      </c>
      <c r="G596" s="32" t="str">
        <f t="shared" ca="1" si="132"/>
        <v/>
      </c>
      <c r="H596" s="4" t="str">
        <f t="shared" ca="1" si="126"/>
        <v/>
      </c>
      <c r="I596" s="31" t="str">
        <f t="shared" ca="1" si="127"/>
        <v/>
      </c>
      <c r="J596" s="32" t="str">
        <f t="shared" ca="1" si="133"/>
        <v/>
      </c>
      <c r="K596" s="93" t="str">
        <f t="shared" ca="1" si="128"/>
        <v/>
      </c>
      <c r="S596" s="163" t="str">
        <f t="shared" si="129"/>
        <v/>
      </c>
      <c r="U596" s="163" t="str">
        <f t="shared" si="130"/>
        <v/>
      </c>
    </row>
    <row r="597" spans="1:21">
      <c r="A597" s="164" t="str">
        <f t="shared" ca="1" si="121"/>
        <v/>
      </c>
      <c r="B597" s="1" t="str">
        <f t="shared" ca="1" si="122"/>
        <v/>
      </c>
      <c r="C597" s="31" t="str">
        <f t="shared" ca="1" si="123"/>
        <v/>
      </c>
      <c r="D597" s="32" t="str">
        <f t="shared" ca="1" si="131"/>
        <v/>
      </c>
      <c r="E597" s="4" t="str">
        <f t="shared" ca="1" si="124"/>
        <v/>
      </c>
      <c r="F597" s="31" t="str">
        <f t="shared" ca="1" si="125"/>
        <v/>
      </c>
      <c r="G597" s="32" t="str">
        <f t="shared" ca="1" si="132"/>
        <v/>
      </c>
      <c r="H597" s="4" t="str">
        <f t="shared" ca="1" si="126"/>
        <v/>
      </c>
      <c r="I597" s="31" t="str">
        <f t="shared" ca="1" si="127"/>
        <v/>
      </c>
      <c r="J597" s="32" t="str">
        <f t="shared" ca="1" si="133"/>
        <v/>
      </c>
      <c r="K597" s="93" t="str">
        <f t="shared" ca="1" si="128"/>
        <v/>
      </c>
      <c r="S597" s="163" t="str">
        <f t="shared" si="129"/>
        <v/>
      </c>
      <c r="U597" s="163" t="str">
        <f t="shared" si="130"/>
        <v/>
      </c>
    </row>
    <row r="598" spans="1:21">
      <c r="A598" s="164" t="str">
        <f t="shared" ca="1" si="121"/>
        <v/>
      </c>
      <c r="B598" s="1" t="str">
        <f t="shared" ca="1" si="122"/>
        <v/>
      </c>
      <c r="C598" s="31" t="str">
        <f t="shared" ca="1" si="123"/>
        <v/>
      </c>
      <c r="D598" s="32" t="str">
        <f t="shared" ca="1" si="131"/>
        <v/>
      </c>
      <c r="E598" s="4" t="str">
        <f t="shared" ca="1" si="124"/>
        <v/>
      </c>
      <c r="F598" s="31" t="str">
        <f t="shared" ca="1" si="125"/>
        <v/>
      </c>
      <c r="G598" s="32" t="str">
        <f t="shared" ca="1" si="132"/>
        <v/>
      </c>
      <c r="H598" s="4" t="str">
        <f t="shared" ca="1" si="126"/>
        <v/>
      </c>
      <c r="I598" s="31" t="str">
        <f t="shared" ca="1" si="127"/>
        <v/>
      </c>
      <c r="J598" s="32" t="str">
        <f t="shared" ca="1" si="133"/>
        <v/>
      </c>
      <c r="K598" s="93" t="str">
        <f t="shared" ca="1" si="128"/>
        <v/>
      </c>
      <c r="S598" s="163" t="str">
        <f t="shared" si="129"/>
        <v/>
      </c>
      <c r="U598" s="163" t="str">
        <f t="shared" si="130"/>
        <v/>
      </c>
    </row>
    <row r="599" spans="1:21">
      <c r="A599" s="164" t="str">
        <f t="shared" ca="1" si="121"/>
        <v/>
      </c>
      <c r="B599" s="1" t="str">
        <f t="shared" ca="1" si="122"/>
        <v/>
      </c>
      <c r="C599" s="31" t="str">
        <f t="shared" ca="1" si="123"/>
        <v/>
      </c>
      <c r="D599" s="32" t="str">
        <f t="shared" ca="1" si="131"/>
        <v/>
      </c>
      <c r="E599" s="4" t="str">
        <f t="shared" ca="1" si="124"/>
        <v/>
      </c>
      <c r="F599" s="31" t="str">
        <f t="shared" ca="1" si="125"/>
        <v/>
      </c>
      <c r="G599" s="32" t="str">
        <f t="shared" ca="1" si="132"/>
        <v/>
      </c>
      <c r="H599" s="4" t="str">
        <f t="shared" ca="1" si="126"/>
        <v/>
      </c>
      <c r="I599" s="31" t="str">
        <f t="shared" ca="1" si="127"/>
        <v/>
      </c>
      <c r="J599" s="32" t="str">
        <f t="shared" ca="1" si="133"/>
        <v/>
      </c>
      <c r="K599" s="93" t="str">
        <f t="shared" ca="1" si="128"/>
        <v/>
      </c>
      <c r="S599" s="163" t="str">
        <f t="shared" si="129"/>
        <v/>
      </c>
      <c r="U599" s="163" t="str">
        <f t="shared" si="130"/>
        <v/>
      </c>
    </row>
    <row r="600" spans="1:21">
      <c r="A600" s="164" t="str">
        <f t="shared" ca="1" si="121"/>
        <v/>
      </c>
      <c r="B600" s="1" t="str">
        <f t="shared" ca="1" si="122"/>
        <v/>
      </c>
      <c r="C600" s="31" t="str">
        <f t="shared" ca="1" si="123"/>
        <v/>
      </c>
      <c r="D600" s="32" t="str">
        <f t="shared" ca="1" si="131"/>
        <v/>
      </c>
      <c r="E600" s="4" t="str">
        <f t="shared" ca="1" si="124"/>
        <v/>
      </c>
      <c r="F600" s="31" t="str">
        <f t="shared" ca="1" si="125"/>
        <v/>
      </c>
      <c r="G600" s="32" t="str">
        <f t="shared" ca="1" si="132"/>
        <v/>
      </c>
      <c r="H600" s="4" t="str">
        <f t="shared" ca="1" si="126"/>
        <v/>
      </c>
      <c r="I600" s="31" t="str">
        <f t="shared" ca="1" si="127"/>
        <v/>
      </c>
      <c r="J600" s="32" t="str">
        <f t="shared" ca="1" si="133"/>
        <v/>
      </c>
      <c r="K600" s="93" t="str">
        <f t="shared" ca="1" si="128"/>
        <v/>
      </c>
      <c r="S600" s="163" t="str">
        <f t="shared" si="129"/>
        <v/>
      </c>
      <c r="U600" s="163" t="str">
        <f t="shared" si="130"/>
        <v/>
      </c>
    </row>
    <row r="601" spans="1:21">
      <c r="A601" s="164" t="str">
        <f t="shared" ca="1" si="121"/>
        <v/>
      </c>
      <c r="B601" s="1" t="str">
        <f t="shared" ca="1" si="122"/>
        <v/>
      </c>
      <c r="C601" s="31" t="str">
        <f t="shared" ca="1" si="123"/>
        <v/>
      </c>
      <c r="D601" s="32" t="str">
        <f t="shared" ca="1" si="131"/>
        <v/>
      </c>
      <c r="E601" s="4" t="str">
        <f t="shared" ca="1" si="124"/>
        <v/>
      </c>
      <c r="F601" s="31" t="str">
        <f t="shared" ca="1" si="125"/>
        <v/>
      </c>
      <c r="G601" s="32" t="str">
        <f t="shared" ca="1" si="132"/>
        <v/>
      </c>
      <c r="H601" s="4" t="str">
        <f t="shared" ca="1" si="126"/>
        <v/>
      </c>
      <c r="I601" s="31" t="str">
        <f t="shared" ca="1" si="127"/>
        <v/>
      </c>
      <c r="J601" s="32" t="str">
        <f t="shared" ca="1" si="133"/>
        <v/>
      </c>
      <c r="K601" s="93" t="str">
        <f t="shared" ca="1" si="128"/>
        <v/>
      </c>
      <c r="S601" s="163" t="str">
        <f t="shared" si="129"/>
        <v/>
      </c>
      <c r="U601" s="163" t="str">
        <f t="shared" si="130"/>
        <v/>
      </c>
    </row>
    <row r="602" spans="1:21">
      <c r="A602" s="164" t="str">
        <f t="shared" ca="1" si="121"/>
        <v/>
      </c>
      <c r="B602" s="1" t="str">
        <f t="shared" ca="1" si="122"/>
        <v/>
      </c>
      <c r="C602" s="31" t="str">
        <f t="shared" ca="1" si="123"/>
        <v/>
      </c>
      <c r="D602" s="32" t="str">
        <f t="shared" ca="1" si="131"/>
        <v/>
      </c>
      <c r="E602" s="4" t="str">
        <f t="shared" ca="1" si="124"/>
        <v/>
      </c>
      <c r="F602" s="31" t="str">
        <f t="shared" ca="1" si="125"/>
        <v/>
      </c>
      <c r="G602" s="32" t="str">
        <f t="shared" ca="1" si="132"/>
        <v/>
      </c>
      <c r="H602" s="4" t="str">
        <f t="shared" ca="1" si="126"/>
        <v/>
      </c>
      <c r="I602" s="31" t="str">
        <f t="shared" ca="1" si="127"/>
        <v/>
      </c>
      <c r="J602" s="32" t="str">
        <f t="shared" ca="1" si="133"/>
        <v/>
      </c>
      <c r="K602" s="93" t="str">
        <f t="shared" ca="1" si="128"/>
        <v/>
      </c>
      <c r="S602" s="163" t="str">
        <f t="shared" si="129"/>
        <v/>
      </c>
      <c r="U602" s="163" t="str">
        <f t="shared" si="130"/>
        <v/>
      </c>
    </row>
    <row r="603" spans="1:21">
      <c r="A603" s="164" t="str">
        <f t="shared" ca="1" si="121"/>
        <v/>
      </c>
      <c r="B603" s="1" t="str">
        <f t="shared" ca="1" si="122"/>
        <v/>
      </c>
      <c r="C603" s="31" t="str">
        <f t="shared" ca="1" si="123"/>
        <v/>
      </c>
      <c r="D603" s="32" t="str">
        <f t="shared" ca="1" si="131"/>
        <v/>
      </c>
      <c r="E603" s="4" t="str">
        <f t="shared" ca="1" si="124"/>
        <v/>
      </c>
      <c r="F603" s="31" t="str">
        <f t="shared" ca="1" si="125"/>
        <v/>
      </c>
      <c r="G603" s="32" t="str">
        <f t="shared" ca="1" si="132"/>
        <v/>
      </c>
      <c r="H603" s="4" t="str">
        <f t="shared" ca="1" si="126"/>
        <v/>
      </c>
      <c r="I603" s="31" t="str">
        <f t="shared" ca="1" si="127"/>
        <v/>
      </c>
      <c r="J603" s="32" t="str">
        <f t="shared" ca="1" si="133"/>
        <v/>
      </c>
      <c r="K603" s="93" t="str">
        <f t="shared" ca="1" si="128"/>
        <v/>
      </c>
      <c r="S603" s="163" t="str">
        <f t="shared" si="129"/>
        <v/>
      </c>
      <c r="U603" s="163" t="str">
        <f t="shared" si="130"/>
        <v/>
      </c>
    </row>
    <row r="604" spans="1:21">
      <c r="A604" s="164" t="str">
        <f t="shared" ca="1" si="121"/>
        <v/>
      </c>
      <c r="B604" s="1" t="str">
        <f t="shared" ca="1" si="122"/>
        <v/>
      </c>
      <c r="C604" s="31" t="str">
        <f t="shared" ca="1" si="123"/>
        <v/>
      </c>
      <c r="D604" s="32" t="str">
        <f t="shared" ca="1" si="131"/>
        <v/>
      </c>
      <c r="E604" s="4" t="str">
        <f t="shared" ca="1" si="124"/>
        <v/>
      </c>
      <c r="F604" s="31" t="str">
        <f t="shared" ca="1" si="125"/>
        <v/>
      </c>
      <c r="G604" s="32" t="str">
        <f t="shared" ca="1" si="132"/>
        <v/>
      </c>
      <c r="H604" s="4" t="str">
        <f t="shared" ca="1" si="126"/>
        <v/>
      </c>
      <c r="I604" s="31" t="str">
        <f t="shared" ca="1" si="127"/>
        <v/>
      </c>
      <c r="J604" s="32" t="str">
        <f t="shared" ca="1" si="133"/>
        <v/>
      </c>
      <c r="K604" s="93" t="str">
        <f t="shared" ca="1" si="128"/>
        <v/>
      </c>
      <c r="S604" s="163" t="str">
        <f t="shared" si="129"/>
        <v/>
      </c>
      <c r="U604" s="163" t="str">
        <f t="shared" si="130"/>
        <v/>
      </c>
    </row>
    <row r="605" spans="1:21">
      <c r="A605" s="164" t="str">
        <f t="shared" ca="1" si="121"/>
        <v/>
      </c>
      <c r="B605" s="1" t="str">
        <f t="shared" ca="1" si="122"/>
        <v/>
      </c>
      <c r="C605" s="31" t="str">
        <f t="shared" ca="1" si="123"/>
        <v/>
      </c>
      <c r="D605" s="32" t="str">
        <f t="shared" ca="1" si="131"/>
        <v/>
      </c>
      <c r="E605" s="4" t="str">
        <f t="shared" ca="1" si="124"/>
        <v/>
      </c>
      <c r="F605" s="31" t="str">
        <f t="shared" ca="1" si="125"/>
        <v/>
      </c>
      <c r="G605" s="32" t="str">
        <f t="shared" ca="1" si="132"/>
        <v/>
      </c>
      <c r="H605" s="4" t="str">
        <f t="shared" ca="1" si="126"/>
        <v/>
      </c>
      <c r="I605" s="31" t="str">
        <f t="shared" ca="1" si="127"/>
        <v/>
      </c>
      <c r="J605" s="32" t="str">
        <f t="shared" ca="1" si="133"/>
        <v/>
      </c>
      <c r="K605" s="93" t="str">
        <f t="shared" ca="1" si="128"/>
        <v/>
      </c>
      <c r="S605" s="163" t="str">
        <f t="shared" si="129"/>
        <v/>
      </c>
      <c r="U605" s="163" t="str">
        <f t="shared" si="130"/>
        <v/>
      </c>
    </row>
    <row r="606" spans="1:21">
      <c r="A606" s="164" t="str">
        <f t="shared" ca="1" si="121"/>
        <v/>
      </c>
      <c r="B606" s="1" t="str">
        <f t="shared" ca="1" si="122"/>
        <v/>
      </c>
      <c r="C606" s="31" t="str">
        <f t="shared" ca="1" si="123"/>
        <v/>
      </c>
      <c r="D606" s="32" t="str">
        <f t="shared" ca="1" si="131"/>
        <v/>
      </c>
      <c r="E606" s="4" t="str">
        <f t="shared" ca="1" si="124"/>
        <v/>
      </c>
      <c r="F606" s="31" t="str">
        <f t="shared" ca="1" si="125"/>
        <v/>
      </c>
      <c r="G606" s="32" t="str">
        <f t="shared" ca="1" si="132"/>
        <v/>
      </c>
      <c r="H606" s="4" t="str">
        <f t="shared" ca="1" si="126"/>
        <v/>
      </c>
      <c r="I606" s="31" t="str">
        <f t="shared" ca="1" si="127"/>
        <v/>
      </c>
      <c r="J606" s="32" t="str">
        <f t="shared" ca="1" si="133"/>
        <v/>
      </c>
      <c r="K606" s="93" t="str">
        <f t="shared" ca="1" si="128"/>
        <v/>
      </c>
      <c r="S606" s="163" t="str">
        <f t="shared" si="129"/>
        <v/>
      </c>
      <c r="U606" s="163" t="str">
        <f t="shared" si="130"/>
        <v/>
      </c>
    </row>
    <row r="607" spans="1:21">
      <c r="A607" s="164" t="str">
        <f t="shared" ca="1" si="121"/>
        <v/>
      </c>
      <c r="B607" s="1" t="str">
        <f t="shared" ca="1" si="122"/>
        <v/>
      </c>
      <c r="C607" s="31" t="str">
        <f t="shared" ca="1" si="123"/>
        <v/>
      </c>
      <c r="D607" s="32" t="str">
        <f t="shared" ca="1" si="131"/>
        <v/>
      </c>
      <c r="E607" s="4" t="str">
        <f t="shared" ca="1" si="124"/>
        <v/>
      </c>
      <c r="F607" s="31" t="str">
        <f t="shared" ca="1" si="125"/>
        <v/>
      </c>
      <c r="G607" s="32" t="str">
        <f t="shared" ca="1" si="132"/>
        <v/>
      </c>
      <c r="H607" s="4" t="str">
        <f t="shared" ca="1" si="126"/>
        <v/>
      </c>
      <c r="I607" s="31" t="str">
        <f t="shared" ca="1" si="127"/>
        <v/>
      </c>
      <c r="J607" s="32" t="str">
        <f t="shared" ca="1" si="133"/>
        <v/>
      </c>
      <c r="K607" s="93" t="str">
        <f t="shared" ca="1" si="128"/>
        <v/>
      </c>
      <c r="S607" s="163" t="str">
        <f t="shared" si="129"/>
        <v/>
      </c>
      <c r="U607" s="163" t="str">
        <f t="shared" si="130"/>
        <v/>
      </c>
    </row>
    <row r="608" spans="1:21">
      <c r="A608" s="164" t="str">
        <f t="shared" ca="1" si="121"/>
        <v/>
      </c>
      <c r="B608" s="1" t="str">
        <f t="shared" ca="1" si="122"/>
        <v/>
      </c>
      <c r="C608" s="31" t="str">
        <f t="shared" ca="1" si="123"/>
        <v/>
      </c>
      <c r="D608" s="32" t="str">
        <f t="shared" ca="1" si="131"/>
        <v/>
      </c>
      <c r="E608" s="4" t="str">
        <f t="shared" ca="1" si="124"/>
        <v/>
      </c>
      <c r="F608" s="31" t="str">
        <f t="shared" ca="1" si="125"/>
        <v/>
      </c>
      <c r="G608" s="32" t="str">
        <f t="shared" ca="1" si="132"/>
        <v/>
      </c>
      <c r="H608" s="4" t="str">
        <f t="shared" ca="1" si="126"/>
        <v/>
      </c>
      <c r="I608" s="31" t="str">
        <f t="shared" ca="1" si="127"/>
        <v/>
      </c>
      <c r="J608" s="32" t="str">
        <f t="shared" ca="1" si="133"/>
        <v/>
      </c>
      <c r="K608" s="93" t="str">
        <f t="shared" ca="1" si="128"/>
        <v/>
      </c>
      <c r="S608" s="163" t="str">
        <f t="shared" si="129"/>
        <v/>
      </c>
      <c r="U608" s="163" t="str">
        <f t="shared" si="130"/>
        <v/>
      </c>
    </row>
    <row r="609" spans="1:21">
      <c r="A609" s="164" t="str">
        <f t="shared" ca="1" si="121"/>
        <v/>
      </c>
      <c r="B609" s="1" t="str">
        <f t="shared" ca="1" si="122"/>
        <v/>
      </c>
      <c r="C609" s="31" t="str">
        <f t="shared" ca="1" si="123"/>
        <v/>
      </c>
      <c r="D609" s="32" t="str">
        <f t="shared" ca="1" si="131"/>
        <v/>
      </c>
      <c r="E609" s="4" t="str">
        <f t="shared" ca="1" si="124"/>
        <v/>
      </c>
      <c r="F609" s="31" t="str">
        <f t="shared" ca="1" si="125"/>
        <v/>
      </c>
      <c r="G609" s="32" t="str">
        <f t="shared" ca="1" si="132"/>
        <v/>
      </c>
      <c r="H609" s="4" t="str">
        <f t="shared" ca="1" si="126"/>
        <v/>
      </c>
      <c r="I609" s="31" t="str">
        <f t="shared" ca="1" si="127"/>
        <v/>
      </c>
      <c r="J609" s="32" t="str">
        <f t="shared" ca="1" si="133"/>
        <v/>
      </c>
      <c r="K609" s="93" t="str">
        <f t="shared" ca="1" si="128"/>
        <v/>
      </c>
      <c r="S609" s="163" t="str">
        <f t="shared" si="129"/>
        <v/>
      </c>
      <c r="U609" s="163" t="str">
        <f t="shared" si="130"/>
        <v/>
      </c>
    </row>
    <row r="610" spans="1:21">
      <c r="A610" s="164" t="str">
        <f t="shared" ca="1" si="121"/>
        <v/>
      </c>
      <c r="B610" s="1" t="str">
        <f t="shared" ca="1" si="122"/>
        <v/>
      </c>
      <c r="C610" s="31" t="str">
        <f t="shared" ca="1" si="123"/>
        <v/>
      </c>
      <c r="D610" s="32" t="str">
        <f t="shared" ca="1" si="131"/>
        <v/>
      </c>
      <c r="E610" s="4" t="str">
        <f t="shared" ca="1" si="124"/>
        <v/>
      </c>
      <c r="F610" s="31" t="str">
        <f t="shared" ca="1" si="125"/>
        <v/>
      </c>
      <c r="G610" s="32" t="str">
        <f t="shared" ca="1" si="132"/>
        <v/>
      </c>
      <c r="H610" s="4" t="str">
        <f t="shared" ca="1" si="126"/>
        <v/>
      </c>
      <c r="I610" s="31" t="str">
        <f t="shared" ca="1" si="127"/>
        <v/>
      </c>
      <c r="J610" s="32" t="str">
        <f t="shared" ca="1" si="133"/>
        <v/>
      </c>
      <c r="K610" s="93" t="str">
        <f t="shared" ca="1" si="128"/>
        <v/>
      </c>
      <c r="S610" s="163" t="str">
        <f t="shared" si="129"/>
        <v/>
      </c>
      <c r="U610" s="163" t="str">
        <f t="shared" si="130"/>
        <v/>
      </c>
    </row>
    <row r="611" spans="1:21">
      <c r="A611" s="164" t="str">
        <f t="shared" ca="1" si="121"/>
        <v/>
      </c>
      <c r="B611" s="1" t="str">
        <f t="shared" ca="1" si="122"/>
        <v/>
      </c>
      <c r="C611" s="31" t="str">
        <f t="shared" ca="1" si="123"/>
        <v/>
      </c>
      <c r="D611" s="32" t="str">
        <f t="shared" ca="1" si="131"/>
        <v/>
      </c>
      <c r="E611" s="4" t="str">
        <f t="shared" ca="1" si="124"/>
        <v/>
      </c>
      <c r="F611" s="31" t="str">
        <f t="shared" ca="1" si="125"/>
        <v/>
      </c>
      <c r="G611" s="32" t="str">
        <f t="shared" ca="1" si="132"/>
        <v/>
      </c>
      <c r="H611" s="4" t="str">
        <f t="shared" ca="1" si="126"/>
        <v/>
      </c>
      <c r="I611" s="31" t="str">
        <f t="shared" ca="1" si="127"/>
        <v/>
      </c>
      <c r="J611" s="32" t="str">
        <f t="shared" ca="1" si="133"/>
        <v/>
      </c>
      <c r="K611" s="93" t="str">
        <f t="shared" ca="1" si="128"/>
        <v/>
      </c>
      <c r="S611" s="163" t="str">
        <f t="shared" si="129"/>
        <v/>
      </c>
      <c r="U611" s="163" t="str">
        <f t="shared" si="130"/>
        <v/>
      </c>
    </row>
    <row r="612" spans="1:21">
      <c r="A612" s="164" t="str">
        <f t="shared" ca="1" si="121"/>
        <v/>
      </c>
      <c r="B612" s="1" t="str">
        <f t="shared" ca="1" si="122"/>
        <v/>
      </c>
      <c r="C612" s="31" t="str">
        <f t="shared" ca="1" si="123"/>
        <v/>
      </c>
      <c r="D612" s="32" t="str">
        <f t="shared" ca="1" si="131"/>
        <v/>
      </c>
      <c r="E612" s="4" t="str">
        <f t="shared" ca="1" si="124"/>
        <v/>
      </c>
      <c r="F612" s="31" t="str">
        <f t="shared" ca="1" si="125"/>
        <v/>
      </c>
      <c r="G612" s="32" t="str">
        <f t="shared" ca="1" si="132"/>
        <v/>
      </c>
      <c r="H612" s="4" t="str">
        <f t="shared" ca="1" si="126"/>
        <v/>
      </c>
      <c r="I612" s="31" t="str">
        <f t="shared" ca="1" si="127"/>
        <v/>
      </c>
      <c r="J612" s="32" t="str">
        <f t="shared" ca="1" si="133"/>
        <v/>
      </c>
      <c r="K612" s="93" t="str">
        <f t="shared" ca="1" si="128"/>
        <v/>
      </c>
      <c r="S612" s="163" t="str">
        <f t="shared" si="129"/>
        <v/>
      </c>
      <c r="U612" s="163" t="str">
        <f t="shared" si="130"/>
        <v/>
      </c>
    </row>
    <row r="613" spans="1:21">
      <c r="A613" s="164" t="str">
        <f t="shared" ca="1" si="121"/>
        <v/>
      </c>
      <c r="B613" s="1" t="str">
        <f t="shared" ca="1" si="122"/>
        <v/>
      </c>
      <c r="C613" s="31" t="str">
        <f t="shared" ca="1" si="123"/>
        <v/>
      </c>
      <c r="D613" s="32" t="str">
        <f t="shared" ca="1" si="131"/>
        <v/>
      </c>
      <c r="E613" s="4" t="str">
        <f t="shared" ca="1" si="124"/>
        <v/>
      </c>
      <c r="F613" s="31" t="str">
        <f t="shared" ca="1" si="125"/>
        <v/>
      </c>
      <c r="G613" s="32" t="str">
        <f t="shared" ca="1" si="132"/>
        <v/>
      </c>
      <c r="H613" s="4" t="str">
        <f t="shared" ca="1" si="126"/>
        <v/>
      </c>
      <c r="I613" s="31" t="str">
        <f t="shared" ca="1" si="127"/>
        <v/>
      </c>
      <c r="J613" s="32" t="str">
        <f t="shared" ca="1" si="133"/>
        <v/>
      </c>
      <c r="K613" s="93" t="str">
        <f t="shared" ca="1" si="128"/>
        <v/>
      </c>
      <c r="S613" s="163" t="str">
        <f t="shared" si="129"/>
        <v/>
      </c>
      <c r="U613" s="163" t="str">
        <f t="shared" si="130"/>
        <v/>
      </c>
    </row>
    <row r="614" spans="1:21">
      <c r="A614" s="164" t="str">
        <f t="shared" ca="1" si="121"/>
        <v/>
      </c>
      <c r="B614" s="1" t="str">
        <f t="shared" ca="1" si="122"/>
        <v/>
      </c>
      <c r="C614" s="31" t="str">
        <f t="shared" ca="1" si="123"/>
        <v/>
      </c>
      <c r="D614" s="32" t="str">
        <f t="shared" ca="1" si="131"/>
        <v/>
      </c>
      <c r="E614" s="4" t="str">
        <f t="shared" ca="1" si="124"/>
        <v/>
      </c>
      <c r="F614" s="31" t="str">
        <f t="shared" ca="1" si="125"/>
        <v/>
      </c>
      <c r="G614" s="32" t="str">
        <f t="shared" ca="1" si="132"/>
        <v/>
      </c>
      <c r="H614" s="4" t="str">
        <f t="shared" ca="1" si="126"/>
        <v/>
      </c>
      <c r="I614" s="31" t="str">
        <f t="shared" ca="1" si="127"/>
        <v/>
      </c>
      <c r="J614" s="32" t="str">
        <f t="shared" ca="1" si="133"/>
        <v/>
      </c>
      <c r="K614" s="93" t="str">
        <f t="shared" ca="1" si="128"/>
        <v/>
      </c>
      <c r="S614" s="163" t="str">
        <f t="shared" si="129"/>
        <v/>
      </c>
      <c r="U614" s="163" t="str">
        <f t="shared" si="130"/>
        <v/>
      </c>
    </row>
    <row r="615" spans="1:21">
      <c r="A615" s="164" t="str">
        <f t="shared" ca="1" si="121"/>
        <v/>
      </c>
      <c r="B615" s="1" t="str">
        <f t="shared" ca="1" si="122"/>
        <v/>
      </c>
      <c r="C615" s="31" t="str">
        <f t="shared" ca="1" si="123"/>
        <v/>
      </c>
      <c r="D615" s="32" t="str">
        <f t="shared" ca="1" si="131"/>
        <v/>
      </c>
      <c r="E615" s="4" t="str">
        <f t="shared" ca="1" si="124"/>
        <v/>
      </c>
      <c r="F615" s="31" t="str">
        <f t="shared" ca="1" si="125"/>
        <v/>
      </c>
      <c r="G615" s="32" t="str">
        <f t="shared" ca="1" si="132"/>
        <v/>
      </c>
      <c r="H615" s="4" t="str">
        <f t="shared" ca="1" si="126"/>
        <v/>
      </c>
      <c r="I615" s="31" t="str">
        <f t="shared" ca="1" si="127"/>
        <v/>
      </c>
      <c r="J615" s="32" t="str">
        <f t="shared" ca="1" si="133"/>
        <v/>
      </c>
      <c r="K615" s="93" t="str">
        <f t="shared" ca="1" si="128"/>
        <v/>
      </c>
      <c r="S615" s="163" t="str">
        <f t="shared" si="129"/>
        <v/>
      </c>
      <c r="U615" s="163" t="str">
        <f t="shared" si="130"/>
        <v/>
      </c>
    </row>
    <row r="616" spans="1:21">
      <c r="A616" s="164" t="str">
        <f t="shared" ca="1" si="121"/>
        <v/>
      </c>
      <c r="B616" s="1" t="str">
        <f t="shared" ca="1" si="122"/>
        <v/>
      </c>
      <c r="C616" s="31" t="str">
        <f t="shared" ca="1" si="123"/>
        <v/>
      </c>
      <c r="D616" s="32" t="str">
        <f t="shared" ca="1" si="131"/>
        <v/>
      </c>
      <c r="E616" s="4" t="str">
        <f t="shared" ca="1" si="124"/>
        <v/>
      </c>
      <c r="F616" s="31" t="str">
        <f t="shared" ca="1" si="125"/>
        <v/>
      </c>
      <c r="G616" s="32" t="str">
        <f t="shared" ca="1" si="132"/>
        <v/>
      </c>
      <c r="H616" s="4" t="str">
        <f t="shared" ca="1" si="126"/>
        <v/>
      </c>
      <c r="I616" s="31" t="str">
        <f t="shared" ca="1" si="127"/>
        <v/>
      </c>
      <c r="J616" s="32" t="str">
        <f t="shared" ca="1" si="133"/>
        <v/>
      </c>
      <c r="K616" s="93" t="str">
        <f t="shared" ca="1" si="128"/>
        <v/>
      </c>
      <c r="S616" s="163" t="str">
        <f t="shared" si="129"/>
        <v/>
      </c>
      <c r="U616" s="163" t="str">
        <f t="shared" si="130"/>
        <v/>
      </c>
    </row>
    <row r="617" spans="1:21">
      <c r="A617" s="164" t="str">
        <f t="shared" ca="1" si="121"/>
        <v/>
      </c>
      <c r="B617" s="1" t="str">
        <f t="shared" ca="1" si="122"/>
        <v/>
      </c>
      <c r="C617" s="31" t="str">
        <f t="shared" ca="1" si="123"/>
        <v/>
      </c>
      <c r="D617" s="32" t="str">
        <f t="shared" ca="1" si="131"/>
        <v/>
      </c>
      <c r="E617" s="4" t="str">
        <f t="shared" ca="1" si="124"/>
        <v/>
      </c>
      <c r="F617" s="31" t="str">
        <f t="shared" ca="1" si="125"/>
        <v/>
      </c>
      <c r="G617" s="32" t="str">
        <f t="shared" ca="1" si="132"/>
        <v/>
      </c>
      <c r="H617" s="4" t="str">
        <f t="shared" ca="1" si="126"/>
        <v/>
      </c>
      <c r="I617" s="31" t="str">
        <f t="shared" ca="1" si="127"/>
        <v/>
      </c>
      <c r="J617" s="32" t="str">
        <f t="shared" ca="1" si="133"/>
        <v/>
      </c>
      <c r="K617" s="93" t="str">
        <f t="shared" ca="1" si="128"/>
        <v/>
      </c>
      <c r="S617" s="163" t="str">
        <f t="shared" si="129"/>
        <v/>
      </c>
      <c r="U617" s="163" t="str">
        <f t="shared" si="130"/>
        <v/>
      </c>
    </row>
    <row r="618" spans="1:21">
      <c r="A618" s="164" t="str">
        <f t="shared" ca="1" si="121"/>
        <v/>
      </c>
      <c r="B618" s="1" t="str">
        <f t="shared" ca="1" si="122"/>
        <v/>
      </c>
      <c r="C618" s="31" t="str">
        <f t="shared" ca="1" si="123"/>
        <v/>
      </c>
      <c r="D618" s="32" t="str">
        <f t="shared" ca="1" si="131"/>
        <v/>
      </c>
      <c r="E618" s="4" t="str">
        <f t="shared" ca="1" si="124"/>
        <v/>
      </c>
      <c r="F618" s="31" t="str">
        <f t="shared" ca="1" si="125"/>
        <v/>
      </c>
      <c r="G618" s="32" t="str">
        <f t="shared" ca="1" si="132"/>
        <v/>
      </c>
      <c r="H618" s="4" t="str">
        <f t="shared" ca="1" si="126"/>
        <v/>
      </c>
      <c r="I618" s="31" t="str">
        <f t="shared" ca="1" si="127"/>
        <v/>
      </c>
      <c r="J618" s="32" t="str">
        <f t="shared" ca="1" si="133"/>
        <v/>
      </c>
      <c r="K618" s="93" t="str">
        <f t="shared" ca="1" si="128"/>
        <v/>
      </c>
      <c r="S618" s="163" t="str">
        <f t="shared" si="129"/>
        <v/>
      </c>
      <c r="U618" s="163" t="str">
        <f t="shared" si="130"/>
        <v/>
      </c>
    </row>
    <row r="619" spans="1:21">
      <c r="A619" s="164" t="str">
        <f t="shared" ref="A619:A665" ca="1" si="134">IF(AND(ISBLANK(V608), A618 = $V$1),NOW(),IF(ISBLANK(V608),"",V608))</f>
        <v/>
      </c>
      <c r="B619" s="1" t="str">
        <f t="shared" ref="B619:B665" ca="1" si="135">IF(COUNTIF(O:O,A619)=1,VLOOKUP(A619,M:N,2), IF(COUNTIF(O:O,A619)=0,$B$10,""))</f>
        <v/>
      </c>
      <c r="C619" s="31" t="str">
        <f t="shared" ref="C619:C665" ca="1" si="136">IF(ISERROR(B619-2),"", -1*(B619-$B$14)*10^-4*$B$8*$B$5)</f>
        <v/>
      </c>
      <c r="D619" s="32" t="str">
        <f t="shared" ca="1" si="131"/>
        <v/>
      </c>
      <c r="E619" s="4" t="str">
        <f t="shared" ref="E619:E665" ca="1" si="137">IF(COUNTIF(O:O,A619)=1,VLOOKUP(A619,O:P,2), IF(COUNTIF(O:O,A619)=0,$C$10,""))</f>
        <v/>
      </c>
      <c r="F619" s="31" t="str">
        <f t="shared" ref="F619:F665" ca="1" si="138">IF(ISERROR(B619-2),"", -1*(E619-$E$14)*10^-4*$C$8*$C$5)</f>
        <v/>
      </c>
      <c r="G619" s="32" t="str">
        <f t="shared" ca="1" si="132"/>
        <v/>
      </c>
      <c r="H619" s="4" t="str">
        <f t="shared" ref="H619:H665" ca="1" si="139">IF(COUNTIF(O:O,A619)=1,VLOOKUP(A619,Q:R,2), IF(COUNTIF(O:O,A619)=0,$D$10,""))</f>
        <v/>
      </c>
      <c r="I619" s="31" t="str">
        <f t="shared" ref="I619:I665" ca="1" si="140">IF(ISERROR(B619-2),"", -1*(H619-$H$14)*10^-4*$D$8*$D$5)</f>
        <v/>
      </c>
      <c r="J619" s="32" t="str">
        <f t="shared" ca="1" si="133"/>
        <v/>
      </c>
      <c r="K619" s="93" t="str">
        <f t="shared" ref="K619:K665" ca="1" si="141">IF(ISERROR(B619-2),"",C619+D619+F619+G619-I619-J619)</f>
        <v/>
      </c>
      <c r="S619" s="163" t="str">
        <f t="shared" si="129"/>
        <v/>
      </c>
      <c r="U619" s="163" t="str">
        <f t="shared" si="130"/>
        <v/>
      </c>
    </row>
    <row r="620" spans="1:21">
      <c r="A620" s="164" t="str">
        <f t="shared" ca="1" si="134"/>
        <v/>
      </c>
      <c r="B620" s="1" t="str">
        <f t="shared" ca="1" si="135"/>
        <v/>
      </c>
      <c r="C620" s="31" t="str">
        <f t="shared" ca="1" si="136"/>
        <v/>
      </c>
      <c r="D620" s="32" t="str">
        <f t="shared" ca="1" si="131"/>
        <v/>
      </c>
      <c r="E620" s="4" t="str">
        <f t="shared" ca="1" si="137"/>
        <v/>
      </c>
      <c r="F620" s="31" t="str">
        <f t="shared" ca="1" si="138"/>
        <v/>
      </c>
      <c r="G620" s="32" t="str">
        <f t="shared" ca="1" si="132"/>
        <v/>
      </c>
      <c r="H620" s="4" t="str">
        <f t="shared" ca="1" si="139"/>
        <v/>
      </c>
      <c r="I620" s="31" t="str">
        <f t="shared" ca="1" si="140"/>
        <v/>
      </c>
      <c r="J620" s="32" t="str">
        <f t="shared" ca="1" si="133"/>
        <v/>
      </c>
      <c r="K620" s="93" t="str">
        <f t="shared" ca="1" si="141"/>
        <v/>
      </c>
      <c r="S620" s="163" t="str">
        <f t="shared" si="129"/>
        <v/>
      </c>
      <c r="U620" s="163" t="str">
        <f t="shared" si="130"/>
        <v/>
      </c>
    </row>
    <row r="621" spans="1:21">
      <c r="A621" s="164" t="str">
        <f t="shared" ca="1" si="134"/>
        <v/>
      </c>
      <c r="B621" s="1" t="str">
        <f t="shared" ca="1" si="135"/>
        <v/>
      </c>
      <c r="C621" s="31" t="str">
        <f t="shared" ca="1" si="136"/>
        <v/>
      </c>
      <c r="D621" s="32" t="str">
        <f t="shared" ca="1" si="131"/>
        <v/>
      </c>
      <c r="E621" s="4" t="str">
        <f t="shared" ca="1" si="137"/>
        <v/>
      </c>
      <c r="F621" s="31" t="str">
        <f t="shared" ca="1" si="138"/>
        <v/>
      </c>
      <c r="G621" s="32" t="str">
        <f t="shared" ca="1" si="132"/>
        <v/>
      </c>
      <c r="H621" s="4" t="str">
        <f t="shared" ca="1" si="139"/>
        <v/>
      </c>
      <c r="I621" s="31" t="str">
        <f t="shared" ca="1" si="140"/>
        <v/>
      </c>
      <c r="J621" s="32" t="str">
        <f t="shared" ca="1" si="133"/>
        <v/>
      </c>
      <c r="K621" s="93" t="str">
        <f t="shared" ca="1" si="141"/>
        <v/>
      </c>
      <c r="S621" s="163" t="str">
        <f t="shared" si="129"/>
        <v/>
      </c>
      <c r="U621" s="163" t="str">
        <f t="shared" si="130"/>
        <v/>
      </c>
    </row>
    <row r="622" spans="1:21">
      <c r="A622" s="164" t="str">
        <f t="shared" ca="1" si="134"/>
        <v/>
      </c>
      <c r="B622" s="1" t="str">
        <f t="shared" ca="1" si="135"/>
        <v/>
      </c>
      <c r="C622" s="31" t="str">
        <f t="shared" ca="1" si="136"/>
        <v/>
      </c>
      <c r="D622" s="32" t="str">
        <f t="shared" ca="1" si="131"/>
        <v/>
      </c>
      <c r="E622" s="4" t="str">
        <f t="shared" ca="1" si="137"/>
        <v/>
      </c>
      <c r="F622" s="31" t="str">
        <f t="shared" ca="1" si="138"/>
        <v/>
      </c>
      <c r="G622" s="32" t="str">
        <f t="shared" ca="1" si="132"/>
        <v/>
      </c>
      <c r="H622" s="4" t="str">
        <f t="shared" ca="1" si="139"/>
        <v/>
      </c>
      <c r="I622" s="31" t="str">
        <f t="shared" ca="1" si="140"/>
        <v/>
      </c>
      <c r="J622" s="32" t="str">
        <f t="shared" ca="1" si="133"/>
        <v/>
      </c>
      <c r="K622" s="93" t="str">
        <f t="shared" ca="1" si="141"/>
        <v/>
      </c>
      <c r="S622" s="163" t="str">
        <f t="shared" si="129"/>
        <v/>
      </c>
      <c r="U622" s="163" t="str">
        <f t="shared" si="130"/>
        <v/>
      </c>
    </row>
    <row r="623" spans="1:21">
      <c r="A623" s="164" t="str">
        <f t="shared" ca="1" si="134"/>
        <v/>
      </c>
      <c r="B623" s="1" t="str">
        <f t="shared" ca="1" si="135"/>
        <v/>
      </c>
      <c r="C623" s="31" t="str">
        <f t="shared" ca="1" si="136"/>
        <v/>
      </c>
      <c r="D623" s="32" t="str">
        <f t="shared" ca="1" si="131"/>
        <v/>
      </c>
      <c r="E623" s="4" t="str">
        <f t="shared" ca="1" si="137"/>
        <v/>
      </c>
      <c r="F623" s="31" t="str">
        <f t="shared" ca="1" si="138"/>
        <v/>
      </c>
      <c r="G623" s="32" t="str">
        <f t="shared" ca="1" si="132"/>
        <v/>
      </c>
      <c r="H623" s="4" t="str">
        <f t="shared" ca="1" si="139"/>
        <v/>
      </c>
      <c r="I623" s="31" t="str">
        <f t="shared" ca="1" si="140"/>
        <v/>
      </c>
      <c r="J623" s="32" t="str">
        <f t="shared" ca="1" si="133"/>
        <v/>
      </c>
      <c r="K623" s="93" t="str">
        <f t="shared" ca="1" si="141"/>
        <v/>
      </c>
      <c r="S623" s="163" t="str">
        <f t="shared" si="129"/>
        <v/>
      </c>
      <c r="U623" s="163" t="str">
        <f t="shared" si="130"/>
        <v/>
      </c>
    </row>
    <row r="624" spans="1:21">
      <c r="A624" s="164" t="str">
        <f t="shared" ca="1" si="134"/>
        <v/>
      </c>
      <c r="B624" s="1" t="str">
        <f t="shared" ca="1" si="135"/>
        <v/>
      </c>
      <c r="C624" s="31" t="str">
        <f t="shared" ca="1" si="136"/>
        <v/>
      </c>
      <c r="D624" s="32" t="str">
        <f t="shared" ca="1" si="131"/>
        <v/>
      </c>
      <c r="E624" s="4" t="str">
        <f t="shared" ca="1" si="137"/>
        <v/>
      </c>
      <c r="F624" s="31" t="str">
        <f t="shared" ca="1" si="138"/>
        <v/>
      </c>
      <c r="G624" s="32" t="str">
        <f t="shared" ca="1" si="132"/>
        <v/>
      </c>
      <c r="H624" s="4" t="str">
        <f t="shared" ca="1" si="139"/>
        <v/>
      </c>
      <c r="I624" s="31" t="str">
        <f t="shared" ca="1" si="140"/>
        <v/>
      </c>
      <c r="J624" s="32" t="str">
        <f t="shared" ca="1" si="133"/>
        <v/>
      </c>
      <c r="K624" s="93" t="str">
        <f t="shared" ca="1" si="141"/>
        <v/>
      </c>
      <c r="S624" s="163" t="str">
        <f t="shared" si="129"/>
        <v/>
      </c>
      <c r="U624" s="163" t="str">
        <f t="shared" si="130"/>
        <v/>
      </c>
    </row>
    <row r="625" spans="1:21">
      <c r="A625" s="164" t="str">
        <f t="shared" ca="1" si="134"/>
        <v/>
      </c>
      <c r="B625" s="1" t="str">
        <f t="shared" ca="1" si="135"/>
        <v/>
      </c>
      <c r="C625" s="31" t="str">
        <f t="shared" ca="1" si="136"/>
        <v/>
      </c>
      <c r="D625" s="32" t="str">
        <f t="shared" ca="1" si="131"/>
        <v/>
      </c>
      <c r="E625" s="4" t="str">
        <f t="shared" ca="1" si="137"/>
        <v/>
      </c>
      <c r="F625" s="31" t="str">
        <f t="shared" ca="1" si="138"/>
        <v/>
      </c>
      <c r="G625" s="32" t="str">
        <f t="shared" ca="1" si="132"/>
        <v/>
      </c>
      <c r="H625" s="4" t="str">
        <f t="shared" ca="1" si="139"/>
        <v/>
      </c>
      <c r="I625" s="31" t="str">
        <f t="shared" ca="1" si="140"/>
        <v/>
      </c>
      <c r="J625" s="32" t="str">
        <f t="shared" ca="1" si="133"/>
        <v/>
      </c>
      <c r="K625" s="93" t="str">
        <f t="shared" ca="1" si="141"/>
        <v/>
      </c>
      <c r="S625" s="163" t="str">
        <f t="shared" si="129"/>
        <v/>
      </c>
      <c r="U625" s="163" t="str">
        <f t="shared" si="130"/>
        <v/>
      </c>
    </row>
    <row r="626" spans="1:21">
      <c r="A626" s="164" t="str">
        <f t="shared" ca="1" si="134"/>
        <v/>
      </c>
      <c r="B626" s="1" t="str">
        <f t="shared" ca="1" si="135"/>
        <v/>
      </c>
      <c r="C626" s="31" t="str">
        <f t="shared" ca="1" si="136"/>
        <v/>
      </c>
      <c r="D626" s="32" t="str">
        <f t="shared" ca="1" si="131"/>
        <v/>
      </c>
      <c r="E626" s="4" t="str">
        <f t="shared" ca="1" si="137"/>
        <v/>
      </c>
      <c r="F626" s="31" t="str">
        <f t="shared" ca="1" si="138"/>
        <v/>
      </c>
      <c r="G626" s="32" t="str">
        <f t="shared" ca="1" si="132"/>
        <v/>
      </c>
      <c r="H626" s="4" t="str">
        <f t="shared" ca="1" si="139"/>
        <v/>
      </c>
      <c r="I626" s="31" t="str">
        <f t="shared" ca="1" si="140"/>
        <v/>
      </c>
      <c r="J626" s="32" t="str">
        <f t="shared" ca="1" si="133"/>
        <v/>
      </c>
      <c r="K626" s="93" t="str">
        <f t="shared" ca="1" si="141"/>
        <v/>
      </c>
      <c r="S626" s="163" t="str">
        <f t="shared" si="129"/>
        <v/>
      </c>
      <c r="U626" s="163" t="str">
        <f t="shared" si="130"/>
        <v/>
      </c>
    </row>
    <row r="627" spans="1:21">
      <c r="A627" s="164" t="str">
        <f t="shared" ca="1" si="134"/>
        <v/>
      </c>
      <c r="B627" s="1" t="str">
        <f t="shared" ca="1" si="135"/>
        <v/>
      </c>
      <c r="C627" s="31" t="str">
        <f t="shared" ca="1" si="136"/>
        <v/>
      </c>
      <c r="D627" s="32" t="str">
        <f t="shared" ca="1" si="131"/>
        <v/>
      </c>
      <c r="E627" s="4" t="str">
        <f t="shared" ca="1" si="137"/>
        <v/>
      </c>
      <c r="F627" s="31" t="str">
        <f t="shared" ca="1" si="138"/>
        <v/>
      </c>
      <c r="G627" s="32" t="str">
        <f t="shared" ca="1" si="132"/>
        <v/>
      </c>
      <c r="H627" s="4" t="str">
        <f t="shared" ca="1" si="139"/>
        <v/>
      </c>
      <c r="I627" s="31" t="str">
        <f t="shared" ca="1" si="140"/>
        <v/>
      </c>
      <c r="J627" s="32" t="str">
        <f t="shared" ca="1" si="133"/>
        <v/>
      </c>
      <c r="K627" s="93" t="str">
        <f t="shared" ca="1" si="141"/>
        <v/>
      </c>
      <c r="S627" s="163" t="str">
        <f t="shared" si="129"/>
        <v/>
      </c>
      <c r="U627" s="163" t="str">
        <f t="shared" si="130"/>
        <v/>
      </c>
    </row>
    <row r="628" spans="1:21">
      <c r="A628" s="164" t="str">
        <f t="shared" ca="1" si="134"/>
        <v/>
      </c>
      <c r="B628" s="1" t="str">
        <f t="shared" ca="1" si="135"/>
        <v/>
      </c>
      <c r="C628" s="31" t="str">
        <f t="shared" ca="1" si="136"/>
        <v/>
      </c>
      <c r="D628" s="32" t="str">
        <f t="shared" ca="1" si="131"/>
        <v/>
      </c>
      <c r="E628" s="4" t="str">
        <f t="shared" ca="1" si="137"/>
        <v/>
      </c>
      <c r="F628" s="31" t="str">
        <f t="shared" ca="1" si="138"/>
        <v/>
      </c>
      <c r="G628" s="32" t="str">
        <f t="shared" ca="1" si="132"/>
        <v/>
      </c>
      <c r="H628" s="4" t="str">
        <f t="shared" ca="1" si="139"/>
        <v/>
      </c>
      <c r="I628" s="31" t="str">
        <f t="shared" ca="1" si="140"/>
        <v/>
      </c>
      <c r="J628" s="32" t="str">
        <f t="shared" ca="1" si="133"/>
        <v/>
      </c>
      <c r="K628" s="93" t="str">
        <f t="shared" ca="1" si="141"/>
        <v/>
      </c>
      <c r="S628" s="163" t="str">
        <f t="shared" si="129"/>
        <v/>
      </c>
      <c r="U628" s="163" t="str">
        <f t="shared" si="130"/>
        <v/>
      </c>
    </row>
    <row r="629" spans="1:21">
      <c r="A629" s="164" t="str">
        <f t="shared" ca="1" si="134"/>
        <v/>
      </c>
      <c r="B629" s="1" t="str">
        <f t="shared" ca="1" si="135"/>
        <v/>
      </c>
      <c r="C629" s="31" t="str">
        <f t="shared" ca="1" si="136"/>
        <v/>
      </c>
      <c r="D629" s="32" t="str">
        <f t="shared" ca="1" si="131"/>
        <v/>
      </c>
      <c r="E629" s="4" t="str">
        <f t="shared" ca="1" si="137"/>
        <v/>
      </c>
      <c r="F629" s="31" t="str">
        <f t="shared" ca="1" si="138"/>
        <v/>
      </c>
      <c r="G629" s="32" t="str">
        <f t="shared" ca="1" si="132"/>
        <v/>
      </c>
      <c r="H629" s="4" t="str">
        <f t="shared" ca="1" si="139"/>
        <v/>
      </c>
      <c r="I629" s="31" t="str">
        <f t="shared" ca="1" si="140"/>
        <v/>
      </c>
      <c r="J629" s="32" t="str">
        <f t="shared" ca="1" si="133"/>
        <v/>
      </c>
      <c r="K629" s="93" t="str">
        <f t="shared" ca="1" si="141"/>
        <v/>
      </c>
      <c r="S629" s="163" t="str">
        <f t="shared" si="129"/>
        <v/>
      </c>
      <c r="U629" s="163" t="str">
        <f t="shared" si="130"/>
        <v/>
      </c>
    </row>
    <row r="630" spans="1:21">
      <c r="A630" s="164" t="str">
        <f t="shared" ca="1" si="134"/>
        <v/>
      </c>
      <c r="B630" s="1" t="str">
        <f t="shared" ca="1" si="135"/>
        <v/>
      </c>
      <c r="C630" s="31" t="str">
        <f t="shared" ca="1" si="136"/>
        <v/>
      </c>
      <c r="D630" s="32" t="str">
        <f t="shared" ca="1" si="131"/>
        <v/>
      </c>
      <c r="E630" s="4" t="str">
        <f t="shared" ca="1" si="137"/>
        <v/>
      </c>
      <c r="F630" s="31" t="str">
        <f t="shared" ca="1" si="138"/>
        <v/>
      </c>
      <c r="G630" s="32" t="str">
        <f t="shared" ca="1" si="132"/>
        <v/>
      </c>
      <c r="H630" s="4" t="str">
        <f t="shared" ca="1" si="139"/>
        <v/>
      </c>
      <c r="I630" s="31" t="str">
        <f t="shared" ca="1" si="140"/>
        <v/>
      </c>
      <c r="J630" s="32" t="str">
        <f t="shared" ca="1" si="133"/>
        <v/>
      </c>
      <c r="K630" s="93" t="str">
        <f t="shared" ca="1" si="141"/>
        <v/>
      </c>
      <c r="S630" s="163" t="str">
        <f t="shared" si="129"/>
        <v/>
      </c>
      <c r="U630" s="163" t="str">
        <f t="shared" si="130"/>
        <v/>
      </c>
    </row>
    <row r="631" spans="1:21">
      <c r="A631" s="164" t="str">
        <f t="shared" ca="1" si="134"/>
        <v/>
      </c>
      <c r="B631" s="1" t="str">
        <f t="shared" ca="1" si="135"/>
        <v/>
      </c>
      <c r="C631" s="31" t="str">
        <f t="shared" ca="1" si="136"/>
        <v/>
      </c>
      <c r="D631" s="32" t="str">
        <f t="shared" ca="1" si="131"/>
        <v/>
      </c>
      <c r="E631" s="4" t="str">
        <f t="shared" ca="1" si="137"/>
        <v/>
      </c>
      <c r="F631" s="31" t="str">
        <f t="shared" ca="1" si="138"/>
        <v/>
      </c>
      <c r="G631" s="32" t="str">
        <f t="shared" ca="1" si="132"/>
        <v/>
      </c>
      <c r="H631" s="4" t="str">
        <f t="shared" ca="1" si="139"/>
        <v/>
      </c>
      <c r="I631" s="31" t="str">
        <f t="shared" ca="1" si="140"/>
        <v/>
      </c>
      <c r="J631" s="32" t="str">
        <f t="shared" ca="1" si="133"/>
        <v/>
      </c>
      <c r="K631" s="93" t="str">
        <f t="shared" ca="1" si="141"/>
        <v/>
      </c>
      <c r="S631" s="163" t="str">
        <f t="shared" si="129"/>
        <v/>
      </c>
      <c r="U631" s="163" t="str">
        <f t="shared" si="130"/>
        <v/>
      </c>
    </row>
    <row r="632" spans="1:21">
      <c r="A632" s="164" t="str">
        <f t="shared" ca="1" si="134"/>
        <v/>
      </c>
      <c r="B632" s="1" t="str">
        <f t="shared" ca="1" si="135"/>
        <v/>
      </c>
      <c r="C632" s="31" t="str">
        <f t="shared" ca="1" si="136"/>
        <v/>
      </c>
      <c r="D632" s="32" t="str">
        <f t="shared" ca="1" si="131"/>
        <v/>
      </c>
      <c r="E632" s="4" t="str">
        <f t="shared" ca="1" si="137"/>
        <v/>
      </c>
      <c r="F632" s="31" t="str">
        <f t="shared" ca="1" si="138"/>
        <v/>
      </c>
      <c r="G632" s="32" t="str">
        <f t="shared" ca="1" si="132"/>
        <v/>
      </c>
      <c r="H632" s="4" t="str">
        <f t="shared" ca="1" si="139"/>
        <v/>
      </c>
      <c r="I632" s="31" t="str">
        <f t="shared" ca="1" si="140"/>
        <v/>
      </c>
      <c r="J632" s="32" t="str">
        <f t="shared" ca="1" si="133"/>
        <v/>
      </c>
      <c r="K632" s="93" t="str">
        <f t="shared" ca="1" si="141"/>
        <v/>
      </c>
      <c r="S632" s="163" t="str">
        <f t="shared" si="129"/>
        <v/>
      </c>
      <c r="U632" s="163" t="str">
        <f t="shared" si="130"/>
        <v/>
      </c>
    </row>
    <row r="633" spans="1:21">
      <c r="A633" s="164" t="str">
        <f t="shared" ca="1" si="134"/>
        <v/>
      </c>
      <c r="B633" s="1" t="str">
        <f t="shared" ca="1" si="135"/>
        <v/>
      </c>
      <c r="C633" s="31" t="str">
        <f t="shared" ca="1" si="136"/>
        <v/>
      </c>
      <c r="D633" s="32" t="str">
        <f t="shared" ca="1" si="131"/>
        <v/>
      </c>
      <c r="E633" s="4" t="str">
        <f t="shared" ca="1" si="137"/>
        <v/>
      </c>
      <c r="F633" s="31" t="str">
        <f t="shared" ca="1" si="138"/>
        <v/>
      </c>
      <c r="G633" s="32" t="str">
        <f t="shared" ca="1" si="132"/>
        <v/>
      </c>
      <c r="H633" s="4" t="str">
        <f t="shared" ca="1" si="139"/>
        <v/>
      </c>
      <c r="I633" s="31" t="str">
        <f t="shared" ca="1" si="140"/>
        <v/>
      </c>
      <c r="J633" s="32" t="str">
        <f t="shared" ca="1" si="133"/>
        <v/>
      </c>
      <c r="K633" s="93" t="str">
        <f t="shared" ca="1" si="141"/>
        <v/>
      </c>
      <c r="S633" s="163" t="str">
        <f t="shared" si="129"/>
        <v/>
      </c>
      <c r="U633" s="163" t="str">
        <f t="shared" si="130"/>
        <v/>
      </c>
    </row>
    <row r="634" spans="1:21">
      <c r="A634" s="164" t="str">
        <f t="shared" ca="1" si="134"/>
        <v/>
      </c>
      <c r="B634" s="1" t="str">
        <f t="shared" ca="1" si="135"/>
        <v/>
      </c>
      <c r="C634" s="31" t="str">
        <f t="shared" ca="1" si="136"/>
        <v/>
      </c>
      <c r="D634" s="32" t="str">
        <f t="shared" ca="1" si="131"/>
        <v/>
      </c>
      <c r="E634" s="4" t="str">
        <f t="shared" ca="1" si="137"/>
        <v/>
      </c>
      <c r="F634" s="31" t="str">
        <f t="shared" ca="1" si="138"/>
        <v/>
      </c>
      <c r="G634" s="32" t="str">
        <f t="shared" ca="1" si="132"/>
        <v/>
      </c>
      <c r="H634" s="4" t="str">
        <f t="shared" ca="1" si="139"/>
        <v/>
      </c>
      <c r="I634" s="31" t="str">
        <f t="shared" ca="1" si="140"/>
        <v/>
      </c>
      <c r="J634" s="32" t="str">
        <f t="shared" ca="1" si="133"/>
        <v/>
      </c>
      <c r="K634" s="93" t="str">
        <f t="shared" ca="1" si="141"/>
        <v/>
      </c>
      <c r="S634" s="163" t="str">
        <f t="shared" si="129"/>
        <v/>
      </c>
      <c r="U634" s="163" t="str">
        <f t="shared" si="130"/>
        <v/>
      </c>
    </row>
    <row r="635" spans="1:21">
      <c r="A635" s="164" t="str">
        <f t="shared" ca="1" si="134"/>
        <v/>
      </c>
      <c r="B635" s="1" t="str">
        <f t="shared" ca="1" si="135"/>
        <v/>
      </c>
      <c r="C635" s="31" t="str">
        <f t="shared" ca="1" si="136"/>
        <v/>
      </c>
      <c r="D635" s="32" t="str">
        <f t="shared" ca="1" si="131"/>
        <v/>
      </c>
      <c r="E635" s="4" t="str">
        <f t="shared" ca="1" si="137"/>
        <v/>
      </c>
      <c r="F635" s="31" t="str">
        <f t="shared" ca="1" si="138"/>
        <v/>
      </c>
      <c r="G635" s="32" t="str">
        <f t="shared" ca="1" si="132"/>
        <v/>
      </c>
      <c r="H635" s="4" t="str">
        <f t="shared" ca="1" si="139"/>
        <v/>
      </c>
      <c r="I635" s="31" t="str">
        <f t="shared" ca="1" si="140"/>
        <v/>
      </c>
      <c r="J635" s="32" t="str">
        <f t="shared" ca="1" si="133"/>
        <v/>
      </c>
      <c r="K635" s="93" t="str">
        <f t="shared" ca="1" si="141"/>
        <v/>
      </c>
      <c r="S635" s="163" t="str">
        <f t="shared" si="129"/>
        <v/>
      </c>
      <c r="U635" s="163" t="str">
        <f t="shared" si="130"/>
        <v/>
      </c>
    </row>
    <row r="636" spans="1:21">
      <c r="A636" s="164" t="str">
        <f t="shared" ca="1" si="134"/>
        <v/>
      </c>
      <c r="B636" s="1" t="str">
        <f t="shared" ca="1" si="135"/>
        <v/>
      </c>
      <c r="C636" s="31" t="str">
        <f t="shared" ca="1" si="136"/>
        <v/>
      </c>
      <c r="D636" s="32" t="str">
        <f t="shared" ca="1" si="131"/>
        <v/>
      </c>
      <c r="E636" s="4" t="str">
        <f t="shared" ca="1" si="137"/>
        <v/>
      </c>
      <c r="F636" s="31" t="str">
        <f t="shared" ca="1" si="138"/>
        <v/>
      </c>
      <c r="G636" s="32" t="str">
        <f t="shared" ca="1" si="132"/>
        <v/>
      </c>
      <c r="H636" s="4" t="str">
        <f t="shared" ca="1" si="139"/>
        <v/>
      </c>
      <c r="I636" s="31" t="str">
        <f t="shared" ca="1" si="140"/>
        <v/>
      </c>
      <c r="J636" s="32" t="str">
        <f t="shared" ca="1" si="133"/>
        <v/>
      </c>
      <c r="K636" s="93" t="str">
        <f t="shared" ca="1" si="141"/>
        <v/>
      </c>
      <c r="S636" s="163" t="str">
        <f t="shared" si="129"/>
        <v/>
      </c>
      <c r="U636" s="163" t="str">
        <f t="shared" si="130"/>
        <v/>
      </c>
    </row>
    <row r="637" spans="1:21">
      <c r="A637" s="164" t="str">
        <f t="shared" ca="1" si="134"/>
        <v/>
      </c>
      <c r="B637" s="1" t="str">
        <f t="shared" ca="1" si="135"/>
        <v/>
      </c>
      <c r="C637" s="31" t="str">
        <f t="shared" ca="1" si="136"/>
        <v/>
      </c>
      <c r="D637" s="32" t="str">
        <f t="shared" ca="1" si="131"/>
        <v/>
      </c>
      <c r="E637" s="4" t="str">
        <f t="shared" ca="1" si="137"/>
        <v/>
      </c>
      <c r="F637" s="31" t="str">
        <f t="shared" ca="1" si="138"/>
        <v/>
      </c>
      <c r="G637" s="32" t="str">
        <f t="shared" ca="1" si="132"/>
        <v/>
      </c>
      <c r="H637" s="4" t="str">
        <f t="shared" ca="1" si="139"/>
        <v/>
      </c>
      <c r="I637" s="31" t="str">
        <f t="shared" ca="1" si="140"/>
        <v/>
      </c>
      <c r="J637" s="32" t="str">
        <f t="shared" ca="1" si="133"/>
        <v/>
      </c>
      <c r="K637" s="93" t="str">
        <f t="shared" ca="1" si="141"/>
        <v/>
      </c>
      <c r="S637" s="163" t="str">
        <f t="shared" si="129"/>
        <v/>
      </c>
      <c r="U637" s="163" t="str">
        <f t="shared" si="130"/>
        <v/>
      </c>
    </row>
    <row r="638" spans="1:21">
      <c r="A638" s="164" t="str">
        <f t="shared" ca="1" si="134"/>
        <v/>
      </c>
      <c r="B638" s="1" t="str">
        <f t="shared" ca="1" si="135"/>
        <v/>
      </c>
      <c r="C638" s="31" t="str">
        <f t="shared" ca="1" si="136"/>
        <v/>
      </c>
      <c r="D638" s="32" t="str">
        <f t="shared" ca="1" si="131"/>
        <v/>
      </c>
      <c r="E638" s="4" t="str">
        <f t="shared" ca="1" si="137"/>
        <v/>
      </c>
      <c r="F638" s="31" t="str">
        <f t="shared" ca="1" si="138"/>
        <v/>
      </c>
      <c r="G638" s="32" t="str">
        <f t="shared" ca="1" si="132"/>
        <v/>
      </c>
      <c r="H638" s="4" t="str">
        <f t="shared" ca="1" si="139"/>
        <v/>
      </c>
      <c r="I638" s="31" t="str">
        <f t="shared" ca="1" si="140"/>
        <v/>
      </c>
      <c r="J638" s="32" t="str">
        <f t="shared" ca="1" si="133"/>
        <v/>
      </c>
      <c r="K638" s="93" t="str">
        <f t="shared" ca="1" si="141"/>
        <v/>
      </c>
      <c r="S638" s="163" t="str">
        <f t="shared" si="129"/>
        <v/>
      </c>
      <c r="U638" s="163" t="str">
        <f t="shared" si="130"/>
        <v/>
      </c>
    </row>
    <row r="639" spans="1:21">
      <c r="A639" s="164" t="str">
        <f t="shared" ca="1" si="134"/>
        <v/>
      </c>
      <c r="B639" s="1" t="str">
        <f t="shared" ca="1" si="135"/>
        <v/>
      </c>
      <c r="C639" s="31" t="str">
        <f t="shared" ca="1" si="136"/>
        <v/>
      </c>
      <c r="D639" s="32" t="str">
        <f t="shared" ca="1" si="131"/>
        <v/>
      </c>
      <c r="E639" s="4" t="str">
        <f t="shared" ca="1" si="137"/>
        <v/>
      </c>
      <c r="F639" s="31" t="str">
        <f t="shared" ca="1" si="138"/>
        <v/>
      </c>
      <c r="G639" s="32" t="str">
        <f t="shared" ca="1" si="132"/>
        <v/>
      </c>
      <c r="H639" s="4" t="str">
        <f t="shared" ca="1" si="139"/>
        <v/>
      </c>
      <c r="I639" s="31" t="str">
        <f t="shared" ca="1" si="140"/>
        <v/>
      </c>
      <c r="J639" s="32" t="str">
        <f t="shared" ca="1" si="133"/>
        <v/>
      </c>
      <c r="K639" s="93" t="str">
        <f t="shared" ca="1" si="141"/>
        <v/>
      </c>
      <c r="S639" s="163" t="str">
        <f t="shared" si="129"/>
        <v/>
      </c>
      <c r="U639" s="163" t="str">
        <f t="shared" si="130"/>
        <v/>
      </c>
    </row>
    <row r="640" spans="1:21">
      <c r="A640" s="164" t="str">
        <f t="shared" ca="1" si="134"/>
        <v/>
      </c>
      <c r="B640" s="1" t="str">
        <f t="shared" ca="1" si="135"/>
        <v/>
      </c>
      <c r="C640" s="31" t="str">
        <f t="shared" ca="1" si="136"/>
        <v/>
      </c>
      <c r="D640" s="32" t="str">
        <f t="shared" ca="1" si="131"/>
        <v/>
      </c>
      <c r="E640" s="4" t="str">
        <f t="shared" ca="1" si="137"/>
        <v/>
      </c>
      <c r="F640" s="31" t="str">
        <f t="shared" ca="1" si="138"/>
        <v/>
      </c>
      <c r="G640" s="32" t="str">
        <f t="shared" ca="1" si="132"/>
        <v/>
      </c>
      <c r="H640" s="4" t="str">
        <f t="shared" ca="1" si="139"/>
        <v/>
      </c>
      <c r="I640" s="31" t="str">
        <f t="shared" ca="1" si="140"/>
        <v/>
      </c>
      <c r="J640" s="32" t="str">
        <f t="shared" ca="1" si="133"/>
        <v/>
      </c>
      <c r="K640" s="93" t="str">
        <f t="shared" ca="1" si="141"/>
        <v/>
      </c>
      <c r="S640" s="163" t="str">
        <f t="shared" si="129"/>
        <v/>
      </c>
      <c r="U640" s="163" t="str">
        <f t="shared" si="130"/>
        <v/>
      </c>
    </row>
    <row r="641" spans="1:21">
      <c r="A641" s="164" t="str">
        <f t="shared" ca="1" si="134"/>
        <v/>
      </c>
      <c r="B641" s="1" t="str">
        <f t="shared" ca="1" si="135"/>
        <v/>
      </c>
      <c r="C641" s="31" t="str">
        <f t="shared" ca="1" si="136"/>
        <v/>
      </c>
      <c r="D641" s="32" t="str">
        <f t="shared" ca="1" si="131"/>
        <v/>
      </c>
      <c r="E641" s="4" t="str">
        <f t="shared" ca="1" si="137"/>
        <v/>
      </c>
      <c r="F641" s="31" t="str">
        <f t="shared" ca="1" si="138"/>
        <v/>
      </c>
      <c r="G641" s="32" t="str">
        <f t="shared" ca="1" si="132"/>
        <v/>
      </c>
      <c r="H641" s="4" t="str">
        <f t="shared" ca="1" si="139"/>
        <v/>
      </c>
      <c r="I641" s="31" t="str">
        <f t="shared" ca="1" si="140"/>
        <v/>
      </c>
      <c r="J641" s="32" t="str">
        <f t="shared" ca="1" si="133"/>
        <v/>
      </c>
      <c r="K641" s="93" t="str">
        <f t="shared" ca="1" si="141"/>
        <v/>
      </c>
      <c r="S641" s="163" t="str">
        <f t="shared" si="129"/>
        <v/>
      </c>
      <c r="U641" s="163" t="str">
        <f t="shared" si="130"/>
        <v/>
      </c>
    </row>
    <row r="642" spans="1:21">
      <c r="A642" s="164" t="str">
        <f t="shared" ca="1" si="134"/>
        <v/>
      </c>
      <c r="B642" s="1" t="str">
        <f t="shared" ca="1" si="135"/>
        <v/>
      </c>
      <c r="C642" s="31" t="str">
        <f t="shared" ca="1" si="136"/>
        <v/>
      </c>
      <c r="D642" s="32" t="str">
        <f t="shared" ca="1" si="131"/>
        <v/>
      </c>
      <c r="E642" s="4" t="str">
        <f t="shared" ca="1" si="137"/>
        <v/>
      </c>
      <c r="F642" s="31" t="str">
        <f t="shared" ca="1" si="138"/>
        <v/>
      </c>
      <c r="G642" s="32" t="str">
        <f t="shared" ca="1" si="132"/>
        <v/>
      </c>
      <c r="H642" s="4" t="str">
        <f t="shared" ca="1" si="139"/>
        <v/>
      </c>
      <c r="I642" s="31" t="str">
        <f t="shared" ca="1" si="140"/>
        <v/>
      </c>
      <c r="J642" s="32" t="str">
        <f t="shared" ca="1" si="133"/>
        <v/>
      </c>
      <c r="K642" s="93" t="str">
        <f t="shared" ca="1" si="141"/>
        <v/>
      </c>
      <c r="S642" s="163" t="str">
        <f t="shared" si="129"/>
        <v/>
      </c>
      <c r="U642" s="163" t="str">
        <f t="shared" si="130"/>
        <v/>
      </c>
    </row>
    <row r="643" spans="1:21">
      <c r="A643" s="164" t="str">
        <f t="shared" ca="1" si="134"/>
        <v/>
      </c>
      <c r="B643" s="1" t="str">
        <f t="shared" ca="1" si="135"/>
        <v/>
      </c>
      <c r="C643" s="31" t="str">
        <f t="shared" ca="1" si="136"/>
        <v/>
      </c>
      <c r="D643" s="32" t="str">
        <f t="shared" ca="1" si="131"/>
        <v/>
      </c>
      <c r="E643" s="4" t="str">
        <f t="shared" ca="1" si="137"/>
        <v/>
      </c>
      <c r="F643" s="31" t="str">
        <f t="shared" ca="1" si="138"/>
        <v/>
      </c>
      <c r="G643" s="32" t="str">
        <f t="shared" ca="1" si="132"/>
        <v/>
      </c>
      <c r="H643" s="4" t="str">
        <f t="shared" ca="1" si="139"/>
        <v/>
      </c>
      <c r="I643" s="31" t="str">
        <f t="shared" ca="1" si="140"/>
        <v/>
      </c>
      <c r="J643" s="32" t="str">
        <f t="shared" ca="1" si="133"/>
        <v/>
      </c>
      <c r="K643" s="93" t="str">
        <f t="shared" ca="1" si="141"/>
        <v/>
      </c>
      <c r="S643" s="163" t="str">
        <f t="shared" si="129"/>
        <v/>
      </c>
      <c r="U643" s="163" t="str">
        <f t="shared" si="130"/>
        <v/>
      </c>
    </row>
    <row r="644" spans="1:21">
      <c r="A644" s="164" t="str">
        <f t="shared" ca="1" si="134"/>
        <v/>
      </c>
      <c r="B644" s="1" t="str">
        <f t="shared" ca="1" si="135"/>
        <v/>
      </c>
      <c r="C644" s="31" t="str">
        <f t="shared" ca="1" si="136"/>
        <v/>
      </c>
      <c r="D644" s="32" t="str">
        <f t="shared" ca="1" si="131"/>
        <v/>
      </c>
      <c r="E644" s="4" t="str">
        <f t="shared" ca="1" si="137"/>
        <v/>
      </c>
      <c r="F644" s="31" t="str">
        <f t="shared" ca="1" si="138"/>
        <v/>
      </c>
      <c r="G644" s="32" t="str">
        <f t="shared" ca="1" si="132"/>
        <v/>
      </c>
      <c r="H644" s="4" t="str">
        <f t="shared" ca="1" si="139"/>
        <v/>
      </c>
      <c r="I644" s="31" t="str">
        <f t="shared" ca="1" si="140"/>
        <v/>
      </c>
      <c r="J644" s="32" t="str">
        <f t="shared" ca="1" si="133"/>
        <v/>
      </c>
      <c r="K644" s="93" t="str">
        <f t="shared" ca="1" si="141"/>
        <v/>
      </c>
      <c r="S644" s="163" t="str">
        <f t="shared" ref="S644:S707" si="142">IF(COUNTIF(O:O,M644)*COUNTIF(Q:Q,M644),M644,"")</f>
        <v/>
      </c>
      <c r="U644" s="163" t="str">
        <f t="shared" ref="U644:U707" si="143">IF(T644&gt;$A$14,T644,"")</f>
        <v/>
      </c>
    </row>
    <row r="645" spans="1:21">
      <c r="A645" s="164" t="str">
        <f t="shared" ca="1" si="134"/>
        <v/>
      </c>
      <c r="B645" s="1" t="str">
        <f t="shared" ca="1" si="135"/>
        <v/>
      </c>
      <c r="C645" s="31" t="str">
        <f t="shared" ca="1" si="136"/>
        <v/>
      </c>
      <c r="D645" s="32" t="str">
        <f t="shared" ca="1" si="131"/>
        <v/>
      </c>
      <c r="E645" s="4" t="str">
        <f t="shared" ca="1" si="137"/>
        <v/>
      </c>
      <c r="F645" s="31" t="str">
        <f t="shared" ca="1" si="138"/>
        <v/>
      </c>
      <c r="G645" s="32" t="str">
        <f t="shared" ca="1" si="132"/>
        <v/>
      </c>
      <c r="H645" s="4" t="str">
        <f t="shared" ca="1" si="139"/>
        <v/>
      </c>
      <c r="I645" s="31" t="str">
        <f t="shared" ca="1" si="140"/>
        <v/>
      </c>
      <c r="J645" s="32" t="str">
        <f t="shared" ca="1" si="133"/>
        <v/>
      </c>
      <c r="K645" s="93" t="str">
        <f t="shared" ca="1" si="141"/>
        <v/>
      </c>
      <c r="S645" s="163" t="str">
        <f t="shared" si="142"/>
        <v/>
      </c>
      <c r="U645" s="163" t="str">
        <f t="shared" si="143"/>
        <v/>
      </c>
    </row>
    <row r="646" spans="1:21">
      <c r="A646" s="164" t="str">
        <f t="shared" ca="1" si="134"/>
        <v/>
      </c>
      <c r="B646" s="1" t="str">
        <f t="shared" ca="1" si="135"/>
        <v/>
      </c>
      <c r="C646" s="31" t="str">
        <f t="shared" ca="1" si="136"/>
        <v/>
      </c>
      <c r="D646" s="32" t="str">
        <f t="shared" ca="1" si="131"/>
        <v/>
      </c>
      <c r="E646" s="4" t="str">
        <f t="shared" ca="1" si="137"/>
        <v/>
      </c>
      <c r="F646" s="31" t="str">
        <f t="shared" ca="1" si="138"/>
        <v/>
      </c>
      <c r="G646" s="32" t="str">
        <f t="shared" ca="1" si="132"/>
        <v/>
      </c>
      <c r="H646" s="4" t="str">
        <f t="shared" ca="1" si="139"/>
        <v/>
      </c>
      <c r="I646" s="31" t="str">
        <f t="shared" ca="1" si="140"/>
        <v/>
      </c>
      <c r="J646" s="32" t="str">
        <f t="shared" ca="1" si="133"/>
        <v/>
      </c>
      <c r="K646" s="93" t="str">
        <f t="shared" ca="1" si="141"/>
        <v/>
      </c>
      <c r="S646" s="163" t="str">
        <f t="shared" si="142"/>
        <v/>
      </c>
      <c r="U646" s="163" t="str">
        <f t="shared" si="143"/>
        <v/>
      </c>
    </row>
    <row r="647" spans="1:21">
      <c r="A647" s="164" t="str">
        <f t="shared" ca="1" si="134"/>
        <v/>
      </c>
      <c r="B647" s="1" t="str">
        <f t="shared" ca="1" si="135"/>
        <v/>
      </c>
      <c r="C647" s="31" t="str">
        <f t="shared" ca="1" si="136"/>
        <v/>
      </c>
      <c r="D647" s="32" t="str">
        <f t="shared" ca="1" si="131"/>
        <v/>
      </c>
      <c r="E647" s="4" t="str">
        <f t="shared" ca="1" si="137"/>
        <v/>
      </c>
      <c r="F647" s="31" t="str">
        <f t="shared" ca="1" si="138"/>
        <v/>
      </c>
      <c r="G647" s="32" t="str">
        <f t="shared" ca="1" si="132"/>
        <v/>
      </c>
      <c r="H647" s="4" t="str">
        <f t="shared" ca="1" si="139"/>
        <v/>
      </c>
      <c r="I647" s="31" t="str">
        <f t="shared" ca="1" si="140"/>
        <v/>
      </c>
      <c r="J647" s="32" t="str">
        <f t="shared" ca="1" si="133"/>
        <v/>
      </c>
      <c r="K647" s="93" t="str">
        <f t="shared" ca="1" si="141"/>
        <v/>
      </c>
      <c r="S647" s="163" t="str">
        <f t="shared" si="142"/>
        <v/>
      </c>
      <c r="U647" s="163" t="str">
        <f t="shared" si="143"/>
        <v/>
      </c>
    </row>
    <row r="648" spans="1:21">
      <c r="A648" s="164" t="str">
        <f t="shared" ca="1" si="134"/>
        <v/>
      </c>
      <c r="B648" s="1" t="str">
        <f t="shared" ca="1" si="135"/>
        <v/>
      </c>
      <c r="C648" s="31" t="str">
        <f t="shared" ca="1" si="136"/>
        <v/>
      </c>
      <c r="D648" s="32" t="str">
        <f t="shared" ca="1" si="131"/>
        <v/>
      </c>
      <c r="E648" s="4" t="str">
        <f t="shared" ca="1" si="137"/>
        <v/>
      </c>
      <c r="F648" s="31" t="str">
        <f t="shared" ca="1" si="138"/>
        <v/>
      </c>
      <c r="G648" s="32" t="str">
        <f t="shared" ca="1" si="132"/>
        <v/>
      </c>
      <c r="H648" s="4" t="str">
        <f t="shared" ca="1" si="139"/>
        <v/>
      </c>
      <c r="I648" s="31" t="str">
        <f t="shared" ca="1" si="140"/>
        <v/>
      </c>
      <c r="J648" s="32" t="str">
        <f t="shared" ca="1" si="133"/>
        <v/>
      </c>
      <c r="K648" s="93" t="str">
        <f t="shared" ca="1" si="141"/>
        <v/>
      </c>
      <c r="S648" s="163" t="str">
        <f t="shared" si="142"/>
        <v/>
      </c>
      <c r="U648" s="163" t="str">
        <f t="shared" si="143"/>
        <v/>
      </c>
    </row>
    <row r="649" spans="1:21">
      <c r="A649" s="164" t="str">
        <f t="shared" ca="1" si="134"/>
        <v/>
      </c>
      <c r="B649" s="1" t="str">
        <f t="shared" ca="1" si="135"/>
        <v/>
      </c>
      <c r="C649" s="31" t="str">
        <f t="shared" ca="1" si="136"/>
        <v/>
      </c>
      <c r="D649" s="32" t="str">
        <f t="shared" ca="1" si="131"/>
        <v/>
      </c>
      <c r="E649" s="4" t="str">
        <f t="shared" ca="1" si="137"/>
        <v/>
      </c>
      <c r="F649" s="31" t="str">
        <f t="shared" ca="1" si="138"/>
        <v/>
      </c>
      <c r="G649" s="32" t="str">
        <f t="shared" ca="1" si="132"/>
        <v/>
      </c>
      <c r="H649" s="4" t="str">
        <f t="shared" ca="1" si="139"/>
        <v/>
      </c>
      <c r="I649" s="31" t="str">
        <f t="shared" ca="1" si="140"/>
        <v/>
      </c>
      <c r="J649" s="32" t="str">
        <f t="shared" ca="1" si="133"/>
        <v/>
      </c>
      <c r="K649" s="93" t="str">
        <f t="shared" ca="1" si="141"/>
        <v/>
      </c>
      <c r="S649" s="163" t="str">
        <f t="shared" si="142"/>
        <v/>
      </c>
      <c r="U649" s="163" t="str">
        <f t="shared" si="143"/>
        <v/>
      </c>
    </row>
    <row r="650" spans="1:21">
      <c r="A650" s="164" t="str">
        <f t="shared" ca="1" si="134"/>
        <v/>
      </c>
      <c r="B650" s="1" t="str">
        <f t="shared" ca="1" si="135"/>
        <v/>
      </c>
      <c r="C650" s="31" t="str">
        <f t="shared" ca="1" si="136"/>
        <v/>
      </c>
      <c r="D650" s="32" t="str">
        <f t="shared" ca="1" si="131"/>
        <v/>
      </c>
      <c r="E650" s="4" t="str">
        <f t="shared" ca="1" si="137"/>
        <v/>
      </c>
      <c r="F650" s="31" t="str">
        <f t="shared" ca="1" si="138"/>
        <v/>
      </c>
      <c r="G650" s="32" t="str">
        <f t="shared" ca="1" si="132"/>
        <v/>
      </c>
      <c r="H650" s="4" t="str">
        <f t="shared" ca="1" si="139"/>
        <v/>
      </c>
      <c r="I650" s="31" t="str">
        <f t="shared" ca="1" si="140"/>
        <v/>
      </c>
      <c r="J650" s="32" t="str">
        <f t="shared" ca="1" si="133"/>
        <v/>
      </c>
      <c r="K650" s="93" t="str">
        <f t="shared" ca="1" si="141"/>
        <v/>
      </c>
      <c r="S650" s="163" t="str">
        <f t="shared" si="142"/>
        <v/>
      </c>
      <c r="U650" s="163" t="str">
        <f t="shared" si="143"/>
        <v/>
      </c>
    </row>
    <row r="651" spans="1:21">
      <c r="A651" s="164" t="str">
        <f t="shared" ca="1" si="134"/>
        <v/>
      </c>
      <c r="B651" s="1" t="str">
        <f t="shared" ca="1" si="135"/>
        <v/>
      </c>
      <c r="C651" s="31" t="str">
        <f t="shared" ca="1" si="136"/>
        <v/>
      </c>
      <c r="D651" s="32" t="str">
        <f t="shared" ca="1" si="131"/>
        <v/>
      </c>
      <c r="E651" s="4" t="str">
        <f t="shared" ca="1" si="137"/>
        <v/>
      </c>
      <c r="F651" s="31" t="str">
        <f t="shared" ca="1" si="138"/>
        <v/>
      </c>
      <c r="G651" s="32" t="str">
        <f t="shared" ca="1" si="132"/>
        <v/>
      </c>
      <c r="H651" s="4" t="str">
        <f t="shared" ca="1" si="139"/>
        <v/>
      </c>
      <c r="I651" s="31" t="str">
        <f t="shared" ca="1" si="140"/>
        <v/>
      </c>
      <c r="J651" s="32" t="str">
        <f t="shared" ca="1" si="133"/>
        <v/>
      </c>
      <c r="K651" s="93" t="str">
        <f t="shared" ca="1" si="141"/>
        <v/>
      </c>
      <c r="S651" s="163" t="str">
        <f t="shared" si="142"/>
        <v/>
      </c>
      <c r="U651" s="163" t="str">
        <f t="shared" si="143"/>
        <v/>
      </c>
    </row>
    <row r="652" spans="1:21">
      <c r="A652" s="164" t="str">
        <f t="shared" ca="1" si="134"/>
        <v/>
      </c>
      <c r="B652" s="1" t="str">
        <f t="shared" ca="1" si="135"/>
        <v/>
      </c>
      <c r="C652" s="31" t="str">
        <f t="shared" ca="1" si="136"/>
        <v/>
      </c>
      <c r="D652" s="32" t="str">
        <f t="shared" ca="1" si="131"/>
        <v/>
      </c>
      <c r="E652" s="4" t="str">
        <f t="shared" ca="1" si="137"/>
        <v/>
      </c>
      <c r="F652" s="31" t="str">
        <f t="shared" ca="1" si="138"/>
        <v/>
      </c>
      <c r="G652" s="32" t="str">
        <f t="shared" ca="1" si="132"/>
        <v/>
      </c>
      <c r="H652" s="4" t="str">
        <f t="shared" ca="1" si="139"/>
        <v/>
      </c>
      <c r="I652" s="31" t="str">
        <f t="shared" ca="1" si="140"/>
        <v/>
      </c>
      <c r="J652" s="32" t="str">
        <f t="shared" ca="1" si="133"/>
        <v/>
      </c>
      <c r="K652" s="93" t="str">
        <f t="shared" ca="1" si="141"/>
        <v/>
      </c>
      <c r="S652" s="163" t="str">
        <f t="shared" si="142"/>
        <v/>
      </c>
      <c r="U652" s="163" t="str">
        <f t="shared" si="143"/>
        <v/>
      </c>
    </row>
    <row r="653" spans="1:21">
      <c r="A653" s="164" t="str">
        <f t="shared" ca="1" si="134"/>
        <v/>
      </c>
      <c r="B653" s="1" t="str">
        <f t="shared" ca="1" si="135"/>
        <v/>
      </c>
      <c r="C653" s="31" t="str">
        <f t="shared" ca="1" si="136"/>
        <v/>
      </c>
      <c r="D653" s="32" t="str">
        <f t="shared" ca="1" si="131"/>
        <v/>
      </c>
      <c r="E653" s="4" t="str">
        <f t="shared" ca="1" si="137"/>
        <v/>
      </c>
      <c r="F653" s="31" t="str">
        <f t="shared" ca="1" si="138"/>
        <v/>
      </c>
      <c r="G653" s="32" t="str">
        <f t="shared" ca="1" si="132"/>
        <v/>
      </c>
      <c r="H653" s="4" t="str">
        <f t="shared" ca="1" si="139"/>
        <v/>
      </c>
      <c r="I653" s="31" t="str">
        <f t="shared" ca="1" si="140"/>
        <v/>
      </c>
      <c r="J653" s="32" t="str">
        <f t="shared" ca="1" si="133"/>
        <v/>
      </c>
      <c r="K653" s="93" t="str">
        <f t="shared" ca="1" si="141"/>
        <v/>
      </c>
      <c r="S653" s="163" t="str">
        <f t="shared" si="142"/>
        <v/>
      </c>
      <c r="U653" s="163" t="str">
        <f t="shared" si="143"/>
        <v/>
      </c>
    </row>
    <row r="654" spans="1:21">
      <c r="A654" s="164" t="str">
        <f t="shared" ca="1" si="134"/>
        <v/>
      </c>
      <c r="B654" s="1" t="str">
        <f t="shared" ca="1" si="135"/>
        <v/>
      </c>
      <c r="C654" s="31" t="str">
        <f t="shared" ca="1" si="136"/>
        <v/>
      </c>
      <c r="D654" s="32" t="str">
        <f t="shared" ca="1" si="131"/>
        <v/>
      </c>
      <c r="E654" s="4" t="str">
        <f t="shared" ca="1" si="137"/>
        <v/>
      </c>
      <c r="F654" s="31" t="str">
        <f t="shared" ca="1" si="138"/>
        <v/>
      </c>
      <c r="G654" s="32" t="str">
        <f t="shared" ca="1" si="132"/>
        <v/>
      </c>
      <c r="H654" s="4" t="str">
        <f t="shared" ca="1" si="139"/>
        <v/>
      </c>
      <c r="I654" s="31" t="str">
        <f t="shared" ca="1" si="140"/>
        <v/>
      </c>
      <c r="J654" s="32" t="str">
        <f t="shared" ca="1" si="133"/>
        <v/>
      </c>
      <c r="K654" s="93" t="str">
        <f t="shared" ca="1" si="141"/>
        <v/>
      </c>
      <c r="S654" s="163" t="str">
        <f t="shared" si="142"/>
        <v/>
      </c>
      <c r="U654" s="163" t="str">
        <f t="shared" si="143"/>
        <v/>
      </c>
    </row>
    <row r="655" spans="1:21">
      <c r="A655" s="164" t="str">
        <f t="shared" ca="1" si="134"/>
        <v/>
      </c>
      <c r="B655" s="1" t="str">
        <f t="shared" ca="1" si="135"/>
        <v/>
      </c>
      <c r="C655" s="31" t="str">
        <f t="shared" ca="1" si="136"/>
        <v/>
      </c>
      <c r="D655" s="32" t="str">
        <f t="shared" ca="1" si="131"/>
        <v/>
      </c>
      <c r="E655" s="4" t="str">
        <f t="shared" ca="1" si="137"/>
        <v/>
      </c>
      <c r="F655" s="31" t="str">
        <f t="shared" ca="1" si="138"/>
        <v/>
      </c>
      <c r="G655" s="32" t="str">
        <f t="shared" ca="1" si="132"/>
        <v/>
      </c>
      <c r="H655" s="4" t="str">
        <f t="shared" ca="1" si="139"/>
        <v/>
      </c>
      <c r="I655" s="31" t="str">
        <f t="shared" ca="1" si="140"/>
        <v/>
      </c>
      <c r="J655" s="32" t="str">
        <f t="shared" ca="1" si="133"/>
        <v/>
      </c>
      <c r="K655" s="93" t="str">
        <f t="shared" ca="1" si="141"/>
        <v/>
      </c>
      <c r="S655" s="163" t="str">
        <f t="shared" si="142"/>
        <v/>
      </c>
      <c r="U655" s="163" t="str">
        <f t="shared" si="143"/>
        <v/>
      </c>
    </row>
    <row r="656" spans="1:21">
      <c r="A656" s="164" t="str">
        <f t="shared" ca="1" si="134"/>
        <v/>
      </c>
      <c r="B656" s="1" t="str">
        <f t="shared" ca="1" si="135"/>
        <v/>
      </c>
      <c r="C656" s="31" t="str">
        <f t="shared" ca="1" si="136"/>
        <v/>
      </c>
      <c r="D656" s="32" t="str">
        <f t="shared" ref="D656:D665" ca="1" si="144">IF(ISERROR(B656-2),"",$B$6*ROUNDUP(A656-$A$14,0)/360*$B$5)</f>
        <v/>
      </c>
      <c r="E656" s="4" t="str">
        <f t="shared" ca="1" si="137"/>
        <v/>
      </c>
      <c r="F656" s="31" t="str">
        <f t="shared" ca="1" si="138"/>
        <v/>
      </c>
      <c r="G656" s="32" t="str">
        <f t="shared" ref="G656:G665" ca="1" si="145">IF(ISERROR(B656-2),"",$C$6*ROUNDUP(A656-$A$14,0)/360*$C$5)</f>
        <v/>
      </c>
      <c r="H656" s="4" t="str">
        <f t="shared" ca="1" si="139"/>
        <v/>
      </c>
      <c r="I656" s="31" t="str">
        <f t="shared" ca="1" si="140"/>
        <v/>
      </c>
      <c r="J656" s="32" t="str">
        <f t="shared" ref="J656:J665" ca="1" si="146">IF(ISERROR(B656-2),"",$D$6*ROUNDUP(A656-$A$14,0)/360*$D$5)</f>
        <v/>
      </c>
      <c r="K656" s="93" t="str">
        <f t="shared" ca="1" si="141"/>
        <v/>
      </c>
      <c r="S656" s="163" t="str">
        <f t="shared" si="142"/>
        <v/>
      </c>
      <c r="U656" s="163" t="str">
        <f t="shared" si="143"/>
        <v/>
      </c>
    </row>
    <row r="657" spans="1:21">
      <c r="A657" s="164" t="str">
        <f t="shared" ca="1" si="134"/>
        <v/>
      </c>
      <c r="B657" s="1" t="str">
        <f t="shared" ca="1" si="135"/>
        <v/>
      </c>
      <c r="C657" s="31" t="str">
        <f t="shared" ca="1" si="136"/>
        <v/>
      </c>
      <c r="D657" s="32" t="str">
        <f t="shared" ca="1" si="144"/>
        <v/>
      </c>
      <c r="E657" s="4" t="str">
        <f t="shared" ca="1" si="137"/>
        <v/>
      </c>
      <c r="F657" s="31" t="str">
        <f t="shared" ca="1" si="138"/>
        <v/>
      </c>
      <c r="G657" s="32" t="str">
        <f t="shared" ca="1" si="145"/>
        <v/>
      </c>
      <c r="H657" s="4" t="str">
        <f t="shared" ca="1" si="139"/>
        <v/>
      </c>
      <c r="I657" s="31" t="str">
        <f t="shared" ca="1" si="140"/>
        <v/>
      </c>
      <c r="J657" s="32" t="str">
        <f t="shared" ca="1" si="146"/>
        <v/>
      </c>
      <c r="K657" s="93" t="str">
        <f t="shared" ca="1" si="141"/>
        <v/>
      </c>
      <c r="S657" s="163" t="str">
        <f t="shared" si="142"/>
        <v/>
      </c>
      <c r="U657" s="163" t="str">
        <f t="shared" si="143"/>
        <v/>
      </c>
    </row>
    <row r="658" spans="1:21">
      <c r="A658" s="164" t="str">
        <f t="shared" ca="1" si="134"/>
        <v/>
      </c>
      <c r="B658" s="1" t="str">
        <f t="shared" ca="1" si="135"/>
        <v/>
      </c>
      <c r="C658" s="31" t="str">
        <f t="shared" ca="1" si="136"/>
        <v/>
      </c>
      <c r="D658" s="32" t="str">
        <f t="shared" ca="1" si="144"/>
        <v/>
      </c>
      <c r="E658" s="4" t="str">
        <f t="shared" ca="1" si="137"/>
        <v/>
      </c>
      <c r="F658" s="31" t="str">
        <f t="shared" ca="1" si="138"/>
        <v/>
      </c>
      <c r="G658" s="32" t="str">
        <f t="shared" ca="1" si="145"/>
        <v/>
      </c>
      <c r="H658" s="4" t="str">
        <f t="shared" ca="1" si="139"/>
        <v/>
      </c>
      <c r="I658" s="31" t="str">
        <f t="shared" ca="1" si="140"/>
        <v/>
      </c>
      <c r="J658" s="32" t="str">
        <f t="shared" ca="1" si="146"/>
        <v/>
      </c>
      <c r="K658" s="93" t="str">
        <f t="shared" ca="1" si="141"/>
        <v/>
      </c>
      <c r="S658" s="163" t="str">
        <f t="shared" si="142"/>
        <v/>
      </c>
      <c r="U658" s="163" t="str">
        <f t="shared" si="143"/>
        <v/>
      </c>
    </row>
    <row r="659" spans="1:21">
      <c r="A659" s="164" t="str">
        <f t="shared" ca="1" si="134"/>
        <v/>
      </c>
      <c r="B659" s="1" t="str">
        <f t="shared" ca="1" si="135"/>
        <v/>
      </c>
      <c r="C659" s="31" t="str">
        <f t="shared" ca="1" si="136"/>
        <v/>
      </c>
      <c r="D659" s="32" t="str">
        <f t="shared" ca="1" si="144"/>
        <v/>
      </c>
      <c r="E659" s="4" t="str">
        <f t="shared" ca="1" si="137"/>
        <v/>
      </c>
      <c r="F659" s="31" t="str">
        <f t="shared" ca="1" si="138"/>
        <v/>
      </c>
      <c r="G659" s="32" t="str">
        <f t="shared" ca="1" si="145"/>
        <v/>
      </c>
      <c r="H659" s="4" t="str">
        <f t="shared" ca="1" si="139"/>
        <v/>
      </c>
      <c r="I659" s="31" t="str">
        <f t="shared" ca="1" si="140"/>
        <v/>
      </c>
      <c r="J659" s="32" t="str">
        <f t="shared" ca="1" si="146"/>
        <v/>
      </c>
      <c r="K659" s="93" t="str">
        <f t="shared" ca="1" si="141"/>
        <v/>
      </c>
      <c r="S659" s="163" t="str">
        <f t="shared" si="142"/>
        <v/>
      </c>
      <c r="U659" s="163" t="str">
        <f t="shared" si="143"/>
        <v/>
      </c>
    </row>
    <row r="660" spans="1:21">
      <c r="A660" s="164" t="str">
        <f t="shared" ca="1" si="134"/>
        <v/>
      </c>
      <c r="B660" s="1" t="str">
        <f t="shared" ca="1" si="135"/>
        <v/>
      </c>
      <c r="C660" s="31" t="str">
        <f t="shared" ca="1" si="136"/>
        <v/>
      </c>
      <c r="D660" s="32" t="str">
        <f t="shared" ca="1" si="144"/>
        <v/>
      </c>
      <c r="E660" s="4" t="str">
        <f t="shared" ca="1" si="137"/>
        <v/>
      </c>
      <c r="F660" s="31" t="str">
        <f t="shared" ca="1" si="138"/>
        <v/>
      </c>
      <c r="G660" s="32" t="str">
        <f t="shared" ca="1" si="145"/>
        <v/>
      </c>
      <c r="H660" s="4" t="str">
        <f t="shared" ca="1" si="139"/>
        <v/>
      </c>
      <c r="I660" s="31" t="str">
        <f t="shared" ca="1" si="140"/>
        <v/>
      </c>
      <c r="J660" s="32" t="str">
        <f t="shared" ca="1" si="146"/>
        <v/>
      </c>
      <c r="K660" s="93" t="str">
        <f t="shared" ca="1" si="141"/>
        <v/>
      </c>
      <c r="S660" s="163" t="str">
        <f t="shared" si="142"/>
        <v/>
      </c>
      <c r="U660" s="163" t="str">
        <f t="shared" si="143"/>
        <v/>
      </c>
    </row>
    <row r="661" spans="1:21">
      <c r="A661" s="164" t="str">
        <f t="shared" ca="1" si="134"/>
        <v/>
      </c>
      <c r="B661" s="1" t="str">
        <f t="shared" ca="1" si="135"/>
        <v/>
      </c>
      <c r="C661" s="31" t="str">
        <f t="shared" ca="1" si="136"/>
        <v/>
      </c>
      <c r="D661" s="32" t="str">
        <f t="shared" ca="1" si="144"/>
        <v/>
      </c>
      <c r="E661" s="4" t="str">
        <f t="shared" ca="1" si="137"/>
        <v/>
      </c>
      <c r="F661" s="31" t="str">
        <f t="shared" ca="1" si="138"/>
        <v/>
      </c>
      <c r="G661" s="32" t="str">
        <f t="shared" ca="1" si="145"/>
        <v/>
      </c>
      <c r="H661" s="4" t="str">
        <f t="shared" ca="1" si="139"/>
        <v/>
      </c>
      <c r="I661" s="31" t="str">
        <f t="shared" ca="1" si="140"/>
        <v/>
      </c>
      <c r="J661" s="32" t="str">
        <f t="shared" ca="1" si="146"/>
        <v/>
      </c>
      <c r="K661" s="93" t="str">
        <f t="shared" ca="1" si="141"/>
        <v/>
      </c>
      <c r="S661" s="163" t="str">
        <f t="shared" si="142"/>
        <v/>
      </c>
      <c r="U661" s="163" t="str">
        <f t="shared" si="143"/>
        <v/>
      </c>
    </row>
    <row r="662" spans="1:21">
      <c r="A662" s="164" t="str">
        <f t="shared" ca="1" si="134"/>
        <v/>
      </c>
      <c r="B662" s="1" t="str">
        <f t="shared" ca="1" si="135"/>
        <v/>
      </c>
      <c r="C662" s="31" t="str">
        <f t="shared" ca="1" si="136"/>
        <v/>
      </c>
      <c r="D662" s="32" t="str">
        <f t="shared" ca="1" si="144"/>
        <v/>
      </c>
      <c r="E662" s="4" t="str">
        <f t="shared" ca="1" si="137"/>
        <v/>
      </c>
      <c r="F662" s="31" t="str">
        <f t="shared" ca="1" si="138"/>
        <v/>
      </c>
      <c r="G662" s="32" t="str">
        <f t="shared" ca="1" si="145"/>
        <v/>
      </c>
      <c r="H662" s="4" t="str">
        <f t="shared" ca="1" si="139"/>
        <v/>
      </c>
      <c r="I662" s="31" t="str">
        <f t="shared" ca="1" si="140"/>
        <v/>
      </c>
      <c r="J662" s="32" t="str">
        <f t="shared" ca="1" si="146"/>
        <v/>
      </c>
      <c r="K662" s="93" t="str">
        <f t="shared" ca="1" si="141"/>
        <v/>
      </c>
      <c r="S662" s="163" t="str">
        <f t="shared" si="142"/>
        <v/>
      </c>
      <c r="U662" s="163" t="str">
        <f t="shared" si="143"/>
        <v/>
      </c>
    </row>
    <row r="663" spans="1:21">
      <c r="A663" s="164" t="str">
        <f t="shared" ca="1" si="134"/>
        <v/>
      </c>
      <c r="B663" s="1" t="str">
        <f t="shared" ca="1" si="135"/>
        <v/>
      </c>
      <c r="C663" s="31" t="str">
        <f t="shared" ca="1" si="136"/>
        <v/>
      </c>
      <c r="D663" s="32" t="str">
        <f t="shared" ca="1" si="144"/>
        <v/>
      </c>
      <c r="E663" s="4" t="str">
        <f t="shared" ca="1" si="137"/>
        <v/>
      </c>
      <c r="F663" s="31" t="str">
        <f t="shared" ca="1" si="138"/>
        <v/>
      </c>
      <c r="G663" s="32" t="str">
        <f t="shared" ca="1" si="145"/>
        <v/>
      </c>
      <c r="H663" s="4" t="str">
        <f t="shared" ca="1" si="139"/>
        <v/>
      </c>
      <c r="I663" s="31" t="str">
        <f t="shared" ca="1" si="140"/>
        <v/>
      </c>
      <c r="J663" s="32" t="str">
        <f t="shared" ca="1" si="146"/>
        <v/>
      </c>
      <c r="K663" s="93" t="str">
        <f t="shared" ca="1" si="141"/>
        <v/>
      </c>
      <c r="S663" s="163" t="str">
        <f t="shared" si="142"/>
        <v/>
      </c>
      <c r="U663" s="163" t="str">
        <f t="shared" si="143"/>
        <v/>
      </c>
    </row>
    <row r="664" spans="1:21">
      <c r="A664" s="164" t="str">
        <f t="shared" ca="1" si="134"/>
        <v/>
      </c>
      <c r="B664" s="1" t="str">
        <f t="shared" ca="1" si="135"/>
        <v/>
      </c>
      <c r="C664" s="31" t="str">
        <f t="shared" ca="1" si="136"/>
        <v/>
      </c>
      <c r="D664" s="32" t="str">
        <f t="shared" ca="1" si="144"/>
        <v/>
      </c>
      <c r="E664" s="4" t="str">
        <f t="shared" ca="1" si="137"/>
        <v/>
      </c>
      <c r="F664" s="31" t="str">
        <f t="shared" ca="1" si="138"/>
        <v/>
      </c>
      <c r="G664" s="32" t="str">
        <f t="shared" ca="1" si="145"/>
        <v/>
      </c>
      <c r="H664" s="4" t="str">
        <f t="shared" ca="1" si="139"/>
        <v/>
      </c>
      <c r="I664" s="31" t="str">
        <f t="shared" ca="1" si="140"/>
        <v/>
      </c>
      <c r="J664" s="32" t="str">
        <f t="shared" ca="1" si="146"/>
        <v/>
      </c>
      <c r="K664" s="93" t="str">
        <f t="shared" ca="1" si="141"/>
        <v/>
      </c>
      <c r="S664" s="163" t="str">
        <f t="shared" si="142"/>
        <v/>
      </c>
      <c r="U664" s="163" t="str">
        <f t="shared" si="143"/>
        <v/>
      </c>
    </row>
    <row r="665" spans="1:21">
      <c r="A665" s="164" t="str">
        <f t="shared" ca="1" si="134"/>
        <v/>
      </c>
      <c r="B665" s="1" t="str">
        <f t="shared" ca="1" si="135"/>
        <v/>
      </c>
      <c r="C665" s="31" t="str">
        <f t="shared" ca="1" si="136"/>
        <v/>
      </c>
      <c r="D665" s="32" t="str">
        <f t="shared" ca="1" si="144"/>
        <v/>
      </c>
      <c r="E665" s="4" t="str">
        <f t="shared" ca="1" si="137"/>
        <v/>
      </c>
      <c r="F665" s="31" t="str">
        <f t="shared" ca="1" si="138"/>
        <v/>
      </c>
      <c r="G665" s="32" t="str">
        <f t="shared" ca="1" si="145"/>
        <v/>
      </c>
      <c r="H665" s="4" t="str">
        <f t="shared" ca="1" si="139"/>
        <v/>
      </c>
      <c r="I665" s="31" t="str">
        <f t="shared" ca="1" si="140"/>
        <v/>
      </c>
      <c r="J665" s="32" t="str">
        <f t="shared" ca="1" si="146"/>
        <v/>
      </c>
      <c r="K665" s="93" t="str">
        <f t="shared" ca="1" si="141"/>
        <v/>
      </c>
      <c r="S665" s="163" t="str">
        <f t="shared" si="142"/>
        <v/>
      </c>
      <c r="U665" s="163" t="str">
        <f t="shared" si="143"/>
        <v/>
      </c>
    </row>
    <row r="666" spans="1:21">
      <c r="A666" s="164" t="str">
        <f t="shared" ref="A666:A667" ca="1" si="147">IF(AND(ISBLANK(V655), A665 = $V$1),NOW(),IF(ISBLANK(V655),"",V655))</f>
        <v/>
      </c>
      <c r="S666" s="163" t="str">
        <f t="shared" si="142"/>
        <v/>
      </c>
      <c r="U666" s="163" t="str">
        <f t="shared" si="143"/>
        <v/>
      </c>
    </row>
    <row r="667" spans="1:21">
      <c r="A667" s="164" t="str">
        <f t="shared" ca="1" si="147"/>
        <v/>
      </c>
      <c r="S667" s="163" t="str">
        <f t="shared" si="142"/>
        <v/>
      </c>
      <c r="U667" s="163" t="str">
        <f t="shared" si="143"/>
        <v/>
      </c>
    </row>
    <row r="668" spans="1:21">
      <c r="S668" s="163" t="str">
        <f t="shared" si="142"/>
        <v/>
      </c>
      <c r="U668" s="163" t="str">
        <f t="shared" si="143"/>
        <v/>
      </c>
    </row>
    <row r="669" spans="1:21">
      <c r="S669" s="163" t="str">
        <f t="shared" si="142"/>
        <v/>
      </c>
      <c r="U669" s="163" t="str">
        <f t="shared" si="143"/>
        <v/>
      </c>
    </row>
    <row r="670" spans="1:21">
      <c r="S670" s="163" t="str">
        <f t="shared" si="142"/>
        <v/>
      </c>
      <c r="U670" s="163" t="str">
        <f t="shared" si="143"/>
        <v/>
      </c>
    </row>
    <row r="671" spans="1:21">
      <c r="S671" s="163" t="str">
        <f t="shared" si="142"/>
        <v/>
      </c>
      <c r="U671" s="163" t="str">
        <f t="shared" si="143"/>
        <v/>
      </c>
    </row>
    <row r="672" spans="1:21">
      <c r="S672" s="163" t="str">
        <f t="shared" si="142"/>
        <v/>
      </c>
      <c r="U672" s="163" t="str">
        <f t="shared" si="143"/>
        <v/>
      </c>
    </row>
    <row r="673" spans="19:21">
      <c r="S673" s="163" t="str">
        <f t="shared" si="142"/>
        <v/>
      </c>
      <c r="U673" s="163" t="str">
        <f t="shared" si="143"/>
        <v/>
      </c>
    </row>
    <row r="674" spans="19:21">
      <c r="S674" s="163" t="str">
        <f t="shared" si="142"/>
        <v/>
      </c>
      <c r="U674" s="163" t="str">
        <f t="shared" si="143"/>
        <v/>
      </c>
    </row>
    <row r="675" spans="19:21">
      <c r="S675" s="163" t="str">
        <f t="shared" si="142"/>
        <v/>
      </c>
      <c r="U675" s="163" t="str">
        <f t="shared" si="143"/>
        <v/>
      </c>
    </row>
    <row r="676" spans="19:21">
      <c r="S676" s="163" t="str">
        <f t="shared" si="142"/>
        <v/>
      </c>
      <c r="U676" s="163" t="str">
        <f t="shared" si="143"/>
        <v/>
      </c>
    </row>
    <row r="677" spans="19:21">
      <c r="S677" s="163" t="str">
        <f t="shared" si="142"/>
        <v/>
      </c>
      <c r="U677" s="163" t="str">
        <f t="shared" si="143"/>
        <v/>
      </c>
    </row>
    <row r="678" spans="19:21">
      <c r="S678" s="163" t="str">
        <f t="shared" si="142"/>
        <v/>
      </c>
      <c r="U678" s="163" t="str">
        <f t="shared" si="143"/>
        <v/>
      </c>
    </row>
    <row r="679" spans="19:21">
      <c r="S679" s="163" t="str">
        <f t="shared" si="142"/>
        <v/>
      </c>
      <c r="U679" s="163" t="str">
        <f t="shared" si="143"/>
        <v/>
      </c>
    </row>
    <row r="680" spans="19:21">
      <c r="S680" s="163" t="str">
        <f t="shared" si="142"/>
        <v/>
      </c>
      <c r="U680" s="163" t="str">
        <f t="shared" si="143"/>
        <v/>
      </c>
    </row>
    <row r="681" spans="19:21">
      <c r="S681" s="163" t="str">
        <f t="shared" si="142"/>
        <v/>
      </c>
      <c r="U681" s="163" t="str">
        <f t="shared" si="143"/>
        <v/>
      </c>
    </row>
    <row r="682" spans="19:21">
      <c r="S682" s="163" t="str">
        <f t="shared" si="142"/>
        <v/>
      </c>
      <c r="U682" s="163" t="str">
        <f t="shared" si="143"/>
        <v/>
      </c>
    </row>
    <row r="683" spans="19:21">
      <c r="S683" s="163" t="str">
        <f t="shared" si="142"/>
        <v/>
      </c>
      <c r="U683" s="163" t="str">
        <f t="shared" si="143"/>
        <v/>
      </c>
    </row>
    <row r="684" spans="19:21">
      <c r="S684" s="163" t="str">
        <f t="shared" si="142"/>
        <v/>
      </c>
      <c r="U684" s="163" t="str">
        <f t="shared" si="143"/>
        <v/>
      </c>
    </row>
    <row r="685" spans="19:21">
      <c r="S685" s="163" t="str">
        <f t="shared" si="142"/>
        <v/>
      </c>
      <c r="U685" s="163" t="str">
        <f t="shared" si="143"/>
        <v/>
      </c>
    </row>
    <row r="686" spans="19:21">
      <c r="S686" s="163" t="str">
        <f t="shared" si="142"/>
        <v/>
      </c>
      <c r="U686" s="163" t="str">
        <f t="shared" si="143"/>
        <v/>
      </c>
    </row>
    <row r="687" spans="19:21">
      <c r="S687" s="163" t="str">
        <f t="shared" si="142"/>
        <v/>
      </c>
      <c r="U687" s="163" t="str">
        <f t="shared" si="143"/>
        <v/>
      </c>
    </row>
    <row r="688" spans="19:21">
      <c r="S688" s="163" t="str">
        <f t="shared" si="142"/>
        <v/>
      </c>
      <c r="U688" s="163" t="str">
        <f t="shared" si="143"/>
        <v/>
      </c>
    </row>
    <row r="689" spans="19:21">
      <c r="S689" s="163" t="str">
        <f t="shared" si="142"/>
        <v/>
      </c>
      <c r="U689" s="163" t="str">
        <f t="shared" si="143"/>
        <v/>
      </c>
    </row>
    <row r="690" spans="19:21">
      <c r="S690" s="163" t="str">
        <f t="shared" si="142"/>
        <v/>
      </c>
      <c r="U690" s="163" t="str">
        <f t="shared" si="143"/>
        <v/>
      </c>
    </row>
    <row r="691" spans="19:21">
      <c r="S691" s="163" t="str">
        <f t="shared" si="142"/>
        <v/>
      </c>
      <c r="U691" s="163" t="str">
        <f t="shared" si="143"/>
        <v/>
      </c>
    </row>
    <row r="692" spans="19:21">
      <c r="S692" s="163" t="str">
        <f t="shared" si="142"/>
        <v/>
      </c>
      <c r="U692" s="163" t="str">
        <f t="shared" si="143"/>
        <v/>
      </c>
    </row>
    <row r="693" spans="19:21">
      <c r="S693" s="163" t="str">
        <f t="shared" si="142"/>
        <v/>
      </c>
      <c r="U693" s="163" t="str">
        <f t="shared" si="143"/>
        <v/>
      </c>
    </row>
    <row r="694" spans="19:21">
      <c r="S694" s="163" t="str">
        <f t="shared" si="142"/>
        <v/>
      </c>
      <c r="U694" s="163" t="str">
        <f t="shared" si="143"/>
        <v/>
      </c>
    </row>
    <row r="695" spans="19:21">
      <c r="S695" s="163" t="str">
        <f t="shared" si="142"/>
        <v/>
      </c>
      <c r="U695" s="163" t="str">
        <f t="shared" si="143"/>
        <v/>
      </c>
    </row>
    <row r="696" spans="19:21">
      <c r="S696" s="163" t="str">
        <f t="shared" si="142"/>
        <v/>
      </c>
      <c r="U696" s="163" t="str">
        <f t="shared" si="143"/>
        <v/>
      </c>
    </row>
    <row r="697" spans="19:21">
      <c r="S697" s="163" t="str">
        <f t="shared" si="142"/>
        <v/>
      </c>
      <c r="U697" s="163" t="str">
        <f t="shared" si="143"/>
        <v/>
      </c>
    </row>
    <row r="698" spans="19:21">
      <c r="S698" s="163" t="str">
        <f t="shared" si="142"/>
        <v/>
      </c>
      <c r="U698" s="163" t="str">
        <f t="shared" si="143"/>
        <v/>
      </c>
    </row>
    <row r="699" spans="19:21">
      <c r="S699" s="163" t="str">
        <f t="shared" si="142"/>
        <v/>
      </c>
      <c r="U699" s="163" t="str">
        <f t="shared" si="143"/>
        <v/>
      </c>
    </row>
    <row r="700" spans="19:21">
      <c r="S700" s="163" t="str">
        <f t="shared" si="142"/>
        <v/>
      </c>
      <c r="U700" s="163" t="str">
        <f t="shared" si="143"/>
        <v/>
      </c>
    </row>
    <row r="701" spans="19:21">
      <c r="S701" s="163" t="str">
        <f t="shared" si="142"/>
        <v/>
      </c>
      <c r="U701" s="163" t="str">
        <f t="shared" si="143"/>
        <v/>
      </c>
    </row>
    <row r="702" spans="19:21">
      <c r="S702" s="163" t="str">
        <f t="shared" si="142"/>
        <v/>
      </c>
      <c r="U702" s="163" t="str">
        <f t="shared" si="143"/>
        <v/>
      </c>
    </row>
    <row r="703" spans="19:21">
      <c r="S703" s="163" t="str">
        <f t="shared" si="142"/>
        <v/>
      </c>
      <c r="U703" s="163" t="str">
        <f t="shared" si="143"/>
        <v/>
      </c>
    </row>
    <row r="704" spans="19:21">
      <c r="S704" s="163" t="str">
        <f t="shared" si="142"/>
        <v/>
      </c>
      <c r="U704" s="163" t="str">
        <f t="shared" si="143"/>
        <v/>
      </c>
    </row>
    <row r="705" spans="19:21">
      <c r="S705" s="163" t="str">
        <f t="shared" si="142"/>
        <v/>
      </c>
      <c r="U705" s="163" t="str">
        <f t="shared" si="143"/>
        <v/>
      </c>
    </row>
    <row r="706" spans="19:21">
      <c r="S706" s="163" t="str">
        <f t="shared" si="142"/>
        <v/>
      </c>
      <c r="U706" s="163" t="str">
        <f t="shared" si="143"/>
        <v/>
      </c>
    </row>
    <row r="707" spans="19:21">
      <c r="S707" s="163" t="str">
        <f t="shared" si="142"/>
        <v/>
      </c>
      <c r="U707" s="163" t="str">
        <f t="shared" si="143"/>
        <v/>
      </c>
    </row>
    <row r="708" spans="19:21">
      <c r="S708" s="163" t="str">
        <f t="shared" ref="S708:S766" si="148">IF(COUNTIF(O:O,M708)*COUNTIF(Q:Q,M708),M708,"")</f>
        <v/>
      </c>
      <c r="U708" s="163" t="str">
        <f t="shared" ref="U708:U766" si="149">IF(T708&gt;$A$14,T708,"")</f>
        <v/>
      </c>
    </row>
    <row r="709" spans="19:21">
      <c r="S709" s="163" t="str">
        <f t="shared" si="148"/>
        <v/>
      </c>
      <c r="U709" s="163" t="str">
        <f t="shared" si="149"/>
        <v/>
      </c>
    </row>
    <row r="710" spans="19:21">
      <c r="S710" s="163" t="str">
        <f t="shared" si="148"/>
        <v/>
      </c>
      <c r="U710" s="163" t="str">
        <f t="shared" si="149"/>
        <v/>
      </c>
    </row>
    <row r="711" spans="19:21">
      <c r="S711" s="163" t="str">
        <f t="shared" si="148"/>
        <v/>
      </c>
      <c r="U711" s="163" t="str">
        <f t="shared" si="149"/>
        <v/>
      </c>
    </row>
    <row r="712" spans="19:21">
      <c r="S712" s="163" t="str">
        <f t="shared" si="148"/>
        <v/>
      </c>
      <c r="U712" s="163" t="str">
        <f t="shared" si="149"/>
        <v/>
      </c>
    </row>
    <row r="713" spans="19:21">
      <c r="S713" s="163" t="str">
        <f t="shared" si="148"/>
        <v/>
      </c>
      <c r="U713" s="163" t="str">
        <f t="shared" si="149"/>
        <v/>
      </c>
    </row>
    <row r="714" spans="19:21">
      <c r="S714" s="163" t="str">
        <f t="shared" si="148"/>
        <v/>
      </c>
      <c r="U714" s="163" t="str">
        <f t="shared" si="149"/>
        <v/>
      </c>
    </row>
    <row r="715" spans="19:21">
      <c r="S715" s="163" t="str">
        <f t="shared" si="148"/>
        <v/>
      </c>
      <c r="U715" s="163" t="str">
        <f t="shared" si="149"/>
        <v/>
      </c>
    </row>
    <row r="716" spans="19:21">
      <c r="S716" s="163" t="str">
        <f t="shared" si="148"/>
        <v/>
      </c>
      <c r="U716" s="163" t="str">
        <f t="shared" si="149"/>
        <v/>
      </c>
    </row>
    <row r="717" spans="19:21">
      <c r="S717" s="163" t="str">
        <f t="shared" si="148"/>
        <v/>
      </c>
      <c r="U717" s="163" t="str">
        <f t="shared" si="149"/>
        <v/>
      </c>
    </row>
    <row r="718" spans="19:21">
      <c r="S718" s="163" t="str">
        <f t="shared" si="148"/>
        <v/>
      </c>
      <c r="U718" s="163" t="str">
        <f t="shared" si="149"/>
        <v/>
      </c>
    </row>
    <row r="719" spans="19:21">
      <c r="S719" s="163" t="str">
        <f t="shared" si="148"/>
        <v/>
      </c>
      <c r="U719" s="163" t="str">
        <f t="shared" si="149"/>
        <v/>
      </c>
    </row>
    <row r="720" spans="19:21">
      <c r="S720" s="163" t="str">
        <f t="shared" si="148"/>
        <v/>
      </c>
      <c r="U720" s="163" t="str">
        <f t="shared" si="149"/>
        <v/>
      </c>
    </row>
    <row r="721" spans="19:21">
      <c r="S721" s="163" t="str">
        <f t="shared" si="148"/>
        <v/>
      </c>
      <c r="U721" s="163" t="str">
        <f t="shared" si="149"/>
        <v/>
      </c>
    </row>
    <row r="722" spans="19:21">
      <c r="S722" s="163" t="str">
        <f t="shared" si="148"/>
        <v/>
      </c>
      <c r="U722" s="163" t="str">
        <f t="shared" si="149"/>
        <v/>
      </c>
    </row>
    <row r="723" spans="19:21">
      <c r="S723" s="163" t="str">
        <f t="shared" si="148"/>
        <v/>
      </c>
      <c r="U723" s="163" t="str">
        <f t="shared" si="149"/>
        <v/>
      </c>
    </row>
    <row r="724" spans="19:21">
      <c r="S724" s="163" t="str">
        <f t="shared" si="148"/>
        <v/>
      </c>
      <c r="U724" s="163" t="str">
        <f t="shared" si="149"/>
        <v/>
      </c>
    </row>
    <row r="725" spans="19:21">
      <c r="S725" s="163" t="str">
        <f t="shared" si="148"/>
        <v/>
      </c>
      <c r="U725" s="163" t="str">
        <f t="shared" si="149"/>
        <v/>
      </c>
    </row>
    <row r="726" spans="19:21">
      <c r="S726" s="163" t="str">
        <f t="shared" si="148"/>
        <v/>
      </c>
      <c r="U726" s="163" t="str">
        <f t="shared" si="149"/>
        <v/>
      </c>
    </row>
    <row r="727" spans="19:21">
      <c r="S727" s="163" t="str">
        <f t="shared" si="148"/>
        <v/>
      </c>
      <c r="U727" s="163" t="str">
        <f t="shared" si="149"/>
        <v/>
      </c>
    </row>
    <row r="728" spans="19:21">
      <c r="S728" s="163" t="str">
        <f t="shared" si="148"/>
        <v/>
      </c>
      <c r="U728" s="163" t="str">
        <f t="shared" si="149"/>
        <v/>
      </c>
    </row>
    <row r="729" spans="19:21">
      <c r="S729" s="163" t="str">
        <f t="shared" si="148"/>
        <v/>
      </c>
      <c r="U729" s="163" t="str">
        <f t="shared" si="149"/>
        <v/>
      </c>
    </row>
    <row r="730" spans="19:21">
      <c r="S730" s="163" t="str">
        <f t="shared" si="148"/>
        <v/>
      </c>
      <c r="U730" s="163" t="str">
        <f t="shared" si="149"/>
        <v/>
      </c>
    </row>
    <row r="731" spans="19:21">
      <c r="S731" s="163" t="str">
        <f t="shared" si="148"/>
        <v/>
      </c>
      <c r="U731" s="163" t="str">
        <f t="shared" si="149"/>
        <v/>
      </c>
    </row>
    <row r="732" spans="19:21">
      <c r="S732" s="163" t="str">
        <f t="shared" si="148"/>
        <v/>
      </c>
      <c r="U732" s="163" t="str">
        <f t="shared" si="149"/>
        <v/>
      </c>
    </row>
    <row r="733" spans="19:21">
      <c r="S733" s="163" t="str">
        <f t="shared" si="148"/>
        <v/>
      </c>
      <c r="U733" s="163" t="str">
        <f t="shared" si="149"/>
        <v/>
      </c>
    </row>
    <row r="734" spans="19:21">
      <c r="S734" s="163" t="str">
        <f t="shared" si="148"/>
        <v/>
      </c>
      <c r="U734" s="163" t="str">
        <f t="shared" si="149"/>
        <v/>
      </c>
    </row>
    <row r="735" spans="19:21">
      <c r="S735" s="163" t="str">
        <f t="shared" si="148"/>
        <v/>
      </c>
      <c r="U735" s="163" t="str">
        <f t="shared" si="149"/>
        <v/>
      </c>
    </row>
    <row r="736" spans="19:21">
      <c r="S736" s="163" t="str">
        <f t="shared" si="148"/>
        <v/>
      </c>
      <c r="U736" s="163" t="str">
        <f t="shared" si="149"/>
        <v/>
      </c>
    </row>
    <row r="737" spans="19:21">
      <c r="S737" s="163" t="str">
        <f t="shared" si="148"/>
        <v/>
      </c>
      <c r="U737" s="163" t="str">
        <f t="shared" si="149"/>
        <v/>
      </c>
    </row>
    <row r="738" spans="19:21">
      <c r="S738" s="163" t="str">
        <f t="shared" si="148"/>
        <v/>
      </c>
      <c r="U738" s="163" t="str">
        <f t="shared" si="149"/>
        <v/>
      </c>
    </row>
    <row r="739" spans="19:21">
      <c r="S739" s="163" t="str">
        <f t="shared" si="148"/>
        <v/>
      </c>
      <c r="U739" s="163" t="str">
        <f t="shared" si="149"/>
        <v/>
      </c>
    </row>
    <row r="740" spans="19:21">
      <c r="S740" s="163" t="str">
        <f t="shared" si="148"/>
        <v/>
      </c>
      <c r="U740" s="163" t="str">
        <f t="shared" si="149"/>
        <v/>
      </c>
    </row>
    <row r="741" spans="19:21">
      <c r="S741" s="163" t="str">
        <f t="shared" si="148"/>
        <v/>
      </c>
      <c r="U741" s="163" t="str">
        <f t="shared" si="149"/>
        <v/>
      </c>
    </row>
    <row r="742" spans="19:21">
      <c r="S742" s="163" t="str">
        <f t="shared" si="148"/>
        <v/>
      </c>
      <c r="U742" s="163" t="str">
        <f t="shared" si="149"/>
        <v/>
      </c>
    </row>
    <row r="743" spans="19:21">
      <c r="S743" s="163" t="str">
        <f t="shared" si="148"/>
        <v/>
      </c>
      <c r="U743" s="163" t="str">
        <f t="shared" si="149"/>
        <v/>
      </c>
    </row>
    <row r="744" spans="19:21">
      <c r="S744" s="163" t="str">
        <f t="shared" si="148"/>
        <v/>
      </c>
      <c r="U744" s="163" t="str">
        <f t="shared" si="149"/>
        <v/>
      </c>
    </row>
    <row r="745" spans="19:21">
      <c r="S745" s="163" t="str">
        <f t="shared" si="148"/>
        <v/>
      </c>
      <c r="U745" s="163" t="str">
        <f t="shared" si="149"/>
        <v/>
      </c>
    </row>
    <row r="746" spans="19:21">
      <c r="S746" s="163" t="str">
        <f t="shared" si="148"/>
        <v/>
      </c>
      <c r="U746" s="163" t="str">
        <f t="shared" si="149"/>
        <v/>
      </c>
    </row>
    <row r="747" spans="19:21">
      <c r="S747" s="163" t="str">
        <f t="shared" si="148"/>
        <v/>
      </c>
      <c r="U747" s="163" t="str">
        <f t="shared" si="149"/>
        <v/>
      </c>
    </row>
    <row r="748" spans="19:21">
      <c r="S748" s="163" t="str">
        <f t="shared" si="148"/>
        <v/>
      </c>
      <c r="U748" s="163" t="str">
        <f t="shared" si="149"/>
        <v/>
      </c>
    </row>
    <row r="749" spans="19:21">
      <c r="S749" s="163" t="str">
        <f t="shared" si="148"/>
        <v/>
      </c>
      <c r="U749" s="163" t="str">
        <f t="shared" si="149"/>
        <v/>
      </c>
    </row>
    <row r="750" spans="19:21">
      <c r="S750" s="163" t="str">
        <f t="shared" si="148"/>
        <v/>
      </c>
      <c r="U750" s="163" t="str">
        <f t="shared" si="149"/>
        <v/>
      </c>
    </row>
    <row r="751" spans="19:21">
      <c r="S751" s="163" t="str">
        <f t="shared" si="148"/>
        <v/>
      </c>
      <c r="U751" s="163" t="str">
        <f t="shared" si="149"/>
        <v/>
      </c>
    </row>
    <row r="752" spans="19:21">
      <c r="S752" s="163" t="str">
        <f t="shared" si="148"/>
        <v/>
      </c>
      <c r="U752" s="163" t="str">
        <f t="shared" si="149"/>
        <v/>
      </c>
    </row>
    <row r="753" spans="19:21">
      <c r="S753" s="163" t="str">
        <f t="shared" si="148"/>
        <v/>
      </c>
      <c r="U753" s="163" t="str">
        <f t="shared" si="149"/>
        <v/>
      </c>
    </row>
    <row r="754" spans="19:21">
      <c r="S754" s="163" t="str">
        <f t="shared" si="148"/>
        <v/>
      </c>
      <c r="U754" s="163" t="str">
        <f t="shared" si="149"/>
        <v/>
      </c>
    </row>
    <row r="755" spans="19:21">
      <c r="S755" s="163" t="str">
        <f t="shared" si="148"/>
        <v/>
      </c>
      <c r="U755" s="163" t="str">
        <f t="shared" si="149"/>
        <v/>
      </c>
    </row>
    <row r="756" spans="19:21">
      <c r="S756" s="163" t="str">
        <f t="shared" si="148"/>
        <v/>
      </c>
      <c r="U756" s="163" t="str">
        <f t="shared" si="149"/>
        <v/>
      </c>
    </row>
    <row r="757" spans="19:21">
      <c r="S757" s="163" t="str">
        <f t="shared" si="148"/>
        <v/>
      </c>
      <c r="U757" s="163" t="str">
        <f t="shared" si="149"/>
        <v/>
      </c>
    </row>
    <row r="758" spans="19:21">
      <c r="S758" s="163" t="str">
        <f t="shared" si="148"/>
        <v/>
      </c>
      <c r="U758" s="163" t="str">
        <f t="shared" si="149"/>
        <v/>
      </c>
    </row>
    <row r="759" spans="19:21">
      <c r="S759" s="163" t="str">
        <f t="shared" si="148"/>
        <v/>
      </c>
      <c r="U759" s="163" t="str">
        <f t="shared" si="149"/>
        <v/>
      </c>
    </row>
    <row r="760" spans="19:21">
      <c r="S760" s="163" t="str">
        <f t="shared" si="148"/>
        <v/>
      </c>
      <c r="U760" s="163" t="str">
        <f t="shared" si="149"/>
        <v/>
      </c>
    </row>
    <row r="761" spans="19:21">
      <c r="S761" s="163" t="str">
        <f t="shared" si="148"/>
        <v/>
      </c>
      <c r="U761" s="163" t="str">
        <f t="shared" si="149"/>
        <v/>
      </c>
    </row>
    <row r="762" spans="19:21">
      <c r="S762" s="163" t="str">
        <f t="shared" si="148"/>
        <v/>
      </c>
      <c r="U762" s="163" t="str">
        <f t="shared" si="149"/>
        <v/>
      </c>
    </row>
    <row r="763" spans="19:21">
      <c r="S763" s="163" t="str">
        <f t="shared" si="148"/>
        <v/>
      </c>
      <c r="U763" s="163" t="str">
        <f t="shared" si="149"/>
        <v/>
      </c>
    </row>
    <row r="764" spans="19:21">
      <c r="S764" s="163" t="str">
        <f t="shared" si="148"/>
        <v/>
      </c>
      <c r="U764" s="163" t="str">
        <f t="shared" si="149"/>
        <v/>
      </c>
    </row>
    <row r="765" spans="19:21">
      <c r="S765" s="163" t="str">
        <f t="shared" si="148"/>
        <v/>
      </c>
      <c r="U765" s="163" t="str">
        <f t="shared" si="149"/>
        <v/>
      </c>
    </row>
    <row r="766" spans="19:21">
      <c r="S766" s="163" t="str">
        <f t="shared" si="148"/>
        <v/>
      </c>
      <c r="U766" s="163" t="str">
        <f t="shared" si="149"/>
        <v/>
      </c>
    </row>
  </sheetData>
  <mergeCells count="3">
    <mergeCell ref="H12:J12"/>
    <mergeCell ref="B12:D12"/>
    <mergeCell ref="E12:G12"/>
  </mergeCells>
  <conditionalFormatting sqref="R1:R7 K8:K1048576">
    <cfRule type="cellIs" dxfId="18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B78D-6B56-41EA-B5B5-A7E5C4EDD0A1}">
  <dimension ref="A1:T748"/>
  <sheetViews>
    <sheetView topLeftCell="A17" zoomScale="80" zoomScaleNormal="80" workbookViewId="0"/>
  </sheetViews>
  <sheetFormatPr defaultColWidth="8.88671875" defaultRowHeight="14.4"/>
  <cols>
    <col min="1" max="1" width="15.441406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59" bestFit="1" customWidth="1"/>
    <col min="17" max="20" width="8.88671875" style="159"/>
    <col min="21" max="16384" width="8.88671875" style="3"/>
  </cols>
  <sheetData>
    <row r="1" spans="1:16" ht="15" thickBot="1">
      <c r="A1" s="1"/>
      <c r="B1" s="1"/>
      <c r="C1" s="1"/>
      <c r="D1" s="1"/>
      <c r="I1" s="1"/>
      <c r="J1" s="52"/>
      <c r="L1" s="1"/>
      <c r="M1" s="1"/>
      <c r="P1" s="159" cm="1">
        <f t="array" ref="P1">LOOKUP(2,1/(P:P&lt;&gt;""),P:P)</f>
        <v>45964.625</v>
      </c>
    </row>
    <row r="2" spans="1:16" ht="15" thickBot="1">
      <c r="A2" s="30"/>
      <c r="B2" s="39" t="s">
        <v>0</v>
      </c>
      <c r="C2" s="28" t="s">
        <v>1</v>
      </c>
      <c r="E2" s="120"/>
      <c r="F2" s="121"/>
      <c r="J2" s="27" t="s">
        <v>0</v>
      </c>
      <c r="K2" s="1"/>
      <c r="L2" s="28" t="s">
        <v>1</v>
      </c>
      <c r="M2" s="2"/>
      <c r="P2" s="3" cm="1">
        <f t="array" ref="P2:P30">_xlfn.UNIQUE(O:O)</f>
        <v>0</v>
      </c>
    </row>
    <row r="3" spans="1:16">
      <c r="A3" s="15" t="s">
        <v>32</v>
      </c>
      <c r="B3" s="1" t="s">
        <v>36</v>
      </c>
      <c r="C3" s="5" t="s">
        <v>37</v>
      </c>
      <c r="J3" s="119" cm="1">
        <f t="array" ref="J3:K143">_xll.BDH(B4, "LAST_PRICE", "01/01/2025 15:00:00", "01/01/2035 16:00:00", "BarSize=60", "BarType=T", "RecurDaily=True", "TZ=London")</f>
        <v>45768.625</v>
      </c>
      <c r="K3" s="1">
        <v>68.281000000000006</v>
      </c>
      <c r="L3" s="119" cm="1">
        <f t="array" ref="L3:M143">_xll.BDH(C4, "LAST_PRICE", "01/01/2025 15:00:00", "01/01/2035 16:00:00", "BarSize=60", "BarType=T", "RecurDaily=True", "TZ=London")</f>
        <v>45768.625</v>
      </c>
      <c r="M3" s="45">
        <v>61.371000000000002</v>
      </c>
      <c r="N3" s="159">
        <f>IF(COUNTIF(L:L,J3),J3,"")</f>
        <v>45768.625</v>
      </c>
      <c r="O3" s="159" t="str">
        <f>IF(N3&gt;$A$14,N3,"")</f>
        <v/>
      </c>
      <c r="P3" s="159" t="str">
        <v/>
      </c>
    </row>
    <row r="4" spans="1:16" ht="32.25" customHeight="1">
      <c r="A4" s="15" t="s">
        <v>33</v>
      </c>
      <c r="B4" s="40" t="s">
        <v>38</v>
      </c>
      <c r="C4" s="41" t="s">
        <v>39</v>
      </c>
      <c r="I4" s="1"/>
      <c r="J4" s="123">
        <v>45769.625</v>
      </c>
      <c r="K4" s="1">
        <v>69.747</v>
      </c>
      <c r="L4" s="123">
        <v>45769.625</v>
      </c>
      <c r="M4" s="1">
        <v>61.530999999999999</v>
      </c>
      <c r="N4" s="159">
        <f t="shared" ref="N4:N67" si="0">IF(COUNTIF(L:L,J4),J4,"")</f>
        <v>45769.625</v>
      </c>
      <c r="O4" s="159" t="str">
        <f t="shared" ref="O4:O67" si="1">IF(N4&gt;$A$14,N4,"")</f>
        <v/>
      </c>
      <c r="P4" s="159">
        <v>45926.625</v>
      </c>
    </row>
    <row r="5" spans="1:16">
      <c r="A5" s="15" t="s">
        <v>8</v>
      </c>
      <c r="B5" s="7">
        <f>20*10^6</f>
        <v>20000000</v>
      </c>
      <c r="C5" s="8">
        <f>28*10^6</f>
        <v>28000000</v>
      </c>
      <c r="I5" s="1"/>
      <c r="J5" s="123">
        <v>45770.625</v>
      </c>
      <c r="K5" s="1">
        <v>65.537999999999997</v>
      </c>
      <c r="L5" s="123">
        <v>45770.625</v>
      </c>
      <c r="M5" s="1">
        <v>57.609000000000002</v>
      </c>
      <c r="N5" s="159">
        <f t="shared" si="0"/>
        <v>45770.625</v>
      </c>
      <c r="O5" s="159" t="str">
        <f t="shared" si="1"/>
        <v/>
      </c>
      <c r="P5" s="159">
        <v>45929.625</v>
      </c>
    </row>
    <row r="6" spans="1:16">
      <c r="A6" s="15" t="s">
        <v>10</v>
      </c>
      <c r="B6" s="9">
        <v>0.01</v>
      </c>
      <c r="C6" s="42">
        <v>0.01</v>
      </c>
      <c r="I6" s="1"/>
      <c r="J6" s="123">
        <v>45771.625</v>
      </c>
      <c r="K6" s="1">
        <v>63.646999999999998</v>
      </c>
      <c r="L6" s="123">
        <v>45771.625</v>
      </c>
      <c r="M6" s="1">
        <v>57.097999999999999</v>
      </c>
      <c r="N6" s="159">
        <f t="shared" si="0"/>
        <v>45771.625</v>
      </c>
      <c r="O6" s="159" t="str">
        <f t="shared" si="1"/>
        <v/>
      </c>
      <c r="P6" s="159">
        <v>45930.625</v>
      </c>
    </row>
    <row r="7" spans="1:16">
      <c r="A7" s="15" t="s">
        <v>12</v>
      </c>
      <c r="B7" s="9">
        <v>0</v>
      </c>
      <c r="C7" s="42">
        <v>0</v>
      </c>
      <c r="I7" s="1"/>
      <c r="J7" s="123">
        <v>45772.625</v>
      </c>
      <c r="K7" s="1">
        <v>62.796999999999997</v>
      </c>
      <c r="L7" s="123">
        <v>45772.625</v>
      </c>
      <c r="M7" s="1">
        <v>56.945999999999998</v>
      </c>
      <c r="N7" s="159">
        <f t="shared" si="0"/>
        <v>45772.625</v>
      </c>
      <c r="O7" s="159" t="str">
        <f t="shared" si="1"/>
        <v/>
      </c>
      <c r="P7" s="159">
        <v>45931.625</v>
      </c>
    </row>
    <row r="8" spans="1:16">
      <c r="A8" s="15" t="s">
        <v>14</v>
      </c>
      <c r="B8" s="1">
        <v>4.96</v>
      </c>
      <c r="C8" s="5">
        <v>5.03</v>
      </c>
      <c r="E8" s="1"/>
      <c r="F8" s="1"/>
      <c r="G8" s="1"/>
      <c r="H8" s="1"/>
      <c r="I8" s="1"/>
      <c r="J8" s="119">
        <v>45775.625</v>
      </c>
      <c r="K8" s="3">
        <v>62.593000000000004</v>
      </c>
      <c r="L8" s="119">
        <v>45775.625</v>
      </c>
      <c r="M8" s="3">
        <v>55.893000000000001</v>
      </c>
      <c r="N8" s="159">
        <f t="shared" si="0"/>
        <v>45775.625</v>
      </c>
      <c r="O8" s="159" t="str">
        <f t="shared" si="1"/>
        <v/>
      </c>
      <c r="P8" s="159">
        <v>45932.625</v>
      </c>
    </row>
    <row r="9" spans="1:16">
      <c r="A9" s="15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19">
        <v>45776.625</v>
      </c>
      <c r="K9" s="3">
        <v>62.488999999999997</v>
      </c>
      <c r="L9" s="119">
        <v>45776.625</v>
      </c>
      <c r="M9" s="3">
        <v>56.052</v>
      </c>
      <c r="N9" s="159">
        <f t="shared" si="0"/>
        <v>45776.625</v>
      </c>
      <c r="O9" s="159" t="str">
        <f t="shared" si="1"/>
        <v/>
      </c>
      <c r="P9" s="159">
        <v>45933.625</v>
      </c>
    </row>
    <row r="10" spans="1:16" ht="15" thickBot="1">
      <c r="A10" s="16" t="s">
        <v>28</v>
      </c>
      <c r="B10" s="21" cm="1">
        <f t="array" ref="B10">_xll.BDP(B4,"px_last")</f>
        <v>57.335889999999999</v>
      </c>
      <c r="C10" s="22" cm="1">
        <f t="array" ref="C10">_xll.BDP(C4,"px_last")</f>
        <v>40.308079999999997</v>
      </c>
      <c r="E10" s="1"/>
      <c r="F10" s="1"/>
      <c r="G10" s="1"/>
      <c r="H10" s="1"/>
      <c r="I10" s="1"/>
      <c r="J10" s="119">
        <v>45777.625</v>
      </c>
      <c r="K10" s="3">
        <v>63.695</v>
      </c>
      <c r="L10" s="119">
        <v>45777.625</v>
      </c>
      <c r="M10" s="3">
        <v>57.515999999999998</v>
      </c>
      <c r="N10" s="159">
        <f t="shared" si="0"/>
        <v>45777.625</v>
      </c>
      <c r="O10" s="159" t="str">
        <f t="shared" si="1"/>
        <v/>
      </c>
      <c r="P10" s="159">
        <v>45936.625</v>
      </c>
    </row>
    <row r="11" spans="1:16" ht="15" thickBot="1">
      <c r="C11" s="1"/>
      <c r="D11" s="1"/>
      <c r="E11" s="1"/>
      <c r="F11" s="1"/>
      <c r="G11" s="1"/>
      <c r="H11" s="1"/>
      <c r="I11" s="1"/>
      <c r="J11" s="119">
        <v>45778.625</v>
      </c>
      <c r="K11" s="3">
        <v>63.323999999999998</v>
      </c>
      <c r="L11" s="119">
        <v>45778.625</v>
      </c>
      <c r="M11" s="3">
        <v>56.442999999999998</v>
      </c>
      <c r="N11" s="159">
        <f t="shared" si="0"/>
        <v>45778.625</v>
      </c>
      <c r="O11" s="159" t="str">
        <f t="shared" si="1"/>
        <v/>
      </c>
      <c r="P11" s="159">
        <v>45937.625</v>
      </c>
    </row>
    <row r="12" spans="1:16" ht="15" thickBot="1">
      <c r="A12" s="38" t="s">
        <v>22</v>
      </c>
      <c r="B12" s="184" t="s">
        <v>0</v>
      </c>
      <c r="C12" s="185"/>
      <c r="D12" s="186"/>
      <c r="E12" s="187" t="s">
        <v>1</v>
      </c>
      <c r="F12" s="188"/>
      <c r="G12" s="189"/>
      <c r="H12" s="38" t="s">
        <v>16</v>
      </c>
      <c r="I12" s="1"/>
      <c r="J12" s="119">
        <v>45779.625</v>
      </c>
      <c r="K12" s="3">
        <v>62.088000000000001</v>
      </c>
      <c r="L12" s="119">
        <v>45779.625</v>
      </c>
      <c r="M12" s="3">
        <v>55.758000000000003</v>
      </c>
      <c r="N12" s="159">
        <f t="shared" si="0"/>
        <v>45779.625</v>
      </c>
      <c r="O12" s="159" t="str">
        <f t="shared" si="1"/>
        <v/>
      </c>
      <c r="P12" s="159">
        <v>45938.625</v>
      </c>
    </row>
    <row r="13" spans="1:16" ht="15" thickBot="1">
      <c r="A13" s="16"/>
      <c r="B13" s="11" t="s">
        <v>24</v>
      </c>
      <c r="C13" s="21" t="s">
        <v>19</v>
      </c>
      <c r="D13" s="22" t="s">
        <v>20</v>
      </c>
      <c r="E13" s="11" t="s">
        <v>24</v>
      </c>
      <c r="F13" s="21" t="s">
        <v>19</v>
      </c>
      <c r="G13" s="22" t="s">
        <v>20</v>
      </c>
      <c r="H13" s="92"/>
      <c r="I13" s="1"/>
      <c r="J13" s="119">
        <v>45782.625</v>
      </c>
      <c r="K13" s="3">
        <v>62.707000000000001</v>
      </c>
      <c r="L13" s="119">
        <v>45782.625</v>
      </c>
      <c r="M13" s="3">
        <v>55.198999999999998</v>
      </c>
      <c r="N13" s="159">
        <f t="shared" si="0"/>
        <v>45782.625</v>
      </c>
      <c r="O13" s="159" t="str">
        <f t="shared" si="1"/>
        <v/>
      </c>
      <c r="P13" s="159">
        <v>45939.625</v>
      </c>
    </row>
    <row r="14" spans="1:16">
      <c r="A14" s="167">
        <v>45925.625</v>
      </c>
      <c r="B14" s="165">
        <v>57.5</v>
      </c>
      <c r="C14" s="45"/>
      <c r="D14" s="46"/>
      <c r="E14" s="162">
        <v>40</v>
      </c>
      <c r="F14" s="1"/>
      <c r="G14" s="5"/>
      <c r="H14" s="77">
        <v>0</v>
      </c>
      <c r="I14" s="1"/>
      <c r="J14" s="119">
        <v>45783.625</v>
      </c>
      <c r="K14" s="3">
        <v>62.177</v>
      </c>
      <c r="L14" s="119">
        <v>45783.625</v>
      </c>
      <c r="M14" s="3">
        <v>54.997999999999998</v>
      </c>
      <c r="N14" s="159">
        <f t="shared" si="0"/>
        <v>45783.625</v>
      </c>
      <c r="O14" s="159" t="str">
        <f t="shared" si="1"/>
        <v/>
      </c>
      <c r="P14" s="159">
        <v>45940.625</v>
      </c>
    </row>
    <row r="15" spans="1:16">
      <c r="A15" s="164">
        <f ca="1">IF(AND(ISBLANK(P4), A14 = $P$1),NOW(),IF(ISBLANK(P4),"",P4))</f>
        <v>45926.625</v>
      </c>
      <c r="B15" s="44">
        <f ca="1">IF(COUNTIF(J:J,A15)=1,VLOOKUP(A15,J:K,2), IF(COUNTIF(J:J,A15)=0,$B$10,""))</f>
        <v>58.136000000000003</v>
      </c>
      <c r="C15" s="31">
        <f ca="1">IF(ISERROR(B15-2),"",-1*(B15-$B$14)*10^-4*$B$8*$B$5)</f>
        <v>-6309.1200000000281</v>
      </c>
      <c r="D15" s="32">
        <f ca="1">IF(ISERROR(B15-2),"",$B$6*ROUNDUP(A15-$A$14,0)/360*$B$5)</f>
        <v>555.55555555555554</v>
      </c>
      <c r="E15" s="4">
        <f ca="1">IF(COUNTIF(L:L,A15)=1,VLOOKUP(A15,L:M,2), IF(COUNTIF(L:L,A15)=0,$C$10,""))</f>
        <v>40.026000000000003</v>
      </c>
      <c r="F15" s="31">
        <f ca="1">IF(ISERROR(E15-2),"",-1*(E15-$E$14)*10^-4*$C$8*$C$5)</f>
        <v>-366.18400000004726</v>
      </c>
      <c r="G15" s="32">
        <f ca="1">IF(ISERROR(E15-2),"",$C$6*ROUNDUP(A15-$A$14,0)/360*$C$5)</f>
        <v>777.77777777777783</v>
      </c>
      <c r="H15" s="77">
        <f ca="1">IF(ISERROR(B15-2),"",C15+D15-F15-G15)</f>
        <v>-6165.1582222222023</v>
      </c>
      <c r="I15" s="1"/>
      <c r="J15" s="119">
        <v>45784.625</v>
      </c>
      <c r="K15" s="3">
        <v>62.27</v>
      </c>
      <c r="L15" s="119">
        <v>45784.625</v>
      </c>
      <c r="M15" s="3">
        <v>54.741999999999997</v>
      </c>
      <c r="N15" s="159">
        <f t="shared" si="0"/>
        <v>45784.625</v>
      </c>
      <c r="O15" s="159" t="str">
        <f t="shared" si="1"/>
        <v/>
      </c>
      <c r="P15" s="159">
        <v>45943.625</v>
      </c>
    </row>
    <row r="16" spans="1:16">
      <c r="A16" s="164">
        <f t="shared" ref="A16:A40" ca="1" si="2">IF(AND(ISBLANK(P5), A15 = $P$1),NOW(),IF(ISBLANK(P5),"",P5))</f>
        <v>45929.625</v>
      </c>
      <c r="B16" s="44">
        <f ca="1">IF(COUNTIF(J:J,A16)=1,VLOOKUP(A16,J:K,2), IF(COUNTIF(J:J,A16)=0,$B$10,""))</f>
        <v>57.792000000000002</v>
      </c>
      <c r="C16" s="31">
        <f t="shared" ref="C16:C79" ca="1" si="3">IF(ISERROR(B16-2),"",-1*(B16-$B$14)*10^-4*$B$8*$B$5)</f>
        <v>-2896.6400000000158</v>
      </c>
      <c r="D16" s="32">
        <f t="shared" ref="D16:D40" ca="1" si="4">IF(ISERROR(B16-2),"",$B$6*ROUNDUP(A16-$A$14,0)/360*$B$5)</f>
        <v>2222.2222222222222</v>
      </c>
      <c r="E16" s="4">
        <f t="shared" ref="E16:E79" ca="1" si="5">IF(COUNTIF(L:L,A16)=1,VLOOKUP(A16,L:M,2), IF(COUNTIF(L:L,A16)=0,$C$10,""))</f>
        <v>39.997</v>
      </c>
      <c r="F16" s="31">
        <f t="shared" ref="F16:F79" ca="1" si="6">IF(ISERROR(E16-2),"",-1*(E16-$E$14)*10^-4*$C$8*$C$5)</f>
        <v>42.252000000001601</v>
      </c>
      <c r="G16" s="32">
        <f t="shared" ref="G16:G40" ca="1" si="7">IF(ISERROR(E16-2),"",$C$6*ROUNDUP(A16-$A$14,0)/360*$C$5)</f>
        <v>3111.1111111111113</v>
      </c>
      <c r="H16" s="77">
        <f t="shared" ref="H16:H40" ca="1" si="8">IF(ISERROR(B16-2),"",C16+D16-F16-G16)</f>
        <v>-3827.7808888889067</v>
      </c>
      <c r="I16" s="1"/>
      <c r="J16" s="119">
        <v>45785.625</v>
      </c>
      <c r="K16" s="3">
        <v>60.957000000000001</v>
      </c>
      <c r="L16" s="119">
        <v>45785.625</v>
      </c>
      <c r="M16" s="3">
        <v>54.015000000000001</v>
      </c>
      <c r="N16" s="159">
        <f t="shared" si="0"/>
        <v>45785.625</v>
      </c>
      <c r="O16" s="159" t="str">
        <f t="shared" si="1"/>
        <v/>
      </c>
      <c r="P16" s="159">
        <v>45944.625</v>
      </c>
    </row>
    <row r="17" spans="1:16">
      <c r="A17" s="164">
        <f t="shared" ca="1" si="2"/>
        <v>45930.625</v>
      </c>
      <c r="B17" s="44">
        <f t="shared" ref="B17:B40" ca="1" si="9">IF(COUNTIF(J:J,A17)=1,VLOOKUP(A17,J:K,2), IF(COUNTIF(J:J,A17)=0,$B$10,""))</f>
        <v>57.51</v>
      </c>
      <c r="C17" s="31">
        <f t="shared" ca="1" si="3"/>
        <v>-99.199999999980264</v>
      </c>
      <c r="D17" s="32">
        <f t="shared" ca="1" si="4"/>
        <v>2777.7777777777778</v>
      </c>
      <c r="E17" s="4">
        <f t="shared" ca="1" si="5"/>
        <v>40.194000000000003</v>
      </c>
      <c r="F17" s="31">
        <f t="shared" ca="1" si="6"/>
        <v>-2732.2960000000367</v>
      </c>
      <c r="G17" s="32">
        <f t="shared" ca="1" si="7"/>
        <v>3888.8888888888887</v>
      </c>
      <c r="H17" s="77">
        <f t="shared" ca="1" si="8"/>
        <v>1521.9848888889455</v>
      </c>
      <c r="I17" s="1"/>
      <c r="J17" s="119">
        <v>45786.625</v>
      </c>
      <c r="K17" s="3">
        <v>59.165999999999997</v>
      </c>
      <c r="L17" s="119">
        <v>45786.625</v>
      </c>
      <c r="M17" s="3">
        <v>52.176000000000002</v>
      </c>
      <c r="N17" s="159">
        <f t="shared" si="0"/>
        <v>45786.625</v>
      </c>
      <c r="O17" s="159" t="str">
        <f t="shared" si="1"/>
        <v/>
      </c>
      <c r="P17" s="159">
        <v>45945.625</v>
      </c>
    </row>
    <row r="18" spans="1:16">
      <c r="A18" s="164">
        <f t="shared" ca="1" si="2"/>
        <v>45931.625</v>
      </c>
      <c r="B18" s="44">
        <f t="shared" ca="1" si="9"/>
        <v>57.616</v>
      </c>
      <c r="C18" s="31">
        <f t="shared" ca="1" si="3"/>
        <v>-1150.7199999999968</v>
      </c>
      <c r="D18" s="32">
        <f t="shared" ca="1" si="4"/>
        <v>3333.333333333333</v>
      </c>
      <c r="E18" s="4">
        <f t="shared" ca="1" si="5"/>
        <v>40.406999999999996</v>
      </c>
      <c r="F18" s="31">
        <f t="shared" ca="1" si="6"/>
        <v>-5732.1879999999501</v>
      </c>
      <c r="G18" s="32">
        <f t="shared" ca="1" si="7"/>
        <v>4666.6666666666661</v>
      </c>
      <c r="H18" s="77">
        <f t="shared" ca="1" si="8"/>
        <v>3248.1346666666204</v>
      </c>
      <c r="I18" s="1"/>
      <c r="J18" s="119">
        <v>45789.625</v>
      </c>
      <c r="K18" s="3">
        <v>57.408999999999999</v>
      </c>
      <c r="L18" s="119">
        <v>45789.625</v>
      </c>
      <c r="M18" s="3">
        <v>50.143999999999998</v>
      </c>
      <c r="N18" s="159">
        <f t="shared" si="0"/>
        <v>45789.625</v>
      </c>
      <c r="O18" s="159" t="str">
        <f t="shared" si="1"/>
        <v/>
      </c>
      <c r="P18" s="159">
        <v>45946.625</v>
      </c>
    </row>
    <row r="19" spans="1:16">
      <c r="A19" s="164">
        <f t="shared" ca="1" si="2"/>
        <v>45932.625</v>
      </c>
      <c r="B19" s="44">
        <f t="shared" ca="1" si="9"/>
        <v>57.011000000000003</v>
      </c>
      <c r="C19" s="31">
        <f t="shared" ca="1" si="3"/>
        <v>4850.8799999999728</v>
      </c>
      <c r="D19" s="32">
        <f t="shared" ca="1" si="4"/>
        <v>3888.8888888888891</v>
      </c>
      <c r="E19" s="4">
        <f t="shared" ca="1" si="5"/>
        <v>39.887</v>
      </c>
      <c r="F19" s="31">
        <f t="shared" ca="1" si="6"/>
        <v>1591.4919999999936</v>
      </c>
      <c r="G19" s="32">
        <f t="shared" ca="1" si="7"/>
        <v>5444.4444444444453</v>
      </c>
      <c r="H19" s="77">
        <f t="shared" ca="1" si="8"/>
        <v>1703.8324444444233</v>
      </c>
      <c r="I19" s="1"/>
      <c r="J19" s="119">
        <v>45790.625</v>
      </c>
      <c r="K19" s="3">
        <v>55.457000000000001</v>
      </c>
      <c r="L19" s="119">
        <v>45790.625</v>
      </c>
      <c r="M19" s="3">
        <v>47.427999999999997</v>
      </c>
      <c r="N19" s="159">
        <f t="shared" si="0"/>
        <v>45790.625</v>
      </c>
      <c r="O19" s="159" t="str">
        <f t="shared" si="1"/>
        <v/>
      </c>
      <c r="P19" s="159">
        <v>45947.625</v>
      </c>
    </row>
    <row r="20" spans="1:16">
      <c r="A20" s="164">
        <f t="shared" ca="1" si="2"/>
        <v>45933.625</v>
      </c>
      <c r="B20" s="44">
        <f t="shared" ca="1" si="9"/>
        <v>56.552</v>
      </c>
      <c r="C20" s="31">
        <f t="shared" ca="1" si="3"/>
        <v>9404.1600000000053</v>
      </c>
      <c r="D20" s="32">
        <f t="shared" ca="1" si="4"/>
        <v>4444.4444444444443</v>
      </c>
      <c r="E20" s="4">
        <f t="shared" ca="1" si="5"/>
        <v>39.756999999999998</v>
      </c>
      <c r="F20" s="31">
        <f t="shared" ca="1" si="6"/>
        <v>3422.4120000000298</v>
      </c>
      <c r="G20" s="32">
        <f t="shared" ca="1" si="7"/>
        <v>6222.2222222222226</v>
      </c>
      <c r="H20" s="77">
        <f t="shared" ca="1" si="8"/>
        <v>4203.9702222221968</v>
      </c>
      <c r="I20" s="1"/>
      <c r="J20" s="119">
        <v>45791.625</v>
      </c>
      <c r="K20" s="3">
        <v>54.484999999999999</v>
      </c>
      <c r="L20" s="119">
        <v>45791.625</v>
      </c>
      <c r="M20" s="3">
        <v>47.1</v>
      </c>
      <c r="N20" s="159">
        <f t="shared" si="0"/>
        <v>45791.625</v>
      </c>
      <c r="O20" s="159" t="str">
        <f t="shared" si="1"/>
        <v/>
      </c>
      <c r="P20" s="159">
        <v>45950.625</v>
      </c>
    </row>
    <row r="21" spans="1:16">
      <c r="A21" s="164">
        <f t="shared" ca="1" si="2"/>
        <v>45936.625</v>
      </c>
      <c r="B21" s="44">
        <f t="shared" ca="1" si="9"/>
        <v>57.633000000000003</v>
      </c>
      <c r="C21" s="31">
        <f t="shared" ca="1" si="3"/>
        <v>-1319.3600000000265</v>
      </c>
      <c r="D21" s="32">
        <f t="shared" ca="1" si="4"/>
        <v>6111.1111111111113</v>
      </c>
      <c r="E21" s="4">
        <f t="shared" ca="1" si="5"/>
        <v>40.533999999999999</v>
      </c>
      <c r="F21" s="31">
        <f t="shared" ca="1" si="6"/>
        <v>-7520.8559999999861</v>
      </c>
      <c r="G21" s="32">
        <f t="shared" ca="1" si="7"/>
        <v>8555.5555555555547</v>
      </c>
      <c r="H21" s="77">
        <f t="shared" ca="1" si="8"/>
        <v>3757.0515555555176</v>
      </c>
      <c r="I21" s="1"/>
      <c r="J21" s="119">
        <v>45792.625</v>
      </c>
      <c r="K21" s="3">
        <v>55.613</v>
      </c>
      <c r="L21" s="119">
        <v>45792.625</v>
      </c>
      <c r="M21" s="3">
        <v>47.670999999999999</v>
      </c>
      <c r="N21" s="159">
        <f t="shared" si="0"/>
        <v>45792.625</v>
      </c>
      <c r="O21" s="159" t="str">
        <f t="shared" si="1"/>
        <v/>
      </c>
      <c r="P21" s="159">
        <v>45951.625</v>
      </c>
    </row>
    <row r="22" spans="1:16">
      <c r="A22" s="164">
        <f t="shared" ca="1" si="2"/>
        <v>45937.625</v>
      </c>
      <c r="B22" s="44">
        <f t="shared" ca="1" si="9"/>
        <v>57.856000000000002</v>
      </c>
      <c r="C22" s="31">
        <f t="shared" ca="1" si="3"/>
        <v>-3531.5200000000164</v>
      </c>
      <c r="D22" s="32">
        <f t="shared" ca="1" si="4"/>
        <v>6666.6666666666661</v>
      </c>
      <c r="E22" s="4">
        <f t="shared" ca="1" si="5"/>
        <v>40.628</v>
      </c>
      <c r="F22" s="31">
        <f t="shared" ca="1" si="6"/>
        <v>-8844.7520000000022</v>
      </c>
      <c r="G22" s="32">
        <f t="shared" ca="1" si="7"/>
        <v>9333.3333333333321</v>
      </c>
      <c r="H22" s="77">
        <f t="shared" ca="1" si="8"/>
        <v>2646.5653333333194</v>
      </c>
      <c r="I22" s="1"/>
      <c r="J22" s="119">
        <v>45793.625</v>
      </c>
      <c r="K22" s="3">
        <v>55.064</v>
      </c>
      <c r="L22" s="119">
        <v>45793.625</v>
      </c>
      <c r="M22" s="3">
        <v>47.079000000000001</v>
      </c>
      <c r="N22" s="159">
        <f t="shared" si="0"/>
        <v>45793.625</v>
      </c>
      <c r="O22" s="159" t="str">
        <f t="shared" si="1"/>
        <v/>
      </c>
      <c r="P22" s="159">
        <v>45952.625</v>
      </c>
    </row>
    <row r="23" spans="1:16">
      <c r="A23" s="164">
        <f t="shared" ca="1" si="2"/>
        <v>45938.625</v>
      </c>
      <c r="B23" s="44">
        <f t="shared" ca="1" si="9"/>
        <v>57.947000000000003</v>
      </c>
      <c r="C23" s="31">
        <f t="shared" ca="1" si="3"/>
        <v>-4434.2400000000271</v>
      </c>
      <c r="D23" s="32">
        <f t="shared" ca="1" si="4"/>
        <v>7222.2222222222226</v>
      </c>
      <c r="E23" s="4">
        <f t="shared" ca="1" si="5"/>
        <v>40.613999999999997</v>
      </c>
      <c r="F23" s="31">
        <f t="shared" ca="1" si="6"/>
        <v>-8647.5759999999627</v>
      </c>
      <c r="G23" s="32">
        <f t="shared" ca="1" si="7"/>
        <v>10111.111111111111</v>
      </c>
      <c r="H23" s="77">
        <f t="shared" ca="1" si="8"/>
        <v>1324.447111111047</v>
      </c>
      <c r="I23" s="1"/>
      <c r="J23" s="119">
        <v>45796.625</v>
      </c>
      <c r="K23" s="3">
        <v>55.41</v>
      </c>
      <c r="L23" s="119">
        <v>45796.625</v>
      </c>
      <c r="M23" s="3">
        <v>47.253999999999998</v>
      </c>
      <c r="N23" s="159">
        <f t="shared" si="0"/>
        <v>45796.625</v>
      </c>
      <c r="O23" s="159" t="str">
        <f t="shared" si="1"/>
        <v/>
      </c>
      <c r="P23" s="159">
        <v>45953.625</v>
      </c>
    </row>
    <row r="24" spans="1:16">
      <c r="A24" s="164">
        <f t="shared" ca="1" si="2"/>
        <v>45939.625</v>
      </c>
      <c r="B24" s="44">
        <f t="shared" ca="1" si="9"/>
        <v>58.323999999999998</v>
      </c>
      <c r="C24" s="31">
        <f t="shared" ca="1" si="3"/>
        <v>-8174.0799999999808</v>
      </c>
      <c r="D24" s="32">
        <f t="shared" ca="1" si="4"/>
        <v>7777.7777777777783</v>
      </c>
      <c r="E24" s="4">
        <f t="shared" ca="1" si="5"/>
        <v>40.503999999999998</v>
      </c>
      <c r="F24" s="31">
        <f t="shared" ca="1" si="6"/>
        <v>-7098.3359999999702</v>
      </c>
      <c r="G24" s="32">
        <f t="shared" ca="1" si="7"/>
        <v>10888.888888888891</v>
      </c>
      <c r="H24" s="77">
        <f t="shared" ca="1" si="8"/>
        <v>-4186.8551111111228</v>
      </c>
      <c r="I24" s="1"/>
      <c r="J24" s="119">
        <v>45797.625</v>
      </c>
      <c r="K24" s="3">
        <v>54.796999999999997</v>
      </c>
      <c r="L24" s="119">
        <v>45797.625</v>
      </c>
      <c r="M24" s="3">
        <v>46.546999999999997</v>
      </c>
      <c r="N24" s="159">
        <f t="shared" si="0"/>
        <v>45797.625</v>
      </c>
      <c r="O24" s="159" t="str">
        <f t="shared" si="1"/>
        <v/>
      </c>
      <c r="P24" s="159">
        <v>45954.625</v>
      </c>
    </row>
    <row r="25" spans="1:16">
      <c r="A25" s="164">
        <f t="shared" ca="1" si="2"/>
        <v>45940.625</v>
      </c>
      <c r="B25" s="44">
        <f t="shared" ca="1" si="9"/>
        <v>58.451999999999998</v>
      </c>
      <c r="C25" s="31">
        <f t="shared" ca="1" si="3"/>
        <v>-9443.839999999982</v>
      </c>
      <c r="D25" s="32">
        <f t="shared" ca="1" si="4"/>
        <v>8333.3333333333321</v>
      </c>
      <c r="E25" s="4">
        <f t="shared" ca="1" si="5"/>
        <v>41.215000000000003</v>
      </c>
      <c r="F25" s="31">
        <f t="shared" ca="1" si="6"/>
        <v>-17112.060000000052</v>
      </c>
      <c r="G25" s="32">
        <f t="shared" ca="1" si="7"/>
        <v>11666.666666666666</v>
      </c>
      <c r="H25" s="77">
        <f t="shared" ca="1" si="8"/>
        <v>4334.8866666667363</v>
      </c>
      <c r="I25" s="1"/>
      <c r="J25" s="119">
        <v>45798.625</v>
      </c>
      <c r="K25" s="3">
        <v>55.066000000000003</v>
      </c>
      <c r="L25" s="119">
        <v>45798.625</v>
      </c>
      <c r="M25" s="3">
        <v>47.01</v>
      </c>
      <c r="N25" s="159">
        <f t="shared" si="0"/>
        <v>45798.625</v>
      </c>
      <c r="O25" s="159" t="str">
        <f t="shared" si="1"/>
        <v/>
      </c>
      <c r="P25" s="159">
        <v>45957.625</v>
      </c>
    </row>
    <row r="26" spans="1:16">
      <c r="A26" s="164">
        <f t="shared" ca="1" si="2"/>
        <v>45943.625</v>
      </c>
      <c r="B26" s="44">
        <f t="shared" ca="1" si="9"/>
        <v>59.344000000000001</v>
      </c>
      <c r="C26" s="31">
        <f t="shared" ca="1" si="3"/>
        <v>-18292.48000000001</v>
      </c>
      <c r="D26" s="32">
        <f t="shared" ca="1" si="4"/>
        <v>10000</v>
      </c>
      <c r="E26" s="4">
        <f t="shared" ca="1" si="5"/>
        <v>42.545000000000002</v>
      </c>
      <c r="F26" s="31">
        <f t="shared" ca="1" si="6"/>
        <v>-35843.780000000021</v>
      </c>
      <c r="G26" s="32">
        <f t="shared" ca="1" si="7"/>
        <v>14000</v>
      </c>
      <c r="H26" s="77">
        <f t="shared" ca="1" si="8"/>
        <v>13551.30000000001</v>
      </c>
      <c r="I26" s="1"/>
      <c r="J26" s="119">
        <v>45799.625</v>
      </c>
      <c r="K26" s="3">
        <v>56.084000000000003</v>
      </c>
      <c r="L26" s="119">
        <v>45799.625</v>
      </c>
      <c r="M26" s="3">
        <v>47.945</v>
      </c>
      <c r="N26" s="159">
        <f t="shared" si="0"/>
        <v>45799.625</v>
      </c>
      <c r="O26" s="159" t="str">
        <f t="shared" si="1"/>
        <v/>
      </c>
      <c r="P26" s="159">
        <v>45958.625</v>
      </c>
    </row>
    <row r="27" spans="1:16">
      <c r="A27" s="164">
        <f t="shared" ca="1" si="2"/>
        <v>45944.625</v>
      </c>
      <c r="B27" s="44">
        <f t="shared" ca="1" si="9"/>
        <v>60.168999999999997</v>
      </c>
      <c r="C27" s="31">
        <f t="shared" ca="1" si="3"/>
        <v>-26476.479999999974</v>
      </c>
      <c r="D27" s="32">
        <f t="shared" ca="1" si="4"/>
        <v>10555.555555555557</v>
      </c>
      <c r="E27" s="4">
        <f t="shared" ca="1" si="5"/>
        <v>42.634</v>
      </c>
      <c r="F27" s="31">
        <f t="shared" ca="1" si="6"/>
        <v>-37097.256000000008</v>
      </c>
      <c r="G27" s="32">
        <f t="shared" ca="1" si="7"/>
        <v>14777.777777777779</v>
      </c>
      <c r="H27" s="77">
        <f t="shared" ca="1" si="8"/>
        <v>6398.55377777781</v>
      </c>
      <c r="I27" s="1"/>
      <c r="J27" s="119">
        <v>45800.625</v>
      </c>
      <c r="K27" s="3">
        <v>56.822000000000003</v>
      </c>
      <c r="L27" s="119">
        <v>45800.625</v>
      </c>
      <c r="M27" s="3">
        <v>48.249000000000002</v>
      </c>
      <c r="N27" s="159">
        <f t="shared" si="0"/>
        <v>45800.625</v>
      </c>
      <c r="O27" s="159" t="str">
        <f t="shared" si="1"/>
        <v/>
      </c>
      <c r="P27" s="159">
        <v>45959.625</v>
      </c>
    </row>
    <row r="28" spans="1:16">
      <c r="A28" s="164">
        <f t="shared" ca="1" si="2"/>
        <v>45945.625</v>
      </c>
      <c r="B28" s="44">
        <f t="shared" ca="1" si="9"/>
        <v>58.076000000000001</v>
      </c>
      <c r="C28" s="31">
        <f t="shared" ca="1" si="3"/>
        <v>-5713.9200000000055</v>
      </c>
      <c r="D28" s="32">
        <f t="shared" ca="1" si="4"/>
        <v>11111.111111111111</v>
      </c>
      <c r="E28" s="4">
        <f t="shared" ca="1" si="5"/>
        <v>40.781999999999996</v>
      </c>
      <c r="F28" s="31">
        <f t="shared" ca="1" si="6"/>
        <v>-11013.687999999951</v>
      </c>
      <c r="G28" s="32">
        <f t="shared" ca="1" si="7"/>
        <v>15555.555555555555</v>
      </c>
      <c r="H28" s="77">
        <f t="shared" ca="1" si="8"/>
        <v>855.32355555550021</v>
      </c>
      <c r="I28" s="1"/>
      <c r="J28" s="119">
        <v>45803.625</v>
      </c>
      <c r="K28" s="3">
        <v>56.56</v>
      </c>
      <c r="L28" s="119">
        <v>45803.625</v>
      </c>
      <c r="M28" s="3">
        <v>48.801000000000002</v>
      </c>
      <c r="N28" s="159">
        <f t="shared" si="0"/>
        <v>45803.625</v>
      </c>
      <c r="O28" s="159" t="str">
        <f t="shared" si="1"/>
        <v/>
      </c>
      <c r="P28" s="159">
        <v>45960.625</v>
      </c>
    </row>
    <row r="29" spans="1:16">
      <c r="A29" s="164">
        <f t="shared" ca="1" si="2"/>
        <v>45946.625</v>
      </c>
      <c r="B29" s="44">
        <f t="shared" ca="1" si="9"/>
        <v>57.722999999999999</v>
      </c>
      <c r="C29" s="31">
        <f t="shared" ca="1" si="3"/>
        <v>-2212.1599999999899</v>
      </c>
      <c r="D29" s="32">
        <f t="shared" ca="1" si="4"/>
        <v>11666.666666666666</v>
      </c>
      <c r="E29" s="4">
        <f t="shared" ca="1" si="5"/>
        <v>40.509</v>
      </c>
      <c r="F29" s="31">
        <f t="shared" ca="1" si="6"/>
        <v>-7168.7560000000058</v>
      </c>
      <c r="G29" s="32">
        <f t="shared" ca="1" si="7"/>
        <v>16333.333333333332</v>
      </c>
      <c r="H29" s="77">
        <f t="shared" ca="1" si="8"/>
        <v>289.92933333334804</v>
      </c>
      <c r="I29" s="1"/>
      <c r="J29" s="119">
        <v>45804.625</v>
      </c>
      <c r="K29" s="3">
        <v>54.860999999999997</v>
      </c>
      <c r="L29" s="119">
        <v>45804.625</v>
      </c>
      <c r="M29" s="3">
        <v>46.593000000000004</v>
      </c>
      <c r="N29" s="159">
        <f t="shared" si="0"/>
        <v>45804.625</v>
      </c>
      <c r="O29" s="159" t="str">
        <f t="shared" si="1"/>
        <v/>
      </c>
      <c r="P29" s="159">
        <v>45961.625</v>
      </c>
    </row>
    <row r="30" spans="1:16">
      <c r="A30" s="164">
        <f t="shared" ca="1" si="2"/>
        <v>45947.625</v>
      </c>
      <c r="B30" s="44">
        <f t="shared" ca="1" si="9"/>
        <v>60.207000000000001</v>
      </c>
      <c r="C30" s="31">
        <f t="shared" ca="1" si="3"/>
        <v>-26853.440000000006</v>
      </c>
      <c r="D30" s="32">
        <f t="shared" ca="1" si="4"/>
        <v>12222.222222222223</v>
      </c>
      <c r="E30" s="4">
        <f t="shared" ca="1" si="5"/>
        <v>42.573</v>
      </c>
      <c r="F30" s="31">
        <f t="shared" ca="1" si="6"/>
        <v>-36238.132000000012</v>
      </c>
      <c r="G30" s="32">
        <f t="shared" ca="1" si="7"/>
        <v>17111.111111111109</v>
      </c>
      <c r="H30" s="77">
        <f t="shared" ca="1" si="8"/>
        <v>4495.8031111111195</v>
      </c>
      <c r="I30" s="1"/>
      <c r="J30" s="119">
        <v>45805.625</v>
      </c>
      <c r="K30" s="3">
        <v>54.534999999999997</v>
      </c>
      <c r="L30" s="119">
        <v>45805.625</v>
      </c>
      <c r="M30" s="3">
        <v>46.209000000000003</v>
      </c>
      <c r="N30" s="159">
        <f t="shared" si="0"/>
        <v>45805.625</v>
      </c>
      <c r="O30" s="159" t="str">
        <f t="shared" si="1"/>
        <v/>
      </c>
      <c r="P30" s="159">
        <v>45964.625</v>
      </c>
    </row>
    <row r="31" spans="1:16">
      <c r="A31" s="164">
        <f t="shared" ca="1" si="2"/>
        <v>45950.625</v>
      </c>
      <c r="B31" s="44">
        <f t="shared" ca="1" si="9"/>
        <v>58.981999999999999</v>
      </c>
      <c r="C31" s="31">
        <f t="shared" ca="1" si="3"/>
        <v>-14701.439999999993</v>
      </c>
      <c r="D31" s="32">
        <f t="shared" ca="1" si="4"/>
        <v>13888.888888888889</v>
      </c>
      <c r="E31" s="4">
        <f t="shared" ca="1" si="5"/>
        <v>42.24</v>
      </c>
      <c r="F31" s="31">
        <f t="shared" ca="1" si="6"/>
        <v>-31548.160000000033</v>
      </c>
      <c r="G31" s="32">
        <f t="shared" ca="1" si="7"/>
        <v>19444.444444444445</v>
      </c>
      <c r="H31" s="77">
        <f t="shared" ca="1" si="8"/>
        <v>11291.164444444483</v>
      </c>
      <c r="I31" s="1"/>
      <c r="J31" s="119">
        <v>45806.625</v>
      </c>
      <c r="K31" s="3">
        <v>53.756999999999998</v>
      </c>
      <c r="L31" s="119">
        <v>45806.625</v>
      </c>
      <c r="M31" s="3">
        <v>45.494999999999997</v>
      </c>
      <c r="N31" s="159">
        <f t="shared" si="0"/>
        <v>45806.625</v>
      </c>
      <c r="O31" s="159" t="str">
        <f t="shared" si="1"/>
        <v/>
      </c>
    </row>
    <row r="32" spans="1:16">
      <c r="A32" s="164">
        <f t="shared" ca="1" si="2"/>
        <v>45951.625</v>
      </c>
      <c r="B32" s="44">
        <f t="shared" ca="1" si="9"/>
        <v>58.771999999999998</v>
      </c>
      <c r="C32" s="31">
        <f t="shared" ca="1" si="3"/>
        <v>-12618.239999999983</v>
      </c>
      <c r="D32" s="32">
        <f t="shared" ca="1" si="4"/>
        <v>14444.444444444445</v>
      </c>
      <c r="E32" s="4">
        <f t="shared" ca="1" si="5"/>
        <v>41.517000000000003</v>
      </c>
      <c r="F32" s="31">
        <f t="shared" ca="1" si="6"/>
        <v>-21365.428000000044</v>
      </c>
      <c r="G32" s="32">
        <f t="shared" ca="1" si="7"/>
        <v>20222.222222222223</v>
      </c>
      <c r="H32" s="77">
        <f t="shared" ca="1" si="8"/>
        <v>2969.4102222222828</v>
      </c>
      <c r="I32" s="1"/>
      <c r="J32" s="119">
        <v>45807.625</v>
      </c>
      <c r="K32" s="3">
        <v>54.356000000000002</v>
      </c>
      <c r="L32" s="119">
        <v>45807.625</v>
      </c>
      <c r="M32" s="3">
        <v>46.136000000000003</v>
      </c>
      <c r="N32" s="159">
        <f t="shared" si="0"/>
        <v>45807.625</v>
      </c>
      <c r="O32" s="159" t="str">
        <f t="shared" si="1"/>
        <v/>
      </c>
    </row>
    <row r="33" spans="1:15">
      <c r="A33" s="164">
        <f t="shared" ca="1" si="2"/>
        <v>45952.625</v>
      </c>
      <c r="B33" s="44">
        <f t="shared" ca="1" si="9"/>
        <v>58.664999999999999</v>
      </c>
      <c r="C33" s="31">
        <f t="shared" ca="1" si="3"/>
        <v>-11556.799999999992</v>
      </c>
      <c r="D33" s="32">
        <f t="shared" ca="1" si="4"/>
        <v>15000</v>
      </c>
      <c r="E33" s="4">
        <f t="shared" ca="1" si="5"/>
        <v>41.39</v>
      </c>
      <c r="F33" s="31">
        <f t="shared" ca="1" si="6"/>
        <v>-19576.760000000009</v>
      </c>
      <c r="G33" s="32">
        <f t="shared" ca="1" si="7"/>
        <v>21000</v>
      </c>
      <c r="H33" s="77">
        <f t="shared" ca="1" si="8"/>
        <v>2019.9600000000173</v>
      </c>
      <c r="I33" s="1"/>
      <c r="J33" s="119">
        <v>45810.625</v>
      </c>
      <c r="K33" s="3">
        <v>54.506</v>
      </c>
      <c r="L33" s="119">
        <v>45810.625</v>
      </c>
      <c r="M33" s="3">
        <v>46.256</v>
      </c>
      <c r="N33" s="159">
        <f t="shared" si="0"/>
        <v>45810.625</v>
      </c>
      <c r="O33" s="159" t="str">
        <f t="shared" si="1"/>
        <v/>
      </c>
    </row>
    <row r="34" spans="1:15">
      <c r="A34" s="164">
        <f t="shared" ca="1" si="2"/>
        <v>45953.625</v>
      </c>
      <c r="B34" s="44">
        <f t="shared" ca="1" si="9"/>
        <v>58.655000000000001</v>
      </c>
      <c r="C34" s="31">
        <f t="shared" ca="1" si="3"/>
        <v>-11457.600000000013</v>
      </c>
      <c r="D34" s="32">
        <f t="shared" ca="1" si="4"/>
        <v>15555.555555555557</v>
      </c>
      <c r="E34" s="4">
        <f t="shared" ca="1" si="5"/>
        <v>41.453000000000003</v>
      </c>
      <c r="F34" s="31">
        <f t="shared" ca="1" si="6"/>
        <v>-20464.052000000043</v>
      </c>
      <c r="G34" s="32">
        <f t="shared" ca="1" si="7"/>
        <v>21777.777777777781</v>
      </c>
      <c r="H34" s="77">
        <f t="shared" ca="1" si="8"/>
        <v>2784.2297777778076</v>
      </c>
      <c r="I34" s="1"/>
      <c r="J34" s="119">
        <v>45811.625</v>
      </c>
      <c r="K34" s="3">
        <v>53.761000000000003</v>
      </c>
      <c r="L34" s="119">
        <v>45811.625</v>
      </c>
      <c r="M34" s="3">
        <v>45.429000000000002</v>
      </c>
      <c r="N34" s="159">
        <f t="shared" si="0"/>
        <v>45811.625</v>
      </c>
      <c r="O34" s="159" t="str">
        <f t="shared" si="1"/>
        <v/>
      </c>
    </row>
    <row r="35" spans="1:15">
      <c r="A35" s="164">
        <f t="shared" ca="1" si="2"/>
        <v>45954.625</v>
      </c>
      <c r="B35" s="44">
        <f t="shared" ca="1" si="9"/>
        <v>57.911000000000001</v>
      </c>
      <c r="C35" s="31">
        <f t="shared" ca="1" si="3"/>
        <v>-4077.1200000000135</v>
      </c>
      <c r="D35" s="32">
        <f t="shared" ca="1" si="4"/>
        <v>16111.111111111109</v>
      </c>
      <c r="E35" s="4">
        <f t="shared" ca="1" si="5"/>
        <v>40.942</v>
      </c>
      <c r="F35" s="31">
        <f t="shared" ca="1" si="6"/>
        <v>-13267.128000000004</v>
      </c>
      <c r="G35" s="32">
        <f t="shared" ca="1" si="7"/>
        <v>22555.555555555551</v>
      </c>
      <c r="H35" s="77">
        <f t="shared" ca="1" si="8"/>
        <v>2745.5635555555491</v>
      </c>
      <c r="I35" s="1"/>
      <c r="J35" s="119">
        <v>45812.625</v>
      </c>
      <c r="K35" s="3">
        <v>53.343000000000004</v>
      </c>
      <c r="L35" s="119">
        <v>45812.625</v>
      </c>
      <c r="M35" s="3">
        <v>45.515999999999998</v>
      </c>
      <c r="N35" s="159">
        <f t="shared" si="0"/>
        <v>45812.625</v>
      </c>
      <c r="O35" s="159" t="str">
        <f t="shared" si="1"/>
        <v/>
      </c>
    </row>
    <row r="36" spans="1:15">
      <c r="A36" s="164">
        <f t="shared" ca="1" si="2"/>
        <v>45957.625</v>
      </c>
      <c r="B36" s="44">
        <f t="shared" ca="1" si="9"/>
        <v>57.506999999999998</v>
      </c>
      <c r="C36" s="31">
        <f t="shared" ca="1" si="3"/>
        <v>-69.439999999979136</v>
      </c>
      <c r="D36" s="32">
        <f t="shared" ca="1" si="4"/>
        <v>17777.777777777777</v>
      </c>
      <c r="E36" s="4">
        <f t="shared" ca="1" si="5"/>
        <v>40.350999999999999</v>
      </c>
      <c r="F36" s="31">
        <f t="shared" ca="1" si="6"/>
        <v>-4943.4839999999876</v>
      </c>
      <c r="G36" s="32">
        <f t="shared" ca="1" si="7"/>
        <v>24888.888888888891</v>
      </c>
      <c r="H36" s="77">
        <f t="shared" ca="1" si="8"/>
        <v>-2237.0671111111078</v>
      </c>
      <c r="I36" s="1"/>
      <c r="J36" s="119">
        <v>45813.625</v>
      </c>
      <c r="K36" s="3">
        <v>53.338999999999999</v>
      </c>
      <c r="L36" s="119">
        <v>45813.625</v>
      </c>
      <c r="M36" s="3">
        <v>45.408999999999999</v>
      </c>
      <c r="N36" s="159">
        <f t="shared" si="0"/>
        <v>45813.625</v>
      </c>
      <c r="O36" s="159" t="str">
        <f t="shared" si="1"/>
        <v/>
      </c>
    </row>
    <row r="37" spans="1:15">
      <c r="A37" s="164">
        <f t="shared" ca="1" si="2"/>
        <v>45958.625</v>
      </c>
      <c r="B37" s="44">
        <f t="shared" ca="1" si="9"/>
        <v>56.545000000000002</v>
      </c>
      <c r="C37" s="31">
        <f t="shared" ca="1" si="3"/>
        <v>9473.599999999984</v>
      </c>
      <c r="D37" s="32">
        <f t="shared" ca="1" si="4"/>
        <v>18333.333333333336</v>
      </c>
      <c r="E37" s="4">
        <f t="shared" ca="1" si="5"/>
        <v>39.662999999999997</v>
      </c>
      <c r="F37" s="31">
        <f t="shared" ca="1" si="6"/>
        <v>4746.3080000000464</v>
      </c>
      <c r="G37" s="32">
        <f t="shared" ca="1" si="7"/>
        <v>25666.666666666668</v>
      </c>
      <c r="H37" s="77">
        <f t="shared" ca="1" si="8"/>
        <v>-2606.0413333333963</v>
      </c>
      <c r="I37" s="1"/>
      <c r="J37" s="119">
        <v>45814.625</v>
      </c>
      <c r="K37" s="3">
        <v>53.445</v>
      </c>
      <c r="L37" s="119">
        <v>45814.625</v>
      </c>
      <c r="M37" s="3">
        <v>45.503999999999998</v>
      </c>
      <c r="N37" s="159">
        <f t="shared" si="0"/>
        <v>45814.625</v>
      </c>
      <c r="O37" s="159" t="str">
        <f t="shared" si="1"/>
        <v/>
      </c>
    </row>
    <row r="38" spans="1:15">
      <c r="A38" s="164">
        <f t="shared" ca="1" si="2"/>
        <v>45959.625</v>
      </c>
      <c r="B38" s="44">
        <f t="shared" ca="1" si="9"/>
        <v>56.097000000000001</v>
      </c>
      <c r="C38" s="31">
        <f t="shared" ca="1" si="3"/>
        <v>13917.759999999989</v>
      </c>
      <c r="D38" s="32">
        <f t="shared" ca="1" si="4"/>
        <v>18888.888888888891</v>
      </c>
      <c r="E38" s="4">
        <f t="shared" ca="1" si="5"/>
        <v>39.744999999999997</v>
      </c>
      <c r="F38" s="31">
        <f t="shared" ca="1" si="6"/>
        <v>3591.420000000036</v>
      </c>
      <c r="G38" s="32">
        <f t="shared" ca="1" si="7"/>
        <v>26444.444444444445</v>
      </c>
      <c r="H38" s="77">
        <f t="shared" ca="1" si="8"/>
        <v>2770.7844444443981</v>
      </c>
      <c r="I38" s="1"/>
      <c r="J38" s="119">
        <v>45817.625</v>
      </c>
      <c r="K38" s="3">
        <v>52.607999999999997</v>
      </c>
      <c r="L38" s="119">
        <v>45817.625</v>
      </c>
      <c r="M38" s="3">
        <v>44.362000000000002</v>
      </c>
      <c r="N38" s="159">
        <f t="shared" si="0"/>
        <v>45817.625</v>
      </c>
      <c r="O38" s="159" t="str">
        <f t="shared" si="1"/>
        <v/>
      </c>
    </row>
    <row r="39" spans="1:15">
      <c r="A39" s="164">
        <f t="shared" ca="1" si="2"/>
        <v>45960.625</v>
      </c>
      <c r="B39" s="44">
        <f t="shared" ca="1" si="9"/>
        <v>56.645000000000003</v>
      </c>
      <c r="C39" s="31">
        <f t="shared" ca="1" si="3"/>
        <v>8481.5999999999694</v>
      </c>
      <c r="D39" s="32">
        <f t="shared" ca="1" si="4"/>
        <v>19444.444444444445</v>
      </c>
      <c r="E39" s="4">
        <f t="shared" ca="1" si="5"/>
        <v>40.064</v>
      </c>
      <c r="F39" s="31">
        <f t="shared" ca="1" si="6"/>
        <v>-901.37600000000089</v>
      </c>
      <c r="G39" s="32">
        <f t="shared" ca="1" si="7"/>
        <v>27222.222222222226</v>
      </c>
      <c r="H39" s="77">
        <f t="shared" ca="1" si="8"/>
        <v>1605.1982222221886</v>
      </c>
      <c r="I39" s="1"/>
      <c r="J39" s="119">
        <v>45818.625</v>
      </c>
      <c r="K39" s="3">
        <v>52.526000000000003</v>
      </c>
      <c r="L39" s="119">
        <v>45818.625</v>
      </c>
      <c r="M39" s="3">
        <v>44.154000000000003</v>
      </c>
      <c r="N39" s="159">
        <f t="shared" si="0"/>
        <v>45818.625</v>
      </c>
      <c r="O39" s="159" t="str">
        <f t="shared" si="1"/>
        <v/>
      </c>
    </row>
    <row r="40" spans="1:15">
      <c r="A40" s="164">
        <f t="shared" ca="1" si="2"/>
        <v>45961.625</v>
      </c>
      <c r="B40" s="44">
        <f t="shared" ca="1" si="9"/>
        <v>56.57</v>
      </c>
      <c r="C40" s="31">
        <f t="shared" ca="1" si="3"/>
        <v>9225.5999999999967</v>
      </c>
      <c r="D40" s="32">
        <f t="shared" ca="1" si="4"/>
        <v>20000</v>
      </c>
      <c r="E40" s="4">
        <f t="shared" ca="1" si="5"/>
        <v>39.96</v>
      </c>
      <c r="F40" s="31">
        <f t="shared" ca="1" si="6"/>
        <v>563.35999999998808</v>
      </c>
      <c r="G40" s="32">
        <f t="shared" ca="1" si="7"/>
        <v>28000</v>
      </c>
      <c r="H40" s="77">
        <f t="shared" ca="1" si="8"/>
        <v>662.24000000000888</v>
      </c>
      <c r="I40" s="1"/>
      <c r="J40" s="119">
        <v>45819.625</v>
      </c>
      <c r="K40" s="3">
        <v>52.320999999999998</v>
      </c>
      <c r="L40" s="119">
        <v>45819.625</v>
      </c>
      <c r="M40" s="3">
        <v>44.084000000000003</v>
      </c>
      <c r="N40" s="159">
        <f t="shared" si="0"/>
        <v>45819.625</v>
      </c>
      <c r="O40" s="159" t="str">
        <f t="shared" si="1"/>
        <v/>
      </c>
    </row>
    <row r="41" spans="1:15">
      <c r="A41" s="164">
        <f t="shared" ref="A41:A104" ca="1" si="10">IF(AND(ISBLANK(P30), A40 = $P$1),NOW(),IF(ISBLANK(P30),"",P30))</f>
        <v>45964.625</v>
      </c>
      <c r="B41" s="44">
        <f t="shared" ref="B41:B104" ca="1" si="11">IF(COUNTIF(J:J,A41)=1,VLOOKUP(A41,J:K,2), IF(COUNTIF(J:J,A41)=0,$B$10,""))</f>
        <v>57.293999999999997</v>
      </c>
      <c r="C41" s="31">
        <f t="shared" ca="1" si="3"/>
        <v>2043.5200000000304</v>
      </c>
      <c r="D41" s="32">
        <f t="shared" ref="D41:D104" ca="1" si="12">IF(ISERROR(B41-2),"",$B$6*ROUNDUP(A41-$A$14,0)/360*$B$5)</f>
        <v>21666.666666666664</v>
      </c>
      <c r="E41" s="4">
        <f t="shared" ca="1" si="5"/>
        <v>40.292999999999999</v>
      </c>
      <c r="F41" s="31">
        <f t="shared" ca="1" si="6"/>
        <v>-4126.6119999999901</v>
      </c>
      <c r="G41" s="32">
        <f t="shared" ref="G41:G104" ca="1" si="13">IF(ISERROR(E41-2),"",$C$6*ROUNDUP(A41-$A$14,0)/360*$C$5)</f>
        <v>30333.333333333332</v>
      </c>
      <c r="H41" s="77">
        <f t="shared" ref="H41:H104" ca="1" si="14">IF(ISERROR(B41-2),"",C41+D41-F41-G41)</f>
        <v>-2496.5346666666483</v>
      </c>
      <c r="I41" s="1"/>
      <c r="J41" s="119">
        <v>45820.625</v>
      </c>
      <c r="K41" s="3">
        <v>52.792999999999999</v>
      </c>
      <c r="L41" s="119">
        <v>45820.625</v>
      </c>
      <c r="M41" s="3">
        <v>43.744</v>
      </c>
      <c r="N41" s="159">
        <f t="shared" si="0"/>
        <v>45820.625</v>
      </c>
      <c r="O41" s="159" t="str">
        <f t="shared" si="1"/>
        <v/>
      </c>
    </row>
    <row r="42" spans="1:15">
      <c r="A42" s="164">
        <f t="shared" ca="1" si="10"/>
        <v>45964.632331944442</v>
      </c>
      <c r="B42" s="44">
        <f t="shared" ca="1" si="11"/>
        <v>57.335889999999999</v>
      </c>
      <c r="C42" s="31">
        <f t="shared" ca="1" si="3"/>
        <v>1627.9712000000086</v>
      </c>
      <c r="D42" s="32">
        <f t="shared" ca="1" si="12"/>
        <v>22222.222222222223</v>
      </c>
      <c r="E42" s="4">
        <f t="shared" ca="1" si="5"/>
        <v>40.308079999999997</v>
      </c>
      <c r="F42" s="31">
        <f t="shared" ca="1" si="6"/>
        <v>-4338.9987199999559</v>
      </c>
      <c r="G42" s="32">
        <f t="shared" ca="1" si="13"/>
        <v>31111.111111111109</v>
      </c>
      <c r="H42" s="77">
        <f t="shared" ca="1" si="14"/>
        <v>-2921.9189688889237</v>
      </c>
      <c r="I42" s="1"/>
      <c r="J42" s="119">
        <v>45821.625</v>
      </c>
      <c r="K42" s="3">
        <v>54.625999999999998</v>
      </c>
      <c r="L42" s="119">
        <v>45821.625</v>
      </c>
      <c r="M42" s="3">
        <v>45.664000000000001</v>
      </c>
      <c r="N42" s="159">
        <f t="shared" si="0"/>
        <v>45821.625</v>
      </c>
      <c r="O42" s="159" t="str">
        <f t="shared" si="1"/>
        <v/>
      </c>
    </row>
    <row r="43" spans="1:15">
      <c r="A43" s="164" t="str">
        <f t="shared" ca="1" si="10"/>
        <v/>
      </c>
      <c r="B43" s="44" t="str">
        <f t="shared" ca="1" si="11"/>
        <v/>
      </c>
      <c r="C43" s="31" t="str">
        <f t="shared" ca="1" si="3"/>
        <v/>
      </c>
      <c r="D43" s="32" t="str">
        <f t="shared" ca="1" si="12"/>
        <v/>
      </c>
      <c r="E43" s="4" t="str">
        <f t="shared" ca="1" si="5"/>
        <v/>
      </c>
      <c r="F43" s="31" t="str">
        <f t="shared" ca="1" si="6"/>
        <v/>
      </c>
      <c r="G43" s="32" t="str">
        <f t="shared" ca="1" si="13"/>
        <v/>
      </c>
      <c r="H43" s="77" t="str">
        <f t="shared" ca="1" si="14"/>
        <v/>
      </c>
      <c r="I43" s="1"/>
      <c r="J43" s="119">
        <v>45824.625</v>
      </c>
      <c r="K43" s="3">
        <v>53.648000000000003</v>
      </c>
      <c r="L43" s="119">
        <v>45824.625</v>
      </c>
      <c r="M43" s="3">
        <v>44.643000000000001</v>
      </c>
      <c r="N43" s="159">
        <f t="shared" si="0"/>
        <v>45824.625</v>
      </c>
      <c r="O43" s="159" t="str">
        <f t="shared" si="1"/>
        <v/>
      </c>
    </row>
    <row r="44" spans="1:15">
      <c r="A44" s="164" t="str">
        <f t="shared" ca="1" si="10"/>
        <v/>
      </c>
      <c r="B44" s="44" t="str">
        <f t="shared" ca="1" si="11"/>
        <v/>
      </c>
      <c r="C44" s="31" t="str">
        <f t="shared" ca="1" si="3"/>
        <v/>
      </c>
      <c r="D44" s="32" t="str">
        <f t="shared" ca="1" si="12"/>
        <v/>
      </c>
      <c r="E44" s="4" t="str">
        <f t="shared" ca="1" si="5"/>
        <v/>
      </c>
      <c r="F44" s="31" t="str">
        <f t="shared" ca="1" si="6"/>
        <v/>
      </c>
      <c r="G44" s="32" t="str">
        <f t="shared" ca="1" si="13"/>
        <v/>
      </c>
      <c r="H44" s="77" t="str">
        <f t="shared" ca="1" si="14"/>
        <v/>
      </c>
      <c r="I44" s="1"/>
      <c r="J44" s="119">
        <v>45825.625</v>
      </c>
      <c r="K44" s="3">
        <v>54.304000000000002</v>
      </c>
      <c r="L44" s="119">
        <v>45825.625</v>
      </c>
      <c r="M44" s="3">
        <v>45.134999999999998</v>
      </c>
      <c r="N44" s="159">
        <f t="shared" si="0"/>
        <v>45825.625</v>
      </c>
      <c r="O44" s="159" t="str">
        <f t="shared" si="1"/>
        <v/>
      </c>
    </row>
    <row r="45" spans="1:15">
      <c r="A45" s="164" t="str">
        <f t="shared" ca="1" si="10"/>
        <v/>
      </c>
      <c r="B45" s="44" t="str">
        <f t="shared" ca="1" si="11"/>
        <v/>
      </c>
      <c r="C45" s="31" t="str">
        <f t="shared" ca="1" si="3"/>
        <v/>
      </c>
      <c r="D45" s="32" t="str">
        <f t="shared" ca="1" si="12"/>
        <v/>
      </c>
      <c r="E45" s="4" t="str">
        <f t="shared" ca="1" si="5"/>
        <v/>
      </c>
      <c r="F45" s="31" t="str">
        <f t="shared" ca="1" si="6"/>
        <v/>
      </c>
      <c r="G45" s="32" t="str">
        <f t="shared" ca="1" si="13"/>
        <v/>
      </c>
      <c r="H45" s="77" t="str">
        <f t="shared" ca="1" si="14"/>
        <v/>
      </c>
      <c r="I45" s="1"/>
      <c r="J45" s="119">
        <v>45826.625</v>
      </c>
      <c r="K45" s="3">
        <v>55.563000000000002</v>
      </c>
      <c r="L45" s="119">
        <v>45826.625</v>
      </c>
      <c r="M45" s="3">
        <v>45.765999999999998</v>
      </c>
      <c r="N45" s="159">
        <f t="shared" si="0"/>
        <v>45826.625</v>
      </c>
      <c r="O45" s="159" t="str">
        <f t="shared" si="1"/>
        <v/>
      </c>
    </row>
    <row r="46" spans="1:15">
      <c r="A46" s="164" t="str">
        <f t="shared" ca="1" si="10"/>
        <v/>
      </c>
      <c r="B46" s="44" t="str">
        <f t="shared" ca="1" si="11"/>
        <v/>
      </c>
      <c r="C46" s="31" t="str">
        <f t="shared" ca="1" si="3"/>
        <v/>
      </c>
      <c r="D46" s="32" t="str">
        <f t="shared" ca="1" si="12"/>
        <v/>
      </c>
      <c r="E46" s="4" t="str">
        <f t="shared" ca="1" si="5"/>
        <v/>
      </c>
      <c r="F46" s="31" t="str">
        <f t="shared" ca="1" si="6"/>
        <v/>
      </c>
      <c r="G46" s="32" t="str">
        <f t="shared" ca="1" si="13"/>
        <v/>
      </c>
      <c r="H46" s="77" t="str">
        <f t="shared" ca="1" si="14"/>
        <v/>
      </c>
      <c r="I46" s="1"/>
      <c r="J46" s="119">
        <v>45827.625</v>
      </c>
      <c r="K46" s="3">
        <v>56.548999999999999</v>
      </c>
      <c r="L46" s="119">
        <v>45827.625</v>
      </c>
      <c r="M46" s="3">
        <v>46.936</v>
      </c>
      <c r="N46" s="159">
        <f t="shared" si="0"/>
        <v>45827.625</v>
      </c>
      <c r="O46" s="159" t="str">
        <f t="shared" si="1"/>
        <v/>
      </c>
    </row>
    <row r="47" spans="1:15">
      <c r="A47" s="164" t="str">
        <f t="shared" ca="1" si="10"/>
        <v/>
      </c>
      <c r="B47" s="44" t="str">
        <f t="shared" ca="1" si="11"/>
        <v/>
      </c>
      <c r="C47" s="31" t="str">
        <f t="shared" ca="1" si="3"/>
        <v/>
      </c>
      <c r="D47" s="32" t="str">
        <f t="shared" ca="1" si="12"/>
        <v/>
      </c>
      <c r="E47" s="4" t="str">
        <f t="shared" ca="1" si="5"/>
        <v/>
      </c>
      <c r="F47" s="31" t="str">
        <f t="shared" ca="1" si="6"/>
        <v/>
      </c>
      <c r="G47" s="32" t="str">
        <f t="shared" ca="1" si="13"/>
        <v/>
      </c>
      <c r="H47" s="77" t="str">
        <f t="shared" ca="1" si="14"/>
        <v/>
      </c>
      <c r="I47" s="1"/>
      <c r="J47" s="119">
        <v>45828.625</v>
      </c>
      <c r="K47" s="3">
        <v>56.744999999999997</v>
      </c>
      <c r="L47" s="119">
        <v>45828.625</v>
      </c>
      <c r="M47" s="3">
        <v>47.334000000000003</v>
      </c>
      <c r="N47" s="159">
        <f t="shared" si="0"/>
        <v>45828.625</v>
      </c>
      <c r="O47" s="159" t="str">
        <f t="shared" si="1"/>
        <v/>
      </c>
    </row>
    <row r="48" spans="1:15">
      <c r="A48" s="164" t="str">
        <f t="shared" ca="1" si="10"/>
        <v/>
      </c>
      <c r="B48" s="44" t="str">
        <f t="shared" ca="1" si="11"/>
        <v/>
      </c>
      <c r="C48" s="31" t="str">
        <f t="shared" ca="1" si="3"/>
        <v/>
      </c>
      <c r="D48" s="32" t="str">
        <f t="shared" ca="1" si="12"/>
        <v/>
      </c>
      <c r="E48" s="4" t="str">
        <f t="shared" ca="1" si="5"/>
        <v/>
      </c>
      <c r="F48" s="31" t="str">
        <f t="shared" ca="1" si="6"/>
        <v/>
      </c>
      <c r="G48" s="32" t="str">
        <f t="shared" ca="1" si="13"/>
        <v/>
      </c>
      <c r="H48" s="77" t="str">
        <f t="shared" ca="1" si="14"/>
        <v/>
      </c>
      <c r="I48" s="1"/>
      <c r="J48" s="119">
        <v>45831.625</v>
      </c>
      <c r="K48" s="3">
        <v>56.445999999999998</v>
      </c>
      <c r="L48" s="119">
        <v>45831.625</v>
      </c>
      <c r="M48" s="3">
        <v>47.360999999999997</v>
      </c>
      <c r="N48" s="159">
        <f t="shared" si="0"/>
        <v>45831.625</v>
      </c>
      <c r="O48" s="159" t="str">
        <f t="shared" si="1"/>
        <v/>
      </c>
    </row>
    <row r="49" spans="1:15">
      <c r="A49" s="164" t="str">
        <f t="shared" ca="1" si="10"/>
        <v/>
      </c>
      <c r="B49" s="44" t="str">
        <f t="shared" ca="1" si="11"/>
        <v/>
      </c>
      <c r="C49" s="31" t="str">
        <f t="shared" ca="1" si="3"/>
        <v/>
      </c>
      <c r="D49" s="32" t="str">
        <f t="shared" ca="1" si="12"/>
        <v/>
      </c>
      <c r="E49" s="4" t="str">
        <f t="shared" ca="1" si="5"/>
        <v/>
      </c>
      <c r="F49" s="31" t="str">
        <f t="shared" ca="1" si="6"/>
        <v/>
      </c>
      <c r="G49" s="32" t="str">
        <f t="shared" ca="1" si="13"/>
        <v/>
      </c>
      <c r="H49" s="77" t="str">
        <f t="shared" ca="1" si="14"/>
        <v/>
      </c>
      <c r="I49" s="1"/>
      <c r="J49" s="119">
        <v>45832.625</v>
      </c>
      <c r="K49" s="3">
        <v>54.844000000000001</v>
      </c>
      <c r="L49" s="119">
        <v>45832.625</v>
      </c>
      <c r="M49" s="3">
        <v>44.459000000000003</v>
      </c>
      <c r="N49" s="159">
        <f t="shared" si="0"/>
        <v>45832.625</v>
      </c>
      <c r="O49" s="159" t="str">
        <f t="shared" si="1"/>
        <v/>
      </c>
    </row>
    <row r="50" spans="1:15">
      <c r="A50" s="164" t="str">
        <f t="shared" ca="1" si="10"/>
        <v/>
      </c>
      <c r="B50" s="44" t="str">
        <f t="shared" ca="1" si="11"/>
        <v/>
      </c>
      <c r="C50" s="31" t="str">
        <f t="shared" ca="1" si="3"/>
        <v/>
      </c>
      <c r="D50" s="32" t="str">
        <f t="shared" ca="1" si="12"/>
        <v/>
      </c>
      <c r="E50" s="4" t="str">
        <f t="shared" ca="1" si="5"/>
        <v/>
      </c>
      <c r="F50" s="31" t="str">
        <f t="shared" ca="1" si="6"/>
        <v/>
      </c>
      <c r="G50" s="32" t="str">
        <f t="shared" ca="1" si="13"/>
        <v/>
      </c>
      <c r="H50" s="77" t="str">
        <f t="shared" ca="1" si="14"/>
        <v/>
      </c>
      <c r="I50" s="1"/>
      <c r="J50" s="119">
        <v>45833.625</v>
      </c>
      <c r="K50" s="3">
        <v>54.302999999999997</v>
      </c>
      <c r="L50" s="119">
        <v>45833.625</v>
      </c>
      <c r="M50" s="3">
        <v>44.405000000000001</v>
      </c>
      <c r="N50" s="159">
        <f t="shared" si="0"/>
        <v>45833.625</v>
      </c>
      <c r="O50" s="159" t="str">
        <f t="shared" si="1"/>
        <v/>
      </c>
    </row>
    <row r="51" spans="1:15">
      <c r="A51" s="164" t="str">
        <f t="shared" ca="1" si="10"/>
        <v/>
      </c>
      <c r="B51" s="44" t="str">
        <f t="shared" ca="1" si="11"/>
        <v/>
      </c>
      <c r="C51" s="31" t="str">
        <f t="shared" ca="1" si="3"/>
        <v/>
      </c>
      <c r="D51" s="32" t="str">
        <f t="shared" ca="1" si="12"/>
        <v/>
      </c>
      <c r="E51" s="4" t="str">
        <f t="shared" ca="1" si="5"/>
        <v/>
      </c>
      <c r="F51" s="31" t="str">
        <f t="shared" ca="1" si="6"/>
        <v/>
      </c>
      <c r="G51" s="32" t="str">
        <f t="shared" ca="1" si="13"/>
        <v/>
      </c>
      <c r="H51" s="77" t="str">
        <f t="shared" ca="1" si="14"/>
        <v/>
      </c>
      <c r="I51" s="1"/>
      <c r="J51" s="119">
        <v>45834.625</v>
      </c>
      <c r="K51" s="3">
        <v>54.546999999999997</v>
      </c>
      <c r="L51" s="119">
        <v>45834.625</v>
      </c>
      <c r="M51" s="3">
        <v>44.191000000000003</v>
      </c>
      <c r="N51" s="159">
        <f t="shared" si="0"/>
        <v>45834.625</v>
      </c>
      <c r="O51" s="159" t="str">
        <f t="shared" si="1"/>
        <v/>
      </c>
    </row>
    <row r="52" spans="1:15">
      <c r="A52" s="164" t="str">
        <f t="shared" ca="1" si="10"/>
        <v/>
      </c>
      <c r="B52" s="44" t="str">
        <f t="shared" ca="1" si="11"/>
        <v/>
      </c>
      <c r="C52" s="31" t="str">
        <f t="shared" ca="1" si="3"/>
        <v/>
      </c>
      <c r="D52" s="32" t="str">
        <f t="shared" ca="1" si="12"/>
        <v/>
      </c>
      <c r="E52" s="4" t="str">
        <f t="shared" ca="1" si="5"/>
        <v/>
      </c>
      <c r="F52" s="31" t="str">
        <f t="shared" ca="1" si="6"/>
        <v/>
      </c>
      <c r="G52" s="32" t="str">
        <f t="shared" ca="1" si="13"/>
        <v/>
      </c>
      <c r="H52" s="77" t="str">
        <f t="shared" ca="1" si="14"/>
        <v/>
      </c>
      <c r="I52" s="1"/>
      <c r="J52" s="119">
        <v>45835.625</v>
      </c>
      <c r="K52" s="3">
        <v>53.935000000000002</v>
      </c>
      <c r="L52" s="119">
        <v>45835.625</v>
      </c>
      <c r="M52" s="3">
        <v>42.99</v>
      </c>
      <c r="N52" s="159">
        <f t="shared" si="0"/>
        <v>45835.625</v>
      </c>
      <c r="O52" s="159" t="str">
        <f t="shared" si="1"/>
        <v/>
      </c>
    </row>
    <row r="53" spans="1:15">
      <c r="A53" s="164" t="str">
        <f t="shared" ca="1" si="10"/>
        <v/>
      </c>
      <c r="B53" s="44" t="str">
        <f t="shared" ca="1" si="11"/>
        <v/>
      </c>
      <c r="C53" s="31" t="str">
        <f t="shared" ca="1" si="3"/>
        <v/>
      </c>
      <c r="D53" s="32" t="str">
        <f t="shared" ca="1" si="12"/>
        <v/>
      </c>
      <c r="E53" s="4" t="str">
        <f t="shared" ca="1" si="5"/>
        <v/>
      </c>
      <c r="F53" s="31" t="str">
        <f t="shared" ca="1" si="6"/>
        <v/>
      </c>
      <c r="G53" s="32" t="str">
        <f t="shared" ca="1" si="13"/>
        <v/>
      </c>
      <c r="H53" s="77" t="str">
        <f t="shared" ca="1" si="14"/>
        <v/>
      </c>
      <c r="I53" s="1"/>
      <c r="J53" s="119">
        <v>45838.625</v>
      </c>
      <c r="K53" s="3">
        <v>53.621000000000002</v>
      </c>
      <c r="L53" s="119">
        <v>45838.625</v>
      </c>
      <c r="M53" s="3">
        <v>42.261000000000003</v>
      </c>
      <c r="N53" s="159">
        <f t="shared" si="0"/>
        <v>45838.625</v>
      </c>
      <c r="O53" s="159" t="str">
        <f t="shared" si="1"/>
        <v/>
      </c>
    </row>
    <row r="54" spans="1:15">
      <c r="A54" s="164" t="str">
        <f t="shared" ca="1" si="10"/>
        <v/>
      </c>
      <c r="B54" s="44" t="str">
        <f t="shared" ca="1" si="11"/>
        <v/>
      </c>
      <c r="C54" s="31" t="str">
        <f t="shared" ca="1" si="3"/>
        <v/>
      </c>
      <c r="D54" s="32" t="str">
        <f t="shared" ca="1" si="12"/>
        <v/>
      </c>
      <c r="E54" s="4" t="str">
        <f t="shared" ca="1" si="5"/>
        <v/>
      </c>
      <c r="F54" s="31" t="str">
        <f t="shared" ca="1" si="6"/>
        <v/>
      </c>
      <c r="G54" s="32" t="str">
        <f t="shared" ca="1" si="13"/>
        <v/>
      </c>
      <c r="H54" s="77" t="str">
        <f t="shared" ca="1" si="14"/>
        <v/>
      </c>
      <c r="J54" s="119">
        <v>45839.625</v>
      </c>
      <c r="K54" s="3">
        <v>53.929000000000002</v>
      </c>
      <c r="L54" s="119">
        <v>45839.625</v>
      </c>
      <c r="M54" s="3">
        <v>42.802999999999997</v>
      </c>
      <c r="N54" s="159">
        <f t="shared" si="0"/>
        <v>45839.625</v>
      </c>
      <c r="O54" s="159" t="str">
        <f t="shared" si="1"/>
        <v/>
      </c>
    </row>
    <row r="55" spans="1:15">
      <c r="A55" s="164" t="str">
        <f t="shared" ca="1" si="10"/>
        <v/>
      </c>
      <c r="B55" s="44" t="str">
        <f t="shared" ca="1" si="11"/>
        <v/>
      </c>
      <c r="C55" s="31" t="str">
        <f t="shared" ca="1" si="3"/>
        <v/>
      </c>
      <c r="D55" s="32" t="str">
        <f t="shared" ca="1" si="12"/>
        <v/>
      </c>
      <c r="E55" s="4" t="str">
        <f t="shared" ca="1" si="5"/>
        <v/>
      </c>
      <c r="F55" s="31" t="str">
        <f t="shared" ca="1" si="6"/>
        <v/>
      </c>
      <c r="G55" s="32" t="str">
        <f t="shared" ca="1" si="13"/>
        <v/>
      </c>
      <c r="H55" s="77" t="str">
        <f t="shared" ca="1" si="14"/>
        <v/>
      </c>
      <c r="J55" s="119">
        <v>45840.625</v>
      </c>
      <c r="K55" s="3">
        <v>53.387999999999998</v>
      </c>
      <c r="L55" s="119">
        <v>45840.625</v>
      </c>
      <c r="M55" s="3">
        <v>42.024000000000001</v>
      </c>
      <c r="N55" s="159">
        <f t="shared" si="0"/>
        <v>45840.625</v>
      </c>
      <c r="O55" s="159" t="str">
        <f t="shared" si="1"/>
        <v/>
      </c>
    </row>
    <row r="56" spans="1:15">
      <c r="A56" s="164" t="str">
        <f t="shared" ca="1" si="10"/>
        <v/>
      </c>
      <c r="B56" s="44" t="str">
        <f t="shared" ca="1" si="11"/>
        <v/>
      </c>
      <c r="C56" s="31" t="str">
        <f t="shared" ca="1" si="3"/>
        <v/>
      </c>
      <c r="D56" s="32" t="str">
        <f t="shared" ca="1" si="12"/>
        <v/>
      </c>
      <c r="E56" s="4" t="str">
        <f t="shared" ca="1" si="5"/>
        <v/>
      </c>
      <c r="F56" s="31" t="str">
        <f t="shared" ca="1" si="6"/>
        <v/>
      </c>
      <c r="G56" s="32" t="str">
        <f t="shared" ca="1" si="13"/>
        <v/>
      </c>
      <c r="H56" s="77" t="str">
        <f t="shared" ca="1" si="14"/>
        <v/>
      </c>
      <c r="J56" s="119">
        <v>45841.625</v>
      </c>
      <c r="K56" s="3">
        <v>53.204999999999998</v>
      </c>
      <c r="L56" s="119">
        <v>45841.625</v>
      </c>
      <c r="M56" s="3">
        <v>41.826999999999998</v>
      </c>
      <c r="N56" s="159">
        <f t="shared" si="0"/>
        <v>45841.625</v>
      </c>
      <c r="O56" s="159" t="str">
        <f t="shared" si="1"/>
        <v/>
      </c>
    </row>
    <row r="57" spans="1:15">
      <c r="A57" s="164" t="str">
        <f t="shared" ca="1" si="10"/>
        <v/>
      </c>
      <c r="B57" s="44" t="str">
        <f t="shared" ca="1" si="11"/>
        <v/>
      </c>
      <c r="C57" s="31" t="str">
        <f t="shared" ca="1" si="3"/>
        <v/>
      </c>
      <c r="D57" s="32" t="str">
        <f t="shared" ca="1" si="12"/>
        <v/>
      </c>
      <c r="E57" s="4" t="str">
        <f t="shared" ca="1" si="5"/>
        <v/>
      </c>
      <c r="F57" s="31" t="str">
        <f t="shared" ca="1" si="6"/>
        <v/>
      </c>
      <c r="G57" s="32" t="str">
        <f t="shared" ca="1" si="13"/>
        <v/>
      </c>
      <c r="H57" s="77" t="str">
        <f t="shared" ca="1" si="14"/>
        <v/>
      </c>
      <c r="J57" s="119">
        <v>45842.625</v>
      </c>
      <c r="K57" s="3">
        <v>53.658999999999999</v>
      </c>
      <c r="L57" s="119">
        <v>45842.625</v>
      </c>
      <c r="M57" s="3">
        <v>42.152000000000001</v>
      </c>
      <c r="N57" s="159">
        <f t="shared" si="0"/>
        <v>45842.625</v>
      </c>
      <c r="O57" s="159" t="str">
        <f t="shared" si="1"/>
        <v/>
      </c>
    </row>
    <row r="58" spans="1:15">
      <c r="A58" s="164" t="str">
        <f t="shared" ca="1" si="10"/>
        <v/>
      </c>
      <c r="B58" s="44" t="str">
        <f t="shared" ca="1" si="11"/>
        <v/>
      </c>
      <c r="C58" s="31" t="str">
        <f t="shared" ca="1" si="3"/>
        <v/>
      </c>
      <c r="D58" s="32" t="str">
        <f t="shared" ca="1" si="12"/>
        <v/>
      </c>
      <c r="E58" s="4" t="str">
        <f t="shared" ca="1" si="5"/>
        <v/>
      </c>
      <c r="F58" s="31" t="str">
        <f t="shared" ca="1" si="6"/>
        <v/>
      </c>
      <c r="G58" s="32" t="str">
        <f t="shared" ca="1" si="13"/>
        <v/>
      </c>
      <c r="H58" s="77" t="str">
        <f t="shared" ca="1" si="14"/>
        <v/>
      </c>
      <c r="J58" s="119">
        <v>45845.625</v>
      </c>
      <c r="K58" s="3">
        <v>53.37</v>
      </c>
      <c r="L58" s="119">
        <v>45845.625</v>
      </c>
      <c r="M58" s="3">
        <v>42.04</v>
      </c>
      <c r="N58" s="159">
        <f t="shared" si="0"/>
        <v>45845.625</v>
      </c>
      <c r="O58" s="159" t="str">
        <f t="shared" si="1"/>
        <v/>
      </c>
    </row>
    <row r="59" spans="1:15">
      <c r="A59" s="164" t="str">
        <f t="shared" ca="1" si="10"/>
        <v/>
      </c>
      <c r="B59" s="44" t="str">
        <f t="shared" ca="1" si="11"/>
        <v/>
      </c>
      <c r="C59" s="31" t="str">
        <f t="shared" ca="1" si="3"/>
        <v/>
      </c>
      <c r="D59" s="32" t="str">
        <f t="shared" ca="1" si="12"/>
        <v/>
      </c>
      <c r="E59" s="4" t="str">
        <f t="shared" ca="1" si="5"/>
        <v/>
      </c>
      <c r="F59" s="31" t="str">
        <f t="shared" ca="1" si="6"/>
        <v/>
      </c>
      <c r="G59" s="32" t="str">
        <f t="shared" ca="1" si="13"/>
        <v/>
      </c>
      <c r="H59" s="77" t="str">
        <f t="shared" ca="1" si="14"/>
        <v/>
      </c>
      <c r="J59" s="119">
        <v>45846.625</v>
      </c>
      <c r="K59" s="3">
        <v>53.279000000000003</v>
      </c>
      <c r="L59" s="119">
        <v>45846.625</v>
      </c>
      <c r="M59" s="3">
        <v>41.741</v>
      </c>
      <c r="N59" s="159">
        <f t="shared" si="0"/>
        <v>45846.625</v>
      </c>
      <c r="O59" s="159" t="str">
        <f t="shared" si="1"/>
        <v/>
      </c>
    </row>
    <row r="60" spans="1:15">
      <c r="A60" s="164" t="str">
        <f t="shared" ca="1" si="10"/>
        <v/>
      </c>
      <c r="B60" s="44" t="str">
        <f t="shared" ca="1" si="11"/>
        <v/>
      </c>
      <c r="C60" s="31" t="str">
        <f t="shared" ca="1" si="3"/>
        <v/>
      </c>
      <c r="D60" s="32" t="str">
        <f t="shared" ca="1" si="12"/>
        <v/>
      </c>
      <c r="E60" s="4" t="str">
        <f t="shared" ca="1" si="5"/>
        <v/>
      </c>
      <c r="F60" s="31" t="str">
        <f t="shared" ca="1" si="6"/>
        <v/>
      </c>
      <c r="G60" s="32" t="str">
        <f t="shared" ca="1" si="13"/>
        <v/>
      </c>
      <c r="H60" s="77" t="str">
        <f t="shared" ca="1" si="14"/>
        <v/>
      </c>
      <c r="J60" s="119">
        <v>45847.625</v>
      </c>
      <c r="K60" s="3">
        <v>53.136000000000003</v>
      </c>
      <c r="L60" s="119">
        <v>45847.625</v>
      </c>
      <c r="M60" s="3">
        <v>41.680999999999997</v>
      </c>
      <c r="N60" s="159">
        <f t="shared" si="0"/>
        <v>45847.625</v>
      </c>
      <c r="O60" s="159" t="str">
        <f t="shared" si="1"/>
        <v/>
      </c>
    </row>
    <row r="61" spans="1:15">
      <c r="A61" s="164" t="str">
        <f t="shared" ca="1" si="10"/>
        <v/>
      </c>
      <c r="B61" s="44" t="str">
        <f t="shared" ca="1" si="11"/>
        <v/>
      </c>
      <c r="C61" s="31" t="str">
        <f t="shared" ca="1" si="3"/>
        <v/>
      </c>
      <c r="D61" s="32" t="str">
        <f t="shared" ca="1" si="12"/>
        <v/>
      </c>
      <c r="E61" s="4" t="str">
        <f t="shared" ca="1" si="5"/>
        <v/>
      </c>
      <c r="F61" s="31" t="str">
        <f t="shared" ca="1" si="6"/>
        <v/>
      </c>
      <c r="G61" s="32" t="str">
        <f t="shared" ca="1" si="13"/>
        <v/>
      </c>
      <c r="H61" s="77" t="str">
        <f t="shared" ca="1" si="14"/>
        <v/>
      </c>
      <c r="J61" s="119">
        <v>45848.625</v>
      </c>
      <c r="K61" s="3">
        <v>52.456000000000003</v>
      </c>
      <c r="L61" s="119">
        <v>45848.625</v>
      </c>
      <c r="M61" s="3">
        <v>41.457999999999998</v>
      </c>
      <c r="N61" s="159">
        <f t="shared" si="0"/>
        <v>45848.625</v>
      </c>
      <c r="O61" s="159" t="str">
        <f t="shared" si="1"/>
        <v/>
      </c>
    </row>
    <row r="62" spans="1:15">
      <c r="A62" s="164" t="str">
        <f t="shared" ca="1" si="10"/>
        <v/>
      </c>
      <c r="B62" s="44" t="str">
        <f t="shared" ca="1" si="11"/>
        <v/>
      </c>
      <c r="C62" s="31" t="str">
        <f t="shared" ca="1" si="3"/>
        <v/>
      </c>
      <c r="D62" s="32" t="str">
        <f t="shared" ca="1" si="12"/>
        <v/>
      </c>
      <c r="E62" s="4" t="str">
        <f t="shared" ca="1" si="5"/>
        <v/>
      </c>
      <c r="F62" s="31" t="str">
        <f t="shared" ca="1" si="6"/>
        <v/>
      </c>
      <c r="G62" s="32" t="str">
        <f t="shared" ca="1" si="13"/>
        <v/>
      </c>
      <c r="H62" s="77" t="str">
        <f t="shared" ca="1" si="14"/>
        <v/>
      </c>
      <c r="J62" s="119">
        <v>45849.625</v>
      </c>
      <c r="K62" s="3">
        <v>53.395000000000003</v>
      </c>
      <c r="L62" s="119">
        <v>45849.625</v>
      </c>
      <c r="M62" s="3">
        <v>41.636000000000003</v>
      </c>
      <c r="N62" s="159">
        <f t="shared" si="0"/>
        <v>45849.625</v>
      </c>
      <c r="O62" s="159" t="str">
        <f t="shared" si="1"/>
        <v/>
      </c>
    </row>
    <row r="63" spans="1:15">
      <c r="A63" s="164" t="str">
        <f t="shared" ca="1" si="10"/>
        <v/>
      </c>
      <c r="B63" s="44" t="str">
        <f t="shared" ca="1" si="11"/>
        <v/>
      </c>
      <c r="C63" s="31" t="str">
        <f t="shared" ca="1" si="3"/>
        <v/>
      </c>
      <c r="D63" s="32" t="str">
        <f t="shared" ca="1" si="12"/>
        <v/>
      </c>
      <c r="E63" s="4" t="str">
        <f t="shared" ca="1" si="5"/>
        <v/>
      </c>
      <c r="F63" s="31" t="str">
        <f t="shared" ca="1" si="6"/>
        <v/>
      </c>
      <c r="G63" s="32" t="str">
        <f t="shared" ca="1" si="13"/>
        <v/>
      </c>
      <c r="H63" s="77" t="str">
        <f t="shared" ca="1" si="14"/>
        <v/>
      </c>
      <c r="J63" s="119">
        <v>45852.625</v>
      </c>
      <c r="K63" s="3">
        <v>53.255000000000003</v>
      </c>
      <c r="L63" s="119">
        <v>45852.625</v>
      </c>
      <c r="M63" s="3">
        <v>42.579000000000001</v>
      </c>
      <c r="N63" s="159">
        <f t="shared" si="0"/>
        <v>45852.625</v>
      </c>
      <c r="O63" s="159" t="str">
        <f t="shared" si="1"/>
        <v/>
      </c>
    </row>
    <row r="64" spans="1:15">
      <c r="A64" s="164" t="str">
        <f t="shared" ca="1" si="10"/>
        <v/>
      </c>
      <c r="B64" s="44" t="str">
        <f t="shared" ca="1" si="11"/>
        <v/>
      </c>
      <c r="C64" s="31" t="str">
        <f t="shared" ca="1" si="3"/>
        <v/>
      </c>
      <c r="D64" s="32" t="str">
        <f t="shared" ca="1" si="12"/>
        <v/>
      </c>
      <c r="E64" s="4" t="str">
        <f t="shared" ca="1" si="5"/>
        <v/>
      </c>
      <c r="F64" s="31" t="str">
        <f t="shared" ca="1" si="6"/>
        <v/>
      </c>
      <c r="G64" s="32" t="str">
        <f t="shared" ca="1" si="13"/>
        <v/>
      </c>
      <c r="H64" s="77" t="str">
        <f t="shared" ca="1" si="14"/>
        <v/>
      </c>
      <c r="J64" s="119">
        <v>45853.625</v>
      </c>
      <c r="K64" s="3">
        <v>52.918999999999997</v>
      </c>
      <c r="L64" s="119">
        <v>45853.625</v>
      </c>
      <c r="M64" s="3">
        <v>41.76</v>
      </c>
      <c r="N64" s="159">
        <f t="shared" si="0"/>
        <v>45853.625</v>
      </c>
      <c r="O64" s="159" t="str">
        <f t="shared" si="1"/>
        <v/>
      </c>
    </row>
    <row r="65" spans="1:15">
      <c r="A65" s="164" t="str">
        <f t="shared" ca="1" si="10"/>
        <v/>
      </c>
      <c r="B65" s="44" t="str">
        <f t="shared" ca="1" si="11"/>
        <v/>
      </c>
      <c r="C65" s="31" t="str">
        <f t="shared" ca="1" si="3"/>
        <v/>
      </c>
      <c r="D65" s="32" t="str">
        <f t="shared" ca="1" si="12"/>
        <v/>
      </c>
      <c r="E65" s="4" t="str">
        <f t="shared" ca="1" si="5"/>
        <v/>
      </c>
      <c r="F65" s="31" t="str">
        <f t="shared" ca="1" si="6"/>
        <v/>
      </c>
      <c r="G65" s="32" t="str">
        <f t="shared" ca="1" si="13"/>
        <v/>
      </c>
      <c r="H65" s="77" t="str">
        <f t="shared" ca="1" si="14"/>
        <v/>
      </c>
      <c r="J65" s="119">
        <v>45854.625</v>
      </c>
      <c r="K65" s="3">
        <v>53.899000000000001</v>
      </c>
      <c r="L65" s="119">
        <v>45854.625</v>
      </c>
      <c r="M65" s="3">
        <v>42.137</v>
      </c>
      <c r="N65" s="159">
        <f t="shared" si="0"/>
        <v>45854.625</v>
      </c>
      <c r="O65" s="159" t="str">
        <f t="shared" si="1"/>
        <v/>
      </c>
    </row>
    <row r="66" spans="1:15">
      <c r="A66" s="164" t="str">
        <f t="shared" ca="1" si="10"/>
        <v/>
      </c>
      <c r="B66" s="44" t="str">
        <f t="shared" ca="1" si="11"/>
        <v/>
      </c>
      <c r="C66" s="31" t="str">
        <f t="shared" ca="1" si="3"/>
        <v/>
      </c>
      <c r="D66" s="32" t="str">
        <f t="shared" ca="1" si="12"/>
        <v/>
      </c>
      <c r="E66" s="4" t="str">
        <f t="shared" ca="1" si="5"/>
        <v/>
      </c>
      <c r="F66" s="31" t="str">
        <f t="shared" ca="1" si="6"/>
        <v/>
      </c>
      <c r="G66" s="32" t="str">
        <f t="shared" ca="1" si="13"/>
        <v/>
      </c>
      <c r="H66" s="77" t="str">
        <f t="shared" ca="1" si="14"/>
        <v/>
      </c>
      <c r="J66" s="119">
        <v>45855.625</v>
      </c>
      <c r="K66" s="3">
        <v>53.494999999999997</v>
      </c>
      <c r="L66" s="119">
        <v>45855.625</v>
      </c>
      <c r="M66" s="3">
        <v>41.612000000000002</v>
      </c>
      <c r="N66" s="159">
        <f t="shared" si="0"/>
        <v>45855.625</v>
      </c>
      <c r="O66" s="159" t="str">
        <f t="shared" si="1"/>
        <v/>
      </c>
    </row>
    <row r="67" spans="1:15">
      <c r="A67" s="164" t="str">
        <f t="shared" ca="1" si="10"/>
        <v/>
      </c>
      <c r="B67" s="44" t="str">
        <f t="shared" ca="1" si="11"/>
        <v/>
      </c>
      <c r="C67" s="31" t="str">
        <f t="shared" ca="1" si="3"/>
        <v/>
      </c>
      <c r="D67" s="32" t="str">
        <f t="shared" ca="1" si="12"/>
        <v/>
      </c>
      <c r="E67" s="4" t="str">
        <f t="shared" ca="1" si="5"/>
        <v/>
      </c>
      <c r="F67" s="31" t="str">
        <f t="shared" ca="1" si="6"/>
        <v/>
      </c>
      <c r="G67" s="32" t="str">
        <f t="shared" ca="1" si="13"/>
        <v/>
      </c>
      <c r="H67" s="77" t="str">
        <f t="shared" ca="1" si="14"/>
        <v/>
      </c>
      <c r="J67" s="119">
        <v>45856.625</v>
      </c>
      <c r="K67" s="3">
        <v>52.932000000000002</v>
      </c>
      <c r="L67" s="119">
        <v>45856.625</v>
      </c>
      <c r="M67" s="3">
        <v>40.875999999999998</v>
      </c>
      <c r="N67" s="159">
        <f t="shared" si="0"/>
        <v>45856.625</v>
      </c>
      <c r="O67" s="159" t="str">
        <f t="shared" si="1"/>
        <v/>
      </c>
    </row>
    <row r="68" spans="1:15">
      <c r="A68" s="164" t="str">
        <f t="shared" ca="1" si="10"/>
        <v/>
      </c>
      <c r="B68" s="44" t="str">
        <f t="shared" ca="1" si="11"/>
        <v/>
      </c>
      <c r="C68" s="31" t="str">
        <f t="shared" ca="1" si="3"/>
        <v/>
      </c>
      <c r="D68" s="32" t="str">
        <f t="shared" ca="1" si="12"/>
        <v/>
      </c>
      <c r="E68" s="4" t="str">
        <f t="shared" ca="1" si="5"/>
        <v/>
      </c>
      <c r="F68" s="31" t="str">
        <f t="shared" ca="1" si="6"/>
        <v/>
      </c>
      <c r="G68" s="32" t="str">
        <f t="shared" ca="1" si="13"/>
        <v/>
      </c>
      <c r="H68" s="77" t="str">
        <f t="shared" ca="1" si="14"/>
        <v/>
      </c>
      <c r="J68" s="119">
        <v>45859.625</v>
      </c>
      <c r="K68" s="3">
        <v>52.993000000000002</v>
      </c>
      <c r="L68" s="119">
        <v>45859.625</v>
      </c>
      <c r="M68" s="3">
        <v>40.923999999999999</v>
      </c>
      <c r="N68" s="159">
        <f t="shared" ref="N68:N131" si="15">IF(COUNTIF(L:L,J68),J68,"")</f>
        <v>45859.625</v>
      </c>
      <c r="O68" s="159" t="str">
        <f t="shared" ref="O68:O131" si="16">IF(N68&gt;$A$14,N68,"")</f>
        <v/>
      </c>
    </row>
    <row r="69" spans="1:15">
      <c r="A69" s="164" t="str">
        <f t="shared" ca="1" si="10"/>
        <v/>
      </c>
      <c r="B69" s="44" t="str">
        <f t="shared" ca="1" si="11"/>
        <v/>
      </c>
      <c r="C69" s="31" t="str">
        <f t="shared" ca="1" si="3"/>
        <v/>
      </c>
      <c r="D69" s="32" t="str">
        <f t="shared" ca="1" si="12"/>
        <v/>
      </c>
      <c r="E69" s="4" t="str">
        <f t="shared" ca="1" si="5"/>
        <v/>
      </c>
      <c r="F69" s="31" t="str">
        <f t="shared" ca="1" si="6"/>
        <v/>
      </c>
      <c r="G69" s="32" t="str">
        <f t="shared" ca="1" si="13"/>
        <v/>
      </c>
      <c r="H69" s="77" t="str">
        <f t="shared" ca="1" si="14"/>
        <v/>
      </c>
      <c r="J69" s="119">
        <v>45860.625</v>
      </c>
      <c r="K69" s="3">
        <v>53.313000000000002</v>
      </c>
      <c r="L69" s="119">
        <v>45860.625</v>
      </c>
      <c r="M69" s="3">
        <v>41.140999999999998</v>
      </c>
      <c r="N69" s="159">
        <f t="shared" si="15"/>
        <v>45860.625</v>
      </c>
      <c r="O69" s="159" t="str">
        <f t="shared" si="16"/>
        <v/>
      </c>
    </row>
    <row r="70" spans="1:15">
      <c r="A70" s="164" t="str">
        <f t="shared" ca="1" si="10"/>
        <v/>
      </c>
      <c r="B70" s="44" t="str">
        <f t="shared" ca="1" si="11"/>
        <v/>
      </c>
      <c r="C70" s="31" t="str">
        <f t="shared" ca="1" si="3"/>
        <v/>
      </c>
      <c r="D70" s="32" t="str">
        <f t="shared" ca="1" si="12"/>
        <v/>
      </c>
      <c r="E70" s="4" t="str">
        <f t="shared" ca="1" si="5"/>
        <v/>
      </c>
      <c r="F70" s="31" t="str">
        <f t="shared" ca="1" si="6"/>
        <v/>
      </c>
      <c r="G70" s="32" t="str">
        <f t="shared" ca="1" si="13"/>
        <v/>
      </c>
      <c r="H70" s="77" t="str">
        <f t="shared" ca="1" si="14"/>
        <v/>
      </c>
      <c r="J70" s="119">
        <v>45861.625</v>
      </c>
      <c r="K70" s="3">
        <v>52.954000000000001</v>
      </c>
      <c r="L70" s="119">
        <v>45861.625</v>
      </c>
      <c r="M70" s="3">
        <v>40.151000000000003</v>
      </c>
      <c r="N70" s="159">
        <f t="shared" si="15"/>
        <v>45861.625</v>
      </c>
      <c r="O70" s="159" t="str">
        <f t="shared" si="16"/>
        <v/>
      </c>
    </row>
    <row r="71" spans="1:15">
      <c r="A71" s="164" t="str">
        <f t="shared" ca="1" si="10"/>
        <v/>
      </c>
      <c r="B71" s="44" t="str">
        <f t="shared" ca="1" si="11"/>
        <v/>
      </c>
      <c r="C71" s="31" t="str">
        <f t="shared" ca="1" si="3"/>
        <v/>
      </c>
      <c r="D71" s="32" t="str">
        <f t="shared" ca="1" si="12"/>
        <v/>
      </c>
      <c r="E71" s="4" t="str">
        <f t="shared" ca="1" si="5"/>
        <v/>
      </c>
      <c r="F71" s="31" t="str">
        <f t="shared" ca="1" si="6"/>
        <v/>
      </c>
      <c r="G71" s="32" t="str">
        <f t="shared" ca="1" si="13"/>
        <v/>
      </c>
      <c r="H71" s="77" t="str">
        <f t="shared" ca="1" si="14"/>
        <v/>
      </c>
      <c r="J71" s="119">
        <v>45862.625</v>
      </c>
      <c r="K71" s="3">
        <v>52.107999999999997</v>
      </c>
      <c r="L71" s="119">
        <v>45862.625</v>
      </c>
      <c r="M71" s="3">
        <v>40.003</v>
      </c>
      <c r="N71" s="159">
        <f t="shared" si="15"/>
        <v>45862.625</v>
      </c>
      <c r="O71" s="159" t="str">
        <f t="shared" si="16"/>
        <v/>
      </c>
    </row>
    <row r="72" spans="1:15">
      <c r="A72" s="164" t="str">
        <f t="shared" ca="1" si="10"/>
        <v/>
      </c>
      <c r="B72" s="44" t="str">
        <f t="shared" ca="1" si="11"/>
        <v/>
      </c>
      <c r="C72" s="31" t="str">
        <f t="shared" ca="1" si="3"/>
        <v/>
      </c>
      <c r="D72" s="32" t="str">
        <f t="shared" ca="1" si="12"/>
        <v/>
      </c>
      <c r="E72" s="4" t="str">
        <f t="shared" ca="1" si="5"/>
        <v/>
      </c>
      <c r="F72" s="31" t="str">
        <f t="shared" ca="1" si="6"/>
        <v/>
      </c>
      <c r="G72" s="32" t="str">
        <f t="shared" ca="1" si="13"/>
        <v/>
      </c>
      <c r="H72" s="77" t="str">
        <f t="shared" ca="1" si="14"/>
        <v/>
      </c>
      <c r="J72" s="119">
        <v>45863.625</v>
      </c>
      <c r="K72" s="3">
        <v>52.244999999999997</v>
      </c>
      <c r="L72" s="119">
        <v>45863.625</v>
      </c>
      <c r="M72" s="3">
        <v>39.965000000000003</v>
      </c>
      <c r="N72" s="159">
        <f t="shared" si="15"/>
        <v>45863.625</v>
      </c>
      <c r="O72" s="159" t="str">
        <f t="shared" si="16"/>
        <v/>
      </c>
    </row>
    <row r="73" spans="1:15">
      <c r="A73" s="164" t="str">
        <f t="shared" ca="1" si="10"/>
        <v/>
      </c>
      <c r="B73" s="44" t="str">
        <f t="shared" ca="1" si="11"/>
        <v/>
      </c>
      <c r="C73" s="31" t="str">
        <f t="shared" ca="1" si="3"/>
        <v/>
      </c>
      <c r="D73" s="32" t="str">
        <f t="shared" ca="1" si="12"/>
        <v/>
      </c>
      <c r="E73" s="4" t="str">
        <f t="shared" ca="1" si="5"/>
        <v/>
      </c>
      <c r="F73" s="31" t="str">
        <f t="shared" ca="1" si="6"/>
        <v/>
      </c>
      <c r="G73" s="32" t="str">
        <f t="shared" ca="1" si="13"/>
        <v/>
      </c>
      <c r="H73" s="77" t="str">
        <f t="shared" ca="1" si="14"/>
        <v/>
      </c>
      <c r="J73" s="119">
        <v>45866.625</v>
      </c>
      <c r="K73" s="3">
        <v>51.534999999999997</v>
      </c>
      <c r="L73" s="119">
        <v>45866.625</v>
      </c>
      <c r="M73" s="3">
        <v>39.429000000000002</v>
      </c>
      <c r="N73" s="159">
        <f t="shared" si="15"/>
        <v>45866.625</v>
      </c>
      <c r="O73" s="159" t="str">
        <f t="shared" si="16"/>
        <v/>
      </c>
    </row>
    <row r="74" spans="1:15">
      <c r="A74" s="164" t="str">
        <f t="shared" ca="1" si="10"/>
        <v/>
      </c>
      <c r="B74" s="44" t="str">
        <f t="shared" ca="1" si="11"/>
        <v/>
      </c>
      <c r="C74" s="31" t="str">
        <f t="shared" ca="1" si="3"/>
        <v/>
      </c>
      <c r="D74" s="32" t="str">
        <f t="shared" ca="1" si="12"/>
        <v/>
      </c>
      <c r="E74" s="4" t="str">
        <f t="shared" ca="1" si="5"/>
        <v/>
      </c>
      <c r="F74" s="31" t="str">
        <f t="shared" ca="1" si="6"/>
        <v/>
      </c>
      <c r="G74" s="32" t="str">
        <f t="shared" ca="1" si="13"/>
        <v/>
      </c>
      <c r="H74" s="77" t="str">
        <f t="shared" ca="1" si="14"/>
        <v/>
      </c>
      <c r="J74" s="119">
        <v>45867.625</v>
      </c>
      <c r="K74" s="3">
        <v>51.484999999999999</v>
      </c>
      <c r="L74" s="119">
        <v>45867.625</v>
      </c>
      <c r="M74" s="3">
        <v>39.277000000000001</v>
      </c>
      <c r="N74" s="159">
        <f t="shared" si="15"/>
        <v>45867.625</v>
      </c>
      <c r="O74" s="159" t="str">
        <f t="shared" si="16"/>
        <v/>
      </c>
    </row>
    <row r="75" spans="1:15">
      <c r="A75" s="164" t="str">
        <f t="shared" ca="1" si="10"/>
        <v/>
      </c>
      <c r="B75" s="44" t="str">
        <f t="shared" ca="1" si="11"/>
        <v/>
      </c>
      <c r="C75" s="31" t="str">
        <f t="shared" ca="1" si="3"/>
        <v/>
      </c>
      <c r="D75" s="32" t="str">
        <f t="shared" ca="1" si="12"/>
        <v/>
      </c>
      <c r="E75" s="4" t="str">
        <f t="shared" ca="1" si="5"/>
        <v/>
      </c>
      <c r="F75" s="31" t="str">
        <f t="shared" ca="1" si="6"/>
        <v/>
      </c>
      <c r="G75" s="32" t="str">
        <f t="shared" ca="1" si="13"/>
        <v/>
      </c>
      <c r="H75" s="77" t="str">
        <f t="shared" ca="1" si="14"/>
        <v/>
      </c>
      <c r="J75" s="119">
        <v>45868.625</v>
      </c>
      <c r="K75" s="3">
        <v>51.128999999999998</v>
      </c>
      <c r="L75" s="119">
        <v>45868.625</v>
      </c>
      <c r="M75" s="3">
        <v>39.100999999999999</v>
      </c>
      <c r="N75" s="159">
        <f t="shared" si="15"/>
        <v>45868.625</v>
      </c>
      <c r="O75" s="159" t="str">
        <f t="shared" si="16"/>
        <v/>
      </c>
    </row>
    <row r="76" spans="1:15">
      <c r="A76" s="164" t="str">
        <f t="shared" ca="1" si="10"/>
        <v/>
      </c>
      <c r="B76" s="44" t="str">
        <f t="shared" ca="1" si="11"/>
        <v/>
      </c>
      <c r="C76" s="31" t="str">
        <f t="shared" ca="1" si="3"/>
        <v/>
      </c>
      <c r="D76" s="32" t="str">
        <f t="shared" ca="1" si="12"/>
        <v/>
      </c>
      <c r="E76" s="4" t="str">
        <f t="shared" ca="1" si="5"/>
        <v/>
      </c>
      <c r="F76" s="31" t="str">
        <f t="shared" ca="1" si="6"/>
        <v/>
      </c>
      <c r="G76" s="32" t="str">
        <f t="shared" ca="1" si="13"/>
        <v/>
      </c>
      <c r="H76" s="77" t="str">
        <f t="shared" ca="1" si="14"/>
        <v/>
      </c>
      <c r="J76" s="119">
        <v>45869.625</v>
      </c>
      <c r="K76" s="3">
        <v>51.021000000000001</v>
      </c>
      <c r="L76" s="119">
        <v>45869.625</v>
      </c>
      <c r="M76" s="3">
        <v>39.020000000000003</v>
      </c>
      <c r="N76" s="159">
        <f t="shared" si="15"/>
        <v>45869.625</v>
      </c>
      <c r="O76" s="159" t="str">
        <f t="shared" si="16"/>
        <v/>
      </c>
    </row>
    <row r="77" spans="1:15">
      <c r="A77" s="164" t="str">
        <f t="shared" ca="1" si="10"/>
        <v/>
      </c>
      <c r="B77" s="44" t="str">
        <f t="shared" ca="1" si="11"/>
        <v/>
      </c>
      <c r="C77" s="31" t="str">
        <f t="shared" ca="1" si="3"/>
        <v/>
      </c>
      <c r="D77" s="32" t="str">
        <f t="shared" ca="1" si="12"/>
        <v/>
      </c>
      <c r="E77" s="4" t="str">
        <f t="shared" ca="1" si="5"/>
        <v/>
      </c>
      <c r="F77" s="31" t="str">
        <f t="shared" ca="1" si="6"/>
        <v/>
      </c>
      <c r="G77" s="32" t="str">
        <f t="shared" ca="1" si="13"/>
        <v/>
      </c>
      <c r="H77" s="77" t="str">
        <f t="shared" ca="1" si="14"/>
        <v/>
      </c>
      <c r="J77" s="119">
        <v>45870.625</v>
      </c>
      <c r="K77" s="3">
        <v>53.116</v>
      </c>
      <c r="L77" s="119">
        <v>45870.625</v>
      </c>
      <c r="M77" s="3">
        <v>40.494999999999997</v>
      </c>
      <c r="N77" s="159">
        <f t="shared" si="15"/>
        <v>45870.625</v>
      </c>
      <c r="O77" s="159" t="str">
        <f t="shared" si="16"/>
        <v/>
      </c>
    </row>
    <row r="78" spans="1:15">
      <c r="A78" s="164" t="str">
        <f t="shared" ca="1" si="10"/>
        <v/>
      </c>
      <c r="B78" s="44" t="str">
        <f t="shared" ca="1" si="11"/>
        <v/>
      </c>
      <c r="C78" s="31" t="str">
        <f t="shared" ca="1" si="3"/>
        <v/>
      </c>
      <c r="D78" s="32" t="str">
        <f t="shared" ca="1" si="12"/>
        <v/>
      </c>
      <c r="E78" s="4" t="str">
        <f t="shared" ca="1" si="5"/>
        <v/>
      </c>
      <c r="F78" s="31" t="str">
        <f t="shared" ca="1" si="6"/>
        <v/>
      </c>
      <c r="G78" s="32" t="str">
        <f t="shared" ca="1" si="13"/>
        <v/>
      </c>
      <c r="H78" s="77" t="str">
        <f t="shared" ca="1" si="14"/>
        <v/>
      </c>
      <c r="J78" s="119">
        <v>45873.625</v>
      </c>
      <c r="K78" s="3">
        <v>53.188000000000002</v>
      </c>
      <c r="L78" s="119">
        <v>45873.625</v>
      </c>
      <c r="M78" s="3">
        <v>40.552999999999997</v>
      </c>
      <c r="N78" s="159">
        <f t="shared" si="15"/>
        <v>45873.625</v>
      </c>
      <c r="O78" s="159" t="str">
        <f t="shared" si="16"/>
        <v/>
      </c>
    </row>
    <row r="79" spans="1:15">
      <c r="A79" s="164" t="str">
        <f t="shared" ca="1" si="10"/>
        <v/>
      </c>
      <c r="B79" s="44" t="str">
        <f t="shared" ca="1" si="11"/>
        <v/>
      </c>
      <c r="C79" s="31" t="str">
        <f t="shared" ca="1" si="3"/>
        <v/>
      </c>
      <c r="D79" s="32" t="str">
        <f t="shared" ca="1" si="12"/>
        <v/>
      </c>
      <c r="E79" s="4" t="str">
        <f t="shared" ca="1" si="5"/>
        <v/>
      </c>
      <c r="F79" s="31" t="str">
        <f t="shared" ca="1" si="6"/>
        <v/>
      </c>
      <c r="G79" s="32" t="str">
        <f t="shared" ca="1" si="13"/>
        <v/>
      </c>
      <c r="H79" s="77" t="str">
        <f t="shared" ca="1" si="14"/>
        <v/>
      </c>
      <c r="J79" s="119">
        <v>45874.625</v>
      </c>
      <c r="K79" s="3">
        <v>53.186999999999998</v>
      </c>
      <c r="L79" s="119">
        <v>45874.625</v>
      </c>
      <c r="M79" s="3">
        <v>40.091000000000001</v>
      </c>
      <c r="N79" s="159">
        <f t="shared" si="15"/>
        <v>45874.625</v>
      </c>
      <c r="O79" s="159" t="str">
        <f t="shared" si="16"/>
        <v/>
      </c>
    </row>
    <row r="80" spans="1:15">
      <c r="A80" s="164" t="str">
        <f t="shared" ca="1" si="10"/>
        <v/>
      </c>
      <c r="B80" s="44" t="str">
        <f t="shared" ca="1" si="11"/>
        <v/>
      </c>
      <c r="C80" s="31" t="str">
        <f t="shared" ref="C80:C143" ca="1" si="17">IF(ISERROR(B80-2),"",-1*(B80-$B$14)*10^-4*$B$8*$B$5)</f>
        <v/>
      </c>
      <c r="D80" s="32" t="str">
        <f t="shared" ca="1" si="12"/>
        <v/>
      </c>
      <c r="E80" s="4" t="str">
        <f t="shared" ref="E80:E143" ca="1" si="18">IF(COUNTIF(L:L,A80)=1,VLOOKUP(A80,L:M,2), IF(COUNTIF(L:L,A80)=0,$C$10,""))</f>
        <v/>
      </c>
      <c r="F80" s="31" t="str">
        <f t="shared" ref="F80:F143" ca="1" si="19">IF(ISERROR(E80-2),"",-1*(E80-$E$14)*10^-4*$C$8*$C$5)</f>
        <v/>
      </c>
      <c r="G80" s="32" t="str">
        <f t="shared" ca="1" si="13"/>
        <v/>
      </c>
      <c r="H80" s="77" t="str">
        <f t="shared" ca="1" si="14"/>
        <v/>
      </c>
      <c r="J80" s="119">
        <v>45875.625</v>
      </c>
      <c r="K80" s="3">
        <v>52.622</v>
      </c>
      <c r="L80" s="119">
        <v>45875.625</v>
      </c>
      <c r="M80" s="3">
        <v>39.817</v>
      </c>
      <c r="N80" s="159">
        <f t="shared" si="15"/>
        <v>45875.625</v>
      </c>
      <c r="O80" s="159" t="str">
        <f t="shared" si="16"/>
        <v/>
      </c>
    </row>
    <row r="81" spans="1:15">
      <c r="A81" s="164" t="str">
        <f t="shared" ca="1" si="10"/>
        <v/>
      </c>
      <c r="B81" s="44" t="str">
        <f t="shared" ca="1" si="11"/>
        <v/>
      </c>
      <c r="C81" s="31" t="str">
        <f t="shared" ca="1" si="17"/>
        <v/>
      </c>
      <c r="D81" s="32" t="str">
        <f t="shared" ca="1" si="12"/>
        <v/>
      </c>
      <c r="E81" s="4" t="str">
        <f t="shared" ca="1" si="18"/>
        <v/>
      </c>
      <c r="F81" s="31" t="str">
        <f t="shared" ca="1" si="19"/>
        <v/>
      </c>
      <c r="G81" s="32" t="str">
        <f t="shared" ca="1" si="13"/>
        <v/>
      </c>
      <c r="H81" s="77" t="str">
        <f t="shared" ca="1" si="14"/>
        <v/>
      </c>
      <c r="J81" s="119">
        <v>45876.625</v>
      </c>
      <c r="K81" s="3">
        <v>52.198</v>
      </c>
      <c r="L81" s="119">
        <v>45876.625</v>
      </c>
      <c r="M81" s="3">
        <v>38.610999999999997</v>
      </c>
      <c r="N81" s="159">
        <f t="shared" si="15"/>
        <v>45876.625</v>
      </c>
      <c r="O81" s="159" t="str">
        <f t="shared" si="16"/>
        <v/>
      </c>
    </row>
    <row r="82" spans="1:15">
      <c r="A82" s="164" t="str">
        <f t="shared" ca="1" si="10"/>
        <v/>
      </c>
      <c r="B82" s="44" t="str">
        <f t="shared" ca="1" si="11"/>
        <v/>
      </c>
      <c r="C82" s="31" t="str">
        <f t="shared" ca="1" si="17"/>
        <v/>
      </c>
      <c r="D82" s="32" t="str">
        <f t="shared" ca="1" si="12"/>
        <v/>
      </c>
      <c r="E82" s="4" t="str">
        <f t="shared" ca="1" si="18"/>
        <v/>
      </c>
      <c r="F82" s="31" t="str">
        <f t="shared" ca="1" si="19"/>
        <v/>
      </c>
      <c r="G82" s="32" t="str">
        <f t="shared" ca="1" si="13"/>
        <v/>
      </c>
      <c r="H82" s="77" t="str">
        <f t="shared" ca="1" si="14"/>
        <v/>
      </c>
      <c r="J82" s="119">
        <v>45877.625</v>
      </c>
      <c r="K82" s="3">
        <v>51.991999999999997</v>
      </c>
      <c r="L82" s="119">
        <v>45877.625</v>
      </c>
      <c r="M82" s="3">
        <v>38.204999999999998</v>
      </c>
      <c r="N82" s="159">
        <f t="shared" si="15"/>
        <v>45877.625</v>
      </c>
      <c r="O82" s="159" t="str">
        <f t="shared" si="16"/>
        <v/>
      </c>
    </row>
    <row r="83" spans="1:15">
      <c r="A83" s="164" t="str">
        <f t="shared" ca="1" si="10"/>
        <v/>
      </c>
      <c r="B83" s="44" t="str">
        <f t="shared" ca="1" si="11"/>
        <v/>
      </c>
      <c r="C83" s="31" t="str">
        <f t="shared" ca="1" si="17"/>
        <v/>
      </c>
      <c r="D83" s="32" t="str">
        <f t="shared" ca="1" si="12"/>
        <v/>
      </c>
      <c r="E83" s="4" t="str">
        <f t="shared" ca="1" si="18"/>
        <v/>
      </c>
      <c r="F83" s="31" t="str">
        <f t="shared" ca="1" si="19"/>
        <v/>
      </c>
      <c r="G83" s="32" t="str">
        <f t="shared" ca="1" si="13"/>
        <v/>
      </c>
      <c r="H83" s="77" t="str">
        <f t="shared" ca="1" si="14"/>
        <v/>
      </c>
      <c r="J83" s="119">
        <v>45880.625</v>
      </c>
      <c r="K83" s="3">
        <v>51.926000000000002</v>
      </c>
      <c r="L83" s="119">
        <v>45880.625</v>
      </c>
      <c r="M83" s="3">
        <v>37.720999999999997</v>
      </c>
      <c r="N83" s="159">
        <f t="shared" si="15"/>
        <v>45880.625</v>
      </c>
      <c r="O83" s="159" t="str">
        <f t="shared" si="16"/>
        <v/>
      </c>
    </row>
    <row r="84" spans="1:15">
      <c r="A84" s="164" t="str">
        <f t="shared" ca="1" si="10"/>
        <v/>
      </c>
      <c r="B84" s="44" t="str">
        <f t="shared" ca="1" si="11"/>
        <v/>
      </c>
      <c r="C84" s="31" t="str">
        <f t="shared" ca="1" si="17"/>
        <v/>
      </c>
      <c r="D84" s="32" t="str">
        <f t="shared" ca="1" si="12"/>
        <v/>
      </c>
      <c r="E84" s="4" t="str">
        <f t="shared" ca="1" si="18"/>
        <v/>
      </c>
      <c r="F84" s="31" t="str">
        <f t="shared" ca="1" si="19"/>
        <v/>
      </c>
      <c r="G84" s="32" t="str">
        <f t="shared" ca="1" si="13"/>
        <v/>
      </c>
      <c r="H84" s="77" t="str">
        <f t="shared" ca="1" si="14"/>
        <v/>
      </c>
      <c r="J84" s="119">
        <v>45881.625</v>
      </c>
      <c r="K84" s="3">
        <v>52.116</v>
      </c>
      <c r="L84" s="119">
        <v>45881.625</v>
      </c>
      <c r="M84" s="3">
        <v>37.566000000000003</v>
      </c>
      <c r="N84" s="159">
        <f t="shared" si="15"/>
        <v>45881.625</v>
      </c>
      <c r="O84" s="159" t="str">
        <f t="shared" si="16"/>
        <v/>
      </c>
    </row>
    <row r="85" spans="1:15">
      <c r="A85" s="164" t="str">
        <f t="shared" ca="1" si="10"/>
        <v/>
      </c>
      <c r="B85" s="44" t="str">
        <f t="shared" ca="1" si="11"/>
        <v/>
      </c>
      <c r="C85" s="31" t="str">
        <f t="shared" ca="1" si="17"/>
        <v/>
      </c>
      <c r="D85" s="32" t="str">
        <f t="shared" ca="1" si="12"/>
        <v/>
      </c>
      <c r="E85" s="4" t="str">
        <f t="shared" ca="1" si="18"/>
        <v/>
      </c>
      <c r="F85" s="31" t="str">
        <f t="shared" ca="1" si="19"/>
        <v/>
      </c>
      <c r="G85" s="32" t="str">
        <f t="shared" ca="1" si="13"/>
        <v/>
      </c>
      <c r="H85" s="77" t="str">
        <f t="shared" ca="1" si="14"/>
        <v/>
      </c>
      <c r="J85" s="119">
        <v>45882.625</v>
      </c>
      <c r="K85" s="3">
        <v>51.146000000000001</v>
      </c>
      <c r="L85" s="119">
        <v>45882.625</v>
      </c>
      <c r="M85" s="3">
        <v>37.143000000000001</v>
      </c>
      <c r="N85" s="159">
        <f t="shared" si="15"/>
        <v>45882.625</v>
      </c>
      <c r="O85" s="159" t="str">
        <f t="shared" si="16"/>
        <v/>
      </c>
    </row>
    <row r="86" spans="1:15">
      <c r="A86" s="164" t="str">
        <f t="shared" ca="1" si="10"/>
        <v/>
      </c>
      <c r="B86" s="44" t="str">
        <f t="shared" ca="1" si="11"/>
        <v/>
      </c>
      <c r="C86" s="31" t="str">
        <f t="shared" ca="1" si="17"/>
        <v/>
      </c>
      <c r="D86" s="32" t="str">
        <f t="shared" ca="1" si="12"/>
        <v/>
      </c>
      <c r="E86" s="4" t="str">
        <f t="shared" ca="1" si="18"/>
        <v/>
      </c>
      <c r="F86" s="31" t="str">
        <f t="shared" ca="1" si="19"/>
        <v/>
      </c>
      <c r="G86" s="32" t="str">
        <f t="shared" ca="1" si="13"/>
        <v/>
      </c>
      <c r="H86" s="77" t="str">
        <f t="shared" ca="1" si="14"/>
        <v/>
      </c>
      <c r="J86" s="119">
        <v>45883.625</v>
      </c>
      <c r="K86" s="3">
        <v>51.491</v>
      </c>
      <c r="L86" s="119">
        <v>45883.625</v>
      </c>
      <c r="M86" s="3">
        <v>36.136000000000003</v>
      </c>
      <c r="N86" s="159">
        <f t="shared" si="15"/>
        <v>45883.625</v>
      </c>
      <c r="O86" s="159" t="str">
        <f t="shared" si="16"/>
        <v/>
      </c>
    </row>
    <row r="87" spans="1:15">
      <c r="A87" s="164" t="str">
        <f t="shared" ca="1" si="10"/>
        <v/>
      </c>
      <c r="B87" s="44" t="str">
        <f t="shared" ca="1" si="11"/>
        <v/>
      </c>
      <c r="C87" s="31" t="str">
        <f t="shared" ca="1" si="17"/>
        <v/>
      </c>
      <c r="D87" s="32" t="str">
        <f t="shared" ca="1" si="12"/>
        <v/>
      </c>
      <c r="E87" s="4" t="str">
        <f t="shared" ca="1" si="18"/>
        <v/>
      </c>
      <c r="F87" s="31" t="str">
        <f t="shared" ca="1" si="19"/>
        <v/>
      </c>
      <c r="G87" s="32" t="str">
        <f t="shared" ca="1" si="13"/>
        <v/>
      </c>
      <c r="H87" s="77" t="str">
        <f t="shared" ca="1" si="14"/>
        <v/>
      </c>
      <c r="J87" s="119">
        <v>45884.625</v>
      </c>
      <c r="K87" s="3">
        <v>51.177</v>
      </c>
      <c r="L87" s="119">
        <v>45884.625</v>
      </c>
      <c r="M87" s="3">
        <v>36.046999999999997</v>
      </c>
      <c r="N87" s="159">
        <f t="shared" si="15"/>
        <v>45884.625</v>
      </c>
      <c r="O87" s="159" t="str">
        <f t="shared" si="16"/>
        <v/>
      </c>
    </row>
    <row r="88" spans="1:15">
      <c r="A88" s="164" t="str">
        <f t="shared" ca="1" si="10"/>
        <v/>
      </c>
      <c r="B88" s="44" t="str">
        <f t="shared" ca="1" si="11"/>
        <v/>
      </c>
      <c r="C88" s="31" t="str">
        <f t="shared" ca="1" si="17"/>
        <v/>
      </c>
      <c r="D88" s="32" t="str">
        <f t="shared" ca="1" si="12"/>
        <v/>
      </c>
      <c r="E88" s="4" t="str">
        <f t="shared" ca="1" si="18"/>
        <v/>
      </c>
      <c r="F88" s="31" t="str">
        <f t="shared" ca="1" si="19"/>
        <v/>
      </c>
      <c r="G88" s="32" t="str">
        <f t="shared" ca="1" si="13"/>
        <v/>
      </c>
      <c r="H88" s="77" t="str">
        <f t="shared" ca="1" si="14"/>
        <v/>
      </c>
      <c r="J88" s="119">
        <v>45887.625</v>
      </c>
      <c r="K88" s="3">
        <v>51.094000000000001</v>
      </c>
      <c r="L88" s="119">
        <v>45887.625</v>
      </c>
      <c r="M88" s="3">
        <v>35.988</v>
      </c>
      <c r="N88" s="159">
        <f t="shared" si="15"/>
        <v>45887.625</v>
      </c>
      <c r="O88" s="159" t="str">
        <f t="shared" si="16"/>
        <v/>
      </c>
    </row>
    <row r="89" spans="1:15">
      <c r="A89" s="164" t="str">
        <f t="shared" ca="1" si="10"/>
        <v/>
      </c>
      <c r="B89" s="44" t="str">
        <f t="shared" ca="1" si="11"/>
        <v/>
      </c>
      <c r="C89" s="31" t="str">
        <f t="shared" ca="1" si="17"/>
        <v/>
      </c>
      <c r="D89" s="32" t="str">
        <f t="shared" ca="1" si="12"/>
        <v/>
      </c>
      <c r="E89" s="4" t="str">
        <f t="shared" ca="1" si="18"/>
        <v/>
      </c>
      <c r="F89" s="31" t="str">
        <f t="shared" ca="1" si="19"/>
        <v/>
      </c>
      <c r="G89" s="32" t="str">
        <f t="shared" ca="1" si="13"/>
        <v/>
      </c>
      <c r="H89" s="77" t="str">
        <f t="shared" ca="1" si="14"/>
        <v/>
      </c>
      <c r="J89" s="119">
        <v>45888.625</v>
      </c>
      <c r="K89" s="3">
        <v>51.646000000000001</v>
      </c>
      <c r="L89" s="119">
        <v>45888.625</v>
      </c>
      <c r="M89" s="3">
        <v>35.609000000000002</v>
      </c>
      <c r="N89" s="159">
        <f t="shared" si="15"/>
        <v>45888.625</v>
      </c>
      <c r="O89" s="159" t="str">
        <f t="shared" si="16"/>
        <v/>
      </c>
    </row>
    <row r="90" spans="1:15">
      <c r="A90" s="164" t="str">
        <f t="shared" ca="1" si="10"/>
        <v/>
      </c>
      <c r="B90" s="44" t="str">
        <f t="shared" ca="1" si="11"/>
        <v/>
      </c>
      <c r="C90" s="31" t="str">
        <f t="shared" ca="1" si="17"/>
        <v/>
      </c>
      <c r="D90" s="32" t="str">
        <f t="shared" ca="1" si="12"/>
        <v/>
      </c>
      <c r="E90" s="4" t="str">
        <f t="shared" ca="1" si="18"/>
        <v/>
      </c>
      <c r="F90" s="31" t="str">
        <f t="shared" ca="1" si="19"/>
        <v/>
      </c>
      <c r="G90" s="32" t="str">
        <f t="shared" ca="1" si="13"/>
        <v/>
      </c>
      <c r="H90" s="77" t="str">
        <f t="shared" ca="1" si="14"/>
        <v/>
      </c>
      <c r="J90" s="119">
        <v>45889.625</v>
      </c>
      <c r="K90" s="3">
        <v>51.572000000000003</v>
      </c>
      <c r="L90" s="119">
        <v>45889.625</v>
      </c>
      <c r="M90" s="3">
        <v>35.808</v>
      </c>
      <c r="N90" s="159">
        <f t="shared" si="15"/>
        <v>45889.625</v>
      </c>
      <c r="O90" s="159" t="str">
        <f t="shared" si="16"/>
        <v/>
      </c>
    </row>
    <row r="91" spans="1:15">
      <c r="A91" s="164" t="str">
        <f t="shared" ca="1" si="10"/>
        <v/>
      </c>
      <c r="B91" s="44" t="str">
        <f t="shared" ca="1" si="11"/>
        <v/>
      </c>
      <c r="C91" s="31" t="str">
        <f t="shared" ca="1" si="17"/>
        <v/>
      </c>
      <c r="D91" s="32" t="str">
        <f t="shared" ca="1" si="12"/>
        <v/>
      </c>
      <c r="E91" s="4" t="str">
        <f t="shared" ca="1" si="18"/>
        <v/>
      </c>
      <c r="F91" s="31" t="str">
        <f t="shared" ca="1" si="19"/>
        <v/>
      </c>
      <c r="G91" s="32" t="str">
        <f t="shared" ca="1" si="13"/>
        <v/>
      </c>
      <c r="H91" s="77" t="str">
        <f t="shared" ca="1" si="14"/>
        <v/>
      </c>
      <c r="J91" s="119">
        <v>45890.625</v>
      </c>
      <c r="K91" s="3">
        <v>52.003</v>
      </c>
      <c r="L91" s="119">
        <v>45890.625</v>
      </c>
      <c r="M91" s="3">
        <v>36.588999999999999</v>
      </c>
      <c r="N91" s="159">
        <f t="shared" si="15"/>
        <v>45890.625</v>
      </c>
      <c r="O91" s="159" t="str">
        <f t="shared" si="16"/>
        <v/>
      </c>
    </row>
    <row r="92" spans="1:15">
      <c r="A92" s="164" t="str">
        <f t="shared" ca="1" si="10"/>
        <v/>
      </c>
      <c r="B92" s="44" t="str">
        <f t="shared" ca="1" si="11"/>
        <v/>
      </c>
      <c r="C92" s="31" t="str">
        <f t="shared" ca="1" si="17"/>
        <v/>
      </c>
      <c r="D92" s="32" t="str">
        <f t="shared" ca="1" si="12"/>
        <v/>
      </c>
      <c r="E92" s="4" t="str">
        <f t="shared" ca="1" si="18"/>
        <v/>
      </c>
      <c r="F92" s="31" t="str">
        <f t="shared" ca="1" si="19"/>
        <v/>
      </c>
      <c r="G92" s="32" t="str">
        <f t="shared" ca="1" si="13"/>
        <v/>
      </c>
      <c r="H92" s="77" t="str">
        <f t="shared" ca="1" si="14"/>
        <v/>
      </c>
      <c r="J92" s="119">
        <v>45891.625</v>
      </c>
      <c r="K92" s="3">
        <v>51.804000000000002</v>
      </c>
      <c r="L92" s="119">
        <v>45891.625</v>
      </c>
      <c r="M92" s="3">
        <v>36.652000000000001</v>
      </c>
      <c r="N92" s="159">
        <f t="shared" si="15"/>
        <v>45891.625</v>
      </c>
      <c r="O92" s="159" t="str">
        <f t="shared" si="16"/>
        <v/>
      </c>
    </row>
    <row r="93" spans="1:15">
      <c r="A93" s="164" t="str">
        <f t="shared" ca="1" si="10"/>
        <v/>
      </c>
      <c r="B93" s="44" t="str">
        <f t="shared" ca="1" si="11"/>
        <v/>
      </c>
      <c r="C93" s="31" t="str">
        <f t="shared" ca="1" si="17"/>
        <v/>
      </c>
      <c r="D93" s="32" t="str">
        <f t="shared" ca="1" si="12"/>
        <v/>
      </c>
      <c r="E93" s="4" t="str">
        <f t="shared" ca="1" si="18"/>
        <v/>
      </c>
      <c r="F93" s="31" t="str">
        <f t="shared" ca="1" si="19"/>
        <v/>
      </c>
      <c r="G93" s="32" t="str">
        <f t="shared" ca="1" si="13"/>
        <v/>
      </c>
      <c r="H93" s="77" t="str">
        <f t="shared" ca="1" si="14"/>
        <v/>
      </c>
      <c r="J93" s="119">
        <v>45894.625</v>
      </c>
      <c r="K93" s="3">
        <v>50.963000000000001</v>
      </c>
      <c r="L93" s="119">
        <v>45894.625</v>
      </c>
      <c r="M93" s="3">
        <v>36.311999999999998</v>
      </c>
      <c r="N93" s="159">
        <f t="shared" si="15"/>
        <v>45894.625</v>
      </c>
      <c r="O93" s="159" t="str">
        <f t="shared" si="16"/>
        <v/>
      </c>
    </row>
    <row r="94" spans="1:15">
      <c r="A94" s="164" t="str">
        <f t="shared" ca="1" si="10"/>
        <v/>
      </c>
      <c r="B94" s="44" t="str">
        <f t="shared" ca="1" si="11"/>
        <v/>
      </c>
      <c r="C94" s="31" t="str">
        <f t="shared" ca="1" si="17"/>
        <v/>
      </c>
      <c r="D94" s="32" t="str">
        <f t="shared" ca="1" si="12"/>
        <v/>
      </c>
      <c r="E94" s="4" t="str">
        <f t="shared" ca="1" si="18"/>
        <v/>
      </c>
      <c r="F94" s="31" t="str">
        <f t="shared" ca="1" si="19"/>
        <v/>
      </c>
      <c r="G94" s="32" t="str">
        <f t="shared" ca="1" si="13"/>
        <v/>
      </c>
      <c r="H94" s="77" t="str">
        <f t="shared" ca="1" si="14"/>
        <v/>
      </c>
      <c r="J94" s="119">
        <v>45895.625</v>
      </c>
      <c r="K94" s="3">
        <v>52.515999999999998</v>
      </c>
      <c r="L94" s="119">
        <v>45895.625</v>
      </c>
      <c r="M94" s="3">
        <v>36.866999999999997</v>
      </c>
      <c r="N94" s="159">
        <f t="shared" si="15"/>
        <v>45895.625</v>
      </c>
      <c r="O94" s="159" t="str">
        <f t="shared" si="16"/>
        <v/>
      </c>
    </row>
    <row r="95" spans="1:15">
      <c r="A95" s="164" t="str">
        <f t="shared" ca="1" si="10"/>
        <v/>
      </c>
      <c r="B95" s="44" t="str">
        <f t="shared" ca="1" si="11"/>
        <v/>
      </c>
      <c r="C95" s="31" t="str">
        <f t="shared" ca="1" si="17"/>
        <v/>
      </c>
      <c r="D95" s="32" t="str">
        <f t="shared" ca="1" si="12"/>
        <v/>
      </c>
      <c r="E95" s="4" t="str">
        <f t="shared" ca="1" si="18"/>
        <v/>
      </c>
      <c r="F95" s="31" t="str">
        <f t="shared" ca="1" si="19"/>
        <v/>
      </c>
      <c r="G95" s="32" t="str">
        <f t="shared" ca="1" si="13"/>
        <v/>
      </c>
      <c r="H95" s="77" t="str">
        <f t="shared" ca="1" si="14"/>
        <v/>
      </c>
      <c r="J95" s="119">
        <v>45896.625</v>
      </c>
      <c r="K95" s="3">
        <v>52.853000000000002</v>
      </c>
      <c r="L95" s="119">
        <v>45896.625</v>
      </c>
      <c r="M95" s="3">
        <v>38.023000000000003</v>
      </c>
      <c r="N95" s="159">
        <f t="shared" si="15"/>
        <v>45896.625</v>
      </c>
      <c r="O95" s="159" t="str">
        <f t="shared" si="16"/>
        <v/>
      </c>
    </row>
    <row r="96" spans="1:15">
      <c r="A96" s="164" t="str">
        <f t="shared" ca="1" si="10"/>
        <v/>
      </c>
      <c r="B96" s="44" t="str">
        <f t="shared" ca="1" si="11"/>
        <v/>
      </c>
      <c r="C96" s="31" t="str">
        <f t="shared" ca="1" si="17"/>
        <v/>
      </c>
      <c r="D96" s="32" t="str">
        <f t="shared" ca="1" si="12"/>
        <v/>
      </c>
      <c r="E96" s="4" t="str">
        <f t="shared" ca="1" si="18"/>
        <v/>
      </c>
      <c r="F96" s="31" t="str">
        <f t="shared" ca="1" si="19"/>
        <v/>
      </c>
      <c r="G96" s="32" t="str">
        <f t="shared" ca="1" si="13"/>
        <v/>
      </c>
      <c r="H96" s="77" t="str">
        <f t="shared" ca="1" si="14"/>
        <v/>
      </c>
      <c r="J96" s="119">
        <v>45897.625</v>
      </c>
      <c r="K96" s="3">
        <v>53.463000000000001</v>
      </c>
      <c r="L96" s="119">
        <v>45897.625</v>
      </c>
      <c r="M96" s="3">
        <v>39.009</v>
      </c>
      <c r="N96" s="159">
        <f t="shared" si="15"/>
        <v>45897.625</v>
      </c>
      <c r="O96" s="159" t="str">
        <f t="shared" si="16"/>
        <v/>
      </c>
    </row>
    <row r="97" spans="1:15">
      <c r="A97" s="164" t="str">
        <f t="shared" ca="1" si="10"/>
        <v/>
      </c>
      <c r="B97" s="44" t="str">
        <f t="shared" ca="1" si="11"/>
        <v/>
      </c>
      <c r="C97" s="31" t="str">
        <f t="shared" ca="1" si="17"/>
        <v/>
      </c>
      <c r="D97" s="32" t="str">
        <f t="shared" ca="1" si="12"/>
        <v/>
      </c>
      <c r="E97" s="4" t="str">
        <f t="shared" ca="1" si="18"/>
        <v/>
      </c>
      <c r="F97" s="31" t="str">
        <f t="shared" ca="1" si="19"/>
        <v/>
      </c>
      <c r="G97" s="32" t="str">
        <f t="shared" ca="1" si="13"/>
        <v/>
      </c>
      <c r="H97" s="77" t="str">
        <f t="shared" ca="1" si="14"/>
        <v/>
      </c>
      <c r="J97" s="119">
        <v>45898.625</v>
      </c>
      <c r="K97" s="3">
        <v>53.823</v>
      </c>
      <c r="L97" s="119">
        <v>45898.625</v>
      </c>
      <c r="M97" s="3">
        <v>39.082999999999998</v>
      </c>
      <c r="N97" s="159">
        <f t="shared" si="15"/>
        <v>45898.625</v>
      </c>
      <c r="O97" s="159" t="str">
        <f t="shared" si="16"/>
        <v/>
      </c>
    </row>
    <row r="98" spans="1:15">
      <c r="A98" s="164" t="str">
        <f t="shared" ca="1" si="10"/>
        <v/>
      </c>
      <c r="B98" s="44" t="str">
        <f t="shared" ca="1" si="11"/>
        <v/>
      </c>
      <c r="C98" s="31" t="str">
        <f t="shared" ca="1" si="17"/>
        <v/>
      </c>
      <c r="D98" s="32" t="str">
        <f t="shared" ca="1" si="12"/>
        <v/>
      </c>
      <c r="E98" s="4" t="str">
        <f t="shared" ca="1" si="18"/>
        <v/>
      </c>
      <c r="F98" s="31" t="str">
        <f t="shared" ca="1" si="19"/>
        <v/>
      </c>
      <c r="G98" s="32" t="str">
        <f t="shared" ca="1" si="13"/>
        <v/>
      </c>
      <c r="H98" s="77" t="str">
        <f t="shared" ca="1" si="14"/>
        <v/>
      </c>
      <c r="J98" s="119">
        <v>45901.625</v>
      </c>
      <c r="K98" s="3">
        <v>54.084000000000003</v>
      </c>
      <c r="L98" s="119">
        <v>45901.625</v>
      </c>
      <c r="M98" s="3">
        <v>39.572000000000003</v>
      </c>
      <c r="N98" s="159">
        <f t="shared" si="15"/>
        <v>45901.625</v>
      </c>
      <c r="O98" s="159" t="str">
        <f t="shared" si="16"/>
        <v/>
      </c>
    </row>
    <row r="99" spans="1:15">
      <c r="A99" s="164" t="str">
        <f t="shared" ca="1" si="10"/>
        <v/>
      </c>
      <c r="B99" s="44" t="str">
        <f t="shared" ca="1" si="11"/>
        <v/>
      </c>
      <c r="C99" s="31" t="str">
        <f t="shared" ca="1" si="17"/>
        <v/>
      </c>
      <c r="D99" s="32" t="str">
        <f t="shared" ca="1" si="12"/>
        <v/>
      </c>
      <c r="E99" s="4" t="str">
        <f t="shared" ca="1" si="18"/>
        <v/>
      </c>
      <c r="F99" s="31" t="str">
        <f t="shared" ca="1" si="19"/>
        <v/>
      </c>
      <c r="G99" s="32" t="str">
        <f t="shared" ca="1" si="13"/>
        <v/>
      </c>
      <c r="H99" s="77" t="str">
        <f t="shared" ca="1" si="14"/>
        <v/>
      </c>
      <c r="J99" s="119">
        <v>45902.625</v>
      </c>
      <c r="K99" s="3">
        <v>54.981000000000002</v>
      </c>
      <c r="L99" s="119">
        <v>45902.625</v>
      </c>
      <c r="M99" s="3">
        <v>40.35</v>
      </c>
      <c r="N99" s="159">
        <f t="shared" si="15"/>
        <v>45902.625</v>
      </c>
      <c r="O99" s="159" t="str">
        <f t="shared" si="16"/>
        <v/>
      </c>
    </row>
    <row r="100" spans="1:15">
      <c r="A100" s="164" t="str">
        <f t="shared" ca="1" si="10"/>
        <v/>
      </c>
      <c r="B100" s="44" t="str">
        <f t="shared" ca="1" si="11"/>
        <v/>
      </c>
      <c r="C100" s="31" t="str">
        <f t="shared" ca="1" si="17"/>
        <v/>
      </c>
      <c r="D100" s="32" t="str">
        <f t="shared" ca="1" si="12"/>
        <v/>
      </c>
      <c r="E100" s="4" t="str">
        <f t="shared" ca="1" si="18"/>
        <v/>
      </c>
      <c r="F100" s="31" t="str">
        <f t="shared" ca="1" si="19"/>
        <v/>
      </c>
      <c r="G100" s="32" t="str">
        <f t="shared" ca="1" si="13"/>
        <v/>
      </c>
      <c r="H100" s="77" t="str">
        <f t="shared" ca="1" si="14"/>
        <v/>
      </c>
      <c r="J100" s="119">
        <v>45903.625</v>
      </c>
      <c r="K100" s="3">
        <v>55.804000000000002</v>
      </c>
      <c r="L100" s="119">
        <v>45903.625</v>
      </c>
      <c r="M100" s="3">
        <v>39.996000000000002</v>
      </c>
      <c r="N100" s="159">
        <f t="shared" si="15"/>
        <v>45903.625</v>
      </c>
      <c r="O100" s="159" t="str">
        <f t="shared" si="16"/>
        <v/>
      </c>
    </row>
    <row r="101" spans="1:15">
      <c r="A101" s="164" t="str">
        <f t="shared" ca="1" si="10"/>
        <v/>
      </c>
      <c r="B101" s="44" t="str">
        <f t="shared" ca="1" si="11"/>
        <v/>
      </c>
      <c r="C101" s="31" t="str">
        <f t="shared" ca="1" si="17"/>
        <v/>
      </c>
      <c r="D101" s="32" t="str">
        <f t="shared" ca="1" si="12"/>
        <v/>
      </c>
      <c r="E101" s="4" t="str">
        <f t="shared" ca="1" si="18"/>
        <v/>
      </c>
      <c r="F101" s="31" t="str">
        <f t="shared" ca="1" si="19"/>
        <v/>
      </c>
      <c r="G101" s="32" t="str">
        <f t="shared" ca="1" si="13"/>
        <v/>
      </c>
      <c r="H101" s="77" t="str">
        <f t="shared" ca="1" si="14"/>
        <v/>
      </c>
      <c r="J101" s="119">
        <v>45904.625</v>
      </c>
      <c r="K101" s="3">
        <v>55.631</v>
      </c>
      <c r="L101" s="119">
        <v>45904.625</v>
      </c>
      <c r="M101" s="3">
        <v>38.920999999999999</v>
      </c>
      <c r="N101" s="159">
        <f t="shared" si="15"/>
        <v>45904.625</v>
      </c>
      <c r="O101" s="159" t="str">
        <f t="shared" si="16"/>
        <v/>
      </c>
    </row>
    <row r="102" spans="1:15">
      <c r="A102" s="164" t="str">
        <f t="shared" ca="1" si="10"/>
        <v/>
      </c>
      <c r="B102" s="44" t="str">
        <f t="shared" ca="1" si="11"/>
        <v/>
      </c>
      <c r="C102" s="31" t="str">
        <f t="shared" ca="1" si="17"/>
        <v/>
      </c>
      <c r="D102" s="32" t="str">
        <f t="shared" ca="1" si="12"/>
        <v/>
      </c>
      <c r="E102" s="4" t="str">
        <f t="shared" ca="1" si="18"/>
        <v/>
      </c>
      <c r="F102" s="31" t="str">
        <f t="shared" ca="1" si="19"/>
        <v/>
      </c>
      <c r="G102" s="32" t="str">
        <f t="shared" ca="1" si="13"/>
        <v/>
      </c>
      <c r="H102" s="77" t="str">
        <f t="shared" ca="1" si="14"/>
        <v/>
      </c>
      <c r="J102" s="119">
        <v>45905.625</v>
      </c>
      <c r="K102" s="3">
        <v>55.226999999999997</v>
      </c>
      <c r="L102" s="119">
        <v>45905.625</v>
      </c>
      <c r="M102" s="3">
        <v>38.055999999999997</v>
      </c>
      <c r="N102" s="159">
        <f t="shared" si="15"/>
        <v>45905.625</v>
      </c>
      <c r="O102" s="159" t="str">
        <f t="shared" si="16"/>
        <v/>
      </c>
    </row>
    <row r="103" spans="1:15">
      <c r="A103" s="164" t="str">
        <f t="shared" ca="1" si="10"/>
        <v/>
      </c>
      <c r="B103" s="44" t="str">
        <f t="shared" ca="1" si="11"/>
        <v/>
      </c>
      <c r="C103" s="31" t="str">
        <f t="shared" ca="1" si="17"/>
        <v/>
      </c>
      <c r="D103" s="32" t="str">
        <f t="shared" ca="1" si="12"/>
        <v/>
      </c>
      <c r="E103" s="4" t="str">
        <f t="shared" ca="1" si="18"/>
        <v/>
      </c>
      <c r="F103" s="31" t="str">
        <f t="shared" ca="1" si="19"/>
        <v/>
      </c>
      <c r="G103" s="32" t="str">
        <f t="shared" ca="1" si="13"/>
        <v/>
      </c>
      <c r="H103" s="77" t="str">
        <f t="shared" ca="1" si="14"/>
        <v/>
      </c>
      <c r="J103" s="119">
        <v>45908.625</v>
      </c>
      <c r="K103" s="3">
        <v>54.622999999999998</v>
      </c>
      <c r="L103" s="119">
        <v>45908.625</v>
      </c>
      <c r="M103" s="3">
        <v>38.365000000000002</v>
      </c>
      <c r="N103" s="159">
        <f t="shared" si="15"/>
        <v>45908.625</v>
      </c>
      <c r="O103" s="159" t="str">
        <f t="shared" si="16"/>
        <v/>
      </c>
    </row>
    <row r="104" spans="1:15">
      <c r="A104" s="164" t="str">
        <f t="shared" ca="1" si="10"/>
        <v/>
      </c>
      <c r="B104" s="44" t="str">
        <f t="shared" ca="1" si="11"/>
        <v/>
      </c>
      <c r="C104" s="31" t="str">
        <f t="shared" ca="1" si="17"/>
        <v/>
      </c>
      <c r="D104" s="32" t="str">
        <f t="shared" ca="1" si="12"/>
        <v/>
      </c>
      <c r="E104" s="4" t="str">
        <f t="shared" ca="1" si="18"/>
        <v/>
      </c>
      <c r="F104" s="31" t="str">
        <f t="shared" ca="1" si="19"/>
        <v/>
      </c>
      <c r="G104" s="32" t="str">
        <f t="shared" ca="1" si="13"/>
        <v/>
      </c>
      <c r="H104" s="77" t="str">
        <f t="shared" ca="1" si="14"/>
        <v/>
      </c>
      <c r="J104" s="119">
        <v>45909.625</v>
      </c>
      <c r="K104" s="3">
        <v>54.384999999999998</v>
      </c>
      <c r="L104" s="119">
        <v>45909.625</v>
      </c>
      <c r="M104" s="3">
        <v>37.978999999999999</v>
      </c>
      <c r="N104" s="159">
        <f t="shared" si="15"/>
        <v>45909.625</v>
      </c>
      <c r="O104" s="159" t="str">
        <f t="shared" si="16"/>
        <v/>
      </c>
    </row>
    <row r="105" spans="1:15">
      <c r="A105" s="164" t="str">
        <f t="shared" ref="A105:A168" ca="1" si="20">IF(AND(ISBLANK(P94), A104 = $P$1),NOW(),IF(ISBLANK(P94),"",P94))</f>
        <v/>
      </c>
      <c r="B105" s="44" t="str">
        <f t="shared" ref="B105:B168" ca="1" si="21">IF(COUNTIF(J:J,A105)=1,VLOOKUP(A105,J:K,2), IF(COUNTIF(J:J,A105)=0,$B$10,""))</f>
        <v/>
      </c>
      <c r="C105" s="31" t="str">
        <f t="shared" ca="1" si="17"/>
        <v/>
      </c>
      <c r="D105" s="32" t="str">
        <f t="shared" ref="D105:D168" ca="1" si="22">IF(ISERROR(B105-2),"",$B$6*ROUNDUP(A105-$A$14,0)/360*$B$5)</f>
        <v/>
      </c>
      <c r="E105" s="4" t="str">
        <f t="shared" ca="1" si="18"/>
        <v/>
      </c>
      <c r="F105" s="31" t="str">
        <f t="shared" ca="1" si="19"/>
        <v/>
      </c>
      <c r="G105" s="32" t="str">
        <f t="shared" ref="G105:G168" ca="1" si="23">IF(ISERROR(E105-2),"",$C$6*ROUNDUP(A105-$A$14,0)/360*$C$5)</f>
        <v/>
      </c>
      <c r="H105" s="77" t="str">
        <f t="shared" ref="H105:H168" ca="1" si="24">IF(ISERROR(B105-2),"",C105+D105-F105-G105)</f>
        <v/>
      </c>
      <c r="J105" s="119">
        <v>45910.625</v>
      </c>
      <c r="K105" s="3">
        <v>53.143999999999998</v>
      </c>
      <c r="L105" s="119">
        <v>45910.625</v>
      </c>
      <c r="M105" s="3">
        <v>37.517000000000003</v>
      </c>
      <c r="N105" s="159">
        <f t="shared" si="15"/>
        <v>45910.625</v>
      </c>
      <c r="O105" s="159" t="str">
        <f t="shared" si="16"/>
        <v/>
      </c>
    </row>
    <row r="106" spans="1:15">
      <c r="A106" s="164" t="str">
        <f t="shared" ca="1" si="20"/>
        <v/>
      </c>
      <c r="B106" s="44" t="str">
        <f t="shared" ca="1" si="21"/>
        <v/>
      </c>
      <c r="C106" s="31" t="str">
        <f t="shared" ca="1" si="17"/>
        <v/>
      </c>
      <c r="D106" s="32" t="str">
        <f t="shared" ca="1" si="22"/>
        <v/>
      </c>
      <c r="E106" s="4" t="str">
        <f t="shared" ca="1" si="18"/>
        <v/>
      </c>
      <c r="F106" s="31" t="str">
        <f t="shared" ca="1" si="19"/>
        <v/>
      </c>
      <c r="G106" s="32" t="str">
        <f t="shared" ca="1" si="23"/>
        <v/>
      </c>
      <c r="H106" s="77" t="str">
        <f t="shared" ca="1" si="24"/>
        <v/>
      </c>
      <c r="J106" s="119">
        <v>45911.625</v>
      </c>
      <c r="K106" s="3">
        <v>52.847999999999999</v>
      </c>
      <c r="L106" s="119">
        <v>45911.625</v>
      </c>
      <c r="M106" s="3">
        <v>36.485999999999997</v>
      </c>
      <c r="N106" s="159">
        <f t="shared" si="15"/>
        <v>45911.625</v>
      </c>
      <c r="O106" s="159" t="str">
        <f t="shared" si="16"/>
        <v/>
      </c>
    </row>
    <row r="107" spans="1:15">
      <c r="A107" s="164" t="str">
        <f t="shared" ca="1" si="20"/>
        <v/>
      </c>
      <c r="B107" s="44" t="str">
        <f t="shared" ca="1" si="21"/>
        <v/>
      </c>
      <c r="C107" s="31" t="str">
        <f t="shared" ca="1" si="17"/>
        <v/>
      </c>
      <c r="D107" s="32" t="str">
        <f t="shared" ca="1" si="22"/>
        <v/>
      </c>
      <c r="E107" s="4" t="str">
        <f t="shared" ca="1" si="18"/>
        <v/>
      </c>
      <c r="F107" s="31" t="str">
        <f t="shared" ca="1" si="19"/>
        <v/>
      </c>
      <c r="G107" s="32" t="str">
        <f t="shared" ca="1" si="23"/>
        <v/>
      </c>
      <c r="H107" s="77" t="str">
        <f t="shared" ca="1" si="24"/>
        <v/>
      </c>
      <c r="J107" s="119">
        <v>45912.625</v>
      </c>
      <c r="K107" s="3">
        <v>51.688000000000002</v>
      </c>
      <c r="L107" s="119">
        <v>45912.625</v>
      </c>
      <c r="M107" s="3">
        <v>36.246000000000002</v>
      </c>
      <c r="N107" s="159">
        <f t="shared" si="15"/>
        <v>45912.625</v>
      </c>
      <c r="O107" s="159" t="str">
        <f t="shared" si="16"/>
        <v/>
      </c>
    </row>
    <row r="108" spans="1:15">
      <c r="A108" s="164" t="str">
        <f t="shared" ca="1" si="20"/>
        <v/>
      </c>
      <c r="B108" s="44" t="str">
        <f t="shared" ca="1" si="21"/>
        <v/>
      </c>
      <c r="C108" s="31" t="str">
        <f t="shared" ca="1" si="17"/>
        <v/>
      </c>
      <c r="D108" s="32" t="str">
        <f t="shared" ca="1" si="22"/>
        <v/>
      </c>
      <c r="E108" s="4" t="str">
        <f t="shared" ca="1" si="18"/>
        <v/>
      </c>
      <c r="F108" s="31" t="str">
        <f t="shared" ca="1" si="19"/>
        <v/>
      </c>
      <c r="G108" s="32" t="str">
        <f t="shared" ca="1" si="23"/>
        <v/>
      </c>
      <c r="H108" s="77" t="str">
        <f t="shared" ca="1" si="24"/>
        <v/>
      </c>
      <c r="J108" s="119">
        <v>45915.625</v>
      </c>
      <c r="K108" s="3">
        <v>51.258000000000003</v>
      </c>
      <c r="L108" s="119">
        <v>45915.625</v>
      </c>
      <c r="M108" s="3">
        <v>36.031999999999996</v>
      </c>
      <c r="N108" s="159">
        <f t="shared" si="15"/>
        <v>45915.625</v>
      </c>
      <c r="O108" s="159" t="str">
        <f t="shared" si="16"/>
        <v/>
      </c>
    </row>
    <row r="109" spans="1:15">
      <c r="A109" s="164" t="str">
        <f t="shared" ca="1" si="20"/>
        <v/>
      </c>
      <c r="B109" s="44" t="str">
        <f t="shared" ca="1" si="21"/>
        <v/>
      </c>
      <c r="C109" s="31" t="str">
        <f t="shared" ca="1" si="17"/>
        <v/>
      </c>
      <c r="D109" s="32" t="str">
        <f t="shared" ca="1" si="22"/>
        <v/>
      </c>
      <c r="E109" s="4" t="str">
        <f t="shared" ca="1" si="18"/>
        <v/>
      </c>
      <c r="F109" s="31" t="str">
        <f t="shared" ca="1" si="19"/>
        <v/>
      </c>
      <c r="G109" s="32" t="str">
        <f t="shared" ca="1" si="23"/>
        <v/>
      </c>
      <c r="H109" s="77" t="str">
        <f t="shared" ca="1" si="24"/>
        <v/>
      </c>
      <c r="J109" s="119">
        <v>45916.625</v>
      </c>
      <c r="K109" s="3">
        <v>51.31</v>
      </c>
      <c r="L109" s="119">
        <v>45916.625</v>
      </c>
      <c r="M109" s="3">
        <v>35.906999999999996</v>
      </c>
      <c r="N109" s="159">
        <f t="shared" si="15"/>
        <v>45916.625</v>
      </c>
      <c r="O109" s="159" t="str">
        <f t="shared" si="16"/>
        <v/>
      </c>
    </row>
    <row r="110" spans="1:15">
      <c r="A110" s="164" t="str">
        <f t="shared" ca="1" si="20"/>
        <v/>
      </c>
      <c r="B110" s="44" t="str">
        <f t="shared" ca="1" si="21"/>
        <v/>
      </c>
      <c r="C110" s="31" t="str">
        <f t="shared" ca="1" si="17"/>
        <v/>
      </c>
      <c r="D110" s="32" t="str">
        <f t="shared" ca="1" si="22"/>
        <v/>
      </c>
      <c r="E110" s="4" t="str">
        <f t="shared" ca="1" si="18"/>
        <v/>
      </c>
      <c r="F110" s="31" t="str">
        <f t="shared" ca="1" si="19"/>
        <v/>
      </c>
      <c r="G110" s="32" t="str">
        <f t="shared" ca="1" si="23"/>
        <v/>
      </c>
      <c r="H110" s="77" t="str">
        <f t="shared" ca="1" si="24"/>
        <v/>
      </c>
      <c r="J110" s="119">
        <v>45917.625</v>
      </c>
      <c r="K110" s="3">
        <v>51.664000000000001</v>
      </c>
      <c r="L110" s="119">
        <v>45917.625</v>
      </c>
      <c r="M110" s="3">
        <v>36.252000000000002</v>
      </c>
      <c r="N110" s="159">
        <f t="shared" si="15"/>
        <v>45917.625</v>
      </c>
      <c r="O110" s="159" t="str">
        <f t="shared" si="16"/>
        <v/>
      </c>
    </row>
    <row r="111" spans="1:15">
      <c r="A111" s="164" t="str">
        <f t="shared" ca="1" si="20"/>
        <v/>
      </c>
      <c r="B111" s="44" t="str">
        <f t="shared" ca="1" si="21"/>
        <v/>
      </c>
      <c r="C111" s="31" t="str">
        <f t="shared" ca="1" si="17"/>
        <v/>
      </c>
      <c r="D111" s="32" t="str">
        <f t="shared" ca="1" si="22"/>
        <v/>
      </c>
      <c r="E111" s="4" t="str">
        <f t="shared" ca="1" si="18"/>
        <v/>
      </c>
      <c r="F111" s="31" t="str">
        <f t="shared" ca="1" si="19"/>
        <v/>
      </c>
      <c r="G111" s="32" t="str">
        <f t="shared" ca="1" si="23"/>
        <v/>
      </c>
      <c r="H111" s="77" t="str">
        <f t="shared" ca="1" si="24"/>
        <v/>
      </c>
      <c r="J111" s="119">
        <v>45918.625</v>
      </c>
      <c r="K111" s="3">
        <v>51.064999999999998</v>
      </c>
      <c r="L111" s="119">
        <v>45918.625</v>
      </c>
      <c r="M111" s="3">
        <v>35.774000000000001</v>
      </c>
      <c r="N111" s="159">
        <f t="shared" si="15"/>
        <v>45918.625</v>
      </c>
      <c r="O111" s="159" t="str">
        <f t="shared" si="16"/>
        <v/>
      </c>
    </row>
    <row r="112" spans="1:15">
      <c r="A112" s="164" t="str">
        <f t="shared" ca="1" si="20"/>
        <v/>
      </c>
      <c r="B112" s="44" t="str">
        <f t="shared" ca="1" si="21"/>
        <v/>
      </c>
      <c r="C112" s="31" t="str">
        <f t="shared" ca="1" si="17"/>
        <v/>
      </c>
      <c r="D112" s="32" t="str">
        <f t="shared" ca="1" si="22"/>
        <v/>
      </c>
      <c r="E112" s="4" t="str">
        <f t="shared" ca="1" si="18"/>
        <v/>
      </c>
      <c r="F112" s="31" t="str">
        <f t="shared" ca="1" si="19"/>
        <v/>
      </c>
      <c r="G112" s="32" t="str">
        <f t="shared" ca="1" si="23"/>
        <v/>
      </c>
      <c r="H112" s="77" t="str">
        <f t="shared" ca="1" si="24"/>
        <v/>
      </c>
      <c r="J112" s="119">
        <v>45919.625</v>
      </c>
      <c r="K112" s="3">
        <v>51.167000000000002</v>
      </c>
      <c r="L112" s="119">
        <v>45919.625</v>
      </c>
      <c r="M112" s="3">
        <v>35.689</v>
      </c>
      <c r="N112" s="159">
        <f t="shared" si="15"/>
        <v>45919.625</v>
      </c>
      <c r="O112" s="159" t="str">
        <f t="shared" si="16"/>
        <v/>
      </c>
    </row>
    <row r="113" spans="1:15">
      <c r="A113" s="164" t="str">
        <f t="shared" ca="1" si="20"/>
        <v/>
      </c>
      <c r="B113" s="44" t="str">
        <f t="shared" ca="1" si="21"/>
        <v/>
      </c>
      <c r="C113" s="31" t="str">
        <f t="shared" ca="1" si="17"/>
        <v/>
      </c>
      <c r="D113" s="32" t="str">
        <f t="shared" ca="1" si="22"/>
        <v/>
      </c>
      <c r="E113" s="4" t="str">
        <f t="shared" ca="1" si="18"/>
        <v/>
      </c>
      <c r="F113" s="31" t="str">
        <f t="shared" ca="1" si="19"/>
        <v/>
      </c>
      <c r="G113" s="32" t="str">
        <f t="shared" ca="1" si="23"/>
        <v/>
      </c>
      <c r="H113" s="77" t="str">
        <f t="shared" ca="1" si="24"/>
        <v/>
      </c>
      <c r="J113" s="119">
        <v>45922.625</v>
      </c>
      <c r="K113" s="3">
        <v>56.96</v>
      </c>
      <c r="L113" s="119">
        <v>45922.625</v>
      </c>
      <c r="M113" s="3">
        <v>39.006999999999998</v>
      </c>
      <c r="N113" s="159">
        <f t="shared" si="15"/>
        <v>45922.625</v>
      </c>
      <c r="O113" s="159" t="str">
        <f t="shared" si="16"/>
        <v/>
      </c>
    </row>
    <row r="114" spans="1:15">
      <c r="A114" s="164" t="str">
        <f t="shared" ca="1" si="20"/>
        <v/>
      </c>
      <c r="B114" s="44" t="str">
        <f t="shared" ca="1" si="21"/>
        <v/>
      </c>
      <c r="C114" s="31" t="str">
        <f t="shared" ca="1" si="17"/>
        <v/>
      </c>
      <c r="D114" s="32" t="str">
        <f t="shared" ca="1" si="22"/>
        <v/>
      </c>
      <c r="E114" s="4" t="str">
        <f t="shared" ca="1" si="18"/>
        <v/>
      </c>
      <c r="F114" s="31" t="str">
        <f t="shared" ca="1" si="19"/>
        <v/>
      </c>
      <c r="G114" s="32" t="str">
        <f t="shared" ca="1" si="23"/>
        <v/>
      </c>
      <c r="H114" s="77" t="str">
        <f t="shared" ca="1" si="24"/>
        <v/>
      </c>
      <c r="J114" s="119">
        <v>45923.625</v>
      </c>
      <c r="K114" s="3">
        <v>57.104999999999997</v>
      </c>
      <c r="L114" s="119">
        <v>45923.625</v>
      </c>
      <c r="M114" s="3">
        <v>39.052999999999997</v>
      </c>
      <c r="N114" s="159">
        <f t="shared" si="15"/>
        <v>45923.625</v>
      </c>
      <c r="O114" s="159" t="str">
        <f t="shared" si="16"/>
        <v/>
      </c>
    </row>
    <row r="115" spans="1:15">
      <c r="A115" s="164" t="str">
        <f t="shared" ca="1" si="20"/>
        <v/>
      </c>
      <c r="B115" s="44" t="str">
        <f t="shared" ca="1" si="21"/>
        <v/>
      </c>
      <c r="C115" s="31" t="str">
        <f t="shared" ca="1" si="17"/>
        <v/>
      </c>
      <c r="D115" s="32" t="str">
        <f t="shared" ca="1" si="22"/>
        <v/>
      </c>
      <c r="E115" s="4" t="str">
        <f t="shared" ca="1" si="18"/>
        <v/>
      </c>
      <c r="F115" s="31" t="str">
        <f t="shared" ca="1" si="19"/>
        <v/>
      </c>
      <c r="G115" s="32" t="str">
        <f t="shared" ca="1" si="23"/>
        <v/>
      </c>
      <c r="H115" s="77" t="str">
        <f t="shared" ca="1" si="24"/>
        <v/>
      </c>
      <c r="J115" s="119">
        <v>45924.625</v>
      </c>
      <c r="K115" s="3">
        <v>57.107999999999997</v>
      </c>
      <c r="L115" s="119">
        <v>45924.625</v>
      </c>
      <c r="M115" s="3">
        <v>39.125999999999998</v>
      </c>
      <c r="N115" s="159">
        <f t="shared" si="15"/>
        <v>45924.625</v>
      </c>
      <c r="O115" s="159" t="str">
        <f t="shared" si="16"/>
        <v/>
      </c>
    </row>
    <row r="116" spans="1:15">
      <c r="A116" s="164" t="str">
        <f t="shared" ca="1" si="20"/>
        <v/>
      </c>
      <c r="B116" s="44" t="str">
        <f t="shared" ca="1" si="21"/>
        <v/>
      </c>
      <c r="C116" s="31" t="str">
        <f t="shared" ca="1" si="17"/>
        <v/>
      </c>
      <c r="D116" s="32" t="str">
        <f t="shared" ca="1" si="22"/>
        <v/>
      </c>
      <c r="E116" s="4" t="str">
        <f t="shared" ca="1" si="18"/>
        <v/>
      </c>
      <c r="F116" s="31" t="str">
        <f t="shared" ca="1" si="19"/>
        <v/>
      </c>
      <c r="G116" s="32" t="str">
        <f t="shared" ca="1" si="23"/>
        <v/>
      </c>
      <c r="H116" s="77" t="str">
        <f t="shared" ca="1" si="24"/>
        <v/>
      </c>
      <c r="J116" s="119">
        <v>45925.625</v>
      </c>
      <c r="K116" s="3">
        <v>57.837000000000003</v>
      </c>
      <c r="L116" s="119">
        <v>45925.625</v>
      </c>
      <c r="M116" s="3">
        <v>39.826000000000001</v>
      </c>
      <c r="N116" s="159">
        <f t="shared" si="15"/>
        <v>45925.625</v>
      </c>
      <c r="O116" s="159" t="str">
        <f t="shared" si="16"/>
        <v/>
      </c>
    </row>
    <row r="117" spans="1:15">
      <c r="A117" s="164" t="str">
        <f t="shared" ca="1" si="20"/>
        <v/>
      </c>
      <c r="B117" s="44" t="str">
        <f t="shared" ca="1" si="21"/>
        <v/>
      </c>
      <c r="C117" s="31" t="str">
        <f t="shared" ca="1" si="17"/>
        <v/>
      </c>
      <c r="D117" s="32" t="str">
        <f t="shared" ca="1" si="22"/>
        <v/>
      </c>
      <c r="E117" s="4" t="str">
        <f t="shared" ca="1" si="18"/>
        <v/>
      </c>
      <c r="F117" s="31" t="str">
        <f t="shared" ca="1" si="19"/>
        <v/>
      </c>
      <c r="G117" s="32" t="str">
        <f t="shared" ca="1" si="23"/>
        <v/>
      </c>
      <c r="H117" s="77" t="str">
        <f t="shared" ca="1" si="24"/>
        <v/>
      </c>
      <c r="J117" s="119">
        <v>45926.625</v>
      </c>
      <c r="K117" s="3">
        <v>58.136000000000003</v>
      </c>
      <c r="L117" s="119">
        <v>45926.625</v>
      </c>
      <c r="M117" s="3">
        <v>40.026000000000003</v>
      </c>
      <c r="N117" s="159">
        <f t="shared" si="15"/>
        <v>45926.625</v>
      </c>
      <c r="O117" s="159">
        <f t="shared" si="16"/>
        <v>45926.625</v>
      </c>
    </row>
    <row r="118" spans="1:15">
      <c r="A118" s="164" t="str">
        <f t="shared" ca="1" si="20"/>
        <v/>
      </c>
      <c r="B118" s="44" t="str">
        <f t="shared" ca="1" si="21"/>
        <v/>
      </c>
      <c r="C118" s="31" t="str">
        <f t="shared" ca="1" si="17"/>
        <v/>
      </c>
      <c r="D118" s="32" t="str">
        <f t="shared" ca="1" si="22"/>
        <v/>
      </c>
      <c r="E118" s="4" t="str">
        <f t="shared" ca="1" si="18"/>
        <v/>
      </c>
      <c r="F118" s="31" t="str">
        <f t="shared" ca="1" si="19"/>
        <v/>
      </c>
      <c r="G118" s="32" t="str">
        <f t="shared" ca="1" si="23"/>
        <v/>
      </c>
      <c r="H118" s="77" t="str">
        <f t="shared" ca="1" si="24"/>
        <v/>
      </c>
      <c r="J118" s="119">
        <v>45929.625</v>
      </c>
      <c r="K118" s="3">
        <v>57.792000000000002</v>
      </c>
      <c r="L118" s="119">
        <v>45929.625</v>
      </c>
      <c r="M118" s="3">
        <v>39.997</v>
      </c>
      <c r="N118" s="159">
        <f t="shared" si="15"/>
        <v>45929.625</v>
      </c>
      <c r="O118" s="159">
        <f t="shared" si="16"/>
        <v>45929.625</v>
      </c>
    </row>
    <row r="119" spans="1:15">
      <c r="A119" s="164" t="str">
        <f t="shared" ca="1" si="20"/>
        <v/>
      </c>
      <c r="B119" s="44" t="str">
        <f t="shared" ca="1" si="21"/>
        <v/>
      </c>
      <c r="C119" s="31" t="str">
        <f t="shared" ca="1" si="17"/>
        <v/>
      </c>
      <c r="D119" s="32" t="str">
        <f t="shared" ca="1" si="22"/>
        <v/>
      </c>
      <c r="E119" s="4" t="str">
        <f t="shared" ca="1" si="18"/>
        <v/>
      </c>
      <c r="F119" s="31" t="str">
        <f t="shared" ca="1" si="19"/>
        <v/>
      </c>
      <c r="G119" s="32" t="str">
        <f t="shared" ca="1" si="23"/>
        <v/>
      </c>
      <c r="H119" s="77" t="str">
        <f t="shared" ca="1" si="24"/>
        <v/>
      </c>
      <c r="J119" s="119">
        <v>45930.625</v>
      </c>
      <c r="K119" s="3">
        <v>57.51</v>
      </c>
      <c r="L119" s="119">
        <v>45930.625</v>
      </c>
      <c r="M119" s="3">
        <v>40.194000000000003</v>
      </c>
      <c r="N119" s="159">
        <f t="shared" si="15"/>
        <v>45930.625</v>
      </c>
      <c r="O119" s="159">
        <f t="shared" si="16"/>
        <v>45930.625</v>
      </c>
    </row>
    <row r="120" spans="1:15">
      <c r="A120" s="164" t="str">
        <f t="shared" ca="1" si="20"/>
        <v/>
      </c>
      <c r="B120" s="44" t="str">
        <f t="shared" ca="1" si="21"/>
        <v/>
      </c>
      <c r="C120" s="31" t="str">
        <f t="shared" ca="1" si="17"/>
        <v/>
      </c>
      <c r="D120" s="32" t="str">
        <f t="shared" ca="1" si="22"/>
        <v/>
      </c>
      <c r="E120" s="4" t="str">
        <f t="shared" ca="1" si="18"/>
        <v/>
      </c>
      <c r="F120" s="31" t="str">
        <f t="shared" ca="1" si="19"/>
        <v/>
      </c>
      <c r="G120" s="32" t="str">
        <f t="shared" ca="1" si="23"/>
        <v/>
      </c>
      <c r="H120" s="77" t="str">
        <f t="shared" ca="1" si="24"/>
        <v/>
      </c>
      <c r="J120" s="119">
        <v>45931.625</v>
      </c>
      <c r="K120" s="3">
        <v>57.616</v>
      </c>
      <c r="L120" s="119">
        <v>45931.625</v>
      </c>
      <c r="M120" s="3">
        <v>40.406999999999996</v>
      </c>
      <c r="N120" s="159">
        <f t="shared" si="15"/>
        <v>45931.625</v>
      </c>
      <c r="O120" s="159">
        <f t="shared" si="16"/>
        <v>45931.625</v>
      </c>
    </row>
    <row r="121" spans="1:15">
      <c r="A121" s="164" t="str">
        <f t="shared" ca="1" si="20"/>
        <v/>
      </c>
      <c r="B121" s="44" t="str">
        <f t="shared" ca="1" si="21"/>
        <v/>
      </c>
      <c r="C121" s="31" t="str">
        <f t="shared" ca="1" si="17"/>
        <v/>
      </c>
      <c r="D121" s="32" t="str">
        <f t="shared" ca="1" si="22"/>
        <v/>
      </c>
      <c r="E121" s="4" t="str">
        <f t="shared" ca="1" si="18"/>
        <v/>
      </c>
      <c r="F121" s="31" t="str">
        <f t="shared" ca="1" si="19"/>
        <v/>
      </c>
      <c r="G121" s="32" t="str">
        <f t="shared" ca="1" si="23"/>
        <v/>
      </c>
      <c r="H121" s="77" t="str">
        <f t="shared" ca="1" si="24"/>
        <v/>
      </c>
      <c r="J121" s="119">
        <v>45932.625</v>
      </c>
      <c r="K121" s="3">
        <v>57.011000000000003</v>
      </c>
      <c r="L121" s="119">
        <v>45932.625</v>
      </c>
      <c r="M121" s="3">
        <v>39.887</v>
      </c>
      <c r="N121" s="159">
        <f t="shared" si="15"/>
        <v>45932.625</v>
      </c>
      <c r="O121" s="159">
        <f t="shared" si="16"/>
        <v>45932.625</v>
      </c>
    </row>
    <row r="122" spans="1:15">
      <c r="A122" s="164" t="str">
        <f t="shared" ca="1" si="20"/>
        <v/>
      </c>
      <c r="B122" s="44" t="str">
        <f t="shared" ca="1" si="21"/>
        <v/>
      </c>
      <c r="C122" s="31" t="str">
        <f t="shared" ca="1" si="17"/>
        <v/>
      </c>
      <c r="D122" s="32" t="str">
        <f t="shared" ca="1" si="22"/>
        <v/>
      </c>
      <c r="E122" s="4" t="str">
        <f t="shared" ca="1" si="18"/>
        <v/>
      </c>
      <c r="F122" s="31" t="str">
        <f t="shared" ca="1" si="19"/>
        <v/>
      </c>
      <c r="G122" s="32" t="str">
        <f t="shared" ca="1" si="23"/>
        <v/>
      </c>
      <c r="H122" s="77" t="str">
        <f t="shared" ca="1" si="24"/>
        <v/>
      </c>
      <c r="J122" s="119">
        <v>45933.625</v>
      </c>
      <c r="K122" s="3">
        <v>56.552</v>
      </c>
      <c r="L122" s="119">
        <v>45933.625</v>
      </c>
      <c r="M122" s="3">
        <v>39.756999999999998</v>
      </c>
      <c r="N122" s="159">
        <f t="shared" si="15"/>
        <v>45933.625</v>
      </c>
      <c r="O122" s="159">
        <f t="shared" si="16"/>
        <v>45933.625</v>
      </c>
    </row>
    <row r="123" spans="1:15">
      <c r="A123" s="164" t="str">
        <f t="shared" ca="1" si="20"/>
        <v/>
      </c>
      <c r="B123" s="44" t="str">
        <f t="shared" ca="1" si="21"/>
        <v/>
      </c>
      <c r="C123" s="31" t="str">
        <f t="shared" ca="1" si="17"/>
        <v/>
      </c>
      <c r="D123" s="32" t="str">
        <f t="shared" ca="1" si="22"/>
        <v/>
      </c>
      <c r="E123" s="4" t="str">
        <f t="shared" ca="1" si="18"/>
        <v/>
      </c>
      <c r="F123" s="31" t="str">
        <f t="shared" ca="1" si="19"/>
        <v/>
      </c>
      <c r="G123" s="32" t="str">
        <f t="shared" ca="1" si="23"/>
        <v/>
      </c>
      <c r="H123" s="77" t="str">
        <f t="shared" ca="1" si="24"/>
        <v/>
      </c>
      <c r="J123" s="119">
        <v>45936.625</v>
      </c>
      <c r="K123" s="3">
        <v>57.633000000000003</v>
      </c>
      <c r="L123" s="119">
        <v>45936.625</v>
      </c>
      <c r="M123" s="3">
        <v>40.533999999999999</v>
      </c>
      <c r="N123" s="159">
        <f t="shared" si="15"/>
        <v>45936.625</v>
      </c>
      <c r="O123" s="159">
        <f t="shared" si="16"/>
        <v>45936.625</v>
      </c>
    </row>
    <row r="124" spans="1:15">
      <c r="A124" s="164" t="str">
        <f t="shared" ca="1" si="20"/>
        <v/>
      </c>
      <c r="B124" s="44" t="str">
        <f t="shared" ca="1" si="21"/>
        <v/>
      </c>
      <c r="C124" s="31" t="str">
        <f t="shared" ca="1" si="17"/>
        <v/>
      </c>
      <c r="D124" s="32" t="str">
        <f t="shared" ca="1" si="22"/>
        <v/>
      </c>
      <c r="E124" s="4" t="str">
        <f t="shared" ca="1" si="18"/>
        <v/>
      </c>
      <c r="F124" s="31" t="str">
        <f t="shared" ca="1" si="19"/>
        <v/>
      </c>
      <c r="G124" s="32" t="str">
        <f t="shared" ca="1" si="23"/>
        <v/>
      </c>
      <c r="H124" s="77" t="str">
        <f t="shared" ca="1" si="24"/>
        <v/>
      </c>
      <c r="J124" s="119">
        <v>45937.625</v>
      </c>
      <c r="K124" s="3">
        <v>57.856000000000002</v>
      </c>
      <c r="L124" s="119">
        <v>45937.625</v>
      </c>
      <c r="M124" s="3">
        <v>40.628</v>
      </c>
      <c r="N124" s="159">
        <f t="shared" si="15"/>
        <v>45937.625</v>
      </c>
      <c r="O124" s="159">
        <f t="shared" si="16"/>
        <v>45937.625</v>
      </c>
    </row>
    <row r="125" spans="1:15">
      <c r="A125" s="164" t="str">
        <f t="shared" ca="1" si="20"/>
        <v/>
      </c>
      <c r="B125" s="44" t="str">
        <f t="shared" ca="1" si="21"/>
        <v/>
      </c>
      <c r="C125" s="31" t="str">
        <f t="shared" ca="1" si="17"/>
        <v/>
      </c>
      <c r="D125" s="32" t="str">
        <f t="shared" ca="1" si="22"/>
        <v/>
      </c>
      <c r="E125" s="4" t="str">
        <f t="shared" ca="1" si="18"/>
        <v/>
      </c>
      <c r="F125" s="31" t="str">
        <f t="shared" ca="1" si="19"/>
        <v/>
      </c>
      <c r="G125" s="32" t="str">
        <f t="shared" ca="1" si="23"/>
        <v/>
      </c>
      <c r="H125" s="77" t="str">
        <f t="shared" ca="1" si="24"/>
        <v/>
      </c>
      <c r="J125" s="119">
        <v>45938.625</v>
      </c>
      <c r="K125" s="3">
        <v>57.947000000000003</v>
      </c>
      <c r="L125" s="119">
        <v>45938.625</v>
      </c>
      <c r="M125" s="3">
        <v>40.613999999999997</v>
      </c>
      <c r="N125" s="159">
        <f t="shared" si="15"/>
        <v>45938.625</v>
      </c>
      <c r="O125" s="159">
        <f t="shared" si="16"/>
        <v>45938.625</v>
      </c>
    </row>
    <row r="126" spans="1:15">
      <c r="A126" s="164" t="str">
        <f t="shared" ca="1" si="20"/>
        <v/>
      </c>
      <c r="B126" s="44" t="str">
        <f t="shared" ca="1" si="21"/>
        <v/>
      </c>
      <c r="C126" s="31" t="str">
        <f t="shared" ca="1" si="17"/>
        <v/>
      </c>
      <c r="D126" s="32" t="str">
        <f t="shared" ca="1" si="22"/>
        <v/>
      </c>
      <c r="E126" s="4" t="str">
        <f t="shared" ca="1" si="18"/>
        <v/>
      </c>
      <c r="F126" s="31" t="str">
        <f t="shared" ca="1" si="19"/>
        <v/>
      </c>
      <c r="G126" s="32" t="str">
        <f t="shared" ca="1" si="23"/>
        <v/>
      </c>
      <c r="H126" s="77" t="str">
        <f t="shared" ca="1" si="24"/>
        <v/>
      </c>
      <c r="J126" s="119">
        <v>45939.625</v>
      </c>
      <c r="K126" s="3">
        <v>58.323999999999998</v>
      </c>
      <c r="L126" s="119">
        <v>45939.625</v>
      </c>
      <c r="M126" s="3">
        <v>40.503999999999998</v>
      </c>
      <c r="N126" s="159">
        <f t="shared" si="15"/>
        <v>45939.625</v>
      </c>
      <c r="O126" s="159">
        <f t="shared" si="16"/>
        <v>45939.625</v>
      </c>
    </row>
    <row r="127" spans="1:15">
      <c r="A127" s="164" t="str">
        <f t="shared" ca="1" si="20"/>
        <v/>
      </c>
      <c r="B127" s="44" t="str">
        <f t="shared" ca="1" si="21"/>
        <v/>
      </c>
      <c r="C127" s="31" t="str">
        <f t="shared" ca="1" si="17"/>
        <v/>
      </c>
      <c r="D127" s="32" t="str">
        <f t="shared" ca="1" si="22"/>
        <v/>
      </c>
      <c r="E127" s="4" t="str">
        <f t="shared" ca="1" si="18"/>
        <v/>
      </c>
      <c r="F127" s="31" t="str">
        <f t="shared" ca="1" si="19"/>
        <v/>
      </c>
      <c r="G127" s="32" t="str">
        <f t="shared" ca="1" si="23"/>
        <v/>
      </c>
      <c r="H127" s="77" t="str">
        <f t="shared" ca="1" si="24"/>
        <v/>
      </c>
      <c r="J127" s="119">
        <v>45940.625</v>
      </c>
      <c r="K127" s="3">
        <v>58.451999999999998</v>
      </c>
      <c r="L127" s="119">
        <v>45940.625</v>
      </c>
      <c r="M127" s="3">
        <v>41.215000000000003</v>
      </c>
      <c r="N127" s="159">
        <f t="shared" si="15"/>
        <v>45940.625</v>
      </c>
      <c r="O127" s="159">
        <f t="shared" si="16"/>
        <v>45940.625</v>
      </c>
    </row>
    <row r="128" spans="1:15">
      <c r="A128" s="164" t="str">
        <f t="shared" ca="1" si="20"/>
        <v/>
      </c>
      <c r="B128" s="44" t="str">
        <f t="shared" ca="1" si="21"/>
        <v/>
      </c>
      <c r="C128" s="31" t="str">
        <f t="shared" ca="1" si="17"/>
        <v/>
      </c>
      <c r="D128" s="32" t="str">
        <f t="shared" ca="1" si="22"/>
        <v/>
      </c>
      <c r="E128" s="4" t="str">
        <f t="shared" ca="1" si="18"/>
        <v/>
      </c>
      <c r="F128" s="31" t="str">
        <f t="shared" ca="1" si="19"/>
        <v/>
      </c>
      <c r="G128" s="32" t="str">
        <f t="shared" ca="1" si="23"/>
        <v/>
      </c>
      <c r="H128" s="77" t="str">
        <f t="shared" ca="1" si="24"/>
        <v/>
      </c>
      <c r="J128" s="119">
        <v>45943.625</v>
      </c>
      <c r="K128" s="3">
        <v>59.344000000000001</v>
      </c>
      <c r="L128" s="119">
        <v>45943.625</v>
      </c>
      <c r="M128" s="3">
        <v>42.545000000000002</v>
      </c>
      <c r="N128" s="159">
        <f t="shared" si="15"/>
        <v>45943.625</v>
      </c>
      <c r="O128" s="159">
        <f t="shared" si="16"/>
        <v>45943.625</v>
      </c>
    </row>
    <row r="129" spans="1:15">
      <c r="A129" s="164" t="str">
        <f t="shared" ca="1" si="20"/>
        <v/>
      </c>
      <c r="B129" s="44" t="str">
        <f t="shared" ca="1" si="21"/>
        <v/>
      </c>
      <c r="C129" s="31" t="str">
        <f t="shared" ca="1" si="17"/>
        <v/>
      </c>
      <c r="D129" s="32" t="str">
        <f t="shared" ca="1" si="22"/>
        <v/>
      </c>
      <c r="E129" s="4" t="str">
        <f t="shared" ca="1" si="18"/>
        <v/>
      </c>
      <c r="F129" s="31" t="str">
        <f t="shared" ca="1" si="19"/>
        <v/>
      </c>
      <c r="G129" s="32" t="str">
        <f t="shared" ca="1" si="23"/>
        <v/>
      </c>
      <c r="H129" s="77" t="str">
        <f t="shared" ca="1" si="24"/>
        <v/>
      </c>
      <c r="J129" s="119">
        <v>45944.625</v>
      </c>
      <c r="K129" s="3">
        <v>60.168999999999997</v>
      </c>
      <c r="L129" s="119">
        <v>45944.625</v>
      </c>
      <c r="M129" s="3">
        <v>42.634</v>
      </c>
      <c r="N129" s="159">
        <f t="shared" si="15"/>
        <v>45944.625</v>
      </c>
      <c r="O129" s="159">
        <f t="shared" si="16"/>
        <v>45944.625</v>
      </c>
    </row>
    <row r="130" spans="1:15">
      <c r="A130" s="164" t="str">
        <f t="shared" ca="1" si="20"/>
        <v/>
      </c>
      <c r="B130" s="44" t="str">
        <f t="shared" ca="1" si="21"/>
        <v/>
      </c>
      <c r="C130" s="31" t="str">
        <f t="shared" ca="1" si="17"/>
        <v/>
      </c>
      <c r="D130" s="32" t="str">
        <f t="shared" ca="1" si="22"/>
        <v/>
      </c>
      <c r="E130" s="4" t="str">
        <f t="shared" ca="1" si="18"/>
        <v/>
      </c>
      <c r="F130" s="31" t="str">
        <f t="shared" ca="1" si="19"/>
        <v/>
      </c>
      <c r="G130" s="32" t="str">
        <f t="shared" ca="1" si="23"/>
        <v/>
      </c>
      <c r="H130" s="77" t="str">
        <f t="shared" ca="1" si="24"/>
        <v/>
      </c>
      <c r="J130" s="119">
        <v>45945.625</v>
      </c>
      <c r="K130" s="3">
        <v>58.076000000000001</v>
      </c>
      <c r="L130" s="119">
        <v>45945.625</v>
      </c>
      <c r="M130" s="3">
        <v>40.781999999999996</v>
      </c>
      <c r="N130" s="159">
        <f t="shared" si="15"/>
        <v>45945.625</v>
      </c>
      <c r="O130" s="159">
        <f t="shared" si="16"/>
        <v>45945.625</v>
      </c>
    </row>
    <row r="131" spans="1:15">
      <c r="A131" s="164" t="str">
        <f t="shared" ca="1" si="20"/>
        <v/>
      </c>
      <c r="B131" s="44" t="str">
        <f t="shared" ca="1" si="21"/>
        <v/>
      </c>
      <c r="C131" s="31" t="str">
        <f t="shared" ca="1" si="17"/>
        <v/>
      </c>
      <c r="D131" s="32" t="str">
        <f t="shared" ca="1" si="22"/>
        <v/>
      </c>
      <c r="E131" s="4" t="str">
        <f t="shared" ca="1" si="18"/>
        <v/>
      </c>
      <c r="F131" s="31" t="str">
        <f t="shared" ca="1" si="19"/>
        <v/>
      </c>
      <c r="G131" s="32" t="str">
        <f t="shared" ca="1" si="23"/>
        <v/>
      </c>
      <c r="H131" s="77" t="str">
        <f t="shared" ca="1" si="24"/>
        <v/>
      </c>
      <c r="J131" s="119">
        <v>45946.625</v>
      </c>
      <c r="K131" s="3">
        <v>57.722999999999999</v>
      </c>
      <c r="L131" s="119">
        <v>45946.625</v>
      </c>
      <c r="M131" s="3">
        <v>40.509</v>
      </c>
      <c r="N131" s="159">
        <f t="shared" si="15"/>
        <v>45946.625</v>
      </c>
      <c r="O131" s="159">
        <f t="shared" si="16"/>
        <v>45946.625</v>
      </c>
    </row>
    <row r="132" spans="1:15">
      <c r="A132" s="164" t="str">
        <f t="shared" ca="1" si="20"/>
        <v/>
      </c>
      <c r="B132" s="44" t="str">
        <f t="shared" ca="1" si="21"/>
        <v/>
      </c>
      <c r="C132" s="31" t="str">
        <f t="shared" ca="1" si="17"/>
        <v/>
      </c>
      <c r="D132" s="32" t="str">
        <f t="shared" ca="1" si="22"/>
        <v/>
      </c>
      <c r="E132" s="4" t="str">
        <f t="shared" ca="1" si="18"/>
        <v/>
      </c>
      <c r="F132" s="31" t="str">
        <f t="shared" ca="1" si="19"/>
        <v/>
      </c>
      <c r="G132" s="32" t="str">
        <f t="shared" ca="1" si="23"/>
        <v/>
      </c>
      <c r="H132" s="77" t="str">
        <f t="shared" ca="1" si="24"/>
        <v/>
      </c>
      <c r="J132" s="119">
        <v>45947.625</v>
      </c>
      <c r="K132" s="3">
        <v>60.207000000000001</v>
      </c>
      <c r="L132" s="119">
        <v>45947.625</v>
      </c>
      <c r="M132" s="3">
        <v>42.573</v>
      </c>
      <c r="N132" s="159">
        <f t="shared" ref="N132:N143" si="25">IF(COUNTIF(L:L,J132),J132,"")</f>
        <v>45947.625</v>
      </c>
      <c r="O132" s="159">
        <f t="shared" ref="O132:O195" si="26">IF(N132&gt;$A$14,N132,"")</f>
        <v>45947.625</v>
      </c>
    </row>
    <row r="133" spans="1:15">
      <c r="A133" s="164" t="str">
        <f t="shared" ca="1" si="20"/>
        <v/>
      </c>
      <c r="B133" s="44" t="str">
        <f t="shared" ca="1" si="21"/>
        <v/>
      </c>
      <c r="C133" s="31" t="str">
        <f t="shared" ca="1" si="17"/>
        <v/>
      </c>
      <c r="D133" s="32" t="str">
        <f t="shared" ca="1" si="22"/>
        <v/>
      </c>
      <c r="E133" s="4" t="str">
        <f t="shared" ca="1" si="18"/>
        <v/>
      </c>
      <c r="F133" s="31" t="str">
        <f t="shared" ca="1" si="19"/>
        <v/>
      </c>
      <c r="G133" s="32" t="str">
        <f t="shared" ca="1" si="23"/>
        <v/>
      </c>
      <c r="H133" s="77" t="str">
        <f t="shared" ca="1" si="24"/>
        <v/>
      </c>
      <c r="J133" s="119">
        <v>45950.625</v>
      </c>
      <c r="K133" s="3">
        <v>58.981999999999999</v>
      </c>
      <c r="L133" s="119">
        <v>45950.625</v>
      </c>
      <c r="M133" s="3">
        <v>42.24</v>
      </c>
      <c r="N133" s="159">
        <f t="shared" si="25"/>
        <v>45950.625</v>
      </c>
      <c r="O133" s="159">
        <f t="shared" si="26"/>
        <v>45950.625</v>
      </c>
    </row>
    <row r="134" spans="1:15">
      <c r="A134" s="164" t="str">
        <f t="shared" ca="1" si="20"/>
        <v/>
      </c>
      <c r="B134" s="44" t="str">
        <f t="shared" ca="1" si="21"/>
        <v/>
      </c>
      <c r="C134" s="31" t="str">
        <f t="shared" ca="1" si="17"/>
        <v/>
      </c>
      <c r="D134" s="32" t="str">
        <f t="shared" ca="1" si="22"/>
        <v/>
      </c>
      <c r="E134" s="4" t="str">
        <f t="shared" ca="1" si="18"/>
        <v/>
      </c>
      <c r="F134" s="31" t="str">
        <f t="shared" ca="1" si="19"/>
        <v/>
      </c>
      <c r="G134" s="32" t="str">
        <f t="shared" ca="1" si="23"/>
        <v/>
      </c>
      <c r="H134" s="77" t="str">
        <f t="shared" ca="1" si="24"/>
        <v/>
      </c>
      <c r="J134" s="119">
        <v>45951.625</v>
      </c>
      <c r="K134" s="3">
        <v>58.771999999999998</v>
      </c>
      <c r="L134" s="119">
        <v>45951.625</v>
      </c>
      <c r="M134" s="3">
        <v>41.517000000000003</v>
      </c>
      <c r="N134" s="159">
        <f t="shared" si="25"/>
        <v>45951.625</v>
      </c>
      <c r="O134" s="159">
        <f t="shared" si="26"/>
        <v>45951.625</v>
      </c>
    </row>
    <row r="135" spans="1:15">
      <c r="A135" s="164" t="str">
        <f t="shared" ca="1" si="20"/>
        <v/>
      </c>
      <c r="B135" s="44" t="str">
        <f t="shared" ca="1" si="21"/>
        <v/>
      </c>
      <c r="C135" s="31" t="str">
        <f t="shared" ca="1" si="17"/>
        <v/>
      </c>
      <c r="D135" s="32" t="str">
        <f t="shared" ca="1" si="22"/>
        <v/>
      </c>
      <c r="E135" s="4" t="str">
        <f t="shared" ca="1" si="18"/>
        <v/>
      </c>
      <c r="F135" s="31" t="str">
        <f t="shared" ca="1" si="19"/>
        <v/>
      </c>
      <c r="G135" s="32" t="str">
        <f t="shared" ca="1" si="23"/>
        <v/>
      </c>
      <c r="H135" s="77" t="str">
        <f t="shared" ca="1" si="24"/>
        <v/>
      </c>
      <c r="J135" s="119">
        <v>45952.625</v>
      </c>
      <c r="K135" s="3">
        <v>58.664999999999999</v>
      </c>
      <c r="L135" s="119">
        <v>45952.625</v>
      </c>
      <c r="M135" s="3">
        <v>41.39</v>
      </c>
      <c r="N135" s="159">
        <f t="shared" si="25"/>
        <v>45952.625</v>
      </c>
      <c r="O135" s="159">
        <f t="shared" si="26"/>
        <v>45952.625</v>
      </c>
    </row>
    <row r="136" spans="1:15">
      <c r="A136" s="164" t="str">
        <f t="shared" ca="1" si="20"/>
        <v/>
      </c>
      <c r="B136" s="44" t="str">
        <f t="shared" ca="1" si="21"/>
        <v/>
      </c>
      <c r="C136" s="31" t="str">
        <f t="shared" ca="1" si="17"/>
        <v/>
      </c>
      <c r="D136" s="32" t="str">
        <f t="shared" ca="1" si="22"/>
        <v/>
      </c>
      <c r="E136" s="4" t="str">
        <f t="shared" ca="1" si="18"/>
        <v/>
      </c>
      <c r="F136" s="31" t="str">
        <f t="shared" ca="1" si="19"/>
        <v/>
      </c>
      <c r="G136" s="32" t="str">
        <f t="shared" ca="1" si="23"/>
        <v/>
      </c>
      <c r="H136" s="77" t="str">
        <f t="shared" ca="1" si="24"/>
        <v/>
      </c>
      <c r="J136" s="119">
        <v>45953.625</v>
      </c>
      <c r="K136" s="3">
        <v>58.655000000000001</v>
      </c>
      <c r="L136" s="119">
        <v>45953.625</v>
      </c>
      <c r="M136" s="3">
        <v>41.453000000000003</v>
      </c>
      <c r="N136" s="159">
        <f t="shared" si="25"/>
        <v>45953.625</v>
      </c>
      <c r="O136" s="159">
        <f t="shared" si="26"/>
        <v>45953.625</v>
      </c>
    </row>
    <row r="137" spans="1:15">
      <c r="A137" s="164" t="str">
        <f t="shared" ca="1" si="20"/>
        <v/>
      </c>
      <c r="B137" s="44" t="str">
        <f t="shared" ca="1" si="21"/>
        <v/>
      </c>
      <c r="C137" s="31" t="str">
        <f t="shared" ca="1" si="17"/>
        <v/>
      </c>
      <c r="D137" s="32" t="str">
        <f t="shared" ca="1" si="22"/>
        <v/>
      </c>
      <c r="E137" s="4" t="str">
        <f t="shared" ca="1" si="18"/>
        <v/>
      </c>
      <c r="F137" s="31" t="str">
        <f t="shared" ca="1" si="19"/>
        <v/>
      </c>
      <c r="G137" s="32" t="str">
        <f t="shared" ca="1" si="23"/>
        <v/>
      </c>
      <c r="H137" s="77" t="str">
        <f t="shared" ca="1" si="24"/>
        <v/>
      </c>
      <c r="J137" s="119">
        <v>45954.625</v>
      </c>
      <c r="K137" s="3">
        <v>57.911000000000001</v>
      </c>
      <c r="L137" s="119">
        <v>45954.625</v>
      </c>
      <c r="M137" s="3">
        <v>40.942</v>
      </c>
      <c r="N137" s="159">
        <f t="shared" si="25"/>
        <v>45954.625</v>
      </c>
      <c r="O137" s="159">
        <f t="shared" si="26"/>
        <v>45954.625</v>
      </c>
    </row>
    <row r="138" spans="1:15">
      <c r="A138" s="164" t="str">
        <f t="shared" ca="1" si="20"/>
        <v/>
      </c>
      <c r="B138" s="44" t="str">
        <f t="shared" ca="1" si="21"/>
        <v/>
      </c>
      <c r="C138" s="31" t="str">
        <f t="shared" ca="1" si="17"/>
        <v/>
      </c>
      <c r="D138" s="32" t="str">
        <f t="shared" ca="1" si="22"/>
        <v/>
      </c>
      <c r="E138" s="4" t="str">
        <f t="shared" ca="1" si="18"/>
        <v/>
      </c>
      <c r="F138" s="31" t="str">
        <f t="shared" ca="1" si="19"/>
        <v/>
      </c>
      <c r="G138" s="32" t="str">
        <f t="shared" ca="1" si="23"/>
        <v/>
      </c>
      <c r="H138" s="77" t="str">
        <f t="shared" ca="1" si="24"/>
        <v/>
      </c>
      <c r="J138" s="119">
        <v>45957.625</v>
      </c>
      <c r="K138" s="3">
        <v>57.506999999999998</v>
      </c>
      <c r="L138" s="119">
        <v>45957.625</v>
      </c>
      <c r="M138" s="3">
        <v>40.350999999999999</v>
      </c>
      <c r="N138" s="159">
        <f t="shared" si="25"/>
        <v>45957.625</v>
      </c>
      <c r="O138" s="159">
        <f t="shared" si="26"/>
        <v>45957.625</v>
      </c>
    </row>
    <row r="139" spans="1:15">
      <c r="A139" s="164" t="str">
        <f t="shared" ca="1" si="20"/>
        <v/>
      </c>
      <c r="B139" s="44" t="str">
        <f t="shared" ca="1" si="21"/>
        <v/>
      </c>
      <c r="C139" s="31" t="str">
        <f t="shared" ca="1" si="17"/>
        <v/>
      </c>
      <c r="D139" s="32" t="str">
        <f t="shared" ca="1" si="22"/>
        <v/>
      </c>
      <c r="E139" s="4" t="str">
        <f t="shared" ca="1" si="18"/>
        <v/>
      </c>
      <c r="F139" s="31" t="str">
        <f t="shared" ca="1" si="19"/>
        <v/>
      </c>
      <c r="G139" s="32" t="str">
        <f t="shared" ca="1" si="23"/>
        <v/>
      </c>
      <c r="H139" s="77" t="str">
        <f t="shared" ca="1" si="24"/>
        <v/>
      </c>
      <c r="J139" s="119">
        <v>45958.625</v>
      </c>
      <c r="K139" s="3">
        <v>56.545000000000002</v>
      </c>
      <c r="L139" s="119">
        <v>45958.625</v>
      </c>
      <c r="M139" s="3">
        <v>39.662999999999997</v>
      </c>
      <c r="N139" s="159">
        <f t="shared" si="25"/>
        <v>45958.625</v>
      </c>
      <c r="O139" s="159">
        <f t="shared" si="26"/>
        <v>45958.625</v>
      </c>
    </row>
    <row r="140" spans="1:15">
      <c r="A140" s="164" t="str">
        <f t="shared" ca="1" si="20"/>
        <v/>
      </c>
      <c r="B140" s="44" t="str">
        <f t="shared" ca="1" si="21"/>
        <v/>
      </c>
      <c r="C140" s="31" t="str">
        <f t="shared" ca="1" si="17"/>
        <v/>
      </c>
      <c r="D140" s="32" t="str">
        <f t="shared" ca="1" si="22"/>
        <v/>
      </c>
      <c r="E140" s="4" t="str">
        <f t="shared" ca="1" si="18"/>
        <v/>
      </c>
      <c r="F140" s="31" t="str">
        <f t="shared" ca="1" si="19"/>
        <v/>
      </c>
      <c r="G140" s="32" t="str">
        <f t="shared" ca="1" si="23"/>
        <v/>
      </c>
      <c r="H140" s="77" t="str">
        <f t="shared" ca="1" si="24"/>
        <v/>
      </c>
      <c r="J140" s="119">
        <v>45959.625</v>
      </c>
      <c r="K140" s="3">
        <v>56.097000000000001</v>
      </c>
      <c r="L140" s="119">
        <v>45959.625</v>
      </c>
      <c r="M140" s="3">
        <v>39.744999999999997</v>
      </c>
      <c r="N140" s="159">
        <f t="shared" si="25"/>
        <v>45959.625</v>
      </c>
      <c r="O140" s="159">
        <f t="shared" si="26"/>
        <v>45959.625</v>
      </c>
    </row>
    <row r="141" spans="1:15">
      <c r="A141" s="164" t="str">
        <f t="shared" ca="1" si="20"/>
        <v/>
      </c>
      <c r="B141" s="44" t="str">
        <f t="shared" ca="1" si="21"/>
        <v/>
      </c>
      <c r="C141" s="31" t="str">
        <f t="shared" ca="1" si="17"/>
        <v/>
      </c>
      <c r="D141" s="32" t="str">
        <f t="shared" ca="1" si="22"/>
        <v/>
      </c>
      <c r="E141" s="4" t="str">
        <f t="shared" ca="1" si="18"/>
        <v/>
      </c>
      <c r="F141" s="31" t="str">
        <f t="shared" ca="1" si="19"/>
        <v/>
      </c>
      <c r="G141" s="32" t="str">
        <f t="shared" ca="1" si="23"/>
        <v/>
      </c>
      <c r="H141" s="77" t="str">
        <f t="shared" ca="1" si="24"/>
        <v/>
      </c>
      <c r="J141" s="119">
        <v>45960.625</v>
      </c>
      <c r="K141" s="3">
        <v>56.645000000000003</v>
      </c>
      <c r="L141" s="119">
        <v>45960.625</v>
      </c>
      <c r="M141" s="3">
        <v>40.064</v>
      </c>
      <c r="N141" s="159">
        <f t="shared" si="25"/>
        <v>45960.625</v>
      </c>
      <c r="O141" s="159">
        <f t="shared" si="26"/>
        <v>45960.625</v>
      </c>
    </row>
    <row r="142" spans="1:15">
      <c r="A142" s="164" t="str">
        <f t="shared" ca="1" si="20"/>
        <v/>
      </c>
      <c r="B142" s="44" t="str">
        <f t="shared" ca="1" si="21"/>
        <v/>
      </c>
      <c r="C142" s="31" t="str">
        <f t="shared" ca="1" si="17"/>
        <v/>
      </c>
      <c r="D142" s="32" t="str">
        <f t="shared" ca="1" si="22"/>
        <v/>
      </c>
      <c r="E142" s="4" t="str">
        <f t="shared" ca="1" si="18"/>
        <v/>
      </c>
      <c r="F142" s="31" t="str">
        <f t="shared" ca="1" si="19"/>
        <v/>
      </c>
      <c r="G142" s="32" t="str">
        <f t="shared" ca="1" si="23"/>
        <v/>
      </c>
      <c r="H142" s="77" t="str">
        <f t="shared" ca="1" si="24"/>
        <v/>
      </c>
      <c r="J142" s="119">
        <v>45961.625</v>
      </c>
      <c r="K142" s="3">
        <v>56.57</v>
      </c>
      <c r="L142" s="119">
        <v>45961.625</v>
      </c>
      <c r="M142" s="3">
        <v>39.96</v>
      </c>
      <c r="N142" s="159">
        <f t="shared" si="25"/>
        <v>45961.625</v>
      </c>
      <c r="O142" s="159">
        <f t="shared" si="26"/>
        <v>45961.625</v>
      </c>
    </row>
    <row r="143" spans="1:15">
      <c r="A143" s="164" t="str">
        <f t="shared" ca="1" si="20"/>
        <v/>
      </c>
      <c r="B143" s="44" t="str">
        <f t="shared" ca="1" si="21"/>
        <v/>
      </c>
      <c r="C143" s="31" t="str">
        <f t="shared" ca="1" si="17"/>
        <v/>
      </c>
      <c r="D143" s="32" t="str">
        <f t="shared" ca="1" si="22"/>
        <v/>
      </c>
      <c r="E143" s="4" t="str">
        <f t="shared" ca="1" si="18"/>
        <v/>
      </c>
      <c r="F143" s="31" t="str">
        <f t="shared" ca="1" si="19"/>
        <v/>
      </c>
      <c r="G143" s="32" t="str">
        <f t="shared" ca="1" si="23"/>
        <v/>
      </c>
      <c r="H143" s="77" t="str">
        <f t="shared" ca="1" si="24"/>
        <v/>
      </c>
      <c r="J143" s="119">
        <v>45964.625</v>
      </c>
      <c r="K143" s="3">
        <v>57.293999999999997</v>
      </c>
      <c r="L143" s="119">
        <v>45964.625</v>
      </c>
      <c r="M143" s="3">
        <v>40.292999999999999</v>
      </c>
      <c r="N143" s="159">
        <f t="shared" si="25"/>
        <v>45964.625</v>
      </c>
      <c r="O143" s="159">
        <f t="shared" si="26"/>
        <v>45964.625</v>
      </c>
    </row>
    <row r="144" spans="1:15">
      <c r="A144" s="164" t="str">
        <f t="shared" ca="1" si="20"/>
        <v/>
      </c>
      <c r="B144" s="44" t="str">
        <f t="shared" ca="1" si="21"/>
        <v/>
      </c>
      <c r="C144" s="31" t="str">
        <f t="shared" ref="C144:C207" ca="1" si="27">IF(ISERROR(B144-2),"",-1*(B144-$B$14)*10^-4*$B$8*$B$5)</f>
        <v/>
      </c>
      <c r="D144" s="32" t="str">
        <f t="shared" ca="1" si="22"/>
        <v/>
      </c>
      <c r="E144" s="4" t="str">
        <f t="shared" ref="E144:E207" ca="1" si="28">IF(COUNTIF(L:L,A144)=1,VLOOKUP(A144,L:M,2), IF(COUNTIF(L:L,A144)=0,$C$10,""))</f>
        <v/>
      </c>
      <c r="F144" s="31" t="str">
        <f t="shared" ref="F144:F207" ca="1" si="29">IF(ISERROR(E144-2),"",-1*(E144-$E$14)*10^-4*$C$8*$C$5)</f>
        <v/>
      </c>
      <c r="G144" s="32" t="str">
        <f t="shared" ca="1" si="23"/>
        <v/>
      </c>
      <c r="H144" s="77" t="str">
        <f t="shared" ca="1" si="24"/>
        <v/>
      </c>
      <c r="J144" s="119"/>
      <c r="L144" s="119"/>
      <c r="N144" s="159" t="str">
        <f t="shared" ref="N144:N207" si="30">IF(COUNTIF(L:L,J144),J144,"")</f>
        <v/>
      </c>
      <c r="O144" s="159" t="str">
        <f t="shared" si="26"/>
        <v/>
      </c>
    </row>
    <row r="145" spans="1:15">
      <c r="A145" s="164" t="str">
        <f t="shared" ca="1" si="20"/>
        <v/>
      </c>
      <c r="B145" s="44" t="str">
        <f t="shared" ca="1" si="21"/>
        <v/>
      </c>
      <c r="C145" s="31" t="str">
        <f t="shared" ca="1" si="27"/>
        <v/>
      </c>
      <c r="D145" s="32" t="str">
        <f t="shared" ca="1" si="22"/>
        <v/>
      </c>
      <c r="E145" s="4" t="str">
        <f t="shared" ca="1" si="28"/>
        <v/>
      </c>
      <c r="F145" s="31" t="str">
        <f t="shared" ca="1" si="29"/>
        <v/>
      </c>
      <c r="G145" s="32" t="str">
        <f t="shared" ca="1" si="23"/>
        <v/>
      </c>
      <c r="H145" s="77" t="str">
        <f t="shared" ca="1" si="24"/>
        <v/>
      </c>
      <c r="J145" s="119"/>
      <c r="L145" s="119"/>
      <c r="N145" s="159" t="str">
        <f t="shared" si="30"/>
        <v/>
      </c>
      <c r="O145" s="159" t="str">
        <f t="shared" si="26"/>
        <v/>
      </c>
    </row>
    <row r="146" spans="1:15">
      <c r="A146" s="164" t="str">
        <f t="shared" ca="1" si="20"/>
        <v/>
      </c>
      <c r="B146" s="44" t="str">
        <f t="shared" ca="1" si="21"/>
        <v/>
      </c>
      <c r="C146" s="31" t="str">
        <f t="shared" ca="1" si="27"/>
        <v/>
      </c>
      <c r="D146" s="32" t="str">
        <f t="shared" ca="1" si="22"/>
        <v/>
      </c>
      <c r="E146" s="4" t="str">
        <f t="shared" ca="1" si="28"/>
        <v/>
      </c>
      <c r="F146" s="31" t="str">
        <f t="shared" ca="1" si="29"/>
        <v/>
      </c>
      <c r="G146" s="32" t="str">
        <f t="shared" ca="1" si="23"/>
        <v/>
      </c>
      <c r="H146" s="77" t="str">
        <f t="shared" ca="1" si="24"/>
        <v/>
      </c>
      <c r="J146" s="119"/>
      <c r="L146" s="119"/>
      <c r="N146" s="159" t="str">
        <f t="shared" si="30"/>
        <v/>
      </c>
      <c r="O146" s="159" t="str">
        <f t="shared" si="26"/>
        <v/>
      </c>
    </row>
    <row r="147" spans="1:15">
      <c r="A147" s="164" t="str">
        <f t="shared" ca="1" si="20"/>
        <v/>
      </c>
      <c r="B147" s="44" t="str">
        <f t="shared" ca="1" si="21"/>
        <v/>
      </c>
      <c r="C147" s="31" t="str">
        <f t="shared" ca="1" si="27"/>
        <v/>
      </c>
      <c r="D147" s="32" t="str">
        <f t="shared" ca="1" si="22"/>
        <v/>
      </c>
      <c r="E147" s="4" t="str">
        <f t="shared" ca="1" si="28"/>
        <v/>
      </c>
      <c r="F147" s="31" t="str">
        <f t="shared" ca="1" si="29"/>
        <v/>
      </c>
      <c r="G147" s="32" t="str">
        <f t="shared" ca="1" si="23"/>
        <v/>
      </c>
      <c r="H147" s="77" t="str">
        <f t="shared" ca="1" si="24"/>
        <v/>
      </c>
      <c r="J147" s="119"/>
      <c r="L147" s="119"/>
      <c r="N147" s="159" t="str">
        <f t="shared" si="30"/>
        <v/>
      </c>
      <c r="O147" s="159" t="str">
        <f t="shared" si="26"/>
        <v/>
      </c>
    </row>
    <row r="148" spans="1:15">
      <c r="A148" s="164" t="str">
        <f t="shared" ca="1" si="20"/>
        <v/>
      </c>
      <c r="B148" s="44" t="str">
        <f t="shared" ca="1" si="21"/>
        <v/>
      </c>
      <c r="C148" s="31" t="str">
        <f t="shared" ca="1" si="27"/>
        <v/>
      </c>
      <c r="D148" s="32" t="str">
        <f t="shared" ca="1" si="22"/>
        <v/>
      </c>
      <c r="E148" s="4" t="str">
        <f t="shared" ca="1" si="28"/>
        <v/>
      </c>
      <c r="F148" s="31" t="str">
        <f t="shared" ca="1" si="29"/>
        <v/>
      </c>
      <c r="G148" s="32" t="str">
        <f t="shared" ca="1" si="23"/>
        <v/>
      </c>
      <c r="H148" s="77" t="str">
        <f t="shared" ca="1" si="24"/>
        <v/>
      </c>
      <c r="J148" s="119"/>
      <c r="L148" s="119"/>
      <c r="N148" s="159" t="str">
        <f t="shared" si="30"/>
        <v/>
      </c>
      <c r="O148" s="159" t="str">
        <f t="shared" si="26"/>
        <v/>
      </c>
    </row>
    <row r="149" spans="1:15">
      <c r="A149" s="164" t="str">
        <f t="shared" ca="1" si="20"/>
        <v/>
      </c>
      <c r="B149" s="44" t="str">
        <f t="shared" ca="1" si="21"/>
        <v/>
      </c>
      <c r="C149" s="31" t="str">
        <f t="shared" ca="1" si="27"/>
        <v/>
      </c>
      <c r="D149" s="32" t="str">
        <f t="shared" ca="1" si="22"/>
        <v/>
      </c>
      <c r="E149" s="4" t="str">
        <f t="shared" ca="1" si="28"/>
        <v/>
      </c>
      <c r="F149" s="31" t="str">
        <f t="shared" ca="1" si="29"/>
        <v/>
      </c>
      <c r="G149" s="32" t="str">
        <f t="shared" ca="1" si="23"/>
        <v/>
      </c>
      <c r="H149" s="77" t="str">
        <f t="shared" ca="1" si="24"/>
        <v/>
      </c>
      <c r="J149" s="119"/>
      <c r="L149" s="119"/>
      <c r="N149" s="159" t="str">
        <f t="shared" si="30"/>
        <v/>
      </c>
      <c r="O149" s="159" t="str">
        <f t="shared" si="26"/>
        <v/>
      </c>
    </row>
    <row r="150" spans="1:15">
      <c r="A150" s="164" t="str">
        <f t="shared" ca="1" si="20"/>
        <v/>
      </c>
      <c r="B150" s="44" t="str">
        <f t="shared" ca="1" si="21"/>
        <v/>
      </c>
      <c r="C150" s="31" t="str">
        <f t="shared" ca="1" si="27"/>
        <v/>
      </c>
      <c r="D150" s="32" t="str">
        <f t="shared" ca="1" si="22"/>
        <v/>
      </c>
      <c r="E150" s="4" t="str">
        <f t="shared" ca="1" si="28"/>
        <v/>
      </c>
      <c r="F150" s="31" t="str">
        <f t="shared" ca="1" si="29"/>
        <v/>
      </c>
      <c r="G150" s="32" t="str">
        <f t="shared" ca="1" si="23"/>
        <v/>
      </c>
      <c r="H150" s="77" t="str">
        <f t="shared" ca="1" si="24"/>
        <v/>
      </c>
      <c r="J150" s="119"/>
      <c r="L150" s="119"/>
      <c r="N150" s="159" t="str">
        <f t="shared" si="30"/>
        <v/>
      </c>
      <c r="O150" s="159" t="str">
        <f t="shared" si="26"/>
        <v/>
      </c>
    </row>
    <row r="151" spans="1:15">
      <c r="A151" s="164" t="str">
        <f t="shared" ca="1" si="20"/>
        <v/>
      </c>
      <c r="B151" s="44" t="str">
        <f t="shared" ca="1" si="21"/>
        <v/>
      </c>
      <c r="C151" s="31" t="str">
        <f t="shared" ca="1" si="27"/>
        <v/>
      </c>
      <c r="D151" s="32" t="str">
        <f t="shared" ca="1" si="22"/>
        <v/>
      </c>
      <c r="E151" s="4" t="str">
        <f t="shared" ca="1" si="28"/>
        <v/>
      </c>
      <c r="F151" s="31" t="str">
        <f t="shared" ca="1" si="29"/>
        <v/>
      </c>
      <c r="G151" s="32" t="str">
        <f t="shared" ca="1" si="23"/>
        <v/>
      </c>
      <c r="H151" s="77" t="str">
        <f t="shared" ca="1" si="24"/>
        <v/>
      </c>
      <c r="J151" s="119"/>
      <c r="L151" s="119"/>
      <c r="N151" s="159" t="str">
        <f t="shared" si="30"/>
        <v/>
      </c>
      <c r="O151" s="159" t="str">
        <f t="shared" si="26"/>
        <v/>
      </c>
    </row>
    <row r="152" spans="1:15">
      <c r="A152" s="164" t="str">
        <f t="shared" ca="1" si="20"/>
        <v/>
      </c>
      <c r="B152" s="44" t="str">
        <f t="shared" ca="1" si="21"/>
        <v/>
      </c>
      <c r="C152" s="31" t="str">
        <f t="shared" ca="1" si="27"/>
        <v/>
      </c>
      <c r="D152" s="32" t="str">
        <f t="shared" ca="1" si="22"/>
        <v/>
      </c>
      <c r="E152" s="4" t="str">
        <f t="shared" ca="1" si="28"/>
        <v/>
      </c>
      <c r="F152" s="31" t="str">
        <f t="shared" ca="1" si="29"/>
        <v/>
      </c>
      <c r="G152" s="32" t="str">
        <f t="shared" ca="1" si="23"/>
        <v/>
      </c>
      <c r="H152" s="77" t="str">
        <f t="shared" ca="1" si="24"/>
        <v/>
      </c>
      <c r="J152" s="119"/>
      <c r="L152" s="119"/>
      <c r="N152" s="159" t="str">
        <f t="shared" si="30"/>
        <v/>
      </c>
      <c r="O152" s="159" t="str">
        <f t="shared" si="26"/>
        <v/>
      </c>
    </row>
    <row r="153" spans="1:15">
      <c r="A153" s="164" t="str">
        <f t="shared" ca="1" si="20"/>
        <v/>
      </c>
      <c r="B153" s="44" t="str">
        <f t="shared" ca="1" si="21"/>
        <v/>
      </c>
      <c r="C153" s="31" t="str">
        <f t="shared" ca="1" si="27"/>
        <v/>
      </c>
      <c r="D153" s="32" t="str">
        <f t="shared" ca="1" si="22"/>
        <v/>
      </c>
      <c r="E153" s="4" t="str">
        <f t="shared" ca="1" si="28"/>
        <v/>
      </c>
      <c r="F153" s="31" t="str">
        <f t="shared" ca="1" si="29"/>
        <v/>
      </c>
      <c r="G153" s="32" t="str">
        <f t="shared" ca="1" si="23"/>
        <v/>
      </c>
      <c r="H153" s="77" t="str">
        <f t="shared" ca="1" si="24"/>
        <v/>
      </c>
      <c r="J153" s="119"/>
      <c r="L153" s="119"/>
      <c r="N153" s="159" t="str">
        <f t="shared" si="30"/>
        <v/>
      </c>
      <c r="O153" s="159" t="str">
        <f t="shared" si="26"/>
        <v/>
      </c>
    </row>
    <row r="154" spans="1:15">
      <c r="A154" s="164" t="str">
        <f t="shared" ca="1" si="20"/>
        <v/>
      </c>
      <c r="B154" s="44" t="str">
        <f t="shared" ca="1" si="21"/>
        <v/>
      </c>
      <c r="C154" s="31" t="str">
        <f t="shared" ca="1" si="27"/>
        <v/>
      </c>
      <c r="D154" s="32" t="str">
        <f t="shared" ca="1" si="22"/>
        <v/>
      </c>
      <c r="E154" s="4" t="str">
        <f t="shared" ca="1" si="28"/>
        <v/>
      </c>
      <c r="F154" s="31" t="str">
        <f t="shared" ca="1" si="29"/>
        <v/>
      </c>
      <c r="G154" s="32" t="str">
        <f t="shared" ca="1" si="23"/>
        <v/>
      </c>
      <c r="H154" s="77" t="str">
        <f t="shared" ca="1" si="24"/>
        <v/>
      </c>
      <c r="J154" s="119"/>
      <c r="L154" s="119"/>
      <c r="N154" s="159" t="str">
        <f t="shared" si="30"/>
        <v/>
      </c>
      <c r="O154" s="159" t="str">
        <f t="shared" si="26"/>
        <v/>
      </c>
    </row>
    <row r="155" spans="1:15">
      <c r="A155" s="164" t="str">
        <f t="shared" ca="1" si="20"/>
        <v/>
      </c>
      <c r="B155" s="44" t="str">
        <f t="shared" ca="1" si="21"/>
        <v/>
      </c>
      <c r="C155" s="31" t="str">
        <f t="shared" ca="1" si="27"/>
        <v/>
      </c>
      <c r="D155" s="32" t="str">
        <f t="shared" ca="1" si="22"/>
        <v/>
      </c>
      <c r="E155" s="4" t="str">
        <f t="shared" ca="1" si="28"/>
        <v/>
      </c>
      <c r="F155" s="31" t="str">
        <f t="shared" ca="1" si="29"/>
        <v/>
      </c>
      <c r="G155" s="32" t="str">
        <f t="shared" ca="1" si="23"/>
        <v/>
      </c>
      <c r="H155" s="77" t="str">
        <f t="shared" ca="1" si="24"/>
        <v/>
      </c>
      <c r="J155" s="119"/>
      <c r="L155" s="119"/>
      <c r="N155" s="159" t="str">
        <f t="shared" si="30"/>
        <v/>
      </c>
      <c r="O155" s="159" t="str">
        <f t="shared" si="26"/>
        <v/>
      </c>
    </row>
    <row r="156" spans="1:15">
      <c r="A156" s="164" t="str">
        <f t="shared" ca="1" si="20"/>
        <v/>
      </c>
      <c r="B156" s="44" t="str">
        <f t="shared" ca="1" si="21"/>
        <v/>
      </c>
      <c r="C156" s="31" t="str">
        <f t="shared" ca="1" si="27"/>
        <v/>
      </c>
      <c r="D156" s="32" t="str">
        <f t="shared" ca="1" si="22"/>
        <v/>
      </c>
      <c r="E156" s="4" t="str">
        <f t="shared" ca="1" si="28"/>
        <v/>
      </c>
      <c r="F156" s="31" t="str">
        <f t="shared" ca="1" si="29"/>
        <v/>
      </c>
      <c r="G156" s="32" t="str">
        <f t="shared" ca="1" si="23"/>
        <v/>
      </c>
      <c r="H156" s="77" t="str">
        <f t="shared" ca="1" si="24"/>
        <v/>
      </c>
      <c r="N156" s="159" t="str">
        <f t="shared" si="30"/>
        <v/>
      </c>
      <c r="O156" s="159" t="str">
        <f t="shared" si="26"/>
        <v/>
      </c>
    </row>
    <row r="157" spans="1:15">
      <c r="A157" s="164" t="str">
        <f t="shared" ca="1" si="20"/>
        <v/>
      </c>
      <c r="B157" s="44" t="str">
        <f t="shared" ca="1" si="21"/>
        <v/>
      </c>
      <c r="C157" s="31" t="str">
        <f t="shared" ca="1" si="27"/>
        <v/>
      </c>
      <c r="D157" s="32" t="str">
        <f t="shared" ca="1" si="22"/>
        <v/>
      </c>
      <c r="E157" s="4" t="str">
        <f t="shared" ca="1" si="28"/>
        <v/>
      </c>
      <c r="F157" s="31" t="str">
        <f t="shared" ca="1" si="29"/>
        <v/>
      </c>
      <c r="G157" s="32" t="str">
        <f t="shared" ca="1" si="23"/>
        <v/>
      </c>
      <c r="H157" s="77" t="str">
        <f t="shared" ca="1" si="24"/>
        <v/>
      </c>
      <c r="N157" s="159" t="str">
        <f t="shared" si="30"/>
        <v/>
      </c>
      <c r="O157" s="159" t="str">
        <f t="shared" si="26"/>
        <v/>
      </c>
    </row>
    <row r="158" spans="1:15">
      <c r="A158" s="164" t="str">
        <f t="shared" ca="1" si="20"/>
        <v/>
      </c>
      <c r="B158" s="44" t="str">
        <f t="shared" ca="1" si="21"/>
        <v/>
      </c>
      <c r="C158" s="31" t="str">
        <f t="shared" ca="1" si="27"/>
        <v/>
      </c>
      <c r="D158" s="32" t="str">
        <f t="shared" ca="1" si="22"/>
        <v/>
      </c>
      <c r="E158" s="4" t="str">
        <f t="shared" ca="1" si="28"/>
        <v/>
      </c>
      <c r="F158" s="31" t="str">
        <f t="shared" ca="1" si="29"/>
        <v/>
      </c>
      <c r="G158" s="32" t="str">
        <f t="shared" ca="1" si="23"/>
        <v/>
      </c>
      <c r="H158" s="77" t="str">
        <f t="shared" ca="1" si="24"/>
        <v/>
      </c>
      <c r="N158" s="159" t="str">
        <f t="shared" si="30"/>
        <v/>
      </c>
      <c r="O158" s="159" t="str">
        <f t="shared" si="26"/>
        <v/>
      </c>
    </row>
    <row r="159" spans="1:15">
      <c r="A159" s="164" t="str">
        <f t="shared" ca="1" si="20"/>
        <v/>
      </c>
      <c r="B159" s="44" t="str">
        <f t="shared" ca="1" si="21"/>
        <v/>
      </c>
      <c r="C159" s="31" t="str">
        <f t="shared" ca="1" si="27"/>
        <v/>
      </c>
      <c r="D159" s="32" t="str">
        <f t="shared" ca="1" si="22"/>
        <v/>
      </c>
      <c r="E159" s="4" t="str">
        <f t="shared" ca="1" si="28"/>
        <v/>
      </c>
      <c r="F159" s="31" t="str">
        <f t="shared" ca="1" si="29"/>
        <v/>
      </c>
      <c r="G159" s="32" t="str">
        <f t="shared" ca="1" si="23"/>
        <v/>
      </c>
      <c r="H159" s="77" t="str">
        <f t="shared" ca="1" si="24"/>
        <v/>
      </c>
      <c r="N159" s="159" t="str">
        <f t="shared" si="30"/>
        <v/>
      </c>
      <c r="O159" s="159" t="str">
        <f t="shared" si="26"/>
        <v/>
      </c>
    </row>
    <row r="160" spans="1:15">
      <c r="A160" s="164" t="str">
        <f t="shared" ca="1" si="20"/>
        <v/>
      </c>
      <c r="B160" s="44" t="str">
        <f t="shared" ca="1" si="21"/>
        <v/>
      </c>
      <c r="C160" s="31" t="str">
        <f t="shared" ca="1" si="27"/>
        <v/>
      </c>
      <c r="D160" s="32" t="str">
        <f t="shared" ca="1" si="22"/>
        <v/>
      </c>
      <c r="E160" s="4" t="str">
        <f t="shared" ca="1" si="28"/>
        <v/>
      </c>
      <c r="F160" s="31" t="str">
        <f t="shared" ca="1" si="29"/>
        <v/>
      </c>
      <c r="G160" s="32" t="str">
        <f t="shared" ca="1" si="23"/>
        <v/>
      </c>
      <c r="H160" s="77" t="str">
        <f t="shared" ca="1" si="24"/>
        <v/>
      </c>
      <c r="N160" s="159" t="str">
        <f t="shared" si="30"/>
        <v/>
      </c>
      <c r="O160" s="159" t="str">
        <f t="shared" si="26"/>
        <v/>
      </c>
    </row>
    <row r="161" spans="1:15">
      <c r="A161" s="164" t="str">
        <f t="shared" ca="1" si="20"/>
        <v/>
      </c>
      <c r="B161" s="44" t="str">
        <f t="shared" ca="1" si="21"/>
        <v/>
      </c>
      <c r="C161" s="31" t="str">
        <f t="shared" ca="1" si="27"/>
        <v/>
      </c>
      <c r="D161" s="32" t="str">
        <f t="shared" ca="1" si="22"/>
        <v/>
      </c>
      <c r="E161" s="4" t="str">
        <f t="shared" ca="1" si="28"/>
        <v/>
      </c>
      <c r="F161" s="31" t="str">
        <f t="shared" ca="1" si="29"/>
        <v/>
      </c>
      <c r="G161" s="32" t="str">
        <f t="shared" ca="1" si="23"/>
        <v/>
      </c>
      <c r="H161" s="77" t="str">
        <f t="shared" ca="1" si="24"/>
        <v/>
      </c>
      <c r="N161" s="159" t="str">
        <f t="shared" si="30"/>
        <v/>
      </c>
      <c r="O161" s="159" t="str">
        <f t="shared" si="26"/>
        <v/>
      </c>
    </row>
    <row r="162" spans="1:15">
      <c r="A162" s="164" t="str">
        <f t="shared" ca="1" si="20"/>
        <v/>
      </c>
      <c r="B162" s="44" t="str">
        <f t="shared" ca="1" si="21"/>
        <v/>
      </c>
      <c r="C162" s="31" t="str">
        <f t="shared" ca="1" si="27"/>
        <v/>
      </c>
      <c r="D162" s="32" t="str">
        <f t="shared" ca="1" si="22"/>
        <v/>
      </c>
      <c r="E162" s="4" t="str">
        <f t="shared" ca="1" si="28"/>
        <v/>
      </c>
      <c r="F162" s="31" t="str">
        <f t="shared" ca="1" si="29"/>
        <v/>
      </c>
      <c r="G162" s="32" t="str">
        <f t="shared" ca="1" si="23"/>
        <v/>
      </c>
      <c r="H162" s="77" t="str">
        <f t="shared" ca="1" si="24"/>
        <v/>
      </c>
      <c r="N162" s="159" t="str">
        <f t="shared" si="30"/>
        <v/>
      </c>
      <c r="O162" s="159" t="str">
        <f t="shared" si="26"/>
        <v/>
      </c>
    </row>
    <row r="163" spans="1:15">
      <c r="A163" s="164" t="str">
        <f t="shared" ca="1" si="20"/>
        <v/>
      </c>
      <c r="B163" s="44" t="str">
        <f t="shared" ca="1" si="21"/>
        <v/>
      </c>
      <c r="C163" s="31" t="str">
        <f t="shared" ca="1" si="27"/>
        <v/>
      </c>
      <c r="D163" s="32" t="str">
        <f t="shared" ca="1" si="22"/>
        <v/>
      </c>
      <c r="E163" s="4" t="str">
        <f t="shared" ca="1" si="28"/>
        <v/>
      </c>
      <c r="F163" s="31" t="str">
        <f t="shared" ca="1" si="29"/>
        <v/>
      </c>
      <c r="G163" s="32" t="str">
        <f t="shared" ca="1" si="23"/>
        <v/>
      </c>
      <c r="H163" s="77" t="str">
        <f t="shared" ca="1" si="24"/>
        <v/>
      </c>
      <c r="N163" s="159" t="str">
        <f t="shared" si="30"/>
        <v/>
      </c>
      <c r="O163" s="159" t="str">
        <f t="shared" si="26"/>
        <v/>
      </c>
    </row>
    <row r="164" spans="1:15">
      <c r="A164" s="164" t="str">
        <f t="shared" ca="1" si="20"/>
        <v/>
      </c>
      <c r="B164" s="44" t="str">
        <f t="shared" ca="1" si="21"/>
        <v/>
      </c>
      <c r="C164" s="31" t="str">
        <f t="shared" ca="1" si="27"/>
        <v/>
      </c>
      <c r="D164" s="32" t="str">
        <f t="shared" ca="1" si="22"/>
        <v/>
      </c>
      <c r="E164" s="4" t="str">
        <f t="shared" ca="1" si="28"/>
        <v/>
      </c>
      <c r="F164" s="31" t="str">
        <f t="shared" ca="1" si="29"/>
        <v/>
      </c>
      <c r="G164" s="32" t="str">
        <f t="shared" ca="1" si="23"/>
        <v/>
      </c>
      <c r="H164" s="77" t="str">
        <f t="shared" ca="1" si="24"/>
        <v/>
      </c>
      <c r="N164" s="159" t="str">
        <f t="shared" si="30"/>
        <v/>
      </c>
      <c r="O164" s="159" t="str">
        <f t="shared" si="26"/>
        <v/>
      </c>
    </row>
    <row r="165" spans="1:15">
      <c r="A165" s="164" t="str">
        <f t="shared" ca="1" si="20"/>
        <v/>
      </c>
      <c r="B165" s="44" t="str">
        <f t="shared" ca="1" si="21"/>
        <v/>
      </c>
      <c r="C165" s="31" t="str">
        <f t="shared" ca="1" si="27"/>
        <v/>
      </c>
      <c r="D165" s="32" t="str">
        <f t="shared" ca="1" si="22"/>
        <v/>
      </c>
      <c r="E165" s="4" t="str">
        <f t="shared" ca="1" si="28"/>
        <v/>
      </c>
      <c r="F165" s="31" t="str">
        <f t="shared" ca="1" si="29"/>
        <v/>
      </c>
      <c r="G165" s="32" t="str">
        <f t="shared" ca="1" si="23"/>
        <v/>
      </c>
      <c r="H165" s="77" t="str">
        <f t="shared" ca="1" si="24"/>
        <v/>
      </c>
      <c r="N165" s="159" t="str">
        <f t="shared" si="30"/>
        <v/>
      </c>
      <c r="O165" s="159" t="str">
        <f t="shared" si="26"/>
        <v/>
      </c>
    </row>
    <row r="166" spans="1:15">
      <c r="A166" s="164" t="str">
        <f t="shared" ca="1" si="20"/>
        <v/>
      </c>
      <c r="B166" s="44" t="str">
        <f t="shared" ca="1" si="21"/>
        <v/>
      </c>
      <c r="C166" s="31" t="str">
        <f t="shared" ca="1" si="27"/>
        <v/>
      </c>
      <c r="D166" s="32" t="str">
        <f t="shared" ca="1" si="22"/>
        <v/>
      </c>
      <c r="E166" s="4" t="str">
        <f t="shared" ca="1" si="28"/>
        <v/>
      </c>
      <c r="F166" s="31" t="str">
        <f t="shared" ca="1" si="29"/>
        <v/>
      </c>
      <c r="G166" s="32" t="str">
        <f t="shared" ca="1" si="23"/>
        <v/>
      </c>
      <c r="H166" s="77" t="str">
        <f t="shared" ca="1" si="24"/>
        <v/>
      </c>
      <c r="N166" s="159" t="str">
        <f t="shared" si="30"/>
        <v/>
      </c>
      <c r="O166" s="159" t="str">
        <f t="shared" si="26"/>
        <v/>
      </c>
    </row>
    <row r="167" spans="1:15">
      <c r="A167" s="164" t="str">
        <f t="shared" ca="1" si="20"/>
        <v/>
      </c>
      <c r="B167" s="44" t="str">
        <f t="shared" ca="1" si="21"/>
        <v/>
      </c>
      <c r="C167" s="31" t="str">
        <f t="shared" ca="1" si="27"/>
        <v/>
      </c>
      <c r="D167" s="32" t="str">
        <f t="shared" ca="1" si="22"/>
        <v/>
      </c>
      <c r="E167" s="4" t="str">
        <f t="shared" ca="1" si="28"/>
        <v/>
      </c>
      <c r="F167" s="31" t="str">
        <f t="shared" ca="1" si="29"/>
        <v/>
      </c>
      <c r="G167" s="32" t="str">
        <f t="shared" ca="1" si="23"/>
        <v/>
      </c>
      <c r="H167" s="77" t="str">
        <f t="shared" ca="1" si="24"/>
        <v/>
      </c>
      <c r="N167" s="159" t="str">
        <f t="shared" si="30"/>
        <v/>
      </c>
      <c r="O167" s="159" t="str">
        <f t="shared" si="26"/>
        <v/>
      </c>
    </row>
    <row r="168" spans="1:15">
      <c r="A168" s="164" t="str">
        <f t="shared" ca="1" si="20"/>
        <v/>
      </c>
      <c r="B168" s="44" t="str">
        <f t="shared" ca="1" si="21"/>
        <v/>
      </c>
      <c r="C168" s="31" t="str">
        <f t="shared" ca="1" si="27"/>
        <v/>
      </c>
      <c r="D168" s="32" t="str">
        <f t="shared" ca="1" si="22"/>
        <v/>
      </c>
      <c r="E168" s="4" t="str">
        <f t="shared" ca="1" si="28"/>
        <v/>
      </c>
      <c r="F168" s="31" t="str">
        <f t="shared" ca="1" si="29"/>
        <v/>
      </c>
      <c r="G168" s="32" t="str">
        <f t="shared" ca="1" si="23"/>
        <v/>
      </c>
      <c r="H168" s="77" t="str">
        <f t="shared" ca="1" si="24"/>
        <v/>
      </c>
      <c r="N168" s="159" t="str">
        <f t="shared" si="30"/>
        <v/>
      </c>
      <c r="O168" s="159" t="str">
        <f t="shared" si="26"/>
        <v/>
      </c>
    </row>
    <row r="169" spans="1:15">
      <c r="A169" s="164" t="str">
        <f t="shared" ref="A169:A232" ca="1" si="31">IF(AND(ISBLANK(P158), A168 = $P$1),NOW(),IF(ISBLANK(P158),"",P158))</f>
        <v/>
      </c>
      <c r="B169" s="44" t="str">
        <f t="shared" ref="B169:B232" ca="1" si="32">IF(COUNTIF(J:J,A169)=1,VLOOKUP(A169,J:K,2), IF(COUNTIF(J:J,A169)=0,$B$10,""))</f>
        <v/>
      </c>
      <c r="C169" s="31" t="str">
        <f t="shared" ca="1" si="27"/>
        <v/>
      </c>
      <c r="D169" s="32" t="str">
        <f t="shared" ref="D169:D232" ca="1" si="33">IF(ISERROR(B169-2),"",$B$6*ROUNDUP(A169-$A$14,0)/360*$B$5)</f>
        <v/>
      </c>
      <c r="E169" s="4" t="str">
        <f t="shared" ca="1" si="28"/>
        <v/>
      </c>
      <c r="F169" s="31" t="str">
        <f t="shared" ca="1" si="29"/>
        <v/>
      </c>
      <c r="G169" s="32" t="str">
        <f t="shared" ref="G169:G232" ca="1" si="34">IF(ISERROR(E169-2),"",$C$6*ROUNDUP(A169-$A$14,0)/360*$C$5)</f>
        <v/>
      </c>
      <c r="H169" s="77" t="str">
        <f t="shared" ref="H169:H232" ca="1" si="35">IF(ISERROR(B169-2),"",C169+D169-F169-G169)</f>
        <v/>
      </c>
      <c r="N169" s="159" t="str">
        <f t="shared" si="30"/>
        <v/>
      </c>
      <c r="O169" s="159" t="str">
        <f t="shared" si="26"/>
        <v/>
      </c>
    </row>
    <row r="170" spans="1:15">
      <c r="A170" s="164" t="str">
        <f t="shared" ca="1" si="31"/>
        <v/>
      </c>
      <c r="B170" s="44" t="str">
        <f t="shared" ca="1" si="32"/>
        <v/>
      </c>
      <c r="C170" s="31" t="str">
        <f t="shared" ca="1" si="27"/>
        <v/>
      </c>
      <c r="D170" s="32" t="str">
        <f t="shared" ca="1" si="33"/>
        <v/>
      </c>
      <c r="E170" s="4" t="str">
        <f t="shared" ca="1" si="28"/>
        <v/>
      </c>
      <c r="F170" s="31" t="str">
        <f t="shared" ca="1" si="29"/>
        <v/>
      </c>
      <c r="G170" s="32" t="str">
        <f t="shared" ca="1" si="34"/>
        <v/>
      </c>
      <c r="H170" s="77" t="str">
        <f t="shared" ca="1" si="35"/>
        <v/>
      </c>
      <c r="N170" s="159" t="str">
        <f t="shared" si="30"/>
        <v/>
      </c>
      <c r="O170" s="159" t="str">
        <f t="shared" si="26"/>
        <v/>
      </c>
    </row>
    <row r="171" spans="1:15">
      <c r="A171" s="164" t="str">
        <f t="shared" ca="1" si="31"/>
        <v/>
      </c>
      <c r="B171" s="44" t="str">
        <f t="shared" ca="1" si="32"/>
        <v/>
      </c>
      <c r="C171" s="31" t="str">
        <f t="shared" ca="1" si="27"/>
        <v/>
      </c>
      <c r="D171" s="32" t="str">
        <f t="shared" ca="1" si="33"/>
        <v/>
      </c>
      <c r="E171" s="4" t="str">
        <f t="shared" ca="1" si="28"/>
        <v/>
      </c>
      <c r="F171" s="31" t="str">
        <f t="shared" ca="1" si="29"/>
        <v/>
      </c>
      <c r="G171" s="32" t="str">
        <f t="shared" ca="1" si="34"/>
        <v/>
      </c>
      <c r="H171" s="77" t="str">
        <f t="shared" ca="1" si="35"/>
        <v/>
      </c>
      <c r="N171" s="159" t="str">
        <f t="shared" si="30"/>
        <v/>
      </c>
      <c r="O171" s="159" t="str">
        <f t="shared" si="26"/>
        <v/>
      </c>
    </row>
    <row r="172" spans="1:15">
      <c r="A172" s="164" t="str">
        <f t="shared" ca="1" si="31"/>
        <v/>
      </c>
      <c r="B172" s="44" t="str">
        <f t="shared" ca="1" si="32"/>
        <v/>
      </c>
      <c r="C172" s="31" t="str">
        <f t="shared" ca="1" si="27"/>
        <v/>
      </c>
      <c r="D172" s="32" t="str">
        <f t="shared" ca="1" si="33"/>
        <v/>
      </c>
      <c r="E172" s="4" t="str">
        <f t="shared" ca="1" si="28"/>
        <v/>
      </c>
      <c r="F172" s="31" t="str">
        <f t="shared" ca="1" si="29"/>
        <v/>
      </c>
      <c r="G172" s="32" t="str">
        <f t="shared" ca="1" si="34"/>
        <v/>
      </c>
      <c r="H172" s="77" t="str">
        <f t="shared" ca="1" si="35"/>
        <v/>
      </c>
      <c r="N172" s="159" t="str">
        <f t="shared" si="30"/>
        <v/>
      </c>
      <c r="O172" s="159" t="str">
        <f t="shared" si="26"/>
        <v/>
      </c>
    </row>
    <row r="173" spans="1:15">
      <c r="A173" s="164" t="str">
        <f t="shared" ca="1" si="31"/>
        <v/>
      </c>
      <c r="B173" s="44" t="str">
        <f t="shared" ca="1" si="32"/>
        <v/>
      </c>
      <c r="C173" s="31" t="str">
        <f t="shared" ca="1" si="27"/>
        <v/>
      </c>
      <c r="D173" s="32" t="str">
        <f t="shared" ca="1" si="33"/>
        <v/>
      </c>
      <c r="E173" s="4" t="str">
        <f t="shared" ca="1" si="28"/>
        <v/>
      </c>
      <c r="F173" s="31" t="str">
        <f t="shared" ca="1" si="29"/>
        <v/>
      </c>
      <c r="G173" s="32" t="str">
        <f t="shared" ca="1" si="34"/>
        <v/>
      </c>
      <c r="H173" s="77" t="str">
        <f t="shared" ca="1" si="35"/>
        <v/>
      </c>
      <c r="N173" s="159" t="str">
        <f t="shared" si="30"/>
        <v/>
      </c>
      <c r="O173" s="159" t="str">
        <f t="shared" si="26"/>
        <v/>
      </c>
    </row>
    <row r="174" spans="1:15">
      <c r="A174" s="164" t="str">
        <f t="shared" ca="1" si="31"/>
        <v/>
      </c>
      <c r="B174" s="44" t="str">
        <f t="shared" ca="1" si="32"/>
        <v/>
      </c>
      <c r="C174" s="31" t="str">
        <f t="shared" ca="1" si="27"/>
        <v/>
      </c>
      <c r="D174" s="32" t="str">
        <f t="shared" ca="1" si="33"/>
        <v/>
      </c>
      <c r="E174" s="4" t="str">
        <f t="shared" ca="1" si="28"/>
        <v/>
      </c>
      <c r="F174" s="31" t="str">
        <f t="shared" ca="1" si="29"/>
        <v/>
      </c>
      <c r="G174" s="32" t="str">
        <f t="shared" ca="1" si="34"/>
        <v/>
      </c>
      <c r="H174" s="77" t="str">
        <f t="shared" ca="1" si="35"/>
        <v/>
      </c>
      <c r="N174" s="159" t="str">
        <f t="shared" si="30"/>
        <v/>
      </c>
      <c r="O174" s="159" t="str">
        <f t="shared" si="26"/>
        <v/>
      </c>
    </row>
    <row r="175" spans="1:15">
      <c r="A175" s="164" t="str">
        <f t="shared" ca="1" si="31"/>
        <v/>
      </c>
      <c r="B175" s="44" t="str">
        <f t="shared" ca="1" si="32"/>
        <v/>
      </c>
      <c r="C175" s="31" t="str">
        <f t="shared" ca="1" si="27"/>
        <v/>
      </c>
      <c r="D175" s="32" t="str">
        <f t="shared" ca="1" si="33"/>
        <v/>
      </c>
      <c r="E175" s="4" t="str">
        <f t="shared" ca="1" si="28"/>
        <v/>
      </c>
      <c r="F175" s="31" t="str">
        <f t="shared" ca="1" si="29"/>
        <v/>
      </c>
      <c r="G175" s="32" t="str">
        <f t="shared" ca="1" si="34"/>
        <v/>
      </c>
      <c r="H175" s="77" t="str">
        <f t="shared" ca="1" si="35"/>
        <v/>
      </c>
      <c r="N175" s="159" t="str">
        <f t="shared" si="30"/>
        <v/>
      </c>
      <c r="O175" s="159" t="str">
        <f t="shared" si="26"/>
        <v/>
      </c>
    </row>
    <row r="176" spans="1:15">
      <c r="A176" s="164" t="str">
        <f t="shared" ca="1" si="31"/>
        <v/>
      </c>
      <c r="B176" s="44" t="str">
        <f t="shared" ca="1" si="32"/>
        <v/>
      </c>
      <c r="C176" s="31" t="str">
        <f t="shared" ca="1" si="27"/>
        <v/>
      </c>
      <c r="D176" s="32" t="str">
        <f t="shared" ca="1" si="33"/>
        <v/>
      </c>
      <c r="E176" s="4" t="str">
        <f t="shared" ca="1" si="28"/>
        <v/>
      </c>
      <c r="F176" s="31" t="str">
        <f t="shared" ca="1" si="29"/>
        <v/>
      </c>
      <c r="G176" s="32" t="str">
        <f t="shared" ca="1" si="34"/>
        <v/>
      </c>
      <c r="H176" s="77" t="str">
        <f t="shared" ca="1" si="35"/>
        <v/>
      </c>
      <c r="N176" s="159" t="str">
        <f t="shared" si="30"/>
        <v/>
      </c>
      <c r="O176" s="159" t="str">
        <f t="shared" si="26"/>
        <v/>
      </c>
    </row>
    <row r="177" spans="1:15">
      <c r="A177" s="164" t="str">
        <f t="shared" ca="1" si="31"/>
        <v/>
      </c>
      <c r="B177" s="44" t="str">
        <f t="shared" ca="1" si="32"/>
        <v/>
      </c>
      <c r="C177" s="31" t="str">
        <f t="shared" ca="1" si="27"/>
        <v/>
      </c>
      <c r="D177" s="32" t="str">
        <f t="shared" ca="1" si="33"/>
        <v/>
      </c>
      <c r="E177" s="4" t="str">
        <f t="shared" ca="1" si="28"/>
        <v/>
      </c>
      <c r="F177" s="31" t="str">
        <f t="shared" ca="1" si="29"/>
        <v/>
      </c>
      <c r="G177" s="32" t="str">
        <f t="shared" ca="1" si="34"/>
        <v/>
      </c>
      <c r="H177" s="77" t="str">
        <f t="shared" ca="1" si="35"/>
        <v/>
      </c>
      <c r="N177" s="159" t="str">
        <f t="shared" si="30"/>
        <v/>
      </c>
      <c r="O177" s="159" t="str">
        <f t="shared" si="26"/>
        <v/>
      </c>
    </row>
    <row r="178" spans="1:15">
      <c r="A178" s="164" t="str">
        <f t="shared" ca="1" si="31"/>
        <v/>
      </c>
      <c r="B178" s="44" t="str">
        <f t="shared" ca="1" si="32"/>
        <v/>
      </c>
      <c r="C178" s="31" t="str">
        <f t="shared" ca="1" si="27"/>
        <v/>
      </c>
      <c r="D178" s="32" t="str">
        <f t="shared" ca="1" si="33"/>
        <v/>
      </c>
      <c r="E178" s="4" t="str">
        <f t="shared" ca="1" si="28"/>
        <v/>
      </c>
      <c r="F178" s="31" t="str">
        <f t="shared" ca="1" si="29"/>
        <v/>
      </c>
      <c r="G178" s="32" t="str">
        <f t="shared" ca="1" si="34"/>
        <v/>
      </c>
      <c r="H178" s="77" t="str">
        <f t="shared" ca="1" si="35"/>
        <v/>
      </c>
      <c r="N178" s="159" t="str">
        <f t="shared" si="30"/>
        <v/>
      </c>
      <c r="O178" s="159" t="str">
        <f t="shared" si="26"/>
        <v/>
      </c>
    </row>
    <row r="179" spans="1:15">
      <c r="A179" s="164" t="str">
        <f t="shared" ca="1" si="31"/>
        <v/>
      </c>
      <c r="B179" s="44" t="str">
        <f t="shared" ca="1" si="32"/>
        <v/>
      </c>
      <c r="C179" s="31" t="str">
        <f t="shared" ca="1" si="27"/>
        <v/>
      </c>
      <c r="D179" s="32" t="str">
        <f t="shared" ca="1" si="33"/>
        <v/>
      </c>
      <c r="E179" s="4" t="str">
        <f t="shared" ca="1" si="28"/>
        <v/>
      </c>
      <c r="F179" s="31" t="str">
        <f t="shared" ca="1" si="29"/>
        <v/>
      </c>
      <c r="G179" s="32" t="str">
        <f t="shared" ca="1" si="34"/>
        <v/>
      </c>
      <c r="H179" s="77" t="str">
        <f t="shared" ca="1" si="35"/>
        <v/>
      </c>
      <c r="N179" s="159" t="str">
        <f t="shared" si="30"/>
        <v/>
      </c>
      <c r="O179" s="159" t="str">
        <f t="shared" si="26"/>
        <v/>
      </c>
    </row>
    <row r="180" spans="1:15">
      <c r="A180" s="164" t="str">
        <f t="shared" ca="1" si="31"/>
        <v/>
      </c>
      <c r="B180" s="44" t="str">
        <f t="shared" ca="1" si="32"/>
        <v/>
      </c>
      <c r="C180" s="31" t="str">
        <f t="shared" ca="1" si="27"/>
        <v/>
      </c>
      <c r="D180" s="32" t="str">
        <f t="shared" ca="1" si="33"/>
        <v/>
      </c>
      <c r="E180" s="4" t="str">
        <f t="shared" ca="1" si="28"/>
        <v/>
      </c>
      <c r="F180" s="31" t="str">
        <f t="shared" ca="1" si="29"/>
        <v/>
      </c>
      <c r="G180" s="32" t="str">
        <f t="shared" ca="1" si="34"/>
        <v/>
      </c>
      <c r="H180" s="77" t="str">
        <f t="shared" ca="1" si="35"/>
        <v/>
      </c>
      <c r="N180" s="159" t="str">
        <f t="shared" si="30"/>
        <v/>
      </c>
      <c r="O180" s="159" t="str">
        <f t="shared" si="26"/>
        <v/>
      </c>
    </row>
    <row r="181" spans="1:15">
      <c r="A181" s="164" t="str">
        <f t="shared" ca="1" si="31"/>
        <v/>
      </c>
      <c r="B181" s="44" t="str">
        <f t="shared" ca="1" si="32"/>
        <v/>
      </c>
      <c r="C181" s="31" t="str">
        <f t="shared" ca="1" si="27"/>
        <v/>
      </c>
      <c r="D181" s="32" t="str">
        <f t="shared" ca="1" si="33"/>
        <v/>
      </c>
      <c r="E181" s="4" t="str">
        <f t="shared" ca="1" si="28"/>
        <v/>
      </c>
      <c r="F181" s="31" t="str">
        <f t="shared" ca="1" si="29"/>
        <v/>
      </c>
      <c r="G181" s="32" t="str">
        <f t="shared" ca="1" si="34"/>
        <v/>
      </c>
      <c r="H181" s="77" t="str">
        <f t="shared" ca="1" si="35"/>
        <v/>
      </c>
      <c r="N181" s="159" t="str">
        <f t="shared" si="30"/>
        <v/>
      </c>
      <c r="O181" s="159" t="str">
        <f t="shared" si="26"/>
        <v/>
      </c>
    </row>
    <row r="182" spans="1:15">
      <c r="A182" s="164" t="str">
        <f t="shared" ca="1" si="31"/>
        <v/>
      </c>
      <c r="B182" s="44" t="str">
        <f t="shared" ca="1" si="32"/>
        <v/>
      </c>
      <c r="C182" s="31" t="str">
        <f t="shared" ca="1" si="27"/>
        <v/>
      </c>
      <c r="D182" s="32" t="str">
        <f t="shared" ca="1" si="33"/>
        <v/>
      </c>
      <c r="E182" s="4" t="str">
        <f t="shared" ca="1" si="28"/>
        <v/>
      </c>
      <c r="F182" s="31" t="str">
        <f t="shared" ca="1" si="29"/>
        <v/>
      </c>
      <c r="G182" s="32" t="str">
        <f t="shared" ca="1" si="34"/>
        <v/>
      </c>
      <c r="H182" s="77" t="str">
        <f t="shared" ca="1" si="35"/>
        <v/>
      </c>
      <c r="N182" s="159" t="str">
        <f t="shared" si="30"/>
        <v/>
      </c>
      <c r="O182" s="159" t="str">
        <f t="shared" si="26"/>
        <v/>
      </c>
    </row>
    <row r="183" spans="1:15">
      <c r="A183" s="164" t="str">
        <f t="shared" ca="1" si="31"/>
        <v/>
      </c>
      <c r="B183" s="44" t="str">
        <f t="shared" ca="1" si="32"/>
        <v/>
      </c>
      <c r="C183" s="31" t="str">
        <f t="shared" ca="1" si="27"/>
        <v/>
      </c>
      <c r="D183" s="32" t="str">
        <f t="shared" ca="1" si="33"/>
        <v/>
      </c>
      <c r="E183" s="4" t="str">
        <f t="shared" ca="1" si="28"/>
        <v/>
      </c>
      <c r="F183" s="31" t="str">
        <f t="shared" ca="1" si="29"/>
        <v/>
      </c>
      <c r="G183" s="32" t="str">
        <f t="shared" ca="1" si="34"/>
        <v/>
      </c>
      <c r="H183" s="77" t="str">
        <f t="shared" ca="1" si="35"/>
        <v/>
      </c>
      <c r="N183" s="159" t="str">
        <f t="shared" si="30"/>
        <v/>
      </c>
      <c r="O183" s="159" t="str">
        <f t="shared" si="26"/>
        <v/>
      </c>
    </row>
    <row r="184" spans="1:15">
      <c r="A184" s="164" t="str">
        <f t="shared" ca="1" si="31"/>
        <v/>
      </c>
      <c r="B184" s="44" t="str">
        <f t="shared" ca="1" si="32"/>
        <v/>
      </c>
      <c r="C184" s="31" t="str">
        <f t="shared" ca="1" si="27"/>
        <v/>
      </c>
      <c r="D184" s="32" t="str">
        <f t="shared" ca="1" si="33"/>
        <v/>
      </c>
      <c r="E184" s="4" t="str">
        <f t="shared" ca="1" si="28"/>
        <v/>
      </c>
      <c r="F184" s="31" t="str">
        <f t="shared" ca="1" si="29"/>
        <v/>
      </c>
      <c r="G184" s="32" t="str">
        <f t="shared" ca="1" si="34"/>
        <v/>
      </c>
      <c r="H184" s="77" t="str">
        <f t="shared" ca="1" si="35"/>
        <v/>
      </c>
      <c r="N184" s="159" t="str">
        <f t="shared" si="30"/>
        <v/>
      </c>
      <c r="O184" s="159" t="str">
        <f t="shared" si="26"/>
        <v/>
      </c>
    </row>
    <row r="185" spans="1:15">
      <c r="A185" s="164" t="str">
        <f t="shared" ca="1" si="31"/>
        <v/>
      </c>
      <c r="B185" s="44" t="str">
        <f t="shared" ca="1" si="32"/>
        <v/>
      </c>
      <c r="C185" s="31" t="str">
        <f t="shared" ca="1" si="27"/>
        <v/>
      </c>
      <c r="D185" s="32" t="str">
        <f t="shared" ca="1" si="33"/>
        <v/>
      </c>
      <c r="E185" s="4" t="str">
        <f t="shared" ca="1" si="28"/>
        <v/>
      </c>
      <c r="F185" s="31" t="str">
        <f t="shared" ca="1" si="29"/>
        <v/>
      </c>
      <c r="G185" s="32" t="str">
        <f t="shared" ca="1" si="34"/>
        <v/>
      </c>
      <c r="H185" s="77" t="str">
        <f t="shared" ca="1" si="35"/>
        <v/>
      </c>
      <c r="N185" s="159" t="str">
        <f t="shared" si="30"/>
        <v/>
      </c>
      <c r="O185" s="159" t="str">
        <f t="shared" si="26"/>
        <v/>
      </c>
    </row>
    <row r="186" spans="1:15">
      <c r="A186" s="164" t="str">
        <f t="shared" ca="1" si="31"/>
        <v/>
      </c>
      <c r="B186" s="44" t="str">
        <f t="shared" ca="1" si="32"/>
        <v/>
      </c>
      <c r="C186" s="31" t="str">
        <f t="shared" ca="1" si="27"/>
        <v/>
      </c>
      <c r="D186" s="32" t="str">
        <f t="shared" ca="1" si="33"/>
        <v/>
      </c>
      <c r="E186" s="4" t="str">
        <f t="shared" ca="1" si="28"/>
        <v/>
      </c>
      <c r="F186" s="31" t="str">
        <f t="shared" ca="1" si="29"/>
        <v/>
      </c>
      <c r="G186" s="32" t="str">
        <f t="shared" ca="1" si="34"/>
        <v/>
      </c>
      <c r="H186" s="77" t="str">
        <f t="shared" ca="1" si="35"/>
        <v/>
      </c>
      <c r="N186" s="159" t="str">
        <f t="shared" si="30"/>
        <v/>
      </c>
      <c r="O186" s="159" t="str">
        <f t="shared" si="26"/>
        <v/>
      </c>
    </row>
    <row r="187" spans="1:15">
      <c r="A187" s="164" t="str">
        <f t="shared" ca="1" si="31"/>
        <v/>
      </c>
      <c r="B187" s="44" t="str">
        <f t="shared" ca="1" si="32"/>
        <v/>
      </c>
      <c r="C187" s="31" t="str">
        <f t="shared" ca="1" si="27"/>
        <v/>
      </c>
      <c r="D187" s="32" t="str">
        <f t="shared" ca="1" si="33"/>
        <v/>
      </c>
      <c r="E187" s="4" t="str">
        <f t="shared" ca="1" si="28"/>
        <v/>
      </c>
      <c r="F187" s="31" t="str">
        <f t="shared" ca="1" si="29"/>
        <v/>
      </c>
      <c r="G187" s="32" t="str">
        <f t="shared" ca="1" si="34"/>
        <v/>
      </c>
      <c r="H187" s="77" t="str">
        <f t="shared" ca="1" si="35"/>
        <v/>
      </c>
      <c r="N187" s="159" t="str">
        <f t="shared" si="30"/>
        <v/>
      </c>
      <c r="O187" s="159" t="str">
        <f t="shared" si="26"/>
        <v/>
      </c>
    </row>
    <row r="188" spans="1:15">
      <c r="A188" s="164" t="str">
        <f t="shared" ca="1" si="31"/>
        <v/>
      </c>
      <c r="B188" s="44" t="str">
        <f t="shared" ca="1" si="32"/>
        <v/>
      </c>
      <c r="C188" s="31" t="str">
        <f t="shared" ca="1" si="27"/>
        <v/>
      </c>
      <c r="D188" s="32" t="str">
        <f t="shared" ca="1" si="33"/>
        <v/>
      </c>
      <c r="E188" s="4" t="str">
        <f t="shared" ca="1" si="28"/>
        <v/>
      </c>
      <c r="F188" s="31" t="str">
        <f t="shared" ca="1" si="29"/>
        <v/>
      </c>
      <c r="G188" s="32" t="str">
        <f t="shared" ca="1" si="34"/>
        <v/>
      </c>
      <c r="H188" s="77" t="str">
        <f t="shared" ca="1" si="35"/>
        <v/>
      </c>
      <c r="N188" s="159" t="str">
        <f t="shared" si="30"/>
        <v/>
      </c>
      <c r="O188" s="159" t="str">
        <f t="shared" si="26"/>
        <v/>
      </c>
    </row>
    <row r="189" spans="1:15">
      <c r="A189" s="164" t="str">
        <f t="shared" ca="1" si="31"/>
        <v/>
      </c>
      <c r="B189" s="44" t="str">
        <f t="shared" ca="1" si="32"/>
        <v/>
      </c>
      <c r="C189" s="31" t="str">
        <f t="shared" ca="1" si="27"/>
        <v/>
      </c>
      <c r="D189" s="32" t="str">
        <f t="shared" ca="1" si="33"/>
        <v/>
      </c>
      <c r="E189" s="4" t="str">
        <f t="shared" ca="1" si="28"/>
        <v/>
      </c>
      <c r="F189" s="31" t="str">
        <f t="shared" ca="1" si="29"/>
        <v/>
      </c>
      <c r="G189" s="32" t="str">
        <f t="shared" ca="1" si="34"/>
        <v/>
      </c>
      <c r="H189" s="77" t="str">
        <f t="shared" ca="1" si="35"/>
        <v/>
      </c>
      <c r="N189" s="159" t="str">
        <f t="shared" si="30"/>
        <v/>
      </c>
      <c r="O189" s="159" t="str">
        <f t="shared" si="26"/>
        <v/>
      </c>
    </row>
    <row r="190" spans="1:15">
      <c r="A190" s="164" t="str">
        <f t="shared" ca="1" si="31"/>
        <v/>
      </c>
      <c r="B190" s="44" t="str">
        <f t="shared" ca="1" si="32"/>
        <v/>
      </c>
      <c r="C190" s="31" t="str">
        <f t="shared" ca="1" si="27"/>
        <v/>
      </c>
      <c r="D190" s="32" t="str">
        <f t="shared" ca="1" si="33"/>
        <v/>
      </c>
      <c r="E190" s="4" t="str">
        <f t="shared" ca="1" si="28"/>
        <v/>
      </c>
      <c r="F190" s="31" t="str">
        <f t="shared" ca="1" si="29"/>
        <v/>
      </c>
      <c r="G190" s="32" t="str">
        <f t="shared" ca="1" si="34"/>
        <v/>
      </c>
      <c r="H190" s="77" t="str">
        <f t="shared" ca="1" si="35"/>
        <v/>
      </c>
      <c r="N190" s="159" t="str">
        <f t="shared" si="30"/>
        <v/>
      </c>
      <c r="O190" s="159" t="str">
        <f t="shared" si="26"/>
        <v/>
      </c>
    </row>
    <row r="191" spans="1:15">
      <c r="A191" s="164" t="str">
        <f t="shared" ca="1" si="31"/>
        <v/>
      </c>
      <c r="B191" s="44" t="str">
        <f t="shared" ca="1" si="32"/>
        <v/>
      </c>
      <c r="C191" s="31" t="str">
        <f t="shared" ca="1" si="27"/>
        <v/>
      </c>
      <c r="D191" s="32" t="str">
        <f t="shared" ca="1" si="33"/>
        <v/>
      </c>
      <c r="E191" s="4" t="str">
        <f t="shared" ca="1" si="28"/>
        <v/>
      </c>
      <c r="F191" s="31" t="str">
        <f t="shared" ca="1" si="29"/>
        <v/>
      </c>
      <c r="G191" s="32" t="str">
        <f t="shared" ca="1" si="34"/>
        <v/>
      </c>
      <c r="H191" s="77" t="str">
        <f t="shared" ca="1" si="35"/>
        <v/>
      </c>
      <c r="N191" s="159" t="str">
        <f t="shared" si="30"/>
        <v/>
      </c>
      <c r="O191" s="159" t="str">
        <f t="shared" si="26"/>
        <v/>
      </c>
    </row>
    <row r="192" spans="1:15">
      <c r="A192" s="164" t="str">
        <f t="shared" ca="1" si="31"/>
        <v/>
      </c>
      <c r="B192" s="44" t="str">
        <f t="shared" ca="1" si="32"/>
        <v/>
      </c>
      <c r="C192" s="31" t="str">
        <f t="shared" ca="1" si="27"/>
        <v/>
      </c>
      <c r="D192" s="32" t="str">
        <f t="shared" ca="1" si="33"/>
        <v/>
      </c>
      <c r="E192" s="4" t="str">
        <f t="shared" ca="1" si="28"/>
        <v/>
      </c>
      <c r="F192" s="31" t="str">
        <f t="shared" ca="1" si="29"/>
        <v/>
      </c>
      <c r="G192" s="32" t="str">
        <f t="shared" ca="1" si="34"/>
        <v/>
      </c>
      <c r="H192" s="77" t="str">
        <f t="shared" ca="1" si="35"/>
        <v/>
      </c>
      <c r="N192" s="159" t="str">
        <f t="shared" si="30"/>
        <v/>
      </c>
      <c r="O192" s="159" t="str">
        <f t="shared" si="26"/>
        <v/>
      </c>
    </row>
    <row r="193" spans="1:15">
      <c r="A193" s="164" t="str">
        <f t="shared" ca="1" si="31"/>
        <v/>
      </c>
      <c r="B193" s="44" t="str">
        <f t="shared" ca="1" si="32"/>
        <v/>
      </c>
      <c r="C193" s="31" t="str">
        <f t="shared" ca="1" si="27"/>
        <v/>
      </c>
      <c r="D193" s="32" t="str">
        <f t="shared" ca="1" si="33"/>
        <v/>
      </c>
      <c r="E193" s="4" t="str">
        <f t="shared" ca="1" si="28"/>
        <v/>
      </c>
      <c r="F193" s="31" t="str">
        <f t="shared" ca="1" si="29"/>
        <v/>
      </c>
      <c r="G193" s="32" t="str">
        <f t="shared" ca="1" si="34"/>
        <v/>
      </c>
      <c r="H193" s="77" t="str">
        <f t="shared" ca="1" si="35"/>
        <v/>
      </c>
      <c r="N193" s="159" t="str">
        <f t="shared" si="30"/>
        <v/>
      </c>
      <c r="O193" s="159" t="str">
        <f t="shared" si="26"/>
        <v/>
      </c>
    </row>
    <row r="194" spans="1:15">
      <c r="A194" s="164" t="str">
        <f t="shared" ca="1" si="31"/>
        <v/>
      </c>
      <c r="B194" s="44" t="str">
        <f t="shared" ca="1" si="32"/>
        <v/>
      </c>
      <c r="C194" s="31" t="str">
        <f t="shared" ca="1" si="27"/>
        <v/>
      </c>
      <c r="D194" s="32" t="str">
        <f t="shared" ca="1" si="33"/>
        <v/>
      </c>
      <c r="E194" s="4" t="str">
        <f t="shared" ca="1" si="28"/>
        <v/>
      </c>
      <c r="F194" s="31" t="str">
        <f t="shared" ca="1" si="29"/>
        <v/>
      </c>
      <c r="G194" s="32" t="str">
        <f t="shared" ca="1" si="34"/>
        <v/>
      </c>
      <c r="H194" s="77" t="str">
        <f t="shared" ca="1" si="35"/>
        <v/>
      </c>
      <c r="N194" s="159" t="str">
        <f t="shared" si="30"/>
        <v/>
      </c>
      <c r="O194" s="159" t="str">
        <f t="shared" si="26"/>
        <v/>
      </c>
    </row>
    <row r="195" spans="1:15">
      <c r="A195" s="164" t="str">
        <f t="shared" ca="1" si="31"/>
        <v/>
      </c>
      <c r="B195" s="44" t="str">
        <f t="shared" ca="1" si="32"/>
        <v/>
      </c>
      <c r="C195" s="31" t="str">
        <f t="shared" ca="1" si="27"/>
        <v/>
      </c>
      <c r="D195" s="32" t="str">
        <f t="shared" ca="1" si="33"/>
        <v/>
      </c>
      <c r="E195" s="4" t="str">
        <f t="shared" ca="1" si="28"/>
        <v/>
      </c>
      <c r="F195" s="31" t="str">
        <f t="shared" ca="1" si="29"/>
        <v/>
      </c>
      <c r="G195" s="32" t="str">
        <f t="shared" ca="1" si="34"/>
        <v/>
      </c>
      <c r="H195" s="77" t="str">
        <f t="shared" ca="1" si="35"/>
        <v/>
      </c>
      <c r="N195" s="159" t="str">
        <f t="shared" si="30"/>
        <v/>
      </c>
      <c r="O195" s="159" t="str">
        <f t="shared" si="26"/>
        <v/>
      </c>
    </row>
    <row r="196" spans="1:15">
      <c r="A196" s="164" t="str">
        <f t="shared" ca="1" si="31"/>
        <v/>
      </c>
      <c r="B196" s="44" t="str">
        <f t="shared" ca="1" si="32"/>
        <v/>
      </c>
      <c r="C196" s="31" t="str">
        <f t="shared" ca="1" si="27"/>
        <v/>
      </c>
      <c r="D196" s="32" t="str">
        <f t="shared" ca="1" si="33"/>
        <v/>
      </c>
      <c r="E196" s="4" t="str">
        <f t="shared" ca="1" si="28"/>
        <v/>
      </c>
      <c r="F196" s="31" t="str">
        <f t="shared" ca="1" si="29"/>
        <v/>
      </c>
      <c r="G196" s="32" t="str">
        <f t="shared" ca="1" si="34"/>
        <v/>
      </c>
      <c r="H196" s="77" t="str">
        <f t="shared" ca="1" si="35"/>
        <v/>
      </c>
      <c r="N196" s="159" t="str">
        <f t="shared" si="30"/>
        <v/>
      </c>
      <c r="O196" s="159" t="str">
        <f t="shared" ref="O196:O259" si="36">IF(N196&gt;$A$14,N196,"")</f>
        <v/>
      </c>
    </row>
    <row r="197" spans="1:15">
      <c r="A197" s="164" t="str">
        <f t="shared" ca="1" si="31"/>
        <v/>
      </c>
      <c r="B197" s="44" t="str">
        <f t="shared" ca="1" si="32"/>
        <v/>
      </c>
      <c r="C197" s="31" t="str">
        <f t="shared" ca="1" si="27"/>
        <v/>
      </c>
      <c r="D197" s="32" t="str">
        <f t="shared" ca="1" si="33"/>
        <v/>
      </c>
      <c r="E197" s="4" t="str">
        <f t="shared" ca="1" si="28"/>
        <v/>
      </c>
      <c r="F197" s="31" t="str">
        <f t="shared" ca="1" si="29"/>
        <v/>
      </c>
      <c r="G197" s="32" t="str">
        <f t="shared" ca="1" si="34"/>
        <v/>
      </c>
      <c r="H197" s="77" t="str">
        <f t="shared" ca="1" si="35"/>
        <v/>
      </c>
      <c r="N197" s="159" t="str">
        <f t="shared" si="30"/>
        <v/>
      </c>
      <c r="O197" s="159" t="str">
        <f t="shared" si="36"/>
        <v/>
      </c>
    </row>
    <row r="198" spans="1:15">
      <c r="A198" s="164" t="str">
        <f t="shared" ca="1" si="31"/>
        <v/>
      </c>
      <c r="B198" s="44" t="str">
        <f t="shared" ca="1" si="32"/>
        <v/>
      </c>
      <c r="C198" s="31" t="str">
        <f t="shared" ca="1" si="27"/>
        <v/>
      </c>
      <c r="D198" s="32" t="str">
        <f t="shared" ca="1" si="33"/>
        <v/>
      </c>
      <c r="E198" s="4" t="str">
        <f t="shared" ca="1" si="28"/>
        <v/>
      </c>
      <c r="F198" s="31" t="str">
        <f t="shared" ca="1" si="29"/>
        <v/>
      </c>
      <c r="G198" s="32" t="str">
        <f t="shared" ca="1" si="34"/>
        <v/>
      </c>
      <c r="H198" s="77" t="str">
        <f t="shared" ca="1" si="35"/>
        <v/>
      </c>
      <c r="N198" s="159" t="str">
        <f t="shared" si="30"/>
        <v/>
      </c>
      <c r="O198" s="159" t="str">
        <f t="shared" si="36"/>
        <v/>
      </c>
    </row>
    <row r="199" spans="1:15">
      <c r="A199" s="164" t="str">
        <f t="shared" ca="1" si="31"/>
        <v/>
      </c>
      <c r="B199" s="44" t="str">
        <f t="shared" ca="1" si="32"/>
        <v/>
      </c>
      <c r="C199" s="31" t="str">
        <f t="shared" ca="1" si="27"/>
        <v/>
      </c>
      <c r="D199" s="32" t="str">
        <f t="shared" ca="1" si="33"/>
        <v/>
      </c>
      <c r="E199" s="4" t="str">
        <f t="shared" ca="1" si="28"/>
        <v/>
      </c>
      <c r="F199" s="31" t="str">
        <f t="shared" ca="1" si="29"/>
        <v/>
      </c>
      <c r="G199" s="32" t="str">
        <f t="shared" ca="1" si="34"/>
        <v/>
      </c>
      <c r="H199" s="77" t="str">
        <f t="shared" ca="1" si="35"/>
        <v/>
      </c>
      <c r="N199" s="159" t="str">
        <f t="shared" si="30"/>
        <v/>
      </c>
      <c r="O199" s="159" t="str">
        <f t="shared" si="36"/>
        <v/>
      </c>
    </row>
    <row r="200" spans="1:15">
      <c r="A200" s="164" t="str">
        <f t="shared" ca="1" si="31"/>
        <v/>
      </c>
      <c r="B200" s="44" t="str">
        <f t="shared" ca="1" si="32"/>
        <v/>
      </c>
      <c r="C200" s="31" t="str">
        <f t="shared" ca="1" si="27"/>
        <v/>
      </c>
      <c r="D200" s="32" t="str">
        <f t="shared" ca="1" si="33"/>
        <v/>
      </c>
      <c r="E200" s="4" t="str">
        <f t="shared" ca="1" si="28"/>
        <v/>
      </c>
      <c r="F200" s="31" t="str">
        <f t="shared" ca="1" si="29"/>
        <v/>
      </c>
      <c r="G200" s="32" t="str">
        <f t="shared" ca="1" si="34"/>
        <v/>
      </c>
      <c r="H200" s="77" t="str">
        <f t="shared" ca="1" si="35"/>
        <v/>
      </c>
      <c r="N200" s="159" t="str">
        <f t="shared" si="30"/>
        <v/>
      </c>
      <c r="O200" s="159" t="str">
        <f t="shared" si="36"/>
        <v/>
      </c>
    </row>
    <row r="201" spans="1:15">
      <c r="A201" s="164" t="str">
        <f t="shared" ca="1" si="31"/>
        <v/>
      </c>
      <c r="B201" s="44" t="str">
        <f t="shared" ca="1" si="32"/>
        <v/>
      </c>
      <c r="C201" s="31" t="str">
        <f t="shared" ca="1" si="27"/>
        <v/>
      </c>
      <c r="D201" s="32" t="str">
        <f t="shared" ca="1" si="33"/>
        <v/>
      </c>
      <c r="E201" s="4" t="str">
        <f t="shared" ca="1" si="28"/>
        <v/>
      </c>
      <c r="F201" s="31" t="str">
        <f t="shared" ca="1" si="29"/>
        <v/>
      </c>
      <c r="G201" s="32" t="str">
        <f t="shared" ca="1" si="34"/>
        <v/>
      </c>
      <c r="H201" s="77" t="str">
        <f t="shared" ca="1" si="35"/>
        <v/>
      </c>
      <c r="N201" s="159" t="str">
        <f t="shared" si="30"/>
        <v/>
      </c>
      <c r="O201" s="159" t="str">
        <f t="shared" si="36"/>
        <v/>
      </c>
    </row>
    <row r="202" spans="1:15">
      <c r="A202" s="164" t="str">
        <f t="shared" ca="1" si="31"/>
        <v/>
      </c>
      <c r="B202" s="44" t="str">
        <f t="shared" ca="1" si="32"/>
        <v/>
      </c>
      <c r="C202" s="31" t="str">
        <f t="shared" ca="1" si="27"/>
        <v/>
      </c>
      <c r="D202" s="32" t="str">
        <f t="shared" ca="1" si="33"/>
        <v/>
      </c>
      <c r="E202" s="4" t="str">
        <f t="shared" ca="1" si="28"/>
        <v/>
      </c>
      <c r="F202" s="31" t="str">
        <f t="shared" ca="1" si="29"/>
        <v/>
      </c>
      <c r="G202" s="32" t="str">
        <f t="shared" ca="1" si="34"/>
        <v/>
      </c>
      <c r="H202" s="77" t="str">
        <f t="shared" ca="1" si="35"/>
        <v/>
      </c>
      <c r="N202" s="159" t="str">
        <f t="shared" si="30"/>
        <v/>
      </c>
      <c r="O202" s="159" t="str">
        <f t="shared" si="36"/>
        <v/>
      </c>
    </row>
    <row r="203" spans="1:15">
      <c r="A203" s="164" t="str">
        <f t="shared" ca="1" si="31"/>
        <v/>
      </c>
      <c r="B203" s="44" t="str">
        <f t="shared" ca="1" si="32"/>
        <v/>
      </c>
      <c r="C203" s="31" t="str">
        <f t="shared" ca="1" si="27"/>
        <v/>
      </c>
      <c r="D203" s="32" t="str">
        <f t="shared" ca="1" si="33"/>
        <v/>
      </c>
      <c r="E203" s="4" t="str">
        <f t="shared" ca="1" si="28"/>
        <v/>
      </c>
      <c r="F203" s="31" t="str">
        <f t="shared" ca="1" si="29"/>
        <v/>
      </c>
      <c r="G203" s="32" t="str">
        <f t="shared" ca="1" si="34"/>
        <v/>
      </c>
      <c r="H203" s="77" t="str">
        <f t="shared" ca="1" si="35"/>
        <v/>
      </c>
      <c r="N203" s="159" t="str">
        <f t="shared" si="30"/>
        <v/>
      </c>
      <c r="O203" s="159" t="str">
        <f t="shared" si="36"/>
        <v/>
      </c>
    </row>
    <row r="204" spans="1:15">
      <c r="A204" s="164" t="str">
        <f t="shared" ca="1" si="31"/>
        <v/>
      </c>
      <c r="B204" s="44" t="str">
        <f t="shared" ca="1" si="32"/>
        <v/>
      </c>
      <c r="C204" s="31" t="str">
        <f t="shared" ca="1" si="27"/>
        <v/>
      </c>
      <c r="D204" s="32" t="str">
        <f t="shared" ca="1" si="33"/>
        <v/>
      </c>
      <c r="E204" s="4" t="str">
        <f t="shared" ca="1" si="28"/>
        <v/>
      </c>
      <c r="F204" s="31" t="str">
        <f t="shared" ca="1" si="29"/>
        <v/>
      </c>
      <c r="G204" s="32" t="str">
        <f t="shared" ca="1" si="34"/>
        <v/>
      </c>
      <c r="H204" s="77" t="str">
        <f t="shared" ca="1" si="35"/>
        <v/>
      </c>
      <c r="N204" s="159" t="str">
        <f t="shared" si="30"/>
        <v/>
      </c>
      <c r="O204" s="159" t="str">
        <f t="shared" si="36"/>
        <v/>
      </c>
    </row>
    <row r="205" spans="1:15">
      <c r="A205" s="164" t="str">
        <f t="shared" ca="1" si="31"/>
        <v/>
      </c>
      <c r="B205" s="44" t="str">
        <f t="shared" ca="1" si="32"/>
        <v/>
      </c>
      <c r="C205" s="31" t="str">
        <f t="shared" ca="1" si="27"/>
        <v/>
      </c>
      <c r="D205" s="32" t="str">
        <f t="shared" ca="1" si="33"/>
        <v/>
      </c>
      <c r="E205" s="4" t="str">
        <f t="shared" ca="1" si="28"/>
        <v/>
      </c>
      <c r="F205" s="31" t="str">
        <f t="shared" ca="1" si="29"/>
        <v/>
      </c>
      <c r="G205" s="32" t="str">
        <f t="shared" ca="1" si="34"/>
        <v/>
      </c>
      <c r="H205" s="77" t="str">
        <f t="shared" ca="1" si="35"/>
        <v/>
      </c>
      <c r="N205" s="159" t="str">
        <f t="shared" si="30"/>
        <v/>
      </c>
      <c r="O205" s="159" t="str">
        <f t="shared" si="36"/>
        <v/>
      </c>
    </row>
    <row r="206" spans="1:15">
      <c r="A206" s="164" t="str">
        <f t="shared" ca="1" si="31"/>
        <v/>
      </c>
      <c r="B206" s="44" t="str">
        <f t="shared" ca="1" si="32"/>
        <v/>
      </c>
      <c r="C206" s="31" t="str">
        <f t="shared" ca="1" si="27"/>
        <v/>
      </c>
      <c r="D206" s="32" t="str">
        <f t="shared" ca="1" si="33"/>
        <v/>
      </c>
      <c r="E206" s="4" t="str">
        <f t="shared" ca="1" si="28"/>
        <v/>
      </c>
      <c r="F206" s="31" t="str">
        <f t="shared" ca="1" si="29"/>
        <v/>
      </c>
      <c r="G206" s="32" t="str">
        <f t="shared" ca="1" si="34"/>
        <v/>
      </c>
      <c r="H206" s="77" t="str">
        <f t="shared" ca="1" si="35"/>
        <v/>
      </c>
      <c r="N206" s="159" t="str">
        <f t="shared" si="30"/>
        <v/>
      </c>
      <c r="O206" s="159" t="str">
        <f t="shared" si="36"/>
        <v/>
      </c>
    </row>
    <row r="207" spans="1:15">
      <c r="A207" s="164" t="str">
        <f t="shared" ca="1" si="31"/>
        <v/>
      </c>
      <c r="B207" s="44" t="str">
        <f t="shared" ca="1" si="32"/>
        <v/>
      </c>
      <c r="C207" s="31" t="str">
        <f t="shared" ca="1" si="27"/>
        <v/>
      </c>
      <c r="D207" s="32" t="str">
        <f t="shared" ca="1" si="33"/>
        <v/>
      </c>
      <c r="E207" s="4" t="str">
        <f t="shared" ca="1" si="28"/>
        <v/>
      </c>
      <c r="F207" s="31" t="str">
        <f t="shared" ca="1" si="29"/>
        <v/>
      </c>
      <c r="G207" s="32" t="str">
        <f t="shared" ca="1" si="34"/>
        <v/>
      </c>
      <c r="H207" s="77" t="str">
        <f t="shared" ca="1" si="35"/>
        <v/>
      </c>
      <c r="N207" s="159" t="str">
        <f t="shared" si="30"/>
        <v/>
      </c>
      <c r="O207" s="159" t="str">
        <f t="shared" si="36"/>
        <v/>
      </c>
    </row>
    <row r="208" spans="1:15">
      <c r="A208" s="164" t="str">
        <f t="shared" ca="1" si="31"/>
        <v/>
      </c>
      <c r="B208" s="44" t="str">
        <f t="shared" ca="1" si="32"/>
        <v/>
      </c>
      <c r="C208" s="31" t="str">
        <f t="shared" ref="C208:C271" ca="1" si="37">IF(ISERROR(B208-2),"",-1*(B208-$B$14)*10^-4*$B$8*$B$5)</f>
        <v/>
      </c>
      <c r="D208" s="32" t="str">
        <f t="shared" ca="1" si="33"/>
        <v/>
      </c>
      <c r="E208" s="4" t="str">
        <f t="shared" ref="E208:E271" ca="1" si="38">IF(COUNTIF(L:L,A208)=1,VLOOKUP(A208,L:M,2), IF(COUNTIF(L:L,A208)=0,$C$10,""))</f>
        <v/>
      </c>
      <c r="F208" s="31" t="str">
        <f t="shared" ref="F208:F271" ca="1" si="39">IF(ISERROR(E208-2),"",-1*(E208-$E$14)*10^-4*$C$8*$C$5)</f>
        <v/>
      </c>
      <c r="G208" s="32" t="str">
        <f t="shared" ca="1" si="34"/>
        <v/>
      </c>
      <c r="H208" s="77" t="str">
        <f t="shared" ca="1" si="35"/>
        <v/>
      </c>
      <c r="N208" s="159" t="str">
        <f t="shared" ref="N208:N271" si="40">IF(COUNTIF(L:L,J208),J208,"")</f>
        <v/>
      </c>
      <c r="O208" s="159" t="str">
        <f t="shared" si="36"/>
        <v/>
      </c>
    </row>
    <row r="209" spans="1:15">
      <c r="A209" s="164" t="str">
        <f t="shared" ca="1" si="31"/>
        <v/>
      </c>
      <c r="B209" s="44" t="str">
        <f t="shared" ca="1" si="32"/>
        <v/>
      </c>
      <c r="C209" s="31" t="str">
        <f t="shared" ca="1" si="37"/>
        <v/>
      </c>
      <c r="D209" s="32" t="str">
        <f t="shared" ca="1" si="33"/>
        <v/>
      </c>
      <c r="E209" s="4" t="str">
        <f t="shared" ca="1" si="38"/>
        <v/>
      </c>
      <c r="F209" s="31" t="str">
        <f t="shared" ca="1" si="39"/>
        <v/>
      </c>
      <c r="G209" s="32" t="str">
        <f t="shared" ca="1" si="34"/>
        <v/>
      </c>
      <c r="H209" s="77" t="str">
        <f t="shared" ca="1" si="35"/>
        <v/>
      </c>
      <c r="N209" s="159" t="str">
        <f t="shared" si="40"/>
        <v/>
      </c>
      <c r="O209" s="159" t="str">
        <f t="shared" si="36"/>
        <v/>
      </c>
    </row>
    <row r="210" spans="1:15">
      <c r="A210" s="164" t="str">
        <f t="shared" ca="1" si="31"/>
        <v/>
      </c>
      <c r="B210" s="44" t="str">
        <f t="shared" ca="1" si="32"/>
        <v/>
      </c>
      <c r="C210" s="31" t="str">
        <f t="shared" ca="1" si="37"/>
        <v/>
      </c>
      <c r="D210" s="32" t="str">
        <f t="shared" ca="1" si="33"/>
        <v/>
      </c>
      <c r="E210" s="4" t="str">
        <f t="shared" ca="1" si="38"/>
        <v/>
      </c>
      <c r="F210" s="31" t="str">
        <f t="shared" ca="1" si="39"/>
        <v/>
      </c>
      <c r="G210" s="32" t="str">
        <f t="shared" ca="1" si="34"/>
        <v/>
      </c>
      <c r="H210" s="77" t="str">
        <f t="shared" ca="1" si="35"/>
        <v/>
      </c>
      <c r="N210" s="159" t="str">
        <f t="shared" si="40"/>
        <v/>
      </c>
      <c r="O210" s="159" t="str">
        <f t="shared" si="36"/>
        <v/>
      </c>
    </row>
    <row r="211" spans="1:15">
      <c r="A211" s="164" t="str">
        <f t="shared" ca="1" si="31"/>
        <v/>
      </c>
      <c r="B211" s="44" t="str">
        <f t="shared" ca="1" si="32"/>
        <v/>
      </c>
      <c r="C211" s="31" t="str">
        <f t="shared" ca="1" si="37"/>
        <v/>
      </c>
      <c r="D211" s="32" t="str">
        <f t="shared" ca="1" si="33"/>
        <v/>
      </c>
      <c r="E211" s="4" t="str">
        <f t="shared" ca="1" si="38"/>
        <v/>
      </c>
      <c r="F211" s="31" t="str">
        <f t="shared" ca="1" si="39"/>
        <v/>
      </c>
      <c r="G211" s="32" t="str">
        <f t="shared" ca="1" si="34"/>
        <v/>
      </c>
      <c r="H211" s="77" t="str">
        <f t="shared" ca="1" si="35"/>
        <v/>
      </c>
      <c r="N211" s="159" t="str">
        <f t="shared" si="40"/>
        <v/>
      </c>
      <c r="O211" s="159" t="str">
        <f t="shared" si="36"/>
        <v/>
      </c>
    </row>
    <row r="212" spans="1:15">
      <c r="A212" s="164" t="str">
        <f t="shared" ca="1" si="31"/>
        <v/>
      </c>
      <c r="B212" s="44" t="str">
        <f t="shared" ca="1" si="32"/>
        <v/>
      </c>
      <c r="C212" s="31" t="str">
        <f t="shared" ca="1" si="37"/>
        <v/>
      </c>
      <c r="D212" s="32" t="str">
        <f t="shared" ca="1" si="33"/>
        <v/>
      </c>
      <c r="E212" s="4" t="str">
        <f t="shared" ca="1" si="38"/>
        <v/>
      </c>
      <c r="F212" s="31" t="str">
        <f t="shared" ca="1" si="39"/>
        <v/>
      </c>
      <c r="G212" s="32" t="str">
        <f t="shared" ca="1" si="34"/>
        <v/>
      </c>
      <c r="H212" s="77" t="str">
        <f t="shared" ca="1" si="35"/>
        <v/>
      </c>
      <c r="N212" s="159" t="str">
        <f t="shared" si="40"/>
        <v/>
      </c>
      <c r="O212" s="159" t="str">
        <f t="shared" si="36"/>
        <v/>
      </c>
    </row>
    <row r="213" spans="1:15">
      <c r="A213" s="164" t="str">
        <f t="shared" ca="1" si="31"/>
        <v/>
      </c>
      <c r="B213" s="44" t="str">
        <f t="shared" ca="1" si="32"/>
        <v/>
      </c>
      <c r="C213" s="31" t="str">
        <f t="shared" ca="1" si="37"/>
        <v/>
      </c>
      <c r="D213" s="32" t="str">
        <f t="shared" ca="1" si="33"/>
        <v/>
      </c>
      <c r="E213" s="4" t="str">
        <f t="shared" ca="1" si="38"/>
        <v/>
      </c>
      <c r="F213" s="31" t="str">
        <f t="shared" ca="1" si="39"/>
        <v/>
      </c>
      <c r="G213" s="32" t="str">
        <f t="shared" ca="1" si="34"/>
        <v/>
      </c>
      <c r="H213" s="77" t="str">
        <f t="shared" ca="1" si="35"/>
        <v/>
      </c>
      <c r="N213" s="159" t="str">
        <f t="shared" si="40"/>
        <v/>
      </c>
      <c r="O213" s="159" t="str">
        <f t="shared" si="36"/>
        <v/>
      </c>
    </row>
    <row r="214" spans="1:15">
      <c r="A214" s="164" t="str">
        <f t="shared" ca="1" si="31"/>
        <v/>
      </c>
      <c r="B214" s="44" t="str">
        <f t="shared" ca="1" si="32"/>
        <v/>
      </c>
      <c r="C214" s="31" t="str">
        <f t="shared" ca="1" si="37"/>
        <v/>
      </c>
      <c r="D214" s="32" t="str">
        <f t="shared" ca="1" si="33"/>
        <v/>
      </c>
      <c r="E214" s="4" t="str">
        <f t="shared" ca="1" si="38"/>
        <v/>
      </c>
      <c r="F214" s="31" t="str">
        <f t="shared" ca="1" si="39"/>
        <v/>
      </c>
      <c r="G214" s="32" t="str">
        <f t="shared" ca="1" si="34"/>
        <v/>
      </c>
      <c r="H214" s="77" t="str">
        <f t="shared" ca="1" si="35"/>
        <v/>
      </c>
      <c r="N214" s="159" t="str">
        <f t="shared" si="40"/>
        <v/>
      </c>
      <c r="O214" s="159" t="str">
        <f t="shared" si="36"/>
        <v/>
      </c>
    </row>
    <row r="215" spans="1:15">
      <c r="A215" s="164" t="str">
        <f t="shared" ca="1" si="31"/>
        <v/>
      </c>
      <c r="B215" s="44" t="str">
        <f t="shared" ca="1" si="32"/>
        <v/>
      </c>
      <c r="C215" s="31" t="str">
        <f t="shared" ca="1" si="37"/>
        <v/>
      </c>
      <c r="D215" s="32" t="str">
        <f t="shared" ca="1" si="33"/>
        <v/>
      </c>
      <c r="E215" s="4" t="str">
        <f t="shared" ca="1" si="38"/>
        <v/>
      </c>
      <c r="F215" s="31" t="str">
        <f t="shared" ca="1" si="39"/>
        <v/>
      </c>
      <c r="G215" s="32" t="str">
        <f t="shared" ca="1" si="34"/>
        <v/>
      </c>
      <c r="H215" s="77" t="str">
        <f t="shared" ca="1" si="35"/>
        <v/>
      </c>
      <c r="N215" s="159" t="str">
        <f t="shared" si="40"/>
        <v/>
      </c>
      <c r="O215" s="159" t="str">
        <f t="shared" si="36"/>
        <v/>
      </c>
    </row>
    <row r="216" spans="1:15">
      <c r="A216" s="164" t="str">
        <f t="shared" ca="1" si="31"/>
        <v/>
      </c>
      <c r="B216" s="44" t="str">
        <f t="shared" ca="1" si="32"/>
        <v/>
      </c>
      <c r="C216" s="31" t="str">
        <f t="shared" ca="1" si="37"/>
        <v/>
      </c>
      <c r="D216" s="32" t="str">
        <f t="shared" ca="1" si="33"/>
        <v/>
      </c>
      <c r="E216" s="4" t="str">
        <f t="shared" ca="1" si="38"/>
        <v/>
      </c>
      <c r="F216" s="31" t="str">
        <f t="shared" ca="1" si="39"/>
        <v/>
      </c>
      <c r="G216" s="32" t="str">
        <f t="shared" ca="1" si="34"/>
        <v/>
      </c>
      <c r="H216" s="77" t="str">
        <f t="shared" ca="1" si="35"/>
        <v/>
      </c>
      <c r="N216" s="159" t="str">
        <f t="shared" si="40"/>
        <v/>
      </c>
      <c r="O216" s="159" t="str">
        <f t="shared" si="36"/>
        <v/>
      </c>
    </row>
    <row r="217" spans="1:15">
      <c r="A217" s="164" t="str">
        <f t="shared" ca="1" si="31"/>
        <v/>
      </c>
      <c r="B217" s="44" t="str">
        <f t="shared" ca="1" si="32"/>
        <v/>
      </c>
      <c r="C217" s="31" t="str">
        <f t="shared" ca="1" si="37"/>
        <v/>
      </c>
      <c r="D217" s="32" t="str">
        <f t="shared" ca="1" si="33"/>
        <v/>
      </c>
      <c r="E217" s="4" t="str">
        <f t="shared" ca="1" si="38"/>
        <v/>
      </c>
      <c r="F217" s="31" t="str">
        <f t="shared" ca="1" si="39"/>
        <v/>
      </c>
      <c r="G217" s="32" t="str">
        <f t="shared" ca="1" si="34"/>
        <v/>
      </c>
      <c r="H217" s="77" t="str">
        <f t="shared" ca="1" si="35"/>
        <v/>
      </c>
      <c r="N217" s="159" t="str">
        <f t="shared" si="40"/>
        <v/>
      </c>
      <c r="O217" s="159" t="str">
        <f t="shared" si="36"/>
        <v/>
      </c>
    </row>
    <row r="218" spans="1:15">
      <c r="A218" s="164" t="str">
        <f t="shared" ca="1" si="31"/>
        <v/>
      </c>
      <c r="B218" s="44" t="str">
        <f t="shared" ca="1" si="32"/>
        <v/>
      </c>
      <c r="C218" s="31" t="str">
        <f t="shared" ca="1" si="37"/>
        <v/>
      </c>
      <c r="D218" s="32" t="str">
        <f t="shared" ca="1" si="33"/>
        <v/>
      </c>
      <c r="E218" s="4" t="str">
        <f t="shared" ca="1" si="38"/>
        <v/>
      </c>
      <c r="F218" s="31" t="str">
        <f t="shared" ca="1" si="39"/>
        <v/>
      </c>
      <c r="G218" s="32" t="str">
        <f t="shared" ca="1" si="34"/>
        <v/>
      </c>
      <c r="H218" s="77" t="str">
        <f t="shared" ca="1" si="35"/>
        <v/>
      </c>
      <c r="N218" s="159" t="str">
        <f t="shared" si="40"/>
        <v/>
      </c>
      <c r="O218" s="159" t="str">
        <f t="shared" si="36"/>
        <v/>
      </c>
    </row>
    <row r="219" spans="1:15">
      <c r="A219" s="164" t="str">
        <f t="shared" ca="1" si="31"/>
        <v/>
      </c>
      <c r="B219" s="44" t="str">
        <f t="shared" ca="1" si="32"/>
        <v/>
      </c>
      <c r="C219" s="31" t="str">
        <f t="shared" ca="1" si="37"/>
        <v/>
      </c>
      <c r="D219" s="32" t="str">
        <f t="shared" ca="1" si="33"/>
        <v/>
      </c>
      <c r="E219" s="4" t="str">
        <f t="shared" ca="1" si="38"/>
        <v/>
      </c>
      <c r="F219" s="31" t="str">
        <f t="shared" ca="1" si="39"/>
        <v/>
      </c>
      <c r="G219" s="32" t="str">
        <f t="shared" ca="1" si="34"/>
        <v/>
      </c>
      <c r="H219" s="77" t="str">
        <f t="shared" ca="1" si="35"/>
        <v/>
      </c>
      <c r="N219" s="159" t="str">
        <f t="shared" si="40"/>
        <v/>
      </c>
      <c r="O219" s="159" t="str">
        <f t="shared" si="36"/>
        <v/>
      </c>
    </row>
    <row r="220" spans="1:15">
      <c r="A220" s="164" t="str">
        <f t="shared" ca="1" si="31"/>
        <v/>
      </c>
      <c r="B220" s="44" t="str">
        <f t="shared" ca="1" si="32"/>
        <v/>
      </c>
      <c r="C220" s="31" t="str">
        <f t="shared" ca="1" si="37"/>
        <v/>
      </c>
      <c r="D220" s="32" t="str">
        <f t="shared" ca="1" si="33"/>
        <v/>
      </c>
      <c r="E220" s="4" t="str">
        <f t="shared" ca="1" si="38"/>
        <v/>
      </c>
      <c r="F220" s="31" t="str">
        <f t="shared" ca="1" si="39"/>
        <v/>
      </c>
      <c r="G220" s="32" t="str">
        <f t="shared" ca="1" si="34"/>
        <v/>
      </c>
      <c r="H220" s="77" t="str">
        <f t="shared" ca="1" si="35"/>
        <v/>
      </c>
      <c r="N220" s="159" t="str">
        <f t="shared" si="40"/>
        <v/>
      </c>
      <c r="O220" s="159" t="str">
        <f t="shared" si="36"/>
        <v/>
      </c>
    </row>
    <row r="221" spans="1:15">
      <c r="A221" s="164" t="str">
        <f t="shared" ca="1" si="31"/>
        <v/>
      </c>
      <c r="B221" s="44" t="str">
        <f t="shared" ca="1" si="32"/>
        <v/>
      </c>
      <c r="C221" s="31" t="str">
        <f t="shared" ca="1" si="37"/>
        <v/>
      </c>
      <c r="D221" s="32" t="str">
        <f t="shared" ca="1" si="33"/>
        <v/>
      </c>
      <c r="E221" s="4" t="str">
        <f t="shared" ca="1" si="38"/>
        <v/>
      </c>
      <c r="F221" s="31" t="str">
        <f t="shared" ca="1" si="39"/>
        <v/>
      </c>
      <c r="G221" s="32" t="str">
        <f t="shared" ca="1" si="34"/>
        <v/>
      </c>
      <c r="H221" s="77" t="str">
        <f t="shared" ca="1" si="35"/>
        <v/>
      </c>
      <c r="N221" s="159" t="str">
        <f t="shared" si="40"/>
        <v/>
      </c>
      <c r="O221" s="159" t="str">
        <f t="shared" si="36"/>
        <v/>
      </c>
    </row>
    <row r="222" spans="1:15">
      <c r="A222" s="164" t="str">
        <f t="shared" ca="1" si="31"/>
        <v/>
      </c>
      <c r="B222" s="44" t="str">
        <f t="shared" ca="1" si="32"/>
        <v/>
      </c>
      <c r="C222" s="31" t="str">
        <f t="shared" ca="1" si="37"/>
        <v/>
      </c>
      <c r="D222" s="32" t="str">
        <f t="shared" ca="1" si="33"/>
        <v/>
      </c>
      <c r="E222" s="4" t="str">
        <f t="shared" ca="1" si="38"/>
        <v/>
      </c>
      <c r="F222" s="31" t="str">
        <f t="shared" ca="1" si="39"/>
        <v/>
      </c>
      <c r="G222" s="32" t="str">
        <f t="shared" ca="1" si="34"/>
        <v/>
      </c>
      <c r="H222" s="77" t="str">
        <f t="shared" ca="1" si="35"/>
        <v/>
      </c>
      <c r="N222" s="159" t="str">
        <f t="shared" si="40"/>
        <v/>
      </c>
      <c r="O222" s="159" t="str">
        <f t="shared" si="36"/>
        <v/>
      </c>
    </row>
    <row r="223" spans="1:15">
      <c r="A223" s="164" t="str">
        <f t="shared" ca="1" si="31"/>
        <v/>
      </c>
      <c r="B223" s="44" t="str">
        <f t="shared" ca="1" si="32"/>
        <v/>
      </c>
      <c r="C223" s="31" t="str">
        <f t="shared" ca="1" si="37"/>
        <v/>
      </c>
      <c r="D223" s="32" t="str">
        <f t="shared" ca="1" si="33"/>
        <v/>
      </c>
      <c r="E223" s="4" t="str">
        <f t="shared" ca="1" si="38"/>
        <v/>
      </c>
      <c r="F223" s="31" t="str">
        <f t="shared" ca="1" si="39"/>
        <v/>
      </c>
      <c r="G223" s="32" t="str">
        <f t="shared" ca="1" si="34"/>
        <v/>
      </c>
      <c r="H223" s="77" t="str">
        <f t="shared" ca="1" si="35"/>
        <v/>
      </c>
      <c r="N223" s="159" t="str">
        <f t="shared" si="40"/>
        <v/>
      </c>
      <c r="O223" s="159" t="str">
        <f t="shared" si="36"/>
        <v/>
      </c>
    </row>
    <row r="224" spans="1:15">
      <c r="A224" s="164" t="str">
        <f t="shared" ca="1" si="31"/>
        <v/>
      </c>
      <c r="B224" s="44" t="str">
        <f t="shared" ca="1" si="32"/>
        <v/>
      </c>
      <c r="C224" s="31" t="str">
        <f t="shared" ca="1" si="37"/>
        <v/>
      </c>
      <c r="D224" s="32" t="str">
        <f t="shared" ca="1" si="33"/>
        <v/>
      </c>
      <c r="E224" s="4" t="str">
        <f t="shared" ca="1" si="38"/>
        <v/>
      </c>
      <c r="F224" s="31" t="str">
        <f t="shared" ca="1" si="39"/>
        <v/>
      </c>
      <c r="G224" s="32" t="str">
        <f t="shared" ca="1" si="34"/>
        <v/>
      </c>
      <c r="H224" s="77" t="str">
        <f t="shared" ca="1" si="35"/>
        <v/>
      </c>
      <c r="N224" s="159" t="str">
        <f t="shared" si="40"/>
        <v/>
      </c>
      <c r="O224" s="159" t="str">
        <f t="shared" si="36"/>
        <v/>
      </c>
    </row>
    <row r="225" spans="1:15">
      <c r="A225" s="164" t="str">
        <f t="shared" ca="1" si="31"/>
        <v/>
      </c>
      <c r="B225" s="44" t="str">
        <f t="shared" ca="1" si="32"/>
        <v/>
      </c>
      <c r="C225" s="31" t="str">
        <f t="shared" ca="1" si="37"/>
        <v/>
      </c>
      <c r="D225" s="32" t="str">
        <f t="shared" ca="1" si="33"/>
        <v/>
      </c>
      <c r="E225" s="4" t="str">
        <f t="shared" ca="1" si="38"/>
        <v/>
      </c>
      <c r="F225" s="31" t="str">
        <f t="shared" ca="1" si="39"/>
        <v/>
      </c>
      <c r="G225" s="32" t="str">
        <f t="shared" ca="1" si="34"/>
        <v/>
      </c>
      <c r="H225" s="77" t="str">
        <f t="shared" ca="1" si="35"/>
        <v/>
      </c>
      <c r="N225" s="159" t="str">
        <f t="shared" si="40"/>
        <v/>
      </c>
      <c r="O225" s="159" t="str">
        <f t="shared" si="36"/>
        <v/>
      </c>
    </row>
    <row r="226" spans="1:15">
      <c r="A226" s="164" t="str">
        <f t="shared" ca="1" si="31"/>
        <v/>
      </c>
      <c r="B226" s="44" t="str">
        <f t="shared" ca="1" si="32"/>
        <v/>
      </c>
      <c r="C226" s="31" t="str">
        <f t="shared" ca="1" si="37"/>
        <v/>
      </c>
      <c r="D226" s="32" t="str">
        <f t="shared" ca="1" si="33"/>
        <v/>
      </c>
      <c r="E226" s="4" t="str">
        <f t="shared" ca="1" si="38"/>
        <v/>
      </c>
      <c r="F226" s="31" t="str">
        <f t="shared" ca="1" si="39"/>
        <v/>
      </c>
      <c r="G226" s="32" t="str">
        <f t="shared" ca="1" si="34"/>
        <v/>
      </c>
      <c r="H226" s="77" t="str">
        <f t="shared" ca="1" si="35"/>
        <v/>
      </c>
      <c r="N226" s="159" t="str">
        <f t="shared" si="40"/>
        <v/>
      </c>
      <c r="O226" s="159" t="str">
        <f t="shared" si="36"/>
        <v/>
      </c>
    </row>
    <row r="227" spans="1:15">
      <c r="A227" s="164" t="str">
        <f t="shared" ca="1" si="31"/>
        <v/>
      </c>
      <c r="B227" s="44" t="str">
        <f t="shared" ca="1" si="32"/>
        <v/>
      </c>
      <c r="C227" s="31" t="str">
        <f t="shared" ca="1" si="37"/>
        <v/>
      </c>
      <c r="D227" s="32" t="str">
        <f t="shared" ca="1" si="33"/>
        <v/>
      </c>
      <c r="E227" s="4" t="str">
        <f t="shared" ca="1" si="38"/>
        <v/>
      </c>
      <c r="F227" s="31" t="str">
        <f t="shared" ca="1" si="39"/>
        <v/>
      </c>
      <c r="G227" s="32" t="str">
        <f t="shared" ca="1" si="34"/>
        <v/>
      </c>
      <c r="H227" s="77" t="str">
        <f t="shared" ca="1" si="35"/>
        <v/>
      </c>
      <c r="N227" s="159" t="str">
        <f t="shared" si="40"/>
        <v/>
      </c>
      <c r="O227" s="159" t="str">
        <f t="shared" si="36"/>
        <v/>
      </c>
    </row>
    <row r="228" spans="1:15">
      <c r="A228" s="164" t="str">
        <f t="shared" ca="1" si="31"/>
        <v/>
      </c>
      <c r="B228" s="44" t="str">
        <f t="shared" ca="1" si="32"/>
        <v/>
      </c>
      <c r="C228" s="31" t="str">
        <f t="shared" ca="1" si="37"/>
        <v/>
      </c>
      <c r="D228" s="32" t="str">
        <f t="shared" ca="1" si="33"/>
        <v/>
      </c>
      <c r="E228" s="4" t="str">
        <f t="shared" ca="1" si="38"/>
        <v/>
      </c>
      <c r="F228" s="31" t="str">
        <f t="shared" ca="1" si="39"/>
        <v/>
      </c>
      <c r="G228" s="32" t="str">
        <f t="shared" ca="1" si="34"/>
        <v/>
      </c>
      <c r="H228" s="77" t="str">
        <f t="shared" ca="1" si="35"/>
        <v/>
      </c>
      <c r="N228" s="159" t="str">
        <f t="shared" si="40"/>
        <v/>
      </c>
      <c r="O228" s="159" t="str">
        <f t="shared" si="36"/>
        <v/>
      </c>
    </row>
    <row r="229" spans="1:15">
      <c r="A229" s="164" t="str">
        <f t="shared" ca="1" si="31"/>
        <v/>
      </c>
      <c r="B229" s="44" t="str">
        <f t="shared" ca="1" si="32"/>
        <v/>
      </c>
      <c r="C229" s="31" t="str">
        <f t="shared" ca="1" si="37"/>
        <v/>
      </c>
      <c r="D229" s="32" t="str">
        <f t="shared" ca="1" si="33"/>
        <v/>
      </c>
      <c r="E229" s="4" t="str">
        <f t="shared" ca="1" si="38"/>
        <v/>
      </c>
      <c r="F229" s="31" t="str">
        <f t="shared" ca="1" si="39"/>
        <v/>
      </c>
      <c r="G229" s="32" t="str">
        <f t="shared" ca="1" si="34"/>
        <v/>
      </c>
      <c r="H229" s="77" t="str">
        <f t="shared" ca="1" si="35"/>
        <v/>
      </c>
      <c r="N229" s="159" t="str">
        <f t="shared" si="40"/>
        <v/>
      </c>
      <c r="O229" s="159" t="str">
        <f t="shared" si="36"/>
        <v/>
      </c>
    </row>
    <row r="230" spans="1:15">
      <c r="A230" s="164" t="str">
        <f t="shared" ca="1" si="31"/>
        <v/>
      </c>
      <c r="B230" s="44" t="str">
        <f t="shared" ca="1" si="32"/>
        <v/>
      </c>
      <c r="C230" s="31" t="str">
        <f t="shared" ca="1" si="37"/>
        <v/>
      </c>
      <c r="D230" s="32" t="str">
        <f t="shared" ca="1" si="33"/>
        <v/>
      </c>
      <c r="E230" s="4" t="str">
        <f t="shared" ca="1" si="38"/>
        <v/>
      </c>
      <c r="F230" s="31" t="str">
        <f t="shared" ca="1" si="39"/>
        <v/>
      </c>
      <c r="G230" s="32" t="str">
        <f t="shared" ca="1" si="34"/>
        <v/>
      </c>
      <c r="H230" s="77" t="str">
        <f t="shared" ca="1" si="35"/>
        <v/>
      </c>
      <c r="N230" s="159" t="str">
        <f t="shared" si="40"/>
        <v/>
      </c>
      <c r="O230" s="159" t="str">
        <f t="shared" si="36"/>
        <v/>
      </c>
    </row>
    <row r="231" spans="1:15">
      <c r="A231" s="164" t="str">
        <f t="shared" ca="1" si="31"/>
        <v/>
      </c>
      <c r="B231" s="44" t="str">
        <f t="shared" ca="1" si="32"/>
        <v/>
      </c>
      <c r="C231" s="31" t="str">
        <f t="shared" ca="1" si="37"/>
        <v/>
      </c>
      <c r="D231" s="32" t="str">
        <f t="shared" ca="1" si="33"/>
        <v/>
      </c>
      <c r="E231" s="4" t="str">
        <f t="shared" ca="1" si="38"/>
        <v/>
      </c>
      <c r="F231" s="31" t="str">
        <f t="shared" ca="1" si="39"/>
        <v/>
      </c>
      <c r="G231" s="32" t="str">
        <f t="shared" ca="1" si="34"/>
        <v/>
      </c>
      <c r="H231" s="77" t="str">
        <f t="shared" ca="1" si="35"/>
        <v/>
      </c>
      <c r="N231" s="159" t="str">
        <f t="shared" si="40"/>
        <v/>
      </c>
      <c r="O231" s="159" t="str">
        <f t="shared" si="36"/>
        <v/>
      </c>
    </row>
    <row r="232" spans="1:15">
      <c r="A232" s="164" t="str">
        <f t="shared" ca="1" si="31"/>
        <v/>
      </c>
      <c r="B232" s="44" t="str">
        <f t="shared" ca="1" si="32"/>
        <v/>
      </c>
      <c r="C232" s="31" t="str">
        <f t="shared" ca="1" si="37"/>
        <v/>
      </c>
      <c r="D232" s="32" t="str">
        <f t="shared" ca="1" si="33"/>
        <v/>
      </c>
      <c r="E232" s="4" t="str">
        <f t="shared" ca="1" si="38"/>
        <v/>
      </c>
      <c r="F232" s="31" t="str">
        <f t="shared" ca="1" si="39"/>
        <v/>
      </c>
      <c r="G232" s="32" t="str">
        <f t="shared" ca="1" si="34"/>
        <v/>
      </c>
      <c r="H232" s="77" t="str">
        <f t="shared" ca="1" si="35"/>
        <v/>
      </c>
      <c r="N232" s="159" t="str">
        <f t="shared" si="40"/>
        <v/>
      </c>
      <c r="O232" s="159" t="str">
        <f t="shared" si="36"/>
        <v/>
      </c>
    </row>
    <row r="233" spans="1:15">
      <c r="A233" s="164" t="str">
        <f t="shared" ref="A233:A296" ca="1" si="41">IF(AND(ISBLANK(P222), A232 = $P$1),NOW(),IF(ISBLANK(P222),"",P222))</f>
        <v/>
      </c>
      <c r="B233" s="44" t="str">
        <f t="shared" ref="B233:B296" ca="1" si="42">IF(COUNTIF(J:J,A233)=1,VLOOKUP(A233,J:K,2), IF(COUNTIF(J:J,A233)=0,$B$10,""))</f>
        <v/>
      </c>
      <c r="C233" s="31" t="str">
        <f t="shared" ca="1" si="37"/>
        <v/>
      </c>
      <c r="D233" s="32" t="str">
        <f t="shared" ref="D233:D296" ca="1" si="43">IF(ISERROR(B233-2),"",$B$6*ROUNDUP(A233-$A$14,0)/360*$B$5)</f>
        <v/>
      </c>
      <c r="E233" s="4" t="str">
        <f t="shared" ca="1" si="38"/>
        <v/>
      </c>
      <c r="F233" s="31" t="str">
        <f t="shared" ca="1" si="39"/>
        <v/>
      </c>
      <c r="G233" s="32" t="str">
        <f t="shared" ref="G233:G296" ca="1" si="44">IF(ISERROR(E233-2),"",$C$6*ROUNDUP(A233-$A$14,0)/360*$C$5)</f>
        <v/>
      </c>
      <c r="H233" s="77" t="str">
        <f t="shared" ref="H233:H296" ca="1" si="45">IF(ISERROR(B233-2),"",C233+D233-F233-G233)</f>
        <v/>
      </c>
      <c r="N233" s="159" t="str">
        <f t="shared" si="40"/>
        <v/>
      </c>
      <c r="O233" s="159" t="str">
        <f t="shared" si="36"/>
        <v/>
      </c>
    </row>
    <row r="234" spans="1:15">
      <c r="A234" s="164" t="str">
        <f t="shared" ca="1" si="41"/>
        <v/>
      </c>
      <c r="B234" s="44" t="str">
        <f t="shared" ca="1" si="42"/>
        <v/>
      </c>
      <c r="C234" s="31" t="str">
        <f t="shared" ca="1" si="37"/>
        <v/>
      </c>
      <c r="D234" s="32" t="str">
        <f t="shared" ca="1" si="43"/>
        <v/>
      </c>
      <c r="E234" s="4" t="str">
        <f t="shared" ca="1" si="38"/>
        <v/>
      </c>
      <c r="F234" s="31" t="str">
        <f t="shared" ca="1" si="39"/>
        <v/>
      </c>
      <c r="G234" s="32" t="str">
        <f t="shared" ca="1" si="44"/>
        <v/>
      </c>
      <c r="H234" s="77" t="str">
        <f t="shared" ca="1" si="45"/>
        <v/>
      </c>
      <c r="N234" s="159" t="str">
        <f t="shared" si="40"/>
        <v/>
      </c>
      <c r="O234" s="159" t="str">
        <f t="shared" si="36"/>
        <v/>
      </c>
    </row>
    <row r="235" spans="1:15">
      <c r="A235" s="164" t="str">
        <f t="shared" ca="1" si="41"/>
        <v/>
      </c>
      <c r="B235" s="44" t="str">
        <f t="shared" ca="1" si="42"/>
        <v/>
      </c>
      <c r="C235" s="31" t="str">
        <f t="shared" ca="1" si="37"/>
        <v/>
      </c>
      <c r="D235" s="32" t="str">
        <f t="shared" ca="1" si="43"/>
        <v/>
      </c>
      <c r="E235" s="4" t="str">
        <f t="shared" ca="1" si="38"/>
        <v/>
      </c>
      <c r="F235" s="31" t="str">
        <f t="shared" ca="1" si="39"/>
        <v/>
      </c>
      <c r="G235" s="32" t="str">
        <f t="shared" ca="1" si="44"/>
        <v/>
      </c>
      <c r="H235" s="77" t="str">
        <f t="shared" ca="1" si="45"/>
        <v/>
      </c>
      <c r="N235" s="159" t="str">
        <f t="shared" si="40"/>
        <v/>
      </c>
      <c r="O235" s="159" t="str">
        <f t="shared" si="36"/>
        <v/>
      </c>
    </row>
    <row r="236" spans="1:15">
      <c r="A236" s="164" t="str">
        <f t="shared" ca="1" si="41"/>
        <v/>
      </c>
      <c r="B236" s="44" t="str">
        <f t="shared" ca="1" si="42"/>
        <v/>
      </c>
      <c r="C236" s="31" t="str">
        <f t="shared" ca="1" si="37"/>
        <v/>
      </c>
      <c r="D236" s="32" t="str">
        <f t="shared" ca="1" si="43"/>
        <v/>
      </c>
      <c r="E236" s="4" t="str">
        <f t="shared" ca="1" si="38"/>
        <v/>
      </c>
      <c r="F236" s="31" t="str">
        <f t="shared" ca="1" si="39"/>
        <v/>
      </c>
      <c r="G236" s="32" t="str">
        <f t="shared" ca="1" si="44"/>
        <v/>
      </c>
      <c r="H236" s="77" t="str">
        <f t="shared" ca="1" si="45"/>
        <v/>
      </c>
      <c r="N236" s="159" t="str">
        <f t="shared" si="40"/>
        <v/>
      </c>
      <c r="O236" s="159" t="str">
        <f t="shared" si="36"/>
        <v/>
      </c>
    </row>
    <row r="237" spans="1:15">
      <c r="A237" s="164" t="str">
        <f t="shared" ca="1" si="41"/>
        <v/>
      </c>
      <c r="B237" s="44" t="str">
        <f t="shared" ca="1" si="42"/>
        <v/>
      </c>
      <c r="C237" s="31" t="str">
        <f t="shared" ca="1" si="37"/>
        <v/>
      </c>
      <c r="D237" s="32" t="str">
        <f t="shared" ca="1" si="43"/>
        <v/>
      </c>
      <c r="E237" s="4" t="str">
        <f t="shared" ca="1" si="38"/>
        <v/>
      </c>
      <c r="F237" s="31" t="str">
        <f t="shared" ca="1" si="39"/>
        <v/>
      </c>
      <c r="G237" s="32" t="str">
        <f t="shared" ca="1" si="44"/>
        <v/>
      </c>
      <c r="H237" s="77" t="str">
        <f t="shared" ca="1" si="45"/>
        <v/>
      </c>
      <c r="N237" s="159" t="str">
        <f t="shared" si="40"/>
        <v/>
      </c>
      <c r="O237" s="159" t="str">
        <f t="shared" si="36"/>
        <v/>
      </c>
    </row>
    <row r="238" spans="1:15">
      <c r="A238" s="164" t="str">
        <f t="shared" ca="1" si="41"/>
        <v/>
      </c>
      <c r="B238" s="44" t="str">
        <f t="shared" ca="1" si="42"/>
        <v/>
      </c>
      <c r="C238" s="31" t="str">
        <f t="shared" ca="1" si="37"/>
        <v/>
      </c>
      <c r="D238" s="32" t="str">
        <f t="shared" ca="1" si="43"/>
        <v/>
      </c>
      <c r="E238" s="4" t="str">
        <f t="shared" ca="1" si="38"/>
        <v/>
      </c>
      <c r="F238" s="31" t="str">
        <f t="shared" ca="1" si="39"/>
        <v/>
      </c>
      <c r="G238" s="32" t="str">
        <f t="shared" ca="1" si="44"/>
        <v/>
      </c>
      <c r="H238" s="77" t="str">
        <f t="shared" ca="1" si="45"/>
        <v/>
      </c>
      <c r="N238" s="159" t="str">
        <f t="shared" si="40"/>
        <v/>
      </c>
      <c r="O238" s="159" t="str">
        <f t="shared" si="36"/>
        <v/>
      </c>
    </row>
    <row r="239" spans="1:15">
      <c r="A239" s="164" t="str">
        <f t="shared" ca="1" si="41"/>
        <v/>
      </c>
      <c r="B239" s="44" t="str">
        <f t="shared" ca="1" si="42"/>
        <v/>
      </c>
      <c r="C239" s="31" t="str">
        <f t="shared" ca="1" si="37"/>
        <v/>
      </c>
      <c r="D239" s="32" t="str">
        <f t="shared" ca="1" si="43"/>
        <v/>
      </c>
      <c r="E239" s="4" t="str">
        <f t="shared" ca="1" si="38"/>
        <v/>
      </c>
      <c r="F239" s="31" t="str">
        <f t="shared" ca="1" si="39"/>
        <v/>
      </c>
      <c r="G239" s="32" t="str">
        <f t="shared" ca="1" si="44"/>
        <v/>
      </c>
      <c r="H239" s="77" t="str">
        <f t="shared" ca="1" si="45"/>
        <v/>
      </c>
      <c r="N239" s="159" t="str">
        <f t="shared" si="40"/>
        <v/>
      </c>
      <c r="O239" s="159" t="str">
        <f t="shared" si="36"/>
        <v/>
      </c>
    </row>
    <row r="240" spans="1:15">
      <c r="A240" s="164" t="str">
        <f t="shared" ca="1" si="41"/>
        <v/>
      </c>
      <c r="B240" s="44" t="str">
        <f t="shared" ca="1" si="42"/>
        <v/>
      </c>
      <c r="C240" s="31" t="str">
        <f t="shared" ca="1" si="37"/>
        <v/>
      </c>
      <c r="D240" s="32" t="str">
        <f t="shared" ca="1" si="43"/>
        <v/>
      </c>
      <c r="E240" s="4" t="str">
        <f t="shared" ca="1" si="38"/>
        <v/>
      </c>
      <c r="F240" s="31" t="str">
        <f t="shared" ca="1" si="39"/>
        <v/>
      </c>
      <c r="G240" s="32" t="str">
        <f t="shared" ca="1" si="44"/>
        <v/>
      </c>
      <c r="H240" s="77" t="str">
        <f t="shared" ca="1" si="45"/>
        <v/>
      </c>
      <c r="N240" s="159" t="str">
        <f t="shared" si="40"/>
        <v/>
      </c>
      <c r="O240" s="159" t="str">
        <f t="shared" si="36"/>
        <v/>
      </c>
    </row>
    <row r="241" spans="1:15">
      <c r="A241" s="164" t="str">
        <f t="shared" ca="1" si="41"/>
        <v/>
      </c>
      <c r="B241" s="44" t="str">
        <f t="shared" ca="1" si="42"/>
        <v/>
      </c>
      <c r="C241" s="31" t="str">
        <f t="shared" ca="1" si="37"/>
        <v/>
      </c>
      <c r="D241" s="32" t="str">
        <f t="shared" ca="1" si="43"/>
        <v/>
      </c>
      <c r="E241" s="4" t="str">
        <f t="shared" ca="1" si="38"/>
        <v/>
      </c>
      <c r="F241" s="31" t="str">
        <f t="shared" ca="1" si="39"/>
        <v/>
      </c>
      <c r="G241" s="32" t="str">
        <f t="shared" ca="1" si="44"/>
        <v/>
      </c>
      <c r="H241" s="77" t="str">
        <f t="shared" ca="1" si="45"/>
        <v/>
      </c>
      <c r="N241" s="159" t="str">
        <f t="shared" si="40"/>
        <v/>
      </c>
      <c r="O241" s="159" t="str">
        <f t="shared" si="36"/>
        <v/>
      </c>
    </row>
    <row r="242" spans="1:15">
      <c r="A242" s="164" t="str">
        <f t="shared" ca="1" si="41"/>
        <v/>
      </c>
      <c r="B242" s="44" t="str">
        <f t="shared" ca="1" si="42"/>
        <v/>
      </c>
      <c r="C242" s="31" t="str">
        <f t="shared" ca="1" si="37"/>
        <v/>
      </c>
      <c r="D242" s="32" t="str">
        <f t="shared" ca="1" si="43"/>
        <v/>
      </c>
      <c r="E242" s="4" t="str">
        <f t="shared" ca="1" si="38"/>
        <v/>
      </c>
      <c r="F242" s="31" t="str">
        <f t="shared" ca="1" si="39"/>
        <v/>
      </c>
      <c r="G242" s="32" t="str">
        <f t="shared" ca="1" si="44"/>
        <v/>
      </c>
      <c r="H242" s="77" t="str">
        <f t="shared" ca="1" si="45"/>
        <v/>
      </c>
      <c r="N242" s="159" t="str">
        <f t="shared" si="40"/>
        <v/>
      </c>
      <c r="O242" s="159" t="str">
        <f t="shared" si="36"/>
        <v/>
      </c>
    </row>
    <row r="243" spans="1:15">
      <c r="A243" s="164" t="str">
        <f t="shared" ca="1" si="41"/>
        <v/>
      </c>
      <c r="B243" s="44" t="str">
        <f t="shared" ca="1" si="42"/>
        <v/>
      </c>
      <c r="C243" s="31" t="str">
        <f t="shared" ca="1" si="37"/>
        <v/>
      </c>
      <c r="D243" s="32" t="str">
        <f t="shared" ca="1" si="43"/>
        <v/>
      </c>
      <c r="E243" s="4" t="str">
        <f t="shared" ca="1" si="38"/>
        <v/>
      </c>
      <c r="F243" s="31" t="str">
        <f t="shared" ca="1" si="39"/>
        <v/>
      </c>
      <c r="G243" s="32" t="str">
        <f t="shared" ca="1" si="44"/>
        <v/>
      </c>
      <c r="H243" s="77" t="str">
        <f t="shared" ca="1" si="45"/>
        <v/>
      </c>
      <c r="N243" s="159" t="str">
        <f t="shared" si="40"/>
        <v/>
      </c>
      <c r="O243" s="159" t="str">
        <f t="shared" si="36"/>
        <v/>
      </c>
    </row>
    <row r="244" spans="1:15">
      <c r="A244" s="164" t="str">
        <f t="shared" ca="1" si="41"/>
        <v/>
      </c>
      <c r="B244" s="44" t="str">
        <f t="shared" ca="1" si="42"/>
        <v/>
      </c>
      <c r="C244" s="31" t="str">
        <f t="shared" ca="1" si="37"/>
        <v/>
      </c>
      <c r="D244" s="32" t="str">
        <f t="shared" ca="1" si="43"/>
        <v/>
      </c>
      <c r="E244" s="4" t="str">
        <f t="shared" ca="1" si="38"/>
        <v/>
      </c>
      <c r="F244" s="31" t="str">
        <f t="shared" ca="1" si="39"/>
        <v/>
      </c>
      <c r="G244" s="32" t="str">
        <f t="shared" ca="1" si="44"/>
        <v/>
      </c>
      <c r="H244" s="77" t="str">
        <f t="shared" ca="1" si="45"/>
        <v/>
      </c>
      <c r="N244" s="159" t="str">
        <f t="shared" si="40"/>
        <v/>
      </c>
      <c r="O244" s="159" t="str">
        <f t="shared" si="36"/>
        <v/>
      </c>
    </row>
    <row r="245" spans="1:15">
      <c r="A245" s="164" t="str">
        <f t="shared" ca="1" si="41"/>
        <v/>
      </c>
      <c r="B245" s="44" t="str">
        <f t="shared" ca="1" si="42"/>
        <v/>
      </c>
      <c r="C245" s="31" t="str">
        <f t="shared" ca="1" si="37"/>
        <v/>
      </c>
      <c r="D245" s="32" t="str">
        <f t="shared" ca="1" si="43"/>
        <v/>
      </c>
      <c r="E245" s="4" t="str">
        <f t="shared" ca="1" si="38"/>
        <v/>
      </c>
      <c r="F245" s="31" t="str">
        <f t="shared" ca="1" si="39"/>
        <v/>
      </c>
      <c r="G245" s="32" t="str">
        <f t="shared" ca="1" si="44"/>
        <v/>
      </c>
      <c r="H245" s="77" t="str">
        <f t="shared" ca="1" si="45"/>
        <v/>
      </c>
      <c r="N245" s="159" t="str">
        <f t="shared" si="40"/>
        <v/>
      </c>
      <c r="O245" s="159" t="str">
        <f t="shared" si="36"/>
        <v/>
      </c>
    </row>
    <row r="246" spans="1:15">
      <c r="A246" s="164" t="str">
        <f t="shared" ca="1" si="41"/>
        <v/>
      </c>
      <c r="B246" s="44" t="str">
        <f t="shared" ca="1" si="42"/>
        <v/>
      </c>
      <c r="C246" s="31" t="str">
        <f t="shared" ca="1" si="37"/>
        <v/>
      </c>
      <c r="D246" s="32" t="str">
        <f t="shared" ca="1" si="43"/>
        <v/>
      </c>
      <c r="E246" s="4" t="str">
        <f t="shared" ca="1" si="38"/>
        <v/>
      </c>
      <c r="F246" s="31" t="str">
        <f t="shared" ca="1" si="39"/>
        <v/>
      </c>
      <c r="G246" s="32" t="str">
        <f t="shared" ca="1" si="44"/>
        <v/>
      </c>
      <c r="H246" s="77" t="str">
        <f t="shared" ca="1" si="45"/>
        <v/>
      </c>
      <c r="N246" s="159" t="str">
        <f t="shared" si="40"/>
        <v/>
      </c>
      <c r="O246" s="159" t="str">
        <f t="shared" si="36"/>
        <v/>
      </c>
    </row>
    <row r="247" spans="1:15">
      <c r="A247" s="164" t="str">
        <f t="shared" ca="1" si="41"/>
        <v/>
      </c>
      <c r="B247" s="44" t="str">
        <f t="shared" ca="1" si="42"/>
        <v/>
      </c>
      <c r="C247" s="31" t="str">
        <f t="shared" ca="1" si="37"/>
        <v/>
      </c>
      <c r="D247" s="32" t="str">
        <f t="shared" ca="1" si="43"/>
        <v/>
      </c>
      <c r="E247" s="4" t="str">
        <f t="shared" ca="1" si="38"/>
        <v/>
      </c>
      <c r="F247" s="31" t="str">
        <f t="shared" ca="1" si="39"/>
        <v/>
      </c>
      <c r="G247" s="32" t="str">
        <f t="shared" ca="1" si="44"/>
        <v/>
      </c>
      <c r="H247" s="77" t="str">
        <f t="shared" ca="1" si="45"/>
        <v/>
      </c>
      <c r="N247" s="159" t="str">
        <f t="shared" si="40"/>
        <v/>
      </c>
      <c r="O247" s="159" t="str">
        <f t="shared" si="36"/>
        <v/>
      </c>
    </row>
    <row r="248" spans="1:15">
      <c r="A248" s="164" t="str">
        <f t="shared" ca="1" si="41"/>
        <v/>
      </c>
      <c r="B248" s="44" t="str">
        <f t="shared" ca="1" si="42"/>
        <v/>
      </c>
      <c r="C248" s="31" t="str">
        <f t="shared" ca="1" si="37"/>
        <v/>
      </c>
      <c r="D248" s="32" t="str">
        <f t="shared" ca="1" si="43"/>
        <v/>
      </c>
      <c r="E248" s="4" t="str">
        <f t="shared" ca="1" si="38"/>
        <v/>
      </c>
      <c r="F248" s="31" t="str">
        <f t="shared" ca="1" si="39"/>
        <v/>
      </c>
      <c r="G248" s="32" t="str">
        <f t="shared" ca="1" si="44"/>
        <v/>
      </c>
      <c r="H248" s="77" t="str">
        <f t="shared" ca="1" si="45"/>
        <v/>
      </c>
      <c r="N248" s="159" t="str">
        <f t="shared" si="40"/>
        <v/>
      </c>
      <c r="O248" s="159" t="str">
        <f t="shared" si="36"/>
        <v/>
      </c>
    </row>
    <row r="249" spans="1:15">
      <c r="A249" s="164" t="str">
        <f t="shared" ca="1" si="41"/>
        <v/>
      </c>
      <c r="B249" s="44" t="str">
        <f t="shared" ca="1" si="42"/>
        <v/>
      </c>
      <c r="C249" s="31" t="str">
        <f t="shared" ca="1" si="37"/>
        <v/>
      </c>
      <c r="D249" s="32" t="str">
        <f t="shared" ca="1" si="43"/>
        <v/>
      </c>
      <c r="E249" s="4" t="str">
        <f t="shared" ca="1" si="38"/>
        <v/>
      </c>
      <c r="F249" s="31" t="str">
        <f t="shared" ca="1" si="39"/>
        <v/>
      </c>
      <c r="G249" s="32" t="str">
        <f t="shared" ca="1" si="44"/>
        <v/>
      </c>
      <c r="H249" s="77" t="str">
        <f t="shared" ca="1" si="45"/>
        <v/>
      </c>
      <c r="N249" s="159" t="str">
        <f t="shared" si="40"/>
        <v/>
      </c>
      <c r="O249" s="159" t="str">
        <f t="shared" si="36"/>
        <v/>
      </c>
    </row>
    <row r="250" spans="1:15">
      <c r="A250" s="164" t="str">
        <f t="shared" ca="1" si="41"/>
        <v/>
      </c>
      <c r="B250" s="44" t="str">
        <f t="shared" ca="1" si="42"/>
        <v/>
      </c>
      <c r="C250" s="31" t="str">
        <f t="shared" ca="1" si="37"/>
        <v/>
      </c>
      <c r="D250" s="32" t="str">
        <f t="shared" ca="1" si="43"/>
        <v/>
      </c>
      <c r="E250" s="4" t="str">
        <f t="shared" ca="1" si="38"/>
        <v/>
      </c>
      <c r="F250" s="31" t="str">
        <f t="shared" ca="1" si="39"/>
        <v/>
      </c>
      <c r="G250" s="32" t="str">
        <f t="shared" ca="1" si="44"/>
        <v/>
      </c>
      <c r="H250" s="77" t="str">
        <f t="shared" ca="1" si="45"/>
        <v/>
      </c>
      <c r="N250" s="159" t="str">
        <f t="shared" si="40"/>
        <v/>
      </c>
      <c r="O250" s="159" t="str">
        <f t="shared" si="36"/>
        <v/>
      </c>
    </row>
    <row r="251" spans="1:15">
      <c r="A251" s="164" t="str">
        <f t="shared" ca="1" si="41"/>
        <v/>
      </c>
      <c r="B251" s="44" t="str">
        <f t="shared" ca="1" si="42"/>
        <v/>
      </c>
      <c r="C251" s="31" t="str">
        <f t="shared" ca="1" si="37"/>
        <v/>
      </c>
      <c r="D251" s="32" t="str">
        <f t="shared" ca="1" si="43"/>
        <v/>
      </c>
      <c r="E251" s="4" t="str">
        <f t="shared" ca="1" si="38"/>
        <v/>
      </c>
      <c r="F251" s="31" t="str">
        <f t="shared" ca="1" si="39"/>
        <v/>
      </c>
      <c r="G251" s="32" t="str">
        <f t="shared" ca="1" si="44"/>
        <v/>
      </c>
      <c r="H251" s="77" t="str">
        <f t="shared" ca="1" si="45"/>
        <v/>
      </c>
      <c r="N251" s="159" t="str">
        <f t="shared" si="40"/>
        <v/>
      </c>
      <c r="O251" s="159" t="str">
        <f t="shared" si="36"/>
        <v/>
      </c>
    </row>
    <row r="252" spans="1:15">
      <c r="A252" s="164" t="str">
        <f t="shared" ca="1" si="41"/>
        <v/>
      </c>
      <c r="B252" s="44" t="str">
        <f t="shared" ca="1" si="42"/>
        <v/>
      </c>
      <c r="C252" s="31" t="str">
        <f t="shared" ca="1" si="37"/>
        <v/>
      </c>
      <c r="D252" s="32" t="str">
        <f t="shared" ca="1" si="43"/>
        <v/>
      </c>
      <c r="E252" s="4" t="str">
        <f t="shared" ca="1" si="38"/>
        <v/>
      </c>
      <c r="F252" s="31" t="str">
        <f t="shared" ca="1" si="39"/>
        <v/>
      </c>
      <c r="G252" s="32" t="str">
        <f t="shared" ca="1" si="44"/>
        <v/>
      </c>
      <c r="H252" s="77" t="str">
        <f t="shared" ca="1" si="45"/>
        <v/>
      </c>
      <c r="N252" s="159" t="str">
        <f t="shared" si="40"/>
        <v/>
      </c>
      <c r="O252" s="159" t="str">
        <f t="shared" si="36"/>
        <v/>
      </c>
    </row>
    <row r="253" spans="1:15">
      <c r="A253" s="164" t="str">
        <f t="shared" ca="1" si="41"/>
        <v/>
      </c>
      <c r="B253" s="44" t="str">
        <f t="shared" ca="1" si="42"/>
        <v/>
      </c>
      <c r="C253" s="31" t="str">
        <f t="shared" ca="1" si="37"/>
        <v/>
      </c>
      <c r="D253" s="32" t="str">
        <f t="shared" ca="1" si="43"/>
        <v/>
      </c>
      <c r="E253" s="4" t="str">
        <f t="shared" ca="1" si="38"/>
        <v/>
      </c>
      <c r="F253" s="31" t="str">
        <f t="shared" ca="1" si="39"/>
        <v/>
      </c>
      <c r="G253" s="32" t="str">
        <f t="shared" ca="1" si="44"/>
        <v/>
      </c>
      <c r="H253" s="77" t="str">
        <f t="shared" ca="1" si="45"/>
        <v/>
      </c>
      <c r="N253" s="159" t="str">
        <f t="shared" si="40"/>
        <v/>
      </c>
      <c r="O253" s="159" t="str">
        <f t="shared" si="36"/>
        <v/>
      </c>
    </row>
    <row r="254" spans="1:15">
      <c r="A254" s="164" t="str">
        <f t="shared" ca="1" si="41"/>
        <v/>
      </c>
      <c r="B254" s="44" t="str">
        <f t="shared" ca="1" si="42"/>
        <v/>
      </c>
      <c r="C254" s="31" t="str">
        <f t="shared" ca="1" si="37"/>
        <v/>
      </c>
      <c r="D254" s="32" t="str">
        <f t="shared" ca="1" si="43"/>
        <v/>
      </c>
      <c r="E254" s="4" t="str">
        <f t="shared" ca="1" si="38"/>
        <v/>
      </c>
      <c r="F254" s="31" t="str">
        <f t="shared" ca="1" si="39"/>
        <v/>
      </c>
      <c r="G254" s="32" t="str">
        <f t="shared" ca="1" si="44"/>
        <v/>
      </c>
      <c r="H254" s="77" t="str">
        <f t="shared" ca="1" si="45"/>
        <v/>
      </c>
      <c r="N254" s="159" t="str">
        <f t="shared" si="40"/>
        <v/>
      </c>
      <c r="O254" s="159" t="str">
        <f t="shared" si="36"/>
        <v/>
      </c>
    </row>
    <row r="255" spans="1:15">
      <c r="A255" s="164" t="str">
        <f t="shared" ca="1" si="41"/>
        <v/>
      </c>
      <c r="B255" s="44" t="str">
        <f t="shared" ca="1" si="42"/>
        <v/>
      </c>
      <c r="C255" s="31" t="str">
        <f t="shared" ca="1" si="37"/>
        <v/>
      </c>
      <c r="D255" s="32" t="str">
        <f t="shared" ca="1" si="43"/>
        <v/>
      </c>
      <c r="E255" s="4" t="str">
        <f t="shared" ca="1" si="38"/>
        <v/>
      </c>
      <c r="F255" s="31" t="str">
        <f t="shared" ca="1" si="39"/>
        <v/>
      </c>
      <c r="G255" s="32" t="str">
        <f t="shared" ca="1" si="44"/>
        <v/>
      </c>
      <c r="H255" s="77" t="str">
        <f t="shared" ca="1" si="45"/>
        <v/>
      </c>
      <c r="N255" s="159" t="str">
        <f t="shared" si="40"/>
        <v/>
      </c>
      <c r="O255" s="159" t="str">
        <f t="shared" si="36"/>
        <v/>
      </c>
    </row>
    <row r="256" spans="1:15">
      <c r="A256" s="164" t="str">
        <f t="shared" ca="1" si="41"/>
        <v/>
      </c>
      <c r="B256" s="44" t="str">
        <f t="shared" ca="1" si="42"/>
        <v/>
      </c>
      <c r="C256" s="31" t="str">
        <f t="shared" ca="1" si="37"/>
        <v/>
      </c>
      <c r="D256" s="32" t="str">
        <f t="shared" ca="1" si="43"/>
        <v/>
      </c>
      <c r="E256" s="4" t="str">
        <f t="shared" ca="1" si="38"/>
        <v/>
      </c>
      <c r="F256" s="31" t="str">
        <f t="shared" ca="1" si="39"/>
        <v/>
      </c>
      <c r="G256" s="32" t="str">
        <f t="shared" ca="1" si="44"/>
        <v/>
      </c>
      <c r="H256" s="77" t="str">
        <f t="shared" ca="1" si="45"/>
        <v/>
      </c>
      <c r="N256" s="159" t="str">
        <f t="shared" si="40"/>
        <v/>
      </c>
      <c r="O256" s="159" t="str">
        <f t="shared" si="36"/>
        <v/>
      </c>
    </row>
    <row r="257" spans="1:15">
      <c r="A257" s="164" t="str">
        <f t="shared" ca="1" si="41"/>
        <v/>
      </c>
      <c r="B257" s="44" t="str">
        <f t="shared" ca="1" si="42"/>
        <v/>
      </c>
      <c r="C257" s="31" t="str">
        <f t="shared" ca="1" si="37"/>
        <v/>
      </c>
      <c r="D257" s="32" t="str">
        <f t="shared" ca="1" si="43"/>
        <v/>
      </c>
      <c r="E257" s="4" t="str">
        <f t="shared" ca="1" si="38"/>
        <v/>
      </c>
      <c r="F257" s="31" t="str">
        <f t="shared" ca="1" si="39"/>
        <v/>
      </c>
      <c r="G257" s="32" t="str">
        <f t="shared" ca="1" si="44"/>
        <v/>
      </c>
      <c r="H257" s="77" t="str">
        <f t="shared" ca="1" si="45"/>
        <v/>
      </c>
      <c r="N257" s="159" t="str">
        <f t="shared" si="40"/>
        <v/>
      </c>
      <c r="O257" s="159" t="str">
        <f t="shared" si="36"/>
        <v/>
      </c>
    </row>
    <row r="258" spans="1:15">
      <c r="A258" s="164" t="str">
        <f t="shared" ca="1" si="41"/>
        <v/>
      </c>
      <c r="B258" s="44" t="str">
        <f t="shared" ca="1" si="42"/>
        <v/>
      </c>
      <c r="C258" s="31" t="str">
        <f t="shared" ca="1" si="37"/>
        <v/>
      </c>
      <c r="D258" s="32" t="str">
        <f t="shared" ca="1" si="43"/>
        <v/>
      </c>
      <c r="E258" s="4" t="str">
        <f t="shared" ca="1" si="38"/>
        <v/>
      </c>
      <c r="F258" s="31" t="str">
        <f t="shared" ca="1" si="39"/>
        <v/>
      </c>
      <c r="G258" s="32" t="str">
        <f t="shared" ca="1" si="44"/>
        <v/>
      </c>
      <c r="H258" s="77" t="str">
        <f t="shared" ca="1" si="45"/>
        <v/>
      </c>
      <c r="N258" s="159" t="str">
        <f t="shared" si="40"/>
        <v/>
      </c>
      <c r="O258" s="159" t="str">
        <f t="shared" si="36"/>
        <v/>
      </c>
    </row>
    <row r="259" spans="1:15">
      <c r="A259" s="164" t="str">
        <f t="shared" ca="1" si="41"/>
        <v/>
      </c>
      <c r="B259" s="44" t="str">
        <f t="shared" ca="1" si="42"/>
        <v/>
      </c>
      <c r="C259" s="31" t="str">
        <f t="shared" ca="1" si="37"/>
        <v/>
      </c>
      <c r="D259" s="32" t="str">
        <f t="shared" ca="1" si="43"/>
        <v/>
      </c>
      <c r="E259" s="4" t="str">
        <f t="shared" ca="1" si="38"/>
        <v/>
      </c>
      <c r="F259" s="31" t="str">
        <f t="shared" ca="1" si="39"/>
        <v/>
      </c>
      <c r="G259" s="32" t="str">
        <f t="shared" ca="1" si="44"/>
        <v/>
      </c>
      <c r="H259" s="77" t="str">
        <f t="shared" ca="1" si="45"/>
        <v/>
      </c>
      <c r="N259" s="159" t="str">
        <f t="shared" si="40"/>
        <v/>
      </c>
      <c r="O259" s="159" t="str">
        <f t="shared" si="36"/>
        <v/>
      </c>
    </row>
    <row r="260" spans="1:15">
      <c r="A260" s="164" t="str">
        <f t="shared" ca="1" si="41"/>
        <v/>
      </c>
      <c r="B260" s="44" t="str">
        <f t="shared" ca="1" si="42"/>
        <v/>
      </c>
      <c r="C260" s="31" t="str">
        <f t="shared" ca="1" si="37"/>
        <v/>
      </c>
      <c r="D260" s="32" t="str">
        <f t="shared" ca="1" si="43"/>
        <v/>
      </c>
      <c r="E260" s="4" t="str">
        <f t="shared" ca="1" si="38"/>
        <v/>
      </c>
      <c r="F260" s="31" t="str">
        <f t="shared" ca="1" si="39"/>
        <v/>
      </c>
      <c r="G260" s="32" t="str">
        <f t="shared" ca="1" si="44"/>
        <v/>
      </c>
      <c r="H260" s="77" t="str">
        <f t="shared" ca="1" si="45"/>
        <v/>
      </c>
      <c r="N260" s="159" t="str">
        <f t="shared" si="40"/>
        <v/>
      </c>
      <c r="O260" s="159" t="str">
        <f t="shared" ref="O260:O323" si="46">IF(N260&gt;$A$14,N260,"")</f>
        <v/>
      </c>
    </row>
    <row r="261" spans="1:15">
      <c r="A261" s="164" t="str">
        <f t="shared" ca="1" si="41"/>
        <v/>
      </c>
      <c r="B261" s="44" t="str">
        <f t="shared" ca="1" si="42"/>
        <v/>
      </c>
      <c r="C261" s="31" t="str">
        <f t="shared" ca="1" si="37"/>
        <v/>
      </c>
      <c r="D261" s="32" t="str">
        <f t="shared" ca="1" si="43"/>
        <v/>
      </c>
      <c r="E261" s="4" t="str">
        <f t="shared" ca="1" si="38"/>
        <v/>
      </c>
      <c r="F261" s="31" t="str">
        <f t="shared" ca="1" si="39"/>
        <v/>
      </c>
      <c r="G261" s="32" t="str">
        <f t="shared" ca="1" si="44"/>
        <v/>
      </c>
      <c r="H261" s="77" t="str">
        <f t="shared" ca="1" si="45"/>
        <v/>
      </c>
      <c r="N261" s="159" t="str">
        <f t="shared" si="40"/>
        <v/>
      </c>
      <c r="O261" s="159" t="str">
        <f t="shared" si="46"/>
        <v/>
      </c>
    </row>
    <row r="262" spans="1:15">
      <c r="A262" s="164" t="str">
        <f t="shared" ca="1" si="41"/>
        <v/>
      </c>
      <c r="B262" s="44" t="str">
        <f t="shared" ca="1" si="42"/>
        <v/>
      </c>
      <c r="C262" s="31" t="str">
        <f t="shared" ca="1" si="37"/>
        <v/>
      </c>
      <c r="D262" s="32" t="str">
        <f t="shared" ca="1" si="43"/>
        <v/>
      </c>
      <c r="E262" s="4" t="str">
        <f t="shared" ca="1" si="38"/>
        <v/>
      </c>
      <c r="F262" s="31" t="str">
        <f t="shared" ca="1" si="39"/>
        <v/>
      </c>
      <c r="G262" s="32" t="str">
        <f t="shared" ca="1" si="44"/>
        <v/>
      </c>
      <c r="H262" s="77" t="str">
        <f t="shared" ca="1" si="45"/>
        <v/>
      </c>
      <c r="N262" s="159" t="str">
        <f t="shared" si="40"/>
        <v/>
      </c>
      <c r="O262" s="159" t="str">
        <f t="shared" si="46"/>
        <v/>
      </c>
    </row>
    <row r="263" spans="1:15">
      <c r="A263" s="164" t="str">
        <f t="shared" ca="1" si="41"/>
        <v/>
      </c>
      <c r="B263" s="44" t="str">
        <f t="shared" ca="1" si="42"/>
        <v/>
      </c>
      <c r="C263" s="31" t="str">
        <f t="shared" ca="1" si="37"/>
        <v/>
      </c>
      <c r="D263" s="32" t="str">
        <f t="shared" ca="1" si="43"/>
        <v/>
      </c>
      <c r="E263" s="4" t="str">
        <f t="shared" ca="1" si="38"/>
        <v/>
      </c>
      <c r="F263" s="31" t="str">
        <f t="shared" ca="1" si="39"/>
        <v/>
      </c>
      <c r="G263" s="32" t="str">
        <f t="shared" ca="1" si="44"/>
        <v/>
      </c>
      <c r="H263" s="77" t="str">
        <f t="shared" ca="1" si="45"/>
        <v/>
      </c>
      <c r="N263" s="159" t="str">
        <f t="shared" si="40"/>
        <v/>
      </c>
      <c r="O263" s="159" t="str">
        <f t="shared" si="46"/>
        <v/>
      </c>
    </row>
    <row r="264" spans="1:15">
      <c r="A264" s="164" t="str">
        <f t="shared" ca="1" si="41"/>
        <v/>
      </c>
      <c r="B264" s="44" t="str">
        <f t="shared" ca="1" si="42"/>
        <v/>
      </c>
      <c r="C264" s="31" t="str">
        <f t="shared" ca="1" si="37"/>
        <v/>
      </c>
      <c r="D264" s="32" t="str">
        <f t="shared" ca="1" si="43"/>
        <v/>
      </c>
      <c r="E264" s="4" t="str">
        <f t="shared" ca="1" si="38"/>
        <v/>
      </c>
      <c r="F264" s="31" t="str">
        <f t="shared" ca="1" si="39"/>
        <v/>
      </c>
      <c r="G264" s="32" t="str">
        <f t="shared" ca="1" si="44"/>
        <v/>
      </c>
      <c r="H264" s="77" t="str">
        <f t="shared" ca="1" si="45"/>
        <v/>
      </c>
      <c r="N264" s="159" t="str">
        <f t="shared" si="40"/>
        <v/>
      </c>
      <c r="O264" s="159" t="str">
        <f t="shared" si="46"/>
        <v/>
      </c>
    </row>
    <row r="265" spans="1:15">
      <c r="A265" s="164" t="str">
        <f t="shared" ca="1" si="41"/>
        <v/>
      </c>
      <c r="B265" s="44" t="str">
        <f t="shared" ca="1" si="42"/>
        <v/>
      </c>
      <c r="C265" s="31" t="str">
        <f t="shared" ca="1" si="37"/>
        <v/>
      </c>
      <c r="D265" s="32" t="str">
        <f t="shared" ca="1" si="43"/>
        <v/>
      </c>
      <c r="E265" s="4" t="str">
        <f t="shared" ca="1" si="38"/>
        <v/>
      </c>
      <c r="F265" s="31" t="str">
        <f t="shared" ca="1" si="39"/>
        <v/>
      </c>
      <c r="G265" s="32" t="str">
        <f t="shared" ca="1" si="44"/>
        <v/>
      </c>
      <c r="H265" s="77" t="str">
        <f t="shared" ca="1" si="45"/>
        <v/>
      </c>
      <c r="N265" s="159" t="str">
        <f t="shared" si="40"/>
        <v/>
      </c>
      <c r="O265" s="159" t="str">
        <f t="shared" si="46"/>
        <v/>
      </c>
    </row>
    <row r="266" spans="1:15">
      <c r="A266" s="164" t="str">
        <f t="shared" ca="1" si="41"/>
        <v/>
      </c>
      <c r="B266" s="44" t="str">
        <f t="shared" ca="1" si="42"/>
        <v/>
      </c>
      <c r="C266" s="31" t="str">
        <f t="shared" ca="1" si="37"/>
        <v/>
      </c>
      <c r="D266" s="32" t="str">
        <f t="shared" ca="1" si="43"/>
        <v/>
      </c>
      <c r="E266" s="4" t="str">
        <f t="shared" ca="1" si="38"/>
        <v/>
      </c>
      <c r="F266" s="31" t="str">
        <f t="shared" ca="1" si="39"/>
        <v/>
      </c>
      <c r="G266" s="32" t="str">
        <f t="shared" ca="1" si="44"/>
        <v/>
      </c>
      <c r="H266" s="77" t="str">
        <f t="shared" ca="1" si="45"/>
        <v/>
      </c>
      <c r="N266" s="159" t="str">
        <f t="shared" si="40"/>
        <v/>
      </c>
      <c r="O266" s="159" t="str">
        <f t="shared" si="46"/>
        <v/>
      </c>
    </row>
    <row r="267" spans="1:15">
      <c r="A267" s="164" t="str">
        <f t="shared" ca="1" si="41"/>
        <v/>
      </c>
      <c r="B267" s="44" t="str">
        <f t="shared" ca="1" si="42"/>
        <v/>
      </c>
      <c r="C267" s="31" t="str">
        <f t="shared" ca="1" si="37"/>
        <v/>
      </c>
      <c r="D267" s="32" t="str">
        <f t="shared" ca="1" si="43"/>
        <v/>
      </c>
      <c r="E267" s="4" t="str">
        <f t="shared" ca="1" si="38"/>
        <v/>
      </c>
      <c r="F267" s="31" t="str">
        <f t="shared" ca="1" si="39"/>
        <v/>
      </c>
      <c r="G267" s="32" t="str">
        <f t="shared" ca="1" si="44"/>
        <v/>
      </c>
      <c r="H267" s="77" t="str">
        <f t="shared" ca="1" si="45"/>
        <v/>
      </c>
      <c r="N267" s="159" t="str">
        <f t="shared" si="40"/>
        <v/>
      </c>
      <c r="O267" s="159" t="str">
        <f t="shared" si="46"/>
        <v/>
      </c>
    </row>
    <row r="268" spans="1:15">
      <c r="A268" s="164" t="str">
        <f t="shared" ca="1" si="41"/>
        <v/>
      </c>
      <c r="B268" s="44" t="str">
        <f t="shared" ca="1" si="42"/>
        <v/>
      </c>
      <c r="C268" s="31" t="str">
        <f t="shared" ca="1" si="37"/>
        <v/>
      </c>
      <c r="D268" s="32" t="str">
        <f t="shared" ca="1" si="43"/>
        <v/>
      </c>
      <c r="E268" s="4" t="str">
        <f t="shared" ca="1" si="38"/>
        <v/>
      </c>
      <c r="F268" s="31" t="str">
        <f t="shared" ca="1" si="39"/>
        <v/>
      </c>
      <c r="G268" s="32" t="str">
        <f t="shared" ca="1" si="44"/>
        <v/>
      </c>
      <c r="H268" s="77" t="str">
        <f t="shared" ca="1" si="45"/>
        <v/>
      </c>
      <c r="N268" s="159" t="str">
        <f t="shared" si="40"/>
        <v/>
      </c>
      <c r="O268" s="159" t="str">
        <f t="shared" si="46"/>
        <v/>
      </c>
    </row>
    <row r="269" spans="1:15">
      <c r="A269" s="164" t="str">
        <f t="shared" ca="1" si="41"/>
        <v/>
      </c>
      <c r="B269" s="44" t="str">
        <f t="shared" ca="1" si="42"/>
        <v/>
      </c>
      <c r="C269" s="31" t="str">
        <f t="shared" ca="1" si="37"/>
        <v/>
      </c>
      <c r="D269" s="32" t="str">
        <f t="shared" ca="1" si="43"/>
        <v/>
      </c>
      <c r="E269" s="4" t="str">
        <f t="shared" ca="1" si="38"/>
        <v/>
      </c>
      <c r="F269" s="31" t="str">
        <f t="shared" ca="1" si="39"/>
        <v/>
      </c>
      <c r="G269" s="32" t="str">
        <f t="shared" ca="1" si="44"/>
        <v/>
      </c>
      <c r="H269" s="77" t="str">
        <f t="shared" ca="1" si="45"/>
        <v/>
      </c>
      <c r="N269" s="159" t="str">
        <f t="shared" si="40"/>
        <v/>
      </c>
      <c r="O269" s="159" t="str">
        <f t="shared" si="46"/>
        <v/>
      </c>
    </row>
    <row r="270" spans="1:15">
      <c r="A270" s="164" t="str">
        <f t="shared" ca="1" si="41"/>
        <v/>
      </c>
      <c r="B270" s="44" t="str">
        <f t="shared" ca="1" si="42"/>
        <v/>
      </c>
      <c r="C270" s="31" t="str">
        <f t="shared" ca="1" si="37"/>
        <v/>
      </c>
      <c r="D270" s="32" t="str">
        <f t="shared" ca="1" si="43"/>
        <v/>
      </c>
      <c r="E270" s="4" t="str">
        <f t="shared" ca="1" si="38"/>
        <v/>
      </c>
      <c r="F270" s="31" t="str">
        <f t="shared" ca="1" si="39"/>
        <v/>
      </c>
      <c r="G270" s="32" t="str">
        <f t="shared" ca="1" si="44"/>
        <v/>
      </c>
      <c r="H270" s="77" t="str">
        <f t="shared" ca="1" si="45"/>
        <v/>
      </c>
      <c r="N270" s="159" t="str">
        <f t="shared" si="40"/>
        <v/>
      </c>
      <c r="O270" s="159" t="str">
        <f t="shared" si="46"/>
        <v/>
      </c>
    </row>
    <row r="271" spans="1:15">
      <c r="A271" s="164" t="str">
        <f t="shared" ca="1" si="41"/>
        <v/>
      </c>
      <c r="B271" s="44" t="str">
        <f t="shared" ca="1" si="42"/>
        <v/>
      </c>
      <c r="C271" s="31" t="str">
        <f t="shared" ca="1" si="37"/>
        <v/>
      </c>
      <c r="D271" s="32" t="str">
        <f t="shared" ca="1" si="43"/>
        <v/>
      </c>
      <c r="E271" s="4" t="str">
        <f t="shared" ca="1" si="38"/>
        <v/>
      </c>
      <c r="F271" s="31" t="str">
        <f t="shared" ca="1" si="39"/>
        <v/>
      </c>
      <c r="G271" s="32" t="str">
        <f t="shared" ca="1" si="44"/>
        <v/>
      </c>
      <c r="H271" s="77" t="str">
        <f t="shared" ca="1" si="45"/>
        <v/>
      </c>
      <c r="N271" s="159" t="str">
        <f t="shared" si="40"/>
        <v/>
      </c>
      <c r="O271" s="159" t="str">
        <f t="shared" si="46"/>
        <v/>
      </c>
    </row>
    <row r="272" spans="1:15">
      <c r="A272" s="164" t="str">
        <f t="shared" ca="1" si="41"/>
        <v/>
      </c>
      <c r="B272" s="44" t="str">
        <f t="shared" ca="1" si="42"/>
        <v/>
      </c>
      <c r="C272" s="31" t="str">
        <f t="shared" ref="C272:C335" ca="1" si="47">IF(ISERROR(B272-2),"",-1*(B272-$B$14)*10^-4*$B$8*$B$5)</f>
        <v/>
      </c>
      <c r="D272" s="32" t="str">
        <f t="shared" ca="1" si="43"/>
        <v/>
      </c>
      <c r="E272" s="4" t="str">
        <f t="shared" ref="E272:E335" ca="1" si="48">IF(COUNTIF(L:L,A272)=1,VLOOKUP(A272,L:M,2), IF(COUNTIF(L:L,A272)=0,$C$10,""))</f>
        <v/>
      </c>
      <c r="F272" s="31" t="str">
        <f t="shared" ref="F272:F335" ca="1" si="49">IF(ISERROR(E272-2),"",-1*(E272-$E$14)*10^-4*$C$8*$C$5)</f>
        <v/>
      </c>
      <c r="G272" s="32" t="str">
        <f t="shared" ca="1" si="44"/>
        <v/>
      </c>
      <c r="H272" s="77" t="str">
        <f t="shared" ca="1" si="45"/>
        <v/>
      </c>
      <c r="N272" s="159" t="str">
        <f t="shared" ref="N272:N335" si="50">IF(COUNTIF(L:L,J272),J272,"")</f>
        <v/>
      </c>
      <c r="O272" s="159" t="str">
        <f t="shared" si="46"/>
        <v/>
      </c>
    </row>
    <row r="273" spans="1:15">
      <c r="A273" s="164" t="str">
        <f t="shared" ca="1" si="41"/>
        <v/>
      </c>
      <c r="B273" s="44" t="str">
        <f t="shared" ca="1" si="42"/>
        <v/>
      </c>
      <c r="C273" s="31" t="str">
        <f t="shared" ca="1" si="47"/>
        <v/>
      </c>
      <c r="D273" s="32" t="str">
        <f t="shared" ca="1" si="43"/>
        <v/>
      </c>
      <c r="E273" s="4" t="str">
        <f t="shared" ca="1" si="48"/>
        <v/>
      </c>
      <c r="F273" s="31" t="str">
        <f t="shared" ca="1" si="49"/>
        <v/>
      </c>
      <c r="G273" s="32" t="str">
        <f t="shared" ca="1" si="44"/>
        <v/>
      </c>
      <c r="H273" s="77" t="str">
        <f t="shared" ca="1" si="45"/>
        <v/>
      </c>
      <c r="N273" s="159" t="str">
        <f t="shared" si="50"/>
        <v/>
      </c>
      <c r="O273" s="159" t="str">
        <f t="shared" si="46"/>
        <v/>
      </c>
    </row>
    <row r="274" spans="1:15">
      <c r="A274" s="164" t="str">
        <f t="shared" ca="1" si="41"/>
        <v/>
      </c>
      <c r="B274" s="44" t="str">
        <f t="shared" ca="1" si="42"/>
        <v/>
      </c>
      <c r="C274" s="31" t="str">
        <f t="shared" ca="1" si="47"/>
        <v/>
      </c>
      <c r="D274" s="32" t="str">
        <f t="shared" ca="1" si="43"/>
        <v/>
      </c>
      <c r="E274" s="4" t="str">
        <f t="shared" ca="1" si="48"/>
        <v/>
      </c>
      <c r="F274" s="31" t="str">
        <f t="shared" ca="1" si="49"/>
        <v/>
      </c>
      <c r="G274" s="32" t="str">
        <f t="shared" ca="1" si="44"/>
        <v/>
      </c>
      <c r="H274" s="77" t="str">
        <f t="shared" ca="1" si="45"/>
        <v/>
      </c>
      <c r="N274" s="159" t="str">
        <f t="shared" si="50"/>
        <v/>
      </c>
      <c r="O274" s="159" t="str">
        <f t="shared" si="46"/>
        <v/>
      </c>
    </row>
    <row r="275" spans="1:15">
      <c r="A275" s="164" t="str">
        <f t="shared" ca="1" si="41"/>
        <v/>
      </c>
      <c r="B275" s="44" t="str">
        <f t="shared" ca="1" si="42"/>
        <v/>
      </c>
      <c r="C275" s="31" t="str">
        <f t="shared" ca="1" si="47"/>
        <v/>
      </c>
      <c r="D275" s="32" t="str">
        <f t="shared" ca="1" si="43"/>
        <v/>
      </c>
      <c r="E275" s="4" t="str">
        <f t="shared" ca="1" si="48"/>
        <v/>
      </c>
      <c r="F275" s="31" t="str">
        <f t="shared" ca="1" si="49"/>
        <v/>
      </c>
      <c r="G275" s="32" t="str">
        <f t="shared" ca="1" si="44"/>
        <v/>
      </c>
      <c r="H275" s="77" t="str">
        <f t="shared" ca="1" si="45"/>
        <v/>
      </c>
      <c r="N275" s="159" t="str">
        <f t="shared" si="50"/>
        <v/>
      </c>
      <c r="O275" s="159" t="str">
        <f t="shared" si="46"/>
        <v/>
      </c>
    </row>
    <row r="276" spans="1:15">
      <c r="A276" s="164" t="str">
        <f t="shared" ca="1" si="41"/>
        <v/>
      </c>
      <c r="B276" s="44" t="str">
        <f t="shared" ca="1" si="42"/>
        <v/>
      </c>
      <c r="C276" s="31" t="str">
        <f t="shared" ca="1" si="47"/>
        <v/>
      </c>
      <c r="D276" s="32" t="str">
        <f t="shared" ca="1" si="43"/>
        <v/>
      </c>
      <c r="E276" s="4" t="str">
        <f t="shared" ca="1" si="48"/>
        <v/>
      </c>
      <c r="F276" s="31" t="str">
        <f t="shared" ca="1" si="49"/>
        <v/>
      </c>
      <c r="G276" s="32" t="str">
        <f t="shared" ca="1" si="44"/>
        <v/>
      </c>
      <c r="H276" s="77" t="str">
        <f t="shared" ca="1" si="45"/>
        <v/>
      </c>
      <c r="N276" s="159" t="str">
        <f t="shared" si="50"/>
        <v/>
      </c>
      <c r="O276" s="159" t="str">
        <f t="shared" si="46"/>
        <v/>
      </c>
    </row>
    <row r="277" spans="1:15">
      <c r="A277" s="164" t="str">
        <f t="shared" ca="1" si="41"/>
        <v/>
      </c>
      <c r="B277" s="44" t="str">
        <f t="shared" ca="1" si="42"/>
        <v/>
      </c>
      <c r="C277" s="31" t="str">
        <f t="shared" ca="1" si="47"/>
        <v/>
      </c>
      <c r="D277" s="32" t="str">
        <f t="shared" ca="1" si="43"/>
        <v/>
      </c>
      <c r="E277" s="4" t="str">
        <f t="shared" ca="1" si="48"/>
        <v/>
      </c>
      <c r="F277" s="31" t="str">
        <f t="shared" ca="1" si="49"/>
        <v/>
      </c>
      <c r="G277" s="32" t="str">
        <f t="shared" ca="1" si="44"/>
        <v/>
      </c>
      <c r="H277" s="77" t="str">
        <f t="shared" ca="1" si="45"/>
        <v/>
      </c>
      <c r="N277" s="159" t="str">
        <f t="shared" si="50"/>
        <v/>
      </c>
      <c r="O277" s="159" t="str">
        <f t="shared" si="46"/>
        <v/>
      </c>
    </row>
    <row r="278" spans="1:15">
      <c r="A278" s="164" t="str">
        <f t="shared" ca="1" si="41"/>
        <v/>
      </c>
      <c r="B278" s="44" t="str">
        <f t="shared" ca="1" si="42"/>
        <v/>
      </c>
      <c r="C278" s="31" t="str">
        <f t="shared" ca="1" si="47"/>
        <v/>
      </c>
      <c r="D278" s="32" t="str">
        <f t="shared" ca="1" si="43"/>
        <v/>
      </c>
      <c r="E278" s="4" t="str">
        <f t="shared" ca="1" si="48"/>
        <v/>
      </c>
      <c r="F278" s="31" t="str">
        <f t="shared" ca="1" si="49"/>
        <v/>
      </c>
      <c r="G278" s="32" t="str">
        <f t="shared" ca="1" si="44"/>
        <v/>
      </c>
      <c r="H278" s="77" t="str">
        <f t="shared" ca="1" si="45"/>
        <v/>
      </c>
      <c r="N278" s="159" t="str">
        <f t="shared" si="50"/>
        <v/>
      </c>
      <c r="O278" s="159" t="str">
        <f t="shared" si="46"/>
        <v/>
      </c>
    </row>
    <row r="279" spans="1:15">
      <c r="A279" s="164" t="str">
        <f t="shared" ca="1" si="41"/>
        <v/>
      </c>
      <c r="B279" s="44" t="str">
        <f t="shared" ca="1" si="42"/>
        <v/>
      </c>
      <c r="C279" s="31" t="str">
        <f t="shared" ca="1" si="47"/>
        <v/>
      </c>
      <c r="D279" s="32" t="str">
        <f t="shared" ca="1" si="43"/>
        <v/>
      </c>
      <c r="E279" s="4" t="str">
        <f t="shared" ca="1" si="48"/>
        <v/>
      </c>
      <c r="F279" s="31" t="str">
        <f t="shared" ca="1" si="49"/>
        <v/>
      </c>
      <c r="G279" s="32" t="str">
        <f t="shared" ca="1" si="44"/>
        <v/>
      </c>
      <c r="H279" s="77" t="str">
        <f t="shared" ca="1" si="45"/>
        <v/>
      </c>
      <c r="N279" s="159" t="str">
        <f t="shared" si="50"/>
        <v/>
      </c>
      <c r="O279" s="159" t="str">
        <f t="shared" si="46"/>
        <v/>
      </c>
    </row>
    <row r="280" spans="1:15">
      <c r="A280" s="164" t="str">
        <f t="shared" ca="1" si="41"/>
        <v/>
      </c>
      <c r="B280" s="44" t="str">
        <f t="shared" ca="1" si="42"/>
        <v/>
      </c>
      <c r="C280" s="31" t="str">
        <f t="shared" ca="1" si="47"/>
        <v/>
      </c>
      <c r="D280" s="32" t="str">
        <f t="shared" ca="1" si="43"/>
        <v/>
      </c>
      <c r="E280" s="4" t="str">
        <f t="shared" ca="1" si="48"/>
        <v/>
      </c>
      <c r="F280" s="31" t="str">
        <f t="shared" ca="1" si="49"/>
        <v/>
      </c>
      <c r="G280" s="32" t="str">
        <f t="shared" ca="1" si="44"/>
        <v/>
      </c>
      <c r="H280" s="77" t="str">
        <f t="shared" ca="1" si="45"/>
        <v/>
      </c>
      <c r="N280" s="159" t="str">
        <f t="shared" si="50"/>
        <v/>
      </c>
      <c r="O280" s="159" t="str">
        <f t="shared" si="46"/>
        <v/>
      </c>
    </row>
    <row r="281" spans="1:15">
      <c r="A281" s="164" t="str">
        <f t="shared" ca="1" si="41"/>
        <v/>
      </c>
      <c r="B281" s="44" t="str">
        <f t="shared" ca="1" si="42"/>
        <v/>
      </c>
      <c r="C281" s="31" t="str">
        <f t="shared" ca="1" si="47"/>
        <v/>
      </c>
      <c r="D281" s="32" t="str">
        <f t="shared" ca="1" si="43"/>
        <v/>
      </c>
      <c r="E281" s="4" t="str">
        <f t="shared" ca="1" si="48"/>
        <v/>
      </c>
      <c r="F281" s="31" t="str">
        <f t="shared" ca="1" si="49"/>
        <v/>
      </c>
      <c r="G281" s="32" t="str">
        <f t="shared" ca="1" si="44"/>
        <v/>
      </c>
      <c r="H281" s="77" t="str">
        <f t="shared" ca="1" si="45"/>
        <v/>
      </c>
      <c r="N281" s="159" t="str">
        <f t="shared" si="50"/>
        <v/>
      </c>
      <c r="O281" s="159" t="str">
        <f t="shared" si="46"/>
        <v/>
      </c>
    </row>
    <row r="282" spans="1:15">
      <c r="A282" s="164" t="str">
        <f t="shared" ca="1" si="41"/>
        <v/>
      </c>
      <c r="B282" s="44" t="str">
        <f t="shared" ca="1" si="42"/>
        <v/>
      </c>
      <c r="C282" s="31" t="str">
        <f t="shared" ca="1" si="47"/>
        <v/>
      </c>
      <c r="D282" s="32" t="str">
        <f t="shared" ca="1" si="43"/>
        <v/>
      </c>
      <c r="E282" s="4" t="str">
        <f t="shared" ca="1" si="48"/>
        <v/>
      </c>
      <c r="F282" s="31" t="str">
        <f t="shared" ca="1" si="49"/>
        <v/>
      </c>
      <c r="G282" s="32" t="str">
        <f t="shared" ca="1" si="44"/>
        <v/>
      </c>
      <c r="H282" s="77" t="str">
        <f t="shared" ca="1" si="45"/>
        <v/>
      </c>
      <c r="N282" s="159" t="str">
        <f t="shared" si="50"/>
        <v/>
      </c>
      <c r="O282" s="159" t="str">
        <f t="shared" si="46"/>
        <v/>
      </c>
    </row>
    <row r="283" spans="1:15">
      <c r="A283" s="164" t="str">
        <f t="shared" ca="1" si="41"/>
        <v/>
      </c>
      <c r="B283" s="44" t="str">
        <f t="shared" ca="1" si="42"/>
        <v/>
      </c>
      <c r="C283" s="31" t="str">
        <f t="shared" ca="1" si="47"/>
        <v/>
      </c>
      <c r="D283" s="32" t="str">
        <f t="shared" ca="1" si="43"/>
        <v/>
      </c>
      <c r="E283" s="4" t="str">
        <f t="shared" ca="1" si="48"/>
        <v/>
      </c>
      <c r="F283" s="31" t="str">
        <f t="shared" ca="1" si="49"/>
        <v/>
      </c>
      <c r="G283" s="32" t="str">
        <f t="shared" ca="1" si="44"/>
        <v/>
      </c>
      <c r="H283" s="77" t="str">
        <f t="shared" ca="1" si="45"/>
        <v/>
      </c>
      <c r="N283" s="159" t="str">
        <f t="shared" si="50"/>
        <v/>
      </c>
      <c r="O283" s="159" t="str">
        <f t="shared" si="46"/>
        <v/>
      </c>
    </row>
    <row r="284" spans="1:15">
      <c r="A284" s="164" t="str">
        <f t="shared" ca="1" si="41"/>
        <v/>
      </c>
      <c r="B284" s="44" t="str">
        <f t="shared" ca="1" si="42"/>
        <v/>
      </c>
      <c r="C284" s="31" t="str">
        <f t="shared" ca="1" si="47"/>
        <v/>
      </c>
      <c r="D284" s="32" t="str">
        <f t="shared" ca="1" si="43"/>
        <v/>
      </c>
      <c r="E284" s="4" t="str">
        <f t="shared" ca="1" si="48"/>
        <v/>
      </c>
      <c r="F284" s="31" t="str">
        <f t="shared" ca="1" si="49"/>
        <v/>
      </c>
      <c r="G284" s="32" t="str">
        <f t="shared" ca="1" si="44"/>
        <v/>
      </c>
      <c r="H284" s="77" t="str">
        <f t="shared" ca="1" si="45"/>
        <v/>
      </c>
      <c r="N284" s="159" t="str">
        <f t="shared" si="50"/>
        <v/>
      </c>
      <c r="O284" s="159" t="str">
        <f t="shared" si="46"/>
        <v/>
      </c>
    </row>
    <row r="285" spans="1:15">
      <c r="A285" s="164" t="str">
        <f t="shared" ca="1" si="41"/>
        <v/>
      </c>
      <c r="B285" s="44" t="str">
        <f t="shared" ca="1" si="42"/>
        <v/>
      </c>
      <c r="C285" s="31" t="str">
        <f t="shared" ca="1" si="47"/>
        <v/>
      </c>
      <c r="D285" s="32" t="str">
        <f t="shared" ca="1" si="43"/>
        <v/>
      </c>
      <c r="E285" s="4" t="str">
        <f t="shared" ca="1" si="48"/>
        <v/>
      </c>
      <c r="F285" s="31" t="str">
        <f t="shared" ca="1" si="49"/>
        <v/>
      </c>
      <c r="G285" s="32" t="str">
        <f t="shared" ca="1" si="44"/>
        <v/>
      </c>
      <c r="H285" s="77" t="str">
        <f t="shared" ca="1" si="45"/>
        <v/>
      </c>
      <c r="N285" s="159" t="str">
        <f t="shared" si="50"/>
        <v/>
      </c>
      <c r="O285" s="159" t="str">
        <f t="shared" si="46"/>
        <v/>
      </c>
    </row>
    <row r="286" spans="1:15">
      <c r="A286" s="164" t="str">
        <f t="shared" ca="1" si="41"/>
        <v/>
      </c>
      <c r="B286" s="44" t="str">
        <f t="shared" ca="1" si="42"/>
        <v/>
      </c>
      <c r="C286" s="31" t="str">
        <f t="shared" ca="1" si="47"/>
        <v/>
      </c>
      <c r="D286" s="32" t="str">
        <f t="shared" ca="1" si="43"/>
        <v/>
      </c>
      <c r="E286" s="4" t="str">
        <f t="shared" ca="1" si="48"/>
        <v/>
      </c>
      <c r="F286" s="31" t="str">
        <f t="shared" ca="1" si="49"/>
        <v/>
      </c>
      <c r="G286" s="32" t="str">
        <f t="shared" ca="1" si="44"/>
        <v/>
      </c>
      <c r="H286" s="77" t="str">
        <f t="shared" ca="1" si="45"/>
        <v/>
      </c>
      <c r="N286" s="159" t="str">
        <f t="shared" si="50"/>
        <v/>
      </c>
      <c r="O286" s="159" t="str">
        <f t="shared" si="46"/>
        <v/>
      </c>
    </row>
    <row r="287" spans="1:15">
      <c r="A287" s="164" t="str">
        <f t="shared" ca="1" si="41"/>
        <v/>
      </c>
      <c r="B287" s="44" t="str">
        <f t="shared" ca="1" si="42"/>
        <v/>
      </c>
      <c r="C287" s="31" t="str">
        <f t="shared" ca="1" si="47"/>
        <v/>
      </c>
      <c r="D287" s="32" t="str">
        <f t="shared" ca="1" si="43"/>
        <v/>
      </c>
      <c r="E287" s="4" t="str">
        <f t="shared" ca="1" si="48"/>
        <v/>
      </c>
      <c r="F287" s="31" t="str">
        <f t="shared" ca="1" si="49"/>
        <v/>
      </c>
      <c r="G287" s="32" t="str">
        <f t="shared" ca="1" si="44"/>
        <v/>
      </c>
      <c r="H287" s="77" t="str">
        <f t="shared" ca="1" si="45"/>
        <v/>
      </c>
      <c r="N287" s="159" t="str">
        <f t="shared" si="50"/>
        <v/>
      </c>
      <c r="O287" s="159" t="str">
        <f t="shared" si="46"/>
        <v/>
      </c>
    </row>
    <row r="288" spans="1:15">
      <c r="A288" s="164" t="str">
        <f t="shared" ca="1" si="41"/>
        <v/>
      </c>
      <c r="B288" s="44" t="str">
        <f t="shared" ca="1" si="42"/>
        <v/>
      </c>
      <c r="C288" s="31" t="str">
        <f t="shared" ca="1" si="47"/>
        <v/>
      </c>
      <c r="D288" s="32" t="str">
        <f t="shared" ca="1" si="43"/>
        <v/>
      </c>
      <c r="E288" s="4" t="str">
        <f t="shared" ca="1" si="48"/>
        <v/>
      </c>
      <c r="F288" s="31" t="str">
        <f t="shared" ca="1" si="49"/>
        <v/>
      </c>
      <c r="G288" s="32" t="str">
        <f t="shared" ca="1" si="44"/>
        <v/>
      </c>
      <c r="H288" s="77" t="str">
        <f t="shared" ca="1" si="45"/>
        <v/>
      </c>
      <c r="N288" s="159" t="str">
        <f t="shared" si="50"/>
        <v/>
      </c>
      <c r="O288" s="159" t="str">
        <f t="shared" si="46"/>
        <v/>
      </c>
    </row>
    <row r="289" spans="1:15">
      <c r="A289" s="164" t="str">
        <f t="shared" ca="1" si="41"/>
        <v/>
      </c>
      <c r="B289" s="44" t="str">
        <f t="shared" ca="1" si="42"/>
        <v/>
      </c>
      <c r="C289" s="31" t="str">
        <f t="shared" ca="1" si="47"/>
        <v/>
      </c>
      <c r="D289" s="32" t="str">
        <f t="shared" ca="1" si="43"/>
        <v/>
      </c>
      <c r="E289" s="4" t="str">
        <f t="shared" ca="1" si="48"/>
        <v/>
      </c>
      <c r="F289" s="31" t="str">
        <f t="shared" ca="1" si="49"/>
        <v/>
      </c>
      <c r="G289" s="32" t="str">
        <f t="shared" ca="1" si="44"/>
        <v/>
      </c>
      <c r="H289" s="77" t="str">
        <f t="shared" ca="1" si="45"/>
        <v/>
      </c>
      <c r="N289" s="159" t="str">
        <f t="shared" si="50"/>
        <v/>
      </c>
      <c r="O289" s="159" t="str">
        <f t="shared" si="46"/>
        <v/>
      </c>
    </row>
    <row r="290" spans="1:15">
      <c r="A290" s="164" t="str">
        <f t="shared" ca="1" si="41"/>
        <v/>
      </c>
      <c r="B290" s="44" t="str">
        <f t="shared" ca="1" si="42"/>
        <v/>
      </c>
      <c r="C290" s="31" t="str">
        <f t="shared" ca="1" si="47"/>
        <v/>
      </c>
      <c r="D290" s="32" t="str">
        <f t="shared" ca="1" si="43"/>
        <v/>
      </c>
      <c r="E290" s="4" t="str">
        <f t="shared" ca="1" si="48"/>
        <v/>
      </c>
      <c r="F290" s="31" t="str">
        <f t="shared" ca="1" si="49"/>
        <v/>
      </c>
      <c r="G290" s="32" t="str">
        <f t="shared" ca="1" si="44"/>
        <v/>
      </c>
      <c r="H290" s="77" t="str">
        <f t="shared" ca="1" si="45"/>
        <v/>
      </c>
      <c r="N290" s="159" t="str">
        <f t="shared" si="50"/>
        <v/>
      </c>
      <c r="O290" s="159" t="str">
        <f t="shared" si="46"/>
        <v/>
      </c>
    </row>
    <row r="291" spans="1:15">
      <c r="A291" s="164" t="str">
        <f t="shared" ca="1" si="41"/>
        <v/>
      </c>
      <c r="B291" s="44" t="str">
        <f t="shared" ca="1" si="42"/>
        <v/>
      </c>
      <c r="C291" s="31" t="str">
        <f t="shared" ca="1" si="47"/>
        <v/>
      </c>
      <c r="D291" s="32" t="str">
        <f t="shared" ca="1" si="43"/>
        <v/>
      </c>
      <c r="E291" s="4" t="str">
        <f t="shared" ca="1" si="48"/>
        <v/>
      </c>
      <c r="F291" s="31" t="str">
        <f t="shared" ca="1" si="49"/>
        <v/>
      </c>
      <c r="G291" s="32" t="str">
        <f t="shared" ca="1" si="44"/>
        <v/>
      </c>
      <c r="H291" s="77" t="str">
        <f t="shared" ca="1" si="45"/>
        <v/>
      </c>
      <c r="N291" s="159" t="str">
        <f t="shared" si="50"/>
        <v/>
      </c>
      <c r="O291" s="159" t="str">
        <f t="shared" si="46"/>
        <v/>
      </c>
    </row>
    <row r="292" spans="1:15">
      <c r="A292" s="164" t="str">
        <f t="shared" ca="1" si="41"/>
        <v/>
      </c>
      <c r="B292" s="44" t="str">
        <f t="shared" ca="1" si="42"/>
        <v/>
      </c>
      <c r="C292" s="31" t="str">
        <f t="shared" ca="1" si="47"/>
        <v/>
      </c>
      <c r="D292" s="32" t="str">
        <f t="shared" ca="1" si="43"/>
        <v/>
      </c>
      <c r="E292" s="4" t="str">
        <f t="shared" ca="1" si="48"/>
        <v/>
      </c>
      <c r="F292" s="31" t="str">
        <f t="shared" ca="1" si="49"/>
        <v/>
      </c>
      <c r="G292" s="32" t="str">
        <f t="shared" ca="1" si="44"/>
        <v/>
      </c>
      <c r="H292" s="77" t="str">
        <f t="shared" ca="1" si="45"/>
        <v/>
      </c>
      <c r="N292" s="159" t="str">
        <f t="shared" si="50"/>
        <v/>
      </c>
      <c r="O292" s="159" t="str">
        <f t="shared" si="46"/>
        <v/>
      </c>
    </row>
    <row r="293" spans="1:15">
      <c r="A293" s="164" t="str">
        <f t="shared" ca="1" si="41"/>
        <v/>
      </c>
      <c r="B293" s="44" t="str">
        <f t="shared" ca="1" si="42"/>
        <v/>
      </c>
      <c r="C293" s="31" t="str">
        <f t="shared" ca="1" si="47"/>
        <v/>
      </c>
      <c r="D293" s="32" t="str">
        <f t="shared" ca="1" si="43"/>
        <v/>
      </c>
      <c r="E293" s="4" t="str">
        <f t="shared" ca="1" si="48"/>
        <v/>
      </c>
      <c r="F293" s="31" t="str">
        <f t="shared" ca="1" si="49"/>
        <v/>
      </c>
      <c r="G293" s="32" t="str">
        <f t="shared" ca="1" si="44"/>
        <v/>
      </c>
      <c r="H293" s="77" t="str">
        <f t="shared" ca="1" si="45"/>
        <v/>
      </c>
      <c r="N293" s="159" t="str">
        <f t="shared" si="50"/>
        <v/>
      </c>
      <c r="O293" s="159" t="str">
        <f t="shared" si="46"/>
        <v/>
      </c>
    </row>
    <row r="294" spans="1:15">
      <c r="A294" s="164" t="str">
        <f t="shared" ca="1" si="41"/>
        <v/>
      </c>
      <c r="B294" s="44" t="str">
        <f t="shared" ca="1" si="42"/>
        <v/>
      </c>
      <c r="C294" s="31" t="str">
        <f t="shared" ca="1" si="47"/>
        <v/>
      </c>
      <c r="D294" s="32" t="str">
        <f t="shared" ca="1" si="43"/>
        <v/>
      </c>
      <c r="E294" s="4" t="str">
        <f t="shared" ca="1" si="48"/>
        <v/>
      </c>
      <c r="F294" s="31" t="str">
        <f t="shared" ca="1" si="49"/>
        <v/>
      </c>
      <c r="G294" s="32" t="str">
        <f t="shared" ca="1" si="44"/>
        <v/>
      </c>
      <c r="H294" s="77" t="str">
        <f t="shared" ca="1" si="45"/>
        <v/>
      </c>
      <c r="N294" s="159" t="str">
        <f t="shared" si="50"/>
        <v/>
      </c>
      <c r="O294" s="159" t="str">
        <f t="shared" si="46"/>
        <v/>
      </c>
    </row>
    <row r="295" spans="1:15">
      <c r="A295" s="164" t="str">
        <f t="shared" ca="1" si="41"/>
        <v/>
      </c>
      <c r="B295" s="44" t="str">
        <f t="shared" ca="1" si="42"/>
        <v/>
      </c>
      <c r="C295" s="31" t="str">
        <f t="shared" ca="1" si="47"/>
        <v/>
      </c>
      <c r="D295" s="32" t="str">
        <f t="shared" ca="1" si="43"/>
        <v/>
      </c>
      <c r="E295" s="4" t="str">
        <f t="shared" ca="1" si="48"/>
        <v/>
      </c>
      <c r="F295" s="31" t="str">
        <f t="shared" ca="1" si="49"/>
        <v/>
      </c>
      <c r="G295" s="32" t="str">
        <f t="shared" ca="1" si="44"/>
        <v/>
      </c>
      <c r="H295" s="77" t="str">
        <f t="shared" ca="1" si="45"/>
        <v/>
      </c>
      <c r="N295" s="159" t="str">
        <f t="shared" si="50"/>
        <v/>
      </c>
      <c r="O295" s="159" t="str">
        <f t="shared" si="46"/>
        <v/>
      </c>
    </row>
    <row r="296" spans="1:15">
      <c r="A296" s="164" t="str">
        <f t="shared" ca="1" si="41"/>
        <v/>
      </c>
      <c r="B296" s="44" t="str">
        <f t="shared" ca="1" si="42"/>
        <v/>
      </c>
      <c r="C296" s="31" t="str">
        <f t="shared" ca="1" si="47"/>
        <v/>
      </c>
      <c r="D296" s="32" t="str">
        <f t="shared" ca="1" si="43"/>
        <v/>
      </c>
      <c r="E296" s="4" t="str">
        <f t="shared" ca="1" si="48"/>
        <v/>
      </c>
      <c r="F296" s="31" t="str">
        <f t="shared" ca="1" si="49"/>
        <v/>
      </c>
      <c r="G296" s="32" t="str">
        <f t="shared" ca="1" si="44"/>
        <v/>
      </c>
      <c r="H296" s="77" t="str">
        <f t="shared" ca="1" si="45"/>
        <v/>
      </c>
      <c r="N296" s="159" t="str">
        <f t="shared" si="50"/>
        <v/>
      </c>
      <c r="O296" s="159" t="str">
        <f t="shared" si="46"/>
        <v/>
      </c>
    </row>
    <row r="297" spans="1:15">
      <c r="A297" s="164" t="str">
        <f t="shared" ref="A297:A360" ca="1" si="51">IF(AND(ISBLANK(P286), A296 = $P$1),NOW(),IF(ISBLANK(P286),"",P286))</f>
        <v/>
      </c>
      <c r="B297" s="44" t="str">
        <f t="shared" ref="B297:B360" ca="1" si="52">IF(COUNTIF(J:J,A297)=1,VLOOKUP(A297,J:K,2), IF(COUNTIF(J:J,A297)=0,$B$10,""))</f>
        <v/>
      </c>
      <c r="C297" s="31" t="str">
        <f t="shared" ca="1" si="47"/>
        <v/>
      </c>
      <c r="D297" s="32" t="str">
        <f t="shared" ref="D297:D360" ca="1" si="53">IF(ISERROR(B297-2),"",$B$6*ROUNDUP(A297-$A$14,0)/360*$B$5)</f>
        <v/>
      </c>
      <c r="E297" s="4" t="str">
        <f t="shared" ca="1" si="48"/>
        <v/>
      </c>
      <c r="F297" s="31" t="str">
        <f t="shared" ca="1" si="49"/>
        <v/>
      </c>
      <c r="G297" s="32" t="str">
        <f t="shared" ref="G297:G360" ca="1" si="54">IF(ISERROR(E297-2),"",$C$6*ROUNDUP(A297-$A$14,0)/360*$C$5)</f>
        <v/>
      </c>
      <c r="H297" s="77" t="str">
        <f t="shared" ref="H297:H360" ca="1" si="55">IF(ISERROR(B297-2),"",C297+D297-F297-G297)</f>
        <v/>
      </c>
      <c r="N297" s="159" t="str">
        <f t="shared" si="50"/>
        <v/>
      </c>
      <c r="O297" s="159" t="str">
        <f t="shared" si="46"/>
        <v/>
      </c>
    </row>
    <row r="298" spans="1:15">
      <c r="A298" s="164" t="str">
        <f t="shared" ca="1" si="51"/>
        <v/>
      </c>
      <c r="B298" s="44" t="str">
        <f t="shared" ca="1" si="52"/>
        <v/>
      </c>
      <c r="C298" s="31" t="str">
        <f t="shared" ca="1" si="47"/>
        <v/>
      </c>
      <c r="D298" s="32" t="str">
        <f t="shared" ca="1" si="53"/>
        <v/>
      </c>
      <c r="E298" s="4" t="str">
        <f t="shared" ca="1" si="48"/>
        <v/>
      </c>
      <c r="F298" s="31" t="str">
        <f t="shared" ca="1" si="49"/>
        <v/>
      </c>
      <c r="G298" s="32" t="str">
        <f t="shared" ca="1" si="54"/>
        <v/>
      </c>
      <c r="H298" s="77" t="str">
        <f t="shared" ca="1" si="55"/>
        <v/>
      </c>
      <c r="N298" s="159" t="str">
        <f t="shared" si="50"/>
        <v/>
      </c>
      <c r="O298" s="159" t="str">
        <f t="shared" si="46"/>
        <v/>
      </c>
    </row>
    <row r="299" spans="1:15">
      <c r="A299" s="164" t="str">
        <f t="shared" ca="1" si="51"/>
        <v/>
      </c>
      <c r="B299" s="44" t="str">
        <f t="shared" ca="1" si="52"/>
        <v/>
      </c>
      <c r="C299" s="31" t="str">
        <f t="shared" ca="1" si="47"/>
        <v/>
      </c>
      <c r="D299" s="32" t="str">
        <f t="shared" ca="1" si="53"/>
        <v/>
      </c>
      <c r="E299" s="4" t="str">
        <f t="shared" ca="1" si="48"/>
        <v/>
      </c>
      <c r="F299" s="31" t="str">
        <f t="shared" ca="1" si="49"/>
        <v/>
      </c>
      <c r="G299" s="32" t="str">
        <f t="shared" ca="1" si="54"/>
        <v/>
      </c>
      <c r="H299" s="77" t="str">
        <f t="shared" ca="1" si="55"/>
        <v/>
      </c>
      <c r="N299" s="159" t="str">
        <f t="shared" si="50"/>
        <v/>
      </c>
      <c r="O299" s="159" t="str">
        <f t="shared" si="46"/>
        <v/>
      </c>
    </row>
    <row r="300" spans="1:15">
      <c r="A300" s="164" t="str">
        <f t="shared" ca="1" si="51"/>
        <v/>
      </c>
      <c r="B300" s="44" t="str">
        <f t="shared" ca="1" si="52"/>
        <v/>
      </c>
      <c r="C300" s="31" t="str">
        <f t="shared" ca="1" si="47"/>
        <v/>
      </c>
      <c r="D300" s="32" t="str">
        <f t="shared" ca="1" si="53"/>
        <v/>
      </c>
      <c r="E300" s="4" t="str">
        <f t="shared" ca="1" si="48"/>
        <v/>
      </c>
      <c r="F300" s="31" t="str">
        <f t="shared" ca="1" si="49"/>
        <v/>
      </c>
      <c r="G300" s="32" t="str">
        <f t="shared" ca="1" si="54"/>
        <v/>
      </c>
      <c r="H300" s="77" t="str">
        <f t="shared" ca="1" si="55"/>
        <v/>
      </c>
      <c r="N300" s="159" t="str">
        <f t="shared" si="50"/>
        <v/>
      </c>
      <c r="O300" s="159" t="str">
        <f t="shared" si="46"/>
        <v/>
      </c>
    </row>
    <row r="301" spans="1:15">
      <c r="A301" s="164" t="str">
        <f t="shared" ca="1" si="51"/>
        <v/>
      </c>
      <c r="B301" s="44" t="str">
        <f t="shared" ca="1" si="52"/>
        <v/>
      </c>
      <c r="C301" s="31" t="str">
        <f t="shared" ca="1" si="47"/>
        <v/>
      </c>
      <c r="D301" s="32" t="str">
        <f t="shared" ca="1" si="53"/>
        <v/>
      </c>
      <c r="E301" s="4" t="str">
        <f t="shared" ca="1" si="48"/>
        <v/>
      </c>
      <c r="F301" s="31" t="str">
        <f t="shared" ca="1" si="49"/>
        <v/>
      </c>
      <c r="G301" s="32" t="str">
        <f t="shared" ca="1" si="54"/>
        <v/>
      </c>
      <c r="H301" s="77" t="str">
        <f t="shared" ca="1" si="55"/>
        <v/>
      </c>
      <c r="N301" s="159" t="str">
        <f t="shared" si="50"/>
        <v/>
      </c>
      <c r="O301" s="159" t="str">
        <f t="shared" si="46"/>
        <v/>
      </c>
    </row>
    <row r="302" spans="1:15">
      <c r="A302" s="164" t="str">
        <f t="shared" ca="1" si="51"/>
        <v/>
      </c>
      <c r="B302" s="44" t="str">
        <f t="shared" ca="1" si="52"/>
        <v/>
      </c>
      <c r="C302" s="31" t="str">
        <f t="shared" ca="1" si="47"/>
        <v/>
      </c>
      <c r="D302" s="32" t="str">
        <f t="shared" ca="1" si="53"/>
        <v/>
      </c>
      <c r="E302" s="4" t="str">
        <f t="shared" ca="1" si="48"/>
        <v/>
      </c>
      <c r="F302" s="31" t="str">
        <f t="shared" ca="1" si="49"/>
        <v/>
      </c>
      <c r="G302" s="32" t="str">
        <f t="shared" ca="1" si="54"/>
        <v/>
      </c>
      <c r="H302" s="77" t="str">
        <f t="shared" ca="1" si="55"/>
        <v/>
      </c>
      <c r="N302" s="159" t="str">
        <f t="shared" si="50"/>
        <v/>
      </c>
      <c r="O302" s="159" t="str">
        <f t="shared" si="46"/>
        <v/>
      </c>
    </row>
    <row r="303" spans="1:15">
      <c r="A303" s="164" t="str">
        <f t="shared" ca="1" si="51"/>
        <v/>
      </c>
      <c r="B303" s="44" t="str">
        <f t="shared" ca="1" si="52"/>
        <v/>
      </c>
      <c r="C303" s="31" t="str">
        <f t="shared" ca="1" si="47"/>
        <v/>
      </c>
      <c r="D303" s="32" t="str">
        <f t="shared" ca="1" si="53"/>
        <v/>
      </c>
      <c r="E303" s="4" t="str">
        <f t="shared" ca="1" si="48"/>
        <v/>
      </c>
      <c r="F303" s="31" t="str">
        <f t="shared" ca="1" si="49"/>
        <v/>
      </c>
      <c r="G303" s="32" t="str">
        <f t="shared" ca="1" si="54"/>
        <v/>
      </c>
      <c r="H303" s="77" t="str">
        <f t="shared" ca="1" si="55"/>
        <v/>
      </c>
      <c r="N303" s="159" t="str">
        <f t="shared" si="50"/>
        <v/>
      </c>
      <c r="O303" s="159" t="str">
        <f t="shared" si="46"/>
        <v/>
      </c>
    </row>
    <row r="304" spans="1:15">
      <c r="A304" s="164" t="str">
        <f t="shared" ca="1" si="51"/>
        <v/>
      </c>
      <c r="B304" s="44" t="str">
        <f t="shared" ca="1" si="52"/>
        <v/>
      </c>
      <c r="C304" s="31" t="str">
        <f t="shared" ca="1" si="47"/>
        <v/>
      </c>
      <c r="D304" s="32" t="str">
        <f t="shared" ca="1" si="53"/>
        <v/>
      </c>
      <c r="E304" s="4" t="str">
        <f t="shared" ca="1" si="48"/>
        <v/>
      </c>
      <c r="F304" s="31" t="str">
        <f t="shared" ca="1" si="49"/>
        <v/>
      </c>
      <c r="G304" s="32" t="str">
        <f t="shared" ca="1" si="54"/>
        <v/>
      </c>
      <c r="H304" s="77" t="str">
        <f t="shared" ca="1" si="55"/>
        <v/>
      </c>
      <c r="N304" s="159" t="str">
        <f t="shared" si="50"/>
        <v/>
      </c>
      <c r="O304" s="159" t="str">
        <f t="shared" si="46"/>
        <v/>
      </c>
    </row>
    <row r="305" spans="1:15">
      <c r="A305" s="164" t="str">
        <f t="shared" ca="1" si="51"/>
        <v/>
      </c>
      <c r="B305" s="44" t="str">
        <f t="shared" ca="1" si="52"/>
        <v/>
      </c>
      <c r="C305" s="31" t="str">
        <f t="shared" ca="1" si="47"/>
        <v/>
      </c>
      <c r="D305" s="32" t="str">
        <f t="shared" ca="1" si="53"/>
        <v/>
      </c>
      <c r="E305" s="4" t="str">
        <f t="shared" ca="1" si="48"/>
        <v/>
      </c>
      <c r="F305" s="31" t="str">
        <f t="shared" ca="1" si="49"/>
        <v/>
      </c>
      <c r="G305" s="32" t="str">
        <f t="shared" ca="1" si="54"/>
        <v/>
      </c>
      <c r="H305" s="77" t="str">
        <f t="shared" ca="1" si="55"/>
        <v/>
      </c>
      <c r="N305" s="159" t="str">
        <f t="shared" si="50"/>
        <v/>
      </c>
      <c r="O305" s="159" t="str">
        <f t="shared" si="46"/>
        <v/>
      </c>
    </row>
    <row r="306" spans="1:15">
      <c r="A306" s="164" t="str">
        <f t="shared" ca="1" si="51"/>
        <v/>
      </c>
      <c r="B306" s="44" t="str">
        <f t="shared" ca="1" si="52"/>
        <v/>
      </c>
      <c r="C306" s="31" t="str">
        <f t="shared" ca="1" si="47"/>
        <v/>
      </c>
      <c r="D306" s="32" t="str">
        <f t="shared" ca="1" si="53"/>
        <v/>
      </c>
      <c r="E306" s="4" t="str">
        <f t="shared" ca="1" si="48"/>
        <v/>
      </c>
      <c r="F306" s="31" t="str">
        <f t="shared" ca="1" si="49"/>
        <v/>
      </c>
      <c r="G306" s="32" t="str">
        <f t="shared" ca="1" si="54"/>
        <v/>
      </c>
      <c r="H306" s="77" t="str">
        <f t="shared" ca="1" si="55"/>
        <v/>
      </c>
      <c r="N306" s="159" t="str">
        <f t="shared" si="50"/>
        <v/>
      </c>
      <c r="O306" s="159" t="str">
        <f t="shared" si="46"/>
        <v/>
      </c>
    </row>
    <row r="307" spans="1:15">
      <c r="A307" s="164" t="str">
        <f t="shared" ca="1" si="51"/>
        <v/>
      </c>
      <c r="B307" s="44" t="str">
        <f t="shared" ca="1" si="52"/>
        <v/>
      </c>
      <c r="C307" s="31" t="str">
        <f t="shared" ca="1" si="47"/>
        <v/>
      </c>
      <c r="D307" s="32" t="str">
        <f t="shared" ca="1" si="53"/>
        <v/>
      </c>
      <c r="E307" s="4" t="str">
        <f t="shared" ca="1" si="48"/>
        <v/>
      </c>
      <c r="F307" s="31" t="str">
        <f t="shared" ca="1" si="49"/>
        <v/>
      </c>
      <c r="G307" s="32" t="str">
        <f t="shared" ca="1" si="54"/>
        <v/>
      </c>
      <c r="H307" s="77" t="str">
        <f t="shared" ca="1" si="55"/>
        <v/>
      </c>
      <c r="N307" s="159" t="str">
        <f t="shared" si="50"/>
        <v/>
      </c>
      <c r="O307" s="159" t="str">
        <f t="shared" si="46"/>
        <v/>
      </c>
    </row>
    <row r="308" spans="1:15">
      <c r="A308" s="164" t="str">
        <f t="shared" ca="1" si="51"/>
        <v/>
      </c>
      <c r="B308" s="44" t="str">
        <f t="shared" ca="1" si="52"/>
        <v/>
      </c>
      <c r="C308" s="31" t="str">
        <f t="shared" ca="1" si="47"/>
        <v/>
      </c>
      <c r="D308" s="32" t="str">
        <f t="shared" ca="1" si="53"/>
        <v/>
      </c>
      <c r="E308" s="4" t="str">
        <f t="shared" ca="1" si="48"/>
        <v/>
      </c>
      <c r="F308" s="31" t="str">
        <f t="shared" ca="1" si="49"/>
        <v/>
      </c>
      <c r="G308" s="32" t="str">
        <f t="shared" ca="1" si="54"/>
        <v/>
      </c>
      <c r="H308" s="77" t="str">
        <f t="shared" ca="1" si="55"/>
        <v/>
      </c>
      <c r="N308" s="159" t="str">
        <f t="shared" si="50"/>
        <v/>
      </c>
      <c r="O308" s="159" t="str">
        <f t="shared" si="46"/>
        <v/>
      </c>
    </row>
    <row r="309" spans="1:15">
      <c r="A309" s="164" t="str">
        <f t="shared" ca="1" si="51"/>
        <v/>
      </c>
      <c r="B309" s="44" t="str">
        <f t="shared" ca="1" si="52"/>
        <v/>
      </c>
      <c r="C309" s="31" t="str">
        <f t="shared" ca="1" si="47"/>
        <v/>
      </c>
      <c r="D309" s="32" t="str">
        <f t="shared" ca="1" si="53"/>
        <v/>
      </c>
      <c r="E309" s="4" t="str">
        <f t="shared" ca="1" si="48"/>
        <v/>
      </c>
      <c r="F309" s="31" t="str">
        <f t="shared" ca="1" si="49"/>
        <v/>
      </c>
      <c r="G309" s="32" t="str">
        <f t="shared" ca="1" si="54"/>
        <v/>
      </c>
      <c r="H309" s="77" t="str">
        <f t="shared" ca="1" si="55"/>
        <v/>
      </c>
      <c r="N309" s="159" t="str">
        <f t="shared" si="50"/>
        <v/>
      </c>
      <c r="O309" s="159" t="str">
        <f t="shared" si="46"/>
        <v/>
      </c>
    </row>
    <row r="310" spans="1:15">
      <c r="A310" s="164" t="str">
        <f t="shared" ca="1" si="51"/>
        <v/>
      </c>
      <c r="B310" s="44" t="str">
        <f t="shared" ca="1" si="52"/>
        <v/>
      </c>
      <c r="C310" s="31" t="str">
        <f t="shared" ca="1" si="47"/>
        <v/>
      </c>
      <c r="D310" s="32" t="str">
        <f t="shared" ca="1" si="53"/>
        <v/>
      </c>
      <c r="E310" s="4" t="str">
        <f t="shared" ca="1" si="48"/>
        <v/>
      </c>
      <c r="F310" s="31" t="str">
        <f t="shared" ca="1" si="49"/>
        <v/>
      </c>
      <c r="G310" s="32" t="str">
        <f t="shared" ca="1" si="54"/>
        <v/>
      </c>
      <c r="H310" s="77" t="str">
        <f t="shared" ca="1" si="55"/>
        <v/>
      </c>
      <c r="N310" s="159" t="str">
        <f t="shared" si="50"/>
        <v/>
      </c>
      <c r="O310" s="159" t="str">
        <f t="shared" si="46"/>
        <v/>
      </c>
    </row>
    <row r="311" spans="1:15">
      <c r="A311" s="164" t="str">
        <f t="shared" ca="1" si="51"/>
        <v/>
      </c>
      <c r="B311" s="44" t="str">
        <f t="shared" ca="1" si="52"/>
        <v/>
      </c>
      <c r="C311" s="31" t="str">
        <f t="shared" ca="1" si="47"/>
        <v/>
      </c>
      <c r="D311" s="32" t="str">
        <f t="shared" ca="1" si="53"/>
        <v/>
      </c>
      <c r="E311" s="4" t="str">
        <f t="shared" ca="1" si="48"/>
        <v/>
      </c>
      <c r="F311" s="31" t="str">
        <f t="shared" ca="1" si="49"/>
        <v/>
      </c>
      <c r="G311" s="32" t="str">
        <f t="shared" ca="1" si="54"/>
        <v/>
      </c>
      <c r="H311" s="77" t="str">
        <f t="shared" ca="1" si="55"/>
        <v/>
      </c>
      <c r="N311" s="159" t="str">
        <f t="shared" si="50"/>
        <v/>
      </c>
      <c r="O311" s="159" t="str">
        <f t="shared" si="46"/>
        <v/>
      </c>
    </row>
    <row r="312" spans="1:15">
      <c r="A312" s="164" t="str">
        <f t="shared" ca="1" si="51"/>
        <v/>
      </c>
      <c r="B312" s="44" t="str">
        <f t="shared" ca="1" si="52"/>
        <v/>
      </c>
      <c r="C312" s="31" t="str">
        <f t="shared" ca="1" si="47"/>
        <v/>
      </c>
      <c r="D312" s="32" t="str">
        <f t="shared" ca="1" si="53"/>
        <v/>
      </c>
      <c r="E312" s="4" t="str">
        <f t="shared" ca="1" si="48"/>
        <v/>
      </c>
      <c r="F312" s="31" t="str">
        <f t="shared" ca="1" si="49"/>
        <v/>
      </c>
      <c r="G312" s="32" t="str">
        <f t="shared" ca="1" si="54"/>
        <v/>
      </c>
      <c r="H312" s="77" t="str">
        <f t="shared" ca="1" si="55"/>
        <v/>
      </c>
      <c r="N312" s="159" t="str">
        <f t="shared" si="50"/>
        <v/>
      </c>
      <c r="O312" s="159" t="str">
        <f t="shared" si="46"/>
        <v/>
      </c>
    </row>
    <row r="313" spans="1:15">
      <c r="A313" s="164" t="str">
        <f t="shared" ca="1" si="51"/>
        <v/>
      </c>
      <c r="B313" s="44" t="str">
        <f t="shared" ca="1" si="52"/>
        <v/>
      </c>
      <c r="C313" s="31" t="str">
        <f t="shared" ca="1" si="47"/>
        <v/>
      </c>
      <c r="D313" s="32" t="str">
        <f t="shared" ca="1" si="53"/>
        <v/>
      </c>
      <c r="E313" s="4" t="str">
        <f t="shared" ca="1" si="48"/>
        <v/>
      </c>
      <c r="F313" s="31" t="str">
        <f t="shared" ca="1" si="49"/>
        <v/>
      </c>
      <c r="G313" s="32" t="str">
        <f t="shared" ca="1" si="54"/>
        <v/>
      </c>
      <c r="H313" s="77" t="str">
        <f t="shared" ca="1" si="55"/>
        <v/>
      </c>
      <c r="N313" s="159" t="str">
        <f t="shared" si="50"/>
        <v/>
      </c>
      <c r="O313" s="159" t="str">
        <f t="shared" si="46"/>
        <v/>
      </c>
    </row>
    <row r="314" spans="1:15">
      <c r="A314" s="164" t="str">
        <f t="shared" ca="1" si="51"/>
        <v/>
      </c>
      <c r="B314" s="44" t="str">
        <f t="shared" ca="1" si="52"/>
        <v/>
      </c>
      <c r="C314" s="31" t="str">
        <f t="shared" ca="1" si="47"/>
        <v/>
      </c>
      <c r="D314" s="32" t="str">
        <f t="shared" ca="1" si="53"/>
        <v/>
      </c>
      <c r="E314" s="4" t="str">
        <f t="shared" ca="1" si="48"/>
        <v/>
      </c>
      <c r="F314" s="31" t="str">
        <f t="shared" ca="1" si="49"/>
        <v/>
      </c>
      <c r="G314" s="32" t="str">
        <f t="shared" ca="1" si="54"/>
        <v/>
      </c>
      <c r="H314" s="77" t="str">
        <f t="shared" ca="1" si="55"/>
        <v/>
      </c>
      <c r="N314" s="159" t="str">
        <f t="shared" si="50"/>
        <v/>
      </c>
      <c r="O314" s="159" t="str">
        <f t="shared" si="46"/>
        <v/>
      </c>
    </row>
    <row r="315" spans="1:15">
      <c r="A315" s="164" t="str">
        <f t="shared" ca="1" si="51"/>
        <v/>
      </c>
      <c r="B315" s="44" t="str">
        <f t="shared" ca="1" si="52"/>
        <v/>
      </c>
      <c r="C315" s="31" t="str">
        <f t="shared" ca="1" si="47"/>
        <v/>
      </c>
      <c r="D315" s="32" t="str">
        <f t="shared" ca="1" si="53"/>
        <v/>
      </c>
      <c r="E315" s="4" t="str">
        <f t="shared" ca="1" si="48"/>
        <v/>
      </c>
      <c r="F315" s="31" t="str">
        <f t="shared" ca="1" si="49"/>
        <v/>
      </c>
      <c r="G315" s="32" t="str">
        <f t="shared" ca="1" si="54"/>
        <v/>
      </c>
      <c r="H315" s="77" t="str">
        <f t="shared" ca="1" si="55"/>
        <v/>
      </c>
      <c r="N315" s="159" t="str">
        <f t="shared" si="50"/>
        <v/>
      </c>
      <c r="O315" s="159" t="str">
        <f t="shared" si="46"/>
        <v/>
      </c>
    </row>
    <row r="316" spans="1:15">
      <c r="A316" s="164" t="str">
        <f t="shared" ca="1" si="51"/>
        <v/>
      </c>
      <c r="B316" s="44" t="str">
        <f t="shared" ca="1" si="52"/>
        <v/>
      </c>
      <c r="C316" s="31" t="str">
        <f t="shared" ca="1" si="47"/>
        <v/>
      </c>
      <c r="D316" s="32" t="str">
        <f t="shared" ca="1" si="53"/>
        <v/>
      </c>
      <c r="E316" s="4" t="str">
        <f t="shared" ca="1" si="48"/>
        <v/>
      </c>
      <c r="F316" s="31" t="str">
        <f t="shared" ca="1" si="49"/>
        <v/>
      </c>
      <c r="G316" s="32" t="str">
        <f t="shared" ca="1" si="54"/>
        <v/>
      </c>
      <c r="H316" s="77" t="str">
        <f t="shared" ca="1" si="55"/>
        <v/>
      </c>
      <c r="N316" s="159" t="str">
        <f t="shared" si="50"/>
        <v/>
      </c>
      <c r="O316" s="159" t="str">
        <f t="shared" si="46"/>
        <v/>
      </c>
    </row>
    <row r="317" spans="1:15">
      <c r="A317" s="164" t="str">
        <f t="shared" ca="1" si="51"/>
        <v/>
      </c>
      <c r="B317" s="44" t="str">
        <f t="shared" ca="1" si="52"/>
        <v/>
      </c>
      <c r="C317" s="31" t="str">
        <f t="shared" ca="1" si="47"/>
        <v/>
      </c>
      <c r="D317" s="32" t="str">
        <f t="shared" ca="1" si="53"/>
        <v/>
      </c>
      <c r="E317" s="4" t="str">
        <f t="shared" ca="1" si="48"/>
        <v/>
      </c>
      <c r="F317" s="31" t="str">
        <f t="shared" ca="1" si="49"/>
        <v/>
      </c>
      <c r="G317" s="32" t="str">
        <f t="shared" ca="1" si="54"/>
        <v/>
      </c>
      <c r="H317" s="77" t="str">
        <f t="shared" ca="1" si="55"/>
        <v/>
      </c>
      <c r="N317" s="159" t="str">
        <f t="shared" si="50"/>
        <v/>
      </c>
      <c r="O317" s="159" t="str">
        <f t="shared" si="46"/>
        <v/>
      </c>
    </row>
    <row r="318" spans="1:15">
      <c r="A318" s="164" t="str">
        <f t="shared" ca="1" si="51"/>
        <v/>
      </c>
      <c r="B318" s="44" t="str">
        <f t="shared" ca="1" si="52"/>
        <v/>
      </c>
      <c r="C318" s="31" t="str">
        <f t="shared" ca="1" si="47"/>
        <v/>
      </c>
      <c r="D318" s="32" t="str">
        <f t="shared" ca="1" si="53"/>
        <v/>
      </c>
      <c r="E318" s="4" t="str">
        <f t="shared" ca="1" si="48"/>
        <v/>
      </c>
      <c r="F318" s="31" t="str">
        <f t="shared" ca="1" si="49"/>
        <v/>
      </c>
      <c r="G318" s="32" t="str">
        <f t="shared" ca="1" si="54"/>
        <v/>
      </c>
      <c r="H318" s="77" t="str">
        <f t="shared" ca="1" si="55"/>
        <v/>
      </c>
      <c r="N318" s="159" t="str">
        <f t="shared" si="50"/>
        <v/>
      </c>
      <c r="O318" s="159" t="str">
        <f t="shared" si="46"/>
        <v/>
      </c>
    </row>
    <row r="319" spans="1:15">
      <c r="A319" s="164" t="str">
        <f t="shared" ca="1" si="51"/>
        <v/>
      </c>
      <c r="B319" s="44" t="str">
        <f t="shared" ca="1" si="52"/>
        <v/>
      </c>
      <c r="C319" s="31" t="str">
        <f t="shared" ca="1" si="47"/>
        <v/>
      </c>
      <c r="D319" s="32" t="str">
        <f t="shared" ca="1" si="53"/>
        <v/>
      </c>
      <c r="E319" s="4" t="str">
        <f t="shared" ca="1" si="48"/>
        <v/>
      </c>
      <c r="F319" s="31" t="str">
        <f t="shared" ca="1" si="49"/>
        <v/>
      </c>
      <c r="G319" s="32" t="str">
        <f t="shared" ca="1" si="54"/>
        <v/>
      </c>
      <c r="H319" s="77" t="str">
        <f t="shared" ca="1" si="55"/>
        <v/>
      </c>
      <c r="N319" s="159" t="str">
        <f t="shared" si="50"/>
        <v/>
      </c>
      <c r="O319" s="159" t="str">
        <f t="shared" si="46"/>
        <v/>
      </c>
    </row>
    <row r="320" spans="1:15">
      <c r="A320" s="164" t="str">
        <f t="shared" ca="1" si="51"/>
        <v/>
      </c>
      <c r="B320" s="44" t="str">
        <f t="shared" ca="1" si="52"/>
        <v/>
      </c>
      <c r="C320" s="31" t="str">
        <f t="shared" ca="1" si="47"/>
        <v/>
      </c>
      <c r="D320" s="32" t="str">
        <f t="shared" ca="1" si="53"/>
        <v/>
      </c>
      <c r="E320" s="4" t="str">
        <f t="shared" ca="1" si="48"/>
        <v/>
      </c>
      <c r="F320" s="31" t="str">
        <f t="shared" ca="1" si="49"/>
        <v/>
      </c>
      <c r="G320" s="32" t="str">
        <f t="shared" ca="1" si="54"/>
        <v/>
      </c>
      <c r="H320" s="77" t="str">
        <f t="shared" ca="1" si="55"/>
        <v/>
      </c>
      <c r="N320" s="159" t="str">
        <f t="shared" si="50"/>
        <v/>
      </c>
      <c r="O320" s="159" t="str">
        <f t="shared" si="46"/>
        <v/>
      </c>
    </row>
    <row r="321" spans="1:15">
      <c r="A321" s="164" t="str">
        <f t="shared" ca="1" si="51"/>
        <v/>
      </c>
      <c r="B321" s="44" t="str">
        <f t="shared" ca="1" si="52"/>
        <v/>
      </c>
      <c r="C321" s="31" t="str">
        <f t="shared" ca="1" si="47"/>
        <v/>
      </c>
      <c r="D321" s="32" t="str">
        <f t="shared" ca="1" si="53"/>
        <v/>
      </c>
      <c r="E321" s="4" t="str">
        <f t="shared" ca="1" si="48"/>
        <v/>
      </c>
      <c r="F321" s="31" t="str">
        <f t="shared" ca="1" si="49"/>
        <v/>
      </c>
      <c r="G321" s="32" t="str">
        <f t="shared" ca="1" si="54"/>
        <v/>
      </c>
      <c r="H321" s="77" t="str">
        <f t="shared" ca="1" si="55"/>
        <v/>
      </c>
      <c r="N321" s="159" t="str">
        <f t="shared" si="50"/>
        <v/>
      </c>
      <c r="O321" s="159" t="str">
        <f t="shared" si="46"/>
        <v/>
      </c>
    </row>
    <row r="322" spans="1:15">
      <c r="A322" s="164" t="str">
        <f t="shared" ca="1" si="51"/>
        <v/>
      </c>
      <c r="B322" s="44" t="str">
        <f t="shared" ca="1" si="52"/>
        <v/>
      </c>
      <c r="C322" s="31" t="str">
        <f t="shared" ca="1" si="47"/>
        <v/>
      </c>
      <c r="D322" s="32" t="str">
        <f t="shared" ca="1" si="53"/>
        <v/>
      </c>
      <c r="E322" s="4" t="str">
        <f t="shared" ca="1" si="48"/>
        <v/>
      </c>
      <c r="F322" s="31" t="str">
        <f t="shared" ca="1" si="49"/>
        <v/>
      </c>
      <c r="G322" s="32" t="str">
        <f t="shared" ca="1" si="54"/>
        <v/>
      </c>
      <c r="H322" s="77" t="str">
        <f t="shared" ca="1" si="55"/>
        <v/>
      </c>
      <c r="N322" s="159" t="str">
        <f t="shared" si="50"/>
        <v/>
      </c>
      <c r="O322" s="159" t="str">
        <f t="shared" si="46"/>
        <v/>
      </c>
    </row>
    <row r="323" spans="1:15">
      <c r="A323" s="164" t="str">
        <f t="shared" ca="1" si="51"/>
        <v/>
      </c>
      <c r="B323" s="44" t="str">
        <f t="shared" ca="1" si="52"/>
        <v/>
      </c>
      <c r="C323" s="31" t="str">
        <f t="shared" ca="1" si="47"/>
        <v/>
      </c>
      <c r="D323" s="32" t="str">
        <f t="shared" ca="1" si="53"/>
        <v/>
      </c>
      <c r="E323" s="4" t="str">
        <f t="shared" ca="1" si="48"/>
        <v/>
      </c>
      <c r="F323" s="31" t="str">
        <f t="shared" ca="1" si="49"/>
        <v/>
      </c>
      <c r="G323" s="32" t="str">
        <f t="shared" ca="1" si="54"/>
        <v/>
      </c>
      <c r="H323" s="77" t="str">
        <f t="shared" ca="1" si="55"/>
        <v/>
      </c>
      <c r="N323" s="159" t="str">
        <f t="shared" si="50"/>
        <v/>
      </c>
      <c r="O323" s="159" t="str">
        <f t="shared" si="46"/>
        <v/>
      </c>
    </row>
    <row r="324" spans="1:15">
      <c r="A324" s="164" t="str">
        <f t="shared" ca="1" si="51"/>
        <v/>
      </c>
      <c r="B324" s="44" t="str">
        <f t="shared" ca="1" si="52"/>
        <v/>
      </c>
      <c r="C324" s="31" t="str">
        <f t="shared" ca="1" si="47"/>
        <v/>
      </c>
      <c r="D324" s="32" t="str">
        <f t="shared" ca="1" si="53"/>
        <v/>
      </c>
      <c r="E324" s="4" t="str">
        <f t="shared" ca="1" si="48"/>
        <v/>
      </c>
      <c r="F324" s="31" t="str">
        <f t="shared" ca="1" si="49"/>
        <v/>
      </c>
      <c r="G324" s="32" t="str">
        <f t="shared" ca="1" si="54"/>
        <v/>
      </c>
      <c r="H324" s="77" t="str">
        <f t="shared" ca="1" si="55"/>
        <v/>
      </c>
      <c r="N324" s="159" t="str">
        <f t="shared" si="50"/>
        <v/>
      </c>
      <c r="O324" s="159" t="str">
        <f t="shared" ref="O324:O387" si="56">IF(N324&gt;$A$14,N324,"")</f>
        <v/>
      </c>
    </row>
    <row r="325" spans="1:15">
      <c r="A325" s="164" t="str">
        <f t="shared" ca="1" si="51"/>
        <v/>
      </c>
      <c r="B325" s="44" t="str">
        <f t="shared" ca="1" si="52"/>
        <v/>
      </c>
      <c r="C325" s="31" t="str">
        <f t="shared" ca="1" si="47"/>
        <v/>
      </c>
      <c r="D325" s="32" t="str">
        <f t="shared" ca="1" si="53"/>
        <v/>
      </c>
      <c r="E325" s="4" t="str">
        <f t="shared" ca="1" si="48"/>
        <v/>
      </c>
      <c r="F325" s="31" t="str">
        <f t="shared" ca="1" si="49"/>
        <v/>
      </c>
      <c r="G325" s="32" t="str">
        <f t="shared" ca="1" si="54"/>
        <v/>
      </c>
      <c r="H325" s="77" t="str">
        <f t="shared" ca="1" si="55"/>
        <v/>
      </c>
      <c r="N325" s="159" t="str">
        <f t="shared" si="50"/>
        <v/>
      </c>
      <c r="O325" s="159" t="str">
        <f t="shared" si="56"/>
        <v/>
      </c>
    </row>
    <row r="326" spans="1:15">
      <c r="A326" s="164" t="str">
        <f t="shared" ca="1" si="51"/>
        <v/>
      </c>
      <c r="B326" s="44" t="str">
        <f t="shared" ca="1" si="52"/>
        <v/>
      </c>
      <c r="C326" s="31" t="str">
        <f t="shared" ca="1" si="47"/>
        <v/>
      </c>
      <c r="D326" s="32" t="str">
        <f t="shared" ca="1" si="53"/>
        <v/>
      </c>
      <c r="E326" s="4" t="str">
        <f t="shared" ca="1" si="48"/>
        <v/>
      </c>
      <c r="F326" s="31" t="str">
        <f t="shared" ca="1" si="49"/>
        <v/>
      </c>
      <c r="G326" s="32" t="str">
        <f t="shared" ca="1" si="54"/>
        <v/>
      </c>
      <c r="H326" s="77" t="str">
        <f t="shared" ca="1" si="55"/>
        <v/>
      </c>
      <c r="N326" s="159" t="str">
        <f t="shared" si="50"/>
        <v/>
      </c>
      <c r="O326" s="159" t="str">
        <f t="shared" si="56"/>
        <v/>
      </c>
    </row>
    <row r="327" spans="1:15">
      <c r="A327" s="164" t="str">
        <f t="shared" ca="1" si="51"/>
        <v/>
      </c>
      <c r="B327" s="44" t="str">
        <f t="shared" ca="1" si="52"/>
        <v/>
      </c>
      <c r="C327" s="31" t="str">
        <f t="shared" ca="1" si="47"/>
        <v/>
      </c>
      <c r="D327" s="32" t="str">
        <f t="shared" ca="1" si="53"/>
        <v/>
      </c>
      <c r="E327" s="4" t="str">
        <f t="shared" ca="1" si="48"/>
        <v/>
      </c>
      <c r="F327" s="31" t="str">
        <f t="shared" ca="1" si="49"/>
        <v/>
      </c>
      <c r="G327" s="32" t="str">
        <f t="shared" ca="1" si="54"/>
        <v/>
      </c>
      <c r="H327" s="77" t="str">
        <f t="shared" ca="1" si="55"/>
        <v/>
      </c>
      <c r="N327" s="159" t="str">
        <f t="shared" si="50"/>
        <v/>
      </c>
      <c r="O327" s="159" t="str">
        <f t="shared" si="56"/>
        <v/>
      </c>
    </row>
    <row r="328" spans="1:15">
      <c r="A328" s="164" t="str">
        <f t="shared" ca="1" si="51"/>
        <v/>
      </c>
      <c r="B328" s="44" t="str">
        <f t="shared" ca="1" si="52"/>
        <v/>
      </c>
      <c r="C328" s="31" t="str">
        <f t="shared" ca="1" si="47"/>
        <v/>
      </c>
      <c r="D328" s="32" t="str">
        <f t="shared" ca="1" si="53"/>
        <v/>
      </c>
      <c r="E328" s="4" t="str">
        <f t="shared" ca="1" si="48"/>
        <v/>
      </c>
      <c r="F328" s="31" t="str">
        <f t="shared" ca="1" si="49"/>
        <v/>
      </c>
      <c r="G328" s="32" t="str">
        <f t="shared" ca="1" si="54"/>
        <v/>
      </c>
      <c r="H328" s="77" t="str">
        <f t="shared" ca="1" si="55"/>
        <v/>
      </c>
      <c r="N328" s="159" t="str">
        <f t="shared" si="50"/>
        <v/>
      </c>
      <c r="O328" s="159" t="str">
        <f t="shared" si="56"/>
        <v/>
      </c>
    </row>
    <row r="329" spans="1:15">
      <c r="A329" s="164" t="str">
        <f t="shared" ca="1" si="51"/>
        <v/>
      </c>
      <c r="B329" s="44" t="str">
        <f t="shared" ca="1" si="52"/>
        <v/>
      </c>
      <c r="C329" s="31" t="str">
        <f t="shared" ca="1" si="47"/>
        <v/>
      </c>
      <c r="D329" s="32" t="str">
        <f t="shared" ca="1" si="53"/>
        <v/>
      </c>
      <c r="E329" s="4" t="str">
        <f t="shared" ca="1" si="48"/>
        <v/>
      </c>
      <c r="F329" s="31" t="str">
        <f t="shared" ca="1" si="49"/>
        <v/>
      </c>
      <c r="G329" s="32" t="str">
        <f t="shared" ca="1" si="54"/>
        <v/>
      </c>
      <c r="H329" s="77" t="str">
        <f t="shared" ca="1" si="55"/>
        <v/>
      </c>
      <c r="N329" s="159" t="str">
        <f t="shared" si="50"/>
        <v/>
      </c>
      <c r="O329" s="159" t="str">
        <f t="shared" si="56"/>
        <v/>
      </c>
    </row>
    <row r="330" spans="1:15">
      <c r="A330" s="164" t="str">
        <f t="shared" ca="1" si="51"/>
        <v/>
      </c>
      <c r="B330" s="44" t="str">
        <f t="shared" ca="1" si="52"/>
        <v/>
      </c>
      <c r="C330" s="31" t="str">
        <f t="shared" ca="1" si="47"/>
        <v/>
      </c>
      <c r="D330" s="32" t="str">
        <f t="shared" ca="1" si="53"/>
        <v/>
      </c>
      <c r="E330" s="4" t="str">
        <f t="shared" ca="1" si="48"/>
        <v/>
      </c>
      <c r="F330" s="31" t="str">
        <f t="shared" ca="1" si="49"/>
        <v/>
      </c>
      <c r="G330" s="32" t="str">
        <f t="shared" ca="1" si="54"/>
        <v/>
      </c>
      <c r="H330" s="77" t="str">
        <f t="shared" ca="1" si="55"/>
        <v/>
      </c>
      <c r="N330" s="159" t="str">
        <f t="shared" si="50"/>
        <v/>
      </c>
      <c r="O330" s="159" t="str">
        <f t="shared" si="56"/>
        <v/>
      </c>
    </row>
    <row r="331" spans="1:15">
      <c r="A331" s="164" t="str">
        <f t="shared" ca="1" si="51"/>
        <v/>
      </c>
      <c r="B331" s="44" t="str">
        <f t="shared" ca="1" si="52"/>
        <v/>
      </c>
      <c r="C331" s="31" t="str">
        <f t="shared" ca="1" si="47"/>
        <v/>
      </c>
      <c r="D331" s="32" t="str">
        <f t="shared" ca="1" si="53"/>
        <v/>
      </c>
      <c r="E331" s="4" t="str">
        <f t="shared" ca="1" si="48"/>
        <v/>
      </c>
      <c r="F331" s="31" t="str">
        <f t="shared" ca="1" si="49"/>
        <v/>
      </c>
      <c r="G331" s="32" t="str">
        <f t="shared" ca="1" si="54"/>
        <v/>
      </c>
      <c r="H331" s="77" t="str">
        <f t="shared" ca="1" si="55"/>
        <v/>
      </c>
      <c r="N331" s="159" t="str">
        <f t="shared" si="50"/>
        <v/>
      </c>
      <c r="O331" s="159" t="str">
        <f t="shared" si="56"/>
        <v/>
      </c>
    </row>
    <row r="332" spans="1:15">
      <c r="A332" s="164" t="str">
        <f t="shared" ca="1" si="51"/>
        <v/>
      </c>
      <c r="B332" s="44" t="str">
        <f t="shared" ca="1" si="52"/>
        <v/>
      </c>
      <c r="C332" s="31" t="str">
        <f t="shared" ca="1" si="47"/>
        <v/>
      </c>
      <c r="D332" s="32" t="str">
        <f t="shared" ca="1" si="53"/>
        <v/>
      </c>
      <c r="E332" s="4" t="str">
        <f t="shared" ca="1" si="48"/>
        <v/>
      </c>
      <c r="F332" s="31" t="str">
        <f t="shared" ca="1" si="49"/>
        <v/>
      </c>
      <c r="G332" s="32" t="str">
        <f t="shared" ca="1" si="54"/>
        <v/>
      </c>
      <c r="H332" s="77" t="str">
        <f t="shared" ca="1" si="55"/>
        <v/>
      </c>
      <c r="N332" s="159" t="str">
        <f t="shared" si="50"/>
        <v/>
      </c>
      <c r="O332" s="159" t="str">
        <f t="shared" si="56"/>
        <v/>
      </c>
    </row>
    <row r="333" spans="1:15">
      <c r="A333" s="164" t="str">
        <f t="shared" ca="1" si="51"/>
        <v/>
      </c>
      <c r="B333" s="44" t="str">
        <f t="shared" ca="1" si="52"/>
        <v/>
      </c>
      <c r="C333" s="31" t="str">
        <f t="shared" ca="1" si="47"/>
        <v/>
      </c>
      <c r="D333" s="32" t="str">
        <f t="shared" ca="1" si="53"/>
        <v/>
      </c>
      <c r="E333" s="4" t="str">
        <f t="shared" ca="1" si="48"/>
        <v/>
      </c>
      <c r="F333" s="31" t="str">
        <f t="shared" ca="1" si="49"/>
        <v/>
      </c>
      <c r="G333" s="32" t="str">
        <f t="shared" ca="1" si="54"/>
        <v/>
      </c>
      <c r="H333" s="77" t="str">
        <f t="shared" ca="1" si="55"/>
        <v/>
      </c>
      <c r="N333" s="159" t="str">
        <f t="shared" si="50"/>
        <v/>
      </c>
      <c r="O333" s="159" t="str">
        <f t="shared" si="56"/>
        <v/>
      </c>
    </row>
    <row r="334" spans="1:15">
      <c r="A334" s="164" t="str">
        <f t="shared" ca="1" si="51"/>
        <v/>
      </c>
      <c r="B334" s="44" t="str">
        <f t="shared" ca="1" si="52"/>
        <v/>
      </c>
      <c r="C334" s="31" t="str">
        <f t="shared" ca="1" si="47"/>
        <v/>
      </c>
      <c r="D334" s="32" t="str">
        <f t="shared" ca="1" si="53"/>
        <v/>
      </c>
      <c r="E334" s="4" t="str">
        <f t="shared" ca="1" si="48"/>
        <v/>
      </c>
      <c r="F334" s="31" t="str">
        <f t="shared" ca="1" si="49"/>
        <v/>
      </c>
      <c r="G334" s="32" t="str">
        <f t="shared" ca="1" si="54"/>
        <v/>
      </c>
      <c r="H334" s="77" t="str">
        <f t="shared" ca="1" si="55"/>
        <v/>
      </c>
      <c r="N334" s="159" t="str">
        <f t="shared" si="50"/>
        <v/>
      </c>
      <c r="O334" s="159" t="str">
        <f t="shared" si="56"/>
        <v/>
      </c>
    </row>
    <row r="335" spans="1:15">
      <c r="A335" s="164" t="str">
        <f t="shared" ca="1" si="51"/>
        <v/>
      </c>
      <c r="B335" s="44" t="str">
        <f t="shared" ca="1" si="52"/>
        <v/>
      </c>
      <c r="C335" s="31" t="str">
        <f t="shared" ca="1" si="47"/>
        <v/>
      </c>
      <c r="D335" s="32" t="str">
        <f t="shared" ca="1" si="53"/>
        <v/>
      </c>
      <c r="E335" s="4" t="str">
        <f t="shared" ca="1" si="48"/>
        <v/>
      </c>
      <c r="F335" s="31" t="str">
        <f t="shared" ca="1" si="49"/>
        <v/>
      </c>
      <c r="G335" s="32" t="str">
        <f t="shared" ca="1" si="54"/>
        <v/>
      </c>
      <c r="H335" s="77" t="str">
        <f t="shared" ca="1" si="55"/>
        <v/>
      </c>
      <c r="N335" s="159" t="str">
        <f t="shared" si="50"/>
        <v/>
      </c>
      <c r="O335" s="159" t="str">
        <f t="shared" si="56"/>
        <v/>
      </c>
    </row>
    <row r="336" spans="1:15">
      <c r="A336" s="164" t="str">
        <f t="shared" ca="1" si="51"/>
        <v/>
      </c>
      <c r="B336" s="44" t="str">
        <f t="shared" ca="1" si="52"/>
        <v/>
      </c>
      <c r="C336" s="31" t="str">
        <f t="shared" ref="C336:C399" ca="1" si="57">IF(ISERROR(B336-2),"",-1*(B336-$B$14)*10^-4*$B$8*$B$5)</f>
        <v/>
      </c>
      <c r="D336" s="32" t="str">
        <f t="shared" ca="1" si="53"/>
        <v/>
      </c>
      <c r="E336" s="4" t="str">
        <f t="shared" ref="E336:E399" ca="1" si="58">IF(COUNTIF(L:L,A336)=1,VLOOKUP(A336,L:M,2), IF(COUNTIF(L:L,A336)=0,$C$10,""))</f>
        <v/>
      </c>
      <c r="F336" s="31" t="str">
        <f t="shared" ref="F336:F399" ca="1" si="59">IF(ISERROR(E336-2),"",-1*(E336-$E$14)*10^-4*$C$8*$C$5)</f>
        <v/>
      </c>
      <c r="G336" s="32" t="str">
        <f t="shared" ca="1" si="54"/>
        <v/>
      </c>
      <c r="H336" s="77" t="str">
        <f t="shared" ca="1" si="55"/>
        <v/>
      </c>
      <c r="N336" s="159" t="str">
        <f t="shared" ref="N336:N399" si="60">IF(COUNTIF(L:L,J336),J336,"")</f>
        <v/>
      </c>
      <c r="O336" s="159" t="str">
        <f t="shared" si="56"/>
        <v/>
      </c>
    </row>
    <row r="337" spans="1:15">
      <c r="A337" s="164" t="str">
        <f t="shared" ca="1" si="51"/>
        <v/>
      </c>
      <c r="B337" s="44" t="str">
        <f t="shared" ca="1" si="52"/>
        <v/>
      </c>
      <c r="C337" s="31" t="str">
        <f t="shared" ca="1" si="57"/>
        <v/>
      </c>
      <c r="D337" s="32" t="str">
        <f t="shared" ca="1" si="53"/>
        <v/>
      </c>
      <c r="E337" s="4" t="str">
        <f t="shared" ca="1" si="58"/>
        <v/>
      </c>
      <c r="F337" s="31" t="str">
        <f t="shared" ca="1" si="59"/>
        <v/>
      </c>
      <c r="G337" s="32" t="str">
        <f t="shared" ca="1" si="54"/>
        <v/>
      </c>
      <c r="H337" s="77" t="str">
        <f t="shared" ca="1" si="55"/>
        <v/>
      </c>
      <c r="N337" s="159" t="str">
        <f t="shared" si="60"/>
        <v/>
      </c>
      <c r="O337" s="159" t="str">
        <f t="shared" si="56"/>
        <v/>
      </c>
    </row>
    <row r="338" spans="1:15">
      <c r="A338" s="164" t="str">
        <f t="shared" ca="1" si="51"/>
        <v/>
      </c>
      <c r="B338" s="44" t="str">
        <f t="shared" ca="1" si="52"/>
        <v/>
      </c>
      <c r="C338" s="31" t="str">
        <f t="shared" ca="1" si="57"/>
        <v/>
      </c>
      <c r="D338" s="32" t="str">
        <f t="shared" ca="1" si="53"/>
        <v/>
      </c>
      <c r="E338" s="4" t="str">
        <f t="shared" ca="1" si="58"/>
        <v/>
      </c>
      <c r="F338" s="31" t="str">
        <f t="shared" ca="1" si="59"/>
        <v/>
      </c>
      <c r="G338" s="32" t="str">
        <f t="shared" ca="1" si="54"/>
        <v/>
      </c>
      <c r="H338" s="77" t="str">
        <f t="shared" ca="1" si="55"/>
        <v/>
      </c>
      <c r="N338" s="159" t="str">
        <f t="shared" si="60"/>
        <v/>
      </c>
      <c r="O338" s="159" t="str">
        <f t="shared" si="56"/>
        <v/>
      </c>
    </row>
    <row r="339" spans="1:15">
      <c r="A339" s="164" t="str">
        <f t="shared" ca="1" si="51"/>
        <v/>
      </c>
      <c r="B339" s="44" t="str">
        <f t="shared" ca="1" si="52"/>
        <v/>
      </c>
      <c r="C339" s="31" t="str">
        <f t="shared" ca="1" si="57"/>
        <v/>
      </c>
      <c r="D339" s="32" t="str">
        <f t="shared" ca="1" si="53"/>
        <v/>
      </c>
      <c r="E339" s="4" t="str">
        <f t="shared" ca="1" si="58"/>
        <v/>
      </c>
      <c r="F339" s="31" t="str">
        <f t="shared" ca="1" si="59"/>
        <v/>
      </c>
      <c r="G339" s="32" t="str">
        <f t="shared" ca="1" si="54"/>
        <v/>
      </c>
      <c r="H339" s="77" t="str">
        <f t="shared" ca="1" si="55"/>
        <v/>
      </c>
      <c r="N339" s="159" t="str">
        <f t="shared" si="60"/>
        <v/>
      </c>
      <c r="O339" s="159" t="str">
        <f t="shared" si="56"/>
        <v/>
      </c>
    </row>
    <row r="340" spans="1:15">
      <c r="A340" s="164" t="str">
        <f t="shared" ca="1" si="51"/>
        <v/>
      </c>
      <c r="B340" s="44" t="str">
        <f t="shared" ca="1" si="52"/>
        <v/>
      </c>
      <c r="C340" s="31" t="str">
        <f t="shared" ca="1" si="57"/>
        <v/>
      </c>
      <c r="D340" s="32" t="str">
        <f t="shared" ca="1" si="53"/>
        <v/>
      </c>
      <c r="E340" s="4" t="str">
        <f t="shared" ca="1" si="58"/>
        <v/>
      </c>
      <c r="F340" s="31" t="str">
        <f t="shared" ca="1" si="59"/>
        <v/>
      </c>
      <c r="G340" s="32" t="str">
        <f t="shared" ca="1" si="54"/>
        <v/>
      </c>
      <c r="H340" s="77" t="str">
        <f t="shared" ca="1" si="55"/>
        <v/>
      </c>
      <c r="N340" s="159" t="str">
        <f t="shared" si="60"/>
        <v/>
      </c>
      <c r="O340" s="159" t="str">
        <f t="shared" si="56"/>
        <v/>
      </c>
    </row>
    <row r="341" spans="1:15">
      <c r="A341" s="164" t="str">
        <f t="shared" ca="1" si="51"/>
        <v/>
      </c>
      <c r="B341" s="44" t="str">
        <f t="shared" ca="1" si="52"/>
        <v/>
      </c>
      <c r="C341" s="31" t="str">
        <f t="shared" ca="1" si="57"/>
        <v/>
      </c>
      <c r="D341" s="32" t="str">
        <f t="shared" ca="1" si="53"/>
        <v/>
      </c>
      <c r="E341" s="4" t="str">
        <f t="shared" ca="1" si="58"/>
        <v/>
      </c>
      <c r="F341" s="31" t="str">
        <f t="shared" ca="1" si="59"/>
        <v/>
      </c>
      <c r="G341" s="32" t="str">
        <f t="shared" ca="1" si="54"/>
        <v/>
      </c>
      <c r="H341" s="77" t="str">
        <f t="shared" ca="1" si="55"/>
        <v/>
      </c>
      <c r="N341" s="159" t="str">
        <f t="shared" si="60"/>
        <v/>
      </c>
      <c r="O341" s="159" t="str">
        <f t="shared" si="56"/>
        <v/>
      </c>
    </row>
    <row r="342" spans="1:15">
      <c r="A342" s="164" t="str">
        <f t="shared" ca="1" si="51"/>
        <v/>
      </c>
      <c r="B342" s="44" t="str">
        <f t="shared" ca="1" si="52"/>
        <v/>
      </c>
      <c r="C342" s="31" t="str">
        <f t="shared" ca="1" si="57"/>
        <v/>
      </c>
      <c r="D342" s="32" t="str">
        <f t="shared" ca="1" si="53"/>
        <v/>
      </c>
      <c r="E342" s="4" t="str">
        <f t="shared" ca="1" si="58"/>
        <v/>
      </c>
      <c r="F342" s="31" t="str">
        <f t="shared" ca="1" si="59"/>
        <v/>
      </c>
      <c r="G342" s="32" t="str">
        <f t="shared" ca="1" si="54"/>
        <v/>
      </c>
      <c r="H342" s="77" t="str">
        <f t="shared" ca="1" si="55"/>
        <v/>
      </c>
      <c r="N342" s="159" t="str">
        <f t="shared" si="60"/>
        <v/>
      </c>
      <c r="O342" s="159" t="str">
        <f t="shared" si="56"/>
        <v/>
      </c>
    </row>
    <row r="343" spans="1:15">
      <c r="A343" s="164" t="str">
        <f t="shared" ca="1" si="51"/>
        <v/>
      </c>
      <c r="B343" s="44" t="str">
        <f t="shared" ca="1" si="52"/>
        <v/>
      </c>
      <c r="C343" s="31" t="str">
        <f t="shared" ca="1" si="57"/>
        <v/>
      </c>
      <c r="D343" s="32" t="str">
        <f t="shared" ca="1" si="53"/>
        <v/>
      </c>
      <c r="E343" s="4" t="str">
        <f t="shared" ca="1" si="58"/>
        <v/>
      </c>
      <c r="F343" s="31" t="str">
        <f t="shared" ca="1" si="59"/>
        <v/>
      </c>
      <c r="G343" s="32" t="str">
        <f t="shared" ca="1" si="54"/>
        <v/>
      </c>
      <c r="H343" s="77" t="str">
        <f t="shared" ca="1" si="55"/>
        <v/>
      </c>
      <c r="N343" s="159" t="str">
        <f t="shared" si="60"/>
        <v/>
      </c>
      <c r="O343" s="159" t="str">
        <f t="shared" si="56"/>
        <v/>
      </c>
    </row>
    <row r="344" spans="1:15">
      <c r="A344" s="164" t="str">
        <f t="shared" ca="1" si="51"/>
        <v/>
      </c>
      <c r="B344" s="44" t="str">
        <f t="shared" ca="1" si="52"/>
        <v/>
      </c>
      <c r="C344" s="31" t="str">
        <f t="shared" ca="1" si="57"/>
        <v/>
      </c>
      <c r="D344" s="32" t="str">
        <f t="shared" ca="1" si="53"/>
        <v/>
      </c>
      <c r="E344" s="4" t="str">
        <f t="shared" ca="1" si="58"/>
        <v/>
      </c>
      <c r="F344" s="31" t="str">
        <f t="shared" ca="1" si="59"/>
        <v/>
      </c>
      <c r="G344" s="32" t="str">
        <f t="shared" ca="1" si="54"/>
        <v/>
      </c>
      <c r="H344" s="77" t="str">
        <f t="shared" ca="1" si="55"/>
        <v/>
      </c>
      <c r="N344" s="159" t="str">
        <f t="shared" si="60"/>
        <v/>
      </c>
      <c r="O344" s="159" t="str">
        <f t="shared" si="56"/>
        <v/>
      </c>
    </row>
    <row r="345" spans="1:15">
      <c r="A345" s="164" t="str">
        <f t="shared" ca="1" si="51"/>
        <v/>
      </c>
      <c r="B345" s="44" t="str">
        <f t="shared" ca="1" si="52"/>
        <v/>
      </c>
      <c r="C345" s="31" t="str">
        <f t="shared" ca="1" si="57"/>
        <v/>
      </c>
      <c r="D345" s="32" t="str">
        <f t="shared" ca="1" si="53"/>
        <v/>
      </c>
      <c r="E345" s="4" t="str">
        <f t="shared" ca="1" si="58"/>
        <v/>
      </c>
      <c r="F345" s="31" t="str">
        <f t="shared" ca="1" si="59"/>
        <v/>
      </c>
      <c r="G345" s="32" t="str">
        <f t="shared" ca="1" si="54"/>
        <v/>
      </c>
      <c r="H345" s="77" t="str">
        <f t="shared" ca="1" si="55"/>
        <v/>
      </c>
      <c r="N345" s="159" t="str">
        <f t="shared" si="60"/>
        <v/>
      </c>
      <c r="O345" s="159" t="str">
        <f t="shared" si="56"/>
        <v/>
      </c>
    </row>
    <row r="346" spans="1:15">
      <c r="A346" s="164" t="str">
        <f t="shared" ca="1" si="51"/>
        <v/>
      </c>
      <c r="B346" s="44" t="str">
        <f t="shared" ca="1" si="52"/>
        <v/>
      </c>
      <c r="C346" s="31" t="str">
        <f t="shared" ca="1" si="57"/>
        <v/>
      </c>
      <c r="D346" s="32" t="str">
        <f t="shared" ca="1" si="53"/>
        <v/>
      </c>
      <c r="E346" s="4" t="str">
        <f t="shared" ca="1" si="58"/>
        <v/>
      </c>
      <c r="F346" s="31" t="str">
        <f t="shared" ca="1" si="59"/>
        <v/>
      </c>
      <c r="G346" s="32" t="str">
        <f t="shared" ca="1" si="54"/>
        <v/>
      </c>
      <c r="H346" s="77" t="str">
        <f t="shared" ca="1" si="55"/>
        <v/>
      </c>
      <c r="N346" s="159" t="str">
        <f t="shared" si="60"/>
        <v/>
      </c>
      <c r="O346" s="159" t="str">
        <f t="shared" si="56"/>
        <v/>
      </c>
    </row>
    <row r="347" spans="1:15">
      <c r="A347" s="164" t="str">
        <f t="shared" ca="1" si="51"/>
        <v/>
      </c>
      <c r="B347" s="44" t="str">
        <f t="shared" ca="1" si="52"/>
        <v/>
      </c>
      <c r="C347" s="31" t="str">
        <f t="shared" ca="1" si="57"/>
        <v/>
      </c>
      <c r="D347" s="32" t="str">
        <f t="shared" ca="1" si="53"/>
        <v/>
      </c>
      <c r="E347" s="4" t="str">
        <f t="shared" ca="1" si="58"/>
        <v/>
      </c>
      <c r="F347" s="31" t="str">
        <f t="shared" ca="1" si="59"/>
        <v/>
      </c>
      <c r="G347" s="32" t="str">
        <f t="shared" ca="1" si="54"/>
        <v/>
      </c>
      <c r="H347" s="77" t="str">
        <f t="shared" ca="1" si="55"/>
        <v/>
      </c>
      <c r="N347" s="159" t="str">
        <f t="shared" si="60"/>
        <v/>
      </c>
      <c r="O347" s="159" t="str">
        <f t="shared" si="56"/>
        <v/>
      </c>
    </row>
    <row r="348" spans="1:15">
      <c r="A348" s="164" t="str">
        <f t="shared" ca="1" si="51"/>
        <v/>
      </c>
      <c r="B348" s="44" t="str">
        <f t="shared" ca="1" si="52"/>
        <v/>
      </c>
      <c r="C348" s="31" t="str">
        <f t="shared" ca="1" si="57"/>
        <v/>
      </c>
      <c r="D348" s="32" t="str">
        <f t="shared" ca="1" si="53"/>
        <v/>
      </c>
      <c r="E348" s="4" t="str">
        <f t="shared" ca="1" si="58"/>
        <v/>
      </c>
      <c r="F348" s="31" t="str">
        <f t="shared" ca="1" si="59"/>
        <v/>
      </c>
      <c r="G348" s="32" t="str">
        <f t="shared" ca="1" si="54"/>
        <v/>
      </c>
      <c r="H348" s="77" t="str">
        <f t="shared" ca="1" si="55"/>
        <v/>
      </c>
      <c r="N348" s="159" t="str">
        <f t="shared" si="60"/>
        <v/>
      </c>
      <c r="O348" s="159" t="str">
        <f t="shared" si="56"/>
        <v/>
      </c>
    </row>
    <row r="349" spans="1:15">
      <c r="A349" s="164" t="str">
        <f t="shared" ca="1" si="51"/>
        <v/>
      </c>
      <c r="B349" s="44" t="str">
        <f t="shared" ca="1" si="52"/>
        <v/>
      </c>
      <c r="C349" s="31" t="str">
        <f t="shared" ca="1" si="57"/>
        <v/>
      </c>
      <c r="D349" s="32" t="str">
        <f t="shared" ca="1" si="53"/>
        <v/>
      </c>
      <c r="E349" s="4" t="str">
        <f t="shared" ca="1" si="58"/>
        <v/>
      </c>
      <c r="F349" s="31" t="str">
        <f t="shared" ca="1" si="59"/>
        <v/>
      </c>
      <c r="G349" s="32" t="str">
        <f t="shared" ca="1" si="54"/>
        <v/>
      </c>
      <c r="H349" s="77" t="str">
        <f t="shared" ca="1" si="55"/>
        <v/>
      </c>
      <c r="N349" s="159" t="str">
        <f t="shared" si="60"/>
        <v/>
      </c>
      <c r="O349" s="159" t="str">
        <f t="shared" si="56"/>
        <v/>
      </c>
    </row>
    <row r="350" spans="1:15">
      <c r="A350" s="164" t="str">
        <f t="shared" ca="1" si="51"/>
        <v/>
      </c>
      <c r="B350" s="44" t="str">
        <f t="shared" ca="1" si="52"/>
        <v/>
      </c>
      <c r="C350" s="31" t="str">
        <f t="shared" ca="1" si="57"/>
        <v/>
      </c>
      <c r="D350" s="32" t="str">
        <f t="shared" ca="1" si="53"/>
        <v/>
      </c>
      <c r="E350" s="4" t="str">
        <f t="shared" ca="1" si="58"/>
        <v/>
      </c>
      <c r="F350" s="31" t="str">
        <f t="shared" ca="1" si="59"/>
        <v/>
      </c>
      <c r="G350" s="32" t="str">
        <f t="shared" ca="1" si="54"/>
        <v/>
      </c>
      <c r="H350" s="77" t="str">
        <f t="shared" ca="1" si="55"/>
        <v/>
      </c>
      <c r="N350" s="159" t="str">
        <f t="shared" si="60"/>
        <v/>
      </c>
      <c r="O350" s="159" t="str">
        <f t="shared" si="56"/>
        <v/>
      </c>
    </row>
    <row r="351" spans="1:15">
      <c r="A351" s="164" t="str">
        <f t="shared" ca="1" si="51"/>
        <v/>
      </c>
      <c r="B351" s="44" t="str">
        <f t="shared" ca="1" si="52"/>
        <v/>
      </c>
      <c r="C351" s="31" t="str">
        <f t="shared" ca="1" si="57"/>
        <v/>
      </c>
      <c r="D351" s="32" t="str">
        <f t="shared" ca="1" si="53"/>
        <v/>
      </c>
      <c r="E351" s="4" t="str">
        <f t="shared" ca="1" si="58"/>
        <v/>
      </c>
      <c r="F351" s="31" t="str">
        <f t="shared" ca="1" si="59"/>
        <v/>
      </c>
      <c r="G351" s="32" t="str">
        <f t="shared" ca="1" si="54"/>
        <v/>
      </c>
      <c r="H351" s="77" t="str">
        <f t="shared" ca="1" si="55"/>
        <v/>
      </c>
      <c r="N351" s="159" t="str">
        <f t="shared" si="60"/>
        <v/>
      </c>
      <c r="O351" s="159" t="str">
        <f t="shared" si="56"/>
        <v/>
      </c>
    </row>
    <row r="352" spans="1:15">
      <c r="A352" s="164" t="str">
        <f t="shared" ca="1" si="51"/>
        <v/>
      </c>
      <c r="B352" s="44" t="str">
        <f t="shared" ca="1" si="52"/>
        <v/>
      </c>
      <c r="C352" s="31" t="str">
        <f t="shared" ca="1" si="57"/>
        <v/>
      </c>
      <c r="D352" s="32" t="str">
        <f t="shared" ca="1" si="53"/>
        <v/>
      </c>
      <c r="E352" s="4" t="str">
        <f t="shared" ca="1" si="58"/>
        <v/>
      </c>
      <c r="F352" s="31" t="str">
        <f t="shared" ca="1" si="59"/>
        <v/>
      </c>
      <c r="G352" s="32" t="str">
        <f t="shared" ca="1" si="54"/>
        <v/>
      </c>
      <c r="H352" s="77" t="str">
        <f t="shared" ca="1" si="55"/>
        <v/>
      </c>
      <c r="N352" s="159" t="str">
        <f t="shared" si="60"/>
        <v/>
      </c>
      <c r="O352" s="159" t="str">
        <f t="shared" si="56"/>
        <v/>
      </c>
    </row>
    <row r="353" spans="1:15">
      <c r="A353" s="164" t="str">
        <f t="shared" ca="1" si="51"/>
        <v/>
      </c>
      <c r="B353" s="44" t="str">
        <f t="shared" ca="1" si="52"/>
        <v/>
      </c>
      <c r="C353" s="31" t="str">
        <f t="shared" ca="1" si="57"/>
        <v/>
      </c>
      <c r="D353" s="32" t="str">
        <f t="shared" ca="1" si="53"/>
        <v/>
      </c>
      <c r="E353" s="4" t="str">
        <f t="shared" ca="1" si="58"/>
        <v/>
      </c>
      <c r="F353" s="31" t="str">
        <f t="shared" ca="1" si="59"/>
        <v/>
      </c>
      <c r="G353" s="32" t="str">
        <f t="shared" ca="1" si="54"/>
        <v/>
      </c>
      <c r="H353" s="77" t="str">
        <f t="shared" ca="1" si="55"/>
        <v/>
      </c>
      <c r="N353" s="159" t="str">
        <f t="shared" si="60"/>
        <v/>
      </c>
      <c r="O353" s="159" t="str">
        <f t="shared" si="56"/>
        <v/>
      </c>
    </row>
    <row r="354" spans="1:15">
      <c r="A354" s="164" t="str">
        <f t="shared" ca="1" si="51"/>
        <v/>
      </c>
      <c r="B354" s="44" t="str">
        <f t="shared" ca="1" si="52"/>
        <v/>
      </c>
      <c r="C354" s="31" t="str">
        <f t="shared" ca="1" si="57"/>
        <v/>
      </c>
      <c r="D354" s="32" t="str">
        <f t="shared" ca="1" si="53"/>
        <v/>
      </c>
      <c r="E354" s="4" t="str">
        <f t="shared" ca="1" si="58"/>
        <v/>
      </c>
      <c r="F354" s="31" t="str">
        <f t="shared" ca="1" si="59"/>
        <v/>
      </c>
      <c r="G354" s="32" t="str">
        <f t="shared" ca="1" si="54"/>
        <v/>
      </c>
      <c r="H354" s="77" t="str">
        <f t="shared" ca="1" si="55"/>
        <v/>
      </c>
      <c r="N354" s="159" t="str">
        <f t="shared" si="60"/>
        <v/>
      </c>
      <c r="O354" s="159" t="str">
        <f t="shared" si="56"/>
        <v/>
      </c>
    </row>
    <row r="355" spans="1:15">
      <c r="A355" s="164" t="str">
        <f t="shared" ca="1" si="51"/>
        <v/>
      </c>
      <c r="B355" s="44" t="str">
        <f t="shared" ca="1" si="52"/>
        <v/>
      </c>
      <c r="C355" s="31" t="str">
        <f t="shared" ca="1" si="57"/>
        <v/>
      </c>
      <c r="D355" s="32" t="str">
        <f t="shared" ca="1" si="53"/>
        <v/>
      </c>
      <c r="E355" s="4" t="str">
        <f t="shared" ca="1" si="58"/>
        <v/>
      </c>
      <c r="F355" s="31" t="str">
        <f t="shared" ca="1" si="59"/>
        <v/>
      </c>
      <c r="G355" s="32" t="str">
        <f t="shared" ca="1" si="54"/>
        <v/>
      </c>
      <c r="H355" s="77" t="str">
        <f t="shared" ca="1" si="55"/>
        <v/>
      </c>
      <c r="N355" s="159" t="str">
        <f t="shared" si="60"/>
        <v/>
      </c>
      <c r="O355" s="159" t="str">
        <f t="shared" si="56"/>
        <v/>
      </c>
    </row>
    <row r="356" spans="1:15">
      <c r="A356" s="164" t="str">
        <f t="shared" ca="1" si="51"/>
        <v/>
      </c>
      <c r="B356" s="44" t="str">
        <f t="shared" ca="1" si="52"/>
        <v/>
      </c>
      <c r="C356" s="31" t="str">
        <f t="shared" ca="1" si="57"/>
        <v/>
      </c>
      <c r="D356" s="32" t="str">
        <f t="shared" ca="1" si="53"/>
        <v/>
      </c>
      <c r="E356" s="4" t="str">
        <f t="shared" ca="1" si="58"/>
        <v/>
      </c>
      <c r="F356" s="31" t="str">
        <f t="shared" ca="1" si="59"/>
        <v/>
      </c>
      <c r="G356" s="32" t="str">
        <f t="shared" ca="1" si="54"/>
        <v/>
      </c>
      <c r="H356" s="77" t="str">
        <f t="shared" ca="1" si="55"/>
        <v/>
      </c>
      <c r="N356" s="159" t="str">
        <f t="shared" si="60"/>
        <v/>
      </c>
      <c r="O356" s="159" t="str">
        <f t="shared" si="56"/>
        <v/>
      </c>
    </row>
    <row r="357" spans="1:15">
      <c r="A357" s="164" t="str">
        <f t="shared" ca="1" si="51"/>
        <v/>
      </c>
      <c r="B357" s="44" t="str">
        <f t="shared" ca="1" si="52"/>
        <v/>
      </c>
      <c r="C357" s="31" t="str">
        <f t="shared" ca="1" si="57"/>
        <v/>
      </c>
      <c r="D357" s="32" t="str">
        <f t="shared" ca="1" si="53"/>
        <v/>
      </c>
      <c r="E357" s="4" t="str">
        <f t="shared" ca="1" si="58"/>
        <v/>
      </c>
      <c r="F357" s="31" t="str">
        <f t="shared" ca="1" si="59"/>
        <v/>
      </c>
      <c r="G357" s="32" t="str">
        <f t="shared" ca="1" si="54"/>
        <v/>
      </c>
      <c r="H357" s="77" t="str">
        <f t="shared" ca="1" si="55"/>
        <v/>
      </c>
      <c r="N357" s="159" t="str">
        <f t="shared" si="60"/>
        <v/>
      </c>
      <c r="O357" s="159" t="str">
        <f t="shared" si="56"/>
        <v/>
      </c>
    </row>
    <row r="358" spans="1:15">
      <c r="A358" s="164" t="str">
        <f t="shared" ca="1" si="51"/>
        <v/>
      </c>
      <c r="B358" s="44" t="str">
        <f t="shared" ca="1" si="52"/>
        <v/>
      </c>
      <c r="C358" s="31" t="str">
        <f t="shared" ca="1" si="57"/>
        <v/>
      </c>
      <c r="D358" s="32" t="str">
        <f t="shared" ca="1" si="53"/>
        <v/>
      </c>
      <c r="E358" s="4" t="str">
        <f t="shared" ca="1" si="58"/>
        <v/>
      </c>
      <c r="F358" s="31" t="str">
        <f t="shared" ca="1" si="59"/>
        <v/>
      </c>
      <c r="G358" s="32" t="str">
        <f t="shared" ca="1" si="54"/>
        <v/>
      </c>
      <c r="H358" s="77" t="str">
        <f t="shared" ca="1" si="55"/>
        <v/>
      </c>
      <c r="N358" s="159" t="str">
        <f t="shared" si="60"/>
        <v/>
      </c>
      <c r="O358" s="159" t="str">
        <f t="shared" si="56"/>
        <v/>
      </c>
    </row>
    <row r="359" spans="1:15">
      <c r="A359" s="164" t="str">
        <f t="shared" ca="1" si="51"/>
        <v/>
      </c>
      <c r="B359" s="44" t="str">
        <f t="shared" ca="1" si="52"/>
        <v/>
      </c>
      <c r="C359" s="31" t="str">
        <f t="shared" ca="1" si="57"/>
        <v/>
      </c>
      <c r="D359" s="32" t="str">
        <f t="shared" ca="1" si="53"/>
        <v/>
      </c>
      <c r="E359" s="4" t="str">
        <f t="shared" ca="1" si="58"/>
        <v/>
      </c>
      <c r="F359" s="31" t="str">
        <f t="shared" ca="1" si="59"/>
        <v/>
      </c>
      <c r="G359" s="32" t="str">
        <f t="shared" ca="1" si="54"/>
        <v/>
      </c>
      <c r="H359" s="77" t="str">
        <f t="shared" ca="1" si="55"/>
        <v/>
      </c>
      <c r="N359" s="159" t="str">
        <f t="shared" si="60"/>
        <v/>
      </c>
      <c r="O359" s="159" t="str">
        <f t="shared" si="56"/>
        <v/>
      </c>
    </row>
    <row r="360" spans="1:15">
      <c r="A360" s="164" t="str">
        <f t="shared" ca="1" si="51"/>
        <v/>
      </c>
      <c r="B360" s="44" t="str">
        <f t="shared" ca="1" si="52"/>
        <v/>
      </c>
      <c r="C360" s="31" t="str">
        <f t="shared" ca="1" si="57"/>
        <v/>
      </c>
      <c r="D360" s="32" t="str">
        <f t="shared" ca="1" si="53"/>
        <v/>
      </c>
      <c r="E360" s="4" t="str">
        <f t="shared" ca="1" si="58"/>
        <v/>
      </c>
      <c r="F360" s="31" t="str">
        <f t="shared" ca="1" si="59"/>
        <v/>
      </c>
      <c r="G360" s="32" t="str">
        <f t="shared" ca="1" si="54"/>
        <v/>
      </c>
      <c r="H360" s="77" t="str">
        <f t="shared" ca="1" si="55"/>
        <v/>
      </c>
      <c r="N360" s="159" t="str">
        <f t="shared" si="60"/>
        <v/>
      </c>
      <c r="O360" s="159" t="str">
        <f t="shared" si="56"/>
        <v/>
      </c>
    </row>
    <row r="361" spans="1:15">
      <c r="A361" s="164" t="str">
        <f t="shared" ref="A361:A424" ca="1" si="61">IF(AND(ISBLANK(P350), A360 = $P$1),NOW(),IF(ISBLANK(P350),"",P350))</f>
        <v/>
      </c>
      <c r="B361" s="44" t="str">
        <f t="shared" ref="B361:B424" ca="1" si="62">IF(COUNTIF(J:J,A361)=1,VLOOKUP(A361,J:K,2), IF(COUNTIF(J:J,A361)=0,$B$10,""))</f>
        <v/>
      </c>
      <c r="C361" s="31" t="str">
        <f t="shared" ca="1" si="57"/>
        <v/>
      </c>
      <c r="D361" s="32" t="str">
        <f t="shared" ref="D361:D424" ca="1" si="63">IF(ISERROR(B361-2),"",$B$6*ROUNDUP(A361-$A$14,0)/360*$B$5)</f>
        <v/>
      </c>
      <c r="E361" s="4" t="str">
        <f t="shared" ca="1" si="58"/>
        <v/>
      </c>
      <c r="F361" s="31" t="str">
        <f t="shared" ca="1" si="59"/>
        <v/>
      </c>
      <c r="G361" s="32" t="str">
        <f t="shared" ref="G361:G424" ca="1" si="64">IF(ISERROR(E361-2),"",$C$6*ROUNDUP(A361-$A$14,0)/360*$C$5)</f>
        <v/>
      </c>
      <c r="H361" s="77" t="str">
        <f t="shared" ref="H361:H424" ca="1" si="65">IF(ISERROR(B361-2),"",C361+D361-F361-G361)</f>
        <v/>
      </c>
      <c r="N361" s="159" t="str">
        <f t="shared" si="60"/>
        <v/>
      </c>
      <c r="O361" s="159" t="str">
        <f t="shared" si="56"/>
        <v/>
      </c>
    </row>
    <row r="362" spans="1:15">
      <c r="A362" s="164" t="str">
        <f t="shared" ca="1" si="61"/>
        <v/>
      </c>
      <c r="B362" s="44" t="str">
        <f t="shared" ca="1" si="62"/>
        <v/>
      </c>
      <c r="C362" s="31" t="str">
        <f t="shared" ca="1" si="57"/>
        <v/>
      </c>
      <c r="D362" s="32" t="str">
        <f t="shared" ca="1" si="63"/>
        <v/>
      </c>
      <c r="E362" s="4" t="str">
        <f t="shared" ca="1" si="58"/>
        <v/>
      </c>
      <c r="F362" s="31" t="str">
        <f t="shared" ca="1" si="59"/>
        <v/>
      </c>
      <c r="G362" s="32" t="str">
        <f t="shared" ca="1" si="64"/>
        <v/>
      </c>
      <c r="H362" s="77" t="str">
        <f t="shared" ca="1" si="65"/>
        <v/>
      </c>
      <c r="N362" s="159" t="str">
        <f t="shared" si="60"/>
        <v/>
      </c>
      <c r="O362" s="159" t="str">
        <f t="shared" si="56"/>
        <v/>
      </c>
    </row>
    <row r="363" spans="1:15">
      <c r="A363" s="164" t="str">
        <f t="shared" ca="1" si="61"/>
        <v/>
      </c>
      <c r="B363" s="44" t="str">
        <f t="shared" ca="1" si="62"/>
        <v/>
      </c>
      <c r="C363" s="31" t="str">
        <f t="shared" ca="1" si="57"/>
        <v/>
      </c>
      <c r="D363" s="32" t="str">
        <f t="shared" ca="1" si="63"/>
        <v/>
      </c>
      <c r="E363" s="4" t="str">
        <f t="shared" ca="1" si="58"/>
        <v/>
      </c>
      <c r="F363" s="31" t="str">
        <f t="shared" ca="1" si="59"/>
        <v/>
      </c>
      <c r="G363" s="32" t="str">
        <f t="shared" ca="1" si="64"/>
        <v/>
      </c>
      <c r="H363" s="77" t="str">
        <f t="shared" ca="1" si="65"/>
        <v/>
      </c>
      <c r="N363" s="159" t="str">
        <f t="shared" si="60"/>
        <v/>
      </c>
      <c r="O363" s="159" t="str">
        <f t="shared" si="56"/>
        <v/>
      </c>
    </row>
    <row r="364" spans="1:15">
      <c r="A364" s="164" t="str">
        <f t="shared" ca="1" si="61"/>
        <v/>
      </c>
      <c r="B364" s="44" t="str">
        <f t="shared" ca="1" si="62"/>
        <v/>
      </c>
      <c r="C364" s="31" t="str">
        <f t="shared" ca="1" si="57"/>
        <v/>
      </c>
      <c r="D364" s="32" t="str">
        <f t="shared" ca="1" si="63"/>
        <v/>
      </c>
      <c r="E364" s="4" t="str">
        <f t="shared" ca="1" si="58"/>
        <v/>
      </c>
      <c r="F364" s="31" t="str">
        <f t="shared" ca="1" si="59"/>
        <v/>
      </c>
      <c r="G364" s="32" t="str">
        <f t="shared" ca="1" si="64"/>
        <v/>
      </c>
      <c r="H364" s="77" t="str">
        <f t="shared" ca="1" si="65"/>
        <v/>
      </c>
      <c r="N364" s="159" t="str">
        <f t="shared" si="60"/>
        <v/>
      </c>
      <c r="O364" s="159" t="str">
        <f t="shared" si="56"/>
        <v/>
      </c>
    </row>
    <row r="365" spans="1:15">
      <c r="A365" s="164" t="str">
        <f t="shared" ca="1" si="61"/>
        <v/>
      </c>
      <c r="B365" s="44" t="str">
        <f t="shared" ca="1" si="62"/>
        <v/>
      </c>
      <c r="C365" s="31" t="str">
        <f t="shared" ca="1" si="57"/>
        <v/>
      </c>
      <c r="D365" s="32" t="str">
        <f t="shared" ca="1" si="63"/>
        <v/>
      </c>
      <c r="E365" s="4" t="str">
        <f t="shared" ca="1" si="58"/>
        <v/>
      </c>
      <c r="F365" s="31" t="str">
        <f t="shared" ca="1" si="59"/>
        <v/>
      </c>
      <c r="G365" s="32" t="str">
        <f t="shared" ca="1" si="64"/>
        <v/>
      </c>
      <c r="H365" s="77" t="str">
        <f t="shared" ca="1" si="65"/>
        <v/>
      </c>
      <c r="N365" s="159" t="str">
        <f t="shared" si="60"/>
        <v/>
      </c>
      <c r="O365" s="159" t="str">
        <f t="shared" si="56"/>
        <v/>
      </c>
    </row>
    <row r="366" spans="1:15">
      <c r="A366" s="164" t="str">
        <f t="shared" ca="1" si="61"/>
        <v/>
      </c>
      <c r="B366" s="44" t="str">
        <f t="shared" ca="1" si="62"/>
        <v/>
      </c>
      <c r="C366" s="31" t="str">
        <f t="shared" ca="1" si="57"/>
        <v/>
      </c>
      <c r="D366" s="32" t="str">
        <f t="shared" ca="1" si="63"/>
        <v/>
      </c>
      <c r="E366" s="4" t="str">
        <f t="shared" ca="1" si="58"/>
        <v/>
      </c>
      <c r="F366" s="31" t="str">
        <f t="shared" ca="1" si="59"/>
        <v/>
      </c>
      <c r="G366" s="32" t="str">
        <f t="shared" ca="1" si="64"/>
        <v/>
      </c>
      <c r="H366" s="77" t="str">
        <f t="shared" ca="1" si="65"/>
        <v/>
      </c>
      <c r="N366" s="159" t="str">
        <f t="shared" si="60"/>
        <v/>
      </c>
      <c r="O366" s="159" t="str">
        <f t="shared" si="56"/>
        <v/>
      </c>
    </row>
    <row r="367" spans="1:15">
      <c r="A367" s="164" t="str">
        <f t="shared" ca="1" si="61"/>
        <v/>
      </c>
      <c r="B367" s="44" t="str">
        <f t="shared" ca="1" si="62"/>
        <v/>
      </c>
      <c r="C367" s="31" t="str">
        <f t="shared" ca="1" si="57"/>
        <v/>
      </c>
      <c r="D367" s="32" t="str">
        <f t="shared" ca="1" si="63"/>
        <v/>
      </c>
      <c r="E367" s="4" t="str">
        <f t="shared" ca="1" si="58"/>
        <v/>
      </c>
      <c r="F367" s="31" t="str">
        <f t="shared" ca="1" si="59"/>
        <v/>
      </c>
      <c r="G367" s="32" t="str">
        <f t="shared" ca="1" si="64"/>
        <v/>
      </c>
      <c r="H367" s="77" t="str">
        <f t="shared" ca="1" si="65"/>
        <v/>
      </c>
      <c r="N367" s="159" t="str">
        <f t="shared" si="60"/>
        <v/>
      </c>
      <c r="O367" s="159" t="str">
        <f t="shared" si="56"/>
        <v/>
      </c>
    </row>
    <row r="368" spans="1:15">
      <c r="A368" s="164" t="str">
        <f t="shared" ca="1" si="61"/>
        <v/>
      </c>
      <c r="B368" s="44" t="str">
        <f t="shared" ca="1" si="62"/>
        <v/>
      </c>
      <c r="C368" s="31" t="str">
        <f t="shared" ca="1" si="57"/>
        <v/>
      </c>
      <c r="D368" s="32" t="str">
        <f t="shared" ca="1" si="63"/>
        <v/>
      </c>
      <c r="E368" s="4" t="str">
        <f t="shared" ca="1" si="58"/>
        <v/>
      </c>
      <c r="F368" s="31" t="str">
        <f t="shared" ca="1" si="59"/>
        <v/>
      </c>
      <c r="G368" s="32" t="str">
        <f t="shared" ca="1" si="64"/>
        <v/>
      </c>
      <c r="H368" s="77" t="str">
        <f t="shared" ca="1" si="65"/>
        <v/>
      </c>
      <c r="N368" s="159" t="str">
        <f t="shared" si="60"/>
        <v/>
      </c>
      <c r="O368" s="159" t="str">
        <f t="shared" si="56"/>
        <v/>
      </c>
    </row>
    <row r="369" spans="1:15">
      <c r="A369" s="164" t="str">
        <f t="shared" ca="1" si="61"/>
        <v/>
      </c>
      <c r="B369" s="44" t="str">
        <f t="shared" ca="1" si="62"/>
        <v/>
      </c>
      <c r="C369" s="31" t="str">
        <f t="shared" ca="1" si="57"/>
        <v/>
      </c>
      <c r="D369" s="32" t="str">
        <f t="shared" ca="1" si="63"/>
        <v/>
      </c>
      <c r="E369" s="4" t="str">
        <f t="shared" ca="1" si="58"/>
        <v/>
      </c>
      <c r="F369" s="31" t="str">
        <f t="shared" ca="1" si="59"/>
        <v/>
      </c>
      <c r="G369" s="32" t="str">
        <f t="shared" ca="1" si="64"/>
        <v/>
      </c>
      <c r="H369" s="77" t="str">
        <f t="shared" ca="1" si="65"/>
        <v/>
      </c>
      <c r="N369" s="159" t="str">
        <f t="shared" si="60"/>
        <v/>
      </c>
      <c r="O369" s="159" t="str">
        <f t="shared" si="56"/>
        <v/>
      </c>
    </row>
    <row r="370" spans="1:15">
      <c r="A370" s="164" t="str">
        <f t="shared" ca="1" si="61"/>
        <v/>
      </c>
      <c r="B370" s="44" t="str">
        <f t="shared" ca="1" si="62"/>
        <v/>
      </c>
      <c r="C370" s="31" t="str">
        <f t="shared" ca="1" si="57"/>
        <v/>
      </c>
      <c r="D370" s="32" t="str">
        <f t="shared" ca="1" si="63"/>
        <v/>
      </c>
      <c r="E370" s="4" t="str">
        <f t="shared" ca="1" si="58"/>
        <v/>
      </c>
      <c r="F370" s="31" t="str">
        <f t="shared" ca="1" si="59"/>
        <v/>
      </c>
      <c r="G370" s="32" t="str">
        <f t="shared" ca="1" si="64"/>
        <v/>
      </c>
      <c r="H370" s="77" t="str">
        <f t="shared" ca="1" si="65"/>
        <v/>
      </c>
      <c r="N370" s="159" t="str">
        <f t="shared" si="60"/>
        <v/>
      </c>
      <c r="O370" s="159" t="str">
        <f t="shared" si="56"/>
        <v/>
      </c>
    </row>
    <row r="371" spans="1:15">
      <c r="A371" s="164" t="str">
        <f t="shared" ca="1" si="61"/>
        <v/>
      </c>
      <c r="B371" s="44" t="str">
        <f t="shared" ca="1" si="62"/>
        <v/>
      </c>
      <c r="C371" s="31" t="str">
        <f t="shared" ca="1" si="57"/>
        <v/>
      </c>
      <c r="D371" s="32" t="str">
        <f t="shared" ca="1" si="63"/>
        <v/>
      </c>
      <c r="E371" s="4" t="str">
        <f t="shared" ca="1" si="58"/>
        <v/>
      </c>
      <c r="F371" s="31" t="str">
        <f t="shared" ca="1" si="59"/>
        <v/>
      </c>
      <c r="G371" s="32" t="str">
        <f t="shared" ca="1" si="64"/>
        <v/>
      </c>
      <c r="H371" s="77" t="str">
        <f t="shared" ca="1" si="65"/>
        <v/>
      </c>
      <c r="N371" s="159" t="str">
        <f t="shared" si="60"/>
        <v/>
      </c>
      <c r="O371" s="159" t="str">
        <f t="shared" si="56"/>
        <v/>
      </c>
    </row>
    <row r="372" spans="1:15">
      <c r="A372" s="164" t="str">
        <f t="shared" ca="1" si="61"/>
        <v/>
      </c>
      <c r="B372" s="44" t="str">
        <f t="shared" ca="1" si="62"/>
        <v/>
      </c>
      <c r="C372" s="31" t="str">
        <f t="shared" ca="1" si="57"/>
        <v/>
      </c>
      <c r="D372" s="32" t="str">
        <f t="shared" ca="1" si="63"/>
        <v/>
      </c>
      <c r="E372" s="4" t="str">
        <f t="shared" ca="1" si="58"/>
        <v/>
      </c>
      <c r="F372" s="31" t="str">
        <f t="shared" ca="1" si="59"/>
        <v/>
      </c>
      <c r="G372" s="32" t="str">
        <f t="shared" ca="1" si="64"/>
        <v/>
      </c>
      <c r="H372" s="77" t="str">
        <f t="shared" ca="1" si="65"/>
        <v/>
      </c>
      <c r="N372" s="159" t="str">
        <f t="shared" si="60"/>
        <v/>
      </c>
      <c r="O372" s="159" t="str">
        <f t="shared" si="56"/>
        <v/>
      </c>
    </row>
    <row r="373" spans="1:15">
      <c r="A373" s="164" t="str">
        <f t="shared" ca="1" si="61"/>
        <v/>
      </c>
      <c r="B373" s="44" t="str">
        <f t="shared" ca="1" si="62"/>
        <v/>
      </c>
      <c r="C373" s="31" t="str">
        <f t="shared" ca="1" si="57"/>
        <v/>
      </c>
      <c r="D373" s="32" t="str">
        <f t="shared" ca="1" si="63"/>
        <v/>
      </c>
      <c r="E373" s="4" t="str">
        <f t="shared" ca="1" si="58"/>
        <v/>
      </c>
      <c r="F373" s="31" t="str">
        <f t="shared" ca="1" si="59"/>
        <v/>
      </c>
      <c r="G373" s="32" t="str">
        <f t="shared" ca="1" si="64"/>
        <v/>
      </c>
      <c r="H373" s="77" t="str">
        <f t="shared" ca="1" si="65"/>
        <v/>
      </c>
      <c r="N373" s="159" t="str">
        <f t="shared" si="60"/>
        <v/>
      </c>
      <c r="O373" s="159" t="str">
        <f t="shared" si="56"/>
        <v/>
      </c>
    </row>
    <row r="374" spans="1:15">
      <c r="A374" s="164" t="str">
        <f t="shared" ca="1" si="61"/>
        <v/>
      </c>
      <c r="B374" s="44" t="str">
        <f t="shared" ca="1" si="62"/>
        <v/>
      </c>
      <c r="C374" s="31" t="str">
        <f t="shared" ca="1" si="57"/>
        <v/>
      </c>
      <c r="D374" s="32" t="str">
        <f t="shared" ca="1" si="63"/>
        <v/>
      </c>
      <c r="E374" s="4" t="str">
        <f t="shared" ca="1" si="58"/>
        <v/>
      </c>
      <c r="F374" s="31" t="str">
        <f t="shared" ca="1" si="59"/>
        <v/>
      </c>
      <c r="G374" s="32" t="str">
        <f t="shared" ca="1" si="64"/>
        <v/>
      </c>
      <c r="H374" s="77" t="str">
        <f t="shared" ca="1" si="65"/>
        <v/>
      </c>
      <c r="N374" s="159" t="str">
        <f t="shared" si="60"/>
        <v/>
      </c>
      <c r="O374" s="159" t="str">
        <f t="shared" si="56"/>
        <v/>
      </c>
    </row>
    <row r="375" spans="1:15">
      <c r="A375" s="164" t="str">
        <f t="shared" ca="1" si="61"/>
        <v/>
      </c>
      <c r="B375" s="44" t="str">
        <f t="shared" ca="1" si="62"/>
        <v/>
      </c>
      <c r="C375" s="31" t="str">
        <f t="shared" ca="1" si="57"/>
        <v/>
      </c>
      <c r="D375" s="32" t="str">
        <f t="shared" ca="1" si="63"/>
        <v/>
      </c>
      <c r="E375" s="4" t="str">
        <f t="shared" ca="1" si="58"/>
        <v/>
      </c>
      <c r="F375" s="31" t="str">
        <f t="shared" ca="1" si="59"/>
        <v/>
      </c>
      <c r="G375" s="32" t="str">
        <f t="shared" ca="1" si="64"/>
        <v/>
      </c>
      <c r="H375" s="77" t="str">
        <f t="shared" ca="1" si="65"/>
        <v/>
      </c>
      <c r="N375" s="159" t="str">
        <f t="shared" si="60"/>
        <v/>
      </c>
      <c r="O375" s="159" t="str">
        <f t="shared" si="56"/>
        <v/>
      </c>
    </row>
    <row r="376" spans="1:15">
      <c r="A376" s="164" t="str">
        <f t="shared" ca="1" si="61"/>
        <v/>
      </c>
      <c r="B376" s="44" t="str">
        <f t="shared" ca="1" si="62"/>
        <v/>
      </c>
      <c r="C376" s="31" t="str">
        <f t="shared" ca="1" si="57"/>
        <v/>
      </c>
      <c r="D376" s="32" t="str">
        <f t="shared" ca="1" si="63"/>
        <v/>
      </c>
      <c r="E376" s="4" t="str">
        <f t="shared" ca="1" si="58"/>
        <v/>
      </c>
      <c r="F376" s="31" t="str">
        <f t="shared" ca="1" si="59"/>
        <v/>
      </c>
      <c r="G376" s="32" t="str">
        <f t="shared" ca="1" si="64"/>
        <v/>
      </c>
      <c r="H376" s="77" t="str">
        <f t="shared" ca="1" si="65"/>
        <v/>
      </c>
      <c r="N376" s="159" t="str">
        <f t="shared" si="60"/>
        <v/>
      </c>
      <c r="O376" s="159" t="str">
        <f t="shared" si="56"/>
        <v/>
      </c>
    </row>
    <row r="377" spans="1:15">
      <c r="A377" s="164" t="str">
        <f t="shared" ca="1" si="61"/>
        <v/>
      </c>
      <c r="B377" s="44" t="str">
        <f t="shared" ca="1" si="62"/>
        <v/>
      </c>
      <c r="C377" s="31" t="str">
        <f t="shared" ca="1" si="57"/>
        <v/>
      </c>
      <c r="D377" s="32" t="str">
        <f t="shared" ca="1" si="63"/>
        <v/>
      </c>
      <c r="E377" s="4" t="str">
        <f t="shared" ca="1" si="58"/>
        <v/>
      </c>
      <c r="F377" s="31" t="str">
        <f t="shared" ca="1" si="59"/>
        <v/>
      </c>
      <c r="G377" s="32" t="str">
        <f t="shared" ca="1" si="64"/>
        <v/>
      </c>
      <c r="H377" s="77" t="str">
        <f t="shared" ca="1" si="65"/>
        <v/>
      </c>
      <c r="N377" s="159" t="str">
        <f t="shared" si="60"/>
        <v/>
      </c>
      <c r="O377" s="159" t="str">
        <f t="shared" si="56"/>
        <v/>
      </c>
    </row>
    <row r="378" spans="1:15">
      <c r="A378" s="164" t="str">
        <f t="shared" ca="1" si="61"/>
        <v/>
      </c>
      <c r="B378" s="44" t="str">
        <f t="shared" ca="1" si="62"/>
        <v/>
      </c>
      <c r="C378" s="31" t="str">
        <f t="shared" ca="1" si="57"/>
        <v/>
      </c>
      <c r="D378" s="32" t="str">
        <f t="shared" ca="1" si="63"/>
        <v/>
      </c>
      <c r="E378" s="4" t="str">
        <f t="shared" ca="1" si="58"/>
        <v/>
      </c>
      <c r="F378" s="31" t="str">
        <f t="shared" ca="1" si="59"/>
        <v/>
      </c>
      <c r="G378" s="32" t="str">
        <f t="shared" ca="1" si="64"/>
        <v/>
      </c>
      <c r="H378" s="77" t="str">
        <f t="shared" ca="1" si="65"/>
        <v/>
      </c>
      <c r="N378" s="159" t="str">
        <f t="shared" si="60"/>
        <v/>
      </c>
      <c r="O378" s="159" t="str">
        <f t="shared" si="56"/>
        <v/>
      </c>
    </row>
    <row r="379" spans="1:15">
      <c r="A379" s="164" t="str">
        <f t="shared" ca="1" si="61"/>
        <v/>
      </c>
      <c r="B379" s="44" t="str">
        <f t="shared" ca="1" si="62"/>
        <v/>
      </c>
      <c r="C379" s="31" t="str">
        <f t="shared" ca="1" si="57"/>
        <v/>
      </c>
      <c r="D379" s="32" t="str">
        <f t="shared" ca="1" si="63"/>
        <v/>
      </c>
      <c r="E379" s="4" t="str">
        <f t="shared" ca="1" si="58"/>
        <v/>
      </c>
      <c r="F379" s="31" t="str">
        <f t="shared" ca="1" si="59"/>
        <v/>
      </c>
      <c r="G379" s="32" t="str">
        <f t="shared" ca="1" si="64"/>
        <v/>
      </c>
      <c r="H379" s="77" t="str">
        <f t="shared" ca="1" si="65"/>
        <v/>
      </c>
      <c r="N379" s="159" t="str">
        <f t="shared" si="60"/>
        <v/>
      </c>
      <c r="O379" s="159" t="str">
        <f t="shared" si="56"/>
        <v/>
      </c>
    </row>
    <row r="380" spans="1:15">
      <c r="A380" s="164" t="str">
        <f t="shared" ca="1" si="61"/>
        <v/>
      </c>
      <c r="B380" s="44" t="str">
        <f t="shared" ca="1" si="62"/>
        <v/>
      </c>
      <c r="C380" s="31" t="str">
        <f t="shared" ca="1" si="57"/>
        <v/>
      </c>
      <c r="D380" s="32" t="str">
        <f t="shared" ca="1" si="63"/>
        <v/>
      </c>
      <c r="E380" s="4" t="str">
        <f t="shared" ca="1" si="58"/>
        <v/>
      </c>
      <c r="F380" s="31" t="str">
        <f t="shared" ca="1" si="59"/>
        <v/>
      </c>
      <c r="G380" s="32" t="str">
        <f t="shared" ca="1" si="64"/>
        <v/>
      </c>
      <c r="H380" s="77" t="str">
        <f t="shared" ca="1" si="65"/>
        <v/>
      </c>
      <c r="N380" s="159" t="str">
        <f t="shared" si="60"/>
        <v/>
      </c>
      <c r="O380" s="159" t="str">
        <f t="shared" si="56"/>
        <v/>
      </c>
    </row>
    <row r="381" spans="1:15">
      <c r="A381" s="164" t="str">
        <f t="shared" ca="1" si="61"/>
        <v/>
      </c>
      <c r="B381" s="44" t="str">
        <f t="shared" ca="1" si="62"/>
        <v/>
      </c>
      <c r="C381" s="31" t="str">
        <f t="shared" ca="1" si="57"/>
        <v/>
      </c>
      <c r="D381" s="32" t="str">
        <f t="shared" ca="1" si="63"/>
        <v/>
      </c>
      <c r="E381" s="4" t="str">
        <f t="shared" ca="1" si="58"/>
        <v/>
      </c>
      <c r="F381" s="31" t="str">
        <f t="shared" ca="1" si="59"/>
        <v/>
      </c>
      <c r="G381" s="32" t="str">
        <f t="shared" ca="1" si="64"/>
        <v/>
      </c>
      <c r="H381" s="77" t="str">
        <f t="shared" ca="1" si="65"/>
        <v/>
      </c>
      <c r="N381" s="159" t="str">
        <f t="shared" si="60"/>
        <v/>
      </c>
      <c r="O381" s="159" t="str">
        <f t="shared" si="56"/>
        <v/>
      </c>
    </row>
    <row r="382" spans="1:15">
      <c r="A382" s="164" t="str">
        <f t="shared" ca="1" si="61"/>
        <v/>
      </c>
      <c r="B382" s="44" t="str">
        <f t="shared" ca="1" si="62"/>
        <v/>
      </c>
      <c r="C382" s="31" t="str">
        <f t="shared" ca="1" si="57"/>
        <v/>
      </c>
      <c r="D382" s="32" t="str">
        <f t="shared" ca="1" si="63"/>
        <v/>
      </c>
      <c r="E382" s="4" t="str">
        <f t="shared" ca="1" si="58"/>
        <v/>
      </c>
      <c r="F382" s="31" t="str">
        <f t="shared" ca="1" si="59"/>
        <v/>
      </c>
      <c r="G382" s="32" t="str">
        <f t="shared" ca="1" si="64"/>
        <v/>
      </c>
      <c r="H382" s="77" t="str">
        <f t="shared" ca="1" si="65"/>
        <v/>
      </c>
      <c r="N382" s="159" t="str">
        <f t="shared" si="60"/>
        <v/>
      </c>
      <c r="O382" s="159" t="str">
        <f t="shared" si="56"/>
        <v/>
      </c>
    </row>
    <row r="383" spans="1:15">
      <c r="A383" s="164" t="str">
        <f t="shared" ca="1" si="61"/>
        <v/>
      </c>
      <c r="B383" s="44" t="str">
        <f t="shared" ca="1" si="62"/>
        <v/>
      </c>
      <c r="C383" s="31" t="str">
        <f t="shared" ca="1" si="57"/>
        <v/>
      </c>
      <c r="D383" s="32" t="str">
        <f t="shared" ca="1" si="63"/>
        <v/>
      </c>
      <c r="E383" s="4" t="str">
        <f t="shared" ca="1" si="58"/>
        <v/>
      </c>
      <c r="F383" s="31" t="str">
        <f t="shared" ca="1" si="59"/>
        <v/>
      </c>
      <c r="G383" s="32" t="str">
        <f t="shared" ca="1" si="64"/>
        <v/>
      </c>
      <c r="H383" s="77" t="str">
        <f t="shared" ca="1" si="65"/>
        <v/>
      </c>
      <c r="N383" s="159" t="str">
        <f t="shared" si="60"/>
        <v/>
      </c>
      <c r="O383" s="159" t="str">
        <f t="shared" si="56"/>
        <v/>
      </c>
    </row>
    <row r="384" spans="1:15">
      <c r="A384" s="164" t="str">
        <f t="shared" ca="1" si="61"/>
        <v/>
      </c>
      <c r="B384" s="44" t="str">
        <f t="shared" ca="1" si="62"/>
        <v/>
      </c>
      <c r="C384" s="31" t="str">
        <f t="shared" ca="1" si="57"/>
        <v/>
      </c>
      <c r="D384" s="32" t="str">
        <f t="shared" ca="1" si="63"/>
        <v/>
      </c>
      <c r="E384" s="4" t="str">
        <f t="shared" ca="1" si="58"/>
        <v/>
      </c>
      <c r="F384" s="31" t="str">
        <f t="shared" ca="1" si="59"/>
        <v/>
      </c>
      <c r="G384" s="32" t="str">
        <f t="shared" ca="1" si="64"/>
        <v/>
      </c>
      <c r="H384" s="77" t="str">
        <f t="shared" ca="1" si="65"/>
        <v/>
      </c>
      <c r="N384" s="159" t="str">
        <f t="shared" si="60"/>
        <v/>
      </c>
      <c r="O384" s="159" t="str">
        <f t="shared" si="56"/>
        <v/>
      </c>
    </row>
    <row r="385" spans="1:15">
      <c r="A385" s="164" t="str">
        <f t="shared" ca="1" si="61"/>
        <v/>
      </c>
      <c r="B385" s="44" t="str">
        <f t="shared" ca="1" si="62"/>
        <v/>
      </c>
      <c r="C385" s="31" t="str">
        <f t="shared" ca="1" si="57"/>
        <v/>
      </c>
      <c r="D385" s="32" t="str">
        <f t="shared" ca="1" si="63"/>
        <v/>
      </c>
      <c r="E385" s="4" t="str">
        <f t="shared" ca="1" si="58"/>
        <v/>
      </c>
      <c r="F385" s="31" t="str">
        <f t="shared" ca="1" si="59"/>
        <v/>
      </c>
      <c r="G385" s="32" t="str">
        <f t="shared" ca="1" si="64"/>
        <v/>
      </c>
      <c r="H385" s="77" t="str">
        <f t="shared" ca="1" si="65"/>
        <v/>
      </c>
      <c r="N385" s="159" t="str">
        <f t="shared" si="60"/>
        <v/>
      </c>
      <c r="O385" s="159" t="str">
        <f t="shared" si="56"/>
        <v/>
      </c>
    </row>
    <row r="386" spans="1:15">
      <c r="A386" s="164" t="str">
        <f t="shared" ca="1" si="61"/>
        <v/>
      </c>
      <c r="B386" s="44" t="str">
        <f t="shared" ca="1" si="62"/>
        <v/>
      </c>
      <c r="C386" s="31" t="str">
        <f t="shared" ca="1" si="57"/>
        <v/>
      </c>
      <c r="D386" s="32" t="str">
        <f t="shared" ca="1" si="63"/>
        <v/>
      </c>
      <c r="E386" s="4" t="str">
        <f t="shared" ca="1" si="58"/>
        <v/>
      </c>
      <c r="F386" s="31" t="str">
        <f t="shared" ca="1" si="59"/>
        <v/>
      </c>
      <c r="G386" s="32" t="str">
        <f t="shared" ca="1" si="64"/>
        <v/>
      </c>
      <c r="H386" s="77" t="str">
        <f t="shared" ca="1" si="65"/>
        <v/>
      </c>
      <c r="N386" s="159" t="str">
        <f t="shared" si="60"/>
        <v/>
      </c>
      <c r="O386" s="159" t="str">
        <f t="shared" si="56"/>
        <v/>
      </c>
    </row>
    <row r="387" spans="1:15">
      <c r="A387" s="164" t="str">
        <f t="shared" ca="1" si="61"/>
        <v/>
      </c>
      <c r="B387" s="44" t="str">
        <f t="shared" ca="1" si="62"/>
        <v/>
      </c>
      <c r="C387" s="31" t="str">
        <f t="shared" ca="1" si="57"/>
        <v/>
      </c>
      <c r="D387" s="32" t="str">
        <f t="shared" ca="1" si="63"/>
        <v/>
      </c>
      <c r="E387" s="4" t="str">
        <f t="shared" ca="1" si="58"/>
        <v/>
      </c>
      <c r="F387" s="31" t="str">
        <f t="shared" ca="1" si="59"/>
        <v/>
      </c>
      <c r="G387" s="32" t="str">
        <f t="shared" ca="1" si="64"/>
        <v/>
      </c>
      <c r="H387" s="77" t="str">
        <f t="shared" ca="1" si="65"/>
        <v/>
      </c>
      <c r="N387" s="159" t="str">
        <f t="shared" si="60"/>
        <v/>
      </c>
      <c r="O387" s="159" t="str">
        <f t="shared" si="56"/>
        <v/>
      </c>
    </row>
    <row r="388" spans="1:15">
      <c r="A388" s="164" t="str">
        <f t="shared" ca="1" si="61"/>
        <v/>
      </c>
      <c r="B388" s="44" t="str">
        <f t="shared" ca="1" si="62"/>
        <v/>
      </c>
      <c r="C388" s="31" t="str">
        <f t="shared" ca="1" si="57"/>
        <v/>
      </c>
      <c r="D388" s="32" t="str">
        <f t="shared" ca="1" si="63"/>
        <v/>
      </c>
      <c r="E388" s="4" t="str">
        <f t="shared" ca="1" si="58"/>
        <v/>
      </c>
      <c r="F388" s="31" t="str">
        <f t="shared" ca="1" si="59"/>
        <v/>
      </c>
      <c r="G388" s="32" t="str">
        <f t="shared" ca="1" si="64"/>
        <v/>
      </c>
      <c r="H388" s="77" t="str">
        <f t="shared" ca="1" si="65"/>
        <v/>
      </c>
      <c r="N388" s="159" t="str">
        <f t="shared" si="60"/>
        <v/>
      </c>
      <c r="O388" s="159" t="str">
        <f t="shared" ref="O388:O451" si="66">IF(N388&gt;$A$14,N388,"")</f>
        <v/>
      </c>
    </row>
    <row r="389" spans="1:15">
      <c r="A389" s="164" t="str">
        <f t="shared" ca="1" si="61"/>
        <v/>
      </c>
      <c r="B389" s="44" t="str">
        <f t="shared" ca="1" si="62"/>
        <v/>
      </c>
      <c r="C389" s="31" t="str">
        <f t="shared" ca="1" si="57"/>
        <v/>
      </c>
      <c r="D389" s="32" t="str">
        <f t="shared" ca="1" si="63"/>
        <v/>
      </c>
      <c r="E389" s="4" t="str">
        <f t="shared" ca="1" si="58"/>
        <v/>
      </c>
      <c r="F389" s="31" t="str">
        <f t="shared" ca="1" si="59"/>
        <v/>
      </c>
      <c r="G389" s="32" t="str">
        <f t="shared" ca="1" si="64"/>
        <v/>
      </c>
      <c r="H389" s="77" t="str">
        <f t="shared" ca="1" si="65"/>
        <v/>
      </c>
      <c r="N389" s="159" t="str">
        <f t="shared" si="60"/>
        <v/>
      </c>
      <c r="O389" s="159" t="str">
        <f t="shared" si="66"/>
        <v/>
      </c>
    </row>
    <row r="390" spans="1:15">
      <c r="A390" s="164" t="str">
        <f t="shared" ca="1" si="61"/>
        <v/>
      </c>
      <c r="B390" s="44" t="str">
        <f t="shared" ca="1" si="62"/>
        <v/>
      </c>
      <c r="C390" s="31" t="str">
        <f t="shared" ca="1" si="57"/>
        <v/>
      </c>
      <c r="D390" s="32" t="str">
        <f t="shared" ca="1" si="63"/>
        <v/>
      </c>
      <c r="E390" s="4" t="str">
        <f t="shared" ca="1" si="58"/>
        <v/>
      </c>
      <c r="F390" s="31" t="str">
        <f t="shared" ca="1" si="59"/>
        <v/>
      </c>
      <c r="G390" s="32" t="str">
        <f t="shared" ca="1" si="64"/>
        <v/>
      </c>
      <c r="H390" s="77" t="str">
        <f t="shared" ca="1" si="65"/>
        <v/>
      </c>
      <c r="N390" s="159" t="str">
        <f t="shared" si="60"/>
        <v/>
      </c>
      <c r="O390" s="159" t="str">
        <f t="shared" si="66"/>
        <v/>
      </c>
    </row>
    <row r="391" spans="1:15">
      <c r="A391" s="164" t="str">
        <f t="shared" ca="1" si="61"/>
        <v/>
      </c>
      <c r="B391" s="44" t="str">
        <f t="shared" ca="1" si="62"/>
        <v/>
      </c>
      <c r="C391" s="31" t="str">
        <f t="shared" ca="1" si="57"/>
        <v/>
      </c>
      <c r="D391" s="32" t="str">
        <f t="shared" ca="1" si="63"/>
        <v/>
      </c>
      <c r="E391" s="4" t="str">
        <f t="shared" ca="1" si="58"/>
        <v/>
      </c>
      <c r="F391" s="31" t="str">
        <f t="shared" ca="1" si="59"/>
        <v/>
      </c>
      <c r="G391" s="32" t="str">
        <f t="shared" ca="1" si="64"/>
        <v/>
      </c>
      <c r="H391" s="77" t="str">
        <f t="shared" ca="1" si="65"/>
        <v/>
      </c>
      <c r="N391" s="159" t="str">
        <f t="shared" si="60"/>
        <v/>
      </c>
      <c r="O391" s="159" t="str">
        <f t="shared" si="66"/>
        <v/>
      </c>
    </row>
    <row r="392" spans="1:15">
      <c r="A392" s="164" t="str">
        <f t="shared" ca="1" si="61"/>
        <v/>
      </c>
      <c r="B392" s="44" t="str">
        <f t="shared" ca="1" si="62"/>
        <v/>
      </c>
      <c r="C392" s="31" t="str">
        <f t="shared" ca="1" si="57"/>
        <v/>
      </c>
      <c r="D392" s="32" t="str">
        <f t="shared" ca="1" si="63"/>
        <v/>
      </c>
      <c r="E392" s="4" t="str">
        <f t="shared" ca="1" si="58"/>
        <v/>
      </c>
      <c r="F392" s="31" t="str">
        <f t="shared" ca="1" si="59"/>
        <v/>
      </c>
      <c r="G392" s="32" t="str">
        <f t="shared" ca="1" si="64"/>
        <v/>
      </c>
      <c r="H392" s="77" t="str">
        <f t="shared" ca="1" si="65"/>
        <v/>
      </c>
      <c r="N392" s="159" t="str">
        <f t="shared" si="60"/>
        <v/>
      </c>
      <c r="O392" s="159" t="str">
        <f t="shared" si="66"/>
        <v/>
      </c>
    </row>
    <row r="393" spans="1:15">
      <c r="A393" s="164" t="str">
        <f t="shared" ca="1" si="61"/>
        <v/>
      </c>
      <c r="B393" s="44" t="str">
        <f t="shared" ca="1" si="62"/>
        <v/>
      </c>
      <c r="C393" s="31" t="str">
        <f t="shared" ca="1" si="57"/>
        <v/>
      </c>
      <c r="D393" s="32" t="str">
        <f t="shared" ca="1" si="63"/>
        <v/>
      </c>
      <c r="E393" s="4" t="str">
        <f t="shared" ca="1" si="58"/>
        <v/>
      </c>
      <c r="F393" s="31" t="str">
        <f t="shared" ca="1" si="59"/>
        <v/>
      </c>
      <c r="G393" s="32" t="str">
        <f t="shared" ca="1" si="64"/>
        <v/>
      </c>
      <c r="H393" s="77" t="str">
        <f t="shared" ca="1" si="65"/>
        <v/>
      </c>
      <c r="N393" s="159" t="str">
        <f t="shared" si="60"/>
        <v/>
      </c>
      <c r="O393" s="159" t="str">
        <f t="shared" si="66"/>
        <v/>
      </c>
    </row>
    <row r="394" spans="1:15">
      <c r="A394" s="164" t="str">
        <f t="shared" ca="1" si="61"/>
        <v/>
      </c>
      <c r="B394" s="44" t="str">
        <f t="shared" ca="1" si="62"/>
        <v/>
      </c>
      <c r="C394" s="31" t="str">
        <f t="shared" ca="1" si="57"/>
        <v/>
      </c>
      <c r="D394" s="32" t="str">
        <f t="shared" ca="1" si="63"/>
        <v/>
      </c>
      <c r="E394" s="4" t="str">
        <f t="shared" ca="1" si="58"/>
        <v/>
      </c>
      <c r="F394" s="31" t="str">
        <f t="shared" ca="1" si="59"/>
        <v/>
      </c>
      <c r="G394" s="32" t="str">
        <f t="shared" ca="1" si="64"/>
        <v/>
      </c>
      <c r="H394" s="77" t="str">
        <f t="shared" ca="1" si="65"/>
        <v/>
      </c>
      <c r="N394" s="159" t="str">
        <f t="shared" si="60"/>
        <v/>
      </c>
      <c r="O394" s="159" t="str">
        <f t="shared" si="66"/>
        <v/>
      </c>
    </row>
    <row r="395" spans="1:15">
      <c r="A395" s="164" t="str">
        <f t="shared" ca="1" si="61"/>
        <v/>
      </c>
      <c r="B395" s="44" t="str">
        <f t="shared" ca="1" si="62"/>
        <v/>
      </c>
      <c r="C395" s="31" t="str">
        <f t="shared" ca="1" si="57"/>
        <v/>
      </c>
      <c r="D395" s="32" t="str">
        <f t="shared" ca="1" si="63"/>
        <v/>
      </c>
      <c r="E395" s="4" t="str">
        <f t="shared" ca="1" si="58"/>
        <v/>
      </c>
      <c r="F395" s="31" t="str">
        <f t="shared" ca="1" si="59"/>
        <v/>
      </c>
      <c r="G395" s="32" t="str">
        <f t="shared" ca="1" si="64"/>
        <v/>
      </c>
      <c r="H395" s="77" t="str">
        <f t="shared" ca="1" si="65"/>
        <v/>
      </c>
      <c r="N395" s="159" t="str">
        <f t="shared" si="60"/>
        <v/>
      </c>
      <c r="O395" s="159" t="str">
        <f t="shared" si="66"/>
        <v/>
      </c>
    </row>
    <row r="396" spans="1:15">
      <c r="A396" s="164" t="str">
        <f t="shared" ca="1" si="61"/>
        <v/>
      </c>
      <c r="B396" s="44" t="str">
        <f t="shared" ca="1" si="62"/>
        <v/>
      </c>
      <c r="C396" s="31" t="str">
        <f t="shared" ca="1" si="57"/>
        <v/>
      </c>
      <c r="D396" s="32" t="str">
        <f t="shared" ca="1" si="63"/>
        <v/>
      </c>
      <c r="E396" s="4" t="str">
        <f t="shared" ca="1" si="58"/>
        <v/>
      </c>
      <c r="F396" s="31" t="str">
        <f t="shared" ca="1" si="59"/>
        <v/>
      </c>
      <c r="G396" s="32" t="str">
        <f t="shared" ca="1" si="64"/>
        <v/>
      </c>
      <c r="H396" s="77" t="str">
        <f t="shared" ca="1" si="65"/>
        <v/>
      </c>
      <c r="N396" s="159" t="str">
        <f t="shared" si="60"/>
        <v/>
      </c>
      <c r="O396" s="159" t="str">
        <f t="shared" si="66"/>
        <v/>
      </c>
    </row>
    <row r="397" spans="1:15">
      <c r="A397" s="164" t="str">
        <f t="shared" ca="1" si="61"/>
        <v/>
      </c>
      <c r="B397" s="44" t="str">
        <f t="shared" ca="1" si="62"/>
        <v/>
      </c>
      <c r="C397" s="31" t="str">
        <f t="shared" ca="1" si="57"/>
        <v/>
      </c>
      <c r="D397" s="32" t="str">
        <f t="shared" ca="1" si="63"/>
        <v/>
      </c>
      <c r="E397" s="4" t="str">
        <f t="shared" ca="1" si="58"/>
        <v/>
      </c>
      <c r="F397" s="31" t="str">
        <f t="shared" ca="1" si="59"/>
        <v/>
      </c>
      <c r="G397" s="32" t="str">
        <f t="shared" ca="1" si="64"/>
        <v/>
      </c>
      <c r="H397" s="77" t="str">
        <f t="shared" ca="1" si="65"/>
        <v/>
      </c>
      <c r="N397" s="159" t="str">
        <f t="shared" si="60"/>
        <v/>
      </c>
      <c r="O397" s="159" t="str">
        <f t="shared" si="66"/>
        <v/>
      </c>
    </row>
    <row r="398" spans="1:15">
      <c r="A398" s="164" t="str">
        <f t="shared" ca="1" si="61"/>
        <v/>
      </c>
      <c r="B398" s="44" t="str">
        <f t="shared" ca="1" si="62"/>
        <v/>
      </c>
      <c r="C398" s="31" t="str">
        <f t="shared" ca="1" si="57"/>
        <v/>
      </c>
      <c r="D398" s="32" t="str">
        <f t="shared" ca="1" si="63"/>
        <v/>
      </c>
      <c r="E398" s="4" t="str">
        <f t="shared" ca="1" si="58"/>
        <v/>
      </c>
      <c r="F398" s="31" t="str">
        <f t="shared" ca="1" si="59"/>
        <v/>
      </c>
      <c r="G398" s="32" t="str">
        <f t="shared" ca="1" si="64"/>
        <v/>
      </c>
      <c r="H398" s="77" t="str">
        <f t="shared" ca="1" si="65"/>
        <v/>
      </c>
      <c r="N398" s="159" t="str">
        <f t="shared" si="60"/>
        <v/>
      </c>
      <c r="O398" s="159" t="str">
        <f t="shared" si="66"/>
        <v/>
      </c>
    </row>
    <row r="399" spans="1:15">
      <c r="A399" s="164" t="str">
        <f t="shared" ca="1" si="61"/>
        <v/>
      </c>
      <c r="B399" s="44" t="str">
        <f t="shared" ca="1" si="62"/>
        <v/>
      </c>
      <c r="C399" s="31" t="str">
        <f t="shared" ca="1" si="57"/>
        <v/>
      </c>
      <c r="D399" s="32" t="str">
        <f t="shared" ca="1" si="63"/>
        <v/>
      </c>
      <c r="E399" s="4" t="str">
        <f t="shared" ca="1" si="58"/>
        <v/>
      </c>
      <c r="F399" s="31" t="str">
        <f t="shared" ca="1" si="59"/>
        <v/>
      </c>
      <c r="G399" s="32" t="str">
        <f t="shared" ca="1" si="64"/>
        <v/>
      </c>
      <c r="H399" s="77" t="str">
        <f t="shared" ca="1" si="65"/>
        <v/>
      </c>
      <c r="N399" s="159" t="str">
        <f t="shared" si="60"/>
        <v/>
      </c>
      <c r="O399" s="159" t="str">
        <f t="shared" si="66"/>
        <v/>
      </c>
    </row>
    <row r="400" spans="1:15">
      <c r="A400" s="164" t="str">
        <f t="shared" ca="1" si="61"/>
        <v/>
      </c>
      <c r="B400" s="44" t="str">
        <f t="shared" ca="1" si="62"/>
        <v/>
      </c>
      <c r="C400" s="31" t="str">
        <f t="shared" ref="C400:C463" ca="1" si="67">IF(ISERROR(B400-2),"",-1*(B400-$B$14)*10^-4*$B$8*$B$5)</f>
        <v/>
      </c>
      <c r="D400" s="32" t="str">
        <f t="shared" ca="1" si="63"/>
        <v/>
      </c>
      <c r="E400" s="4" t="str">
        <f t="shared" ref="E400:E463" ca="1" si="68">IF(COUNTIF(L:L,A400)=1,VLOOKUP(A400,L:M,2), IF(COUNTIF(L:L,A400)=0,$C$10,""))</f>
        <v/>
      </c>
      <c r="F400" s="31" t="str">
        <f t="shared" ref="F400:F463" ca="1" si="69">IF(ISERROR(E400-2),"",-1*(E400-$E$14)*10^-4*$C$8*$C$5)</f>
        <v/>
      </c>
      <c r="G400" s="32" t="str">
        <f t="shared" ca="1" si="64"/>
        <v/>
      </c>
      <c r="H400" s="77" t="str">
        <f t="shared" ca="1" si="65"/>
        <v/>
      </c>
      <c r="N400" s="159" t="str">
        <f t="shared" ref="N400:N463" si="70">IF(COUNTIF(L:L,J400),J400,"")</f>
        <v/>
      </c>
      <c r="O400" s="159" t="str">
        <f t="shared" si="66"/>
        <v/>
      </c>
    </row>
    <row r="401" spans="1:15">
      <c r="A401" s="164" t="str">
        <f t="shared" ca="1" si="61"/>
        <v/>
      </c>
      <c r="B401" s="44" t="str">
        <f t="shared" ca="1" si="62"/>
        <v/>
      </c>
      <c r="C401" s="31" t="str">
        <f t="shared" ca="1" si="67"/>
        <v/>
      </c>
      <c r="D401" s="32" t="str">
        <f t="shared" ca="1" si="63"/>
        <v/>
      </c>
      <c r="E401" s="4" t="str">
        <f t="shared" ca="1" si="68"/>
        <v/>
      </c>
      <c r="F401" s="31" t="str">
        <f t="shared" ca="1" si="69"/>
        <v/>
      </c>
      <c r="G401" s="32" t="str">
        <f t="shared" ca="1" si="64"/>
        <v/>
      </c>
      <c r="H401" s="77" t="str">
        <f t="shared" ca="1" si="65"/>
        <v/>
      </c>
      <c r="N401" s="159" t="str">
        <f t="shared" si="70"/>
        <v/>
      </c>
      <c r="O401" s="159" t="str">
        <f t="shared" si="66"/>
        <v/>
      </c>
    </row>
    <row r="402" spans="1:15">
      <c r="A402" s="164" t="str">
        <f t="shared" ca="1" si="61"/>
        <v/>
      </c>
      <c r="B402" s="44" t="str">
        <f t="shared" ca="1" si="62"/>
        <v/>
      </c>
      <c r="C402" s="31" t="str">
        <f t="shared" ca="1" si="67"/>
        <v/>
      </c>
      <c r="D402" s="32" t="str">
        <f t="shared" ca="1" si="63"/>
        <v/>
      </c>
      <c r="E402" s="4" t="str">
        <f t="shared" ca="1" si="68"/>
        <v/>
      </c>
      <c r="F402" s="31" t="str">
        <f t="shared" ca="1" si="69"/>
        <v/>
      </c>
      <c r="G402" s="32" t="str">
        <f t="shared" ca="1" si="64"/>
        <v/>
      </c>
      <c r="H402" s="77" t="str">
        <f t="shared" ca="1" si="65"/>
        <v/>
      </c>
      <c r="N402" s="159" t="str">
        <f t="shared" si="70"/>
        <v/>
      </c>
      <c r="O402" s="159" t="str">
        <f t="shared" si="66"/>
        <v/>
      </c>
    </row>
    <row r="403" spans="1:15">
      <c r="A403" s="164" t="str">
        <f t="shared" ca="1" si="61"/>
        <v/>
      </c>
      <c r="B403" s="44" t="str">
        <f t="shared" ca="1" si="62"/>
        <v/>
      </c>
      <c r="C403" s="31" t="str">
        <f t="shared" ca="1" si="67"/>
        <v/>
      </c>
      <c r="D403" s="32" t="str">
        <f t="shared" ca="1" si="63"/>
        <v/>
      </c>
      <c r="E403" s="4" t="str">
        <f t="shared" ca="1" si="68"/>
        <v/>
      </c>
      <c r="F403" s="31" t="str">
        <f t="shared" ca="1" si="69"/>
        <v/>
      </c>
      <c r="G403" s="32" t="str">
        <f t="shared" ca="1" si="64"/>
        <v/>
      </c>
      <c r="H403" s="77" t="str">
        <f t="shared" ca="1" si="65"/>
        <v/>
      </c>
      <c r="N403" s="159" t="str">
        <f t="shared" si="70"/>
        <v/>
      </c>
      <c r="O403" s="159" t="str">
        <f t="shared" si="66"/>
        <v/>
      </c>
    </row>
    <row r="404" spans="1:15">
      <c r="A404" s="164" t="str">
        <f t="shared" ca="1" si="61"/>
        <v/>
      </c>
      <c r="B404" s="44" t="str">
        <f t="shared" ca="1" si="62"/>
        <v/>
      </c>
      <c r="C404" s="31" t="str">
        <f t="shared" ca="1" si="67"/>
        <v/>
      </c>
      <c r="D404" s="32" t="str">
        <f t="shared" ca="1" si="63"/>
        <v/>
      </c>
      <c r="E404" s="4" t="str">
        <f t="shared" ca="1" si="68"/>
        <v/>
      </c>
      <c r="F404" s="31" t="str">
        <f t="shared" ca="1" si="69"/>
        <v/>
      </c>
      <c r="G404" s="32" t="str">
        <f t="shared" ca="1" si="64"/>
        <v/>
      </c>
      <c r="H404" s="77" t="str">
        <f t="shared" ca="1" si="65"/>
        <v/>
      </c>
      <c r="N404" s="159" t="str">
        <f t="shared" si="70"/>
        <v/>
      </c>
      <c r="O404" s="159" t="str">
        <f t="shared" si="66"/>
        <v/>
      </c>
    </row>
    <row r="405" spans="1:15">
      <c r="A405" s="164" t="str">
        <f t="shared" ca="1" si="61"/>
        <v/>
      </c>
      <c r="B405" s="44" t="str">
        <f t="shared" ca="1" si="62"/>
        <v/>
      </c>
      <c r="C405" s="31" t="str">
        <f t="shared" ca="1" si="67"/>
        <v/>
      </c>
      <c r="D405" s="32" t="str">
        <f t="shared" ca="1" si="63"/>
        <v/>
      </c>
      <c r="E405" s="4" t="str">
        <f t="shared" ca="1" si="68"/>
        <v/>
      </c>
      <c r="F405" s="31" t="str">
        <f t="shared" ca="1" si="69"/>
        <v/>
      </c>
      <c r="G405" s="32" t="str">
        <f t="shared" ca="1" si="64"/>
        <v/>
      </c>
      <c r="H405" s="77" t="str">
        <f t="shared" ca="1" si="65"/>
        <v/>
      </c>
      <c r="N405" s="159" t="str">
        <f t="shared" si="70"/>
        <v/>
      </c>
      <c r="O405" s="159" t="str">
        <f t="shared" si="66"/>
        <v/>
      </c>
    </row>
    <row r="406" spans="1:15">
      <c r="A406" s="164" t="str">
        <f t="shared" ca="1" si="61"/>
        <v/>
      </c>
      <c r="B406" s="44" t="str">
        <f t="shared" ca="1" si="62"/>
        <v/>
      </c>
      <c r="C406" s="31" t="str">
        <f t="shared" ca="1" si="67"/>
        <v/>
      </c>
      <c r="D406" s="32" t="str">
        <f t="shared" ca="1" si="63"/>
        <v/>
      </c>
      <c r="E406" s="4" t="str">
        <f t="shared" ca="1" si="68"/>
        <v/>
      </c>
      <c r="F406" s="31" t="str">
        <f t="shared" ca="1" si="69"/>
        <v/>
      </c>
      <c r="G406" s="32" t="str">
        <f t="shared" ca="1" si="64"/>
        <v/>
      </c>
      <c r="H406" s="77" t="str">
        <f t="shared" ca="1" si="65"/>
        <v/>
      </c>
      <c r="N406" s="159" t="str">
        <f t="shared" si="70"/>
        <v/>
      </c>
      <c r="O406" s="159" t="str">
        <f t="shared" si="66"/>
        <v/>
      </c>
    </row>
    <row r="407" spans="1:15">
      <c r="A407" s="164" t="str">
        <f t="shared" ca="1" si="61"/>
        <v/>
      </c>
      <c r="B407" s="44" t="str">
        <f t="shared" ca="1" si="62"/>
        <v/>
      </c>
      <c r="C407" s="31" t="str">
        <f t="shared" ca="1" si="67"/>
        <v/>
      </c>
      <c r="D407" s="32" t="str">
        <f t="shared" ca="1" si="63"/>
        <v/>
      </c>
      <c r="E407" s="4" t="str">
        <f t="shared" ca="1" si="68"/>
        <v/>
      </c>
      <c r="F407" s="31" t="str">
        <f t="shared" ca="1" si="69"/>
        <v/>
      </c>
      <c r="G407" s="32" t="str">
        <f t="shared" ca="1" si="64"/>
        <v/>
      </c>
      <c r="H407" s="77" t="str">
        <f t="shared" ca="1" si="65"/>
        <v/>
      </c>
      <c r="N407" s="159" t="str">
        <f t="shared" si="70"/>
        <v/>
      </c>
      <c r="O407" s="159" t="str">
        <f t="shared" si="66"/>
        <v/>
      </c>
    </row>
    <row r="408" spans="1:15">
      <c r="A408" s="164" t="str">
        <f t="shared" ca="1" si="61"/>
        <v/>
      </c>
      <c r="B408" s="44" t="str">
        <f t="shared" ca="1" si="62"/>
        <v/>
      </c>
      <c r="C408" s="31" t="str">
        <f t="shared" ca="1" si="67"/>
        <v/>
      </c>
      <c r="D408" s="32" t="str">
        <f t="shared" ca="1" si="63"/>
        <v/>
      </c>
      <c r="E408" s="4" t="str">
        <f t="shared" ca="1" si="68"/>
        <v/>
      </c>
      <c r="F408" s="31" t="str">
        <f t="shared" ca="1" si="69"/>
        <v/>
      </c>
      <c r="G408" s="32" t="str">
        <f t="shared" ca="1" si="64"/>
        <v/>
      </c>
      <c r="H408" s="77" t="str">
        <f t="shared" ca="1" si="65"/>
        <v/>
      </c>
      <c r="N408" s="159" t="str">
        <f t="shared" si="70"/>
        <v/>
      </c>
      <c r="O408" s="159" t="str">
        <f t="shared" si="66"/>
        <v/>
      </c>
    </row>
    <row r="409" spans="1:15">
      <c r="A409" s="164" t="str">
        <f t="shared" ca="1" si="61"/>
        <v/>
      </c>
      <c r="B409" s="44" t="str">
        <f t="shared" ca="1" si="62"/>
        <v/>
      </c>
      <c r="C409" s="31" t="str">
        <f t="shared" ca="1" si="67"/>
        <v/>
      </c>
      <c r="D409" s="32" t="str">
        <f t="shared" ca="1" si="63"/>
        <v/>
      </c>
      <c r="E409" s="4" t="str">
        <f t="shared" ca="1" si="68"/>
        <v/>
      </c>
      <c r="F409" s="31" t="str">
        <f t="shared" ca="1" si="69"/>
        <v/>
      </c>
      <c r="G409" s="32" t="str">
        <f t="shared" ca="1" si="64"/>
        <v/>
      </c>
      <c r="H409" s="77" t="str">
        <f t="shared" ca="1" si="65"/>
        <v/>
      </c>
      <c r="N409" s="159" t="str">
        <f t="shared" si="70"/>
        <v/>
      </c>
      <c r="O409" s="159" t="str">
        <f t="shared" si="66"/>
        <v/>
      </c>
    </row>
    <row r="410" spans="1:15">
      <c r="A410" s="164" t="str">
        <f t="shared" ca="1" si="61"/>
        <v/>
      </c>
      <c r="B410" s="44" t="str">
        <f t="shared" ca="1" si="62"/>
        <v/>
      </c>
      <c r="C410" s="31" t="str">
        <f t="shared" ca="1" si="67"/>
        <v/>
      </c>
      <c r="D410" s="32" t="str">
        <f t="shared" ca="1" si="63"/>
        <v/>
      </c>
      <c r="E410" s="4" t="str">
        <f t="shared" ca="1" si="68"/>
        <v/>
      </c>
      <c r="F410" s="31" t="str">
        <f t="shared" ca="1" si="69"/>
        <v/>
      </c>
      <c r="G410" s="32" t="str">
        <f t="shared" ca="1" si="64"/>
        <v/>
      </c>
      <c r="H410" s="77" t="str">
        <f t="shared" ca="1" si="65"/>
        <v/>
      </c>
      <c r="N410" s="159" t="str">
        <f t="shared" si="70"/>
        <v/>
      </c>
      <c r="O410" s="159" t="str">
        <f t="shared" si="66"/>
        <v/>
      </c>
    </row>
    <row r="411" spans="1:15">
      <c r="A411" s="164" t="str">
        <f t="shared" ca="1" si="61"/>
        <v/>
      </c>
      <c r="B411" s="44" t="str">
        <f t="shared" ca="1" si="62"/>
        <v/>
      </c>
      <c r="C411" s="31" t="str">
        <f t="shared" ca="1" si="67"/>
        <v/>
      </c>
      <c r="D411" s="32" t="str">
        <f t="shared" ca="1" si="63"/>
        <v/>
      </c>
      <c r="E411" s="4" t="str">
        <f t="shared" ca="1" si="68"/>
        <v/>
      </c>
      <c r="F411" s="31" t="str">
        <f t="shared" ca="1" si="69"/>
        <v/>
      </c>
      <c r="G411" s="32" t="str">
        <f t="shared" ca="1" si="64"/>
        <v/>
      </c>
      <c r="H411" s="77" t="str">
        <f t="shared" ca="1" si="65"/>
        <v/>
      </c>
      <c r="N411" s="159" t="str">
        <f t="shared" si="70"/>
        <v/>
      </c>
      <c r="O411" s="159" t="str">
        <f t="shared" si="66"/>
        <v/>
      </c>
    </row>
    <row r="412" spans="1:15">
      <c r="A412" s="164" t="str">
        <f t="shared" ca="1" si="61"/>
        <v/>
      </c>
      <c r="B412" s="44" t="str">
        <f t="shared" ca="1" si="62"/>
        <v/>
      </c>
      <c r="C412" s="31" t="str">
        <f t="shared" ca="1" si="67"/>
        <v/>
      </c>
      <c r="D412" s="32" t="str">
        <f t="shared" ca="1" si="63"/>
        <v/>
      </c>
      <c r="E412" s="4" t="str">
        <f t="shared" ca="1" si="68"/>
        <v/>
      </c>
      <c r="F412" s="31" t="str">
        <f t="shared" ca="1" si="69"/>
        <v/>
      </c>
      <c r="G412" s="32" t="str">
        <f t="shared" ca="1" si="64"/>
        <v/>
      </c>
      <c r="H412" s="77" t="str">
        <f t="shared" ca="1" si="65"/>
        <v/>
      </c>
      <c r="N412" s="159" t="str">
        <f t="shared" si="70"/>
        <v/>
      </c>
      <c r="O412" s="159" t="str">
        <f t="shared" si="66"/>
        <v/>
      </c>
    </row>
    <row r="413" spans="1:15">
      <c r="A413" s="164" t="str">
        <f t="shared" ca="1" si="61"/>
        <v/>
      </c>
      <c r="B413" s="44" t="str">
        <f t="shared" ca="1" si="62"/>
        <v/>
      </c>
      <c r="C413" s="31" t="str">
        <f t="shared" ca="1" si="67"/>
        <v/>
      </c>
      <c r="D413" s="32" t="str">
        <f t="shared" ca="1" si="63"/>
        <v/>
      </c>
      <c r="E413" s="4" t="str">
        <f t="shared" ca="1" si="68"/>
        <v/>
      </c>
      <c r="F413" s="31" t="str">
        <f t="shared" ca="1" si="69"/>
        <v/>
      </c>
      <c r="G413" s="32" t="str">
        <f t="shared" ca="1" si="64"/>
        <v/>
      </c>
      <c r="H413" s="77" t="str">
        <f t="shared" ca="1" si="65"/>
        <v/>
      </c>
      <c r="N413" s="159" t="str">
        <f t="shared" si="70"/>
        <v/>
      </c>
      <c r="O413" s="159" t="str">
        <f t="shared" si="66"/>
        <v/>
      </c>
    </row>
    <row r="414" spans="1:15">
      <c r="A414" s="164" t="str">
        <f t="shared" ca="1" si="61"/>
        <v/>
      </c>
      <c r="B414" s="44" t="str">
        <f t="shared" ca="1" si="62"/>
        <v/>
      </c>
      <c r="C414" s="31" t="str">
        <f t="shared" ca="1" si="67"/>
        <v/>
      </c>
      <c r="D414" s="32" t="str">
        <f t="shared" ca="1" si="63"/>
        <v/>
      </c>
      <c r="E414" s="4" t="str">
        <f t="shared" ca="1" si="68"/>
        <v/>
      </c>
      <c r="F414" s="31" t="str">
        <f t="shared" ca="1" si="69"/>
        <v/>
      </c>
      <c r="G414" s="32" t="str">
        <f t="shared" ca="1" si="64"/>
        <v/>
      </c>
      <c r="H414" s="77" t="str">
        <f t="shared" ca="1" si="65"/>
        <v/>
      </c>
      <c r="N414" s="159" t="str">
        <f t="shared" si="70"/>
        <v/>
      </c>
      <c r="O414" s="159" t="str">
        <f t="shared" si="66"/>
        <v/>
      </c>
    </row>
    <row r="415" spans="1:15">
      <c r="A415" s="164" t="str">
        <f t="shared" ca="1" si="61"/>
        <v/>
      </c>
      <c r="B415" s="44" t="str">
        <f t="shared" ca="1" si="62"/>
        <v/>
      </c>
      <c r="C415" s="31" t="str">
        <f t="shared" ca="1" si="67"/>
        <v/>
      </c>
      <c r="D415" s="32" t="str">
        <f t="shared" ca="1" si="63"/>
        <v/>
      </c>
      <c r="E415" s="4" t="str">
        <f t="shared" ca="1" si="68"/>
        <v/>
      </c>
      <c r="F415" s="31" t="str">
        <f t="shared" ca="1" si="69"/>
        <v/>
      </c>
      <c r="G415" s="32" t="str">
        <f t="shared" ca="1" si="64"/>
        <v/>
      </c>
      <c r="H415" s="77" t="str">
        <f t="shared" ca="1" si="65"/>
        <v/>
      </c>
      <c r="N415" s="159" t="str">
        <f t="shared" si="70"/>
        <v/>
      </c>
      <c r="O415" s="159" t="str">
        <f t="shared" si="66"/>
        <v/>
      </c>
    </row>
    <row r="416" spans="1:15">
      <c r="A416" s="164" t="str">
        <f t="shared" ca="1" si="61"/>
        <v/>
      </c>
      <c r="B416" s="44" t="str">
        <f t="shared" ca="1" si="62"/>
        <v/>
      </c>
      <c r="C416" s="31" t="str">
        <f t="shared" ca="1" si="67"/>
        <v/>
      </c>
      <c r="D416" s="32" t="str">
        <f t="shared" ca="1" si="63"/>
        <v/>
      </c>
      <c r="E416" s="4" t="str">
        <f t="shared" ca="1" si="68"/>
        <v/>
      </c>
      <c r="F416" s="31" t="str">
        <f t="shared" ca="1" si="69"/>
        <v/>
      </c>
      <c r="G416" s="32" t="str">
        <f t="shared" ca="1" si="64"/>
        <v/>
      </c>
      <c r="H416" s="77" t="str">
        <f t="shared" ca="1" si="65"/>
        <v/>
      </c>
      <c r="N416" s="159" t="str">
        <f t="shared" si="70"/>
        <v/>
      </c>
      <c r="O416" s="159" t="str">
        <f t="shared" si="66"/>
        <v/>
      </c>
    </row>
    <row r="417" spans="1:15">
      <c r="A417" s="164" t="str">
        <f t="shared" ca="1" si="61"/>
        <v/>
      </c>
      <c r="B417" s="44" t="str">
        <f t="shared" ca="1" si="62"/>
        <v/>
      </c>
      <c r="C417" s="31" t="str">
        <f t="shared" ca="1" si="67"/>
        <v/>
      </c>
      <c r="D417" s="32" t="str">
        <f t="shared" ca="1" si="63"/>
        <v/>
      </c>
      <c r="E417" s="4" t="str">
        <f t="shared" ca="1" si="68"/>
        <v/>
      </c>
      <c r="F417" s="31" t="str">
        <f t="shared" ca="1" si="69"/>
        <v/>
      </c>
      <c r="G417" s="32" t="str">
        <f t="shared" ca="1" si="64"/>
        <v/>
      </c>
      <c r="H417" s="77" t="str">
        <f t="shared" ca="1" si="65"/>
        <v/>
      </c>
      <c r="N417" s="159" t="str">
        <f t="shared" si="70"/>
        <v/>
      </c>
      <c r="O417" s="159" t="str">
        <f t="shared" si="66"/>
        <v/>
      </c>
    </row>
    <row r="418" spans="1:15">
      <c r="A418" s="164" t="str">
        <f t="shared" ca="1" si="61"/>
        <v/>
      </c>
      <c r="B418" s="44" t="str">
        <f t="shared" ca="1" si="62"/>
        <v/>
      </c>
      <c r="C418" s="31" t="str">
        <f t="shared" ca="1" si="67"/>
        <v/>
      </c>
      <c r="D418" s="32" t="str">
        <f t="shared" ca="1" si="63"/>
        <v/>
      </c>
      <c r="E418" s="4" t="str">
        <f t="shared" ca="1" si="68"/>
        <v/>
      </c>
      <c r="F418" s="31" t="str">
        <f t="shared" ca="1" si="69"/>
        <v/>
      </c>
      <c r="G418" s="32" t="str">
        <f t="shared" ca="1" si="64"/>
        <v/>
      </c>
      <c r="H418" s="77" t="str">
        <f t="shared" ca="1" si="65"/>
        <v/>
      </c>
      <c r="N418" s="159" t="str">
        <f t="shared" si="70"/>
        <v/>
      </c>
      <c r="O418" s="159" t="str">
        <f t="shared" si="66"/>
        <v/>
      </c>
    </row>
    <row r="419" spans="1:15">
      <c r="A419" s="164" t="str">
        <f t="shared" ca="1" si="61"/>
        <v/>
      </c>
      <c r="B419" s="44" t="str">
        <f t="shared" ca="1" si="62"/>
        <v/>
      </c>
      <c r="C419" s="31" t="str">
        <f t="shared" ca="1" si="67"/>
        <v/>
      </c>
      <c r="D419" s="32" t="str">
        <f t="shared" ca="1" si="63"/>
        <v/>
      </c>
      <c r="E419" s="4" t="str">
        <f t="shared" ca="1" si="68"/>
        <v/>
      </c>
      <c r="F419" s="31" t="str">
        <f t="shared" ca="1" si="69"/>
        <v/>
      </c>
      <c r="G419" s="32" t="str">
        <f t="shared" ca="1" si="64"/>
        <v/>
      </c>
      <c r="H419" s="77" t="str">
        <f t="shared" ca="1" si="65"/>
        <v/>
      </c>
      <c r="N419" s="159" t="str">
        <f t="shared" si="70"/>
        <v/>
      </c>
      <c r="O419" s="159" t="str">
        <f t="shared" si="66"/>
        <v/>
      </c>
    </row>
    <row r="420" spans="1:15">
      <c r="A420" s="164" t="str">
        <f t="shared" ca="1" si="61"/>
        <v/>
      </c>
      <c r="B420" s="44" t="str">
        <f t="shared" ca="1" si="62"/>
        <v/>
      </c>
      <c r="C420" s="31" t="str">
        <f t="shared" ca="1" si="67"/>
        <v/>
      </c>
      <c r="D420" s="32" t="str">
        <f t="shared" ca="1" si="63"/>
        <v/>
      </c>
      <c r="E420" s="4" t="str">
        <f t="shared" ca="1" si="68"/>
        <v/>
      </c>
      <c r="F420" s="31" t="str">
        <f t="shared" ca="1" si="69"/>
        <v/>
      </c>
      <c r="G420" s="32" t="str">
        <f t="shared" ca="1" si="64"/>
        <v/>
      </c>
      <c r="H420" s="77" t="str">
        <f t="shared" ca="1" si="65"/>
        <v/>
      </c>
      <c r="N420" s="159" t="str">
        <f t="shared" si="70"/>
        <v/>
      </c>
      <c r="O420" s="159" t="str">
        <f t="shared" si="66"/>
        <v/>
      </c>
    </row>
    <row r="421" spans="1:15">
      <c r="A421" s="164" t="str">
        <f t="shared" ca="1" si="61"/>
        <v/>
      </c>
      <c r="B421" s="44" t="str">
        <f t="shared" ca="1" si="62"/>
        <v/>
      </c>
      <c r="C421" s="31" t="str">
        <f t="shared" ca="1" si="67"/>
        <v/>
      </c>
      <c r="D421" s="32" t="str">
        <f t="shared" ca="1" si="63"/>
        <v/>
      </c>
      <c r="E421" s="4" t="str">
        <f t="shared" ca="1" si="68"/>
        <v/>
      </c>
      <c r="F421" s="31" t="str">
        <f t="shared" ca="1" si="69"/>
        <v/>
      </c>
      <c r="G421" s="32" t="str">
        <f t="shared" ca="1" si="64"/>
        <v/>
      </c>
      <c r="H421" s="77" t="str">
        <f t="shared" ca="1" si="65"/>
        <v/>
      </c>
      <c r="N421" s="159" t="str">
        <f t="shared" si="70"/>
        <v/>
      </c>
      <c r="O421" s="159" t="str">
        <f t="shared" si="66"/>
        <v/>
      </c>
    </row>
    <row r="422" spans="1:15">
      <c r="A422" s="164" t="str">
        <f t="shared" ca="1" si="61"/>
        <v/>
      </c>
      <c r="B422" s="44" t="str">
        <f t="shared" ca="1" si="62"/>
        <v/>
      </c>
      <c r="C422" s="31" t="str">
        <f t="shared" ca="1" si="67"/>
        <v/>
      </c>
      <c r="D422" s="32" t="str">
        <f t="shared" ca="1" si="63"/>
        <v/>
      </c>
      <c r="E422" s="4" t="str">
        <f t="shared" ca="1" si="68"/>
        <v/>
      </c>
      <c r="F422" s="31" t="str">
        <f t="shared" ca="1" si="69"/>
        <v/>
      </c>
      <c r="G422" s="32" t="str">
        <f t="shared" ca="1" si="64"/>
        <v/>
      </c>
      <c r="H422" s="77" t="str">
        <f t="shared" ca="1" si="65"/>
        <v/>
      </c>
      <c r="N422" s="159" t="str">
        <f t="shared" si="70"/>
        <v/>
      </c>
      <c r="O422" s="159" t="str">
        <f t="shared" si="66"/>
        <v/>
      </c>
    </row>
    <row r="423" spans="1:15">
      <c r="A423" s="164" t="str">
        <f t="shared" ca="1" si="61"/>
        <v/>
      </c>
      <c r="B423" s="44" t="str">
        <f t="shared" ca="1" si="62"/>
        <v/>
      </c>
      <c r="C423" s="31" t="str">
        <f t="shared" ca="1" si="67"/>
        <v/>
      </c>
      <c r="D423" s="32" t="str">
        <f t="shared" ca="1" si="63"/>
        <v/>
      </c>
      <c r="E423" s="4" t="str">
        <f t="shared" ca="1" si="68"/>
        <v/>
      </c>
      <c r="F423" s="31" t="str">
        <f t="shared" ca="1" si="69"/>
        <v/>
      </c>
      <c r="G423" s="32" t="str">
        <f t="shared" ca="1" si="64"/>
        <v/>
      </c>
      <c r="H423" s="77" t="str">
        <f t="shared" ca="1" si="65"/>
        <v/>
      </c>
      <c r="N423" s="159" t="str">
        <f t="shared" si="70"/>
        <v/>
      </c>
      <c r="O423" s="159" t="str">
        <f t="shared" si="66"/>
        <v/>
      </c>
    </row>
    <row r="424" spans="1:15">
      <c r="A424" s="164" t="str">
        <f t="shared" ca="1" si="61"/>
        <v/>
      </c>
      <c r="B424" s="44" t="str">
        <f t="shared" ca="1" si="62"/>
        <v/>
      </c>
      <c r="C424" s="31" t="str">
        <f t="shared" ca="1" si="67"/>
        <v/>
      </c>
      <c r="D424" s="32" t="str">
        <f t="shared" ca="1" si="63"/>
        <v/>
      </c>
      <c r="E424" s="4" t="str">
        <f t="shared" ca="1" si="68"/>
        <v/>
      </c>
      <c r="F424" s="31" t="str">
        <f t="shared" ca="1" si="69"/>
        <v/>
      </c>
      <c r="G424" s="32" t="str">
        <f t="shared" ca="1" si="64"/>
        <v/>
      </c>
      <c r="H424" s="77" t="str">
        <f t="shared" ca="1" si="65"/>
        <v/>
      </c>
      <c r="N424" s="159" t="str">
        <f t="shared" si="70"/>
        <v/>
      </c>
      <c r="O424" s="159" t="str">
        <f t="shared" si="66"/>
        <v/>
      </c>
    </row>
    <row r="425" spans="1:15">
      <c r="A425" s="164" t="str">
        <f t="shared" ref="A425:A488" ca="1" si="71">IF(AND(ISBLANK(P414), A424 = $P$1),NOW(),IF(ISBLANK(P414),"",P414))</f>
        <v/>
      </c>
      <c r="B425" s="44" t="str">
        <f t="shared" ref="B425:B488" ca="1" si="72">IF(COUNTIF(J:J,A425)=1,VLOOKUP(A425,J:K,2), IF(COUNTIF(J:J,A425)=0,$B$10,""))</f>
        <v/>
      </c>
      <c r="C425" s="31" t="str">
        <f t="shared" ca="1" si="67"/>
        <v/>
      </c>
      <c r="D425" s="32" t="str">
        <f t="shared" ref="D425:D488" ca="1" si="73">IF(ISERROR(B425-2),"",$B$6*ROUNDUP(A425-$A$14,0)/360*$B$5)</f>
        <v/>
      </c>
      <c r="E425" s="4" t="str">
        <f t="shared" ca="1" si="68"/>
        <v/>
      </c>
      <c r="F425" s="31" t="str">
        <f t="shared" ca="1" si="69"/>
        <v/>
      </c>
      <c r="G425" s="32" t="str">
        <f t="shared" ref="G425:G488" ca="1" si="74">IF(ISERROR(E425-2),"",$C$6*ROUNDUP(A425-$A$14,0)/360*$C$5)</f>
        <v/>
      </c>
      <c r="H425" s="77" t="str">
        <f t="shared" ref="H425:H488" ca="1" si="75">IF(ISERROR(B425-2),"",C425+D425-F425-G425)</f>
        <v/>
      </c>
      <c r="N425" s="159" t="str">
        <f t="shared" si="70"/>
        <v/>
      </c>
      <c r="O425" s="159" t="str">
        <f t="shared" si="66"/>
        <v/>
      </c>
    </row>
    <row r="426" spans="1:15">
      <c r="A426" s="164" t="str">
        <f t="shared" ca="1" si="71"/>
        <v/>
      </c>
      <c r="B426" s="44" t="str">
        <f t="shared" ca="1" si="72"/>
        <v/>
      </c>
      <c r="C426" s="31" t="str">
        <f t="shared" ca="1" si="67"/>
        <v/>
      </c>
      <c r="D426" s="32" t="str">
        <f t="shared" ca="1" si="73"/>
        <v/>
      </c>
      <c r="E426" s="4" t="str">
        <f t="shared" ca="1" si="68"/>
        <v/>
      </c>
      <c r="F426" s="31" t="str">
        <f t="shared" ca="1" si="69"/>
        <v/>
      </c>
      <c r="G426" s="32" t="str">
        <f t="shared" ca="1" si="74"/>
        <v/>
      </c>
      <c r="H426" s="77" t="str">
        <f t="shared" ca="1" si="75"/>
        <v/>
      </c>
      <c r="N426" s="159" t="str">
        <f t="shared" si="70"/>
        <v/>
      </c>
      <c r="O426" s="159" t="str">
        <f t="shared" si="66"/>
        <v/>
      </c>
    </row>
    <row r="427" spans="1:15">
      <c r="A427" s="164" t="str">
        <f t="shared" ca="1" si="71"/>
        <v/>
      </c>
      <c r="B427" s="44" t="str">
        <f t="shared" ca="1" si="72"/>
        <v/>
      </c>
      <c r="C427" s="31" t="str">
        <f t="shared" ca="1" si="67"/>
        <v/>
      </c>
      <c r="D427" s="32" t="str">
        <f t="shared" ca="1" si="73"/>
        <v/>
      </c>
      <c r="E427" s="4" t="str">
        <f t="shared" ca="1" si="68"/>
        <v/>
      </c>
      <c r="F427" s="31" t="str">
        <f t="shared" ca="1" si="69"/>
        <v/>
      </c>
      <c r="G427" s="32" t="str">
        <f t="shared" ca="1" si="74"/>
        <v/>
      </c>
      <c r="H427" s="77" t="str">
        <f t="shared" ca="1" si="75"/>
        <v/>
      </c>
      <c r="N427" s="159" t="str">
        <f t="shared" si="70"/>
        <v/>
      </c>
      <c r="O427" s="159" t="str">
        <f t="shared" si="66"/>
        <v/>
      </c>
    </row>
    <row r="428" spans="1:15">
      <c r="A428" s="164" t="str">
        <f t="shared" ca="1" si="71"/>
        <v/>
      </c>
      <c r="B428" s="44" t="str">
        <f t="shared" ca="1" si="72"/>
        <v/>
      </c>
      <c r="C428" s="31" t="str">
        <f t="shared" ca="1" si="67"/>
        <v/>
      </c>
      <c r="D428" s="32" t="str">
        <f t="shared" ca="1" si="73"/>
        <v/>
      </c>
      <c r="E428" s="4" t="str">
        <f t="shared" ca="1" si="68"/>
        <v/>
      </c>
      <c r="F428" s="31" t="str">
        <f t="shared" ca="1" si="69"/>
        <v/>
      </c>
      <c r="G428" s="32" t="str">
        <f t="shared" ca="1" si="74"/>
        <v/>
      </c>
      <c r="H428" s="77" t="str">
        <f t="shared" ca="1" si="75"/>
        <v/>
      </c>
      <c r="N428" s="159" t="str">
        <f t="shared" si="70"/>
        <v/>
      </c>
      <c r="O428" s="159" t="str">
        <f t="shared" si="66"/>
        <v/>
      </c>
    </row>
    <row r="429" spans="1:15">
      <c r="A429" s="164" t="str">
        <f t="shared" ca="1" si="71"/>
        <v/>
      </c>
      <c r="B429" s="44" t="str">
        <f t="shared" ca="1" si="72"/>
        <v/>
      </c>
      <c r="C429" s="31" t="str">
        <f t="shared" ca="1" si="67"/>
        <v/>
      </c>
      <c r="D429" s="32" t="str">
        <f t="shared" ca="1" si="73"/>
        <v/>
      </c>
      <c r="E429" s="4" t="str">
        <f t="shared" ca="1" si="68"/>
        <v/>
      </c>
      <c r="F429" s="31" t="str">
        <f t="shared" ca="1" si="69"/>
        <v/>
      </c>
      <c r="G429" s="32" t="str">
        <f t="shared" ca="1" si="74"/>
        <v/>
      </c>
      <c r="H429" s="77" t="str">
        <f t="shared" ca="1" si="75"/>
        <v/>
      </c>
      <c r="N429" s="159" t="str">
        <f t="shared" si="70"/>
        <v/>
      </c>
      <c r="O429" s="159" t="str">
        <f t="shared" si="66"/>
        <v/>
      </c>
    </row>
    <row r="430" spans="1:15">
      <c r="A430" s="164" t="str">
        <f t="shared" ca="1" si="71"/>
        <v/>
      </c>
      <c r="B430" s="44" t="str">
        <f t="shared" ca="1" si="72"/>
        <v/>
      </c>
      <c r="C430" s="31" t="str">
        <f t="shared" ca="1" si="67"/>
        <v/>
      </c>
      <c r="D430" s="32" t="str">
        <f t="shared" ca="1" si="73"/>
        <v/>
      </c>
      <c r="E430" s="4" t="str">
        <f t="shared" ca="1" si="68"/>
        <v/>
      </c>
      <c r="F430" s="31" t="str">
        <f t="shared" ca="1" si="69"/>
        <v/>
      </c>
      <c r="G430" s="32" t="str">
        <f t="shared" ca="1" si="74"/>
        <v/>
      </c>
      <c r="H430" s="77" t="str">
        <f t="shared" ca="1" si="75"/>
        <v/>
      </c>
      <c r="N430" s="159" t="str">
        <f t="shared" si="70"/>
        <v/>
      </c>
      <c r="O430" s="159" t="str">
        <f t="shared" si="66"/>
        <v/>
      </c>
    </row>
    <row r="431" spans="1:15">
      <c r="A431" s="164" t="str">
        <f t="shared" ca="1" si="71"/>
        <v/>
      </c>
      <c r="B431" s="44" t="str">
        <f t="shared" ca="1" si="72"/>
        <v/>
      </c>
      <c r="C431" s="31" t="str">
        <f t="shared" ca="1" si="67"/>
        <v/>
      </c>
      <c r="D431" s="32" t="str">
        <f t="shared" ca="1" si="73"/>
        <v/>
      </c>
      <c r="E431" s="4" t="str">
        <f t="shared" ca="1" si="68"/>
        <v/>
      </c>
      <c r="F431" s="31" t="str">
        <f t="shared" ca="1" si="69"/>
        <v/>
      </c>
      <c r="G431" s="32" t="str">
        <f t="shared" ca="1" si="74"/>
        <v/>
      </c>
      <c r="H431" s="77" t="str">
        <f t="shared" ca="1" si="75"/>
        <v/>
      </c>
      <c r="N431" s="159" t="str">
        <f t="shared" si="70"/>
        <v/>
      </c>
      <c r="O431" s="159" t="str">
        <f t="shared" si="66"/>
        <v/>
      </c>
    </row>
    <row r="432" spans="1:15">
      <c r="A432" s="164" t="str">
        <f t="shared" ca="1" si="71"/>
        <v/>
      </c>
      <c r="B432" s="44" t="str">
        <f t="shared" ca="1" si="72"/>
        <v/>
      </c>
      <c r="C432" s="31" t="str">
        <f t="shared" ca="1" si="67"/>
        <v/>
      </c>
      <c r="D432" s="32" t="str">
        <f t="shared" ca="1" si="73"/>
        <v/>
      </c>
      <c r="E432" s="4" t="str">
        <f t="shared" ca="1" si="68"/>
        <v/>
      </c>
      <c r="F432" s="31" t="str">
        <f t="shared" ca="1" si="69"/>
        <v/>
      </c>
      <c r="G432" s="32" t="str">
        <f t="shared" ca="1" si="74"/>
        <v/>
      </c>
      <c r="H432" s="77" t="str">
        <f t="shared" ca="1" si="75"/>
        <v/>
      </c>
      <c r="N432" s="159" t="str">
        <f t="shared" si="70"/>
        <v/>
      </c>
      <c r="O432" s="159" t="str">
        <f t="shared" si="66"/>
        <v/>
      </c>
    </row>
    <row r="433" spans="1:15">
      <c r="A433" s="164" t="str">
        <f t="shared" ca="1" si="71"/>
        <v/>
      </c>
      <c r="B433" s="44" t="str">
        <f t="shared" ca="1" si="72"/>
        <v/>
      </c>
      <c r="C433" s="31" t="str">
        <f t="shared" ca="1" si="67"/>
        <v/>
      </c>
      <c r="D433" s="32" t="str">
        <f t="shared" ca="1" si="73"/>
        <v/>
      </c>
      <c r="E433" s="4" t="str">
        <f t="shared" ca="1" si="68"/>
        <v/>
      </c>
      <c r="F433" s="31" t="str">
        <f t="shared" ca="1" si="69"/>
        <v/>
      </c>
      <c r="G433" s="32" t="str">
        <f t="shared" ca="1" si="74"/>
        <v/>
      </c>
      <c r="H433" s="77" t="str">
        <f t="shared" ca="1" si="75"/>
        <v/>
      </c>
      <c r="N433" s="159" t="str">
        <f t="shared" si="70"/>
        <v/>
      </c>
      <c r="O433" s="159" t="str">
        <f t="shared" si="66"/>
        <v/>
      </c>
    </row>
    <row r="434" spans="1:15">
      <c r="A434" s="164" t="str">
        <f t="shared" ca="1" si="71"/>
        <v/>
      </c>
      <c r="B434" s="44" t="str">
        <f t="shared" ca="1" si="72"/>
        <v/>
      </c>
      <c r="C434" s="31" t="str">
        <f t="shared" ca="1" si="67"/>
        <v/>
      </c>
      <c r="D434" s="32" t="str">
        <f t="shared" ca="1" si="73"/>
        <v/>
      </c>
      <c r="E434" s="4" t="str">
        <f t="shared" ca="1" si="68"/>
        <v/>
      </c>
      <c r="F434" s="31" t="str">
        <f t="shared" ca="1" si="69"/>
        <v/>
      </c>
      <c r="G434" s="32" t="str">
        <f t="shared" ca="1" si="74"/>
        <v/>
      </c>
      <c r="H434" s="77" t="str">
        <f t="shared" ca="1" si="75"/>
        <v/>
      </c>
      <c r="N434" s="159" t="str">
        <f t="shared" si="70"/>
        <v/>
      </c>
      <c r="O434" s="159" t="str">
        <f t="shared" si="66"/>
        <v/>
      </c>
    </row>
    <row r="435" spans="1:15">
      <c r="A435" s="164" t="str">
        <f t="shared" ca="1" si="71"/>
        <v/>
      </c>
      <c r="B435" s="44" t="str">
        <f t="shared" ca="1" si="72"/>
        <v/>
      </c>
      <c r="C435" s="31" t="str">
        <f t="shared" ca="1" si="67"/>
        <v/>
      </c>
      <c r="D435" s="32" t="str">
        <f t="shared" ca="1" si="73"/>
        <v/>
      </c>
      <c r="E435" s="4" t="str">
        <f t="shared" ca="1" si="68"/>
        <v/>
      </c>
      <c r="F435" s="31" t="str">
        <f t="shared" ca="1" si="69"/>
        <v/>
      </c>
      <c r="G435" s="32" t="str">
        <f t="shared" ca="1" si="74"/>
        <v/>
      </c>
      <c r="H435" s="77" t="str">
        <f t="shared" ca="1" si="75"/>
        <v/>
      </c>
      <c r="N435" s="159" t="str">
        <f t="shared" si="70"/>
        <v/>
      </c>
      <c r="O435" s="159" t="str">
        <f t="shared" si="66"/>
        <v/>
      </c>
    </row>
    <row r="436" spans="1:15">
      <c r="A436" s="164" t="str">
        <f t="shared" ca="1" si="71"/>
        <v/>
      </c>
      <c r="B436" s="44" t="str">
        <f t="shared" ca="1" si="72"/>
        <v/>
      </c>
      <c r="C436" s="31" t="str">
        <f t="shared" ca="1" si="67"/>
        <v/>
      </c>
      <c r="D436" s="32" t="str">
        <f t="shared" ca="1" si="73"/>
        <v/>
      </c>
      <c r="E436" s="4" t="str">
        <f t="shared" ca="1" si="68"/>
        <v/>
      </c>
      <c r="F436" s="31" t="str">
        <f t="shared" ca="1" si="69"/>
        <v/>
      </c>
      <c r="G436" s="32" t="str">
        <f t="shared" ca="1" si="74"/>
        <v/>
      </c>
      <c r="H436" s="77" t="str">
        <f t="shared" ca="1" si="75"/>
        <v/>
      </c>
      <c r="N436" s="159" t="str">
        <f t="shared" si="70"/>
        <v/>
      </c>
      <c r="O436" s="159" t="str">
        <f t="shared" si="66"/>
        <v/>
      </c>
    </row>
    <row r="437" spans="1:15">
      <c r="A437" s="164" t="str">
        <f t="shared" ca="1" si="71"/>
        <v/>
      </c>
      <c r="B437" s="44" t="str">
        <f t="shared" ca="1" si="72"/>
        <v/>
      </c>
      <c r="C437" s="31" t="str">
        <f t="shared" ca="1" si="67"/>
        <v/>
      </c>
      <c r="D437" s="32" t="str">
        <f t="shared" ca="1" si="73"/>
        <v/>
      </c>
      <c r="E437" s="4" t="str">
        <f t="shared" ca="1" si="68"/>
        <v/>
      </c>
      <c r="F437" s="31" t="str">
        <f t="shared" ca="1" si="69"/>
        <v/>
      </c>
      <c r="G437" s="32" t="str">
        <f t="shared" ca="1" si="74"/>
        <v/>
      </c>
      <c r="H437" s="77" t="str">
        <f t="shared" ca="1" si="75"/>
        <v/>
      </c>
      <c r="N437" s="159" t="str">
        <f t="shared" si="70"/>
        <v/>
      </c>
      <c r="O437" s="159" t="str">
        <f t="shared" si="66"/>
        <v/>
      </c>
    </row>
    <row r="438" spans="1:15">
      <c r="A438" s="164" t="str">
        <f t="shared" ca="1" si="71"/>
        <v/>
      </c>
      <c r="B438" s="44" t="str">
        <f t="shared" ca="1" si="72"/>
        <v/>
      </c>
      <c r="C438" s="31" t="str">
        <f t="shared" ca="1" si="67"/>
        <v/>
      </c>
      <c r="D438" s="32" t="str">
        <f t="shared" ca="1" si="73"/>
        <v/>
      </c>
      <c r="E438" s="4" t="str">
        <f t="shared" ca="1" si="68"/>
        <v/>
      </c>
      <c r="F438" s="31" t="str">
        <f t="shared" ca="1" si="69"/>
        <v/>
      </c>
      <c r="G438" s="32" t="str">
        <f t="shared" ca="1" si="74"/>
        <v/>
      </c>
      <c r="H438" s="77" t="str">
        <f t="shared" ca="1" si="75"/>
        <v/>
      </c>
      <c r="N438" s="159" t="str">
        <f t="shared" si="70"/>
        <v/>
      </c>
      <c r="O438" s="159" t="str">
        <f t="shared" si="66"/>
        <v/>
      </c>
    </row>
    <row r="439" spans="1:15">
      <c r="A439" s="164" t="str">
        <f t="shared" ca="1" si="71"/>
        <v/>
      </c>
      <c r="B439" s="44" t="str">
        <f t="shared" ca="1" si="72"/>
        <v/>
      </c>
      <c r="C439" s="31" t="str">
        <f t="shared" ca="1" si="67"/>
        <v/>
      </c>
      <c r="D439" s="32" t="str">
        <f t="shared" ca="1" si="73"/>
        <v/>
      </c>
      <c r="E439" s="4" t="str">
        <f t="shared" ca="1" si="68"/>
        <v/>
      </c>
      <c r="F439" s="31" t="str">
        <f t="shared" ca="1" si="69"/>
        <v/>
      </c>
      <c r="G439" s="32" t="str">
        <f t="shared" ca="1" si="74"/>
        <v/>
      </c>
      <c r="H439" s="77" t="str">
        <f t="shared" ca="1" si="75"/>
        <v/>
      </c>
      <c r="N439" s="159" t="str">
        <f t="shared" si="70"/>
        <v/>
      </c>
      <c r="O439" s="159" t="str">
        <f t="shared" si="66"/>
        <v/>
      </c>
    </row>
    <row r="440" spans="1:15">
      <c r="A440" s="164" t="str">
        <f t="shared" ca="1" si="71"/>
        <v/>
      </c>
      <c r="B440" s="44" t="str">
        <f t="shared" ca="1" si="72"/>
        <v/>
      </c>
      <c r="C440" s="31" t="str">
        <f t="shared" ca="1" si="67"/>
        <v/>
      </c>
      <c r="D440" s="32" t="str">
        <f t="shared" ca="1" si="73"/>
        <v/>
      </c>
      <c r="E440" s="4" t="str">
        <f t="shared" ca="1" si="68"/>
        <v/>
      </c>
      <c r="F440" s="31" t="str">
        <f t="shared" ca="1" si="69"/>
        <v/>
      </c>
      <c r="G440" s="32" t="str">
        <f t="shared" ca="1" si="74"/>
        <v/>
      </c>
      <c r="H440" s="77" t="str">
        <f t="shared" ca="1" si="75"/>
        <v/>
      </c>
      <c r="N440" s="159" t="str">
        <f t="shared" si="70"/>
        <v/>
      </c>
      <c r="O440" s="159" t="str">
        <f t="shared" si="66"/>
        <v/>
      </c>
    </row>
    <row r="441" spans="1:15">
      <c r="A441" s="164" t="str">
        <f t="shared" ca="1" si="71"/>
        <v/>
      </c>
      <c r="B441" s="44" t="str">
        <f t="shared" ca="1" si="72"/>
        <v/>
      </c>
      <c r="C441" s="31" t="str">
        <f t="shared" ca="1" si="67"/>
        <v/>
      </c>
      <c r="D441" s="32" t="str">
        <f t="shared" ca="1" si="73"/>
        <v/>
      </c>
      <c r="E441" s="4" t="str">
        <f t="shared" ca="1" si="68"/>
        <v/>
      </c>
      <c r="F441" s="31" t="str">
        <f t="shared" ca="1" si="69"/>
        <v/>
      </c>
      <c r="G441" s="32" t="str">
        <f t="shared" ca="1" si="74"/>
        <v/>
      </c>
      <c r="H441" s="77" t="str">
        <f t="shared" ca="1" si="75"/>
        <v/>
      </c>
      <c r="N441" s="159" t="str">
        <f t="shared" si="70"/>
        <v/>
      </c>
      <c r="O441" s="159" t="str">
        <f t="shared" si="66"/>
        <v/>
      </c>
    </row>
    <row r="442" spans="1:15">
      <c r="A442" s="164" t="str">
        <f t="shared" ca="1" si="71"/>
        <v/>
      </c>
      <c r="B442" s="44" t="str">
        <f t="shared" ca="1" si="72"/>
        <v/>
      </c>
      <c r="C442" s="31" t="str">
        <f t="shared" ca="1" si="67"/>
        <v/>
      </c>
      <c r="D442" s="32" t="str">
        <f t="shared" ca="1" si="73"/>
        <v/>
      </c>
      <c r="E442" s="4" t="str">
        <f t="shared" ca="1" si="68"/>
        <v/>
      </c>
      <c r="F442" s="31" t="str">
        <f t="shared" ca="1" si="69"/>
        <v/>
      </c>
      <c r="G442" s="32" t="str">
        <f t="shared" ca="1" si="74"/>
        <v/>
      </c>
      <c r="H442" s="77" t="str">
        <f t="shared" ca="1" si="75"/>
        <v/>
      </c>
      <c r="N442" s="159" t="str">
        <f t="shared" si="70"/>
        <v/>
      </c>
      <c r="O442" s="159" t="str">
        <f t="shared" si="66"/>
        <v/>
      </c>
    </row>
    <row r="443" spans="1:15">
      <c r="A443" s="164" t="str">
        <f t="shared" ca="1" si="71"/>
        <v/>
      </c>
      <c r="B443" s="44" t="str">
        <f t="shared" ca="1" si="72"/>
        <v/>
      </c>
      <c r="C443" s="31" t="str">
        <f t="shared" ca="1" si="67"/>
        <v/>
      </c>
      <c r="D443" s="32" t="str">
        <f t="shared" ca="1" si="73"/>
        <v/>
      </c>
      <c r="E443" s="4" t="str">
        <f t="shared" ca="1" si="68"/>
        <v/>
      </c>
      <c r="F443" s="31" t="str">
        <f t="shared" ca="1" si="69"/>
        <v/>
      </c>
      <c r="G443" s="32" t="str">
        <f t="shared" ca="1" si="74"/>
        <v/>
      </c>
      <c r="H443" s="77" t="str">
        <f t="shared" ca="1" si="75"/>
        <v/>
      </c>
      <c r="N443" s="159" t="str">
        <f t="shared" si="70"/>
        <v/>
      </c>
      <c r="O443" s="159" t="str">
        <f t="shared" si="66"/>
        <v/>
      </c>
    </row>
    <row r="444" spans="1:15">
      <c r="A444" s="164" t="str">
        <f t="shared" ca="1" si="71"/>
        <v/>
      </c>
      <c r="B444" s="44" t="str">
        <f t="shared" ca="1" si="72"/>
        <v/>
      </c>
      <c r="C444" s="31" t="str">
        <f t="shared" ca="1" si="67"/>
        <v/>
      </c>
      <c r="D444" s="32" t="str">
        <f t="shared" ca="1" si="73"/>
        <v/>
      </c>
      <c r="E444" s="4" t="str">
        <f t="shared" ca="1" si="68"/>
        <v/>
      </c>
      <c r="F444" s="31" t="str">
        <f t="shared" ca="1" si="69"/>
        <v/>
      </c>
      <c r="G444" s="32" t="str">
        <f t="shared" ca="1" si="74"/>
        <v/>
      </c>
      <c r="H444" s="77" t="str">
        <f t="shared" ca="1" si="75"/>
        <v/>
      </c>
      <c r="N444" s="159" t="str">
        <f t="shared" si="70"/>
        <v/>
      </c>
      <c r="O444" s="159" t="str">
        <f t="shared" si="66"/>
        <v/>
      </c>
    </row>
    <row r="445" spans="1:15">
      <c r="A445" s="164" t="str">
        <f t="shared" ca="1" si="71"/>
        <v/>
      </c>
      <c r="B445" s="44" t="str">
        <f t="shared" ca="1" si="72"/>
        <v/>
      </c>
      <c r="C445" s="31" t="str">
        <f t="shared" ca="1" si="67"/>
        <v/>
      </c>
      <c r="D445" s="32" t="str">
        <f t="shared" ca="1" si="73"/>
        <v/>
      </c>
      <c r="E445" s="4" t="str">
        <f t="shared" ca="1" si="68"/>
        <v/>
      </c>
      <c r="F445" s="31" t="str">
        <f t="shared" ca="1" si="69"/>
        <v/>
      </c>
      <c r="G445" s="32" t="str">
        <f t="shared" ca="1" si="74"/>
        <v/>
      </c>
      <c r="H445" s="77" t="str">
        <f t="shared" ca="1" si="75"/>
        <v/>
      </c>
      <c r="N445" s="159" t="str">
        <f t="shared" si="70"/>
        <v/>
      </c>
      <c r="O445" s="159" t="str">
        <f t="shared" si="66"/>
        <v/>
      </c>
    </row>
    <row r="446" spans="1:15">
      <c r="A446" s="164" t="str">
        <f t="shared" ca="1" si="71"/>
        <v/>
      </c>
      <c r="B446" s="44" t="str">
        <f t="shared" ca="1" si="72"/>
        <v/>
      </c>
      <c r="C446" s="31" t="str">
        <f t="shared" ca="1" si="67"/>
        <v/>
      </c>
      <c r="D446" s="32" t="str">
        <f t="shared" ca="1" si="73"/>
        <v/>
      </c>
      <c r="E446" s="4" t="str">
        <f t="shared" ca="1" si="68"/>
        <v/>
      </c>
      <c r="F446" s="31" t="str">
        <f t="shared" ca="1" si="69"/>
        <v/>
      </c>
      <c r="G446" s="32" t="str">
        <f t="shared" ca="1" si="74"/>
        <v/>
      </c>
      <c r="H446" s="77" t="str">
        <f t="shared" ca="1" si="75"/>
        <v/>
      </c>
      <c r="N446" s="159" t="str">
        <f t="shared" si="70"/>
        <v/>
      </c>
      <c r="O446" s="159" t="str">
        <f t="shared" si="66"/>
        <v/>
      </c>
    </row>
    <row r="447" spans="1:15">
      <c r="A447" s="164" t="str">
        <f t="shared" ca="1" si="71"/>
        <v/>
      </c>
      <c r="B447" s="44" t="str">
        <f t="shared" ca="1" si="72"/>
        <v/>
      </c>
      <c r="C447" s="31" t="str">
        <f t="shared" ca="1" si="67"/>
        <v/>
      </c>
      <c r="D447" s="32" t="str">
        <f t="shared" ca="1" si="73"/>
        <v/>
      </c>
      <c r="E447" s="4" t="str">
        <f t="shared" ca="1" si="68"/>
        <v/>
      </c>
      <c r="F447" s="31" t="str">
        <f t="shared" ca="1" si="69"/>
        <v/>
      </c>
      <c r="G447" s="32" t="str">
        <f t="shared" ca="1" si="74"/>
        <v/>
      </c>
      <c r="H447" s="77" t="str">
        <f t="shared" ca="1" si="75"/>
        <v/>
      </c>
      <c r="N447" s="159" t="str">
        <f t="shared" si="70"/>
        <v/>
      </c>
      <c r="O447" s="159" t="str">
        <f t="shared" si="66"/>
        <v/>
      </c>
    </row>
    <row r="448" spans="1:15">
      <c r="A448" s="164" t="str">
        <f t="shared" ca="1" si="71"/>
        <v/>
      </c>
      <c r="B448" s="44" t="str">
        <f t="shared" ca="1" si="72"/>
        <v/>
      </c>
      <c r="C448" s="31" t="str">
        <f t="shared" ca="1" si="67"/>
        <v/>
      </c>
      <c r="D448" s="32" t="str">
        <f t="shared" ca="1" si="73"/>
        <v/>
      </c>
      <c r="E448" s="4" t="str">
        <f t="shared" ca="1" si="68"/>
        <v/>
      </c>
      <c r="F448" s="31" t="str">
        <f t="shared" ca="1" si="69"/>
        <v/>
      </c>
      <c r="G448" s="32" t="str">
        <f t="shared" ca="1" si="74"/>
        <v/>
      </c>
      <c r="H448" s="77" t="str">
        <f t="shared" ca="1" si="75"/>
        <v/>
      </c>
      <c r="N448" s="159" t="str">
        <f t="shared" si="70"/>
        <v/>
      </c>
      <c r="O448" s="159" t="str">
        <f t="shared" si="66"/>
        <v/>
      </c>
    </row>
    <row r="449" spans="1:15">
      <c r="A449" s="164" t="str">
        <f t="shared" ca="1" si="71"/>
        <v/>
      </c>
      <c r="B449" s="44" t="str">
        <f t="shared" ca="1" si="72"/>
        <v/>
      </c>
      <c r="C449" s="31" t="str">
        <f t="shared" ca="1" si="67"/>
        <v/>
      </c>
      <c r="D449" s="32" t="str">
        <f t="shared" ca="1" si="73"/>
        <v/>
      </c>
      <c r="E449" s="4" t="str">
        <f t="shared" ca="1" si="68"/>
        <v/>
      </c>
      <c r="F449" s="31" t="str">
        <f t="shared" ca="1" si="69"/>
        <v/>
      </c>
      <c r="G449" s="32" t="str">
        <f t="shared" ca="1" si="74"/>
        <v/>
      </c>
      <c r="H449" s="77" t="str">
        <f t="shared" ca="1" si="75"/>
        <v/>
      </c>
      <c r="N449" s="159" t="str">
        <f t="shared" si="70"/>
        <v/>
      </c>
      <c r="O449" s="159" t="str">
        <f t="shared" si="66"/>
        <v/>
      </c>
    </row>
    <row r="450" spans="1:15">
      <c r="A450" s="164" t="str">
        <f t="shared" ca="1" si="71"/>
        <v/>
      </c>
      <c r="B450" s="44" t="str">
        <f t="shared" ca="1" si="72"/>
        <v/>
      </c>
      <c r="C450" s="31" t="str">
        <f t="shared" ca="1" si="67"/>
        <v/>
      </c>
      <c r="D450" s="32" t="str">
        <f t="shared" ca="1" si="73"/>
        <v/>
      </c>
      <c r="E450" s="4" t="str">
        <f t="shared" ca="1" si="68"/>
        <v/>
      </c>
      <c r="F450" s="31" t="str">
        <f t="shared" ca="1" si="69"/>
        <v/>
      </c>
      <c r="G450" s="32" t="str">
        <f t="shared" ca="1" si="74"/>
        <v/>
      </c>
      <c r="H450" s="77" t="str">
        <f t="shared" ca="1" si="75"/>
        <v/>
      </c>
      <c r="N450" s="159" t="str">
        <f t="shared" si="70"/>
        <v/>
      </c>
      <c r="O450" s="159" t="str">
        <f t="shared" si="66"/>
        <v/>
      </c>
    </row>
    <row r="451" spans="1:15">
      <c r="A451" s="164" t="str">
        <f t="shared" ca="1" si="71"/>
        <v/>
      </c>
      <c r="B451" s="44" t="str">
        <f t="shared" ca="1" si="72"/>
        <v/>
      </c>
      <c r="C451" s="31" t="str">
        <f t="shared" ca="1" si="67"/>
        <v/>
      </c>
      <c r="D451" s="32" t="str">
        <f t="shared" ca="1" si="73"/>
        <v/>
      </c>
      <c r="E451" s="4" t="str">
        <f t="shared" ca="1" si="68"/>
        <v/>
      </c>
      <c r="F451" s="31" t="str">
        <f t="shared" ca="1" si="69"/>
        <v/>
      </c>
      <c r="G451" s="32" t="str">
        <f t="shared" ca="1" si="74"/>
        <v/>
      </c>
      <c r="H451" s="77" t="str">
        <f t="shared" ca="1" si="75"/>
        <v/>
      </c>
      <c r="N451" s="159" t="str">
        <f t="shared" si="70"/>
        <v/>
      </c>
      <c r="O451" s="159" t="str">
        <f t="shared" si="66"/>
        <v/>
      </c>
    </row>
    <row r="452" spans="1:15">
      <c r="A452" s="164" t="str">
        <f t="shared" ca="1" si="71"/>
        <v/>
      </c>
      <c r="B452" s="44" t="str">
        <f t="shared" ca="1" si="72"/>
        <v/>
      </c>
      <c r="C452" s="31" t="str">
        <f t="shared" ca="1" si="67"/>
        <v/>
      </c>
      <c r="D452" s="32" t="str">
        <f t="shared" ca="1" si="73"/>
        <v/>
      </c>
      <c r="E452" s="4" t="str">
        <f t="shared" ca="1" si="68"/>
        <v/>
      </c>
      <c r="F452" s="31" t="str">
        <f t="shared" ca="1" si="69"/>
        <v/>
      </c>
      <c r="G452" s="32" t="str">
        <f t="shared" ca="1" si="74"/>
        <v/>
      </c>
      <c r="H452" s="77" t="str">
        <f t="shared" ca="1" si="75"/>
        <v/>
      </c>
      <c r="N452" s="159" t="str">
        <f t="shared" si="70"/>
        <v/>
      </c>
      <c r="O452" s="159" t="str">
        <f t="shared" ref="O452:O515" si="76">IF(N452&gt;$A$14,N452,"")</f>
        <v/>
      </c>
    </row>
    <row r="453" spans="1:15">
      <c r="A453" s="164" t="str">
        <f t="shared" ca="1" si="71"/>
        <v/>
      </c>
      <c r="B453" s="44" t="str">
        <f t="shared" ca="1" si="72"/>
        <v/>
      </c>
      <c r="C453" s="31" t="str">
        <f t="shared" ca="1" si="67"/>
        <v/>
      </c>
      <c r="D453" s="32" t="str">
        <f t="shared" ca="1" si="73"/>
        <v/>
      </c>
      <c r="E453" s="4" t="str">
        <f t="shared" ca="1" si="68"/>
        <v/>
      </c>
      <c r="F453" s="31" t="str">
        <f t="shared" ca="1" si="69"/>
        <v/>
      </c>
      <c r="G453" s="32" t="str">
        <f t="shared" ca="1" si="74"/>
        <v/>
      </c>
      <c r="H453" s="77" t="str">
        <f t="shared" ca="1" si="75"/>
        <v/>
      </c>
      <c r="N453" s="159" t="str">
        <f t="shared" si="70"/>
        <v/>
      </c>
      <c r="O453" s="159" t="str">
        <f t="shared" si="76"/>
        <v/>
      </c>
    </row>
    <row r="454" spans="1:15">
      <c r="A454" s="164" t="str">
        <f t="shared" ca="1" si="71"/>
        <v/>
      </c>
      <c r="B454" s="44" t="str">
        <f t="shared" ca="1" si="72"/>
        <v/>
      </c>
      <c r="C454" s="31" t="str">
        <f t="shared" ca="1" si="67"/>
        <v/>
      </c>
      <c r="D454" s="32" t="str">
        <f t="shared" ca="1" si="73"/>
        <v/>
      </c>
      <c r="E454" s="4" t="str">
        <f t="shared" ca="1" si="68"/>
        <v/>
      </c>
      <c r="F454" s="31" t="str">
        <f t="shared" ca="1" si="69"/>
        <v/>
      </c>
      <c r="G454" s="32" t="str">
        <f t="shared" ca="1" si="74"/>
        <v/>
      </c>
      <c r="H454" s="77" t="str">
        <f t="shared" ca="1" si="75"/>
        <v/>
      </c>
      <c r="N454" s="159" t="str">
        <f t="shared" si="70"/>
        <v/>
      </c>
      <c r="O454" s="159" t="str">
        <f t="shared" si="76"/>
        <v/>
      </c>
    </row>
    <row r="455" spans="1:15">
      <c r="A455" s="164" t="str">
        <f t="shared" ca="1" si="71"/>
        <v/>
      </c>
      <c r="B455" s="44" t="str">
        <f t="shared" ca="1" si="72"/>
        <v/>
      </c>
      <c r="C455" s="31" t="str">
        <f t="shared" ca="1" si="67"/>
        <v/>
      </c>
      <c r="D455" s="32" t="str">
        <f t="shared" ca="1" si="73"/>
        <v/>
      </c>
      <c r="E455" s="4" t="str">
        <f t="shared" ca="1" si="68"/>
        <v/>
      </c>
      <c r="F455" s="31" t="str">
        <f t="shared" ca="1" si="69"/>
        <v/>
      </c>
      <c r="G455" s="32" t="str">
        <f t="shared" ca="1" si="74"/>
        <v/>
      </c>
      <c r="H455" s="77" t="str">
        <f t="shared" ca="1" si="75"/>
        <v/>
      </c>
      <c r="N455" s="159" t="str">
        <f t="shared" si="70"/>
        <v/>
      </c>
      <c r="O455" s="159" t="str">
        <f t="shared" si="76"/>
        <v/>
      </c>
    </row>
    <row r="456" spans="1:15">
      <c r="A456" s="164" t="str">
        <f t="shared" ca="1" si="71"/>
        <v/>
      </c>
      <c r="B456" s="44" t="str">
        <f t="shared" ca="1" si="72"/>
        <v/>
      </c>
      <c r="C456" s="31" t="str">
        <f t="shared" ca="1" si="67"/>
        <v/>
      </c>
      <c r="D456" s="32" t="str">
        <f t="shared" ca="1" si="73"/>
        <v/>
      </c>
      <c r="E456" s="4" t="str">
        <f t="shared" ca="1" si="68"/>
        <v/>
      </c>
      <c r="F456" s="31" t="str">
        <f t="shared" ca="1" si="69"/>
        <v/>
      </c>
      <c r="G456" s="32" t="str">
        <f t="shared" ca="1" si="74"/>
        <v/>
      </c>
      <c r="H456" s="77" t="str">
        <f t="shared" ca="1" si="75"/>
        <v/>
      </c>
      <c r="N456" s="159" t="str">
        <f t="shared" si="70"/>
        <v/>
      </c>
      <c r="O456" s="159" t="str">
        <f t="shared" si="76"/>
        <v/>
      </c>
    </row>
    <row r="457" spans="1:15">
      <c r="A457" s="164" t="str">
        <f t="shared" ca="1" si="71"/>
        <v/>
      </c>
      <c r="B457" s="44" t="str">
        <f t="shared" ca="1" si="72"/>
        <v/>
      </c>
      <c r="C457" s="31" t="str">
        <f t="shared" ca="1" si="67"/>
        <v/>
      </c>
      <c r="D457" s="32" t="str">
        <f t="shared" ca="1" si="73"/>
        <v/>
      </c>
      <c r="E457" s="4" t="str">
        <f t="shared" ca="1" si="68"/>
        <v/>
      </c>
      <c r="F457" s="31" t="str">
        <f t="shared" ca="1" si="69"/>
        <v/>
      </c>
      <c r="G457" s="32" t="str">
        <f t="shared" ca="1" si="74"/>
        <v/>
      </c>
      <c r="H457" s="77" t="str">
        <f t="shared" ca="1" si="75"/>
        <v/>
      </c>
      <c r="N457" s="159" t="str">
        <f t="shared" si="70"/>
        <v/>
      </c>
      <c r="O457" s="159" t="str">
        <f t="shared" si="76"/>
        <v/>
      </c>
    </row>
    <row r="458" spans="1:15">
      <c r="A458" s="164" t="str">
        <f t="shared" ca="1" si="71"/>
        <v/>
      </c>
      <c r="B458" s="44" t="str">
        <f t="shared" ca="1" si="72"/>
        <v/>
      </c>
      <c r="C458" s="31" t="str">
        <f t="shared" ca="1" si="67"/>
        <v/>
      </c>
      <c r="D458" s="32" t="str">
        <f t="shared" ca="1" si="73"/>
        <v/>
      </c>
      <c r="E458" s="4" t="str">
        <f t="shared" ca="1" si="68"/>
        <v/>
      </c>
      <c r="F458" s="31" t="str">
        <f t="shared" ca="1" si="69"/>
        <v/>
      </c>
      <c r="G458" s="32" t="str">
        <f t="shared" ca="1" si="74"/>
        <v/>
      </c>
      <c r="H458" s="77" t="str">
        <f t="shared" ca="1" si="75"/>
        <v/>
      </c>
      <c r="N458" s="159" t="str">
        <f t="shared" si="70"/>
        <v/>
      </c>
      <c r="O458" s="159" t="str">
        <f t="shared" si="76"/>
        <v/>
      </c>
    </row>
    <row r="459" spans="1:15">
      <c r="A459" s="164" t="str">
        <f t="shared" ca="1" si="71"/>
        <v/>
      </c>
      <c r="B459" s="44" t="str">
        <f t="shared" ca="1" si="72"/>
        <v/>
      </c>
      <c r="C459" s="31" t="str">
        <f t="shared" ca="1" si="67"/>
        <v/>
      </c>
      <c r="D459" s="32" t="str">
        <f t="shared" ca="1" si="73"/>
        <v/>
      </c>
      <c r="E459" s="4" t="str">
        <f t="shared" ca="1" si="68"/>
        <v/>
      </c>
      <c r="F459" s="31" t="str">
        <f t="shared" ca="1" si="69"/>
        <v/>
      </c>
      <c r="G459" s="32" t="str">
        <f t="shared" ca="1" si="74"/>
        <v/>
      </c>
      <c r="H459" s="77" t="str">
        <f t="shared" ca="1" si="75"/>
        <v/>
      </c>
      <c r="N459" s="159" t="str">
        <f t="shared" si="70"/>
        <v/>
      </c>
      <c r="O459" s="159" t="str">
        <f t="shared" si="76"/>
        <v/>
      </c>
    </row>
    <row r="460" spans="1:15">
      <c r="A460" s="164" t="str">
        <f t="shared" ca="1" si="71"/>
        <v/>
      </c>
      <c r="B460" s="44" t="str">
        <f t="shared" ca="1" si="72"/>
        <v/>
      </c>
      <c r="C460" s="31" t="str">
        <f t="shared" ca="1" si="67"/>
        <v/>
      </c>
      <c r="D460" s="32" t="str">
        <f t="shared" ca="1" si="73"/>
        <v/>
      </c>
      <c r="E460" s="4" t="str">
        <f t="shared" ca="1" si="68"/>
        <v/>
      </c>
      <c r="F460" s="31" t="str">
        <f t="shared" ca="1" si="69"/>
        <v/>
      </c>
      <c r="G460" s="32" t="str">
        <f t="shared" ca="1" si="74"/>
        <v/>
      </c>
      <c r="H460" s="77" t="str">
        <f t="shared" ca="1" si="75"/>
        <v/>
      </c>
      <c r="N460" s="159" t="str">
        <f t="shared" si="70"/>
        <v/>
      </c>
      <c r="O460" s="159" t="str">
        <f t="shared" si="76"/>
        <v/>
      </c>
    </row>
    <row r="461" spans="1:15">
      <c r="A461" s="164" t="str">
        <f t="shared" ca="1" si="71"/>
        <v/>
      </c>
      <c r="B461" s="44" t="str">
        <f t="shared" ca="1" si="72"/>
        <v/>
      </c>
      <c r="C461" s="31" t="str">
        <f t="shared" ca="1" si="67"/>
        <v/>
      </c>
      <c r="D461" s="32" t="str">
        <f t="shared" ca="1" si="73"/>
        <v/>
      </c>
      <c r="E461" s="4" t="str">
        <f t="shared" ca="1" si="68"/>
        <v/>
      </c>
      <c r="F461" s="31" t="str">
        <f t="shared" ca="1" si="69"/>
        <v/>
      </c>
      <c r="G461" s="32" t="str">
        <f t="shared" ca="1" si="74"/>
        <v/>
      </c>
      <c r="H461" s="77" t="str">
        <f t="shared" ca="1" si="75"/>
        <v/>
      </c>
      <c r="N461" s="159" t="str">
        <f t="shared" si="70"/>
        <v/>
      </c>
      <c r="O461" s="159" t="str">
        <f t="shared" si="76"/>
        <v/>
      </c>
    </row>
    <row r="462" spans="1:15">
      <c r="A462" s="164" t="str">
        <f t="shared" ca="1" si="71"/>
        <v/>
      </c>
      <c r="B462" s="44" t="str">
        <f t="shared" ca="1" si="72"/>
        <v/>
      </c>
      <c r="C462" s="31" t="str">
        <f t="shared" ca="1" si="67"/>
        <v/>
      </c>
      <c r="D462" s="32" t="str">
        <f t="shared" ca="1" si="73"/>
        <v/>
      </c>
      <c r="E462" s="4" t="str">
        <f t="shared" ca="1" si="68"/>
        <v/>
      </c>
      <c r="F462" s="31" t="str">
        <f t="shared" ca="1" si="69"/>
        <v/>
      </c>
      <c r="G462" s="32" t="str">
        <f t="shared" ca="1" si="74"/>
        <v/>
      </c>
      <c r="H462" s="77" t="str">
        <f t="shared" ca="1" si="75"/>
        <v/>
      </c>
      <c r="N462" s="159" t="str">
        <f t="shared" si="70"/>
        <v/>
      </c>
      <c r="O462" s="159" t="str">
        <f t="shared" si="76"/>
        <v/>
      </c>
    </row>
    <row r="463" spans="1:15">
      <c r="A463" s="164" t="str">
        <f t="shared" ca="1" si="71"/>
        <v/>
      </c>
      <c r="B463" s="44" t="str">
        <f t="shared" ca="1" si="72"/>
        <v/>
      </c>
      <c r="C463" s="31" t="str">
        <f t="shared" ca="1" si="67"/>
        <v/>
      </c>
      <c r="D463" s="32" t="str">
        <f t="shared" ca="1" si="73"/>
        <v/>
      </c>
      <c r="E463" s="4" t="str">
        <f t="shared" ca="1" si="68"/>
        <v/>
      </c>
      <c r="F463" s="31" t="str">
        <f t="shared" ca="1" si="69"/>
        <v/>
      </c>
      <c r="G463" s="32" t="str">
        <f t="shared" ca="1" si="74"/>
        <v/>
      </c>
      <c r="H463" s="77" t="str">
        <f t="shared" ca="1" si="75"/>
        <v/>
      </c>
      <c r="N463" s="159" t="str">
        <f t="shared" si="70"/>
        <v/>
      </c>
      <c r="O463" s="159" t="str">
        <f t="shared" si="76"/>
        <v/>
      </c>
    </row>
    <row r="464" spans="1:15">
      <c r="A464" s="164" t="str">
        <f t="shared" ca="1" si="71"/>
        <v/>
      </c>
      <c r="B464" s="44" t="str">
        <f t="shared" ca="1" si="72"/>
        <v/>
      </c>
      <c r="C464" s="31" t="str">
        <f t="shared" ref="C464:C527" ca="1" si="77">IF(ISERROR(B464-2),"",-1*(B464-$B$14)*10^-4*$B$8*$B$5)</f>
        <v/>
      </c>
      <c r="D464" s="32" t="str">
        <f t="shared" ca="1" si="73"/>
        <v/>
      </c>
      <c r="E464" s="4" t="str">
        <f t="shared" ref="E464:E527" ca="1" si="78">IF(COUNTIF(L:L,A464)=1,VLOOKUP(A464,L:M,2), IF(COUNTIF(L:L,A464)=0,$C$10,""))</f>
        <v/>
      </c>
      <c r="F464" s="31" t="str">
        <f t="shared" ref="F464:F527" ca="1" si="79">IF(ISERROR(E464-2),"",-1*(E464-$E$14)*10^-4*$C$8*$C$5)</f>
        <v/>
      </c>
      <c r="G464" s="32" t="str">
        <f t="shared" ca="1" si="74"/>
        <v/>
      </c>
      <c r="H464" s="77" t="str">
        <f t="shared" ca="1" si="75"/>
        <v/>
      </c>
      <c r="N464" s="159" t="str">
        <f t="shared" ref="N464:N527" si="80">IF(COUNTIF(L:L,J464),J464,"")</f>
        <v/>
      </c>
      <c r="O464" s="159" t="str">
        <f t="shared" si="76"/>
        <v/>
      </c>
    </row>
    <row r="465" spans="1:15">
      <c r="A465" s="164" t="str">
        <f t="shared" ca="1" si="71"/>
        <v/>
      </c>
      <c r="B465" s="44" t="str">
        <f t="shared" ca="1" si="72"/>
        <v/>
      </c>
      <c r="C465" s="31" t="str">
        <f t="shared" ca="1" si="77"/>
        <v/>
      </c>
      <c r="D465" s="32" t="str">
        <f t="shared" ca="1" si="73"/>
        <v/>
      </c>
      <c r="E465" s="4" t="str">
        <f t="shared" ca="1" si="78"/>
        <v/>
      </c>
      <c r="F465" s="31" t="str">
        <f t="shared" ca="1" si="79"/>
        <v/>
      </c>
      <c r="G465" s="32" t="str">
        <f t="shared" ca="1" si="74"/>
        <v/>
      </c>
      <c r="H465" s="77" t="str">
        <f t="shared" ca="1" si="75"/>
        <v/>
      </c>
      <c r="N465" s="159" t="str">
        <f t="shared" si="80"/>
        <v/>
      </c>
      <c r="O465" s="159" t="str">
        <f t="shared" si="76"/>
        <v/>
      </c>
    </row>
    <row r="466" spans="1:15">
      <c r="A466" s="164" t="str">
        <f t="shared" ca="1" si="71"/>
        <v/>
      </c>
      <c r="B466" s="44" t="str">
        <f t="shared" ca="1" si="72"/>
        <v/>
      </c>
      <c r="C466" s="31" t="str">
        <f t="shared" ca="1" si="77"/>
        <v/>
      </c>
      <c r="D466" s="32" t="str">
        <f t="shared" ca="1" si="73"/>
        <v/>
      </c>
      <c r="E466" s="4" t="str">
        <f t="shared" ca="1" si="78"/>
        <v/>
      </c>
      <c r="F466" s="31" t="str">
        <f t="shared" ca="1" si="79"/>
        <v/>
      </c>
      <c r="G466" s="32" t="str">
        <f t="shared" ca="1" si="74"/>
        <v/>
      </c>
      <c r="H466" s="77" t="str">
        <f t="shared" ca="1" si="75"/>
        <v/>
      </c>
      <c r="N466" s="159" t="str">
        <f t="shared" si="80"/>
        <v/>
      </c>
      <c r="O466" s="159" t="str">
        <f t="shared" si="76"/>
        <v/>
      </c>
    </row>
    <row r="467" spans="1:15">
      <c r="A467" s="164" t="str">
        <f t="shared" ca="1" si="71"/>
        <v/>
      </c>
      <c r="B467" s="44" t="str">
        <f t="shared" ca="1" si="72"/>
        <v/>
      </c>
      <c r="C467" s="31" t="str">
        <f t="shared" ca="1" si="77"/>
        <v/>
      </c>
      <c r="D467" s="32" t="str">
        <f t="shared" ca="1" si="73"/>
        <v/>
      </c>
      <c r="E467" s="4" t="str">
        <f t="shared" ca="1" si="78"/>
        <v/>
      </c>
      <c r="F467" s="31" t="str">
        <f t="shared" ca="1" si="79"/>
        <v/>
      </c>
      <c r="G467" s="32" t="str">
        <f t="shared" ca="1" si="74"/>
        <v/>
      </c>
      <c r="H467" s="77" t="str">
        <f t="shared" ca="1" si="75"/>
        <v/>
      </c>
      <c r="N467" s="159" t="str">
        <f t="shared" si="80"/>
        <v/>
      </c>
      <c r="O467" s="159" t="str">
        <f t="shared" si="76"/>
        <v/>
      </c>
    </row>
    <row r="468" spans="1:15">
      <c r="A468" s="164" t="str">
        <f t="shared" ca="1" si="71"/>
        <v/>
      </c>
      <c r="B468" s="44" t="str">
        <f t="shared" ca="1" si="72"/>
        <v/>
      </c>
      <c r="C468" s="31" t="str">
        <f t="shared" ca="1" si="77"/>
        <v/>
      </c>
      <c r="D468" s="32" t="str">
        <f t="shared" ca="1" si="73"/>
        <v/>
      </c>
      <c r="E468" s="4" t="str">
        <f t="shared" ca="1" si="78"/>
        <v/>
      </c>
      <c r="F468" s="31" t="str">
        <f t="shared" ca="1" si="79"/>
        <v/>
      </c>
      <c r="G468" s="32" t="str">
        <f t="shared" ca="1" si="74"/>
        <v/>
      </c>
      <c r="H468" s="77" t="str">
        <f t="shared" ca="1" si="75"/>
        <v/>
      </c>
      <c r="N468" s="159" t="str">
        <f t="shared" si="80"/>
        <v/>
      </c>
      <c r="O468" s="159" t="str">
        <f t="shared" si="76"/>
        <v/>
      </c>
    </row>
    <row r="469" spans="1:15">
      <c r="A469" s="164" t="str">
        <f t="shared" ca="1" si="71"/>
        <v/>
      </c>
      <c r="B469" s="44" t="str">
        <f t="shared" ca="1" si="72"/>
        <v/>
      </c>
      <c r="C469" s="31" t="str">
        <f t="shared" ca="1" si="77"/>
        <v/>
      </c>
      <c r="D469" s="32" t="str">
        <f t="shared" ca="1" si="73"/>
        <v/>
      </c>
      <c r="E469" s="4" t="str">
        <f t="shared" ca="1" si="78"/>
        <v/>
      </c>
      <c r="F469" s="31" t="str">
        <f t="shared" ca="1" si="79"/>
        <v/>
      </c>
      <c r="G469" s="32" t="str">
        <f t="shared" ca="1" si="74"/>
        <v/>
      </c>
      <c r="H469" s="77" t="str">
        <f t="shared" ca="1" si="75"/>
        <v/>
      </c>
      <c r="N469" s="159" t="str">
        <f t="shared" si="80"/>
        <v/>
      </c>
      <c r="O469" s="159" t="str">
        <f t="shared" si="76"/>
        <v/>
      </c>
    </row>
    <row r="470" spans="1:15">
      <c r="A470" s="164" t="str">
        <f t="shared" ca="1" si="71"/>
        <v/>
      </c>
      <c r="B470" s="44" t="str">
        <f t="shared" ca="1" si="72"/>
        <v/>
      </c>
      <c r="C470" s="31" t="str">
        <f t="shared" ca="1" si="77"/>
        <v/>
      </c>
      <c r="D470" s="32" t="str">
        <f t="shared" ca="1" si="73"/>
        <v/>
      </c>
      <c r="E470" s="4" t="str">
        <f t="shared" ca="1" si="78"/>
        <v/>
      </c>
      <c r="F470" s="31" t="str">
        <f t="shared" ca="1" si="79"/>
        <v/>
      </c>
      <c r="G470" s="32" t="str">
        <f t="shared" ca="1" si="74"/>
        <v/>
      </c>
      <c r="H470" s="77" t="str">
        <f t="shared" ca="1" si="75"/>
        <v/>
      </c>
      <c r="N470" s="159" t="str">
        <f t="shared" si="80"/>
        <v/>
      </c>
      <c r="O470" s="159" t="str">
        <f t="shared" si="76"/>
        <v/>
      </c>
    </row>
    <row r="471" spans="1:15">
      <c r="A471" s="164" t="str">
        <f t="shared" ca="1" si="71"/>
        <v/>
      </c>
      <c r="B471" s="44" t="str">
        <f t="shared" ca="1" si="72"/>
        <v/>
      </c>
      <c r="C471" s="31" t="str">
        <f t="shared" ca="1" si="77"/>
        <v/>
      </c>
      <c r="D471" s="32" t="str">
        <f t="shared" ca="1" si="73"/>
        <v/>
      </c>
      <c r="E471" s="4" t="str">
        <f t="shared" ca="1" si="78"/>
        <v/>
      </c>
      <c r="F471" s="31" t="str">
        <f t="shared" ca="1" si="79"/>
        <v/>
      </c>
      <c r="G471" s="32" t="str">
        <f t="shared" ca="1" si="74"/>
        <v/>
      </c>
      <c r="H471" s="77" t="str">
        <f t="shared" ca="1" si="75"/>
        <v/>
      </c>
      <c r="N471" s="159" t="str">
        <f t="shared" si="80"/>
        <v/>
      </c>
      <c r="O471" s="159" t="str">
        <f t="shared" si="76"/>
        <v/>
      </c>
    </row>
    <row r="472" spans="1:15">
      <c r="A472" s="164" t="str">
        <f t="shared" ca="1" si="71"/>
        <v/>
      </c>
      <c r="B472" s="44" t="str">
        <f t="shared" ca="1" si="72"/>
        <v/>
      </c>
      <c r="C472" s="31" t="str">
        <f t="shared" ca="1" si="77"/>
        <v/>
      </c>
      <c r="D472" s="32" t="str">
        <f t="shared" ca="1" si="73"/>
        <v/>
      </c>
      <c r="E472" s="4" t="str">
        <f t="shared" ca="1" si="78"/>
        <v/>
      </c>
      <c r="F472" s="31" t="str">
        <f t="shared" ca="1" si="79"/>
        <v/>
      </c>
      <c r="G472" s="32" t="str">
        <f t="shared" ca="1" si="74"/>
        <v/>
      </c>
      <c r="H472" s="77" t="str">
        <f t="shared" ca="1" si="75"/>
        <v/>
      </c>
      <c r="N472" s="159" t="str">
        <f t="shared" si="80"/>
        <v/>
      </c>
      <c r="O472" s="159" t="str">
        <f t="shared" si="76"/>
        <v/>
      </c>
    </row>
    <row r="473" spans="1:15">
      <c r="A473" s="164" t="str">
        <f t="shared" ca="1" si="71"/>
        <v/>
      </c>
      <c r="B473" s="44" t="str">
        <f t="shared" ca="1" si="72"/>
        <v/>
      </c>
      <c r="C473" s="31" t="str">
        <f t="shared" ca="1" si="77"/>
        <v/>
      </c>
      <c r="D473" s="32" t="str">
        <f t="shared" ca="1" si="73"/>
        <v/>
      </c>
      <c r="E473" s="4" t="str">
        <f t="shared" ca="1" si="78"/>
        <v/>
      </c>
      <c r="F473" s="31" t="str">
        <f t="shared" ca="1" si="79"/>
        <v/>
      </c>
      <c r="G473" s="32" t="str">
        <f t="shared" ca="1" si="74"/>
        <v/>
      </c>
      <c r="H473" s="77" t="str">
        <f t="shared" ca="1" si="75"/>
        <v/>
      </c>
      <c r="N473" s="159" t="str">
        <f t="shared" si="80"/>
        <v/>
      </c>
      <c r="O473" s="159" t="str">
        <f t="shared" si="76"/>
        <v/>
      </c>
    </row>
    <row r="474" spans="1:15">
      <c r="A474" s="164" t="str">
        <f t="shared" ca="1" si="71"/>
        <v/>
      </c>
      <c r="B474" s="44" t="str">
        <f t="shared" ca="1" si="72"/>
        <v/>
      </c>
      <c r="C474" s="31" t="str">
        <f t="shared" ca="1" si="77"/>
        <v/>
      </c>
      <c r="D474" s="32" t="str">
        <f t="shared" ca="1" si="73"/>
        <v/>
      </c>
      <c r="E474" s="4" t="str">
        <f t="shared" ca="1" si="78"/>
        <v/>
      </c>
      <c r="F474" s="31" t="str">
        <f t="shared" ca="1" si="79"/>
        <v/>
      </c>
      <c r="G474" s="32" t="str">
        <f t="shared" ca="1" si="74"/>
        <v/>
      </c>
      <c r="H474" s="77" t="str">
        <f t="shared" ca="1" si="75"/>
        <v/>
      </c>
      <c r="N474" s="159" t="str">
        <f t="shared" si="80"/>
        <v/>
      </c>
      <c r="O474" s="159" t="str">
        <f t="shared" si="76"/>
        <v/>
      </c>
    </row>
    <row r="475" spans="1:15">
      <c r="A475" s="164" t="str">
        <f t="shared" ca="1" si="71"/>
        <v/>
      </c>
      <c r="B475" s="44" t="str">
        <f t="shared" ca="1" si="72"/>
        <v/>
      </c>
      <c r="C475" s="31" t="str">
        <f t="shared" ca="1" si="77"/>
        <v/>
      </c>
      <c r="D475" s="32" t="str">
        <f t="shared" ca="1" si="73"/>
        <v/>
      </c>
      <c r="E475" s="4" t="str">
        <f t="shared" ca="1" si="78"/>
        <v/>
      </c>
      <c r="F475" s="31" t="str">
        <f t="shared" ca="1" si="79"/>
        <v/>
      </c>
      <c r="G475" s="32" t="str">
        <f t="shared" ca="1" si="74"/>
        <v/>
      </c>
      <c r="H475" s="77" t="str">
        <f t="shared" ca="1" si="75"/>
        <v/>
      </c>
      <c r="N475" s="159" t="str">
        <f t="shared" si="80"/>
        <v/>
      </c>
      <c r="O475" s="159" t="str">
        <f t="shared" si="76"/>
        <v/>
      </c>
    </row>
    <row r="476" spans="1:15">
      <c r="A476" s="164" t="str">
        <f t="shared" ca="1" si="71"/>
        <v/>
      </c>
      <c r="B476" s="44" t="str">
        <f t="shared" ca="1" si="72"/>
        <v/>
      </c>
      <c r="C476" s="31" t="str">
        <f t="shared" ca="1" si="77"/>
        <v/>
      </c>
      <c r="D476" s="32" t="str">
        <f t="shared" ca="1" si="73"/>
        <v/>
      </c>
      <c r="E476" s="4" t="str">
        <f t="shared" ca="1" si="78"/>
        <v/>
      </c>
      <c r="F476" s="31" t="str">
        <f t="shared" ca="1" si="79"/>
        <v/>
      </c>
      <c r="G476" s="32" t="str">
        <f t="shared" ca="1" si="74"/>
        <v/>
      </c>
      <c r="H476" s="77" t="str">
        <f t="shared" ca="1" si="75"/>
        <v/>
      </c>
      <c r="N476" s="159" t="str">
        <f t="shared" si="80"/>
        <v/>
      </c>
      <c r="O476" s="159" t="str">
        <f t="shared" si="76"/>
        <v/>
      </c>
    </row>
    <row r="477" spans="1:15">
      <c r="A477" s="164" t="str">
        <f t="shared" ca="1" si="71"/>
        <v/>
      </c>
      <c r="B477" s="44" t="str">
        <f t="shared" ca="1" si="72"/>
        <v/>
      </c>
      <c r="C477" s="31" t="str">
        <f t="shared" ca="1" si="77"/>
        <v/>
      </c>
      <c r="D477" s="32" t="str">
        <f t="shared" ca="1" si="73"/>
        <v/>
      </c>
      <c r="E477" s="4" t="str">
        <f t="shared" ca="1" si="78"/>
        <v/>
      </c>
      <c r="F477" s="31" t="str">
        <f t="shared" ca="1" si="79"/>
        <v/>
      </c>
      <c r="G477" s="32" t="str">
        <f t="shared" ca="1" si="74"/>
        <v/>
      </c>
      <c r="H477" s="77" t="str">
        <f t="shared" ca="1" si="75"/>
        <v/>
      </c>
      <c r="N477" s="159" t="str">
        <f t="shared" si="80"/>
        <v/>
      </c>
      <c r="O477" s="159" t="str">
        <f t="shared" si="76"/>
        <v/>
      </c>
    </row>
    <row r="478" spans="1:15">
      <c r="A478" s="164" t="str">
        <f t="shared" ca="1" si="71"/>
        <v/>
      </c>
      <c r="B478" s="44" t="str">
        <f t="shared" ca="1" si="72"/>
        <v/>
      </c>
      <c r="C478" s="31" t="str">
        <f t="shared" ca="1" si="77"/>
        <v/>
      </c>
      <c r="D478" s="32" t="str">
        <f t="shared" ca="1" si="73"/>
        <v/>
      </c>
      <c r="E478" s="4" t="str">
        <f t="shared" ca="1" si="78"/>
        <v/>
      </c>
      <c r="F478" s="31" t="str">
        <f t="shared" ca="1" si="79"/>
        <v/>
      </c>
      <c r="G478" s="32" t="str">
        <f t="shared" ca="1" si="74"/>
        <v/>
      </c>
      <c r="H478" s="77" t="str">
        <f t="shared" ca="1" si="75"/>
        <v/>
      </c>
      <c r="N478" s="159" t="str">
        <f t="shared" si="80"/>
        <v/>
      </c>
      <c r="O478" s="159" t="str">
        <f t="shared" si="76"/>
        <v/>
      </c>
    </row>
    <row r="479" spans="1:15">
      <c r="A479" s="164" t="str">
        <f t="shared" ca="1" si="71"/>
        <v/>
      </c>
      <c r="B479" s="44" t="str">
        <f t="shared" ca="1" si="72"/>
        <v/>
      </c>
      <c r="C479" s="31" t="str">
        <f t="shared" ca="1" si="77"/>
        <v/>
      </c>
      <c r="D479" s="32" t="str">
        <f t="shared" ca="1" si="73"/>
        <v/>
      </c>
      <c r="E479" s="4" t="str">
        <f t="shared" ca="1" si="78"/>
        <v/>
      </c>
      <c r="F479" s="31" t="str">
        <f t="shared" ca="1" si="79"/>
        <v/>
      </c>
      <c r="G479" s="32" t="str">
        <f t="shared" ca="1" si="74"/>
        <v/>
      </c>
      <c r="H479" s="77" t="str">
        <f t="shared" ca="1" si="75"/>
        <v/>
      </c>
      <c r="N479" s="159" t="str">
        <f t="shared" si="80"/>
        <v/>
      </c>
      <c r="O479" s="159" t="str">
        <f t="shared" si="76"/>
        <v/>
      </c>
    </row>
    <row r="480" spans="1:15">
      <c r="A480" s="164" t="str">
        <f t="shared" ca="1" si="71"/>
        <v/>
      </c>
      <c r="B480" s="44" t="str">
        <f t="shared" ca="1" si="72"/>
        <v/>
      </c>
      <c r="C480" s="31" t="str">
        <f t="shared" ca="1" si="77"/>
        <v/>
      </c>
      <c r="D480" s="32" t="str">
        <f t="shared" ca="1" si="73"/>
        <v/>
      </c>
      <c r="E480" s="4" t="str">
        <f t="shared" ca="1" si="78"/>
        <v/>
      </c>
      <c r="F480" s="31" t="str">
        <f t="shared" ca="1" si="79"/>
        <v/>
      </c>
      <c r="G480" s="32" t="str">
        <f t="shared" ca="1" si="74"/>
        <v/>
      </c>
      <c r="H480" s="77" t="str">
        <f t="shared" ca="1" si="75"/>
        <v/>
      </c>
      <c r="N480" s="159" t="str">
        <f t="shared" si="80"/>
        <v/>
      </c>
      <c r="O480" s="159" t="str">
        <f t="shared" si="76"/>
        <v/>
      </c>
    </row>
    <row r="481" spans="1:15">
      <c r="A481" s="164" t="str">
        <f t="shared" ca="1" si="71"/>
        <v/>
      </c>
      <c r="B481" s="44" t="str">
        <f t="shared" ca="1" si="72"/>
        <v/>
      </c>
      <c r="C481" s="31" t="str">
        <f t="shared" ca="1" si="77"/>
        <v/>
      </c>
      <c r="D481" s="32" t="str">
        <f t="shared" ca="1" si="73"/>
        <v/>
      </c>
      <c r="E481" s="4" t="str">
        <f t="shared" ca="1" si="78"/>
        <v/>
      </c>
      <c r="F481" s="31" t="str">
        <f t="shared" ca="1" si="79"/>
        <v/>
      </c>
      <c r="G481" s="32" t="str">
        <f t="shared" ca="1" si="74"/>
        <v/>
      </c>
      <c r="H481" s="77" t="str">
        <f t="shared" ca="1" si="75"/>
        <v/>
      </c>
      <c r="N481" s="159" t="str">
        <f t="shared" si="80"/>
        <v/>
      </c>
      <c r="O481" s="159" t="str">
        <f t="shared" si="76"/>
        <v/>
      </c>
    </row>
    <row r="482" spans="1:15">
      <c r="A482" s="164" t="str">
        <f t="shared" ca="1" si="71"/>
        <v/>
      </c>
      <c r="B482" s="44" t="str">
        <f t="shared" ca="1" si="72"/>
        <v/>
      </c>
      <c r="C482" s="31" t="str">
        <f t="shared" ca="1" si="77"/>
        <v/>
      </c>
      <c r="D482" s="32" t="str">
        <f t="shared" ca="1" si="73"/>
        <v/>
      </c>
      <c r="E482" s="4" t="str">
        <f t="shared" ca="1" si="78"/>
        <v/>
      </c>
      <c r="F482" s="31" t="str">
        <f t="shared" ca="1" si="79"/>
        <v/>
      </c>
      <c r="G482" s="32" t="str">
        <f t="shared" ca="1" si="74"/>
        <v/>
      </c>
      <c r="H482" s="77" t="str">
        <f t="shared" ca="1" si="75"/>
        <v/>
      </c>
      <c r="N482" s="159" t="str">
        <f t="shared" si="80"/>
        <v/>
      </c>
      <c r="O482" s="159" t="str">
        <f t="shared" si="76"/>
        <v/>
      </c>
    </row>
    <row r="483" spans="1:15">
      <c r="A483" s="164" t="str">
        <f t="shared" ca="1" si="71"/>
        <v/>
      </c>
      <c r="B483" s="44" t="str">
        <f t="shared" ca="1" si="72"/>
        <v/>
      </c>
      <c r="C483" s="31" t="str">
        <f t="shared" ca="1" si="77"/>
        <v/>
      </c>
      <c r="D483" s="32" t="str">
        <f t="shared" ca="1" si="73"/>
        <v/>
      </c>
      <c r="E483" s="4" t="str">
        <f t="shared" ca="1" si="78"/>
        <v/>
      </c>
      <c r="F483" s="31" t="str">
        <f t="shared" ca="1" si="79"/>
        <v/>
      </c>
      <c r="G483" s="32" t="str">
        <f t="shared" ca="1" si="74"/>
        <v/>
      </c>
      <c r="H483" s="77" t="str">
        <f t="shared" ca="1" si="75"/>
        <v/>
      </c>
      <c r="N483" s="159" t="str">
        <f t="shared" si="80"/>
        <v/>
      </c>
      <c r="O483" s="159" t="str">
        <f t="shared" si="76"/>
        <v/>
      </c>
    </row>
    <row r="484" spans="1:15">
      <c r="A484" s="164" t="str">
        <f t="shared" ca="1" si="71"/>
        <v/>
      </c>
      <c r="B484" s="44" t="str">
        <f t="shared" ca="1" si="72"/>
        <v/>
      </c>
      <c r="C484" s="31" t="str">
        <f t="shared" ca="1" si="77"/>
        <v/>
      </c>
      <c r="D484" s="32" t="str">
        <f t="shared" ca="1" si="73"/>
        <v/>
      </c>
      <c r="E484" s="4" t="str">
        <f t="shared" ca="1" si="78"/>
        <v/>
      </c>
      <c r="F484" s="31" t="str">
        <f t="shared" ca="1" si="79"/>
        <v/>
      </c>
      <c r="G484" s="32" t="str">
        <f t="shared" ca="1" si="74"/>
        <v/>
      </c>
      <c r="H484" s="77" t="str">
        <f t="shared" ca="1" si="75"/>
        <v/>
      </c>
      <c r="N484" s="159" t="str">
        <f t="shared" si="80"/>
        <v/>
      </c>
      <c r="O484" s="159" t="str">
        <f t="shared" si="76"/>
        <v/>
      </c>
    </row>
    <row r="485" spans="1:15">
      <c r="A485" s="164" t="str">
        <f t="shared" ca="1" si="71"/>
        <v/>
      </c>
      <c r="B485" s="44" t="str">
        <f t="shared" ca="1" si="72"/>
        <v/>
      </c>
      <c r="C485" s="31" t="str">
        <f t="shared" ca="1" si="77"/>
        <v/>
      </c>
      <c r="D485" s="32" t="str">
        <f t="shared" ca="1" si="73"/>
        <v/>
      </c>
      <c r="E485" s="4" t="str">
        <f t="shared" ca="1" si="78"/>
        <v/>
      </c>
      <c r="F485" s="31" t="str">
        <f t="shared" ca="1" si="79"/>
        <v/>
      </c>
      <c r="G485" s="32" t="str">
        <f t="shared" ca="1" si="74"/>
        <v/>
      </c>
      <c r="H485" s="77" t="str">
        <f t="shared" ca="1" si="75"/>
        <v/>
      </c>
      <c r="N485" s="159" t="str">
        <f t="shared" si="80"/>
        <v/>
      </c>
      <c r="O485" s="159" t="str">
        <f t="shared" si="76"/>
        <v/>
      </c>
    </row>
    <row r="486" spans="1:15">
      <c r="A486" s="164" t="str">
        <f t="shared" ca="1" si="71"/>
        <v/>
      </c>
      <c r="B486" s="44" t="str">
        <f t="shared" ca="1" si="72"/>
        <v/>
      </c>
      <c r="C486" s="31" t="str">
        <f t="shared" ca="1" si="77"/>
        <v/>
      </c>
      <c r="D486" s="32" t="str">
        <f t="shared" ca="1" si="73"/>
        <v/>
      </c>
      <c r="E486" s="4" t="str">
        <f t="shared" ca="1" si="78"/>
        <v/>
      </c>
      <c r="F486" s="31" t="str">
        <f t="shared" ca="1" si="79"/>
        <v/>
      </c>
      <c r="G486" s="32" t="str">
        <f t="shared" ca="1" si="74"/>
        <v/>
      </c>
      <c r="H486" s="77" t="str">
        <f t="shared" ca="1" si="75"/>
        <v/>
      </c>
      <c r="N486" s="159" t="str">
        <f t="shared" si="80"/>
        <v/>
      </c>
      <c r="O486" s="159" t="str">
        <f t="shared" si="76"/>
        <v/>
      </c>
    </row>
    <row r="487" spans="1:15">
      <c r="A487" s="164" t="str">
        <f t="shared" ca="1" si="71"/>
        <v/>
      </c>
      <c r="B487" s="44" t="str">
        <f t="shared" ca="1" si="72"/>
        <v/>
      </c>
      <c r="C487" s="31" t="str">
        <f t="shared" ca="1" si="77"/>
        <v/>
      </c>
      <c r="D487" s="32" t="str">
        <f t="shared" ca="1" si="73"/>
        <v/>
      </c>
      <c r="E487" s="4" t="str">
        <f t="shared" ca="1" si="78"/>
        <v/>
      </c>
      <c r="F487" s="31" t="str">
        <f t="shared" ca="1" si="79"/>
        <v/>
      </c>
      <c r="G487" s="32" t="str">
        <f t="shared" ca="1" si="74"/>
        <v/>
      </c>
      <c r="H487" s="77" t="str">
        <f t="shared" ca="1" si="75"/>
        <v/>
      </c>
      <c r="N487" s="159" t="str">
        <f t="shared" si="80"/>
        <v/>
      </c>
      <c r="O487" s="159" t="str">
        <f t="shared" si="76"/>
        <v/>
      </c>
    </row>
    <row r="488" spans="1:15">
      <c r="A488" s="164" t="str">
        <f t="shared" ca="1" si="71"/>
        <v/>
      </c>
      <c r="B488" s="44" t="str">
        <f t="shared" ca="1" si="72"/>
        <v/>
      </c>
      <c r="C488" s="31" t="str">
        <f t="shared" ca="1" si="77"/>
        <v/>
      </c>
      <c r="D488" s="32" t="str">
        <f t="shared" ca="1" si="73"/>
        <v/>
      </c>
      <c r="E488" s="4" t="str">
        <f t="shared" ca="1" si="78"/>
        <v/>
      </c>
      <c r="F488" s="31" t="str">
        <f t="shared" ca="1" si="79"/>
        <v/>
      </c>
      <c r="G488" s="32" t="str">
        <f t="shared" ca="1" si="74"/>
        <v/>
      </c>
      <c r="H488" s="77" t="str">
        <f t="shared" ca="1" si="75"/>
        <v/>
      </c>
      <c r="N488" s="159" t="str">
        <f t="shared" si="80"/>
        <v/>
      </c>
      <c r="O488" s="159" t="str">
        <f t="shared" si="76"/>
        <v/>
      </c>
    </row>
    <row r="489" spans="1:15">
      <c r="A489" s="164" t="str">
        <f t="shared" ref="A489:A552" ca="1" si="81">IF(AND(ISBLANK(P478), A488 = $P$1),NOW(),IF(ISBLANK(P478),"",P478))</f>
        <v/>
      </c>
      <c r="B489" s="44" t="str">
        <f t="shared" ref="B489:B552" ca="1" si="82">IF(COUNTIF(J:J,A489)=1,VLOOKUP(A489,J:K,2), IF(COUNTIF(J:J,A489)=0,$B$10,""))</f>
        <v/>
      </c>
      <c r="C489" s="31" t="str">
        <f t="shared" ca="1" si="77"/>
        <v/>
      </c>
      <c r="D489" s="32" t="str">
        <f t="shared" ref="D489:D552" ca="1" si="83">IF(ISERROR(B489-2),"",$B$6*ROUNDUP(A489-$A$14,0)/360*$B$5)</f>
        <v/>
      </c>
      <c r="E489" s="4" t="str">
        <f t="shared" ca="1" si="78"/>
        <v/>
      </c>
      <c r="F489" s="31" t="str">
        <f t="shared" ca="1" si="79"/>
        <v/>
      </c>
      <c r="G489" s="32" t="str">
        <f t="shared" ref="G489:G552" ca="1" si="84">IF(ISERROR(E489-2),"",$C$6*ROUNDUP(A489-$A$14,0)/360*$C$5)</f>
        <v/>
      </c>
      <c r="H489" s="77" t="str">
        <f t="shared" ref="H489:H552" ca="1" si="85">IF(ISERROR(B489-2),"",C489+D489-F489-G489)</f>
        <v/>
      </c>
      <c r="N489" s="159" t="str">
        <f t="shared" si="80"/>
        <v/>
      </c>
      <c r="O489" s="159" t="str">
        <f t="shared" si="76"/>
        <v/>
      </c>
    </row>
    <row r="490" spans="1:15">
      <c r="A490" s="164" t="str">
        <f t="shared" ca="1" si="81"/>
        <v/>
      </c>
      <c r="B490" s="44" t="str">
        <f t="shared" ca="1" si="82"/>
        <v/>
      </c>
      <c r="C490" s="31" t="str">
        <f t="shared" ca="1" si="77"/>
        <v/>
      </c>
      <c r="D490" s="32" t="str">
        <f t="shared" ca="1" si="83"/>
        <v/>
      </c>
      <c r="E490" s="4" t="str">
        <f t="shared" ca="1" si="78"/>
        <v/>
      </c>
      <c r="F490" s="31" t="str">
        <f t="shared" ca="1" si="79"/>
        <v/>
      </c>
      <c r="G490" s="32" t="str">
        <f t="shared" ca="1" si="84"/>
        <v/>
      </c>
      <c r="H490" s="77" t="str">
        <f t="shared" ca="1" si="85"/>
        <v/>
      </c>
      <c r="N490" s="159" t="str">
        <f t="shared" si="80"/>
        <v/>
      </c>
      <c r="O490" s="159" t="str">
        <f t="shared" si="76"/>
        <v/>
      </c>
    </row>
    <row r="491" spans="1:15">
      <c r="A491" s="164" t="str">
        <f t="shared" ca="1" si="81"/>
        <v/>
      </c>
      <c r="B491" s="44" t="str">
        <f t="shared" ca="1" si="82"/>
        <v/>
      </c>
      <c r="C491" s="31" t="str">
        <f t="shared" ca="1" si="77"/>
        <v/>
      </c>
      <c r="D491" s="32" t="str">
        <f t="shared" ca="1" si="83"/>
        <v/>
      </c>
      <c r="E491" s="4" t="str">
        <f t="shared" ca="1" si="78"/>
        <v/>
      </c>
      <c r="F491" s="31" t="str">
        <f t="shared" ca="1" si="79"/>
        <v/>
      </c>
      <c r="G491" s="32" t="str">
        <f t="shared" ca="1" si="84"/>
        <v/>
      </c>
      <c r="H491" s="77" t="str">
        <f t="shared" ca="1" si="85"/>
        <v/>
      </c>
      <c r="N491" s="159" t="str">
        <f t="shared" si="80"/>
        <v/>
      </c>
      <c r="O491" s="159" t="str">
        <f t="shared" si="76"/>
        <v/>
      </c>
    </row>
    <row r="492" spans="1:15">
      <c r="A492" s="164" t="str">
        <f t="shared" ca="1" si="81"/>
        <v/>
      </c>
      <c r="B492" s="44" t="str">
        <f t="shared" ca="1" si="82"/>
        <v/>
      </c>
      <c r="C492" s="31" t="str">
        <f t="shared" ca="1" si="77"/>
        <v/>
      </c>
      <c r="D492" s="32" t="str">
        <f t="shared" ca="1" si="83"/>
        <v/>
      </c>
      <c r="E492" s="4" t="str">
        <f t="shared" ca="1" si="78"/>
        <v/>
      </c>
      <c r="F492" s="31" t="str">
        <f t="shared" ca="1" si="79"/>
        <v/>
      </c>
      <c r="G492" s="32" t="str">
        <f t="shared" ca="1" si="84"/>
        <v/>
      </c>
      <c r="H492" s="77" t="str">
        <f t="shared" ca="1" si="85"/>
        <v/>
      </c>
      <c r="N492" s="159" t="str">
        <f t="shared" si="80"/>
        <v/>
      </c>
      <c r="O492" s="159" t="str">
        <f t="shared" si="76"/>
        <v/>
      </c>
    </row>
    <row r="493" spans="1:15">
      <c r="A493" s="164" t="str">
        <f t="shared" ca="1" si="81"/>
        <v/>
      </c>
      <c r="B493" s="44" t="str">
        <f t="shared" ca="1" si="82"/>
        <v/>
      </c>
      <c r="C493" s="31" t="str">
        <f t="shared" ca="1" si="77"/>
        <v/>
      </c>
      <c r="D493" s="32" t="str">
        <f t="shared" ca="1" si="83"/>
        <v/>
      </c>
      <c r="E493" s="4" t="str">
        <f t="shared" ca="1" si="78"/>
        <v/>
      </c>
      <c r="F493" s="31" t="str">
        <f t="shared" ca="1" si="79"/>
        <v/>
      </c>
      <c r="G493" s="32" t="str">
        <f t="shared" ca="1" si="84"/>
        <v/>
      </c>
      <c r="H493" s="77" t="str">
        <f t="shared" ca="1" si="85"/>
        <v/>
      </c>
      <c r="N493" s="159" t="str">
        <f t="shared" si="80"/>
        <v/>
      </c>
      <c r="O493" s="159" t="str">
        <f t="shared" si="76"/>
        <v/>
      </c>
    </row>
    <row r="494" spans="1:15">
      <c r="A494" s="164" t="str">
        <f t="shared" ca="1" si="81"/>
        <v/>
      </c>
      <c r="B494" s="44" t="str">
        <f t="shared" ca="1" si="82"/>
        <v/>
      </c>
      <c r="C494" s="31" t="str">
        <f t="shared" ca="1" si="77"/>
        <v/>
      </c>
      <c r="D494" s="32" t="str">
        <f t="shared" ca="1" si="83"/>
        <v/>
      </c>
      <c r="E494" s="4" t="str">
        <f t="shared" ca="1" si="78"/>
        <v/>
      </c>
      <c r="F494" s="31" t="str">
        <f t="shared" ca="1" si="79"/>
        <v/>
      </c>
      <c r="G494" s="32" t="str">
        <f t="shared" ca="1" si="84"/>
        <v/>
      </c>
      <c r="H494" s="77" t="str">
        <f t="shared" ca="1" si="85"/>
        <v/>
      </c>
      <c r="N494" s="159" t="str">
        <f t="shared" si="80"/>
        <v/>
      </c>
      <c r="O494" s="159" t="str">
        <f t="shared" si="76"/>
        <v/>
      </c>
    </row>
    <row r="495" spans="1:15">
      <c r="A495" s="164" t="str">
        <f t="shared" ca="1" si="81"/>
        <v/>
      </c>
      <c r="B495" s="44" t="str">
        <f t="shared" ca="1" si="82"/>
        <v/>
      </c>
      <c r="C495" s="31" t="str">
        <f t="shared" ca="1" si="77"/>
        <v/>
      </c>
      <c r="D495" s="32" t="str">
        <f t="shared" ca="1" si="83"/>
        <v/>
      </c>
      <c r="E495" s="4" t="str">
        <f t="shared" ca="1" si="78"/>
        <v/>
      </c>
      <c r="F495" s="31" t="str">
        <f t="shared" ca="1" si="79"/>
        <v/>
      </c>
      <c r="G495" s="32" t="str">
        <f t="shared" ca="1" si="84"/>
        <v/>
      </c>
      <c r="H495" s="77" t="str">
        <f t="shared" ca="1" si="85"/>
        <v/>
      </c>
      <c r="N495" s="159" t="str">
        <f t="shared" si="80"/>
        <v/>
      </c>
      <c r="O495" s="159" t="str">
        <f t="shared" si="76"/>
        <v/>
      </c>
    </row>
    <row r="496" spans="1:15">
      <c r="A496" s="164" t="str">
        <f t="shared" ca="1" si="81"/>
        <v/>
      </c>
      <c r="B496" s="44" t="str">
        <f t="shared" ca="1" si="82"/>
        <v/>
      </c>
      <c r="C496" s="31" t="str">
        <f t="shared" ca="1" si="77"/>
        <v/>
      </c>
      <c r="D496" s="32" t="str">
        <f t="shared" ca="1" si="83"/>
        <v/>
      </c>
      <c r="E496" s="4" t="str">
        <f t="shared" ca="1" si="78"/>
        <v/>
      </c>
      <c r="F496" s="31" t="str">
        <f t="shared" ca="1" si="79"/>
        <v/>
      </c>
      <c r="G496" s="32" t="str">
        <f t="shared" ca="1" si="84"/>
        <v/>
      </c>
      <c r="H496" s="77" t="str">
        <f t="shared" ca="1" si="85"/>
        <v/>
      </c>
      <c r="N496" s="159" t="str">
        <f t="shared" si="80"/>
        <v/>
      </c>
      <c r="O496" s="159" t="str">
        <f t="shared" si="76"/>
        <v/>
      </c>
    </row>
    <row r="497" spans="1:15">
      <c r="A497" s="164" t="str">
        <f t="shared" ca="1" si="81"/>
        <v/>
      </c>
      <c r="B497" s="44" t="str">
        <f t="shared" ca="1" si="82"/>
        <v/>
      </c>
      <c r="C497" s="31" t="str">
        <f t="shared" ca="1" si="77"/>
        <v/>
      </c>
      <c r="D497" s="32" t="str">
        <f t="shared" ca="1" si="83"/>
        <v/>
      </c>
      <c r="E497" s="4" t="str">
        <f t="shared" ca="1" si="78"/>
        <v/>
      </c>
      <c r="F497" s="31" t="str">
        <f t="shared" ca="1" si="79"/>
        <v/>
      </c>
      <c r="G497" s="32" t="str">
        <f t="shared" ca="1" si="84"/>
        <v/>
      </c>
      <c r="H497" s="77" t="str">
        <f t="shared" ca="1" si="85"/>
        <v/>
      </c>
      <c r="N497" s="159" t="str">
        <f t="shared" si="80"/>
        <v/>
      </c>
      <c r="O497" s="159" t="str">
        <f t="shared" si="76"/>
        <v/>
      </c>
    </row>
    <row r="498" spans="1:15">
      <c r="A498" s="164" t="str">
        <f t="shared" ca="1" si="81"/>
        <v/>
      </c>
      <c r="B498" s="44" t="str">
        <f t="shared" ca="1" si="82"/>
        <v/>
      </c>
      <c r="C498" s="31" t="str">
        <f t="shared" ca="1" si="77"/>
        <v/>
      </c>
      <c r="D498" s="32" t="str">
        <f t="shared" ca="1" si="83"/>
        <v/>
      </c>
      <c r="E498" s="4" t="str">
        <f t="shared" ca="1" si="78"/>
        <v/>
      </c>
      <c r="F498" s="31" t="str">
        <f t="shared" ca="1" si="79"/>
        <v/>
      </c>
      <c r="G498" s="32" t="str">
        <f t="shared" ca="1" si="84"/>
        <v/>
      </c>
      <c r="H498" s="77" t="str">
        <f t="shared" ca="1" si="85"/>
        <v/>
      </c>
      <c r="N498" s="159" t="str">
        <f t="shared" si="80"/>
        <v/>
      </c>
      <c r="O498" s="159" t="str">
        <f t="shared" si="76"/>
        <v/>
      </c>
    </row>
    <row r="499" spans="1:15">
      <c r="A499" s="164" t="str">
        <f t="shared" ca="1" si="81"/>
        <v/>
      </c>
      <c r="B499" s="44" t="str">
        <f t="shared" ca="1" si="82"/>
        <v/>
      </c>
      <c r="C499" s="31" t="str">
        <f t="shared" ca="1" si="77"/>
        <v/>
      </c>
      <c r="D499" s="32" t="str">
        <f t="shared" ca="1" si="83"/>
        <v/>
      </c>
      <c r="E499" s="4" t="str">
        <f t="shared" ca="1" si="78"/>
        <v/>
      </c>
      <c r="F499" s="31" t="str">
        <f t="shared" ca="1" si="79"/>
        <v/>
      </c>
      <c r="G499" s="32" t="str">
        <f t="shared" ca="1" si="84"/>
        <v/>
      </c>
      <c r="H499" s="77" t="str">
        <f t="shared" ca="1" si="85"/>
        <v/>
      </c>
      <c r="N499" s="159" t="str">
        <f t="shared" si="80"/>
        <v/>
      </c>
      <c r="O499" s="159" t="str">
        <f t="shared" si="76"/>
        <v/>
      </c>
    </row>
    <row r="500" spans="1:15">
      <c r="A500" s="164" t="str">
        <f t="shared" ca="1" si="81"/>
        <v/>
      </c>
      <c r="B500" s="44" t="str">
        <f t="shared" ca="1" si="82"/>
        <v/>
      </c>
      <c r="C500" s="31" t="str">
        <f t="shared" ca="1" si="77"/>
        <v/>
      </c>
      <c r="D500" s="32" t="str">
        <f t="shared" ca="1" si="83"/>
        <v/>
      </c>
      <c r="E500" s="4" t="str">
        <f t="shared" ca="1" si="78"/>
        <v/>
      </c>
      <c r="F500" s="31" t="str">
        <f t="shared" ca="1" si="79"/>
        <v/>
      </c>
      <c r="G500" s="32" t="str">
        <f t="shared" ca="1" si="84"/>
        <v/>
      </c>
      <c r="H500" s="77" t="str">
        <f t="shared" ca="1" si="85"/>
        <v/>
      </c>
      <c r="N500" s="159" t="str">
        <f t="shared" si="80"/>
        <v/>
      </c>
      <c r="O500" s="159" t="str">
        <f t="shared" si="76"/>
        <v/>
      </c>
    </row>
    <row r="501" spans="1:15">
      <c r="A501" s="164" t="str">
        <f t="shared" ca="1" si="81"/>
        <v/>
      </c>
      <c r="B501" s="44" t="str">
        <f t="shared" ca="1" si="82"/>
        <v/>
      </c>
      <c r="C501" s="31" t="str">
        <f t="shared" ca="1" si="77"/>
        <v/>
      </c>
      <c r="D501" s="32" t="str">
        <f t="shared" ca="1" si="83"/>
        <v/>
      </c>
      <c r="E501" s="4" t="str">
        <f t="shared" ca="1" si="78"/>
        <v/>
      </c>
      <c r="F501" s="31" t="str">
        <f t="shared" ca="1" si="79"/>
        <v/>
      </c>
      <c r="G501" s="32" t="str">
        <f t="shared" ca="1" si="84"/>
        <v/>
      </c>
      <c r="H501" s="77" t="str">
        <f t="shared" ca="1" si="85"/>
        <v/>
      </c>
      <c r="N501" s="159" t="str">
        <f t="shared" si="80"/>
        <v/>
      </c>
      <c r="O501" s="159" t="str">
        <f t="shared" si="76"/>
        <v/>
      </c>
    </row>
    <row r="502" spans="1:15">
      <c r="A502" s="164" t="str">
        <f t="shared" ca="1" si="81"/>
        <v/>
      </c>
      <c r="B502" s="44" t="str">
        <f t="shared" ca="1" si="82"/>
        <v/>
      </c>
      <c r="C502" s="31" t="str">
        <f t="shared" ca="1" si="77"/>
        <v/>
      </c>
      <c r="D502" s="32" t="str">
        <f t="shared" ca="1" si="83"/>
        <v/>
      </c>
      <c r="E502" s="4" t="str">
        <f t="shared" ca="1" si="78"/>
        <v/>
      </c>
      <c r="F502" s="31" t="str">
        <f t="shared" ca="1" si="79"/>
        <v/>
      </c>
      <c r="G502" s="32" t="str">
        <f t="shared" ca="1" si="84"/>
        <v/>
      </c>
      <c r="H502" s="77" t="str">
        <f t="shared" ca="1" si="85"/>
        <v/>
      </c>
      <c r="N502" s="159" t="str">
        <f t="shared" si="80"/>
        <v/>
      </c>
      <c r="O502" s="159" t="str">
        <f t="shared" si="76"/>
        <v/>
      </c>
    </row>
    <row r="503" spans="1:15">
      <c r="A503" s="164" t="str">
        <f t="shared" ca="1" si="81"/>
        <v/>
      </c>
      <c r="B503" s="44" t="str">
        <f t="shared" ca="1" si="82"/>
        <v/>
      </c>
      <c r="C503" s="31" t="str">
        <f t="shared" ca="1" si="77"/>
        <v/>
      </c>
      <c r="D503" s="32" t="str">
        <f t="shared" ca="1" si="83"/>
        <v/>
      </c>
      <c r="E503" s="4" t="str">
        <f t="shared" ca="1" si="78"/>
        <v/>
      </c>
      <c r="F503" s="31" t="str">
        <f t="shared" ca="1" si="79"/>
        <v/>
      </c>
      <c r="G503" s="32" t="str">
        <f t="shared" ca="1" si="84"/>
        <v/>
      </c>
      <c r="H503" s="77" t="str">
        <f t="shared" ca="1" si="85"/>
        <v/>
      </c>
      <c r="N503" s="159" t="str">
        <f t="shared" si="80"/>
        <v/>
      </c>
      <c r="O503" s="159" t="str">
        <f t="shared" si="76"/>
        <v/>
      </c>
    </row>
    <row r="504" spans="1:15">
      <c r="A504" s="164" t="str">
        <f t="shared" ca="1" si="81"/>
        <v/>
      </c>
      <c r="B504" s="44" t="str">
        <f t="shared" ca="1" si="82"/>
        <v/>
      </c>
      <c r="C504" s="31" t="str">
        <f t="shared" ca="1" si="77"/>
        <v/>
      </c>
      <c r="D504" s="32" t="str">
        <f t="shared" ca="1" si="83"/>
        <v/>
      </c>
      <c r="E504" s="4" t="str">
        <f t="shared" ca="1" si="78"/>
        <v/>
      </c>
      <c r="F504" s="31" t="str">
        <f t="shared" ca="1" si="79"/>
        <v/>
      </c>
      <c r="G504" s="32" t="str">
        <f t="shared" ca="1" si="84"/>
        <v/>
      </c>
      <c r="H504" s="77" t="str">
        <f t="shared" ca="1" si="85"/>
        <v/>
      </c>
      <c r="N504" s="159" t="str">
        <f t="shared" si="80"/>
        <v/>
      </c>
      <c r="O504" s="159" t="str">
        <f t="shared" si="76"/>
        <v/>
      </c>
    </row>
    <row r="505" spans="1:15">
      <c r="A505" s="164" t="str">
        <f t="shared" ca="1" si="81"/>
        <v/>
      </c>
      <c r="B505" s="44" t="str">
        <f t="shared" ca="1" si="82"/>
        <v/>
      </c>
      <c r="C505" s="31" t="str">
        <f t="shared" ca="1" si="77"/>
        <v/>
      </c>
      <c r="D505" s="32" t="str">
        <f t="shared" ca="1" si="83"/>
        <v/>
      </c>
      <c r="E505" s="4" t="str">
        <f t="shared" ca="1" si="78"/>
        <v/>
      </c>
      <c r="F505" s="31" t="str">
        <f t="shared" ca="1" si="79"/>
        <v/>
      </c>
      <c r="G505" s="32" t="str">
        <f t="shared" ca="1" si="84"/>
        <v/>
      </c>
      <c r="H505" s="77" t="str">
        <f t="shared" ca="1" si="85"/>
        <v/>
      </c>
      <c r="N505" s="159" t="str">
        <f t="shared" si="80"/>
        <v/>
      </c>
      <c r="O505" s="159" t="str">
        <f t="shared" si="76"/>
        <v/>
      </c>
    </row>
    <row r="506" spans="1:15">
      <c r="A506" s="164" t="str">
        <f t="shared" ca="1" si="81"/>
        <v/>
      </c>
      <c r="B506" s="44" t="str">
        <f t="shared" ca="1" si="82"/>
        <v/>
      </c>
      <c r="C506" s="31" t="str">
        <f t="shared" ca="1" si="77"/>
        <v/>
      </c>
      <c r="D506" s="32" t="str">
        <f t="shared" ca="1" si="83"/>
        <v/>
      </c>
      <c r="E506" s="4" t="str">
        <f t="shared" ca="1" si="78"/>
        <v/>
      </c>
      <c r="F506" s="31" t="str">
        <f t="shared" ca="1" si="79"/>
        <v/>
      </c>
      <c r="G506" s="32" t="str">
        <f t="shared" ca="1" si="84"/>
        <v/>
      </c>
      <c r="H506" s="77" t="str">
        <f t="shared" ca="1" si="85"/>
        <v/>
      </c>
      <c r="N506" s="159" t="str">
        <f t="shared" si="80"/>
        <v/>
      </c>
      <c r="O506" s="159" t="str">
        <f t="shared" si="76"/>
        <v/>
      </c>
    </row>
    <row r="507" spans="1:15">
      <c r="A507" s="164" t="str">
        <f t="shared" ca="1" si="81"/>
        <v/>
      </c>
      <c r="B507" s="44" t="str">
        <f t="shared" ca="1" si="82"/>
        <v/>
      </c>
      <c r="C507" s="31" t="str">
        <f t="shared" ca="1" si="77"/>
        <v/>
      </c>
      <c r="D507" s="32" t="str">
        <f t="shared" ca="1" si="83"/>
        <v/>
      </c>
      <c r="E507" s="4" t="str">
        <f t="shared" ca="1" si="78"/>
        <v/>
      </c>
      <c r="F507" s="31" t="str">
        <f t="shared" ca="1" si="79"/>
        <v/>
      </c>
      <c r="G507" s="32" t="str">
        <f t="shared" ca="1" si="84"/>
        <v/>
      </c>
      <c r="H507" s="77" t="str">
        <f t="shared" ca="1" si="85"/>
        <v/>
      </c>
      <c r="N507" s="159" t="str">
        <f t="shared" si="80"/>
        <v/>
      </c>
      <c r="O507" s="159" t="str">
        <f t="shared" si="76"/>
        <v/>
      </c>
    </row>
    <row r="508" spans="1:15">
      <c r="A508" s="164" t="str">
        <f t="shared" ca="1" si="81"/>
        <v/>
      </c>
      <c r="B508" s="44" t="str">
        <f t="shared" ca="1" si="82"/>
        <v/>
      </c>
      <c r="C508" s="31" t="str">
        <f t="shared" ca="1" si="77"/>
        <v/>
      </c>
      <c r="D508" s="32" t="str">
        <f t="shared" ca="1" si="83"/>
        <v/>
      </c>
      <c r="E508" s="4" t="str">
        <f t="shared" ca="1" si="78"/>
        <v/>
      </c>
      <c r="F508" s="31" t="str">
        <f t="shared" ca="1" si="79"/>
        <v/>
      </c>
      <c r="G508" s="32" t="str">
        <f t="shared" ca="1" si="84"/>
        <v/>
      </c>
      <c r="H508" s="77" t="str">
        <f t="shared" ca="1" si="85"/>
        <v/>
      </c>
      <c r="N508" s="159" t="str">
        <f t="shared" si="80"/>
        <v/>
      </c>
      <c r="O508" s="159" t="str">
        <f t="shared" si="76"/>
        <v/>
      </c>
    </row>
    <row r="509" spans="1:15">
      <c r="A509" s="164" t="str">
        <f t="shared" ca="1" si="81"/>
        <v/>
      </c>
      <c r="B509" s="44" t="str">
        <f t="shared" ca="1" si="82"/>
        <v/>
      </c>
      <c r="C509" s="31" t="str">
        <f t="shared" ca="1" si="77"/>
        <v/>
      </c>
      <c r="D509" s="32" t="str">
        <f t="shared" ca="1" si="83"/>
        <v/>
      </c>
      <c r="E509" s="4" t="str">
        <f t="shared" ca="1" si="78"/>
        <v/>
      </c>
      <c r="F509" s="31" t="str">
        <f t="shared" ca="1" si="79"/>
        <v/>
      </c>
      <c r="G509" s="32" t="str">
        <f t="shared" ca="1" si="84"/>
        <v/>
      </c>
      <c r="H509" s="77" t="str">
        <f t="shared" ca="1" si="85"/>
        <v/>
      </c>
      <c r="N509" s="159" t="str">
        <f t="shared" si="80"/>
        <v/>
      </c>
      <c r="O509" s="159" t="str">
        <f t="shared" si="76"/>
        <v/>
      </c>
    </row>
    <row r="510" spans="1:15">
      <c r="A510" s="164" t="str">
        <f t="shared" ca="1" si="81"/>
        <v/>
      </c>
      <c r="B510" s="44" t="str">
        <f t="shared" ca="1" si="82"/>
        <v/>
      </c>
      <c r="C510" s="31" t="str">
        <f t="shared" ca="1" si="77"/>
        <v/>
      </c>
      <c r="D510" s="32" t="str">
        <f t="shared" ca="1" si="83"/>
        <v/>
      </c>
      <c r="E510" s="4" t="str">
        <f t="shared" ca="1" si="78"/>
        <v/>
      </c>
      <c r="F510" s="31" t="str">
        <f t="shared" ca="1" si="79"/>
        <v/>
      </c>
      <c r="G510" s="32" t="str">
        <f t="shared" ca="1" si="84"/>
        <v/>
      </c>
      <c r="H510" s="77" t="str">
        <f t="shared" ca="1" si="85"/>
        <v/>
      </c>
      <c r="N510" s="159" t="str">
        <f t="shared" si="80"/>
        <v/>
      </c>
      <c r="O510" s="159" t="str">
        <f t="shared" si="76"/>
        <v/>
      </c>
    </row>
    <row r="511" spans="1:15">
      <c r="A511" s="164" t="str">
        <f t="shared" ca="1" si="81"/>
        <v/>
      </c>
      <c r="B511" s="44" t="str">
        <f t="shared" ca="1" si="82"/>
        <v/>
      </c>
      <c r="C511" s="31" t="str">
        <f t="shared" ca="1" si="77"/>
        <v/>
      </c>
      <c r="D511" s="32" t="str">
        <f t="shared" ca="1" si="83"/>
        <v/>
      </c>
      <c r="E511" s="4" t="str">
        <f t="shared" ca="1" si="78"/>
        <v/>
      </c>
      <c r="F511" s="31" t="str">
        <f t="shared" ca="1" si="79"/>
        <v/>
      </c>
      <c r="G511" s="32" t="str">
        <f t="shared" ca="1" si="84"/>
        <v/>
      </c>
      <c r="H511" s="77" t="str">
        <f t="shared" ca="1" si="85"/>
        <v/>
      </c>
      <c r="N511" s="159" t="str">
        <f t="shared" si="80"/>
        <v/>
      </c>
      <c r="O511" s="159" t="str">
        <f t="shared" si="76"/>
        <v/>
      </c>
    </row>
    <row r="512" spans="1:15">
      <c r="A512" s="164" t="str">
        <f t="shared" ca="1" si="81"/>
        <v/>
      </c>
      <c r="B512" s="44" t="str">
        <f t="shared" ca="1" si="82"/>
        <v/>
      </c>
      <c r="C512" s="31" t="str">
        <f t="shared" ca="1" si="77"/>
        <v/>
      </c>
      <c r="D512" s="32" t="str">
        <f t="shared" ca="1" si="83"/>
        <v/>
      </c>
      <c r="E512" s="4" t="str">
        <f t="shared" ca="1" si="78"/>
        <v/>
      </c>
      <c r="F512" s="31" t="str">
        <f t="shared" ca="1" si="79"/>
        <v/>
      </c>
      <c r="G512" s="32" t="str">
        <f t="shared" ca="1" si="84"/>
        <v/>
      </c>
      <c r="H512" s="77" t="str">
        <f t="shared" ca="1" si="85"/>
        <v/>
      </c>
      <c r="N512" s="159" t="str">
        <f t="shared" si="80"/>
        <v/>
      </c>
      <c r="O512" s="159" t="str">
        <f t="shared" si="76"/>
        <v/>
      </c>
    </row>
    <row r="513" spans="1:15">
      <c r="A513" s="164" t="str">
        <f t="shared" ca="1" si="81"/>
        <v/>
      </c>
      <c r="B513" s="44" t="str">
        <f t="shared" ca="1" si="82"/>
        <v/>
      </c>
      <c r="C513" s="31" t="str">
        <f t="shared" ca="1" si="77"/>
        <v/>
      </c>
      <c r="D513" s="32" t="str">
        <f t="shared" ca="1" si="83"/>
        <v/>
      </c>
      <c r="E513" s="4" t="str">
        <f t="shared" ca="1" si="78"/>
        <v/>
      </c>
      <c r="F513" s="31" t="str">
        <f t="shared" ca="1" si="79"/>
        <v/>
      </c>
      <c r="G513" s="32" t="str">
        <f t="shared" ca="1" si="84"/>
        <v/>
      </c>
      <c r="H513" s="77" t="str">
        <f t="shared" ca="1" si="85"/>
        <v/>
      </c>
      <c r="N513" s="159" t="str">
        <f t="shared" si="80"/>
        <v/>
      </c>
      <c r="O513" s="159" t="str">
        <f t="shared" si="76"/>
        <v/>
      </c>
    </row>
    <row r="514" spans="1:15">
      <c r="A514" s="164" t="str">
        <f t="shared" ca="1" si="81"/>
        <v/>
      </c>
      <c r="B514" s="44" t="str">
        <f t="shared" ca="1" si="82"/>
        <v/>
      </c>
      <c r="C514" s="31" t="str">
        <f t="shared" ca="1" si="77"/>
        <v/>
      </c>
      <c r="D514" s="32" t="str">
        <f t="shared" ca="1" si="83"/>
        <v/>
      </c>
      <c r="E514" s="4" t="str">
        <f t="shared" ca="1" si="78"/>
        <v/>
      </c>
      <c r="F514" s="31" t="str">
        <f t="shared" ca="1" si="79"/>
        <v/>
      </c>
      <c r="G514" s="32" t="str">
        <f t="shared" ca="1" si="84"/>
        <v/>
      </c>
      <c r="H514" s="77" t="str">
        <f t="shared" ca="1" si="85"/>
        <v/>
      </c>
      <c r="N514" s="159" t="str">
        <f t="shared" si="80"/>
        <v/>
      </c>
      <c r="O514" s="159" t="str">
        <f t="shared" si="76"/>
        <v/>
      </c>
    </row>
    <row r="515" spans="1:15">
      <c r="A515" s="164" t="str">
        <f t="shared" ca="1" si="81"/>
        <v/>
      </c>
      <c r="B515" s="44" t="str">
        <f t="shared" ca="1" si="82"/>
        <v/>
      </c>
      <c r="C515" s="31" t="str">
        <f t="shared" ca="1" si="77"/>
        <v/>
      </c>
      <c r="D515" s="32" t="str">
        <f t="shared" ca="1" si="83"/>
        <v/>
      </c>
      <c r="E515" s="4" t="str">
        <f t="shared" ca="1" si="78"/>
        <v/>
      </c>
      <c r="F515" s="31" t="str">
        <f t="shared" ca="1" si="79"/>
        <v/>
      </c>
      <c r="G515" s="32" t="str">
        <f t="shared" ca="1" si="84"/>
        <v/>
      </c>
      <c r="H515" s="77" t="str">
        <f t="shared" ca="1" si="85"/>
        <v/>
      </c>
      <c r="N515" s="159" t="str">
        <f t="shared" si="80"/>
        <v/>
      </c>
      <c r="O515" s="159" t="str">
        <f t="shared" si="76"/>
        <v/>
      </c>
    </row>
    <row r="516" spans="1:15">
      <c r="A516" s="164" t="str">
        <f t="shared" ca="1" si="81"/>
        <v/>
      </c>
      <c r="B516" s="44" t="str">
        <f t="shared" ca="1" si="82"/>
        <v/>
      </c>
      <c r="C516" s="31" t="str">
        <f t="shared" ca="1" si="77"/>
        <v/>
      </c>
      <c r="D516" s="32" t="str">
        <f t="shared" ca="1" si="83"/>
        <v/>
      </c>
      <c r="E516" s="4" t="str">
        <f t="shared" ca="1" si="78"/>
        <v/>
      </c>
      <c r="F516" s="31" t="str">
        <f t="shared" ca="1" si="79"/>
        <v/>
      </c>
      <c r="G516" s="32" t="str">
        <f t="shared" ca="1" si="84"/>
        <v/>
      </c>
      <c r="H516" s="77" t="str">
        <f t="shared" ca="1" si="85"/>
        <v/>
      </c>
      <c r="N516" s="159" t="str">
        <f t="shared" si="80"/>
        <v/>
      </c>
      <c r="O516" s="159" t="str">
        <f t="shared" ref="O516:O579" si="86">IF(N516&gt;$A$14,N516,"")</f>
        <v/>
      </c>
    </row>
    <row r="517" spans="1:15">
      <c r="A517" s="164" t="str">
        <f t="shared" ca="1" si="81"/>
        <v/>
      </c>
      <c r="B517" s="44" t="str">
        <f t="shared" ca="1" si="82"/>
        <v/>
      </c>
      <c r="C517" s="31" t="str">
        <f t="shared" ca="1" si="77"/>
        <v/>
      </c>
      <c r="D517" s="32" t="str">
        <f t="shared" ca="1" si="83"/>
        <v/>
      </c>
      <c r="E517" s="4" t="str">
        <f t="shared" ca="1" si="78"/>
        <v/>
      </c>
      <c r="F517" s="31" t="str">
        <f t="shared" ca="1" si="79"/>
        <v/>
      </c>
      <c r="G517" s="32" t="str">
        <f t="shared" ca="1" si="84"/>
        <v/>
      </c>
      <c r="H517" s="77" t="str">
        <f t="shared" ca="1" si="85"/>
        <v/>
      </c>
      <c r="N517" s="159" t="str">
        <f t="shared" si="80"/>
        <v/>
      </c>
      <c r="O517" s="159" t="str">
        <f t="shared" si="86"/>
        <v/>
      </c>
    </row>
    <row r="518" spans="1:15">
      <c r="A518" s="164" t="str">
        <f t="shared" ca="1" si="81"/>
        <v/>
      </c>
      <c r="B518" s="44" t="str">
        <f t="shared" ca="1" si="82"/>
        <v/>
      </c>
      <c r="C518" s="31" t="str">
        <f t="shared" ca="1" si="77"/>
        <v/>
      </c>
      <c r="D518" s="32" t="str">
        <f t="shared" ca="1" si="83"/>
        <v/>
      </c>
      <c r="E518" s="4" t="str">
        <f t="shared" ca="1" si="78"/>
        <v/>
      </c>
      <c r="F518" s="31" t="str">
        <f t="shared" ca="1" si="79"/>
        <v/>
      </c>
      <c r="G518" s="32" t="str">
        <f t="shared" ca="1" si="84"/>
        <v/>
      </c>
      <c r="H518" s="77" t="str">
        <f t="shared" ca="1" si="85"/>
        <v/>
      </c>
      <c r="N518" s="159" t="str">
        <f t="shared" si="80"/>
        <v/>
      </c>
      <c r="O518" s="159" t="str">
        <f t="shared" si="86"/>
        <v/>
      </c>
    </row>
    <row r="519" spans="1:15">
      <c r="A519" s="164" t="str">
        <f t="shared" ca="1" si="81"/>
        <v/>
      </c>
      <c r="B519" s="44" t="str">
        <f t="shared" ca="1" si="82"/>
        <v/>
      </c>
      <c r="C519" s="31" t="str">
        <f t="shared" ca="1" si="77"/>
        <v/>
      </c>
      <c r="D519" s="32" t="str">
        <f t="shared" ca="1" si="83"/>
        <v/>
      </c>
      <c r="E519" s="4" t="str">
        <f t="shared" ca="1" si="78"/>
        <v/>
      </c>
      <c r="F519" s="31" t="str">
        <f t="shared" ca="1" si="79"/>
        <v/>
      </c>
      <c r="G519" s="32" t="str">
        <f t="shared" ca="1" si="84"/>
        <v/>
      </c>
      <c r="H519" s="77" t="str">
        <f t="shared" ca="1" si="85"/>
        <v/>
      </c>
      <c r="N519" s="159" t="str">
        <f t="shared" si="80"/>
        <v/>
      </c>
      <c r="O519" s="159" t="str">
        <f t="shared" si="86"/>
        <v/>
      </c>
    </row>
    <row r="520" spans="1:15">
      <c r="A520" s="164" t="str">
        <f t="shared" ca="1" si="81"/>
        <v/>
      </c>
      <c r="B520" s="44" t="str">
        <f t="shared" ca="1" si="82"/>
        <v/>
      </c>
      <c r="C520" s="31" t="str">
        <f t="shared" ca="1" si="77"/>
        <v/>
      </c>
      <c r="D520" s="32" t="str">
        <f t="shared" ca="1" si="83"/>
        <v/>
      </c>
      <c r="E520" s="4" t="str">
        <f t="shared" ca="1" si="78"/>
        <v/>
      </c>
      <c r="F520" s="31" t="str">
        <f t="shared" ca="1" si="79"/>
        <v/>
      </c>
      <c r="G520" s="32" t="str">
        <f t="shared" ca="1" si="84"/>
        <v/>
      </c>
      <c r="H520" s="77" t="str">
        <f t="shared" ca="1" si="85"/>
        <v/>
      </c>
      <c r="N520" s="159" t="str">
        <f t="shared" si="80"/>
        <v/>
      </c>
      <c r="O520" s="159" t="str">
        <f t="shared" si="86"/>
        <v/>
      </c>
    </row>
    <row r="521" spans="1:15">
      <c r="A521" s="164" t="str">
        <f t="shared" ca="1" si="81"/>
        <v/>
      </c>
      <c r="B521" s="44" t="str">
        <f t="shared" ca="1" si="82"/>
        <v/>
      </c>
      <c r="C521" s="31" t="str">
        <f t="shared" ca="1" si="77"/>
        <v/>
      </c>
      <c r="D521" s="32" t="str">
        <f t="shared" ca="1" si="83"/>
        <v/>
      </c>
      <c r="E521" s="4" t="str">
        <f t="shared" ca="1" si="78"/>
        <v/>
      </c>
      <c r="F521" s="31" t="str">
        <f t="shared" ca="1" si="79"/>
        <v/>
      </c>
      <c r="G521" s="32" t="str">
        <f t="shared" ca="1" si="84"/>
        <v/>
      </c>
      <c r="H521" s="77" t="str">
        <f t="shared" ca="1" si="85"/>
        <v/>
      </c>
      <c r="N521" s="159" t="str">
        <f t="shared" si="80"/>
        <v/>
      </c>
      <c r="O521" s="159" t="str">
        <f t="shared" si="86"/>
        <v/>
      </c>
    </row>
    <row r="522" spans="1:15">
      <c r="A522" s="164" t="str">
        <f t="shared" ca="1" si="81"/>
        <v/>
      </c>
      <c r="B522" s="44" t="str">
        <f t="shared" ca="1" si="82"/>
        <v/>
      </c>
      <c r="C522" s="31" t="str">
        <f t="shared" ca="1" si="77"/>
        <v/>
      </c>
      <c r="D522" s="32" t="str">
        <f t="shared" ca="1" si="83"/>
        <v/>
      </c>
      <c r="E522" s="4" t="str">
        <f t="shared" ca="1" si="78"/>
        <v/>
      </c>
      <c r="F522" s="31" t="str">
        <f t="shared" ca="1" si="79"/>
        <v/>
      </c>
      <c r="G522" s="32" t="str">
        <f t="shared" ca="1" si="84"/>
        <v/>
      </c>
      <c r="H522" s="77" t="str">
        <f t="shared" ca="1" si="85"/>
        <v/>
      </c>
      <c r="N522" s="159" t="str">
        <f t="shared" si="80"/>
        <v/>
      </c>
      <c r="O522" s="159" t="str">
        <f t="shared" si="86"/>
        <v/>
      </c>
    </row>
    <row r="523" spans="1:15">
      <c r="A523" s="164" t="str">
        <f t="shared" ca="1" si="81"/>
        <v/>
      </c>
      <c r="B523" s="44" t="str">
        <f t="shared" ca="1" si="82"/>
        <v/>
      </c>
      <c r="C523" s="31" t="str">
        <f t="shared" ca="1" si="77"/>
        <v/>
      </c>
      <c r="D523" s="32" t="str">
        <f t="shared" ca="1" si="83"/>
        <v/>
      </c>
      <c r="E523" s="4" t="str">
        <f t="shared" ca="1" si="78"/>
        <v/>
      </c>
      <c r="F523" s="31" t="str">
        <f t="shared" ca="1" si="79"/>
        <v/>
      </c>
      <c r="G523" s="32" t="str">
        <f t="shared" ca="1" si="84"/>
        <v/>
      </c>
      <c r="H523" s="77" t="str">
        <f t="shared" ca="1" si="85"/>
        <v/>
      </c>
      <c r="N523" s="159" t="str">
        <f t="shared" si="80"/>
        <v/>
      </c>
      <c r="O523" s="159" t="str">
        <f t="shared" si="86"/>
        <v/>
      </c>
    </row>
    <row r="524" spans="1:15">
      <c r="A524" s="164" t="str">
        <f t="shared" ca="1" si="81"/>
        <v/>
      </c>
      <c r="B524" s="44" t="str">
        <f t="shared" ca="1" si="82"/>
        <v/>
      </c>
      <c r="C524" s="31" t="str">
        <f t="shared" ca="1" si="77"/>
        <v/>
      </c>
      <c r="D524" s="32" t="str">
        <f t="shared" ca="1" si="83"/>
        <v/>
      </c>
      <c r="E524" s="4" t="str">
        <f t="shared" ca="1" si="78"/>
        <v/>
      </c>
      <c r="F524" s="31" t="str">
        <f t="shared" ca="1" si="79"/>
        <v/>
      </c>
      <c r="G524" s="32" t="str">
        <f t="shared" ca="1" si="84"/>
        <v/>
      </c>
      <c r="H524" s="77" t="str">
        <f t="shared" ca="1" si="85"/>
        <v/>
      </c>
      <c r="N524" s="159" t="str">
        <f t="shared" si="80"/>
        <v/>
      </c>
      <c r="O524" s="159" t="str">
        <f t="shared" si="86"/>
        <v/>
      </c>
    </row>
    <row r="525" spans="1:15">
      <c r="A525" s="164" t="str">
        <f t="shared" ca="1" si="81"/>
        <v/>
      </c>
      <c r="B525" s="44" t="str">
        <f t="shared" ca="1" si="82"/>
        <v/>
      </c>
      <c r="C525" s="31" t="str">
        <f t="shared" ca="1" si="77"/>
        <v/>
      </c>
      <c r="D525" s="32" t="str">
        <f t="shared" ca="1" si="83"/>
        <v/>
      </c>
      <c r="E525" s="4" t="str">
        <f t="shared" ca="1" si="78"/>
        <v/>
      </c>
      <c r="F525" s="31" t="str">
        <f t="shared" ca="1" si="79"/>
        <v/>
      </c>
      <c r="G525" s="32" t="str">
        <f t="shared" ca="1" si="84"/>
        <v/>
      </c>
      <c r="H525" s="77" t="str">
        <f t="shared" ca="1" si="85"/>
        <v/>
      </c>
      <c r="N525" s="159" t="str">
        <f t="shared" si="80"/>
        <v/>
      </c>
      <c r="O525" s="159" t="str">
        <f t="shared" si="86"/>
        <v/>
      </c>
    </row>
    <row r="526" spans="1:15">
      <c r="A526" s="164" t="str">
        <f t="shared" ca="1" si="81"/>
        <v/>
      </c>
      <c r="B526" s="44" t="str">
        <f t="shared" ca="1" si="82"/>
        <v/>
      </c>
      <c r="C526" s="31" t="str">
        <f t="shared" ca="1" si="77"/>
        <v/>
      </c>
      <c r="D526" s="32" t="str">
        <f t="shared" ca="1" si="83"/>
        <v/>
      </c>
      <c r="E526" s="4" t="str">
        <f t="shared" ca="1" si="78"/>
        <v/>
      </c>
      <c r="F526" s="31" t="str">
        <f t="shared" ca="1" si="79"/>
        <v/>
      </c>
      <c r="G526" s="32" t="str">
        <f t="shared" ca="1" si="84"/>
        <v/>
      </c>
      <c r="H526" s="77" t="str">
        <f t="shared" ca="1" si="85"/>
        <v/>
      </c>
      <c r="N526" s="159" t="str">
        <f t="shared" si="80"/>
        <v/>
      </c>
      <c r="O526" s="159" t="str">
        <f t="shared" si="86"/>
        <v/>
      </c>
    </row>
    <row r="527" spans="1:15">
      <c r="A527" s="164" t="str">
        <f t="shared" ca="1" si="81"/>
        <v/>
      </c>
      <c r="B527" s="44" t="str">
        <f t="shared" ca="1" si="82"/>
        <v/>
      </c>
      <c r="C527" s="31" t="str">
        <f t="shared" ca="1" si="77"/>
        <v/>
      </c>
      <c r="D527" s="32" t="str">
        <f t="shared" ca="1" si="83"/>
        <v/>
      </c>
      <c r="E527" s="4" t="str">
        <f t="shared" ca="1" si="78"/>
        <v/>
      </c>
      <c r="F527" s="31" t="str">
        <f t="shared" ca="1" si="79"/>
        <v/>
      </c>
      <c r="G527" s="32" t="str">
        <f t="shared" ca="1" si="84"/>
        <v/>
      </c>
      <c r="H527" s="77" t="str">
        <f t="shared" ca="1" si="85"/>
        <v/>
      </c>
      <c r="N527" s="159" t="str">
        <f t="shared" si="80"/>
        <v/>
      </c>
      <c r="O527" s="159" t="str">
        <f t="shared" si="86"/>
        <v/>
      </c>
    </row>
    <row r="528" spans="1:15">
      <c r="A528" s="164" t="str">
        <f t="shared" ca="1" si="81"/>
        <v/>
      </c>
      <c r="B528" s="44" t="str">
        <f t="shared" ca="1" si="82"/>
        <v/>
      </c>
      <c r="C528" s="31" t="str">
        <f t="shared" ref="C528:C591" ca="1" si="87">IF(ISERROR(B528-2),"",-1*(B528-$B$14)*10^-4*$B$8*$B$5)</f>
        <v/>
      </c>
      <c r="D528" s="32" t="str">
        <f t="shared" ca="1" si="83"/>
        <v/>
      </c>
      <c r="E528" s="4" t="str">
        <f t="shared" ref="E528:E591" ca="1" si="88">IF(COUNTIF(L:L,A528)=1,VLOOKUP(A528,L:M,2), IF(COUNTIF(L:L,A528)=0,$C$10,""))</f>
        <v/>
      </c>
      <c r="F528" s="31" t="str">
        <f t="shared" ref="F528:F591" ca="1" si="89">IF(ISERROR(E528-2),"",-1*(E528-$E$14)*10^-4*$C$8*$C$5)</f>
        <v/>
      </c>
      <c r="G528" s="32" t="str">
        <f t="shared" ca="1" si="84"/>
        <v/>
      </c>
      <c r="H528" s="77" t="str">
        <f t="shared" ca="1" si="85"/>
        <v/>
      </c>
      <c r="N528" s="159" t="str">
        <f t="shared" ref="N528:N591" si="90">IF(COUNTIF(L:L,J528),J528,"")</f>
        <v/>
      </c>
      <c r="O528" s="159" t="str">
        <f t="shared" si="86"/>
        <v/>
      </c>
    </row>
    <row r="529" spans="1:15">
      <c r="A529" s="164" t="str">
        <f t="shared" ca="1" si="81"/>
        <v/>
      </c>
      <c r="B529" s="44" t="str">
        <f t="shared" ca="1" si="82"/>
        <v/>
      </c>
      <c r="C529" s="31" t="str">
        <f t="shared" ca="1" si="87"/>
        <v/>
      </c>
      <c r="D529" s="32" t="str">
        <f t="shared" ca="1" si="83"/>
        <v/>
      </c>
      <c r="E529" s="4" t="str">
        <f t="shared" ca="1" si="88"/>
        <v/>
      </c>
      <c r="F529" s="31" t="str">
        <f t="shared" ca="1" si="89"/>
        <v/>
      </c>
      <c r="G529" s="32" t="str">
        <f t="shared" ca="1" si="84"/>
        <v/>
      </c>
      <c r="H529" s="77" t="str">
        <f t="shared" ca="1" si="85"/>
        <v/>
      </c>
      <c r="N529" s="159" t="str">
        <f t="shared" si="90"/>
        <v/>
      </c>
      <c r="O529" s="159" t="str">
        <f t="shared" si="86"/>
        <v/>
      </c>
    </row>
    <row r="530" spans="1:15">
      <c r="A530" s="164" t="str">
        <f t="shared" ca="1" si="81"/>
        <v/>
      </c>
      <c r="B530" s="44" t="str">
        <f t="shared" ca="1" si="82"/>
        <v/>
      </c>
      <c r="C530" s="31" t="str">
        <f t="shared" ca="1" si="87"/>
        <v/>
      </c>
      <c r="D530" s="32" t="str">
        <f t="shared" ca="1" si="83"/>
        <v/>
      </c>
      <c r="E530" s="4" t="str">
        <f t="shared" ca="1" si="88"/>
        <v/>
      </c>
      <c r="F530" s="31" t="str">
        <f t="shared" ca="1" si="89"/>
        <v/>
      </c>
      <c r="G530" s="32" t="str">
        <f t="shared" ca="1" si="84"/>
        <v/>
      </c>
      <c r="H530" s="77" t="str">
        <f t="shared" ca="1" si="85"/>
        <v/>
      </c>
      <c r="N530" s="159" t="str">
        <f t="shared" si="90"/>
        <v/>
      </c>
      <c r="O530" s="159" t="str">
        <f t="shared" si="86"/>
        <v/>
      </c>
    </row>
    <row r="531" spans="1:15">
      <c r="A531" s="164" t="str">
        <f t="shared" ca="1" si="81"/>
        <v/>
      </c>
      <c r="B531" s="44" t="str">
        <f t="shared" ca="1" si="82"/>
        <v/>
      </c>
      <c r="C531" s="31" t="str">
        <f t="shared" ca="1" si="87"/>
        <v/>
      </c>
      <c r="D531" s="32" t="str">
        <f t="shared" ca="1" si="83"/>
        <v/>
      </c>
      <c r="E531" s="4" t="str">
        <f t="shared" ca="1" si="88"/>
        <v/>
      </c>
      <c r="F531" s="31" t="str">
        <f t="shared" ca="1" si="89"/>
        <v/>
      </c>
      <c r="G531" s="32" t="str">
        <f t="shared" ca="1" si="84"/>
        <v/>
      </c>
      <c r="H531" s="77" t="str">
        <f t="shared" ca="1" si="85"/>
        <v/>
      </c>
      <c r="N531" s="159" t="str">
        <f t="shared" si="90"/>
        <v/>
      </c>
      <c r="O531" s="159" t="str">
        <f t="shared" si="86"/>
        <v/>
      </c>
    </row>
    <row r="532" spans="1:15">
      <c r="A532" s="164" t="str">
        <f t="shared" ca="1" si="81"/>
        <v/>
      </c>
      <c r="B532" s="44" t="str">
        <f t="shared" ca="1" si="82"/>
        <v/>
      </c>
      <c r="C532" s="31" t="str">
        <f t="shared" ca="1" si="87"/>
        <v/>
      </c>
      <c r="D532" s="32" t="str">
        <f t="shared" ca="1" si="83"/>
        <v/>
      </c>
      <c r="E532" s="4" t="str">
        <f t="shared" ca="1" si="88"/>
        <v/>
      </c>
      <c r="F532" s="31" t="str">
        <f t="shared" ca="1" si="89"/>
        <v/>
      </c>
      <c r="G532" s="32" t="str">
        <f t="shared" ca="1" si="84"/>
        <v/>
      </c>
      <c r="H532" s="77" t="str">
        <f t="shared" ca="1" si="85"/>
        <v/>
      </c>
      <c r="N532" s="159" t="str">
        <f t="shared" si="90"/>
        <v/>
      </c>
      <c r="O532" s="159" t="str">
        <f t="shared" si="86"/>
        <v/>
      </c>
    </row>
    <row r="533" spans="1:15">
      <c r="A533" s="164" t="str">
        <f t="shared" ca="1" si="81"/>
        <v/>
      </c>
      <c r="B533" s="44" t="str">
        <f t="shared" ca="1" si="82"/>
        <v/>
      </c>
      <c r="C533" s="31" t="str">
        <f t="shared" ca="1" si="87"/>
        <v/>
      </c>
      <c r="D533" s="32" t="str">
        <f t="shared" ca="1" si="83"/>
        <v/>
      </c>
      <c r="E533" s="4" t="str">
        <f t="shared" ca="1" si="88"/>
        <v/>
      </c>
      <c r="F533" s="31" t="str">
        <f t="shared" ca="1" si="89"/>
        <v/>
      </c>
      <c r="G533" s="32" t="str">
        <f t="shared" ca="1" si="84"/>
        <v/>
      </c>
      <c r="H533" s="77" t="str">
        <f t="shared" ca="1" si="85"/>
        <v/>
      </c>
      <c r="N533" s="159" t="str">
        <f t="shared" si="90"/>
        <v/>
      </c>
      <c r="O533" s="159" t="str">
        <f t="shared" si="86"/>
        <v/>
      </c>
    </row>
    <row r="534" spans="1:15">
      <c r="A534" s="164" t="str">
        <f t="shared" ca="1" si="81"/>
        <v/>
      </c>
      <c r="B534" s="44" t="str">
        <f t="shared" ca="1" si="82"/>
        <v/>
      </c>
      <c r="C534" s="31" t="str">
        <f t="shared" ca="1" si="87"/>
        <v/>
      </c>
      <c r="D534" s="32" t="str">
        <f t="shared" ca="1" si="83"/>
        <v/>
      </c>
      <c r="E534" s="4" t="str">
        <f t="shared" ca="1" si="88"/>
        <v/>
      </c>
      <c r="F534" s="31" t="str">
        <f t="shared" ca="1" si="89"/>
        <v/>
      </c>
      <c r="G534" s="32" t="str">
        <f t="shared" ca="1" si="84"/>
        <v/>
      </c>
      <c r="H534" s="77" t="str">
        <f t="shared" ca="1" si="85"/>
        <v/>
      </c>
      <c r="N534" s="159" t="str">
        <f t="shared" si="90"/>
        <v/>
      </c>
      <c r="O534" s="159" t="str">
        <f t="shared" si="86"/>
        <v/>
      </c>
    </row>
    <row r="535" spans="1:15">
      <c r="A535" s="164" t="str">
        <f t="shared" ca="1" si="81"/>
        <v/>
      </c>
      <c r="B535" s="44" t="str">
        <f t="shared" ca="1" si="82"/>
        <v/>
      </c>
      <c r="C535" s="31" t="str">
        <f t="shared" ca="1" si="87"/>
        <v/>
      </c>
      <c r="D535" s="32" t="str">
        <f t="shared" ca="1" si="83"/>
        <v/>
      </c>
      <c r="E535" s="4" t="str">
        <f t="shared" ca="1" si="88"/>
        <v/>
      </c>
      <c r="F535" s="31" t="str">
        <f t="shared" ca="1" si="89"/>
        <v/>
      </c>
      <c r="G535" s="32" t="str">
        <f t="shared" ca="1" si="84"/>
        <v/>
      </c>
      <c r="H535" s="77" t="str">
        <f t="shared" ca="1" si="85"/>
        <v/>
      </c>
      <c r="N535" s="159" t="str">
        <f t="shared" si="90"/>
        <v/>
      </c>
      <c r="O535" s="159" t="str">
        <f t="shared" si="86"/>
        <v/>
      </c>
    </row>
    <row r="536" spans="1:15">
      <c r="A536" s="164" t="str">
        <f t="shared" ca="1" si="81"/>
        <v/>
      </c>
      <c r="B536" s="44" t="str">
        <f t="shared" ca="1" si="82"/>
        <v/>
      </c>
      <c r="C536" s="31" t="str">
        <f t="shared" ca="1" si="87"/>
        <v/>
      </c>
      <c r="D536" s="32" t="str">
        <f t="shared" ca="1" si="83"/>
        <v/>
      </c>
      <c r="E536" s="4" t="str">
        <f t="shared" ca="1" si="88"/>
        <v/>
      </c>
      <c r="F536" s="31" t="str">
        <f t="shared" ca="1" si="89"/>
        <v/>
      </c>
      <c r="G536" s="32" t="str">
        <f t="shared" ca="1" si="84"/>
        <v/>
      </c>
      <c r="H536" s="77" t="str">
        <f t="shared" ca="1" si="85"/>
        <v/>
      </c>
      <c r="N536" s="159" t="str">
        <f t="shared" si="90"/>
        <v/>
      </c>
      <c r="O536" s="159" t="str">
        <f t="shared" si="86"/>
        <v/>
      </c>
    </row>
    <row r="537" spans="1:15">
      <c r="A537" s="164" t="str">
        <f t="shared" ca="1" si="81"/>
        <v/>
      </c>
      <c r="B537" s="44" t="str">
        <f t="shared" ca="1" si="82"/>
        <v/>
      </c>
      <c r="C537" s="31" t="str">
        <f t="shared" ca="1" si="87"/>
        <v/>
      </c>
      <c r="D537" s="32" t="str">
        <f t="shared" ca="1" si="83"/>
        <v/>
      </c>
      <c r="E537" s="4" t="str">
        <f t="shared" ca="1" si="88"/>
        <v/>
      </c>
      <c r="F537" s="31" t="str">
        <f t="shared" ca="1" si="89"/>
        <v/>
      </c>
      <c r="G537" s="32" t="str">
        <f t="shared" ca="1" si="84"/>
        <v/>
      </c>
      <c r="H537" s="77" t="str">
        <f t="shared" ca="1" si="85"/>
        <v/>
      </c>
      <c r="N537" s="159" t="str">
        <f t="shared" si="90"/>
        <v/>
      </c>
      <c r="O537" s="159" t="str">
        <f t="shared" si="86"/>
        <v/>
      </c>
    </row>
    <row r="538" spans="1:15">
      <c r="A538" s="164" t="str">
        <f t="shared" ca="1" si="81"/>
        <v/>
      </c>
      <c r="B538" s="44" t="str">
        <f t="shared" ca="1" si="82"/>
        <v/>
      </c>
      <c r="C538" s="31" t="str">
        <f t="shared" ca="1" si="87"/>
        <v/>
      </c>
      <c r="D538" s="32" t="str">
        <f t="shared" ca="1" si="83"/>
        <v/>
      </c>
      <c r="E538" s="4" t="str">
        <f t="shared" ca="1" si="88"/>
        <v/>
      </c>
      <c r="F538" s="31" t="str">
        <f t="shared" ca="1" si="89"/>
        <v/>
      </c>
      <c r="G538" s="32" t="str">
        <f t="shared" ca="1" si="84"/>
        <v/>
      </c>
      <c r="H538" s="77" t="str">
        <f t="shared" ca="1" si="85"/>
        <v/>
      </c>
      <c r="N538" s="159" t="str">
        <f t="shared" si="90"/>
        <v/>
      </c>
      <c r="O538" s="159" t="str">
        <f t="shared" si="86"/>
        <v/>
      </c>
    </row>
    <row r="539" spans="1:15">
      <c r="A539" s="164" t="str">
        <f t="shared" ca="1" si="81"/>
        <v/>
      </c>
      <c r="B539" s="44" t="str">
        <f t="shared" ca="1" si="82"/>
        <v/>
      </c>
      <c r="C539" s="31" t="str">
        <f t="shared" ca="1" si="87"/>
        <v/>
      </c>
      <c r="D539" s="32" t="str">
        <f t="shared" ca="1" si="83"/>
        <v/>
      </c>
      <c r="E539" s="4" t="str">
        <f t="shared" ca="1" si="88"/>
        <v/>
      </c>
      <c r="F539" s="31" t="str">
        <f t="shared" ca="1" si="89"/>
        <v/>
      </c>
      <c r="G539" s="32" t="str">
        <f t="shared" ca="1" si="84"/>
        <v/>
      </c>
      <c r="H539" s="77" t="str">
        <f t="shared" ca="1" si="85"/>
        <v/>
      </c>
      <c r="N539" s="159" t="str">
        <f t="shared" si="90"/>
        <v/>
      </c>
      <c r="O539" s="159" t="str">
        <f t="shared" si="86"/>
        <v/>
      </c>
    </row>
    <row r="540" spans="1:15">
      <c r="A540" s="164" t="str">
        <f t="shared" ca="1" si="81"/>
        <v/>
      </c>
      <c r="B540" s="44" t="str">
        <f t="shared" ca="1" si="82"/>
        <v/>
      </c>
      <c r="C540" s="31" t="str">
        <f t="shared" ca="1" si="87"/>
        <v/>
      </c>
      <c r="D540" s="32" t="str">
        <f t="shared" ca="1" si="83"/>
        <v/>
      </c>
      <c r="E540" s="4" t="str">
        <f t="shared" ca="1" si="88"/>
        <v/>
      </c>
      <c r="F540" s="31" t="str">
        <f t="shared" ca="1" si="89"/>
        <v/>
      </c>
      <c r="G540" s="32" t="str">
        <f t="shared" ca="1" si="84"/>
        <v/>
      </c>
      <c r="H540" s="77" t="str">
        <f t="shared" ca="1" si="85"/>
        <v/>
      </c>
      <c r="N540" s="159" t="str">
        <f t="shared" si="90"/>
        <v/>
      </c>
      <c r="O540" s="159" t="str">
        <f t="shared" si="86"/>
        <v/>
      </c>
    </row>
    <row r="541" spans="1:15">
      <c r="A541" s="164" t="str">
        <f t="shared" ca="1" si="81"/>
        <v/>
      </c>
      <c r="B541" s="44" t="str">
        <f t="shared" ca="1" si="82"/>
        <v/>
      </c>
      <c r="C541" s="31" t="str">
        <f t="shared" ca="1" si="87"/>
        <v/>
      </c>
      <c r="D541" s="32" t="str">
        <f t="shared" ca="1" si="83"/>
        <v/>
      </c>
      <c r="E541" s="4" t="str">
        <f t="shared" ca="1" si="88"/>
        <v/>
      </c>
      <c r="F541" s="31" t="str">
        <f t="shared" ca="1" si="89"/>
        <v/>
      </c>
      <c r="G541" s="32" t="str">
        <f t="shared" ca="1" si="84"/>
        <v/>
      </c>
      <c r="H541" s="77" t="str">
        <f t="shared" ca="1" si="85"/>
        <v/>
      </c>
      <c r="N541" s="159" t="str">
        <f t="shared" si="90"/>
        <v/>
      </c>
      <c r="O541" s="159" t="str">
        <f t="shared" si="86"/>
        <v/>
      </c>
    </row>
    <row r="542" spans="1:15">
      <c r="A542" s="164" t="str">
        <f t="shared" ca="1" si="81"/>
        <v/>
      </c>
      <c r="B542" s="44" t="str">
        <f t="shared" ca="1" si="82"/>
        <v/>
      </c>
      <c r="C542" s="31" t="str">
        <f t="shared" ca="1" si="87"/>
        <v/>
      </c>
      <c r="D542" s="32" t="str">
        <f t="shared" ca="1" si="83"/>
        <v/>
      </c>
      <c r="E542" s="4" t="str">
        <f t="shared" ca="1" si="88"/>
        <v/>
      </c>
      <c r="F542" s="31" t="str">
        <f t="shared" ca="1" si="89"/>
        <v/>
      </c>
      <c r="G542" s="32" t="str">
        <f t="shared" ca="1" si="84"/>
        <v/>
      </c>
      <c r="H542" s="77" t="str">
        <f t="shared" ca="1" si="85"/>
        <v/>
      </c>
      <c r="N542" s="159" t="str">
        <f t="shared" si="90"/>
        <v/>
      </c>
      <c r="O542" s="159" t="str">
        <f t="shared" si="86"/>
        <v/>
      </c>
    </row>
    <row r="543" spans="1:15">
      <c r="A543" s="164" t="str">
        <f t="shared" ca="1" si="81"/>
        <v/>
      </c>
      <c r="B543" s="44" t="str">
        <f t="shared" ca="1" si="82"/>
        <v/>
      </c>
      <c r="C543" s="31" t="str">
        <f t="shared" ca="1" si="87"/>
        <v/>
      </c>
      <c r="D543" s="32" t="str">
        <f t="shared" ca="1" si="83"/>
        <v/>
      </c>
      <c r="E543" s="4" t="str">
        <f t="shared" ca="1" si="88"/>
        <v/>
      </c>
      <c r="F543" s="31" t="str">
        <f t="shared" ca="1" si="89"/>
        <v/>
      </c>
      <c r="G543" s="32" t="str">
        <f t="shared" ca="1" si="84"/>
        <v/>
      </c>
      <c r="H543" s="77" t="str">
        <f t="shared" ca="1" si="85"/>
        <v/>
      </c>
      <c r="N543" s="159" t="str">
        <f t="shared" si="90"/>
        <v/>
      </c>
      <c r="O543" s="159" t="str">
        <f t="shared" si="86"/>
        <v/>
      </c>
    </row>
    <row r="544" spans="1:15">
      <c r="A544" s="164" t="str">
        <f t="shared" ca="1" si="81"/>
        <v/>
      </c>
      <c r="B544" s="44" t="str">
        <f t="shared" ca="1" si="82"/>
        <v/>
      </c>
      <c r="C544" s="31" t="str">
        <f t="shared" ca="1" si="87"/>
        <v/>
      </c>
      <c r="D544" s="32" t="str">
        <f t="shared" ca="1" si="83"/>
        <v/>
      </c>
      <c r="E544" s="4" t="str">
        <f t="shared" ca="1" si="88"/>
        <v/>
      </c>
      <c r="F544" s="31" t="str">
        <f t="shared" ca="1" si="89"/>
        <v/>
      </c>
      <c r="G544" s="32" t="str">
        <f t="shared" ca="1" si="84"/>
        <v/>
      </c>
      <c r="H544" s="77" t="str">
        <f t="shared" ca="1" si="85"/>
        <v/>
      </c>
      <c r="N544" s="159" t="str">
        <f t="shared" si="90"/>
        <v/>
      </c>
      <c r="O544" s="159" t="str">
        <f t="shared" si="86"/>
        <v/>
      </c>
    </row>
    <row r="545" spans="1:15">
      <c r="A545" s="164" t="str">
        <f t="shared" ca="1" si="81"/>
        <v/>
      </c>
      <c r="B545" s="44" t="str">
        <f t="shared" ca="1" si="82"/>
        <v/>
      </c>
      <c r="C545" s="31" t="str">
        <f t="shared" ca="1" si="87"/>
        <v/>
      </c>
      <c r="D545" s="32" t="str">
        <f t="shared" ca="1" si="83"/>
        <v/>
      </c>
      <c r="E545" s="4" t="str">
        <f t="shared" ca="1" si="88"/>
        <v/>
      </c>
      <c r="F545" s="31" t="str">
        <f t="shared" ca="1" si="89"/>
        <v/>
      </c>
      <c r="G545" s="32" t="str">
        <f t="shared" ca="1" si="84"/>
        <v/>
      </c>
      <c r="H545" s="77" t="str">
        <f t="shared" ca="1" si="85"/>
        <v/>
      </c>
      <c r="N545" s="159" t="str">
        <f t="shared" si="90"/>
        <v/>
      </c>
      <c r="O545" s="159" t="str">
        <f t="shared" si="86"/>
        <v/>
      </c>
    </row>
    <row r="546" spans="1:15">
      <c r="A546" s="164" t="str">
        <f t="shared" ca="1" si="81"/>
        <v/>
      </c>
      <c r="B546" s="44" t="str">
        <f t="shared" ca="1" si="82"/>
        <v/>
      </c>
      <c r="C546" s="31" t="str">
        <f t="shared" ca="1" si="87"/>
        <v/>
      </c>
      <c r="D546" s="32" t="str">
        <f t="shared" ca="1" si="83"/>
        <v/>
      </c>
      <c r="E546" s="4" t="str">
        <f t="shared" ca="1" si="88"/>
        <v/>
      </c>
      <c r="F546" s="31" t="str">
        <f t="shared" ca="1" si="89"/>
        <v/>
      </c>
      <c r="G546" s="32" t="str">
        <f t="shared" ca="1" si="84"/>
        <v/>
      </c>
      <c r="H546" s="77" t="str">
        <f t="shared" ca="1" si="85"/>
        <v/>
      </c>
      <c r="N546" s="159" t="str">
        <f t="shared" si="90"/>
        <v/>
      </c>
      <c r="O546" s="159" t="str">
        <f t="shared" si="86"/>
        <v/>
      </c>
    </row>
    <row r="547" spans="1:15">
      <c r="A547" s="164" t="str">
        <f t="shared" ca="1" si="81"/>
        <v/>
      </c>
      <c r="B547" s="44" t="str">
        <f t="shared" ca="1" si="82"/>
        <v/>
      </c>
      <c r="C547" s="31" t="str">
        <f t="shared" ca="1" si="87"/>
        <v/>
      </c>
      <c r="D547" s="32" t="str">
        <f t="shared" ca="1" si="83"/>
        <v/>
      </c>
      <c r="E547" s="4" t="str">
        <f t="shared" ca="1" si="88"/>
        <v/>
      </c>
      <c r="F547" s="31" t="str">
        <f t="shared" ca="1" si="89"/>
        <v/>
      </c>
      <c r="G547" s="32" t="str">
        <f t="shared" ca="1" si="84"/>
        <v/>
      </c>
      <c r="H547" s="77" t="str">
        <f t="shared" ca="1" si="85"/>
        <v/>
      </c>
      <c r="N547" s="159" t="str">
        <f t="shared" si="90"/>
        <v/>
      </c>
      <c r="O547" s="159" t="str">
        <f t="shared" si="86"/>
        <v/>
      </c>
    </row>
    <row r="548" spans="1:15">
      <c r="A548" s="164" t="str">
        <f t="shared" ca="1" si="81"/>
        <v/>
      </c>
      <c r="B548" s="44" t="str">
        <f t="shared" ca="1" si="82"/>
        <v/>
      </c>
      <c r="C548" s="31" t="str">
        <f t="shared" ca="1" si="87"/>
        <v/>
      </c>
      <c r="D548" s="32" t="str">
        <f t="shared" ca="1" si="83"/>
        <v/>
      </c>
      <c r="E548" s="4" t="str">
        <f t="shared" ca="1" si="88"/>
        <v/>
      </c>
      <c r="F548" s="31" t="str">
        <f t="shared" ca="1" si="89"/>
        <v/>
      </c>
      <c r="G548" s="32" t="str">
        <f t="shared" ca="1" si="84"/>
        <v/>
      </c>
      <c r="H548" s="77" t="str">
        <f t="shared" ca="1" si="85"/>
        <v/>
      </c>
      <c r="N548" s="159" t="str">
        <f t="shared" si="90"/>
        <v/>
      </c>
      <c r="O548" s="159" t="str">
        <f t="shared" si="86"/>
        <v/>
      </c>
    </row>
    <row r="549" spans="1:15">
      <c r="A549" s="164" t="str">
        <f t="shared" ca="1" si="81"/>
        <v/>
      </c>
      <c r="B549" s="44" t="str">
        <f t="shared" ca="1" si="82"/>
        <v/>
      </c>
      <c r="C549" s="31" t="str">
        <f t="shared" ca="1" si="87"/>
        <v/>
      </c>
      <c r="D549" s="32" t="str">
        <f t="shared" ca="1" si="83"/>
        <v/>
      </c>
      <c r="E549" s="4" t="str">
        <f t="shared" ca="1" si="88"/>
        <v/>
      </c>
      <c r="F549" s="31" t="str">
        <f t="shared" ca="1" si="89"/>
        <v/>
      </c>
      <c r="G549" s="32" t="str">
        <f t="shared" ca="1" si="84"/>
        <v/>
      </c>
      <c r="H549" s="77" t="str">
        <f t="shared" ca="1" si="85"/>
        <v/>
      </c>
      <c r="N549" s="159" t="str">
        <f t="shared" si="90"/>
        <v/>
      </c>
      <c r="O549" s="159" t="str">
        <f t="shared" si="86"/>
        <v/>
      </c>
    </row>
    <row r="550" spans="1:15">
      <c r="A550" s="164" t="str">
        <f t="shared" ca="1" si="81"/>
        <v/>
      </c>
      <c r="B550" s="44" t="str">
        <f t="shared" ca="1" si="82"/>
        <v/>
      </c>
      <c r="C550" s="31" t="str">
        <f t="shared" ca="1" si="87"/>
        <v/>
      </c>
      <c r="D550" s="32" t="str">
        <f t="shared" ca="1" si="83"/>
        <v/>
      </c>
      <c r="E550" s="4" t="str">
        <f t="shared" ca="1" si="88"/>
        <v/>
      </c>
      <c r="F550" s="31" t="str">
        <f t="shared" ca="1" si="89"/>
        <v/>
      </c>
      <c r="G550" s="32" t="str">
        <f t="shared" ca="1" si="84"/>
        <v/>
      </c>
      <c r="H550" s="77" t="str">
        <f t="shared" ca="1" si="85"/>
        <v/>
      </c>
      <c r="N550" s="159" t="str">
        <f t="shared" si="90"/>
        <v/>
      </c>
      <c r="O550" s="159" t="str">
        <f t="shared" si="86"/>
        <v/>
      </c>
    </row>
    <row r="551" spans="1:15">
      <c r="A551" s="164" t="str">
        <f t="shared" ca="1" si="81"/>
        <v/>
      </c>
      <c r="B551" s="44" t="str">
        <f t="shared" ca="1" si="82"/>
        <v/>
      </c>
      <c r="C551" s="31" t="str">
        <f t="shared" ca="1" si="87"/>
        <v/>
      </c>
      <c r="D551" s="32" t="str">
        <f t="shared" ca="1" si="83"/>
        <v/>
      </c>
      <c r="E551" s="4" t="str">
        <f t="shared" ca="1" si="88"/>
        <v/>
      </c>
      <c r="F551" s="31" t="str">
        <f t="shared" ca="1" si="89"/>
        <v/>
      </c>
      <c r="G551" s="32" t="str">
        <f t="shared" ca="1" si="84"/>
        <v/>
      </c>
      <c r="H551" s="77" t="str">
        <f t="shared" ca="1" si="85"/>
        <v/>
      </c>
      <c r="N551" s="159" t="str">
        <f t="shared" si="90"/>
        <v/>
      </c>
      <c r="O551" s="159" t="str">
        <f t="shared" si="86"/>
        <v/>
      </c>
    </row>
    <row r="552" spans="1:15">
      <c r="A552" s="164" t="str">
        <f t="shared" ca="1" si="81"/>
        <v/>
      </c>
      <c r="B552" s="44" t="str">
        <f t="shared" ca="1" si="82"/>
        <v/>
      </c>
      <c r="C552" s="31" t="str">
        <f t="shared" ca="1" si="87"/>
        <v/>
      </c>
      <c r="D552" s="32" t="str">
        <f t="shared" ca="1" si="83"/>
        <v/>
      </c>
      <c r="E552" s="4" t="str">
        <f t="shared" ca="1" si="88"/>
        <v/>
      </c>
      <c r="F552" s="31" t="str">
        <f t="shared" ca="1" si="89"/>
        <v/>
      </c>
      <c r="G552" s="32" t="str">
        <f t="shared" ca="1" si="84"/>
        <v/>
      </c>
      <c r="H552" s="77" t="str">
        <f t="shared" ca="1" si="85"/>
        <v/>
      </c>
      <c r="N552" s="159" t="str">
        <f t="shared" si="90"/>
        <v/>
      </c>
      <c r="O552" s="159" t="str">
        <f t="shared" si="86"/>
        <v/>
      </c>
    </row>
    <row r="553" spans="1:15">
      <c r="A553" s="164" t="str">
        <f t="shared" ref="A553:A616" ca="1" si="91">IF(AND(ISBLANK(P542), A552 = $P$1),NOW(),IF(ISBLANK(P542),"",P542))</f>
        <v/>
      </c>
      <c r="B553" s="44" t="str">
        <f t="shared" ref="B553:B616" ca="1" si="92">IF(COUNTIF(J:J,A553)=1,VLOOKUP(A553,J:K,2), IF(COUNTIF(J:J,A553)=0,$B$10,""))</f>
        <v/>
      </c>
      <c r="C553" s="31" t="str">
        <f t="shared" ca="1" si="87"/>
        <v/>
      </c>
      <c r="D553" s="32" t="str">
        <f t="shared" ref="D553:D616" ca="1" si="93">IF(ISERROR(B553-2),"",$B$6*ROUNDUP(A553-$A$14,0)/360*$B$5)</f>
        <v/>
      </c>
      <c r="E553" s="4" t="str">
        <f t="shared" ca="1" si="88"/>
        <v/>
      </c>
      <c r="F553" s="31" t="str">
        <f t="shared" ca="1" si="89"/>
        <v/>
      </c>
      <c r="G553" s="32" t="str">
        <f t="shared" ref="G553:G616" ca="1" si="94">IF(ISERROR(E553-2),"",$C$6*ROUNDUP(A553-$A$14,0)/360*$C$5)</f>
        <v/>
      </c>
      <c r="H553" s="77" t="str">
        <f t="shared" ref="H553:H616" ca="1" si="95">IF(ISERROR(B553-2),"",C553+D553-F553-G553)</f>
        <v/>
      </c>
      <c r="N553" s="159" t="str">
        <f t="shared" si="90"/>
        <v/>
      </c>
      <c r="O553" s="159" t="str">
        <f t="shared" si="86"/>
        <v/>
      </c>
    </row>
    <row r="554" spans="1:15">
      <c r="A554" s="164" t="str">
        <f t="shared" ca="1" si="91"/>
        <v/>
      </c>
      <c r="B554" s="44" t="str">
        <f t="shared" ca="1" si="92"/>
        <v/>
      </c>
      <c r="C554" s="31" t="str">
        <f t="shared" ca="1" si="87"/>
        <v/>
      </c>
      <c r="D554" s="32" t="str">
        <f t="shared" ca="1" si="93"/>
        <v/>
      </c>
      <c r="E554" s="4" t="str">
        <f t="shared" ca="1" si="88"/>
        <v/>
      </c>
      <c r="F554" s="31" t="str">
        <f t="shared" ca="1" si="89"/>
        <v/>
      </c>
      <c r="G554" s="32" t="str">
        <f t="shared" ca="1" si="94"/>
        <v/>
      </c>
      <c r="H554" s="77" t="str">
        <f t="shared" ca="1" si="95"/>
        <v/>
      </c>
      <c r="N554" s="159" t="str">
        <f t="shared" si="90"/>
        <v/>
      </c>
      <c r="O554" s="159" t="str">
        <f t="shared" si="86"/>
        <v/>
      </c>
    </row>
    <row r="555" spans="1:15">
      <c r="A555" s="164" t="str">
        <f t="shared" ca="1" si="91"/>
        <v/>
      </c>
      <c r="B555" s="44" t="str">
        <f t="shared" ca="1" si="92"/>
        <v/>
      </c>
      <c r="C555" s="31" t="str">
        <f t="shared" ca="1" si="87"/>
        <v/>
      </c>
      <c r="D555" s="32" t="str">
        <f t="shared" ca="1" si="93"/>
        <v/>
      </c>
      <c r="E555" s="4" t="str">
        <f t="shared" ca="1" si="88"/>
        <v/>
      </c>
      <c r="F555" s="31" t="str">
        <f t="shared" ca="1" si="89"/>
        <v/>
      </c>
      <c r="G555" s="32" t="str">
        <f t="shared" ca="1" si="94"/>
        <v/>
      </c>
      <c r="H555" s="77" t="str">
        <f t="shared" ca="1" si="95"/>
        <v/>
      </c>
      <c r="N555" s="159" t="str">
        <f t="shared" si="90"/>
        <v/>
      </c>
      <c r="O555" s="159" t="str">
        <f t="shared" si="86"/>
        <v/>
      </c>
    </row>
    <row r="556" spans="1:15">
      <c r="A556" s="164" t="str">
        <f t="shared" ca="1" si="91"/>
        <v/>
      </c>
      <c r="B556" s="44" t="str">
        <f t="shared" ca="1" si="92"/>
        <v/>
      </c>
      <c r="C556" s="31" t="str">
        <f t="shared" ca="1" si="87"/>
        <v/>
      </c>
      <c r="D556" s="32" t="str">
        <f t="shared" ca="1" si="93"/>
        <v/>
      </c>
      <c r="E556" s="4" t="str">
        <f t="shared" ca="1" si="88"/>
        <v/>
      </c>
      <c r="F556" s="31" t="str">
        <f t="shared" ca="1" si="89"/>
        <v/>
      </c>
      <c r="G556" s="32" t="str">
        <f t="shared" ca="1" si="94"/>
        <v/>
      </c>
      <c r="H556" s="77" t="str">
        <f t="shared" ca="1" si="95"/>
        <v/>
      </c>
      <c r="N556" s="159" t="str">
        <f t="shared" si="90"/>
        <v/>
      </c>
      <c r="O556" s="159" t="str">
        <f t="shared" si="86"/>
        <v/>
      </c>
    </row>
    <row r="557" spans="1:15">
      <c r="A557" s="164" t="str">
        <f t="shared" ca="1" si="91"/>
        <v/>
      </c>
      <c r="B557" s="44" t="str">
        <f t="shared" ca="1" si="92"/>
        <v/>
      </c>
      <c r="C557" s="31" t="str">
        <f t="shared" ca="1" si="87"/>
        <v/>
      </c>
      <c r="D557" s="32" t="str">
        <f t="shared" ca="1" si="93"/>
        <v/>
      </c>
      <c r="E557" s="4" t="str">
        <f t="shared" ca="1" si="88"/>
        <v/>
      </c>
      <c r="F557" s="31" t="str">
        <f t="shared" ca="1" si="89"/>
        <v/>
      </c>
      <c r="G557" s="32" t="str">
        <f t="shared" ca="1" si="94"/>
        <v/>
      </c>
      <c r="H557" s="77" t="str">
        <f t="shared" ca="1" si="95"/>
        <v/>
      </c>
      <c r="N557" s="159" t="str">
        <f t="shared" si="90"/>
        <v/>
      </c>
      <c r="O557" s="159" t="str">
        <f t="shared" si="86"/>
        <v/>
      </c>
    </row>
    <row r="558" spans="1:15">
      <c r="A558" s="164" t="str">
        <f t="shared" ca="1" si="91"/>
        <v/>
      </c>
      <c r="B558" s="44" t="str">
        <f t="shared" ca="1" si="92"/>
        <v/>
      </c>
      <c r="C558" s="31" t="str">
        <f t="shared" ca="1" si="87"/>
        <v/>
      </c>
      <c r="D558" s="32" t="str">
        <f t="shared" ca="1" si="93"/>
        <v/>
      </c>
      <c r="E558" s="4" t="str">
        <f t="shared" ca="1" si="88"/>
        <v/>
      </c>
      <c r="F558" s="31" t="str">
        <f t="shared" ca="1" si="89"/>
        <v/>
      </c>
      <c r="G558" s="32" t="str">
        <f t="shared" ca="1" si="94"/>
        <v/>
      </c>
      <c r="H558" s="77" t="str">
        <f t="shared" ca="1" si="95"/>
        <v/>
      </c>
      <c r="N558" s="159" t="str">
        <f t="shared" si="90"/>
        <v/>
      </c>
      <c r="O558" s="159" t="str">
        <f t="shared" si="86"/>
        <v/>
      </c>
    </row>
    <row r="559" spans="1:15">
      <c r="A559" s="164" t="str">
        <f t="shared" ca="1" si="91"/>
        <v/>
      </c>
      <c r="B559" s="44" t="str">
        <f t="shared" ca="1" si="92"/>
        <v/>
      </c>
      <c r="C559" s="31" t="str">
        <f t="shared" ca="1" si="87"/>
        <v/>
      </c>
      <c r="D559" s="32" t="str">
        <f t="shared" ca="1" si="93"/>
        <v/>
      </c>
      <c r="E559" s="4" t="str">
        <f t="shared" ca="1" si="88"/>
        <v/>
      </c>
      <c r="F559" s="31" t="str">
        <f t="shared" ca="1" si="89"/>
        <v/>
      </c>
      <c r="G559" s="32" t="str">
        <f t="shared" ca="1" si="94"/>
        <v/>
      </c>
      <c r="H559" s="77" t="str">
        <f t="shared" ca="1" si="95"/>
        <v/>
      </c>
      <c r="N559" s="159" t="str">
        <f t="shared" si="90"/>
        <v/>
      </c>
      <c r="O559" s="159" t="str">
        <f t="shared" si="86"/>
        <v/>
      </c>
    </row>
    <row r="560" spans="1:15">
      <c r="A560" s="164" t="str">
        <f t="shared" ca="1" si="91"/>
        <v/>
      </c>
      <c r="B560" s="44" t="str">
        <f t="shared" ca="1" si="92"/>
        <v/>
      </c>
      <c r="C560" s="31" t="str">
        <f t="shared" ca="1" si="87"/>
        <v/>
      </c>
      <c r="D560" s="32" t="str">
        <f t="shared" ca="1" si="93"/>
        <v/>
      </c>
      <c r="E560" s="4" t="str">
        <f t="shared" ca="1" si="88"/>
        <v/>
      </c>
      <c r="F560" s="31" t="str">
        <f t="shared" ca="1" si="89"/>
        <v/>
      </c>
      <c r="G560" s="32" t="str">
        <f t="shared" ca="1" si="94"/>
        <v/>
      </c>
      <c r="H560" s="77" t="str">
        <f t="shared" ca="1" si="95"/>
        <v/>
      </c>
      <c r="N560" s="159" t="str">
        <f t="shared" si="90"/>
        <v/>
      </c>
      <c r="O560" s="159" t="str">
        <f t="shared" si="86"/>
        <v/>
      </c>
    </row>
    <row r="561" spans="1:15">
      <c r="A561" s="164" t="str">
        <f t="shared" ca="1" si="91"/>
        <v/>
      </c>
      <c r="B561" s="44" t="str">
        <f t="shared" ca="1" si="92"/>
        <v/>
      </c>
      <c r="C561" s="31" t="str">
        <f t="shared" ca="1" si="87"/>
        <v/>
      </c>
      <c r="D561" s="32" t="str">
        <f t="shared" ca="1" si="93"/>
        <v/>
      </c>
      <c r="E561" s="4" t="str">
        <f t="shared" ca="1" si="88"/>
        <v/>
      </c>
      <c r="F561" s="31" t="str">
        <f t="shared" ca="1" si="89"/>
        <v/>
      </c>
      <c r="G561" s="32" t="str">
        <f t="shared" ca="1" si="94"/>
        <v/>
      </c>
      <c r="H561" s="77" t="str">
        <f t="shared" ca="1" si="95"/>
        <v/>
      </c>
      <c r="N561" s="159" t="str">
        <f t="shared" si="90"/>
        <v/>
      </c>
      <c r="O561" s="159" t="str">
        <f t="shared" si="86"/>
        <v/>
      </c>
    </row>
    <row r="562" spans="1:15">
      <c r="A562" s="164" t="str">
        <f t="shared" ca="1" si="91"/>
        <v/>
      </c>
      <c r="B562" s="44" t="str">
        <f t="shared" ca="1" si="92"/>
        <v/>
      </c>
      <c r="C562" s="31" t="str">
        <f t="shared" ca="1" si="87"/>
        <v/>
      </c>
      <c r="D562" s="32" t="str">
        <f t="shared" ca="1" si="93"/>
        <v/>
      </c>
      <c r="E562" s="4" t="str">
        <f t="shared" ca="1" si="88"/>
        <v/>
      </c>
      <c r="F562" s="31" t="str">
        <f t="shared" ca="1" si="89"/>
        <v/>
      </c>
      <c r="G562" s="32" t="str">
        <f t="shared" ca="1" si="94"/>
        <v/>
      </c>
      <c r="H562" s="77" t="str">
        <f t="shared" ca="1" si="95"/>
        <v/>
      </c>
      <c r="N562" s="159" t="str">
        <f t="shared" si="90"/>
        <v/>
      </c>
      <c r="O562" s="159" t="str">
        <f t="shared" si="86"/>
        <v/>
      </c>
    </row>
    <row r="563" spans="1:15">
      <c r="A563" s="164" t="str">
        <f t="shared" ca="1" si="91"/>
        <v/>
      </c>
      <c r="B563" s="44" t="str">
        <f t="shared" ca="1" si="92"/>
        <v/>
      </c>
      <c r="C563" s="31" t="str">
        <f t="shared" ca="1" si="87"/>
        <v/>
      </c>
      <c r="D563" s="32" t="str">
        <f t="shared" ca="1" si="93"/>
        <v/>
      </c>
      <c r="E563" s="4" t="str">
        <f t="shared" ca="1" si="88"/>
        <v/>
      </c>
      <c r="F563" s="31" t="str">
        <f t="shared" ca="1" si="89"/>
        <v/>
      </c>
      <c r="G563" s="32" t="str">
        <f t="shared" ca="1" si="94"/>
        <v/>
      </c>
      <c r="H563" s="77" t="str">
        <f t="shared" ca="1" si="95"/>
        <v/>
      </c>
      <c r="N563" s="159" t="str">
        <f t="shared" si="90"/>
        <v/>
      </c>
      <c r="O563" s="159" t="str">
        <f t="shared" si="86"/>
        <v/>
      </c>
    </row>
    <row r="564" spans="1:15">
      <c r="A564" s="164" t="str">
        <f t="shared" ca="1" si="91"/>
        <v/>
      </c>
      <c r="B564" s="44" t="str">
        <f t="shared" ca="1" si="92"/>
        <v/>
      </c>
      <c r="C564" s="31" t="str">
        <f t="shared" ca="1" si="87"/>
        <v/>
      </c>
      <c r="D564" s="32" t="str">
        <f t="shared" ca="1" si="93"/>
        <v/>
      </c>
      <c r="E564" s="4" t="str">
        <f t="shared" ca="1" si="88"/>
        <v/>
      </c>
      <c r="F564" s="31" t="str">
        <f t="shared" ca="1" si="89"/>
        <v/>
      </c>
      <c r="G564" s="32" t="str">
        <f t="shared" ca="1" si="94"/>
        <v/>
      </c>
      <c r="H564" s="77" t="str">
        <f t="shared" ca="1" si="95"/>
        <v/>
      </c>
      <c r="N564" s="159" t="str">
        <f t="shared" si="90"/>
        <v/>
      </c>
      <c r="O564" s="159" t="str">
        <f t="shared" si="86"/>
        <v/>
      </c>
    </row>
    <row r="565" spans="1:15">
      <c r="A565" s="164" t="str">
        <f t="shared" ca="1" si="91"/>
        <v/>
      </c>
      <c r="B565" s="44" t="str">
        <f t="shared" ca="1" si="92"/>
        <v/>
      </c>
      <c r="C565" s="31" t="str">
        <f t="shared" ca="1" si="87"/>
        <v/>
      </c>
      <c r="D565" s="32" t="str">
        <f t="shared" ca="1" si="93"/>
        <v/>
      </c>
      <c r="E565" s="4" t="str">
        <f t="shared" ca="1" si="88"/>
        <v/>
      </c>
      <c r="F565" s="31" t="str">
        <f t="shared" ca="1" si="89"/>
        <v/>
      </c>
      <c r="G565" s="32" t="str">
        <f t="shared" ca="1" si="94"/>
        <v/>
      </c>
      <c r="H565" s="77" t="str">
        <f t="shared" ca="1" si="95"/>
        <v/>
      </c>
      <c r="N565" s="159" t="str">
        <f t="shared" si="90"/>
        <v/>
      </c>
      <c r="O565" s="159" t="str">
        <f t="shared" si="86"/>
        <v/>
      </c>
    </row>
    <row r="566" spans="1:15">
      <c r="A566" s="164" t="str">
        <f t="shared" ca="1" si="91"/>
        <v/>
      </c>
      <c r="B566" s="44" t="str">
        <f t="shared" ca="1" si="92"/>
        <v/>
      </c>
      <c r="C566" s="31" t="str">
        <f t="shared" ca="1" si="87"/>
        <v/>
      </c>
      <c r="D566" s="32" t="str">
        <f t="shared" ca="1" si="93"/>
        <v/>
      </c>
      <c r="E566" s="4" t="str">
        <f t="shared" ca="1" si="88"/>
        <v/>
      </c>
      <c r="F566" s="31" t="str">
        <f t="shared" ca="1" si="89"/>
        <v/>
      </c>
      <c r="G566" s="32" t="str">
        <f t="shared" ca="1" si="94"/>
        <v/>
      </c>
      <c r="H566" s="77" t="str">
        <f t="shared" ca="1" si="95"/>
        <v/>
      </c>
      <c r="N566" s="159" t="str">
        <f t="shared" si="90"/>
        <v/>
      </c>
      <c r="O566" s="159" t="str">
        <f t="shared" si="86"/>
        <v/>
      </c>
    </row>
    <row r="567" spans="1:15">
      <c r="A567" s="164" t="str">
        <f t="shared" ca="1" si="91"/>
        <v/>
      </c>
      <c r="B567" s="44" t="str">
        <f t="shared" ca="1" si="92"/>
        <v/>
      </c>
      <c r="C567" s="31" t="str">
        <f t="shared" ca="1" si="87"/>
        <v/>
      </c>
      <c r="D567" s="32" t="str">
        <f t="shared" ca="1" si="93"/>
        <v/>
      </c>
      <c r="E567" s="4" t="str">
        <f t="shared" ca="1" si="88"/>
        <v/>
      </c>
      <c r="F567" s="31" t="str">
        <f t="shared" ca="1" si="89"/>
        <v/>
      </c>
      <c r="G567" s="32" t="str">
        <f t="shared" ca="1" si="94"/>
        <v/>
      </c>
      <c r="H567" s="77" t="str">
        <f t="shared" ca="1" si="95"/>
        <v/>
      </c>
      <c r="N567" s="159" t="str">
        <f t="shared" si="90"/>
        <v/>
      </c>
      <c r="O567" s="159" t="str">
        <f t="shared" si="86"/>
        <v/>
      </c>
    </row>
    <row r="568" spans="1:15">
      <c r="A568" s="164" t="str">
        <f t="shared" ca="1" si="91"/>
        <v/>
      </c>
      <c r="B568" s="44" t="str">
        <f t="shared" ca="1" si="92"/>
        <v/>
      </c>
      <c r="C568" s="31" t="str">
        <f t="shared" ca="1" si="87"/>
        <v/>
      </c>
      <c r="D568" s="32" t="str">
        <f t="shared" ca="1" si="93"/>
        <v/>
      </c>
      <c r="E568" s="4" t="str">
        <f t="shared" ca="1" si="88"/>
        <v/>
      </c>
      <c r="F568" s="31" t="str">
        <f t="shared" ca="1" si="89"/>
        <v/>
      </c>
      <c r="G568" s="32" t="str">
        <f t="shared" ca="1" si="94"/>
        <v/>
      </c>
      <c r="H568" s="77" t="str">
        <f t="shared" ca="1" si="95"/>
        <v/>
      </c>
      <c r="N568" s="159" t="str">
        <f t="shared" si="90"/>
        <v/>
      </c>
      <c r="O568" s="159" t="str">
        <f t="shared" si="86"/>
        <v/>
      </c>
    </row>
    <row r="569" spans="1:15">
      <c r="A569" s="164" t="str">
        <f t="shared" ca="1" si="91"/>
        <v/>
      </c>
      <c r="B569" s="44" t="str">
        <f t="shared" ca="1" si="92"/>
        <v/>
      </c>
      <c r="C569" s="31" t="str">
        <f t="shared" ca="1" si="87"/>
        <v/>
      </c>
      <c r="D569" s="32" t="str">
        <f t="shared" ca="1" si="93"/>
        <v/>
      </c>
      <c r="E569" s="4" t="str">
        <f t="shared" ca="1" si="88"/>
        <v/>
      </c>
      <c r="F569" s="31" t="str">
        <f t="shared" ca="1" si="89"/>
        <v/>
      </c>
      <c r="G569" s="32" t="str">
        <f t="shared" ca="1" si="94"/>
        <v/>
      </c>
      <c r="H569" s="77" t="str">
        <f t="shared" ca="1" si="95"/>
        <v/>
      </c>
      <c r="N569" s="159" t="str">
        <f t="shared" si="90"/>
        <v/>
      </c>
      <c r="O569" s="159" t="str">
        <f t="shared" si="86"/>
        <v/>
      </c>
    </row>
    <row r="570" spans="1:15">
      <c r="A570" s="164" t="str">
        <f t="shared" ca="1" si="91"/>
        <v/>
      </c>
      <c r="B570" s="44" t="str">
        <f t="shared" ca="1" si="92"/>
        <v/>
      </c>
      <c r="C570" s="31" t="str">
        <f t="shared" ca="1" si="87"/>
        <v/>
      </c>
      <c r="D570" s="32" t="str">
        <f t="shared" ca="1" si="93"/>
        <v/>
      </c>
      <c r="E570" s="4" t="str">
        <f t="shared" ca="1" si="88"/>
        <v/>
      </c>
      <c r="F570" s="31" t="str">
        <f t="shared" ca="1" si="89"/>
        <v/>
      </c>
      <c r="G570" s="32" t="str">
        <f t="shared" ca="1" si="94"/>
        <v/>
      </c>
      <c r="H570" s="77" t="str">
        <f t="shared" ca="1" si="95"/>
        <v/>
      </c>
      <c r="N570" s="159" t="str">
        <f t="shared" si="90"/>
        <v/>
      </c>
      <c r="O570" s="159" t="str">
        <f t="shared" si="86"/>
        <v/>
      </c>
    </row>
    <row r="571" spans="1:15">
      <c r="A571" s="164" t="str">
        <f t="shared" ca="1" si="91"/>
        <v/>
      </c>
      <c r="B571" s="44" t="str">
        <f t="shared" ca="1" si="92"/>
        <v/>
      </c>
      <c r="C571" s="31" t="str">
        <f t="shared" ca="1" si="87"/>
        <v/>
      </c>
      <c r="D571" s="32" t="str">
        <f t="shared" ca="1" si="93"/>
        <v/>
      </c>
      <c r="E571" s="4" t="str">
        <f t="shared" ca="1" si="88"/>
        <v/>
      </c>
      <c r="F571" s="31" t="str">
        <f t="shared" ca="1" si="89"/>
        <v/>
      </c>
      <c r="G571" s="32" t="str">
        <f t="shared" ca="1" si="94"/>
        <v/>
      </c>
      <c r="H571" s="77" t="str">
        <f t="shared" ca="1" si="95"/>
        <v/>
      </c>
      <c r="N571" s="159" t="str">
        <f t="shared" si="90"/>
        <v/>
      </c>
      <c r="O571" s="159" t="str">
        <f t="shared" si="86"/>
        <v/>
      </c>
    </row>
    <row r="572" spans="1:15">
      <c r="A572" s="164" t="str">
        <f t="shared" ca="1" si="91"/>
        <v/>
      </c>
      <c r="B572" s="44" t="str">
        <f t="shared" ca="1" si="92"/>
        <v/>
      </c>
      <c r="C572" s="31" t="str">
        <f t="shared" ca="1" si="87"/>
        <v/>
      </c>
      <c r="D572" s="32" t="str">
        <f t="shared" ca="1" si="93"/>
        <v/>
      </c>
      <c r="E572" s="4" t="str">
        <f t="shared" ca="1" si="88"/>
        <v/>
      </c>
      <c r="F572" s="31" t="str">
        <f t="shared" ca="1" si="89"/>
        <v/>
      </c>
      <c r="G572" s="32" t="str">
        <f t="shared" ca="1" si="94"/>
        <v/>
      </c>
      <c r="H572" s="77" t="str">
        <f t="shared" ca="1" si="95"/>
        <v/>
      </c>
      <c r="N572" s="159" t="str">
        <f t="shared" si="90"/>
        <v/>
      </c>
      <c r="O572" s="159" t="str">
        <f t="shared" si="86"/>
        <v/>
      </c>
    </row>
    <row r="573" spans="1:15">
      <c r="A573" s="164" t="str">
        <f t="shared" ca="1" si="91"/>
        <v/>
      </c>
      <c r="B573" s="44" t="str">
        <f t="shared" ca="1" si="92"/>
        <v/>
      </c>
      <c r="C573" s="31" t="str">
        <f t="shared" ca="1" si="87"/>
        <v/>
      </c>
      <c r="D573" s="32" t="str">
        <f t="shared" ca="1" si="93"/>
        <v/>
      </c>
      <c r="E573" s="4" t="str">
        <f t="shared" ca="1" si="88"/>
        <v/>
      </c>
      <c r="F573" s="31" t="str">
        <f t="shared" ca="1" si="89"/>
        <v/>
      </c>
      <c r="G573" s="32" t="str">
        <f t="shared" ca="1" si="94"/>
        <v/>
      </c>
      <c r="H573" s="77" t="str">
        <f t="shared" ca="1" si="95"/>
        <v/>
      </c>
      <c r="N573" s="159" t="str">
        <f t="shared" si="90"/>
        <v/>
      </c>
      <c r="O573" s="159" t="str">
        <f t="shared" si="86"/>
        <v/>
      </c>
    </row>
    <row r="574" spans="1:15">
      <c r="A574" s="164" t="str">
        <f t="shared" ca="1" si="91"/>
        <v/>
      </c>
      <c r="B574" s="44" t="str">
        <f t="shared" ca="1" si="92"/>
        <v/>
      </c>
      <c r="C574" s="31" t="str">
        <f t="shared" ca="1" si="87"/>
        <v/>
      </c>
      <c r="D574" s="32" t="str">
        <f t="shared" ca="1" si="93"/>
        <v/>
      </c>
      <c r="E574" s="4" t="str">
        <f t="shared" ca="1" si="88"/>
        <v/>
      </c>
      <c r="F574" s="31" t="str">
        <f t="shared" ca="1" si="89"/>
        <v/>
      </c>
      <c r="G574" s="32" t="str">
        <f t="shared" ca="1" si="94"/>
        <v/>
      </c>
      <c r="H574" s="77" t="str">
        <f t="shared" ca="1" si="95"/>
        <v/>
      </c>
      <c r="N574" s="159" t="str">
        <f t="shared" si="90"/>
        <v/>
      </c>
      <c r="O574" s="159" t="str">
        <f t="shared" si="86"/>
        <v/>
      </c>
    </row>
    <row r="575" spans="1:15">
      <c r="A575" s="164" t="str">
        <f t="shared" ca="1" si="91"/>
        <v/>
      </c>
      <c r="B575" s="44" t="str">
        <f t="shared" ca="1" si="92"/>
        <v/>
      </c>
      <c r="C575" s="31" t="str">
        <f t="shared" ca="1" si="87"/>
        <v/>
      </c>
      <c r="D575" s="32" t="str">
        <f t="shared" ca="1" si="93"/>
        <v/>
      </c>
      <c r="E575" s="4" t="str">
        <f t="shared" ca="1" si="88"/>
        <v/>
      </c>
      <c r="F575" s="31" t="str">
        <f t="shared" ca="1" si="89"/>
        <v/>
      </c>
      <c r="G575" s="32" t="str">
        <f t="shared" ca="1" si="94"/>
        <v/>
      </c>
      <c r="H575" s="77" t="str">
        <f t="shared" ca="1" si="95"/>
        <v/>
      </c>
      <c r="N575" s="159" t="str">
        <f t="shared" si="90"/>
        <v/>
      </c>
      <c r="O575" s="159" t="str">
        <f t="shared" si="86"/>
        <v/>
      </c>
    </row>
    <row r="576" spans="1:15">
      <c r="A576" s="164" t="str">
        <f t="shared" ca="1" si="91"/>
        <v/>
      </c>
      <c r="B576" s="44" t="str">
        <f t="shared" ca="1" si="92"/>
        <v/>
      </c>
      <c r="C576" s="31" t="str">
        <f t="shared" ca="1" si="87"/>
        <v/>
      </c>
      <c r="D576" s="32" t="str">
        <f t="shared" ca="1" si="93"/>
        <v/>
      </c>
      <c r="E576" s="4" t="str">
        <f t="shared" ca="1" si="88"/>
        <v/>
      </c>
      <c r="F576" s="31" t="str">
        <f t="shared" ca="1" si="89"/>
        <v/>
      </c>
      <c r="G576" s="32" t="str">
        <f t="shared" ca="1" si="94"/>
        <v/>
      </c>
      <c r="H576" s="77" t="str">
        <f t="shared" ca="1" si="95"/>
        <v/>
      </c>
      <c r="N576" s="159" t="str">
        <f t="shared" si="90"/>
        <v/>
      </c>
      <c r="O576" s="159" t="str">
        <f t="shared" si="86"/>
        <v/>
      </c>
    </row>
    <row r="577" spans="1:15">
      <c r="A577" s="164" t="str">
        <f t="shared" ca="1" si="91"/>
        <v/>
      </c>
      <c r="B577" s="44" t="str">
        <f t="shared" ca="1" si="92"/>
        <v/>
      </c>
      <c r="C577" s="31" t="str">
        <f t="shared" ca="1" si="87"/>
        <v/>
      </c>
      <c r="D577" s="32" t="str">
        <f t="shared" ca="1" si="93"/>
        <v/>
      </c>
      <c r="E577" s="4" t="str">
        <f t="shared" ca="1" si="88"/>
        <v/>
      </c>
      <c r="F577" s="31" t="str">
        <f t="shared" ca="1" si="89"/>
        <v/>
      </c>
      <c r="G577" s="32" t="str">
        <f t="shared" ca="1" si="94"/>
        <v/>
      </c>
      <c r="H577" s="77" t="str">
        <f t="shared" ca="1" si="95"/>
        <v/>
      </c>
      <c r="N577" s="159" t="str">
        <f t="shared" si="90"/>
        <v/>
      </c>
      <c r="O577" s="159" t="str">
        <f t="shared" si="86"/>
        <v/>
      </c>
    </row>
    <row r="578" spans="1:15">
      <c r="A578" s="164" t="str">
        <f t="shared" ca="1" si="91"/>
        <v/>
      </c>
      <c r="B578" s="44" t="str">
        <f t="shared" ca="1" si="92"/>
        <v/>
      </c>
      <c r="C578" s="31" t="str">
        <f t="shared" ca="1" si="87"/>
        <v/>
      </c>
      <c r="D578" s="32" t="str">
        <f t="shared" ca="1" si="93"/>
        <v/>
      </c>
      <c r="E578" s="4" t="str">
        <f t="shared" ca="1" si="88"/>
        <v/>
      </c>
      <c r="F578" s="31" t="str">
        <f t="shared" ca="1" si="89"/>
        <v/>
      </c>
      <c r="G578" s="32" t="str">
        <f t="shared" ca="1" si="94"/>
        <v/>
      </c>
      <c r="H578" s="77" t="str">
        <f t="shared" ca="1" si="95"/>
        <v/>
      </c>
      <c r="N578" s="159" t="str">
        <f t="shared" si="90"/>
        <v/>
      </c>
      <c r="O578" s="159" t="str">
        <f t="shared" si="86"/>
        <v/>
      </c>
    </row>
    <row r="579" spans="1:15">
      <c r="A579" s="164" t="str">
        <f t="shared" ca="1" si="91"/>
        <v/>
      </c>
      <c r="B579" s="44" t="str">
        <f t="shared" ca="1" si="92"/>
        <v/>
      </c>
      <c r="C579" s="31" t="str">
        <f t="shared" ca="1" si="87"/>
        <v/>
      </c>
      <c r="D579" s="32" t="str">
        <f t="shared" ca="1" si="93"/>
        <v/>
      </c>
      <c r="E579" s="4" t="str">
        <f t="shared" ca="1" si="88"/>
        <v/>
      </c>
      <c r="F579" s="31" t="str">
        <f t="shared" ca="1" si="89"/>
        <v/>
      </c>
      <c r="G579" s="32" t="str">
        <f t="shared" ca="1" si="94"/>
        <v/>
      </c>
      <c r="H579" s="77" t="str">
        <f t="shared" ca="1" si="95"/>
        <v/>
      </c>
      <c r="N579" s="159" t="str">
        <f t="shared" si="90"/>
        <v/>
      </c>
      <c r="O579" s="159" t="str">
        <f t="shared" si="86"/>
        <v/>
      </c>
    </row>
    <row r="580" spans="1:15">
      <c r="A580" s="164" t="str">
        <f t="shared" ca="1" si="91"/>
        <v/>
      </c>
      <c r="B580" s="44" t="str">
        <f t="shared" ca="1" si="92"/>
        <v/>
      </c>
      <c r="C580" s="31" t="str">
        <f t="shared" ca="1" si="87"/>
        <v/>
      </c>
      <c r="D580" s="32" t="str">
        <f t="shared" ca="1" si="93"/>
        <v/>
      </c>
      <c r="E580" s="4" t="str">
        <f t="shared" ca="1" si="88"/>
        <v/>
      </c>
      <c r="F580" s="31" t="str">
        <f t="shared" ca="1" si="89"/>
        <v/>
      </c>
      <c r="G580" s="32" t="str">
        <f t="shared" ca="1" si="94"/>
        <v/>
      </c>
      <c r="H580" s="77" t="str">
        <f t="shared" ca="1" si="95"/>
        <v/>
      </c>
      <c r="N580" s="159" t="str">
        <f t="shared" si="90"/>
        <v/>
      </c>
      <c r="O580" s="159" t="str">
        <f t="shared" ref="O580:O643" si="96">IF(N580&gt;$A$14,N580,"")</f>
        <v/>
      </c>
    </row>
    <row r="581" spans="1:15">
      <c r="A581" s="164" t="str">
        <f t="shared" ca="1" si="91"/>
        <v/>
      </c>
      <c r="B581" s="44" t="str">
        <f t="shared" ca="1" si="92"/>
        <v/>
      </c>
      <c r="C581" s="31" t="str">
        <f t="shared" ca="1" si="87"/>
        <v/>
      </c>
      <c r="D581" s="32" t="str">
        <f t="shared" ca="1" si="93"/>
        <v/>
      </c>
      <c r="E581" s="4" t="str">
        <f t="shared" ca="1" si="88"/>
        <v/>
      </c>
      <c r="F581" s="31" t="str">
        <f t="shared" ca="1" si="89"/>
        <v/>
      </c>
      <c r="G581" s="32" t="str">
        <f t="shared" ca="1" si="94"/>
        <v/>
      </c>
      <c r="H581" s="77" t="str">
        <f t="shared" ca="1" si="95"/>
        <v/>
      </c>
      <c r="N581" s="159" t="str">
        <f t="shared" si="90"/>
        <v/>
      </c>
      <c r="O581" s="159" t="str">
        <f t="shared" si="96"/>
        <v/>
      </c>
    </row>
    <row r="582" spans="1:15">
      <c r="A582" s="164" t="str">
        <f t="shared" ca="1" si="91"/>
        <v/>
      </c>
      <c r="B582" s="44" t="str">
        <f t="shared" ca="1" si="92"/>
        <v/>
      </c>
      <c r="C582" s="31" t="str">
        <f t="shared" ca="1" si="87"/>
        <v/>
      </c>
      <c r="D582" s="32" t="str">
        <f t="shared" ca="1" si="93"/>
        <v/>
      </c>
      <c r="E582" s="4" t="str">
        <f t="shared" ca="1" si="88"/>
        <v/>
      </c>
      <c r="F582" s="31" t="str">
        <f t="shared" ca="1" si="89"/>
        <v/>
      </c>
      <c r="G582" s="32" t="str">
        <f t="shared" ca="1" si="94"/>
        <v/>
      </c>
      <c r="H582" s="77" t="str">
        <f t="shared" ca="1" si="95"/>
        <v/>
      </c>
      <c r="N582" s="159" t="str">
        <f t="shared" si="90"/>
        <v/>
      </c>
      <c r="O582" s="159" t="str">
        <f t="shared" si="96"/>
        <v/>
      </c>
    </row>
    <row r="583" spans="1:15">
      <c r="A583" s="164" t="str">
        <f t="shared" ca="1" si="91"/>
        <v/>
      </c>
      <c r="B583" s="44" t="str">
        <f t="shared" ca="1" si="92"/>
        <v/>
      </c>
      <c r="C583" s="31" t="str">
        <f t="shared" ca="1" si="87"/>
        <v/>
      </c>
      <c r="D583" s="32" t="str">
        <f t="shared" ca="1" si="93"/>
        <v/>
      </c>
      <c r="E583" s="4" t="str">
        <f t="shared" ca="1" si="88"/>
        <v/>
      </c>
      <c r="F583" s="31" t="str">
        <f t="shared" ca="1" si="89"/>
        <v/>
      </c>
      <c r="G583" s="32" t="str">
        <f t="shared" ca="1" si="94"/>
        <v/>
      </c>
      <c r="H583" s="77" t="str">
        <f t="shared" ca="1" si="95"/>
        <v/>
      </c>
      <c r="N583" s="159" t="str">
        <f t="shared" si="90"/>
        <v/>
      </c>
      <c r="O583" s="159" t="str">
        <f t="shared" si="96"/>
        <v/>
      </c>
    </row>
    <row r="584" spans="1:15">
      <c r="A584" s="164" t="str">
        <f t="shared" ca="1" si="91"/>
        <v/>
      </c>
      <c r="B584" s="44" t="str">
        <f t="shared" ca="1" si="92"/>
        <v/>
      </c>
      <c r="C584" s="31" t="str">
        <f t="shared" ca="1" si="87"/>
        <v/>
      </c>
      <c r="D584" s="32" t="str">
        <f t="shared" ca="1" si="93"/>
        <v/>
      </c>
      <c r="E584" s="4" t="str">
        <f t="shared" ca="1" si="88"/>
        <v/>
      </c>
      <c r="F584" s="31" t="str">
        <f t="shared" ca="1" si="89"/>
        <v/>
      </c>
      <c r="G584" s="32" t="str">
        <f t="shared" ca="1" si="94"/>
        <v/>
      </c>
      <c r="H584" s="77" t="str">
        <f t="shared" ca="1" si="95"/>
        <v/>
      </c>
      <c r="N584" s="159" t="str">
        <f t="shared" si="90"/>
        <v/>
      </c>
      <c r="O584" s="159" t="str">
        <f t="shared" si="96"/>
        <v/>
      </c>
    </row>
    <row r="585" spans="1:15">
      <c r="A585" s="164" t="str">
        <f t="shared" ca="1" si="91"/>
        <v/>
      </c>
      <c r="B585" s="44" t="str">
        <f t="shared" ca="1" si="92"/>
        <v/>
      </c>
      <c r="C585" s="31" t="str">
        <f t="shared" ca="1" si="87"/>
        <v/>
      </c>
      <c r="D585" s="32" t="str">
        <f t="shared" ca="1" si="93"/>
        <v/>
      </c>
      <c r="E585" s="4" t="str">
        <f t="shared" ca="1" si="88"/>
        <v/>
      </c>
      <c r="F585" s="31" t="str">
        <f t="shared" ca="1" si="89"/>
        <v/>
      </c>
      <c r="G585" s="32" t="str">
        <f t="shared" ca="1" si="94"/>
        <v/>
      </c>
      <c r="H585" s="77" t="str">
        <f t="shared" ca="1" si="95"/>
        <v/>
      </c>
      <c r="N585" s="159" t="str">
        <f t="shared" si="90"/>
        <v/>
      </c>
      <c r="O585" s="159" t="str">
        <f t="shared" si="96"/>
        <v/>
      </c>
    </row>
    <row r="586" spans="1:15">
      <c r="A586" s="164" t="str">
        <f t="shared" ca="1" si="91"/>
        <v/>
      </c>
      <c r="B586" s="44" t="str">
        <f t="shared" ca="1" si="92"/>
        <v/>
      </c>
      <c r="C586" s="31" t="str">
        <f t="shared" ca="1" si="87"/>
        <v/>
      </c>
      <c r="D586" s="32" t="str">
        <f t="shared" ca="1" si="93"/>
        <v/>
      </c>
      <c r="E586" s="4" t="str">
        <f t="shared" ca="1" si="88"/>
        <v/>
      </c>
      <c r="F586" s="31" t="str">
        <f t="shared" ca="1" si="89"/>
        <v/>
      </c>
      <c r="G586" s="32" t="str">
        <f t="shared" ca="1" si="94"/>
        <v/>
      </c>
      <c r="H586" s="77" t="str">
        <f t="shared" ca="1" si="95"/>
        <v/>
      </c>
      <c r="N586" s="159" t="str">
        <f t="shared" si="90"/>
        <v/>
      </c>
      <c r="O586" s="159" t="str">
        <f t="shared" si="96"/>
        <v/>
      </c>
    </row>
    <row r="587" spans="1:15">
      <c r="A587" s="164" t="str">
        <f t="shared" ca="1" si="91"/>
        <v/>
      </c>
      <c r="B587" s="44" t="str">
        <f t="shared" ca="1" si="92"/>
        <v/>
      </c>
      <c r="C587" s="31" t="str">
        <f t="shared" ca="1" si="87"/>
        <v/>
      </c>
      <c r="D587" s="32" t="str">
        <f t="shared" ca="1" si="93"/>
        <v/>
      </c>
      <c r="E587" s="4" t="str">
        <f t="shared" ca="1" si="88"/>
        <v/>
      </c>
      <c r="F587" s="31" t="str">
        <f t="shared" ca="1" si="89"/>
        <v/>
      </c>
      <c r="G587" s="32" t="str">
        <f t="shared" ca="1" si="94"/>
        <v/>
      </c>
      <c r="H587" s="77" t="str">
        <f t="shared" ca="1" si="95"/>
        <v/>
      </c>
      <c r="N587" s="159" t="str">
        <f t="shared" si="90"/>
        <v/>
      </c>
      <c r="O587" s="159" t="str">
        <f t="shared" si="96"/>
        <v/>
      </c>
    </row>
    <row r="588" spans="1:15">
      <c r="A588" s="164" t="str">
        <f t="shared" ca="1" si="91"/>
        <v/>
      </c>
      <c r="B588" s="44" t="str">
        <f t="shared" ca="1" si="92"/>
        <v/>
      </c>
      <c r="C588" s="31" t="str">
        <f t="shared" ca="1" si="87"/>
        <v/>
      </c>
      <c r="D588" s="32" t="str">
        <f t="shared" ca="1" si="93"/>
        <v/>
      </c>
      <c r="E588" s="4" t="str">
        <f t="shared" ca="1" si="88"/>
        <v/>
      </c>
      <c r="F588" s="31" t="str">
        <f t="shared" ca="1" si="89"/>
        <v/>
      </c>
      <c r="G588" s="32" t="str">
        <f t="shared" ca="1" si="94"/>
        <v/>
      </c>
      <c r="H588" s="77" t="str">
        <f t="shared" ca="1" si="95"/>
        <v/>
      </c>
      <c r="N588" s="159" t="str">
        <f t="shared" si="90"/>
        <v/>
      </c>
      <c r="O588" s="159" t="str">
        <f t="shared" si="96"/>
        <v/>
      </c>
    </row>
    <row r="589" spans="1:15">
      <c r="A589" s="164" t="str">
        <f t="shared" ca="1" si="91"/>
        <v/>
      </c>
      <c r="B589" s="44" t="str">
        <f t="shared" ca="1" si="92"/>
        <v/>
      </c>
      <c r="C589" s="31" t="str">
        <f t="shared" ca="1" si="87"/>
        <v/>
      </c>
      <c r="D589" s="32" t="str">
        <f t="shared" ca="1" si="93"/>
        <v/>
      </c>
      <c r="E589" s="4" t="str">
        <f t="shared" ca="1" si="88"/>
        <v/>
      </c>
      <c r="F589" s="31" t="str">
        <f t="shared" ca="1" si="89"/>
        <v/>
      </c>
      <c r="G589" s="32" t="str">
        <f t="shared" ca="1" si="94"/>
        <v/>
      </c>
      <c r="H589" s="77" t="str">
        <f t="shared" ca="1" si="95"/>
        <v/>
      </c>
      <c r="N589" s="159" t="str">
        <f t="shared" si="90"/>
        <v/>
      </c>
      <c r="O589" s="159" t="str">
        <f t="shared" si="96"/>
        <v/>
      </c>
    </row>
    <row r="590" spans="1:15">
      <c r="A590" s="164" t="str">
        <f t="shared" ca="1" si="91"/>
        <v/>
      </c>
      <c r="B590" s="44" t="str">
        <f t="shared" ca="1" si="92"/>
        <v/>
      </c>
      <c r="C590" s="31" t="str">
        <f t="shared" ca="1" si="87"/>
        <v/>
      </c>
      <c r="D590" s="32" t="str">
        <f t="shared" ca="1" si="93"/>
        <v/>
      </c>
      <c r="E590" s="4" t="str">
        <f t="shared" ca="1" si="88"/>
        <v/>
      </c>
      <c r="F590" s="31" t="str">
        <f t="shared" ca="1" si="89"/>
        <v/>
      </c>
      <c r="G590" s="32" t="str">
        <f t="shared" ca="1" si="94"/>
        <v/>
      </c>
      <c r="H590" s="77" t="str">
        <f t="shared" ca="1" si="95"/>
        <v/>
      </c>
      <c r="N590" s="159" t="str">
        <f t="shared" si="90"/>
        <v/>
      </c>
      <c r="O590" s="159" t="str">
        <f t="shared" si="96"/>
        <v/>
      </c>
    </row>
    <row r="591" spans="1:15">
      <c r="A591" s="164" t="str">
        <f t="shared" ca="1" si="91"/>
        <v/>
      </c>
      <c r="B591" s="44" t="str">
        <f t="shared" ca="1" si="92"/>
        <v/>
      </c>
      <c r="C591" s="31" t="str">
        <f t="shared" ca="1" si="87"/>
        <v/>
      </c>
      <c r="D591" s="32" t="str">
        <f t="shared" ca="1" si="93"/>
        <v/>
      </c>
      <c r="E591" s="4" t="str">
        <f t="shared" ca="1" si="88"/>
        <v/>
      </c>
      <c r="F591" s="31" t="str">
        <f t="shared" ca="1" si="89"/>
        <v/>
      </c>
      <c r="G591" s="32" t="str">
        <f t="shared" ca="1" si="94"/>
        <v/>
      </c>
      <c r="H591" s="77" t="str">
        <f t="shared" ca="1" si="95"/>
        <v/>
      </c>
      <c r="N591" s="159" t="str">
        <f t="shared" si="90"/>
        <v/>
      </c>
      <c r="O591" s="159" t="str">
        <f t="shared" si="96"/>
        <v/>
      </c>
    </row>
    <row r="592" spans="1:15">
      <c r="A592" s="164" t="str">
        <f t="shared" ca="1" si="91"/>
        <v/>
      </c>
      <c r="B592" s="44" t="str">
        <f t="shared" ca="1" si="92"/>
        <v/>
      </c>
      <c r="C592" s="31" t="str">
        <f t="shared" ref="C592:C655" ca="1" si="97">IF(ISERROR(B592-2),"",-1*(B592-$B$14)*10^-4*$B$8*$B$5)</f>
        <v/>
      </c>
      <c r="D592" s="32" t="str">
        <f t="shared" ca="1" si="93"/>
        <v/>
      </c>
      <c r="E592" s="4" t="str">
        <f t="shared" ref="E592:E655" ca="1" si="98">IF(COUNTIF(L:L,A592)=1,VLOOKUP(A592,L:M,2), IF(COUNTIF(L:L,A592)=0,$C$10,""))</f>
        <v/>
      </c>
      <c r="F592" s="31" t="str">
        <f t="shared" ref="F592:F655" ca="1" si="99">IF(ISERROR(E592-2),"",-1*(E592-$E$14)*10^-4*$C$8*$C$5)</f>
        <v/>
      </c>
      <c r="G592" s="32" t="str">
        <f t="shared" ca="1" si="94"/>
        <v/>
      </c>
      <c r="H592" s="77" t="str">
        <f t="shared" ca="1" si="95"/>
        <v/>
      </c>
      <c r="N592" s="159" t="str">
        <f t="shared" ref="N592:N655" si="100">IF(COUNTIF(L:L,J592),J592,"")</f>
        <v/>
      </c>
      <c r="O592" s="159" t="str">
        <f t="shared" si="96"/>
        <v/>
      </c>
    </row>
    <row r="593" spans="1:15">
      <c r="A593" s="164" t="str">
        <f t="shared" ca="1" si="91"/>
        <v/>
      </c>
      <c r="B593" s="44" t="str">
        <f t="shared" ca="1" si="92"/>
        <v/>
      </c>
      <c r="C593" s="31" t="str">
        <f t="shared" ca="1" si="97"/>
        <v/>
      </c>
      <c r="D593" s="32" t="str">
        <f t="shared" ca="1" si="93"/>
        <v/>
      </c>
      <c r="E593" s="4" t="str">
        <f t="shared" ca="1" si="98"/>
        <v/>
      </c>
      <c r="F593" s="31" t="str">
        <f t="shared" ca="1" si="99"/>
        <v/>
      </c>
      <c r="G593" s="32" t="str">
        <f t="shared" ca="1" si="94"/>
        <v/>
      </c>
      <c r="H593" s="77" t="str">
        <f t="shared" ca="1" si="95"/>
        <v/>
      </c>
      <c r="N593" s="159" t="str">
        <f t="shared" si="100"/>
        <v/>
      </c>
      <c r="O593" s="159" t="str">
        <f t="shared" si="96"/>
        <v/>
      </c>
    </row>
    <row r="594" spans="1:15">
      <c r="A594" s="164" t="str">
        <f t="shared" ca="1" si="91"/>
        <v/>
      </c>
      <c r="B594" s="44" t="str">
        <f t="shared" ca="1" si="92"/>
        <v/>
      </c>
      <c r="C594" s="31" t="str">
        <f t="shared" ca="1" si="97"/>
        <v/>
      </c>
      <c r="D594" s="32" t="str">
        <f t="shared" ca="1" si="93"/>
        <v/>
      </c>
      <c r="E594" s="4" t="str">
        <f t="shared" ca="1" si="98"/>
        <v/>
      </c>
      <c r="F594" s="31" t="str">
        <f t="shared" ca="1" si="99"/>
        <v/>
      </c>
      <c r="G594" s="32" t="str">
        <f t="shared" ca="1" si="94"/>
        <v/>
      </c>
      <c r="H594" s="77" t="str">
        <f t="shared" ca="1" si="95"/>
        <v/>
      </c>
      <c r="N594" s="159" t="str">
        <f t="shared" si="100"/>
        <v/>
      </c>
      <c r="O594" s="159" t="str">
        <f t="shared" si="96"/>
        <v/>
      </c>
    </row>
    <row r="595" spans="1:15">
      <c r="A595" s="164" t="str">
        <f t="shared" ca="1" si="91"/>
        <v/>
      </c>
      <c r="B595" s="44" t="str">
        <f t="shared" ca="1" si="92"/>
        <v/>
      </c>
      <c r="C595" s="31" t="str">
        <f t="shared" ca="1" si="97"/>
        <v/>
      </c>
      <c r="D595" s="32" t="str">
        <f t="shared" ca="1" si="93"/>
        <v/>
      </c>
      <c r="E595" s="4" t="str">
        <f t="shared" ca="1" si="98"/>
        <v/>
      </c>
      <c r="F595" s="31" t="str">
        <f t="shared" ca="1" si="99"/>
        <v/>
      </c>
      <c r="G595" s="32" t="str">
        <f t="shared" ca="1" si="94"/>
        <v/>
      </c>
      <c r="H595" s="77" t="str">
        <f t="shared" ca="1" si="95"/>
        <v/>
      </c>
      <c r="N595" s="159" t="str">
        <f t="shared" si="100"/>
        <v/>
      </c>
      <c r="O595" s="159" t="str">
        <f t="shared" si="96"/>
        <v/>
      </c>
    </row>
    <row r="596" spans="1:15">
      <c r="A596" s="164" t="str">
        <f t="shared" ca="1" si="91"/>
        <v/>
      </c>
      <c r="B596" s="44" t="str">
        <f t="shared" ca="1" si="92"/>
        <v/>
      </c>
      <c r="C596" s="31" t="str">
        <f t="shared" ca="1" si="97"/>
        <v/>
      </c>
      <c r="D596" s="32" t="str">
        <f t="shared" ca="1" si="93"/>
        <v/>
      </c>
      <c r="E596" s="4" t="str">
        <f t="shared" ca="1" si="98"/>
        <v/>
      </c>
      <c r="F596" s="31" t="str">
        <f t="shared" ca="1" si="99"/>
        <v/>
      </c>
      <c r="G596" s="32" t="str">
        <f t="shared" ca="1" si="94"/>
        <v/>
      </c>
      <c r="H596" s="77" t="str">
        <f t="shared" ca="1" si="95"/>
        <v/>
      </c>
      <c r="N596" s="159" t="str">
        <f t="shared" si="100"/>
        <v/>
      </c>
      <c r="O596" s="159" t="str">
        <f t="shared" si="96"/>
        <v/>
      </c>
    </row>
    <row r="597" spans="1:15">
      <c r="A597" s="164" t="str">
        <f t="shared" ca="1" si="91"/>
        <v/>
      </c>
      <c r="B597" s="44" t="str">
        <f t="shared" ca="1" si="92"/>
        <v/>
      </c>
      <c r="C597" s="31" t="str">
        <f t="shared" ca="1" si="97"/>
        <v/>
      </c>
      <c r="D597" s="32" t="str">
        <f t="shared" ca="1" si="93"/>
        <v/>
      </c>
      <c r="E597" s="4" t="str">
        <f t="shared" ca="1" si="98"/>
        <v/>
      </c>
      <c r="F597" s="31" t="str">
        <f t="shared" ca="1" si="99"/>
        <v/>
      </c>
      <c r="G597" s="32" t="str">
        <f t="shared" ca="1" si="94"/>
        <v/>
      </c>
      <c r="H597" s="77" t="str">
        <f t="shared" ca="1" si="95"/>
        <v/>
      </c>
      <c r="N597" s="159" t="str">
        <f t="shared" si="100"/>
        <v/>
      </c>
      <c r="O597" s="159" t="str">
        <f t="shared" si="96"/>
        <v/>
      </c>
    </row>
    <row r="598" spans="1:15">
      <c r="A598" s="164" t="str">
        <f t="shared" ca="1" si="91"/>
        <v/>
      </c>
      <c r="B598" s="44" t="str">
        <f t="shared" ca="1" si="92"/>
        <v/>
      </c>
      <c r="C598" s="31" t="str">
        <f t="shared" ca="1" si="97"/>
        <v/>
      </c>
      <c r="D598" s="32" t="str">
        <f t="shared" ca="1" si="93"/>
        <v/>
      </c>
      <c r="E598" s="4" t="str">
        <f t="shared" ca="1" si="98"/>
        <v/>
      </c>
      <c r="F598" s="31" t="str">
        <f t="shared" ca="1" si="99"/>
        <v/>
      </c>
      <c r="G598" s="32" t="str">
        <f t="shared" ca="1" si="94"/>
        <v/>
      </c>
      <c r="H598" s="77" t="str">
        <f t="shared" ca="1" si="95"/>
        <v/>
      </c>
      <c r="N598" s="159" t="str">
        <f t="shared" si="100"/>
        <v/>
      </c>
      <c r="O598" s="159" t="str">
        <f t="shared" si="96"/>
        <v/>
      </c>
    </row>
    <row r="599" spans="1:15">
      <c r="A599" s="164" t="str">
        <f t="shared" ca="1" si="91"/>
        <v/>
      </c>
      <c r="B599" s="44" t="str">
        <f t="shared" ca="1" si="92"/>
        <v/>
      </c>
      <c r="C599" s="31" t="str">
        <f t="shared" ca="1" si="97"/>
        <v/>
      </c>
      <c r="D599" s="32" t="str">
        <f t="shared" ca="1" si="93"/>
        <v/>
      </c>
      <c r="E599" s="4" t="str">
        <f t="shared" ca="1" si="98"/>
        <v/>
      </c>
      <c r="F599" s="31" t="str">
        <f t="shared" ca="1" si="99"/>
        <v/>
      </c>
      <c r="G599" s="32" t="str">
        <f t="shared" ca="1" si="94"/>
        <v/>
      </c>
      <c r="H599" s="77" t="str">
        <f t="shared" ca="1" si="95"/>
        <v/>
      </c>
      <c r="N599" s="159" t="str">
        <f t="shared" si="100"/>
        <v/>
      </c>
      <c r="O599" s="159" t="str">
        <f t="shared" si="96"/>
        <v/>
      </c>
    </row>
    <row r="600" spans="1:15">
      <c r="A600" s="164" t="str">
        <f t="shared" ca="1" si="91"/>
        <v/>
      </c>
      <c r="B600" s="44" t="str">
        <f t="shared" ca="1" si="92"/>
        <v/>
      </c>
      <c r="C600" s="31" t="str">
        <f t="shared" ca="1" si="97"/>
        <v/>
      </c>
      <c r="D600" s="32" t="str">
        <f t="shared" ca="1" si="93"/>
        <v/>
      </c>
      <c r="E600" s="4" t="str">
        <f t="shared" ca="1" si="98"/>
        <v/>
      </c>
      <c r="F600" s="31" t="str">
        <f t="shared" ca="1" si="99"/>
        <v/>
      </c>
      <c r="G600" s="32" t="str">
        <f t="shared" ca="1" si="94"/>
        <v/>
      </c>
      <c r="H600" s="77" t="str">
        <f t="shared" ca="1" si="95"/>
        <v/>
      </c>
      <c r="N600" s="159" t="str">
        <f t="shared" si="100"/>
        <v/>
      </c>
      <c r="O600" s="159" t="str">
        <f t="shared" si="96"/>
        <v/>
      </c>
    </row>
    <row r="601" spans="1:15">
      <c r="A601" s="164" t="str">
        <f t="shared" ca="1" si="91"/>
        <v/>
      </c>
      <c r="B601" s="44" t="str">
        <f t="shared" ca="1" si="92"/>
        <v/>
      </c>
      <c r="C601" s="31" t="str">
        <f t="shared" ca="1" si="97"/>
        <v/>
      </c>
      <c r="D601" s="32" t="str">
        <f t="shared" ca="1" si="93"/>
        <v/>
      </c>
      <c r="E601" s="4" t="str">
        <f t="shared" ca="1" si="98"/>
        <v/>
      </c>
      <c r="F601" s="31" t="str">
        <f t="shared" ca="1" si="99"/>
        <v/>
      </c>
      <c r="G601" s="32" t="str">
        <f t="shared" ca="1" si="94"/>
        <v/>
      </c>
      <c r="H601" s="77" t="str">
        <f t="shared" ca="1" si="95"/>
        <v/>
      </c>
      <c r="N601" s="159" t="str">
        <f t="shared" si="100"/>
        <v/>
      </c>
      <c r="O601" s="159" t="str">
        <f t="shared" si="96"/>
        <v/>
      </c>
    </row>
    <row r="602" spans="1:15">
      <c r="A602" s="164" t="str">
        <f t="shared" ca="1" si="91"/>
        <v/>
      </c>
      <c r="B602" s="44" t="str">
        <f t="shared" ca="1" si="92"/>
        <v/>
      </c>
      <c r="C602" s="31" t="str">
        <f t="shared" ca="1" si="97"/>
        <v/>
      </c>
      <c r="D602" s="32" t="str">
        <f t="shared" ca="1" si="93"/>
        <v/>
      </c>
      <c r="E602" s="4" t="str">
        <f t="shared" ca="1" si="98"/>
        <v/>
      </c>
      <c r="F602" s="31" t="str">
        <f t="shared" ca="1" si="99"/>
        <v/>
      </c>
      <c r="G602" s="32" t="str">
        <f t="shared" ca="1" si="94"/>
        <v/>
      </c>
      <c r="H602" s="77" t="str">
        <f t="shared" ca="1" si="95"/>
        <v/>
      </c>
      <c r="N602" s="159" t="str">
        <f t="shared" si="100"/>
        <v/>
      </c>
      <c r="O602" s="159" t="str">
        <f t="shared" si="96"/>
        <v/>
      </c>
    </row>
    <row r="603" spans="1:15">
      <c r="A603" s="164" t="str">
        <f t="shared" ca="1" si="91"/>
        <v/>
      </c>
      <c r="B603" s="44" t="str">
        <f t="shared" ca="1" si="92"/>
        <v/>
      </c>
      <c r="C603" s="31" t="str">
        <f t="shared" ca="1" si="97"/>
        <v/>
      </c>
      <c r="D603" s="32" t="str">
        <f t="shared" ca="1" si="93"/>
        <v/>
      </c>
      <c r="E603" s="4" t="str">
        <f t="shared" ca="1" si="98"/>
        <v/>
      </c>
      <c r="F603" s="31" t="str">
        <f t="shared" ca="1" si="99"/>
        <v/>
      </c>
      <c r="G603" s="32" t="str">
        <f t="shared" ca="1" si="94"/>
        <v/>
      </c>
      <c r="H603" s="77" t="str">
        <f t="shared" ca="1" si="95"/>
        <v/>
      </c>
      <c r="N603" s="159" t="str">
        <f t="shared" si="100"/>
        <v/>
      </c>
      <c r="O603" s="159" t="str">
        <f t="shared" si="96"/>
        <v/>
      </c>
    </row>
    <row r="604" spans="1:15">
      <c r="A604" s="164" t="str">
        <f t="shared" ca="1" si="91"/>
        <v/>
      </c>
      <c r="B604" s="44" t="str">
        <f t="shared" ca="1" si="92"/>
        <v/>
      </c>
      <c r="C604" s="31" t="str">
        <f t="shared" ca="1" si="97"/>
        <v/>
      </c>
      <c r="D604" s="32" t="str">
        <f t="shared" ca="1" si="93"/>
        <v/>
      </c>
      <c r="E604" s="4" t="str">
        <f t="shared" ca="1" si="98"/>
        <v/>
      </c>
      <c r="F604" s="31" t="str">
        <f t="shared" ca="1" si="99"/>
        <v/>
      </c>
      <c r="G604" s="32" t="str">
        <f t="shared" ca="1" si="94"/>
        <v/>
      </c>
      <c r="H604" s="77" t="str">
        <f t="shared" ca="1" si="95"/>
        <v/>
      </c>
      <c r="N604" s="159" t="str">
        <f t="shared" si="100"/>
        <v/>
      </c>
      <c r="O604" s="159" t="str">
        <f t="shared" si="96"/>
        <v/>
      </c>
    </row>
    <row r="605" spans="1:15">
      <c r="A605" s="164" t="str">
        <f t="shared" ca="1" si="91"/>
        <v/>
      </c>
      <c r="B605" s="44" t="str">
        <f t="shared" ca="1" si="92"/>
        <v/>
      </c>
      <c r="C605" s="31" t="str">
        <f t="shared" ca="1" si="97"/>
        <v/>
      </c>
      <c r="D605" s="32" t="str">
        <f t="shared" ca="1" si="93"/>
        <v/>
      </c>
      <c r="E605" s="4" t="str">
        <f t="shared" ca="1" si="98"/>
        <v/>
      </c>
      <c r="F605" s="31" t="str">
        <f t="shared" ca="1" si="99"/>
        <v/>
      </c>
      <c r="G605" s="32" t="str">
        <f t="shared" ca="1" si="94"/>
        <v/>
      </c>
      <c r="H605" s="77" t="str">
        <f t="shared" ca="1" si="95"/>
        <v/>
      </c>
      <c r="N605" s="159" t="str">
        <f t="shared" si="100"/>
        <v/>
      </c>
      <c r="O605" s="159" t="str">
        <f t="shared" si="96"/>
        <v/>
      </c>
    </row>
    <row r="606" spans="1:15">
      <c r="A606" s="164" t="str">
        <f t="shared" ca="1" si="91"/>
        <v/>
      </c>
      <c r="B606" s="44" t="str">
        <f t="shared" ca="1" si="92"/>
        <v/>
      </c>
      <c r="C606" s="31" t="str">
        <f t="shared" ca="1" si="97"/>
        <v/>
      </c>
      <c r="D606" s="32" t="str">
        <f t="shared" ca="1" si="93"/>
        <v/>
      </c>
      <c r="E606" s="4" t="str">
        <f t="shared" ca="1" si="98"/>
        <v/>
      </c>
      <c r="F606" s="31" t="str">
        <f t="shared" ca="1" si="99"/>
        <v/>
      </c>
      <c r="G606" s="32" t="str">
        <f t="shared" ca="1" si="94"/>
        <v/>
      </c>
      <c r="H606" s="77" t="str">
        <f t="shared" ca="1" si="95"/>
        <v/>
      </c>
      <c r="N606" s="159" t="str">
        <f t="shared" si="100"/>
        <v/>
      </c>
      <c r="O606" s="159" t="str">
        <f t="shared" si="96"/>
        <v/>
      </c>
    </row>
    <row r="607" spans="1:15">
      <c r="A607" s="164" t="str">
        <f t="shared" ca="1" si="91"/>
        <v/>
      </c>
      <c r="B607" s="44" t="str">
        <f t="shared" ca="1" si="92"/>
        <v/>
      </c>
      <c r="C607" s="31" t="str">
        <f t="shared" ca="1" si="97"/>
        <v/>
      </c>
      <c r="D607" s="32" t="str">
        <f t="shared" ca="1" si="93"/>
        <v/>
      </c>
      <c r="E607" s="4" t="str">
        <f t="shared" ca="1" si="98"/>
        <v/>
      </c>
      <c r="F607" s="31" t="str">
        <f t="shared" ca="1" si="99"/>
        <v/>
      </c>
      <c r="G607" s="32" t="str">
        <f t="shared" ca="1" si="94"/>
        <v/>
      </c>
      <c r="H607" s="77" t="str">
        <f t="shared" ca="1" si="95"/>
        <v/>
      </c>
      <c r="N607" s="159" t="str">
        <f t="shared" si="100"/>
        <v/>
      </c>
      <c r="O607" s="159" t="str">
        <f t="shared" si="96"/>
        <v/>
      </c>
    </row>
    <row r="608" spans="1:15">
      <c r="A608" s="164" t="str">
        <f t="shared" ca="1" si="91"/>
        <v/>
      </c>
      <c r="B608" s="44" t="str">
        <f t="shared" ca="1" si="92"/>
        <v/>
      </c>
      <c r="C608" s="31" t="str">
        <f t="shared" ca="1" si="97"/>
        <v/>
      </c>
      <c r="D608" s="32" t="str">
        <f t="shared" ca="1" si="93"/>
        <v/>
      </c>
      <c r="E608" s="4" t="str">
        <f t="shared" ca="1" si="98"/>
        <v/>
      </c>
      <c r="F608" s="31" t="str">
        <f t="shared" ca="1" si="99"/>
        <v/>
      </c>
      <c r="G608" s="32" t="str">
        <f t="shared" ca="1" si="94"/>
        <v/>
      </c>
      <c r="H608" s="77" t="str">
        <f t="shared" ca="1" si="95"/>
        <v/>
      </c>
      <c r="N608" s="159" t="str">
        <f t="shared" si="100"/>
        <v/>
      </c>
      <c r="O608" s="159" t="str">
        <f t="shared" si="96"/>
        <v/>
      </c>
    </row>
    <row r="609" spans="1:15">
      <c r="A609" s="164" t="str">
        <f t="shared" ca="1" si="91"/>
        <v/>
      </c>
      <c r="B609" s="44" t="str">
        <f t="shared" ca="1" si="92"/>
        <v/>
      </c>
      <c r="C609" s="31" t="str">
        <f t="shared" ca="1" si="97"/>
        <v/>
      </c>
      <c r="D609" s="32" t="str">
        <f t="shared" ca="1" si="93"/>
        <v/>
      </c>
      <c r="E609" s="4" t="str">
        <f t="shared" ca="1" si="98"/>
        <v/>
      </c>
      <c r="F609" s="31" t="str">
        <f t="shared" ca="1" si="99"/>
        <v/>
      </c>
      <c r="G609" s="32" t="str">
        <f t="shared" ca="1" si="94"/>
        <v/>
      </c>
      <c r="H609" s="77" t="str">
        <f t="shared" ca="1" si="95"/>
        <v/>
      </c>
      <c r="N609" s="159" t="str">
        <f t="shared" si="100"/>
        <v/>
      </c>
      <c r="O609" s="159" t="str">
        <f t="shared" si="96"/>
        <v/>
      </c>
    </row>
    <row r="610" spans="1:15">
      <c r="A610" s="164" t="str">
        <f t="shared" ca="1" si="91"/>
        <v/>
      </c>
      <c r="B610" s="44" t="str">
        <f t="shared" ca="1" si="92"/>
        <v/>
      </c>
      <c r="C610" s="31" t="str">
        <f t="shared" ca="1" si="97"/>
        <v/>
      </c>
      <c r="D610" s="32" t="str">
        <f t="shared" ca="1" si="93"/>
        <v/>
      </c>
      <c r="E610" s="4" t="str">
        <f t="shared" ca="1" si="98"/>
        <v/>
      </c>
      <c r="F610" s="31" t="str">
        <f t="shared" ca="1" si="99"/>
        <v/>
      </c>
      <c r="G610" s="32" t="str">
        <f t="shared" ca="1" si="94"/>
        <v/>
      </c>
      <c r="H610" s="77" t="str">
        <f t="shared" ca="1" si="95"/>
        <v/>
      </c>
      <c r="N610" s="159" t="str">
        <f t="shared" si="100"/>
        <v/>
      </c>
      <c r="O610" s="159" t="str">
        <f t="shared" si="96"/>
        <v/>
      </c>
    </row>
    <row r="611" spans="1:15">
      <c r="A611" s="164" t="str">
        <f t="shared" ca="1" si="91"/>
        <v/>
      </c>
      <c r="B611" s="44" t="str">
        <f t="shared" ca="1" si="92"/>
        <v/>
      </c>
      <c r="C611" s="31" t="str">
        <f t="shared" ca="1" si="97"/>
        <v/>
      </c>
      <c r="D611" s="32" t="str">
        <f t="shared" ca="1" si="93"/>
        <v/>
      </c>
      <c r="E611" s="4" t="str">
        <f t="shared" ca="1" si="98"/>
        <v/>
      </c>
      <c r="F611" s="31" t="str">
        <f t="shared" ca="1" si="99"/>
        <v/>
      </c>
      <c r="G611" s="32" t="str">
        <f t="shared" ca="1" si="94"/>
        <v/>
      </c>
      <c r="H611" s="77" t="str">
        <f t="shared" ca="1" si="95"/>
        <v/>
      </c>
      <c r="N611" s="159" t="str">
        <f t="shared" si="100"/>
        <v/>
      </c>
      <c r="O611" s="159" t="str">
        <f t="shared" si="96"/>
        <v/>
      </c>
    </row>
    <row r="612" spans="1:15">
      <c r="A612" s="164" t="str">
        <f t="shared" ca="1" si="91"/>
        <v/>
      </c>
      <c r="B612" s="44" t="str">
        <f t="shared" ca="1" si="92"/>
        <v/>
      </c>
      <c r="C612" s="31" t="str">
        <f t="shared" ca="1" si="97"/>
        <v/>
      </c>
      <c r="D612" s="32" t="str">
        <f t="shared" ca="1" si="93"/>
        <v/>
      </c>
      <c r="E612" s="4" t="str">
        <f t="shared" ca="1" si="98"/>
        <v/>
      </c>
      <c r="F612" s="31" t="str">
        <f t="shared" ca="1" si="99"/>
        <v/>
      </c>
      <c r="G612" s="32" t="str">
        <f t="shared" ca="1" si="94"/>
        <v/>
      </c>
      <c r="H612" s="77" t="str">
        <f t="shared" ca="1" si="95"/>
        <v/>
      </c>
      <c r="N612" s="159" t="str">
        <f t="shared" si="100"/>
        <v/>
      </c>
      <c r="O612" s="159" t="str">
        <f t="shared" si="96"/>
        <v/>
      </c>
    </row>
    <row r="613" spans="1:15">
      <c r="A613" s="164" t="str">
        <f t="shared" ca="1" si="91"/>
        <v/>
      </c>
      <c r="B613" s="44" t="str">
        <f t="shared" ca="1" si="92"/>
        <v/>
      </c>
      <c r="C613" s="31" t="str">
        <f t="shared" ca="1" si="97"/>
        <v/>
      </c>
      <c r="D613" s="32" t="str">
        <f t="shared" ca="1" si="93"/>
        <v/>
      </c>
      <c r="E613" s="4" t="str">
        <f t="shared" ca="1" si="98"/>
        <v/>
      </c>
      <c r="F613" s="31" t="str">
        <f t="shared" ca="1" si="99"/>
        <v/>
      </c>
      <c r="G613" s="32" t="str">
        <f t="shared" ca="1" si="94"/>
        <v/>
      </c>
      <c r="H613" s="77" t="str">
        <f t="shared" ca="1" si="95"/>
        <v/>
      </c>
      <c r="N613" s="159" t="str">
        <f t="shared" si="100"/>
        <v/>
      </c>
      <c r="O613" s="159" t="str">
        <f t="shared" si="96"/>
        <v/>
      </c>
    </row>
    <row r="614" spans="1:15">
      <c r="A614" s="164" t="str">
        <f t="shared" ca="1" si="91"/>
        <v/>
      </c>
      <c r="B614" s="44" t="str">
        <f t="shared" ca="1" si="92"/>
        <v/>
      </c>
      <c r="C614" s="31" t="str">
        <f t="shared" ca="1" si="97"/>
        <v/>
      </c>
      <c r="D614" s="32" t="str">
        <f t="shared" ca="1" si="93"/>
        <v/>
      </c>
      <c r="E614" s="4" t="str">
        <f t="shared" ca="1" si="98"/>
        <v/>
      </c>
      <c r="F614" s="31" t="str">
        <f t="shared" ca="1" si="99"/>
        <v/>
      </c>
      <c r="G614" s="32" t="str">
        <f t="shared" ca="1" si="94"/>
        <v/>
      </c>
      <c r="H614" s="77" t="str">
        <f t="shared" ca="1" si="95"/>
        <v/>
      </c>
      <c r="N614" s="159" t="str">
        <f t="shared" si="100"/>
        <v/>
      </c>
      <c r="O614" s="159" t="str">
        <f t="shared" si="96"/>
        <v/>
      </c>
    </row>
    <row r="615" spans="1:15">
      <c r="A615" s="164" t="str">
        <f t="shared" ca="1" si="91"/>
        <v/>
      </c>
      <c r="B615" s="44" t="str">
        <f t="shared" ca="1" si="92"/>
        <v/>
      </c>
      <c r="C615" s="31" t="str">
        <f t="shared" ca="1" si="97"/>
        <v/>
      </c>
      <c r="D615" s="32" t="str">
        <f t="shared" ca="1" si="93"/>
        <v/>
      </c>
      <c r="E615" s="4" t="str">
        <f t="shared" ca="1" si="98"/>
        <v/>
      </c>
      <c r="F615" s="31" t="str">
        <f t="shared" ca="1" si="99"/>
        <v/>
      </c>
      <c r="G615" s="32" t="str">
        <f t="shared" ca="1" si="94"/>
        <v/>
      </c>
      <c r="H615" s="77" t="str">
        <f t="shared" ca="1" si="95"/>
        <v/>
      </c>
      <c r="N615" s="159" t="str">
        <f t="shared" si="100"/>
        <v/>
      </c>
      <c r="O615" s="159" t="str">
        <f t="shared" si="96"/>
        <v/>
      </c>
    </row>
    <row r="616" spans="1:15">
      <c r="A616" s="164" t="str">
        <f t="shared" ca="1" si="91"/>
        <v/>
      </c>
      <c r="B616" s="44" t="str">
        <f t="shared" ca="1" si="92"/>
        <v/>
      </c>
      <c r="C616" s="31" t="str">
        <f t="shared" ca="1" si="97"/>
        <v/>
      </c>
      <c r="D616" s="32" t="str">
        <f t="shared" ca="1" si="93"/>
        <v/>
      </c>
      <c r="E616" s="4" t="str">
        <f t="shared" ca="1" si="98"/>
        <v/>
      </c>
      <c r="F616" s="31" t="str">
        <f t="shared" ca="1" si="99"/>
        <v/>
      </c>
      <c r="G616" s="32" t="str">
        <f t="shared" ca="1" si="94"/>
        <v/>
      </c>
      <c r="H616" s="77" t="str">
        <f t="shared" ca="1" si="95"/>
        <v/>
      </c>
      <c r="N616" s="159" t="str">
        <f t="shared" si="100"/>
        <v/>
      </c>
      <c r="O616" s="159" t="str">
        <f t="shared" si="96"/>
        <v/>
      </c>
    </row>
    <row r="617" spans="1:15">
      <c r="A617" s="164" t="str">
        <f t="shared" ref="A617:A680" ca="1" si="101">IF(AND(ISBLANK(P606), A616 = $P$1),NOW(),IF(ISBLANK(P606),"",P606))</f>
        <v/>
      </c>
      <c r="B617" s="44" t="str">
        <f t="shared" ref="B617:B680" ca="1" si="102">IF(COUNTIF(J:J,A617)=1,VLOOKUP(A617,J:K,2), IF(COUNTIF(J:J,A617)=0,$B$10,""))</f>
        <v/>
      </c>
      <c r="C617" s="31" t="str">
        <f t="shared" ca="1" si="97"/>
        <v/>
      </c>
      <c r="D617" s="32" t="str">
        <f t="shared" ref="D617:D680" ca="1" si="103">IF(ISERROR(B617-2),"",$B$6*ROUNDUP(A617-$A$14,0)/360*$B$5)</f>
        <v/>
      </c>
      <c r="E617" s="4" t="str">
        <f t="shared" ca="1" si="98"/>
        <v/>
      </c>
      <c r="F617" s="31" t="str">
        <f t="shared" ca="1" si="99"/>
        <v/>
      </c>
      <c r="G617" s="32" t="str">
        <f t="shared" ref="G617:G680" ca="1" si="104">IF(ISERROR(E617-2),"",$C$6*ROUNDUP(A617-$A$14,0)/360*$C$5)</f>
        <v/>
      </c>
      <c r="H617" s="77" t="str">
        <f t="shared" ref="H617:H680" ca="1" si="105">IF(ISERROR(B617-2),"",C617+D617-F617-G617)</f>
        <v/>
      </c>
      <c r="N617" s="159" t="str">
        <f t="shared" si="100"/>
        <v/>
      </c>
      <c r="O617" s="159" t="str">
        <f t="shared" si="96"/>
        <v/>
      </c>
    </row>
    <row r="618" spans="1:15">
      <c r="A618" s="164" t="str">
        <f t="shared" ca="1" si="101"/>
        <v/>
      </c>
      <c r="B618" s="44" t="str">
        <f t="shared" ca="1" si="102"/>
        <v/>
      </c>
      <c r="C618" s="31" t="str">
        <f t="shared" ca="1" si="97"/>
        <v/>
      </c>
      <c r="D618" s="32" t="str">
        <f t="shared" ca="1" si="103"/>
        <v/>
      </c>
      <c r="E618" s="4" t="str">
        <f t="shared" ca="1" si="98"/>
        <v/>
      </c>
      <c r="F618" s="31" t="str">
        <f t="shared" ca="1" si="99"/>
        <v/>
      </c>
      <c r="G618" s="32" t="str">
        <f t="shared" ca="1" si="104"/>
        <v/>
      </c>
      <c r="H618" s="77" t="str">
        <f t="shared" ca="1" si="105"/>
        <v/>
      </c>
      <c r="N618" s="159" t="str">
        <f t="shared" si="100"/>
        <v/>
      </c>
      <c r="O618" s="159" t="str">
        <f t="shared" si="96"/>
        <v/>
      </c>
    </row>
    <row r="619" spans="1:15">
      <c r="A619" s="164" t="str">
        <f t="shared" ca="1" si="101"/>
        <v/>
      </c>
      <c r="B619" s="44" t="str">
        <f t="shared" ca="1" si="102"/>
        <v/>
      </c>
      <c r="C619" s="31" t="str">
        <f t="shared" ca="1" si="97"/>
        <v/>
      </c>
      <c r="D619" s="32" t="str">
        <f t="shared" ca="1" si="103"/>
        <v/>
      </c>
      <c r="E619" s="4" t="str">
        <f t="shared" ca="1" si="98"/>
        <v/>
      </c>
      <c r="F619" s="31" t="str">
        <f t="shared" ca="1" si="99"/>
        <v/>
      </c>
      <c r="G619" s="32" t="str">
        <f t="shared" ca="1" si="104"/>
        <v/>
      </c>
      <c r="H619" s="77" t="str">
        <f t="shared" ca="1" si="105"/>
        <v/>
      </c>
      <c r="N619" s="159" t="str">
        <f t="shared" si="100"/>
        <v/>
      </c>
      <c r="O619" s="159" t="str">
        <f t="shared" si="96"/>
        <v/>
      </c>
    </row>
    <row r="620" spans="1:15">
      <c r="A620" s="164" t="str">
        <f t="shared" ca="1" si="101"/>
        <v/>
      </c>
      <c r="B620" s="44" t="str">
        <f t="shared" ca="1" si="102"/>
        <v/>
      </c>
      <c r="C620" s="31" t="str">
        <f t="shared" ca="1" si="97"/>
        <v/>
      </c>
      <c r="D620" s="32" t="str">
        <f t="shared" ca="1" si="103"/>
        <v/>
      </c>
      <c r="E620" s="4" t="str">
        <f t="shared" ca="1" si="98"/>
        <v/>
      </c>
      <c r="F620" s="31" t="str">
        <f t="shared" ca="1" si="99"/>
        <v/>
      </c>
      <c r="G620" s="32" t="str">
        <f t="shared" ca="1" si="104"/>
        <v/>
      </c>
      <c r="H620" s="77" t="str">
        <f t="shared" ca="1" si="105"/>
        <v/>
      </c>
      <c r="N620" s="159" t="str">
        <f t="shared" si="100"/>
        <v/>
      </c>
      <c r="O620" s="159" t="str">
        <f t="shared" si="96"/>
        <v/>
      </c>
    </row>
    <row r="621" spans="1:15">
      <c r="A621" s="164" t="str">
        <f t="shared" ca="1" si="101"/>
        <v/>
      </c>
      <c r="B621" s="44" t="str">
        <f t="shared" ca="1" si="102"/>
        <v/>
      </c>
      <c r="C621" s="31" t="str">
        <f t="shared" ca="1" si="97"/>
        <v/>
      </c>
      <c r="D621" s="32" t="str">
        <f t="shared" ca="1" si="103"/>
        <v/>
      </c>
      <c r="E621" s="4" t="str">
        <f t="shared" ca="1" si="98"/>
        <v/>
      </c>
      <c r="F621" s="31" t="str">
        <f t="shared" ca="1" si="99"/>
        <v/>
      </c>
      <c r="G621" s="32" t="str">
        <f t="shared" ca="1" si="104"/>
        <v/>
      </c>
      <c r="H621" s="77" t="str">
        <f t="shared" ca="1" si="105"/>
        <v/>
      </c>
      <c r="N621" s="159" t="str">
        <f t="shared" si="100"/>
        <v/>
      </c>
      <c r="O621" s="159" t="str">
        <f t="shared" si="96"/>
        <v/>
      </c>
    </row>
    <row r="622" spans="1:15">
      <c r="A622" s="164" t="str">
        <f t="shared" ca="1" si="101"/>
        <v/>
      </c>
      <c r="B622" s="44" t="str">
        <f t="shared" ca="1" si="102"/>
        <v/>
      </c>
      <c r="C622" s="31" t="str">
        <f t="shared" ca="1" si="97"/>
        <v/>
      </c>
      <c r="D622" s="32" t="str">
        <f t="shared" ca="1" si="103"/>
        <v/>
      </c>
      <c r="E622" s="4" t="str">
        <f t="shared" ca="1" si="98"/>
        <v/>
      </c>
      <c r="F622" s="31" t="str">
        <f t="shared" ca="1" si="99"/>
        <v/>
      </c>
      <c r="G622" s="32" t="str">
        <f t="shared" ca="1" si="104"/>
        <v/>
      </c>
      <c r="H622" s="77" t="str">
        <f t="shared" ca="1" si="105"/>
        <v/>
      </c>
      <c r="N622" s="159" t="str">
        <f t="shared" si="100"/>
        <v/>
      </c>
      <c r="O622" s="159" t="str">
        <f t="shared" si="96"/>
        <v/>
      </c>
    </row>
    <row r="623" spans="1:15">
      <c r="A623" s="164" t="str">
        <f t="shared" ca="1" si="101"/>
        <v/>
      </c>
      <c r="B623" s="44" t="str">
        <f t="shared" ca="1" si="102"/>
        <v/>
      </c>
      <c r="C623" s="31" t="str">
        <f t="shared" ca="1" si="97"/>
        <v/>
      </c>
      <c r="D623" s="32" t="str">
        <f t="shared" ca="1" si="103"/>
        <v/>
      </c>
      <c r="E623" s="4" t="str">
        <f t="shared" ca="1" si="98"/>
        <v/>
      </c>
      <c r="F623" s="31" t="str">
        <f t="shared" ca="1" si="99"/>
        <v/>
      </c>
      <c r="G623" s="32" t="str">
        <f t="shared" ca="1" si="104"/>
        <v/>
      </c>
      <c r="H623" s="77" t="str">
        <f t="shared" ca="1" si="105"/>
        <v/>
      </c>
      <c r="N623" s="159" t="str">
        <f t="shared" si="100"/>
        <v/>
      </c>
      <c r="O623" s="159" t="str">
        <f t="shared" si="96"/>
        <v/>
      </c>
    </row>
    <row r="624" spans="1:15">
      <c r="A624" s="164" t="str">
        <f t="shared" ca="1" si="101"/>
        <v/>
      </c>
      <c r="B624" s="44" t="str">
        <f t="shared" ca="1" si="102"/>
        <v/>
      </c>
      <c r="C624" s="31" t="str">
        <f t="shared" ca="1" si="97"/>
        <v/>
      </c>
      <c r="D624" s="32" t="str">
        <f t="shared" ca="1" si="103"/>
        <v/>
      </c>
      <c r="E624" s="4" t="str">
        <f t="shared" ca="1" si="98"/>
        <v/>
      </c>
      <c r="F624" s="31" t="str">
        <f t="shared" ca="1" si="99"/>
        <v/>
      </c>
      <c r="G624" s="32" t="str">
        <f t="shared" ca="1" si="104"/>
        <v/>
      </c>
      <c r="H624" s="77" t="str">
        <f t="shared" ca="1" si="105"/>
        <v/>
      </c>
      <c r="N624" s="159" t="str">
        <f t="shared" si="100"/>
        <v/>
      </c>
      <c r="O624" s="159" t="str">
        <f t="shared" si="96"/>
        <v/>
      </c>
    </row>
    <row r="625" spans="1:15">
      <c r="A625" s="164" t="str">
        <f t="shared" ca="1" si="101"/>
        <v/>
      </c>
      <c r="B625" s="44" t="str">
        <f t="shared" ca="1" si="102"/>
        <v/>
      </c>
      <c r="C625" s="31" t="str">
        <f t="shared" ca="1" si="97"/>
        <v/>
      </c>
      <c r="D625" s="32" t="str">
        <f t="shared" ca="1" si="103"/>
        <v/>
      </c>
      <c r="E625" s="4" t="str">
        <f t="shared" ca="1" si="98"/>
        <v/>
      </c>
      <c r="F625" s="31" t="str">
        <f t="shared" ca="1" si="99"/>
        <v/>
      </c>
      <c r="G625" s="32" t="str">
        <f t="shared" ca="1" si="104"/>
        <v/>
      </c>
      <c r="H625" s="77" t="str">
        <f t="shared" ca="1" si="105"/>
        <v/>
      </c>
      <c r="N625" s="159" t="str">
        <f t="shared" si="100"/>
        <v/>
      </c>
      <c r="O625" s="159" t="str">
        <f t="shared" si="96"/>
        <v/>
      </c>
    </row>
    <row r="626" spans="1:15">
      <c r="A626" s="164" t="str">
        <f t="shared" ca="1" si="101"/>
        <v/>
      </c>
      <c r="B626" s="44" t="str">
        <f t="shared" ca="1" si="102"/>
        <v/>
      </c>
      <c r="C626" s="31" t="str">
        <f t="shared" ca="1" si="97"/>
        <v/>
      </c>
      <c r="D626" s="32" t="str">
        <f t="shared" ca="1" si="103"/>
        <v/>
      </c>
      <c r="E626" s="4" t="str">
        <f t="shared" ca="1" si="98"/>
        <v/>
      </c>
      <c r="F626" s="31" t="str">
        <f t="shared" ca="1" si="99"/>
        <v/>
      </c>
      <c r="G626" s="32" t="str">
        <f t="shared" ca="1" si="104"/>
        <v/>
      </c>
      <c r="H626" s="77" t="str">
        <f t="shared" ca="1" si="105"/>
        <v/>
      </c>
      <c r="N626" s="159" t="str">
        <f t="shared" si="100"/>
        <v/>
      </c>
      <c r="O626" s="159" t="str">
        <f t="shared" si="96"/>
        <v/>
      </c>
    </row>
    <row r="627" spans="1:15">
      <c r="A627" s="164" t="str">
        <f t="shared" ca="1" si="101"/>
        <v/>
      </c>
      <c r="B627" s="44" t="str">
        <f t="shared" ca="1" si="102"/>
        <v/>
      </c>
      <c r="C627" s="31" t="str">
        <f t="shared" ca="1" si="97"/>
        <v/>
      </c>
      <c r="D627" s="32" t="str">
        <f t="shared" ca="1" si="103"/>
        <v/>
      </c>
      <c r="E627" s="4" t="str">
        <f t="shared" ca="1" si="98"/>
        <v/>
      </c>
      <c r="F627" s="31" t="str">
        <f t="shared" ca="1" si="99"/>
        <v/>
      </c>
      <c r="G627" s="32" t="str">
        <f t="shared" ca="1" si="104"/>
        <v/>
      </c>
      <c r="H627" s="77" t="str">
        <f t="shared" ca="1" si="105"/>
        <v/>
      </c>
      <c r="N627" s="159" t="str">
        <f t="shared" si="100"/>
        <v/>
      </c>
      <c r="O627" s="159" t="str">
        <f t="shared" si="96"/>
        <v/>
      </c>
    </row>
    <row r="628" spans="1:15">
      <c r="A628" s="164" t="str">
        <f t="shared" ca="1" si="101"/>
        <v/>
      </c>
      <c r="B628" s="44" t="str">
        <f t="shared" ca="1" si="102"/>
        <v/>
      </c>
      <c r="C628" s="31" t="str">
        <f t="shared" ca="1" si="97"/>
        <v/>
      </c>
      <c r="D628" s="32" t="str">
        <f t="shared" ca="1" si="103"/>
        <v/>
      </c>
      <c r="E628" s="4" t="str">
        <f t="shared" ca="1" si="98"/>
        <v/>
      </c>
      <c r="F628" s="31" t="str">
        <f t="shared" ca="1" si="99"/>
        <v/>
      </c>
      <c r="G628" s="32" t="str">
        <f t="shared" ca="1" si="104"/>
        <v/>
      </c>
      <c r="H628" s="77" t="str">
        <f t="shared" ca="1" si="105"/>
        <v/>
      </c>
      <c r="N628" s="159" t="str">
        <f t="shared" si="100"/>
        <v/>
      </c>
      <c r="O628" s="159" t="str">
        <f t="shared" si="96"/>
        <v/>
      </c>
    </row>
    <row r="629" spans="1:15">
      <c r="A629" s="164" t="str">
        <f t="shared" ca="1" si="101"/>
        <v/>
      </c>
      <c r="B629" s="44" t="str">
        <f t="shared" ca="1" si="102"/>
        <v/>
      </c>
      <c r="C629" s="31" t="str">
        <f t="shared" ca="1" si="97"/>
        <v/>
      </c>
      <c r="D629" s="32" t="str">
        <f t="shared" ca="1" si="103"/>
        <v/>
      </c>
      <c r="E629" s="4" t="str">
        <f t="shared" ca="1" si="98"/>
        <v/>
      </c>
      <c r="F629" s="31" t="str">
        <f t="shared" ca="1" si="99"/>
        <v/>
      </c>
      <c r="G629" s="32" t="str">
        <f t="shared" ca="1" si="104"/>
        <v/>
      </c>
      <c r="H629" s="77" t="str">
        <f t="shared" ca="1" si="105"/>
        <v/>
      </c>
      <c r="N629" s="159" t="str">
        <f t="shared" si="100"/>
        <v/>
      </c>
      <c r="O629" s="159" t="str">
        <f t="shared" si="96"/>
        <v/>
      </c>
    </row>
    <row r="630" spans="1:15">
      <c r="A630" s="164" t="str">
        <f t="shared" ca="1" si="101"/>
        <v/>
      </c>
      <c r="B630" s="44" t="str">
        <f t="shared" ca="1" si="102"/>
        <v/>
      </c>
      <c r="C630" s="31" t="str">
        <f t="shared" ca="1" si="97"/>
        <v/>
      </c>
      <c r="D630" s="32" t="str">
        <f t="shared" ca="1" si="103"/>
        <v/>
      </c>
      <c r="E630" s="4" t="str">
        <f t="shared" ca="1" si="98"/>
        <v/>
      </c>
      <c r="F630" s="31" t="str">
        <f t="shared" ca="1" si="99"/>
        <v/>
      </c>
      <c r="G630" s="32" t="str">
        <f t="shared" ca="1" si="104"/>
        <v/>
      </c>
      <c r="H630" s="77" t="str">
        <f t="shared" ca="1" si="105"/>
        <v/>
      </c>
      <c r="N630" s="159" t="str">
        <f t="shared" si="100"/>
        <v/>
      </c>
      <c r="O630" s="159" t="str">
        <f t="shared" si="96"/>
        <v/>
      </c>
    </row>
    <row r="631" spans="1:15">
      <c r="A631" s="164" t="str">
        <f t="shared" ca="1" si="101"/>
        <v/>
      </c>
      <c r="B631" s="44" t="str">
        <f t="shared" ca="1" si="102"/>
        <v/>
      </c>
      <c r="C631" s="31" t="str">
        <f t="shared" ca="1" si="97"/>
        <v/>
      </c>
      <c r="D631" s="32" t="str">
        <f t="shared" ca="1" si="103"/>
        <v/>
      </c>
      <c r="E631" s="4" t="str">
        <f t="shared" ca="1" si="98"/>
        <v/>
      </c>
      <c r="F631" s="31" t="str">
        <f t="shared" ca="1" si="99"/>
        <v/>
      </c>
      <c r="G631" s="32" t="str">
        <f t="shared" ca="1" si="104"/>
        <v/>
      </c>
      <c r="H631" s="77" t="str">
        <f t="shared" ca="1" si="105"/>
        <v/>
      </c>
      <c r="N631" s="159" t="str">
        <f t="shared" si="100"/>
        <v/>
      </c>
      <c r="O631" s="159" t="str">
        <f t="shared" si="96"/>
        <v/>
      </c>
    </row>
    <row r="632" spans="1:15">
      <c r="A632" s="164" t="str">
        <f t="shared" ca="1" si="101"/>
        <v/>
      </c>
      <c r="B632" s="44" t="str">
        <f t="shared" ca="1" si="102"/>
        <v/>
      </c>
      <c r="C632" s="31" t="str">
        <f t="shared" ca="1" si="97"/>
        <v/>
      </c>
      <c r="D632" s="32" t="str">
        <f t="shared" ca="1" si="103"/>
        <v/>
      </c>
      <c r="E632" s="4" t="str">
        <f t="shared" ca="1" si="98"/>
        <v/>
      </c>
      <c r="F632" s="31" t="str">
        <f t="shared" ca="1" si="99"/>
        <v/>
      </c>
      <c r="G632" s="32" t="str">
        <f t="shared" ca="1" si="104"/>
        <v/>
      </c>
      <c r="H632" s="77" t="str">
        <f t="shared" ca="1" si="105"/>
        <v/>
      </c>
      <c r="N632" s="159" t="str">
        <f t="shared" si="100"/>
        <v/>
      </c>
      <c r="O632" s="159" t="str">
        <f t="shared" si="96"/>
        <v/>
      </c>
    </row>
    <row r="633" spans="1:15">
      <c r="A633" s="164" t="str">
        <f t="shared" ca="1" si="101"/>
        <v/>
      </c>
      <c r="B633" s="44" t="str">
        <f t="shared" ca="1" si="102"/>
        <v/>
      </c>
      <c r="C633" s="31" t="str">
        <f t="shared" ca="1" si="97"/>
        <v/>
      </c>
      <c r="D633" s="32" t="str">
        <f t="shared" ca="1" si="103"/>
        <v/>
      </c>
      <c r="E633" s="4" t="str">
        <f t="shared" ca="1" si="98"/>
        <v/>
      </c>
      <c r="F633" s="31" t="str">
        <f t="shared" ca="1" si="99"/>
        <v/>
      </c>
      <c r="G633" s="32" t="str">
        <f t="shared" ca="1" si="104"/>
        <v/>
      </c>
      <c r="H633" s="77" t="str">
        <f t="shared" ca="1" si="105"/>
        <v/>
      </c>
      <c r="N633" s="159" t="str">
        <f t="shared" si="100"/>
        <v/>
      </c>
      <c r="O633" s="159" t="str">
        <f t="shared" si="96"/>
        <v/>
      </c>
    </row>
    <row r="634" spans="1:15">
      <c r="A634" s="164" t="str">
        <f t="shared" ca="1" si="101"/>
        <v/>
      </c>
      <c r="B634" s="44" t="str">
        <f t="shared" ca="1" si="102"/>
        <v/>
      </c>
      <c r="C634" s="31" t="str">
        <f t="shared" ca="1" si="97"/>
        <v/>
      </c>
      <c r="D634" s="32" t="str">
        <f t="shared" ca="1" si="103"/>
        <v/>
      </c>
      <c r="E634" s="4" t="str">
        <f t="shared" ca="1" si="98"/>
        <v/>
      </c>
      <c r="F634" s="31" t="str">
        <f t="shared" ca="1" si="99"/>
        <v/>
      </c>
      <c r="G634" s="32" t="str">
        <f t="shared" ca="1" si="104"/>
        <v/>
      </c>
      <c r="H634" s="77" t="str">
        <f t="shared" ca="1" si="105"/>
        <v/>
      </c>
      <c r="N634" s="159" t="str">
        <f t="shared" si="100"/>
        <v/>
      </c>
      <c r="O634" s="159" t="str">
        <f t="shared" si="96"/>
        <v/>
      </c>
    </row>
    <row r="635" spans="1:15">
      <c r="A635" s="164" t="str">
        <f t="shared" ca="1" si="101"/>
        <v/>
      </c>
      <c r="B635" s="44" t="str">
        <f t="shared" ca="1" si="102"/>
        <v/>
      </c>
      <c r="C635" s="31" t="str">
        <f t="shared" ca="1" si="97"/>
        <v/>
      </c>
      <c r="D635" s="32" t="str">
        <f t="shared" ca="1" si="103"/>
        <v/>
      </c>
      <c r="E635" s="4" t="str">
        <f t="shared" ca="1" si="98"/>
        <v/>
      </c>
      <c r="F635" s="31" t="str">
        <f t="shared" ca="1" si="99"/>
        <v/>
      </c>
      <c r="G635" s="32" t="str">
        <f t="shared" ca="1" si="104"/>
        <v/>
      </c>
      <c r="H635" s="77" t="str">
        <f t="shared" ca="1" si="105"/>
        <v/>
      </c>
      <c r="N635" s="159" t="str">
        <f t="shared" si="100"/>
        <v/>
      </c>
      <c r="O635" s="159" t="str">
        <f t="shared" si="96"/>
        <v/>
      </c>
    </row>
    <row r="636" spans="1:15">
      <c r="A636" s="164" t="str">
        <f t="shared" ca="1" si="101"/>
        <v/>
      </c>
      <c r="B636" s="44" t="str">
        <f t="shared" ca="1" si="102"/>
        <v/>
      </c>
      <c r="C636" s="31" t="str">
        <f t="shared" ca="1" si="97"/>
        <v/>
      </c>
      <c r="D636" s="32" t="str">
        <f t="shared" ca="1" si="103"/>
        <v/>
      </c>
      <c r="E636" s="4" t="str">
        <f t="shared" ca="1" si="98"/>
        <v/>
      </c>
      <c r="F636" s="31" t="str">
        <f t="shared" ca="1" si="99"/>
        <v/>
      </c>
      <c r="G636" s="32" t="str">
        <f t="shared" ca="1" si="104"/>
        <v/>
      </c>
      <c r="H636" s="77" t="str">
        <f t="shared" ca="1" si="105"/>
        <v/>
      </c>
      <c r="N636" s="159" t="str">
        <f t="shared" si="100"/>
        <v/>
      </c>
      <c r="O636" s="159" t="str">
        <f t="shared" si="96"/>
        <v/>
      </c>
    </row>
    <row r="637" spans="1:15">
      <c r="A637" s="164" t="str">
        <f t="shared" ca="1" si="101"/>
        <v/>
      </c>
      <c r="B637" s="44" t="str">
        <f t="shared" ca="1" si="102"/>
        <v/>
      </c>
      <c r="C637" s="31" t="str">
        <f t="shared" ca="1" si="97"/>
        <v/>
      </c>
      <c r="D637" s="32" t="str">
        <f t="shared" ca="1" si="103"/>
        <v/>
      </c>
      <c r="E637" s="4" t="str">
        <f t="shared" ca="1" si="98"/>
        <v/>
      </c>
      <c r="F637" s="31" t="str">
        <f t="shared" ca="1" si="99"/>
        <v/>
      </c>
      <c r="G637" s="32" t="str">
        <f t="shared" ca="1" si="104"/>
        <v/>
      </c>
      <c r="H637" s="77" t="str">
        <f t="shared" ca="1" si="105"/>
        <v/>
      </c>
      <c r="N637" s="159" t="str">
        <f t="shared" si="100"/>
        <v/>
      </c>
      <c r="O637" s="159" t="str">
        <f t="shared" si="96"/>
        <v/>
      </c>
    </row>
    <row r="638" spans="1:15">
      <c r="A638" s="164" t="str">
        <f t="shared" ca="1" si="101"/>
        <v/>
      </c>
      <c r="B638" s="44" t="str">
        <f t="shared" ca="1" si="102"/>
        <v/>
      </c>
      <c r="C638" s="31" t="str">
        <f t="shared" ca="1" si="97"/>
        <v/>
      </c>
      <c r="D638" s="32" t="str">
        <f t="shared" ca="1" si="103"/>
        <v/>
      </c>
      <c r="E638" s="4" t="str">
        <f t="shared" ca="1" si="98"/>
        <v/>
      </c>
      <c r="F638" s="31" t="str">
        <f t="shared" ca="1" si="99"/>
        <v/>
      </c>
      <c r="G638" s="32" t="str">
        <f t="shared" ca="1" si="104"/>
        <v/>
      </c>
      <c r="H638" s="77" t="str">
        <f t="shared" ca="1" si="105"/>
        <v/>
      </c>
      <c r="N638" s="159" t="str">
        <f t="shared" si="100"/>
        <v/>
      </c>
      <c r="O638" s="159" t="str">
        <f t="shared" si="96"/>
        <v/>
      </c>
    </row>
    <row r="639" spans="1:15">
      <c r="A639" s="164" t="str">
        <f t="shared" ca="1" si="101"/>
        <v/>
      </c>
      <c r="B639" s="44" t="str">
        <f t="shared" ca="1" si="102"/>
        <v/>
      </c>
      <c r="C639" s="31" t="str">
        <f t="shared" ca="1" si="97"/>
        <v/>
      </c>
      <c r="D639" s="32" t="str">
        <f t="shared" ca="1" si="103"/>
        <v/>
      </c>
      <c r="E639" s="4" t="str">
        <f t="shared" ca="1" si="98"/>
        <v/>
      </c>
      <c r="F639" s="31" t="str">
        <f t="shared" ca="1" si="99"/>
        <v/>
      </c>
      <c r="G639" s="32" t="str">
        <f t="shared" ca="1" si="104"/>
        <v/>
      </c>
      <c r="H639" s="77" t="str">
        <f t="shared" ca="1" si="105"/>
        <v/>
      </c>
      <c r="N639" s="159" t="str">
        <f t="shared" si="100"/>
        <v/>
      </c>
      <c r="O639" s="159" t="str">
        <f t="shared" si="96"/>
        <v/>
      </c>
    </row>
    <row r="640" spans="1:15">
      <c r="A640" s="164" t="str">
        <f t="shared" ca="1" si="101"/>
        <v/>
      </c>
      <c r="B640" s="44" t="str">
        <f t="shared" ca="1" si="102"/>
        <v/>
      </c>
      <c r="C640" s="31" t="str">
        <f t="shared" ca="1" si="97"/>
        <v/>
      </c>
      <c r="D640" s="32" t="str">
        <f t="shared" ca="1" si="103"/>
        <v/>
      </c>
      <c r="E640" s="4" t="str">
        <f t="shared" ca="1" si="98"/>
        <v/>
      </c>
      <c r="F640" s="31" t="str">
        <f t="shared" ca="1" si="99"/>
        <v/>
      </c>
      <c r="G640" s="32" t="str">
        <f t="shared" ca="1" si="104"/>
        <v/>
      </c>
      <c r="H640" s="77" t="str">
        <f t="shared" ca="1" si="105"/>
        <v/>
      </c>
      <c r="N640" s="159" t="str">
        <f t="shared" si="100"/>
        <v/>
      </c>
      <c r="O640" s="159" t="str">
        <f t="shared" si="96"/>
        <v/>
      </c>
    </row>
    <row r="641" spans="1:15">
      <c r="A641" s="164" t="str">
        <f t="shared" ca="1" si="101"/>
        <v/>
      </c>
      <c r="B641" s="44" t="str">
        <f t="shared" ca="1" si="102"/>
        <v/>
      </c>
      <c r="C641" s="31" t="str">
        <f t="shared" ca="1" si="97"/>
        <v/>
      </c>
      <c r="D641" s="32" t="str">
        <f t="shared" ca="1" si="103"/>
        <v/>
      </c>
      <c r="E641" s="4" t="str">
        <f t="shared" ca="1" si="98"/>
        <v/>
      </c>
      <c r="F641" s="31" t="str">
        <f t="shared" ca="1" si="99"/>
        <v/>
      </c>
      <c r="G641" s="32" t="str">
        <f t="shared" ca="1" si="104"/>
        <v/>
      </c>
      <c r="H641" s="77" t="str">
        <f t="shared" ca="1" si="105"/>
        <v/>
      </c>
      <c r="N641" s="159" t="str">
        <f t="shared" si="100"/>
        <v/>
      </c>
      <c r="O641" s="159" t="str">
        <f t="shared" si="96"/>
        <v/>
      </c>
    </row>
    <row r="642" spans="1:15">
      <c r="A642" s="164" t="str">
        <f t="shared" ca="1" si="101"/>
        <v/>
      </c>
      <c r="B642" s="44" t="str">
        <f t="shared" ca="1" si="102"/>
        <v/>
      </c>
      <c r="C642" s="31" t="str">
        <f t="shared" ca="1" si="97"/>
        <v/>
      </c>
      <c r="D642" s="32" t="str">
        <f t="shared" ca="1" si="103"/>
        <v/>
      </c>
      <c r="E642" s="4" t="str">
        <f t="shared" ca="1" si="98"/>
        <v/>
      </c>
      <c r="F642" s="31" t="str">
        <f t="shared" ca="1" si="99"/>
        <v/>
      </c>
      <c r="G642" s="32" t="str">
        <f t="shared" ca="1" si="104"/>
        <v/>
      </c>
      <c r="H642" s="77" t="str">
        <f t="shared" ca="1" si="105"/>
        <v/>
      </c>
      <c r="N642" s="159" t="str">
        <f t="shared" si="100"/>
        <v/>
      </c>
      <c r="O642" s="159" t="str">
        <f t="shared" si="96"/>
        <v/>
      </c>
    </row>
    <row r="643" spans="1:15">
      <c r="A643" s="164" t="str">
        <f t="shared" ca="1" si="101"/>
        <v/>
      </c>
      <c r="B643" s="44" t="str">
        <f t="shared" ca="1" si="102"/>
        <v/>
      </c>
      <c r="C643" s="31" t="str">
        <f t="shared" ca="1" si="97"/>
        <v/>
      </c>
      <c r="D643" s="32" t="str">
        <f t="shared" ca="1" si="103"/>
        <v/>
      </c>
      <c r="E643" s="4" t="str">
        <f t="shared" ca="1" si="98"/>
        <v/>
      </c>
      <c r="F643" s="31" t="str">
        <f t="shared" ca="1" si="99"/>
        <v/>
      </c>
      <c r="G643" s="32" t="str">
        <f t="shared" ca="1" si="104"/>
        <v/>
      </c>
      <c r="H643" s="77" t="str">
        <f t="shared" ca="1" si="105"/>
        <v/>
      </c>
      <c r="N643" s="159" t="str">
        <f t="shared" si="100"/>
        <v/>
      </c>
      <c r="O643" s="159" t="str">
        <f t="shared" si="96"/>
        <v/>
      </c>
    </row>
    <row r="644" spans="1:15">
      <c r="A644" s="164" t="str">
        <f t="shared" ca="1" si="101"/>
        <v/>
      </c>
      <c r="B644" s="44" t="str">
        <f t="shared" ca="1" si="102"/>
        <v/>
      </c>
      <c r="C644" s="31" t="str">
        <f t="shared" ca="1" si="97"/>
        <v/>
      </c>
      <c r="D644" s="32" t="str">
        <f t="shared" ca="1" si="103"/>
        <v/>
      </c>
      <c r="E644" s="4" t="str">
        <f t="shared" ca="1" si="98"/>
        <v/>
      </c>
      <c r="F644" s="31" t="str">
        <f t="shared" ca="1" si="99"/>
        <v/>
      </c>
      <c r="G644" s="32" t="str">
        <f t="shared" ca="1" si="104"/>
        <v/>
      </c>
      <c r="H644" s="77" t="str">
        <f t="shared" ca="1" si="105"/>
        <v/>
      </c>
      <c r="N644" s="159" t="str">
        <f t="shared" si="100"/>
        <v/>
      </c>
      <c r="O644" s="159" t="str">
        <f t="shared" ref="O644:O707" si="106">IF(N644&gt;$A$14,N644,"")</f>
        <v/>
      </c>
    </row>
    <row r="645" spans="1:15">
      <c r="A645" s="164" t="str">
        <f t="shared" ca="1" si="101"/>
        <v/>
      </c>
      <c r="B645" s="44" t="str">
        <f t="shared" ca="1" si="102"/>
        <v/>
      </c>
      <c r="C645" s="31" t="str">
        <f t="shared" ca="1" si="97"/>
        <v/>
      </c>
      <c r="D645" s="32" t="str">
        <f t="shared" ca="1" si="103"/>
        <v/>
      </c>
      <c r="E645" s="4" t="str">
        <f t="shared" ca="1" si="98"/>
        <v/>
      </c>
      <c r="F645" s="31" t="str">
        <f t="shared" ca="1" si="99"/>
        <v/>
      </c>
      <c r="G645" s="32" t="str">
        <f t="shared" ca="1" si="104"/>
        <v/>
      </c>
      <c r="H645" s="77" t="str">
        <f t="shared" ca="1" si="105"/>
        <v/>
      </c>
      <c r="N645" s="159" t="str">
        <f t="shared" si="100"/>
        <v/>
      </c>
      <c r="O645" s="159" t="str">
        <f t="shared" si="106"/>
        <v/>
      </c>
    </row>
    <row r="646" spans="1:15">
      <c r="A646" s="164" t="str">
        <f t="shared" ca="1" si="101"/>
        <v/>
      </c>
      <c r="B646" s="44" t="str">
        <f t="shared" ca="1" si="102"/>
        <v/>
      </c>
      <c r="C646" s="31" t="str">
        <f t="shared" ca="1" si="97"/>
        <v/>
      </c>
      <c r="D646" s="32" t="str">
        <f t="shared" ca="1" si="103"/>
        <v/>
      </c>
      <c r="E646" s="4" t="str">
        <f t="shared" ca="1" si="98"/>
        <v/>
      </c>
      <c r="F646" s="31" t="str">
        <f t="shared" ca="1" si="99"/>
        <v/>
      </c>
      <c r="G646" s="32" t="str">
        <f t="shared" ca="1" si="104"/>
        <v/>
      </c>
      <c r="H646" s="77" t="str">
        <f t="shared" ca="1" si="105"/>
        <v/>
      </c>
      <c r="N646" s="159" t="str">
        <f t="shared" si="100"/>
        <v/>
      </c>
      <c r="O646" s="159" t="str">
        <f t="shared" si="106"/>
        <v/>
      </c>
    </row>
    <row r="647" spans="1:15">
      <c r="A647" s="164" t="str">
        <f t="shared" ca="1" si="101"/>
        <v/>
      </c>
      <c r="B647" s="44" t="str">
        <f t="shared" ca="1" si="102"/>
        <v/>
      </c>
      <c r="C647" s="31" t="str">
        <f t="shared" ca="1" si="97"/>
        <v/>
      </c>
      <c r="D647" s="32" t="str">
        <f t="shared" ca="1" si="103"/>
        <v/>
      </c>
      <c r="E647" s="4" t="str">
        <f t="shared" ca="1" si="98"/>
        <v/>
      </c>
      <c r="F647" s="31" t="str">
        <f t="shared" ca="1" si="99"/>
        <v/>
      </c>
      <c r="G647" s="32" t="str">
        <f t="shared" ca="1" si="104"/>
        <v/>
      </c>
      <c r="H647" s="77" t="str">
        <f t="shared" ca="1" si="105"/>
        <v/>
      </c>
      <c r="N647" s="159" t="str">
        <f t="shared" si="100"/>
        <v/>
      </c>
      <c r="O647" s="159" t="str">
        <f t="shared" si="106"/>
        <v/>
      </c>
    </row>
    <row r="648" spans="1:15">
      <c r="A648" s="164" t="str">
        <f t="shared" ca="1" si="101"/>
        <v/>
      </c>
      <c r="B648" s="44" t="str">
        <f t="shared" ca="1" si="102"/>
        <v/>
      </c>
      <c r="C648" s="31" t="str">
        <f t="shared" ca="1" si="97"/>
        <v/>
      </c>
      <c r="D648" s="32" t="str">
        <f t="shared" ca="1" si="103"/>
        <v/>
      </c>
      <c r="E648" s="4" t="str">
        <f t="shared" ca="1" si="98"/>
        <v/>
      </c>
      <c r="F648" s="31" t="str">
        <f t="shared" ca="1" si="99"/>
        <v/>
      </c>
      <c r="G648" s="32" t="str">
        <f t="shared" ca="1" si="104"/>
        <v/>
      </c>
      <c r="H648" s="77" t="str">
        <f t="shared" ca="1" si="105"/>
        <v/>
      </c>
      <c r="N648" s="159" t="str">
        <f t="shared" si="100"/>
        <v/>
      </c>
      <c r="O648" s="159" t="str">
        <f t="shared" si="106"/>
        <v/>
      </c>
    </row>
    <row r="649" spans="1:15">
      <c r="A649" s="164" t="str">
        <f t="shared" ca="1" si="101"/>
        <v/>
      </c>
      <c r="B649" s="44" t="str">
        <f t="shared" ca="1" si="102"/>
        <v/>
      </c>
      <c r="C649" s="31" t="str">
        <f t="shared" ca="1" si="97"/>
        <v/>
      </c>
      <c r="D649" s="32" t="str">
        <f t="shared" ca="1" si="103"/>
        <v/>
      </c>
      <c r="E649" s="4" t="str">
        <f t="shared" ca="1" si="98"/>
        <v/>
      </c>
      <c r="F649" s="31" t="str">
        <f t="shared" ca="1" si="99"/>
        <v/>
      </c>
      <c r="G649" s="32" t="str">
        <f t="shared" ca="1" si="104"/>
        <v/>
      </c>
      <c r="H649" s="77" t="str">
        <f t="shared" ca="1" si="105"/>
        <v/>
      </c>
      <c r="N649" s="159" t="str">
        <f t="shared" si="100"/>
        <v/>
      </c>
      <c r="O649" s="159" t="str">
        <f t="shared" si="106"/>
        <v/>
      </c>
    </row>
    <row r="650" spans="1:15">
      <c r="A650" s="164" t="str">
        <f t="shared" ca="1" si="101"/>
        <v/>
      </c>
      <c r="B650" s="44" t="str">
        <f t="shared" ca="1" si="102"/>
        <v/>
      </c>
      <c r="C650" s="31" t="str">
        <f t="shared" ca="1" si="97"/>
        <v/>
      </c>
      <c r="D650" s="32" t="str">
        <f t="shared" ca="1" si="103"/>
        <v/>
      </c>
      <c r="E650" s="4" t="str">
        <f t="shared" ca="1" si="98"/>
        <v/>
      </c>
      <c r="F650" s="31" t="str">
        <f t="shared" ca="1" si="99"/>
        <v/>
      </c>
      <c r="G650" s="32" t="str">
        <f t="shared" ca="1" si="104"/>
        <v/>
      </c>
      <c r="H650" s="77" t="str">
        <f t="shared" ca="1" si="105"/>
        <v/>
      </c>
      <c r="N650" s="159" t="str">
        <f t="shared" si="100"/>
        <v/>
      </c>
      <c r="O650" s="159" t="str">
        <f t="shared" si="106"/>
        <v/>
      </c>
    </row>
    <row r="651" spans="1:15">
      <c r="A651" s="164" t="str">
        <f t="shared" ca="1" si="101"/>
        <v/>
      </c>
      <c r="B651" s="44" t="str">
        <f t="shared" ca="1" si="102"/>
        <v/>
      </c>
      <c r="C651" s="31" t="str">
        <f t="shared" ca="1" si="97"/>
        <v/>
      </c>
      <c r="D651" s="32" t="str">
        <f t="shared" ca="1" si="103"/>
        <v/>
      </c>
      <c r="E651" s="4" t="str">
        <f t="shared" ca="1" si="98"/>
        <v/>
      </c>
      <c r="F651" s="31" t="str">
        <f t="shared" ca="1" si="99"/>
        <v/>
      </c>
      <c r="G651" s="32" t="str">
        <f t="shared" ca="1" si="104"/>
        <v/>
      </c>
      <c r="H651" s="77" t="str">
        <f t="shared" ca="1" si="105"/>
        <v/>
      </c>
      <c r="N651" s="159" t="str">
        <f t="shared" si="100"/>
        <v/>
      </c>
      <c r="O651" s="159" t="str">
        <f t="shared" si="106"/>
        <v/>
      </c>
    </row>
    <row r="652" spans="1:15">
      <c r="A652" s="164" t="str">
        <f t="shared" ca="1" si="101"/>
        <v/>
      </c>
      <c r="B652" s="44" t="str">
        <f t="shared" ca="1" si="102"/>
        <v/>
      </c>
      <c r="C652" s="31" t="str">
        <f t="shared" ca="1" si="97"/>
        <v/>
      </c>
      <c r="D652" s="32" t="str">
        <f t="shared" ca="1" si="103"/>
        <v/>
      </c>
      <c r="E652" s="4" t="str">
        <f t="shared" ca="1" si="98"/>
        <v/>
      </c>
      <c r="F652" s="31" t="str">
        <f t="shared" ca="1" si="99"/>
        <v/>
      </c>
      <c r="G652" s="32" t="str">
        <f t="shared" ca="1" si="104"/>
        <v/>
      </c>
      <c r="H652" s="77" t="str">
        <f t="shared" ca="1" si="105"/>
        <v/>
      </c>
      <c r="N652" s="159" t="str">
        <f t="shared" si="100"/>
        <v/>
      </c>
      <c r="O652" s="159" t="str">
        <f t="shared" si="106"/>
        <v/>
      </c>
    </row>
    <row r="653" spans="1:15">
      <c r="A653" s="164" t="str">
        <f t="shared" ca="1" si="101"/>
        <v/>
      </c>
      <c r="B653" s="44" t="str">
        <f t="shared" ca="1" si="102"/>
        <v/>
      </c>
      <c r="C653" s="31" t="str">
        <f t="shared" ca="1" si="97"/>
        <v/>
      </c>
      <c r="D653" s="32" t="str">
        <f t="shared" ca="1" si="103"/>
        <v/>
      </c>
      <c r="E653" s="4" t="str">
        <f t="shared" ca="1" si="98"/>
        <v/>
      </c>
      <c r="F653" s="31" t="str">
        <f t="shared" ca="1" si="99"/>
        <v/>
      </c>
      <c r="G653" s="32" t="str">
        <f t="shared" ca="1" si="104"/>
        <v/>
      </c>
      <c r="H653" s="77" t="str">
        <f t="shared" ca="1" si="105"/>
        <v/>
      </c>
      <c r="N653" s="159" t="str">
        <f t="shared" si="100"/>
        <v/>
      </c>
      <c r="O653" s="159" t="str">
        <f t="shared" si="106"/>
        <v/>
      </c>
    </row>
    <row r="654" spans="1:15">
      <c r="A654" s="164" t="str">
        <f t="shared" ca="1" si="101"/>
        <v/>
      </c>
      <c r="B654" s="44" t="str">
        <f t="shared" ca="1" si="102"/>
        <v/>
      </c>
      <c r="C654" s="31" t="str">
        <f t="shared" ca="1" si="97"/>
        <v/>
      </c>
      <c r="D654" s="32" t="str">
        <f t="shared" ca="1" si="103"/>
        <v/>
      </c>
      <c r="E654" s="4" t="str">
        <f t="shared" ca="1" si="98"/>
        <v/>
      </c>
      <c r="F654" s="31" t="str">
        <f t="shared" ca="1" si="99"/>
        <v/>
      </c>
      <c r="G654" s="32" t="str">
        <f t="shared" ca="1" si="104"/>
        <v/>
      </c>
      <c r="H654" s="77" t="str">
        <f t="shared" ca="1" si="105"/>
        <v/>
      </c>
      <c r="N654" s="159" t="str">
        <f t="shared" si="100"/>
        <v/>
      </c>
      <c r="O654" s="159" t="str">
        <f t="shared" si="106"/>
        <v/>
      </c>
    </row>
    <row r="655" spans="1:15">
      <c r="A655" s="164" t="str">
        <f t="shared" ca="1" si="101"/>
        <v/>
      </c>
      <c r="B655" s="44" t="str">
        <f t="shared" ca="1" si="102"/>
        <v/>
      </c>
      <c r="C655" s="31" t="str">
        <f t="shared" ca="1" si="97"/>
        <v/>
      </c>
      <c r="D655" s="32" t="str">
        <f t="shared" ca="1" si="103"/>
        <v/>
      </c>
      <c r="E655" s="4" t="str">
        <f t="shared" ca="1" si="98"/>
        <v/>
      </c>
      <c r="F655" s="31" t="str">
        <f t="shared" ca="1" si="99"/>
        <v/>
      </c>
      <c r="G655" s="32" t="str">
        <f t="shared" ca="1" si="104"/>
        <v/>
      </c>
      <c r="H655" s="77" t="str">
        <f t="shared" ca="1" si="105"/>
        <v/>
      </c>
      <c r="N655" s="159" t="str">
        <f t="shared" si="100"/>
        <v/>
      </c>
      <c r="O655" s="159" t="str">
        <f t="shared" si="106"/>
        <v/>
      </c>
    </row>
    <row r="656" spans="1:15">
      <c r="A656" s="164" t="str">
        <f t="shared" ca="1" si="101"/>
        <v/>
      </c>
      <c r="B656" s="44" t="str">
        <f t="shared" ca="1" si="102"/>
        <v/>
      </c>
      <c r="C656" s="31" t="str">
        <f t="shared" ref="C656:C719" ca="1" si="107">IF(ISERROR(B656-2),"",-1*(B656-$B$14)*10^-4*$B$8*$B$5)</f>
        <v/>
      </c>
      <c r="D656" s="32" t="str">
        <f t="shared" ca="1" si="103"/>
        <v/>
      </c>
      <c r="E656" s="4" t="str">
        <f t="shared" ref="E656:E719" ca="1" si="108">IF(COUNTIF(L:L,A656)=1,VLOOKUP(A656,L:M,2), IF(COUNTIF(L:L,A656)=0,$C$10,""))</f>
        <v/>
      </c>
      <c r="F656" s="31" t="str">
        <f t="shared" ref="F656:F719" ca="1" si="109">IF(ISERROR(E656-2),"",-1*(E656-$E$14)*10^-4*$C$8*$C$5)</f>
        <v/>
      </c>
      <c r="G656" s="32" t="str">
        <f t="shared" ca="1" si="104"/>
        <v/>
      </c>
      <c r="H656" s="77" t="str">
        <f t="shared" ca="1" si="105"/>
        <v/>
      </c>
      <c r="N656" s="159" t="str">
        <f t="shared" ref="N656:N719" si="110">IF(COUNTIF(L:L,J656),J656,"")</f>
        <v/>
      </c>
      <c r="O656" s="159" t="str">
        <f t="shared" si="106"/>
        <v/>
      </c>
    </row>
    <row r="657" spans="1:15">
      <c r="A657" s="164" t="str">
        <f t="shared" ca="1" si="101"/>
        <v/>
      </c>
      <c r="B657" s="44" t="str">
        <f t="shared" ca="1" si="102"/>
        <v/>
      </c>
      <c r="C657" s="31" t="str">
        <f t="shared" ca="1" si="107"/>
        <v/>
      </c>
      <c r="D657" s="32" t="str">
        <f t="shared" ca="1" si="103"/>
        <v/>
      </c>
      <c r="E657" s="4" t="str">
        <f t="shared" ca="1" si="108"/>
        <v/>
      </c>
      <c r="F657" s="31" t="str">
        <f t="shared" ca="1" si="109"/>
        <v/>
      </c>
      <c r="G657" s="32" t="str">
        <f t="shared" ca="1" si="104"/>
        <v/>
      </c>
      <c r="H657" s="77" t="str">
        <f t="shared" ca="1" si="105"/>
        <v/>
      </c>
      <c r="N657" s="159" t="str">
        <f t="shared" si="110"/>
        <v/>
      </c>
      <c r="O657" s="159" t="str">
        <f t="shared" si="106"/>
        <v/>
      </c>
    </row>
    <row r="658" spans="1:15">
      <c r="A658" s="164" t="str">
        <f t="shared" ca="1" si="101"/>
        <v/>
      </c>
      <c r="B658" s="44" t="str">
        <f t="shared" ca="1" si="102"/>
        <v/>
      </c>
      <c r="C658" s="31" t="str">
        <f t="shared" ca="1" si="107"/>
        <v/>
      </c>
      <c r="D658" s="32" t="str">
        <f t="shared" ca="1" si="103"/>
        <v/>
      </c>
      <c r="E658" s="4" t="str">
        <f t="shared" ca="1" si="108"/>
        <v/>
      </c>
      <c r="F658" s="31" t="str">
        <f t="shared" ca="1" si="109"/>
        <v/>
      </c>
      <c r="G658" s="32" t="str">
        <f t="shared" ca="1" si="104"/>
        <v/>
      </c>
      <c r="H658" s="77" t="str">
        <f t="shared" ca="1" si="105"/>
        <v/>
      </c>
      <c r="N658" s="159" t="str">
        <f t="shared" si="110"/>
        <v/>
      </c>
      <c r="O658" s="159" t="str">
        <f t="shared" si="106"/>
        <v/>
      </c>
    </row>
    <row r="659" spans="1:15">
      <c r="A659" s="164" t="str">
        <f t="shared" ca="1" si="101"/>
        <v/>
      </c>
      <c r="B659" s="44" t="str">
        <f t="shared" ca="1" si="102"/>
        <v/>
      </c>
      <c r="C659" s="31" t="str">
        <f t="shared" ca="1" si="107"/>
        <v/>
      </c>
      <c r="D659" s="32" t="str">
        <f t="shared" ca="1" si="103"/>
        <v/>
      </c>
      <c r="E659" s="4" t="str">
        <f t="shared" ca="1" si="108"/>
        <v/>
      </c>
      <c r="F659" s="31" t="str">
        <f t="shared" ca="1" si="109"/>
        <v/>
      </c>
      <c r="G659" s="32" t="str">
        <f t="shared" ca="1" si="104"/>
        <v/>
      </c>
      <c r="H659" s="77" t="str">
        <f t="shared" ca="1" si="105"/>
        <v/>
      </c>
      <c r="N659" s="159" t="str">
        <f t="shared" si="110"/>
        <v/>
      </c>
      <c r="O659" s="159" t="str">
        <f t="shared" si="106"/>
        <v/>
      </c>
    </row>
    <row r="660" spans="1:15">
      <c r="A660" s="164" t="str">
        <f t="shared" ca="1" si="101"/>
        <v/>
      </c>
      <c r="B660" s="44" t="str">
        <f t="shared" ca="1" si="102"/>
        <v/>
      </c>
      <c r="C660" s="31" t="str">
        <f t="shared" ca="1" si="107"/>
        <v/>
      </c>
      <c r="D660" s="32" t="str">
        <f t="shared" ca="1" si="103"/>
        <v/>
      </c>
      <c r="E660" s="4" t="str">
        <f t="shared" ca="1" si="108"/>
        <v/>
      </c>
      <c r="F660" s="31" t="str">
        <f t="shared" ca="1" si="109"/>
        <v/>
      </c>
      <c r="G660" s="32" t="str">
        <f t="shared" ca="1" si="104"/>
        <v/>
      </c>
      <c r="H660" s="77" t="str">
        <f t="shared" ca="1" si="105"/>
        <v/>
      </c>
      <c r="N660" s="159" t="str">
        <f t="shared" si="110"/>
        <v/>
      </c>
      <c r="O660" s="159" t="str">
        <f t="shared" si="106"/>
        <v/>
      </c>
    </row>
    <row r="661" spans="1:15">
      <c r="A661" s="164" t="str">
        <f t="shared" ca="1" si="101"/>
        <v/>
      </c>
      <c r="B661" s="44" t="str">
        <f t="shared" ca="1" si="102"/>
        <v/>
      </c>
      <c r="C661" s="31" t="str">
        <f t="shared" ca="1" si="107"/>
        <v/>
      </c>
      <c r="D661" s="32" t="str">
        <f t="shared" ca="1" si="103"/>
        <v/>
      </c>
      <c r="E661" s="4" t="str">
        <f t="shared" ca="1" si="108"/>
        <v/>
      </c>
      <c r="F661" s="31" t="str">
        <f t="shared" ca="1" si="109"/>
        <v/>
      </c>
      <c r="G661" s="32" t="str">
        <f t="shared" ca="1" si="104"/>
        <v/>
      </c>
      <c r="H661" s="77" t="str">
        <f t="shared" ca="1" si="105"/>
        <v/>
      </c>
      <c r="N661" s="159" t="str">
        <f t="shared" si="110"/>
        <v/>
      </c>
      <c r="O661" s="159" t="str">
        <f t="shared" si="106"/>
        <v/>
      </c>
    </row>
    <row r="662" spans="1:15">
      <c r="A662" s="164" t="str">
        <f t="shared" ca="1" si="101"/>
        <v/>
      </c>
      <c r="B662" s="44" t="str">
        <f t="shared" ca="1" si="102"/>
        <v/>
      </c>
      <c r="C662" s="31" t="str">
        <f t="shared" ca="1" si="107"/>
        <v/>
      </c>
      <c r="D662" s="32" t="str">
        <f t="shared" ca="1" si="103"/>
        <v/>
      </c>
      <c r="E662" s="4" t="str">
        <f t="shared" ca="1" si="108"/>
        <v/>
      </c>
      <c r="F662" s="31" t="str">
        <f t="shared" ca="1" si="109"/>
        <v/>
      </c>
      <c r="G662" s="32" t="str">
        <f t="shared" ca="1" si="104"/>
        <v/>
      </c>
      <c r="H662" s="77" t="str">
        <f t="shared" ca="1" si="105"/>
        <v/>
      </c>
      <c r="N662" s="159" t="str">
        <f t="shared" si="110"/>
        <v/>
      </c>
      <c r="O662" s="159" t="str">
        <f t="shared" si="106"/>
        <v/>
      </c>
    </row>
    <row r="663" spans="1:15">
      <c r="A663" s="164" t="str">
        <f t="shared" ca="1" si="101"/>
        <v/>
      </c>
      <c r="B663" s="44" t="str">
        <f t="shared" ca="1" si="102"/>
        <v/>
      </c>
      <c r="C663" s="31" t="str">
        <f t="shared" ca="1" si="107"/>
        <v/>
      </c>
      <c r="D663" s="32" t="str">
        <f t="shared" ca="1" si="103"/>
        <v/>
      </c>
      <c r="E663" s="4" t="str">
        <f t="shared" ca="1" si="108"/>
        <v/>
      </c>
      <c r="F663" s="31" t="str">
        <f t="shared" ca="1" si="109"/>
        <v/>
      </c>
      <c r="G663" s="32" t="str">
        <f t="shared" ca="1" si="104"/>
        <v/>
      </c>
      <c r="H663" s="77" t="str">
        <f t="shared" ca="1" si="105"/>
        <v/>
      </c>
      <c r="N663" s="159" t="str">
        <f t="shared" si="110"/>
        <v/>
      </c>
      <c r="O663" s="159" t="str">
        <f t="shared" si="106"/>
        <v/>
      </c>
    </row>
    <row r="664" spans="1:15">
      <c r="A664" s="164" t="str">
        <f t="shared" ca="1" si="101"/>
        <v/>
      </c>
      <c r="B664" s="44" t="str">
        <f t="shared" ca="1" si="102"/>
        <v/>
      </c>
      <c r="C664" s="31" t="str">
        <f t="shared" ca="1" si="107"/>
        <v/>
      </c>
      <c r="D664" s="32" t="str">
        <f t="shared" ca="1" si="103"/>
        <v/>
      </c>
      <c r="E664" s="4" t="str">
        <f t="shared" ca="1" si="108"/>
        <v/>
      </c>
      <c r="F664" s="31" t="str">
        <f t="shared" ca="1" si="109"/>
        <v/>
      </c>
      <c r="G664" s="32" t="str">
        <f t="shared" ca="1" si="104"/>
        <v/>
      </c>
      <c r="H664" s="77" t="str">
        <f t="shared" ca="1" si="105"/>
        <v/>
      </c>
      <c r="N664" s="159" t="str">
        <f t="shared" si="110"/>
        <v/>
      </c>
      <c r="O664" s="159" t="str">
        <f t="shared" si="106"/>
        <v/>
      </c>
    </row>
    <row r="665" spans="1:15">
      <c r="A665" s="164" t="str">
        <f t="shared" ca="1" si="101"/>
        <v/>
      </c>
      <c r="B665" s="44" t="str">
        <f t="shared" ca="1" si="102"/>
        <v/>
      </c>
      <c r="C665" s="31" t="str">
        <f t="shared" ca="1" si="107"/>
        <v/>
      </c>
      <c r="D665" s="32" t="str">
        <f t="shared" ca="1" si="103"/>
        <v/>
      </c>
      <c r="E665" s="4" t="str">
        <f t="shared" ca="1" si="108"/>
        <v/>
      </c>
      <c r="F665" s="31" t="str">
        <f t="shared" ca="1" si="109"/>
        <v/>
      </c>
      <c r="G665" s="32" t="str">
        <f t="shared" ca="1" si="104"/>
        <v/>
      </c>
      <c r="H665" s="77" t="str">
        <f t="shared" ca="1" si="105"/>
        <v/>
      </c>
      <c r="N665" s="159" t="str">
        <f t="shared" si="110"/>
        <v/>
      </c>
      <c r="O665" s="159" t="str">
        <f t="shared" si="106"/>
        <v/>
      </c>
    </row>
    <row r="666" spans="1:15">
      <c r="A666" s="164" t="str">
        <f t="shared" ca="1" si="101"/>
        <v/>
      </c>
      <c r="B666" s="44" t="str">
        <f t="shared" ca="1" si="102"/>
        <v/>
      </c>
      <c r="C666" s="31" t="str">
        <f t="shared" ca="1" si="107"/>
        <v/>
      </c>
      <c r="D666" s="32" t="str">
        <f t="shared" ca="1" si="103"/>
        <v/>
      </c>
      <c r="E666" s="4" t="str">
        <f t="shared" ca="1" si="108"/>
        <v/>
      </c>
      <c r="F666" s="31" t="str">
        <f t="shared" ca="1" si="109"/>
        <v/>
      </c>
      <c r="G666" s="32" t="str">
        <f t="shared" ca="1" si="104"/>
        <v/>
      </c>
      <c r="H666" s="77" t="str">
        <f t="shared" ca="1" si="105"/>
        <v/>
      </c>
      <c r="N666" s="159" t="str">
        <f t="shared" si="110"/>
        <v/>
      </c>
      <c r="O666" s="159" t="str">
        <f t="shared" si="106"/>
        <v/>
      </c>
    </row>
    <row r="667" spans="1:15">
      <c r="A667" s="164" t="str">
        <f t="shared" ca="1" si="101"/>
        <v/>
      </c>
      <c r="B667" s="44" t="str">
        <f t="shared" ca="1" si="102"/>
        <v/>
      </c>
      <c r="C667" s="31" t="str">
        <f t="shared" ca="1" si="107"/>
        <v/>
      </c>
      <c r="D667" s="32" t="str">
        <f t="shared" ca="1" si="103"/>
        <v/>
      </c>
      <c r="E667" s="4" t="str">
        <f t="shared" ca="1" si="108"/>
        <v/>
      </c>
      <c r="F667" s="31" t="str">
        <f t="shared" ca="1" si="109"/>
        <v/>
      </c>
      <c r="G667" s="32" t="str">
        <f t="shared" ca="1" si="104"/>
        <v/>
      </c>
      <c r="H667" s="77" t="str">
        <f t="shared" ca="1" si="105"/>
        <v/>
      </c>
      <c r="N667" s="159" t="str">
        <f t="shared" si="110"/>
        <v/>
      </c>
      <c r="O667" s="159" t="str">
        <f t="shared" si="106"/>
        <v/>
      </c>
    </row>
    <row r="668" spans="1:15">
      <c r="A668" s="164" t="str">
        <f t="shared" ca="1" si="101"/>
        <v/>
      </c>
      <c r="B668" s="44" t="str">
        <f t="shared" ca="1" si="102"/>
        <v/>
      </c>
      <c r="C668" s="31" t="str">
        <f t="shared" ca="1" si="107"/>
        <v/>
      </c>
      <c r="D668" s="32" t="str">
        <f t="shared" ca="1" si="103"/>
        <v/>
      </c>
      <c r="E668" s="4" t="str">
        <f t="shared" ca="1" si="108"/>
        <v/>
      </c>
      <c r="F668" s="31" t="str">
        <f t="shared" ca="1" si="109"/>
        <v/>
      </c>
      <c r="G668" s="32" t="str">
        <f t="shared" ca="1" si="104"/>
        <v/>
      </c>
      <c r="H668" s="77" t="str">
        <f t="shared" ca="1" si="105"/>
        <v/>
      </c>
      <c r="N668" s="159" t="str">
        <f t="shared" si="110"/>
        <v/>
      </c>
      <c r="O668" s="159" t="str">
        <f t="shared" si="106"/>
        <v/>
      </c>
    </row>
    <row r="669" spans="1:15">
      <c r="A669" s="164" t="str">
        <f t="shared" ca="1" si="101"/>
        <v/>
      </c>
      <c r="B669" s="44" t="str">
        <f t="shared" ca="1" si="102"/>
        <v/>
      </c>
      <c r="C669" s="31" t="str">
        <f t="shared" ca="1" si="107"/>
        <v/>
      </c>
      <c r="D669" s="32" t="str">
        <f t="shared" ca="1" si="103"/>
        <v/>
      </c>
      <c r="E669" s="4" t="str">
        <f t="shared" ca="1" si="108"/>
        <v/>
      </c>
      <c r="F669" s="31" t="str">
        <f t="shared" ca="1" si="109"/>
        <v/>
      </c>
      <c r="G669" s="32" t="str">
        <f t="shared" ca="1" si="104"/>
        <v/>
      </c>
      <c r="H669" s="77" t="str">
        <f t="shared" ca="1" si="105"/>
        <v/>
      </c>
      <c r="N669" s="159" t="str">
        <f t="shared" si="110"/>
        <v/>
      </c>
      <c r="O669" s="159" t="str">
        <f t="shared" si="106"/>
        <v/>
      </c>
    </row>
    <row r="670" spans="1:15">
      <c r="A670" s="164" t="str">
        <f t="shared" ca="1" si="101"/>
        <v/>
      </c>
      <c r="B670" s="44" t="str">
        <f t="shared" ca="1" si="102"/>
        <v/>
      </c>
      <c r="C670" s="31" t="str">
        <f t="shared" ca="1" si="107"/>
        <v/>
      </c>
      <c r="D670" s="32" t="str">
        <f t="shared" ca="1" si="103"/>
        <v/>
      </c>
      <c r="E670" s="4" t="str">
        <f t="shared" ca="1" si="108"/>
        <v/>
      </c>
      <c r="F670" s="31" t="str">
        <f t="shared" ca="1" si="109"/>
        <v/>
      </c>
      <c r="G670" s="32" t="str">
        <f t="shared" ca="1" si="104"/>
        <v/>
      </c>
      <c r="H670" s="77" t="str">
        <f t="shared" ca="1" si="105"/>
        <v/>
      </c>
      <c r="N670" s="159" t="str">
        <f t="shared" si="110"/>
        <v/>
      </c>
      <c r="O670" s="159" t="str">
        <f t="shared" si="106"/>
        <v/>
      </c>
    </row>
    <row r="671" spans="1:15">
      <c r="A671" s="164" t="str">
        <f t="shared" ca="1" si="101"/>
        <v/>
      </c>
      <c r="B671" s="44" t="str">
        <f t="shared" ca="1" si="102"/>
        <v/>
      </c>
      <c r="C671" s="31" t="str">
        <f t="shared" ca="1" si="107"/>
        <v/>
      </c>
      <c r="D671" s="32" t="str">
        <f t="shared" ca="1" si="103"/>
        <v/>
      </c>
      <c r="E671" s="4" t="str">
        <f t="shared" ca="1" si="108"/>
        <v/>
      </c>
      <c r="F671" s="31" t="str">
        <f t="shared" ca="1" si="109"/>
        <v/>
      </c>
      <c r="G671" s="32" t="str">
        <f t="shared" ca="1" si="104"/>
        <v/>
      </c>
      <c r="H671" s="77" t="str">
        <f t="shared" ca="1" si="105"/>
        <v/>
      </c>
      <c r="N671" s="159" t="str">
        <f t="shared" si="110"/>
        <v/>
      </c>
      <c r="O671" s="159" t="str">
        <f t="shared" si="106"/>
        <v/>
      </c>
    </row>
    <row r="672" spans="1:15">
      <c r="A672" s="164" t="str">
        <f t="shared" ca="1" si="101"/>
        <v/>
      </c>
      <c r="B672" s="44" t="str">
        <f t="shared" ca="1" si="102"/>
        <v/>
      </c>
      <c r="C672" s="31" t="str">
        <f t="shared" ca="1" si="107"/>
        <v/>
      </c>
      <c r="D672" s="32" t="str">
        <f t="shared" ca="1" si="103"/>
        <v/>
      </c>
      <c r="E672" s="4" t="str">
        <f t="shared" ca="1" si="108"/>
        <v/>
      </c>
      <c r="F672" s="31" t="str">
        <f t="shared" ca="1" si="109"/>
        <v/>
      </c>
      <c r="G672" s="32" t="str">
        <f t="shared" ca="1" si="104"/>
        <v/>
      </c>
      <c r="H672" s="77" t="str">
        <f t="shared" ca="1" si="105"/>
        <v/>
      </c>
      <c r="N672" s="159" t="str">
        <f t="shared" si="110"/>
        <v/>
      </c>
      <c r="O672" s="159" t="str">
        <f t="shared" si="106"/>
        <v/>
      </c>
    </row>
    <row r="673" spans="1:15">
      <c r="A673" s="164" t="str">
        <f t="shared" ca="1" si="101"/>
        <v/>
      </c>
      <c r="B673" s="44" t="str">
        <f t="shared" ca="1" si="102"/>
        <v/>
      </c>
      <c r="C673" s="31" t="str">
        <f t="shared" ca="1" si="107"/>
        <v/>
      </c>
      <c r="D673" s="32" t="str">
        <f t="shared" ca="1" si="103"/>
        <v/>
      </c>
      <c r="E673" s="4" t="str">
        <f t="shared" ca="1" si="108"/>
        <v/>
      </c>
      <c r="F673" s="31" t="str">
        <f t="shared" ca="1" si="109"/>
        <v/>
      </c>
      <c r="G673" s="32" t="str">
        <f t="shared" ca="1" si="104"/>
        <v/>
      </c>
      <c r="H673" s="77" t="str">
        <f t="shared" ca="1" si="105"/>
        <v/>
      </c>
      <c r="N673" s="159" t="str">
        <f t="shared" si="110"/>
        <v/>
      </c>
      <c r="O673" s="159" t="str">
        <f t="shared" si="106"/>
        <v/>
      </c>
    </row>
    <row r="674" spans="1:15">
      <c r="A674" s="164" t="str">
        <f t="shared" ca="1" si="101"/>
        <v/>
      </c>
      <c r="B674" s="44" t="str">
        <f t="shared" ca="1" si="102"/>
        <v/>
      </c>
      <c r="C674" s="31" t="str">
        <f t="shared" ca="1" si="107"/>
        <v/>
      </c>
      <c r="D674" s="32" t="str">
        <f t="shared" ca="1" si="103"/>
        <v/>
      </c>
      <c r="E674" s="4" t="str">
        <f t="shared" ca="1" si="108"/>
        <v/>
      </c>
      <c r="F674" s="31" t="str">
        <f t="shared" ca="1" si="109"/>
        <v/>
      </c>
      <c r="G674" s="32" t="str">
        <f t="shared" ca="1" si="104"/>
        <v/>
      </c>
      <c r="H674" s="77" t="str">
        <f t="shared" ca="1" si="105"/>
        <v/>
      </c>
      <c r="N674" s="159" t="str">
        <f t="shared" si="110"/>
        <v/>
      </c>
      <c r="O674" s="159" t="str">
        <f t="shared" si="106"/>
        <v/>
      </c>
    </row>
    <row r="675" spans="1:15">
      <c r="A675" s="164" t="str">
        <f t="shared" ca="1" si="101"/>
        <v/>
      </c>
      <c r="B675" s="44" t="str">
        <f t="shared" ca="1" si="102"/>
        <v/>
      </c>
      <c r="C675" s="31" t="str">
        <f t="shared" ca="1" si="107"/>
        <v/>
      </c>
      <c r="D675" s="32" t="str">
        <f t="shared" ca="1" si="103"/>
        <v/>
      </c>
      <c r="E675" s="4" t="str">
        <f t="shared" ca="1" si="108"/>
        <v/>
      </c>
      <c r="F675" s="31" t="str">
        <f t="shared" ca="1" si="109"/>
        <v/>
      </c>
      <c r="G675" s="32" t="str">
        <f t="shared" ca="1" si="104"/>
        <v/>
      </c>
      <c r="H675" s="77" t="str">
        <f t="shared" ca="1" si="105"/>
        <v/>
      </c>
      <c r="N675" s="159" t="str">
        <f t="shared" si="110"/>
        <v/>
      </c>
      <c r="O675" s="159" t="str">
        <f t="shared" si="106"/>
        <v/>
      </c>
    </row>
    <row r="676" spans="1:15">
      <c r="A676" s="164" t="str">
        <f t="shared" ca="1" si="101"/>
        <v/>
      </c>
      <c r="B676" s="44" t="str">
        <f t="shared" ca="1" si="102"/>
        <v/>
      </c>
      <c r="C676" s="31" t="str">
        <f t="shared" ca="1" si="107"/>
        <v/>
      </c>
      <c r="D676" s="32" t="str">
        <f t="shared" ca="1" si="103"/>
        <v/>
      </c>
      <c r="E676" s="4" t="str">
        <f t="shared" ca="1" si="108"/>
        <v/>
      </c>
      <c r="F676" s="31" t="str">
        <f t="shared" ca="1" si="109"/>
        <v/>
      </c>
      <c r="G676" s="32" t="str">
        <f t="shared" ca="1" si="104"/>
        <v/>
      </c>
      <c r="H676" s="77" t="str">
        <f t="shared" ca="1" si="105"/>
        <v/>
      </c>
      <c r="N676" s="159" t="str">
        <f t="shared" si="110"/>
        <v/>
      </c>
      <c r="O676" s="159" t="str">
        <f t="shared" si="106"/>
        <v/>
      </c>
    </row>
    <row r="677" spans="1:15">
      <c r="A677" s="164" t="str">
        <f t="shared" ca="1" si="101"/>
        <v/>
      </c>
      <c r="B677" s="44" t="str">
        <f t="shared" ca="1" si="102"/>
        <v/>
      </c>
      <c r="C677" s="31" t="str">
        <f t="shared" ca="1" si="107"/>
        <v/>
      </c>
      <c r="D677" s="32" t="str">
        <f t="shared" ca="1" si="103"/>
        <v/>
      </c>
      <c r="E677" s="4" t="str">
        <f t="shared" ca="1" si="108"/>
        <v/>
      </c>
      <c r="F677" s="31" t="str">
        <f t="shared" ca="1" si="109"/>
        <v/>
      </c>
      <c r="G677" s="32" t="str">
        <f t="shared" ca="1" si="104"/>
        <v/>
      </c>
      <c r="H677" s="77" t="str">
        <f t="shared" ca="1" si="105"/>
        <v/>
      </c>
      <c r="N677" s="159" t="str">
        <f t="shared" si="110"/>
        <v/>
      </c>
      <c r="O677" s="159" t="str">
        <f t="shared" si="106"/>
        <v/>
      </c>
    </row>
    <row r="678" spans="1:15">
      <c r="A678" s="164" t="str">
        <f t="shared" ca="1" si="101"/>
        <v/>
      </c>
      <c r="B678" s="44" t="str">
        <f t="shared" ca="1" si="102"/>
        <v/>
      </c>
      <c r="C678" s="31" t="str">
        <f t="shared" ca="1" si="107"/>
        <v/>
      </c>
      <c r="D678" s="32" t="str">
        <f t="shared" ca="1" si="103"/>
        <v/>
      </c>
      <c r="E678" s="4" t="str">
        <f t="shared" ca="1" si="108"/>
        <v/>
      </c>
      <c r="F678" s="31" t="str">
        <f t="shared" ca="1" si="109"/>
        <v/>
      </c>
      <c r="G678" s="32" t="str">
        <f t="shared" ca="1" si="104"/>
        <v/>
      </c>
      <c r="H678" s="77" t="str">
        <f t="shared" ca="1" si="105"/>
        <v/>
      </c>
      <c r="N678" s="159" t="str">
        <f t="shared" si="110"/>
        <v/>
      </c>
      <c r="O678" s="159" t="str">
        <f t="shared" si="106"/>
        <v/>
      </c>
    </row>
    <row r="679" spans="1:15">
      <c r="A679" s="164" t="str">
        <f t="shared" ca="1" si="101"/>
        <v/>
      </c>
      <c r="B679" s="44" t="str">
        <f t="shared" ca="1" si="102"/>
        <v/>
      </c>
      <c r="C679" s="31" t="str">
        <f t="shared" ca="1" si="107"/>
        <v/>
      </c>
      <c r="D679" s="32" t="str">
        <f t="shared" ca="1" si="103"/>
        <v/>
      </c>
      <c r="E679" s="4" t="str">
        <f t="shared" ca="1" si="108"/>
        <v/>
      </c>
      <c r="F679" s="31" t="str">
        <f t="shared" ca="1" si="109"/>
        <v/>
      </c>
      <c r="G679" s="32" t="str">
        <f t="shared" ca="1" si="104"/>
        <v/>
      </c>
      <c r="H679" s="77" t="str">
        <f t="shared" ca="1" si="105"/>
        <v/>
      </c>
      <c r="N679" s="159" t="str">
        <f t="shared" si="110"/>
        <v/>
      </c>
      <c r="O679" s="159" t="str">
        <f t="shared" si="106"/>
        <v/>
      </c>
    </row>
    <row r="680" spans="1:15">
      <c r="A680" s="164" t="str">
        <f t="shared" ca="1" si="101"/>
        <v/>
      </c>
      <c r="B680" s="44" t="str">
        <f t="shared" ca="1" si="102"/>
        <v/>
      </c>
      <c r="C680" s="31" t="str">
        <f t="shared" ca="1" si="107"/>
        <v/>
      </c>
      <c r="D680" s="32" t="str">
        <f t="shared" ca="1" si="103"/>
        <v/>
      </c>
      <c r="E680" s="4" t="str">
        <f t="shared" ca="1" si="108"/>
        <v/>
      </c>
      <c r="F680" s="31" t="str">
        <f t="shared" ca="1" si="109"/>
        <v/>
      </c>
      <c r="G680" s="32" t="str">
        <f t="shared" ca="1" si="104"/>
        <v/>
      </c>
      <c r="H680" s="77" t="str">
        <f t="shared" ca="1" si="105"/>
        <v/>
      </c>
      <c r="N680" s="159" t="str">
        <f t="shared" si="110"/>
        <v/>
      </c>
      <c r="O680" s="159" t="str">
        <f t="shared" si="106"/>
        <v/>
      </c>
    </row>
    <row r="681" spans="1:15">
      <c r="A681" s="164" t="str">
        <f t="shared" ref="A681:A744" ca="1" si="111">IF(AND(ISBLANK(P670), A680 = $P$1),NOW(),IF(ISBLANK(P670),"",P670))</f>
        <v/>
      </c>
      <c r="B681" s="44" t="str">
        <f t="shared" ref="B681:B744" ca="1" si="112">IF(COUNTIF(J:J,A681)=1,VLOOKUP(A681,J:K,2), IF(COUNTIF(J:J,A681)=0,$B$10,""))</f>
        <v/>
      </c>
      <c r="C681" s="31" t="str">
        <f t="shared" ca="1" si="107"/>
        <v/>
      </c>
      <c r="D681" s="32" t="str">
        <f t="shared" ref="D681:D744" ca="1" si="113">IF(ISERROR(B681-2),"",$B$6*ROUNDUP(A681-$A$14,0)/360*$B$5)</f>
        <v/>
      </c>
      <c r="E681" s="4" t="str">
        <f t="shared" ca="1" si="108"/>
        <v/>
      </c>
      <c r="F681" s="31" t="str">
        <f t="shared" ca="1" si="109"/>
        <v/>
      </c>
      <c r="G681" s="32" t="str">
        <f t="shared" ref="G681:G744" ca="1" si="114">IF(ISERROR(E681-2),"",$C$6*ROUNDUP(A681-$A$14,0)/360*$C$5)</f>
        <v/>
      </c>
      <c r="H681" s="77" t="str">
        <f t="shared" ref="H681:H744" ca="1" si="115">IF(ISERROR(B681-2),"",C681+D681-F681-G681)</f>
        <v/>
      </c>
      <c r="N681" s="159" t="str">
        <f t="shared" si="110"/>
        <v/>
      </c>
      <c r="O681" s="159" t="str">
        <f t="shared" si="106"/>
        <v/>
      </c>
    </row>
    <row r="682" spans="1:15">
      <c r="A682" s="164" t="str">
        <f t="shared" ca="1" si="111"/>
        <v/>
      </c>
      <c r="B682" s="44" t="str">
        <f t="shared" ca="1" si="112"/>
        <v/>
      </c>
      <c r="C682" s="31" t="str">
        <f t="shared" ca="1" si="107"/>
        <v/>
      </c>
      <c r="D682" s="32" t="str">
        <f t="shared" ca="1" si="113"/>
        <v/>
      </c>
      <c r="E682" s="4" t="str">
        <f t="shared" ca="1" si="108"/>
        <v/>
      </c>
      <c r="F682" s="31" t="str">
        <f t="shared" ca="1" si="109"/>
        <v/>
      </c>
      <c r="G682" s="32" t="str">
        <f t="shared" ca="1" si="114"/>
        <v/>
      </c>
      <c r="H682" s="77" t="str">
        <f t="shared" ca="1" si="115"/>
        <v/>
      </c>
      <c r="N682" s="159" t="str">
        <f t="shared" si="110"/>
        <v/>
      </c>
      <c r="O682" s="159" t="str">
        <f t="shared" si="106"/>
        <v/>
      </c>
    </row>
    <row r="683" spans="1:15">
      <c r="A683" s="164" t="str">
        <f t="shared" ca="1" si="111"/>
        <v/>
      </c>
      <c r="B683" s="44" t="str">
        <f t="shared" ca="1" si="112"/>
        <v/>
      </c>
      <c r="C683" s="31" t="str">
        <f t="shared" ca="1" si="107"/>
        <v/>
      </c>
      <c r="D683" s="32" t="str">
        <f t="shared" ca="1" si="113"/>
        <v/>
      </c>
      <c r="E683" s="4" t="str">
        <f t="shared" ca="1" si="108"/>
        <v/>
      </c>
      <c r="F683" s="31" t="str">
        <f t="shared" ca="1" si="109"/>
        <v/>
      </c>
      <c r="G683" s="32" t="str">
        <f t="shared" ca="1" si="114"/>
        <v/>
      </c>
      <c r="H683" s="77" t="str">
        <f t="shared" ca="1" si="115"/>
        <v/>
      </c>
      <c r="N683" s="159" t="str">
        <f t="shared" si="110"/>
        <v/>
      </c>
      <c r="O683" s="159" t="str">
        <f t="shared" si="106"/>
        <v/>
      </c>
    </row>
    <row r="684" spans="1:15">
      <c r="A684" s="164" t="str">
        <f t="shared" ca="1" si="111"/>
        <v/>
      </c>
      <c r="B684" s="44" t="str">
        <f t="shared" ca="1" si="112"/>
        <v/>
      </c>
      <c r="C684" s="31" t="str">
        <f t="shared" ca="1" si="107"/>
        <v/>
      </c>
      <c r="D684" s="32" t="str">
        <f t="shared" ca="1" si="113"/>
        <v/>
      </c>
      <c r="E684" s="4" t="str">
        <f t="shared" ca="1" si="108"/>
        <v/>
      </c>
      <c r="F684" s="31" t="str">
        <f t="shared" ca="1" si="109"/>
        <v/>
      </c>
      <c r="G684" s="32" t="str">
        <f t="shared" ca="1" si="114"/>
        <v/>
      </c>
      <c r="H684" s="77" t="str">
        <f t="shared" ca="1" si="115"/>
        <v/>
      </c>
      <c r="N684" s="159" t="str">
        <f t="shared" si="110"/>
        <v/>
      </c>
      <c r="O684" s="159" t="str">
        <f t="shared" si="106"/>
        <v/>
      </c>
    </row>
    <row r="685" spans="1:15">
      <c r="A685" s="164" t="str">
        <f t="shared" ca="1" si="111"/>
        <v/>
      </c>
      <c r="B685" s="44" t="str">
        <f t="shared" ca="1" si="112"/>
        <v/>
      </c>
      <c r="C685" s="31" t="str">
        <f t="shared" ca="1" si="107"/>
        <v/>
      </c>
      <c r="D685" s="32" t="str">
        <f t="shared" ca="1" si="113"/>
        <v/>
      </c>
      <c r="E685" s="4" t="str">
        <f t="shared" ca="1" si="108"/>
        <v/>
      </c>
      <c r="F685" s="31" t="str">
        <f t="shared" ca="1" si="109"/>
        <v/>
      </c>
      <c r="G685" s="32" t="str">
        <f t="shared" ca="1" si="114"/>
        <v/>
      </c>
      <c r="H685" s="77" t="str">
        <f t="shared" ca="1" si="115"/>
        <v/>
      </c>
      <c r="N685" s="159" t="str">
        <f t="shared" si="110"/>
        <v/>
      </c>
      <c r="O685" s="159" t="str">
        <f t="shared" si="106"/>
        <v/>
      </c>
    </row>
    <row r="686" spans="1:15">
      <c r="A686" s="164" t="str">
        <f t="shared" ca="1" si="111"/>
        <v/>
      </c>
      <c r="B686" s="44" t="str">
        <f t="shared" ca="1" si="112"/>
        <v/>
      </c>
      <c r="C686" s="31" t="str">
        <f t="shared" ca="1" si="107"/>
        <v/>
      </c>
      <c r="D686" s="32" t="str">
        <f t="shared" ca="1" si="113"/>
        <v/>
      </c>
      <c r="E686" s="4" t="str">
        <f t="shared" ca="1" si="108"/>
        <v/>
      </c>
      <c r="F686" s="31" t="str">
        <f t="shared" ca="1" si="109"/>
        <v/>
      </c>
      <c r="G686" s="32" t="str">
        <f t="shared" ca="1" si="114"/>
        <v/>
      </c>
      <c r="H686" s="77" t="str">
        <f t="shared" ca="1" si="115"/>
        <v/>
      </c>
      <c r="N686" s="159" t="str">
        <f t="shared" si="110"/>
        <v/>
      </c>
      <c r="O686" s="159" t="str">
        <f t="shared" si="106"/>
        <v/>
      </c>
    </row>
    <row r="687" spans="1:15">
      <c r="A687" s="164" t="str">
        <f t="shared" ca="1" si="111"/>
        <v/>
      </c>
      <c r="B687" s="44" t="str">
        <f t="shared" ca="1" si="112"/>
        <v/>
      </c>
      <c r="C687" s="31" t="str">
        <f t="shared" ca="1" si="107"/>
        <v/>
      </c>
      <c r="D687" s="32" t="str">
        <f t="shared" ca="1" si="113"/>
        <v/>
      </c>
      <c r="E687" s="4" t="str">
        <f t="shared" ca="1" si="108"/>
        <v/>
      </c>
      <c r="F687" s="31" t="str">
        <f t="shared" ca="1" si="109"/>
        <v/>
      </c>
      <c r="G687" s="32" t="str">
        <f t="shared" ca="1" si="114"/>
        <v/>
      </c>
      <c r="H687" s="77" t="str">
        <f t="shared" ca="1" si="115"/>
        <v/>
      </c>
      <c r="N687" s="159" t="str">
        <f t="shared" si="110"/>
        <v/>
      </c>
      <c r="O687" s="159" t="str">
        <f t="shared" si="106"/>
        <v/>
      </c>
    </row>
    <row r="688" spans="1:15">
      <c r="A688" s="164" t="str">
        <f t="shared" ca="1" si="111"/>
        <v/>
      </c>
      <c r="B688" s="44" t="str">
        <f t="shared" ca="1" si="112"/>
        <v/>
      </c>
      <c r="C688" s="31" t="str">
        <f t="shared" ca="1" si="107"/>
        <v/>
      </c>
      <c r="D688" s="32" t="str">
        <f t="shared" ca="1" si="113"/>
        <v/>
      </c>
      <c r="E688" s="4" t="str">
        <f t="shared" ca="1" si="108"/>
        <v/>
      </c>
      <c r="F688" s="31" t="str">
        <f t="shared" ca="1" si="109"/>
        <v/>
      </c>
      <c r="G688" s="32" t="str">
        <f t="shared" ca="1" si="114"/>
        <v/>
      </c>
      <c r="H688" s="77" t="str">
        <f t="shared" ca="1" si="115"/>
        <v/>
      </c>
      <c r="N688" s="159" t="str">
        <f t="shared" si="110"/>
        <v/>
      </c>
      <c r="O688" s="159" t="str">
        <f t="shared" si="106"/>
        <v/>
      </c>
    </row>
    <row r="689" spans="1:15">
      <c r="A689" s="164" t="str">
        <f t="shared" ca="1" si="111"/>
        <v/>
      </c>
      <c r="B689" s="44" t="str">
        <f t="shared" ca="1" si="112"/>
        <v/>
      </c>
      <c r="C689" s="31" t="str">
        <f t="shared" ca="1" si="107"/>
        <v/>
      </c>
      <c r="D689" s="32" t="str">
        <f t="shared" ca="1" si="113"/>
        <v/>
      </c>
      <c r="E689" s="4" t="str">
        <f t="shared" ca="1" si="108"/>
        <v/>
      </c>
      <c r="F689" s="31" t="str">
        <f t="shared" ca="1" si="109"/>
        <v/>
      </c>
      <c r="G689" s="32" t="str">
        <f t="shared" ca="1" si="114"/>
        <v/>
      </c>
      <c r="H689" s="77" t="str">
        <f t="shared" ca="1" si="115"/>
        <v/>
      </c>
      <c r="N689" s="159" t="str">
        <f t="shared" si="110"/>
        <v/>
      </c>
      <c r="O689" s="159" t="str">
        <f t="shared" si="106"/>
        <v/>
      </c>
    </row>
    <row r="690" spans="1:15">
      <c r="A690" s="164" t="str">
        <f t="shared" ca="1" si="111"/>
        <v/>
      </c>
      <c r="B690" s="44" t="str">
        <f t="shared" ca="1" si="112"/>
        <v/>
      </c>
      <c r="C690" s="31" t="str">
        <f t="shared" ca="1" si="107"/>
        <v/>
      </c>
      <c r="D690" s="32" t="str">
        <f t="shared" ca="1" si="113"/>
        <v/>
      </c>
      <c r="E690" s="4" t="str">
        <f t="shared" ca="1" si="108"/>
        <v/>
      </c>
      <c r="F690" s="31" t="str">
        <f t="shared" ca="1" si="109"/>
        <v/>
      </c>
      <c r="G690" s="32" t="str">
        <f t="shared" ca="1" si="114"/>
        <v/>
      </c>
      <c r="H690" s="77" t="str">
        <f t="shared" ca="1" si="115"/>
        <v/>
      </c>
      <c r="N690" s="159" t="str">
        <f t="shared" si="110"/>
        <v/>
      </c>
      <c r="O690" s="159" t="str">
        <f t="shared" si="106"/>
        <v/>
      </c>
    </row>
    <row r="691" spans="1:15">
      <c r="A691" s="164" t="str">
        <f t="shared" ca="1" si="111"/>
        <v/>
      </c>
      <c r="B691" s="44" t="str">
        <f t="shared" ca="1" si="112"/>
        <v/>
      </c>
      <c r="C691" s="31" t="str">
        <f t="shared" ca="1" si="107"/>
        <v/>
      </c>
      <c r="D691" s="32" t="str">
        <f t="shared" ca="1" si="113"/>
        <v/>
      </c>
      <c r="E691" s="4" t="str">
        <f t="shared" ca="1" si="108"/>
        <v/>
      </c>
      <c r="F691" s="31" t="str">
        <f t="shared" ca="1" si="109"/>
        <v/>
      </c>
      <c r="G691" s="32" t="str">
        <f t="shared" ca="1" si="114"/>
        <v/>
      </c>
      <c r="H691" s="77" t="str">
        <f t="shared" ca="1" si="115"/>
        <v/>
      </c>
      <c r="N691" s="159" t="str">
        <f t="shared" si="110"/>
        <v/>
      </c>
      <c r="O691" s="159" t="str">
        <f t="shared" si="106"/>
        <v/>
      </c>
    </row>
    <row r="692" spans="1:15">
      <c r="A692" s="164" t="str">
        <f t="shared" ca="1" si="111"/>
        <v/>
      </c>
      <c r="B692" s="44" t="str">
        <f t="shared" ca="1" si="112"/>
        <v/>
      </c>
      <c r="C692" s="31" t="str">
        <f t="shared" ca="1" si="107"/>
        <v/>
      </c>
      <c r="D692" s="32" t="str">
        <f t="shared" ca="1" si="113"/>
        <v/>
      </c>
      <c r="E692" s="4" t="str">
        <f t="shared" ca="1" si="108"/>
        <v/>
      </c>
      <c r="F692" s="31" t="str">
        <f t="shared" ca="1" si="109"/>
        <v/>
      </c>
      <c r="G692" s="32" t="str">
        <f t="shared" ca="1" si="114"/>
        <v/>
      </c>
      <c r="H692" s="77" t="str">
        <f t="shared" ca="1" si="115"/>
        <v/>
      </c>
      <c r="N692" s="159" t="str">
        <f t="shared" si="110"/>
        <v/>
      </c>
      <c r="O692" s="159" t="str">
        <f t="shared" si="106"/>
        <v/>
      </c>
    </row>
    <row r="693" spans="1:15">
      <c r="A693" s="164" t="str">
        <f t="shared" ca="1" si="111"/>
        <v/>
      </c>
      <c r="B693" s="44" t="str">
        <f t="shared" ca="1" si="112"/>
        <v/>
      </c>
      <c r="C693" s="31" t="str">
        <f t="shared" ca="1" si="107"/>
        <v/>
      </c>
      <c r="D693" s="32" t="str">
        <f t="shared" ca="1" si="113"/>
        <v/>
      </c>
      <c r="E693" s="4" t="str">
        <f t="shared" ca="1" si="108"/>
        <v/>
      </c>
      <c r="F693" s="31" t="str">
        <f t="shared" ca="1" si="109"/>
        <v/>
      </c>
      <c r="G693" s="32" t="str">
        <f t="shared" ca="1" si="114"/>
        <v/>
      </c>
      <c r="H693" s="77" t="str">
        <f t="shared" ca="1" si="115"/>
        <v/>
      </c>
      <c r="N693" s="159" t="str">
        <f t="shared" si="110"/>
        <v/>
      </c>
      <c r="O693" s="159" t="str">
        <f t="shared" si="106"/>
        <v/>
      </c>
    </row>
    <row r="694" spans="1:15">
      <c r="A694" s="164" t="str">
        <f t="shared" ca="1" si="111"/>
        <v/>
      </c>
      <c r="B694" s="44" t="str">
        <f t="shared" ca="1" si="112"/>
        <v/>
      </c>
      <c r="C694" s="31" t="str">
        <f t="shared" ca="1" si="107"/>
        <v/>
      </c>
      <c r="D694" s="32" t="str">
        <f t="shared" ca="1" si="113"/>
        <v/>
      </c>
      <c r="E694" s="4" t="str">
        <f t="shared" ca="1" si="108"/>
        <v/>
      </c>
      <c r="F694" s="31" t="str">
        <f t="shared" ca="1" si="109"/>
        <v/>
      </c>
      <c r="G694" s="32" t="str">
        <f t="shared" ca="1" si="114"/>
        <v/>
      </c>
      <c r="H694" s="77" t="str">
        <f t="shared" ca="1" si="115"/>
        <v/>
      </c>
      <c r="N694" s="159" t="str">
        <f t="shared" si="110"/>
        <v/>
      </c>
      <c r="O694" s="159" t="str">
        <f t="shared" si="106"/>
        <v/>
      </c>
    </row>
    <row r="695" spans="1:15">
      <c r="A695" s="164" t="str">
        <f t="shared" ca="1" si="111"/>
        <v/>
      </c>
      <c r="B695" s="44" t="str">
        <f t="shared" ca="1" si="112"/>
        <v/>
      </c>
      <c r="C695" s="31" t="str">
        <f t="shared" ca="1" si="107"/>
        <v/>
      </c>
      <c r="D695" s="32" t="str">
        <f t="shared" ca="1" si="113"/>
        <v/>
      </c>
      <c r="E695" s="4" t="str">
        <f t="shared" ca="1" si="108"/>
        <v/>
      </c>
      <c r="F695" s="31" t="str">
        <f t="shared" ca="1" si="109"/>
        <v/>
      </c>
      <c r="G695" s="32" t="str">
        <f t="shared" ca="1" si="114"/>
        <v/>
      </c>
      <c r="H695" s="77" t="str">
        <f t="shared" ca="1" si="115"/>
        <v/>
      </c>
      <c r="N695" s="159" t="str">
        <f t="shared" si="110"/>
        <v/>
      </c>
      <c r="O695" s="159" t="str">
        <f t="shared" si="106"/>
        <v/>
      </c>
    </row>
    <row r="696" spans="1:15">
      <c r="A696" s="164" t="str">
        <f t="shared" ca="1" si="111"/>
        <v/>
      </c>
      <c r="B696" s="44" t="str">
        <f t="shared" ca="1" si="112"/>
        <v/>
      </c>
      <c r="C696" s="31" t="str">
        <f t="shared" ca="1" si="107"/>
        <v/>
      </c>
      <c r="D696" s="32" t="str">
        <f t="shared" ca="1" si="113"/>
        <v/>
      </c>
      <c r="E696" s="4" t="str">
        <f t="shared" ca="1" si="108"/>
        <v/>
      </c>
      <c r="F696" s="31" t="str">
        <f t="shared" ca="1" si="109"/>
        <v/>
      </c>
      <c r="G696" s="32" t="str">
        <f t="shared" ca="1" si="114"/>
        <v/>
      </c>
      <c r="H696" s="77" t="str">
        <f t="shared" ca="1" si="115"/>
        <v/>
      </c>
      <c r="N696" s="159" t="str">
        <f t="shared" si="110"/>
        <v/>
      </c>
      <c r="O696" s="159" t="str">
        <f t="shared" si="106"/>
        <v/>
      </c>
    </row>
    <row r="697" spans="1:15">
      <c r="A697" s="164" t="str">
        <f t="shared" ca="1" si="111"/>
        <v/>
      </c>
      <c r="B697" s="44" t="str">
        <f t="shared" ca="1" si="112"/>
        <v/>
      </c>
      <c r="C697" s="31" t="str">
        <f t="shared" ca="1" si="107"/>
        <v/>
      </c>
      <c r="D697" s="32" t="str">
        <f t="shared" ca="1" si="113"/>
        <v/>
      </c>
      <c r="E697" s="4" t="str">
        <f t="shared" ca="1" si="108"/>
        <v/>
      </c>
      <c r="F697" s="31" t="str">
        <f t="shared" ca="1" si="109"/>
        <v/>
      </c>
      <c r="G697" s="32" t="str">
        <f t="shared" ca="1" si="114"/>
        <v/>
      </c>
      <c r="H697" s="77" t="str">
        <f t="shared" ca="1" si="115"/>
        <v/>
      </c>
      <c r="N697" s="159" t="str">
        <f t="shared" si="110"/>
        <v/>
      </c>
      <c r="O697" s="159" t="str">
        <f t="shared" si="106"/>
        <v/>
      </c>
    </row>
    <row r="698" spans="1:15">
      <c r="A698" s="164" t="str">
        <f t="shared" ca="1" si="111"/>
        <v/>
      </c>
      <c r="B698" s="44" t="str">
        <f t="shared" ca="1" si="112"/>
        <v/>
      </c>
      <c r="C698" s="31" t="str">
        <f t="shared" ca="1" si="107"/>
        <v/>
      </c>
      <c r="D698" s="32" t="str">
        <f t="shared" ca="1" si="113"/>
        <v/>
      </c>
      <c r="E698" s="4" t="str">
        <f t="shared" ca="1" si="108"/>
        <v/>
      </c>
      <c r="F698" s="31" t="str">
        <f t="shared" ca="1" si="109"/>
        <v/>
      </c>
      <c r="G698" s="32" t="str">
        <f t="shared" ca="1" si="114"/>
        <v/>
      </c>
      <c r="H698" s="77" t="str">
        <f t="shared" ca="1" si="115"/>
        <v/>
      </c>
      <c r="N698" s="159" t="str">
        <f t="shared" si="110"/>
        <v/>
      </c>
      <c r="O698" s="159" t="str">
        <f t="shared" si="106"/>
        <v/>
      </c>
    </row>
    <row r="699" spans="1:15">
      <c r="A699" s="164" t="str">
        <f t="shared" ca="1" si="111"/>
        <v/>
      </c>
      <c r="B699" s="44" t="str">
        <f t="shared" ca="1" si="112"/>
        <v/>
      </c>
      <c r="C699" s="31" t="str">
        <f t="shared" ca="1" si="107"/>
        <v/>
      </c>
      <c r="D699" s="32" t="str">
        <f t="shared" ca="1" si="113"/>
        <v/>
      </c>
      <c r="E699" s="4" t="str">
        <f t="shared" ca="1" si="108"/>
        <v/>
      </c>
      <c r="F699" s="31" t="str">
        <f t="shared" ca="1" si="109"/>
        <v/>
      </c>
      <c r="G699" s="32" t="str">
        <f t="shared" ca="1" si="114"/>
        <v/>
      </c>
      <c r="H699" s="77" t="str">
        <f t="shared" ca="1" si="115"/>
        <v/>
      </c>
      <c r="N699" s="159" t="str">
        <f t="shared" si="110"/>
        <v/>
      </c>
      <c r="O699" s="159" t="str">
        <f t="shared" si="106"/>
        <v/>
      </c>
    </row>
    <row r="700" spans="1:15">
      <c r="A700" s="164" t="str">
        <f t="shared" ca="1" si="111"/>
        <v/>
      </c>
      <c r="B700" s="44" t="str">
        <f t="shared" ca="1" si="112"/>
        <v/>
      </c>
      <c r="C700" s="31" t="str">
        <f t="shared" ca="1" si="107"/>
        <v/>
      </c>
      <c r="D700" s="32" t="str">
        <f t="shared" ca="1" si="113"/>
        <v/>
      </c>
      <c r="E700" s="4" t="str">
        <f t="shared" ca="1" si="108"/>
        <v/>
      </c>
      <c r="F700" s="31" t="str">
        <f t="shared" ca="1" si="109"/>
        <v/>
      </c>
      <c r="G700" s="32" t="str">
        <f t="shared" ca="1" si="114"/>
        <v/>
      </c>
      <c r="H700" s="77" t="str">
        <f t="shared" ca="1" si="115"/>
        <v/>
      </c>
      <c r="N700" s="159" t="str">
        <f t="shared" si="110"/>
        <v/>
      </c>
      <c r="O700" s="159" t="str">
        <f t="shared" si="106"/>
        <v/>
      </c>
    </row>
    <row r="701" spans="1:15">
      <c r="A701" s="164" t="str">
        <f t="shared" ca="1" si="111"/>
        <v/>
      </c>
      <c r="B701" s="44" t="str">
        <f t="shared" ca="1" si="112"/>
        <v/>
      </c>
      <c r="C701" s="31" t="str">
        <f t="shared" ca="1" si="107"/>
        <v/>
      </c>
      <c r="D701" s="32" t="str">
        <f t="shared" ca="1" si="113"/>
        <v/>
      </c>
      <c r="E701" s="4" t="str">
        <f t="shared" ca="1" si="108"/>
        <v/>
      </c>
      <c r="F701" s="31" t="str">
        <f t="shared" ca="1" si="109"/>
        <v/>
      </c>
      <c r="G701" s="32" t="str">
        <f t="shared" ca="1" si="114"/>
        <v/>
      </c>
      <c r="H701" s="77" t="str">
        <f t="shared" ca="1" si="115"/>
        <v/>
      </c>
      <c r="N701" s="159" t="str">
        <f t="shared" si="110"/>
        <v/>
      </c>
      <c r="O701" s="159" t="str">
        <f t="shared" si="106"/>
        <v/>
      </c>
    </row>
    <row r="702" spans="1:15">
      <c r="A702" s="164" t="str">
        <f t="shared" ca="1" si="111"/>
        <v/>
      </c>
      <c r="B702" s="44" t="str">
        <f t="shared" ca="1" si="112"/>
        <v/>
      </c>
      <c r="C702" s="31" t="str">
        <f t="shared" ca="1" si="107"/>
        <v/>
      </c>
      <c r="D702" s="32" t="str">
        <f t="shared" ca="1" si="113"/>
        <v/>
      </c>
      <c r="E702" s="4" t="str">
        <f t="shared" ca="1" si="108"/>
        <v/>
      </c>
      <c r="F702" s="31" t="str">
        <f t="shared" ca="1" si="109"/>
        <v/>
      </c>
      <c r="G702" s="32" t="str">
        <f t="shared" ca="1" si="114"/>
        <v/>
      </c>
      <c r="H702" s="77" t="str">
        <f t="shared" ca="1" si="115"/>
        <v/>
      </c>
      <c r="N702" s="159" t="str">
        <f t="shared" si="110"/>
        <v/>
      </c>
      <c r="O702" s="159" t="str">
        <f t="shared" si="106"/>
        <v/>
      </c>
    </row>
    <row r="703" spans="1:15">
      <c r="A703" s="164" t="str">
        <f t="shared" ca="1" si="111"/>
        <v/>
      </c>
      <c r="B703" s="44" t="str">
        <f t="shared" ca="1" si="112"/>
        <v/>
      </c>
      <c r="C703" s="31" t="str">
        <f t="shared" ca="1" si="107"/>
        <v/>
      </c>
      <c r="D703" s="32" t="str">
        <f t="shared" ca="1" si="113"/>
        <v/>
      </c>
      <c r="E703" s="4" t="str">
        <f t="shared" ca="1" si="108"/>
        <v/>
      </c>
      <c r="F703" s="31" t="str">
        <f t="shared" ca="1" si="109"/>
        <v/>
      </c>
      <c r="G703" s="32" t="str">
        <f t="shared" ca="1" si="114"/>
        <v/>
      </c>
      <c r="H703" s="77" t="str">
        <f t="shared" ca="1" si="115"/>
        <v/>
      </c>
      <c r="N703" s="159" t="str">
        <f t="shared" si="110"/>
        <v/>
      </c>
      <c r="O703" s="159" t="str">
        <f t="shared" si="106"/>
        <v/>
      </c>
    </row>
    <row r="704" spans="1:15">
      <c r="A704" s="164" t="str">
        <f t="shared" ca="1" si="111"/>
        <v/>
      </c>
      <c r="B704" s="44" t="str">
        <f t="shared" ca="1" si="112"/>
        <v/>
      </c>
      <c r="C704" s="31" t="str">
        <f t="shared" ca="1" si="107"/>
        <v/>
      </c>
      <c r="D704" s="32" t="str">
        <f t="shared" ca="1" si="113"/>
        <v/>
      </c>
      <c r="E704" s="4" t="str">
        <f t="shared" ca="1" si="108"/>
        <v/>
      </c>
      <c r="F704" s="31" t="str">
        <f t="shared" ca="1" si="109"/>
        <v/>
      </c>
      <c r="G704" s="32" t="str">
        <f t="shared" ca="1" si="114"/>
        <v/>
      </c>
      <c r="H704" s="77" t="str">
        <f t="shared" ca="1" si="115"/>
        <v/>
      </c>
      <c r="N704" s="159" t="str">
        <f t="shared" si="110"/>
        <v/>
      </c>
      <c r="O704" s="159" t="str">
        <f t="shared" si="106"/>
        <v/>
      </c>
    </row>
    <row r="705" spans="1:15">
      <c r="A705" s="164" t="str">
        <f t="shared" ca="1" si="111"/>
        <v/>
      </c>
      <c r="B705" s="44" t="str">
        <f t="shared" ca="1" si="112"/>
        <v/>
      </c>
      <c r="C705" s="31" t="str">
        <f t="shared" ca="1" si="107"/>
        <v/>
      </c>
      <c r="D705" s="32" t="str">
        <f t="shared" ca="1" si="113"/>
        <v/>
      </c>
      <c r="E705" s="4" t="str">
        <f t="shared" ca="1" si="108"/>
        <v/>
      </c>
      <c r="F705" s="31" t="str">
        <f t="shared" ca="1" si="109"/>
        <v/>
      </c>
      <c r="G705" s="32" t="str">
        <f t="shared" ca="1" si="114"/>
        <v/>
      </c>
      <c r="H705" s="77" t="str">
        <f t="shared" ca="1" si="115"/>
        <v/>
      </c>
      <c r="N705" s="159" t="str">
        <f t="shared" si="110"/>
        <v/>
      </c>
      <c r="O705" s="159" t="str">
        <f t="shared" si="106"/>
        <v/>
      </c>
    </row>
    <row r="706" spans="1:15">
      <c r="A706" s="164" t="str">
        <f t="shared" ca="1" si="111"/>
        <v/>
      </c>
      <c r="B706" s="44" t="str">
        <f t="shared" ca="1" si="112"/>
        <v/>
      </c>
      <c r="C706" s="31" t="str">
        <f t="shared" ca="1" si="107"/>
        <v/>
      </c>
      <c r="D706" s="32" t="str">
        <f t="shared" ca="1" si="113"/>
        <v/>
      </c>
      <c r="E706" s="4" t="str">
        <f t="shared" ca="1" si="108"/>
        <v/>
      </c>
      <c r="F706" s="31" t="str">
        <f t="shared" ca="1" si="109"/>
        <v/>
      </c>
      <c r="G706" s="32" t="str">
        <f t="shared" ca="1" si="114"/>
        <v/>
      </c>
      <c r="H706" s="77" t="str">
        <f t="shared" ca="1" si="115"/>
        <v/>
      </c>
      <c r="N706" s="159" t="str">
        <f t="shared" si="110"/>
        <v/>
      </c>
      <c r="O706" s="159" t="str">
        <f t="shared" si="106"/>
        <v/>
      </c>
    </row>
    <row r="707" spans="1:15">
      <c r="A707" s="164" t="str">
        <f t="shared" ca="1" si="111"/>
        <v/>
      </c>
      <c r="B707" s="44" t="str">
        <f t="shared" ca="1" si="112"/>
        <v/>
      </c>
      <c r="C707" s="31" t="str">
        <f t="shared" ca="1" si="107"/>
        <v/>
      </c>
      <c r="D707" s="32" t="str">
        <f t="shared" ca="1" si="113"/>
        <v/>
      </c>
      <c r="E707" s="4" t="str">
        <f t="shared" ca="1" si="108"/>
        <v/>
      </c>
      <c r="F707" s="31" t="str">
        <f t="shared" ca="1" si="109"/>
        <v/>
      </c>
      <c r="G707" s="32" t="str">
        <f t="shared" ca="1" si="114"/>
        <v/>
      </c>
      <c r="H707" s="77" t="str">
        <f t="shared" ca="1" si="115"/>
        <v/>
      </c>
      <c r="N707" s="159" t="str">
        <f t="shared" si="110"/>
        <v/>
      </c>
      <c r="O707" s="159" t="str">
        <f t="shared" si="106"/>
        <v/>
      </c>
    </row>
    <row r="708" spans="1:15">
      <c r="A708" s="164" t="str">
        <f t="shared" ca="1" si="111"/>
        <v/>
      </c>
      <c r="B708" s="44" t="str">
        <f t="shared" ca="1" si="112"/>
        <v/>
      </c>
      <c r="C708" s="31" t="str">
        <f t="shared" ca="1" si="107"/>
        <v/>
      </c>
      <c r="D708" s="32" t="str">
        <f t="shared" ca="1" si="113"/>
        <v/>
      </c>
      <c r="E708" s="4" t="str">
        <f t="shared" ca="1" si="108"/>
        <v/>
      </c>
      <c r="F708" s="31" t="str">
        <f t="shared" ca="1" si="109"/>
        <v/>
      </c>
      <c r="G708" s="32" t="str">
        <f t="shared" ca="1" si="114"/>
        <v/>
      </c>
      <c r="H708" s="77" t="str">
        <f t="shared" ca="1" si="115"/>
        <v/>
      </c>
      <c r="N708" s="159" t="str">
        <f t="shared" si="110"/>
        <v/>
      </c>
      <c r="O708" s="159" t="str">
        <f t="shared" ref="O708:O746" si="116">IF(N708&gt;$A$14,N708,"")</f>
        <v/>
      </c>
    </row>
    <row r="709" spans="1:15">
      <c r="A709" s="164" t="str">
        <f t="shared" ca="1" si="111"/>
        <v/>
      </c>
      <c r="B709" s="44" t="str">
        <f t="shared" ca="1" si="112"/>
        <v/>
      </c>
      <c r="C709" s="31" t="str">
        <f t="shared" ca="1" si="107"/>
        <v/>
      </c>
      <c r="D709" s="32" t="str">
        <f t="shared" ca="1" si="113"/>
        <v/>
      </c>
      <c r="E709" s="4" t="str">
        <f t="shared" ca="1" si="108"/>
        <v/>
      </c>
      <c r="F709" s="31" t="str">
        <f t="shared" ca="1" si="109"/>
        <v/>
      </c>
      <c r="G709" s="32" t="str">
        <f t="shared" ca="1" si="114"/>
        <v/>
      </c>
      <c r="H709" s="77" t="str">
        <f t="shared" ca="1" si="115"/>
        <v/>
      </c>
      <c r="N709" s="159" t="str">
        <f t="shared" si="110"/>
        <v/>
      </c>
      <c r="O709" s="159" t="str">
        <f t="shared" si="116"/>
        <v/>
      </c>
    </row>
    <row r="710" spans="1:15">
      <c r="A710" s="164" t="str">
        <f t="shared" ca="1" si="111"/>
        <v/>
      </c>
      <c r="B710" s="44" t="str">
        <f t="shared" ca="1" si="112"/>
        <v/>
      </c>
      <c r="C710" s="31" t="str">
        <f t="shared" ca="1" si="107"/>
        <v/>
      </c>
      <c r="D710" s="32" t="str">
        <f t="shared" ca="1" si="113"/>
        <v/>
      </c>
      <c r="E710" s="4" t="str">
        <f t="shared" ca="1" si="108"/>
        <v/>
      </c>
      <c r="F710" s="31" t="str">
        <f t="shared" ca="1" si="109"/>
        <v/>
      </c>
      <c r="G710" s="32" t="str">
        <f t="shared" ca="1" si="114"/>
        <v/>
      </c>
      <c r="H710" s="77" t="str">
        <f t="shared" ca="1" si="115"/>
        <v/>
      </c>
      <c r="N710" s="159" t="str">
        <f t="shared" si="110"/>
        <v/>
      </c>
      <c r="O710" s="159" t="str">
        <f t="shared" si="116"/>
        <v/>
      </c>
    </row>
    <row r="711" spans="1:15">
      <c r="A711" s="164" t="str">
        <f t="shared" ca="1" si="111"/>
        <v/>
      </c>
      <c r="B711" s="44" t="str">
        <f t="shared" ca="1" si="112"/>
        <v/>
      </c>
      <c r="C711" s="31" t="str">
        <f t="shared" ca="1" si="107"/>
        <v/>
      </c>
      <c r="D711" s="32" t="str">
        <f t="shared" ca="1" si="113"/>
        <v/>
      </c>
      <c r="E711" s="4" t="str">
        <f t="shared" ca="1" si="108"/>
        <v/>
      </c>
      <c r="F711" s="31" t="str">
        <f t="shared" ca="1" si="109"/>
        <v/>
      </c>
      <c r="G711" s="32" t="str">
        <f t="shared" ca="1" si="114"/>
        <v/>
      </c>
      <c r="H711" s="77" t="str">
        <f t="shared" ca="1" si="115"/>
        <v/>
      </c>
      <c r="N711" s="159" t="str">
        <f t="shared" si="110"/>
        <v/>
      </c>
      <c r="O711" s="159" t="str">
        <f t="shared" si="116"/>
        <v/>
      </c>
    </row>
    <row r="712" spans="1:15">
      <c r="A712" s="164" t="str">
        <f t="shared" ca="1" si="111"/>
        <v/>
      </c>
      <c r="B712" s="44" t="str">
        <f t="shared" ca="1" si="112"/>
        <v/>
      </c>
      <c r="C712" s="31" t="str">
        <f t="shared" ca="1" si="107"/>
        <v/>
      </c>
      <c r="D712" s="32" t="str">
        <f t="shared" ca="1" si="113"/>
        <v/>
      </c>
      <c r="E712" s="4" t="str">
        <f t="shared" ca="1" si="108"/>
        <v/>
      </c>
      <c r="F712" s="31" t="str">
        <f t="shared" ca="1" si="109"/>
        <v/>
      </c>
      <c r="G712" s="32" t="str">
        <f t="shared" ca="1" si="114"/>
        <v/>
      </c>
      <c r="H712" s="77" t="str">
        <f t="shared" ca="1" si="115"/>
        <v/>
      </c>
      <c r="N712" s="159" t="str">
        <f t="shared" si="110"/>
        <v/>
      </c>
      <c r="O712" s="159" t="str">
        <f t="shared" si="116"/>
        <v/>
      </c>
    </row>
    <row r="713" spans="1:15">
      <c r="A713" s="164" t="str">
        <f t="shared" ca="1" si="111"/>
        <v/>
      </c>
      <c r="B713" s="44" t="str">
        <f t="shared" ca="1" si="112"/>
        <v/>
      </c>
      <c r="C713" s="31" t="str">
        <f t="shared" ca="1" si="107"/>
        <v/>
      </c>
      <c r="D713" s="32" t="str">
        <f t="shared" ca="1" si="113"/>
        <v/>
      </c>
      <c r="E713" s="4" t="str">
        <f t="shared" ca="1" si="108"/>
        <v/>
      </c>
      <c r="F713" s="31" t="str">
        <f t="shared" ca="1" si="109"/>
        <v/>
      </c>
      <c r="G713" s="32" t="str">
        <f t="shared" ca="1" si="114"/>
        <v/>
      </c>
      <c r="H713" s="77" t="str">
        <f t="shared" ca="1" si="115"/>
        <v/>
      </c>
      <c r="N713" s="159" t="str">
        <f t="shared" si="110"/>
        <v/>
      </c>
      <c r="O713" s="159" t="str">
        <f t="shared" si="116"/>
        <v/>
      </c>
    </row>
    <row r="714" spans="1:15">
      <c r="A714" s="164" t="str">
        <f t="shared" ca="1" si="111"/>
        <v/>
      </c>
      <c r="B714" s="44" t="str">
        <f t="shared" ca="1" si="112"/>
        <v/>
      </c>
      <c r="C714" s="31" t="str">
        <f t="shared" ca="1" si="107"/>
        <v/>
      </c>
      <c r="D714" s="32" t="str">
        <f t="shared" ca="1" si="113"/>
        <v/>
      </c>
      <c r="E714" s="4" t="str">
        <f t="shared" ca="1" si="108"/>
        <v/>
      </c>
      <c r="F714" s="31" t="str">
        <f t="shared" ca="1" si="109"/>
        <v/>
      </c>
      <c r="G714" s="32" t="str">
        <f t="shared" ca="1" si="114"/>
        <v/>
      </c>
      <c r="H714" s="77" t="str">
        <f t="shared" ca="1" si="115"/>
        <v/>
      </c>
      <c r="N714" s="159" t="str">
        <f t="shared" si="110"/>
        <v/>
      </c>
      <c r="O714" s="159" t="str">
        <f t="shared" si="116"/>
        <v/>
      </c>
    </row>
    <row r="715" spans="1:15">
      <c r="A715" s="164" t="str">
        <f t="shared" ca="1" si="111"/>
        <v/>
      </c>
      <c r="B715" s="44" t="str">
        <f t="shared" ca="1" si="112"/>
        <v/>
      </c>
      <c r="C715" s="31" t="str">
        <f t="shared" ca="1" si="107"/>
        <v/>
      </c>
      <c r="D715" s="32" t="str">
        <f t="shared" ca="1" si="113"/>
        <v/>
      </c>
      <c r="E715" s="4" t="str">
        <f t="shared" ca="1" si="108"/>
        <v/>
      </c>
      <c r="F715" s="31" t="str">
        <f t="shared" ca="1" si="109"/>
        <v/>
      </c>
      <c r="G715" s="32" t="str">
        <f t="shared" ca="1" si="114"/>
        <v/>
      </c>
      <c r="H715" s="77" t="str">
        <f t="shared" ca="1" si="115"/>
        <v/>
      </c>
      <c r="N715" s="159" t="str">
        <f t="shared" si="110"/>
        <v/>
      </c>
      <c r="O715" s="159" t="str">
        <f t="shared" si="116"/>
        <v/>
      </c>
    </row>
    <row r="716" spans="1:15">
      <c r="A716" s="164" t="str">
        <f t="shared" ca="1" si="111"/>
        <v/>
      </c>
      <c r="B716" s="44" t="str">
        <f t="shared" ca="1" si="112"/>
        <v/>
      </c>
      <c r="C716" s="31" t="str">
        <f t="shared" ca="1" si="107"/>
        <v/>
      </c>
      <c r="D716" s="32" t="str">
        <f t="shared" ca="1" si="113"/>
        <v/>
      </c>
      <c r="E716" s="4" t="str">
        <f t="shared" ca="1" si="108"/>
        <v/>
      </c>
      <c r="F716" s="31" t="str">
        <f t="shared" ca="1" si="109"/>
        <v/>
      </c>
      <c r="G716" s="32" t="str">
        <f t="shared" ca="1" si="114"/>
        <v/>
      </c>
      <c r="H716" s="77" t="str">
        <f t="shared" ca="1" si="115"/>
        <v/>
      </c>
      <c r="N716" s="159" t="str">
        <f t="shared" si="110"/>
        <v/>
      </c>
      <c r="O716" s="159" t="str">
        <f t="shared" si="116"/>
        <v/>
      </c>
    </row>
    <row r="717" spans="1:15">
      <c r="A717" s="164" t="str">
        <f t="shared" ca="1" si="111"/>
        <v/>
      </c>
      <c r="B717" s="44" t="str">
        <f t="shared" ca="1" si="112"/>
        <v/>
      </c>
      <c r="C717" s="31" t="str">
        <f t="shared" ca="1" si="107"/>
        <v/>
      </c>
      <c r="D717" s="32" t="str">
        <f t="shared" ca="1" si="113"/>
        <v/>
      </c>
      <c r="E717" s="4" t="str">
        <f t="shared" ca="1" si="108"/>
        <v/>
      </c>
      <c r="F717" s="31" t="str">
        <f t="shared" ca="1" si="109"/>
        <v/>
      </c>
      <c r="G717" s="32" t="str">
        <f t="shared" ca="1" si="114"/>
        <v/>
      </c>
      <c r="H717" s="77" t="str">
        <f t="shared" ca="1" si="115"/>
        <v/>
      </c>
      <c r="N717" s="159" t="str">
        <f t="shared" si="110"/>
        <v/>
      </c>
      <c r="O717" s="159" t="str">
        <f t="shared" si="116"/>
        <v/>
      </c>
    </row>
    <row r="718" spans="1:15">
      <c r="A718" s="164" t="str">
        <f t="shared" ca="1" si="111"/>
        <v/>
      </c>
      <c r="B718" s="44" t="str">
        <f t="shared" ca="1" si="112"/>
        <v/>
      </c>
      <c r="C718" s="31" t="str">
        <f t="shared" ca="1" si="107"/>
        <v/>
      </c>
      <c r="D718" s="32" t="str">
        <f t="shared" ca="1" si="113"/>
        <v/>
      </c>
      <c r="E718" s="4" t="str">
        <f t="shared" ca="1" si="108"/>
        <v/>
      </c>
      <c r="F718" s="31" t="str">
        <f t="shared" ca="1" si="109"/>
        <v/>
      </c>
      <c r="G718" s="32" t="str">
        <f t="shared" ca="1" si="114"/>
        <v/>
      </c>
      <c r="H718" s="77" t="str">
        <f t="shared" ca="1" si="115"/>
        <v/>
      </c>
      <c r="N718" s="159" t="str">
        <f t="shared" si="110"/>
        <v/>
      </c>
      <c r="O718" s="159" t="str">
        <f t="shared" si="116"/>
        <v/>
      </c>
    </row>
    <row r="719" spans="1:15">
      <c r="A719" s="164" t="str">
        <f t="shared" ca="1" si="111"/>
        <v/>
      </c>
      <c r="B719" s="44" t="str">
        <f t="shared" ca="1" si="112"/>
        <v/>
      </c>
      <c r="C719" s="31" t="str">
        <f t="shared" ca="1" si="107"/>
        <v/>
      </c>
      <c r="D719" s="32" t="str">
        <f t="shared" ca="1" si="113"/>
        <v/>
      </c>
      <c r="E719" s="4" t="str">
        <f t="shared" ca="1" si="108"/>
        <v/>
      </c>
      <c r="F719" s="31" t="str">
        <f t="shared" ca="1" si="109"/>
        <v/>
      </c>
      <c r="G719" s="32" t="str">
        <f t="shared" ca="1" si="114"/>
        <v/>
      </c>
      <c r="H719" s="77" t="str">
        <f t="shared" ca="1" si="115"/>
        <v/>
      </c>
      <c r="N719" s="159" t="str">
        <f t="shared" si="110"/>
        <v/>
      </c>
      <c r="O719" s="159" t="str">
        <f t="shared" si="116"/>
        <v/>
      </c>
    </row>
    <row r="720" spans="1:15">
      <c r="A720" s="164" t="str">
        <f t="shared" ca="1" si="111"/>
        <v/>
      </c>
      <c r="B720" s="44" t="str">
        <f t="shared" ca="1" si="112"/>
        <v/>
      </c>
      <c r="C720" s="31" t="str">
        <f t="shared" ref="C720:C748" ca="1" si="117">IF(ISERROR(B720-2),"",-1*(B720-$B$14)*10^-4*$B$8*$B$5)</f>
        <v/>
      </c>
      <c r="D720" s="32" t="str">
        <f t="shared" ca="1" si="113"/>
        <v/>
      </c>
      <c r="E720" s="4" t="str">
        <f t="shared" ref="E720:E748" ca="1" si="118">IF(COUNTIF(L:L,A720)=1,VLOOKUP(A720,L:M,2), IF(COUNTIF(L:L,A720)=0,$C$10,""))</f>
        <v/>
      </c>
      <c r="F720" s="31" t="str">
        <f t="shared" ref="F720:F748" ca="1" si="119">IF(ISERROR(E720-2),"",-1*(E720-$E$14)*10^-4*$C$8*$C$5)</f>
        <v/>
      </c>
      <c r="G720" s="32" t="str">
        <f t="shared" ca="1" si="114"/>
        <v/>
      </c>
      <c r="H720" s="77" t="str">
        <f t="shared" ca="1" si="115"/>
        <v/>
      </c>
      <c r="N720" s="159" t="str">
        <f t="shared" ref="N720:N746" si="120">IF(COUNTIF(L:L,J720),J720,"")</f>
        <v/>
      </c>
      <c r="O720" s="159" t="str">
        <f t="shared" si="116"/>
        <v/>
      </c>
    </row>
    <row r="721" spans="1:15">
      <c r="A721" s="164" t="str">
        <f t="shared" ca="1" si="111"/>
        <v/>
      </c>
      <c r="B721" s="44" t="str">
        <f t="shared" ca="1" si="112"/>
        <v/>
      </c>
      <c r="C721" s="31" t="str">
        <f t="shared" ca="1" si="117"/>
        <v/>
      </c>
      <c r="D721" s="32" t="str">
        <f t="shared" ca="1" si="113"/>
        <v/>
      </c>
      <c r="E721" s="4" t="str">
        <f t="shared" ca="1" si="118"/>
        <v/>
      </c>
      <c r="F721" s="31" t="str">
        <f t="shared" ca="1" si="119"/>
        <v/>
      </c>
      <c r="G721" s="32" t="str">
        <f t="shared" ca="1" si="114"/>
        <v/>
      </c>
      <c r="H721" s="77" t="str">
        <f t="shared" ca="1" si="115"/>
        <v/>
      </c>
      <c r="N721" s="159" t="str">
        <f t="shared" si="120"/>
        <v/>
      </c>
      <c r="O721" s="159" t="str">
        <f t="shared" si="116"/>
        <v/>
      </c>
    </row>
    <row r="722" spans="1:15">
      <c r="A722" s="164" t="str">
        <f t="shared" ca="1" si="111"/>
        <v/>
      </c>
      <c r="B722" s="44" t="str">
        <f t="shared" ca="1" si="112"/>
        <v/>
      </c>
      <c r="C722" s="31" t="str">
        <f t="shared" ca="1" si="117"/>
        <v/>
      </c>
      <c r="D722" s="32" t="str">
        <f t="shared" ca="1" si="113"/>
        <v/>
      </c>
      <c r="E722" s="4" t="str">
        <f t="shared" ca="1" si="118"/>
        <v/>
      </c>
      <c r="F722" s="31" t="str">
        <f t="shared" ca="1" si="119"/>
        <v/>
      </c>
      <c r="G722" s="32" t="str">
        <f t="shared" ca="1" si="114"/>
        <v/>
      </c>
      <c r="H722" s="77" t="str">
        <f t="shared" ca="1" si="115"/>
        <v/>
      </c>
      <c r="N722" s="159" t="str">
        <f t="shared" si="120"/>
        <v/>
      </c>
      <c r="O722" s="159" t="str">
        <f t="shared" si="116"/>
        <v/>
      </c>
    </row>
    <row r="723" spans="1:15">
      <c r="A723" s="164" t="str">
        <f t="shared" ca="1" si="111"/>
        <v/>
      </c>
      <c r="B723" s="44" t="str">
        <f t="shared" ca="1" si="112"/>
        <v/>
      </c>
      <c r="C723" s="31" t="str">
        <f t="shared" ca="1" si="117"/>
        <v/>
      </c>
      <c r="D723" s="32" t="str">
        <f t="shared" ca="1" si="113"/>
        <v/>
      </c>
      <c r="E723" s="4" t="str">
        <f t="shared" ca="1" si="118"/>
        <v/>
      </c>
      <c r="F723" s="31" t="str">
        <f t="shared" ca="1" si="119"/>
        <v/>
      </c>
      <c r="G723" s="32" t="str">
        <f t="shared" ca="1" si="114"/>
        <v/>
      </c>
      <c r="H723" s="77" t="str">
        <f t="shared" ca="1" si="115"/>
        <v/>
      </c>
      <c r="N723" s="159" t="str">
        <f t="shared" si="120"/>
        <v/>
      </c>
      <c r="O723" s="159" t="str">
        <f t="shared" si="116"/>
        <v/>
      </c>
    </row>
    <row r="724" spans="1:15">
      <c r="A724" s="164" t="str">
        <f t="shared" ca="1" si="111"/>
        <v/>
      </c>
      <c r="B724" s="44" t="str">
        <f t="shared" ca="1" si="112"/>
        <v/>
      </c>
      <c r="C724" s="31" t="str">
        <f t="shared" ca="1" si="117"/>
        <v/>
      </c>
      <c r="D724" s="32" t="str">
        <f t="shared" ca="1" si="113"/>
        <v/>
      </c>
      <c r="E724" s="4" t="str">
        <f t="shared" ca="1" si="118"/>
        <v/>
      </c>
      <c r="F724" s="31" t="str">
        <f t="shared" ca="1" si="119"/>
        <v/>
      </c>
      <c r="G724" s="32" t="str">
        <f t="shared" ca="1" si="114"/>
        <v/>
      </c>
      <c r="H724" s="77" t="str">
        <f t="shared" ca="1" si="115"/>
        <v/>
      </c>
      <c r="N724" s="159" t="str">
        <f t="shared" si="120"/>
        <v/>
      </c>
      <c r="O724" s="159" t="str">
        <f t="shared" si="116"/>
        <v/>
      </c>
    </row>
    <row r="725" spans="1:15">
      <c r="A725" s="164" t="str">
        <f t="shared" ca="1" si="111"/>
        <v/>
      </c>
      <c r="B725" s="44" t="str">
        <f t="shared" ca="1" si="112"/>
        <v/>
      </c>
      <c r="C725" s="31" t="str">
        <f t="shared" ca="1" si="117"/>
        <v/>
      </c>
      <c r="D725" s="32" t="str">
        <f t="shared" ca="1" si="113"/>
        <v/>
      </c>
      <c r="E725" s="4" t="str">
        <f t="shared" ca="1" si="118"/>
        <v/>
      </c>
      <c r="F725" s="31" t="str">
        <f t="shared" ca="1" si="119"/>
        <v/>
      </c>
      <c r="G725" s="32" t="str">
        <f t="shared" ca="1" si="114"/>
        <v/>
      </c>
      <c r="H725" s="77" t="str">
        <f t="shared" ca="1" si="115"/>
        <v/>
      </c>
      <c r="N725" s="159" t="str">
        <f t="shared" si="120"/>
        <v/>
      </c>
      <c r="O725" s="159" t="str">
        <f t="shared" si="116"/>
        <v/>
      </c>
    </row>
    <row r="726" spans="1:15">
      <c r="A726" s="164" t="str">
        <f t="shared" ca="1" si="111"/>
        <v/>
      </c>
      <c r="B726" s="44" t="str">
        <f t="shared" ca="1" si="112"/>
        <v/>
      </c>
      <c r="C726" s="31" t="str">
        <f t="shared" ca="1" si="117"/>
        <v/>
      </c>
      <c r="D726" s="32" t="str">
        <f t="shared" ca="1" si="113"/>
        <v/>
      </c>
      <c r="E726" s="4" t="str">
        <f t="shared" ca="1" si="118"/>
        <v/>
      </c>
      <c r="F726" s="31" t="str">
        <f t="shared" ca="1" si="119"/>
        <v/>
      </c>
      <c r="G726" s="32" t="str">
        <f t="shared" ca="1" si="114"/>
        <v/>
      </c>
      <c r="H726" s="77" t="str">
        <f t="shared" ca="1" si="115"/>
        <v/>
      </c>
      <c r="N726" s="159" t="str">
        <f t="shared" si="120"/>
        <v/>
      </c>
      <c r="O726" s="159" t="str">
        <f t="shared" si="116"/>
        <v/>
      </c>
    </row>
    <row r="727" spans="1:15">
      <c r="A727" s="164" t="str">
        <f t="shared" ca="1" si="111"/>
        <v/>
      </c>
      <c r="B727" s="44" t="str">
        <f t="shared" ca="1" si="112"/>
        <v/>
      </c>
      <c r="C727" s="31" t="str">
        <f t="shared" ca="1" si="117"/>
        <v/>
      </c>
      <c r="D727" s="32" t="str">
        <f t="shared" ca="1" si="113"/>
        <v/>
      </c>
      <c r="E727" s="4" t="str">
        <f t="shared" ca="1" si="118"/>
        <v/>
      </c>
      <c r="F727" s="31" t="str">
        <f t="shared" ca="1" si="119"/>
        <v/>
      </c>
      <c r="G727" s="32" t="str">
        <f t="shared" ca="1" si="114"/>
        <v/>
      </c>
      <c r="H727" s="77" t="str">
        <f t="shared" ca="1" si="115"/>
        <v/>
      </c>
      <c r="N727" s="159" t="str">
        <f t="shared" si="120"/>
        <v/>
      </c>
      <c r="O727" s="159" t="str">
        <f t="shared" si="116"/>
        <v/>
      </c>
    </row>
    <row r="728" spans="1:15">
      <c r="A728" s="164" t="str">
        <f t="shared" ca="1" si="111"/>
        <v/>
      </c>
      <c r="B728" s="44" t="str">
        <f t="shared" ca="1" si="112"/>
        <v/>
      </c>
      <c r="C728" s="31" t="str">
        <f t="shared" ca="1" si="117"/>
        <v/>
      </c>
      <c r="D728" s="32" t="str">
        <f t="shared" ca="1" si="113"/>
        <v/>
      </c>
      <c r="E728" s="4" t="str">
        <f t="shared" ca="1" si="118"/>
        <v/>
      </c>
      <c r="F728" s="31" t="str">
        <f t="shared" ca="1" si="119"/>
        <v/>
      </c>
      <c r="G728" s="32" t="str">
        <f t="shared" ca="1" si="114"/>
        <v/>
      </c>
      <c r="H728" s="77" t="str">
        <f t="shared" ca="1" si="115"/>
        <v/>
      </c>
      <c r="N728" s="159" t="str">
        <f t="shared" si="120"/>
        <v/>
      </c>
      <c r="O728" s="159" t="str">
        <f t="shared" si="116"/>
        <v/>
      </c>
    </row>
    <row r="729" spans="1:15">
      <c r="A729" s="164" t="str">
        <f t="shared" ca="1" si="111"/>
        <v/>
      </c>
      <c r="B729" s="44" t="str">
        <f t="shared" ca="1" si="112"/>
        <v/>
      </c>
      <c r="C729" s="31" t="str">
        <f t="shared" ca="1" si="117"/>
        <v/>
      </c>
      <c r="D729" s="32" t="str">
        <f t="shared" ca="1" si="113"/>
        <v/>
      </c>
      <c r="E729" s="4" t="str">
        <f t="shared" ca="1" si="118"/>
        <v/>
      </c>
      <c r="F729" s="31" t="str">
        <f t="shared" ca="1" si="119"/>
        <v/>
      </c>
      <c r="G729" s="32" t="str">
        <f t="shared" ca="1" si="114"/>
        <v/>
      </c>
      <c r="H729" s="77" t="str">
        <f t="shared" ca="1" si="115"/>
        <v/>
      </c>
      <c r="N729" s="159" t="str">
        <f t="shared" si="120"/>
        <v/>
      </c>
      <c r="O729" s="159" t="str">
        <f t="shared" si="116"/>
        <v/>
      </c>
    </row>
    <row r="730" spans="1:15">
      <c r="A730" s="164" t="str">
        <f t="shared" ca="1" si="111"/>
        <v/>
      </c>
      <c r="B730" s="44" t="str">
        <f t="shared" ca="1" si="112"/>
        <v/>
      </c>
      <c r="C730" s="31" t="str">
        <f t="shared" ca="1" si="117"/>
        <v/>
      </c>
      <c r="D730" s="32" t="str">
        <f t="shared" ca="1" si="113"/>
        <v/>
      </c>
      <c r="E730" s="4" t="str">
        <f t="shared" ca="1" si="118"/>
        <v/>
      </c>
      <c r="F730" s="31" t="str">
        <f t="shared" ca="1" si="119"/>
        <v/>
      </c>
      <c r="G730" s="32" t="str">
        <f t="shared" ca="1" si="114"/>
        <v/>
      </c>
      <c r="H730" s="77" t="str">
        <f t="shared" ca="1" si="115"/>
        <v/>
      </c>
      <c r="N730" s="159" t="str">
        <f t="shared" si="120"/>
        <v/>
      </c>
      <c r="O730" s="159" t="str">
        <f t="shared" si="116"/>
        <v/>
      </c>
    </row>
    <row r="731" spans="1:15">
      <c r="A731" s="164" t="str">
        <f t="shared" ca="1" si="111"/>
        <v/>
      </c>
      <c r="B731" s="44" t="str">
        <f t="shared" ca="1" si="112"/>
        <v/>
      </c>
      <c r="C731" s="31" t="str">
        <f t="shared" ca="1" si="117"/>
        <v/>
      </c>
      <c r="D731" s="32" t="str">
        <f t="shared" ca="1" si="113"/>
        <v/>
      </c>
      <c r="E731" s="4" t="str">
        <f t="shared" ca="1" si="118"/>
        <v/>
      </c>
      <c r="F731" s="31" t="str">
        <f t="shared" ca="1" si="119"/>
        <v/>
      </c>
      <c r="G731" s="32" t="str">
        <f t="shared" ca="1" si="114"/>
        <v/>
      </c>
      <c r="H731" s="77" t="str">
        <f t="shared" ca="1" si="115"/>
        <v/>
      </c>
      <c r="N731" s="159" t="str">
        <f t="shared" si="120"/>
        <v/>
      </c>
      <c r="O731" s="159" t="str">
        <f t="shared" si="116"/>
        <v/>
      </c>
    </row>
    <row r="732" spans="1:15">
      <c r="A732" s="164" t="str">
        <f t="shared" ca="1" si="111"/>
        <v/>
      </c>
      <c r="B732" s="44" t="str">
        <f t="shared" ca="1" si="112"/>
        <v/>
      </c>
      <c r="C732" s="31" t="str">
        <f t="shared" ca="1" si="117"/>
        <v/>
      </c>
      <c r="D732" s="32" t="str">
        <f t="shared" ca="1" si="113"/>
        <v/>
      </c>
      <c r="E732" s="4" t="str">
        <f t="shared" ca="1" si="118"/>
        <v/>
      </c>
      <c r="F732" s="31" t="str">
        <f t="shared" ca="1" si="119"/>
        <v/>
      </c>
      <c r="G732" s="32" t="str">
        <f t="shared" ca="1" si="114"/>
        <v/>
      </c>
      <c r="H732" s="77" t="str">
        <f t="shared" ca="1" si="115"/>
        <v/>
      </c>
      <c r="N732" s="159" t="str">
        <f t="shared" si="120"/>
        <v/>
      </c>
      <c r="O732" s="159" t="str">
        <f t="shared" si="116"/>
        <v/>
      </c>
    </row>
    <row r="733" spans="1:15">
      <c r="A733" s="164" t="str">
        <f t="shared" ca="1" si="111"/>
        <v/>
      </c>
      <c r="B733" s="44" t="str">
        <f t="shared" ca="1" si="112"/>
        <v/>
      </c>
      <c r="C733" s="31" t="str">
        <f t="shared" ca="1" si="117"/>
        <v/>
      </c>
      <c r="D733" s="32" t="str">
        <f t="shared" ca="1" si="113"/>
        <v/>
      </c>
      <c r="E733" s="4" t="str">
        <f t="shared" ca="1" si="118"/>
        <v/>
      </c>
      <c r="F733" s="31" t="str">
        <f t="shared" ca="1" si="119"/>
        <v/>
      </c>
      <c r="G733" s="32" t="str">
        <f t="shared" ca="1" si="114"/>
        <v/>
      </c>
      <c r="H733" s="77" t="str">
        <f t="shared" ca="1" si="115"/>
        <v/>
      </c>
      <c r="N733" s="159" t="str">
        <f t="shared" si="120"/>
        <v/>
      </c>
      <c r="O733" s="159" t="str">
        <f t="shared" si="116"/>
        <v/>
      </c>
    </row>
    <row r="734" spans="1:15">
      <c r="A734" s="164" t="str">
        <f t="shared" ca="1" si="111"/>
        <v/>
      </c>
      <c r="B734" s="44" t="str">
        <f t="shared" ca="1" si="112"/>
        <v/>
      </c>
      <c r="C734" s="31" t="str">
        <f t="shared" ca="1" si="117"/>
        <v/>
      </c>
      <c r="D734" s="32" t="str">
        <f t="shared" ca="1" si="113"/>
        <v/>
      </c>
      <c r="E734" s="4" t="str">
        <f t="shared" ca="1" si="118"/>
        <v/>
      </c>
      <c r="F734" s="31" t="str">
        <f t="shared" ca="1" si="119"/>
        <v/>
      </c>
      <c r="G734" s="32" t="str">
        <f t="shared" ca="1" si="114"/>
        <v/>
      </c>
      <c r="H734" s="77" t="str">
        <f t="shared" ca="1" si="115"/>
        <v/>
      </c>
      <c r="N734" s="159" t="str">
        <f t="shared" si="120"/>
        <v/>
      </c>
      <c r="O734" s="159" t="str">
        <f t="shared" si="116"/>
        <v/>
      </c>
    </row>
    <row r="735" spans="1:15">
      <c r="A735" s="164" t="str">
        <f t="shared" ca="1" si="111"/>
        <v/>
      </c>
      <c r="B735" s="44" t="str">
        <f t="shared" ca="1" si="112"/>
        <v/>
      </c>
      <c r="C735" s="31" t="str">
        <f t="shared" ca="1" si="117"/>
        <v/>
      </c>
      <c r="D735" s="32" t="str">
        <f t="shared" ca="1" si="113"/>
        <v/>
      </c>
      <c r="E735" s="4" t="str">
        <f t="shared" ca="1" si="118"/>
        <v/>
      </c>
      <c r="F735" s="31" t="str">
        <f t="shared" ca="1" si="119"/>
        <v/>
      </c>
      <c r="G735" s="32" t="str">
        <f t="shared" ca="1" si="114"/>
        <v/>
      </c>
      <c r="H735" s="77" t="str">
        <f t="shared" ca="1" si="115"/>
        <v/>
      </c>
      <c r="N735" s="159" t="str">
        <f t="shared" si="120"/>
        <v/>
      </c>
      <c r="O735" s="159" t="str">
        <f t="shared" si="116"/>
        <v/>
      </c>
    </row>
    <row r="736" spans="1:15">
      <c r="A736" s="164" t="str">
        <f t="shared" ca="1" si="111"/>
        <v/>
      </c>
      <c r="B736" s="44" t="str">
        <f t="shared" ca="1" si="112"/>
        <v/>
      </c>
      <c r="C736" s="31" t="str">
        <f t="shared" ca="1" si="117"/>
        <v/>
      </c>
      <c r="D736" s="32" t="str">
        <f t="shared" ca="1" si="113"/>
        <v/>
      </c>
      <c r="E736" s="4" t="str">
        <f t="shared" ca="1" si="118"/>
        <v/>
      </c>
      <c r="F736" s="31" t="str">
        <f t="shared" ca="1" si="119"/>
        <v/>
      </c>
      <c r="G736" s="32" t="str">
        <f t="shared" ca="1" si="114"/>
        <v/>
      </c>
      <c r="H736" s="77" t="str">
        <f t="shared" ca="1" si="115"/>
        <v/>
      </c>
      <c r="N736" s="159" t="str">
        <f t="shared" si="120"/>
        <v/>
      </c>
      <c r="O736" s="159" t="str">
        <f t="shared" si="116"/>
        <v/>
      </c>
    </row>
    <row r="737" spans="1:15">
      <c r="A737" s="164" t="str">
        <f t="shared" ca="1" si="111"/>
        <v/>
      </c>
      <c r="B737" s="44" t="str">
        <f t="shared" ca="1" si="112"/>
        <v/>
      </c>
      <c r="C737" s="31" t="str">
        <f t="shared" ca="1" si="117"/>
        <v/>
      </c>
      <c r="D737" s="32" t="str">
        <f t="shared" ca="1" si="113"/>
        <v/>
      </c>
      <c r="E737" s="4" t="str">
        <f t="shared" ca="1" si="118"/>
        <v/>
      </c>
      <c r="F737" s="31" t="str">
        <f t="shared" ca="1" si="119"/>
        <v/>
      </c>
      <c r="G737" s="32" t="str">
        <f t="shared" ca="1" si="114"/>
        <v/>
      </c>
      <c r="H737" s="77" t="str">
        <f t="shared" ca="1" si="115"/>
        <v/>
      </c>
      <c r="N737" s="159" t="str">
        <f t="shared" si="120"/>
        <v/>
      </c>
      <c r="O737" s="159" t="str">
        <f t="shared" si="116"/>
        <v/>
      </c>
    </row>
    <row r="738" spans="1:15">
      <c r="A738" s="164" t="str">
        <f t="shared" ca="1" si="111"/>
        <v/>
      </c>
      <c r="B738" s="44" t="str">
        <f t="shared" ca="1" si="112"/>
        <v/>
      </c>
      <c r="C738" s="31" t="str">
        <f t="shared" ca="1" si="117"/>
        <v/>
      </c>
      <c r="D738" s="32" t="str">
        <f t="shared" ca="1" si="113"/>
        <v/>
      </c>
      <c r="E738" s="4" t="str">
        <f t="shared" ca="1" si="118"/>
        <v/>
      </c>
      <c r="F738" s="31" t="str">
        <f t="shared" ca="1" si="119"/>
        <v/>
      </c>
      <c r="G738" s="32" t="str">
        <f t="shared" ca="1" si="114"/>
        <v/>
      </c>
      <c r="H738" s="77" t="str">
        <f t="shared" ca="1" si="115"/>
        <v/>
      </c>
      <c r="N738" s="159" t="str">
        <f t="shared" si="120"/>
        <v/>
      </c>
      <c r="O738" s="159" t="str">
        <f t="shared" si="116"/>
        <v/>
      </c>
    </row>
    <row r="739" spans="1:15">
      <c r="A739" s="164" t="str">
        <f t="shared" ca="1" si="111"/>
        <v/>
      </c>
      <c r="B739" s="44" t="str">
        <f t="shared" ca="1" si="112"/>
        <v/>
      </c>
      <c r="C739" s="31" t="str">
        <f t="shared" ca="1" si="117"/>
        <v/>
      </c>
      <c r="D739" s="32" t="str">
        <f t="shared" ca="1" si="113"/>
        <v/>
      </c>
      <c r="E739" s="4" t="str">
        <f t="shared" ca="1" si="118"/>
        <v/>
      </c>
      <c r="F739" s="31" t="str">
        <f t="shared" ca="1" si="119"/>
        <v/>
      </c>
      <c r="G739" s="32" t="str">
        <f t="shared" ca="1" si="114"/>
        <v/>
      </c>
      <c r="H739" s="77" t="str">
        <f t="shared" ca="1" si="115"/>
        <v/>
      </c>
      <c r="N739" s="159" t="str">
        <f t="shared" si="120"/>
        <v/>
      </c>
      <c r="O739" s="159" t="str">
        <f t="shared" si="116"/>
        <v/>
      </c>
    </row>
    <row r="740" spans="1:15">
      <c r="A740" s="164" t="str">
        <f t="shared" ca="1" si="111"/>
        <v/>
      </c>
      <c r="B740" s="44" t="str">
        <f t="shared" ca="1" si="112"/>
        <v/>
      </c>
      <c r="C740" s="31" t="str">
        <f t="shared" ca="1" si="117"/>
        <v/>
      </c>
      <c r="D740" s="32" t="str">
        <f t="shared" ca="1" si="113"/>
        <v/>
      </c>
      <c r="E740" s="4" t="str">
        <f t="shared" ca="1" si="118"/>
        <v/>
      </c>
      <c r="F740" s="31" t="str">
        <f t="shared" ca="1" si="119"/>
        <v/>
      </c>
      <c r="G740" s="32" t="str">
        <f t="shared" ca="1" si="114"/>
        <v/>
      </c>
      <c r="H740" s="77" t="str">
        <f t="shared" ca="1" si="115"/>
        <v/>
      </c>
      <c r="N740" s="159" t="str">
        <f t="shared" si="120"/>
        <v/>
      </c>
      <c r="O740" s="159" t="str">
        <f t="shared" si="116"/>
        <v/>
      </c>
    </row>
    <row r="741" spans="1:15">
      <c r="A741" s="164" t="str">
        <f t="shared" ca="1" si="111"/>
        <v/>
      </c>
      <c r="B741" s="44" t="str">
        <f t="shared" ca="1" si="112"/>
        <v/>
      </c>
      <c r="C741" s="31" t="str">
        <f t="shared" ca="1" si="117"/>
        <v/>
      </c>
      <c r="D741" s="32" t="str">
        <f t="shared" ca="1" si="113"/>
        <v/>
      </c>
      <c r="E741" s="4" t="str">
        <f t="shared" ca="1" si="118"/>
        <v/>
      </c>
      <c r="F741" s="31" t="str">
        <f t="shared" ca="1" si="119"/>
        <v/>
      </c>
      <c r="G741" s="32" t="str">
        <f t="shared" ca="1" si="114"/>
        <v/>
      </c>
      <c r="H741" s="77" t="str">
        <f t="shared" ca="1" si="115"/>
        <v/>
      </c>
      <c r="N741" s="159" t="str">
        <f t="shared" si="120"/>
        <v/>
      </c>
      <c r="O741" s="159" t="str">
        <f t="shared" si="116"/>
        <v/>
      </c>
    </row>
    <row r="742" spans="1:15">
      <c r="A742" s="164" t="str">
        <f t="shared" ca="1" si="111"/>
        <v/>
      </c>
      <c r="B742" s="44" t="str">
        <f t="shared" ca="1" si="112"/>
        <v/>
      </c>
      <c r="C742" s="31" t="str">
        <f t="shared" ca="1" si="117"/>
        <v/>
      </c>
      <c r="D742" s="32" t="str">
        <f t="shared" ca="1" si="113"/>
        <v/>
      </c>
      <c r="E742" s="4" t="str">
        <f t="shared" ca="1" si="118"/>
        <v/>
      </c>
      <c r="F742" s="31" t="str">
        <f t="shared" ca="1" si="119"/>
        <v/>
      </c>
      <c r="G742" s="32" t="str">
        <f t="shared" ca="1" si="114"/>
        <v/>
      </c>
      <c r="H742" s="77" t="str">
        <f t="shared" ca="1" si="115"/>
        <v/>
      </c>
      <c r="N742" s="159" t="str">
        <f t="shared" si="120"/>
        <v/>
      </c>
      <c r="O742" s="159" t="str">
        <f t="shared" si="116"/>
        <v/>
      </c>
    </row>
    <row r="743" spans="1:15">
      <c r="A743" s="164" t="str">
        <f t="shared" ca="1" si="111"/>
        <v/>
      </c>
      <c r="B743" s="44" t="str">
        <f t="shared" ca="1" si="112"/>
        <v/>
      </c>
      <c r="C743" s="31" t="str">
        <f t="shared" ca="1" si="117"/>
        <v/>
      </c>
      <c r="D743" s="32" t="str">
        <f t="shared" ca="1" si="113"/>
        <v/>
      </c>
      <c r="E743" s="4" t="str">
        <f t="shared" ca="1" si="118"/>
        <v/>
      </c>
      <c r="F743" s="31" t="str">
        <f t="shared" ca="1" si="119"/>
        <v/>
      </c>
      <c r="G743" s="32" t="str">
        <f t="shared" ca="1" si="114"/>
        <v/>
      </c>
      <c r="H743" s="77" t="str">
        <f t="shared" ca="1" si="115"/>
        <v/>
      </c>
      <c r="N743" s="159" t="str">
        <f t="shared" si="120"/>
        <v/>
      </c>
      <c r="O743" s="159" t="str">
        <f t="shared" si="116"/>
        <v/>
      </c>
    </row>
    <row r="744" spans="1:15">
      <c r="A744" s="164" t="str">
        <f t="shared" ca="1" si="111"/>
        <v/>
      </c>
      <c r="B744" s="44" t="str">
        <f t="shared" ca="1" si="112"/>
        <v/>
      </c>
      <c r="C744" s="31" t="str">
        <f t="shared" ca="1" si="117"/>
        <v/>
      </c>
      <c r="D744" s="32" t="str">
        <f t="shared" ca="1" si="113"/>
        <v/>
      </c>
      <c r="E744" s="4" t="str">
        <f t="shared" ca="1" si="118"/>
        <v/>
      </c>
      <c r="F744" s="31" t="str">
        <f t="shared" ca="1" si="119"/>
        <v/>
      </c>
      <c r="G744" s="32" t="str">
        <f t="shared" ca="1" si="114"/>
        <v/>
      </c>
      <c r="H744" s="77" t="str">
        <f t="shared" ca="1" si="115"/>
        <v/>
      </c>
      <c r="N744" s="159" t="str">
        <f t="shared" si="120"/>
        <v/>
      </c>
      <c r="O744" s="159" t="str">
        <f t="shared" si="116"/>
        <v/>
      </c>
    </row>
    <row r="745" spans="1:15">
      <c r="A745" s="164" t="str">
        <f t="shared" ref="A745:A748" ca="1" si="121">IF(AND(ISBLANK(P734), A744 = $P$1),NOW(),IF(ISBLANK(P734),"",P734))</f>
        <v/>
      </c>
      <c r="B745" s="44" t="str">
        <f t="shared" ref="B745:B748" ca="1" si="122">IF(COUNTIF(J:J,A745)=1,VLOOKUP(A745,J:K,2), IF(COUNTIF(J:J,A745)=0,$B$10,""))</f>
        <v/>
      </c>
      <c r="C745" s="31" t="str">
        <f t="shared" ca="1" si="117"/>
        <v/>
      </c>
      <c r="D745" s="32" t="str">
        <f t="shared" ref="D745:D748" ca="1" si="123">IF(ISERROR(B745-2),"",$B$6*ROUNDUP(A745-$A$14,0)/360*$B$5)</f>
        <v/>
      </c>
      <c r="E745" s="4" t="str">
        <f t="shared" ca="1" si="118"/>
        <v/>
      </c>
      <c r="F745" s="31" t="str">
        <f t="shared" ca="1" si="119"/>
        <v/>
      </c>
      <c r="G745" s="32" t="str">
        <f t="shared" ref="G745:G748" ca="1" si="124">IF(ISERROR(E745-2),"",$C$6*ROUNDUP(A745-$A$14,0)/360*$C$5)</f>
        <v/>
      </c>
      <c r="H745" s="77" t="str">
        <f t="shared" ref="H745:H748" ca="1" si="125">IF(ISERROR(B745-2),"",C745+D745-F745-G745)</f>
        <v/>
      </c>
      <c r="N745" s="159" t="str">
        <f t="shared" si="120"/>
        <v/>
      </c>
      <c r="O745" s="159" t="str">
        <f t="shared" si="116"/>
        <v/>
      </c>
    </row>
    <row r="746" spans="1:15">
      <c r="A746" s="164" t="str">
        <f t="shared" ca="1" si="121"/>
        <v/>
      </c>
      <c r="B746" s="44" t="str">
        <f t="shared" ca="1" si="122"/>
        <v/>
      </c>
      <c r="C746" s="31" t="str">
        <f t="shared" ca="1" si="117"/>
        <v/>
      </c>
      <c r="D746" s="32" t="str">
        <f t="shared" ca="1" si="123"/>
        <v/>
      </c>
      <c r="E746" s="4" t="str">
        <f t="shared" ca="1" si="118"/>
        <v/>
      </c>
      <c r="F746" s="31" t="str">
        <f t="shared" ca="1" si="119"/>
        <v/>
      </c>
      <c r="G746" s="32" t="str">
        <f t="shared" ca="1" si="124"/>
        <v/>
      </c>
      <c r="H746" s="77" t="str">
        <f t="shared" ca="1" si="125"/>
        <v/>
      </c>
      <c r="N746" s="159" t="str">
        <f t="shared" si="120"/>
        <v/>
      </c>
      <c r="O746" s="159" t="str">
        <f t="shared" si="116"/>
        <v/>
      </c>
    </row>
    <row r="747" spans="1:15">
      <c r="A747" s="164" t="str">
        <f t="shared" ca="1" si="121"/>
        <v/>
      </c>
      <c r="B747" s="44" t="str">
        <f t="shared" ca="1" si="122"/>
        <v/>
      </c>
      <c r="C747" s="31" t="str">
        <f t="shared" ca="1" si="117"/>
        <v/>
      </c>
      <c r="D747" s="32" t="str">
        <f t="shared" ca="1" si="123"/>
        <v/>
      </c>
      <c r="E747" s="4" t="str">
        <f t="shared" ca="1" si="118"/>
        <v/>
      </c>
      <c r="F747" s="31" t="str">
        <f t="shared" ca="1" si="119"/>
        <v/>
      </c>
      <c r="G747" s="32" t="str">
        <f t="shared" ca="1" si="124"/>
        <v/>
      </c>
      <c r="H747" s="77" t="str">
        <f t="shared" ca="1" si="125"/>
        <v/>
      </c>
    </row>
    <row r="748" spans="1:15">
      <c r="A748" s="164" t="str">
        <f t="shared" ca="1" si="121"/>
        <v/>
      </c>
      <c r="B748" s="44" t="str">
        <f t="shared" ca="1" si="122"/>
        <v/>
      </c>
      <c r="C748" s="31" t="str">
        <f t="shared" ca="1" si="117"/>
        <v/>
      </c>
      <c r="D748" s="32" t="str">
        <f t="shared" ca="1" si="123"/>
        <v/>
      </c>
      <c r="E748" s="4" t="str">
        <f t="shared" ca="1" si="118"/>
        <v/>
      </c>
      <c r="F748" s="31" t="str">
        <f t="shared" ca="1" si="119"/>
        <v/>
      </c>
      <c r="G748" s="32" t="str">
        <f t="shared" ca="1" si="124"/>
        <v/>
      </c>
      <c r="H748" s="77" t="str">
        <f t="shared" ca="1" si="125"/>
        <v/>
      </c>
    </row>
  </sheetData>
  <mergeCells count="2">
    <mergeCell ref="B12:D12"/>
    <mergeCell ref="E12:G12"/>
  </mergeCells>
  <conditionalFormatting sqref="M1:M7 H8:H1048576">
    <cfRule type="cellIs" dxfId="17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F07A-A306-493C-9741-6E1F9D9D790F}">
  <dimension ref="A1:P1032"/>
  <sheetViews>
    <sheetView topLeftCell="A14" zoomScale="80" zoomScaleNormal="80" workbookViewId="0">
      <selection activeCell="G5" sqref="G5"/>
    </sheetView>
  </sheetViews>
  <sheetFormatPr defaultColWidth="8.88671875" defaultRowHeight="14.4"/>
  <cols>
    <col min="1" max="1" width="15.44140625" style="159" bestFit="1" customWidth="1"/>
    <col min="2" max="3" width="18.33203125" style="3" bestFit="1" customWidth="1"/>
    <col min="4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.88671875" style="3" bestFit="1" customWidth="1"/>
    <col min="9" max="9" width="10.6640625" style="3" bestFit="1" customWidth="1"/>
    <col min="10" max="10" width="15.6640625" style="3" customWidth="1"/>
    <col min="11" max="11" width="5.5546875" style="57" bestFit="1" customWidth="1"/>
    <col min="12" max="12" width="15.6640625" style="3" bestFit="1" customWidth="1"/>
    <col min="13" max="13" width="6.5546875" style="57" bestFit="1" customWidth="1"/>
    <col min="14" max="16" width="15.6640625" style="159" bestFit="1" customWidth="1"/>
    <col min="17" max="16384" width="8.88671875" style="3"/>
  </cols>
  <sheetData>
    <row r="1" spans="1:16" ht="15" thickBot="1">
      <c r="A1" s="1"/>
      <c r="B1" s="1"/>
      <c r="C1" s="1"/>
      <c r="D1" s="1"/>
      <c r="I1" s="1"/>
      <c r="J1" s="52"/>
      <c r="L1" s="1"/>
      <c r="M1" s="45"/>
      <c r="P1" s="159" cm="1">
        <f t="array" ref="P1">LOOKUP(2,1/(P:P&lt;&gt;""),P:P)</f>
        <v>45964.625</v>
      </c>
    </row>
    <row r="2" spans="1:16" ht="15" thickBot="1">
      <c r="A2" s="30"/>
      <c r="B2" s="39" t="s">
        <v>0</v>
      </c>
      <c r="C2" s="28" t="s">
        <v>1</v>
      </c>
      <c r="E2" s="120"/>
      <c r="F2" s="121"/>
      <c r="J2" s="27" t="s">
        <v>0</v>
      </c>
      <c r="K2" s="45"/>
      <c r="L2" s="28" t="s">
        <v>1</v>
      </c>
      <c r="M2" s="45"/>
      <c r="P2" s="3" cm="1">
        <f t="array" ref="P2:P25">_xlfn.UNIQUE(O:O)</f>
        <v>0</v>
      </c>
    </row>
    <row r="3" spans="1:16">
      <c r="A3" s="15" t="s">
        <v>32</v>
      </c>
      <c r="B3" s="59" t="s">
        <v>40</v>
      </c>
      <c r="C3" s="60" t="s">
        <v>41</v>
      </c>
      <c r="J3" s="119" cm="1">
        <f t="array" ref="J3:K137">_xll.BDH(B4, "LAST_PRICE", "01/01/2025 15:00:00", "01/01/2035 16:00:00", "BarSize=60", "BarType=T", "RecurDaily=True", "TZ=London")</f>
        <v>45768.625</v>
      </c>
      <c r="K3" s="45">
        <v>88.53</v>
      </c>
      <c r="L3" s="119" cm="1">
        <f t="array" ref="L3:M75">_xll.BDH(C4, "LAST_PRICE", "01/01/2025 15:00:00", "01/01/2035 16:00:00", "BarSize=60", "BarType=T", "RecurDaily=True", "TZ=London")</f>
        <v>45859.625</v>
      </c>
      <c r="M3" s="45">
        <v>101.462</v>
      </c>
      <c r="N3" s="159" t="str">
        <f>IF(COUNTIF(L:L,J3),J3,"")</f>
        <v/>
      </c>
      <c r="O3" s="159" t="str">
        <f>IF(N3&gt;$A$14,N3,"")</f>
        <v/>
      </c>
      <c r="P3" s="159" t="str">
        <v/>
      </c>
    </row>
    <row r="4" spans="1:16" ht="32.25" customHeight="1">
      <c r="A4" s="15" t="s">
        <v>33</v>
      </c>
      <c r="B4" s="61" t="s">
        <v>42</v>
      </c>
      <c r="C4" s="41" t="s">
        <v>43</v>
      </c>
      <c r="I4" s="1"/>
      <c r="J4" s="123">
        <v>45769.625</v>
      </c>
      <c r="K4" s="45">
        <v>88.399000000000001</v>
      </c>
      <c r="L4" s="123">
        <v>45860.625</v>
      </c>
      <c r="M4" s="45">
        <v>101.461</v>
      </c>
      <c r="N4" s="159" t="str">
        <f t="shared" ref="N4:N7" si="0">IF(COUNTIF(L:L,J4),J4,"")</f>
        <v/>
      </c>
      <c r="O4" s="159" t="str">
        <f t="shared" ref="O4:O67" si="1">IF(N4&gt;$A$14,N4,"")</f>
        <v/>
      </c>
      <c r="P4" s="159">
        <v>45931.625</v>
      </c>
    </row>
    <row r="5" spans="1:16">
      <c r="A5" s="15" t="s">
        <v>8</v>
      </c>
      <c r="B5" s="62">
        <f>18*10^6</f>
        <v>18000000</v>
      </c>
      <c r="C5" s="8">
        <f>10*10^6</f>
        <v>10000000</v>
      </c>
      <c r="I5" s="1"/>
      <c r="J5" s="123">
        <v>45770.625</v>
      </c>
      <c r="K5" s="45">
        <v>89.498999999999995</v>
      </c>
      <c r="L5" s="123">
        <v>45861.625</v>
      </c>
      <c r="M5" s="45">
        <v>101.749</v>
      </c>
      <c r="N5" s="159" t="str">
        <f t="shared" si="0"/>
        <v/>
      </c>
      <c r="O5" s="159" t="str">
        <f t="shared" si="1"/>
        <v/>
      </c>
      <c r="P5" s="159">
        <v>45932.625</v>
      </c>
    </row>
    <row r="6" spans="1:16">
      <c r="A6" s="15" t="s">
        <v>10</v>
      </c>
      <c r="B6" s="63">
        <v>4.3749999999999997E-2</v>
      </c>
      <c r="C6" s="58">
        <v>7.6249999999999998E-2</v>
      </c>
      <c r="I6" s="1"/>
      <c r="J6" s="123">
        <v>45771.625</v>
      </c>
      <c r="K6" s="45">
        <v>89.617000000000004</v>
      </c>
      <c r="L6" s="123">
        <v>45862.625</v>
      </c>
      <c r="M6" s="45">
        <v>101.851</v>
      </c>
      <c r="N6" s="159" t="str">
        <f t="shared" si="0"/>
        <v/>
      </c>
      <c r="O6" s="159" t="str">
        <f t="shared" si="1"/>
        <v/>
      </c>
      <c r="P6" s="159">
        <v>45933.625</v>
      </c>
    </row>
    <row r="7" spans="1:16">
      <c r="A7" s="15" t="s">
        <v>12</v>
      </c>
      <c r="B7" s="64">
        <v>4.2299999999999997E-2</v>
      </c>
      <c r="C7" s="10">
        <v>4.2299999999999997E-2</v>
      </c>
      <c r="I7" s="1"/>
      <c r="J7" s="123">
        <v>45772.625</v>
      </c>
      <c r="K7" s="45">
        <v>89.903000000000006</v>
      </c>
      <c r="L7" s="123">
        <v>45863.625</v>
      </c>
      <c r="M7" s="45">
        <v>101.883</v>
      </c>
      <c r="N7" s="159" t="str">
        <f t="shared" si="0"/>
        <v/>
      </c>
      <c r="O7" s="159" t="str">
        <f t="shared" si="1"/>
        <v/>
      </c>
      <c r="P7" s="159">
        <v>45936.625</v>
      </c>
    </row>
    <row r="8" spans="1:16">
      <c r="A8" s="15" t="s">
        <v>14</v>
      </c>
      <c r="B8" s="4" t="s">
        <v>23</v>
      </c>
      <c r="C8" s="5" t="s">
        <v>23</v>
      </c>
      <c r="E8" s="1"/>
      <c r="F8" s="1"/>
      <c r="G8" s="1"/>
      <c r="H8" s="1"/>
      <c r="I8" s="1"/>
      <c r="J8" s="119">
        <v>45775.625</v>
      </c>
      <c r="K8" s="57">
        <v>90.022999999999996</v>
      </c>
      <c r="L8" s="119">
        <v>45866.625</v>
      </c>
      <c r="M8" s="57">
        <v>102.01300000000001</v>
      </c>
      <c r="N8" s="159" t="str">
        <f t="shared" ref="N8:N71" si="2">IF(COUNTIF(L:L,J8),J8,"")</f>
        <v/>
      </c>
      <c r="O8" s="159" t="str">
        <f t="shared" si="1"/>
        <v/>
      </c>
      <c r="P8" s="159">
        <v>45937.625</v>
      </c>
    </row>
    <row r="9" spans="1:16">
      <c r="A9" s="15" t="s">
        <v>15</v>
      </c>
      <c r="B9" s="4" t="s">
        <v>23</v>
      </c>
      <c r="C9" s="5" t="s">
        <v>23</v>
      </c>
      <c r="E9" s="1"/>
      <c r="F9" s="1"/>
      <c r="G9" s="1"/>
      <c r="H9" s="1"/>
      <c r="I9" s="1"/>
      <c r="J9" s="119">
        <v>45776.625</v>
      </c>
      <c r="K9" s="57">
        <v>89.804000000000002</v>
      </c>
      <c r="L9" s="119">
        <v>45867.625</v>
      </c>
      <c r="M9" s="57">
        <v>102.40600000000001</v>
      </c>
      <c r="N9" s="159" t="str">
        <f t="shared" si="2"/>
        <v/>
      </c>
      <c r="O9" s="159" t="str">
        <f t="shared" si="1"/>
        <v/>
      </c>
      <c r="P9" s="159">
        <v>45938.625</v>
      </c>
    </row>
    <row r="10" spans="1:16" ht="15" thickBot="1">
      <c r="A10" s="16" t="s">
        <v>28</v>
      </c>
      <c r="B10" s="11" cm="1">
        <f t="array" ref="B10">_xll.BDP(B4,"px_last")</f>
        <v>95.507999999999996</v>
      </c>
      <c r="C10" s="22" cm="1">
        <f t="array" ref="C10">_xll.BDP(C4,"px_last")</f>
        <v>105.864</v>
      </c>
      <c r="E10" s="1"/>
      <c r="F10" s="1"/>
      <c r="G10" s="1"/>
      <c r="H10" s="1"/>
      <c r="I10" s="1"/>
      <c r="J10" s="119">
        <v>45777.625</v>
      </c>
      <c r="K10" s="57">
        <v>89.712999999999994</v>
      </c>
      <c r="L10" s="119">
        <v>45868.625</v>
      </c>
      <c r="M10" s="57">
        <v>102.268</v>
      </c>
      <c r="N10" s="159" t="str">
        <f t="shared" si="2"/>
        <v/>
      </c>
      <c r="O10" s="159" t="str">
        <f t="shared" si="1"/>
        <v/>
      </c>
      <c r="P10" s="159">
        <v>45939.625</v>
      </c>
    </row>
    <row r="11" spans="1:16" ht="15" thickBot="1">
      <c r="A11" s="3"/>
      <c r="C11" s="1"/>
      <c r="D11" s="1"/>
      <c r="E11" s="1"/>
      <c r="F11" s="1"/>
      <c r="G11" s="1"/>
      <c r="H11" s="1"/>
      <c r="I11" s="1"/>
      <c r="J11" s="119">
        <v>45778.625</v>
      </c>
      <c r="K11" s="57">
        <v>89.786000000000001</v>
      </c>
      <c r="L11" s="119">
        <v>45869.625</v>
      </c>
      <c r="M11" s="57">
        <v>102.7</v>
      </c>
      <c r="N11" s="159" t="str">
        <f t="shared" si="2"/>
        <v/>
      </c>
      <c r="O11" s="159" t="str">
        <f t="shared" si="1"/>
        <v/>
      </c>
      <c r="P11" s="159">
        <v>45944.625</v>
      </c>
    </row>
    <row r="12" spans="1:16" ht="15" thickBot="1">
      <c r="A12" s="38" t="s">
        <v>22</v>
      </c>
      <c r="B12" s="184" t="s">
        <v>0</v>
      </c>
      <c r="C12" s="185"/>
      <c r="D12" s="186"/>
      <c r="E12" s="187" t="s">
        <v>1</v>
      </c>
      <c r="F12" s="188"/>
      <c r="G12" s="189"/>
      <c r="H12" s="38" t="s">
        <v>16</v>
      </c>
      <c r="I12" s="1"/>
      <c r="J12" s="119">
        <v>45779.625</v>
      </c>
      <c r="K12" s="57">
        <v>90.061000000000007</v>
      </c>
      <c r="L12" s="119">
        <v>45870.625</v>
      </c>
      <c r="M12" s="57">
        <v>102.351</v>
      </c>
      <c r="N12" s="159" t="str">
        <f t="shared" si="2"/>
        <v/>
      </c>
      <c r="O12" s="159" t="str">
        <f t="shared" si="1"/>
        <v/>
      </c>
      <c r="P12" s="159">
        <v>45945.625</v>
      </c>
    </row>
    <row r="13" spans="1:1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6"/>
      <c r="I13" s="1"/>
      <c r="J13" s="119">
        <v>45782.625</v>
      </c>
      <c r="K13" s="57">
        <v>90.048000000000002</v>
      </c>
      <c r="L13" s="119">
        <v>45873.625</v>
      </c>
      <c r="M13" s="57">
        <v>102.357</v>
      </c>
      <c r="N13" s="159" t="str">
        <f t="shared" si="2"/>
        <v/>
      </c>
      <c r="O13" s="159" t="str">
        <f t="shared" si="1"/>
        <v/>
      </c>
      <c r="P13" s="159">
        <v>45946.625</v>
      </c>
    </row>
    <row r="14" spans="1:16">
      <c r="A14" s="164">
        <v>45930.625</v>
      </c>
      <c r="B14" s="44">
        <v>94.875</v>
      </c>
      <c r="C14" s="45"/>
      <c r="D14" s="46"/>
      <c r="E14" s="4">
        <v>105.75</v>
      </c>
      <c r="F14" s="1"/>
      <c r="G14" s="5"/>
      <c r="H14" s="76">
        <v>0</v>
      </c>
      <c r="I14" s="1"/>
      <c r="J14" s="119">
        <v>45783.625</v>
      </c>
      <c r="K14" s="57">
        <v>90.156000000000006</v>
      </c>
      <c r="L14" s="119">
        <v>45874.625</v>
      </c>
      <c r="M14" s="57">
        <v>102.56</v>
      </c>
      <c r="N14" s="159" t="str">
        <f t="shared" si="2"/>
        <v/>
      </c>
      <c r="O14" s="159" t="str">
        <f t="shared" si="1"/>
        <v/>
      </c>
      <c r="P14" s="159">
        <v>45947.625</v>
      </c>
    </row>
    <row r="15" spans="1:16">
      <c r="A15" s="164">
        <f ca="1">IF(AND(ISBLANK(P4), A14 = $P$1),NOW(),IF(ISBLANK(P4),"",P4))</f>
        <v>45931.625</v>
      </c>
      <c r="B15" s="44">
        <f ca="1">IF(COUNTIF(J:J,A15)=1,VLOOKUP(A15,J:K,2), IF(COUNTIF(J:J,A15)=0,$B$10,""))</f>
        <v>94.775999999999996</v>
      </c>
      <c r="C15" s="31">
        <f ca="1">IF(ISERROR(B15-2),"",(B15-$B$14)/100*$B$5)</f>
        <v>-17820.000000000677</v>
      </c>
      <c r="D15" s="32">
        <f ca="1">IF(ISERROR(B15-2),"",ROUNDUP(A15-$A$14,0)/360*$B$6*$B$5-ROUNDUP(A15-$A$14,0)/360*$B$7*$B$5*$B$14/100)</f>
        <v>180.89374999999995</v>
      </c>
      <c r="E15" s="4">
        <f ca="1">IF(COUNTIF(L:L,A15)=1,VLOOKUP(A15,L:M,2), IF(COUNTIF(L:L,A15)=0,$C$10,""))</f>
        <v>105.97199999999999</v>
      </c>
      <c r="F15" s="31">
        <f ca="1">IF(ISERROR(E15-2), "", (E15-$E$14)/100*$C$5)</f>
        <v>22199.999999999422</v>
      </c>
      <c r="G15" s="32">
        <f ca="1">IF(ISERROR(E15-2),"",ROUNDUP(A15-$A$14,0)/360*$C$6*$C$5-ROUNDUP(A15-$A$14,0)/360*$C$7*$C$5*$E$14/100)</f>
        <v>875.49305555555566</v>
      </c>
      <c r="H15" s="77">
        <f ca="1">IF(ISERROR(E15-2),"",C15+D15-F15-G15)</f>
        <v>-40714.599305555654</v>
      </c>
      <c r="I15" s="1"/>
      <c r="J15" s="119">
        <v>45784.625</v>
      </c>
      <c r="K15" s="57">
        <v>90.430999999999997</v>
      </c>
      <c r="L15" s="119">
        <v>45875.625</v>
      </c>
      <c r="M15" s="57">
        <v>102.556</v>
      </c>
      <c r="N15" s="159" t="str">
        <f t="shared" si="2"/>
        <v/>
      </c>
      <c r="O15" s="159" t="str">
        <f t="shared" si="1"/>
        <v/>
      </c>
      <c r="P15" s="159">
        <v>45950.625</v>
      </c>
    </row>
    <row r="16" spans="1:16">
      <c r="A16" s="164">
        <f t="shared" ref="A16:A36" ca="1" si="3">IF(AND(ISBLANK(P5), A15 = $P$1),NOW(),IF(ISBLANK(P5),"",P5))</f>
        <v>45932.625</v>
      </c>
      <c r="B16" s="44">
        <f t="shared" ref="B16:B36" ca="1" si="4">IF(COUNTIF(J:J,A16)=1,VLOOKUP(A16,J:K,2), IF(COUNTIF(J:J,A16)=0,$B$10,""))</f>
        <v>94.875</v>
      </c>
      <c r="C16" s="31">
        <f t="shared" ref="C16:C79" ca="1" si="5">IF(ISERROR(B16-2),"",(B16-$B$14)/100*$B$5)</f>
        <v>0</v>
      </c>
      <c r="D16" s="32">
        <f t="shared" ref="D16:D36" ca="1" si="6">IF(ISERROR(B16-2),"",ROUNDUP(A16-$A$14,0)/360*$B$6*$B$5-ROUNDUP(A16-$A$14,0)/360*$B$7*$B$5*$B$14/100)</f>
        <v>361.78749999999991</v>
      </c>
      <c r="E16" s="4">
        <f t="shared" ref="E16:E36" ca="1" si="7">IF(COUNTIF(L:L,A16)=1,VLOOKUP(A16,L:M,2), IF(COUNTIF(L:L,A16)=0,$C$10,""))</f>
        <v>106.182</v>
      </c>
      <c r="F16" s="31">
        <f t="shared" ref="F16:F79" ca="1" si="8">IF(ISERROR(E16-2), "", (E16-$E$14)/100*$C$5)</f>
        <v>43200.000000000218</v>
      </c>
      <c r="G16" s="32">
        <f t="shared" ref="G16:G36" ca="1" si="9">IF(ISERROR(E16-2),"",ROUNDUP(A16-$A$14,0)/360*$C$6*$C$5-ROUNDUP(A16-$A$14,0)/360*$C$7*$C$5*$E$14/100)</f>
        <v>1750.9861111111113</v>
      </c>
      <c r="H16" s="77">
        <f t="shared" ref="H16:H36" ca="1" si="10">IF(ISERROR(E16-2),"",C16+D16-F16-G16)</f>
        <v>-44589.198611111329</v>
      </c>
      <c r="I16" s="1"/>
      <c r="J16" s="119">
        <v>45785.625</v>
      </c>
      <c r="K16" s="57">
        <v>90.667000000000002</v>
      </c>
      <c r="L16" s="119">
        <v>45876.625</v>
      </c>
      <c r="M16" s="57">
        <v>102.75700000000001</v>
      </c>
      <c r="N16" s="159" t="str">
        <f t="shared" si="2"/>
        <v/>
      </c>
      <c r="O16" s="159" t="str">
        <f t="shared" si="1"/>
        <v/>
      </c>
      <c r="P16" s="159">
        <v>45951.625</v>
      </c>
    </row>
    <row r="17" spans="1:16">
      <c r="A17" s="164">
        <f t="shared" ca="1" si="3"/>
        <v>45933.625</v>
      </c>
      <c r="B17" s="44">
        <f t="shared" ca="1" si="4"/>
        <v>94.998000000000005</v>
      </c>
      <c r="C17" s="31">
        <f t="shared" ca="1" si="5"/>
        <v>22140.00000000084</v>
      </c>
      <c r="D17" s="32">
        <f t="shared" ca="1" si="6"/>
        <v>542.68125000000055</v>
      </c>
      <c r="E17" s="4">
        <f t="shared" ca="1" si="7"/>
        <v>106.56399999999999</v>
      </c>
      <c r="F17" s="31">
        <f t="shared" ca="1" si="8"/>
        <v>81399.999999999302</v>
      </c>
      <c r="G17" s="32">
        <f t="shared" ca="1" si="9"/>
        <v>2626.4791666666665</v>
      </c>
      <c r="H17" s="77">
        <f t="shared" ca="1" si="10"/>
        <v>-61343.797916665128</v>
      </c>
      <c r="I17" s="1"/>
      <c r="J17" s="119">
        <v>45786.625</v>
      </c>
      <c r="K17" s="57">
        <v>91.271000000000001</v>
      </c>
      <c r="L17" s="119">
        <v>45877.625</v>
      </c>
      <c r="M17" s="57">
        <v>103.453</v>
      </c>
      <c r="N17" s="159" t="str">
        <f t="shared" si="2"/>
        <v/>
      </c>
      <c r="O17" s="159" t="str">
        <f t="shared" si="1"/>
        <v/>
      </c>
      <c r="P17" s="159">
        <v>45952.625</v>
      </c>
    </row>
    <row r="18" spans="1:16">
      <c r="A18" s="164">
        <f t="shared" ca="1" si="3"/>
        <v>45936.625</v>
      </c>
      <c r="B18" s="44">
        <f t="shared" ca="1" si="4"/>
        <v>94.927999999999997</v>
      </c>
      <c r="C18" s="31">
        <f t="shared" ca="1" si="5"/>
        <v>9539.9999999995107</v>
      </c>
      <c r="D18" s="32">
        <f t="shared" ca="1" si="6"/>
        <v>1085.3625000000011</v>
      </c>
      <c r="E18" s="4">
        <f t="shared" ca="1" si="7"/>
        <v>106.185</v>
      </c>
      <c r="F18" s="31">
        <f t="shared" ca="1" si="8"/>
        <v>43500.000000000233</v>
      </c>
      <c r="G18" s="32">
        <f t="shared" ca="1" si="9"/>
        <v>5252.958333333333</v>
      </c>
      <c r="H18" s="77">
        <f t="shared" ca="1" si="10"/>
        <v>-38127.59583333406</v>
      </c>
      <c r="I18" s="1"/>
      <c r="J18" s="119">
        <v>45789.625</v>
      </c>
      <c r="K18" s="57">
        <v>91.808000000000007</v>
      </c>
      <c r="L18" s="119">
        <v>45880.625</v>
      </c>
      <c r="M18" s="57">
        <v>103.404</v>
      </c>
      <c r="N18" s="159" t="str">
        <f t="shared" si="2"/>
        <v/>
      </c>
      <c r="O18" s="159" t="str">
        <f t="shared" si="1"/>
        <v/>
      </c>
      <c r="P18" s="159">
        <v>45953.625</v>
      </c>
    </row>
    <row r="19" spans="1:16">
      <c r="A19" s="164">
        <f t="shared" ca="1" si="3"/>
        <v>45937.625</v>
      </c>
      <c r="B19" s="44">
        <f t="shared" ca="1" si="4"/>
        <v>94.911000000000001</v>
      </c>
      <c r="C19" s="31">
        <f t="shared" ca="1" si="5"/>
        <v>6480.0000000002456</v>
      </c>
      <c r="D19" s="32">
        <f t="shared" ca="1" si="6"/>
        <v>1266.2562499999985</v>
      </c>
      <c r="E19" s="4">
        <f t="shared" ca="1" si="7"/>
        <v>106.161</v>
      </c>
      <c r="F19" s="31">
        <f t="shared" ca="1" si="8"/>
        <v>41100.000000000138</v>
      </c>
      <c r="G19" s="32">
        <f t="shared" ca="1" si="9"/>
        <v>6128.4513888888887</v>
      </c>
      <c r="H19" s="77">
        <f t="shared" ca="1" si="10"/>
        <v>-39482.195138888783</v>
      </c>
      <c r="I19" s="1"/>
      <c r="J19" s="119">
        <v>45790.625</v>
      </c>
      <c r="K19" s="57">
        <v>91.846999999999994</v>
      </c>
      <c r="L19" s="119">
        <v>45881.625</v>
      </c>
      <c r="M19" s="57">
        <v>103.584</v>
      </c>
      <c r="N19" s="159" t="str">
        <f t="shared" si="2"/>
        <v/>
      </c>
      <c r="O19" s="159" t="str">
        <f t="shared" si="1"/>
        <v/>
      </c>
      <c r="P19" s="159">
        <v>45954.625</v>
      </c>
    </row>
    <row r="20" spans="1:16">
      <c r="A20" s="164">
        <f t="shared" ca="1" si="3"/>
        <v>45938.625</v>
      </c>
      <c r="B20" s="44">
        <f t="shared" ca="1" si="4"/>
        <v>94.834000000000003</v>
      </c>
      <c r="C20" s="31">
        <f t="shared" ca="1" si="5"/>
        <v>-7379.999999999427</v>
      </c>
      <c r="D20" s="32">
        <f t="shared" ca="1" si="6"/>
        <v>1447.1499999999996</v>
      </c>
      <c r="E20" s="4">
        <f t="shared" ca="1" si="7"/>
        <v>106.06399999999999</v>
      </c>
      <c r="F20" s="31">
        <f t="shared" ca="1" si="8"/>
        <v>31399.999999999294</v>
      </c>
      <c r="G20" s="32">
        <f t="shared" ca="1" si="9"/>
        <v>7003.9444444444453</v>
      </c>
      <c r="H20" s="77">
        <f t="shared" ca="1" si="10"/>
        <v>-44336.794444443171</v>
      </c>
      <c r="I20" s="1"/>
      <c r="J20" s="119">
        <v>45791.625</v>
      </c>
      <c r="K20" s="57">
        <v>91.81</v>
      </c>
      <c r="L20" s="119">
        <v>45882.625</v>
      </c>
      <c r="M20" s="57">
        <v>103.68600000000001</v>
      </c>
      <c r="N20" s="159" t="str">
        <f t="shared" si="2"/>
        <v/>
      </c>
      <c r="O20" s="159" t="str">
        <f t="shared" si="1"/>
        <v/>
      </c>
      <c r="P20" s="159">
        <v>45957.625</v>
      </c>
    </row>
    <row r="21" spans="1:16">
      <c r="A21" s="164">
        <f t="shared" ca="1" si="3"/>
        <v>45939.625</v>
      </c>
      <c r="B21" s="44">
        <f t="shared" ca="1" si="4"/>
        <v>94.65</v>
      </c>
      <c r="C21" s="31">
        <f t="shared" ca="1" si="5"/>
        <v>-40499.999999998974</v>
      </c>
      <c r="D21" s="32">
        <f t="shared" ca="1" si="6"/>
        <v>1628.0437499999971</v>
      </c>
      <c r="E21" s="4">
        <f t="shared" ca="1" si="7"/>
        <v>105.71299999999999</v>
      </c>
      <c r="F21" s="31">
        <f t="shared" ca="1" si="8"/>
        <v>-3700.0000000006144</v>
      </c>
      <c r="G21" s="32">
        <f t="shared" ca="1" si="9"/>
        <v>7879.4375</v>
      </c>
      <c r="H21" s="77">
        <f t="shared" ca="1" si="10"/>
        <v>-43051.393749998366</v>
      </c>
      <c r="I21" s="1"/>
      <c r="J21" s="119">
        <v>45792.625</v>
      </c>
      <c r="K21" s="57">
        <v>91.201999999999998</v>
      </c>
      <c r="L21" s="119">
        <v>45883.625</v>
      </c>
      <c r="M21" s="57">
        <v>103.584</v>
      </c>
      <c r="N21" s="159" t="str">
        <f t="shared" si="2"/>
        <v/>
      </c>
      <c r="O21" s="159" t="str">
        <f t="shared" si="1"/>
        <v/>
      </c>
      <c r="P21" s="159">
        <v>45958.625</v>
      </c>
    </row>
    <row r="22" spans="1:16">
      <c r="A22" s="164">
        <f t="shared" ca="1" si="3"/>
        <v>45944.625</v>
      </c>
      <c r="B22" s="44">
        <f t="shared" ca="1" si="4"/>
        <v>94.346999999999994</v>
      </c>
      <c r="C22" s="31">
        <f t="shared" ca="1" si="5"/>
        <v>-95040.000000001048</v>
      </c>
      <c r="D22" s="32">
        <f t="shared" ca="1" si="6"/>
        <v>2532.5124999999971</v>
      </c>
      <c r="E22" s="4">
        <f t="shared" ca="1" si="7"/>
        <v>104.839</v>
      </c>
      <c r="F22" s="31">
        <f t="shared" ca="1" si="8"/>
        <v>-91100.000000000146</v>
      </c>
      <c r="G22" s="32">
        <f t="shared" ca="1" si="9"/>
        <v>12256.902777777777</v>
      </c>
      <c r="H22" s="77">
        <f t="shared" ca="1" si="10"/>
        <v>-13664.390277778683</v>
      </c>
      <c r="I22" s="1"/>
      <c r="J22" s="119">
        <v>45793.625</v>
      </c>
      <c r="K22" s="57">
        <v>91.384</v>
      </c>
      <c r="L22" s="119">
        <v>45884.625</v>
      </c>
      <c r="M22" s="57">
        <v>103.661</v>
      </c>
      <c r="N22" s="159" t="str">
        <f t="shared" si="2"/>
        <v/>
      </c>
      <c r="O22" s="159" t="str">
        <f t="shared" si="1"/>
        <v/>
      </c>
      <c r="P22" s="159">
        <v>45959.625</v>
      </c>
    </row>
    <row r="23" spans="1:16">
      <c r="A23" s="164">
        <f t="shared" ca="1" si="3"/>
        <v>45945.625</v>
      </c>
      <c r="B23" s="44">
        <f t="shared" ca="1" si="4"/>
        <v>94.986999999999995</v>
      </c>
      <c r="C23" s="31">
        <f t="shared" ca="1" si="5"/>
        <v>20159.999999999058</v>
      </c>
      <c r="D23" s="32">
        <f t="shared" ca="1" si="6"/>
        <v>2713.4062500000036</v>
      </c>
      <c r="E23" s="4">
        <f t="shared" ca="1" si="7"/>
        <v>106.086</v>
      </c>
      <c r="F23" s="31">
        <f t="shared" ca="1" si="8"/>
        <v>33599.999999999854</v>
      </c>
      <c r="G23" s="32">
        <f t="shared" ca="1" si="9"/>
        <v>13132.395833333332</v>
      </c>
      <c r="H23" s="77">
        <f t="shared" ca="1" si="10"/>
        <v>-23858.989583334125</v>
      </c>
      <c r="I23" s="1"/>
      <c r="J23" s="119">
        <v>45796.625</v>
      </c>
      <c r="K23" s="57">
        <v>90.736000000000004</v>
      </c>
      <c r="L23" s="119">
        <v>45887.625</v>
      </c>
      <c r="M23" s="57">
        <v>103.56100000000001</v>
      </c>
      <c r="N23" s="159" t="str">
        <f t="shared" si="2"/>
        <v/>
      </c>
      <c r="O23" s="159" t="str">
        <f t="shared" si="1"/>
        <v/>
      </c>
      <c r="P23" s="159">
        <v>45960.625</v>
      </c>
    </row>
    <row r="24" spans="1:16">
      <c r="A24" s="164">
        <f t="shared" ca="1" si="3"/>
        <v>45946.625</v>
      </c>
      <c r="B24" s="44">
        <f t="shared" ca="1" si="4"/>
        <v>95.355000000000004</v>
      </c>
      <c r="C24" s="31">
        <f t="shared" ca="1" si="5"/>
        <v>86400.000000000713</v>
      </c>
      <c r="D24" s="32">
        <f t="shared" ca="1" si="6"/>
        <v>2894.2999999999993</v>
      </c>
      <c r="E24" s="4">
        <f t="shared" ca="1" si="7"/>
        <v>105.911</v>
      </c>
      <c r="F24" s="31">
        <f t="shared" ca="1" si="8"/>
        <v>16100.000000000135</v>
      </c>
      <c r="G24" s="32">
        <f t="shared" ca="1" si="9"/>
        <v>14007.888888888891</v>
      </c>
      <c r="H24" s="77">
        <f t="shared" ca="1" si="10"/>
        <v>59186.411111111694</v>
      </c>
      <c r="I24" s="1"/>
      <c r="J24" s="119">
        <v>45797.625</v>
      </c>
      <c r="K24" s="57">
        <v>91.295000000000002</v>
      </c>
      <c r="L24" s="119">
        <v>45888.625</v>
      </c>
      <c r="M24" s="57">
        <v>103.69799999999999</v>
      </c>
      <c r="N24" s="159" t="str">
        <f t="shared" si="2"/>
        <v/>
      </c>
      <c r="O24" s="159" t="str">
        <f t="shared" si="1"/>
        <v/>
      </c>
      <c r="P24" s="159">
        <v>45961.625</v>
      </c>
    </row>
    <row r="25" spans="1:16">
      <c r="A25" s="164">
        <f t="shared" ca="1" si="3"/>
        <v>45947.625</v>
      </c>
      <c r="B25" s="44">
        <f t="shared" ca="1" si="4"/>
        <v>95.215000000000003</v>
      </c>
      <c r="C25" s="31">
        <f t="shared" ca="1" si="5"/>
        <v>61200.000000000611</v>
      </c>
      <c r="D25" s="32">
        <f t="shared" ca="1" si="6"/>
        <v>3075.1937500000058</v>
      </c>
      <c r="E25" s="4">
        <f t="shared" ca="1" si="7"/>
        <v>105.65300000000001</v>
      </c>
      <c r="F25" s="31">
        <f t="shared" ca="1" si="8"/>
        <v>-9699.9999999994197</v>
      </c>
      <c r="G25" s="32">
        <f t="shared" ca="1" si="9"/>
        <v>14883.381944444442</v>
      </c>
      <c r="H25" s="77">
        <f t="shared" ca="1" si="10"/>
        <v>59091.811805555597</v>
      </c>
      <c r="I25" s="1"/>
      <c r="J25" s="119">
        <v>45798.625</v>
      </c>
      <c r="K25" s="57">
        <v>91.424999999999997</v>
      </c>
      <c r="L25" s="119">
        <v>45889.625</v>
      </c>
      <c r="M25" s="57">
        <v>103.352</v>
      </c>
      <c r="N25" s="159" t="str">
        <f t="shared" si="2"/>
        <v/>
      </c>
      <c r="O25" s="159" t="str">
        <f t="shared" si="1"/>
        <v/>
      </c>
      <c r="P25" s="159">
        <v>45964.625</v>
      </c>
    </row>
    <row r="26" spans="1:16">
      <c r="A26" s="164">
        <f t="shared" ca="1" si="3"/>
        <v>45950.625</v>
      </c>
      <c r="B26" s="44">
        <f t="shared" ca="1" si="4"/>
        <v>95.445999999999998</v>
      </c>
      <c r="C26" s="31">
        <f t="shared" ca="1" si="5"/>
        <v>102779.99999999964</v>
      </c>
      <c r="D26" s="32">
        <f t="shared" ca="1" si="6"/>
        <v>3617.875</v>
      </c>
      <c r="E26" s="4">
        <f t="shared" ca="1" si="7"/>
        <v>105.88200000000001</v>
      </c>
      <c r="F26" s="31">
        <f t="shared" ca="1" si="8"/>
        <v>13200.0000000005</v>
      </c>
      <c r="G26" s="32">
        <f t="shared" ca="1" si="9"/>
        <v>17509.861111111113</v>
      </c>
      <c r="H26" s="77">
        <f t="shared" ca="1" si="10"/>
        <v>75688.013888888032</v>
      </c>
      <c r="I26" s="1"/>
      <c r="J26" s="119">
        <v>45799.625</v>
      </c>
      <c r="K26" s="57">
        <v>90.965999999999994</v>
      </c>
      <c r="L26" s="119">
        <v>45890.625</v>
      </c>
      <c r="M26" s="57">
        <v>103.078</v>
      </c>
      <c r="N26" s="159" t="str">
        <f t="shared" si="2"/>
        <v/>
      </c>
      <c r="O26" s="159" t="str">
        <f t="shared" si="1"/>
        <v/>
      </c>
    </row>
    <row r="27" spans="1:16">
      <c r="A27" s="164">
        <f t="shared" ca="1" si="3"/>
        <v>45951.625</v>
      </c>
      <c r="B27" s="44">
        <f t="shared" ca="1" si="4"/>
        <v>95.558999999999997</v>
      </c>
      <c r="C27" s="31">
        <f t="shared" ca="1" si="5"/>
        <v>123119.99999999955</v>
      </c>
      <c r="D27" s="32">
        <f t="shared" ca="1" si="6"/>
        <v>3798.7687500000029</v>
      </c>
      <c r="E27" s="4">
        <f t="shared" ca="1" si="7"/>
        <v>106.151</v>
      </c>
      <c r="F27" s="31">
        <f t="shared" ca="1" si="8"/>
        <v>40099.999999999622</v>
      </c>
      <c r="G27" s="32">
        <f t="shared" ca="1" si="9"/>
        <v>18385.354166666672</v>
      </c>
      <c r="H27" s="77">
        <f t="shared" ca="1" si="10"/>
        <v>68433.414583333259</v>
      </c>
      <c r="I27" s="1"/>
      <c r="J27" s="119">
        <v>45800.625</v>
      </c>
      <c r="K27" s="57">
        <v>90.989000000000004</v>
      </c>
      <c r="L27" s="119">
        <v>45891.625</v>
      </c>
      <c r="M27" s="57">
        <v>103.32899999999999</v>
      </c>
      <c r="N27" s="159" t="str">
        <f t="shared" si="2"/>
        <v/>
      </c>
      <c r="O27" s="159" t="str">
        <f t="shared" si="1"/>
        <v/>
      </c>
    </row>
    <row r="28" spans="1:16">
      <c r="A28" s="164">
        <f t="shared" ca="1" si="3"/>
        <v>45952.625</v>
      </c>
      <c r="B28" s="44">
        <f t="shared" ca="1" si="4"/>
        <v>95.542000000000002</v>
      </c>
      <c r="C28" s="31">
        <f t="shared" ca="1" si="5"/>
        <v>120060.00000000029</v>
      </c>
      <c r="D28" s="32">
        <f t="shared" ca="1" si="6"/>
        <v>3979.6625000000058</v>
      </c>
      <c r="E28" s="4">
        <f t="shared" ca="1" si="7"/>
        <v>105.9</v>
      </c>
      <c r="F28" s="31">
        <f t="shared" ca="1" si="8"/>
        <v>15000.000000000568</v>
      </c>
      <c r="G28" s="32">
        <f t="shared" ca="1" si="9"/>
        <v>19260.847222222223</v>
      </c>
      <c r="H28" s="77">
        <f t="shared" ca="1" si="10"/>
        <v>89778.81527777751</v>
      </c>
      <c r="I28" s="1"/>
      <c r="J28" s="119">
        <v>45804.625</v>
      </c>
      <c r="K28" s="57">
        <v>91.275000000000006</v>
      </c>
      <c r="L28" s="119">
        <v>45894.625</v>
      </c>
      <c r="M28" s="57">
        <v>103.706</v>
      </c>
      <c r="N28" s="159" t="str">
        <f t="shared" si="2"/>
        <v/>
      </c>
      <c r="O28" s="159" t="str">
        <f t="shared" si="1"/>
        <v/>
      </c>
    </row>
    <row r="29" spans="1:16">
      <c r="A29" s="164">
        <f t="shared" ca="1" si="3"/>
        <v>45953.625</v>
      </c>
      <c r="B29" s="44">
        <f t="shared" ca="1" si="4"/>
        <v>95.227999999999994</v>
      </c>
      <c r="C29" s="31">
        <f t="shared" ca="1" si="5"/>
        <v>63539.999999998996</v>
      </c>
      <c r="D29" s="32">
        <f t="shared" ca="1" si="6"/>
        <v>4160.5562500000015</v>
      </c>
      <c r="E29" s="4">
        <f t="shared" ca="1" si="7"/>
        <v>105.767</v>
      </c>
      <c r="F29" s="31">
        <f t="shared" ca="1" si="8"/>
        <v>1699.9999999995907</v>
      </c>
      <c r="G29" s="32">
        <f t="shared" ca="1" si="9"/>
        <v>20136.340277777777</v>
      </c>
      <c r="H29" s="77">
        <f t="shared" ca="1" si="10"/>
        <v>45864.215972221631</v>
      </c>
      <c r="I29" s="1"/>
      <c r="J29" s="119">
        <v>45805.625</v>
      </c>
      <c r="K29" s="57">
        <v>91.344999999999999</v>
      </c>
      <c r="L29" s="119">
        <v>45895.625</v>
      </c>
      <c r="M29" s="57">
        <v>103.366</v>
      </c>
      <c r="N29" s="159" t="str">
        <f t="shared" si="2"/>
        <v/>
      </c>
      <c r="O29" s="159" t="str">
        <f t="shared" si="1"/>
        <v/>
      </c>
    </row>
    <row r="30" spans="1:16">
      <c r="A30" s="164">
        <f t="shared" ca="1" si="3"/>
        <v>45954.625</v>
      </c>
      <c r="B30" s="44">
        <f t="shared" ca="1" si="4"/>
        <v>95.394999999999996</v>
      </c>
      <c r="C30" s="31">
        <f t="shared" ca="1" si="5"/>
        <v>93599.999999999272</v>
      </c>
      <c r="D30" s="32">
        <f t="shared" ca="1" si="6"/>
        <v>4341.4500000000044</v>
      </c>
      <c r="E30" s="4">
        <f t="shared" ca="1" si="7"/>
        <v>106.066</v>
      </c>
      <c r="F30" s="31">
        <f t="shared" ca="1" si="8"/>
        <v>31600.000000000251</v>
      </c>
      <c r="G30" s="32">
        <f t="shared" ca="1" si="9"/>
        <v>21011.833333333332</v>
      </c>
      <c r="H30" s="77">
        <f t="shared" ca="1" si="10"/>
        <v>45329.616666665708</v>
      </c>
      <c r="I30" s="1"/>
      <c r="J30" s="119">
        <v>45806.625</v>
      </c>
      <c r="K30" s="57">
        <v>91.444999999999993</v>
      </c>
      <c r="L30" s="119">
        <v>45896.625</v>
      </c>
      <c r="M30" s="57">
        <v>103.446</v>
      </c>
      <c r="N30" s="159" t="str">
        <f t="shared" si="2"/>
        <v/>
      </c>
      <c r="O30" s="159" t="str">
        <f t="shared" si="1"/>
        <v/>
      </c>
    </row>
    <row r="31" spans="1:16">
      <c r="A31" s="164">
        <f t="shared" ca="1" si="3"/>
        <v>45957.625</v>
      </c>
      <c r="B31" s="44">
        <f t="shared" ca="1" si="4"/>
        <v>95.512</v>
      </c>
      <c r="C31" s="31">
        <f t="shared" ca="1" si="5"/>
        <v>114660.00000000007</v>
      </c>
      <c r="D31" s="32">
        <f t="shared" ca="1" si="6"/>
        <v>4884.1312500000058</v>
      </c>
      <c r="E31" s="4">
        <f t="shared" ca="1" si="7"/>
        <v>106.47</v>
      </c>
      <c r="F31" s="31">
        <f t="shared" ca="1" si="8"/>
        <v>71999.999999999884</v>
      </c>
      <c r="G31" s="32">
        <f t="shared" ca="1" si="9"/>
        <v>23638.312500000007</v>
      </c>
      <c r="H31" s="77">
        <f t="shared" ca="1" si="10"/>
        <v>23905.818750000188</v>
      </c>
      <c r="I31" s="1"/>
      <c r="J31" s="119">
        <v>45807.625</v>
      </c>
      <c r="K31" s="57">
        <v>91.534000000000006</v>
      </c>
      <c r="L31" s="119">
        <v>45897.625</v>
      </c>
      <c r="M31" s="57">
        <v>103.749</v>
      </c>
      <c r="N31" s="159" t="str">
        <f t="shared" si="2"/>
        <v/>
      </c>
      <c r="O31" s="159" t="str">
        <f t="shared" si="1"/>
        <v/>
      </c>
    </row>
    <row r="32" spans="1:16">
      <c r="A32" s="164">
        <f t="shared" ca="1" si="3"/>
        <v>45958.625</v>
      </c>
      <c r="B32" s="44">
        <f t="shared" ca="1" si="4"/>
        <v>95.64</v>
      </c>
      <c r="C32" s="31">
        <f t="shared" ca="1" si="5"/>
        <v>137700.00000000012</v>
      </c>
      <c r="D32" s="32">
        <f t="shared" ca="1" si="6"/>
        <v>5065.0249999999942</v>
      </c>
      <c r="E32" s="4">
        <f t="shared" ca="1" si="7"/>
        <v>106.438</v>
      </c>
      <c r="F32" s="31">
        <f t="shared" ca="1" si="8"/>
        <v>68800.000000000247</v>
      </c>
      <c r="G32" s="32">
        <f t="shared" ca="1" si="9"/>
        <v>24513.805555555555</v>
      </c>
      <c r="H32" s="77">
        <f t="shared" ca="1" si="10"/>
        <v>49451.219444444308</v>
      </c>
      <c r="I32" s="1"/>
      <c r="J32" s="119">
        <v>45810.625</v>
      </c>
      <c r="K32" s="57">
        <v>91.498000000000005</v>
      </c>
      <c r="L32" s="119">
        <v>45898.625</v>
      </c>
      <c r="M32" s="57">
        <v>103.458</v>
      </c>
      <c r="N32" s="159" t="str">
        <f t="shared" si="2"/>
        <v/>
      </c>
      <c r="O32" s="159" t="str">
        <f t="shared" si="1"/>
        <v/>
      </c>
    </row>
    <row r="33" spans="1:15">
      <c r="A33" s="164">
        <f t="shared" ca="1" si="3"/>
        <v>45959.625</v>
      </c>
      <c r="B33" s="44">
        <f t="shared" ca="1" si="4"/>
        <v>95.855000000000004</v>
      </c>
      <c r="C33" s="31">
        <f t="shared" ca="1" si="5"/>
        <v>176400.0000000007</v>
      </c>
      <c r="D33" s="32">
        <f t="shared" ca="1" si="6"/>
        <v>5245.9187499999971</v>
      </c>
      <c r="E33" s="4">
        <f t="shared" ca="1" si="7"/>
        <v>106.494</v>
      </c>
      <c r="F33" s="31">
        <f t="shared" ca="1" si="8"/>
        <v>74399.999999999985</v>
      </c>
      <c r="G33" s="32">
        <f t="shared" ca="1" si="9"/>
        <v>25389.298611111117</v>
      </c>
      <c r="H33" s="77">
        <f t="shared" ca="1" si="10"/>
        <v>81856.620138889615</v>
      </c>
      <c r="I33" s="1"/>
      <c r="J33" s="119">
        <v>45811.625</v>
      </c>
      <c r="K33" s="57">
        <v>91.686000000000007</v>
      </c>
      <c r="L33" s="119">
        <v>45902.625</v>
      </c>
      <c r="M33" s="57">
        <v>102.735</v>
      </c>
      <c r="N33" s="159" t="str">
        <f t="shared" si="2"/>
        <v/>
      </c>
      <c r="O33" s="159" t="str">
        <f t="shared" si="1"/>
        <v/>
      </c>
    </row>
    <row r="34" spans="1:15">
      <c r="A34" s="164">
        <f t="shared" ca="1" si="3"/>
        <v>45960.625</v>
      </c>
      <c r="B34" s="44">
        <f t="shared" ca="1" si="4"/>
        <v>95.501000000000005</v>
      </c>
      <c r="C34" s="31">
        <f t="shared" ca="1" si="5"/>
        <v>112680.00000000086</v>
      </c>
      <c r="D34" s="32">
        <f t="shared" ca="1" si="6"/>
        <v>5426.8125000000073</v>
      </c>
      <c r="E34" s="4">
        <f t="shared" ca="1" si="7"/>
        <v>105.86799999999999</v>
      </c>
      <c r="F34" s="31">
        <f t="shared" ca="1" si="8"/>
        <v>11799.9999999995</v>
      </c>
      <c r="G34" s="32">
        <f t="shared" ca="1" si="9"/>
        <v>26264.791666666664</v>
      </c>
      <c r="H34" s="77">
        <f t="shared" ca="1" si="10"/>
        <v>80042.020833334711</v>
      </c>
      <c r="I34" s="1"/>
      <c r="J34" s="119">
        <v>45812.625</v>
      </c>
      <c r="K34" s="57">
        <v>91.866</v>
      </c>
      <c r="L34" s="119">
        <v>45903.625</v>
      </c>
      <c r="M34" s="57">
        <v>102.913</v>
      </c>
      <c r="N34" s="159" t="str">
        <f t="shared" si="2"/>
        <v/>
      </c>
      <c r="O34" s="159" t="str">
        <f t="shared" si="1"/>
        <v/>
      </c>
    </row>
    <row r="35" spans="1:15">
      <c r="A35" s="164">
        <f t="shared" ca="1" si="3"/>
        <v>45961.625</v>
      </c>
      <c r="B35" s="44">
        <f t="shared" ca="1" si="4"/>
        <v>95.555999999999997</v>
      </c>
      <c r="C35" s="31">
        <f t="shared" ca="1" si="5"/>
        <v>122579.99999999953</v>
      </c>
      <c r="D35" s="32">
        <f t="shared" ca="1" si="6"/>
        <v>5607.7062499999884</v>
      </c>
      <c r="E35" s="4">
        <f t="shared" ca="1" si="7"/>
        <v>105.877</v>
      </c>
      <c r="F35" s="31">
        <f t="shared" ca="1" si="8"/>
        <v>12699.999999999534</v>
      </c>
      <c r="G35" s="32">
        <f t="shared" ca="1" si="9"/>
        <v>27140.284722222219</v>
      </c>
      <c r="H35" s="77">
        <f t="shared" ca="1" si="10"/>
        <v>88347.421527777769</v>
      </c>
      <c r="I35" s="1"/>
      <c r="J35" s="119">
        <v>45813.625</v>
      </c>
      <c r="K35" s="57">
        <v>92.236000000000004</v>
      </c>
      <c r="L35" s="119">
        <v>45904.625</v>
      </c>
      <c r="M35" s="57">
        <v>102.804</v>
      </c>
      <c r="N35" s="159" t="str">
        <f t="shared" si="2"/>
        <v/>
      </c>
      <c r="O35" s="159" t="str">
        <f t="shared" si="1"/>
        <v/>
      </c>
    </row>
    <row r="36" spans="1:15">
      <c r="A36" s="164">
        <f t="shared" ca="1" si="3"/>
        <v>45964.625</v>
      </c>
      <c r="B36" s="44">
        <f t="shared" ca="1" si="4"/>
        <v>95.503</v>
      </c>
      <c r="C36" s="31">
        <f t="shared" ca="1" si="5"/>
        <v>113040.00000000001</v>
      </c>
      <c r="D36" s="32">
        <f t="shared" ca="1" si="6"/>
        <v>6150.3875000000116</v>
      </c>
      <c r="E36" s="4">
        <f t="shared" ca="1" si="7"/>
        <v>105.809</v>
      </c>
      <c r="F36" s="31">
        <f t="shared" ca="1" si="8"/>
        <v>5899.9999999997499</v>
      </c>
      <c r="G36" s="32">
        <f t="shared" ca="1" si="9"/>
        <v>29766.763888888883</v>
      </c>
      <c r="H36" s="77">
        <f t="shared" ca="1" si="10"/>
        <v>83523.623611111398</v>
      </c>
      <c r="I36" s="1"/>
      <c r="J36" s="119">
        <v>45814.625</v>
      </c>
      <c r="K36" s="57">
        <v>92.4</v>
      </c>
      <c r="L36" s="119">
        <v>45905.625</v>
      </c>
      <c r="M36" s="57">
        <v>103.672</v>
      </c>
      <c r="N36" s="159" t="str">
        <f t="shared" si="2"/>
        <v/>
      </c>
      <c r="O36" s="159" t="str">
        <f t="shared" si="1"/>
        <v/>
      </c>
    </row>
    <row r="37" spans="1:15">
      <c r="A37" s="164">
        <f t="shared" ref="A37:A38" ca="1" si="11">IF(AND(ISBLANK(P26), A36 = $P$1),NOW(),IF(ISBLANK(P26),"",P26))</f>
        <v>45964.632332175926</v>
      </c>
      <c r="B37" s="44">
        <f t="shared" ref="B37:B38" ca="1" si="12">IF(COUNTIF(J:J,A37)=1,VLOOKUP(A37,J:K,2), IF(COUNTIF(J:J,A37)=0,$B$10,""))</f>
        <v>95.507999999999996</v>
      </c>
      <c r="C37" s="31">
        <f t="shared" ca="1" si="5"/>
        <v>113939.9999999992</v>
      </c>
      <c r="D37" s="32">
        <f t="shared" ref="D37:D38" ca="1" si="13">IF(ISERROR(B37-2),"",ROUNDUP(A37-$A$14,0)/360*$B$6*$B$5-ROUNDUP(A37-$A$14,0)/360*$B$7*$B$5*$B$14/100)</f>
        <v>6331.28125</v>
      </c>
      <c r="E37" s="4">
        <f t="shared" ref="E37:E38" ca="1" si="14">IF(COUNTIF(L:L,A37)=1,VLOOKUP(A37,L:M,2), IF(COUNTIF(L:L,A37)=0,$C$10,""))</f>
        <v>105.864</v>
      </c>
      <c r="F37" s="31">
        <f t="shared" ca="1" si="8"/>
        <v>11400.000000000431</v>
      </c>
      <c r="G37" s="32">
        <f t="shared" ref="G37:G38" ca="1" si="15">IF(ISERROR(E37-2),"",ROUNDUP(A37-$A$14,0)/360*$C$6*$C$5-ROUNDUP(A37-$A$14,0)/360*$C$7*$C$5*$E$14/100)</f>
        <v>30642.256944444438</v>
      </c>
      <c r="H37" s="77">
        <f t="shared" ref="H37:H38" ca="1" si="16">IF(ISERROR(E37-2),"",C37+D37-F37-G37)</f>
        <v>78229.024305554325</v>
      </c>
      <c r="I37" s="1"/>
      <c r="J37" s="119">
        <v>45817.625</v>
      </c>
      <c r="K37" s="57">
        <v>92.602000000000004</v>
      </c>
      <c r="L37" s="119">
        <v>45908.625</v>
      </c>
      <c r="M37" s="57">
        <v>103.732</v>
      </c>
      <c r="N37" s="159" t="str">
        <f t="shared" si="2"/>
        <v/>
      </c>
      <c r="O37" s="159" t="str">
        <f t="shared" si="1"/>
        <v/>
      </c>
    </row>
    <row r="38" spans="1:15">
      <c r="A38" s="164" t="str">
        <f t="shared" ca="1" si="11"/>
        <v/>
      </c>
      <c r="B38" s="44" t="str">
        <f t="shared" ca="1" si="12"/>
        <v/>
      </c>
      <c r="C38" s="31" t="str">
        <f t="shared" ca="1" si="5"/>
        <v/>
      </c>
      <c r="D38" s="32" t="str">
        <f t="shared" ca="1" si="13"/>
        <v/>
      </c>
      <c r="E38" s="4" t="str">
        <f t="shared" ca="1" si="14"/>
        <v/>
      </c>
      <c r="F38" s="31" t="str">
        <f t="shared" ca="1" si="8"/>
        <v/>
      </c>
      <c r="G38" s="32" t="str">
        <f t="shared" ca="1" si="15"/>
        <v/>
      </c>
      <c r="H38" s="77" t="str">
        <f t="shared" ca="1" si="16"/>
        <v/>
      </c>
      <c r="I38" s="1"/>
      <c r="J38" s="119">
        <v>45818.625</v>
      </c>
      <c r="K38" s="57">
        <v>92.813999999999993</v>
      </c>
      <c r="L38" s="119">
        <v>45909.625</v>
      </c>
      <c r="M38" s="57">
        <v>103.703</v>
      </c>
      <c r="N38" s="159" t="str">
        <f t="shared" si="2"/>
        <v/>
      </c>
      <c r="O38" s="159" t="str">
        <f t="shared" si="1"/>
        <v/>
      </c>
    </row>
    <row r="39" spans="1:15">
      <c r="A39" s="164" t="str">
        <f t="shared" ref="A39:A102" ca="1" si="17">IF(AND(ISBLANK(P28), A38 = $P$1),NOW(),IF(ISBLANK(P28),"",P28))</f>
        <v/>
      </c>
      <c r="B39" s="44" t="str">
        <f t="shared" ref="B39:B102" ca="1" si="18">IF(COUNTIF(J:J,A39)=1,VLOOKUP(A39,J:K,2), IF(COUNTIF(J:J,A39)=0,$B$10,""))</f>
        <v/>
      </c>
      <c r="C39" s="31" t="str">
        <f t="shared" ca="1" si="5"/>
        <v/>
      </c>
      <c r="D39" s="32" t="str">
        <f t="shared" ref="D39:D102" ca="1" si="19">IF(ISERROR(B39-2),"",ROUNDUP(A39-$A$14,0)/360*$B$6*$B$5-ROUNDUP(A39-$A$14,0)/360*$B$7*$B$5*$B$14/100)</f>
        <v/>
      </c>
      <c r="E39" s="4" t="str">
        <f t="shared" ref="E39:E102" ca="1" si="20">IF(COUNTIF(L:L,A39)=1,VLOOKUP(A39,L:M,2), IF(COUNTIF(L:L,A39)=0,$C$10,""))</f>
        <v/>
      </c>
      <c r="F39" s="31" t="str">
        <f t="shared" ca="1" si="8"/>
        <v/>
      </c>
      <c r="G39" s="32" t="str">
        <f t="shared" ref="G39:G102" ca="1" si="21">IF(ISERROR(E39-2),"",ROUNDUP(A39-$A$14,0)/360*$C$6*$C$5-ROUNDUP(A39-$A$14,0)/360*$C$7*$C$5*$E$14/100)</f>
        <v/>
      </c>
      <c r="H39" s="77" t="str">
        <f t="shared" ref="H39:H102" ca="1" si="22">IF(ISERROR(E39-2),"",C39+D39-F39-G39)</f>
        <v/>
      </c>
      <c r="I39" s="1"/>
      <c r="J39" s="119">
        <v>45819.625</v>
      </c>
      <c r="K39" s="57">
        <v>92.998000000000005</v>
      </c>
      <c r="L39" s="119">
        <v>45910.625</v>
      </c>
      <c r="M39" s="57">
        <v>104.074</v>
      </c>
      <c r="N39" s="159" t="str">
        <f t="shared" si="2"/>
        <v/>
      </c>
      <c r="O39" s="159" t="str">
        <f t="shared" si="1"/>
        <v/>
      </c>
    </row>
    <row r="40" spans="1:15">
      <c r="A40" s="164" t="str">
        <f t="shared" ca="1" si="17"/>
        <v/>
      </c>
      <c r="B40" s="44" t="str">
        <f t="shared" ca="1" si="18"/>
        <v/>
      </c>
      <c r="C40" s="31" t="str">
        <f t="shared" ca="1" si="5"/>
        <v/>
      </c>
      <c r="D40" s="32" t="str">
        <f t="shared" ca="1" si="19"/>
        <v/>
      </c>
      <c r="E40" s="4" t="str">
        <f t="shared" ca="1" si="20"/>
        <v/>
      </c>
      <c r="F40" s="31" t="str">
        <f t="shared" ca="1" si="8"/>
        <v/>
      </c>
      <c r="G40" s="32" t="str">
        <f t="shared" ca="1" si="21"/>
        <v/>
      </c>
      <c r="H40" s="77" t="str">
        <f t="shared" ca="1" si="22"/>
        <v/>
      </c>
      <c r="I40" s="1"/>
      <c r="J40" s="119">
        <v>45820.625</v>
      </c>
      <c r="K40" s="57">
        <v>92.992999999999995</v>
      </c>
      <c r="L40" s="119">
        <v>45911.625</v>
      </c>
      <c r="M40" s="57">
        <v>104.438</v>
      </c>
      <c r="N40" s="159" t="str">
        <f t="shared" si="2"/>
        <v/>
      </c>
      <c r="O40" s="159" t="str">
        <f t="shared" si="1"/>
        <v/>
      </c>
    </row>
    <row r="41" spans="1:15">
      <c r="A41" s="164" t="str">
        <f t="shared" ca="1" si="17"/>
        <v/>
      </c>
      <c r="B41" s="44" t="str">
        <f t="shared" ca="1" si="18"/>
        <v/>
      </c>
      <c r="C41" s="31" t="str">
        <f t="shared" ca="1" si="5"/>
        <v/>
      </c>
      <c r="D41" s="32" t="str">
        <f t="shared" ca="1" si="19"/>
        <v/>
      </c>
      <c r="E41" s="4" t="str">
        <f t="shared" ca="1" si="20"/>
        <v/>
      </c>
      <c r="F41" s="31" t="str">
        <f t="shared" ca="1" si="8"/>
        <v/>
      </c>
      <c r="G41" s="32" t="str">
        <f t="shared" ca="1" si="21"/>
        <v/>
      </c>
      <c r="H41" s="77" t="str">
        <f t="shared" ca="1" si="22"/>
        <v/>
      </c>
      <c r="I41" s="1"/>
      <c r="J41" s="119">
        <v>45821.625</v>
      </c>
      <c r="K41" s="57">
        <v>92.897000000000006</v>
      </c>
      <c r="L41" s="119">
        <v>45912.625</v>
      </c>
      <c r="M41" s="57">
        <v>104.88</v>
      </c>
      <c r="N41" s="159" t="str">
        <f t="shared" si="2"/>
        <v/>
      </c>
      <c r="O41" s="159" t="str">
        <f t="shared" si="1"/>
        <v/>
      </c>
    </row>
    <row r="42" spans="1:15">
      <c r="A42" s="164" t="str">
        <f t="shared" ca="1" si="17"/>
        <v/>
      </c>
      <c r="B42" s="44" t="str">
        <f t="shared" ca="1" si="18"/>
        <v/>
      </c>
      <c r="C42" s="31" t="str">
        <f t="shared" ca="1" si="5"/>
        <v/>
      </c>
      <c r="D42" s="32" t="str">
        <f t="shared" ca="1" si="19"/>
        <v/>
      </c>
      <c r="E42" s="4" t="str">
        <f t="shared" ca="1" si="20"/>
        <v/>
      </c>
      <c r="F42" s="31" t="str">
        <f t="shared" ca="1" si="8"/>
        <v/>
      </c>
      <c r="G42" s="32" t="str">
        <f t="shared" ca="1" si="21"/>
        <v/>
      </c>
      <c r="H42" s="77" t="str">
        <f t="shared" ca="1" si="22"/>
        <v/>
      </c>
      <c r="I42" s="1"/>
      <c r="J42" s="119">
        <v>45824.625</v>
      </c>
      <c r="K42" s="57">
        <v>92.980999999999995</v>
      </c>
      <c r="L42" s="119">
        <v>45915.625</v>
      </c>
      <c r="M42" s="57">
        <v>105.64</v>
      </c>
      <c r="N42" s="159" t="str">
        <f t="shared" si="2"/>
        <v/>
      </c>
      <c r="O42" s="159" t="str">
        <f t="shared" si="1"/>
        <v/>
      </c>
    </row>
    <row r="43" spans="1:15">
      <c r="A43" s="164" t="str">
        <f t="shared" ca="1" si="17"/>
        <v/>
      </c>
      <c r="B43" s="44" t="str">
        <f t="shared" ca="1" si="18"/>
        <v/>
      </c>
      <c r="C43" s="31" t="str">
        <f t="shared" ca="1" si="5"/>
        <v/>
      </c>
      <c r="D43" s="32" t="str">
        <f t="shared" ca="1" si="19"/>
        <v/>
      </c>
      <c r="E43" s="4" t="str">
        <f t="shared" ca="1" si="20"/>
        <v/>
      </c>
      <c r="F43" s="31" t="str">
        <f t="shared" ca="1" si="8"/>
        <v/>
      </c>
      <c r="G43" s="32" t="str">
        <f t="shared" ca="1" si="21"/>
        <v/>
      </c>
      <c r="H43" s="77" t="str">
        <f t="shared" ca="1" si="22"/>
        <v/>
      </c>
      <c r="I43" s="1"/>
      <c r="J43" s="119">
        <v>45825.625</v>
      </c>
      <c r="K43" s="57">
        <v>92.956999999999994</v>
      </c>
      <c r="L43" s="119">
        <v>45916.625</v>
      </c>
      <c r="M43" s="57">
        <v>105.506</v>
      </c>
      <c r="N43" s="159" t="str">
        <f t="shared" si="2"/>
        <v/>
      </c>
      <c r="O43" s="159" t="str">
        <f t="shared" si="1"/>
        <v/>
      </c>
    </row>
    <row r="44" spans="1:15">
      <c r="A44" s="164" t="str">
        <f t="shared" ca="1" si="17"/>
        <v/>
      </c>
      <c r="B44" s="44" t="str">
        <f t="shared" ca="1" si="18"/>
        <v/>
      </c>
      <c r="C44" s="31" t="str">
        <f t="shared" ca="1" si="5"/>
        <v/>
      </c>
      <c r="D44" s="32" t="str">
        <f t="shared" ca="1" si="19"/>
        <v/>
      </c>
      <c r="E44" s="4" t="str">
        <f t="shared" ca="1" si="20"/>
        <v/>
      </c>
      <c r="F44" s="31" t="str">
        <f t="shared" ca="1" si="8"/>
        <v/>
      </c>
      <c r="G44" s="32" t="str">
        <f t="shared" ca="1" si="21"/>
        <v/>
      </c>
      <c r="H44" s="77" t="str">
        <f t="shared" ca="1" si="22"/>
        <v/>
      </c>
      <c r="I44" s="1"/>
      <c r="J44" s="119">
        <v>45826.625</v>
      </c>
      <c r="K44" s="57">
        <v>92.912000000000006</v>
      </c>
      <c r="L44" s="119">
        <v>45917.625</v>
      </c>
      <c r="M44" s="57">
        <v>105.589</v>
      </c>
      <c r="N44" s="159" t="str">
        <f t="shared" si="2"/>
        <v/>
      </c>
      <c r="O44" s="159" t="str">
        <f t="shared" si="1"/>
        <v/>
      </c>
    </row>
    <row r="45" spans="1:15">
      <c r="A45" s="164" t="str">
        <f t="shared" ca="1" si="17"/>
        <v/>
      </c>
      <c r="B45" s="44" t="str">
        <f t="shared" ca="1" si="18"/>
        <v/>
      </c>
      <c r="C45" s="31" t="str">
        <f t="shared" ca="1" si="5"/>
        <v/>
      </c>
      <c r="D45" s="32" t="str">
        <f t="shared" ca="1" si="19"/>
        <v/>
      </c>
      <c r="E45" s="4" t="str">
        <f t="shared" ca="1" si="20"/>
        <v/>
      </c>
      <c r="F45" s="31" t="str">
        <f t="shared" ca="1" si="8"/>
        <v/>
      </c>
      <c r="G45" s="32" t="str">
        <f t="shared" ca="1" si="21"/>
        <v/>
      </c>
      <c r="H45" s="77" t="str">
        <f t="shared" ca="1" si="22"/>
        <v/>
      </c>
      <c r="I45" s="1"/>
      <c r="J45" s="119">
        <v>45828.625</v>
      </c>
      <c r="K45" s="57">
        <v>92.826999999999998</v>
      </c>
      <c r="L45" s="119">
        <v>45918.625</v>
      </c>
      <c r="M45" s="57">
        <v>105.7</v>
      </c>
      <c r="N45" s="159" t="str">
        <f t="shared" si="2"/>
        <v/>
      </c>
      <c r="O45" s="159" t="str">
        <f t="shared" si="1"/>
        <v/>
      </c>
    </row>
    <row r="46" spans="1:15">
      <c r="A46" s="164" t="str">
        <f t="shared" ca="1" si="17"/>
        <v/>
      </c>
      <c r="B46" s="44" t="str">
        <f t="shared" ca="1" si="18"/>
        <v/>
      </c>
      <c r="C46" s="31" t="str">
        <f t="shared" ca="1" si="5"/>
        <v/>
      </c>
      <c r="D46" s="32" t="str">
        <f t="shared" ca="1" si="19"/>
        <v/>
      </c>
      <c r="E46" s="4" t="str">
        <f t="shared" ca="1" si="20"/>
        <v/>
      </c>
      <c r="F46" s="31" t="str">
        <f t="shared" ca="1" si="8"/>
        <v/>
      </c>
      <c r="G46" s="32" t="str">
        <f t="shared" ca="1" si="21"/>
        <v/>
      </c>
      <c r="H46" s="77" t="str">
        <f t="shared" ca="1" si="22"/>
        <v/>
      </c>
      <c r="I46" s="1"/>
      <c r="J46" s="119">
        <v>45831.625</v>
      </c>
      <c r="K46" s="57">
        <v>92.81</v>
      </c>
      <c r="L46" s="119">
        <v>45919.625</v>
      </c>
      <c r="M46" s="57">
        <v>105.929</v>
      </c>
      <c r="N46" s="159" t="str">
        <f t="shared" si="2"/>
        <v/>
      </c>
      <c r="O46" s="159" t="str">
        <f t="shared" si="1"/>
        <v/>
      </c>
    </row>
    <row r="47" spans="1:15">
      <c r="A47" s="164" t="str">
        <f t="shared" ca="1" si="17"/>
        <v/>
      </c>
      <c r="B47" s="44" t="str">
        <f t="shared" ca="1" si="18"/>
        <v/>
      </c>
      <c r="C47" s="31" t="str">
        <f t="shared" ca="1" si="5"/>
        <v/>
      </c>
      <c r="D47" s="32" t="str">
        <f t="shared" ca="1" si="19"/>
        <v/>
      </c>
      <c r="E47" s="4" t="str">
        <f t="shared" ca="1" si="20"/>
        <v/>
      </c>
      <c r="F47" s="31" t="str">
        <f t="shared" ca="1" si="8"/>
        <v/>
      </c>
      <c r="G47" s="32" t="str">
        <f t="shared" ca="1" si="21"/>
        <v/>
      </c>
      <c r="H47" s="77" t="str">
        <f t="shared" ca="1" si="22"/>
        <v/>
      </c>
      <c r="I47" s="1"/>
      <c r="J47" s="119">
        <v>45832.625</v>
      </c>
      <c r="K47" s="57">
        <v>93.058000000000007</v>
      </c>
      <c r="L47" s="119">
        <v>45922.625</v>
      </c>
      <c r="M47" s="57">
        <v>105.965</v>
      </c>
      <c r="N47" s="159" t="str">
        <f t="shared" si="2"/>
        <v/>
      </c>
      <c r="O47" s="159" t="str">
        <f t="shared" si="1"/>
        <v/>
      </c>
    </row>
    <row r="48" spans="1:15">
      <c r="A48" s="164" t="str">
        <f t="shared" ca="1" si="17"/>
        <v/>
      </c>
      <c r="B48" s="44" t="str">
        <f t="shared" ca="1" si="18"/>
        <v/>
      </c>
      <c r="C48" s="31" t="str">
        <f t="shared" ca="1" si="5"/>
        <v/>
      </c>
      <c r="D48" s="32" t="str">
        <f t="shared" ca="1" si="19"/>
        <v/>
      </c>
      <c r="E48" s="4" t="str">
        <f t="shared" ca="1" si="20"/>
        <v/>
      </c>
      <c r="F48" s="31" t="str">
        <f t="shared" ca="1" si="8"/>
        <v/>
      </c>
      <c r="G48" s="32" t="str">
        <f t="shared" ca="1" si="21"/>
        <v/>
      </c>
      <c r="H48" s="77" t="str">
        <f t="shared" ca="1" si="22"/>
        <v/>
      </c>
      <c r="I48" s="1"/>
      <c r="J48" s="119">
        <v>45833.625</v>
      </c>
      <c r="K48" s="57">
        <v>93.129000000000005</v>
      </c>
      <c r="L48" s="119">
        <v>45923.625</v>
      </c>
      <c r="M48" s="57">
        <v>106.09099999999999</v>
      </c>
      <c r="N48" s="159" t="str">
        <f t="shared" si="2"/>
        <v/>
      </c>
      <c r="O48" s="159" t="str">
        <f t="shared" si="1"/>
        <v/>
      </c>
    </row>
    <row r="49" spans="1:15">
      <c r="A49" s="164" t="str">
        <f t="shared" ca="1" si="17"/>
        <v/>
      </c>
      <c r="B49" s="44" t="str">
        <f t="shared" ca="1" si="18"/>
        <v/>
      </c>
      <c r="C49" s="31" t="str">
        <f t="shared" ca="1" si="5"/>
        <v/>
      </c>
      <c r="D49" s="32" t="str">
        <f t="shared" ca="1" si="19"/>
        <v/>
      </c>
      <c r="E49" s="4" t="str">
        <f t="shared" ca="1" si="20"/>
        <v/>
      </c>
      <c r="F49" s="31" t="str">
        <f t="shared" ca="1" si="8"/>
        <v/>
      </c>
      <c r="G49" s="32" t="str">
        <f t="shared" ca="1" si="21"/>
        <v/>
      </c>
      <c r="H49" s="77" t="str">
        <f t="shared" ca="1" si="22"/>
        <v/>
      </c>
      <c r="J49" s="119">
        <v>45834.625</v>
      </c>
      <c r="K49" s="57">
        <v>93.075999999999993</v>
      </c>
      <c r="L49" s="119">
        <v>45924.625</v>
      </c>
      <c r="M49" s="57">
        <v>106.227</v>
      </c>
      <c r="N49" s="159" t="str">
        <f t="shared" si="2"/>
        <v/>
      </c>
      <c r="O49" s="159" t="str">
        <f t="shared" si="1"/>
        <v/>
      </c>
    </row>
    <row r="50" spans="1:15">
      <c r="A50" s="164" t="str">
        <f t="shared" ca="1" si="17"/>
        <v/>
      </c>
      <c r="B50" s="44" t="str">
        <f t="shared" ca="1" si="18"/>
        <v/>
      </c>
      <c r="C50" s="31" t="str">
        <f t="shared" ca="1" si="5"/>
        <v/>
      </c>
      <c r="D50" s="32" t="str">
        <f t="shared" ca="1" si="19"/>
        <v/>
      </c>
      <c r="E50" s="4" t="str">
        <f t="shared" ca="1" si="20"/>
        <v/>
      </c>
      <c r="F50" s="31" t="str">
        <f t="shared" ca="1" si="8"/>
        <v/>
      </c>
      <c r="G50" s="32" t="str">
        <f t="shared" ca="1" si="21"/>
        <v/>
      </c>
      <c r="H50" s="77" t="str">
        <f t="shared" ca="1" si="22"/>
        <v/>
      </c>
      <c r="J50" s="119">
        <v>45835.625</v>
      </c>
      <c r="K50" s="57">
        <v>93.183999999999997</v>
      </c>
      <c r="L50" s="119">
        <v>45925.625</v>
      </c>
      <c r="M50" s="57">
        <v>105.794</v>
      </c>
      <c r="N50" s="159" t="str">
        <f t="shared" si="2"/>
        <v/>
      </c>
      <c r="O50" s="159" t="str">
        <f t="shared" si="1"/>
        <v/>
      </c>
    </row>
    <row r="51" spans="1:15">
      <c r="A51" s="164" t="str">
        <f t="shared" ca="1" si="17"/>
        <v/>
      </c>
      <c r="B51" s="44" t="str">
        <f t="shared" ca="1" si="18"/>
        <v/>
      </c>
      <c r="C51" s="31" t="str">
        <f t="shared" ca="1" si="5"/>
        <v/>
      </c>
      <c r="D51" s="32" t="str">
        <f t="shared" ca="1" si="19"/>
        <v/>
      </c>
      <c r="E51" s="4" t="str">
        <f t="shared" ca="1" si="20"/>
        <v/>
      </c>
      <c r="F51" s="31" t="str">
        <f t="shared" ca="1" si="8"/>
        <v/>
      </c>
      <c r="G51" s="32" t="str">
        <f t="shared" ca="1" si="21"/>
        <v/>
      </c>
      <c r="H51" s="77" t="str">
        <f t="shared" ca="1" si="22"/>
        <v/>
      </c>
      <c r="J51" s="119">
        <v>45838.625</v>
      </c>
      <c r="K51" s="57">
        <v>93.289000000000001</v>
      </c>
      <c r="L51" s="119">
        <v>45926.625</v>
      </c>
      <c r="M51" s="57">
        <v>105.94499999999999</v>
      </c>
      <c r="N51" s="159" t="str">
        <f t="shared" si="2"/>
        <v/>
      </c>
      <c r="O51" s="159" t="str">
        <f t="shared" si="1"/>
        <v/>
      </c>
    </row>
    <row r="52" spans="1:15">
      <c r="A52" s="164" t="str">
        <f t="shared" ca="1" si="17"/>
        <v/>
      </c>
      <c r="B52" s="44" t="str">
        <f t="shared" ca="1" si="18"/>
        <v/>
      </c>
      <c r="C52" s="31" t="str">
        <f t="shared" ca="1" si="5"/>
        <v/>
      </c>
      <c r="D52" s="32" t="str">
        <f t="shared" ca="1" si="19"/>
        <v/>
      </c>
      <c r="E52" s="4" t="str">
        <f t="shared" ca="1" si="20"/>
        <v/>
      </c>
      <c r="F52" s="31" t="str">
        <f t="shared" ca="1" si="8"/>
        <v/>
      </c>
      <c r="G52" s="32" t="str">
        <f t="shared" ca="1" si="21"/>
        <v/>
      </c>
      <c r="H52" s="77" t="str">
        <f t="shared" ca="1" si="22"/>
        <v/>
      </c>
      <c r="J52" s="119">
        <v>45839.625</v>
      </c>
      <c r="K52" s="57">
        <v>93.647999999999996</v>
      </c>
      <c r="L52" s="119">
        <v>45929.625</v>
      </c>
      <c r="M52" s="57">
        <v>105.934</v>
      </c>
      <c r="N52" s="159" t="str">
        <f t="shared" si="2"/>
        <v/>
      </c>
      <c r="O52" s="159" t="str">
        <f t="shared" si="1"/>
        <v/>
      </c>
    </row>
    <row r="53" spans="1:15">
      <c r="A53" s="164" t="str">
        <f t="shared" ca="1" si="17"/>
        <v/>
      </c>
      <c r="B53" s="44" t="str">
        <f t="shared" ca="1" si="18"/>
        <v/>
      </c>
      <c r="C53" s="31" t="str">
        <f t="shared" ca="1" si="5"/>
        <v/>
      </c>
      <c r="D53" s="32" t="str">
        <f t="shared" ca="1" si="19"/>
        <v/>
      </c>
      <c r="E53" s="4" t="str">
        <f t="shared" ca="1" si="20"/>
        <v/>
      </c>
      <c r="F53" s="31" t="str">
        <f t="shared" ca="1" si="8"/>
        <v/>
      </c>
      <c r="G53" s="32" t="str">
        <f t="shared" ca="1" si="21"/>
        <v/>
      </c>
      <c r="H53" s="77" t="str">
        <f t="shared" ca="1" si="22"/>
        <v/>
      </c>
      <c r="J53" s="119">
        <v>45840.625</v>
      </c>
      <c r="K53" s="57">
        <v>93.677000000000007</v>
      </c>
      <c r="L53" s="119">
        <v>45930.625</v>
      </c>
      <c r="M53" s="57">
        <v>105.986</v>
      </c>
      <c r="N53" s="159" t="str">
        <f t="shared" si="2"/>
        <v/>
      </c>
      <c r="O53" s="159" t="str">
        <f t="shared" si="1"/>
        <v/>
      </c>
    </row>
    <row r="54" spans="1:15">
      <c r="A54" s="164" t="str">
        <f t="shared" ca="1" si="17"/>
        <v/>
      </c>
      <c r="B54" s="44" t="str">
        <f t="shared" ca="1" si="18"/>
        <v/>
      </c>
      <c r="C54" s="31" t="str">
        <f t="shared" ca="1" si="5"/>
        <v/>
      </c>
      <c r="D54" s="32" t="str">
        <f t="shared" ca="1" si="19"/>
        <v/>
      </c>
      <c r="E54" s="4" t="str">
        <f t="shared" ca="1" si="20"/>
        <v/>
      </c>
      <c r="F54" s="31" t="str">
        <f t="shared" ca="1" si="8"/>
        <v/>
      </c>
      <c r="G54" s="32" t="str">
        <f t="shared" ca="1" si="21"/>
        <v/>
      </c>
      <c r="H54" s="77" t="str">
        <f t="shared" ca="1" si="22"/>
        <v/>
      </c>
      <c r="J54" s="119">
        <v>45841.625</v>
      </c>
      <c r="K54" s="57">
        <v>93.95</v>
      </c>
      <c r="L54" s="119">
        <v>45931.625</v>
      </c>
      <c r="M54" s="57">
        <v>105.97199999999999</v>
      </c>
      <c r="N54" s="159" t="str">
        <f t="shared" si="2"/>
        <v/>
      </c>
      <c r="O54" s="159" t="str">
        <f t="shared" si="1"/>
        <v/>
      </c>
    </row>
    <row r="55" spans="1:15">
      <c r="A55" s="164" t="str">
        <f t="shared" ca="1" si="17"/>
        <v/>
      </c>
      <c r="B55" s="44" t="str">
        <f t="shared" ca="1" si="18"/>
        <v/>
      </c>
      <c r="C55" s="31" t="str">
        <f t="shared" ca="1" si="5"/>
        <v/>
      </c>
      <c r="D55" s="32" t="str">
        <f t="shared" ca="1" si="19"/>
        <v/>
      </c>
      <c r="E55" s="4" t="str">
        <f t="shared" ca="1" si="20"/>
        <v/>
      </c>
      <c r="F55" s="31" t="str">
        <f t="shared" ca="1" si="8"/>
        <v/>
      </c>
      <c r="G55" s="32" t="str">
        <f t="shared" ca="1" si="21"/>
        <v/>
      </c>
      <c r="H55" s="77" t="str">
        <f t="shared" ca="1" si="22"/>
        <v/>
      </c>
      <c r="J55" s="119">
        <v>45845.625</v>
      </c>
      <c r="K55" s="57">
        <v>94.081000000000003</v>
      </c>
      <c r="L55" s="119">
        <v>45932.625</v>
      </c>
      <c r="M55" s="57">
        <v>106.182</v>
      </c>
      <c r="N55" s="159" t="str">
        <f t="shared" si="2"/>
        <v/>
      </c>
      <c r="O55" s="159" t="str">
        <f t="shared" si="1"/>
        <v/>
      </c>
    </row>
    <row r="56" spans="1:15">
      <c r="A56" s="164" t="str">
        <f t="shared" ca="1" si="17"/>
        <v/>
      </c>
      <c r="B56" s="44" t="str">
        <f t="shared" ca="1" si="18"/>
        <v/>
      </c>
      <c r="C56" s="31" t="str">
        <f t="shared" ca="1" si="5"/>
        <v/>
      </c>
      <c r="D56" s="32" t="str">
        <f t="shared" ca="1" si="19"/>
        <v/>
      </c>
      <c r="E56" s="4" t="str">
        <f t="shared" ca="1" si="20"/>
        <v/>
      </c>
      <c r="F56" s="31" t="str">
        <f t="shared" ca="1" si="8"/>
        <v/>
      </c>
      <c r="G56" s="32" t="str">
        <f t="shared" ca="1" si="21"/>
        <v/>
      </c>
      <c r="H56" s="77" t="str">
        <f t="shared" ca="1" si="22"/>
        <v/>
      </c>
      <c r="J56" s="119">
        <v>45846.625</v>
      </c>
      <c r="K56" s="57">
        <v>94.171000000000006</v>
      </c>
      <c r="L56" s="119">
        <v>45933.625</v>
      </c>
      <c r="M56" s="57">
        <v>106.56399999999999</v>
      </c>
      <c r="N56" s="159" t="str">
        <f t="shared" si="2"/>
        <v/>
      </c>
      <c r="O56" s="159" t="str">
        <f t="shared" si="1"/>
        <v/>
      </c>
    </row>
    <row r="57" spans="1:15">
      <c r="A57" s="164" t="str">
        <f t="shared" ca="1" si="17"/>
        <v/>
      </c>
      <c r="B57" s="44" t="str">
        <f t="shared" ca="1" si="18"/>
        <v/>
      </c>
      <c r="C57" s="31" t="str">
        <f t="shared" ca="1" si="5"/>
        <v/>
      </c>
      <c r="D57" s="32" t="str">
        <f t="shared" ca="1" si="19"/>
        <v/>
      </c>
      <c r="E57" s="4" t="str">
        <f t="shared" ca="1" si="20"/>
        <v/>
      </c>
      <c r="F57" s="31" t="str">
        <f t="shared" ca="1" si="8"/>
        <v/>
      </c>
      <c r="G57" s="32" t="str">
        <f t="shared" ca="1" si="21"/>
        <v/>
      </c>
      <c r="H57" s="77" t="str">
        <f t="shared" ca="1" si="22"/>
        <v/>
      </c>
      <c r="J57" s="119">
        <v>45847.625</v>
      </c>
      <c r="K57" s="57">
        <v>94.325999999999993</v>
      </c>
      <c r="L57" s="119">
        <v>45936.625</v>
      </c>
      <c r="M57" s="57">
        <v>106.185</v>
      </c>
      <c r="N57" s="159" t="str">
        <f t="shared" si="2"/>
        <v/>
      </c>
      <c r="O57" s="159" t="str">
        <f t="shared" si="1"/>
        <v/>
      </c>
    </row>
    <row r="58" spans="1:15">
      <c r="A58" s="164" t="str">
        <f t="shared" ca="1" si="17"/>
        <v/>
      </c>
      <c r="B58" s="44" t="str">
        <f t="shared" ca="1" si="18"/>
        <v/>
      </c>
      <c r="C58" s="31" t="str">
        <f t="shared" ca="1" si="5"/>
        <v/>
      </c>
      <c r="D58" s="32" t="str">
        <f t="shared" ca="1" si="19"/>
        <v/>
      </c>
      <c r="E58" s="4" t="str">
        <f t="shared" ca="1" si="20"/>
        <v/>
      </c>
      <c r="F58" s="31" t="str">
        <f t="shared" ca="1" si="8"/>
        <v/>
      </c>
      <c r="G58" s="32" t="str">
        <f t="shared" ca="1" si="21"/>
        <v/>
      </c>
      <c r="H58" s="77" t="str">
        <f t="shared" ca="1" si="22"/>
        <v/>
      </c>
      <c r="J58" s="119">
        <v>45848.625</v>
      </c>
      <c r="K58" s="57">
        <v>94.418999999999997</v>
      </c>
      <c r="L58" s="119">
        <v>45937.625</v>
      </c>
      <c r="M58" s="57">
        <v>106.161</v>
      </c>
      <c r="N58" s="159" t="str">
        <f t="shared" si="2"/>
        <v/>
      </c>
      <c r="O58" s="159" t="str">
        <f t="shared" si="1"/>
        <v/>
      </c>
    </row>
    <row r="59" spans="1:15">
      <c r="A59" s="164" t="str">
        <f t="shared" ca="1" si="17"/>
        <v/>
      </c>
      <c r="B59" s="44" t="str">
        <f t="shared" ca="1" si="18"/>
        <v/>
      </c>
      <c r="C59" s="31" t="str">
        <f t="shared" ca="1" si="5"/>
        <v/>
      </c>
      <c r="D59" s="32" t="str">
        <f t="shared" ca="1" si="19"/>
        <v/>
      </c>
      <c r="E59" s="4" t="str">
        <f t="shared" ca="1" si="20"/>
        <v/>
      </c>
      <c r="F59" s="31" t="str">
        <f t="shared" ca="1" si="8"/>
        <v/>
      </c>
      <c r="G59" s="32" t="str">
        <f t="shared" ca="1" si="21"/>
        <v/>
      </c>
      <c r="H59" s="77" t="str">
        <f t="shared" ca="1" si="22"/>
        <v/>
      </c>
      <c r="J59" s="119">
        <v>45849.625</v>
      </c>
      <c r="K59" s="57">
        <v>94.393000000000001</v>
      </c>
      <c r="L59" s="119">
        <v>45938.625</v>
      </c>
      <c r="M59" s="57">
        <v>106.06399999999999</v>
      </c>
      <c r="N59" s="159" t="str">
        <f t="shared" si="2"/>
        <v/>
      </c>
      <c r="O59" s="159" t="str">
        <f t="shared" si="1"/>
        <v/>
      </c>
    </row>
    <row r="60" spans="1:15">
      <c r="A60" s="164" t="str">
        <f t="shared" ca="1" si="17"/>
        <v/>
      </c>
      <c r="B60" s="44" t="str">
        <f t="shared" ca="1" si="18"/>
        <v/>
      </c>
      <c r="C60" s="31" t="str">
        <f t="shared" ca="1" si="5"/>
        <v/>
      </c>
      <c r="D60" s="32" t="str">
        <f t="shared" ca="1" si="19"/>
        <v/>
      </c>
      <c r="E60" s="4" t="str">
        <f t="shared" ca="1" si="20"/>
        <v/>
      </c>
      <c r="F60" s="31" t="str">
        <f t="shared" ca="1" si="8"/>
        <v/>
      </c>
      <c r="G60" s="32" t="str">
        <f t="shared" ca="1" si="21"/>
        <v/>
      </c>
      <c r="H60" s="77" t="str">
        <f t="shared" ca="1" si="22"/>
        <v/>
      </c>
      <c r="J60" s="119">
        <v>45852.625</v>
      </c>
      <c r="K60" s="57">
        <v>94.340999999999994</v>
      </c>
      <c r="L60" s="119">
        <v>45939.625</v>
      </c>
      <c r="M60" s="57">
        <v>105.71299999999999</v>
      </c>
      <c r="N60" s="159" t="str">
        <f t="shared" si="2"/>
        <v/>
      </c>
      <c r="O60" s="159" t="str">
        <f t="shared" si="1"/>
        <v/>
      </c>
    </row>
    <row r="61" spans="1:15">
      <c r="A61" s="164" t="str">
        <f t="shared" ca="1" si="17"/>
        <v/>
      </c>
      <c r="B61" s="44" t="str">
        <f t="shared" ca="1" si="18"/>
        <v/>
      </c>
      <c r="C61" s="31" t="str">
        <f t="shared" ca="1" si="5"/>
        <v/>
      </c>
      <c r="D61" s="32" t="str">
        <f t="shared" ca="1" si="19"/>
        <v/>
      </c>
      <c r="E61" s="4" t="str">
        <f t="shared" ca="1" si="20"/>
        <v/>
      </c>
      <c r="F61" s="31" t="str">
        <f t="shared" ca="1" si="8"/>
        <v/>
      </c>
      <c r="G61" s="32" t="str">
        <f t="shared" ca="1" si="21"/>
        <v/>
      </c>
      <c r="H61" s="77" t="str">
        <f t="shared" ca="1" si="22"/>
        <v/>
      </c>
      <c r="J61" s="119">
        <v>45853.625</v>
      </c>
      <c r="K61" s="57">
        <v>94.376999999999995</v>
      </c>
      <c r="L61" s="119">
        <v>45944.625</v>
      </c>
      <c r="M61" s="57">
        <v>104.839</v>
      </c>
      <c r="N61" s="159" t="str">
        <f t="shared" si="2"/>
        <v/>
      </c>
      <c r="O61" s="159" t="str">
        <f t="shared" si="1"/>
        <v/>
      </c>
    </row>
    <row r="62" spans="1:15">
      <c r="A62" s="164" t="str">
        <f t="shared" ca="1" si="17"/>
        <v/>
      </c>
      <c r="B62" s="44" t="str">
        <f t="shared" ca="1" si="18"/>
        <v/>
      </c>
      <c r="C62" s="31" t="str">
        <f t="shared" ca="1" si="5"/>
        <v/>
      </c>
      <c r="D62" s="32" t="str">
        <f t="shared" ca="1" si="19"/>
        <v/>
      </c>
      <c r="E62" s="4" t="str">
        <f t="shared" ca="1" si="20"/>
        <v/>
      </c>
      <c r="F62" s="31" t="str">
        <f t="shared" ca="1" si="8"/>
        <v/>
      </c>
      <c r="G62" s="32" t="str">
        <f t="shared" ca="1" si="21"/>
        <v/>
      </c>
      <c r="H62" s="77" t="str">
        <f t="shared" ca="1" si="22"/>
        <v/>
      </c>
      <c r="J62" s="119">
        <v>45854.625</v>
      </c>
      <c r="K62" s="57">
        <v>94.259</v>
      </c>
      <c r="L62" s="119">
        <v>45945.625</v>
      </c>
      <c r="M62" s="57">
        <v>106.086</v>
      </c>
      <c r="N62" s="159" t="str">
        <f t="shared" si="2"/>
        <v/>
      </c>
      <c r="O62" s="159" t="str">
        <f t="shared" si="1"/>
        <v/>
      </c>
    </row>
    <row r="63" spans="1:15">
      <c r="A63" s="164" t="str">
        <f t="shared" ca="1" si="17"/>
        <v/>
      </c>
      <c r="B63" s="44" t="str">
        <f t="shared" ca="1" si="18"/>
        <v/>
      </c>
      <c r="C63" s="31" t="str">
        <f t="shared" ca="1" si="5"/>
        <v/>
      </c>
      <c r="D63" s="32" t="str">
        <f t="shared" ca="1" si="19"/>
        <v/>
      </c>
      <c r="E63" s="4" t="str">
        <f t="shared" ca="1" si="20"/>
        <v/>
      </c>
      <c r="F63" s="31" t="str">
        <f t="shared" ca="1" si="8"/>
        <v/>
      </c>
      <c r="G63" s="32" t="str">
        <f t="shared" ca="1" si="21"/>
        <v/>
      </c>
      <c r="H63" s="77" t="str">
        <f t="shared" ca="1" si="22"/>
        <v/>
      </c>
      <c r="J63" s="119">
        <v>45855.625</v>
      </c>
      <c r="K63" s="57">
        <v>94.277000000000001</v>
      </c>
      <c r="L63" s="119">
        <v>45946.625</v>
      </c>
      <c r="M63" s="57">
        <v>105.911</v>
      </c>
      <c r="N63" s="159" t="str">
        <f t="shared" si="2"/>
        <v/>
      </c>
      <c r="O63" s="159" t="str">
        <f t="shared" si="1"/>
        <v/>
      </c>
    </row>
    <row r="64" spans="1:15">
      <c r="A64" s="164" t="str">
        <f t="shared" ca="1" si="17"/>
        <v/>
      </c>
      <c r="B64" s="44" t="str">
        <f t="shared" ca="1" si="18"/>
        <v/>
      </c>
      <c r="C64" s="31" t="str">
        <f t="shared" ca="1" si="5"/>
        <v/>
      </c>
      <c r="D64" s="32" t="str">
        <f t="shared" ca="1" si="19"/>
        <v/>
      </c>
      <c r="E64" s="4" t="str">
        <f t="shared" ca="1" si="20"/>
        <v/>
      </c>
      <c r="F64" s="31" t="str">
        <f t="shared" ca="1" si="8"/>
        <v/>
      </c>
      <c r="G64" s="32" t="str">
        <f t="shared" ca="1" si="21"/>
        <v/>
      </c>
      <c r="H64" s="77" t="str">
        <f t="shared" ca="1" si="22"/>
        <v/>
      </c>
      <c r="J64" s="119">
        <v>45856.625</v>
      </c>
      <c r="K64" s="57">
        <v>94.381</v>
      </c>
      <c r="L64" s="119">
        <v>45947.625</v>
      </c>
      <c r="M64" s="57">
        <v>105.65300000000001</v>
      </c>
      <c r="N64" s="159" t="str">
        <f t="shared" si="2"/>
        <v/>
      </c>
      <c r="O64" s="159" t="str">
        <f t="shared" si="1"/>
        <v/>
      </c>
    </row>
    <row r="65" spans="1:15">
      <c r="A65" s="164" t="str">
        <f t="shared" ca="1" si="17"/>
        <v/>
      </c>
      <c r="B65" s="44" t="str">
        <f t="shared" ca="1" si="18"/>
        <v/>
      </c>
      <c r="C65" s="31" t="str">
        <f t="shared" ca="1" si="5"/>
        <v/>
      </c>
      <c r="D65" s="32" t="str">
        <f t="shared" ca="1" si="19"/>
        <v/>
      </c>
      <c r="E65" s="4" t="str">
        <f t="shared" ca="1" si="20"/>
        <v/>
      </c>
      <c r="F65" s="31" t="str">
        <f t="shared" ca="1" si="8"/>
        <v/>
      </c>
      <c r="G65" s="32" t="str">
        <f t="shared" ca="1" si="21"/>
        <v/>
      </c>
      <c r="H65" s="77" t="str">
        <f t="shared" ca="1" si="22"/>
        <v/>
      </c>
      <c r="J65" s="119">
        <v>45859.625</v>
      </c>
      <c r="K65" s="57">
        <v>94.393000000000001</v>
      </c>
      <c r="L65" s="119">
        <v>45950.625</v>
      </c>
      <c r="M65" s="57">
        <v>105.88200000000001</v>
      </c>
      <c r="N65" s="159">
        <f t="shared" si="2"/>
        <v>45859.625</v>
      </c>
      <c r="O65" s="159" t="str">
        <f t="shared" si="1"/>
        <v/>
      </c>
    </row>
    <row r="66" spans="1:15">
      <c r="A66" s="164" t="str">
        <f t="shared" ca="1" si="17"/>
        <v/>
      </c>
      <c r="B66" s="44" t="str">
        <f t="shared" ca="1" si="18"/>
        <v/>
      </c>
      <c r="C66" s="31" t="str">
        <f t="shared" ca="1" si="5"/>
        <v/>
      </c>
      <c r="D66" s="32" t="str">
        <f t="shared" ca="1" si="19"/>
        <v/>
      </c>
      <c r="E66" s="4" t="str">
        <f t="shared" ca="1" si="20"/>
        <v/>
      </c>
      <c r="F66" s="31" t="str">
        <f t="shared" ca="1" si="8"/>
        <v/>
      </c>
      <c r="G66" s="32" t="str">
        <f t="shared" ca="1" si="21"/>
        <v/>
      </c>
      <c r="H66" s="77" t="str">
        <f t="shared" ca="1" si="22"/>
        <v/>
      </c>
      <c r="J66" s="119">
        <v>45860.625</v>
      </c>
      <c r="K66" s="57">
        <v>94.63</v>
      </c>
      <c r="L66" s="119">
        <v>45951.625</v>
      </c>
      <c r="M66" s="57">
        <v>106.151</v>
      </c>
      <c r="N66" s="159">
        <f t="shared" si="2"/>
        <v>45860.625</v>
      </c>
      <c r="O66" s="159" t="str">
        <f t="shared" si="1"/>
        <v/>
      </c>
    </row>
    <row r="67" spans="1:15">
      <c r="A67" s="164" t="str">
        <f t="shared" ca="1" si="17"/>
        <v/>
      </c>
      <c r="B67" s="44" t="str">
        <f t="shared" ca="1" si="18"/>
        <v/>
      </c>
      <c r="C67" s="31" t="str">
        <f t="shared" ca="1" si="5"/>
        <v/>
      </c>
      <c r="D67" s="32" t="str">
        <f t="shared" ca="1" si="19"/>
        <v/>
      </c>
      <c r="E67" s="4" t="str">
        <f t="shared" ca="1" si="20"/>
        <v/>
      </c>
      <c r="F67" s="31" t="str">
        <f t="shared" ca="1" si="8"/>
        <v/>
      </c>
      <c r="G67" s="32" t="str">
        <f t="shared" ca="1" si="21"/>
        <v/>
      </c>
      <c r="H67" s="77" t="str">
        <f t="shared" ca="1" si="22"/>
        <v/>
      </c>
      <c r="J67" s="119">
        <v>45861.625</v>
      </c>
      <c r="K67" s="57">
        <v>94.623000000000005</v>
      </c>
      <c r="L67" s="119">
        <v>45952.625</v>
      </c>
      <c r="M67" s="57">
        <v>105.9</v>
      </c>
      <c r="N67" s="159">
        <f t="shared" si="2"/>
        <v>45861.625</v>
      </c>
      <c r="O67" s="159" t="str">
        <f t="shared" si="1"/>
        <v/>
      </c>
    </row>
    <row r="68" spans="1:15">
      <c r="A68" s="164" t="str">
        <f t="shared" ca="1" si="17"/>
        <v/>
      </c>
      <c r="B68" s="44" t="str">
        <f t="shared" ca="1" si="18"/>
        <v/>
      </c>
      <c r="C68" s="31" t="str">
        <f t="shared" ca="1" si="5"/>
        <v/>
      </c>
      <c r="D68" s="32" t="str">
        <f t="shared" ca="1" si="19"/>
        <v/>
      </c>
      <c r="E68" s="4" t="str">
        <f t="shared" ca="1" si="20"/>
        <v/>
      </c>
      <c r="F68" s="31" t="str">
        <f t="shared" ca="1" si="8"/>
        <v/>
      </c>
      <c r="G68" s="32" t="str">
        <f t="shared" ca="1" si="21"/>
        <v/>
      </c>
      <c r="H68" s="77" t="str">
        <f t="shared" ca="1" si="22"/>
        <v/>
      </c>
      <c r="J68" s="119">
        <v>45862.625</v>
      </c>
      <c r="K68" s="57">
        <v>94.912000000000006</v>
      </c>
      <c r="L68" s="119">
        <v>45953.625</v>
      </c>
      <c r="M68" s="57">
        <v>105.767</v>
      </c>
      <c r="N68" s="159">
        <f t="shared" si="2"/>
        <v>45862.625</v>
      </c>
      <c r="O68" s="159" t="str">
        <f t="shared" ref="O68:O131" si="23">IF(N68&gt;$A$14,N68,"")</f>
        <v/>
      </c>
    </row>
    <row r="69" spans="1:15">
      <c r="A69" s="164" t="str">
        <f t="shared" ca="1" si="17"/>
        <v/>
      </c>
      <c r="B69" s="44" t="str">
        <f t="shared" ca="1" si="18"/>
        <v/>
      </c>
      <c r="C69" s="31" t="str">
        <f t="shared" ca="1" si="5"/>
        <v/>
      </c>
      <c r="D69" s="32" t="str">
        <f t="shared" ca="1" si="19"/>
        <v/>
      </c>
      <c r="E69" s="4" t="str">
        <f t="shared" ca="1" si="20"/>
        <v/>
      </c>
      <c r="F69" s="31" t="str">
        <f t="shared" ca="1" si="8"/>
        <v/>
      </c>
      <c r="G69" s="32" t="str">
        <f t="shared" ca="1" si="21"/>
        <v/>
      </c>
      <c r="H69" s="77" t="str">
        <f t="shared" ca="1" si="22"/>
        <v/>
      </c>
      <c r="J69" s="119">
        <v>45863.625</v>
      </c>
      <c r="K69" s="57">
        <v>94.930999999999997</v>
      </c>
      <c r="L69" s="119">
        <v>45954.625</v>
      </c>
      <c r="M69" s="57">
        <v>106.066</v>
      </c>
      <c r="N69" s="159">
        <f t="shared" si="2"/>
        <v>45863.625</v>
      </c>
      <c r="O69" s="159" t="str">
        <f t="shared" si="23"/>
        <v/>
      </c>
    </row>
    <row r="70" spans="1:15">
      <c r="A70" s="164" t="str">
        <f t="shared" ca="1" si="17"/>
        <v/>
      </c>
      <c r="B70" s="44" t="str">
        <f t="shared" ca="1" si="18"/>
        <v/>
      </c>
      <c r="C70" s="31" t="str">
        <f t="shared" ca="1" si="5"/>
        <v/>
      </c>
      <c r="D70" s="32" t="str">
        <f t="shared" ca="1" si="19"/>
        <v/>
      </c>
      <c r="E70" s="4" t="str">
        <f t="shared" ca="1" si="20"/>
        <v/>
      </c>
      <c r="F70" s="31" t="str">
        <f t="shared" ca="1" si="8"/>
        <v/>
      </c>
      <c r="G70" s="32" t="str">
        <f t="shared" ca="1" si="21"/>
        <v/>
      </c>
      <c r="H70" s="77" t="str">
        <f t="shared" ca="1" si="22"/>
        <v/>
      </c>
      <c r="J70" s="119">
        <v>45866.625</v>
      </c>
      <c r="K70" s="57">
        <v>95.052999999999997</v>
      </c>
      <c r="L70" s="119">
        <v>45957.625</v>
      </c>
      <c r="M70" s="57">
        <v>106.47</v>
      </c>
      <c r="N70" s="159">
        <f t="shared" si="2"/>
        <v>45866.625</v>
      </c>
      <c r="O70" s="159" t="str">
        <f t="shared" si="23"/>
        <v/>
      </c>
    </row>
    <row r="71" spans="1:15">
      <c r="A71" s="164" t="str">
        <f t="shared" ca="1" si="17"/>
        <v/>
      </c>
      <c r="B71" s="44" t="str">
        <f t="shared" ca="1" si="18"/>
        <v/>
      </c>
      <c r="C71" s="31" t="str">
        <f t="shared" ca="1" si="5"/>
        <v/>
      </c>
      <c r="D71" s="32" t="str">
        <f t="shared" ca="1" si="19"/>
        <v/>
      </c>
      <c r="E71" s="4" t="str">
        <f t="shared" ca="1" si="20"/>
        <v/>
      </c>
      <c r="F71" s="31" t="str">
        <f t="shared" ca="1" si="8"/>
        <v/>
      </c>
      <c r="G71" s="32" t="str">
        <f t="shared" ca="1" si="21"/>
        <v/>
      </c>
      <c r="H71" s="77" t="str">
        <f t="shared" ca="1" si="22"/>
        <v/>
      </c>
      <c r="J71" s="119">
        <v>45867.625</v>
      </c>
      <c r="K71" s="57">
        <v>95.07</v>
      </c>
      <c r="L71" s="119">
        <v>45958.625</v>
      </c>
      <c r="M71" s="57">
        <v>106.438</v>
      </c>
      <c r="N71" s="159">
        <f t="shared" si="2"/>
        <v>45867.625</v>
      </c>
      <c r="O71" s="159" t="str">
        <f t="shared" si="23"/>
        <v/>
      </c>
    </row>
    <row r="72" spans="1:15">
      <c r="A72" s="164" t="str">
        <f t="shared" ca="1" si="17"/>
        <v/>
      </c>
      <c r="B72" s="44" t="str">
        <f t="shared" ca="1" si="18"/>
        <v/>
      </c>
      <c r="C72" s="31" t="str">
        <f t="shared" ca="1" si="5"/>
        <v/>
      </c>
      <c r="D72" s="32" t="str">
        <f t="shared" ca="1" si="19"/>
        <v/>
      </c>
      <c r="E72" s="4" t="str">
        <f t="shared" ca="1" si="20"/>
        <v/>
      </c>
      <c r="F72" s="31" t="str">
        <f t="shared" ca="1" si="8"/>
        <v/>
      </c>
      <c r="G72" s="32" t="str">
        <f t="shared" ca="1" si="21"/>
        <v/>
      </c>
      <c r="H72" s="77" t="str">
        <f t="shared" ca="1" si="22"/>
        <v/>
      </c>
      <c r="J72" s="119">
        <v>45868.625</v>
      </c>
      <c r="K72" s="57">
        <v>95.052999999999997</v>
      </c>
      <c r="L72" s="119">
        <v>45959.625</v>
      </c>
      <c r="M72" s="57">
        <v>106.494</v>
      </c>
      <c r="N72" s="159">
        <f t="shared" ref="N72:N135" si="24">IF(COUNTIF(L:L,J72),J72,"")</f>
        <v>45868.625</v>
      </c>
      <c r="O72" s="159" t="str">
        <f t="shared" si="23"/>
        <v/>
      </c>
    </row>
    <row r="73" spans="1:15">
      <c r="A73" s="164" t="str">
        <f t="shared" ca="1" si="17"/>
        <v/>
      </c>
      <c r="B73" s="44" t="str">
        <f t="shared" ca="1" si="18"/>
        <v/>
      </c>
      <c r="C73" s="31" t="str">
        <f t="shared" ca="1" si="5"/>
        <v/>
      </c>
      <c r="D73" s="32" t="str">
        <f t="shared" ca="1" si="19"/>
        <v/>
      </c>
      <c r="E73" s="4" t="str">
        <f t="shared" ca="1" si="20"/>
        <v/>
      </c>
      <c r="F73" s="31" t="str">
        <f t="shared" ca="1" si="8"/>
        <v/>
      </c>
      <c r="G73" s="32" t="str">
        <f t="shared" ca="1" si="21"/>
        <v/>
      </c>
      <c r="H73" s="77" t="str">
        <f t="shared" ca="1" si="22"/>
        <v/>
      </c>
      <c r="J73" s="119">
        <v>45869.625</v>
      </c>
      <c r="K73" s="57">
        <v>95.078000000000003</v>
      </c>
      <c r="L73" s="119">
        <v>45960.625</v>
      </c>
      <c r="M73" s="57">
        <v>105.86799999999999</v>
      </c>
      <c r="N73" s="159">
        <f t="shared" si="24"/>
        <v>45869.625</v>
      </c>
      <c r="O73" s="159" t="str">
        <f t="shared" si="23"/>
        <v/>
      </c>
    </row>
    <row r="74" spans="1:15">
      <c r="A74" s="164" t="str">
        <f t="shared" ca="1" si="17"/>
        <v/>
      </c>
      <c r="B74" s="44" t="str">
        <f t="shared" ca="1" si="18"/>
        <v/>
      </c>
      <c r="C74" s="31" t="str">
        <f t="shared" ca="1" si="5"/>
        <v/>
      </c>
      <c r="D74" s="32" t="str">
        <f t="shared" ca="1" si="19"/>
        <v/>
      </c>
      <c r="E74" s="4" t="str">
        <f t="shared" ca="1" si="20"/>
        <v/>
      </c>
      <c r="F74" s="31" t="str">
        <f t="shared" ca="1" si="8"/>
        <v/>
      </c>
      <c r="G74" s="32" t="str">
        <f t="shared" ca="1" si="21"/>
        <v/>
      </c>
      <c r="H74" s="77" t="str">
        <f t="shared" ca="1" si="22"/>
        <v/>
      </c>
      <c r="J74" s="119">
        <v>45870.625</v>
      </c>
      <c r="K74" s="57">
        <v>94.99</v>
      </c>
      <c r="L74" s="119">
        <v>45961.625</v>
      </c>
      <c r="M74" s="57">
        <v>105.877</v>
      </c>
      <c r="N74" s="159">
        <f t="shared" si="24"/>
        <v>45870.625</v>
      </c>
      <c r="O74" s="159" t="str">
        <f t="shared" si="23"/>
        <v/>
      </c>
    </row>
    <row r="75" spans="1:15">
      <c r="A75" s="164" t="str">
        <f t="shared" ca="1" si="17"/>
        <v/>
      </c>
      <c r="B75" s="44" t="str">
        <f t="shared" ca="1" si="18"/>
        <v/>
      </c>
      <c r="C75" s="31" t="str">
        <f t="shared" ca="1" si="5"/>
        <v/>
      </c>
      <c r="D75" s="32" t="str">
        <f t="shared" ca="1" si="19"/>
        <v/>
      </c>
      <c r="E75" s="4" t="str">
        <f t="shared" ca="1" si="20"/>
        <v/>
      </c>
      <c r="F75" s="31" t="str">
        <f t="shared" ca="1" si="8"/>
        <v/>
      </c>
      <c r="G75" s="32" t="str">
        <f t="shared" ca="1" si="21"/>
        <v/>
      </c>
      <c r="H75" s="77" t="str">
        <f t="shared" ca="1" si="22"/>
        <v/>
      </c>
      <c r="J75" s="119">
        <v>45873.625</v>
      </c>
      <c r="K75" s="57">
        <v>94.972999999999999</v>
      </c>
      <c r="L75" s="119">
        <v>45964.625</v>
      </c>
      <c r="M75" s="57">
        <v>105.809</v>
      </c>
      <c r="N75" s="159">
        <f t="shared" si="24"/>
        <v>45873.625</v>
      </c>
      <c r="O75" s="159" t="str">
        <f t="shared" si="23"/>
        <v/>
      </c>
    </row>
    <row r="76" spans="1:15">
      <c r="A76" s="164" t="str">
        <f t="shared" ca="1" si="17"/>
        <v/>
      </c>
      <c r="B76" s="44" t="str">
        <f t="shared" ca="1" si="18"/>
        <v/>
      </c>
      <c r="C76" s="31" t="str">
        <f t="shared" ca="1" si="5"/>
        <v/>
      </c>
      <c r="D76" s="32" t="str">
        <f t="shared" ca="1" si="19"/>
        <v/>
      </c>
      <c r="E76" s="4" t="str">
        <f t="shared" ca="1" si="20"/>
        <v/>
      </c>
      <c r="F76" s="31" t="str">
        <f t="shared" ca="1" si="8"/>
        <v/>
      </c>
      <c r="G76" s="32" t="str">
        <f t="shared" ca="1" si="21"/>
        <v/>
      </c>
      <c r="H76" s="77" t="str">
        <f t="shared" ca="1" si="22"/>
        <v/>
      </c>
      <c r="J76" s="119">
        <v>45874.625</v>
      </c>
      <c r="K76" s="57">
        <v>95.025999999999996</v>
      </c>
      <c r="L76" s="119"/>
      <c r="N76" s="159">
        <f t="shared" si="24"/>
        <v>45874.625</v>
      </c>
      <c r="O76" s="159" t="str">
        <f t="shared" si="23"/>
        <v/>
      </c>
    </row>
    <row r="77" spans="1:15">
      <c r="A77" s="164" t="str">
        <f t="shared" ca="1" si="17"/>
        <v/>
      </c>
      <c r="B77" s="44" t="str">
        <f t="shared" ca="1" si="18"/>
        <v/>
      </c>
      <c r="C77" s="31" t="str">
        <f t="shared" ca="1" si="5"/>
        <v/>
      </c>
      <c r="D77" s="32" t="str">
        <f t="shared" ca="1" si="19"/>
        <v/>
      </c>
      <c r="E77" s="4" t="str">
        <f t="shared" ca="1" si="20"/>
        <v/>
      </c>
      <c r="F77" s="31" t="str">
        <f t="shared" ca="1" si="8"/>
        <v/>
      </c>
      <c r="G77" s="32" t="str">
        <f t="shared" ca="1" si="21"/>
        <v/>
      </c>
      <c r="H77" s="77" t="str">
        <f t="shared" ca="1" si="22"/>
        <v/>
      </c>
      <c r="J77" s="119">
        <v>45875.625</v>
      </c>
      <c r="K77" s="57">
        <v>95.06</v>
      </c>
      <c r="L77" s="119"/>
      <c r="N77" s="159">
        <f t="shared" si="24"/>
        <v>45875.625</v>
      </c>
      <c r="O77" s="159" t="str">
        <f t="shared" si="23"/>
        <v/>
      </c>
    </row>
    <row r="78" spans="1:15">
      <c r="A78" s="164" t="str">
        <f t="shared" ca="1" si="17"/>
        <v/>
      </c>
      <c r="B78" s="44" t="str">
        <f t="shared" ca="1" si="18"/>
        <v/>
      </c>
      <c r="C78" s="31" t="str">
        <f t="shared" ca="1" si="5"/>
        <v/>
      </c>
      <c r="D78" s="32" t="str">
        <f t="shared" ca="1" si="19"/>
        <v/>
      </c>
      <c r="E78" s="4" t="str">
        <f t="shared" ca="1" si="20"/>
        <v/>
      </c>
      <c r="F78" s="31" t="str">
        <f t="shared" ca="1" si="8"/>
        <v/>
      </c>
      <c r="G78" s="32" t="str">
        <f t="shared" ca="1" si="21"/>
        <v/>
      </c>
      <c r="H78" s="77" t="str">
        <f t="shared" ca="1" si="22"/>
        <v/>
      </c>
      <c r="J78" s="119">
        <v>45876.625</v>
      </c>
      <c r="K78" s="57">
        <v>95.17</v>
      </c>
      <c r="L78" s="119"/>
      <c r="N78" s="159">
        <f t="shared" si="24"/>
        <v>45876.625</v>
      </c>
      <c r="O78" s="159" t="str">
        <f t="shared" si="23"/>
        <v/>
      </c>
    </row>
    <row r="79" spans="1:15">
      <c r="A79" s="164" t="str">
        <f t="shared" ca="1" si="17"/>
        <v/>
      </c>
      <c r="B79" s="44" t="str">
        <f t="shared" ca="1" si="18"/>
        <v/>
      </c>
      <c r="C79" s="31" t="str">
        <f t="shared" ca="1" si="5"/>
        <v/>
      </c>
      <c r="D79" s="32" t="str">
        <f t="shared" ca="1" si="19"/>
        <v/>
      </c>
      <c r="E79" s="4" t="str">
        <f t="shared" ca="1" si="20"/>
        <v/>
      </c>
      <c r="F79" s="31" t="str">
        <f t="shared" ca="1" si="8"/>
        <v/>
      </c>
      <c r="G79" s="32" t="str">
        <f t="shared" ca="1" si="21"/>
        <v/>
      </c>
      <c r="H79" s="77" t="str">
        <f t="shared" ca="1" si="22"/>
        <v/>
      </c>
      <c r="J79" s="119">
        <v>45877.625</v>
      </c>
      <c r="K79" s="57">
        <v>95.186999999999998</v>
      </c>
      <c r="L79" s="119"/>
      <c r="N79" s="159">
        <f t="shared" si="24"/>
        <v>45877.625</v>
      </c>
      <c r="O79" s="159" t="str">
        <f t="shared" si="23"/>
        <v/>
      </c>
    </row>
    <row r="80" spans="1:15">
      <c r="A80" s="164" t="str">
        <f t="shared" ca="1" si="17"/>
        <v/>
      </c>
      <c r="B80" s="44" t="str">
        <f t="shared" ca="1" si="18"/>
        <v/>
      </c>
      <c r="C80" s="31" t="str">
        <f t="shared" ref="C80:C143" ca="1" si="25">IF(ISERROR(B80-2),"",(B80-$B$14)/100*$B$5)</f>
        <v/>
      </c>
      <c r="D80" s="32" t="str">
        <f t="shared" ca="1" si="19"/>
        <v/>
      </c>
      <c r="E80" s="4" t="str">
        <f t="shared" ca="1" si="20"/>
        <v/>
      </c>
      <c r="F80" s="31" t="str">
        <f t="shared" ref="F80:F143" ca="1" si="26">IF(ISERROR(E80-2), "", (E80-$E$14)/100*$C$5)</f>
        <v/>
      </c>
      <c r="G80" s="32" t="str">
        <f t="shared" ca="1" si="21"/>
        <v/>
      </c>
      <c r="H80" s="77" t="str">
        <f t="shared" ca="1" si="22"/>
        <v/>
      </c>
      <c r="J80" s="119">
        <v>45880.625</v>
      </c>
      <c r="K80" s="57">
        <v>95.293999999999997</v>
      </c>
      <c r="L80" s="119"/>
      <c r="N80" s="159">
        <f t="shared" si="24"/>
        <v>45880.625</v>
      </c>
      <c r="O80" s="159" t="str">
        <f t="shared" si="23"/>
        <v/>
      </c>
    </row>
    <row r="81" spans="1:15">
      <c r="A81" s="164" t="str">
        <f t="shared" ca="1" si="17"/>
        <v/>
      </c>
      <c r="B81" s="44" t="str">
        <f t="shared" ca="1" si="18"/>
        <v/>
      </c>
      <c r="C81" s="31" t="str">
        <f t="shared" ca="1" si="25"/>
        <v/>
      </c>
      <c r="D81" s="32" t="str">
        <f t="shared" ca="1" si="19"/>
        <v/>
      </c>
      <c r="E81" s="4" t="str">
        <f t="shared" ca="1" si="20"/>
        <v/>
      </c>
      <c r="F81" s="31" t="str">
        <f t="shared" ca="1" si="26"/>
        <v/>
      </c>
      <c r="G81" s="32" t="str">
        <f t="shared" ca="1" si="21"/>
        <v/>
      </c>
      <c r="H81" s="77" t="str">
        <f t="shared" ca="1" si="22"/>
        <v/>
      </c>
      <c r="J81" s="119">
        <v>45881.625</v>
      </c>
      <c r="K81" s="57">
        <v>95.337000000000003</v>
      </c>
      <c r="N81" s="159">
        <f t="shared" si="24"/>
        <v>45881.625</v>
      </c>
      <c r="O81" s="159" t="str">
        <f t="shared" si="23"/>
        <v/>
      </c>
    </row>
    <row r="82" spans="1:15">
      <c r="A82" s="164" t="str">
        <f t="shared" ca="1" si="17"/>
        <v/>
      </c>
      <c r="B82" s="44" t="str">
        <f t="shared" ca="1" si="18"/>
        <v/>
      </c>
      <c r="C82" s="31" t="str">
        <f t="shared" ca="1" si="25"/>
        <v/>
      </c>
      <c r="D82" s="32" t="str">
        <f t="shared" ca="1" si="19"/>
        <v/>
      </c>
      <c r="E82" s="4" t="str">
        <f t="shared" ca="1" si="20"/>
        <v/>
      </c>
      <c r="F82" s="31" t="str">
        <f t="shared" ca="1" si="26"/>
        <v/>
      </c>
      <c r="G82" s="32" t="str">
        <f t="shared" ca="1" si="21"/>
        <v/>
      </c>
      <c r="H82" s="77" t="str">
        <f t="shared" ca="1" si="22"/>
        <v/>
      </c>
      <c r="J82" s="119">
        <v>45882.625</v>
      </c>
      <c r="K82" s="57">
        <v>95.337000000000003</v>
      </c>
      <c r="N82" s="159">
        <f t="shared" si="24"/>
        <v>45882.625</v>
      </c>
      <c r="O82" s="159" t="str">
        <f t="shared" si="23"/>
        <v/>
      </c>
    </row>
    <row r="83" spans="1:15">
      <c r="A83" s="164" t="str">
        <f t="shared" ca="1" si="17"/>
        <v/>
      </c>
      <c r="B83" s="44" t="str">
        <f t="shared" ca="1" si="18"/>
        <v/>
      </c>
      <c r="C83" s="31" t="str">
        <f t="shared" ca="1" si="25"/>
        <v/>
      </c>
      <c r="D83" s="32" t="str">
        <f t="shared" ca="1" si="19"/>
        <v/>
      </c>
      <c r="E83" s="4" t="str">
        <f t="shared" ca="1" si="20"/>
        <v/>
      </c>
      <c r="F83" s="31" t="str">
        <f t="shared" ca="1" si="26"/>
        <v/>
      </c>
      <c r="G83" s="32" t="str">
        <f t="shared" ca="1" si="21"/>
        <v/>
      </c>
      <c r="H83" s="77" t="str">
        <f t="shared" ca="1" si="22"/>
        <v/>
      </c>
      <c r="J83" s="119">
        <v>45883.625</v>
      </c>
      <c r="K83" s="57">
        <v>95.251000000000005</v>
      </c>
      <c r="N83" s="159">
        <f t="shared" si="24"/>
        <v>45883.625</v>
      </c>
      <c r="O83" s="159" t="str">
        <f t="shared" si="23"/>
        <v/>
      </c>
    </row>
    <row r="84" spans="1:15">
      <c r="A84" s="164" t="str">
        <f t="shared" ca="1" si="17"/>
        <v/>
      </c>
      <c r="B84" s="44" t="str">
        <f t="shared" ca="1" si="18"/>
        <v/>
      </c>
      <c r="C84" s="31" t="str">
        <f t="shared" ca="1" si="25"/>
        <v/>
      </c>
      <c r="D84" s="32" t="str">
        <f t="shared" ca="1" si="19"/>
        <v/>
      </c>
      <c r="E84" s="4" t="str">
        <f t="shared" ca="1" si="20"/>
        <v/>
      </c>
      <c r="F84" s="31" t="str">
        <f t="shared" ca="1" si="26"/>
        <v/>
      </c>
      <c r="G84" s="32" t="str">
        <f t="shared" ca="1" si="21"/>
        <v/>
      </c>
      <c r="H84" s="77" t="str">
        <f t="shared" ca="1" si="22"/>
        <v/>
      </c>
      <c r="J84" s="119">
        <v>45884.625</v>
      </c>
      <c r="K84" s="57">
        <v>95.251000000000005</v>
      </c>
      <c r="N84" s="159">
        <f t="shared" si="24"/>
        <v>45884.625</v>
      </c>
      <c r="O84" s="159" t="str">
        <f t="shared" si="23"/>
        <v/>
      </c>
    </row>
    <row r="85" spans="1:15">
      <c r="A85" s="164" t="str">
        <f t="shared" ca="1" si="17"/>
        <v/>
      </c>
      <c r="B85" s="44" t="str">
        <f t="shared" ca="1" si="18"/>
        <v/>
      </c>
      <c r="C85" s="31" t="str">
        <f t="shared" ca="1" si="25"/>
        <v/>
      </c>
      <c r="D85" s="32" t="str">
        <f t="shared" ca="1" si="19"/>
        <v/>
      </c>
      <c r="E85" s="4" t="str">
        <f t="shared" ca="1" si="20"/>
        <v/>
      </c>
      <c r="F85" s="31" t="str">
        <f t="shared" ca="1" si="26"/>
        <v/>
      </c>
      <c r="G85" s="32" t="str">
        <f t="shared" ca="1" si="21"/>
        <v/>
      </c>
      <c r="H85" s="77" t="str">
        <f t="shared" ca="1" si="22"/>
        <v/>
      </c>
      <c r="J85" s="119">
        <v>45887.625</v>
      </c>
      <c r="K85" s="57">
        <v>95.216999999999999</v>
      </c>
      <c r="N85" s="159">
        <f t="shared" si="24"/>
        <v>45887.625</v>
      </c>
      <c r="O85" s="159" t="str">
        <f t="shared" si="23"/>
        <v/>
      </c>
    </row>
    <row r="86" spans="1:15">
      <c r="A86" s="164" t="str">
        <f t="shared" ca="1" si="17"/>
        <v/>
      </c>
      <c r="B86" s="44" t="str">
        <f t="shared" ca="1" si="18"/>
        <v/>
      </c>
      <c r="C86" s="31" t="str">
        <f t="shared" ca="1" si="25"/>
        <v/>
      </c>
      <c r="D86" s="32" t="str">
        <f t="shared" ca="1" si="19"/>
        <v/>
      </c>
      <c r="E86" s="4" t="str">
        <f t="shared" ca="1" si="20"/>
        <v/>
      </c>
      <c r="F86" s="31" t="str">
        <f t="shared" ca="1" si="26"/>
        <v/>
      </c>
      <c r="G86" s="32" t="str">
        <f t="shared" ca="1" si="21"/>
        <v/>
      </c>
      <c r="H86" s="77" t="str">
        <f t="shared" ca="1" si="22"/>
        <v/>
      </c>
      <c r="J86" s="119">
        <v>45888.625</v>
      </c>
      <c r="K86" s="57">
        <v>95.19</v>
      </c>
      <c r="N86" s="159">
        <f t="shared" si="24"/>
        <v>45888.625</v>
      </c>
      <c r="O86" s="159" t="str">
        <f t="shared" si="23"/>
        <v/>
      </c>
    </row>
    <row r="87" spans="1:15">
      <c r="A87" s="164" t="str">
        <f t="shared" ca="1" si="17"/>
        <v/>
      </c>
      <c r="B87" s="44" t="str">
        <f t="shared" ca="1" si="18"/>
        <v/>
      </c>
      <c r="C87" s="31" t="str">
        <f t="shared" ca="1" si="25"/>
        <v/>
      </c>
      <c r="D87" s="32" t="str">
        <f t="shared" ca="1" si="19"/>
        <v/>
      </c>
      <c r="E87" s="4" t="str">
        <f t="shared" ca="1" si="20"/>
        <v/>
      </c>
      <c r="F87" s="31" t="str">
        <f t="shared" ca="1" si="26"/>
        <v/>
      </c>
      <c r="G87" s="32" t="str">
        <f t="shared" ca="1" si="21"/>
        <v/>
      </c>
      <c r="H87" s="77" t="str">
        <f t="shared" ca="1" si="22"/>
        <v/>
      </c>
      <c r="J87" s="119">
        <v>45889.625</v>
      </c>
      <c r="K87" s="57">
        <v>94.927000000000007</v>
      </c>
      <c r="N87" s="159">
        <f t="shared" si="24"/>
        <v>45889.625</v>
      </c>
      <c r="O87" s="159" t="str">
        <f t="shared" si="23"/>
        <v/>
      </c>
    </row>
    <row r="88" spans="1:15">
      <c r="A88" s="164" t="str">
        <f t="shared" ca="1" si="17"/>
        <v/>
      </c>
      <c r="B88" s="44" t="str">
        <f t="shared" ca="1" si="18"/>
        <v/>
      </c>
      <c r="C88" s="31" t="str">
        <f t="shared" ca="1" si="25"/>
        <v/>
      </c>
      <c r="D88" s="32" t="str">
        <f t="shared" ca="1" si="19"/>
        <v/>
      </c>
      <c r="E88" s="4" t="str">
        <f t="shared" ca="1" si="20"/>
        <v/>
      </c>
      <c r="F88" s="31" t="str">
        <f t="shared" ca="1" si="26"/>
        <v/>
      </c>
      <c r="G88" s="32" t="str">
        <f t="shared" ca="1" si="21"/>
        <v/>
      </c>
      <c r="H88" s="77" t="str">
        <f t="shared" ca="1" si="22"/>
        <v/>
      </c>
      <c r="J88" s="119">
        <v>45890.625</v>
      </c>
      <c r="K88" s="57">
        <v>94.682000000000002</v>
      </c>
      <c r="N88" s="159">
        <f t="shared" si="24"/>
        <v>45890.625</v>
      </c>
      <c r="O88" s="159" t="str">
        <f t="shared" si="23"/>
        <v/>
      </c>
    </row>
    <row r="89" spans="1:15">
      <c r="A89" s="164" t="str">
        <f t="shared" ca="1" si="17"/>
        <v/>
      </c>
      <c r="B89" s="44" t="str">
        <f t="shared" ca="1" si="18"/>
        <v/>
      </c>
      <c r="C89" s="31" t="str">
        <f t="shared" ca="1" si="25"/>
        <v/>
      </c>
      <c r="D89" s="32" t="str">
        <f t="shared" ca="1" si="19"/>
        <v/>
      </c>
      <c r="E89" s="4" t="str">
        <f t="shared" ca="1" si="20"/>
        <v/>
      </c>
      <c r="F89" s="31" t="str">
        <f t="shared" ca="1" si="26"/>
        <v/>
      </c>
      <c r="G89" s="32" t="str">
        <f t="shared" ca="1" si="21"/>
        <v/>
      </c>
      <c r="H89" s="77" t="str">
        <f t="shared" ca="1" si="22"/>
        <v/>
      </c>
      <c r="J89" s="119">
        <v>45891.625</v>
      </c>
      <c r="K89" s="57">
        <v>94.811999999999998</v>
      </c>
      <c r="N89" s="159">
        <f t="shared" si="24"/>
        <v>45891.625</v>
      </c>
      <c r="O89" s="159" t="str">
        <f t="shared" si="23"/>
        <v/>
      </c>
    </row>
    <row r="90" spans="1:15">
      <c r="A90" s="164" t="str">
        <f t="shared" ca="1" si="17"/>
        <v/>
      </c>
      <c r="B90" s="44" t="str">
        <f t="shared" ca="1" si="18"/>
        <v/>
      </c>
      <c r="C90" s="31" t="str">
        <f t="shared" ca="1" si="25"/>
        <v/>
      </c>
      <c r="D90" s="32" t="str">
        <f t="shared" ca="1" si="19"/>
        <v/>
      </c>
      <c r="E90" s="4" t="str">
        <f t="shared" ca="1" si="20"/>
        <v/>
      </c>
      <c r="F90" s="31" t="str">
        <f t="shared" ca="1" si="26"/>
        <v/>
      </c>
      <c r="G90" s="32" t="str">
        <f t="shared" ca="1" si="21"/>
        <v/>
      </c>
      <c r="H90" s="77" t="str">
        <f t="shared" ca="1" si="22"/>
        <v/>
      </c>
      <c r="J90" s="119">
        <v>45894.625</v>
      </c>
      <c r="K90" s="57">
        <v>94.853999999999999</v>
      </c>
      <c r="N90" s="159">
        <f t="shared" si="24"/>
        <v>45894.625</v>
      </c>
      <c r="O90" s="159" t="str">
        <f t="shared" si="23"/>
        <v/>
      </c>
    </row>
    <row r="91" spans="1:15">
      <c r="A91" s="164" t="str">
        <f t="shared" ca="1" si="17"/>
        <v/>
      </c>
      <c r="B91" s="44" t="str">
        <f t="shared" ca="1" si="18"/>
        <v/>
      </c>
      <c r="C91" s="31" t="str">
        <f t="shared" ca="1" si="25"/>
        <v/>
      </c>
      <c r="D91" s="32" t="str">
        <f t="shared" ca="1" si="19"/>
        <v/>
      </c>
      <c r="E91" s="4" t="str">
        <f t="shared" ca="1" si="20"/>
        <v/>
      </c>
      <c r="F91" s="31" t="str">
        <f t="shared" ca="1" si="26"/>
        <v/>
      </c>
      <c r="G91" s="32" t="str">
        <f t="shared" ca="1" si="21"/>
        <v/>
      </c>
      <c r="H91" s="77" t="str">
        <f t="shared" ca="1" si="22"/>
        <v/>
      </c>
      <c r="J91" s="119">
        <v>45895.625</v>
      </c>
      <c r="K91" s="57">
        <v>94.569000000000003</v>
      </c>
      <c r="N91" s="159">
        <f t="shared" si="24"/>
        <v>45895.625</v>
      </c>
      <c r="O91" s="159" t="str">
        <f t="shared" si="23"/>
        <v/>
      </c>
    </row>
    <row r="92" spans="1:15">
      <c r="A92" s="164" t="str">
        <f t="shared" ca="1" si="17"/>
        <v/>
      </c>
      <c r="B92" s="44" t="str">
        <f t="shared" ca="1" si="18"/>
        <v/>
      </c>
      <c r="C92" s="31" t="str">
        <f t="shared" ca="1" si="25"/>
        <v/>
      </c>
      <c r="D92" s="32" t="str">
        <f t="shared" ca="1" si="19"/>
        <v/>
      </c>
      <c r="E92" s="4" t="str">
        <f t="shared" ca="1" si="20"/>
        <v/>
      </c>
      <c r="F92" s="31" t="str">
        <f t="shared" ca="1" si="26"/>
        <v/>
      </c>
      <c r="G92" s="32" t="str">
        <f t="shared" ca="1" si="21"/>
        <v/>
      </c>
      <c r="H92" s="77" t="str">
        <f t="shared" ca="1" si="22"/>
        <v/>
      </c>
      <c r="J92" s="119">
        <v>45896.625</v>
      </c>
      <c r="K92" s="57">
        <v>94.542000000000002</v>
      </c>
      <c r="N92" s="159">
        <f t="shared" si="24"/>
        <v>45896.625</v>
      </c>
      <c r="O92" s="159" t="str">
        <f t="shared" si="23"/>
        <v/>
      </c>
    </row>
    <row r="93" spans="1:15">
      <c r="A93" s="164" t="str">
        <f t="shared" ca="1" si="17"/>
        <v/>
      </c>
      <c r="B93" s="44" t="str">
        <f t="shared" ca="1" si="18"/>
        <v/>
      </c>
      <c r="C93" s="31" t="str">
        <f t="shared" ca="1" si="25"/>
        <v/>
      </c>
      <c r="D93" s="32" t="str">
        <f t="shared" ca="1" si="19"/>
        <v/>
      </c>
      <c r="E93" s="4" t="str">
        <f t="shared" ca="1" si="20"/>
        <v/>
      </c>
      <c r="F93" s="31" t="str">
        <f t="shared" ca="1" si="26"/>
        <v/>
      </c>
      <c r="G93" s="32" t="str">
        <f t="shared" ca="1" si="21"/>
        <v/>
      </c>
      <c r="H93" s="77" t="str">
        <f t="shared" ca="1" si="22"/>
        <v/>
      </c>
      <c r="J93" s="119">
        <v>45897.625</v>
      </c>
      <c r="K93" s="57">
        <v>94.539000000000001</v>
      </c>
      <c r="N93" s="159">
        <f t="shared" si="24"/>
        <v>45897.625</v>
      </c>
      <c r="O93" s="159" t="str">
        <f t="shared" si="23"/>
        <v/>
      </c>
    </row>
    <row r="94" spans="1:15">
      <c r="A94" s="164" t="str">
        <f t="shared" ca="1" si="17"/>
        <v/>
      </c>
      <c r="B94" s="44" t="str">
        <f t="shared" ca="1" si="18"/>
        <v/>
      </c>
      <c r="C94" s="31" t="str">
        <f t="shared" ca="1" si="25"/>
        <v/>
      </c>
      <c r="D94" s="32" t="str">
        <f t="shared" ca="1" si="19"/>
        <v/>
      </c>
      <c r="E94" s="4" t="str">
        <f t="shared" ca="1" si="20"/>
        <v/>
      </c>
      <c r="F94" s="31" t="str">
        <f t="shared" ca="1" si="26"/>
        <v/>
      </c>
      <c r="G94" s="32" t="str">
        <f t="shared" ca="1" si="21"/>
        <v/>
      </c>
      <c r="H94" s="77" t="str">
        <f t="shared" ca="1" si="22"/>
        <v/>
      </c>
      <c r="J94" s="119">
        <v>45898.625</v>
      </c>
      <c r="K94" s="57">
        <v>94.376000000000005</v>
      </c>
      <c r="N94" s="159">
        <f t="shared" si="24"/>
        <v>45898.625</v>
      </c>
      <c r="O94" s="159" t="str">
        <f t="shared" si="23"/>
        <v/>
      </c>
    </row>
    <row r="95" spans="1:15">
      <c r="A95" s="164" t="str">
        <f t="shared" ca="1" si="17"/>
        <v/>
      </c>
      <c r="B95" s="44" t="str">
        <f t="shared" ca="1" si="18"/>
        <v/>
      </c>
      <c r="C95" s="31" t="str">
        <f t="shared" ca="1" si="25"/>
        <v/>
      </c>
      <c r="D95" s="32" t="str">
        <f t="shared" ca="1" si="19"/>
        <v/>
      </c>
      <c r="E95" s="4" t="str">
        <f t="shared" ca="1" si="20"/>
        <v/>
      </c>
      <c r="F95" s="31" t="str">
        <f t="shared" ca="1" si="26"/>
        <v/>
      </c>
      <c r="G95" s="32" t="str">
        <f t="shared" ca="1" si="21"/>
        <v/>
      </c>
      <c r="H95" s="77" t="str">
        <f t="shared" ca="1" si="22"/>
        <v/>
      </c>
      <c r="J95" s="119">
        <v>45902.625</v>
      </c>
      <c r="K95" s="57">
        <v>94.259</v>
      </c>
      <c r="N95" s="159">
        <f t="shared" si="24"/>
        <v>45902.625</v>
      </c>
      <c r="O95" s="159" t="str">
        <f t="shared" si="23"/>
        <v/>
      </c>
    </row>
    <row r="96" spans="1:15">
      <c r="A96" s="164" t="str">
        <f t="shared" ca="1" si="17"/>
        <v/>
      </c>
      <c r="B96" s="44" t="str">
        <f t="shared" ca="1" si="18"/>
        <v/>
      </c>
      <c r="C96" s="31" t="str">
        <f t="shared" ca="1" si="25"/>
        <v/>
      </c>
      <c r="D96" s="32" t="str">
        <f t="shared" ca="1" si="19"/>
        <v/>
      </c>
      <c r="E96" s="4" t="str">
        <f t="shared" ca="1" si="20"/>
        <v/>
      </c>
      <c r="F96" s="31" t="str">
        <f t="shared" ca="1" si="26"/>
        <v/>
      </c>
      <c r="G96" s="32" t="str">
        <f t="shared" ca="1" si="21"/>
        <v/>
      </c>
      <c r="H96" s="77" t="str">
        <f t="shared" ca="1" si="22"/>
        <v/>
      </c>
      <c r="J96" s="119">
        <v>45903.625</v>
      </c>
      <c r="K96" s="57">
        <v>94.162999999999997</v>
      </c>
      <c r="N96" s="159">
        <f t="shared" si="24"/>
        <v>45903.625</v>
      </c>
      <c r="O96" s="159" t="str">
        <f t="shared" si="23"/>
        <v/>
      </c>
    </row>
    <row r="97" spans="1:15">
      <c r="A97" s="164" t="str">
        <f t="shared" ca="1" si="17"/>
        <v/>
      </c>
      <c r="B97" s="44" t="str">
        <f t="shared" ca="1" si="18"/>
        <v/>
      </c>
      <c r="C97" s="31" t="str">
        <f t="shared" ca="1" si="25"/>
        <v/>
      </c>
      <c r="D97" s="32" t="str">
        <f t="shared" ca="1" si="19"/>
        <v/>
      </c>
      <c r="E97" s="4" t="str">
        <f t="shared" ca="1" si="20"/>
        <v/>
      </c>
      <c r="F97" s="31" t="str">
        <f t="shared" ca="1" si="26"/>
        <v/>
      </c>
      <c r="G97" s="32" t="str">
        <f t="shared" ca="1" si="21"/>
        <v/>
      </c>
      <c r="H97" s="77" t="str">
        <f t="shared" ca="1" si="22"/>
        <v/>
      </c>
      <c r="J97" s="119">
        <v>45904.625</v>
      </c>
      <c r="K97" s="57">
        <v>94.207999999999998</v>
      </c>
      <c r="N97" s="159">
        <f t="shared" si="24"/>
        <v>45904.625</v>
      </c>
      <c r="O97" s="159" t="str">
        <f t="shared" si="23"/>
        <v/>
      </c>
    </row>
    <row r="98" spans="1:15">
      <c r="A98" s="164" t="str">
        <f t="shared" ca="1" si="17"/>
        <v/>
      </c>
      <c r="B98" s="44" t="str">
        <f t="shared" ca="1" si="18"/>
        <v/>
      </c>
      <c r="C98" s="31" t="str">
        <f t="shared" ca="1" si="25"/>
        <v/>
      </c>
      <c r="D98" s="32" t="str">
        <f t="shared" ca="1" si="19"/>
        <v/>
      </c>
      <c r="E98" s="4" t="str">
        <f t="shared" ca="1" si="20"/>
        <v/>
      </c>
      <c r="F98" s="31" t="str">
        <f t="shared" ca="1" si="26"/>
        <v/>
      </c>
      <c r="G98" s="32" t="str">
        <f t="shared" ca="1" si="21"/>
        <v/>
      </c>
      <c r="H98" s="77" t="str">
        <f t="shared" ca="1" si="22"/>
        <v/>
      </c>
      <c r="J98" s="119">
        <v>45905.625</v>
      </c>
      <c r="K98" s="57">
        <v>94.412000000000006</v>
      </c>
      <c r="N98" s="159">
        <f t="shared" si="24"/>
        <v>45905.625</v>
      </c>
      <c r="O98" s="159" t="str">
        <f t="shared" si="23"/>
        <v/>
      </c>
    </row>
    <row r="99" spans="1:15">
      <c r="A99" s="164" t="str">
        <f t="shared" ca="1" si="17"/>
        <v/>
      </c>
      <c r="B99" s="44" t="str">
        <f t="shared" ca="1" si="18"/>
        <v/>
      </c>
      <c r="C99" s="31" t="str">
        <f t="shared" ca="1" si="25"/>
        <v/>
      </c>
      <c r="D99" s="32" t="str">
        <f t="shared" ca="1" si="19"/>
        <v/>
      </c>
      <c r="E99" s="4" t="str">
        <f t="shared" ca="1" si="20"/>
        <v/>
      </c>
      <c r="F99" s="31" t="str">
        <f t="shared" ca="1" si="26"/>
        <v/>
      </c>
      <c r="G99" s="32" t="str">
        <f t="shared" ca="1" si="21"/>
        <v/>
      </c>
      <c r="H99" s="77" t="str">
        <f t="shared" ca="1" si="22"/>
        <v/>
      </c>
      <c r="J99" s="119">
        <v>45908.625</v>
      </c>
      <c r="K99" s="57">
        <v>94.566000000000003</v>
      </c>
      <c r="N99" s="159">
        <f t="shared" si="24"/>
        <v>45908.625</v>
      </c>
      <c r="O99" s="159" t="str">
        <f t="shared" si="23"/>
        <v/>
      </c>
    </row>
    <row r="100" spans="1:15">
      <c r="A100" s="164" t="str">
        <f t="shared" ca="1" si="17"/>
        <v/>
      </c>
      <c r="B100" s="44" t="str">
        <f t="shared" ca="1" si="18"/>
        <v/>
      </c>
      <c r="C100" s="31" t="str">
        <f t="shared" ca="1" si="25"/>
        <v/>
      </c>
      <c r="D100" s="32" t="str">
        <f t="shared" ca="1" si="19"/>
        <v/>
      </c>
      <c r="E100" s="4" t="str">
        <f t="shared" ca="1" si="20"/>
        <v/>
      </c>
      <c r="F100" s="31" t="str">
        <f t="shared" ca="1" si="26"/>
        <v/>
      </c>
      <c r="G100" s="32" t="str">
        <f t="shared" ca="1" si="21"/>
        <v/>
      </c>
      <c r="H100" s="77" t="str">
        <f t="shared" ca="1" si="22"/>
        <v/>
      </c>
      <c r="J100" s="119">
        <v>45909.625</v>
      </c>
      <c r="K100" s="57">
        <v>94.63</v>
      </c>
      <c r="N100" s="159">
        <f t="shared" si="24"/>
        <v>45909.625</v>
      </c>
      <c r="O100" s="159" t="str">
        <f t="shared" si="23"/>
        <v/>
      </c>
    </row>
    <row r="101" spans="1:15">
      <c r="A101" s="164" t="str">
        <f t="shared" ca="1" si="17"/>
        <v/>
      </c>
      <c r="B101" s="44" t="str">
        <f t="shared" ca="1" si="18"/>
        <v/>
      </c>
      <c r="C101" s="31" t="str">
        <f t="shared" ca="1" si="25"/>
        <v/>
      </c>
      <c r="D101" s="32" t="str">
        <f t="shared" ca="1" si="19"/>
        <v/>
      </c>
      <c r="E101" s="4" t="str">
        <f t="shared" ca="1" si="20"/>
        <v/>
      </c>
      <c r="F101" s="31" t="str">
        <f t="shared" ca="1" si="26"/>
        <v/>
      </c>
      <c r="G101" s="32" t="str">
        <f t="shared" ca="1" si="21"/>
        <v/>
      </c>
      <c r="H101" s="77" t="str">
        <f t="shared" ca="1" si="22"/>
        <v/>
      </c>
      <c r="J101" s="119">
        <v>45910.625</v>
      </c>
      <c r="K101" s="57">
        <v>94.74</v>
      </c>
      <c r="N101" s="159">
        <f t="shared" si="24"/>
        <v>45910.625</v>
      </c>
      <c r="O101" s="159" t="str">
        <f t="shared" si="23"/>
        <v/>
      </c>
    </row>
    <row r="102" spans="1:15">
      <c r="A102" s="164" t="str">
        <f t="shared" ca="1" si="17"/>
        <v/>
      </c>
      <c r="B102" s="44" t="str">
        <f t="shared" ca="1" si="18"/>
        <v/>
      </c>
      <c r="C102" s="31" t="str">
        <f t="shared" ca="1" si="25"/>
        <v/>
      </c>
      <c r="D102" s="32" t="str">
        <f t="shared" ca="1" si="19"/>
        <v/>
      </c>
      <c r="E102" s="4" t="str">
        <f t="shared" ca="1" si="20"/>
        <v/>
      </c>
      <c r="F102" s="31" t="str">
        <f t="shared" ca="1" si="26"/>
        <v/>
      </c>
      <c r="G102" s="32" t="str">
        <f t="shared" ca="1" si="21"/>
        <v/>
      </c>
      <c r="H102" s="77" t="str">
        <f t="shared" ca="1" si="22"/>
        <v/>
      </c>
      <c r="J102" s="119">
        <v>45911.625</v>
      </c>
      <c r="K102" s="57">
        <v>94.674999999999997</v>
      </c>
      <c r="N102" s="159">
        <f t="shared" si="24"/>
        <v>45911.625</v>
      </c>
      <c r="O102" s="159" t="str">
        <f t="shared" si="23"/>
        <v/>
      </c>
    </row>
    <row r="103" spans="1:15">
      <c r="A103" s="164" t="str">
        <f t="shared" ref="A103:A166" ca="1" si="27">IF(AND(ISBLANK(P92), A102 = $P$1),NOW(),IF(ISBLANK(P92),"",P92))</f>
        <v/>
      </c>
      <c r="B103" s="44" t="str">
        <f t="shared" ref="B103:B166" ca="1" si="28">IF(COUNTIF(J:J,A103)=1,VLOOKUP(A103,J:K,2), IF(COUNTIF(J:J,A103)=0,$B$10,""))</f>
        <v/>
      </c>
      <c r="C103" s="31" t="str">
        <f t="shared" ca="1" si="25"/>
        <v/>
      </c>
      <c r="D103" s="32" t="str">
        <f t="shared" ref="D103:D166" ca="1" si="29">IF(ISERROR(B103-2),"",ROUNDUP(A103-$A$14,0)/360*$B$6*$B$5-ROUNDUP(A103-$A$14,0)/360*$B$7*$B$5*$B$14/100)</f>
        <v/>
      </c>
      <c r="E103" s="4" t="str">
        <f t="shared" ref="E103:E166" ca="1" si="30">IF(COUNTIF(L:L,A103)=1,VLOOKUP(A103,L:M,2), IF(COUNTIF(L:L,A103)=0,$C$10,""))</f>
        <v/>
      </c>
      <c r="F103" s="31" t="str">
        <f t="shared" ca="1" si="26"/>
        <v/>
      </c>
      <c r="G103" s="32" t="str">
        <f t="shared" ref="G103:G166" ca="1" si="31">IF(ISERROR(E103-2),"",ROUNDUP(A103-$A$14,0)/360*$C$6*$C$5-ROUNDUP(A103-$A$14,0)/360*$C$7*$C$5*$E$14/100)</f>
        <v/>
      </c>
      <c r="H103" s="77" t="str">
        <f t="shared" ref="H103:H166" ca="1" si="32">IF(ISERROR(E103-2),"",C103+D103-F103-G103)</f>
        <v/>
      </c>
      <c r="J103" s="119">
        <v>45912.625</v>
      </c>
      <c r="K103" s="57">
        <v>94.858999999999995</v>
      </c>
      <c r="N103" s="159">
        <f t="shared" si="24"/>
        <v>45912.625</v>
      </c>
      <c r="O103" s="159" t="str">
        <f t="shared" si="23"/>
        <v/>
      </c>
    </row>
    <row r="104" spans="1:15">
      <c r="A104" s="164" t="str">
        <f t="shared" ca="1" si="27"/>
        <v/>
      </c>
      <c r="B104" s="44" t="str">
        <f t="shared" ca="1" si="28"/>
        <v/>
      </c>
      <c r="C104" s="31" t="str">
        <f t="shared" ca="1" si="25"/>
        <v/>
      </c>
      <c r="D104" s="32" t="str">
        <f t="shared" ca="1" si="29"/>
        <v/>
      </c>
      <c r="E104" s="4" t="str">
        <f t="shared" ca="1" si="30"/>
        <v/>
      </c>
      <c r="F104" s="31" t="str">
        <f t="shared" ca="1" si="26"/>
        <v/>
      </c>
      <c r="G104" s="32" t="str">
        <f t="shared" ca="1" si="31"/>
        <v/>
      </c>
      <c r="H104" s="77" t="str">
        <f t="shared" ca="1" si="32"/>
        <v/>
      </c>
      <c r="J104" s="119">
        <v>45915.625</v>
      </c>
      <c r="K104" s="57">
        <v>94.914000000000001</v>
      </c>
      <c r="N104" s="159">
        <f t="shared" si="24"/>
        <v>45915.625</v>
      </c>
      <c r="O104" s="159" t="str">
        <f t="shared" si="23"/>
        <v/>
      </c>
    </row>
    <row r="105" spans="1:15">
      <c r="A105" s="164" t="str">
        <f t="shared" ca="1" si="27"/>
        <v/>
      </c>
      <c r="B105" s="44" t="str">
        <f t="shared" ca="1" si="28"/>
        <v/>
      </c>
      <c r="C105" s="31" t="str">
        <f t="shared" ca="1" si="25"/>
        <v/>
      </c>
      <c r="D105" s="32" t="str">
        <f t="shared" ca="1" si="29"/>
        <v/>
      </c>
      <c r="E105" s="4" t="str">
        <f t="shared" ca="1" si="30"/>
        <v/>
      </c>
      <c r="F105" s="31" t="str">
        <f t="shared" ca="1" si="26"/>
        <v/>
      </c>
      <c r="G105" s="32" t="str">
        <f t="shared" ca="1" si="31"/>
        <v/>
      </c>
      <c r="H105" s="77" t="str">
        <f t="shared" ca="1" si="32"/>
        <v/>
      </c>
      <c r="J105" s="119">
        <v>45916.625</v>
      </c>
      <c r="K105" s="57">
        <v>94.938000000000002</v>
      </c>
      <c r="N105" s="159">
        <f t="shared" si="24"/>
        <v>45916.625</v>
      </c>
      <c r="O105" s="159" t="str">
        <f t="shared" si="23"/>
        <v/>
      </c>
    </row>
    <row r="106" spans="1:15">
      <c r="A106" s="164" t="str">
        <f t="shared" ca="1" si="27"/>
        <v/>
      </c>
      <c r="B106" s="44" t="str">
        <f t="shared" ca="1" si="28"/>
        <v/>
      </c>
      <c r="C106" s="31" t="str">
        <f t="shared" ca="1" si="25"/>
        <v/>
      </c>
      <c r="D106" s="32" t="str">
        <f t="shared" ca="1" si="29"/>
        <v/>
      </c>
      <c r="E106" s="4" t="str">
        <f t="shared" ca="1" si="30"/>
        <v/>
      </c>
      <c r="F106" s="31" t="str">
        <f t="shared" ca="1" si="26"/>
        <v/>
      </c>
      <c r="G106" s="32" t="str">
        <f t="shared" ca="1" si="31"/>
        <v/>
      </c>
      <c r="H106" s="77" t="str">
        <f t="shared" ca="1" si="32"/>
        <v/>
      </c>
      <c r="J106" s="119">
        <v>45917.625</v>
      </c>
      <c r="K106" s="57">
        <v>94.878</v>
      </c>
      <c r="N106" s="159">
        <f t="shared" si="24"/>
        <v>45917.625</v>
      </c>
      <c r="O106" s="159" t="str">
        <f t="shared" si="23"/>
        <v/>
      </c>
    </row>
    <row r="107" spans="1:15">
      <c r="A107" s="164" t="str">
        <f t="shared" ca="1" si="27"/>
        <v/>
      </c>
      <c r="B107" s="44" t="str">
        <f t="shared" ca="1" si="28"/>
        <v/>
      </c>
      <c r="C107" s="31" t="str">
        <f t="shared" ca="1" si="25"/>
        <v/>
      </c>
      <c r="D107" s="32" t="str">
        <f t="shared" ca="1" si="29"/>
        <v/>
      </c>
      <c r="E107" s="4" t="str">
        <f t="shared" ca="1" si="30"/>
        <v/>
      </c>
      <c r="F107" s="31" t="str">
        <f t="shared" ca="1" si="26"/>
        <v/>
      </c>
      <c r="G107" s="32" t="str">
        <f t="shared" ca="1" si="31"/>
        <v/>
      </c>
      <c r="H107" s="77" t="str">
        <f t="shared" ca="1" si="32"/>
        <v/>
      </c>
      <c r="J107" s="119">
        <v>45918.625</v>
      </c>
      <c r="K107" s="57">
        <v>94.921999999999997</v>
      </c>
      <c r="N107" s="159">
        <f t="shared" si="24"/>
        <v>45918.625</v>
      </c>
      <c r="O107" s="159" t="str">
        <f t="shared" si="23"/>
        <v/>
      </c>
    </row>
    <row r="108" spans="1:15">
      <c r="A108" s="164" t="str">
        <f t="shared" ca="1" si="27"/>
        <v/>
      </c>
      <c r="B108" s="44" t="str">
        <f t="shared" ca="1" si="28"/>
        <v/>
      </c>
      <c r="C108" s="31" t="str">
        <f t="shared" ca="1" si="25"/>
        <v/>
      </c>
      <c r="D108" s="32" t="str">
        <f t="shared" ca="1" si="29"/>
        <v/>
      </c>
      <c r="E108" s="4" t="str">
        <f t="shared" ca="1" si="30"/>
        <v/>
      </c>
      <c r="F108" s="31" t="str">
        <f t="shared" ca="1" si="26"/>
        <v/>
      </c>
      <c r="G108" s="32" t="str">
        <f t="shared" ca="1" si="31"/>
        <v/>
      </c>
      <c r="H108" s="77" t="str">
        <f t="shared" ca="1" si="32"/>
        <v/>
      </c>
      <c r="J108" s="119">
        <v>45919.625</v>
      </c>
      <c r="K108" s="57">
        <v>94.891999999999996</v>
      </c>
      <c r="N108" s="159">
        <f t="shared" si="24"/>
        <v>45919.625</v>
      </c>
      <c r="O108" s="159" t="str">
        <f t="shared" si="23"/>
        <v/>
      </c>
    </row>
    <row r="109" spans="1:15">
      <c r="A109" s="164" t="str">
        <f t="shared" ca="1" si="27"/>
        <v/>
      </c>
      <c r="B109" s="44" t="str">
        <f t="shared" ca="1" si="28"/>
        <v/>
      </c>
      <c r="C109" s="31" t="str">
        <f t="shared" ca="1" si="25"/>
        <v/>
      </c>
      <c r="D109" s="32" t="str">
        <f t="shared" ca="1" si="29"/>
        <v/>
      </c>
      <c r="E109" s="4" t="str">
        <f t="shared" ca="1" si="30"/>
        <v/>
      </c>
      <c r="F109" s="31" t="str">
        <f t="shared" ca="1" si="26"/>
        <v/>
      </c>
      <c r="G109" s="32" t="str">
        <f t="shared" ca="1" si="31"/>
        <v/>
      </c>
      <c r="H109" s="77" t="str">
        <f t="shared" ca="1" si="32"/>
        <v/>
      </c>
      <c r="J109" s="119">
        <v>45922.625</v>
      </c>
      <c r="K109" s="57">
        <v>94.825999999999993</v>
      </c>
      <c r="N109" s="159">
        <f t="shared" si="24"/>
        <v>45922.625</v>
      </c>
      <c r="O109" s="159" t="str">
        <f t="shared" si="23"/>
        <v/>
      </c>
    </row>
    <row r="110" spans="1:15">
      <c r="A110" s="164" t="str">
        <f t="shared" ca="1" si="27"/>
        <v/>
      </c>
      <c r="B110" s="44" t="str">
        <f t="shared" ca="1" si="28"/>
        <v/>
      </c>
      <c r="C110" s="31" t="str">
        <f t="shared" ca="1" si="25"/>
        <v/>
      </c>
      <c r="D110" s="32" t="str">
        <f t="shared" ca="1" si="29"/>
        <v/>
      </c>
      <c r="E110" s="4" t="str">
        <f t="shared" ca="1" si="30"/>
        <v/>
      </c>
      <c r="F110" s="31" t="str">
        <f t="shared" ca="1" si="26"/>
        <v/>
      </c>
      <c r="G110" s="32" t="str">
        <f t="shared" ca="1" si="31"/>
        <v/>
      </c>
      <c r="H110" s="77" t="str">
        <f t="shared" ca="1" si="32"/>
        <v/>
      </c>
      <c r="J110" s="119">
        <v>45923.625</v>
      </c>
      <c r="K110" s="57">
        <v>94.789000000000001</v>
      </c>
      <c r="N110" s="159">
        <f t="shared" si="24"/>
        <v>45923.625</v>
      </c>
      <c r="O110" s="159" t="str">
        <f t="shared" si="23"/>
        <v/>
      </c>
    </row>
    <row r="111" spans="1:15">
      <c r="A111" s="164" t="str">
        <f t="shared" ca="1" si="27"/>
        <v/>
      </c>
      <c r="B111" s="44" t="str">
        <f t="shared" ca="1" si="28"/>
        <v/>
      </c>
      <c r="C111" s="31" t="str">
        <f t="shared" ca="1" si="25"/>
        <v/>
      </c>
      <c r="D111" s="32" t="str">
        <f t="shared" ca="1" si="29"/>
        <v/>
      </c>
      <c r="E111" s="4" t="str">
        <f t="shared" ca="1" si="30"/>
        <v/>
      </c>
      <c r="F111" s="31" t="str">
        <f t="shared" ca="1" si="26"/>
        <v/>
      </c>
      <c r="G111" s="32" t="str">
        <f t="shared" ca="1" si="31"/>
        <v/>
      </c>
      <c r="H111" s="77" t="str">
        <f t="shared" ca="1" si="32"/>
        <v/>
      </c>
      <c r="J111" s="119">
        <v>45924.625</v>
      </c>
      <c r="K111" s="57">
        <v>94.733999999999995</v>
      </c>
      <c r="N111" s="159">
        <f t="shared" si="24"/>
        <v>45924.625</v>
      </c>
      <c r="O111" s="159" t="str">
        <f t="shared" si="23"/>
        <v/>
      </c>
    </row>
    <row r="112" spans="1:15">
      <c r="A112" s="164" t="str">
        <f t="shared" ca="1" si="27"/>
        <v/>
      </c>
      <c r="B112" s="44" t="str">
        <f t="shared" ca="1" si="28"/>
        <v/>
      </c>
      <c r="C112" s="31" t="str">
        <f t="shared" ca="1" si="25"/>
        <v/>
      </c>
      <c r="D112" s="32" t="str">
        <f t="shared" ca="1" si="29"/>
        <v/>
      </c>
      <c r="E112" s="4" t="str">
        <f t="shared" ca="1" si="30"/>
        <v/>
      </c>
      <c r="F112" s="31" t="str">
        <f t="shared" ca="1" si="26"/>
        <v/>
      </c>
      <c r="G112" s="32" t="str">
        <f t="shared" ca="1" si="31"/>
        <v/>
      </c>
      <c r="H112" s="77" t="str">
        <f t="shared" ca="1" si="32"/>
        <v/>
      </c>
      <c r="J112" s="119">
        <v>45925.625</v>
      </c>
      <c r="K112" s="57">
        <v>94.597999999999999</v>
      </c>
      <c r="N112" s="159">
        <f t="shared" si="24"/>
        <v>45925.625</v>
      </c>
      <c r="O112" s="159" t="str">
        <f t="shared" si="23"/>
        <v/>
      </c>
    </row>
    <row r="113" spans="1:15">
      <c r="A113" s="164" t="str">
        <f t="shared" ca="1" si="27"/>
        <v/>
      </c>
      <c r="B113" s="44" t="str">
        <f t="shared" ca="1" si="28"/>
        <v/>
      </c>
      <c r="C113" s="31" t="str">
        <f t="shared" ca="1" si="25"/>
        <v/>
      </c>
      <c r="D113" s="32" t="str">
        <f t="shared" ca="1" si="29"/>
        <v/>
      </c>
      <c r="E113" s="4" t="str">
        <f t="shared" ca="1" si="30"/>
        <v/>
      </c>
      <c r="F113" s="31" t="str">
        <f t="shared" ca="1" si="26"/>
        <v/>
      </c>
      <c r="G113" s="32" t="str">
        <f t="shared" ca="1" si="31"/>
        <v/>
      </c>
      <c r="H113" s="77" t="str">
        <f t="shared" ca="1" si="32"/>
        <v/>
      </c>
      <c r="J113" s="119">
        <v>45926.625</v>
      </c>
      <c r="K113" s="57">
        <v>94.596000000000004</v>
      </c>
      <c r="N113" s="159">
        <f t="shared" si="24"/>
        <v>45926.625</v>
      </c>
      <c r="O113" s="159" t="str">
        <f t="shared" si="23"/>
        <v/>
      </c>
    </row>
    <row r="114" spans="1:15">
      <c r="A114" s="164" t="str">
        <f t="shared" ca="1" si="27"/>
        <v/>
      </c>
      <c r="B114" s="44" t="str">
        <f t="shared" ca="1" si="28"/>
        <v/>
      </c>
      <c r="C114" s="31" t="str">
        <f t="shared" ca="1" si="25"/>
        <v/>
      </c>
      <c r="D114" s="32" t="str">
        <f t="shared" ca="1" si="29"/>
        <v/>
      </c>
      <c r="E114" s="4" t="str">
        <f t="shared" ca="1" si="30"/>
        <v/>
      </c>
      <c r="F114" s="31" t="str">
        <f t="shared" ca="1" si="26"/>
        <v/>
      </c>
      <c r="G114" s="32" t="str">
        <f t="shared" ca="1" si="31"/>
        <v/>
      </c>
      <c r="H114" s="77" t="str">
        <f t="shared" ca="1" si="32"/>
        <v/>
      </c>
      <c r="J114" s="119">
        <v>45929.625</v>
      </c>
      <c r="K114" s="57">
        <v>94.68</v>
      </c>
      <c r="N114" s="159">
        <f t="shared" si="24"/>
        <v>45929.625</v>
      </c>
      <c r="O114" s="159" t="str">
        <f t="shared" si="23"/>
        <v/>
      </c>
    </row>
    <row r="115" spans="1:15">
      <c r="A115" s="164" t="str">
        <f t="shared" ca="1" si="27"/>
        <v/>
      </c>
      <c r="B115" s="44" t="str">
        <f t="shared" ca="1" si="28"/>
        <v/>
      </c>
      <c r="C115" s="31" t="str">
        <f t="shared" ca="1" si="25"/>
        <v/>
      </c>
      <c r="D115" s="32" t="str">
        <f t="shared" ca="1" si="29"/>
        <v/>
      </c>
      <c r="E115" s="4" t="str">
        <f t="shared" ca="1" si="30"/>
        <v/>
      </c>
      <c r="F115" s="31" t="str">
        <f t="shared" ca="1" si="26"/>
        <v/>
      </c>
      <c r="G115" s="32" t="str">
        <f t="shared" ca="1" si="31"/>
        <v/>
      </c>
      <c r="H115" s="77" t="str">
        <f t="shared" ca="1" si="32"/>
        <v/>
      </c>
      <c r="J115" s="119">
        <v>45930.625</v>
      </c>
      <c r="K115" s="57">
        <v>94.614999999999995</v>
      </c>
      <c r="N115" s="159">
        <f t="shared" si="24"/>
        <v>45930.625</v>
      </c>
      <c r="O115" s="159" t="str">
        <f t="shared" si="23"/>
        <v/>
      </c>
    </row>
    <row r="116" spans="1:15">
      <c r="A116" s="164" t="str">
        <f t="shared" ca="1" si="27"/>
        <v/>
      </c>
      <c r="B116" s="44" t="str">
        <f t="shared" ca="1" si="28"/>
        <v/>
      </c>
      <c r="C116" s="31" t="str">
        <f t="shared" ca="1" si="25"/>
        <v/>
      </c>
      <c r="D116" s="32" t="str">
        <f t="shared" ca="1" si="29"/>
        <v/>
      </c>
      <c r="E116" s="4" t="str">
        <f t="shared" ca="1" si="30"/>
        <v/>
      </c>
      <c r="F116" s="31" t="str">
        <f t="shared" ca="1" si="26"/>
        <v/>
      </c>
      <c r="G116" s="32" t="str">
        <f t="shared" ca="1" si="31"/>
        <v/>
      </c>
      <c r="H116" s="77" t="str">
        <f t="shared" ca="1" si="32"/>
        <v/>
      </c>
      <c r="J116" s="119">
        <v>45931.625</v>
      </c>
      <c r="K116" s="57">
        <v>94.775999999999996</v>
      </c>
      <c r="N116" s="159">
        <f t="shared" si="24"/>
        <v>45931.625</v>
      </c>
      <c r="O116" s="159">
        <f t="shared" si="23"/>
        <v>45931.625</v>
      </c>
    </row>
    <row r="117" spans="1:15">
      <c r="A117" s="164" t="str">
        <f t="shared" ca="1" si="27"/>
        <v/>
      </c>
      <c r="B117" s="44" t="str">
        <f t="shared" ca="1" si="28"/>
        <v/>
      </c>
      <c r="C117" s="31" t="str">
        <f t="shared" ca="1" si="25"/>
        <v/>
      </c>
      <c r="D117" s="32" t="str">
        <f t="shared" ca="1" si="29"/>
        <v/>
      </c>
      <c r="E117" s="4" t="str">
        <f t="shared" ca="1" si="30"/>
        <v/>
      </c>
      <c r="F117" s="31" t="str">
        <f t="shared" ca="1" si="26"/>
        <v/>
      </c>
      <c r="G117" s="32" t="str">
        <f t="shared" ca="1" si="31"/>
        <v/>
      </c>
      <c r="H117" s="77" t="str">
        <f t="shared" ca="1" si="32"/>
        <v/>
      </c>
      <c r="J117" s="119">
        <v>45932.625</v>
      </c>
      <c r="K117" s="57">
        <v>94.875</v>
      </c>
      <c r="N117" s="159">
        <f t="shared" si="24"/>
        <v>45932.625</v>
      </c>
      <c r="O117" s="159">
        <f t="shared" si="23"/>
        <v>45932.625</v>
      </c>
    </row>
    <row r="118" spans="1:15">
      <c r="A118" s="164" t="str">
        <f t="shared" ca="1" si="27"/>
        <v/>
      </c>
      <c r="B118" s="44" t="str">
        <f t="shared" ca="1" si="28"/>
        <v/>
      </c>
      <c r="C118" s="31" t="str">
        <f t="shared" ca="1" si="25"/>
        <v/>
      </c>
      <c r="D118" s="32" t="str">
        <f t="shared" ca="1" si="29"/>
        <v/>
      </c>
      <c r="E118" s="4" t="str">
        <f t="shared" ca="1" si="30"/>
        <v/>
      </c>
      <c r="F118" s="31" t="str">
        <f t="shared" ca="1" si="26"/>
        <v/>
      </c>
      <c r="G118" s="32" t="str">
        <f t="shared" ca="1" si="31"/>
        <v/>
      </c>
      <c r="H118" s="77" t="str">
        <f t="shared" ca="1" si="32"/>
        <v/>
      </c>
      <c r="J118" s="119">
        <v>45933.625</v>
      </c>
      <c r="K118" s="57">
        <v>94.998000000000005</v>
      </c>
      <c r="N118" s="159">
        <f t="shared" si="24"/>
        <v>45933.625</v>
      </c>
      <c r="O118" s="159">
        <f t="shared" si="23"/>
        <v>45933.625</v>
      </c>
    </row>
    <row r="119" spans="1:15">
      <c r="A119" s="164" t="str">
        <f t="shared" ca="1" si="27"/>
        <v/>
      </c>
      <c r="B119" s="44" t="str">
        <f t="shared" ca="1" si="28"/>
        <v/>
      </c>
      <c r="C119" s="31" t="str">
        <f t="shared" ca="1" si="25"/>
        <v/>
      </c>
      <c r="D119" s="32" t="str">
        <f t="shared" ca="1" si="29"/>
        <v/>
      </c>
      <c r="E119" s="4" t="str">
        <f t="shared" ca="1" si="30"/>
        <v/>
      </c>
      <c r="F119" s="31" t="str">
        <f t="shared" ca="1" si="26"/>
        <v/>
      </c>
      <c r="G119" s="32" t="str">
        <f t="shared" ca="1" si="31"/>
        <v/>
      </c>
      <c r="H119" s="77" t="str">
        <f t="shared" ca="1" si="32"/>
        <v/>
      </c>
      <c r="J119" s="119">
        <v>45936.625</v>
      </c>
      <c r="K119" s="57">
        <v>94.927999999999997</v>
      </c>
      <c r="N119" s="159">
        <f t="shared" si="24"/>
        <v>45936.625</v>
      </c>
      <c r="O119" s="159">
        <f t="shared" si="23"/>
        <v>45936.625</v>
      </c>
    </row>
    <row r="120" spans="1:15">
      <c r="A120" s="164" t="str">
        <f t="shared" ca="1" si="27"/>
        <v/>
      </c>
      <c r="B120" s="44" t="str">
        <f t="shared" ca="1" si="28"/>
        <v/>
      </c>
      <c r="C120" s="31" t="str">
        <f t="shared" ca="1" si="25"/>
        <v/>
      </c>
      <c r="D120" s="32" t="str">
        <f t="shared" ca="1" si="29"/>
        <v/>
      </c>
      <c r="E120" s="4" t="str">
        <f t="shared" ca="1" si="30"/>
        <v/>
      </c>
      <c r="F120" s="31" t="str">
        <f t="shared" ca="1" si="26"/>
        <v/>
      </c>
      <c r="G120" s="32" t="str">
        <f t="shared" ca="1" si="31"/>
        <v/>
      </c>
      <c r="H120" s="77" t="str">
        <f t="shared" ca="1" si="32"/>
        <v/>
      </c>
      <c r="J120" s="119">
        <v>45937.625</v>
      </c>
      <c r="K120" s="57">
        <v>94.911000000000001</v>
      </c>
      <c r="N120" s="159">
        <f t="shared" si="24"/>
        <v>45937.625</v>
      </c>
      <c r="O120" s="159">
        <f t="shared" si="23"/>
        <v>45937.625</v>
      </c>
    </row>
    <row r="121" spans="1:15">
      <c r="A121" s="164" t="str">
        <f t="shared" ca="1" si="27"/>
        <v/>
      </c>
      <c r="B121" s="44" t="str">
        <f t="shared" ca="1" si="28"/>
        <v/>
      </c>
      <c r="C121" s="31" t="str">
        <f t="shared" ca="1" si="25"/>
        <v/>
      </c>
      <c r="D121" s="32" t="str">
        <f t="shared" ca="1" si="29"/>
        <v/>
      </c>
      <c r="E121" s="4" t="str">
        <f t="shared" ca="1" si="30"/>
        <v/>
      </c>
      <c r="F121" s="31" t="str">
        <f t="shared" ca="1" si="26"/>
        <v/>
      </c>
      <c r="G121" s="32" t="str">
        <f t="shared" ca="1" si="31"/>
        <v/>
      </c>
      <c r="H121" s="77" t="str">
        <f t="shared" ca="1" si="32"/>
        <v/>
      </c>
      <c r="J121" s="119">
        <v>45938.625</v>
      </c>
      <c r="K121" s="57">
        <v>94.834000000000003</v>
      </c>
      <c r="N121" s="159">
        <f t="shared" si="24"/>
        <v>45938.625</v>
      </c>
      <c r="O121" s="159">
        <f t="shared" si="23"/>
        <v>45938.625</v>
      </c>
    </row>
    <row r="122" spans="1:15">
      <c r="A122" s="164" t="str">
        <f t="shared" ca="1" si="27"/>
        <v/>
      </c>
      <c r="B122" s="44" t="str">
        <f t="shared" ca="1" si="28"/>
        <v/>
      </c>
      <c r="C122" s="31" t="str">
        <f t="shared" ca="1" si="25"/>
        <v/>
      </c>
      <c r="D122" s="32" t="str">
        <f t="shared" ca="1" si="29"/>
        <v/>
      </c>
      <c r="E122" s="4" t="str">
        <f t="shared" ca="1" si="30"/>
        <v/>
      </c>
      <c r="F122" s="31" t="str">
        <f t="shared" ca="1" si="26"/>
        <v/>
      </c>
      <c r="G122" s="32" t="str">
        <f t="shared" ca="1" si="31"/>
        <v/>
      </c>
      <c r="H122" s="77" t="str">
        <f t="shared" ca="1" si="32"/>
        <v/>
      </c>
      <c r="J122" s="119">
        <v>45939.625</v>
      </c>
      <c r="K122" s="57">
        <v>94.65</v>
      </c>
      <c r="N122" s="159">
        <f t="shared" si="24"/>
        <v>45939.625</v>
      </c>
      <c r="O122" s="159">
        <f t="shared" si="23"/>
        <v>45939.625</v>
      </c>
    </row>
    <row r="123" spans="1:15">
      <c r="A123" s="164" t="str">
        <f t="shared" ca="1" si="27"/>
        <v/>
      </c>
      <c r="B123" s="44" t="str">
        <f t="shared" ca="1" si="28"/>
        <v/>
      </c>
      <c r="C123" s="31" t="str">
        <f t="shared" ca="1" si="25"/>
        <v/>
      </c>
      <c r="D123" s="32" t="str">
        <f t="shared" ca="1" si="29"/>
        <v/>
      </c>
      <c r="E123" s="4" t="str">
        <f t="shared" ca="1" si="30"/>
        <v/>
      </c>
      <c r="F123" s="31" t="str">
        <f t="shared" ca="1" si="26"/>
        <v/>
      </c>
      <c r="G123" s="32" t="str">
        <f t="shared" ca="1" si="31"/>
        <v/>
      </c>
      <c r="H123" s="77" t="str">
        <f t="shared" ca="1" si="32"/>
        <v/>
      </c>
      <c r="J123" s="119">
        <v>45944.625</v>
      </c>
      <c r="K123" s="57">
        <v>94.346999999999994</v>
      </c>
      <c r="N123" s="159">
        <f t="shared" si="24"/>
        <v>45944.625</v>
      </c>
      <c r="O123" s="159">
        <f t="shared" si="23"/>
        <v>45944.625</v>
      </c>
    </row>
    <row r="124" spans="1:15">
      <c r="A124" s="164" t="str">
        <f t="shared" ca="1" si="27"/>
        <v/>
      </c>
      <c r="B124" s="44" t="str">
        <f t="shared" ca="1" si="28"/>
        <v/>
      </c>
      <c r="C124" s="31" t="str">
        <f t="shared" ca="1" si="25"/>
        <v/>
      </c>
      <c r="D124" s="32" t="str">
        <f t="shared" ca="1" si="29"/>
        <v/>
      </c>
      <c r="E124" s="4" t="str">
        <f t="shared" ca="1" si="30"/>
        <v/>
      </c>
      <c r="F124" s="31" t="str">
        <f t="shared" ca="1" si="26"/>
        <v/>
      </c>
      <c r="G124" s="32" t="str">
        <f t="shared" ca="1" si="31"/>
        <v/>
      </c>
      <c r="H124" s="77" t="str">
        <f t="shared" ca="1" si="32"/>
        <v/>
      </c>
      <c r="J124" s="119">
        <v>45945.625</v>
      </c>
      <c r="K124" s="57">
        <v>94.986999999999995</v>
      </c>
      <c r="N124" s="159">
        <f t="shared" si="24"/>
        <v>45945.625</v>
      </c>
      <c r="O124" s="159">
        <f t="shared" si="23"/>
        <v>45945.625</v>
      </c>
    </row>
    <row r="125" spans="1:15">
      <c r="A125" s="164" t="str">
        <f t="shared" ca="1" si="27"/>
        <v/>
      </c>
      <c r="B125" s="44" t="str">
        <f t="shared" ca="1" si="28"/>
        <v/>
      </c>
      <c r="C125" s="31" t="str">
        <f t="shared" ca="1" si="25"/>
        <v/>
      </c>
      <c r="D125" s="32" t="str">
        <f t="shared" ca="1" si="29"/>
        <v/>
      </c>
      <c r="E125" s="4" t="str">
        <f t="shared" ca="1" si="30"/>
        <v/>
      </c>
      <c r="F125" s="31" t="str">
        <f t="shared" ca="1" si="26"/>
        <v/>
      </c>
      <c r="G125" s="32" t="str">
        <f t="shared" ca="1" si="31"/>
        <v/>
      </c>
      <c r="H125" s="77" t="str">
        <f t="shared" ca="1" si="32"/>
        <v/>
      </c>
      <c r="J125" s="119">
        <v>45946.625</v>
      </c>
      <c r="K125" s="57">
        <v>95.355000000000004</v>
      </c>
      <c r="N125" s="159">
        <f t="shared" si="24"/>
        <v>45946.625</v>
      </c>
      <c r="O125" s="159">
        <f t="shared" si="23"/>
        <v>45946.625</v>
      </c>
    </row>
    <row r="126" spans="1:15">
      <c r="A126" s="164" t="str">
        <f t="shared" ca="1" si="27"/>
        <v/>
      </c>
      <c r="B126" s="44" t="str">
        <f t="shared" ca="1" si="28"/>
        <v/>
      </c>
      <c r="C126" s="31" t="str">
        <f t="shared" ca="1" si="25"/>
        <v/>
      </c>
      <c r="D126" s="32" t="str">
        <f t="shared" ca="1" si="29"/>
        <v/>
      </c>
      <c r="E126" s="4" t="str">
        <f t="shared" ca="1" si="30"/>
        <v/>
      </c>
      <c r="F126" s="31" t="str">
        <f t="shared" ca="1" si="26"/>
        <v/>
      </c>
      <c r="G126" s="32" t="str">
        <f t="shared" ca="1" si="31"/>
        <v/>
      </c>
      <c r="H126" s="77" t="str">
        <f t="shared" ca="1" si="32"/>
        <v/>
      </c>
      <c r="J126" s="119">
        <v>45947.625</v>
      </c>
      <c r="K126" s="57">
        <v>95.215000000000003</v>
      </c>
      <c r="N126" s="159">
        <f t="shared" si="24"/>
        <v>45947.625</v>
      </c>
      <c r="O126" s="159">
        <f t="shared" si="23"/>
        <v>45947.625</v>
      </c>
    </row>
    <row r="127" spans="1:15">
      <c r="A127" s="164" t="str">
        <f t="shared" ca="1" si="27"/>
        <v/>
      </c>
      <c r="B127" s="44" t="str">
        <f t="shared" ca="1" si="28"/>
        <v/>
      </c>
      <c r="C127" s="31" t="str">
        <f t="shared" ca="1" si="25"/>
        <v/>
      </c>
      <c r="D127" s="32" t="str">
        <f t="shared" ca="1" si="29"/>
        <v/>
      </c>
      <c r="E127" s="4" t="str">
        <f t="shared" ca="1" si="30"/>
        <v/>
      </c>
      <c r="F127" s="31" t="str">
        <f t="shared" ca="1" si="26"/>
        <v/>
      </c>
      <c r="G127" s="32" t="str">
        <f t="shared" ca="1" si="31"/>
        <v/>
      </c>
      <c r="H127" s="77" t="str">
        <f t="shared" ca="1" si="32"/>
        <v/>
      </c>
      <c r="J127" s="119">
        <v>45950.625</v>
      </c>
      <c r="K127" s="57">
        <v>95.445999999999998</v>
      </c>
      <c r="N127" s="159">
        <f t="shared" si="24"/>
        <v>45950.625</v>
      </c>
      <c r="O127" s="159">
        <f t="shared" si="23"/>
        <v>45950.625</v>
      </c>
    </row>
    <row r="128" spans="1:15">
      <c r="A128" s="164" t="str">
        <f t="shared" ca="1" si="27"/>
        <v/>
      </c>
      <c r="B128" s="44" t="str">
        <f t="shared" ca="1" si="28"/>
        <v/>
      </c>
      <c r="C128" s="31" t="str">
        <f t="shared" ca="1" si="25"/>
        <v/>
      </c>
      <c r="D128" s="32" t="str">
        <f t="shared" ca="1" si="29"/>
        <v/>
      </c>
      <c r="E128" s="4" t="str">
        <f t="shared" ca="1" si="30"/>
        <v/>
      </c>
      <c r="F128" s="31" t="str">
        <f t="shared" ca="1" si="26"/>
        <v/>
      </c>
      <c r="G128" s="32" t="str">
        <f t="shared" ca="1" si="31"/>
        <v/>
      </c>
      <c r="H128" s="77" t="str">
        <f t="shared" ca="1" si="32"/>
        <v/>
      </c>
      <c r="J128" s="119">
        <v>45951.625</v>
      </c>
      <c r="K128" s="57">
        <v>95.558999999999997</v>
      </c>
      <c r="N128" s="159">
        <f t="shared" si="24"/>
        <v>45951.625</v>
      </c>
      <c r="O128" s="159">
        <f t="shared" si="23"/>
        <v>45951.625</v>
      </c>
    </row>
    <row r="129" spans="1:15">
      <c r="A129" s="164" t="str">
        <f t="shared" ca="1" si="27"/>
        <v/>
      </c>
      <c r="B129" s="44" t="str">
        <f t="shared" ca="1" si="28"/>
        <v/>
      </c>
      <c r="C129" s="31" t="str">
        <f t="shared" ca="1" si="25"/>
        <v/>
      </c>
      <c r="D129" s="32" t="str">
        <f t="shared" ca="1" si="29"/>
        <v/>
      </c>
      <c r="E129" s="4" t="str">
        <f t="shared" ca="1" si="30"/>
        <v/>
      </c>
      <c r="F129" s="31" t="str">
        <f t="shared" ca="1" si="26"/>
        <v/>
      </c>
      <c r="G129" s="32" t="str">
        <f t="shared" ca="1" si="31"/>
        <v/>
      </c>
      <c r="H129" s="77" t="str">
        <f t="shared" ca="1" si="32"/>
        <v/>
      </c>
      <c r="J129" s="119">
        <v>45952.625</v>
      </c>
      <c r="K129" s="57">
        <v>95.542000000000002</v>
      </c>
      <c r="N129" s="159">
        <f t="shared" si="24"/>
        <v>45952.625</v>
      </c>
      <c r="O129" s="159">
        <f t="shared" si="23"/>
        <v>45952.625</v>
      </c>
    </row>
    <row r="130" spans="1:15">
      <c r="A130" s="164" t="str">
        <f t="shared" ca="1" si="27"/>
        <v/>
      </c>
      <c r="B130" s="44" t="str">
        <f t="shared" ca="1" si="28"/>
        <v/>
      </c>
      <c r="C130" s="31" t="str">
        <f t="shared" ca="1" si="25"/>
        <v/>
      </c>
      <c r="D130" s="32" t="str">
        <f t="shared" ca="1" si="29"/>
        <v/>
      </c>
      <c r="E130" s="4" t="str">
        <f t="shared" ca="1" si="30"/>
        <v/>
      </c>
      <c r="F130" s="31" t="str">
        <f t="shared" ca="1" si="26"/>
        <v/>
      </c>
      <c r="G130" s="32" t="str">
        <f t="shared" ca="1" si="31"/>
        <v/>
      </c>
      <c r="H130" s="77" t="str">
        <f t="shared" ca="1" si="32"/>
        <v/>
      </c>
      <c r="J130" s="119">
        <v>45953.625</v>
      </c>
      <c r="K130" s="57">
        <v>95.227999999999994</v>
      </c>
      <c r="N130" s="159">
        <f t="shared" si="24"/>
        <v>45953.625</v>
      </c>
      <c r="O130" s="159">
        <f t="shared" si="23"/>
        <v>45953.625</v>
      </c>
    </row>
    <row r="131" spans="1:15">
      <c r="A131" s="164" t="str">
        <f t="shared" ca="1" si="27"/>
        <v/>
      </c>
      <c r="B131" s="44" t="str">
        <f t="shared" ca="1" si="28"/>
        <v/>
      </c>
      <c r="C131" s="31" t="str">
        <f t="shared" ca="1" si="25"/>
        <v/>
      </c>
      <c r="D131" s="32" t="str">
        <f t="shared" ca="1" si="29"/>
        <v/>
      </c>
      <c r="E131" s="4" t="str">
        <f t="shared" ca="1" si="30"/>
        <v/>
      </c>
      <c r="F131" s="31" t="str">
        <f t="shared" ca="1" si="26"/>
        <v/>
      </c>
      <c r="G131" s="32" t="str">
        <f t="shared" ca="1" si="31"/>
        <v/>
      </c>
      <c r="H131" s="77" t="str">
        <f t="shared" ca="1" si="32"/>
        <v/>
      </c>
      <c r="J131" s="119">
        <v>45954.625</v>
      </c>
      <c r="K131" s="57">
        <v>95.394999999999996</v>
      </c>
      <c r="N131" s="159">
        <f t="shared" si="24"/>
        <v>45954.625</v>
      </c>
      <c r="O131" s="159">
        <f t="shared" si="23"/>
        <v>45954.625</v>
      </c>
    </row>
    <row r="132" spans="1:15">
      <c r="A132" s="164" t="str">
        <f t="shared" ca="1" si="27"/>
        <v/>
      </c>
      <c r="B132" s="44" t="str">
        <f t="shared" ca="1" si="28"/>
        <v/>
      </c>
      <c r="C132" s="31" t="str">
        <f t="shared" ca="1" si="25"/>
        <v/>
      </c>
      <c r="D132" s="32" t="str">
        <f t="shared" ca="1" si="29"/>
        <v/>
      </c>
      <c r="E132" s="4" t="str">
        <f t="shared" ca="1" si="30"/>
        <v/>
      </c>
      <c r="F132" s="31" t="str">
        <f t="shared" ca="1" si="26"/>
        <v/>
      </c>
      <c r="G132" s="32" t="str">
        <f t="shared" ca="1" si="31"/>
        <v/>
      </c>
      <c r="H132" s="77" t="str">
        <f t="shared" ca="1" si="32"/>
        <v/>
      </c>
      <c r="J132" s="119">
        <v>45957.625</v>
      </c>
      <c r="K132" s="57">
        <v>95.512</v>
      </c>
      <c r="N132" s="159">
        <f t="shared" si="24"/>
        <v>45957.625</v>
      </c>
      <c r="O132" s="159">
        <f t="shared" ref="O132:O195" si="33">IF(N132&gt;$A$14,N132,"")</f>
        <v>45957.625</v>
      </c>
    </row>
    <row r="133" spans="1:15">
      <c r="A133" s="164" t="str">
        <f t="shared" ca="1" si="27"/>
        <v/>
      </c>
      <c r="B133" s="44" t="str">
        <f t="shared" ca="1" si="28"/>
        <v/>
      </c>
      <c r="C133" s="31" t="str">
        <f t="shared" ca="1" si="25"/>
        <v/>
      </c>
      <c r="D133" s="32" t="str">
        <f t="shared" ca="1" si="29"/>
        <v/>
      </c>
      <c r="E133" s="4" t="str">
        <f t="shared" ca="1" si="30"/>
        <v/>
      </c>
      <c r="F133" s="31" t="str">
        <f t="shared" ca="1" si="26"/>
        <v/>
      </c>
      <c r="G133" s="32" t="str">
        <f t="shared" ca="1" si="31"/>
        <v/>
      </c>
      <c r="H133" s="77" t="str">
        <f t="shared" ca="1" si="32"/>
        <v/>
      </c>
      <c r="J133" s="119">
        <v>45958.625</v>
      </c>
      <c r="K133" s="57">
        <v>95.64</v>
      </c>
      <c r="N133" s="159">
        <f t="shared" si="24"/>
        <v>45958.625</v>
      </c>
      <c r="O133" s="159">
        <f t="shared" si="33"/>
        <v>45958.625</v>
      </c>
    </row>
    <row r="134" spans="1:15">
      <c r="A134" s="164" t="str">
        <f t="shared" ca="1" si="27"/>
        <v/>
      </c>
      <c r="B134" s="44" t="str">
        <f t="shared" ca="1" si="28"/>
        <v/>
      </c>
      <c r="C134" s="31" t="str">
        <f t="shared" ca="1" si="25"/>
        <v/>
      </c>
      <c r="D134" s="32" t="str">
        <f t="shared" ca="1" si="29"/>
        <v/>
      </c>
      <c r="E134" s="4" t="str">
        <f t="shared" ca="1" si="30"/>
        <v/>
      </c>
      <c r="F134" s="31" t="str">
        <f t="shared" ca="1" si="26"/>
        <v/>
      </c>
      <c r="G134" s="32" t="str">
        <f t="shared" ca="1" si="31"/>
        <v/>
      </c>
      <c r="H134" s="77" t="str">
        <f t="shared" ca="1" si="32"/>
        <v/>
      </c>
      <c r="J134" s="119">
        <v>45959.625</v>
      </c>
      <c r="K134" s="57">
        <v>95.855000000000004</v>
      </c>
      <c r="N134" s="159">
        <f t="shared" si="24"/>
        <v>45959.625</v>
      </c>
      <c r="O134" s="159">
        <f t="shared" si="33"/>
        <v>45959.625</v>
      </c>
    </row>
    <row r="135" spans="1:15">
      <c r="A135" s="164" t="str">
        <f t="shared" ca="1" si="27"/>
        <v/>
      </c>
      <c r="B135" s="44" t="str">
        <f t="shared" ca="1" si="28"/>
        <v/>
      </c>
      <c r="C135" s="31" t="str">
        <f t="shared" ca="1" si="25"/>
        <v/>
      </c>
      <c r="D135" s="32" t="str">
        <f t="shared" ca="1" si="29"/>
        <v/>
      </c>
      <c r="E135" s="4" t="str">
        <f t="shared" ca="1" si="30"/>
        <v/>
      </c>
      <c r="F135" s="31" t="str">
        <f t="shared" ca="1" si="26"/>
        <v/>
      </c>
      <c r="G135" s="32" t="str">
        <f t="shared" ca="1" si="31"/>
        <v/>
      </c>
      <c r="H135" s="77" t="str">
        <f t="shared" ca="1" si="32"/>
        <v/>
      </c>
      <c r="J135" s="119">
        <v>45960.625</v>
      </c>
      <c r="K135" s="57">
        <v>95.501000000000005</v>
      </c>
      <c r="N135" s="159">
        <f t="shared" si="24"/>
        <v>45960.625</v>
      </c>
      <c r="O135" s="159">
        <f t="shared" si="33"/>
        <v>45960.625</v>
      </c>
    </row>
    <row r="136" spans="1:15">
      <c r="A136" s="164" t="str">
        <f t="shared" ca="1" si="27"/>
        <v/>
      </c>
      <c r="B136" s="44" t="str">
        <f t="shared" ca="1" si="28"/>
        <v/>
      </c>
      <c r="C136" s="31" t="str">
        <f t="shared" ca="1" si="25"/>
        <v/>
      </c>
      <c r="D136" s="32" t="str">
        <f t="shared" ca="1" si="29"/>
        <v/>
      </c>
      <c r="E136" s="4" t="str">
        <f t="shared" ca="1" si="30"/>
        <v/>
      </c>
      <c r="F136" s="31" t="str">
        <f t="shared" ca="1" si="26"/>
        <v/>
      </c>
      <c r="G136" s="32" t="str">
        <f t="shared" ca="1" si="31"/>
        <v/>
      </c>
      <c r="H136" s="77" t="str">
        <f t="shared" ca="1" si="32"/>
        <v/>
      </c>
      <c r="J136" s="119">
        <v>45961.625</v>
      </c>
      <c r="K136" s="57">
        <v>95.555999999999997</v>
      </c>
      <c r="N136" s="159">
        <f t="shared" ref="N136:N199" si="34">IF(COUNTIF(L:L,J136),J136,"")</f>
        <v>45961.625</v>
      </c>
      <c r="O136" s="159">
        <f t="shared" si="33"/>
        <v>45961.625</v>
      </c>
    </row>
    <row r="137" spans="1:15">
      <c r="A137" s="164" t="str">
        <f t="shared" ca="1" si="27"/>
        <v/>
      </c>
      <c r="B137" s="44" t="str">
        <f t="shared" ca="1" si="28"/>
        <v/>
      </c>
      <c r="C137" s="31" t="str">
        <f t="shared" ca="1" si="25"/>
        <v/>
      </c>
      <c r="D137" s="32" t="str">
        <f t="shared" ca="1" si="29"/>
        <v/>
      </c>
      <c r="E137" s="4" t="str">
        <f t="shared" ca="1" si="30"/>
        <v/>
      </c>
      <c r="F137" s="31" t="str">
        <f t="shared" ca="1" si="26"/>
        <v/>
      </c>
      <c r="G137" s="32" t="str">
        <f t="shared" ca="1" si="31"/>
        <v/>
      </c>
      <c r="H137" s="77" t="str">
        <f t="shared" ca="1" si="32"/>
        <v/>
      </c>
      <c r="J137" s="119">
        <v>45964.625</v>
      </c>
      <c r="K137" s="57">
        <v>95.503</v>
      </c>
      <c r="N137" s="159">
        <f t="shared" si="34"/>
        <v>45964.625</v>
      </c>
      <c r="O137" s="159">
        <f t="shared" si="33"/>
        <v>45964.625</v>
      </c>
    </row>
    <row r="138" spans="1:15">
      <c r="A138" s="164" t="str">
        <f t="shared" ca="1" si="27"/>
        <v/>
      </c>
      <c r="B138" s="44" t="str">
        <f t="shared" ca="1" si="28"/>
        <v/>
      </c>
      <c r="C138" s="31" t="str">
        <f t="shared" ca="1" si="25"/>
        <v/>
      </c>
      <c r="D138" s="32" t="str">
        <f t="shared" ca="1" si="29"/>
        <v/>
      </c>
      <c r="E138" s="4" t="str">
        <f t="shared" ca="1" si="30"/>
        <v/>
      </c>
      <c r="F138" s="31" t="str">
        <f t="shared" ca="1" si="26"/>
        <v/>
      </c>
      <c r="G138" s="32" t="str">
        <f t="shared" ca="1" si="31"/>
        <v/>
      </c>
      <c r="H138" s="77" t="str">
        <f t="shared" ca="1" si="32"/>
        <v/>
      </c>
      <c r="J138" s="119"/>
      <c r="N138" s="159" t="str">
        <f t="shared" si="34"/>
        <v/>
      </c>
      <c r="O138" s="159" t="str">
        <f t="shared" si="33"/>
        <v/>
      </c>
    </row>
    <row r="139" spans="1:15">
      <c r="A139" s="164" t="str">
        <f t="shared" ca="1" si="27"/>
        <v/>
      </c>
      <c r="B139" s="44" t="str">
        <f t="shared" ca="1" si="28"/>
        <v/>
      </c>
      <c r="C139" s="31" t="str">
        <f t="shared" ca="1" si="25"/>
        <v/>
      </c>
      <c r="D139" s="32" t="str">
        <f t="shared" ca="1" si="29"/>
        <v/>
      </c>
      <c r="E139" s="4" t="str">
        <f t="shared" ca="1" si="30"/>
        <v/>
      </c>
      <c r="F139" s="31" t="str">
        <f t="shared" ca="1" si="26"/>
        <v/>
      </c>
      <c r="G139" s="32" t="str">
        <f t="shared" ca="1" si="31"/>
        <v/>
      </c>
      <c r="H139" s="77" t="str">
        <f t="shared" ca="1" si="32"/>
        <v/>
      </c>
      <c r="J139" s="119"/>
      <c r="N139" s="159" t="str">
        <f t="shared" si="34"/>
        <v/>
      </c>
      <c r="O139" s="159" t="str">
        <f t="shared" si="33"/>
        <v/>
      </c>
    </row>
    <row r="140" spans="1:15">
      <c r="A140" s="164" t="str">
        <f t="shared" ca="1" si="27"/>
        <v/>
      </c>
      <c r="B140" s="44" t="str">
        <f t="shared" ca="1" si="28"/>
        <v/>
      </c>
      <c r="C140" s="31" t="str">
        <f t="shared" ca="1" si="25"/>
        <v/>
      </c>
      <c r="D140" s="32" t="str">
        <f t="shared" ca="1" si="29"/>
        <v/>
      </c>
      <c r="E140" s="4" t="str">
        <f t="shared" ca="1" si="30"/>
        <v/>
      </c>
      <c r="F140" s="31" t="str">
        <f t="shared" ca="1" si="26"/>
        <v/>
      </c>
      <c r="G140" s="32" t="str">
        <f t="shared" ca="1" si="31"/>
        <v/>
      </c>
      <c r="H140" s="77" t="str">
        <f t="shared" ca="1" si="32"/>
        <v/>
      </c>
      <c r="J140" s="119"/>
      <c r="N140" s="159" t="str">
        <f t="shared" si="34"/>
        <v/>
      </c>
      <c r="O140" s="159" t="str">
        <f t="shared" si="33"/>
        <v/>
      </c>
    </row>
    <row r="141" spans="1:15">
      <c r="A141" s="164" t="str">
        <f t="shared" ca="1" si="27"/>
        <v/>
      </c>
      <c r="B141" s="44" t="str">
        <f t="shared" ca="1" si="28"/>
        <v/>
      </c>
      <c r="C141" s="31" t="str">
        <f t="shared" ca="1" si="25"/>
        <v/>
      </c>
      <c r="D141" s="32" t="str">
        <f t="shared" ca="1" si="29"/>
        <v/>
      </c>
      <c r="E141" s="4" t="str">
        <f t="shared" ca="1" si="30"/>
        <v/>
      </c>
      <c r="F141" s="31" t="str">
        <f t="shared" ca="1" si="26"/>
        <v/>
      </c>
      <c r="G141" s="32" t="str">
        <f t="shared" ca="1" si="31"/>
        <v/>
      </c>
      <c r="H141" s="77" t="str">
        <f t="shared" ca="1" si="32"/>
        <v/>
      </c>
      <c r="J141" s="119"/>
      <c r="N141" s="159" t="str">
        <f t="shared" si="34"/>
        <v/>
      </c>
      <c r="O141" s="159" t="str">
        <f t="shared" si="33"/>
        <v/>
      </c>
    </row>
    <row r="142" spans="1:15">
      <c r="A142" s="164" t="str">
        <f t="shared" ca="1" si="27"/>
        <v/>
      </c>
      <c r="B142" s="44" t="str">
        <f t="shared" ca="1" si="28"/>
        <v/>
      </c>
      <c r="C142" s="31" t="str">
        <f t="shared" ca="1" si="25"/>
        <v/>
      </c>
      <c r="D142" s="32" t="str">
        <f t="shared" ca="1" si="29"/>
        <v/>
      </c>
      <c r="E142" s="4" t="str">
        <f t="shared" ca="1" si="30"/>
        <v/>
      </c>
      <c r="F142" s="31" t="str">
        <f t="shared" ca="1" si="26"/>
        <v/>
      </c>
      <c r="G142" s="32" t="str">
        <f t="shared" ca="1" si="31"/>
        <v/>
      </c>
      <c r="H142" s="77" t="str">
        <f t="shared" ca="1" si="32"/>
        <v/>
      </c>
      <c r="J142" s="119"/>
      <c r="N142" s="159" t="str">
        <f t="shared" si="34"/>
        <v/>
      </c>
      <c r="O142" s="159" t="str">
        <f t="shared" si="33"/>
        <v/>
      </c>
    </row>
    <row r="143" spans="1:15">
      <c r="A143" s="164" t="str">
        <f t="shared" ca="1" si="27"/>
        <v/>
      </c>
      <c r="B143" s="44" t="str">
        <f t="shared" ca="1" si="28"/>
        <v/>
      </c>
      <c r="C143" s="31" t="str">
        <f t="shared" ca="1" si="25"/>
        <v/>
      </c>
      <c r="D143" s="32" t="str">
        <f t="shared" ca="1" si="29"/>
        <v/>
      </c>
      <c r="E143" s="4" t="str">
        <f t="shared" ca="1" si="30"/>
        <v/>
      </c>
      <c r="F143" s="31" t="str">
        <f t="shared" ca="1" si="26"/>
        <v/>
      </c>
      <c r="G143" s="32" t="str">
        <f t="shared" ca="1" si="31"/>
        <v/>
      </c>
      <c r="H143" s="77" t="str">
        <f t="shared" ca="1" si="32"/>
        <v/>
      </c>
      <c r="J143" s="119"/>
      <c r="N143" s="159" t="str">
        <f t="shared" si="34"/>
        <v/>
      </c>
      <c r="O143" s="159" t="str">
        <f t="shared" si="33"/>
        <v/>
      </c>
    </row>
    <row r="144" spans="1:15">
      <c r="A144" s="164" t="str">
        <f t="shared" ca="1" si="27"/>
        <v/>
      </c>
      <c r="B144" s="44" t="str">
        <f t="shared" ca="1" si="28"/>
        <v/>
      </c>
      <c r="C144" s="31" t="str">
        <f t="shared" ref="C144:C207" ca="1" si="35">IF(ISERROR(B144-2),"",(B144-$B$14)/100*$B$5)</f>
        <v/>
      </c>
      <c r="D144" s="32" t="str">
        <f t="shared" ca="1" si="29"/>
        <v/>
      </c>
      <c r="E144" s="4" t="str">
        <f t="shared" ca="1" si="30"/>
        <v/>
      </c>
      <c r="F144" s="31" t="str">
        <f t="shared" ref="F144:F207" ca="1" si="36">IF(ISERROR(E144-2), "", (E144-$E$14)/100*$C$5)</f>
        <v/>
      </c>
      <c r="G144" s="32" t="str">
        <f t="shared" ca="1" si="31"/>
        <v/>
      </c>
      <c r="H144" s="77" t="str">
        <f t="shared" ca="1" si="32"/>
        <v/>
      </c>
      <c r="N144" s="159" t="str">
        <f t="shared" si="34"/>
        <v/>
      </c>
      <c r="O144" s="159" t="str">
        <f t="shared" si="33"/>
        <v/>
      </c>
    </row>
    <row r="145" spans="1:15">
      <c r="A145" s="164" t="str">
        <f t="shared" ca="1" si="27"/>
        <v/>
      </c>
      <c r="B145" s="44" t="str">
        <f t="shared" ca="1" si="28"/>
        <v/>
      </c>
      <c r="C145" s="31" t="str">
        <f t="shared" ca="1" si="35"/>
        <v/>
      </c>
      <c r="D145" s="32" t="str">
        <f t="shared" ca="1" si="29"/>
        <v/>
      </c>
      <c r="E145" s="4" t="str">
        <f t="shared" ca="1" si="30"/>
        <v/>
      </c>
      <c r="F145" s="31" t="str">
        <f t="shared" ca="1" si="36"/>
        <v/>
      </c>
      <c r="G145" s="32" t="str">
        <f t="shared" ca="1" si="31"/>
        <v/>
      </c>
      <c r="H145" s="77" t="str">
        <f t="shared" ca="1" si="32"/>
        <v/>
      </c>
      <c r="N145" s="159" t="str">
        <f t="shared" si="34"/>
        <v/>
      </c>
      <c r="O145" s="159" t="str">
        <f t="shared" si="33"/>
        <v/>
      </c>
    </row>
    <row r="146" spans="1:15">
      <c r="A146" s="164" t="str">
        <f t="shared" ca="1" si="27"/>
        <v/>
      </c>
      <c r="B146" s="44" t="str">
        <f t="shared" ca="1" si="28"/>
        <v/>
      </c>
      <c r="C146" s="31" t="str">
        <f t="shared" ca="1" si="35"/>
        <v/>
      </c>
      <c r="D146" s="32" t="str">
        <f t="shared" ca="1" si="29"/>
        <v/>
      </c>
      <c r="E146" s="4" t="str">
        <f t="shared" ca="1" si="30"/>
        <v/>
      </c>
      <c r="F146" s="31" t="str">
        <f t="shared" ca="1" si="36"/>
        <v/>
      </c>
      <c r="G146" s="32" t="str">
        <f t="shared" ca="1" si="31"/>
        <v/>
      </c>
      <c r="H146" s="77" t="str">
        <f t="shared" ca="1" si="32"/>
        <v/>
      </c>
      <c r="N146" s="159" t="str">
        <f t="shared" si="34"/>
        <v/>
      </c>
      <c r="O146" s="159" t="str">
        <f t="shared" si="33"/>
        <v/>
      </c>
    </row>
    <row r="147" spans="1:15">
      <c r="A147" s="164" t="str">
        <f t="shared" ca="1" si="27"/>
        <v/>
      </c>
      <c r="B147" s="44" t="str">
        <f t="shared" ca="1" si="28"/>
        <v/>
      </c>
      <c r="C147" s="31" t="str">
        <f t="shared" ca="1" si="35"/>
        <v/>
      </c>
      <c r="D147" s="32" t="str">
        <f t="shared" ca="1" si="29"/>
        <v/>
      </c>
      <c r="E147" s="4" t="str">
        <f t="shared" ca="1" si="30"/>
        <v/>
      </c>
      <c r="F147" s="31" t="str">
        <f t="shared" ca="1" si="36"/>
        <v/>
      </c>
      <c r="G147" s="32" t="str">
        <f t="shared" ca="1" si="31"/>
        <v/>
      </c>
      <c r="H147" s="77" t="str">
        <f t="shared" ca="1" si="32"/>
        <v/>
      </c>
      <c r="N147" s="159" t="str">
        <f t="shared" si="34"/>
        <v/>
      </c>
      <c r="O147" s="159" t="str">
        <f t="shared" si="33"/>
        <v/>
      </c>
    </row>
    <row r="148" spans="1:15">
      <c r="A148" s="164" t="str">
        <f t="shared" ca="1" si="27"/>
        <v/>
      </c>
      <c r="B148" s="44" t="str">
        <f t="shared" ca="1" si="28"/>
        <v/>
      </c>
      <c r="C148" s="31" t="str">
        <f t="shared" ca="1" si="35"/>
        <v/>
      </c>
      <c r="D148" s="32" t="str">
        <f t="shared" ca="1" si="29"/>
        <v/>
      </c>
      <c r="E148" s="4" t="str">
        <f t="shared" ca="1" si="30"/>
        <v/>
      </c>
      <c r="F148" s="31" t="str">
        <f t="shared" ca="1" si="36"/>
        <v/>
      </c>
      <c r="G148" s="32" t="str">
        <f t="shared" ca="1" si="31"/>
        <v/>
      </c>
      <c r="H148" s="77" t="str">
        <f t="shared" ca="1" si="32"/>
        <v/>
      </c>
      <c r="N148" s="159" t="str">
        <f t="shared" si="34"/>
        <v/>
      </c>
      <c r="O148" s="159" t="str">
        <f t="shared" si="33"/>
        <v/>
      </c>
    </row>
    <row r="149" spans="1:15">
      <c r="A149" s="164" t="str">
        <f t="shared" ca="1" si="27"/>
        <v/>
      </c>
      <c r="B149" s="44" t="str">
        <f t="shared" ca="1" si="28"/>
        <v/>
      </c>
      <c r="C149" s="31" t="str">
        <f t="shared" ca="1" si="35"/>
        <v/>
      </c>
      <c r="D149" s="32" t="str">
        <f t="shared" ca="1" si="29"/>
        <v/>
      </c>
      <c r="E149" s="4" t="str">
        <f t="shared" ca="1" si="30"/>
        <v/>
      </c>
      <c r="F149" s="31" t="str">
        <f t="shared" ca="1" si="36"/>
        <v/>
      </c>
      <c r="G149" s="32" t="str">
        <f t="shared" ca="1" si="31"/>
        <v/>
      </c>
      <c r="H149" s="77" t="str">
        <f t="shared" ca="1" si="32"/>
        <v/>
      </c>
      <c r="N149" s="159" t="str">
        <f t="shared" si="34"/>
        <v/>
      </c>
      <c r="O149" s="159" t="str">
        <f t="shared" si="33"/>
        <v/>
      </c>
    </row>
    <row r="150" spans="1:15">
      <c r="A150" s="164" t="str">
        <f t="shared" ca="1" si="27"/>
        <v/>
      </c>
      <c r="B150" s="44" t="str">
        <f t="shared" ca="1" si="28"/>
        <v/>
      </c>
      <c r="C150" s="31" t="str">
        <f t="shared" ca="1" si="35"/>
        <v/>
      </c>
      <c r="D150" s="32" t="str">
        <f t="shared" ca="1" si="29"/>
        <v/>
      </c>
      <c r="E150" s="4" t="str">
        <f t="shared" ca="1" si="30"/>
        <v/>
      </c>
      <c r="F150" s="31" t="str">
        <f t="shared" ca="1" si="36"/>
        <v/>
      </c>
      <c r="G150" s="32" t="str">
        <f t="shared" ca="1" si="31"/>
        <v/>
      </c>
      <c r="H150" s="77" t="str">
        <f t="shared" ca="1" si="32"/>
        <v/>
      </c>
      <c r="N150" s="159" t="str">
        <f t="shared" si="34"/>
        <v/>
      </c>
      <c r="O150" s="159" t="str">
        <f t="shared" si="33"/>
        <v/>
      </c>
    </row>
    <row r="151" spans="1:15">
      <c r="A151" s="164" t="str">
        <f t="shared" ca="1" si="27"/>
        <v/>
      </c>
      <c r="B151" s="44" t="str">
        <f t="shared" ca="1" si="28"/>
        <v/>
      </c>
      <c r="C151" s="31" t="str">
        <f t="shared" ca="1" si="35"/>
        <v/>
      </c>
      <c r="D151" s="32" t="str">
        <f t="shared" ca="1" si="29"/>
        <v/>
      </c>
      <c r="E151" s="4" t="str">
        <f t="shared" ca="1" si="30"/>
        <v/>
      </c>
      <c r="F151" s="31" t="str">
        <f t="shared" ca="1" si="36"/>
        <v/>
      </c>
      <c r="G151" s="32" t="str">
        <f t="shared" ca="1" si="31"/>
        <v/>
      </c>
      <c r="H151" s="77" t="str">
        <f t="shared" ca="1" si="32"/>
        <v/>
      </c>
      <c r="N151" s="159" t="str">
        <f t="shared" si="34"/>
        <v/>
      </c>
      <c r="O151" s="159" t="str">
        <f t="shared" si="33"/>
        <v/>
      </c>
    </row>
    <row r="152" spans="1:15">
      <c r="A152" s="164" t="str">
        <f t="shared" ca="1" si="27"/>
        <v/>
      </c>
      <c r="B152" s="44" t="str">
        <f t="shared" ca="1" si="28"/>
        <v/>
      </c>
      <c r="C152" s="31" t="str">
        <f t="shared" ca="1" si="35"/>
        <v/>
      </c>
      <c r="D152" s="32" t="str">
        <f t="shared" ca="1" si="29"/>
        <v/>
      </c>
      <c r="E152" s="4" t="str">
        <f t="shared" ca="1" si="30"/>
        <v/>
      </c>
      <c r="F152" s="31" t="str">
        <f t="shared" ca="1" si="36"/>
        <v/>
      </c>
      <c r="G152" s="32" t="str">
        <f t="shared" ca="1" si="31"/>
        <v/>
      </c>
      <c r="H152" s="77" t="str">
        <f t="shared" ca="1" si="32"/>
        <v/>
      </c>
      <c r="N152" s="159" t="str">
        <f t="shared" si="34"/>
        <v/>
      </c>
      <c r="O152" s="159" t="str">
        <f t="shared" si="33"/>
        <v/>
      </c>
    </row>
    <row r="153" spans="1:15">
      <c r="A153" s="164" t="str">
        <f t="shared" ca="1" si="27"/>
        <v/>
      </c>
      <c r="B153" s="44" t="str">
        <f t="shared" ca="1" si="28"/>
        <v/>
      </c>
      <c r="C153" s="31" t="str">
        <f t="shared" ca="1" si="35"/>
        <v/>
      </c>
      <c r="D153" s="32" t="str">
        <f t="shared" ca="1" si="29"/>
        <v/>
      </c>
      <c r="E153" s="4" t="str">
        <f t="shared" ca="1" si="30"/>
        <v/>
      </c>
      <c r="F153" s="31" t="str">
        <f t="shared" ca="1" si="36"/>
        <v/>
      </c>
      <c r="G153" s="32" t="str">
        <f t="shared" ca="1" si="31"/>
        <v/>
      </c>
      <c r="H153" s="77" t="str">
        <f t="shared" ca="1" si="32"/>
        <v/>
      </c>
      <c r="N153" s="159" t="str">
        <f t="shared" si="34"/>
        <v/>
      </c>
      <c r="O153" s="159" t="str">
        <f t="shared" si="33"/>
        <v/>
      </c>
    </row>
    <row r="154" spans="1:15">
      <c r="A154" s="164" t="str">
        <f t="shared" ca="1" si="27"/>
        <v/>
      </c>
      <c r="B154" s="44" t="str">
        <f t="shared" ca="1" si="28"/>
        <v/>
      </c>
      <c r="C154" s="31" t="str">
        <f t="shared" ca="1" si="35"/>
        <v/>
      </c>
      <c r="D154" s="32" t="str">
        <f t="shared" ca="1" si="29"/>
        <v/>
      </c>
      <c r="E154" s="4" t="str">
        <f t="shared" ca="1" si="30"/>
        <v/>
      </c>
      <c r="F154" s="31" t="str">
        <f t="shared" ca="1" si="36"/>
        <v/>
      </c>
      <c r="G154" s="32" t="str">
        <f t="shared" ca="1" si="31"/>
        <v/>
      </c>
      <c r="H154" s="77" t="str">
        <f t="shared" ca="1" si="32"/>
        <v/>
      </c>
      <c r="N154" s="159" t="str">
        <f t="shared" si="34"/>
        <v/>
      </c>
      <c r="O154" s="159" t="str">
        <f t="shared" si="33"/>
        <v/>
      </c>
    </row>
    <row r="155" spans="1:15">
      <c r="A155" s="164" t="str">
        <f t="shared" ca="1" si="27"/>
        <v/>
      </c>
      <c r="B155" s="44" t="str">
        <f t="shared" ca="1" si="28"/>
        <v/>
      </c>
      <c r="C155" s="31" t="str">
        <f t="shared" ca="1" si="35"/>
        <v/>
      </c>
      <c r="D155" s="32" t="str">
        <f t="shared" ca="1" si="29"/>
        <v/>
      </c>
      <c r="E155" s="4" t="str">
        <f t="shared" ca="1" si="30"/>
        <v/>
      </c>
      <c r="F155" s="31" t="str">
        <f t="shared" ca="1" si="36"/>
        <v/>
      </c>
      <c r="G155" s="32" t="str">
        <f t="shared" ca="1" si="31"/>
        <v/>
      </c>
      <c r="H155" s="77" t="str">
        <f t="shared" ca="1" si="32"/>
        <v/>
      </c>
      <c r="N155" s="159" t="str">
        <f t="shared" si="34"/>
        <v/>
      </c>
      <c r="O155" s="159" t="str">
        <f t="shared" si="33"/>
        <v/>
      </c>
    </row>
    <row r="156" spans="1:15">
      <c r="A156" s="164" t="str">
        <f t="shared" ca="1" si="27"/>
        <v/>
      </c>
      <c r="B156" s="44" t="str">
        <f t="shared" ca="1" si="28"/>
        <v/>
      </c>
      <c r="C156" s="31" t="str">
        <f t="shared" ca="1" si="35"/>
        <v/>
      </c>
      <c r="D156" s="32" t="str">
        <f t="shared" ca="1" si="29"/>
        <v/>
      </c>
      <c r="E156" s="4" t="str">
        <f t="shared" ca="1" si="30"/>
        <v/>
      </c>
      <c r="F156" s="31" t="str">
        <f t="shared" ca="1" si="36"/>
        <v/>
      </c>
      <c r="G156" s="32" t="str">
        <f t="shared" ca="1" si="31"/>
        <v/>
      </c>
      <c r="H156" s="77" t="str">
        <f t="shared" ca="1" si="32"/>
        <v/>
      </c>
      <c r="N156" s="159" t="str">
        <f t="shared" si="34"/>
        <v/>
      </c>
      <c r="O156" s="159" t="str">
        <f t="shared" si="33"/>
        <v/>
      </c>
    </row>
    <row r="157" spans="1:15">
      <c r="A157" s="164" t="str">
        <f t="shared" ca="1" si="27"/>
        <v/>
      </c>
      <c r="B157" s="44" t="str">
        <f t="shared" ca="1" si="28"/>
        <v/>
      </c>
      <c r="C157" s="31" t="str">
        <f t="shared" ca="1" si="35"/>
        <v/>
      </c>
      <c r="D157" s="32" t="str">
        <f t="shared" ca="1" si="29"/>
        <v/>
      </c>
      <c r="E157" s="4" t="str">
        <f t="shared" ca="1" si="30"/>
        <v/>
      </c>
      <c r="F157" s="31" t="str">
        <f t="shared" ca="1" si="36"/>
        <v/>
      </c>
      <c r="G157" s="32" t="str">
        <f t="shared" ca="1" si="31"/>
        <v/>
      </c>
      <c r="H157" s="77" t="str">
        <f t="shared" ca="1" si="32"/>
        <v/>
      </c>
      <c r="N157" s="159" t="str">
        <f t="shared" si="34"/>
        <v/>
      </c>
      <c r="O157" s="159" t="str">
        <f t="shared" si="33"/>
        <v/>
      </c>
    </row>
    <row r="158" spans="1:15">
      <c r="A158" s="164" t="str">
        <f t="shared" ca="1" si="27"/>
        <v/>
      </c>
      <c r="B158" s="44" t="str">
        <f t="shared" ca="1" si="28"/>
        <v/>
      </c>
      <c r="C158" s="31" t="str">
        <f t="shared" ca="1" si="35"/>
        <v/>
      </c>
      <c r="D158" s="32" t="str">
        <f t="shared" ca="1" si="29"/>
        <v/>
      </c>
      <c r="E158" s="4" t="str">
        <f t="shared" ca="1" si="30"/>
        <v/>
      </c>
      <c r="F158" s="31" t="str">
        <f t="shared" ca="1" si="36"/>
        <v/>
      </c>
      <c r="G158" s="32" t="str">
        <f t="shared" ca="1" si="31"/>
        <v/>
      </c>
      <c r="H158" s="77" t="str">
        <f t="shared" ca="1" si="32"/>
        <v/>
      </c>
      <c r="N158" s="159" t="str">
        <f t="shared" si="34"/>
        <v/>
      </c>
      <c r="O158" s="159" t="str">
        <f t="shared" si="33"/>
        <v/>
      </c>
    </row>
    <row r="159" spans="1:15">
      <c r="A159" s="164" t="str">
        <f t="shared" ca="1" si="27"/>
        <v/>
      </c>
      <c r="B159" s="44" t="str">
        <f t="shared" ca="1" si="28"/>
        <v/>
      </c>
      <c r="C159" s="31" t="str">
        <f t="shared" ca="1" si="35"/>
        <v/>
      </c>
      <c r="D159" s="32" t="str">
        <f t="shared" ca="1" si="29"/>
        <v/>
      </c>
      <c r="E159" s="4" t="str">
        <f t="shared" ca="1" si="30"/>
        <v/>
      </c>
      <c r="F159" s="31" t="str">
        <f t="shared" ca="1" si="36"/>
        <v/>
      </c>
      <c r="G159" s="32" t="str">
        <f t="shared" ca="1" si="31"/>
        <v/>
      </c>
      <c r="H159" s="77" t="str">
        <f t="shared" ca="1" si="32"/>
        <v/>
      </c>
      <c r="N159" s="159" t="str">
        <f t="shared" si="34"/>
        <v/>
      </c>
      <c r="O159" s="159" t="str">
        <f t="shared" si="33"/>
        <v/>
      </c>
    </row>
    <row r="160" spans="1:15">
      <c r="A160" s="164" t="str">
        <f t="shared" ca="1" si="27"/>
        <v/>
      </c>
      <c r="B160" s="44" t="str">
        <f t="shared" ca="1" si="28"/>
        <v/>
      </c>
      <c r="C160" s="31" t="str">
        <f t="shared" ca="1" si="35"/>
        <v/>
      </c>
      <c r="D160" s="32" t="str">
        <f t="shared" ca="1" si="29"/>
        <v/>
      </c>
      <c r="E160" s="4" t="str">
        <f t="shared" ca="1" si="30"/>
        <v/>
      </c>
      <c r="F160" s="31" t="str">
        <f t="shared" ca="1" si="36"/>
        <v/>
      </c>
      <c r="G160" s="32" t="str">
        <f t="shared" ca="1" si="31"/>
        <v/>
      </c>
      <c r="H160" s="77" t="str">
        <f t="shared" ca="1" si="32"/>
        <v/>
      </c>
      <c r="N160" s="159" t="str">
        <f t="shared" si="34"/>
        <v/>
      </c>
      <c r="O160" s="159" t="str">
        <f t="shared" si="33"/>
        <v/>
      </c>
    </row>
    <row r="161" spans="1:15">
      <c r="A161" s="164" t="str">
        <f t="shared" ca="1" si="27"/>
        <v/>
      </c>
      <c r="B161" s="44" t="str">
        <f t="shared" ca="1" si="28"/>
        <v/>
      </c>
      <c r="C161" s="31" t="str">
        <f t="shared" ca="1" si="35"/>
        <v/>
      </c>
      <c r="D161" s="32" t="str">
        <f t="shared" ca="1" si="29"/>
        <v/>
      </c>
      <c r="E161" s="4" t="str">
        <f t="shared" ca="1" si="30"/>
        <v/>
      </c>
      <c r="F161" s="31" t="str">
        <f t="shared" ca="1" si="36"/>
        <v/>
      </c>
      <c r="G161" s="32" t="str">
        <f t="shared" ca="1" si="31"/>
        <v/>
      </c>
      <c r="H161" s="77" t="str">
        <f t="shared" ca="1" si="32"/>
        <v/>
      </c>
      <c r="N161" s="159" t="str">
        <f t="shared" si="34"/>
        <v/>
      </c>
      <c r="O161" s="159" t="str">
        <f t="shared" si="33"/>
        <v/>
      </c>
    </row>
    <row r="162" spans="1:15">
      <c r="A162" s="164" t="str">
        <f t="shared" ca="1" si="27"/>
        <v/>
      </c>
      <c r="B162" s="44" t="str">
        <f t="shared" ca="1" si="28"/>
        <v/>
      </c>
      <c r="C162" s="31" t="str">
        <f t="shared" ca="1" si="35"/>
        <v/>
      </c>
      <c r="D162" s="32" t="str">
        <f t="shared" ca="1" si="29"/>
        <v/>
      </c>
      <c r="E162" s="4" t="str">
        <f t="shared" ca="1" si="30"/>
        <v/>
      </c>
      <c r="F162" s="31" t="str">
        <f t="shared" ca="1" si="36"/>
        <v/>
      </c>
      <c r="G162" s="32" t="str">
        <f t="shared" ca="1" si="31"/>
        <v/>
      </c>
      <c r="H162" s="77" t="str">
        <f t="shared" ca="1" si="32"/>
        <v/>
      </c>
      <c r="N162" s="159" t="str">
        <f t="shared" si="34"/>
        <v/>
      </c>
      <c r="O162" s="159" t="str">
        <f t="shared" si="33"/>
        <v/>
      </c>
    </row>
    <row r="163" spans="1:15">
      <c r="A163" s="164" t="str">
        <f t="shared" ca="1" si="27"/>
        <v/>
      </c>
      <c r="B163" s="44" t="str">
        <f t="shared" ca="1" si="28"/>
        <v/>
      </c>
      <c r="C163" s="31" t="str">
        <f t="shared" ca="1" si="35"/>
        <v/>
      </c>
      <c r="D163" s="32" t="str">
        <f t="shared" ca="1" si="29"/>
        <v/>
      </c>
      <c r="E163" s="4" t="str">
        <f t="shared" ca="1" si="30"/>
        <v/>
      </c>
      <c r="F163" s="31" t="str">
        <f t="shared" ca="1" si="36"/>
        <v/>
      </c>
      <c r="G163" s="32" t="str">
        <f t="shared" ca="1" si="31"/>
        <v/>
      </c>
      <c r="H163" s="77" t="str">
        <f t="shared" ca="1" si="32"/>
        <v/>
      </c>
      <c r="N163" s="159" t="str">
        <f t="shared" si="34"/>
        <v/>
      </c>
      <c r="O163" s="159" t="str">
        <f t="shared" si="33"/>
        <v/>
      </c>
    </row>
    <row r="164" spans="1:15">
      <c r="A164" s="164" t="str">
        <f t="shared" ca="1" si="27"/>
        <v/>
      </c>
      <c r="B164" s="44" t="str">
        <f t="shared" ca="1" si="28"/>
        <v/>
      </c>
      <c r="C164" s="31" t="str">
        <f t="shared" ca="1" si="35"/>
        <v/>
      </c>
      <c r="D164" s="32" t="str">
        <f t="shared" ca="1" si="29"/>
        <v/>
      </c>
      <c r="E164" s="4" t="str">
        <f t="shared" ca="1" si="30"/>
        <v/>
      </c>
      <c r="F164" s="31" t="str">
        <f t="shared" ca="1" si="36"/>
        <v/>
      </c>
      <c r="G164" s="32" t="str">
        <f t="shared" ca="1" si="31"/>
        <v/>
      </c>
      <c r="H164" s="77" t="str">
        <f t="shared" ca="1" si="32"/>
        <v/>
      </c>
      <c r="N164" s="159" t="str">
        <f t="shared" si="34"/>
        <v/>
      </c>
      <c r="O164" s="159" t="str">
        <f t="shared" si="33"/>
        <v/>
      </c>
    </row>
    <row r="165" spans="1:15">
      <c r="A165" s="164" t="str">
        <f t="shared" ca="1" si="27"/>
        <v/>
      </c>
      <c r="B165" s="44" t="str">
        <f t="shared" ca="1" si="28"/>
        <v/>
      </c>
      <c r="C165" s="31" t="str">
        <f t="shared" ca="1" si="35"/>
        <v/>
      </c>
      <c r="D165" s="32" t="str">
        <f t="shared" ca="1" si="29"/>
        <v/>
      </c>
      <c r="E165" s="4" t="str">
        <f t="shared" ca="1" si="30"/>
        <v/>
      </c>
      <c r="F165" s="31" t="str">
        <f t="shared" ca="1" si="36"/>
        <v/>
      </c>
      <c r="G165" s="32" t="str">
        <f t="shared" ca="1" si="31"/>
        <v/>
      </c>
      <c r="H165" s="77" t="str">
        <f t="shared" ca="1" si="32"/>
        <v/>
      </c>
      <c r="N165" s="159" t="str">
        <f t="shared" si="34"/>
        <v/>
      </c>
      <c r="O165" s="159" t="str">
        <f t="shared" si="33"/>
        <v/>
      </c>
    </row>
    <row r="166" spans="1:15">
      <c r="A166" s="164" t="str">
        <f t="shared" ca="1" si="27"/>
        <v/>
      </c>
      <c r="B166" s="44" t="str">
        <f t="shared" ca="1" si="28"/>
        <v/>
      </c>
      <c r="C166" s="31" t="str">
        <f t="shared" ca="1" si="35"/>
        <v/>
      </c>
      <c r="D166" s="32" t="str">
        <f t="shared" ca="1" si="29"/>
        <v/>
      </c>
      <c r="E166" s="4" t="str">
        <f t="shared" ca="1" si="30"/>
        <v/>
      </c>
      <c r="F166" s="31" t="str">
        <f t="shared" ca="1" si="36"/>
        <v/>
      </c>
      <c r="G166" s="32" t="str">
        <f t="shared" ca="1" si="31"/>
        <v/>
      </c>
      <c r="H166" s="77" t="str">
        <f t="shared" ca="1" si="32"/>
        <v/>
      </c>
      <c r="N166" s="159" t="str">
        <f t="shared" si="34"/>
        <v/>
      </c>
      <c r="O166" s="159" t="str">
        <f t="shared" si="33"/>
        <v/>
      </c>
    </row>
    <row r="167" spans="1:15">
      <c r="A167" s="164" t="str">
        <f t="shared" ref="A167:A230" ca="1" si="37">IF(AND(ISBLANK(P156), A166 = $P$1),NOW(),IF(ISBLANK(P156),"",P156))</f>
        <v/>
      </c>
      <c r="B167" s="44" t="str">
        <f t="shared" ref="B167:B230" ca="1" si="38">IF(COUNTIF(J:J,A167)=1,VLOOKUP(A167,J:K,2), IF(COUNTIF(J:J,A167)=0,$B$10,""))</f>
        <v/>
      </c>
      <c r="C167" s="31" t="str">
        <f t="shared" ca="1" si="35"/>
        <v/>
      </c>
      <c r="D167" s="32" t="str">
        <f t="shared" ref="D167:D230" ca="1" si="39">IF(ISERROR(B167-2),"",ROUNDUP(A167-$A$14,0)/360*$B$6*$B$5-ROUNDUP(A167-$A$14,0)/360*$B$7*$B$5*$B$14/100)</f>
        <v/>
      </c>
      <c r="E167" s="4" t="str">
        <f t="shared" ref="E167:E230" ca="1" si="40">IF(COUNTIF(L:L,A167)=1,VLOOKUP(A167,L:M,2), IF(COUNTIF(L:L,A167)=0,$C$10,""))</f>
        <v/>
      </c>
      <c r="F167" s="31" t="str">
        <f t="shared" ca="1" si="36"/>
        <v/>
      </c>
      <c r="G167" s="32" t="str">
        <f t="shared" ref="G167:G230" ca="1" si="41">IF(ISERROR(E167-2),"",ROUNDUP(A167-$A$14,0)/360*$C$6*$C$5-ROUNDUP(A167-$A$14,0)/360*$C$7*$C$5*$E$14/100)</f>
        <v/>
      </c>
      <c r="H167" s="77" t="str">
        <f t="shared" ref="H167:H230" ca="1" si="42">IF(ISERROR(E167-2),"",C167+D167-F167-G167)</f>
        <v/>
      </c>
      <c r="N167" s="159" t="str">
        <f t="shared" si="34"/>
        <v/>
      </c>
      <c r="O167" s="159" t="str">
        <f t="shared" si="33"/>
        <v/>
      </c>
    </row>
    <row r="168" spans="1:15">
      <c r="A168" s="164" t="str">
        <f t="shared" ca="1" si="37"/>
        <v/>
      </c>
      <c r="B168" s="44" t="str">
        <f t="shared" ca="1" si="38"/>
        <v/>
      </c>
      <c r="C168" s="31" t="str">
        <f t="shared" ca="1" si="35"/>
        <v/>
      </c>
      <c r="D168" s="32" t="str">
        <f t="shared" ca="1" si="39"/>
        <v/>
      </c>
      <c r="E168" s="4" t="str">
        <f t="shared" ca="1" si="40"/>
        <v/>
      </c>
      <c r="F168" s="31" t="str">
        <f t="shared" ca="1" si="36"/>
        <v/>
      </c>
      <c r="G168" s="32" t="str">
        <f t="shared" ca="1" si="41"/>
        <v/>
      </c>
      <c r="H168" s="77" t="str">
        <f t="shared" ca="1" si="42"/>
        <v/>
      </c>
      <c r="N168" s="159" t="str">
        <f t="shared" si="34"/>
        <v/>
      </c>
      <c r="O168" s="159" t="str">
        <f t="shared" si="33"/>
        <v/>
      </c>
    </row>
    <row r="169" spans="1:15">
      <c r="A169" s="164" t="str">
        <f t="shared" ca="1" si="37"/>
        <v/>
      </c>
      <c r="B169" s="44" t="str">
        <f t="shared" ca="1" si="38"/>
        <v/>
      </c>
      <c r="C169" s="31" t="str">
        <f t="shared" ca="1" si="35"/>
        <v/>
      </c>
      <c r="D169" s="32" t="str">
        <f t="shared" ca="1" si="39"/>
        <v/>
      </c>
      <c r="E169" s="4" t="str">
        <f t="shared" ca="1" si="40"/>
        <v/>
      </c>
      <c r="F169" s="31" t="str">
        <f t="shared" ca="1" si="36"/>
        <v/>
      </c>
      <c r="G169" s="32" t="str">
        <f t="shared" ca="1" si="41"/>
        <v/>
      </c>
      <c r="H169" s="77" t="str">
        <f t="shared" ca="1" si="42"/>
        <v/>
      </c>
      <c r="N169" s="159" t="str">
        <f t="shared" si="34"/>
        <v/>
      </c>
      <c r="O169" s="159" t="str">
        <f t="shared" si="33"/>
        <v/>
      </c>
    </row>
    <row r="170" spans="1:15">
      <c r="A170" s="164" t="str">
        <f t="shared" ca="1" si="37"/>
        <v/>
      </c>
      <c r="B170" s="44" t="str">
        <f t="shared" ca="1" si="38"/>
        <v/>
      </c>
      <c r="C170" s="31" t="str">
        <f t="shared" ca="1" si="35"/>
        <v/>
      </c>
      <c r="D170" s="32" t="str">
        <f t="shared" ca="1" si="39"/>
        <v/>
      </c>
      <c r="E170" s="4" t="str">
        <f t="shared" ca="1" si="40"/>
        <v/>
      </c>
      <c r="F170" s="31" t="str">
        <f t="shared" ca="1" si="36"/>
        <v/>
      </c>
      <c r="G170" s="32" t="str">
        <f t="shared" ca="1" si="41"/>
        <v/>
      </c>
      <c r="H170" s="77" t="str">
        <f t="shared" ca="1" si="42"/>
        <v/>
      </c>
      <c r="N170" s="159" t="str">
        <f t="shared" si="34"/>
        <v/>
      </c>
      <c r="O170" s="159" t="str">
        <f t="shared" si="33"/>
        <v/>
      </c>
    </row>
    <row r="171" spans="1:15">
      <c r="A171" s="164" t="str">
        <f t="shared" ca="1" si="37"/>
        <v/>
      </c>
      <c r="B171" s="44" t="str">
        <f t="shared" ca="1" si="38"/>
        <v/>
      </c>
      <c r="C171" s="31" t="str">
        <f t="shared" ca="1" si="35"/>
        <v/>
      </c>
      <c r="D171" s="32" t="str">
        <f t="shared" ca="1" si="39"/>
        <v/>
      </c>
      <c r="E171" s="4" t="str">
        <f t="shared" ca="1" si="40"/>
        <v/>
      </c>
      <c r="F171" s="31" t="str">
        <f t="shared" ca="1" si="36"/>
        <v/>
      </c>
      <c r="G171" s="32" t="str">
        <f t="shared" ca="1" si="41"/>
        <v/>
      </c>
      <c r="H171" s="77" t="str">
        <f t="shared" ca="1" si="42"/>
        <v/>
      </c>
      <c r="N171" s="159" t="str">
        <f t="shared" si="34"/>
        <v/>
      </c>
      <c r="O171" s="159" t="str">
        <f t="shared" si="33"/>
        <v/>
      </c>
    </row>
    <row r="172" spans="1:15">
      <c r="A172" s="164" t="str">
        <f t="shared" ca="1" si="37"/>
        <v/>
      </c>
      <c r="B172" s="44" t="str">
        <f t="shared" ca="1" si="38"/>
        <v/>
      </c>
      <c r="C172" s="31" t="str">
        <f t="shared" ca="1" si="35"/>
        <v/>
      </c>
      <c r="D172" s="32" t="str">
        <f t="shared" ca="1" si="39"/>
        <v/>
      </c>
      <c r="E172" s="4" t="str">
        <f t="shared" ca="1" si="40"/>
        <v/>
      </c>
      <c r="F172" s="31" t="str">
        <f t="shared" ca="1" si="36"/>
        <v/>
      </c>
      <c r="G172" s="32" t="str">
        <f t="shared" ca="1" si="41"/>
        <v/>
      </c>
      <c r="H172" s="77" t="str">
        <f t="shared" ca="1" si="42"/>
        <v/>
      </c>
      <c r="N172" s="159" t="str">
        <f t="shared" si="34"/>
        <v/>
      </c>
      <c r="O172" s="159" t="str">
        <f t="shared" si="33"/>
        <v/>
      </c>
    </row>
    <row r="173" spans="1:15">
      <c r="A173" s="164" t="str">
        <f t="shared" ca="1" si="37"/>
        <v/>
      </c>
      <c r="B173" s="44" t="str">
        <f t="shared" ca="1" si="38"/>
        <v/>
      </c>
      <c r="C173" s="31" t="str">
        <f t="shared" ca="1" si="35"/>
        <v/>
      </c>
      <c r="D173" s="32" t="str">
        <f t="shared" ca="1" si="39"/>
        <v/>
      </c>
      <c r="E173" s="4" t="str">
        <f t="shared" ca="1" si="40"/>
        <v/>
      </c>
      <c r="F173" s="31" t="str">
        <f t="shared" ca="1" si="36"/>
        <v/>
      </c>
      <c r="G173" s="32" t="str">
        <f t="shared" ca="1" si="41"/>
        <v/>
      </c>
      <c r="H173" s="77" t="str">
        <f t="shared" ca="1" si="42"/>
        <v/>
      </c>
      <c r="N173" s="159" t="str">
        <f t="shared" si="34"/>
        <v/>
      </c>
      <c r="O173" s="159" t="str">
        <f t="shared" si="33"/>
        <v/>
      </c>
    </row>
    <row r="174" spans="1:15">
      <c r="A174" s="164" t="str">
        <f t="shared" ca="1" si="37"/>
        <v/>
      </c>
      <c r="B174" s="44" t="str">
        <f t="shared" ca="1" si="38"/>
        <v/>
      </c>
      <c r="C174" s="31" t="str">
        <f t="shared" ca="1" si="35"/>
        <v/>
      </c>
      <c r="D174" s="32" t="str">
        <f t="shared" ca="1" si="39"/>
        <v/>
      </c>
      <c r="E174" s="4" t="str">
        <f t="shared" ca="1" si="40"/>
        <v/>
      </c>
      <c r="F174" s="31" t="str">
        <f t="shared" ca="1" si="36"/>
        <v/>
      </c>
      <c r="G174" s="32" t="str">
        <f t="shared" ca="1" si="41"/>
        <v/>
      </c>
      <c r="H174" s="77" t="str">
        <f t="shared" ca="1" si="42"/>
        <v/>
      </c>
      <c r="N174" s="159" t="str">
        <f t="shared" si="34"/>
        <v/>
      </c>
      <c r="O174" s="159" t="str">
        <f t="shared" si="33"/>
        <v/>
      </c>
    </row>
    <row r="175" spans="1:15">
      <c r="A175" s="164" t="str">
        <f t="shared" ca="1" si="37"/>
        <v/>
      </c>
      <c r="B175" s="44" t="str">
        <f t="shared" ca="1" si="38"/>
        <v/>
      </c>
      <c r="C175" s="31" t="str">
        <f t="shared" ca="1" si="35"/>
        <v/>
      </c>
      <c r="D175" s="32" t="str">
        <f t="shared" ca="1" si="39"/>
        <v/>
      </c>
      <c r="E175" s="4" t="str">
        <f t="shared" ca="1" si="40"/>
        <v/>
      </c>
      <c r="F175" s="31" t="str">
        <f t="shared" ca="1" si="36"/>
        <v/>
      </c>
      <c r="G175" s="32" t="str">
        <f t="shared" ca="1" si="41"/>
        <v/>
      </c>
      <c r="H175" s="77" t="str">
        <f t="shared" ca="1" si="42"/>
        <v/>
      </c>
      <c r="N175" s="159" t="str">
        <f t="shared" si="34"/>
        <v/>
      </c>
      <c r="O175" s="159" t="str">
        <f t="shared" si="33"/>
        <v/>
      </c>
    </row>
    <row r="176" spans="1:15">
      <c r="A176" s="164" t="str">
        <f t="shared" ca="1" si="37"/>
        <v/>
      </c>
      <c r="B176" s="44" t="str">
        <f t="shared" ca="1" si="38"/>
        <v/>
      </c>
      <c r="C176" s="31" t="str">
        <f t="shared" ca="1" si="35"/>
        <v/>
      </c>
      <c r="D176" s="32" t="str">
        <f t="shared" ca="1" si="39"/>
        <v/>
      </c>
      <c r="E176" s="4" t="str">
        <f t="shared" ca="1" si="40"/>
        <v/>
      </c>
      <c r="F176" s="31" t="str">
        <f t="shared" ca="1" si="36"/>
        <v/>
      </c>
      <c r="G176" s="32" t="str">
        <f t="shared" ca="1" si="41"/>
        <v/>
      </c>
      <c r="H176" s="77" t="str">
        <f t="shared" ca="1" si="42"/>
        <v/>
      </c>
      <c r="N176" s="159" t="str">
        <f t="shared" si="34"/>
        <v/>
      </c>
      <c r="O176" s="159" t="str">
        <f t="shared" si="33"/>
        <v/>
      </c>
    </row>
    <row r="177" spans="1:15">
      <c r="A177" s="164" t="str">
        <f t="shared" ca="1" si="37"/>
        <v/>
      </c>
      <c r="B177" s="44" t="str">
        <f t="shared" ca="1" si="38"/>
        <v/>
      </c>
      <c r="C177" s="31" t="str">
        <f t="shared" ca="1" si="35"/>
        <v/>
      </c>
      <c r="D177" s="32" t="str">
        <f t="shared" ca="1" si="39"/>
        <v/>
      </c>
      <c r="E177" s="4" t="str">
        <f t="shared" ca="1" si="40"/>
        <v/>
      </c>
      <c r="F177" s="31" t="str">
        <f t="shared" ca="1" si="36"/>
        <v/>
      </c>
      <c r="G177" s="32" t="str">
        <f t="shared" ca="1" si="41"/>
        <v/>
      </c>
      <c r="H177" s="77" t="str">
        <f t="shared" ca="1" si="42"/>
        <v/>
      </c>
      <c r="N177" s="159" t="str">
        <f t="shared" si="34"/>
        <v/>
      </c>
      <c r="O177" s="159" t="str">
        <f t="shared" si="33"/>
        <v/>
      </c>
    </row>
    <row r="178" spans="1:15">
      <c r="A178" s="164" t="str">
        <f t="shared" ca="1" si="37"/>
        <v/>
      </c>
      <c r="B178" s="44" t="str">
        <f t="shared" ca="1" si="38"/>
        <v/>
      </c>
      <c r="C178" s="31" t="str">
        <f t="shared" ca="1" si="35"/>
        <v/>
      </c>
      <c r="D178" s="32" t="str">
        <f t="shared" ca="1" si="39"/>
        <v/>
      </c>
      <c r="E178" s="4" t="str">
        <f t="shared" ca="1" si="40"/>
        <v/>
      </c>
      <c r="F178" s="31" t="str">
        <f t="shared" ca="1" si="36"/>
        <v/>
      </c>
      <c r="G178" s="32" t="str">
        <f t="shared" ca="1" si="41"/>
        <v/>
      </c>
      <c r="H178" s="77" t="str">
        <f t="shared" ca="1" si="42"/>
        <v/>
      </c>
      <c r="N178" s="159" t="str">
        <f t="shared" si="34"/>
        <v/>
      </c>
      <c r="O178" s="159" t="str">
        <f t="shared" si="33"/>
        <v/>
      </c>
    </row>
    <row r="179" spans="1:15">
      <c r="A179" s="164" t="str">
        <f t="shared" ca="1" si="37"/>
        <v/>
      </c>
      <c r="B179" s="44" t="str">
        <f t="shared" ca="1" si="38"/>
        <v/>
      </c>
      <c r="C179" s="31" t="str">
        <f t="shared" ca="1" si="35"/>
        <v/>
      </c>
      <c r="D179" s="32" t="str">
        <f t="shared" ca="1" si="39"/>
        <v/>
      </c>
      <c r="E179" s="4" t="str">
        <f t="shared" ca="1" si="40"/>
        <v/>
      </c>
      <c r="F179" s="31" t="str">
        <f t="shared" ca="1" si="36"/>
        <v/>
      </c>
      <c r="G179" s="32" t="str">
        <f t="shared" ca="1" si="41"/>
        <v/>
      </c>
      <c r="H179" s="77" t="str">
        <f t="shared" ca="1" si="42"/>
        <v/>
      </c>
      <c r="N179" s="159" t="str">
        <f t="shared" si="34"/>
        <v/>
      </c>
      <c r="O179" s="159" t="str">
        <f t="shared" si="33"/>
        <v/>
      </c>
    </row>
    <row r="180" spans="1:15">
      <c r="A180" s="164" t="str">
        <f t="shared" ca="1" si="37"/>
        <v/>
      </c>
      <c r="B180" s="44" t="str">
        <f t="shared" ca="1" si="38"/>
        <v/>
      </c>
      <c r="C180" s="31" t="str">
        <f t="shared" ca="1" si="35"/>
        <v/>
      </c>
      <c r="D180" s="32" t="str">
        <f t="shared" ca="1" si="39"/>
        <v/>
      </c>
      <c r="E180" s="4" t="str">
        <f t="shared" ca="1" si="40"/>
        <v/>
      </c>
      <c r="F180" s="31" t="str">
        <f t="shared" ca="1" si="36"/>
        <v/>
      </c>
      <c r="G180" s="32" t="str">
        <f t="shared" ca="1" si="41"/>
        <v/>
      </c>
      <c r="H180" s="77" t="str">
        <f t="shared" ca="1" si="42"/>
        <v/>
      </c>
      <c r="N180" s="159" t="str">
        <f t="shared" si="34"/>
        <v/>
      </c>
      <c r="O180" s="159" t="str">
        <f t="shared" si="33"/>
        <v/>
      </c>
    </row>
    <row r="181" spans="1:15">
      <c r="A181" s="164" t="str">
        <f t="shared" ca="1" si="37"/>
        <v/>
      </c>
      <c r="B181" s="44" t="str">
        <f t="shared" ca="1" si="38"/>
        <v/>
      </c>
      <c r="C181" s="31" t="str">
        <f t="shared" ca="1" si="35"/>
        <v/>
      </c>
      <c r="D181" s="32" t="str">
        <f t="shared" ca="1" si="39"/>
        <v/>
      </c>
      <c r="E181" s="4" t="str">
        <f t="shared" ca="1" si="40"/>
        <v/>
      </c>
      <c r="F181" s="31" t="str">
        <f t="shared" ca="1" si="36"/>
        <v/>
      </c>
      <c r="G181" s="32" t="str">
        <f t="shared" ca="1" si="41"/>
        <v/>
      </c>
      <c r="H181" s="77" t="str">
        <f t="shared" ca="1" si="42"/>
        <v/>
      </c>
      <c r="N181" s="159" t="str">
        <f t="shared" si="34"/>
        <v/>
      </c>
      <c r="O181" s="159" t="str">
        <f t="shared" si="33"/>
        <v/>
      </c>
    </row>
    <row r="182" spans="1:15">
      <c r="A182" s="164" t="str">
        <f t="shared" ca="1" si="37"/>
        <v/>
      </c>
      <c r="B182" s="44" t="str">
        <f t="shared" ca="1" si="38"/>
        <v/>
      </c>
      <c r="C182" s="31" t="str">
        <f t="shared" ca="1" si="35"/>
        <v/>
      </c>
      <c r="D182" s="32" t="str">
        <f t="shared" ca="1" si="39"/>
        <v/>
      </c>
      <c r="E182" s="4" t="str">
        <f t="shared" ca="1" si="40"/>
        <v/>
      </c>
      <c r="F182" s="31" t="str">
        <f t="shared" ca="1" si="36"/>
        <v/>
      </c>
      <c r="G182" s="32" t="str">
        <f t="shared" ca="1" si="41"/>
        <v/>
      </c>
      <c r="H182" s="77" t="str">
        <f t="shared" ca="1" si="42"/>
        <v/>
      </c>
      <c r="N182" s="159" t="str">
        <f t="shared" si="34"/>
        <v/>
      </c>
      <c r="O182" s="159" t="str">
        <f t="shared" si="33"/>
        <v/>
      </c>
    </row>
    <row r="183" spans="1:15">
      <c r="A183" s="164" t="str">
        <f t="shared" ca="1" si="37"/>
        <v/>
      </c>
      <c r="B183" s="44" t="str">
        <f t="shared" ca="1" si="38"/>
        <v/>
      </c>
      <c r="C183" s="31" t="str">
        <f t="shared" ca="1" si="35"/>
        <v/>
      </c>
      <c r="D183" s="32" t="str">
        <f t="shared" ca="1" si="39"/>
        <v/>
      </c>
      <c r="E183" s="4" t="str">
        <f t="shared" ca="1" si="40"/>
        <v/>
      </c>
      <c r="F183" s="31" t="str">
        <f t="shared" ca="1" si="36"/>
        <v/>
      </c>
      <c r="G183" s="32" t="str">
        <f t="shared" ca="1" si="41"/>
        <v/>
      </c>
      <c r="H183" s="77" t="str">
        <f t="shared" ca="1" si="42"/>
        <v/>
      </c>
      <c r="N183" s="159" t="str">
        <f t="shared" si="34"/>
        <v/>
      </c>
      <c r="O183" s="159" t="str">
        <f t="shared" si="33"/>
        <v/>
      </c>
    </row>
    <row r="184" spans="1:15">
      <c r="A184" s="164" t="str">
        <f t="shared" ca="1" si="37"/>
        <v/>
      </c>
      <c r="B184" s="44" t="str">
        <f t="shared" ca="1" si="38"/>
        <v/>
      </c>
      <c r="C184" s="31" t="str">
        <f t="shared" ca="1" si="35"/>
        <v/>
      </c>
      <c r="D184" s="32" t="str">
        <f t="shared" ca="1" si="39"/>
        <v/>
      </c>
      <c r="E184" s="4" t="str">
        <f t="shared" ca="1" si="40"/>
        <v/>
      </c>
      <c r="F184" s="31" t="str">
        <f t="shared" ca="1" si="36"/>
        <v/>
      </c>
      <c r="G184" s="32" t="str">
        <f t="shared" ca="1" si="41"/>
        <v/>
      </c>
      <c r="H184" s="77" t="str">
        <f t="shared" ca="1" si="42"/>
        <v/>
      </c>
      <c r="N184" s="159" t="str">
        <f t="shared" si="34"/>
        <v/>
      </c>
      <c r="O184" s="159" t="str">
        <f t="shared" si="33"/>
        <v/>
      </c>
    </row>
    <row r="185" spans="1:15">
      <c r="A185" s="164" t="str">
        <f t="shared" ca="1" si="37"/>
        <v/>
      </c>
      <c r="B185" s="44" t="str">
        <f t="shared" ca="1" si="38"/>
        <v/>
      </c>
      <c r="C185" s="31" t="str">
        <f t="shared" ca="1" si="35"/>
        <v/>
      </c>
      <c r="D185" s="32" t="str">
        <f t="shared" ca="1" si="39"/>
        <v/>
      </c>
      <c r="E185" s="4" t="str">
        <f t="shared" ca="1" si="40"/>
        <v/>
      </c>
      <c r="F185" s="31" t="str">
        <f t="shared" ca="1" si="36"/>
        <v/>
      </c>
      <c r="G185" s="32" t="str">
        <f t="shared" ca="1" si="41"/>
        <v/>
      </c>
      <c r="H185" s="77" t="str">
        <f t="shared" ca="1" si="42"/>
        <v/>
      </c>
      <c r="N185" s="159" t="str">
        <f t="shared" si="34"/>
        <v/>
      </c>
      <c r="O185" s="159" t="str">
        <f t="shared" si="33"/>
        <v/>
      </c>
    </row>
    <row r="186" spans="1:15">
      <c r="A186" s="164" t="str">
        <f t="shared" ca="1" si="37"/>
        <v/>
      </c>
      <c r="B186" s="44" t="str">
        <f t="shared" ca="1" si="38"/>
        <v/>
      </c>
      <c r="C186" s="31" t="str">
        <f t="shared" ca="1" si="35"/>
        <v/>
      </c>
      <c r="D186" s="32" t="str">
        <f t="shared" ca="1" si="39"/>
        <v/>
      </c>
      <c r="E186" s="4" t="str">
        <f t="shared" ca="1" si="40"/>
        <v/>
      </c>
      <c r="F186" s="31" t="str">
        <f t="shared" ca="1" si="36"/>
        <v/>
      </c>
      <c r="G186" s="32" t="str">
        <f t="shared" ca="1" si="41"/>
        <v/>
      </c>
      <c r="H186" s="77" t="str">
        <f t="shared" ca="1" si="42"/>
        <v/>
      </c>
      <c r="N186" s="159" t="str">
        <f t="shared" si="34"/>
        <v/>
      </c>
      <c r="O186" s="159" t="str">
        <f t="shared" si="33"/>
        <v/>
      </c>
    </row>
    <row r="187" spans="1:15">
      <c r="A187" s="164" t="str">
        <f t="shared" ca="1" si="37"/>
        <v/>
      </c>
      <c r="B187" s="44" t="str">
        <f t="shared" ca="1" si="38"/>
        <v/>
      </c>
      <c r="C187" s="31" t="str">
        <f t="shared" ca="1" si="35"/>
        <v/>
      </c>
      <c r="D187" s="32" t="str">
        <f t="shared" ca="1" si="39"/>
        <v/>
      </c>
      <c r="E187" s="4" t="str">
        <f t="shared" ca="1" si="40"/>
        <v/>
      </c>
      <c r="F187" s="31" t="str">
        <f t="shared" ca="1" si="36"/>
        <v/>
      </c>
      <c r="G187" s="32" t="str">
        <f t="shared" ca="1" si="41"/>
        <v/>
      </c>
      <c r="H187" s="77" t="str">
        <f t="shared" ca="1" si="42"/>
        <v/>
      </c>
      <c r="N187" s="159" t="str">
        <f t="shared" si="34"/>
        <v/>
      </c>
      <c r="O187" s="159" t="str">
        <f t="shared" si="33"/>
        <v/>
      </c>
    </row>
    <row r="188" spans="1:15">
      <c r="A188" s="164" t="str">
        <f t="shared" ca="1" si="37"/>
        <v/>
      </c>
      <c r="B188" s="44" t="str">
        <f t="shared" ca="1" si="38"/>
        <v/>
      </c>
      <c r="C188" s="31" t="str">
        <f t="shared" ca="1" si="35"/>
        <v/>
      </c>
      <c r="D188" s="32" t="str">
        <f t="shared" ca="1" si="39"/>
        <v/>
      </c>
      <c r="E188" s="4" t="str">
        <f t="shared" ca="1" si="40"/>
        <v/>
      </c>
      <c r="F188" s="31" t="str">
        <f t="shared" ca="1" si="36"/>
        <v/>
      </c>
      <c r="G188" s="32" t="str">
        <f t="shared" ca="1" si="41"/>
        <v/>
      </c>
      <c r="H188" s="77" t="str">
        <f t="shared" ca="1" si="42"/>
        <v/>
      </c>
      <c r="N188" s="159" t="str">
        <f t="shared" si="34"/>
        <v/>
      </c>
      <c r="O188" s="159" t="str">
        <f t="shared" si="33"/>
        <v/>
      </c>
    </row>
    <row r="189" spans="1:15">
      <c r="A189" s="164" t="str">
        <f t="shared" ca="1" si="37"/>
        <v/>
      </c>
      <c r="B189" s="44" t="str">
        <f t="shared" ca="1" si="38"/>
        <v/>
      </c>
      <c r="C189" s="31" t="str">
        <f t="shared" ca="1" si="35"/>
        <v/>
      </c>
      <c r="D189" s="32" t="str">
        <f t="shared" ca="1" si="39"/>
        <v/>
      </c>
      <c r="E189" s="4" t="str">
        <f t="shared" ca="1" si="40"/>
        <v/>
      </c>
      <c r="F189" s="31" t="str">
        <f t="shared" ca="1" si="36"/>
        <v/>
      </c>
      <c r="G189" s="32" t="str">
        <f t="shared" ca="1" si="41"/>
        <v/>
      </c>
      <c r="H189" s="77" t="str">
        <f t="shared" ca="1" si="42"/>
        <v/>
      </c>
      <c r="N189" s="159" t="str">
        <f t="shared" si="34"/>
        <v/>
      </c>
      <c r="O189" s="159" t="str">
        <f t="shared" si="33"/>
        <v/>
      </c>
    </row>
    <row r="190" spans="1:15">
      <c r="A190" s="164" t="str">
        <f t="shared" ca="1" si="37"/>
        <v/>
      </c>
      <c r="B190" s="44" t="str">
        <f t="shared" ca="1" si="38"/>
        <v/>
      </c>
      <c r="C190" s="31" t="str">
        <f t="shared" ca="1" si="35"/>
        <v/>
      </c>
      <c r="D190" s="32" t="str">
        <f t="shared" ca="1" si="39"/>
        <v/>
      </c>
      <c r="E190" s="4" t="str">
        <f t="shared" ca="1" si="40"/>
        <v/>
      </c>
      <c r="F190" s="31" t="str">
        <f t="shared" ca="1" si="36"/>
        <v/>
      </c>
      <c r="G190" s="32" t="str">
        <f t="shared" ca="1" si="41"/>
        <v/>
      </c>
      <c r="H190" s="77" t="str">
        <f t="shared" ca="1" si="42"/>
        <v/>
      </c>
      <c r="N190" s="159" t="str">
        <f t="shared" si="34"/>
        <v/>
      </c>
      <c r="O190" s="159" t="str">
        <f t="shared" si="33"/>
        <v/>
      </c>
    </row>
    <row r="191" spans="1:15">
      <c r="A191" s="164" t="str">
        <f t="shared" ca="1" si="37"/>
        <v/>
      </c>
      <c r="B191" s="44" t="str">
        <f t="shared" ca="1" si="38"/>
        <v/>
      </c>
      <c r="C191" s="31" t="str">
        <f t="shared" ca="1" si="35"/>
        <v/>
      </c>
      <c r="D191" s="32" t="str">
        <f t="shared" ca="1" si="39"/>
        <v/>
      </c>
      <c r="E191" s="4" t="str">
        <f t="shared" ca="1" si="40"/>
        <v/>
      </c>
      <c r="F191" s="31" t="str">
        <f t="shared" ca="1" si="36"/>
        <v/>
      </c>
      <c r="G191" s="32" t="str">
        <f t="shared" ca="1" si="41"/>
        <v/>
      </c>
      <c r="H191" s="77" t="str">
        <f t="shared" ca="1" si="42"/>
        <v/>
      </c>
      <c r="N191" s="159" t="str">
        <f t="shared" si="34"/>
        <v/>
      </c>
      <c r="O191" s="159" t="str">
        <f t="shared" si="33"/>
        <v/>
      </c>
    </row>
    <row r="192" spans="1:15">
      <c r="A192" s="164" t="str">
        <f t="shared" ca="1" si="37"/>
        <v/>
      </c>
      <c r="B192" s="44" t="str">
        <f t="shared" ca="1" si="38"/>
        <v/>
      </c>
      <c r="C192" s="31" t="str">
        <f t="shared" ca="1" si="35"/>
        <v/>
      </c>
      <c r="D192" s="32" t="str">
        <f t="shared" ca="1" si="39"/>
        <v/>
      </c>
      <c r="E192" s="4" t="str">
        <f t="shared" ca="1" si="40"/>
        <v/>
      </c>
      <c r="F192" s="31" t="str">
        <f t="shared" ca="1" si="36"/>
        <v/>
      </c>
      <c r="G192" s="32" t="str">
        <f t="shared" ca="1" si="41"/>
        <v/>
      </c>
      <c r="H192" s="77" t="str">
        <f t="shared" ca="1" si="42"/>
        <v/>
      </c>
      <c r="N192" s="159" t="str">
        <f t="shared" si="34"/>
        <v/>
      </c>
      <c r="O192" s="159" t="str">
        <f t="shared" si="33"/>
        <v/>
      </c>
    </row>
    <row r="193" spans="1:15">
      <c r="A193" s="164" t="str">
        <f t="shared" ca="1" si="37"/>
        <v/>
      </c>
      <c r="B193" s="44" t="str">
        <f t="shared" ca="1" si="38"/>
        <v/>
      </c>
      <c r="C193" s="31" t="str">
        <f t="shared" ca="1" si="35"/>
        <v/>
      </c>
      <c r="D193" s="32" t="str">
        <f t="shared" ca="1" si="39"/>
        <v/>
      </c>
      <c r="E193" s="4" t="str">
        <f t="shared" ca="1" si="40"/>
        <v/>
      </c>
      <c r="F193" s="31" t="str">
        <f t="shared" ca="1" si="36"/>
        <v/>
      </c>
      <c r="G193" s="32" t="str">
        <f t="shared" ca="1" si="41"/>
        <v/>
      </c>
      <c r="H193" s="77" t="str">
        <f t="shared" ca="1" si="42"/>
        <v/>
      </c>
      <c r="N193" s="159" t="str">
        <f t="shared" si="34"/>
        <v/>
      </c>
      <c r="O193" s="159" t="str">
        <f t="shared" si="33"/>
        <v/>
      </c>
    </row>
    <row r="194" spans="1:15">
      <c r="A194" s="164" t="str">
        <f t="shared" ca="1" si="37"/>
        <v/>
      </c>
      <c r="B194" s="44" t="str">
        <f t="shared" ca="1" si="38"/>
        <v/>
      </c>
      <c r="C194" s="31" t="str">
        <f t="shared" ca="1" si="35"/>
        <v/>
      </c>
      <c r="D194" s="32" t="str">
        <f t="shared" ca="1" si="39"/>
        <v/>
      </c>
      <c r="E194" s="4" t="str">
        <f t="shared" ca="1" si="40"/>
        <v/>
      </c>
      <c r="F194" s="31" t="str">
        <f t="shared" ca="1" si="36"/>
        <v/>
      </c>
      <c r="G194" s="32" t="str">
        <f t="shared" ca="1" si="41"/>
        <v/>
      </c>
      <c r="H194" s="77" t="str">
        <f t="shared" ca="1" si="42"/>
        <v/>
      </c>
      <c r="N194" s="159" t="str">
        <f t="shared" si="34"/>
        <v/>
      </c>
      <c r="O194" s="159" t="str">
        <f t="shared" si="33"/>
        <v/>
      </c>
    </row>
    <row r="195" spans="1:15">
      <c r="A195" s="164" t="str">
        <f t="shared" ca="1" si="37"/>
        <v/>
      </c>
      <c r="B195" s="44" t="str">
        <f t="shared" ca="1" si="38"/>
        <v/>
      </c>
      <c r="C195" s="31" t="str">
        <f t="shared" ca="1" si="35"/>
        <v/>
      </c>
      <c r="D195" s="32" t="str">
        <f t="shared" ca="1" si="39"/>
        <v/>
      </c>
      <c r="E195" s="4" t="str">
        <f t="shared" ca="1" si="40"/>
        <v/>
      </c>
      <c r="F195" s="31" t="str">
        <f t="shared" ca="1" si="36"/>
        <v/>
      </c>
      <c r="G195" s="32" t="str">
        <f t="shared" ca="1" si="41"/>
        <v/>
      </c>
      <c r="H195" s="77" t="str">
        <f t="shared" ca="1" si="42"/>
        <v/>
      </c>
      <c r="N195" s="159" t="str">
        <f t="shared" si="34"/>
        <v/>
      </c>
      <c r="O195" s="159" t="str">
        <f t="shared" si="33"/>
        <v/>
      </c>
    </row>
    <row r="196" spans="1:15">
      <c r="A196" s="164" t="str">
        <f t="shared" ca="1" si="37"/>
        <v/>
      </c>
      <c r="B196" s="44" t="str">
        <f t="shared" ca="1" si="38"/>
        <v/>
      </c>
      <c r="C196" s="31" t="str">
        <f t="shared" ca="1" si="35"/>
        <v/>
      </c>
      <c r="D196" s="32" t="str">
        <f t="shared" ca="1" si="39"/>
        <v/>
      </c>
      <c r="E196" s="4" t="str">
        <f t="shared" ca="1" si="40"/>
        <v/>
      </c>
      <c r="F196" s="31" t="str">
        <f t="shared" ca="1" si="36"/>
        <v/>
      </c>
      <c r="G196" s="32" t="str">
        <f t="shared" ca="1" si="41"/>
        <v/>
      </c>
      <c r="H196" s="77" t="str">
        <f t="shared" ca="1" si="42"/>
        <v/>
      </c>
      <c r="N196" s="159" t="str">
        <f t="shared" si="34"/>
        <v/>
      </c>
      <c r="O196" s="159" t="str">
        <f t="shared" ref="O196:O259" si="43">IF(N196&gt;$A$14,N196,"")</f>
        <v/>
      </c>
    </row>
    <row r="197" spans="1:15">
      <c r="A197" s="164" t="str">
        <f t="shared" ca="1" si="37"/>
        <v/>
      </c>
      <c r="B197" s="44" t="str">
        <f t="shared" ca="1" si="38"/>
        <v/>
      </c>
      <c r="C197" s="31" t="str">
        <f t="shared" ca="1" si="35"/>
        <v/>
      </c>
      <c r="D197" s="32" t="str">
        <f t="shared" ca="1" si="39"/>
        <v/>
      </c>
      <c r="E197" s="4" t="str">
        <f t="shared" ca="1" si="40"/>
        <v/>
      </c>
      <c r="F197" s="31" t="str">
        <f t="shared" ca="1" si="36"/>
        <v/>
      </c>
      <c r="G197" s="32" t="str">
        <f t="shared" ca="1" si="41"/>
        <v/>
      </c>
      <c r="H197" s="77" t="str">
        <f t="shared" ca="1" si="42"/>
        <v/>
      </c>
      <c r="N197" s="159" t="str">
        <f t="shared" si="34"/>
        <v/>
      </c>
      <c r="O197" s="159" t="str">
        <f t="shared" si="43"/>
        <v/>
      </c>
    </row>
    <row r="198" spans="1:15">
      <c r="A198" s="164" t="str">
        <f t="shared" ca="1" si="37"/>
        <v/>
      </c>
      <c r="B198" s="44" t="str">
        <f t="shared" ca="1" si="38"/>
        <v/>
      </c>
      <c r="C198" s="31" t="str">
        <f t="shared" ca="1" si="35"/>
        <v/>
      </c>
      <c r="D198" s="32" t="str">
        <f t="shared" ca="1" si="39"/>
        <v/>
      </c>
      <c r="E198" s="4" t="str">
        <f t="shared" ca="1" si="40"/>
        <v/>
      </c>
      <c r="F198" s="31" t="str">
        <f t="shared" ca="1" si="36"/>
        <v/>
      </c>
      <c r="G198" s="32" t="str">
        <f t="shared" ca="1" si="41"/>
        <v/>
      </c>
      <c r="H198" s="77" t="str">
        <f t="shared" ca="1" si="42"/>
        <v/>
      </c>
      <c r="N198" s="159" t="str">
        <f t="shared" si="34"/>
        <v/>
      </c>
      <c r="O198" s="159" t="str">
        <f t="shared" si="43"/>
        <v/>
      </c>
    </row>
    <row r="199" spans="1:15">
      <c r="A199" s="164" t="str">
        <f t="shared" ca="1" si="37"/>
        <v/>
      </c>
      <c r="B199" s="44" t="str">
        <f t="shared" ca="1" si="38"/>
        <v/>
      </c>
      <c r="C199" s="31" t="str">
        <f t="shared" ca="1" si="35"/>
        <v/>
      </c>
      <c r="D199" s="32" t="str">
        <f t="shared" ca="1" si="39"/>
        <v/>
      </c>
      <c r="E199" s="4" t="str">
        <f t="shared" ca="1" si="40"/>
        <v/>
      </c>
      <c r="F199" s="31" t="str">
        <f t="shared" ca="1" si="36"/>
        <v/>
      </c>
      <c r="G199" s="32" t="str">
        <f t="shared" ca="1" si="41"/>
        <v/>
      </c>
      <c r="H199" s="77" t="str">
        <f t="shared" ca="1" si="42"/>
        <v/>
      </c>
      <c r="N199" s="159" t="str">
        <f t="shared" si="34"/>
        <v/>
      </c>
      <c r="O199" s="159" t="str">
        <f t="shared" si="43"/>
        <v/>
      </c>
    </row>
    <row r="200" spans="1:15">
      <c r="A200" s="164" t="str">
        <f t="shared" ca="1" si="37"/>
        <v/>
      </c>
      <c r="B200" s="44" t="str">
        <f t="shared" ca="1" si="38"/>
        <v/>
      </c>
      <c r="C200" s="31" t="str">
        <f t="shared" ca="1" si="35"/>
        <v/>
      </c>
      <c r="D200" s="32" t="str">
        <f t="shared" ca="1" si="39"/>
        <v/>
      </c>
      <c r="E200" s="4" t="str">
        <f t="shared" ca="1" si="40"/>
        <v/>
      </c>
      <c r="F200" s="31" t="str">
        <f t="shared" ca="1" si="36"/>
        <v/>
      </c>
      <c r="G200" s="32" t="str">
        <f t="shared" ca="1" si="41"/>
        <v/>
      </c>
      <c r="H200" s="77" t="str">
        <f t="shared" ca="1" si="42"/>
        <v/>
      </c>
      <c r="N200" s="159" t="str">
        <f t="shared" ref="N200:N263" si="44">IF(COUNTIF(L:L,J200),J200,"")</f>
        <v/>
      </c>
      <c r="O200" s="159" t="str">
        <f t="shared" si="43"/>
        <v/>
      </c>
    </row>
    <row r="201" spans="1:15">
      <c r="A201" s="164" t="str">
        <f t="shared" ca="1" si="37"/>
        <v/>
      </c>
      <c r="B201" s="44" t="str">
        <f t="shared" ca="1" si="38"/>
        <v/>
      </c>
      <c r="C201" s="31" t="str">
        <f t="shared" ca="1" si="35"/>
        <v/>
      </c>
      <c r="D201" s="32" t="str">
        <f t="shared" ca="1" si="39"/>
        <v/>
      </c>
      <c r="E201" s="4" t="str">
        <f t="shared" ca="1" si="40"/>
        <v/>
      </c>
      <c r="F201" s="31" t="str">
        <f t="shared" ca="1" si="36"/>
        <v/>
      </c>
      <c r="G201" s="32" t="str">
        <f t="shared" ca="1" si="41"/>
        <v/>
      </c>
      <c r="H201" s="77" t="str">
        <f t="shared" ca="1" si="42"/>
        <v/>
      </c>
      <c r="N201" s="159" t="str">
        <f t="shared" si="44"/>
        <v/>
      </c>
      <c r="O201" s="159" t="str">
        <f t="shared" si="43"/>
        <v/>
      </c>
    </row>
    <row r="202" spans="1:15">
      <c r="A202" s="164" t="str">
        <f t="shared" ca="1" si="37"/>
        <v/>
      </c>
      <c r="B202" s="44" t="str">
        <f t="shared" ca="1" si="38"/>
        <v/>
      </c>
      <c r="C202" s="31" t="str">
        <f t="shared" ca="1" si="35"/>
        <v/>
      </c>
      <c r="D202" s="32" t="str">
        <f t="shared" ca="1" si="39"/>
        <v/>
      </c>
      <c r="E202" s="4" t="str">
        <f t="shared" ca="1" si="40"/>
        <v/>
      </c>
      <c r="F202" s="31" t="str">
        <f t="shared" ca="1" si="36"/>
        <v/>
      </c>
      <c r="G202" s="32" t="str">
        <f t="shared" ca="1" si="41"/>
        <v/>
      </c>
      <c r="H202" s="77" t="str">
        <f t="shared" ca="1" si="42"/>
        <v/>
      </c>
      <c r="N202" s="159" t="str">
        <f t="shared" si="44"/>
        <v/>
      </c>
      <c r="O202" s="159" t="str">
        <f t="shared" si="43"/>
        <v/>
      </c>
    </row>
    <row r="203" spans="1:15">
      <c r="A203" s="164" t="str">
        <f t="shared" ca="1" si="37"/>
        <v/>
      </c>
      <c r="B203" s="44" t="str">
        <f t="shared" ca="1" si="38"/>
        <v/>
      </c>
      <c r="C203" s="31" t="str">
        <f t="shared" ca="1" si="35"/>
        <v/>
      </c>
      <c r="D203" s="32" t="str">
        <f t="shared" ca="1" si="39"/>
        <v/>
      </c>
      <c r="E203" s="4" t="str">
        <f t="shared" ca="1" si="40"/>
        <v/>
      </c>
      <c r="F203" s="31" t="str">
        <f t="shared" ca="1" si="36"/>
        <v/>
      </c>
      <c r="G203" s="32" t="str">
        <f t="shared" ca="1" si="41"/>
        <v/>
      </c>
      <c r="H203" s="77" t="str">
        <f t="shared" ca="1" si="42"/>
        <v/>
      </c>
      <c r="N203" s="159" t="str">
        <f t="shared" si="44"/>
        <v/>
      </c>
      <c r="O203" s="159" t="str">
        <f t="shared" si="43"/>
        <v/>
      </c>
    </row>
    <row r="204" spans="1:15">
      <c r="A204" s="164" t="str">
        <f t="shared" ca="1" si="37"/>
        <v/>
      </c>
      <c r="B204" s="44" t="str">
        <f t="shared" ca="1" si="38"/>
        <v/>
      </c>
      <c r="C204" s="31" t="str">
        <f t="shared" ca="1" si="35"/>
        <v/>
      </c>
      <c r="D204" s="32" t="str">
        <f t="shared" ca="1" si="39"/>
        <v/>
      </c>
      <c r="E204" s="4" t="str">
        <f t="shared" ca="1" si="40"/>
        <v/>
      </c>
      <c r="F204" s="31" t="str">
        <f t="shared" ca="1" si="36"/>
        <v/>
      </c>
      <c r="G204" s="32" t="str">
        <f t="shared" ca="1" si="41"/>
        <v/>
      </c>
      <c r="H204" s="77" t="str">
        <f t="shared" ca="1" si="42"/>
        <v/>
      </c>
      <c r="N204" s="159" t="str">
        <f t="shared" si="44"/>
        <v/>
      </c>
      <c r="O204" s="159" t="str">
        <f t="shared" si="43"/>
        <v/>
      </c>
    </row>
    <row r="205" spans="1:15">
      <c r="A205" s="164" t="str">
        <f t="shared" ca="1" si="37"/>
        <v/>
      </c>
      <c r="B205" s="44" t="str">
        <f t="shared" ca="1" si="38"/>
        <v/>
      </c>
      <c r="C205" s="31" t="str">
        <f t="shared" ca="1" si="35"/>
        <v/>
      </c>
      <c r="D205" s="32" t="str">
        <f t="shared" ca="1" si="39"/>
        <v/>
      </c>
      <c r="E205" s="4" t="str">
        <f t="shared" ca="1" si="40"/>
        <v/>
      </c>
      <c r="F205" s="31" t="str">
        <f t="shared" ca="1" si="36"/>
        <v/>
      </c>
      <c r="G205" s="32" t="str">
        <f t="shared" ca="1" si="41"/>
        <v/>
      </c>
      <c r="H205" s="77" t="str">
        <f t="shared" ca="1" si="42"/>
        <v/>
      </c>
      <c r="N205" s="159" t="str">
        <f t="shared" si="44"/>
        <v/>
      </c>
      <c r="O205" s="159" t="str">
        <f t="shared" si="43"/>
        <v/>
      </c>
    </row>
    <row r="206" spans="1:15">
      <c r="A206" s="164" t="str">
        <f t="shared" ca="1" si="37"/>
        <v/>
      </c>
      <c r="B206" s="44" t="str">
        <f t="shared" ca="1" si="38"/>
        <v/>
      </c>
      <c r="C206" s="31" t="str">
        <f t="shared" ca="1" si="35"/>
        <v/>
      </c>
      <c r="D206" s="32" t="str">
        <f t="shared" ca="1" si="39"/>
        <v/>
      </c>
      <c r="E206" s="4" t="str">
        <f t="shared" ca="1" si="40"/>
        <v/>
      </c>
      <c r="F206" s="31" t="str">
        <f t="shared" ca="1" si="36"/>
        <v/>
      </c>
      <c r="G206" s="32" t="str">
        <f t="shared" ca="1" si="41"/>
        <v/>
      </c>
      <c r="H206" s="77" t="str">
        <f t="shared" ca="1" si="42"/>
        <v/>
      </c>
      <c r="N206" s="159" t="str">
        <f t="shared" si="44"/>
        <v/>
      </c>
      <c r="O206" s="159" t="str">
        <f t="shared" si="43"/>
        <v/>
      </c>
    </row>
    <row r="207" spans="1:15">
      <c r="A207" s="164" t="str">
        <f t="shared" ca="1" si="37"/>
        <v/>
      </c>
      <c r="B207" s="44" t="str">
        <f t="shared" ca="1" si="38"/>
        <v/>
      </c>
      <c r="C207" s="31" t="str">
        <f t="shared" ca="1" si="35"/>
        <v/>
      </c>
      <c r="D207" s="32" t="str">
        <f t="shared" ca="1" si="39"/>
        <v/>
      </c>
      <c r="E207" s="4" t="str">
        <f t="shared" ca="1" si="40"/>
        <v/>
      </c>
      <c r="F207" s="31" t="str">
        <f t="shared" ca="1" si="36"/>
        <v/>
      </c>
      <c r="G207" s="32" t="str">
        <f t="shared" ca="1" si="41"/>
        <v/>
      </c>
      <c r="H207" s="77" t="str">
        <f t="shared" ca="1" si="42"/>
        <v/>
      </c>
      <c r="N207" s="159" t="str">
        <f t="shared" si="44"/>
        <v/>
      </c>
      <c r="O207" s="159" t="str">
        <f t="shared" si="43"/>
        <v/>
      </c>
    </row>
    <row r="208" spans="1:15">
      <c r="A208" s="164" t="str">
        <f t="shared" ca="1" si="37"/>
        <v/>
      </c>
      <c r="B208" s="44" t="str">
        <f t="shared" ca="1" si="38"/>
        <v/>
      </c>
      <c r="C208" s="31" t="str">
        <f t="shared" ref="C208:C271" ca="1" si="45">IF(ISERROR(B208-2),"",(B208-$B$14)/100*$B$5)</f>
        <v/>
      </c>
      <c r="D208" s="32" t="str">
        <f t="shared" ca="1" si="39"/>
        <v/>
      </c>
      <c r="E208" s="4" t="str">
        <f t="shared" ca="1" si="40"/>
        <v/>
      </c>
      <c r="F208" s="31" t="str">
        <f t="shared" ref="F208:F271" ca="1" si="46">IF(ISERROR(E208-2), "", (E208-$E$14)/100*$C$5)</f>
        <v/>
      </c>
      <c r="G208" s="32" t="str">
        <f t="shared" ca="1" si="41"/>
        <v/>
      </c>
      <c r="H208" s="77" t="str">
        <f t="shared" ca="1" si="42"/>
        <v/>
      </c>
      <c r="N208" s="159" t="str">
        <f t="shared" si="44"/>
        <v/>
      </c>
      <c r="O208" s="159" t="str">
        <f t="shared" si="43"/>
        <v/>
      </c>
    </row>
    <row r="209" spans="1:15">
      <c r="A209" s="164" t="str">
        <f t="shared" ca="1" si="37"/>
        <v/>
      </c>
      <c r="B209" s="44" t="str">
        <f t="shared" ca="1" si="38"/>
        <v/>
      </c>
      <c r="C209" s="31" t="str">
        <f t="shared" ca="1" si="45"/>
        <v/>
      </c>
      <c r="D209" s="32" t="str">
        <f t="shared" ca="1" si="39"/>
        <v/>
      </c>
      <c r="E209" s="4" t="str">
        <f t="shared" ca="1" si="40"/>
        <v/>
      </c>
      <c r="F209" s="31" t="str">
        <f t="shared" ca="1" si="46"/>
        <v/>
      </c>
      <c r="G209" s="32" t="str">
        <f t="shared" ca="1" si="41"/>
        <v/>
      </c>
      <c r="H209" s="77" t="str">
        <f t="shared" ca="1" si="42"/>
        <v/>
      </c>
      <c r="N209" s="159" t="str">
        <f t="shared" si="44"/>
        <v/>
      </c>
      <c r="O209" s="159" t="str">
        <f t="shared" si="43"/>
        <v/>
      </c>
    </row>
    <row r="210" spans="1:15">
      <c r="A210" s="164" t="str">
        <f t="shared" ca="1" si="37"/>
        <v/>
      </c>
      <c r="B210" s="44" t="str">
        <f t="shared" ca="1" si="38"/>
        <v/>
      </c>
      <c r="C210" s="31" t="str">
        <f t="shared" ca="1" si="45"/>
        <v/>
      </c>
      <c r="D210" s="32" t="str">
        <f t="shared" ca="1" si="39"/>
        <v/>
      </c>
      <c r="E210" s="4" t="str">
        <f t="shared" ca="1" si="40"/>
        <v/>
      </c>
      <c r="F210" s="31" t="str">
        <f t="shared" ca="1" si="46"/>
        <v/>
      </c>
      <c r="G210" s="32" t="str">
        <f t="shared" ca="1" si="41"/>
        <v/>
      </c>
      <c r="H210" s="77" t="str">
        <f t="shared" ca="1" si="42"/>
        <v/>
      </c>
      <c r="N210" s="159" t="str">
        <f t="shared" si="44"/>
        <v/>
      </c>
      <c r="O210" s="159" t="str">
        <f t="shared" si="43"/>
        <v/>
      </c>
    </row>
    <row r="211" spans="1:15">
      <c r="A211" s="164" t="str">
        <f t="shared" ca="1" si="37"/>
        <v/>
      </c>
      <c r="B211" s="44" t="str">
        <f t="shared" ca="1" si="38"/>
        <v/>
      </c>
      <c r="C211" s="31" t="str">
        <f t="shared" ca="1" si="45"/>
        <v/>
      </c>
      <c r="D211" s="32" t="str">
        <f t="shared" ca="1" si="39"/>
        <v/>
      </c>
      <c r="E211" s="4" t="str">
        <f t="shared" ca="1" si="40"/>
        <v/>
      </c>
      <c r="F211" s="31" t="str">
        <f t="shared" ca="1" si="46"/>
        <v/>
      </c>
      <c r="G211" s="32" t="str">
        <f t="shared" ca="1" si="41"/>
        <v/>
      </c>
      <c r="H211" s="77" t="str">
        <f t="shared" ca="1" si="42"/>
        <v/>
      </c>
      <c r="N211" s="159" t="str">
        <f t="shared" si="44"/>
        <v/>
      </c>
      <c r="O211" s="159" t="str">
        <f t="shared" si="43"/>
        <v/>
      </c>
    </row>
    <row r="212" spans="1:15">
      <c r="A212" s="164" t="str">
        <f t="shared" ca="1" si="37"/>
        <v/>
      </c>
      <c r="B212" s="44" t="str">
        <f t="shared" ca="1" si="38"/>
        <v/>
      </c>
      <c r="C212" s="31" t="str">
        <f t="shared" ca="1" si="45"/>
        <v/>
      </c>
      <c r="D212" s="32" t="str">
        <f t="shared" ca="1" si="39"/>
        <v/>
      </c>
      <c r="E212" s="4" t="str">
        <f t="shared" ca="1" si="40"/>
        <v/>
      </c>
      <c r="F212" s="31" t="str">
        <f t="shared" ca="1" si="46"/>
        <v/>
      </c>
      <c r="G212" s="32" t="str">
        <f t="shared" ca="1" si="41"/>
        <v/>
      </c>
      <c r="H212" s="77" t="str">
        <f t="shared" ca="1" si="42"/>
        <v/>
      </c>
      <c r="N212" s="159" t="str">
        <f t="shared" si="44"/>
        <v/>
      </c>
      <c r="O212" s="159" t="str">
        <f t="shared" si="43"/>
        <v/>
      </c>
    </row>
    <row r="213" spans="1:15">
      <c r="A213" s="164" t="str">
        <f t="shared" ca="1" si="37"/>
        <v/>
      </c>
      <c r="B213" s="44" t="str">
        <f t="shared" ca="1" si="38"/>
        <v/>
      </c>
      <c r="C213" s="31" t="str">
        <f t="shared" ca="1" si="45"/>
        <v/>
      </c>
      <c r="D213" s="32" t="str">
        <f t="shared" ca="1" si="39"/>
        <v/>
      </c>
      <c r="E213" s="4" t="str">
        <f t="shared" ca="1" si="40"/>
        <v/>
      </c>
      <c r="F213" s="31" t="str">
        <f t="shared" ca="1" si="46"/>
        <v/>
      </c>
      <c r="G213" s="32" t="str">
        <f t="shared" ca="1" si="41"/>
        <v/>
      </c>
      <c r="H213" s="77" t="str">
        <f t="shared" ca="1" si="42"/>
        <v/>
      </c>
      <c r="N213" s="159" t="str">
        <f t="shared" si="44"/>
        <v/>
      </c>
      <c r="O213" s="159" t="str">
        <f t="shared" si="43"/>
        <v/>
      </c>
    </row>
    <row r="214" spans="1:15">
      <c r="A214" s="164" t="str">
        <f t="shared" ca="1" si="37"/>
        <v/>
      </c>
      <c r="B214" s="44" t="str">
        <f t="shared" ca="1" si="38"/>
        <v/>
      </c>
      <c r="C214" s="31" t="str">
        <f t="shared" ca="1" si="45"/>
        <v/>
      </c>
      <c r="D214" s="32" t="str">
        <f t="shared" ca="1" si="39"/>
        <v/>
      </c>
      <c r="E214" s="4" t="str">
        <f t="shared" ca="1" si="40"/>
        <v/>
      </c>
      <c r="F214" s="31" t="str">
        <f t="shared" ca="1" si="46"/>
        <v/>
      </c>
      <c r="G214" s="32" t="str">
        <f t="shared" ca="1" si="41"/>
        <v/>
      </c>
      <c r="H214" s="77" t="str">
        <f t="shared" ca="1" si="42"/>
        <v/>
      </c>
      <c r="N214" s="159" t="str">
        <f t="shared" si="44"/>
        <v/>
      </c>
      <c r="O214" s="159" t="str">
        <f t="shared" si="43"/>
        <v/>
      </c>
    </row>
    <row r="215" spans="1:15">
      <c r="A215" s="164" t="str">
        <f t="shared" ca="1" si="37"/>
        <v/>
      </c>
      <c r="B215" s="44" t="str">
        <f t="shared" ca="1" si="38"/>
        <v/>
      </c>
      <c r="C215" s="31" t="str">
        <f t="shared" ca="1" si="45"/>
        <v/>
      </c>
      <c r="D215" s="32" t="str">
        <f t="shared" ca="1" si="39"/>
        <v/>
      </c>
      <c r="E215" s="4" t="str">
        <f t="shared" ca="1" si="40"/>
        <v/>
      </c>
      <c r="F215" s="31" t="str">
        <f t="shared" ca="1" si="46"/>
        <v/>
      </c>
      <c r="G215" s="32" t="str">
        <f t="shared" ca="1" si="41"/>
        <v/>
      </c>
      <c r="H215" s="77" t="str">
        <f t="shared" ca="1" si="42"/>
        <v/>
      </c>
      <c r="N215" s="159" t="str">
        <f t="shared" si="44"/>
        <v/>
      </c>
      <c r="O215" s="159" t="str">
        <f t="shared" si="43"/>
        <v/>
      </c>
    </row>
    <row r="216" spans="1:15">
      <c r="A216" s="164" t="str">
        <f t="shared" ca="1" si="37"/>
        <v/>
      </c>
      <c r="B216" s="44" t="str">
        <f t="shared" ca="1" si="38"/>
        <v/>
      </c>
      <c r="C216" s="31" t="str">
        <f t="shared" ca="1" si="45"/>
        <v/>
      </c>
      <c r="D216" s="32" t="str">
        <f t="shared" ca="1" si="39"/>
        <v/>
      </c>
      <c r="E216" s="4" t="str">
        <f t="shared" ca="1" si="40"/>
        <v/>
      </c>
      <c r="F216" s="31" t="str">
        <f t="shared" ca="1" si="46"/>
        <v/>
      </c>
      <c r="G216" s="32" t="str">
        <f t="shared" ca="1" si="41"/>
        <v/>
      </c>
      <c r="H216" s="77" t="str">
        <f t="shared" ca="1" si="42"/>
        <v/>
      </c>
      <c r="N216" s="159" t="str">
        <f t="shared" si="44"/>
        <v/>
      </c>
      <c r="O216" s="159" t="str">
        <f t="shared" si="43"/>
        <v/>
      </c>
    </row>
    <row r="217" spans="1:15">
      <c r="A217" s="164" t="str">
        <f t="shared" ca="1" si="37"/>
        <v/>
      </c>
      <c r="B217" s="44" t="str">
        <f t="shared" ca="1" si="38"/>
        <v/>
      </c>
      <c r="C217" s="31" t="str">
        <f t="shared" ca="1" si="45"/>
        <v/>
      </c>
      <c r="D217" s="32" t="str">
        <f t="shared" ca="1" si="39"/>
        <v/>
      </c>
      <c r="E217" s="4" t="str">
        <f t="shared" ca="1" si="40"/>
        <v/>
      </c>
      <c r="F217" s="31" t="str">
        <f t="shared" ca="1" si="46"/>
        <v/>
      </c>
      <c r="G217" s="32" t="str">
        <f t="shared" ca="1" si="41"/>
        <v/>
      </c>
      <c r="H217" s="77" t="str">
        <f t="shared" ca="1" si="42"/>
        <v/>
      </c>
      <c r="N217" s="159" t="str">
        <f t="shared" si="44"/>
        <v/>
      </c>
      <c r="O217" s="159" t="str">
        <f t="shared" si="43"/>
        <v/>
      </c>
    </row>
    <row r="218" spans="1:15">
      <c r="A218" s="164" t="str">
        <f t="shared" ca="1" si="37"/>
        <v/>
      </c>
      <c r="B218" s="44" t="str">
        <f t="shared" ca="1" si="38"/>
        <v/>
      </c>
      <c r="C218" s="31" t="str">
        <f t="shared" ca="1" si="45"/>
        <v/>
      </c>
      <c r="D218" s="32" t="str">
        <f t="shared" ca="1" si="39"/>
        <v/>
      </c>
      <c r="E218" s="4" t="str">
        <f t="shared" ca="1" si="40"/>
        <v/>
      </c>
      <c r="F218" s="31" t="str">
        <f t="shared" ca="1" si="46"/>
        <v/>
      </c>
      <c r="G218" s="32" t="str">
        <f t="shared" ca="1" si="41"/>
        <v/>
      </c>
      <c r="H218" s="77" t="str">
        <f t="shared" ca="1" si="42"/>
        <v/>
      </c>
      <c r="N218" s="159" t="str">
        <f t="shared" si="44"/>
        <v/>
      </c>
      <c r="O218" s="159" t="str">
        <f t="shared" si="43"/>
        <v/>
      </c>
    </row>
    <row r="219" spans="1:15">
      <c r="A219" s="164" t="str">
        <f t="shared" ca="1" si="37"/>
        <v/>
      </c>
      <c r="B219" s="44" t="str">
        <f t="shared" ca="1" si="38"/>
        <v/>
      </c>
      <c r="C219" s="31" t="str">
        <f t="shared" ca="1" si="45"/>
        <v/>
      </c>
      <c r="D219" s="32" t="str">
        <f t="shared" ca="1" si="39"/>
        <v/>
      </c>
      <c r="E219" s="4" t="str">
        <f t="shared" ca="1" si="40"/>
        <v/>
      </c>
      <c r="F219" s="31" t="str">
        <f t="shared" ca="1" si="46"/>
        <v/>
      </c>
      <c r="G219" s="32" t="str">
        <f t="shared" ca="1" si="41"/>
        <v/>
      </c>
      <c r="H219" s="77" t="str">
        <f t="shared" ca="1" si="42"/>
        <v/>
      </c>
      <c r="N219" s="159" t="str">
        <f t="shared" si="44"/>
        <v/>
      </c>
      <c r="O219" s="159" t="str">
        <f t="shared" si="43"/>
        <v/>
      </c>
    </row>
    <row r="220" spans="1:15">
      <c r="A220" s="164" t="str">
        <f t="shared" ca="1" si="37"/>
        <v/>
      </c>
      <c r="B220" s="44" t="str">
        <f t="shared" ca="1" si="38"/>
        <v/>
      </c>
      <c r="C220" s="31" t="str">
        <f t="shared" ca="1" si="45"/>
        <v/>
      </c>
      <c r="D220" s="32" t="str">
        <f t="shared" ca="1" si="39"/>
        <v/>
      </c>
      <c r="E220" s="4" t="str">
        <f t="shared" ca="1" si="40"/>
        <v/>
      </c>
      <c r="F220" s="31" t="str">
        <f t="shared" ca="1" si="46"/>
        <v/>
      </c>
      <c r="G220" s="32" t="str">
        <f t="shared" ca="1" si="41"/>
        <v/>
      </c>
      <c r="H220" s="77" t="str">
        <f t="shared" ca="1" si="42"/>
        <v/>
      </c>
      <c r="N220" s="159" t="str">
        <f t="shared" si="44"/>
        <v/>
      </c>
      <c r="O220" s="159" t="str">
        <f t="shared" si="43"/>
        <v/>
      </c>
    </row>
    <row r="221" spans="1:15">
      <c r="A221" s="164" t="str">
        <f t="shared" ca="1" si="37"/>
        <v/>
      </c>
      <c r="B221" s="44" t="str">
        <f t="shared" ca="1" si="38"/>
        <v/>
      </c>
      <c r="C221" s="31" t="str">
        <f t="shared" ca="1" si="45"/>
        <v/>
      </c>
      <c r="D221" s="32" t="str">
        <f t="shared" ca="1" si="39"/>
        <v/>
      </c>
      <c r="E221" s="4" t="str">
        <f t="shared" ca="1" si="40"/>
        <v/>
      </c>
      <c r="F221" s="31" t="str">
        <f t="shared" ca="1" si="46"/>
        <v/>
      </c>
      <c r="G221" s="32" t="str">
        <f t="shared" ca="1" si="41"/>
        <v/>
      </c>
      <c r="H221" s="77" t="str">
        <f t="shared" ca="1" si="42"/>
        <v/>
      </c>
      <c r="N221" s="159" t="str">
        <f t="shared" si="44"/>
        <v/>
      </c>
      <c r="O221" s="159" t="str">
        <f t="shared" si="43"/>
        <v/>
      </c>
    </row>
    <row r="222" spans="1:15">
      <c r="A222" s="164" t="str">
        <f t="shared" ca="1" si="37"/>
        <v/>
      </c>
      <c r="B222" s="44" t="str">
        <f t="shared" ca="1" si="38"/>
        <v/>
      </c>
      <c r="C222" s="31" t="str">
        <f t="shared" ca="1" si="45"/>
        <v/>
      </c>
      <c r="D222" s="32" t="str">
        <f t="shared" ca="1" si="39"/>
        <v/>
      </c>
      <c r="E222" s="4" t="str">
        <f t="shared" ca="1" si="40"/>
        <v/>
      </c>
      <c r="F222" s="31" t="str">
        <f t="shared" ca="1" si="46"/>
        <v/>
      </c>
      <c r="G222" s="32" t="str">
        <f t="shared" ca="1" si="41"/>
        <v/>
      </c>
      <c r="H222" s="77" t="str">
        <f t="shared" ca="1" si="42"/>
        <v/>
      </c>
      <c r="N222" s="159" t="str">
        <f t="shared" si="44"/>
        <v/>
      </c>
      <c r="O222" s="159" t="str">
        <f t="shared" si="43"/>
        <v/>
      </c>
    </row>
    <row r="223" spans="1:15">
      <c r="A223" s="164" t="str">
        <f t="shared" ca="1" si="37"/>
        <v/>
      </c>
      <c r="B223" s="44" t="str">
        <f t="shared" ca="1" si="38"/>
        <v/>
      </c>
      <c r="C223" s="31" t="str">
        <f t="shared" ca="1" si="45"/>
        <v/>
      </c>
      <c r="D223" s="32" t="str">
        <f t="shared" ca="1" si="39"/>
        <v/>
      </c>
      <c r="E223" s="4" t="str">
        <f t="shared" ca="1" si="40"/>
        <v/>
      </c>
      <c r="F223" s="31" t="str">
        <f t="shared" ca="1" si="46"/>
        <v/>
      </c>
      <c r="G223" s="32" t="str">
        <f t="shared" ca="1" si="41"/>
        <v/>
      </c>
      <c r="H223" s="77" t="str">
        <f t="shared" ca="1" si="42"/>
        <v/>
      </c>
      <c r="N223" s="159" t="str">
        <f t="shared" si="44"/>
        <v/>
      </c>
      <c r="O223" s="159" t="str">
        <f t="shared" si="43"/>
        <v/>
      </c>
    </row>
    <row r="224" spans="1:15">
      <c r="A224" s="164" t="str">
        <f t="shared" ca="1" si="37"/>
        <v/>
      </c>
      <c r="B224" s="44" t="str">
        <f t="shared" ca="1" si="38"/>
        <v/>
      </c>
      <c r="C224" s="31" t="str">
        <f t="shared" ca="1" si="45"/>
        <v/>
      </c>
      <c r="D224" s="32" t="str">
        <f t="shared" ca="1" si="39"/>
        <v/>
      </c>
      <c r="E224" s="4" t="str">
        <f t="shared" ca="1" si="40"/>
        <v/>
      </c>
      <c r="F224" s="31" t="str">
        <f t="shared" ca="1" si="46"/>
        <v/>
      </c>
      <c r="G224" s="32" t="str">
        <f t="shared" ca="1" si="41"/>
        <v/>
      </c>
      <c r="H224" s="77" t="str">
        <f t="shared" ca="1" si="42"/>
        <v/>
      </c>
      <c r="N224" s="159" t="str">
        <f t="shared" si="44"/>
        <v/>
      </c>
      <c r="O224" s="159" t="str">
        <f t="shared" si="43"/>
        <v/>
      </c>
    </row>
    <row r="225" spans="1:15">
      <c r="A225" s="164" t="str">
        <f t="shared" ca="1" si="37"/>
        <v/>
      </c>
      <c r="B225" s="44" t="str">
        <f t="shared" ca="1" si="38"/>
        <v/>
      </c>
      <c r="C225" s="31" t="str">
        <f t="shared" ca="1" si="45"/>
        <v/>
      </c>
      <c r="D225" s="32" t="str">
        <f t="shared" ca="1" si="39"/>
        <v/>
      </c>
      <c r="E225" s="4" t="str">
        <f t="shared" ca="1" si="40"/>
        <v/>
      </c>
      <c r="F225" s="31" t="str">
        <f t="shared" ca="1" si="46"/>
        <v/>
      </c>
      <c r="G225" s="32" t="str">
        <f t="shared" ca="1" si="41"/>
        <v/>
      </c>
      <c r="H225" s="77" t="str">
        <f t="shared" ca="1" si="42"/>
        <v/>
      </c>
      <c r="N225" s="159" t="str">
        <f t="shared" si="44"/>
        <v/>
      </c>
      <c r="O225" s="159" t="str">
        <f t="shared" si="43"/>
        <v/>
      </c>
    </row>
    <row r="226" spans="1:15">
      <c r="A226" s="164" t="str">
        <f t="shared" ca="1" si="37"/>
        <v/>
      </c>
      <c r="B226" s="44" t="str">
        <f t="shared" ca="1" si="38"/>
        <v/>
      </c>
      <c r="C226" s="31" t="str">
        <f t="shared" ca="1" si="45"/>
        <v/>
      </c>
      <c r="D226" s="32" t="str">
        <f t="shared" ca="1" si="39"/>
        <v/>
      </c>
      <c r="E226" s="4" t="str">
        <f t="shared" ca="1" si="40"/>
        <v/>
      </c>
      <c r="F226" s="31" t="str">
        <f t="shared" ca="1" si="46"/>
        <v/>
      </c>
      <c r="G226" s="32" t="str">
        <f t="shared" ca="1" si="41"/>
        <v/>
      </c>
      <c r="H226" s="77" t="str">
        <f t="shared" ca="1" si="42"/>
        <v/>
      </c>
      <c r="N226" s="159" t="str">
        <f t="shared" si="44"/>
        <v/>
      </c>
      <c r="O226" s="159" t="str">
        <f t="shared" si="43"/>
        <v/>
      </c>
    </row>
    <row r="227" spans="1:15">
      <c r="A227" s="164" t="str">
        <f t="shared" ca="1" si="37"/>
        <v/>
      </c>
      <c r="B227" s="44" t="str">
        <f t="shared" ca="1" si="38"/>
        <v/>
      </c>
      <c r="C227" s="31" t="str">
        <f t="shared" ca="1" si="45"/>
        <v/>
      </c>
      <c r="D227" s="32" t="str">
        <f t="shared" ca="1" si="39"/>
        <v/>
      </c>
      <c r="E227" s="4" t="str">
        <f t="shared" ca="1" si="40"/>
        <v/>
      </c>
      <c r="F227" s="31" t="str">
        <f t="shared" ca="1" si="46"/>
        <v/>
      </c>
      <c r="G227" s="32" t="str">
        <f t="shared" ca="1" si="41"/>
        <v/>
      </c>
      <c r="H227" s="77" t="str">
        <f t="shared" ca="1" si="42"/>
        <v/>
      </c>
      <c r="N227" s="159" t="str">
        <f t="shared" si="44"/>
        <v/>
      </c>
      <c r="O227" s="159" t="str">
        <f t="shared" si="43"/>
        <v/>
      </c>
    </row>
    <row r="228" spans="1:15">
      <c r="A228" s="164" t="str">
        <f t="shared" ca="1" si="37"/>
        <v/>
      </c>
      <c r="B228" s="44" t="str">
        <f t="shared" ca="1" si="38"/>
        <v/>
      </c>
      <c r="C228" s="31" t="str">
        <f t="shared" ca="1" si="45"/>
        <v/>
      </c>
      <c r="D228" s="32" t="str">
        <f t="shared" ca="1" si="39"/>
        <v/>
      </c>
      <c r="E228" s="4" t="str">
        <f t="shared" ca="1" si="40"/>
        <v/>
      </c>
      <c r="F228" s="31" t="str">
        <f t="shared" ca="1" si="46"/>
        <v/>
      </c>
      <c r="G228" s="32" t="str">
        <f t="shared" ca="1" si="41"/>
        <v/>
      </c>
      <c r="H228" s="77" t="str">
        <f t="shared" ca="1" si="42"/>
        <v/>
      </c>
      <c r="N228" s="159" t="str">
        <f t="shared" si="44"/>
        <v/>
      </c>
      <c r="O228" s="159" t="str">
        <f t="shared" si="43"/>
        <v/>
      </c>
    </row>
    <row r="229" spans="1:15">
      <c r="A229" s="164" t="str">
        <f t="shared" ca="1" si="37"/>
        <v/>
      </c>
      <c r="B229" s="44" t="str">
        <f t="shared" ca="1" si="38"/>
        <v/>
      </c>
      <c r="C229" s="31" t="str">
        <f t="shared" ca="1" si="45"/>
        <v/>
      </c>
      <c r="D229" s="32" t="str">
        <f t="shared" ca="1" si="39"/>
        <v/>
      </c>
      <c r="E229" s="4" t="str">
        <f t="shared" ca="1" si="40"/>
        <v/>
      </c>
      <c r="F229" s="31" t="str">
        <f t="shared" ca="1" si="46"/>
        <v/>
      </c>
      <c r="G229" s="32" t="str">
        <f t="shared" ca="1" si="41"/>
        <v/>
      </c>
      <c r="H229" s="77" t="str">
        <f t="shared" ca="1" si="42"/>
        <v/>
      </c>
      <c r="N229" s="159" t="str">
        <f t="shared" si="44"/>
        <v/>
      </c>
      <c r="O229" s="159" t="str">
        <f t="shared" si="43"/>
        <v/>
      </c>
    </row>
    <row r="230" spans="1:15">
      <c r="A230" s="164" t="str">
        <f t="shared" ca="1" si="37"/>
        <v/>
      </c>
      <c r="B230" s="44" t="str">
        <f t="shared" ca="1" si="38"/>
        <v/>
      </c>
      <c r="C230" s="31" t="str">
        <f t="shared" ca="1" si="45"/>
        <v/>
      </c>
      <c r="D230" s="32" t="str">
        <f t="shared" ca="1" si="39"/>
        <v/>
      </c>
      <c r="E230" s="4" t="str">
        <f t="shared" ca="1" si="40"/>
        <v/>
      </c>
      <c r="F230" s="31" t="str">
        <f t="shared" ca="1" si="46"/>
        <v/>
      </c>
      <c r="G230" s="32" t="str">
        <f t="shared" ca="1" si="41"/>
        <v/>
      </c>
      <c r="H230" s="77" t="str">
        <f t="shared" ca="1" si="42"/>
        <v/>
      </c>
      <c r="N230" s="159" t="str">
        <f t="shared" si="44"/>
        <v/>
      </c>
      <c r="O230" s="159" t="str">
        <f t="shared" si="43"/>
        <v/>
      </c>
    </row>
    <row r="231" spans="1:15">
      <c r="A231" s="164" t="str">
        <f t="shared" ref="A231:A287" ca="1" si="47">IF(AND(ISBLANK(P220), A230 = $P$1),NOW(),IF(ISBLANK(P220),"",P220))</f>
        <v/>
      </c>
      <c r="B231" s="44" t="str">
        <f t="shared" ref="B231:B287" ca="1" si="48">IF(COUNTIF(J:J,A231)=1,VLOOKUP(A231,J:K,2), IF(COUNTIF(J:J,A231)=0,$B$10,""))</f>
        <v/>
      </c>
      <c r="C231" s="31" t="str">
        <f t="shared" ca="1" si="45"/>
        <v/>
      </c>
      <c r="D231" s="32" t="str">
        <f t="shared" ref="D231:D287" ca="1" si="49">IF(ISERROR(B231-2),"",ROUNDUP(A231-$A$14,0)/360*$B$6*$B$5-ROUNDUP(A231-$A$14,0)/360*$B$7*$B$5*$B$14/100)</f>
        <v/>
      </c>
      <c r="E231" s="4" t="str">
        <f t="shared" ref="E231:E287" ca="1" si="50">IF(COUNTIF(L:L,A231)=1,VLOOKUP(A231,L:M,2), IF(COUNTIF(L:L,A231)=0,$C$10,""))</f>
        <v/>
      </c>
      <c r="F231" s="31" t="str">
        <f t="shared" ca="1" si="46"/>
        <v/>
      </c>
      <c r="G231" s="32" t="str">
        <f t="shared" ref="G231:G287" ca="1" si="51">IF(ISERROR(E231-2),"",ROUNDUP(A231-$A$14,0)/360*$C$6*$C$5-ROUNDUP(A231-$A$14,0)/360*$C$7*$C$5*$E$14/100)</f>
        <v/>
      </c>
      <c r="H231" s="77" t="str">
        <f t="shared" ref="H231:H287" ca="1" si="52">IF(ISERROR(E231-2),"",C231+D231-F231-G231)</f>
        <v/>
      </c>
      <c r="N231" s="159" t="str">
        <f t="shared" si="44"/>
        <v/>
      </c>
      <c r="O231" s="159" t="str">
        <f t="shared" si="43"/>
        <v/>
      </c>
    </row>
    <row r="232" spans="1:15">
      <c r="A232" s="164" t="str">
        <f t="shared" ca="1" si="47"/>
        <v/>
      </c>
      <c r="B232" s="44" t="str">
        <f t="shared" ca="1" si="48"/>
        <v/>
      </c>
      <c r="C232" s="31" t="str">
        <f t="shared" ca="1" si="45"/>
        <v/>
      </c>
      <c r="D232" s="32" t="str">
        <f t="shared" ca="1" si="49"/>
        <v/>
      </c>
      <c r="E232" s="4" t="str">
        <f t="shared" ca="1" si="50"/>
        <v/>
      </c>
      <c r="F232" s="31" t="str">
        <f t="shared" ca="1" si="46"/>
        <v/>
      </c>
      <c r="G232" s="32" t="str">
        <f t="shared" ca="1" si="51"/>
        <v/>
      </c>
      <c r="H232" s="77" t="str">
        <f t="shared" ca="1" si="52"/>
        <v/>
      </c>
      <c r="N232" s="159" t="str">
        <f t="shared" si="44"/>
        <v/>
      </c>
      <c r="O232" s="159" t="str">
        <f t="shared" si="43"/>
        <v/>
      </c>
    </row>
    <row r="233" spans="1:15">
      <c r="A233" s="164" t="str">
        <f t="shared" ca="1" si="47"/>
        <v/>
      </c>
      <c r="B233" s="44" t="str">
        <f t="shared" ca="1" si="48"/>
        <v/>
      </c>
      <c r="C233" s="31" t="str">
        <f t="shared" ca="1" si="45"/>
        <v/>
      </c>
      <c r="D233" s="32" t="str">
        <f t="shared" ca="1" si="49"/>
        <v/>
      </c>
      <c r="E233" s="4" t="str">
        <f t="shared" ca="1" si="50"/>
        <v/>
      </c>
      <c r="F233" s="31" t="str">
        <f t="shared" ca="1" si="46"/>
        <v/>
      </c>
      <c r="G233" s="32" t="str">
        <f t="shared" ca="1" si="51"/>
        <v/>
      </c>
      <c r="H233" s="77" t="str">
        <f t="shared" ca="1" si="52"/>
        <v/>
      </c>
      <c r="N233" s="159" t="str">
        <f t="shared" si="44"/>
        <v/>
      </c>
      <c r="O233" s="159" t="str">
        <f t="shared" si="43"/>
        <v/>
      </c>
    </row>
    <row r="234" spans="1:15">
      <c r="A234" s="164" t="str">
        <f t="shared" ca="1" si="47"/>
        <v/>
      </c>
      <c r="B234" s="44" t="str">
        <f t="shared" ca="1" si="48"/>
        <v/>
      </c>
      <c r="C234" s="31" t="str">
        <f t="shared" ca="1" si="45"/>
        <v/>
      </c>
      <c r="D234" s="32" t="str">
        <f t="shared" ca="1" si="49"/>
        <v/>
      </c>
      <c r="E234" s="4" t="str">
        <f t="shared" ca="1" si="50"/>
        <v/>
      </c>
      <c r="F234" s="31" t="str">
        <f t="shared" ca="1" si="46"/>
        <v/>
      </c>
      <c r="G234" s="32" t="str">
        <f t="shared" ca="1" si="51"/>
        <v/>
      </c>
      <c r="H234" s="77" t="str">
        <f t="shared" ca="1" si="52"/>
        <v/>
      </c>
      <c r="N234" s="159" t="str">
        <f t="shared" si="44"/>
        <v/>
      </c>
      <c r="O234" s="159" t="str">
        <f t="shared" si="43"/>
        <v/>
      </c>
    </row>
    <row r="235" spans="1:15">
      <c r="A235" s="164" t="str">
        <f t="shared" ca="1" si="47"/>
        <v/>
      </c>
      <c r="B235" s="44" t="str">
        <f t="shared" ca="1" si="48"/>
        <v/>
      </c>
      <c r="C235" s="31" t="str">
        <f t="shared" ca="1" si="45"/>
        <v/>
      </c>
      <c r="D235" s="32" t="str">
        <f t="shared" ca="1" si="49"/>
        <v/>
      </c>
      <c r="E235" s="4" t="str">
        <f t="shared" ca="1" si="50"/>
        <v/>
      </c>
      <c r="F235" s="31" t="str">
        <f t="shared" ca="1" si="46"/>
        <v/>
      </c>
      <c r="G235" s="32" t="str">
        <f t="shared" ca="1" si="51"/>
        <v/>
      </c>
      <c r="H235" s="77" t="str">
        <f t="shared" ca="1" si="52"/>
        <v/>
      </c>
      <c r="N235" s="159" t="str">
        <f t="shared" si="44"/>
        <v/>
      </c>
      <c r="O235" s="159" t="str">
        <f t="shared" si="43"/>
        <v/>
      </c>
    </row>
    <row r="236" spans="1:15">
      <c r="A236" s="164" t="str">
        <f t="shared" ca="1" si="47"/>
        <v/>
      </c>
      <c r="B236" s="44" t="str">
        <f t="shared" ca="1" si="48"/>
        <v/>
      </c>
      <c r="C236" s="31" t="str">
        <f t="shared" ca="1" si="45"/>
        <v/>
      </c>
      <c r="D236" s="32" t="str">
        <f t="shared" ca="1" si="49"/>
        <v/>
      </c>
      <c r="E236" s="4" t="str">
        <f t="shared" ca="1" si="50"/>
        <v/>
      </c>
      <c r="F236" s="31" t="str">
        <f t="shared" ca="1" si="46"/>
        <v/>
      </c>
      <c r="G236" s="32" t="str">
        <f t="shared" ca="1" si="51"/>
        <v/>
      </c>
      <c r="H236" s="77" t="str">
        <f t="shared" ca="1" si="52"/>
        <v/>
      </c>
      <c r="N236" s="159" t="str">
        <f t="shared" si="44"/>
        <v/>
      </c>
      <c r="O236" s="159" t="str">
        <f t="shared" si="43"/>
        <v/>
      </c>
    </row>
    <row r="237" spans="1:15">
      <c r="A237" s="164" t="str">
        <f t="shared" ca="1" si="47"/>
        <v/>
      </c>
      <c r="B237" s="44" t="str">
        <f t="shared" ca="1" si="48"/>
        <v/>
      </c>
      <c r="C237" s="31" t="str">
        <f t="shared" ca="1" si="45"/>
        <v/>
      </c>
      <c r="D237" s="32" t="str">
        <f t="shared" ca="1" si="49"/>
        <v/>
      </c>
      <c r="E237" s="4" t="str">
        <f t="shared" ca="1" si="50"/>
        <v/>
      </c>
      <c r="F237" s="31" t="str">
        <f t="shared" ca="1" si="46"/>
        <v/>
      </c>
      <c r="G237" s="32" t="str">
        <f t="shared" ca="1" si="51"/>
        <v/>
      </c>
      <c r="H237" s="77" t="str">
        <f t="shared" ca="1" si="52"/>
        <v/>
      </c>
      <c r="N237" s="159" t="str">
        <f t="shared" si="44"/>
        <v/>
      </c>
      <c r="O237" s="159" t="str">
        <f t="shared" si="43"/>
        <v/>
      </c>
    </row>
    <row r="238" spans="1:15">
      <c r="A238" s="164" t="str">
        <f t="shared" ca="1" si="47"/>
        <v/>
      </c>
      <c r="B238" s="44" t="str">
        <f t="shared" ca="1" si="48"/>
        <v/>
      </c>
      <c r="C238" s="31" t="str">
        <f t="shared" ca="1" si="45"/>
        <v/>
      </c>
      <c r="D238" s="32" t="str">
        <f t="shared" ca="1" si="49"/>
        <v/>
      </c>
      <c r="E238" s="4" t="str">
        <f t="shared" ca="1" si="50"/>
        <v/>
      </c>
      <c r="F238" s="31" t="str">
        <f t="shared" ca="1" si="46"/>
        <v/>
      </c>
      <c r="G238" s="32" t="str">
        <f t="shared" ca="1" si="51"/>
        <v/>
      </c>
      <c r="H238" s="77" t="str">
        <f t="shared" ca="1" si="52"/>
        <v/>
      </c>
      <c r="N238" s="159" t="str">
        <f t="shared" si="44"/>
        <v/>
      </c>
      <c r="O238" s="159" t="str">
        <f t="shared" si="43"/>
        <v/>
      </c>
    </row>
    <row r="239" spans="1:15">
      <c r="A239" s="164" t="str">
        <f t="shared" ca="1" si="47"/>
        <v/>
      </c>
      <c r="B239" s="44" t="str">
        <f t="shared" ca="1" si="48"/>
        <v/>
      </c>
      <c r="C239" s="31" t="str">
        <f t="shared" ca="1" si="45"/>
        <v/>
      </c>
      <c r="D239" s="32" t="str">
        <f t="shared" ca="1" si="49"/>
        <v/>
      </c>
      <c r="E239" s="4" t="str">
        <f t="shared" ca="1" si="50"/>
        <v/>
      </c>
      <c r="F239" s="31" t="str">
        <f t="shared" ca="1" si="46"/>
        <v/>
      </c>
      <c r="G239" s="32" t="str">
        <f t="shared" ca="1" si="51"/>
        <v/>
      </c>
      <c r="H239" s="77" t="str">
        <f t="shared" ca="1" si="52"/>
        <v/>
      </c>
      <c r="N239" s="159" t="str">
        <f t="shared" si="44"/>
        <v/>
      </c>
      <c r="O239" s="159" t="str">
        <f t="shared" si="43"/>
        <v/>
      </c>
    </row>
    <row r="240" spans="1:15">
      <c r="A240" s="164" t="str">
        <f t="shared" ca="1" si="47"/>
        <v/>
      </c>
      <c r="B240" s="44" t="str">
        <f t="shared" ca="1" si="48"/>
        <v/>
      </c>
      <c r="C240" s="31" t="str">
        <f t="shared" ca="1" si="45"/>
        <v/>
      </c>
      <c r="D240" s="32" t="str">
        <f t="shared" ca="1" si="49"/>
        <v/>
      </c>
      <c r="E240" s="4" t="str">
        <f t="shared" ca="1" si="50"/>
        <v/>
      </c>
      <c r="F240" s="31" t="str">
        <f t="shared" ca="1" si="46"/>
        <v/>
      </c>
      <c r="G240" s="32" t="str">
        <f t="shared" ca="1" si="51"/>
        <v/>
      </c>
      <c r="H240" s="77" t="str">
        <f t="shared" ca="1" si="52"/>
        <v/>
      </c>
      <c r="N240" s="159" t="str">
        <f t="shared" si="44"/>
        <v/>
      </c>
      <c r="O240" s="159" t="str">
        <f t="shared" si="43"/>
        <v/>
      </c>
    </row>
    <row r="241" spans="1:15">
      <c r="A241" s="164" t="str">
        <f t="shared" ca="1" si="47"/>
        <v/>
      </c>
      <c r="B241" s="44" t="str">
        <f t="shared" ca="1" si="48"/>
        <v/>
      </c>
      <c r="C241" s="31" t="str">
        <f t="shared" ca="1" si="45"/>
        <v/>
      </c>
      <c r="D241" s="32" t="str">
        <f t="shared" ca="1" si="49"/>
        <v/>
      </c>
      <c r="E241" s="4" t="str">
        <f t="shared" ca="1" si="50"/>
        <v/>
      </c>
      <c r="F241" s="31" t="str">
        <f t="shared" ca="1" si="46"/>
        <v/>
      </c>
      <c r="G241" s="32" t="str">
        <f t="shared" ca="1" si="51"/>
        <v/>
      </c>
      <c r="H241" s="77" t="str">
        <f t="shared" ca="1" si="52"/>
        <v/>
      </c>
      <c r="N241" s="159" t="str">
        <f t="shared" si="44"/>
        <v/>
      </c>
      <c r="O241" s="159" t="str">
        <f t="shared" si="43"/>
        <v/>
      </c>
    </row>
    <row r="242" spans="1:15">
      <c r="A242" s="164" t="str">
        <f t="shared" ca="1" si="47"/>
        <v/>
      </c>
      <c r="B242" s="44" t="str">
        <f t="shared" ca="1" si="48"/>
        <v/>
      </c>
      <c r="C242" s="31" t="str">
        <f t="shared" ca="1" si="45"/>
        <v/>
      </c>
      <c r="D242" s="32" t="str">
        <f t="shared" ca="1" si="49"/>
        <v/>
      </c>
      <c r="E242" s="4" t="str">
        <f t="shared" ca="1" si="50"/>
        <v/>
      </c>
      <c r="F242" s="31" t="str">
        <f t="shared" ca="1" si="46"/>
        <v/>
      </c>
      <c r="G242" s="32" t="str">
        <f t="shared" ca="1" si="51"/>
        <v/>
      </c>
      <c r="H242" s="77" t="str">
        <f t="shared" ca="1" si="52"/>
        <v/>
      </c>
      <c r="N242" s="159" t="str">
        <f t="shared" si="44"/>
        <v/>
      </c>
      <c r="O242" s="159" t="str">
        <f t="shared" si="43"/>
        <v/>
      </c>
    </row>
    <row r="243" spans="1:15">
      <c r="A243" s="164" t="str">
        <f t="shared" ca="1" si="47"/>
        <v/>
      </c>
      <c r="B243" s="44" t="str">
        <f t="shared" ca="1" si="48"/>
        <v/>
      </c>
      <c r="C243" s="31" t="str">
        <f t="shared" ca="1" si="45"/>
        <v/>
      </c>
      <c r="D243" s="32" t="str">
        <f t="shared" ca="1" si="49"/>
        <v/>
      </c>
      <c r="E243" s="4" t="str">
        <f t="shared" ca="1" si="50"/>
        <v/>
      </c>
      <c r="F243" s="31" t="str">
        <f t="shared" ca="1" si="46"/>
        <v/>
      </c>
      <c r="G243" s="32" t="str">
        <f t="shared" ca="1" si="51"/>
        <v/>
      </c>
      <c r="H243" s="77" t="str">
        <f t="shared" ca="1" si="52"/>
        <v/>
      </c>
      <c r="N243" s="159" t="str">
        <f t="shared" si="44"/>
        <v/>
      </c>
      <c r="O243" s="159" t="str">
        <f t="shared" si="43"/>
        <v/>
      </c>
    </row>
    <row r="244" spans="1:15">
      <c r="A244" s="164" t="str">
        <f t="shared" ca="1" si="47"/>
        <v/>
      </c>
      <c r="B244" s="44" t="str">
        <f t="shared" ca="1" si="48"/>
        <v/>
      </c>
      <c r="C244" s="31" t="str">
        <f t="shared" ca="1" si="45"/>
        <v/>
      </c>
      <c r="D244" s="32" t="str">
        <f t="shared" ca="1" si="49"/>
        <v/>
      </c>
      <c r="E244" s="4" t="str">
        <f t="shared" ca="1" si="50"/>
        <v/>
      </c>
      <c r="F244" s="31" t="str">
        <f t="shared" ca="1" si="46"/>
        <v/>
      </c>
      <c r="G244" s="32" t="str">
        <f t="shared" ca="1" si="51"/>
        <v/>
      </c>
      <c r="H244" s="77" t="str">
        <f t="shared" ca="1" si="52"/>
        <v/>
      </c>
      <c r="N244" s="159" t="str">
        <f t="shared" si="44"/>
        <v/>
      </c>
      <c r="O244" s="159" t="str">
        <f t="shared" si="43"/>
        <v/>
      </c>
    </row>
    <row r="245" spans="1:15">
      <c r="A245" s="164" t="str">
        <f t="shared" ca="1" si="47"/>
        <v/>
      </c>
      <c r="B245" s="44" t="str">
        <f t="shared" ca="1" si="48"/>
        <v/>
      </c>
      <c r="C245" s="31" t="str">
        <f t="shared" ca="1" si="45"/>
        <v/>
      </c>
      <c r="D245" s="32" t="str">
        <f t="shared" ca="1" si="49"/>
        <v/>
      </c>
      <c r="E245" s="4" t="str">
        <f t="shared" ca="1" si="50"/>
        <v/>
      </c>
      <c r="F245" s="31" t="str">
        <f t="shared" ca="1" si="46"/>
        <v/>
      </c>
      <c r="G245" s="32" t="str">
        <f t="shared" ca="1" si="51"/>
        <v/>
      </c>
      <c r="H245" s="77" t="str">
        <f t="shared" ca="1" si="52"/>
        <v/>
      </c>
      <c r="N245" s="159" t="str">
        <f t="shared" si="44"/>
        <v/>
      </c>
      <c r="O245" s="159" t="str">
        <f t="shared" si="43"/>
        <v/>
      </c>
    </row>
    <row r="246" spans="1:15">
      <c r="A246" s="164" t="str">
        <f t="shared" ca="1" si="47"/>
        <v/>
      </c>
      <c r="B246" s="44" t="str">
        <f t="shared" ca="1" si="48"/>
        <v/>
      </c>
      <c r="C246" s="31" t="str">
        <f t="shared" ca="1" si="45"/>
        <v/>
      </c>
      <c r="D246" s="32" t="str">
        <f t="shared" ca="1" si="49"/>
        <v/>
      </c>
      <c r="E246" s="4" t="str">
        <f t="shared" ca="1" si="50"/>
        <v/>
      </c>
      <c r="F246" s="31" t="str">
        <f t="shared" ca="1" si="46"/>
        <v/>
      </c>
      <c r="G246" s="32" t="str">
        <f t="shared" ca="1" si="51"/>
        <v/>
      </c>
      <c r="H246" s="77" t="str">
        <f t="shared" ca="1" si="52"/>
        <v/>
      </c>
      <c r="N246" s="159" t="str">
        <f t="shared" si="44"/>
        <v/>
      </c>
      <c r="O246" s="159" t="str">
        <f t="shared" si="43"/>
        <v/>
      </c>
    </row>
    <row r="247" spans="1:15">
      <c r="A247" s="164" t="str">
        <f t="shared" ca="1" si="47"/>
        <v/>
      </c>
      <c r="B247" s="44" t="str">
        <f t="shared" ca="1" si="48"/>
        <v/>
      </c>
      <c r="C247" s="31" t="str">
        <f t="shared" ca="1" si="45"/>
        <v/>
      </c>
      <c r="D247" s="32" t="str">
        <f t="shared" ca="1" si="49"/>
        <v/>
      </c>
      <c r="E247" s="4" t="str">
        <f t="shared" ca="1" si="50"/>
        <v/>
      </c>
      <c r="F247" s="31" t="str">
        <f t="shared" ca="1" si="46"/>
        <v/>
      </c>
      <c r="G247" s="32" t="str">
        <f t="shared" ca="1" si="51"/>
        <v/>
      </c>
      <c r="H247" s="77" t="str">
        <f t="shared" ca="1" si="52"/>
        <v/>
      </c>
      <c r="N247" s="159" t="str">
        <f t="shared" si="44"/>
        <v/>
      </c>
      <c r="O247" s="159" t="str">
        <f t="shared" si="43"/>
        <v/>
      </c>
    </row>
    <row r="248" spans="1:15">
      <c r="A248" s="164" t="str">
        <f t="shared" ca="1" si="47"/>
        <v/>
      </c>
      <c r="B248" s="44" t="str">
        <f t="shared" ca="1" si="48"/>
        <v/>
      </c>
      <c r="C248" s="31" t="str">
        <f t="shared" ca="1" si="45"/>
        <v/>
      </c>
      <c r="D248" s="32" t="str">
        <f t="shared" ca="1" si="49"/>
        <v/>
      </c>
      <c r="E248" s="4" t="str">
        <f t="shared" ca="1" si="50"/>
        <v/>
      </c>
      <c r="F248" s="31" t="str">
        <f t="shared" ca="1" si="46"/>
        <v/>
      </c>
      <c r="G248" s="32" t="str">
        <f t="shared" ca="1" si="51"/>
        <v/>
      </c>
      <c r="H248" s="77" t="str">
        <f t="shared" ca="1" si="52"/>
        <v/>
      </c>
      <c r="N248" s="159" t="str">
        <f t="shared" si="44"/>
        <v/>
      </c>
      <c r="O248" s="159" t="str">
        <f t="shared" si="43"/>
        <v/>
      </c>
    </row>
    <row r="249" spans="1:15">
      <c r="A249" s="164" t="str">
        <f t="shared" ca="1" si="47"/>
        <v/>
      </c>
      <c r="B249" s="44" t="str">
        <f t="shared" ca="1" si="48"/>
        <v/>
      </c>
      <c r="C249" s="31" t="str">
        <f t="shared" ca="1" si="45"/>
        <v/>
      </c>
      <c r="D249" s="32" t="str">
        <f t="shared" ca="1" si="49"/>
        <v/>
      </c>
      <c r="E249" s="4" t="str">
        <f t="shared" ca="1" si="50"/>
        <v/>
      </c>
      <c r="F249" s="31" t="str">
        <f t="shared" ca="1" si="46"/>
        <v/>
      </c>
      <c r="G249" s="32" t="str">
        <f t="shared" ca="1" si="51"/>
        <v/>
      </c>
      <c r="H249" s="77" t="str">
        <f t="shared" ca="1" si="52"/>
        <v/>
      </c>
      <c r="N249" s="159" t="str">
        <f t="shared" si="44"/>
        <v/>
      </c>
      <c r="O249" s="159" t="str">
        <f t="shared" si="43"/>
        <v/>
      </c>
    </row>
    <row r="250" spans="1:15">
      <c r="A250" s="164" t="str">
        <f t="shared" ca="1" si="47"/>
        <v/>
      </c>
      <c r="B250" s="44" t="str">
        <f t="shared" ca="1" si="48"/>
        <v/>
      </c>
      <c r="C250" s="31" t="str">
        <f t="shared" ca="1" si="45"/>
        <v/>
      </c>
      <c r="D250" s="32" t="str">
        <f t="shared" ca="1" si="49"/>
        <v/>
      </c>
      <c r="E250" s="4" t="str">
        <f t="shared" ca="1" si="50"/>
        <v/>
      </c>
      <c r="F250" s="31" t="str">
        <f t="shared" ca="1" si="46"/>
        <v/>
      </c>
      <c r="G250" s="32" t="str">
        <f t="shared" ca="1" si="51"/>
        <v/>
      </c>
      <c r="H250" s="77" t="str">
        <f t="shared" ca="1" si="52"/>
        <v/>
      </c>
      <c r="N250" s="159" t="str">
        <f t="shared" si="44"/>
        <v/>
      </c>
      <c r="O250" s="159" t="str">
        <f t="shared" si="43"/>
        <v/>
      </c>
    </row>
    <row r="251" spans="1:15">
      <c r="A251" s="164" t="str">
        <f t="shared" ca="1" si="47"/>
        <v/>
      </c>
      <c r="B251" s="44" t="str">
        <f t="shared" ca="1" si="48"/>
        <v/>
      </c>
      <c r="C251" s="31" t="str">
        <f t="shared" ca="1" si="45"/>
        <v/>
      </c>
      <c r="D251" s="32" t="str">
        <f t="shared" ca="1" si="49"/>
        <v/>
      </c>
      <c r="E251" s="4" t="str">
        <f t="shared" ca="1" si="50"/>
        <v/>
      </c>
      <c r="F251" s="31" t="str">
        <f t="shared" ca="1" si="46"/>
        <v/>
      </c>
      <c r="G251" s="32" t="str">
        <f t="shared" ca="1" si="51"/>
        <v/>
      </c>
      <c r="H251" s="77" t="str">
        <f t="shared" ca="1" si="52"/>
        <v/>
      </c>
      <c r="N251" s="159" t="str">
        <f t="shared" si="44"/>
        <v/>
      </c>
      <c r="O251" s="159" t="str">
        <f t="shared" si="43"/>
        <v/>
      </c>
    </row>
    <row r="252" spans="1:15">
      <c r="A252" s="164" t="str">
        <f t="shared" ca="1" si="47"/>
        <v/>
      </c>
      <c r="B252" s="44" t="str">
        <f t="shared" ca="1" si="48"/>
        <v/>
      </c>
      <c r="C252" s="31" t="str">
        <f t="shared" ca="1" si="45"/>
        <v/>
      </c>
      <c r="D252" s="32" t="str">
        <f t="shared" ca="1" si="49"/>
        <v/>
      </c>
      <c r="E252" s="4" t="str">
        <f t="shared" ca="1" si="50"/>
        <v/>
      </c>
      <c r="F252" s="31" t="str">
        <f t="shared" ca="1" si="46"/>
        <v/>
      </c>
      <c r="G252" s="32" t="str">
        <f t="shared" ca="1" si="51"/>
        <v/>
      </c>
      <c r="H252" s="77" t="str">
        <f t="shared" ca="1" si="52"/>
        <v/>
      </c>
      <c r="N252" s="159" t="str">
        <f t="shared" si="44"/>
        <v/>
      </c>
      <c r="O252" s="159" t="str">
        <f t="shared" si="43"/>
        <v/>
      </c>
    </row>
    <row r="253" spans="1:15">
      <c r="A253" s="164" t="str">
        <f t="shared" ca="1" si="47"/>
        <v/>
      </c>
      <c r="B253" s="44" t="str">
        <f t="shared" ca="1" si="48"/>
        <v/>
      </c>
      <c r="C253" s="31" t="str">
        <f t="shared" ca="1" si="45"/>
        <v/>
      </c>
      <c r="D253" s="32" t="str">
        <f t="shared" ca="1" si="49"/>
        <v/>
      </c>
      <c r="E253" s="4" t="str">
        <f t="shared" ca="1" si="50"/>
        <v/>
      </c>
      <c r="F253" s="31" t="str">
        <f t="shared" ca="1" si="46"/>
        <v/>
      </c>
      <c r="G253" s="32" t="str">
        <f t="shared" ca="1" si="51"/>
        <v/>
      </c>
      <c r="H253" s="77" t="str">
        <f t="shared" ca="1" si="52"/>
        <v/>
      </c>
      <c r="N253" s="159" t="str">
        <f t="shared" si="44"/>
        <v/>
      </c>
      <c r="O253" s="159" t="str">
        <f t="shared" si="43"/>
        <v/>
      </c>
    </row>
    <row r="254" spans="1:15">
      <c r="A254" s="164" t="str">
        <f t="shared" ca="1" si="47"/>
        <v/>
      </c>
      <c r="B254" s="44" t="str">
        <f t="shared" ca="1" si="48"/>
        <v/>
      </c>
      <c r="C254" s="31" t="str">
        <f t="shared" ca="1" si="45"/>
        <v/>
      </c>
      <c r="D254" s="32" t="str">
        <f t="shared" ca="1" si="49"/>
        <v/>
      </c>
      <c r="E254" s="4" t="str">
        <f t="shared" ca="1" si="50"/>
        <v/>
      </c>
      <c r="F254" s="31" t="str">
        <f t="shared" ca="1" si="46"/>
        <v/>
      </c>
      <c r="G254" s="32" t="str">
        <f t="shared" ca="1" si="51"/>
        <v/>
      </c>
      <c r="H254" s="77" t="str">
        <f t="shared" ca="1" si="52"/>
        <v/>
      </c>
      <c r="N254" s="159" t="str">
        <f t="shared" si="44"/>
        <v/>
      </c>
      <c r="O254" s="159" t="str">
        <f t="shared" si="43"/>
        <v/>
      </c>
    </row>
    <row r="255" spans="1:15">
      <c r="A255" s="164" t="str">
        <f t="shared" ca="1" si="47"/>
        <v/>
      </c>
      <c r="B255" s="44" t="str">
        <f t="shared" ca="1" si="48"/>
        <v/>
      </c>
      <c r="C255" s="31" t="str">
        <f t="shared" ca="1" si="45"/>
        <v/>
      </c>
      <c r="D255" s="32" t="str">
        <f t="shared" ca="1" si="49"/>
        <v/>
      </c>
      <c r="E255" s="4" t="str">
        <f t="shared" ca="1" si="50"/>
        <v/>
      </c>
      <c r="F255" s="31" t="str">
        <f t="shared" ca="1" si="46"/>
        <v/>
      </c>
      <c r="G255" s="32" t="str">
        <f t="shared" ca="1" si="51"/>
        <v/>
      </c>
      <c r="H255" s="77" t="str">
        <f t="shared" ca="1" si="52"/>
        <v/>
      </c>
      <c r="N255" s="159" t="str">
        <f t="shared" si="44"/>
        <v/>
      </c>
      <c r="O255" s="159" t="str">
        <f t="shared" si="43"/>
        <v/>
      </c>
    </row>
    <row r="256" spans="1:15">
      <c r="A256" s="164" t="str">
        <f t="shared" ca="1" si="47"/>
        <v/>
      </c>
      <c r="B256" s="44" t="str">
        <f t="shared" ca="1" si="48"/>
        <v/>
      </c>
      <c r="C256" s="31" t="str">
        <f t="shared" ca="1" si="45"/>
        <v/>
      </c>
      <c r="D256" s="32" t="str">
        <f t="shared" ca="1" si="49"/>
        <v/>
      </c>
      <c r="E256" s="4" t="str">
        <f t="shared" ca="1" si="50"/>
        <v/>
      </c>
      <c r="F256" s="31" t="str">
        <f t="shared" ca="1" si="46"/>
        <v/>
      </c>
      <c r="G256" s="32" t="str">
        <f t="shared" ca="1" si="51"/>
        <v/>
      </c>
      <c r="H256" s="77" t="str">
        <f t="shared" ca="1" si="52"/>
        <v/>
      </c>
      <c r="N256" s="159" t="str">
        <f t="shared" si="44"/>
        <v/>
      </c>
      <c r="O256" s="159" t="str">
        <f t="shared" si="43"/>
        <v/>
      </c>
    </row>
    <row r="257" spans="1:15">
      <c r="A257" s="164" t="str">
        <f t="shared" ca="1" si="47"/>
        <v/>
      </c>
      <c r="B257" s="44" t="str">
        <f t="shared" ca="1" si="48"/>
        <v/>
      </c>
      <c r="C257" s="31" t="str">
        <f t="shared" ca="1" si="45"/>
        <v/>
      </c>
      <c r="D257" s="32" t="str">
        <f t="shared" ca="1" si="49"/>
        <v/>
      </c>
      <c r="E257" s="4" t="str">
        <f t="shared" ca="1" si="50"/>
        <v/>
      </c>
      <c r="F257" s="31" t="str">
        <f t="shared" ca="1" si="46"/>
        <v/>
      </c>
      <c r="G257" s="32" t="str">
        <f t="shared" ca="1" si="51"/>
        <v/>
      </c>
      <c r="H257" s="77" t="str">
        <f t="shared" ca="1" si="52"/>
        <v/>
      </c>
      <c r="N257" s="159" t="str">
        <f t="shared" si="44"/>
        <v/>
      </c>
      <c r="O257" s="159" t="str">
        <f t="shared" si="43"/>
        <v/>
      </c>
    </row>
    <row r="258" spans="1:15">
      <c r="A258" s="164" t="str">
        <f t="shared" ca="1" si="47"/>
        <v/>
      </c>
      <c r="B258" s="44" t="str">
        <f t="shared" ca="1" si="48"/>
        <v/>
      </c>
      <c r="C258" s="31" t="str">
        <f t="shared" ca="1" si="45"/>
        <v/>
      </c>
      <c r="D258" s="32" t="str">
        <f t="shared" ca="1" si="49"/>
        <v/>
      </c>
      <c r="E258" s="4" t="str">
        <f t="shared" ca="1" si="50"/>
        <v/>
      </c>
      <c r="F258" s="31" t="str">
        <f t="shared" ca="1" si="46"/>
        <v/>
      </c>
      <c r="G258" s="32" t="str">
        <f t="shared" ca="1" si="51"/>
        <v/>
      </c>
      <c r="H258" s="77" t="str">
        <f t="shared" ca="1" si="52"/>
        <v/>
      </c>
      <c r="N258" s="159" t="str">
        <f t="shared" si="44"/>
        <v/>
      </c>
      <c r="O258" s="159" t="str">
        <f t="shared" si="43"/>
        <v/>
      </c>
    </row>
    <row r="259" spans="1:15">
      <c r="A259" s="164" t="str">
        <f t="shared" ca="1" si="47"/>
        <v/>
      </c>
      <c r="B259" s="44" t="str">
        <f t="shared" ca="1" si="48"/>
        <v/>
      </c>
      <c r="C259" s="31" t="str">
        <f t="shared" ca="1" si="45"/>
        <v/>
      </c>
      <c r="D259" s="32" t="str">
        <f t="shared" ca="1" si="49"/>
        <v/>
      </c>
      <c r="E259" s="4" t="str">
        <f t="shared" ca="1" si="50"/>
        <v/>
      </c>
      <c r="F259" s="31" t="str">
        <f t="shared" ca="1" si="46"/>
        <v/>
      </c>
      <c r="G259" s="32" t="str">
        <f t="shared" ca="1" si="51"/>
        <v/>
      </c>
      <c r="H259" s="77" t="str">
        <f t="shared" ca="1" si="52"/>
        <v/>
      </c>
      <c r="N259" s="159" t="str">
        <f t="shared" si="44"/>
        <v/>
      </c>
      <c r="O259" s="159" t="str">
        <f t="shared" si="43"/>
        <v/>
      </c>
    </row>
    <row r="260" spans="1:15">
      <c r="A260" s="164" t="str">
        <f t="shared" ca="1" si="47"/>
        <v/>
      </c>
      <c r="B260" s="44" t="str">
        <f t="shared" ca="1" si="48"/>
        <v/>
      </c>
      <c r="C260" s="31" t="str">
        <f t="shared" ca="1" si="45"/>
        <v/>
      </c>
      <c r="D260" s="32" t="str">
        <f t="shared" ca="1" si="49"/>
        <v/>
      </c>
      <c r="E260" s="4" t="str">
        <f t="shared" ca="1" si="50"/>
        <v/>
      </c>
      <c r="F260" s="31" t="str">
        <f t="shared" ca="1" si="46"/>
        <v/>
      </c>
      <c r="G260" s="32" t="str">
        <f t="shared" ca="1" si="51"/>
        <v/>
      </c>
      <c r="H260" s="77" t="str">
        <f t="shared" ca="1" si="52"/>
        <v/>
      </c>
      <c r="N260" s="159" t="str">
        <f t="shared" si="44"/>
        <v/>
      </c>
      <c r="O260" s="159" t="str">
        <f t="shared" ref="O260:O323" si="53">IF(N260&gt;$A$14,N260,"")</f>
        <v/>
      </c>
    </row>
    <row r="261" spans="1:15">
      <c r="A261" s="164" t="str">
        <f t="shared" ca="1" si="47"/>
        <v/>
      </c>
      <c r="B261" s="44" t="str">
        <f t="shared" ca="1" si="48"/>
        <v/>
      </c>
      <c r="C261" s="31" t="str">
        <f t="shared" ca="1" si="45"/>
        <v/>
      </c>
      <c r="D261" s="32" t="str">
        <f t="shared" ca="1" si="49"/>
        <v/>
      </c>
      <c r="E261" s="4" t="str">
        <f t="shared" ca="1" si="50"/>
        <v/>
      </c>
      <c r="F261" s="31" t="str">
        <f t="shared" ca="1" si="46"/>
        <v/>
      </c>
      <c r="G261" s="32" t="str">
        <f t="shared" ca="1" si="51"/>
        <v/>
      </c>
      <c r="H261" s="77" t="str">
        <f t="shared" ca="1" si="52"/>
        <v/>
      </c>
      <c r="N261" s="159" t="str">
        <f t="shared" si="44"/>
        <v/>
      </c>
      <c r="O261" s="159" t="str">
        <f t="shared" si="53"/>
        <v/>
      </c>
    </row>
    <row r="262" spans="1:15">
      <c r="A262" s="164" t="str">
        <f t="shared" ca="1" si="47"/>
        <v/>
      </c>
      <c r="B262" s="44" t="str">
        <f t="shared" ca="1" si="48"/>
        <v/>
      </c>
      <c r="C262" s="31" t="str">
        <f t="shared" ca="1" si="45"/>
        <v/>
      </c>
      <c r="D262" s="32" t="str">
        <f t="shared" ca="1" si="49"/>
        <v/>
      </c>
      <c r="E262" s="4" t="str">
        <f t="shared" ca="1" si="50"/>
        <v/>
      </c>
      <c r="F262" s="31" t="str">
        <f t="shared" ca="1" si="46"/>
        <v/>
      </c>
      <c r="G262" s="32" t="str">
        <f t="shared" ca="1" si="51"/>
        <v/>
      </c>
      <c r="H262" s="77" t="str">
        <f t="shared" ca="1" si="52"/>
        <v/>
      </c>
      <c r="N262" s="159" t="str">
        <f t="shared" si="44"/>
        <v/>
      </c>
      <c r="O262" s="159" t="str">
        <f t="shared" si="53"/>
        <v/>
      </c>
    </row>
    <row r="263" spans="1:15">
      <c r="A263" s="164" t="str">
        <f t="shared" ca="1" si="47"/>
        <v/>
      </c>
      <c r="B263" s="44" t="str">
        <f t="shared" ca="1" si="48"/>
        <v/>
      </c>
      <c r="C263" s="31" t="str">
        <f t="shared" ca="1" si="45"/>
        <v/>
      </c>
      <c r="D263" s="32" t="str">
        <f t="shared" ca="1" si="49"/>
        <v/>
      </c>
      <c r="E263" s="4" t="str">
        <f t="shared" ca="1" si="50"/>
        <v/>
      </c>
      <c r="F263" s="31" t="str">
        <f t="shared" ca="1" si="46"/>
        <v/>
      </c>
      <c r="G263" s="32" t="str">
        <f t="shared" ca="1" si="51"/>
        <v/>
      </c>
      <c r="H263" s="77" t="str">
        <f t="shared" ca="1" si="52"/>
        <v/>
      </c>
      <c r="N263" s="159" t="str">
        <f t="shared" si="44"/>
        <v/>
      </c>
      <c r="O263" s="159" t="str">
        <f t="shared" si="53"/>
        <v/>
      </c>
    </row>
    <row r="264" spans="1:15">
      <c r="A264" s="164" t="str">
        <f t="shared" ca="1" si="47"/>
        <v/>
      </c>
      <c r="B264" s="44" t="str">
        <f t="shared" ca="1" si="48"/>
        <v/>
      </c>
      <c r="C264" s="31" t="str">
        <f t="shared" ca="1" si="45"/>
        <v/>
      </c>
      <c r="D264" s="32" t="str">
        <f t="shared" ca="1" si="49"/>
        <v/>
      </c>
      <c r="E264" s="4" t="str">
        <f t="shared" ca="1" si="50"/>
        <v/>
      </c>
      <c r="F264" s="31" t="str">
        <f t="shared" ca="1" si="46"/>
        <v/>
      </c>
      <c r="G264" s="32" t="str">
        <f t="shared" ca="1" si="51"/>
        <v/>
      </c>
      <c r="H264" s="77" t="str">
        <f t="shared" ca="1" si="52"/>
        <v/>
      </c>
      <c r="N264" s="159" t="str">
        <f t="shared" ref="N264:N327" si="54">IF(COUNTIF(L:L,J264),J264,"")</f>
        <v/>
      </c>
      <c r="O264" s="159" t="str">
        <f t="shared" si="53"/>
        <v/>
      </c>
    </row>
    <row r="265" spans="1:15">
      <c r="A265" s="164" t="str">
        <f t="shared" ca="1" si="47"/>
        <v/>
      </c>
      <c r="B265" s="44" t="str">
        <f t="shared" ca="1" si="48"/>
        <v/>
      </c>
      <c r="C265" s="31" t="str">
        <f t="shared" ca="1" si="45"/>
        <v/>
      </c>
      <c r="D265" s="32" t="str">
        <f t="shared" ca="1" si="49"/>
        <v/>
      </c>
      <c r="E265" s="4" t="str">
        <f t="shared" ca="1" si="50"/>
        <v/>
      </c>
      <c r="F265" s="31" t="str">
        <f t="shared" ca="1" si="46"/>
        <v/>
      </c>
      <c r="G265" s="32" t="str">
        <f t="shared" ca="1" si="51"/>
        <v/>
      </c>
      <c r="H265" s="77" t="str">
        <f t="shared" ca="1" si="52"/>
        <v/>
      </c>
      <c r="N265" s="159" t="str">
        <f t="shared" si="54"/>
        <v/>
      </c>
      <c r="O265" s="159" t="str">
        <f t="shared" si="53"/>
        <v/>
      </c>
    </row>
    <row r="266" spans="1:15">
      <c r="A266" s="164" t="str">
        <f t="shared" ca="1" si="47"/>
        <v/>
      </c>
      <c r="B266" s="44" t="str">
        <f t="shared" ca="1" si="48"/>
        <v/>
      </c>
      <c r="C266" s="31" t="str">
        <f t="shared" ca="1" si="45"/>
        <v/>
      </c>
      <c r="D266" s="32" t="str">
        <f t="shared" ca="1" si="49"/>
        <v/>
      </c>
      <c r="E266" s="4" t="str">
        <f t="shared" ca="1" si="50"/>
        <v/>
      </c>
      <c r="F266" s="31" t="str">
        <f t="shared" ca="1" si="46"/>
        <v/>
      </c>
      <c r="G266" s="32" t="str">
        <f t="shared" ca="1" si="51"/>
        <v/>
      </c>
      <c r="H266" s="77" t="str">
        <f t="shared" ca="1" si="52"/>
        <v/>
      </c>
      <c r="N266" s="159" t="str">
        <f t="shared" si="54"/>
        <v/>
      </c>
      <c r="O266" s="159" t="str">
        <f t="shared" si="53"/>
        <v/>
      </c>
    </row>
    <row r="267" spans="1:15">
      <c r="A267" s="164" t="str">
        <f t="shared" ca="1" si="47"/>
        <v/>
      </c>
      <c r="B267" s="44" t="str">
        <f t="shared" ca="1" si="48"/>
        <v/>
      </c>
      <c r="C267" s="31" t="str">
        <f t="shared" ca="1" si="45"/>
        <v/>
      </c>
      <c r="D267" s="32" t="str">
        <f t="shared" ca="1" si="49"/>
        <v/>
      </c>
      <c r="E267" s="4" t="str">
        <f t="shared" ca="1" si="50"/>
        <v/>
      </c>
      <c r="F267" s="31" t="str">
        <f t="shared" ca="1" si="46"/>
        <v/>
      </c>
      <c r="G267" s="32" t="str">
        <f t="shared" ca="1" si="51"/>
        <v/>
      </c>
      <c r="H267" s="77" t="str">
        <f t="shared" ca="1" si="52"/>
        <v/>
      </c>
      <c r="N267" s="159" t="str">
        <f t="shared" si="54"/>
        <v/>
      </c>
      <c r="O267" s="159" t="str">
        <f t="shared" si="53"/>
        <v/>
      </c>
    </row>
    <row r="268" spans="1:15">
      <c r="A268" s="164" t="str">
        <f t="shared" ca="1" si="47"/>
        <v/>
      </c>
      <c r="B268" s="44" t="str">
        <f t="shared" ca="1" si="48"/>
        <v/>
      </c>
      <c r="C268" s="31" t="str">
        <f t="shared" ca="1" si="45"/>
        <v/>
      </c>
      <c r="D268" s="32" t="str">
        <f t="shared" ca="1" si="49"/>
        <v/>
      </c>
      <c r="E268" s="4" t="str">
        <f t="shared" ca="1" si="50"/>
        <v/>
      </c>
      <c r="F268" s="31" t="str">
        <f t="shared" ca="1" si="46"/>
        <v/>
      </c>
      <c r="G268" s="32" t="str">
        <f t="shared" ca="1" si="51"/>
        <v/>
      </c>
      <c r="H268" s="77" t="str">
        <f t="shared" ca="1" si="52"/>
        <v/>
      </c>
      <c r="N268" s="159" t="str">
        <f t="shared" si="54"/>
        <v/>
      </c>
      <c r="O268" s="159" t="str">
        <f t="shared" si="53"/>
        <v/>
      </c>
    </row>
    <row r="269" spans="1:15">
      <c r="A269" s="164" t="str">
        <f t="shared" ca="1" si="47"/>
        <v/>
      </c>
      <c r="B269" s="44" t="str">
        <f t="shared" ca="1" si="48"/>
        <v/>
      </c>
      <c r="C269" s="31" t="str">
        <f t="shared" ca="1" si="45"/>
        <v/>
      </c>
      <c r="D269" s="32" t="str">
        <f t="shared" ca="1" si="49"/>
        <v/>
      </c>
      <c r="E269" s="4" t="str">
        <f t="shared" ca="1" si="50"/>
        <v/>
      </c>
      <c r="F269" s="31" t="str">
        <f t="shared" ca="1" si="46"/>
        <v/>
      </c>
      <c r="G269" s="32" t="str">
        <f t="shared" ca="1" si="51"/>
        <v/>
      </c>
      <c r="H269" s="77" t="str">
        <f t="shared" ca="1" si="52"/>
        <v/>
      </c>
      <c r="N269" s="159" t="str">
        <f t="shared" si="54"/>
        <v/>
      </c>
      <c r="O269" s="159" t="str">
        <f t="shared" si="53"/>
        <v/>
      </c>
    </row>
    <row r="270" spans="1:15">
      <c r="A270" s="164" t="str">
        <f t="shared" ca="1" si="47"/>
        <v/>
      </c>
      <c r="B270" s="44" t="str">
        <f t="shared" ca="1" si="48"/>
        <v/>
      </c>
      <c r="C270" s="31" t="str">
        <f t="shared" ca="1" si="45"/>
        <v/>
      </c>
      <c r="D270" s="32" t="str">
        <f t="shared" ca="1" si="49"/>
        <v/>
      </c>
      <c r="E270" s="4" t="str">
        <f t="shared" ca="1" si="50"/>
        <v/>
      </c>
      <c r="F270" s="31" t="str">
        <f t="shared" ca="1" si="46"/>
        <v/>
      </c>
      <c r="G270" s="32" t="str">
        <f t="shared" ca="1" si="51"/>
        <v/>
      </c>
      <c r="H270" s="77" t="str">
        <f t="shared" ca="1" si="52"/>
        <v/>
      </c>
      <c r="N270" s="159" t="str">
        <f t="shared" si="54"/>
        <v/>
      </c>
      <c r="O270" s="159" t="str">
        <f t="shared" si="53"/>
        <v/>
      </c>
    </row>
    <row r="271" spans="1:15">
      <c r="A271" s="164" t="str">
        <f t="shared" ca="1" si="47"/>
        <v/>
      </c>
      <c r="B271" s="44" t="str">
        <f t="shared" ca="1" si="48"/>
        <v/>
      </c>
      <c r="C271" s="31" t="str">
        <f t="shared" ca="1" si="45"/>
        <v/>
      </c>
      <c r="D271" s="32" t="str">
        <f t="shared" ca="1" si="49"/>
        <v/>
      </c>
      <c r="E271" s="4" t="str">
        <f t="shared" ca="1" si="50"/>
        <v/>
      </c>
      <c r="F271" s="31" t="str">
        <f t="shared" ca="1" si="46"/>
        <v/>
      </c>
      <c r="G271" s="32" t="str">
        <f t="shared" ca="1" si="51"/>
        <v/>
      </c>
      <c r="H271" s="77" t="str">
        <f t="shared" ca="1" si="52"/>
        <v/>
      </c>
      <c r="N271" s="159" t="str">
        <f t="shared" si="54"/>
        <v/>
      </c>
      <c r="O271" s="159" t="str">
        <f t="shared" si="53"/>
        <v/>
      </c>
    </row>
    <row r="272" spans="1:15">
      <c r="A272" s="164" t="str">
        <f t="shared" ca="1" si="47"/>
        <v/>
      </c>
      <c r="B272" s="44" t="str">
        <f t="shared" ca="1" si="48"/>
        <v/>
      </c>
      <c r="C272" s="31" t="str">
        <f t="shared" ref="C272:C287" ca="1" si="55">IF(ISERROR(B272-2),"",(B272-$B$14)/100*$B$5)</f>
        <v/>
      </c>
      <c r="D272" s="32" t="str">
        <f t="shared" ca="1" si="49"/>
        <v/>
      </c>
      <c r="E272" s="4" t="str">
        <f t="shared" ca="1" si="50"/>
        <v/>
      </c>
      <c r="F272" s="31" t="str">
        <f t="shared" ref="F272:F287" ca="1" si="56">IF(ISERROR(E272-2), "", (E272-$E$14)/100*$C$5)</f>
        <v/>
      </c>
      <c r="G272" s="32" t="str">
        <f t="shared" ca="1" si="51"/>
        <v/>
      </c>
      <c r="H272" s="77" t="str">
        <f t="shared" ca="1" si="52"/>
        <v/>
      </c>
      <c r="N272" s="159" t="str">
        <f t="shared" si="54"/>
        <v/>
      </c>
      <c r="O272" s="159" t="str">
        <f t="shared" si="53"/>
        <v/>
      </c>
    </row>
    <row r="273" spans="1:15">
      <c r="A273" s="164" t="str">
        <f t="shared" ca="1" si="47"/>
        <v/>
      </c>
      <c r="B273" s="44" t="str">
        <f t="shared" ca="1" si="48"/>
        <v/>
      </c>
      <c r="C273" s="31" t="str">
        <f t="shared" ca="1" si="55"/>
        <v/>
      </c>
      <c r="D273" s="32" t="str">
        <f t="shared" ca="1" si="49"/>
        <v/>
      </c>
      <c r="E273" s="4" t="str">
        <f t="shared" ca="1" si="50"/>
        <v/>
      </c>
      <c r="F273" s="31" t="str">
        <f t="shared" ca="1" si="56"/>
        <v/>
      </c>
      <c r="G273" s="32" t="str">
        <f t="shared" ca="1" si="51"/>
        <v/>
      </c>
      <c r="H273" s="77" t="str">
        <f t="shared" ca="1" si="52"/>
        <v/>
      </c>
      <c r="N273" s="159" t="str">
        <f t="shared" si="54"/>
        <v/>
      </c>
      <c r="O273" s="159" t="str">
        <f t="shared" si="53"/>
        <v/>
      </c>
    </row>
    <row r="274" spans="1:15">
      <c r="A274" s="164" t="str">
        <f t="shared" ca="1" si="47"/>
        <v/>
      </c>
      <c r="B274" s="44" t="str">
        <f t="shared" ca="1" si="48"/>
        <v/>
      </c>
      <c r="C274" s="31" t="str">
        <f t="shared" ca="1" si="55"/>
        <v/>
      </c>
      <c r="D274" s="32" t="str">
        <f t="shared" ca="1" si="49"/>
        <v/>
      </c>
      <c r="E274" s="4" t="str">
        <f t="shared" ca="1" si="50"/>
        <v/>
      </c>
      <c r="F274" s="31" t="str">
        <f t="shared" ca="1" si="56"/>
        <v/>
      </c>
      <c r="G274" s="32" t="str">
        <f t="shared" ca="1" si="51"/>
        <v/>
      </c>
      <c r="H274" s="77" t="str">
        <f t="shared" ca="1" si="52"/>
        <v/>
      </c>
      <c r="N274" s="159" t="str">
        <f t="shared" si="54"/>
        <v/>
      </c>
      <c r="O274" s="159" t="str">
        <f t="shared" si="53"/>
        <v/>
      </c>
    </row>
    <row r="275" spans="1:15">
      <c r="A275" s="164" t="str">
        <f t="shared" ca="1" si="47"/>
        <v/>
      </c>
      <c r="B275" s="44" t="str">
        <f t="shared" ca="1" si="48"/>
        <v/>
      </c>
      <c r="C275" s="31" t="str">
        <f t="shared" ca="1" si="55"/>
        <v/>
      </c>
      <c r="D275" s="32" t="str">
        <f t="shared" ca="1" si="49"/>
        <v/>
      </c>
      <c r="E275" s="4" t="str">
        <f t="shared" ca="1" si="50"/>
        <v/>
      </c>
      <c r="F275" s="31" t="str">
        <f t="shared" ca="1" si="56"/>
        <v/>
      </c>
      <c r="G275" s="32" t="str">
        <f t="shared" ca="1" si="51"/>
        <v/>
      </c>
      <c r="H275" s="77" t="str">
        <f t="shared" ca="1" si="52"/>
        <v/>
      </c>
      <c r="N275" s="159" t="str">
        <f t="shared" si="54"/>
        <v/>
      </c>
      <c r="O275" s="159" t="str">
        <f t="shared" si="53"/>
        <v/>
      </c>
    </row>
    <row r="276" spans="1:15">
      <c r="A276" s="164" t="str">
        <f t="shared" ca="1" si="47"/>
        <v/>
      </c>
      <c r="B276" s="44" t="str">
        <f t="shared" ca="1" si="48"/>
        <v/>
      </c>
      <c r="C276" s="31" t="str">
        <f t="shared" ca="1" si="55"/>
        <v/>
      </c>
      <c r="D276" s="32" t="str">
        <f t="shared" ca="1" si="49"/>
        <v/>
      </c>
      <c r="E276" s="4" t="str">
        <f t="shared" ca="1" si="50"/>
        <v/>
      </c>
      <c r="F276" s="31" t="str">
        <f t="shared" ca="1" si="56"/>
        <v/>
      </c>
      <c r="G276" s="32" t="str">
        <f t="shared" ca="1" si="51"/>
        <v/>
      </c>
      <c r="H276" s="77" t="str">
        <f t="shared" ca="1" si="52"/>
        <v/>
      </c>
      <c r="N276" s="159" t="str">
        <f t="shared" si="54"/>
        <v/>
      </c>
      <c r="O276" s="159" t="str">
        <f t="shared" si="53"/>
        <v/>
      </c>
    </row>
    <row r="277" spans="1:15">
      <c r="A277" s="164" t="str">
        <f t="shared" ca="1" si="47"/>
        <v/>
      </c>
      <c r="B277" s="44" t="str">
        <f t="shared" ca="1" si="48"/>
        <v/>
      </c>
      <c r="C277" s="31" t="str">
        <f t="shared" ca="1" si="55"/>
        <v/>
      </c>
      <c r="D277" s="32" t="str">
        <f t="shared" ca="1" si="49"/>
        <v/>
      </c>
      <c r="E277" s="4" t="str">
        <f t="shared" ca="1" si="50"/>
        <v/>
      </c>
      <c r="F277" s="31" t="str">
        <f t="shared" ca="1" si="56"/>
        <v/>
      </c>
      <c r="G277" s="32" t="str">
        <f t="shared" ca="1" si="51"/>
        <v/>
      </c>
      <c r="H277" s="77" t="str">
        <f t="shared" ca="1" si="52"/>
        <v/>
      </c>
      <c r="N277" s="159" t="str">
        <f t="shared" si="54"/>
        <v/>
      </c>
      <c r="O277" s="159" t="str">
        <f t="shared" si="53"/>
        <v/>
      </c>
    </row>
    <row r="278" spans="1:15">
      <c r="A278" s="164" t="str">
        <f t="shared" ca="1" si="47"/>
        <v/>
      </c>
      <c r="B278" s="44" t="str">
        <f t="shared" ca="1" si="48"/>
        <v/>
      </c>
      <c r="C278" s="31" t="str">
        <f t="shared" ca="1" si="55"/>
        <v/>
      </c>
      <c r="D278" s="32" t="str">
        <f t="shared" ca="1" si="49"/>
        <v/>
      </c>
      <c r="E278" s="4" t="str">
        <f t="shared" ca="1" si="50"/>
        <v/>
      </c>
      <c r="F278" s="31" t="str">
        <f t="shared" ca="1" si="56"/>
        <v/>
      </c>
      <c r="G278" s="32" t="str">
        <f t="shared" ca="1" si="51"/>
        <v/>
      </c>
      <c r="H278" s="77" t="str">
        <f t="shared" ca="1" si="52"/>
        <v/>
      </c>
      <c r="N278" s="159" t="str">
        <f t="shared" si="54"/>
        <v/>
      </c>
      <c r="O278" s="159" t="str">
        <f t="shared" si="53"/>
        <v/>
      </c>
    </row>
    <row r="279" spans="1:15">
      <c r="A279" s="164" t="str">
        <f t="shared" ca="1" si="47"/>
        <v/>
      </c>
      <c r="B279" s="44" t="str">
        <f t="shared" ca="1" si="48"/>
        <v/>
      </c>
      <c r="C279" s="31" t="str">
        <f t="shared" ca="1" si="55"/>
        <v/>
      </c>
      <c r="D279" s="32" t="str">
        <f t="shared" ca="1" si="49"/>
        <v/>
      </c>
      <c r="E279" s="4" t="str">
        <f t="shared" ca="1" si="50"/>
        <v/>
      </c>
      <c r="F279" s="31" t="str">
        <f t="shared" ca="1" si="56"/>
        <v/>
      </c>
      <c r="G279" s="32" t="str">
        <f t="shared" ca="1" si="51"/>
        <v/>
      </c>
      <c r="H279" s="77" t="str">
        <f t="shared" ca="1" si="52"/>
        <v/>
      </c>
      <c r="N279" s="159" t="str">
        <f t="shared" si="54"/>
        <v/>
      </c>
      <c r="O279" s="159" t="str">
        <f t="shared" si="53"/>
        <v/>
      </c>
    </row>
    <row r="280" spans="1:15">
      <c r="A280" s="164" t="str">
        <f t="shared" ca="1" si="47"/>
        <v/>
      </c>
      <c r="B280" s="44" t="str">
        <f t="shared" ca="1" si="48"/>
        <v/>
      </c>
      <c r="C280" s="31" t="str">
        <f t="shared" ca="1" si="55"/>
        <v/>
      </c>
      <c r="D280" s="32" t="str">
        <f t="shared" ca="1" si="49"/>
        <v/>
      </c>
      <c r="E280" s="4" t="str">
        <f t="shared" ca="1" si="50"/>
        <v/>
      </c>
      <c r="F280" s="31" t="str">
        <f t="shared" ca="1" si="56"/>
        <v/>
      </c>
      <c r="G280" s="32" t="str">
        <f t="shared" ca="1" si="51"/>
        <v/>
      </c>
      <c r="H280" s="77" t="str">
        <f t="shared" ca="1" si="52"/>
        <v/>
      </c>
      <c r="N280" s="159" t="str">
        <f t="shared" si="54"/>
        <v/>
      </c>
      <c r="O280" s="159" t="str">
        <f t="shared" si="53"/>
        <v/>
      </c>
    </row>
    <row r="281" spans="1:15">
      <c r="A281" s="164" t="str">
        <f t="shared" ca="1" si="47"/>
        <v/>
      </c>
      <c r="B281" s="44" t="str">
        <f t="shared" ca="1" si="48"/>
        <v/>
      </c>
      <c r="C281" s="31" t="str">
        <f t="shared" ca="1" si="55"/>
        <v/>
      </c>
      <c r="D281" s="32" t="str">
        <f t="shared" ca="1" si="49"/>
        <v/>
      </c>
      <c r="E281" s="4" t="str">
        <f t="shared" ca="1" si="50"/>
        <v/>
      </c>
      <c r="F281" s="31" t="str">
        <f t="shared" ca="1" si="56"/>
        <v/>
      </c>
      <c r="G281" s="32" t="str">
        <f t="shared" ca="1" si="51"/>
        <v/>
      </c>
      <c r="H281" s="77" t="str">
        <f t="shared" ca="1" si="52"/>
        <v/>
      </c>
      <c r="N281" s="159" t="str">
        <f t="shared" si="54"/>
        <v/>
      </c>
      <c r="O281" s="159" t="str">
        <f t="shared" si="53"/>
        <v/>
      </c>
    </row>
    <row r="282" spans="1:15">
      <c r="A282" s="164" t="str">
        <f t="shared" ca="1" si="47"/>
        <v/>
      </c>
      <c r="B282" s="44" t="str">
        <f t="shared" ca="1" si="48"/>
        <v/>
      </c>
      <c r="C282" s="31" t="str">
        <f t="shared" ca="1" si="55"/>
        <v/>
      </c>
      <c r="D282" s="32" t="str">
        <f t="shared" ca="1" si="49"/>
        <v/>
      </c>
      <c r="E282" s="4" t="str">
        <f t="shared" ca="1" si="50"/>
        <v/>
      </c>
      <c r="F282" s="31" t="str">
        <f t="shared" ca="1" si="56"/>
        <v/>
      </c>
      <c r="G282" s="32" t="str">
        <f t="shared" ca="1" si="51"/>
        <v/>
      </c>
      <c r="H282" s="77" t="str">
        <f t="shared" ca="1" si="52"/>
        <v/>
      </c>
      <c r="N282" s="159" t="str">
        <f t="shared" si="54"/>
        <v/>
      </c>
      <c r="O282" s="159" t="str">
        <f t="shared" si="53"/>
        <v/>
      </c>
    </row>
    <row r="283" spans="1:15">
      <c r="A283" s="164" t="str">
        <f t="shared" ca="1" si="47"/>
        <v/>
      </c>
      <c r="B283" s="44" t="str">
        <f t="shared" ca="1" si="48"/>
        <v/>
      </c>
      <c r="C283" s="31" t="str">
        <f t="shared" ca="1" si="55"/>
        <v/>
      </c>
      <c r="D283" s="32" t="str">
        <f t="shared" ca="1" si="49"/>
        <v/>
      </c>
      <c r="E283" s="4" t="str">
        <f t="shared" ca="1" si="50"/>
        <v/>
      </c>
      <c r="F283" s="31" t="str">
        <f t="shared" ca="1" si="56"/>
        <v/>
      </c>
      <c r="G283" s="32" t="str">
        <f t="shared" ca="1" si="51"/>
        <v/>
      </c>
      <c r="H283" s="77" t="str">
        <f t="shared" ca="1" si="52"/>
        <v/>
      </c>
      <c r="N283" s="159" t="str">
        <f t="shared" si="54"/>
        <v/>
      </c>
      <c r="O283" s="159" t="str">
        <f t="shared" si="53"/>
        <v/>
      </c>
    </row>
    <row r="284" spans="1:15">
      <c r="A284" s="164" t="str">
        <f t="shared" ca="1" si="47"/>
        <v/>
      </c>
      <c r="B284" s="44" t="str">
        <f t="shared" ca="1" si="48"/>
        <v/>
      </c>
      <c r="C284" s="31" t="str">
        <f t="shared" ca="1" si="55"/>
        <v/>
      </c>
      <c r="D284" s="32" t="str">
        <f t="shared" ca="1" si="49"/>
        <v/>
      </c>
      <c r="E284" s="4" t="str">
        <f t="shared" ca="1" si="50"/>
        <v/>
      </c>
      <c r="F284" s="31" t="str">
        <f t="shared" ca="1" si="56"/>
        <v/>
      </c>
      <c r="G284" s="32" t="str">
        <f t="shared" ca="1" si="51"/>
        <v/>
      </c>
      <c r="H284" s="77" t="str">
        <f t="shared" ca="1" si="52"/>
        <v/>
      </c>
      <c r="N284" s="159" t="str">
        <f t="shared" si="54"/>
        <v/>
      </c>
      <c r="O284" s="159" t="str">
        <f t="shared" si="53"/>
        <v/>
      </c>
    </row>
    <row r="285" spans="1:15">
      <c r="A285" s="164" t="str">
        <f t="shared" ca="1" si="47"/>
        <v/>
      </c>
      <c r="B285" s="44" t="str">
        <f t="shared" ca="1" si="48"/>
        <v/>
      </c>
      <c r="C285" s="31" t="str">
        <f t="shared" ca="1" si="55"/>
        <v/>
      </c>
      <c r="D285" s="32" t="str">
        <f t="shared" ca="1" si="49"/>
        <v/>
      </c>
      <c r="E285" s="4" t="str">
        <f t="shared" ca="1" si="50"/>
        <v/>
      </c>
      <c r="F285" s="31" t="str">
        <f t="shared" ca="1" si="56"/>
        <v/>
      </c>
      <c r="G285" s="32" t="str">
        <f t="shared" ca="1" si="51"/>
        <v/>
      </c>
      <c r="H285" s="77" t="str">
        <f t="shared" ca="1" si="52"/>
        <v/>
      </c>
      <c r="N285" s="159" t="str">
        <f t="shared" si="54"/>
        <v/>
      </c>
      <c r="O285" s="159" t="str">
        <f t="shared" si="53"/>
        <v/>
      </c>
    </row>
    <row r="286" spans="1:15">
      <c r="A286" s="164" t="str">
        <f t="shared" ca="1" si="47"/>
        <v/>
      </c>
      <c r="B286" s="44" t="str">
        <f t="shared" ca="1" si="48"/>
        <v/>
      </c>
      <c r="C286" s="31" t="str">
        <f t="shared" ca="1" si="55"/>
        <v/>
      </c>
      <c r="D286" s="32" t="str">
        <f t="shared" ca="1" si="49"/>
        <v/>
      </c>
      <c r="E286" s="4" t="str">
        <f t="shared" ca="1" si="50"/>
        <v/>
      </c>
      <c r="F286" s="31" t="str">
        <f t="shared" ca="1" si="56"/>
        <v/>
      </c>
      <c r="G286" s="32" t="str">
        <f t="shared" ca="1" si="51"/>
        <v/>
      </c>
      <c r="H286" s="77" t="str">
        <f t="shared" ca="1" si="52"/>
        <v/>
      </c>
      <c r="N286" s="159" t="str">
        <f t="shared" si="54"/>
        <v/>
      </c>
      <c r="O286" s="159" t="str">
        <f t="shared" si="53"/>
        <v/>
      </c>
    </row>
    <row r="287" spans="1:15">
      <c r="A287" s="164" t="str">
        <f t="shared" ca="1" si="47"/>
        <v/>
      </c>
      <c r="B287" s="44" t="str">
        <f t="shared" ca="1" si="48"/>
        <v/>
      </c>
      <c r="C287" s="31" t="str">
        <f t="shared" ca="1" si="55"/>
        <v/>
      </c>
      <c r="D287" s="32" t="str">
        <f t="shared" ca="1" si="49"/>
        <v/>
      </c>
      <c r="E287" s="4" t="str">
        <f t="shared" ca="1" si="50"/>
        <v/>
      </c>
      <c r="F287" s="31" t="str">
        <f t="shared" ca="1" si="56"/>
        <v/>
      </c>
      <c r="G287" s="32" t="str">
        <f t="shared" ca="1" si="51"/>
        <v/>
      </c>
      <c r="H287" s="77" t="str">
        <f t="shared" ca="1" si="52"/>
        <v/>
      </c>
      <c r="N287" s="159" t="str">
        <f t="shared" si="54"/>
        <v/>
      </c>
      <c r="O287" s="159" t="str">
        <f t="shared" si="53"/>
        <v/>
      </c>
    </row>
    <row r="288" spans="1:15">
      <c r="N288" s="159" t="str">
        <f t="shared" si="54"/>
        <v/>
      </c>
      <c r="O288" s="159" t="str">
        <f t="shared" si="53"/>
        <v/>
      </c>
    </row>
    <row r="289" spans="14:15">
      <c r="N289" s="159" t="str">
        <f t="shared" si="54"/>
        <v/>
      </c>
      <c r="O289" s="159" t="str">
        <f t="shared" si="53"/>
        <v/>
      </c>
    </row>
    <row r="290" spans="14:15">
      <c r="N290" s="159" t="str">
        <f t="shared" si="54"/>
        <v/>
      </c>
      <c r="O290" s="159" t="str">
        <f t="shared" si="53"/>
        <v/>
      </c>
    </row>
    <row r="291" spans="14:15">
      <c r="N291" s="159" t="str">
        <f t="shared" si="54"/>
        <v/>
      </c>
      <c r="O291" s="159" t="str">
        <f t="shared" si="53"/>
        <v/>
      </c>
    </row>
    <row r="292" spans="14:15">
      <c r="N292" s="159" t="str">
        <f t="shared" si="54"/>
        <v/>
      </c>
      <c r="O292" s="159" t="str">
        <f t="shared" si="53"/>
        <v/>
      </c>
    </row>
    <row r="293" spans="14:15">
      <c r="N293" s="159" t="str">
        <f t="shared" si="54"/>
        <v/>
      </c>
      <c r="O293" s="159" t="str">
        <f t="shared" si="53"/>
        <v/>
      </c>
    </row>
    <row r="294" spans="14:15">
      <c r="N294" s="159" t="str">
        <f t="shared" si="54"/>
        <v/>
      </c>
      <c r="O294" s="159" t="str">
        <f t="shared" si="53"/>
        <v/>
      </c>
    </row>
    <row r="295" spans="14:15">
      <c r="N295" s="159" t="str">
        <f t="shared" si="54"/>
        <v/>
      </c>
      <c r="O295" s="159" t="str">
        <f t="shared" si="53"/>
        <v/>
      </c>
    </row>
    <row r="296" spans="14:15">
      <c r="N296" s="159" t="str">
        <f t="shared" si="54"/>
        <v/>
      </c>
      <c r="O296" s="159" t="str">
        <f t="shared" si="53"/>
        <v/>
      </c>
    </row>
    <row r="297" spans="14:15">
      <c r="N297" s="159" t="str">
        <f t="shared" si="54"/>
        <v/>
      </c>
      <c r="O297" s="159" t="str">
        <f t="shared" si="53"/>
        <v/>
      </c>
    </row>
    <row r="298" spans="14:15">
      <c r="N298" s="159" t="str">
        <f t="shared" si="54"/>
        <v/>
      </c>
      <c r="O298" s="159" t="str">
        <f t="shared" si="53"/>
        <v/>
      </c>
    </row>
    <row r="299" spans="14:15">
      <c r="N299" s="159" t="str">
        <f t="shared" si="54"/>
        <v/>
      </c>
      <c r="O299" s="159" t="str">
        <f t="shared" si="53"/>
        <v/>
      </c>
    </row>
    <row r="300" spans="14:15">
      <c r="N300" s="159" t="str">
        <f t="shared" si="54"/>
        <v/>
      </c>
      <c r="O300" s="159" t="str">
        <f t="shared" si="53"/>
        <v/>
      </c>
    </row>
    <row r="301" spans="14:15">
      <c r="N301" s="159" t="str">
        <f t="shared" si="54"/>
        <v/>
      </c>
      <c r="O301" s="159" t="str">
        <f t="shared" si="53"/>
        <v/>
      </c>
    </row>
    <row r="302" spans="14:15">
      <c r="N302" s="159" t="str">
        <f t="shared" si="54"/>
        <v/>
      </c>
      <c r="O302" s="159" t="str">
        <f t="shared" si="53"/>
        <v/>
      </c>
    </row>
    <row r="303" spans="14:15">
      <c r="N303" s="159" t="str">
        <f t="shared" si="54"/>
        <v/>
      </c>
      <c r="O303" s="159" t="str">
        <f t="shared" si="53"/>
        <v/>
      </c>
    </row>
    <row r="304" spans="14:15">
      <c r="N304" s="159" t="str">
        <f t="shared" si="54"/>
        <v/>
      </c>
      <c r="O304" s="159" t="str">
        <f t="shared" si="53"/>
        <v/>
      </c>
    </row>
    <row r="305" spans="14:15">
      <c r="N305" s="159" t="str">
        <f t="shared" si="54"/>
        <v/>
      </c>
      <c r="O305" s="159" t="str">
        <f t="shared" si="53"/>
        <v/>
      </c>
    </row>
    <row r="306" spans="14:15">
      <c r="N306" s="159" t="str">
        <f t="shared" si="54"/>
        <v/>
      </c>
      <c r="O306" s="159" t="str">
        <f t="shared" si="53"/>
        <v/>
      </c>
    </row>
    <row r="307" spans="14:15">
      <c r="N307" s="159" t="str">
        <f t="shared" si="54"/>
        <v/>
      </c>
      <c r="O307" s="159" t="str">
        <f t="shared" si="53"/>
        <v/>
      </c>
    </row>
    <row r="308" spans="14:15">
      <c r="N308" s="159" t="str">
        <f t="shared" si="54"/>
        <v/>
      </c>
      <c r="O308" s="159" t="str">
        <f t="shared" si="53"/>
        <v/>
      </c>
    </row>
    <row r="309" spans="14:15">
      <c r="N309" s="159" t="str">
        <f t="shared" si="54"/>
        <v/>
      </c>
      <c r="O309" s="159" t="str">
        <f t="shared" si="53"/>
        <v/>
      </c>
    </row>
    <row r="310" spans="14:15">
      <c r="N310" s="159" t="str">
        <f t="shared" si="54"/>
        <v/>
      </c>
      <c r="O310" s="159" t="str">
        <f t="shared" si="53"/>
        <v/>
      </c>
    </row>
    <row r="311" spans="14:15">
      <c r="N311" s="159" t="str">
        <f t="shared" si="54"/>
        <v/>
      </c>
      <c r="O311" s="159" t="str">
        <f t="shared" si="53"/>
        <v/>
      </c>
    </row>
    <row r="312" spans="14:15">
      <c r="N312" s="159" t="str">
        <f t="shared" si="54"/>
        <v/>
      </c>
      <c r="O312" s="159" t="str">
        <f t="shared" si="53"/>
        <v/>
      </c>
    </row>
    <row r="313" spans="14:15">
      <c r="N313" s="159" t="str">
        <f t="shared" si="54"/>
        <v/>
      </c>
      <c r="O313" s="159" t="str">
        <f t="shared" si="53"/>
        <v/>
      </c>
    </row>
    <row r="314" spans="14:15">
      <c r="N314" s="159" t="str">
        <f t="shared" si="54"/>
        <v/>
      </c>
      <c r="O314" s="159" t="str">
        <f t="shared" si="53"/>
        <v/>
      </c>
    </row>
    <row r="315" spans="14:15">
      <c r="N315" s="159" t="str">
        <f t="shared" si="54"/>
        <v/>
      </c>
      <c r="O315" s="159" t="str">
        <f t="shared" si="53"/>
        <v/>
      </c>
    </row>
    <row r="316" spans="14:15">
      <c r="N316" s="159" t="str">
        <f t="shared" si="54"/>
        <v/>
      </c>
      <c r="O316" s="159" t="str">
        <f t="shared" si="53"/>
        <v/>
      </c>
    </row>
    <row r="317" spans="14:15">
      <c r="N317" s="159" t="str">
        <f t="shared" si="54"/>
        <v/>
      </c>
      <c r="O317" s="159" t="str">
        <f t="shared" si="53"/>
        <v/>
      </c>
    </row>
    <row r="318" spans="14:15">
      <c r="N318" s="159" t="str">
        <f t="shared" si="54"/>
        <v/>
      </c>
      <c r="O318" s="159" t="str">
        <f t="shared" si="53"/>
        <v/>
      </c>
    </row>
    <row r="319" spans="14:15">
      <c r="N319" s="159" t="str">
        <f t="shared" si="54"/>
        <v/>
      </c>
      <c r="O319" s="159" t="str">
        <f t="shared" si="53"/>
        <v/>
      </c>
    </row>
    <row r="320" spans="14:15">
      <c r="N320" s="159" t="str">
        <f t="shared" si="54"/>
        <v/>
      </c>
      <c r="O320" s="159" t="str">
        <f t="shared" si="53"/>
        <v/>
      </c>
    </row>
    <row r="321" spans="14:15">
      <c r="N321" s="159" t="str">
        <f t="shared" si="54"/>
        <v/>
      </c>
      <c r="O321" s="159" t="str">
        <f t="shared" si="53"/>
        <v/>
      </c>
    </row>
    <row r="322" spans="14:15">
      <c r="N322" s="159" t="str">
        <f t="shared" si="54"/>
        <v/>
      </c>
      <c r="O322" s="159" t="str">
        <f t="shared" si="53"/>
        <v/>
      </c>
    </row>
    <row r="323" spans="14:15">
      <c r="N323" s="159" t="str">
        <f t="shared" si="54"/>
        <v/>
      </c>
      <c r="O323" s="159" t="str">
        <f t="shared" si="53"/>
        <v/>
      </c>
    </row>
    <row r="324" spans="14:15">
      <c r="N324" s="159" t="str">
        <f t="shared" si="54"/>
        <v/>
      </c>
      <c r="O324" s="159" t="str">
        <f t="shared" ref="O324:O387" si="57">IF(N324&gt;$A$14,N324,"")</f>
        <v/>
      </c>
    </row>
    <row r="325" spans="14:15">
      <c r="N325" s="159" t="str">
        <f t="shared" si="54"/>
        <v/>
      </c>
      <c r="O325" s="159" t="str">
        <f t="shared" si="57"/>
        <v/>
      </c>
    </row>
    <row r="326" spans="14:15">
      <c r="N326" s="159" t="str">
        <f t="shared" si="54"/>
        <v/>
      </c>
      <c r="O326" s="159" t="str">
        <f t="shared" si="57"/>
        <v/>
      </c>
    </row>
    <row r="327" spans="14:15">
      <c r="N327" s="159" t="str">
        <f t="shared" si="54"/>
        <v/>
      </c>
      <c r="O327" s="159" t="str">
        <f t="shared" si="57"/>
        <v/>
      </c>
    </row>
    <row r="328" spans="14:15">
      <c r="N328" s="159" t="str">
        <f t="shared" ref="N328:N391" si="58">IF(COUNTIF(L:L,J328),J328,"")</f>
        <v/>
      </c>
      <c r="O328" s="159" t="str">
        <f t="shared" si="57"/>
        <v/>
      </c>
    </row>
    <row r="329" spans="14:15">
      <c r="N329" s="159" t="str">
        <f t="shared" si="58"/>
        <v/>
      </c>
      <c r="O329" s="159" t="str">
        <f t="shared" si="57"/>
        <v/>
      </c>
    </row>
    <row r="330" spans="14:15">
      <c r="N330" s="159" t="str">
        <f t="shared" si="58"/>
        <v/>
      </c>
      <c r="O330" s="159" t="str">
        <f t="shared" si="57"/>
        <v/>
      </c>
    </row>
    <row r="331" spans="14:15">
      <c r="N331" s="159" t="str">
        <f t="shared" si="58"/>
        <v/>
      </c>
      <c r="O331" s="159" t="str">
        <f t="shared" si="57"/>
        <v/>
      </c>
    </row>
    <row r="332" spans="14:15">
      <c r="N332" s="159" t="str">
        <f t="shared" si="58"/>
        <v/>
      </c>
      <c r="O332" s="159" t="str">
        <f t="shared" si="57"/>
        <v/>
      </c>
    </row>
    <row r="333" spans="14:15">
      <c r="N333" s="159" t="str">
        <f t="shared" si="58"/>
        <v/>
      </c>
      <c r="O333" s="159" t="str">
        <f t="shared" si="57"/>
        <v/>
      </c>
    </row>
    <row r="334" spans="14:15">
      <c r="N334" s="159" t="str">
        <f t="shared" si="58"/>
        <v/>
      </c>
      <c r="O334" s="159" t="str">
        <f t="shared" si="57"/>
        <v/>
      </c>
    </row>
    <row r="335" spans="14:15">
      <c r="N335" s="159" t="str">
        <f t="shared" si="58"/>
        <v/>
      </c>
      <c r="O335" s="159" t="str">
        <f t="shared" si="57"/>
        <v/>
      </c>
    </row>
    <row r="336" spans="14:15">
      <c r="N336" s="159" t="str">
        <f t="shared" si="58"/>
        <v/>
      </c>
      <c r="O336" s="159" t="str">
        <f t="shared" si="57"/>
        <v/>
      </c>
    </row>
    <row r="337" spans="14:15">
      <c r="N337" s="159" t="str">
        <f t="shared" si="58"/>
        <v/>
      </c>
      <c r="O337" s="159" t="str">
        <f t="shared" si="57"/>
        <v/>
      </c>
    </row>
    <row r="338" spans="14:15">
      <c r="N338" s="159" t="str">
        <f t="shared" si="58"/>
        <v/>
      </c>
      <c r="O338" s="159" t="str">
        <f t="shared" si="57"/>
        <v/>
      </c>
    </row>
    <row r="339" spans="14:15">
      <c r="N339" s="159" t="str">
        <f t="shared" si="58"/>
        <v/>
      </c>
      <c r="O339" s="159" t="str">
        <f t="shared" si="57"/>
        <v/>
      </c>
    </row>
    <row r="340" spans="14:15">
      <c r="N340" s="159" t="str">
        <f t="shared" si="58"/>
        <v/>
      </c>
      <c r="O340" s="159" t="str">
        <f t="shared" si="57"/>
        <v/>
      </c>
    </row>
    <row r="341" spans="14:15">
      <c r="N341" s="159" t="str">
        <f t="shared" si="58"/>
        <v/>
      </c>
      <c r="O341" s="159" t="str">
        <f t="shared" si="57"/>
        <v/>
      </c>
    </row>
    <row r="342" spans="14:15">
      <c r="N342" s="159" t="str">
        <f t="shared" si="58"/>
        <v/>
      </c>
      <c r="O342" s="159" t="str">
        <f t="shared" si="57"/>
        <v/>
      </c>
    </row>
    <row r="343" spans="14:15">
      <c r="N343" s="159" t="str">
        <f t="shared" si="58"/>
        <v/>
      </c>
      <c r="O343" s="159" t="str">
        <f t="shared" si="57"/>
        <v/>
      </c>
    </row>
    <row r="344" spans="14:15">
      <c r="N344" s="159" t="str">
        <f t="shared" si="58"/>
        <v/>
      </c>
      <c r="O344" s="159" t="str">
        <f t="shared" si="57"/>
        <v/>
      </c>
    </row>
    <row r="345" spans="14:15">
      <c r="N345" s="159" t="str">
        <f t="shared" si="58"/>
        <v/>
      </c>
      <c r="O345" s="159" t="str">
        <f t="shared" si="57"/>
        <v/>
      </c>
    </row>
    <row r="346" spans="14:15">
      <c r="N346" s="159" t="str">
        <f t="shared" si="58"/>
        <v/>
      </c>
      <c r="O346" s="159" t="str">
        <f t="shared" si="57"/>
        <v/>
      </c>
    </row>
    <row r="347" spans="14:15">
      <c r="N347" s="159" t="str">
        <f t="shared" si="58"/>
        <v/>
      </c>
      <c r="O347" s="159" t="str">
        <f t="shared" si="57"/>
        <v/>
      </c>
    </row>
    <row r="348" spans="14:15">
      <c r="N348" s="159" t="str">
        <f t="shared" si="58"/>
        <v/>
      </c>
      <c r="O348" s="159" t="str">
        <f t="shared" si="57"/>
        <v/>
      </c>
    </row>
    <row r="349" spans="14:15">
      <c r="N349" s="159" t="str">
        <f t="shared" si="58"/>
        <v/>
      </c>
      <c r="O349" s="159" t="str">
        <f t="shared" si="57"/>
        <v/>
      </c>
    </row>
    <row r="350" spans="14:15">
      <c r="N350" s="159" t="str">
        <f t="shared" si="58"/>
        <v/>
      </c>
      <c r="O350" s="159" t="str">
        <f t="shared" si="57"/>
        <v/>
      </c>
    </row>
    <row r="351" spans="14:15">
      <c r="N351" s="159" t="str">
        <f t="shared" si="58"/>
        <v/>
      </c>
      <c r="O351" s="159" t="str">
        <f t="shared" si="57"/>
        <v/>
      </c>
    </row>
    <row r="352" spans="14:15">
      <c r="N352" s="159" t="str">
        <f t="shared" si="58"/>
        <v/>
      </c>
      <c r="O352" s="159" t="str">
        <f t="shared" si="57"/>
        <v/>
      </c>
    </row>
    <row r="353" spans="14:15">
      <c r="N353" s="159" t="str">
        <f t="shared" si="58"/>
        <v/>
      </c>
      <c r="O353" s="159" t="str">
        <f t="shared" si="57"/>
        <v/>
      </c>
    </row>
    <row r="354" spans="14:15">
      <c r="N354" s="159" t="str">
        <f t="shared" si="58"/>
        <v/>
      </c>
      <c r="O354" s="159" t="str">
        <f t="shared" si="57"/>
        <v/>
      </c>
    </row>
    <row r="355" spans="14:15">
      <c r="N355" s="159" t="str">
        <f t="shared" si="58"/>
        <v/>
      </c>
      <c r="O355" s="159" t="str">
        <f t="shared" si="57"/>
        <v/>
      </c>
    </row>
    <row r="356" spans="14:15">
      <c r="N356" s="159" t="str">
        <f t="shared" si="58"/>
        <v/>
      </c>
      <c r="O356" s="159" t="str">
        <f t="shared" si="57"/>
        <v/>
      </c>
    </row>
    <row r="357" spans="14:15">
      <c r="N357" s="159" t="str">
        <f t="shared" si="58"/>
        <v/>
      </c>
      <c r="O357" s="159" t="str">
        <f t="shared" si="57"/>
        <v/>
      </c>
    </row>
    <row r="358" spans="14:15">
      <c r="N358" s="159" t="str">
        <f t="shared" si="58"/>
        <v/>
      </c>
      <c r="O358" s="159" t="str">
        <f t="shared" si="57"/>
        <v/>
      </c>
    </row>
    <row r="359" spans="14:15">
      <c r="N359" s="159" t="str">
        <f t="shared" si="58"/>
        <v/>
      </c>
      <c r="O359" s="159" t="str">
        <f t="shared" si="57"/>
        <v/>
      </c>
    </row>
    <row r="360" spans="14:15">
      <c r="N360" s="159" t="str">
        <f t="shared" si="58"/>
        <v/>
      </c>
      <c r="O360" s="159" t="str">
        <f t="shared" si="57"/>
        <v/>
      </c>
    </row>
    <row r="361" spans="14:15">
      <c r="N361" s="159" t="str">
        <f t="shared" si="58"/>
        <v/>
      </c>
      <c r="O361" s="159" t="str">
        <f t="shared" si="57"/>
        <v/>
      </c>
    </row>
    <row r="362" spans="14:15">
      <c r="N362" s="159" t="str">
        <f t="shared" si="58"/>
        <v/>
      </c>
      <c r="O362" s="159" t="str">
        <f t="shared" si="57"/>
        <v/>
      </c>
    </row>
    <row r="363" spans="14:15">
      <c r="N363" s="159" t="str">
        <f t="shared" si="58"/>
        <v/>
      </c>
      <c r="O363" s="159" t="str">
        <f t="shared" si="57"/>
        <v/>
      </c>
    </row>
    <row r="364" spans="14:15">
      <c r="N364" s="159" t="str">
        <f t="shared" si="58"/>
        <v/>
      </c>
      <c r="O364" s="159" t="str">
        <f t="shared" si="57"/>
        <v/>
      </c>
    </row>
    <row r="365" spans="14:15">
      <c r="N365" s="159" t="str">
        <f t="shared" si="58"/>
        <v/>
      </c>
      <c r="O365" s="159" t="str">
        <f t="shared" si="57"/>
        <v/>
      </c>
    </row>
    <row r="366" spans="14:15">
      <c r="N366" s="159" t="str">
        <f t="shared" si="58"/>
        <v/>
      </c>
      <c r="O366" s="159" t="str">
        <f t="shared" si="57"/>
        <v/>
      </c>
    </row>
    <row r="367" spans="14:15">
      <c r="N367" s="159" t="str">
        <f t="shared" si="58"/>
        <v/>
      </c>
      <c r="O367" s="159" t="str">
        <f t="shared" si="57"/>
        <v/>
      </c>
    </row>
    <row r="368" spans="14:15">
      <c r="N368" s="159" t="str">
        <f t="shared" si="58"/>
        <v/>
      </c>
      <c r="O368" s="159" t="str">
        <f t="shared" si="57"/>
        <v/>
      </c>
    </row>
    <row r="369" spans="14:15">
      <c r="N369" s="159" t="str">
        <f t="shared" si="58"/>
        <v/>
      </c>
      <c r="O369" s="159" t="str">
        <f t="shared" si="57"/>
        <v/>
      </c>
    </row>
    <row r="370" spans="14:15">
      <c r="N370" s="159" t="str">
        <f t="shared" si="58"/>
        <v/>
      </c>
      <c r="O370" s="159" t="str">
        <f t="shared" si="57"/>
        <v/>
      </c>
    </row>
    <row r="371" spans="14:15">
      <c r="N371" s="159" t="str">
        <f t="shared" si="58"/>
        <v/>
      </c>
      <c r="O371" s="159" t="str">
        <f t="shared" si="57"/>
        <v/>
      </c>
    </row>
    <row r="372" spans="14:15">
      <c r="N372" s="159" t="str">
        <f t="shared" si="58"/>
        <v/>
      </c>
      <c r="O372" s="159" t="str">
        <f t="shared" si="57"/>
        <v/>
      </c>
    </row>
    <row r="373" spans="14:15">
      <c r="N373" s="159" t="str">
        <f t="shared" si="58"/>
        <v/>
      </c>
      <c r="O373" s="159" t="str">
        <f t="shared" si="57"/>
        <v/>
      </c>
    </row>
    <row r="374" spans="14:15">
      <c r="N374" s="159" t="str">
        <f t="shared" si="58"/>
        <v/>
      </c>
      <c r="O374" s="159" t="str">
        <f t="shared" si="57"/>
        <v/>
      </c>
    </row>
    <row r="375" spans="14:15">
      <c r="N375" s="159" t="str">
        <f t="shared" si="58"/>
        <v/>
      </c>
      <c r="O375" s="159" t="str">
        <f t="shared" si="57"/>
        <v/>
      </c>
    </row>
    <row r="376" spans="14:15">
      <c r="N376" s="159" t="str">
        <f t="shared" si="58"/>
        <v/>
      </c>
      <c r="O376" s="159" t="str">
        <f t="shared" si="57"/>
        <v/>
      </c>
    </row>
    <row r="377" spans="14:15">
      <c r="N377" s="159" t="str">
        <f t="shared" si="58"/>
        <v/>
      </c>
      <c r="O377" s="159" t="str">
        <f t="shared" si="57"/>
        <v/>
      </c>
    </row>
    <row r="378" spans="14:15">
      <c r="N378" s="159" t="str">
        <f t="shared" si="58"/>
        <v/>
      </c>
      <c r="O378" s="159" t="str">
        <f t="shared" si="57"/>
        <v/>
      </c>
    </row>
    <row r="379" spans="14:15">
      <c r="N379" s="159" t="str">
        <f t="shared" si="58"/>
        <v/>
      </c>
      <c r="O379" s="159" t="str">
        <f t="shared" si="57"/>
        <v/>
      </c>
    </row>
    <row r="380" spans="14:15">
      <c r="N380" s="159" t="str">
        <f t="shared" si="58"/>
        <v/>
      </c>
      <c r="O380" s="159" t="str">
        <f t="shared" si="57"/>
        <v/>
      </c>
    </row>
    <row r="381" spans="14:15">
      <c r="N381" s="159" t="str">
        <f t="shared" si="58"/>
        <v/>
      </c>
      <c r="O381" s="159" t="str">
        <f t="shared" si="57"/>
        <v/>
      </c>
    </row>
    <row r="382" spans="14:15">
      <c r="N382" s="159" t="str">
        <f t="shared" si="58"/>
        <v/>
      </c>
      <c r="O382" s="159" t="str">
        <f t="shared" si="57"/>
        <v/>
      </c>
    </row>
    <row r="383" spans="14:15">
      <c r="N383" s="159" t="str">
        <f t="shared" si="58"/>
        <v/>
      </c>
      <c r="O383" s="159" t="str">
        <f t="shared" si="57"/>
        <v/>
      </c>
    </row>
    <row r="384" spans="14:15">
      <c r="N384" s="159" t="str">
        <f t="shared" si="58"/>
        <v/>
      </c>
      <c r="O384" s="159" t="str">
        <f t="shared" si="57"/>
        <v/>
      </c>
    </row>
    <row r="385" spans="14:15">
      <c r="N385" s="159" t="str">
        <f t="shared" si="58"/>
        <v/>
      </c>
      <c r="O385" s="159" t="str">
        <f t="shared" si="57"/>
        <v/>
      </c>
    </row>
    <row r="386" spans="14:15">
      <c r="N386" s="159" t="str">
        <f t="shared" si="58"/>
        <v/>
      </c>
      <c r="O386" s="159" t="str">
        <f t="shared" si="57"/>
        <v/>
      </c>
    </row>
    <row r="387" spans="14:15">
      <c r="N387" s="159" t="str">
        <f t="shared" si="58"/>
        <v/>
      </c>
      <c r="O387" s="159" t="str">
        <f t="shared" si="57"/>
        <v/>
      </c>
    </row>
    <row r="388" spans="14:15">
      <c r="N388" s="159" t="str">
        <f t="shared" si="58"/>
        <v/>
      </c>
      <c r="O388" s="159" t="str">
        <f t="shared" ref="O388:O451" si="59">IF(N388&gt;$A$14,N388,"")</f>
        <v/>
      </c>
    </row>
    <row r="389" spans="14:15">
      <c r="N389" s="159" t="str">
        <f t="shared" si="58"/>
        <v/>
      </c>
      <c r="O389" s="159" t="str">
        <f t="shared" si="59"/>
        <v/>
      </c>
    </row>
    <row r="390" spans="14:15">
      <c r="N390" s="159" t="str">
        <f t="shared" si="58"/>
        <v/>
      </c>
      <c r="O390" s="159" t="str">
        <f t="shared" si="59"/>
        <v/>
      </c>
    </row>
    <row r="391" spans="14:15">
      <c r="N391" s="159" t="str">
        <f t="shared" si="58"/>
        <v/>
      </c>
      <c r="O391" s="159" t="str">
        <f t="shared" si="59"/>
        <v/>
      </c>
    </row>
    <row r="392" spans="14:15">
      <c r="N392" s="159" t="str">
        <f t="shared" ref="N392:N455" si="60">IF(COUNTIF(L:L,J392),J392,"")</f>
        <v/>
      </c>
      <c r="O392" s="159" t="str">
        <f t="shared" si="59"/>
        <v/>
      </c>
    </row>
    <row r="393" spans="14:15">
      <c r="N393" s="159" t="str">
        <f t="shared" si="60"/>
        <v/>
      </c>
      <c r="O393" s="159" t="str">
        <f t="shared" si="59"/>
        <v/>
      </c>
    </row>
    <row r="394" spans="14:15">
      <c r="N394" s="159" t="str">
        <f t="shared" si="60"/>
        <v/>
      </c>
      <c r="O394" s="159" t="str">
        <f t="shared" si="59"/>
        <v/>
      </c>
    </row>
    <row r="395" spans="14:15">
      <c r="N395" s="159" t="str">
        <f t="shared" si="60"/>
        <v/>
      </c>
      <c r="O395" s="159" t="str">
        <f t="shared" si="59"/>
        <v/>
      </c>
    </row>
    <row r="396" spans="14:15">
      <c r="N396" s="159" t="str">
        <f t="shared" si="60"/>
        <v/>
      </c>
      <c r="O396" s="159" t="str">
        <f t="shared" si="59"/>
        <v/>
      </c>
    </row>
    <row r="397" spans="14:15">
      <c r="N397" s="159" t="str">
        <f t="shared" si="60"/>
        <v/>
      </c>
      <c r="O397" s="159" t="str">
        <f t="shared" si="59"/>
        <v/>
      </c>
    </row>
    <row r="398" spans="14:15">
      <c r="N398" s="159" t="str">
        <f t="shared" si="60"/>
        <v/>
      </c>
      <c r="O398" s="159" t="str">
        <f t="shared" si="59"/>
        <v/>
      </c>
    </row>
    <row r="399" spans="14:15">
      <c r="N399" s="159" t="str">
        <f t="shared" si="60"/>
        <v/>
      </c>
      <c r="O399" s="159" t="str">
        <f t="shared" si="59"/>
        <v/>
      </c>
    </row>
    <row r="400" spans="14:15">
      <c r="N400" s="159" t="str">
        <f t="shared" si="60"/>
        <v/>
      </c>
      <c r="O400" s="159" t="str">
        <f t="shared" si="59"/>
        <v/>
      </c>
    </row>
    <row r="401" spans="14:15">
      <c r="N401" s="159" t="str">
        <f t="shared" si="60"/>
        <v/>
      </c>
      <c r="O401" s="159" t="str">
        <f t="shared" si="59"/>
        <v/>
      </c>
    </row>
    <row r="402" spans="14:15">
      <c r="N402" s="159" t="str">
        <f t="shared" si="60"/>
        <v/>
      </c>
      <c r="O402" s="159" t="str">
        <f t="shared" si="59"/>
        <v/>
      </c>
    </row>
    <row r="403" spans="14:15">
      <c r="N403" s="159" t="str">
        <f t="shared" si="60"/>
        <v/>
      </c>
      <c r="O403" s="159" t="str">
        <f t="shared" si="59"/>
        <v/>
      </c>
    </row>
    <row r="404" spans="14:15">
      <c r="N404" s="159" t="str">
        <f t="shared" si="60"/>
        <v/>
      </c>
      <c r="O404" s="159" t="str">
        <f t="shared" si="59"/>
        <v/>
      </c>
    </row>
    <row r="405" spans="14:15">
      <c r="N405" s="159" t="str">
        <f t="shared" si="60"/>
        <v/>
      </c>
      <c r="O405" s="159" t="str">
        <f t="shared" si="59"/>
        <v/>
      </c>
    </row>
    <row r="406" spans="14:15">
      <c r="N406" s="159" t="str">
        <f t="shared" si="60"/>
        <v/>
      </c>
      <c r="O406" s="159" t="str">
        <f t="shared" si="59"/>
        <v/>
      </c>
    </row>
    <row r="407" spans="14:15">
      <c r="N407" s="159" t="str">
        <f t="shared" si="60"/>
        <v/>
      </c>
      <c r="O407" s="159" t="str">
        <f t="shared" si="59"/>
        <v/>
      </c>
    </row>
    <row r="408" spans="14:15">
      <c r="N408" s="159" t="str">
        <f t="shared" si="60"/>
        <v/>
      </c>
      <c r="O408" s="159" t="str">
        <f t="shared" si="59"/>
        <v/>
      </c>
    </row>
    <row r="409" spans="14:15">
      <c r="N409" s="159" t="str">
        <f t="shared" si="60"/>
        <v/>
      </c>
      <c r="O409" s="159" t="str">
        <f t="shared" si="59"/>
        <v/>
      </c>
    </row>
    <row r="410" spans="14:15">
      <c r="N410" s="159" t="str">
        <f t="shared" si="60"/>
        <v/>
      </c>
      <c r="O410" s="159" t="str">
        <f t="shared" si="59"/>
        <v/>
      </c>
    </row>
    <row r="411" spans="14:15">
      <c r="N411" s="159" t="str">
        <f t="shared" si="60"/>
        <v/>
      </c>
      <c r="O411" s="159" t="str">
        <f t="shared" si="59"/>
        <v/>
      </c>
    </row>
    <row r="412" spans="14:15">
      <c r="N412" s="159" t="str">
        <f t="shared" si="60"/>
        <v/>
      </c>
      <c r="O412" s="159" t="str">
        <f t="shared" si="59"/>
        <v/>
      </c>
    </row>
    <row r="413" spans="14:15">
      <c r="N413" s="159" t="str">
        <f t="shared" si="60"/>
        <v/>
      </c>
      <c r="O413" s="159" t="str">
        <f t="shared" si="59"/>
        <v/>
      </c>
    </row>
    <row r="414" spans="14:15">
      <c r="N414" s="159" t="str">
        <f t="shared" si="60"/>
        <v/>
      </c>
      <c r="O414" s="159" t="str">
        <f t="shared" si="59"/>
        <v/>
      </c>
    </row>
    <row r="415" spans="14:15">
      <c r="N415" s="159" t="str">
        <f t="shared" si="60"/>
        <v/>
      </c>
      <c r="O415" s="159" t="str">
        <f t="shared" si="59"/>
        <v/>
      </c>
    </row>
    <row r="416" spans="14:15">
      <c r="N416" s="159" t="str">
        <f t="shared" si="60"/>
        <v/>
      </c>
      <c r="O416" s="159" t="str">
        <f t="shared" si="59"/>
        <v/>
      </c>
    </row>
    <row r="417" spans="14:15">
      <c r="N417" s="159" t="str">
        <f t="shared" si="60"/>
        <v/>
      </c>
      <c r="O417" s="159" t="str">
        <f t="shared" si="59"/>
        <v/>
      </c>
    </row>
    <row r="418" spans="14:15">
      <c r="N418" s="159" t="str">
        <f t="shared" si="60"/>
        <v/>
      </c>
      <c r="O418" s="159" t="str">
        <f t="shared" si="59"/>
        <v/>
      </c>
    </row>
    <row r="419" spans="14:15">
      <c r="N419" s="159" t="str">
        <f t="shared" si="60"/>
        <v/>
      </c>
      <c r="O419" s="159" t="str">
        <f t="shared" si="59"/>
        <v/>
      </c>
    </row>
    <row r="420" spans="14:15">
      <c r="N420" s="159" t="str">
        <f t="shared" si="60"/>
        <v/>
      </c>
      <c r="O420" s="159" t="str">
        <f t="shared" si="59"/>
        <v/>
      </c>
    </row>
    <row r="421" spans="14:15">
      <c r="N421" s="159" t="str">
        <f t="shared" si="60"/>
        <v/>
      </c>
      <c r="O421" s="159" t="str">
        <f t="shared" si="59"/>
        <v/>
      </c>
    </row>
    <row r="422" spans="14:15">
      <c r="N422" s="159" t="str">
        <f t="shared" si="60"/>
        <v/>
      </c>
      <c r="O422" s="159" t="str">
        <f t="shared" si="59"/>
        <v/>
      </c>
    </row>
    <row r="423" spans="14:15">
      <c r="N423" s="159" t="str">
        <f t="shared" si="60"/>
        <v/>
      </c>
      <c r="O423" s="159" t="str">
        <f t="shared" si="59"/>
        <v/>
      </c>
    </row>
    <row r="424" spans="14:15">
      <c r="N424" s="159" t="str">
        <f t="shared" si="60"/>
        <v/>
      </c>
      <c r="O424" s="159" t="str">
        <f t="shared" si="59"/>
        <v/>
      </c>
    </row>
    <row r="425" spans="14:15">
      <c r="N425" s="159" t="str">
        <f t="shared" si="60"/>
        <v/>
      </c>
      <c r="O425" s="159" t="str">
        <f t="shared" si="59"/>
        <v/>
      </c>
    </row>
    <row r="426" spans="14:15">
      <c r="N426" s="159" t="str">
        <f t="shared" si="60"/>
        <v/>
      </c>
      <c r="O426" s="159" t="str">
        <f t="shared" si="59"/>
        <v/>
      </c>
    </row>
    <row r="427" spans="14:15">
      <c r="N427" s="159" t="str">
        <f t="shared" si="60"/>
        <v/>
      </c>
      <c r="O427" s="159" t="str">
        <f t="shared" si="59"/>
        <v/>
      </c>
    </row>
    <row r="428" spans="14:15">
      <c r="N428" s="159" t="str">
        <f t="shared" si="60"/>
        <v/>
      </c>
      <c r="O428" s="159" t="str">
        <f t="shared" si="59"/>
        <v/>
      </c>
    </row>
    <row r="429" spans="14:15">
      <c r="N429" s="159" t="str">
        <f t="shared" si="60"/>
        <v/>
      </c>
      <c r="O429" s="159" t="str">
        <f t="shared" si="59"/>
        <v/>
      </c>
    </row>
    <row r="430" spans="14:15">
      <c r="N430" s="159" t="str">
        <f t="shared" si="60"/>
        <v/>
      </c>
      <c r="O430" s="159" t="str">
        <f t="shared" si="59"/>
        <v/>
      </c>
    </row>
    <row r="431" spans="14:15">
      <c r="N431" s="159" t="str">
        <f t="shared" si="60"/>
        <v/>
      </c>
      <c r="O431" s="159" t="str">
        <f t="shared" si="59"/>
        <v/>
      </c>
    </row>
    <row r="432" spans="14:15">
      <c r="N432" s="159" t="str">
        <f t="shared" si="60"/>
        <v/>
      </c>
      <c r="O432" s="159" t="str">
        <f t="shared" si="59"/>
        <v/>
      </c>
    </row>
    <row r="433" spans="14:15">
      <c r="N433" s="159" t="str">
        <f t="shared" si="60"/>
        <v/>
      </c>
      <c r="O433" s="159" t="str">
        <f t="shared" si="59"/>
        <v/>
      </c>
    </row>
    <row r="434" spans="14:15">
      <c r="N434" s="159" t="str">
        <f t="shared" si="60"/>
        <v/>
      </c>
      <c r="O434" s="159" t="str">
        <f t="shared" si="59"/>
        <v/>
      </c>
    </row>
    <row r="435" spans="14:15">
      <c r="N435" s="159" t="str">
        <f t="shared" si="60"/>
        <v/>
      </c>
      <c r="O435" s="159" t="str">
        <f t="shared" si="59"/>
        <v/>
      </c>
    </row>
    <row r="436" spans="14:15">
      <c r="N436" s="159" t="str">
        <f t="shared" si="60"/>
        <v/>
      </c>
      <c r="O436" s="159" t="str">
        <f t="shared" si="59"/>
        <v/>
      </c>
    </row>
    <row r="437" spans="14:15">
      <c r="N437" s="159" t="str">
        <f t="shared" si="60"/>
        <v/>
      </c>
      <c r="O437" s="159" t="str">
        <f t="shared" si="59"/>
        <v/>
      </c>
    </row>
    <row r="438" spans="14:15">
      <c r="N438" s="159" t="str">
        <f t="shared" si="60"/>
        <v/>
      </c>
      <c r="O438" s="159" t="str">
        <f t="shared" si="59"/>
        <v/>
      </c>
    </row>
    <row r="439" spans="14:15">
      <c r="N439" s="159" t="str">
        <f t="shared" si="60"/>
        <v/>
      </c>
      <c r="O439" s="159" t="str">
        <f t="shared" si="59"/>
        <v/>
      </c>
    </row>
    <row r="440" spans="14:15">
      <c r="N440" s="159" t="str">
        <f t="shared" si="60"/>
        <v/>
      </c>
      <c r="O440" s="159" t="str">
        <f t="shared" si="59"/>
        <v/>
      </c>
    </row>
    <row r="441" spans="14:15">
      <c r="N441" s="159" t="str">
        <f t="shared" si="60"/>
        <v/>
      </c>
      <c r="O441" s="159" t="str">
        <f t="shared" si="59"/>
        <v/>
      </c>
    </row>
    <row r="442" spans="14:15">
      <c r="N442" s="159" t="str">
        <f t="shared" si="60"/>
        <v/>
      </c>
      <c r="O442" s="159" t="str">
        <f t="shared" si="59"/>
        <v/>
      </c>
    </row>
    <row r="443" spans="14:15">
      <c r="N443" s="159" t="str">
        <f t="shared" si="60"/>
        <v/>
      </c>
      <c r="O443" s="159" t="str">
        <f t="shared" si="59"/>
        <v/>
      </c>
    </row>
    <row r="444" spans="14:15">
      <c r="N444" s="159" t="str">
        <f t="shared" si="60"/>
        <v/>
      </c>
      <c r="O444" s="159" t="str">
        <f t="shared" si="59"/>
        <v/>
      </c>
    </row>
    <row r="445" spans="14:15">
      <c r="N445" s="159" t="str">
        <f t="shared" si="60"/>
        <v/>
      </c>
      <c r="O445" s="159" t="str">
        <f t="shared" si="59"/>
        <v/>
      </c>
    </row>
    <row r="446" spans="14:15">
      <c r="N446" s="159" t="str">
        <f t="shared" si="60"/>
        <v/>
      </c>
      <c r="O446" s="159" t="str">
        <f t="shared" si="59"/>
        <v/>
      </c>
    </row>
    <row r="447" spans="14:15">
      <c r="N447" s="159" t="str">
        <f t="shared" si="60"/>
        <v/>
      </c>
      <c r="O447" s="159" t="str">
        <f t="shared" si="59"/>
        <v/>
      </c>
    </row>
    <row r="448" spans="14:15">
      <c r="N448" s="159" t="str">
        <f t="shared" si="60"/>
        <v/>
      </c>
      <c r="O448" s="159" t="str">
        <f t="shared" si="59"/>
        <v/>
      </c>
    </row>
    <row r="449" spans="14:15">
      <c r="N449" s="159" t="str">
        <f t="shared" si="60"/>
        <v/>
      </c>
      <c r="O449" s="159" t="str">
        <f t="shared" si="59"/>
        <v/>
      </c>
    </row>
    <row r="450" spans="14:15">
      <c r="N450" s="159" t="str">
        <f t="shared" si="60"/>
        <v/>
      </c>
      <c r="O450" s="159" t="str">
        <f t="shared" si="59"/>
        <v/>
      </c>
    </row>
    <row r="451" spans="14:15">
      <c r="N451" s="159" t="str">
        <f t="shared" si="60"/>
        <v/>
      </c>
      <c r="O451" s="159" t="str">
        <f t="shared" si="59"/>
        <v/>
      </c>
    </row>
    <row r="452" spans="14:15">
      <c r="N452" s="159" t="str">
        <f t="shared" si="60"/>
        <v/>
      </c>
      <c r="O452" s="159" t="str">
        <f t="shared" ref="O452:O515" si="61">IF(N452&gt;$A$14,N452,"")</f>
        <v/>
      </c>
    </row>
    <row r="453" spans="14:15">
      <c r="N453" s="159" t="str">
        <f t="shared" si="60"/>
        <v/>
      </c>
      <c r="O453" s="159" t="str">
        <f t="shared" si="61"/>
        <v/>
      </c>
    </row>
    <row r="454" spans="14:15">
      <c r="N454" s="159" t="str">
        <f t="shared" si="60"/>
        <v/>
      </c>
      <c r="O454" s="159" t="str">
        <f t="shared" si="61"/>
        <v/>
      </c>
    </row>
    <row r="455" spans="14:15">
      <c r="N455" s="159" t="str">
        <f t="shared" si="60"/>
        <v/>
      </c>
      <c r="O455" s="159" t="str">
        <f t="shared" si="61"/>
        <v/>
      </c>
    </row>
    <row r="456" spans="14:15">
      <c r="N456" s="159" t="str">
        <f t="shared" ref="N456:N519" si="62">IF(COUNTIF(L:L,J456),J456,"")</f>
        <v/>
      </c>
      <c r="O456" s="159" t="str">
        <f t="shared" si="61"/>
        <v/>
      </c>
    </row>
    <row r="457" spans="14:15">
      <c r="N457" s="159" t="str">
        <f t="shared" si="62"/>
        <v/>
      </c>
      <c r="O457" s="159" t="str">
        <f t="shared" si="61"/>
        <v/>
      </c>
    </row>
    <row r="458" spans="14:15">
      <c r="N458" s="159" t="str">
        <f t="shared" si="62"/>
        <v/>
      </c>
      <c r="O458" s="159" t="str">
        <f t="shared" si="61"/>
        <v/>
      </c>
    </row>
    <row r="459" spans="14:15">
      <c r="N459" s="159" t="str">
        <f t="shared" si="62"/>
        <v/>
      </c>
      <c r="O459" s="159" t="str">
        <f t="shared" si="61"/>
        <v/>
      </c>
    </row>
    <row r="460" spans="14:15">
      <c r="N460" s="159" t="str">
        <f t="shared" si="62"/>
        <v/>
      </c>
      <c r="O460" s="159" t="str">
        <f t="shared" si="61"/>
        <v/>
      </c>
    </row>
    <row r="461" spans="14:15">
      <c r="N461" s="159" t="str">
        <f t="shared" si="62"/>
        <v/>
      </c>
      <c r="O461" s="159" t="str">
        <f t="shared" si="61"/>
        <v/>
      </c>
    </row>
    <row r="462" spans="14:15">
      <c r="N462" s="159" t="str">
        <f t="shared" si="62"/>
        <v/>
      </c>
      <c r="O462" s="159" t="str">
        <f t="shared" si="61"/>
        <v/>
      </c>
    </row>
    <row r="463" spans="14:15">
      <c r="N463" s="159" t="str">
        <f t="shared" si="62"/>
        <v/>
      </c>
      <c r="O463" s="159" t="str">
        <f t="shared" si="61"/>
        <v/>
      </c>
    </row>
    <row r="464" spans="14:15">
      <c r="N464" s="159" t="str">
        <f t="shared" si="62"/>
        <v/>
      </c>
      <c r="O464" s="159" t="str">
        <f t="shared" si="61"/>
        <v/>
      </c>
    </row>
    <row r="465" spans="14:15">
      <c r="N465" s="159" t="str">
        <f t="shared" si="62"/>
        <v/>
      </c>
      <c r="O465" s="159" t="str">
        <f t="shared" si="61"/>
        <v/>
      </c>
    </row>
    <row r="466" spans="14:15">
      <c r="N466" s="159" t="str">
        <f t="shared" si="62"/>
        <v/>
      </c>
      <c r="O466" s="159" t="str">
        <f t="shared" si="61"/>
        <v/>
      </c>
    </row>
    <row r="467" spans="14:15">
      <c r="N467" s="159" t="str">
        <f t="shared" si="62"/>
        <v/>
      </c>
      <c r="O467" s="159" t="str">
        <f t="shared" si="61"/>
        <v/>
      </c>
    </row>
    <row r="468" spans="14:15">
      <c r="N468" s="159" t="str">
        <f t="shared" si="62"/>
        <v/>
      </c>
      <c r="O468" s="159" t="str">
        <f t="shared" si="61"/>
        <v/>
      </c>
    </row>
    <row r="469" spans="14:15">
      <c r="N469" s="159" t="str">
        <f t="shared" si="62"/>
        <v/>
      </c>
      <c r="O469" s="159" t="str">
        <f t="shared" si="61"/>
        <v/>
      </c>
    </row>
    <row r="470" spans="14:15">
      <c r="N470" s="159" t="str">
        <f t="shared" si="62"/>
        <v/>
      </c>
      <c r="O470" s="159" t="str">
        <f t="shared" si="61"/>
        <v/>
      </c>
    </row>
    <row r="471" spans="14:15">
      <c r="N471" s="159" t="str">
        <f t="shared" si="62"/>
        <v/>
      </c>
      <c r="O471" s="159" t="str">
        <f t="shared" si="61"/>
        <v/>
      </c>
    </row>
    <row r="472" spans="14:15">
      <c r="N472" s="159" t="str">
        <f t="shared" si="62"/>
        <v/>
      </c>
      <c r="O472" s="159" t="str">
        <f t="shared" si="61"/>
        <v/>
      </c>
    </row>
    <row r="473" spans="14:15">
      <c r="N473" s="159" t="str">
        <f t="shared" si="62"/>
        <v/>
      </c>
      <c r="O473" s="159" t="str">
        <f t="shared" si="61"/>
        <v/>
      </c>
    </row>
    <row r="474" spans="14:15">
      <c r="N474" s="159" t="str">
        <f t="shared" si="62"/>
        <v/>
      </c>
      <c r="O474" s="159" t="str">
        <f t="shared" si="61"/>
        <v/>
      </c>
    </row>
    <row r="475" spans="14:15">
      <c r="N475" s="159" t="str">
        <f t="shared" si="62"/>
        <v/>
      </c>
      <c r="O475" s="159" t="str">
        <f t="shared" si="61"/>
        <v/>
      </c>
    </row>
    <row r="476" spans="14:15">
      <c r="N476" s="159" t="str">
        <f t="shared" si="62"/>
        <v/>
      </c>
      <c r="O476" s="159" t="str">
        <f t="shared" si="61"/>
        <v/>
      </c>
    </row>
    <row r="477" spans="14:15">
      <c r="N477" s="159" t="str">
        <f t="shared" si="62"/>
        <v/>
      </c>
      <c r="O477" s="159" t="str">
        <f t="shared" si="61"/>
        <v/>
      </c>
    </row>
    <row r="478" spans="14:15">
      <c r="N478" s="159" t="str">
        <f t="shared" si="62"/>
        <v/>
      </c>
      <c r="O478" s="159" t="str">
        <f t="shared" si="61"/>
        <v/>
      </c>
    </row>
    <row r="479" spans="14:15">
      <c r="N479" s="159" t="str">
        <f t="shared" si="62"/>
        <v/>
      </c>
      <c r="O479" s="159" t="str">
        <f t="shared" si="61"/>
        <v/>
      </c>
    </row>
    <row r="480" spans="14:15">
      <c r="N480" s="159" t="str">
        <f t="shared" si="62"/>
        <v/>
      </c>
      <c r="O480" s="159" t="str">
        <f t="shared" si="61"/>
        <v/>
      </c>
    </row>
    <row r="481" spans="14:15">
      <c r="N481" s="159" t="str">
        <f t="shared" si="62"/>
        <v/>
      </c>
      <c r="O481" s="159" t="str">
        <f t="shared" si="61"/>
        <v/>
      </c>
    </row>
    <row r="482" spans="14:15">
      <c r="N482" s="159" t="str">
        <f t="shared" si="62"/>
        <v/>
      </c>
      <c r="O482" s="159" t="str">
        <f t="shared" si="61"/>
        <v/>
      </c>
    </row>
    <row r="483" spans="14:15">
      <c r="N483" s="159" t="str">
        <f t="shared" si="62"/>
        <v/>
      </c>
      <c r="O483" s="159" t="str">
        <f t="shared" si="61"/>
        <v/>
      </c>
    </row>
    <row r="484" spans="14:15">
      <c r="N484" s="159" t="str">
        <f t="shared" si="62"/>
        <v/>
      </c>
      <c r="O484" s="159" t="str">
        <f t="shared" si="61"/>
        <v/>
      </c>
    </row>
    <row r="485" spans="14:15">
      <c r="N485" s="159" t="str">
        <f t="shared" si="62"/>
        <v/>
      </c>
      <c r="O485" s="159" t="str">
        <f t="shared" si="61"/>
        <v/>
      </c>
    </row>
    <row r="486" spans="14:15">
      <c r="N486" s="159" t="str">
        <f t="shared" si="62"/>
        <v/>
      </c>
      <c r="O486" s="159" t="str">
        <f t="shared" si="61"/>
        <v/>
      </c>
    </row>
    <row r="487" spans="14:15">
      <c r="N487" s="159" t="str">
        <f t="shared" si="62"/>
        <v/>
      </c>
      <c r="O487" s="159" t="str">
        <f t="shared" si="61"/>
        <v/>
      </c>
    </row>
    <row r="488" spans="14:15">
      <c r="N488" s="159" t="str">
        <f t="shared" si="62"/>
        <v/>
      </c>
      <c r="O488" s="159" t="str">
        <f t="shared" si="61"/>
        <v/>
      </c>
    </row>
    <row r="489" spans="14:15">
      <c r="N489" s="159" t="str">
        <f t="shared" si="62"/>
        <v/>
      </c>
      <c r="O489" s="159" t="str">
        <f t="shared" si="61"/>
        <v/>
      </c>
    </row>
    <row r="490" spans="14:15">
      <c r="N490" s="159" t="str">
        <f t="shared" si="62"/>
        <v/>
      </c>
      <c r="O490" s="159" t="str">
        <f t="shared" si="61"/>
        <v/>
      </c>
    </row>
    <row r="491" spans="14:15">
      <c r="N491" s="159" t="str">
        <f t="shared" si="62"/>
        <v/>
      </c>
      <c r="O491" s="159" t="str">
        <f t="shared" si="61"/>
        <v/>
      </c>
    </row>
    <row r="492" spans="14:15">
      <c r="N492" s="159" t="str">
        <f t="shared" si="62"/>
        <v/>
      </c>
      <c r="O492" s="159" t="str">
        <f t="shared" si="61"/>
        <v/>
      </c>
    </row>
    <row r="493" spans="14:15">
      <c r="N493" s="159" t="str">
        <f t="shared" si="62"/>
        <v/>
      </c>
      <c r="O493" s="159" t="str">
        <f t="shared" si="61"/>
        <v/>
      </c>
    </row>
    <row r="494" spans="14:15">
      <c r="N494" s="159" t="str">
        <f t="shared" si="62"/>
        <v/>
      </c>
      <c r="O494" s="159" t="str">
        <f t="shared" si="61"/>
        <v/>
      </c>
    </row>
    <row r="495" spans="14:15">
      <c r="N495" s="159" t="str">
        <f t="shared" si="62"/>
        <v/>
      </c>
      <c r="O495" s="159" t="str">
        <f t="shared" si="61"/>
        <v/>
      </c>
    </row>
    <row r="496" spans="14:15">
      <c r="N496" s="159" t="str">
        <f t="shared" si="62"/>
        <v/>
      </c>
      <c r="O496" s="159" t="str">
        <f t="shared" si="61"/>
        <v/>
      </c>
    </row>
    <row r="497" spans="14:15">
      <c r="N497" s="159" t="str">
        <f t="shared" si="62"/>
        <v/>
      </c>
      <c r="O497" s="159" t="str">
        <f t="shared" si="61"/>
        <v/>
      </c>
    </row>
    <row r="498" spans="14:15">
      <c r="N498" s="159" t="str">
        <f t="shared" si="62"/>
        <v/>
      </c>
      <c r="O498" s="159" t="str">
        <f t="shared" si="61"/>
        <v/>
      </c>
    </row>
    <row r="499" spans="14:15">
      <c r="N499" s="159" t="str">
        <f t="shared" si="62"/>
        <v/>
      </c>
      <c r="O499" s="159" t="str">
        <f t="shared" si="61"/>
        <v/>
      </c>
    </row>
    <row r="500" spans="14:15">
      <c r="N500" s="159" t="str">
        <f t="shared" si="62"/>
        <v/>
      </c>
      <c r="O500" s="159" t="str">
        <f t="shared" si="61"/>
        <v/>
      </c>
    </row>
    <row r="501" spans="14:15">
      <c r="N501" s="159" t="str">
        <f t="shared" si="62"/>
        <v/>
      </c>
      <c r="O501" s="159" t="str">
        <f t="shared" si="61"/>
        <v/>
      </c>
    </row>
    <row r="502" spans="14:15">
      <c r="N502" s="159" t="str">
        <f t="shared" si="62"/>
        <v/>
      </c>
      <c r="O502" s="159" t="str">
        <f t="shared" si="61"/>
        <v/>
      </c>
    </row>
    <row r="503" spans="14:15">
      <c r="N503" s="159" t="str">
        <f t="shared" si="62"/>
        <v/>
      </c>
      <c r="O503" s="159" t="str">
        <f t="shared" si="61"/>
        <v/>
      </c>
    </row>
    <row r="504" spans="14:15">
      <c r="N504" s="159" t="str">
        <f t="shared" si="62"/>
        <v/>
      </c>
      <c r="O504" s="159" t="str">
        <f t="shared" si="61"/>
        <v/>
      </c>
    </row>
    <row r="505" spans="14:15">
      <c r="N505" s="159" t="str">
        <f t="shared" si="62"/>
        <v/>
      </c>
      <c r="O505" s="159" t="str">
        <f t="shared" si="61"/>
        <v/>
      </c>
    </row>
    <row r="506" spans="14:15">
      <c r="N506" s="159" t="str">
        <f t="shared" si="62"/>
        <v/>
      </c>
      <c r="O506" s="159" t="str">
        <f t="shared" si="61"/>
        <v/>
      </c>
    </row>
    <row r="507" spans="14:15">
      <c r="N507" s="159" t="str">
        <f t="shared" si="62"/>
        <v/>
      </c>
      <c r="O507" s="159" t="str">
        <f t="shared" si="61"/>
        <v/>
      </c>
    </row>
    <row r="508" spans="14:15">
      <c r="N508" s="159" t="str">
        <f t="shared" si="62"/>
        <v/>
      </c>
      <c r="O508" s="159" t="str">
        <f t="shared" si="61"/>
        <v/>
      </c>
    </row>
    <row r="509" spans="14:15">
      <c r="N509" s="159" t="str">
        <f t="shared" si="62"/>
        <v/>
      </c>
      <c r="O509" s="159" t="str">
        <f t="shared" si="61"/>
        <v/>
      </c>
    </row>
    <row r="510" spans="14:15">
      <c r="N510" s="159" t="str">
        <f t="shared" si="62"/>
        <v/>
      </c>
      <c r="O510" s="159" t="str">
        <f t="shared" si="61"/>
        <v/>
      </c>
    </row>
    <row r="511" spans="14:15">
      <c r="N511" s="159" t="str">
        <f t="shared" si="62"/>
        <v/>
      </c>
      <c r="O511" s="159" t="str">
        <f t="shared" si="61"/>
        <v/>
      </c>
    </row>
    <row r="512" spans="14:15">
      <c r="N512" s="159" t="str">
        <f t="shared" si="62"/>
        <v/>
      </c>
      <c r="O512" s="159" t="str">
        <f t="shared" si="61"/>
        <v/>
      </c>
    </row>
    <row r="513" spans="14:15">
      <c r="N513" s="159" t="str">
        <f t="shared" si="62"/>
        <v/>
      </c>
      <c r="O513" s="159" t="str">
        <f t="shared" si="61"/>
        <v/>
      </c>
    </row>
    <row r="514" spans="14:15">
      <c r="N514" s="159" t="str">
        <f t="shared" si="62"/>
        <v/>
      </c>
      <c r="O514" s="159" t="str">
        <f t="shared" si="61"/>
        <v/>
      </c>
    </row>
    <row r="515" spans="14:15">
      <c r="N515" s="159" t="str">
        <f t="shared" si="62"/>
        <v/>
      </c>
      <c r="O515" s="159" t="str">
        <f t="shared" si="61"/>
        <v/>
      </c>
    </row>
    <row r="516" spans="14:15">
      <c r="N516" s="159" t="str">
        <f t="shared" si="62"/>
        <v/>
      </c>
      <c r="O516" s="159" t="str">
        <f t="shared" ref="O516:O579" si="63">IF(N516&gt;$A$14,N516,"")</f>
        <v/>
      </c>
    </row>
    <row r="517" spans="14:15">
      <c r="N517" s="159" t="str">
        <f t="shared" si="62"/>
        <v/>
      </c>
      <c r="O517" s="159" t="str">
        <f t="shared" si="63"/>
        <v/>
      </c>
    </row>
    <row r="518" spans="14:15">
      <c r="N518" s="159" t="str">
        <f t="shared" si="62"/>
        <v/>
      </c>
      <c r="O518" s="159" t="str">
        <f t="shared" si="63"/>
        <v/>
      </c>
    </row>
    <row r="519" spans="14:15">
      <c r="N519" s="159" t="str">
        <f t="shared" si="62"/>
        <v/>
      </c>
      <c r="O519" s="159" t="str">
        <f t="shared" si="63"/>
        <v/>
      </c>
    </row>
    <row r="520" spans="14:15">
      <c r="N520" s="159" t="str">
        <f t="shared" ref="N520:N583" si="64">IF(COUNTIF(L:L,J520),J520,"")</f>
        <v/>
      </c>
      <c r="O520" s="159" t="str">
        <f t="shared" si="63"/>
        <v/>
      </c>
    </row>
    <row r="521" spans="14:15">
      <c r="N521" s="159" t="str">
        <f t="shared" si="64"/>
        <v/>
      </c>
      <c r="O521" s="159" t="str">
        <f t="shared" si="63"/>
        <v/>
      </c>
    </row>
    <row r="522" spans="14:15">
      <c r="N522" s="159" t="str">
        <f t="shared" si="64"/>
        <v/>
      </c>
      <c r="O522" s="159" t="str">
        <f t="shared" si="63"/>
        <v/>
      </c>
    </row>
    <row r="523" spans="14:15">
      <c r="N523" s="159" t="str">
        <f t="shared" si="64"/>
        <v/>
      </c>
      <c r="O523" s="159" t="str">
        <f t="shared" si="63"/>
        <v/>
      </c>
    </row>
    <row r="524" spans="14:15">
      <c r="N524" s="159" t="str">
        <f t="shared" si="64"/>
        <v/>
      </c>
      <c r="O524" s="159" t="str">
        <f t="shared" si="63"/>
        <v/>
      </c>
    </row>
    <row r="525" spans="14:15">
      <c r="N525" s="159" t="str">
        <f t="shared" si="64"/>
        <v/>
      </c>
      <c r="O525" s="159" t="str">
        <f t="shared" si="63"/>
        <v/>
      </c>
    </row>
    <row r="526" spans="14:15">
      <c r="N526" s="159" t="str">
        <f t="shared" si="64"/>
        <v/>
      </c>
      <c r="O526" s="159" t="str">
        <f t="shared" si="63"/>
        <v/>
      </c>
    </row>
    <row r="527" spans="14:15">
      <c r="N527" s="159" t="str">
        <f t="shared" si="64"/>
        <v/>
      </c>
      <c r="O527" s="159" t="str">
        <f t="shared" si="63"/>
        <v/>
      </c>
    </row>
    <row r="528" spans="14:15">
      <c r="N528" s="159" t="str">
        <f t="shared" si="64"/>
        <v/>
      </c>
      <c r="O528" s="159" t="str">
        <f t="shared" si="63"/>
        <v/>
      </c>
    </row>
    <row r="529" spans="14:15">
      <c r="N529" s="159" t="str">
        <f t="shared" si="64"/>
        <v/>
      </c>
      <c r="O529" s="159" t="str">
        <f t="shared" si="63"/>
        <v/>
      </c>
    </row>
    <row r="530" spans="14:15">
      <c r="N530" s="159" t="str">
        <f t="shared" si="64"/>
        <v/>
      </c>
      <c r="O530" s="159" t="str">
        <f t="shared" si="63"/>
        <v/>
      </c>
    </row>
    <row r="531" spans="14:15">
      <c r="N531" s="159" t="str">
        <f t="shared" si="64"/>
        <v/>
      </c>
      <c r="O531" s="159" t="str">
        <f t="shared" si="63"/>
        <v/>
      </c>
    </row>
    <row r="532" spans="14:15">
      <c r="N532" s="159" t="str">
        <f t="shared" si="64"/>
        <v/>
      </c>
      <c r="O532" s="159" t="str">
        <f t="shared" si="63"/>
        <v/>
      </c>
    </row>
    <row r="533" spans="14:15">
      <c r="N533" s="159" t="str">
        <f t="shared" si="64"/>
        <v/>
      </c>
      <c r="O533" s="159" t="str">
        <f t="shared" si="63"/>
        <v/>
      </c>
    </row>
    <row r="534" spans="14:15">
      <c r="N534" s="159" t="str">
        <f t="shared" si="64"/>
        <v/>
      </c>
      <c r="O534" s="159" t="str">
        <f t="shared" si="63"/>
        <v/>
      </c>
    </row>
    <row r="535" spans="14:15">
      <c r="N535" s="159" t="str">
        <f t="shared" si="64"/>
        <v/>
      </c>
      <c r="O535" s="159" t="str">
        <f t="shared" si="63"/>
        <v/>
      </c>
    </row>
    <row r="536" spans="14:15">
      <c r="N536" s="159" t="str">
        <f t="shared" si="64"/>
        <v/>
      </c>
      <c r="O536" s="159" t="str">
        <f t="shared" si="63"/>
        <v/>
      </c>
    </row>
    <row r="537" spans="14:15">
      <c r="N537" s="159" t="str">
        <f t="shared" si="64"/>
        <v/>
      </c>
      <c r="O537" s="159" t="str">
        <f t="shared" si="63"/>
        <v/>
      </c>
    </row>
    <row r="538" spans="14:15">
      <c r="N538" s="159" t="str">
        <f t="shared" si="64"/>
        <v/>
      </c>
      <c r="O538" s="159" t="str">
        <f t="shared" si="63"/>
        <v/>
      </c>
    </row>
    <row r="539" spans="14:15">
      <c r="N539" s="159" t="str">
        <f t="shared" si="64"/>
        <v/>
      </c>
      <c r="O539" s="159" t="str">
        <f t="shared" si="63"/>
        <v/>
      </c>
    </row>
    <row r="540" spans="14:15">
      <c r="N540" s="159" t="str">
        <f t="shared" si="64"/>
        <v/>
      </c>
      <c r="O540" s="159" t="str">
        <f t="shared" si="63"/>
        <v/>
      </c>
    </row>
    <row r="541" spans="14:15">
      <c r="N541" s="159" t="str">
        <f t="shared" si="64"/>
        <v/>
      </c>
      <c r="O541" s="159" t="str">
        <f t="shared" si="63"/>
        <v/>
      </c>
    </row>
    <row r="542" spans="14:15">
      <c r="N542" s="159" t="str">
        <f t="shared" si="64"/>
        <v/>
      </c>
      <c r="O542" s="159" t="str">
        <f t="shared" si="63"/>
        <v/>
      </c>
    </row>
    <row r="543" spans="14:15">
      <c r="N543" s="159" t="str">
        <f t="shared" si="64"/>
        <v/>
      </c>
      <c r="O543" s="159" t="str">
        <f t="shared" si="63"/>
        <v/>
      </c>
    </row>
    <row r="544" spans="14:15">
      <c r="N544" s="159" t="str">
        <f t="shared" si="64"/>
        <v/>
      </c>
      <c r="O544" s="159" t="str">
        <f t="shared" si="63"/>
        <v/>
      </c>
    </row>
    <row r="545" spans="14:15">
      <c r="N545" s="159" t="str">
        <f t="shared" si="64"/>
        <v/>
      </c>
      <c r="O545" s="159" t="str">
        <f t="shared" si="63"/>
        <v/>
      </c>
    </row>
    <row r="546" spans="14:15">
      <c r="N546" s="159" t="str">
        <f t="shared" si="64"/>
        <v/>
      </c>
      <c r="O546" s="159" t="str">
        <f t="shared" si="63"/>
        <v/>
      </c>
    </row>
    <row r="547" spans="14:15">
      <c r="N547" s="159" t="str">
        <f t="shared" si="64"/>
        <v/>
      </c>
      <c r="O547" s="159" t="str">
        <f t="shared" si="63"/>
        <v/>
      </c>
    </row>
    <row r="548" spans="14:15">
      <c r="N548" s="159" t="str">
        <f t="shared" si="64"/>
        <v/>
      </c>
      <c r="O548" s="159" t="str">
        <f t="shared" si="63"/>
        <v/>
      </c>
    </row>
    <row r="549" spans="14:15">
      <c r="N549" s="159" t="str">
        <f t="shared" si="64"/>
        <v/>
      </c>
      <c r="O549" s="159" t="str">
        <f t="shared" si="63"/>
        <v/>
      </c>
    </row>
    <row r="550" spans="14:15">
      <c r="N550" s="159" t="str">
        <f t="shared" si="64"/>
        <v/>
      </c>
      <c r="O550" s="159" t="str">
        <f t="shared" si="63"/>
        <v/>
      </c>
    </row>
    <row r="551" spans="14:15">
      <c r="N551" s="159" t="str">
        <f t="shared" si="64"/>
        <v/>
      </c>
      <c r="O551" s="159" t="str">
        <f t="shared" si="63"/>
        <v/>
      </c>
    </row>
    <row r="552" spans="14:15">
      <c r="N552" s="159" t="str">
        <f t="shared" si="64"/>
        <v/>
      </c>
      <c r="O552" s="159" t="str">
        <f t="shared" si="63"/>
        <v/>
      </c>
    </row>
    <row r="553" spans="14:15">
      <c r="N553" s="159" t="str">
        <f t="shared" si="64"/>
        <v/>
      </c>
      <c r="O553" s="159" t="str">
        <f t="shared" si="63"/>
        <v/>
      </c>
    </row>
    <row r="554" spans="14:15">
      <c r="N554" s="159" t="str">
        <f t="shared" si="64"/>
        <v/>
      </c>
      <c r="O554" s="159" t="str">
        <f t="shared" si="63"/>
        <v/>
      </c>
    </row>
    <row r="555" spans="14:15">
      <c r="N555" s="159" t="str">
        <f t="shared" si="64"/>
        <v/>
      </c>
      <c r="O555" s="159" t="str">
        <f t="shared" si="63"/>
        <v/>
      </c>
    </row>
    <row r="556" spans="14:15">
      <c r="N556" s="159" t="str">
        <f t="shared" si="64"/>
        <v/>
      </c>
      <c r="O556" s="159" t="str">
        <f t="shared" si="63"/>
        <v/>
      </c>
    </row>
    <row r="557" spans="14:15">
      <c r="N557" s="159" t="str">
        <f t="shared" si="64"/>
        <v/>
      </c>
      <c r="O557" s="159" t="str">
        <f t="shared" si="63"/>
        <v/>
      </c>
    </row>
    <row r="558" spans="14:15">
      <c r="N558" s="159" t="str">
        <f t="shared" si="64"/>
        <v/>
      </c>
      <c r="O558" s="159" t="str">
        <f t="shared" si="63"/>
        <v/>
      </c>
    </row>
    <row r="559" spans="14:15">
      <c r="N559" s="159" t="str">
        <f t="shared" si="64"/>
        <v/>
      </c>
      <c r="O559" s="159" t="str">
        <f t="shared" si="63"/>
        <v/>
      </c>
    </row>
    <row r="560" spans="14:15">
      <c r="N560" s="159" t="str">
        <f t="shared" si="64"/>
        <v/>
      </c>
      <c r="O560" s="159" t="str">
        <f t="shared" si="63"/>
        <v/>
      </c>
    </row>
    <row r="561" spans="14:15">
      <c r="N561" s="159" t="str">
        <f t="shared" si="64"/>
        <v/>
      </c>
      <c r="O561" s="159" t="str">
        <f t="shared" si="63"/>
        <v/>
      </c>
    </row>
    <row r="562" spans="14:15">
      <c r="N562" s="159" t="str">
        <f t="shared" si="64"/>
        <v/>
      </c>
      <c r="O562" s="159" t="str">
        <f t="shared" si="63"/>
        <v/>
      </c>
    </row>
    <row r="563" spans="14:15">
      <c r="N563" s="159" t="str">
        <f t="shared" si="64"/>
        <v/>
      </c>
      <c r="O563" s="159" t="str">
        <f t="shared" si="63"/>
        <v/>
      </c>
    </row>
    <row r="564" spans="14:15">
      <c r="N564" s="159" t="str">
        <f t="shared" si="64"/>
        <v/>
      </c>
      <c r="O564" s="159" t="str">
        <f t="shared" si="63"/>
        <v/>
      </c>
    </row>
    <row r="565" spans="14:15">
      <c r="N565" s="159" t="str">
        <f t="shared" si="64"/>
        <v/>
      </c>
      <c r="O565" s="159" t="str">
        <f t="shared" si="63"/>
        <v/>
      </c>
    </row>
    <row r="566" spans="14:15">
      <c r="N566" s="159" t="str">
        <f t="shared" si="64"/>
        <v/>
      </c>
      <c r="O566" s="159" t="str">
        <f t="shared" si="63"/>
        <v/>
      </c>
    </row>
    <row r="567" spans="14:15">
      <c r="N567" s="159" t="str">
        <f t="shared" si="64"/>
        <v/>
      </c>
      <c r="O567" s="159" t="str">
        <f t="shared" si="63"/>
        <v/>
      </c>
    </row>
    <row r="568" spans="14:15">
      <c r="N568" s="159" t="str">
        <f t="shared" si="64"/>
        <v/>
      </c>
      <c r="O568" s="159" t="str">
        <f t="shared" si="63"/>
        <v/>
      </c>
    </row>
    <row r="569" spans="14:15">
      <c r="N569" s="159" t="str">
        <f t="shared" si="64"/>
        <v/>
      </c>
      <c r="O569" s="159" t="str">
        <f t="shared" si="63"/>
        <v/>
      </c>
    </row>
    <row r="570" spans="14:15">
      <c r="N570" s="159" t="str">
        <f t="shared" si="64"/>
        <v/>
      </c>
      <c r="O570" s="159" t="str">
        <f t="shared" si="63"/>
        <v/>
      </c>
    </row>
    <row r="571" spans="14:15">
      <c r="N571" s="159" t="str">
        <f t="shared" si="64"/>
        <v/>
      </c>
      <c r="O571" s="159" t="str">
        <f t="shared" si="63"/>
        <v/>
      </c>
    </row>
    <row r="572" spans="14:15">
      <c r="N572" s="159" t="str">
        <f t="shared" si="64"/>
        <v/>
      </c>
      <c r="O572" s="159" t="str">
        <f t="shared" si="63"/>
        <v/>
      </c>
    </row>
    <row r="573" spans="14:15">
      <c r="N573" s="159" t="str">
        <f t="shared" si="64"/>
        <v/>
      </c>
      <c r="O573" s="159" t="str">
        <f t="shared" si="63"/>
        <v/>
      </c>
    </row>
    <row r="574" spans="14:15">
      <c r="N574" s="159" t="str">
        <f t="shared" si="64"/>
        <v/>
      </c>
      <c r="O574" s="159" t="str">
        <f t="shared" si="63"/>
        <v/>
      </c>
    </row>
    <row r="575" spans="14:15">
      <c r="N575" s="159" t="str">
        <f t="shared" si="64"/>
        <v/>
      </c>
      <c r="O575" s="159" t="str">
        <f t="shared" si="63"/>
        <v/>
      </c>
    </row>
    <row r="576" spans="14:15">
      <c r="N576" s="159" t="str">
        <f t="shared" si="64"/>
        <v/>
      </c>
      <c r="O576" s="159" t="str">
        <f t="shared" si="63"/>
        <v/>
      </c>
    </row>
    <row r="577" spans="14:15">
      <c r="N577" s="159" t="str">
        <f t="shared" si="64"/>
        <v/>
      </c>
      <c r="O577" s="159" t="str">
        <f t="shared" si="63"/>
        <v/>
      </c>
    </row>
    <row r="578" spans="14:15">
      <c r="N578" s="159" t="str">
        <f t="shared" si="64"/>
        <v/>
      </c>
      <c r="O578" s="159" t="str">
        <f t="shared" si="63"/>
        <v/>
      </c>
    </row>
    <row r="579" spans="14:15">
      <c r="N579" s="159" t="str">
        <f t="shared" si="64"/>
        <v/>
      </c>
      <c r="O579" s="159" t="str">
        <f t="shared" si="63"/>
        <v/>
      </c>
    </row>
    <row r="580" spans="14:15">
      <c r="N580" s="159" t="str">
        <f t="shared" si="64"/>
        <v/>
      </c>
      <c r="O580" s="159" t="str">
        <f t="shared" ref="O580:O643" si="65">IF(N580&gt;$A$14,N580,"")</f>
        <v/>
      </c>
    </row>
    <row r="581" spans="14:15">
      <c r="N581" s="159" t="str">
        <f t="shared" si="64"/>
        <v/>
      </c>
      <c r="O581" s="159" t="str">
        <f t="shared" si="65"/>
        <v/>
      </c>
    </row>
    <row r="582" spans="14:15">
      <c r="N582" s="159" t="str">
        <f t="shared" si="64"/>
        <v/>
      </c>
      <c r="O582" s="159" t="str">
        <f t="shared" si="65"/>
        <v/>
      </c>
    </row>
    <row r="583" spans="14:15">
      <c r="N583" s="159" t="str">
        <f t="shared" si="64"/>
        <v/>
      </c>
      <c r="O583" s="159" t="str">
        <f t="shared" si="65"/>
        <v/>
      </c>
    </row>
    <row r="584" spans="14:15">
      <c r="N584" s="159" t="str">
        <f t="shared" ref="N584:N647" si="66">IF(COUNTIF(L:L,J584),J584,"")</f>
        <v/>
      </c>
      <c r="O584" s="159" t="str">
        <f t="shared" si="65"/>
        <v/>
      </c>
    </row>
    <row r="585" spans="14:15">
      <c r="N585" s="159" t="str">
        <f t="shared" si="66"/>
        <v/>
      </c>
      <c r="O585" s="159" t="str">
        <f t="shared" si="65"/>
        <v/>
      </c>
    </row>
    <row r="586" spans="14:15">
      <c r="N586" s="159" t="str">
        <f t="shared" si="66"/>
        <v/>
      </c>
      <c r="O586" s="159" t="str">
        <f t="shared" si="65"/>
        <v/>
      </c>
    </row>
    <row r="587" spans="14:15">
      <c r="N587" s="159" t="str">
        <f t="shared" si="66"/>
        <v/>
      </c>
      <c r="O587" s="159" t="str">
        <f t="shared" si="65"/>
        <v/>
      </c>
    </row>
    <row r="588" spans="14:15">
      <c r="N588" s="159" t="str">
        <f t="shared" si="66"/>
        <v/>
      </c>
      <c r="O588" s="159" t="str">
        <f t="shared" si="65"/>
        <v/>
      </c>
    </row>
    <row r="589" spans="14:15">
      <c r="N589" s="159" t="str">
        <f t="shared" si="66"/>
        <v/>
      </c>
      <c r="O589" s="159" t="str">
        <f t="shared" si="65"/>
        <v/>
      </c>
    </row>
    <row r="590" spans="14:15">
      <c r="N590" s="159" t="str">
        <f t="shared" si="66"/>
        <v/>
      </c>
      <c r="O590" s="159" t="str">
        <f t="shared" si="65"/>
        <v/>
      </c>
    </row>
    <row r="591" spans="14:15">
      <c r="N591" s="159" t="str">
        <f t="shared" si="66"/>
        <v/>
      </c>
      <c r="O591" s="159" t="str">
        <f t="shared" si="65"/>
        <v/>
      </c>
    </row>
    <row r="592" spans="14:15">
      <c r="N592" s="159" t="str">
        <f t="shared" si="66"/>
        <v/>
      </c>
      <c r="O592" s="159" t="str">
        <f t="shared" si="65"/>
        <v/>
      </c>
    </row>
    <row r="593" spans="14:15">
      <c r="N593" s="159" t="str">
        <f t="shared" si="66"/>
        <v/>
      </c>
      <c r="O593" s="159" t="str">
        <f t="shared" si="65"/>
        <v/>
      </c>
    </row>
    <row r="594" spans="14:15">
      <c r="N594" s="159" t="str">
        <f t="shared" si="66"/>
        <v/>
      </c>
      <c r="O594" s="159" t="str">
        <f t="shared" si="65"/>
        <v/>
      </c>
    </row>
    <row r="595" spans="14:15">
      <c r="N595" s="159" t="str">
        <f t="shared" si="66"/>
        <v/>
      </c>
      <c r="O595" s="159" t="str">
        <f t="shared" si="65"/>
        <v/>
      </c>
    </row>
    <row r="596" spans="14:15">
      <c r="N596" s="159" t="str">
        <f t="shared" si="66"/>
        <v/>
      </c>
      <c r="O596" s="159" t="str">
        <f t="shared" si="65"/>
        <v/>
      </c>
    </row>
    <row r="597" spans="14:15">
      <c r="N597" s="159" t="str">
        <f t="shared" si="66"/>
        <v/>
      </c>
      <c r="O597" s="159" t="str">
        <f t="shared" si="65"/>
        <v/>
      </c>
    </row>
    <row r="598" spans="14:15">
      <c r="N598" s="159" t="str">
        <f t="shared" si="66"/>
        <v/>
      </c>
      <c r="O598" s="159" t="str">
        <f t="shared" si="65"/>
        <v/>
      </c>
    </row>
    <row r="599" spans="14:15">
      <c r="N599" s="159" t="str">
        <f t="shared" si="66"/>
        <v/>
      </c>
      <c r="O599" s="159" t="str">
        <f t="shared" si="65"/>
        <v/>
      </c>
    </row>
    <row r="600" spans="14:15">
      <c r="N600" s="159" t="str">
        <f t="shared" si="66"/>
        <v/>
      </c>
      <c r="O600" s="159" t="str">
        <f t="shared" si="65"/>
        <v/>
      </c>
    </row>
    <row r="601" spans="14:15">
      <c r="N601" s="159" t="str">
        <f t="shared" si="66"/>
        <v/>
      </c>
      <c r="O601" s="159" t="str">
        <f t="shared" si="65"/>
        <v/>
      </c>
    </row>
    <row r="602" spans="14:15">
      <c r="N602" s="159" t="str">
        <f t="shared" si="66"/>
        <v/>
      </c>
      <c r="O602" s="159" t="str">
        <f t="shared" si="65"/>
        <v/>
      </c>
    </row>
    <row r="603" spans="14:15">
      <c r="N603" s="159" t="str">
        <f t="shared" si="66"/>
        <v/>
      </c>
      <c r="O603" s="159" t="str">
        <f t="shared" si="65"/>
        <v/>
      </c>
    </row>
    <row r="604" spans="14:15">
      <c r="N604" s="159" t="str">
        <f t="shared" si="66"/>
        <v/>
      </c>
      <c r="O604" s="159" t="str">
        <f t="shared" si="65"/>
        <v/>
      </c>
    </row>
    <row r="605" spans="14:15">
      <c r="N605" s="159" t="str">
        <f t="shared" si="66"/>
        <v/>
      </c>
      <c r="O605" s="159" t="str">
        <f t="shared" si="65"/>
        <v/>
      </c>
    </row>
    <row r="606" spans="14:15">
      <c r="N606" s="159" t="str">
        <f t="shared" si="66"/>
        <v/>
      </c>
      <c r="O606" s="159" t="str">
        <f t="shared" si="65"/>
        <v/>
      </c>
    </row>
    <row r="607" spans="14:15">
      <c r="N607" s="159" t="str">
        <f t="shared" si="66"/>
        <v/>
      </c>
      <c r="O607" s="159" t="str">
        <f t="shared" si="65"/>
        <v/>
      </c>
    </row>
    <row r="608" spans="14:15">
      <c r="N608" s="159" t="str">
        <f t="shared" si="66"/>
        <v/>
      </c>
      <c r="O608" s="159" t="str">
        <f t="shared" si="65"/>
        <v/>
      </c>
    </row>
    <row r="609" spans="14:15">
      <c r="N609" s="159" t="str">
        <f t="shared" si="66"/>
        <v/>
      </c>
      <c r="O609" s="159" t="str">
        <f t="shared" si="65"/>
        <v/>
      </c>
    </row>
    <row r="610" spans="14:15">
      <c r="N610" s="159" t="str">
        <f t="shared" si="66"/>
        <v/>
      </c>
      <c r="O610" s="159" t="str">
        <f t="shared" si="65"/>
        <v/>
      </c>
    </row>
    <row r="611" spans="14:15">
      <c r="N611" s="159" t="str">
        <f t="shared" si="66"/>
        <v/>
      </c>
      <c r="O611" s="159" t="str">
        <f t="shared" si="65"/>
        <v/>
      </c>
    </row>
    <row r="612" spans="14:15">
      <c r="N612" s="159" t="str">
        <f t="shared" si="66"/>
        <v/>
      </c>
      <c r="O612" s="159" t="str">
        <f t="shared" si="65"/>
        <v/>
      </c>
    </row>
    <row r="613" spans="14:15">
      <c r="N613" s="159" t="str">
        <f t="shared" si="66"/>
        <v/>
      </c>
      <c r="O613" s="159" t="str">
        <f t="shared" si="65"/>
        <v/>
      </c>
    </row>
    <row r="614" spans="14:15">
      <c r="N614" s="159" t="str">
        <f t="shared" si="66"/>
        <v/>
      </c>
      <c r="O614" s="159" t="str">
        <f t="shared" si="65"/>
        <v/>
      </c>
    </row>
    <row r="615" spans="14:15">
      <c r="N615" s="159" t="str">
        <f t="shared" si="66"/>
        <v/>
      </c>
      <c r="O615" s="159" t="str">
        <f t="shared" si="65"/>
        <v/>
      </c>
    </row>
    <row r="616" spans="14:15">
      <c r="N616" s="159" t="str">
        <f t="shared" si="66"/>
        <v/>
      </c>
      <c r="O616" s="159" t="str">
        <f t="shared" si="65"/>
        <v/>
      </c>
    </row>
    <row r="617" spans="14:15">
      <c r="N617" s="159" t="str">
        <f t="shared" si="66"/>
        <v/>
      </c>
      <c r="O617" s="159" t="str">
        <f t="shared" si="65"/>
        <v/>
      </c>
    </row>
    <row r="618" spans="14:15">
      <c r="N618" s="159" t="str">
        <f t="shared" si="66"/>
        <v/>
      </c>
      <c r="O618" s="159" t="str">
        <f t="shared" si="65"/>
        <v/>
      </c>
    </row>
    <row r="619" spans="14:15">
      <c r="N619" s="159" t="str">
        <f t="shared" si="66"/>
        <v/>
      </c>
      <c r="O619" s="159" t="str">
        <f t="shared" si="65"/>
        <v/>
      </c>
    </row>
    <row r="620" spans="14:15">
      <c r="N620" s="159" t="str">
        <f t="shared" si="66"/>
        <v/>
      </c>
      <c r="O620" s="159" t="str">
        <f t="shared" si="65"/>
        <v/>
      </c>
    </row>
    <row r="621" spans="14:15">
      <c r="N621" s="159" t="str">
        <f t="shared" si="66"/>
        <v/>
      </c>
      <c r="O621" s="159" t="str">
        <f t="shared" si="65"/>
        <v/>
      </c>
    </row>
    <row r="622" spans="14:15">
      <c r="N622" s="159" t="str">
        <f t="shared" si="66"/>
        <v/>
      </c>
      <c r="O622" s="159" t="str">
        <f t="shared" si="65"/>
        <v/>
      </c>
    </row>
    <row r="623" spans="14:15">
      <c r="N623" s="159" t="str">
        <f t="shared" si="66"/>
        <v/>
      </c>
      <c r="O623" s="159" t="str">
        <f t="shared" si="65"/>
        <v/>
      </c>
    </row>
    <row r="624" spans="14:15">
      <c r="N624" s="159" t="str">
        <f t="shared" si="66"/>
        <v/>
      </c>
      <c r="O624" s="159" t="str">
        <f t="shared" si="65"/>
        <v/>
      </c>
    </row>
    <row r="625" spans="14:15">
      <c r="N625" s="159" t="str">
        <f t="shared" si="66"/>
        <v/>
      </c>
      <c r="O625" s="159" t="str">
        <f t="shared" si="65"/>
        <v/>
      </c>
    </row>
    <row r="626" spans="14:15">
      <c r="N626" s="159" t="str">
        <f t="shared" si="66"/>
        <v/>
      </c>
      <c r="O626" s="159" t="str">
        <f t="shared" si="65"/>
        <v/>
      </c>
    </row>
    <row r="627" spans="14:15">
      <c r="N627" s="159" t="str">
        <f t="shared" si="66"/>
        <v/>
      </c>
      <c r="O627" s="159" t="str">
        <f t="shared" si="65"/>
        <v/>
      </c>
    </row>
    <row r="628" spans="14:15">
      <c r="N628" s="159" t="str">
        <f t="shared" si="66"/>
        <v/>
      </c>
      <c r="O628" s="159" t="str">
        <f t="shared" si="65"/>
        <v/>
      </c>
    </row>
    <row r="629" spans="14:15">
      <c r="N629" s="159" t="str">
        <f t="shared" si="66"/>
        <v/>
      </c>
      <c r="O629" s="159" t="str">
        <f t="shared" si="65"/>
        <v/>
      </c>
    </row>
    <row r="630" spans="14:15">
      <c r="N630" s="159" t="str">
        <f t="shared" si="66"/>
        <v/>
      </c>
      <c r="O630" s="159" t="str">
        <f t="shared" si="65"/>
        <v/>
      </c>
    </row>
    <row r="631" spans="14:15">
      <c r="N631" s="159" t="str">
        <f t="shared" si="66"/>
        <v/>
      </c>
      <c r="O631" s="159" t="str">
        <f t="shared" si="65"/>
        <v/>
      </c>
    </row>
    <row r="632" spans="14:15">
      <c r="N632" s="159" t="str">
        <f t="shared" si="66"/>
        <v/>
      </c>
      <c r="O632" s="159" t="str">
        <f t="shared" si="65"/>
        <v/>
      </c>
    </row>
    <row r="633" spans="14:15">
      <c r="N633" s="159" t="str">
        <f t="shared" si="66"/>
        <v/>
      </c>
      <c r="O633" s="159" t="str">
        <f t="shared" si="65"/>
        <v/>
      </c>
    </row>
    <row r="634" spans="14:15">
      <c r="N634" s="159" t="str">
        <f t="shared" si="66"/>
        <v/>
      </c>
      <c r="O634" s="159" t="str">
        <f t="shared" si="65"/>
        <v/>
      </c>
    </row>
    <row r="635" spans="14:15">
      <c r="N635" s="159" t="str">
        <f t="shared" si="66"/>
        <v/>
      </c>
      <c r="O635" s="159" t="str">
        <f t="shared" si="65"/>
        <v/>
      </c>
    </row>
    <row r="636" spans="14:15">
      <c r="N636" s="159" t="str">
        <f t="shared" si="66"/>
        <v/>
      </c>
      <c r="O636" s="159" t="str">
        <f t="shared" si="65"/>
        <v/>
      </c>
    </row>
    <row r="637" spans="14:15">
      <c r="N637" s="159" t="str">
        <f t="shared" si="66"/>
        <v/>
      </c>
      <c r="O637" s="159" t="str">
        <f t="shared" si="65"/>
        <v/>
      </c>
    </row>
    <row r="638" spans="14:15">
      <c r="N638" s="159" t="str">
        <f t="shared" si="66"/>
        <v/>
      </c>
      <c r="O638" s="159" t="str">
        <f t="shared" si="65"/>
        <v/>
      </c>
    </row>
    <row r="639" spans="14:15">
      <c r="N639" s="159" t="str">
        <f t="shared" si="66"/>
        <v/>
      </c>
      <c r="O639" s="159" t="str">
        <f t="shared" si="65"/>
        <v/>
      </c>
    </row>
    <row r="640" spans="14:15">
      <c r="N640" s="159" t="str">
        <f t="shared" si="66"/>
        <v/>
      </c>
      <c r="O640" s="159" t="str">
        <f t="shared" si="65"/>
        <v/>
      </c>
    </row>
    <row r="641" spans="14:15">
      <c r="N641" s="159" t="str">
        <f t="shared" si="66"/>
        <v/>
      </c>
      <c r="O641" s="159" t="str">
        <f t="shared" si="65"/>
        <v/>
      </c>
    </row>
    <row r="642" spans="14:15">
      <c r="N642" s="159" t="str">
        <f t="shared" si="66"/>
        <v/>
      </c>
      <c r="O642" s="159" t="str">
        <f t="shared" si="65"/>
        <v/>
      </c>
    </row>
    <row r="643" spans="14:15">
      <c r="N643" s="159" t="str">
        <f t="shared" si="66"/>
        <v/>
      </c>
      <c r="O643" s="159" t="str">
        <f t="shared" si="65"/>
        <v/>
      </c>
    </row>
    <row r="644" spans="14:15">
      <c r="N644" s="159" t="str">
        <f t="shared" si="66"/>
        <v/>
      </c>
      <c r="O644" s="159" t="str">
        <f t="shared" ref="O644:O707" si="67">IF(N644&gt;$A$14,N644,"")</f>
        <v/>
      </c>
    </row>
    <row r="645" spans="14:15">
      <c r="N645" s="159" t="str">
        <f t="shared" si="66"/>
        <v/>
      </c>
      <c r="O645" s="159" t="str">
        <f t="shared" si="67"/>
        <v/>
      </c>
    </row>
    <row r="646" spans="14:15">
      <c r="N646" s="159" t="str">
        <f t="shared" si="66"/>
        <v/>
      </c>
      <c r="O646" s="159" t="str">
        <f t="shared" si="67"/>
        <v/>
      </c>
    </row>
    <row r="647" spans="14:15">
      <c r="N647" s="159" t="str">
        <f t="shared" si="66"/>
        <v/>
      </c>
      <c r="O647" s="159" t="str">
        <f t="shared" si="67"/>
        <v/>
      </c>
    </row>
    <row r="648" spans="14:15">
      <c r="N648" s="159" t="str">
        <f t="shared" ref="N648:N711" si="68">IF(COUNTIF(L:L,J648),J648,"")</f>
        <v/>
      </c>
      <c r="O648" s="159" t="str">
        <f t="shared" si="67"/>
        <v/>
      </c>
    </row>
    <row r="649" spans="14:15">
      <c r="N649" s="159" t="str">
        <f t="shared" si="68"/>
        <v/>
      </c>
      <c r="O649" s="159" t="str">
        <f t="shared" si="67"/>
        <v/>
      </c>
    </row>
    <row r="650" spans="14:15">
      <c r="N650" s="159" t="str">
        <f t="shared" si="68"/>
        <v/>
      </c>
      <c r="O650" s="159" t="str">
        <f t="shared" si="67"/>
        <v/>
      </c>
    </row>
    <row r="651" spans="14:15">
      <c r="N651" s="159" t="str">
        <f t="shared" si="68"/>
        <v/>
      </c>
      <c r="O651" s="159" t="str">
        <f t="shared" si="67"/>
        <v/>
      </c>
    </row>
    <row r="652" spans="14:15">
      <c r="N652" s="159" t="str">
        <f t="shared" si="68"/>
        <v/>
      </c>
      <c r="O652" s="159" t="str">
        <f t="shared" si="67"/>
        <v/>
      </c>
    </row>
    <row r="653" spans="14:15">
      <c r="N653" s="159" t="str">
        <f t="shared" si="68"/>
        <v/>
      </c>
      <c r="O653" s="159" t="str">
        <f t="shared" si="67"/>
        <v/>
      </c>
    </row>
    <row r="654" spans="14:15">
      <c r="N654" s="159" t="str">
        <f t="shared" si="68"/>
        <v/>
      </c>
      <c r="O654" s="159" t="str">
        <f t="shared" si="67"/>
        <v/>
      </c>
    </row>
    <row r="655" spans="14:15">
      <c r="N655" s="159" t="str">
        <f t="shared" si="68"/>
        <v/>
      </c>
      <c r="O655" s="159" t="str">
        <f t="shared" si="67"/>
        <v/>
      </c>
    </row>
    <row r="656" spans="14:15">
      <c r="N656" s="159" t="str">
        <f t="shared" si="68"/>
        <v/>
      </c>
      <c r="O656" s="159" t="str">
        <f t="shared" si="67"/>
        <v/>
      </c>
    </row>
    <row r="657" spans="14:15">
      <c r="N657" s="159" t="str">
        <f t="shared" si="68"/>
        <v/>
      </c>
      <c r="O657" s="159" t="str">
        <f t="shared" si="67"/>
        <v/>
      </c>
    </row>
    <row r="658" spans="14:15">
      <c r="N658" s="159" t="str">
        <f t="shared" si="68"/>
        <v/>
      </c>
      <c r="O658" s="159" t="str">
        <f t="shared" si="67"/>
        <v/>
      </c>
    </row>
    <row r="659" spans="14:15">
      <c r="N659" s="159" t="str">
        <f t="shared" si="68"/>
        <v/>
      </c>
      <c r="O659" s="159" t="str">
        <f t="shared" si="67"/>
        <v/>
      </c>
    </row>
    <row r="660" spans="14:15">
      <c r="N660" s="159" t="str">
        <f t="shared" si="68"/>
        <v/>
      </c>
      <c r="O660" s="159" t="str">
        <f t="shared" si="67"/>
        <v/>
      </c>
    </row>
    <row r="661" spans="14:15">
      <c r="N661" s="159" t="str">
        <f t="shared" si="68"/>
        <v/>
      </c>
      <c r="O661" s="159" t="str">
        <f t="shared" si="67"/>
        <v/>
      </c>
    </row>
    <row r="662" spans="14:15">
      <c r="N662" s="159" t="str">
        <f t="shared" si="68"/>
        <v/>
      </c>
      <c r="O662" s="159" t="str">
        <f t="shared" si="67"/>
        <v/>
      </c>
    </row>
    <row r="663" spans="14:15">
      <c r="N663" s="159" t="str">
        <f t="shared" si="68"/>
        <v/>
      </c>
      <c r="O663" s="159" t="str">
        <f t="shared" si="67"/>
        <v/>
      </c>
    </row>
    <row r="664" spans="14:15">
      <c r="N664" s="159" t="str">
        <f t="shared" si="68"/>
        <v/>
      </c>
      <c r="O664" s="159" t="str">
        <f t="shared" si="67"/>
        <v/>
      </c>
    </row>
    <row r="665" spans="14:15">
      <c r="N665" s="159" t="str">
        <f t="shared" si="68"/>
        <v/>
      </c>
      <c r="O665" s="159" t="str">
        <f t="shared" si="67"/>
        <v/>
      </c>
    </row>
    <row r="666" spans="14:15">
      <c r="N666" s="159" t="str">
        <f t="shared" si="68"/>
        <v/>
      </c>
      <c r="O666" s="159" t="str">
        <f t="shared" si="67"/>
        <v/>
      </c>
    </row>
    <row r="667" spans="14:15">
      <c r="N667" s="159" t="str">
        <f t="shared" si="68"/>
        <v/>
      </c>
      <c r="O667" s="159" t="str">
        <f t="shared" si="67"/>
        <v/>
      </c>
    </row>
    <row r="668" spans="14:15">
      <c r="N668" s="159" t="str">
        <f t="shared" si="68"/>
        <v/>
      </c>
      <c r="O668" s="159" t="str">
        <f t="shared" si="67"/>
        <v/>
      </c>
    </row>
    <row r="669" spans="14:15">
      <c r="N669" s="159" t="str">
        <f t="shared" si="68"/>
        <v/>
      </c>
      <c r="O669" s="159" t="str">
        <f t="shared" si="67"/>
        <v/>
      </c>
    </row>
    <row r="670" spans="14:15">
      <c r="N670" s="159" t="str">
        <f t="shared" si="68"/>
        <v/>
      </c>
      <c r="O670" s="159" t="str">
        <f t="shared" si="67"/>
        <v/>
      </c>
    </row>
    <row r="671" spans="14:15">
      <c r="N671" s="159" t="str">
        <f t="shared" si="68"/>
        <v/>
      </c>
      <c r="O671" s="159" t="str">
        <f t="shared" si="67"/>
        <v/>
      </c>
    </row>
    <row r="672" spans="14:15">
      <c r="N672" s="159" t="str">
        <f t="shared" si="68"/>
        <v/>
      </c>
      <c r="O672" s="159" t="str">
        <f t="shared" si="67"/>
        <v/>
      </c>
    </row>
    <row r="673" spans="14:15">
      <c r="N673" s="159" t="str">
        <f t="shared" si="68"/>
        <v/>
      </c>
      <c r="O673" s="159" t="str">
        <f t="shared" si="67"/>
        <v/>
      </c>
    </row>
    <row r="674" spans="14:15">
      <c r="N674" s="159" t="str">
        <f t="shared" si="68"/>
        <v/>
      </c>
      <c r="O674" s="159" t="str">
        <f t="shared" si="67"/>
        <v/>
      </c>
    </row>
    <row r="675" spans="14:15">
      <c r="N675" s="159" t="str">
        <f t="shared" si="68"/>
        <v/>
      </c>
      <c r="O675" s="159" t="str">
        <f t="shared" si="67"/>
        <v/>
      </c>
    </row>
    <row r="676" spans="14:15">
      <c r="N676" s="159" t="str">
        <f t="shared" si="68"/>
        <v/>
      </c>
      <c r="O676" s="159" t="str">
        <f t="shared" si="67"/>
        <v/>
      </c>
    </row>
    <row r="677" spans="14:15">
      <c r="N677" s="159" t="str">
        <f t="shared" si="68"/>
        <v/>
      </c>
      <c r="O677" s="159" t="str">
        <f t="shared" si="67"/>
        <v/>
      </c>
    </row>
    <row r="678" spans="14:15">
      <c r="N678" s="159" t="str">
        <f t="shared" si="68"/>
        <v/>
      </c>
      <c r="O678" s="159" t="str">
        <f t="shared" si="67"/>
        <v/>
      </c>
    </row>
    <row r="679" spans="14:15">
      <c r="N679" s="159" t="str">
        <f t="shared" si="68"/>
        <v/>
      </c>
      <c r="O679" s="159" t="str">
        <f t="shared" si="67"/>
        <v/>
      </c>
    </row>
    <row r="680" spans="14:15">
      <c r="N680" s="159" t="str">
        <f t="shared" si="68"/>
        <v/>
      </c>
      <c r="O680" s="159" t="str">
        <f t="shared" si="67"/>
        <v/>
      </c>
    </row>
    <row r="681" spans="14:15">
      <c r="N681" s="159" t="str">
        <f t="shared" si="68"/>
        <v/>
      </c>
      <c r="O681" s="159" t="str">
        <f t="shared" si="67"/>
        <v/>
      </c>
    </row>
    <row r="682" spans="14:15">
      <c r="N682" s="159" t="str">
        <f t="shared" si="68"/>
        <v/>
      </c>
      <c r="O682" s="159" t="str">
        <f t="shared" si="67"/>
        <v/>
      </c>
    </row>
    <row r="683" spans="14:15">
      <c r="N683" s="159" t="str">
        <f t="shared" si="68"/>
        <v/>
      </c>
      <c r="O683" s="159" t="str">
        <f t="shared" si="67"/>
        <v/>
      </c>
    </row>
    <row r="684" spans="14:15">
      <c r="N684" s="159" t="str">
        <f t="shared" si="68"/>
        <v/>
      </c>
      <c r="O684" s="159" t="str">
        <f t="shared" si="67"/>
        <v/>
      </c>
    </row>
    <row r="685" spans="14:15">
      <c r="N685" s="159" t="str">
        <f t="shared" si="68"/>
        <v/>
      </c>
      <c r="O685" s="159" t="str">
        <f t="shared" si="67"/>
        <v/>
      </c>
    </row>
    <row r="686" spans="14:15">
      <c r="N686" s="159" t="str">
        <f t="shared" si="68"/>
        <v/>
      </c>
      <c r="O686" s="159" t="str">
        <f t="shared" si="67"/>
        <v/>
      </c>
    </row>
    <row r="687" spans="14:15">
      <c r="N687" s="159" t="str">
        <f t="shared" si="68"/>
        <v/>
      </c>
      <c r="O687" s="159" t="str">
        <f t="shared" si="67"/>
        <v/>
      </c>
    </row>
    <row r="688" spans="14:15">
      <c r="N688" s="159" t="str">
        <f t="shared" si="68"/>
        <v/>
      </c>
      <c r="O688" s="159" t="str">
        <f t="shared" si="67"/>
        <v/>
      </c>
    </row>
    <row r="689" spans="14:15">
      <c r="N689" s="159" t="str">
        <f t="shared" si="68"/>
        <v/>
      </c>
      <c r="O689" s="159" t="str">
        <f t="shared" si="67"/>
        <v/>
      </c>
    </row>
    <row r="690" spans="14:15">
      <c r="N690" s="159" t="str">
        <f t="shared" si="68"/>
        <v/>
      </c>
      <c r="O690" s="159" t="str">
        <f t="shared" si="67"/>
        <v/>
      </c>
    </row>
    <row r="691" spans="14:15">
      <c r="N691" s="159" t="str">
        <f t="shared" si="68"/>
        <v/>
      </c>
      <c r="O691" s="159" t="str">
        <f t="shared" si="67"/>
        <v/>
      </c>
    </row>
    <row r="692" spans="14:15">
      <c r="N692" s="159" t="str">
        <f t="shared" si="68"/>
        <v/>
      </c>
      <c r="O692" s="159" t="str">
        <f t="shared" si="67"/>
        <v/>
      </c>
    </row>
    <row r="693" spans="14:15">
      <c r="N693" s="159" t="str">
        <f t="shared" si="68"/>
        <v/>
      </c>
      <c r="O693" s="159" t="str">
        <f t="shared" si="67"/>
        <v/>
      </c>
    </row>
    <row r="694" spans="14:15">
      <c r="N694" s="159" t="str">
        <f t="shared" si="68"/>
        <v/>
      </c>
      <c r="O694" s="159" t="str">
        <f t="shared" si="67"/>
        <v/>
      </c>
    </row>
    <row r="695" spans="14:15">
      <c r="N695" s="159" t="str">
        <f t="shared" si="68"/>
        <v/>
      </c>
      <c r="O695" s="159" t="str">
        <f t="shared" si="67"/>
        <v/>
      </c>
    </row>
    <row r="696" spans="14:15">
      <c r="N696" s="159" t="str">
        <f t="shared" si="68"/>
        <v/>
      </c>
      <c r="O696" s="159" t="str">
        <f t="shared" si="67"/>
        <v/>
      </c>
    </row>
    <row r="697" spans="14:15">
      <c r="N697" s="159" t="str">
        <f t="shared" si="68"/>
        <v/>
      </c>
      <c r="O697" s="159" t="str">
        <f t="shared" si="67"/>
        <v/>
      </c>
    </row>
    <row r="698" spans="14:15">
      <c r="N698" s="159" t="str">
        <f t="shared" si="68"/>
        <v/>
      </c>
      <c r="O698" s="159" t="str">
        <f t="shared" si="67"/>
        <v/>
      </c>
    </row>
    <row r="699" spans="14:15">
      <c r="N699" s="159" t="str">
        <f t="shared" si="68"/>
        <v/>
      </c>
      <c r="O699" s="159" t="str">
        <f t="shared" si="67"/>
        <v/>
      </c>
    </row>
    <row r="700" spans="14:15">
      <c r="N700" s="159" t="str">
        <f t="shared" si="68"/>
        <v/>
      </c>
      <c r="O700" s="159" t="str">
        <f t="shared" si="67"/>
        <v/>
      </c>
    </row>
    <row r="701" spans="14:15">
      <c r="N701" s="159" t="str">
        <f t="shared" si="68"/>
        <v/>
      </c>
      <c r="O701" s="159" t="str">
        <f t="shared" si="67"/>
        <v/>
      </c>
    </row>
    <row r="702" spans="14:15">
      <c r="N702" s="159" t="str">
        <f t="shared" si="68"/>
        <v/>
      </c>
      <c r="O702" s="159" t="str">
        <f t="shared" si="67"/>
        <v/>
      </c>
    </row>
    <row r="703" spans="14:15">
      <c r="N703" s="159" t="str">
        <f t="shared" si="68"/>
        <v/>
      </c>
      <c r="O703" s="159" t="str">
        <f t="shared" si="67"/>
        <v/>
      </c>
    </row>
    <row r="704" spans="14:15">
      <c r="N704" s="159" t="str">
        <f t="shared" si="68"/>
        <v/>
      </c>
      <c r="O704" s="159" t="str">
        <f t="shared" si="67"/>
        <v/>
      </c>
    </row>
    <row r="705" spans="14:15">
      <c r="N705" s="159" t="str">
        <f t="shared" si="68"/>
        <v/>
      </c>
      <c r="O705" s="159" t="str">
        <f t="shared" si="67"/>
        <v/>
      </c>
    </row>
    <row r="706" spans="14:15">
      <c r="N706" s="159" t="str">
        <f t="shared" si="68"/>
        <v/>
      </c>
      <c r="O706" s="159" t="str">
        <f t="shared" si="67"/>
        <v/>
      </c>
    </row>
    <row r="707" spans="14:15">
      <c r="N707" s="159" t="str">
        <f t="shared" si="68"/>
        <v/>
      </c>
      <c r="O707" s="159" t="str">
        <f t="shared" si="67"/>
        <v/>
      </c>
    </row>
    <row r="708" spans="14:15">
      <c r="N708" s="159" t="str">
        <f t="shared" si="68"/>
        <v/>
      </c>
      <c r="O708" s="159" t="str">
        <f t="shared" ref="O708:O771" si="69">IF(N708&gt;$A$14,N708,"")</f>
        <v/>
      </c>
    </row>
    <row r="709" spans="14:15">
      <c r="N709" s="159" t="str">
        <f t="shared" si="68"/>
        <v/>
      </c>
      <c r="O709" s="159" t="str">
        <f t="shared" si="69"/>
        <v/>
      </c>
    </row>
    <row r="710" spans="14:15">
      <c r="N710" s="159" t="str">
        <f t="shared" si="68"/>
        <v/>
      </c>
      <c r="O710" s="159" t="str">
        <f t="shared" si="69"/>
        <v/>
      </c>
    </row>
    <row r="711" spans="14:15">
      <c r="N711" s="159" t="str">
        <f t="shared" si="68"/>
        <v/>
      </c>
      <c r="O711" s="159" t="str">
        <f t="shared" si="69"/>
        <v/>
      </c>
    </row>
    <row r="712" spans="14:15">
      <c r="N712" s="159" t="str">
        <f t="shared" ref="N712:N775" si="70">IF(COUNTIF(L:L,J712),J712,"")</f>
        <v/>
      </c>
      <c r="O712" s="159" t="str">
        <f t="shared" si="69"/>
        <v/>
      </c>
    </row>
    <row r="713" spans="14:15">
      <c r="N713" s="159" t="str">
        <f t="shared" si="70"/>
        <v/>
      </c>
      <c r="O713" s="159" t="str">
        <f t="shared" si="69"/>
        <v/>
      </c>
    </row>
    <row r="714" spans="14:15">
      <c r="N714" s="159" t="str">
        <f t="shared" si="70"/>
        <v/>
      </c>
      <c r="O714" s="159" t="str">
        <f t="shared" si="69"/>
        <v/>
      </c>
    </row>
    <row r="715" spans="14:15">
      <c r="N715" s="159" t="str">
        <f t="shared" si="70"/>
        <v/>
      </c>
      <c r="O715" s="159" t="str">
        <f t="shared" si="69"/>
        <v/>
      </c>
    </row>
    <row r="716" spans="14:15">
      <c r="N716" s="159" t="str">
        <f t="shared" si="70"/>
        <v/>
      </c>
      <c r="O716" s="159" t="str">
        <f t="shared" si="69"/>
        <v/>
      </c>
    </row>
    <row r="717" spans="14:15">
      <c r="N717" s="159" t="str">
        <f t="shared" si="70"/>
        <v/>
      </c>
      <c r="O717" s="159" t="str">
        <f t="shared" si="69"/>
        <v/>
      </c>
    </row>
    <row r="718" spans="14:15">
      <c r="N718" s="159" t="str">
        <f t="shared" si="70"/>
        <v/>
      </c>
      <c r="O718" s="159" t="str">
        <f t="shared" si="69"/>
        <v/>
      </c>
    </row>
    <row r="719" spans="14:15">
      <c r="N719" s="159" t="str">
        <f t="shared" si="70"/>
        <v/>
      </c>
      <c r="O719" s="159" t="str">
        <f t="shared" si="69"/>
        <v/>
      </c>
    </row>
    <row r="720" spans="14:15">
      <c r="N720" s="159" t="str">
        <f t="shared" si="70"/>
        <v/>
      </c>
      <c r="O720" s="159" t="str">
        <f t="shared" si="69"/>
        <v/>
      </c>
    </row>
    <row r="721" spans="14:15">
      <c r="N721" s="159" t="str">
        <f t="shared" si="70"/>
        <v/>
      </c>
      <c r="O721" s="159" t="str">
        <f t="shared" si="69"/>
        <v/>
      </c>
    </row>
    <row r="722" spans="14:15">
      <c r="N722" s="159" t="str">
        <f t="shared" si="70"/>
        <v/>
      </c>
      <c r="O722" s="159" t="str">
        <f t="shared" si="69"/>
        <v/>
      </c>
    </row>
    <row r="723" spans="14:15">
      <c r="N723" s="159" t="str">
        <f t="shared" si="70"/>
        <v/>
      </c>
      <c r="O723" s="159" t="str">
        <f t="shared" si="69"/>
        <v/>
      </c>
    </row>
    <row r="724" spans="14:15">
      <c r="N724" s="159" t="str">
        <f t="shared" si="70"/>
        <v/>
      </c>
      <c r="O724" s="159" t="str">
        <f t="shared" si="69"/>
        <v/>
      </c>
    </row>
    <row r="725" spans="14:15">
      <c r="N725" s="159" t="str">
        <f t="shared" si="70"/>
        <v/>
      </c>
      <c r="O725" s="159" t="str">
        <f t="shared" si="69"/>
        <v/>
      </c>
    </row>
    <row r="726" spans="14:15">
      <c r="N726" s="159" t="str">
        <f t="shared" si="70"/>
        <v/>
      </c>
      <c r="O726" s="159" t="str">
        <f t="shared" si="69"/>
        <v/>
      </c>
    </row>
    <row r="727" spans="14:15">
      <c r="N727" s="159" t="str">
        <f t="shared" si="70"/>
        <v/>
      </c>
      <c r="O727" s="159" t="str">
        <f t="shared" si="69"/>
        <v/>
      </c>
    </row>
    <row r="728" spans="14:15">
      <c r="N728" s="159" t="str">
        <f t="shared" si="70"/>
        <v/>
      </c>
      <c r="O728" s="159" t="str">
        <f t="shared" si="69"/>
        <v/>
      </c>
    </row>
    <row r="729" spans="14:15">
      <c r="N729" s="159" t="str">
        <f t="shared" si="70"/>
        <v/>
      </c>
      <c r="O729" s="159" t="str">
        <f t="shared" si="69"/>
        <v/>
      </c>
    </row>
    <row r="730" spans="14:15">
      <c r="N730" s="159" t="str">
        <f t="shared" si="70"/>
        <v/>
      </c>
      <c r="O730" s="159" t="str">
        <f t="shared" si="69"/>
        <v/>
      </c>
    </row>
    <row r="731" spans="14:15">
      <c r="N731" s="159" t="str">
        <f t="shared" si="70"/>
        <v/>
      </c>
      <c r="O731" s="159" t="str">
        <f t="shared" si="69"/>
        <v/>
      </c>
    </row>
    <row r="732" spans="14:15">
      <c r="N732" s="159" t="str">
        <f t="shared" si="70"/>
        <v/>
      </c>
      <c r="O732" s="159" t="str">
        <f t="shared" si="69"/>
        <v/>
      </c>
    </row>
    <row r="733" spans="14:15">
      <c r="N733" s="159" t="str">
        <f t="shared" si="70"/>
        <v/>
      </c>
      <c r="O733" s="159" t="str">
        <f t="shared" si="69"/>
        <v/>
      </c>
    </row>
    <row r="734" spans="14:15">
      <c r="N734" s="159" t="str">
        <f t="shared" si="70"/>
        <v/>
      </c>
      <c r="O734" s="159" t="str">
        <f t="shared" si="69"/>
        <v/>
      </c>
    </row>
    <row r="735" spans="14:15">
      <c r="N735" s="159" t="str">
        <f t="shared" si="70"/>
        <v/>
      </c>
      <c r="O735" s="159" t="str">
        <f t="shared" si="69"/>
        <v/>
      </c>
    </row>
    <row r="736" spans="14:15">
      <c r="N736" s="159" t="str">
        <f t="shared" si="70"/>
        <v/>
      </c>
      <c r="O736" s="159" t="str">
        <f t="shared" si="69"/>
        <v/>
      </c>
    </row>
    <row r="737" spans="14:15">
      <c r="N737" s="159" t="str">
        <f t="shared" si="70"/>
        <v/>
      </c>
      <c r="O737" s="159" t="str">
        <f t="shared" si="69"/>
        <v/>
      </c>
    </row>
    <row r="738" spans="14:15">
      <c r="N738" s="159" t="str">
        <f t="shared" si="70"/>
        <v/>
      </c>
      <c r="O738" s="159" t="str">
        <f t="shared" si="69"/>
        <v/>
      </c>
    </row>
    <row r="739" spans="14:15">
      <c r="N739" s="159" t="str">
        <f t="shared" si="70"/>
        <v/>
      </c>
      <c r="O739" s="159" t="str">
        <f t="shared" si="69"/>
        <v/>
      </c>
    </row>
    <row r="740" spans="14:15">
      <c r="N740" s="159" t="str">
        <f t="shared" si="70"/>
        <v/>
      </c>
      <c r="O740" s="159" t="str">
        <f t="shared" si="69"/>
        <v/>
      </c>
    </row>
    <row r="741" spans="14:15">
      <c r="N741" s="159" t="str">
        <f t="shared" si="70"/>
        <v/>
      </c>
      <c r="O741" s="159" t="str">
        <f t="shared" si="69"/>
        <v/>
      </c>
    </row>
    <row r="742" spans="14:15">
      <c r="N742" s="159" t="str">
        <f t="shared" si="70"/>
        <v/>
      </c>
      <c r="O742" s="159" t="str">
        <f t="shared" si="69"/>
        <v/>
      </c>
    </row>
    <row r="743" spans="14:15">
      <c r="N743" s="159" t="str">
        <f t="shared" si="70"/>
        <v/>
      </c>
      <c r="O743" s="159" t="str">
        <f t="shared" si="69"/>
        <v/>
      </c>
    </row>
    <row r="744" spans="14:15">
      <c r="N744" s="159" t="str">
        <f t="shared" si="70"/>
        <v/>
      </c>
      <c r="O744" s="159" t="str">
        <f t="shared" si="69"/>
        <v/>
      </c>
    </row>
    <row r="745" spans="14:15">
      <c r="N745" s="159" t="str">
        <f t="shared" si="70"/>
        <v/>
      </c>
      <c r="O745" s="159" t="str">
        <f t="shared" si="69"/>
        <v/>
      </c>
    </row>
    <row r="746" spans="14:15">
      <c r="N746" s="159" t="str">
        <f t="shared" si="70"/>
        <v/>
      </c>
      <c r="O746" s="159" t="str">
        <f t="shared" si="69"/>
        <v/>
      </c>
    </row>
    <row r="747" spans="14:15">
      <c r="N747" s="159" t="str">
        <f t="shared" si="70"/>
        <v/>
      </c>
      <c r="O747" s="159" t="str">
        <f t="shared" si="69"/>
        <v/>
      </c>
    </row>
    <row r="748" spans="14:15">
      <c r="N748" s="159" t="str">
        <f t="shared" si="70"/>
        <v/>
      </c>
      <c r="O748" s="159" t="str">
        <f t="shared" si="69"/>
        <v/>
      </c>
    </row>
    <row r="749" spans="14:15">
      <c r="N749" s="159" t="str">
        <f t="shared" si="70"/>
        <v/>
      </c>
      <c r="O749" s="159" t="str">
        <f t="shared" si="69"/>
        <v/>
      </c>
    </row>
    <row r="750" spans="14:15">
      <c r="N750" s="159" t="str">
        <f t="shared" si="70"/>
        <v/>
      </c>
      <c r="O750" s="159" t="str">
        <f t="shared" si="69"/>
        <v/>
      </c>
    </row>
    <row r="751" spans="14:15">
      <c r="N751" s="159" t="str">
        <f t="shared" si="70"/>
        <v/>
      </c>
      <c r="O751" s="159" t="str">
        <f t="shared" si="69"/>
        <v/>
      </c>
    </row>
    <row r="752" spans="14:15">
      <c r="N752" s="159" t="str">
        <f t="shared" si="70"/>
        <v/>
      </c>
      <c r="O752" s="159" t="str">
        <f t="shared" si="69"/>
        <v/>
      </c>
    </row>
    <row r="753" spans="14:15">
      <c r="N753" s="159" t="str">
        <f t="shared" si="70"/>
        <v/>
      </c>
      <c r="O753" s="159" t="str">
        <f t="shared" si="69"/>
        <v/>
      </c>
    </row>
    <row r="754" spans="14:15">
      <c r="N754" s="159" t="str">
        <f t="shared" si="70"/>
        <v/>
      </c>
      <c r="O754" s="159" t="str">
        <f t="shared" si="69"/>
        <v/>
      </c>
    </row>
    <row r="755" spans="14:15">
      <c r="N755" s="159" t="str">
        <f t="shared" si="70"/>
        <v/>
      </c>
      <c r="O755" s="159" t="str">
        <f t="shared" si="69"/>
        <v/>
      </c>
    </row>
    <row r="756" spans="14:15">
      <c r="N756" s="159" t="str">
        <f t="shared" si="70"/>
        <v/>
      </c>
      <c r="O756" s="159" t="str">
        <f t="shared" si="69"/>
        <v/>
      </c>
    </row>
    <row r="757" spans="14:15">
      <c r="N757" s="159" t="str">
        <f t="shared" si="70"/>
        <v/>
      </c>
      <c r="O757" s="159" t="str">
        <f t="shared" si="69"/>
        <v/>
      </c>
    </row>
    <row r="758" spans="14:15">
      <c r="N758" s="159" t="str">
        <f t="shared" si="70"/>
        <v/>
      </c>
      <c r="O758" s="159" t="str">
        <f t="shared" si="69"/>
        <v/>
      </c>
    </row>
    <row r="759" spans="14:15">
      <c r="N759" s="159" t="str">
        <f t="shared" si="70"/>
        <v/>
      </c>
      <c r="O759" s="159" t="str">
        <f t="shared" si="69"/>
        <v/>
      </c>
    </row>
    <row r="760" spans="14:15">
      <c r="N760" s="159" t="str">
        <f t="shared" si="70"/>
        <v/>
      </c>
      <c r="O760" s="159" t="str">
        <f t="shared" si="69"/>
        <v/>
      </c>
    </row>
    <row r="761" spans="14:15">
      <c r="N761" s="159" t="str">
        <f t="shared" si="70"/>
        <v/>
      </c>
      <c r="O761" s="159" t="str">
        <f t="shared" si="69"/>
        <v/>
      </c>
    </row>
    <row r="762" spans="14:15">
      <c r="N762" s="159" t="str">
        <f t="shared" si="70"/>
        <v/>
      </c>
      <c r="O762" s="159" t="str">
        <f t="shared" si="69"/>
        <v/>
      </c>
    </row>
    <row r="763" spans="14:15">
      <c r="N763" s="159" t="str">
        <f t="shared" si="70"/>
        <v/>
      </c>
      <c r="O763" s="159" t="str">
        <f t="shared" si="69"/>
        <v/>
      </c>
    </row>
    <row r="764" spans="14:15">
      <c r="N764" s="159" t="str">
        <f t="shared" si="70"/>
        <v/>
      </c>
      <c r="O764" s="159" t="str">
        <f t="shared" si="69"/>
        <v/>
      </c>
    </row>
    <row r="765" spans="14:15">
      <c r="N765" s="159" t="str">
        <f t="shared" si="70"/>
        <v/>
      </c>
      <c r="O765" s="159" t="str">
        <f t="shared" si="69"/>
        <v/>
      </c>
    </row>
    <row r="766" spans="14:15">
      <c r="N766" s="159" t="str">
        <f t="shared" si="70"/>
        <v/>
      </c>
      <c r="O766" s="159" t="str">
        <f t="shared" si="69"/>
        <v/>
      </c>
    </row>
    <row r="767" spans="14:15">
      <c r="N767" s="159" t="str">
        <f t="shared" si="70"/>
        <v/>
      </c>
      <c r="O767" s="159" t="str">
        <f t="shared" si="69"/>
        <v/>
      </c>
    </row>
    <row r="768" spans="14:15">
      <c r="N768" s="159" t="str">
        <f t="shared" si="70"/>
        <v/>
      </c>
      <c r="O768" s="159" t="str">
        <f t="shared" si="69"/>
        <v/>
      </c>
    </row>
    <row r="769" spans="14:15">
      <c r="N769" s="159" t="str">
        <f t="shared" si="70"/>
        <v/>
      </c>
      <c r="O769" s="159" t="str">
        <f t="shared" si="69"/>
        <v/>
      </c>
    </row>
    <row r="770" spans="14:15">
      <c r="N770" s="159" t="str">
        <f t="shared" si="70"/>
        <v/>
      </c>
      <c r="O770" s="159" t="str">
        <f t="shared" si="69"/>
        <v/>
      </c>
    </row>
    <row r="771" spans="14:15">
      <c r="N771" s="159" t="str">
        <f t="shared" si="70"/>
        <v/>
      </c>
      <c r="O771" s="159" t="str">
        <f t="shared" si="69"/>
        <v/>
      </c>
    </row>
    <row r="772" spans="14:15">
      <c r="N772" s="159" t="str">
        <f t="shared" si="70"/>
        <v/>
      </c>
      <c r="O772" s="159" t="str">
        <f t="shared" ref="O772:O835" si="71">IF(N772&gt;$A$14,N772,"")</f>
        <v/>
      </c>
    </row>
    <row r="773" spans="14:15">
      <c r="N773" s="159" t="str">
        <f t="shared" si="70"/>
        <v/>
      </c>
      <c r="O773" s="159" t="str">
        <f t="shared" si="71"/>
        <v/>
      </c>
    </row>
    <row r="774" spans="14:15">
      <c r="N774" s="159" t="str">
        <f t="shared" si="70"/>
        <v/>
      </c>
      <c r="O774" s="159" t="str">
        <f t="shared" si="71"/>
        <v/>
      </c>
    </row>
    <row r="775" spans="14:15">
      <c r="N775" s="159" t="str">
        <f t="shared" si="70"/>
        <v/>
      </c>
      <c r="O775" s="159" t="str">
        <f t="shared" si="71"/>
        <v/>
      </c>
    </row>
    <row r="776" spans="14:15">
      <c r="N776" s="159" t="str">
        <f t="shared" ref="N776:N839" si="72">IF(COUNTIF(L:L,J776),J776,"")</f>
        <v/>
      </c>
      <c r="O776" s="159" t="str">
        <f t="shared" si="71"/>
        <v/>
      </c>
    </row>
    <row r="777" spans="14:15">
      <c r="N777" s="159" t="str">
        <f t="shared" si="72"/>
        <v/>
      </c>
      <c r="O777" s="159" t="str">
        <f t="shared" si="71"/>
        <v/>
      </c>
    </row>
    <row r="778" spans="14:15">
      <c r="N778" s="159" t="str">
        <f t="shared" si="72"/>
        <v/>
      </c>
      <c r="O778" s="159" t="str">
        <f t="shared" si="71"/>
        <v/>
      </c>
    </row>
    <row r="779" spans="14:15">
      <c r="N779" s="159" t="str">
        <f t="shared" si="72"/>
        <v/>
      </c>
      <c r="O779" s="159" t="str">
        <f t="shared" si="71"/>
        <v/>
      </c>
    </row>
    <row r="780" spans="14:15">
      <c r="N780" s="159" t="str">
        <f t="shared" si="72"/>
        <v/>
      </c>
      <c r="O780" s="159" t="str">
        <f t="shared" si="71"/>
        <v/>
      </c>
    </row>
    <row r="781" spans="14:15">
      <c r="N781" s="159" t="str">
        <f t="shared" si="72"/>
        <v/>
      </c>
      <c r="O781" s="159" t="str">
        <f t="shared" si="71"/>
        <v/>
      </c>
    </row>
    <row r="782" spans="14:15">
      <c r="N782" s="159" t="str">
        <f t="shared" si="72"/>
        <v/>
      </c>
      <c r="O782" s="159" t="str">
        <f t="shared" si="71"/>
        <v/>
      </c>
    </row>
    <row r="783" spans="14:15">
      <c r="N783" s="159" t="str">
        <f t="shared" si="72"/>
        <v/>
      </c>
      <c r="O783" s="159" t="str">
        <f t="shared" si="71"/>
        <v/>
      </c>
    </row>
    <row r="784" spans="14:15">
      <c r="N784" s="159" t="str">
        <f t="shared" si="72"/>
        <v/>
      </c>
      <c r="O784" s="159" t="str">
        <f t="shared" si="71"/>
        <v/>
      </c>
    </row>
    <row r="785" spans="14:15">
      <c r="N785" s="159" t="str">
        <f t="shared" si="72"/>
        <v/>
      </c>
      <c r="O785" s="159" t="str">
        <f t="shared" si="71"/>
        <v/>
      </c>
    </row>
    <row r="786" spans="14:15">
      <c r="N786" s="159" t="str">
        <f t="shared" si="72"/>
        <v/>
      </c>
      <c r="O786" s="159" t="str">
        <f t="shared" si="71"/>
        <v/>
      </c>
    </row>
    <row r="787" spans="14:15">
      <c r="N787" s="159" t="str">
        <f t="shared" si="72"/>
        <v/>
      </c>
      <c r="O787" s="159" t="str">
        <f t="shared" si="71"/>
        <v/>
      </c>
    </row>
    <row r="788" spans="14:15">
      <c r="N788" s="159" t="str">
        <f t="shared" si="72"/>
        <v/>
      </c>
      <c r="O788" s="159" t="str">
        <f t="shared" si="71"/>
        <v/>
      </c>
    </row>
    <row r="789" spans="14:15">
      <c r="N789" s="159" t="str">
        <f t="shared" si="72"/>
        <v/>
      </c>
      <c r="O789" s="159" t="str">
        <f t="shared" si="71"/>
        <v/>
      </c>
    </row>
    <row r="790" spans="14:15">
      <c r="N790" s="159" t="str">
        <f t="shared" si="72"/>
        <v/>
      </c>
      <c r="O790" s="159" t="str">
        <f t="shared" si="71"/>
        <v/>
      </c>
    </row>
    <row r="791" spans="14:15">
      <c r="N791" s="159" t="str">
        <f t="shared" si="72"/>
        <v/>
      </c>
      <c r="O791" s="159" t="str">
        <f t="shared" si="71"/>
        <v/>
      </c>
    </row>
    <row r="792" spans="14:15">
      <c r="N792" s="159" t="str">
        <f t="shared" si="72"/>
        <v/>
      </c>
      <c r="O792" s="159" t="str">
        <f t="shared" si="71"/>
        <v/>
      </c>
    </row>
    <row r="793" spans="14:15">
      <c r="N793" s="159" t="str">
        <f t="shared" si="72"/>
        <v/>
      </c>
      <c r="O793" s="159" t="str">
        <f t="shared" si="71"/>
        <v/>
      </c>
    </row>
    <row r="794" spans="14:15">
      <c r="N794" s="159" t="str">
        <f t="shared" si="72"/>
        <v/>
      </c>
      <c r="O794" s="159" t="str">
        <f t="shared" si="71"/>
        <v/>
      </c>
    </row>
    <row r="795" spans="14:15">
      <c r="N795" s="159" t="str">
        <f t="shared" si="72"/>
        <v/>
      </c>
      <c r="O795" s="159" t="str">
        <f t="shared" si="71"/>
        <v/>
      </c>
    </row>
    <row r="796" spans="14:15">
      <c r="N796" s="159" t="str">
        <f t="shared" si="72"/>
        <v/>
      </c>
      <c r="O796" s="159" t="str">
        <f t="shared" si="71"/>
        <v/>
      </c>
    </row>
    <row r="797" spans="14:15">
      <c r="N797" s="159" t="str">
        <f t="shared" si="72"/>
        <v/>
      </c>
      <c r="O797" s="159" t="str">
        <f t="shared" si="71"/>
        <v/>
      </c>
    </row>
    <row r="798" spans="14:15">
      <c r="N798" s="159" t="str">
        <f t="shared" si="72"/>
        <v/>
      </c>
      <c r="O798" s="159" t="str">
        <f t="shared" si="71"/>
        <v/>
      </c>
    </row>
    <row r="799" spans="14:15">
      <c r="N799" s="159" t="str">
        <f t="shared" si="72"/>
        <v/>
      </c>
      <c r="O799" s="159" t="str">
        <f t="shared" si="71"/>
        <v/>
      </c>
    </row>
    <row r="800" spans="14:15">
      <c r="N800" s="159" t="str">
        <f t="shared" si="72"/>
        <v/>
      </c>
      <c r="O800" s="159" t="str">
        <f t="shared" si="71"/>
        <v/>
      </c>
    </row>
    <row r="801" spans="14:15">
      <c r="N801" s="159" t="str">
        <f t="shared" si="72"/>
        <v/>
      </c>
      <c r="O801" s="159" t="str">
        <f t="shared" si="71"/>
        <v/>
      </c>
    </row>
    <row r="802" spans="14:15">
      <c r="N802" s="159" t="str">
        <f t="shared" si="72"/>
        <v/>
      </c>
      <c r="O802" s="159" t="str">
        <f t="shared" si="71"/>
        <v/>
      </c>
    </row>
    <row r="803" spans="14:15">
      <c r="N803" s="159" t="str">
        <f t="shared" si="72"/>
        <v/>
      </c>
      <c r="O803" s="159" t="str">
        <f t="shared" si="71"/>
        <v/>
      </c>
    </row>
    <row r="804" spans="14:15">
      <c r="N804" s="159" t="str">
        <f t="shared" si="72"/>
        <v/>
      </c>
      <c r="O804" s="159" t="str">
        <f t="shared" si="71"/>
        <v/>
      </c>
    </row>
    <row r="805" spans="14:15">
      <c r="N805" s="159" t="str">
        <f t="shared" si="72"/>
        <v/>
      </c>
      <c r="O805" s="159" t="str">
        <f t="shared" si="71"/>
        <v/>
      </c>
    </row>
    <row r="806" spans="14:15">
      <c r="N806" s="159" t="str">
        <f t="shared" si="72"/>
        <v/>
      </c>
      <c r="O806" s="159" t="str">
        <f t="shared" si="71"/>
        <v/>
      </c>
    </row>
    <row r="807" spans="14:15">
      <c r="N807" s="159" t="str">
        <f t="shared" si="72"/>
        <v/>
      </c>
      <c r="O807" s="159" t="str">
        <f t="shared" si="71"/>
        <v/>
      </c>
    </row>
    <row r="808" spans="14:15">
      <c r="N808" s="159" t="str">
        <f t="shared" si="72"/>
        <v/>
      </c>
      <c r="O808" s="159" t="str">
        <f t="shared" si="71"/>
        <v/>
      </c>
    </row>
    <row r="809" spans="14:15">
      <c r="N809" s="159" t="str">
        <f t="shared" si="72"/>
        <v/>
      </c>
      <c r="O809" s="159" t="str">
        <f t="shared" si="71"/>
        <v/>
      </c>
    </row>
    <row r="810" spans="14:15">
      <c r="N810" s="159" t="str">
        <f t="shared" si="72"/>
        <v/>
      </c>
      <c r="O810" s="159" t="str">
        <f t="shared" si="71"/>
        <v/>
      </c>
    </row>
    <row r="811" spans="14:15">
      <c r="N811" s="159" t="str">
        <f t="shared" si="72"/>
        <v/>
      </c>
      <c r="O811" s="159" t="str">
        <f t="shared" si="71"/>
        <v/>
      </c>
    </row>
    <row r="812" spans="14:15">
      <c r="N812" s="159" t="str">
        <f t="shared" si="72"/>
        <v/>
      </c>
      <c r="O812" s="159" t="str">
        <f t="shared" si="71"/>
        <v/>
      </c>
    </row>
    <row r="813" spans="14:15">
      <c r="N813" s="159" t="str">
        <f t="shared" si="72"/>
        <v/>
      </c>
      <c r="O813" s="159" t="str">
        <f t="shared" si="71"/>
        <v/>
      </c>
    </row>
    <row r="814" spans="14:15">
      <c r="N814" s="159" t="str">
        <f t="shared" si="72"/>
        <v/>
      </c>
      <c r="O814" s="159" t="str">
        <f t="shared" si="71"/>
        <v/>
      </c>
    </row>
    <row r="815" spans="14:15">
      <c r="N815" s="159" t="str">
        <f t="shared" si="72"/>
        <v/>
      </c>
      <c r="O815" s="159" t="str">
        <f t="shared" si="71"/>
        <v/>
      </c>
    </row>
    <row r="816" spans="14:15">
      <c r="N816" s="159" t="str">
        <f t="shared" si="72"/>
        <v/>
      </c>
      <c r="O816" s="159" t="str">
        <f t="shared" si="71"/>
        <v/>
      </c>
    </row>
    <row r="817" spans="14:15">
      <c r="N817" s="159" t="str">
        <f t="shared" si="72"/>
        <v/>
      </c>
      <c r="O817" s="159" t="str">
        <f t="shared" si="71"/>
        <v/>
      </c>
    </row>
    <row r="818" spans="14:15">
      <c r="N818" s="159" t="str">
        <f t="shared" si="72"/>
        <v/>
      </c>
      <c r="O818" s="159" t="str">
        <f t="shared" si="71"/>
        <v/>
      </c>
    </row>
    <row r="819" spans="14:15">
      <c r="N819" s="159" t="str">
        <f t="shared" si="72"/>
        <v/>
      </c>
      <c r="O819" s="159" t="str">
        <f t="shared" si="71"/>
        <v/>
      </c>
    </row>
    <row r="820" spans="14:15">
      <c r="N820" s="159" t="str">
        <f t="shared" si="72"/>
        <v/>
      </c>
      <c r="O820" s="159" t="str">
        <f t="shared" si="71"/>
        <v/>
      </c>
    </row>
    <row r="821" spans="14:15">
      <c r="N821" s="159" t="str">
        <f t="shared" si="72"/>
        <v/>
      </c>
      <c r="O821" s="159" t="str">
        <f t="shared" si="71"/>
        <v/>
      </c>
    </row>
    <row r="822" spans="14:15">
      <c r="N822" s="159" t="str">
        <f t="shared" si="72"/>
        <v/>
      </c>
      <c r="O822" s="159" t="str">
        <f t="shared" si="71"/>
        <v/>
      </c>
    </row>
    <row r="823" spans="14:15">
      <c r="N823" s="159" t="str">
        <f t="shared" si="72"/>
        <v/>
      </c>
      <c r="O823" s="159" t="str">
        <f t="shared" si="71"/>
        <v/>
      </c>
    </row>
    <row r="824" spans="14:15">
      <c r="N824" s="159" t="str">
        <f t="shared" si="72"/>
        <v/>
      </c>
      <c r="O824" s="159" t="str">
        <f t="shared" si="71"/>
        <v/>
      </c>
    </row>
    <row r="825" spans="14:15">
      <c r="N825" s="159" t="str">
        <f t="shared" si="72"/>
        <v/>
      </c>
      <c r="O825" s="159" t="str">
        <f t="shared" si="71"/>
        <v/>
      </c>
    </row>
    <row r="826" spans="14:15">
      <c r="N826" s="159" t="str">
        <f t="shared" si="72"/>
        <v/>
      </c>
      <c r="O826" s="159" t="str">
        <f t="shared" si="71"/>
        <v/>
      </c>
    </row>
    <row r="827" spans="14:15">
      <c r="N827" s="159" t="str">
        <f t="shared" si="72"/>
        <v/>
      </c>
      <c r="O827" s="159" t="str">
        <f t="shared" si="71"/>
        <v/>
      </c>
    </row>
    <row r="828" spans="14:15">
      <c r="N828" s="159" t="str">
        <f t="shared" si="72"/>
        <v/>
      </c>
      <c r="O828" s="159" t="str">
        <f t="shared" si="71"/>
        <v/>
      </c>
    </row>
    <row r="829" spans="14:15">
      <c r="N829" s="159" t="str">
        <f t="shared" si="72"/>
        <v/>
      </c>
      <c r="O829" s="159" t="str">
        <f t="shared" si="71"/>
        <v/>
      </c>
    </row>
    <row r="830" spans="14:15">
      <c r="N830" s="159" t="str">
        <f t="shared" si="72"/>
        <v/>
      </c>
      <c r="O830" s="159" t="str">
        <f t="shared" si="71"/>
        <v/>
      </c>
    </row>
    <row r="831" spans="14:15">
      <c r="N831" s="159" t="str">
        <f t="shared" si="72"/>
        <v/>
      </c>
      <c r="O831" s="159" t="str">
        <f t="shared" si="71"/>
        <v/>
      </c>
    </row>
    <row r="832" spans="14:15">
      <c r="N832" s="159" t="str">
        <f t="shared" si="72"/>
        <v/>
      </c>
      <c r="O832" s="159" t="str">
        <f t="shared" si="71"/>
        <v/>
      </c>
    </row>
    <row r="833" spans="14:15">
      <c r="N833" s="159" t="str">
        <f t="shared" si="72"/>
        <v/>
      </c>
      <c r="O833" s="159" t="str">
        <f t="shared" si="71"/>
        <v/>
      </c>
    </row>
    <row r="834" spans="14:15">
      <c r="N834" s="159" t="str">
        <f t="shared" si="72"/>
        <v/>
      </c>
      <c r="O834" s="159" t="str">
        <f t="shared" si="71"/>
        <v/>
      </c>
    </row>
    <row r="835" spans="14:15">
      <c r="N835" s="159" t="str">
        <f t="shared" si="72"/>
        <v/>
      </c>
      <c r="O835" s="159" t="str">
        <f t="shared" si="71"/>
        <v/>
      </c>
    </row>
    <row r="836" spans="14:15">
      <c r="N836" s="159" t="str">
        <f t="shared" si="72"/>
        <v/>
      </c>
      <c r="O836" s="159" t="str">
        <f t="shared" ref="O836:O899" si="73">IF(N836&gt;$A$14,N836,"")</f>
        <v/>
      </c>
    </row>
    <row r="837" spans="14:15">
      <c r="N837" s="159" t="str">
        <f t="shared" si="72"/>
        <v/>
      </c>
      <c r="O837" s="159" t="str">
        <f t="shared" si="73"/>
        <v/>
      </c>
    </row>
    <row r="838" spans="14:15">
      <c r="N838" s="159" t="str">
        <f t="shared" si="72"/>
        <v/>
      </c>
      <c r="O838" s="159" t="str">
        <f t="shared" si="73"/>
        <v/>
      </c>
    </row>
    <row r="839" spans="14:15">
      <c r="N839" s="159" t="str">
        <f t="shared" si="72"/>
        <v/>
      </c>
      <c r="O839" s="159" t="str">
        <f t="shared" si="73"/>
        <v/>
      </c>
    </row>
    <row r="840" spans="14:15">
      <c r="N840" s="159" t="str">
        <f t="shared" ref="N840:N903" si="74">IF(COUNTIF(L:L,J840),J840,"")</f>
        <v/>
      </c>
      <c r="O840" s="159" t="str">
        <f t="shared" si="73"/>
        <v/>
      </c>
    </row>
    <row r="841" spans="14:15">
      <c r="N841" s="159" t="str">
        <f t="shared" si="74"/>
        <v/>
      </c>
      <c r="O841" s="159" t="str">
        <f t="shared" si="73"/>
        <v/>
      </c>
    </row>
    <row r="842" spans="14:15">
      <c r="N842" s="159" t="str">
        <f t="shared" si="74"/>
        <v/>
      </c>
      <c r="O842" s="159" t="str">
        <f t="shared" si="73"/>
        <v/>
      </c>
    </row>
    <row r="843" spans="14:15">
      <c r="N843" s="159" t="str">
        <f t="shared" si="74"/>
        <v/>
      </c>
      <c r="O843" s="159" t="str">
        <f t="shared" si="73"/>
        <v/>
      </c>
    </row>
    <row r="844" spans="14:15">
      <c r="N844" s="159" t="str">
        <f t="shared" si="74"/>
        <v/>
      </c>
      <c r="O844" s="159" t="str">
        <f t="shared" si="73"/>
        <v/>
      </c>
    </row>
    <row r="845" spans="14:15">
      <c r="N845" s="159" t="str">
        <f t="shared" si="74"/>
        <v/>
      </c>
      <c r="O845" s="159" t="str">
        <f t="shared" si="73"/>
        <v/>
      </c>
    </row>
    <row r="846" spans="14:15">
      <c r="N846" s="159" t="str">
        <f t="shared" si="74"/>
        <v/>
      </c>
      <c r="O846" s="159" t="str">
        <f t="shared" si="73"/>
        <v/>
      </c>
    </row>
    <row r="847" spans="14:15">
      <c r="N847" s="159" t="str">
        <f t="shared" si="74"/>
        <v/>
      </c>
      <c r="O847" s="159" t="str">
        <f t="shared" si="73"/>
        <v/>
      </c>
    </row>
    <row r="848" spans="14:15">
      <c r="N848" s="159" t="str">
        <f t="shared" si="74"/>
        <v/>
      </c>
      <c r="O848" s="159" t="str">
        <f t="shared" si="73"/>
        <v/>
      </c>
    </row>
    <row r="849" spans="14:15">
      <c r="N849" s="159" t="str">
        <f t="shared" si="74"/>
        <v/>
      </c>
      <c r="O849" s="159" t="str">
        <f t="shared" si="73"/>
        <v/>
      </c>
    </row>
    <row r="850" spans="14:15">
      <c r="N850" s="159" t="str">
        <f t="shared" si="74"/>
        <v/>
      </c>
      <c r="O850" s="159" t="str">
        <f t="shared" si="73"/>
        <v/>
      </c>
    </row>
    <row r="851" spans="14:15">
      <c r="N851" s="159" t="str">
        <f t="shared" si="74"/>
        <v/>
      </c>
      <c r="O851" s="159" t="str">
        <f t="shared" si="73"/>
        <v/>
      </c>
    </row>
    <row r="852" spans="14:15">
      <c r="N852" s="159" t="str">
        <f t="shared" si="74"/>
        <v/>
      </c>
      <c r="O852" s="159" t="str">
        <f t="shared" si="73"/>
        <v/>
      </c>
    </row>
    <row r="853" spans="14:15">
      <c r="N853" s="159" t="str">
        <f t="shared" si="74"/>
        <v/>
      </c>
      <c r="O853" s="159" t="str">
        <f t="shared" si="73"/>
        <v/>
      </c>
    </row>
    <row r="854" spans="14:15">
      <c r="N854" s="159" t="str">
        <f t="shared" si="74"/>
        <v/>
      </c>
      <c r="O854" s="159" t="str">
        <f t="shared" si="73"/>
        <v/>
      </c>
    </row>
    <row r="855" spans="14:15">
      <c r="N855" s="159" t="str">
        <f t="shared" si="74"/>
        <v/>
      </c>
      <c r="O855" s="159" t="str">
        <f t="shared" si="73"/>
        <v/>
      </c>
    </row>
    <row r="856" spans="14:15">
      <c r="N856" s="159" t="str">
        <f t="shared" si="74"/>
        <v/>
      </c>
      <c r="O856" s="159" t="str">
        <f t="shared" si="73"/>
        <v/>
      </c>
    </row>
    <row r="857" spans="14:15">
      <c r="N857" s="159" t="str">
        <f t="shared" si="74"/>
        <v/>
      </c>
      <c r="O857" s="159" t="str">
        <f t="shared" si="73"/>
        <v/>
      </c>
    </row>
    <row r="858" spans="14:15">
      <c r="N858" s="159" t="str">
        <f t="shared" si="74"/>
        <v/>
      </c>
      <c r="O858" s="159" t="str">
        <f t="shared" si="73"/>
        <v/>
      </c>
    </row>
    <row r="859" spans="14:15">
      <c r="N859" s="159" t="str">
        <f t="shared" si="74"/>
        <v/>
      </c>
      <c r="O859" s="159" t="str">
        <f t="shared" si="73"/>
        <v/>
      </c>
    </row>
    <row r="860" spans="14:15">
      <c r="N860" s="159" t="str">
        <f t="shared" si="74"/>
        <v/>
      </c>
      <c r="O860" s="159" t="str">
        <f t="shared" si="73"/>
        <v/>
      </c>
    </row>
    <row r="861" spans="14:15">
      <c r="N861" s="159" t="str">
        <f t="shared" si="74"/>
        <v/>
      </c>
      <c r="O861" s="159" t="str">
        <f t="shared" si="73"/>
        <v/>
      </c>
    </row>
    <row r="862" spans="14:15">
      <c r="N862" s="159" t="str">
        <f t="shared" si="74"/>
        <v/>
      </c>
      <c r="O862" s="159" t="str">
        <f t="shared" si="73"/>
        <v/>
      </c>
    </row>
    <row r="863" spans="14:15">
      <c r="N863" s="159" t="str">
        <f t="shared" si="74"/>
        <v/>
      </c>
      <c r="O863" s="159" t="str">
        <f t="shared" si="73"/>
        <v/>
      </c>
    </row>
    <row r="864" spans="14:15">
      <c r="N864" s="159" t="str">
        <f t="shared" si="74"/>
        <v/>
      </c>
      <c r="O864" s="159" t="str">
        <f t="shared" si="73"/>
        <v/>
      </c>
    </row>
    <row r="865" spans="14:15">
      <c r="N865" s="159" t="str">
        <f t="shared" si="74"/>
        <v/>
      </c>
      <c r="O865" s="159" t="str">
        <f t="shared" si="73"/>
        <v/>
      </c>
    </row>
    <row r="866" spans="14:15">
      <c r="N866" s="159" t="str">
        <f t="shared" si="74"/>
        <v/>
      </c>
      <c r="O866" s="159" t="str">
        <f t="shared" si="73"/>
        <v/>
      </c>
    </row>
    <row r="867" spans="14:15">
      <c r="N867" s="159" t="str">
        <f t="shared" si="74"/>
        <v/>
      </c>
      <c r="O867" s="159" t="str">
        <f t="shared" si="73"/>
        <v/>
      </c>
    </row>
    <row r="868" spans="14:15">
      <c r="N868" s="159" t="str">
        <f t="shared" si="74"/>
        <v/>
      </c>
      <c r="O868" s="159" t="str">
        <f t="shared" si="73"/>
        <v/>
      </c>
    </row>
    <row r="869" spans="14:15">
      <c r="N869" s="159" t="str">
        <f t="shared" si="74"/>
        <v/>
      </c>
      <c r="O869" s="159" t="str">
        <f t="shared" si="73"/>
        <v/>
      </c>
    </row>
    <row r="870" spans="14:15">
      <c r="N870" s="159" t="str">
        <f t="shared" si="74"/>
        <v/>
      </c>
      <c r="O870" s="159" t="str">
        <f t="shared" si="73"/>
        <v/>
      </c>
    </row>
    <row r="871" spans="14:15">
      <c r="N871" s="159" t="str">
        <f t="shared" si="74"/>
        <v/>
      </c>
      <c r="O871" s="159" t="str">
        <f t="shared" si="73"/>
        <v/>
      </c>
    </row>
    <row r="872" spans="14:15">
      <c r="N872" s="159" t="str">
        <f t="shared" si="74"/>
        <v/>
      </c>
      <c r="O872" s="159" t="str">
        <f t="shared" si="73"/>
        <v/>
      </c>
    </row>
    <row r="873" spans="14:15">
      <c r="N873" s="159" t="str">
        <f t="shared" si="74"/>
        <v/>
      </c>
      <c r="O873" s="159" t="str">
        <f t="shared" si="73"/>
        <v/>
      </c>
    </row>
    <row r="874" spans="14:15">
      <c r="N874" s="159" t="str">
        <f t="shared" si="74"/>
        <v/>
      </c>
      <c r="O874" s="159" t="str">
        <f t="shared" si="73"/>
        <v/>
      </c>
    </row>
    <row r="875" spans="14:15">
      <c r="N875" s="159" t="str">
        <f t="shared" si="74"/>
        <v/>
      </c>
      <c r="O875" s="159" t="str">
        <f t="shared" si="73"/>
        <v/>
      </c>
    </row>
    <row r="876" spans="14:15">
      <c r="N876" s="159" t="str">
        <f t="shared" si="74"/>
        <v/>
      </c>
      <c r="O876" s="159" t="str">
        <f t="shared" si="73"/>
        <v/>
      </c>
    </row>
    <row r="877" spans="14:15">
      <c r="N877" s="159" t="str">
        <f t="shared" si="74"/>
        <v/>
      </c>
      <c r="O877" s="159" t="str">
        <f t="shared" si="73"/>
        <v/>
      </c>
    </row>
    <row r="878" spans="14:15">
      <c r="N878" s="159" t="str">
        <f t="shared" si="74"/>
        <v/>
      </c>
      <c r="O878" s="159" t="str">
        <f t="shared" si="73"/>
        <v/>
      </c>
    </row>
    <row r="879" spans="14:15">
      <c r="N879" s="159" t="str">
        <f t="shared" si="74"/>
        <v/>
      </c>
      <c r="O879" s="159" t="str">
        <f t="shared" si="73"/>
        <v/>
      </c>
    </row>
    <row r="880" spans="14:15">
      <c r="N880" s="159" t="str">
        <f t="shared" si="74"/>
        <v/>
      </c>
      <c r="O880" s="159" t="str">
        <f t="shared" si="73"/>
        <v/>
      </c>
    </row>
    <row r="881" spans="14:15">
      <c r="N881" s="159" t="str">
        <f t="shared" si="74"/>
        <v/>
      </c>
      <c r="O881" s="159" t="str">
        <f t="shared" si="73"/>
        <v/>
      </c>
    </row>
    <row r="882" spans="14:15">
      <c r="N882" s="159" t="str">
        <f t="shared" si="74"/>
        <v/>
      </c>
      <c r="O882" s="159" t="str">
        <f t="shared" si="73"/>
        <v/>
      </c>
    </row>
    <row r="883" spans="14:15">
      <c r="N883" s="159" t="str">
        <f t="shared" si="74"/>
        <v/>
      </c>
      <c r="O883" s="159" t="str">
        <f t="shared" si="73"/>
        <v/>
      </c>
    </row>
    <row r="884" spans="14:15">
      <c r="N884" s="159" t="str">
        <f t="shared" si="74"/>
        <v/>
      </c>
      <c r="O884" s="159" t="str">
        <f t="shared" si="73"/>
        <v/>
      </c>
    </row>
    <row r="885" spans="14:15">
      <c r="N885" s="159" t="str">
        <f t="shared" si="74"/>
        <v/>
      </c>
      <c r="O885" s="159" t="str">
        <f t="shared" si="73"/>
        <v/>
      </c>
    </row>
    <row r="886" spans="14:15">
      <c r="N886" s="159" t="str">
        <f t="shared" si="74"/>
        <v/>
      </c>
      <c r="O886" s="159" t="str">
        <f t="shared" si="73"/>
        <v/>
      </c>
    </row>
    <row r="887" spans="14:15">
      <c r="N887" s="159" t="str">
        <f t="shared" si="74"/>
        <v/>
      </c>
      <c r="O887" s="159" t="str">
        <f t="shared" si="73"/>
        <v/>
      </c>
    </row>
    <row r="888" spans="14:15">
      <c r="N888" s="159" t="str">
        <f t="shared" si="74"/>
        <v/>
      </c>
      <c r="O888" s="159" t="str">
        <f t="shared" si="73"/>
        <v/>
      </c>
    </row>
    <row r="889" spans="14:15">
      <c r="N889" s="159" t="str">
        <f t="shared" si="74"/>
        <v/>
      </c>
      <c r="O889" s="159" t="str">
        <f t="shared" si="73"/>
        <v/>
      </c>
    </row>
    <row r="890" spans="14:15">
      <c r="N890" s="159" t="str">
        <f t="shared" si="74"/>
        <v/>
      </c>
      <c r="O890" s="159" t="str">
        <f t="shared" si="73"/>
        <v/>
      </c>
    </row>
    <row r="891" spans="14:15">
      <c r="N891" s="159" t="str">
        <f t="shared" si="74"/>
        <v/>
      </c>
      <c r="O891" s="159" t="str">
        <f t="shared" si="73"/>
        <v/>
      </c>
    </row>
    <row r="892" spans="14:15">
      <c r="N892" s="159" t="str">
        <f t="shared" si="74"/>
        <v/>
      </c>
      <c r="O892" s="159" t="str">
        <f t="shared" si="73"/>
        <v/>
      </c>
    </row>
    <row r="893" spans="14:15">
      <c r="N893" s="159" t="str">
        <f t="shared" si="74"/>
        <v/>
      </c>
      <c r="O893" s="159" t="str">
        <f t="shared" si="73"/>
        <v/>
      </c>
    </row>
    <row r="894" spans="14:15">
      <c r="N894" s="159" t="str">
        <f t="shared" si="74"/>
        <v/>
      </c>
      <c r="O894" s="159" t="str">
        <f t="shared" si="73"/>
        <v/>
      </c>
    </row>
    <row r="895" spans="14:15">
      <c r="N895" s="159" t="str">
        <f t="shared" si="74"/>
        <v/>
      </c>
      <c r="O895" s="159" t="str">
        <f t="shared" si="73"/>
        <v/>
      </c>
    </row>
    <row r="896" spans="14:15">
      <c r="N896" s="159" t="str">
        <f t="shared" si="74"/>
        <v/>
      </c>
      <c r="O896" s="159" t="str">
        <f t="shared" si="73"/>
        <v/>
      </c>
    </row>
    <row r="897" spans="14:15">
      <c r="N897" s="159" t="str">
        <f t="shared" si="74"/>
        <v/>
      </c>
      <c r="O897" s="159" t="str">
        <f t="shared" si="73"/>
        <v/>
      </c>
    </row>
    <row r="898" spans="14:15">
      <c r="N898" s="159" t="str">
        <f t="shared" si="74"/>
        <v/>
      </c>
      <c r="O898" s="159" t="str">
        <f t="shared" si="73"/>
        <v/>
      </c>
    </row>
    <row r="899" spans="14:15">
      <c r="N899" s="159" t="str">
        <f t="shared" si="74"/>
        <v/>
      </c>
      <c r="O899" s="159" t="str">
        <f t="shared" si="73"/>
        <v/>
      </c>
    </row>
    <row r="900" spans="14:15">
      <c r="N900" s="159" t="str">
        <f t="shared" si="74"/>
        <v/>
      </c>
      <c r="O900" s="159" t="str">
        <f t="shared" ref="O900:O963" si="75">IF(N900&gt;$A$14,N900,"")</f>
        <v/>
      </c>
    </row>
    <row r="901" spans="14:15">
      <c r="N901" s="159" t="str">
        <f t="shared" si="74"/>
        <v/>
      </c>
      <c r="O901" s="159" t="str">
        <f t="shared" si="75"/>
        <v/>
      </c>
    </row>
    <row r="902" spans="14:15">
      <c r="N902" s="159" t="str">
        <f t="shared" si="74"/>
        <v/>
      </c>
      <c r="O902" s="159" t="str">
        <f t="shared" si="75"/>
        <v/>
      </c>
    </row>
    <row r="903" spans="14:15">
      <c r="N903" s="159" t="str">
        <f t="shared" si="74"/>
        <v/>
      </c>
      <c r="O903" s="159" t="str">
        <f t="shared" si="75"/>
        <v/>
      </c>
    </row>
    <row r="904" spans="14:15">
      <c r="N904" s="159" t="str">
        <f t="shared" ref="N904:N967" si="76">IF(COUNTIF(L:L,J904),J904,"")</f>
        <v/>
      </c>
      <c r="O904" s="159" t="str">
        <f t="shared" si="75"/>
        <v/>
      </c>
    </row>
    <row r="905" spans="14:15">
      <c r="N905" s="159" t="str">
        <f t="shared" si="76"/>
        <v/>
      </c>
      <c r="O905" s="159" t="str">
        <f t="shared" si="75"/>
        <v/>
      </c>
    </row>
    <row r="906" spans="14:15">
      <c r="N906" s="159" t="str">
        <f t="shared" si="76"/>
        <v/>
      </c>
      <c r="O906" s="159" t="str">
        <f t="shared" si="75"/>
        <v/>
      </c>
    </row>
    <row r="907" spans="14:15">
      <c r="N907" s="159" t="str">
        <f t="shared" si="76"/>
        <v/>
      </c>
      <c r="O907" s="159" t="str">
        <f t="shared" si="75"/>
        <v/>
      </c>
    </row>
    <row r="908" spans="14:15">
      <c r="N908" s="159" t="str">
        <f t="shared" si="76"/>
        <v/>
      </c>
      <c r="O908" s="159" t="str">
        <f t="shared" si="75"/>
        <v/>
      </c>
    </row>
    <row r="909" spans="14:15">
      <c r="N909" s="159" t="str">
        <f t="shared" si="76"/>
        <v/>
      </c>
      <c r="O909" s="159" t="str">
        <f t="shared" si="75"/>
        <v/>
      </c>
    </row>
    <row r="910" spans="14:15">
      <c r="N910" s="159" t="str">
        <f t="shared" si="76"/>
        <v/>
      </c>
      <c r="O910" s="159" t="str">
        <f t="shared" si="75"/>
        <v/>
      </c>
    </row>
    <row r="911" spans="14:15">
      <c r="N911" s="159" t="str">
        <f t="shared" si="76"/>
        <v/>
      </c>
      <c r="O911" s="159" t="str">
        <f t="shared" si="75"/>
        <v/>
      </c>
    </row>
    <row r="912" spans="14:15">
      <c r="N912" s="159" t="str">
        <f t="shared" si="76"/>
        <v/>
      </c>
      <c r="O912" s="159" t="str">
        <f t="shared" si="75"/>
        <v/>
      </c>
    </row>
    <row r="913" spans="14:15">
      <c r="N913" s="159" t="str">
        <f t="shared" si="76"/>
        <v/>
      </c>
      <c r="O913" s="159" t="str">
        <f t="shared" si="75"/>
        <v/>
      </c>
    </row>
    <row r="914" spans="14:15">
      <c r="N914" s="159" t="str">
        <f t="shared" si="76"/>
        <v/>
      </c>
      <c r="O914" s="159" t="str">
        <f t="shared" si="75"/>
        <v/>
      </c>
    </row>
    <row r="915" spans="14:15">
      <c r="N915" s="159" t="str">
        <f t="shared" si="76"/>
        <v/>
      </c>
      <c r="O915" s="159" t="str">
        <f t="shared" si="75"/>
        <v/>
      </c>
    </row>
    <row r="916" spans="14:15">
      <c r="N916" s="159" t="str">
        <f t="shared" si="76"/>
        <v/>
      </c>
      <c r="O916" s="159" t="str">
        <f t="shared" si="75"/>
        <v/>
      </c>
    </row>
    <row r="917" spans="14:15">
      <c r="N917" s="159" t="str">
        <f t="shared" si="76"/>
        <v/>
      </c>
      <c r="O917" s="159" t="str">
        <f t="shared" si="75"/>
        <v/>
      </c>
    </row>
    <row r="918" spans="14:15">
      <c r="N918" s="159" t="str">
        <f t="shared" si="76"/>
        <v/>
      </c>
      <c r="O918" s="159" t="str">
        <f t="shared" si="75"/>
        <v/>
      </c>
    </row>
    <row r="919" spans="14:15">
      <c r="N919" s="159" t="str">
        <f t="shared" si="76"/>
        <v/>
      </c>
      <c r="O919" s="159" t="str">
        <f t="shared" si="75"/>
        <v/>
      </c>
    </row>
    <row r="920" spans="14:15">
      <c r="N920" s="159" t="str">
        <f t="shared" si="76"/>
        <v/>
      </c>
      <c r="O920" s="159" t="str">
        <f t="shared" si="75"/>
        <v/>
      </c>
    </row>
    <row r="921" spans="14:15">
      <c r="N921" s="159" t="str">
        <f t="shared" si="76"/>
        <v/>
      </c>
      <c r="O921" s="159" t="str">
        <f t="shared" si="75"/>
        <v/>
      </c>
    </row>
    <row r="922" spans="14:15">
      <c r="N922" s="159" t="str">
        <f t="shared" si="76"/>
        <v/>
      </c>
      <c r="O922" s="159" t="str">
        <f t="shared" si="75"/>
        <v/>
      </c>
    </row>
    <row r="923" spans="14:15">
      <c r="N923" s="159" t="str">
        <f t="shared" si="76"/>
        <v/>
      </c>
      <c r="O923" s="159" t="str">
        <f t="shared" si="75"/>
        <v/>
      </c>
    </row>
    <row r="924" spans="14:15">
      <c r="N924" s="159" t="str">
        <f t="shared" si="76"/>
        <v/>
      </c>
      <c r="O924" s="159" t="str">
        <f t="shared" si="75"/>
        <v/>
      </c>
    </row>
    <row r="925" spans="14:15">
      <c r="N925" s="159" t="str">
        <f t="shared" si="76"/>
        <v/>
      </c>
      <c r="O925" s="159" t="str">
        <f t="shared" si="75"/>
        <v/>
      </c>
    </row>
    <row r="926" spans="14:15">
      <c r="N926" s="159" t="str">
        <f t="shared" si="76"/>
        <v/>
      </c>
      <c r="O926" s="159" t="str">
        <f t="shared" si="75"/>
        <v/>
      </c>
    </row>
    <row r="927" spans="14:15">
      <c r="N927" s="159" t="str">
        <f t="shared" si="76"/>
        <v/>
      </c>
      <c r="O927" s="159" t="str">
        <f t="shared" si="75"/>
        <v/>
      </c>
    </row>
    <row r="928" spans="14:15">
      <c r="N928" s="159" t="str">
        <f t="shared" si="76"/>
        <v/>
      </c>
      <c r="O928" s="159" t="str">
        <f t="shared" si="75"/>
        <v/>
      </c>
    </row>
    <row r="929" spans="14:15">
      <c r="N929" s="159" t="str">
        <f t="shared" si="76"/>
        <v/>
      </c>
      <c r="O929" s="159" t="str">
        <f t="shared" si="75"/>
        <v/>
      </c>
    </row>
    <row r="930" spans="14:15">
      <c r="N930" s="159" t="str">
        <f t="shared" si="76"/>
        <v/>
      </c>
      <c r="O930" s="159" t="str">
        <f t="shared" si="75"/>
        <v/>
      </c>
    </row>
    <row r="931" spans="14:15">
      <c r="N931" s="159" t="str">
        <f t="shared" si="76"/>
        <v/>
      </c>
      <c r="O931" s="159" t="str">
        <f t="shared" si="75"/>
        <v/>
      </c>
    </row>
    <row r="932" spans="14:15">
      <c r="N932" s="159" t="str">
        <f t="shared" si="76"/>
        <v/>
      </c>
      <c r="O932" s="159" t="str">
        <f t="shared" si="75"/>
        <v/>
      </c>
    </row>
    <row r="933" spans="14:15">
      <c r="N933" s="159" t="str">
        <f t="shared" si="76"/>
        <v/>
      </c>
      <c r="O933" s="159" t="str">
        <f t="shared" si="75"/>
        <v/>
      </c>
    </row>
    <row r="934" spans="14:15">
      <c r="N934" s="159" t="str">
        <f t="shared" si="76"/>
        <v/>
      </c>
      <c r="O934" s="159" t="str">
        <f t="shared" si="75"/>
        <v/>
      </c>
    </row>
    <row r="935" spans="14:15">
      <c r="N935" s="159" t="str">
        <f t="shared" si="76"/>
        <v/>
      </c>
      <c r="O935" s="159" t="str">
        <f t="shared" si="75"/>
        <v/>
      </c>
    </row>
    <row r="936" spans="14:15">
      <c r="N936" s="159" t="str">
        <f t="shared" si="76"/>
        <v/>
      </c>
      <c r="O936" s="159" t="str">
        <f t="shared" si="75"/>
        <v/>
      </c>
    </row>
    <row r="937" spans="14:15">
      <c r="N937" s="159" t="str">
        <f t="shared" si="76"/>
        <v/>
      </c>
      <c r="O937" s="159" t="str">
        <f t="shared" si="75"/>
        <v/>
      </c>
    </row>
    <row r="938" spans="14:15">
      <c r="N938" s="159" t="str">
        <f t="shared" si="76"/>
        <v/>
      </c>
      <c r="O938" s="159" t="str">
        <f t="shared" si="75"/>
        <v/>
      </c>
    </row>
    <row r="939" spans="14:15">
      <c r="N939" s="159" t="str">
        <f t="shared" si="76"/>
        <v/>
      </c>
      <c r="O939" s="159" t="str">
        <f t="shared" si="75"/>
        <v/>
      </c>
    </row>
    <row r="940" spans="14:15">
      <c r="N940" s="159" t="str">
        <f t="shared" si="76"/>
        <v/>
      </c>
      <c r="O940" s="159" t="str">
        <f t="shared" si="75"/>
        <v/>
      </c>
    </row>
    <row r="941" spans="14:15">
      <c r="N941" s="159" t="str">
        <f t="shared" si="76"/>
        <v/>
      </c>
      <c r="O941" s="159" t="str">
        <f t="shared" si="75"/>
        <v/>
      </c>
    </row>
    <row r="942" spans="14:15">
      <c r="N942" s="159" t="str">
        <f t="shared" si="76"/>
        <v/>
      </c>
      <c r="O942" s="159" t="str">
        <f t="shared" si="75"/>
        <v/>
      </c>
    </row>
    <row r="943" spans="14:15">
      <c r="N943" s="159" t="str">
        <f t="shared" si="76"/>
        <v/>
      </c>
      <c r="O943" s="159" t="str">
        <f t="shared" si="75"/>
        <v/>
      </c>
    </row>
    <row r="944" spans="14:15">
      <c r="N944" s="159" t="str">
        <f t="shared" si="76"/>
        <v/>
      </c>
      <c r="O944" s="159" t="str">
        <f t="shared" si="75"/>
        <v/>
      </c>
    </row>
    <row r="945" spans="14:15">
      <c r="N945" s="159" t="str">
        <f t="shared" si="76"/>
        <v/>
      </c>
      <c r="O945" s="159" t="str">
        <f t="shared" si="75"/>
        <v/>
      </c>
    </row>
    <row r="946" spans="14:15">
      <c r="N946" s="159" t="str">
        <f t="shared" si="76"/>
        <v/>
      </c>
      <c r="O946" s="159" t="str">
        <f t="shared" si="75"/>
        <v/>
      </c>
    </row>
    <row r="947" spans="14:15">
      <c r="N947" s="159" t="str">
        <f t="shared" si="76"/>
        <v/>
      </c>
      <c r="O947" s="159" t="str">
        <f t="shared" si="75"/>
        <v/>
      </c>
    </row>
    <row r="948" spans="14:15">
      <c r="N948" s="159" t="str">
        <f t="shared" si="76"/>
        <v/>
      </c>
      <c r="O948" s="159" t="str">
        <f t="shared" si="75"/>
        <v/>
      </c>
    </row>
    <row r="949" spans="14:15">
      <c r="N949" s="159" t="str">
        <f t="shared" si="76"/>
        <v/>
      </c>
      <c r="O949" s="159" t="str">
        <f t="shared" si="75"/>
        <v/>
      </c>
    </row>
    <row r="950" spans="14:15">
      <c r="N950" s="159" t="str">
        <f t="shared" si="76"/>
        <v/>
      </c>
      <c r="O950" s="159" t="str">
        <f t="shared" si="75"/>
        <v/>
      </c>
    </row>
    <row r="951" spans="14:15">
      <c r="N951" s="159" t="str">
        <f t="shared" si="76"/>
        <v/>
      </c>
      <c r="O951" s="159" t="str">
        <f t="shared" si="75"/>
        <v/>
      </c>
    </row>
    <row r="952" spans="14:15">
      <c r="N952" s="159" t="str">
        <f t="shared" si="76"/>
        <v/>
      </c>
      <c r="O952" s="159" t="str">
        <f t="shared" si="75"/>
        <v/>
      </c>
    </row>
    <row r="953" spans="14:15">
      <c r="N953" s="159" t="str">
        <f t="shared" si="76"/>
        <v/>
      </c>
      <c r="O953" s="159" t="str">
        <f t="shared" si="75"/>
        <v/>
      </c>
    </row>
    <row r="954" spans="14:15">
      <c r="N954" s="159" t="str">
        <f t="shared" si="76"/>
        <v/>
      </c>
      <c r="O954" s="159" t="str">
        <f t="shared" si="75"/>
        <v/>
      </c>
    </row>
    <row r="955" spans="14:15">
      <c r="N955" s="159" t="str">
        <f t="shared" si="76"/>
        <v/>
      </c>
      <c r="O955" s="159" t="str">
        <f t="shared" si="75"/>
        <v/>
      </c>
    </row>
    <row r="956" spans="14:15">
      <c r="N956" s="159" t="str">
        <f t="shared" si="76"/>
        <v/>
      </c>
      <c r="O956" s="159" t="str">
        <f t="shared" si="75"/>
        <v/>
      </c>
    </row>
    <row r="957" spans="14:15">
      <c r="N957" s="159" t="str">
        <f t="shared" si="76"/>
        <v/>
      </c>
      <c r="O957" s="159" t="str">
        <f t="shared" si="75"/>
        <v/>
      </c>
    </row>
    <row r="958" spans="14:15">
      <c r="N958" s="159" t="str">
        <f t="shared" si="76"/>
        <v/>
      </c>
      <c r="O958" s="159" t="str">
        <f t="shared" si="75"/>
        <v/>
      </c>
    </row>
    <row r="959" spans="14:15">
      <c r="N959" s="159" t="str">
        <f t="shared" si="76"/>
        <v/>
      </c>
      <c r="O959" s="159" t="str">
        <f t="shared" si="75"/>
        <v/>
      </c>
    </row>
    <row r="960" spans="14:15">
      <c r="N960" s="159" t="str">
        <f t="shared" si="76"/>
        <v/>
      </c>
      <c r="O960" s="159" t="str">
        <f t="shared" si="75"/>
        <v/>
      </c>
    </row>
    <row r="961" spans="14:15">
      <c r="N961" s="159" t="str">
        <f t="shared" si="76"/>
        <v/>
      </c>
      <c r="O961" s="159" t="str">
        <f t="shared" si="75"/>
        <v/>
      </c>
    </row>
    <row r="962" spans="14:15">
      <c r="N962" s="159" t="str">
        <f t="shared" si="76"/>
        <v/>
      </c>
      <c r="O962" s="159" t="str">
        <f t="shared" si="75"/>
        <v/>
      </c>
    </row>
    <row r="963" spans="14:15">
      <c r="N963" s="159" t="str">
        <f t="shared" si="76"/>
        <v/>
      </c>
      <c r="O963" s="159" t="str">
        <f t="shared" si="75"/>
        <v/>
      </c>
    </row>
    <row r="964" spans="14:15">
      <c r="N964" s="159" t="str">
        <f t="shared" si="76"/>
        <v/>
      </c>
      <c r="O964" s="159" t="str">
        <f t="shared" ref="O964:O1027" si="77">IF(N964&gt;$A$14,N964,"")</f>
        <v/>
      </c>
    </row>
    <row r="965" spans="14:15">
      <c r="N965" s="159" t="str">
        <f t="shared" si="76"/>
        <v/>
      </c>
      <c r="O965" s="159" t="str">
        <f t="shared" si="77"/>
        <v/>
      </c>
    </row>
    <row r="966" spans="14:15">
      <c r="N966" s="159" t="str">
        <f t="shared" si="76"/>
        <v/>
      </c>
      <c r="O966" s="159" t="str">
        <f t="shared" si="77"/>
        <v/>
      </c>
    </row>
    <row r="967" spans="14:15">
      <c r="N967" s="159" t="str">
        <f t="shared" si="76"/>
        <v/>
      </c>
      <c r="O967" s="159" t="str">
        <f t="shared" si="77"/>
        <v/>
      </c>
    </row>
    <row r="968" spans="14:15">
      <c r="N968" s="159" t="str">
        <f t="shared" ref="N968:N1031" si="78">IF(COUNTIF(L:L,J968),J968,"")</f>
        <v/>
      </c>
      <c r="O968" s="159" t="str">
        <f t="shared" si="77"/>
        <v/>
      </c>
    </row>
    <row r="969" spans="14:15">
      <c r="N969" s="159" t="str">
        <f t="shared" si="78"/>
        <v/>
      </c>
      <c r="O969" s="159" t="str">
        <f t="shared" si="77"/>
        <v/>
      </c>
    </row>
    <row r="970" spans="14:15">
      <c r="N970" s="159" t="str">
        <f t="shared" si="78"/>
        <v/>
      </c>
      <c r="O970" s="159" t="str">
        <f t="shared" si="77"/>
        <v/>
      </c>
    </row>
    <row r="971" spans="14:15">
      <c r="N971" s="159" t="str">
        <f t="shared" si="78"/>
        <v/>
      </c>
      <c r="O971" s="159" t="str">
        <f t="shared" si="77"/>
        <v/>
      </c>
    </row>
    <row r="972" spans="14:15">
      <c r="N972" s="159" t="str">
        <f t="shared" si="78"/>
        <v/>
      </c>
      <c r="O972" s="159" t="str">
        <f t="shared" si="77"/>
        <v/>
      </c>
    </row>
    <row r="973" spans="14:15">
      <c r="N973" s="159" t="str">
        <f t="shared" si="78"/>
        <v/>
      </c>
      <c r="O973" s="159" t="str">
        <f t="shared" si="77"/>
        <v/>
      </c>
    </row>
    <row r="974" spans="14:15">
      <c r="N974" s="159" t="str">
        <f t="shared" si="78"/>
        <v/>
      </c>
      <c r="O974" s="159" t="str">
        <f t="shared" si="77"/>
        <v/>
      </c>
    </row>
    <row r="975" spans="14:15">
      <c r="N975" s="159" t="str">
        <f t="shared" si="78"/>
        <v/>
      </c>
      <c r="O975" s="159" t="str">
        <f t="shared" si="77"/>
        <v/>
      </c>
    </row>
    <row r="976" spans="14:15">
      <c r="N976" s="159" t="str">
        <f t="shared" si="78"/>
        <v/>
      </c>
      <c r="O976" s="159" t="str">
        <f t="shared" si="77"/>
        <v/>
      </c>
    </row>
    <row r="977" spans="14:15">
      <c r="N977" s="159" t="str">
        <f t="shared" si="78"/>
        <v/>
      </c>
      <c r="O977" s="159" t="str">
        <f t="shared" si="77"/>
        <v/>
      </c>
    </row>
    <row r="978" spans="14:15">
      <c r="N978" s="159" t="str">
        <f t="shared" si="78"/>
        <v/>
      </c>
      <c r="O978" s="159" t="str">
        <f t="shared" si="77"/>
        <v/>
      </c>
    </row>
    <row r="979" spans="14:15">
      <c r="N979" s="159" t="str">
        <f t="shared" si="78"/>
        <v/>
      </c>
      <c r="O979" s="159" t="str">
        <f t="shared" si="77"/>
        <v/>
      </c>
    </row>
    <row r="980" spans="14:15">
      <c r="N980" s="159" t="str">
        <f t="shared" si="78"/>
        <v/>
      </c>
      <c r="O980" s="159" t="str">
        <f t="shared" si="77"/>
        <v/>
      </c>
    </row>
    <row r="981" spans="14:15">
      <c r="N981" s="159" t="str">
        <f t="shared" si="78"/>
        <v/>
      </c>
      <c r="O981" s="159" t="str">
        <f t="shared" si="77"/>
        <v/>
      </c>
    </row>
    <row r="982" spans="14:15">
      <c r="N982" s="159" t="str">
        <f t="shared" si="78"/>
        <v/>
      </c>
      <c r="O982" s="159" t="str">
        <f t="shared" si="77"/>
        <v/>
      </c>
    </row>
    <row r="983" spans="14:15">
      <c r="N983" s="159" t="str">
        <f t="shared" si="78"/>
        <v/>
      </c>
      <c r="O983" s="159" t="str">
        <f t="shared" si="77"/>
        <v/>
      </c>
    </row>
    <row r="984" spans="14:15">
      <c r="N984" s="159" t="str">
        <f t="shared" si="78"/>
        <v/>
      </c>
      <c r="O984" s="159" t="str">
        <f t="shared" si="77"/>
        <v/>
      </c>
    </row>
    <row r="985" spans="14:15">
      <c r="N985" s="159" t="str">
        <f t="shared" si="78"/>
        <v/>
      </c>
      <c r="O985" s="159" t="str">
        <f t="shared" si="77"/>
        <v/>
      </c>
    </row>
    <row r="986" spans="14:15">
      <c r="N986" s="159" t="str">
        <f t="shared" si="78"/>
        <v/>
      </c>
      <c r="O986" s="159" t="str">
        <f t="shared" si="77"/>
        <v/>
      </c>
    </row>
    <row r="987" spans="14:15">
      <c r="N987" s="159" t="str">
        <f t="shared" si="78"/>
        <v/>
      </c>
      <c r="O987" s="159" t="str">
        <f t="shared" si="77"/>
        <v/>
      </c>
    </row>
    <row r="988" spans="14:15">
      <c r="N988" s="159" t="str">
        <f t="shared" si="78"/>
        <v/>
      </c>
      <c r="O988" s="159" t="str">
        <f t="shared" si="77"/>
        <v/>
      </c>
    </row>
    <row r="989" spans="14:15">
      <c r="N989" s="159" t="str">
        <f t="shared" si="78"/>
        <v/>
      </c>
      <c r="O989" s="159" t="str">
        <f t="shared" si="77"/>
        <v/>
      </c>
    </row>
    <row r="990" spans="14:15">
      <c r="N990" s="159" t="str">
        <f t="shared" si="78"/>
        <v/>
      </c>
      <c r="O990" s="159" t="str">
        <f t="shared" si="77"/>
        <v/>
      </c>
    </row>
    <row r="991" spans="14:15">
      <c r="N991" s="159" t="str">
        <f t="shared" si="78"/>
        <v/>
      </c>
      <c r="O991" s="159" t="str">
        <f t="shared" si="77"/>
        <v/>
      </c>
    </row>
    <row r="992" spans="14:15">
      <c r="N992" s="159" t="str">
        <f t="shared" si="78"/>
        <v/>
      </c>
      <c r="O992" s="159" t="str">
        <f t="shared" si="77"/>
        <v/>
      </c>
    </row>
    <row r="993" spans="14:15">
      <c r="N993" s="159" t="str">
        <f t="shared" si="78"/>
        <v/>
      </c>
      <c r="O993" s="159" t="str">
        <f t="shared" si="77"/>
        <v/>
      </c>
    </row>
    <row r="994" spans="14:15">
      <c r="N994" s="159" t="str">
        <f t="shared" si="78"/>
        <v/>
      </c>
      <c r="O994" s="159" t="str">
        <f t="shared" si="77"/>
        <v/>
      </c>
    </row>
    <row r="995" spans="14:15">
      <c r="N995" s="159" t="str">
        <f t="shared" si="78"/>
        <v/>
      </c>
      <c r="O995" s="159" t="str">
        <f t="shared" si="77"/>
        <v/>
      </c>
    </row>
    <row r="996" spans="14:15">
      <c r="N996" s="159" t="str">
        <f t="shared" si="78"/>
        <v/>
      </c>
      <c r="O996" s="159" t="str">
        <f t="shared" si="77"/>
        <v/>
      </c>
    </row>
    <row r="997" spans="14:15">
      <c r="N997" s="159" t="str">
        <f t="shared" si="78"/>
        <v/>
      </c>
      <c r="O997" s="159" t="str">
        <f t="shared" si="77"/>
        <v/>
      </c>
    </row>
    <row r="998" spans="14:15">
      <c r="N998" s="159" t="str">
        <f t="shared" si="78"/>
        <v/>
      </c>
      <c r="O998" s="159" t="str">
        <f t="shared" si="77"/>
        <v/>
      </c>
    </row>
    <row r="999" spans="14:15">
      <c r="N999" s="159" t="str">
        <f t="shared" si="78"/>
        <v/>
      </c>
      <c r="O999" s="159" t="str">
        <f t="shared" si="77"/>
        <v/>
      </c>
    </row>
    <row r="1000" spans="14:15">
      <c r="N1000" s="159" t="str">
        <f t="shared" si="78"/>
        <v/>
      </c>
      <c r="O1000" s="159" t="str">
        <f t="shared" si="77"/>
        <v/>
      </c>
    </row>
    <row r="1001" spans="14:15">
      <c r="N1001" s="159" t="str">
        <f t="shared" si="78"/>
        <v/>
      </c>
      <c r="O1001" s="159" t="str">
        <f t="shared" si="77"/>
        <v/>
      </c>
    </row>
    <row r="1002" spans="14:15">
      <c r="N1002" s="159" t="str">
        <f t="shared" si="78"/>
        <v/>
      </c>
      <c r="O1002" s="159" t="str">
        <f t="shared" si="77"/>
        <v/>
      </c>
    </row>
    <row r="1003" spans="14:15">
      <c r="N1003" s="159" t="str">
        <f t="shared" si="78"/>
        <v/>
      </c>
      <c r="O1003" s="159" t="str">
        <f t="shared" si="77"/>
        <v/>
      </c>
    </row>
    <row r="1004" spans="14:15">
      <c r="N1004" s="159" t="str">
        <f t="shared" si="78"/>
        <v/>
      </c>
      <c r="O1004" s="159" t="str">
        <f t="shared" si="77"/>
        <v/>
      </c>
    </row>
    <row r="1005" spans="14:15">
      <c r="N1005" s="159" t="str">
        <f t="shared" si="78"/>
        <v/>
      </c>
      <c r="O1005" s="159" t="str">
        <f t="shared" si="77"/>
        <v/>
      </c>
    </row>
    <row r="1006" spans="14:15">
      <c r="N1006" s="159" t="str">
        <f t="shared" si="78"/>
        <v/>
      </c>
      <c r="O1006" s="159" t="str">
        <f t="shared" si="77"/>
        <v/>
      </c>
    </row>
    <row r="1007" spans="14:15">
      <c r="N1007" s="159" t="str">
        <f t="shared" si="78"/>
        <v/>
      </c>
      <c r="O1007" s="159" t="str">
        <f t="shared" si="77"/>
        <v/>
      </c>
    </row>
    <row r="1008" spans="14:15">
      <c r="N1008" s="159" t="str">
        <f t="shared" si="78"/>
        <v/>
      </c>
      <c r="O1008" s="159" t="str">
        <f t="shared" si="77"/>
        <v/>
      </c>
    </row>
    <row r="1009" spans="14:15">
      <c r="N1009" s="159" t="str">
        <f t="shared" si="78"/>
        <v/>
      </c>
      <c r="O1009" s="159" t="str">
        <f t="shared" si="77"/>
        <v/>
      </c>
    </row>
    <row r="1010" spans="14:15">
      <c r="N1010" s="159" t="str">
        <f t="shared" si="78"/>
        <v/>
      </c>
      <c r="O1010" s="159" t="str">
        <f t="shared" si="77"/>
        <v/>
      </c>
    </row>
    <row r="1011" spans="14:15">
      <c r="N1011" s="159" t="str">
        <f t="shared" si="78"/>
        <v/>
      </c>
      <c r="O1011" s="159" t="str">
        <f t="shared" si="77"/>
        <v/>
      </c>
    </row>
    <row r="1012" spans="14:15">
      <c r="N1012" s="159" t="str">
        <f t="shared" si="78"/>
        <v/>
      </c>
      <c r="O1012" s="159" t="str">
        <f t="shared" si="77"/>
        <v/>
      </c>
    </row>
    <row r="1013" spans="14:15">
      <c r="N1013" s="159" t="str">
        <f t="shared" si="78"/>
        <v/>
      </c>
      <c r="O1013" s="159" t="str">
        <f t="shared" si="77"/>
        <v/>
      </c>
    </row>
    <row r="1014" spans="14:15">
      <c r="N1014" s="159" t="str">
        <f t="shared" si="78"/>
        <v/>
      </c>
      <c r="O1014" s="159" t="str">
        <f t="shared" si="77"/>
        <v/>
      </c>
    </row>
    <row r="1015" spans="14:15">
      <c r="N1015" s="159" t="str">
        <f t="shared" si="78"/>
        <v/>
      </c>
      <c r="O1015" s="159" t="str">
        <f t="shared" si="77"/>
        <v/>
      </c>
    </row>
    <row r="1016" spans="14:15">
      <c r="N1016" s="159" t="str">
        <f t="shared" si="78"/>
        <v/>
      </c>
      <c r="O1016" s="159" t="str">
        <f t="shared" si="77"/>
        <v/>
      </c>
    </row>
    <row r="1017" spans="14:15">
      <c r="N1017" s="159" t="str">
        <f t="shared" si="78"/>
        <v/>
      </c>
      <c r="O1017" s="159" t="str">
        <f t="shared" si="77"/>
        <v/>
      </c>
    </row>
    <row r="1018" spans="14:15">
      <c r="N1018" s="159" t="str">
        <f t="shared" si="78"/>
        <v/>
      </c>
      <c r="O1018" s="159" t="str">
        <f t="shared" si="77"/>
        <v/>
      </c>
    </row>
    <row r="1019" spans="14:15">
      <c r="N1019" s="159" t="str">
        <f t="shared" si="78"/>
        <v/>
      </c>
      <c r="O1019" s="159" t="str">
        <f t="shared" si="77"/>
        <v/>
      </c>
    </row>
    <row r="1020" spans="14:15">
      <c r="N1020" s="159" t="str">
        <f t="shared" si="78"/>
        <v/>
      </c>
      <c r="O1020" s="159" t="str">
        <f t="shared" si="77"/>
        <v/>
      </c>
    </row>
    <row r="1021" spans="14:15">
      <c r="N1021" s="159" t="str">
        <f t="shared" si="78"/>
        <v/>
      </c>
      <c r="O1021" s="159" t="str">
        <f t="shared" si="77"/>
        <v/>
      </c>
    </row>
    <row r="1022" spans="14:15">
      <c r="N1022" s="159" t="str">
        <f t="shared" si="78"/>
        <v/>
      </c>
      <c r="O1022" s="159" t="str">
        <f t="shared" si="77"/>
        <v/>
      </c>
    </row>
    <row r="1023" spans="14:15">
      <c r="N1023" s="159" t="str">
        <f t="shared" si="78"/>
        <v/>
      </c>
      <c r="O1023" s="159" t="str">
        <f t="shared" si="77"/>
        <v/>
      </c>
    </row>
    <row r="1024" spans="14:15">
      <c r="N1024" s="159" t="str">
        <f t="shared" si="78"/>
        <v/>
      </c>
      <c r="O1024" s="159" t="str">
        <f t="shared" si="77"/>
        <v/>
      </c>
    </row>
    <row r="1025" spans="14:15">
      <c r="N1025" s="159" t="str">
        <f t="shared" si="78"/>
        <v/>
      </c>
      <c r="O1025" s="159" t="str">
        <f t="shared" si="77"/>
        <v/>
      </c>
    </row>
    <row r="1026" spans="14:15">
      <c r="N1026" s="159" t="str">
        <f t="shared" si="78"/>
        <v/>
      </c>
      <c r="O1026" s="159" t="str">
        <f t="shared" si="77"/>
        <v/>
      </c>
    </row>
    <row r="1027" spans="14:15">
      <c r="N1027" s="159" t="str">
        <f t="shared" si="78"/>
        <v/>
      </c>
      <c r="O1027" s="159" t="str">
        <f t="shared" si="77"/>
        <v/>
      </c>
    </row>
    <row r="1028" spans="14:15">
      <c r="N1028" s="159" t="str">
        <f t="shared" si="78"/>
        <v/>
      </c>
      <c r="O1028" s="159" t="str">
        <f t="shared" ref="O1028:O1032" si="79">IF(N1028&gt;$A$14,N1028,"")</f>
        <v/>
      </c>
    </row>
    <row r="1029" spans="14:15">
      <c r="N1029" s="159" t="str">
        <f t="shared" si="78"/>
        <v/>
      </c>
      <c r="O1029" s="159" t="str">
        <f t="shared" si="79"/>
        <v/>
      </c>
    </row>
    <row r="1030" spans="14:15">
      <c r="N1030" s="159" t="str">
        <f t="shared" si="78"/>
        <v/>
      </c>
      <c r="O1030" s="159" t="str">
        <f t="shared" si="79"/>
        <v/>
      </c>
    </row>
    <row r="1031" spans="14:15">
      <c r="N1031" s="159" t="str">
        <f t="shared" si="78"/>
        <v/>
      </c>
      <c r="O1031" s="159" t="str">
        <f t="shared" si="79"/>
        <v/>
      </c>
    </row>
    <row r="1032" spans="14:15">
      <c r="N1032" s="159" t="str">
        <f t="shared" ref="N1032" si="80">IF(COUNTIF(L:L,J1032),J1032,"")</f>
        <v/>
      </c>
      <c r="O1032" s="159" t="str">
        <f t="shared" si="79"/>
        <v/>
      </c>
    </row>
  </sheetData>
  <mergeCells count="2">
    <mergeCell ref="B12:D12"/>
    <mergeCell ref="E12:G12"/>
  </mergeCells>
  <conditionalFormatting sqref="M1:M7 H8:H1048576">
    <cfRule type="cellIs" dxfId="16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558-2182-4AF5-B3B3-E5912781804D}">
  <dimension ref="A1:AE824"/>
  <sheetViews>
    <sheetView topLeftCell="A17" zoomScale="80" zoomScaleNormal="80" workbookViewId="0">
      <selection activeCell="K16" sqref="K16"/>
    </sheetView>
  </sheetViews>
  <sheetFormatPr defaultColWidth="8.88671875" defaultRowHeight="14.4"/>
  <cols>
    <col min="1" max="1" width="15.44140625" style="163" bestFit="1" customWidth="1"/>
    <col min="2" max="5" width="16.88671875" style="53" customWidth="1"/>
    <col min="6" max="6" width="10.5546875" style="53" bestFit="1" customWidth="1"/>
    <col min="7" max="7" width="11.5546875" style="53" bestFit="1" customWidth="1"/>
    <col min="8" max="8" width="10.44140625" style="53" bestFit="1" customWidth="1"/>
    <col min="9" max="9" width="11.5546875" style="53" bestFit="1" customWidth="1"/>
    <col min="10" max="10" width="13.33203125" style="53" bestFit="1" customWidth="1"/>
    <col min="11" max="12" width="11.5546875" style="53" bestFit="1" customWidth="1"/>
    <col min="13" max="13" width="13.33203125" style="53" bestFit="1" customWidth="1"/>
    <col min="14" max="14" width="11.88671875" style="53" bestFit="1" customWidth="1"/>
    <col min="15" max="15" width="9.109375"/>
    <col min="16" max="16" width="15.6640625" style="53" customWidth="1"/>
    <col min="17" max="17" width="8.88671875" style="53" customWidth="1"/>
    <col min="18" max="18" width="15.6640625" style="53" customWidth="1"/>
    <col min="19" max="19" width="8.88671875" style="53" customWidth="1"/>
    <col min="20" max="20" width="15.6640625" style="53" customWidth="1"/>
    <col min="21" max="21" width="8.88671875" style="53" customWidth="1"/>
    <col min="22" max="22" width="15.6640625" style="53" customWidth="1"/>
    <col min="23" max="23" width="8.88671875" style="53" customWidth="1"/>
    <col min="24" max="26" width="15.6640625" style="163" bestFit="1" customWidth="1"/>
    <col min="27" max="31" width="8.88671875" style="163"/>
    <col min="32" max="16384" width="8.88671875" style="53"/>
  </cols>
  <sheetData>
    <row r="1" spans="1:26" ht="15" thickBot="1">
      <c r="A1" s="1"/>
      <c r="B1" s="1"/>
      <c r="C1" s="1"/>
      <c r="D1" s="1"/>
      <c r="E1" s="1"/>
      <c r="P1" s="52"/>
      <c r="Q1" s="1"/>
      <c r="R1" s="1"/>
      <c r="S1" s="1"/>
      <c r="T1" s="1"/>
      <c r="U1" s="1"/>
      <c r="V1" s="1"/>
      <c r="Z1" s="163" cm="1">
        <f t="array" ref="Z1">LOOKUP(2,1/(Z:Z&lt;&gt;""),Z:Z)</f>
        <v>45961.625</v>
      </c>
    </row>
    <row r="2" spans="1:26" ht="15" thickBot="1">
      <c r="A2" s="30"/>
      <c r="B2" s="39" t="s">
        <v>0</v>
      </c>
      <c r="C2" s="43" t="s">
        <v>1</v>
      </c>
      <c r="D2" s="66" t="s">
        <v>1</v>
      </c>
      <c r="E2" s="67" t="s">
        <v>0</v>
      </c>
      <c r="G2" s="120"/>
      <c r="H2" s="121"/>
      <c r="P2" s="27" t="s">
        <v>0</v>
      </c>
      <c r="Q2" s="1"/>
      <c r="R2" s="43" t="s">
        <v>1</v>
      </c>
      <c r="S2" s="2"/>
      <c r="T2" s="28" t="s">
        <v>1</v>
      </c>
      <c r="U2" s="1"/>
      <c r="V2" s="67" t="s">
        <v>0</v>
      </c>
      <c r="Z2" s="53" cm="1">
        <f t="array" ref="Z2:Z24">_xlfn.UNIQUE(Y:Y)</f>
        <v>0</v>
      </c>
    </row>
    <row r="3" spans="1:26">
      <c r="A3" s="15" t="s">
        <v>32</v>
      </c>
      <c r="B3" s="59" t="s">
        <v>44</v>
      </c>
      <c r="C3" s="68" t="s">
        <v>45</v>
      </c>
      <c r="D3" s="68" t="s">
        <v>46</v>
      </c>
      <c r="E3" s="60" t="s">
        <v>47</v>
      </c>
      <c r="P3" s="119" cm="1">
        <f t="array" ref="P3:Q44">_xll.BDH(B4, "LAST_PRICE", "01/01/2025 15:00:00", "01/01/2035 16:00:00", "BarSize=60", "BarType=T", "RecurDaily=True", "TZ=New_York")</f>
        <v>45903.625</v>
      </c>
      <c r="Q3" s="45">
        <v>99.248999999999995</v>
      </c>
      <c r="R3" s="119" cm="1">
        <f t="array" ref="R3:S128">_xll.BDH(C4, "LAST_PRICE", "01/01/2025 15:00:00", "01/01/2035 16:00:00", "BarSize=60", "BarType=T", "RecurDaily=True", "TZ=New_York")</f>
        <v>45783.625</v>
      </c>
      <c r="S3" s="45">
        <v>99.515625</v>
      </c>
      <c r="T3" s="119" cm="1">
        <f t="array" ref="T3:U135">_xll.BDH(D4, "LAST_PRICE", "01/01/2025 15:00:00", "01/01/2035 16:00:00", "BarSize=60", "BarType=T", "RecurDaily=True", "TZ=New_York")</f>
        <v>45768.625</v>
      </c>
      <c r="U3" s="1">
        <v>85.063999999999993</v>
      </c>
      <c r="V3" s="119" cm="1">
        <f t="array" ref="V3:W126">_xll.BDH(E4, "LAST_PRICE", "01/01/2025 15:00:00", "01/01/2035 16:00:00", "BarSize=60", "BarType=T", "RecurDaily=True", "TZ=New_York")</f>
        <v>45785.625</v>
      </c>
      <c r="W3" s="53">
        <v>98.578125</v>
      </c>
      <c r="X3" s="163">
        <f>IF(COUNTIF(R:R,P3)*COUNTIF(T:T,P3)*COUNTIF(V:V,P3),P3,"")</f>
        <v>45903.625</v>
      </c>
      <c r="Y3" s="163" t="str">
        <f>IF(X3&gt;$A$14,X3,"")</f>
        <v/>
      </c>
      <c r="Z3" s="163" t="str">
        <v/>
      </c>
    </row>
    <row r="4" spans="1:26" ht="32.25" customHeight="1">
      <c r="A4" s="15" t="s">
        <v>33</v>
      </c>
      <c r="B4" s="61" t="s">
        <v>48</v>
      </c>
      <c r="C4" s="40" t="s">
        <v>49</v>
      </c>
      <c r="D4" s="40" t="s">
        <v>50</v>
      </c>
      <c r="E4" s="41" t="s">
        <v>51</v>
      </c>
      <c r="P4" s="122">
        <v>45904.625</v>
      </c>
      <c r="Q4" s="1">
        <v>99.715000000000003</v>
      </c>
      <c r="R4" s="123">
        <v>45784.625</v>
      </c>
      <c r="S4" s="1">
        <v>99.796875</v>
      </c>
      <c r="T4" s="123">
        <v>45769.625</v>
      </c>
      <c r="U4" s="1">
        <v>85.619</v>
      </c>
      <c r="V4" s="123">
        <v>45786.625</v>
      </c>
      <c r="W4" s="53">
        <v>98.65625</v>
      </c>
      <c r="X4" s="163">
        <f t="shared" ref="X4:X67" si="0">IF(COUNTIF(R:R,P4)*COUNTIF(T:T,P4)*COUNTIF(V:V,P4),P4,"")</f>
        <v>45904.625</v>
      </c>
      <c r="Y4" s="163" t="str">
        <f t="shared" ref="Y4:Y67" si="1">IF(X4&gt;$A$14,X4,"")</f>
        <v/>
      </c>
      <c r="Z4" s="163">
        <v>45932.625</v>
      </c>
    </row>
    <row r="5" spans="1:26">
      <c r="A5" s="15" t="s">
        <v>8</v>
      </c>
      <c r="B5" s="62">
        <f>14*10^6</f>
        <v>14000000</v>
      </c>
      <c r="C5" s="7">
        <f>13.6*10^6</f>
        <v>13600000</v>
      </c>
      <c r="D5" s="7">
        <f>5*10^6</f>
        <v>5000000</v>
      </c>
      <c r="E5" s="8">
        <f>4.2*10^6</f>
        <v>4200000</v>
      </c>
      <c r="P5" s="122">
        <v>45905.625</v>
      </c>
      <c r="Q5" s="1">
        <v>100.001</v>
      </c>
      <c r="R5" s="123">
        <v>45785.625</v>
      </c>
      <c r="S5" s="1">
        <v>98.921875</v>
      </c>
      <c r="T5" s="123">
        <v>45770.625</v>
      </c>
      <c r="U5" s="1">
        <v>87.418000000000006</v>
      </c>
      <c r="V5" s="123">
        <v>45789.625</v>
      </c>
      <c r="W5" s="53">
        <v>97.703125</v>
      </c>
      <c r="X5" s="163">
        <f t="shared" si="0"/>
        <v>45905.625</v>
      </c>
      <c r="Y5" s="163" t="str">
        <f t="shared" si="1"/>
        <v/>
      </c>
      <c r="Z5" s="163">
        <v>45933.625</v>
      </c>
    </row>
    <row r="6" spans="1:26">
      <c r="A6" s="15" t="s">
        <v>10</v>
      </c>
      <c r="B6" s="64">
        <v>4.8750000000000002E-2</v>
      </c>
      <c r="C6" s="69">
        <v>4.2500000000000003E-2</v>
      </c>
      <c r="D6" s="69">
        <v>5.3749999999999999E-2</v>
      </c>
      <c r="E6" s="10">
        <v>4.7500000000000001E-2</v>
      </c>
      <c r="P6" s="122">
        <v>45908.625</v>
      </c>
      <c r="Q6" s="1">
        <v>100.20399999999999</v>
      </c>
      <c r="R6" s="123">
        <v>45786.625</v>
      </c>
      <c r="S6" s="1">
        <v>98.984375</v>
      </c>
      <c r="T6" s="123">
        <v>45771.625</v>
      </c>
      <c r="U6" s="1">
        <v>87.713999999999999</v>
      </c>
      <c r="V6" s="123">
        <v>45790.625</v>
      </c>
      <c r="W6" s="53">
        <v>97.296875</v>
      </c>
      <c r="X6" s="163">
        <f t="shared" si="0"/>
        <v>45908.625</v>
      </c>
      <c r="Y6" s="163" t="str">
        <f t="shared" si="1"/>
        <v/>
      </c>
      <c r="Z6" s="163">
        <v>45936.625</v>
      </c>
    </row>
    <row r="7" spans="1:26">
      <c r="A7" s="15" t="s">
        <v>12</v>
      </c>
      <c r="B7" s="64">
        <v>4.2299999999999997E-2</v>
      </c>
      <c r="C7" s="69">
        <v>4.2299999999999997E-2</v>
      </c>
      <c r="D7" s="69">
        <v>4.2299999999999997E-2</v>
      </c>
      <c r="E7" s="10">
        <v>4.2299999999999997E-2</v>
      </c>
      <c r="P7" s="123">
        <v>45909.625</v>
      </c>
      <c r="Q7" s="1">
        <v>100.259</v>
      </c>
      <c r="R7" s="123">
        <v>45789.625</v>
      </c>
      <c r="S7" s="1">
        <v>98.28125</v>
      </c>
      <c r="T7" s="123">
        <v>45772.625</v>
      </c>
      <c r="U7" s="1">
        <v>88.004999999999995</v>
      </c>
      <c r="V7" s="123">
        <v>45791.625</v>
      </c>
      <c r="W7" s="1">
        <v>96.65625</v>
      </c>
      <c r="X7" s="163">
        <f t="shared" si="0"/>
        <v>45909.625</v>
      </c>
      <c r="Y7" s="163" t="str">
        <f t="shared" si="1"/>
        <v/>
      </c>
      <c r="Z7" s="163">
        <v>45937.625</v>
      </c>
    </row>
    <row r="8" spans="1:26">
      <c r="A8" s="15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122">
        <v>45910.625</v>
      </c>
      <c r="Q8" s="53">
        <v>100.4</v>
      </c>
      <c r="R8" s="122">
        <v>45790.625</v>
      </c>
      <c r="S8" s="53">
        <v>98.15625</v>
      </c>
      <c r="T8" s="122">
        <v>45775.625</v>
      </c>
      <c r="U8" s="53">
        <v>87.984999999999999</v>
      </c>
      <c r="V8" s="122">
        <v>45792.625</v>
      </c>
      <c r="W8" s="53">
        <v>97.46875</v>
      </c>
      <c r="X8" s="163">
        <f t="shared" si="0"/>
        <v>45910.625</v>
      </c>
      <c r="Y8" s="163" t="str">
        <f t="shared" si="1"/>
        <v/>
      </c>
      <c r="Z8" s="163">
        <v>45938.625</v>
      </c>
    </row>
    <row r="9" spans="1:26">
      <c r="A9" s="15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122">
        <v>45911.625</v>
      </c>
      <c r="Q9" s="53">
        <v>100.831</v>
      </c>
      <c r="R9" s="122">
        <v>45791.625</v>
      </c>
      <c r="S9" s="53">
        <v>97.75</v>
      </c>
      <c r="T9" s="122">
        <v>45776.625</v>
      </c>
      <c r="U9" s="53">
        <v>88.3</v>
      </c>
      <c r="V9" s="122">
        <v>45793.625</v>
      </c>
      <c r="W9" s="53">
        <v>97.65625</v>
      </c>
      <c r="X9" s="163">
        <f t="shared" si="0"/>
        <v>45911.625</v>
      </c>
      <c r="Y9" s="163" t="str">
        <f t="shared" si="1"/>
        <v/>
      </c>
      <c r="Z9" s="163">
        <v>45939.625</v>
      </c>
    </row>
    <row r="10" spans="1:26" ht="15" thickBot="1">
      <c r="A10" s="16" t="s">
        <v>28</v>
      </c>
      <c r="B10" s="11" cm="1">
        <f t="array" ref="B10">_xll.BDP(B4,"px_last")</f>
        <v>101.235</v>
      </c>
      <c r="C10" s="21" cm="1">
        <f t="array" ref="C10">_xll.BDP(C4,"px_last")</f>
        <v>101.21875</v>
      </c>
      <c r="D10" s="21" cm="1">
        <f t="array" ref="D10">_xll.BDP(D4,"px_last")</f>
        <v>95.635000000000005</v>
      </c>
      <c r="E10" s="22" cm="1">
        <f t="array" ref="E10">_xll.BDP(E4,"px_last")</f>
        <v>100.875</v>
      </c>
      <c r="F10" s="1"/>
      <c r="G10" s="1"/>
      <c r="H10" s="1"/>
      <c r="I10" s="1"/>
      <c r="J10" s="1"/>
      <c r="K10" s="1"/>
      <c r="L10" s="1"/>
      <c r="M10" s="1"/>
      <c r="N10" s="1"/>
      <c r="P10" s="122">
        <v>45912.625</v>
      </c>
      <c r="Q10" s="53">
        <v>100.739</v>
      </c>
      <c r="R10" s="122">
        <v>45792.625</v>
      </c>
      <c r="S10" s="53">
        <v>98.421875</v>
      </c>
      <c r="T10" s="122">
        <v>45777.625</v>
      </c>
      <c r="U10" s="53">
        <v>88.176000000000002</v>
      </c>
      <c r="V10" s="122">
        <v>45796.625</v>
      </c>
      <c r="W10" s="53">
        <v>97.3125</v>
      </c>
      <c r="X10" s="163">
        <f t="shared" si="0"/>
        <v>45912.625</v>
      </c>
      <c r="Y10" s="163" t="str">
        <f t="shared" si="1"/>
        <v/>
      </c>
      <c r="Z10" s="163">
        <v>45940.625</v>
      </c>
    </row>
    <row r="11" spans="1:26" ht="15" thickBot="1">
      <c r="A11" s="5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122">
        <v>45915.625</v>
      </c>
      <c r="Q11" s="53">
        <v>100.795</v>
      </c>
      <c r="R11" s="122">
        <v>45793.625</v>
      </c>
      <c r="S11" s="53">
        <v>98.453125</v>
      </c>
      <c r="T11" s="122">
        <v>45778.625</v>
      </c>
      <c r="U11" s="53">
        <v>87.49</v>
      </c>
      <c r="V11" s="122">
        <v>45797.625</v>
      </c>
      <c r="W11" s="53">
        <v>96.609375</v>
      </c>
      <c r="X11" s="163">
        <f t="shared" si="0"/>
        <v>45915.625</v>
      </c>
      <c r="Y11" s="163" t="str">
        <f t="shared" si="1"/>
        <v/>
      </c>
      <c r="Z11" s="163">
        <v>45944.625</v>
      </c>
    </row>
    <row r="12" spans="1:26" ht="15" thickBot="1">
      <c r="A12" s="38" t="s">
        <v>22</v>
      </c>
      <c r="B12" s="184" t="s">
        <v>0</v>
      </c>
      <c r="C12" s="185"/>
      <c r="D12" s="185"/>
      <c r="E12" s="190" t="s">
        <v>1</v>
      </c>
      <c r="F12" s="191"/>
      <c r="G12" s="192"/>
      <c r="H12" s="187" t="s">
        <v>1</v>
      </c>
      <c r="I12" s="188"/>
      <c r="J12" s="189"/>
      <c r="K12" s="193" t="s">
        <v>0</v>
      </c>
      <c r="L12" s="194"/>
      <c r="M12" s="195"/>
      <c r="N12" s="38" t="s">
        <v>16</v>
      </c>
      <c r="P12" s="122">
        <v>45916.625</v>
      </c>
      <c r="Q12" s="53">
        <v>101.098</v>
      </c>
      <c r="R12" s="122">
        <v>45796.625</v>
      </c>
      <c r="S12" s="53">
        <v>98.34375</v>
      </c>
      <c r="T12" s="122">
        <v>45779.625</v>
      </c>
      <c r="U12" s="53">
        <v>87.135999999999996</v>
      </c>
      <c r="V12" s="122">
        <v>45798.625</v>
      </c>
      <c r="W12" s="53">
        <v>94.953125</v>
      </c>
      <c r="X12" s="163">
        <f t="shared" si="0"/>
        <v>45916.625</v>
      </c>
      <c r="Y12" s="163" t="str">
        <f t="shared" si="1"/>
        <v/>
      </c>
      <c r="Z12" s="163">
        <v>45945.625</v>
      </c>
    </row>
    <row r="13" spans="1:2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1" t="s">
        <v>17</v>
      </c>
      <c r="L13" s="21" t="s">
        <v>21</v>
      </c>
      <c r="M13" s="22" t="s">
        <v>20</v>
      </c>
      <c r="N13" s="94"/>
      <c r="P13" s="122">
        <v>45917.625</v>
      </c>
      <c r="Q13" s="53">
        <v>100.999</v>
      </c>
      <c r="R13" s="122">
        <v>45797.625</v>
      </c>
      <c r="S13" s="53">
        <v>98.140625</v>
      </c>
      <c r="T13" s="122">
        <v>45782.625</v>
      </c>
      <c r="U13" s="53">
        <v>86.95</v>
      </c>
      <c r="V13" s="122">
        <v>45799.625</v>
      </c>
      <c r="W13" s="53">
        <v>95.421875</v>
      </c>
      <c r="X13" s="163">
        <f t="shared" si="0"/>
        <v>45917.625</v>
      </c>
      <c r="Y13" s="163" t="str">
        <f t="shared" si="1"/>
        <v/>
      </c>
      <c r="Z13" s="163">
        <v>45946.625</v>
      </c>
    </row>
    <row r="14" spans="1:26">
      <c r="A14" s="166">
        <v>45931.625</v>
      </c>
      <c r="B14" s="165">
        <v>100.65</v>
      </c>
      <c r="C14" s="45"/>
      <c r="D14" s="46"/>
      <c r="E14" s="165">
        <v>100.898</v>
      </c>
      <c r="F14" s="45"/>
      <c r="G14" s="46"/>
      <c r="H14" s="165">
        <v>94.375</v>
      </c>
      <c r="I14" s="45"/>
      <c r="J14" s="46"/>
      <c r="K14" s="165">
        <v>100.297</v>
      </c>
      <c r="L14" s="1"/>
      <c r="M14" s="5"/>
      <c r="N14" s="77">
        <v>0</v>
      </c>
      <c r="P14" s="122">
        <v>45918.625</v>
      </c>
      <c r="Q14" s="53">
        <v>101.124</v>
      </c>
      <c r="R14" s="122">
        <v>45798.625</v>
      </c>
      <c r="S14" s="53">
        <v>97.34375</v>
      </c>
      <c r="T14" s="122">
        <v>45783.625</v>
      </c>
      <c r="U14" s="53">
        <v>86.616</v>
      </c>
      <c r="V14" s="122">
        <v>45804.625</v>
      </c>
      <c r="W14" s="53">
        <v>96.921875</v>
      </c>
      <c r="X14" s="163">
        <f t="shared" si="0"/>
        <v>45918.625</v>
      </c>
      <c r="Y14" s="163" t="str">
        <f t="shared" si="1"/>
        <v/>
      </c>
      <c r="Z14" s="163">
        <v>45947.625</v>
      </c>
    </row>
    <row r="15" spans="1:26">
      <c r="A15" s="164">
        <f ca="1">IF(AND(ISBLANK(Z4), A14 = $Z$1),NOW(),IF(ISBLANK(Z4),"",Z4))</f>
        <v>45932.625</v>
      </c>
      <c r="B15" s="44">
        <f ca="1">IF(COUNTIF(P:P,A15)=1,VLOOKUP(A15,P:Q,2), IF(COUNTIF(P:P,A15)=0,$B$10,""))</f>
        <v>100.93300000000001</v>
      </c>
      <c r="C15" s="31">
        <f ca="1">IF(ISERROR(B15-2),"",(B15-$B$14)/100*$B$5)</f>
        <v>39620.000000000175</v>
      </c>
      <c r="D15" s="32">
        <f ca="1">IF(ISERROR(B15-2), "", ROUNDUP(A15-$A$14,0)/360*$B$6*$B$5-ROUNDUP(A15-$A$14,0)/360*$B$7*$B$5*$B$14/100)</f>
        <v>240.1408333333336</v>
      </c>
      <c r="E15" s="71">
        <f ca="1">IF(COUNTIF(P:P,A15)=1,VLOOKUP(A15,R:S,2), IF(COUNTIF(P:P,A15)=0,$C$10,""))</f>
        <v>101.421875</v>
      </c>
      <c r="F15" s="31">
        <f ca="1">IF(ISERROR(B15-2),"",(E15-$E$14)/100*$C$5)</f>
        <v>71247.000000000524</v>
      </c>
      <c r="G15" s="32">
        <f ca="1">IF(ISERROR(B15-2), "", ROUNDUP(A15-$A$14,0)/360*$C$6*$C$5-ROUNDUP(A15-$A$14,0)/360*$C$7*$C$5*$E$14/100)</f>
        <v>-6.7944844444439241</v>
      </c>
      <c r="H15" s="4">
        <f ca="1">IF(COUNTIF(P:P,A15)=1,VLOOKUP(A15,T:U,2), IF(COUNTIF(P:P,A15)=0,$D$10,""))</f>
        <v>94.884</v>
      </c>
      <c r="I15" s="31">
        <f ca="1">IF(ISERROR(B15-2),"",(H15-$H$14)/100*$D$5)</f>
        <v>25450.000000000018</v>
      </c>
      <c r="J15" s="32">
        <f ca="1">IF(ISERROR(B15-2),"",ROUNDUP(A15-$A$14,0)/360*$D$6*$D$5-ROUNDUP(A15-$A$14,0)/360*$D$7*$D$5*$H$14/100)</f>
        <v>192.07465277777771</v>
      </c>
      <c r="K15" s="71">
        <f ca="1">IF(COUNTIF(P:P,A15)=1,VLOOKUP(A15,V:W,2), IF(COUNTIF(P:P,A15)=0,$E$10,""))</f>
        <v>100.84375</v>
      </c>
      <c r="L15" s="31">
        <f ca="1">IF(ISERROR(B15-2),"",(K15-$K$14)/100*$E$5)</f>
        <v>22963.500000000124</v>
      </c>
      <c r="M15" s="32">
        <f ca="1">IF(ISERROR(B15-2),"",ROUNDUP(A15-$A$14,0)/360*$E$6*$E$5-ROUNDUP(A15-$A$14,0)/360*$E$7*$E$5*$K$14/100)</f>
        <v>59.20097166666676</v>
      </c>
      <c r="N15" s="77">
        <f ca="1">IF(ISERROR(B15-2),"",C15+D15-F15-G15-I15-J15+L15+M15)</f>
        <v>-33999.438363333589</v>
      </c>
      <c r="P15" s="122">
        <v>45919.625</v>
      </c>
      <c r="Q15" s="53">
        <v>101.01</v>
      </c>
      <c r="R15" s="122">
        <v>45799.625</v>
      </c>
      <c r="S15" s="53">
        <v>97.71875</v>
      </c>
      <c r="T15" s="122">
        <v>45784.625</v>
      </c>
      <c r="U15" s="53">
        <v>86.994</v>
      </c>
      <c r="V15" s="122">
        <v>45805.625</v>
      </c>
      <c r="W15" s="53">
        <v>96.484375</v>
      </c>
      <c r="X15" s="163">
        <f t="shared" si="0"/>
        <v>45919.625</v>
      </c>
      <c r="Y15" s="163" t="str">
        <f t="shared" si="1"/>
        <v/>
      </c>
      <c r="Z15" s="163">
        <v>45950.625</v>
      </c>
    </row>
    <row r="16" spans="1:26">
      <c r="A16" s="164">
        <f t="shared" ref="A16:A35" ca="1" si="2">IF(AND(ISBLANK(Z5), A15 = $Z$1),NOW(),IF(ISBLANK(Z5),"",Z5))</f>
        <v>45933.625</v>
      </c>
      <c r="B16" s="44">
        <f t="shared" ref="B16:B35" ca="1" si="3">IF(COUNTIF(P:P,A16)=1,VLOOKUP(A16,P:Q,2), IF(COUNTIF(P:P,A16)=0,$B$10,""))</f>
        <v>100.828</v>
      </c>
      <c r="C16" s="31">
        <f t="shared" ref="C16:C79" ca="1" si="4">IF(ISERROR(B16-2),"",(B16-$B$14)/100*$B$5)</f>
        <v>24919.999999999618</v>
      </c>
      <c r="D16" s="32">
        <f t="shared" ref="D16:D35" ca="1" si="5">IF(ISERROR(B16-2), "", ROUNDUP(A16-$A$14,0)/360*$B$6*$B$5-ROUNDUP(A16-$A$14,0)/360*$B$7*$B$5*$B$14/100)</f>
        <v>480.28166666666721</v>
      </c>
      <c r="E16" s="71">
        <f t="shared" ref="E16:E35" ca="1" si="6">IF(COUNTIF(P:P,A16)=1,VLOOKUP(A16,R:S,2), IF(COUNTIF(P:P,A16)=0,$C$10,""))</f>
        <v>101.15625</v>
      </c>
      <c r="F16" s="31">
        <f t="shared" ref="F16:F35" ca="1" si="7">IF(ISERROR(B16-2),"",(E16-$E$14)/100*$C$5)</f>
        <v>35122.000000000524</v>
      </c>
      <c r="G16" s="32">
        <f t="shared" ref="G16:G35" ca="1" si="8">IF(ISERROR(B16-2), "", ROUNDUP(A16-$A$14,0)/360*$C$6*$C$5-ROUNDUP(A16-$A$14,0)/360*$C$7*$C$5*$E$14/100)</f>
        <v>-13.588968888887848</v>
      </c>
      <c r="H16" s="4">
        <f t="shared" ref="H16:H35" ca="1" si="9">IF(COUNTIF(P:P,A16)=1,VLOOKUP(A16,T:U,2), IF(COUNTIF(P:P,A16)=0,$D$10,""))</f>
        <v>94.835999999999999</v>
      </c>
      <c r="I16" s="31">
        <f t="shared" ref="I16:I35" ca="1" si="10">IF(ISERROR(B16-2),"",(H16-$H$14)/100*$D$5)</f>
        <v>23049.999999999927</v>
      </c>
      <c r="J16" s="32">
        <f t="shared" ref="J16:J35" ca="1" si="11">IF(ISERROR(B16-2),"",ROUNDUP(A16-$A$14,0)/360*$D$6*$D$5-ROUNDUP(A16-$A$14,0)/360*$D$7*$D$5*$H$14/100)</f>
        <v>384.14930555555543</v>
      </c>
      <c r="K16" s="71">
        <f t="shared" ref="K16:K35" ca="1" si="12">IF(COUNTIF(P:P,A16)=1,VLOOKUP(A16,V:W,2), IF(COUNTIF(P:P,A16)=0,$E$10,""))</f>
        <v>100.5625</v>
      </c>
      <c r="L16" s="31">
        <f t="shared" ref="L16:L35" ca="1" si="13">IF(ISERROR(B16-2),"",(K16-$K$14)/100*$E$5)</f>
        <v>11151.000000000126</v>
      </c>
      <c r="M16" s="32">
        <f t="shared" ref="M16:M35" ca="1" si="14">IF(ISERROR(B16-2),"",ROUNDUP(A16-$A$14,0)/360*$E$6*$E$5-ROUNDUP(A16-$A$14,0)/360*$E$7*$E$5*$K$14/100)</f>
        <v>118.40194333333352</v>
      </c>
      <c r="N16" s="77">
        <f t="shared" ref="N16:N35" ca="1" si="15">IF(ISERROR(B16-2),"",C16+D16-F16-G16-I16-J16+L16+M16)</f>
        <v>-21872.876726667379</v>
      </c>
      <c r="P16" s="122">
        <v>45922.625</v>
      </c>
      <c r="Q16" s="53">
        <v>100.876</v>
      </c>
      <c r="R16" s="122">
        <v>45804.625</v>
      </c>
      <c r="S16" s="53">
        <v>98.46875</v>
      </c>
      <c r="T16" s="122">
        <v>45785.625</v>
      </c>
      <c r="U16" s="53">
        <v>86.653999999999996</v>
      </c>
      <c r="V16" s="122">
        <v>45806.625</v>
      </c>
      <c r="W16" s="53">
        <v>97.28125</v>
      </c>
      <c r="X16" s="163">
        <f t="shared" si="0"/>
        <v>45922.625</v>
      </c>
      <c r="Y16" s="163" t="str">
        <f t="shared" si="1"/>
        <v/>
      </c>
      <c r="Z16" s="163">
        <v>45951.625</v>
      </c>
    </row>
    <row r="17" spans="1:26">
      <c r="A17" s="164">
        <f t="shared" ca="1" si="2"/>
        <v>45936.625</v>
      </c>
      <c r="B17" s="44">
        <f t="shared" ca="1" si="3"/>
        <v>100.62</v>
      </c>
      <c r="C17" s="31">
        <f t="shared" ca="1" si="4"/>
        <v>-4200.0000000001592</v>
      </c>
      <c r="D17" s="32">
        <f t="shared" ca="1" si="5"/>
        <v>1200.7041666666682</v>
      </c>
      <c r="E17" s="71">
        <f t="shared" ca="1" si="6"/>
        <v>100.8125</v>
      </c>
      <c r="F17" s="31">
        <f t="shared" ca="1" si="7"/>
        <v>-11627.999999999474</v>
      </c>
      <c r="G17" s="32">
        <f t="shared" ca="1" si="8"/>
        <v>-33.972422222220303</v>
      </c>
      <c r="H17" s="4">
        <f t="shared" ca="1" si="9"/>
        <v>94.5</v>
      </c>
      <c r="I17" s="31">
        <f t="shared" ca="1" si="10"/>
        <v>6250</v>
      </c>
      <c r="J17" s="32">
        <f t="shared" ca="1" si="11"/>
        <v>960.37326388888914</v>
      </c>
      <c r="K17" s="71">
        <f t="shared" ca="1" si="12"/>
        <v>99.8125</v>
      </c>
      <c r="L17" s="31">
        <f t="shared" ca="1" si="13"/>
        <v>-20348.999999999876</v>
      </c>
      <c r="M17" s="32">
        <f t="shared" ca="1" si="14"/>
        <v>296.00485833333414</v>
      </c>
      <c r="N17" s="77">
        <f t="shared" ca="1" si="15"/>
        <v>-18600.691816667229</v>
      </c>
      <c r="P17" s="122">
        <v>45923.625</v>
      </c>
      <c r="Q17" s="53">
        <v>101.107</v>
      </c>
      <c r="R17" s="122">
        <v>45805.625</v>
      </c>
      <c r="S17" s="53">
        <v>98.171875</v>
      </c>
      <c r="T17" s="122">
        <v>45786.625</v>
      </c>
      <c r="U17" s="53">
        <v>86.421999999999997</v>
      </c>
      <c r="V17" s="122">
        <v>45807.625</v>
      </c>
      <c r="W17" s="53">
        <v>97.484375</v>
      </c>
      <c r="X17" s="163">
        <f t="shared" si="0"/>
        <v>45923.625</v>
      </c>
      <c r="Y17" s="163" t="str">
        <f t="shared" si="1"/>
        <v/>
      </c>
      <c r="Z17" s="163">
        <v>45952.625</v>
      </c>
    </row>
    <row r="18" spans="1:26">
      <c r="A18" s="164">
        <f t="shared" ca="1" si="2"/>
        <v>45937.625</v>
      </c>
      <c r="B18" s="44">
        <f t="shared" ca="1" si="3"/>
        <v>100.702</v>
      </c>
      <c r="C18" s="31">
        <f t="shared" ca="1" si="4"/>
        <v>7279.9999999989486</v>
      </c>
      <c r="D18" s="32">
        <f t="shared" ca="1" si="5"/>
        <v>1440.8450000000012</v>
      </c>
      <c r="E18" s="71">
        <f t="shared" ca="1" si="6"/>
        <v>101.078125</v>
      </c>
      <c r="F18" s="31">
        <f t="shared" ca="1" si="7"/>
        <v>24497.000000000528</v>
      </c>
      <c r="G18" s="32">
        <f t="shared" ca="1" si="8"/>
        <v>-40.766906666663999</v>
      </c>
      <c r="H18" s="4">
        <f t="shared" ca="1" si="9"/>
        <v>94.43</v>
      </c>
      <c r="I18" s="31">
        <f t="shared" ca="1" si="10"/>
        <v>2750.0000000003411</v>
      </c>
      <c r="J18" s="32">
        <f t="shared" ca="1" si="11"/>
        <v>1152.4479166666674</v>
      </c>
      <c r="K18" s="71">
        <f t="shared" ca="1" si="12"/>
        <v>100.34375</v>
      </c>
      <c r="L18" s="31">
        <f t="shared" ca="1" si="13"/>
        <v>1963.5000000001241</v>
      </c>
      <c r="M18" s="32">
        <f t="shared" ca="1" si="14"/>
        <v>355.20583000000033</v>
      </c>
      <c r="N18" s="77">
        <f t="shared" ca="1" si="15"/>
        <v>-17319.130180001801</v>
      </c>
      <c r="P18" s="122">
        <v>45924.625</v>
      </c>
      <c r="Q18" s="53">
        <v>100.976</v>
      </c>
      <c r="R18" s="122">
        <v>45806.625</v>
      </c>
      <c r="S18" s="53">
        <v>98.578125</v>
      </c>
      <c r="T18" s="122">
        <v>45789.625</v>
      </c>
      <c r="U18" s="53">
        <v>86.483000000000004</v>
      </c>
      <c r="V18" s="122">
        <v>45810.625</v>
      </c>
      <c r="W18" s="53">
        <v>96.5</v>
      </c>
      <c r="X18" s="163">
        <f t="shared" si="0"/>
        <v>45924.625</v>
      </c>
      <c r="Y18" s="163" t="str">
        <f t="shared" si="1"/>
        <v/>
      </c>
      <c r="Z18" s="163">
        <v>45953.625</v>
      </c>
    </row>
    <row r="19" spans="1:26">
      <c r="A19" s="164">
        <f t="shared" ca="1" si="2"/>
        <v>45938.625</v>
      </c>
      <c r="B19" s="44">
        <f t="shared" ca="1" si="3"/>
        <v>100.80800000000001</v>
      </c>
      <c r="C19" s="31">
        <f t="shared" ca="1" si="4"/>
        <v>22120.000000000175</v>
      </c>
      <c r="D19" s="32">
        <f t="shared" ca="1" si="5"/>
        <v>1680.9858333333341</v>
      </c>
      <c r="E19" s="71">
        <f t="shared" ca="1" si="6"/>
        <v>101.0625</v>
      </c>
      <c r="F19" s="31">
        <f t="shared" ca="1" si="7"/>
        <v>22372.000000000524</v>
      </c>
      <c r="G19" s="32">
        <f t="shared" ca="1" si="8"/>
        <v>-47.561391111108605</v>
      </c>
      <c r="H19" s="4">
        <f t="shared" ca="1" si="9"/>
        <v>94.516999999999996</v>
      </c>
      <c r="I19" s="31">
        <f t="shared" ca="1" si="10"/>
        <v>7099.9999999997954</v>
      </c>
      <c r="J19" s="32">
        <f t="shared" ca="1" si="11"/>
        <v>1344.5225694444443</v>
      </c>
      <c r="K19" s="71">
        <f t="shared" ca="1" si="12"/>
        <v>100.390625</v>
      </c>
      <c r="L19" s="31">
        <f t="shared" ca="1" si="13"/>
        <v>3932.2500000001241</v>
      </c>
      <c r="M19" s="32">
        <f t="shared" ca="1" si="14"/>
        <v>414.40680166666698</v>
      </c>
      <c r="N19" s="77">
        <f t="shared" ca="1" si="15"/>
        <v>-2621.318543333357</v>
      </c>
      <c r="P19" s="122">
        <v>45925.625</v>
      </c>
      <c r="Q19" s="53">
        <v>100.703</v>
      </c>
      <c r="R19" s="122">
        <v>45807.625</v>
      </c>
      <c r="S19" s="53">
        <v>98.921875</v>
      </c>
      <c r="T19" s="122">
        <v>45790.625</v>
      </c>
      <c r="U19" s="53">
        <v>86.486000000000004</v>
      </c>
      <c r="V19" s="122">
        <v>45811.625</v>
      </c>
      <c r="W19" s="53">
        <v>96.390625</v>
      </c>
      <c r="X19" s="163">
        <f t="shared" si="0"/>
        <v>45925.625</v>
      </c>
      <c r="Y19" s="163" t="str">
        <f t="shared" si="1"/>
        <v/>
      </c>
      <c r="Z19" s="163">
        <v>45954.625</v>
      </c>
    </row>
    <row r="20" spans="1:26">
      <c r="A20" s="164">
        <f t="shared" ca="1" si="2"/>
        <v>45939.625</v>
      </c>
      <c r="B20" s="44">
        <f t="shared" ca="1" si="3"/>
        <v>100.664</v>
      </c>
      <c r="C20" s="31">
        <f t="shared" ca="1" si="4"/>
        <v>1959.9999999994113</v>
      </c>
      <c r="D20" s="32">
        <f t="shared" ca="1" si="5"/>
        <v>1921.1266666666688</v>
      </c>
      <c r="E20" s="71">
        <f t="shared" ca="1" si="6"/>
        <v>100.984375</v>
      </c>
      <c r="F20" s="31">
        <f t="shared" ca="1" si="7"/>
        <v>11747.000000000526</v>
      </c>
      <c r="G20" s="32">
        <f t="shared" ca="1" si="8"/>
        <v>-54.355875555551393</v>
      </c>
      <c r="H20" s="4">
        <f t="shared" ca="1" si="9"/>
        <v>94.284000000000006</v>
      </c>
      <c r="I20" s="31">
        <f t="shared" ca="1" si="10"/>
        <v>-4549.999999999699</v>
      </c>
      <c r="J20" s="32">
        <f t="shared" ca="1" si="11"/>
        <v>1536.5972222222217</v>
      </c>
      <c r="K20" s="71">
        <f t="shared" ca="1" si="12"/>
        <v>100.359375</v>
      </c>
      <c r="L20" s="31">
        <f t="shared" ca="1" si="13"/>
        <v>2619.7500000001241</v>
      </c>
      <c r="M20" s="32">
        <f t="shared" ca="1" si="14"/>
        <v>473.60777333333408</v>
      </c>
      <c r="N20" s="77">
        <f t="shared" ca="1" si="15"/>
        <v>-1704.7569066679584</v>
      </c>
      <c r="P20" s="122">
        <v>45926.625</v>
      </c>
      <c r="Q20" s="53">
        <v>100.732</v>
      </c>
      <c r="R20" s="122">
        <v>45810.625</v>
      </c>
      <c r="S20" s="53">
        <v>98.453125</v>
      </c>
      <c r="T20" s="122">
        <v>45791.625</v>
      </c>
      <c r="U20" s="53">
        <v>86.606999999999999</v>
      </c>
      <c r="V20" s="122">
        <v>45812.625</v>
      </c>
      <c r="W20" s="53">
        <v>97.890625</v>
      </c>
      <c r="X20" s="163">
        <f t="shared" si="0"/>
        <v>45926.625</v>
      </c>
      <c r="Y20" s="163" t="str">
        <f t="shared" si="1"/>
        <v/>
      </c>
      <c r="Z20" s="163">
        <v>45957.625</v>
      </c>
    </row>
    <row r="21" spans="1:26">
      <c r="A21" s="164">
        <f t="shared" ca="1" si="2"/>
        <v>45940.625</v>
      </c>
      <c r="B21" s="44">
        <f t="shared" ca="1" si="3"/>
        <v>100.752</v>
      </c>
      <c r="C21" s="31">
        <f t="shared" ca="1" si="4"/>
        <v>14279.999999998552</v>
      </c>
      <c r="D21" s="32">
        <f t="shared" ca="1" si="5"/>
        <v>2161.2675000000036</v>
      </c>
      <c r="E21" s="71">
        <f t="shared" ca="1" si="6"/>
        <v>101.6875</v>
      </c>
      <c r="F21" s="31">
        <f t="shared" ca="1" si="7"/>
        <v>107372.00000000054</v>
      </c>
      <c r="G21" s="32">
        <f t="shared" ca="1" si="8"/>
        <v>-61.150359999995999</v>
      </c>
      <c r="H21" s="4">
        <f t="shared" ca="1" si="9"/>
        <v>94.251000000000005</v>
      </c>
      <c r="I21" s="31">
        <f t="shared" ca="1" si="10"/>
        <v>-6199.9999999997617</v>
      </c>
      <c r="J21" s="32">
        <f t="shared" ca="1" si="11"/>
        <v>1728.6718750000009</v>
      </c>
      <c r="K21" s="71">
        <f t="shared" ca="1" si="12"/>
        <v>101.828125</v>
      </c>
      <c r="L21" s="31">
        <f t="shared" ca="1" si="13"/>
        <v>64307.250000000124</v>
      </c>
      <c r="M21" s="32">
        <f t="shared" ca="1" si="14"/>
        <v>532.80874500000118</v>
      </c>
      <c r="N21" s="77">
        <f t="shared" ca="1" si="15"/>
        <v>-21558.195270002099</v>
      </c>
      <c r="P21" s="122">
        <v>45929.625</v>
      </c>
      <c r="Q21" s="53">
        <v>100.789</v>
      </c>
      <c r="R21" s="122">
        <v>45811.625</v>
      </c>
      <c r="S21" s="53">
        <v>98.34375</v>
      </c>
      <c r="T21" s="122">
        <v>45792.625</v>
      </c>
      <c r="U21" s="53">
        <v>86.656999999999996</v>
      </c>
      <c r="V21" s="122">
        <v>45813.625</v>
      </c>
      <c r="W21" s="53">
        <v>97.953125</v>
      </c>
      <c r="X21" s="163">
        <f t="shared" si="0"/>
        <v>45929.625</v>
      </c>
      <c r="Y21" s="163" t="str">
        <f t="shared" si="1"/>
        <v/>
      </c>
      <c r="Z21" s="163">
        <v>45958.625</v>
      </c>
    </row>
    <row r="22" spans="1:26">
      <c r="A22" s="164">
        <f t="shared" ca="1" si="2"/>
        <v>45944.625</v>
      </c>
      <c r="B22" s="44">
        <f t="shared" ca="1" si="3"/>
        <v>101.08</v>
      </c>
      <c r="C22" s="31">
        <f t="shared" ca="1" si="4"/>
        <v>60199.999999998967</v>
      </c>
      <c r="D22" s="32">
        <f t="shared" ca="1" si="5"/>
        <v>3121.8308333333371</v>
      </c>
      <c r="E22" s="71">
        <f t="shared" ca="1" si="6"/>
        <v>101.953125</v>
      </c>
      <c r="F22" s="31">
        <f t="shared" ca="1" si="7"/>
        <v>143497.00000000052</v>
      </c>
      <c r="G22" s="32">
        <f t="shared" ca="1" si="8"/>
        <v>-88.328297777770786</v>
      </c>
      <c r="H22" s="4">
        <f t="shared" ca="1" si="9"/>
        <v>94.539000000000001</v>
      </c>
      <c r="I22" s="31">
        <f t="shared" ca="1" si="10"/>
        <v>8200.0000000000728</v>
      </c>
      <c r="J22" s="32">
        <f t="shared" ca="1" si="11"/>
        <v>2496.9704861111104</v>
      </c>
      <c r="K22" s="71">
        <f t="shared" ca="1" si="12"/>
        <v>102.109375</v>
      </c>
      <c r="L22" s="31">
        <f t="shared" ca="1" si="13"/>
        <v>76119.750000000116</v>
      </c>
      <c r="M22" s="32">
        <f t="shared" ca="1" si="14"/>
        <v>769.61263166666686</v>
      </c>
      <c r="N22" s="77">
        <f t="shared" ca="1" si="15"/>
        <v>-13894.448723334845</v>
      </c>
      <c r="P22" s="122">
        <v>45930.625</v>
      </c>
      <c r="Q22" s="53">
        <v>100.753</v>
      </c>
      <c r="R22" s="122">
        <v>45812.625</v>
      </c>
      <c r="S22" s="53">
        <v>99.125</v>
      </c>
      <c r="T22" s="122">
        <v>45793.625</v>
      </c>
      <c r="U22" s="53">
        <v>87.087000000000003</v>
      </c>
      <c r="V22" s="122">
        <v>45814.625</v>
      </c>
      <c r="W22" s="53">
        <v>96.71875</v>
      </c>
      <c r="X22" s="163">
        <f t="shared" si="0"/>
        <v>45930.625</v>
      </c>
      <c r="Y22" s="163" t="str">
        <f t="shared" si="1"/>
        <v/>
      </c>
      <c r="Z22" s="163">
        <v>45959.625</v>
      </c>
    </row>
    <row r="23" spans="1:26">
      <c r="A23" s="164">
        <f t="shared" ca="1" si="2"/>
        <v>45945.625</v>
      </c>
      <c r="B23" s="44">
        <f t="shared" ca="1" si="3"/>
        <v>101.08</v>
      </c>
      <c r="C23" s="31">
        <f t="shared" ca="1" si="4"/>
        <v>60199.999999998967</v>
      </c>
      <c r="D23" s="32">
        <f t="shared" ca="1" si="5"/>
        <v>3361.9716666666682</v>
      </c>
      <c r="E23" s="71">
        <f t="shared" ca="1" si="6"/>
        <v>101.828125</v>
      </c>
      <c r="F23" s="31">
        <f t="shared" ca="1" si="7"/>
        <v>126497.00000000052</v>
      </c>
      <c r="G23" s="32">
        <f t="shared" ca="1" si="8"/>
        <v>-95.122782222217211</v>
      </c>
      <c r="H23" s="4">
        <f t="shared" ca="1" si="9"/>
        <v>94.89</v>
      </c>
      <c r="I23" s="31">
        <f t="shared" ca="1" si="10"/>
        <v>25750.000000000025</v>
      </c>
      <c r="J23" s="32">
        <f t="shared" ca="1" si="11"/>
        <v>2689.0451388888887</v>
      </c>
      <c r="K23" s="71">
        <f t="shared" ca="1" si="12"/>
        <v>101.890625</v>
      </c>
      <c r="L23" s="31">
        <f t="shared" ca="1" si="13"/>
        <v>66932.250000000131</v>
      </c>
      <c r="M23" s="32">
        <f t="shared" ca="1" si="14"/>
        <v>828.81360333333396</v>
      </c>
      <c r="N23" s="77">
        <f t="shared" ca="1" si="15"/>
        <v>-23517.887086668132</v>
      </c>
      <c r="P23" s="122">
        <v>45931.625</v>
      </c>
      <c r="Q23" s="53">
        <v>100.90300000000001</v>
      </c>
      <c r="R23" s="122">
        <v>45813.625</v>
      </c>
      <c r="S23" s="53">
        <v>98.859375</v>
      </c>
      <c r="T23" s="122">
        <v>45796.625</v>
      </c>
      <c r="U23" s="53">
        <v>86.361000000000004</v>
      </c>
      <c r="V23" s="122">
        <v>45817.625</v>
      </c>
      <c r="W23" s="53">
        <v>96.8125</v>
      </c>
      <c r="X23" s="163">
        <f t="shared" si="0"/>
        <v>45931.625</v>
      </c>
      <c r="Y23" s="163" t="str">
        <f t="shared" si="1"/>
        <v/>
      </c>
      <c r="Z23" s="163">
        <v>45960.625</v>
      </c>
    </row>
    <row r="24" spans="1:26">
      <c r="A24" s="164">
        <f t="shared" ca="1" si="2"/>
        <v>45946.625</v>
      </c>
      <c r="B24" s="44">
        <f t="shared" ca="1" si="3"/>
        <v>101.307</v>
      </c>
      <c r="C24" s="31">
        <f t="shared" ca="1" si="4"/>
        <v>91979.999999999505</v>
      </c>
      <c r="D24" s="32">
        <f t="shared" ca="1" si="5"/>
        <v>3602.1124999999993</v>
      </c>
      <c r="E24" s="71">
        <f t="shared" ca="1" si="6"/>
        <v>102.328125</v>
      </c>
      <c r="F24" s="31">
        <f t="shared" ca="1" si="7"/>
        <v>194497.00000000052</v>
      </c>
      <c r="G24" s="32">
        <f t="shared" ca="1" si="8"/>
        <v>-101.91726666666</v>
      </c>
      <c r="H24" s="4">
        <f t="shared" ca="1" si="9"/>
        <v>94.99</v>
      </c>
      <c r="I24" s="31">
        <f t="shared" ca="1" si="10"/>
        <v>30749.999999999745</v>
      </c>
      <c r="J24" s="32">
        <f t="shared" ca="1" si="11"/>
        <v>2881.1197916666661</v>
      </c>
      <c r="K24" s="71">
        <f t="shared" ca="1" si="12"/>
        <v>102.65625</v>
      </c>
      <c r="L24" s="31">
        <f t="shared" ca="1" si="13"/>
        <v>99088.500000000131</v>
      </c>
      <c r="M24" s="32">
        <f t="shared" ca="1" si="14"/>
        <v>888.01457499999924</v>
      </c>
      <c r="N24" s="77">
        <f t="shared" ca="1" si="15"/>
        <v>-32467.575450000637</v>
      </c>
      <c r="P24" s="122">
        <v>45932.625</v>
      </c>
      <c r="Q24" s="53">
        <v>100.93300000000001</v>
      </c>
      <c r="R24" s="122">
        <v>45814.625</v>
      </c>
      <c r="S24" s="53">
        <v>97.984375</v>
      </c>
      <c r="T24" s="122">
        <v>45797.625</v>
      </c>
      <c r="U24" s="53">
        <v>86.387</v>
      </c>
      <c r="V24" s="122">
        <v>45818.625</v>
      </c>
      <c r="W24" s="53">
        <v>97.265625</v>
      </c>
      <c r="X24" s="163">
        <f t="shared" si="0"/>
        <v>45932.625</v>
      </c>
      <c r="Y24" s="163">
        <f t="shared" si="1"/>
        <v>45932.625</v>
      </c>
      <c r="Z24" s="163">
        <v>45961.625</v>
      </c>
    </row>
    <row r="25" spans="1:26">
      <c r="A25" s="164">
        <f t="shared" ca="1" si="2"/>
        <v>45947.625</v>
      </c>
      <c r="B25" s="44">
        <f t="shared" ca="1" si="3"/>
        <v>101.33199999999999</v>
      </c>
      <c r="C25" s="31">
        <f t="shared" ca="1" si="4"/>
        <v>95479.999999998312</v>
      </c>
      <c r="D25" s="32">
        <f t="shared" ca="1" si="5"/>
        <v>3842.2533333333377</v>
      </c>
      <c r="E25" s="71">
        <f t="shared" ca="1" si="6"/>
        <v>102.109375</v>
      </c>
      <c r="F25" s="31">
        <f t="shared" ca="1" si="7"/>
        <v>164747.00000000052</v>
      </c>
      <c r="G25" s="32">
        <f t="shared" ca="1" si="8"/>
        <v>-108.71175111110279</v>
      </c>
      <c r="H25" s="4">
        <f t="shared" ca="1" si="9"/>
        <v>95.174000000000007</v>
      </c>
      <c r="I25" s="31">
        <f t="shared" ca="1" si="10"/>
        <v>39950.000000000335</v>
      </c>
      <c r="J25" s="32">
        <f t="shared" ca="1" si="11"/>
        <v>3073.1944444444434</v>
      </c>
      <c r="K25" s="71">
        <f t="shared" ca="1" si="12"/>
        <v>102.453125</v>
      </c>
      <c r="L25" s="31">
        <f t="shared" ca="1" si="13"/>
        <v>90557.250000000116</v>
      </c>
      <c r="M25" s="32">
        <f t="shared" ca="1" si="14"/>
        <v>947.21554666666816</v>
      </c>
      <c r="N25" s="77">
        <f t="shared" ca="1" si="15"/>
        <v>-16834.763813335761</v>
      </c>
      <c r="P25" s="122">
        <v>45933.625</v>
      </c>
      <c r="Q25" s="53">
        <v>100.828</v>
      </c>
      <c r="R25" s="122">
        <v>45817.625</v>
      </c>
      <c r="S25" s="53">
        <v>98.109375</v>
      </c>
      <c r="T25" s="122">
        <v>45798.625</v>
      </c>
      <c r="U25" s="53">
        <v>85.781000000000006</v>
      </c>
      <c r="V25" s="122">
        <v>45819.625</v>
      </c>
      <c r="W25" s="53">
        <v>97.515625</v>
      </c>
      <c r="X25" s="163">
        <f t="shared" si="0"/>
        <v>45933.625</v>
      </c>
      <c r="Y25" s="163">
        <f t="shared" si="1"/>
        <v>45933.625</v>
      </c>
    </row>
    <row r="26" spans="1:26">
      <c r="A26" s="164">
        <f t="shared" ca="1" si="2"/>
        <v>45950.625</v>
      </c>
      <c r="B26" s="44">
        <f t="shared" ca="1" si="3"/>
        <v>101.574</v>
      </c>
      <c r="C26" s="31">
        <f t="shared" ca="1" si="4"/>
        <v>129359.99999999894</v>
      </c>
      <c r="D26" s="32">
        <f t="shared" ca="1" si="5"/>
        <v>4562.6758333333346</v>
      </c>
      <c r="E26" s="71">
        <f t="shared" ca="1" si="6"/>
        <v>102.265625</v>
      </c>
      <c r="F26" s="31">
        <f t="shared" ca="1" si="7"/>
        <v>185997.00000000052</v>
      </c>
      <c r="G26" s="32">
        <f t="shared" ca="1" si="8"/>
        <v>-129.09520444443478</v>
      </c>
      <c r="H26" s="4">
        <f t="shared" ca="1" si="9"/>
        <v>95.436000000000007</v>
      </c>
      <c r="I26" s="31">
        <f t="shared" ca="1" si="10"/>
        <v>53050.000000000357</v>
      </c>
      <c r="J26" s="32">
        <f t="shared" ca="1" si="11"/>
        <v>3649.4184027777792</v>
      </c>
      <c r="K26" s="71">
        <f t="shared" ca="1" si="12"/>
        <v>102.84375</v>
      </c>
      <c r="L26" s="31">
        <f t="shared" ca="1" si="13"/>
        <v>106963.50000000012</v>
      </c>
      <c r="M26" s="32">
        <f t="shared" ca="1" si="14"/>
        <v>1124.8184616666676</v>
      </c>
      <c r="N26" s="77">
        <f t="shared" ca="1" si="15"/>
        <v>-556.32890333517753</v>
      </c>
      <c r="P26" s="122">
        <v>45936.625</v>
      </c>
      <c r="Q26" s="53">
        <v>100.62</v>
      </c>
      <c r="R26" s="122">
        <v>45818.625</v>
      </c>
      <c r="S26" s="53">
        <v>98.296875</v>
      </c>
      <c r="T26" s="122">
        <v>45799.625</v>
      </c>
      <c r="U26" s="53">
        <v>85.341999999999999</v>
      </c>
      <c r="V26" s="122">
        <v>45820.625</v>
      </c>
      <c r="W26" s="53">
        <v>98.640625</v>
      </c>
      <c r="X26" s="163">
        <f t="shared" si="0"/>
        <v>45936.625</v>
      </c>
      <c r="Y26" s="163">
        <f t="shared" si="1"/>
        <v>45936.625</v>
      </c>
    </row>
    <row r="27" spans="1:26">
      <c r="A27" s="164">
        <f t="shared" ca="1" si="2"/>
        <v>45951.625</v>
      </c>
      <c r="B27" s="44">
        <f t="shared" ca="1" si="3"/>
        <v>102.027</v>
      </c>
      <c r="C27" s="31">
        <f t="shared" ca="1" si="4"/>
        <v>192779.99999999936</v>
      </c>
      <c r="D27" s="32">
        <f t="shared" ca="1" si="5"/>
        <v>4802.816666666673</v>
      </c>
      <c r="E27" s="71">
        <f t="shared" ca="1" si="6"/>
        <v>102.46875</v>
      </c>
      <c r="F27" s="31">
        <f t="shared" ca="1" si="7"/>
        <v>213622.00000000049</v>
      </c>
      <c r="G27" s="32">
        <f t="shared" ca="1" si="8"/>
        <v>-135.88968888888121</v>
      </c>
      <c r="H27" s="4">
        <f t="shared" ca="1" si="9"/>
        <v>96.251999999999995</v>
      </c>
      <c r="I27" s="31">
        <f t="shared" ca="1" si="10"/>
        <v>93849.999999999767</v>
      </c>
      <c r="J27" s="32">
        <f t="shared" ca="1" si="11"/>
        <v>3841.4930555555566</v>
      </c>
      <c r="K27" s="71">
        <f t="shared" ca="1" si="12"/>
        <v>103.34375</v>
      </c>
      <c r="L27" s="31">
        <f t="shared" ca="1" si="13"/>
        <v>127963.50000000012</v>
      </c>
      <c r="M27" s="32">
        <f t="shared" ca="1" si="14"/>
        <v>1184.0194333333366</v>
      </c>
      <c r="N27" s="77">
        <f t="shared" ca="1" si="15"/>
        <v>15552.732733332554</v>
      </c>
      <c r="P27" s="122">
        <v>45937.625</v>
      </c>
      <c r="Q27" s="53">
        <v>100.702</v>
      </c>
      <c r="R27" s="122">
        <v>45819.625</v>
      </c>
      <c r="S27" s="53">
        <v>98.703125</v>
      </c>
      <c r="T27" s="122">
        <v>45804.625</v>
      </c>
      <c r="U27" s="53">
        <v>86.376999999999995</v>
      </c>
      <c r="V27" s="122">
        <v>45821.625</v>
      </c>
      <c r="W27" s="53">
        <v>97.609375</v>
      </c>
      <c r="X27" s="163">
        <f t="shared" si="0"/>
        <v>45937.625</v>
      </c>
      <c r="Y27" s="163">
        <f t="shared" si="1"/>
        <v>45937.625</v>
      </c>
    </row>
    <row r="28" spans="1:26">
      <c r="A28" s="164">
        <f t="shared" ca="1" si="2"/>
        <v>45952.625</v>
      </c>
      <c r="B28" s="44">
        <f t="shared" ca="1" si="3"/>
        <v>102.092</v>
      </c>
      <c r="C28" s="31">
        <f t="shared" ca="1" si="4"/>
        <v>201879.99999999904</v>
      </c>
      <c r="D28" s="32">
        <f t="shared" ca="1" si="5"/>
        <v>5042.9575000000041</v>
      </c>
      <c r="E28" s="71">
        <f t="shared" ca="1" si="6"/>
        <v>102.5</v>
      </c>
      <c r="F28" s="31">
        <f t="shared" ca="1" si="7"/>
        <v>217872.00000000052</v>
      </c>
      <c r="G28" s="32">
        <f t="shared" ca="1" si="8"/>
        <v>-142.68417333332764</v>
      </c>
      <c r="H28" s="4">
        <f t="shared" ca="1" si="9"/>
        <v>96.382000000000005</v>
      </c>
      <c r="I28" s="31">
        <f t="shared" ca="1" si="10"/>
        <v>100350.00000000025</v>
      </c>
      <c r="J28" s="32">
        <f t="shared" ca="1" si="11"/>
        <v>4033.5677083333321</v>
      </c>
      <c r="K28" s="71">
        <f t="shared" ca="1" si="12"/>
        <v>103.421875</v>
      </c>
      <c r="L28" s="31">
        <f t="shared" ca="1" si="13"/>
        <v>131244.75000000012</v>
      </c>
      <c r="M28" s="32">
        <f t="shared" ca="1" si="14"/>
        <v>1243.220405</v>
      </c>
      <c r="N28" s="77">
        <f t="shared" ca="1" si="15"/>
        <v>17298.044369998373</v>
      </c>
      <c r="P28" s="122">
        <v>45938.625</v>
      </c>
      <c r="Q28" s="53">
        <v>100.80800000000001</v>
      </c>
      <c r="R28" s="122">
        <v>45820.625</v>
      </c>
      <c r="S28" s="53">
        <v>99.1875</v>
      </c>
      <c r="T28" s="122">
        <v>45805.625</v>
      </c>
      <c r="U28" s="53">
        <v>86.234999999999999</v>
      </c>
      <c r="V28" s="122">
        <v>45824.625</v>
      </c>
      <c r="W28" s="53">
        <v>96.6875</v>
      </c>
      <c r="X28" s="163">
        <f t="shared" si="0"/>
        <v>45938.625</v>
      </c>
      <c r="Y28" s="163">
        <f t="shared" si="1"/>
        <v>45938.625</v>
      </c>
    </row>
    <row r="29" spans="1:26">
      <c r="A29" s="164">
        <f t="shared" ca="1" si="2"/>
        <v>45953.625</v>
      </c>
      <c r="B29" s="44">
        <f t="shared" ca="1" si="3"/>
        <v>101.815</v>
      </c>
      <c r="C29" s="31">
        <f t="shared" ca="1" si="4"/>
        <v>163099.99999999889</v>
      </c>
      <c r="D29" s="32">
        <f t="shared" ca="1" si="5"/>
        <v>5283.0983333333425</v>
      </c>
      <c r="E29" s="71">
        <f t="shared" ca="1" si="6"/>
        <v>102.125</v>
      </c>
      <c r="F29" s="31">
        <f t="shared" ca="1" si="7"/>
        <v>166872.00000000052</v>
      </c>
      <c r="G29" s="32">
        <f t="shared" ca="1" si="8"/>
        <v>-149.47865777777042</v>
      </c>
      <c r="H29" s="4">
        <f t="shared" ca="1" si="9"/>
        <v>96.174999999999997</v>
      </c>
      <c r="I29" s="31">
        <f t="shared" ca="1" si="10"/>
        <v>89999.999999999854</v>
      </c>
      <c r="J29" s="32">
        <f t="shared" ca="1" si="11"/>
        <v>4225.6423611111113</v>
      </c>
      <c r="K29" s="71">
        <f t="shared" ca="1" si="12"/>
        <v>102.71875</v>
      </c>
      <c r="L29" s="31">
        <f t="shared" ca="1" si="13"/>
        <v>101713.50000000013</v>
      </c>
      <c r="M29" s="32">
        <f t="shared" ca="1" si="14"/>
        <v>1302.4213766666671</v>
      </c>
      <c r="N29" s="77">
        <f t="shared" ca="1" si="15"/>
        <v>10450.856006665303</v>
      </c>
      <c r="P29" s="122">
        <v>45939.625</v>
      </c>
      <c r="Q29" s="53">
        <v>100.664</v>
      </c>
      <c r="R29" s="122">
        <v>45821.625</v>
      </c>
      <c r="S29" s="53">
        <v>98.71875</v>
      </c>
      <c r="T29" s="122">
        <v>45806.625</v>
      </c>
      <c r="U29" s="53">
        <v>86.704999999999998</v>
      </c>
      <c r="V29" s="122">
        <v>45825.625</v>
      </c>
      <c r="W29" s="53">
        <v>97.828125</v>
      </c>
      <c r="X29" s="163">
        <f t="shared" si="0"/>
        <v>45939.625</v>
      </c>
      <c r="Y29" s="163">
        <f t="shared" si="1"/>
        <v>45939.625</v>
      </c>
    </row>
    <row r="30" spans="1:26">
      <c r="A30" s="164">
        <f t="shared" ca="1" si="2"/>
        <v>45954.625</v>
      </c>
      <c r="B30" s="44">
        <f t="shared" ca="1" si="3"/>
        <v>101.90900000000001</v>
      </c>
      <c r="C30" s="31">
        <f t="shared" ca="1" si="4"/>
        <v>176260.00000000006</v>
      </c>
      <c r="D30" s="32">
        <f t="shared" ca="1" si="5"/>
        <v>5523.2391666666663</v>
      </c>
      <c r="E30" s="71">
        <f t="shared" ca="1" si="6"/>
        <v>102.171875</v>
      </c>
      <c r="F30" s="31">
        <f t="shared" ca="1" si="7"/>
        <v>173247.00000000052</v>
      </c>
      <c r="G30" s="32">
        <f t="shared" ca="1" si="8"/>
        <v>-156.27314222221321</v>
      </c>
      <c r="H30" s="4">
        <f t="shared" ca="1" si="9"/>
        <v>96.123000000000005</v>
      </c>
      <c r="I30" s="31">
        <f t="shared" ca="1" si="10"/>
        <v>87400.000000000233</v>
      </c>
      <c r="J30" s="32">
        <f t="shared" ca="1" si="11"/>
        <v>4417.7170138888887</v>
      </c>
      <c r="K30" s="71">
        <f t="shared" ca="1" si="12"/>
        <v>102.65625</v>
      </c>
      <c r="L30" s="31">
        <f t="shared" ca="1" si="13"/>
        <v>99088.500000000131</v>
      </c>
      <c r="M30" s="32">
        <f t="shared" ca="1" si="14"/>
        <v>1361.6223483333342</v>
      </c>
      <c r="N30" s="77">
        <f t="shared" ca="1" si="15"/>
        <v>17324.917643332756</v>
      </c>
      <c r="P30" s="122">
        <v>45940.625</v>
      </c>
      <c r="Q30" s="53">
        <v>100.752</v>
      </c>
      <c r="R30" s="122">
        <v>45824.625</v>
      </c>
      <c r="S30" s="53">
        <v>98.359375</v>
      </c>
      <c r="T30" s="122">
        <v>45807.625</v>
      </c>
      <c r="U30" s="53">
        <v>86.674999999999997</v>
      </c>
      <c r="V30" s="122">
        <v>45826.625</v>
      </c>
      <c r="W30" s="53">
        <v>97.96875</v>
      </c>
      <c r="X30" s="163">
        <f t="shared" si="0"/>
        <v>45940.625</v>
      </c>
      <c r="Y30" s="163">
        <f t="shared" si="1"/>
        <v>45940.625</v>
      </c>
    </row>
    <row r="31" spans="1:26">
      <c r="A31" s="164">
        <f t="shared" ca="1" si="2"/>
        <v>45957.625</v>
      </c>
      <c r="B31" s="44">
        <f t="shared" ca="1" si="3"/>
        <v>101.873</v>
      </c>
      <c r="C31" s="31">
        <f t="shared" ca="1" si="4"/>
        <v>171219.99999999985</v>
      </c>
      <c r="D31" s="32">
        <f t="shared" ca="1" si="5"/>
        <v>6243.6616666666741</v>
      </c>
      <c r="E31" s="71">
        <f t="shared" ca="1" si="6"/>
        <v>102.203125</v>
      </c>
      <c r="F31" s="31">
        <f t="shared" ca="1" si="7"/>
        <v>177497.00000000052</v>
      </c>
      <c r="G31" s="32">
        <f t="shared" ca="1" si="8"/>
        <v>-176.65659555554157</v>
      </c>
      <c r="H31" s="4">
        <f t="shared" ca="1" si="9"/>
        <v>96.021000000000001</v>
      </c>
      <c r="I31" s="31">
        <f t="shared" ca="1" si="10"/>
        <v>82300.000000000044</v>
      </c>
      <c r="J31" s="32">
        <f t="shared" ca="1" si="11"/>
        <v>4993.9409722222208</v>
      </c>
      <c r="K31" s="71">
        <f t="shared" ca="1" si="12"/>
        <v>103.03125</v>
      </c>
      <c r="L31" s="31">
        <f t="shared" ca="1" si="13"/>
        <v>114838.50000000013</v>
      </c>
      <c r="M31" s="32">
        <f t="shared" ca="1" si="14"/>
        <v>1539.2252633333337</v>
      </c>
      <c r="N31" s="77">
        <f t="shared" ca="1" si="15"/>
        <v>29227.102553332756</v>
      </c>
      <c r="P31" s="122">
        <v>45944.625</v>
      </c>
      <c r="Q31" s="53">
        <v>101.08</v>
      </c>
      <c r="R31" s="122">
        <v>45825.625</v>
      </c>
      <c r="S31" s="53">
        <v>98.90625</v>
      </c>
      <c r="T31" s="122">
        <v>45810.625</v>
      </c>
      <c r="U31" s="53">
        <v>86.381</v>
      </c>
      <c r="V31" s="122">
        <v>45827.625</v>
      </c>
      <c r="W31" s="53">
        <v>97.828125</v>
      </c>
      <c r="X31" s="163">
        <f t="shared" si="0"/>
        <v>45944.625</v>
      </c>
      <c r="Y31" s="163">
        <f t="shared" si="1"/>
        <v>45944.625</v>
      </c>
    </row>
    <row r="32" spans="1:26">
      <c r="A32" s="164">
        <f t="shared" ca="1" si="2"/>
        <v>45958.625</v>
      </c>
      <c r="B32" s="44">
        <f t="shared" ca="1" si="3"/>
        <v>101.93</v>
      </c>
      <c r="C32" s="31">
        <f t="shared" ca="1" si="4"/>
        <v>179200.00000000015</v>
      </c>
      <c r="D32" s="32">
        <f t="shared" ca="1" si="5"/>
        <v>6483.8025000000125</v>
      </c>
      <c r="E32" s="71">
        <f t="shared" ca="1" si="6"/>
        <v>102.296875</v>
      </c>
      <c r="F32" s="31">
        <f t="shared" ca="1" si="7"/>
        <v>190247.00000000052</v>
      </c>
      <c r="G32" s="32">
        <f t="shared" ca="1" si="8"/>
        <v>-183.45107999999163</v>
      </c>
      <c r="H32" s="4">
        <f t="shared" ca="1" si="9"/>
        <v>96.426000000000002</v>
      </c>
      <c r="I32" s="31">
        <f t="shared" ca="1" si="10"/>
        <v>102550.00000000009</v>
      </c>
      <c r="J32" s="32">
        <f t="shared" ca="1" si="11"/>
        <v>5186.0156250000018</v>
      </c>
      <c r="K32" s="71">
        <f t="shared" ca="1" si="12"/>
        <v>103.296875</v>
      </c>
      <c r="L32" s="31">
        <f t="shared" ca="1" si="13"/>
        <v>125994.75000000012</v>
      </c>
      <c r="M32" s="32">
        <f t="shared" ca="1" si="14"/>
        <v>1598.4262350000008</v>
      </c>
      <c r="N32" s="77">
        <f t="shared" ca="1" si="15"/>
        <v>15477.41418999967</v>
      </c>
      <c r="P32" s="122">
        <v>45945.625</v>
      </c>
      <c r="Q32" s="53">
        <v>101.08</v>
      </c>
      <c r="R32" s="122">
        <v>45826.625</v>
      </c>
      <c r="S32" s="53">
        <v>98.953125</v>
      </c>
      <c r="T32" s="122">
        <v>45811.625</v>
      </c>
      <c r="U32" s="53">
        <v>86.587999999999994</v>
      </c>
      <c r="V32" s="122">
        <v>45828.625</v>
      </c>
      <c r="W32" s="53">
        <v>97.734375</v>
      </c>
      <c r="X32" s="163">
        <f t="shared" si="0"/>
        <v>45945.625</v>
      </c>
      <c r="Y32" s="163">
        <f t="shared" si="1"/>
        <v>45945.625</v>
      </c>
    </row>
    <row r="33" spans="1:25">
      <c r="A33" s="164">
        <f t="shared" ca="1" si="2"/>
        <v>45959.625</v>
      </c>
      <c r="B33" s="44">
        <f t="shared" ca="1" si="3"/>
        <v>101.666</v>
      </c>
      <c r="C33" s="31">
        <f t="shared" ca="1" si="4"/>
        <v>142239.99999999878</v>
      </c>
      <c r="D33" s="32">
        <f t="shared" ca="1" si="5"/>
        <v>6723.9433333333363</v>
      </c>
      <c r="E33" s="71">
        <f t="shared" ca="1" si="6"/>
        <v>101.578125</v>
      </c>
      <c r="F33" s="31">
        <f t="shared" ca="1" si="7"/>
        <v>92497.000000000524</v>
      </c>
      <c r="G33" s="32">
        <f t="shared" ca="1" si="8"/>
        <v>-190.24556444443442</v>
      </c>
      <c r="H33" s="4">
        <f t="shared" ca="1" si="9"/>
        <v>96.289000000000001</v>
      </c>
      <c r="I33" s="31">
        <f t="shared" ca="1" si="10"/>
        <v>95700.000000000073</v>
      </c>
      <c r="J33" s="32">
        <f t="shared" ca="1" si="11"/>
        <v>5378.0902777777774</v>
      </c>
      <c r="K33" s="71">
        <f t="shared" ca="1" si="12"/>
        <v>102.234375</v>
      </c>
      <c r="L33" s="31">
        <f t="shared" ca="1" si="13"/>
        <v>81369.750000000131</v>
      </c>
      <c r="M33" s="32">
        <f t="shared" ca="1" si="14"/>
        <v>1657.6272066666679</v>
      </c>
      <c r="N33" s="77">
        <f t="shared" ca="1" si="15"/>
        <v>38606.475826664973</v>
      </c>
      <c r="P33" s="122">
        <v>45946.625</v>
      </c>
      <c r="Q33" s="53">
        <v>101.307</v>
      </c>
      <c r="R33" s="122">
        <v>45827.625</v>
      </c>
      <c r="S33" s="53">
        <v>98.875</v>
      </c>
      <c r="T33" s="122">
        <v>45812.625</v>
      </c>
      <c r="U33" s="53">
        <v>87.248000000000005</v>
      </c>
      <c r="V33" s="122">
        <v>45831.625</v>
      </c>
      <c r="W33" s="53">
        <v>98.03125</v>
      </c>
      <c r="X33" s="163">
        <f t="shared" si="0"/>
        <v>45946.625</v>
      </c>
      <c r="Y33" s="163">
        <f t="shared" si="1"/>
        <v>45946.625</v>
      </c>
    </row>
    <row r="34" spans="1:25">
      <c r="A34" s="164">
        <f t="shared" ca="1" si="2"/>
        <v>45960.625</v>
      </c>
      <c r="B34" s="44">
        <f t="shared" ca="1" si="3"/>
        <v>101.41200000000001</v>
      </c>
      <c r="C34" s="31">
        <f t="shared" ca="1" si="4"/>
        <v>106680.00000000006</v>
      </c>
      <c r="D34" s="32">
        <f t="shared" ca="1" si="5"/>
        <v>6964.0841666666747</v>
      </c>
      <c r="E34" s="71">
        <f t="shared" ca="1" si="6"/>
        <v>101.40625</v>
      </c>
      <c r="F34" s="31">
        <f t="shared" ca="1" si="7"/>
        <v>69122.000000000524</v>
      </c>
      <c r="G34" s="32">
        <f t="shared" ca="1" si="8"/>
        <v>-197.04004888887721</v>
      </c>
      <c r="H34" s="4">
        <f t="shared" ca="1" si="9"/>
        <v>95.902000000000001</v>
      </c>
      <c r="I34" s="31">
        <f t="shared" ca="1" si="10"/>
        <v>76350.000000000058</v>
      </c>
      <c r="J34" s="32">
        <f t="shared" ca="1" si="11"/>
        <v>5570.1649305555584</v>
      </c>
      <c r="K34" s="71">
        <f t="shared" ca="1" si="12"/>
        <v>101.65625</v>
      </c>
      <c r="L34" s="31">
        <f t="shared" ca="1" si="13"/>
        <v>57088.500000000124</v>
      </c>
      <c r="M34" s="32">
        <f t="shared" ca="1" si="14"/>
        <v>1716.828178333335</v>
      </c>
      <c r="N34" s="77">
        <f t="shared" ca="1" si="15"/>
        <v>21604.287463332927</v>
      </c>
      <c r="P34" s="122">
        <v>45947.625</v>
      </c>
      <c r="Q34" s="53">
        <v>101.33199999999999</v>
      </c>
      <c r="R34" s="122">
        <v>45828.625</v>
      </c>
      <c r="S34" s="53">
        <v>98.96875</v>
      </c>
      <c r="T34" s="122">
        <v>45813.625</v>
      </c>
      <c r="U34" s="53">
        <v>87.323999999999998</v>
      </c>
      <c r="V34" s="122">
        <v>45832.625</v>
      </c>
      <c r="W34" s="53">
        <v>98.703125</v>
      </c>
      <c r="X34" s="163">
        <f t="shared" si="0"/>
        <v>45947.625</v>
      </c>
      <c r="Y34" s="163">
        <f t="shared" si="1"/>
        <v>45947.625</v>
      </c>
    </row>
    <row r="35" spans="1:25">
      <c r="A35" s="164">
        <f t="shared" ca="1" si="2"/>
        <v>45961.625</v>
      </c>
      <c r="B35" s="44">
        <f t="shared" ca="1" si="3"/>
        <v>101.276</v>
      </c>
      <c r="C35" s="31">
        <f t="shared" ca="1" si="4"/>
        <v>87639.999999998676</v>
      </c>
      <c r="D35" s="32">
        <f t="shared" ca="1" si="5"/>
        <v>7204.2249999999985</v>
      </c>
      <c r="E35" s="71">
        <f t="shared" ca="1" si="6"/>
        <v>101.375</v>
      </c>
      <c r="F35" s="31">
        <f t="shared" ca="1" si="7"/>
        <v>64872.000000000531</v>
      </c>
      <c r="G35" s="32">
        <f t="shared" ca="1" si="8"/>
        <v>-203.83453333332</v>
      </c>
      <c r="H35" s="4">
        <f t="shared" ca="1" si="9"/>
        <v>95.747</v>
      </c>
      <c r="I35" s="31">
        <f t="shared" ca="1" si="10"/>
        <v>68600</v>
      </c>
      <c r="J35" s="32">
        <f t="shared" ca="1" si="11"/>
        <v>5762.2395833333321</v>
      </c>
      <c r="K35" s="71">
        <f t="shared" ca="1" si="12"/>
        <v>101.34375</v>
      </c>
      <c r="L35" s="31">
        <f t="shared" ca="1" si="13"/>
        <v>43963.500000000124</v>
      </c>
      <c r="M35" s="32">
        <f t="shared" ca="1" si="14"/>
        <v>1776.0291499999985</v>
      </c>
      <c r="N35" s="77">
        <f t="shared" ca="1" si="15"/>
        <v>1553.3490999982496</v>
      </c>
      <c r="P35" s="122">
        <v>45950.625</v>
      </c>
      <c r="Q35" s="53">
        <v>101.574</v>
      </c>
      <c r="R35" s="122">
        <v>45831.625</v>
      </c>
      <c r="S35" s="53">
        <v>99.296875</v>
      </c>
      <c r="T35" s="122">
        <v>45814.625</v>
      </c>
      <c r="U35" s="53">
        <v>86.8</v>
      </c>
      <c r="V35" s="122">
        <v>45833.625</v>
      </c>
      <c r="W35" s="53">
        <v>98.75</v>
      </c>
      <c r="X35" s="163">
        <f t="shared" si="0"/>
        <v>45950.625</v>
      </c>
      <c r="Y35" s="163">
        <f t="shared" si="1"/>
        <v>45950.625</v>
      </c>
    </row>
    <row r="36" spans="1:25">
      <c r="A36" s="164">
        <f t="shared" ref="A36:A99" ca="1" si="16">IF(AND(ISBLANK(Z25), A35 = $Z$1),NOW(),IF(ISBLANK(Z25),"",Z25))</f>
        <v>45964.632332175926</v>
      </c>
      <c r="B36" s="44">
        <f t="shared" ref="B36:B99" ca="1" si="17">IF(COUNTIF(P:P,A36)=1,VLOOKUP(A36,P:Q,2), IF(COUNTIF(P:P,A36)=0,$B$10,""))</f>
        <v>101.235</v>
      </c>
      <c r="C36" s="31">
        <f t="shared" ca="1" si="4"/>
        <v>81899.999999999127</v>
      </c>
      <c r="D36" s="32">
        <f t="shared" ref="D36:D99" ca="1" si="18">IF(ISERROR(B36-2), "", ROUNDUP(A36-$A$14,0)/360*$B$6*$B$5-ROUNDUP(A36-$A$14,0)/360*$B$7*$B$5*$B$14/100)</f>
        <v>8164.7883333333375</v>
      </c>
      <c r="E36" s="71">
        <f t="shared" ref="E36:E99" ca="1" si="19">IF(COUNTIF(P:P,A36)=1,VLOOKUP(A36,R:S,2), IF(COUNTIF(P:P,A36)=0,$C$10,""))</f>
        <v>101.21875</v>
      </c>
      <c r="F36" s="31">
        <f t="shared" ref="F36:F99" ca="1" si="20">IF(ISERROR(B36-2),"",(E36-$E$14)/100*$C$5)</f>
        <v>43622.000000000524</v>
      </c>
      <c r="G36" s="32">
        <f t="shared" ref="G36:G99" ca="1" si="21">IF(ISERROR(B36-2), "", ROUNDUP(A36-$A$14,0)/360*$C$6*$C$5-ROUNDUP(A36-$A$14,0)/360*$C$7*$C$5*$E$14/100)</f>
        <v>-231.01247111109842</v>
      </c>
      <c r="H36" s="4">
        <f t="shared" ref="H36:H99" ca="1" si="22">IF(COUNTIF(P:P,A36)=1,VLOOKUP(A36,T:U,2), IF(COUNTIF(P:P,A36)=0,$D$10,""))</f>
        <v>95.635000000000005</v>
      </c>
      <c r="I36" s="31">
        <f t="shared" ref="I36:I99" ca="1" si="23">IF(ISERROR(B36-2),"",(H36-$H$14)/100*$D$5)</f>
        <v>63000.000000000255</v>
      </c>
      <c r="J36" s="32">
        <f t="shared" ref="J36:J99" ca="1" si="24">IF(ISERROR(B36-2),"",ROUNDUP(A36-$A$14,0)/360*$D$6*$D$5-ROUNDUP(A36-$A$14,0)/360*$D$7*$D$5*$H$14/100)</f>
        <v>6530.5381944444489</v>
      </c>
      <c r="K36" s="71">
        <f t="shared" ref="K36:K99" ca="1" si="25">IF(COUNTIF(P:P,A36)=1,VLOOKUP(A36,V:W,2), IF(COUNTIF(P:P,A36)=0,$E$10,""))</f>
        <v>100.875</v>
      </c>
      <c r="L36" s="31">
        <f t="shared" ref="L36:L99" ca="1" si="26">IF(ISERROR(B36-2),"",(K36-$K$14)/100*$E$5)</f>
        <v>24276.000000000127</v>
      </c>
      <c r="M36" s="32">
        <f t="shared" ref="M36:M99" ca="1" si="27">IF(ISERROR(B36-2),"",ROUNDUP(A36-$A$14,0)/360*$E$6*$E$5-ROUNDUP(A36-$A$14,0)/360*$E$7*$E$5*$K$14/100)</f>
        <v>2012.8330366666669</v>
      </c>
      <c r="N36" s="77">
        <f t="shared" ref="N36:N99" ca="1" si="28">IF(ISERROR(B36-2),"",C36+D36-F36-G36-I36-J36+L36+M36)</f>
        <v>3432.0956466651223</v>
      </c>
      <c r="P36" s="122">
        <v>45951.625</v>
      </c>
      <c r="Q36" s="53">
        <v>102.027</v>
      </c>
      <c r="R36" s="122">
        <v>45832.625</v>
      </c>
      <c r="S36" s="53">
        <v>99.671875</v>
      </c>
      <c r="T36" s="122">
        <v>45817.625</v>
      </c>
      <c r="U36" s="53">
        <v>86.730999999999995</v>
      </c>
      <c r="V36" s="122">
        <v>45834.625</v>
      </c>
      <c r="W36" s="53">
        <v>99.203125</v>
      </c>
      <c r="X36" s="163">
        <f t="shared" si="0"/>
        <v>45951.625</v>
      </c>
      <c r="Y36" s="163">
        <f t="shared" si="1"/>
        <v>45951.625</v>
      </c>
    </row>
    <row r="37" spans="1:25">
      <c r="A37" s="164" t="str">
        <f t="shared" ca="1" si="16"/>
        <v/>
      </c>
      <c r="B37" s="44" t="str">
        <f t="shared" ca="1" si="17"/>
        <v/>
      </c>
      <c r="C37" s="31" t="str">
        <f t="shared" ca="1" si="4"/>
        <v/>
      </c>
      <c r="D37" s="32" t="str">
        <f t="shared" ca="1" si="18"/>
        <v/>
      </c>
      <c r="E37" s="71" t="str">
        <f t="shared" ca="1" si="19"/>
        <v/>
      </c>
      <c r="F37" s="31" t="str">
        <f t="shared" ca="1" si="20"/>
        <v/>
      </c>
      <c r="G37" s="32" t="str">
        <f t="shared" ca="1" si="21"/>
        <v/>
      </c>
      <c r="H37" s="4" t="str">
        <f t="shared" ca="1" si="22"/>
        <v/>
      </c>
      <c r="I37" s="31" t="str">
        <f t="shared" ca="1" si="23"/>
        <v/>
      </c>
      <c r="J37" s="32" t="str">
        <f t="shared" ca="1" si="24"/>
        <v/>
      </c>
      <c r="K37" s="71" t="str">
        <f t="shared" ca="1" si="25"/>
        <v/>
      </c>
      <c r="L37" s="31" t="str">
        <f t="shared" ca="1" si="26"/>
        <v/>
      </c>
      <c r="M37" s="32" t="str">
        <f t="shared" ca="1" si="27"/>
        <v/>
      </c>
      <c r="N37" s="77" t="str">
        <f t="shared" ca="1" si="28"/>
        <v/>
      </c>
      <c r="P37" s="122">
        <v>45952.625</v>
      </c>
      <c r="Q37" s="53">
        <v>102.092</v>
      </c>
      <c r="R37" s="122">
        <v>45833.625</v>
      </c>
      <c r="S37" s="53">
        <v>99.71875</v>
      </c>
      <c r="T37" s="122">
        <v>45818.625</v>
      </c>
      <c r="U37" s="53">
        <v>87.043999999999997</v>
      </c>
      <c r="V37" s="122">
        <v>45835.625</v>
      </c>
      <c r="W37" s="53">
        <v>98.515625</v>
      </c>
      <c r="X37" s="163">
        <f t="shared" si="0"/>
        <v>45952.625</v>
      </c>
      <c r="Y37" s="163">
        <f t="shared" si="1"/>
        <v>45952.625</v>
      </c>
    </row>
    <row r="38" spans="1:25">
      <c r="A38" s="164" t="str">
        <f t="shared" ca="1" si="16"/>
        <v/>
      </c>
      <c r="B38" s="44" t="str">
        <f t="shared" ca="1" si="17"/>
        <v/>
      </c>
      <c r="C38" s="31" t="str">
        <f t="shared" ca="1" si="4"/>
        <v/>
      </c>
      <c r="D38" s="32" t="str">
        <f t="shared" ca="1" si="18"/>
        <v/>
      </c>
      <c r="E38" s="71" t="str">
        <f t="shared" ca="1" si="19"/>
        <v/>
      </c>
      <c r="F38" s="31" t="str">
        <f t="shared" ca="1" si="20"/>
        <v/>
      </c>
      <c r="G38" s="32" t="str">
        <f t="shared" ca="1" si="21"/>
        <v/>
      </c>
      <c r="H38" s="4" t="str">
        <f t="shared" ca="1" si="22"/>
        <v/>
      </c>
      <c r="I38" s="31" t="str">
        <f t="shared" ca="1" si="23"/>
        <v/>
      </c>
      <c r="J38" s="32" t="str">
        <f t="shared" ca="1" si="24"/>
        <v/>
      </c>
      <c r="K38" s="71" t="str">
        <f t="shared" ca="1" si="25"/>
        <v/>
      </c>
      <c r="L38" s="31" t="str">
        <f t="shared" ca="1" si="26"/>
        <v/>
      </c>
      <c r="M38" s="32" t="str">
        <f t="shared" ca="1" si="27"/>
        <v/>
      </c>
      <c r="N38" s="77" t="str">
        <f t="shared" ca="1" si="28"/>
        <v/>
      </c>
      <c r="P38" s="122">
        <v>45953.625</v>
      </c>
      <c r="Q38" s="53">
        <v>101.815</v>
      </c>
      <c r="R38" s="122">
        <v>45834.625</v>
      </c>
      <c r="S38" s="53">
        <v>100.0625</v>
      </c>
      <c r="T38" s="122">
        <v>45819.625</v>
      </c>
      <c r="U38" s="53">
        <v>87.248000000000005</v>
      </c>
      <c r="V38" s="122">
        <v>45838.625</v>
      </c>
      <c r="W38" s="53">
        <v>99.453125</v>
      </c>
      <c r="X38" s="163">
        <f t="shared" si="0"/>
        <v>45953.625</v>
      </c>
      <c r="Y38" s="163">
        <f t="shared" si="1"/>
        <v>45953.625</v>
      </c>
    </row>
    <row r="39" spans="1:25">
      <c r="A39" s="164" t="str">
        <f t="shared" ca="1" si="16"/>
        <v/>
      </c>
      <c r="B39" s="44" t="str">
        <f t="shared" ca="1" si="17"/>
        <v/>
      </c>
      <c r="C39" s="31" t="str">
        <f t="shared" ca="1" si="4"/>
        <v/>
      </c>
      <c r="D39" s="32" t="str">
        <f t="shared" ca="1" si="18"/>
        <v/>
      </c>
      <c r="E39" s="71" t="str">
        <f t="shared" ca="1" si="19"/>
        <v/>
      </c>
      <c r="F39" s="31" t="str">
        <f t="shared" ca="1" si="20"/>
        <v/>
      </c>
      <c r="G39" s="32" t="str">
        <f t="shared" ca="1" si="21"/>
        <v/>
      </c>
      <c r="H39" s="4" t="str">
        <f t="shared" ca="1" si="22"/>
        <v/>
      </c>
      <c r="I39" s="31" t="str">
        <f t="shared" ca="1" si="23"/>
        <v/>
      </c>
      <c r="J39" s="32" t="str">
        <f t="shared" ca="1" si="24"/>
        <v/>
      </c>
      <c r="K39" s="71" t="str">
        <f t="shared" ca="1" si="25"/>
        <v/>
      </c>
      <c r="L39" s="31" t="str">
        <f t="shared" ca="1" si="26"/>
        <v/>
      </c>
      <c r="M39" s="32" t="str">
        <f t="shared" ca="1" si="27"/>
        <v/>
      </c>
      <c r="N39" s="77" t="str">
        <f t="shared" ca="1" si="28"/>
        <v/>
      </c>
      <c r="P39" s="122">
        <v>45954.625</v>
      </c>
      <c r="Q39" s="53">
        <v>101.90900000000001</v>
      </c>
      <c r="R39" s="122">
        <v>45835.625</v>
      </c>
      <c r="S39" s="53">
        <v>99.734375</v>
      </c>
      <c r="T39" s="122">
        <v>45820.625</v>
      </c>
      <c r="U39" s="53">
        <v>87.465999999999994</v>
      </c>
      <c r="V39" s="122">
        <v>45839.625</v>
      </c>
      <c r="W39" s="53">
        <v>99.65625</v>
      </c>
      <c r="X39" s="163">
        <f t="shared" si="0"/>
        <v>45954.625</v>
      </c>
      <c r="Y39" s="163">
        <f t="shared" si="1"/>
        <v>45954.625</v>
      </c>
    </row>
    <row r="40" spans="1:25">
      <c r="A40" s="164" t="str">
        <f t="shared" ca="1" si="16"/>
        <v/>
      </c>
      <c r="B40" s="44" t="str">
        <f t="shared" ca="1" si="17"/>
        <v/>
      </c>
      <c r="C40" s="31" t="str">
        <f t="shared" ca="1" si="4"/>
        <v/>
      </c>
      <c r="D40" s="32" t="str">
        <f t="shared" ca="1" si="18"/>
        <v/>
      </c>
      <c r="E40" s="71" t="str">
        <f t="shared" ca="1" si="19"/>
        <v/>
      </c>
      <c r="F40" s="31" t="str">
        <f t="shared" ca="1" si="20"/>
        <v/>
      </c>
      <c r="G40" s="32" t="str">
        <f t="shared" ca="1" si="21"/>
        <v/>
      </c>
      <c r="H40" s="4" t="str">
        <f t="shared" ca="1" si="22"/>
        <v/>
      </c>
      <c r="I40" s="31" t="str">
        <f t="shared" ca="1" si="23"/>
        <v/>
      </c>
      <c r="J40" s="32" t="str">
        <f t="shared" ca="1" si="24"/>
        <v/>
      </c>
      <c r="K40" s="71" t="str">
        <f t="shared" ca="1" si="25"/>
        <v/>
      </c>
      <c r="L40" s="31" t="str">
        <f t="shared" ca="1" si="26"/>
        <v/>
      </c>
      <c r="M40" s="32" t="str">
        <f t="shared" ca="1" si="27"/>
        <v/>
      </c>
      <c r="N40" s="77" t="str">
        <f t="shared" ca="1" si="28"/>
        <v/>
      </c>
      <c r="P40" s="122">
        <v>45957.625</v>
      </c>
      <c r="Q40" s="53">
        <v>101.873</v>
      </c>
      <c r="R40" s="122">
        <v>45838.625</v>
      </c>
      <c r="S40" s="53">
        <v>100.171875</v>
      </c>
      <c r="T40" s="122">
        <v>45821.625</v>
      </c>
      <c r="U40" s="53">
        <v>86.977999999999994</v>
      </c>
      <c r="V40" s="122">
        <v>45840.625</v>
      </c>
      <c r="W40" s="53">
        <v>99.015625</v>
      </c>
      <c r="X40" s="163">
        <f t="shared" si="0"/>
        <v>45957.625</v>
      </c>
      <c r="Y40" s="163">
        <f t="shared" si="1"/>
        <v>45957.625</v>
      </c>
    </row>
    <row r="41" spans="1:25">
      <c r="A41" s="164" t="str">
        <f t="shared" ca="1" si="16"/>
        <v/>
      </c>
      <c r="B41" s="44" t="str">
        <f t="shared" ca="1" si="17"/>
        <v/>
      </c>
      <c r="C41" s="31" t="str">
        <f t="shared" ca="1" si="4"/>
        <v/>
      </c>
      <c r="D41" s="32" t="str">
        <f t="shared" ca="1" si="18"/>
        <v/>
      </c>
      <c r="E41" s="71" t="str">
        <f t="shared" ca="1" si="19"/>
        <v/>
      </c>
      <c r="F41" s="31" t="str">
        <f t="shared" ca="1" si="20"/>
        <v/>
      </c>
      <c r="G41" s="32" t="str">
        <f t="shared" ca="1" si="21"/>
        <v/>
      </c>
      <c r="H41" s="4" t="str">
        <f t="shared" ca="1" si="22"/>
        <v/>
      </c>
      <c r="I41" s="31" t="str">
        <f t="shared" ca="1" si="23"/>
        <v/>
      </c>
      <c r="J41" s="32" t="str">
        <f t="shared" ca="1" si="24"/>
        <v/>
      </c>
      <c r="K41" s="71" t="str">
        <f t="shared" ca="1" si="25"/>
        <v/>
      </c>
      <c r="L41" s="31" t="str">
        <f t="shared" ca="1" si="26"/>
        <v/>
      </c>
      <c r="M41" s="32" t="str">
        <f t="shared" ca="1" si="27"/>
        <v/>
      </c>
      <c r="N41" s="77" t="str">
        <f t="shared" ca="1" si="28"/>
        <v/>
      </c>
      <c r="P41" s="122">
        <v>45958.625</v>
      </c>
      <c r="Q41" s="53">
        <v>101.93</v>
      </c>
      <c r="R41" s="122">
        <v>45839.625</v>
      </c>
      <c r="S41" s="53">
        <v>100</v>
      </c>
      <c r="T41" s="122">
        <v>45824.625</v>
      </c>
      <c r="U41" s="53">
        <v>86.965000000000003</v>
      </c>
      <c r="V41" s="122">
        <v>45842.625</v>
      </c>
      <c r="W41" s="53">
        <v>98.25</v>
      </c>
      <c r="X41" s="163">
        <f t="shared" si="0"/>
        <v>45958.625</v>
      </c>
      <c r="Y41" s="163">
        <f t="shared" si="1"/>
        <v>45958.625</v>
      </c>
    </row>
    <row r="42" spans="1:25">
      <c r="A42" s="164" t="str">
        <f t="shared" ca="1" si="16"/>
        <v/>
      </c>
      <c r="B42" s="44" t="str">
        <f t="shared" ca="1" si="17"/>
        <v/>
      </c>
      <c r="C42" s="31" t="str">
        <f t="shared" ca="1" si="4"/>
        <v/>
      </c>
      <c r="D42" s="32" t="str">
        <f t="shared" ca="1" si="18"/>
        <v/>
      </c>
      <c r="E42" s="71" t="str">
        <f t="shared" ca="1" si="19"/>
        <v/>
      </c>
      <c r="F42" s="31" t="str">
        <f t="shared" ca="1" si="20"/>
        <v/>
      </c>
      <c r="G42" s="32" t="str">
        <f t="shared" ca="1" si="21"/>
        <v/>
      </c>
      <c r="H42" s="4" t="str">
        <f t="shared" ca="1" si="22"/>
        <v/>
      </c>
      <c r="I42" s="31" t="str">
        <f t="shared" ca="1" si="23"/>
        <v/>
      </c>
      <c r="J42" s="32" t="str">
        <f t="shared" ca="1" si="24"/>
        <v/>
      </c>
      <c r="K42" s="71" t="str">
        <f t="shared" ca="1" si="25"/>
        <v/>
      </c>
      <c r="L42" s="31" t="str">
        <f t="shared" ca="1" si="26"/>
        <v/>
      </c>
      <c r="M42" s="32" t="str">
        <f t="shared" ca="1" si="27"/>
        <v/>
      </c>
      <c r="N42" s="77" t="str">
        <f t="shared" ca="1" si="28"/>
        <v/>
      </c>
      <c r="P42" s="122">
        <v>45959.625</v>
      </c>
      <c r="Q42" s="53">
        <v>101.666</v>
      </c>
      <c r="R42" s="122">
        <v>45840.625</v>
      </c>
      <c r="S42" s="53">
        <v>99.734375</v>
      </c>
      <c r="T42" s="122">
        <v>45825.625</v>
      </c>
      <c r="U42" s="53">
        <v>87.016999999999996</v>
      </c>
      <c r="V42" s="122">
        <v>45845.625</v>
      </c>
      <c r="W42" s="53">
        <v>97.375</v>
      </c>
      <c r="X42" s="163">
        <f t="shared" si="0"/>
        <v>45959.625</v>
      </c>
      <c r="Y42" s="163">
        <f t="shared" si="1"/>
        <v>45959.625</v>
      </c>
    </row>
    <row r="43" spans="1:25">
      <c r="A43" s="164" t="str">
        <f t="shared" ca="1" si="16"/>
        <v/>
      </c>
      <c r="B43" s="44" t="str">
        <f t="shared" ca="1" si="17"/>
        <v/>
      </c>
      <c r="C43" s="31" t="str">
        <f t="shared" ca="1" si="4"/>
        <v/>
      </c>
      <c r="D43" s="32" t="str">
        <f t="shared" ca="1" si="18"/>
        <v/>
      </c>
      <c r="E43" s="71" t="str">
        <f t="shared" ca="1" si="19"/>
        <v/>
      </c>
      <c r="F43" s="31" t="str">
        <f t="shared" ca="1" si="20"/>
        <v/>
      </c>
      <c r="G43" s="32" t="str">
        <f t="shared" ca="1" si="21"/>
        <v/>
      </c>
      <c r="H43" s="4" t="str">
        <f t="shared" ca="1" si="22"/>
        <v/>
      </c>
      <c r="I43" s="31" t="str">
        <f t="shared" ca="1" si="23"/>
        <v/>
      </c>
      <c r="J43" s="32" t="str">
        <f t="shared" ca="1" si="24"/>
        <v/>
      </c>
      <c r="K43" s="71" t="str">
        <f t="shared" ca="1" si="25"/>
        <v/>
      </c>
      <c r="L43" s="31" t="str">
        <f t="shared" ca="1" si="26"/>
        <v/>
      </c>
      <c r="M43" s="32" t="str">
        <f t="shared" ca="1" si="27"/>
        <v/>
      </c>
      <c r="N43" s="77" t="str">
        <f t="shared" ca="1" si="28"/>
        <v/>
      </c>
      <c r="P43" s="122">
        <v>45960.625</v>
      </c>
      <c r="Q43" s="53">
        <v>101.41200000000001</v>
      </c>
      <c r="R43" s="122">
        <v>45842.625</v>
      </c>
      <c r="S43" s="53">
        <v>99.234375</v>
      </c>
      <c r="T43" s="122">
        <v>45826.625</v>
      </c>
      <c r="U43" s="53">
        <v>87.179000000000002</v>
      </c>
      <c r="V43" s="122">
        <v>45846.625</v>
      </c>
      <c r="W43" s="53">
        <v>97.234375</v>
      </c>
      <c r="X43" s="163">
        <f t="shared" si="0"/>
        <v>45960.625</v>
      </c>
      <c r="Y43" s="163">
        <f t="shared" si="1"/>
        <v>45960.625</v>
      </c>
    </row>
    <row r="44" spans="1:25">
      <c r="A44" s="164" t="str">
        <f t="shared" ca="1" si="16"/>
        <v/>
      </c>
      <c r="B44" s="44" t="str">
        <f t="shared" ca="1" si="17"/>
        <v/>
      </c>
      <c r="C44" s="31" t="str">
        <f t="shared" ca="1" si="4"/>
        <v/>
      </c>
      <c r="D44" s="32" t="str">
        <f t="shared" ca="1" si="18"/>
        <v/>
      </c>
      <c r="E44" s="71" t="str">
        <f t="shared" ca="1" si="19"/>
        <v/>
      </c>
      <c r="F44" s="31" t="str">
        <f t="shared" ca="1" si="20"/>
        <v/>
      </c>
      <c r="G44" s="32" t="str">
        <f t="shared" ca="1" si="21"/>
        <v/>
      </c>
      <c r="H44" s="4" t="str">
        <f t="shared" ca="1" si="22"/>
        <v/>
      </c>
      <c r="I44" s="31" t="str">
        <f t="shared" ca="1" si="23"/>
        <v/>
      </c>
      <c r="J44" s="32" t="str">
        <f t="shared" ca="1" si="24"/>
        <v/>
      </c>
      <c r="K44" s="71" t="str">
        <f t="shared" ca="1" si="25"/>
        <v/>
      </c>
      <c r="L44" s="31" t="str">
        <f t="shared" ca="1" si="26"/>
        <v/>
      </c>
      <c r="M44" s="32" t="str">
        <f t="shared" ca="1" si="27"/>
        <v/>
      </c>
      <c r="N44" s="77" t="str">
        <f t="shared" ca="1" si="28"/>
        <v/>
      </c>
      <c r="P44" s="122">
        <v>45961.625</v>
      </c>
      <c r="Q44" s="53">
        <v>101.276</v>
      </c>
      <c r="R44" s="122">
        <v>45845.625</v>
      </c>
      <c r="S44" s="53">
        <v>98.9375</v>
      </c>
      <c r="T44" s="122">
        <v>45828.625</v>
      </c>
      <c r="U44" s="53">
        <v>87.057000000000002</v>
      </c>
      <c r="V44" s="122">
        <v>45847.625</v>
      </c>
      <c r="W44" s="53">
        <v>98.15625</v>
      </c>
      <c r="X44" s="163">
        <f t="shared" si="0"/>
        <v>45961.625</v>
      </c>
      <c r="Y44" s="163">
        <f t="shared" si="1"/>
        <v>45961.625</v>
      </c>
    </row>
    <row r="45" spans="1:25">
      <c r="A45" s="164" t="str">
        <f t="shared" ca="1" si="16"/>
        <v/>
      </c>
      <c r="B45" s="44" t="str">
        <f t="shared" ca="1" si="17"/>
        <v/>
      </c>
      <c r="C45" s="31" t="str">
        <f t="shared" ca="1" si="4"/>
        <v/>
      </c>
      <c r="D45" s="32" t="str">
        <f t="shared" ca="1" si="18"/>
        <v/>
      </c>
      <c r="E45" s="71" t="str">
        <f t="shared" ca="1" si="19"/>
        <v/>
      </c>
      <c r="F45" s="31" t="str">
        <f t="shared" ca="1" si="20"/>
        <v/>
      </c>
      <c r="G45" s="32" t="str">
        <f t="shared" ca="1" si="21"/>
        <v/>
      </c>
      <c r="H45" s="4" t="str">
        <f t="shared" ca="1" si="22"/>
        <v/>
      </c>
      <c r="I45" s="31" t="str">
        <f t="shared" ca="1" si="23"/>
        <v/>
      </c>
      <c r="J45" s="32" t="str">
        <f t="shared" ca="1" si="24"/>
        <v/>
      </c>
      <c r="K45" s="71" t="str">
        <f t="shared" ca="1" si="25"/>
        <v/>
      </c>
      <c r="L45" s="31" t="str">
        <f t="shared" ca="1" si="26"/>
        <v/>
      </c>
      <c r="M45" s="32" t="str">
        <f t="shared" ca="1" si="27"/>
        <v/>
      </c>
      <c r="N45" s="77" t="str">
        <f t="shared" ca="1" si="28"/>
        <v/>
      </c>
      <c r="P45" s="122"/>
      <c r="R45" s="122">
        <v>45846.625</v>
      </c>
      <c r="S45" s="53">
        <v>98.765625</v>
      </c>
      <c r="T45" s="122">
        <v>45831.625</v>
      </c>
      <c r="U45" s="53">
        <v>87.498999999999995</v>
      </c>
      <c r="V45" s="122">
        <v>45848.625</v>
      </c>
      <c r="W45" s="53">
        <v>98.21875</v>
      </c>
      <c r="X45" s="163" t="str">
        <f t="shared" si="0"/>
        <v/>
      </c>
      <c r="Y45" s="163" t="str">
        <f t="shared" si="1"/>
        <v/>
      </c>
    </row>
    <row r="46" spans="1:25">
      <c r="A46" s="164" t="str">
        <f t="shared" ca="1" si="16"/>
        <v/>
      </c>
      <c r="B46" s="44" t="str">
        <f t="shared" ca="1" si="17"/>
        <v/>
      </c>
      <c r="C46" s="31" t="str">
        <f t="shared" ca="1" si="4"/>
        <v/>
      </c>
      <c r="D46" s="32" t="str">
        <f t="shared" ca="1" si="18"/>
        <v/>
      </c>
      <c r="E46" s="71" t="str">
        <f t="shared" ca="1" si="19"/>
        <v/>
      </c>
      <c r="F46" s="31" t="str">
        <f t="shared" ca="1" si="20"/>
        <v/>
      </c>
      <c r="G46" s="32" t="str">
        <f t="shared" ca="1" si="21"/>
        <v/>
      </c>
      <c r="H46" s="4" t="str">
        <f t="shared" ca="1" si="22"/>
        <v/>
      </c>
      <c r="I46" s="31" t="str">
        <f t="shared" ca="1" si="23"/>
        <v/>
      </c>
      <c r="J46" s="32" t="str">
        <f t="shared" ca="1" si="24"/>
        <v/>
      </c>
      <c r="K46" s="71" t="str">
        <f t="shared" ca="1" si="25"/>
        <v/>
      </c>
      <c r="L46" s="31" t="str">
        <f t="shared" ca="1" si="26"/>
        <v/>
      </c>
      <c r="M46" s="32" t="str">
        <f t="shared" ca="1" si="27"/>
        <v/>
      </c>
      <c r="N46" s="77" t="str">
        <f t="shared" ca="1" si="28"/>
        <v/>
      </c>
      <c r="P46" s="122"/>
      <c r="R46" s="122">
        <v>45847.625</v>
      </c>
      <c r="S46" s="53">
        <v>99.296875</v>
      </c>
      <c r="T46" s="122">
        <v>45832.625</v>
      </c>
      <c r="U46" s="53">
        <v>87.813000000000002</v>
      </c>
      <c r="V46" s="122">
        <v>45849.625</v>
      </c>
      <c r="W46" s="53">
        <v>96.828125</v>
      </c>
      <c r="X46" s="163" t="str">
        <f t="shared" si="0"/>
        <v/>
      </c>
      <c r="Y46" s="163" t="str">
        <f t="shared" si="1"/>
        <v/>
      </c>
    </row>
    <row r="47" spans="1:25">
      <c r="A47" s="164" t="str">
        <f t="shared" ca="1" si="16"/>
        <v/>
      </c>
      <c r="B47" s="44" t="str">
        <f t="shared" ca="1" si="17"/>
        <v/>
      </c>
      <c r="C47" s="31" t="str">
        <f t="shared" ca="1" si="4"/>
        <v/>
      </c>
      <c r="D47" s="32" t="str">
        <f t="shared" ca="1" si="18"/>
        <v/>
      </c>
      <c r="E47" s="71" t="str">
        <f t="shared" ca="1" si="19"/>
        <v/>
      </c>
      <c r="F47" s="31" t="str">
        <f t="shared" ca="1" si="20"/>
        <v/>
      </c>
      <c r="G47" s="32" t="str">
        <f t="shared" ca="1" si="21"/>
        <v/>
      </c>
      <c r="H47" s="4" t="str">
        <f t="shared" ca="1" si="22"/>
        <v/>
      </c>
      <c r="I47" s="31" t="str">
        <f t="shared" ca="1" si="23"/>
        <v/>
      </c>
      <c r="J47" s="32" t="str">
        <f t="shared" ca="1" si="24"/>
        <v/>
      </c>
      <c r="K47" s="71" t="str">
        <f t="shared" ca="1" si="25"/>
        <v/>
      </c>
      <c r="L47" s="31" t="str">
        <f t="shared" ca="1" si="26"/>
        <v/>
      </c>
      <c r="M47" s="32" t="str">
        <f t="shared" ca="1" si="27"/>
        <v/>
      </c>
      <c r="N47" s="77" t="str">
        <f t="shared" ca="1" si="28"/>
        <v/>
      </c>
      <c r="P47" s="122"/>
      <c r="R47" s="122">
        <v>45848.625</v>
      </c>
      <c r="S47" s="53">
        <v>99.25</v>
      </c>
      <c r="T47" s="122">
        <v>45833.625</v>
      </c>
      <c r="U47" s="53">
        <v>88.256</v>
      </c>
      <c r="V47" s="122">
        <v>45852.625</v>
      </c>
      <c r="W47" s="53">
        <v>96.625</v>
      </c>
      <c r="X47" s="163" t="str">
        <f t="shared" si="0"/>
        <v/>
      </c>
      <c r="Y47" s="163" t="str">
        <f t="shared" si="1"/>
        <v/>
      </c>
    </row>
    <row r="48" spans="1:25">
      <c r="A48" s="164" t="str">
        <f t="shared" ca="1" si="16"/>
        <v/>
      </c>
      <c r="B48" s="44" t="str">
        <f t="shared" ca="1" si="17"/>
        <v/>
      </c>
      <c r="C48" s="31" t="str">
        <f t="shared" ca="1" si="4"/>
        <v/>
      </c>
      <c r="D48" s="32" t="str">
        <f t="shared" ca="1" si="18"/>
        <v/>
      </c>
      <c r="E48" s="71" t="str">
        <f t="shared" ca="1" si="19"/>
        <v/>
      </c>
      <c r="F48" s="31" t="str">
        <f t="shared" ca="1" si="20"/>
        <v/>
      </c>
      <c r="G48" s="32" t="str">
        <f t="shared" ca="1" si="21"/>
        <v/>
      </c>
      <c r="H48" s="4" t="str">
        <f t="shared" ca="1" si="22"/>
        <v/>
      </c>
      <c r="I48" s="31" t="str">
        <f t="shared" ca="1" si="23"/>
        <v/>
      </c>
      <c r="J48" s="32" t="str">
        <f t="shared" ca="1" si="24"/>
        <v/>
      </c>
      <c r="K48" s="71" t="str">
        <f t="shared" ca="1" si="25"/>
        <v/>
      </c>
      <c r="L48" s="31" t="str">
        <f t="shared" ca="1" si="26"/>
        <v/>
      </c>
      <c r="M48" s="32" t="str">
        <f t="shared" ca="1" si="27"/>
        <v/>
      </c>
      <c r="N48" s="77" t="str">
        <f t="shared" ca="1" si="28"/>
        <v/>
      </c>
      <c r="P48" s="122"/>
      <c r="R48" s="122">
        <v>45849.625</v>
      </c>
      <c r="S48" s="53">
        <v>98.671875</v>
      </c>
      <c r="T48" s="122">
        <v>45834.625</v>
      </c>
      <c r="U48" s="53">
        <v>88.537999999999997</v>
      </c>
      <c r="V48" s="122">
        <v>45853.625</v>
      </c>
      <c r="W48" s="53">
        <v>95.984375</v>
      </c>
      <c r="X48" s="163" t="str">
        <f t="shared" si="0"/>
        <v/>
      </c>
      <c r="Y48" s="163" t="str">
        <f t="shared" si="1"/>
        <v/>
      </c>
    </row>
    <row r="49" spans="1:25">
      <c r="A49" s="164" t="str">
        <f t="shared" ca="1" si="16"/>
        <v/>
      </c>
      <c r="B49" s="44" t="str">
        <f t="shared" ca="1" si="17"/>
        <v/>
      </c>
      <c r="C49" s="31" t="str">
        <f t="shared" ca="1" si="4"/>
        <v/>
      </c>
      <c r="D49" s="32" t="str">
        <f t="shared" ca="1" si="18"/>
        <v/>
      </c>
      <c r="E49" s="71" t="str">
        <f t="shared" ca="1" si="19"/>
        <v/>
      </c>
      <c r="F49" s="31" t="str">
        <f t="shared" ca="1" si="20"/>
        <v/>
      </c>
      <c r="G49" s="32" t="str">
        <f t="shared" ca="1" si="21"/>
        <v/>
      </c>
      <c r="H49" s="4" t="str">
        <f t="shared" ca="1" si="22"/>
        <v/>
      </c>
      <c r="I49" s="31" t="str">
        <f t="shared" ca="1" si="23"/>
        <v/>
      </c>
      <c r="J49" s="32" t="str">
        <f t="shared" ca="1" si="24"/>
        <v/>
      </c>
      <c r="K49" s="71" t="str">
        <f t="shared" ca="1" si="25"/>
        <v/>
      </c>
      <c r="L49" s="31" t="str">
        <f t="shared" ca="1" si="26"/>
        <v/>
      </c>
      <c r="M49" s="32" t="str">
        <f t="shared" ca="1" si="27"/>
        <v/>
      </c>
      <c r="N49" s="77" t="str">
        <f t="shared" ca="1" si="28"/>
        <v/>
      </c>
      <c r="P49" s="122"/>
      <c r="R49" s="122">
        <v>45852.625</v>
      </c>
      <c r="S49" s="53">
        <v>98.609375</v>
      </c>
      <c r="T49" s="122">
        <v>45835.625</v>
      </c>
      <c r="U49" s="53">
        <v>88.67</v>
      </c>
      <c r="V49" s="122">
        <v>45854.625</v>
      </c>
      <c r="W49" s="53">
        <v>96.078125</v>
      </c>
      <c r="X49" s="163" t="str">
        <f t="shared" si="0"/>
        <v/>
      </c>
      <c r="Y49" s="163" t="str">
        <f t="shared" si="1"/>
        <v/>
      </c>
    </row>
    <row r="50" spans="1:25">
      <c r="A50" s="164" t="str">
        <f t="shared" ca="1" si="16"/>
        <v/>
      </c>
      <c r="B50" s="44" t="str">
        <f t="shared" ca="1" si="17"/>
        <v/>
      </c>
      <c r="C50" s="31" t="str">
        <f t="shared" ca="1" si="4"/>
        <v/>
      </c>
      <c r="D50" s="32" t="str">
        <f t="shared" ca="1" si="18"/>
        <v/>
      </c>
      <c r="E50" s="71" t="str">
        <f t="shared" ca="1" si="19"/>
        <v/>
      </c>
      <c r="F50" s="31" t="str">
        <f t="shared" ca="1" si="20"/>
        <v/>
      </c>
      <c r="G50" s="32" t="str">
        <f t="shared" ca="1" si="21"/>
        <v/>
      </c>
      <c r="H50" s="4" t="str">
        <f t="shared" ca="1" si="22"/>
        <v/>
      </c>
      <c r="I50" s="31" t="str">
        <f t="shared" ca="1" si="23"/>
        <v/>
      </c>
      <c r="J50" s="32" t="str">
        <f t="shared" ca="1" si="24"/>
        <v/>
      </c>
      <c r="K50" s="71" t="str">
        <f t="shared" ca="1" si="25"/>
        <v/>
      </c>
      <c r="L50" s="31" t="str">
        <f t="shared" ca="1" si="26"/>
        <v/>
      </c>
      <c r="M50" s="32" t="str">
        <f t="shared" ca="1" si="27"/>
        <v/>
      </c>
      <c r="N50" s="77" t="str">
        <f t="shared" ca="1" si="28"/>
        <v/>
      </c>
      <c r="P50" s="122"/>
      <c r="R50" s="122">
        <v>45853.625</v>
      </c>
      <c r="S50" s="53">
        <v>98.171875</v>
      </c>
      <c r="T50" s="122">
        <v>45838.625</v>
      </c>
      <c r="U50" s="53">
        <v>88.741</v>
      </c>
      <c r="V50" s="122">
        <v>45855.625</v>
      </c>
      <c r="W50" s="53">
        <v>96.0625</v>
      </c>
      <c r="X50" s="163" t="str">
        <f t="shared" si="0"/>
        <v/>
      </c>
      <c r="Y50" s="163" t="str">
        <f t="shared" si="1"/>
        <v/>
      </c>
    </row>
    <row r="51" spans="1:25">
      <c r="A51" s="164" t="str">
        <f t="shared" ca="1" si="16"/>
        <v/>
      </c>
      <c r="B51" s="44" t="str">
        <f t="shared" ca="1" si="17"/>
        <v/>
      </c>
      <c r="C51" s="31" t="str">
        <f t="shared" ca="1" si="4"/>
        <v/>
      </c>
      <c r="D51" s="32" t="str">
        <f t="shared" ca="1" si="18"/>
        <v/>
      </c>
      <c r="E51" s="71" t="str">
        <f t="shared" ca="1" si="19"/>
        <v/>
      </c>
      <c r="F51" s="31" t="str">
        <f t="shared" ca="1" si="20"/>
        <v/>
      </c>
      <c r="G51" s="32" t="str">
        <f t="shared" ca="1" si="21"/>
        <v/>
      </c>
      <c r="H51" s="4" t="str">
        <f t="shared" ca="1" si="22"/>
        <v/>
      </c>
      <c r="I51" s="31" t="str">
        <f t="shared" ca="1" si="23"/>
        <v/>
      </c>
      <c r="J51" s="32" t="str">
        <f t="shared" ca="1" si="24"/>
        <v/>
      </c>
      <c r="K51" s="71" t="str">
        <f t="shared" ca="1" si="25"/>
        <v/>
      </c>
      <c r="L51" s="31" t="str">
        <f t="shared" ca="1" si="26"/>
        <v/>
      </c>
      <c r="M51" s="32" t="str">
        <f t="shared" ca="1" si="27"/>
        <v/>
      </c>
      <c r="N51" s="77" t="str">
        <f t="shared" ca="1" si="28"/>
        <v/>
      </c>
      <c r="R51" s="122">
        <v>45854.625</v>
      </c>
      <c r="S51" s="53">
        <v>98.4375</v>
      </c>
      <c r="T51" s="122">
        <v>45839.625</v>
      </c>
      <c r="U51" s="53">
        <v>89.156000000000006</v>
      </c>
      <c r="V51" s="122">
        <v>45856.625</v>
      </c>
      <c r="W51" s="53">
        <v>96.1875</v>
      </c>
      <c r="X51" s="163" t="str">
        <f t="shared" si="0"/>
        <v/>
      </c>
      <c r="Y51" s="163" t="str">
        <f t="shared" si="1"/>
        <v/>
      </c>
    </row>
    <row r="52" spans="1:25">
      <c r="A52" s="164" t="str">
        <f t="shared" ca="1" si="16"/>
        <v/>
      </c>
      <c r="B52" s="44" t="str">
        <f t="shared" ca="1" si="17"/>
        <v/>
      </c>
      <c r="C52" s="31" t="str">
        <f t="shared" ca="1" si="4"/>
        <v/>
      </c>
      <c r="D52" s="32" t="str">
        <f t="shared" ca="1" si="18"/>
        <v/>
      </c>
      <c r="E52" s="71" t="str">
        <f t="shared" ca="1" si="19"/>
        <v/>
      </c>
      <c r="F52" s="31" t="str">
        <f t="shared" ca="1" si="20"/>
        <v/>
      </c>
      <c r="G52" s="32" t="str">
        <f t="shared" ca="1" si="21"/>
        <v/>
      </c>
      <c r="H52" s="4" t="str">
        <f t="shared" ca="1" si="22"/>
        <v/>
      </c>
      <c r="I52" s="31" t="str">
        <f t="shared" ca="1" si="23"/>
        <v/>
      </c>
      <c r="J52" s="32" t="str">
        <f t="shared" ca="1" si="24"/>
        <v/>
      </c>
      <c r="K52" s="71" t="str">
        <f t="shared" ca="1" si="25"/>
        <v/>
      </c>
      <c r="L52" s="31" t="str">
        <f t="shared" ca="1" si="26"/>
        <v/>
      </c>
      <c r="M52" s="32" t="str">
        <f t="shared" ca="1" si="27"/>
        <v/>
      </c>
      <c r="N52" s="77" t="str">
        <f t="shared" ca="1" si="28"/>
        <v/>
      </c>
      <c r="R52" s="122">
        <v>45855.625</v>
      </c>
      <c r="S52" s="53">
        <v>98.375</v>
      </c>
      <c r="T52" s="122">
        <v>45840.625</v>
      </c>
      <c r="U52" s="53">
        <v>89.039000000000001</v>
      </c>
      <c r="V52" s="122">
        <v>45859.625</v>
      </c>
      <c r="W52" s="53">
        <v>96.953125</v>
      </c>
      <c r="X52" s="163" t="str">
        <f t="shared" si="0"/>
        <v/>
      </c>
      <c r="Y52" s="163" t="str">
        <f t="shared" si="1"/>
        <v/>
      </c>
    </row>
    <row r="53" spans="1:25">
      <c r="A53" s="164" t="str">
        <f t="shared" ca="1" si="16"/>
        <v/>
      </c>
      <c r="B53" s="44" t="str">
        <f t="shared" ca="1" si="17"/>
        <v/>
      </c>
      <c r="C53" s="31" t="str">
        <f t="shared" ca="1" si="4"/>
        <v/>
      </c>
      <c r="D53" s="32" t="str">
        <f t="shared" ca="1" si="18"/>
        <v/>
      </c>
      <c r="E53" s="71" t="str">
        <f t="shared" ca="1" si="19"/>
        <v/>
      </c>
      <c r="F53" s="31" t="str">
        <f t="shared" ca="1" si="20"/>
        <v/>
      </c>
      <c r="G53" s="32" t="str">
        <f t="shared" ca="1" si="21"/>
        <v/>
      </c>
      <c r="H53" s="4" t="str">
        <f t="shared" ca="1" si="22"/>
        <v/>
      </c>
      <c r="I53" s="31" t="str">
        <f t="shared" ca="1" si="23"/>
        <v/>
      </c>
      <c r="J53" s="32" t="str">
        <f t="shared" ca="1" si="24"/>
        <v/>
      </c>
      <c r="K53" s="71" t="str">
        <f t="shared" ca="1" si="25"/>
        <v/>
      </c>
      <c r="L53" s="31" t="str">
        <f t="shared" ca="1" si="26"/>
        <v/>
      </c>
      <c r="M53" s="32" t="str">
        <f t="shared" ca="1" si="27"/>
        <v/>
      </c>
      <c r="N53" s="77" t="str">
        <f t="shared" ca="1" si="28"/>
        <v/>
      </c>
      <c r="R53" s="122">
        <v>45856.625</v>
      </c>
      <c r="S53" s="53">
        <v>98.609375</v>
      </c>
      <c r="T53" s="122">
        <v>45845.625</v>
      </c>
      <c r="U53" s="53">
        <v>88.873000000000005</v>
      </c>
      <c r="V53" s="122">
        <v>45860.625</v>
      </c>
      <c r="W53" s="53">
        <v>97.46875</v>
      </c>
      <c r="X53" s="163" t="str">
        <f t="shared" si="0"/>
        <v/>
      </c>
      <c r="Y53" s="163" t="str">
        <f t="shared" si="1"/>
        <v/>
      </c>
    </row>
    <row r="54" spans="1:25">
      <c r="A54" s="164" t="str">
        <f t="shared" ca="1" si="16"/>
        <v/>
      </c>
      <c r="B54" s="44" t="str">
        <f t="shared" ca="1" si="17"/>
        <v/>
      </c>
      <c r="C54" s="31" t="str">
        <f t="shared" ca="1" si="4"/>
        <v/>
      </c>
      <c r="D54" s="32" t="str">
        <f t="shared" ca="1" si="18"/>
        <v/>
      </c>
      <c r="E54" s="71" t="str">
        <f t="shared" ca="1" si="19"/>
        <v/>
      </c>
      <c r="F54" s="31" t="str">
        <f t="shared" ca="1" si="20"/>
        <v/>
      </c>
      <c r="G54" s="32" t="str">
        <f t="shared" ca="1" si="21"/>
        <v/>
      </c>
      <c r="H54" s="4" t="str">
        <f t="shared" ca="1" si="22"/>
        <v/>
      </c>
      <c r="I54" s="31" t="str">
        <f t="shared" ca="1" si="23"/>
        <v/>
      </c>
      <c r="J54" s="32" t="str">
        <f t="shared" ca="1" si="24"/>
        <v/>
      </c>
      <c r="K54" s="71" t="str">
        <f t="shared" ca="1" si="25"/>
        <v/>
      </c>
      <c r="L54" s="31" t="str">
        <f t="shared" ca="1" si="26"/>
        <v/>
      </c>
      <c r="M54" s="32" t="str">
        <f t="shared" ca="1" si="27"/>
        <v/>
      </c>
      <c r="N54" s="77" t="str">
        <f t="shared" ca="1" si="28"/>
        <v/>
      </c>
      <c r="R54" s="122">
        <v>45859.625</v>
      </c>
      <c r="S54" s="53">
        <v>98.96875</v>
      </c>
      <c r="T54" s="122">
        <v>45846.625</v>
      </c>
      <c r="U54" s="53">
        <v>88.649000000000001</v>
      </c>
      <c r="V54" s="122">
        <v>45861.625</v>
      </c>
      <c r="W54" s="53">
        <v>96.953125</v>
      </c>
      <c r="X54" s="163" t="str">
        <f t="shared" si="0"/>
        <v/>
      </c>
      <c r="Y54" s="163" t="str">
        <f t="shared" si="1"/>
        <v/>
      </c>
    </row>
    <row r="55" spans="1:25">
      <c r="A55" s="164" t="str">
        <f t="shared" ca="1" si="16"/>
        <v/>
      </c>
      <c r="B55" s="44" t="str">
        <f t="shared" ca="1" si="17"/>
        <v/>
      </c>
      <c r="C55" s="31" t="str">
        <f t="shared" ca="1" si="4"/>
        <v/>
      </c>
      <c r="D55" s="32" t="str">
        <f t="shared" ca="1" si="18"/>
        <v/>
      </c>
      <c r="E55" s="71" t="str">
        <f t="shared" ca="1" si="19"/>
        <v/>
      </c>
      <c r="F55" s="31" t="str">
        <f t="shared" ca="1" si="20"/>
        <v/>
      </c>
      <c r="G55" s="32" t="str">
        <f t="shared" ca="1" si="21"/>
        <v/>
      </c>
      <c r="H55" s="4" t="str">
        <f t="shared" ca="1" si="22"/>
        <v/>
      </c>
      <c r="I55" s="31" t="str">
        <f t="shared" ca="1" si="23"/>
        <v/>
      </c>
      <c r="J55" s="32" t="str">
        <f t="shared" ca="1" si="24"/>
        <v/>
      </c>
      <c r="K55" s="71" t="str">
        <f t="shared" ca="1" si="25"/>
        <v/>
      </c>
      <c r="L55" s="31" t="str">
        <f t="shared" ca="1" si="26"/>
        <v/>
      </c>
      <c r="M55" s="32" t="str">
        <f t="shared" ca="1" si="27"/>
        <v/>
      </c>
      <c r="N55" s="77" t="str">
        <f t="shared" ca="1" si="28"/>
        <v/>
      </c>
      <c r="R55" s="122">
        <v>45860.625</v>
      </c>
      <c r="S55" s="53">
        <v>99.28125</v>
      </c>
      <c r="T55" s="122">
        <v>45847.625</v>
      </c>
      <c r="U55" s="53">
        <v>89.042000000000002</v>
      </c>
      <c r="V55" s="122">
        <v>45862.625</v>
      </c>
      <c r="W55" s="53">
        <v>96.8125</v>
      </c>
      <c r="X55" s="163" t="str">
        <f t="shared" si="0"/>
        <v/>
      </c>
      <c r="Y55" s="163" t="str">
        <f t="shared" si="1"/>
        <v/>
      </c>
    </row>
    <row r="56" spans="1:25">
      <c r="A56" s="164" t="str">
        <f t="shared" ca="1" si="16"/>
        <v/>
      </c>
      <c r="B56" s="44" t="str">
        <f t="shared" ca="1" si="17"/>
        <v/>
      </c>
      <c r="C56" s="31" t="str">
        <f t="shared" ca="1" si="4"/>
        <v/>
      </c>
      <c r="D56" s="32" t="str">
        <f t="shared" ca="1" si="18"/>
        <v/>
      </c>
      <c r="E56" s="71" t="str">
        <f t="shared" ca="1" si="19"/>
        <v/>
      </c>
      <c r="F56" s="31" t="str">
        <f t="shared" ca="1" si="20"/>
        <v/>
      </c>
      <c r="G56" s="32" t="str">
        <f t="shared" ca="1" si="21"/>
        <v/>
      </c>
      <c r="H56" s="4" t="str">
        <f t="shared" ca="1" si="22"/>
        <v/>
      </c>
      <c r="I56" s="31" t="str">
        <f t="shared" ca="1" si="23"/>
        <v/>
      </c>
      <c r="J56" s="32" t="str">
        <f t="shared" ca="1" si="24"/>
        <v/>
      </c>
      <c r="K56" s="71" t="str">
        <f t="shared" ca="1" si="25"/>
        <v/>
      </c>
      <c r="L56" s="31" t="str">
        <f t="shared" ca="1" si="26"/>
        <v/>
      </c>
      <c r="M56" s="32" t="str">
        <f t="shared" ca="1" si="27"/>
        <v/>
      </c>
      <c r="N56" s="77" t="str">
        <f t="shared" ca="1" si="28"/>
        <v/>
      </c>
      <c r="R56" s="122">
        <v>45861.625</v>
      </c>
      <c r="S56" s="53">
        <v>98.90625</v>
      </c>
      <c r="T56" s="122">
        <v>45848.625</v>
      </c>
      <c r="U56" s="53">
        <v>89.186000000000007</v>
      </c>
      <c r="V56" s="122">
        <v>45863.625</v>
      </c>
      <c r="W56" s="53">
        <v>97.34375</v>
      </c>
      <c r="X56" s="163" t="str">
        <f t="shared" si="0"/>
        <v/>
      </c>
      <c r="Y56" s="163" t="str">
        <f t="shared" si="1"/>
        <v/>
      </c>
    </row>
    <row r="57" spans="1:25">
      <c r="A57" s="164" t="str">
        <f t="shared" ca="1" si="16"/>
        <v/>
      </c>
      <c r="B57" s="44" t="str">
        <f t="shared" ca="1" si="17"/>
        <v/>
      </c>
      <c r="C57" s="31" t="str">
        <f t="shared" ca="1" si="4"/>
        <v/>
      </c>
      <c r="D57" s="32" t="str">
        <f t="shared" ca="1" si="18"/>
        <v/>
      </c>
      <c r="E57" s="71" t="str">
        <f t="shared" ca="1" si="19"/>
        <v/>
      </c>
      <c r="F57" s="31" t="str">
        <f t="shared" ca="1" si="20"/>
        <v/>
      </c>
      <c r="G57" s="32" t="str">
        <f t="shared" ca="1" si="21"/>
        <v/>
      </c>
      <c r="H57" s="4" t="str">
        <f t="shared" ca="1" si="22"/>
        <v/>
      </c>
      <c r="I57" s="31" t="str">
        <f t="shared" ca="1" si="23"/>
        <v/>
      </c>
      <c r="J57" s="32" t="str">
        <f t="shared" ca="1" si="24"/>
        <v/>
      </c>
      <c r="K57" s="71" t="str">
        <f t="shared" ca="1" si="25"/>
        <v/>
      </c>
      <c r="L57" s="31" t="str">
        <f t="shared" ca="1" si="26"/>
        <v/>
      </c>
      <c r="M57" s="32" t="str">
        <f t="shared" ca="1" si="27"/>
        <v/>
      </c>
      <c r="N57" s="77" t="str">
        <f t="shared" ca="1" si="28"/>
        <v/>
      </c>
      <c r="R57" s="122">
        <v>45862.625</v>
      </c>
      <c r="S57" s="53">
        <v>98.734375</v>
      </c>
      <c r="T57" s="122">
        <v>45849.625</v>
      </c>
      <c r="U57" s="53">
        <v>88.834000000000003</v>
      </c>
      <c r="V57" s="122">
        <v>45866.625</v>
      </c>
      <c r="W57" s="53">
        <v>96.765625</v>
      </c>
      <c r="X57" s="163" t="str">
        <f t="shared" si="0"/>
        <v/>
      </c>
      <c r="Y57" s="163" t="str">
        <f t="shared" si="1"/>
        <v/>
      </c>
    </row>
    <row r="58" spans="1:25">
      <c r="A58" s="164" t="str">
        <f t="shared" ca="1" si="16"/>
        <v/>
      </c>
      <c r="B58" s="44" t="str">
        <f t="shared" ca="1" si="17"/>
        <v/>
      </c>
      <c r="C58" s="31" t="str">
        <f t="shared" ca="1" si="4"/>
        <v/>
      </c>
      <c r="D58" s="32" t="str">
        <f t="shared" ca="1" si="18"/>
        <v/>
      </c>
      <c r="E58" s="71" t="str">
        <f t="shared" ca="1" si="19"/>
        <v/>
      </c>
      <c r="F58" s="31" t="str">
        <f t="shared" ca="1" si="20"/>
        <v/>
      </c>
      <c r="G58" s="32" t="str">
        <f t="shared" ca="1" si="21"/>
        <v/>
      </c>
      <c r="H58" s="4" t="str">
        <f t="shared" ca="1" si="22"/>
        <v/>
      </c>
      <c r="I58" s="31" t="str">
        <f t="shared" ca="1" si="23"/>
        <v/>
      </c>
      <c r="J58" s="32" t="str">
        <f t="shared" ca="1" si="24"/>
        <v/>
      </c>
      <c r="K58" s="71" t="str">
        <f t="shared" ca="1" si="25"/>
        <v/>
      </c>
      <c r="L58" s="31" t="str">
        <f t="shared" ca="1" si="26"/>
        <v/>
      </c>
      <c r="M58" s="32" t="str">
        <f t="shared" ca="1" si="27"/>
        <v/>
      </c>
      <c r="N58" s="77" t="str">
        <f t="shared" ca="1" si="28"/>
        <v/>
      </c>
      <c r="R58" s="122">
        <v>45863.625</v>
      </c>
      <c r="S58" s="53">
        <v>98.953125</v>
      </c>
      <c r="T58" s="122">
        <v>45852.625</v>
      </c>
      <c r="U58" s="53">
        <v>88.548000000000002</v>
      </c>
      <c r="V58" s="122">
        <v>45867.625</v>
      </c>
      <c r="W58" s="53">
        <v>98.328125</v>
      </c>
      <c r="X58" s="163" t="str">
        <f t="shared" si="0"/>
        <v/>
      </c>
      <c r="Y58" s="163" t="str">
        <f t="shared" si="1"/>
        <v/>
      </c>
    </row>
    <row r="59" spans="1:25">
      <c r="A59" s="164" t="str">
        <f t="shared" ca="1" si="16"/>
        <v/>
      </c>
      <c r="B59" s="44" t="str">
        <f t="shared" ca="1" si="17"/>
        <v/>
      </c>
      <c r="C59" s="31" t="str">
        <f t="shared" ca="1" si="4"/>
        <v/>
      </c>
      <c r="D59" s="32" t="str">
        <f t="shared" ca="1" si="18"/>
        <v/>
      </c>
      <c r="E59" s="71" t="str">
        <f t="shared" ca="1" si="19"/>
        <v/>
      </c>
      <c r="F59" s="31" t="str">
        <f t="shared" ca="1" si="20"/>
        <v/>
      </c>
      <c r="G59" s="32" t="str">
        <f t="shared" ca="1" si="21"/>
        <v/>
      </c>
      <c r="H59" s="4" t="str">
        <f t="shared" ca="1" si="22"/>
        <v/>
      </c>
      <c r="I59" s="31" t="str">
        <f t="shared" ca="1" si="23"/>
        <v/>
      </c>
      <c r="J59" s="32" t="str">
        <f t="shared" ca="1" si="24"/>
        <v/>
      </c>
      <c r="K59" s="71" t="str">
        <f t="shared" ca="1" si="25"/>
        <v/>
      </c>
      <c r="L59" s="31" t="str">
        <f t="shared" ca="1" si="26"/>
        <v/>
      </c>
      <c r="M59" s="32" t="str">
        <f t="shared" ca="1" si="27"/>
        <v/>
      </c>
      <c r="N59" s="77" t="str">
        <f t="shared" ca="1" si="28"/>
        <v/>
      </c>
      <c r="R59" s="122">
        <v>45866.625</v>
      </c>
      <c r="S59" s="53">
        <v>98.71875</v>
      </c>
      <c r="T59" s="122">
        <v>45853.625</v>
      </c>
      <c r="U59" s="53">
        <v>88.222999999999999</v>
      </c>
      <c r="V59" s="122">
        <v>45868.625</v>
      </c>
      <c r="W59" s="53">
        <v>97.75</v>
      </c>
      <c r="X59" s="163" t="str">
        <f t="shared" si="0"/>
        <v/>
      </c>
      <c r="Y59" s="163" t="str">
        <f t="shared" si="1"/>
        <v/>
      </c>
    </row>
    <row r="60" spans="1:25">
      <c r="A60" s="164" t="str">
        <f t="shared" ca="1" si="16"/>
        <v/>
      </c>
      <c r="B60" s="44" t="str">
        <f t="shared" ca="1" si="17"/>
        <v/>
      </c>
      <c r="C60" s="31" t="str">
        <f t="shared" ca="1" si="4"/>
        <v/>
      </c>
      <c r="D60" s="32" t="str">
        <f t="shared" ca="1" si="18"/>
        <v/>
      </c>
      <c r="E60" s="71" t="str">
        <f t="shared" ca="1" si="19"/>
        <v/>
      </c>
      <c r="F60" s="31" t="str">
        <f t="shared" ca="1" si="20"/>
        <v/>
      </c>
      <c r="G60" s="32" t="str">
        <f t="shared" ca="1" si="21"/>
        <v/>
      </c>
      <c r="H60" s="4" t="str">
        <f t="shared" ca="1" si="22"/>
        <v/>
      </c>
      <c r="I60" s="31" t="str">
        <f t="shared" ca="1" si="23"/>
        <v/>
      </c>
      <c r="J60" s="32" t="str">
        <f t="shared" ca="1" si="24"/>
        <v/>
      </c>
      <c r="K60" s="71" t="str">
        <f t="shared" ca="1" si="25"/>
        <v/>
      </c>
      <c r="L60" s="31" t="str">
        <f t="shared" ca="1" si="26"/>
        <v/>
      </c>
      <c r="M60" s="32" t="str">
        <f t="shared" ca="1" si="27"/>
        <v/>
      </c>
      <c r="N60" s="77" t="str">
        <f t="shared" ca="1" si="28"/>
        <v/>
      </c>
      <c r="R60" s="122">
        <v>45867.625</v>
      </c>
      <c r="S60" s="53">
        <v>99.4375</v>
      </c>
      <c r="T60" s="122">
        <v>45854.625</v>
      </c>
      <c r="U60" s="53">
        <v>88.09</v>
      </c>
      <c r="V60" s="122">
        <v>45869.625</v>
      </c>
      <c r="W60" s="53">
        <v>97.828125</v>
      </c>
      <c r="X60" s="163" t="str">
        <f t="shared" si="0"/>
        <v/>
      </c>
      <c r="Y60" s="163" t="str">
        <f t="shared" si="1"/>
        <v/>
      </c>
    </row>
    <row r="61" spans="1:25">
      <c r="A61" s="164" t="str">
        <f t="shared" ca="1" si="16"/>
        <v/>
      </c>
      <c r="B61" s="44" t="str">
        <f t="shared" ca="1" si="17"/>
        <v/>
      </c>
      <c r="C61" s="31" t="str">
        <f t="shared" ca="1" si="4"/>
        <v/>
      </c>
      <c r="D61" s="32" t="str">
        <f t="shared" ca="1" si="18"/>
        <v/>
      </c>
      <c r="E61" s="71" t="str">
        <f t="shared" ca="1" si="19"/>
        <v/>
      </c>
      <c r="F61" s="31" t="str">
        <f t="shared" ca="1" si="20"/>
        <v/>
      </c>
      <c r="G61" s="32" t="str">
        <f t="shared" ca="1" si="21"/>
        <v/>
      </c>
      <c r="H61" s="4" t="str">
        <f t="shared" ca="1" si="22"/>
        <v/>
      </c>
      <c r="I61" s="31" t="str">
        <f t="shared" ca="1" si="23"/>
        <v/>
      </c>
      <c r="J61" s="32" t="str">
        <f t="shared" ca="1" si="24"/>
        <v/>
      </c>
      <c r="K61" s="71" t="str">
        <f t="shared" ca="1" si="25"/>
        <v/>
      </c>
      <c r="L61" s="31" t="str">
        <f t="shared" ca="1" si="26"/>
        <v/>
      </c>
      <c r="M61" s="32" t="str">
        <f t="shared" ca="1" si="27"/>
        <v/>
      </c>
      <c r="N61" s="77" t="str">
        <f t="shared" ca="1" si="28"/>
        <v/>
      </c>
      <c r="R61" s="122">
        <v>45868.625</v>
      </c>
      <c r="S61" s="53">
        <v>99.078125</v>
      </c>
      <c r="T61" s="122">
        <v>45855.625</v>
      </c>
      <c r="U61" s="53">
        <v>88.257000000000005</v>
      </c>
      <c r="V61" s="122">
        <v>45870.625</v>
      </c>
      <c r="W61" s="53">
        <v>99.046875</v>
      </c>
      <c r="X61" s="163" t="str">
        <f t="shared" si="0"/>
        <v/>
      </c>
      <c r="Y61" s="163" t="str">
        <f t="shared" si="1"/>
        <v/>
      </c>
    </row>
    <row r="62" spans="1:25">
      <c r="A62" s="164" t="str">
        <f t="shared" ca="1" si="16"/>
        <v/>
      </c>
      <c r="B62" s="44" t="str">
        <f t="shared" ca="1" si="17"/>
        <v/>
      </c>
      <c r="C62" s="31" t="str">
        <f t="shared" ca="1" si="4"/>
        <v/>
      </c>
      <c r="D62" s="32" t="str">
        <f t="shared" ca="1" si="18"/>
        <v/>
      </c>
      <c r="E62" s="71" t="str">
        <f t="shared" ca="1" si="19"/>
        <v/>
      </c>
      <c r="F62" s="31" t="str">
        <f t="shared" ca="1" si="20"/>
        <v/>
      </c>
      <c r="G62" s="32" t="str">
        <f t="shared" ca="1" si="21"/>
        <v/>
      </c>
      <c r="H62" s="4" t="str">
        <f t="shared" ca="1" si="22"/>
        <v/>
      </c>
      <c r="I62" s="31" t="str">
        <f t="shared" ca="1" si="23"/>
        <v/>
      </c>
      <c r="J62" s="32" t="str">
        <f t="shared" ca="1" si="24"/>
        <v/>
      </c>
      <c r="K62" s="71" t="str">
        <f t="shared" ca="1" si="25"/>
        <v/>
      </c>
      <c r="L62" s="31" t="str">
        <f t="shared" ca="1" si="26"/>
        <v/>
      </c>
      <c r="M62" s="32" t="str">
        <f t="shared" ca="1" si="27"/>
        <v/>
      </c>
      <c r="N62" s="77" t="str">
        <f t="shared" ca="1" si="28"/>
        <v/>
      </c>
      <c r="R62" s="122">
        <v>45869.625</v>
      </c>
      <c r="S62" s="53">
        <v>99.140625</v>
      </c>
      <c r="T62" s="122">
        <v>45856.625</v>
      </c>
      <c r="U62" s="53">
        <v>88.397000000000006</v>
      </c>
      <c r="V62" s="122">
        <v>45873.625</v>
      </c>
      <c r="W62" s="53">
        <v>99.296875</v>
      </c>
      <c r="X62" s="163" t="str">
        <f t="shared" si="0"/>
        <v/>
      </c>
      <c r="Y62" s="163" t="str">
        <f t="shared" si="1"/>
        <v/>
      </c>
    </row>
    <row r="63" spans="1:25">
      <c r="A63" s="164" t="str">
        <f t="shared" ca="1" si="16"/>
        <v/>
      </c>
      <c r="B63" s="44" t="str">
        <f t="shared" ca="1" si="17"/>
        <v/>
      </c>
      <c r="C63" s="31" t="str">
        <f t="shared" ca="1" si="4"/>
        <v/>
      </c>
      <c r="D63" s="32" t="str">
        <f t="shared" ca="1" si="18"/>
        <v/>
      </c>
      <c r="E63" s="71" t="str">
        <f t="shared" ca="1" si="19"/>
        <v/>
      </c>
      <c r="F63" s="31" t="str">
        <f t="shared" ca="1" si="20"/>
        <v/>
      </c>
      <c r="G63" s="32" t="str">
        <f t="shared" ca="1" si="21"/>
        <v/>
      </c>
      <c r="H63" s="4" t="str">
        <f t="shared" ca="1" si="22"/>
        <v/>
      </c>
      <c r="I63" s="31" t="str">
        <f t="shared" ca="1" si="23"/>
        <v/>
      </c>
      <c r="J63" s="32" t="str">
        <f t="shared" ca="1" si="24"/>
        <v/>
      </c>
      <c r="K63" s="71" t="str">
        <f t="shared" ca="1" si="25"/>
        <v/>
      </c>
      <c r="L63" s="31" t="str">
        <f t="shared" ca="1" si="26"/>
        <v/>
      </c>
      <c r="M63" s="32" t="str">
        <f t="shared" ca="1" si="27"/>
        <v/>
      </c>
      <c r="N63" s="77" t="str">
        <f t="shared" ca="1" si="28"/>
        <v/>
      </c>
      <c r="R63" s="122">
        <v>45870.625</v>
      </c>
      <c r="S63" s="53">
        <v>100.296875</v>
      </c>
      <c r="T63" s="122">
        <v>45859.625</v>
      </c>
      <c r="U63" s="53">
        <v>88.954999999999998</v>
      </c>
      <c r="V63" s="122">
        <v>45874.625</v>
      </c>
      <c r="W63" s="53">
        <v>99.625</v>
      </c>
      <c r="X63" s="163" t="str">
        <f t="shared" si="0"/>
        <v/>
      </c>
      <c r="Y63" s="163" t="str">
        <f t="shared" si="1"/>
        <v/>
      </c>
    </row>
    <row r="64" spans="1:25">
      <c r="A64" s="164" t="str">
        <f t="shared" ca="1" si="16"/>
        <v/>
      </c>
      <c r="B64" s="44" t="str">
        <f t="shared" ca="1" si="17"/>
        <v/>
      </c>
      <c r="C64" s="31" t="str">
        <f t="shared" ca="1" si="4"/>
        <v/>
      </c>
      <c r="D64" s="32" t="str">
        <f t="shared" ca="1" si="18"/>
        <v/>
      </c>
      <c r="E64" s="71" t="str">
        <f t="shared" ca="1" si="19"/>
        <v/>
      </c>
      <c r="F64" s="31" t="str">
        <f t="shared" ca="1" si="20"/>
        <v/>
      </c>
      <c r="G64" s="32" t="str">
        <f t="shared" ca="1" si="21"/>
        <v/>
      </c>
      <c r="H64" s="4" t="str">
        <f t="shared" ca="1" si="22"/>
        <v/>
      </c>
      <c r="I64" s="31" t="str">
        <f t="shared" ca="1" si="23"/>
        <v/>
      </c>
      <c r="J64" s="32" t="str">
        <f t="shared" ca="1" si="24"/>
        <v/>
      </c>
      <c r="K64" s="71" t="str">
        <f t="shared" ca="1" si="25"/>
        <v/>
      </c>
      <c r="L64" s="31" t="str">
        <f t="shared" ca="1" si="26"/>
        <v/>
      </c>
      <c r="M64" s="32" t="str">
        <f t="shared" ca="1" si="27"/>
        <v/>
      </c>
      <c r="N64" s="77" t="str">
        <f t="shared" ca="1" si="28"/>
        <v/>
      </c>
      <c r="R64" s="122">
        <v>45873.625</v>
      </c>
      <c r="S64" s="53">
        <v>100.40625</v>
      </c>
      <c r="T64" s="122">
        <v>45860.625</v>
      </c>
      <c r="U64" s="53">
        <v>89.116</v>
      </c>
      <c r="V64" s="122">
        <v>45875.625</v>
      </c>
      <c r="W64" s="53">
        <v>99</v>
      </c>
      <c r="X64" s="163" t="str">
        <f t="shared" si="0"/>
        <v/>
      </c>
      <c r="Y64" s="163" t="str">
        <f t="shared" si="1"/>
        <v/>
      </c>
    </row>
    <row r="65" spans="1:25">
      <c r="A65" s="164" t="str">
        <f t="shared" ca="1" si="16"/>
        <v/>
      </c>
      <c r="B65" s="44" t="str">
        <f t="shared" ca="1" si="17"/>
        <v/>
      </c>
      <c r="C65" s="31" t="str">
        <f t="shared" ca="1" si="4"/>
        <v/>
      </c>
      <c r="D65" s="32" t="str">
        <f t="shared" ca="1" si="18"/>
        <v/>
      </c>
      <c r="E65" s="71" t="str">
        <f t="shared" ca="1" si="19"/>
        <v/>
      </c>
      <c r="F65" s="31" t="str">
        <f t="shared" ca="1" si="20"/>
        <v/>
      </c>
      <c r="G65" s="32" t="str">
        <f t="shared" ca="1" si="21"/>
        <v/>
      </c>
      <c r="H65" s="4" t="str">
        <f t="shared" ca="1" si="22"/>
        <v/>
      </c>
      <c r="I65" s="31" t="str">
        <f t="shared" ca="1" si="23"/>
        <v/>
      </c>
      <c r="J65" s="32" t="str">
        <f t="shared" ca="1" si="24"/>
        <v/>
      </c>
      <c r="K65" s="71" t="str">
        <f t="shared" ca="1" si="25"/>
        <v/>
      </c>
      <c r="L65" s="31" t="str">
        <f t="shared" ca="1" si="26"/>
        <v/>
      </c>
      <c r="M65" s="32" t="str">
        <f t="shared" ca="1" si="27"/>
        <v/>
      </c>
      <c r="N65" s="77" t="str">
        <f t="shared" ca="1" si="28"/>
        <v/>
      </c>
      <c r="R65" s="122">
        <v>45874.625</v>
      </c>
      <c r="S65" s="53">
        <v>100.390625</v>
      </c>
      <c r="T65" s="122">
        <v>45861.625</v>
      </c>
      <c r="U65" s="53">
        <v>88.831999999999994</v>
      </c>
      <c r="V65" s="122">
        <v>45876.625</v>
      </c>
      <c r="W65" s="53">
        <v>98.84375</v>
      </c>
      <c r="X65" s="163" t="str">
        <f t="shared" si="0"/>
        <v/>
      </c>
      <c r="Y65" s="163" t="str">
        <f t="shared" si="1"/>
        <v/>
      </c>
    </row>
    <row r="66" spans="1:25">
      <c r="A66" s="164" t="str">
        <f t="shared" ca="1" si="16"/>
        <v/>
      </c>
      <c r="B66" s="44" t="str">
        <f t="shared" ca="1" si="17"/>
        <v/>
      </c>
      <c r="C66" s="31" t="str">
        <f t="shared" ca="1" si="4"/>
        <v/>
      </c>
      <c r="D66" s="32" t="str">
        <f t="shared" ca="1" si="18"/>
        <v/>
      </c>
      <c r="E66" s="71" t="str">
        <f t="shared" ca="1" si="19"/>
        <v/>
      </c>
      <c r="F66" s="31" t="str">
        <f t="shared" ca="1" si="20"/>
        <v/>
      </c>
      <c r="G66" s="32" t="str">
        <f t="shared" ca="1" si="21"/>
        <v/>
      </c>
      <c r="H66" s="4" t="str">
        <f t="shared" ca="1" si="22"/>
        <v/>
      </c>
      <c r="I66" s="31" t="str">
        <f t="shared" ca="1" si="23"/>
        <v/>
      </c>
      <c r="J66" s="32" t="str">
        <f t="shared" ca="1" si="24"/>
        <v/>
      </c>
      <c r="K66" s="71" t="str">
        <f t="shared" ca="1" si="25"/>
        <v/>
      </c>
      <c r="L66" s="31" t="str">
        <f t="shared" ca="1" si="26"/>
        <v/>
      </c>
      <c r="M66" s="32" t="str">
        <f t="shared" ca="1" si="27"/>
        <v/>
      </c>
      <c r="N66" s="77" t="str">
        <f t="shared" ca="1" si="28"/>
        <v/>
      </c>
      <c r="R66" s="122">
        <v>45875.625</v>
      </c>
      <c r="S66" s="53">
        <v>100.234375</v>
      </c>
      <c r="T66" s="122">
        <v>45862.625</v>
      </c>
      <c r="U66" s="53">
        <v>88.843000000000004</v>
      </c>
      <c r="V66" s="122">
        <v>45877.625</v>
      </c>
      <c r="W66" s="53">
        <v>98.375</v>
      </c>
      <c r="X66" s="163" t="str">
        <f t="shared" si="0"/>
        <v/>
      </c>
      <c r="Y66" s="163" t="str">
        <f t="shared" si="1"/>
        <v/>
      </c>
    </row>
    <row r="67" spans="1:25">
      <c r="A67" s="164" t="str">
        <f t="shared" ca="1" si="16"/>
        <v/>
      </c>
      <c r="B67" s="44" t="str">
        <f t="shared" ca="1" si="17"/>
        <v/>
      </c>
      <c r="C67" s="31" t="str">
        <f t="shared" ca="1" si="4"/>
        <v/>
      </c>
      <c r="D67" s="32" t="str">
        <f t="shared" ca="1" si="18"/>
        <v/>
      </c>
      <c r="E67" s="71" t="str">
        <f t="shared" ca="1" si="19"/>
        <v/>
      </c>
      <c r="F67" s="31" t="str">
        <f t="shared" ca="1" si="20"/>
        <v/>
      </c>
      <c r="G67" s="32" t="str">
        <f t="shared" ca="1" si="21"/>
        <v/>
      </c>
      <c r="H67" s="4" t="str">
        <f t="shared" ca="1" si="22"/>
        <v/>
      </c>
      <c r="I67" s="31" t="str">
        <f t="shared" ca="1" si="23"/>
        <v/>
      </c>
      <c r="J67" s="32" t="str">
        <f t="shared" ca="1" si="24"/>
        <v/>
      </c>
      <c r="K67" s="71" t="str">
        <f t="shared" ca="1" si="25"/>
        <v/>
      </c>
      <c r="L67" s="31" t="str">
        <f t="shared" ca="1" si="26"/>
        <v/>
      </c>
      <c r="M67" s="32" t="str">
        <f t="shared" ca="1" si="27"/>
        <v/>
      </c>
      <c r="N67" s="77" t="str">
        <f t="shared" ca="1" si="28"/>
        <v/>
      </c>
      <c r="R67" s="122">
        <v>45876.625</v>
      </c>
      <c r="S67" s="53">
        <v>100.171875</v>
      </c>
      <c r="T67" s="122">
        <v>45863.625</v>
      </c>
      <c r="U67" s="53">
        <v>88.879000000000005</v>
      </c>
      <c r="V67" s="122">
        <v>45880.625</v>
      </c>
      <c r="W67" s="53">
        <v>98.46875</v>
      </c>
      <c r="X67" s="163" t="str">
        <f t="shared" si="0"/>
        <v/>
      </c>
      <c r="Y67" s="163" t="str">
        <f t="shared" si="1"/>
        <v/>
      </c>
    </row>
    <row r="68" spans="1:25">
      <c r="A68" s="164" t="str">
        <f t="shared" ca="1" si="16"/>
        <v/>
      </c>
      <c r="B68" s="44" t="str">
        <f t="shared" ca="1" si="17"/>
        <v/>
      </c>
      <c r="C68" s="31" t="str">
        <f t="shared" ca="1" si="4"/>
        <v/>
      </c>
      <c r="D68" s="32" t="str">
        <f t="shared" ca="1" si="18"/>
        <v/>
      </c>
      <c r="E68" s="71" t="str">
        <f t="shared" ca="1" si="19"/>
        <v/>
      </c>
      <c r="F68" s="31" t="str">
        <f t="shared" ca="1" si="20"/>
        <v/>
      </c>
      <c r="G68" s="32" t="str">
        <f t="shared" ca="1" si="21"/>
        <v/>
      </c>
      <c r="H68" s="4" t="str">
        <f t="shared" ca="1" si="22"/>
        <v/>
      </c>
      <c r="I68" s="31" t="str">
        <f t="shared" ca="1" si="23"/>
        <v/>
      </c>
      <c r="J68" s="32" t="str">
        <f t="shared" ca="1" si="24"/>
        <v/>
      </c>
      <c r="K68" s="71" t="str">
        <f t="shared" ca="1" si="25"/>
        <v/>
      </c>
      <c r="L68" s="31" t="str">
        <f t="shared" ca="1" si="26"/>
        <v/>
      </c>
      <c r="M68" s="32" t="str">
        <f t="shared" ca="1" si="27"/>
        <v/>
      </c>
      <c r="N68" s="77" t="str">
        <f t="shared" ca="1" si="28"/>
        <v/>
      </c>
      <c r="R68" s="122">
        <v>45877.625</v>
      </c>
      <c r="S68" s="53">
        <v>99.859375</v>
      </c>
      <c r="T68" s="122">
        <v>45866.625</v>
      </c>
      <c r="U68" s="53">
        <v>89.033000000000001</v>
      </c>
      <c r="V68" s="122">
        <v>45881.625</v>
      </c>
      <c r="W68" s="53">
        <v>97.953125</v>
      </c>
      <c r="X68" s="163" t="str">
        <f t="shared" ref="X68:X131" si="29">IF(COUNTIF(R:R,P68)*COUNTIF(T:T,P68)*COUNTIF(V:V,P68),P68,"")</f>
        <v/>
      </c>
      <c r="Y68" s="163" t="str">
        <f t="shared" ref="Y68:Y131" si="30">IF(X68&gt;$A$14,X68,"")</f>
        <v/>
      </c>
    </row>
    <row r="69" spans="1:25">
      <c r="A69" s="164" t="str">
        <f t="shared" ca="1" si="16"/>
        <v/>
      </c>
      <c r="B69" s="44" t="str">
        <f t="shared" ca="1" si="17"/>
        <v/>
      </c>
      <c r="C69" s="31" t="str">
        <f t="shared" ca="1" si="4"/>
        <v/>
      </c>
      <c r="D69" s="32" t="str">
        <f t="shared" ca="1" si="18"/>
        <v/>
      </c>
      <c r="E69" s="71" t="str">
        <f t="shared" ca="1" si="19"/>
        <v/>
      </c>
      <c r="F69" s="31" t="str">
        <f t="shared" ca="1" si="20"/>
        <v/>
      </c>
      <c r="G69" s="32" t="str">
        <f t="shared" ca="1" si="21"/>
        <v/>
      </c>
      <c r="H69" s="4" t="str">
        <f t="shared" ca="1" si="22"/>
        <v/>
      </c>
      <c r="I69" s="31" t="str">
        <f t="shared" ca="1" si="23"/>
        <v/>
      </c>
      <c r="J69" s="32" t="str">
        <f t="shared" ca="1" si="24"/>
        <v/>
      </c>
      <c r="K69" s="71" t="str">
        <f t="shared" ca="1" si="25"/>
        <v/>
      </c>
      <c r="L69" s="31" t="str">
        <f t="shared" ca="1" si="26"/>
        <v/>
      </c>
      <c r="M69" s="32" t="str">
        <f t="shared" ca="1" si="27"/>
        <v/>
      </c>
      <c r="N69" s="77" t="str">
        <f t="shared" ca="1" si="28"/>
        <v/>
      </c>
      <c r="R69" s="122">
        <v>45880.625</v>
      </c>
      <c r="S69" s="53">
        <v>99.921875</v>
      </c>
      <c r="T69" s="122">
        <v>45867.625</v>
      </c>
      <c r="U69" s="53">
        <v>89.569000000000003</v>
      </c>
      <c r="V69" s="122">
        <v>45882.625</v>
      </c>
      <c r="W69" s="53">
        <v>98.765625</v>
      </c>
      <c r="X69" s="163" t="str">
        <f t="shared" si="29"/>
        <v/>
      </c>
      <c r="Y69" s="163" t="str">
        <f t="shared" si="30"/>
        <v/>
      </c>
    </row>
    <row r="70" spans="1:25">
      <c r="A70" s="164" t="str">
        <f t="shared" ca="1" si="16"/>
        <v/>
      </c>
      <c r="B70" s="44" t="str">
        <f t="shared" ca="1" si="17"/>
        <v/>
      </c>
      <c r="C70" s="31" t="str">
        <f t="shared" ca="1" si="4"/>
        <v/>
      </c>
      <c r="D70" s="32" t="str">
        <f t="shared" ca="1" si="18"/>
        <v/>
      </c>
      <c r="E70" s="71" t="str">
        <f t="shared" ca="1" si="19"/>
        <v/>
      </c>
      <c r="F70" s="31" t="str">
        <f t="shared" ca="1" si="20"/>
        <v/>
      </c>
      <c r="G70" s="32" t="str">
        <f t="shared" ca="1" si="21"/>
        <v/>
      </c>
      <c r="H70" s="4" t="str">
        <f t="shared" ca="1" si="22"/>
        <v/>
      </c>
      <c r="I70" s="31" t="str">
        <f t="shared" ca="1" si="23"/>
        <v/>
      </c>
      <c r="J70" s="32" t="str">
        <f t="shared" ca="1" si="24"/>
        <v/>
      </c>
      <c r="K70" s="71" t="str">
        <f t="shared" ca="1" si="25"/>
        <v/>
      </c>
      <c r="L70" s="31" t="str">
        <f t="shared" ca="1" si="26"/>
        <v/>
      </c>
      <c r="M70" s="32" t="str">
        <f t="shared" ca="1" si="27"/>
        <v/>
      </c>
      <c r="N70" s="77" t="str">
        <f t="shared" ca="1" si="28"/>
        <v/>
      </c>
      <c r="R70" s="122">
        <v>45881.625</v>
      </c>
      <c r="S70" s="53">
        <v>99.796875</v>
      </c>
      <c r="T70" s="122">
        <v>45868.625</v>
      </c>
      <c r="U70" s="53">
        <v>89.222999999999999</v>
      </c>
      <c r="V70" s="122">
        <v>45883.625</v>
      </c>
      <c r="W70" s="53">
        <v>98</v>
      </c>
      <c r="X70" s="163" t="str">
        <f t="shared" si="29"/>
        <v/>
      </c>
      <c r="Y70" s="163" t="str">
        <f t="shared" si="30"/>
        <v/>
      </c>
    </row>
    <row r="71" spans="1:25">
      <c r="A71" s="164" t="str">
        <f t="shared" ca="1" si="16"/>
        <v/>
      </c>
      <c r="B71" s="44" t="str">
        <f t="shared" ca="1" si="17"/>
        <v/>
      </c>
      <c r="C71" s="31" t="str">
        <f t="shared" ca="1" si="4"/>
        <v/>
      </c>
      <c r="D71" s="32" t="str">
        <f t="shared" ca="1" si="18"/>
        <v/>
      </c>
      <c r="E71" s="71" t="str">
        <f t="shared" ca="1" si="19"/>
        <v/>
      </c>
      <c r="F71" s="31" t="str">
        <f t="shared" ca="1" si="20"/>
        <v/>
      </c>
      <c r="G71" s="32" t="str">
        <f t="shared" ca="1" si="21"/>
        <v/>
      </c>
      <c r="H71" s="4" t="str">
        <f t="shared" ca="1" si="22"/>
        <v/>
      </c>
      <c r="I71" s="31" t="str">
        <f t="shared" ca="1" si="23"/>
        <v/>
      </c>
      <c r="J71" s="32" t="str">
        <f t="shared" ca="1" si="24"/>
        <v/>
      </c>
      <c r="K71" s="71" t="str">
        <f t="shared" ca="1" si="25"/>
        <v/>
      </c>
      <c r="L71" s="31" t="str">
        <f t="shared" ca="1" si="26"/>
        <v/>
      </c>
      <c r="M71" s="32" t="str">
        <f t="shared" ca="1" si="27"/>
        <v/>
      </c>
      <c r="N71" s="77" t="str">
        <f t="shared" ca="1" si="28"/>
        <v/>
      </c>
      <c r="R71" s="122">
        <v>45882.625</v>
      </c>
      <c r="S71" s="53">
        <v>100.21875</v>
      </c>
      <c r="T71" s="122">
        <v>45869.625</v>
      </c>
      <c r="U71" s="53">
        <v>89.516999999999996</v>
      </c>
      <c r="V71" s="122">
        <v>45884.625</v>
      </c>
      <c r="W71" s="53">
        <v>97.328125</v>
      </c>
      <c r="X71" s="163" t="str">
        <f t="shared" si="29"/>
        <v/>
      </c>
      <c r="Y71" s="163" t="str">
        <f t="shared" si="30"/>
        <v/>
      </c>
    </row>
    <row r="72" spans="1:25">
      <c r="A72" s="164" t="str">
        <f t="shared" ca="1" si="16"/>
        <v/>
      </c>
      <c r="B72" s="44" t="str">
        <f t="shared" ca="1" si="17"/>
        <v/>
      </c>
      <c r="C72" s="31" t="str">
        <f t="shared" ca="1" si="4"/>
        <v/>
      </c>
      <c r="D72" s="32" t="str">
        <f t="shared" ca="1" si="18"/>
        <v/>
      </c>
      <c r="E72" s="71" t="str">
        <f t="shared" ca="1" si="19"/>
        <v/>
      </c>
      <c r="F72" s="31" t="str">
        <f t="shared" ca="1" si="20"/>
        <v/>
      </c>
      <c r="G72" s="32" t="str">
        <f t="shared" ca="1" si="21"/>
        <v/>
      </c>
      <c r="H72" s="4" t="str">
        <f t="shared" ca="1" si="22"/>
        <v/>
      </c>
      <c r="I72" s="31" t="str">
        <f t="shared" ca="1" si="23"/>
        <v/>
      </c>
      <c r="J72" s="32" t="str">
        <f t="shared" ca="1" si="24"/>
        <v/>
      </c>
      <c r="K72" s="71" t="str">
        <f t="shared" ca="1" si="25"/>
        <v/>
      </c>
      <c r="L72" s="31" t="str">
        <f t="shared" ca="1" si="26"/>
        <v/>
      </c>
      <c r="M72" s="32" t="str">
        <f t="shared" ca="1" si="27"/>
        <v/>
      </c>
      <c r="N72" s="77" t="str">
        <f t="shared" ca="1" si="28"/>
        <v/>
      </c>
      <c r="R72" s="122">
        <v>45883.625</v>
      </c>
      <c r="S72" s="53">
        <v>99.8125</v>
      </c>
      <c r="T72" s="122">
        <v>45870.625</v>
      </c>
      <c r="U72" s="53">
        <v>90.073999999999998</v>
      </c>
      <c r="V72" s="122">
        <v>45887.625</v>
      </c>
      <c r="W72" s="53">
        <v>97.015625</v>
      </c>
      <c r="X72" s="163" t="str">
        <f t="shared" si="29"/>
        <v/>
      </c>
      <c r="Y72" s="163" t="str">
        <f t="shared" si="30"/>
        <v/>
      </c>
    </row>
    <row r="73" spans="1:25">
      <c r="A73" s="164" t="str">
        <f t="shared" ca="1" si="16"/>
        <v/>
      </c>
      <c r="B73" s="44" t="str">
        <f t="shared" ca="1" si="17"/>
        <v/>
      </c>
      <c r="C73" s="31" t="str">
        <f t="shared" ca="1" si="4"/>
        <v/>
      </c>
      <c r="D73" s="32" t="str">
        <f t="shared" ca="1" si="18"/>
        <v/>
      </c>
      <c r="E73" s="71" t="str">
        <f t="shared" ca="1" si="19"/>
        <v/>
      </c>
      <c r="F73" s="31" t="str">
        <f t="shared" ca="1" si="20"/>
        <v/>
      </c>
      <c r="G73" s="32" t="str">
        <f t="shared" ca="1" si="21"/>
        <v/>
      </c>
      <c r="H73" s="4" t="str">
        <f t="shared" ca="1" si="22"/>
        <v/>
      </c>
      <c r="I73" s="31" t="str">
        <f t="shared" ca="1" si="23"/>
        <v/>
      </c>
      <c r="J73" s="32" t="str">
        <f t="shared" ca="1" si="24"/>
        <v/>
      </c>
      <c r="K73" s="71" t="str">
        <f t="shared" ca="1" si="25"/>
        <v/>
      </c>
      <c r="L73" s="31" t="str">
        <f t="shared" ca="1" si="26"/>
        <v/>
      </c>
      <c r="M73" s="32" t="str">
        <f t="shared" ca="1" si="27"/>
        <v/>
      </c>
      <c r="N73" s="77" t="str">
        <f t="shared" ca="1" si="28"/>
        <v/>
      </c>
      <c r="R73" s="122">
        <v>45884.625</v>
      </c>
      <c r="S73" s="53">
        <v>99.546875</v>
      </c>
      <c r="T73" s="122">
        <v>45873.625</v>
      </c>
      <c r="U73" s="53">
        <v>90.417000000000002</v>
      </c>
      <c r="V73" s="122">
        <v>45888.625</v>
      </c>
      <c r="W73" s="53">
        <v>97.59375</v>
      </c>
      <c r="X73" s="163" t="str">
        <f t="shared" si="29"/>
        <v/>
      </c>
      <c r="Y73" s="163" t="str">
        <f t="shared" si="30"/>
        <v/>
      </c>
    </row>
    <row r="74" spans="1:25">
      <c r="A74" s="164" t="str">
        <f t="shared" ca="1" si="16"/>
        <v/>
      </c>
      <c r="B74" s="44" t="str">
        <f t="shared" ca="1" si="17"/>
        <v/>
      </c>
      <c r="C74" s="31" t="str">
        <f t="shared" ca="1" si="4"/>
        <v/>
      </c>
      <c r="D74" s="32" t="str">
        <f t="shared" ca="1" si="18"/>
        <v/>
      </c>
      <c r="E74" s="71" t="str">
        <f t="shared" ca="1" si="19"/>
        <v/>
      </c>
      <c r="F74" s="31" t="str">
        <f t="shared" ca="1" si="20"/>
        <v/>
      </c>
      <c r="G74" s="32" t="str">
        <f t="shared" ca="1" si="21"/>
        <v/>
      </c>
      <c r="H74" s="4" t="str">
        <f t="shared" ca="1" si="22"/>
        <v/>
      </c>
      <c r="I74" s="31" t="str">
        <f t="shared" ca="1" si="23"/>
        <v/>
      </c>
      <c r="J74" s="32" t="str">
        <f t="shared" ca="1" si="24"/>
        <v/>
      </c>
      <c r="K74" s="71" t="str">
        <f t="shared" ca="1" si="25"/>
        <v/>
      </c>
      <c r="L74" s="31" t="str">
        <f t="shared" ca="1" si="26"/>
        <v/>
      </c>
      <c r="M74" s="32" t="str">
        <f t="shared" ca="1" si="27"/>
        <v/>
      </c>
      <c r="N74" s="77" t="str">
        <f t="shared" ca="1" si="28"/>
        <v/>
      </c>
      <c r="R74" s="122">
        <v>45887.625</v>
      </c>
      <c r="S74" s="53">
        <v>99.421875</v>
      </c>
      <c r="T74" s="122">
        <v>45874.625</v>
      </c>
      <c r="U74" s="53">
        <v>90.712999999999994</v>
      </c>
      <c r="V74" s="122">
        <v>45889.625</v>
      </c>
      <c r="W74" s="53">
        <v>97.75</v>
      </c>
      <c r="X74" s="163" t="str">
        <f t="shared" si="29"/>
        <v/>
      </c>
      <c r="Y74" s="163" t="str">
        <f t="shared" si="30"/>
        <v/>
      </c>
    </row>
    <row r="75" spans="1:25">
      <c r="A75" s="164" t="str">
        <f t="shared" ca="1" si="16"/>
        <v/>
      </c>
      <c r="B75" s="44" t="str">
        <f t="shared" ca="1" si="17"/>
        <v/>
      </c>
      <c r="C75" s="31" t="str">
        <f t="shared" ca="1" si="4"/>
        <v/>
      </c>
      <c r="D75" s="32" t="str">
        <f t="shared" ca="1" si="18"/>
        <v/>
      </c>
      <c r="E75" s="71" t="str">
        <f t="shared" ca="1" si="19"/>
        <v/>
      </c>
      <c r="F75" s="31" t="str">
        <f t="shared" ca="1" si="20"/>
        <v/>
      </c>
      <c r="G75" s="32" t="str">
        <f t="shared" ca="1" si="21"/>
        <v/>
      </c>
      <c r="H75" s="4" t="str">
        <f t="shared" ca="1" si="22"/>
        <v/>
      </c>
      <c r="I75" s="31" t="str">
        <f t="shared" ca="1" si="23"/>
        <v/>
      </c>
      <c r="J75" s="32" t="str">
        <f t="shared" ca="1" si="24"/>
        <v/>
      </c>
      <c r="K75" s="71" t="str">
        <f t="shared" ca="1" si="25"/>
        <v/>
      </c>
      <c r="L75" s="31" t="str">
        <f t="shared" ca="1" si="26"/>
        <v/>
      </c>
      <c r="M75" s="32" t="str">
        <f t="shared" ca="1" si="27"/>
        <v/>
      </c>
      <c r="N75" s="77" t="str">
        <f t="shared" ca="1" si="28"/>
        <v/>
      </c>
      <c r="R75" s="122">
        <v>45888.625</v>
      </c>
      <c r="S75" s="53">
        <v>99.703125</v>
      </c>
      <c r="T75" s="122">
        <v>45875.625</v>
      </c>
      <c r="U75" s="53">
        <v>90.623000000000005</v>
      </c>
      <c r="V75" s="122">
        <v>45890.625</v>
      </c>
      <c r="W75" s="53">
        <v>97.28125</v>
      </c>
      <c r="X75" s="163" t="str">
        <f t="shared" si="29"/>
        <v/>
      </c>
      <c r="Y75" s="163" t="str">
        <f t="shared" si="30"/>
        <v/>
      </c>
    </row>
    <row r="76" spans="1:25">
      <c r="A76" s="164" t="str">
        <f t="shared" ca="1" si="16"/>
        <v/>
      </c>
      <c r="B76" s="44" t="str">
        <f t="shared" ca="1" si="17"/>
        <v/>
      </c>
      <c r="C76" s="31" t="str">
        <f t="shared" ca="1" si="4"/>
        <v/>
      </c>
      <c r="D76" s="32" t="str">
        <f t="shared" ca="1" si="18"/>
        <v/>
      </c>
      <c r="E76" s="71" t="str">
        <f t="shared" ca="1" si="19"/>
        <v/>
      </c>
      <c r="F76" s="31" t="str">
        <f t="shared" ca="1" si="20"/>
        <v/>
      </c>
      <c r="G76" s="32" t="str">
        <f t="shared" ca="1" si="21"/>
        <v/>
      </c>
      <c r="H76" s="4" t="str">
        <f t="shared" ca="1" si="22"/>
        <v/>
      </c>
      <c r="I76" s="31" t="str">
        <f t="shared" ca="1" si="23"/>
        <v/>
      </c>
      <c r="J76" s="32" t="str">
        <f t="shared" ca="1" si="24"/>
        <v/>
      </c>
      <c r="K76" s="71" t="str">
        <f t="shared" ca="1" si="25"/>
        <v/>
      </c>
      <c r="L76" s="31" t="str">
        <f t="shared" ca="1" si="26"/>
        <v/>
      </c>
      <c r="M76" s="32" t="str">
        <f t="shared" ca="1" si="27"/>
        <v/>
      </c>
      <c r="N76" s="77" t="str">
        <f t="shared" ca="1" si="28"/>
        <v/>
      </c>
      <c r="R76" s="122">
        <v>45889.625</v>
      </c>
      <c r="S76" s="53">
        <v>99.828125</v>
      </c>
      <c r="T76" s="122">
        <v>45876.625</v>
      </c>
      <c r="U76" s="53">
        <v>90.69</v>
      </c>
      <c r="V76" s="122">
        <v>45891.625</v>
      </c>
      <c r="W76" s="53">
        <v>97.90625</v>
      </c>
      <c r="X76" s="163" t="str">
        <f t="shared" si="29"/>
        <v/>
      </c>
      <c r="Y76" s="163" t="str">
        <f t="shared" si="30"/>
        <v/>
      </c>
    </row>
    <row r="77" spans="1:25">
      <c r="A77" s="164" t="str">
        <f t="shared" ca="1" si="16"/>
        <v/>
      </c>
      <c r="B77" s="44" t="str">
        <f t="shared" ca="1" si="17"/>
        <v/>
      </c>
      <c r="C77" s="31" t="str">
        <f t="shared" ca="1" si="4"/>
        <v/>
      </c>
      <c r="D77" s="32" t="str">
        <f t="shared" ca="1" si="18"/>
        <v/>
      </c>
      <c r="E77" s="71" t="str">
        <f t="shared" ca="1" si="19"/>
        <v/>
      </c>
      <c r="F77" s="31" t="str">
        <f t="shared" ca="1" si="20"/>
        <v/>
      </c>
      <c r="G77" s="32" t="str">
        <f t="shared" ca="1" si="21"/>
        <v/>
      </c>
      <c r="H77" s="4" t="str">
        <f t="shared" ca="1" si="22"/>
        <v/>
      </c>
      <c r="I77" s="31" t="str">
        <f t="shared" ca="1" si="23"/>
        <v/>
      </c>
      <c r="J77" s="32" t="str">
        <f t="shared" ca="1" si="24"/>
        <v/>
      </c>
      <c r="K77" s="71" t="str">
        <f t="shared" ca="1" si="25"/>
        <v/>
      </c>
      <c r="L77" s="31" t="str">
        <f t="shared" ca="1" si="26"/>
        <v/>
      </c>
      <c r="M77" s="32" t="str">
        <f t="shared" ca="1" si="27"/>
        <v/>
      </c>
      <c r="N77" s="77" t="str">
        <f t="shared" ca="1" si="28"/>
        <v/>
      </c>
      <c r="R77" s="122">
        <v>45890.625</v>
      </c>
      <c r="S77" s="53">
        <v>99.515625</v>
      </c>
      <c r="T77" s="122">
        <v>45877.625</v>
      </c>
      <c r="U77" s="53">
        <v>90.384</v>
      </c>
      <c r="V77" s="122">
        <v>45894.625</v>
      </c>
      <c r="W77" s="53">
        <v>97.6875</v>
      </c>
      <c r="X77" s="163" t="str">
        <f t="shared" si="29"/>
        <v/>
      </c>
      <c r="Y77" s="163" t="str">
        <f t="shared" si="30"/>
        <v/>
      </c>
    </row>
    <row r="78" spans="1:25">
      <c r="A78" s="164" t="str">
        <f t="shared" ca="1" si="16"/>
        <v/>
      </c>
      <c r="B78" s="44" t="str">
        <f t="shared" ca="1" si="17"/>
        <v/>
      </c>
      <c r="C78" s="31" t="str">
        <f t="shared" ca="1" si="4"/>
        <v/>
      </c>
      <c r="D78" s="32" t="str">
        <f t="shared" ca="1" si="18"/>
        <v/>
      </c>
      <c r="E78" s="71" t="str">
        <f t="shared" ca="1" si="19"/>
        <v/>
      </c>
      <c r="F78" s="31" t="str">
        <f t="shared" ca="1" si="20"/>
        <v/>
      </c>
      <c r="G78" s="32" t="str">
        <f t="shared" ca="1" si="21"/>
        <v/>
      </c>
      <c r="H78" s="4" t="str">
        <f t="shared" ca="1" si="22"/>
        <v/>
      </c>
      <c r="I78" s="31" t="str">
        <f t="shared" ca="1" si="23"/>
        <v/>
      </c>
      <c r="J78" s="32" t="str">
        <f t="shared" ca="1" si="24"/>
        <v/>
      </c>
      <c r="K78" s="71" t="str">
        <f t="shared" ca="1" si="25"/>
        <v/>
      </c>
      <c r="L78" s="31" t="str">
        <f t="shared" ca="1" si="26"/>
        <v/>
      </c>
      <c r="M78" s="32" t="str">
        <f t="shared" ca="1" si="27"/>
        <v/>
      </c>
      <c r="N78" s="77" t="str">
        <f t="shared" ca="1" si="28"/>
        <v/>
      </c>
      <c r="R78" s="122">
        <v>45891.625</v>
      </c>
      <c r="S78" s="53">
        <v>100.0625</v>
      </c>
      <c r="T78" s="122">
        <v>45880.625</v>
      </c>
      <c r="U78" s="53">
        <v>90.596000000000004</v>
      </c>
      <c r="V78" s="122">
        <v>45895.625</v>
      </c>
      <c r="W78" s="53">
        <v>97.578125</v>
      </c>
      <c r="X78" s="163" t="str">
        <f t="shared" si="29"/>
        <v/>
      </c>
      <c r="Y78" s="163" t="str">
        <f t="shared" si="30"/>
        <v/>
      </c>
    </row>
    <row r="79" spans="1:25">
      <c r="A79" s="164" t="str">
        <f t="shared" ca="1" si="16"/>
        <v/>
      </c>
      <c r="B79" s="44" t="str">
        <f t="shared" ca="1" si="17"/>
        <v/>
      </c>
      <c r="C79" s="31" t="str">
        <f t="shared" ca="1" si="4"/>
        <v/>
      </c>
      <c r="D79" s="32" t="str">
        <f t="shared" ca="1" si="18"/>
        <v/>
      </c>
      <c r="E79" s="71" t="str">
        <f t="shared" ca="1" si="19"/>
        <v/>
      </c>
      <c r="F79" s="31" t="str">
        <f t="shared" ca="1" si="20"/>
        <v/>
      </c>
      <c r="G79" s="32" t="str">
        <f t="shared" ca="1" si="21"/>
        <v/>
      </c>
      <c r="H79" s="4" t="str">
        <f t="shared" ca="1" si="22"/>
        <v/>
      </c>
      <c r="I79" s="31" t="str">
        <f t="shared" ca="1" si="23"/>
        <v/>
      </c>
      <c r="J79" s="32" t="str">
        <f t="shared" ca="1" si="24"/>
        <v/>
      </c>
      <c r="K79" s="71" t="str">
        <f t="shared" ca="1" si="25"/>
        <v/>
      </c>
      <c r="L79" s="31" t="str">
        <f t="shared" ca="1" si="26"/>
        <v/>
      </c>
      <c r="M79" s="32" t="str">
        <f t="shared" ca="1" si="27"/>
        <v/>
      </c>
      <c r="N79" s="77" t="str">
        <f t="shared" ca="1" si="28"/>
        <v/>
      </c>
      <c r="R79" s="122">
        <v>45894.625</v>
      </c>
      <c r="S79" s="53">
        <v>99.890625</v>
      </c>
      <c r="T79" s="122">
        <v>45881.625</v>
      </c>
      <c r="U79" s="53">
        <v>90.510999999999996</v>
      </c>
      <c r="V79" s="122">
        <v>45896.625</v>
      </c>
      <c r="W79" s="53">
        <v>97.4375</v>
      </c>
      <c r="X79" s="163" t="str">
        <f t="shared" si="29"/>
        <v/>
      </c>
      <c r="Y79" s="163" t="str">
        <f t="shared" si="30"/>
        <v/>
      </c>
    </row>
    <row r="80" spans="1:25">
      <c r="A80" s="164" t="str">
        <f t="shared" ca="1" si="16"/>
        <v/>
      </c>
      <c r="B80" s="44" t="str">
        <f t="shared" ca="1" si="17"/>
        <v/>
      </c>
      <c r="C80" s="31" t="str">
        <f t="shared" ref="C80:C143" ca="1" si="31">IF(ISERROR(B80-2),"",(B80-$B$14)/100*$B$5)</f>
        <v/>
      </c>
      <c r="D80" s="32" t="str">
        <f t="shared" ca="1" si="18"/>
        <v/>
      </c>
      <c r="E80" s="71" t="str">
        <f t="shared" ca="1" si="19"/>
        <v/>
      </c>
      <c r="F80" s="31" t="str">
        <f t="shared" ca="1" si="20"/>
        <v/>
      </c>
      <c r="G80" s="32" t="str">
        <f t="shared" ca="1" si="21"/>
        <v/>
      </c>
      <c r="H80" s="4" t="str">
        <f t="shared" ca="1" si="22"/>
        <v/>
      </c>
      <c r="I80" s="31" t="str">
        <f t="shared" ca="1" si="23"/>
        <v/>
      </c>
      <c r="J80" s="32" t="str">
        <f t="shared" ca="1" si="24"/>
        <v/>
      </c>
      <c r="K80" s="71" t="str">
        <f t="shared" ca="1" si="25"/>
        <v/>
      </c>
      <c r="L80" s="31" t="str">
        <f t="shared" ca="1" si="26"/>
        <v/>
      </c>
      <c r="M80" s="32" t="str">
        <f t="shared" ca="1" si="27"/>
        <v/>
      </c>
      <c r="N80" s="77" t="str">
        <f t="shared" ca="1" si="28"/>
        <v/>
      </c>
      <c r="R80" s="122">
        <v>45895.625</v>
      </c>
      <c r="S80" s="53">
        <v>100.109375</v>
      </c>
      <c r="T80" s="122">
        <v>45882.625</v>
      </c>
      <c r="U80" s="53">
        <v>91.340999999999994</v>
      </c>
      <c r="V80" s="122">
        <v>45897.625</v>
      </c>
      <c r="W80" s="53">
        <v>98.03125</v>
      </c>
      <c r="X80" s="163" t="str">
        <f t="shared" si="29"/>
        <v/>
      </c>
      <c r="Y80" s="163" t="str">
        <f t="shared" si="30"/>
        <v/>
      </c>
    </row>
    <row r="81" spans="1:25">
      <c r="A81" s="164" t="str">
        <f t="shared" ca="1" si="16"/>
        <v/>
      </c>
      <c r="B81" s="44" t="str">
        <f t="shared" ca="1" si="17"/>
        <v/>
      </c>
      <c r="C81" s="31" t="str">
        <f t="shared" ca="1" si="31"/>
        <v/>
      </c>
      <c r="D81" s="32" t="str">
        <f t="shared" ca="1" si="18"/>
        <v/>
      </c>
      <c r="E81" s="71" t="str">
        <f t="shared" ca="1" si="19"/>
        <v/>
      </c>
      <c r="F81" s="31" t="str">
        <f t="shared" ca="1" si="20"/>
        <v/>
      </c>
      <c r="G81" s="32" t="str">
        <f t="shared" ca="1" si="21"/>
        <v/>
      </c>
      <c r="H81" s="4" t="str">
        <f t="shared" ca="1" si="22"/>
        <v/>
      </c>
      <c r="I81" s="31" t="str">
        <f t="shared" ca="1" si="23"/>
        <v/>
      </c>
      <c r="J81" s="32" t="str">
        <f t="shared" ca="1" si="24"/>
        <v/>
      </c>
      <c r="K81" s="71" t="str">
        <f t="shared" ca="1" si="25"/>
        <v/>
      </c>
      <c r="L81" s="31" t="str">
        <f t="shared" ca="1" si="26"/>
        <v/>
      </c>
      <c r="M81" s="32" t="str">
        <f t="shared" ca="1" si="27"/>
        <v/>
      </c>
      <c r="N81" s="77" t="str">
        <f t="shared" ca="1" si="28"/>
        <v/>
      </c>
      <c r="R81" s="122">
        <v>45896.625</v>
      </c>
      <c r="S81" s="53">
        <v>100.25</v>
      </c>
      <c r="T81" s="122">
        <v>45883.625</v>
      </c>
      <c r="U81" s="53">
        <v>91.134</v>
      </c>
      <c r="V81" s="122">
        <v>45898.625</v>
      </c>
      <c r="W81" s="53">
        <v>97.328125</v>
      </c>
      <c r="X81" s="163" t="str">
        <f t="shared" si="29"/>
        <v/>
      </c>
      <c r="Y81" s="163" t="str">
        <f t="shared" si="30"/>
        <v/>
      </c>
    </row>
    <row r="82" spans="1:25">
      <c r="A82" s="164" t="str">
        <f t="shared" ca="1" si="16"/>
        <v/>
      </c>
      <c r="B82" s="44" t="str">
        <f t="shared" ca="1" si="17"/>
        <v/>
      </c>
      <c r="C82" s="31" t="str">
        <f t="shared" ca="1" si="31"/>
        <v/>
      </c>
      <c r="D82" s="32" t="str">
        <f t="shared" ca="1" si="18"/>
        <v/>
      </c>
      <c r="E82" s="71" t="str">
        <f t="shared" ca="1" si="19"/>
        <v/>
      </c>
      <c r="F82" s="31" t="str">
        <f t="shared" ca="1" si="20"/>
        <v/>
      </c>
      <c r="G82" s="32" t="str">
        <f t="shared" ca="1" si="21"/>
        <v/>
      </c>
      <c r="H82" s="4" t="str">
        <f t="shared" ca="1" si="22"/>
        <v/>
      </c>
      <c r="I82" s="31" t="str">
        <f t="shared" ca="1" si="23"/>
        <v/>
      </c>
      <c r="J82" s="32" t="str">
        <f t="shared" ca="1" si="24"/>
        <v/>
      </c>
      <c r="K82" s="71" t="str">
        <f t="shared" ca="1" si="25"/>
        <v/>
      </c>
      <c r="L82" s="31" t="str">
        <f t="shared" ca="1" si="26"/>
        <v/>
      </c>
      <c r="M82" s="32" t="str">
        <f t="shared" ca="1" si="27"/>
        <v/>
      </c>
      <c r="N82" s="77" t="str">
        <f t="shared" ca="1" si="28"/>
        <v/>
      </c>
      <c r="R82" s="122">
        <v>45897.625</v>
      </c>
      <c r="S82" s="53">
        <v>100.5</v>
      </c>
      <c r="T82" s="122">
        <v>45884.625</v>
      </c>
      <c r="U82" s="53">
        <v>91.073999999999998</v>
      </c>
      <c r="V82" s="122">
        <v>45901.625</v>
      </c>
      <c r="W82" s="53">
        <v>97.21875</v>
      </c>
      <c r="X82" s="163" t="str">
        <f t="shared" si="29"/>
        <v/>
      </c>
      <c r="Y82" s="163" t="str">
        <f t="shared" si="30"/>
        <v/>
      </c>
    </row>
    <row r="83" spans="1:25">
      <c r="A83" s="164" t="str">
        <f t="shared" ca="1" si="16"/>
        <v/>
      </c>
      <c r="B83" s="44" t="str">
        <f t="shared" ca="1" si="17"/>
        <v/>
      </c>
      <c r="C83" s="31" t="str">
        <f t="shared" ca="1" si="31"/>
        <v/>
      </c>
      <c r="D83" s="32" t="str">
        <f t="shared" ca="1" si="18"/>
        <v/>
      </c>
      <c r="E83" s="71" t="str">
        <f t="shared" ca="1" si="19"/>
        <v/>
      </c>
      <c r="F83" s="31" t="str">
        <f t="shared" ca="1" si="20"/>
        <v/>
      </c>
      <c r="G83" s="32" t="str">
        <f t="shared" ca="1" si="21"/>
        <v/>
      </c>
      <c r="H83" s="4" t="str">
        <f t="shared" ca="1" si="22"/>
        <v/>
      </c>
      <c r="I83" s="31" t="str">
        <f t="shared" ca="1" si="23"/>
        <v/>
      </c>
      <c r="J83" s="32" t="str">
        <f t="shared" ca="1" si="24"/>
        <v/>
      </c>
      <c r="K83" s="71" t="str">
        <f t="shared" ca="1" si="25"/>
        <v/>
      </c>
      <c r="L83" s="31" t="str">
        <f t="shared" ca="1" si="26"/>
        <v/>
      </c>
      <c r="M83" s="32" t="str">
        <f t="shared" ca="1" si="27"/>
        <v/>
      </c>
      <c r="N83" s="77" t="str">
        <f t="shared" ca="1" si="28"/>
        <v/>
      </c>
      <c r="R83" s="122">
        <v>45898.625</v>
      </c>
      <c r="S83" s="53">
        <v>100.359375</v>
      </c>
      <c r="T83" s="122">
        <v>45887.625</v>
      </c>
      <c r="U83" s="53">
        <v>91.28</v>
      </c>
      <c r="V83" s="122">
        <v>45902.625</v>
      </c>
      <c r="W83" s="53">
        <v>96.625</v>
      </c>
      <c r="X83" s="163" t="str">
        <f t="shared" si="29"/>
        <v/>
      </c>
      <c r="Y83" s="163" t="str">
        <f t="shared" si="30"/>
        <v/>
      </c>
    </row>
    <row r="84" spans="1:25">
      <c r="A84" s="164" t="str">
        <f t="shared" ca="1" si="16"/>
        <v/>
      </c>
      <c r="B84" s="44" t="str">
        <f t="shared" ca="1" si="17"/>
        <v/>
      </c>
      <c r="C84" s="31" t="str">
        <f t="shared" ca="1" si="31"/>
        <v/>
      </c>
      <c r="D84" s="32" t="str">
        <f t="shared" ca="1" si="18"/>
        <v/>
      </c>
      <c r="E84" s="71" t="str">
        <f t="shared" ca="1" si="19"/>
        <v/>
      </c>
      <c r="F84" s="31" t="str">
        <f t="shared" ca="1" si="20"/>
        <v/>
      </c>
      <c r="G84" s="32" t="str">
        <f t="shared" ca="1" si="21"/>
        <v/>
      </c>
      <c r="H84" s="4" t="str">
        <f t="shared" ca="1" si="22"/>
        <v/>
      </c>
      <c r="I84" s="31" t="str">
        <f t="shared" ca="1" si="23"/>
        <v/>
      </c>
      <c r="J84" s="32" t="str">
        <f t="shared" ca="1" si="24"/>
        <v/>
      </c>
      <c r="K84" s="71" t="str">
        <f t="shared" ca="1" si="25"/>
        <v/>
      </c>
      <c r="L84" s="31" t="str">
        <f t="shared" ca="1" si="26"/>
        <v/>
      </c>
      <c r="M84" s="32" t="str">
        <f t="shared" ca="1" si="27"/>
        <v/>
      </c>
      <c r="N84" s="77" t="str">
        <f t="shared" ca="1" si="28"/>
        <v/>
      </c>
      <c r="R84" s="122">
        <v>45901.625</v>
      </c>
      <c r="S84" s="53">
        <v>100.3125</v>
      </c>
      <c r="T84" s="122">
        <v>45888.625</v>
      </c>
      <c r="U84" s="53">
        <v>91.4</v>
      </c>
      <c r="V84" s="122">
        <v>45903.625</v>
      </c>
      <c r="W84" s="53">
        <v>97.671875</v>
      </c>
      <c r="X84" s="163" t="str">
        <f t="shared" si="29"/>
        <v/>
      </c>
      <c r="Y84" s="163" t="str">
        <f t="shared" si="30"/>
        <v/>
      </c>
    </row>
    <row r="85" spans="1:25">
      <c r="A85" s="164" t="str">
        <f t="shared" ca="1" si="16"/>
        <v/>
      </c>
      <c r="B85" s="44" t="str">
        <f t="shared" ca="1" si="17"/>
        <v/>
      </c>
      <c r="C85" s="31" t="str">
        <f t="shared" ca="1" si="31"/>
        <v/>
      </c>
      <c r="D85" s="32" t="str">
        <f t="shared" ca="1" si="18"/>
        <v/>
      </c>
      <c r="E85" s="71" t="str">
        <f t="shared" ca="1" si="19"/>
        <v/>
      </c>
      <c r="F85" s="31" t="str">
        <f t="shared" ca="1" si="20"/>
        <v/>
      </c>
      <c r="G85" s="32" t="str">
        <f t="shared" ca="1" si="21"/>
        <v/>
      </c>
      <c r="H85" s="4" t="str">
        <f t="shared" ca="1" si="22"/>
        <v/>
      </c>
      <c r="I85" s="31" t="str">
        <f t="shared" ca="1" si="23"/>
        <v/>
      </c>
      <c r="J85" s="32" t="str">
        <f t="shared" ca="1" si="24"/>
        <v/>
      </c>
      <c r="K85" s="71" t="str">
        <f t="shared" ca="1" si="25"/>
        <v/>
      </c>
      <c r="L85" s="31" t="str">
        <f t="shared" ca="1" si="26"/>
        <v/>
      </c>
      <c r="M85" s="32" t="str">
        <f t="shared" ca="1" si="27"/>
        <v/>
      </c>
      <c r="N85" s="77" t="str">
        <f t="shared" ca="1" si="28"/>
        <v/>
      </c>
      <c r="R85" s="122">
        <v>45902.625</v>
      </c>
      <c r="S85" s="53">
        <v>100</v>
      </c>
      <c r="T85" s="122">
        <v>45889.625</v>
      </c>
      <c r="U85" s="53">
        <v>91.606999999999999</v>
      </c>
      <c r="V85" s="122">
        <v>45904.625</v>
      </c>
      <c r="W85" s="53">
        <v>98.296875</v>
      </c>
      <c r="X85" s="163" t="str">
        <f t="shared" si="29"/>
        <v/>
      </c>
      <c r="Y85" s="163" t="str">
        <f t="shared" si="30"/>
        <v/>
      </c>
    </row>
    <row r="86" spans="1:25">
      <c r="A86" s="164" t="str">
        <f t="shared" ca="1" si="16"/>
        <v/>
      </c>
      <c r="B86" s="44" t="str">
        <f t="shared" ca="1" si="17"/>
        <v/>
      </c>
      <c r="C86" s="31" t="str">
        <f t="shared" ca="1" si="31"/>
        <v/>
      </c>
      <c r="D86" s="32" t="str">
        <f t="shared" ca="1" si="18"/>
        <v/>
      </c>
      <c r="E86" s="71" t="str">
        <f t="shared" ca="1" si="19"/>
        <v/>
      </c>
      <c r="F86" s="31" t="str">
        <f t="shared" ca="1" si="20"/>
        <v/>
      </c>
      <c r="G86" s="32" t="str">
        <f t="shared" ca="1" si="21"/>
        <v/>
      </c>
      <c r="H86" s="4" t="str">
        <f t="shared" ca="1" si="22"/>
        <v/>
      </c>
      <c r="I86" s="31" t="str">
        <f t="shared" ca="1" si="23"/>
        <v/>
      </c>
      <c r="J86" s="32" t="str">
        <f t="shared" ca="1" si="24"/>
        <v/>
      </c>
      <c r="K86" s="71" t="str">
        <f t="shared" ca="1" si="25"/>
        <v/>
      </c>
      <c r="L86" s="31" t="str">
        <f t="shared" ca="1" si="26"/>
        <v/>
      </c>
      <c r="M86" s="32" t="str">
        <f t="shared" ca="1" si="27"/>
        <v/>
      </c>
      <c r="N86" s="77" t="str">
        <f t="shared" ca="1" si="28"/>
        <v/>
      </c>
      <c r="R86" s="122">
        <v>45903.625</v>
      </c>
      <c r="S86" s="53">
        <v>100.375</v>
      </c>
      <c r="T86" s="122">
        <v>45890.625</v>
      </c>
      <c r="U86" s="53">
        <v>91.453999999999994</v>
      </c>
      <c r="V86" s="122">
        <v>45905.625</v>
      </c>
      <c r="W86" s="53">
        <v>99.6875</v>
      </c>
      <c r="X86" s="163" t="str">
        <f t="shared" si="29"/>
        <v/>
      </c>
      <c r="Y86" s="163" t="str">
        <f t="shared" si="30"/>
        <v/>
      </c>
    </row>
    <row r="87" spans="1:25">
      <c r="A87" s="164" t="str">
        <f t="shared" ca="1" si="16"/>
        <v/>
      </c>
      <c r="B87" s="44" t="str">
        <f t="shared" ca="1" si="17"/>
        <v/>
      </c>
      <c r="C87" s="31" t="str">
        <f t="shared" ca="1" si="31"/>
        <v/>
      </c>
      <c r="D87" s="32" t="str">
        <f t="shared" ca="1" si="18"/>
        <v/>
      </c>
      <c r="E87" s="71" t="str">
        <f t="shared" ca="1" si="19"/>
        <v/>
      </c>
      <c r="F87" s="31" t="str">
        <f t="shared" ca="1" si="20"/>
        <v/>
      </c>
      <c r="G87" s="32" t="str">
        <f t="shared" ca="1" si="21"/>
        <v/>
      </c>
      <c r="H87" s="4" t="str">
        <f t="shared" ca="1" si="22"/>
        <v/>
      </c>
      <c r="I87" s="31" t="str">
        <f t="shared" ca="1" si="23"/>
        <v/>
      </c>
      <c r="J87" s="32" t="str">
        <f t="shared" ca="1" si="24"/>
        <v/>
      </c>
      <c r="K87" s="71" t="str">
        <f t="shared" ca="1" si="25"/>
        <v/>
      </c>
      <c r="L87" s="31" t="str">
        <f t="shared" ca="1" si="26"/>
        <v/>
      </c>
      <c r="M87" s="32" t="str">
        <f t="shared" ca="1" si="27"/>
        <v/>
      </c>
      <c r="N87" s="77" t="str">
        <f t="shared" ca="1" si="28"/>
        <v/>
      </c>
      <c r="R87" s="122">
        <v>45904.625</v>
      </c>
      <c r="S87" s="53">
        <v>100.84375</v>
      </c>
      <c r="T87" s="122">
        <v>45891.625</v>
      </c>
      <c r="U87" s="53">
        <v>91.677000000000007</v>
      </c>
      <c r="V87" s="122">
        <v>45908.625</v>
      </c>
      <c r="W87" s="53">
        <v>100.984375</v>
      </c>
      <c r="X87" s="163" t="str">
        <f t="shared" si="29"/>
        <v/>
      </c>
      <c r="Y87" s="163" t="str">
        <f t="shared" si="30"/>
        <v/>
      </c>
    </row>
    <row r="88" spans="1:25">
      <c r="A88" s="164" t="str">
        <f t="shared" ca="1" si="16"/>
        <v/>
      </c>
      <c r="B88" s="44" t="str">
        <f t="shared" ca="1" si="17"/>
        <v/>
      </c>
      <c r="C88" s="31" t="str">
        <f t="shared" ca="1" si="31"/>
        <v/>
      </c>
      <c r="D88" s="32" t="str">
        <f t="shared" ca="1" si="18"/>
        <v/>
      </c>
      <c r="E88" s="71" t="str">
        <f t="shared" ca="1" si="19"/>
        <v/>
      </c>
      <c r="F88" s="31" t="str">
        <f t="shared" ca="1" si="20"/>
        <v/>
      </c>
      <c r="G88" s="32" t="str">
        <f t="shared" ca="1" si="21"/>
        <v/>
      </c>
      <c r="H88" s="4" t="str">
        <f t="shared" ca="1" si="22"/>
        <v/>
      </c>
      <c r="I88" s="31" t="str">
        <f t="shared" ca="1" si="23"/>
        <v/>
      </c>
      <c r="J88" s="32" t="str">
        <f t="shared" ca="1" si="24"/>
        <v/>
      </c>
      <c r="K88" s="71" t="str">
        <f t="shared" ca="1" si="25"/>
        <v/>
      </c>
      <c r="L88" s="31" t="str">
        <f t="shared" ca="1" si="26"/>
        <v/>
      </c>
      <c r="M88" s="32" t="str">
        <f t="shared" ca="1" si="27"/>
        <v/>
      </c>
      <c r="N88" s="77" t="str">
        <f t="shared" ca="1" si="28"/>
        <v/>
      </c>
      <c r="R88" s="122">
        <v>45905.625</v>
      </c>
      <c r="S88" s="53">
        <v>101.421875</v>
      </c>
      <c r="T88" s="122">
        <v>45894.625</v>
      </c>
      <c r="U88" s="53">
        <v>91.754000000000005</v>
      </c>
      <c r="V88" s="122">
        <v>45909.625</v>
      </c>
      <c r="W88" s="53">
        <v>100.421875</v>
      </c>
      <c r="X88" s="163" t="str">
        <f t="shared" si="29"/>
        <v/>
      </c>
      <c r="Y88" s="163" t="str">
        <f t="shared" si="30"/>
        <v/>
      </c>
    </row>
    <row r="89" spans="1:25">
      <c r="A89" s="164" t="str">
        <f t="shared" ca="1" si="16"/>
        <v/>
      </c>
      <c r="B89" s="44" t="str">
        <f t="shared" ca="1" si="17"/>
        <v/>
      </c>
      <c r="C89" s="31" t="str">
        <f t="shared" ca="1" si="31"/>
        <v/>
      </c>
      <c r="D89" s="32" t="str">
        <f t="shared" ca="1" si="18"/>
        <v/>
      </c>
      <c r="E89" s="71" t="str">
        <f t="shared" ca="1" si="19"/>
        <v/>
      </c>
      <c r="F89" s="31" t="str">
        <f t="shared" ca="1" si="20"/>
        <v/>
      </c>
      <c r="G89" s="32" t="str">
        <f t="shared" ca="1" si="21"/>
        <v/>
      </c>
      <c r="H89" s="4" t="str">
        <f t="shared" ca="1" si="22"/>
        <v/>
      </c>
      <c r="I89" s="31" t="str">
        <f t="shared" ca="1" si="23"/>
        <v/>
      </c>
      <c r="J89" s="32" t="str">
        <f t="shared" ca="1" si="24"/>
        <v/>
      </c>
      <c r="K89" s="71" t="str">
        <f t="shared" ca="1" si="25"/>
        <v/>
      </c>
      <c r="L89" s="31" t="str">
        <f t="shared" ca="1" si="26"/>
        <v/>
      </c>
      <c r="M89" s="32" t="str">
        <f t="shared" ca="1" si="27"/>
        <v/>
      </c>
      <c r="N89" s="77" t="str">
        <f t="shared" ca="1" si="28"/>
        <v/>
      </c>
      <c r="R89" s="122">
        <v>45908.625</v>
      </c>
      <c r="S89" s="53">
        <v>101.765625</v>
      </c>
      <c r="T89" s="122">
        <v>45895.625</v>
      </c>
      <c r="U89" s="53">
        <v>91.52</v>
      </c>
      <c r="V89" s="122">
        <v>45910.625</v>
      </c>
      <c r="W89" s="53">
        <v>100.9375</v>
      </c>
      <c r="X89" s="163" t="str">
        <f t="shared" si="29"/>
        <v/>
      </c>
      <c r="Y89" s="163" t="str">
        <f t="shared" si="30"/>
        <v/>
      </c>
    </row>
    <row r="90" spans="1:25">
      <c r="A90" s="164" t="str">
        <f t="shared" ca="1" si="16"/>
        <v/>
      </c>
      <c r="B90" s="44" t="str">
        <f t="shared" ca="1" si="17"/>
        <v/>
      </c>
      <c r="C90" s="31" t="str">
        <f t="shared" ca="1" si="31"/>
        <v/>
      </c>
      <c r="D90" s="32" t="str">
        <f t="shared" ca="1" si="18"/>
        <v/>
      </c>
      <c r="E90" s="71" t="str">
        <f t="shared" ca="1" si="19"/>
        <v/>
      </c>
      <c r="F90" s="31" t="str">
        <f t="shared" ca="1" si="20"/>
        <v/>
      </c>
      <c r="G90" s="32" t="str">
        <f t="shared" ca="1" si="21"/>
        <v/>
      </c>
      <c r="H90" s="4" t="str">
        <f t="shared" ca="1" si="22"/>
        <v/>
      </c>
      <c r="I90" s="31" t="str">
        <f t="shared" ca="1" si="23"/>
        <v/>
      </c>
      <c r="J90" s="32" t="str">
        <f t="shared" ca="1" si="24"/>
        <v/>
      </c>
      <c r="K90" s="71" t="str">
        <f t="shared" ca="1" si="25"/>
        <v/>
      </c>
      <c r="L90" s="31" t="str">
        <f t="shared" ca="1" si="26"/>
        <v/>
      </c>
      <c r="M90" s="32" t="str">
        <f t="shared" ca="1" si="27"/>
        <v/>
      </c>
      <c r="N90" s="77" t="str">
        <f t="shared" ca="1" si="28"/>
        <v/>
      </c>
      <c r="R90" s="122">
        <v>45909.625</v>
      </c>
      <c r="S90" s="53">
        <v>101.484375</v>
      </c>
      <c r="T90" s="122">
        <v>45896.625</v>
      </c>
      <c r="U90" s="53">
        <v>91.337000000000003</v>
      </c>
      <c r="V90" s="122">
        <v>45911.625</v>
      </c>
      <c r="W90" s="53">
        <v>101.609375</v>
      </c>
      <c r="X90" s="163" t="str">
        <f t="shared" si="29"/>
        <v/>
      </c>
      <c r="Y90" s="163" t="str">
        <f t="shared" si="30"/>
        <v/>
      </c>
    </row>
    <row r="91" spans="1:25">
      <c r="A91" s="164" t="str">
        <f t="shared" ca="1" si="16"/>
        <v/>
      </c>
      <c r="B91" s="44" t="str">
        <f t="shared" ca="1" si="17"/>
        <v/>
      </c>
      <c r="C91" s="31" t="str">
        <f t="shared" ca="1" si="31"/>
        <v/>
      </c>
      <c r="D91" s="32" t="str">
        <f t="shared" ca="1" si="18"/>
        <v/>
      </c>
      <c r="E91" s="71" t="str">
        <f t="shared" ca="1" si="19"/>
        <v/>
      </c>
      <c r="F91" s="31" t="str">
        <f t="shared" ca="1" si="20"/>
        <v/>
      </c>
      <c r="G91" s="32" t="str">
        <f t="shared" ca="1" si="21"/>
        <v/>
      </c>
      <c r="H91" s="4" t="str">
        <f t="shared" ca="1" si="22"/>
        <v/>
      </c>
      <c r="I91" s="31" t="str">
        <f t="shared" ca="1" si="23"/>
        <v/>
      </c>
      <c r="J91" s="32" t="str">
        <f t="shared" ca="1" si="24"/>
        <v/>
      </c>
      <c r="K91" s="71" t="str">
        <f t="shared" ca="1" si="25"/>
        <v/>
      </c>
      <c r="L91" s="31" t="str">
        <f t="shared" ca="1" si="26"/>
        <v/>
      </c>
      <c r="M91" s="32" t="str">
        <f t="shared" ca="1" si="27"/>
        <v/>
      </c>
      <c r="N91" s="77" t="str">
        <f t="shared" ca="1" si="28"/>
        <v/>
      </c>
      <c r="R91" s="122">
        <v>45910.625</v>
      </c>
      <c r="S91" s="53">
        <v>101.796875</v>
      </c>
      <c r="T91" s="122">
        <v>45897.625</v>
      </c>
      <c r="U91" s="53">
        <v>91.617999999999995</v>
      </c>
      <c r="V91" s="122">
        <v>45912.625</v>
      </c>
      <c r="W91" s="53">
        <v>101.15625</v>
      </c>
      <c r="X91" s="163" t="str">
        <f t="shared" si="29"/>
        <v/>
      </c>
      <c r="Y91" s="163" t="str">
        <f t="shared" si="30"/>
        <v/>
      </c>
    </row>
    <row r="92" spans="1:25">
      <c r="A92" s="164" t="str">
        <f t="shared" ca="1" si="16"/>
        <v/>
      </c>
      <c r="B92" s="44" t="str">
        <f t="shared" ca="1" si="17"/>
        <v/>
      </c>
      <c r="C92" s="31" t="str">
        <f t="shared" ca="1" si="31"/>
        <v/>
      </c>
      <c r="D92" s="32" t="str">
        <f t="shared" ca="1" si="18"/>
        <v/>
      </c>
      <c r="E92" s="71" t="str">
        <f t="shared" ca="1" si="19"/>
        <v/>
      </c>
      <c r="F92" s="31" t="str">
        <f t="shared" ca="1" si="20"/>
        <v/>
      </c>
      <c r="G92" s="32" t="str">
        <f t="shared" ca="1" si="21"/>
        <v/>
      </c>
      <c r="H92" s="4" t="str">
        <f t="shared" ca="1" si="22"/>
        <v/>
      </c>
      <c r="I92" s="31" t="str">
        <f t="shared" ca="1" si="23"/>
        <v/>
      </c>
      <c r="J92" s="32" t="str">
        <f t="shared" ca="1" si="24"/>
        <v/>
      </c>
      <c r="K92" s="71" t="str">
        <f t="shared" ca="1" si="25"/>
        <v/>
      </c>
      <c r="L92" s="31" t="str">
        <f t="shared" ca="1" si="26"/>
        <v/>
      </c>
      <c r="M92" s="32" t="str">
        <f t="shared" ca="1" si="27"/>
        <v/>
      </c>
      <c r="N92" s="77" t="str">
        <f t="shared" ca="1" si="28"/>
        <v/>
      </c>
      <c r="R92" s="122">
        <v>45911.625</v>
      </c>
      <c r="S92" s="53">
        <v>101.984375</v>
      </c>
      <c r="T92" s="122">
        <v>45898.625</v>
      </c>
      <c r="U92" s="53">
        <v>91.227000000000004</v>
      </c>
      <c r="V92" s="122">
        <v>45915.625</v>
      </c>
      <c r="W92" s="53">
        <v>101.421875</v>
      </c>
      <c r="X92" s="163" t="str">
        <f t="shared" si="29"/>
        <v/>
      </c>
      <c r="Y92" s="163" t="str">
        <f t="shared" si="30"/>
        <v/>
      </c>
    </row>
    <row r="93" spans="1:25">
      <c r="A93" s="164" t="str">
        <f t="shared" ca="1" si="16"/>
        <v/>
      </c>
      <c r="B93" s="44" t="str">
        <f t="shared" ca="1" si="17"/>
        <v/>
      </c>
      <c r="C93" s="31" t="str">
        <f t="shared" ca="1" si="31"/>
        <v/>
      </c>
      <c r="D93" s="32" t="str">
        <f t="shared" ca="1" si="18"/>
        <v/>
      </c>
      <c r="E93" s="71" t="str">
        <f t="shared" ca="1" si="19"/>
        <v/>
      </c>
      <c r="F93" s="31" t="str">
        <f t="shared" ca="1" si="20"/>
        <v/>
      </c>
      <c r="G93" s="32" t="str">
        <f t="shared" ca="1" si="21"/>
        <v/>
      </c>
      <c r="H93" s="4" t="str">
        <f t="shared" ca="1" si="22"/>
        <v/>
      </c>
      <c r="I93" s="31" t="str">
        <f t="shared" ca="1" si="23"/>
        <v/>
      </c>
      <c r="J93" s="32" t="str">
        <f t="shared" ca="1" si="24"/>
        <v/>
      </c>
      <c r="K93" s="71" t="str">
        <f t="shared" ca="1" si="25"/>
        <v/>
      </c>
      <c r="L93" s="31" t="str">
        <f t="shared" ca="1" si="26"/>
        <v/>
      </c>
      <c r="M93" s="32" t="str">
        <f t="shared" ca="1" si="27"/>
        <v/>
      </c>
      <c r="N93" s="77" t="str">
        <f t="shared" ca="1" si="28"/>
        <v/>
      </c>
      <c r="R93" s="122">
        <v>45912.625</v>
      </c>
      <c r="S93" s="53">
        <v>101.65625</v>
      </c>
      <c r="T93" s="122">
        <v>45902.625</v>
      </c>
      <c r="U93" s="53">
        <v>90.741</v>
      </c>
      <c r="V93" s="122">
        <v>45916.625</v>
      </c>
      <c r="W93" s="53">
        <v>101.5625</v>
      </c>
      <c r="X93" s="163" t="str">
        <f t="shared" si="29"/>
        <v/>
      </c>
      <c r="Y93" s="163" t="str">
        <f t="shared" si="30"/>
        <v/>
      </c>
    </row>
    <row r="94" spans="1:25">
      <c r="A94" s="164" t="str">
        <f t="shared" ca="1" si="16"/>
        <v/>
      </c>
      <c r="B94" s="44" t="str">
        <f t="shared" ca="1" si="17"/>
        <v/>
      </c>
      <c r="C94" s="31" t="str">
        <f t="shared" ca="1" si="31"/>
        <v/>
      </c>
      <c r="D94" s="32" t="str">
        <f t="shared" ca="1" si="18"/>
        <v/>
      </c>
      <c r="E94" s="71" t="str">
        <f t="shared" ca="1" si="19"/>
        <v/>
      </c>
      <c r="F94" s="31" t="str">
        <f t="shared" ca="1" si="20"/>
        <v/>
      </c>
      <c r="G94" s="32" t="str">
        <f t="shared" ca="1" si="21"/>
        <v/>
      </c>
      <c r="H94" s="4" t="str">
        <f t="shared" ca="1" si="22"/>
        <v/>
      </c>
      <c r="I94" s="31" t="str">
        <f t="shared" ca="1" si="23"/>
        <v/>
      </c>
      <c r="J94" s="32" t="str">
        <f t="shared" ca="1" si="24"/>
        <v/>
      </c>
      <c r="K94" s="71" t="str">
        <f t="shared" ca="1" si="25"/>
        <v/>
      </c>
      <c r="L94" s="31" t="str">
        <f t="shared" ca="1" si="26"/>
        <v/>
      </c>
      <c r="M94" s="32" t="str">
        <f t="shared" ca="1" si="27"/>
        <v/>
      </c>
      <c r="N94" s="77" t="str">
        <f t="shared" ca="1" si="28"/>
        <v/>
      </c>
      <c r="R94" s="122">
        <v>45915.625</v>
      </c>
      <c r="S94" s="53">
        <v>101.828125</v>
      </c>
      <c r="T94" s="122">
        <v>45903.625</v>
      </c>
      <c r="U94" s="53">
        <v>90.899000000000001</v>
      </c>
      <c r="V94" s="122">
        <v>45917.625</v>
      </c>
      <c r="W94" s="53">
        <v>101.375</v>
      </c>
      <c r="X94" s="163" t="str">
        <f t="shared" si="29"/>
        <v/>
      </c>
      <c r="Y94" s="163" t="str">
        <f t="shared" si="30"/>
        <v/>
      </c>
    </row>
    <row r="95" spans="1:25">
      <c r="A95" s="164" t="str">
        <f t="shared" ca="1" si="16"/>
        <v/>
      </c>
      <c r="B95" s="44" t="str">
        <f t="shared" ca="1" si="17"/>
        <v/>
      </c>
      <c r="C95" s="31" t="str">
        <f t="shared" ca="1" si="31"/>
        <v/>
      </c>
      <c r="D95" s="32" t="str">
        <f t="shared" ca="1" si="18"/>
        <v/>
      </c>
      <c r="E95" s="71" t="str">
        <f t="shared" ca="1" si="19"/>
        <v/>
      </c>
      <c r="F95" s="31" t="str">
        <f t="shared" ca="1" si="20"/>
        <v/>
      </c>
      <c r="G95" s="32" t="str">
        <f t="shared" ca="1" si="21"/>
        <v/>
      </c>
      <c r="H95" s="4" t="str">
        <f t="shared" ca="1" si="22"/>
        <v/>
      </c>
      <c r="I95" s="31" t="str">
        <f t="shared" ca="1" si="23"/>
        <v/>
      </c>
      <c r="J95" s="32" t="str">
        <f t="shared" ca="1" si="24"/>
        <v/>
      </c>
      <c r="K95" s="71" t="str">
        <f t="shared" ca="1" si="25"/>
        <v/>
      </c>
      <c r="L95" s="31" t="str">
        <f t="shared" ca="1" si="26"/>
        <v/>
      </c>
      <c r="M95" s="32" t="str">
        <f t="shared" ca="1" si="27"/>
        <v/>
      </c>
      <c r="N95" s="77" t="str">
        <f t="shared" ca="1" si="28"/>
        <v/>
      </c>
      <c r="R95" s="122">
        <v>45916.625</v>
      </c>
      <c r="S95" s="53">
        <v>101.875</v>
      </c>
      <c r="T95" s="122">
        <v>45904.625</v>
      </c>
      <c r="U95" s="53">
        <v>91.533000000000001</v>
      </c>
      <c r="V95" s="122">
        <v>45918.625</v>
      </c>
      <c r="W95" s="53">
        <v>100.328125</v>
      </c>
      <c r="X95" s="163" t="str">
        <f t="shared" si="29"/>
        <v/>
      </c>
      <c r="Y95" s="163" t="str">
        <f t="shared" si="30"/>
        <v/>
      </c>
    </row>
    <row r="96" spans="1:25">
      <c r="A96" s="164" t="str">
        <f t="shared" ca="1" si="16"/>
        <v/>
      </c>
      <c r="B96" s="44" t="str">
        <f t="shared" ca="1" si="17"/>
        <v/>
      </c>
      <c r="C96" s="31" t="str">
        <f t="shared" ca="1" si="31"/>
        <v/>
      </c>
      <c r="D96" s="32" t="str">
        <f t="shared" ca="1" si="18"/>
        <v/>
      </c>
      <c r="E96" s="71" t="str">
        <f t="shared" ca="1" si="19"/>
        <v/>
      </c>
      <c r="F96" s="31" t="str">
        <f t="shared" ca="1" si="20"/>
        <v/>
      </c>
      <c r="G96" s="32" t="str">
        <f t="shared" ca="1" si="21"/>
        <v/>
      </c>
      <c r="H96" s="4" t="str">
        <f t="shared" ca="1" si="22"/>
        <v/>
      </c>
      <c r="I96" s="31" t="str">
        <f t="shared" ca="1" si="23"/>
        <v/>
      </c>
      <c r="J96" s="32" t="str">
        <f t="shared" ca="1" si="24"/>
        <v/>
      </c>
      <c r="K96" s="71" t="str">
        <f t="shared" ca="1" si="25"/>
        <v/>
      </c>
      <c r="L96" s="31" t="str">
        <f t="shared" ca="1" si="26"/>
        <v/>
      </c>
      <c r="M96" s="32" t="str">
        <f t="shared" ca="1" si="27"/>
        <v/>
      </c>
      <c r="N96" s="77" t="str">
        <f t="shared" ca="1" si="28"/>
        <v/>
      </c>
      <c r="R96" s="122">
        <v>45917.625</v>
      </c>
      <c r="S96" s="53">
        <v>101.625</v>
      </c>
      <c r="T96" s="122">
        <v>45905.625</v>
      </c>
      <c r="U96" s="53">
        <v>92.209000000000003</v>
      </c>
      <c r="V96" s="122">
        <v>45919.625</v>
      </c>
      <c r="W96" s="53">
        <v>100.109375</v>
      </c>
      <c r="X96" s="163" t="str">
        <f t="shared" si="29"/>
        <v/>
      </c>
      <c r="Y96" s="163" t="str">
        <f t="shared" si="30"/>
        <v/>
      </c>
    </row>
    <row r="97" spans="1:25">
      <c r="A97" s="164" t="str">
        <f t="shared" ca="1" si="16"/>
        <v/>
      </c>
      <c r="B97" s="44" t="str">
        <f t="shared" ca="1" si="17"/>
        <v/>
      </c>
      <c r="C97" s="31" t="str">
        <f t="shared" ca="1" si="31"/>
        <v/>
      </c>
      <c r="D97" s="32" t="str">
        <f t="shared" ca="1" si="18"/>
        <v/>
      </c>
      <c r="E97" s="71" t="str">
        <f t="shared" ca="1" si="19"/>
        <v/>
      </c>
      <c r="F97" s="31" t="str">
        <f t="shared" ca="1" si="20"/>
        <v/>
      </c>
      <c r="G97" s="32" t="str">
        <f t="shared" ca="1" si="21"/>
        <v/>
      </c>
      <c r="H97" s="4" t="str">
        <f t="shared" ca="1" si="22"/>
        <v/>
      </c>
      <c r="I97" s="31" t="str">
        <f t="shared" ca="1" si="23"/>
        <v/>
      </c>
      <c r="J97" s="32" t="str">
        <f t="shared" ca="1" si="24"/>
        <v/>
      </c>
      <c r="K97" s="71" t="str">
        <f t="shared" ca="1" si="25"/>
        <v/>
      </c>
      <c r="L97" s="31" t="str">
        <f t="shared" ca="1" si="26"/>
        <v/>
      </c>
      <c r="M97" s="32" t="str">
        <f t="shared" ca="1" si="27"/>
        <v/>
      </c>
      <c r="N97" s="77" t="str">
        <f t="shared" ca="1" si="28"/>
        <v/>
      </c>
      <c r="R97" s="122">
        <v>45918.625</v>
      </c>
      <c r="S97" s="53">
        <v>101.234375</v>
      </c>
      <c r="T97" s="122">
        <v>45908.625</v>
      </c>
      <c r="U97" s="53">
        <v>92.653999999999996</v>
      </c>
      <c r="V97" s="122">
        <v>45922.625</v>
      </c>
      <c r="W97" s="53">
        <v>99.734375</v>
      </c>
      <c r="X97" s="163" t="str">
        <f t="shared" si="29"/>
        <v/>
      </c>
      <c r="Y97" s="163" t="str">
        <f t="shared" si="30"/>
        <v/>
      </c>
    </row>
    <row r="98" spans="1:25">
      <c r="A98" s="164" t="str">
        <f t="shared" ca="1" si="16"/>
        <v/>
      </c>
      <c r="B98" s="44" t="str">
        <f t="shared" ca="1" si="17"/>
        <v/>
      </c>
      <c r="C98" s="31" t="str">
        <f t="shared" ca="1" si="31"/>
        <v/>
      </c>
      <c r="D98" s="32" t="str">
        <f t="shared" ca="1" si="18"/>
        <v/>
      </c>
      <c r="E98" s="71" t="str">
        <f t="shared" ca="1" si="19"/>
        <v/>
      </c>
      <c r="F98" s="31" t="str">
        <f t="shared" ca="1" si="20"/>
        <v/>
      </c>
      <c r="G98" s="32" t="str">
        <f t="shared" ca="1" si="21"/>
        <v/>
      </c>
      <c r="H98" s="4" t="str">
        <f t="shared" ca="1" si="22"/>
        <v/>
      </c>
      <c r="I98" s="31" t="str">
        <f t="shared" ca="1" si="23"/>
        <v/>
      </c>
      <c r="J98" s="32" t="str">
        <f t="shared" ca="1" si="24"/>
        <v/>
      </c>
      <c r="K98" s="71" t="str">
        <f t="shared" ca="1" si="25"/>
        <v/>
      </c>
      <c r="L98" s="31" t="str">
        <f t="shared" ca="1" si="26"/>
        <v/>
      </c>
      <c r="M98" s="32" t="str">
        <f t="shared" ca="1" si="27"/>
        <v/>
      </c>
      <c r="N98" s="77" t="str">
        <f t="shared" ca="1" si="28"/>
        <v/>
      </c>
      <c r="R98" s="122">
        <v>45919.625</v>
      </c>
      <c r="S98" s="53">
        <v>101.140625</v>
      </c>
      <c r="T98" s="122">
        <v>45909.625</v>
      </c>
      <c r="U98" s="53">
        <v>92.697999999999993</v>
      </c>
      <c r="V98" s="122">
        <v>45923.625</v>
      </c>
      <c r="W98" s="53">
        <v>100.4375</v>
      </c>
      <c r="X98" s="163" t="str">
        <f t="shared" si="29"/>
        <v/>
      </c>
      <c r="Y98" s="163" t="str">
        <f t="shared" si="30"/>
        <v/>
      </c>
    </row>
    <row r="99" spans="1:25">
      <c r="A99" s="164" t="str">
        <f t="shared" ca="1" si="16"/>
        <v/>
      </c>
      <c r="B99" s="44" t="str">
        <f t="shared" ca="1" si="17"/>
        <v/>
      </c>
      <c r="C99" s="31" t="str">
        <f t="shared" ca="1" si="31"/>
        <v/>
      </c>
      <c r="D99" s="32" t="str">
        <f t="shared" ca="1" si="18"/>
        <v/>
      </c>
      <c r="E99" s="71" t="str">
        <f t="shared" ca="1" si="19"/>
        <v/>
      </c>
      <c r="F99" s="31" t="str">
        <f t="shared" ca="1" si="20"/>
        <v/>
      </c>
      <c r="G99" s="32" t="str">
        <f t="shared" ca="1" si="21"/>
        <v/>
      </c>
      <c r="H99" s="4" t="str">
        <f t="shared" ca="1" si="22"/>
        <v/>
      </c>
      <c r="I99" s="31" t="str">
        <f t="shared" ca="1" si="23"/>
        <v/>
      </c>
      <c r="J99" s="32" t="str">
        <f t="shared" ca="1" si="24"/>
        <v/>
      </c>
      <c r="K99" s="71" t="str">
        <f t="shared" ca="1" si="25"/>
        <v/>
      </c>
      <c r="L99" s="31" t="str">
        <f t="shared" ca="1" si="26"/>
        <v/>
      </c>
      <c r="M99" s="32" t="str">
        <f t="shared" ca="1" si="27"/>
        <v/>
      </c>
      <c r="N99" s="77" t="str">
        <f t="shared" ca="1" si="28"/>
        <v/>
      </c>
      <c r="R99" s="122">
        <v>45922.625</v>
      </c>
      <c r="S99" s="53">
        <v>100.953125</v>
      </c>
      <c r="T99" s="122">
        <v>45910.625</v>
      </c>
      <c r="U99" s="53">
        <v>92.921000000000006</v>
      </c>
      <c r="V99" s="122">
        <v>45924.625</v>
      </c>
      <c r="W99" s="53">
        <v>100</v>
      </c>
      <c r="X99" s="163" t="str">
        <f t="shared" si="29"/>
        <v/>
      </c>
      <c r="Y99" s="163" t="str">
        <f t="shared" si="30"/>
        <v/>
      </c>
    </row>
    <row r="100" spans="1:25">
      <c r="A100" s="164" t="str">
        <f t="shared" ref="A100:A163" ca="1" si="32">IF(AND(ISBLANK(Z89), A99 = $Z$1),NOW(),IF(ISBLANK(Z89),"",Z89))</f>
        <v/>
      </c>
      <c r="B100" s="44" t="str">
        <f t="shared" ref="B100:B163" ca="1" si="33">IF(COUNTIF(P:P,A100)=1,VLOOKUP(A100,P:Q,2), IF(COUNTIF(P:P,A100)=0,$B$10,""))</f>
        <v/>
      </c>
      <c r="C100" s="31" t="str">
        <f t="shared" ca="1" si="31"/>
        <v/>
      </c>
      <c r="D100" s="32" t="str">
        <f t="shared" ref="D100:D163" ca="1" si="34">IF(ISERROR(B100-2), "", ROUNDUP(A100-$A$14,0)/360*$B$6*$B$5-ROUNDUP(A100-$A$14,0)/360*$B$7*$B$5*$B$14/100)</f>
        <v/>
      </c>
      <c r="E100" s="71" t="str">
        <f t="shared" ref="E100:E163" ca="1" si="35">IF(COUNTIF(P:P,A100)=1,VLOOKUP(A100,R:S,2), IF(COUNTIF(P:P,A100)=0,$C$10,""))</f>
        <v/>
      </c>
      <c r="F100" s="31" t="str">
        <f t="shared" ref="F100:F163" ca="1" si="36">IF(ISERROR(B100-2),"",(E100-$E$14)/100*$C$5)</f>
        <v/>
      </c>
      <c r="G100" s="32" t="str">
        <f t="shared" ref="G100:G163" ca="1" si="37">IF(ISERROR(B100-2), "", ROUNDUP(A100-$A$14,0)/360*$C$6*$C$5-ROUNDUP(A100-$A$14,0)/360*$C$7*$C$5*$E$14/100)</f>
        <v/>
      </c>
      <c r="H100" s="4" t="str">
        <f t="shared" ref="H100:H163" ca="1" si="38">IF(COUNTIF(P:P,A100)=1,VLOOKUP(A100,T:U,2), IF(COUNTIF(P:P,A100)=0,$D$10,""))</f>
        <v/>
      </c>
      <c r="I100" s="31" t="str">
        <f t="shared" ref="I100:I163" ca="1" si="39">IF(ISERROR(B100-2),"",(H100-$H$14)/100*$D$5)</f>
        <v/>
      </c>
      <c r="J100" s="32" t="str">
        <f t="shared" ref="J100:J163" ca="1" si="40">IF(ISERROR(B100-2),"",ROUNDUP(A100-$A$14,0)/360*$D$6*$D$5-ROUNDUP(A100-$A$14,0)/360*$D$7*$D$5*$H$14/100)</f>
        <v/>
      </c>
      <c r="K100" s="71" t="str">
        <f t="shared" ref="K100:K163" ca="1" si="41">IF(COUNTIF(P:P,A100)=1,VLOOKUP(A100,V:W,2), IF(COUNTIF(P:P,A100)=0,$E$10,""))</f>
        <v/>
      </c>
      <c r="L100" s="31" t="str">
        <f t="shared" ref="L100:L163" ca="1" si="42">IF(ISERROR(B100-2),"",(K100-$K$14)/100*$E$5)</f>
        <v/>
      </c>
      <c r="M100" s="32" t="str">
        <f t="shared" ref="M100:M163" ca="1" si="43">IF(ISERROR(B100-2),"",ROUNDUP(A100-$A$14,0)/360*$E$6*$E$5-ROUNDUP(A100-$A$14,0)/360*$E$7*$E$5*$K$14/100)</f>
        <v/>
      </c>
      <c r="N100" s="77" t="str">
        <f t="shared" ref="N100:N163" ca="1" si="44">IF(ISERROR(B100-2),"",C100+D100-F100-G100-I100-J100+L100+M100)</f>
        <v/>
      </c>
      <c r="R100" s="122">
        <v>45923.625</v>
      </c>
      <c r="S100" s="53">
        <v>101.265625</v>
      </c>
      <c r="T100" s="122">
        <v>45911.625</v>
      </c>
      <c r="U100" s="53">
        <v>93.498999999999995</v>
      </c>
      <c r="V100" s="122">
        <v>45925.625</v>
      </c>
      <c r="W100" s="53">
        <v>100.015625</v>
      </c>
      <c r="X100" s="163" t="str">
        <f t="shared" si="29"/>
        <v/>
      </c>
      <c r="Y100" s="163" t="str">
        <f t="shared" si="30"/>
        <v/>
      </c>
    </row>
    <row r="101" spans="1:25">
      <c r="A101" s="164" t="str">
        <f t="shared" ca="1" si="32"/>
        <v/>
      </c>
      <c r="B101" s="44" t="str">
        <f t="shared" ca="1" si="33"/>
        <v/>
      </c>
      <c r="C101" s="31" t="str">
        <f t="shared" ca="1" si="31"/>
        <v/>
      </c>
      <c r="D101" s="32" t="str">
        <f t="shared" ca="1" si="34"/>
        <v/>
      </c>
      <c r="E101" s="71" t="str">
        <f t="shared" ca="1" si="35"/>
        <v/>
      </c>
      <c r="F101" s="31" t="str">
        <f t="shared" ca="1" si="36"/>
        <v/>
      </c>
      <c r="G101" s="32" t="str">
        <f t="shared" ca="1" si="37"/>
        <v/>
      </c>
      <c r="H101" s="4" t="str">
        <f t="shared" ca="1" si="38"/>
        <v/>
      </c>
      <c r="I101" s="31" t="str">
        <f t="shared" ca="1" si="39"/>
        <v/>
      </c>
      <c r="J101" s="32" t="str">
        <f t="shared" ca="1" si="40"/>
        <v/>
      </c>
      <c r="K101" s="71" t="str">
        <f t="shared" ca="1" si="41"/>
        <v/>
      </c>
      <c r="L101" s="31" t="str">
        <f t="shared" ca="1" si="42"/>
        <v/>
      </c>
      <c r="M101" s="32" t="str">
        <f t="shared" ca="1" si="43"/>
        <v/>
      </c>
      <c r="N101" s="77" t="str">
        <f t="shared" ca="1" si="44"/>
        <v/>
      </c>
      <c r="R101" s="122">
        <v>45924.625</v>
      </c>
      <c r="S101" s="53">
        <v>100.984375</v>
      </c>
      <c r="T101" s="122">
        <v>45912.625</v>
      </c>
      <c r="U101" s="53">
        <v>93.632000000000005</v>
      </c>
      <c r="V101" s="122">
        <v>45926.625</v>
      </c>
      <c r="W101" s="53">
        <v>99.890625</v>
      </c>
      <c r="X101" s="163" t="str">
        <f t="shared" si="29"/>
        <v/>
      </c>
      <c r="Y101" s="163" t="str">
        <f t="shared" si="30"/>
        <v/>
      </c>
    </row>
    <row r="102" spans="1:25">
      <c r="A102" s="164" t="str">
        <f t="shared" ca="1" si="32"/>
        <v/>
      </c>
      <c r="B102" s="44" t="str">
        <f t="shared" ca="1" si="33"/>
        <v/>
      </c>
      <c r="C102" s="31" t="str">
        <f t="shared" ca="1" si="31"/>
        <v/>
      </c>
      <c r="D102" s="32" t="str">
        <f t="shared" ca="1" si="34"/>
        <v/>
      </c>
      <c r="E102" s="71" t="str">
        <f t="shared" ca="1" si="35"/>
        <v/>
      </c>
      <c r="F102" s="31" t="str">
        <f t="shared" ca="1" si="36"/>
        <v/>
      </c>
      <c r="G102" s="32" t="str">
        <f t="shared" ca="1" si="37"/>
        <v/>
      </c>
      <c r="H102" s="4" t="str">
        <f t="shared" ca="1" si="38"/>
        <v/>
      </c>
      <c r="I102" s="31" t="str">
        <f t="shared" ca="1" si="39"/>
        <v/>
      </c>
      <c r="J102" s="32" t="str">
        <f t="shared" ca="1" si="40"/>
        <v/>
      </c>
      <c r="K102" s="71" t="str">
        <f t="shared" ca="1" si="41"/>
        <v/>
      </c>
      <c r="L102" s="31" t="str">
        <f t="shared" ca="1" si="42"/>
        <v/>
      </c>
      <c r="M102" s="32" t="str">
        <f t="shared" ca="1" si="43"/>
        <v/>
      </c>
      <c r="N102" s="77" t="str">
        <f t="shared" ca="1" si="44"/>
        <v/>
      </c>
      <c r="R102" s="122">
        <v>45925.625</v>
      </c>
      <c r="S102" s="53">
        <v>100.78125</v>
      </c>
      <c r="T102" s="122">
        <v>45915.625</v>
      </c>
      <c r="U102" s="53">
        <v>93.965000000000003</v>
      </c>
      <c r="V102" s="122">
        <v>45929.625</v>
      </c>
      <c r="W102" s="53">
        <v>100.65625</v>
      </c>
      <c r="X102" s="163" t="str">
        <f t="shared" si="29"/>
        <v/>
      </c>
      <c r="Y102" s="163" t="str">
        <f t="shared" si="30"/>
        <v/>
      </c>
    </row>
    <row r="103" spans="1:25">
      <c r="A103" s="164" t="str">
        <f t="shared" ca="1" si="32"/>
        <v/>
      </c>
      <c r="B103" s="44" t="str">
        <f t="shared" ca="1" si="33"/>
        <v/>
      </c>
      <c r="C103" s="31" t="str">
        <f t="shared" ca="1" si="31"/>
        <v/>
      </c>
      <c r="D103" s="32" t="str">
        <f t="shared" ca="1" si="34"/>
        <v/>
      </c>
      <c r="E103" s="71" t="str">
        <f t="shared" ca="1" si="35"/>
        <v/>
      </c>
      <c r="F103" s="31" t="str">
        <f t="shared" ca="1" si="36"/>
        <v/>
      </c>
      <c r="G103" s="32" t="str">
        <f t="shared" ca="1" si="37"/>
        <v/>
      </c>
      <c r="H103" s="4" t="str">
        <f t="shared" ca="1" si="38"/>
        <v/>
      </c>
      <c r="I103" s="31" t="str">
        <f t="shared" ca="1" si="39"/>
        <v/>
      </c>
      <c r="J103" s="32" t="str">
        <f t="shared" ca="1" si="40"/>
        <v/>
      </c>
      <c r="K103" s="71" t="str">
        <f t="shared" ca="1" si="41"/>
        <v/>
      </c>
      <c r="L103" s="31" t="str">
        <f t="shared" ca="1" si="42"/>
        <v/>
      </c>
      <c r="M103" s="32" t="str">
        <f t="shared" ca="1" si="43"/>
        <v/>
      </c>
      <c r="N103" s="77" t="str">
        <f t="shared" ca="1" si="44"/>
        <v/>
      </c>
      <c r="R103" s="122">
        <v>45926.625</v>
      </c>
      <c r="S103" s="53">
        <v>100.6875</v>
      </c>
      <c r="T103" s="122">
        <v>45916.625</v>
      </c>
      <c r="U103" s="53">
        <v>94.453000000000003</v>
      </c>
      <c r="V103" s="122">
        <v>45930.625</v>
      </c>
      <c r="W103" s="53">
        <v>100.359375</v>
      </c>
      <c r="X103" s="163" t="str">
        <f t="shared" si="29"/>
        <v/>
      </c>
      <c r="Y103" s="163" t="str">
        <f t="shared" si="30"/>
        <v/>
      </c>
    </row>
    <row r="104" spans="1:25">
      <c r="A104" s="164" t="str">
        <f t="shared" ca="1" si="32"/>
        <v/>
      </c>
      <c r="B104" s="44" t="str">
        <f t="shared" ca="1" si="33"/>
        <v/>
      </c>
      <c r="C104" s="31" t="str">
        <f t="shared" ca="1" si="31"/>
        <v/>
      </c>
      <c r="D104" s="32" t="str">
        <f t="shared" ca="1" si="34"/>
        <v/>
      </c>
      <c r="E104" s="71" t="str">
        <f t="shared" ca="1" si="35"/>
        <v/>
      </c>
      <c r="F104" s="31" t="str">
        <f t="shared" ca="1" si="36"/>
        <v/>
      </c>
      <c r="G104" s="32" t="str">
        <f t="shared" ca="1" si="37"/>
        <v/>
      </c>
      <c r="H104" s="4" t="str">
        <f t="shared" ca="1" si="38"/>
        <v/>
      </c>
      <c r="I104" s="31" t="str">
        <f t="shared" ca="1" si="39"/>
        <v/>
      </c>
      <c r="J104" s="32" t="str">
        <f t="shared" ca="1" si="40"/>
        <v/>
      </c>
      <c r="K104" s="71" t="str">
        <f t="shared" ca="1" si="41"/>
        <v/>
      </c>
      <c r="L104" s="31" t="str">
        <f t="shared" ca="1" si="42"/>
        <v/>
      </c>
      <c r="M104" s="32" t="str">
        <f t="shared" ca="1" si="43"/>
        <v/>
      </c>
      <c r="N104" s="77" t="str">
        <f t="shared" ca="1" si="44"/>
        <v/>
      </c>
      <c r="R104" s="122">
        <v>45929.625</v>
      </c>
      <c r="S104" s="53">
        <v>100.984375</v>
      </c>
      <c r="T104" s="122">
        <v>45917.625</v>
      </c>
      <c r="U104" s="53">
        <v>94.53</v>
      </c>
      <c r="V104" s="122">
        <v>45931.625</v>
      </c>
      <c r="W104" s="53">
        <v>100.5625</v>
      </c>
      <c r="X104" s="163" t="str">
        <f t="shared" si="29"/>
        <v/>
      </c>
      <c r="Y104" s="163" t="str">
        <f t="shared" si="30"/>
        <v/>
      </c>
    </row>
    <row r="105" spans="1:25">
      <c r="A105" s="164" t="str">
        <f t="shared" ca="1" si="32"/>
        <v/>
      </c>
      <c r="B105" s="44" t="str">
        <f t="shared" ca="1" si="33"/>
        <v/>
      </c>
      <c r="C105" s="31" t="str">
        <f t="shared" ca="1" si="31"/>
        <v/>
      </c>
      <c r="D105" s="32" t="str">
        <f t="shared" ca="1" si="34"/>
        <v/>
      </c>
      <c r="E105" s="71" t="str">
        <f t="shared" ca="1" si="35"/>
        <v/>
      </c>
      <c r="F105" s="31" t="str">
        <f t="shared" ca="1" si="36"/>
        <v/>
      </c>
      <c r="G105" s="32" t="str">
        <f t="shared" ca="1" si="37"/>
        <v/>
      </c>
      <c r="H105" s="4" t="str">
        <f t="shared" ca="1" si="38"/>
        <v/>
      </c>
      <c r="I105" s="31" t="str">
        <f t="shared" ca="1" si="39"/>
        <v/>
      </c>
      <c r="J105" s="32" t="str">
        <f t="shared" ca="1" si="40"/>
        <v/>
      </c>
      <c r="K105" s="71" t="str">
        <f t="shared" ca="1" si="41"/>
        <v/>
      </c>
      <c r="L105" s="31" t="str">
        <f t="shared" ca="1" si="42"/>
        <v/>
      </c>
      <c r="M105" s="32" t="str">
        <f t="shared" ca="1" si="43"/>
        <v/>
      </c>
      <c r="N105" s="77" t="str">
        <f t="shared" ca="1" si="44"/>
        <v/>
      </c>
      <c r="R105" s="122">
        <v>45930.625</v>
      </c>
      <c r="S105" s="53">
        <v>100.953125</v>
      </c>
      <c r="T105" s="122">
        <v>45918.625</v>
      </c>
      <c r="U105" s="53">
        <v>94.84</v>
      </c>
      <c r="V105" s="122">
        <v>45932.625</v>
      </c>
      <c r="W105" s="53">
        <v>100.84375</v>
      </c>
      <c r="X105" s="163" t="str">
        <f t="shared" si="29"/>
        <v/>
      </c>
      <c r="Y105" s="163" t="str">
        <f t="shared" si="30"/>
        <v/>
      </c>
    </row>
    <row r="106" spans="1:25">
      <c r="A106" s="164" t="str">
        <f t="shared" ca="1" si="32"/>
        <v/>
      </c>
      <c r="B106" s="44" t="str">
        <f t="shared" ca="1" si="33"/>
        <v/>
      </c>
      <c r="C106" s="31" t="str">
        <f t="shared" ca="1" si="31"/>
        <v/>
      </c>
      <c r="D106" s="32" t="str">
        <f t="shared" ca="1" si="34"/>
        <v/>
      </c>
      <c r="E106" s="71" t="str">
        <f t="shared" ca="1" si="35"/>
        <v/>
      </c>
      <c r="F106" s="31" t="str">
        <f t="shared" ca="1" si="36"/>
        <v/>
      </c>
      <c r="G106" s="32" t="str">
        <f t="shared" ca="1" si="37"/>
        <v/>
      </c>
      <c r="H106" s="4" t="str">
        <f t="shared" ca="1" si="38"/>
        <v/>
      </c>
      <c r="I106" s="31" t="str">
        <f t="shared" ca="1" si="39"/>
        <v/>
      </c>
      <c r="J106" s="32" t="str">
        <f t="shared" ca="1" si="40"/>
        <v/>
      </c>
      <c r="K106" s="71" t="str">
        <f t="shared" ca="1" si="41"/>
        <v/>
      </c>
      <c r="L106" s="31" t="str">
        <f t="shared" ca="1" si="42"/>
        <v/>
      </c>
      <c r="M106" s="32" t="str">
        <f t="shared" ca="1" si="43"/>
        <v/>
      </c>
      <c r="N106" s="77" t="str">
        <f t="shared" ca="1" si="44"/>
        <v/>
      </c>
      <c r="R106" s="122">
        <v>45931.625</v>
      </c>
      <c r="S106" s="53">
        <v>101.296875</v>
      </c>
      <c r="T106" s="122">
        <v>45919.625</v>
      </c>
      <c r="U106" s="53">
        <v>94.754999999999995</v>
      </c>
      <c r="V106" s="122">
        <v>45933.625</v>
      </c>
      <c r="W106" s="53">
        <v>100.5625</v>
      </c>
      <c r="X106" s="163" t="str">
        <f t="shared" si="29"/>
        <v/>
      </c>
      <c r="Y106" s="163" t="str">
        <f t="shared" si="30"/>
        <v/>
      </c>
    </row>
    <row r="107" spans="1:25">
      <c r="A107" s="164" t="str">
        <f t="shared" ca="1" si="32"/>
        <v/>
      </c>
      <c r="B107" s="44" t="str">
        <f t="shared" ca="1" si="33"/>
        <v/>
      </c>
      <c r="C107" s="31" t="str">
        <f t="shared" ca="1" si="31"/>
        <v/>
      </c>
      <c r="D107" s="32" t="str">
        <f t="shared" ca="1" si="34"/>
        <v/>
      </c>
      <c r="E107" s="71" t="str">
        <f t="shared" ca="1" si="35"/>
        <v/>
      </c>
      <c r="F107" s="31" t="str">
        <f t="shared" ca="1" si="36"/>
        <v/>
      </c>
      <c r="G107" s="32" t="str">
        <f t="shared" ca="1" si="37"/>
        <v/>
      </c>
      <c r="H107" s="4" t="str">
        <f t="shared" ca="1" si="38"/>
        <v/>
      </c>
      <c r="I107" s="31" t="str">
        <f t="shared" ca="1" si="39"/>
        <v/>
      </c>
      <c r="J107" s="32" t="str">
        <f t="shared" ca="1" si="40"/>
        <v/>
      </c>
      <c r="K107" s="71" t="str">
        <f t="shared" ca="1" si="41"/>
        <v/>
      </c>
      <c r="L107" s="31" t="str">
        <f t="shared" ca="1" si="42"/>
        <v/>
      </c>
      <c r="M107" s="32" t="str">
        <f t="shared" ca="1" si="43"/>
        <v/>
      </c>
      <c r="N107" s="77" t="str">
        <f t="shared" ca="1" si="44"/>
        <v/>
      </c>
      <c r="R107" s="122">
        <v>45932.625</v>
      </c>
      <c r="S107" s="53">
        <v>101.421875</v>
      </c>
      <c r="T107" s="122">
        <v>45922.625</v>
      </c>
      <c r="U107" s="53">
        <v>94.643000000000001</v>
      </c>
      <c r="V107" s="122">
        <v>45936.625</v>
      </c>
      <c r="W107" s="53">
        <v>99.8125</v>
      </c>
      <c r="X107" s="163" t="str">
        <f t="shared" si="29"/>
        <v/>
      </c>
      <c r="Y107" s="163" t="str">
        <f t="shared" si="30"/>
        <v/>
      </c>
    </row>
    <row r="108" spans="1:25">
      <c r="A108" s="164" t="str">
        <f t="shared" ca="1" si="32"/>
        <v/>
      </c>
      <c r="B108" s="44" t="str">
        <f t="shared" ca="1" si="33"/>
        <v/>
      </c>
      <c r="C108" s="31" t="str">
        <f t="shared" ca="1" si="31"/>
        <v/>
      </c>
      <c r="D108" s="32" t="str">
        <f t="shared" ca="1" si="34"/>
        <v/>
      </c>
      <c r="E108" s="71" t="str">
        <f t="shared" ca="1" si="35"/>
        <v/>
      </c>
      <c r="F108" s="31" t="str">
        <f t="shared" ca="1" si="36"/>
        <v/>
      </c>
      <c r="G108" s="32" t="str">
        <f t="shared" ca="1" si="37"/>
        <v/>
      </c>
      <c r="H108" s="4" t="str">
        <f t="shared" ca="1" si="38"/>
        <v/>
      </c>
      <c r="I108" s="31" t="str">
        <f t="shared" ca="1" si="39"/>
        <v/>
      </c>
      <c r="J108" s="32" t="str">
        <f t="shared" ca="1" si="40"/>
        <v/>
      </c>
      <c r="K108" s="71" t="str">
        <f t="shared" ca="1" si="41"/>
        <v/>
      </c>
      <c r="L108" s="31" t="str">
        <f t="shared" ca="1" si="42"/>
        <v/>
      </c>
      <c r="M108" s="32" t="str">
        <f t="shared" ca="1" si="43"/>
        <v/>
      </c>
      <c r="N108" s="77" t="str">
        <f t="shared" ca="1" si="44"/>
        <v/>
      </c>
      <c r="R108" s="122">
        <v>45933.625</v>
      </c>
      <c r="S108" s="53">
        <v>101.15625</v>
      </c>
      <c r="T108" s="122">
        <v>45923.625</v>
      </c>
      <c r="U108" s="53">
        <v>94.569000000000003</v>
      </c>
      <c r="V108" s="122">
        <v>45937.625</v>
      </c>
      <c r="W108" s="53">
        <v>100.34375</v>
      </c>
      <c r="X108" s="163" t="str">
        <f t="shared" si="29"/>
        <v/>
      </c>
      <c r="Y108" s="163" t="str">
        <f t="shared" si="30"/>
        <v/>
      </c>
    </row>
    <row r="109" spans="1:25">
      <c r="A109" s="164" t="str">
        <f t="shared" ca="1" si="32"/>
        <v/>
      </c>
      <c r="B109" s="44" t="str">
        <f t="shared" ca="1" si="33"/>
        <v/>
      </c>
      <c r="C109" s="31" t="str">
        <f t="shared" ca="1" si="31"/>
        <v/>
      </c>
      <c r="D109" s="32" t="str">
        <f t="shared" ca="1" si="34"/>
        <v/>
      </c>
      <c r="E109" s="71" t="str">
        <f t="shared" ca="1" si="35"/>
        <v/>
      </c>
      <c r="F109" s="31" t="str">
        <f t="shared" ca="1" si="36"/>
        <v/>
      </c>
      <c r="G109" s="32" t="str">
        <f t="shared" ca="1" si="37"/>
        <v/>
      </c>
      <c r="H109" s="4" t="str">
        <f t="shared" ca="1" si="38"/>
        <v/>
      </c>
      <c r="I109" s="31" t="str">
        <f t="shared" ca="1" si="39"/>
        <v/>
      </c>
      <c r="J109" s="32" t="str">
        <f t="shared" ca="1" si="40"/>
        <v/>
      </c>
      <c r="K109" s="71" t="str">
        <f t="shared" ca="1" si="41"/>
        <v/>
      </c>
      <c r="L109" s="31" t="str">
        <f t="shared" ca="1" si="42"/>
        <v/>
      </c>
      <c r="M109" s="32" t="str">
        <f t="shared" ca="1" si="43"/>
        <v/>
      </c>
      <c r="N109" s="77" t="str">
        <f t="shared" ca="1" si="44"/>
        <v/>
      </c>
      <c r="R109" s="122">
        <v>45936.625</v>
      </c>
      <c r="S109" s="53">
        <v>100.8125</v>
      </c>
      <c r="T109" s="122">
        <v>45924.625</v>
      </c>
      <c r="U109" s="53">
        <v>94.546000000000006</v>
      </c>
      <c r="V109" s="122">
        <v>45938.625</v>
      </c>
      <c r="W109" s="53">
        <v>100.390625</v>
      </c>
      <c r="X109" s="163" t="str">
        <f t="shared" si="29"/>
        <v/>
      </c>
      <c r="Y109" s="163" t="str">
        <f t="shared" si="30"/>
        <v/>
      </c>
    </row>
    <row r="110" spans="1:25">
      <c r="A110" s="164" t="str">
        <f t="shared" ca="1" si="32"/>
        <v/>
      </c>
      <c r="B110" s="44" t="str">
        <f t="shared" ca="1" si="33"/>
        <v/>
      </c>
      <c r="C110" s="31" t="str">
        <f t="shared" ca="1" si="31"/>
        <v/>
      </c>
      <c r="D110" s="32" t="str">
        <f t="shared" ca="1" si="34"/>
        <v/>
      </c>
      <c r="E110" s="71" t="str">
        <f t="shared" ca="1" si="35"/>
        <v/>
      </c>
      <c r="F110" s="31" t="str">
        <f t="shared" ca="1" si="36"/>
        <v/>
      </c>
      <c r="G110" s="32" t="str">
        <f t="shared" ca="1" si="37"/>
        <v/>
      </c>
      <c r="H110" s="4" t="str">
        <f t="shared" ca="1" si="38"/>
        <v/>
      </c>
      <c r="I110" s="31" t="str">
        <f t="shared" ca="1" si="39"/>
        <v/>
      </c>
      <c r="J110" s="32" t="str">
        <f t="shared" ca="1" si="40"/>
        <v/>
      </c>
      <c r="K110" s="71" t="str">
        <f t="shared" ca="1" si="41"/>
        <v/>
      </c>
      <c r="L110" s="31" t="str">
        <f t="shared" ca="1" si="42"/>
        <v/>
      </c>
      <c r="M110" s="32" t="str">
        <f t="shared" ca="1" si="43"/>
        <v/>
      </c>
      <c r="N110" s="77" t="str">
        <f t="shared" ca="1" si="44"/>
        <v/>
      </c>
      <c r="R110" s="122">
        <v>45937.625</v>
      </c>
      <c r="S110" s="53">
        <v>101.078125</v>
      </c>
      <c r="T110" s="122">
        <v>45925.625</v>
      </c>
      <c r="U110" s="53">
        <v>94.403999999999996</v>
      </c>
      <c r="V110" s="122">
        <v>45939.625</v>
      </c>
      <c r="W110" s="53">
        <v>100.359375</v>
      </c>
      <c r="X110" s="163" t="str">
        <f t="shared" si="29"/>
        <v/>
      </c>
      <c r="Y110" s="163" t="str">
        <f t="shared" si="30"/>
        <v/>
      </c>
    </row>
    <row r="111" spans="1:25">
      <c r="A111" s="164" t="str">
        <f t="shared" ca="1" si="32"/>
        <v/>
      </c>
      <c r="B111" s="44" t="str">
        <f t="shared" ca="1" si="33"/>
        <v/>
      </c>
      <c r="C111" s="31" t="str">
        <f t="shared" ca="1" si="31"/>
        <v/>
      </c>
      <c r="D111" s="32" t="str">
        <f t="shared" ca="1" si="34"/>
        <v/>
      </c>
      <c r="E111" s="71" t="str">
        <f t="shared" ca="1" si="35"/>
        <v/>
      </c>
      <c r="F111" s="31" t="str">
        <f t="shared" ca="1" si="36"/>
        <v/>
      </c>
      <c r="G111" s="32" t="str">
        <f t="shared" ca="1" si="37"/>
        <v/>
      </c>
      <c r="H111" s="4" t="str">
        <f t="shared" ca="1" si="38"/>
        <v/>
      </c>
      <c r="I111" s="31" t="str">
        <f t="shared" ca="1" si="39"/>
        <v/>
      </c>
      <c r="J111" s="32" t="str">
        <f t="shared" ca="1" si="40"/>
        <v/>
      </c>
      <c r="K111" s="71" t="str">
        <f t="shared" ca="1" si="41"/>
        <v/>
      </c>
      <c r="L111" s="31" t="str">
        <f t="shared" ca="1" si="42"/>
        <v/>
      </c>
      <c r="M111" s="32" t="str">
        <f t="shared" ca="1" si="43"/>
        <v/>
      </c>
      <c r="N111" s="77" t="str">
        <f t="shared" ca="1" si="44"/>
        <v/>
      </c>
      <c r="R111" s="122">
        <v>45938.625</v>
      </c>
      <c r="S111" s="53">
        <v>101.0625</v>
      </c>
      <c r="T111" s="122">
        <v>45926.625</v>
      </c>
      <c r="U111" s="53">
        <v>94.427999999999997</v>
      </c>
      <c r="V111" s="122">
        <v>45940.625</v>
      </c>
      <c r="W111" s="53">
        <v>101.828125</v>
      </c>
      <c r="X111" s="163" t="str">
        <f t="shared" si="29"/>
        <v/>
      </c>
      <c r="Y111" s="163" t="str">
        <f t="shared" si="30"/>
        <v/>
      </c>
    </row>
    <row r="112" spans="1:25">
      <c r="A112" s="164" t="str">
        <f t="shared" ca="1" si="32"/>
        <v/>
      </c>
      <c r="B112" s="44" t="str">
        <f t="shared" ca="1" si="33"/>
        <v/>
      </c>
      <c r="C112" s="31" t="str">
        <f t="shared" ca="1" si="31"/>
        <v/>
      </c>
      <c r="D112" s="32" t="str">
        <f t="shared" ca="1" si="34"/>
        <v/>
      </c>
      <c r="E112" s="71" t="str">
        <f t="shared" ca="1" si="35"/>
        <v/>
      </c>
      <c r="F112" s="31" t="str">
        <f t="shared" ca="1" si="36"/>
        <v/>
      </c>
      <c r="G112" s="32" t="str">
        <f t="shared" ca="1" si="37"/>
        <v/>
      </c>
      <c r="H112" s="4" t="str">
        <f t="shared" ca="1" si="38"/>
        <v/>
      </c>
      <c r="I112" s="31" t="str">
        <f t="shared" ca="1" si="39"/>
        <v/>
      </c>
      <c r="J112" s="32" t="str">
        <f t="shared" ca="1" si="40"/>
        <v/>
      </c>
      <c r="K112" s="71" t="str">
        <f t="shared" ca="1" si="41"/>
        <v/>
      </c>
      <c r="L112" s="31" t="str">
        <f t="shared" ca="1" si="42"/>
        <v/>
      </c>
      <c r="M112" s="32" t="str">
        <f t="shared" ca="1" si="43"/>
        <v/>
      </c>
      <c r="N112" s="77" t="str">
        <f t="shared" ca="1" si="44"/>
        <v/>
      </c>
      <c r="R112" s="122">
        <v>45939.625</v>
      </c>
      <c r="S112" s="53">
        <v>100.984375</v>
      </c>
      <c r="T112" s="122">
        <v>45929.625</v>
      </c>
      <c r="U112" s="53">
        <v>94.834999999999994</v>
      </c>
      <c r="V112" s="122">
        <v>45943.625</v>
      </c>
      <c r="W112" s="53">
        <v>102.0625</v>
      </c>
      <c r="X112" s="163" t="str">
        <f t="shared" si="29"/>
        <v/>
      </c>
      <c r="Y112" s="163" t="str">
        <f t="shared" si="30"/>
        <v/>
      </c>
    </row>
    <row r="113" spans="1:25">
      <c r="A113" s="164" t="str">
        <f t="shared" ca="1" si="32"/>
        <v/>
      </c>
      <c r="B113" s="44" t="str">
        <f t="shared" ca="1" si="33"/>
        <v/>
      </c>
      <c r="C113" s="31" t="str">
        <f t="shared" ca="1" si="31"/>
        <v/>
      </c>
      <c r="D113" s="32" t="str">
        <f t="shared" ca="1" si="34"/>
        <v/>
      </c>
      <c r="E113" s="71" t="str">
        <f t="shared" ca="1" si="35"/>
        <v/>
      </c>
      <c r="F113" s="31" t="str">
        <f t="shared" ca="1" si="36"/>
        <v/>
      </c>
      <c r="G113" s="32" t="str">
        <f t="shared" ca="1" si="37"/>
        <v/>
      </c>
      <c r="H113" s="4" t="str">
        <f t="shared" ca="1" si="38"/>
        <v/>
      </c>
      <c r="I113" s="31" t="str">
        <f t="shared" ca="1" si="39"/>
        <v/>
      </c>
      <c r="J113" s="32" t="str">
        <f t="shared" ca="1" si="40"/>
        <v/>
      </c>
      <c r="K113" s="71" t="str">
        <f t="shared" ca="1" si="41"/>
        <v/>
      </c>
      <c r="L113" s="31" t="str">
        <f t="shared" ca="1" si="42"/>
        <v/>
      </c>
      <c r="M113" s="32" t="str">
        <f t="shared" ca="1" si="43"/>
        <v/>
      </c>
      <c r="N113" s="77" t="str">
        <f t="shared" ca="1" si="44"/>
        <v/>
      </c>
      <c r="R113" s="122">
        <v>45940.625</v>
      </c>
      <c r="S113" s="53">
        <v>101.6875</v>
      </c>
      <c r="T113" s="122">
        <v>45930.625</v>
      </c>
      <c r="U113" s="53">
        <v>94.778000000000006</v>
      </c>
      <c r="V113" s="122">
        <v>45944.625</v>
      </c>
      <c r="W113" s="53">
        <v>102.109375</v>
      </c>
      <c r="X113" s="163" t="str">
        <f t="shared" si="29"/>
        <v/>
      </c>
      <c r="Y113" s="163" t="str">
        <f t="shared" si="30"/>
        <v/>
      </c>
    </row>
    <row r="114" spans="1:25">
      <c r="A114" s="164" t="str">
        <f t="shared" ca="1" si="32"/>
        <v/>
      </c>
      <c r="B114" s="44" t="str">
        <f t="shared" ca="1" si="33"/>
        <v/>
      </c>
      <c r="C114" s="31" t="str">
        <f t="shared" ca="1" si="31"/>
        <v/>
      </c>
      <c r="D114" s="32" t="str">
        <f t="shared" ca="1" si="34"/>
        <v/>
      </c>
      <c r="E114" s="71" t="str">
        <f t="shared" ca="1" si="35"/>
        <v/>
      </c>
      <c r="F114" s="31" t="str">
        <f t="shared" ca="1" si="36"/>
        <v/>
      </c>
      <c r="G114" s="32" t="str">
        <f t="shared" ca="1" si="37"/>
        <v/>
      </c>
      <c r="H114" s="4" t="str">
        <f t="shared" ca="1" si="38"/>
        <v/>
      </c>
      <c r="I114" s="31" t="str">
        <f t="shared" ca="1" si="39"/>
        <v/>
      </c>
      <c r="J114" s="32" t="str">
        <f t="shared" ca="1" si="40"/>
        <v/>
      </c>
      <c r="K114" s="71" t="str">
        <f t="shared" ca="1" si="41"/>
        <v/>
      </c>
      <c r="L114" s="31" t="str">
        <f t="shared" ca="1" si="42"/>
        <v/>
      </c>
      <c r="M114" s="32" t="str">
        <f t="shared" ca="1" si="43"/>
        <v/>
      </c>
      <c r="N114" s="77" t="str">
        <f t="shared" ca="1" si="44"/>
        <v/>
      </c>
      <c r="R114" s="122">
        <v>45943.625</v>
      </c>
      <c r="S114" s="53">
        <v>101.84375</v>
      </c>
      <c r="T114" s="122">
        <v>45931.625</v>
      </c>
      <c r="U114" s="53">
        <v>94.77</v>
      </c>
      <c r="V114" s="122">
        <v>45945.625</v>
      </c>
      <c r="W114" s="53">
        <v>101.890625</v>
      </c>
      <c r="X114" s="163" t="str">
        <f t="shared" si="29"/>
        <v/>
      </c>
      <c r="Y114" s="163" t="str">
        <f t="shared" si="30"/>
        <v/>
      </c>
    </row>
    <row r="115" spans="1:25">
      <c r="A115" s="164" t="str">
        <f t="shared" ca="1" si="32"/>
        <v/>
      </c>
      <c r="B115" s="44" t="str">
        <f t="shared" ca="1" si="33"/>
        <v/>
      </c>
      <c r="C115" s="31" t="str">
        <f t="shared" ca="1" si="31"/>
        <v/>
      </c>
      <c r="D115" s="32" t="str">
        <f t="shared" ca="1" si="34"/>
        <v/>
      </c>
      <c r="E115" s="71" t="str">
        <f t="shared" ca="1" si="35"/>
        <v/>
      </c>
      <c r="F115" s="31" t="str">
        <f t="shared" ca="1" si="36"/>
        <v/>
      </c>
      <c r="G115" s="32" t="str">
        <f t="shared" ca="1" si="37"/>
        <v/>
      </c>
      <c r="H115" s="4" t="str">
        <f t="shared" ca="1" si="38"/>
        <v/>
      </c>
      <c r="I115" s="31" t="str">
        <f t="shared" ca="1" si="39"/>
        <v/>
      </c>
      <c r="J115" s="32" t="str">
        <f t="shared" ca="1" si="40"/>
        <v/>
      </c>
      <c r="K115" s="71" t="str">
        <f t="shared" ca="1" si="41"/>
        <v/>
      </c>
      <c r="L115" s="31" t="str">
        <f t="shared" ca="1" si="42"/>
        <v/>
      </c>
      <c r="M115" s="32" t="str">
        <f t="shared" ca="1" si="43"/>
        <v/>
      </c>
      <c r="N115" s="77" t="str">
        <f t="shared" ca="1" si="44"/>
        <v/>
      </c>
      <c r="R115" s="122">
        <v>45944.625</v>
      </c>
      <c r="S115" s="53">
        <v>101.953125</v>
      </c>
      <c r="T115" s="122">
        <v>45932.625</v>
      </c>
      <c r="U115" s="53">
        <v>94.884</v>
      </c>
      <c r="V115" s="122">
        <v>45946.625</v>
      </c>
      <c r="W115" s="53">
        <v>102.65625</v>
      </c>
      <c r="X115" s="163" t="str">
        <f t="shared" si="29"/>
        <v/>
      </c>
      <c r="Y115" s="163" t="str">
        <f t="shared" si="30"/>
        <v/>
      </c>
    </row>
    <row r="116" spans="1:25">
      <c r="A116" s="164" t="str">
        <f t="shared" ca="1" si="32"/>
        <v/>
      </c>
      <c r="B116" s="44" t="str">
        <f t="shared" ca="1" si="33"/>
        <v/>
      </c>
      <c r="C116" s="31" t="str">
        <f t="shared" ca="1" si="31"/>
        <v/>
      </c>
      <c r="D116" s="32" t="str">
        <f t="shared" ca="1" si="34"/>
        <v/>
      </c>
      <c r="E116" s="71" t="str">
        <f t="shared" ca="1" si="35"/>
        <v/>
      </c>
      <c r="F116" s="31" t="str">
        <f t="shared" ca="1" si="36"/>
        <v/>
      </c>
      <c r="G116" s="32" t="str">
        <f t="shared" ca="1" si="37"/>
        <v/>
      </c>
      <c r="H116" s="4" t="str">
        <f t="shared" ca="1" si="38"/>
        <v/>
      </c>
      <c r="I116" s="31" t="str">
        <f t="shared" ca="1" si="39"/>
        <v/>
      </c>
      <c r="J116" s="32" t="str">
        <f t="shared" ca="1" si="40"/>
        <v/>
      </c>
      <c r="K116" s="71" t="str">
        <f t="shared" ca="1" si="41"/>
        <v/>
      </c>
      <c r="L116" s="31" t="str">
        <f t="shared" ca="1" si="42"/>
        <v/>
      </c>
      <c r="M116" s="32" t="str">
        <f t="shared" ca="1" si="43"/>
        <v/>
      </c>
      <c r="N116" s="77" t="str">
        <f t="shared" ca="1" si="44"/>
        <v/>
      </c>
      <c r="R116" s="122">
        <v>45945.625</v>
      </c>
      <c r="S116" s="53">
        <v>101.828125</v>
      </c>
      <c r="T116" s="122">
        <v>45933.625</v>
      </c>
      <c r="U116" s="53">
        <v>94.835999999999999</v>
      </c>
      <c r="V116" s="122">
        <v>45947.625</v>
      </c>
      <c r="W116" s="53">
        <v>102.453125</v>
      </c>
      <c r="X116" s="163" t="str">
        <f t="shared" si="29"/>
        <v/>
      </c>
      <c r="Y116" s="163" t="str">
        <f t="shared" si="30"/>
        <v/>
      </c>
    </row>
    <row r="117" spans="1:25">
      <c r="A117" s="164" t="str">
        <f t="shared" ca="1" si="32"/>
        <v/>
      </c>
      <c r="B117" s="44" t="str">
        <f t="shared" ca="1" si="33"/>
        <v/>
      </c>
      <c r="C117" s="31" t="str">
        <f t="shared" ca="1" si="31"/>
        <v/>
      </c>
      <c r="D117" s="32" t="str">
        <f t="shared" ca="1" si="34"/>
        <v/>
      </c>
      <c r="E117" s="71" t="str">
        <f t="shared" ca="1" si="35"/>
        <v/>
      </c>
      <c r="F117" s="31" t="str">
        <f t="shared" ca="1" si="36"/>
        <v/>
      </c>
      <c r="G117" s="32" t="str">
        <f t="shared" ca="1" si="37"/>
        <v/>
      </c>
      <c r="H117" s="4" t="str">
        <f t="shared" ca="1" si="38"/>
        <v/>
      </c>
      <c r="I117" s="31" t="str">
        <f t="shared" ca="1" si="39"/>
        <v/>
      </c>
      <c r="J117" s="32" t="str">
        <f t="shared" ca="1" si="40"/>
        <v/>
      </c>
      <c r="K117" s="71" t="str">
        <f t="shared" ca="1" si="41"/>
        <v/>
      </c>
      <c r="L117" s="31" t="str">
        <f t="shared" ca="1" si="42"/>
        <v/>
      </c>
      <c r="M117" s="32" t="str">
        <f t="shared" ca="1" si="43"/>
        <v/>
      </c>
      <c r="N117" s="77" t="str">
        <f t="shared" ca="1" si="44"/>
        <v/>
      </c>
      <c r="R117" s="122">
        <v>45946.625</v>
      </c>
      <c r="S117" s="53">
        <v>102.328125</v>
      </c>
      <c r="T117" s="122">
        <v>45936.625</v>
      </c>
      <c r="U117" s="53">
        <v>94.5</v>
      </c>
      <c r="V117" s="122">
        <v>45950.625</v>
      </c>
      <c r="W117" s="53">
        <v>102.84375</v>
      </c>
      <c r="X117" s="163" t="str">
        <f t="shared" si="29"/>
        <v/>
      </c>
      <c r="Y117" s="163" t="str">
        <f t="shared" si="30"/>
        <v/>
      </c>
    </row>
    <row r="118" spans="1:25">
      <c r="A118" s="164" t="str">
        <f t="shared" ca="1" si="32"/>
        <v/>
      </c>
      <c r="B118" s="44" t="str">
        <f t="shared" ca="1" si="33"/>
        <v/>
      </c>
      <c r="C118" s="31" t="str">
        <f t="shared" ca="1" si="31"/>
        <v/>
      </c>
      <c r="D118" s="32" t="str">
        <f t="shared" ca="1" si="34"/>
        <v/>
      </c>
      <c r="E118" s="71" t="str">
        <f t="shared" ca="1" si="35"/>
        <v/>
      </c>
      <c r="F118" s="31" t="str">
        <f t="shared" ca="1" si="36"/>
        <v/>
      </c>
      <c r="G118" s="32" t="str">
        <f t="shared" ca="1" si="37"/>
        <v/>
      </c>
      <c r="H118" s="4" t="str">
        <f t="shared" ca="1" si="38"/>
        <v/>
      </c>
      <c r="I118" s="31" t="str">
        <f t="shared" ca="1" si="39"/>
        <v/>
      </c>
      <c r="J118" s="32" t="str">
        <f t="shared" ca="1" si="40"/>
        <v/>
      </c>
      <c r="K118" s="71" t="str">
        <f t="shared" ca="1" si="41"/>
        <v/>
      </c>
      <c r="L118" s="31" t="str">
        <f t="shared" ca="1" si="42"/>
        <v/>
      </c>
      <c r="M118" s="32" t="str">
        <f t="shared" ca="1" si="43"/>
        <v/>
      </c>
      <c r="N118" s="77" t="str">
        <f t="shared" ca="1" si="44"/>
        <v/>
      </c>
      <c r="R118" s="122">
        <v>45947.625</v>
      </c>
      <c r="S118" s="53">
        <v>102.109375</v>
      </c>
      <c r="T118" s="122">
        <v>45937.625</v>
      </c>
      <c r="U118" s="53">
        <v>94.43</v>
      </c>
      <c r="V118" s="122">
        <v>45951.625</v>
      </c>
      <c r="W118" s="53">
        <v>103.34375</v>
      </c>
      <c r="X118" s="163" t="str">
        <f t="shared" si="29"/>
        <v/>
      </c>
      <c r="Y118" s="163" t="str">
        <f t="shared" si="30"/>
        <v/>
      </c>
    </row>
    <row r="119" spans="1:25">
      <c r="A119" s="164" t="str">
        <f t="shared" ca="1" si="32"/>
        <v/>
      </c>
      <c r="B119" s="44" t="str">
        <f t="shared" ca="1" si="33"/>
        <v/>
      </c>
      <c r="C119" s="31" t="str">
        <f t="shared" ca="1" si="31"/>
        <v/>
      </c>
      <c r="D119" s="32" t="str">
        <f t="shared" ca="1" si="34"/>
        <v/>
      </c>
      <c r="E119" s="71" t="str">
        <f t="shared" ca="1" si="35"/>
        <v/>
      </c>
      <c r="F119" s="31" t="str">
        <f t="shared" ca="1" si="36"/>
        <v/>
      </c>
      <c r="G119" s="32" t="str">
        <f t="shared" ca="1" si="37"/>
        <v/>
      </c>
      <c r="H119" s="4" t="str">
        <f t="shared" ca="1" si="38"/>
        <v/>
      </c>
      <c r="I119" s="31" t="str">
        <f t="shared" ca="1" si="39"/>
        <v/>
      </c>
      <c r="J119" s="32" t="str">
        <f t="shared" ca="1" si="40"/>
        <v/>
      </c>
      <c r="K119" s="71" t="str">
        <f t="shared" ca="1" si="41"/>
        <v/>
      </c>
      <c r="L119" s="31" t="str">
        <f t="shared" ca="1" si="42"/>
        <v/>
      </c>
      <c r="M119" s="32" t="str">
        <f t="shared" ca="1" si="43"/>
        <v/>
      </c>
      <c r="N119" s="77" t="str">
        <f t="shared" ca="1" si="44"/>
        <v/>
      </c>
      <c r="R119" s="122">
        <v>45950.625</v>
      </c>
      <c r="S119" s="53">
        <v>102.265625</v>
      </c>
      <c r="T119" s="122">
        <v>45938.625</v>
      </c>
      <c r="U119" s="53">
        <v>94.516999999999996</v>
      </c>
      <c r="V119" s="122">
        <v>45952.625</v>
      </c>
      <c r="W119" s="53">
        <v>103.421875</v>
      </c>
      <c r="X119" s="163" t="str">
        <f t="shared" si="29"/>
        <v/>
      </c>
      <c r="Y119" s="163" t="str">
        <f t="shared" si="30"/>
        <v/>
      </c>
    </row>
    <row r="120" spans="1:25">
      <c r="A120" s="164" t="str">
        <f t="shared" ca="1" si="32"/>
        <v/>
      </c>
      <c r="B120" s="44" t="str">
        <f t="shared" ca="1" si="33"/>
        <v/>
      </c>
      <c r="C120" s="31" t="str">
        <f t="shared" ca="1" si="31"/>
        <v/>
      </c>
      <c r="D120" s="32" t="str">
        <f t="shared" ca="1" si="34"/>
        <v/>
      </c>
      <c r="E120" s="71" t="str">
        <f t="shared" ca="1" si="35"/>
        <v/>
      </c>
      <c r="F120" s="31" t="str">
        <f t="shared" ca="1" si="36"/>
        <v/>
      </c>
      <c r="G120" s="32" t="str">
        <f t="shared" ca="1" si="37"/>
        <v/>
      </c>
      <c r="H120" s="4" t="str">
        <f t="shared" ca="1" si="38"/>
        <v/>
      </c>
      <c r="I120" s="31" t="str">
        <f t="shared" ca="1" si="39"/>
        <v/>
      </c>
      <c r="J120" s="32" t="str">
        <f t="shared" ca="1" si="40"/>
        <v/>
      </c>
      <c r="K120" s="71" t="str">
        <f t="shared" ca="1" si="41"/>
        <v/>
      </c>
      <c r="L120" s="31" t="str">
        <f t="shared" ca="1" si="42"/>
        <v/>
      </c>
      <c r="M120" s="32" t="str">
        <f t="shared" ca="1" si="43"/>
        <v/>
      </c>
      <c r="N120" s="77" t="str">
        <f t="shared" ca="1" si="44"/>
        <v/>
      </c>
      <c r="R120" s="122">
        <v>45951.625</v>
      </c>
      <c r="S120" s="53">
        <v>102.46875</v>
      </c>
      <c r="T120" s="122">
        <v>45939.625</v>
      </c>
      <c r="U120" s="53">
        <v>94.284000000000006</v>
      </c>
      <c r="V120" s="122">
        <v>45953.625</v>
      </c>
      <c r="W120" s="53">
        <v>102.71875</v>
      </c>
      <c r="X120" s="163" t="str">
        <f t="shared" si="29"/>
        <v/>
      </c>
      <c r="Y120" s="163" t="str">
        <f t="shared" si="30"/>
        <v/>
      </c>
    </row>
    <row r="121" spans="1:25">
      <c r="A121" s="164" t="str">
        <f t="shared" ca="1" si="32"/>
        <v/>
      </c>
      <c r="B121" s="44" t="str">
        <f t="shared" ca="1" si="33"/>
        <v/>
      </c>
      <c r="C121" s="31" t="str">
        <f t="shared" ca="1" si="31"/>
        <v/>
      </c>
      <c r="D121" s="32" t="str">
        <f t="shared" ca="1" si="34"/>
        <v/>
      </c>
      <c r="E121" s="71" t="str">
        <f t="shared" ca="1" si="35"/>
        <v/>
      </c>
      <c r="F121" s="31" t="str">
        <f t="shared" ca="1" si="36"/>
        <v/>
      </c>
      <c r="G121" s="32" t="str">
        <f t="shared" ca="1" si="37"/>
        <v/>
      </c>
      <c r="H121" s="4" t="str">
        <f t="shared" ca="1" si="38"/>
        <v/>
      </c>
      <c r="I121" s="31" t="str">
        <f t="shared" ca="1" si="39"/>
        <v/>
      </c>
      <c r="J121" s="32" t="str">
        <f t="shared" ca="1" si="40"/>
        <v/>
      </c>
      <c r="K121" s="71" t="str">
        <f t="shared" ca="1" si="41"/>
        <v/>
      </c>
      <c r="L121" s="31" t="str">
        <f t="shared" ca="1" si="42"/>
        <v/>
      </c>
      <c r="M121" s="32" t="str">
        <f t="shared" ca="1" si="43"/>
        <v/>
      </c>
      <c r="N121" s="77" t="str">
        <f t="shared" ca="1" si="44"/>
        <v/>
      </c>
      <c r="R121" s="122">
        <v>45952.625</v>
      </c>
      <c r="S121" s="53">
        <v>102.5</v>
      </c>
      <c r="T121" s="122">
        <v>45940.625</v>
      </c>
      <c r="U121" s="53">
        <v>94.251000000000005</v>
      </c>
      <c r="V121" s="122">
        <v>45954.625</v>
      </c>
      <c r="W121" s="53">
        <v>102.65625</v>
      </c>
      <c r="X121" s="163" t="str">
        <f t="shared" si="29"/>
        <v/>
      </c>
      <c r="Y121" s="163" t="str">
        <f t="shared" si="30"/>
        <v/>
      </c>
    </row>
    <row r="122" spans="1:25">
      <c r="A122" s="164" t="str">
        <f t="shared" ca="1" si="32"/>
        <v/>
      </c>
      <c r="B122" s="44" t="str">
        <f t="shared" ca="1" si="33"/>
        <v/>
      </c>
      <c r="C122" s="31" t="str">
        <f t="shared" ca="1" si="31"/>
        <v/>
      </c>
      <c r="D122" s="32" t="str">
        <f t="shared" ca="1" si="34"/>
        <v/>
      </c>
      <c r="E122" s="71" t="str">
        <f t="shared" ca="1" si="35"/>
        <v/>
      </c>
      <c r="F122" s="31" t="str">
        <f t="shared" ca="1" si="36"/>
        <v/>
      </c>
      <c r="G122" s="32" t="str">
        <f t="shared" ca="1" si="37"/>
        <v/>
      </c>
      <c r="H122" s="4" t="str">
        <f t="shared" ca="1" si="38"/>
        <v/>
      </c>
      <c r="I122" s="31" t="str">
        <f t="shared" ca="1" si="39"/>
        <v/>
      </c>
      <c r="J122" s="32" t="str">
        <f t="shared" ca="1" si="40"/>
        <v/>
      </c>
      <c r="K122" s="71" t="str">
        <f t="shared" ca="1" si="41"/>
        <v/>
      </c>
      <c r="L122" s="31" t="str">
        <f t="shared" ca="1" si="42"/>
        <v/>
      </c>
      <c r="M122" s="32" t="str">
        <f t="shared" ca="1" si="43"/>
        <v/>
      </c>
      <c r="N122" s="77" t="str">
        <f t="shared" ca="1" si="44"/>
        <v/>
      </c>
      <c r="R122" s="122">
        <v>45953.625</v>
      </c>
      <c r="S122" s="53">
        <v>102.125</v>
      </c>
      <c r="T122" s="122">
        <v>45944.625</v>
      </c>
      <c r="U122" s="53">
        <v>94.539000000000001</v>
      </c>
      <c r="V122" s="122">
        <v>45957.625</v>
      </c>
      <c r="W122" s="53">
        <v>103.03125</v>
      </c>
      <c r="X122" s="163" t="str">
        <f t="shared" si="29"/>
        <v/>
      </c>
      <c r="Y122" s="163" t="str">
        <f t="shared" si="30"/>
        <v/>
      </c>
    </row>
    <row r="123" spans="1:25">
      <c r="A123" s="164" t="str">
        <f t="shared" ca="1" si="32"/>
        <v/>
      </c>
      <c r="B123" s="44" t="str">
        <f t="shared" ca="1" si="33"/>
        <v/>
      </c>
      <c r="C123" s="31" t="str">
        <f t="shared" ca="1" si="31"/>
        <v/>
      </c>
      <c r="D123" s="32" t="str">
        <f t="shared" ca="1" si="34"/>
        <v/>
      </c>
      <c r="E123" s="71" t="str">
        <f t="shared" ca="1" si="35"/>
        <v/>
      </c>
      <c r="F123" s="31" t="str">
        <f t="shared" ca="1" si="36"/>
        <v/>
      </c>
      <c r="G123" s="32" t="str">
        <f t="shared" ca="1" si="37"/>
        <v/>
      </c>
      <c r="H123" s="4" t="str">
        <f t="shared" ca="1" si="38"/>
        <v/>
      </c>
      <c r="I123" s="31" t="str">
        <f t="shared" ca="1" si="39"/>
        <v/>
      </c>
      <c r="J123" s="32" t="str">
        <f t="shared" ca="1" si="40"/>
        <v/>
      </c>
      <c r="K123" s="71" t="str">
        <f t="shared" ca="1" si="41"/>
        <v/>
      </c>
      <c r="L123" s="31" t="str">
        <f t="shared" ca="1" si="42"/>
        <v/>
      </c>
      <c r="M123" s="32" t="str">
        <f t="shared" ca="1" si="43"/>
        <v/>
      </c>
      <c r="N123" s="77" t="str">
        <f t="shared" ca="1" si="44"/>
        <v/>
      </c>
      <c r="R123" s="122">
        <v>45954.625</v>
      </c>
      <c r="S123" s="53">
        <v>102.171875</v>
      </c>
      <c r="T123" s="122">
        <v>45945.625</v>
      </c>
      <c r="U123" s="53">
        <v>94.89</v>
      </c>
      <c r="V123" s="122">
        <v>45958.625</v>
      </c>
      <c r="W123" s="53">
        <v>103.296875</v>
      </c>
      <c r="X123" s="163" t="str">
        <f t="shared" si="29"/>
        <v/>
      </c>
      <c r="Y123" s="163" t="str">
        <f t="shared" si="30"/>
        <v/>
      </c>
    </row>
    <row r="124" spans="1:25">
      <c r="A124" s="164" t="str">
        <f t="shared" ca="1" si="32"/>
        <v/>
      </c>
      <c r="B124" s="44" t="str">
        <f t="shared" ca="1" si="33"/>
        <v/>
      </c>
      <c r="C124" s="31" t="str">
        <f t="shared" ca="1" si="31"/>
        <v/>
      </c>
      <c r="D124" s="32" t="str">
        <f t="shared" ca="1" si="34"/>
        <v/>
      </c>
      <c r="E124" s="71" t="str">
        <f t="shared" ca="1" si="35"/>
        <v/>
      </c>
      <c r="F124" s="31" t="str">
        <f t="shared" ca="1" si="36"/>
        <v/>
      </c>
      <c r="G124" s="32" t="str">
        <f t="shared" ca="1" si="37"/>
        <v/>
      </c>
      <c r="H124" s="4" t="str">
        <f t="shared" ca="1" si="38"/>
        <v/>
      </c>
      <c r="I124" s="31" t="str">
        <f t="shared" ca="1" si="39"/>
        <v/>
      </c>
      <c r="J124" s="32" t="str">
        <f t="shared" ca="1" si="40"/>
        <v/>
      </c>
      <c r="K124" s="71" t="str">
        <f t="shared" ca="1" si="41"/>
        <v/>
      </c>
      <c r="L124" s="31" t="str">
        <f t="shared" ca="1" si="42"/>
        <v/>
      </c>
      <c r="M124" s="32" t="str">
        <f t="shared" ca="1" si="43"/>
        <v/>
      </c>
      <c r="N124" s="77" t="str">
        <f t="shared" ca="1" si="44"/>
        <v/>
      </c>
      <c r="R124" s="122">
        <v>45957.625</v>
      </c>
      <c r="S124" s="53">
        <v>102.203125</v>
      </c>
      <c r="T124" s="122">
        <v>45946.625</v>
      </c>
      <c r="U124" s="53">
        <v>94.99</v>
      </c>
      <c r="V124" s="122">
        <v>45959.625</v>
      </c>
      <c r="W124" s="53">
        <v>102.234375</v>
      </c>
      <c r="X124" s="163" t="str">
        <f t="shared" si="29"/>
        <v/>
      </c>
      <c r="Y124" s="163" t="str">
        <f t="shared" si="30"/>
        <v/>
      </c>
    </row>
    <row r="125" spans="1:25">
      <c r="A125" s="164" t="str">
        <f t="shared" ca="1" si="32"/>
        <v/>
      </c>
      <c r="B125" s="44" t="str">
        <f t="shared" ca="1" si="33"/>
        <v/>
      </c>
      <c r="C125" s="31" t="str">
        <f t="shared" ca="1" si="31"/>
        <v/>
      </c>
      <c r="D125" s="32" t="str">
        <f t="shared" ca="1" si="34"/>
        <v/>
      </c>
      <c r="E125" s="71" t="str">
        <f t="shared" ca="1" si="35"/>
        <v/>
      </c>
      <c r="F125" s="31" t="str">
        <f t="shared" ca="1" si="36"/>
        <v/>
      </c>
      <c r="G125" s="32" t="str">
        <f t="shared" ca="1" si="37"/>
        <v/>
      </c>
      <c r="H125" s="4" t="str">
        <f t="shared" ca="1" si="38"/>
        <v/>
      </c>
      <c r="I125" s="31" t="str">
        <f t="shared" ca="1" si="39"/>
        <v/>
      </c>
      <c r="J125" s="32" t="str">
        <f t="shared" ca="1" si="40"/>
        <v/>
      </c>
      <c r="K125" s="71" t="str">
        <f t="shared" ca="1" si="41"/>
        <v/>
      </c>
      <c r="L125" s="31" t="str">
        <f t="shared" ca="1" si="42"/>
        <v/>
      </c>
      <c r="M125" s="32" t="str">
        <f t="shared" ca="1" si="43"/>
        <v/>
      </c>
      <c r="N125" s="77" t="str">
        <f t="shared" ca="1" si="44"/>
        <v/>
      </c>
      <c r="R125" s="122">
        <v>45958.625</v>
      </c>
      <c r="S125" s="53">
        <v>102.296875</v>
      </c>
      <c r="T125" s="122">
        <v>45947.625</v>
      </c>
      <c r="U125" s="53">
        <v>95.174000000000007</v>
      </c>
      <c r="V125" s="122">
        <v>45960.625</v>
      </c>
      <c r="W125" s="53">
        <v>101.65625</v>
      </c>
      <c r="X125" s="163" t="str">
        <f t="shared" si="29"/>
        <v/>
      </c>
      <c r="Y125" s="163" t="str">
        <f t="shared" si="30"/>
        <v/>
      </c>
    </row>
    <row r="126" spans="1:25">
      <c r="A126" s="164" t="str">
        <f t="shared" ca="1" si="32"/>
        <v/>
      </c>
      <c r="B126" s="44" t="str">
        <f t="shared" ca="1" si="33"/>
        <v/>
      </c>
      <c r="C126" s="31" t="str">
        <f t="shared" ca="1" si="31"/>
        <v/>
      </c>
      <c r="D126" s="32" t="str">
        <f t="shared" ca="1" si="34"/>
        <v/>
      </c>
      <c r="E126" s="71" t="str">
        <f t="shared" ca="1" si="35"/>
        <v/>
      </c>
      <c r="F126" s="31" t="str">
        <f t="shared" ca="1" si="36"/>
        <v/>
      </c>
      <c r="G126" s="32" t="str">
        <f t="shared" ca="1" si="37"/>
        <v/>
      </c>
      <c r="H126" s="4" t="str">
        <f t="shared" ca="1" si="38"/>
        <v/>
      </c>
      <c r="I126" s="31" t="str">
        <f t="shared" ca="1" si="39"/>
        <v/>
      </c>
      <c r="J126" s="32" t="str">
        <f t="shared" ca="1" si="40"/>
        <v/>
      </c>
      <c r="K126" s="71" t="str">
        <f t="shared" ca="1" si="41"/>
        <v/>
      </c>
      <c r="L126" s="31" t="str">
        <f t="shared" ca="1" si="42"/>
        <v/>
      </c>
      <c r="M126" s="32" t="str">
        <f t="shared" ca="1" si="43"/>
        <v/>
      </c>
      <c r="N126" s="77" t="str">
        <f t="shared" ca="1" si="44"/>
        <v/>
      </c>
      <c r="R126" s="122">
        <v>45959.625</v>
      </c>
      <c r="S126" s="53">
        <v>101.578125</v>
      </c>
      <c r="T126" s="122">
        <v>45950.625</v>
      </c>
      <c r="U126" s="53">
        <v>95.436000000000007</v>
      </c>
      <c r="V126" s="122">
        <v>45961.625</v>
      </c>
      <c r="W126" s="53">
        <v>101.34375</v>
      </c>
      <c r="X126" s="163" t="str">
        <f t="shared" si="29"/>
        <v/>
      </c>
      <c r="Y126" s="163" t="str">
        <f t="shared" si="30"/>
        <v/>
      </c>
    </row>
    <row r="127" spans="1:25">
      <c r="A127" s="164" t="str">
        <f t="shared" ca="1" si="32"/>
        <v/>
      </c>
      <c r="B127" s="44" t="str">
        <f t="shared" ca="1" si="33"/>
        <v/>
      </c>
      <c r="C127" s="31" t="str">
        <f t="shared" ca="1" si="31"/>
        <v/>
      </c>
      <c r="D127" s="32" t="str">
        <f t="shared" ca="1" si="34"/>
        <v/>
      </c>
      <c r="E127" s="71" t="str">
        <f t="shared" ca="1" si="35"/>
        <v/>
      </c>
      <c r="F127" s="31" t="str">
        <f t="shared" ca="1" si="36"/>
        <v/>
      </c>
      <c r="G127" s="32" t="str">
        <f t="shared" ca="1" si="37"/>
        <v/>
      </c>
      <c r="H127" s="4" t="str">
        <f t="shared" ca="1" si="38"/>
        <v/>
      </c>
      <c r="I127" s="31" t="str">
        <f t="shared" ca="1" si="39"/>
        <v/>
      </c>
      <c r="J127" s="32" t="str">
        <f t="shared" ca="1" si="40"/>
        <v/>
      </c>
      <c r="K127" s="71" t="str">
        <f t="shared" ca="1" si="41"/>
        <v/>
      </c>
      <c r="L127" s="31" t="str">
        <f t="shared" ca="1" si="42"/>
        <v/>
      </c>
      <c r="M127" s="32" t="str">
        <f t="shared" ca="1" si="43"/>
        <v/>
      </c>
      <c r="N127" s="77" t="str">
        <f t="shared" ca="1" si="44"/>
        <v/>
      </c>
      <c r="R127" s="122">
        <v>45960.625</v>
      </c>
      <c r="S127" s="53">
        <v>101.40625</v>
      </c>
      <c r="T127" s="122">
        <v>45951.625</v>
      </c>
      <c r="U127" s="53">
        <v>96.251999999999995</v>
      </c>
      <c r="V127" s="122"/>
      <c r="X127" s="163" t="str">
        <f t="shared" si="29"/>
        <v/>
      </c>
      <c r="Y127" s="163" t="str">
        <f t="shared" si="30"/>
        <v/>
      </c>
    </row>
    <row r="128" spans="1:25">
      <c r="A128" s="164" t="str">
        <f t="shared" ca="1" si="32"/>
        <v/>
      </c>
      <c r="B128" s="44" t="str">
        <f t="shared" ca="1" si="33"/>
        <v/>
      </c>
      <c r="C128" s="31" t="str">
        <f t="shared" ca="1" si="31"/>
        <v/>
      </c>
      <c r="D128" s="32" t="str">
        <f t="shared" ca="1" si="34"/>
        <v/>
      </c>
      <c r="E128" s="71" t="str">
        <f t="shared" ca="1" si="35"/>
        <v/>
      </c>
      <c r="F128" s="31" t="str">
        <f t="shared" ca="1" si="36"/>
        <v/>
      </c>
      <c r="G128" s="32" t="str">
        <f t="shared" ca="1" si="37"/>
        <v/>
      </c>
      <c r="H128" s="4" t="str">
        <f t="shared" ca="1" si="38"/>
        <v/>
      </c>
      <c r="I128" s="31" t="str">
        <f t="shared" ca="1" si="39"/>
        <v/>
      </c>
      <c r="J128" s="32" t="str">
        <f t="shared" ca="1" si="40"/>
        <v/>
      </c>
      <c r="K128" s="71" t="str">
        <f t="shared" ca="1" si="41"/>
        <v/>
      </c>
      <c r="L128" s="31" t="str">
        <f t="shared" ca="1" si="42"/>
        <v/>
      </c>
      <c r="M128" s="32" t="str">
        <f t="shared" ca="1" si="43"/>
        <v/>
      </c>
      <c r="N128" s="77" t="str">
        <f t="shared" ca="1" si="44"/>
        <v/>
      </c>
      <c r="R128" s="122">
        <v>45961.625</v>
      </c>
      <c r="S128" s="53">
        <v>101.375</v>
      </c>
      <c r="T128" s="122">
        <v>45952.625</v>
      </c>
      <c r="U128" s="53">
        <v>96.382000000000005</v>
      </c>
      <c r="V128" s="122"/>
      <c r="X128" s="163" t="str">
        <f t="shared" si="29"/>
        <v/>
      </c>
      <c r="Y128" s="163" t="str">
        <f t="shared" si="30"/>
        <v/>
      </c>
    </row>
    <row r="129" spans="1:25">
      <c r="A129" s="164" t="str">
        <f t="shared" ca="1" si="32"/>
        <v/>
      </c>
      <c r="B129" s="44" t="str">
        <f t="shared" ca="1" si="33"/>
        <v/>
      </c>
      <c r="C129" s="31" t="str">
        <f t="shared" ca="1" si="31"/>
        <v/>
      </c>
      <c r="D129" s="32" t="str">
        <f t="shared" ca="1" si="34"/>
        <v/>
      </c>
      <c r="E129" s="71" t="str">
        <f t="shared" ca="1" si="35"/>
        <v/>
      </c>
      <c r="F129" s="31" t="str">
        <f t="shared" ca="1" si="36"/>
        <v/>
      </c>
      <c r="G129" s="32" t="str">
        <f t="shared" ca="1" si="37"/>
        <v/>
      </c>
      <c r="H129" s="4" t="str">
        <f t="shared" ca="1" si="38"/>
        <v/>
      </c>
      <c r="I129" s="31" t="str">
        <f t="shared" ca="1" si="39"/>
        <v/>
      </c>
      <c r="J129" s="32" t="str">
        <f t="shared" ca="1" si="40"/>
        <v/>
      </c>
      <c r="K129" s="71" t="str">
        <f t="shared" ca="1" si="41"/>
        <v/>
      </c>
      <c r="L129" s="31" t="str">
        <f t="shared" ca="1" si="42"/>
        <v/>
      </c>
      <c r="M129" s="32" t="str">
        <f t="shared" ca="1" si="43"/>
        <v/>
      </c>
      <c r="N129" s="77" t="str">
        <f t="shared" ca="1" si="44"/>
        <v/>
      </c>
      <c r="R129" s="122"/>
      <c r="T129" s="122">
        <v>45953.625</v>
      </c>
      <c r="U129" s="53">
        <v>96.174999999999997</v>
      </c>
      <c r="V129" s="122"/>
      <c r="X129" s="163" t="str">
        <f t="shared" si="29"/>
        <v/>
      </c>
      <c r="Y129" s="163" t="str">
        <f t="shared" si="30"/>
        <v/>
      </c>
    </row>
    <row r="130" spans="1:25">
      <c r="A130" s="164" t="str">
        <f t="shared" ca="1" si="32"/>
        <v/>
      </c>
      <c r="B130" s="44" t="str">
        <f t="shared" ca="1" si="33"/>
        <v/>
      </c>
      <c r="C130" s="31" t="str">
        <f t="shared" ca="1" si="31"/>
        <v/>
      </c>
      <c r="D130" s="32" t="str">
        <f t="shared" ca="1" si="34"/>
        <v/>
      </c>
      <c r="E130" s="71" t="str">
        <f t="shared" ca="1" si="35"/>
        <v/>
      </c>
      <c r="F130" s="31" t="str">
        <f t="shared" ca="1" si="36"/>
        <v/>
      </c>
      <c r="G130" s="32" t="str">
        <f t="shared" ca="1" si="37"/>
        <v/>
      </c>
      <c r="H130" s="4" t="str">
        <f t="shared" ca="1" si="38"/>
        <v/>
      </c>
      <c r="I130" s="31" t="str">
        <f t="shared" ca="1" si="39"/>
        <v/>
      </c>
      <c r="J130" s="32" t="str">
        <f t="shared" ca="1" si="40"/>
        <v/>
      </c>
      <c r="K130" s="71" t="str">
        <f t="shared" ca="1" si="41"/>
        <v/>
      </c>
      <c r="L130" s="31" t="str">
        <f t="shared" ca="1" si="42"/>
        <v/>
      </c>
      <c r="M130" s="32" t="str">
        <f t="shared" ca="1" si="43"/>
        <v/>
      </c>
      <c r="N130" s="77" t="str">
        <f t="shared" ca="1" si="44"/>
        <v/>
      </c>
      <c r="R130" s="122"/>
      <c r="T130" s="122">
        <v>45954.625</v>
      </c>
      <c r="U130" s="53">
        <v>96.123000000000005</v>
      </c>
      <c r="V130" s="122"/>
      <c r="X130" s="163" t="str">
        <f t="shared" si="29"/>
        <v/>
      </c>
      <c r="Y130" s="163" t="str">
        <f t="shared" si="30"/>
        <v/>
      </c>
    </row>
    <row r="131" spans="1:25">
      <c r="A131" s="164" t="str">
        <f t="shared" ca="1" si="32"/>
        <v/>
      </c>
      <c r="B131" s="44" t="str">
        <f t="shared" ca="1" si="33"/>
        <v/>
      </c>
      <c r="C131" s="31" t="str">
        <f t="shared" ca="1" si="31"/>
        <v/>
      </c>
      <c r="D131" s="32" t="str">
        <f t="shared" ca="1" si="34"/>
        <v/>
      </c>
      <c r="E131" s="71" t="str">
        <f t="shared" ca="1" si="35"/>
        <v/>
      </c>
      <c r="F131" s="31" t="str">
        <f t="shared" ca="1" si="36"/>
        <v/>
      </c>
      <c r="G131" s="32" t="str">
        <f t="shared" ca="1" si="37"/>
        <v/>
      </c>
      <c r="H131" s="4" t="str">
        <f t="shared" ca="1" si="38"/>
        <v/>
      </c>
      <c r="I131" s="31" t="str">
        <f t="shared" ca="1" si="39"/>
        <v/>
      </c>
      <c r="J131" s="32" t="str">
        <f t="shared" ca="1" si="40"/>
        <v/>
      </c>
      <c r="K131" s="71" t="str">
        <f t="shared" ca="1" si="41"/>
        <v/>
      </c>
      <c r="L131" s="31" t="str">
        <f t="shared" ca="1" si="42"/>
        <v/>
      </c>
      <c r="M131" s="32" t="str">
        <f t="shared" ca="1" si="43"/>
        <v/>
      </c>
      <c r="N131" s="77" t="str">
        <f t="shared" ca="1" si="44"/>
        <v/>
      </c>
      <c r="R131" s="122"/>
      <c r="T131" s="122">
        <v>45957.625</v>
      </c>
      <c r="U131" s="53">
        <v>96.021000000000001</v>
      </c>
      <c r="V131" s="122"/>
      <c r="X131" s="163" t="str">
        <f t="shared" si="29"/>
        <v/>
      </c>
      <c r="Y131" s="163" t="str">
        <f t="shared" si="30"/>
        <v/>
      </c>
    </row>
    <row r="132" spans="1:25">
      <c r="A132" s="164" t="str">
        <f t="shared" ca="1" si="32"/>
        <v/>
      </c>
      <c r="B132" s="44" t="str">
        <f t="shared" ca="1" si="33"/>
        <v/>
      </c>
      <c r="C132" s="31" t="str">
        <f t="shared" ca="1" si="31"/>
        <v/>
      </c>
      <c r="D132" s="32" t="str">
        <f t="shared" ca="1" si="34"/>
        <v/>
      </c>
      <c r="E132" s="71" t="str">
        <f t="shared" ca="1" si="35"/>
        <v/>
      </c>
      <c r="F132" s="31" t="str">
        <f t="shared" ca="1" si="36"/>
        <v/>
      </c>
      <c r="G132" s="32" t="str">
        <f t="shared" ca="1" si="37"/>
        <v/>
      </c>
      <c r="H132" s="4" t="str">
        <f t="shared" ca="1" si="38"/>
        <v/>
      </c>
      <c r="I132" s="31" t="str">
        <f t="shared" ca="1" si="39"/>
        <v/>
      </c>
      <c r="J132" s="32" t="str">
        <f t="shared" ca="1" si="40"/>
        <v/>
      </c>
      <c r="K132" s="71" t="str">
        <f t="shared" ca="1" si="41"/>
        <v/>
      </c>
      <c r="L132" s="31" t="str">
        <f t="shared" ca="1" si="42"/>
        <v/>
      </c>
      <c r="M132" s="32" t="str">
        <f t="shared" ca="1" si="43"/>
        <v/>
      </c>
      <c r="N132" s="77" t="str">
        <f t="shared" ca="1" si="44"/>
        <v/>
      </c>
      <c r="R132" s="122"/>
      <c r="T132" s="122">
        <v>45958.625</v>
      </c>
      <c r="U132" s="53">
        <v>96.426000000000002</v>
      </c>
      <c r="V132" s="122"/>
      <c r="X132" s="163" t="str">
        <f t="shared" ref="X132:X195" si="45">IF(COUNTIF(R:R,P132)*COUNTIF(T:T,P132)*COUNTIF(V:V,P132),P132,"")</f>
        <v/>
      </c>
      <c r="Y132" s="163" t="str">
        <f t="shared" ref="Y132:Y195" si="46">IF(X132&gt;$A$14,X132,"")</f>
        <v/>
      </c>
    </row>
    <row r="133" spans="1:25">
      <c r="A133" s="164" t="str">
        <f t="shared" ca="1" si="32"/>
        <v/>
      </c>
      <c r="B133" s="44" t="str">
        <f t="shared" ca="1" si="33"/>
        <v/>
      </c>
      <c r="C133" s="31" t="str">
        <f t="shared" ca="1" si="31"/>
        <v/>
      </c>
      <c r="D133" s="32" t="str">
        <f t="shared" ca="1" si="34"/>
        <v/>
      </c>
      <c r="E133" s="71" t="str">
        <f t="shared" ca="1" si="35"/>
        <v/>
      </c>
      <c r="F133" s="31" t="str">
        <f t="shared" ca="1" si="36"/>
        <v/>
      </c>
      <c r="G133" s="32" t="str">
        <f t="shared" ca="1" si="37"/>
        <v/>
      </c>
      <c r="H133" s="4" t="str">
        <f t="shared" ca="1" si="38"/>
        <v/>
      </c>
      <c r="I133" s="31" t="str">
        <f t="shared" ca="1" si="39"/>
        <v/>
      </c>
      <c r="J133" s="32" t="str">
        <f t="shared" ca="1" si="40"/>
        <v/>
      </c>
      <c r="K133" s="71" t="str">
        <f t="shared" ca="1" si="41"/>
        <v/>
      </c>
      <c r="L133" s="31" t="str">
        <f t="shared" ca="1" si="42"/>
        <v/>
      </c>
      <c r="M133" s="32" t="str">
        <f t="shared" ca="1" si="43"/>
        <v/>
      </c>
      <c r="N133" s="77" t="str">
        <f t="shared" ca="1" si="44"/>
        <v/>
      </c>
      <c r="R133" s="122"/>
      <c r="T133" s="122">
        <v>45959.625</v>
      </c>
      <c r="U133" s="53">
        <v>96.289000000000001</v>
      </c>
      <c r="X133" s="163" t="str">
        <f t="shared" si="45"/>
        <v/>
      </c>
      <c r="Y133" s="163" t="str">
        <f t="shared" si="46"/>
        <v/>
      </c>
    </row>
    <row r="134" spans="1:25">
      <c r="A134" s="164" t="str">
        <f t="shared" ca="1" si="32"/>
        <v/>
      </c>
      <c r="B134" s="44" t="str">
        <f t="shared" ca="1" si="33"/>
        <v/>
      </c>
      <c r="C134" s="31" t="str">
        <f t="shared" ca="1" si="31"/>
        <v/>
      </c>
      <c r="D134" s="32" t="str">
        <f t="shared" ca="1" si="34"/>
        <v/>
      </c>
      <c r="E134" s="71" t="str">
        <f t="shared" ca="1" si="35"/>
        <v/>
      </c>
      <c r="F134" s="31" t="str">
        <f t="shared" ca="1" si="36"/>
        <v/>
      </c>
      <c r="G134" s="32" t="str">
        <f t="shared" ca="1" si="37"/>
        <v/>
      </c>
      <c r="H134" s="4" t="str">
        <f t="shared" ca="1" si="38"/>
        <v/>
      </c>
      <c r="I134" s="31" t="str">
        <f t="shared" ca="1" si="39"/>
        <v/>
      </c>
      <c r="J134" s="32" t="str">
        <f t="shared" ca="1" si="40"/>
        <v/>
      </c>
      <c r="K134" s="71" t="str">
        <f t="shared" ca="1" si="41"/>
        <v/>
      </c>
      <c r="L134" s="31" t="str">
        <f t="shared" ca="1" si="42"/>
        <v/>
      </c>
      <c r="M134" s="32" t="str">
        <f t="shared" ca="1" si="43"/>
        <v/>
      </c>
      <c r="N134" s="77" t="str">
        <f t="shared" ca="1" si="44"/>
        <v/>
      </c>
      <c r="R134" s="122"/>
      <c r="T134" s="122">
        <v>45960.625</v>
      </c>
      <c r="U134" s="53">
        <v>95.902000000000001</v>
      </c>
      <c r="X134" s="163" t="str">
        <f t="shared" si="45"/>
        <v/>
      </c>
      <c r="Y134" s="163" t="str">
        <f t="shared" si="46"/>
        <v/>
      </c>
    </row>
    <row r="135" spans="1:25">
      <c r="A135" s="164" t="str">
        <f t="shared" ca="1" si="32"/>
        <v/>
      </c>
      <c r="B135" s="44" t="str">
        <f t="shared" ca="1" si="33"/>
        <v/>
      </c>
      <c r="C135" s="31" t="str">
        <f t="shared" ca="1" si="31"/>
        <v/>
      </c>
      <c r="D135" s="32" t="str">
        <f t="shared" ca="1" si="34"/>
        <v/>
      </c>
      <c r="E135" s="71" t="str">
        <f t="shared" ca="1" si="35"/>
        <v/>
      </c>
      <c r="F135" s="31" t="str">
        <f t="shared" ca="1" si="36"/>
        <v/>
      </c>
      <c r="G135" s="32" t="str">
        <f t="shared" ca="1" si="37"/>
        <v/>
      </c>
      <c r="H135" s="4" t="str">
        <f t="shared" ca="1" si="38"/>
        <v/>
      </c>
      <c r="I135" s="31" t="str">
        <f t="shared" ca="1" si="39"/>
        <v/>
      </c>
      <c r="J135" s="32" t="str">
        <f t="shared" ca="1" si="40"/>
        <v/>
      </c>
      <c r="K135" s="71" t="str">
        <f t="shared" ca="1" si="41"/>
        <v/>
      </c>
      <c r="L135" s="31" t="str">
        <f t="shared" ca="1" si="42"/>
        <v/>
      </c>
      <c r="M135" s="32" t="str">
        <f t="shared" ca="1" si="43"/>
        <v/>
      </c>
      <c r="N135" s="77" t="str">
        <f t="shared" ca="1" si="44"/>
        <v/>
      </c>
      <c r="T135" s="122">
        <v>45961.625</v>
      </c>
      <c r="U135" s="53">
        <v>95.747</v>
      </c>
      <c r="X135" s="163" t="str">
        <f t="shared" si="45"/>
        <v/>
      </c>
      <c r="Y135" s="163" t="str">
        <f t="shared" si="46"/>
        <v/>
      </c>
    </row>
    <row r="136" spans="1:25">
      <c r="A136" s="164" t="str">
        <f t="shared" ca="1" si="32"/>
        <v/>
      </c>
      <c r="B136" s="44" t="str">
        <f t="shared" ca="1" si="33"/>
        <v/>
      </c>
      <c r="C136" s="31" t="str">
        <f t="shared" ca="1" si="31"/>
        <v/>
      </c>
      <c r="D136" s="32" t="str">
        <f t="shared" ca="1" si="34"/>
        <v/>
      </c>
      <c r="E136" s="71" t="str">
        <f t="shared" ca="1" si="35"/>
        <v/>
      </c>
      <c r="F136" s="31" t="str">
        <f t="shared" ca="1" si="36"/>
        <v/>
      </c>
      <c r="G136" s="32" t="str">
        <f t="shared" ca="1" si="37"/>
        <v/>
      </c>
      <c r="H136" s="4" t="str">
        <f t="shared" ca="1" si="38"/>
        <v/>
      </c>
      <c r="I136" s="31" t="str">
        <f t="shared" ca="1" si="39"/>
        <v/>
      </c>
      <c r="J136" s="32" t="str">
        <f t="shared" ca="1" si="40"/>
        <v/>
      </c>
      <c r="K136" s="71" t="str">
        <f t="shared" ca="1" si="41"/>
        <v/>
      </c>
      <c r="L136" s="31" t="str">
        <f t="shared" ca="1" si="42"/>
        <v/>
      </c>
      <c r="M136" s="32" t="str">
        <f t="shared" ca="1" si="43"/>
        <v/>
      </c>
      <c r="N136" s="77" t="str">
        <f t="shared" ca="1" si="44"/>
        <v/>
      </c>
      <c r="T136" s="122"/>
      <c r="X136" s="163" t="str">
        <f t="shared" si="45"/>
        <v/>
      </c>
      <c r="Y136" s="163" t="str">
        <f t="shared" si="46"/>
        <v/>
      </c>
    </row>
    <row r="137" spans="1:25">
      <c r="A137" s="164" t="str">
        <f t="shared" ca="1" si="32"/>
        <v/>
      </c>
      <c r="B137" s="44" t="str">
        <f t="shared" ca="1" si="33"/>
        <v/>
      </c>
      <c r="C137" s="31" t="str">
        <f t="shared" ca="1" si="31"/>
        <v/>
      </c>
      <c r="D137" s="32" t="str">
        <f t="shared" ca="1" si="34"/>
        <v/>
      </c>
      <c r="E137" s="71" t="str">
        <f t="shared" ca="1" si="35"/>
        <v/>
      </c>
      <c r="F137" s="31" t="str">
        <f t="shared" ca="1" si="36"/>
        <v/>
      </c>
      <c r="G137" s="32" t="str">
        <f t="shared" ca="1" si="37"/>
        <v/>
      </c>
      <c r="H137" s="4" t="str">
        <f t="shared" ca="1" si="38"/>
        <v/>
      </c>
      <c r="I137" s="31" t="str">
        <f t="shared" ca="1" si="39"/>
        <v/>
      </c>
      <c r="J137" s="32" t="str">
        <f t="shared" ca="1" si="40"/>
        <v/>
      </c>
      <c r="K137" s="71" t="str">
        <f t="shared" ca="1" si="41"/>
        <v/>
      </c>
      <c r="L137" s="31" t="str">
        <f t="shared" ca="1" si="42"/>
        <v/>
      </c>
      <c r="M137" s="32" t="str">
        <f t="shared" ca="1" si="43"/>
        <v/>
      </c>
      <c r="N137" s="77" t="str">
        <f t="shared" ca="1" si="44"/>
        <v/>
      </c>
      <c r="T137" s="122"/>
      <c r="X137" s="163" t="str">
        <f t="shared" si="45"/>
        <v/>
      </c>
      <c r="Y137" s="163" t="str">
        <f t="shared" si="46"/>
        <v/>
      </c>
    </row>
    <row r="138" spans="1:25">
      <c r="A138" s="164" t="str">
        <f t="shared" ca="1" si="32"/>
        <v/>
      </c>
      <c r="B138" s="44" t="str">
        <f t="shared" ca="1" si="33"/>
        <v/>
      </c>
      <c r="C138" s="31" t="str">
        <f t="shared" ca="1" si="31"/>
        <v/>
      </c>
      <c r="D138" s="32" t="str">
        <f t="shared" ca="1" si="34"/>
        <v/>
      </c>
      <c r="E138" s="71" t="str">
        <f t="shared" ca="1" si="35"/>
        <v/>
      </c>
      <c r="F138" s="31" t="str">
        <f t="shared" ca="1" si="36"/>
        <v/>
      </c>
      <c r="G138" s="32" t="str">
        <f t="shared" ca="1" si="37"/>
        <v/>
      </c>
      <c r="H138" s="4" t="str">
        <f t="shared" ca="1" si="38"/>
        <v/>
      </c>
      <c r="I138" s="31" t="str">
        <f t="shared" ca="1" si="39"/>
        <v/>
      </c>
      <c r="J138" s="32" t="str">
        <f t="shared" ca="1" si="40"/>
        <v/>
      </c>
      <c r="K138" s="71" t="str">
        <f t="shared" ca="1" si="41"/>
        <v/>
      </c>
      <c r="L138" s="31" t="str">
        <f t="shared" ca="1" si="42"/>
        <v/>
      </c>
      <c r="M138" s="32" t="str">
        <f t="shared" ca="1" si="43"/>
        <v/>
      </c>
      <c r="N138" s="77" t="str">
        <f t="shared" ca="1" si="44"/>
        <v/>
      </c>
      <c r="T138" s="122"/>
      <c r="X138" s="163" t="str">
        <f t="shared" si="45"/>
        <v/>
      </c>
      <c r="Y138" s="163" t="str">
        <f t="shared" si="46"/>
        <v/>
      </c>
    </row>
    <row r="139" spans="1:25">
      <c r="A139" s="164" t="str">
        <f t="shared" ca="1" si="32"/>
        <v/>
      </c>
      <c r="B139" s="44" t="str">
        <f t="shared" ca="1" si="33"/>
        <v/>
      </c>
      <c r="C139" s="31" t="str">
        <f t="shared" ca="1" si="31"/>
        <v/>
      </c>
      <c r="D139" s="32" t="str">
        <f t="shared" ca="1" si="34"/>
        <v/>
      </c>
      <c r="E139" s="71" t="str">
        <f t="shared" ca="1" si="35"/>
        <v/>
      </c>
      <c r="F139" s="31" t="str">
        <f t="shared" ca="1" si="36"/>
        <v/>
      </c>
      <c r="G139" s="32" t="str">
        <f t="shared" ca="1" si="37"/>
        <v/>
      </c>
      <c r="H139" s="4" t="str">
        <f t="shared" ca="1" si="38"/>
        <v/>
      </c>
      <c r="I139" s="31" t="str">
        <f t="shared" ca="1" si="39"/>
        <v/>
      </c>
      <c r="J139" s="32" t="str">
        <f t="shared" ca="1" si="40"/>
        <v/>
      </c>
      <c r="K139" s="71" t="str">
        <f t="shared" ca="1" si="41"/>
        <v/>
      </c>
      <c r="L139" s="31" t="str">
        <f t="shared" ca="1" si="42"/>
        <v/>
      </c>
      <c r="M139" s="32" t="str">
        <f t="shared" ca="1" si="43"/>
        <v/>
      </c>
      <c r="N139" s="77" t="str">
        <f t="shared" ca="1" si="44"/>
        <v/>
      </c>
      <c r="T139" s="122"/>
      <c r="X139" s="163" t="str">
        <f t="shared" si="45"/>
        <v/>
      </c>
      <c r="Y139" s="163" t="str">
        <f t="shared" si="46"/>
        <v/>
      </c>
    </row>
    <row r="140" spans="1:25">
      <c r="A140" s="164" t="str">
        <f t="shared" ca="1" si="32"/>
        <v/>
      </c>
      <c r="B140" s="44" t="str">
        <f t="shared" ca="1" si="33"/>
        <v/>
      </c>
      <c r="C140" s="31" t="str">
        <f t="shared" ca="1" si="31"/>
        <v/>
      </c>
      <c r="D140" s="32" t="str">
        <f t="shared" ca="1" si="34"/>
        <v/>
      </c>
      <c r="E140" s="71" t="str">
        <f t="shared" ca="1" si="35"/>
        <v/>
      </c>
      <c r="F140" s="31" t="str">
        <f t="shared" ca="1" si="36"/>
        <v/>
      </c>
      <c r="G140" s="32" t="str">
        <f t="shared" ca="1" si="37"/>
        <v/>
      </c>
      <c r="H140" s="4" t="str">
        <f t="shared" ca="1" si="38"/>
        <v/>
      </c>
      <c r="I140" s="31" t="str">
        <f t="shared" ca="1" si="39"/>
        <v/>
      </c>
      <c r="J140" s="32" t="str">
        <f t="shared" ca="1" si="40"/>
        <v/>
      </c>
      <c r="K140" s="71" t="str">
        <f t="shared" ca="1" si="41"/>
        <v/>
      </c>
      <c r="L140" s="31" t="str">
        <f t="shared" ca="1" si="42"/>
        <v/>
      </c>
      <c r="M140" s="32" t="str">
        <f t="shared" ca="1" si="43"/>
        <v/>
      </c>
      <c r="N140" s="77" t="str">
        <f t="shared" ca="1" si="44"/>
        <v/>
      </c>
      <c r="T140" s="122"/>
      <c r="X140" s="163" t="str">
        <f t="shared" si="45"/>
        <v/>
      </c>
      <c r="Y140" s="163" t="str">
        <f t="shared" si="46"/>
        <v/>
      </c>
    </row>
    <row r="141" spans="1:25">
      <c r="A141" s="164" t="str">
        <f t="shared" ca="1" si="32"/>
        <v/>
      </c>
      <c r="B141" s="44" t="str">
        <f t="shared" ca="1" si="33"/>
        <v/>
      </c>
      <c r="C141" s="31" t="str">
        <f t="shared" ca="1" si="31"/>
        <v/>
      </c>
      <c r="D141" s="32" t="str">
        <f t="shared" ca="1" si="34"/>
        <v/>
      </c>
      <c r="E141" s="71" t="str">
        <f t="shared" ca="1" si="35"/>
        <v/>
      </c>
      <c r="F141" s="31" t="str">
        <f t="shared" ca="1" si="36"/>
        <v/>
      </c>
      <c r="G141" s="32" t="str">
        <f t="shared" ca="1" si="37"/>
        <v/>
      </c>
      <c r="H141" s="4" t="str">
        <f t="shared" ca="1" si="38"/>
        <v/>
      </c>
      <c r="I141" s="31" t="str">
        <f t="shared" ca="1" si="39"/>
        <v/>
      </c>
      <c r="J141" s="32" t="str">
        <f t="shared" ca="1" si="40"/>
        <v/>
      </c>
      <c r="K141" s="71" t="str">
        <f t="shared" ca="1" si="41"/>
        <v/>
      </c>
      <c r="L141" s="31" t="str">
        <f t="shared" ca="1" si="42"/>
        <v/>
      </c>
      <c r="M141" s="32" t="str">
        <f t="shared" ca="1" si="43"/>
        <v/>
      </c>
      <c r="N141" s="77" t="str">
        <f t="shared" ca="1" si="44"/>
        <v/>
      </c>
      <c r="T141" s="122"/>
      <c r="X141" s="163" t="str">
        <f t="shared" si="45"/>
        <v/>
      </c>
      <c r="Y141" s="163" t="str">
        <f t="shared" si="46"/>
        <v/>
      </c>
    </row>
    <row r="142" spans="1:25">
      <c r="A142" s="164" t="str">
        <f t="shared" ca="1" si="32"/>
        <v/>
      </c>
      <c r="B142" s="44" t="str">
        <f t="shared" ca="1" si="33"/>
        <v/>
      </c>
      <c r="C142" s="31" t="str">
        <f t="shared" ca="1" si="31"/>
        <v/>
      </c>
      <c r="D142" s="32" t="str">
        <f t="shared" ca="1" si="34"/>
        <v/>
      </c>
      <c r="E142" s="71" t="str">
        <f t="shared" ca="1" si="35"/>
        <v/>
      </c>
      <c r="F142" s="31" t="str">
        <f t="shared" ca="1" si="36"/>
        <v/>
      </c>
      <c r="G142" s="32" t="str">
        <f t="shared" ca="1" si="37"/>
        <v/>
      </c>
      <c r="H142" s="4" t="str">
        <f t="shared" ca="1" si="38"/>
        <v/>
      </c>
      <c r="I142" s="31" t="str">
        <f t="shared" ca="1" si="39"/>
        <v/>
      </c>
      <c r="J142" s="32" t="str">
        <f t="shared" ca="1" si="40"/>
        <v/>
      </c>
      <c r="K142" s="71" t="str">
        <f t="shared" ca="1" si="41"/>
        <v/>
      </c>
      <c r="L142" s="31" t="str">
        <f t="shared" ca="1" si="42"/>
        <v/>
      </c>
      <c r="M142" s="32" t="str">
        <f t="shared" ca="1" si="43"/>
        <v/>
      </c>
      <c r="N142" s="77" t="str">
        <f t="shared" ca="1" si="44"/>
        <v/>
      </c>
      <c r="X142" s="163" t="str">
        <f t="shared" si="45"/>
        <v/>
      </c>
      <c r="Y142" s="163" t="str">
        <f t="shared" si="46"/>
        <v/>
      </c>
    </row>
    <row r="143" spans="1:25">
      <c r="A143" s="164" t="str">
        <f t="shared" ca="1" si="32"/>
        <v/>
      </c>
      <c r="B143" s="44" t="str">
        <f t="shared" ca="1" si="33"/>
        <v/>
      </c>
      <c r="C143" s="31" t="str">
        <f t="shared" ca="1" si="31"/>
        <v/>
      </c>
      <c r="D143" s="32" t="str">
        <f t="shared" ca="1" si="34"/>
        <v/>
      </c>
      <c r="E143" s="71" t="str">
        <f t="shared" ca="1" si="35"/>
        <v/>
      </c>
      <c r="F143" s="31" t="str">
        <f t="shared" ca="1" si="36"/>
        <v/>
      </c>
      <c r="G143" s="32" t="str">
        <f t="shared" ca="1" si="37"/>
        <v/>
      </c>
      <c r="H143" s="4" t="str">
        <f t="shared" ca="1" si="38"/>
        <v/>
      </c>
      <c r="I143" s="31" t="str">
        <f t="shared" ca="1" si="39"/>
        <v/>
      </c>
      <c r="J143" s="32" t="str">
        <f t="shared" ca="1" si="40"/>
        <v/>
      </c>
      <c r="K143" s="71" t="str">
        <f t="shared" ca="1" si="41"/>
        <v/>
      </c>
      <c r="L143" s="31" t="str">
        <f t="shared" ca="1" si="42"/>
        <v/>
      </c>
      <c r="M143" s="32" t="str">
        <f t="shared" ca="1" si="43"/>
        <v/>
      </c>
      <c r="N143" s="77" t="str">
        <f t="shared" ca="1" si="44"/>
        <v/>
      </c>
      <c r="X143" s="163" t="str">
        <f t="shared" si="45"/>
        <v/>
      </c>
      <c r="Y143" s="163" t="str">
        <f t="shared" si="46"/>
        <v/>
      </c>
    </row>
    <row r="144" spans="1:25">
      <c r="A144" s="164" t="str">
        <f t="shared" ca="1" si="32"/>
        <v/>
      </c>
      <c r="B144" s="44" t="str">
        <f t="shared" ca="1" si="33"/>
        <v/>
      </c>
      <c r="C144" s="31" t="str">
        <f t="shared" ref="C144:C207" ca="1" si="47">IF(ISERROR(B144-2),"",(B144-$B$14)/100*$B$5)</f>
        <v/>
      </c>
      <c r="D144" s="32" t="str">
        <f t="shared" ca="1" si="34"/>
        <v/>
      </c>
      <c r="E144" s="71" t="str">
        <f t="shared" ca="1" si="35"/>
        <v/>
      </c>
      <c r="F144" s="31" t="str">
        <f t="shared" ca="1" si="36"/>
        <v/>
      </c>
      <c r="G144" s="32" t="str">
        <f t="shared" ca="1" si="37"/>
        <v/>
      </c>
      <c r="H144" s="4" t="str">
        <f t="shared" ca="1" si="38"/>
        <v/>
      </c>
      <c r="I144" s="31" t="str">
        <f t="shared" ca="1" si="39"/>
        <v/>
      </c>
      <c r="J144" s="32" t="str">
        <f t="shared" ca="1" si="40"/>
        <v/>
      </c>
      <c r="K144" s="71" t="str">
        <f t="shared" ca="1" si="41"/>
        <v/>
      </c>
      <c r="L144" s="31" t="str">
        <f t="shared" ca="1" si="42"/>
        <v/>
      </c>
      <c r="M144" s="32" t="str">
        <f t="shared" ca="1" si="43"/>
        <v/>
      </c>
      <c r="N144" s="77" t="str">
        <f t="shared" ca="1" si="44"/>
        <v/>
      </c>
      <c r="X144" s="163" t="str">
        <f t="shared" si="45"/>
        <v/>
      </c>
      <c r="Y144" s="163" t="str">
        <f t="shared" si="46"/>
        <v/>
      </c>
    </row>
    <row r="145" spans="1:25">
      <c r="A145" s="164" t="str">
        <f t="shared" ca="1" si="32"/>
        <v/>
      </c>
      <c r="B145" s="44" t="str">
        <f t="shared" ca="1" si="33"/>
        <v/>
      </c>
      <c r="C145" s="31" t="str">
        <f t="shared" ca="1" si="47"/>
        <v/>
      </c>
      <c r="D145" s="32" t="str">
        <f t="shared" ca="1" si="34"/>
        <v/>
      </c>
      <c r="E145" s="71" t="str">
        <f t="shared" ca="1" si="35"/>
        <v/>
      </c>
      <c r="F145" s="31" t="str">
        <f t="shared" ca="1" si="36"/>
        <v/>
      </c>
      <c r="G145" s="32" t="str">
        <f t="shared" ca="1" si="37"/>
        <v/>
      </c>
      <c r="H145" s="4" t="str">
        <f t="shared" ca="1" si="38"/>
        <v/>
      </c>
      <c r="I145" s="31" t="str">
        <f t="shared" ca="1" si="39"/>
        <v/>
      </c>
      <c r="J145" s="32" t="str">
        <f t="shared" ca="1" si="40"/>
        <v/>
      </c>
      <c r="K145" s="71" t="str">
        <f t="shared" ca="1" si="41"/>
        <v/>
      </c>
      <c r="L145" s="31" t="str">
        <f t="shared" ca="1" si="42"/>
        <v/>
      </c>
      <c r="M145" s="32" t="str">
        <f t="shared" ca="1" si="43"/>
        <v/>
      </c>
      <c r="N145" s="77" t="str">
        <f t="shared" ca="1" si="44"/>
        <v/>
      </c>
      <c r="X145" s="163" t="str">
        <f t="shared" si="45"/>
        <v/>
      </c>
      <c r="Y145" s="163" t="str">
        <f t="shared" si="46"/>
        <v/>
      </c>
    </row>
    <row r="146" spans="1:25">
      <c r="A146" s="164" t="str">
        <f t="shared" ca="1" si="32"/>
        <v/>
      </c>
      <c r="B146" s="44" t="str">
        <f t="shared" ca="1" si="33"/>
        <v/>
      </c>
      <c r="C146" s="31" t="str">
        <f t="shared" ca="1" si="47"/>
        <v/>
      </c>
      <c r="D146" s="32" t="str">
        <f t="shared" ca="1" si="34"/>
        <v/>
      </c>
      <c r="E146" s="71" t="str">
        <f t="shared" ca="1" si="35"/>
        <v/>
      </c>
      <c r="F146" s="31" t="str">
        <f t="shared" ca="1" si="36"/>
        <v/>
      </c>
      <c r="G146" s="32" t="str">
        <f t="shared" ca="1" si="37"/>
        <v/>
      </c>
      <c r="H146" s="4" t="str">
        <f t="shared" ca="1" si="38"/>
        <v/>
      </c>
      <c r="I146" s="31" t="str">
        <f t="shared" ca="1" si="39"/>
        <v/>
      </c>
      <c r="J146" s="32" t="str">
        <f t="shared" ca="1" si="40"/>
        <v/>
      </c>
      <c r="K146" s="71" t="str">
        <f t="shared" ca="1" si="41"/>
        <v/>
      </c>
      <c r="L146" s="31" t="str">
        <f t="shared" ca="1" si="42"/>
        <v/>
      </c>
      <c r="M146" s="32" t="str">
        <f t="shared" ca="1" si="43"/>
        <v/>
      </c>
      <c r="N146" s="77" t="str">
        <f t="shared" ca="1" si="44"/>
        <v/>
      </c>
      <c r="X146" s="163" t="str">
        <f t="shared" si="45"/>
        <v/>
      </c>
      <c r="Y146" s="163" t="str">
        <f t="shared" si="46"/>
        <v/>
      </c>
    </row>
    <row r="147" spans="1:25">
      <c r="A147" s="164" t="str">
        <f t="shared" ca="1" si="32"/>
        <v/>
      </c>
      <c r="B147" s="44" t="str">
        <f t="shared" ca="1" si="33"/>
        <v/>
      </c>
      <c r="C147" s="31" t="str">
        <f t="shared" ca="1" si="47"/>
        <v/>
      </c>
      <c r="D147" s="32" t="str">
        <f t="shared" ca="1" si="34"/>
        <v/>
      </c>
      <c r="E147" s="71" t="str">
        <f t="shared" ca="1" si="35"/>
        <v/>
      </c>
      <c r="F147" s="31" t="str">
        <f t="shared" ca="1" si="36"/>
        <v/>
      </c>
      <c r="G147" s="32" t="str">
        <f t="shared" ca="1" si="37"/>
        <v/>
      </c>
      <c r="H147" s="4" t="str">
        <f t="shared" ca="1" si="38"/>
        <v/>
      </c>
      <c r="I147" s="31" t="str">
        <f t="shared" ca="1" si="39"/>
        <v/>
      </c>
      <c r="J147" s="32" t="str">
        <f t="shared" ca="1" si="40"/>
        <v/>
      </c>
      <c r="K147" s="71" t="str">
        <f t="shared" ca="1" si="41"/>
        <v/>
      </c>
      <c r="L147" s="31" t="str">
        <f t="shared" ca="1" si="42"/>
        <v/>
      </c>
      <c r="M147" s="32" t="str">
        <f t="shared" ca="1" si="43"/>
        <v/>
      </c>
      <c r="N147" s="77" t="str">
        <f t="shared" ca="1" si="44"/>
        <v/>
      </c>
      <c r="X147" s="163" t="str">
        <f t="shared" si="45"/>
        <v/>
      </c>
      <c r="Y147" s="163" t="str">
        <f t="shared" si="46"/>
        <v/>
      </c>
    </row>
    <row r="148" spans="1:25">
      <c r="A148" s="164" t="str">
        <f t="shared" ca="1" si="32"/>
        <v/>
      </c>
      <c r="B148" s="44" t="str">
        <f t="shared" ca="1" si="33"/>
        <v/>
      </c>
      <c r="C148" s="31" t="str">
        <f t="shared" ca="1" si="47"/>
        <v/>
      </c>
      <c r="D148" s="32" t="str">
        <f t="shared" ca="1" si="34"/>
        <v/>
      </c>
      <c r="E148" s="71" t="str">
        <f t="shared" ca="1" si="35"/>
        <v/>
      </c>
      <c r="F148" s="31" t="str">
        <f t="shared" ca="1" si="36"/>
        <v/>
      </c>
      <c r="G148" s="32" t="str">
        <f t="shared" ca="1" si="37"/>
        <v/>
      </c>
      <c r="H148" s="4" t="str">
        <f t="shared" ca="1" si="38"/>
        <v/>
      </c>
      <c r="I148" s="31" t="str">
        <f t="shared" ca="1" si="39"/>
        <v/>
      </c>
      <c r="J148" s="32" t="str">
        <f t="shared" ca="1" si="40"/>
        <v/>
      </c>
      <c r="K148" s="71" t="str">
        <f t="shared" ca="1" si="41"/>
        <v/>
      </c>
      <c r="L148" s="31" t="str">
        <f t="shared" ca="1" si="42"/>
        <v/>
      </c>
      <c r="M148" s="32" t="str">
        <f t="shared" ca="1" si="43"/>
        <v/>
      </c>
      <c r="N148" s="77" t="str">
        <f t="shared" ca="1" si="44"/>
        <v/>
      </c>
      <c r="X148" s="163" t="str">
        <f t="shared" si="45"/>
        <v/>
      </c>
      <c r="Y148" s="163" t="str">
        <f t="shared" si="46"/>
        <v/>
      </c>
    </row>
    <row r="149" spans="1:25">
      <c r="A149" s="164" t="str">
        <f t="shared" ca="1" si="32"/>
        <v/>
      </c>
      <c r="B149" s="44" t="str">
        <f t="shared" ca="1" si="33"/>
        <v/>
      </c>
      <c r="C149" s="31" t="str">
        <f t="shared" ca="1" si="47"/>
        <v/>
      </c>
      <c r="D149" s="32" t="str">
        <f t="shared" ca="1" si="34"/>
        <v/>
      </c>
      <c r="E149" s="71" t="str">
        <f t="shared" ca="1" si="35"/>
        <v/>
      </c>
      <c r="F149" s="31" t="str">
        <f t="shared" ca="1" si="36"/>
        <v/>
      </c>
      <c r="G149" s="32" t="str">
        <f t="shared" ca="1" si="37"/>
        <v/>
      </c>
      <c r="H149" s="4" t="str">
        <f t="shared" ca="1" si="38"/>
        <v/>
      </c>
      <c r="I149" s="31" t="str">
        <f t="shared" ca="1" si="39"/>
        <v/>
      </c>
      <c r="J149" s="32" t="str">
        <f t="shared" ca="1" si="40"/>
        <v/>
      </c>
      <c r="K149" s="71" t="str">
        <f t="shared" ca="1" si="41"/>
        <v/>
      </c>
      <c r="L149" s="31" t="str">
        <f t="shared" ca="1" si="42"/>
        <v/>
      </c>
      <c r="M149" s="32" t="str">
        <f t="shared" ca="1" si="43"/>
        <v/>
      </c>
      <c r="N149" s="77" t="str">
        <f t="shared" ca="1" si="44"/>
        <v/>
      </c>
      <c r="X149" s="163" t="str">
        <f t="shared" si="45"/>
        <v/>
      </c>
      <c r="Y149" s="163" t="str">
        <f t="shared" si="46"/>
        <v/>
      </c>
    </row>
    <row r="150" spans="1:25">
      <c r="A150" s="164" t="str">
        <f t="shared" ca="1" si="32"/>
        <v/>
      </c>
      <c r="B150" s="44" t="str">
        <f t="shared" ca="1" si="33"/>
        <v/>
      </c>
      <c r="C150" s="31" t="str">
        <f t="shared" ca="1" si="47"/>
        <v/>
      </c>
      <c r="D150" s="32" t="str">
        <f t="shared" ca="1" si="34"/>
        <v/>
      </c>
      <c r="E150" s="71" t="str">
        <f t="shared" ca="1" si="35"/>
        <v/>
      </c>
      <c r="F150" s="31" t="str">
        <f t="shared" ca="1" si="36"/>
        <v/>
      </c>
      <c r="G150" s="32" t="str">
        <f t="shared" ca="1" si="37"/>
        <v/>
      </c>
      <c r="H150" s="4" t="str">
        <f t="shared" ca="1" si="38"/>
        <v/>
      </c>
      <c r="I150" s="31" t="str">
        <f t="shared" ca="1" si="39"/>
        <v/>
      </c>
      <c r="J150" s="32" t="str">
        <f t="shared" ca="1" si="40"/>
        <v/>
      </c>
      <c r="K150" s="71" t="str">
        <f t="shared" ca="1" si="41"/>
        <v/>
      </c>
      <c r="L150" s="31" t="str">
        <f t="shared" ca="1" si="42"/>
        <v/>
      </c>
      <c r="M150" s="32" t="str">
        <f t="shared" ca="1" si="43"/>
        <v/>
      </c>
      <c r="N150" s="77" t="str">
        <f t="shared" ca="1" si="44"/>
        <v/>
      </c>
      <c r="X150" s="163" t="str">
        <f t="shared" si="45"/>
        <v/>
      </c>
      <c r="Y150" s="163" t="str">
        <f t="shared" si="46"/>
        <v/>
      </c>
    </row>
    <row r="151" spans="1:25">
      <c r="A151" s="164" t="str">
        <f t="shared" ca="1" si="32"/>
        <v/>
      </c>
      <c r="B151" s="44" t="str">
        <f t="shared" ca="1" si="33"/>
        <v/>
      </c>
      <c r="C151" s="31" t="str">
        <f t="shared" ca="1" si="47"/>
        <v/>
      </c>
      <c r="D151" s="32" t="str">
        <f t="shared" ca="1" si="34"/>
        <v/>
      </c>
      <c r="E151" s="71" t="str">
        <f t="shared" ca="1" si="35"/>
        <v/>
      </c>
      <c r="F151" s="31" t="str">
        <f t="shared" ca="1" si="36"/>
        <v/>
      </c>
      <c r="G151" s="32" t="str">
        <f t="shared" ca="1" si="37"/>
        <v/>
      </c>
      <c r="H151" s="4" t="str">
        <f t="shared" ca="1" si="38"/>
        <v/>
      </c>
      <c r="I151" s="31" t="str">
        <f t="shared" ca="1" si="39"/>
        <v/>
      </c>
      <c r="J151" s="32" t="str">
        <f t="shared" ca="1" si="40"/>
        <v/>
      </c>
      <c r="K151" s="71" t="str">
        <f t="shared" ca="1" si="41"/>
        <v/>
      </c>
      <c r="L151" s="31" t="str">
        <f t="shared" ca="1" si="42"/>
        <v/>
      </c>
      <c r="M151" s="32" t="str">
        <f t="shared" ca="1" si="43"/>
        <v/>
      </c>
      <c r="N151" s="77" t="str">
        <f t="shared" ca="1" si="44"/>
        <v/>
      </c>
      <c r="X151" s="163" t="str">
        <f t="shared" si="45"/>
        <v/>
      </c>
      <c r="Y151" s="163" t="str">
        <f t="shared" si="46"/>
        <v/>
      </c>
    </row>
    <row r="152" spans="1:25">
      <c r="A152" s="164" t="str">
        <f t="shared" ca="1" si="32"/>
        <v/>
      </c>
      <c r="B152" s="44" t="str">
        <f t="shared" ca="1" si="33"/>
        <v/>
      </c>
      <c r="C152" s="31" t="str">
        <f t="shared" ca="1" si="47"/>
        <v/>
      </c>
      <c r="D152" s="32" t="str">
        <f t="shared" ca="1" si="34"/>
        <v/>
      </c>
      <c r="E152" s="71" t="str">
        <f t="shared" ca="1" si="35"/>
        <v/>
      </c>
      <c r="F152" s="31" t="str">
        <f t="shared" ca="1" si="36"/>
        <v/>
      </c>
      <c r="G152" s="32" t="str">
        <f t="shared" ca="1" si="37"/>
        <v/>
      </c>
      <c r="H152" s="4" t="str">
        <f t="shared" ca="1" si="38"/>
        <v/>
      </c>
      <c r="I152" s="31" t="str">
        <f t="shared" ca="1" si="39"/>
        <v/>
      </c>
      <c r="J152" s="32" t="str">
        <f t="shared" ca="1" si="40"/>
        <v/>
      </c>
      <c r="K152" s="71" t="str">
        <f t="shared" ca="1" si="41"/>
        <v/>
      </c>
      <c r="L152" s="31" t="str">
        <f t="shared" ca="1" si="42"/>
        <v/>
      </c>
      <c r="M152" s="32" t="str">
        <f t="shared" ca="1" si="43"/>
        <v/>
      </c>
      <c r="N152" s="77" t="str">
        <f t="shared" ca="1" si="44"/>
        <v/>
      </c>
      <c r="X152" s="163" t="str">
        <f t="shared" si="45"/>
        <v/>
      </c>
      <c r="Y152" s="163" t="str">
        <f t="shared" si="46"/>
        <v/>
      </c>
    </row>
    <row r="153" spans="1:25">
      <c r="A153" s="164" t="str">
        <f t="shared" ca="1" si="32"/>
        <v/>
      </c>
      <c r="B153" s="44" t="str">
        <f t="shared" ca="1" si="33"/>
        <v/>
      </c>
      <c r="C153" s="31" t="str">
        <f t="shared" ca="1" si="47"/>
        <v/>
      </c>
      <c r="D153" s="32" t="str">
        <f t="shared" ca="1" si="34"/>
        <v/>
      </c>
      <c r="E153" s="71" t="str">
        <f t="shared" ca="1" si="35"/>
        <v/>
      </c>
      <c r="F153" s="31" t="str">
        <f t="shared" ca="1" si="36"/>
        <v/>
      </c>
      <c r="G153" s="32" t="str">
        <f t="shared" ca="1" si="37"/>
        <v/>
      </c>
      <c r="H153" s="4" t="str">
        <f t="shared" ca="1" si="38"/>
        <v/>
      </c>
      <c r="I153" s="31" t="str">
        <f t="shared" ca="1" si="39"/>
        <v/>
      </c>
      <c r="J153" s="32" t="str">
        <f t="shared" ca="1" si="40"/>
        <v/>
      </c>
      <c r="K153" s="71" t="str">
        <f t="shared" ca="1" si="41"/>
        <v/>
      </c>
      <c r="L153" s="31" t="str">
        <f t="shared" ca="1" si="42"/>
        <v/>
      </c>
      <c r="M153" s="32" t="str">
        <f t="shared" ca="1" si="43"/>
        <v/>
      </c>
      <c r="N153" s="77" t="str">
        <f t="shared" ca="1" si="44"/>
        <v/>
      </c>
      <c r="X153" s="163" t="str">
        <f t="shared" si="45"/>
        <v/>
      </c>
      <c r="Y153" s="163" t="str">
        <f t="shared" si="46"/>
        <v/>
      </c>
    </row>
    <row r="154" spans="1:25">
      <c r="A154" s="164" t="str">
        <f t="shared" ca="1" si="32"/>
        <v/>
      </c>
      <c r="B154" s="44" t="str">
        <f t="shared" ca="1" si="33"/>
        <v/>
      </c>
      <c r="C154" s="31" t="str">
        <f t="shared" ca="1" si="47"/>
        <v/>
      </c>
      <c r="D154" s="32" t="str">
        <f t="shared" ca="1" si="34"/>
        <v/>
      </c>
      <c r="E154" s="71" t="str">
        <f t="shared" ca="1" si="35"/>
        <v/>
      </c>
      <c r="F154" s="31" t="str">
        <f t="shared" ca="1" si="36"/>
        <v/>
      </c>
      <c r="G154" s="32" t="str">
        <f t="shared" ca="1" si="37"/>
        <v/>
      </c>
      <c r="H154" s="4" t="str">
        <f t="shared" ca="1" si="38"/>
        <v/>
      </c>
      <c r="I154" s="31" t="str">
        <f t="shared" ca="1" si="39"/>
        <v/>
      </c>
      <c r="J154" s="32" t="str">
        <f t="shared" ca="1" si="40"/>
        <v/>
      </c>
      <c r="K154" s="71" t="str">
        <f t="shared" ca="1" si="41"/>
        <v/>
      </c>
      <c r="L154" s="31" t="str">
        <f t="shared" ca="1" si="42"/>
        <v/>
      </c>
      <c r="M154" s="32" t="str">
        <f t="shared" ca="1" si="43"/>
        <v/>
      </c>
      <c r="N154" s="77" t="str">
        <f t="shared" ca="1" si="44"/>
        <v/>
      </c>
      <c r="X154" s="163" t="str">
        <f t="shared" si="45"/>
        <v/>
      </c>
      <c r="Y154" s="163" t="str">
        <f t="shared" si="46"/>
        <v/>
      </c>
    </row>
    <row r="155" spans="1:25">
      <c r="A155" s="164" t="str">
        <f t="shared" ca="1" si="32"/>
        <v/>
      </c>
      <c r="B155" s="44" t="str">
        <f t="shared" ca="1" si="33"/>
        <v/>
      </c>
      <c r="C155" s="31" t="str">
        <f t="shared" ca="1" si="47"/>
        <v/>
      </c>
      <c r="D155" s="32" t="str">
        <f t="shared" ca="1" si="34"/>
        <v/>
      </c>
      <c r="E155" s="71" t="str">
        <f t="shared" ca="1" si="35"/>
        <v/>
      </c>
      <c r="F155" s="31" t="str">
        <f t="shared" ca="1" si="36"/>
        <v/>
      </c>
      <c r="G155" s="32" t="str">
        <f t="shared" ca="1" si="37"/>
        <v/>
      </c>
      <c r="H155" s="4" t="str">
        <f t="shared" ca="1" si="38"/>
        <v/>
      </c>
      <c r="I155" s="31" t="str">
        <f t="shared" ca="1" si="39"/>
        <v/>
      </c>
      <c r="J155" s="32" t="str">
        <f t="shared" ca="1" si="40"/>
        <v/>
      </c>
      <c r="K155" s="71" t="str">
        <f t="shared" ca="1" si="41"/>
        <v/>
      </c>
      <c r="L155" s="31" t="str">
        <f t="shared" ca="1" si="42"/>
        <v/>
      </c>
      <c r="M155" s="32" t="str">
        <f t="shared" ca="1" si="43"/>
        <v/>
      </c>
      <c r="N155" s="77" t="str">
        <f t="shared" ca="1" si="44"/>
        <v/>
      </c>
      <c r="X155" s="163" t="str">
        <f t="shared" si="45"/>
        <v/>
      </c>
      <c r="Y155" s="163" t="str">
        <f t="shared" si="46"/>
        <v/>
      </c>
    </row>
    <row r="156" spans="1:25">
      <c r="A156" s="164" t="str">
        <f t="shared" ca="1" si="32"/>
        <v/>
      </c>
      <c r="B156" s="44" t="str">
        <f t="shared" ca="1" si="33"/>
        <v/>
      </c>
      <c r="C156" s="31" t="str">
        <f t="shared" ca="1" si="47"/>
        <v/>
      </c>
      <c r="D156" s="32" t="str">
        <f t="shared" ca="1" si="34"/>
        <v/>
      </c>
      <c r="E156" s="71" t="str">
        <f t="shared" ca="1" si="35"/>
        <v/>
      </c>
      <c r="F156" s="31" t="str">
        <f t="shared" ca="1" si="36"/>
        <v/>
      </c>
      <c r="G156" s="32" t="str">
        <f t="shared" ca="1" si="37"/>
        <v/>
      </c>
      <c r="H156" s="4" t="str">
        <f t="shared" ca="1" si="38"/>
        <v/>
      </c>
      <c r="I156" s="31" t="str">
        <f t="shared" ca="1" si="39"/>
        <v/>
      </c>
      <c r="J156" s="32" t="str">
        <f t="shared" ca="1" si="40"/>
        <v/>
      </c>
      <c r="K156" s="71" t="str">
        <f t="shared" ca="1" si="41"/>
        <v/>
      </c>
      <c r="L156" s="31" t="str">
        <f t="shared" ca="1" si="42"/>
        <v/>
      </c>
      <c r="M156" s="32" t="str">
        <f t="shared" ca="1" si="43"/>
        <v/>
      </c>
      <c r="N156" s="77" t="str">
        <f t="shared" ca="1" si="44"/>
        <v/>
      </c>
      <c r="X156" s="163" t="str">
        <f t="shared" si="45"/>
        <v/>
      </c>
      <c r="Y156" s="163" t="str">
        <f t="shared" si="46"/>
        <v/>
      </c>
    </row>
    <row r="157" spans="1:25">
      <c r="A157" s="164" t="str">
        <f t="shared" ca="1" si="32"/>
        <v/>
      </c>
      <c r="B157" s="44" t="str">
        <f t="shared" ca="1" si="33"/>
        <v/>
      </c>
      <c r="C157" s="31" t="str">
        <f t="shared" ca="1" si="47"/>
        <v/>
      </c>
      <c r="D157" s="32" t="str">
        <f t="shared" ca="1" si="34"/>
        <v/>
      </c>
      <c r="E157" s="71" t="str">
        <f t="shared" ca="1" si="35"/>
        <v/>
      </c>
      <c r="F157" s="31" t="str">
        <f t="shared" ca="1" si="36"/>
        <v/>
      </c>
      <c r="G157" s="32" t="str">
        <f t="shared" ca="1" si="37"/>
        <v/>
      </c>
      <c r="H157" s="4" t="str">
        <f t="shared" ca="1" si="38"/>
        <v/>
      </c>
      <c r="I157" s="31" t="str">
        <f t="shared" ca="1" si="39"/>
        <v/>
      </c>
      <c r="J157" s="32" t="str">
        <f t="shared" ca="1" si="40"/>
        <v/>
      </c>
      <c r="K157" s="71" t="str">
        <f t="shared" ca="1" si="41"/>
        <v/>
      </c>
      <c r="L157" s="31" t="str">
        <f t="shared" ca="1" si="42"/>
        <v/>
      </c>
      <c r="M157" s="32" t="str">
        <f t="shared" ca="1" si="43"/>
        <v/>
      </c>
      <c r="N157" s="77" t="str">
        <f t="shared" ca="1" si="44"/>
        <v/>
      </c>
      <c r="X157" s="163" t="str">
        <f t="shared" si="45"/>
        <v/>
      </c>
      <c r="Y157" s="163" t="str">
        <f t="shared" si="46"/>
        <v/>
      </c>
    </row>
    <row r="158" spans="1:25">
      <c r="A158" s="164" t="str">
        <f t="shared" ca="1" si="32"/>
        <v/>
      </c>
      <c r="B158" s="44" t="str">
        <f t="shared" ca="1" si="33"/>
        <v/>
      </c>
      <c r="C158" s="31" t="str">
        <f t="shared" ca="1" si="47"/>
        <v/>
      </c>
      <c r="D158" s="32" t="str">
        <f t="shared" ca="1" si="34"/>
        <v/>
      </c>
      <c r="E158" s="71" t="str">
        <f t="shared" ca="1" si="35"/>
        <v/>
      </c>
      <c r="F158" s="31" t="str">
        <f t="shared" ca="1" si="36"/>
        <v/>
      </c>
      <c r="G158" s="32" t="str">
        <f t="shared" ca="1" si="37"/>
        <v/>
      </c>
      <c r="H158" s="4" t="str">
        <f t="shared" ca="1" si="38"/>
        <v/>
      </c>
      <c r="I158" s="31" t="str">
        <f t="shared" ca="1" si="39"/>
        <v/>
      </c>
      <c r="J158" s="32" t="str">
        <f t="shared" ca="1" si="40"/>
        <v/>
      </c>
      <c r="K158" s="71" t="str">
        <f t="shared" ca="1" si="41"/>
        <v/>
      </c>
      <c r="L158" s="31" t="str">
        <f t="shared" ca="1" si="42"/>
        <v/>
      </c>
      <c r="M158" s="32" t="str">
        <f t="shared" ca="1" si="43"/>
        <v/>
      </c>
      <c r="N158" s="77" t="str">
        <f t="shared" ca="1" si="44"/>
        <v/>
      </c>
      <c r="X158" s="163" t="str">
        <f t="shared" si="45"/>
        <v/>
      </c>
      <c r="Y158" s="163" t="str">
        <f t="shared" si="46"/>
        <v/>
      </c>
    </row>
    <row r="159" spans="1:25">
      <c r="A159" s="164" t="str">
        <f t="shared" ca="1" si="32"/>
        <v/>
      </c>
      <c r="B159" s="44" t="str">
        <f t="shared" ca="1" si="33"/>
        <v/>
      </c>
      <c r="C159" s="31" t="str">
        <f t="shared" ca="1" si="47"/>
        <v/>
      </c>
      <c r="D159" s="32" t="str">
        <f t="shared" ca="1" si="34"/>
        <v/>
      </c>
      <c r="E159" s="71" t="str">
        <f t="shared" ca="1" si="35"/>
        <v/>
      </c>
      <c r="F159" s="31" t="str">
        <f t="shared" ca="1" si="36"/>
        <v/>
      </c>
      <c r="G159" s="32" t="str">
        <f t="shared" ca="1" si="37"/>
        <v/>
      </c>
      <c r="H159" s="4" t="str">
        <f t="shared" ca="1" si="38"/>
        <v/>
      </c>
      <c r="I159" s="31" t="str">
        <f t="shared" ca="1" si="39"/>
        <v/>
      </c>
      <c r="J159" s="32" t="str">
        <f t="shared" ca="1" si="40"/>
        <v/>
      </c>
      <c r="K159" s="71" t="str">
        <f t="shared" ca="1" si="41"/>
        <v/>
      </c>
      <c r="L159" s="31" t="str">
        <f t="shared" ca="1" si="42"/>
        <v/>
      </c>
      <c r="M159" s="32" t="str">
        <f t="shared" ca="1" si="43"/>
        <v/>
      </c>
      <c r="N159" s="77" t="str">
        <f t="shared" ca="1" si="44"/>
        <v/>
      </c>
      <c r="X159" s="163" t="str">
        <f t="shared" si="45"/>
        <v/>
      </c>
      <c r="Y159" s="163" t="str">
        <f t="shared" si="46"/>
        <v/>
      </c>
    </row>
    <row r="160" spans="1:25">
      <c r="A160" s="164" t="str">
        <f t="shared" ca="1" si="32"/>
        <v/>
      </c>
      <c r="B160" s="44" t="str">
        <f t="shared" ca="1" si="33"/>
        <v/>
      </c>
      <c r="C160" s="31" t="str">
        <f t="shared" ca="1" si="47"/>
        <v/>
      </c>
      <c r="D160" s="32" t="str">
        <f t="shared" ca="1" si="34"/>
        <v/>
      </c>
      <c r="E160" s="71" t="str">
        <f t="shared" ca="1" si="35"/>
        <v/>
      </c>
      <c r="F160" s="31" t="str">
        <f t="shared" ca="1" si="36"/>
        <v/>
      </c>
      <c r="G160" s="32" t="str">
        <f t="shared" ca="1" si="37"/>
        <v/>
      </c>
      <c r="H160" s="4" t="str">
        <f t="shared" ca="1" si="38"/>
        <v/>
      </c>
      <c r="I160" s="31" t="str">
        <f t="shared" ca="1" si="39"/>
        <v/>
      </c>
      <c r="J160" s="32" t="str">
        <f t="shared" ca="1" si="40"/>
        <v/>
      </c>
      <c r="K160" s="71" t="str">
        <f t="shared" ca="1" si="41"/>
        <v/>
      </c>
      <c r="L160" s="31" t="str">
        <f t="shared" ca="1" si="42"/>
        <v/>
      </c>
      <c r="M160" s="32" t="str">
        <f t="shared" ca="1" si="43"/>
        <v/>
      </c>
      <c r="N160" s="77" t="str">
        <f t="shared" ca="1" si="44"/>
        <v/>
      </c>
      <c r="X160" s="163" t="str">
        <f t="shared" si="45"/>
        <v/>
      </c>
      <c r="Y160" s="163" t="str">
        <f t="shared" si="46"/>
        <v/>
      </c>
    </row>
    <row r="161" spans="1:25">
      <c r="A161" s="164" t="str">
        <f t="shared" ca="1" si="32"/>
        <v/>
      </c>
      <c r="B161" s="44" t="str">
        <f t="shared" ca="1" si="33"/>
        <v/>
      </c>
      <c r="C161" s="31" t="str">
        <f t="shared" ca="1" si="47"/>
        <v/>
      </c>
      <c r="D161" s="32" t="str">
        <f t="shared" ca="1" si="34"/>
        <v/>
      </c>
      <c r="E161" s="71" t="str">
        <f t="shared" ca="1" si="35"/>
        <v/>
      </c>
      <c r="F161" s="31" t="str">
        <f t="shared" ca="1" si="36"/>
        <v/>
      </c>
      <c r="G161" s="32" t="str">
        <f t="shared" ca="1" si="37"/>
        <v/>
      </c>
      <c r="H161" s="4" t="str">
        <f t="shared" ca="1" si="38"/>
        <v/>
      </c>
      <c r="I161" s="31" t="str">
        <f t="shared" ca="1" si="39"/>
        <v/>
      </c>
      <c r="J161" s="32" t="str">
        <f t="shared" ca="1" si="40"/>
        <v/>
      </c>
      <c r="K161" s="71" t="str">
        <f t="shared" ca="1" si="41"/>
        <v/>
      </c>
      <c r="L161" s="31" t="str">
        <f t="shared" ca="1" si="42"/>
        <v/>
      </c>
      <c r="M161" s="32" t="str">
        <f t="shared" ca="1" si="43"/>
        <v/>
      </c>
      <c r="N161" s="77" t="str">
        <f t="shared" ca="1" si="44"/>
        <v/>
      </c>
      <c r="X161" s="163" t="str">
        <f t="shared" si="45"/>
        <v/>
      </c>
      <c r="Y161" s="163" t="str">
        <f t="shared" si="46"/>
        <v/>
      </c>
    </row>
    <row r="162" spans="1:25">
      <c r="A162" s="164" t="str">
        <f t="shared" ca="1" si="32"/>
        <v/>
      </c>
      <c r="B162" s="44" t="str">
        <f t="shared" ca="1" si="33"/>
        <v/>
      </c>
      <c r="C162" s="31" t="str">
        <f t="shared" ca="1" si="47"/>
        <v/>
      </c>
      <c r="D162" s="32" t="str">
        <f t="shared" ca="1" si="34"/>
        <v/>
      </c>
      <c r="E162" s="71" t="str">
        <f t="shared" ca="1" si="35"/>
        <v/>
      </c>
      <c r="F162" s="31" t="str">
        <f t="shared" ca="1" si="36"/>
        <v/>
      </c>
      <c r="G162" s="32" t="str">
        <f t="shared" ca="1" si="37"/>
        <v/>
      </c>
      <c r="H162" s="4" t="str">
        <f t="shared" ca="1" si="38"/>
        <v/>
      </c>
      <c r="I162" s="31" t="str">
        <f t="shared" ca="1" si="39"/>
        <v/>
      </c>
      <c r="J162" s="32" t="str">
        <f t="shared" ca="1" si="40"/>
        <v/>
      </c>
      <c r="K162" s="71" t="str">
        <f t="shared" ca="1" si="41"/>
        <v/>
      </c>
      <c r="L162" s="31" t="str">
        <f t="shared" ca="1" si="42"/>
        <v/>
      </c>
      <c r="M162" s="32" t="str">
        <f t="shared" ca="1" si="43"/>
        <v/>
      </c>
      <c r="N162" s="77" t="str">
        <f t="shared" ca="1" si="44"/>
        <v/>
      </c>
      <c r="X162" s="163" t="str">
        <f t="shared" si="45"/>
        <v/>
      </c>
      <c r="Y162" s="163" t="str">
        <f t="shared" si="46"/>
        <v/>
      </c>
    </row>
    <row r="163" spans="1:25">
      <c r="A163" s="164" t="str">
        <f t="shared" ca="1" si="32"/>
        <v/>
      </c>
      <c r="B163" s="44" t="str">
        <f t="shared" ca="1" si="33"/>
        <v/>
      </c>
      <c r="C163" s="31" t="str">
        <f t="shared" ca="1" si="47"/>
        <v/>
      </c>
      <c r="D163" s="32" t="str">
        <f t="shared" ca="1" si="34"/>
        <v/>
      </c>
      <c r="E163" s="71" t="str">
        <f t="shared" ca="1" si="35"/>
        <v/>
      </c>
      <c r="F163" s="31" t="str">
        <f t="shared" ca="1" si="36"/>
        <v/>
      </c>
      <c r="G163" s="32" t="str">
        <f t="shared" ca="1" si="37"/>
        <v/>
      </c>
      <c r="H163" s="4" t="str">
        <f t="shared" ca="1" si="38"/>
        <v/>
      </c>
      <c r="I163" s="31" t="str">
        <f t="shared" ca="1" si="39"/>
        <v/>
      </c>
      <c r="J163" s="32" t="str">
        <f t="shared" ca="1" si="40"/>
        <v/>
      </c>
      <c r="K163" s="71" t="str">
        <f t="shared" ca="1" si="41"/>
        <v/>
      </c>
      <c r="L163" s="31" t="str">
        <f t="shared" ca="1" si="42"/>
        <v/>
      </c>
      <c r="M163" s="32" t="str">
        <f t="shared" ca="1" si="43"/>
        <v/>
      </c>
      <c r="N163" s="77" t="str">
        <f t="shared" ca="1" si="44"/>
        <v/>
      </c>
      <c r="X163" s="163" t="str">
        <f t="shared" si="45"/>
        <v/>
      </c>
      <c r="Y163" s="163" t="str">
        <f t="shared" si="46"/>
        <v/>
      </c>
    </row>
    <row r="164" spans="1:25">
      <c r="A164" s="164" t="str">
        <f t="shared" ref="A164:A227" ca="1" si="48">IF(AND(ISBLANK(Z153), A163 = $Z$1),NOW(),IF(ISBLANK(Z153),"",Z153))</f>
        <v/>
      </c>
      <c r="B164" s="44" t="str">
        <f t="shared" ref="B164:B227" ca="1" si="49">IF(COUNTIF(P:P,A164)=1,VLOOKUP(A164,P:Q,2), IF(COUNTIF(P:P,A164)=0,$B$10,""))</f>
        <v/>
      </c>
      <c r="C164" s="31" t="str">
        <f t="shared" ca="1" si="47"/>
        <v/>
      </c>
      <c r="D164" s="32" t="str">
        <f t="shared" ref="D164:D227" ca="1" si="50">IF(ISERROR(B164-2), "", ROUNDUP(A164-$A$14,0)/360*$B$6*$B$5-ROUNDUP(A164-$A$14,0)/360*$B$7*$B$5*$B$14/100)</f>
        <v/>
      </c>
      <c r="E164" s="71" t="str">
        <f t="shared" ref="E164:E227" ca="1" si="51">IF(COUNTIF(P:P,A164)=1,VLOOKUP(A164,R:S,2), IF(COUNTIF(P:P,A164)=0,$C$10,""))</f>
        <v/>
      </c>
      <c r="F164" s="31" t="str">
        <f t="shared" ref="F164:F227" ca="1" si="52">IF(ISERROR(B164-2),"",(E164-$E$14)/100*$C$5)</f>
        <v/>
      </c>
      <c r="G164" s="32" t="str">
        <f t="shared" ref="G164:G227" ca="1" si="53">IF(ISERROR(B164-2), "", ROUNDUP(A164-$A$14,0)/360*$C$6*$C$5-ROUNDUP(A164-$A$14,0)/360*$C$7*$C$5*$E$14/100)</f>
        <v/>
      </c>
      <c r="H164" s="4" t="str">
        <f t="shared" ref="H164:H227" ca="1" si="54">IF(COUNTIF(P:P,A164)=1,VLOOKUP(A164,T:U,2), IF(COUNTIF(P:P,A164)=0,$D$10,""))</f>
        <v/>
      </c>
      <c r="I164" s="31" t="str">
        <f t="shared" ref="I164:I227" ca="1" si="55">IF(ISERROR(B164-2),"",(H164-$H$14)/100*$D$5)</f>
        <v/>
      </c>
      <c r="J164" s="32" t="str">
        <f t="shared" ref="J164:J227" ca="1" si="56">IF(ISERROR(B164-2),"",ROUNDUP(A164-$A$14,0)/360*$D$6*$D$5-ROUNDUP(A164-$A$14,0)/360*$D$7*$D$5*$H$14/100)</f>
        <v/>
      </c>
      <c r="K164" s="71" t="str">
        <f t="shared" ref="K164:K227" ca="1" si="57">IF(COUNTIF(P:P,A164)=1,VLOOKUP(A164,V:W,2), IF(COUNTIF(P:P,A164)=0,$E$10,""))</f>
        <v/>
      </c>
      <c r="L164" s="31" t="str">
        <f t="shared" ref="L164:L227" ca="1" si="58">IF(ISERROR(B164-2),"",(K164-$K$14)/100*$E$5)</f>
        <v/>
      </c>
      <c r="M164" s="32" t="str">
        <f t="shared" ref="M164:M227" ca="1" si="59">IF(ISERROR(B164-2),"",ROUNDUP(A164-$A$14,0)/360*$E$6*$E$5-ROUNDUP(A164-$A$14,0)/360*$E$7*$E$5*$K$14/100)</f>
        <v/>
      </c>
      <c r="N164" s="77" t="str">
        <f t="shared" ref="N164:N227" ca="1" si="60">IF(ISERROR(B164-2),"",C164+D164-F164-G164-I164-J164+L164+M164)</f>
        <v/>
      </c>
      <c r="X164" s="163" t="str">
        <f t="shared" si="45"/>
        <v/>
      </c>
      <c r="Y164" s="163" t="str">
        <f t="shared" si="46"/>
        <v/>
      </c>
    </row>
    <row r="165" spans="1:25">
      <c r="A165" s="164" t="str">
        <f t="shared" ca="1" si="48"/>
        <v/>
      </c>
      <c r="B165" s="44" t="str">
        <f t="shared" ca="1" si="49"/>
        <v/>
      </c>
      <c r="C165" s="31" t="str">
        <f t="shared" ca="1" si="47"/>
        <v/>
      </c>
      <c r="D165" s="32" t="str">
        <f t="shared" ca="1" si="50"/>
        <v/>
      </c>
      <c r="E165" s="71" t="str">
        <f t="shared" ca="1" si="51"/>
        <v/>
      </c>
      <c r="F165" s="31" t="str">
        <f t="shared" ca="1" si="52"/>
        <v/>
      </c>
      <c r="G165" s="32" t="str">
        <f t="shared" ca="1" si="53"/>
        <v/>
      </c>
      <c r="H165" s="4" t="str">
        <f t="shared" ca="1" si="54"/>
        <v/>
      </c>
      <c r="I165" s="31" t="str">
        <f t="shared" ca="1" si="55"/>
        <v/>
      </c>
      <c r="J165" s="32" t="str">
        <f t="shared" ca="1" si="56"/>
        <v/>
      </c>
      <c r="K165" s="71" t="str">
        <f t="shared" ca="1" si="57"/>
        <v/>
      </c>
      <c r="L165" s="31" t="str">
        <f t="shared" ca="1" si="58"/>
        <v/>
      </c>
      <c r="M165" s="32" t="str">
        <f t="shared" ca="1" si="59"/>
        <v/>
      </c>
      <c r="N165" s="77" t="str">
        <f t="shared" ca="1" si="60"/>
        <v/>
      </c>
      <c r="X165" s="163" t="str">
        <f t="shared" si="45"/>
        <v/>
      </c>
      <c r="Y165" s="163" t="str">
        <f t="shared" si="46"/>
        <v/>
      </c>
    </row>
    <row r="166" spans="1:25">
      <c r="A166" s="164" t="str">
        <f t="shared" ca="1" si="48"/>
        <v/>
      </c>
      <c r="B166" s="44" t="str">
        <f t="shared" ca="1" si="49"/>
        <v/>
      </c>
      <c r="C166" s="31" t="str">
        <f t="shared" ca="1" si="47"/>
        <v/>
      </c>
      <c r="D166" s="32" t="str">
        <f t="shared" ca="1" si="50"/>
        <v/>
      </c>
      <c r="E166" s="71" t="str">
        <f t="shared" ca="1" si="51"/>
        <v/>
      </c>
      <c r="F166" s="31" t="str">
        <f t="shared" ca="1" si="52"/>
        <v/>
      </c>
      <c r="G166" s="32" t="str">
        <f t="shared" ca="1" si="53"/>
        <v/>
      </c>
      <c r="H166" s="4" t="str">
        <f t="shared" ca="1" si="54"/>
        <v/>
      </c>
      <c r="I166" s="31" t="str">
        <f t="shared" ca="1" si="55"/>
        <v/>
      </c>
      <c r="J166" s="32" t="str">
        <f t="shared" ca="1" si="56"/>
        <v/>
      </c>
      <c r="K166" s="71" t="str">
        <f t="shared" ca="1" si="57"/>
        <v/>
      </c>
      <c r="L166" s="31" t="str">
        <f t="shared" ca="1" si="58"/>
        <v/>
      </c>
      <c r="M166" s="32" t="str">
        <f t="shared" ca="1" si="59"/>
        <v/>
      </c>
      <c r="N166" s="77" t="str">
        <f t="shared" ca="1" si="60"/>
        <v/>
      </c>
      <c r="X166" s="163" t="str">
        <f t="shared" si="45"/>
        <v/>
      </c>
      <c r="Y166" s="163" t="str">
        <f t="shared" si="46"/>
        <v/>
      </c>
    </row>
    <row r="167" spans="1:25">
      <c r="A167" s="164" t="str">
        <f t="shared" ca="1" si="48"/>
        <v/>
      </c>
      <c r="B167" s="44" t="str">
        <f t="shared" ca="1" si="49"/>
        <v/>
      </c>
      <c r="C167" s="31" t="str">
        <f t="shared" ca="1" si="47"/>
        <v/>
      </c>
      <c r="D167" s="32" t="str">
        <f t="shared" ca="1" si="50"/>
        <v/>
      </c>
      <c r="E167" s="71" t="str">
        <f t="shared" ca="1" si="51"/>
        <v/>
      </c>
      <c r="F167" s="31" t="str">
        <f t="shared" ca="1" si="52"/>
        <v/>
      </c>
      <c r="G167" s="32" t="str">
        <f t="shared" ca="1" si="53"/>
        <v/>
      </c>
      <c r="H167" s="4" t="str">
        <f t="shared" ca="1" si="54"/>
        <v/>
      </c>
      <c r="I167" s="31" t="str">
        <f t="shared" ca="1" si="55"/>
        <v/>
      </c>
      <c r="J167" s="32" t="str">
        <f t="shared" ca="1" si="56"/>
        <v/>
      </c>
      <c r="K167" s="71" t="str">
        <f t="shared" ca="1" si="57"/>
        <v/>
      </c>
      <c r="L167" s="31" t="str">
        <f t="shared" ca="1" si="58"/>
        <v/>
      </c>
      <c r="M167" s="32" t="str">
        <f t="shared" ca="1" si="59"/>
        <v/>
      </c>
      <c r="N167" s="77" t="str">
        <f t="shared" ca="1" si="60"/>
        <v/>
      </c>
      <c r="X167" s="163" t="str">
        <f t="shared" si="45"/>
        <v/>
      </c>
      <c r="Y167" s="163" t="str">
        <f t="shared" si="46"/>
        <v/>
      </c>
    </row>
    <row r="168" spans="1:25">
      <c r="A168" s="164" t="str">
        <f t="shared" ca="1" si="48"/>
        <v/>
      </c>
      <c r="B168" s="44" t="str">
        <f t="shared" ca="1" si="49"/>
        <v/>
      </c>
      <c r="C168" s="31" t="str">
        <f t="shared" ca="1" si="47"/>
        <v/>
      </c>
      <c r="D168" s="32" t="str">
        <f t="shared" ca="1" si="50"/>
        <v/>
      </c>
      <c r="E168" s="71" t="str">
        <f t="shared" ca="1" si="51"/>
        <v/>
      </c>
      <c r="F168" s="31" t="str">
        <f t="shared" ca="1" si="52"/>
        <v/>
      </c>
      <c r="G168" s="32" t="str">
        <f t="shared" ca="1" si="53"/>
        <v/>
      </c>
      <c r="H168" s="4" t="str">
        <f t="shared" ca="1" si="54"/>
        <v/>
      </c>
      <c r="I168" s="31" t="str">
        <f t="shared" ca="1" si="55"/>
        <v/>
      </c>
      <c r="J168" s="32" t="str">
        <f t="shared" ca="1" si="56"/>
        <v/>
      </c>
      <c r="K168" s="71" t="str">
        <f t="shared" ca="1" si="57"/>
        <v/>
      </c>
      <c r="L168" s="31" t="str">
        <f t="shared" ca="1" si="58"/>
        <v/>
      </c>
      <c r="M168" s="32" t="str">
        <f t="shared" ca="1" si="59"/>
        <v/>
      </c>
      <c r="N168" s="77" t="str">
        <f t="shared" ca="1" si="60"/>
        <v/>
      </c>
      <c r="X168" s="163" t="str">
        <f t="shared" si="45"/>
        <v/>
      </c>
      <c r="Y168" s="163" t="str">
        <f t="shared" si="46"/>
        <v/>
      </c>
    </row>
    <row r="169" spans="1:25">
      <c r="A169" s="164" t="str">
        <f t="shared" ca="1" si="48"/>
        <v/>
      </c>
      <c r="B169" s="44" t="str">
        <f t="shared" ca="1" si="49"/>
        <v/>
      </c>
      <c r="C169" s="31" t="str">
        <f t="shared" ca="1" si="47"/>
        <v/>
      </c>
      <c r="D169" s="32" t="str">
        <f t="shared" ca="1" si="50"/>
        <v/>
      </c>
      <c r="E169" s="71" t="str">
        <f t="shared" ca="1" si="51"/>
        <v/>
      </c>
      <c r="F169" s="31" t="str">
        <f t="shared" ca="1" si="52"/>
        <v/>
      </c>
      <c r="G169" s="32" t="str">
        <f t="shared" ca="1" si="53"/>
        <v/>
      </c>
      <c r="H169" s="4" t="str">
        <f t="shared" ca="1" si="54"/>
        <v/>
      </c>
      <c r="I169" s="31" t="str">
        <f t="shared" ca="1" si="55"/>
        <v/>
      </c>
      <c r="J169" s="32" t="str">
        <f t="shared" ca="1" si="56"/>
        <v/>
      </c>
      <c r="K169" s="71" t="str">
        <f t="shared" ca="1" si="57"/>
        <v/>
      </c>
      <c r="L169" s="31" t="str">
        <f t="shared" ca="1" si="58"/>
        <v/>
      </c>
      <c r="M169" s="32" t="str">
        <f t="shared" ca="1" si="59"/>
        <v/>
      </c>
      <c r="N169" s="77" t="str">
        <f t="shared" ca="1" si="60"/>
        <v/>
      </c>
      <c r="X169" s="163" t="str">
        <f t="shared" si="45"/>
        <v/>
      </c>
      <c r="Y169" s="163" t="str">
        <f t="shared" si="46"/>
        <v/>
      </c>
    </row>
    <row r="170" spans="1:25">
      <c r="A170" s="164" t="str">
        <f t="shared" ca="1" si="48"/>
        <v/>
      </c>
      <c r="B170" s="44" t="str">
        <f t="shared" ca="1" si="49"/>
        <v/>
      </c>
      <c r="C170" s="31" t="str">
        <f t="shared" ca="1" si="47"/>
        <v/>
      </c>
      <c r="D170" s="32" t="str">
        <f t="shared" ca="1" si="50"/>
        <v/>
      </c>
      <c r="E170" s="71" t="str">
        <f t="shared" ca="1" si="51"/>
        <v/>
      </c>
      <c r="F170" s="31" t="str">
        <f t="shared" ca="1" si="52"/>
        <v/>
      </c>
      <c r="G170" s="32" t="str">
        <f t="shared" ca="1" si="53"/>
        <v/>
      </c>
      <c r="H170" s="4" t="str">
        <f t="shared" ca="1" si="54"/>
        <v/>
      </c>
      <c r="I170" s="31" t="str">
        <f t="shared" ca="1" si="55"/>
        <v/>
      </c>
      <c r="J170" s="32" t="str">
        <f t="shared" ca="1" si="56"/>
        <v/>
      </c>
      <c r="K170" s="71" t="str">
        <f t="shared" ca="1" si="57"/>
        <v/>
      </c>
      <c r="L170" s="31" t="str">
        <f t="shared" ca="1" si="58"/>
        <v/>
      </c>
      <c r="M170" s="32" t="str">
        <f t="shared" ca="1" si="59"/>
        <v/>
      </c>
      <c r="N170" s="77" t="str">
        <f t="shared" ca="1" si="60"/>
        <v/>
      </c>
      <c r="X170" s="163" t="str">
        <f t="shared" si="45"/>
        <v/>
      </c>
      <c r="Y170" s="163" t="str">
        <f t="shared" si="46"/>
        <v/>
      </c>
    </row>
    <row r="171" spans="1:25">
      <c r="A171" s="164" t="str">
        <f t="shared" ca="1" si="48"/>
        <v/>
      </c>
      <c r="B171" s="44" t="str">
        <f t="shared" ca="1" si="49"/>
        <v/>
      </c>
      <c r="C171" s="31" t="str">
        <f t="shared" ca="1" si="47"/>
        <v/>
      </c>
      <c r="D171" s="32" t="str">
        <f t="shared" ca="1" si="50"/>
        <v/>
      </c>
      <c r="E171" s="71" t="str">
        <f t="shared" ca="1" si="51"/>
        <v/>
      </c>
      <c r="F171" s="31" t="str">
        <f t="shared" ca="1" si="52"/>
        <v/>
      </c>
      <c r="G171" s="32" t="str">
        <f t="shared" ca="1" si="53"/>
        <v/>
      </c>
      <c r="H171" s="4" t="str">
        <f t="shared" ca="1" si="54"/>
        <v/>
      </c>
      <c r="I171" s="31" t="str">
        <f t="shared" ca="1" si="55"/>
        <v/>
      </c>
      <c r="J171" s="32" t="str">
        <f t="shared" ca="1" si="56"/>
        <v/>
      </c>
      <c r="K171" s="71" t="str">
        <f t="shared" ca="1" si="57"/>
        <v/>
      </c>
      <c r="L171" s="31" t="str">
        <f t="shared" ca="1" si="58"/>
        <v/>
      </c>
      <c r="M171" s="32" t="str">
        <f t="shared" ca="1" si="59"/>
        <v/>
      </c>
      <c r="N171" s="77" t="str">
        <f t="shared" ca="1" si="60"/>
        <v/>
      </c>
      <c r="X171" s="163" t="str">
        <f t="shared" si="45"/>
        <v/>
      </c>
      <c r="Y171" s="163" t="str">
        <f t="shared" si="46"/>
        <v/>
      </c>
    </row>
    <row r="172" spans="1:25">
      <c r="A172" s="164" t="str">
        <f t="shared" ca="1" si="48"/>
        <v/>
      </c>
      <c r="B172" s="44" t="str">
        <f t="shared" ca="1" si="49"/>
        <v/>
      </c>
      <c r="C172" s="31" t="str">
        <f t="shared" ca="1" si="47"/>
        <v/>
      </c>
      <c r="D172" s="32" t="str">
        <f t="shared" ca="1" si="50"/>
        <v/>
      </c>
      <c r="E172" s="71" t="str">
        <f t="shared" ca="1" si="51"/>
        <v/>
      </c>
      <c r="F172" s="31" t="str">
        <f t="shared" ca="1" si="52"/>
        <v/>
      </c>
      <c r="G172" s="32" t="str">
        <f t="shared" ca="1" si="53"/>
        <v/>
      </c>
      <c r="H172" s="4" t="str">
        <f t="shared" ca="1" si="54"/>
        <v/>
      </c>
      <c r="I172" s="31" t="str">
        <f t="shared" ca="1" si="55"/>
        <v/>
      </c>
      <c r="J172" s="32" t="str">
        <f t="shared" ca="1" si="56"/>
        <v/>
      </c>
      <c r="K172" s="71" t="str">
        <f t="shared" ca="1" si="57"/>
        <v/>
      </c>
      <c r="L172" s="31" t="str">
        <f t="shared" ca="1" si="58"/>
        <v/>
      </c>
      <c r="M172" s="32" t="str">
        <f t="shared" ca="1" si="59"/>
        <v/>
      </c>
      <c r="N172" s="77" t="str">
        <f t="shared" ca="1" si="60"/>
        <v/>
      </c>
      <c r="X172" s="163" t="str">
        <f t="shared" si="45"/>
        <v/>
      </c>
      <c r="Y172" s="163" t="str">
        <f t="shared" si="46"/>
        <v/>
      </c>
    </row>
    <row r="173" spans="1:25">
      <c r="A173" s="164" t="str">
        <f t="shared" ca="1" si="48"/>
        <v/>
      </c>
      <c r="B173" s="44" t="str">
        <f t="shared" ca="1" si="49"/>
        <v/>
      </c>
      <c r="C173" s="31" t="str">
        <f t="shared" ca="1" si="47"/>
        <v/>
      </c>
      <c r="D173" s="32" t="str">
        <f t="shared" ca="1" si="50"/>
        <v/>
      </c>
      <c r="E173" s="71" t="str">
        <f t="shared" ca="1" si="51"/>
        <v/>
      </c>
      <c r="F173" s="31" t="str">
        <f t="shared" ca="1" si="52"/>
        <v/>
      </c>
      <c r="G173" s="32" t="str">
        <f t="shared" ca="1" si="53"/>
        <v/>
      </c>
      <c r="H173" s="4" t="str">
        <f t="shared" ca="1" si="54"/>
        <v/>
      </c>
      <c r="I173" s="31" t="str">
        <f t="shared" ca="1" si="55"/>
        <v/>
      </c>
      <c r="J173" s="32" t="str">
        <f t="shared" ca="1" si="56"/>
        <v/>
      </c>
      <c r="K173" s="71" t="str">
        <f t="shared" ca="1" si="57"/>
        <v/>
      </c>
      <c r="L173" s="31" t="str">
        <f t="shared" ca="1" si="58"/>
        <v/>
      </c>
      <c r="M173" s="32" t="str">
        <f t="shared" ca="1" si="59"/>
        <v/>
      </c>
      <c r="N173" s="77" t="str">
        <f t="shared" ca="1" si="60"/>
        <v/>
      </c>
      <c r="X173" s="163" t="str">
        <f t="shared" si="45"/>
        <v/>
      </c>
      <c r="Y173" s="163" t="str">
        <f t="shared" si="46"/>
        <v/>
      </c>
    </row>
    <row r="174" spans="1:25">
      <c r="A174" s="164" t="str">
        <f t="shared" ca="1" si="48"/>
        <v/>
      </c>
      <c r="B174" s="44" t="str">
        <f t="shared" ca="1" si="49"/>
        <v/>
      </c>
      <c r="C174" s="31" t="str">
        <f t="shared" ca="1" si="47"/>
        <v/>
      </c>
      <c r="D174" s="32" t="str">
        <f t="shared" ca="1" si="50"/>
        <v/>
      </c>
      <c r="E174" s="71" t="str">
        <f t="shared" ca="1" si="51"/>
        <v/>
      </c>
      <c r="F174" s="31" t="str">
        <f t="shared" ca="1" si="52"/>
        <v/>
      </c>
      <c r="G174" s="32" t="str">
        <f t="shared" ca="1" si="53"/>
        <v/>
      </c>
      <c r="H174" s="4" t="str">
        <f t="shared" ca="1" si="54"/>
        <v/>
      </c>
      <c r="I174" s="31" t="str">
        <f t="shared" ca="1" si="55"/>
        <v/>
      </c>
      <c r="J174" s="32" t="str">
        <f t="shared" ca="1" si="56"/>
        <v/>
      </c>
      <c r="K174" s="71" t="str">
        <f t="shared" ca="1" si="57"/>
        <v/>
      </c>
      <c r="L174" s="31" t="str">
        <f t="shared" ca="1" si="58"/>
        <v/>
      </c>
      <c r="M174" s="32" t="str">
        <f t="shared" ca="1" si="59"/>
        <v/>
      </c>
      <c r="N174" s="77" t="str">
        <f t="shared" ca="1" si="60"/>
        <v/>
      </c>
      <c r="X174" s="163" t="str">
        <f t="shared" si="45"/>
        <v/>
      </c>
      <c r="Y174" s="163" t="str">
        <f t="shared" si="46"/>
        <v/>
      </c>
    </row>
    <row r="175" spans="1:25">
      <c r="A175" s="164" t="str">
        <f t="shared" ca="1" si="48"/>
        <v/>
      </c>
      <c r="B175" s="44" t="str">
        <f t="shared" ca="1" si="49"/>
        <v/>
      </c>
      <c r="C175" s="31" t="str">
        <f t="shared" ca="1" si="47"/>
        <v/>
      </c>
      <c r="D175" s="32" t="str">
        <f t="shared" ca="1" si="50"/>
        <v/>
      </c>
      <c r="E175" s="71" t="str">
        <f t="shared" ca="1" si="51"/>
        <v/>
      </c>
      <c r="F175" s="31" t="str">
        <f t="shared" ca="1" si="52"/>
        <v/>
      </c>
      <c r="G175" s="32" t="str">
        <f t="shared" ca="1" si="53"/>
        <v/>
      </c>
      <c r="H175" s="4" t="str">
        <f t="shared" ca="1" si="54"/>
        <v/>
      </c>
      <c r="I175" s="31" t="str">
        <f t="shared" ca="1" si="55"/>
        <v/>
      </c>
      <c r="J175" s="32" t="str">
        <f t="shared" ca="1" si="56"/>
        <v/>
      </c>
      <c r="K175" s="71" t="str">
        <f t="shared" ca="1" si="57"/>
        <v/>
      </c>
      <c r="L175" s="31" t="str">
        <f t="shared" ca="1" si="58"/>
        <v/>
      </c>
      <c r="M175" s="32" t="str">
        <f t="shared" ca="1" si="59"/>
        <v/>
      </c>
      <c r="N175" s="77" t="str">
        <f t="shared" ca="1" si="60"/>
        <v/>
      </c>
      <c r="X175" s="163" t="str">
        <f t="shared" si="45"/>
        <v/>
      </c>
      <c r="Y175" s="163" t="str">
        <f t="shared" si="46"/>
        <v/>
      </c>
    </row>
    <row r="176" spans="1:25">
      <c r="A176" s="164" t="str">
        <f t="shared" ca="1" si="48"/>
        <v/>
      </c>
      <c r="B176" s="44" t="str">
        <f t="shared" ca="1" si="49"/>
        <v/>
      </c>
      <c r="C176" s="31" t="str">
        <f t="shared" ca="1" si="47"/>
        <v/>
      </c>
      <c r="D176" s="32" t="str">
        <f t="shared" ca="1" si="50"/>
        <v/>
      </c>
      <c r="E176" s="71" t="str">
        <f t="shared" ca="1" si="51"/>
        <v/>
      </c>
      <c r="F176" s="31" t="str">
        <f t="shared" ca="1" si="52"/>
        <v/>
      </c>
      <c r="G176" s="32" t="str">
        <f t="shared" ca="1" si="53"/>
        <v/>
      </c>
      <c r="H176" s="4" t="str">
        <f t="shared" ca="1" si="54"/>
        <v/>
      </c>
      <c r="I176" s="31" t="str">
        <f t="shared" ca="1" si="55"/>
        <v/>
      </c>
      <c r="J176" s="32" t="str">
        <f t="shared" ca="1" si="56"/>
        <v/>
      </c>
      <c r="K176" s="71" t="str">
        <f t="shared" ca="1" si="57"/>
        <v/>
      </c>
      <c r="L176" s="31" t="str">
        <f t="shared" ca="1" si="58"/>
        <v/>
      </c>
      <c r="M176" s="32" t="str">
        <f t="shared" ca="1" si="59"/>
        <v/>
      </c>
      <c r="N176" s="77" t="str">
        <f t="shared" ca="1" si="60"/>
        <v/>
      </c>
      <c r="X176" s="163" t="str">
        <f t="shared" si="45"/>
        <v/>
      </c>
      <c r="Y176" s="163" t="str">
        <f t="shared" si="46"/>
        <v/>
      </c>
    </row>
    <row r="177" spans="1:25">
      <c r="A177" s="164" t="str">
        <f t="shared" ca="1" si="48"/>
        <v/>
      </c>
      <c r="B177" s="44" t="str">
        <f t="shared" ca="1" si="49"/>
        <v/>
      </c>
      <c r="C177" s="31" t="str">
        <f t="shared" ca="1" si="47"/>
        <v/>
      </c>
      <c r="D177" s="32" t="str">
        <f t="shared" ca="1" si="50"/>
        <v/>
      </c>
      <c r="E177" s="71" t="str">
        <f t="shared" ca="1" si="51"/>
        <v/>
      </c>
      <c r="F177" s="31" t="str">
        <f t="shared" ca="1" si="52"/>
        <v/>
      </c>
      <c r="G177" s="32" t="str">
        <f t="shared" ca="1" si="53"/>
        <v/>
      </c>
      <c r="H177" s="4" t="str">
        <f t="shared" ca="1" si="54"/>
        <v/>
      </c>
      <c r="I177" s="31" t="str">
        <f t="shared" ca="1" si="55"/>
        <v/>
      </c>
      <c r="J177" s="32" t="str">
        <f t="shared" ca="1" si="56"/>
        <v/>
      </c>
      <c r="K177" s="71" t="str">
        <f t="shared" ca="1" si="57"/>
        <v/>
      </c>
      <c r="L177" s="31" t="str">
        <f t="shared" ca="1" si="58"/>
        <v/>
      </c>
      <c r="M177" s="32" t="str">
        <f t="shared" ca="1" si="59"/>
        <v/>
      </c>
      <c r="N177" s="77" t="str">
        <f t="shared" ca="1" si="60"/>
        <v/>
      </c>
      <c r="X177" s="163" t="str">
        <f t="shared" si="45"/>
        <v/>
      </c>
      <c r="Y177" s="163" t="str">
        <f t="shared" si="46"/>
        <v/>
      </c>
    </row>
    <row r="178" spans="1:25">
      <c r="A178" s="164" t="str">
        <f t="shared" ca="1" si="48"/>
        <v/>
      </c>
      <c r="B178" s="44" t="str">
        <f t="shared" ca="1" si="49"/>
        <v/>
      </c>
      <c r="C178" s="31" t="str">
        <f t="shared" ca="1" si="47"/>
        <v/>
      </c>
      <c r="D178" s="32" t="str">
        <f t="shared" ca="1" si="50"/>
        <v/>
      </c>
      <c r="E178" s="71" t="str">
        <f t="shared" ca="1" si="51"/>
        <v/>
      </c>
      <c r="F178" s="31" t="str">
        <f t="shared" ca="1" si="52"/>
        <v/>
      </c>
      <c r="G178" s="32" t="str">
        <f t="shared" ca="1" si="53"/>
        <v/>
      </c>
      <c r="H178" s="4" t="str">
        <f t="shared" ca="1" si="54"/>
        <v/>
      </c>
      <c r="I178" s="31" t="str">
        <f t="shared" ca="1" si="55"/>
        <v/>
      </c>
      <c r="J178" s="32" t="str">
        <f t="shared" ca="1" si="56"/>
        <v/>
      </c>
      <c r="K178" s="71" t="str">
        <f t="shared" ca="1" si="57"/>
        <v/>
      </c>
      <c r="L178" s="31" t="str">
        <f t="shared" ca="1" si="58"/>
        <v/>
      </c>
      <c r="M178" s="32" t="str">
        <f t="shared" ca="1" si="59"/>
        <v/>
      </c>
      <c r="N178" s="77" t="str">
        <f t="shared" ca="1" si="60"/>
        <v/>
      </c>
      <c r="X178" s="163" t="str">
        <f t="shared" si="45"/>
        <v/>
      </c>
      <c r="Y178" s="163" t="str">
        <f t="shared" si="46"/>
        <v/>
      </c>
    </row>
    <row r="179" spans="1:25">
      <c r="A179" s="164" t="str">
        <f t="shared" ca="1" si="48"/>
        <v/>
      </c>
      <c r="B179" s="44" t="str">
        <f t="shared" ca="1" si="49"/>
        <v/>
      </c>
      <c r="C179" s="31" t="str">
        <f t="shared" ca="1" si="47"/>
        <v/>
      </c>
      <c r="D179" s="32" t="str">
        <f t="shared" ca="1" si="50"/>
        <v/>
      </c>
      <c r="E179" s="71" t="str">
        <f t="shared" ca="1" si="51"/>
        <v/>
      </c>
      <c r="F179" s="31" t="str">
        <f t="shared" ca="1" si="52"/>
        <v/>
      </c>
      <c r="G179" s="32" t="str">
        <f t="shared" ca="1" si="53"/>
        <v/>
      </c>
      <c r="H179" s="4" t="str">
        <f t="shared" ca="1" si="54"/>
        <v/>
      </c>
      <c r="I179" s="31" t="str">
        <f t="shared" ca="1" si="55"/>
        <v/>
      </c>
      <c r="J179" s="32" t="str">
        <f t="shared" ca="1" si="56"/>
        <v/>
      </c>
      <c r="K179" s="71" t="str">
        <f t="shared" ca="1" si="57"/>
        <v/>
      </c>
      <c r="L179" s="31" t="str">
        <f t="shared" ca="1" si="58"/>
        <v/>
      </c>
      <c r="M179" s="32" t="str">
        <f t="shared" ca="1" si="59"/>
        <v/>
      </c>
      <c r="N179" s="77" t="str">
        <f t="shared" ca="1" si="60"/>
        <v/>
      </c>
      <c r="X179" s="163" t="str">
        <f t="shared" si="45"/>
        <v/>
      </c>
      <c r="Y179" s="163" t="str">
        <f t="shared" si="46"/>
        <v/>
      </c>
    </row>
    <row r="180" spans="1:25">
      <c r="A180" s="164" t="str">
        <f t="shared" ca="1" si="48"/>
        <v/>
      </c>
      <c r="B180" s="44" t="str">
        <f t="shared" ca="1" si="49"/>
        <v/>
      </c>
      <c r="C180" s="31" t="str">
        <f t="shared" ca="1" si="47"/>
        <v/>
      </c>
      <c r="D180" s="32" t="str">
        <f t="shared" ca="1" si="50"/>
        <v/>
      </c>
      <c r="E180" s="71" t="str">
        <f t="shared" ca="1" si="51"/>
        <v/>
      </c>
      <c r="F180" s="31" t="str">
        <f t="shared" ca="1" si="52"/>
        <v/>
      </c>
      <c r="G180" s="32" t="str">
        <f t="shared" ca="1" si="53"/>
        <v/>
      </c>
      <c r="H180" s="4" t="str">
        <f t="shared" ca="1" si="54"/>
        <v/>
      </c>
      <c r="I180" s="31" t="str">
        <f t="shared" ca="1" si="55"/>
        <v/>
      </c>
      <c r="J180" s="32" t="str">
        <f t="shared" ca="1" si="56"/>
        <v/>
      </c>
      <c r="K180" s="71" t="str">
        <f t="shared" ca="1" si="57"/>
        <v/>
      </c>
      <c r="L180" s="31" t="str">
        <f t="shared" ca="1" si="58"/>
        <v/>
      </c>
      <c r="M180" s="32" t="str">
        <f t="shared" ca="1" si="59"/>
        <v/>
      </c>
      <c r="N180" s="77" t="str">
        <f t="shared" ca="1" si="60"/>
        <v/>
      </c>
      <c r="X180" s="163" t="str">
        <f t="shared" si="45"/>
        <v/>
      </c>
      <c r="Y180" s="163" t="str">
        <f t="shared" si="46"/>
        <v/>
      </c>
    </row>
    <row r="181" spans="1:25">
      <c r="A181" s="164" t="str">
        <f t="shared" ca="1" si="48"/>
        <v/>
      </c>
      <c r="B181" s="44" t="str">
        <f t="shared" ca="1" si="49"/>
        <v/>
      </c>
      <c r="C181" s="31" t="str">
        <f t="shared" ca="1" si="47"/>
        <v/>
      </c>
      <c r="D181" s="32" t="str">
        <f t="shared" ca="1" si="50"/>
        <v/>
      </c>
      <c r="E181" s="71" t="str">
        <f t="shared" ca="1" si="51"/>
        <v/>
      </c>
      <c r="F181" s="31" t="str">
        <f t="shared" ca="1" si="52"/>
        <v/>
      </c>
      <c r="G181" s="32" t="str">
        <f t="shared" ca="1" si="53"/>
        <v/>
      </c>
      <c r="H181" s="4" t="str">
        <f t="shared" ca="1" si="54"/>
        <v/>
      </c>
      <c r="I181" s="31" t="str">
        <f t="shared" ca="1" si="55"/>
        <v/>
      </c>
      <c r="J181" s="32" t="str">
        <f t="shared" ca="1" si="56"/>
        <v/>
      </c>
      <c r="K181" s="71" t="str">
        <f t="shared" ca="1" si="57"/>
        <v/>
      </c>
      <c r="L181" s="31" t="str">
        <f t="shared" ca="1" si="58"/>
        <v/>
      </c>
      <c r="M181" s="32" t="str">
        <f t="shared" ca="1" si="59"/>
        <v/>
      </c>
      <c r="N181" s="77" t="str">
        <f t="shared" ca="1" si="60"/>
        <v/>
      </c>
      <c r="X181" s="163" t="str">
        <f t="shared" si="45"/>
        <v/>
      </c>
      <c r="Y181" s="163" t="str">
        <f t="shared" si="46"/>
        <v/>
      </c>
    </row>
    <row r="182" spans="1:25">
      <c r="A182" s="164" t="str">
        <f t="shared" ca="1" si="48"/>
        <v/>
      </c>
      <c r="B182" s="44" t="str">
        <f t="shared" ca="1" si="49"/>
        <v/>
      </c>
      <c r="C182" s="31" t="str">
        <f t="shared" ca="1" si="47"/>
        <v/>
      </c>
      <c r="D182" s="32" t="str">
        <f t="shared" ca="1" si="50"/>
        <v/>
      </c>
      <c r="E182" s="71" t="str">
        <f t="shared" ca="1" si="51"/>
        <v/>
      </c>
      <c r="F182" s="31" t="str">
        <f t="shared" ca="1" si="52"/>
        <v/>
      </c>
      <c r="G182" s="32" t="str">
        <f t="shared" ca="1" si="53"/>
        <v/>
      </c>
      <c r="H182" s="4" t="str">
        <f t="shared" ca="1" si="54"/>
        <v/>
      </c>
      <c r="I182" s="31" t="str">
        <f t="shared" ca="1" si="55"/>
        <v/>
      </c>
      <c r="J182" s="32" t="str">
        <f t="shared" ca="1" si="56"/>
        <v/>
      </c>
      <c r="K182" s="71" t="str">
        <f t="shared" ca="1" si="57"/>
        <v/>
      </c>
      <c r="L182" s="31" t="str">
        <f t="shared" ca="1" si="58"/>
        <v/>
      </c>
      <c r="M182" s="32" t="str">
        <f t="shared" ca="1" si="59"/>
        <v/>
      </c>
      <c r="N182" s="77" t="str">
        <f t="shared" ca="1" si="60"/>
        <v/>
      </c>
      <c r="X182" s="163" t="str">
        <f t="shared" si="45"/>
        <v/>
      </c>
      <c r="Y182" s="163" t="str">
        <f t="shared" si="46"/>
        <v/>
      </c>
    </row>
    <row r="183" spans="1:25">
      <c r="A183" s="164" t="str">
        <f t="shared" ca="1" si="48"/>
        <v/>
      </c>
      <c r="B183" s="44" t="str">
        <f t="shared" ca="1" si="49"/>
        <v/>
      </c>
      <c r="C183" s="31" t="str">
        <f t="shared" ca="1" si="47"/>
        <v/>
      </c>
      <c r="D183" s="32" t="str">
        <f t="shared" ca="1" si="50"/>
        <v/>
      </c>
      <c r="E183" s="71" t="str">
        <f t="shared" ca="1" si="51"/>
        <v/>
      </c>
      <c r="F183" s="31" t="str">
        <f t="shared" ca="1" si="52"/>
        <v/>
      </c>
      <c r="G183" s="32" t="str">
        <f t="shared" ca="1" si="53"/>
        <v/>
      </c>
      <c r="H183" s="4" t="str">
        <f t="shared" ca="1" si="54"/>
        <v/>
      </c>
      <c r="I183" s="31" t="str">
        <f t="shared" ca="1" si="55"/>
        <v/>
      </c>
      <c r="J183" s="32" t="str">
        <f t="shared" ca="1" si="56"/>
        <v/>
      </c>
      <c r="K183" s="71" t="str">
        <f t="shared" ca="1" si="57"/>
        <v/>
      </c>
      <c r="L183" s="31" t="str">
        <f t="shared" ca="1" si="58"/>
        <v/>
      </c>
      <c r="M183" s="32" t="str">
        <f t="shared" ca="1" si="59"/>
        <v/>
      </c>
      <c r="N183" s="77" t="str">
        <f t="shared" ca="1" si="60"/>
        <v/>
      </c>
      <c r="X183" s="163" t="str">
        <f t="shared" si="45"/>
        <v/>
      </c>
      <c r="Y183" s="163" t="str">
        <f t="shared" si="46"/>
        <v/>
      </c>
    </row>
    <row r="184" spans="1:25">
      <c r="A184" s="164" t="str">
        <f t="shared" ca="1" si="48"/>
        <v/>
      </c>
      <c r="B184" s="44" t="str">
        <f t="shared" ca="1" si="49"/>
        <v/>
      </c>
      <c r="C184" s="31" t="str">
        <f t="shared" ca="1" si="47"/>
        <v/>
      </c>
      <c r="D184" s="32" t="str">
        <f t="shared" ca="1" si="50"/>
        <v/>
      </c>
      <c r="E184" s="71" t="str">
        <f t="shared" ca="1" si="51"/>
        <v/>
      </c>
      <c r="F184" s="31" t="str">
        <f t="shared" ca="1" si="52"/>
        <v/>
      </c>
      <c r="G184" s="32" t="str">
        <f t="shared" ca="1" si="53"/>
        <v/>
      </c>
      <c r="H184" s="4" t="str">
        <f t="shared" ca="1" si="54"/>
        <v/>
      </c>
      <c r="I184" s="31" t="str">
        <f t="shared" ca="1" si="55"/>
        <v/>
      </c>
      <c r="J184" s="32" t="str">
        <f t="shared" ca="1" si="56"/>
        <v/>
      </c>
      <c r="K184" s="71" t="str">
        <f t="shared" ca="1" si="57"/>
        <v/>
      </c>
      <c r="L184" s="31" t="str">
        <f t="shared" ca="1" si="58"/>
        <v/>
      </c>
      <c r="M184" s="32" t="str">
        <f t="shared" ca="1" si="59"/>
        <v/>
      </c>
      <c r="N184" s="77" t="str">
        <f t="shared" ca="1" si="60"/>
        <v/>
      </c>
      <c r="X184" s="163" t="str">
        <f t="shared" si="45"/>
        <v/>
      </c>
      <c r="Y184" s="163" t="str">
        <f t="shared" si="46"/>
        <v/>
      </c>
    </row>
    <row r="185" spans="1:25">
      <c r="A185" s="164" t="str">
        <f t="shared" ca="1" si="48"/>
        <v/>
      </c>
      <c r="B185" s="44" t="str">
        <f t="shared" ca="1" si="49"/>
        <v/>
      </c>
      <c r="C185" s="31" t="str">
        <f t="shared" ca="1" si="47"/>
        <v/>
      </c>
      <c r="D185" s="32" t="str">
        <f t="shared" ca="1" si="50"/>
        <v/>
      </c>
      <c r="E185" s="71" t="str">
        <f t="shared" ca="1" si="51"/>
        <v/>
      </c>
      <c r="F185" s="31" t="str">
        <f t="shared" ca="1" si="52"/>
        <v/>
      </c>
      <c r="G185" s="32" t="str">
        <f t="shared" ca="1" si="53"/>
        <v/>
      </c>
      <c r="H185" s="4" t="str">
        <f t="shared" ca="1" si="54"/>
        <v/>
      </c>
      <c r="I185" s="31" t="str">
        <f t="shared" ca="1" si="55"/>
        <v/>
      </c>
      <c r="J185" s="32" t="str">
        <f t="shared" ca="1" si="56"/>
        <v/>
      </c>
      <c r="K185" s="71" t="str">
        <f t="shared" ca="1" si="57"/>
        <v/>
      </c>
      <c r="L185" s="31" t="str">
        <f t="shared" ca="1" si="58"/>
        <v/>
      </c>
      <c r="M185" s="32" t="str">
        <f t="shared" ca="1" si="59"/>
        <v/>
      </c>
      <c r="N185" s="77" t="str">
        <f t="shared" ca="1" si="60"/>
        <v/>
      </c>
      <c r="X185" s="163" t="str">
        <f t="shared" si="45"/>
        <v/>
      </c>
      <c r="Y185" s="163" t="str">
        <f t="shared" si="46"/>
        <v/>
      </c>
    </row>
    <row r="186" spans="1:25">
      <c r="A186" s="164" t="str">
        <f t="shared" ca="1" si="48"/>
        <v/>
      </c>
      <c r="B186" s="44" t="str">
        <f t="shared" ca="1" si="49"/>
        <v/>
      </c>
      <c r="C186" s="31" t="str">
        <f t="shared" ca="1" si="47"/>
        <v/>
      </c>
      <c r="D186" s="32" t="str">
        <f t="shared" ca="1" si="50"/>
        <v/>
      </c>
      <c r="E186" s="71" t="str">
        <f t="shared" ca="1" si="51"/>
        <v/>
      </c>
      <c r="F186" s="31" t="str">
        <f t="shared" ca="1" si="52"/>
        <v/>
      </c>
      <c r="G186" s="32" t="str">
        <f t="shared" ca="1" si="53"/>
        <v/>
      </c>
      <c r="H186" s="4" t="str">
        <f t="shared" ca="1" si="54"/>
        <v/>
      </c>
      <c r="I186" s="31" t="str">
        <f t="shared" ca="1" si="55"/>
        <v/>
      </c>
      <c r="J186" s="32" t="str">
        <f t="shared" ca="1" si="56"/>
        <v/>
      </c>
      <c r="K186" s="71" t="str">
        <f t="shared" ca="1" si="57"/>
        <v/>
      </c>
      <c r="L186" s="31" t="str">
        <f t="shared" ca="1" si="58"/>
        <v/>
      </c>
      <c r="M186" s="32" t="str">
        <f t="shared" ca="1" si="59"/>
        <v/>
      </c>
      <c r="N186" s="77" t="str">
        <f t="shared" ca="1" si="60"/>
        <v/>
      </c>
      <c r="X186" s="163" t="str">
        <f t="shared" si="45"/>
        <v/>
      </c>
      <c r="Y186" s="163" t="str">
        <f t="shared" si="46"/>
        <v/>
      </c>
    </row>
    <row r="187" spans="1:25">
      <c r="A187" s="164" t="str">
        <f t="shared" ca="1" si="48"/>
        <v/>
      </c>
      <c r="B187" s="44" t="str">
        <f t="shared" ca="1" si="49"/>
        <v/>
      </c>
      <c r="C187" s="31" t="str">
        <f t="shared" ca="1" si="47"/>
        <v/>
      </c>
      <c r="D187" s="32" t="str">
        <f t="shared" ca="1" si="50"/>
        <v/>
      </c>
      <c r="E187" s="71" t="str">
        <f t="shared" ca="1" si="51"/>
        <v/>
      </c>
      <c r="F187" s="31" t="str">
        <f t="shared" ca="1" si="52"/>
        <v/>
      </c>
      <c r="G187" s="32" t="str">
        <f t="shared" ca="1" si="53"/>
        <v/>
      </c>
      <c r="H187" s="4" t="str">
        <f t="shared" ca="1" si="54"/>
        <v/>
      </c>
      <c r="I187" s="31" t="str">
        <f t="shared" ca="1" si="55"/>
        <v/>
      </c>
      <c r="J187" s="32" t="str">
        <f t="shared" ca="1" si="56"/>
        <v/>
      </c>
      <c r="K187" s="71" t="str">
        <f t="shared" ca="1" si="57"/>
        <v/>
      </c>
      <c r="L187" s="31" t="str">
        <f t="shared" ca="1" si="58"/>
        <v/>
      </c>
      <c r="M187" s="32" t="str">
        <f t="shared" ca="1" si="59"/>
        <v/>
      </c>
      <c r="N187" s="77" t="str">
        <f t="shared" ca="1" si="60"/>
        <v/>
      </c>
      <c r="X187" s="163" t="str">
        <f t="shared" si="45"/>
        <v/>
      </c>
      <c r="Y187" s="163" t="str">
        <f t="shared" si="46"/>
        <v/>
      </c>
    </row>
    <row r="188" spans="1:25">
      <c r="A188" s="164" t="str">
        <f t="shared" ca="1" si="48"/>
        <v/>
      </c>
      <c r="B188" s="44" t="str">
        <f t="shared" ca="1" si="49"/>
        <v/>
      </c>
      <c r="C188" s="31" t="str">
        <f t="shared" ca="1" si="47"/>
        <v/>
      </c>
      <c r="D188" s="32" t="str">
        <f t="shared" ca="1" si="50"/>
        <v/>
      </c>
      <c r="E188" s="71" t="str">
        <f t="shared" ca="1" si="51"/>
        <v/>
      </c>
      <c r="F188" s="31" t="str">
        <f t="shared" ca="1" si="52"/>
        <v/>
      </c>
      <c r="G188" s="32" t="str">
        <f t="shared" ca="1" si="53"/>
        <v/>
      </c>
      <c r="H188" s="4" t="str">
        <f t="shared" ca="1" si="54"/>
        <v/>
      </c>
      <c r="I188" s="31" t="str">
        <f t="shared" ca="1" si="55"/>
        <v/>
      </c>
      <c r="J188" s="32" t="str">
        <f t="shared" ca="1" si="56"/>
        <v/>
      </c>
      <c r="K188" s="71" t="str">
        <f t="shared" ca="1" si="57"/>
        <v/>
      </c>
      <c r="L188" s="31" t="str">
        <f t="shared" ca="1" si="58"/>
        <v/>
      </c>
      <c r="M188" s="32" t="str">
        <f t="shared" ca="1" si="59"/>
        <v/>
      </c>
      <c r="N188" s="77" t="str">
        <f t="shared" ca="1" si="60"/>
        <v/>
      </c>
      <c r="X188" s="163" t="str">
        <f t="shared" si="45"/>
        <v/>
      </c>
      <c r="Y188" s="163" t="str">
        <f t="shared" si="46"/>
        <v/>
      </c>
    </row>
    <row r="189" spans="1:25">
      <c r="A189" s="164" t="str">
        <f t="shared" ca="1" si="48"/>
        <v/>
      </c>
      <c r="B189" s="44" t="str">
        <f t="shared" ca="1" si="49"/>
        <v/>
      </c>
      <c r="C189" s="31" t="str">
        <f t="shared" ca="1" si="47"/>
        <v/>
      </c>
      <c r="D189" s="32" t="str">
        <f t="shared" ca="1" si="50"/>
        <v/>
      </c>
      <c r="E189" s="71" t="str">
        <f t="shared" ca="1" si="51"/>
        <v/>
      </c>
      <c r="F189" s="31" t="str">
        <f t="shared" ca="1" si="52"/>
        <v/>
      </c>
      <c r="G189" s="32" t="str">
        <f t="shared" ca="1" si="53"/>
        <v/>
      </c>
      <c r="H189" s="4" t="str">
        <f t="shared" ca="1" si="54"/>
        <v/>
      </c>
      <c r="I189" s="31" t="str">
        <f t="shared" ca="1" si="55"/>
        <v/>
      </c>
      <c r="J189" s="32" t="str">
        <f t="shared" ca="1" si="56"/>
        <v/>
      </c>
      <c r="K189" s="71" t="str">
        <f t="shared" ca="1" si="57"/>
        <v/>
      </c>
      <c r="L189" s="31" t="str">
        <f t="shared" ca="1" si="58"/>
        <v/>
      </c>
      <c r="M189" s="32" t="str">
        <f t="shared" ca="1" si="59"/>
        <v/>
      </c>
      <c r="N189" s="77" t="str">
        <f t="shared" ca="1" si="60"/>
        <v/>
      </c>
      <c r="X189" s="163" t="str">
        <f t="shared" si="45"/>
        <v/>
      </c>
      <c r="Y189" s="163" t="str">
        <f t="shared" si="46"/>
        <v/>
      </c>
    </row>
    <row r="190" spans="1:25">
      <c r="A190" s="164" t="str">
        <f t="shared" ca="1" si="48"/>
        <v/>
      </c>
      <c r="B190" s="44" t="str">
        <f t="shared" ca="1" si="49"/>
        <v/>
      </c>
      <c r="C190" s="31" t="str">
        <f t="shared" ca="1" si="47"/>
        <v/>
      </c>
      <c r="D190" s="32" t="str">
        <f t="shared" ca="1" si="50"/>
        <v/>
      </c>
      <c r="E190" s="71" t="str">
        <f t="shared" ca="1" si="51"/>
        <v/>
      </c>
      <c r="F190" s="31" t="str">
        <f t="shared" ca="1" si="52"/>
        <v/>
      </c>
      <c r="G190" s="32" t="str">
        <f t="shared" ca="1" si="53"/>
        <v/>
      </c>
      <c r="H190" s="4" t="str">
        <f t="shared" ca="1" si="54"/>
        <v/>
      </c>
      <c r="I190" s="31" t="str">
        <f t="shared" ca="1" si="55"/>
        <v/>
      </c>
      <c r="J190" s="32" t="str">
        <f t="shared" ca="1" si="56"/>
        <v/>
      </c>
      <c r="K190" s="71" t="str">
        <f t="shared" ca="1" si="57"/>
        <v/>
      </c>
      <c r="L190" s="31" t="str">
        <f t="shared" ca="1" si="58"/>
        <v/>
      </c>
      <c r="M190" s="32" t="str">
        <f t="shared" ca="1" si="59"/>
        <v/>
      </c>
      <c r="N190" s="77" t="str">
        <f t="shared" ca="1" si="60"/>
        <v/>
      </c>
      <c r="X190" s="163" t="str">
        <f t="shared" si="45"/>
        <v/>
      </c>
      <c r="Y190" s="163" t="str">
        <f t="shared" si="46"/>
        <v/>
      </c>
    </row>
    <row r="191" spans="1:25">
      <c r="A191" s="164" t="str">
        <f t="shared" ca="1" si="48"/>
        <v/>
      </c>
      <c r="B191" s="44" t="str">
        <f t="shared" ca="1" si="49"/>
        <v/>
      </c>
      <c r="C191" s="31" t="str">
        <f t="shared" ca="1" si="47"/>
        <v/>
      </c>
      <c r="D191" s="32" t="str">
        <f t="shared" ca="1" si="50"/>
        <v/>
      </c>
      <c r="E191" s="71" t="str">
        <f t="shared" ca="1" si="51"/>
        <v/>
      </c>
      <c r="F191" s="31" t="str">
        <f t="shared" ca="1" si="52"/>
        <v/>
      </c>
      <c r="G191" s="32" t="str">
        <f t="shared" ca="1" si="53"/>
        <v/>
      </c>
      <c r="H191" s="4" t="str">
        <f t="shared" ca="1" si="54"/>
        <v/>
      </c>
      <c r="I191" s="31" t="str">
        <f t="shared" ca="1" si="55"/>
        <v/>
      </c>
      <c r="J191" s="32" t="str">
        <f t="shared" ca="1" si="56"/>
        <v/>
      </c>
      <c r="K191" s="71" t="str">
        <f t="shared" ca="1" si="57"/>
        <v/>
      </c>
      <c r="L191" s="31" t="str">
        <f t="shared" ca="1" si="58"/>
        <v/>
      </c>
      <c r="M191" s="32" t="str">
        <f t="shared" ca="1" si="59"/>
        <v/>
      </c>
      <c r="N191" s="77" t="str">
        <f t="shared" ca="1" si="60"/>
        <v/>
      </c>
      <c r="X191" s="163" t="str">
        <f t="shared" si="45"/>
        <v/>
      </c>
      <c r="Y191" s="163" t="str">
        <f t="shared" si="46"/>
        <v/>
      </c>
    </row>
    <row r="192" spans="1:25">
      <c r="A192" s="164" t="str">
        <f t="shared" ca="1" si="48"/>
        <v/>
      </c>
      <c r="B192" s="44" t="str">
        <f t="shared" ca="1" si="49"/>
        <v/>
      </c>
      <c r="C192" s="31" t="str">
        <f t="shared" ca="1" si="47"/>
        <v/>
      </c>
      <c r="D192" s="32" t="str">
        <f t="shared" ca="1" si="50"/>
        <v/>
      </c>
      <c r="E192" s="71" t="str">
        <f t="shared" ca="1" si="51"/>
        <v/>
      </c>
      <c r="F192" s="31" t="str">
        <f t="shared" ca="1" si="52"/>
        <v/>
      </c>
      <c r="G192" s="32" t="str">
        <f t="shared" ca="1" si="53"/>
        <v/>
      </c>
      <c r="H192" s="4" t="str">
        <f t="shared" ca="1" si="54"/>
        <v/>
      </c>
      <c r="I192" s="31" t="str">
        <f t="shared" ca="1" si="55"/>
        <v/>
      </c>
      <c r="J192" s="32" t="str">
        <f t="shared" ca="1" si="56"/>
        <v/>
      </c>
      <c r="K192" s="71" t="str">
        <f t="shared" ca="1" si="57"/>
        <v/>
      </c>
      <c r="L192" s="31" t="str">
        <f t="shared" ca="1" si="58"/>
        <v/>
      </c>
      <c r="M192" s="32" t="str">
        <f t="shared" ca="1" si="59"/>
        <v/>
      </c>
      <c r="N192" s="77" t="str">
        <f t="shared" ca="1" si="60"/>
        <v/>
      </c>
      <c r="X192" s="163" t="str">
        <f t="shared" si="45"/>
        <v/>
      </c>
      <c r="Y192" s="163" t="str">
        <f t="shared" si="46"/>
        <v/>
      </c>
    </row>
    <row r="193" spans="1:25">
      <c r="A193" s="164" t="str">
        <f t="shared" ca="1" si="48"/>
        <v/>
      </c>
      <c r="B193" s="44" t="str">
        <f t="shared" ca="1" si="49"/>
        <v/>
      </c>
      <c r="C193" s="31" t="str">
        <f t="shared" ca="1" si="47"/>
        <v/>
      </c>
      <c r="D193" s="32" t="str">
        <f t="shared" ca="1" si="50"/>
        <v/>
      </c>
      <c r="E193" s="71" t="str">
        <f t="shared" ca="1" si="51"/>
        <v/>
      </c>
      <c r="F193" s="31" t="str">
        <f t="shared" ca="1" si="52"/>
        <v/>
      </c>
      <c r="G193" s="32" t="str">
        <f t="shared" ca="1" si="53"/>
        <v/>
      </c>
      <c r="H193" s="4" t="str">
        <f t="shared" ca="1" si="54"/>
        <v/>
      </c>
      <c r="I193" s="31" t="str">
        <f t="shared" ca="1" si="55"/>
        <v/>
      </c>
      <c r="J193" s="32" t="str">
        <f t="shared" ca="1" si="56"/>
        <v/>
      </c>
      <c r="K193" s="71" t="str">
        <f t="shared" ca="1" si="57"/>
        <v/>
      </c>
      <c r="L193" s="31" t="str">
        <f t="shared" ca="1" si="58"/>
        <v/>
      </c>
      <c r="M193" s="32" t="str">
        <f t="shared" ca="1" si="59"/>
        <v/>
      </c>
      <c r="N193" s="77" t="str">
        <f t="shared" ca="1" si="60"/>
        <v/>
      </c>
      <c r="X193" s="163" t="str">
        <f t="shared" si="45"/>
        <v/>
      </c>
      <c r="Y193" s="163" t="str">
        <f t="shared" si="46"/>
        <v/>
      </c>
    </row>
    <row r="194" spans="1:25">
      <c r="A194" s="164" t="str">
        <f t="shared" ca="1" si="48"/>
        <v/>
      </c>
      <c r="B194" s="44" t="str">
        <f t="shared" ca="1" si="49"/>
        <v/>
      </c>
      <c r="C194" s="31" t="str">
        <f t="shared" ca="1" si="47"/>
        <v/>
      </c>
      <c r="D194" s="32" t="str">
        <f t="shared" ca="1" si="50"/>
        <v/>
      </c>
      <c r="E194" s="71" t="str">
        <f t="shared" ca="1" si="51"/>
        <v/>
      </c>
      <c r="F194" s="31" t="str">
        <f t="shared" ca="1" si="52"/>
        <v/>
      </c>
      <c r="G194" s="32" t="str">
        <f t="shared" ca="1" si="53"/>
        <v/>
      </c>
      <c r="H194" s="4" t="str">
        <f t="shared" ca="1" si="54"/>
        <v/>
      </c>
      <c r="I194" s="31" t="str">
        <f t="shared" ca="1" si="55"/>
        <v/>
      </c>
      <c r="J194" s="32" t="str">
        <f t="shared" ca="1" si="56"/>
        <v/>
      </c>
      <c r="K194" s="71" t="str">
        <f t="shared" ca="1" si="57"/>
        <v/>
      </c>
      <c r="L194" s="31" t="str">
        <f t="shared" ca="1" si="58"/>
        <v/>
      </c>
      <c r="M194" s="32" t="str">
        <f t="shared" ca="1" si="59"/>
        <v/>
      </c>
      <c r="N194" s="77" t="str">
        <f t="shared" ca="1" si="60"/>
        <v/>
      </c>
      <c r="X194" s="163" t="str">
        <f t="shared" si="45"/>
        <v/>
      </c>
      <c r="Y194" s="163" t="str">
        <f t="shared" si="46"/>
        <v/>
      </c>
    </row>
    <row r="195" spans="1:25">
      <c r="A195" s="164" t="str">
        <f t="shared" ca="1" si="48"/>
        <v/>
      </c>
      <c r="B195" s="44" t="str">
        <f t="shared" ca="1" si="49"/>
        <v/>
      </c>
      <c r="C195" s="31" t="str">
        <f t="shared" ca="1" si="47"/>
        <v/>
      </c>
      <c r="D195" s="32" t="str">
        <f t="shared" ca="1" si="50"/>
        <v/>
      </c>
      <c r="E195" s="71" t="str">
        <f t="shared" ca="1" si="51"/>
        <v/>
      </c>
      <c r="F195" s="31" t="str">
        <f t="shared" ca="1" si="52"/>
        <v/>
      </c>
      <c r="G195" s="32" t="str">
        <f t="shared" ca="1" si="53"/>
        <v/>
      </c>
      <c r="H195" s="4" t="str">
        <f t="shared" ca="1" si="54"/>
        <v/>
      </c>
      <c r="I195" s="31" t="str">
        <f t="shared" ca="1" si="55"/>
        <v/>
      </c>
      <c r="J195" s="32" t="str">
        <f t="shared" ca="1" si="56"/>
        <v/>
      </c>
      <c r="K195" s="71" t="str">
        <f t="shared" ca="1" si="57"/>
        <v/>
      </c>
      <c r="L195" s="31" t="str">
        <f t="shared" ca="1" si="58"/>
        <v/>
      </c>
      <c r="M195" s="32" t="str">
        <f t="shared" ca="1" si="59"/>
        <v/>
      </c>
      <c r="N195" s="77" t="str">
        <f t="shared" ca="1" si="60"/>
        <v/>
      </c>
      <c r="X195" s="163" t="str">
        <f t="shared" si="45"/>
        <v/>
      </c>
      <c r="Y195" s="163" t="str">
        <f t="shared" si="46"/>
        <v/>
      </c>
    </row>
    <row r="196" spans="1:25">
      <c r="A196" s="164" t="str">
        <f t="shared" ca="1" si="48"/>
        <v/>
      </c>
      <c r="B196" s="44" t="str">
        <f t="shared" ca="1" si="49"/>
        <v/>
      </c>
      <c r="C196" s="31" t="str">
        <f t="shared" ca="1" si="47"/>
        <v/>
      </c>
      <c r="D196" s="32" t="str">
        <f t="shared" ca="1" si="50"/>
        <v/>
      </c>
      <c r="E196" s="71" t="str">
        <f t="shared" ca="1" si="51"/>
        <v/>
      </c>
      <c r="F196" s="31" t="str">
        <f t="shared" ca="1" si="52"/>
        <v/>
      </c>
      <c r="G196" s="32" t="str">
        <f t="shared" ca="1" si="53"/>
        <v/>
      </c>
      <c r="H196" s="4" t="str">
        <f t="shared" ca="1" si="54"/>
        <v/>
      </c>
      <c r="I196" s="31" t="str">
        <f t="shared" ca="1" si="55"/>
        <v/>
      </c>
      <c r="J196" s="32" t="str">
        <f t="shared" ca="1" si="56"/>
        <v/>
      </c>
      <c r="K196" s="71" t="str">
        <f t="shared" ca="1" si="57"/>
        <v/>
      </c>
      <c r="L196" s="31" t="str">
        <f t="shared" ca="1" si="58"/>
        <v/>
      </c>
      <c r="M196" s="32" t="str">
        <f t="shared" ca="1" si="59"/>
        <v/>
      </c>
      <c r="N196" s="77" t="str">
        <f t="shared" ca="1" si="60"/>
        <v/>
      </c>
      <c r="X196" s="163" t="str">
        <f t="shared" ref="X196:X259" si="61">IF(COUNTIF(R:R,P196)*COUNTIF(T:T,P196)*COUNTIF(V:V,P196),P196,"")</f>
        <v/>
      </c>
      <c r="Y196" s="163" t="str">
        <f t="shared" ref="Y196:Y259" si="62">IF(X196&gt;$A$14,X196,"")</f>
        <v/>
      </c>
    </row>
    <row r="197" spans="1:25">
      <c r="A197" s="164" t="str">
        <f t="shared" ca="1" si="48"/>
        <v/>
      </c>
      <c r="B197" s="44" t="str">
        <f t="shared" ca="1" si="49"/>
        <v/>
      </c>
      <c r="C197" s="31" t="str">
        <f t="shared" ca="1" si="47"/>
        <v/>
      </c>
      <c r="D197" s="32" t="str">
        <f t="shared" ca="1" si="50"/>
        <v/>
      </c>
      <c r="E197" s="71" t="str">
        <f t="shared" ca="1" si="51"/>
        <v/>
      </c>
      <c r="F197" s="31" t="str">
        <f t="shared" ca="1" si="52"/>
        <v/>
      </c>
      <c r="G197" s="32" t="str">
        <f t="shared" ca="1" si="53"/>
        <v/>
      </c>
      <c r="H197" s="4" t="str">
        <f t="shared" ca="1" si="54"/>
        <v/>
      </c>
      <c r="I197" s="31" t="str">
        <f t="shared" ca="1" si="55"/>
        <v/>
      </c>
      <c r="J197" s="32" t="str">
        <f t="shared" ca="1" si="56"/>
        <v/>
      </c>
      <c r="K197" s="71" t="str">
        <f t="shared" ca="1" si="57"/>
        <v/>
      </c>
      <c r="L197" s="31" t="str">
        <f t="shared" ca="1" si="58"/>
        <v/>
      </c>
      <c r="M197" s="32" t="str">
        <f t="shared" ca="1" si="59"/>
        <v/>
      </c>
      <c r="N197" s="77" t="str">
        <f t="shared" ca="1" si="60"/>
        <v/>
      </c>
      <c r="X197" s="163" t="str">
        <f t="shared" si="61"/>
        <v/>
      </c>
      <c r="Y197" s="163" t="str">
        <f t="shared" si="62"/>
        <v/>
      </c>
    </row>
    <row r="198" spans="1:25">
      <c r="A198" s="164" t="str">
        <f t="shared" ca="1" si="48"/>
        <v/>
      </c>
      <c r="B198" s="44" t="str">
        <f t="shared" ca="1" si="49"/>
        <v/>
      </c>
      <c r="C198" s="31" t="str">
        <f t="shared" ca="1" si="47"/>
        <v/>
      </c>
      <c r="D198" s="32" t="str">
        <f t="shared" ca="1" si="50"/>
        <v/>
      </c>
      <c r="E198" s="71" t="str">
        <f t="shared" ca="1" si="51"/>
        <v/>
      </c>
      <c r="F198" s="31" t="str">
        <f t="shared" ca="1" si="52"/>
        <v/>
      </c>
      <c r="G198" s="32" t="str">
        <f t="shared" ca="1" si="53"/>
        <v/>
      </c>
      <c r="H198" s="4" t="str">
        <f t="shared" ca="1" si="54"/>
        <v/>
      </c>
      <c r="I198" s="31" t="str">
        <f t="shared" ca="1" si="55"/>
        <v/>
      </c>
      <c r="J198" s="32" t="str">
        <f t="shared" ca="1" si="56"/>
        <v/>
      </c>
      <c r="K198" s="71" t="str">
        <f t="shared" ca="1" si="57"/>
        <v/>
      </c>
      <c r="L198" s="31" t="str">
        <f t="shared" ca="1" si="58"/>
        <v/>
      </c>
      <c r="M198" s="32" t="str">
        <f t="shared" ca="1" si="59"/>
        <v/>
      </c>
      <c r="N198" s="77" t="str">
        <f t="shared" ca="1" si="60"/>
        <v/>
      </c>
      <c r="X198" s="163" t="str">
        <f t="shared" si="61"/>
        <v/>
      </c>
      <c r="Y198" s="163" t="str">
        <f t="shared" si="62"/>
        <v/>
      </c>
    </row>
    <row r="199" spans="1:25">
      <c r="A199" s="164" t="str">
        <f t="shared" ca="1" si="48"/>
        <v/>
      </c>
      <c r="B199" s="44" t="str">
        <f t="shared" ca="1" si="49"/>
        <v/>
      </c>
      <c r="C199" s="31" t="str">
        <f t="shared" ca="1" si="47"/>
        <v/>
      </c>
      <c r="D199" s="32" t="str">
        <f t="shared" ca="1" si="50"/>
        <v/>
      </c>
      <c r="E199" s="71" t="str">
        <f t="shared" ca="1" si="51"/>
        <v/>
      </c>
      <c r="F199" s="31" t="str">
        <f t="shared" ca="1" si="52"/>
        <v/>
      </c>
      <c r="G199" s="32" t="str">
        <f t="shared" ca="1" si="53"/>
        <v/>
      </c>
      <c r="H199" s="4" t="str">
        <f t="shared" ca="1" si="54"/>
        <v/>
      </c>
      <c r="I199" s="31" t="str">
        <f t="shared" ca="1" si="55"/>
        <v/>
      </c>
      <c r="J199" s="32" t="str">
        <f t="shared" ca="1" si="56"/>
        <v/>
      </c>
      <c r="K199" s="71" t="str">
        <f t="shared" ca="1" si="57"/>
        <v/>
      </c>
      <c r="L199" s="31" t="str">
        <f t="shared" ca="1" si="58"/>
        <v/>
      </c>
      <c r="M199" s="32" t="str">
        <f t="shared" ca="1" si="59"/>
        <v/>
      </c>
      <c r="N199" s="77" t="str">
        <f t="shared" ca="1" si="60"/>
        <v/>
      </c>
      <c r="X199" s="163" t="str">
        <f t="shared" si="61"/>
        <v/>
      </c>
      <c r="Y199" s="163" t="str">
        <f t="shared" si="62"/>
        <v/>
      </c>
    </row>
    <row r="200" spans="1:25">
      <c r="A200" s="164" t="str">
        <f t="shared" ca="1" si="48"/>
        <v/>
      </c>
      <c r="B200" s="44" t="str">
        <f t="shared" ca="1" si="49"/>
        <v/>
      </c>
      <c r="C200" s="31" t="str">
        <f t="shared" ca="1" si="47"/>
        <v/>
      </c>
      <c r="D200" s="32" t="str">
        <f t="shared" ca="1" si="50"/>
        <v/>
      </c>
      <c r="E200" s="71" t="str">
        <f t="shared" ca="1" si="51"/>
        <v/>
      </c>
      <c r="F200" s="31" t="str">
        <f t="shared" ca="1" si="52"/>
        <v/>
      </c>
      <c r="G200" s="32" t="str">
        <f t="shared" ca="1" si="53"/>
        <v/>
      </c>
      <c r="H200" s="4" t="str">
        <f t="shared" ca="1" si="54"/>
        <v/>
      </c>
      <c r="I200" s="31" t="str">
        <f t="shared" ca="1" si="55"/>
        <v/>
      </c>
      <c r="J200" s="32" t="str">
        <f t="shared" ca="1" si="56"/>
        <v/>
      </c>
      <c r="K200" s="71" t="str">
        <f t="shared" ca="1" si="57"/>
        <v/>
      </c>
      <c r="L200" s="31" t="str">
        <f t="shared" ca="1" si="58"/>
        <v/>
      </c>
      <c r="M200" s="32" t="str">
        <f t="shared" ca="1" si="59"/>
        <v/>
      </c>
      <c r="N200" s="77" t="str">
        <f t="shared" ca="1" si="60"/>
        <v/>
      </c>
      <c r="X200" s="163" t="str">
        <f t="shared" si="61"/>
        <v/>
      </c>
      <c r="Y200" s="163" t="str">
        <f t="shared" si="62"/>
        <v/>
      </c>
    </row>
    <row r="201" spans="1:25">
      <c r="A201" s="164" t="str">
        <f t="shared" ca="1" si="48"/>
        <v/>
      </c>
      <c r="B201" s="44" t="str">
        <f t="shared" ca="1" si="49"/>
        <v/>
      </c>
      <c r="C201" s="31" t="str">
        <f t="shared" ca="1" si="47"/>
        <v/>
      </c>
      <c r="D201" s="32" t="str">
        <f t="shared" ca="1" si="50"/>
        <v/>
      </c>
      <c r="E201" s="71" t="str">
        <f t="shared" ca="1" si="51"/>
        <v/>
      </c>
      <c r="F201" s="31" t="str">
        <f t="shared" ca="1" si="52"/>
        <v/>
      </c>
      <c r="G201" s="32" t="str">
        <f t="shared" ca="1" si="53"/>
        <v/>
      </c>
      <c r="H201" s="4" t="str">
        <f t="shared" ca="1" si="54"/>
        <v/>
      </c>
      <c r="I201" s="31" t="str">
        <f t="shared" ca="1" si="55"/>
        <v/>
      </c>
      <c r="J201" s="32" t="str">
        <f t="shared" ca="1" si="56"/>
        <v/>
      </c>
      <c r="K201" s="71" t="str">
        <f t="shared" ca="1" si="57"/>
        <v/>
      </c>
      <c r="L201" s="31" t="str">
        <f t="shared" ca="1" si="58"/>
        <v/>
      </c>
      <c r="M201" s="32" t="str">
        <f t="shared" ca="1" si="59"/>
        <v/>
      </c>
      <c r="N201" s="77" t="str">
        <f t="shared" ca="1" si="60"/>
        <v/>
      </c>
      <c r="X201" s="163" t="str">
        <f t="shared" si="61"/>
        <v/>
      </c>
      <c r="Y201" s="163" t="str">
        <f t="shared" si="62"/>
        <v/>
      </c>
    </row>
    <row r="202" spans="1:25">
      <c r="A202" s="164" t="str">
        <f t="shared" ca="1" si="48"/>
        <v/>
      </c>
      <c r="B202" s="44" t="str">
        <f t="shared" ca="1" si="49"/>
        <v/>
      </c>
      <c r="C202" s="31" t="str">
        <f t="shared" ca="1" si="47"/>
        <v/>
      </c>
      <c r="D202" s="32" t="str">
        <f t="shared" ca="1" si="50"/>
        <v/>
      </c>
      <c r="E202" s="71" t="str">
        <f t="shared" ca="1" si="51"/>
        <v/>
      </c>
      <c r="F202" s="31" t="str">
        <f t="shared" ca="1" si="52"/>
        <v/>
      </c>
      <c r="G202" s="32" t="str">
        <f t="shared" ca="1" si="53"/>
        <v/>
      </c>
      <c r="H202" s="4" t="str">
        <f t="shared" ca="1" si="54"/>
        <v/>
      </c>
      <c r="I202" s="31" t="str">
        <f t="shared" ca="1" si="55"/>
        <v/>
      </c>
      <c r="J202" s="32" t="str">
        <f t="shared" ca="1" si="56"/>
        <v/>
      </c>
      <c r="K202" s="71" t="str">
        <f t="shared" ca="1" si="57"/>
        <v/>
      </c>
      <c r="L202" s="31" t="str">
        <f t="shared" ca="1" si="58"/>
        <v/>
      </c>
      <c r="M202" s="32" t="str">
        <f t="shared" ca="1" si="59"/>
        <v/>
      </c>
      <c r="N202" s="77" t="str">
        <f t="shared" ca="1" si="60"/>
        <v/>
      </c>
      <c r="X202" s="163" t="str">
        <f t="shared" si="61"/>
        <v/>
      </c>
      <c r="Y202" s="163" t="str">
        <f t="shared" si="62"/>
        <v/>
      </c>
    </row>
    <row r="203" spans="1:25">
      <c r="A203" s="164" t="str">
        <f t="shared" ca="1" si="48"/>
        <v/>
      </c>
      <c r="B203" s="44" t="str">
        <f t="shared" ca="1" si="49"/>
        <v/>
      </c>
      <c r="C203" s="31" t="str">
        <f t="shared" ca="1" si="47"/>
        <v/>
      </c>
      <c r="D203" s="32" t="str">
        <f t="shared" ca="1" si="50"/>
        <v/>
      </c>
      <c r="E203" s="71" t="str">
        <f t="shared" ca="1" si="51"/>
        <v/>
      </c>
      <c r="F203" s="31" t="str">
        <f t="shared" ca="1" si="52"/>
        <v/>
      </c>
      <c r="G203" s="32" t="str">
        <f t="shared" ca="1" si="53"/>
        <v/>
      </c>
      <c r="H203" s="4" t="str">
        <f t="shared" ca="1" si="54"/>
        <v/>
      </c>
      <c r="I203" s="31" t="str">
        <f t="shared" ca="1" si="55"/>
        <v/>
      </c>
      <c r="J203" s="32" t="str">
        <f t="shared" ca="1" si="56"/>
        <v/>
      </c>
      <c r="K203" s="71" t="str">
        <f t="shared" ca="1" si="57"/>
        <v/>
      </c>
      <c r="L203" s="31" t="str">
        <f t="shared" ca="1" si="58"/>
        <v/>
      </c>
      <c r="M203" s="32" t="str">
        <f t="shared" ca="1" si="59"/>
        <v/>
      </c>
      <c r="N203" s="77" t="str">
        <f t="shared" ca="1" si="60"/>
        <v/>
      </c>
      <c r="X203" s="163" t="str">
        <f t="shared" si="61"/>
        <v/>
      </c>
      <c r="Y203" s="163" t="str">
        <f t="shared" si="62"/>
        <v/>
      </c>
    </row>
    <row r="204" spans="1:25">
      <c r="A204" s="164" t="str">
        <f t="shared" ca="1" si="48"/>
        <v/>
      </c>
      <c r="B204" s="44" t="str">
        <f t="shared" ca="1" si="49"/>
        <v/>
      </c>
      <c r="C204" s="31" t="str">
        <f t="shared" ca="1" si="47"/>
        <v/>
      </c>
      <c r="D204" s="32" t="str">
        <f t="shared" ca="1" si="50"/>
        <v/>
      </c>
      <c r="E204" s="71" t="str">
        <f t="shared" ca="1" si="51"/>
        <v/>
      </c>
      <c r="F204" s="31" t="str">
        <f t="shared" ca="1" si="52"/>
        <v/>
      </c>
      <c r="G204" s="32" t="str">
        <f t="shared" ca="1" si="53"/>
        <v/>
      </c>
      <c r="H204" s="4" t="str">
        <f t="shared" ca="1" si="54"/>
        <v/>
      </c>
      <c r="I204" s="31" t="str">
        <f t="shared" ca="1" si="55"/>
        <v/>
      </c>
      <c r="J204" s="32" t="str">
        <f t="shared" ca="1" si="56"/>
        <v/>
      </c>
      <c r="K204" s="71" t="str">
        <f t="shared" ca="1" si="57"/>
        <v/>
      </c>
      <c r="L204" s="31" t="str">
        <f t="shared" ca="1" si="58"/>
        <v/>
      </c>
      <c r="M204" s="32" t="str">
        <f t="shared" ca="1" si="59"/>
        <v/>
      </c>
      <c r="N204" s="77" t="str">
        <f t="shared" ca="1" si="60"/>
        <v/>
      </c>
      <c r="X204" s="163" t="str">
        <f t="shared" si="61"/>
        <v/>
      </c>
      <c r="Y204" s="163" t="str">
        <f t="shared" si="62"/>
        <v/>
      </c>
    </row>
    <row r="205" spans="1:25">
      <c r="A205" s="164" t="str">
        <f t="shared" ca="1" si="48"/>
        <v/>
      </c>
      <c r="B205" s="44" t="str">
        <f t="shared" ca="1" si="49"/>
        <v/>
      </c>
      <c r="C205" s="31" t="str">
        <f t="shared" ca="1" si="47"/>
        <v/>
      </c>
      <c r="D205" s="32" t="str">
        <f t="shared" ca="1" si="50"/>
        <v/>
      </c>
      <c r="E205" s="71" t="str">
        <f t="shared" ca="1" si="51"/>
        <v/>
      </c>
      <c r="F205" s="31" t="str">
        <f t="shared" ca="1" si="52"/>
        <v/>
      </c>
      <c r="G205" s="32" t="str">
        <f t="shared" ca="1" si="53"/>
        <v/>
      </c>
      <c r="H205" s="4" t="str">
        <f t="shared" ca="1" si="54"/>
        <v/>
      </c>
      <c r="I205" s="31" t="str">
        <f t="shared" ca="1" si="55"/>
        <v/>
      </c>
      <c r="J205" s="32" t="str">
        <f t="shared" ca="1" si="56"/>
        <v/>
      </c>
      <c r="K205" s="71" t="str">
        <f t="shared" ca="1" si="57"/>
        <v/>
      </c>
      <c r="L205" s="31" t="str">
        <f t="shared" ca="1" si="58"/>
        <v/>
      </c>
      <c r="M205" s="32" t="str">
        <f t="shared" ca="1" si="59"/>
        <v/>
      </c>
      <c r="N205" s="77" t="str">
        <f t="shared" ca="1" si="60"/>
        <v/>
      </c>
      <c r="X205" s="163" t="str">
        <f t="shared" si="61"/>
        <v/>
      </c>
      <c r="Y205" s="163" t="str">
        <f t="shared" si="62"/>
        <v/>
      </c>
    </row>
    <row r="206" spans="1:25">
      <c r="A206" s="164" t="str">
        <f t="shared" ca="1" si="48"/>
        <v/>
      </c>
      <c r="B206" s="44" t="str">
        <f t="shared" ca="1" si="49"/>
        <v/>
      </c>
      <c r="C206" s="31" t="str">
        <f t="shared" ca="1" si="47"/>
        <v/>
      </c>
      <c r="D206" s="32" t="str">
        <f t="shared" ca="1" si="50"/>
        <v/>
      </c>
      <c r="E206" s="71" t="str">
        <f t="shared" ca="1" si="51"/>
        <v/>
      </c>
      <c r="F206" s="31" t="str">
        <f t="shared" ca="1" si="52"/>
        <v/>
      </c>
      <c r="G206" s="32" t="str">
        <f t="shared" ca="1" si="53"/>
        <v/>
      </c>
      <c r="H206" s="4" t="str">
        <f t="shared" ca="1" si="54"/>
        <v/>
      </c>
      <c r="I206" s="31" t="str">
        <f t="shared" ca="1" si="55"/>
        <v/>
      </c>
      <c r="J206" s="32" t="str">
        <f t="shared" ca="1" si="56"/>
        <v/>
      </c>
      <c r="K206" s="71" t="str">
        <f t="shared" ca="1" si="57"/>
        <v/>
      </c>
      <c r="L206" s="31" t="str">
        <f t="shared" ca="1" si="58"/>
        <v/>
      </c>
      <c r="M206" s="32" t="str">
        <f t="shared" ca="1" si="59"/>
        <v/>
      </c>
      <c r="N206" s="77" t="str">
        <f t="shared" ca="1" si="60"/>
        <v/>
      </c>
      <c r="X206" s="163" t="str">
        <f t="shared" si="61"/>
        <v/>
      </c>
      <c r="Y206" s="163" t="str">
        <f t="shared" si="62"/>
        <v/>
      </c>
    </row>
    <row r="207" spans="1:25">
      <c r="A207" s="164" t="str">
        <f t="shared" ca="1" si="48"/>
        <v/>
      </c>
      <c r="B207" s="44" t="str">
        <f t="shared" ca="1" si="49"/>
        <v/>
      </c>
      <c r="C207" s="31" t="str">
        <f t="shared" ca="1" si="47"/>
        <v/>
      </c>
      <c r="D207" s="32" t="str">
        <f t="shared" ca="1" si="50"/>
        <v/>
      </c>
      <c r="E207" s="71" t="str">
        <f t="shared" ca="1" si="51"/>
        <v/>
      </c>
      <c r="F207" s="31" t="str">
        <f t="shared" ca="1" si="52"/>
        <v/>
      </c>
      <c r="G207" s="32" t="str">
        <f t="shared" ca="1" si="53"/>
        <v/>
      </c>
      <c r="H207" s="4" t="str">
        <f t="shared" ca="1" si="54"/>
        <v/>
      </c>
      <c r="I207" s="31" t="str">
        <f t="shared" ca="1" si="55"/>
        <v/>
      </c>
      <c r="J207" s="32" t="str">
        <f t="shared" ca="1" si="56"/>
        <v/>
      </c>
      <c r="K207" s="71" t="str">
        <f t="shared" ca="1" si="57"/>
        <v/>
      </c>
      <c r="L207" s="31" t="str">
        <f t="shared" ca="1" si="58"/>
        <v/>
      </c>
      <c r="M207" s="32" t="str">
        <f t="shared" ca="1" si="59"/>
        <v/>
      </c>
      <c r="N207" s="77" t="str">
        <f t="shared" ca="1" si="60"/>
        <v/>
      </c>
      <c r="X207" s="163" t="str">
        <f t="shared" si="61"/>
        <v/>
      </c>
      <c r="Y207" s="163" t="str">
        <f t="shared" si="62"/>
        <v/>
      </c>
    </row>
    <row r="208" spans="1:25">
      <c r="A208" s="164" t="str">
        <f t="shared" ca="1" si="48"/>
        <v/>
      </c>
      <c r="B208" s="44" t="str">
        <f t="shared" ca="1" si="49"/>
        <v/>
      </c>
      <c r="C208" s="31" t="str">
        <f t="shared" ref="C208:C271" ca="1" si="63">IF(ISERROR(B208-2),"",(B208-$B$14)/100*$B$5)</f>
        <v/>
      </c>
      <c r="D208" s="32" t="str">
        <f t="shared" ca="1" si="50"/>
        <v/>
      </c>
      <c r="E208" s="71" t="str">
        <f t="shared" ca="1" si="51"/>
        <v/>
      </c>
      <c r="F208" s="31" t="str">
        <f t="shared" ca="1" si="52"/>
        <v/>
      </c>
      <c r="G208" s="32" t="str">
        <f t="shared" ca="1" si="53"/>
        <v/>
      </c>
      <c r="H208" s="4" t="str">
        <f t="shared" ca="1" si="54"/>
        <v/>
      </c>
      <c r="I208" s="31" t="str">
        <f t="shared" ca="1" si="55"/>
        <v/>
      </c>
      <c r="J208" s="32" t="str">
        <f t="shared" ca="1" si="56"/>
        <v/>
      </c>
      <c r="K208" s="71" t="str">
        <f t="shared" ca="1" si="57"/>
        <v/>
      </c>
      <c r="L208" s="31" t="str">
        <f t="shared" ca="1" si="58"/>
        <v/>
      </c>
      <c r="M208" s="32" t="str">
        <f t="shared" ca="1" si="59"/>
        <v/>
      </c>
      <c r="N208" s="77" t="str">
        <f t="shared" ca="1" si="60"/>
        <v/>
      </c>
      <c r="X208" s="163" t="str">
        <f t="shared" si="61"/>
        <v/>
      </c>
      <c r="Y208" s="163" t="str">
        <f t="shared" si="62"/>
        <v/>
      </c>
    </row>
    <row r="209" spans="1:25">
      <c r="A209" s="164" t="str">
        <f t="shared" ca="1" si="48"/>
        <v/>
      </c>
      <c r="B209" s="44" t="str">
        <f t="shared" ca="1" si="49"/>
        <v/>
      </c>
      <c r="C209" s="31" t="str">
        <f t="shared" ca="1" si="63"/>
        <v/>
      </c>
      <c r="D209" s="32" t="str">
        <f t="shared" ca="1" si="50"/>
        <v/>
      </c>
      <c r="E209" s="71" t="str">
        <f t="shared" ca="1" si="51"/>
        <v/>
      </c>
      <c r="F209" s="31" t="str">
        <f t="shared" ca="1" si="52"/>
        <v/>
      </c>
      <c r="G209" s="32" t="str">
        <f t="shared" ca="1" si="53"/>
        <v/>
      </c>
      <c r="H209" s="4" t="str">
        <f t="shared" ca="1" si="54"/>
        <v/>
      </c>
      <c r="I209" s="31" t="str">
        <f t="shared" ca="1" si="55"/>
        <v/>
      </c>
      <c r="J209" s="32" t="str">
        <f t="shared" ca="1" si="56"/>
        <v/>
      </c>
      <c r="K209" s="71" t="str">
        <f t="shared" ca="1" si="57"/>
        <v/>
      </c>
      <c r="L209" s="31" t="str">
        <f t="shared" ca="1" si="58"/>
        <v/>
      </c>
      <c r="M209" s="32" t="str">
        <f t="shared" ca="1" si="59"/>
        <v/>
      </c>
      <c r="N209" s="77" t="str">
        <f t="shared" ca="1" si="60"/>
        <v/>
      </c>
      <c r="X209" s="163" t="str">
        <f t="shared" si="61"/>
        <v/>
      </c>
      <c r="Y209" s="163" t="str">
        <f t="shared" si="62"/>
        <v/>
      </c>
    </row>
    <row r="210" spans="1:25">
      <c r="A210" s="164" t="str">
        <f t="shared" ca="1" si="48"/>
        <v/>
      </c>
      <c r="B210" s="44" t="str">
        <f t="shared" ca="1" si="49"/>
        <v/>
      </c>
      <c r="C210" s="31" t="str">
        <f t="shared" ca="1" si="63"/>
        <v/>
      </c>
      <c r="D210" s="32" t="str">
        <f t="shared" ca="1" si="50"/>
        <v/>
      </c>
      <c r="E210" s="71" t="str">
        <f t="shared" ca="1" si="51"/>
        <v/>
      </c>
      <c r="F210" s="31" t="str">
        <f t="shared" ca="1" si="52"/>
        <v/>
      </c>
      <c r="G210" s="32" t="str">
        <f t="shared" ca="1" si="53"/>
        <v/>
      </c>
      <c r="H210" s="4" t="str">
        <f t="shared" ca="1" si="54"/>
        <v/>
      </c>
      <c r="I210" s="31" t="str">
        <f t="shared" ca="1" si="55"/>
        <v/>
      </c>
      <c r="J210" s="32" t="str">
        <f t="shared" ca="1" si="56"/>
        <v/>
      </c>
      <c r="K210" s="71" t="str">
        <f t="shared" ca="1" si="57"/>
        <v/>
      </c>
      <c r="L210" s="31" t="str">
        <f t="shared" ca="1" si="58"/>
        <v/>
      </c>
      <c r="M210" s="32" t="str">
        <f t="shared" ca="1" si="59"/>
        <v/>
      </c>
      <c r="N210" s="77" t="str">
        <f t="shared" ca="1" si="60"/>
        <v/>
      </c>
      <c r="X210" s="163" t="str">
        <f t="shared" si="61"/>
        <v/>
      </c>
      <c r="Y210" s="163" t="str">
        <f t="shared" si="62"/>
        <v/>
      </c>
    </row>
    <row r="211" spans="1:25">
      <c r="A211" s="164" t="str">
        <f t="shared" ca="1" si="48"/>
        <v/>
      </c>
      <c r="B211" s="44" t="str">
        <f t="shared" ca="1" si="49"/>
        <v/>
      </c>
      <c r="C211" s="31" t="str">
        <f t="shared" ca="1" si="63"/>
        <v/>
      </c>
      <c r="D211" s="32" t="str">
        <f t="shared" ca="1" si="50"/>
        <v/>
      </c>
      <c r="E211" s="71" t="str">
        <f t="shared" ca="1" si="51"/>
        <v/>
      </c>
      <c r="F211" s="31" t="str">
        <f t="shared" ca="1" si="52"/>
        <v/>
      </c>
      <c r="G211" s="32" t="str">
        <f t="shared" ca="1" si="53"/>
        <v/>
      </c>
      <c r="H211" s="4" t="str">
        <f t="shared" ca="1" si="54"/>
        <v/>
      </c>
      <c r="I211" s="31" t="str">
        <f t="shared" ca="1" si="55"/>
        <v/>
      </c>
      <c r="J211" s="32" t="str">
        <f t="shared" ca="1" si="56"/>
        <v/>
      </c>
      <c r="K211" s="71" t="str">
        <f t="shared" ca="1" si="57"/>
        <v/>
      </c>
      <c r="L211" s="31" t="str">
        <f t="shared" ca="1" si="58"/>
        <v/>
      </c>
      <c r="M211" s="32" t="str">
        <f t="shared" ca="1" si="59"/>
        <v/>
      </c>
      <c r="N211" s="77" t="str">
        <f t="shared" ca="1" si="60"/>
        <v/>
      </c>
      <c r="X211" s="163" t="str">
        <f t="shared" si="61"/>
        <v/>
      </c>
      <c r="Y211" s="163" t="str">
        <f t="shared" si="62"/>
        <v/>
      </c>
    </row>
    <row r="212" spans="1:25">
      <c r="A212" s="164" t="str">
        <f t="shared" ca="1" si="48"/>
        <v/>
      </c>
      <c r="B212" s="44" t="str">
        <f t="shared" ca="1" si="49"/>
        <v/>
      </c>
      <c r="C212" s="31" t="str">
        <f t="shared" ca="1" si="63"/>
        <v/>
      </c>
      <c r="D212" s="32" t="str">
        <f t="shared" ca="1" si="50"/>
        <v/>
      </c>
      <c r="E212" s="71" t="str">
        <f t="shared" ca="1" si="51"/>
        <v/>
      </c>
      <c r="F212" s="31" t="str">
        <f t="shared" ca="1" si="52"/>
        <v/>
      </c>
      <c r="G212" s="32" t="str">
        <f t="shared" ca="1" si="53"/>
        <v/>
      </c>
      <c r="H212" s="4" t="str">
        <f t="shared" ca="1" si="54"/>
        <v/>
      </c>
      <c r="I212" s="31" t="str">
        <f t="shared" ca="1" si="55"/>
        <v/>
      </c>
      <c r="J212" s="32" t="str">
        <f t="shared" ca="1" si="56"/>
        <v/>
      </c>
      <c r="K212" s="71" t="str">
        <f t="shared" ca="1" si="57"/>
        <v/>
      </c>
      <c r="L212" s="31" t="str">
        <f t="shared" ca="1" si="58"/>
        <v/>
      </c>
      <c r="M212" s="32" t="str">
        <f t="shared" ca="1" si="59"/>
        <v/>
      </c>
      <c r="N212" s="77" t="str">
        <f t="shared" ca="1" si="60"/>
        <v/>
      </c>
      <c r="X212" s="163" t="str">
        <f t="shared" si="61"/>
        <v/>
      </c>
      <c r="Y212" s="163" t="str">
        <f t="shared" si="62"/>
        <v/>
      </c>
    </row>
    <row r="213" spans="1:25">
      <c r="A213" s="164" t="str">
        <f t="shared" ca="1" si="48"/>
        <v/>
      </c>
      <c r="B213" s="44" t="str">
        <f t="shared" ca="1" si="49"/>
        <v/>
      </c>
      <c r="C213" s="31" t="str">
        <f t="shared" ca="1" si="63"/>
        <v/>
      </c>
      <c r="D213" s="32" t="str">
        <f t="shared" ca="1" si="50"/>
        <v/>
      </c>
      <c r="E213" s="71" t="str">
        <f t="shared" ca="1" si="51"/>
        <v/>
      </c>
      <c r="F213" s="31" t="str">
        <f t="shared" ca="1" si="52"/>
        <v/>
      </c>
      <c r="G213" s="32" t="str">
        <f t="shared" ca="1" si="53"/>
        <v/>
      </c>
      <c r="H213" s="4" t="str">
        <f t="shared" ca="1" si="54"/>
        <v/>
      </c>
      <c r="I213" s="31" t="str">
        <f t="shared" ca="1" si="55"/>
        <v/>
      </c>
      <c r="J213" s="32" t="str">
        <f t="shared" ca="1" si="56"/>
        <v/>
      </c>
      <c r="K213" s="71" t="str">
        <f t="shared" ca="1" si="57"/>
        <v/>
      </c>
      <c r="L213" s="31" t="str">
        <f t="shared" ca="1" si="58"/>
        <v/>
      </c>
      <c r="M213" s="32" t="str">
        <f t="shared" ca="1" si="59"/>
        <v/>
      </c>
      <c r="N213" s="77" t="str">
        <f t="shared" ca="1" si="60"/>
        <v/>
      </c>
      <c r="X213" s="163" t="str">
        <f t="shared" si="61"/>
        <v/>
      </c>
      <c r="Y213" s="163" t="str">
        <f t="shared" si="62"/>
        <v/>
      </c>
    </row>
    <row r="214" spans="1:25">
      <c r="A214" s="164" t="str">
        <f t="shared" ca="1" si="48"/>
        <v/>
      </c>
      <c r="B214" s="44" t="str">
        <f t="shared" ca="1" si="49"/>
        <v/>
      </c>
      <c r="C214" s="31" t="str">
        <f t="shared" ca="1" si="63"/>
        <v/>
      </c>
      <c r="D214" s="32" t="str">
        <f t="shared" ca="1" si="50"/>
        <v/>
      </c>
      <c r="E214" s="71" t="str">
        <f t="shared" ca="1" si="51"/>
        <v/>
      </c>
      <c r="F214" s="31" t="str">
        <f t="shared" ca="1" si="52"/>
        <v/>
      </c>
      <c r="G214" s="32" t="str">
        <f t="shared" ca="1" si="53"/>
        <v/>
      </c>
      <c r="H214" s="4" t="str">
        <f t="shared" ca="1" si="54"/>
        <v/>
      </c>
      <c r="I214" s="31" t="str">
        <f t="shared" ca="1" si="55"/>
        <v/>
      </c>
      <c r="J214" s="32" t="str">
        <f t="shared" ca="1" si="56"/>
        <v/>
      </c>
      <c r="K214" s="71" t="str">
        <f t="shared" ca="1" si="57"/>
        <v/>
      </c>
      <c r="L214" s="31" t="str">
        <f t="shared" ca="1" si="58"/>
        <v/>
      </c>
      <c r="M214" s="32" t="str">
        <f t="shared" ca="1" si="59"/>
        <v/>
      </c>
      <c r="N214" s="77" t="str">
        <f t="shared" ca="1" si="60"/>
        <v/>
      </c>
      <c r="X214" s="163" t="str">
        <f t="shared" si="61"/>
        <v/>
      </c>
      <c r="Y214" s="163" t="str">
        <f t="shared" si="62"/>
        <v/>
      </c>
    </row>
    <row r="215" spans="1:25">
      <c r="A215" s="164" t="str">
        <f t="shared" ca="1" si="48"/>
        <v/>
      </c>
      <c r="B215" s="44" t="str">
        <f t="shared" ca="1" si="49"/>
        <v/>
      </c>
      <c r="C215" s="31" t="str">
        <f t="shared" ca="1" si="63"/>
        <v/>
      </c>
      <c r="D215" s="32" t="str">
        <f t="shared" ca="1" si="50"/>
        <v/>
      </c>
      <c r="E215" s="71" t="str">
        <f t="shared" ca="1" si="51"/>
        <v/>
      </c>
      <c r="F215" s="31" t="str">
        <f t="shared" ca="1" si="52"/>
        <v/>
      </c>
      <c r="G215" s="32" t="str">
        <f t="shared" ca="1" si="53"/>
        <v/>
      </c>
      <c r="H215" s="4" t="str">
        <f t="shared" ca="1" si="54"/>
        <v/>
      </c>
      <c r="I215" s="31" t="str">
        <f t="shared" ca="1" si="55"/>
        <v/>
      </c>
      <c r="J215" s="32" t="str">
        <f t="shared" ca="1" si="56"/>
        <v/>
      </c>
      <c r="K215" s="71" t="str">
        <f t="shared" ca="1" si="57"/>
        <v/>
      </c>
      <c r="L215" s="31" t="str">
        <f t="shared" ca="1" si="58"/>
        <v/>
      </c>
      <c r="M215" s="32" t="str">
        <f t="shared" ca="1" si="59"/>
        <v/>
      </c>
      <c r="N215" s="77" t="str">
        <f t="shared" ca="1" si="60"/>
        <v/>
      </c>
      <c r="X215" s="163" t="str">
        <f t="shared" si="61"/>
        <v/>
      </c>
      <c r="Y215" s="163" t="str">
        <f t="shared" si="62"/>
        <v/>
      </c>
    </row>
    <row r="216" spans="1:25">
      <c r="A216" s="164" t="str">
        <f t="shared" ca="1" si="48"/>
        <v/>
      </c>
      <c r="B216" s="44" t="str">
        <f t="shared" ca="1" si="49"/>
        <v/>
      </c>
      <c r="C216" s="31" t="str">
        <f t="shared" ca="1" si="63"/>
        <v/>
      </c>
      <c r="D216" s="32" t="str">
        <f t="shared" ca="1" si="50"/>
        <v/>
      </c>
      <c r="E216" s="71" t="str">
        <f t="shared" ca="1" si="51"/>
        <v/>
      </c>
      <c r="F216" s="31" t="str">
        <f t="shared" ca="1" si="52"/>
        <v/>
      </c>
      <c r="G216" s="32" t="str">
        <f t="shared" ca="1" si="53"/>
        <v/>
      </c>
      <c r="H216" s="4" t="str">
        <f t="shared" ca="1" si="54"/>
        <v/>
      </c>
      <c r="I216" s="31" t="str">
        <f t="shared" ca="1" si="55"/>
        <v/>
      </c>
      <c r="J216" s="32" t="str">
        <f t="shared" ca="1" si="56"/>
        <v/>
      </c>
      <c r="K216" s="71" t="str">
        <f t="shared" ca="1" si="57"/>
        <v/>
      </c>
      <c r="L216" s="31" t="str">
        <f t="shared" ca="1" si="58"/>
        <v/>
      </c>
      <c r="M216" s="32" t="str">
        <f t="shared" ca="1" si="59"/>
        <v/>
      </c>
      <c r="N216" s="77" t="str">
        <f t="shared" ca="1" si="60"/>
        <v/>
      </c>
      <c r="X216" s="163" t="str">
        <f t="shared" si="61"/>
        <v/>
      </c>
      <c r="Y216" s="163" t="str">
        <f t="shared" si="62"/>
        <v/>
      </c>
    </row>
    <row r="217" spans="1:25">
      <c r="A217" s="164" t="str">
        <f t="shared" ca="1" si="48"/>
        <v/>
      </c>
      <c r="B217" s="44" t="str">
        <f t="shared" ca="1" si="49"/>
        <v/>
      </c>
      <c r="C217" s="31" t="str">
        <f t="shared" ca="1" si="63"/>
        <v/>
      </c>
      <c r="D217" s="32" t="str">
        <f t="shared" ca="1" si="50"/>
        <v/>
      </c>
      <c r="E217" s="71" t="str">
        <f t="shared" ca="1" si="51"/>
        <v/>
      </c>
      <c r="F217" s="31" t="str">
        <f t="shared" ca="1" si="52"/>
        <v/>
      </c>
      <c r="G217" s="32" t="str">
        <f t="shared" ca="1" si="53"/>
        <v/>
      </c>
      <c r="H217" s="4" t="str">
        <f t="shared" ca="1" si="54"/>
        <v/>
      </c>
      <c r="I217" s="31" t="str">
        <f t="shared" ca="1" si="55"/>
        <v/>
      </c>
      <c r="J217" s="32" t="str">
        <f t="shared" ca="1" si="56"/>
        <v/>
      </c>
      <c r="K217" s="71" t="str">
        <f t="shared" ca="1" si="57"/>
        <v/>
      </c>
      <c r="L217" s="31" t="str">
        <f t="shared" ca="1" si="58"/>
        <v/>
      </c>
      <c r="M217" s="32" t="str">
        <f t="shared" ca="1" si="59"/>
        <v/>
      </c>
      <c r="N217" s="77" t="str">
        <f t="shared" ca="1" si="60"/>
        <v/>
      </c>
      <c r="X217" s="163" t="str">
        <f t="shared" si="61"/>
        <v/>
      </c>
      <c r="Y217" s="163" t="str">
        <f t="shared" si="62"/>
        <v/>
      </c>
    </row>
    <row r="218" spans="1:25">
      <c r="A218" s="164" t="str">
        <f t="shared" ca="1" si="48"/>
        <v/>
      </c>
      <c r="B218" s="44" t="str">
        <f t="shared" ca="1" si="49"/>
        <v/>
      </c>
      <c r="C218" s="31" t="str">
        <f t="shared" ca="1" si="63"/>
        <v/>
      </c>
      <c r="D218" s="32" t="str">
        <f t="shared" ca="1" si="50"/>
        <v/>
      </c>
      <c r="E218" s="71" t="str">
        <f t="shared" ca="1" si="51"/>
        <v/>
      </c>
      <c r="F218" s="31" t="str">
        <f t="shared" ca="1" si="52"/>
        <v/>
      </c>
      <c r="G218" s="32" t="str">
        <f t="shared" ca="1" si="53"/>
        <v/>
      </c>
      <c r="H218" s="4" t="str">
        <f t="shared" ca="1" si="54"/>
        <v/>
      </c>
      <c r="I218" s="31" t="str">
        <f t="shared" ca="1" si="55"/>
        <v/>
      </c>
      <c r="J218" s="32" t="str">
        <f t="shared" ca="1" si="56"/>
        <v/>
      </c>
      <c r="K218" s="71" t="str">
        <f t="shared" ca="1" si="57"/>
        <v/>
      </c>
      <c r="L218" s="31" t="str">
        <f t="shared" ca="1" si="58"/>
        <v/>
      </c>
      <c r="M218" s="32" t="str">
        <f t="shared" ca="1" si="59"/>
        <v/>
      </c>
      <c r="N218" s="77" t="str">
        <f t="shared" ca="1" si="60"/>
        <v/>
      </c>
      <c r="X218" s="163" t="str">
        <f t="shared" si="61"/>
        <v/>
      </c>
      <c r="Y218" s="163" t="str">
        <f t="shared" si="62"/>
        <v/>
      </c>
    </row>
    <row r="219" spans="1:25">
      <c r="A219" s="164" t="str">
        <f t="shared" ca="1" si="48"/>
        <v/>
      </c>
      <c r="B219" s="44" t="str">
        <f t="shared" ca="1" si="49"/>
        <v/>
      </c>
      <c r="C219" s="31" t="str">
        <f t="shared" ca="1" si="63"/>
        <v/>
      </c>
      <c r="D219" s="32" t="str">
        <f t="shared" ca="1" si="50"/>
        <v/>
      </c>
      <c r="E219" s="71" t="str">
        <f t="shared" ca="1" si="51"/>
        <v/>
      </c>
      <c r="F219" s="31" t="str">
        <f t="shared" ca="1" si="52"/>
        <v/>
      </c>
      <c r="G219" s="32" t="str">
        <f t="shared" ca="1" si="53"/>
        <v/>
      </c>
      <c r="H219" s="4" t="str">
        <f t="shared" ca="1" si="54"/>
        <v/>
      </c>
      <c r="I219" s="31" t="str">
        <f t="shared" ca="1" si="55"/>
        <v/>
      </c>
      <c r="J219" s="32" t="str">
        <f t="shared" ca="1" si="56"/>
        <v/>
      </c>
      <c r="K219" s="71" t="str">
        <f t="shared" ca="1" si="57"/>
        <v/>
      </c>
      <c r="L219" s="31" t="str">
        <f t="shared" ca="1" si="58"/>
        <v/>
      </c>
      <c r="M219" s="32" t="str">
        <f t="shared" ca="1" si="59"/>
        <v/>
      </c>
      <c r="N219" s="77" t="str">
        <f t="shared" ca="1" si="60"/>
        <v/>
      </c>
      <c r="X219" s="163" t="str">
        <f t="shared" si="61"/>
        <v/>
      </c>
      <c r="Y219" s="163" t="str">
        <f t="shared" si="62"/>
        <v/>
      </c>
    </row>
    <row r="220" spans="1:25">
      <c r="A220" s="164" t="str">
        <f t="shared" ca="1" si="48"/>
        <v/>
      </c>
      <c r="B220" s="44" t="str">
        <f t="shared" ca="1" si="49"/>
        <v/>
      </c>
      <c r="C220" s="31" t="str">
        <f t="shared" ca="1" si="63"/>
        <v/>
      </c>
      <c r="D220" s="32" t="str">
        <f t="shared" ca="1" si="50"/>
        <v/>
      </c>
      <c r="E220" s="71" t="str">
        <f t="shared" ca="1" si="51"/>
        <v/>
      </c>
      <c r="F220" s="31" t="str">
        <f t="shared" ca="1" si="52"/>
        <v/>
      </c>
      <c r="G220" s="32" t="str">
        <f t="shared" ca="1" si="53"/>
        <v/>
      </c>
      <c r="H220" s="4" t="str">
        <f t="shared" ca="1" si="54"/>
        <v/>
      </c>
      <c r="I220" s="31" t="str">
        <f t="shared" ca="1" si="55"/>
        <v/>
      </c>
      <c r="J220" s="32" t="str">
        <f t="shared" ca="1" si="56"/>
        <v/>
      </c>
      <c r="K220" s="71" t="str">
        <f t="shared" ca="1" si="57"/>
        <v/>
      </c>
      <c r="L220" s="31" t="str">
        <f t="shared" ca="1" si="58"/>
        <v/>
      </c>
      <c r="M220" s="32" t="str">
        <f t="shared" ca="1" si="59"/>
        <v/>
      </c>
      <c r="N220" s="77" t="str">
        <f t="shared" ca="1" si="60"/>
        <v/>
      </c>
      <c r="X220" s="163" t="str">
        <f t="shared" si="61"/>
        <v/>
      </c>
      <c r="Y220" s="163" t="str">
        <f t="shared" si="62"/>
        <v/>
      </c>
    </row>
    <row r="221" spans="1:25">
      <c r="A221" s="164" t="str">
        <f t="shared" ca="1" si="48"/>
        <v/>
      </c>
      <c r="B221" s="44" t="str">
        <f t="shared" ca="1" si="49"/>
        <v/>
      </c>
      <c r="C221" s="31" t="str">
        <f t="shared" ca="1" si="63"/>
        <v/>
      </c>
      <c r="D221" s="32" t="str">
        <f t="shared" ca="1" si="50"/>
        <v/>
      </c>
      <c r="E221" s="71" t="str">
        <f t="shared" ca="1" si="51"/>
        <v/>
      </c>
      <c r="F221" s="31" t="str">
        <f t="shared" ca="1" si="52"/>
        <v/>
      </c>
      <c r="G221" s="32" t="str">
        <f t="shared" ca="1" si="53"/>
        <v/>
      </c>
      <c r="H221" s="4" t="str">
        <f t="shared" ca="1" si="54"/>
        <v/>
      </c>
      <c r="I221" s="31" t="str">
        <f t="shared" ca="1" si="55"/>
        <v/>
      </c>
      <c r="J221" s="32" t="str">
        <f t="shared" ca="1" si="56"/>
        <v/>
      </c>
      <c r="K221" s="71" t="str">
        <f t="shared" ca="1" si="57"/>
        <v/>
      </c>
      <c r="L221" s="31" t="str">
        <f t="shared" ca="1" si="58"/>
        <v/>
      </c>
      <c r="M221" s="32" t="str">
        <f t="shared" ca="1" si="59"/>
        <v/>
      </c>
      <c r="N221" s="77" t="str">
        <f t="shared" ca="1" si="60"/>
        <v/>
      </c>
      <c r="X221" s="163" t="str">
        <f t="shared" si="61"/>
        <v/>
      </c>
      <c r="Y221" s="163" t="str">
        <f t="shared" si="62"/>
        <v/>
      </c>
    </row>
    <row r="222" spans="1:25">
      <c r="A222" s="164" t="str">
        <f t="shared" ca="1" si="48"/>
        <v/>
      </c>
      <c r="B222" s="44" t="str">
        <f t="shared" ca="1" si="49"/>
        <v/>
      </c>
      <c r="C222" s="31" t="str">
        <f t="shared" ca="1" si="63"/>
        <v/>
      </c>
      <c r="D222" s="32" t="str">
        <f t="shared" ca="1" si="50"/>
        <v/>
      </c>
      <c r="E222" s="71" t="str">
        <f t="shared" ca="1" si="51"/>
        <v/>
      </c>
      <c r="F222" s="31" t="str">
        <f t="shared" ca="1" si="52"/>
        <v/>
      </c>
      <c r="G222" s="32" t="str">
        <f t="shared" ca="1" si="53"/>
        <v/>
      </c>
      <c r="H222" s="4" t="str">
        <f t="shared" ca="1" si="54"/>
        <v/>
      </c>
      <c r="I222" s="31" t="str">
        <f t="shared" ca="1" si="55"/>
        <v/>
      </c>
      <c r="J222" s="32" t="str">
        <f t="shared" ca="1" si="56"/>
        <v/>
      </c>
      <c r="K222" s="71" t="str">
        <f t="shared" ca="1" si="57"/>
        <v/>
      </c>
      <c r="L222" s="31" t="str">
        <f t="shared" ca="1" si="58"/>
        <v/>
      </c>
      <c r="M222" s="32" t="str">
        <f t="shared" ca="1" si="59"/>
        <v/>
      </c>
      <c r="N222" s="77" t="str">
        <f t="shared" ca="1" si="60"/>
        <v/>
      </c>
      <c r="X222" s="163" t="str">
        <f t="shared" si="61"/>
        <v/>
      </c>
      <c r="Y222" s="163" t="str">
        <f t="shared" si="62"/>
        <v/>
      </c>
    </row>
    <row r="223" spans="1:25">
      <c r="A223" s="164" t="str">
        <f t="shared" ca="1" si="48"/>
        <v/>
      </c>
      <c r="B223" s="44" t="str">
        <f t="shared" ca="1" si="49"/>
        <v/>
      </c>
      <c r="C223" s="31" t="str">
        <f t="shared" ca="1" si="63"/>
        <v/>
      </c>
      <c r="D223" s="32" t="str">
        <f t="shared" ca="1" si="50"/>
        <v/>
      </c>
      <c r="E223" s="71" t="str">
        <f t="shared" ca="1" si="51"/>
        <v/>
      </c>
      <c r="F223" s="31" t="str">
        <f t="shared" ca="1" si="52"/>
        <v/>
      </c>
      <c r="G223" s="32" t="str">
        <f t="shared" ca="1" si="53"/>
        <v/>
      </c>
      <c r="H223" s="4" t="str">
        <f t="shared" ca="1" si="54"/>
        <v/>
      </c>
      <c r="I223" s="31" t="str">
        <f t="shared" ca="1" si="55"/>
        <v/>
      </c>
      <c r="J223" s="32" t="str">
        <f t="shared" ca="1" si="56"/>
        <v/>
      </c>
      <c r="K223" s="71" t="str">
        <f t="shared" ca="1" si="57"/>
        <v/>
      </c>
      <c r="L223" s="31" t="str">
        <f t="shared" ca="1" si="58"/>
        <v/>
      </c>
      <c r="M223" s="32" t="str">
        <f t="shared" ca="1" si="59"/>
        <v/>
      </c>
      <c r="N223" s="77" t="str">
        <f t="shared" ca="1" si="60"/>
        <v/>
      </c>
      <c r="X223" s="163" t="str">
        <f t="shared" si="61"/>
        <v/>
      </c>
      <c r="Y223" s="163" t="str">
        <f t="shared" si="62"/>
        <v/>
      </c>
    </row>
    <row r="224" spans="1:25">
      <c r="A224" s="164" t="str">
        <f t="shared" ca="1" si="48"/>
        <v/>
      </c>
      <c r="B224" s="44" t="str">
        <f t="shared" ca="1" si="49"/>
        <v/>
      </c>
      <c r="C224" s="31" t="str">
        <f t="shared" ca="1" si="63"/>
        <v/>
      </c>
      <c r="D224" s="32" t="str">
        <f t="shared" ca="1" si="50"/>
        <v/>
      </c>
      <c r="E224" s="71" t="str">
        <f t="shared" ca="1" si="51"/>
        <v/>
      </c>
      <c r="F224" s="31" t="str">
        <f t="shared" ca="1" si="52"/>
        <v/>
      </c>
      <c r="G224" s="32" t="str">
        <f t="shared" ca="1" si="53"/>
        <v/>
      </c>
      <c r="H224" s="4" t="str">
        <f t="shared" ca="1" si="54"/>
        <v/>
      </c>
      <c r="I224" s="31" t="str">
        <f t="shared" ca="1" si="55"/>
        <v/>
      </c>
      <c r="J224" s="32" t="str">
        <f t="shared" ca="1" si="56"/>
        <v/>
      </c>
      <c r="K224" s="71" t="str">
        <f t="shared" ca="1" si="57"/>
        <v/>
      </c>
      <c r="L224" s="31" t="str">
        <f t="shared" ca="1" si="58"/>
        <v/>
      </c>
      <c r="M224" s="32" t="str">
        <f t="shared" ca="1" si="59"/>
        <v/>
      </c>
      <c r="N224" s="77" t="str">
        <f t="shared" ca="1" si="60"/>
        <v/>
      </c>
      <c r="X224" s="163" t="str">
        <f t="shared" si="61"/>
        <v/>
      </c>
      <c r="Y224" s="163" t="str">
        <f t="shared" si="62"/>
        <v/>
      </c>
    </row>
    <row r="225" spans="1:25">
      <c r="A225" s="164" t="str">
        <f t="shared" ca="1" si="48"/>
        <v/>
      </c>
      <c r="B225" s="44" t="str">
        <f t="shared" ca="1" si="49"/>
        <v/>
      </c>
      <c r="C225" s="31" t="str">
        <f t="shared" ca="1" si="63"/>
        <v/>
      </c>
      <c r="D225" s="32" t="str">
        <f t="shared" ca="1" si="50"/>
        <v/>
      </c>
      <c r="E225" s="71" t="str">
        <f t="shared" ca="1" si="51"/>
        <v/>
      </c>
      <c r="F225" s="31" t="str">
        <f t="shared" ca="1" si="52"/>
        <v/>
      </c>
      <c r="G225" s="32" t="str">
        <f t="shared" ca="1" si="53"/>
        <v/>
      </c>
      <c r="H225" s="4" t="str">
        <f t="shared" ca="1" si="54"/>
        <v/>
      </c>
      <c r="I225" s="31" t="str">
        <f t="shared" ca="1" si="55"/>
        <v/>
      </c>
      <c r="J225" s="32" t="str">
        <f t="shared" ca="1" si="56"/>
        <v/>
      </c>
      <c r="K225" s="71" t="str">
        <f t="shared" ca="1" si="57"/>
        <v/>
      </c>
      <c r="L225" s="31" t="str">
        <f t="shared" ca="1" si="58"/>
        <v/>
      </c>
      <c r="M225" s="32" t="str">
        <f t="shared" ca="1" si="59"/>
        <v/>
      </c>
      <c r="N225" s="77" t="str">
        <f t="shared" ca="1" si="60"/>
        <v/>
      </c>
      <c r="X225" s="163" t="str">
        <f t="shared" si="61"/>
        <v/>
      </c>
      <c r="Y225" s="163" t="str">
        <f t="shared" si="62"/>
        <v/>
      </c>
    </row>
    <row r="226" spans="1:25">
      <c r="A226" s="164" t="str">
        <f t="shared" ca="1" si="48"/>
        <v/>
      </c>
      <c r="B226" s="44" t="str">
        <f t="shared" ca="1" si="49"/>
        <v/>
      </c>
      <c r="C226" s="31" t="str">
        <f t="shared" ca="1" si="63"/>
        <v/>
      </c>
      <c r="D226" s="32" t="str">
        <f t="shared" ca="1" si="50"/>
        <v/>
      </c>
      <c r="E226" s="71" t="str">
        <f t="shared" ca="1" si="51"/>
        <v/>
      </c>
      <c r="F226" s="31" t="str">
        <f t="shared" ca="1" si="52"/>
        <v/>
      </c>
      <c r="G226" s="32" t="str">
        <f t="shared" ca="1" si="53"/>
        <v/>
      </c>
      <c r="H226" s="4" t="str">
        <f t="shared" ca="1" si="54"/>
        <v/>
      </c>
      <c r="I226" s="31" t="str">
        <f t="shared" ca="1" si="55"/>
        <v/>
      </c>
      <c r="J226" s="32" t="str">
        <f t="shared" ca="1" si="56"/>
        <v/>
      </c>
      <c r="K226" s="71" t="str">
        <f t="shared" ca="1" si="57"/>
        <v/>
      </c>
      <c r="L226" s="31" t="str">
        <f t="shared" ca="1" si="58"/>
        <v/>
      </c>
      <c r="M226" s="32" t="str">
        <f t="shared" ca="1" si="59"/>
        <v/>
      </c>
      <c r="N226" s="77" t="str">
        <f t="shared" ca="1" si="60"/>
        <v/>
      </c>
      <c r="X226" s="163" t="str">
        <f t="shared" si="61"/>
        <v/>
      </c>
      <c r="Y226" s="163" t="str">
        <f t="shared" si="62"/>
        <v/>
      </c>
    </row>
    <row r="227" spans="1:25">
      <c r="A227" s="164" t="str">
        <f t="shared" ca="1" si="48"/>
        <v/>
      </c>
      <c r="B227" s="44" t="str">
        <f t="shared" ca="1" si="49"/>
        <v/>
      </c>
      <c r="C227" s="31" t="str">
        <f t="shared" ca="1" si="63"/>
        <v/>
      </c>
      <c r="D227" s="32" t="str">
        <f t="shared" ca="1" si="50"/>
        <v/>
      </c>
      <c r="E227" s="71" t="str">
        <f t="shared" ca="1" si="51"/>
        <v/>
      </c>
      <c r="F227" s="31" t="str">
        <f t="shared" ca="1" si="52"/>
        <v/>
      </c>
      <c r="G227" s="32" t="str">
        <f t="shared" ca="1" si="53"/>
        <v/>
      </c>
      <c r="H227" s="4" t="str">
        <f t="shared" ca="1" si="54"/>
        <v/>
      </c>
      <c r="I227" s="31" t="str">
        <f t="shared" ca="1" si="55"/>
        <v/>
      </c>
      <c r="J227" s="32" t="str">
        <f t="shared" ca="1" si="56"/>
        <v/>
      </c>
      <c r="K227" s="71" t="str">
        <f t="shared" ca="1" si="57"/>
        <v/>
      </c>
      <c r="L227" s="31" t="str">
        <f t="shared" ca="1" si="58"/>
        <v/>
      </c>
      <c r="M227" s="32" t="str">
        <f t="shared" ca="1" si="59"/>
        <v/>
      </c>
      <c r="N227" s="77" t="str">
        <f t="shared" ca="1" si="60"/>
        <v/>
      </c>
      <c r="X227" s="163" t="str">
        <f t="shared" si="61"/>
        <v/>
      </c>
      <c r="Y227" s="163" t="str">
        <f t="shared" si="62"/>
        <v/>
      </c>
    </row>
    <row r="228" spans="1:25">
      <c r="A228" s="164" t="str">
        <f t="shared" ref="A228:A291" ca="1" si="64">IF(AND(ISBLANK(Z217), A227 = $Z$1),NOW(),IF(ISBLANK(Z217),"",Z217))</f>
        <v/>
      </c>
      <c r="B228" s="44" t="str">
        <f t="shared" ref="B228:B291" ca="1" si="65">IF(COUNTIF(P:P,A228)=1,VLOOKUP(A228,P:Q,2), IF(COUNTIF(P:P,A228)=0,$B$10,""))</f>
        <v/>
      </c>
      <c r="C228" s="31" t="str">
        <f t="shared" ca="1" si="63"/>
        <v/>
      </c>
      <c r="D228" s="32" t="str">
        <f t="shared" ref="D228:D291" ca="1" si="66">IF(ISERROR(B228-2), "", ROUNDUP(A228-$A$14,0)/360*$B$6*$B$5-ROUNDUP(A228-$A$14,0)/360*$B$7*$B$5*$B$14/100)</f>
        <v/>
      </c>
      <c r="E228" s="71" t="str">
        <f t="shared" ref="E228:E291" ca="1" si="67">IF(COUNTIF(P:P,A228)=1,VLOOKUP(A228,R:S,2), IF(COUNTIF(P:P,A228)=0,$C$10,""))</f>
        <v/>
      </c>
      <c r="F228" s="31" t="str">
        <f t="shared" ref="F228:F291" ca="1" si="68">IF(ISERROR(B228-2),"",(E228-$E$14)/100*$C$5)</f>
        <v/>
      </c>
      <c r="G228" s="32" t="str">
        <f t="shared" ref="G228:G291" ca="1" si="69">IF(ISERROR(B228-2), "", ROUNDUP(A228-$A$14,0)/360*$C$6*$C$5-ROUNDUP(A228-$A$14,0)/360*$C$7*$C$5*$E$14/100)</f>
        <v/>
      </c>
      <c r="H228" s="4" t="str">
        <f t="shared" ref="H228:H291" ca="1" si="70">IF(COUNTIF(P:P,A228)=1,VLOOKUP(A228,T:U,2), IF(COUNTIF(P:P,A228)=0,$D$10,""))</f>
        <v/>
      </c>
      <c r="I228" s="31" t="str">
        <f t="shared" ref="I228:I291" ca="1" si="71">IF(ISERROR(B228-2),"",(H228-$H$14)/100*$D$5)</f>
        <v/>
      </c>
      <c r="J228" s="32" t="str">
        <f t="shared" ref="J228:J291" ca="1" si="72">IF(ISERROR(B228-2),"",ROUNDUP(A228-$A$14,0)/360*$D$6*$D$5-ROUNDUP(A228-$A$14,0)/360*$D$7*$D$5*$H$14/100)</f>
        <v/>
      </c>
      <c r="K228" s="71" t="str">
        <f t="shared" ref="K228:K291" ca="1" si="73">IF(COUNTIF(P:P,A228)=1,VLOOKUP(A228,V:W,2), IF(COUNTIF(P:P,A228)=0,$E$10,""))</f>
        <v/>
      </c>
      <c r="L228" s="31" t="str">
        <f t="shared" ref="L228:L291" ca="1" si="74">IF(ISERROR(B228-2),"",(K228-$K$14)/100*$E$5)</f>
        <v/>
      </c>
      <c r="M228" s="32" t="str">
        <f t="shared" ref="M228:M291" ca="1" si="75">IF(ISERROR(B228-2),"",ROUNDUP(A228-$A$14,0)/360*$E$6*$E$5-ROUNDUP(A228-$A$14,0)/360*$E$7*$E$5*$K$14/100)</f>
        <v/>
      </c>
      <c r="N228" s="77" t="str">
        <f t="shared" ref="N228:N291" ca="1" si="76">IF(ISERROR(B228-2),"",C228+D228-F228-G228-I228-J228+L228+M228)</f>
        <v/>
      </c>
      <c r="X228" s="163" t="str">
        <f t="shared" si="61"/>
        <v/>
      </c>
      <c r="Y228" s="163" t="str">
        <f t="shared" si="62"/>
        <v/>
      </c>
    </row>
    <row r="229" spans="1:25">
      <c r="A229" s="164" t="str">
        <f t="shared" ca="1" si="64"/>
        <v/>
      </c>
      <c r="B229" s="44" t="str">
        <f t="shared" ca="1" si="65"/>
        <v/>
      </c>
      <c r="C229" s="31" t="str">
        <f t="shared" ca="1" si="63"/>
        <v/>
      </c>
      <c r="D229" s="32" t="str">
        <f t="shared" ca="1" si="66"/>
        <v/>
      </c>
      <c r="E229" s="71" t="str">
        <f t="shared" ca="1" si="67"/>
        <v/>
      </c>
      <c r="F229" s="31" t="str">
        <f t="shared" ca="1" si="68"/>
        <v/>
      </c>
      <c r="G229" s="32" t="str">
        <f t="shared" ca="1" si="69"/>
        <v/>
      </c>
      <c r="H229" s="4" t="str">
        <f t="shared" ca="1" si="70"/>
        <v/>
      </c>
      <c r="I229" s="31" t="str">
        <f t="shared" ca="1" si="71"/>
        <v/>
      </c>
      <c r="J229" s="32" t="str">
        <f t="shared" ca="1" si="72"/>
        <v/>
      </c>
      <c r="K229" s="71" t="str">
        <f t="shared" ca="1" si="73"/>
        <v/>
      </c>
      <c r="L229" s="31" t="str">
        <f t="shared" ca="1" si="74"/>
        <v/>
      </c>
      <c r="M229" s="32" t="str">
        <f t="shared" ca="1" si="75"/>
        <v/>
      </c>
      <c r="N229" s="77" t="str">
        <f t="shared" ca="1" si="76"/>
        <v/>
      </c>
      <c r="X229" s="163" t="str">
        <f t="shared" si="61"/>
        <v/>
      </c>
      <c r="Y229" s="163" t="str">
        <f t="shared" si="62"/>
        <v/>
      </c>
    </row>
    <row r="230" spans="1:25">
      <c r="A230" s="164" t="str">
        <f t="shared" ca="1" si="64"/>
        <v/>
      </c>
      <c r="B230" s="44" t="str">
        <f t="shared" ca="1" si="65"/>
        <v/>
      </c>
      <c r="C230" s="31" t="str">
        <f t="shared" ca="1" si="63"/>
        <v/>
      </c>
      <c r="D230" s="32" t="str">
        <f t="shared" ca="1" si="66"/>
        <v/>
      </c>
      <c r="E230" s="71" t="str">
        <f t="shared" ca="1" si="67"/>
        <v/>
      </c>
      <c r="F230" s="31" t="str">
        <f t="shared" ca="1" si="68"/>
        <v/>
      </c>
      <c r="G230" s="32" t="str">
        <f t="shared" ca="1" si="69"/>
        <v/>
      </c>
      <c r="H230" s="4" t="str">
        <f t="shared" ca="1" si="70"/>
        <v/>
      </c>
      <c r="I230" s="31" t="str">
        <f t="shared" ca="1" si="71"/>
        <v/>
      </c>
      <c r="J230" s="32" t="str">
        <f t="shared" ca="1" si="72"/>
        <v/>
      </c>
      <c r="K230" s="71" t="str">
        <f t="shared" ca="1" si="73"/>
        <v/>
      </c>
      <c r="L230" s="31" t="str">
        <f t="shared" ca="1" si="74"/>
        <v/>
      </c>
      <c r="M230" s="32" t="str">
        <f t="shared" ca="1" si="75"/>
        <v/>
      </c>
      <c r="N230" s="77" t="str">
        <f t="shared" ca="1" si="76"/>
        <v/>
      </c>
      <c r="X230" s="163" t="str">
        <f t="shared" si="61"/>
        <v/>
      </c>
      <c r="Y230" s="163" t="str">
        <f t="shared" si="62"/>
        <v/>
      </c>
    </row>
    <row r="231" spans="1:25">
      <c r="A231" s="164" t="str">
        <f t="shared" ca="1" si="64"/>
        <v/>
      </c>
      <c r="B231" s="44" t="str">
        <f t="shared" ca="1" si="65"/>
        <v/>
      </c>
      <c r="C231" s="31" t="str">
        <f t="shared" ca="1" si="63"/>
        <v/>
      </c>
      <c r="D231" s="32" t="str">
        <f t="shared" ca="1" si="66"/>
        <v/>
      </c>
      <c r="E231" s="71" t="str">
        <f t="shared" ca="1" si="67"/>
        <v/>
      </c>
      <c r="F231" s="31" t="str">
        <f t="shared" ca="1" si="68"/>
        <v/>
      </c>
      <c r="G231" s="32" t="str">
        <f t="shared" ca="1" si="69"/>
        <v/>
      </c>
      <c r="H231" s="4" t="str">
        <f t="shared" ca="1" si="70"/>
        <v/>
      </c>
      <c r="I231" s="31" t="str">
        <f t="shared" ca="1" si="71"/>
        <v/>
      </c>
      <c r="J231" s="32" t="str">
        <f t="shared" ca="1" si="72"/>
        <v/>
      </c>
      <c r="K231" s="71" t="str">
        <f t="shared" ca="1" si="73"/>
        <v/>
      </c>
      <c r="L231" s="31" t="str">
        <f t="shared" ca="1" si="74"/>
        <v/>
      </c>
      <c r="M231" s="32" t="str">
        <f t="shared" ca="1" si="75"/>
        <v/>
      </c>
      <c r="N231" s="77" t="str">
        <f t="shared" ca="1" si="76"/>
        <v/>
      </c>
      <c r="X231" s="163" t="str">
        <f t="shared" si="61"/>
        <v/>
      </c>
      <c r="Y231" s="163" t="str">
        <f t="shared" si="62"/>
        <v/>
      </c>
    </row>
    <row r="232" spans="1:25">
      <c r="A232" s="164" t="str">
        <f t="shared" ca="1" si="64"/>
        <v/>
      </c>
      <c r="B232" s="44" t="str">
        <f t="shared" ca="1" si="65"/>
        <v/>
      </c>
      <c r="C232" s="31" t="str">
        <f t="shared" ca="1" si="63"/>
        <v/>
      </c>
      <c r="D232" s="32" t="str">
        <f t="shared" ca="1" si="66"/>
        <v/>
      </c>
      <c r="E232" s="71" t="str">
        <f t="shared" ca="1" si="67"/>
        <v/>
      </c>
      <c r="F232" s="31" t="str">
        <f t="shared" ca="1" si="68"/>
        <v/>
      </c>
      <c r="G232" s="32" t="str">
        <f t="shared" ca="1" si="69"/>
        <v/>
      </c>
      <c r="H232" s="4" t="str">
        <f t="shared" ca="1" si="70"/>
        <v/>
      </c>
      <c r="I232" s="31" t="str">
        <f t="shared" ca="1" si="71"/>
        <v/>
      </c>
      <c r="J232" s="32" t="str">
        <f t="shared" ca="1" si="72"/>
        <v/>
      </c>
      <c r="K232" s="71" t="str">
        <f t="shared" ca="1" si="73"/>
        <v/>
      </c>
      <c r="L232" s="31" t="str">
        <f t="shared" ca="1" si="74"/>
        <v/>
      </c>
      <c r="M232" s="32" t="str">
        <f t="shared" ca="1" si="75"/>
        <v/>
      </c>
      <c r="N232" s="77" t="str">
        <f t="shared" ca="1" si="76"/>
        <v/>
      </c>
      <c r="X232" s="163" t="str">
        <f t="shared" si="61"/>
        <v/>
      </c>
      <c r="Y232" s="163" t="str">
        <f t="shared" si="62"/>
        <v/>
      </c>
    </row>
    <row r="233" spans="1:25">
      <c r="A233" s="164" t="str">
        <f t="shared" ca="1" si="64"/>
        <v/>
      </c>
      <c r="B233" s="44" t="str">
        <f t="shared" ca="1" si="65"/>
        <v/>
      </c>
      <c r="C233" s="31" t="str">
        <f t="shared" ca="1" si="63"/>
        <v/>
      </c>
      <c r="D233" s="32" t="str">
        <f t="shared" ca="1" si="66"/>
        <v/>
      </c>
      <c r="E233" s="71" t="str">
        <f t="shared" ca="1" si="67"/>
        <v/>
      </c>
      <c r="F233" s="31" t="str">
        <f t="shared" ca="1" si="68"/>
        <v/>
      </c>
      <c r="G233" s="32" t="str">
        <f t="shared" ca="1" si="69"/>
        <v/>
      </c>
      <c r="H233" s="4" t="str">
        <f t="shared" ca="1" si="70"/>
        <v/>
      </c>
      <c r="I233" s="31" t="str">
        <f t="shared" ca="1" si="71"/>
        <v/>
      </c>
      <c r="J233" s="32" t="str">
        <f t="shared" ca="1" si="72"/>
        <v/>
      </c>
      <c r="K233" s="71" t="str">
        <f t="shared" ca="1" si="73"/>
        <v/>
      </c>
      <c r="L233" s="31" t="str">
        <f t="shared" ca="1" si="74"/>
        <v/>
      </c>
      <c r="M233" s="32" t="str">
        <f t="shared" ca="1" si="75"/>
        <v/>
      </c>
      <c r="N233" s="77" t="str">
        <f t="shared" ca="1" si="76"/>
        <v/>
      </c>
      <c r="X233" s="163" t="str">
        <f t="shared" si="61"/>
        <v/>
      </c>
      <c r="Y233" s="163" t="str">
        <f t="shared" si="62"/>
        <v/>
      </c>
    </row>
    <row r="234" spans="1:25">
      <c r="A234" s="164" t="str">
        <f t="shared" ca="1" si="64"/>
        <v/>
      </c>
      <c r="B234" s="44" t="str">
        <f t="shared" ca="1" si="65"/>
        <v/>
      </c>
      <c r="C234" s="31" t="str">
        <f t="shared" ca="1" si="63"/>
        <v/>
      </c>
      <c r="D234" s="32" t="str">
        <f t="shared" ca="1" si="66"/>
        <v/>
      </c>
      <c r="E234" s="71" t="str">
        <f t="shared" ca="1" si="67"/>
        <v/>
      </c>
      <c r="F234" s="31" t="str">
        <f t="shared" ca="1" si="68"/>
        <v/>
      </c>
      <c r="G234" s="32" t="str">
        <f t="shared" ca="1" si="69"/>
        <v/>
      </c>
      <c r="H234" s="4" t="str">
        <f t="shared" ca="1" si="70"/>
        <v/>
      </c>
      <c r="I234" s="31" t="str">
        <f t="shared" ca="1" si="71"/>
        <v/>
      </c>
      <c r="J234" s="32" t="str">
        <f t="shared" ca="1" si="72"/>
        <v/>
      </c>
      <c r="K234" s="71" t="str">
        <f t="shared" ca="1" si="73"/>
        <v/>
      </c>
      <c r="L234" s="31" t="str">
        <f t="shared" ca="1" si="74"/>
        <v/>
      </c>
      <c r="M234" s="32" t="str">
        <f t="shared" ca="1" si="75"/>
        <v/>
      </c>
      <c r="N234" s="77" t="str">
        <f t="shared" ca="1" si="76"/>
        <v/>
      </c>
      <c r="X234" s="163" t="str">
        <f t="shared" si="61"/>
        <v/>
      </c>
      <c r="Y234" s="163" t="str">
        <f t="shared" si="62"/>
        <v/>
      </c>
    </row>
    <row r="235" spans="1:25">
      <c r="A235" s="164" t="str">
        <f t="shared" ca="1" si="64"/>
        <v/>
      </c>
      <c r="B235" s="44" t="str">
        <f t="shared" ca="1" si="65"/>
        <v/>
      </c>
      <c r="C235" s="31" t="str">
        <f t="shared" ca="1" si="63"/>
        <v/>
      </c>
      <c r="D235" s="32" t="str">
        <f t="shared" ca="1" si="66"/>
        <v/>
      </c>
      <c r="E235" s="71" t="str">
        <f t="shared" ca="1" si="67"/>
        <v/>
      </c>
      <c r="F235" s="31" t="str">
        <f t="shared" ca="1" si="68"/>
        <v/>
      </c>
      <c r="G235" s="32" t="str">
        <f t="shared" ca="1" si="69"/>
        <v/>
      </c>
      <c r="H235" s="4" t="str">
        <f t="shared" ca="1" si="70"/>
        <v/>
      </c>
      <c r="I235" s="31" t="str">
        <f t="shared" ca="1" si="71"/>
        <v/>
      </c>
      <c r="J235" s="32" t="str">
        <f t="shared" ca="1" si="72"/>
        <v/>
      </c>
      <c r="K235" s="71" t="str">
        <f t="shared" ca="1" si="73"/>
        <v/>
      </c>
      <c r="L235" s="31" t="str">
        <f t="shared" ca="1" si="74"/>
        <v/>
      </c>
      <c r="M235" s="32" t="str">
        <f t="shared" ca="1" si="75"/>
        <v/>
      </c>
      <c r="N235" s="77" t="str">
        <f t="shared" ca="1" si="76"/>
        <v/>
      </c>
      <c r="X235" s="163" t="str">
        <f t="shared" si="61"/>
        <v/>
      </c>
      <c r="Y235" s="163" t="str">
        <f t="shared" si="62"/>
        <v/>
      </c>
    </row>
    <row r="236" spans="1:25">
      <c r="A236" s="164" t="str">
        <f t="shared" ca="1" si="64"/>
        <v/>
      </c>
      <c r="B236" s="44" t="str">
        <f t="shared" ca="1" si="65"/>
        <v/>
      </c>
      <c r="C236" s="31" t="str">
        <f t="shared" ca="1" si="63"/>
        <v/>
      </c>
      <c r="D236" s="32" t="str">
        <f t="shared" ca="1" si="66"/>
        <v/>
      </c>
      <c r="E236" s="71" t="str">
        <f t="shared" ca="1" si="67"/>
        <v/>
      </c>
      <c r="F236" s="31" t="str">
        <f t="shared" ca="1" si="68"/>
        <v/>
      </c>
      <c r="G236" s="32" t="str">
        <f t="shared" ca="1" si="69"/>
        <v/>
      </c>
      <c r="H236" s="4" t="str">
        <f t="shared" ca="1" si="70"/>
        <v/>
      </c>
      <c r="I236" s="31" t="str">
        <f t="shared" ca="1" si="71"/>
        <v/>
      </c>
      <c r="J236" s="32" t="str">
        <f t="shared" ca="1" si="72"/>
        <v/>
      </c>
      <c r="K236" s="71" t="str">
        <f t="shared" ca="1" si="73"/>
        <v/>
      </c>
      <c r="L236" s="31" t="str">
        <f t="shared" ca="1" si="74"/>
        <v/>
      </c>
      <c r="M236" s="32" t="str">
        <f t="shared" ca="1" si="75"/>
        <v/>
      </c>
      <c r="N236" s="77" t="str">
        <f t="shared" ca="1" si="76"/>
        <v/>
      </c>
      <c r="X236" s="163" t="str">
        <f t="shared" si="61"/>
        <v/>
      </c>
      <c r="Y236" s="163" t="str">
        <f t="shared" si="62"/>
        <v/>
      </c>
    </row>
    <row r="237" spans="1:25">
      <c r="A237" s="164" t="str">
        <f t="shared" ca="1" si="64"/>
        <v/>
      </c>
      <c r="B237" s="44" t="str">
        <f t="shared" ca="1" si="65"/>
        <v/>
      </c>
      <c r="C237" s="31" t="str">
        <f t="shared" ca="1" si="63"/>
        <v/>
      </c>
      <c r="D237" s="32" t="str">
        <f t="shared" ca="1" si="66"/>
        <v/>
      </c>
      <c r="E237" s="71" t="str">
        <f t="shared" ca="1" si="67"/>
        <v/>
      </c>
      <c r="F237" s="31" t="str">
        <f t="shared" ca="1" si="68"/>
        <v/>
      </c>
      <c r="G237" s="32" t="str">
        <f t="shared" ca="1" si="69"/>
        <v/>
      </c>
      <c r="H237" s="4" t="str">
        <f t="shared" ca="1" si="70"/>
        <v/>
      </c>
      <c r="I237" s="31" t="str">
        <f t="shared" ca="1" si="71"/>
        <v/>
      </c>
      <c r="J237" s="32" t="str">
        <f t="shared" ca="1" si="72"/>
        <v/>
      </c>
      <c r="K237" s="71" t="str">
        <f t="shared" ca="1" si="73"/>
        <v/>
      </c>
      <c r="L237" s="31" t="str">
        <f t="shared" ca="1" si="74"/>
        <v/>
      </c>
      <c r="M237" s="32" t="str">
        <f t="shared" ca="1" si="75"/>
        <v/>
      </c>
      <c r="N237" s="77" t="str">
        <f t="shared" ca="1" si="76"/>
        <v/>
      </c>
      <c r="X237" s="163" t="str">
        <f t="shared" si="61"/>
        <v/>
      </c>
      <c r="Y237" s="163" t="str">
        <f t="shared" si="62"/>
        <v/>
      </c>
    </row>
    <row r="238" spans="1:25">
      <c r="A238" s="164" t="str">
        <f t="shared" ca="1" si="64"/>
        <v/>
      </c>
      <c r="B238" s="44" t="str">
        <f t="shared" ca="1" si="65"/>
        <v/>
      </c>
      <c r="C238" s="31" t="str">
        <f t="shared" ca="1" si="63"/>
        <v/>
      </c>
      <c r="D238" s="32" t="str">
        <f t="shared" ca="1" si="66"/>
        <v/>
      </c>
      <c r="E238" s="71" t="str">
        <f t="shared" ca="1" si="67"/>
        <v/>
      </c>
      <c r="F238" s="31" t="str">
        <f t="shared" ca="1" si="68"/>
        <v/>
      </c>
      <c r="G238" s="32" t="str">
        <f t="shared" ca="1" si="69"/>
        <v/>
      </c>
      <c r="H238" s="4" t="str">
        <f t="shared" ca="1" si="70"/>
        <v/>
      </c>
      <c r="I238" s="31" t="str">
        <f t="shared" ca="1" si="71"/>
        <v/>
      </c>
      <c r="J238" s="32" t="str">
        <f t="shared" ca="1" si="72"/>
        <v/>
      </c>
      <c r="K238" s="71" t="str">
        <f t="shared" ca="1" si="73"/>
        <v/>
      </c>
      <c r="L238" s="31" t="str">
        <f t="shared" ca="1" si="74"/>
        <v/>
      </c>
      <c r="M238" s="32" t="str">
        <f t="shared" ca="1" si="75"/>
        <v/>
      </c>
      <c r="N238" s="77" t="str">
        <f t="shared" ca="1" si="76"/>
        <v/>
      </c>
      <c r="X238" s="163" t="str">
        <f t="shared" si="61"/>
        <v/>
      </c>
      <c r="Y238" s="163" t="str">
        <f t="shared" si="62"/>
        <v/>
      </c>
    </row>
    <row r="239" spans="1:25">
      <c r="A239" s="164" t="str">
        <f t="shared" ca="1" si="64"/>
        <v/>
      </c>
      <c r="B239" s="44" t="str">
        <f t="shared" ca="1" si="65"/>
        <v/>
      </c>
      <c r="C239" s="31" t="str">
        <f t="shared" ca="1" si="63"/>
        <v/>
      </c>
      <c r="D239" s="32" t="str">
        <f t="shared" ca="1" si="66"/>
        <v/>
      </c>
      <c r="E239" s="71" t="str">
        <f t="shared" ca="1" si="67"/>
        <v/>
      </c>
      <c r="F239" s="31" t="str">
        <f t="shared" ca="1" si="68"/>
        <v/>
      </c>
      <c r="G239" s="32" t="str">
        <f t="shared" ca="1" si="69"/>
        <v/>
      </c>
      <c r="H239" s="4" t="str">
        <f t="shared" ca="1" si="70"/>
        <v/>
      </c>
      <c r="I239" s="31" t="str">
        <f t="shared" ca="1" si="71"/>
        <v/>
      </c>
      <c r="J239" s="32" t="str">
        <f t="shared" ca="1" si="72"/>
        <v/>
      </c>
      <c r="K239" s="71" t="str">
        <f t="shared" ca="1" si="73"/>
        <v/>
      </c>
      <c r="L239" s="31" t="str">
        <f t="shared" ca="1" si="74"/>
        <v/>
      </c>
      <c r="M239" s="32" t="str">
        <f t="shared" ca="1" si="75"/>
        <v/>
      </c>
      <c r="N239" s="77" t="str">
        <f t="shared" ca="1" si="76"/>
        <v/>
      </c>
      <c r="X239" s="163" t="str">
        <f t="shared" si="61"/>
        <v/>
      </c>
      <c r="Y239" s="163" t="str">
        <f t="shared" si="62"/>
        <v/>
      </c>
    </row>
    <row r="240" spans="1:25">
      <c r="A240" s="164" t="str">
        <f t="shared" ca="1" si="64"/>
        <v/>
      </c>
      <c r="B240" s="44" t="str">
        <f t="shared" ca="1" si="65"/>
        <v/>
      </c>
      <c r="C240" s="31" t="str">
        <f t="shared" ca="1" si="63"/>
        <v/>
      </c>
      <c r="D240" s="32" t="str">
        <f t="shared" ca="1" si="66"/>
        <v/>
      </c>
      <c r="E240" s="71" t="str">
        <f t="shared" ca="1" si="67"/>
        <v/>
      </c>
      <c r="F240" s="31" t="str">
        <f t="shared" ca="1" si="68"/>
        <v/>
      </c>
      <c r="G240" s="32" t="str">
        <f t="shared" ca="1" si="69"/>
        <v/>
      </c>
      <c r="H240" s="4" t="str">
        <f t="shared" ca="1" si="70"/>
        <v/>
      </c>
      <c r="I240" s="31" t="str">
        <f t="shared" ca="1" si="71"/>
        <v/>
      </c>
      <c r="J240" s="32" t="str">
        <f t="shared" ca="1" si="72"/>
        <v/>
      </c>
      <c r="K240" s="71" t="str">
        <f t="shared" ca="1" si="73"/>
        <v/>
      </c>
      <c r="L240" s="31" t="str">
        <f t="shared" ca="1" si="74"/>
        <v/>
      </c>
      <c r="M240" s="32" t="str">
        <f t="shared" ca="1" si="75"/>
        <v/>
      </c>
      <c r="N240" s="77" t="str">
        <f t="shared" ca="1" si="76"/>
        <v/>
      </c>
      <c r="X240" s="163" t="str">
        <f t="shared" si="61"/>
        <v/>
      </c>
      <c r="Y240" s="163" t="str">
        <f t="shared" si="62"/>
        <v/>
      </c>
    </row>
    <row r="241" spans="1:25">
      <c r="A241" s="164" t="str">
        <f t="shared" ca="1" si="64"/>
        <v/>
      </c>
      <c r="B241" s="44" t="str">
        <f t="shared" ca="1" si="65"/>
        <v/>
      </c>
      <c r="C241" s="31" t="str">
        <f t="shared" ca="1" si="63"/>
        <v/>
      </c>
      <c r="D241" s="32" t="str">
        <f t="shared" ca="1" si="66"/>
        <v/>
      </c>
      <c r="E241" s="71" t="str">
        <f t="shared" ca="1" si="67"/>
        <v/>
      </c>
      <c r="F241" s="31" t="str">
        <f t="shared" ca="1" si="68"/>
        <v/>
      </c>
      <c r="G241" s="32" t="str">
        <f t="shared" ca="1" si="69"/>
        <v/>
      </c>
      <c r="H241" s="4" t="str">
        <f t="shared" ca="1" si="70"/>
        <v/>
      </c>
      <c r="I241" s="31" t="str">
        <f t="shared" ca="1" si="71"/>
        <v/>
      </c>
      <c r="J241" s="32" t="str">
        <f t="shared" ca="1" si="72"/>
        <v/>
      </c>
      <c r="K241" s="71" t="str">
        <f t="shared" ca="1" si="73"/>
        <v/>
      </c>
      <c r="L241" s="31" t="str">
        <f t="shared" ca="1" si="74"/>
        <v/>
      </c>
      <c r="M241" s="32" t="str">
        <f t="shared" ca="1" si="75"/>
        <v/>
      </c>
      <c r="N241" s="77" t="str">
        <f t="shared" ca="1" si="76"/>
        <v/>
      </c>
      <c r="X241" s="163" t="str">
        <f t="shared" si="61"/>
        <v/>
      </c>
      <c r="Y241" s="163" t="str">
        <f t="shared" si="62"/>
        <v/>
      </c>
    </row>
    <row r="242" spans="1:25">
      <c r="A242" s="164" t="str">
        <f t="shared" ca="1" si="64"/>
        <v/>
      </c>
      <c r="B242" s="44" t="str">
        <f t="shared" ca="1" si="65"/>
        <v/>
      </c>
      <c r="C242" s="31" t="str">
        <f t="shared" ca="1" si="63"/>
        <v/>
      </c>
      <c r="D242" s="32" t="str">
        <f t="shared" ca="1" si="66"/>
        <v/>
      </c>
      <c r="E242" s="71" t="str">
        <f t="shared" ca="1" si="67"/>
        <v/>
      </c>
      <c r="F242" s="31" t="str">
        <f t="shared" ca="1" si="68"/>
        <v/>
      </c>
      <c r="G242" s="32" t="str">
        <f t="shared" ca="1" si="69"/>
        <v/>
      </c>
      <c r="H242" s="4" t="str">
        <f t="shared" ca="1" si="70"/>
        <v/>
      </c>
      <c r="I242" s="31" t="str">
        <f t="shared" ca="1" si="71"/>
        <v/>
      </c>
      <c r="J242" s="32" t="str">
        <f t="shared" ca="1" si="72"/>
        <v/>
      </c>
      <c r="K242" s="71" t="str">
        <f t="shared" ca="1" si="73"/>
        <v/>
      </c>
      <c r="L242" s="31" t="str">
        <f t="shared" ca="1" si="74"/>
        <v/>
      </c>
      <c r="M242" s="32" t="str">
        <f t="shared" ca="1" si="75"/>
        <v/>
      </c>
      <c r="N242" s="77" t="str">
        <f t="shared" ca="1" si="76"/>
        <v/>
      </c>
      <c r="X242" s="163" t="str">
        <f t="shared" si="61"/>
        <v/>
      </c>
      <c r="Y242" s="163" t="str">
        <f t="shared" si="62"/>
        <v/>
      </c>
    </row>
    <row r="243" spans="1:25">
      <c r="A243" s="164" t="str">
        <f t="shared" ca="1" si="64"/>
        <v/>
      </c>
      <c r="B243" s="44" t="str">
        <f t="shared" ca="1" si="65"/>
        <v/>
      </c>
      <c r="C243" s="31" t="str">
        <f t="shared" ca="1" si="63"/>
        <v/>
      </c>
      <c r="D243" s="32" t="str">
        <f t="shared" ca="1" si="66"/>
        <v/>
      </c>
      <c r="E243" s="71" t="str">
        <f t="shared" ca="1" si="67"/>
        <v/>
      </c>
      <c r="F243" s="31" t="str">
        <f t="shared" ca="1" si="68"/>
        <v/>
      </c>
      <c r="G243" s="32" t="str">
        <f t="shared" ca="1" si="69"/>
        <v/>
      </c>
      <c r="H243" s="4" t="str">
        <f t="shared" ca="1" si="70"/>
        <v/>
      </c>
      <c r="I243" s="31" t="str">
        <f t="shared" ca="1" si="71"/>
        <v/>
      </c>
      <c r="J243" s="32" t="str">
        <f t="shared" ca="1" si="72"/>
        <v/>
      </c>
      <c r="K243" s="71" t="str">
        <f t="shared" ca="1" si="73"/>
        <v/>
      </c>
      <c r="L243" s="31" t="str">
        <f t="shared" ca="1" si="74"/>
        <v/>
      </c>
      <c r="M243" s="32" t="str">
        <f t="shared" ca="1" si="75"/>
        <v/>
      </c>
      <c r="N243" s="77" t="str">
        <f t="shared" ca="1" si="76"/>
        <v/>
      </c>
      <c r="X243" s="163" t="str">
        <f t="shared" si="61"/>
        <v/>
      </c>
      <c r="Y243" s="163" t="str">
        <f t="shared" si="62"/>
        <v/>
      </c>
    </row>
    <row r="244" spans="1:25">
      <c r="A244" s="164" t="str">
        <f t="shared" ca="1" si="64"/>
        <v/>
      </c>
      <c r="B244" s="44" t="str">
        <f t="shared" ca="1" si="65"/>
        <v/>
      </c>
      <c r="C244" s="31" t="str">
        <f t="shared" ca="1" si="63"/>
        <v/>
      </c>
      <c r="D244" s="32" t="str">
        <f t="shared" ca="1" si="66"/>
        <v/>
      </c>
      <c r="E244" s="71" t="str">
        <f t="shared" ca="1" si="67"/>
        <v/>
      </c>
      <c r="F244" s="31" t="str">
        <f t="shared" ca="1" si="68"/>
        <v/>
      </c>
      <c r="G244" s="32" t="str">
        <f t="shared" ca="1" si="69"/>
        <v/>
      </c>
      <c r="H244" s="4" t="str">
        <f t="shared" ca="1" si="70"/>
        <v/>
      </c>
      <c r="I244" s="31" t="str">
        <f t="shared" ca="1" si="71"/>
        <v/>
      </c>
      <c r="J244" s="32" t="str">
        <f t="shared" ca="1" si="72"/>
        <v/>
      </c>
      <c r="K244" s="71" t="str">
        <f t="shared" ca="1" si="73"/>
        <v/>
      </c>
      <c r="L244" s="31" t="str">
        <f t="shared" ca="1" si="74"/>
        <v/>
      </c>
      <c r="M244" s="32" t="str">
        <f t="shared" ca="1" si="75"/>
        <v/>
      </c>
      <c r="N244" s="77" t="str">
        <f t="shared" ca="1" si="76"/>
        <v/>
      </c>
      <c r="X244" s="163" t="str">
        <f t="shared" si="61"/>
        <v/>
      </c>
      <c r="Y244" s="163" t="str">
        <f t="shared" si="62"/>
        <v/>
      </c>
    </row>
    <row r="245" spans="1:25">
      <c r="A245" s="164" t="str">
        <f t="shared" ca="1" si="64"/>
        <v/>
      </c>
      <c r="B245" s="44" t="str">
        <f t="shared" ca="1" si="65"/>
        <v/>
      </c>
      <c r="C245" s="31" t="str">
        <f t="shared" ca="1" si="63"/>
        <v/>
      </c>
      <c r="D245" s="32" t="str">
        <f t="shared" ca="1" si="66"/>
        <v/>
      </c>
      <c r="E245" s="71" t="str">
        <f t="shared" ca="1" si="67"/>
        <v/>
      </c>
      <c r="F245" s="31" t="str">
        <f t="shared" ca="1" si="68"/>
        <v/>
      </c>
      <c r="G245" s="32" t="str">
        <f t="shared" ca="1" si="69"/>
        <v/>
      </c>
      <c r="H245" s="4" t="str">
        <f t="shared" ca="1" si="70"/>
        <v/>
      </c>
      <c r="I245" s="31" t="str">
        <f t="shared" ca="1" si="71"/>
        <v/>
      </c>
      <c r="J245" s="32" t="str">
        <f t="shared" ca="1" si="72"/>
        <v/>
      </c>
      <c r="K245" s="71" t="str">
        <f t="shared" ca="1" si="73"/>
        <v/>
      </c>
      <c r="L245" s="31" t="str">
        <f t="shared" ca="1" si="74"/>
        <v/>
      </c>
      <c r="M245" s="32" t="str">
        <f t="shared" ca="1" si="75"/>
        <v/>
      </c>
      <c r="N245" s="77" t="str">
        <f t="shared" ca="1" si="76"/>
        <v/>
      </c>
      <c r="X245" s="163" t="str">
        <f t="shared" si="61"/>
        <v/>
      </c>
      <c r="Y245" s="163" t="str">
        <f t="shared" si="62"/>
        <v/>
      </c>
    </row>
    <row r="246" spans="1:25">
      <c r="A246" s="164" t="str">
        <f t="shared" ca="1" si="64"/>
        <v/>
      </c>
      <c r="B246" s="44" t="str">
        <f t="shared" ca="1" si="65"/>
        <v/>
      </c>
      <c r="C246" s="31" t="str">
        <f t="shared" ca="1" si="63"/>
        <v/>
      </c>
      <c r="D246" s="32" t="str">
        <f t="shared" ca="1" si="66"/>
        <v/>
      </c>
      <c r="E246" s="71" t="str">
        <f t="shared" ca="1" si="67"/>
        <v/>
      </c>
      <c r="F246" s="31" t="str">
        <f t="shared" ca="1" si="68"/>
        <v/>
      </c>
      <c r="G246" s="32" t="str">
        <f t="shared" ca="1" si="69"/>
        <v/>
      </c>
      <c r="H246" s="4" t="str">
        <f t="shared" ca="1" si="70"/>
        <v/>
      </c>
      <c r="I246" s="31" t="str">
        <f t="shared" ca="1" si="71"/>
        <v/>
      </c>
      <c r="J246" s="32" t="str">
        <f t="shared" ca="1" si="72"/>
        <v/>
      </c>
      <c r="K246" s="71" t="str">
        <f t="shared" ca="1" si="73"/>
        <v/>
      </c>
      <c r="L246" s="31" t="str">
        <f t="shared" ca="1" si="74"/>
        <v/>
      </c>
      <c r="M246" s="32" t="str">
        <f t="shared" ca="1" si="75"/>
        <v/>
      </c>
      <c r="N246" s="77" t="str">
        <f t="shared" ca="1" si="76"/>
        <v/>
      </c>
      <c r="X246" s="163" t="str">
        <f t="shared" si="61"/>
        <v/>
      </c>
      <c r="Y246" s="163" t="str">
        <f t="shared" si="62"/>
        <v/>
      </c>
    </row>
    <row r="247" spans="1:25">
      <c r="A247" s="164" t="str">
        <f t="shared" ca="1" si="64"/>
        <v/>
      </c>
      <c r="B247" s="44" t="str">
        <f t="shared" ca="1" si="65"/>
        <v/>
      </c>
      <c r="C247" s="31" t="str">
        <f t="shared" ca="1" si="63"/>
        <v/>
      </c>
      <c r="D247" s="32" t="str">
        <f t="shared" ca="1" si="66"/>
        <v/>
      </c>
      <c r="E247" s="71" t="str">
        <f t="shared" ca="1" si="67"/>
        <v/>
      </c>
      <c r="F247" s="31" t="str">
        <f t="shared" ca="1" si="68"/>
        <v/>
      </c>
      <c r="G247" s="32" t="str">
        <f t="shared" ca="1" si="69"/>
        <v/>
      </c>
      <c r="H247" s="4" t="str">
        <f t="shared" ca="1" si="70"/>
        <v/>
      </c>
      <c r="I247" s="31" t="str">
        <f t="shared" ca="1" si="71"/>
        <v/>
      </c>
      <c r="J247" s="32" t="str">
        <f t="shared" ca="1" si="72"/>
        <v/>
      </c>
      <c r="K247" s="71" t="str">
        <f t="shared" ca="1" si="73"/>
        <v/>
      </c>
      <c r="L247" s="31" t="str">
        <f t="shared" ca="1" si="74"/>
        <v/>
      </c>
      <c r="M247" s="32" t="str">
        <f t="shared" ca="1" si="75"/>
        <v/>
      </c>
      <c r="N247" s="77" t="str">
        <f t="shared" ca="1" si="76"/>
        <v/>
      </c>
      <c r="X247" s="163" t="str">
        <f t="shared" si="61"/>
        <v/>
      </c>
      <c r="Y247" s="163" t="str">
        <f t="shared" si="62"/>
        <v/>
      </c>
    </row>
    <row r="248" spans="1:25">
      <c r="A248" s="164" t="str">
        <f t="shared" ca="1" si="64"/>
        <v/>
      </c>
      <c r="B248" s="44" t="str">
        <f t="shared" ca="1" si="65"/>
        <v/>
      </c>
      <c r="C248" s="31" t="str">
        <f t="shared" ca="1" si="63"/>
        <v/>
      </c>
      <c r="D248" s="32" t="str">
        <f t="shared" ca="1" si="66"/>
        <v/>
      </c>
      <c r="E248" s="71" t="str">
        <f t="shared" ca="1" si="67"/>
        <v/>
      </c>
      <c r="F248" s="31" t="str">
        <f t="shared" ca="1" si="68"/>
        <v/>
      </c>
      <c r="G248" s="32" t="str">
        <f t="shared" ca="1" si="69"/>
        <v/>
      </c>
      <c r="H248" s="4" t="str">
        <f t="shared" ca="1" si="70"/>
        <v/>
      </c>
      <c r="I248" s="31" t="str">
        <f t="shared" ca="1" si="71"/>
        <v/>
      </c>
      <c r="J248" s="32" t="str">
        <f t="shared" ca="1" si="72"/>
        <v/>
      </c>
      <c r="K248" s="71" t="str">
        <f t="shared" ca="1" si="73"/>
        <v/>
      </c>
      <c r="L248" s="31" t="str">
        <f t="shared" ca="1" si="74"/>
        <v/>
      </c>
      <c r="M248" s="32" t="str">
        <f t="shared" ca="1" si="75"/>
        <v/>
      </c>
      <c r="N248" s="77" t="str">
        <f t="shared" ca="1" si="76"/>
        <v/>
      </c>
      <c r="X248" s="163" t="str">
        <f t="shared" si="61"/>
        <v/>
      </c>
      <c r="Y248" s="163" t="str">
        <f t="shared" si="62"/>
        <v/>
      </c>
    </row>
    <row r="249" spans="1:25">
      <c r="A249" s="164" t="str">
        <f t="shared" ca="1" si="64"/>
        <v/>
      </c>
      <c r="B249" s="44" t="str">
        <f t="shared" ca="1" si="65"/>
        <v/>
      </c>
      <c r="C249" s="31" t="str">
        <f t="shared" ca="1" si="63"/>
        <v/>
      </c>
      <c r="D249" s="32" t="str">
        <f t="shared" ca="1" si="66"/>
        <v/>
      </c>
      <c r="E249" s="71" t="str">
        <f t="shared" ca="1" si="67"/>
        <v/>
      </c>
      <c r="F249" s="31" t="str">
        <f t="shared" ca="1" si="68"/>
        <v/>
      </c>
      <c r="G249" s="32" t="str">
        <f t="shared" ca="1" si="69"/>
        <v/>
      </c>
      <c r="H249" s="4" t="str">
        <f t="shared" ca="1" si="70"/>
        <v/>
      </c>
      <c r="I249" s="31" t="str">
        <f t="shared" ca="1" si="71"/>
        <v/>
      </c>
      <c r="J249" s="32" t="str">
        <f t="shared" ca="1" si="72"/>
        <v/>
      </c>
      <c r="K249" s="71" t="str">
        <f t="shared" ca="1" si="73"/>
        <v/>
      </c>
      <c r="L249" s="31" t="str">
        <f t="shared" ca="1" si="74"/>
        <v/>
      </c>
      <c r="M249" s="32" t="str">
        <f t="shared" ca="1" si="75"/>
        <v/>
      </c>
      <c r="N249" s="77" t="str">
        <f t="shared" ca="1" si="76"/>
        <v/>
      </c>
      <c r="X249" s="163" t="str">
        <f t="shared" si="61"/>
        <v/>
      </c>
      <c r="Y249" s="163" t="str">
        <f t="shared" si="62"/>
        <v/>
      </c>
    </row>
    <row r="250" spans="1:25">
      <c r="A250" s="164" t="str">
        <f t="shared" ca="1" si="64"/>
        <v/>
      </c>
      <c r="B250" s="44" t="str">
        <f t="shared" ca="1" si="65"/>
        <v/>
      </c>
      <c r="C250" s="31" t="str">
        <f t="shared" ca="1" si="63"/>
        <v/>
      </c>
      <c r="D250" s="32" t="str">
        <f t="shared" ca="1" si="66"/>
        <v/>
      </c>
      <c r="E250" s="71" t="str">
        <f t="shared" ca="1" si="67"/>
        <v/>
      </c>
      <c r="F250" s="31" t="str">
        <f t="shared" ca="1" si="68"/>
        <v/>
      </c>
      <c r="G250" s="32" t="str">
        <f t="shared" ca="1" si="69"/>
        <v/>
      </c>
      <c r="H250" s="4" t="str">
        <f t="shared" ca="1" si="70"/>
        <v/>
      </c>
      <c r="I250" s="31" t="str">
        <f t="shared" ca="1" si="71"/>
        <v/>
      </c>
      <c r="J250" s="32" t="str">
        <f t="shared" ca="1" si="72"/>
        <v/>
      </c>
      <c r="K250" s="71" t="str">
        <f t="shared" ca="1" si="73"/>
        <v/>
      </c>
      <c r="L250" s="31" t="str">
        <f t="shared" ca="1" si="74"/>
        <v/>
      </c>
      <c r="M250" s="32" t="str">
        <f t="shared" ca="1" si="75"/>
        <v/>
      </c>
      <c r="N250" s="77" t="str">
        <f t="shared" ca="1" si="76"/>
        <v/>
      </c>
      <c r="X250" s="163" t="str">
        <f t="shared" si="61"/>
        <v/>
      </c>
      <c r="Y250" s="163" t="str">
        <f t="shared" si="62"/>
        <v/>
      </c>
    </row>
    <row r="251" spans="1:25">
      <c r="A251" s="164" t="str">
        <f t="shared" ca="1" si="64"/>
        <v/>
      </c>
      <c r="B251" s="44" t="str">
        <f t="shared" ca="1" si="65"/>
        <v/>
      </c>
      <c r="C251" s="31" t="str">
        <f t="shared" ca="1" si="63"/>
        <v/>
      </c>
      <c r="D251" s="32" t="str">
        <f t="shared" ca="1" si="66"/>
        <v/>
      </c>
      <c r="E251" s="71" t="str">
        <f t="shared" ca="1" si="67"/>
        <v/>
      </c>
      <c r="F251" s="31" t="str">
        <f t="shared" ca="1" si="68"/>
        <v/>
      </c>
      <c r="G251" s="32" t="str">
        <f t="shared" ca="1" si="69"/>
        <v/>
      </c>
      <c r="H251" s="4" t="str">
        <f t="shared" ca="1" si="70"/>
        <v/>
      </c>
      <c r="I251" s="31" t="str">
        <f t="shared" ca="1" si="71"/>
        <v/>
      </c>
      <c r="J251" s="32" t="str">
        <f t="shared" ca="1" si="72"/>
        <v/>
      </c>
      <c r="K251" s="71" t="str">
        <f t="shared" ca="1" si="73"/>
        <v/>
      </c>
      <c r="L251" s="31" t="str">
        <f t="shared" ca="1" si="74"/>
        <v/>
      </c>
      <c r="M251" s="32" t="str">
        <f t="shared" ca="1" si="75"/>
        <v/>
      </c>
      <c r="N251" s="77" t="str">
        <f t="shared" ca="1" si="76"/>
        <v/>
      </c>
      <c r="X251" s="163" t="str">
        <f t="shared" si="61"/>
        <v/>
      </c>
      <c r="Y251" s="163" t="str">
        <f t="shared" si="62"/>
        <v/>
      </c>
    </row>
    <row r="252" spans="1:25">
      <c r="A252" s="164" t="str">
        <f t="shared" ca="1" si="64"/>
        <v/>
      </c>
      <c r="B252" s="44" t="str">
        <f t="shared" ca="1" si="65"/>
        <v/>
      </c>
      <c r="C252" s="31" t="str">
        <f t="shared" ca="1" si="63"/>
        <v/>
      </c>
      <c r="D252" s="32" t="str">
        <f t="shared" ca="1" si="66"/>
        <v/>
      </c>
      <c r="E252" s="71" t="str">
        <f t="shared" ca="1" si="67"/>
        <v/>
      </c>
      <c r="F252" s="31" t="str">
        <f t="shared" ca="1" si="68"/>
        <v/>
      </c>
      <c r="G252" s="32" t="str">
        <f t="shared" ca="1" si="69"/>
        <v/>
      </c>
      <c r="H252" s="4" t="str">
        <f t="shared" ca="1" si="70"/>
        <v/>
      </c>
      <c r="I252" s="31" t="str">
        <f t="shared" ca="1" si="71"/>
        <v/>
      </c>
      <c r="J252" s="32" t="str">
        <f t="shared" ca="1" si="72"/>
        <v/>
      </c>
      <c r="K252" s="71" t="str">
        <f t="shared" ca="1" si="73"/>
        <v/>
      </c>
      <c r="L252" s="31" t="str">
        <f t="shared" ca="1" si="74"/>
        <v/>
      </c>
      <c r="M252" s="32" t="str">
        <f t="shared" ca="1" si="75"/>
        <v/>
      </c>
      <c r="N252" s="77" t="str">
        <f t="shared" ca="1" si="76"/>
        <v/>
      </c>
      <c r="X252" s="163" t="str">
        <f t="shared" si="61"/>
        <v/>
      </c>
      <c r="Y252" s="163" t="str">
        <f t="shared" si="62"/>
        <v/>
      </c>
    </row>
    <row r="253" spans="1:25">
      <c r="A253" s="164" t="str">
        <f t="shared" ca="1" si="64"/>
        <v/>
      </c>
      <c r="B253" s="44" t="str">
        <f t="shared" ca="1" si="65"/>
        <v/>
      </c>
      <c r="C253" s="31" t="str">
        <f t="shared" ca="1" si="63"/>
        <v/>
      </c>
      <c r="D253" s="32" t="str">
        <f t="shared" ca="1" si="66"/>
        <v/>
      </c>
      <c r="E253" s="71" t="str">
        <f t="shared" ca="1" si="67"/>
        <v/>
      </c>
      <c r="F253" s="31" t="str">
        <f t="shared" ca="1" si="68"/>
        <v/>
      </c>
      <c r="G253" s="32" t="str">
        <f t="shared" ca="1" si="69"/>
        <v/>
      </c>
      <c r="H253" s="4" t="str">
        <f t="shared" ca="1" si="70"/>
        <v/>
      </c>
      <c r="I253" s="31" t="str">
        <f t="shared" ca="1" si="71"/>
        <v/>
      </c>
      <c r="J253" s="32" t="str">
        <f t="shared" ca="1" si="72"/>
        <v/>
      </c>
      <c r="K253" s="71" t="str">
        <f t="shared" ca="1" si="73"/>
        <v/>
      </c>
      <c r="L253" s="31" t="str">
        <f t="shared" ca="1" si="74"/>
        <v/>
      </c>
      <c r="M253" s="32" t="str">
        <f t="shared" ca="1" si="75"/>
        <v/>
      </c>
      <c r="N253" s="77" t="str">
        <f t="shared" ca="1" si="76"/>
        <v/>
      </c>
      <c r="X253" s="163" t="str">
        <f t="shared" si="61"/>
        <v/>
      </c>
      <c r="Y253" s="163" t="str">
        <f t="shared" si="62"/>
        <v/>
      </c>
    </row>
    <row r="254" spans="1:25">
      <c r="A254" s="164" t="str">
        <f t="shared" ca="1" si="64"/>
        <v/>
      </c>
      <c r="B254" s="44" t="str">
        <f t="shared" ca="1" si="65"/>
        <v/>
      </c>
      <c r="C254" s="31" t="str">
        <f t="shared" ca="1" si="63"/>
        <v/>
      </c>
      <c r="D254" s="32" t="str">
        <f t="shared" ca="1" si="66"/>
        <v/>
      </c>
      <c r="E254" s="71" t="str">
        <f t="shared" ca="1" si="67"/>
        <v/>
      </c>
      <c r="F254" s="31" t="str">
        <f t="shared" ca="1" si="68"/>
        <v/>
      </c>
      <c r="G254" s="32" t="str">
        <f t="shared" ca="1" si="69"/>
        <v/>
      </c>
      <c r="H254" s="4" t="str">
        <f t="shared" ca="1" si="70"/>
        <v/>
      </c>
      <c r="I254" s="31" t="str">
        <f t="shared" ca="1" si="71"/>
        <v/>
      </c>
      <c r="J254" s="32" t="str">
        <f t="shared" ca="1" si="72"/>
        <v/>
      </c>
      <c r="K254" s="71" t="str">
        <f t="shared" ca="1" si="73"/>
        <v/>
      </c>
      <c r="L254" s="31" t="str">
        <f t="shared" ca="1" si="74"/>
        <v/>
      </c>
      <c r="M254" s="32" t="str">
        <f t="shared" ca="1" si="75"/>
        <v/>
      </c>
      <c r="N254" s="77" t="str">
        <f t="shared" ca="1" si="76"/>
        <v/>
      </c>
      <c r="X254" s="163" t="str">
        <f t="shared" si="61"/>
        <v/>
      </c>
      <c r="Y254" s="163" t="str">
        <f t="shared" si="62"/>
        <v/>
      </c>
    </row>
    <row r="255" spans="1:25">
      <c r="A255" s="164" t="str">
        <f t="shared" ca="1" si="64"/>
        <v/>
      </c>
      <c r="B255" s="44" t="str">
        <f t="shared" ca="1" si="65"/>
        <v/>
      </c>
      <c r="C255" s="31" t="str">
        <f t="shared" ca="1" si="63"/>
        <v/>
      </c>
      <c r="D255" s="32" t="str">
        <f t="shared" ca="1" si="66"/>
        <v/>
      </c>
      <c r="E255" s="71" t="str">
        <f t="shared" ca="1" si="67"/>
        <v/>
      </c>
      <c r="F255" s="31" t="str">
        <f t="shared" ca="1" si="68"/>
        <v/>
      </c>
      <c r="G255" s="32" t="str">
        <f t="shared" ca="1" si="69"/>
        <v/>
      </c>
      <c r="H255" s="4" t="str">
        <f t="shared" ca="1" si="70"/>
        <v/>
      </c>
      <c r="I255" s="31" t="str">
        <f t="shared" ca="1" si="71"/>
        <v/>
      </c>
      <c r="J255" s="32" t="str">
        <f t="shared" ca="1" si="72"/>
        <v/>
      </c>
      <c r="K255" s="71" t="str">
        <f t="shared" ca="1" si="73"/>
        <v/>
      </c>
      <c r="L255" s="31" t="str">
        <f t="shared" ca="1" si="74"/>
        <v/>
      </c>
      <c r="M255" s="32" t="str">
        <f t="shared" ca="1" si="75"/>
        <v/>
      </c>
      <c r="N255" s="77" t="str">
        <f t="shared" ca="1" si="76"/>
        <v/>
      </c>
      <c r="X255" s="163" t="str">
        <f t="shared" si="61"/>
        <v/>
      </c>
      <c r="Y255" s="163" t="str">
        <f t="shared" si="62"/>
        <v/>
      </c>
    </row>
    <row r="256" spans="1:25">
      <c r="A256" s="164" t="str">
        <f t="shared" ca="1" si="64"/>
        <v/>
      </c>
      <c r="B256" s="44" t="str">
        <f t="shared" ca="1" si="65"/>
        <v/>
      </c>
      <c r="C256" s="31" t="str">
        <f t="shared" ca="1" si="63"/>
        <v/>
      </c>
      <c r="D256" s="32" t="str">
        <f t="shared" ca="1" si="66"/>
        <v/>
      </c>
      <c r="E256" s="71" t="str">
        <f t="shared" ca="1" si="67"/>
        <v/>
      </c>
      <c r="F256" s="31" t="str">
        <f t="shared" ca="1" si="68"/>
        <v/>
      </c>
      <c r="G256" s="32" t="str">
        <f t="shared" ca="1" si="69"/>
        <v/>
      </c>
      <c r="H256" s="4" t="str">
        <f t="shared" ca="1" si="70"/>
        <v/>
      </c>
      <c r="I256" s="31" t="str">
        <f t="shared" ca="1" si="71"/>
        <v/>
      </c>
      <c r="J256" s="32" t="str">
        <f t="shared" ca="1" si="72"/>
        <v/>
      </c>
      <c r="K256" s="71" t="str">
        <f t="shared" ca="1" si="73"/>
        <v/>
      </c>
      <c r="L256" s="31" t="str">
        <f t="shared" ca="1" si="74"/>
        <v/>
      </c>
      <c r="M256" s="32" t="str">
        <f t="shared" ca="1" si="75"/>
        <v/>
      </c>
      <c r="N256" s="77" t="str">
        <f t="shared" ca="1" si="76"/>
        <v/>
      </c>
      <c r="X256" s="163" t="str">
        <f t="shared" si="61"/>
        <v/>
      </c>
      <c r="Y256" s="163" t="str">
        <f t="shared" si="62"/>
        <v/>
      </c>
    </row>
    <row r="257" spans="1:25">
      <c r="A257" s="164" t="str">
        <f t="shared" ca="1" si="64"/>
        <v/>
      </c>
      <c r="B257" s="44" t="str">
        <f t="shared" ca="1" si="65"/>
        <v/>
      </c>
      <c r="C257" s="31" t="str">
        <f t="shared" ca="1" si="63"/>
        <v/>
      </c>
      <c r="D257" s="32" t="str">
        <f t="shared" ca="1" si="66"/>
        <v/>
      </c>
      <c r="E257" s="71" t="str">
        <f t="shared" ca="1" si="67"/>
        <v/>
      </c>
      <c r="F257" s="31" t="str">
        <f t="shared" ca="1" si="68"/>
        <v/>
      </c>
      <c r="G257" s="32" t="str">
        <f t="shared" ca="1" si="69"/>
        <v/>
      </c>
      <c r="H257" s="4" t="str">
        <f t="shared" ca="1" si="70"/>
        <v/>
      </c>
      <c r="I257" s="31" t="str">
        <f t="shared" ca="1" si="71"/>
        <v/>
      </c>
      <c r="J257" s="32" t="str">
        <f t="shared" ca="1" si="72"/>
        <v/>
      </c>
      <c r="K257" s="71" t="str">
        <f t="shared" ca="1" si="73"/>
        <v/>
      </c>
      <c r="L257" s="31" t="str">
        <f t="shared" ca="1" si="74"/>
        <v/>
      </c>
      <c r="M257" s="32" t="str">
        <f t="shared" ca="1" si="75"/>
        <v/>
      </c>
      <c r="N257" s="77" t="str">
        <f t="shared" ca="1" si="76"/>
        <v/>
      </c>
      <c r="X257" s="163" t="str">
        <f t="shared" si="61"/>
        <v/>
      </c>
      <c r="Y257" s="163" t="str">
        <f t="shared" si="62"/>
        <v/>
      </c>
    </row>
    <row r="258" spans="1:25">
      <c r="A258" s="164" t="str">
        <f t="shared" ca="1" si="64"/>
        <v/>
      </c>
      <c r="B258" s="44" t="str">
        <f t="shared" ca="1" si="65"/>
        <v/>
      </c>
      <c r="C258" s="31" t="str">
        <f t="shared" ca="1" si="63"/>
        <v/>
      </c>
      <c r="D258" s="32" t="str">
        <f t="shared" ca="1" si="66"/>
        <v/>
      </c>
      <c r="E258" s="71" t="str">
        <f t="shared" ca="1" si="67"/>
        <v/>
      </c>
      <c r="F258" s="31" t="str">
        <f t="shared" ca="1" si="68"/>
        <v/>
      </c>
      <c r="G258" s="32" t="str">
        <f t="shared" ca="1" si="69"/>
        <v/>
      </c>
      <c r="H258" s="4" t="str">
        <f t="shared" ca="1" si="70"/>
        <v/>
      </c>
      <c r="I258" s="31" t="str">
        <f t="shared" ca="1" si="71"/>
        <v/>
      </c>
      <c r="J258" s="32" t="str">
        <f t="shared" ca="1" si="72"/>
        <v/>
      </c>
      <c r="K258" s="71" t="str">
        <f t="shared" ca="1" si="73"/>
        <v/>
      </c>
      <c r="L258" s="31" t="str">
        <f t="shared" ca="1" si="74"/>
        <v/>
      </c>
      <c r="M258" s="32" t="str">
        <f t="shared" ca="1" si="75"/>
        <v/>
      </c>
      <c r="N258" s="77" t="str">
        <f t="shared" ca="1" si="76"/>
        <v/>
      </c>
      <c r="X258" s="163" t="str">
        <f t="shared" si="61"/>
        <v/>
      </c>
      <c r="Y258" s="163" t="str">
        <f t="shared" si="62"/>
        <v/>
      </c>
    </row>
    <row r="259" spans="1:25">
      <c r="A259" s="164" t="str">
        <f t="shared" ca="1" si="64"/>
        <v/>
      </c>
      <c r="B259" s="44" t="str">
        <f t="shared" ca="1" si="65"/>
        <v/>
      </c>
      <c r="C259" s="31" t="str">
        <f t="shared" ca="1" si="63"/>
        <v/>
      </c>
      <c r="D259" s="32" t="str">
        <f t="shared" ca="1" si="66"/>
        <v/>
      </c>
      <c r="E259" s="71" t="str">
        <f t="shared" ca="1" si="67"/>
        <v/>
      </c>
      <c r="F259" s="31" t="str">
        <f t="shared" ca="1" si="68"/>
        <v/>
      </c>
      <c r="G259" s="32" t="str">
        <f t="shared" ca="1" si="69"/>
        <v/>
      </c>
      <c r="H259" s="4" t="str">
        <f t="shared" ca="1" si="70"/>
        <v/>
      </c>
      <c r="I259" s="31" t="str">
        <f t="shared" ca="1" si="71"/>
        <v/>
      </c>
      <c r="J259" s="32" t="str">
        <f t="shared" ca="1" si="72"/>
        <v/>
      </c>
      <c r="K259" s="71" t="str">
        <f t="shared" ca="1" si="73"/>
        <v/>
      </c>
      <c r="L259" s="31" t="str">
        <f t="shared" ca="1" si="74"/>
        <v/>
      </c>
      <c r="M259" s="32" t="str">
        <f t="shared" ca="1" si="75"/>
        <v/>
      </c>
      <c r="N259" s="77" t="str">
        <f t="shared" ca="1" si="76"/>
        <v/>
      </c>
      <c r="X259" s="163" t="str">
        <f t="shared" si="61"/>
        <v/>
      </c>
      <c r="Y259" s="163" t="str">
        <f t="shared" si="62"/>
        <v/>
      </c>
    </row>
    <row r="260" spans="1:25">
      <c r="A260" s="164" t="str">
        <f t="shared" ca="1" si="64"/>
        <v/>
      </c>
      <c r="B260" s="44" t="str">
        <f t="shared" ca="1" si="65"/>
        <v/>
      </c>
      <c r="C260" s="31" t="str">
        <f t="shared" ca="1" si="63"/>
        <v/>
      </c>
      <c r="D260" s="32" t="str">
        <f t="shared" ca="1" si="66"/>
        <v/>
      </c>
      <c r="E260" s="71" t="str">
        <f t="shared" ca="1" si="67"/>
        <v/>
      </c>
      <c r="F260" s="31" t="str">
        <f t="shared" ca="1" si="68"/>
        <v/>
      </c>
      <c r="G260" s="32" t="str">
        <f t="shared" ca="1" si="69"/>
        <v/>
      </c>
      <c r="H260" s="4" t="str">
        <f t="shared" ca="1" si="70"/>
        <v/>
      </c>
      <c r="I260" s="31" t="str">
        <f t="shared" ca="1" si="71"/>
        <v/>
      </c>
      <c r="J260" s="32" t="str">
        <f t="shared" ca="1" si="72"/>
        <v/>
      </c>
      <c r="K260" s="71" t="str">
        <f t="shared" ca="1" si="73"/>
        <v/>
      </c>
      <c r="L260" s="31" t="str">
        <f t="shared" ca="1" si="74"/>
        <v/>
      </c>
      <c r="M260" s="32" t="str">
        <f t="shared" ca="1" si="75"/>
        <v/>
      </c>
      <c r="N260" s="77" t="str">
        <f t="shared" ca="1" si="76"/>
        <v/>
      </c>
      <c r="X260" s="163" t="str">
        <f t="shared" ref="X260:X323" si="77">IF(COUNTIF(R:R,P260)*COUNTIF(T:T,P260)*COUNTIF(V:V,P260),P260,"")</f>
        <v/>
      </c>
      <c r="Y260" s="163" t="str">
        <f t="shared" ref="Y260:Y323" si="78">IF(X260&gt;$A$14,X260,"")</f>
        <v/>
      </c>
    </row>
    <row r="261" spans="1:25">
      <c r="A261" s="164" t="str">
        <f t="shared" ca="1" si="64"/>
        <v/>
      </c>
      <c r="B261" s="44" t="str">
        <f t="shared" ca="1" si="65"/>
        <v/>
      </c>
      <c r="C261" s="31" t="str">
        <f t="shared" ca="1" si="63"/>
        <v/>
      </c>
      <c r="D261" s="32" t="str">
        <f t="shared" ca="1" si="66"/>
        <v/>
      </c>
      <c r="E261" s="71" t="str">
        <f t="shared" ca="1" si="67"/>
        <v/>
      </c>
      <c r="F261" s="31" t="str">
        <f t="shared" ca="1" si="68"/>
        <v/>
      </c>
      <c r="G261" s="32" t="str">
        <f t="shared" ca="1" si="69"/>
        <v/>
      </c>
      <c r="H261" s="4" t="str">
        <f t="shared" ca="1" si="70"/>
        <v/>
      </c>
      <c r="I261" s="31" t="str">
        <f t="shared" ca="1" si="71"/>
        <v/>
      </c>
      <c r="J261" s="32" t="str">
        <f t="shared" ca="1" si="72"/>
        <v/>
      </c>
      <c r="K261" s="71" t="str">
        <f t="shared" ca="1" si="73"/>
        <v/>
      </c>
      <c r="L261" s="31" t="str">
        <f t="shared" ca="1" si="74"/>
        <v/>
      </c>
      <c r="M261" s="32" t="str">
        <f t="shared" ca="1" si="75"/>
        <v/>
      </c>
      <c r="N261" s="77" t="str">
        <f t="shared" ca="1" si="76"/>
        <v/>
      </c>
      <c r="X261" s="163" t="str">
        <f t="shared" si="77"/>
        <v/>
      </c>
      <c r="Y261" s="163" t="str">
        <f t="shared" si="78"/>
        <v/>
      </c>
    </row>
    <row r="262" spans="1:25">
      <c r="A262" s="164" t="str">
        <f t="shared" ca="1" si="64"/>
        <v/>
      </c>
      <c r="B262" s="44" t="str">
        <f t="shared" ca="1" si="65"/>
        <v/>
      </c>
      <c r="C262" s="31" t="str">
        <f t="shared" ca="1" si="63"/>
        <v/>
      </c>
      <c r="D262" s="32" t="str">
        <f t="shared" ca="1" si="66"/>
        <v/>
      </c>
      <c r="E262" s="71" t="str">
        <f t="shared" ca="1" si="67"/>
        <v/>
      </c>
      <c r="F262" s="31" t="str">
        <f t="shared" ca="1" si="68"/>
        <v/>
      </c>
      <c r="G262" s="32" t="str">
        <f t="shared" ca="1" si="69"/>
        <v/>
      </c>
      <c r="H262" s="4" t="str">
        <f t="shared" ca="1" si="70"/>
        <v/>
      </c>
      <c r="I262" s="31" t="str">
        <f t="shared" ca="1" si="71"/>
        <v/>
      </c>
      <c r="J262" s="32" t="str">
        <f t="shared" ca="1" si="72"/>
        <v/>
      </c>
      <c r="K262" s="71" t="str">
        <f t="shared" ca="1" si="73"/>
        <v/>
      </c>
      <c r="L262" s="31" t="str">
        <f t="shared" ca="1" si="74"/>
        <v/>
      </c>
      <c r="M262" s="32" t="str">
        <f t="shared" ca="1" si="75"/>
        <v/>
      </c>
      <c r="N262" s="77" t="str">
        <f t="shared" ca="1" si="76"/>
        <v/>
      </c>
      <c r="X262" s="163" t="str">
        <f t="shared" si="77"/>
        <v/>
      </c>
      <c r="Y262" s="163" t="str">
        <f t="shared" si="78"/>
        <v/>
      </c>
    </row>
    <row r="263" spans="1:25">
      <c r="A263" s="164" t="str">
        <f t="shared" ca="1" si="64"/>
        <v/>
      </c>
      <c r="B263" s="44" t="str">
        <f t="shared" ca="1" si="65"/>
        <v/>
      </c>
      <c r="C263" s="31" t="str">
        <f t="shared" ca="1" si="63"/>
        <v/>
      </c>
      <c r="D263" s="32" t="str">
        <f t="shared" ca="1" si="66"/>
        <v/>
      </c>
      <c r="E263" s="71" t="str">
        <f t="shared" ca="1" si="67"/>
        <v/>
      </c>
      <c r="F263" s="31" t="str">
        <f t="shared" ca="1" si="68"/>
        <v/>
      </c>
      <c r="G263" s="32" t="str">
        <f t="shared" ca="1" si="69"/>
        <v/>
      </c>
      <c r="H263" s="4" t="str">
        <f t="shared" ca="1" si="70"/>
        <v/>
      </c>
      <c r="I263" s="31" t="str">
        <f t="shared" ca="1" si="71"/>
        <v/>
      </c>
      <c r="J263" s="32" t="str">
        <f t="shared" ca="1" si="72"/>
        <v/>
      </c>
      <c r="K263" s="71" t="str">
        <f t="shared" ca="1" si="73"/>
        <v/>
      </c>
      <c r="L263" s="31" t="str">
        <f t="shared" ca="1" si="74"/>
        <v/>
      </c>
      <c r="M263" s="32" t="str">
        <f t="shared" ca="1" si="75"/>
        <v/>
      </c>
      <c r="N263" s="77" t="str">
        <f t="shared" ca="1" si="76"/>
        <v/>
      </c>
      <c r="X263" s="163" t="str">
        <f t="shared" si="77"/>
        <v/>
      </c>
      <c r="Y263" s="163" t="str">
        <f t="shared" si="78"/>
        <v/>
      </c>
    </row>
    <row r="264" spans="1:25">
      <c r="A264" s="164" t="str">
        <f t="shared" ca="1" si="64"/>
        <v/>
      </c>
      <c r="B264" s="44" t="str">
        <f t="shared" ca="1" si="65"/>
        <v/>
      </c>
      <c r="C264" s="31" t="str">
        <f t="shared" ca="1" si="63"/>
        <v/>
      </c>
      <c r="D264" s="32" t="str">
        <f t="shared" ca="1" si="66"/>
        <v/>
      </c>
      <c r="E264" s="71" t="str">
        <f t="shared" ca="1" si="67"/>
        <v/>
      </c>
      <c r="F264" s="31" t="str">
        <f t="shared" ca="1" si="68"/>
        <v/>
      </c>
      <c r="G264" s="32" t="str">
        <f t="shared" ca="1" si="69"/>
        <v/>
      </c>
      <c r="H264" s="4" t="str">
        <f t="shared" ca="1" si="70"/>
        <v/>
      </c>
      <c r="I264" s="31" t="str">
        <f t="shared" ca="1" si="71"/>
        <v/>
      </c>
      <c r="J264" s="32" t="str">
        <f t="shared" ca="1" si="72"/>
        <v/>
      </c>
      <c r="K264" s="71" t="str">
        <f t="shared" ca="1" si="73"/>
        <v/>
      </c>
      <c r="L264" s="31" t="str">
        <f t="shared" ca="1" si="74"/>
        <v/>
      </c>
      <c r="M264" s="32" t="str">
        <f t="shared" ca="1" si="75"/>
        <v/>
      </c>
      <c r="N264" s="77" t="str">
        <f t="shared" ca="1" si="76"/>
        <v/>
      </c>
      <c r="X264" s="163" t="str">
        <f t="shared" si="77"/>
        <v/>
      </c>
      <c r="Y264" s="163" t="str">
        <f t="shared" si="78"/>
        <v/>
      </c>
    </row>
    <row r="265" spans="1:25">
      <c r="A265" s="164" t="str">
        <f t="shared" ca="1" si="64"/>
        <v/>
      </c>
      <c r="B265" s="44" t="str">
        <f t="shared" ca="1" si="65"/>
        <v/>
      </c>
      <c r="C265" s="31" t="str">
        <f t="shared" ca="1" si="63"/>
        <v/>
      </c>
      <c r="D265" s="32" t="str">
        <f t="shared" ca="1" si="66"/>
        <v/>
      </c>
      <c r="E265" s="71" t="str">
        <f t="shared" ca="1" si="67"/>
        <v/>
      </c>
      <c r="F265" s="31" t="str">
        <f t="shared" ca="1" si="68"/>
        <v/>
      </c>
      <c r="G265" s="32" t="str">
        <f t="shared" ca="1" si="69"/>
        <v/>
      </c>
      <c r="H265" s="4" t="str">
        <f t="shared" ca="1" si="70"/>
        <v/>
      </c>
      <c r="I265" s="31" t="str">
        <f t="shared" ca="1" si="71"/>
        <v/>
      </c>
      <c r="J265" s="32" t="str">
        <f t="shared" ca="1" si="72"/>
        <v/>
      </c>
      <c r="K265" s="71" t="str">
        <f t="shared" ca="1" si="73"/>
        <v/>
      </c>
      <c r="L265" s="31" t="str">
        <f t="shared" ca="1" si="74"/>
        <v/>
      </c>
      <c r="M265" s="32" t="str">
        <f t="shared" ca="1" si="75"/>
        <v/>
      </c>
      <c r="N265" s="77" t="str">
        <f t="shared" ca="1" si="76"/>
        <v/>
      </c>
      <c r="X265" s="163" t="str">
        <f t="shared" si="77"/>
        <v/>
      </c>
      <c r="Y265" s="163" t="str">
        <f t="shared" si="78"/>
        <v/>
      </c>
    </row>
    <row r="266" spans="1:25">
      <c r="A266" s="164" t="str">
        <f t="shared" ca="1" si="64"/>
        <v/>
      </c>
      <c r="B266" s="44" t="str">
        <f t="shared" ca="1" si="65"/>
        <v/>
      </c>
      <c r="C266" s="31" t="str">
        <f t="shared" ca="1" si="63"/>
        <v/>
      </c>
      <c r="D266" s="32" t="str">
        <f t="shared" ca="1" si="66"/>
        <v/>
      </c>
      <c r="E266" s="71" t="str">
        <f t="shared" ca="1" si="67"/>
        <v/>
      </c>
      <c r="F266" s="31" t="str">
        <f t="shared" ca="1" si="68"/>
        <v/>
      </c>
      <c r="G266" s="32" t="str">
        <f t="shared" ca="1" si="69"/>
        <v/>
      </c>
      <c r="H266" s="4" t="str">
        <f t="shared" ca="1" si="70"/>
        <v/>
      </c>
      <c r="I266" s="31" t="str">
        <f t="shared" ca="1" si="71"/>
        <v/>
      </c>
      <c r="J266" s="32" t="str">
        <f t="shared" ca="1" si="72"/>
        <v/>
      </c>
      <c r="K266" s="71" t="str">
        <f t="shared" ca="1" si="73"/>
        <v/>
      </c>
      <c r="L266" s="31" t="str">
        <f t="shared" ca="1" si="74"/>
        <v/>
      </c>
      <c r="M266" s="32" t="str">
        <f t="shared" ca="1" si="75"/>
        <v/>
      </c>
      <c r="N266" s="77" t="str">
        <f t="shared" ca="1" si="76"/>
        <v/>
      </c>
      <c r="X266" s="163" t="str">
        <f t="shared" si="77"/>
        <v/>
      </c>
      <c r="Y266" s="163" t="str">
        <f t="shared" si="78"/>
        <v/>
      </c>
    </row>
    <row r="267" spans="1:25">
      <c r="A267" s="164" t="str">
        <f t="shared" ca="1" si="64"/>
        <v/>
      </c>
      <c r="B267" s="44" t="str">
        <f t="shared" ca="1" si="65"/>
        <v/>
      </c>
      <c r="C267" s="31" t="str">
        <f t="shared" ca="1" si="63"/>
        <v/>
      </c>
      <c r="D267" s="32" t="str">
        <f t="shared" ca="1" si="66"/>
        <v/>
      </c>
      <c r="E267" s="71" t="str">
        <f t="shared" ca="1" si="67"/>
        <v/>
      </c>
      <c r="F267" s="31" t="str">
        <f t="shared" ca="1" si="68"/>
        <v/>
      </c>
      <c r="G267" s="32" t="str">
        <f t="shared" ca="1" si="69"/>
        <v/>
      </c>
      <c r="H267" s="4" t="str">
        <f t="shared" ca="1" si="70"/>
        <v/>
      </c>
      <c r="I267" s="31" t="str">
        <f t="shared" ca="1" si="71"/>
        <v/>
      </c>
      <c r="J267" s="32" t="str">
        <f t="shared" ca="1" si="72"/>
        <v/>
      </c>
      <c r="K267" s="71" t="str">
        <f t="shared" ca="1" si="73"/>
        <v/>
      </c>
      <c r="L267" s="31" t="str">
        <f t="shared" ca="1" si="74"/>
        <v/>
      </c>
      <c r="M267" s="32" t="str">
        <f t="shared" ca="1" si="75"/>
        <v/>
      </c>
      <c r="N267" s="77" t="str">
        <f t="shared" ca="1" si="76"/>
        <v/>
      </c>
      <c r="X267" s="163" t="str">
        <f t="shared" si="77"/>
        <v/>
      </c>
      <c r="Y267" s="163" t="str">
        <f t="shared" si="78"/>
        <v/>
      </c>
    </row>
    <row r="268" spans="1:25">
      <c r="A268" s="164" t="str">
        <f t="shared" ca="1" si="64"/>
        <v/>
      </c>
      <c r="B268" s="44" t="str">
        <f t="shared" ca="1" si="65"/>
        <v/>
      </c>
      <c r="C268" s="31" t="str">
        <f t="shared" ca="1" si="63"/>
        <v/>
      </c>
      <c r="D268" s="32" t="str">
        <f t="shared" ca="1" si="66"/>
        <v/>
      </c>
      <c r="E268" s="71" t="str">
        <f t="shared" ca="1" si="67"/>
        <v/>
      </c>
      <c r="F268" s="31" t="str">
        <f t="shared" ca="1" si="68"/>
        <v/>
      </c>
      <c r="G268" s="32" t="str">
        <f t="shared" ca="1" si="69"/>
        <v/>
      </c>
      <c r="H268" s="4" t="str">
        <f t="shared" ca="1" si="70"/>
        <v/>
      </c>
      <c r="I268" s="31" t="str">
        <f t="shared" ca="1" si="71"/>
        <v/>
      </c>
      <c r="J268" s="32" t="str">
        <f t="shared" ca="1" si="72"/>
        <v/>
      </c>
      <c r="K268" s="71" t="str">
        <f t="shared" ca="1" si="73"/>
        <v/>
      </c>
      <c r="L268" s="31" t="str">
        <f t="shared" ca="1" si="74"/>
        <v/>
      </c>
      <c r="M268" s="32" t="str">
        <f t="shared" ca="1" si="75"/>
        <v/>
      </c>
      <c r="N268" s="77" t="str">
        <f t="shared" ca="1" si="76"/>
        <v/>
      </c>
      <c r="X268" s="163" t="str">
        <f t="shared" si="77"/>
        <v/>
      </c>
      <c r="Y268" s="163" t="str">
        <f t="shared" si="78"/>
        <v/>
      </c>
    </row>
    <row r="269" spans="1:25">
      <c r="A269" s="164" t="str">
        <f t="shared" ca="1" si="64"/>
        <v/>
      </c>
      <c r="B269" s="44" t="str">
        <f t="shared" ca="1" si="65"/>
        <v/>
      </c>
      <c r="C269" s="31" t="str">
        <f t="shared" ca="1" si="63"/>
        <v/>
      </c>
      <c r="D269" s="32" t="str">
        <f t="shared" ca="1" si="66"/>
        <v/>
      </c>
      <c r="E269" s="71" t="str">
        <f t="shared" ca="1" si="67"/>
        <v/>
      </c>
      <c r="F269" s="31" t="str">
        <f t="shared" ca="1" si="68"/>
        <v/>
      </c>
      <c r="G269" s="32" t="str">
        <f t="shared" ca="1" si="69"/>
        <v/>
      </c>
      <c r="H269" s="4" t="str">
        <f t="shared" ca="1" si="70"/>
        <v/>
      </c>
      <c r="I269" s="31" t="str">
        <f t="shared" ca="1" si="71"/>
        <v/>
      </c>
      <c r="J269" s="32" t="str">
        <f t="shared" ca="1" si="72"/>
        <v/>
      </c>
      <c r="K269" s="71" t="str">
        <f t="shared" ca="1" si="73"/>
        <v/>
      </c>
      <c r="L269" s="31" t="str">
        <f t="shared" ca="1" si="74"/>
        <v/>
      </c>
      <c r="M269" s="32" t="str">
        <f t="shared" ca="1" si="75"/>
        <v/>
      </c>
      <c r="N269" s="77" t="str">
        <f t="shared" ca="1" si="76"/>
        <v/>
      </c>
      <c r="X269" s="163" t="str">
        <f t="shared" si="77"/>
        <v/>
      </c>
      <c r="Y269" s="163" t="str">
        <f t="shared" si="78"/>
        <v/>
      </c>
    </row>
    <row r="270" spans="1:25">
      <c r="A270" s="164" t="str">
        <f t="shared" ca="1" si="64"/>
        <v/>
      </c>
      <c r="B270" s="44" t="str">
        <f t="shared" ca="1" si="65"/>
        <v/>
      </c>
      <c r="C270" s="31" t="str">
        <f t="shared" ca="1" si="63"/>
        <v/>
      </c>
      <c r="D270" s="32" t="str">
        <f t="shared" ca="1" si="66"/>
        <v/>
      </c>
      <c r="E270" s="71" t="str">
        <f t="shared" ca="1" si="67"/>
        <v/>
      </c>
      <c r="F270" s="31" t="str">
        <f t="shared" ca="1" si="68"/>
        <v/>
      </c>
      <c r="G270" s="32" t="str">
        <f t="shared" ca="1" si="69"/>
        <v/>
      </c>
      <c r="H270" s="4" t="str">
        <f t="shared" ca="1" si="70"/>
        <v/>
      </c>
      <c r="I270" s="31" t="str">
        <f t="shared" ca="1" si="71"/>
        <v/>
      </c>
      <c r="J270" s="32" t="str">
        <f t="shared" ca="1" si="72"/>
        <v/>
      </c>
      <c r="K270" s="71" t="str">
        <f t="shared" ca="1" si="73"/>
        <v/>
      </c>
      <c r="L270" s="31" t="str">
        <f t="shared" ca="1" si="74"/>
        <v/>
      </c>
      <c r="M270" s="32" t="str">
        <f t="shared" ca="1" si="75"/>
        <v/>
      </c>
      <c r="N270" s="77" t="str">
        <f t="shared" ca="1" si="76"/>
        <v/>
      </c>
      <c r="X270" s="163" t="str">
        <f t="shared" si="77"/>
        <v/>
      </c>
      <c r="Y270" s="163" t="str">
        <f t="shared" si="78"/>
        <v/>
      </c>
    </row>
    <row r="271" spans="1:25">
      <c r="A271" s="164" t="str">
        <f t="shared" ca="1" si="64"/>
        <v/>
      </c>
      <c r="B271" s="44" t="str">
        <f t="shared" ca="1" si="65"/>
        <v/>
      </c>
      <c r="C271" s="31" t="str">
        <f t="shared" ca="1" si="63"/>
        <v/>
      </c>
      <c r="D271" s="32" t="str">
        <f t="shared" ca="1" si="66"/>
        <v/>
      </c>
      <c r="E271" s="71" t="str">
        <f t="shared" ca="1" si="67"/>
        <v/>
      </c>
      <c r="F271" s="31" t="str">
        <f t="shared" ca="1" si="68"/>
        <v/>
      </c>
      <c r="G271" s="32" t="str">
        <f t="shared" ca="1" si="69"/>
        <v/>
      </c>
      <c r="H271" s="4" t="str">
        <f t="shared" ca="1" si="70"/>
        <v/>
      </c>
      <c r="I271" s="31" t="str">
        <f t="shared" ca="1" si="71"/>
        <v/>
      </c>
      <c r="J271" s="32" t="str">
        <f t="shared" ca="1" si="72"/>
        <v/>
      </c>
      <c r="K271" s="71" t="str">
        <f t="shared" ca="1" si="73"/>
        <v/>
      </c>
      <c r="L271" s="31" t="str">
        <f t="shared" ca="1" si="74"/>
        <v/>
      </c>
      <c r="M271" s="32" t="str">
        <f t="shared" ca="1" si="75"/>
        <v/>
      </c>
      <c r="N271" s="77" t="str">
        <f t="shared" ca="1" si="76"/>
        <v/>
      </c>
      <c r="X271" s="163" t="str">
        <f t="shared" si="77"/>
        <v/>
      </c>
      <c r="Y271" s="163" t="str">
        <f t="shared" si="78"/>
        <v/>
      </c>
    </row>
    <row r="272" spans="1:25">
      <c r="A272" s="164" t="str">
        <f t="shared" ca="1" si="64"/>
        <v/>
      </c>
      <c r="B272" s="44" t="str">
        <f t="shared" ca="1" si="65"/>
        <v/>
      </c>
      <c r="C272" s="31" t="str">
        <f t="shared" ref="C272:C335" ca="1" si="79">IF(ISERROR(B272-2),"",(B272-$B$14)/100*$B$5)</f>
        <v/>
      </c>
      <c r="D272" s="32" t="str">
        <f t="shared" ca="1" si="66"/>
        <v/>
      </c>
      <c r="E272" s="71" t="str">
        <f t="shared" ca="1" si="67"/>
        <v/>
      </c>
      <c r="F272" s="31" t="str">
        <f t="shared" ca="1" si="68"/>
        <v/>
      </c>
      <c r="G272" s="32" t="str">
        <f t="shared" ca="1" si="69"/>
        <v/>
      </c>
      <c r="H272" s="4" t="str">
        <f t="shared" ca="1" si="70"/>
        <v/>
      </c>
      <c r="I272" s="31" t="str">
        <f t="shared" ca="1" si="71"/>
        <v/>
      </c>
      <c r="J272" s="32" t="str">
        <f t="shared" ca="1" si="72"/>
        <v/>
      </c>
      <c r="K272" s="71" t="str">
        <f t="shared" ca="1" si="73"/>
        <v/>
      </c>
      <c r="L272" s="31" t="str">
        <f t="shared" ca="1" si="74"/>
        <v/>
      </c>
      <c r="M272" s="32" t="str">
        <f t="shared" ca="1" si="75"/>
        <v/>
      </c>
      <c r="N272" s="77" t="str">
        <f t="shared" ca="1" si="76"/>
        <v/>
      </c>
      <c r="X272" s="163" t="str">
        <f t="shared" si="77"/>
        <v/>
      </c>
      <c r="Y272" s="163" t="str">
        <f t="shared" si="78"/>
        <v/>
      </c>
    </row>
    <row r="273" spans="1:25">
      <c r="A273" s="164" t="str">
        <f t="shared" ca="1" si="64"/>
        <v/>
      </c>
      <c r="B273" s="44" t="str">
        <f t="shared" ca="1" si="65"/>
        <v/>
      </c>
      <c r="C273" s="31" t="str">
        <f t="shared" ca="1" si="79"/>
        <v/>
      </c>
      <c r="D273" s="32" t="str">
        <f t="shared" ca="1" si="66"/>
        <v/>
      </c>
      <c r="E273" s="71" t="str">
        <f t="shared" ca="1" si="67"/>
        <v/>
      </c>
      <c r="F273" s="31" t="str">
        <f t="shared" ca="1" si="68"/>
        <v/>
      </c>
      <c r="G273" s="32" t="str">
        <f t="shared" ca="1" si="69"/>
        <v/>
      </c>
      <c r="H273" s="4" t="str">
        <f t="shared" ca="1" si="70"/>
        <v/>
      </c>
      <c r="I273" s="31" t="str">
        <f t="shared" ca="1" si="71"/>
        <v/>
      </c>
      <c r="J273" s="32" t="str">
        <f t="shared" ca="1" si="72"/>
        <v/>
      </c>
      <c r="K273" s="71" t="str">
        <f t="shared" ca="1" si="73"/>
        <v/>
      </c>
      <c r="L273" s="31" t="str">
        <f t="shared" ca="1" si="74"/>
        <v/>
      </c>
      <c r="M273" s="32" t="str">
        <f t="shared" ca="1" si="75"/>
        <v/>
      </c>
      <c r="N273" s="77" t="str">
        <f t="shared" ca="1" si="76"/>
        <v/>
      </c>
      <c r="X273" s="163" t="str">
        <f t="shared" si="77"/>
        <v/>
      </c>
      <c r="Y273" s="163" t="str">
        <f t="shared" si="78"/>
        <v/>
      </c>
    </row>
    <row r="274" spans="1:25">
      <c r="A274" s="164" t="str">
        <f t="shared" ca="1" si="64"/>
        <v/>
      </c>
      <c r="B274" s="44" t="str">
        <f t="shared" ca="1" si="65"/>
        <v/>
      </c>
      <c r="C274" s="31" t="str">
        <f t="shared" ca="1" si="79"/>
        <v/>
      </c>
      <c r="D274" s="32" t="str">
        <f t="shared" ca="1" si="66"/>
        <v/>
      </c>
      <c r="E274" s="71" t="str">
        <f t="shared" ca="1" si="67"/>
        <v/>
      </c>
      <c r="F274" s="31" t="str">
        <f t="shared" ca="1" si="68"/>
        <v/>
      </c>
      <c r="G274" s="32" t="str">
        <f t="shared" ca="1" si="69"/>
        <v/>
      </c>
      <c r="H274" s="4" t="str">
        <f t="shared" ca="1" si="70"/>
        <v/>
      </c>
      <c r="I274" s="31" t="str">
        <f t="shared" ca="1" si="71"/>
        <v/>
      </c>
      <c r="J274" s="32" t="str">
        <f t="shared" ca="1" si="72"/>
        <v/>
      </c>
      <c r="K274" s="71" t="str">
        <f t="shared" ca="1" si="73"/>
        <v/>
      </c>
      <c r="L274" s="31" t="str">
        <f t="shared" ca="1" si="74"/>
        <v/>
      </c>
      <c r="M274" s="32" t="str">
        <f t="shared" ca="1" si="75"/>
        <v/>
      </c>
      <c r="N274" s="77" t="str">
        <f t="shared" ca="1" si="76"/>
        <v/>
      </c>
      <c r="X274" s="163" t="str">
        <f t="shared" si="77"/>
        <v/>
      </c>
      <c r="Y274" s="163" t="str">
        <f t="shared" si="78"/>
        <v/>
      </c>
    </row>
    <row r="275" spans="1:25">
      <c r="A275" s="164" t="str">
        <f t="shared" ca="1" si="64"/>
        <v/>
      </c>
      <c r="B275" s="44" t="str">
        <f t="shared" ca="1" si="65"/>
        <v/>
      </c>
      <c r="C275" s="31" t="str">
        <f t="shared" ca="1" si="79"/>
        <v/>
      </c>
      <c r="D275" s="32" t="str">
        <f t="shared" ca="1" si="66"/>
        <v/>
      </c>
      <c r="E275" s="71" t="str">
        <f t="shared" ca="1" si="67"/>
        <v/>
      </c>
      <c r="F275" s="31" t="str">
        <f t="shared" ca="1" si="68"/>
        <v/>
      </c>
      <c r="G275" s="32" t="str">
        <f t="shared" ca="1" si="69"/>
        <v/>
      </c>
      <c r="H275" s="4" t="str">
        <f t="shared" ca="1" si="70"/>
        <v/>
      </c>
      <c r="I275" s="31" t="str">
        <f t="shared" ca="1" si="71"/>
        <v/>
      </c>
      <c r="J275" s="32" t="str">
        <f t="shared" ca="1" si="72"/>
        <v/>
      </c>
      <c r="K275" s="71" t="str">
        <f t="shared" ca="1" si="73"/>
        <v/>
      </c>
      <c r="L275" s="31" t="str">
        <f t="shared" ca="1" si="74"/>
        <v/>
      </c>
      <c r="M275" s="32" t="str">
        <f t="shared" ca="1" si="75"/>
        <v/>
      </c>
      <c r="N275" s="77" t="str">
        <f t="shared" ca="1" si="76"/>
        <v/>
      </c>
      <c r="X275" s="163" t="str">
        <f t="shared" si="77"/>
        <v/>
      </c>
      <c r="Y275" s="163" t="str">
        <f t="shared" si="78"/>
        <v/>
      </c>
    </row>
    <row r="276" spans="1:25">
      <c r="A276" s="164" t="str">
        <f t="shared" ca="1" si="64"/>
        <v/>
      </c>
      <c r="B276" s="44" t="str">
        <f t="shared" ca="1" si="65"/>
        <v/>
      </c>
      <c r="C276" s="31" t="str">
        <f t="shared" ca="1" si="79"/>
        <v/>
      </c>
      <c r="D276" s="32" t="str">
        <f t="shared" ca="1" si="66"/>
        <v/>
      </c>
      <c r="E276" s="71" t="str">
        <f t="shared" ca="1" si="67"/>
        <v/>
      </c>
      <c r="F276" s="31" t="str">
        <f t="shared" ca="1" si="68"/>
        <v/>
      </c>
      <c r="G276" s="32" t="str">
        <f t="shared" ca="1" si="69"/>
        <v/>
      </c>
      <c r="H276" s="4" t="str">
        <f t="shared" ca="1" si="70"/>
        <v/>
      </c>
      <c r="I276" s="31" t="str">
        <f t="shared" ca="1" si="71"/>
        <v/>
      </c>
      <c r="J276" s="32" t="str">
        <f t="shared" ca="1" si="72"/>
        <v/>
      </c>
      <c r="K276" s="71" t="str">
        <f t="shared" ca="1" si="73"/>
        <v/>
      </c>
      <c r="L276" s="31" t="str">
        <f t="shared" ca="1" si="74"/>
        <v/>
      </c>
      <c r="M276" s="32" t="str">
        <f t="shared" ca="1" si="75"/>
        <v/>
      </c>
      <c r="N276" s="77" t="str">
        <f t="shared" ca="1" si="76"/>
        <v/>
      </c>
      <c r="X276" s="163" t="str">
        <f t="shared" si="77"/>
        <v/>
      </c>
      <c r="Y276" s="163" t="str">
        <f t="shared" si="78"/>
        <v/>
      </c>
    </row>
    <row r="277" spans="1:25">
      <c r="A277" s="164" t="str">
        <f t="shared" ca="1" si="64"/>
        <v/>
      </c>
      <c r="B277" s="44" t="str">
        <f t="shared" ca="1" si="65"/>
        <v/>
      </c>
      <c r="C277" s="31" t="str">
        <f t="shared" ca="1" si="79"/>
        <v/>
      </c>
      <c r="D277" s="32" t="str">
        <f t="shared" ca="1" si="66"/>
        <v/>
      </c>
      <c r="E277" s="71" t="str">
        <f t="shared" ca="1" si="67"/>
        <v/>
      </c>
      <c r="F277" s="31" t="str">
        <f t="shared" ca="1" si="68"/>
        <v/>
      </c>
      <c r="G277" s="32" t="str">
        <f t="shared" ca="1" si="69"/>
        <v/>
      </c>
      <c r="H277" s="4" t="str">
        <f t="shared" ca="1" si="70"/>
        <v/>
      </c>
      <c r="I277" s="31" t="str">
        <f t="shared" ca="1" si="71"/>
        <v/>
      </c>
      <c r="J277" s="32" t="str">
        <f t="shared" ca="1" si="72"/>
        <v/>
      </c>
      <c r="K277" s="71" t="str">
        <f t="shared" ca="1" si="73"/>
        <v/>
      </c>
      <c r="L277" s="31" t="str">
        <f t="shared" ca="1" si="74"/>
        <v/>
      </c>
      <c r="M277" s="32" t="str">
        <f t="shared" ca="1" si="75"/>
        <v/>
      </c>
      <c r="N277" s="77" t="str">
        <f t="shared" ca="1" si="76"/>
        <v/>
      </c>
      <c r="X277" s="163" t="str">
        <f t="shared" si="77"/>
        <v/>
      </c>
      <c r="Y277" s="163" t="str">
        <f t="shared" si="78"/>
        <v/>
      </c>
    </row>
    <row r="278" spans="1:25">
      <c r="A278" s="164" t="str">
        <f t="shared" ca="1" si="64"/>
        <v/>
      </c>
      <c r="B278" s="44" t="str">
        <f t="shared" ca="1" si="65"/>
        <v/>
      </c>
      <c r="C278" s="31" t="str">
        <f t="shared" ca="1" si="79"/>
        <v/>
      </c>
      <c r="D278" s="32" t="str">
        <f t="shared" ca="1" si="66"/>
        <v/>
      </c>
      <c r="E278" s="71" t="str">
        <f t="shared" ca="1" si="67"/>
        <v/>
      </c>
      <c r="F278" s="31" t="str">
        <f t="shared" ca="1" si="68"/>
        <v/>
      </c>
      <c r="G278" s="32" t="str">
        <f t="shared" ca="1" si="69"/>
        <v/>
      </c>
      <c r="H278" s="4" t="str">
        <f t="shared" ca="1" si="70"/>
        <v/>
      </c>
      <c r="I278" s="31" t="str">
        <f t="shared" ca="1" si="71"/>
        <v/>
      </c>
      <c r="J278" s="32" t="str">
        <f t="shared" ca="1" si="72"/>
        <v/>
      </c>
      <c r="K278" s="71" t="str">
        <f t="shared" ca="1" si="73"/>
        <v/>
      </c>
      <c r="L278" s="31" t="str">
        <f t="shared" ca="1" si="74"/>
        <v/>
      </c>
      <c r="M278" s="32" t="str">
        <f t="shared" ca="1" si="75"/>
        <v/>
      </c>
      <c r="N278" s="77" t="str">
        <f t="shared" ca="1" si="76"/>
        <v/>
      </c>
      <c r="X278" s="163" t="str">
        <f t="shared" si="77"/>
        <v/>
      </c>
      <c r="Y278" s="163" t="str">
        <f t="shared" si="78"/>
        <v/>
      </c>
    </row>
    <row r="279" spans="1:25">
      <c r="A279" s="164" t="str">
        <f t="shared" ca="1" si="64"/>
        <v/>
      </c>
      <c r="B279" s="44" t="str">
        <f t="shared" ca="1" si="65"/>
        <v/>
      </c>
      <c r="C279" s="31" t="str">
        <f t="shared" ca="1" si="79"/>
        <v/>
      </c>
      <c r="D279" s="32" t="str">
        <f t="shared" ca="1" si="66"/>
        <v/>
      </c>
      <c r="E279" s="71" t="str">
        <f t="shared" ca="1" si="67"/>
        <v/>
      </c>
      <c r="F279" s="31" t="str">
        <f t="shared" ca="1" si="68"/>
        <v/>
      </c>
      <c r="G279" s="32" t="str">
        <f t="shared" ca="1" si="69"/>
        <v/>
      </c>
      <c r="H279" s="4" t="str">
        <f t="shared" ca="1" si="70"/>
        <v/>
      </c>
      <c r="I279" s="31" t="str">
        <f t="shared" ca="1" si="71"/>
        <v/>
      </c>
      <c r="J279" s="32" t="str">
        <f t="shared" ca="1" si="72"/>
        <v/>
      </c>
      <c r="K279" s="71" t="str">
        <f t="shared" ca="1" si="73"/>
        <v/>
      </c>
      <c r="L279" s="31" t="str">
        <f t="shared" ca="1" si="74"/>
        <v/>
      </c>
      <c r="M279" s="32" t="str">
        <f t="shared" ca="1" si="75"/>
        <v/>
      </c>
      <c r="N279" s="77" t="str">
        <f t="shared" ca="1" si="76"/>
        <v/>
      </c>
      <c r="X279" s="163" t="str">
        <f t="shared" si="77"/>
        <v/>
      </c>
      <c r="Y279" s="163" t="str">
        <f t="shared" si="78"/>
        <v/>
      </c>
    </row>
    <row r="280" spans="1:25">
      <c r="A280" s="164" t="str">
        <f t="shared" ca="1" si="64"/>
        <v/>
      </c>
      <c r="B280" s="44" t="str">
        <f t="shared" ca="1" si="65"/>
        <v/>
      </c>
      <c r="C280" s="31" t="str">
        <f t="shared" ca="1" si="79"/>
        <v/>
      </c>
      <c r="D280" s="32" t="str">
        <f t="shared" ca="1" si="66"/>
        <v/>
      </c>
      <c r="E280" s="71" t="str">
        <f t="shared" ca="1" si="67"/>
        <v/>
      </c>
      <c r="F280" s="31" t="str">
        <f t="shared" ca="1" si="68"/>
        <v/>
      </c>
      <c r="G280" s="32" t="str">
        <f t="shared" ca="1" si="69"/>
        <v/>
      </c>
      <c r="H280" s="4" t="str">
        <f t="shared" ca="1" si="70"/>
        <v/>
      </c>
      <c r="I280" s="31" t="str">
        <f t="shared" ca="1" si="71"/>
        <v/>
      </c>
      <c r="J280" s="32" t="str">
        <f t="shared" ca="1" si="72"/>
        <v/>
      </c>
      <c r="K280" s="71" t="str">
        <f t="shared" ca="1" si="73"/>
        <v/>
      </c>
      <c r="L280" s="31" t="str">
        <f t="shared" ca="1" si="74"/>
        <v/>
      </c>
      <c r="M280" s="32" t="str">
        <f t="shared" ca="1" si="75"/>
        <v/>
      </c>
      <c r="N280" s="77" t="str">
        <f t="shared" ca="1" si="76"/>
        <v/>
      </c>
      <c r="X280" s="163" t="str">
        <f t="shared" si="77"/>
        <v/>
      </c>
      <c r="Y280" s="163" t="str">
        <f t="shared" si="78"/>
        <v/>
      </c>
    </row>
    <row r="281" spans="1:25">
      <c r="A281" s="164" t="str">
        <f t="shared" ca="1" si="64"/>
        <v/>
      </c>
      <c r="B281" s="44" t="str">
        <f t="shared" ca="1" si="65"/>
        <v/>
      </c>
      <c r="C281" s="31" t="str">
        <f t="shared" ca="1" si="79"/>
        <v/>
      </c>
      <c r="D281" s="32" t="str">
        <f t="shared" ca="1" si="66"/>
        <v/>
      </c>
      <c r="E281" s="71" t="str">
        <f t="shared" ca="1" si="67"/>
        <v/>
      </c>
      <c r="F281" s="31" t="str">
        <f t="shared" ca="1" si="68"/>
        <v/>
      </c>
      <c r="G281" s="32" t="str">
        <f t="shared" ca="1" si="69"/>
        <v/>
      </c>
      <c r="H281" s="4" t="str">
        <f t="shared" ca="1" si="70"/>
        <v/>
      </c>
      <c r="I281" s="31" t="str">
        <f t="shared" ca="1" si="71"/>
        <v/>
      </c>
      <c r="J281" s="32" t="str">
        <f t="shared" ca="1" si="72"/>
        <v/>
      </c>
      <c r="K281" s="71" t="str">
        <f t="shared" ca="1" si="73"/>
        <v/>
      </c>
      <c r="L281" s="31" t="str">
        <f t="shared" ca="1" si="74"/>
        <v/>
      </c>
      <c r="M281" s="32" t="str">
        <f t="shared" ca="1" si="75"/>
        <v/>
      </c>
      <c r="N281" s="77" t="str">
        <f t="shared" ca="1" si="76"/>
        <v/>
      </c>
      <c r="X281" s="163" t="str">
        <f t="shared" si="77"/>
        <v/>
      </c>
      <c r="Y281" s="163" t="str">
        <f t="shared" si="78"/>
        <v/>
      </c>
    </row>
    <row r="282" spans="1:25">
      <c r="A282" s="164" t="str">
        <f t="shared" ca="1" si="64"/>
        <v/>
      </c>
      <c r="B282" s="44" t="str">
        <f t="shared" ca="1" si="65"/>
        <v/>
      </c>
      <c r="C282" s="31" t="str">
        <f t="shared" ca="1" si="79"/>
        <v/>
      </c>
      <c r="D282" s="32" t="str">
        <f t="shared" ca="1" si="66"/>
        <v/>
      </c>
      <c r="E282" s="71" t="str">
        <f t="shared" ca="1" si="67"/>
        <v/>
      </c>
      <c r="F282" s="31" t="str">
        <f t="shared" ca="1" si="68"/>
        <v/>
      </c>
      <c r="G282" s="32" t="str">
        <f t="shared" ca="1" si="69"/>
        <v/>
      </c>
      <c r="H282" s="4" t="str">
        <f t="shared" ca="1" si="70"/>
        <v/>
      </c>
      <c r="I282" s="31" t="str">
        <f t="shared" ca="1" si="71"/>
        <v/>
      </c>
      <c r="J282" s="32" t="str">
        <f t="shared" ca="1" si="72"/>
        <v/>
      </c>
      <c r="K282" s="71" t="str">
        <f t="shared" ca="1" si="73"/>
        <v/>
      </c>
      <c r="L282" s="31" t="str">
        <f t="shared" ca="1" si="74"/>
        <v/>
      </c>
      <c r="M282" s="32" t="str">
        <f t="shared" ca="1" si="75"/>
        <v/>
      </c>
      <c r="N282" s="77" t="str">
        <f t="shared" ca="1" si="76"/>
        <v/>
      </c>
      <c r="X282" s="163" t="str">
        <f t="shared" si="77"/>
        <v/>
      </c>
      <c r="Y282" s="163" t="str">
        <f t="shared" si="78"/>
        <v/>
      </c>
    </row>
    <row r="283" spans="1:25">
      <c r="A283" s="164" t="str">
        <f t="shared" ca="1" si="64"/>
        <v/>
      </c>
      <c r="B283" s="44" t="str">
        <f t="shared" ca="1" si="65"/>
        <v/>
      </c>
      <c r="C283" s="31" t="str">
        <f t="shared" ca="1" si="79"/>
        <v/>
      </c>
      <c r="D283" s="32" t="str">
        <f t="shared" ca="1" si="66"/>
        <v/>
      </c>
      <c r="E283" s="71" t="str">
        <f t="shared" ca="1" si="67"/>
        <v/>
      </c>
      <c r="F283" s="31" t="str">
        <f t="shared" ca="1" si="68"/>
        <v/>
      </c>
      <c r="G283" s="32" t="str">
        <f t="shared" ca="1" si="69"/>
        <v/>
      </c>
      <c r="H283" s="4" t="str">
        <f t="shared" ca="1" si="70"/>
        <v/>
      </c>
      <c r="I283" s="31" t="str">
        <f t="shared" ca="1" si="71"/>
        <v/>
      </c>
      <c r="J283" s="32" t="str">
        <f t="shared" ca="1" si="72"/>
        <v/>
      </c>
      <c r="K283" s="71" t="str">
        <f t="shared" ca="1" si="73"/>
        <v/>
      </c>
      <c r="L283" s="31" t="str">
        <f t="shared" ca="1" si="74"/>
        <v/>
      </c>
      <c r="M283" s="32" t="str">
        <f t="shared" ca="1" si="75"/>
        <v/>
      </c>
      <c r="N283" s="77" t="str">
        <f t="shared" ca="1" si="76"/>
        <v/>
      </c>
      <c r="X283" s="163" t="str">
        <f t="shared" si="77"/>
        <v/>
      </c>
      <c r="Y283" s="163" t="str">
        <f t="shared" si="78"/>
        <v/>
      </c>
    </row>
    <row r="284" spans="1:25">
      <c r="A284" s="164" t="str">
        <f t="shared" ca="1" si="64"/>
        <v/>
      </c>
      <c r="B284" s="44" t="str">
        <f t="shared" ca="1" si="65"/>
        <v/>
      </c>
      <c r="C284" s="31" t="str">
        <f t="shared" ca="1" si="79"/>
        <v/>
      </c>
      <c r="D284" s="32" t="str">
        <f t="shared" ca="1" si="66"/>
        <v/>
      </c>
      <c r="E284" s="71" t="str">
        <f t="shared" ca="1" si="67"/>
        <v/>
      </c>
      <c r="F284" s="31" t="str">
        <f t="shared" ca="1" si="68"/>
        <v/>
      </c>
      <c r="G284" s="32" t="str">
        <f t="shared" ca="1" si="69"/>
        <v/>
      </c>
      <c r="H284" s="4" t="str">
        <f t="shared" ca="1" si="70"/>
        <v/>
      </c>
      <c r="I284" s="31" t="str">
        <f t="shared" ca="1" si="71"/>
        <v/>
      </c>
      <c r="J284" s="32" t="str">
        <f t="shared" ca="1" si="72"/>
        <v/>
      </c>
      <c r="K284" s="71" t="str">
        <f t="shared" ca="1" si="73"/>
        <v/>
      </c>
      <c r="L284" s="31" t="str">
        <f t="shared" ca="1" si="74"/>
        <v/>
      </c>
      <c r="M284" s="32" t="str">
        <f t="shared" ca="1" si="75"/>
        <v/>
      </c>
      <c r="N284" s="77" t="str">
        <f t="shared" ca="1" si="76"/>
        <v/>
      </c>
      <c r="X284" s="163" t="str">
        <f t="shared" si="77"/>
        <v/>
      </c>
      <c r="Y284" s="163" t="str">
        <f t="shared" si="78"/>
        <v/>
      </c>
    </row>
    <row r="285" spans="1:25">
      <c r="A285" s="164" t="str">
        <f t="shared" ca="1" si="64"/>
        <v/>
      </c>
      <c r="B285" s="44" t="str">
        <f t="shared" ca="1" si="65"/>
        <v/>
      </c>
      <c r="C285" s="31" t="str">
        <f t="shared" ca="1" si="79"/>
        <v/>
      </c>
      <c r="D285" s="32" t="str">
        <f t="shared" ca="1" si="66"/>
        <v/>
      </c>
      <c r="E285" s="71" t="str">
        <f t="shared" ca="1" si="67"/>
        <v/>
      </c>
      <c r="F285" s="31" t="str">
        <f t="shared" ca="1" si="68"/>
        <v/>
      </c>
      <c r="G285" s="32" t="str">
        <f t="shared" ca="1" si="69"/>
        <v/>
      </c>
      <c r="H285" s="4" t="str">
        <f t="shared" ca="1" si="70"/>
        <v/>
      </c>
      <c r="I285" s="31" t="str">
        <f t="shared" ca="1" si="71"/>
        <v/>
      </c>
      <c r="J285" s="32" t="str">
        <f t="shared" ca="1" si="72"/>
        <v/>
      </c>
      <c r="K285" s="71" t="str">
        <f t="shared" ca="1" si="73"/>
        <v/>
      </c>
      <c r="L285" s="31" t="str">
        <f t="shared" ca="1" si="74"/>
        <v/>
      </c>
      <c r="M285" s="32" t="str">
        <f t="shared" ca="1" si="75"/>
        <v/>
      </c>
      <c r="N285" s="77" t="str">
        <f t="shared" ca="1" si="76"/>
        <v/>
      </c>
      <c r="X285" s="163" t="str">
        <f t="shared" si="77"/>
        <v/>
      </c>
      <c r="Y285" s="163" t="str">
        <f t="shared" si="78"/>
        <v/>
      </c>
    </row>
    <row r="286" spans="1:25">
      <c r="A286" s="164" t="str">
        <f t="shared" ca="1" si="64"/>
        <v/>
      </c>
      <c r="B286" s="44" t="str">
        <f t="shared" ca="1" si="65"/>
        <v/>
      </c>
      <c r="C286" s="31" t="str">
        <f t="shared" ca="1" si="79"/>
        <v/>
      </c>
      <c r="D286" s="32" t="str">
        <f t="shared" ca="1" si="66"/>
        <v/>
      </c>
      <c r="E286" s="71" t="str">
        <f t="shared" ca="1" si="67"/>
        <v/>
      </c>
      <c r="F286" s="31" t="str">
        <f t="shared" ca="1" si="68"/>
        <v/>
      </c>
      <c r="G286" s="32" t="str">
        <f t="shared" ca="1" si="69"/>
        <v/>
      </c>
      <c r="H286" s="4" t="str">
        <f t="shared" ca="1" si="70"/>
        <v/>
      </c>
      <c r="I286" s="31" t="str">
        <f t="shared" ca="1" si="71"/>
        <v/>
      </c>
      <c r="J286" s="32" t="str">
        <f t="shared" ca="1" si="72"/>
        <v/>
      </c>
      <c r="K286" s="71" t="str">
        <f t="shared" ca="1" si="73"/>
        <v/>
      </c>
      <c r="L286" s="31" t="str">
        <f t="shared" ca="1" si="74"/>
        <v/>
      </c>
      <c r="M286" s="32" t="str">
        <f t="shared" ca="1" si="75"/>
        <v/>
      </c>
      <c r="N286" s="77" t="str">
        <f t="shared" ca="1" si="76"/>
        <v/>
      </c>
      <c r="X286" s="163" t="str">
        <f t="shared" si="77"/>
        <v/>
      </c>
      <c r="Y286" s="163" t="str">
        <f t="shared" si="78"/>
        <v/>
      </c>
    </row>
    <row r="287" spans="1:25">
      <c r="A287" s="164" t="str">
        <f t="shared" ca="1" si="64"/>
        <v/>
      </c>
      <c r="B287" s="44" t="str">
        <f t="shared" ca="1" si="65"/>
        <v/>
      </c>
      <c r="C287" s="31" t="str">
        <f t="shared" ca="1" si="79"/>
        <v/>
      </c>
      <c r="D287" s="32" t="str">
        <f t="shared" ca="1" si="66"/>
        <v/>
      </c>
      <c r="E287" s="71" t="str">
        <f t="shared" ca="1" si="67"/>
        <v/>
      </c>
      <c r="F287" s="31" t="str">
        <f t="shared" ca="1" si="68"/>
        <v/>
      </c>
      <c r="G287" s="32" t="str">
        <f t="shared" ca="1" si="69"/>
        <v/>
      </c>
      <c r="H287" s="4" t="str">
        <f t="shared" ca="1" si="70"/>
        <v/>
      </c>
      <c r="I287" s="31" t="str">
        <f t="shared" ca="1" si="71"/>
        <v/>
      </c>
      <c r="J287" s="32" t="str">
        <f t="shared" ca="1" si="72"/>
        <v/>
      </c>
      <c r="K287" s="71" t="str">
        <f t="shared" ca="1" si="73"/>
        <v/>
      </c>
      <c r="L287" s="31" t="str">
        <f t="shared" ca="1" si="74"/>
        <v/>
      </c>
      <c r="M287" s="32" t="str">
        <f t="shared" ca="1" si="75"/>
        <v/>
      </c>
      <c r="N287" s="77" t="str">
        <f t="shared" ca="1" si="76"/>
        <v/>
      </c>
      <c r="X287" s="163" t="str">
        <f t="shared" si="77"/>
        <v/>
      </c>
      <c r="Y287" s="163" t="str">
        <f t="shared" si="78"/>
        <v/>
      </c>
    </row>
    <row r="288" spans="1:25">
      <c r="A288" s="164" t="str">
        <f t="shared" ca="1" si="64"/>
        <v/>
      </c>
      <c r="B288" s="44" t="str">
        <f t="shared" ca="1" si="65"/>
        <v/>
      </c>
      <c r="C288" s="31" t="str">
        <f t="shared" ca="1" si="79"/>
        <v/>
      </c>
      <c r="D288" s="32" t="str">
        <f t="shared" ca="1" si="66"/>
        <v/>
      </c>
      <c r="E288" s="71" t="str">
        <f t="shared" ca="1" si="67"/>
        <v/>
      </c>
      <c r="F288" s="31" t="str">
        <f t="shared" ca="1" si="68"/>
        <v/>
      </c>
      <c r="G288" s="32" t="str">
        <f t="shared" ca="1" si="69"/>
        <v/>
      </c>
      <c r="H288" s="4" t="str">
        <f t="shared" ca="1" si="70"/>
        <v/>
      </c>
      <c r="I288" s="31" t="str">
        <f t="shared" ca="1" si="71"/>
        <v/>
      </c>
      <c r="J288" s="32" t="str">
        <f t="shared" ca="1" si="72"/>
        <v/>
      </c>
      <c r="K288" s="71" t="str">
        <f t="shared" ca="1" si="73"/>
        <v/>
      </c>
      <c r="L288" s="31" t="str">
        <f t="shared" ca="1" si="74"/>
        <v/>
      </c>
      <c r="M288" s="32" t="str">
        <f t="shared" ca="1" si="75"/>
        <v/>
      </c>
      <c r="N288" s="77" t="str">
        <f t="shared" ca="1" si="76"/>
        <v/>
      </c>
      <c r="X288" s="163" t="str">
        <f t="shared" si="77"/>
        <v/>
      </c>
      <c r="Y288" s="163" t="str">
        <f t="shared" si="78"/>
        <v/>
      </c>
    </row>
    <row r="289" spans="1:25">
      <c r="A289" s="164" t="str">
        <f t="shared" ca="1" si="64"/>
        <v/>
      </c>
      <c r="B289" s="44" t="str">
        <f t="shared" ca="1" si="65"/>
        <v/>
      </c>
      <c r="C289" s="31" t="str">
        <f t="shared" ca="1" si="79"/>
        <v/>
      </c>
      <c r="D289" s="32" t="str">
        <f t="shared" ca="1" si="66"/>
        <v/>
      </c>
      <c r="E289" s="71" t="str">
        <f t="shared" ca="1" si="67"/>
        <v/>
      </c>
      <c r="F289" s="31" t="str">
        <f t="shared" ca="1" si="68"/>
        <v/>
      </c>
      <c r="G289" s="32" t="str">
        <f t="shared" ca="1" si="69"/>
        <v/>
      </c>
      <c r="H289" s="4" t="str">
        <f t="shared" ca="1" si="70"/>
        <v/>
      </c>
      <c r="I289" s="31" t="str">
        <f t="shared" ca="1" si="71"/>
        <v/>
      </c>
      <c r="J289" s="32" t="str">
        <f t="shared" ca="1" si="72"/>
        <v/>
      </c>
      <c r="K289" s="71" t="str">
        <f t="shared" ca="1" si="73"/>
        <v/>
      </c>
      <c r="L289" s="31" t="str">
        <f t="shared" ca="1" si="74"/>
        <v/>
      </c>
      <c r="M289" s="32" t="str">
        <f t="shared" ca="1" si="75"/>
        <v/>
      </c>
      <c r="N289" s="77" t="str">
        <f t="shared" ca="1" si="76"/>
        <v/>
      </c>
      <c r="X289" s="163" t="str">
        <f t="shared" si="77"/>
        <v/>
      </c>
      <c r="Y289" s="163" t="str">
        <f t="shared" si="78"/>
        <v/>
      </c>
    </row>
    <row r="290" spans="1:25">
      <c r="A290" s="164" t="str">
        <f t="shared" ca="1" si="64"/>
        <v/>
      </c>
      <c r="B290" s="44" t="str">
        <f t="shared" ca="1" si="65"/>
        <v/>
      </c>
      <c r="C290" s="31" t="str">
        <f t="shared" ca="1" si="79"/>
        <v/>
      </c>
      <c r="D290" s="32" t="str">
        <f t="shared" ca="1" si="66"/>
        <v/>
      </c>
      <c r="E290" s="71" t="str">
        <f t="shared" ca="1" si="67"/>
        <v/>
      </c>
      <c r="F290" s="31" t="str">
        <f t="shared" ca="1" si="68"/>
        <v/>
      </c>
      <c r="G290" s="32" t="str">
        <f t="shared" ca="1" si="69"/>
        <v/>
      </c>
      <c r="H290" s="4" t="str">
        <f t="shared" ca="1" si="70"/>
        <v/>
      </c>
      <c r="I290" s="31" t="str">
        <f t="shared" ca="1" si="71"/>
        <v/>
      </c>
      <c r="J290" s="32" t="str">
        <f t="shared" ca="1" si="72"/>
        <v/>
      </c>
      <c r="K290" s="71" t="str">
        <f t="shared" ca="1" si="73"/>
        <v/>
      </c>
      <c r="L290" s="31" t="str">
        <f t="shared" ca="1" si="74"/>
        <v/>
      </c>
      <c r="M290" s="32" t="str">
        <f t="shared" ca="1" si="75"/>
        <v/>
      </c>
      <c r="N290" s="77" t="str">
        <f t="shared" ca="1" si="76"/>
        <v/>
      </c>
      <c r="X290" s="163" t="str">
        <f t="shared" si="77"/>
        <v/>
      </c>
      <c r="Y290" s="163" t="str">
        <f t="shared" si="78"/>
        <v/>
      </c>
    </row>
    <row r="291" spans="1:25">
      <c r="A291" s="164" t="str">
        <f t="shared" ca="1" si="64"/>
        <v/>
      </c>
      <c r="B291" s="44" t="str">
        <f t="shared" ca="1" si="65"/>
        <v/>
      </c>
      <c r="C291" s="31" t="str">
        <f t="shared" ca="1" si="79"/>
        <v/>
      </c>
      <c r="D291" s="32" t="str">
        <f t="shared" ca="1" si="66"/>
        <v/>
      </c>
      <c r="E291" s="71" t="str">
        <f t="shared" ca="1" si="67"/>
        <v/>
      </c>
      <c r="F291" s="31" t="str">
        <f t="shared" ca="1" si="68"/>
        <v/>
      </c>
      <c r="G291" s="32" t="str">
        <f t="shared" ca="1" si="69"/>
        <v/>
      </c>
      <c r="H291" s="4" t="str">
        <f t="shared" ca="1" si="70"/>
        <v/>
      </c>
      <c r="I291" s="31" t="str">
        <f t="shared" ca="1" si="71"/>
        <v/>
      </c>
      <c r="J291" s="32" t="str">
        <f t="shared" ca="1" si="72"/>
        <v/>
      </c>
      <c r="K291" s="71" t="str">
        <f t="shared" ca="1" si="73"/>
        <v/>
      </c>
      <c r="L291" s="31" t="str">
        <f t="shared" ca="1" si="74"/>
        <v/>
      </c>
      <c r="M291" s="32" t="str">
        <f t="shared" ca="1" si="75"/>
        <v/>
      </c>
      <c r="N291" s="77" t="str">
        <f t="shared" ca="1" si="76"/>
        <v/>
      </c>
      <c r="X291" s="163" t="str">
        <f t="shared" si="77"/>
        <v/>
      </c>
      <c r="Y291" s="163" t="str">
        <f t="shared" si="78"/>
        <v/>
      </c>
    </row>
    <row r="292" spans="1:25">
      <c r="A292" s="164" t="str">
        <f t="shared" ref="A292:A355" ca="1" si="80">IF(AND(ISBLANK(Z281), A291 = $Z$1),NOW(),IF(ISBLANK(Z281),"",Z281))</f>
        <v/>
      </c>
      <c r="B292" s="44" t="str">
        <f t="shared" ref="B292:B355" ca="1" si="81">IF(COUNTIF(P:P,A292)=1,VLOOKUP(A292,P:Q,2), IF(COUNTIF(P:P,A292)=0,$B$10,""))</f>
        <v/>
      </c>
      <c r="C292" s="31" t="str">
        <f t="shared" ca="1" si="79"/>
        <v/>
      </c>
      <c r="D292" s="32" t="str">
        <f t="shared" ref="D292:D355" ca="1" si="82">IF(ISERROR(B292-2), "", ROUNDUP(A292-$A$14,0)/360*$B$6*$B$5-ROUNDUP(A292-$A$14,0)/360*$B$7*$B$5*$B$14/100)</f>
        <v/>
      </c>
      <c r="E292" s="71" t="str">
        <f t="shared" ref="E292:E355" ca="1" si="83">IF(COUNTIF(P:P,A292)=1,VLOOKUP(A292,R:S,2), IF(COUNTIF(P:P,A292)=0,$C$10,""))</f>
        <v/>
      </c>
      <c r="F292" s="31" t="str">
        <f t="shared" ref="F292:F355" ca="1" si="84">IF(ISERROR(B292-2),"",(E292-$E$14)/100*$C$5)</f>
        <v/>
      </c>
      <c r="G292" s="32" t="str">
        <f t="shared" ref="G292:G355" ca="1" si="85">IF(ISERROR(B292-2), "", ROUNDUP(A292-$A$14,0)/360*$C$6*$C$5-ROUNDUP(A292-$A$14,0)/360*$C$7*$C$5*$E$14/100)</f>
        <v/>
      </c>
      <c r="H292" s="4" t="str">
        <f t="shared" ref="H292:H355" ca="1" si="86">IF(COUNTIF(P:P,A292)=1,VLOOKUP(A292,T:U,2), IF(COUNTIF(P:P,A292)=0,$D$10,""))</f>
        <v/>
      </c>
      <c r="I292" s="31" t="str">
        <f t="shared" ref="I292:I355" ca="1" si="87">IF(ISERROR(B292-2),"",(H292-$H$14)/100*$D$5)</f>
        <v/>
      </c>
      <c r="J292" s="32" t="str">
        <f t="shared" ref="J292:J355" ca="1" si="88">IF(ISERROR(B292-2),"",ROUNDUP(A292-$A$14,0)/360*$D$6*$D$5-ROUNDUP(A292-$A$14,0)/360*$D$7*$D$5*$H$14/100)</f>
        <v/>
      </c>
      <c r="K292" s="71" t="str">
        <f t="shared" ref="K292:K355" ca="1" si="89">IF(COUNTIF(P:P,A292)=1,VLOOKUP(A292,V:W,2), IF(COUNTIF(P:P,A292)=0,$E$10,""))</f>
        <v/>
      </c>
      <c r="L292" s="31" t="str">
        <f t="shared" ref="L292:L355" ca="1" si="90">IF(ISERROR(B292-2),"",(K292-$K$14)/100*$E$5)</f>
        <v/>
      </c>
      <c r="M292" s="32" t="str">
        <f t="shared" ref="M292:M355" ca="1" si="91">IF(ISERROR(B292-2),"",ROUNDUP(A292-$A$14,0)/360*$E$6*$E$5-ROUNDUP(A292-$A$14,0)/360*$E$7*$E$5*$K$14/100)</f>
        <v/>
      </c>
      <c r="N292" s="77" t="str">
        <f t="shared" ref="N292:N355" ca="1" si="92">IF(ISERROR(B292-2),"",C292+D292-F292-G292-I292-J292+L292+M292)</f>
        <v/>
      </c>
      <c r="X292" s="163" t="str">
        <f t="shared" si="77"/>
        <v/>
      </c>
      <c r="Y292" s="163" t="str">
        <f t="shared" si="78"/>
        <v/>
      </c>
    </row>
    <row r="293" spans="1:25">
      <c r="A293" s="164" t="str">
        <f t="shared" ca="1" si="80"/>
        <v/>
      </c>
      <c r="B293" s="44" t="str">
        <f t="shared" ca="1" si="81"/>
        <v/>
      </c>
      <c r="C293" s="31" t="str">
        <f t="shared" ca="1" si="79"/>
        <v/>
      </c>
      <c r="D293" s="32" t="str">
        <f t="shared" ca="1" si="82"/>
        <v/>
      </c>
      <c r="E293" s="71" t="str">
        <f t="shared" ca="1" si="83"/>
        <v/>
      </c>
      <c r="F293" s="31" t="str">
        <f t="shared" ca="1" si="84"/>
        <v/>
      </c>
      <c r="G293" s="32" t="str">
        <f t="shared" ca="1" si="85"/>
        <v/>
      </c>
      <c r="H293" s="4" t="str">
        <f t="shared" ca="1" si="86"/>
        <v/>
      </c>
      <c r="I293" s="31" t="str">
        <f t="shared" ca="1" si="87"/>
        <v/>
      </c>
      <c r="J293" s="32" t="str">
        <f t="shared" ca="1" si="88"/>
        <v/>
      </c>
      <c r="K293" s="71" t="str">
        <f t="shared" ca="1" si="89"/>
        <v/>
      </c>
      <c r="L293" s="31" t="str">
        <f t="shared" ca="1" si="90"/>
        <v/>
      </c>
      <c r="M293" s="32" t="str">
        <f t="shared" ca="1" si="91"/>
        <v/>
      </c>
      <c r="N293" s="77" t="str">
        <f t="shared" ca="1" si="92"/>
        <v/>
      </c>
      <c r="X293" s="163" t="str">
        <f t="shared" si="77"/>
        <v/>
      </c>
      <c r="Y293" s="163" t="str">
        <f t="shared" si="78"/>
        <v/>
      </c>
    </row>
    <row r="294" spans="1:25">
      <c r="A294" s="164" t="str">
        <f t="shared" ca="1" si="80"/>
        <v/>
      </c>
      <c r="B294" s="44" t="str">
        <f t="shared" ca="1" si="81"/>
        <v/>
      </c>
      <c r="C294" s="31" t="str">
        <f t="shared" ca="1" si="79"/>
        <v/>
      </c>
      <c r="D294" s="32" t="str">
        <f t="shared" ca="1" si="82"/>
        <v/>
      </c>
      <c r="E294" s="71" t="str">
        <f t="shared" ca="1" si="83"/>
        <v/>
      </c>
      <c r="F294" s="31" t="str">
        <f t="shared" ca="1" si="84"/>
        <v/>
      </c>
      <c r="G294" s="32" t="str">
        <f t="shared" ca="1" si="85"/>
        <v/>
      </c>
      <c r="H294" s="4" t="str">
        <f t="shared" ca="1" si="86"/>
        <v/>
      </c>
      <c r="I294" s="31" t="str">
        <f t="shared" ca="1" si="87"/>
        <v/>
      </c>
      <c r="J294" s="32" t="str">
        <f t="shared" ca="1" si="88"/>
        <v/>
      </c>
      <c r="K294" s="71" t="str">
        <f t="shared" ca="1" si="89"/>
        <v/>
      </c>
      <c r="L294" s="31" t="str">
        <f t="shared" ca="1" si="90"/>
        <v/>
      </c>
      <c r="M294" s="32" t="str">
        <f t="shared" ca="1" si="91"/>
        <v/>
      </c>
      <c r="N294" s="77" t="str">
        <f t="shared" ca="1" si="92"/>
        <v/>
      </c>
      <c r="X294" s="163" t="str">
        <f t="shared" si="77"/>
        <v/>
      </c>
      <c r="Y294" s="163" t="str">
        <f t="shared" si="78"/>
        <v/>
      </c>
    </row>
    <row r="295" spans="1:25">
      <c r="A295" s="164" t="str">
        <f t="shared" ca="1" si="80"/>
        <v/>
      </c>
      <c r="B295" s="44" t="str">
        <f t="shared" ca="1" si="81"/>
        <v/>
      </c>
      <c r="C295" s="31" t="str">
        <f t="shared" ca="1" si="79"/>
        <v/>
      </c>
      <c r="D295" s="32" t="str">
        <f t="shared" ca="1" si="82"/>
        <v/>
      </c>
      <c r="E295" s="71" t="str">
        <f t="shared" ca="1" si="83"/>
        <v/>
      </c>
      <c r="F295" s="31" t="str">
        <f t="shared" ca="1" si="84"/>
        <v/>
      </c>
      <c r="G295" s="32" t="str">
        <f t="shared" ca="1" si="85"/>
        <v/>
      </c>
      <c r="H295" s="4" t="str">
        <f t="shared" ca="1" si="86"/>
        <v/>
      </c>
      <c r="I295" s="31" t="str">
        <f t="shared" ca="1" si="87"/>
        <v/>
      </c>
      <c r="J295" s="32" t="str">
        <f t="shared" ca="1" si="88"/>
        <v/>
      </c>
      <c r="K295" s="71" t="str">
        <f t="shared" ca="1" si="89"/>
        <v/>
      </c>
      <c r="L295" s="31" t="str">
        <f t="shared" ca="1" si="90"/>
        <v/>
      </c>
      <c r="M295" s="32" t="str">
        <f t="shared" ca="1" si="91"/>
        <v/>
      </c>
      <c r="N295" s="77" t="str">
        <f t="shared" ca="1" si="92"/>
        <v/>
      </c>
      <c r="X295" s="163" t="str">
        <f t="shared" si="77"/>
        <v/>
      </c>
      <c r="Y295" s="163" t="str">
        <f t="shared" si="78"/>
        <v/>
      </c>
    </row>
    <row r="296" spans="1:25">
      <c r="A296" s="164" t="str">
        <f t="shared" ca="1" si="80"/>
        <v/>
      </c>
      <c r="B296" s="44" t="str">
        <f t="shared" ca="1" si="81"/>
        <v/>
      </c>
      <c r="C296" s="31" t="str">
        <f t="shared" ca="1" si="79"/>
        <v/>
      </c>
      <c r="D296" s="32" t="str">
        <f t="shared" ca="1" si="82"/>
        <v/>
      </c>
      <c r="E296" s="71" t="str">
        <f t="shared" ca="1" si="83"/>
        <v/>
      </c>
      <c r="F296" s="31" t="str">
        <f t="shared" ca="1" si="84"/>
        <v/>
      </c>
      <c r="G296" s="32" t="str">
        <f t="shared" ca="1" si="85"/>
        <v/>
      </c>
      <c r="H296" s="4" t="str">
        <f t="shared" ca="1" si="86"/>
        <v/>
      </c>
      <c r="I296" s="31" t="str">
        <f t="shared" ca="1" si="87"/>
        <v/>
      </c>
      <c r="J296" s="32" t="str">
        <f t="shared" ca="1" si="88"/>
        <v/>
      </c>
      <c r="K296" s="71" t="str">
        <f t="shared" ca="1" si="89"/>
        <v/>
      </c>
      <c r="L296" s="31" t="str">
        <f t="shared" ca="1" si="90"/>
        <v/>
      </c>
      <c r="M296" s="32" t="str">
        <f t="shared" ca="1" si="91"/>
        <v/>
      </c>
      <c r="N296" s="77" t="str">
        <f t="shared" ca="1" si="92"/>
        <v/>
      </c>
      <c r="X296" s="163" t="str">
        <f t="shared" si="77"/>
        <v/>
      </c>
      <c r="Y296" s="163" t="str">
        <f t="shared" si="78"/>
        <v/>
      </c>
    </row>
    <row r="297" spans="1:25">
      <c r="A297" s="164" t="str">
        <f t="shared" ca="1" si="80"/>
        <v/>
      </c>
      <c r="B297" s="44" t="str">
        <f t="shared" ca="1" si="81"/>
        <v/>
      </c>
      <c r="C297" s="31" t="str">
        <f t="shared" ca="1" si="79"/>
        <v/>
      </c>
      <c r="D297" s="32" t="str">
        <f t="shared" ca="1" si="82"/>
        <v/>
      </c>
      <c r="E297" s="71" t="str">
        <f t="shared" ca="1" si="83"/>
        <v/>
      </c>
      <c r="F297" s="31" t="str">
        <f t="shared" ca="1" si="84"/>
        <v/>
      </c>
      <c r="G297" s="32" t="str">
        <f t="shared" ca="1" si="85"/>
        <v/>
      </c>
      <c r="H297" s="4" t="str">
        <f t="shared" ca="1" si="86"/>
        <v/>
      </c>
      <c r="I297" s="31" t="str">
        <f t="shared" ca="1" si="87"/>
        <v/>
      </c>
      <c r="J297" s="32" t="str">
        <f t="shared" ca="1" si="88"/>
        <v/>
      </c>
      <c r="K297" s="71" t="str">
        <f t="shared" ca="1" si="89"/>
        <v/>
      </c>
      <c r="L297" s="31" t="str">
        <f t="shared" ca="1" si="90"/>
        <v/>
      </c>
      <c r="M297" s="32" t="str">
        <f t="shared" ca="1" si="91"/>
        <v/>
      </c>
      <c r="N297" s="77" t="str">
        <f t="shared" ca="1" si="92"/>
        <v/>
      </c>
      <c r="X297" s="163" t="str">
        <f t="shared" si="77"/>
        <v/>
      </c>
      <c r="Y297" s="163" t="str">
        <f t="shared" si="78"/>
        <v/>
      </c>
    </row>
    <row r="298" spans="1:25">
      <c r="A298" s="164" t="str">
        <f t="shared" ca="1" si="80"/>
        <v/>
      </c>
      <c r="B298" s="44" t="str">
        <f t="shared" ca="1" si="81"/>
        <v/>
      </c>
      <c r="C298" s="31" t="str">
        <f t="shared" ca="1" si="79"/>
        <v/>
      </c>
      <c r="D298" s="32" t="str">
        <f t="shared" ca="1" si="82"/>
        <v/>
      </c>
      <c r="E298" s="71" t="str">
        <f t="shared" ca="1" si="83"/>
        <v/>
      </c>
      <c r="F298" s="31" t="str">
        <f t="shared" ca="1" si="84"/>
        <v/>
      </c>
      <c r="G298" s="32" t="str">
        <f t="shared" ca="1" si="85"/>
        <v/>
      </c>
      <c r="H298" s="4" t="str">
        <f t="shared" ca="1" si="86"/>
        <v/>
      </c>
      <c r="I298" s="31" t="str">
        <f t="shared" ca="1" si="87"/>
        <v/>
      </c>
      <c r="J298" s="32" t="str">
        <f t="shared" ca="1" si="88"/>
        <v/>
      </c>
      <c r="K298" s="71" t="str">
        <f t="shared" ca="1" si="89"/>
        <v/>
      </c>
      <c r="L298" s="31" t="str">
        <f t="shared" ca="1" si="90"/>
        <v/>
      </c>
      <c r="M298" s="32" t="str">
        <f t="shared" ca="1" si="91"/>
        <v/>
      </c>
      <c r="N298" s="77" t="str">
        <f t="shared" ca="1" si="92"/>
        <v/>
      </c>
      <c r="X298" s="163" t="str">
        <f t="shared" si="77"/>
        <v/>
      </c>
      <c r="Y298" s="163" t="str">
        <f t="shared" si="78"/>
        <v/>
      </c>
    </row>
    <row r="299" spans="1:25">
      <c r="A299" s="164" t="str">
        <f t="shared" ca="1" si="80"/>
        <v/>
      </c>
      <c r="B299" s="44" t="str">
        <f t="shared" ca="1" si="81"/>
        <v/>
      </c>
      <c r="C299" s="31" t="str">
        <f t="shared" ca="1" si="79"/>
        <v/>
      </c>
      <c r="D299" s="32" t="str">
        <f t="shared" ca="1" si="82"/>
        <v/>
      </c>
      <c r="E299" s="71" t="str">
        <f t="shared" ca="1" si="83"/>
        <v/>
      </c>
      <c r="F299" s="31" t="str">
        <f t="shared" ca="1" si="84"/>
        <v/>
      </c>
      <c r="G299" s="32" t="str">
        <f t="shared" ca="1" si="85"/>
        <v/>
      </c>
      <c r="H299" s="4" t="str">
        <f t="shared" ca="1" si="86"/>
        <v/>
      </c>
      <c r="I299" s="31" t="str">
        <f t="shared" ca="1" si="87"/>
        <v/>
      </c>
      <c r="J299" s="32" t="str">
        <f t="shared" ca="1" si="88"/>
        <v/>
      </c>
      <c r="K299" s="71" t="str">
        <f t="shared" ca="1" si="89"/>
        <v/>
      </c>
      <c r="L299" s="31" t="str">
        <f t="shared" ca="1" si="90"/>
        <v/>
      </c>
      <c r="M299" s="32" t="str">
        <f t="shared" ca="1" si="91"/>
        <v/>
      </c>
      <c r="N299" s="77" t="str">
        <f t="shared" ca="1" si="92"/>
        <v/>
      </c>
      <c r="X299" s="163" t="str">
        <f t="shared" si="77"/>
        <v/>
      </c>
      <c r="Y299" s="163" t="str">
        <f t="shared" si="78"/>
        <v/>
      </c>
    </row>
    <row r="300" spans="1:25">
      <c r="A300" s="164" t="str">
        <f t="shared" ca="1" si="80"/>
        <v/>
      </c>
      <c r="B300" s="44" t="str">
        <f t="shared" ca="1" si="81"/>
        <v/>
      </c>
      <c r="C300" s="31" t="str">
        <f t="shared" ca="1" si="79"/>
        <v/>
      </c>
      <c r="D300" s="32" t="str">
        <f t="shared" ca="1" si="82"/>
        <v/>
      </c>
      <c r="E300" s="71" t="str">
        <f t="shared" ca="1" si="83"/>
        <v/>
      </c>
      <c r="F300" s="31" t="str">
        <f t="shared" ca="1" si="84"/>
        <v/>
      </c>
      <c r="G300" s="32" t="str">
        <f t="shared" ca="1" si="85"/>
        <v/>
      </c>
      <c r="H300" s="4" t="str">
        <f t="shared" ca="1" si="86"/>
        <v/>
      </c>
      <c r="I300" s="31" t="str">
        <f t="shared" ca="1" si="87"/>
        <v/>
      </c>
      <c r="J300" s="32" t="str">
        <f t="shared" ca="1" si="88"/>
        <v/>
      </c>
      <c r="K300" s="71" t="str">
        <f t="shared" ca="1" si="89"/>
        <v/>
      </c>
      <c r="L300" s="31" t="str">
        <f t="shared" ca="1" si="90"/>
        <v/>
      </c>
      <c r="M300" s="32" t="str">
        <f t="shared" ca="1" si="91"/>
        <v/>
      </c>
      <c r="N300" s="77" t="str">
        <f t="shared" ca="1" si="92"/>
        <v/>
      </c>
      <c r="X300" s="163" t="str">
        <f t="shared" si="77"/>
        <v/>
      </c>
      <c r="Y300" s="163" t="str">
        <f t="shared" si="78"/>
        <v/>
      </c>
    </row>
    <row r="301" spans="1:25">
      <c r="A301" s="164" t="str">
        <f t="shared" ca="1" si="80"/>
        <v/>
      </c>
      <c r="B301" s="44" t="str">
        <f t="shared" ca="1" si="81"/>
        <v/>
      </c>
      <c r="C301" s="31" t="str">
        <f t="shared" ca="1" si="79"/>
        <v/>
      </c>
      <c r="D301" s="32" t="str">
        <f t="shared" ca="1" si="82"/>
        <v/>
      </c>
      <c r="E301" s="71" t="str">
        <f t="shared" ca="1" si="83"/>
        <v/>
      </c>
      <c r="F301" s="31" t="str">
        <f t="shared" ca="1" si="84"/>
        <v/>
      </c>
      <c r="G301" s="32" t="str">
        <f t="shared" ca="1" si="85"/>
        <v/>
      </c>
      <c r="H301" s="4" t="str">
        <f t="shared" ca="1" si="86"/>
        <v/>
      </c>
      <c r="I301" s="31" t="str">
        <f t="shared" ca="1" si="87"/>
        <v/>
      </c>
      <c r="J301" s="32" t="str">
        <f t="shared" ca="1" si="88"/>
        <v/>
      </c>
      <c r="K301" s="71" t="str">
        <f t="shared" ca="1" si="89"/>
        <v/>
      </c>
      <c r="L301" s="31" t="str">
        <f t="shared" ca="1" si="90"/>
        <v/>
      </c>
      <c r="M301" s="32" t="str">
        <f t="shared" ca="1" si="91"/>
        <v/>
      </c>
      <c r="N301" s="77" t="str">
        <f t="shared" ca="1" si="92"/>
        <v/>
      </c>
      <c r="X301" s="163" t="str">
        <f t="shared" si="77"/>
        <v/>
      </c>
      <c r="Y301" s="163" t="str">
        <f t="shared" si="78"/>
        <v/>
      </c>
    </row>
    <row r="302" spans="1:25">
      <c r="A302" s="164" t="str">
        <f t="shared" ca="1" si="80"/>
        <v/>
      </c>
      <c r="B302" s="44" t="str">
        <f t="shared" ca="1" si="81"/>
        <v/>
      </c>
      <c r="C302" s="31" t="str">
        <f t="shared" ca="1" si="79"/>
        <v/>
      </c>
      <c r="D302" s="32" t="str">
        <f t="shared" ca="1" si="82"/>
        <v/>
      </c>
      <c r="E302" s="71" t="str">
        <f t="shared" ca="1" si="83"/>
        <v/>
      </c>
      <c r="F302" s="31" t="str">
        <f t="shared" ca="1" si="84"/>
        <v/>
      </c>
      <c r="G302" s="32" t="str">
        <f t="shared" ca="1" si="85"/>
        <v/>
      </c>
      <c r="H302" s="4" t="str">
        <f t="shared" ca="1" si="86"/>
        <v/>
      </c>
      <c r="I302" s="31" t="str">
        <f t="shared" ca="1" si="87"/>
        <v/>
      </c>
      <c r="J302" s="32" t="str">
        <f t="shared" ca="1" si="88"/>
        <v/>
      </c>
      <c r="K302" s="71" t="str">
        <f t="shared" ca="1" si="89"/>
        <v/>
      </c>
      <c r="L302" s="31" t="str">
        <f t="shared" ca="1" si="90"/>
        <v/>
      </c>
      <c r="M302" s="32" t="str">
        <f t="shared" ca="1" si="91"/>
        <v/>
      </c>
      <c r="N302" s="77" t="str">
        <f t="shared" ca="1" si="92"/>
        <v/>
      </c>
      <c r="X302" s="163" t="str">
        <f t="shared" si="77"/>
        <v/>
      </c>
      <c r="Y302" s="163" t="str">
        <f t="shared" si="78"/>
        <v/>
      </c>
    </row>
    <row r="303" spans="1:25">
      <c r="A303" s="164" t="str">
        <f t="shared" ca="1" si="80"/>
        <v/>
      </c>
      <c r="B303" s="44" t="str">
        <f t="shared" ca="1" si="81"/>
        <v/>
      </c>
      <c r="C303" s="31" t="str">
        <f t="shared" ca="1" si="79"/>
        <v/>
      </c>
      <c r="D303" s="32" t="str">
        <f t="shared" ca="1" si="82"/>
        <v/>
      </c>
      <c r="E303" s="71" t="str">
        <f t="shared" ca="1" si="83"/>
        <v/>
      </c>
      <c r="F303" s="31" t="str">
        <f t="shared" ca="1" si="84"/>
        <v/>
      </c>
      <c r="G303" s="32" t="str">
        <f t="shared" ca="1" si="85"/>
        <v/>
      </c>
      <c r="H303" s="4" t="str">
        <f t="shared" ca="1" si="86"/>
        <v/>
      </c>
      <c r="I303" s="31" t="str">
        <f t="shared" ca="1" si="87"/>
        <v/>
      </c>
      <c r="J303" s="32" t="str">
        <f t="shared" ca="1" si="88"/>
        <v/>
      </c>
      <c r="K303" s="71" t="str">
        <f t="shared" ca="1" si="89"/>
        <v/>
      </c>
      <c r="L303" s="31" t="str">
        <f t="shared" ca="1" si="90"/>
        <v/>
      </c>
      <c r="M303" s="32" t="str">
        <f t="shared" ca="1" si="91"/>
        <v/>
      </c>
      <c r="N303" s="77" t="str">
        <f t="shared" ca="1" si="92"/>
        <v/>
      </c>
      <c r="X303" s="163" t="str">
        <f t="shared" si="77"/>
        <v/>
      </c>
      <c r="Y303" s="163" t="str">
        <f t="shared" si="78"/>
        <v/>
      </c>
    </row>
    <row r="304" spans="1:25">
      <c r="A304" s="164" t="str">
        <f t="shared" ca="1" si="80"/>
        <v/>
      </c>
      <c r="B304" s="44" t="str">
        <f t="shared" ca="1" si="81"/>
        <v/>
      </c>
      <c r="C304" s="31" t="str">
        <f t="shared" ca="1" si="79"/>
        <v/>
      </c>
      <c r="D304" s="32" t="str">
        <f t="shared" ca="1" si="82"/>
        <v/>
      </c>
      <c r="E304" s="71" t="str">
        <f t="shared" ca="1" si="83"/>
        <v/>
      </c>
      <c r="F304" s="31" t="str">
        <f t="shared" ca="1" si="84"/>
        <v/>
      </c>
      <c r="G304" s="32" t="str">
        <f t="shared" ca="1" si="85"/>
        <v/>
      </c>
      <c r="H304" s="4" t="str">
        <f t="shared" ca="1" si="86"/>
        <v/>
      </c>
      <c r="I304" s="31" t="str">
        <f t="shared" ca="1" si="87"/>
        <v/>
      </c>
      <c r="J304" s="32" t="str">
        <f t="shared" ca="1" si="88"/>
        <v/>
      </c>
      <c r="K304" s="71" t="str">
        <f t="shared" ca="1" si="89"/>
        <v/>
      </c>
      <c r="L304" s="31" t="str">
        <f t="shared" ca="1" si="90"/>
        <v/>
      </c>
      <c r="M304" s="32" t="str">
        <f t="shared" ca="1" si="91"/>
        <v/>
      </c>
      <c r="N304" s="77" t="str">
        <f t="shared" ca="1" si="92"/>
        <v/>
      </c>
      <c r="X304" s="163" t="str">
        <f t="shared" si="77"/>
        <v/>
      </c>
      <c r="Y304" s="163" t="str">
        <f t="shared" si="78"/>
        <v/>
      </c>
    </row>
    <row r="305" spans="1:25">
      <c r="A305" s="164" t="str">
        <f t="shared" ca="1" si="80"/>
        <v/>
      </c>
      <c r="B305" s="44" t="str">
        <f t="shared" ca="1" si="81"/>
        <v/>
      </c>
      <c r="C305" s="31" t="str">
        <f t="shared" ca="1" si="79"/>
        <v/>
      </c>
      <c r="D305" s="32" t="str">
        <f t="shared" ca="1" si="82"/>
        <v/>
      </c>
      <c r="E305" s="71" t="str">
        <f t="shared" ca="1" si="83"/>
        <v/>
      </c>
      <c r="F305" s="31" t="str">
        <f t="shared" ca="1" si="84"/>
        <v/>
      </c>
      <c r="G305" s="32" t="str">
        <f t="shared" ca="1" si="85"/>
        <v/>
      </c>
      <c r="H305" s="4" t="str">
        <f t="shared" ca="1" si="86"/>
        <v/>
      </c>
      <c r="I305" s="31" t="str">
        <f t="shared" ca="1" si="87"/>
        <v/>
      </c>
      <c r="J305" s="32" t="str">
        <f t="shared" ca="1" si="88"/>
        <v/>
      </c>
      <c r="K305" s="71" t="str">
        <f t="shared" ca="1" si="89"/>
        <v/>
      </c>
      <c r="L305" s="31" t="str">
        <f t="shared" ca="1" si="90"/>
        <v/>
      </c>
      <c r="M305" s="32" t="str">
        <f t="shared" ca="1" si="91"/>
        <v/>
      </c>
      <c r="N305" s="77" t="str">
        <f t="shared" ca="1" si="92"/>
        <v/>
      </c>
      <c r="X305" s="163" t="str">
        <f t="shared" si="77"/>
        <v/>
      </c>
      <c r="Y305" s="163" t="str">
        <f t="shared" si="78"/>
        <v/>
      </c>
    </row>
    <row r="306" spans="1:25">
      <c r="A306" s="164" t="str">
        <f t="shared" ca="1" si="80"/>
        <v/>
      </c>
      <c r="B306" s="44" t="str">
        <f t="shared" ca="1" si="81"/>
        <v/>
      </c>
      <c r="C306" s="31" t="str">
        <f t="shared" ca="1" si="79"/>
        <v/>
      </c>
      <c r="D306" s="32" t="str">
        <f t="shared" ca="1" si="82"/>
        <v/>
      </c>
      <c r="E306" s="71" t="str">
        <f t="shared" ca="1" si="83"/>
        <v/>
      </c>
      <c r="F306" s="31" t="str">
        <f t="shared" ca="1" si="84"/>
        <v/>
      </c>
      <c r="G306" s="32" t="str">
        <f t="shared" ca="1" si="85"/>
        <v/>
      </c>
      <c r="H306" s="4" t="str">
        <f t="shared" ca="1" si="86"/>
        <v/>
      </c>
      <c r="I306" s="31" t="str">
        <f t="shared" ca="1" si="87"/>
        <v/>
      </c>
      <c r="J306" s="32" t="str">
        <f t="shared" ca="1" si="88"/>
        <v/>
      </c>
      <c r="K306" s="71" t="str">
        <f t="shared" ca="1" si="89"/>
        <v/>
      </c>
      <c r="L306" s="31" t="str">
        <f t="shared" ca="1" si="90"/>
        <v/>
      </c>
      <c r="M306" s="32" t="str">
        <f t="shared" ca="1" si="91"/>
        <v/>
      </c>
      <c r="N306" s="77" t="str">
        <f t="shared" ca="1" si="92"/>
        <v/>
      </c>
      <c r="X306" s="163" t="str">
        <f t="shared" si="77"/>
        <v/>
      </c>
      <c r="Y306" s="163" t="str">
        <f t="shared" si="78"/>
        <v/>
      </c>
    </row>
    <row r="307" spans="1:25">
      <c r="A307" s="164" t="str">
        <f t="shared" ca="1" si="80"/>
        <v/>
      </c>
      <c r="B307" s="44" t="str">
        <f t="shared" ca="1" si="81"/>
        <v/>
      </c>
      <c r="C307" s="31" t="str">
        <f t="shared" ca="1" si="79"/>
        <v/>
      </c>
      <c r="D307" s="32" t="str">
        <f t="shared" ca="1" si="82"/>
        <v/>
      </c>
      <c r="E307" s="71" t="str">
        <f t="shared" ca="1" si="83"/>
        <v/>
      </c>
      <c r="F307" s="31" t="str">
        <f t="shared" ca="1" si="84"/>
        <v/>
      </c>
      <c r="G307" s="32" t="str">
        <f t="shared" ca="1" si="85"/>
        <v/>
      </c>
      <c r="H307" s="4" t="str">
        <f t="shared" ca="1" si="86"/>
        <v/>
      </c>
      <c r="I307" s="31" t="str">
        <f t="shared" ca="1" si="87"/>
        <v/>
      </c>
      <c r="J307" s="32" t="str">
        <f t="shared" ca="1" si="88"/>
        <v/>
      </c>
      <c r="K307" s="71" t="str">
        <f t="shared" ca="1" si="89"/>
        <v/>
      </c>
      <c r="L307" s="31" t="str">
        <f t="shared" ca="1" si="90"/>
        <v/>
      </c>
      <c r="M307" s="32" t="str">
        <f t="shared" ca="1" si="91"/>
        <v/>
      </c>
      <c r="N307" s="77" t="str">
        <f t="shared" ca="1" si="92"/>
        <v/>
      </c>
      <c r="X307" s="163" t="str">
        <f t="shared" si="77"/>
        <v/>
      </c>
      <c r="Y307" s="163" t="str">
        <f t="shared" si="78"/>
        <v/>
      </c>
    </row>
    <row r="308" spans="1:25">
      <c r="A308" s="164" t="str">
        <f t="shared" ca="1" si="80"/>
        <v/>
      </c>
      <c r="B308" s="44" t="str">
        <f t="shared" ca="1" si="81"/>
        <v/>
      </c>
      <c r="C308" s="31" t="str">
        <f t="shared" ca="1" si="79"/>
        <v/>
      </c>
      <c r="D308" s="32" t="str">
        <f t="shared" ca="1" si="82"/>
        <v/>
      </c>
      <c r="E308" s="71" t="str">
        <f t="shared" ca="1" si="83"/>
        <v/>
      </c>
      <c r="F308" s="31" t="str">
        <f t="shared" ca="1" si="84"/>
        <v/>
      </c>
      <c r="G308" s="32" t="str">
        <f t="shared" ca="1" si="85"/>
        <v/>
      </c>
      <c r="H308" s="4" t="str">
        <f t="shared" ca="1" si="86"/>
        <v/>
      </c>
      <c r="I308" s="31" t="str">
        <f t="shared" ca="1" si="87"/>
        <v/>
      </c>
      <c r="J308" s="32" t="str">
        <f t="shared" ca="1" si="88"/>
        <v/>
      </c>
      <c r="K308" s="71" t="str">
        <f t="shared" ca="1" si="89"/>
        <v/>
      </c>
      <c r="L308" s="31" t="str">
        <f t="shared" ca="1" si="90"/>
        <v/>
      </c>
      <c r="M308" s="32" t="str">
        <f t="shared" ca="1" si="91"/>
        <v/>
      </c>
      <c r="N308" s="77" t="str">
        <f t="shared" ca="1" si="92"/>
        <v/>
      </c>
      <c r="X308" s="163" t="str">
        <f t="shared" si="77"/>
        <v/>
      </c>
      <c r="Y308" s="163" t="str">
        <f t="shared" si="78"/>
        <v/>
      </c>
    </row>
    <row r="309" spans="1:25">
      <c r="A309" s="164" t="str">
        <f t="shared" ca="1" si="80"/>
        <v/>
      </c>
      <c r="B309" s="44" t="str">
        <f t="shared" ca="1" si="81"/>
        <v/>
      </c>
      <c r="C309" s="31" t="str">
        <f t="shared" ca="1" si="79"/>
        <v/>
      </c>
      <c r="D309" s="32" t="str">
        <f t="shared" ca="1" si="82"/>
        <v/>
      </c>
      <c r="E309" s="71" t="str">
        <f t="shared" ca="1" si="83"/>
        <v/>
      </c>
      <c r="F309" s="31" t="str">
        <f t="shared" ca="1" si="84"/>
        <v/>
      </c>
      <c r="G309" s="32" t="str">
        <f t="shared" ca="1" si="85"/>
        <v/>
      </c>
      <c r="H309" s="4" t="str">
        <f t="shared" ca="1" si="86"/>
        <v/>
      </c>
      <c r="I309" s="31" t="str">
        <f t="shared" ca="1" si="87"/>
        <v/>
      </c>
      <c r="J309" s="32" t="str">
        <f t="shared" ca="1" si="88"/>
        <v/>
      </c>
      <c r="K309" s="71" t="str">
        <f t="shared" ca="1" si="89"/>
        <v/>
      </c>
      <c r="L309" s="31" t="str">
        <f t="shared" ca="1" si="90"/>
        <v/>
      </c>
      <c r="M309" s="32" t="str">
        <f t="shared" ca="1" si="91"/>
        <v/>
      </c>
      <c r="N309" s="77" t="str">
        <f t="shared" ca="1" si="92"/>
        <v/>
      </c>
      <c r="X309" s="163" t="str">
        <f t="shared" si="77"/>
        <v/>
      </c>
      <c r="Y309" s="163" t="str">
        <f t="shared" si="78"/>
        <v/>
      </c>
    </row>
    <row r="310" spans="1:25">
      <c r="A310" s="164" t="str">
        <f t="shared" ca="1" si="80"/>
        <v/>
      </c>
      <c r="B310" s="44" t="str">
        <f t="shared" ca="1" si="81"/>
        <v/>
      </c>
      <c r="C310" s="31" t="str">
        <f t="shared" ca="1" si="79"/>
        <v/>
      </c>
      <c r="D310" s="32" t="str">
        <f t="shared" ca="1" si="82"/>
        <v/>
      </c>
      <c r="E310" s="71" t="str">
        <f t="shared" ca="1" si="83"/>
        <v/>
      </c>
      <c r="F310" s="31" t="str">
        <f t="shared" ca="1" si="84"/>
        <v/>
      </c>
      <c r="G310" s="32" t="str">
        <f t="shared" ca="1" si="85"/>
        <v/>
      </c>
      <c r="H310" s="4" t="str">
        <f t="shared" ca="1" si="86"/>
        <v/>
      </c>
      <c r="I310" s="31" t="str">
        <f t="shared" ca="1" si="87"/>
        <v/>
      </c>
      <c r="J310" s="32" t="str">
        <f t="shared" ca="1" si="88"/>
        <v/>
      </c>
      <c r="K310" s="71" t="str">
        <f t="shared" ca="1" si="89"/>
        <v/>
      </c>
      <c r="L310" s="31" t="str">
        <f t="shared" ca="1" si="90"/>
        <v/>
      </c>
      <c r="M310" s="32" t="str">
        <f t="shared" ca="1" si="91"/>
        <v/>
      </c>
      <c r="N310" s="77" t="str">
        <f t="shared" ca="1" si="92"/>
        <v/>
      </c>
      <c r="X310" s="163" t="str">
        <f t="shared" si="77"/>
        <v/>
      </c>
      <c r="Y310" s="163" t="str">
        <f t="shared" si="78"/>
        <v/>
      </c>
    </row>
    <row r="311" spans="1:25">
      <c r="A311" s="164" t="str">
        <f t="shared" ca="1" si="80"/>
        <v/>
      </c>
      <c r="B311" s="44" t="str">
        <f t="shared" ca="1" si="81"/>
        <v/>
      </c>
      <c r="C311" s="31" t="str">
        <f t="shared" ca="1" si="79"/>
        <v/>
      </c>
      <c r="D311" s="32" t="str">
        <f t="shared" ca="1" si="82"/>
        <v/>
      </c>
      <c r="E311" s="71" t="str">
        <f t="shared" ca="1" si="83"/>
        <v/>
      </c>
      <c r="F311" s="31" t="str">
        <f t="shared" ca="1" si="84"/>
        <v/>
      </c>
      <c r="G311" s="32" t="str">
        <f t="shared" ca="1" si="85"/>
        <v/>
      </c>
      <c r="H311" s="4" t="str">
        <f t="shared" ca="1" si="86"/>
        <v/>
      </c>
      <c r="I311" s="31" t="str">
        <f t="shared" ca="1" si="87"/>
        <v/>
      </c>
      <c r="J311" s="32" t="str">
        <f t="shared" ca="1" si="88"/>
        <v/>
      </c>
      <c r="K311" s="71" t="str">
        <f t="shared" ca="1" si="89"/>
        <v/>
      </c>
      <c r="L311" s="31" t="str">
        <f t="shared" ca="1" si="90"/>
        <v/>
      </c>
      <c r="M311" s="32" t="str">
        <f t="shared" ca="1" si="91"/>
        <v/>
      </c>
      <c r="N311" s="77" t="str">
        <f t="shared" ca="1" si="92"/>
        <v/>
      </c>
      <c r="X311" s="163" t="str">
        <f t="shared" si="77"/>
        <v/>
      </c>
      <c r="Y311" s="163" t="str">
        <f t="shared" si="78"/>
        <v/>
      </c>
    </row>
    <row r="312" spans="1:25">
      <c r="A312" s="164" t="str">
        <f t="shared" ca="1" si="80"/>
        <v/>
      </c>
      <c r="B312" s="44" t="str">
        <f t="shared" ca="1" si="81"/>
        <v/>
      </c>
      <c r="C312" s="31" t="str">
        <f t="shared" ca="1" si="79"/>
        <v/>
      </c>
      <c r="D312" s="32" t="str">
        <f t="shared" ca="1" si="82"/>
        <v/>
      </c>
      <c r="E312" s="71" t="str">
        <f t="shared" ca="1" si="83"/>
        <v/>
      </c>
      <c r="F312" s="31" t="str">
        <f t="shared" ca="1" si="84"/>
        <v/>
      </c>
      <c r="G312" s="32" t="str">
        <f t="shared" ca="1" si="85"/>
        <v/>
      </c>
      <c r="H312" s="4" t="str">
        <f t="shared" ca="1" si="86"/>
        <v/>
      </c>
      <c r="I312" s="31" t="str">
        <f t="shared" ca="1" si="87"/>
        <v/>
      </c>
      <c r="J312" s="32" t="str">
        <f t="shared" ca="1" si="88"/>
        <v/>
      </c>
      <c r="K312" s="71" t="str">
        <f t="shared" ca="1" si="89"/>
        <v/>
      </c>
      <c r="L312" s="31" t="str">
        <f t="shared" ca="1" si="90"/>
        <v/>
      </c>
      <c r="M312" s="32" t="str">
        <f t="shared" ca="1" si="91"/>
        <v/>
      </c>
      <c r="N312" s="77" t="str">
        <f t="shared" ca="1" si="92"/>
        <v/>
      </c>
      <c r="X312" s="163" t="str">
        <f t="shared" si="77"/>
        <v/>
      </c>
      <c r="Y312" s="163" t="str">
        <f t="shared" si="78"/>
        <v/>
      </c>
    </row>
    <row r="313" spans="1:25">
      <c r="A313" s="164" t="str">
        <f t="shared" ca="1" si="80"/>
        <v/>
      </c>
      <c r="B313" s="44" t="str">
        <f t="shared" ca="1" si="81"/>
        <v/>
      </c>
      <c r="C313" s="31" t="str">
        <f t="shared" ca="1" si="79"/>
        <v/>
      </c>
      <c r="D313" s="32" t="str">
        <f t="shared" ca="1" si="82"/>
        <v/>
      </c>
      <c r="E313" s="71" t="str">
        <f t="shared" ca="1" si="83"/>
        <v/>
      </c>
      <c r="F313" s="31" t="str">
        <f t="shared" ca="1" si="84"/>
        <v/>
      </c>
      <c r="G313" s="32" t="str">
        <f t="shared" ca="1" si="85"/>
        <v/>
      </c>
      <c r="H313" s="4" t="str">
        <f t="shared" ca="1" si="86"/>
        <v/>
      </c>
      <c r="I313" s="31" t="str">
        <f t="shared" ca="1" si="87"/>
        <v/>
      </c>
      <c r="J313" s="32" t="str">
        <f t="shared" ca="1" si="88"/>
        <v/>
      </c>
      <c r="K313" s="71" t="str">
        <f t="shared" ca="1" si="89"/>
        <v/>
      </c>
      <c r="L313" s="31" t="str">
        <f t="shared" ca="1" si="90"/>
        <v/>
      </c>
      <c r="M313" s="32" t="str">
        <f t="shared" ca="1" si="91"/>
        <v/>
      </c>
      <c r="N313" s="77" t="str">
        <f t="shared" ca="1" si="92"/>
        <v/>
      </c>
      <c r="X313" s="163" t="str">
        <f t="shared" si="77"/>
        <v/>
      </c>
      <c r="Y313" s="163" t="str">
        <f t="shared" si="78"/>
        <v/>
      </c>
    </row>
    <row r="314" spans="1:25">
      <c r="A314" s="164" t="str">
        <f t="shared" ca="1" si="80"/>
        <v/>
      </c>
      <c r="B314" s="44" t="str">
        <f t="shared" ca="1" si="81"/>
        <v/>
      </c>
      <c r="C314" s="31" t="str">
        <f t="shared" ca="1" si="79"/>
        <v/>
      </c>
      <c r="D314" s="32" t="str">
        <f t="shared" ca="1" si="82"/>
        <v/>
      </c>
      <c r="E314" s="71" t="str">
        <f t="shared" ca="1" si="83"/>
        <v/>
      </c>
      <c r="F314" s="31" t="str">
        <f t="shared" ca="1" si="84"/>
        <v/>
      </c>
      <c r="G314" s="32" t="str">
        <f t="shared" ca="1" si="85"/>
        <v/>
      </c>
      <c r="H314" s="4" t="str">
        <f t="shared" ca="1" si="86"/>
        <v/>
      </c>
      <c r="I314" s="31" t="str">
        <f t="shared" ca="1" si="87"/>
        <v/>
      </c>
      <c r="J314" s="32" t="str">
        <f t="shared" ca="1" si="88"/>
        <v/>
      </c>
      <c r="K314" s="71" t="str">
        <f t="shared" ca="1" si="89"/>
        <v/>
      </c>
      <c r="L314" s="31" t="str">
        <f t="shared" ca="1" si="90"/>
        <v/>
      </c>
      <c r="M314" s="32" t="str">
        <f t="shared" ca="1" si="91"/>
        <v/>
      </c>
      <c r="N314" s="77" t="str">
        <f t="shared" ca="1" si="92"/>
        <v/>
      </c>
      <c r="X314" s="163" t="str">
        <f t="shared" si="77"/>
        <v/>
      </c>
      <c r="Y314" s="163" t="str">
        <f t="shared" si="78"/>
        <v/>
      </c>
    </row>
    <row r="315" spans="1:25">
      <c r="A315" s="164" t="str">
        <f t="shared" ca="1" si="80"/>
        <v/>
      </c>
      <c r="B315" s="44" t="str">
        <f t="shared" ca="1" si="81"/>
        <v/>
      </c>
      <c r="C315" s="31" t="str">
        <f t="shared" ca="1" si="79"/>
        <v/>
      </c>
      <c r="D315" s="32" t="str">
        <f t="shared" ca="1" si="82"/>
        <v/>
      </c>
      <c r="E315" s="71" t="str">
        <f t="shared" ca="1" si="83"/>
        <v/>
      </c>
      <c r="F315" s="31" t="str">
        <f t="shared" ca="1" si="84"/>
        <v/>
      </c>
      <c r="G315" s="32" t="str">
        <f t="shared" ca="1" si="85"/>
        <v/>
      </c>
      <c r="H315" s="4" t="str">
        <f t="shared" ca="1" si="86"/>
        <v/>
      </c>
      <c r="I315" s="31" t="str">
        <f t="shared" ca="1" si="87"/>
        <v/>
      </c>
      <c r="J315" s="32" t="str">
        <f t="shared" ca="1" si="88"/>
        <v/>
      </c>
      <c r="K315" s="71" t="str">
        <f t="shared" ca="1" si="89"/>
        <v/>
      </c>
      <c r="L315" s="31" t="str">
        <f t="shared" ca="1" si="90"/>
        <v/>
      </c>
      <c r="M315" s="32" t="str">
        <f t="shared" ca="1" si="91"/>
        <v/>
      </c>
      <c r="N315" s="77" t="str">
        <f t="shared" ca="1" si="92"/>
        <v/>
      </c>
      <c r="X315" s="163" t="str">
        <f t="shared" si="77"/>
        <v/>
      </c>
      <c r="Y315" s="163" t="str">
        <f t="shared" si="78"/>
        <v/>
      </c>
    </row>
    <row r="316" spans="1:25">
      <c r="A316" s="164" t="str">
        <f t="shared" ca="1" si="80"/>
        <v/>
      </c>
      <c r="B316" s="44" t="str">
        <f t="shared" ca="1" si="81"/>
        <v/>
      </c>
      <c r="C316" s="31" t="str">
        <f t="shared" ca="1" si="79"/>
        <v/>
      </c>
      <c r="D316" s="32" t="str">
        <f t="shared" ca="1" si="82"/>
        <v/>
      </c>
      <c r="E316" s="71" t="str">
        <f t="shared" ca="1" si="83"/>
        <v/>
      </c>
      <c r="F316" s="31" t="str">
        <f t="shared" ca="1" si="84"/>
        <v/>
      </c>
      <c r="G316" s="32" t="str">
        <f t="shared" ca="1" si="85"/>
        <v/>
      </c>
      <c r="H316" s="4" t="str">
        <f t="shared" ca="1" si="86"/>
        <v/>
      </c>
      <c r="I316" s="31" t="str">
        <f t="shared" ca="1" si="87"/>
        <v/>
      </c>
      <c r="J316" s="32" t="str">
        <f t="shared" ca="1" si="88"/>
        <v/>
      </c>
      <c r="K316" s="71" t="str">
        <f t="shared" ca="1" si="89"/>
        <v/>
      </c>
      <c r="L316" s="31" t="str">
        <f t="shared" ca="1" si="90"/>
        <v/>
      </c>
      <c r="M316" s="32" t="str">
        <f t="shared" ca="1" si="91"/>
        <v/>
      </c>
      <c r="N316" s="77" t="str">
        <f t="shared" ca="1" si="92"/>
        <v/>
      </c>
      <c r="X316" s="163" t="str">
        <f t="shared" si="77"/>
        <v/>
      </c>
      <c r="Y316" s="163" t="str">
        <f t="shared" si="78"/>
        <v/>
      </c>
    </row>
    <row r="317" spans="1:25">
      <c r="A317" s="164" t="str">
        <f t="shared" ca="1" si="80"/>
        <v/>
      </c>
      <c r="B317" s="44" t="str">
        <f t="shared" ca="1" si="81"/>
        <v/>
      </c>
      <c r="C317" s="31" t="str">
        <f t="shared" ca="1" si="79"/>
        <v/>
      </c>
      <c r="D317" s="32" t="str">
        <f t="shared" ca="1" si="82"/>
        <v/>
      </c>
      <c r="E317" s="71" t="str">
        <f t="shared" ca="1" si="83"/>
        <v/>
      </c>
      <c r="F317" s="31" t="str">
        <f t="shared" ca="1" si="84"/>
        <v/>
      </c>
      <c r="G317" s="32" t="str">
        <f t="shared" ca="1" si="85"/>
        <v/>
      </c>
      <c r="H317" s="4" t="str">
        <f t="shared" ca="1" si="86"/>
        <v/>
      </c>
      <c r="I317" s="31" t="str">
        <f t="shared" ca="1" si="87"/>
        <v/>
      </c>
      <c r="J317" s="32" t="str">
        <f t="shared" ca="1" si="88"/>
        <v/>
      </c>
      <c r="K317" s="71" t="str">
        <f t="shared" ca="1" si="89"/>
        <v/>
      </c>
      <c r="L317" s="31" t="str">
        <f t="shared" ca="1" si="90"/>
        <v/>
      </c>
      <c r="M317" s="32" t="str">
        <f t="shared" ca="1" si="91"/>
        <v/>
      </c>
      <c r="N317" s="77" t="str">
        <f t="shared" ca="1" si="92"/>
        <v/>
      </c>
      <c r="X317" s="163" t="str">
        <f t="shared" si="77"/>
        <v/>
      </c>
      <c r="Y317" s="163" t="str">
        <f t="shared" si="78"/>
        <v/>
      </c>
    </row>
    <row r="318" spans="1:25">
      <c r="A318" s="164" t="str">
        <f t="shared" ca="1" si="80"/>
        <v/>
      </c>
      <c r="B318" s="44" t="str">
        <f t="shared" ca="1" si="81"/>
        <v/>
      </c>
      <c r="C318" s="31" t="str">
        <f t="shared" ca="1" si="79"/>
        <v/>
      </c>
      <c r="D318" s="32" t="str">
        <f t="shared" ca="1" si="82"/>
        <v/>
      </c>
      <c r="E318" s="71" t="str">
        <f t="shared" ca="1" si="83"/>
        <v/>
      </c>
      <c r="F318" s="31" t="str">
        <f t="shared" ca="1" si="84"/>
        <v/>
      </c>
      <c r="G318" s="32" t="str">
        <f t="shared" ca="1" si="85"/>
        <v/>
      </c>
      <c r="H318" s="4" t="str">
        <f t="shared" ca="1" si="86"/>
        <v/>
      </c>
      <c r="I318" s="31" t="str">
        <f t="shared" ca="1" si="87"/>
        <v/>
      </c>
      <c r="J318" s="32" t="str">
        <f t="shared" ca="1" si="88"/>
        <v/>
      </c>
      <c r="K318" s="71" t="str">
        <f t="shared" ca="1" si="89"/>
        <v/>
      </c>
      <c r="L318" s="31" t="str">
        <f t="shared" ca="1" si="90"/>
        <v/>
      </c>
      <c r="M318" s="32" t="str">
        <f t="shared" ca="1" si="91"/>
        <v/>
      </c>
      <c r="N318" s="77" t="str">
        <f t="shared" ca="1" si="92"/>
        <v/>
      </c>
      <c r="X318" s="163" t="str">
        <f t="shared" si="77"/>
        <v/>
      </c>
      <c r="Y318" s="163" t="str">
        <f t="shared" si="78"/>
        <v/>
      </c>
    </row>
    <row r="319" spans="1:25">
      <c r="A319" s="164" t="str">
        <f t="shared" ca="1" si="80"/>
        <v/>
      </c>
      <c r="B319" s="44" t="str">
        <f t="shared" ca="1" si="81"/>
        <v/>
      </c>
      <c r="C319" s="31" t="str">
        <f t="shared" ca="1" si="79"/>
        <v/>
      </c>
      <c r="D319" s="32" t="str">
        <f t="shared" ca="1" si="82"/>
        <v/>
      </c>
      <c r="E319" s="71" t="str">
        <f t="shared" ca="1" si="83"/>
        <v/>
      </c>
      <c r="F319" s="31" t="str">
        <f t="shared" ca="1" si="84"/>
        <v/>
      </c>
      <c r="G319" s="32" t="str">
        <f t="shared" ca="1" si="85"/>
        <v/>
      </c>
      <c r="H319" s="4" t="str">
        <f t="shared" ca="1" si="86"/>
        <v/>
      </c>
      <c r="I319" s="31" t="str">
        <f t="shared" ca="1" si="87"/>
        <v/>
      </c>
      <c r="J319" s="32" t="str">
        <f t="shared" ca="1" si="88"/>
        <v/>
      </c>
      <c r="K319" s="71" t="str">
        <f t="shared" ca="1" si="89"/>
        <v/>
      </c>
      <c r="L319" s="31" t="str">
        <f t="shared" ca="1" si="90"/>
        <v/>
      </c>
      <c r="M319" s="32" t="str">
        <f t="shared" ca="1" si="91"/>
        <v/>
      </c>
      <c r="N319" s="77" t="str">
        <f t="shared" ca="1" si="92"/>
        <v/>
      </c>
      <c r="X319" s="163" t="str">
        <f t="shared" si="77"/>
        <v/>
      </c>
      <c r="Y319" s="163" t="str">
        <f t="shared" si="78"/>
        <v/>
      </c>
    </row>
    <row r="320" spans="1:25">
      <c r="A320" s="164" t="str">
        <f t="shared" ca="1" si="80"/>
        <v/>
      </c>
      <c r="B320" s="44" t="str">
        <f t="shared" ca="1" si="81"/>
        <v/>
      </c>
      <c r="C320" s="31" t="str">
        <f t="shared" ca="1" si="79"/>
        <v/>
      </c>
      <c r="D320" s="32" t="str">
        <f t="shared" ca="1" si="82"/>
        <v/>
      </c>
      <c r="E320" s="71" t="str">
        <f t="shared" ca="1" si="83"/>
        <v/>
      </c>
      <c r="F320" s="31" t="str">
        <f t="shared" ca="1" si="84"/>
        <v/>
      </c>
      <c r="G320" s="32" t="str">
        <f t="shared" ca="1" si="85"/>
        <v/>
      </c>
      <c r="H320" s="4" t="str">
        <f t="shared" ca="1" si="86"/>
        <v/>
      </c>
      <c r="I320" s="31" t="str">
        <f t="shared" ca="1" si="87"/>
        <v/>
      </c>
      <c r="J320" s="32" t="str">
        <f t="shared" ca="1" si="88"/>
        <v/>
      </c>
      <c r="K320" s="71" t="str">
        <f t="shared" ca="1" si="89"/>
        <v/>
      </c>
      <c r="L320" s="31" t="str">
        <f t="shared" ca="1" si="90"/>
        <v/>
      </c>
      <c r="M320" s="32" t="str">
        <f t="shared" ca="1" si="91"/>
        <v/>
      </c>
      <c r="N320" s="77" t="str">
        <f t="shared" ca="1" si="92"/>
        <v/>
      </c>
      <c r="X320" s="163" t="str">
        <f t="shared" si="77"/>
        <v/>
      </c>
      <c r="Y320" s="163" t="str">
        <f t="shared" si="78"/>
        <v/>
      </c>
    </row>
    <row r="321" spans="1:25">
      <c r="A321" s="164" t="str">
        <f t="shared" ca="1" si="80"/>
        <v/>
      </c>
      <c r="B321" s="44" t="str">
        <f t="shared" ca="1" si="81"/>
        <v/>
      </c>
      <c r="C321" s="31" t="str">
        <f t="shared" ca="1" si="79"/>
        <v/>
      </c>
      <c r="D321" s="32" t="str">
        <f t="shared" ca="1" si="82"/>
        <v/>
      </c>
      <c r="E321" s="71" t="str">
        <f t="shared" ca="1" si="83"/>
        <v/>
      </c>
      <c r="F321" s="31" t="str">
        <f t="shared" ca="1" si="84"/>
        <v/>
      </c>
      <c r="G321" s="32" t="str">
        <f t="shared" ca="1" si="85"/>
        <v/>
      </c>
      <c r="H321" s="4" t="str">
        <f t="shared" ca="1" si="86"/>
        <v/>
      </c>
      <c r="I321" s="31" t="str">
        <f t="shared" ca="1" si="87"/>
        <v/>
      </c>
      <c r="J321" s="32" t="str">
        <f t="shared" ca="1" si="88"/>
        <v/>
      </c>
      <c r="K321" s="71" t="str">
        <f t="shared" ca="1" si="89"/>
        <v/>
      </c>
      <c r="L321" s="31" t="str">
        <f t="shared" ca="1" si="90"/>
        <v/>
      </c>
      <c r="M321" s="32" t="str">
        <f t="shared" ca="1" si="91"/>
        <v/>
      </c>
      <c r="N321" s="77" t="str">
        <f t="shared" ca="1" si="92"/>
        <v/>
      </c>
      <c r="X321" s="163" t="str">
        <f t="shared" si="77"/>
        <v/>
      </c>
      <c r="Y321" s="163" t="str">
        <f t="shared" si="78"/>
        <v/>
      </c>
    </row>
    <row r="322" spans="1:25">
      <c r="A322" s="164" t="str">
        <f t="shared" ca="1" si="80"/>
        <v/>
      </c>
      <c r="B322" s="44" t="str">
        <f t="shared" ca="1" si="81"/>
        <v/>
      </c>
      <c r="C322" s="31" t="str">
        <f t="shared" ca="1" si="79"/>
        <v/>
      </c>
      <c r="D322" s="32" t="str">
        <f t="shared" ca="1" si="82"/>
        <v/>
      </c>
      <c r="E322" s="71" t="str">
        <f t="shared" ca="1" si="83"/>
        <v/>
      </c>
      <c r="F322" s="31" t="str">
        <f t="shared" ca="1" si="84"/>
        <v/>
      </c>
      <c r="G322" s="32" t="str">
        <f t="shared" ca="1" si="85"/>
        <v/>
      </c>
      <c r="H322" s="4" t="str">
        <f t="shared" ca="1" si="86"/>
        <v/>
      </c>
      <c r="I322" s="31" t="str">
        <f t="shared" ca="1" si="87"/>
        <v/>
      </c>
      <c r="J322" s="32" t="str">
        <f t="shared" ca="1" si="88"/>
        <v/>
      </c>
      <c r="K322" s="71" t="str">
        <f t="shared" ca="1" si="89"/>
        <v/>
      </c>
      <c r="L322" s="31" t="str">
        <f t="shared" ca="1" si="90"/>
        <v/>
      </c>
      <c r="M322" s="32" t="str">
        <f t="shared" ca="1" si="91"/>
        <v/>
      </c>
      <c r="N322" s="77" t="str">
        <f t="shared" ca="1" si="92"/>
        <v/>
      </c>
      <c r="X322" s="163" t="str">
        <f t="shared" si="77"/>
        <v/>
      </c>
      <c r="Y322" s="163" t="str">
        <f t="shared" si="78"/>
        <v/>
      </c>
    </row>
    <row r="323" spans="1:25">
      <c r="A323" s="164" t="str">
        <f t="shared" ca="1" si="80"/>
        <v/>
      </c>
      <c r="B323" s="44" t="str">
        <f t="shared" ca="1" si="81"/>
        <v/>
      </c>
      <c r="C323" s="31" t="str">
        <f t="shared" ca="1" si="79"/>
        <v/>
      </c>
      <c r="D323" s="32" t="str">
        <f t="shared" ca="1" si="82"/>
        <v/>
      </c>
      <c r="E323" s="71" t="str">
        <f t="shared" ca="1" si="83"/>
        <v/>
      </c>
      <c r="F323" s="31" t="str">
        <f t="shared" ca="1" si="84"/>
        <v/>
      </c>
      <c r="G323" s="32" t="str">
        <f t="shared" ca="1" si="85"/>
        <v/>
      </c>
      <c r="H323" s="4" t="str">
        <f t="shared" ca="1" si="86"/>
        <v/>
      </c>
      <c r="I323" s="31" t="str">
        <f t="shared" ca="1" si="87"/>
        <v/>
      </c>
      <c r="J323" s="32" t="str">
        <f t="shared" ca="1" si="88"/>
        <v/>
      </c>
      <c r="K323" s="71" t="str">
        <f t="shared" ca="1" si="89"/>
        <v/>
      </c>
      <c r="L323" s="31" t="str">
        <f t="shared" ca="1" si="90"/>
        <v/>
      </c>
      <c r="M323" s="32" t="str">
        <f t="shared" ca="1" si="91"/>
        <v/>
      </c>
      <c r="N323" s="77" t="str">
        <f t="shared" ca="1" si="92"/>
        <v/>
      </c>
      <c r="X323" s="163" t="str">
        <f t="shared" si="77"/>
        <v/>
      </c>
      <c r="Y323" s="163" t="str">
        <f t="shared" si="78"/>
        <v/>
      </c>
    </row>
    <row r="324" spans="1:25">
      <c r="A324" s="164" t="str">
        <f t="shared" ca="1" si="80"/>
        <v/>
      </c>
      <c r="B324" s="44" t="str">
        <f t="shared" ca="1" si="81"/>
        <v/>
      </c>
      <c r="C324" s="31" t="str">
        <f t="shared" ca="1" si="79"/>
        <v/>
      </c>
      <c r="D324" s="32" t="str">
        <f t="shared" ca="1" si="82"/>
        <v/>
      </c>
      <c r="E324" s="71" t="str">
        <f t="shared" ca="1" si="83"/>
        <v/>
      </c>
      <c r="F324" s="31" t="str">
        <f t="shared" ca="1" si="84"/>
        <v/>
      </c>
      <c r="G324" s="32" t="str">
        <f t="shared" ca="1" si="85"/>
        <v/>
      </c>
      <c r="H324" s="4" t="str">
        <f t="shared" ca="1" si="86"/>
        <v/>
      </c>
      <c r="I324" s="31" t="str">
        <f t="shared" ca="1" si="87"/>
        <v/>
      </c>
      <c r="J324" s="32" t="str">
        <f t="shared" ca="1" si="88"/>
        <v/>
      </c>
      <c r="K324" s="71" t="str">
        <f t="shared" ca="1" si="89"/>
        <v/>
      </c>
      <c r="L324" s="31" t="str">
        <f t="shared" ca="1" si="90"/>
        <v/>
      </c>
      <c r="M324" s="32" t="str">
        <f t="shared" ca="1" si="91"/>
        <v/>
      </c>
      <c r="N324" s="77" t="str">
        <f t="shared" ca="1" si="92"/>
        <v/>
      </c>
      <c r="X324" s="163" t="str">
        <f t="shared" ref="X324:X387" si="93">IF(COUNTIF(R:R,P324)*COUNTIF(T:T,P324)*COUNTIF(V:V,P324),P324,"")</f>
        <v/>
      </c>
      <c r="Y324" s="163" t="str">
        <f t="shared" ref="Y324:Y387" si="94">IF(X324&gt;$A$14,X324,"")</f>
        <v/>
      </c>
    </row>
    <row r="325" spans="1:25">
      <c r="A325" s="164" t="str">
        <f t="shared" ca="1" si="80"/>
        <v/>
      </c>
      <c r="B325" s="44" t="str">
        <f t="shared" ca="1" si="81"/>
        <v/>
      </c>
      <c r="C325" s="31" t="str">
        <f t="shared" ca="1" si="79"/>
        <v/>
      </c>
      <c r="D325" s="32" t="str">
        <f t="shared" ca="1" si="82"/>
        <v/>
      </c>
      <c r="E325" s="71" t="str">
        <f t="shared" ca="1" si="83"/>
        <v/>
      </c>
      <c r="F325" s="31" t="str">
        <f t="shared" ca="1" si="84"/>
        <v/>
      </c>
      <c r="G325" s="32" t="str">
        <f t="shared" ca="1" si="85"/>
        <v/>
      </c>
      <c r="H325" s="4" t="str">
        <f t="shared" ca="1" si="86"/>
        <v/>
      </c>
      <c r="I325" s="31" t="str">
        <f t="shared" ca="1" si="87"/>
        <v/>
      </c>
      <c r="J325" s="32" t="str">
        <f t="shared" ca="1" si="88"/>
        <v/>
      </c>
      <c r="K325" s="71" t="str">
        <f t="shared" ca="1" si="89"/>
        <v/>
      </c>
      <c r="L325" s="31" t="str">
        <f t="shared" ca="1" si="90"/>
        <v/>
      </c>
      <c r="M325" s="32" t="str">
        <f t="shared" ca="1" si="91"/>
        <v/>
      </c>
      <c r="N325" s="77" t="str">
        <f t="shared" ca="1" si="92"/>
        <v/>
      </c>
      <c r="X325" s="163" t="str">
        <f t="shared" si="93"/>
        <v/>
      </c>
      <c r="Y325" s="163" t="str">
        <f t="shared" si="94"/>
        <v/>
      </c>
    </row>
    <row r="326" spans="1:25">
      <c r="A326" s="164" t="str">
        <f t="shared" ca="1" si="80"/>
        <v/>
      </c>
      <c r="B326" s="44" t="str">
        <f t="shared" ca="1" si="81"/>
        <v/>
      </c>
      <c r="C326" s="31" t="str">
        <f t="shared" ca="1" si="79"/>
        <v/>
      </c>
      <c r="D326" s="32" t="str">
        <f t="shared" ca="1" si="82"/>
        <v/>
      </c>
      <c r="E326" s="71" t="str">
        <f t="shared" ca="1" si="83"/>
        <v/>
      </c>
      <c r="F326" s="31" t="str">
        <f t="shared" ca="1" si="84"/>
        <v/>
      </c>
      <c r="G326" s="32" t="str">
        <f t="shared" ca="1" si="85"/>
        <v/>
      </c>
      <c r="H326" s="4" t="str">
        <f t="shared" ca="1" si="86"/>
        <v/>
      </c>
      <c r="I326" s="31" t="str">
        <f t="shared" ca="1" si="87"/>
        <v/>
      </c>
      <c r="J326" s="32" t="str">
        <f t="shared" ca="1" si="88"/>
        <v/>
      </c>
      <c r="K326" s="71" t="str">
        <f t="shared" ca="1" si="89"/>
        <v/>
      </c>
      <c r="L326" s="31" t="str">
        <f t="shared" ca="1" si="90"/>
        <v/>
      </c>
      <c r="M326" s="32" t="str">
        <f t="shared" ca="1" si="91"/>
        <v/>
      </c>
      <c r="N326" s="77" t="str">
        <f t="shared" ca="1" si="92"/>
        <v/>
      </c>
      <c r="X326" s="163" t="str">
        <f t="shared" si="93"/>
        <v/>
      </c>
      <c r="Y326" s="163" t="str">
        <f t="shared" si="94"/>
        <v/>
      </c>
    </row>
    <row r="327" spans="1:25">
      <c r="A327" s="164" t="str">
        <f t="shared" ca="1" si="80"/>
        <v/>
      </c>
      <c r="B327" s="44" t="str">
        <f t="shared" ca="1" si="81"/>
        <v/>
      </c>
      <c r="C327" s="31" t="str">
        <f t="shared" ca="1" si="79"/>
        <v/>
      </c>
      <c r="D327" s="32" t="str">
        <f t="shared" ca="1" si="82"/>
        <v/>
      </c>
      <c r="E327" s="71" t="str">
        <f t="shared" ca="1" si="83"/>
        <v/>
      </c>
      <c r="F327" s="31" t="str">
        <f t="shared" ca="1" si="84"/>
        <v/>
      </c>
      <c r="G327" s="32" t="str">
        <f t="shared" ca="1" si="85"/>
        <v/>
      </c>
      <c r="H327" s="4" t="str">
        <f t="shared" ca="1" si="86"/>
        <v/>
      </c>
      <c r="I327" s="31" t="str">
        <f t="shared" ca="1" si="87"/>
        <v/>
      </c>
      <c r="J327" s="32" t="str">
        <f t="shared" ca="1" si="88"/>
        <v/>
      </c>
      <c r="K327" s="71" t="str">
        <f t="shared" ca="1" si="89"/>
        <v/>
      </c>
      <c r="L327" s="31" t="str">
        <f t="shared" ca="1" si="90"/>
        <v/>
      </c>
      <c r="M327" s="32" t="str">
        <f t="shared" ca="1" si="91"/>
        <v/>
      </c>
      <c r="N327" s="77" t="str">
        <f t="shared" ca="1" si="92"/>
        <v/>
      </c>
      <c r="X327" s="163" t="str">
        <f t="shared" si="93"/>
        <v/>
      </c>
      <c r="Y327" s="163" t="str">
        <f t="shared" si="94"/>
        <v/>
      </c>
    </row>
    <row r="328" spans="1:25">
      <c r="A328" s="164" t="str">
        <f t="shared" ca="1" si="80"/>
        <v/>
      </c>
      <c r="B328" s="44" t="str">
        <f t="shared" ca="1" si="81"/>
        <v/>
      </c>
      <c r="C328" s="31" t="str">
        <f t="shared" ca="1" si="79"/>
        <v/>
      </c>
      <c r="D328" s="32" t="str">
        <f t="shared" ca="1" si="82"/>
        <v/>
      </c>
      <c r="E328" s="71" t="str">
        <f t="shared" ca="1" si="83"/>
        <v/>
      </c>
      <c r="F328" s="31" t="str">
        <f t="shared" ca="1" si="84"/>
        <v/>
      </c>
      <c r="G328" s="32" t="str">
        <f t="shared" ca="1" si="85"/>
        <v/>
      </c>
      <c r="H328" s="4" t="str">
        <f t="shared" ca="1" si="86"/>
        <v/>
      </c>
      <c r="I328" s="31" t="str">
        <f t="shared" ca="1" si="87"/>
        <v/>
      </c>
      <c r="J328" s="32" t="str">
        <f t="shared" ca="1" si="88"/>
        <v/>
      </c>
      <c r="K328" s="71" t="str">
        <f t="shared" ca="1" si="89"/>
        <v/>
      </c>
      <c r="L328" s="31" t="str">
        <f t="shared" ca="1" si="90"/>
        <v/>
      </c>
      <c r="M328" s="32" t="str">
        <f t="shared" ca="1" si="91"/>
        <v/>
      </c>
      <c r="N328" s="77" t="str">
        <f t="shared" ca="1" si="92"/>
        <v/>
      </c>
      <c r="X328" s="163" t="str">
        <f t="shared" si="93"/>
        <v/>
      </c>
      <c r="Y328" s="163" t="str">
        <f t="shared" si="94"/>
        <v/>
      </c>
    </row>
    <row r="329" spans="1:25">
      <c r="A329" s="164" t="str">
        <f t="shared" ca="1" si="80"/>
        <v/>
      </c>
      <c r="B329" s="44" t="str">
        <f t="shared" ca="1" si="81"/>
        <v/>
      </c>
      <c r="C329" s="31" t="str">
        <f t="shared" ca="1" si="79"/>
        <v/>
      </c>
      <c r="D329" s="32" t="str">
        <f t="shared" ca="1" si="82"/>
        <v/>
      </c>
      <c r="E329" s="71" t="str">
        <f t="shared" ca="1" si="83"/>
        <v/>
      </c>
      <c r="F329" s="31" t="str">
        <f t="shared" ca="1" si="84"/>
        <v/>
      </c>
      <c r="G329" s="32" t="str">
        <f t="shared" ca="1" si="85"/>
        <v/>
      </c>
      <c r="H329" s="4" t="str">
        <f t="shared" ca="1" si="86"/>
        <v/>
      </c>
      <c r="I329" s="31" t="str">
        <f t="shared" ca="1" si="87"/>
        <v/>
      </c>
      <c r="J329" s="32" t="str">
        <f t="shared" ca="1" si="88"/>
        <v/>
      </c>
      <c r="K329" s="71" t="str">
        <f t="shared" ca="1" si="89"/>
        <v/>
      </c>
      <c r="L329" s="31" t="str">
        <f t="shared" ca="1" si="90"/>
        <v/>
      </c>
      <c r="M329" s="32" t="str">
        <f t="shared" ca="1" si="91"/>
        <v/>
      </c>
      <c r="N329" s="77" t="str">
        <f t="shared" ca="1" si="92"/>
        <v/>
      </c>
      <c r="X329" s="163" t="str">
        <f t="shared" si="93"/>
        <v/>
      </c>
      <c r="Y329" s="163" t="str">
        <f t="shared" si="94"/>
        <v/>
      </c>
    </row>
    <row r="330" spans="1:25">
      <c r="A330" s="164" t="str">
        <f t="shared" ca="1" si="80"/>
        <v/>
      </c>
      <c r="B330" s="44" t="str">
        <f t="shared" ca="1" si="81"/>
        <v/>
      </c>
      <c r="C330" s="31" t="str">
        <f t="shared" ca="1" si="79"/>
        <v/>
      </c>
      <c r="D330" s="32" t="str">
        <f t="shared" ca="1" si="82"/>
        <v/>
      </c>
      <c r="E330" s="71" t="str">
        <f t="shared" ca="1" si="83"/>
        <v/>
      </c>
      <c r="F330" s="31" t="str">
        <f t="shared" ca="1" si="84"/>
        <v/>
      </c>
      <c r="G330" s="32" t="str">
        <f t="shared" ca="1" si="85"/>
        <v/>
      </c>
      <c r="H330" s="4" t="str">
        <f t="shared" ca="1" si="86"/>
        <v/>
      </c>
      <c r="I330" s="31" t="str">
        <f t="shared" ca="1" si="87"/>
        <v/>
      </c>
      <c r="J330" s="32" t="str">
        <f t="shared" ca="1" si="88"/>
        <v/>
      </c>
      <c r="K330" s="71" t="str">
        <f t="shared" ca="1" si="89"/>
        <v/>
      </c>
      <c r="L330" s="31" t="str">
        <f t="shared" ca="1" si="90"/>
        <v/>
      </c>
      <c r="M330" s="32" t="str">
        <f t="shared" ca="1" si="91"/>
        <v/>
      </c>
      <c r="N330" s="77" t="str">
        <f t="shared" ca="1" si="92"/>
        <v/>
      </c>
      <c r="X330" s="163" t="str">
        <f t="shared" si="93"/>
        <v/>
      </c>
      <c r="Y330" s="163" t="str">
        <f t="shared" si="94"/>
        <v/>
      </c>
    </row>
    <row r="331" spans="1:25">
      <c r="A331" s="164" t="str">
        <f t="shared" ca="1" si="80"/>
        <v/>
      </c>
      <c r="B331" s="44" t="str">
        <f t="shared" ca="1" si="81"/>
        <v/>
      </c>
      <c r="C331" s="31" t="str">
        <f t="shared" ca="1" si="79"/>
        <v/>
      </c>
      <c r="D331" s="32" t="str">
        <f t="shared" ca="1" si="82"/>
        <v/>
      </c>
      <c r="E331" s="71" t="str">
        <f t="shared" ca="1" si="83"/>
        <v/>
      </c>
      <c r="F331" s="31" t="str">
        <f t="shared" ca="1" si="84"/>
        <v/>
      </c>
      <c r="G331" s="32" t="str">
        <f t="shared" ca="1" si="85"/>
        <v/>
      </c>
      <c r="H331" s="4" t="str">
        <f t="shared" ca="1" si="86"/>
        <v/>
      </c>
      <c r="I331" s="31" t="str">
        <f t="shared" ca="1" si="87"/>
        <v/>
      </c>
      <c r="J331" s="32" t="str">
        <f t="shared" ca="1" si="88"/>
        <v/>
      </c>
      <c r="K331" s="71" t="str">
        <f t="shared" ca="1" si="89"/>
        <v/>
      </c>
      <c r="L331" s="31" t="str">
        <f t="shared" ca="1" si="90"/>
        <v/>
      </c>
      <c r="M331" s="32" t="str">
        <f t="shared" ca="1" si="91"/>
        <v/>
      </c>
      <c r="N331" s="77" t="str">
        <f t="shared" ca="1" si="92"/>
        <v/>
      </c>
      <c r="X331" s="163" t="str">
        <f t="shared" si="93"/>
        <v/>
      </c>
      <c r="Y331" s="163" t="str">
        <f t="shared" si="94"/>
        <v/>
      </c>
    </row>
    <row r="332" spans="1:25">
      <c r="A332" s="164" t="str">
        <f t="shared" ca="1" si="80"/>
        <v/>
      </c>
      <c r="B332" s="44" t="str">
        <f t="shared" ca="1" si="81"/>
        <v/>
      </c>
      <c r="C332" s="31" t="str">
        <f t="shared" ca="1" si="79"/>
        <v/>
      </c>
      <c r="D332" s="32" t="str">
        <f t="shared" ca="1" si="82"/>
        <v/>
      </c>
      <c r="E332" s="71" t="str">
        <f t="shared" ca="1" si="83"/>
        <v/>
      </c>
      <c r="F332" s="31" t="str">
        <f t="shared" ca="1" si="84"/>
        <v/>
      </c>
      <c r="G332" s="32" t="str">
        <f t="shared" ca="1" si="85"/>
        <v/>
      </c>
      <c r="H332" s="4" t="str">
        <f t="shared" ca="1" si="86"/>
        <v/>
      </c>
      <c r="I332" s="31" t="str">
        <f t="shared" ca="1" si="87"/>
        <v/>
      </c>
      <c r="J332" s="32" t="str">
        <f t="shared" ca="1" si="88"/>
        <v/>
      </c>
      <c r="K332" s="71" t="str">
        <f t="shared" ca="1" si="89"/>
        <v/>
      </c>
      <c r="L332" s="31" t="str">
        <f t="shared" ca="1" si="90"/>
        <v/>
      </c>
      <c r="M332" s="32" t="str">
        <f t="shared" ca="1" si="91"/>
        <v/>
      </c>
      <c r="N332" s="77" t="str">
        <f t="shared" ca="1" si="92"/>
        <v/>
      </c>
      <c r="X332" s="163" t="str">
        <f t="shared" si="93"/>
        <v/>
      </c>
      <c r="Y332" s="163" t="str">
        <f t="shared" si="94"/>
        <v/>
      </c>
    </row>
    <row r="333" spans="1:25">
      <c r="A333" s="164" t="str">
        <f t="shared" ca="1" si="80"/>
        <v/>
      </c>
      <c r="B333" s="44" t="str">
        <f t="shared" ca="1" si="81"/>
        <v/>
      </c>
      <c r="C333" s="31" t="str">
        <f t="shared" ca="1" si="79"/>
        <v/>
      </c>
      <c r="D333" s="32" t="str">
        <f t="shared" ca="1" si="82"/>
        <v/>
      </c>
      <c r="E333" s="71" t="str">
        <f t="shared" ca="1" si="83"/>
        <v/>
      </c>
      <c r="F333" s="31" t="str">
        <f t="shared" ca="1" si="84"/>
        <v/>
      </c>
      <c r="G333" s="32" t="str">
        <f t="shared" ca="1" si="85"/>
        <v/>
      </c>
      <c r="H333" s="4" t="str">
        <f t="shared" ca="1" si="86"/>
        <v/>
      </c>
      <c r="I333" s="31" t="str">
        <f t="shared" ca="1" si="87"/>
        <v/>
      </c>
      <c r="J333" s="32" t="str">
        <f t="shared" ca="1" si="88"/>
        <v/>
      </c>
      <c r="K333" s="71" t="str">
        <f t="shared" ca="1" si="89"/>
        <v/>
      </c>
      <c r="L333" s="31" t="str">
        <f t="shared" ca="1" si="90"/>
        <v/>
      </c>
      <c r="M333" s="32" t="str">
        <f t="shared" ca="1" si="91"/>
        <v/>
      </c>
      <c r="N333" s="77" t="str">
        <f t="shared" ca="1" si="92"/>
        <v/>
      </c>
      <c r="X333" s="163" t="str">
        <f t="shared" si="93"/>
        <v/>
      </c>
      <c r="Y333" s="163" t="str">
        <f t="shared" si="94"/>
        <v/>
      </c>
    </row>
    <row r="334" spans="1:25">
      <c r="A334" s="164" t="str">
        <f t="shared" ca="1" si="80"/>
        <v/>
      </c>
      <c r="B334" s="44" t="str">
        <f t="shared" ca="1" si="81"/>
        <v/>
      </c>
      <c r="C334" s="31" t="str">
        <f t="shared" ca="1" si="79"/>
        <v/>
      </c>
      <c r="D334" s="32" t="str">
        <f t="shared" ca="1" si="82"/>
        <v/>
      </c>
      <c r="E334" s="71" t="str">
        <f t="shared" ca="1" si="83"/>
        <v/>
      </c>
      <c r="F334" s="31" t="str">
        <f t="shared" ca="1" si="84"/>
        <v/>
      </c>
      <c r="G334" s="32" t="str">
        <f t="shared" ca="1" si="85"/>
        <v/>
      </c>
      <c r="H334" s="4" t="str">
        <f t="shared" ca="1" si="86"/>
        <v/>
      </c>
      <c r="I334" s="31" t="str">
        <f t="shared" ca="1" si="87"/>
        <v/>
      </c>
      <c r="J334" s="32" t="str">
        <f t="shared" ca="1" si="88"/>
        <v/>
      </c>
      <c r="K334" s="71" t="str">
        <f t="shared" ca="1" si="89"/>
        <v/>
      </c>
      <c r="L334" s="31" t="str">
        <f t="shared" ca="1" si="90"/>
        <v/>
      </c>
      <c r="M334" s="32" t="str">
        <f t="shared" ca="1" si="91"/>
        <v/>
      </c>
      <c r="N334" s="77" t="str">
        <f t="shared" ca="1" si="92"/>
        <v/>
      </c>
      <c r="X334" s="163" t="str">
        <f t="shared" si="93"/>
        <v/>
      </c>
      <c r="Y334" s="163" t="str">
        <f t="shared" si="94"/>
        <v/>
      </c>
    </row>
    <row r="335" spans="1:25">
      <c r="A335" s="164" t="str">
        <f t="shared" ca="1" si="80"/>
        <v/>
      </c>
      <c r="B335" s="44" t="str">
        <f t="shared" ca="1" si="81"/>
        <v/>
      </c>
      <c r="C335" s="31" t="str">
        <f t="shared" ca="1" si="79"/>
        <v/>
      </c>
      <c r="D335" s="32" t="str">
        <f t="shared" ca="1" si="82"/>
        <v/>
      </c>
      <c r="E335" s="71" t="str">
        <f t="shared" ca="1" si="83"/>
        <v/>
      </c>
      <c r="F335" s="31" t="str">
        <f t="shared" ca="1" si="84"/>
        <v/>
      </c>
      <c r="G335" s="32" t="str">
        <f t="shared" ca="1" si="85"/>
        <v/>
      </c>
      <c r="H335" s="4" t="str">
        <f t="shared" ca="1" si="86"/>
        <v/>
      </c>
      <c r="I335" s="31" t="str">
        <f t="shared" ca="1" si="87"/>
        <v/>
      </c>
      <c r="J335" s="32" t="str">
        <f t="shared" ca="1" si="88"/>
        <v/>
      </c>
      <c r="K335" s="71" t="str">
        <f t="shared" ca="1" si="89"/>
        <v/>
      </c>
      <c r="L335" s="31" t="str">
        <f t="shared" ca="1" si="90"/>
        <v/>
      </c>
      <c r="M335" s="32" t="str">
        <f t="shared" ca="1" si="91"/>
        <v/>
      </c>
      <c r="N335" s="77" t="str">
        <f t="shared" ca="1" si="92"/>
        <v/>
      </c>
      <c r="X335" s="163" t="str">
        <f t="shared" si="93"/>
        <v/>
      </c>
      <c r="Y335" s="163" t="str">
        <f t="shared" si="94"/>
        <v/>
      </c>
    </row>
    <row r="336" spans="1:25">
      <c r="A336" s="164" t="str">
        <f t="shared" ca="1" si="80"/>
        <v/>
      </c>
      <c r="B336" s="44" t="str">
        <f t="shared" ca="1" si="81"/>
        <v/>
      </c>
      <c r="C336" s="31" t="str">
        <f t="shared" ref="C336:C399" ca="1" si="95">IF(ISERROR(B336-2),"",(B336-$B$14)/100*$B$5)</f>
        <v/>
      </c>
      <c r="D336" s="32" t="str">
        <f t="shared" ca="1" si="82"/>
        <v/>
      </c>
      <c r="E336" s="71" t="str">
        <f t="shared" ca="1" si="83"/>
        <v/>
      </c>
      <c r="F336" s="31" t="str">
        <f t="shared" ca="1" si="84"/>
        <v/>
      </c>
      <c r="G336" s="32" t="str">
        <f t="shared" ca="1" si="85"/>
        <v/>
      </c>
      <c r="H336" s="4" t="str">
        <f t="shared" ca="1" si="86"/>
        <v/>
      </c>
      <c r="I336" s="31" t="str">
        <f t="shared" ca="1" si="87"/>
        <v/>
      </c>
      <c r="J336" s="32" t="str">
        <f t="shared" ca="1" si="88"/>
        <v/>
      </c>
      <c r="K336" s="71" t="str">
        <f t="shared" ca="1" si="89"/>
        <v/>
      </c>
      <c r="L336" s="31" t="str">
        <f t="shared" ca="1" si="90"/>
        <v/>
      </c>
      <c r="M336" s="32" t="str">
        <f t="shared" ca="1" si="91"/>
        <v/>
      </c>
      <c r="N336" s="77" t="str">
        <f t="shared" ca="1" si="92"/>
        <v/>
      </c>
      <c r="X336" s="163" t="str">
        <f t="shared" si="93"/>
        <v/>
      </c>
      <c r="Y336" s="163" t="str">
        <f t="shared" si="94"/>
        <v/>
      </c>
    </row>
    <row r="337" spans="1:25">
      <c r="A337" s="164" t="str">
        <f t="shared" ca="1" si="80"/>
        <v/>
      </c>
      <c r="B337" s="44" t="str">
        <f t="shared" ca="1" si="81"/>
        <v/>
      </c>
      <c r="C337" s="31" t="str">
        <f t="shared" ca="1" si="95"/>
        <v/>
      </c>
      <c r="D337" s="32" t="str">
        <f t="shared" ca="1" si="82"/>
        <v/>
      </c>
      <c r="E337" s="71" t="str">
        <f t="shared" ca="1" si="83"/>
        <v/>
      </c>
      <c r="F337" s="31" t="str">
        <f t="shared" ca="1" si="84"/>
        <v/>
      </c>
      <c r="G337" s="32" t="str">
        <f t="shared" ca="1" si="85"/>
        <v/>
      </c>
      <c r="H337" s="4" t="str">
        <f t="shared" ca="1" si="86"/>
        <v/>
      </c>
      <c r="I337" s="31" t="str">
        <f t="shared" ca="1" si="87"/>
        <v/>
      </c>
      <c r="J337" s="32" t="str">
        <f t="shared" ca="1" si="88"/>
        <v/>
      </c>
      <c r="K337" s="71" t="str">
        <f t="shared" ca="1" si="89"/>
        <v/>
      </c>
      <c r="L337" s="31" t="str">
        <f t="shared" ca="1" si="90"/>
        <v/>
      </c>
      <c r="M337" s="32" t="str">
        <f t="shared" ca="1" si="91"/>
        <v/>
      </c>
      <c r="N337" s="77" t="str">
        <f t="shared" ca="1" si="92"/>
        <v/>
      </c>
      <c r="X337" s="163" t="str">
        <f t="shared" si="93"/>
        <v/>
      </c>
      <c r="Y337" s="163" t="str">
        <f t="shared" si="94"/>
        <v/>
      </c>
    </row>
    <row r="338" spans="1:25">
      <c r="A338" s="164" t="str">
        <f t="shared" ca="1" si="80"/>
        <v/>
      </c>
      <c r="B338" s="44" t="str">
        <f t="shared" ca="1" si="81"/>
        <v/>
      </c>
      <c r="C338" s="31" t="str">
        <f t="shared" ca="1" si="95"/>
        <v/>
      </c>
      <c r="D338" s="32" t="str">
        <f t="shared" ca="1" si="82"/>
        <v/>
      </c>
      <c r="E338" s="71" t="str">
        <f t="shared" ca="1" si="83"/>
        <v/>
      </c>
      <c r="F338" s="31" t="str">
        <f t="shared" ca="1" si="84"/>
        <v/>
      </c>
      <c r="G338" s="32" t="str">
        <f t="shared" ca="1" si="85"/>
        <v/>
      </c>
      <c r="H338" s="4" t="str">
        <f t="shared" ca="1" si="86"/>
        <v/>
      </c>
      <c r="I338" s="31" t="str">
        <f t="shared" ca="1" si="87"/>
        <v/>
      </c>
      <c r="J338" s="32" t="str">
        <f t="shared" ca="1" si="88"/>
        <v/>
      </c>
      <c r="K338" s="71" t="str">
        <f t="shared" ca="1" si="89"/>
        <v/>
      </c>
      <c r="L338" s="31" t="str">
        <f t="shared" ca="1" si="90"/>
        <v/>
      </c>
      <c r="M338" s="32" t="str">
        <f t="shared" ca="1" si="91"/>
        <v/>
      </c>
      <c r="N338" s="77" t="str">
        <f t="shared" ca="1" si="92"/>
        <v/>
      </c>
      <c r="X338" s="163" t="str">
        <f t="shared" si="93"/>
        <v/>
      </c>
      <c r="Y338" s="163" t="str">
        <f t="shared" si="94"/>
        <v/>
      </c>
    </row>
    <row r="339" spans="1:25">
      <c r="A339" s="164" t="str">
        <f t="shared" ca="1" si="80"/>
        <v/>
      </c>
      <c r="B339" s="44" t="str">
        <f t="shared" ca="1" si="81"/>
        <v/>
      </c>
      <c r="C339" s="31" t="str">
        <f t="shared" ca="1" si="95"/>
        <v/>
      </c>
      <c r="D339" s="32" t="str">
        <f t="shared" ca="1" si="82"/>
        <v/>
      </c>
      <c r="E339" s="71" t="str">
        <f t="shared" ca="1" si="83"/>
        <v/>
      </c>
      <c r="F339" s="31" t="str">
        <f t="shared" ca="1" si="84"/>
        <v/>
      </c>
      <c r="G339" s="32" t="str">
        <f t="shared" ca="1" si="85"/>
        <v/>
      </c>
      <c r="H339" s="4" t="str">
        <f t="shared" ca="1" si="86"/>
        <v/>
      </c>
      <c r="I339" s="31" t="str">
        <f t="shared" ca="1" si="87"/>
        <v/>
      </c>
      <c r="J339" s="32" t="str">
        <f t="shared" ca="1" si="88"/>
        <v/>
      </c>
      <c r="K339" s="71" t="str">
        <f t="shared" ca="1" si="89"/>
        <v/>
      </c>
      <c r="L339" s="31" t="str">
        <f t="shared" ca="1" si="90"/>
        <v/>
      </c>
      <c r="M339" s="32" t="str">
        <f t="shared" ca="1" si="91"/>
        <v/>
      </c>
      <c r="N339" s="77" t="str">
        <f t="shared" ca="1" si="92"/>
        <v/>
      </c>
      <c r="X339" s="163" t="str">
        <f t="shared" si="93"/>
        <v/>
      </c>
      <c r="Y339" s="163" t="str">
        <f t="shared" si="94"/>
        <v/>
      </c>
    </row>
    <row r="340" spans="1:25">
      <c r="A340" s="164" t="str">
        <f t="shared" ca="1" si="80"/>
        <v/>
      </c>
      <c r="B340" s="44" t="str">
        <f t="shared" ca="1" si="81"/>
        <v/>
      </c>
      <c r="C340" s="31" t="str">
        <f t="shared" ca="1" si="95"/>
        <v/>
      </c>
      <c r="D340" s="32" t="str">
        <f t="shared" ca="1" si="82"/>
        <v/>
      </c>
      <c r="E340" s="71" t="str">
        <f t="shared" ca="1" si="83"/>
        <v/>
      </c>
      <c r="F340" s="31" t="str">
        <f t="shared" ca="1" si="84"/>
        <v/>
      </c>
      <c r="G340" s="32" t="str">
        <f t="shared" ca="1" si="85"/>
        <v/>
      </c>
      <c r="H340" s="4" t="str">
        <f t="shared" ca="1" si="86"/>
        <v/>
      </c>
      <c r="I340" s="31" t="str">
        <f t="shared" ca="1" si="87"/>
        <v/>
      </c>
      <c r="J340" s="32" t="str">
        <f t="shared" ca="1" si="88"/>
        <v/>
      </c>
      <c r="K340" s="71" t="str">
        <f t="shared" ca="1" si="89"/>
        <v/>
      </c>
      <c r="L340" s="31" t="str">
        <f t="shared" ca="1" si="90"/>
        <v/>
      </c>
      <c r="M340" s="32" t="str">
        <f t="shared" ca="1" si="91"/>
        <v/>
      </c>
      <c r="N340" s="77" t="str">
        <f t="shared" ca="1" si="92"/>
        <v/>
      </c>
      <c r="X340" s="163" t="str">
        <f t="shared" si="93"/>
        <v/>
      </c>
      <c r="Y340" s="163" t="str">
        <f t="shared" si="94"/>
        <v/>
      </c>
    </row>
    <row r="341" spans="1:25">
      <c r="A341" s="164" t="str">
        <f t="shared" ca="1" si="80"/>
        <v/>
      </c>
      <c r="B341" s="44" t="str">
        <f t="shared" ca="1" si="81"/>
        <v/>
      </c>
      <c r="C341" s="31" t="str">
        <f t="shared" ca="1" si="95"/>
        <v/>
      </c>
      <c r="D341" s="32" t="str">
        <f t="shared" ca="1" si="82"/>
        <v/>
      </c>
      <c r="E341" s="71" t="str">
        <f t="shared" ca="1" si="83"/>
        <v/>
      </c>
      <c r="F341" s="31" t="str">
        <f t="shared" ca="1" si="84"/>
        <v/>
      </c>
      <c r="G341" s="32" t="str">
        <f t="shared" ca="1" si="85"/>
        <v/>
      </c>
      <c r="H341" s="4" t="str">
        <f t="shared" ca="1" si="86"/>
        <v/>
      </c>
      <c r="I341" s="31" t="str">
        <f t="shared" ca="1" si="87"/>
        <v/>
      </c>
      <c r="J341" s="32" t="str">
        <f t="shared" ca="1" si="88"/>
        <v/>
      </c>
      <c r="K341" s="71" t="str">
        <f t="shared" ca="1" si="89"/>
        <v/>
      </c>
      <c r="L341" s="31" t="str">
        <f t="shared" ca="1" si="90"/>
        <v/>
      </c>
      <c r="M341" s="32" t="str">
        <f t="shared" ca="1" si="91"/>
        <v/>
      </c>
      <c r="N341" s="77" t="str">
        <f t="shared" ca="1" si="92"/>
        <v/>
      </c>
      <c r="X341" s="163" t="str">
        <f t="shared" si="93"/>
        <v/>
      </c>
      <c r="Y341" s="163" t="str">
        <f t="shared" si="94"/>
        <v/>
      </c>
    </row>
    <row r="342" spans="1:25">
      <c r="A342" s="164" t="str">
        <f t="shared" ca="1" si="80"/>
        <v/>
      </c>
      <c r="B342" s="44" t="str">
        <f t="shared" ca="1" si="81"/>
        <v/>
      </c>
      <c r="C342" s="31" t="str">
        <f t="shared" ca="1" si="95"/>
        <v/>
      </c>
      <c r="D342" s="32" t="str">
        <f t="shared" ca="1" si="82"/>
        <v/>
      </c>
      <c r="E342" s="71" t="str">
        <f t="shared" ca="1" si="83"/>
        <v/>
      </c>
      <c r="F342" s="31" t="str">
        <f t="shared" ca="1" si="84"/>
        <v/>
      </c>
      <c r="G342" s="32" t="str">
        <f t="shared" ca="1" si="85"/>
        <v/>
      </c>
      <c r="H342" s="4" t="str">
        <f t="shared" ca="1" si="86"/>
        <v/>
      </c>
      <c r="I342" s="31" t="str">
        <f t="shared" ca="1" si="87"/>
        <v/>
      </c>
      <c r="J342" s="32" t="str">
        <f t="shared" ca="1" si="88"/>
        <v/>
      </c>
      <c r="K342" s="71" t="str">
        <f t="shared" ca="1" si="89"/>
        <v/>
      </c>
      <c r="L342" s="31" t="str">
        <f t="shared" ca="1" si="90"/>
        <v/>
      </c>
      <c r="M342" s="32" t="str">
        <f t="shared" ca="1" si="91"/>
        <v/>
      </c>
      <c r="N342" s="77" t="str">
        <f t="shared" ca="1" si="92"/>
        <v/>
      </c>
      <c r="X342" s="163" t="str">
        <f t="shared" si="93"/>
        <v/>
      </c>
      <c r="Y342" s="163" t="str">
        <f t="shared" si="94"/>
        <v/>
      </c>
    </row>
    <row r="343" spans="1:25">
      <c r="A343" s="164" t="str">
        <f t="shared" ca="1" si="80"/>
        <v/>
      </c>
      <c r="B343" s="44" t="str">
        <f t="shared" ca="1" si="81"/>
        <v/>
      </c>
      <c r="C343" s="31" t="str">
        <f t="shared" ca="1" si="95"/>
        <v/>
      </c>
      <c r="D343" s="32" t="str">
        <f t="shared" ca="1" si="82"/>
        <v/>
      </c>
      <c r="E343" s="71" t="str">
        <f t="shared" ca="1" si="83"/>
        <v/>
      </c>
      <c r="F343" s="31" t="str">
        <f t="shared" ca="1" si="84"/>
        <v/>
      </c>
      <c r="G343" s="32" t="str">
        <f t="shared" ca="1" si="85"/>
        <v/>
      </c>
      <c r="H343" s="4" t="str">
        <f t="shared" ca="1" si="86"/>
        <v/>
      </c>
      <c r="I343" s="31" t="str">
        <f t="shared" ca="1" si="87"/>
        <v/>
      </c>
      <c r="J343" s="32" t="str">
        <f t="shared" ca="1" si="88"/>
        <v/>
      </c>
      <c r="K343" s="71" t="str">
        <f t="shared" ca="1" si="89"/>
        <v/>
      </c>
      <c r="L343" s="31" t="str">
        <f t="shared" ca="1" si="90"/>
        <v/>
      </c>
      <c r="M343" s="32" t="str">
        <f t="shared" ca="1" si="91"/>
        <v/>
      </c>
      <c r="N343" s="77" t="str">
        <f t="shared" ca="1" si="92"/>
        <v/>
      </c>
      <c r="X343" s="163" t="str">
        <f t="shared" si="93"/>
        <v/>
      </c>
      <c r="Y343" s="163" t="str">
        <f t="shared" si="94"/>
        <v/>
      </c>
    </row>
    <row r="344" spans="1:25">
      <c r="A344" s="164" t="str">
        <f t="shared" ca="1" si="80"/>
        <v/>
      </c>
      <c r="B344" s="44" t="str">
        <f t="shared" ca="1" si="81"/>
        <v/>
      </c>
      <c r="C344" s="31" t="str">
        <f t="shared" ca="1" si="95"/>
        <v/>
      </c>
      <c r="D344" s="32" t="str">
        <f t="shared" ca="1" si="82"/>
        <v/>
      </c>
      <c r="E344" s="71" t="str">
        <f t="shared" ca="1" si="83"/>
        <v/>
      </c>
      <c r="F344" s="31" t="str">
        <f t="shared" ca="1" si="84"/>
        <v/>
      </c>
      <c r="G344" s="32" t="str">
        <f t="shared" ca="1" si="85"/>
        <v/>
      </c>
      <c r="H344" s="4" t="str">
        <f t="shared" ca="1" si="86"/>
        <v/>
      </c>
      <c r="I344" s="31" t="str">
        <f t="shared" ca="1" si="87"/>
        <v/>
      </c>
      <c r="J344" s="32" t="str">
        <f t="shared" ca="1" si="88"/>
        <v/>
      </c>
      <c r="K344" s="71" t="str">
        <f t="shared" ca="1" si="89"/>
        <v/>
      </c>
      <c r="L344" s="31" t="str">
        <f t="shared" ca="1" si="90"/>
        <v/>
      </c>
      <c r="M344" s="32" t="str">
        <f t="shared" ca="1" si="91"/>
        <v/>
      </c>
      <c r="N344" s="77" t="str">
        <f t="shared" ca="1" si="92"/>
        <v/>
      </c>
      <c r="X344" s="163" t="str">
        <f t="shared" si="93"/>
        <v/>
      </c>
      <c r="Y344" s="163" t="str">
        <f t="shared" si="94"/>
        <v/>
      </c>
    </row>
    <row r="345" spans="1:25">
      <c r="A345" s="164" t="str">
        <f t="shared" ca="1" si="80"/>
        <v/>
      </c>
      <c r="B345" s="44" t="str">
        <f t="shared" ca="1" si="81"/>
        <v/>
      </c>
      <c r="C345" s="31" t="str">
        <f t="shared" ca="1" si="95"/>
        <v/>
      </c>
      <c r="D345" s="32" t="str">
        <f t="shared" ca="1" si="82"/>
        <v/>
      </c>
      <c r="E345" s="71" t="str">
        <f t="shared" ca="1" si="83"/>
        <v/>
      </c>
      <c r="F345" s="31" t="str">
        <f t="shared" ca="1" si="84"/>
        <v/>
      </c>
      <c r="G345" s="32" t="str">
        <f t="shared" ca="1" si="85"/>
        <v/>
      </c>
      <c r="H345" s="4" t="str">
        <f t="shared" ca="1" si="86"/>
        <v/>
      </c>
      <c r="I345" s="31" t="str">
        <f t="shared" ca="1" si="87"/>
        <v/>
      </c>
      <c r="J345" s="32" t="str">
        <f t="shared" ca="1" si="88"/>
        <v/>
      </c>
      <c r="K345" s="71" t="str">
        <f t="shared" ca="1" si="89"/>
        <v/>
      </c>
      <c r="L345" s="31" t="str">
        <f t="shared" ca="1" si="90"/>
        <v/>
      </c>
      <c r="M345" s="32" t="str">
        <f t="shared" ca="1" si="91"/>
        <v/>
      </c>
      <c r="N345" s="77" t="str">
        <f t="shared" ca="1" si="92"/>
        <v/>
      </c>
      <c r="X345" s="163" t="str">
        <f t="shared" si="93"/>
        <v/>
      </c>
      <c r="Y345" s="163" t="str">
        <f t="shared" si="94"/>
        <v/>
      </c>
    </row>
    <row r="346" spans="1:25">
      <c r="A346" s="164" t="str">
        <f t="shared" ca="1" si="80"/>
        <v/>
      </c>
      <c r="B346" s="44" t="str">
        <f t="shared" ca="1" si="81"/>
        <v/>
      </c>
      <c r="C346" s="31" t="str">
        <f t="shared" ca="1" si="95"/>
        <v/>
      </c>
      <c r="D346" s="32" t="str">
        <f t="shared" ca="1" si="82"/>
        <v/>
      </c>
      <c r="E346" s="71" t="str">
        <f t="shared" ca="1" si="83"/>
        <v/>
      </c>
      <c r="F346" s="31" t="str">
        <f t="shared" ca="1" si="84"/>
        <v/>
      </c>
      <c r="G346" s="32" t="str">
        <f t="shared" ca="1" si="85"/>
        <v/>
      </c>
      <c r="H346" s="4" t="str">
        <f t="shared" ca="1" si="86"/>
        <v/>
      </c>
      <c r="I346" s="31" t="str">
        <f t="shared" ca="1" si="87"/>
        <v/>
      </c>
      <c r="J346" s="32" t="str">
        <f t="shared" ca="1" si="88"/>
        <v/>
      </c>
      <c r="K346" s="71" t="str">
        <f t="shared" ca="1" si="89"/>
        <v/>
      </c>
      <c r="L346" s="31" t="str">
        <f t="shared" ca="1" si="90"/>
        <v/>
      </c>
      <c r="M346" s="32" t="str">
        <f t="shared" ca="1" si="91"/>
        <v/>
      </c>
      <c r="N346" s="77" t="str">
        <f t="shared" ca="1" si="92"/>
        <v/>
      </c>
      <c r="X346" s="163" t="str">
        <f t="shared" si="93"/>
        <v/>
      </c>
      <c r="Y346" s="163" t="str">
        <f t="shared" si="94"/>
        <v/>
      </c>
    </row>
    <row r="347" spans="1:25">
      <c r="A347" s="164" t="str">
        <f t="shared" ca="1" si="80"/>
        <v/>
      </c>
      <c r="B347" s="44" t="str">
        <f t="shared" ca="1" si="81"/>
        <v/>
      </c>
      <c r="C347" s="31" t="str">
        <f t="shared" ca="1" si="95"/>
        <v/>
      </c>
      <c r="D347" s="32" t="str">
        <f t="shared" ca="1" si="82"/>
        <v/>
      </c>
      <c r="E347" s="71" t="str">
        <f t="shared" ca="1" si="83"/>
        <v/>
      </c>
      <c r="F347" s="31" t="str">
        <f t="shared" ca="1" si="84"/>
        <v/>
      </c>
      <c r="G347" s="32" t="str">
        <f t="shared" ca="1" si="85"/>
        <v/>
      </c>
      <c r="H347" s="4" t="str">
        <f t="shared" ca="1" si="86"/>
        <v/>
      </c>
      <c r="I347" s="31" t="str">
        <f t="shared" ca="1" si="87"/>
        <v/>
      </c>
      <c r="J347" s="32" t="str">
        <f t="shared" ca="1" si="88"/>
        <v/>
      </c>
      <c r="K347" s="71" t="str">
        <f t="shared" ca="1" si="89"/>
        <v/>
      </c>
      <c r="L347" s="31" t="str">
        <f t="shared" ca="1" si="90"/>
        <v/>
      </c>
      <c r="M347" s="32" t="str">
        <f t="shared" ca="1" si="91"/>
        <v/>
      </c>
      <c r="N347" s="77" t="str">
        <f t="shared" ca="1" si="92"/>
        <v/>
      </c>
      <c r="X347" s="163" t="str">
        <f t="shared" si="93"/>
        <v/>
      </c>
      <c r="Y347" s="163" t="str">
        <f t="shared" si="94"/>
        <v/>
      </c>
    </row>
    <row r="348" spans="1:25">
      <c r="A348" s="164" t="str">
        <f t="shared" ca="1" si="80"/>
        <v/>
      </c>
      <c r="B348" s="44" t="str">
        <f t="shared" ca="1" si="81"/>
        <v/>
      </c>
      <c r="C348" s="31" t="str">
        <f t="shared" ca="1" si="95"/>
        <v/>
      </c>
      <c r="D348" s="32" t="str">
        <f t="shared" ca="1" si="82"/>
        <v/>
      </c>
      <c r="E348" s="71" t="str">
        <f t="shared" ca="1" si="83"/>
        <v/>
      </c>
      <c r="F348" s="31" t="str">
        <f t="shared" ca="1" si="84"/>
        <v/>
      </c>
      <c r="G348" s="32" t="str">
        <f t="shared" ca="1" si="85"/>
        <v/>
      </c>
      <c r="H348" s="4" t="str">
        <f t="shared" ca="1" si="86"/>
        <v/>
      </c>
      <c r="I348" s="31" t="str">
        <f t="shared" ca="1" si="87"/>
        <v/>
      </c>
      <c r="J348" s="32" t="str">
        <f t="shared" ca="1" si="88"/>
        <v/>
      </c>
      <c r="K348" s="71" t="str">
        <f t="shared" ca="1" si="89"/>
        <v/>
      </c>
      <c r="L348" s="31" t="str">
        <f t="shared" ca="1" si="90"/>
        <v/>
      </c>
      <c r="M348" s="32" t="str">
        <f t="shared" ca="1" si="91"/>
        <v/>
      </c>
      <c r="N348" s="77" t="str">
        <f t="shared" ca="1" si="92"/>
        <v/>
      </c>
      <c r="X348" s="163" t="str">
        <f t="shared" si="93"/>
        <v/>
      </c>
      <c r="Y348" s="163" t="str">
        <f t="shared" si="94"/>
        <v/>
      </c>
    </row>
    <row r="349" spans="1:25">
      <c r="A349" s="164" t="str">
        <f t="shared" ca="1" si="80"/>
        <v/>
      </c>
      <c r="B349" s="44" t="str">
        <f t="shared" ca="1" si="81"/>
        <v/>
      </c>
      <c r="C349" s="31" t="str">
        <f t="shared" ca="1" si="95"/>
        <v/>
      </c>
      <c r="D349" s="32" t="str">
        <f t="shared" ca="1" si="82"/>
        <v/>
      </c>
      <c r="E349" s="71" t="str">
        <f t="shared" ca="1" si="83"/>
        <v/>
      </c>
      <c r="F349" s="31" t="str">
        <f t="shared" ca="1" si="84"/>
        <v/>
      </c>
      <c r="G349" s="32" t="str">
        <f t="shared" ca="1" si="85"/>
        <v/>
      </c>
      <c r="H349" s="4" t="str">
        <f t="shared" ca="1" si="86"/>
        <v/>
      </c>
      <c r="I349" s="31" t="str">
        <f t="shared" ca="1" si="87"/>
        <v/>
      </c>
      <c r="J349" s="32" t="str">
        <f t="shared" ca="1" si="88"/>
        <v/>
      </c>
      <c r="K349" s="71" t="str">
        <f t="shared" ca="1" si="89"/>
        <v/>
      </c>
      <c r="L349" s="31" t="str">
        <f t="shared" ca="1" si="90"/>
        <v/>
      </c>
      <c r="M349" s="32" t="str">
        <f t="shared" ca="1" si="91"/>
        <v/>
      </c>
      <c r="N349" s="77" t="str">
        <f t="shared" ca="1" si="92"/>
        <v/>
      </c>
      <c r="X349" s="163" t="str">
        <f t="shared" si="93"/>
        <v/>
      </c>
      <c r="Y349" s="163" t="str">
        <f t="shared" si="94"/>
        <v/>
      </c>
    </row>
    <row r="350" spans="1:25">
      <c r="A350" s="164" t="str">
        <f t="shared" ca="1" si="80"/>
        <v/>
      </c>
      <c r="B350" s="44" t="str">
        <f t="shared" ca="1" si="81"/>
        <v/>
      </c>
      <c r="C350" s="31" t="str">
        <f t="shared" ca="1" si="95"/>
        <v/>
      </c>
      <c r="D350" s="32" t="str">
        <f t="shared" ca="1" si="82"/>
        <v/>
      </c>
      <c r="E350" s="71" t="str">
        <f t="shared" ca="1" si="83"/>
        <v/>
      </c>
      <c r="F350" s="31" t="str">
        <f t="shared" ca="1" si="84"/>
        <v/>
      </c>
      <c r="G350" s="32" t="str">
        <f t="shared" ca="1" si="85"/>
        <v/>
      </c>
      <c r="H350" s="4" t="str">
        <f t="shared" ca="1" si="86"/>
        <v/>
      </c>
      <c r="I350" s="31" t="str">
        <f t="shared" ca="1" si="87"/>
        <v/>
      </c>
      <c r="J350" s="32" t="str">
        <f t="shared" ca="1" si="88"/>
        <v/>
      </c>
      <c r="K350" s="71" t="str">
        <f t="shared" ca="1" si="89"/>
        <v/>
      </c>
      <c r="L350" s="31" t="str">
        <f t="shared" ca="1" si="90"/>
        <v/>
      </c>
      <c r="M350" s="32" t="str">
        <f t="shared" ca="1" si="91"/>
        <v/>
      </c>
      <c r="N350" s="77" t="str">
        <f t="shared" ca="1" si="92"/>
        <v/>
      </c>
      <c r="X350" s="163" t="str">
        <f t="shared" si="93"/>
        <v/>
      </c>
      <c r="Y350" s="163" t="str">
        <f t="shared" si="94"/>
        <v/>
      </c>
    </row>
    <row r="351" spans="1:25">
      <c r="A351" s="164" t="str">
        <f t="shared" ca="1" si="80"/>
        <v/>
      </c>
      <c r="B351" s="44" t="str">
        <f t="shared" ca="1" si="81"/>
        <v/>
      </c>
      <c r="C351" s="31" t="str">
        <f t="shared" ca="1" si="95"/>
        <v/>
      </c>
      <c r="D351" s="32" t="str">
        <f t="shared" ca="1" si="82"/>
        <v/>
      </c>
      <c r="E351" s="71" t="str">
        <f t="shared" ca="1" si="83"/>
        <v/>
      </c>
      <c r="F351" s="31" t="str">
        <f t="shared" ca="1" si="84"/>
        <v/>
      </c>
      <c r="G351" s="32" t="str">
        <f t="shared" ca="1" si="85"/>
        <v/>
      </c>
      <c r="H351" s="4" t="str">
        <f t="shared" ca="1" si="86"/>
        <v/>
      </c>
      <c r="I351" s="31" t="str">
        <f t="shared" ca="1" si="87"/>
        <v/>
      </c>
      <c r="J351" s="32" t="str">
        <f t="shared" ca="1" si="88"/>
        <v/>
      </c>
      <c r="K351" s="71" t="str">
        <f t="shared" ca="1" si="89"/>
        <v/>
      </c>
      <c r="L351" s="31" t="str">
        <f t="shared" ca="1" si="90"/>
        <v/>
      </c>
      <c r="M351" s="32" t="str">
        <f t="shared" ca="1" si="91"/>
        <v/>
      </c>
      <c r="N351" s="77" t="str">
        <f t="shared" ca="1" si="92"/>
        <v/>
      </c>
      <c r="X351" s="163" t="str">
        <f t="shared" si="93"/>
        <v/>
      </c>
      <c r="Y351" s="163" t="str">
        <f t="shared" si="94"/>
        <v/>
      </c>
    </row>
    <row r="352" spans="1:25">
      <c r="A352" s="164" t="str">
        <f t="shared" ca="1" si="80"/>
        <v/>
      </c>
      <c r="B352" s="44" t="str">
        <f t="shared" ca="1" si="81"/>
        <v/>
      </c>
      <c r="C352" s="31" t="str">
        <f t="shared" ca="1" si="95"/>
        <v/>
      </c>
      <c r="D352" s="32" t="str">
        <f t="shared" ca="1" si="82"/>
        <v/>
      </c>
      <c r="E352" s="71" t="str">
        <f t="shared" ca="1" si="83"/>
        <v/>
      </c>
      <c r="F352" s="31" t="str">
        <f t="shared" ca="1" si="84"/>
        <v/>
      </c>
      <c r="G352" s="32" t="str">
        <f t="shared" ca="1" si="85"/>
        <v/>
      </c>
      <c r="H352" s="4" t="str">
        <f t="shared" ca="1" si="86"/>
        <v/>
      </c>
      <c r="I352" s="31" t="str">
        <f t="shared" ca="1" si="87"/>
        <v/>
      </c>
      <c r="J352" s="32" t="str">
        <f t="shared" ca="1" si="88"/>
        <v/>
      </c>
      <c r="K352" s="71" t="str">
        <f t="shared" ca="1" si="89"/>
        <v/>
      </c>
      <c r="L352" s="31" t="str">
        <f t="shared" ca="1" si="90"/>
        <v/>
      </c>
      <c r="M352" s="32" t="str">
        <f t="shared" ca="1" si="91"/>
        <v/>
      </c>
      <c r="N352" s="77" t="str">
        <f t="shared" ca="1" si="92"/>
        <v/>
      </c>
      <c r="X352" s="163" t="str">
        <f t="shared" si="93"/>
        <v/>
      </c>
      <c r="Y352" s="163" t="str">
        <f t="shared" si="94"/>
        <v/>
      </c>
    </row>
    <row r="353" spans="1:25">
      <c r="A353" s="164" t="str">
        <f t="shared" ca="1" si="80"/>
        <v/>
      </c>
      <c r="B353" s="44" t="str">
        <f t="shared" ca="1" si="81"/>
        <v/>
      </c>
      <c r="C353" s="31" t="str">
        <f t="shared" ca="1" si="95"/>
        <v/>
      </c>
      <c r="D353" s="32" t="str">
        <f t="shared" ca="1" si="82"/>
        <v/>
      </c>
      <c r="E353" s="71" t="str">
        <f t="shared" ca="1" si="83"/>
        <v/>
      </c>
      <c r="F353" s="31" t="str">
        <f t="shared" ca="1" si="84"/>
        <v/>
      </c>
      <c r="G353" s="32" t="str">
        <f t="shared" ca="1" si="85"/>
        <v/>
      </c>
      <c r="H353" s="4" t="str">
        <f t="shared" ca="1" si="86"/>
        <v/>
      </c>
      <c r="I353" s="31" t="str">
        <f t="shared" ca="1" si="87"/>
        <v/>
      </c>
      <c r="J353" s="32" t="str">
        <f t="shared" ca="1" si="88"/>
        <v/>
      </c>
      <c r="K353" s="71" t="str">
        <f t="shared" ca="1" si="89"/>
        <v/>
      </c>
      <c r="L353" s="31" t="str">
        <f t="shared" ca="1" si="90"/>
        <v/>
      </c>
      <c r="M353" s="32" t="str">
        <f t="shared" ca="1" si="91"/>
        <v/>
      </c>
      <c r="N353" s="77" t="str">
        <f t="shared" ca="1" si="92"/>
        <v/>
      </c>
      <c r="X353" s="163" t="str">
        <f t="shared" si="93"/>
        <v/>
      </c>
      <c r="Y353" s="163" t="str">
        <f t="shared" si="94"/>
        <v/>
      </c>
    </row>
    <row r="354" spans="1:25">
      <c r="A354" s="164" t="str">
        <f t="shared" ca="1" si="80"/>
        <v/>
      </c>
      <c r="B354" s="44" t="str">
        <f t="shared" ca="1" si="81"/>
        <v/>
      </c>
      <c r="C354" s="31" t="str">
        <f t="shared" ca="1" si="95"/>
        <v/>
      </c>
      <c r="D354" s="32" t="str">
        <f t="shared" ca="1" si="82"/>
        <v/>
      </c>
      <c r="E354" s="71" t="str">
        <f t="shared" ca="1" si="83"/>
        <v/>
      </c>
      <c r="F354" s="31" t="str">
        <f t="shared" ca="1" si="84"/>
        <v/>
      </c>
      <c r="G354" s="32" t="str">
        <f t="shared" ca="1" si="85"/>
        <v/>
      </c>
      <c r="H354" s="4" t="str">
        <f t="shared" ca="1" si="86"/>
        <v/>
      </c>
      <c r="I354" s="31" t="str">
        <f t="shared" ca="1" si="87"/>
        <v/>
      </c>
      <c r="J354" s="32" t="str">
        <f t="shared" ca="1" si="88"/>
        <v/>
      </c>
      <c r="K354" s="71" t="str">
        <f t="shared" ca="1" si="89"/>
        <v/>
      </c>
      <c r="L354" s="31" t="str">
        <f t="shared" ca="1" si="90"/>
        <v/>
      </c>
      <c r="M354" s="32" t="str">
        <f t="shared" ca="1" si="91"/>
        <v/>
      </c>
      <c r="N354" s="77" t="str">
        <f t="shared" ca="1" si="92"/>
        <v/>
      </c>
      <c r="X354" s="163" t="str">
        <f t="shared" si="93"/>
        <v/>
      </c>
      <c r="Y354" s="163" t="str">
        <f t="shared" si="94"/>
        <v/>
      </c>
    </row>
    <row r="355" spans="1:25">
      <c r="A355" s="164" t="str">
        <f t="shared" ca="1" si="80"/>
        <v/>
      </c>
      <c r="B355" s="44" t="str">
        <f t="shared" ca="1" si="81"/>
        <v/>
      </c>
      <c r="C355" s="31" t="str">
        <f t="shared" ca="1" si="95"/>
        <v/>
      </c>
      <c r="D355" s="32" t="str">
        <f t="shared" ca="1" si="82"/>
        <v/>
      </c>
      <c r="E355" s="71" t="str">
        <f t="shared" ca="1" si="83"/>
        <v/>
      </c>
      <c r="F355" s="31" t="str">
        <f t="shared" ca="1" si="84"/>
        <v/>
      </c>
      <c r="G355" s="32" t="str">
        <f t="shared" ca="1" si="85"/>
        <v/>
      </c>
      <c r="H355" s="4" t="str">
        <f t="shared" ca="1" si="86"/>
        <v/>
      </c>
      <c r="I355" s="31" t="str">
        <f t="shared" ca="1" si="87"/>
        <v/>
      </c>
      <c r="J355" s="32" t="str">
        <f t="shared" ca="1" si="88"/>
        <v/>
      </c>
      <c r="K355" s="71" t="str">
        <f t="shared" ca="1" si="89"/>
        <v/>
      </c>
      <c r="L355" s="31" t="str">
        <f t="shared" ca="1" si="90"/>
        <v/>
      </c>
      <c r="M355" s="32" t="str">
        <f t="shared" ca="1" si="91"/>
        <v/>
      </c>
      <c r="N355" s="77" t="str">
        <f t="shared" ca="1" si="92"/>
        <v/>
      </c>
      <c r="X355" s="163" t="str">
        <f t="shared" si="93"/>
        <v/>
      </c>
      <c r="Y355" s="163" t="str">
        <f t="shared" si="94"/>
        <v/>
      </c>
    </row>
    <row r="356" spans="1:25">
      <c r="A356" s="164" t="str">
        <f t="shared" ref="A356:A419" ca="1" si="96">IF(AND(ISBLANK(Z345), A355 = $Z$1),NOW(),IF(ISBLANK(Z345),"",Z345))</f>
        <v/>
      </c>
      <c r="B356" s="44" t="str">
        <f t="shared" ref="B356:B419" ca="1" si="97">IF(COUNTIF(P:P,A356)=1,VLOOKUP(A356,P:Q,2), IF(COUNTIF(P:P,A356)=0,$B$10,""))</f>
        <v/>
      </c>
      <c r="C356" s="31" t="str">
        <f t="shared" ca="1" si="95"/>
        <v/>
      </c>
      <c r="D356" s="32" t="str">
        <f t="shared" ref="D356:D419" ca="1" si="98">IF(ISERROR(B356-2), "", ROUNDUP(A356-$A$14,0)/360*$B$6*$B$5-ROUNDUP(A356-$A$14,0)/360*$B$7*$B$5*$B$14/100)</f>
        <v/>
      </c>
      <c r="E356" s="71" t="str">
        <f t="shared" ref="E356:E419" ca="1" si="99">IF(COUNTIF(P:P,A356)=1,VLOOKUP(A356,R:S,2), IF(COUNTIF(P:P,A356)=0,$C$10,""))</f>
        <v/>
      </c>
      <c r="F356" s="31" t="str">
        <f t="shared" ref="F356:F419" ca="1" si="100">IF(ISERROR(B356-2),"",(E356-$E$14)/100*$C$5)</f>
        <v/>
      </c>
      <c r="G356" s="32" t="str">
        <f t="shared" ref="G356:G419" ca="1" si="101">IF(ISERROR(B356-2), "", ROUNDUP(A356-$A$14,0)/360*$C$6*$C$5-ROUNDUP(A356-$A$14,0)/360*$C$7*$C$5*$E$14/100)</f>
        <v/>
      </c>
      <c r="H356" s="4" t="str">
        <f t="shared" ref="H356:H419" ca="1" si="102">IF(COUNTIF(P:P,A356)=1,VLOOKUP(A356,T:U,2), IF(COUNTIF(P:P,A356)=0,$D$10,""))</f>
        <v/>
      </c>
      <c r="I356" s="31" t="str">
        <f t="shared" ref="I356:I419" ca="1" si="103">IF(ISERROR(B356-2),"",(H356-$H$14)/100*$D$5)</f>
        <v/>
      </c>
      <c r="J356" s="32" t="str">
        <f t="shared" ref="J356:J419" ca="1" si="104">IF(ISERROR(B356-2),"",ROUNDUP(A356-$A$14,0)/360*$D$6*$D$5-ROUNDUP(A356-$A$14,0)/360*$D$7*$D$5*$H$14/100)</f>
        <v/>
      </c>
      <c r="K356" s="71" t="str">
        <f t="shared" ref="K356:K419" ca="1" si="105">IF(COUNTIF(P:P,A356)=1,VLOOKUP(A356,V:W,2), IF(COUNTIF(P:P,A356)=0,$E$10,""))</f>
        <v/>
      </c>
      <c r="L356" s="31" t="str">
        <f t="shared" ref="L356:L419" ca="1" si="106">IF(ISERROR(B356-2),"",(K356-$K$14)/100*$E$5)</f>
        <v/>
      </c>
      <c r="M356" s="32" t="str">
        <f t="shared" ref="M356:M419" ca="1" si="107">IF(ISERROR(B356-2),"",ROUNDUP(A356-$A$14,0)/360*$E$6*$E$5-ROUNDUP(A356-$A$14,0)/360*$E$7*$E$5*$K$14/100)</f>
        <v/>
      </c>
      <c r="N356" s="77" t="str">
        <f t="shared" ref="N356:N419" ca="1" si="108">IF(ISERROR(B356-2),"",C356+D356-F356-G356-I356-J356+L356+M356)</f>
        <v/>
      </c>
      <c r="X356" s="163" t="str">
        <f t="shared" si="93"/>
        <v/>
      </c>
      <c r="Y356" s="163" t="str">
        <f t="shared" si="94"/>
        <v/>
      </c>
    </row>
    <row r="357" spans="1:25">
      <c r="A357" s="164" t="str">
        <f t="shared" ca="1" si="96"/>
        <v/>
      </c>
      <c r="B357" s="44" t="str">
        <f t="shared" ca="1" si="97"/>
        <v/>
      </c>
      <c r="C357" s="31" t="str">
        <f t="shared" ca="1" si="95"/>
        <v/>
      </c>
      <c r="D357" s="32" t="str">
        <f t="shared" ca="1" si="98"/>
        <v/>
      </c>
      <c r="E357" s="71" t="str">
        <f t="shared" ca="1" si="99"/>
        <v/>
      </c>
      <c r="F357" s="31" t="str">
        <f t="shared" ca="1" si="100"/>
        <v/>
      </c>
      <c r="G357" s="32" t="str">
        <f t="shared" ca="1" si="101"/>
        <v/>
      </c>
      <c r="H357" s="4" t="str">
        <f t="shared" ca="1" si="102"/>
        <v/>
      </c>
      <c r="I357" s="31" t="str">
        <f t="shared" ca="1" si="103"/>
        <v/>
      </c>
      <c r="J357" s="32" t="str">
        <f t="shared" ca="1" si="104"/>
        <v/>
      </c>
      <c r="K357" s="71" t="str">
        <f t="shared" ca="1" si="105"/>
        <v/>
      </c>
      <c r="L357" s="31" t="str">
        <f t="shared" ca="1" si="106"/>
        <v/>
      </c>
      <c r="M357" s="32" t="str">
        <f t="shared" ca="1" si="107"/>
        <v/>
      </c>
      <c r="N357" s="77" t="str">
        <f t="shared" ca="1" si="108"/>
        <v/>
      </c>
      <c r="X357" s="163" t="str">
        <f t="shared" si="93"/>
        <v/>
      </c>
      <c r="Y357" s="163" t="str">
        <f t="shared" si="94"/>
        <v/>
      </c>
    </row>
    <row r="358" spans="1:25">
      <c r="A358" s="164" t="str">
        <f t="shared" ca="1" si="96"/>
        <v/>
      </c>
      <c r="B358" s="44" t="str">
        <f t="shared" ca="1" si="97"/>
        <v/>
      </c>
      <c r="C358" s="31" t="str">
        <f t="shared" ca="1" si="95"/>
        <v/>
      </c>
      <c r="D358" s="32" t="str">
        <f t="shared" ca="1" si="98"/>
        <v/>
      </c>
      <c r="E358" s="71" t="str">
        <f t="shared" ca="1" si="99"/>
        <v/>
      </c>
      <c r="F358" s="31" t="str">
        <f t="shared" ca="1" si="100"/>
        <v/>
      </c>
      <c r="G358" s="32" t="str">
        <f t="shared" ca="1" si="101"/>
        <v/>
      </c>
      <c r="H358" s="4" t="str">
        <f t="shared" ca="1" si="102"/>
        <v/>
      </c>
      <c r="I358" s="31" t="str">
        <f t="shared" ca="1" si="103"/>
        <v/>
      </c>
      <c r="J358" s="32" t="str">
        <f t="shared" ca="1" si="104"/>
        <v/>
      </c>
      <c r="K358" s="71" t="str">
        <f t="shared" ca="1" si="105"/>
        <v/>
      </c>
      <c r="L358" s="31" t="str">
        <f t="shared" ca="1" si="106"/>
        <v/>
      </c>
      <c r="M358" s="32" t="str">
        <f t="shared" ca="1" si="107"/>
        <v/>
      </c>
      <c r="N358" s="77" t="str">
        <f t="shared" ca="1" si="108"/>
        <v/>
      </c>
      <c r="X358" s="163" t="str">
        <f t="shared" si="93"/>
        <v/>
      </c>
      <c r="Y358" s="163" t="str">
        <f t="shared" si="94"/>
        <v/>
      </c>
    </row>
    <row r="359" spans="1:25">
      <c r="A359" s="164" t="str">
        <f t="shared" ca="1" si="96"/>
        <v/>
      </c>
      <c r="B359" s="44" t="str">
        <f t="shared" ca="1" si="97"/>
        <v/>
      </c>
      <c r="C359" s="31" t="str">
        <f t="shared" ca="1" si="95"/>
        <v/>
      </c>
      <c r="D359" s="32" t="str">
        <f t="shared" ca="1" si="98"/>
        <v/>
      </c>
      <c r="E359" s="71" t="str">
        <f t="shared" ca="1" si="99"/>
        <v/>
      </c>
      <c r="F359" s="31" t="str">
        <f t="shared" ca="1" si="100"/>
        <v/>
      </c>
      <c r="G359" s="32" t="str">
        <f t="shared" ca="1" si="101"/>
        <v/>
      </c>
      <c r="H359" s="4" t="str">
        <f t="shared" ca="1" si="102"/>
        <v/>
      </c>
      <c r="I359" s="31" t="str">
        <f t="shared" ca="1" si="103"/>
        <v/>
      </c>
      <c r="J359" s="32" t="str">
        <f t="shared" ca="1" si="104"/>
        <v/>
      </c>
      <c r="K359" s="71" t="str">
        <f t="shared" ca="1" si="105"/>
        <v/>
      </c>
      <c r="L359" s="31" t="str">
        <f t="shared" ca="1" si="106"/>
        <v/>
      </c>
      <c r="M359" s="32" t="str">
        <f t="shared" ca="1" si="107"/>
        <v/>
      </c>
      <c r="N359" s="77" t="str">
        <f t="shared" ca="1" si="108"/>
        <v/>
      </c>
      <c r="X359" s="163" t="str">
        <f t="shared" si="93"/>
        <v/>
      </c>
      <c r="Y359" s="163" t="str">
        <f t="shared" si="94"/>
        <v/>
      </c>
    </row>
    <row r="360" spans="1:25">
      <c r="A360" s="164" t="str">
        <f t="shared" ca="1" si="96"/>
        <v/>
      </c>
      <c r="B360" s="44" t="str">
        <f t="shared" ca="1" si="97"/>
        <v/>
      </c>
      <c r="C360" s="31" t="str">
        <f t="shared" ca="1" si="95"/>
        <v/>
      </c>
      <c r="D360" s="32" t="str">
        <f t="shared" ca="1" si="98"/>
        <v/>
      </c>
      <c r="E360" s="71" t="str">
        <f t="shared" ca="1" si="99"/>
        <v/>
      </c>
      <c r="F360" s="31" t="str">
        <f t="shared" ca="1" si="100"/>
        <v/>
      </c>
      <c r="G360" s="32" t="str">
        <f t="shared" ca="1" si="101"/>
        <v/>
      </c>
      <c r="H360" s="4" t="str">
        <f t="shared" ca="1" si="102"/>
        <v/>
      </c>
      <c r="I360" s="31" t="str">
        <f t="shared" ca="1" si="103"/>
        <v/>
      </c>
      <c r="J360" s="32" t="str">
        <f t="shared" ca="1" si="104"/>
        <v/>
      </c>
      <c r="K360" s="71" t="str">
        <f t="shared" ca="1" si="105"/>
        <v/>
      </c>
      <c r="L360" s="31" t="str">
        <f t="shared" ca="1" si="106"/>
        <v/>
      </c>
      <c r="M360" s="32" t="str">
        <f t="shared" ca="1" si="107"/>
        <v/>
      </c>
      <c r="N360" s="77" t="str">
        <f t="shared" ca="1" si="108"/>
        <v/>
      </c>
      <c r="X360" s="163" t="str">
        <f t="shared" si="93"/>
        <v/>
      </c>
      <c r="Y360" s="163" t="str">
        <f t="shared" si="94"/>
        <v/>
      </c>
    </row>
    <row r="361" spans="1:25">
      <c r="A361" s="164" t="str">
        <f t="shared" ca="1" si="96"/>
        <v/>
      </c>
      <c r="B361" s="44" t="str">
        <f t="shared" ca="1" si="97"/>
        <v/>
      </c>
      <c r="C361" s="31" t="str">
        <f t="shared" ca="1" si="95"/>
        <v/>
      </c>
      <c r="D361" s="32" t="str">
        <f t="shared" ca="1" si="98"/>
        <v/>
      </c>
      <c r="E361" s="71" t="str">
        <f t="shared" ca="1" si="99"/>
        <v/>
      </c>
      <c r="F361" s="31" t="str">
        <f t="shared" ca="1" si="100"/>
        <v/>
      </c>
      <c r="G361" s="32" t="str">
        <f t="shared" ca="1" si="101"/>
        <v/>
      </c>
      <c r="H361" s="4" t="str">
        <f t="shared" ca="1" si="102"/>
        <v/>
      </c>
      <c r="I361" s="31" t="str">
        <f t="shared" ca="1" si="103"/>
        <v/>
      </c>
      <c r="J361" s="32" t="str">
        <f t="shared" ca="1" si="104"/>
        <v/>
      </c>
      <c r="K361" s="71" t="str">
        <f t="shared" ca="1" si="105"/>
        <v/>
      </c>
      <c r="L361" s="31" t="str">
        <f t="shared" ca="1" si="106"/>
        <v/>
      </c>
      <c r="M361" s="32" t="str">
        <f t="shared" ca="1" si="107"/>
        <v/>
      </c>
      <c r="N361" s="77" t="str">
        <f t="shared" ca="1" si="108"/>
        <v/>
      </c>
      <c r="X361" s="163" t="str">
        <f t="shared" si="93"/>
        <v/>
      </c>
      <c r="Y361" s="163" t="str">
        <f t="shared" si="94"/>
        <v/>
      </c>
    </row>
    <row r="362" spans="1:25">
      <c r="A362" s="164" t="str">
        <f t="shared" ca="1" si="96"/>
        <v/>
      </c>
      <c r="B362" s="44" t="str">
        <f t="shared" ca="1" si="97"/>
        <v/>
      </c>
      <c r="C362" s="31" t="str">
        <f t="shared" ca="1" si="95"/>
        <v/>
      </c>
      <c r="D362" s="32" t="str">
        <f t="shared" ca="1" si="98"/>
        <v/>
      </c>
      <c r="E362" s="71" t="str">
        <f t="shared" ca="1" si="99"/>
        <v/>
      </c>
      <c r="F362" s="31" t="str">
        <f t="shared" ca="1" si="100"/>
        <v/>
      </c>
      <c r="G362" s="32" t="str">
        <f t="shared" ca="1" si="101"/>
        <v/>
      </c>
      <c r="H362" s="4" t="str">
        <f t="shared" ca="1" si="102"/>
        <v/>
      </c>
      <c r="I362" s="31" t="str">
        <f t="shared" ca="1" si="103"/>
        <v/>
      </c>
      <c r="J362" s="32" t="str">
        <f t="shared" ca="1" si="104"/>
        <v/>
      </c>
      <c r="K362" s="71" t="str">
        <f t="shared" ca="1" si="105"/>
        <v/>
      </c>
      <c r="L362" s="31" t="str">
        <f t="shared" ca="1" si="106"/>
        <v/>
      </c>
      <c r="M362" s="32" t="str">
        <f t="shared" ca="1" si="107"/>
        <v/>
      </c>
      <c r="N362" s="77" t="str">
        <f t="shared" ca="1" si="108"/>
        <v/>
      </c>
      <c r="X362" s="163" t="str">
        <f t="shared" si="93"/>
        <v/>
      </c>
      <c r="Y362" s="163" t="str">
        <f t="shared" si="94"/>
        <v/>
      </c>
    </row>
    <row r="363" spans="1:25">
      <c r="A363" s="164" t="str">
        <f t="shared" ca="1" si="96"/>
        <v/>
      </c>
      <c r="B363" s="44" t="str">
        <f t="shared" ca="1" si="97"/>
        <v/>
      </c>
      <c r="C363" s="31" t="str">
        <f t="shared" ca="1" si="95"/>
        <v/>
      </c>
      <c r="D363" s="32" t="str">
        <f t="shared" ca="1" si="98"/>
        <v/>
      </c>
      <c r="E363" s="71" t="str">
        <f t="shared" ca="1" si="99"/>
        <v/>
      </c>
      <c r="F363" s="31" t="str">
        <f t="shared" ca="1" si="100"/>
        <v/>
      </c>
      <c r="G363" s="32" t="str">
        <f t="shared" ca="1" si="101"/>
        <v/>
      </c>
      <c r="H363" s="4" t="str">
        <f t="shared" ca="1" si="102"/>
        <v/>
      </c>
      <c r="I363" s="31" t="str">
        <f t="shared" ca="1" si="103"/>
        <v/>
      </c>
      <c r="J363" s="32" t="str">
        <f t="shared" ca="1" si="104"/>
        <v/>
      </c>
      <c r="K363" s="71" t="str">
        <f t="shared" ca="1" si="105"/>
        <v/>
      </c>
      <c r="L363" s="31" t="str">
        <f t="shared" ca="1" si="106"/>
        <v/>
      </c>
      <c r="M363" s="32" t="str">
        <f t="shared" ca="1" si="107"/>
        <v/>
      </c>
      <c r="N363" s="77" t="str">
        <f t="shared" ca="1" si="108"/>
        <v/>
      </c>
      <c r="X363" s="163" t="str">
        <f t="shared" si="93"/>
        <v/>
      </c>
      <c r="Y363" s="163" t="str">
        <f t="shared" si="94"/>
        <v/>
      </c>
    </row>
    <row r="364" spans="1:25">
      <c r="A364" s="164" t="str">
        <f t="shared" ca="1" si="96"/>
        <v/>
      </c>
      <c r="B364" s="44" t="str">
        <f t="shared" ca="1" si="97"/>
        <v/>
      </c>
      <c r="C364" s="31" t="str">
        <f t="shared" ca="1" si="95"/>
        <v/>
      </c>
      <c r="D364" s="32" t="str">
        <f t="shared" ca="1" si="98"/>
        <v/>
      </c>
      <c r="E364" s="71" t="str">
        <f t="shared" ca="1" si="99"/>
        <v/>
      </c>
      <c r="F364" s="31" t="str">
        <f t="shared" ca="1" si="100"/>
        <v/>
      </c>
      <c r="G364" s="32" t="str">
        <f t="shared" ca="1" si="101"/>
        <v/>
      </c>
      <c r="H364" s="4" t="str">
        <f t="shared" ca="1" si="102"/>
        <v/>
      </c>
      <c r="I364" s="31" t="str">
        <f t="shared" ca="1" si="103"/>
        <v/>
      </c>
      <c r="J364" s="32" t="str">
        <f t="shared" ca="1" si="104"/>
        <v/>
      </c>
      <c r="K364" s="71" t="str">
        <f t="shared" ca="1" si="105"/>
        <v/>
      </c>
      <c r="L364" s="31" t="str">
        <f t="shared" ca="1" si="106"/>
        <v/>
      </c>
      <c r="M364" s="32" t="str">
        <f t="shared" ca="1" si="107"/>
        <v/>
      </c>
      <c r="N364" s="77" t="str">
        <f t="shared" ca="1" si="108"/>
        <v/>
      </c>
      <c r="X364" s="163" t="str">
        <f t="shared" si="93"/>
        <v/>
      </c>
      <c r="Y364" s="163" t="str">
        <f t="shared" si="94"/>
        <v/>
      </c>
    </row>
    <row r="365" spans="1:25">
      <c r="A365" s="164" t="str">
        <f t="shared" ca="1" si="96"/>
        <v/>
      </c>
      <c r="B365" s="44" t="str">
        <f t="shared" ca="1" si="97"/>
        <v/>
      </c>
      <c r="C365" s="31" t="str">
        <f t="shared" ca="1" si="95"/>
        <v/>
      </c>
      <c r="D365" s="32" t="str">
        <f t="shared" ca="1" si="98"/>
        <v/>
      </c>
      <c r="E365" s="71" t="str">
        <f t="shared" ca="1" si="99"/>
        <v/>
      </c>
      <c r="F365" s="31" t="str">
        <f t="shared" ca="1" si="100"/>
        <v/>
      </c>
      <c r="G365" s="32" t="str">
        <f t="shared" ca="1" si="101"/>
        <v/>
      </c>
      <c r="H365" s="4" t="str">
        <f t="shared" ca="1" si="102"/>
        <v/>
      </c>
      <c r="I365" s="31" t="str">
        <f t="shared" ca="1" si="103"/>
        <v/>
      </c>
      <c r="J365" s="32" t="str">
        <f t="shared" ca="1" si="104"/>
        <v/>
      </c>
      <c r="K365" s="71" t="str">
        <f t="shared" ca="1" si="105"/>
        <v/>
      </c>
      <c r="L365" s="31" t="str">
        <f t="shared" ca="1" si="106"/>
        <v/>
      </c>
      <c r="M365" s="32" t="str">
        <f t="shared" ca="1" si="107"/>
        <v/>
      </c>
      <c r="N365" s="77" t="str">
        <f t="shared" ca="1" si="108"/>
        <v/>
      </c>
      <c r="X365" s="163" t="str">
        <f t="shared" si="93"/>
        <v/>
      </c>
      <c r="Y365" s="163" t="str">
        <f t="shared" si="94"/>
        <v/>
      </c>
    </row>
    <row r="366" spans="1:25">
      <c r="A366" s="164" t="str">
        <f t="shared" ca="1" si="96"/>
        <v/>
      </c>
      <c r="B366" s="44" t="str">
        <f t="shared" ca="1" si="97"/>
        <v/>
      </c>
      <c r="C366" s="31" t="str">
        <f t="shared" ca="1" si="95"/>
        <v/>
      </c>
      <c r="D366" s="32" t="str">
        <f t="shared" ca="1" si="98"/>
        <v/>
      </c>
      <c r="E366" s="71" t="str">
        <f t="shared" ca="1" si="99"/>
        <v/>
      </c>
      <c r="F366" s="31" t="str">
        <f t="shared" ca="1" si="100"/>
        <v/>
      </c>
      <c r="G366" s="32" t="str">
        <f t="shared" ca="1" si="101"/>
        <v/>
      </c>
      <c r="H366" s="4" t="str">
        <f t="shared" ca="1" si="102"/>
        <v/>
      </c>
      <c r="I366" s="31" t="str">
        <f t="shared" ca="1" si="103"/>
        <v/>
      </c>
      <c r="J366" s="32" t="str">
        <f t="shared" ca="1" si="104"/>
        <v/>
      </c>
      <c r="K366" s="71" t="str">
        <f t="shared" ca="1" si="105"/>
        <v/>
      </c>
      <c r="L366" s="31" t="str">
        <f t="shared" ca="1" si="106"/>
        <v/>
      </c>
      <c r="M366" s="32" t="str">
        <f t="shared" ca="1" si="107"/>
        <v/>
      </c>
      <c r="N366" s="77" t="str">
        <f t="shared" ca="1" si="108"/>
        <v/>
      </c>
      <c r="X366" s="163" t="str">
        <f t="shared" si="93"/>
        <v/>
      </c>
      <c r="Y366" s="163" t="str">
        <f t="shared" si="94"/>
        <v/>
      </c>
    </row>
    <row r="367" spans="1:25">
      <c r="A367" s="164" t="str">
        <f t="shared" ca="1" si="96"/>
        <v/>
      </c>
      <c r="B367" s="44" t="str">
        <f t="shared" ca="1" si="97"/>
        <v/>
      </c>
      <c r="C367" s="31" t="str">
        <f t="shared" ca="1" si="95"/>
        <v/>
      </c>
      <c r="D367" s="32" t="str">
        <f t="shared" ca="1" si="98"/>
        <v/>
      </c>
      <c r="E367" s="71" t="str">
        <f t="shared" ca="1" si="99"/>
        <v/>
      </c>
      <c r="F367" s="31" t="str">
        <f t="shared" ca="1" si="100"/>
        <v/>
      </c>
      <c r="G367" s="32" t="str">
        <f t="shared" ca="1" si="101"/>
        <v/>
      </c>
      <c r="H367" s="4" t="str">
        <f t="shared" ca="1" si="102"/>
        <v/>
      </c>
      <c r="I367" s="31" t="str">
        <f t="shared" ca="1" si="103"/>
        <v/>
      </c>
      <c r="J367" s="32" t="str">
        <f t="shared" ca="1" si="104"/>
        <v/>
      </c>
      <c r="K367" s="71" t="str">
        <f t="shared" ca="1" si="105"/>
        <v/>
      </c>
      <c r="L367" s="31" t="str">
        <f t="shared" ca="1" si="106"/>
        <v/>
      </c>
      <c r="M367" s="32" t="str">
        <f t="shared" ca="1" si="107"/>
        <v/>
      </c>
      <c r="N367" s="77" t="str">
        <f t="shared" ca="1" si="108"/>
        <v/>
      </c>
      <c r="X367" s="163" t="str">
        <f t="shared" si="93"/>
        <v/>
      </c>
      <c r="Y367" s="163" t="str">
        <f t="shared" si="94"/>
        <v/>
      </c>
    </row>
    <row r="368" spans="1:25">
      <c r="A368" s="164" t="str">
        <f t="shared" ca="1" si="96"/>
        <v/>
      </c>
      <c r="B368" s="44" t="str">
        <f t="shared" ca="1" si="97"/>
        <v/>
      </c>
      <c r="C368" s="31" t="str">
        <f t="shared" ca="1" si="95"/>
        <v/>
      </c>
      <c r="D368" s="32" t="str">
        <f t="shared" ca="1" si="98"/>
        <v/>
      </c>
      <c r="E368" s="71" t="str">
        <f t="shared" ca="1" si="99"/>
        <v/>
      </c>
      <c r="F368" s="31" t="str">
        <f t="shared" ca="1" si="100"/>
        <v/>
      </c>
      <c r="G368" s="32" t="str">
        <f t="shared" ca="1" si="101"/>
        <v/>
      </c>
      <c r="H368" s="4" t="str">
        <f t="shared" ca="1" si="102"/>
        <v/>
      </c>
      <c r="I368" s="31" t="str">
        <f t="shared" ca="1" si="103"/>
        <v/>
      </c>
      <c r="J368" s="32" t="str">
        <f t="shared" ca="1" si="104"/>
        <v/>
      </c>
      <c r="K368" s="71" t="str">
        <f t="shared" ca="1" si="105"/>
        <v/>
      </c>
      <c r="L368" s="31" t="str">
        <f t="shared" ca="1" si="106"/>
        <v/>
      </c>
      <c r="M368" s="32" t="str">
        <f t="shared" ca="1" si="107"/>
        <v/>
      </c>
      <c r="N368" s="77" t="str">
        <f t="shared" ca="1" si="108"/>
        <v/>
      </c>
      <c r="X368" s="163" t="str">
        <f t="shared" si="93"/>
        <v/>
      </c>
      <c r="Y368" s="163" t="str">
        <f t="shared" si="94"/>
        <v/>
      </c>
    </row>
    <row r="369" spans="1:25">
      <c r="A369" s="164" t="str">
        <f t="shared" ca="1" si="96"/>
        <v/>
      </c>
      <c r="B369" s="44" t="str">
        <f t="shared" ca="1" si="97"/>
        <v/>
      </c>
      <c r="C369" s="31" t="str">
        <f t="shared" ca="1" si="95"/>
        <v/>
      </c>
      <c r="D369" s="32" t="str">
        <f t="shared" ca="1" si="98"/>
        <v/>
      </c>
      <c r="E369" s="71" t="str">
        <f t="shared" ca="1" si="99"/>
        <v/>
      </c>
      <c r="F369" s="31" t="str">
        <f t="shared" ca="1" si="100"/>
        <v/>
      </c>
      <c r="G369" s="32" t="str">
        <f t="shared" ca="1" si="101"/>
        <v/>
      </c>
      <c r="H369" s="4" t="str">
        <f t="shared" ca="1" si="102"/>
        <v/>
      </c>
      <c r="I369" s="31" t="str">
        <f t="shared" ca="1" si="103"/>
        <v/>
      </c>
      <c r="J369" s="32" t="str">
        <f t="shared" ca="1" si="104"/>
        <v/>
      </c>
      <c r="K369" s="71" t="str">
        <f t="shared" ca="1" si="105"/>
        <v/>
      </c>
      <c r="L369" s="31" t="str">
        <f t="shared" ca="1" si="106"/>
        <v/>
      </c>
      <c r="M369" s="32" t="str">
        <f t="shared" ca="1" si="107"/>
        <v/>
      </c>
      <c r="N369" s="77" t="str">
        <f t="shared" ca="1" si="108"/>
        <v/>
      </c>
      <c r="X369" s="163" t="str">
        <f t="shared" si="93"/>
        <v/>
      </c>
      <c r="Y369" s="163" t="str">
        <f t="shared" si="94"/>
        <v/>
      </c>
    </row>
    <row r="370" spans="1:25">
      <c r="A370" s="164" t="str">
        <f t="shared" ca="1" si="96"/>
        <v/>
      </c>
      <c r="B370" s="44" t="str">
        <f t="shared" ca="1" si="97"/>
        <v/>
      </c>
      <c r="C370" s="31" t="str">
        <f t="shared" ca="1" si="95"/>
        <v/>
      </c>
      <c r="D370" s="32" t="str">
        <f t="shared" ca="1" si="98"/>
        <v/>
      </c>
      <c r="E370" s="71" t="str">
        <f t="shared" ca="1" si="99"/>
        <v/>
      </c>
      <c r="F370" s="31" t="str">
        <f t="shared" ca="1" si="100"/>
        <v/>
      </c>
      <c r="G370" s="32" t="str">
        <f t="shared" ca="1" si="101"/>
        <v/>
      </c>
      <c r="H370" s="4" t="str">
        <f t="shared" ca="1" si="102"/>
        <v/>
      </c>
      <c r="I370" s="31" t="str">
        <f t="shared" ca="1" si="103"/>
        <v/>
      </c>
      <c r="J370" s="32" t="str">
        <f t="shared" ca="1" si="104"/>
        <v/>
      </c>
      <c r="K370" s="71" t="str">
        <f t="shared" ca="1" si="105"/>
        <v/>
      </c>
      <c r="L370" s="31" t="str">
        <f t="shared" ca="1" si="106"/>
        <v/>
      </c>
      <c r="M370" s="32" t="str">
        <f t="shared" ca="1" si="107"/>
        <v/>
      </c>
      <c r="N370" s="77" t="str">
        <f t="shared" ca="1" si="108"/>
        <v/>
      </c>
      <c r="X370" s="163" t="str">
        <f t="shared" si="93"/>
        <v/>
      </c>
      <c r="Y370" s="163" t="str">
        <f t="shared" si="94"/>
        <v/>
      </c>
    </row>
    <row r="371" spans="1:25">
      <c r="A371" s="164" t="str">
        <f t="shared" ca="1" si="96"/>
        <v/>
      </c>
      <c r="B371" s="44" t="str">
        <f t="shared" ca="1" si="97"/>
        <v/>
      </c>
      <c r="C371" s="31" t="str">
        <f t="shared" ca="1" si="95"/>
        <v/>
      </c>
      <c r="D371" s="32" t="str">
        <f t="shared" ca="1" si="98"/>
        <v/>
      </c>
      <c r="E371" s="71" t="str">
        <f t="shared" ca="1" si="99"/>
        <v/>
      </c>
      <c r="F371" s="31" t="str">
        <f t="shared" ca="1" si="100"/>
        <v/>
      </c>
      <c r="G371" s="32" t="str">
        <f t="shared" ca="1" si="101"/>
        <v/>
      </c>
      <c r="H371" s="4" t="str">
        <f t="shared" ca="1" si="102"/>
        <v/>
      </c>
      <c r="I371" s="31" t="str">
        <f t="shared" ca="1" si="103"/>
        <v/>
      </c>
      <c r="J371" s="32" t="str">
        <f t="shared" ca="1" si="104"/>
        <v/>
      </c>
      <c r="K371" s="71" t="str">
        <f t="shared" ca="1" si="105"/>
        <v/>
      </c>
      <c r="L371" s="31" t="str">
        <f t="shared" ca="1" si="106"/>
        <v/>
      </c>
      <c r="M371" s="32" t="str">
        <f t="shared" ca="1" si="107"/>
        <v/>
      </c>
      <c r="N371" s="77" t="str">
        <f t="shared" ca="1" si="108"/>
        <v/>
      </c>
      <c r="X371" s="163" t="str">
        <f t="shared" si="93"/>
        <v/>
      </c>
      <c r="Y371" s="163" t="str">
        <f t="shared" si="94"/>
        <v/>
      </c>
    </row>
    <row r="372" spans="1:25">
      <c r="A372" s="164" t="str">
        <f t="shared" ca="1" si="96"/>
        <v/>
      </c>
      <c r="B372" s="44" t="str">
        <f t="shared" ca="1" si="97"/>
        <v/>
      </c>
      <c r="C372" s="31" t="str">
        <f t="shared" ca="1" si="95"/>
        <v/>
      </c>
      <c r="D372" s="32" t="str">
        <f t="shared" ca="1" si="98"/>
        <v/>
      </c>
      <c r="E372" s="71" t="str">
        <f t="shared" ca="1" si="99"/>
        <v/>
      </c>
      <c r="F372" s="31" t="str">
        <f t="shared" ca="1" si="100"/>
        <v/>
      </c>
      <c r="G372" s="32" t="str">
        <f t="shared" ca="1" si="101"/>
        <v/>
      </c>
      <c r="H372" s="4" t="str">
        <f t="shared" ca="1" si="102"/>
        <v/>
      </c>
      <c r="I372" s="31" t="str">
        <f t="shared" ca="1" si="103"/>
        <v/>
      </c>
      <c r="J372" s="32" t="str">
        <f t="shared" ca="1" si="104"/>
        <v/>
      </c>
      <c r="K372" s="71" t="str">
        <f t="shared" ca="1" si="105"/>
        <v/>
      </c>
      <c r="L372" s="31" t="str">
        <f t="shared" ca="1" si="106"/>
        <v/>
      </c>
      <c r="M372" s="32" t="str">
        <f t="shared" ca="1" si="107"/>
        <v/>
      </c>
      <c r="N372" s="77" t="str">
        <f t="shared" ca="1" si="108"/>
        <v/>
      </c>
      <c r="X372" s="163" t="str">
        <f t="shared" si="93"/>
        <v/>
      </c>
      <c r="Y372" s="163" t="str">
        <f t="shared" si="94"/>
        <v/>
      </c>
    </row>
    <row r="373" spans="1:25">
      <c r="A373" s="164" t="str">
        <f t="shared" ca="1" si="96"/>
        <v/>
      </c>
      <c r="B373" s="44" t="str">
        <f t="shared" ca="1" si="97"/>
        <v/>
      </c>
      <c r="C373" s="31" t="str">
        <f t="shared" ca="1" si="95"/>
        <v/>
      </c>
      <c r="D373" s="32" t="str">
        <f t="shared" ca="1" si="98"/>
        <v/>
      </c>
      <c r="E373" s="71" t="str">
        <f t="shared" ca="1" si="99"/>
        <v/>
      </c>
      <c r="F373" s="31" t="str">
        <f t="shared" ca="1" si="100"/>
        <v/>
      </c>
      <c r="G373" s="32" t="str">
        <f t="shared" ca="1" si="101"/>
        <v/>
      </c>
      <c r="H373" s="4" t="str">
        <f t="shared" ca="1" si="102"/>
        <v/>
      </c>
      <c r="I373" s="31" t="str">
        <f t="shared" ca="1" si="103"/>
        <v/>
      </c>
      <c r="J373" s="32" t="str">
        <f t="shared" ca="1" si="104"/>
        <v/>
      </c>
      <c r="K373" s="71" t="str">
        <f t="shared" ca="1" si="105"/>
        <v/>
      </c>
      <c r="L373" s="31" t="str">
        <f t="shared" ca="1" si="106"/>
        <v/>
      </c>
      <c r="M373" s="32" t="str">
        <f t="shared" ca="1" si="107"/>
        <v/>
      </c>
      <c r="N373" s="77" t="str">
        <f t="shared" ca="1" si="108"/>
        <v/>
      </c>
      <c r="X373" s="163" t="str">
        <f t="shared" si="93"/>
        <v/>
      </c>
      <c r="Y373" s="163" t="str">
        <f t="shared" si="94"/>
        <v/>
      </c>
    </row>
    <row r="374" spans="1:25">
      <c r="A374" s="164" t="str">
        <f t="shared" ca="1" si="96"/>
        <v/>
      </c>
      <c r="B374" s="44" t="str">
        <f t="shared" ca="1" si="97"/>
        <v/>
      </c>
      <c r="C374" s="31" t="str">
        <f t="shared" ca="1" si="95"/>
        <v/>
      </c>
      <c r="D374" s="32" t="str">
        <f t="shared" ca="1" si="98"/>
        <v/>
      </c>
      <c r="E374" s="71" t="str">
        <f t="shared" ca="1" si="99"/>
        <v/>
      </c>
      <c r="F374" s="31" t="str">
        <f t="shared" ca="1" si="100"/>
        <v/>
      </c>
      <c r="G374" s="32" t="str">
        <f t="shared" ca="1" si="101"/>
        <v/>
      </c>
      <c r="H374" s="4" t="str">
        <f t="shared" ca="1" si="102"/>
        <v/>
      </c>
      <c r="I374" s="31" t="str">
        <f t="shared" ca="1" si="103"/>
        <v/>
      </c>
      <c r="J374" s="32" t="str">
        <f t="shared" ca="1" si="104"/>
        <v/>
      </c>
      <c r="K374" s="71" t="str">
        <f t="shared" ca="1" si="105"/>
        <v/>
      </c>
      <c r="L374" s="31" t="str">
        <f t="shared" ca="1" si="106"/>
        <v/>
      </c>
      <c r="M374" s="32" t="str">
        <f t="shared" ca="1" si="107"/>
        <v/>
      </c>
      <c r="N374" s="77" t="str">
        <f t="shared" ca="1" si="108"/>
        <v/>
      </c>
      <c r="X374" s="163" t="str">
        <f t="shared" si="93"/>
        <v/>
      </c>
      <c r="Y374" s="163" t="str">
        <f t="shared" si="94"/>
        <v/>
      </c>
    </row>
    <row r="375" spans="1:25">
      <c r="A375" s="164" t="str">
        <f t="shared" ca="1" si="96"/>
        <v/>
      </c>
      <c r="B375" s="44" t="str">
        <f t="shared" ca="1" si="97"/>
        <v/>
      </c>
      <c r="C375" s="31" t="str">
        <f t="shared" ca="1" si="95"/>
        <v/>
      </c>
      <c r="D375" s="32" t="str">
        <f t="shared" ca="1" si="98"/>
        <v/>
      </c>
      <c r="E375" s="71" t="str">
        <f t="shared" ca="1" si="99"/>
        <v/>
      </c>
      <c r="F375" s="31" t="str">
        <f t="shared" ca="1" si="100"/>
        <v/>
      </c>
      <c r="G375" s="32" t="str">
        <f t="shared" ca="1" si="101"/>
        <v/>
      </c>
      <c r="H375" s="4" t="str">
        <f t="shared" ca="1" si="102"/>
        <v/>
      </c>
      <c r="I375" s="31" t="str">
        <f t="shared" ca="1" si="103"/>
        <v/>
      </c>
      <c r="J375" s="32" t="str">
        <f t="shared" ca="1" si="104"/>
        <v/>
      </c>
      <c r="K375" s="71" t="str">
        <f t="shared" ca="1" si="105"/>
        <v/>
      </c>
      <c r="L375" s="31" t="str">
        <f t="shared" ca="1" si="106"/>
        <v/>
      </c>
      <c r="M375" s="32" t="str">
        <f t="shared" ca="1" si="107"/>
        <v/>
      </c>
      <c r="N375" s="77" t="str">
        <f t="shared" ca="1" si="108"/>
        <v/>
      </c>
      <c r="X375" s="163" t="str">
        <f t="shared" si="93"/>
        <v/>
      </c>
      <c r="Y375" s="163" t="str">
        <f t="shared" si="94"/>
        <v/>
      </c>
    </row>
    <row r="376" spans="1:25">
      <c r="A376" s="164" t="str">
        <f t="shared" ca="1" si="96"/>
        <v/>
      </c>
      <c r="B376" s="44" t="str">
        <f t="shared" ca="1" si="97"/>
        <v/>
      </c>
      <c r="C376" s="31" t="str">
        <f t="shared" ca="1" si="95"/>
        <v/>
      </c>
      <c r="D376" s="32" t="str">
        <f t="shared" ca="1" si="98"/>
        <v/>
      </c>
      <c r="E376" s="71" t="str">
        <f t="shared" ca="1" si="99"/>
        <v/>
      </c>
      <c r="F376" s="31" t="str">
        <f t="shared" ca="1" si="100"/>
        <v/>
      </c>
      <c r="G376" s="32" t="str">
        <f t="shared" ca="1" si="101"/>
        <v/>
      </c>
      <c r="H376" s="4" t="str">
        <f t="shared" ca="1" si="102"/>
        <v/>
      </c>
      <c r="I376" s="31" t="str">
        <f t="shared" ca="1" si="103"/>
        <v/>
      </c>
      <c r="J376" s="32" t="str">
        <f t="shared" ca="1" si="104"/>
        <v/>
      </c>
      <c r="K376" s="71" t="str">
        <f t="shared" ca="1" si="105"/>
        <v/>
      </c>
      <c r="L376" s="31" t="str">
        <f t="shared" ca="1" si="106"/>
        <v/>
      </c>
      <c r="M376" s="32" t="str">
        <f t="shared" ca="1" si="107"/>
        <v/>
      </c>
      <c r="N376" s="77" t="str">
        <f t="shared" ca="1" si="108"/>
        <v/>
      </c>
      <c r="X376" s="163" t="str">
        <f t="shared" si="93"/>
        <v/>
      </c>
      <c r="Y376" s="163" t="str">
        <f t="shared" si="94"/>
        <v/>
      </c>
    </row>
    <row r="377" spans="1:25">
      <c r="A377" s="164" t="str">
        <f t="shared" ca="1" si="96"/>
        <v/>
      </c>
      <c r="B377" s="44" t="str">
        <f t="shared" ca="1" si="97"/>
        <v/>
      </c>
      <c r="C377" s="31" t="str">
        <f t="shared" ca="1" si="95"/>
        <v/>
      </c>
      <c r="D377" s="32" t="str">
        <f t="shared" ca="1" si="98"/>
        <v/>
      </c>
      <c r="E377" s="71" t="str">
        <f t="shared" ca="1" si="99"/>
        <v/>
      </c>
      <c r="F377" s="31" t="str">
        <f t="shared" ca="1" si="100"/>
        <v/>
      </c>
      <c r="G377" s="32" t="str">
        <f t="shared" ca="1" si="101"/>
        <v/>
      </c>
      <c r="H377" s="4" t="str">
        <f t="shared" ca="1" si="102"/>
        <v/>
      </c>
      <c r="I377" s="31" t="str">
        <f t="shared" ca="1" si="103"/>
        <v/>
      </c>
      <c r="J377" s="32" t="str">
        <f t="shared" ca="1" si="104"/>
        <v/>
      </c>
      <c r="K377" s="71" t="str">
        <f t="shared" ca="1" si="105"/>
        <v/>
      </c>
      <c r="L377" s="31" t="str">
        <f t="shared" ca="1" si="106"/>
        <v/>
      </c>
      <c r="M377" s="32" t="str">
        <f t="shared" ca="1" si="107"/>
        <v/>
      </c>
      <c r="N377" s="77" t="str">
        <f t="shared" ca="1" si="108"/>
        <v/>
      </c>
      <c r="X377" s="163" t="str">
        <f t="shared" si="93"/>
        <v/>
      </c>
      <c r="Y377" s="163" t="str">
        <f t="shared" si="94"/>
        <v/>
      </c>
    </row>
    <row r="378" spans="1:25">
      <c r="A378" s="164" t="str">
        <f t="shared" ca="1" si="96"/>
        <v/>
      </c>
      <c r="B378" s="44" t="str">
        <f t="shared" ca="1" si="97"/>
        <v/>
      </c>
      <c r="C378" s="31" t="str">
        <f t="shared" ca="1" si="95"/>
        <v/>
      </c>
      <c r="D378" s="32" t="str">
        <f t="shared" ca="1" si="98"/>
        <v/>
      </c>
      <c r="E378" s="71" t="str">
        <f t="shared" ca="1" si="99"/>
        <v/>
      </c>
      <c r="F378" s="31" t="str">
        <f t="shared" ca="1" si="100"/>
        <v/>
      </c>
      <c r="G378" s="32" t="str">
        <f t="shared" ca="1" si="101"/>
        <v/>
      </c>
      <c r="H378" s="4" t="str">
        <f t="shared" ca="1" si="102"/>
        <v/>
      </c>
      <c r="I378" s="31" t="str">
        <f t="shared" ca="1" si="103"/>
        <v/>
      </c>
      <c r="J378" s="32" t="str">
        <f t="shared" ca="1" si="104"/>
        <v/>
      </c>
      <c r="K378" s="71" t="str">
        <f t="shared" ca="1" si="105"/>
        <v/>
      </c>
      <c r="L378" s="31" t="str">
        <f t="shared" ca="1" si="106"/>
        <v/>
      </c>
      <c r="M378" s="32" t="str">
        <f t="shared" ca="1" si="107"/>
        <v/>
      </c>
      <c r="N378" s="77" t="str">
        <f t="shared" ca="1" si="108"/>
        <v/>
      </c>
      <c r="X378" s="163" t="str">
        <f t="shared" si="93"/>
        <v/>
      </c>
      <c r="Y378" s="163" t="str">
        <f t="shared" si="94"/>
        <v/>
      </c>
    </row>
    <row r="379" spans="1:25">
      <c r="A379" s="164" t="str">
        <f t="shared" ca="1" si="96"/>
        <v/>
      </c>
      <c r="B379" s="44" t="str">
        <f t="shared" ca="1" si="97"/>
        <v/>
      </c>
      <c r="C379" s="31" t="str">
        <f t="shared" ca="1" si="95"/>
        <v/>
      </c>
      <c r="D379" s="32" t="str">
        <f t="shared" ca="1" si="98"/>
        <v/>
      </c>
      <c r="E379" s="71" t="str">
        <f t="shared" ca="1" si="99"/>
        <v/>
      </c>
      <c r="F379" s="31" t="str">
        <f t="shared" ca="1" si="100"/>
        <v/>
      </c>
      <c r="G379" s="32" t="str">
        <f t="shared" ca="1" si="101"/>
        <v/>
      </c>
      <c r="H379" s="4" t="str">
        <f t="shared" ca="1" si="102"/>
        <v/>
      </c>
      <c r="I379" s="31" t="str">
        <f t="shared" ca="1" si="103"/>
        <v/>
      </c>
      <c r="J379" s="32" t="str">
        <f t="shared" ca="1" si="104"/>
        <v/>
      </c>
      <c r="K379" s="71" t="str">
        <f t="shared" ca="1" si="105"/>
        <v/>
      </c>
      <c r="L379" s="31" t="str">
        <f t="shared" ca="1" si="106"/>
        <v/>
      </c>
      <c r="M379" s="32" t="str">
        <f t="shared" ca="1" si="107"/>
        <v/>
      </c>
      <c r="N379" s="77" t="str">
        <f t="shared" ca="1" si="108"/>
        <v/>
      </c>
      <c r="X379" s="163" t="str">
        <f t="shared" si="93"/>
        <v/>
      </c>
      <c r="Y379" s="163" t="str">
        <f t="shared" si="94"/>
        <v/>
      </c>
    </row>
    <row r="380" spans="1:25">
      <c r="A380" s="164" t="str">
        <f t="shared" ca="1" si="96"/>
        <v/>
      </c>
      <c r="B380" s="44" t="str">
        <f t="shared" ca="1" si="97"/>
        <v/>
      </c>
      <c r="C380" s="31" t="str">
        <f t="shared" ca="1" si="95"/>
        <v/>
      </c>
      <c r="D380" s="32" t="str">
        <f t="shared" ca="1" si="98"/>
        <v/>
      </c>
      <c r="E380" s="71" t="str">
        <f t="shared" ca="1" si="99"/>
        <v/>
      </c>
      <c r="F380" s="31" t="str">
        <f t="shared" ca="1" si="100"/>
        <v/>
      </c>
      <c r="G380" s="32" t="str">
        <f t="shared" ca="1" si="101"/>
        <v/>
      </c>
      <c r="H380" s="4" t="str">
        <f t="shared" ca="1" si="102"/>
        <v/>
      </c>
      <c r="I380" s="31" t="str">
        <f t="shared" ca="1" si="103"/>
        <v/>
      </c>
      <c r="J380" s="32" t="str">
        <f t="shared" ca="1" si="104"/>
        <v/>
      </c>
      <c r="K380" s="71" t="str">
        <f t="shared" ca="1" si="105"/>
        <v/>
      </c>
      <c r="L380" s="31" t="str">
        <f t="shared" ca="1" si="106"/>
        <v/>
      </c>
      <c r="M380" s="32" t="str">
        <f t="shared" ca="1" si="107"/>
        <v/>
      </c>
      <c r="N380" s="77" t="str">
        <f t="shared" ca="1" si="108"/>
        <v/>
      </c>
      <c r="X380" s="163" t="str">
        <f t="shared" si="93"/>
        <v/>
      </c>
      <c r="Y380" s="163" t="str">
        <f t="shared" si="94"/>
        <v/>
      </c>
    </row>
    <row r="381" spans="1:25">
      <c r="A381" s="164" t="str">
        <f t="shared" ca="1" si="96"/>
        <v/>
      </c>
      <c r="B381" s="44" t="str">
        <f t="shared" ca="1" si="97"/>
        <v/>
      </c>
      <c r="C381" s="31" t="str">
        <f t="shared" ca="1" si="95"/>
        <v/>
      </c>
      <c r="D381" s="32" t="str">
        <f t="shared" ca="1" si="98"/>
        <v/>
      </c>
      <c r="E381" s="71" t="str">
        <f t="shared" ca="1" si="99"/>
        <v/>
      </c>
      <c r="F381" s="31" t="str">
        <f t="shared" ca="1" si="100"/>
        <v/>
      </c>
      <c r="G381" s="32" t="str">
        <f t="shared" ca="1" si="101"/>
        <v/>
      </c>
      <c r="H381" s="4" t="str">
        <f t="shared" ca="1" si="102"/>
        <v/>
      </c>
      <c r="I381" s="31" t="str">
        <f t="shared" ca="1" si="103"/>
        <v/>
      </c>
      <c r="J381" s="32" t="str">
        <f t="shared" ca="1" si="104"/>
        <v/>
      </c>
      <c r="K381" s="71" t="str">
        <f t="shared" ca="1" si="105"/>
        <v/>
      </c>
      <c r="L381" s="31" t="str">
        <f t="shared" ca="1" si="106"/>
        <v/>
      </c>
      <c r="M381" s="32" t="str">
        <f t="shared" ca="1" si="107"/>
        <v/>
      </c>
      <c r="N381" s="77" t="str">
        <f t="shared" ca="1" si="108"/>
        <v/>
      </c>
      <c r="X381" s="163" t="str">
        <f t="shared" si="93"/>
        <v/>
      </c>
      <c r="Y381" s="163" t="str">
        <f t="shared" si="94"/>
        <v/>
      </c>
    </row>
    <row r="382" spans="1:25">
      <c r="A382" s="164" t="str">
        <f t="shared" ca="1" si="96"/>
        <v/>
      </c>
      <c r="B382" s="44" t="str">
        <f t="shared" ca="1" si="97"/>
        <v/>
      </c>
      <c r="C382" s="31" t="str">
        <f t="shared" ca="1" si="95"/>
        <v/>
      </c>
      <c r="D382" s="32" t="str">
        <f t="shared" ca="1" si="98"/>
        <v/>
      </c>
      <c r="E382" s="71" t="str">
        <f t="shared" ca="1" si="99"/>
        <v/>
      </c>
      <c r="F382" s="31" t="str">
        <f t="shared" ca="1" si="100"/>
        <v/>
      </c>
      <c r="G382" s="32" t="str">
        <f t="shared" ca="1" si="101"/>
        <v/>
      </c>
      <c r="H382" s="4" t="str">
        <f t="shared" ca="1" si="102"/>
        <v/>
      </c>
      <c r="I382" s="31" t="str">
        <f t="shared" ca="1" si="103"/>
        <v/>
      </c>
      <c r="J382" s="32" t="str">
        <f t="shared" ca="1" si="104"/>
        <v/>
      </c>
      <c r="K382" s="71" t="str">
        <f t="shared" ca="1" si="105"/>
        <v/>
      </c>
      <c r="L382" s="31" t="str">
        <f t="shared" ca="1" si="106"/>
        <v/>
      </c>
      <c r="M382" s="32" t="str">
        <f t="shared" ca="1" si="107"/>
        <v/>
      </c>
      <c r="N382" s="77" t="str">
        <f t="shared" ca="1" si="108"/>
        <v/>
      </c>
      <c r="X382" s="163" t="str">
        <f t="shared" si="93"/>
        <v/>
      </c>
      <c r="Y382" s="163" t="str">
        <f t="shared" si="94"/>
        <v/>
      </c>
    </row>
    <row r="383" spans="1:25">
      <c r="A383" s="164" t="str">
        <f t="shared" ca="1" si="96"/>
        <v/>
      </c>
      <c r="B383" s="44" t="str">
        <f t="shared" ca="1" si="97"/>
        <v/>
      </c>
      <c r="C383" s="31" t="str">
        <f t="shared" ca="1" si="95"/>
        <v/>
      </c>
      <c r="D383" s="32" t="str">
        <f t="shared" ca="1" si="98"/>
        <v/>
      </c>
      <c r="E383" s="71" t="str">
        <f t="shared" ca="1" si="99"/>
        <v/>
      </c>
      <c r="F383" s="31" t="str">
        <f t="shared" ca="1" si="100"/>
        <v/>
      </c>
      <c r="G383" s="32" t="str">
        <f t="shared" ca="1" si="101"/>
        <v/>
      </c>
      <c r="H383" s="4" t="str">
        <f t="shared" ca="1" si="102"/>
        <v/>
      </c>
      <c r="I383" s="31" t="str">
        <f t="shared" ca="1" si="103"/>
        <v/>
      </c>
      <c r="J383" s="32" t="str">
        <f t="shared" ca="1" si="104"/>
        <v/>
      </c>
      <c r="K383" s="71" t="str">
        <f t="shared" ca="1" si="105"/>
        <v/>
      </c>
      <c r="L383" s="31" t="str">
        <f t="shared" ca="1" si="106"/>
        <v/>
      </c>
      <c r="M383" s="32" t="str">
        <f t="shared" ca="1" si="107"/>
        <v/>
      </c>
      <c r="N383" s="77" t="str">
        <f t="shared" ca="1" si="108"/>
        <v/>
      </c>
      <c r="X383" s="163" t="str">
        <f t="shared" si="93"/>
        <v/>
      </c>
      <c r="Y383" s="163" t="str">
        <f t="shared" si="94"/>
        <v/>
      </c>
    </row>
    <row r="384" spans="1:25">
      <c r="A384" s="164" t="str">
        <f t="shared" ca="1" si="96"/>
        <v/>
      </c>
      <c r="B384" s="44" t="str">
        <f t="shared" ca="1" si="97"/>
        <v/>
      </c>
      <c r="C384" s="31" t="str">
        <f t="shared" ca="1" si="95"/>
        <v/>
      </c>
      <c r="D384" s="32" t="str">
        <f t="shared" ca="1" si="98"/>
        <v/>
      </c>
      <c r="E384" s="71" t="str">
        <f t="shared" ca="1" si="99"/>
        <v/>
      </c>
      <c r="F384" s="31" t="str">
        <f t="shared" ca="1" si="100"/>
        <v/>
      </c>
      <c r="G384" s="32" t="str">
        <f t="shared" ca="1" si="101"/>
        <v/>
      </c>
      <c r="H384" s="4" t="str">
        <f t="shared" ca="1" si="102"/>
        <v/>
      </c>
      <c r="I384" s="31" t="str">
        <f t="shared" ca="1" si="103"/>
        <v/>
      </c>
      <c r="J384" s="32" t="str">
        <f t="shared" ca="1" si="104"/>
        <v/>
      </c>
      <c r="K384" s="71" t="str">
        <f t="shared" ca="1" si="105"/>
        <v/>
      </c>
      <c r="L384" s="31" t="str">
        <f t="shared" ca="1" si="106"/>
        <v/>
      </c>
      <c r="M384" s="32" t="str">
        <f t="shared" ca="1" si="107"/>
        <v/>
      </c>
      <c r="N384" s="77" t="str">
        <f t="shared" ca="1" si="108"/>
        <v/>
      </c>
      <c r="X384" s="163" t="str">
        <f t="shared" si="93"/>
        <v/>
      </c>
      <c r="Y384" s="163" t="str">
        <f t="shared" si="94"/>
        <v/>
      </c>
    </row>
    <row r="385" spans="1:25">
      <c r="A385" s="164" t="str">
        <f t="shared" ca="1" si="96"/>
        <v/>
      </c>
      <c r="B385" s="44" t="str">
        <f t="shared" ca="1" si="97"/>
        <v/>
      </c>
      <c r="C385" s="31" t="str">
        <f t="shared" ca="1" si="95"/>
        <v/>
      </c>
      <c r="D385" s="32" t="str">
        <f t="shared" ca="1" si="98"/>
        <v/>
      </c>
      <c r="E385" s="71" t="str">
        <f t="shared" ca="1" si="99"/>
        <v/>
      </c>
      <c r="F385" s="31" t="str">
        <f t="shared" ca="1" si="100"/>
        <v/>
      </c>
      <c r="G385" s="32" t="str">
        <f t="shared" ca="1" si="101"/>
        <v/>
      </c>
      <c r="H385" s="4" t="str">
        <f t="shared" ca="1" si="102"/>
        <v/>
      </c>
      <c r="I385" s="31" t="str">
        <f t="shared" ca="1" si="103"/>
        <v/>
      </c>
      <c r="J385" s="32" t="str">
        <f t="shared" ca="1" si="104"/>
        <v/>
      </c>
      <c r="K385" s="71" t="str">
        <f t="shared" ca="1" si="105"/>
        <v/>
      </c>
      <c r="L385" s="31" t="str">
        <f t="shared" ca="1" si="106"/>
        <v/>
      </c>
      <c r="M385" s="32" t="str">
        <f t="shared" ca="1" si="107"/>
        <v/>
      </c>
      <c r="N385" s="77" t="str">
        <f t="shared" ca="1" si="108"/>
        <v/>
      </c>
      <c r="X385" s="163" t="str">
        <f t="shared" si="93"/>
        <v/>
      </c>
      <c r="Y385" s="163" t="str">
        <f t="shared" si="94"/>
        <v/>
      </c>
    </row>
    <row r="386" spans="1:25">
      <c r="A386" s="164" t="str">
        <f t="shared" ca="1" si="96"/>
        <v/>
      </c>
      <c r="B386" s="44" t="str">
        <f t="shared" ca="1" si="97"/>
        <v/>
      </c>
      <c r="C386" s="31" t="str">
        <f t="shared" ca="1" si="95"/>
        <v/>
      </c>
      <c r="D386" s="32" t="str">
        <f t="shared" ca="1" si="98"/>
        <v/>
      </c>
      <c r="E386" s="71" t="str">
        <f t="shared" ca="1" si="99"/>
        <v/>
      </c>
      <c r="F386" s="31" t="str">
        <f t="shared" ca="1" si="100"/>
        <v/>
      </c>
      <c r="G386" s="32" t="str">
        <f t="shared" ca="1" si="101"/>
        <v/>
      </c>
      <c r="H386" s="4" t="str">
        <f t="shared" ca="1" si="102"/>
        <v/>
      </c>
      <c r="I386" s="31" t="str">
        <f t="shared" ca="1" si="103"/>
        <v/>
      </c>
      <c r="J386" s="32" t="str">
        <f t="shared" ca="1" si="104"/>
        <v/>
      </c>
      <c r="K386" s="71" t="str">
        <f t="shared" ca="1" si="105"/>
        <v/>
      </c>
      <c r="L386" s="31" t="str">
        <f t="shared" ca="1" si="106"/>
        <v/>
      </c>
      <c r="M386" s="32" t="str">
        <f t="shared" ca="1" si="107"/>
        <v/>
      </c>
      <c r="N386" s="77" t="str">
        <f t="shared" ca="1" si="108"/>
        <v/>
      </c>
      <c r="X386" s="163" t="str">
        <f t="shared" si="93"/>
        <v/>
      </c>
      <c r="Y386" s="163" t="str">
        <f t="shared" si="94"/>
        <v/>
      </c>
    </row>
    <row r="387" spans="1:25">
      <c r="A387" s="164" t="str">
        <f t="shared" ca="1" si="96"/>
        <v/>
      </c>
      <c r="B387" s="44" t="str">
        <f t="shared" ca="1" si="97"/>
        <v/>
      </c>
      <c r="C387" s="31" t="str">
        <f t="shared" ca="1" si="95"/>
        <v/>
      </c>
      <c r="D387" s="32" t="str">
        <f t="shared" ca="1" si="98"/>
        <v/>
      </c>
      <c r="E387" s="71" t="str">
        <f t="shared" ca="1" si="99"/>
        <v/>
      </c>
      <c r="F387" s="31" t="str">
        <f t="shared" ca="1" si="100"/>
        <v/>
      </c>
      <c r="G387" s="32" t="str">
        <f t="shared" ca="1" si="101"/>
        <v/>
      </c>
      <c r="H387" s="4" t="str">
        <f t="shared" ca="1" si="102"/>
        <v/>
      </c>
      <c r="I387" s="31" t="str">
        <f t="shared" ca="1" si="103"/>
        <v/>
      </c>
      <c r="J387" s="32" t="str">
        <f t="shared" ca="1" si="104"/>
        <v/>
      </c>
      <c r="K387" s="71" t="str">
        <f t="shared" ca="1" si="105"/>
        <v/>
      </c>
      <c r="L387" s="31" t="str">
        <f t="shared" ca="1" si="106"/>
        <v/>
      </c>
      <c r="M387" s="32" t="str">
        <f t="shared" ca="1" si="107"/>
        <v/>
      </c>
      <c r="N387" s="77" t="str">
        <f t="shared" ca="1" si="108"/>
        <v/>
      </c>
      <c r="X387" s="163" t="str">
        <f t="shared" si="93"/>
        <v/>
      </c>
      <c r="Y387" s="163" t="str">
        <f t="shared" si="94"/>
        <v/>
      </c>
    </row>
    <row r="388" spans="1:25">
      <c r="A388" s="164" t="str">
        <f t="shared" ca="1" si="96"/>
        <v/>
      </c>
      <c r="B388" s="44" t="str">
        <f t="shared" ca="1" si="97"/>
        <v/>
      </c>
      <c r="C388" s="31" t="str">
        <f t="shared" ca="1" si="95"/>
        <v/>
      </c>
      <c r="D388" s="32" t="str">
        <f t="shared" ca="1" si="98"/>
        <v/>
      </c>
      <c r="E388" s="71" t="str">
        <f t="shared" ca="1" si="99"/>
        <v/>
      </c>
      <c r="F388" s="31" t="str">
        <f t="shared" ca="1" si="100"/>
        <v/>
      </c>
      <c r="G388" s="32" t="str">
        <f t="shared" ca="1" si="101"/>
        <v/>
      </c>
      <c r="H388" s="4" t="str">
        <f t="shared" ca="1" si="102"/>
        <v/>
      </c>
      <c r="I388" s="31" t="str">
        <f t="shared" ca="1" si="103"/>
        <v/>
      </c>
      <c r="J388" s="32" t="str">
        <f t="shared" ca="1" si="104"/>
        <v/>
      </c>
      <c r="K388" s="71" t="str">
        <f t="shared" ca="1" si="105"/>
        <v/>
      </c>
      <c r="L388" s="31" t="str">
        <f t="shared" ca="1" si="106"/>
        <v/>
      </c>
      <c r="M388" s="32" t="str">
        <f t="shared" ca="1" si="107"/>
        <v/>
      </c>
      <c r="N388" s="77" t="str">
        <f t="shared" ca="1" si="108"/>
        <v/>
      </c>
      <c r="X388" s="163" t="str">
        <f t="shared" ref="X388:X451" si="109">IF(COUNTIF(R:R,P388)*COUNTIF(T:T,P388)*COUNTIF(V:V,P388),P388,"")</f>
        <v/>
      </c>
      <c r="Y388" s="163" t="str">
        <f t="shared" ref="Y388:Y451" si="110">IF(X388&gt;$A$14,X388,"")</f>
        <v/>
      </c>
    </row>
    <row r="389" spans="1:25">
      <c r="A389" s="164" t="str">
        <f t="shared" ca="1" si="96"/>
        <v/>
      </c>
      <c r="B389" s="44" t="str">
        <f t="shared" ca="1" si="97"/>
        <v/>
      </c>
      <c r="C389" s="31" t="str">
        <f t="shared" ca="1" si="95"/>
        <v/>
      </c>
      <c r="D389" s="32" t="str">
        <f t="shared" ca="1" si="98"/>
        <v/>
      </c>
      <c r="E389" s="71" t="str">
        <f t="shared" ca="1" si="99"/>
        <v/>
      </c>
      <c r="F389" s="31" t="str">
        <f t="shared" ca="1" si="100"/>
        <v/>
      </c>
      <c r="G389" s="32" t="str">
        <f t="shared" ca="1" si="101"/>
        <v/>
      </c>
      <c r="H389" s="4" t="str">
        <f t="shared" ca="1" si="102"/>
        <v/>
      </c>
      <c r="I389" s="31" t="str">
        <f t="shared" ca="1" si="103"/>
        <v/>
      </c>
      <c r="J389" s="32" t="str">
        <f t="shared" ca="1" si="104"/>
        <v/>
      </c>
      <c r="K389" s="71" t="str">
        <f t="shared" ca="1" si="105"/>
        <v/>
      </c>
      <c r="L389" s="31" t="str">
        <f t="shared" ca="1" si="106"/>
        <v/>
      </c>
      <c r="M389" s="32" t="str">
        <f t="shared" ca="1" si="107"/>
        <v/>
      </c>
      <c r="N389" s="77" t="str">
        <f t="shared" ca="1" si="108"/>
        <v/>
      </c>
      <c r="X389" s="163" t="str">
        <f t="shared" si="109"/>
        <v/>
      </c>
      <c r="Y389" s="163" t="str">
        <f t="shared" si="110"/>
        <v/>
      </c>
    </row>
    <row r="390" spans="1:25">
      <c r="A390" s="164" t="str">
        <f t="shared" ca="1" si="96"/>
        <v/>
      </c>
      <c r="B390" s="44" t="str">
        <f t="shared" ca="1" si="97"/>
        <v/>
      </c>
      <c r="C390" s="31" t="str">
        <f t="shared" ca="1" si="95"/>
        <v/>
      </c>
      <c r="D390" s="32" t="str">
        <f t="shared" ca="1" si="98"/>
        <v/>
      </c>
      <c r="E390" s="71" t="str">
        <f t="shared" ca="1" si="99"/>
        <v/>
      </c>
      <c r="F390" s="31" t="str">
        <f t="shared" ca="1" si="100"/>
        <v/>
      </c>
      <c r="G390" s="32" t="str">
        <f t="shared" ca="1" si="101"/>
        <v/>
      </c>
      <c r="H390" s="4" t="str">
        <f t="shared" ca="1" si="102"/>
        <v/>
      </c>
      <c r="I390" s="31" t="str">
        <f t="shared" ca="1" si="103"/>
        <v/>
      </c>
      <c r="J390" s="32" t="str">
        <f t="shared" ca="1" si="104"/>
        <v/>
      </c>
      <c r="K390" s="71" t="str">
        <f t="shared" ca="1" si="105"/>
        <v/>
      </c>
      <c r="L390" s="31" t="str">
        <f t="shared" ca="1" si="106"/>
        <v/>
      </c>
      <c r="M390" s="32" t="str">
        <f t="shared" ca="1" si="107"/>
        <v/>
      </c>
      <c r="N390" s="77" t="str">
        <f t="shared" ca="1" si="108"/>
        <v/>
      </c>
      <c r="X390" s="163" t="str">
        <f t="shared" si="109"/>
        <v/>
      </c>
      <c r="Y390" s="163" t="str">
        <f t="shared" si="110"/>
        <v/>
      </c>
    </row>
    <row r="391" spans="1:25">
      <c r="A391" s="164" t="str">
        <f t="shared" ca="1" si="96"/>
        <v/>
      </c>
      <c r="B391" s="44" t="str">
        <f t="shared" ca="1" si="97"/>
        <v/>
      </c>
      <c r="C391" s="31" t="str">
        <f t="shared" ca="1" si="95"/>
        <v/>
      </c>
      <c r="D391" s="32" t="str">
        <f t="shared" ca="1" si="98"/>
        <v/>
      </c>
      <c r="E391" s="71" t="str">
        <f t="shared" ca="1" si="99"/>
        <v/>
      </c>
      <c r="F391" s="31" t="str">
        <f t="shared" ca="1" si="100"/>
        <v/>
      </c>
      <c r="G391" s="32" t="str">
        <f t="shared" ca="1" si="101"/>
        <v/>
      </c>
      <c r="H391" s="4" t="str">
        <f t="shared" ca="1" si="102"/>
        <v/>
      </c>
      <c r="I391" s="31" t="str">
        <f t="shared" ca="1" si="103"/>
        <v/>
      </c>
      <c r="J391" s="32" t="str">
        <f t="shared" ca="1" si="104"/>
        <v/>
      </c>
      <c r="K391" s="71" t="str">
        <f t="shared" ca="1" si="105"/>
        <v/>
      </c>
      <c r="L391" s="31" t="str">
        <f t="shared" ca="1" si="106"/>
        <v/>
      </c>
      <c r="M391" s="32" t="str">
        <f t="shared" ca="1" si="107"/>
        <v/>
      </c>
      <c r="N391" s="77" t="str">
        <f t="shared" ca="1" si="108"/>
        <v/>
      </c>
      <c r="X391" s="163" t="str">
        <f t="shared" si="109"/>
        <v/>
      </c>
      <c r="Y391" s="163" t="str">
        <f t="shared" si="110"/>
        <v/>
      </c>
    </row>
    <row r="392" spans="1:25">
      <c r="A392" s="164" t="str">
        <f t="shared" ca="1" si="96"/>
        <v/>
      </c>
      <c r="B392" s="44" t="str">
        <f t="shared" ca="1" si="97"/>
        <v/>
      </c>
      <c r="C392" s="31" t="str">
        <f t="shared" ca="1" si="95"/>
        <v/>
      </c>
      <c r="D392" s="32" t="str">
        <f t="shared" ca="1" si="98"/>
        <v/>
      </c>
      <c r="E392" s="71" t="str">
        <f t="shared" ca="1" si="99"/>
        <v/>
      </c>
      <c r="F392" s="31" t="str">
        <f t="shared" ca="1" si="100"/>
        <v/>
      </c>
      <c r="G392" s="32" t="str">
        <f t="shared" ca="1" si="101"/>
        <v/>
      </c>
      <c r="H392" s="4" t="str">
        <f t="shared" ca="1" si="102"/>
        <v/>
      </c>
      <c r="I392" s="31" t="str">
        <f t="shared" ca="1" si="103"/>
        <v/>
      </c>
      <c r="J392" s="32" t="str">
        <f t="shared" ca="1" si="104"/>
        <v/>
      </c>
      <c r="K392" s="71" t="str">
        <f t="shared" ca="1" si="105"/>
        <v/>
      </c>
      <c r="L392" s="31" t="str">
        <f t="shared" ca="1" si="106"/>
        <v/>
      </c>
      <c r="M392" s="32" t="str">
        <f t="shared" ca="1" si="107"/>
        <v/>
      </c>
      <c r="N392" s="77" t="str">
        <f t="shared" ca="1" si="108"/>
        <v/>
      </c>
      <c r="X392" s="163" t="str">
        <f t="shared" si="109"/>
        <v/>
      </c>
      <c r="Y392" s="163" t="str">
        <f t="shared" si="110"/>
        <v/>
      </c>
    </row>
    <row r="393" spans="1:25">
      <c r="A393" s="164" t="str">
        <f t="shared" ca="1" si="96"/>
        <v/>
      </c>
      <c r="B393" s="44" t="str">
        <f t="shared" ca="1" si="97"/>
        <v/>
      </c>
      <c r="C393" s="31" t="str">
        <f t="shared" ca="1" si="95"/>
        <v/>
      </c>
      <c r="D393" s="32" t="str">
        <f t="shared" ca="1" si="98"/>
        <v/>
      </c>
      <c r="E393" s="71" t="str">
        <f t="shared" ca="1" si="99"/>
        <v/>
      </c>
      <c r="F393" s="31" t="str">
        <f t="shared" ca="1" si="100"/>
        <v/>
      </c>
      <c r="G393" s="32" t="str">
        <f t="shared" ca="1" si="101"/>
        <v/>
      </c>
      <c r="H393" s="4" t="str">
        <f t="shared" ca="1" si="102"/>
        <v/>
      </c>
      <c r="I393" s="31" t="str">
        <f t="shared" ca="1" si="103"/>
        <v/>
      </c>
      <c r="J393" s="32" t="str">
        <f t="shared" ca="1" si="104"/>
        <v/>
      </c>
      <c r="K393" s="71" t="str">
        <f t="shared" ca="1" si="105"/>
        <v/>
      </c>
      <c r="L393" s="31" t="str">
        <f t="shared" ca="1" si="106"/>
        <v/>
      </c>
      <c r="M393" s="32" t="str">
        <f t="shared" ca="1" si="107"/>
        <v/>
      </c>
      <c r="N393" s="77" t="str">
        <f t="shared" ca="1" si="108"/>
        <v/>
      </c>
      <c r="X393" s="163" t="str">
        <f t="shared" si="109"/>
        <v/>
      </c>
      <c r="Y393" s="163" t="str">
        <f t="shared" si="110"/>
        <v/>
      </c>
    </row>
    <row r="394" spans="1:25">
      <c r="A394" s="164" t="str">
        <f t="shared" ca="1" si="96"/>
        <v/>
      </c>
      <c r="B394" s="44" t="str">
        <f t="shared" ca="1" si="97"/>
        <v/>
      </c>
      <c r="C394" s="31" t="str">
        <f t="shared" ca="1" si="95"/>
        <v/>
      </c>
      <c r="D394" s="32" t="str">
        <f t="shared" ca="1" si="98"/>
        <v/>
      </c>
      <c r="E394" s="71" t="str">
        <f t="shared" ca="1" si="99"/>
        <v/>
      </c>
      <c r="F394" s="31" t="str">
        <f t="shared" ca="1" si="100"/>
        <v/>
      </c>
      <c r="G394" s="32" t="str">
        <f t="shared" ca="1" si="101"/>
        <v/>
      </c>
      <c r="H394" s="4" t="str">
        <f t="shared" ca="1" si="102"/>
        <v/>
      </c>
      <c r="I394" s="31" t="str">
        <f t="shared" ca="1" si="103"/>
        <v/>
      </c>
      <c r="J394" s="32" t="str">
        <f t="shared" ca="1" si="104"/>
        <v/>
      </c>
      <c r="K394" s="71" t="str">
        <f t="shared" ca="1" si="105"/>
        <v/>
      </c>
      <c r="L394" s="31" t="str">
        <f t="shared" ca="1" si="106"/>
        <v/>
      </c>
      <c r="M394" s="32" t="str">
        <f t="shared" ca="1" si="107"/>
        <v/>
      </c>
      <c r="N394" s="77" t="str">
        <f t="shared" ca="1" si="108"/>
        <v/>
      </c>
      <c r="X394" s="163" t="str">
        <f t="shared" si="109"/>
        <v/>
      </c>
      <c r="Y394" s="163" t="str">
        <f t="shared" si="110"/>
        <v/>
      </c>
    </row>
    <row r="395" spans="1:25">
      <c r="A395" s="164" t="str">
        <f t="shared" ca="1" si="96"/>
        <v/>
      </c>
      <c r="B395" s="44" t="str">
        <f t="shared" ca="1" si="97"/>
        <v/>
      </c>
      <c r="C395" s="31" t="str">
        <f t="shared" ca="1" si="95"/>
        <v/>
      </c>
      <c r="D395" s="32" t="str">
        <f t="shared" ca="1" si="98"/>
        <v/>
      </c>
      <c r="E395" s="71" t="str">
        <f t="shared" ca="1" si="99"/>
        <v/>
      </c>
      <c r="F395" s="31" t="str">
        <f t="shared" ca="1" si="100"/>
        <v/>
      </c>
      <c r="G395" s="32" t="str">
        <f t="shared" ca="1" si="101"/>
        <v/>
      </c>
      <c r="H395" s="4" t="str">
        <f t="shared" ca="1" si="102"/>
        <v/>
      </c>
      <c r="I395" s="31" t="str">
        <f t="shared" ca="1" si="103"/>
        <v/>
      </c>
      <c r="J395" s="32" t="str">
        <f t="shared" ca="1" si="104"/>
        <v/>
      </c>
      <c r="K395" s="71" t="str">
        <f t="shared" ca="1" si="105"/>
        <v/>
      </c>
      <c r="L395" s="31" t="str">
        <f t="shared" ca="1" si="106"/>
        <v/>
      </c>
      <c r="M395" s="32" t="str">
        <f t="shared" ca="1" si="107"/>
        <v/>
      </c>
      <c r="N395" s="77" t="str">
        <f t="shared" ca="1" si="108"/>
        <v/>
      </c>
      <c r="X395" s="163" t="str">
        <f t="shared" si="109"/>
        <v/>
      </c>
      <c r="Y395" s="163" t="str">
        <f t="shared" si="110"/>
        <v/>
      </c>
    </row>
    <row r="396" spans="1:25">
      <c r="A396" s="164" t="str">
        <f t="shared" ca="1" si="96"/>
        <v/>
      </c>
      <c r="B396" s="44" t="str">
        <f t="shared" ca="1" si="97"/>
        <v/>
      </c>
      <c r="C396" s="31" t="str">
        <f t="shared" ca="1" si="95"/>
        <v/>
      </c>
      <c r="D396" s="32" t="str">
        <f t="shared" ca="1" si="98"/>
        <v/>
      </c>
      <c r="E396" s="71" t="str">
        <f t="shared" ca="1" si="99"/>
        <v/>
      </c>
      <c r="F396" s="31" t="str">
        <f t="shared" ca="1" si="100"/>
        <v/>
      </c>
      <c r="G396" s="32" t="str">
        <f t="shared" ca="1" si="101"/>
        <v/>
      </c>
      <c r="H396" s="4" t="str">
        <f t="shared" ca="1" si="102"/>
        <v/>
      </c>
      <c r="I396" s="31" t="str">
        <f t="shared" ca="1" si="103"/>
        <v/>
      </c>
      <c r="J396" s="32" t="str">
        <f t="shared" ca="1" si="104"/>
        <v/>
      </c>
      <c r="K396" s="71" t="str">
        <f t="shared" ca="1" si="105"/>
        <v/>
      </c>
      <c r="L396" s="31" t="str">
        <f t="shared" ca="1" si="106"/>
        <v/>
      </c>
      <c r="M396" s="32" t="str">
        <f t="shared" ca="1" si="107"/>
        <v/>
      </c>
      <c r="N396" s="77" t="str">
        <f t="shared" ca="1" si="108"/>
        <v/>
      </c>
      <c r="X396" s="163" t="str">
        <f t="shared" si="109"/>
        <v/>
      </c>
      <c r="Y396" s="163" t="str">
        <f t="shared" si="110"/>
        <v/>
      </c>
    </row>
    <row r="397" spans="1:25">
      <c r="A397" s="164" t="str">
        <f t="shared" ca="1" si="96"/>
        <v/>
      </c>
      <c r="B397" s="44" t="str">
        <f t="shared" ca="1" si="97"/>
        <v/>
      </c>
      <c r="C397" s="31" t="str">
        <f t="shared" ca="1" si="95"/>
        <v/>
      </c>
      <c r="D397" s="32" t="str">
        <f t="shared" ca="1" si="98"/>
        <v/>
      </c>
      <c r="E397" s="71" t="str">
        <f t="shared" ca="1" si="99"/>
        <v/>
      </c>
      <c r="F397" s="31" t="str">
        <f t="shared" ca="1" si="100"/>
        <v/>
      </c>
      <c r="G397" s="32" t="str">
        <f t="shared" ca="1" si="101"/>
        <v/>
      </c>
      <c r="H397" s="4" t="str">
        <f t="shared" ca="1" si="102"/>
        <v/>
      </c>
      <c r="I397" s="31" t="str">
        <f t="shared" ca="1" si="103"/>
        <v/>
      </c>
      <c r="J397" s="32" t="str">
        <f t="shared" ca="1" si="104"/>
        <v/>
      </c>
      <c r="K397" s="71" t="str">
        <f t="shared" ca="1" si="105"/>
        <v/>
      </c>
      <c r="L397" s="31" t="str">
        <f t="shared" ca="1" si="106"/>
        <v/>
      </c>
      <c r="M397" s="32" t="str">
        <f t="shared" ca="1" si="107"/>
        <v/>
      </c>
      <c r="N397" s="77" t="str">
        <f t="shared" ca="1" si="108"/>
        <v/>
      </c>
      <c r="X397" s="163" t="str">
        <f t="shared" si="109"/>
        <v/>
      </c>
      <c r="Y397" s="163" t="str">
        <f t="shared" si="110"/>
        <v/>
      </c>
    </row>
    <row r="398" spans="1:25">
      <c r="A398" s="164" t="str">
        <f t="shared" ca="1" si="96"/>
        <v/>
      </c>
      <c r="B398" s="44" t="str">
        <f t="shared" ca="1" si="97"/>
        <v/>
      </c>
      <c r="C398" s="31" t="str">
        <f t="shared" ca="1" si="95"/>
        <v/>
      </c>
      <c r="D398" s="32" t="str">
        <f t="shared" ca="1" si="98"/>
        <v/>
      </c>
      <c r="E398" s="71" t="str">
        <f t="shared" ca="1" si="99"/>
        <v/>
      </c>
      <c r="F398" s="31" t="str">
        <f t="shared" ca="1" si="100"/>
        <v/>
      </c>
      <c r="G398" s="32" t="str">
        <f t="shared" ca="1" si="101"/>
        <v/>
      </c>
      <c r="H398" s="4" t="str">
        <f t="shared" ca="1" si="102"/>
        <v/>
      </c>
      <c r="I398" s="31" t="str">
        <f t="shared" ca="1" si="103"/>
        <v/>
      </c>
      <c r="J398" s="32" t="str">
        <f t="shared" ca="1" si="104"/>
        <v/>
      </c>
      <c r="K398" s="71" t="str">
        <f t="shared" ca="1" si="105"/>
        <v/>
      </c>
      <c r="L398" s="31" t="str">
        <f t="shared" ca="1" si="106"/>
        <v/>
      </c>
      <c r="M398" s="32" t="str">
        <f t="shared" ca="1" si="107"/>
        <v/>
      </c>
      <c r="N398" s="77" t="str">
        <f t="shared" ca="1" si="108"/>
        <v/>
      </c>
      <c r="X398" s="163" t="str">
        <f t="shared" si="109"/>
        <v/>
      </c>
      <c r="Y398" s="163" t="str">
        <f t="shared" si="110"/>
        <v/>
      </c>
    </row>
    <row r="399" spans="1:25">
      <c r="A399" s="164" t="str">
        <f t="shared" ca="1" si="96"/>
        <v/>
      </c>
      <c r="B399" s="44" t="str">
        <f t="shared" ca="1" si="97"/>
        <v/>
      </c>
      <c r="C399" s="31" t="str">
        <f t="shared" ca="1" si="95"/>
        <v/>
      </c>
      <c r="D399" s="32" t="str">
        <f t="shared" ca="1" si="98"/>
        <v/>
      </c>
      <c r="E399" s="71" t="str">
        <f t="shared" ca="1" si="99"/>
        <v/>
      </c>
      <c r="F399" s="31" t="str">
        <f t="shared" ca="1" si="100"/>
        <v/>
      </c>
      <c r="G399" s="32" t="str">
        <f t="shared" ca="1" si="101"/>
        <v/>
      </c>
      <c r="H399" s="4" t="str">
        <f t="shared" ca="1" si="102"/>
        <v/>
      </c>
      <c r="I399" s="31" t="str">
        <f t="shared" ca="1" si="103"/>
        <v/>
      </c>
      <c r="J399" s="32" t="str">
        <f t="shared" ca="1" si="104"/>
        <v/>
      </c>
      <c r="K399" s="71" t="str">
        <f t="shared" ca="1" si="105"/>
        <v/>
      </c>
      <c r="L399" s="31" t="str">
        <f t="shared" ca="1" si="106"/>
        <v/>
      </c>
      <c r="M399" s="32" t="str">
        <f t="shared" ca="1" si="107"/>
        <v/>
      </c>
      <c r="N399" s="77" t="str">
        <f t="shared" ca="1" si="108"/>
        <v/>
      </c>
      <c r="X399" s="163" t="str">
        <f t="shared" si="109"/>
        <v/>
      </c>
      <c r="Y399" s="163" t="str">
        <f t="shared" si="110"/>
        <v/>
      </c>
    </row>
    <row r="400" spans="1:25">
      <c r="A400" s="164" t="str">
        <f t="shared" ca="1" si="96"/>
        <v/>
      </c>
      <c r="B400" s="44" t="str">
        <f t="shared" ca="1" si="97"/>
        <v/>
      </c>
      <c r="C400" s="31" t="str">
        <f t="shared" ref="C400:C463" ca="1" si="111">IF(ISERROR(B400-2),"",(B400-$B$14)/100*$B$5)</f>
        <v/>
      </c>
      <c r="D400" s="32" t="str">
        <f t="shared" ca="1" si="98"/>
        <v/>
      </c>
      <c r="E400" s="71" t="str">
        <f t="shared" ca="1" si="99"/>
        <v/>
      </c>
      <c r="F400" s="31" t="str">
        <f t="shared" ca="1" si="100"/>
        <v/>
      </c>
      <c r="G400" s="32" t="str">
        <f t="shared" ca="1" si="101"/>
        <v/>
      </c>
      <c r="H400" s="4" t="str">
        <f t="shared" ca="1" si="102"/>
        <v/>
      </c>
      <c r="I400" s="31" t="str">
        <f t="shared" ca="1" si="103"/>
        <v/>
      </c>
      <c r="J400" s="32" t="str">
        <f t="shared" ca="1" si="104"/>
        <v/>
      </c>
      <c r="K400" s="71" t="str">
        <f t="shared" ca="1" si="105"/>
        <v/>
      </c>
      <c r="L400" s="31" t="str">
        <f t="shared" ca="1" si="106"/>
        <v/>
      </c>
      <c r="M400" s="32" t="str">
        <f t="shared" ca="1" si="107"/>
        <v/>
      </c>
      <c r="N400" s="77" t="str">
        <f t="shared" ca="1" si="108"/>
        <v/>
      </c>
      <c r="X400" s="163" t="str">
        <f t="shared" si="109"/>
        <v/>
      </c>
      <c r="Y400" s="163" t="str">
        <f t="shared" si="110"/>
        <v/>
      </c>
    </row>
    <row r="401" spans="1:25">
      <c r="A401" s="164" t="str">
        <f t="shared" ca="1" si="96"/>
        <v/>
      </c>
      <c r="B401" s="44" t="str">
        <f t="shared" ca="1" si="97"/>
        <v/>
      </c>
      <c r="C401" s="31" t="str">
        <f t="shared" ca="1" si="111"/>
        <v/>
      </c>
      <c r="D401" s="32" t="str">
        <f t="shared" ca="1" si="98"/>
        <v/>
      </c>
      <c r="E401" s="71" t="str">
        <f t="shared" ca="1" si="99"/>
        <v/>
      </c>
      <c r="F401" s="31" t="str">
        <f t="shared" ca="1" si="100"/>
        <v/>
      </c>
      <c r="G401" s="32" t="str">
        <f t="shared" ca="1" si="101"/>
        <v/>
      </c>
      <c r="H401" s="4" t="str">
        <f t="shared" ca="1" si="102"/>
        <v/>
      </c>
      <c r="I401" s="31" t="str">
        <f t="shared" ca="1" si="103"/>
        <v/>
      </c>
      <c r="J401" s="32" t="str">
        <f t="shared" ca="1" si="104"/>
        <v/>
      </c>
      <c r="K401" s="71" t="str">
        <f t="shared" ca="1" si="105"/>
        <v/>
      </c>
      <c r="L401" s="31" t="str">
        <f t="shared" ca="1" si="106"/>
        <v/>
      </c>
      <c r="M401" s="32" t="str">
        <f t="shared" ca="1" si="107"/>
        <v/>
      </c>
      <c r="N401" s="77" t="str">
        <f t="shared" ca="1" si="108"/>
        <v/>
      </c>
      <c r="X401" s="163" t="str">
        <f t="shared" si="109"/>
        <v/>
      </c>
      <c r="Y401" s="163" t="str">
        <f t="shared" si="110"/>
        <v/>
      </c>
    </row>
    <row r="402" spans="1:25">
      <c r="A402" s="164" t="str">
        <f t="shared" ca="1" si="96"/>
        <v/>
      </c>
      <c r="B402" s="44" t="str">
        <f t="shared" ca="1" si="97"/>
        <v/>
      </c>
      <c r="C402" s="31" t="str">
        <f t="shared" ca="1" si="111"/>
        <v/>
      </c>
      <c r="D402" s="32" t="str">
        <f t="shared" ca="1" si="98"/>
        <v/>
      </c>
      <c r="E402" s="71" t="str">
        <f t="shared" ca="1" si="99"/>
        <v/>
      </c>
      <c r="F402" s="31" t="str">
        <f t="shared" ca="1" si="100"/>
        <v/>
      </c>
      <c r="G402" s="32" t="str">
        <f t="shared" ca="1" si="101"/>
        <v/>
      </c>
      <c r="H402" s="4" t="str">
        <f t="shared" ca="1" si="102"/>
        <v/>
      </c>
      <c r="I402" s="31" t="str">
        <f t="shared" ca="1" si="103"/>
        <v/>
      </c>
      <c r="J402" s="32" t="str">
        <f t="shared" ca="1" si="104"/>
        <v/>
      </c>
      <c r="K402" s="71" t="str">
        <f t="shared" ca="1" si="105"/>
        <v/>
      </c>
      <c r="L402" s="31" t="str">
        <f t="shared" ca="1" si="106"/>
        <v/>
      </c>
      <c r="M402" s="32" t="str">
        <f t="shared" ca="1" si="107"/>
        <v/>
      </c>
      <c r="N402" s="77" t="str">
        <f t="shared" ca="1" si="108"/>
        <v/>
      </c>
      <c r="X402" s="163" t="str">
        <f t="shared" si="109"/>
        <v/>
      </c>
      <c r="Y402" s="163" t="str">
        <f t="shared" si="110"/>
        <v/>
      </c>
    </row>
    <row r="403" spans="1:25">
      <c r="A403" s="164" t="str">
        <f t="shared" ca="1" si="96"/>
        <v/>
      </c>
      <c r="B403" s="44" t="str">
        <f t="shared" ca="1" si="97"/>
        <v/>
      </c>
      <c r="C403" s="31" t="str">
        <f t="shared" ca="1" si="111"/>
        <v/>
      </c>
      <c r="D403" s="32" t="str">
        <f t="shared" ca="1" si="98"/>
        <v/>
      </c>
      <c r="E403" s="71" t="str">
        <f t="shared" ca="1" si="99"/>
        <v/>
      </c>
      <c r="F403" s="31" t="str">
        <f t="shared" ca="1" si="100"/>
        <v/>
      </c>
      <c r="G403" s="32" t="str">
        <f t="shared" ca="1" si="101"/>
        <v/>
      </c>
      <c r="H403" s="4" t="str">
        <f t="shared" ca="1" si="102"/>
        <v/>
      </c>
      <c r="I403" s="31" t="str">
        <f t="shared" ca="1" si="103"/>
        <v/>
      </c>
      <c r="J403" s="32" t="str">
        <f t="shared" ca="1" si="104"/>
        <v/>
      </c>
      <c r="K403" s="71" t="str">
        <f t="shared" ca="1" si="105"/>
        <v/>
      </c>
      <c r="L403" s="31" t="str">
        <f t="shared" ca="1" si="106"/>
        <v/>
      </c>
      <c r="M403" s="32" t="str">
        <f t="shared" ca="1" si="107"/>
        <v/>
      </c>
      <c r="N403" s="77" t="str">
        <f t="shared" ca="1" si="108"/>
        <v/>
      </c>
      <c r="X403" s="163" t="str">
        <f t="shared" si="109"/>
        <v/>
      </c>
      <c r="Y403" s="163" t="str">
        <f t="shared" si="110"/>
        <v/>
      </c>
    </row>
    <row r="404" spans="1:25">
      <c r="A404" s="164" t="str">
        <f t="shared" ca="1" si="96"/>
        <v/>
      </c>
      <c r="B404" s="44" t="str">
        <f t="shared" ca="1" si="97"/>
        <v/>
      </c>
      <c r="C404" s="31" t="str">
        <f t="shared" ca="1" si="111"/>
        <v/>
      </c>
      <c r="D404" s="32" t="str">
        <f t="shared" ca="1" si="98"/>
        <v/>
      </c>
      <c r="E404" s="71" t="str">
        <f t="shared" ca="1" si="99"/>
        <v/>
      </c>
      <c r="F404" s="31" t="str">
        <f t="shared" ca="1" si="100"/>
        <v/>
      </c>
      <c r="G404" s="32" t="str">
        <f t="shared" ca="1" si="101"/>
        <v/>
      </c>
      <c r="H404" s="4" t="str">
        <f t="shared" ca="1" si="102"/>
        <v/>
      </c>
      <c r="I404" s="31" t="str">
        <f t="shared" ca="1" si="103"/>
        <v/>
      </c>
      <c r="J404" s="32" t="str">
        <f t="shared" ca="1" si="104"/>
        <v/>
      </c>
      <c r="K404" s="71" t="str">
        <f t="shared" ca="1" si="105"/>
        <v/>
      </c>
      <c r="L404" s="31" t="str">
        <f t="shared" ca="1" si="106"/>
        <v/>
      </c>
      <c r="M404" s="32" t="str">
        <f t="shared" ca="1" si="107"/>
        <v/>
      </c>
      <c r="N404" s="77" t="str">
        <f t="shared" ca="1" si="108"/>
        <v/>
      </c>
      <c r="X404" s="163" t="str">
        <f t="shared" si="109"/>
        <v/>
      </c>
      <c r="Y404" s="163" t="str">
        <f t="shared" si="110"/>
        <v/>
      </c>
    </row>
    <row r="405" spans="1:25">
      <c r="A405" s="164" t="str">
        <f t="shared" ca="1" si="96"/>
        <v/>
      </c>
      <c r="B405" s="44" t="str">
        <f t="shared" ca="1" si="97"/>
        <v/>
      </c>
      <c r="C405" s="31" t="str">
        <f t="shared" ca="1" si="111"/>
        <v/>
      </c>
      <c r="D405" s="32" t="str">
        <f t="shared" ca="1" si="98"/>
        <v/>
      </c>
      <c r="E405" s="71" t="str">
        <f t="shared" ca="1" si="99"/>
        <v/>
      </c>
      <c r="F405" s="31" t="str">
        <f t="shared" ca="1" si="100"/>
        <v/>
      </c>
      <c r="G405" s="32" t="str">
        <f t="shared" ca="1" si="101"/>
        <v/>
      </c>
      <c r="H405" s="4" t="str">
        <f t="shared" ca="1" si="102"/>
        <v/>
      </c>
      <c r="I405" s="31" t="str">
        <f t="shared" ca="1" si="103"/>
        <v/>
      </c>
      <c r="J405" s="32" t="str">
        <f t="shared" ca="1" si="104"/>
        <v/>
      </c>
      <c r="K405" s="71" t="str">
        <f t="shared" ca="1" si="105"/>
        <v/>
      </c>
      <c r="L405" s="31" t="str">
        <f t="shared" ca="1" si="106"/>
        <v/>
      </c>
      <c r="M405" s="32" t="str">
        <f t="shared" ca="1" si="107"/>
        <v/>
      </c>
      <c r="N405" s="77" t="str">
        <f t="shared" ca="1" si="108"/>
        <v/>
      </c>
      <c r="X405" s="163" t="str">
        <f t="shared" si="109"/>
        <v/>
      </c>
      <c r="Y405" s="163" t="str">
        <f t="shared" si="110"/>
        <v/>
      </c>
    </row>
    <row r="406" spans="1:25">
      <c r="A406" s="164" t="str">
        <f t="shared" ca="1" si="96"/>
        <v/>
      </c>
      <c r="B406" s="44" t="str">
        <f t="shared" ca="1" si="97"/>
        <v/>
      </c>
      <c r="C406" s="31" t="str">
        <f t="shared" ca="1" si="111"/>
        <v/>
      </c>
      <c r="D406" s="32" t="str">
        <f t="shared" ca="1" si="98"/>
        <v/>
      </c>
      <c r="E406" s="71" t="str">
        <f t="shared" ca="1" si="99"/>
        <v/>
      </c>
      <c r="F406" s="31" t="str">
        <f t="shared" ca="1" si="100"/>
        <v/>
      </c>
      <c r="G406" s="32" t="str">
        <f t="shared" ca="1" si="101"/>
        <v/>
      </c>
      <c r="H406" s="4" t="str">
        <f t="shared" ca="1" si="102"/>
        <v/>
      </c>
      <c r="I406" s="31" t="str">
        <f t="shared" ca="1" si="103"/>
        <v/>
      </c>
      <c r="J406" s="32" t="str">
        <f t="shared" ca="1" si="104"/>
        <v/>
      </c>
      <c r="K406" s="71" t="str">
        <f t="shared" ca="1" si="105"/>
        <v/>
      </c>
      <c r="L406" s="31" t="str">
        <f t="shared" ca="1" si="106"/>
        <v/>
      </c>
      <c r="M406" s="32" t="str">
        <f t="shared" ca="1" si="107"/>
        <v/>
      </c>
      <c r="N406" s="77" t="str">
        <f t="shared" ca="1" si="108"/>
        <v/>
      </c>
      <c r="X406" s="163" t="str">
        <f t="shared" si="109"/>
        <v/>
      </c>
      <c r="Y406" s="163" t="str">
        <f t="shared" si="110"/>
        <v/>
      </c>
    </row>
    <row r="407" spans="1:25">
      <c r="A407" s="164" t="str">
        <f t="shared" ca="1" si="96"/>
        <v/>
      </c>
      <c r="B407" s="44" t="str">
        <f t="shared" ca="1" si="97"/>
        <v/>
      </c>
      <c r="C407" s="31" t="str">
        <f t="shared" ca="1" si="111"/>
        <v/>
      </c>
      <c r="D407" s="32" t="str">
        <f t="shared" ca="1" si="98"/>
        <v/>
      </c>
      <c r="E407" s="71" t="str">
        <f t="shared" ca="1" si="99"/>
        <v/>
      </c>
      <c r="F407" s="31" t="str">
        <f t="shared" ca="1" si="100"/>
        <v/>
      </c>
      <c r="G407" s="32" t="str">
        <f t="shared" ca="1" si="101"/>
        <v/>
      </c>
      <c r="H407" s="4" t="str">
        <f t="shared" ca="1" si="102"/>
        <v/>
      </c>
      <c r="I407" s="31" t="str">
        <f t="shared" ca="1" si="103"/>
        <v/>
      </c>
      <c r="J407" s="32" t="str">
        <f t="shared" ca="1" si="104"/>
        <v/>
      </c>
      <c r="K407" s="71" t="str">
        <f t="shared" ca="1" si="105"/>
        <v/>
      </c>
      <c r="L407" s="31" t="str">
        <f t="shared" ca="1" si="106"/>
        <v/>
      </c>
      <c r="M407" s="32" t="str">
        <f t="shared" ca="1" si="107"/>
        <v/>
      </c>
      <c r="N407" s="77" t="str">
        <f t="shared" ca="1" si="108"/>
        <v/>
      </c>
      <c r="X407" s="163" t="str">
        <f t="shared" si="109"/>
        <v/>
      </c>
      <c r="Y407" s="163" t="str">
        <f t="shared" si="110"/>
        <v/>
      </c>
    </row>
    <row r="408" spans="1:25">
      <c r="A408" s="164" t="str">
        <f t="shared" ca="1" si="96"/>
        <v/>
      </c>
      <c r="B408" s="44" t="str">
        <f t="shared" ca="1" si="97"/>
        <v/>
      </c>
      <c r="C408" s="31" t="str">
        <f t="shared" ca="1" si="111"/>
        <v/>
      </c>
      <c r="D408" s="32" t="str">
        <f t="shared" ca="1" si="98"/>
        <v/>
      </c>
      <c r="E408" s="71" t="str">
        <f t="shared" ca="1" si="99"/>
        <v/>
      </c>
      <c r="F408" s="31" t="str">
        <f t="shared" ca="1" si="100"/>
        <v/>
      </c>
      <c r="G408" s="32" t="str">
        <f t="shared" ca="1" si="101"/>
        <v/>
      </c>
      <c r="H408" s="4" t="str">
        <f t="shared" ca="1" si="102"/>
        <v/>
      </c>
      <c r="I408" s="31" t="str">
        <f t="shared" ca="1" si="103"/>
        <v/>
      </c>
      <c r="J408" s="32" t="str">
        <f t="shared" ca="1" si="104"/>
        <v/>
      </c>
      <c r="K408" s="71" t="str">
        <f t="shared" ca="1" si="105"/>
        <v/>
      </c>
      <c r="L408" s="31" t="str">
        <f t="shared" ca="1" si="106"/>
        <v/>
      </c>
      <c r="M408" s="32" t="str">
        <f t="shared" ca="1" si="107"/>
        <v/>
      </c>
      <c r="N408" s="77" t="str">
        <f t="shared" ca="1" si="108"/>
        <v/>
      </c>
      <c r="X408" s="163" t="str">
        <f t="shared" si="109"/>
        <v/>
      </c>
      <c r="Y408" s="163" t="str">
        <f t="shared" si="110"/>
        <v/>
      </c>
    </row>
    <row r="409" spans="1:25">
      <c r="A409" s="164" t="str">
        <f t="shared" ca="1" si="96"/>
        <v/>
      </c>
      <c r="B409" s="44" t="str">
        <f t="shared" ca="1" si="97"/>
        <v/>
      </c>
      <c r="C409" s="31" t="str">
        <f t="shared" ca="1" si="111"/>
        <v/>
      </c>
      <c r="D409" s="32" t="str">
        <f t="shared" ca="1" si="98"/>
        <v/>
      </c>
      <c r="E409" s="71" t="str">
        <f t="shared" ca="1" si="99"/>
        <v/>
      </c>
      <c r="F409" s="31" t="str">
        <f t="shared" ca="1" si="100"/>
        <v/>
      </c>
      <c r="G409" s="32" t="str">
        <f t="shared" ca="1" si="101"/>
        <v/>
      </c>
      <c r="H409" s="4" t="str">
        <f t="shared" ca="1" si="102"/>
        <v/>
      </c>
      <c r="I409" s="31" t="str">
        <f t="shared" ca="1" si="103"/>
        <v/>
      </c>
      <c r="J409" s="32" t="str">
        <f t="shared" ca="1" si="104"/>
        <v/>
      </c>
      <c r="K409" s="71" t="str">
        <f t="shared" ca="1" si="105"/>
        <v/>
      </c>
      <c r="L409" s="31" t="str">
        <f t="shared" ca="1" si="106"/>
        <v/>
      </c>
      <c r="M409" s="32" t="str">
        <f t="shared" ca="1" si="107"/>
        <v/>
      </c>
      <c r="N409" s="77" t="str">
        <f t="shared" ca="1" si="108"/>
        <v/>
      </c>
      <c r="X409" s="163" t="str">
        <f t="shared" si="109"/>
        <v/>
      </c>
      <c r="Y409" s="163" t="str">
        <f t="shared" si="110"/>
        <v/>
      </c>
    </row>
    <row r="410" spans="1:25">
      <c r="A410" s="164" t="str">
        <f t="shared" ca="1" si="96"/>
        <v/>
      </c>
      <c r="B410" s="44" t="str">
        <f t="shared" ca="1" si="97"/>
        <v/>
      </c>
      <c r="C410" s="31" t="str">
        <f t="shared" ca="1" si="111"/>
        <v/>
      </c>
      <c r="D410" s="32" t="str">
        <f t="shared" ca="1" si="98"/>
        <v/>
      </c>
      <c r="E410" s="71" t="str">
        <f t="shared" ca="1" si="99"/>
        <v/>
      </c>
      <c r="F410" s="31" t="str">
        <f t="shared" ca="1" si="100"/>
        <v/>
      </c>
      <c r="G410" s="32" t="str">
        <f t="shared" ca="1" si="101"/>
        <v/>
      </c>
      <c r="H410" s="4" t="str">
        <f t="shared" ca="1" si="102"/>
        <v/>
      </c>
      <c r="I410" s="31" t="str">
        <f t="shared" ca="1" si="103"/>
        <v/>
      </c>
      <c r="J410" s="32" t="str">
        <f t="shared" ca="1" si="104"/>
        <v/>
      </c>
      <c r="K410" s="71" t="str">
        <f t="shared" ca="1" si="105"/>
        <v/>
      </c>
      <c r="L410" s="31" t="str">
        <f t="shared" ca="1" si="106"/>
        <v/>
      </c>
      <c r="M410" s="32" t="str">
        <f t="shared" ca="1" si="107"/>
        <v/>
      </c>
      <c r="N410" s="77" t="str">
        <f t="shared" ca="1" si="108"/>
        <v/>
      </c>
      <c r="X410" s="163" t="str">
        <f t="shared" si="109"/>
        <v/>
      </c>
      <c r="Y410" s="163" t="str">
        <f t="shared" si="110"/>
        <v/>
      </c>
    </row>
    <row r="411" spans="1:25">
      <c r="A411" s="164" t="str">
        <f t="shared" ca="1" si="96"/>
        <v/>
      </c>
      <c r="B411" s="44" t="str">
        <f t="shared" ca="1" si="97"/>
        <v/>
      </c>
      <c r="C411" s="31" t="str">
        <f t="shared" ca="1" si="111"/>
        <v/>
      </c>
      <c r="D411" s="32" t="str">
        <f t="shared" ca="1" si="98"/>
        <v/>
      </c>
      <c r="E411" s="71" t="str">
        <f t="shared" ca="1" si="99"/>
        <v/>
      </c>
      <c r="F411" s="31" t="str">
        <f t="shared" ca="1" si="100"/>
        <v/>
      </c>
      <c r="G411" s="32" t="str">
        <f t="shared" ca="1" si="101"/>
        <v/>
      </c>
      <c r="H411" s="4" t="str">
        <f t="shared" ca="1" si="102"/>
        <v/>
      </c>
      <c r="I411" s="31" t="str">
        <f t="shared" ca="1" si="103"/>
        <v/>
      </c>
      <c r="J411" s="32" t="str">
        <f t="shared" ca="1" si="104"/>
        <v/>
      </c>
      <c r="K411" s="71" t="str">
        <f t="shared" ca="1" si="105"/>
        <v/>
      </c>
      <c r="L411" s="31" t="str">
        <f t="shared" ca="1" si="106"/>
        <v/>
      </c>
      <c r="M411" s="32" t="str">
        <f t="shared" ca="1" si="107"/>
        <v/>
      </c>
      <c r="N411" s="77" t="str">
        <f t="shared" ca="1" si="108"/>
        <v/>
      </c>
      <c r="X411" s="163" t="str">
        <f t="shared" si="109"/>
        <v/>
      </c>
      <c r="Y411" s="163" t="str">
        <f t="shared" si="110"/>
        <v/>
      </c>
    </row>
    <row r="412" spans="1:25">
      <c r="A412" s="164" t="str">
        <f t="shared" ca="1" si="96"/>
        <v/>
      </c>
      <c r="B412" s="44" t="str">
        <f t="shared" ca="1" si="97"/>
        <v/>
      </c>
      <c r="C412" s="31" t="str">
        <f t="shared" ca="1" si="111"/>
        <v/>
      </c>
      <c r="D412" s="32" t="str">
        <f t="shared" ca="1" si="98"/>
        <v/>
      </c>
      <c r="E412" s="71" t="str">
        <f t="shared" ca="1" si="99"/>
        <v/>
      </c>
      <c r="F412" s="31" t="str">
        <f t="shared" ca="1" si="100"/>
        <v/>
      </c>
      <c r="G412" s="32" t="str">
        <f t="shared" ca="1" si="101"/>
        <v/>
      </c>
      <c r="H412" s="4" t="str">
        <f t="shared" ca="1" si="102"/>
        <v/>
      </c>
      <c r="I412" s="31" t="str">
        <f t="shared" ca="1" si="103"/>
        <v/>
      </c>
      <c r="J412" s="32" t="str">
        <f t="shared" ca="1" si="104"/>
        <v/>
      </c>
      <c r="K412" s="71" t="str">
        <f t="shared" ca="1" si="105"/>
        <v/>
      </c>
      <c r="L412" s="31" t="str">
        <f t="shared" ca="1" si="106"/>
        <v/>
      </c>
      <c r="M412" s="32" t="str">
        <f t="shared" ca="1" si="107"/>
        <v/>
      </c>
      <c r="N412" s="77" t="str">
        <f t="shared" ca="1" si="108"/>
        <v/>
      </c>
      <c r="X412" s="163" t="str">
        <f t="shared" si="109"/>
        <v/>
      </c>
      <c r="Y412" s="163" t="str">
        <f t="shared" si="110"/>
        <v/>
      </c>
    </row>
    <row r="413" spans="1:25">
      <c r="A413" s="164" t="str">
        <f t="shared" ca="1" si="96"/>
        <v/>
      </c>
      <c r="B413" s="44" t="str">
        <f t="shared" ca="1" si="97"/>
        <v/>
      </c>
      <c r="C413" s="31" t="str">
        <f t="shared" ca="1" si="111"/>
        <v/>
      </c>
      <c r="D413" s="32" t="str">
        <f t="shared" ca="1" si="98"/>
        <v/>
      </c>
      <c r="E413" s="71" t="str">
        <f t="shared" ca="1" si="99"/>
        <v/>
      </c>
      <c r="F413" s="31" t="str">
        <f t="shared" ca="1" si="100"/>
        <v/>
      </c>
      <c r="G413" s="32" t="str">
        <f t="shared" ca="1" si="101"/>
        <v/>
      </c>
      <c r="H413" s="4" t="str">
        <f t="shared" ca="1" si="102"/>
        <v/>
      </c>
      <c r="I413" s="31" t="str">
        <f t="shared" ca="1" si="103"/>
        <v/>
      </c>
      <c r="J413" s="32" t="str">
        <f t="shared" ca="1" si="104"/>
        <v/>
      </c>
      <c r="K413" s="71" t="str">
        <f t="shared" ca="1" si="105"/>
        <v/>
      </c>
      <c r="L413" s="31" t="str">
        <f t="shared" ca="1" si="106"/>
        <v/>
      </c>
      <c r="M413" s="32" t="str">
        <f t="shared" ca="1" si="107"/>
        <v/>
      </c>
      <c r="N413" s="77" t="str">
        <f t="shared" ca="1" si="108"/>
        <v/>
      </c>
      <c r="X413" s="163" t="str">
        <f t="shared" si="109"/>
        <v/>
      </c>
      <c r="Y413" s="163" t="str">
        <f t="shared" si="110"/>
        <v/>
      </c>
    </row>
    <row r="414" spans="1:25">
      <c r="A414" s="164" t="str">
        <f t="shared" ca="1" si="96"/>
        <v/>
      </c>
      <c r="B414" s="44" t="str">
        <f t="shared" ca="1" si="97"/>
        <v/>
      </c>
      <c r="C414" s="31" t="str">
        <f t="shared" ca="1" si="111"/>
        <v/>
      </c>
      <c r="D414" s="32" t="str">
        <f t="shared" ca="1" si="98"/>
        <v/>
      </c>
      <c r="E414" s="71" t="str">
        <f t="shared" ca="1" si="99"/>
        <v/>
      </c>
      <c r="F414" s="31" t="str">
        <f t="shared" ca="1" si="100"/>
        <v/>
      </c>
      <c r="G414" s="32" t="str">
        <f t="shared" ca="1" si="101"/>
        <v/>
      </c>
      <c r="H414" s="4" t="str">
        <f t="shared" ca="1" si="102"/>
        <v/>
      </c>
      <c r="I414" s="31" t="str">
        <f t="shared" ca="1" si="103"/>
        <v/>
      </c>
      <c r="J414" s="32" t="str">
        <f t="shared" ca="1" si="104"/>
        <v/>
      </c>
      <c r="K414" s="71" t="str">
        <f t="shared" ca="1" si="105"/>
        <v/>
      </c>
      <c r="L414" s="31" t="str">
        <f t="shared" ca="1" si="106"/>
        <v/>
      </c>
      <c r="M414" s="32" t="str">
        <f t="shared" ca="1" si="107"/>
        <v/>
      </c>
      <c r="N414" s="77" t="str">
        <f t="shared" ca="1" si="108"/>
        <v/>
      </c>
      <c r="X414" s="163" t="str">
        <f t="shared" si="109"/>
        <v/>
      </c>
      <c r="Y414" s="163" t="str">
        <f t="shared" si="110"/>
        <v/>
      </c>
    </row>
    <row r="415" spans="1:25">
      <c r="A415" s="164" t="str">
        <f t="shared" ca="1" si="96"/>
        <v/>
      </c>
      <c r="B415" s="44" t="str">
        <f t="shared" ca="1" si="97"/>
        <v/>
      </c>
      <c r="C415" s="31" t="str">
        <f t="shared" ca="1" si="111"/>
        <v/>
      </c>
      <c r="D415" s="32" t="str">
        <f t="shared" ca="1" si="98"/>
        <v/>
      </c>
      <c r="E415" s="71" t="str">
        <f t="shared" ca="1" si="99"/>
        <v/>
      </c>
      <c r="F415" s="31" t="str">
        <f t="shared" ca="1" si="100"/>
        <v/>
      </c>
      <c r="G415" s="32" t="str">
        <f t="shared" ca="1" si="101"/>
        <v/>
      </c>
      <c r="H415" s="4" t="str">
        <f t="shared" ca="1" si="102"/>
        <v/>
      </c>
      <c r="I415" s="31" t="str">
        <f t="shared" ca="1" si="103"/>
        <v/>
      </c>
      <c r="J415" s="32" t="str">
        <f t="shared" ca="1" si="104"/>
        <v/>
      </c>
      <c r="K415" s="71" t="str">
        <f t="shared" ca="1" si="105"/>
        <v/>
      </c>
      <c r="L415" s="31" t="str">
        <f t="shared" ca="1" si="106"/>
        <v/>
      </c>
      <c r="M415" s="32" t="str">
        <f t="shared" ca="1" si="107"/>
        <v/>
      </c>
      <c r="N415" s="77" t="str">
        <f t="shared" ca="1" si="108"/>
        <v/>
      </c>
      <c r="X415" s="163" t="str">
        <f t="shared" si="109"/>
        <v/>
      </c>
      <c r="Y415" s="163" t="str">
        <f t="shared" si="110"/>
        <v/>
      </c>
    </row>
    <row r="416" spans="1:25">
      <c r="A416" s="164" t="str">
        <f t="shared" ca="1" si="96"/>
        <v/>
      </c>
      <c r="B416" s="44" t="str">
        <f t="shared" ca="1" si="97"/>
        <v/>
      </c>
      <c r="C416" s="31" t="str">
        <f t="shared" ca="1" si="111"/>
        <v/>
      </c>
      <c r="D416" s="32" t="str">
        <f t="shared" ca="1" si="98"/>
        <v/>
      </c>
      <c r="E416" s="71" t="str">
        <f t="shared" ca="1" si="99"/>
        <v/>
      </c>
      <c r="F416" s="31" t="str">
        <f t="shared" ca="1" si="100"/>
        <v/>
      </c>
      <c r="G416" s="32" t="str">
        <f t="shared" ca="1" si="101"/>
        <v/>
      </c>
      <c r="H416" s="4" t="str">
        <f t="shared" ca="1" si="102"/>
        <v/>
      </c>
      <c r="I416" s="31" t="str">
        <f t="shared" ca="1" si="103"/>
        <v/>
      </c>
      <c r="J416" s="32" t="str">
        <f t="shared" ca="1" si="104"/>
        <v/>
      </c>
      <c r="K416" s="71" t="str">
        <f t="shared" ca="1" si="105"/>
        <v/>
      </c>
      <c r="L416" s="31" t="str">
        <f t="shared" ca="1" si="106"/>
        <v/>
      </c>
      <c r="M416" s="32" t="str">
        <f t="shared" ca="1" si="107"/>
        <v/>
      </c>
      <c r="N416" s="77" t="str">
        <f t="shared" ca="1" si="108"/>
        <v/>
      </c>
      <c r="X416" s="163" t="str">
        <f t="shared" si="109"/>
        <v/>
      </c>
      <c r="Y416" s="163" t="str">
        <f t="shared" si="110"/>
        <v/>
      </c>
    </row>
    <row r="417" spans="1:25">
      <c r="A417" s="164" t="str">
        <f t="shared" ca="1" si="96"/>
        <v/>
      </c>
      <c r="B417" s="44" t="str">
        <f t="shared" ca="1" si="97"/>
        <v/>
      </c>
      <c r="C417" s="31" t="str">
        <f t="shared" ca="1" si="111"/>
        <v/>
      </c>
      <c r="D417" s="32" t="str">
        <f t="shared" ca="1" si="98"/>
        <v/>
      </c>
      <c r="E417" s="71" t="str">
        <f t="shared" ca="1" si="99"/>
        <v/>
      </c>
      <c r="F417" s="31" t="str">
        <f t="shared" ca="1" si="100"/>
        <v/>
      </c>
      <c r="G417" s="32" t="str">
        <f t="shared" ca="1" si="101"/>
        <v/>
      </c>
      <c r="H417" s="4" t="str">
        <f t="shared" ca="1" si="102"/>
        <v/>
      </c>
      <c r="I417" s="31" t="str">
        <f t="shared" ca="1" si="103"/>
        <v/>
      </c>
      <c r="J417" s="32" t="str">
        <f t="shared" ca="1" si="104"/>
        <v/>
      </c>
      <c r="K417" s="71" t="str">
        <f t="shared" ca="1" si="105"/>
        <v/>
      </c>
      <c r="L417" s="31" t="str">
        <f t="shared" ca="1" si="106"/>
        <v/>
      </c>
      <c r="M417" s="32" t="str">
        <f t="shared" ca="1" si="107"/>
        <v/>
      </c>
      <c r="N417" s="77" t="str">
        <f t="shared" ca="1" si="108"/>
        <v/>
      </c>
      <c r="X417" s="163" t="str">
        <f t="shared" si="109"/>
        <v/>
      </c>
      <c r="Y417" s="163" t="str">
        <f t="shared" si="110"/>
        <v/>
      </c>
    </row>
    <row r="418" spans="1:25">
      <c r="A418" s="164" t="str">
        <f t="shared" ca="1" si="96"/>
        <v/>
      </c>
      <c r="B418" s="44" t="str">
        <f t="shared" ca="1" si="97"/>
        <v/>
      </c>
      <c r="C418" s="31" t="str">
        <f t="shared" ca="1" si="111"/>
        <v/>
      </c>
      <c r="D418" s="32" t="str">
        <f t="shared" ca="1" si="98"/>
        <v/>
      </c>
      <c r="E418" s="71" t="str">
        <f t="shared" ca="1" si="99"/>
        <v/>
      </c>
      <c r="F418" s="31" t="str">
        <f t="shared" ca="1" si="100"/>
        <v/>
      </c>
      <c r="G418" s="32" t="str">
        <f t="shared" ca="1" si="101"/>
        <v/>
      </c>
      <c r="H418" s="4" t="str">
        <f t="shared" ca="1" si="102"/>
        <v/>
      </c>
      <c r="I418" s="31" t="str">
        <f t="shared" ca="1" si="103"/>
        <v/>
      </c>
      <c r="J418" s="32" t="str">
        <f t="shared" ca="1" si="104"/>
        <v/>
      </c>
      <c r="K418" s="71" t="str">
        <f t="shared" ca="1" si="105"/>
        <v/>
      </c>
      <c r="L418" s="31" t="str">
        <f t="shared" ca="1" si="106"/>
        <v/>
      </c>
      <c r="M418" s="32" t="str">
        <f t="shared" ca="1" si="107"/>
        <v/>
      </c>
      <c r="N418" s="77" t="str">
        <f t="shared" ca="1" si="108"/>
        <v/>
      </c>
      <c r="X418" s="163" t="str">
        <f t="shared" si="109"/>
        <v/>
      </c>
      <c r="Y418" s="163" t="str">
        <f t="shared" si="110"/>
        <v/>
      </c>
    </row>
    <row r="419" spans="1:25">
      <c r="A419" s="164" t="str">
        <f t="shared" ca="1" si="96"/>
        <v/>
      </c>
      <c r="B419" s="44" t="str">
        <f t="shared" ca="1" si="97"/>
        <v/>
      </c>
      <c r="C419" s="31" t="str">
        <f t="shared" ca="1" si="111"/>
        <v/>
      </c>
      <c r="D419" s="32" t="str">
        <f t="shared" ca="1" si="98"/>
        <v/>
      </c>
      <c r="E419" s="71" t="str">
        <f t="shared" ca="1" si="99"/>
        <v/>
      </c>
      <c r="F419" s="31" t="str">
        <f t="shared" ca="1" si="100"/>
        <v/>
      </c>
      <c r="G419" s="32" t="str">
        <f t="shared" ca="1" si="101"/>
        <v/>
      </c>
      <c r="H419" s="4" t="str">
        <f t="shared" ca="1" si="102"/>
        <v/>
      </c>
      <c r="I419" s="31" t="str">
        <f t="shared" ca="1" si="103"/>
        <v/>
      </c>
      <c r="J419" s="32" t="str">
        <f t="shared" ca="1" si="104"/>
        <v/>
      </c>
      <c r="K419" s="71" t="str">
        <f t="shared" ca="1" si="105"/>
        <v/>
      </c>
      <c r="L419" s="31" t="str">
        <f t="shared" ca="1" si="106"/>
        <v/>
      </c>
      <c r="M419" s="32" t="str">
        <f t="shared" ca="1" si="107"/>
        <v/>
      </c>
      <c r="N419" s="77" t="str">
        <f t="shared" ca="1" si="108"/>
        <v/>
      </c>
      <c r="X419" s="163" t="str">
        <f t="shared" si="109"/>
        <v/>
      </c>
      <c r="Y419" s="163" t="str">
        <f t="shared" si="110"/>
        <v/>
      </c>
    </row>
    <row r="420" spans="1:25">
      <c r="A420" s="164" t="str">
        <f t="shared" ref="A420:A483" ca="1" si="112">IF(AND(ISBLANK(Z409), A419 = $Z$1),NOW(),IF(ISBLANK(Z409),"",Z409))</f>
        <v/>
      </c>
      <c r="B420" s="44" t="str">
        <f t="shared" ref="B420:B483" ca="1" si="113">IF(COUNTIF(P:P,A420)=1,VLOOKUP(A420,P:Q,2), IF(COUNTIF(P:P,A420)=0,$B$10,""))</f>
        <v/>
      </c>
      <c r="C420" s="31" t="str">
        <f t="shared" ca="1" si="111"/>
        <v/>
      </c>
      <c r="D420" s="32" t="str">
        <f t="shared" ref="D420:D483" ca="1" si="114">IF(ISERROR(B420-2), "", ROUNDUP(A420-$A$14,0)/360*$B$6*$B$5-ROUNDUP(A420-$A$14,0)/360*$B$7*$B$5*$B$14/100)</f>
        <v/>
      </c>
      <c r="E420" s="71" t="str">
        <f t="shared" ref="E420:E483" ca="1" si="115">IF(COUNTIF(P:P,A420)=1,VLOOKUP(A420,R:S,2), IF(COUNTIF(P:P,A420)=0,$C$10,""))</f>
        <v/>
      </c>
      <c r="F420" s="31" t="str">
        <f t="shared" ref="F420:F483" ca="1" si="116">IF(ISERROR(B420-2),"",(E420-$E$14)/100*$C$5)</f>
        <v/>
      </c>
      <c r="G420" s="32" t="str">
        <f t="shared" ref="G420:G483" ca="1" si="117">IF(ISERROR(B420-2), "", ROUNDUP(A420-$A$14,0)/360*$C$6*$C$5-ROUNDUP(A420-$A$14,0)/360*$C$7*$C$5*$E$14/100)</f>
        <v/>
      </c>
      <c r="H420" s="4" t="str">
        <f t="shared" ref="H420:H483" ca="1" si="118">IF(COUNTIF(P:P,A420)=1,VLOOKUP(A420,T:U,2), IF(COUNTIF(P:P,A420)=0,$D$10,""))</f>
        <v/>
      </c>
      <c r="I420" s="31" t="str">
        <f t="shared" ref="I420:I483" ca="1" si="119">IF(ISERROR(B420-2),"",(H420-$H$14)/100*$D$5)</f>
        <v/>
      </c>
      <c r="J420" s="32" t="str">
        <f t="shared" ref="J420:J483" ca="1" si="120">IF(ISERROR(B420-2),"",ROUNDUP(A420-$A$14,0)/360*$D$6*$D$5-ROUNDUP(A420-$A$14,0)/360*$D$7*$D$5*$H$14/100)</f>
        <v/>
      </c>
      <c r="K420" s="71" t="str">
        <f t="shared" ref="K420:K483" ca="1" si="121">IF(COUNTIF(P:P,A420)=1,VLOOKUP(A420,V:W,2), IF(COUNTIF(P:P,A420)=0,$E$10,""))</f>
        <v/>
      </c>
      <c r="L420" s="31" t="str">
        <f t="shared" ref="L420:L483" ca="1" si="122">IF(ISERROR(B420-2),"",(K420-$K$14)/100*$E$5)</f>
        <v/>
      </c>
      <c r="M420" s="32" t="str">
        <f t="shared" ref="M420:M483" ca="1" si="123">IF(ISERROR(B420-2),"",ROUNDUP(A420-$A$14,0)/360*$E$6*$E$5-ROUNDUP(A420-$A$14,0)/360*$E$7*$E$5*$K$14/100)</f>
        <v/>
      </c>
      <c r="N420" s="77" t="str">
        <f t="shared" ref="N420:N483" ca="1" si="124">IF(ISERROR(B420-2),"",C420+D420-F420-G420-I420-J420+L420+M420)</f>
        <v/>
      </c>
      <c r="X420" s="163" t="str">
        <f t="shared" si="109"/>
        <v/>
      </c>
      <c r="Y420" s="163" t="str">
        <f t="shared" si="110"/>
        <v/>
      </c>
    </row>
    <row r="421" spans="1:25">
      <c r="A421" s="164" t="str">
        <f t="shared" ca="1" si="112"/>
        <v/>
      </c>
      <c r="B421" s="44" t="str">
        <f t="shared" ca="1" si="113"/>
        <v/>
      </c>
      <c r="C421" s="31" t="str">
        <f t="shared" ca="1" si="111"/>
        <v/>
      </c>
      <c r="D421" s="32" t="str">
        <f t="shared" ca="1" si="114"/>
        <v/>
      </c>
      <c r="E421" s="71" t="str">
        <f t="shared" ca="1" si="115"/>
        <v/>
      </c>
      <c r="F421" s="31" t="str">
        <f t="shared" ca="1" si="116"/>
        <v/>
      </c>
      <c r="G421" s="32" t="str">
        <f t="shared" ca="1" si="117"/>
        <v/>
      </c>
      <c r="H421" s="4" t="str">
        <f t="shared" ca="1" si="118"/>
        <v/>
      </c>
      <c r="I421" s="31" t="str">
        <f t="shared" ca="1" si="119"/>
        <v/>
      </c>
      <c r="J421" s="32" t="str">
        <f t="shared" ca="1" si="120"/>
        <v/>
      </c>
      <c r="K421" s="71" t="str">
        <f t="shared" ca="1" si="121"/>
        <v/>
      </c>
      <c r="L421" s="31" t="str">
        <f t="shared" ca="1" si="122"/>
        <v/>
      </c>
      <c r="M421" s="32" t="str">
        <f t="shared" ca="1" si="123"/>
        <v/>
      </c>
      <c r="N421" s="77" t="str">
        <f t="shared" ca="1" si="124"/>
        <v/>
      </c>
      <c r="X421" s="163" t="str">
        <f t="shared" si="109"/>
        <v/>
      </c>
      <c r="Y421" s="163" t="str">
        <f t="shared" si="110"/>
        <v/>
      </c>
    </row>
    <row r="422" spans="1:25">
      <c r="A422" s="164" t="str">
        <f t="shared" ca="1" si="112"/>
        <v/>
      </c>
      <c r="B422" s="44" t="str">
        <f t="shared" ca="1" si="113"/>
        <v/>
      </c>
      <c r="C422" s="31" t="str">
        <f t="shared" ca="1" si="111"/>
        <v/>
      </c>
      <c r="D422" s="32" t="str">
        <f t="shared" ca="1" si="114"/>
        <v/>
      </c>
      <c r="E422" s="71" t="str">
        <f t="shared" ca="1" si="115"/>
        <v/>
      </c>
      <c r="F422" s="31" t="str">
        <f t="shared" ca="1" si="116"/>
        <v/>
      </c>
      <c r="G422" s="32" t="str">
        <f t="shared" ca="1" si="117"/>
        <v/>
      </c>
      <c r="H422" s="4" t="str">
        <f t="shared" ca="1" si="118"/>
        <v/>
      </c>
      <c r="I422" s="31" t="str">
        <f t="shared" ca="1" si="119"/>
        <v/>
      </c>
      <c r="J422" s="32" t="str">
        <f t="shared" ca="1" si="120"/>
        <v/>
      </c>
      <c r="K422" s="71" t="str">
        <f t="shared" ca="1" si="121"/>
        <v/>
      </c>
      <c r="L422" s="31" t="str">
        <f t="shared" ca="1" si="122"/>
        <v/>
      </c>
      <c r="M422" s="32" t="str">
        <f t="shared" ca="1" si="123"/>
        <v/>
      </c>
      <c r="N422" s="77" t="str">
        <f t="shared" ca="1" si="124"/>
        <v/>
      </c>
      <c r="X422" s="163" t="str">
        <f t="shared" si="109"/>
        <v/>
      </c>
      <c r="Y422" s="163" t="str">
        <f t="shared" si="110"/>
        <v/>
      </c>
    </row>
    <row r="423" spans="1:25">
      <c r="A423" s="164" t="str">
        <f t="shared" ca="1" si="112"/>
        <v/>
      </c>
      <c r="B423" s="44" t="str">
        <f t="shared" ca="1" si="113"/>
        <v/>
      </c>
      <c r="C423" s="31" t="str">
        <f t="shared" ca="1" si="111"/>
        <v/>
      </c>
      <c r="D423" s="32" t="str">
        <f t="shared" ca="1" si="114"/>
        <v/>
      </c>
      <c r="E423" s="71" t="str">
        <f t="shared" ca="1" si="115"/>
        <v/>
      </c>
      <c r="F423" s="31" t="str">
        <f t="shared" ca="1" si="116"/>
        <v/>
      </c>
      <c r="G423" s="32" t="str">
        <f t="shared" ca="1" si="117"/>
        <v/>
      </c>
      <c r="H423" s="4" t="str">
        <f t="shared" ca="1" si="118"/>
        <v/>
      </c>
      <c r="I423" s="31" t="str">
        <f t="shared" ca="1" si="119"/>
        <v/>
      </c>
      <c r="J423" s="32" t="str">
        <f t="shared" ca="1" si="120"/>
        <v/>
      </c>
      <c r="K423" s="71" t="str">
        <f t="shared" ca="1" si="121"/>
        <v/>
      </c>
      <c r="L423" s="31" t="str">
        <f t="shared" ca="1" si="122"/>
        <v/>
      </c>
      <c r="M423" s="32" t="str">
        <f t="shared" ca="1" si="123"/>
        <v/>
      </c>
      <c r="N423" s="77" t="str">
        <f t="shared" ca="1" si="124"/>
        <v/>
      </c>
      <c r="X423" s="163" t="str">
        <f t="shared" si="109"/>
        <v/>
      </c>
      <c r="Y423" s="163" t="str">
        <f t="shared" si="110"/>
        <v/>
      </c>
    </row>
    <row r="424" spans="1:25">
      <c r="A424" s="164" t="str">
        <f t="shared" ca="1" si="112"/>
        <v/>
      </c>
      <c r="B424" s="44" t="str">
        <f t="shared" ca="1" si="113"/>
        <v/>
      </c>
      <c r="C424" s="31" t="str">
        <f t="shared" ca="1" si="111"/>
        <v/>
      </c>
      <c r="D424" s="32" t="str">
        <f t="shared" ca="1" si="114"/>
        <v/>
      </c>
      <c r="E424" s="71" t="str">
        <f t="shared" ca="1" si="115"/>
        <v/>
      </c>
      <c r="F424" s="31" t="str">
        <f t="shared" ca="1" si="116"/>
        <v/>
      </c>
      <c r="G424" s="32" t="str">
        <f t="shared" ca="1" si="117"/>
        <v/>
      </c>
      <c r="H424" s="4" t="str">
        <f t="shared" ca="1" si="118"/>
        <v/>
      </c>
      <c r="I424" s="31" t="str">
        <f t="shared" ca="1" si="119"/>
        <v/>
      </c>
      <c r="J424" s="32" t="str">
        <f t="shared" ca="1" si="120"/>
        <v/>
      </c>
      <c r="K424" s="71" t="str">
        <f t="shared" ca="1" si="121"/>
        <v/>
      </c>
      <c r="L424" s="31" t="str">
        <f t="shared" ca="1" si="122"/>
        <v/>
      </c>
      <c r="M424" s="32" t="str">
        <f t="shared" ca="1" si="123"/>
        <v/>
      </c>
      <c r="N424" s="77" t="str">
        <f t="shared" ca="1" si="124"/>
        <v/>
      </c>
      <c r="X424" s="163" t="str">
        <f t="shared" si="109"/>
        <v/>
      </c>
      <c r="Y424" s="163" t="str">
        <f t="shared" si="110"/>
        <v/>
      </c>
    </row>
    <row r="425" spans="1:25">
      <c r="A425" s="164" t="str">
        <f t="shared" ca="1" si="112"/>
        <v/>
      </c>
      <c r="B425" s="44" t="str">
        <f t="shared" ca="1" si="113"/>
        <v/>
      </c>
      <c r="C425" s="31" t="str">
        <f t="shared" ca="1" si="111"/>
        <v/>
      </c>
      <c r="D425" s="32" t="str">
        <f t="shared" ca="1" si="114"/>
        <v/>
      </c>
      <c r="E425" s="71" t="str">
        <f t="shared" ca="1" si="115"/>
        <v/>
      </c>
      <c r="F425" s="31" t="str">
        <f t="shared" ca="1" si="116"/>
        <v/>
      </c>
      <c r="G425" s="32" t="str">
        <f t="shared" ca="1" si="117"/>
        <v/>
      </c>
      <c r="H425" s="4" t="str">
        <f t="shared" ca="1" si="118"/>
        <v/>
      </c>
      <c r="I425" s="31" t="str">
        <f t="shared" ca="1" si="119"/>
        <v/>
      </c>
      <c r="J425" s="32" t="str">
        <f t="shared" ca="1" si="120"/>
        <v/>
      </c>
      <c r="K425" s="71" t="str">
        <f t="shared" ca="1" si="121"/>
        <v/>
      </c>
      <c r="L425" s="31" t="str">
        <f t="shared" ca="1" si="122"/>
        <v/>
      </c>
      <c r="M425" s="32" t="str">
        <f t="shared" ca="1" si="123"/>
        <v/>
      </c>
      <c r="N425" s="77" t="str">
        <f t="shared" ca="1" si="124"/>
        <v/>
      </c>
      <c r="X425" s="163" t="str">
        <f t="shared" si="109"/>
        <v/>
      </c>
      <c r="Y425" s="163" t="str">
        <f t="shared" si="110"/>
        <v/>
      </c>
    </row>
    <row r="426" spans="1:25">
      <c r="A426" s="164" t="str">
        <f t="shared" ca="1" si="112"/>
        <v/>
      </c>
      <c r="B426" s="44" t="str">
        <f t="shared" ca="1" si="113"/>
        <v/>
      </c>
      <c r="C426" s="31" t="str">
        <f t="shared" ca="1" si="111"/>
        <v/>
      </c>
      <c r="D426" s="32" t="str">
        <f t="shared" ca="1" si="114"/>
        <v/>
      </c>
      <c r="E426" s="71" t="str">
        <f t="shared" ca="1" si="115"/>
        <v/>
      </c>
      <c r="F426" s="31" t="str">
        <f t="shared" ca="1" si="116"/>
        <v/>
      </c>
      <c r="G426" s="32" t="str">
        <f t="shared" ca="1" si="117"/>
        <v/>
      </c>
      <c r="H426" s="4" t="str">
        <f t="shared" ca="1" si="118"/>
        <v/>
      </c>
      <c r="I426" s="31" t="str">
        <f t="shared" ca="1" si="119"/>
        <v/>
      </c>
      <c r="J426" s="32" t="str">
        <f t="shared" ca="1" si="120"/>
        <v/>
      </c>
      <c r="K426" s="71" t="str">
        <f t="shared" ca="1" si="121"/>
        <v/>
      </c>
      <c r="L426" s="31" t="str">
        <f t="shared" ca="1" si="122"/>
        <v/>
      </c>
      <c r="M426" s="32" t="str">
        <f t="shared" ca="1" si="123"/>
        <v/>
      </c>
      <c r="N426" s="77" t="str">
        <f t="shared" ca="1" si="124"/>
        <v/>
      </c>
      <c r="X426" s="163" t="str">
        <f t="shared" si="109"/>
        <v/>
      </c>
      <c r="Y426" s="163" t="str">
        <f t="shared" si="110"/>
        <v/>
      </c>
    </row>
    <row r="427" spans="1:25">
      <c r="A427" s="164" t="str">
        <f t="shared" ca="1" si="112"/>
        <v/>
      </c>
      <c r="B427" s="44" t="str">
        <f t="shared" ca="1" si="113"/>
        <v/>
      </c>
      <c r="C427" s="31" t="str">
        <f t="shared" ca="1" si="111"/>
        <v/>
      </c>
      <c r="D427" s="32" t="str">
        <f t="shared" ca="1" si="114"/>
        <v/>
      </c>
      <c r="E427" s="71" t="str">
        <f t="shared" ca="1" si="115"/>
        <v/>
      </c>
      <c r="F427" s="31" t="str">
        <f t="shared" ca="1" si="116"/>
        <v/>
      </c>
      <c r="G427" s="32" t="str">
        <f t="shared" ca="1" si="117"/>
        <v/>
      </c>
      <c r="H427" s="4" t="str">
        <f t="shared" ca="1" si="118"/>
        <v/>
      </c>
      <c r="I427" s="31" t="str">
        <f t="shared" ca="1" si="119"/>
        <v/>
      </c>
      <c r="J427" s="32" t="str">
        <f t="shared" ca="1" si="120"/>
        <v/>
      </c>
      <c r="K427" s="71" t="str">
        <f t="shared" ca="1" si="121"/>
        <v/>
      </c>
      <c r="L427" s="31" t="str">
        <f t="shared" ca="1" si="122"/>
        <v/>
      </c>
      <c r="M427" s="32" t="str">
        <f t="shared" ca="1" si="123"/>
        <v/>
      </c>
      <c r="N427" s="77" t="str">
        <f t="shared" ca="1" si="124"/>
        <v/>
      </c>
      <c r="X427" s="163" t="str">
        <f t="shared" si="109"/>
        <v/>
      </c>
      <c r="Y427" s="163" t="str">
        <f t="shared" si="110"/>
        <v/>
      </c>
    </row>
    <row r="428" spans="1:25">
      <c r="A428" s="164" t="str">
        <f t="shared" ca="1" si="112"/>
        <v/>
      </c>
      <c r="B428" s="44" t="str">
        <f t="shared" ca="1" si="113"/>
        <v/>
      </c>
      <c r="C428" s="31" t="str">
        <f t="shared" ca="1" si="111"/>
        <v/>
      </c>
      <c r="D428" s="32" t="str">
        <f t="shared" ca="1" si="114"/>
        <v/>
      </c>
      <c r="E428" s="71" t="str">
        <f t="shared" ca="1" si="115"/>
        <v/>
      </c>
      <c r="F428" s="31" t="str">
        <f t="shared" ca="1" si="116"/>
        <v/>
      </c>
      <c r="G428" s="32" t="str">
        <f t="shared" ca="1" si="117"/>
        <v/>
      </c>
      <c r="H428" s="4" t="str">
        <f t="shared" ca="1" si="118"/>
        <v/>
      </c>
      <c r="I428" s="31" t="str">
        <f t="shared" ca="1" si="119"/>
        <v/>
      </c>
      <c r="J428" s="32" t="str">
        <f t="shared" ca="1" si="120"/>
        <v/>
      </c>
      <c r="K428" s="71" t="str">
        <f t="shared" ca="1" si="121"/>
        <v/>
      </c>
      <c r="L428" s="31" t="str">
        <f t="shared" ca="1" si="122"/>
        <v/>
      </c>
      <c r="M428" s="32" t="str">
        <f t="shared" ca="1" si="123"/>
        <v/>
      </c>
      <c r="N428" s="77" t="str">
        <f t="shared" ca="1" si="124"/>
        <v/>
      </c>
      <c r="X428" s="163" t="str">
        <f t="shared" si="109"/>
        <v/>
      </c>
      <c r="Y428" s="163" t="str">
        <f t="shared" si="110"/>
        <v/>
      </c>
    </row>
    <row r="429" spans="1:25">
      <c r="A429" s="164" t="str">
        <f t="shared" ca="1" si="112"/>
        <v/>
      </c>
      <c r="B429" s="44" t="str">
        <f t="shared" ca="1" si="113"/>
        <v/>
      </c>
      <c r="C429" s="31" t="str">
        <f t="shared" ca="1" si="111"/>
        <v/>
      </c>
      <c r="D429" s="32" t="str">
        <f t="shared" ca="1" si="114"/>
        <v/>
      </c>
      <c r="E429" s="71" t="str">
        <f t="shared" ca="1" si="115"/>
        <v/>
      </c>
      <c r="F429" s="31" t="str">
        <f t="shared" ca="1" si="116"/>
        <v/>
      </c>
      <c r="G429" s="32" t="str">
        <f t="shared" ca="1" si="117"/>
        <v/>
      </c>
      <c r="H429" s="4" t="str">
        <f t="shared" ca="1" si="118"/>
        <v/>
      </c>
      <c r="I429" s="31" t="str">
        <f t="shared" ca="1" si="119"/>
        <v/>
      </c>
      <c r="J429" s="32" t="str">
        <f t="shared" ca="1" si="120"/>
        <v/>
      </c>
      <c r="K429" s="71" t="str">
        <f t="shared" ca="1" si="121"/>
        <v/>
      </c>
      <c r="L429" s="31" t="str">
        <f t="shared" ca="1" si="122"/>
        <v/>
      </c>
      <c r="M429" s="32" t="str">
        <f t="shared" ca="1" si="123"/>
        <v/>
      </c>
      <c r="N429" s="77" t="str">
        <f t="shared" ca="1" si="124"/>
        <v/>
      </c>
      <c r="X429" s="163" t="str">
        <f t="shared" si="109"/>
        <v/>
      </c>
      <c r="Y429" s="163" t="str">
        <f t="shared" si="110"/>
        <v/>
      </c>
    </row>
    <row r="430" spans="1:25">
      <c r="A430" s="164" t="str">
        <f t="shared" ca="1" si="112"/>
        <v/>
      </c>
      <c r="B430" s="44" t="str">
        <f t="shared" ca="1" si="113"/>
        <v/>
      </c>
      <c r="C430" s="31" t="str">
        <f t="shared" ca="1" si="111"/>
        <v/>
      </c>
      <c r="D430" s="32" t="str">
        <f t="shared" ca="1" si="114"/>
        <v/>
      </c>
      <c r="E430" s="71" t="str">
        <f t="shared" ca="1" si="115"/>
        <v/>
      </c>
      <c r="F430" s="31" t="str">
        <f t="shared" ca="1" si="116"/>
        <v/>
      </c>
      <c r="G430" s="32" t="str">
        <f t="shared" ca="1" si="117"/>
        <v/>
      </c>
      <c r="H430" s="4" t="str">
        <f t="shared" ca="1" si="118"/>
        <v/>
      </c>
      <c r="I430" s="31" t="str">
        <f t="shared" ca="1" si="119"/>
        <v/>
      </c>
      <c r="J430" s="32" t="str">
        <f t="shared" ca="1" si="120"/>
        <v/>
      </c>
      <c r="K430" s="71" t="str">
        <f t="shared" ca="1" si="121"/>
        <v/>
      </c>
      <c r="L430" s="31" t="str">
        <f t="shared" ca="1" si="122"/>
        <v/>
      </c>
      <c r="M430" s="32" t="str">
        <f t="shared" ca="1" si="123"/>
        <v/>
      </c>
      <c r="N430" s="77" t="str">
        <f t="shared" ca="1" si="124"/>
        <v/>
      </c>
      <c r="X430" s="163" t="str">
        <f t="shared" si="109"/>
        <v/>
      </c>
      <c r="Y430" s="163" t="str">
        <f t="shared" si="110"/>
        <v/>
      </c>
    </row>
    <row r="431" spans="1:25">
      <c r="A431" s="164" t="str">
        <f t="shared" ca="1" si="112"/>
        <v/>
      </c>
      <c r="B431" s="44" t="str">
        <f t="shared" ca="1" si="113"/>
        <v/>
      </c>
      <c r="C431" s="31" t="str">
        <f t="shared" ca="1" si="111"/>
        <v/>
      </c>
      <c r="D431" s="32" t="str">
        <f t="shared" ca="1" si="114"/>
        <v/>
      </c>
      <c r="E431" s="71" t="str">
        <f t="shared" ca="1" si="115"/>
        <v/>
      </c>
      <c r="F431" s="31" t="str">
        <f t="shared" ca="1" si="116"/>
        <v/>
      </c>
      <c r="G431" s="32" t="str">
        <f t="shared" ca="1" si="117"/>
        <v/>
      </c>
      <c r="H431" s="4" t="str">
        <f t="shared" ca="1" si="118"/>
        <v/>
      </c>
      <c r="I431" s="31" t="str">
        <f t="shared" ca="1" si="119"/>
        <v/>
      </c>
      <c r="J431" s="32" t="str">
        <f t="shared" ca="1" si="120"/>
        <v/>
      </c>
      <c r="K431" s="71" t="str">
        <f t="shared" ca="1" si="121"/>
        <v/>
      </c>
      <c r="L431" s="31" t="str">
        <f t="shared" ca="1" si="122"/>
        <v/>
      </c>
      <c r="M431" s="32" t="str">
        <f t="shared" ca="1" si="123"/>
        <v/>
      </c>
      <c r="N431" s="77" t="str">
        <f t="shared" ca="1" si="124"/>
        <v/>
      </c>
      <c r="X431" s="163" t="str">
        <f t="shared" si="109"/>
        <v/>
      </c>
      <c r="Y431" s="163" t="str">
        <f t="shared" si="110"/>
        <v/>
      </c>
    </row>
    <row r="432" spans="1:25">
      <c r="A432" s="164" t="str">
        <f t="shared" ca="1" si="112"/>
        <v/>
      </c>
      <c r="B432" s="44" t="str">
        <f t="shared" ca="1" si="113"/>
        <v/>
      </c>
      <c r="C432" s="31" t="str">
        <f t="shared" ca="1" si="111"/>
        <v/>
      </c>
      <c r="D432" s="32" t="str">
        <f t="shared" ca="1" si="114"/>
        <v/>
      </c>
      <c r="E432" s="71" t="str">
        <f t="shared" ca="1" si="115"/>
        <v/>
      </c>
      <c r="F432" s="31" t="str">
        <f t="shared" ca="1" si="116"/>
        <v/>
      </c>
      <c r="G432" s="32" t="str">
        <f t="shared" ca="1" si="117"/>
        <v/>
      </c>
      <c r="H432" s="4" t="str">
        <f t="shared" ca="1" si="118"/>
        <v/>
      </c>
      <c r="I432" s="31" t="str">
        <f t="shared" ca="1" si="119"/>
        <v/>
      </c>
      <c r="J432" s="32" t="str">
        <f t="shared" ca="1" si="120"/>
        <v/>
      </c>
      <c r="K432" s="71" t="str">
        <f t="shared" ca="1" si="121"/>
        <v/>
      </c>
      <c r="L432" s="31" t="str">
        <f t="shared" ca="1" si="122"/>
        <v/>
      </c>
      <c r="M432" s="32" t="str">
        <f t="shared" ca="1" si="123"/>
        <v/>
      </c>
      <c r="N432" s="77" t="str">
        <f t="shared" ca="1" si="124"/>
        <v/>
      </c>
      <c r="X432" s="163" t="str">
        <f t="shared" si="109"/>
        <v/>
      </c>
      <c r="Y432" s="163" t="str">
        <f t="shared" si="110"/>
        <v/>
      </c>
    </row>
    <row r="433" spans="1:25">
      <c r="A433" s="164" t="str">
        <f t="shared" ca="1" si="112"/>
        <v/>
      </c>
      <c r="B433" s="44" t="str">
        <f t="shared" ca="1" si="113"/>
        <v/>
      </c>
      <c r="C433" s="31" t="str">
        <f t="shared" ca="1" si="111"/>
        <v/>
      </c>
      <c r="D433" s="32" t="str">
        <f t="shared" ca="1" si="114"/>
        <v/>
      </c>
      <c r="E433" s="71" t="str">
        <f t="shared" ca="1" si="115"/>
        <v/>
      </c>
      <c r="F433" s="31" t="str">
        <f t="shared" ca="1" si="116"/>
        <v/>
      </c>
      <c r="G433" s="32" t="str">
        <f t="shared" ca="1" si="117"/>
        <v/>
      </c>
      <c r="H433" s="4" t="str">
        <f t="shared" ca="1" si="118"/>
        <v/>
      </c>
      <c r="I433" s="31" t="str">
        <f t="shared" ca="1" si="119"/>
        <v/>
      </c>
      <c r="J433" s="32" t="str">
        <f t="shared" ca="1" si="120"/>
        <v/>
      </c>
      <c r="K433" s="71" t="str">
        <f t="shared" ca="1" si="121"/>
        <v/>
      </c>
      <c r="L433" s="31" t="str">
        <f t="shared" ca="1" si="122"/>
        <v/>
      </c>
      <c r="M433" s="32" t="str">
        <f t="shared" ca="1" si="123"/>
        <v/>
      </c>
      <c r="N433" s="77" t="str">
        <f t="shared" ca="1" si="124"/>
        <v/>
      </c>
      <c r="X433" s="163" t="str">
        <f t="shared" si="109"/>
        <v/>
      </c>
      <c r="Y433" s="163" t="str">
        <f t="shared" si="110"/>
        <v/>
      </c>
    </row>
    <row r="434" spans="1:25">
      <c r="A434" s="164" t="str">
        <f t="shared" ca="1" si="112"/>
        <v/>
      </c>
      <c r="B434" s="44" t="str">
        <f t="shared" ca="1" si="113"/>
        <v/>
      </c>
      <c r="C434" s="31" t="str">
        <f t="shared" ca="1" si="111"/>
        <v/>
      </c>
      <c r="D434" s="32" t="str">
        <f t="shared" ca="1" si="114"/>
        <v/>
      </c>
      <c r="E434" s="71" t="str">
        <f t="shared" ca="1" si="115"/>
        <v/>
      </c>
      <c r="F434" s="31" t="str">
        <f t="shared" ca="1" si="116"/>
        <v/>
      </c>
      <c r="G434" s="32" t="str">
        <f t="shared" ca="1" si="117"/>
        <v/>
      </c>
      <c r="H434" s="4" t="str">
        <f t="shared" ca="1" si="118"/>
        <v/>
      </c>
      <c r="I434" s="31" t="str">
        <f t="shared" ca="1" si="119"/>
        <v/>
      </c>
      <c r="J434" s="32" t="str">
        <f t="shared" ca="1" si="120"/>
        <v/>
      </c>
      <c r="K434" s="71" t="str">
        <f t="shared" ca="1" si="121"/>
        <v/>
      </c>
      <c r="L434" s="31" t="str">
        <f t="shared" ca="1" si="122"/>
        <v/>
      </c>
      <c r="M434" s="32" t="str">
        <f t="shared" ca="1" si="123"/>
        <v/>
      </c>
      <c r="N434" s="77" t="str">
        <f t="shared" ca="1" si="124"/>
        <v/>
      </c>
      <c r="X434" s="163" t="str">
        <f t="shared" si="109"/>
        <v/>
      </c>
      <c r="Y434" s="163" t="str">
        <f t="shared" si="110"/>
        <v/>
      </c>
    </row>
    <row r="435" spans="1:25">
      <c r="A435" s="164" t="str">
        <f t="shared" ca="1" si="112"/>
        <v/>
      </c>
      <c r="B435" s="44" t="str">
        <f t="shared" ca="1" si="113"/>
        <v/>
      </c>
      <c r="C435" s="31" t="str">
        <f t="shared" ca="1" si="111"/>
        <v/>
      </c>
      <c r="D435" s="32" t="str">
        <f t="shared" ca="1" si="114"/>
        <v/>
      </c>
      <c r="E435" s="71" t="str">
        <f t="shared" ca="1" si="115"/>
        <v/>
      </c>
      <c r="F435" s="31" t="str">
        <f t="shared" ca="1" si="116"/>
        <v/>
      </c>
      <c r="G435" s="32" t="str">
        <f t="shared" ca="1" si="117"/>
        <v/>
      </c>
      <c r="H435" s="4" t="str">
        <f t="shared" ca="1" si="118"/>
        <v/>
      </c>
      <c r="I435" s="31" t="str">
        <f t="shared" ca="1" si="119"/>
        <v/>
      </c>
      <c r="J435" s="32" t="str">
        <f t="shared" ca="1" si="120"/>
        <v/>
      </c>
      <c r="K435" s="71" t="str">
        <f t="shared" ca="1" si="121"/>
        <v/>
      </c>
      <c r="L435" s="31" t="str">
        <f t="shared" ca="1" si="122"/>
        <v/>
      </c>
      <c r="M435" s="32" t="str">
        <f t="shared" ca="1" si="123"/>
        <v/>
      </c>
      <c r="N435" s="77" t="str">
        <f t="shared" ca="1" si="124"/>
        <v/>
      </c>
      <c r="X435" s="163" t="str">
        <f t="shared" si="109"/>
        <v/>
      </c>
      <c r="Y435" s="163" t="str">
        <f t="shared" si="110"/>
        <v/>
      </c>
    </row>
    <row r="436" spans="1:25">
      <c r="A436" s="164" t="str">
        <f t="shared" ca="1" si="112"/>
        <v/>
      </c>
      <c r="B436" s="44" t="str">
        <f t="shared" ca="1" si="113"/>
        <v/>
      </c>
      <c r="C436" s="31" t="str">
        <f t="shared" ca="1" si="111"/>
        <v/>
      </c>
      <c r="D436" s="32" t="str">
        <f t="shared" ca="1" si="114"/>
        <v/>
      </c>
      <c r="E436" s="71" t="str">
        <f t="shared" ca="1" si="115"/>
        <v/>
      </c>
      <c r="F436" s="31" t="str">
        <f t="shared" ca="1" si="116"/>
        <v/>
      </c>
      <c r="G436" s="32" t="str">
        <f t="shared" ca="1" si="117"/>
        <v/>
      </c>
      <c r="H436" s="4" t="str">
        <f t="shared" ca="1" si="118"/>
        <v/>
      </c>
      <c r="I436" s="31" t="str">
        <f t="shared" ca="1" si="119"/>
        <v/>
      </c>
      <c r="J436" s="32" t="str">
        <f t="shared" ca="1" si="120"/>
        <v/>
      </c>
      <c r="K436" s="71" t="str">
        <f t="shared" ca="1" si="121"/>
        <v/>
      </c>
      <c r="L436" s="31" t="str">
        <f t="shared" ca="1" si="122"/>
        <v/>
      </c>
      <c r="M436" s="32" t="str">
        <f t="shared" ca="1" si="123"/>
        <v/>
      </c>
      <c r="N436" s="77" t="str">
        <f t="shared" ca="1" si="124"/>
        <v/>
      </c>
      <c r="X436" s="163" t="str">
        <f t="shared" si="109"/>
        <v/>
      </c>
      <c r="Y436" s="163" t="str">
        <f t="shared" si="110"/>
        <v/>
      </c>
    </row>
    <row r="437" spans="1:25">
      <c r="A437" s="164" t="str">
        <f t="shared" ca="1" si="112"/>
        <v/>
      </c>
      <c r="B437" s="44" t="str">
        <f t="shared" ca="1" si="113"/>
        <v/>
      </c>
      <c r="C437" s="31" t="str">
        <f t="shared" ca="1" si="111"/>
        <v/>
      </c>
      <c r="D437" s="32" t="str">
        <f t="shared" ca="1" si="114"/>
        <v/>
      </c>
      <c r="E437" s="71" t="str">
        <f t="shared" ca="1" si="115"/>
        <v/>
      </c>
      <c r="F437" s="31" t="str">
        <f t="shared" ca="1" si="116"/>
        <v/>
      </c>
      <c r="G437" s="32" t="str">
        <f t="shared" ca="1" si="117"/>
        <v/>
      </c>
      <c r="H437" s="4" t="str">
        <f t="shared" ca="1" si="118"/>
        <v/>
      </c>
      <c r="I437" s="31" t="str">
        <f t="shared" ca="1" si="119"/>
        <v/>
      </c>
      <c r="J437" s="32" t="str">
        <f t="shared" ca="1" si="120"/>
        <v/>
      </c>
      <c r="K437" s="71" t="str">
        <f t="shared" ca="1" si="121"/>
        <v/>
      </c>
      <c r="L437" s="31" t="str">
        <f t="shared" ca="1" si="122"/>
        <v/>
      </c>
      <c r="M437" s="32" t="str">
        <f t="shared" ca="1" si="123"/>
        <v/>
      </c>
      <c r="N437" s="77" t="str">
        <f t="shared" ca="1" si="124"/>
        <v/>
      </c>
      <c r="X437" s="163" t="str">
        <f t="shared" si="109"/>
        <v/>
      </c>
      <c r="Y437" s="163" t="str">
        <f t="shared" si="110"/>
        <v/>
      </c>
    </row>
    <row r="438" spans="1:25">
      <c r="A438" s="164" t="str">
        <f t="shared" ca="1" si="112"/>
        <v/>
      </c>
      <c r="B438" s="44" t="str">
        <f t="shared" ca="1" si="113"/>
        <v/>
      </c>
      <c r="C438" s="31" t="str">
        <f t="shared" ca="1" si="111"/>
        <v/>
      </c>
      <c r="D438" s="32" t="str">
        <f t="shared" ca="1" si="114"/>
        <v/>
      </c>
      <c r="E438" s="71" t="str">
        <f t="shared" ca="1" si="115"/>
        <v/>
      </c>
      <c r="F438" s="31" t="str">
        <f t="shared" ca="1" si="116"/>
        <v/>
      </c>
      <c r="G438" s="32" t="str">
        <f t="shared" ca="1" si="117"/>
        <v/>
      </c>
      <c r="H438" s="4" t="str">
        <f t="shared" ca="1" si="118"/>
        <v/>
      </c>
      <c r="I438" s="31" t="str">
        <f t="shared" ca="1" si="119"/>
        <v/>
      </c>
      <c r="J438" s="32" t="str">
        <f t="shared" ca="1" si="120"/>
        <v/>
      </c>
      <c r="K438" s="71" t="str">
        <f t="shared" ca="1" si="121"/>
        <v/>
      </c>
      <c r="L438" s="31" t="str">
        <f t="shared" ca="1" si="122"/>
        <v/>
      </c>
      <c r="M438" s="32" t="str">
        <f t="shared" ca="1" si="123"/>
        <v/>
      </c>
      <c r="N438" s="77" t="str">
        <f t="shared" ca="1" si="124"/>
        <v/>
      </c>
      <c r="X438" s="163" t="str">
        <f t="shared" si="109"/>
        <v/>
      </c>
      <c r="Y438" s="163" t="str">
        <f t="shared" si="110"/>
        <v/>
      </c>
    </row>
    <row r="439" spans="1:25">
      <c r="A439" s="164" t="str">
        <f t="shared" ca="1" si="112"/>
        <v/>
      </c>
      <c r="B439" s="44" t="str">
        <f t="shared" ca="1" si="113"/>
        <v/>
      </c>
      <c r="C439" s="31" t="str">
        <f t="shared" ca="1" si="111"/>
        <v/>
      </c>
      <c r="D439" s="32" t="str">
        <f t="shared" ca="1" si="114"/>
        <v/>
      </c>
      <c r="E439" s="71" t="str">
        <f t="shared" ca="1" si="115"/>
        <v/>
      </c>
      <c r="F439" s="31" t="str">
        <f t="shared" ca="1" si="116"/>
        <v/>
      </c>
      <c r="G439" s="32" t="str">
        <f t="shared" ca="1" si="117"/>
        <v/>
      </c>
      <c r="H439" s="4" t="str">
        <f t="shared" ca="1" si="118"/>
        <v/>
      </c>
      <c r="I439" s="31" t="str">
        <f t="shared" ca="1" si="119"/>
        <v/>
      </c>
      <c r="J439" s="32" t="str">
        <f t="shared" ca="1" si="120"/>
        <v/>
      </c>
      <c r="K439" s="71" t="str">
        <f t="shared" ca="1" si="121"/>
        <v/>
      </c>
      <c r="L439" s="31" t="str">
        <f t="shared" ca="1" si="122"/>
        <v/>
      </c>
      <c r="M439" s="32" t="str">
        <f t="shared" ca="1" si="123"/>
        <v/>
      </c>
      <c r="N439" s="77" t="str">
        <f t="shared" ca="1" si="124"/>
        <v/>
      </c>
      <c r="X439" s="163" t="str">
        <f t="shared" si="109"/>
        <v/>
      </c>
      <c r="Y439" s="163" t="str">
        <f t="shared" si="110"/>
        <v/>
      </c>
    </row>
    <row r="440" spans="1:25">
      <c r="A440" s="164" t="str">
        <f t="shared" ca="1" si="112"/>
        <v/>
      </c>
      <c r="B440" s="44" t="str">
        <f t="shared" ca="1" si="113"/>
        <v/>
      </c>
      <c r="C440" s="31" t="str">
        <f t="shared" ca="1" si="111"/>
        <v/>
      </c>
      <c r="D440" s="32" t="str">
        <f t="shared" ca="1" si="114"/>
        <v/>
      </c>
      <c r="E440" s="71" t="str">
        <f t="shared" ca="1" si="115"/>
        <v/>
      </c>
      <c r="F440" s="31" t="str">
        <f t="shared" ca="1" si="116"/>
        <v/>
      </c>
      <c r="G440" s="32" t="str">
        <f t="shared" ca="1" si="117"/>
        <v/>
      </c>
      <c r="H440" s="4" t="str">
        <f t="shared" ca="1" si="118"/>
        <v/>
      </c>
      <c r="I440" s="31" t="str">
        <f t="shared" ca="1" si="119"/>
        <v/>
      </c>
      <c r="J440" s="32" t="str">
        <f t="shared" ca="1" si="120"/>
        <v/>
      </c>
      <c r="K440" s="71" t="str">
        <f t="shared" ca="1" si="121"/>
        <v/>
      </c>
      <c r="L440" s="31" t="str">
        <f t="shared" ca="1" si="122"/>
        <v/>
      </c>
      <c r="M440" s="32" t="str">
        <f t="shared" ca="1" si="123"/>
        <v/>
      </c>
      <c r="N440" s="77" t="str">
        <f t="shared" ca="1" si="124"/>
        <v/>
      </c>
      <c r="X440" s="163" t="str">
        <f t="shared" si="109"/>
        <v/>
      </c>
      <c r="Y440" s="163" t="str">
        <f t="shared" si="110"/>
        <v/>
      </c>
    </row>
    <row r="441" spans="1:25">
      <c r="A441" s="164" t="str">
        <f t="shared" ca="1" si="112"/>
        <v/>
      </c>
      <c r="B441" s="44" t="str">
        <f t="shared" ca="1" si="113"/>
        <v/>
      </c>
      <c r="C441" s="31" t="str">
        <f t="shared" ca="1" si="111"/>
        <v/>
      </c>
      <c r="D441" s="32" t="str">
        <f t="shared" ca="1" si="114"/>
        <v/>
      </c>
      <c r="E441" s="71" t="str">
        <f t="shared" ca="1" si="115"/>
        <v/>
      </c>
      <c r="F441" s="31" t="str">
        <f t="shared" ca="1" si="116"/>
        <v/>
      </c>
      <c r="G441" s="32" t="str">
        <f t="shared" ca="1" si="117"/>
        <v/>
      </c>
      <c r="H441" s="4" t="str">
        <f t="shared" ca="1" si="118"/>
        <v/>
      </c>
      <c r="I441" s="31" t="str">
        <f t="shared" ca="1" si="119"/>
        <v/>
      </c>
      <c r="J441" s="32" t="str">
        <f t="shared" ca="1" si="120"/>
        <v/>
      </c>
      <c r="K441" s="71" t="str">
        <f t="shared" ca="1" si="121"/>
        <v/>
      </c>
      <c r="L441" s="31" t="str">
        <f t="shared" ca="1" si="122"/>
        <v/>
      </c>
      <c r="M441" s="32" t="str">
        <f t="shared" ca="1" si="123"/>
        <v/>
      </c>
      <c r="N441" s="77" t="str">
        <f t="shared" ca="1" si="124"/>
        <v/>
      </c>
      <c r="X441" s="163" t="str">
        <f t="shared" si="109"/>
        <v/>
      </c>
      <c r="Y441" s="163" t="str">
        <f t="shared" si="110"/>
        <v/>
      </c>
    </row>
    <row r="442" spans="1:25">
      <c r="A442" s="164" t="str">
        <f t="shared" ca="1" si="112"/>
        <v/>
      </c>
      <c r="B442" s="44" t="str">
        <f t="shared" ca="1" si="113"/>
        <v/>
      </c>
      <c r="C442" s="31" t="str">
        <f t="shared" ca="1" si="111"/>
        <v/>
      </c>
      <c r="D442" s="32" t="str">
        <f t="shared" ca="1" si="114"/>
        <v/>
      </c>
      <c r="E442" s="71" t="str">
        <f t="shared" ca="1" si="115"/>
        <v/>
      </c>
      <c r="F442" s="31" t="str">
        <f t="shared" ca="1" si="116"/>
        <v/>
      </c>
      <c r="G442" s="32" t="str">
        <f t="shared" ca="1" si="117"/>
        <v/>
      </c>
      <c r="H442" s="4" t="str">
        <f t="shared" ca="1" si="118"/>
        <v/>
      </c>
      <c r="I442" s="31" t="str">
        <f t="shared" ca="1" si="119"/>
        <v/>
      </c>
      <c r="J442" s="32" t="str">
        <f t="shared" ca="1" si="120"/>
        <v/>
      </c>
      <c r="K442" s="71" t="str">
        <f t="shared" ca="1" si="121"/>
        <v/>
      </c>
      <c r="L442" s="31" t="str">
        <f t="shared" ca="1" si="122"/>
        <v/>
      </c>
      <c r="M442" s="32" t="str">
        <f t="shared" ca="1" si="123"/>
        <v/>
      </c>
      <c r="N442" s="77" t="str">
        <f t="shared" ca="1" si="124"/>
        <v/>
      </c>
      <c r="X442" s="163" t="str">
        <f t="shared" si="109"/>
        <v/>
      </c>
      <c r="Y442" s="163" t="str">
        <f t="shared" si="110"/>
        <v/>
      </c>
    </row>
    <row r="443" spans="1:25">
      <c r="A443" s="164" t="str">
        <f t="shared" ca="1" si="112"/>
        <v/>
      </c>
      <c r="B443" s="44" t="str">
        <f t="shared" ca="1" si="113"/>
        <v/>
      </c>
      <c r="C443" s="31" t="str">
        <f t="shared" ca="1" si="111"/>
        <v/>
      </c>
      <c r="D443" s="32" t="str">
        <f t="shared" ca="1" si="114"/>
        <v/>
      </c>
      <c r="E443" s="71" t="str">
        <f t="shared" ca="1" si="115"/>
        <v/>
      </c>
      <c r="F443" s="31" t="str">
        <f t="shared" ca="1" si="116"/>
        <v/>
      </c>
      <c r="G443" s="32" t="str">
        <f t="shared" ca="1" si="117"/>
        <v/>
      </c>
      <c r="H443" s="4" t="str">
        <f t="shared" ca="1" si="118"/>
        <v/>
      </c>
      <c r="I443" s="31" t="str">
        <f t="shared" ca="1" si="119"/>
        <v/>
      </c>
      <c r="J443" s="32" t="str">
        <f t="shared" ca="1" si="120"/>
        <v/>
      </c>
      <c r="K443" s="71" t="str">
        <f t="shared" ca="1" si="121"/>
        <v/>
      </c>
      <c r="L443" s="31" t="str">
        <f t="shared" ca="1" si="122"/>
        <v/>
      </c>
      <c r="M443" s="32" t="str">
        <f t="shared" ca="1" si="123"/>
        <v/>
      </c>
      <c r="N443" s="77" t="str">
        <f t="shared" ca="1" si="124"/>
        <v/>
      </c>
      <c r="X443" s="163" t="str">
        <f t="shared" si="109"/>
        <v/>
      </c>
      <c r="Y443" s="163" t="str">
        <f t="shared" si="110"/>
        <v/>
      </c>
    </row>
    <row r="444" spans="1:25">
      <c r="A444" s="164" t="str">
        <f t="shared" ca="1" si="112"/>
        <v/>
      </c>
      <c r="B444" s="44" t="str">
        <f t="shared" ca="1" si="113"/>
        <v/>
      </c>
      <c r="C444" s="31" t="str">
        <f t="shared" ca="1" si="111"/>
        <v/>
      </c>
      <c r="D444" s="32" t="str">
        <f t="shared" ca="1" si="114"/>
        <v/>
      </c>
      <c r="E444" s="71" t="str">
        <f t="shared" ca="1" si="115"/>
        <v/>
      </c>
      <c r="F444" s="31" t="str">
        <f t="shared" ca="1" si="116"/>
        <v/>
      </c>
      <c r="G444" s="32" t="str">
        <f t="shared" ca="1" si="117"/>
        <v/>
      </c>
      <c r="H444" s="4" t="str">
        <f t="shared" ca="1" si="118"/>
        <v/>
      </c>
      <c r="I444" s="31" t="str">
        <f t="shared" ca="1" si="119"/>
        <v/>
      </c>
      <c r="J444" s="32" t="str">
        <f t="shared" ca="1" si="120"/>
        <v/>
      </c>
      <c r="K444" s="71" t="str">
        <f t="shared" ca="1" si="121"/>
        <v/>
      </c>
      <c r="L444" s="31" t="str">
        <f t="shared" ca="1" si="122"/>
        <v/>
      </c>
      <c r="M444" s="32" t="str">
        <f t="shared" ca="1" si="123"/>
        <v/>
      </c>
      <c r="N444" s="77" t="str">
        <f t="shared" ca="1" si="124"/>
        <v/>
      </c>
      <c r="X444" s="163" t="str">
        <f t="shared" si="109"/>
        <v/>
      </c>
      <c r="Y444" s="163" t="str">
        <f t="shared" si="110"/>
        <v/>
      </c>
    </row>
    <row r="445" spans="1:25">
      <c r="A445" s="164" t="str">
        <f t="shared" ca="1" si="112"/>
        <v/>
      </c>
      <c r="B445" s="44" t="str">
        <f t="shared" ca="1" si="113"/>
        <v/>
      </c>
      <c r="C445" s="31" t="str">
        <f t="shared" ca="1" si="111"/>
        <v/>
      </c>
      <c r="D445" s="32" t="str">
        <f t="shared" ca="1" si="114"/>
        <v/>
      </c>
      <c r="E445" s="71" t="str">
        <f t="shared" ca="1" si="115"/>
        <v/>
      </c>
      <c r="F445" s="31" t="str">
        <f t="shared" ca="1" si="116"/>
        <v/>
      </c>
      <c r="G445" s="32" t="str">
        <f t="shared" ca="1" si="117"/>
        <v/>
      </c>
      <c r="H445" s="4" t="str">
        <f t="shared" ca="1" si="118"/>
        <v/>
      </c>
      <c r="I445" s="31" t="str">
        <f t="shared" ca="1" si="119"/>
        <v/>
      </c>
      <c r="J445" s="32" t="str">
        <f t="shared" ca="1" si="120"/>
        <v/>
      </c>
      <c r="K445" s="71" t="str">
        <f t="shared" ca="1" si="121"/>
        <v/>
      </c>
      <c r="L445" s="31" t="str">
        <f t="shared" ca="1" si="122"/>
        <v/>
      </c>
      <c r="M445" s="32" t="str">
        <f t="shared" ca="1" si="123"/>
        <v/>
      </c>
      <c r="N445" s="77" t="str">
        <f t="shared" ca="1" si="124"/>
        <v/>
      </c>
      <c r="X445" s="163" t="str">
        <f t="shared" si="109"/>
        <v/>
      </c>
      <c r="Y445" s="163" t="str">
        <f t="shared" si="110"/>
        <v/>
      </c>
    </row>
    <row r="446" spans="1:25">
      <c r="A446" s="164" t="str">
        <f t="shared" ca="1" si="112"/>
        <v/>
      </c>
      <c r="B446" s="44" t="str">
        <f t="shared" ca="1" si="113"/>
        <v/>
      </c>
      <c r="C446" s="31" t="str">
        <f t="shared" ca="1" si="111"/>
        <v/>
      </c>
      <c r="D446" s="32" t="str">
        <f t="shared" ca="1" si="114"/>
        <v/>
      </c>
      <c r="E446" s="71" t="str">
        <f t="shared" ca="1" si="115"/>
        <v/>
      </c>
      <c r="F446" s="31" t="str">
        <f t="shared" ca="1" si="116"/>
        <v/>
      </c>
      <c r="G446" s="32" t="str">
        <f t="shared" ca="1" si="117"/>
        <v/>
      </c>
      <c r="H446" s="4" t="str">
        <f t="shared" ca="1" si="118"/>
        <v/>
      </c>
      <c r="I446" s="31" t="str">
        <f t="shared" ca="1" si="119"/>
        <v/>
      </c>
      <c r="J446" s="32" t="str">
        <f t="shared" ca="1" si="120"/>
        <v/>
      </c>
      <c r="K446" s="71" t="str">
        <f t="shared" ca="1" si="121"/>
        <v/>
      </c>
      <c r="L446" s="31" t="str">
        <f t="shared" ca="1" si="122"/>
        <v/>
      </c>
      <c r="M446" s="32" t="str">
        <f t="shared" ca="1" si="123"/>
        <v/>
      </c>
      <c r="N446" s="77" t="str">
        <f t="shared" ca="1" si="124"/>
        <v/>
      </c>
      <c r="X446" s="163" t="str">
        <f t="shared" si="109"/>
        <v/>
      </c>
      <c r="Y446" s="163" t="str">
        <f t="shared" si="110"/>
        <v/>
      </c>
    </row>
    <row r="447" spans="1:25">
      <c r="A447" s="164" t="str">
        <f t="shared" ca="1" si="112"/>
        <v/>
      </c>
      <c r="B447" s="44" t="str">
        <f t="shared" ca="1" si="113"/>
        <v/>
      </c>
      <c r="C447" s="31" t="str">
        <f t="shared" ca="1" si="111"/>
        <v/>
      </c>
      <c r="D447" s="32" t="str">
        <f t="shared" ca="1" si="114"/>
        <v/>
      </c>
      <c r="E447" s="71" t="str">
        <f t="shared" ca="1" si="115"/>
        <v/>
      </c>
      <c r="F447" s="31" t="str">
        <f t="shared" ca="1" si="116"/>
        <v/>
      </c>
      <c r="G447" s="32" t="str">
        <f t="shared" ca="1" si="117"/>
        <v/>
      </c>
      <c r="H447" s="4" t="str">
        <f t="shared" ca="1" si="118"/>
        <v/>
      </c>
      <c r="I447" s="31" t="str">
        <f t="shared" ca="1" si="119"/>
        <v/>
      </c>
      <c r="J447" s="32" t="str">
        <f t="shared" ca="1" si="120"/>
        <v/>
      </c>
      <c r="K447" s="71" t="str">
        <f t="shared" ca="1" si="121"/>
        <v/>
      </c>
      <c r="L447" s="31" t="str">
        <f t="shared" ca="1" si="122"/>
        <v/>
      </c>
      <c r="M447" s="32" t="str">
        <f t="shared" ca="1" si="123"/>
        <v/>
      </c>
      <c r="N447" s="77" t="str">
        <f t="shared" ca="1" si="124"/>
        <v/>
      </c>
      <c r="X447" s="163" t="str">
        <f t="shared" si="109"/>
        <v/>
      </c>
      <c r="Y447" s="163" t="str">
        <f t="shared" si="110"/>
        <v/>
      </c>
    </row>
    <row r="448" spans="1:25">
      <c r="A448" s="164" t="str">
        <f t="shared" ca="1" si="112"/>
        <v/>
      </c>
      <c r="B448" s="44" t="str">
        <f t="shared" ca="1" si="113"/>
        <v/>
      </c>
      <c r="C448" s="31" t="str">
        <f t="shared" ca="1" si="111"/>
        <v/>
      </c>
      <c r="D448" s="32" t="str">
        <f t="shared" ca="1" si="114"/>
        <v/>
      </c>
      <c r="E448" s="71" t="str">
        <f t="shared" ca="1" si="115"/>
        <v/>
      </c>
      <c r="F448" s="31" t="str">
        <f t="shared" ca="1" si="116"/>
        <v/>
      </c>
      <c r="G448" s="32" t="str">
        <f t="shared" ca="1" si="117"/>
        <v/>
      </c>
      <c r="H448" s="4" t="str">
        <f t="shared" ca="1" si="118"/>
        <v/>
      </c>
      <c r="I448" s="31" t="str">
        <f t="shared" ca="1" si="119"/>
        <v/>
      </c>
      <c r="J448" s="32" t="str">
        <f t="shared" ca="1" si="120"/>
        <v/>
      </c>
      <c r="K448" s="71" t="str">
        <f t="shared" ca="1" si="121"/>
        <v/>
      </c>
      <c r="L448" s="31" t="str">
        <f t="shared" ca="1" si="122"/>
        <v/>
      </c>
      <c r="M448" s="32" t="str">
        <f t="shared" ca="1" si="123"/>
        <v/>
      </c>
      <c r="N448" s="77" t="str">
        <f t="shared" ca="1" si="124"/>
        <v/>
      </c>
      <c r="X448" s="163" t="str">
        <f t="shared" si="109"/>
        <v/>
      </c>
      <c r="Y448" s="163" t="str">
        <f t="shared" si="110"/>
        <v/>
      </c>
    </row>
    <row r="449" spans="1:25">
      <c r="A449" s="164" t="str">
        <f t="shared" ca="1" si="112"/>
        <v/>
      </c>
      <c r="B449" s="44" t="str">
        <f t="shared" ca="1" si="113"/>
        <v/>
      </c>
      <c r="C449" s="31" t="str">
        <f t="shared" ca="1" si="111"/>
        <v/>
      </c>
      <c r="D449" s="32" t="str">
        <f t="shared" ca="1" si="114"/>
        <v/>
      </c>
      <c r="E449" s="71" t="str">
        <f t="shared" ca="1" si="115"/>
        <v/>
      </c>
      <c r="F449" s="31" t="str">
        <f t="shared" ca="1" si="116"/>
        <v/>
      </c>
      <c r="G449" s="32" t="str">
        <f t="shared" ca="1" si="117"/>
        <v/>
      </c>
      <c r="H449" s="4" t="str">
        <f t="shared" ca="1" si="118"/>
        <v/>
      </c>
      <c r="I449" s="31" t="str">
        <f t="shared" ca="1" si="119"/>
        <v/>
      </c>
      <c r="J449" s="32" t="str">
        <f t="shared" ca="1" si="120"/>
        <v/>
      </c>
      <c r="K449" s="71" t="str">
        <f t="shared" ca="1" si="121"/>
        <v/>
      </c>
      <c r="L449" s="31" t="str">
        <f t="shared" ca="1" si="122"/>
        <v/>
      </c>
      <c r="M449" s="32" t="str">
        <f t="shared" ca="1" si="123"/>
        <v/>
      </c>
      <c r="N449" s="77" t="str">
        <f t="shared" ca="1" si="124"/>
        <v/>
      </c>
      <c r="X449" s="163" t="str">
        <f t="shared" si="109"/>
        <v/>
      </c>
      <c r="Y449" s="163" t="str">
        <f t="shared" si="110"/>
        <v/>
      </c>
    </row>
    <row r="450" spans="1:25">
      <c r="A450" s="164" t="str">
        <f t="shared" ca="1" si="112"/>
        <v/>
      </c>
      <c r="B450" s="44" t="str">
        <f t="shared" ca="1" si="113"/>
        <v/>
      </c>
      <c r="C450" s="31" t="str">
        <f t="shared" ca="1" si="111"/>
        <v/>
      </c>
      <c r="D450" s="32" t="str">
        <f t="shared" ca="1" si="114"/>
        <v/>
      </c>
      <c r="E450" s="71" t="str">
        <f t="shared" ca="1" si="115"/>
        <v/>
      </c>
      <c r="F450" s="31" t="str">
        <f t="shared" ca="1" si="116"/>
        <v/>
      </c>
      <c r="G450" s="32" t="str">
        <f t="shared" ca="1" si="117"/>
        <v/>
      </c>
      <c r="H450" s="4" t="str">
        <f t="shared" ca="1" si="118"/>
        <v/>
      </c>
      <c r="I450" s="31" t="str">
        <f t="shared" ca="1" si="119"/>
        <v/>
      </c>
      <c r="J450" s="32" t="str">
        <f t="shared" ca="1" si="120"/>
        <v/>
      </c>
      <c r="K450" s="71" t="str">
        <f t="shared" ca="1" si="121"/>
        <v/>
      </c>
      <c r="L450" s="31" t="str">
        <f t="shared" ca="1" si="122"/>
        <v/>
      </c>
      <c r="M450" s="32" t="str">
        <f t="shared" ca="1" si="123"/>
        <v/>
      </c>
      <c r="N450" s="77" t="str">
        <f t="shared" ca="1" si="124"/>
        <v/>
      </c>
      <c r="X450" s="163" t="str">
        <f t="shared" si="109"/>
        <v/>
      </c>
      <c r="Y450" s="163" t="str">
        <f t="shared" si="110"/>
        <v/>
      </c>
    </row>
    <row r="451" spans="1:25">
      <c r="A451" s="164" t="str">
        <f t="shared" ca="1" si="112"/>
        <v/>
      </c>
      <c r="B451" s="44" t="str">
        <f t="shared" ca="1" si="113"/>
        <v/>
      </c>
      <c r="C451" s="31" t="str">
        <f t="shared" ca="1" si="111"/>
        <v/>
      </c>
      <c r="D451" s="32" t="str">
        <f t="shared" ca="1" si="114"/>
        <v/>
      </c>
      <c r="E451" s="71" t="str">
        <f t="shared" ca="1" si="115"/>
        <v/>
      </c>
      <c r="F451" s="31" t="str">
        <f t="shared" ca="1" si="116"/>
        <v/>
      </c>
      <c r="G451" s="32" t="str">
        <f t="shared" ca="1" si="117"/>
        <v/>
      </c>
      <c r="H451" s="4" t="str">
        <f t="shared" ca="1" si="118"/>
        <v/>
      </c>
      <c r="I451" s="31" t="str">
        <f t="shared" ca="1" si="119"/>
        <v/>
      </c>
      <c r="J451" s="32" t="str">
        <f t="shared" ca="1" si="120"/>
        <v/>
      </c>
      <c r="K451" s="71" t="str">
        <f t="shared" ca="1" si="121"/>
        <v/>
      </c>
      <c r="L451" s="31" t="str">
        <f t="shared" ca="1" si="122"/>
        <v/>
      </c>
      <c r="M451" s="32" t="str">
        <f t="shared" ca="1" si="123"/>
        <v/>
      </c>
      <c r="N451" s="77" t="str">
        <f t="shared" ca="1" si="124"/>
        <v/>
      </c>
      <c r="X451" s="163" t="str">
        <f t="shared" si="109"/>
        <v/>
      </c>
      <c r="Y451" s="163" t="str">
        <f t="shared" si="110"/>
        <v/>
      </c>
    </row>
    <row r="452" spans="1:25">
      <c r="A452" s="164" t="str">
        <f t="shared" ca="1" si="112"/>
        <v/>
      </c>
      <c r="B452" s="44" t="str">
        <f t="shared" ca="1" si="113"/>
        <v/>
      </c>
      <c r="C452" s="31" t="str">
        <f t="shared" ca="1" si="111"/>
        <v/>
      </c>
      <c r="D452" s="32" t="str">
        <f t="shared" ca="1" si="114"/>
        <v/>
      </c>
      <c r="E452" s="71" t="str">
        <f t="shared" ca="1" si="115"/>
        <v/>
      </c>
      <c r="F452" s="31" t="str">
        <f t="shared" ca="1" si="116"/>
        <v/>
      </c>
      <c r="G452" s="32" t="str">
        <f t="shared" ca="1" si="117"/>
        <v/>
      </c>
      <c r="H452" s="4" t="str">
        <f t="shared" ca="1" si="118"/>
        <v/>
      </c>
      <c r="I452" s="31" t="str">
        <f t="shared" ca="1" si="119"/>
        <v/>
      </c>
      <c r="J452" s="32" t="str">
        <f t="shared" ca="1" si="120"/>
        <v/>
      </c>
      <c r="K452" s="71" t="str">
        <f t="shared" ca="1" si="121"/>
        <v/>
      </c>
      <c r="L452" s="31" t="str">
        <f t="shared" ca="1" si="122"/>
        <v/>
      </c>
      <c r="M452" s="32" t="str">
        <f t="shared" ca="1" si="123"/>
        <v/>
      </c>
      <c r="N452" s="77" t="str">
        <f t="shared" ca="1" si="124"/>
        <v/>
      </c>
      <c r="X452" s="163" t="str">
        <f t="shared" ref="X452:X515" si="125">IF(COUNTIF(R:R,P452)*COUNTIF(T:T,P452)*COUNTIF(V:V,P452),P452,"")</f>
        <v/>
      </c>
      <c r="Y452" s="163" t="str">
        <f t="shared" ref="Y452:Y515" si="126">IF(X452&gt;$A$14,X452,"")</f>
        <v/>
      </c>
    </row>
    <row r="453" spans="1:25">
      <c r="A453" s="164" t="str">
        <f t="shared" ca="1" si="112"/>
        <v/>
      </c>
      <c r="B453" s="44" t="str">
        <f t="shared" ca="1" si="113"/>
        <v/>
      </c>
      <c r="C453" s="31" t="str">
        <f t="shared" ca="1" si="111"/>
        <v/>
      </c>
      <c r="D453" s="32" t="str">
        <f t="shared" ca="1" si="114"/>
        <v/>
      </c>
      <c r="E453" s="71" t="str">
        <f t="shared" ca="1" si="115"/>
        <v/>
      </c>
      <c r="F453" s="31" t="str">
        <f t="shared" ca="1" si="116"/>
        <v/>
      </c>
      <c r="G453" s="32" t="str">
        <f t="shared" ca="1" si="117"/>
        <v/>
      </c>
      <c r="H453" s="4" t="str">
        <f t="shared" ca="1" si="118"/>
        <v/>
      </c>
      <c r="I453" s="31" t="str">
        <f t="shared" ca="1" si="119"/>
        <v/>
      </c>
      <c r="J453" s="32" t="str">
        <f t="shared" ca="1" si="120"/>
        <v/>
      </c>
      <c r="K453" s="71" t="str">
        <f t="shared" ca="1" si="121"/>
        <v/>
      </c>
      <c r="L453" s="31" t="str">
        <f t="shared" ca="1" si="122"/>
        <v/>
      </c>
      <c r="M453" s="32" t="str">
        <f t="shared" ca="1" si="123"/>
        <v/>
      </c>
      <c r="N453" s="77" t="str">
        <f t="shared" ca="1" si="124"/>
        <v/>
      </c>
      <c r="X453" s="163" t="str">
        <f t="shared" si="125"/>
        <v/>
      </c>
      <c r="Y453" s="163" t="str">
        <f t="shared" si="126"/>
        <v/>
      </c>
    </row>
    <row r="454" spans="1:25">
      <c r="A454" s="164" t="str">
        <f t="shared" ca="1" si="112"/>
        <v/>
      </c>
      <c r="B454" s="44" t="str">
        <f t="shared" ca="1" si="113"/>
        <v/>
      </c>
      <c r="C454" s="31" t="str">
        <f t="shared" ca="1" si="111"/>
        <v/>
      </c>
      <c r="D454" s="32" t="str">
        <f t="shared" ca="1" si="114"/>
        <v/>
      </c>
      <c r="E454" s="71" t="str">
        <f t="shared" ca="1" si="115"/>
        <v/>
      </c>
      <c r="F454" s="31" t="str">
        <f t="shared" ca="1" si="116"/>
        <v/>
      </c>
      <c r="G454" s="32" t="str">
        <f t="shared" ca="1" si="117"/>
        <v/>
      </c>
      <c r="H454" s="4" t="str">
        <f t="shared" ca="1" si="118"/>
        <v/>
      </c>
      <c r="I454" s="31" t="str">
        <f t="shared" ca="1" si="119"/>
        <v/>
      </c>
      <c r="J454" s="32" t="str">
        <f t="shared" ca="1" si="120"/>
        <v/>
      </c>
      <c r="K454" s="71" t="str">
        <f t="shared" ca="1" si="121"/>
        <v/>
      </c>
      <c r="L454" s="31" t="str">
        <f t="shared" ca="1" si="122"/>
        <v/>
      </c>
      <c r="M454" s="32" t="str">
        <f t="shared" ca="1" si="123"/>
        <v/>
      </c>
      <c r="N454" s="77" t="str">
        <f t="shared" ca="1" si="124"/>
        <v/>
      </c>
      <c r="X454" s="163" t="str">
        <f t="shared" si="125"/>
        <v/>
      </c>
      <c r="Y454" s="163" t="str">
        <f t="shared" si="126"/>
        <v/>
      </c>
    </row>
    <row r="455" spans="1:25">
      <c r="A455" s="164" t="str">
        <f t="shared" ca="1" si="112"/>
        <v/>
      </c>
      <c r="B455" s="44" t="str">
        <f t="shared" ca="1" si="113"/>
        <v/>
      </c>
      <c r="C455" s="31" t="str">
        <f t="shared" ca="1" si="111"/>
        <v/>
      </c>
      <c r="D455" s="32" t="str">
        <f t="shared" ca="1" si="114"/>
        <v/>
      </c>
      <c r="E455" s="71" t="str">
        <f t="shared" ca="1" si="115"/>
        <v/>
      </c>
      <c r="F455" s="31" t="str">
        <f t="shared" ca="1" si="116"/>
        <v/>
      </c>
      <c r="G455" s="32" t="str">
        <f t="shared" ca="1" si="117"/>
        <v/>
      </c>
      <c r="H455" s="4" t="str">
        <f t="shared" ca="1" si="118"/>
        <v/>
      </c>
      <c r="I455" s="31" t="str">
        <f t="shared" ca="1" si="119"/>
        <v/>
      </c>
      <c r="J455" s="32" t="str">
        <f t="shared" ca="1" si="120"/>
        <v/>
      </c>
      <c r="K455" s="71" t="str">
        <f t="shared" ca="1" si="121"/>
        <v/>
      </c>
      <c r="L455" s="31" t="str">
        <f t="shared" ca="1" si="122"/>
        <v/>
      </c>
      <c r="M455" s="32" t="str">
        <f t="shared" ca="1" si="123"/>
        <v/>
      </c>
      <c r="N455" s="77" t="str">
        <f t="shared" ca="1" si="124"/>
        <v/>
      </c>
      <c r="X455" s="163" t="str">
        <f t="shared" si="125"/>
        <v/>
      </c>
      <c r="Y455" s="163" t="str">
        <f t="shared" si="126"/>
        <v/>
      </c>
    </row>
    <row r="456" spans="1:25">
      <c r="A456" s="164" t="str">
        <f t="shared" ca="1" si="112"/>
        <v/>
      </c>
      <c r="B456" s="44" t="str">
        <f t="shared" ca="1" si="113"/>
        <v/>
      </c>
      <c r="C456" s="31" t="str">
        <f t="shared" ca="1" si="111"/>
        <v/>
      </c>
      <c r="D456" s="32" t="str">
        <f t="shared" ca="1" si="114"/>
        <v/>
      </c>
      <c r="E456" s="71" t="str">
        <f t="shared" ca="1" si="115"/>
        <v/>
      </c>
      <c r="F456" s="31" t="str">
        <f t="shared" ca="1" si="116"/>
        <v/>
      </c>
      <c r="G456" s="32" t="str">
        <f t="shared" ca="1" si="117"/>
        <v/>
      </c>
      <c r="H456" s="4" t="str">
        <f t="shared" ca="1" si="118"/>
        <v/>
      </c>
      <c r="I456" s="31" t="str">
        <f t="shared" ca="1" si="119"/>
        <v/>
      </c>
      <c r="J456" s="32" t="str">
        <f t="shared" ca="1" si="120"/>
        <v/>
      </c>
      <c r="K456" s="71" t="str">
        <f t="shared" ca="1" si="121"/>
        <v/>
      </c>
      <c r="L456" s="31" t="str">
        <f t="shared" ca="1" si="122"/>
        <v/>
      </c>
      <c r="M456" s="32" t="str">
        <f t="shared" ca="1" si="123"/>
        <v/>
      </c>
      <c r="N456" s="77" t="str">
        <f t="shared" ca="1" si="124"/>
        <v/>
      </c>
      <c r="X456" s="163" t="str">
        <f t="shared" si="125"/>
        <v/>
      </c>
      <c r="Y456" s="163" t="str">
        <f t="shared" si="126"/>
        <v/>
      </c>
    </row>
    <row r="457" spans="1:25">
      <c r="A457" s="164" t="str">
        <f t="shared" ca="1" si="112"/>
        <v/>
      </c>
      <c r="B457" s="44" t="str">
        <f t="shared" ca="1" si="113"/>
        <v/>
      </c>
      <c r="C457" s="31" t="str">
        <f t="shared" ca="1" si="111"/>
        <v/>
      </c>
      <c r="D457" s="32" t="str">
        <f t="shared" ca="1" si="114"/>
        <v/>
      </c>
      <c r="E457" s="71" t="str">
        <f t="shared" ca="1" si="115"/>
        <v/>
      </c>
      <c r="F457" s="31" t="str">
        <f t="shared" ca="1" si="116"/>
        <v/>
      </c>
      <c r="G457" s="32" t="str">
        <f t="shared" ca="1" si="117"/>
        <v/>
      </c>
      <c r="H457" s="4" t="str">
        <f t="shared" ca="1" si="118"/>
        <v/>
      </c>
      <c r="I457" s="31" t="str">
        <f t="shared" ca="1" si="119"/>
        <v/>
      </c>
      <c r="J457" s="32" t="str">
        <f t="shared" ca="1" si="120"/>
        <v/>
      </c>
      <c r="K457" s="71" t="str">
        <f t="shared" ca="1" si="121"/>
        <v/>
      </c>
      <c r="L457" s="31" t="str">
        <f t="shared" ca="1" si="122"/>
        <v/>
      </c>
      <c r="M457" s="32" t="str">
        <f t="shared" ca="1" si="123"/>
        <v/>
      </c>
      <c r="N457" s="77" t="str">
        <f t="shared" ca="1" si="124"/>
        <v/>
      </c>
      <c r="X457" s="163" t="str">
        <f t="shared" si="125"/>
        <v/>
      </c>
      <c r="Y457" s="163" t="str">
        <f t="shared" si="126"/>
        <v/>
      </c>
    </row>
    <row r="458" spans="1:25">
      <c r="A458" s="164" t="str">
        <f t="shared" ca="1" si="112"/>
        <v/>
      </c>
      <c r="B458" s="44" t="str">
        <f t="shared" ca="1" si="113"/>
        <v/>
      </c>
      <c r="C458" s="31" t="str">
        <f t="shared" ca="1" si="111"/>
        <v/>
      </c>
      <c r="D458" s="32" t="str">
        <f t="shared" ca="1" si="114"/>
        <v/>
      </c>
      <c r="E458" s="71" t="str">
        <f t="shared" ca="1" si="115"/>
        <v/>
      </c>
      <c r="F458" s="31" t="str">
        <f t="shared" ca="1" si="116"/>
        <v/>
      </c>
      <c r="G458" s="32" t="str">
        <f t="shared" ca="1" si="117"/>
        <v/>
      </c>
      <c r="H458" s="4" t="str">
        <f t="shared" ca="1" si="118"/>
        <v/>
      </c>
      <c r="I458" s="31" t="str">
        <f t="shared" ca="1" si="119"/>
        <v/>
      </c>
      <c r="J458" s="32" t="str">
        <f t="shared" ca="1" si="120"/>
        <v/>
      </c>
      <c r="K458" s="71" t="str">
        <f t="shared" ca="1" si="121"/>
        <v/>
      </c>
      <c r="L458" s="31" t="str">
        <f t="shared" ca="1" si="122"/>
        <v/>
      </c>
      <c r="M458" s="32" t="str">
        <f t="shared" ca="1" si="123"/>
        <v/>
      </c>
      <c r="N458" s="77" t="str">
        <f t="shared" ca="1" si="124"/>
        <v/>
      </c>
      <c r="X458" s="163" t="str">
        <f t="shared" si="125"/>
        <v/>
      </c>
      <c r="Y458" s="163" t="str">
        <f t="shared" si="126"/>
        <v/>
      </c>
    </row>
    <row r="459" spans="1:25">
      <c r="A459" s="164" t="str">
        <f t="shared" ca="1" si="112"/>
        <v/>
      </c>
      <c r="B459" s="44" t="str">
        <f t="shared" ca="1" si="113"/>
        <v/>
      </c>
      <c r="C459" s="31" t="str">
        <f t="shared" ca="1" si="111"/>
        <v/>
      </c>
      <c r="D459" s="32" t="str">
        <f t="shared" ca="1" si="114"/>
        <v/>
      </c>
      <c r="E459" s="71" t="str">
        <f t="shared" ca="1" si="115"/>
        <v/>
      </c>
      <c r="F459" s="31" t="str">
        <f t="shared" ca="1" si="116"/>
        <v/>
      </c>
      <c r="G459" s="32" t="str">
        <f t="shared" ca="1" si="117"/>
        <v/>
      </c>
      <c r="H459" s="4" t="str">
        <f t="shared" ca="1" si="118"/>
        <v/>
      </c>
      <c r="I459" s="31" t="str">
        <f t="shared" ca="1" si="119"/>
        <v/>
      </c>
      <c r="J459" s="32" t="str">
        <f t="shared" ca="1" si="120"/>
        <v/>
      </c>
      <c r="K459" s="71" t="str">
        <f t="shared" ca="1" si="121"/>
        <v/>
      </c>
      <c r="L459" s="31" t="str">
        <f t="shared" ca="1" si="122"/>
        <v/>
      </c>
      <c r="M459" s="32" t="str">
        <f t="shared" ca="1" si="123"/>
        <v/>
      </c>
      <c r="N459" s="77" t="str">
        <f t="shared" ca="1" si="124"/>
        <v/>
      </c>
      <c r="X459" s="163" t="str">
        <f t="shared" si="125"/>
        <v/>
      </c>
      <c r="Y459" s="163" t="str">
        <f t="shared" si="126"/>
        <v/>
      </c>
    </row>
    <row r="460" spans="1:25">
      <c r="A460" s="164" t="str">
        <f t="shared" ca="1" si="112"/>
        <v/>
      </c>
      <c r="B460" s="44" t="str">
        <f t="shared" ca="1" si="113"/>
        <v/>
      </c>
      <c r="C460" s="31" t="str">
        <f t="shared" ca="1" si="111"/>
        <v/>
      </c>
      <c r="D460" s="32" t="str">
        <f t="shared" ca="1" si="114"/>
        <v/>
      </c>
      <c r="E460" s="71" t="str">
        <f t="shared" ca="1" si="115"/>
        <v/>
      </c>
      <c r="F460" s="31" t="str">
        <f t="shared" ca="1" si="116"/>
        <v/>
      </c>
      <c r="G460" s="32" t="str">
        <f t="shared" ca="1" si="117"/>
        <v/>
      </c>
      <c r="H460" s="4" t="str">
        <f t="shared" ca="1" si="118"/>
        <v/>
      </c>
      <c r="I460" s="31" t="str">
        <f t="shared" ca="1" si="119"/>
        <v/>
      </c>
      <c r="J460" s="32" t="str">
        <f t="shared" ca="1" si="120"/>
        <v/>
      </c>
      <c r="K460" s="71" t="str">
        <f t="shared" ca="1" si="121"/>
        <v/>
      </c>
      <c r="L460" s="31" t="str">
        <f t="shared" ca="1" si="122"/>
        <v/>
      </c>
      <c r="M460" s="32" t="str">
        <f t="shared" ca="1" si="123"/>
        <v/>
      </c>
      <c r="N460" s="77" t="str">
        <f t="shared" ca="1" si="124"/>
        <v/>
      </c>
      <c r="X460" s="163" t="str">
        <f t="shared" si="125"/>
        <v/>
      </c>
      <c r="Y460" s="163" t="str">
        <f t="shared" si="126"/>
        <v/>
      </c>
    </row>
    <row r="461" spans="1:25">
      <c r="A461" s="164" t="str">
        <f t="shared" ca="1" si="112"/>
        <v/>
      </c>
      <c r="B461" s="44" t="str">
        <f t="shared" ca="1" si="113"/>
        <v/>
      </c>
      <c r="C461" s="31" t="str">
        <f t="shared" ca="1" si="111"/>
        <v/>
      </c>
      <c r="D461" s="32" t="str">
        <f t="shared" ca="1" si="114"/>
        <v/>
      </c>
      <c r="E461" s="71" t="str">
        <f t="shared" ca="1" si="115"/>
        <v/>
      </c>
      <c r="F461" s="31" t="str">
        <f t="shared" ca="1" si="116"/>
        <v/>
      </c>
      <c r="G461" s="32" t="str">
        <f t="shared" ca="1" si="117"/>
        <v/>
      </c>
      <c r="H461" s="4" t="str">
        <f t="shared" ca="1" si="118"/>
        <v/>
      </c>
      <c r="I461" s="31" t="str">
        <f t="shared" ca="1" si="119"/>
        <v/>
      </c>
      <c r="J461" s="32" t="str">
        <f t="shared" ca="1" si="120"/>
        <v/>
      </c>
      <c r="K461" s="71" t="str">
        <f t="shared" ca="1" si="121"/>
        <v/>
      </c>
      <c r="L461" s="31" t="str">
        <f t="shared" ca="1" si="122"/>
        <v/>
      </c>
      <c r="M461" s="32" t="str">
        <f t="shared" ca="1" si="123"/>
        <v/>
      </c>
      <c r="N461" s="77" t="str">
        <f t="shared" ca="1" si="124"/>
        <v/>
      </c>
      <c r="X461" s="163" t="str">
        <f t="shared" si="125"/>
        <v/>
      </c>
      <c r="Y461" s="163" t="str">
        <f t="shared" si="126"/>
        <v/>
      </c>
    </row>
    <row r="462" spans="1:25">
      <c r="A462" s="164" t="str">
        <f t="shared" ca="1" si="112"/>
        <v/>
      </c>
      <c r="B462" s="44" t="str">
        <f t="shared" ca="1" si="113"/>
        <v/>
      </c>
      <c r="C462" s="31" t="str">
        <f t="shared" ca="1" si="111"/>
        <v/>
      </c>
      <c r="D462" s="32" t="str">
        <f t="shared" ca="1" si="114"/>
        <v/>
      </c>
      <c r="E462" s="71" t="str">
        <f t="shared" ca="1" si="115"/>
        <v/>
      </c>
      <c r="F462" s="31" t="str">
        <f t="shared" ca="1" si="116"/>
        <v/>
      </c>
      <c r="G462" s="32" t="str">
        <f t="shared" ca="1" si="117"/>
        <v/>
      </c>
      <c r="H462" s="4" t="str">
        <f t="shared" ca="1" si="118"/>
        <v/>
      </c>
      <c r="I462" s="31" t="str">
        <f t="shared" ca="1" si="119"/>
        <v/>
      </c>
      <c r="J462" s="32" t="str">
        <f t="shared" ca="1" si="120"/>
        <v/>
      </c>
      <c r="K462" s="71" t="str">
        <f t="shared" ca="1" si="121"/>
        <v/>
      </c>
      <c r="L462" s="31" t="str">
        <f t="shared" ca="1" si="122"/>
        <v/>
      </c>
      <c r="M462" s="32" t="str">
        <f t="shared" ca="1" si="123"/>
        <v/>
      </c>
      <c r="N462" s="77" t="str">
        <f t="shared" ca="1" si="124"/>
        <v/>
      </c>
      <c r="X462" s="163" t="str">
        <f t="shared" si="125"/>
        <v/>
      </c>
      <c r="Y462" s="163" t="str">
        <f t="shared" si="126"/>
        <v/>
      </c>
    </row>
    <row r="463" spans="1:25">
      <c r="A463" s="164" t="str">
        <f t="shared" ca="1" si="112"/>
        <v/>
      </c>
      <c r="B463" s="44" t="str">
        <f t="shared" ca="1" si="113"/>
        <v/>
      </c>
      <c r="C463" s="31" t="str">
        <f t="shared" ca="1" si="111"/>
        <v/>
      </c>
      <c r="D463" s="32" t="str">
        <f t="shared" ca="1" si="114"/>
        <v/>
      </c>
      <c r="E463" s="71" t="str">
        <f t="shared" ca="1" si="115"/>
        <v/>
      </c>
      <c r="F463" s="31" t="str">
        <f t="shared" ca="1" si="116"/>
        <v/>
      </c>
      <c r="G463" s="32" t="str">
        <f t="shared" ca="1" si="117"/>
        <v/>
      </c>
      <c r="H463" s="4" t="str">
        <f t="shared" ca="1" si="118"/>
        <v/>
      </c>
      <c r="I463" s="31" t="str">
        <f t="shared" ca="1" si="119"/>
        <v/>
      </c>
      <c r="J463" s="32" t="str">
        <f t="shared" ca="1" si="120"/>
        <v/>
      </c>
      <c r="K463" s="71" t="str">
        <f t="shared" ca="1" si="121"/>
        <v/>
      </c>
      <c r="L463" s="31" t="str">
        <f t="shared" ca="1" si="122"/>
        <v/>
      </c>
      <c r="M463" s="32" t="str">
        <f t="shared" ca="1" si="123"/>
        <v/>
      </c>
      <c r="N463" s="77" t="str">
        <f t="shared" ca="1" si="124"/>
        <v/>
      </c>
      <c r="X463" s="163" t="str">
        <f t="shared" si="125"/>
        <v/>
      </c>
      <c r="Y463" s="163" t="str">
        <f t="shared" si="126"/>
        <v/>
      </c>
    </row>
    <row r="464" spans="1:25">
      <c r="A464" s="164" t="str">
        <f t="shared" ca="1" si="112"/>
        <v/>
      </c>
      <c r="B464" s="44" t="str">
        <f t="shared" ca="1" si="113"/>
        <v/>
      </c>
      <c r="C464" s="31" t="str">
        <f t="shared" ref="C464:C527" ca="1" si="127">IF(ISERROR(B464-2),"",(B464-$B$14)/100*$B$5)</f>
        <v/>
      </c>
      <c r="D464" s="32" t="str">
        <f t="shared" ca="1" si="114"/>
        <v/>
      </c>
      <c r="E464" s="71" t="str">
        <f t="shared" ca="1" si="115"/>
        <v/>
      </c>
      <c r="F464" s="31" t="str">
        <f t="shared" ca="1" si="116"/>
        <v/>
      </c>
      <c r="G464" s="32" t="str">
        <f t="shared" ca="1" si="117"/>
        <v/>
      </c>
      <c r="H464" s="4" t="str">
        <f t="shared" ca="1" si="118"/>
        <v/>
      </c>
      <c r="I464" s="31" t="str">
        <f t="shared" ca="1" si="119"/>
        <v/>
      </c>
      <c r="J464" s="32" t="str">
        <f t="shared" ca="1" si="120"/>
        <v/>
      </c>
      <c r="K464" s="71" t="str">
        <f t="shared" ca="1" si="121"/>
        <v/>
      </c>
      <c r="L464" s="31" t="str">
        <f t="shared" ca="1" si="122"/>
        <v/>
      </c>
      <c r="M464" s="32" t="str">
        <f t="shared" ca="1" si="123"/>
        <v/>
      </c>
      <c r="N464" s="77" t="str">
        <f t="shared" ca="1" si="124"/>
        <v/>
      </c>
      <c r="X464" s="163" t="str">
        <f t="shared" si="125"/>
        <v/>
      </c>
      <c r="Y464" s="163" t="str">
        <f t="shared" si="126"/>
        <v/>
      </c>
    </row>
    <row r="465" spans="1:25">
      <c r="A465" s="164" t="str">
        <f t="shared" ca="1" si="112"/>
        <v/>
      </c>
      <c r="B465" s="44" t="str">
        <f t="shared" ca="1" si="113"/>
        <v/>
      </c>
      <c r="C465" s="31" t="str">
        <f t="shared" ca="1" si="127"/>
        <v/>
      </c>
      <c r="D465" s="32" t="str">
        <f t="shared" ca="1" si="114"/>
        <v/>
      </c>
      <c r="E465" s="71" t="str">
        <f t="shared" ca="1" si="115"/>
        <v/>
      </c>
      <c r="F465" s="31" t="str">
        <f t="shared" ca="1" si="116"/>
        <v/>
      </c>
      <c r="G465" s="32" t="str">
        <f t="shared" ca="1" si="117"/>
        <v/>
      </c>
      <c r="H465" s="4" t="str">
        <f t="shared" ca="1" si="118"/>
        <v/>
      </c>
      <c r="I465" s="31" t="str">
        <f t="shared" ca="1" si="119"/>
        <v/>
      </c>
      <c r="J465" s="32" t="str">
        <f t="shared" ca="1" si="120"/>
        <v/>
      </c>
      <c r="K465" s="71" t="str">
        <f t="shared" ca="1" si="121"/>
        <v/>
      </c>
      <c r="L465" s="31" t="str">
        <f t="shared" ca="1" si="122"/>
        <v/>
      </c>
      <c r="M465" s="32" t="str">
        <f t="shared" ca="1" si="123"/>
        <v/>
      </c>
      <c r="N465" s="77" t="str">
        <f t="shared" ca="1" si="124"/>
        <v/>
      </c>
      <c r="X465" s="163" t="str">
        <f t="shared" si="125"/>
        <v/>
      </c>
      <c r="Y465" s="163" t="str">
        <f t="shared" si="126"/>
        <v/>
      </c>
    </row>
    <row r="466" spans="1:25">
      <c r="A466" s="164" t="str">
        <f t="shared" ca="1" si="112"/>
        <v/>
      </c>
      <c r="B466" s="44" t="str">
        <f t="shared" ca="1" si="113"/>
        <v/>
      </c>
      <c r="C466" s="31" t="str">
        <f t="shared" ca="1" si="127"/>
        <v/>
      </c>
      <c r="D466" s="32" t="str">
        <f t="shared" ca="1" si="114"/>
        <v/>
      </c>
      <c r="E466" s="71" t="str">
        <f t="shared" ca="1" si="115"/>
        <v/>
      </c>
      <c r="F466" s="31" t="str">
        <f t="shared" ca="1" si="116"/>
        <v/>
      </c>
      <c r="G466" s="32" t="str">
        <f t="shared" ca="1" si="117"/>
        <v/>
      </c>
      <c r="H466" s="4" t="str">
        <f t="shared" ca="1" si="118"/>
        <v/>
      </c>
      <c r="I466" s="31" t="str">
        <f t="shared" ca="1" si="119"/>
        <v/>
      </c>
      <c r="J466" s="32" t="str">
        <f t="shared" ca="1" si="120"/>
        <v/>
      </c>
      <c r="K466" s="71" t="str">
        <f t="shared" ca="1" si="121"/>
        <v/>
      </c>
      <c r="L466" s="31" t="str">
        <f t="shared" ca="1" si="122"/>
        <v/>
      </c>
      <c r="M466" s="32" t="str">
        <f t="shared" ca="1" si="123"/>
        <v/>
      </c>
      <c r="N466" s="77" t="str">
        <f t="shared" ca="1" si="124"/>
        <v/>
      </c>
      <c r="X466" s="163" t="str">
        <f t="shared" si="125"/>
        <v/>
      </c>
      <c r="Y466" s="163" t="str">
        <f t="shared" si="126"/>
        <v/>
      </c>
    </row>
    <row r="467" spans="1:25">
      <c r="A467" s="164" t="str">
        <f t="shared" ca="1" si="112"/>
        <v/>
      </c>
      <c r="B467" s="44" t="str">
        <f t="shared" ca="1" si="113"/>
        <v/>
      </c>
      <c r="C467" s="31" t="str">
        <f t="shared" ca="1" si="127"/>
        <v/>
      </c>
      <c r="D467" s="32" t="str">
        <f t="shared" ca="1" si="114"/>
        <v/>
      </c>
      <c r="E467" s="71" t="str">
        <f t="shared" ca="1" si="115"/>
        <v/>
      </c>
      <c r="F467" s="31" t="str">
        <f t="shared" ca="1" si="116"/>
        <v/>
      </c>
      <c r="G467" s="32" t="str">
        <f t="shared" ca="1" si="117"/>
        <v/>
      </c>
      <c r="H467" s="4" t="str">
        <f t="shared" ca="1" si="118"/>
        <v/>
      </c>
      <c r="I467" s="31" t="str">
        <f t="shared" ca="1" si="119"/>
        <v/>
      </c>
      <c r="J467" s="32" t="str">
        <f t="shared" ca="1" si="120"/>
        <v/>
      </c>
      <c r="K467" s="71" t="str">
        <f t="shared" ca="1" si="121"/>
        <v/>
      </c>
      <c r="L467" s="31" t="str">
        <f t="shared" ca="1" si="122"/>
        <v/>
      </c>
      <c r="M467" s="32" t="str">
        <f t="shared" ca="1" si="123"/>
        <v/>
      </c>
      <c r="N467" s="77" t="str">
        <f t="shared" ca="1" si="124"/>
        <v/>
      </c>
      <c r="X467" s="163" t="str">
        <f t="shared" si="125"/>
        <v/>
      </c>
      <c r="Y467" s="163" t="str">
        <f t="shared" si="126"/>
        <v/>
      </c>
    </row>
    <row r="468" spans="1:25">
      <c r="A468" s="164" t="str">
        <f t="shared" ca="1" si="112"/>
        <v/>
      </c>
      <c r="B468" s="44" t="str">
        <f t="shared" ca="1" si="113"/>
        <v/>
      </c>
      <c r="C468" s="31" t="str">
        <f t="shared" ca="1" si="127"/>
        <v/>
      </c>
      <c r="D468" s="32" t="str">
        <f t="shared" ca="1" si="114"/>
        <v/>
      </c>
      <c r="E468" s="71" t="str">
        <f t="shared" ca="1" si="115"/>
        <v/>
      </c>
      <c r="F468" s="31" t="str">
        <f t="shared" ca="1" si="116"/>
        <v/>
      </c>
      <c r="G468" s="32" t="str">
        <f t="shared" ca="1" si="117"/>
        <v/>
      </c>
      <c r="H468" s="4" t="str">
        <f t="shared" ca="1" si="118"/>
        <v/>
      </c>
      <c r="I468" s="31" t="str">
        <f t="shared" ca="1" si="119"/>
        <v/>
      </c>
      <c r="J468" s="32" t="str">
        <f t="shared" ca="1" si="120"/>
        <v/>
      </c>
      <c r="K468" s="71" t="str">
        <f t="shared" ca="1" si="121"/>
        <v/>
      </c>
      <c r="L468" s="31" t="str">
        <f t="shared" ca="1" si="122"/>
        <v/>
      </c>
      <c r="M468" s="32" t="str">
        <f t="shared" ca="1" si="123"/>
        <v/>
      </c>
      <c r="N468" s="77" t="str">
        <f t="shared" ca="1" si="124"/>
        <v/>
      </c>
      <c r="X468" s="163" t="str">
        <f t="shared" si="125"/>
        <v/>
      </c>
      <c r="Y468" s="163" t="str">
        <f t="shared" si="126"/>
        <v/>
      </c>
    </row>
    <row r="469" spans="1:25">
      <c r="A469" s="164" t="str">
        <f t="shared" ca="1" si="112"/>
        <v/>
      </c>
      <c r="B469" s="44" t="str">
        <f t="shared" ca="1" si="113"/>
        <v/>
      </c>
      <c r="C469" s="31" t="str">
        <f t="shared" ca="1" si="127"/>
        <v/>
      </c>
      <c r="D469" s="32" t="str">
        <f t="shared" ca="1" si="114"/>
        <v/>
      </c>
      <c r="E469" s="71" t="str">
        <f t="shared" ca="1" si="115"/>
        <v/>
      </c>
      <c r="F469" s="31" t="str">
        <f t="shared" ca="1" si="116"/>
        <v/>
      </c>
      <c r="G469" s="32" t="str">
        <f t="shared" ca="1" si="117"/>
        <v/>
      </c>
      <c r="H469" s="4" t="str">
        <f t="shared" ca="1" si="118"/>
        <v/>
      </c>
      <c r="I469" s="31" t="str">
        <f t="shared" ca="1" si="119"/>
        <v/>
      </c>
      <c r="J469" s="32" t="str">
        <f t="shared" ca="1" si="120"/>
        <v/>
      </c>
      <c r="K469" s="71" t="str">
        <f t="shared" ca="1" si="121"/>
        <v/>
      </c>
      <c r="L469" s="31" t="str">
        <f t="shared" ca="1" si="122"/>
        <v/>
      </c>
      <c r="M469" s="32" t="str">
        <f t="shared" ca="1" si="123"/>
        <v/>
      </c>
      <c r="N469" s="77" t="str">
        <f t="shared" ca="1" si="124"/>
        <v/>
      </c>
      <c r="X469" s="163" t="str">
        <f t="shared" si="125"/>
        <v/>
      </c>
      <c r="Y469" s="163" t="str">
        <f t="shared" si="126"/>
        <v/>
      </c>
    </row>
    <row r="470" spans="1:25">
      <c r="A470" s="164" t="str">
        <f t="shared" ca="1" si="112"/>
        <v/>
      </c>
      <c r="B470" s="44" t="str">
        <f t="shared" ca="1" si="113"/>
        <v/>
      </c>
      <c r="C470" s="31" t="str">
        <f t="shared" ca="1" si="127"/>
        <v/>
      </c>
      <c r="D470" s="32" t="str">
        <f t="shared" ca="1" si="114"/>
        <v/>
      </c>
      <c r="E470" s="71" t="str">
        <f t="shared" ca="1" si="115"/>
        <v/>
      </c>
      <c r="F470" s="31" t="str">
        <f t="shared" ca="1" si="116"/>
        <v/>
      </c>
      <c r="G470" s="32" t="str">
        <f t="shared" ca="1" si="117"/>
        <v/>
      </c>
      <c r="H470" s="4" t="str">
        <f t="shared" ca="1" si="118"/>
        <v/>
      </c>
      <c r="I470" s="31" t="str">
        <f t="shared" ca="1" si="119"/>
        <v/>
      </c>
      <c r="J470" s="32" t="str">
        <f t="shared" ca="1" si="120"/>
        <v/>
      </c>
      <c r="K470" s="71" t="str">
        <f t="shared" ca="1" si="121"/>
        <v/>
      </c>
      <c r="L470" s="31" t="str">
        <f t="shared" ca="1" si="122"/>
        <v/>
      </c>
      <c r="M470" s="32" t="str">
        <f t="shared" ca="1" si="123"/>
        <v/>
      </c>
      <c r="N470" s="77" t="str">
        <f t="shared" ca="1" si="124"/>
        <v/>
      </c>
      <c r="X470" s="163" t="str">
        <f t="shared" si="125"/>
        <v/>
      </c>
      <c r="Y470" s="163" t="str">
        <f t="shared" si="126"/>
        <v/>
      </c>
    </row>
    <row r="471" spans="1:25">
      <c r="A471" s="164" t="str">
        <f t="shared" ca="1" si="112"/>
        <v/>
      </c>
      <c r="B471" s="44" t="str">
        <f t="shared" ca="1" si="113"/>
        <v/>
      </c>
      <c r="C471" s="31" t="str">
        <f t="shared" ca="1" si="127"/>
        <v/>
      </c>
      <c r="D471" s="32" t="str">
        <f t="shared" ca="1" si="114"/>
        <v/>
      </c>
      <c r="E471" s="71" t="str">
        <f t="shared" ca="1" si="115"/>
        <v/>
      </c>
      <c r="F471" s="31" t="str">
        <f t="shared" ca="1" si="116"/>
        <v/>
      </c>
      <c r="G471" s="32" t="str">
        <f t="shared" ca="1" si="117"/>
        <v/>
      </c>
      <c r="H471" s="4" t="str">
        <f t="shared" ca="1" si="118"/>
        <v/>
      </c>
      <c r="I471" s="31" t="str">
        <f t="shared" ca="1" si="119"/>
        <v/>
      </c>
      <c r="J471" s="32" t="str">
        <f t="shared" ca="1" si="120"/>
        <v/>
      </c>
      <c r="K471" s="71" t="str">
        <f t="shared" ca="1" si="121"/>
        <v/>
      </c>
      <c r="L471" s="31" t="str">
        <f t="shared" ca="1" si="122"/>
        <v/>
      </c>
      <c r="M471" s="32" t="str">
        <f t="shared" ca="1" si="123"/>
        <v/>
      </c>
      <c r="N471" s="77" t="str">
        <f t="shared" ca="1" si="124"/>
        <v/>
      </c>
      <c r="X471" s="163" t="str">
        <f t="shared" si="125"/>
        <v/>
      </c>
      <c r="Y471" s="163" t="str">
        <f t="shared" si="126"/>
        <v/>
      </c>
    </row>
    <row r="472" spans="1:25">
      <c r="A472" s="164" t="str">
        <f t="shared" ca="1" si="112"/>
        <v/>
      </c>
      <c r="B472" s="44" t="str">
        <f t="shared" ca="1" si="113"/>
        <v/>
      </c>
      <c r="C472" s="31" t="str">
        <f t="shared" ca="1" si="127"/>
        <v/>
      </c>
      <c r="D472" s="32" t="str">
        <f t="shared" ca="1" si="114"/>
        <v/>
      </c>
      <c r="E472" s="71" t="str">
        <f t="shared" ca="1" si="115"/>
        <v/>
      </c>
      <c r="F472" s="31" t="str">
        <f t="shared" ca="1" si="116"/>
        <v/>
      </c>
      <c r="G472" s="32" t="str">
        <f t="shared" ca="1" si="117"/>
        <v/>
      </c>
      <c r="H472" s="4" t="str">
        <f t="shared" ca="1" si="118"/>
        <v/>
      </c>
      <c r="I472" s="31" t="str">
        <f t="shared" ca="1" si="119"/>
        <v/>
      </c>
      <c r="J472" s="32" t="str">
        <f t="shared" ca="1" si="120"/>
        <v/>
      </c>
      <c r="K472" s="71" t="str">
        <f t="shared" ca="1" si="121"/>
        <v/>
      </c>
      <c r="L472" s="31" t="str">
        <f t="shared" ca="1" si="122"/>
        <v/>
      </c>
      <c r="M472" s="32" t="str">
        <f t="shared" ca="1" si="123"/>
        <v/>
      </c>
      <c r="N472" s="77" t="str">
        <f t="shared" ca="1" si="124"/>
        <v/>
      </c>
      <c r="X472" s="163" t="str">
        <f t="shared" si="125"/>
        <v/>
      </c>
      <c r="Y472" s="163" t="str">
        <f t="shared" si="126"/>
        <v/>
      </c>
    </row>
    <row r="473" spans="1:25">
      <c r="A473" s="164" t="str">
        <f t="shared" ca="1" si="112"/>
        <v/>
      </c>
      <c r="B473" s="44" t="str">
        <f t="shared" ca="1" si="113"/>
        <v/>
      </c>
      <c r="C473" s="31" t="str">
        <f t="shared" ca="1" si="127"/>
        <v/>
      </c>
      <c r="D473" s="32" t="str">
        <f t="shared" ca="1" si="114"/>
        <v/>
      </c>
      <c r="E473" s="71" t="str">
        <f t="shared" ca="1" si="115"/>
        <v/>
      </c>
      <c r="F473" s="31" t="str">
        <f t="shared" ca="1" si="116"/>
        <v/>
      </c>
      <c r="G473" s="32" t="str">
        <f t="shared" ca="1" si="117"/>
        <v/>
      </c>
      <c r="H473" s="4" t="str">
        <f t="shared" ca="1" si="118"/>
        <v/>
      </c>
      <c r="I473" s="31" t="str">
        <f t="shared" ca="1" si="119"/>
        <v/>
      </c>
      <c r="J473" s="32" t="str">
        <f t="shared" ca="1" si="120"/>
        <v/>
      </c>
      <c r="K473" s="71" t="str">
        <f t="shared" ca="1" si="121"/>
        <v/>
      </c>
      <c r="L473" s="31" t="str">
        <f t="shared" ca="1" si="122"/>
        <v/>
      </c>
      <c r="M473" s="32" t="str">
        <f t="shared" ca="1" si="123"/>
        <v/>
      </c>
      <c r="N473" s="77" t="str">
        <f t="shared" ca="1" si="124"/>
        <v/>
      </c>
      <c r="X473" s="163" t="str">
        <f t="shared" si="125"/>
        <v/>
      </c>
      <c r="Y473" s="163" t="str">
        <f t="shared" si="126"/>
        <v/>
      </c>
    </row>
    <row r="474" spans="1:25">
      <c r="A474" s="164" t="str">
        <f t="shared" ca="1" si="112"/>
        <v/>
      </c>
      <c r="B474" s="44" t="str">
        <f t="shared" ca="1" si="113"/>
        <v/>
      </c>
      <c r="C474" s="31" t="str">
        <f t="shared" ca="1" si="127"/>
        <v/>
      </c>
      <c r="D474" s="32" t="str">
        <f t="shared" ca="1" si="114"/>
        <v/>
      </c>
      <c r="E474" s="71" t="str">
        <f t="shared" ca="1" si="115"/>
        <v/>
      </c>
      <c r="F474" s="31" t="str">
        <f t="shared" ca="1" si="116"/>
        <v/>
      </c>
      <c r="G474" s="32" t="str">
        <f t="shared" ca="1" si="117"/>
        <v/>
      </c>
      <c r="H474" s="4" t="str">
        <f t="shared" ca="1" si="118"/>
        <v/>
      </c>
      <c r="I474" s="31" t="str">
        <f t="shared" ca="1" si="119"/>
        <v/>
      </c>
      <c r="J474" s="32" t="str">
        <f t="shared" ca="1" si="120"/>
        <v/>
      </c>
      <c r="K474" s="71" t="str">
        <f t="shared" ca="1" si="121"/>
        <v/>
      </c>
      <c r="L474" s="31" t="str">
        <f t="shared" ca="1" si="122"/>
        <v/>
      </c>
      <c r="M474" s="32" t="str">
        <f t="shared" ca="1" si="123"/>
        <v/>
      </c>
      <c r="N474" s="77" t="str">
        <f t="shared" ca="1" si="124"/>
        <v/>
      </c>
      <c r="X474" s="163" t="str">
        <f t="shared" si="125"/>
        <v/>
      </c>
      <c r="Y474" s="163" t="str">
        <f t="shared" si="126"/>
        <v/>
      </c>
    </row>
    <row r="475" spans="1:25">
      <c r="A475" s="164" t="str">
        <f t="shared" ca="1" si="112"/>
        <v/>
      </c>
      <c r="B475" s="44" t="str">
        <f t="shared" ca="1" si="113"/>
        <v/>
      </c>
      <c r="C475" s="31" t="str">
        <f t="shared" ca="1" si="127"/>
        <v/>
      </c>
      <c r="D475" s="32" t="str">
        <f t="shared" ca="1" si="114"/>
        <v/>
      </c>
      <c r="E475" s="71" t="str">
        <f t="shared" ca="1" si="115"/>
        <v/>
      </c>
      <c r="F475" s="31" t="str">
        <f t="shared" ca="1" si="116"/>
        <v/>
      </c>
      <c r="G475" s="32" t="str">
        <f t="shared" ca="1" si="117"/>
        <v/>
      </c>
      <c r="H475" s="4" t="str">
        <f t="shared" ca="1" si="118"/>
        <v/>
      </c>
      <c r="I475" s="31" t="str">
        <f t="shared" ca="1" si="119"/>
        <v/>
      </c>
      <c r="J475" s="32" t="str">
        <f t="shared" ca="1" si="120"/>
        <v/>
      </c>
      <c r="K475" s="71" t="str">
        <f t="shared" ca="1" si="121"/>
        <v/>
      </c>
      <c r="L475" s="31" t="str">
        <f t="shared" ca="1" si="122"/>
        <v/>
      </c>
      <c r="M475" s="32" t="str">
        <f t="shared" ca="1" si="123"/>
        <v/>
      </c>
      <c r="N475" s="77" t="str">
        <f t="shared" ca="1" si="124"/>
        <v/>
      </c>
      <c r="X475" s="163" t="str">
        <f t="shared" si="125"/>
        <v/>
      </c>
      <c r="Y475" s="163" t="str">
        <f t="shared" si="126"/>
        <v/>
      </c>
    </row>
    <row r="476" spans="1:25">
      <c r="A476" s="164" t="str">
        <f t="shared" ca="1" si="112"/>
        <v/>
      </c>
      <c r="B476" s="44" t="str">
        <f t="shared" ca="1" si="113"/>
        <v/>
      </c>
      <c r="C476" s="31" t="str">
        <f t="shared" ca="1" si="127"/>
        <v/>
      </c>
      <c r="D476" s="32" t="str">
        <f t="shared" ca="1" si="114"/>
        <v/>
      </c>
      <c r="E476" s="71" t="str">
        <f t="shared" ca="1" si="115"/>
        <v/>
      </c>
      <c r="F476" s="31" t="str">
        <f t="shared" ca="1" si="116"/>
        <v/>
      </c>
      <c r="G476" s="32" t="str">
        <f t="shared" ca="1" si="117"/>
        <v/>
      </c>
      <c r="H476" s="4" t="str">
        <f t="shared" ca="1" si="118"/>
        <v/>
      </c>
      <c r="I476" s="31" t="str">
        <f t="shared" ca="1" si="119"/>
        <v/>
      </c>
      <c r="J476" s="32" t="str">
        <f t="shared" ca="1" si="120"/>
        <v/>
      </c>
      <c r="K476" s="71" t="str">
        <f t="shared" ca="1" si="121"/>
        <v/>
      </c>
      <c r="L476" s="31" t="str">
        <f t="shared" ca="1" si="122"/>
        <v/>
      </c>
      <c r="M476" s="32" t="str">
        <f t="shared" ca="1" si="123"/>
        <v/>
      </c>
      <c r="N476" s="77" t="str">
        <f t="shared" ca="1" si="124"/>
        <v/>
      </c>
      <c r="X476" s="163" t="str">
        <f t="shared" si="125"/>
        <v/>
      </c>
      <c r="Y476" s="163" t="str">
        <f t="shared" si="126"/>
        <v/>
      </c>
    </row>
    <row r="477" spans="1:25">
      <c r="A477" s="164" t="str">
        <f t="shared" ca="1" si="112"/>
        <v/>
      </c>
      <c r="B477" s="44" t="str">
        <f t="shared" ca="1" si="113"/>
        <v/>
      </c>
      <c r="C477" s="31" t="str">
        <f t="shared" ca="1" si="127"/>
        <v/>
      </c>
      <c r="D477" s="32" t="str">
        <f t="shared" ca="1" si="114"/>
        <v/>
      </c>
      <c r="E477" s="71" t="str">
        <f t="shared" ca="1" si="115"/>
        <v/>
      </c>
      <c r="F477" s="31" t="str">
        <f t="shared" ca="1" si="116"/>
        <v/>
      </c>
      <c r="G477" s="32" t="str">
        <f t="shared" ca="1" si="117"/>
        <v/>
      </c>
      <c r="H477" s="4" t="str">
        <f t="shared" ca="1" si="118"/>
        <v/>
      </c>
      <c r="I477" s="31" t="str">
        <f t="shared" ca="1" si="119"/>
        <v/>
      </c>
      <c r="J477" s="32" t="str">
        <f t="shared" ca="1" si="120"/>
        <v/>
      </c>
      <c r="K477" s="71" t="str">
        <f t="shared" ca="1" si="121"/>
        <v/>
      </c>
      <c r="L477" s="31" t="str">
        <f t="shared" ca="1" si="122"/>
        <v/>
      </c>
      <c r="M477" s="32" t="str">
        <f t="shared" ca="1" si="123"/>
        <v/>
      </c>
      <c r="N477" s="77" t="str">
        <f t="shared" ca="1" si="124"/>
        <v/>
      </c>
      <c r="X477" s="163" t="str">
        <f t="shared" si="125"/>
        <v/>
      </c>
      <c r="Y477" s="163" t="str">
        <f t="shared" si="126"/>
        <v/>
      </c>
    </row>
    <row r="478" spans="1:25">
      <c r="A478" s="164" t="str">
        <f t="shared" ca="1" si="112"/>
        <v/>
      </c>
      <c r="B478" s="44" t="str">
        <f t="shared" ca="1" si="113"/>
        <v/>
      </c>
      <c r="C478" s="31" t="str">
        <f t="shared" ca="1" si="127"/>
        <v/>
      </c>
      <c r="D478" s="32" t="str">
        <f t="shared" ca="1" si="114"/>
        <v/>
      </c>
      <c r="E478" s="71" t="str">
        <f t="shared" ca="1" si="115"/>
        <v/>
      </c>
      <c r="F478" s="31" t="str">
        <f t="shared" ca="1" si="116"/>
        <v/>
      </c>
      <c r="G478" s="32" t="str">
        <f t="shared" ca="1" si="117"/>
        <v/>
      </c>
      <c r="H478" s="4" t="str">
        <f t="shared" ca="1" si="118"/>
        <v/>
      </c>
      <c r="I478" s="31" t="str">
        <f t="shared" ca="1" si="119"/>
        <v/>
      </c>
      <c r="J478" s="32" t="str">
        <f t="shared" ca="1" si="120"/>
        <v/>
      </c>
      <c r="K478" s="71" t="str">
        <f t="shared" ca="1" si="121"/>
        <v/>
      </c>
      <c r="L478" s="31" t="str">
        <f t="shared" ca="1" si="122"/>
        <v/>
      </c>
      <c r="M478" s="32" t="str">
        <f t="shared" ca="1" si="123"/>
        <v/>
      </c>
      <c r="N478" s="77" t="str">
        <f t="shared" ca="1" si="124"/>
        <v/>
      </c>
      <c r="X478" s="163" t="str">
        <f t="shared" si="125"/>
        <v/>
      </c>
      <c r="Y478" s="163" t="str">
        <f t="shared" si="126"/>
        <v/>
      </c>
    </row>
    <row r="479" spans="1:25">
      <c r="A479" s="164" t="str">
        <f t="shared" ca="1" si="112"/>
        <v/>
      </c>
      <c r="B479" s="44" t="str">
        <f t="shared" ca="1" si="113"/>
        <v/>
      </c>
      <c r="C479" s="31" t="str">
        <f t="shared" ca="1" si="127"/>
        <v/>
      </c>
      <c r="D479" s="32" t="str">
        <f t="shared" ca="1" si="114"/>
        <v/>
      </c>
      <c r="E479" s="71" t="str">
        <f t="shared" ca="1" si="115"/>
        <v/>
      </c>
      <c r="F479" s="31" t="str">
        <f t="shared" ca="1" si="116"/>
        <v/>
      </c>
      <c r="G479" s="32" t="str">
        <f t="shared" ca="1" si="117"/>
        <v/>
      </c>
      <c r="H479" s="4" t="str">
        <f t="shared" ca="1" si="118"/>
        <v/>
      </c>
      <c r="I479" s="31" t="str">
        <f t="shared" ca="1" si="119"/>
        <v/>
      </c>
      <c r="J479" s="32" t="str">
        <f t="shared" ca="1" si="120"/>
        <v/>
      </c>
      <c r="K479" s="71" t="str">
        <f t="shared" ca="1" si="121"/>
        <v/>
      </c>
      <c r="L479" s="31" t="str">
        <f t="shared" ca="1" si="122"/>
        <v/>
      </c>
      <c r="M479" s="32" t="str">
        <f t="shared" ca="1" si="123"/>
        <v/>
      </c>
      <c r="N479" s="77" t="str">
        <f t="shared" ca="1" si="124"/>
        <v/>
      </c>
      <c r="X479" s="163" t="str">
        <f t="shared" si="125"/>
        <v/>
      </c>
      <c r="Y479" s="163" t="str">
        <f t="shared" si="126"/>
        <v/>
      </c>
    </row>
    <row r="480" spans="1:25">
      <c r="A480" s="164" t="str">
        <f t="shared" ca="1" si="112"/>
        <v/>
      </c>
      <c r="B480" s="44" t="str">
        <f t="shared" ca="1" si="113"/>
        <v/>
      </c>
      <c r="C480" s="31" t="str">
        <f t="shared" ca="1" si="127"/>
        <v/>
      </c>
      <c r="D480" s="32" t="str">
        <f t="shared" ca="1" si="114"/>
        <v/>
      </c>
      <c r="E480" s="71" t="str">
        <f t="shared" ca="1" si="115"/>
        <v/>
      </c>
      <c r="F480" s="31" t="str">
        <f t="shared" ca="1" si="116"/>
        <v/>
      </c>
      <c r="G480" s="32" t="str">
        <f t="shared" ca="1" si="117"/>
        <v/>
      </c>
      <c r="H480" s="4" t="str">
        <f t="shared" ca="1" si="118"/>
        <v/>
      </c>
      <c r="I480" s="31" t="str">
        <f t="shared" ca="1" si="119"/>
        <v/>
      </c>
      <c r="J480" s="32" t="str">
        <f t="shared" ca="1" si="120"/>
        <v/>
      </c>
      <c r="K480" s="71" t="str">
        <f t="shared" ca="1" si="121"/>
        <v/>
      </c>
      <c r="L480" s="31" t="str">
        <f t="shared" ca="1" si="122"/>
        <v/>
      </c>
      <c r="M480" s="32" t="str">
        <f t="shared" ca="1" si="123"/>
        <v/>
      </c>
      <c r="N480" s="77" t="str">
        <f t="shared" ca="1" si="124"/>
        <v/>
      </c>
      <c r="X480" s="163" t="str">
        <f t="shared" si="125"/>
        <v/>
      </c>
      <c r="Y480" s="163" t="str">
        <f t="shared" si="126"/>
        <v/>
      </c>
    </row>
    <row r="481" spans="1:25">
      <c r="A481" s="164" t="str">
        <f t="shared" ca="1" si="112"/>
        <v/>
      </c>
      <c r="B481" s="44" t="str">
        <f t="shared" ca="1" si="113"/>
        <v/>
      </c>
      <c r="C481" s="31" t="str">
        <f t="shared" ca="1" si="127"/>
        <v/>
      </c>
      <c r="D481" s="32" t="str">
        <f t="shared" ca="1" si="114"/>
        <v/>
      </c>
      <c r="E481" s="71" t="str">
        <f t="shared" ca="1" si="115"/>
        <v/>
      </c>
      <c r="F481" s="31" t="str">
        <f t="shared" ca="1" si="116"/>
        <v/>
      </c>
      <c r="G481" s="32" t="str">
        <f t="shared" ca="1" si="117"/>
        <v/>
      </c>
      <c r="H481" s="4" t="str">
        <f t="shared" ca="1" si="118"/>
        <v/>
      </c>
      <c r="I481" s="31" t="str">
        <f t="shared" ca="1" si="119"/>
        <v/>
      </c>
      <c r="J481" s="32" t="str">
        <f t="shared" ca="1" si="120"/>
        <v/>
      </c>
      <c r="K481" s="71" t="str">
        <f t="shared" ca="1" si="121"/>
        <v/>
      </c>
      <c r="L481" s="31" t="str">
        <f t="shared" ca="1" si="122"/>
        <v/>
      </c>
      <c r="M481" s="32" t="str">
        <f t="shared" ca="1" si="123"/>
        <v/>
      </c>
      <c r="N481" s="77" t="str">
        <f t="shared" ca="1" si="124"/>
        <v/>
      </c>
      <c r="X481" s="163" t="str">
        <f t="shared" si="125"/>
        <v/>
      </c>
      <c r="Y481" s="163" t="str">
        <f t="shared" si="126"/>
        <v/>
      </c>
    </row>
    <row r="482" spans="1:25">
      <c r="A482" s="164" t="str">
        <f t="shared" ca="1" si="112"/>
        <v/>
      </c>
      <c r="B482" s="44" t="str">
        <f t="shared" ca="1" si="113"/>
        <v/>
      </c>
      <c r="C482" s="31" t="str">
        <f t="shared" ca="1" si="127"/>
        <v/>
      </c>
      <c r="D482" s="32" t="str">
        <f t="shared" ca="1" si="114"/>
        <v/>
      </c>
      <c r="E482" s="71" t="str">
        <f t="shared" ca="1" si="115"/>
        <v/>
      </c>
      <c r="F482" s="31" t="str">
        <f t="shared" ca="1" si="116"/>
        <v/>
      </c>
      <c r="G482" s="32" t="str">
        <f t="shared" ca="1" si="117"/>
        <v/>
      </c>
      <c r="H482" s="4" t="str">
        <f t="shared" ca="1" si="118"/>
        <v/>
      </c>
      <c r="I482" s="31" t="str">
        <f t="shared" ca="1" si="119"/>
        <v/>
      </c>
      <c r="J482" s="32" t="str">
        <f t="shared" ca="1" si="120"/>
        <v/>
      </c>
      <c r="K482" s="71" t="str">
        <f t="shared" ca="1" si="121"/>
        <v/>
      </c>
      <c r="L482" s="31" t="str">
        <f t="shared" ca="1" si="122"/>
        <v/>
      </c>
      <c r="M482" s="32" t="str">
        <f t="shared" ca="1" si="123"/>
        <v/>
      </c>
      <c r="N482" s="77" t="str">
        <f t="shared" ca="1" si="124"/>
        <v/>
      </c>
      <c r="X482" s="163" t="str">
        <f t="shared" si="125"/>
        <v/>
      </c>
      <c r="Y482" s="163" t="str">
        <f t="shared" si="126"/>
        <v/>
      </c>
    </row>
    <row r="483" spans="1:25">
      <c r="A483" s="164" t="str">
        <f t="shared" ca="1" si="112"/>
        <v/>
      </c>
      <c r="B483" s="44" t="str">
        <f t="shared" ca="1" si="113"/>
        <v/>
      </c>
      <c r="C483" s="31" t="str">
        <f t="shared" ca="1" si="127"/>
        <v/>
      </c>
      <c r="D483" s="32" t="str">
        <f t="shared" ca="1" si="114"/>
        <v/>
      </c>
      <c r="E483" s="71" t="str">
        <f t="shared" ca="1" si="115"/>
        <v/>
      </c>
      <c r="F483" s="31" t="str">
        <f t="shared" ca="1" si="116"/>
        <v/>
      </c>
      <c r="G483" s="32" t="str">
        <f t="shared" ca="1" si="117"/>
        <v/>
      </c>
      <c r="H483" s="4" t="str">
        <f t="shared" ca="1" si="118"/>
        <v/>
      </c>
      <c r="I483" s="31" t="str">
        <f t="shared" ca="1" si="119"/>
        <v/>
      </c>
      <c r="J483" s="32" t="str">
        <f t="shared" ca="1" si="120"/>
        <v/>
      </c>
      <c r="K483" s="71" t="str">
        <f t="shared" ca="1" si="121"/>
        <v/>
      </c>
      <c r="L483" s="31" t="str">
        <f t="shared" ca="1" si="122"/>
        <v/>
      </c>
      <c r="M483" s="32" t="str">
        <f t="shared" ca="1" si="123"/>
        <v/>
      </c>
      <c r="N483" s="77" t="str">
        <f t="shared" ca="1" si="124"/>
        <v/>
      </c>
      <c r="X483" s="163" t="str">
        <f t="shared" si="125"/>
        <v/>
      </c>
      <c r="Y483" s="163" t="str">
        <f t="shared" si="126"/>
        <v/>
      </c>
    </row>
    <row r="484" spans="1:25">
      <c r="A484" s="164" t="str">
        <f t="shared" ref="A484:A547" ca="1" si="128">IF(AND(ISBLANK(Z473), A483 = $Z$1),NOW(),IF(ISBLANK(Z473),"",Z473))</f>
        <v/>
      </c>
      <c r="B484" s="44" t="str">
        <f t="shared" ref="B484:B547" ca="1" si="129">IF(COUNTIF(P:P,A484)=1,VLOOKUP(A484,P:Q,2), IF(COUNTIF(P:P,A484)=0,$B$10,""))</f>
        <v/>
      </c>
      <c r="C484" s="31" t="str">
        <f t="shared" ca="1" si="127"/>
        <v/>
      </c>
      <c r="D484" s="32" t="str">
        <f t="shared" ref="D484:D547" ca="1" si="130">IF(ISERROR(B484-2), "", ROUNDUP(A484-$A$14,0)/360*$B$6*$B$5-ROUNDUP(A484-$A$14,0)/360*$B$7*$B$5*$B$14/100)</f>
        <v/>
      </c>
      <c r="E484" s="71" t="str">
        <f t="shared" ref="E484:E547" ca="1" si="131">IF(COUNTIF(P:P,A484)=1,VLOOKUP(A484,R:S,2), IF(COUNTIF(P:P,A484)=0,$C$10,""))</f>
        <v/>
      </c>
      <c r="F484" s="31" t="str">
        <f t="shared" ref="F484:F547" ca="1" si="132">IF(ISERROR(B484-2),"",(E484-$E$14)/100*$C$5)</f>
        <v/>
      </c>
      <c r="G484" s="32" t="str">
        <f t="shared" ref="G484:G547" ca="1" si="133">IF(ISERROR(B484-2), "", ROUNDUP(A484-$A$14,0)/360*$C$6*$C$5-ROUNDUP(A484-$A$14,0)/360*$C$7*$C$5*$E$14/100)</f>
        <v/>
      </c>
      <c r="H484" s="4" t="str">
        <f t="shared" ref="H484:H547" ca="1" si="134">IF(COUNTIF(P:P,A484)=1,VLOOKUP(A484,T:U,2), IF(COUNTIF(P:P,A484)=0,$D$10,""))</f>
        <v/>
      </c>
      <c r="I484" s="31" t="str">
        <f t="shared" ref="I484:I547" ca="1" si="135">IF(ISERROR(B484-2),"",(H484-$H$14)/100*$D$5)</f>
        <v/>
      </c>
      <c r="J484" s="32" t="str">
        <f t="shared" ref="J484:J547" ca="1" si="136">IF(ISERROR(B484-2),"",ROUNDUP(A484-$A$14,0)/360*$D$6*$D$5-ROUNDUP(A484-$A$14,0)/360*$D$7*$D$5*$H$14/100)</f>
        <v/>
      </c>
      <c r="K484" s="71" t="str">
        <f t="shared" ref="K484:K547" ca="1" si="137">IF(COUNTIF(P:P,A484)=1,VLOOKUP(A484,V:W,2), IF(COUNTIF(P:P,A484)=0,$E$10,""))</f>
        <v/>
      </c>
      <c r="L484" s="31" t="str">
        <f t="shared" ref="L484:L547" ca="1" si="138">IF(ISERROR(B484-2),"",(K484-$K$14)/100*$E$5)</f>
        <v/>
      </c>
      <c r="M484" s="32" t="str">
        <f t="shared" ref="M484:M547" ca="1" si="139">IF(ISERROR(B484-2),"",ROUNDUP(A484-$A$14,0)/360*$E$6*$E$5-ROUNDUP(A484-$A$14,0)/360*$E$7*$E$5*$K$14/100)</f>
        <v/>
      </c>
      <c r="N484" s="77" t="str">
        <f t="shared" ref="N484:N547" ca="1" si="140">IF(ISERROR(B484-2),"",C484+D484-F484-G484-I484-J484+L484+M484)</f>
        <v/>
      </c>
      <c r="X484" s="163" t="str">
        <f t="shared" si="125"/>
        <v/>
      </c>
      <c r="Y484" s="163" t="str">
        <f t="shared" si="126"/>
        <v/>
      </c>
    </row>
    <row r="485" spans="1:25">
      <c r="A485" s="164" t="str">
        <f t="shared" ca="1" si="128"/>
        <v/>
      </c>
      <c r="B485" s="44" t="str">
        <f t="shared" ca="1" si="129"/>
        <v/>
      </c>
      <c r="C485" s="31" t="str">
        <f t="shared" ca="1" si="127"/>
        <v/>
      </c>
      <c r="D485" s="32" t="str">
        <f t="shared" ca="1" si="130"/>
        <v/>
      </c>
      <c r="E485" s="71" t="str">
        <f t="shared" ca="1" si="131"/>
        <v/>
      </c>
      <c r="F485" s="31" t="str">
        <f t="shared" ca="1" si="132"/>
        <v/>
      </c>
      <c r="G485" s="32" t="str">
        <f t="shared" ca="1" si="133"/>
        <v/>
      </c>
      <c r="H485" s="4" t="str">
        <f t="shared" ca="1" si="134"/>
        <v/>
      </c>
      <c r="I485" s="31" t="str">
        <f t="shared" ca="1" si="135"/>
        <v/>
      </c>
      <c r="J485" s="32" t="str">
        <f t="shared" ca="1" si="136"/>
        <v/>
      </c>
      <c r="K485" s="71" t="str">
        <f t="shared" ca="1" si="137"/>
        <v/>
      </c>
      <c r="L485" s="31" t="str">
        <f t="shared" ca="1" si="138"/>
        <v/>
      </c>
      <c r="M485" s="32" t="str">
        <f t="shared" ca="1" si="139"/>
        <v/>
      </c>
      <c r="N485" s="77" t="str">
        <f t="shared" ca="1" si="140"/>
        <v/>
      </c>
      <c r="X485" s="163" t="str">
        <f t="shared" si="125"/>
        <v/>
      </c>
      <c r="Y485" s="163" t="str">
        <f t="shared" si="126"/>
        <v/>
      </c>
    </row>
    <row r="486" spans="1:25">
      <c r="A486" s="164" t="str">
        <f t="shared" ca="1" si="128"/>
        <v/>
      </c>
      <c r="B486" s="44" t="str">
        <f t="shared" ca="1" si="129"/>
        <v/>
      </c>
      <c r="C486" s="31" t="str">
        <f t="shared" ca="1" si="127"/>
        <v/>
      </c>
      <c r="D486" s="32" t="str">
        <f t="shared" ca="1" si="130"/>
        <v/>
      </c>
      <c r="E486" s="71" t="str">
        <f t="shared" ca="1" si="131"/>
        <v/>
      </c>
      <c r="F486" s="31" t="str">
        <f t="shared" ca="1" si="132"/>
        <v/>
      </c>
      <c r="G486" s="32" t="str">
        <f t="shared" ca="1" si="133"/>
        <v/>
      </c>
      <c r="H486" s="4" t="str">
        <f t="shared" ca="1" si="134"/>
        <v/>
      </c>
      <c r="I486" s="31" t="str">
        <f t="shared" ca="1" si="135"/>
        <v/>
      </c>
      <c r="J486" s="32" t="str">
        <f t="shared" ca="1" si="136"/>
        <v/>
      </c>
      <c r="K486" s="71" t="str">
        <f t="shared" ca="1" si="137"/>
        <v/>
      </c>
      <c r="L486" s="31" t="str">
        <f t="shared" ca="1" si="138"/>
        <v/>
      </c>
      <c r="M486" s="32" t="str">
        <f t="shared" ca="1" si="139"/>
        <v/>
      </c>
      <c r="N486" s="77" t="str">
        <f t="shared" ca="1" si="140"/>
        <v/>
      </c>
      <c r="X486" s="163" t="str">
        <f t="shared" si="125"/>
        <v/>
      </c>
      <c r="Y486" s="163" t="str">
        <f t="shared" si="126"/>
        <v/>
      </c>
    </row>
    <row r="487" spans="1:25">
      <c r="A487" s="164" t="str">
        <f t="shared" ca="1" si="128"/>
        <v/>
      </c>
      <c r="B487" s="44" t="str">
        <f t="shared" ca="1" si="129"/>
        <v/>
      </c>
      <c r="C487" s="31" t="str">
        <f t="shared" ca="1" si="127"/>
        <v/>
      </c>
      <c r="D487" s="32" t="str">
        <f t="shared" ca="1" si="130"/>
        <v/>
      </c>
      <c r="E487" s="71" t="str">
        <f t="shared" ca="1" si="131"/>
        <v/>
      </c>
      <c r="F487" s="31" t="str">
        <f t="shared" ca="1" si="132"/>
        <v/>
      </c>
      <c r="G487" s="32" t="str">
        <f t="shared" ca="1" si="133"/>
        <v/>
      </c>
      <c r="H487" s="4" t="str">
        <f t="shared" ca="1" si="134"/>
        <v/>
      </c>
      <c r="I487" s="31" t="str">
        <f t="shared" ca="1" si="135"/>
        <v/>
      </c>
      <c r="J487" s="32" t="str">
        <f t="shared" ca="1" si="136"/>
        <v/>
      </c>
      <c r="K487" s="71" t="str">
        <f t="shared" ca="1" si="137"/>
        <v/>
      </c>
      <c r="L487" s="31" t="str">
        <f t="shared" ca="1" si="138"/>
        <v/>
      </c>
      <c r="M487" s="32" t="str">
        <f t="shared" ca="1" si="139"/>
        <v/>
      </c>
      <c r="N487" s="77" t="str">
        <f t="shared" ca="1" si="140"/>
        <v/>
      </c>
      <c r="X487" s="163" t="str">
        <f t="shared" si="125"/>
        <v/>
      </c>
      <c r="Y487" s="163" t="str">
        <f t="shared" si="126"/>
        <v/>
      </c>
    </row>
    <row r="488" spans="1:25">
      <c r="A488" s="164" t="str">
        <f t="shared" ca="1" si="128"/>
        <v/>
      </c>
      <c r="B488" s="44" t="str">
        <f t="shared" ca="1" si="129"/>
        <v/>
      </c>
      <c r="C488" s="31" t="str">
        <f t="shared" ca="1" si="127"/>
        <v/>
      </c>
      <c r="D488" s="32" t="str">
        <f t="shared" ca="1" si="130"/>
        <v/>
      </c>
      <c r="E488" s="71" t="str">
        <f t="shared" ca="1" si="131"/>
        <v/>
      </c>
      <c r="F488" s="31" t="str">
        <f t="shared" ca="1" si="132"/>
        <v/>
      </c>
      <c r="G488" s="32" t="str">
        <f t="shared" ca="1" si="133"/>
        <v/>
      </c>
      <c r="H488" s="4" t="str">
        <f t="shared" ca="1" si="134"/>
        <v/>
      </c>
      <c r="I488" s="31" t="str">
        <f t="shared" ca="1" si="135"/>
        <v/>
      </c>
      <c r="J488" s="32" t="str">
        <f t="shared" ca="1" si="136"/>
        <v/>
      </c>
      <c r="K488" s="71" t="str">
        <f t="shared" ca="1" si="137"/>
        <v/>
      </c>
      <c r="L488" s="31" t="str">
        <f t="shared" ca="1" si="138"/>
        <v/>
      </c>
      <c r="M488" s="32" t="str">
        <f t="shared" ca="1" si="139"/>
        <v/>
      </c>
      <c r="N488" s="77" t="str">
        <f t="shared" ca="1" si="140"/>
        <v/>
      </c>
      <c r="X488" s="163" t="str">
        <f t="shared" si="125"/>
        <v/>
      </c>
      <c r="Y488" s="163" t="str">
        <f t="shared" si="126"/>
        <v/>
      </c>
    </row>
    <row r="489" spans="1:25">
      <c r="A489" s="164" t="str">
        <f t="shared" ca="1" si="128"/>
        <v/>
      </c>
      <c r="B489" s="44" t="str">
        <f t="shared" ca="1" si="129"/>
        <v/>
      </c>
      <c r="C489" s="31" t="str">
        <f t="shared" ca="1" si="127"/>
        <v/>
      </c>
      <c r="D489" s="32" t="str">
        <f t="shared" ca="1" si="130"/>
        <v/>
      </c>
      <c r="E489" s="71" t="str">
        <f t="shared" ca="1" si="131"/>
        <v/>
      </c>
      <c r="F489" s="31" t="str">
        <f t="shared" ca="1" si="132"/>
        <v/>
      </c>
      <c r="G489" s="32" t="str">
        <f t="shared" ca="1" si="133"/>
        <v/>
      </c>
      <c r="H489" s="4" t="str">
        <f t="shared" ca="1" si="134"/>
        <v/>
      </c>
      <c r="I489" s="31" t="str">
        <f t="shared" ca="1" si="135"/>
        <v/>
      </c>
      <c r="J489" s="32" t="str">
        <f t="shared" ca="1" si="136"/>
        <v/>
      </c>
      <c r="K489" s="71" t="str">
        <f t="shared" ca="1" si="137"/>
        <v/>
      </c>
      <c r="L489" s="31" t="str">
        <f t="shared" ca="1" si="138"/>
        <v/>
      </c>
      <c r="M489" s="32" t="str">
        <f t="shared" ca="1" si="139"/>
        <v/>
      </c>
      <c r="N489" s="77" t="str">
        <f t="shared" ca="1" si="140"/>
        <v/>
      </c>
      <c r="X489" s="163" t="str">
        <f t="shared" si="125"/>
        <v/>
      </c>
      <c r="Y489" s="163" t="str">
        <f t="shared" si="126"/>
        <v/>
      </c>
    </row>
    <row r="490" spans="1:25">
      <c r="A490" s="164" t="str">
        <f t="shared" ca="1" si="128"/>
        <v/>
      </c>
      <c r="B490" s="44" t="str">
        <f t="shared" ca="1" si="129"/>
        <v/>
      </c>
      <c r="C490" s="31" t="str">
        <f t="shared" ca="1" si="127"/>
        <v/>
      </c>
      <c r="D490" s="32" t="str">
        <f t="shared" ca="1" si="130"/>
        <v/>
      </c>
      <c r="E490" s="71" t="str">
        <f t="shared" ca="1" si="131"/>
        <v/>
      </c>
      <c r="F490" s="31" t="str">
        <f t="shared" ca="1" si="132"/>
        <v/>
      </c>
      <c r="G490" s="32" t="str">
        <f t="shared" ca="1" si="133"/>
        <v/>
      </c>
      <c r="H490" s="4" t="str">
        <f t="shared" ca="1" si="134"/>
        <v/>
      </c>
      <c r="I490" s="31" t="str">
        <f t="shared" ca="1" si="135"/>
        <v/>
      </c>
      <c r="J490" s="32" t="str">
        <f t="shared" ca="1" si="136"/>
        <v/>
      </c>
      <c r="K490" s="71" t="str">
        <f t="shared" ca="1" si="137"/>
        <v/>
      </c>
      <c r="L490" s="31" t="str">
        <f t="shared" ca="1" si="138"/>
        <v/>
      </c>
      <c r="M490" s="32" t="str">
        <f t="shared" ca="1" si="139"/>
        <v/>
      </c>
      <c r="N490" s="77" t="str">
        <f t="shared" ca="1" si="140"/>
        <v/>
      </c>
      <c r="X490" s="163" t="str">
        <f t="shared" si="125"/>
        <v/>
      </c>
      <c r="Y490" s="163" t="str">
        <f t="shared" si="126"/>
        <v/>
      </c>
    </row>
    <row r="491" spans="1:25">
      <c r="A491" s="164" t="str">
        <f t="shared" ca="1" si="128"/>
        <v/>
      </c>
      <c r="B491" s="44" t="str">
        <f t="shared" ca="1" si="129"/>
        <v/>
      </c>
      <c r="C491" s="31" t="str">
        <f t="shared" ca="1" si="127"/>
        <v/>
      </c>
      <c r="D491" s="32" t="str">
        <f t="shared" ca="1" si="130"/>
        <v/>
      </c>
      <c r="E491" s="71" t="str">
        <f t="shared" ca="1" si="131"/>
        <v/>
      </c>
      <c r="F491" s="31" t="str">
        <f t="shared" ca="1" si="132"/>
        <v/>
      </c>
      <c r="G491" s="32" t="str">
        <f t="shared" ca="1" si="133"/>
        <v/>
      </c>
      <c r="H491" s="4" t="str">
        <f t="shared" ca="1" si="134"/>
        <v/>
      </c>
      <c r="I491" s="31" t="str">
        <f t="shared" ca="1" si="135"/>
        <v/>
      </c>
      <c r="J491" s="32" t="str">
        <f t="shared" ca="1" si="136"/>
        <v/>
      </c>
      <c r="K491" s="71" t="str">
        <f t="shared" ca="1" si="137"/>
        <v/>
      </c>
      <c r="L491" s="31" t="str">
        <f t="shared" ca="1" si="138"/>
        <v/>
      </c>
      <c r="M491" s="32" t="str">
        <f t="shared" ca="1" si="139"/>
        <v/>
      </c>
      <c r="N491" s="77" t="str">
        <f t="shared" ca="1" si="140"/>
        <v/>
      </c>
      <c r="X491" s="163" t="str">
        <f t="shared" si="125"/>
        <v/>
      </c>
      <c r="Y491" s="163" t="str">
        <f t="shared" si="126"/>
        <v/>
      </c>
    </row>
    <row r="492" spans="1:25">
      <c r="A492" s="164" t="str">
        <f t="shared" ca="1" si="128"/>
        <v/>
      </c>
      <c r="B492" s="44" t="str">
        <f t="shared" ca="1" si="129"/>
        <v/>
      </c>
      <c r="C492" s="31" t="str">
        <f t="shared" ca="1" si="127"/>
        <v/>
      </c>
      <c r="D492" s="32" t="str">
        <f t="shared" ca="1" si="130"/>
        <v/>
      </c>
      <c r="E492" s="71" t="str">
        <f t="shared" ca="1" si="131"/>
        <v/>
      </c>
      <c r="F492" s="31" t="str">
        <f t="shared" ca="1" si="132"/>
        <v/>
      </c>
      <c r="G492" s="32" t="str">
        <f t="shared" ca="1" si="133"/>
        <v/>
      </c>
      <c r="H492" s="4" t="str">
        <f t="shared" ca="1" si="134"/>
        <v/>
      </c>
      <c r="I492" s="31" t="str">
        <f t="shared" ca="1" si="135"/>
        <v/>
      </c>
      <c r="J492" s="32" t="str">
        <f t="shared" ca="1" si="136"/>
        <v/>
      </c>
      <c r="K492" s="71" t="str">
        <f t="shared" ca="1" si="137"/>
        <v/>
      </c>
      <c r="L492" s="31" t="str">
        <f t="shared" ca="1" si="138"/>
        <v/>
      </c>
      <c r="M492" s="32" t="str">
        <f t="shared" ca="1" si="139"/>
        <v/>
      </c>
      <c r="N492" s="77" t="str">
        <f t="shared" ca="1" si="140"/>
        <v/>
      </c>
      <c r="X492" s="163" t="str">
        <f t="shared" si="125"/>
        <v/>
      </c>
      <c r="Y492" s="163" t="str">
        <f t="shared" si="126"/>
        <v/>
      </c>
    </row>
    <row r="493" spans="1:25">
      <c r="A493" s="164" t="str">
        <f t="shared" ca="1" si="128"/>
        <v/>
      </c>
      <c r="B493" s="44" t="str">
        <f t="shared" ca="1" si="129"/>
        <v/>
      </c>
      <c r="C493" s="31" t="str">
        <f t="shared" ca="1" si="127"/>
        <v/>
      </c>
      <c r="D493" s="32" t="str">
        <f t="shared" ca="1" si="130"/>
        <v/>
      </c>
      <c r="E493" s="71" t="str">
        <f t="shared" ca="1" si="131"/>
        <v/>
      </c>
      <c r="F493" s="31" t="str">
        <f t="shared" ca="1" si="132"/>
        <v/>
      </c>
      <c r="G493" s="32" t="str">
        <f t="shared" ca="1" si="133"/>
        <v/>
      </c>
      <c r="H493" s="4" t="str">
        <f t="shared" ca="1" si="134"/>
        <v/>
      </c>
      <c r="I493" s="31" t="str">
        <f t="shared" ca="1" si="135"/>
        <v/>
      </c>
      <c r="J493" s="32" t="str">
        <f t="shared" ca="1" si="136"/>
        <v/>
      </c>
      <c r="K493" s="71" t="str">
        <f t="shared" ca="1" si="137"/>
        <v/>
      </c>
      <c r="L493" s="31" t="str">
        <f t="shared" ca="1" si="138"/>
        <v/>
      </c>
      <c r="M493" s="32" t="str">
        <f t="shared" ca="1" si="139"/>
        <v/>
      </c>
      <c r="N493" s="77" t="str">
        <f t="shared" ca="1" si="140"/>
        <v/>
      </c>
      <c r="X493" s="163" t="str">
        <f t="shared" si="125"/>
        <v/>
      </c>
      <c r="Y493" s="163" t="str">
        <f t="shared" si="126"/>
        <v/>
      </c>
    </row>
    <row r="494" spans="1:25">
      <c r="A494" s="164" t="str">
        <f t="shared" ca="1" si="128"/>
        <v/>
      </c>
      <c r="B494" s="44" t="str">
        <f t="shared" ca="1" si="129"/>
        <v/>
      </c>
      <c r="C494" s="31" t="str">
        <f t="shared" ca="1" si="127"/>
        <v/>
      </c>
      <c r="D494" s="32" t="str">
        <f t="shared" ca="1" si="130"/>
        <v/>
      </c>
      <c r="E494" s="71" t="str">
        <f t="shared" ca="1" si="131"/>
        <v/>
      </c>
      <c r="F494" s="31" t="str">
        <f t="shared" ca="1" si="132"/>
        <v/>
      </c>
      <c r="G494" s="32" t="str">
        <f t="shared" ca="1" si="133"/>
        <v/>
      </c>
      <c r="H494" s="4" t="str">
        <f t="shared" ca="1" si="134"/>
        <v/>
      </c>
      <c r="I494" s="31" t="str">
        <f t="shared" ca="1" si="135"/>
        <v/>
      </c>
      <c r="J494" s="32" t="str">
        <f t="shared" ca="1" si="136"/>
        <v/>
      </c>
      <c r="K494" s="71" t="str">
        <f t="shared" ca="1" si="137"/>
        <v/>
      </c>
      <c r="L494" s="31" t="str">
        <f t="shared" ca="1" si="138"/>
        <v/>
      </c>
      <c r="M494" s="32" t="str">
        <f t="shared" ca="1" si="139"/>
        <v/>
      </c>
      <c r="N494" s="77" t="str">
        <f t="shared" ca="1" si="140"/>
        <v/>
      </c>
      <c r="X494" s="163" t="str">
        <f t="shared" si="125"/>
        <v/>
      </c>
      <c r="Y494" s="163" t="str">
        <f t="shared" si="126"/>
        <v/>
      </c>
    </row>
    <row r="495" spans="1:25">
      <c r="A495" s="164" t="str">
        <f t="shared" ca="1" si="128"/>
        <v/>
      </c>
      <c r="B495" s="44" t="str">
        <f t="shared" ca="1" si="129"/>
        <v/>
      </c>
      <c r="C495" s="31" t="str">
        <f t="shared" ca="1" si="127"/>
        <v/>
      </c>
      <c r="D495" s="32" t="str">
        <f t="shared" ca="1" si="130"/>
        <v/>
      </c>
      <c r="E495" s="71" t="str">
        <f t="shared" ca="1" si="131"/>
        <v/>
      </c>
      <c r="F495" s="31" t="str">
        <f t="shared" ca="1" si="132"/>
        <v/>
      </c>
      <c r="G495" s="32" t="str">
        <f t="shared" ca="1" si="133"/>
        <v/>
      </c>
      <c r="H495" s="4" t="str">
        <f t="shared" ca="1" si="134"/>
        <v/>
      </c>
      <c r="I495" s="31" t="str">
        <f t="shared" ca="1" si="135"/>
        <v/>
      </c>
      <c r="J495" s="32" t="str">
        <f t="shared" ca="1" si="136"/>
        <v/>
      </c>
      <c r="K495" s="71" t="str">
        <f t="shared" ca="1" si="137"/>
        <v/>
      </c>
      <c r="L495" s="31" t="str">
        <f t="shared" ca="1" si="138"/>
        <v/>
      </c>
      <c r="M495" s="32" t="str">
        <f t="shared" ca="1" si="139"/>
        <v/>
      </c>
      <c r="N495" s="77" t="str">
        <f t="shared" ca="1" si="140"/>
        <v/>
      </c>
      <c r="X495" s="163" t="str">
        <f t="shared" si="125"/>
        <v/>
      </c>
      <c r="Y495" s="163" t="str">
        <f t="shared" si="126"/>
        <v/>
      </c>
    </row>
    <row r="496" spans="1:25">
      <c r="A496" s="164" t="str">
        <f t="shared" ca="1" si="128"/>
        <v/>
      </c>
      <c r="B496" s="44" t="str">
        <f t="shared" ca="1" si="129"/>
        <v/>
      </c>
      <c r="C496" s="31" t="str">
        <f t="shared" ca="1" si="127"/>
        <v/>
      </c>
      <c r="D496" s="32" t="str">
        <f t="shared" ca="1" si="130"/>
        <v/>
      </c>
      <c r="E496" s="71" t="str">
        <f t="shared" ca="1" si="131"/>
        <v/>
      </c>
      <c r="F496" s="31" t="str">
        <f t="shared" ca="1" si="132"/>
        <v/>
      </c>
      <c r="G496" s="32" t="str">
        <f t="shared" ca="1" si="133"/>
        <v/>
      </c>
      <c r="H496" s="4" t="str">
        <f t="shared" ca="1" si="134"/>
        <v/>
      </c>
      <c r="I496" s="31" t="str">
        <f t="shared" ca="1" si="135"/>
        <v/>
      </c>
      <c r="J496" s="32" t="str">
        <f t="shared" ca="1" si="136"/>
        <v/>
      </c>
      <c r="K496" s="71" t="str">
        <f t="shared" ca="1" si="137"/>
        <v/>
      </c>
      <c r="L496" s="31" t="str">
        <f t="shared" ca="1" si="138"/>
        <v/>
      </c>
      <c r="M496" s="32" t="str">
        <f t="shared" ca="1" si="139"/>
        <v/>
      </c>
      <c r="N496" s="77" t="str">
        <f t="shared" ca="1" si="140"/>
        <v/>
      </c>
      <c r="X496" s="163" t="str">
        <f t="shared" si="125"/>
        <v/>
      </c>
      <c r="Y496" s="163" t="str">
        <f t="shared" si="126"/>
        <v/>
      </c>
    </row>
    <row r="497" spans="1:25">
      <c r="A497" s="164" t="str">
        <f t="shared" ca="1" si="128"/>
        <v/>
      </c>
      <c r="B497" s="44" t="str">
        <f t="shared" ca="1" si="129"/>
        <v/>
      </c>
      <c r="C497" s="31" t="str">
        <f t="shared" ca="1" si="127"/>
        <v/>
      </c>
      <c r="D497" s="32" t="str">
        <f t="shared" ca="1" si="130"/>
        <v/>
      </c>
      <c r="E497" s="71" t="str">
        <f t="shared" ca="1" si="131"/>
        <v/>
      </c>
      <c r="F497" s="31" t="str">
        <f t="shared" ca="1" si="132"/>
        <v/>
      </c>
      <c r="G497" s="32" t="str">
        <f t="shared" ca="1" si="133"/>
        <v/>
      </c>
      <c r="H497" s="4" t="str">
        <f t="shared" ca="1" si="134"/>
        <v/>
      </c>
      <c r="I497" s="31" t="str">
        <f t="shared" ca="1" si="135"/>
        <v/>
      </c>
      <c r="J497" s="32" t="str">
        <f t="shared" ca="1" si="136"/>
        <v/>
      </c>
      <c r="K497" s="71" t="str">
        <f t="shared" ca="1" si="137"/>
        <v/>
      </c>
      <c r="L497" s="31" t="str">
        <f t="shared" ca="1" si="138"/>
        <v/>
      </c>
      <c r="M497" s="32" t="str">
        <f t="shared" ca="1" si="139"/>
        <v/>
      </c>
      <c r="N497" s="77" t="str">
        <f t="shared" ca="1" si="140"/>
        <v/>
      </c>
      <c r="X497" s="163" t="str">
        <f t="shared" si="125"/>
        <v/>
      </c>
      <c r="Y497" s="163" t="str">
        <f t="shared" si="126"/>
        <v/>
      </c>
    </row>
    <row r="498" spans="1:25">
      <c r="A498" s="164" t="str">
        <f t="shared" ca="1" si="128"/>
        <v/>
      </c>
      <c r="B498" s="44" t="str">
        <f t="shared" ca="1" si="129"/>
        <v/>
      </c>
      <c r="C498" s="31" t="str">
        <f t="shared" ca="1" si="127"/>
        <v/>
      </c>
      <c r="D498" s="32" t="str">
        <f t="shared" ca="1" si="130"/>
        <v/>
      </c>
      <c r="E498" s="71" t="str">
        <f t="shared" ca="1" si="131"/>
        <v/>
      </c>
      <c r="F498" s="31" t="str">
        <f t="shared" ca="1" si="132"/>
        <v/>
      </c>
      <c r="G498" s="32" t="str">
        <f t="shared" ca="1" si="133"/>
        <v/>
      </c>
      <c r="H498" s="4" t="str">
        <f t="shared" ca="1" si="134"/>
        <v/>
      </c>
      <c r="I498" s="31" t="str">
        <f t="shared" ca="1" si="135"/>
        <v/>
      </c>
      <c r="J498" s="32" t="str">
        <f t="shared" ca="1" si="136"/>
        <v/>
      </c>
      <c r="K498" s="71" t="str">
        <f t="shared" ca="1" si="137"/>
        <v/>
      </c>
      <c r="L498" s="31" t="str">
        <f t="shared" ca="1" si="138"/>
        <v/>
      </c>
      <c r="M498" s="32" t="str">
        <f t="shared" ca="1" si="139"/>
        <v/>
      </c>
      <c r="N498" s="77" t="str">
        <f t="shared" ca="1" si="140"/>
        <v/>
      </c>
      <c r="X498" s="163" t="str">
        <f t="shared" si="125"/>
        <v/>
      </c>
      <c r="Y498" s="163" t="str">
        <f t="shared" si="126"/>
        <v/>
      </c>
    </row>
    <row r="499" spans="1:25">
      <c r="A499" s="164" t="str">
        <f t="shared" ca="1" si="128"/>
        <v/>
      </c>
      <c r="B499" s="44" t="str">
        <f t="shared" ca="1" si="129"/>
        <v/>
      </c>
      <c r="C499" s="31" t="str">
        <f t="shared" ca="1" si="127"/>
        <v/>
      </c>
      <c r="D499" s="32" t="str">
        <f t="shared" ca="1" si="130"/>
        <v/>
      </c>
      <c r="E499" s="71" t="str">
        <f t="shared" ca="1" si="131"/>
        <v/>
      </c>
      <c r="F499" s="31" t="str">
        <f t="shared" ca="1" si="132"/>
        <v/>
      </c>
      <c r="G499" s="32" t="str">
        <f t="shared" ca="1" si="133"/>
        <v/>
      </c>
      <c r="H499" s="4" t="str">
        <f t="shared" ca="1" si="134"/>
        <v/>
      </c>
      <c r="I499" s="31" t="str">
        <f t="shared" ca="1" si="135"/>
        <v/>
      </c>
      <c r="J499" s="32" t="str">
        <f t="shared" ca="1" si="136"/>
        <v/>
      </c>
      <c r="K499" s="71" t="str">
        <f t="shared" ca="1" si="137"/>
        <v/>
      </c>
      <c r="L499" s="31" t="str">
        <f t="shared" ca="1" si="138"/>
        <v/>
      </c>
      <c r="M499" s="32" t="str">
        <f t="shared" ca="1" si="139"/>
        <v/>
      </c>
      <c r="N499" s="77" t="str">
        <f t="shared" ca="1" si="140"/>
        <v/>
      </c>
      <c r="X499" s="163" t="str">
        <f t="shared" si="125"/>
        <v/>
      </c>
      <c r="Y499" s="163" t="str">
        <f t="shared" si="126"/>
        <v/>
      </c>
    </row>
    <row r="500" spans="1:25">
      <c r="A500" s="164" t="str">
        <f t="shared" ca="1" si="128"/>
        <v/>
      </c>
      <c r="B500" s="44" t="str">
        <f t="shared" ca="1" si="129"/>
        <v/>
      </c>
      <c r="C500" s="31" t="str">
        <f t="shared" ca="1" si="127"/>
        <v/>
      </c>
      <c r="D500" s="32" t="str">
        <f t="shared" ca="1" si="130"/>
        <v/>
      </c>
      <c r="E500" s="71" t="str">
        <f t="shared" ca="1" si="131"/>
        <v/>
      </c>
      <c r="F500" s="31" t="str">
        <f t="shared" ca="1" si="132"/>
        <v/>
      </c>
      <c r="G500" s="32" t="str">
        <f t="shared" ca="1" si="133"/>
        <v/>
      </c>
      <c r="H500" s="4" t="str">
        <f t="shared" ca="1" si="134"/>
        <v/>
      </c>
      <c r="I500" s="31" t="str">
        <f t="shared" ca="1" si="135"/>
        <v/>
      </c>
      <c r="J500" s="32" t="str">
        <f t="shared" ca="1" si="136"/>
        <v/>
      </c>
      <c r="K500" s="71" t="str">
        <f t="shared" ca="1" si="137"/>
        <v/>
      </c>
      <c r="L500" s="31" t="str">
        <f t="shared" ca="1" si="138"/>
        <v/>
      </c>
      <c r="M500" s="32" t="str">
        <f t="shared" ca="1" si="139"/>
        <v/>
      </c>
      <c r="N500" s="77" t="str">
        <f t="shared" ca="1" si="140"/>
        <v/>
      </c>
      <c r="X500" s="163" t="str">
        <f t="shared" si="125"/>
        <v/>
      </c>
      <c r="Y500" s="163" t="str">
        <f t="shared" si="126"/>
        <v/>
      </c>
    </row>
    <row r="501" spans="1:25">
      <c r="A501" s="164" t="str">
        <f t="shared" ca="1" si="128"/>
        <v/>
      </c>
      <c r="B501" s="44" t="str">
        <f t="shared" ca="1" si="129"/>
        <v/>
      </c>
      <c r="C501" s="31" t="str">
        <f t="shared" ca="1" si="127"/>
        <v/>
      </c>
      <c r="D501" s="32" t="str">
        <f t="shared" ca="1" si="130"/>
        <v/>
      </c>
      <c r="E501" s="71" t="str">
        <f t="shared" ca="1" si="131"/>
        <v/>
      </c>
      <c r="F501" s="31" t="str">
        <f t="shared" ca="1" si="132"/>
        <v/>
      </c>
      <c r="G501" s="32" t="str">
        <f t="shared" ca="1" si="133"/>
        <v/>
      </c>
      <c r="H501" s="4" t="str">
        <f t="shared" ca="1" si="134"/>
        <v/>
      </c>
      <c r="I501" s="31" t="str">
        <f t="shared" ca="1" si="135"/>
        <v/>
      </c>
      <c r="J501" s="32" t="str">
        <f t="shared" ca="1" si="136"/>
        <v/>
      </c>
      <c r="K501" s="71" t="str">
        <f t="shared" ca="1" si="137"/>
        <v/>
      </c>
      <c r="L501" s="31" t="str">
        <f t="shared" ca="1" si="138"/>
        <v/>
      </c>
      <c r="M501" s="32" t="str">
        <f t="shared" ca="1" si="139"/>
        <v/>
      </c>
      <c r="N501" s="77" t="str">
        <f t="shared" ca="1" si="140"/>
        <v/>
      </c>
      <c r="X501" s="163" t="str">
        <f t="shared" si="125"/>
        <v/>
      </c>
      <c r="Y501" s="163" t="str">
        <f t="shared" si="126"/>
        <v/>
      </c>
    </row>
    <row r="502" spans="1:25">
      <c r="A502" s="164" t="str">
        <f t="shared" ca="1" si="128"/>
        <v/>
      </c>
      <c r="B502" s="44" t="str">
        <f t="shared" ca="1" si="129"/>
        <v/>
      </c>
      <c r="C502" s="31" t="str">
        <f t="shared" ca="1" si="127"/>
        <v/>
      </c>
      <c r="D502" s="32" t="str">
        <f t="shared" ca="1" si="130"/>
        <v/>
      </c>
      <c r="E502" s="71" t="str">
        <f t="shared" ca="1" si="131"/>
        <v/>
      </c>
      <c r="F502" s="31" t="str">
        <f t="shared" ca="1" si="132"/>
        <v/>
      </c>
      <c r="G502" s="32" t="str">
        <f t="shared" ca="1" si="133"/>
        <v/>
      </c>
      <c r="H502" s="4" t="str">
        <f t="shared" ca="1" si="134"/>
        <v/>
      </c>
      <c r="I502" s="31" t="str">
        <f t="shared" ca="1" si="135"/>
        <v/>
      </c>
      <c r="J502" s="32" t="str">
        <f t="shared" ca="1" si="136"/>
        <v/>
      </c>
      <c r="K502" s="71" t="str">
        <f t="shared" ca="1" si="137"/>
        <v/>
      </c>
      <c r="L502" s="31" t="str">
        <f t="shared" ca="1" si="138"/>
        <v/>
      </c>
      <c r="M502" s="32" t="str">
        <f t="shared" ca="1" si="139"/>
        <v/>
      </c>
      <c r="N502" s="77" t="str">
        <f t="shared" ca="1" si="140"/>
        <v/>
      </c>
      <c r="X502" s="163" t="str">
        <f t="shared" si="125"/>
        <v/>
      </c>
      <c r="Y502" s="163" t="str">
        <f t="shared" si="126"/>
        <v/>
      </c>
    </row>
    <row r="503" spans="1:25">
      <c r="A503" s="164" t="str">
        <f t="shared" ca="1" si="128"/>
        <v/>
      </c>
      <c r="B503" s="44" t="str">
        <f t="shared" ca="1" si="129"/>
        <v/>
      </c>
      <c r="C503" s="31" t="str">
        <f t="shared" ca="1" si="127"/>
        <v/>
      </c>
      <c r="D503" s="32" t="str">
        <f t="shared" ca="1" si="130"/>
        <v/>
      </c>
      <c r="E503" s="71" t="str">
        <f t="shared" ca="1" si="131"/>
        <v/>
      </c>
      <c r="F503" s="31" t="str">
        <f t="shared" ca="1" si="132"/>
        <v/>
      </c>
      <c r="G503" s="32" t="str">
        <f t="shared" ca="1" si="133"/>
        <v/>
      </c>
      <c r="H503" s="4" t="str">
        <f t="shared" ca="1" si="134"/>
        <v/>
      </c>
      <c r="I503" s="31" t="str">
        <f t="shared" ca="1" si="135"/>
        <v/>
      </c>
      <c r="J503" s="32" t="str">
        <f t="shared" ca="1" si="136"/>
        <v/>
      </c>
      <c r="K503" s="71" t="str">
        <f t="shared" ca="1" si="137"/>
        <v/>
      </c>
      <c r="L503" s="31" t="str">
        <f t="shared" ca="1" si="138"/>
        <v/>
      </c>
      <c r="M503" s="32" t="str">
        <f t="shared" ca="1" si="139"/>
        <v/>
      </c>
      <c r="N503" s="77" t="str">
        <f t="shared" ca="1" si="140"/>
        <v/>
      </c>
      <c r="X503" s="163" t="str">
        <f t="shared" si="125"/>
        <v/>
      </c>
      <c r="Y503" s="163" t="str">
        <f t="shared" si="126"/>
        <v/>
      </c>
    </row>
    <row r="504" spans="1:25">
      <c r="A504" s="164" t="str">
        <f t="shared" ca="1" si="128"/>
        <v/>
      </c>
      <c r="B504" s="44" t="str">
        <f t="shared" ca="1" si="129"/>
        <v/>
      </c>
      <c r="C504" s="31" t="str">
        <f t="shared" ca="1" si="127"/>
        <v/>
      </c>
      <c r="D504" s="32" t="str">
        <f t="shared" ca="1" si="130"/>
        <v/>
      </c>
      <c r="E504" s="71" t="str">
        <f t="shared" ca="1" si="131"/>
        <v/>
      </c>
      <c r="F504" s="31" t="str">
        <f t="shared" ca="1" si="132"/>
        <v/>
      </c>
      <c r="G504" s="32" t="str">
        <f t="shared" ca="1" si="133"/>
        <v/>
      </c>
      <c r="H504" s="4" t="str">
        <f t="shared" ca="1" si="134"/>
        <v/>
      </c>
      <c r="I504" s="31" t="str">
        <f t="shared" ca="1" si="135"/>
        <v/>
      </c>
      <c r="J504" s="32" t="str">
        <f t="shared" ca="1" si="136"/>
        <v/>
      </c>
      <c r="K504" s="71" t="str">
        <f t="shared" ca="1" si="137"/>
        <v/>
      </c>
      <c r="L504" s="31" t="str">
        <f t="shared" ca="1" si="138"/>
        <v/>
      </c>
      <c r="M504" s="32" t="str">
        <f t="shared" ca="1" si="139"/>
        <v/>
      </c>
      <c r="N504" s="77" t="str">
        <f t="shared" ca="1" si="140"/>
        <v/>
      </c>
      <c r="X504" s="163" t="str">
        <f t="shared" si="125"/>
        <v/>
      </c>
      <c r="Y504" s="163" t="str">
        <f t="shared" si="126"/>
        <v/>
      </c>
    </row>
    <row r="505" spans="1:25">
      <c r="A505" s="164" t="str">
        <f t="shared" ca="1" si="128"/>
        <v/>
      </c>
      <c r="B505" s="44" t="str">
        <f t="shared" ca="1" si="129"/>
        <v/>
      </c>
      <c r="C505" s="31" t="str">
        <f t="shared" ca="1" si="127"/>
        <v/>
      </c>
      <c r="D505" s="32" t="str">
        <f t="shared" ca="1" si="130"/>
        <v/>
      </c>
      <c r="E505" s="71" t="str">
        <f t="shared" ca="1" si="131"/>
        <v/>
      </c>
      <c r="F505" s="31" t="str">
        <f t="shared" ca="1" si="132"/>
        <v/>
      </c>
      <c r="G505" s="32" t="str">
        <f t="shared" ca="1" si="133"/>
        <v/>
      </c>
      <c r="H505" s="4" t="str">
        <f t="shared" ca="1" si="134"/>
        <v/>
      </c>
      <c r="I505" s="31" t="str">
        <f t="shared" ca="1" si="135"/>
        <v/>
      </c>
      <c r="J505" s="32" t="str">
        <f t="shared" ca="1" si="136"/>
        <v/>
      </c>
      <c r="K505" s="71" t="str">
        <f t="shared" ca="1" si="137"/>
        <v/>
      </c>
      <c r="L505" s="31" t="str">
        <f t="shared" ca="1" si="138"/>
        <v/>
      </c>
      <c r="M505" s="32" t="str">
        <f t="shared" ca="1" si="139"/>
        <v/>
      </c>
      <c r="N505" s="77" t="str">
        <f t="shared" ca="1" si="140"/>
        <v/>
      </c>
      <c r="X505" s="163" t="str">
        <f t="shared" si="125"/>
        <v/>
      </c>
      <c r="Y505" s="163" t="str">
        <f t="shared" si="126"/>
        <v/>
      </c>
    </row>
    <row r="506" spans="1:25">
      <c r="A506" s="164" t="str">
        <f t="shared" ca="1" si="128"/>
        <v/>
      </c>
      <c r="B506" s="44" t="str">
        <f t="shared" ca="1" si="129"/>
        <v/>
      </c>
      <c r="C506" s="31" t="str">
        <f t="shared" ca="1" si="127"/>
        <v/>
      </c>
      <c r="D506" s="32" t="str">
        <f t="shared" ca="1" si="130"/>
        <v/>
      </c>
      <c r="E506" s="71" t="str">
        <f t="shared" ca="1" si="131"/>
        <v/>
      </c>
      <c r="F506" s="31" t="str">
        <f t="shared" ca="1" si="132"/>
        <v/>
      </c>
      <c r="G506" s="32" t="str">
        <f t="shared" ca="1" si="133"/>
        <v/>
      </c>
      <c r="H506" s="4" t="str">
        <f t="shared" ca="1" si="134"/>
        <v/>
      </c>
      <c r="I506" s="31" t="str">
        <f t="shared" ca="1" si="135"/>
        <v/>
      </c>
      <c r="J506" s="32" t="str">
        <f t="shared" ca="1" si="136"/>
        <v/>
      </c>
      <c r="K506" s="71" t="str">
        <f t="shared" ca="1" si="137"/>
        <v/>
      </c>
      <c r="L506" s="31" t="str">
        <f t="shared" ca="1" si="138"/>
        <v/>
      </c>
      <c r="M506" s="32" t="str">
        <f t="shared" ca="1" si="139"/>
        <v/>
      </c>
      <c r="N506" s="77" t="str">
        <f t="shared" ca="1" si="140"/>
        <v/>
      </c>
      <c r="X506" s="163" t="str">
        <f t="shared" si="125"/>
        <v/>
      </c>
      <c r="Y506" s="163" t="str">
        <f t="shared" si="126"/>
        <v/>
      </c>
    </row>
    <row r="507" spans="1:25">
      <c r="A507" s="164" t="str">
        <f t="shared" ca="1" si="128"/>
        <v/>
      </c>
      <c r="B507" s="44" t="str">
        <f t="shared" ca="1" si="129"/>
        <v/>
      </c>
      <c r="C507" s="31" t="str">
        <f t="shared" ca="1" si="127"/>
        <v/>
      </c>
      <c r="D507" s="32" t="str">
        <f t="shared" ca="1" si="130"/>
        <v/>
      </c>
      <c r="E507" s="71" t="str">
        <f t="shared" ca="1" si="131"/>
        <v/>
      </c>
      <c r="F507" s="31" t="str">
        <f t="shared" ca="1" si="132"/>
        <v/>
      </c>
      <c r="G507" s="32" t="str">
        <f t="shared" ca="1" si="133"/>
        <v/>
      </c>
      <c r="H507" s="4" t="str">
        <f t="shared" ca="1" si="134"/>
        <v/>
      </c>
      <c r="I507" s="31" t="str">
        <f t="shared" ca="1" si="135"/>
        <v/>
      </c>
      <c r="J507" s="32" t="str">
        <f t="shared" ca="1" si="136"/>
        <v/>
      </c>
      <c r="K507" s="71" t="str">
        <f t="shared" ca="1" si="137"/>
        <v/>
      </c>
      <c r="L507" s="31" t="str">
        <f t="shared" ca="1" si="138"/>
        <v/>
      </c>
      <c r="M507" s="32" t="str">
        <f t="shared" ca="1" si="139"/>
        <v/>
      </c>
      <c r="N507" s="77" t="str">
        <f t="shared" ca="1" si="140"/>
        <v/>
      </c>
      <c r="X507" s="163" t="str">
        <f t="shared" si="125"/>
        <v/>
      </c>
      <c r="Y507" s="163" t="str">
        <f t="shared" si="126"/>
        <v/>
      </c>
    </row>
    <row r="508" spans="1:25">
      <c r="A508" s="164" t="str">
        <f t="shared" ca="1" si="128"/>
        <v/>
      </c>
      <c r="B508" s="44" t="str">
        <f t="shared" ca="1" si="129"/>
        <v/>
      </c>
      <c r="C508" s="31" t="str">
        <f t="shared" ca="1" si="127"/>
        <v/>
      </c>
      <c r="D508" s="32" t="str">
        <f t="shared" ca="1" si="130"/>
        <v/>
      </c>
      <c r="E508" s="71" t="str">
        <f t="shared" ca="1" si="131"/>
        <v/>
      </c>
      <c r="F508" s="31" t="str">
        <f t="shared" ca="1" si="132"/>
        <v/>
      </c>
      <c r="G508" s="32" t="str">
        <f t="shared" ca="1" si="133"/>
        <v/>
      </c>
      <c r="H508" s="4" t="str">
        <f t="shared" ca="1" si="134"/>
        <v/>
      </c>
      <c r="I508" s="31" t="str">
        <f t="shared" ca="1" si="135"/>
        <v/>
      </c>
      <c r="J508" s="32" t="str">
        <f t="shared" ca="1" si="136"/>
        <v/>
      </c>
      <c r="K508" s="71" t="str">
        <f t="shared" ca="1" si="137"/>
        <v/>
      </c>
      <c r="L508" s="31" t="str">
        <f t="shared" ca="1" si="138"/>
        <v/>
      </c>
      <c r="M508" s="32" t="str">
        <f t="shared" ca="1" si="139"/>
        <v/>
      </c>
      <c r="N508" s="77" t="str">
        <f t="shared" ca="1" si="140"/>
        <v/>
      </c>
      <c r="X508" s="163" t="str">
        <f t="shared" si="125"/>
        <v/>
      </c>
      <c r="Y508" s="163" t="str">
        <f t="shared" si="126"/>
        <v/>
      </c>
    </row>
    <row r="509" spans="1:25">
      <c r="A509" s="164" t="str">
        <f t="shared" ca="1" si="128"/>
        <v/>
      </c>
      <c r="B509" s="44" t="str">
        <f t="shared" ca="1" si="129"/>
        <v/>
      </c>
      <c r="C509" s="31" t="str">
        <f t="shared" ca="1" si="127"/>
        <v/>
      </c>
      <c r="D509" s="32" t="str">
        <f t="shared" ca="1" si="130"/>
        <v/>
      </c>
      <c r="E509" s="71" t="str">
        <f t="shared" ca="1" si="131"/>
        <v/>
      </c>
      <c r="F509" s="31" t="str">
        <f t="shared" ca="1" si="132"/>
        <v/>
      </c>
      <c r="G509" s="32" t="str">
        <f t="shared" ca="1" si="133"/>
        <v/>
      </c>
      <c r="H509" s="4" t="str">
        <f t="shared" ca="1" si="134"/>
        <v/>
      </c>
      <c r="I509" s="31" t="str">
        <f t="shared" ca="1" si="135"/>
        <v/>
      </c>
      <c r="J509" s="32" t="str">
        <f t="shared" ca="1" si="136"/>
        <v/>
      </c>
      <c r="K509" s="71" t="str">
        <f t="shared" ca="1" si="137"/>
        <v/>
      </c>
      <c r="L509" s="31" t="str">
        <f t="shared" ca="1" si="138"/>
        <v/>
      </c>
      <c r="M509" s="32" t="str">
        <f t="shared" ca="1" si="139"/>
        <v/>
      </c>
      <c r="N509" s="77" t="str">
        <f t="shared" ca="1" si="140"/>
        <v/>
      </c>
      <c r="X509" s="163" t="str">
        <f t="shared" si="125"/>
        <v/>
      </c>
      <c r="Y509" s="163" t="str">
        <f t="shared" si="126"/>
        <v/>
      </c>
    </row>
    <row r="510" spans="1:25">
      <c r="A510" s="164" t="str">
        <f t="shared" ca="1" si="128"/>
        <v/>
      </c>
      <c r="B510" s="44" t="str">
        <f t="shared" ca="1" si="129"/>
        <v/>
      </c>
      <c r="C510" s="31" t="str">
        <f t="shared" ca="1" si="127"/>
        <v/>
      </c>
      <c r="D510" s="32" t="str">
        <f t="shared" ca="1" si="130"/>
        <v/>
      </c>
      <c r="E510" s="71" t="str">
        <f t="shared" ca="1" si="131"/>
        <v/>
      </c>
      <c r="F510" s="31" t="str">
        <f t="shared" ca="1" si="132"/>
        <v/>
      </c>
      <c r="G510" s="32" t="str">
        <f t="shared" ca="1" si="133"/>
        <v/>
      </c>
      <c r="H510" s="4" t="str">
        <f t="shared" ca="1" si="134"/>
        <v/>
      </c>
      <c r="I510" s="31" t="str">
        <f t="shared" ca="1" si="135"/>
        <v/>
      </c>
      <c r="J510" s="32" t="str">
        <f t="shared" ca="1" si="136"/>
        <v/>
      </c>
      <c r="K510" s="71" t="str">
        <f t="shared" ca="1" si="137"/>
        <v/>
      </c>
      <c r="L510" s="31" t="str">
        <f t="shared" ca="1" si="138"/>
        <v/>
      </c>
      <c r="M510" s="32" t="str">
        <f t="shared" ca="1" si="139"/>
        <v/>
      </c>
      <c r="N510" s="77" t="str">
        <f t="shared" ca="1" si="140"/>
        <v/>
      </c>
      <c r="X510" s="163" t="str">
        <f t="shared" si="125"/>
        <v/>
      </c>
      <c r="Y510" s="163" t="str">
        <f t="shared" si="126"/>
        <v/>
      </c>
    </row>
    <row r="511" spans="1:25">
      <c r="A511" s="164" t="str">
        <f t="shared" ca="1" si="128"/>
        <v/>
      </c>
      <c r="B511" s="44" t="str">
        <f t="shared" ca="1" si="129"/>
        <v/>
      </c>
      <c r="C511" s="31" t="str">
        <f t="shared" ca="1" si="127"/>
        <v/>
      </c>
      <c r="D511" s="32" t="str">
        <f t="shared" ca="1" si="130"/>
        <v/>
      </c>
      <c r="E511" s="71" t="str">
        <f t="shared" ca="1" si="131"/>
        <v/>
      </c>
      <c r="F511" s="31" t="str">
        <f t="shared" ca="1" si="132"/>
        <v/>
      </c>
      <c r="G511" s="32" t="str">
        <f t="shared" ca="1" si="133"/>
        <v/>
      </c>
      <c r="H511" s="4" t="str">
        <f t="shared" ca="1" si="134"/>
        <v/>
      </c>
      <c r="I511" s="31" t="str">
        <f t="shared" ca="1" si="135"/>
        <v/>
      </c>
      <c r="J511" s="32" t="str">
        <f t="shared" ca="1" si="136"/>
        <v/>
      </c>
      <c r="K511" s="71" t="str">
        <f t="shared" ca="1" si="137"/>
        <v/>
      </c>
      <c r="L511" s="31" t="str">
        <f t="shared" ca="1" si="138"/>
        <v/>
      </c>
      <c r="M511" s="32" t="str">
        <f t="shared" ca="1" si="139"/>
        <v/>
      </c>
      <c r="N511" s="77" t="str">
        <f t="shared" ca="1" si="140"/>
        <v/>
      </c>
      <c r="X511" s="163" t="str">
        <f t="shared" si="125"/>
        <v/>
      </c>
      <c r="Y511" s="163" t="str">
        <f t="shared" si="126"/>
        <v/>
      </c>
    </row>
    <row r="512" spans="1:25">
      <c r="A512" s="164" t="str">
        <f t="shared" ca="1" si="128"/>
        <v/>
      </c>
      <c r="B512" s="44" t="str">
        <f t="shared" ca="1" si="129"/>
        <v/>
      </c>
      <c r="C512" s="31" t="str">
        <f t="shared" ca="1" si="127"/>
        <v/>
      </c>
      <c r="D512" s="32" t="str">
        <f t="shared" ca="1" si="130"/>
        <v/>
      </c>
      <c r="E512" s="71" t="str">
        <f t="shared" ca="1" si="131"/>
        <v/>
      </c>
      <c r="F512" s="31" t="str">
        <f t="shared" ca="1" si="132"/>
        <v/>
      </c>
      <c r="G512" s="32" t="str">
        <f t="shared" ca="1" si="133"/>
        <v/>
      </c>
      <c r="H512" s="4" t="str">
        <f t="shared" ca="1" si="134"/>
        <v/>
      </c>
      <c r="I512" s="31" t="str">
        <f t="shared" ca="1" si="135"/>
        <v/>
      </c>
      <c r="J512" s="32" t="str">
        <f t="shared" ca="1" si="136"/>
        <v/>
      </c>
      <c r="K512" s="71" t="str">
        <f t="shared" ca="1" si="137"/>
        <v/>
      </c>
      <c r="L512" s="31" t="str">
        <f t="shared" ca="1" si="138"/>
        <v/>
      </c>
      <c r="M512" s="32" t="str">
        <f t="shared" ca="1" si="139"/>
        <v/>
      </c>
      <c r="N512" s="77" t="str">
        <f t="shared" ca="1" si="140"/>
        <v/>
      </c>
      <c r="X512" s="163" t="str">
        <f t="shared" si="125"/>
        <v/>
      </c>
      <c r="Y512" s="163" t="str">
        <f t="shared" si="126"/>
        <v/>
      </c>
    </row>
    <row r="513" spans="1:25">
      <c r="A513" s="164" t="str">
        <f t="shared" ca="1" si="128"/>
        <v/>
      </c>
      <c r="B513" s="44" t="str">
        <f t="shared" ca="1" si="129"/>
        <v/>
      </c>
      <c r="C513" s="31" t="str">
        <f t="shared" ca="1" si="127"/>
        <v/>
      </c>
      <c r="D513" s="32" t="str">
        <f t="shared" ca="1" si="130"/>
        <v/>
      </c>
      <c r="E513" s="71" t="str">
        <f t="shared" ca="1" si="131"/>
        <v/>
      </c>
      <c r="F513" s="31" t="str">
        <f t="shared" ca="1" si="132"/>
        <v/>
      </c>
      <c r="G513" s="32" t="str">
        <f t="shared" ca="1" si="133"/>
        <v/>
      </c>
      <c r="H513" s="4" t="str">
        <f t="shared" ca="1" si="134"/>
        <v/>
      </c>
      <c r="I513" s="31" t="str">
        <f t="shared" ca="1" si="135"/>
        <v/>
      </c>
      <c r="J513" s="32" t="str">
        <f t="shared" ca="1" si="136"/>
        <v/>
      </c>
      <c r="K513" s="71" t="str">
        <f t="shared" ca="1" si="137"/>
        <v/>
      </c>
      <c r="L513" s="31" t="str">
        <f t="shared" ca="1" si="138"/>
        <v/>
      </c>
      <c r="M513" s="32" t="str">
        <f t="shared" ca="1" si="139"/>
        <v/>
      </c>
      <c r="N513" s="77" t="str">
        <f t="shared" ca="1" si="140"/>
        <v/>
      </c>
      <c r="X513" s="163" t="str">
        <f t="shared" si="125"/>
        <v/>
      </c>
      <c r="Y513" s="163" t="str">
        <f t="shared" si="126"/>
        <v/>
      </c>
    </row>
    <row r="514" spans="1:25">
      <c r="A514" s="164" t="str">
        <f t="shared" ca="1" si="128"/>
        <v/>
      </c>
      <c r="B514" s="44" t="str">
        <f t="shared" ca="1" si="129"/>
        <v/>
      </c>
      <c r="C514" s="31" t="str">
        <f t="shared" ca="1" si="127"/>
        <v/>
      </c>
      <c r="D514" s="32" t="str">
        <f t="shared" ca="1" si="130"/>
        <v/>
      </c>
      <c r="E514" s="71" t="str">
        <f t="shared" ca="1" si="131"/>
        <v/>
      </c>
      <c r="F514" s="31" t="str">
        <f t="shared" ca="1" si="132"/>
        <v/>
      </c>
      <c r="G514" s="32" t="str">
        <f t="shared" ca="1" si="133"/>
        <v/>
      </c>
      <c r="H514" s="4" t="str">
        <f t="shared" ca="1" si="134"/>
        <v/>
      </c>
      <c r="I514" s="31" t="str">
        <f t="shared" ca="1" si="135"/>
        <v/>
      </c>
      <c r="J514" s="32" t="str">
        <f t="shared" ca="1" si="136"/>
        <v/>
      </c>
      <c r="K514" s="71" t="str">
        <f t="shared" ca="1" si="137"/>
        <v/>
      </c>
      <c r="L514" s="31" t="str">
        <f t="shared" ca="1" si="138"/>
        <v/>
      </c>
      <c r="M514" s="32" t="str">
        <f t="shared" ca="1" si="139"/>
        <v/>
      </c>
      <c r="N514" s="77" t="str">
        <f t="shared" ca="1" si="140"/>
        <v/>
      </c>
      <c r="X514" s="163" t="str">
        <f t="shared" si="125"/>
        <v/>
      </c>
      <c r="Y514" s="163" t="str">
        <f t="shared" si="126"/>
        <v/>
      </c>
    </row>
    <row r="515" spans="1:25">
      <c r="A515" s="164" t="str">
        <f t="shared" ca="1" si="128"/>
        <v/>
      </c>
      <c r="B515" s="44" t="str">
        <f t="shared" ca="1" si="129"/>
        <v/>
      </c>
      <c r="C515" s="31" t="str">
        <f t="shared" ca="1" si="127"/>
        <v/>
      </c>
      <c r="D515" s="32" t="str">
        <f t="shared" ca="1" si="130"/>
        <v/>
      </c>
      <c r="E515" s="71" t="str">
        <f t="shared" ca="1" si="131"/>
        <v/>
      </c>
      <c r="F515" s="31" t="str">
        <f t="shared" ca="1" si="132"/>
        <v/>
      </c>
      <c r="G515" s="32" t="str">
        <f t="shared" ca="1" si="133"/>
        <v/>
      </c>
      <c r="H515" s="4" t="str">
        <f t="shared" ca="1" si="134"/>
        <v/>
      </c>
      <c r="I515" s="31" t="str">
        <f t="shared" ca="1" si="135"/>
        <v/>
      </c>
      <c r="J515" s="32" t="str">
        <f t="shared" ca="1" si="136"/>
        <v/>
      </c>
      <c r="K515" s="71" t="str">
        <f t="shared" ca="1" si="137"/>
        <v/>
      </c>
      <c r="L515" s="31" t="str">
        <f t="shared" ca="1" si="138"/>
        <v/>
      </c>
      <c r="M515" s="32" t="str">
        <f t="shared" ca="1" si="139"/>
        <v/>
      </c>
      <c r="N515" s="77" t="str">
        <f t="shared" ca="1" si="140"/>
        <v/>
      </c>
      <c r="X515" s="163" t="str">
        <f t="shared" si="125"/>
        <v/>
      </c>
      <c r="Y515" s="163" t="str">
        <f t="shared" si="126"/>
        <v/>
      </c>
    </row>
    <row r="516" spans="1:25">
      <c r="A516" s="164" t="str">
        <f t="shared" ca="1" si="128"/>
        <v/>
      </c>
      <c r="B516" s="44" t="str">
        <f t="shared" ca="1" si="129"/>
        <v/>
      </c>
      <c r="C516" s="31" t="str">
        <f t="shared" ca="1" si="127"/>
        <v/>
      </c>
      <c r="D516" s="32" t="str">
        <f t="shared" ca="1" si="130"/>
        <v/>
      </c>
      <c r="E516" s="71" t="str">
        <f t="shared" ca="1" si="131"/>
        <v/>
      </c>
      <c r="F516" s="31" t="str">
        <f t="shared" ca="1" si="132"/>
        <v/>
      </c>
      <c r="G516" s="32" t="str">
        <f t="shared" ca="1" si="133"/>
        <v/>
      </c>
      <c r="H516" s="4" t="str">
        <f t="shared" ca="1" si="134"/>
        <v/>
      </c>
      <c r="I516" s="31" t="str">
        <f t="shared" ca="1" si="135"/>
        <v/>
      </c>
      <c r="J516" s="32" t="str">
        <f t="shared" ca="1" si="136"/>
        <v/>
      </c>
      <c r="K516" s="71" t="str">
        <f t="shared" ca="1" si="137"/>
        <v/>
      </c>
      <c r="L516" s="31" t="str">
        <f t="shared" ca="1" si="138"/>
        <v/>
      </c>
      <c r="M516" s="32" t="str">
        <f t="shared" ca="1" si="139"/>
        <v/>
      </c>
      <c r="N516" s="77" t="str">
        <f t="shared" ca="1" si="140"/>
        <v/>
      </c>
      <c r="X516" s="163" t="str">
        <f t="shared" ref="X516:X579" si="141">IF(COUNTIF(R:R,P516)*COUNTIF(T:T,P516)*COUNTIF(V:V,P516),P516,"")</f>
        <v/>
      </c>
      <c r="Y516" s="163" t="str">
        <f t="shared" ref="Y516:Y579" si="142">IF(X516&gt;$A$14,X516,"")</f>
        <v/>
      </c>
    </row>
    <row r="517" spans="1:25">
      <c r="A517" s="164" t="str">
        <f t="shared" ca="1" si="128"/>
        <v/>
      </c>
      <c r="B517" s="44" t="str">
        <f t="shared" ca="1" si="129"/>
        <v/>
      </c>
      <c r="C517" s="31" t="str">
        <f t="shared" ca="1" si="127"/>
        <v/>
      </c>
      <c r="D517" s="32" t="str">
        <f t="shared" ca="1" si="130"/>
        <v/>
      </c>
      <c r="E517" s="71" t="str">
        <f t="shared" ca="1" si="131"/>
        <v/>
      </c>
      <c r="F517" s="31" t="str">
        <f t="shared" ca="1" si="132"/>
        <v/>
      </c>
      <c r="G517" s="32" t="str">
        <f t="shared" ca="1" si="133"/>
        <v/>
      </c>
      <c r="H517" s="4" t="str">
        <f t="shared" ca="1" si="134"/>
        <v/>
      </c>
      <c r="I517" s="31" t="str">
        <f t="shared" ca="1" si="135"/>
        <v/>
      </c>
      <c r="J517" s="32" t="str">
        <f t="shared" ca="1" si="136"/>
        <v/>
      </c>
      <c r="K517" s="71" t="str">
        <f t="shared" ca="1" si="137"/>
        <v/>
      </c>
      <c r="L517" s="31" t="str">
        <f t="shared" ca="1" si="138"/>
        <v/>
      </c>
      <c r="M517" s="32" t="str">
        <f t="shared" ca="1" si="139"/>
        <v/>
      </c>
      <c r="N517" s="77" t="str">
        <f t="shared" ca="1" si="140"/>
        <v/>
      </c>
      <c r="X517" s="163" t="str">
        <f t="shared" si="141"/>
        <v/>
      </c>
      <c r="Y517" s="163" t="str">
        <f t="shared" si="142"/>
        <v/>
      </c>
    </row>
    <row r="518" spans="1:25">
      <c r="A518" s="164" t="str">
        <f t="shared" ca="1" si="128"/>
        <v/>
      </c>
      <c r="B518" s="44" t="str">
        <f t="shared" ca="1" si="129"/>
        <v/>
      </c>
      <c r="C518" s="31" t="str">
        <f t="shared" ca="1" si="127"/>
        <v/>
      </c>
      <c r="D518" s="32" t="str">
        <f t="shared" ca="1" si="130"/>
        <v/>
      </c>
      <c r="E518" s="71" t="str">
        <f t="shared" ca="1" si="131"/>
        <v/>
      </c>
      <c r="F518" s="31" t="str">
        <f t="shared" ca="1" si="132"/>
        <v/>
      </c>
      <c r="G518" s="32" t="str">
        <f t="shared" ca="1" si="133"/>
        <v/>
      </c>
      <c r="H518" s="4" t="str">
        <f t="shared" ca="1" si="134"/>
        <v/>
      </c>
      <c r="I518" s="31" t="str">
        <f t="shared" ca="1" si="135"/>
        <v/>
      </c>
      <c r="J518" s="32" t="str">
        <f t="shared" ca="1" si="136"/>
        <v/>
      </c>
      <c r="K518" s="71" t="str">
        <f t="shared" ca="1" si="137"/>
        <v/>
      </c>
      <c r="L518" s="31" t="str">
        <f t="shared" ca="1" si="138"/>
        <v/>
      </c>
      <c r="M518" s="32" t="str">
        <f t="shared" ca="1" si="139"/>
        <v/>
      </c>
      <c r="N518" s="77" t="str">
        <f t="shared" ca="1" si="140"/>
        <v/>
      </c>
      <c r="X518" s="163" t="str">
        <f t="shared" si="141"/>
        <v/>
      </c>
      <c r="Y518" s="163" t="str">
        <f t="shared" si="142"/>
        <v/>
      </c>
    </row>
    <row r="519" spans="1:25">
      <c r="A519" s="164" t="str">
        <f t="shared" ca="1" si="128"/>
        <v/>
      </c>
      <c r="B519" s="44" t="str">
        <f t="shared" ca="1" si="129"/>
        <v/>
      </c>
      <c r="C519" s="31" t="str">
        <f t="shared" ca="1" si="127"/>
        <v/>
      </c>
      <c r="D519" s="32" t="str">
        <f t="shared" ca="1" si="130"/>
        <v/>
      </c>
      <c r="E519" s="71" t="str">
        <f t="shared" ca="1" si="131"/>
        <v/>
      </c>
      <c r="F519" s="31" t="str">
        <f t="shared" ca="1" si="132"/>
        <v/>
      </c>
      <c r="G519" s="32" t="str">
        <f t="shared" ca="1" si="133"/>
        <v/>
      </c>
      <c r="H519" s="4" t="str">
        <f t="shared" ca="1" si="134"/>
        <v/>
      </c>
      <c r="I519" s="31" t="str">
        <f t="shared" ca="1" si="135"/>
        <v/>
      </c>
      <c r="J519" s="32" t="str">
        <f t="shared" ca="1" si="136"/>
        <v/>
      </c>
      <c r="K519" s="71" t="str">
        <f t="shared" ca="1" si="137"/>
        <v/>
      </c>
      <c r="L519" s="31" t="str">
        <f t="shared" ca="1" si="138"/>
        <v/>
      </c>
      <c r="M519" s="32" t="str">
        <f t="shared" ca="1" si="139"/>
        <v/>
      </c>
      <c r="N519" s="77" t="str">
        <f t="shared" ca="1" si="140"/>
        <v/>
      </c>
      <c r="X519" s="163" t="str">
        <f t="shared" si="141"/>
        <v/>
      </c>
      <c r="Y519" s="163" t="str">
        <f t="shared" si="142"/>
        <v/>
      </c>
    </row>
    <row r="520" spans="1:25">
      <c r="A520" s="164" t="str">
        <f t="shared" ca="1" si="128"/>
        <v/>
      </c>
      <c r="B520" s="44" t="str">
        <f t="shared" ca="1" si="129"/>
        <v/>
      </c>
      <c r="C520" s="31" t="str">
        <f t="shared" ca="1" si="127"/>
        <v/>
      </c>
      <c r="D520" s="32" t="str">
        <f t="shared" ca="1" si="130"/>
        <v/>
      </c>
      <c r="E520" s="71" t="str">
        <f t="shared" ca="1" si="131"/>
        <v/>
      </c>
      <c r="F520" s="31" t="str">
        <f t="shared" ca="1" si="132"/>
        <v/>
      </c>
      <c r="G520" s="32" t="str">
        <f t="shared" ca="1" si="133"/>
        <v/>
      </c>
      <c r="H520" s="4" t="str">
        <f t="shared" ca="1" si="134"/>
        <v/>
      </c>
      <c r="I520" s="31" t="str">
        <f t="shared" ca="1" si="135"/>
        <v/>
      </c>
      <c r="J520" s="32" t="str">
        <f t="shared" ca="1" si="136"/>
        <v/>
      </c>
      <c r="K520" s="71" t="str">
        <f t="shared" ca="1" si="137"/>
        <v/>
      </c>
      <c r="L520" s="31" t="str">
        <f t="shared" ca="1" si="138"/>
        <v/>
      </c>
      <c r="M520" s="32" t="str">
        <f t="shared" ca="1" si="139"/>
        <v/>
      </c>
      <c r="N520" s="77" t="str">
        <f t="shared" ca="1" si="140"/>
        <v/>
      </c>
      <c r="X520" s="163" t="str">
        <f t="shared" si="141"/>
        <v/>
      </c>
      <c r="Y520" s="163" t="str">
        <f t="shared" si="142"/>
        <v/>
      </c>
    </row>
    <row r="521" spans="1:25">
      <c r="A521" s="164" t="str">
        <f t="shared" ca="1" si="128"/>
        <v/>
      </c>
      <c r="B521" s="44" t="str">
        <f t="shared" ca="1" si="129"/>
        <v/>
      </c>
      <c r="C521" s="31" t="str">
        <f t="shared" ca="1" si="127"/>
        <v/>
      </c>
      <c r="D521" s="32" t="str">
        <f t="shared" ca="1" si="130"/>
        <v/>
      </c>
      <c r="E521" s="71" t="str">
        <f t="shared" ca="1" si="131"/>
        <v/>
      </c>
      <c r="F521" s="31" t="str">
        <f t="shared" ca="1" si="132"/>
        <v/>
      </c>
      <c r="G521" s="32" t="str">
        <f t="shared" ca="1" si="133"/>
        <v/>
      </c>
      <c r="H521" s="4" t="str">
        <f t="shared" ca="1" si="134"/>
        <v/>
      </c>
      <c r="I521" s="31" t="str">
        <f t="shared" ca="1" si="135"/>
        <v/>
      </c>
      <c r="J521" s="32" t="str">
        <f t="shared" ca="1" si="136"/>
        <v/>
      </c>
      <c r="K521" s="71" t="str">
        <f t="shared" ca="1" si="137"/>
        <v/>
      </c>
      <c r="L521" s="31" t="str">
        <f t="shared" ca="1" si="138"/>
        <v/>
      </c>
      <c r="M521" s="32" t="str">
        <f t="shared" ca="1" si="139"/>
        <v/>
      </c>
      <c r="N521" s="77" t="str">
        <f t="shared" ca="1" si="140"/>
        <v/>
      </c>
      <c r="X521" s="163" t="str">
        <f t="shared" si="141"/>
        <v/>
      </c>
      <c r="Y521" s="163" t="str">
        <f t="shared" si="142"/>
        <v/>
      </c>
    </row>
    <row r="522" spans="1:25">
      <c r="A522" s="164" t="str">
        <f t="shared" ca="1" si="128"/>
        <v/>
      </c>
      <c r="B522" s="44" t="str">
        <f t="shared" ca="1" si="129"/>
        <v/>
      </c>
      <c r="C522" s="31" t="str">
        <f t="shared" ca="1" si="127"/>
        <v/>
      </c>
      <c r="D522" s="32" t="str">
        <f t="shared" ca="1" si="130"/>
        <v/>
      </c>
      <c r="E522" s="71" t="str">
        <f t="shared" ca="1" si="131"/>
        <v/>
      </c>
      <c r="F522" s="31" t="str">
        <f t="shared" ca="1" si="132"/>
        <v/>
      </c>
      <c r="G522" s="32" t="str">
        <f t="shared" ca="1" si="133"/>
        <v/>
      </c>
      <c r="H522" s="4" t="str">
        <f t="shared" ca="1" si="134"/>
        <v/>
      </c>
      <c r="I522" s="31" t="str">
        <f t="shared" ca="1" si="135"/>
        <v/>
      </c>
      <c r="J522" s="32" t="str">
        <f t="shared" ca="1" si="136"/>
        <v/>
      </c>
      <c r="K522" s="71" t="str">
        <f t="shared" ca="1" si="137"/>
        <v/>
      </c>
      <c r="L522" s="31" t="str">
        <f t="shared" ca="1" si="138"/>
        <v/>
      </c>
      <c r="M522" s="32" t="str">
        <f t="shared" ca="1" si="139"/>
        <v/>
      </c>
      <c r="N522" s="77" t="str">
        <f t="shared" ca="1" si="140"/>
        <v/>
      </c>
      <c r="X522" s="163" t="str">
        <f t="shared" si="141"/>
        <v/>
      </c>
      <c r="Y522" s="163" t="str">
        <f t="shared" si="142"/>
        <v/>
      </c>
    </row>
    <row r="523" spans="1:25">
      <c r="A523" s="164" t="str">
        <f t="shared" ca="1" si="128"/>
        <v/>
      </c>
      <c r="B523" s="44" t="str">
        <f t="shared" ca="1" si="129"/>
        <v/>
      </c>
      <c r="C523" s="31" t="str">
        <f t="shared" ca="1" si="127"/>
        <v/>
      </c>
      <c r="D523" s="32" t="str">
        <f t="shared" ca="1" si="130"/>
        <v/>
      </c>
      <c r="E523" s="71" t="str">
        <f t="shared" ca="1" si="131"/>
        <v/>
      </c>
      <c r="F523" s="31" t="str">
        <f t="shared" ca="1" si="132"/>
        <v/>
      </c>
      <c r="G523" s="32" t="str">
        <f t="shared" ca="1" si="133"/>
        <v/>
      </c>
      <c r="H523" s="4" t="str">
        <f t="shared" ca="1" si="134"/>
        <v/>
      </c>
      <c r="I523" s="31" t="str">
        <f t="shared" ca="1" si="135"/>
        <v/>
      </c>
      <c r="J523" s="32" t="str">
        <f t="shared" ca="1" si="136"/>
        <v/>
      </c>
      <c r="K523" s="71" t="str">
        <f t="shared" ca="1" si="137"/>
        <v/>
      </c>
      <c r="L523" s="31" t="str">
        <f t="shared" ca="1" si="138"/>
        <v/>
      </c>
      <c r="M523" s="32" t="str">
        <f t="shared" ca="1" si="139"/>
        <v/>
      </c>
      <c r="N523" s="77" t="str">
        <f t="shared" ca="1" si="140"/>
        <v/>
      </c>
      <c r="X523" s="163" t="str">
        <f t="shared" si="141"/>
        <v/>
      </c>
      <c r="Y523" s="163" t="str">
        <f t="shared" si="142"/>
        <v/>
      </c>
    </row>
    <row r="524" spans="1:25">
      <c r="A524" s="164" t="str">
        <f t="shared" ca="1" si="128"/>
        <v/>
      </c>
      <c r="B524" s="44" t="str">
        <f t="shared" ca="1" si="129"/>
        <v/>
      </c>
      <c r="C524" s="31" t="str">
        <f t="shared" ca="1" si="127"/>
        <v/>
      </c>
      <c r="D524" s="32" t="str">
        <f t="shared" ca="1" si="130"/>
        <v/>
      </c>
      <c r="E524" s="71" t="str">
        <f t="shared" ca="1" si="131"/>
        <v/>
      </c>
      <c r="F524" s="31" t="str">
        <f t="shared" ca="1" si="132"/>
        <v/>
      </c>
      <c r="G524" s="32" t="str">
        <f t="shared" ca="1" si="133"/>
        <v/>
      </c>
      <c r="H524" s="4" t="str">
        <f t="shared" ca="1" si="134"/>
        <v/>
      </c>
      <c r="I524" s="31" t="str">
        <f t="shared" ca="1" si="135"/>
        <v/>
      </c>
      <c r="J524" s="32" t="str">
        <f t="shared" ca="1" si="136"/>
        <v/>
      </c>
      <c r="K524" s="71" t="str">
        <f t="shared" ca="1" si="137"/>
        <v/>
      </c>
      <c r="L524" s="31" t="str">
        <f t="shared" ca="1" si="138"/>
        <v/>
      </c>
      <c r="M524" s="32" t="str">
        <f t="shared" ca="1" si="139"/>
        <v/>
      </c>
      <c r="N524" s="77" t="str">
        <f t="shared" ca="1" si="140"/>
        <v/>
      </c>
      <c r="X524" s="163" t="str">
        <f t="shared" si="141"/>
        <v/>
      </c>
      <c r="Y524" s="163" t="str">
        <f t="shared" si="142"/>
        <v/>
      </c>
    </row>
    <row r="525" spans="1:25">
      <c r="A525" s="164" t="str">
        <f t="shared" ca="1" si="128"/>
        <v/>
      </c>
      <c r="B525" s="44" t="str">
        <f t="shared" ca="1" si="129"/>
        <v/>
      </c>
      <c r="C525" s="31" t="str">
        <f t="shared" ca="1" si="127"/>
        <v/>
      </c>
      <c r="D525" s="32" t="str">
        <f t="shared" ca="1" si="130"/>
        <v/>
      </c>
      <c r="E525" s="71" t="str">
        <f t="shared" ca="1" si="131"/>
        <v/>
      </c>
      <c r="F525" s="31" t="str">
        <f t="shared" ca="1" si="132"/>
        <v/>
      </c>
      <c r="G525" s="32" t="str">
        <f t="shared" ca="1" si="133"/>
        <v/>
      </c>
      <c r="H525" s="4" t="str">
        <f t="shared" ca="1" si="134"/>
        <v/>
      </c>
      <c r="I525" s="31" t="str">
        <f t="shared" ca="1" si="135"/>
        <v/>
      </c>
      <c r="J525" s="32" t="str">
        <f t="shared" ca="1" si="136"/>
        <v/>
      </c>
      <c r="K525" s="71" t="str">
        <f t="shared" ca="1" si="137"/>
        <v/>
      </c>
      <c r="L525" s="31" t="str">
        <f t="shared" ca="1" si="138"/>
        <v/>
      </c>
      <c r="M525" s="32" t="str">
        <f t="shared" ca="1" si="139"/>
        <v/>
      </c>
      <c r="N525" s="77" t="str">
        <f t="shared" ca="1" si="140"/>
        <v/>
      </c>
      <c r="X525" s="163" t="str">
        <f t="shared" si="141"/>
        <v/>
      </c>
      <c r="Y525" s="163" t="str">
        <f t="shared" si="142"/>
        <v/>
      </c>
    </row>
    <row r="526" spans="1:25">
      <c r="A526" s="164" t="str">
        <f t="shared" ca="1" si="128"/>
        <v/>
      </c>
      <c r="B526" s="44" t="str">
        <f t="shared" ca="1" si="129"/>
        <v/>
      </c>
      <c r="C526" s="31" t="str">
        <f t="shared" ca="1" si="127"/>
        <v/>
      </c>
      <c r="D526" s="32" t="str">
        <f t="shared" ca="1" si="130"/>
        <v/>
      </c>
      <c r="E526" s="71" t="str">
        <f t="shared" ca="1" si="131"/>
        <v/>
      </c>
      <c r="F526" s="31" t="str">
        <f t="shared" ca="1" si="132"/>
        <v/>
      </c>
      <c r="G526" s="32" t="str">
        <f t="shared" ca="1" si="133"/>
        <v/>
      </c>
      <c r="H526" s="4" t="str">
        <f t="shared" ca="1" si="134"/>
        <v/>
      </c>
      <c r="I526" s="31" t="str">
        <f t="shared" ca="1" si="135"/>
        <v/>
      </c>
      <c r="J526" s="32" t="str">
        <f t="shared" ca="1" si="136"/>
        <v/>
      </c>
      <c r="K526" s="71" t="str">
        <f t="shared" ca="1" si="137"/>
        <v/>
      </c>
      <c r="L526" s="31" t="str">
        <f t="shared" ca="1" si="138"/>
        <v/>
      </c>
      <c r="M526" s="32" t="str">
        <f t="shared" ca="1" si="139"/>
        <v/>
      </c>
      <c r="N526" s="77" t="str">
        <f t="shared" ca="1" si="140"/>
        <v/>
      </c>
      <c r="X526" s="163" t="str">
        <f t="shared" si="141"/>
        <v/>
      </c>
      <c r="Y526" s="163" t="str">
        <f t="shared" si="142"/>
        <v/>
      </c>
    </row>
    <row r="527" spans="1:25">
      <c r="A527" s="164" t="str">
        <f t="shared" ca="1" si="128"/>
        <v/>
      </c>
      <c r="B527" s="44" t="str">
        <f t="shared" ca="1" si="129"/>
        <v/>
      </c>
      <c r="C527" s="31" t="str">
        <f t="shared" ca="1" si="127"/>
        <v/>
      </c>
      <c r="D527" s="32" t="str">
        <f t="shared" ca="1" si="130"/>
        <v/>
      </c>
      <c r="E527" s="71" t="str">
        <f t="shared" ca="1" si="131"/>
        <v/>
      </c>
      <c r="F527" s="31" t="str">
        <f t="shared" ca="1" si="132"/>
        <v/>
      </c>
      <c r="G527" s="32" t="str">
        <f t="shared" ca="1" si="133"/>
        <v/>
      </c>
      <c r="H527" s="4" t="str">
        <f t="shared" ca="1" si="134"/>
        <v/>
      </c>
      <c r="I527" s="31" t="str">
        <f t="shared" ca="1" si="135"/>
        <v/>
      </c>
      <c r="J527" s="32" t="str">
        <f t="shared" ca="1" si="136"/>
        <v/>
      </c>
      <c r="K527" s="71" t="str">
        <f t="shared" ca="1" si="137"/>
        <v/>
      </c>
      <c r="L527" s="31" t="str">
        <f t="shared" ca="1" si="138"/>
        <v/>
      </c>
      <c r="M527" s="32" t="str">
        <f t="shared" ca="1" si="139"/>
        <v/>
      </c>
      <c r="N527" s="77" t="str">
        <f t="shared" ca="1" si="140"/>
        <v/>
      </c>
      <c r="X527" s="163" t="str">
        <f t="shared" si="141"/>
        <v/>
      </c>
      <c r="Y527" s="163" t="str">
        <f t="shared" si="142"/>
        <v/>
      </c>
    </row>
    <row r="528" spans="1:25">
      <c r="A528" s="164" t="str">
        <f t="shared" ca="1" si="128"/>
        <v/>
      </c>
      <c r="B528" s="44" t="str">
        <f t="shared" ca="1" si="129"/>
        <v/>
      </c>
      <c r="C528" s="31" t="str">
        <f t="shared" ref="C528:C591" ca="1" si="143">IF(ISERROR(B528-2),"",(B528-$B$14)/100*$B$5)</f>
        <v/>
      </c>
      <c r="D528" s="32" t="str">
        <f t="shared" ca="1" si="130"/>
        <v/>
      </c>
      <c r="E528" s="71" t="str">
        <f t="shared" ca="1" si="131"/>
        <v/>
      </c>
      <c r="F528" s="31" t="str">
        <f t="shared" ca="1" si="132"/>
        <v/>
      </c>
      <c r="G528" s="32" t="str">
        <f t="shared" ca="1" si="133"/>
        <v/>
      </c>
      <c r="H528" s="4" t="str">
        <f t="shared" ca="1" si="134"/>
        <v/>
      </c>
      <c r="I528" s="31" t="str">
        <f t="shared" ca="1" si="135"/>
        <v/>
      </c>
      <c r="J528" s="32" t="str">
        <f t="shared" ca="1" si="136"/>
        <v/>
      </c>
      <c r="K528" s="71" t="str">
        <f t="shared" ca="1" si="137"/>
        <v/>
      </c>
      <c r="L528" s="31" t="str">
        <f t="shared" ca="1" si="138"/>
        <v/>
      </c>
      <c r="M528" s="32" t="str">
        <f t="shared" ca="1" si="139"/>
        <v/>
      </c>
      <c r="N528" s="77" t="str">
        <f t="shared" ca="1" si="140"/>
        <v/>
      </c>
      <c r="X528" s="163" t="str">
        <f t="shared" si="141"/>
        <v/>
      </c>
      <c r="Y528" s="163" t="str">
        <f t="shared" si="142"/>
        <v/>
      </c>
    </row>
    <row r="529" spans="1:25">
      <c r="A529" s="164" t="str">
        <f t="shared" ca="1" si="128"/>
        <v/>
      </c>
      <c r="B529" s="44" t="str">
        <f t="shared" ca="1" si="129"/>
        <v/>
      </c>
      <c r="C529" s="31" t="str">
        <f t="shared" ca="1" si="143"/>
        <v/>
      </c>
      <c r="D529" s="32" t="str">
        <f t="shared" ca="1" si="130"/>
        <v/>
      </c>
      <c r="E529" s="71" t="str">
        <f t="shared" ca="1" si="131"/>
        <v/>
      </c>
      <c r="F529" s="31" t="str">
        <f t="shared" ca="1" si="132"/>
        <v/>
      </c>
      <c r="G529" s="32" t="str">
        <f t="shared" ca="1" si="133"/>
        <v/>
      </c>
      <c r="H529" s="4" t="str">
        <f t="shared" ca="1" si="134"/>
        <v/>
      </c>
      <c r="I529" s="31" t="str">
        <f t="shared" ca="1" si="135"/>
        <v/>
      </c>
      <c r="J529" s="32" t="str">
        <f t="shared" ca="1" si="136"/>
        <v/>
      </c>
      <c r="K529" s="71" t="str">
        <f t="shared" ca="1" si="137"/>
        <v/>
      </c>
      <c r="L529" s="31" t="str">
        <f t="shared" ca="1" si="138"/>
        <v/>
      </c>
      <c r="M529" s="32" t="str">
        <f t="shared" ca="1" si="139"/>
        <v/>
      </c>
      <c r="N529" s="77" t="str">
        <f t="shared" ca="1" si="140"/>
        <v/>
      </c>
      <c r="X529" s="163" t="str">
        <f t="shared" si="141"/>
        <v/>
      </c>
      <c r="Y529" s="163" t="str">
        <f t="shared" si="142"/>
        <v/>
      </c>
    </row>
    <row r="530" spans="1:25">
      <c r="A530" s="164" t="str">
        <f t="shared" ca="1" si="128"/>
        <v/>
      </c>
      <c r="B530" s="44" t="str">
        <f t="shared" ca="1" si="129"/>
        <v/>
      </c>
      <c r="C530" s="31" t="str">
        <f t="shared" ca="1" si="143"/>
        <v/>
      </c>
      <c r="D530" s="32" t="str">
        <f t="shared" ca="1" si="130"/>
        <v/>
      </c>
      <c r="E530" s="71" t="str">
        <f t="shared" ca="1" si="131"/>
        <v/>
      </c>
      <c r="F530" s="31" t="str">
        <f t="shared" ca="1" si="132"/>
        <v/>
      </c>
      <c r="G530" s="32" t="str">
        <f t="shared" ca="1" si="133"/>
        <v/>
      </c>
      <c r="H530" s="4" t="str">
        <f t="shared" ca="1" si="134"/>
        <v/>
      </c>
      <c r="I530" s="31" t="str">
        <f t="shared" ca="1" si="135"/>
        <v/>
      </c>
      <c r="J530" s="32" t="str">
        <f t="shared" ca="1" si="136"/>
        <v/>
      </c>
      <c r="K530" s="71" t="str">
        <f t="shared" ca="1" si="137"/>
        <v/>
      </c>
      <c r="L530" s="31" t="str">
        <f t="shared" ca="1" si="138"/>
        <v/>
      </c>
      <c r="M530" s="32" t="str">
        <f t="shared" ca="1" si="139"/>
        <v/>
      </c>
      <c r="N530" s="77" t="str">
        <f t="shared" ca="1" si="140"/>
        <v/>
      </c>
      <c r="X530" s="163" t="str">
        <f t="shared" si="141"/>
        <v/>
      </c>
      <c r="Y530" s="163" t="str">
        <f t="shared" si="142"/>
        <v/>
      </c>
    </row>
    <row r="531" spans="1:25">
      <c r="A531" s="164" t="str">
        <f t="shared" ca="1" si="128"/>
        <v/>
      </c>
      <c r="B531" s="44" t="str">
        <f t="shared" ca="1" si="129"/>
        <v/>
      </c>
      <c r="C531" s="31" t="str">
        <f t="shared" ca="1" si="143"/>
        <v/>
      </c>
      <c r="D531" s="32" t="str">
        <f t="shared" ca="1" si="130"/>
        <v/>
      </c>
      <c r="E531" s="71" t="str">
        <f t="shared" ca="1" si="131"/>
        <v/>
      </c>
      <c r="F531" s="31" t="str">
        <f t="shared" ca="1" si="132"/>
        <v/>
      </c>
      <c r="G531" s="32" t="str">
        <f t="shared" ca="1" si="133"/>
        <v/>
      </c>
      <c r="H531" s="4" t="str">
        <f t="shared" ca="1" si="134"/>
        <v/>
      </c>
      <c r="I531" s="31" t="str">
        <f t="shared" ca="1" si="135"/>
        <v/>
      </c>
      <c r="J531" s="32" t="str">
        <f t="shared" ca="1" si="136"/>
        <v/>
      </c>
      <c r="K531" s="71" t="str">
        <f t="shared" ca="1" si="137"/>
        <v/>
      </c>
      <c r="L531" s="31" t="str">
        <f t="shared" ca="1" si="138"/>
        <v/>
      </c>
      <c r="M531" s="32" t="str">
        <f t="shared" ca="1" si="139"/>
        <v/>
      </c>
      <c r="N531" s="77" t="str">
        <f t="shared" ca="1" si="140"/>
        <v/>
      </c>
      <c r="X531" s="163" t="str">
        <f t="shared" si="141"/>
        <v/>
      </c>
      <c r="Y531" s="163" t="str">
        <f t="shared" si="142"/>
        <v/>
      </c>
    </row>
    <row r="532" spans="1:25">
      <c r="A532" s="164" t="str">
        <f t="shared" ca="1" si="128"/>
        <v/>
      </c>
      <c r="B532" s="44" t="str">
        <f t="shared" ca="1" si="129"/>
        <v/>
      </c>
      <c r="C532" s="31" t="str">
        <f t="shared" ca="1" si="143"/>
        <v/>
      </c>
      <c r="D532" s="32" t="str">
        <f t="shared" ca="1" si="130"/>
        <v/>
      </c>
      <c r="E532" s="71" t="str">
        <f t="shared" ca="1" si="131"/>
        <v/>
      </c>
      <c r="F532" s="31" t="str">
        <f t="shared" ca="1" si="132"/>
        <v/>
      </c>
      <c r="G532" s="32" t="str">
        <f t="shared" ca="1" si="133"/>
        <v/>
      </c>
      <c r="H532" s="4" t="str">
        <f t="shared" ca="1" si="134"/>
        <v/>
      </c>
      <c r="I532" s="31" t="str">
        <f t="shared" ca="1" si="135"/>
        <v/>
      </c>
      <c r="J532" s="32" t="str">
        <f t="shared" ca="1" si="136"/>
        <v/>
      </c>
      <c r="K532" s="71" t="str">
        <f t="shared" ca="1" si="137"/>
        <v/>
      </c>
      <c r="L532" s="31" t="str">
        <f t="shared" ca="1" si="138"/>
        <v/>
      </c>
      <c r="M532" s="32" t="str">
        <f t="shared" ca="1" si="139"/>
        <v/>
      </c>
      <c r="N532" s="77" t="str">
        <f t="shared" ca="1" si="140"/>
        <v/>
      </c>
      <c r="X532" s="163" t="str">
        <f t="shared" si="141"/>
        <v/>
      </c>
      <c r="Y532" s="163" t="str">
        <f t="shared" si="142"/>
        <v/>
      </c>
    </row>
    <row r="533" spans="1:25">
      <c r="A533" s="164" t="str">
        <f t="shared" ca="1" si="128"/>
        <v/>
      </c>
      <c r="B533" s="44" t="str">
        <f t="shared" ca="1" si="129"/>
        <v/>
      </c>
      <c r="C533" s="31" t="str">
        <f t="shared" ca="1" si="143"/>
        <v/>
      </c>
      <c r="D533" s="32" t="str">
        <f t="shared" ca="1" si="130"/>
        <v/>
      </c>
      <c r="E533" s="71" t="str">
        <f t="shared" ca="1" si="131"/>
        <v/>
      </c>
      <c r="F533" s="31" t="str">
        <f t="shared" ca="1" si="132"/>
        <v/>
      </c>
      <c r="G533" s="32" t="str">
        <f t="shared" ca="1" si="133"/>
        <v/>
      </c>
      <c r="H533" s="4" t="str">
        <f t="shared" ca="1" si="134"/>
        <v/>
      </c>
      <c r="I533" s="31" t="str">
        <f t="shared" ca="1" si="135"/>
        <v/>
      </c>
      <c r="J533" s="32" t="str">
        <f t="shared" ca="1" si="136"/>
        <v/>
      </c>
      <c r="K533" s="71" t="str">
        <f t="shared" ca="1" si="137"/>
        <v/>
      </c>
      <c r="L533" s="31" t="str">
        <f t="shared" ca="1" si="138"/>
        <v/>
      </c>
      <c r="M533" s="32" t="str">
        <f t="shared" ca="1" si="139"/>
        <v/>
      </c>
      <c r="N533" s="77" t="str">
        <f t="shared" ca="1" si="140"/>
        <v/>
      </c>
      <c r="X533" s="163" t="str">
        <f t="shared" si="141"/>
        <v/>
      </c>
      <c r="Y533" s="163" t="str">
        <f t="shared" si="142"/>
        <v/>
      </c>
    </row>
    <row r="534" spans="1:25">
      <c r="A534" s="164" t="str">
        <f t="shared" ca="1" si="128"/>
        <v/>
      </c>
      <c r="B534" s="44" t="str">
        <f t="shared" ca="1" si="129"/>
        <v/>
      </c>
      <c r="C534" s="31" t="str">
        <f t="shared" ca="1" si="143"/>
        <v/>
      </c>
      <c r="D534" s="32" t="str">
        <f t="shared" ca="1" si="130"/>
        <v/>
      </c>
      <c r="E534" s="71" t="str">
        <f t="shared" ca="1" si="131"/>
        <v/>
      </c>
      <c r="F534" s="31" t="str">
        <f t="shared" ca="1" si="132"/>
        <v/>
      </c>
      <c r="G534" s="32" t="str">
        <f t="shared" ca="1" si="133"/>
        <v/>
      </c>
      <c r="H534" s="4" t="str">
        <f t="shared" ca="1" si="134"/>
        <v/>
      </c>
      <c r="I534" s="31" t="str">
        <f t="shared" ca="1" si="135"/>
        <v/>
      </c>
      <c r="J534" s="32" t="str">
        <f t="shared" ca="1" si="136"/>
        <v/>
      </c>
      <c r="K534" s="71" t="str">
        <f t="shared" ca="1" si="137"/>
        <v/>
      </c>
      <c r="L534" s="31" t="str">
        <f t="shared" ca="1" si="138"/>
        <v/>
      </c>
      <c r="M534" s="32" t="str">
        <f t="shared" ca="1" si="139"/>
        <v/>
      </c>
      <c r="N534" s="77" t="str">
        <f t="shared" ca="1" si="140"/>
        <v/>
      </c>
      <c r="X534" s="163" t="str">
        <f t="shared" si="141"/>
        <v/>
      </c>
      <c r="Y534" s="163" t="str">
        <f t="shared" si="142"/>
        <v/>
      </c>
    </row>
    <row r="535" spans="1:25">
      <c r="A535" s="164" t="str">
        <f t="shared" ca="1" si="128"/>
        <v/>
      </c>
      <c r="B535" s="44" t="str">
        <f t="shared" ca="1" si="129"/>
        <v/>
      </c>
      <c r="C535" s="31" t="str">
        <f t="shared" ca="1" si="143"/>
        <v/>
      </c>
      <c r="D535" s="32" t="str">
        <f t="shared" ca="1" si="130"/>
        <v/>
      </c>
      <c r="E535" s="71" t="str">
        <f t="shared" ca="1" si="131"/>
        <v/>
      </c>
      <c r="F535" s="31" t="str">
        <f t="shared" ca="1" si="132"/>
        <v/>
      </c>
      <c r="G535" s="32" t="str">
        <f t="shared" ca="1" si="133"/>
        <v/>
      </c>
      <c r="H535" s="4" t="str">
        <f t="shared" ca="1" si="134"/>
        <v/>
      </c>
      <c r="I535" s="31" t="str">
        <f t="shared" ca="1" si="135"/>
        <v/>
      </c>
      <c r="J535" s="32" t="str">
        <f t="shared" ca="1" si="136"/>
        <v/>
      </c>
      <c r="K535" s="71" t="str">
        <f t="shared" ca="1" si="137"/>
        <v/>
      </c>
      <c r="L535" s="31" t="str">
        <f t="shared" ca="1" si="138"/>
        <v/>
      </c>
      <c r="M535" s="32" t="str">
        <f t="shared" ca="1" si="139"/>
        <v/>
      </c>
      <c r="N535" s="77" t="str">
        <f t="shared" ca="1" si="140"/>
        <v/>
      </c>
      <c r="X535" s="163" t="str">
        <f t="shared" si="141"/>
        <v/>
      </c>
      <c r="Y535" s="163" t="str">
        <f t="shared" si="142"/>
        <v/>
      </c>
    </row>
    <row r="536" spans="1:25">
      <c r="A536" s="164" t="str">
        <f t="shared" ca="1" si="128"/>
        <v/>
      </c>
      <c r="B536" s="44" t="str">
        <f t="shared" ca="1" si="129"/>
        <v/>
      </c>
      <c r="C536" s="31" t="str">
        <f t="shared" ca="1" si="143"/>
        <v/>
      </c>
      <c r="D536" s="32" t="str">
        <f t="shared" ca="1" si="130"/>
        <v/>
      </c>
      <c r="E536" s="71" t="str">
        <f t="shared" ca="1" si="131"/>
        <v/>
      </c>
      <c r="F536" s="31" t="str">
        <f t="shared" ca="1" si="132"/>
        <v/>
      </c>
      <c r="G536" s="32" t="str">
        <f t="shared" ca="1" si="133"/>
        <v/>
      </c>
      <c r="H536" s="4" t="str">
        <f t="shared" ca="1" si="134"/>
        <v/>
      </c>
      <c r="I536" s="31" t="str">
        <f t="shared" ca="1" si="135"/>
        <v/>
      </c>
      <c r="J536" s="32" t="str">
        <f t="shared" ca="1" si="136"/>
        <v/>
      </c>
      <c r="K536" s="71" t="str">
        <f t="shared" ca="1" si="137"/>
        <v/>
      </c>
      <c r="L536" s="31" t="str">
        <f t="shared" ca="1" si="138"/>
        <v/>
      </c>
      <c r="M536" s="32" t="str">
        <f t="shared" ca="1" si="139"/>
        <v/>
      </c>
      <c r="N536" s="77" t="str">
        <f t="shared" ca="1" si="140"/>
        <v/>
      </c>
      <c r="X536" s="163" t="str">
        <f t="shared" si="141"/>
        <v/>
      </c>
      <c r="Y536" s="163" t="str">
        <f t="shared" si="142"/>
        <v/>
      </c>
    </row>
    <row r="537" spans="1:25">
      <c r="A537" s="164" t="str">
        <f t="shared" ca="1" si="128"/>
        <v/>
      </c>
      <c r="B537" s="44" t="str">
        <f t="shared" ca="1" si="129"/>
        <v/>
      </c>
      <c r="C537" s="31" t="str">
        <f t="shared" ca="1" si="143"/>
        <v/>
      </c>
      <c r="D537" s="32" t="str">
        <f t="shared" ca="1" si="130"/>
        <v/>
      </c>
      <c r="E537" s="71" t="str">
        <f t="shared" ca="1" si="131"/>
        <v/>
      </c>
      <c r="F537" s="31" t="str">
        <f t="shared" ca="1" si="132"/>
        <v/>
      </c>
      <c r="G537" s="32" t="str">
        <f t="shared" ca="1" si="133"/>
        <v/>
      </c>
      <c r="H537" s="4" t="str">
        <f t="shared" ca="1" si="134"/>
        <v/>
      </c>
      <c r="I537" s="31" t="str">
        <f t="shared" ca="1" si="135"/>
        <v/>
      </c>
      <c r="J537" s="32" t="str">
        <f t="shared" ca="1" si="136"/>
        <v/>
      </c>
      <c r="K537" s="71" t="str">
        <f t="shared" ca="1" si="137"/>
        <v/>
      </c>
      <c r="L537" s="31" t="str">
        <f t="shared" ca="1" si="138"/>
        <v/>
      </c>
      <c r="M537" s="32" t="str">
        <f t="shared" ca="1" si="139"/>
        <v/>
      </c>
      <c r="N537" s="77" t="str">
        <f t="shared" ca="1" si="140"/>
        <v/>
      </c>
      <c r="X537" s="163" t="str">
        <f t="shared" si="141"/>
        <v/>
      </c>
      <c r="Y537" s="163" t="str">
        <f t="shared" si="142"/>
        <v/>
      </c>
    </row>
    <row r="538" spans="1:25">
      <c r="A538" s="164" t="str">
        <f t="shared" ca="1" si="128"/>
        <v/>
      </c>
      <c r="B538" s="44" t="str">
        <f t="shared" ca="1" si="129"/>
        <v/>
      </c>
      <c r="C538" s="31" t="str">
        <f t="shared" ca="1" si="143"/>
        <v/>
      </c>
      <c r="D538" s="32" t="str">
        <f t="shared" ca="1" si="130"/>
        <v/>
      </c>
      <c r="E538" s="71" t="str">
        <f t="shared" ca="1" si="131"/>
        <v/>
      </c>
      <c r="F538" s="31" t="str">
        <f t="shared" ca="1" si="132"/>
        <v/>
      </c>
      <c r="G538" s="32" t="str">
        <f t="shared" ca="1" si="133"/>
        <v/>
      </c>
      <c r="H538" s="4" t="str">
        <f t="shared" ca="1" si="134"/>
        <v/>
      </c>
      <c r="I538" s="31" t="str">
        <f t="shared" ca="1" si="135"/>
        <v/>
      </c>
      <c r="J538" s="32" t="str">
        <f t="shared" ca="1" si="136"/>
        <v/>
      </c>
      <c r="K538" s="71" t="str">
        <f t="shared" ca="1" si="137"/>
        <v/>
      </c>
      <c r="L538" s="31" t="str">
        <f t="shared" ca="1" si="138"/>
        <v/>
      </c>
      <c r="M538" s="32" t="str">
        <f t="shared" ca="1" si="139"/>
        <v/>
      </c>
      <c r="N538" s="77" t="str">
        <f t="shared" ca="1" si="140"/>
        <v/>
      </c>
      <c r="X538" s="163" t="str">
        <f t="shared" si="141"/>
        <v/>
      </c>
      <c r="Y538" s="163" t="str">
        <f t="shared" si="142"/>
        <v/>
      </c>
    </row>
    <row r="539" spans="1:25">
      <c r="A539" s="164" t="str">
        <f t="shared" ca="1" si="128"/>
        <v/>
      </c>
      <c r="B539" s="44" t="str">
        <f t="shared" ca="1" si="129"/>
        <v/>
      </c>
      <c r="C539" s="31" t="str">
        <f t="shared" ca="1" si="143"/>
        <v/>
      </c>
      <c r="D539" s="32" t="str">
        <f t="shared" ca="1" si="130"/>
        <v/>
      </c>
      <c r="E539" s="71" t="str">
        <f t="shared" ca="1" si="131"/>
        <v/>
      </c>
      <c r="F539" s="31" t="str">
        <f t="shared" ca="1" si="132"/>
        <v/>
      </c>
      <c r="G539" s="32" t="str">
        <f t="shared" ca="1" si="133"/>
        <v/>
      </c>
      <c r="H539" s="4" t="str">
        <f t="shared" ca="1" si="134"/>
        <v/>
      </c>
      <c r="I539" s="31" t="str">
        <f t="shared" ca="1" si="135"/>
        <v/>
      </c>
      <c r="J539" s="32" t="str">
        <f t="shared" ca="1" si="136"/>
        <v/>
      </c>
      <c r="K539" s="71" t="str">
        <f t="shared" ca="1" si="137"/>
        <v/>
      </c>
      <c r="L539" s="31" t="str">
        <f t="shared" ca="1" si="138"/>
        <v/>
      </c>
      <c r="M539" s="32" t="str">
        <f t="shared" ca="1" si="139"/>
        <v/>
      </c>
      <c r="N539" s="77" t="str">
        <f t="shared" ca="1" si="140"/>
        <v/>
      </c>
      <c r="X539" s="163" t="str">
        <f t="shared" si="141"/>
        <v/>
      </c>
      <c r="Y539" s="163" t="str">
        <f t="shared" si="142"/>
        <v/>
      </c>
    </row>
    <row r="540" spans="1:25">
      <c r="A540" s="164" t="str">
        <f t="shared" ca="1" si="128"/>
        <v/>
      </c>
      <c r="B540" s="44" t="str">
        <f t="shared" ca="1" si="129"/>
        <v/>
      </c>
      <c r="C540" s="31" t="str">
        <f t="shared" ca="1" si="143"/>
        <v/>
      </c>
      <c r="D540" s="32" t="str">
        <f t="shared" ca="1" si="130"/>
        <v/>
      </c>
      <c r="E540" s="71" t="str">
        <f t="shared" ca="1" si="131"/>
        <v/>
      </c>
      <c r="F540" s="31" t="str">
        <f t="shared" ca="1" si="132"/>
        <v/>
      </c>
      <c r="G540" s="32" t="str">
        <f t="shared" ca="1" si="133"/>
        <v/>
      </c>
      <c r="H540" s="4" t="str">
        <f t="shared" ca="1" si="134"/>
        <v/>
      </c>
      <c r="I540" s="31" t="str">
        <f t="shared" ca="1" si="135"/>
        <v/>
      </c>
      <c r="J540" s="32" t="str">
        <f t="shared" ca="1" si="136"/>
        <v/>
      </c>
      <c r="K540" s="71" t="str">
        <f t="shared" ca="1" si="137"/>
        <v/>
      </c>
      <c r="L540" s="31" t="str">
        <f t="shared" ca="1" si="138"/>
        <v/>
      </c>
      <c r="M540" s="32" t="str">
        <f t="shared" ca="1" si="139"/>
        <v/>
      </c>
      <c r="N540" s="77" t="str">
        <f t="shared" ca="1" si="140"/>
        <v/>
      </c>
      <c r="X540" s="163" t="str">
        <f t="shared" si="141"/>
        <v/>
      </c>
      <c r="Y540" s="163" t="str">
        <f t="shared" si="142"/>
        <v/>
      </c>
    </row>
    <row r="541" spans="1:25">
      <c r="A541" s="164" t="str">
        <f t="shared" ca="1" si="128"/>
        <v/>
      </c>
      <c r="B541" s="44" t="str">
        <f t="shared" ca="1" si="129"/>
        <v/>
      </c>
      <c r="C541" s="31" t="str">
        <f t="shared" ca="1" si="143"/>
        <v/>
      </c>
      <c r="D541" s="32" t="str">
        <f t="shared" ca="1" si="130"/>
        <v/>
      </c>
      <c r="E541" s="71" t="str">
        <f t="shared" ca="1" si="131"/>
        <v/>
      </c>
      <c r="F541" s="31" t="str">
        <f t="shared" ca="1" si="132"/>
        <v/>
      </c>
      <c r="G541" s="32" t="str">
        <f t="shared" ca="1" si="133"/>
        <v/>
      </c>
      <c r="H541" s="4" t="str">
        <f t="shared" ca="1" si="134"/>
        <v/>
      </c>
      <c r="I541" s="31" t="str">
        <f t="shared" ca="1" si="135"/>
        <v/>
      </c>
      <c r="J541" s="32" t="str">
        <f t="shared" ca="1" si="136"/>
        <v/>
      </c>
      <c r="K541" s="71" t="str">
        <f t="shared" ca="1" si="137"/>
        <v/>
      </c>
      <c r="L541" s="31" t="str">
        <f t="shared" ca="1" si="138"/>
        <v/>
      </c>
      <c r="M541" s="32" t="str">
        <f t="shared" ca="1" si="139"/>
        <v/>
      </c>
      <c r="N541" s="77" t="str">
        <f t="shared" ca="1" si="140"/>
        <v/>
      </c>
      <c r="X541" s="163" t="str">
        <f t="shared" si="141"/>
        <v/>
      </c>
      <c r="Y541" s="163" t="str">
        <f t="shared" si="142"/>
        <v/>
      </c>
    </row>
    <row r="542" spans="1:25">
      <c r="A542" s="164" t="str">
        <f t="shared" ca="1" si="128"/>
        <v/>
      </c>
      <c r="B542" s="44" t="str">
        <f t="shared" ca="1" si="129"/>
        <v/>
      </c>
      <c r="C542" s="31" t="str">
        <f t="shared" ca="1" si="143"/>
        <v/>
      </c>
      <c r="D542" s="32" t="str">
        <f t="shared" ca="1" si="130"/>
        <v/>
      </c>
      <c r="E542" s="71" t="str">
        <f t="shared" ca="1" si="131"/>
        <v/>
      </c>
      <c r="F542" s="31" t="str">
        <f t="shared" ca="1" si="132"/>
        <v/>
      </c>
      <c r="G542" s="32" t="str">
        <f t="shared" ca="1" si="133"/>
        <v/>
      </c>
      <c r="H542" s="4" t="str">
        <f t="shared" ca="1" si="134"/>
        <v/>
      </c>
      <c r="I542" s="31" t="str">
        <f t="shared" ca="1" si="135"/>
        <v/>
      </c>
      <c r="J542" s="32" t="str">
        <f t="shared" ca="1" si="136"/>
        <v/>
      </c>
      <c r="K542" s="71" t="str">
        <f t="shared" ca="1" si="137"/>
        <v/>
      </c>
      <c r="L542" s="31" t="str">
        <f t="shared" ca="1" si="138"/>
        <v/>
      </c>
      <c r="M542" s="32" t="str">
        <f t="shared" ca="1" si="139"/>
        <v/>
      </c>
      <c r="N542" s="77" t="str">
        <f t="shared" ca="1" si="140"/>
        <v/>
      </c>
      <c r="X542" s="163" t="str">
        <f t="shared" si="141"/>
        <v/>
      </c>
      <c r="Y542" s="163" t="str">
        <f t="shared" si="142"/>
        <v/>
      </c>
    </row>
    <row r="543" spans="1:25">
      <c r="A543" s="164" t="str">
        <f t="shared" ca="1" si="128"/>
        <v/>
      </c>
      <c r="B543" s="44" t="str">
        <f t="shared" ca="1" si="129"/>
        <v/>
      </c>
      <c r="C543" s="31" t="str">
        <f t="shared" ca="1" si="143"/>
        <v/>
      </c>
      <c r="D543" s="32" t="str">
        <f t="shared" ca="1" si="130"/>
        <v/>
      </c>
      <c r="E543" s="71" t="str">
        <f t="shared" ca="1" si="131"/>
        <v/>
      </c>
      <c r="F543" s="31" t="str">
        <f t="shared" ca="1" si="132"/>
        <v/>
      </c>
      <c r="G543" s="32" t="str">
        <f t="shared" ca="1" si="133"/>
        <v/>
      </c>
      <c r="H543" s="4" t="str">
        <f t="shared" ca="1" si="134"/>
        <v/>
      </c>
      <c r="I543" s="31" t="str">
        <f t="shared" ca="1" si="135"/>
        <v/>
      </c>
      <c r="J543" s="32" t="str">
        <f t="shared" ca="1" si="136"/>
        <v/>
      </c>
      <c r="K543" s="71" t="str">
        <f t="shared" ca="1" si="137"/>
        <v/>
      </c>
      <c r="L543" s="31" t="str">
        <f t="shared" ca="1" si="138"/>
        <v/>
      </c>
      <c r="M543" s="32" t="str">
        <f t="shared" ca="1" si="139"/>
        <v/>
      </c>
      <c r="N543" s="77" t="str">
        <f t="shared" ca="1" si="140"/>
        <v/>
      </c>
      <c r="X543" s="163" t="str">
        <f t="shared" si="141"/>
        <v/>
      </c>
      <c r="Y543" s="163" t="str">
        <f t="shared" si="142"/>
        <v/>
      </c>
    </row>
    <row r="544" spans="1:25">
      <c r="A544" s="164" t="str">
        <f t="shared" ca="1" si="128"/>
        <v/>
      </c>
      <c r="B544" s="44" t="str">
        <f t="shared" ca="1" si="129"/>
        <v/>
      </c>
      <c r="C544" s="31" t="str">
        <f t="shared" ca="1" si="143"/>
        <v/>
      </c>
      <c r="D544" s="32" t="str">
        <f t="shared" ca="1" si="130"/>
        <v/>
      </c>
      <c r="E544" s="71" t="str">
        <f t="shared" ca="1" si="131"/>
        <v/>
      </c>
      <c r="F544" s="31" t="str">
        <f t="shared" ca="1" si="132"/>
        <v/>
      </c>
      <c r="G544" s="32" t="str">
        <f t="shared" ca="1" si="133"/>
        <v/>
      </c>
      <c r="H544" s="4" t="str">
        <f t="shared" ca="1" si="134"/>
        <v/>
      </c>
      <c r="I544" s="31" t="str">
        <f t="shared" ca="1" si="135"/>
        <v/>
      </c>
      <c r="J544" s="32" t="str">
        <f t="shared" ca="1" si="136"/>
        <v/>
      </c>
      <c r="K544" s="71" t="str">
        <f t="shared" ca="1" si="137"/>
        <v/>
      </c>
      <c r="L544" s="31" t="str">
        <f t="shared" ca="1" si="138"/>
        <v/>
      </c>
      <c r="M544" s="32" t="str">
        <f t="shared" ca="1" si="139"/>
        <v/>
      </c>
      <c r="N544" s="77" t="str">
        <f t="shared" ca="1" si="140"/>
        <v/>
      </c>
      <c r="X544" s="163" t="str">
        <f t="shared" si="141"/>
        <v/>
      </c>
      <c r="Y544" s="163" t="str">
        <f t="shared" si="142"/>
        <v/>
      </c>
    </row>
    <row r="545" spans="1:25">
      <c r="A545" s="164" t="str">
        <f t="shared" ca="1" si="128"/>
        <v/>
      </c>
      <c r="B545" s="44" t="str">
        <f t="shared" ca="1" si="129"/>
        <v/>
      </c>
      <c r="C545" s="31" t="str">
        <f t="shared" ca="1" si="143"/>
        <v/>
      </c>
      <c r="D545" s="32" t="str">
        <f t="shared" ca="1" si="130"/>
        <v/>
      </c>
      <c r="E545" s="71" t="str">
        <f t="shared" ca="1" si="131"/>
        <v/>
      </c>
      <c r="F545" s="31" t="str">
        <f t="shared" ca="1" si="132"/>
        <v/>
      </c>
      <c r="G545" s="32" t="str">
        <f t="shared" ca="1" si="133"/>
        <v/>
      </c>
      <c r="H545" s="4" t="str">
        <f t="shared" ca="1" si="134"/>
        <v/>
      </c>
      <c r="I545" s="31" t="str">
        <f t="shared" ca="1" si="135"/>
        <v/>
      </c>
      <c r="J545" s="32" t="str">
        <f t="shared" ca="1" si="136"/>
        <v/>
      </c>
      <c r="K545" s="71" t="str">
        <f t="shared" ca="1" si="137"/>
        <v/>
      </c>
      <c r="L545" s="31" t="str">
        <f t="shared" ca="1" si="138"/>
        <v/>
      </c>
      <c r="M545" s="32" t="str">
        <f t="shared" ca="1" si="139"/>
        <v/>
      </c>
      <c r="N545" s="77" t="str">
        <f t="shared" ca="1" si="140"/>
        <v/>
      </c>
      <c r="X545" s="163" t="str">
        <f t="shared" si="141"/>
        <v/>
      </c>
      <c r="Y545" s="163" t="str">
        <f t="shared" si="142"/>
        <v/>
      </c>
    </row>
    <row r="546" spans="1:25">
      <c r="A546" s="164" t="str">
        <f t="shared" ca="1" si="128"/>
        <v/>
      </c>
      <c r="B546" s="44" t="str">
        <f t="shared" ca="1" si="129"/>
        <v/>
      </c>
      <c r="C546" s="31" t="str">
        <f t="shared" ca="1" si="143"/>
        <v/>
      </c>
      <c r="D546" s="32" t="str">
        <f t="shared" ca="1" si="130"/>
        <v/>
      </c>
      <c r="E546" s="71" t="str">
        <f t="shared" ca="1" si="131"/>
        <v/>
      </c>
      <c r="F546" s="31" t="str">
        <f t="shared" ca="1" si="132"/>
        <v/>
      </c>
      <c r="G546" s="32" t="str">
        <f t="shared" ca="1" si="133"/>
        <v/>
      </c>
      <c r="H546" s="4" t="str">
        <f t="shared" ca="1" si="134"/>
        <v/>
      </c>
      <c r="I546" s="31" t="str">
        <f t="shared" ca="1" si="135"/>
        <v/>
      </c>
      <c r="J546" s="32" t="str">
        <f t="shared" ca="1" si="136"/>
        <v/>
      </c>
      <c r="K546" s="71" t="str">
        <f t="shared" ca="1" si="137"/>
        <v/>
      </c>
      <c r="L546" s="31" t="str">
        <f t="shared" ca="1" si="138"/>
        <v/>
      </c>
      <c r="M546" s="32" t="str">
        <f t="shared" ca="1" si="139"/>
        <v/>
      </c>
      <c r="N546" s="77" t="str">
        <f t="shared" ca="1" si="140"/>
        <v/>
      </c>
      <c r="X546" s="163" t="str">
        <f t="shared" si="141"/>
        <v/>
      </c>
      <c r="Y546" s="163" t="str">
        <f t="shared" si="142"/>
        <v/>
      </c>
    </row>
    <row r="547" spans="1:25">
      <c r="A547" s="164" t="str">
        <f t="shared" ca="1" si="128"/>
        <v/>
      </c>
      <c r="B547" s="44" t="str">
        <f t="shared" ca="1" si="129"/>
        <v/>
      </c>
      <c r="C547" s="31" t="str">
        <f t="shared" ca="1" si="143"/>
        <v/>
      </c>
      <c r="D547" s="32" t="str">
        <f t="shared" ca="1" si="130"/>
        <v/>
      </c>
      <c r="E547" s="71" t="str">
        <f t="shared" ca="1" si="131"/>
        <v/>
      </c>
      <c r="F547" s="31" t="str">
        <f t="shared" ca="1" si="132"/>
        <v/>
      </c>
      <c r="G547" s="32" t="str">
        <f t="shared" ca="1" si="133"/>
        <v/>
      </c>
      <c r="H547" s="4" t="str">
        <f t="shared" ca="1" si="134"/>
        <v/>
      </c>
      <c r="I547" s="31" t="str">
        <f t="shared" ca="1" si="135"/>
        <v/>
      </c>
      <c r="J547" s="32" t="str">
        <f t="shared" ca="1" si="136"/>
        <v/>
      </c>
      <c r="K547" s="71" t="str">
        <f t="shared" ca="1" si="137"/>
        <v/>
      </c>
      <c r="L547" s="31" t="str">
        <f t="shared" ca="1" si="138"/>
        <v/>
      </c>
      <c r="M547" s="32" t="str">
        <f t="shared" ca="1" si="139"/>
        <v/>
      </c>
      <c r="N547" s="77" t="str">
        <f t="shared" ca="1" si="140"/>
        <v/>
      </c>
      <c r="X547" s="163" t="str">
        <f t="shared" si="141"/>
        <v/>
      </c>
      <c r="Y547" s="163" t="str">
        <f t="shared" si="142"/>
        <v/>
      </c>
    </row>
    <row r="548" spans="1:25">
      <c r="A548" s="164" t="str">
        <f t="shared" ref="A548:A611" ca="1" si="144">IF(AND(ISBLANK(Z537), A547 = $Z$1),NOW(),IF(ISBLANK(Z537),"",Z537))</f>
        <v/>
      </c>
      <c r="B548" s="44" t="str">
        <f t="shared" ref="B548:B611" ca="1" si="145">IF(COUNTIF(P:P,A548)=1,VLOOKUP(A548,P:Q,2), IF(COUNTIF(P:P,A548)=0,$B$10,""))</f>
        <v/>
      </c>
      <c r="C548" s="31" t="str">
        <f t="shared" ca="1" si="143"/>
        <v/>
      </c>
      <c r="D548" s="32" t="str">
        <f t="shared" ref="D548:D611" ca="1" si="146">IF(ISERROR(B548-2), "", ROUNDUP(A548-$A$14,0)/360*$B$6*$B$5-ROUNDUP(A548-$A$14,0)/360*$B$7*$B$5*$B$14/100)</f>
        <v/>
      </c>
      <c r="E548" s="71" t="str">
        <f t="shared" ref="E548:E611" ca="1" si="147">IF(COUNTIF(P:P,A548)=1,VLOOKUP(A548,R:S,2), IF(COUNTIF(P:P,A548)=0,$C$10,""))</f>
        <v/>
      </c>
      <c r="F548" s="31" t="str">
        <f t="shared" ref="F548:F611" ca="1" si="148">IF(ISERROR(B548-2),"",(E548-$E$14)/100*$C$5)</f>
        <v/>
      </c>
      <c r="G548" s="32" t="str">
        <f t="shared" ref="G548:G611" ca="1" si="149">IF(ISERROR(B548-2), "", ROUNDUP(A548-$A$14,0)/360*$C$6*$C$5-ROUNDUP(A548-$A$14,0)/360*$C$7*$C$5*$E$14/100)</f>
        <v/>
      </c>
      <c r="H548" s="4" t="str">
        <f t="shared" ref="H548:H611" ca="1" si="150">IF(COUNTIF(P:P,A548)=1,VLOOKUP(A548,T:U,2), IF(COUNTIF(P:P,A548)=0,$D$10,""))</f>
        <v/>
      </c>
      <c r="I548" s="31" t="str">
        <f t="shared" ref="I548:I611" ca="1" si="151">IF(ISERROR(B548-2),"",(H548-$H$14)/100*$D$5)</f>
        <v/>
      </c>
      <c r="J548" s="32" t="str">
        <f t="shared" ref="J548:J611" ca="1" si="152">IF(ISERROR(B548-2),"",ROUNDUP(A548-$A$14,0)/360*$D$6*$D$5-ROUNDUP(A548-$A$14,0)/360*$D$7*$D$5*$H$14/100)</f>
        <v/>
      </c>
      <c r="K548" s="71" t="str">
        <f t="shared" ref="K548:K611" ca="1" si="153">IF(COUNTIF(P:P,A548)=1,VLOOKUP(A548,V:W,2), IF(COUNTIF(P:P,A548)=0,$E$10,""))</f>
        <v/>
      </c>
      <c r="L548" s="31" t="str">
        <f t="shared" ref="L548:L611" ca="1" si="154">IF(ISERROR(B548-2),"",(K548-$K$14)/100*$E$5)</f>
        <v/>
      </c>
      <c r="M548" s="32" t="str">
        <f t="shared" ref="M548:M611" ca="1" si="155">IF(ISERROR(B548-2),"",ROUNDUP(A548-$A$14,0)/360*$E$6*$E$5-ROUNDUP(A548-$A$14,0)/360*$E$7*$E$5*$K$14/100)</f>
        <v/>
      </c>
      <c r="N548" s="77" t="str">
        <f t="shared" ref="N548:N611" ca="1" si="156">IF(ISERROR(B548-2),"",C548+D548-F548-G548-I548-J548+L548+M548)</f>
        <v/>
      </c>
      <c r="X548" s="163" t="str">
        <f t="shared" si="141"/>
        <v/>
      </c>
      <c r="Y548" s="163" t="str">
        <f t="shared" si="142"/>
        <v/>
      </c>
    </row>
    <row r="549" spans="1:25">
      <c r="A549" s="164" t="str">
        <f t="shared" ca="1" si="144"/>
        <v/>
      </c>
      <c r="B549" s="44" t="str">
        <f t="shared" ca="1" si="145"/>
        <v/>
      </c>
      <c r="C549" s="31" t="str">
        <f t="shared" ca="1" si="143"/>
        <v/>
      </c>
      <c r="D549" s="32" t="str">
        <f t="shared" ca="1" si="146"/>
        <v/>
      </c>
      <c r="E549" s="71" t="str">
        <f t="shared" ca="1" si="147"/>
        <v/>
      </c>
      <c r="F549" s="31" t="str">
        <f t="shared" ca="1" si="148"/>
        <v/>
      </c>
      <c r="G549" s="32" t="str">
        <f t="shared" ca="1" si="149"/>
        <v/>
      </c>
      <c r="H549" s="4" t="str">
        <f t="shared" ca="1" si="150"/>
        <v/>
      </c>
      <c r="I549" s="31" t="str">
        <f t="shared" ca="1" si="151"/>
        <v/>
      </c>
      <c r="J549" s="32" t="str">
        <f t="shared" ca="1" si="152"/>
        <v/>
      </c>
      <c r="K549" s="71" t="str">
        <f t="shared" ca="1" si="153"/>
        <v/>
      </c>
      <c r="L549" s="31" t="str">
        <f t="shared" ca="1" si="154"/>
        <v/>
      </c>
      <c r="M549" s="32" t="str">
        <f t="shared" ca="1" si="155"/>
        <v/>
      </c>
      <c r="N549" s="77" t="str">
        <f t="shared" ca="1" si="156"/>
        <v/>
      </c>
      <c r="X549" s="163" t="str">
        <f t="shared" si="141"/>
        <v/>
      </c>
      <c r="Y549" s="163" t="str">
        <f t="shared" si="142"/>
        <v/>
      </c>
    </row>
    <row r="550" spans="1:25">
      <c r="A550" s="164" t="str">
        <f t="shared" ca="1" si="144"/>
        <v/>
      </c>
      <c r="B550" s="44" t="str">
        <f t="shared" ca="1" si="145"/>
        <v/>
      </c>
      <c r="C550" s="31" t="str">
        <f t="shared" ca="1" si="143"/>
        <v/>
      </c>
      <c r="D550" s="32" t="str">
        <f t="shared" ca="1" si="146"/>
        <v/>
      </c>
      <c r="E550" s="71" t="str">
        <f t="shared" ca="1" si="147"/>
        <v/>
      </c>
      <c r="F550" s="31" t="str">
        <f t="shared" ca="1" si="148"/>
        <v/>
      </c>
      <c r="G550" s="32" t="str">
        <f t="shared" ca="1" si="149"/>
        <v/>
      </c>
      <c r="H550" s="4" t="str">
        <f t="shared" ca="1" si="150"/>
        <v/>
      </c>
      <c r="I550" s="31" t="str">
        <f t="shared" ca="1" si="151"/>
        <v/>
      </c>
      <c r="J550" s="32" t="str">
        <f t="shared" ca="1" si="152"/>
        <v/>
      </c>
      <c r="K550" s="71" t="str">
        <f t="shared" ca="1" si="153"/>
        <v/>
      </c>
      <c r="L550" s="31" t="str">
        <f t="shared" ca="1" si="154"/>
        <v/>
      </c>
      <c r="M550" s="32" t="str">
        <f t="shared" ca="1" si="155"/>
        <v/>
      </c>
      <c r="N550" s="77" t="str">
        <f t="shared" ca="1" si="156"/>
        <v/>
      </c>
      <c r="X550" s="163" t="str">
        <f t="shared" si="141"/>
        <v/>
      </c>
      <c r="Y550" s="163" t="str">
        <f t="shared" si="142"/>
        <v/>
      </c>
    </row>
    <row r="551" spans="1:25">
      <c r="A551" s="164" t="str">
        <f t="shared" ca="1" si="144"/>
        <v/>
      </c>
      <c r="B551" s="44" t="str">
        <f t="shared" ca="1" si="145"/>
        <v/>
      </c>
      <c r="C551" s="31" t="str">
        <f t="shared" ca="1" si="143"/>
        <v/>
      </c>
      <c r="D551" s="32" t="str">
        <f t="shared" ca="1" si="146"/>
        <v/>
      </c>
      <c r="E551" s="71" t="str">
        <f t="shared" ca="1" si="147"/>
        <v/>
      </c>
      <c r="F551" s="31" t="str">
        <f t="shared" ca="1" si="148"/>
        <v/>
      </c>
      <c r="G551" s="32" t="str">
        <f t="shared" ca="1" si="149"/>
        <v/>
      </c>
      <c r="H551" s="4" t="str">
        <f t="shared" ca="1" si="150"/>
        <v/>
      </c>
      <c r="I551" s="31" t="str">
        <f t="shared" ca="1" si="151"/>
        <v/>
      </c>
      <c r="J551" s="32" t="str">
        <f t="shared" ca="1" si="152"/>
        <v/>
      </c>
      <c r="K551" s="71" t="str">
        <f t="shared" ca="1" si="153"/>
        <v/>
      </c>
      <c r="L551" s="31" t="str">
        <f t="shared" ca="1" si="154"/>
        <v/>
      </c>
      <c r="M551" s="32" t="str">
        <f t="shared" ca="1" si="155"/>
        <v/>
      </c>
      <c r="N551" s="77" t="str">
        <f t="shared" ca="1" si="156"/>
        <v/>
      </c>
      <c r="X551" s="163" t="str">
        <f t="shared" si="141"/>
        <v/>
      </c>
      <c r="Y551" s="163" t="str">
        <f t="shared" si="142"/>
        <v/>
      </c>
    </row>
    <row r="552" spans="1:25">
      <c r="A552" s="164" t="str">
        <f t="shared" ca="1" si="144"/>
        <v/>
      </c>
      <c r="B552" s="44" t="str">
        <f t="shared" ca="1" si="145"/>
        <v/>
      </c>
      <c r="C552" s="31" t="str">
        <f t="shared" ca="1" si="143"/>
        <v/>
      </c>
      <c r="D552" s="32" t="str">
        <f t="shared" ca="1" si="146"/>
        <v/>
      </c>
      <c r="E552" s="71" t="str">
        <f t="shared" ca="1" si="147"/>
        <v/>
      </c>
      <c r="F552" s="31" t="str">
        <f t="shared" ca="1" si="148"/>
        <v/>
      </c>
      <c r="G552" s="32" t="str">
        <f t="shared" ca="1" si="149"/>
        <v/>
      </c>
      <c r="H552" s="4" t="str">
        <f t="shared" ca="1" si="150"/>
        <v/>
      </c>
      <c r="I552" s="31" t="str">
        <f t="shared" ca="1" si="151"/>
        <v/>
      </c>
      <c r="J552" s="32" t="str">
        <f t="shared" ca="1" si="152"/>
        <v/>
      </c>
      <c r="K552" s="71" t="str">
        <f t="shared" ca="1" si="153"/>
        <v/>
      </c>
      <c r="L552" s="31" t="str">
        <f t="shared" ca="1" si="154"/>
        <v/>
      </c>
      <c r="M552" s="32" t="str">
        <f t="shared" ca="1" si="155"/>
        <v/>
      </c>
      <c r="N552" s="77" t="str">
        <f t="shared" ca="1" si="156"/>
        <v/>
      </c>
      <c r="X552" s="163" t="str">
        <f t="shared" si="141"/>
        <v/>
      </c>
      <c r="Y552" s="163" t="str">
        <f t="shared" si="142"/>
        <v/>
      </c>
    </row>
    <row r="553" spans="1:25">
      <c r="A553" s="164" t="str">
        <f t="shared" ca="1" si="144"/>
        <v/>
      </c>
      <c r="B553" s="44" t="str">
        <f t="shared" ca="1" si="145"/>
        <v/>
      </c>
      <c r="C553" s="31" t="str">
        <f t="shared" ca="1" si="143"/>
        <v/>
      </c>
      <c r="D553" s="32" t="str">
        <f t="shared" ca="1" si="146"/>
        <v/>
      </c>
      <c r="E553" s="71" t="str">
        <f t="shared" ca="1" si="147"/>
        <v/>
      </c>
      <c r="F553" s="31" t="str">
        <f t="shared" ca="1" si="148"/>
        <v/>
      </c>
      <c r="G553" s="32" t="str">
        <f t="shared" ca="1" si="149"/>
        <v/>
      </c>
      <c r="H553" s="4" t="str">
        <f t="shared" ca="1" si="150"/>
        <v/>
      </c>
      <c r="I553" s="31" t="str">
        <f t="shared" ca="1" si="151"/>
        <v/>
      </c>
      <c r="J553" s="32" t="str">
        <f t="shared" ca="1" si="152"/>
        <v/>
      </c>
      <c r="K553" s="71" t="str">
        <f t="shared" ca="1" si="153"/>
        <v/>
      </c>
      <c r="L553" s="31" t="str">
        <f t="shared" ca="1" si="154"/>
        <v/>
      </c>
      <c r="M553" s="32" t="str">
        <f t="shared" ca="1" si="155"/>
        <v/>
      </c>
      <c r="N553" s="77" t="str">
        <f t="shared" ca="1" si="156"/>
        <v/>
      </c>
      <c r="X553" s="163" t="str">
        <f t="shared" si="141"/>
        <v/>
      </c>
      <c r="Y553" s="163" t="str">
        <f t="shared" si="142"/>
        <v/>
      </c>
    </row>
    <row r="554" spans="1:25">
      <c r="A554" s="164" t="str">
        <f t="shared" ca="1" si="144"/>
        <v/>
      </c>
      <c r="B554" s="44" t="str">
        <f t="shared" ca="1" si="145"/>
        <v/>
      </c>
      <c r="C554" s="31" t="str">
        <f t="shared" ca="1" si="143"/>
        <v/>
      </c>
      <c r="D554" s="32" t="str">
        <f t="shared" ca="1" si="146"/>
        <v/>
      </c>
      <c r="E554" s="71" t="str">
        <f t="shared" ca="1" si="147"/>
        <v/>
      </c>
      <c r="F554" s="31" t="str">
        <f t="shared" ca="1" si="148"/>
        <v/>
      </c>
      <c r="G554" s="32" t="str">
        <f t="shared" ca="1" si="149"/>
        <v/>
      </c>
      <c r="H554" s="4" t="str">
        <f t="shared" ca="1" si="150"/>
        <v/>
      </c>
      <c r="I554" s="31" t="str">
        <f t="shared" ca="1" si="151"/>
        <v/>
      </c>
      <c r="J554" s="32" t="str">
        <f t="shared" ca="1" si="152"/>
        <v/>
      </c>
      <c r="K554" s="71" t="str">
        <f t="shared" ca="1" si="153"/>
        <v/>
      </c>
      <c r="L554" s="31" t="str">
        <f t="shared" ca="1" si="154"/>
        <v/>
      </c>
      <c r="M554" s="32" t="str">
        <f t="shared" ca="1" si="155"/>
        <v/>
      </c>
      <c r="N554" s="77" t="str">
        <f t="shared" ca="1" si="156"/>
        <v/>
      </c>
      <c r="X554" s="163" t="str">
        <f t="shared" si="141"/>
        <v/>
      </c>
      <c r="Y554" s="163" t="str">
        <f t="shared" si="142"/>
        <v/>
      </c>
    </row>
    <row r="555" spans="1:25">
      <c r="A555" s="164" t="str">
        <f t="shared" ca="1" si="144"/>
        <v/>
      </c>
      <c r="B555" s="44" t="str">
        <f t="shared" ca="1" si="145"/>
        <v/>
      </c>
      <c r="C555" s="31" t="str">
        <f t="shared" ca="1" si="143"/>
        <v/>
      </c>
      <c r="D555" s="32" t="str">
        <f t="shared" ca="1" si="146"/>
        <v/>
      </c>
      <c r="E555" s="71" t="str">
        <f t="shared" ca="1" si="147"/>
        <v/>
      </c>
      <c r="F555" s="31" t="str">
        <f t="shared" ca="1" si="148"/>
        <v/>
      </c>
      <c r="G555" s="32" t="str">
        <f t="shared" ca="1" si="149"/>
        <v/>
      </c>
      <c r="H555" s="4" t="str">
        <f t="shared" ca="1" si="150"/>
        <v/>
      </c>
      <c r="I555" s="31" t="str">
        <f t="shared" ca="1" si="151"/>
        <v/>
      </c>
      <c r="J555" s="32" t="str">
        <f t="shared" ca="1" si="152"/>
        <v/>
      </c>
      <c r="K555" s="71" t="str">
        <f t="shared" ca="1" si="153"/>
        <v/>
      </c>
      <c r="L555" s="31" t="str">
        <f t="shared" ca="1" si="154"/>
        <v/>
      </c>
      <c r="M555" s="32" t="str">
        <f t="shared" ca="1" si="155"/>
        <v/>
      </c>
      <c r="N555" s="77" t="str">
        <f t="shared" ca="1" si="156"/>
        <v/>
      </c>
      <c r="X555" s="163" t="str">
        <f t="shared" si="141"/>
        <v/>
      </c>
      <c r="Y555" s="163" t="str">
        <f t="shared" si="142"/>
        <v/>
      </c>
    </row>
    <row r="556" spans="1:25">
      <c r="A556" s="164" t="str">
        <f t="shared" ca="1" si="144"/>
        <v/>
      </c>
      <c r="B556" s="44" t="str">
        <f t="shared" ca="1" si="145"/>
        <v/>
      </c>
      <c r="C556" s="31" t="str">
        <f t="shared" ca="1" si="143"/>
        <v/>
      </c>
      <c r="D556" s="32" t="str">
        <f t="shared" ca="1" si="146"/>
        <v/>
      </c>
      <c r="E556" s="71" t="str">
        <f t="shared" ca="1" si="147"/>
        <v/>
      </c>
      <c r="F556" s="31" t="str">
        <f t="shared" ca="1" si="148"/>
        <v/>
      </c>
      <c r="G556" s="32" t="str">
        <f t="shared" ca="1" si="149"/>
        <v/>
      </c>
      <c r="H556" s="4" t="str">
        <f t="shared" ca="1" si="150"/>
        <v/>
      </c>
      <c r="I556" s="31" t="str">
        <f t="shared" ca="1" si="151"/>
        <v/>
      </c>
      <c r="J556" s="32" t="str">
        <f t="shared" ca="1" si="152"/>
        <v/>
      </c>
      <c r="K556" s="71" t="str">
        <f t="shared" ca="1" si="153"/>
        <v/>
      </c>
      <c r="L556" s="31" t="str">
        <f t="shared" ca="1" si="154"/>
        <v/>
      </c>
      <c r="M556" s="32" t="str">
        <f t="shared" ca="1" si="155"/>
        <v/>
      </c>
      <c r="N556" s="77" t="str">
        <f t="shared" ca="1" si="156"/>
        <v/>
      </c>
      <c r="X556" s="163" t="str">
        <f t="shared" si="141"/>
        <v/>
      </c>
      <c r="Y556" s="163" t="str">
        <f t="shared" si="142"/>
        <v/>
      </c>
    </row>
    <row r="557" spans="1:25">
      <c r="A557" s="164" t="str">
        <f t="shared" ca="1" si="144"/>
        <v/>
      </c>
      <c r="B557" s="44" t="str">
        <f t="shared" ca="1" si="145"/>
        <v/>
      </c>
      <c r="C557" s="31" t="str">
        <f t="shared" ca="1" si="143"/>
        <v/>
      </c>
      <c r="D557" s="32" t="str">
        <f t="shared" ca="1" si="146"/>
        <v/>
      </c>
      <c r="E557" s="71" t="str">
        <f t="shared" ca="1" si="147"/>
        <v/>
      </c>
      <c r="F557" s="31" t="str">
        <f t="shared" ca="1" si="148"/>
        <v/>
      </c>
      <c r="G557" s="32" t="str">
        <f t="shared" ca="1" si="149"/>
        <v/>
      </c>
      <c r="H557" s="4" t="str">
        <f t="shared" ca="1" si="150"/>
        <v/>
      </c>
      <c r="I557" s="31" t="str">
        <f t="shared" ca="1" si="151"/>
        <v/>
      </c>
      <c r="J557" s="32" t="str">
        <f t="shared" ca="1" si="152"/>
        <v/>
      </c>
      <c r="K557" s="71" t="str">
        <f t="shared" ca="1" si="153"/>
        <v/>
      </c>
      <c r="L557" s="31" t="str">
        <f t="shared" ca="1" si="154"/>
        <v/>
      </c>
      <c r="M557" s="32" t="str">
        <f t="shared" ca="1" si="155"/>
        <v/>
      </c>
      <c r="N557" s="77" t="str">
        <f t="shared" ca="1" si="156"/>
        <v/>
      </c>
      <c r="X557" s="163" t="str">
        <f t="shared" si="141"/>
        <v/>
      </c>
      <c r="Y557" s="163" t="str">
        <f t="shared" si="142"/>
        <v/>
      </c>
    </row>
    <row r="558" spans="1:25">
      <c r="A558" s="164" t="str">
        <f t="shared" ca="1" si="144"/>
        <v/>
      </c>
      <c r="B558" s="44" t="str">
        <f t="shared" ca="1" si="145"/>
        <v/>
      </c>
      <c r="C558" s="31" t="str">
        <f t="shared" ca="1" si="143"/>
        <v/>
      </c>
      <c r="D558" s="32" t="str">
        <f t="shared" ca="1" si="146"/>
        <v/>
      </c>
      <c r="E558" s="71" t="str">
        <f t="shared" ca="1" si="147"/>
        <v/>
      </c>
      <c r="F558" s="31" t="str">
        <f t="shared" ca="1" si="148"/>
        <v/>
      </c>
      <c r="G558" s="32" t="str">
        <f t="shared" ca="1" si="149"/>
        <v/>
      </c>
      <c r="H558" s="4" t="str">
        <f t="shared" ca="1" si="150"/>
        <v/>
      </c>
      <c r="I558" s="31" t="str">
        <f t="shared" ca="1" si="151"/>
        <v/>
      </c>
      <c r="J558" s="32" t="str">
        <f t="shared" ca="1" si="152"/>
        <v/>
      </c>
      <c r="K558" s="71" t="str">
        <f t="shared" ca="1" si="153"/>
        <v/>
      </c>
      <c r="L558" s="31" t="str">
        <f t="shared" ca="1" si="154"/>
        <v/>
      </c>
      <c r="M558" s="32" t="str">
        <f t="shared" ca="1" si="155"/>
        <v/>
      </c>
      <c r="N558" s="77" t="str">
        <f t="shared" ca="1" si="156"/>
        <v/>
      </c>
      <c r="X558" s="163" t="str">
        <f t="shared" si="141"/>
        <v/>
      </c>
      <c r="Y558" s="163" t="str">
        <f t="shared" si="142"/>
        <v/>
      </c>
    </row>
    <row r="559" spans="1:25">
      <c r="A559" s="164" t="str">
        <f t="shared" ca="1" si="144"/>
        <v/>
      </c>
      <c r="B559" s="44" t="str">
        <f t="shared" ca="1" si="145"/>
        <v/>
      </c>
      <c r="C559" s="31" t="str">
        <f t="shared" ca="1" si="143"/>
        <v/>
      </c>
      <c r="D559" s="32" t="str">
        <f t="shared" ca="1" si="146"/>
        <v/>
      </c>
      <c r="E559" s="71" t="str">
        <f t="shared" ca="1" si="147"/>
        <v/>
      </c>
      <c r="F559" s="31" t="str">
        <f t="shared" ca="1" si="148"/>
        <v/>
      </c>
      <c r="G559" s="32" t="str">
        <f t="shared" ca="1" si="149"/>
        <v/>
      </c>
      <c r="H559" s="4" t="str">
        <f t="shared" ca="1" si="150"/>
        <v/>
      </c>
      <c r="I559" s="31" t="str">
        <f t="shared" ca="1" si="151"/>
        <v/>
      </c>
      <c r="J559" s="32" t="str">
        <f t="shared" ca="1" si="152"/>
        <v/>
      </c>
      <c r="K559" s="71" t="str">
        <f t="shared" ca="1" si="153"/>
        <v/>
      </c>
      <c r="L559" s="31" t="str">
        <f t="shared" ca="1" si="154"/>
        <v/>
      </c>
      <c r="M559" s="32" t="str">
        <f t="shared" ca="1" si="155"/>
        <v/>
      </c>
      <c r="N559" s="77" t="str">
        <f t="shared" ca="1" si="156"/>
        <v/>
      </c>
      <c r="X559" s="163" t="str">
        <f t="shared" si="141"/>
        <v/>
      </c>
      <c r="Y559" s="163" t="str">
        <f t="shared" si="142"/>
        <v/>
      </c>
    </row>
    <row r="560" spans="1:25">
      <c r="A560" s="164" t="str">
        <f t="shared" ca="1" si="144"/>
        <v/>
      </c>
      <c r="B560" s="44" t="str">
        <f t="shared" ca="1" si="145"/>
        <v/>
      </c>
      <c r="C560" s="31" t="str">
        <f t="shared" ca="1" si="143"/>
        <v/>
      </c>
      <c r="D560" s="32" t="str">
        <f t="shared" ca="1" si="146"/>
        <v/>
      </c>
      <c r="E560" s="71" t="str">
        <f t="shared" ca="1" si="147"/>
        <v/>
      </c>
      <c r="F560" s="31" t="str">
        <f t="shared" ca="1" si="148"/>
        <v/>
      </c>
      <c r="G560" s="32" t="str">
        <f t="shared" ca="1" si="149"/>
        <v/>
      </c>
      <c r="H560" s="4" t="str">
        <f t="shared" ca="1" si="150"/>
        <v/>
      </c>
      <c r="I560" s="31" t="str">
        <f t="shared" ca="1" si="151"/>
        <v/>
      </c>
      <c r="J560" s="32" t="str">
        <f t="shared" ca="1" si="152"/>
        <v/>
      </c>
      <c r="K560" s="71" t="str">
        <f t="shared" ca="1" si="153"/>
        <v/>
      </c>
      <c r="L560" s="31" t="str">
        <f t="shared" ca="1" si="154"/>
        <v/>
      </c>
      <c r="M560" s="32" t="str">
        <f t="shared" ca="1" si="155"/>
        <v/>
      </c>
      <c r="N560" s="77" t="str">
        <f t="shared" ca="1" si="156"/>
        <v/>
      </c>
      <c r="X560" s="163" t="str">
        <f t="shared" si="141"/>
        <v/>
      </c>
      <c r="Y560" s="163" t="str">
        <f t="shared" si="142"/>
        <v/>
      </c>
    </row>
    <row r="561" spans="1:25">
      <c r="A561" s="164" t="str">
        <f t="shared" ca="1" si="144"/>
        <v/>
      </c>
      <c r="B561" s="44" t="str">
        <f t="shared" ca="1" si="145"/>
        <v/>
      </c>
      <c r="C561" s="31" t="str">
        <f t="shared" ca="1" si="143"/>
        <v/>
      </c>
      <c r="D561" s="32" t="str">
        <f t="shared" ca="1" si="146"/>
        <v/>
      </c>
      <c r="E561" s="71" t="str">
        <f t="shared" ca="1" si="147"/>
        <v/>
      </c>
      <c r="F561" s="31" t="str">
        <f t="shared" ca="1" si="148"/>
        <v/>
      </c>
      <c r="G561" s="32" t="str">
        <f t="shared" ca="1" si="149"/>
        <v/>
      </c>
      <c r="H561" s="4" t="str">
        <f t="shared" ca="1" si="150"/>
        <v/>
      </c>
      <c r="I561" s="31" t="str">
        <f t="shared" ca="1" si="151"/>
        <v/>
      </c>
      <c r="J561" s="32" t="str">
        <f t="shared" ca="1" si="152"/>
        <v/>
      </c>
      <c r="K561" s="71" t="str">
        <f t="shared" ca="1" si="153"/>
        <v/>
      </c>
      <c r="L561" s="31" t="str">
        <f t="shared" ca="1" si="154"/>
        <v/>
      </c>
      <c r="M561" s="32" t="str">
        <f t="shared" ca="1" si="155"/>
        <v/>
      </c>
      <c r="N561" s="77" t="str">
        <f t="shared" ca="1" si="156"/>
        <v/>
      </c>
      <c r="X561" s="163" t="str">
        <f t="shared" si="141"/>
        <v/>
      </c>
      <c r="Y561" s="163" t="str">
        <f t="shared" si="142"/>
        <v/>
      </c>
    </row>
    <row r="562" spans="1:25">
      <c r="A562" s="164" t="str">
        <f t="shared" ca="1" si="144"/>
        <v/>
      </c>
      <c r="B562" s="44" t="str">
        <f t="shared" ca="1" si="145"/>
        <v/>
      </c>
      <c r="C562" s="31" t="str">
        <f t="shared" ca="1" si="143"/>
        <v/>
      </c>
      <c r="D562" s="32" t="str">
        <f t="shared" ca="1" si="146"/>
        <v/>
      </c>
      <c r="E562" s="71" t="str">
        <f t="shared" ca="1" si="147"/>
        <v/>
      </c>
      <c r="F562" s="31" t="str">
        <f t="shared" ca="1" si="148"/>
        <v/>
      </c>
      <c r="G562" s="32" t="str">
        <f t="shared" ca="1" si="149"/>
        <v/>
      </c>
      <c r="H562" s="4" t="str">
        <f t="shared" ca="1" si="150"/>
        <v/>
      </c>
      <c r="I562" s="31" t="str">
        <f t="shared" ca="1" si="151"/>
        <v/>
      </c>
      <c r="J562" s="32" t="str">
        <f t="shared" ca="1" si="152"/>
        <v/>
      </c>
      <c r="K562" s="71" t="str">
        <f t="shared" ca="1" si="153"/>
        <v/>
      </c>
      <c r="L562" s="31" t="str">
        <f t="shared" ca="1" si="154"/>
        <v/>
      </c>
      <c r="M562" s="32" t="str">
        <f t="shared" ca="1" si="155"/>
        <v/>
      </c>
      <c r="N562" s="77" t="str">
        <f t="shared" ca="1" si="156"/>
        <v/>
      </c>
      <c r="X562" s="163" t="str">
        <f t="shared" si="141"/>
        <v/>
      </c>
      <c r="Y562" s="163" t="str">
        <f t="shared" si="142"/>
        <v/>
      </c>
    </row>
    <row r="563" spans="1:25">
      <c r="A563" s="164" t="str">
        <f t="shared" ca="1" si="144"/>
        <v/>
      </c>
      <c r="B563" s="44" t="str">
        <f t="shared" ca="1" si="145"/>
        <v/>
      </c>
      <c r="C563" s="31" t="str">
        <f t="shared" ca="1" si="143"/>
        <v/>
      </c>
      <c r="D563" s="32" t="str">
        <f t="shared" ca="1" si="146"/>
        <v/>
      </c>
      <c r="E563" s="71" t="str">
        <f t="shared" ca="1" si="147"/>
        <v/>
      </c>
      <c r="F563" s="31" t="str">
        <f t="shared" ca="1" si="148"/>
        <v/>
      </c>
      <c r="G563" s="32" t="str">
        <f t="shared" ca="1" si="149"/>
        <v/>
      </c>
      <c r="H563" s="4" t="str">
        <f t="shared" ca="1" si="150"/>
        <v/>
      </c>
      <c r="I563" s="31" t="str">
        <f t="shared" ca="1" si="151"/>
        <v/>
      </c>
      <c r="J563" s="32" t="str">
        <f t="shared" ca="1" si="152"/>
        <v/>
      </c>
      <c r="K563" s="71" t="str">
        <f t="shared" ca="1" si="153"/>
        <v/>
      </c>
      <c r="L563" s="31" t="str">
        <f t="shared" ca="1" si="154"/>
        <v/>
      </c>
      <c r="M563" s="32" t="str">
        <f t="shared" ca="1" si="155"/>
        <v/>
      </c>
      <c r="N563" s="77" t="str">
        <f t="shared" ca="1" si="156"/>
        <v/>
      </c>
      <c r="X563" s="163" t="str">
        <f t="shared" si="141"/>
        <v/>
      </c>
      <c r="Y563" s="163" t="str">
        <f t="shared" si="142"/>
        <v/>
      </c>
    </row>
    <row r="564" spans="1:25">
      <c r="A564" s="164" t="str">
        <f t="shared" ca="1" si="144"/>
        <v/>
      </c>
      <c r="B564" s="44" t="str">
        <f t="shared" ca="1" si="145"/>
        <v/>
      </c>
      <c r="C564" s="31" t="str">
        <f t="shared" ca="1" si="143"/>
        <v/>
      </c>
      <c r="D564" s="32" t="str">
        <f t="shared" ca="1" si="146"/>
        <v/>
      </c>
      <c r="E564" s="71" t="str">
        <f t="shared" ca="1" si="147"/>
        <v/>
      </c>
      <c r="F564" s="31" t="str">
        <f t="shared" ca="1" si="148"/>
        <v/>
      </c>
      <c r="G564" s="32" t="str">
        <f t="shared" ca="1" si="149"/>
        <v/>
      </c>
      <c r="H564" s="4" t="str">
        <f t="shared" ca="1" si="150"/>
        <v/>
      </c>
      <c r="I564" s="31" t="str">
        <f t="shared" ca="1" si="151"/>
        <v/>
      </c>
      <c r="J564" s="32" t="str">
        <f t="shared" ca="1" si="152"/>
        <v/>
      </c>
      <c r="K564" s="71" t="str">
        <f t="shared" ca="1" si="153"/>
        <v/>
      </c>
      <c r="L564" s="31" t="str">
        <f t="shared" ca="1" si="154"/>
        <v/>
      </c>
      <c r="M564" s="32" t="str">
        <f t="shared" ca="1" si="155"/>
        <v/>
      </c>
      <c r="N564" s="77" t="str">
        <f t="shared" ca="1" si="156"/>
        <v/>
      </c>
      <c r="X564" s="163" t="str">
        <f t="shared" si="141"/>
        <v/>
      </c>
      <c r="Y564" s="163" t="str">
        <f t="shared" si="142"/>
        <v/>
      </c>
    </row>
    <row r="565" spans="1:25">
      <c r="A565" s="164" t="str">
        <f t="shared" ca="1" si="144"/>
        <v/>
      </c>
      <c r="B565" s="44" t="str">
        <f t="shared" ca="1" si="145"/>
        <v/>
      </c>
      <c r="C565" s="31" t="str">
        <f t="shared" ca="1" si="143"/>
        <v/>
      </c>
      <c r="D565" s="32" t="str">
        <f t="shared" ca="1" si="146"/>
        <v/>
      </c>
      <c r="E565" s="71" t="str">
        <f t="shared" ca="1" si="147"/>
        <v/>
      </c>
      <c r="F565" s="31" t="str">
        <f t="shared" ca="1" si="148"/>
        <v/>
      </c>
      <c r="G565" s="32" t="str">
        <f t="shared" ca="1" si="149"/>
        <v/>
      </c>
      <c r="H565" s="4" t="str">
        <f t="shared" ca="1" si="150"/>
        <v/>
      </c>
      <c r="I565" s="31" t="str">
        <f t="shared" ca="1" si="151"/>
        <v/>
      </c>
      <c r="J565" s="32" t="str">
        <f t="shared" ca="1" si="152"/>
        <v/>
      </c>
      <c r="K565" s="71" t="str">
        <f t="shared" ca="1" si="153"/>
        <v/>
      </c>
      <c r="L565" s="31" t="str">
        <f t="shared" ca="1" si="154"/>
        <v/>
      </c>
      <c r="M565" s="32" t="str">
        <f t="shared" ca="1" si="155"/>
        <v/>
      </c>
      <c r="N565" s="77" t="str">
        <f t="shared" ca="1" si="156"/>
        <v/>
      </c>
      <c r="X565" s="163" t="str">
        <f t="shared" si="141"/>
        <v/>
      </c>
      <c r="Y565" s="163" t="str">
        <f t="shared" si="142"/>
        <v/>
      </c>
    </row>
    <row r="566" spans="1:25">
      <c r="A566" s="164" t="str">
        <f t="shared" ca="1" si="144"/>
        <v/>
      </c>
      <c r="B566" s="44" t="str">
        <f t="shared" ca="1" si="145"/>
        <v/>
      </c>
      <c r="C566" s="31" t="str">
        <f t="shared" ca="1" si="143"/>
        <v/>
      </c>
      <c r="D566" s="32" t="str">
        <f t="shared" ca="1" si="146"/>
        <v/>
      </c>
      <c r="E566" s="71" t="str">
        <f t="shared" ca="1" si="147"/>
        <v/>
      </c>
      <c r="F566" s="31" t="str">
        <f t="shared" ca="1" si="148"/>
        <v/>
      </c>
      <c r="G566" s="32" t="str">
        <f t="shared" ca="1" si="149"/>
        <v/>
      </c>
      <c r="H566" s="4" t="str">
        <f t="shared" ca="1" si="150"/>
        <v/>
      </c>
      <c r="I566" s="31" t="str">
        <f t="shared" ca="1" si="151"/>
        <v/>
      </c>
      <c r="J566" s="32" t="str">
        <f t="shared" ca="1" si="152"/>
        <v/>
      </c>
      <c r="K566" s="71" t="str">
        <f t="shared" ca="1" si="153"/>
        <v/>
      </c>
      <c r="L566" s="31" t="str">
        <f t="shared" ca="1" si="154"/>
        <v/>
      </c>
      <c r="M566" s="32" t="str">
        <f t="shared" ca="1" si="155"/>
        <v/>
      </c>
      <c r="N566" s="77" t="str">
        <f t="shared" ca="1" si="156"/>
        <v/>
      </c>
      <c r="X566" s="163" t="str">
        <f t="shared" si="141"/>
        <v/>
      </c>
      <c r="Y566" s="163" t="str">
        <f t="shared" si="142"/>
        <v/>
      </c>
    </row>
    <row r="567" spans="1:25">
      <c r="A567" s="164" t="str">
        <f t="shared" ca="1" si="144"/>
        <v/>
      </c>
      <c r="B567" s="44" t="str">
        <f t="shared" ca="1" si="145"/>
        <v/>
      </c>
      <c r="C567" s="31" t="str">
        <f t="shared" ca="1" si="143"/>
        <v/>
      </c>
      <c r="D567" s="32" t="str">
        <f t="shared" ca="1" si="146"/>
        <v/>
      </c>
      <c r="E567" s="71" t="str">
        <f t="shared" ca="1" si="147"/>
        <v/>
      </c>
      <c r="F567" s="31" t="str">
        <f t="shared" ca="1" si="148"/>
        <v/>
      </c>
      <c r="G567" s="32" t="str">
        <f t="shared" ca="1" si="149"/>
        <v/>
      </c>
      <c r="H567" s="4" t="str">
        <f t="shared" ca="1" si="150"/>
        <v/>
      </c>
      <c r="I567" s="31" t="str">
        <f t="shared" ca="1" si="151"/>
        <v/>
      </c>
      <c r="J567" s="32" t="str">
        <f t="shared" ca="1" si="152"/>
        <v/>
      </c>
      <c r="K567" s="71" t="str">
        <f t="shared" ca="1" si="153"/>
        <v/>
      </c>
      <c r="L567" s="31" t="str">
        <f t="shared" ca="1" si="154"/>
        <v/>
      </c>
      <c r="M567" s="32" t="str">
        <f t="shared" ca="1" si="155"/>
        <v/>
      </c>
      <c r="N567" s="77" t="str">
        <f t="shared" ca="1" si="156"/>
        <v/>
      </c>
      <c r="X567" s="163" t="str">
        <f t="shared" si="141"/>
        <v/>
      </c>
      <c r="Y567" s="163" t="str">
        <f t="shared" si="142"/>
        <v/>
      </c>
    </row>
    <row r="568" spans="1:25">
      <c r="A568" s="164" t="str">
        <f t="shared" ca="1" si="144"/>
        <v/>
      </c>
      <c r="B568" s="44" t="str">
        <f t="shared" ca="1" si="145"/>
        <v/>
      </c>
      <c r="C568" s="31" t="str">
        <f t="shared" ca="1" si="143"/>
        <v/>
      </c>
      <c r="D568" s="32" t="str">
        <f t="shared" ca="1" si="146"/>
        <v/>
      </c>
      <c r="E568" s="71" t="str">
        <f t="shared" ca="1" si="147"/>
        <v/>
      </c>
      <c r="F568" s="31" t="str">
        <f t="shared" ca="1" si="148"/>
        <v/>
      </c>
      <c r="G568" s="32" t="str">
        <f t="shared" ca="1" si="149"/>
        <v/>
      </c>
      <c r="H568" s="4" t="str">
        <f t="shared" ca="1" si="150"/>
        <v/>
      </c>
      <c r="I568" s="31" t="str">
        <f t="shared" ca="1" si="151"/>
        <v/>
      </c>
      <c r="J568" s="32" t="str">
        <f t="shared" ca="1" si="152"/>
        <v/>
      </c>
      <c r="K568" s="71" t="str">
        <f t="shared" ca="1" si="153"/>
        <v/>
      </c>
      <c r="L568" s="31" t="str">
        <f t="shared" ca="1" si="154"/>
        <v/>
      </c>
      <c r="M568" s="32" t="str">
        <f t="shared" ca="1" si="155"/>
        <v/>
      </c>
      <c r="N568" s="77" t="str">
        <f t="shared" ca="1" si="156"/>
        <v/>
      </c>
      <c r="X568" s="163" t="str">
        <f t="shared" si="141"/>
        <v/>
      </c>
      <c r="Y568" s="163" t="str">
        <f t="shared" si="142"/>
        <v/>
      </c>
    </row>
    <row r="569" spans="1:25">
      <c r="A569" s="164" t="str">
        <f t="shared" ca="1" si="144"/>
        <v/>
      </c>
      <c r="B569" s="44" t="str">
        <f t="shared" ca="1" si="145"/>
        <v/>
      </c>
      <c r="C569" s="31" t="str">
        <f t="shared" ca="1" si="143"/>
        <v/>
      </c>
      <c r="D569" s="32" t="str">
        <f t="shared" ca="1" si="146"/>
        <v/>
      </c>
      <c r="E569" s="71" t="str">
        <f t="shared" ca="1" si="147"/>
        <v/>
      </c>
      <c r="F569" s="31" t="str">
        <f t="shared" ca="1" si="148"/>
        <v/>
      </c>
      <c r="G569" s="32" t="str">
        <f t="shared" ca="1" si="149"/>
        <v/>
      </c>
      <c r="H569" s="4" t="str">
        <f t="shared" ca="1" si="150"/>
        <v/>
      </c>
      <c r="I569" s="31" t="str">
        <f t="shared" ca="1" si="151"/>
        <v/>
      </c>
      <c r="J569" s="32" t="str">
        <f t="shared" ca="1" si="152"/>
        <v/>
      </c>
      <c r="K569" s="71" t="str">
        <f t="shared" ca="1" si="153"/>
        <v/>
      </c>
      <c r="L569" s="31" t="str">
        <f t="shared" ca="1" si="154"/>
        <v/>
      </c>
      <c r="M569" s="32" t="str">
        <f t="shared" ca="1" si="155"/>
        <v/>
      </c>
      <c r="N569" s="77" t="str">
        <f t="shared" ca="1" si="156"/>
        <v/>
      </c>
      <c r="X569" s="163" t="str">
        <f t="shared" si="141"/>
        <v/>
      </c>
      <c r="Y569" s="163" t="str">
        <f t="shared" si="142"/>
        <v/>
      </c>
    </row>
    <row r="570" spans="1:25">
      <c r="A570" s="164" t="str">
        <f t="shared" ca="1" si="144"/>
        <v/>
      </c>
      <c r="B570" s="44" t="str">
        <f t="shared" ca="1" si="145"/>
        <v/>
      </c>
      <c r="C570" s="31" t="str">
        <f t="shared" ca="1" si="143"/>
        <v/>
      </c>
      <c r="D570" s="32" t="str">
        <f t="shared" ca="1" si="146"/>
        <v/>
      </c>
      <c r="E570" s="71" t="str">
        <f t="shared" ca="1" si="147"/>
        <v/>
      </c>
      <c r="F570" s="31" t="str">
        <f t="shared" ca="1" si="148"/>
        <v/>
      </c>
      <c r="G570" s="32" t="str">
        <f t="shared" ca="1" si="149"/>
        <v/>
      </c>
      <c r="H570" s="4" t="str">
        <f t="shared" ca="1" si="150"/>
        <v/>
      </c>
      <c r="I570" s="31" t="str">
        <f t="shared" ca="1" si="151"/>
        <v/>
      </c>
      <c r="J570" s="32" t="str">
        <f t="shared" ca="1" si="152"/>
        <v/>
      </c>
      <c r="K570" s="71" t="str">
        <f t="shared" ca="1" si="153"/>
        <v/>
      </c>
      <c r="L570" s="31" t="str">
        <f t="shared" ca="1" si="154"/>
        <v/>
      </c>
      <c r="M570" s="32" t="str">
        <f t="shared" ca="1" si="155"/>
        <v/>
      </c>
      <c r="N570" s="77" t="str">
        <f t="shared" ca="1" si="156"/>
        <v/>
      </c>
      <c r="X570" s="163" t="str">
        <f t="shared" si="141"/>
        <v/>
      </c>
      <c r="Y570" s="163" t="str">
        <f t="shared" si="142"/>
        <v/>
      </c>
    </row>
    <row r="571" spans="1:25">
      <c r="A571" s="164" t="str">
        <f t="shared" ca="1" si="144"/>
        <v/>
      </c>
      <c r="B571" s="44" t="str">
        <f t="shared" ca="1" si="145"/>
        <v/>
      </c>
      <c r="C571" s="31" t="str">
        <f t="shared" ca="1" si="143"/>
        <v/>
      </c>
      <c r="D571" s="32" t="str">
        <f t="shared" ca="1" si="146"/>
        <v/>
      </c>
      <c r="E571" s="71" t="str">
        <f t="shared" ca="1" si="147"/>
        <v/>
      </c>
      <c r="F571" s="31" t="str">
        <f t="shared" ca="1" si="148"/>
        <v/>
      </c>
      <c r="G571" s="32" t="str">
        <f t="shared" ca="1" si="149"/>
        <v/>
      </c>
      <c r="H571" s="4" t="str">
        <f t="shared" ca="1" si="150"/>
        <v/>
      </c>
      <c r="I571" s="31" t="str">
        <f t="shared" ca="1" si="151"/>
        <v/>
      </c>
      <c r="J571" s="32" t="str">
        <f t="shared" ca="1" si="152"/>
        <v/>
      </c>
      <c r="K571" s="71" t="str">
        <f t="shared" ca="1" si="153"/>
        <v/>
      </c>
      <c r="L571" s="31" t="str">
        <f t="shared" ca="1" si="154"/>
        <v/>
      </c>
      <c r="M571" s="32" t="str">
        <f t="shared" ca="1" si="155"/>
        <v/>
      </c>
      <c r="N571" s="77" t="str">
        <f t="shared" ca="1" si="156"/>
        <v/>
      </c>
      <c r="X571" s="163" t="str">
        <f t="shared" si="141"/>
        <v/>
      </c>
      <c r="Y571" s="163" t="str">
        <f t="shared" si="142"/>
        <v/>
      </c>
    </row>
    <row r="572" spans="1:25">
      <c r="A572" s="164" t="str">
        <f t="shared" ca="1" si="144"/>
        <v/>
      </c>
      <c r="B572" s="44" t="str">
        <f t="shared" ca="1" si="145"/>
        <v/>
      </c>
      <c r="C572" s="31" t="str">
        <f t="shared" ca="1" si="143"/>
        <v/>
      </c>
      <c r="D572" s="32" t="str">
        <f t="shared" ca="1" si="146"/>
        <v/>
      </c>
      <c r="E572" s="71" t="str">
        <f t="shared" ca="1" si="147"/>
        <v/>
      </c>
      <c r="F572" s="31" t="str">
        <f t="shared" ca="1" si="148"/>
        <v/>
      </c>
      <c r="G572" s="32" t="str">
        <f t="shared" ca="1" si="149"/>
        <v/>
      </c>
      <c r="H572" s="4" t="str">
        <f t="shared" ca="1" si="150"/>
        <v/>
      </c>
      <c r="I572" s="31" t="str">
        <f t="shared" ca="1" si="151"/>
        <v/>
      </c>
      <c r="J572" s="32" t="str">
        <f t="shared" ca="1" si="152"/>
        <v/>
      </c>
      <c r="K572" s="71" t="str">
        <f t="shared" ca="1" si="153"/>
        <v/>
      </c>
      <c r="L572" s="31" t="str">
        <f t="shared" ca="1" si="154"/>
        <v/>
      </c>
      <c r="M572" s="32" t="str">
        <f t="shared" ca="1" si="155"/>
        <v/>
      </c>
      <c r="N572" s="77" t="str">
        <f t="shared" ca="1" si="156"/>
        <v/>
      </c>
      <c r="X572" s="163" t="str">
        <f t="shared" si="141"/>
        <v/>
      </c>
      <c r="Y572" s="163" t="str">
        <f t="shared" si="142"/>
        <v/>
      </c>
    </row>
    <row r="573" spans="1:25">
      <c r="A573" s="164" t="str">
        <f t="shared" ca="1" si="144"/>
        <v/>
      </c>
      <c r="B573" s="44" t="str">
        <f t="shared" ca="1" si="145"/>
        <v/>
      </c>
      <c r="C573" s="31" t="str">
        <f t="shared" ca="1" si="143"/>
        <v/>
      </c>
      <c r="D573" s="32" t="str">
        <f t="shared" ca="1" si="146"/>
        <v/>
      </c>
      <c r="E573" s="71" t="str">
        <f t="shared" ca="1" si="147"/>
        <v/>
      </c>
      <c r="F573" s="31" t="str">
        <f t="shared" ca="1" si="148"/>
        <v/>
      </c>
      <c r="G573" s="32" t="str">
        <f t="shared" ca="1" si="149"/>
        <v/>
      </c>
      <c r="H573" s="4" t="str">
        <f t="shared" ca="1" si="150"/>
        <v/>
      </c>
      <c r="I573" s="31" t="str">
        <f t="shared" ca="1" si="151"/>
        <v/>
      </c>
      <c r="J573" s="32" t="str">
        <f t="shared" ca="1" si="152"/>
        <v/>
      </c>
      <c r="K573" s="71" t="str">
        <f t="shared" ca="1" si="153"/>
        <v/>
      </c>
      <c r="L573" s="31" t="str">
        <f t="shared" ca="1" si="154"/>
        <v/>
      </c>
      <c r="M573" s="32" t="str">
        <f t="shared" ca="1" si="155"/>
        <v/>
      </c>
      <c r="N573" s="77" t="str">
        <f t="shared" ca="1" si="156"/>
        <v/>
      </c>
      <c r="X573" s="163" t="str">
        <f t="shared" si="141"/>
        <v/>
      </c>
      <c r="Y573" s="163" t="str">
        <f t="shared" si="142"/>
        <v/>
      </c>
    </row>
    <row r="574" spans="1:25">
      <c r="A574" s="164" t="str">
        <f t="shared" ca="1" si="144"/>
        <v/>
      </c>
      <c r="B574" s="44" t="str">
        <f t="shared" ca="1" si="145"/>
        <v/>
      </c>
      <c r="C574" s="31" t="str">
        <f t="shared" ca="1" si="143"/>
        <v/>
      </c>
      <c r="D574" s="32" t="str">
        <f t="shared" ca="1" si="146"/>
        <v/>
      </c>
      <c r="E574" s="71" t="str">
        <f t="shared" ca="1" si="147"/>
        <v/>
      </c>
      <c r="F574" s="31" t="str">
        <f t="shared" ca="1" si="148"/>
        <v/>
      </c>
      <c r="G574" s="32" t="str">
        <f t="shared" ca="1" si="149"/>
        <v/>
      </c>
      <c r="H574" s="4" t="str">
        <f t="shared" ca="1" si="150"/>
        <v/>
      </c>
      <c r="I574" s="31" t="str">
        <f t="shared" ca="1" si="151"/>
        <v/>
      </c>
      <c r="J574" s="32" t="str">
        <f t="shared" ca="1" si="152"/>
        <v/>
      </c>
      <c r="K574" s="71" t="str">
        <f t="shared" ca="1" si="153"/>
        <v/>
      </c>
      <c r="L574" s="31" t="str">
        <f t="shared" ca="1" si="154"/>
        <v/>
      </c>
      <c r="M574" s="32" t="str">
        <f t="shared" ca="1" si="155"/>
        <v/>
      </c>
      <c r="N574" s="77" t="str">
        <f t="shared" ca="1" si="156"/>
        <v/>
      </c>
      <c r="X574" s="163" t="str">
        <f t="shared" si="141"/>
        <v/>
      </c>
      <c r="Y574" s="163" t="str">
        <f t="shared" si="142"/>
        <v/>
      </c>
    </row>
    <row r="575" spans="1:25">
      <c r="A575" s="164" t="str">
        <f t="shared" ca="1" si="144"/>
        <v/>
      </c>
      <c r="B575" s="44" t="str">
        <f t="shared" ca="1" si="145"/>
        <v/>
      </c>
      <c r="C575" s="31" t="str">
        <f t="shared" ca="1" si="143"/>
        <v/>
      </c>
      <c r="D575" s="32" t="str">
        <f t="shared" ca="1" si="146"/>
        <v/>
      </c>
      <c r="E575" s="71" t="str">
        <f t="shared" ca="1" si="147"/>
        <v/>
      </c>
      <c r="F575" s="31" t="str">
        <f t="shared" ca="1" si="148"/>
        <v/>
      </c>
      <c r="G575" s="32" t="str">
        <f t="shared" ca="1" si="149"/>
        <v/>
      </c>
      <c r="H575" s="4" t="str">
        <f t="shared" ca="1" si="150"/>
        <v/>
      </c>
      <c r="I575" s="31" t="str">
        <f t="shared" ca="1" si="151"/>
        <v/>
      </c>
      <c r="J575" s="32" t="str">
        <f t="shared" ca="1" si="152"/>
        <v/>
      </c>
      <c r="K575" s="71" t="str">
        <f t="shared" ca="1" si="153"/>
        <v/>
      </c>
      <c r="L575" s="31" t="str">
        <f t="shared" ca="1" si="154"/>
        <v/>
      </c>
      <c r="M575" s="32" t="str">
        <f t="shared" ca="1" si="155"/>
        <v/>
      </c>
      <c r="N575" s="77" t="str">
        <f t="shared" ca="1" si="156"/>
        <v/>
      </c>
      <c r="X575" s="163" t="str">
        <f t="shared" si="141"/>
        <v/>
      </c>
      <c r="Y575" s="163" t="str">
        <f t="shared" si="142"/>
        <v/>
      </c>
    </row>
    <row r="576" spans="1:25">
      <c r="A576" s="164" t="str">
        <f t="shared" ca="1" si="144"/>
        <v/>
      </c>
      <c r="B576" s="44" t="str">
        <f t="shared" ca="1" si="145"/>
        <v/>
      </c>
      <c r="C576" s="31" t="str">
        <f t="shared" ca="1" si="143"/>
        <v/>
      </c>
      <c r="D576" s="32" t="str">
        <f t="shared" ca="1" si="146"/>
        <v/>
      </c>
      <c r="E576" s="71" t="str">
        <f t="shared" ca="1" si="147"/>
        <v/>
      </c>
      <c r="F576" s="31" t="str">
        <f t="shared" ca="1" si="148"/>
        <v/>
      </c>
      <c r="G576" s="32" t="str">
        <f t="shared" ca="1" si="149"/>
        <v/>
      </c>
      <c r="H576" s="4" t="str">
        <f t="shared" ca="1" si="150"/>
        <v/>
      </c>
      <c r="I576" s="31" t="str">
        <f t="shared" ca="1" si="151"/>
        <v/>
      </c>
      <c r="J576" s="32" t="str">
        <f t="shared" ca="1" si="152"/>
        <v/>
      </c>
      <c r="K576" s="71" t="str">
        <f t="shared" ca="1" si="153"/>
        <v/>
      </c>
      <c r="L576" s="31" t="str">
        <f t="shared" ca="1" si="154"/>
        <v/>
      </c>
      <c r="M576" s="32" t="str">
        <f t="shared" ca="1" si="155"/>
        <v/>
      </c>
      <c r="N576" s="77" t="str">
        <f t="shared" ca="1" si="156"/>
        <v/>
      </c>
      <c r="X576" s="163" t="str">
        <f t="shared" si="141"/>
        <v/>
      </c>
      <c r="Y576" s="163" t="str">
        <f t="shared" si="142"/>
        <v/>
      </c>
    </row>
    <row r="577" spans="1:25">
      <c r="A577" s="164" t="str">
        <f t="shared" ca="1" si="144"/>
        <v/>
      </c>
      <c r="B577" s="44" t="str">
        <f t="shared" ca="1" si="145"/>
        <v/>
      </c>
      <c r="C577" s="31" t="str">
        <f t="shared" ca="1" si="143"/>
        <v/>
      </c>
      <c r="D577" s="32" t="str">
        <f t="shared" ca="1" si="146"/>
        <v/>
      </c>
      <c r="E577" s="71" t="str">
        <f t="shared" ca="1" si="147"/>
        <v/>
      </c>
      <c r="F577" s="31" t="str">
        <f t="shared" ca="1" si="148"/>
        <v/>
      </c>
      <c r="G577" s="32" t="str">
        <f t="shared" ca="1" si="149"/>
        <v/>
      </c>
      <c r="H577" s="4" t="str">
        <f t="shared" ca="1" si="150"/>
        <v/>
      </c>
      <c r="I577" s="31" t="str">
        <f t="shared" ca="1" si="151"/>
        <v/>
      </c>
      <c r="J577" s="32" t="str">
        <f t="shared" ca="1" si="152"/>
        <v/>
      </c>
      <c r="K577" s="71" t="str">
        <f t="shared" ca="1" si="153"/>
        <v/>
      </c>
      <c r="L577" s="31" t="str">
        <f t="shared" ca="1" si="154"/>
        <v/>
      </c>
      <c r="M577" s="32" t="str">
        <f t="shared" ca="1" si="155"/>
        <v/>
      </c>
      <c r="N577" s="77" t="str">
        <f t="shared" ca="1" si="156"/>
        <v/>
      </c>
      <c r="X577" s="163" t="str">
        <f t="shared" si="141"/>
        <v/>
      </c>
      <c r="Y577" s="163" t="str">
        <f t="shared" si="142"/>
        <v/>
      </c>
    </row>
    <row r="578" spans="1:25">
      <c r="A578" s="164" t="str">
        <f t="shared" ca="1" si="144"/>
        <v/>
      </c>
      <c r="B578" s="44" t="str">
        <f t="shared" ca="1" si="145"/>
        <v/>
      </c>
      <c r="C578" s="31" t="str">
        <f t="shared" ca="1" si="143"/>
        <v/>
      </c>
      <c r="D578" s="32" t="str">
        <f t="shared" ca="1" si="146"/>
        <v/>
      </c>
      <c r="E578" s="71" t="str">
        <f t="shared" ca="1" si="147"/>
        <v/>
      </c>
      <c r="F578" s="31" t="str">
        <f t="shared" ca="1" si="148"/>
        <v/>
      </c>
      <c r="G578" s="32" t="str">
        <f t="shared" ca="1" si="149"/>
        <v/>
      </c>
      <c r="H578" s="4" t="str">
        <f t="shared" ca="1" si="150"/>
        <v/>
      </c>
      <c r="I578" s="31" t="str">
        <f t="shared" ca="1" si="151"/>
        <v/>
      </c>
      <c r="J578" s="32" t="str">
        <f t="shared" ca="1" si="152"/>
        <v/>
      </c>
      <c r="K578" s="71" t="str">
        <f t="shared" ca="1" si="153"/>
        <v/>
      </c>
      <c r="L578" s="31" t="str">
        <f t="shared" ca="1" si="154"/>
        <v/>
      </c>
      <c r="M578" s="32" t="str">
        <f t="shared" ca="1" si="155"/>
        <v/>
      </c>
      <c r="N578" s="77" t="str">
        <f t="shared" ca="1" si="156"/>
        <v/>
      </c>
      <c r="X578" s="163" t="str">
        <f t="shared" si="141"/>
        <v/>
      </c>
      <c r="Y578" s="163" t="str">
        <f t="shared" si="142"/>
        <v/>
      </c>
    </row>
    <row r="579" spans="1:25">
      <c r="A579" s="164" t="str">
        <f t="shared" ca="1" si="144"/>
        <v/>
      </c>
      <c r="B579" s="44" t="str">
        <f t="shared" ca="1" si="145"/>
        <v/>
      </c>
      <c r="C579" s="31" t="str">
        <f t="shared" ca="1" si="143"/>
        <v/>
      </c>
      <c r="D579" s="32" t="str">
        <f t="shared" ca="1" si="146"/>
        <v/>
      </c>
      <c r="E579" s="71" t="str">
        <f t="shared" ca="1" si="147"/>
        <v/>
      </c>
      <c r="F579" s="31" t="str">
        <f t="shared" ca="1" si="148"/>
        <v/>
      </c>
      <c r="G579" s="32" t="str">
        <f t="shared" ca="1" si="149"/>
        <v/>
      </c>
      <c r="H579" s="4" t="str">
        <f t="shared" ca="1" si="150"/>
        <v/>
      </c>
      <c r="I579" s="31" t="str">
        <f t="shared" ca="1" si="151"/>
        <v/>
      </c>
      <c r="J579" s="32" t="str">
        <f t="shared" ca="1" si="152"/>
        <v/>
      </c>
      <c r="K579" s="71" t="str">
        <f t="shared" ca="1" si="153"/>
        <v/>
      </c>
      <c r="L579" s="31" t="str">
        <f t="shared" ca="1" si="154"/>
        <v/>
      </c>
      <c r="M579" s="32" t="str">
        <f t="shared" ca="1" si="155"/>
        <v/>
      </c>
      <c r="N579" s="77" t="str">
        <f t="shared" ca="1" si="156"/>
        <v/>
      </c>
      <c r="X579" s="163" t="str">
        <f t="shared" si="141"/>
        <v/>
      </c>
      <c r="Y579" s="163" t="str">
        <f t="shared" si="142"/>
        <v/>
      </c>
    </row>
    <row r="580" spans="1:25">
      <c r="A580" s="164" t="str">
        <f t="shared" ca="1" si="144"/>
        <v/>
      </c>
      <c r="B580" s="44" t="str">
        <f t="shared" ca="1" si="145"/>
        <v/>
      </c>
      <c r="C580" s="31" t="str">
        <f t="shared" ca="1" si="143"/>
        <v/>
      </c>
      <c r="D580" s="32" t="str">
        <f t="shared" ca="1" si="146"/>
        <v/>
      </c>
      <c r="E580" s="71" t="str">
        <f t="shared" ca="1" si="147"/>
        <v/>
      </c>
      <c r="F580" s="31" t="str">
        <f t="shared" ca="1" si="148"/>
        <v/>
      </c>
      <c r="G580" s="32" t="str">
        <f t="shared" ca="1" si="149"/>
        <v/>
      </c>
      <c r="H580" s="4" t="str">
        <f t="shared" ca="1" si="150"/>
        <v/>
      </c>
      <c r="I580" s="31" t="str">
        <f t="shared" ca="1" si="151"/>
        <v/>
      </c>
      <c r="J580" s="32" t="str">
        <f t="shared" ca="1" si="152"/>
        <v/>
      </c>
      <c r="K580" s="71" t="str">
        <f t="shared" ca="1" si="153"/>
        <v/>
      </c>
      <c r="L580" s="31" t="str">
        <f t="shared" ca="1" si="154"/>
        <v/>
      </c>
      <c r="M580" s="32" t="str">
        <f t="shared" ca="1" si="155"/>
        <v/>
      </c>
      <c r="N580" s="77" t="str">
        <f t="shared" ca="1" si="156"/>
        <v/>
      </c>
      <c r="X580" s="163" t="str">
        <f t="shared" ref="X580:X643" si="157">IF(COUNTIF(R:R,P580)*COUNTIF(T:T,P580)*COUNTIF(V:V,P580),P580,"")</f>
        <v/>
      </c>
      <c r="Y580" s="163" t="str">
        <f t="shared" ref="Y580:Y643" si="158">IF(X580&gt;$A$14,X580,"")</f>
        <v/>
      </c>
    </row>
    <row r="581" spans="1:25">
      <c r="A581" s="164" t="str">
        <f t="shared" ca="1" si="144"/>
        <v/>
      </c>
      <c r="B581" s="44" t="str">
        <f t="shared" ca="1" si="145"/>
        <v/>
      </c>
      <c r="C581" s="31" t="str">
        <f t="shared" ca="1" si="143"/>
        <v/>
      </c>
      <c r="D581" s="32" t="str">
        <f t="shared" ca="1" si="146"/>
        <v/>
      </c>
      <c r="E581" s="71" t="str">
        <f t="shared" ca="1" si="147"/>
        <v/>
      </c>
      <c r="F581" s="31" t="str">
        <f t="shared" ca="1" si="148"/>
        <v/>
      </c>
      <c r="G581" s="32" t="str">
        <f t="shared" ca="1" si="149"/>
        <v/>
      </c>
      <c r="H581" s="4" t="str">
        <f t="shared" ca="1" si="150"/>
        <v/>
      </c>
      <c r="I581" s="31" t="str">
        <f t="shared" ca="1" si="151"/>
        <v/>
      </c>
      <c r="J581" s="32" t="str">
        <f t="shared" ca="1" si="152"/>
        <v/>
      </c>
      <c r="K581" s="71" t="str">
        <f t="shared" ca="1" si="153"/>
        <v/>
      </c>
      <c r="L581" s="31" t="str">
        <f t="shared" ca="1" si="154"/>
        <v/>
      </c>
      <c r="M581" s="32" t="str">
        <f t="shared" ca="1" si="155"/>
        <v/>
      </c>
      <c r="N581" s="77" t="str">
        <f t="shared" ca="1" si="156"/>
        <v/>
      </c>
      <c r="X581" s="163" t="str">
        <f t="shared" si="157"/>
        <v/>
      </c>
      <c r="Y581" s="163" t="str">
        <f t="shared" si="158"/>
        <v/>
      </c>
    </row>
    <row r="582" spans="1:25">
      <c r="A582" s="164" t="str">
        <f t="shared" ca="1" si="144"/>
        <v/>
      </c>
      <c r="B582" s="44" t="str">
        <f t="shared" ca="1" si="145"/>
        <v/>
      </c>
      <c r="C582" s="31" t="str">
        <f t="shared" ca="1" si="143"/>
        <v/>
      </c>
      <c r="D582" s="32" t="str">
        <f t="shared" ca="1" si="146"/>
        <v/>
      </c>
      <c r="E582" s="71" t="str">
        <f t="shared" ca="1" si="147"/>
        <v/>
      </c>
      <c r="F582" s="31" t="str">
        <f t="shared" ca="1" si="148"/>
        <v/>
      </c>
      <c r="G582" s="32" t="str">
        <f t="shared" ca="1" si="149"/>
        <v/>
      </c>
      <c r="H582" s="4" t="str">
        <f t="shared" ca="1" si="150"/>
        <v/>
      </c>
      <c r="I582" s="31" t="str">
        <f t="shared" ca="1" si="151"/>
        <v/>
      </c>
      <c r="J582" s="32" t="str">
        <f t="shared" ca="1" si="152"/>
        <v/>
      </c>
      <c r="K582" s="71" t="str">
        <f t="shared" ca="1" si="153"/>
        <v/>
      </c>
      <c r="L582" s="31" t="str">
        <f t="shared" ca="1" si="154"/>
        <v/>
      </c>
      <c r="M582" s="32" t="str">
        <f t="shared" ca="1" si="155"/>
        <v/>
      </c>
      <c r="N582" s="77" t="str">
        <f t="shared" ca="1" si="156"/>
        <v/>
      </c>
      <c r="X582" s="163" t="str">
        <f t="shared" si="157"/>
        <v/>
      </c>
      <c r="Y582" s="163" t="str">
        <f t="shared" si="158"/>
        <v/>
      </c>
    </row>
    <row r="583" spans="1:25">
      <c r="A583" s="164" t="str">
        <f t="shared" ca="1" si="144"/>
        <v/>
      </c>
      <c r="B583" s="44" t="str">
        <f t="shared" ca="1" si="145"/>
        <v/>
      </c>
      <c r="C583" s="31" t="str">
        <f t="shared" ca="1" si="143"/>
        <v/>
      </c>
      <c r="D583" s="32" t="str">
        <f t="shared" ca="1" si="146"/>
        <v/>
      </c>
      <c r="E583" s="71" t="str">
        <f t="shared" ca="1" si="147"/>
        <v/>
      </c>
      <c r="F583" s="31" t="str">
        <f t="shared" ca="1" si="148"/>
        <v/>
      </c>
      <c r="G583" s="32" t="str">
        <f t="shared" ca="1" si="149"/>
        <v/>
      </c>
      <c r="H583" s="4" t="str">
        <f t="shared" ca="1" si="150"/>
        <v/>
      </c>
      <c r="I583" s="31" t="str">
        <f t="shared" ca="1" si="151"/>
        <v/>
      </c>
      <c r="J583" s="32" t="str">
        <f t="shared" ca="1" si="152"/>
        <v/>
      </c>
      <c r="K583" s="71" t="str">
        <f t="shared" ca="1" si="153"/>
        <v/>
      </c>
      <c r="L583" s="31" t="str">
        <f t="shared" ca="1" si="154"/>
        <v/>
      </c>
      <c r="M583" s="32" t="str">
        <f t="shared" ca="1" si="155"/>
        <v/>
      </c>
      <c r="N583" s="77" t="str">
        <f t="shared" ca="1" si="156"/>
        <v/>
      </c>
      <c r="X583" s="163" t="str">
        <f t="shared" si="157"/>
        <v/>
      </c>
      <c r="Y583" s="163" t="str">
        <f t="shared" si="158"/>
        <v/>
      </c>
    </row>
    <row r="584" spans="1:25">
      <c r="A584" s="164" t="str">
        <f t="shared" ca="1" si="144"/>
        <v/>
      </c>
      <c r="B584" s="44" t="str">
        <f t="shared" ca="1" si="145"/>
        <v/>
      </c>
      <c r="C584" s="31" t="str">
        <f t="shared" ca="1" si="143"/>
        <v/>
      </c>
      <c r="D584" s="32" t="str">
        <f t="shared" ca="1" si="146"/>
        <v/>
      </c>
      <c r="E584" s="71" t="str">
        <f t="shared" ca="1" si="147"/>
        <v/>
      </c>
      <c r="F584" s="31" t="str">
        <f t="shared" ca="1" si="148"/>
        <v/>
      </c>
      <c r="G584" s="32" t="str">
        <f t="shared" ca="1" si="149"/>
        <v/>
      </c>
      <c r="H584" s="4" t="str">
        <f t="shared" ca="1" si="150"/>
        <v/>
      </c>
      <c r="I584" s="31" t="str">
        <f t="shared" ca="1" si="151"/>
        <v/>
      </c>
      <c r="J584" s="32" t="str">
        <f t="shared" ca="1" si="152"/>
        <v/>
      </c>
      <c r="K584" s="71" t="str">
        <f t="shared" ca="1" si="153"/>
        <v/>
      </c>
      <c r="L584" s="31" t="str">
        <f t="shared" ca="1" si="154"/>
        <v/>
      </c>
      <c r="M584" s="32" t="str">
        <f t="shared" ca="1" si="155"/>
        <v/>
      </c>
      <c r="N584" s="77" t="str">
        <f t="shared" ca="1" si="156"/>
        <v/>
      </c>
      <c r="X584" s="163" t="str">
        <f t="shared" si="157"/>
        <v/>
      </c>
      <c r="Y584" s="163" t="str">
        <f t="shared" si="158"/>
        <v/>
      </c>
    </row>
    <row r="585" spans="1:25">
      <c r="A585" s="164" t="str">
        <f t="shared" ca="1" si="144"/>
        <v/>
      </c>
      <c r="B585" s="44" t="str">
        <f t="shared" ca="1" si="145"/>
        <v/>
      </c>
      <c r="C585" s="31" t="str">
        <f t="shared" ca="1" si="143"/>
        <v/>
      </c>
      <c r="D585" s="32" t="str">
        <f t="shared" ca="1" si="146"/>
        <v/>
      </c>
      <c r="E585" s="71" t="str">
        <f t="shared" ca="1" si="147"/>
        <v/>
      </c>
      <c r="F585" s="31" t="str">
        <f t="shared" ca="1" si="148"/>
        <v/>
      </c>
      <c r="G585" s="32" t="str">
        <f t="shared" ca="1" si="149"/>
        <v/>
      </c>
      <c r="H585" s="4" t="str">
        <f t="shared" ca="1" si="150"/>
        <v/>
      </c>
      <c r="I585" s="31" t="str">
        <f t="shared" ca="1" si="151"/>
        <v/>
      </c>
      <c r="J585" s="32" t="str">
        <f t="shared" ca="1" si="152"/>
        <v/>
      </c>
      <c r="K585" s="71" t="str">
        <f t="shared" ca="1" si="153"/>
        <v/>
      </c>
      <c r="L585" s="31" t="str">
        <f t="shared" ca="1" si="154"/>
        <v/>
      </c>
      <c r="M585" s="32" t="str">
        <f t="shared" ca="1" si="155"/>
        <v/>
      </c>
      <c r="N585" s="77" t="str">
        <f t="shared" ca="1" si="156"/>
        <v/>
      </c>
      <c r="X585" s="163" t="str">
        <f t="shared" si="157"/>
        <v/>
      </c>
      <c r="Y585" s="163" t="str">
        <f t="shared" si="158"/>
        <v/>
      </c>
    </row>
    <row r="586" spans="1:25">
      <c r="A586" s="164" t="str">
        <f t="shared" ca="1" si="144"/>
        <v/>
      </c>
      <c r="B586" s="44" t="str">
        <f t="shared" ca="1" si="145"/>
        <v/>
      </c>
      <c r="C586" s="31" t="str">
        <f t="shared" ca="1" si="143"/>
        <v/>
      </c>
      <c r="D586" s="32" t="str">
        <f t="shared" ca="1" si="146"/>
        <v/>
      </c>
      <c r="E586" s="71" t="str">
        <f t="shared" ca="1" si="147"/>
        <v/>
      </c>
      <c r="F586" s="31" t="str">
        <f t="shared" ca="1" si="148"/>
        <v/>
      </c>
      <c r="G586" s="32" t="str">
        <f t="shared" ca="1" si="149"/>
        <v/>
      </c>
      <c r="H586" s="4" t="str">
        <f t="shared" ca="1" si="150"/>
        <v/>
      </c>
      <c r="I586" s="31" t="str">
        <f t="shared" ca="1" si="151"/>
        <v/>
      </c>
      <c r="J586" s="32" t="str">
        <f t="shared" ca="1" si="152"/>
        <v/>
      </c>
      <c r="K586" s="71" t="str">
        <f t="shared" ca="1" si="153"/>
        <v/>
      </c>
      <c r="L586" s="31" t="str">
        <f t="shared" ca="1" si="154"/>
        <v/>
      </c>
      <c r="M586" s="32" t="str">
        <f t="shared" ca="1" si="155"/>
        <v/>
      </c>
      <c r="N586" s="77" t="str">
        <f t="shared" ca="1" si="156"/>
        <v/>
      </c>
      <c r="X586" s="163" t="str">
        <f t="shared" si="157"/>
        <v/>
      </c>
      <c r="Y586" s="163" t="str">
        <f t="shared" si="158"/>
        <v/>
      </c>
    </row>
    <row r="587" spans="1:25">
      <c r="A587" s="164" t="str">
        <f t="shared" ca="1" si="144"/>
        <v/>
      </c>
      <c r="B587" s="44" t="str">
        <f t="shared" ca="1" si="145"/>
        <v/>
      </c>
      <c r="C587" s="31" t="str">
        <f t="shared" ca="1" si="143"/>
        <v/>
      </c>
      <c r="D587" s="32" t="str">
        <f t="shared" ca="1" si="146"/>
        <v/>
      </c>
      <c r="E587" s="71" t="str">
        <f t="shared" ca="1" si="147"/>
        <v/>
      </c>
      <c r="F587" s="31" t="str">
        <f t="shared" ca="1" si="148"/>
        <v/>
      </c>
      <c r="G587" s="32" t="str">
        <f t="shared" ca="1" si="149"/>
        <v/>
      </c>
      <c r="H587" s="4" t="str">
        <f t="shared" ca="1" si="150"/>
        <v/>
      </c>
      <c r="I587" s="31" t="str">
        <f t="shared" ca="1" si="151"/>
        <v/>
      </c>
      <c r="J587" s="32" t="str">
        <f t="shared" ca="1" si="152"/>
        <v/>
      </c>
      <c r="K587" s="71" t="str">
        <f t="shared" ca="1" si="153"/>
        <v/>
      </c>
      <c r="L587" s="31" t="str">
        <f t="shared" ca="1" si="154"/>
        <v/>
      </c>
      <c r="M587" s="32" t="str">
        <f t="shared" ca="1" si="155"/>
        <v/>
      </c>
      <c r="N587" s="77" t="str">
        <f t="shared" ca="1" si="156"/>
        <v/>
      </c>
      <c r="X587" s="163" t="str">
        <f t="shared" si="157"/>
        <v/>
      </c>
      <c r="Y587" s="163" t="str">
        <f t="shared" si="158"/>
        <v/>
      </c>
    </row>
    <row r="588" spans="1:25">
      <c r="A588" s="164" t="str">
        <f t="shared" ca="1" si="144"/>
        <v/>
      </c>
      <c r="B588" s="44" t="str">
        <f t="shared" ca="1" si="145"/>
        <v/>
      </c>
      <c r="C588" s="31" t="str">
        <f t="shared" ca="1" si="143"/>
        <v/>
      </c>
      <c r="D588" s="32" t="str">
        <f t="shared" ca="1" si="146"/>
        <v/>
      </c>
      <c r="E588" s="71" t="str">
        <f t="shared" ca="1" si="147"/>
        <v/>
      </c>
      <c r="F588" s="31" t="str">
        <f t="shared" ca="1" si="148"/>
        <v/>
      </c>
      <c r="G588" s="32" t="str">
        <f t="shared" ca="1" si="149"/>
        <v/>
      </c>
      <c r="H588" s="4" t="str">
        <f t="shared" ca="1" si="150"/>
        <v/>
      </c>
      <c r="I588" s="31" t="str">
        <f t="shared" ca="1" si="151"/>
        <v/>
      </c>
      <c r="J588" s="32" t="str">
        <f t="shared" ca="1" si="152"/>
        <v/>
      </c>
      <c r="K588" s="71" t="str">
        <f t="shared" ca="1" si="153"/>
        <v/>
      </c>
      <c r="L588" s="31" t="str">
        <f t="shared" ca="1" si="154"/>
        <v/>
      </c>
      <c r="M588" s="32" t="str">
        <f t="shared" ca="1" si="155"/>
        <v/>
      </c>
      <c r="N588" s="77" t="str">
        <f t="shared" ca="1" si="156"/>
        <v/>
      </c>
      <c r="X588" s="163" t="str">
        <f t="shared" si="157"/>
        <v/>
      </c>
      <c r="Y588" s="163" t="str">
        <f t="shared" si="158"/>
        <v/>
      </c>
    </row>
    <row r="589" spans="1:25">
      <c r="A589" s="164" t="str">
        <f t="shared" ca="1" si="144"/>
        <v/>
      </c>
      <c r="B589" s="44" t="str">
        <f t="shared" ca="1" si="145"/>
        <v/>
      </c>
      <c r="C589" s="31" t="str">
        <f t="shared" ca="1" si="143"/>
        <v/>
      </c>
      <c r="D589" s="32" t="str">
        <f t="shared" ca="1" si="146"/>
        <v/>
      </c>
      <c r="E589" s="71" t="str">
        <f t="shared" ca="1" si="147"/>
        <v/>
      </c>
      <c r="F589" s="31" t="str">
        <f t="shared" ca="1" si="148"/>
        <v/>
      </c>
      <c r="G589" s="32" t="str">
        <f t="shared" ca="1" si="149"/>
        <v/>
      </c>
      <c r="H589" s="4" t="str">
        <f t="shared" ca="1" si="150"/>
        <v/>
      </c>
      <c r="I589" s="31" t="str">
        <f t="shared" ca="1" si="151"/>
        <v/>
      </c>
      <c r="J589" s="32" t="str">
        <f t="shared" ca="1" si="152"/>
        <v/>
      </c>
      <c r="K589" s="71" t="str">
        <f t="shared" ca="1" si="153"/>
        <v/>
      </c>
      <c r="L589" s="31" t="str">
        <f t="shared" ca="1" si="154"/>
        <v/>
      </c>
      <c r="M589" s="32" t="str">
        <f t="shared" ca="1" si="155"/>
        <v/>
      </c>
      <c r="N589" s="77" t="str">
        <f t="shared" ca="1" si="156"/>
        <v/>
      </c>
      <c r="X589" s="163" t="str">
        <f t="shared" si="157"/>
        <v/>
      </c>
      <c r="Y589" s="163" t="str">
        <f t="shared" si="158"/>
        <v/>
      </c>
    </row>
    <row r="590" spans="1:25">
      <c r="A590" s="164" t="str">
        <f t="shared" ca="1" si="144"/>
        <v/>
      </c>
      <c r="B590" s="44" t="str">
        <f t="shared" ca="1" si="145"/>
        <v/>
      </c>
      <c r="C590" s="31" t="str">
        <f t="shared" ca="1" si="143"/>
        <v/>
      </c>
      <c r="D590" s="32" t="str">
        <f t="shared" ca="1" si="146"/>
        <v/>
      </c>
      <c r="E590" s="71" t="str">
        <f t="shared" ca="1" si="147"/>
        <v/>
      </c>
      <c r="F590" s="31" t="str">
        <f t="shared" ca="1" si="148"/>
        <v/>
      </c>
      <c r="G590" s="32" t="str">
        <f t="shared" ca="1" si="149"/>
        <v/>
      </c>
      <c r="H590" s="4" t="str">
        <f t="shared" ca="1" si="150"/>
        <v/>
      </c>
      <c r="I590" s="31" t="str">
        <f t="shared" ca="1" si="151"/>
        <v/>
      </c>
      <c r="J590" s="32" t="str">
        <f t="shared" ca="1" si="152"/>
        <v/>
      </c>
      <c r="K590" s="71" t="str">
        <f t="shared" ca="1" si="153"/>
        <v/>
      </c>
      <c r="L590" s="31" t="str">
        <f t="shared" ca="1" si="154"/>
        <v/>
      </c>
      <c r="M590" s="32" t="str">
        <f t="shared" ca="1" si="155"/>
        <v/>
      </c>
      <c r="N590" s="77" t="str">
        <f t="shared" ca="1" si="156"/>
        <v/>
      </c>
      <c r="X590" s="163" t="str">
        <f t="shared" si="157"/>
        <v/>
      </c>
      <c r="Y590" s="163" t="str">
        <f t="shared" si="158"/>
        <v/>
      </c>
    </row>
    <row r="591" spans="1:25">
      <c r="A591" s="164" t="str">
        <f t="shared" ca="1" si="144"/>
        <v/>
      </c>
      <c r="B591" s="44" t="str">
        <f t="shared" ca="1" si="145"/>
        <v/>
      </c>
      <c r="C591" s="31" t="str">
        <f t="shared" ca="1" si="143"/>
        <v/>
      </c>
      <c r="D591" s="32" t="str">
        <f t="shared" ca="1" si="146"/>
        <v/>
      </c>
      <c r="E591" s="71" t="str">
        <f t="shared" ca="1" si="147"/>
        <v/>
      </c>
      <c r="F591" s="31" t="str">
        <f t="shared" ca="1" si="148"/>
        <v/>
      </c>
      <c r="G591" s="32" t="str">
        <f t="shared" ca="1" si="149"/>
        <v/>
      </c>
      <c r="H591" s="4" t="str">
        <f t="shared" ca="1" si="150"/>
        <v/>
      </c>
      <c r="I591" s="31" t="str">
        <f t="shared" ca="1" si="151"/>
        <v/>
      </c>
      <c r="J591" s="32" t="str">
        <f t="shared" ca="1" si="152"/>
        <v/>
      </c>
      <c r="K591" s="71" t="str">
        <f t="shared" ca="1" si="153"/>
        <v/>
      </c>
      <c r="L591" s="31" t="str">
        <f t="shared" ca="1" si="154"/>
        <v/>
      </c>
      <c r="M591" s="32" t="str">
        <f t="shared" ca="1" si="155"/>
        <v/>
      </c>
      <c r="N591" s="77" t="str">
        <f t="shared" ca="1" si="156"/>
        <v/>
      </c>
      <c r="X591" s="163" t="str">
        <f t="shared" si="157"/>
        <v/>
      </c>
      <c r="Y591" s="163" t="str">
        <f t="shared" si="158"/>
        <v/>
      </c>
    </row>
    <row r="592" spans="1:25">
      <c r="A592" s="164" t="str">
        <f t="shared" ca="1" si="144"/>
        <v/>
      </c>
      <c r="B592" s="44" t="str">
        <f t="shared" ca="1" si="145"/>
        <v/>
      </c>
      <c r="C592" s="31" t="str">
        <f t="shared" ref="C592:C655" ca="1" si="159">IF(ISERROR(B592-2),"",(B592-$B$14)/100*$B$5)</f>
        <v/>
      </c>
      <c r="D592" s="32" t="str">
        <f t="shared" ca="1" si="146"/>
        <v/>
      </c>
      <c r="E592" s="71" t="str">
        <f t="shared" ca="1" si="147"/>
        <v/>
      </c>
      <c r="F592" s="31" t="str">
        <f t="shared" ca="1" si="148"/>
        <v/>
      </c>
      <c r="G592" s="32" t="str">
        <f t="shared" ca="1" si="149"/>
        <v/>
      </c>
      <c r="H592" s="4" t="str">
        <f t="shared" ca="1" si="150"/>
        <v/>
      </c>
      <c r="I592" s="31" t="str">
        <f t="shared" ca="1" si="151"/>
        <v/>
      </c>
      <c r="J592" s="32" t="str">
        <f t="shared" ca="1" si="152"/>
        <v/>
      </c>
      <c r="K592" s="71" t="str">
        <f t="shared" ca="1" si="153"/>
        <v/>
      </c>
      <c r="L592" s="31" t="str">
        <f t="shared" ca="1" si="154"/>
        <v/>
      </c>
      <c r="M592" s="32" t="str">
        <f t="shared" ca="1" si="155"/>
        <v/>
      </c>
      <c r="N592" s="77" t="str">
        <f t="shared" ca="1" si="156"/>
        <v/>
      </c>
      <c r="X592" s="163" t="str">
        <f t="shared" si="157"/>
        <v/>
      </c>
      <c r="Y592" s="163" t="str">
        <f t="shared" si="158"/>
        <v/>
      </c>
    </row>
    <row r="593" spans="1:25">
      <c r="A593" s="164" t="str">
        <f t="shared" ca="1" si="144"/>
        <v/>
      </c>
      <c r="B593" s="44" t="str">
        <f t="shared" ca="1" si="145"/>
        <v/>
      </c>
      <c r="C593" s="31" t="str">
        <f t="shared" ca="1" si="159"/>
        <v/>
      </c>
      <c r="D593" s="32" t="str">
        <f t="shared" ca="1" si="146"/>
        <v/>
      </c>
      <c r="E593" s="71" t="str">
        <f t="shared" ca="1" si="147"/>
        <v/>
      </c>
      <c r="F593" s="31" t="str">
        <f t="shared" ca="1" si="148"/>
        <v/>
      </c>
      <c r="G593" s="32" t="str">
        <f t="shared" ca="1" si="149"/>
        <v/>
      </c>
      <c r="H593" s="4" t="str">
        <f t="shared" ca="1" si="150"/>
        <v/>
      </c>
      <c r="I593" s="31" t="str">
        <f t="shared" ca="1" si="151"/>
        <v/>
      </c>
      <c r="J593" s="32" t="str">
        <f t="shared" ca="1" si="152"/>
        <v/>
      </c>
      <c r="K593" s="71" t="str">
        <f t="shared" ca="1" si="153"/>
        <v/>
      </c>
      <c r="L593" s="31" t="str">
        <f t="shared" ca="1" si="154"/>
        <v/>
      </c>
      <c r="M593" s="32" t="str">
        <f t="shared" ca="1" si="155"/>
        <v/>
      </c>
      <c r="N593" s="77" t="str">
        <f t="shared" ca="1" si="156"/>
        <v/>
      </c>
      <c r="X593" s="163" t="str">
        <f t="shared" si="157"/>
        <v/>
      </c>
      <c r="Y593" s="163" t="str">
        <f t="shared" si="158"/>
        <v/>
      </c>
    </row>
    <row r="594" spans="1:25">
      <c r="A594" s="164" t="str">
        <f t="shared" ca="1" si="144"/>
        <v/>
      </c>
      <c r="B594" s="44" t="str">
        <f t="shared" ca="1" si="145"/>
        <v/>
      </c>
      <c r="C594" s="31" t="str">
        <f t="shared" ca="1" si="159"/>
        <v/>
      </c>
      <c r="D594" s="32" t="str">
        <f t="shared" ca="1" si="146"/>
        <v/>
      </c>
      <c r="E594" s="71" t="str">
        <f t="shared" ca="1" si="147"/>
        <v/>
      </c>
      <c r="F594" s="31" t="str">
        <f t="shared" ca="1" si="148"/>
        <v/>
      </c>
      <c r="G594" s="32" t="str">
        <f t="shared" ca="1" si="149"/>
        <v/>
      </c>
      <c r="H594" s="4" t="str">
        <f t="shared" ca="1" si="150"/>
        <v/>
      </c>
      <c r="I594" s="31" t="str">
        <f t="shared" ca="1" si="151"/>
        <v/>
      </c>
      <c r="J594" s="32" t="str">
        <f t="shared" ca="1" si="152"/>
        <v/>
      </c>
      <c r="K594" s="71" t="str">
        <f t="shared" ca="1" si="153"/>
        <v/>
      </c>
      <c r="L594" s="31" t="str">
        <f t="shared" ca="1" si="154"/>
        <v/>
      </c>
      <c r="M594" s="32" t="str">
        <f t="shared" ca="1" si="155"/>
        <v/>
      </c>
      <c r="N594" s="77" t="str">
        <f t="shared" ca="1" si="156"/>
        <v/>
      </c>
      <c r="X594" s="163" t="str">
        <f t="shared" si="157"/>
        <v/>
      </c>
      <c r="Y594" s="163" t="str">
        <f t="shared" si="158"/>
        <v/>
      </c>
    </row>
    <row r="595" spans="1:25">
      <c r="A595" s="164" t="str">
        <f t="shared" ca="1" si="144"/>
        <v/>
      </c>
      <c r="B595" s="44" t="str">
        <f t="shared" ca="1" si="145"/>
        <v/>
      </c>
      <c r="C595" s="31" t="str">
        <f t="shared" ca="1" si="159"/>
        <v/>
      </c>
      <c r="D595" s="32" t="str">
        <f t="shared" ca="1" si="146"/>
        <v/>
      </c>
      <c r="E595" s="71" t="str">
        <f t="shared" ca="1" si="147"/>
        <v/>
      </c>
      <c r="F595" s="31" t="str">
        <f t="shared" ca="1" si="148"/>
        <v/>
      </c>
      <c r="G595" s="32" t="str">
        <f t="shared" ca="1" si="149"/>
        <v/>
      </c>
      <c r="H595" s="4" t="str">
        <f t="shared" ca="1" si="150"/>
        <v/>
      </c>
      <c r="I595" s="31" t="str">
        <f t="shared" ca="1" si="151"/>
        <v/>
      </c>
      <c r="J595" s="32" t="str">
        <f t="shared" ca="1" si="152"/>
        <v/>
      </c>
      <c r="K595" s="71" t="str">
        <f t="shared" ca="1" si="153"/>
        <v/>
      </c>
      <c r="L595" s="31" t="str">
        <f t="shared" ca="1" si="154"/>
        <v/>
      </c>
      <c r="M595" s="32" t="str">
        <f t="shared" ca="1" si="155"/>
        <v/>
      </c>
      <c r="N595" s="77" t="str">
        <f t="shared" ca="1" si="156"/>
        <v/>
      </c>
      <c r="X595" s="163" t="str">
        <f t="shared" si="157"/>
        <v/>
      </c>
      <c r="Y595" s="163" t="str">
        <f t="shared" si="158"/>
        <v/>
      </c>
    </row>
    <row r="596" spans="1:25">
      <c r="A596" s="164" t="str">
        <f t="shared" ca="1" si="144"/>
        <v/>
      </c>
      <c r="B596" s="44" t="str">
        <f t="shared" ca="1" si="145"/>
        <v/>
      </c>
      <c r="C596" s="31" t="str">
        <f t="shared" ca="1" si="159"/>
        <v/>
      </c>
      <c r="D596" s="32" t="str">
        <f t="shared" ca="1" si="146"/>
        <v/>
      </c>
      <c r="E596" s="71" t="str">
        <f t="shared" ca="1" si="147"/>
        <v/>
      </c>
      <c r="F596" s="31" t="str">
        <f t="shared" ca="1" si="148"/>
        <v/>
      </c>
      <c r="G596" s="32" t="str">
        <f t="shared" ca="1" si="149"/>
        <v/>
      </c>
      <c r="H596" s="4" t="str">
        <f t="shared" ca="1" si="150"/>
        <v/>
      </c>
      <c r="I596" s="31" t="str">
        <f t="shared" ca="1" si="151"/>
        <v/>
      </c>
      <c r="J596" s="32" t="str">
        <f t="shared" ca="1" si="152"/>
        <v/>
      </c>
      <c r="K596" s="71" t="str">
        <f t="shared" ca="1" si="153"/>
        <v/>
      </c>
      <c r="L596" s="31" t="str">
        <f t="shared" ca="1" si="154"/>
        <v/>
      </c>
      <c r="M596" s="32" t="str">
        <f t="shared" ca="1" si="155"/>
        <v/>
      </c>
      <c r="N596" s="77" t="str">
        <f t="shared" ca="1" si="156"/>
        <v/>
      </c>
      <c r="X596" s="163" t="str">
        <f t="shared" si="157"/>
        <v/>
      </c>
      <c r="Y596" s="163" t="str">
        <f t="shared" si="158"/>
        <v/>
      </c>
    </row>
    <row r="597" spans="1:25">
      <c r="A597" s="164" t="str">
        <f t="shared" ca="1" si="144"/>
        <v/>
      </c>
      <c r="B597" s="44" t="str">
        <f t="shared" ca="1" si="145"/>
        <v/>
      </c>
      <c r="C597" s="31" t="str">
        <f t="shared" ca="1" si="159"/>
        <v/>
      </c>
      <c r="D597" s="32" t="str">
        <f t="shared" ca="1" si="146"/>
        <v/>
      </c>
      <c r="E597" s="71" t="str">
        <f t="shared" ca="1" si="147"/>
        <v/>
      </c>
      <c r="F597" s="31" t="str">
        <f t="shared" ca="1" si="148"/>
        <v/>
      </c>
      <c r="G597" s="32" t="str">
        <f t="shared" ca="1" si="149"/>
        <v/>
      </c>
      <c r="H597" s="4" t="str">
        <f t="shared" ca="1" si="150"/>
        <v/>
      </c>
      <c r="I597" s="31" t="str">
        <f t="shared" ca="1" si="151"/>
        <v/>
      </c>
      <c r="J597" s="32" t="str">
        <f t="shared" ca="1" si="152"/>
        <v/>
      </c>
      <c r="K597" s="71" t="str">
        <f t="shared" ca="1" si="153"/>
        <v/>
      </c>
      <c r="L597" s="31" t="str">
        <f t="shared" ca="1" si="154"/>
        <v/>
      </c>
      <c r="M597" s="32" t="str">
        <f t="shared" ca="1" si="155"/>
        <v/>
      </c>
      <c r="N597" s="77" t="str">
        <f t="shared" ca="1" si="156"/>
        <v/>
      </c>
      <c r="X597" s="163" t="str">
        <f t="shared" si="157"/>
        <v/>
      </c>
      <c r="Y597" s="163" t="str">
        <f t="shared" si="158"/>
        <v/>
      </c>
    </row>
    <row r="598" spans="1:25">
      <c r="A598" s="164" t="str">
        <f t="shared" ca="1" si="144"/>
        <v/>
      </c>
      <c r="B598" s="44" t="str">
        <f t="shared" ca="1" si="145"/>
        <v/>
      </c>
      <c r="C598" s="31" t="str">
        <f t="shared" ca="1" si="159"/>
        <v/>
      </c>
      <c r="D598" s="32" t="str">
        <f t="shared" ca="1" si="146"/>
        <v/>
      </c>
      <c r="E598" s="71" t="str">
        <f t="shared" ca="1" si="147"/>
        <v/>
      </c>
      <c r="F598" s="31" t="str">
        <f t="shared" ca="1" si="148"/>
        <v/>
      </c>
      <c r="G598" s="32" t="str">
        <f t="shared" ca="1" si="149"/>
        <v/>
      </c>
      <c r="H598" s="4" t="str">
        <f t="shared" ca="1" si="150"/>
        <v/>
      </c>
      <c r="I598" s="31" t="str">
        <f t="shared" ca="1" si="151"/>
        <v/>
      </c>
      <c r="J598" s="32" t="str">
        <f t="shared" ca="1" si="152"/>
        <v/>
      </c>
      <c r="K598" s="71" t="str">
        <f t="shared" ca="1" si="153"/>
        <v/>
      </c>
      <c r="L598" s="31" t="str">
        <f t="shared" ca="1" si="154"/>
        <v/>
      </c>
      <c r="M598" s="32" t="str">
        <f t="shared" ca="1" si="155"/>
        <v/>
      </c>
      <c r="N598" s="77" t="str">
        <f t="shared" ca="1" si="156"/>
        <v/>
      </c>
      <c r="X598" s="163" t="str">
        <f t="shared" si="157"/>
        <v/>
      </c>
      <c r="Y598" s="163" t="str">
        <f t="shared" si="158"/>
        <v/>
      </c>
    </row>
    <row r="599" spans="1:25">
      <c r="A599" s="164" t="str">
        <f t="shared" ca="1" si="144"/>
        <v/>
      </c>
      <c r="B599" s="44" t="str">
        <f t="shared" ca="1" si="145"/>
        <v/>
      </c>
      <c r="C599" s="31" t="str">
        <f t="shared" ca="1" si="159"/>
        <v/>
      </c>
      <c r="D599" s="32" t="str">
        <f t="shared" ca="1" si="146"/>
        <v/>
      </c>
      <c r="E599" s="71" t="str">
        <f t="shared" ca="1" si="147"/>
        <v/>
      </c>
      <c r="F599" s="31" t="str">
        <f t="shared" ca="1" si="148"/>
        <v/>
      </c>
      <c r="G599" s="32" t="str">
        <f t="shared" ca="1" si="149"/>
        <v/>
      </c>
      <c r="H599" s="4" t="str">
        <f t="shared" ca="1" si="150"/>
        <v/>
      </c>
      <c r="I599" s="31" t="str">
        <f t="shared" ca="1" si="151"/>
        <v/>
      </c>
      <c r="J599" s="32" t="str">
        <f t="shared" ca="1" si="152"/>
        <v/>
      </c>
      <c r="K599" s="71" t="str">
        <f t="shared" ca="1" si="153"/>
        <v/>
      </c>
      <c r="L599" s="31" t="str">
        <f t="shared" ca="1" si="154"/>
        <v/>
      </c>
      <c r="M599" s="32" t="str">
        <f t="shared" ca="1" si="155"/>
        <v/>
      </c>
      <c r="N599" s="77" t="str">
        <f t="shared" ca="1" si="156"/>
        <v/>
      </c>
      <c r="X599" s="163" t="str">
        <f t="shared" si="157"/>
        <v/>
      </c>
      <c r="Y599" s="163" t="str">
        <f t="shared" si="158"/>
        <v/>
      </c>
    </row>
    <row r="600" spans="1:25">
      <c r="A600" s="164" t="str">
        <f t="shared" ca="1" si="144"/>
        <v/>
      </c>
      <c r="B600" s="44" t="str">
        <f t="shared" ca="1" si="145"/>
        <v/>
      </c>
      <c r="C600" s="31" t="str">
        <f t="shared" ca="1" si="159"/>
        <v/>
      </c>
      <c r="D600" s="32" t="str">
        <f t="shared" ca="1" si="146"/>
        <v/>
      </c>
      <c r="E600" s="71" t="str">
        <f t="shared" ca="1" si="147"/>
        <v/>
      </c>
      <c r="F600" s="31" t="str">
        <f t="shared" ca="1" si="148"/>
        <v/>
      </c>
      <c r="G600" s="32" t="str">
        <f t="shared" ca="1" si="149"/>
        <v/>
      </c>
      <c r="H600" s="4" t="str">
        <f t="shared" ca="1" si="150"/>
        <v/>
      </c>
      <c r="I600" s="31" t="str">
        <f t="shared" ca="1" si="151"/>
        <v/>
      </c>
      <c r="J600" s="32" t="str">
        <f t="shared" ca="1" si="152"/>
        <v/>
      </c>
      <c r="K600" s="71" t="str">
        <f t="shared" ca="1" si="153"/>
        <v/>
      </c>
      <c r="L600" s="31" t="str">
        <f t="shared" ca="1" si="154"/>
        <v/>
      </c>
      <c r="M600" s="32" t="str">
        <f t="shared" ca="1" si="155"/>
        <v/>
      </c>
      <c r="N600" s="77" t="str">
        <f t="shared" ca="1" si="156"/>
        <v/>
      </c>
      <c r="X600" s="163" t="str">
        <f t="shared" si="157"/>
        <v/>
      </c>
      <c r="Y600" s="163" t="str">
        <f t="shared" si="158"/>
        <v/>
      </c>
    </row>
    <row r="601" spans="1:25">
      <c r="A601" s="164" t="str">
        <f t="shared" ca="1" si="144"/>
        <v/>
      </c>
      <c r="B601" s="44" t="str">
        <f t="shared" ca="1" si="145"/>
        <v/>
      </c>
      <c r="C601" s="31" t="str">
        <f t="shared" ca="1" si="159"/>
        <v/>
      </c>
      <c r="D601" s="32" t="str">
        <f t="shared" ca="1" si="146"/>
        <v/>
      </c>
      <c r="E601" s="71" t="str">
        <f t="shared" ca="1" si="147"/>
        <v/>
      </c>
      <c r="F601" s="31" t="str">
        <f t="shared" ca="1" si="148"/>
        <v/>
      </c>
      <c r="G601" s="32" t="str">
        <f t="shared" ca="1" si="149"/>
        <v/>
      </c>
      <c r="H601" s="4" t="str">
        <f t="shared" ca="1" si="150"/>
        <v/>
      </c>
      <c r="I601" s="31" t="str">
        <f t="shared" ca="1" si="151"/>
        <v/>
      </c>
      <c r="J601" s="32" t="str">
        <f t="shared" ca="1" si="152"/>
        <v/>
      </c>
      <c r="K601" s="71" t="str">
        <f t="shared" ca="1" si="153"/>
        <v/>
      </c>
      <c r="L601" s="31" t="str">
        <f t="shared" ca="1" si="154"/>
        <v/>
      </c>
      <c r="M601" s="32" t="str">
        <f t="shared" ca="1" si="155"/>
        <v/>
      </c>
      <c r="N601" s="77" t="str">
        <f t="shared" ca="1" si="156"/>
        <v/>
      </c>
      <c r="X601" s="163" t="str">
        <f t="shared" si="157"/>
        <v/>
      </c>
      <c r="Y601" s="163" t="str">
        <f t="shared" si="158"/>
        <v/>
      </c>
    </row>
    <row r="602" spans="1:25">
      <c r="A602" s="164" t="str">
        <f t="shared" ca="1" si="144"/>
        <v/>
      </c>
      <c r="B602" s="44" t="str">
        <f t="shared" ca="1" si="145"/>
        <v/>
      </c>
      <c r="C602" s="31" t="str">
        <f t="shared" ca="1" si="159"/>
        <v/>
      </c>
      <c r="D602" s="32" t="str">
        <f t="shared" ca="1" si="146"/>
        <v/>
      </c>
      <c r="E602" s="71" t="str">
        <f t="shared" ca="1" si="147"/>
        <v/>
      </c>
      <c r="F602" s="31" t="str">
        <f t="shared" ca="1" si="148"/>
        <v/>
      </c>
      <c r="G602" s="32" t="str">
        <f t="shared" ca="1" si="149"/>
        <v/>
      </c>
      <c r="H602" s="4" t="str">
        <f t="shared" ca="1" si="150"/>
        <v/>
      </c>
      <c r="I602" s="31" t="str">
        <f t="shared" ca="1" si="151"/>
        <v/>
      </c>
      <c r="J602" s="32" t="str">
        <f t="shared" ca="1" si="152"/>
        <v/>
      </c>
      <c r="K602" s="71" t="str">
        <f t="shared" ca="1" si="153"/>
        <v/>
      </c>
      <c r="L602" s="31" t="str">
        <f t="shared" ca="1" si="154"/>
        <v/>
      </c>
      <c r="M602" s="32" t="str">
        <f t="shared" ca="1" si="155"/>
        <v/>
      </c>
      <c r="N602" s="77" t="str">
        <f t="shared" ca="1" si="156"/>
        <v/>
      </c>
      <c r="X602" s="163" t="str">
        <f t="shared" si="157"/>
        <v/>
      </c>
      <c r="Y602" s="163" t="str">
        <f t="shared" si="158"/>
        <v/>
      </c>
    </row>
    <row r="603" spans="1:25">
      <c r="A603" s="164" t="str">
        <f t="shared" ca="1" si="144"/>
        <v/>
      </c>
      <c r="B603" s="44" t="str">
        <f t="shared" ca="1" si="145"/>
        <v/>
      </c>
      <c r="C603" s="31" t="str">
        <f t="shared" ca="1" si="159"/>
        <v/>
      </c>
      <c r="D603" s="32" t="str">
        <f t="shared" ca="1" si="146"/>
        <v/>
      </c>
      <c r="E603" s="71" t="str">
        <f t="shared" ca="1" si="147"/>
        <v/>
      </c>
      <c r="F603" s="31" t="str">
        <f t="shared" ca="1" si="148"/>
        <v/>
      </c>
      <c r="G603" s="32" t="str">
        <f t="shared" ca="1" si="149"/>
        <v/>
      </c>
      <c r="H603" s="4" t="str">
        <f t="shared" ca="1" si="150"/>
        <v/>
      </c>
      <c r="I603" s="31" t="str">
        <f t="shared" ca="1" si="151"/>
        <v/>
      </c>
      <c r="J603" s="32" t="str">
        <f t="shared" ca="1" si="152"/>
        <v/>
      </c>
      <c r="K603" s="71" t="str">
        <f t="shared" ca="1" si="153"/>
        <v/>
      </c>
      <c r="L603" s="31" t="str">
        <f t="shared" ca="1" si="154"/>
        <v/>
      </c>
      <c r="M603" s="32" t="str">
        <f t="shared" ca="1" si="155"/>
        <v/>
      </c>
      <c r="N603" s="77" t="str">
        <f t="shared" ca="1" si="156"/>
        <v/>
      </c>
      <c r="X603" s="163" t="str">
        <f t="shared" si="157"/>
        <v/>
      </c>
      <c r="Y603" s="163" t="str">
        <f t="shared" si="158"/>
        <v/>
      </c>
    </row>
    <row r="604" spans="1:25">
      <c r="A604" s="164" t="str">
        <f t="shared" ca="1" si="144"/>
        <v/>
      </c>
      <c r="B604" s="44" t="str">
        <f t="shared" ca="1" si="145"/>
        <v/>
      </c>
      <c r="C604" s="31" t="str">
        <f t="shared" ca="1" si="159"/>
        <v/>
      </c>
      <c r="D604" s="32" t="str">
        <f t="shared" ca="1" si="146"/>
        <v/>
      </c>
      <c r="E604" s="71" t="str">
        <f t="shared" ca="1" si="147"/>
        <v/>
      </c>
      <c r="F604" s="31" t="str">
        <f t="shared" ca="1" si="148"/>
        <v/>
      </c>
      <c r="G604" s="32" t="str">
        <f t="shared" ca="1" si="149"/>
        <v/>
      </c>
      <c r="H604" s="4" t="str">
        <f t="shared" ca="1" si="150"/>
        <v/>
      </c>
      <c r="I604" s="31" t="str">
        <f t="shared" ca="1" si="151"/>
        <v/>
      </c>
      <c r="J604" s="32" t="str">
        <f t="shared" ca="1" si="152"/>
        <v/>
      </c>
      <c r="K604" s="71" t="str">
        <f t="shared" ca="1" si="153"/>
        <v/>
      </c>
      <c r="L604" s="31" t="str">
        <f t="shared" ca="1" si="154"/>
        <v/>
      </c>
      <c r="M604" s="32" t="str">
        <f t="shared" ca="1" si="155"/>
        <v/>
      </c>
      <c r="N604" s="77" t="str">
        <f t="shared" ca="1" si="156"/>
        <v/>
      </c>
      <c r="X604" s="163" t="str">
        <f t="shared" si="157"/>
        <v/>
      </c>
      <c r="Y604" s="163" t="str">
        <f t="shared" si="158"/>
        <v/>
      </c>
    </row>
    <row r="605" spans="1:25">
      <c r="A605" s="164" t="str">
        <f t="shared" ca="1" si="144"/>
        <v/>
      </c>
      <c r="B605" s="44" t="str">
        <f t="shared" ca="1" si="145"/>
        <v/>
      </c>
      <c r="C605" s="31" t="str">
        <f t="shared" ca="1" si="159"/>
        <v/>
      </c>
      <c r="D605" s="32" t="str">
        <f t="shared" ca="1" si="146"/>
        <v/>
      </c>
      <c r="E605" s="71" t="str">
        <f t="shared" ca="1" si="147"/>
        <v/>
      </c>
      <c r="F605" s="31" t="str">
        <f t="shared" ca="1" si="148"/>
        <v/>
      </c>
      <c r="G605" s="32" t="str">
        <f t="shared" ca="1" si="149"/>
        <v/>
      </c>
      <c r="H605" s="4" t="str">
        <f t="shared" ca="1" si="150"/>
        <v/>
      </c>
      <c r="I605" s="31" t="str">
        <f t="shared" ca="1" si="151"/>
        <v/>
      </c>
      <c r="J605" s="32" t="str">
        <f t="shared" ca="1" si="152"/>
        <v/>
      </c>
      <c r="K605" s="71" t="str">
        <f t="shared" ca="1" si="153"/>
        <v/>
      </c>
      <c r="L605" s="31" t="str">
        <f t="shared" ca="1" si="154"/>
        <v/>
      </c>
      <c r="M605" s="32" t="str">
        <f t="shared" ca="1" si="155"/>
        <v/>
      </c>
      <c r="N605" s="77" t="str">
        <f t="shared" ca="1" si="156"/>
        <v/>
      </c>
      <c r="X605" s="163" t="str">
        <f t="shared" si="157"/>
        <v/>
      </c>
      <c r="Y605" s="163" t="str">
        <f t="shared" si="158"/>
        <v/>
      </c>
    </row>
    <row r="606" spans="1:25">
      <c r="A606" s="164" t="str">
        <f t="shared" ca="1" si="144"/>
        <v/>
      </c>
      <c r="B606" s="44" t="str">
        <f t="shared" ca="1" si="145"/>
        <v/>
      </c>
      <c r="C606" s="31" t="str">
        <f t="shared" ca="1" si="159"/>
        <v/>
      </c>
      <c r="D606" s="32" t="str">
        <f t="shared" ca="1" si="146"/>
        <v/>
      </c>
      <c r="E606" s="71" t="str">
        <f t="shared" ca="1" si="147"/>
        <v/>
      </c>
      <c r="F606" s="31" t="str">
        <f t="shared" ca="1" si="148"/>
        <v/>
      </c>
      <c r="G606" s="32" t="str">
        <f t="shared" ca="1" si="149"/>
        <v/>
      </c>
      <c r="H606" s="4" t="str">
        <f t="shared" ca="1" si="150"/>
        <v/>
      </c>
      <c r="I606" s="31" t="str">
        <f t="shared" ca="1" si="151"/>
        <v/>
      </c>
      <c r="J606" s="32" t="str">
        <f t="shared" ca="1" si="152"/>
        <v/>
      </c>
      <c r="K606" s="71" t="str">
        <f t="shared" ca="1" si="153"/>
        <v/>
      </c>
      <c r="L606" s="31" t="str">
        <f t="shared" ca="1" si="154"/>
        <v/>
      </c>
      <c r="M606" s="32" t="str">
        <f t="shared" ca="1" si="155"/>
        <v/>
      </c>
      <c r="N606" s="77" t="str">
        <f t="shared" ca="1" si="156"/>
        <v/>
      </c>
      <c r="X606" s="163" t="str">
        <f t="shared" si="157"/>
        <v/>
      </c>
      <c r="Y606" s="163" t="str">
        <f t="shared" si="158"/>
        <v/>
      </c>
    </row>
    <row r="607" spans="1:25">
      <c r="A607" s="164" t="str">
        <f t="shared" ca="1" si="144"/>
        <v/>
      </c>
      <c r="B607" s="44" t="str">
        <f t="shared" ca="1" si="145"/>
        <v/>
      </c>
      <c r="C607" s="31" t="str">
        <f t="shared" ca="1" si="159"/>
        <v/>
      </c>
      <c r="D607" s="32" t="str">
        <f t="shared" ca="1" si="146"/>
        <v/>
      </c>
      <c r="E607" s="71" t="str">
        <f t="shared" ca="1" si="147"/>
        <v/>
      </c>
      <c r="F607" s="31" t="str">
        <f t="shared" ca="1" si="148"/>
        <v/>
      </c>
      <c r="G607" s="32" t="str">
        <f t="shared" ca="1" si="149"/>
        <v/>
      </c>
      <c r="H607" s="4" t="str">
        <f t="shared" ca="1" si="150"/>
        <v/>
      </c>
      <c r="I607" s="31" t="str">
        <f t="shared" ca="1" si="151"/>
        <v/>
      </c>
      <c r="J607" s="32" t="str">
        <f t="shared" ca="1" si="152"/>
        <v/>
      </c>
      <c r="K607" s="71" t="str">
        <f t="shared" ca="1" si="153"/>
        <v/>
      </c>
      <c r="L607" s="31" t="str">
        <f t="shared" ca="1" si="154"/>
        <v/>
      </c>
      <c r="M607" s="32" t="str">
        <f t="shared" ca="1" si="155"/>
        <v/>
      </c>
      <c r="N607" s="77" t="str">
        <f t="shared" ca="1" si="156"/>
        <v/>
      </c>
      <c r="X607" s="163" t="str">
        <f t="shared" si="157"/>
        <v/>
      </c>
      <c r="Y607" s="163" t="str">
        <f t="shared" si="158"/>
        <v/>
      </c>
    </row>
    <row r="608" spans="1:25">
      <c r="A608" s="164" t="str">
        <f t="shared" ca="1" si="144"/>
        <v/>
      </c>
      <c r="B608" s="44" t="str">
        <f t="shared" ca="1" si="145"/>
        <v/>
      </c>
      <c r="C608" s="31" t="str">
        <f t="shared" ca="1" si="159"/>
        <v/>
      </c>
      <c r="D608" s="32" t="str">
        <f t="shared" ca="1" si="146"/>
        <v/>
      </c>
      <c r="E608" s="71" t="str">
        <f t="shared" ca="1" si="147"/>
        <v/>
      </c>
      <c r="F608" s="31" t="str">
        <f t="shared" ca="1" si="148"/>
        <v/>
      </c>
      <c r="G608" s="32" t="str">
        <f t="shared" ca="1" si="149"/>
        <v/>
      </c>
      <c r="H608" s="4" t="str">
        <f t="shared" ca="1" si="150"/>
        <v/>
      </c>
      <c r="I608" s="31" t="str">
        <f t="shared" ca="1" si="151"/>
        <v/>
      </c>
      <c r="J608" s="32" t="str">
        <f t="shared" ca="1" si="152"/>
        <v/>
      </c>
      <c r="K608" s="71" t="str">
        <f t="shared" ca="1" si="153"/>
        <v/>
      </c>
      <c r="L608" s="31" t="str">
        <f t="shared" ca="1" si="154"/>
        <v/>
      </c>
      <c r="M608" s="32" t="str">
        <f t="shared" ca="1" si="155"/>
        <v/>
      </c>
      <c r="N608" s="77" t="str">
        <f t="shared" ca="1" si="156"/>
        <v/>
      </c>
      <c r="X608" s="163" t="str">
        <f t="shared" si="157"/>
        <v/>
      </c>
      <c r="Y608" s="163" t="str">
        <f t="shared" si="158"/>
        <v/>
      </c>
    </row>
    <row r="609" spans="1:25">
      <c r="A609" s="164" t="str">
        <f t="shared" ca="1" si="144"/>
        <v/>
      </c>
      <c r="B609" s="44" t="str">
        <f t="shared" ca="1" si="145"/>
        <v/>
      </c>
      <c r="C609" s="31" t="str">
        <f t="shared" ca="1" si="159"/>
        <v/>
      </c>
      <c r="D609" s="32" t="str">
        <f t="shared" ca="1" si="146"/>
        <v/>
      </c>
      <c r="E609" s="71" t="str">
        <f t="shared" ca="1" si="147"/>
        <v/>
      </c>
      <c r="F609" s="31" t="str">
        <f t="shared" ca="1" si="148"/>
        <v/>
      </c>
      <c r="G609" s="32" t="str">
        <f t="shared" ca="1" si="149"/>
        <v/>
      </c>
      <c r="H609" s="4" t="str">
        <f t="shared" ca="1" si="150"/>
        <v/>
      </c>
      <c r="I609" s="31" t="str">
        <f t="shared" ca="1" si="151"/>
        <v/>
      </c>
      <c r="J609" s="32" t="str">
        <f t="shared" ca="1" si="152"/>
        <v/>
      </c>
      <c r="K609" s="71" t="str">
        <f t="shared" ca="1" si="153"/>
        <v/>
      </c>
      <c r="L609" s="31" t="str">
        <f t="shared" ca="1" si="154"/>
        <v/>
      </c>
      <c r="M609" s="32" t="str">
        <f t="shared" ca="1" si="155"/>
        <v/>
      </c>
      <c r="N609" s="77" t="str">
        <f t="shared" ca="1" si="156"/>
        <v/>
      </c>
      <c r="X609" s="163" t="str">
        <f t="shared" si="157"/>
        <v/>
      </c>
      <c r="Y609" s="163" t="str">
        <f t="shared" si="158"/>
        <v/>
      </c>
    </row>
    <row r="610" spans="1:25">
      <c r="A610" s="164" t="str">
        <f t="shared" ca="1" si="144"/>
        <v/>
      </c>
      <c r="B610" s="44" t="str">
        <f t="shared" ca="1" si="145"/>
        <v/>
      </c>
      <c r="C610" s="31" t="str">
        <f t="shared" ca="1" si="159"/>
        <v/>
      </c>
      <c r="D610" s="32" t="str">
        <f t="shared" ca="1" si="146"/>
        <v/>
      </c>
      <c r="E610" s="71" t="str">
        <f t="shared" ca="1" si="147"/>
        <v/>
      </c>
      <c r="F610" s="31" t="str">
        <f t="shared" ca="1" si="148"/>
        <v/>
      </c>
      <c r="G610" s="32" t="str">
        <f t="shared" ca="1" si="149"/>
        <v/>
      </c>
      <c r="H610" s="4" t="str">
        <f t="shared" ca="1" si="150"/>
        <v/>
      </c>
      <c r="I610" s="31" t="str">
        <f t="shared" ca="1" si="151"/>
        <v/>
      </c>
      <c r="J610" s="32" t="str">
        <f t="shared" ca="1" si="152"/>
        <v/>
      </c>
      <c r="K610" s="71" t="str">
        <f t="shared" ca="1" si="153"/>
        <v/>
      </c>
      <c r="L610" s="31" t="str">
        <f t="shared" ca="1" si="154"/>
        <v/>
      </c>
      <c r="M610" s="32" t="str">
        <f t="shared" ca="1" si="155"/>
        <v/>
      </c>
      <c r="N610" s="77" t="str">
        <f t="shared" ca="1" si="156"/>
        <v/>
      </c>
      <c r="X610" s="163" t="str">
        <f t="shared" si="157"/>
        <v/>
      </c>
      <c r="Y610" s="163" t="str">
        <f t="shared" si="158"/>
        <v/>
      </c>
    </row>
    <row r="611" spans="1:25">
      <c r="A611" s="164" t="str">
        <f t="shared" ca="1" si="144"/>
        <v/>
      </c>
      <c r="B611" s="44" t="str">
        <f t="shared" ca="1" si="145"/>
        <v/>
      </c>
      <c r="C611" s="31" t="str">
        <f t="shared" ca="1" si="159"/>
        <v/>
      </c>
      <c r="D611" s="32" t="str">
        <f t="shared" ca="1" si="146"/>
        <v/>
      </c>
      <c r="E611" s="71" t="str">
        <f t="shared" ca="1" si="147"/>
        <v/>
      </c>
      <c r="F611" s="31" t="str">
        <f t="shared" ca="1" si="148"/>
        <v/>
      </c>
      <c r="G611" s="32" t="str">
        <f t="shared" ca="1" si="149"/>
        <v/>
      </c>
      <c r="H611" s="4" t="str">
        <f t="shared" ca="1" si="150"/>
        <v/>
      </c>
      <c r="I611" s="31" t="str">
        <f t="shared" ca="1" si="151"/>
        <v/>
      </c>
      <c r="J611" s="32" t="str">
        <f t="shared" ca="1" si="152"/>
        <v/>
      </c>
      <c r="K611" s="71" t="str">
        <f t="shared" ca="1" si="153"/>
        <v/>
      </c>
      <c r="L611" s="31" t="str">
        <f t="shared" ca="1" si="154"/>
        <v/>
      </c>
      <c r="M611" s="32" t="str">
        <f t="shared" ca="1" si="155"/>
        <v/>
      </c>
      <c r="N611" s="77" t="str">
        <f t="shared" ca="1" si="156"/>
        <v/>
      </c>
      <c r="X611" s="163" t="str">
        <f t="shared" si="157"/>
        <v/>
      </c>
      <c r="Y611" s="163" t="str">
        <f t="shared" si="158"/>
        <v/>
      </c>
    </row>
    <row r="612" spans="1:25">
      <c r="A612" s="164" t="str">
        <f t="shared" ref="A612:A675" ca="1" si="160">IF(AND(ISBLANK(Z601), A611 = $Z$1),NOW(),IF(ISBLANK(Z601),"",Z601))</f>
        <v/>
      </c>
      <c r="B612" s="44" t="str">
        <f t="shared" ref="B612:B675" ca="1" si="161">IF(COUNTIF(P:P,A612)=1,VLOOKUP(A612,P:Q,2), IF(COUNTIF(P:P,A612)=0,$B$10,""))</f>
        <v/>
      </c>
      <c r="C612" s="31" t="str">
        <f t="shared" ca="1" si="159"/>
        <v/>
      </c>
      <c r="D612" s="32" t="str">
        <f t="shared" ref="D612:D675" ca="1" si="162">IF(ISERROR(B612-2), "", ROUNDUP(A612-$A$14,0)/360*$B$6*$B$5-ROUNDUP(A612-$A$14,0)/360*$B$7*$B$5*$B$14/100)</f>
        <v/>
      </c>
      <c r="E612" s="71" t="str">
        <f t="shared" ref="E612:E675" ca="1" si="163">IF(COUNTIF(P:P,A612)=1,VLOOKUP(A612,R:S,2), IF(COUNTIF(P:P,A612)=0,$C$10,""))</f>
        <v/>
      </c>
      <c r="F612" s="31" t="str">
        <f t="shared" ref="F612:F675" ca="1" si="164">IF(ISERROR(B612-2),"",(E612-$E$14)/100*$C$5)</f>
        <v/>
      </c>
      <c r="G612" s="32" t="str">
        <f t="shared" ref="G612:G675" ca="1" si="165">IF(ISERROR(B612-2), "", ROUNDUP(A612-$A$14,0)/360*$C$6*$C$5-ROUNDUP(A612-$A$14,0)/360*$C$7*$C$5*$E$14/100)</f>
        <v/>
      </c>
      <c r="H612" s="4" t="str">
        <f t="shared" ref="H612:H675" ca="1" si="166">IF(COUNTIF(P:P,A612)=1,VLOOKUP(A612,T:U,2), IF(COUNTIF(P:P,A612)=0,$D$10,""))</f>
        <v/>
      </c>
      <c r="I612" s="31" t="str">
        <f t="shared" ref="I612:I675" ca="1" si="167">IF(ISERROR(B612-2),"",(H612-$H$14)/100*$D$5)</f>
        <v/>
      </c>
      <c r="J612" s="32" t="str">
        <f t="shared" ref="J612:J675" ca="1" si="168">IF(ISERROR(B612-2),"",ROUNDUP(A612-$A$14,0)/360*$D$6*$D$5-ROUNDUP(A612-$A$14,0)/360*$D$7*$D$5*$H$14/100)</f>
        <v/>
      </c>
      <c r="K612" s="71" t="str">
        <f t="shared" ref="K612:K675" ca="1" si="169">IF(COUNTIF(P:P,A612)=1,VLOOKUP(A612,V:W,2), IF(COUNTIF(P:P,A612)=0,$E$10,""))</f>
        <v/>
      </c>
      <c r="L612" s="31" t="str">
        <f t="shared" ref="L612:L675" ca="1" si="170">IF(ISERROR(B612-2),"",(K612-$K$14)/100*$E$5)</f>
        <v/>
      </c>
      <c r="M612" s="32" t="str">
        <f t="shared" ref="M612:M675" ca="1" si="171">IF(ISERROR(B612-2),"",ROUNDUP(A612-$A$14,0)/360*$E$6*$E$5-ROUNDUP(A612-$A$14,0)/360*$E$7*$E$5*$K$14/100)</f>
        <v/>
      </c>
      <c r="N612" s="77" t="str">
        <f t="shared" ref="N612:N675" ca="1" si="172">IF(ISERROR(B612-2),"",C612+D612-F612-G612-I612-J612+L612+M612)</f>
        <v/>
      </c>
      <c r="X612" s="163" t="str">
        <f t="shared" si="157"/>
        <v/>
      </c>
      <c r="Y612" s="163" t="str">
        <f t="shared" si="158"/>
        <v/>
      </c>
    </row>
    <row r="613" spans="1:25">
      <c r="A613" s="164" t="str">
        <f t="shared" ca="1" si="160"/>
        <v/>
      </c>
      <c r="B613" s="44" t="str">
        <f t="shared" ca="1" si="161"/>
        <v/>
      </c>
      <c r="C613" s="31" t="str">
        <f t="shared" ca="1" si="159"/>
        <v/>
      </c>
      <c r="D613" s="32" t="str">
        <f t="shared" ca="1" si="162"/>
        <v/>
      </c>
      <c r="E613" s="71" t="str">
        <f t="shared" ca="1" si="163"/>
        <v/>
      </c>
      <c r="F613" s="31" t="str">
        <f t="shared" ca="1" si="164"/>
        <v/>
      </c>
      <c r="G613" s="32" t="str">
        <f t="shared" ca="1" si="165"/>
        <v/>
      </c>
      <c r="H613" s="4" t="str">
        <f t="shared" ca="1" si="166"/>
        <v/>
      </c>
      <c r="I613" s="31" t="str">
        <f t="shared" ca="1" si="167"/>
        <v/>
      </c>
      <c r="J613" s="32" t="str">
        <f t="shared" ca="1" si="168"/>
        <v/>
      </c>
      <c r="K613" s="71" t="str">
        <f t="shared" ca="1" si="169"/>
        <v/>
      </c>
      <c r="L613" s="31" t="str">
        <f t="shared" ca="1" si="170"/>
        <v/>
      </c>
      <c r="M613" s="32" t="str">
        <f t="shared" ca="1" si="171"/>
        <v/>
      </c>
      <c r="N613" s="77" t="str">
        <f t="shared" ca="1" si="172"/>
        <v/>
      </c>
      <c r="X613" s="163" t="str">
        <f t="shared" si="157"/>
        <v/>
      </c>
      <c r="Y613" s="163" t="str">
        <f t="shared" si="158"/>
        <v/>
      </c>
    </row>
    <row r="614" spans="1:25">
      <c r="A614" s="164" t="str">
        <f t="shared" ca="1" si="160"/>
        <v/>
      </c>
      <c r="B614" s="44" t="str">
        <f t="shared" ca="1" si="161"/>
        <v/>
      </c>
      <c r="C614" s="31" t="str">
        <f t="shared" ca="1" si="159"/>
        <v/>
      </c>
      <c r="D614" s="32" t="str">
        <f t="shared" ca="1" si="162"/>
        <v/>
      </c>
      <c r="E614" s="71" t="str">
        <f t="shared" ca="1" si="163"/>
        <v/>
      </c>
      <c r="F614" s="31" t="str">
        <f t="shared" ca="1" si="164"/>
        <v/>
      </c>
      <c r="G614" s="32" t="str">
        <f t="shared" ca="1" si="165"/>
        <v/>
      </c>
      <c r="H614" s="4" t="str">
        <f t="shared" ca="1" si="166"/>
        <v/>
      </c>
      <c r="I614" s="31" t="str">
        <f t="shared" ca="1" si="167"/>
        <v/>
      </c>
      <c r="J614" s="32" t="str">
        <f t="shared" ca="1" si="168"/>
        <v/>
      </c>
      <c r="K614" s="71" t="str">
        <f t="shared" ca="1" si="169"/>
        <v/>
      </c>
      <c r="L614" s="31" t="str">
        <f t="shared" ca="1" si="170"/>
        <v/>
      </c>
      <c r="M614" s="32" t="str">
        <f t="shared" ca="1" si="171"/>
        <v/>
      </c>
      <c r="N614" s="77" t="str">
        <f t="shared" ca="1" si="172"/>
        <v/>
      </c>
      <c r="X614" s="163" t="str">
        <f t="shared" si="157"/>
        <v/>
      </c>
      <c r="Y614" s="163" t="str">
        <f t="shared" si="158"/>
        <v/>
      </c>
    </row>
    <row r="615" spans="1:25">
      <c r="A615" s="164" t="str">
        <f t="shared" ca="1" si="160"/>
        <v/>
      </c>
      <c r="B615" s="44" t="str">
        <f t="shared" ca="1" si="161"/>
        <v/>
      </c>
      <c r="C615" s="31" t="str">
        <f t="shared" ca="1" si="159"/>
        <v/>
      </c>
      <c r="D615" s="32" t="str">
        <f t="shared" ca="1" si="162"/>
        <v/>
      </c>
      <c r="E615" s="71" t="str">
        <f t="shared" ca="1" si="163"/>
        <v/>
      </c>
      <c r="F615" s="31" t="str">
        <f t="shared" ca="1" si="164"/>
        <v/>
      </c>
      <c r="G615" s="32" t="str">
        <f t="shared" ca="1" si="165"/>
        <v/>
      </c>
      <c r="H615" s="4" t="str">
        <f t="shared" ca="1" si="166"/>
        <v/>
      </c>
      <c r="I615" s="31" t="str">
        <f t="shared" ca="1" si="167"/>
        <v/>
      </c>
      <c r="J615" s="32" t="str">
        <f t="shared" ca="1" si="168"/>
        <v/>
      </c>
      <c r="K615" s="71" t="str">
        <f t="shared" ca="1" si="169"/>
        <v/>
      </c>
      <c r="L615" s="31" t="str">
        <f t="shared" ca="1" si="170"/>
        <v/>
      </c>
      <c r="M615" s="32" t="str">
        <f t="shared" ca="1" si="171"/>
        <v/>
      </c>
      <c r="N615" s="77" t="str">
        <f t="shared" ca="1" si="172"/>
        <v/>
      </c>
      <c r="X615" s="163" t="str">
        <f t="shared" si="157"/>
        <v/>
      </c>
      <c r="Y615" s="163" t="str">
        <f t="shared" si="158"/>
        <v/>
      </c>
    </row>
    <row r="616" spans="1:25">
      <c r="A616" s="164" t="str">
        <f t="shared" ca="1" si="160"/>
        <v/>
      </c>
      <c r="B616" s="44" t="str">
        <f t="shared" ca="1" si="161"/>
        <v/>
      </c>
      <c r="C616" s="31" t="str">
        <f t="shared" ca="1" si="159"/>
        <v/>
      </c>
      <c r="D616" s="32" t="str">
        <f t="shared" ca="1" si="162"/>
        <v/>
      </c>
      <c r="E616" s="71" t="str">
        <f t="shared" ca="1" si="163"/>
        <v/>
      </c>
      <c r="F616" s="31" t="str">
        <f t="shared" ca="1" si="164"/>
        <v/>
      </c>
      <c r="G616" s="32" t="str">
        <f t="shared" ca="1" si="165"/>
        <v/>
      </c>
      <c r="H616" s="4" t="str">
        <f t="shared" ca="1" si="166"/>
        <v/>
      </c>
      <c r="I616" s="31" t="str">
        <f t="shared" ca="1" si="167"/>
        <v/>
      </c>
      <c r="J616" s="32" t="str">
        <f t="shared" ca="1" si="168"/>
        <v/>
      </c>
      <c r="K616" s="71" t="str">
        <f t="shared" ca="1" si="169"/>
        <v/>
      </c>
      <c r="L616" s="31" t="str">
        <f t="shared" ca="1" si="170"/>
        <v/>
      </c>
      <c r="M616" s="32" t="str">
        <f t="shared" ca="1" si="171"/>
        <v/>
      </c>
      <c r="N616" s="77" t="str">
        <f t="shared" ca="1" si="172"/>
        <v/>
      </c>
      <c r="X616" s="163" t="str">
        <f t="shared" si="157"/>
        <v/>
      </c>
      <c r="Y616" s="163" t="str">
        <f t="shared" si="158"/>
        <v/>
      </c>
    </row>
    <row r="617" spans="1:25">
      <c r="A617" s="164" t="str">
        <f t="shared" ca="1" si="160"/>
        <v/>
      </c>
      <c r="B617" s="44" t="str">
        <f t="shared" ca="1" si="161"/>
        <v/>
      </c>
      <c r="C617" s="31" t="str">
        <f t="shared" ca="1" si="159"/>
        <v/>
      </c>
      <c r="D617" s="32" t="str">
        <f t="shared" ca="1" si="162"/>
        <v/>
      </c>
      <c r="E617" s="71" t="str">
        <f t="shared" ca="1" si="163"/>
        <v/>
      </c>
      <c r="F617" s="31" t="str">
        <f t="shared" ca="1" si="164"/>
        <v/>
      </c>
      <c r="G617" s="32" t="str">
        <f t="shared" ca="1" si="165"/>
        <v/>
      </c>
      <c r="H617" s="4" t="str">
        <f t="shared" ca="1" si="166"/>
        <v/>
      </c>
      <c r="I617" s="31" t="str">
        <f t="shared" ca="1" si="167"/>
        <v/>
      </c>
      <c r="J617" s="32" t="str">
        <f t="shared" ca="1" si="168"/>
        <v/>
      </c>
      <c r="K617" s="71" t="str">
        <f t="shared" ca="1" si="169"/>
        <v/>
      </c>
      <c r="L617" s="31" t="str">
        <f t="shared" ca="1" si="170"/>
        <v/>
      </c>
      <c r="M617" s="32" t="str">
        <f t="shared" ca="1" si="171"/>
        <v/>
      </c>
      <c r="N617" s="77" t="str">
        <f t="shared" ca="1" si="172"/>
        <v/>
      </c>
      <c r="X617" s="163" t="str">
        <f t="shared" si="157"/>
        <v/>
      </c>
      <c r="Y617" s="163" t="str">
        <f t="shared" si="158"/>
        <v/>
      </c>
    </row>
    <row r="618" spans="1:25">
      <c r="A618" s="164" t="str">
        <f t="shared" ca="1" si="160"/>
        <v/>
      </c>
      <c r="B618" s="44" t="str">
        <f t="shared" ca="1" si="161"/>
        <v/>
      </c>
      <c r="C618" s="31" t="str">
        <f t="shared" ca="1" si="159"/>
        <v/>
      </c>
      <c r="D618" s="32" t="str">
        <f t="shared" ca="1" si="162"/>
        <v/>
      </c>
      <c r="E618" s="71" t="str">
        <f t="shared" ca="1" si="163"/>
        <v/>
      </c>
      <c r="F618" s="31" t="str">
        <f t="shared" ca="1" si="164"/>
        <v/>
      </c>
      <c r="G618" s="32" t="str">
        <f t="shared" ca="1" si="165"/>
        <v/>
      </c>
      <c r="H618" s="4" t="str">
        <f t="shared" ca="1" si="166"/>
        <v/>
      </c>
      <c r="I618" s="31" t="str">
        <f t="shared" ca="1" si="167"/>
        <v/>
      </c>
      <c r="J618" s="32" t="str">
        <f t="shared" ca="1" si="168"/>
        <v/>
      </c>
      <c r="K618" s="71" t="str">
        <f t="shared" ca="1" si="169"/>
        <v/>
      </c>
      <c r="L618" s="31" t="str">
        <f t="shared" ca="1" si="170"/>
        <v/>
      </c>
      <c r="M618" s="32" t="str">
        <f t="shared" ca="1" si="171"/>
        <v/>
      </c>
      <c r="N618" s="77" t="str">
        <f t="shared" ca="1" si="172"/>
        <v/>
      </c>
      <c r="X618" s="163" t="str">
        <f t="shared" si="157"/>
        <v/>
      </c>
      <c r="Y618" s="163" t="str">
        <f t="shared" si="158"/>
        <v/>
      </c>
    </row>
    <row r="619" spans="1:25">
      <c r="A619" s="164" t="str">
        <f t="shared" ca="1" si="160"/>
        <v/>
      </c>
      <c r="B619" s="44" t="str">
        <f t="shared" ca="1" si="161"/>
        <v/>
      </c>
      <c r="C619" s="31" t="str">
        <f t="shared" ca="1" si="159"/>
        <v/>
      </c>
      <c r="D619" s="32" t="str">
        <f t="shared" ca="1" si="162"/>
        <v/>
      </c>
      <c r="E619" s="71" t="str">
        <f t="shared" ca="1" si="163"/>
        <v/>
      </c>
      <c r="F619" s="31" t="str">
        <f t="shared" ca="1" si="164"/>
        <v/>
      </c>
      <c r="G619" s="32" t="str">
        <f t="shared" ca="1" si="165"/>
        <v/>
      </c>
      <c r="H619" s="4" t="str">
        <f t="shared" ca="1" si="166"/>
        <v/>
      </c>
      <c r="I619" s="31" t="str">
        <f t="shared" ca="1" si="167"/>
        <v/>
      </c>
      <c r="J619" s="32" t="str">
        <f t="shared" ca="1" si="168"/>
        <v/>
      </c>
      <c r="K619" s="71" t="str">
        <f t="shared" ca="1" si="169"/>
        <v/>
      </c>
      <c r="L619" s="31" t="str">
        <f t="shared" ca="1" si="170"/>
        <v/>
      </c>
      <c r="M619" s="32" t="str">
        <f t="shared" ca="1" si="171"/>
        <v/>
      </c>
      <c r="N619" s="77" t="str">
        <f t="shared" ca="1" si="172"/>
        <v/>
      </c>
      <c r="X619" s="163" t="str">
        <f t="shared" si="157"/>
        <v/>
      </c>
      <c r="Y619" s="163" t="str">
        <f t="shared" si="158"/>
        <v/>
      </c>
    </row>
    <row r="620" spans="1:25">
      <c r="A620" s="164" t="str">
        <f t="shared" ca="1" si="160"/>
        <v/>
      </c>
      <c r="B620" s="44" t="str">
        <f t="shared" ca="1" si="161"/>
        <v/>
      </c>
      <c r="C620" s="31" t="str">
        <f t="shared" ca="1" si="159"/>
        <v/>
      </c>
      <c r="D620" s="32" t="str">
        <f t="shared" ca="1" si="162"/>
        <v/>
      </c>
      <c r="E620" s="71" t="str">
        <f t="shared" ca="1" si="163"/>
        <v/>
      </c>
      <c r="F620" s="31" t="str">
        <f t="shared" ca="1" si="164"/>
        <v/>
      </c>
      <c r="G620" s="32" t="str">
        <f t="shared" ca="1" si="165"/>
        <v/>
      </c>
      <c r="H620" s="4" t="str">
        <f t="shared" ca="1" si="166"/>
        <v/>
      </c>
      <c r="I620" s="31" t="str">
        <f t="shared" ca="1" si="167"/>
        <v/>
      </c>
      <c r="J620" s="32" t="str">
        <f t="shared" ca="1" si="168"/>
        <v/>
      </c>
      <c r="K620" s="71" t="str">
        <f t="shared" ca="1" si="169"/>
        <v/>
      </c>
      <c r="L620" s="31" t="str">
        <f t="shared" ca="1" si="170"/>
        <v/>
      </c>
      <c r="M620" s="32" t="str">
        <f t="shared" ca="1" si="171"/>
        <v/>
      </c>
      <c r="N620" s="77" t="str">
        <f t="shared" ca="1" si="172"/>
        <v/>
      </c>
      <c r="X620" s="163" t="str">
        <f t="shared" si="157"/>
        <v/>
      </c>
      <c r="Y620" s="163" t="str">
        <f t="shared" si="158"/>
        <v/>
      </c>
    </row>
    <row r="621" spans="1:25">
      <c r="A621" s="164" t="str">
        <f t="shared" ca="1" si="160"/>
        <v/>
      </c>
      <c r="B621" s="44" t="str">
        <f t="shared" ca="1" si="161"/>
        <v/>
      </c>
      <c r="C621" s="31" t="str">
        <f t="shared" ca="1" si="159"/>
        <v/>
      </c>
      <c r="D621" s="32" t="str">
        <f t="shared" ca="1" si="162"/>
        <v/>
      </c>
      <c r="E621" s="71" t="str">
        <f t="shared" ca="1" si="163"/>
        <v/>
      </c>
      <c r="F621" s="31" t="str">
        <f t="shared" ca="1" si="164"/>
        <v/>
      </c>
      <c r="G621" s="32" t="str">
        <f t="shared" ca="1" si="165"/>
        <v/>
      </c>
      <c r="H621" s="4" t="str">
        <f t="shared" ca="1" si="166"/>
        <v/>
      </c>
      <c r="I621" s="31" t="str">
        <f t="shared" ca="1" si="167"/>
        <v/>
      </c>
      <c r="J621" s="32" t="str">
        <f t="shared" ca="1" si="168"/>
        <v/>
      </c>
      <c r="K621" s="71" t="str">
        <f t="shared" ca="1" si="169"/>
        <v/>
      </c>
      <c r="L621" s="31" t="str">
        <f t="shared" ca="1" si="170"/>
        <v/>
      </c>
      <c r="M621" s="32" t="str">
        <f t="shared" ca="1" si="171"/>
        <v/>
      </c>
      <c r="N621" s="77" t="str">
        <f t="shared" ca="1" si="172"/>
        <v/>
      </c>
      <c r="X621" s="163" t="str">
        <f t="shared" si="157"/>
        <v/>
      </c>
      <c r="Y621" s="163" t="str">
        <f t="shared" si="158"/>
        <v/>
      </c>
    </row>
    <row r="622" spans="1:25">
      <c r="A622" s="164" t="str">
        <f t="shared" ca="1" si="160"/>
        <v/>
      </c>
      <c r="B622" s="44" t="str">
        <f t="shared" ca="1" si="161"/>
        <v/>
      </c>
      <c r="C622" s="31" t="str">
        <f t="shared" ca="1" si="159"/>
        <v/>
      </c>
      <c r="D622" s="32" t="str">
        <f t="shared" ca="1" si="162"/>
        <v/>
      </c>
      <c r="E622" s="71" t="str">
        <f t="shared" ca="1" si="163"/>
        <v/>
      </c>
      <c r="F622" s="31" t="str">
        <f t="shared" ca="1" si="164"/>
        <v/>
      </c>
      <c r="G622" s="32" t="str">
        <f t="shared" ca="1" si="165"/>
        <v/>
      </c>
      <c r="H622" s="4" t="str">
        <f t="shared" ca="1" si="166"/>
        <v/>
      </c>
      <c r="I622" s="31" t="str">
        <f t="shared" ca="1" si="167"/>
        <v/>
      </c>
      <c r="J622" s="32" t="str">
        <f t="shared" ca="1" si="168"/>
        <v/>
      </c>
      <c r="K622" s="71" t="str">
        <f t="shared" ca="1" si="169"/>
        <v/>
      </c>
      <c r="L622" s="31" t="str">
        <f t="shared" ca="1" si="170"/>
        <v/>
      </c>
      <c r="M622" s="32" t="str">
        <f t="shared" ca="1" si="171"/>
        <v/>
      </c>
      <c r="N622" s="77" t="str">
        <f t="shared" ca="1" si="172"/>
        <v/>
      </c>
      <c r="X622" s="163" t="str">
        <f t="shared" si="157"/>
        <v/>
      </c>
      <c r="Y622" s="163" t="str">
        <f t="shared" si="158"/>
        <v/>
      </c>
    </row>
    <row r="623" spans="1:25">
      <c r="A623" s="164" t="str">
        <f t="shared" ca="1" si="160"/>
        <v/>
      </c>
      <c r="B623" s="44" t="str">
        <f t="shared" ca="1" si="161"/>
        <v/>
      </c>
      <c r="C623" s="31" t="str">
        <f t="shared" ca="1" si="159"/>
        <v/>
      </c>
      <c r="D623" s="32" t="str">
        <f t="shared" ca="1" si="162"/>
        <v/>
      </c>
      <c r="E623" s="71" t="str">
        <f t="shared" ca="1" si="163"/>
        <v/>
      </c>
      <c r="F623" s="31" t="str">
        <f t="shared" ca="1" si="164"/>
        <v/>
      </c>
      <c r="G623" s="32" t="str">
        <f t="shared" ca="1" si="165"/>
        <v/>
      </c>
      <c r="H623" s="4" t="str">
        <f t="shared" ca="1" si="166"/>
        <v/>
      </c>
      <c r="I623" s="31" t="str">
        <f t="shared" ca="1" si="167"/>
        <v/>
      </c>
      <c r="J623" s="32" t="str">
        <f t="shared" ca="1" si="168"/>
        <v/>
      </c>
      <c r="K623" s="71" t="str">
        <f t="shared" ca="1" si="169"/>
        <v/>
      </c>
      <c r="L623" s="31" t="str">
        <f t="shared" ca="1" si="170"/>
        <v/>
      </c>
      <c r="M623" s="32" t="str">
        <f t="shared" ca="1" si="171"/>
        <v/>
      </c>
      <c r="N623" s="77" t="str">
        <f t="shared" ca="1" si="172"/>
        <v/>
      </c>
      <c r="X623" s="163" t="str">
        <f t="shared" si="157"/>
        <v/>
      </c>
      <c r="Y623" s="163" t="str">
        <f t="shared" si="158"/>
        <v/>
      </c>
    </row>
    <row r="624" spans="1:25">
      <c r="A624" s="164" t="str">
        <f t="shared" ca="1" si="160"/>
        <v/>
      </c>
      <c r="B624" s="44" t="str">
        <f t="shared" ca="1" si="161"/>
        <v/>
      </c>
      <c r="C624" s="31" t="str">
        <f t="shared" ca="1" si="159"/>
        <v/>
      </c>
      <c r="D624" s="32" t="str">
        <f t="shared" ca="1" si="162"/>
        <v/>
      </c>
      <c r="E624" s="71" t="str">
        <f t="shared" ca="1" si="163"/>
        <v/>
      </c>
      <c r="F624" s="31" t="str">
        <f t="shared" ca="1" si="164"/>
        <v/>
      </c>
      <c r="G624" s="32" t="str">
        <f t="shared" ca="1" si="165"/>
        <v/>
      </c>
      <c r="H624" s="4" t="str">
        <f t="shared" ca="1" si="166"/>
        <v/>
      </c>
      <c r="I624" s="31" t="str">
        <f t="shared" ca="1" si="167"/>
        <v/>
      </c>
      <c r="J624" s="32" t="str">
        <f t="shared" ca="1" si="168"/>
        <v/>
      </c>
      <c r="K624" s="71" t="str">
        <f t="shared" ca="1" si="169"/>
        <v/>
      </c>
      <c r="L624" s="31" t="str">
        <f t="shared" ca="1" si="170"/>
        <v/>
      </c>
      <c r="M624" s="32" t="str">
        <f t="shared" ca="1" si="171"/>
        <v/>
      </c>
      <c r="N624" s="77" t="str">
        <f t="shared" ca="1" si="172"/>
        <v/>
      </c>
      <c r="X624" s="163" t="str">
        <f t="shared" si="157"/>
        <v/>
      </c>
      <c r="Y624" s="163" t="str">
        <f t="shared" si="158"/>
        <v/>
      </c>
    </row>
    <row r="625" spans="1:25">
      <c r="A625" s="164" t="str">
        <f t="shared" ca="1" si="160"/>
        <v/>
      </c>
      <c r="B625" s="44" t="str">
        <f t="shared" ca="1" si="161"/>
        <v/>
      </c>
      <c r="C625" s="31" t="str">
        <f t="shared" ca="1" si="159"/>
        <v/>
      </c>
      <c r="D625" s="32" t="str">
        <f t="shared" ca="1" si="162"/>
        <v/>
      </c>
      <c r="E625" s="71" t="str">
        <f t="shared" ca="1" si="163"/>
        <v/>
      </c>
      <c r="F625" s="31" t="str">
        <f t="shared" ca="1" si="164"/>
        <v/>
      </c>
      <c r="G625" s="32" t="str">
        <f t="shared" ca="1" si="165"/>
        <v/>
      </c>
      <c r="H625" s="4" t="str">
        <f t="shared" ca="1" si="166"/>
        <v/>
      </c>
      <c r="I625" s="31" t="str">
        <f t="shared" ca="1" si="167"/>
        <v/>
      </c>
      <c r="J625" s="32" t="str">
        <f t="shared" ca="1" si="168"/>
        <v/>
      </c>
      <c r="K625" s="71" t="str">
        <f t="shared" ca="1" si="169"/>
        <v/>
      </c>
      <c r="L625" s="31" t="str">
        <f t="shared" ca="1" si="170"/>
        <v/>
      </c>
      <c r="M625" s="32" t="str">
        <f t="shared" ca="1" si="171"/>
        <v/>
      </c>
      <c r="N625" s="77" t="str">
        <f t="shared" ca="1" si="172"/>
        <v/>
      </c>
      <c r="X625" s="163" t="str">
        <f t="shared" si="157"/>
        <v/>
      </c>
      <c r="Y625" s="163" t="str">
        <f t="shared" si="158"/>
        <v/>
      </c>
    </row>
    <row r="626" spans="1:25">
      <c r="A626" s="164" t="str">
        <f t="shared" ca="1" si="160"/>
        <v/>
      </c>
      <c r="B626" s="44" t="str">
        <f t="shared" ca="1" si="161"/>
        <v/>
      </c>
      <c r="C626" s="31" t="str">
        <f t="shared" ca="1" si="159"/>
        <v/>
      </c>
      <c r="D626" s="32" t="str">
        <f t="shared" ca="1" si="162"/>
        <v/>
      </c>
      <c r="E626" s="71" t="str">
        <f t="shared" ca="1" si="163"/>
        <v/>
      </c>
      <c r="F626" s="31" t="str">
        <f t="shared" ca="1" si="164"/>
        <v/>
      </c>
      <c r="G626" s="32" t="str">
        <f t="shared" ca="1" si="165"/>
        <v/>
      </c>
      <c r="H626" s="4" t="str">
        <f t="shared" ca="1" si="166"/>
        <v/>
      </c>
      <c r="I626" s="31" t="str">
        <f t="shared" ca="1" si="167"/>
        <v/>
      </c>
      <c r="J626" s="32" t="str">
        <f t="shared" ca="1" si="168"/>
        <v/>
      </c>
      <c r="K626" s="71" t="str">
        <f t="shared" ca="1" si="169"/>
        <v/>
      </c>
      <c r="L626" s="31" t="str">
        <f t="shared" ca="1" si="170"/>
        <v/>
      </c>
      <c r="M626" s="32" t="str">
        <f t="shared" ca="1" si="171"/>
        <v/>
      </c>
      <c r="N626" s="77" t="str">
        <f t="shared" ca="1" si="172"/>
        <v/>
      </c>
      <c r="X626" s="163" t="str">
        <f t="shared" si="157"/>
        <v/>
      </c>
      <c r="Y626" s="163" t="str">
        <f t="shared" si="158"/>
        <v/>
      </c>
    </row>
    <row r="627" spans="1:25">
      <c r="A627" s="164" t="str">
        <f t="shared" ca="1" si="160"/>
        <v/>
      </c>
      <c r="B627" s="44" t="str">
        <f t="shared" ca="1" si="161"/>
        <v/>
      </c>
      <c r="C627" s="31" t="str">
        <f t="shared" ca="1" si="159"/>
        <v/>
      </c>
      <c r="D627" s="32" t="str">
        <f t="shared" ca="1" si="162"/>
        <v/>
      </c>
      <c r="E627" s="71" t="str">
        <f t="shared" ca="1" si="163"/>
        <v/>
      </c>
      <c r="F627" s="31" t="str">
        <f t="shared" ca="1" si="164"/>
        <v/>
      </c>
      <c r="G627" s="32" t="str">
        <f t="shared" ca="1" si="165"/>
        <v/>
      </c>
      <c r="H627" s="4" t="str">
        <f t="shared" ca="1" si="166"/>
        <v/>
      </c>
      <c r="I627" s="31" t="str">
        <f t="shared" ca="1" si="167"/>
        <v/>
      </c>
      <c r="J627" s="32" t="str">
        <f t="shared" ca="1" si="168"/>
        <v/>
      </c>
      <c r="K627" s="71" t="str">
        <f t="shared" ca="1" si="169"/>
        <v/>
      </c>
      <c r="L627" s="31" t="str">
        <f t="shared" ca="1" si="170"/>
        <v/>
      </c>
      <c r="M627" s="32" t="str">
        <f t="shared" ca="1" si="171"/>
        <v/>
      </c>
      <c r="N627" s="77" t="str">
        <f t="shared" ca="1" si="172"/>
        <v/>
      </c>
      <c r="X627" s="163" t="str">
        <f t="shared" si="157"/>
        <v/>
      </c>
      <c r="Y627" s="163" t="str">
        <f t="shared" si="158"/>
        <v/>
      </c>
    </row>
    <row r="628" spans="1:25">
      <c r="A628" s="164" t="str">
        <f t="shared" ca="1" si="160"/>
        <v/>
      </c>
      <c r="B628" s="44" t="str">
        <f t="shared" ca="1" si="161"/>
        <v/>
      </c>
      <c r="C628" s="31" t="str">
        <f t="shared" ca="1" si="159"/>
        <v/>
      </c>
      <c r="D628" s="32" t="str">
        <f t="shared" ca="1" si="162"/>
        <v/>
      </c>
      <c r="E628" s="71" t="str">
        <f t="shared" ca="1" si="163"/>
        <v/>
      </c>
      <c r="F628" s="31" t="str">
        <f t="shared" ca="1" si="164"/>
        <v/>
      </c>
      <c r="G628" s="32" t="str">
        <f t="shared" ca="1" si="165"/>
        <v/>
      </c>
      <c r="H628" s="4" t="str">
        <f t="shared" ca="1" si="166"/>
        <v/>
      </c>
      <c r="I628" s="31" t="str">
        <f t="shared" ca="1" si="167"/>
        <v/>
      </c>
      <c r="J628" s="32" t="str">
        <f t="shared" ca="1" si="168"/>
        <v/>
      </c>
      <c r="K628" s="71" t="str">
        <f t="shared" ca="1" si="169"/>
        <v/>
      </c>
      <c r="L628" s="31" t="str">
        <f t="shared" ca="1" si="170"/>
        <v/>
      </c>
      <c r="M628" s="32" t="str">
        <f t="shared" ca="1" si="171"/>
        <v/>
      </c>
      <c r="N628" s="77" t="str">
        <f t="shared" ca="1" si="172"/>
        <v/>
      </c>
      <c r="X628" s="163" t="str">
        <f t="shared" si="157"/>
        <v/>
      </c>
      <c r="Y628" s="163" t="str">
        <f t="shared" si="158"/>
        <v/>
      </c>
    </row>
    <row r="629" spans="1:25">
      <c r="A629" s="164" t="str">
        <f t="shared" ca="1" si="160"/>
        <v/>
      </c>
      <c r="B629" s="44" t="str">
        <f t="shared" ca="1" si="161"/>
        <v/>
      </c>
      <c r="C629" s="31" t="str">
        <f t="shared" ca="1" si="159"/>
        <v/>
      </c>
      <c r="D629" s="32" t="str">
        <f t="shared" ca="1" si="162"/>
        <v/>
      </c>
      <c r="E629" s="71" t="str">
        <f t="shared" ca="1" si="163"/>
        <v/>
      </c>
      <c r="F629" s="31" t="str">
        <f t="shared" ca="1" si="164"/>
        <v/>
      </c>
      <c r="G629" s="32" t="str">
        <f t="shared" ca="1" si="165"/>
        <v/>
      </c>
      <c r="H629" s="4" t="str">
        <f t="shared" ca="1" si="166"/>
        <v/>
      </c>
      <c r="I629" s="31" t="str">
        <f t="shared" ca="1" si="167"/>
        <v/>
      </c>
      <c r="J629" s="32" t="str">
        <f t="shared" ca="1" si="168"/>
        <v/>
      </c>
      <c r="K629" s="71" t="str">
        <f t="shared" ca="1" si="169"/>
        <v/>
      </c>
      <c r="L629" s="31" t="str">
        <f t="shared" ca="1" si="170"/>
        <v/>
      </c>
      <c r="M629" s="32" t="str">
        <f t="shared" ca="1" si="171"/>
        <v/>
      </c>
      <c r="N629" s="77" t="str">
        <f t="shared" ca="1" si="172"/>
        <v/>
      </c>
      <c r="X629" s="163" t="str">
        <f t="shared" si="157"/>
        <v/>
      </c>
      <c r="Y629" s="163" t="str">
        <f t="shared" si="158"/>
        <v/>
      </c>
    </row>
    <row r="630" spans="1:25">
      <c r="A630" s="164" t="str">
        <f t="shared" ca="1" si="160"/>
        <v/>
      </c>
      <c r="B630" s="44" t="str">
        <f t="shared" ca="1" si="161"/>
        <v/>
      </c>
      <c r="C630" s="31" t="str">
        <f t="shared" ca="1" si="159"/>
        <v/>
      </c>
      <c r="D630" s="32" t="str">
        <f t="shared" ca="1" si="162"/>
        <v/>
      </c>
      <c r="E630" s="71" t="str">
        <f t="shared" ca="1" si="163"/>
        <v/>
      </c>
      <c r="F630" s="31" t="str">
        <f t="shared" ca="1" si="164"/>
        <v/>
      </c>
      <c r="G630" s="32" t="str">
        <f t="shared" ca="1" si="165"/>
        <v/>
      </c>
      <c r="H630" s="4" t="str">
        <f t="shared" ca="1" si="166"/>
        <v/>
      </c>
      <c r="I630" s="31" t="str">
        <f t="shared" ca="1" si="167"/>
        <v/>
      </c>
      <c r="J630" s="32" t="str">
        <f t="shared" ca="1" si="168"/>
        <v/>
      </c>
      <c r="K630" s="71" t="str">
        <f t="shared" ca="1" si="169"/>
        <v/>
      </c>
      <c r="L630" s="31" t="str">
        <f t="shared" ca="1" si="170"/>
        <v/>
      </c>
      <c r="M630" s="32" t="str">
        <f t="shared" ca="1" si="171"/>
        <v/>
      </c>
      <c r="N630" s="77" t="str">
        <f t="shared" ca="1" si="172"/>
        <v/>
      </c>
      <c r="X630" s="163" t="str">
        <f t="shared" si="157"/>
        <v/>
      </c>
      <c r="Y630" s="163" t="str">
        <f t="shared" si="158"/>
        <v/>
      </c>
    </row>
    <row r="631" spans="1:25">
      <c r="A631" s="164" t="str">
        <f t="shared" ca="1" si="160"/>
        <v/>
      </c>
      <c r="B631" s="44" t="str">
        <f t="shared" ca="1" si="161"/>
        <v/>
      </c>
      <c r="C631" s="31" t="str">
        <f t="shared" ca="1" si="159"/>
        <v/>
      </c>
      <c r="D631" s="32" t="str">
        <f t="shared" ca="1" si="162"/>
        <v/>
      </c>
      <c r="E631" s="71" t="str">
        <f t="shared" ca="1" si="163"/>
        <v/>
      </c>
      <c r="F631" s="31" t="str">
        <f t="shared" ca="1" si="164"/>
        <v/>
      </c>
      <c r="G631" s="32" t="str">
        <f t="shared" ca="1" si="165"/>
        <v/>
      </c>
      <c r="H631" s="4" t="str">
        <f t="shared" ca="1" si="166"/>
        <v/>
      </c>
      <c r="I631" s="31" t="str">
        <f t="shared" ca="1" si="167"/>
        <v/>
      </c>
      <c r="J631" s="32" t="str">
        <f t="shared" ca="1" si="168"/>
        <v/>
      </c>
      <c r="K631" s="71" t="str">
        <f t="shared" ca="1" si="169"/>
        <v/>
      </c>
      <c r="L631" s="31" t="str">
        <f t="shared" ca="1" si="170"/>
        <v/>
      </c>
      <c r="M631" s="32" t="str">
        <f t="shared" ca="1" si="171"/>
        <v/>
      </c>
      <c r="N631" s="77" t="str">
        <f t="shared" ca="1" si="172"/>
        <v/>
      </c>
      <c r="X631" s="163" t="str">
        <f t="shared" si="157"/>
        <v/>
      </c>
      <c r="Y631" s="163" t="str">
        <f t="shared" si="158"/>
        <v/>
      </c>
    </row>
    <row r="632" spans="1:25">
      <c r="A632" s="164" t="str">
        <f t="shared" ca="1" si="160"/>
        <v/>
      </c>
      <c r="B632" s="44" t="str">
        <f t="shared" ca="1" si="161"/>
        <v/>
      </c>
      <c r="C632" s="31" t="str">
        <f t="shared" ca="1" si="159"/>
        <v/>
      </c>
      <c r="D632" s="32" t="str">
        <f t="shared" ca="1" si="162"/>
        <v/>
      </c>
      <c r="E632" s="71" t="str">
        <f t="shared" ca="1" si="163"/>
        <v/>
      </c>
      <c r="F632" s="31" t="str">
        <f t="shared" ca="1" si="164"/>
        <v/>
      </c>
      <c r="G632" s="32" t="str">
        <f t="shared" ca="1" si="165"/>
        <v/>
      </c>
      <c r="H632" s="4" t="str">
        <f t="shared" ca="1" si="166"/>
        <v/>
      </c>
      <c r="I632" s="31" t="str">
        <f t="shared" ca="1" si="167"/>
        <v/>
      </c>
      <c r="J632" s="32" t="str">
        <f t="shared" ca="1" si="168"/>
        <v/>
      </c>
      <c r="K632" s="71" t="str">
        <f t="shared" ca="1" si="169"/>
        <v/>
      </c>
      <c r="L632" s="31" t="str">
        <f t="shared" ca="1" si="170"/>
        <v/>
      </c>
      <c r="M632" s="32" t="str">
        <f t="shared" ca="1" si="171"/>
        <v/>
      </c>
      <c r="N632" s="77" t="str">
        <f t="shared" ca="1" si="172"/>
        <v/>
      </c>
      <c r="X632" s="163" t="str">
        <f t="shared" si="157"/>
        <v/>
      </c>
      <c r="Y632" s="163" t="str">
        <f t="shared" si="158"/>
        <v/>
      </c>
    </row>
    <row r="633" spans="1:25">
      <c r="A633" s="164" t="str">
        <f t="shared" ca="1" si="160"/>
        <v/>
      </c>
      <c r="B633" s="44" t="str">
        <f t="shared" ca="1" si="161"/>
        <v/>
      </c>
      <c r="C633" s="31" t="str">
        <f t="shared" ca="1" si="159"/>
        <v/>
      </c>
      <c r="D633" s="32" t="str">
        <f t="shared" ca="1" si="162"/>
        <v/>
      </c>
      <c r="E633" s="71" t="str">
        <f t="shared" ca="1" si="163"/>
        <v/>
      </c>
      <c r="F633" s="31" t="str">
        <f t="shared" ca="1" si="164"/>
        <v/>
      </c>
      <c r="G633" s="32" t="str">
        <f t="shared" ca="1" si="165"/>
        <v/>
      </c>
      <c r="H633" s="4" t="str">
        <f t="shared" ca="1" si="166"/>
        <v/>
      </c>
      <c r="I633" s="31" t="str">
        <f t="shared" ca="1" si="167"/>
        <v/>
      </c>
      <c r="J633" s="32" t="str">
        <f t="shared" ca="1" si="168"/>
        <v/>
      </c>
      <c r="K633" s="71" t="str">
        <f t="shared" ca="1" si="169"/>
        <v/>
      </c>
      <c r="L633" s="31" t="str">
        <f t="shared" ca="1" si="170"/>
        <v/>
      </c>
      <c r="M633" s="32" t="str">
        <f t="shared" ca="1" si="171"/>
        <v/>
      </c>
      <c r="N633" s="77" t="str">
        <f t="shared" ca="1" si="172"/>
        <v/>
      </c>
      <c r="X633" s="163" t="str">
        <f t="shared" si="157"/>
        <v/>
      </c>
      <c r="Y633" s="163" t="str">
        <f t="shared" si="158"/>
        <v/>
      </c>
    </row>
    <row r="634" spans="1:25">
      <c r="A634" s="164" t="str">
        <f t="shared" ca="1" si="160"/>
        <v/>
      </c>
      <c r="B634" s="44" t="str">
        <f t="shared" ca="1" si="161"/>
        <v/>
      </c>
      <c r="C634" s="31" t="str">
        <f t="shared" ca="1" si="159"/>
        <v/>
      </c>
      <c r="D634" s="32" t="str">
        <f t="shared" ca="1" si="162"/>
        <v/>
      </c>
      <c r="E634" s="71" t="str">
        <f t="shared" ca="1" si="163"/>
        <v/>
      </c>
      <c r="F634" s="31" t="str">
        <f t="shared" ca="1" si="164"/>
        <v/>
      </c>
      <c r="G634" s="32" t="str">
        <f t="shared" ca="1" si="165"/>
        <v/>
      </c>
      <c r="H634" s="4" t="str">
        <f t="shared" ca="1" si="166"/>
        <v/>
      </c>
      <c r="I634" s="31" t="str">
        <f t="shared" ca="1" si="167"/>
        <v/>
      </c>
      <c r="J634" s="32" t="str">
        <f t="shared" ca="1" si="168"/>
        <v/>
      </c>
      <c r="K634" s="71" t="str">
        <f t="shared" ca="1" si="169"/>
        <v/>
      </c>
      <c r="L634" s="31" t="str">
        <f t="shared" ca="1" si="170"/>
        <v/>
      </c>
      <c r="M634" s="32" t="str">
        <f t="shared" ca="1" si="171"/>
        <v/>
      </c>
      <c r="N634" s="77" t="str">
        <f t="shared" ca="1" si="172"/>
        <v/>
      </c>
      <c r="X634" s="163" t="str">
        <f t="shared" si="157"/>
        <v/>
      </c>
      <c r="Y634" s="163" t="str">
        <f t="shared" si="158"/>
        <v/>
      </c>
    </row>
    <row r="635" spans="1:25">
      <c r="A635" s="164" t="str">
        <f t="shared" ca="1" si="160"/>
        <v/>
      </c>
      <c r="B635" s="44" t="str">
        <f t="shared" ca="1" si="161"/>
        <v/>
      </c>
      <c r="C635" s="31" t="str">
        <f t="shared" ca="1" si="159"/>
        <v/>
      </c>
      <c r="D635" s="32" t="str">
        <f t="shared" ca="1" si="162"/>
        <v/>
      </c>
      <c r="E635" s="71" t="str">
        <f t="shared" ca="1" si="163"/>
        <v/>
      </c>
      <c r="F635" s="31" t="str">
        <f t="shared" ca="1" si="164"/>
        <v/>
      </c>
      <c r="G635" s="32" t="str">
        <f t="shared" ca="1" si="165"/>
        <v/>
      </c>
      <c r="H635" s="4" t="str">
        <f t="shared" ca="1" si="166"/>
        <v/>
      </c>
      <c r="I635" s="31" t="str">
        <f t="shared" ca="1" si="167"/>
        <v/>
      </c>
      <c r="J635" s="32" t="str">
        <f t="shared" ca="1" si="168"/>
        <v/>
      </c>
      <c r="K635" s="71" t="str">
        <f t="shared" ca="1" si="169"/>
        <v/>
      </c>
      <c r="L635" s="31" t="str">
        <f t="shared" ca="1" si="170"/>
        <v/>
      </c>
      <c r="M635" s="32" t="str">
        <f t="shared" ca="1" si="171"/>
        <v/>
      </c>
      <c r="N635" s="77" t="str">
        <f t="shared" ca="1" si="172"/>
        <v/>
      </c>
      <c r="X635" s="163" t="str">
        <f t="shared" si="157"/>
        <v/>
      </c>
      <c r="Y635" s="163" t="str">
        <f t="shared" si="158"/>
        <v/>
      </c>
    </row>
    <row r="636" spans="1:25">
      <c r="A636" s="164" t="str">
        <f t="shared" ca="1" si="160"/>
        <v/>
      </c>
      <c r="B636" s="44" t="str">
        <f t="shared" ca="1" si="161"/>
        <v/>
      </c>
      <c r="C636" s="31" t="str">
        <f t="shared" ca="1" si="159"/>
        <v/>
      </c>
      <c r="D636" s="32" t="str">
        <f t="shared" ca="1" si="162"/>
        <v/>
      </c>
      <c r="E636" s="71" t="str">
        <f t="shared" ca="1" si="163"/>
        <v/>
      </c>
      <c r="F636" s="31" t="str">
        <f t="shared" ca="1" si="164"/>
        <v/>
      </c>
      <c r="G636" s="32" t="str">
        <f t="shared" ca="1" si="165"/>
        <v/>
      </c>
      <c r="H636" s="4" t="str">
        <f t="shared" ca="1" si="166"/>
        <v/>
      </c>
      <c r="I636" s="31" t="str">
        <f t="shared" ca="1" si="167"/>
        <v/>
      </c>
      <c r="J636" s="32" t="str">
        <f t="shared" ca="1" si="168"/>
        <v/>
      </c>
      <c r="K636" s="71" t="str">
        <f t="shared" ca="1" si="169"/>
        <v/>
      </c>
      <c r="L636" s="31" t="str">
        <f t="shared" ca="1" si="170"/>
        <v/>
      </c>
      <c r="M636" s="32" t="str">
        <f t="shared" ca="1" si="171"/>
        <v/>
      </c>
      <c r="N636" s="77" t="str">
        <f t="shared" ca="1" si="172"/>
        <v/>
      </c>
      <c r="X636" s="163" t="str">
        <f t="shared" si="157"/>
        <v/>
      </c>
      <c r="Y636" s="163" t="str">
        <f t="shared" si="158"/>
        <v/>
      </c>
    </row>
    <row r="637" spans="1:25">
      <c r="A637" s="164" t="str">
        <f t="shared" ca="1" si="160"/>
        <v/>
      </c>
      <c r="B637" s="44" t="str">
        <f t="shared" ca="1" si="161"/>
        <v/>
      </c>
      <c r="C637" s="31" t="str">
        <f t="shared" ca="1" si="159"/>
        <v/>
      </c>
      <c r="D637" s="32" t="str">
        <f t="shared" ca="1" si="162"/>
        <v/>
      </c>
      <c r="E637" s="71" t="str">
        <f t="shared" ca="1" si="163"/>
        <v/>
      </c>
      <c r="F637" s="31" t="str">
        <f t="shared" ca="1" si="164"/>
        <v/>
      </c>
      <c r="G637" s="32" t="str">
        <f t="shared" ca="1" si="165"/>
        <v/>
      </c>
      <c r="H637" s="4" t="str">
        <f t="shared" ca="1" si="166"/>
        <v/>
      </c>
      <c r="I637" s="31" t="str">
        <f t="shared" ca="1" si="167"/>
        <v/>
      </c>
      <c r="J637" s="32" t="str">
        <f t="shared" ca="1" si="168"/>
        <v/>
      </c>
      <c r="K637" s="71" t="str">
        <f t="shared" ca="1" si="169"/>
        <v/>
      </c>
      <c r="L637" s="31" t="str">
        <f t="shared" ca="1" si="170"/>
        <v/>
      </c>
      <c r="M637" s="32" t="str">
        <f t="shared" ca="1" si="171"/>
        <v/>
      </c>
      <c r="N637" s="77" t="str">
        <f t="shared" ca="1" si="172"/>
        <v/>
      </c>
      <c r="X637" s="163" t="str">
        <f t="shared" si="157"/>
        <v/>
      </c>
      <c r="Y637" s="163" t="str">
        <f t="shared" si="158"/>
        <v/>
      </c>
    </row>
    <row r="638" spans="1:25">
      <c r="A638" s="164" t="str">
        <f t="shared" ca="1" si="160"/>
        <v/>
      </c>
      <c r="B638" s="44" t="str">
        <f t="shared" ca="1" si="161"/>
        <v/>
      </c>
      <c r="C638" s="31" t="str">
        <f t="shared" ca="1" si="159"/>
        <v/>
      </c>
      <c r="D638" s="32" t="str">
        <f t="shared" ca="1" si="162"/>
        <v/>
      </c>
      <c r="E638" s="71" t="str">
        <f t="shared" ca="1" si="163"/>
        <v/>
      </c>
      <c r="F638" s="31" t="str">
        <f t="shared" ca="1" si="164"/>
        <v/>
      </c>
      <c r="G638" s="32" t="str">
        <f t="shared" ca="1" si="165"/>
        <v/>
      </c>
      <c r="H638" s="4" t="str">
        <f t="shared" ca="1" si="166"/>
        <v/>
      </c>
      <c r="I638" s="31" t="str">
        <f t="shared" ca="1" si="167"/>
        <v/>
      </c>
      <c r="J638" s="32" t="str">
        <f t="shared" ca="1" si="168"/>
        <v/>
      </c>
      <c r="K638" s="71" t="str">
        <f t="shared" ca="1" si="169"/>
        <v/>
      </c>
      <c r="L638" s="31" t="str">
        <f t="shared" ca="1" si="170"/>
        <v/>
      </c>
      <c r="M638" s="32" t="str">
        <f t="shared" ca="1" si="171"/>
        <v/>
      </c>
      <c r="N638" s="77" t="str">
        <f t="shared" ca="1" si="172"/>
        <v/>
      </c>
      <c r="X638" s="163" t="str">
        <f t="shared" si="157"/>
        <v/>
      </c>
      <c r="Y638" s="163" t="str">
        <f t="shared" si="158"/>
        <v/>
      </c>
    </row>
    <row r="639" spans="1:25">
      <c r="A639" s="164" t="str">
        <f t="shared" ca="1" si="160"/>
        <v/>
      </c>
      <c r="B639" s="44" t="str">
        <f t="shared" ca="1" si="161"/>
        <v/>
      </c>
      <c r="C639" s="31" t="str">
        <f t="shared" ca="1" si="159"/>
        <v/>
      </c>
      <c r="D639" s="32" t="str">
        <f t="shared" ca="1" si="162"/>
        <v/>
      </c>
      <c r="E639" s="71" t="str">
        <f t="shared" ca="1" si="163"/>
        <v/>
      </c>
      <c r="F639" s="31" t="str">
        <f t="shared" ca="1" si="164"/>
        <v/>
      </c>
      <c r="G639" s="32" t="str">
        <f t="shared" ca="1" si="165"/>
        <v/>
      </c>
      <c r="H639" s="4" t="str">
        <f t="shared" ca="1" si="166"/>
        <v/>
      </c>
      <c r="I639" s="31" t="str">
        <f t="shared" ca="1" si="167"/>
        <v/>
      </c>
      <c r="J639" s="32" t="str">
        <f t="shared" ca="1" si="168"/>
        <v/>
      </c>
      <c r="K639" s="71" t="str">
        <f t="shared" ca="1" si="169"/>
        <v/>
      </c>
      <c r="L639" s="31" t="str">
        <f t="shared" ca="1" si="170"/>
        <v/>
      </c>
      <c r="M639" s="32" t="str">
        <f t="shared" ca="1" si="171"/>
        <v/>
      </c>
      <c r="N639" s="77" t="str">
        <f t="shared" ca="1" si="172"/>
        <v/>
      </c>
      <c r="X639" s="163" t="str">
        <f t="shared" si="157"/>
        <v/>
      </c>
      <c r="Y639" s="163" t="str">
        <f t="shared" si="158"/>
        <v/>
      </c>
    </row>
    <row r="640" spans="1:25">
      <c r="A640" s="164" t="str">
        <f t="shared" ca="1" si="160"/>
        <v/>
      </c>
      <c r="B640" s="44" t="str">
        <f t="shared" ca="1" si="161"/>
        <v/>
      </c>
      <c r="C640" s="31" t="str">
        <f t="shared" ca="1" si="159"/>
        <v/>
      </c>
      <c r="D640" s="32" t="str">
        <f t="shared" ca="1" si="162"/>
        <v/>
      </c>
      <c r="E640" s="71" t="str">
        <f t="shared" ca="1" si="163"/>
        <v/>
      </c>
      <c r="F640" s="31" t="str">
        <f t="shared" ca="1" si="164"/>
        <v/>
      </c>
      <c r="G640" s="32" t="str">
        <f t="shared" ca="1" si="165"/>
        <v/>
      </c>
      <c r="H640" s="4" t="str">
        <f t="shared" ca="1" si="166"/>
        <v/>
      </c>
      <c r="I640" s="31" t="str">
        <f t="shared" ca="1" si="167"/>
        <v/>
      </c>
      <c r="J640" s="32" t="str">
        <f t="shared" ca="1" si="168"/>
        <v/>
      </c>
      <c r="K640" s="71" t="str">
        <f t="shared" ca="1" si="169"/>
        <v/>
      </c>
      <c r="L640" s="31" t="str">
        <f t="shared" ca="1" si="170"/>
        <v/>
      </c>
      <c r="M640" s="32" t="str">
        <f t="shared" ca="1" si="171"/>
        <v/>
      </c>
      <c r="N640" s="77" t="str">
        <f t="shared" ca="1" si="172"/>
        <v/>
      </c>
      <c r="X640" s="163" t="str">
        <f t="shared" si="157"/>
        <v/>
      </c>
      <c r="Y640" s="163" t="str">
        <f t="shared" si="158"/>
        <v/>
      </c>
    </row>
    <row r="641" spans="1:25">
      <c r="A641" s="164" t="str">
        <f t="shared" ca="1" si="160"/>
        <v/>
      </c>
      <c r="B641" s="44" t="str">
        <f t="shared" ca="1" si="161"/>
        <v/>
      </c>
      <c r="C641" s="31" t="str">
        <f t="shared" ca="1" si="159"/>
        <v/>
      </c>
      <c r="D641" s="32" t="str">
        <f t="shared" ca="1" si="162"/>
        <v/>
      </c>
      <c r="E641" s="71" t="str">
        <f t="shared" ca="1" si="163"/>
        <v/>
      </c>
      <c r="F641" s="31" t="str">
        <f t="shared" ca="1" si="164"/>
        <v/>
      </c>
      <c r="G641" s="32" t="str">
        <f t="shared" ca="1" si="165"/>
        <v/>
      </c>
      <c r="H641" s="4" t="str">
        <f t="shared" ca="1" si="166"/>
        <v/>
      </c>
      <c r="I641" s="31" t="str">
        <f t="shared" ca="1" si="167"/>
        <v/>
      </c>
      <c r="J641" s="32" t="str">
        <f t="shared" ca="1" si="168"/>
        <v/>
      </c>
      <c r="K641" s="71" t="str">
        <f t="shared" ca="1" si="169"/>
        <v/>
      </c>
      <c r="L641" s="31" t="str">
        <f t="shared" ca="1" si="170"/>
        <v/>
      </c>
      <c r="M641" s="32" t="str">
        <f t="shared" ca="1" si="171"/>
        <v/>
      </c>
      <c r="N641" s="77" t="str">
        <f t="shared" ca="1" si="172"/>
        <v/>
      </c>
      <c r="X641" s="163" t="str">
        <f t="shared" si="157"/>
        <v/>
      </c>
      <c r="Y641" s="163" t="str">
        <f t="shared" si="158"/>
        <v/>
      </c>
    </row>
    <row r="642" spans="1:25">
      <c r="A642" s="164" t="str">
        <f t="shared" ca="1" si="160"/>
        <v/>
      </c>
      <c r="B642" s="44" t="str">
        <f t="shared" ca="1" si="161"/>
        <v/>
      </c>
      <c r="C642" s="31" t="str">
        <f t="shared" ca="1" si="159"/>
        <v/>
      </c>
      <c r="D642" s="32" t="str">
        <f t="shared" ca="1" si="162"/>
        <v/>
      </c>
      <c r="E642" s="71" t="str">
        <f t="shared" ca="1" si="163"/>
        <v/>
      </c>
      <c r="F642" s="31" t="str">
        <f t="shared" ca="1" si="164"/>
        <v/>
      </c>
      <c r="G642" s="32" t="str">
        <f t="shared" ca="1" si="165"/>
        <v/>
      </c>
      <c r="H642" s="4" t="str">
        <f t="shared" ca="1" si="166"/>
        <v/>
      </c>
      <c r="I642" s="31" t="str">
        <f t="shared" ca="1" si="167"/>
        <v/>
      </c>
      <c r="J642" s="32" t="str">
        <f t="shared" ca="1" si="168"/>
        <v/>
      </c>
      <c r="K642" s="71" t="str">
        <f t="shared" ca="1" si="169"/>
        <v/>
      </c>
      <c r="L642" s="31" t="str">
        <f t="shared" ca="1" si="170"/>
        <v/>
      </c>
      <c r="M642" s="32" t="str">
        <f t="shared" ca="1" si="171"/>
        <v/>
      </c>
      <c r="N642" s="77" t="str">
        <f t="shared" ca="1" si="172"/>
        <v/>
      </c>
      <c r="X642" s="163" t="str">
        <f t="shared" si="157"/>
        <v/>
      </c>
      <c r="Y642" s="163" t="str">
        <f t="shared" si="158"/>
        <v/>
      </c>
    </row>
    <row r="643" spans="1:25">
      <c r="A643" s="164" t="str">
        <f t="shared" ca="1" si="160"/>
        <v/>
      </c>
      <c r="B643" s="44" t="str">
        <f t="shared" ca="1" si="161"/>
        <v/>
      </c>
      <c r="C643" s="31" t="str">
        <f t="shared" ca="1" si="159"/>
        <v/>
      </c>
      <c r="D643" s="32" t="str">
        <f t="shared" ca="1" si="162"/>
        <v/>
      </c>
      <c r="E643" s="71" t="str">
        <f t="shared" ca="1" si="163"/>
        <v/>
      </c>
      <c r="F643" s="31" t="str">
        <f t="shared" ca="1" si="164"/>
        <v/>
      </c>
      <c r="G643" s="32" t="str">
        <f t="shared" ca="1" si="165"/>
        <v/>
      </c>
      <c r="H643" s="4" t="str">
        <f t="shared" ca="1" si="166"/>
        <v/>
      </c>
      <c r="I643" s="31" t="str">
        <f t="shared" ca="1" si="167"/>
        <v/>
      </c>
      <c r="J643" s="32" t="str">
        <f t="shared" ca="1" si="168"/>
        <v/>
      </c>
      <c r="K643" s="71" t="str">
        <f t="shared" ca="1" si="169"/>
        <v/>
      </c>
      <c r="L643" s="31" t="str">
        <f t="shared" ca="1" si="170"/>
        <v/>
      </c>
      <c r="M643" s="32" t="str">
        <f t="shared" ca="1" si="171"/>
        <v/>
      </c>
      <c r="N643" s="77" t="str">
        <f t="shared" ca="1" si="172"/>
        <v/>
      </c>
      <c r="X643" s="163" t="str">
        <f t="shared" si="157"/>
        <v/>
      </c>
      <c r="Y643" s="163" t="str">
        <f t="shared" si="158"/>
        <v/>
      </c>
    </row>
    <row r="644" spans="1:25">
      <c r="A644" s="164" t="str">
        <f t="shared" ca="1" si="160"/>
        <v/>
      </c>
      <c r="B644" s="44" t="str">
        <f t="shared" ca="1" si="161"/>
        <v/>
      </c>
      <c r="C644" s="31" t="str">
        <f t="shared" ca="1" si="159"/>
        <v/>
      </c>
      <c r="D644" s="32" t="str">
        <f t="shared" ca="1" si="162"/>
        <v/>
      </c>
      <c r="E644" s="71" t="str">
        <f t="shared" ca="1" si="163"/>
        <v/>
      </c>
      <c r="F644" s="31" t="str">
        <f t="shared" ca="1" si="164"/>
        <v/>
      </c>
      <c r="G644" s="32" t="str">
        <f t="shared" ca="1" si="165"/>
        <v/>
      </c>
      <c r="H644" s="4" t="str">
        <f t="shared" ca="1" si="166"/>
        <v/>
      </c>
      <c r="I644" s="31" t="str">
        <f t="shared" ca="1" si="167"/>
        <v/>
      </c>
      <c r="J644" s="32" t="str">
        <f t="shared" ca="1" si="168"/>
        <v/>
      </c>
      <c r="K644" s="71" t="str">
        <f t="shared" ca="1" si="169"/>
        <v/>
      </c>
      <c r="L644" s="31" t="str">
        <f t="shared" ca="1" si="170"/>
        <v/>
      </c>
      <c r="M644" s="32" t="str">
        <f t="shared" ca="1" si="171"/>
        <v/>
      </c>
      <c r="N644" s="77" t="str">
        <f t="shared" ca="1" si="172"/>
        <v/>
      </c>
      <c r="X644" s="163" t="str">
        <f t="shared" ref="X644:X707" si="173">IF(COUNTIF(R:R,P644)*COUNTIF(T:T,P644)*COUNTIF(V:V,P644),P644,"")</f>
        <v/>
      </c>
      <c r="Y644" s="163" t="str">
        <f t="shared" ref="Y644:Y707" si="174">IF(X644&gt;$A$14,X644,"")</f>
        <v/>
      </c>
    </row>
    <row r="645" spans="1:25">
      <c r="A645" s="164" t="str">
        <f t="shared" ca="1" si="160"/>
        <v/>
      </c>
      <c r="B645" s="44" t="str">
        <f t="shared" ca="1" si="161"/>
        <v/>
      </c>
      <c r="C645" s="31" t="str">
        <f t="shared" ca="1" si="159"/>
        <v/>
      </c>
      <c r="D645" s="32" t="str">
        <f t="shared" ca="1" si="162"/>
        <v/>
      </c>
      <c r="E645" s="71" t="str">
        <f t="shared" ca="1" si="163"/>
        <v/>
      </c>
      <c r="F645" s="31" t="str">
        <f t="shared" ca="1" si="164"/>
        <v/>
      </c>
      <c r="G645" s="32" t="str">
        <f t="shared" ca="1" si="165"/>
        <v/>
      </c>
      <c r="H645" s="4" t="str">
        <f t="shared" ca="1" si="166"/>
        <v/>
      </c>
      <c r="I645" s="31" t="str">
        <f t="shared" ca="1" si="167"/>
        <v/>
      </c>
      <c r="J645" s="32" t="str">
        <f t="shared" ca="1" si="168"/>
        <v/>
      </c>
      <c r="K645" s="71" t="str">
        <f t="shared" ca="1" si="169"/>
        <v/>
      </c>
      <c r="L645" s="31" t="str">
        <f t="shared" ca="1" si="170"/>
        <v/>
      </c>
      <c r="M645" s="32" t="str">
        <f t="shared" ca="1" si="171"/>
        <v/>
      </c>
      <c r="N645" s="77" t="str">
        <f t="shared" ca="1" si="172"/>
        <v/>
      </c>
      <c r="X645" s="163" t="str">
        <f t="shared" si="173"/>
        <v/>
      </c>
      <c r="Y645" s="163" t="str">
        <f t="shared" si="174"/>
        <v/>
      </c>
    </row>
    <row r="646" spans="1:25">
      <c r="A646" s="164" t="str">
        <f t="shared" ca="1" si="160"/>
        <v/>
      </c>
      <c r="B646" s="44" t="str">
        <f t="shared" ca="1" si="161"/>
        <v/>
      </c>
      <c r="C646" s="31" t="str">
        <f t="shared" ca="1" si="159"/>
        <v/>
      </c>
      <c r="D646" s="32" t="str">
        <f t="shared" ca="1" si="162"/>
        <v/>
      </c>
      <c r="E646" s="71" t="str">
        <f t="shared" ca="1" si="163"/>
        <v/>
      </c>
      <c r="F646" s="31" t="str">
        <f t="shared" ca="1" si="164"/>
        <v/>
      </c>
      <c r="G646" s="32" t="str">
        <f t="shared" ca="1" si="165"/>
        <v/>
      </c>
      <c r="H646" s="4" t="str">
        <f t="shared" ca="1" si="166"/>
        <v/>
      </c>
      <c r="I646" s="31" t="str">
        <f t="shared" ca="1" si="167"/>
        <v/>
      </c>
      <c r="J646" s="32" t="str">
        <f t="shared" ca="1" si="168"/>
        <v/>
      </c>
      <c r="K646" s="71" t="str">
        <f t="shared" ca="1" si="169"/>
        <v/>
      </c>
      <c r="L646" s="31" t="str">
        <f t="shared" ca="1" si="170"/>
        <v/>
      </c>
      <c r="M646" s="32" t="str">
        <f t="shared" ca="1" si="171"/>
        <v/>
      </c>
      <c r="N646" s="77" t="str">
        <f t="shared" ca="1" si="172"/>
        <v/>
      </c>
      <c r="X646" s="163" t="str">
        <f t="shared" si="173"/>
        <v/>
      </c>
      <c r="Y646" s="163" t="str">
        <f t="shared" si="174"/>
        <v/>
      </c>
    </row>
    <row r="647" spans="1:25">
      <c r="A647" s="164" t="str">
        <f t="shared" ca="1" si="160"/>
        <v/>
      </c>
      <c r="B647" s="44" t="str">
        <f t="shared" ca="1" si="161"/>
        <v/>
      </c>
      <c r="C647" s="31" t="str">
        <f t="shared" ca="1" si="159"/>
        <v/>
      </c>
      <c r="D647" s="32" t="str">
        <f t="shared" ca="1" si="162"/>
        <v/>
      </c>
      <c r="E647" s="71" t="str">
        <f t="shared" ca="1" si="163"/>
        <v/>
      </c>
      <c r="F647" s="31" t="str">
        <f t="shared" ca="1" si="164"/>
        <v/>
      </c>
      <c r="G647" s="32" t="str">
        <f t="shared" ca="1" si="165"/>
        <v/>
      </c>
      <c r="H647" s="4" t="str">
        <f t="shared" ca="1" si="166"/>
        <v/>
      </c>
      <c r="I647" s="31" t="str">
        <f t="shared" ca="1" si="167"/>
        <v/>
      </c>
      <c r="J647" s="32" t="str">
        <f t="shared" ca="1" si="168"/>
        <v/>
      </c>
      <c r="K647" s="71" t="str">
        <f t="shared" ca="1" si="169"/>
        <v/>
      </c>
      <c r="L647" s="31" t="str">
        <f t="shared" ca="1" si="170"/>
        <v/>
      </c>
      <c r="M647" s="32" t="str">
        <f t="shared" ca="1" si="171"/>
        <v/>
      </c>
      <c r="N647" s="77" t="str">
        <f t="shared" ca="1" si="172"/>
        <v/>
      </c>
      <c r="X647" s="163" t="str">
        <f t="shared" si="173"/>
        <v/>
      </c>
      <c r="Y647" s="163" t="str">
        <f t="shared" si="174"/>
        <v/>
      </c>
    </row>
    <row r="648" spans="1:25">
      <c r="A648" s="164" t="str">
        <f t="shared" ca="1" si="160"/>
        <v/>
      </c>
      <c r="B648" s="44" t="str">
        <f t="shared" ca="1" si="161"/>
        <v/>
      </c>
      <c r="C648" s="31" t="str">
        <f t="shared" ca="1" si="159"/>
        <v/>
      </c>
      <c r="D648" s="32" t="str">
        <f t="shared" ca="1" si="162"/>
        <v/>
      </c>
      <c r="E648" s="71" t="str">
        <f t="shared" ca="1" si="163"/>
        <v/>
      </c>
      <c r="F648" s="31" t="str">
        <f t="shared" ca="1" si="164"/>
        <v/>
      </c>
      <c r="G648" s="32" t="str">
        <f t="shared" ca="1" si="165"/>
        <v/>
      </c>
      <c r="H648" s="4" t="str">
        <f t="shared" ca="1" si="166"/>
        <v/>
      </c>
      <c r="I648" s="31" t="str">
        <f t="shared" ca="1" si="167"/>
        <v/>
      </c>
      <c r="J648" s="32" t="str">
        <f t="shared" ca="1" si="168"/>
        <v/>
      </c>
      <c r="K648" s="71" t="str">
        <f t="shared" ca="1" si="169"/>
        <v/>
      </c>
      <c r="L648" s="31" t="str">
        <f t="shared" ca="1" si="170"/>
        <v/>
      </c>
      <c r="M648" s="32" t="str">
        <f t="shared" ca="1" si="171"/>
        <v/>
      </c>
      <c r="N648" s="77" t="str">
        <f t="shared" ca="1" si="172"/>
        <v/>
      </c>
      <c r="X648" s="163" t="str">
        <f t="shared" si="173"/>
        <v/>
      </c>
      <c r="Y648" s="163" t="str">
        <f t="shared" si="174"/>
        <v/>
      </c>
    </row>
    <row r="649" spans="1:25">
      <c r="A649" s="164" t="str">
        <f t="shared" ca="1" si="160"/>
        <v/>
      </c>
      <c r="B649" s="44" t="str">
        <f t="shared" ca="1" si="161"/>
        <v/>
      </c>
      <c r="C649" s="31" t="str">
        <f t="shared" ca="1" si="159"/>
        <v/>
      </c>
      <c r="D649" s="32" t="str">
        <f t="shared" ca="1" si="162"/>
        <v/>
      </c>
      <c r="E649" s="71" t="str">
        <f t="shared" ca="1" si="163"/>
        <v/>
      </c>
      <c r="F649" s="31" t="str">
        <f t="shared" ca="1" si="164"/>
        <v/>
      </c>
      <c r="G649" s="32" t="str">
        <f t="shared" ca="1" si="165"/>
        <v/>
      </c>
      <c r="H649" s="4" t="str">
        <f t="shared" ca="1" si="166"/>
        <v/>
      </c>
      <c r="I649" s="31" t="str">
        <f t="shared" ca="1" si="167"/>
        <v/>
      </c>
      <c r="J649" s="32" t="str">
        <f t="shared" ca="1" si="168"/>
        <v/>
      </c>
      <c r="K649" s="71" t="str">
        <f t="shared" ca="1" si="169"/>
        <v/>
      </c>
      <c r="L649" s="31" t="str">
        <f t="shared" ca="1" si="170"/>
        <v/>
      </c>
      <c r="M649" s="32" t="str">
        <f t="shared" ca="1" si="171"/>
        <v/>
      </c>
      <c r="N649" s="77" t="str">
        <f t="shared" ca="1" si="172"/>
        <v/>
      </c>
      <c r="X649" s="163" t="str">
        <f t="shared" si="173"/>
        <v/>
      </c>
      <c r="Y649" s="163" t="str">
        <f t="shared" si="174"/>
        <v/>
      </c>
    </row>
    <row r="650" spans="1:25">
      <c r="A650" s="164" t="str">
        <f t="shared" ca="1" si="160"/>
        <v/>
      </c>
      <c r="B650" s="44" t="str">
        <f t="shared" ca="1" si="161"/>
        <v/>
      </c>
      <c r="C650" s="31" t="str">
        <f t="shared" ca="1" si="159"/>
        <v/>
      </c>
      <c r="D650" s="32" t="str">
        <f t="shared" ca="1" si="162"/>
        <v/>
      </c>
      <c r="E650" s="71" t="str">
        <f t="shared" ca="1" si="163"/>
        <v/>
      </c>
      <c r="F650" s="31" t="str">
        <f t="shared" ca="1" si="164"/>
        <v/>
      </c>
      <c r="G650" s="32" t="str">
        <f t="shared" ca="1" si="165"/>
        <v/>
      </c>
      <c r="H650" s="4" t="str">
        <f t="shared" ca="1" si="166"/>
        <v/>
      </c>
      <c r="I650" s="31" t="str">
        <f t="shared" ca="1" si="167"/>
        <v/>
      </c>
      <c r="J650" s="32" t="str">
        <f t="shared" ca="1" si="168"/>
        <v/>
      </c>
      <c r="K650" s="71" t="str">
        <f t="shared" ca="1" si="169"/>
        <v/>
      </c>
      <c r="L650" s="31" t="str">
        <f t="shared" ca="1" si="170"/>
        <v/>
      </c>
      <c r="M650" s="32" t="str">
        <f t="shared" ca="1" si="171"/>
        <v/>
      </c>
      <c r="N650" s="77" t="str">
        <f t="shared" ca="1" si="172"/>
        <v/>
      </c>
      <c r="X650" s="163" t="str">
        <f t="shared" si="173"/>
        <v/>
      </c>
      <c r="Y650" s="163" t="str">
        <f t="shared" si="174"/>
        <v/>
      </c>
    </row>
    <row r="651" spans="1:25">
      <c r="A651" s="164" t="str">
        <f t="shared" ca="1" si="160"/>
        <v/>
      </c>
      <c r="B651" s="44" t="str">
        <f t="shared" ca="1" si="161"/>
        <v/>
      </c>
      <c r="C651" s="31" t="str">
        <f t="shared" ca="1" si="159"/>
        <v/>
      </c>
      <c r="D651" s="32" t="str">
        <f t="shared" ca="1" si="162"/>
        <v/>
      </c>
      <c r="E651" s="71" t="str">
        <f t="shared" ca="1" si="163"/>
        <v/>
      </c>
      <c r="F651" s="31" t="str">
        <f t="shared" ca="1" si="164"/>
        <v/>
      </c>
      <c r="G651" s="32" t="str">
        <f t="shared" ca="1" si="165"/>
        <v/>
      </c>
      <c r="H651" s="4" t="str">
        <f t="shared" ca="1" si="166"/>
        <v/>
      </c>
      <c r="I651" s="31" t="str">
        <f t="shared" ca="1" si="167"/>
        <v/>
      </c>
      <c r="J651" s="32" t="str">
        <f t="shared" ca="1" si="168"/>
        <v/>
      </c>
      <c r="K651" s="71" t="str">
        <f t="shared" ca="1" si="169"/>
        <v/>
      </c>
      <c r="L651" s="31" t="str">
        <f t="shared" ca="1" si="170"/>
        <v/>
      </c>
      <c r="M651" s="32" t="str">
        <f t="shared" ca="1" si="171"/>
        <v/>
      </c>
      <c r="N651" s="77" t="str">
        <f t="shared" ca="1" si="172"/>
        <v/>
      </c>
      <c r="X651" s="163" t="str">
        <f t="shared" si="173"/>
        <v/>
      </c>
      <c r="Y651" s="163" t="str">
        <f t="shared" si="174"/>
        <v/>
      </c>
    </row>
    <row r="652" spans="1:25">
      <c r="A652" s="164" t="str">
        <f t="shared" ca="1" si="160"/>
        <v/>
      </c>
      <c r="B652" s="44" t="str">
        <f t="shared" ca="1" si="161"/>
        <v/>
      </c>
      <c r="C652" s="31" t="str">
        <f t="shared" ca="1" si="159"/>
        <v/>
      </c>
      <c r="D652" s="32" t="str">
        <f t="shared" ca="1" si="162"/>
        <v/>
      </c>
      <c r="E652" s="71" t="str">
        <f t="shared" ca="1" si="163"/>
        <v/>
      </c>
      <c r="F652" s="31" t="str">
        <f t="shared" ca="1" si="164"/>
        <v/>
      </c>
      <c r="G652" s="32" t="str">
        <f t="shared" ca="1" si="165"/>
        <v/>
      </c>
      <c r="H652" s="4" t="str">
        <f t="shared" ca="1" si="166"/>
        <v/>
      </c>
      <c r="I652" s="31" t="str">
        <f t="shared" ca="1" si="167"/>
        <v/>
      </c>
      <c r="J652" s="32" t="str">
        <f t="shared" ca="1" si="168"/>
        <v/>
      </c>
      <c r="K652" s="71" t="str">
        <f t="shared" ca="1" si="169"/>
        <v/>
      </c>
      <c r="L652" s="31" t="str">
        <f t="shared" ca="1" si="170"/>
        <v/>
      </c>
      <c r="M652" s="32" t="str">
        <f t="shared" ca="1" si="171"/>
        <v/>
      </c>
      <c r="N652" s="77" t="str">
        <f t="shared" ca="1" si="172"/>
        <v/>
      </c>
      <c r="X652" s="163" t="str">
        <f t="shared" si="173"/>
        <v/>
      </c>
      <c r="Y652" s="163" t="str">
        <f t="shared" si="174"/>
        <v/>
      </c>
    </row>
    <row r="653" spans="1:25">
      <c r="A653" s="164" t="str">
        <f t="shared" ca="1" si="160"/>
        <v/>
      </c>
      <c r="B653" s="44" t="str">
        <f t="shared" ca="1" si="161"/>
        <v/>
      </c>
      <c r="C653" s="31" t="str">
        <f t="shared" ca="1" si="159"/>
        <v/>
      </c>
      <c r="D653" s="32" t="str">
        <f t="shared" ca="1" si="162"/>
        <v/>
      </c>
      <c r="E653" s="71" t="str">
        <f t="shared" ca="1" si="163"/>
        <v/>
      </c>
      <c r="F653" s="31" t="str">
        <f t="shared" ca="1" si="164"/>
        <v/>
      </c>
      <c r="G653" s="32" t="str">
        <f t="shared" ca="1" si="165"/>
        <v/>
      </c>
      <c r="H653" s="4" t="str">
        <f t="shared" ca="1" si="166"/>
        <v/>
      </c>
      <c r="I653" s="31" t="str">
        <f t="shared" ca="1" si="167"/>
        <v/>
      </c>
      <c r="J653" s="32" t="str">
        <f t="shared" ca="1" si="168"/>
        <v/>
      </c>
      <c r="K653" s="71" t="str">
        <f t="shared" ca="1" si="169"/>
        <v/>
      </c>
      <c r="L653" s="31" t="str">
        <f t="shared" ca="1" si="170"/>
        <v/>
      </c>
      <c r="M653" s="32" t="str">
        <f t="shared" ca="1" si="171"/>
        <v/>
      </c>
      <c r="N653" s="77" t="str">
        <f t="shared" ca="1" si="172"/>
        <v/>
      </c>
      <c r="X653" s="163" t="str">
        <f t="shared" si="173"/>
        <v/>
      </c>
      <c r="Y653" s="163" t="str">
        <f t="shared" si="174"/>
        <v/>
      </c>
    </row>
    <row r="654" spans="1:25">
      <c r="A654" s="164" t="str">
        <f t="shared" ca="1" si="160"/>
        <v/>
      </c>
      <c r="B654" s="44" t="str">
        <f t="shared" ca="1" si="161"/>
        <v/>
      </c>
      <c r="C654" s="31" t="str">
        <f t="shared" ca="1" si="159"/>
        <v/>
      </c>
      <c r="D654" s="32" t="str">
        <f t="shared" ca="1" si="162"/>
        <v/>
      </c>
      <c r="E654" s="71" t="str">
        <f t="shared" ca="1" si="163"/>
        <v/>
      </c>
      <c r="F654" s="31" t="str">
        <f t="shared" ca="1" si="164"/>
        <v/>
      </c>
      <c r="G654" s="32" t="str">
        <f t="shared" ca="1" si="165"/>
        <v/>
      </c>
      <c r="H654" s="4" t="str">
        <f t="shared" ca="1" si="166"/>
        <v/>
      </c>
      <c r="I654" s="31" t="str">
        <f t="shared" ca="1" si="167"/>
        <v/>
      </c>
      <c r="J654" s="32" t="str">
        <f t="shared" ca="1" si="168"/>
        <v/>
      </c>
      <c r="K654" s="71" t="str">
        <f t="shared" ca="1" si="169"/>
        <v/>
      </c>
      <c r="L654" s="31" t="str">
        <f t="shared" ca="1" si="170"/>
        <v/>
      </c>
      <c r="M654" s="32" t="str">
        <f t="shared" ca="1" si="171"/>
        <v/>
      </c>
      <c r="N654" s="77" t="str">
        <f t="shared" ca="1" si="172"/>
        <v/>
      </c>
      <c r="X654" s="163" t="str">
        <f t="shared" si="173"/>
        <v/>
      </c>
      <c r="Y654" s="163" t="str">
        <f t="shared" si="174"/>
        <v/>
      </c>
    </row>
    <row r="655" spans="1:25">
      <c r="A655" s="164" t="str">
        <f t="shared" ca="1" si="160"/>
        <v/>
      </c>
      <c r="B655" s="44" t="str">
        <f t="shared" ca="1" si="161"/>
        <v/>
      </c>
      <c r="C655" s="31" t="str">
        <f t="shared" ca="1" si="159"/>
        <v/>
      </c>
      <c r="D655" s="32" t="str">
        <f t="shared" ca="1" si="162"/>
        <v/>
      </c>
      <c r="E655" s="71" t="str">
        <f t="shared" ca="1" si="163"/>
        <v/>
      </c>
      <c r="F655" s="31" t="str">
        <f t="shared" ca="1" si="164"/>
        <v/>
      </c>
      <c r="G655" s="32" t="str">
        <f t="shared" ca="1" si="165"/>
        <v/>
      </c>
      <c r="H655" s="4" t="str">
        <f t="shared" ca="1" si="166"/>
        <v/>
      </c>
      <c r="I655" s="31" t="str">
        <f t="shared" ca="1" si="167"/>
        <v/>
      </c>
      <c r="J655" s="32" t="str">
        <f t="shared" ca="1" si="168"/>
        <v/>
      </c>
      <c r="K655" s="71" t="str">
        <f t="shared" ca="1" si="169"/>
        <v/>
      </c>
      <c r="L655" s="31" t="str">
        <f t="shared" ca="1" si="170"/>
        <v/>
      </c>
      <c r="M655" s="32" t="str">
        <f t="shared" ca="1" si="171"/>
        <v/>
      </c>
      <c r="N655" s="77" t="str">
        <f t="shared" ca="1" si="172"/>
        <v/>
      </c>
      <c r="X655" s="163" t="str">
        <f t="shared" si="173"/>
        <v/>
      </c>
      <c r="Y655" s="163" t="str">
        <f t="shared" si="174"/>
        <v/>
      </c>
    </row>
    <row r="656" spans="1:25">
      <c r="A656" s="164" t="str">
        <f t="shared" ca="1" si="160"/>
        <v/>
      </c>
      <c r="B656" s="44" t="str">
        <f t="shared" ca="1" si="161"/>
        <v/>
      </c>
      <c r="C656" s="31" t="str">
        <f t="shared" ref="C656:C719" ca="1" si="175">IF(ISERROR(B656-2),"",(B656-$B$14)/100*$B$5)</f>
        <v/>
      </c>
      <c r="D656" s="32" t="str">
        <f t="shared" ca="1" si="162"/>
        <v/>
      </c>
      <c r="E656" s="71" t="str">
        <f t="shared" ca="1" si="163"/>
        <v/>
      </c>
      <c r="F656" s="31" t="str">
        <f t="shared" ca="1" si="164"/>
        <v/>
      </c>
      <c r="G656" s="32" t="str">
        <f t="shared" ca="1" si="165"/>
        <v/>
      </c>
      <c r="H656" s="4" t="str">
        <f t="shared" ca="1" si="166"/>
        <v/>
      </c>
      <c r="I656" s="31" t="str">
        <f t="shared" ca="1" si="167"/>
        <v/>
      </c>
      <c r="J656" s="32" t="str">
        <f t="shared" ca="1" si="168"/>
        <v/>
      </c>
      <c r="K656" s="71" t="str">
        <f t="shared" ca="1" si="169"/>
        <v/>
      </c>
      <c r="L656" s="31" t="str">
        <f t="shared" ca="1" si="170"/>
        <v/>
      </c>
      <c r="M656" s="32" t="str">
        <f t="shared" ca="1" si="171"/>
        <v/>
      </c>
      <c r="N656" s="77" t="str">
        <f t="shared" ca="1" si="172"/>
        <v/>
      </c>
      <c r="X656" s="163" t="str">
        <f t="shared" si="173"/>
        <v/>
      </c>
      <c r="Y656" s="163" t="str">
        <f t="shared" si="174"/>
        <v/>
      </c>
    </row>
    <row r="657" spans="1:25">
      <c r="A657" s="164" t="str">
        <f t="shared" ca="1" si="160"/>
        <v/>
      </c>
      <c r="B657" s="44" t="str">
        <f t="shared" ca="1" si="161"/>
        <v/>
      </c>
      <c r="C657" s="31" t="str">
        <f t="shared" ca="1" si="175"/>
        <v/>
      </c>
      <c r="D657" s="32" t="str">
        <f t="shared" ca="1" si="162"/>
        <v/>
      </c>
      <c r="E657" s="71" t="str">
        <f t="shared" ca="1" si="163"/>
        <v/>
      </c>
      <c r="F657" s="31" t="str">
        <f t="shared" ca="1" si="164"/>
        <v/>
      </c>
      <c r="G657" s="32" t="str">
        <f t="shared" ca="1" si="165"/>
        <v/>
      </c>
      <c r="H657" s="4" t="str">
        <f t="shared" ca="1" si="166"/>
        <v/>
      </c>
      <c r="I657" s="31" t="str">
        <f t="shared" ca="1" si="167"/>
        <v/>
      </c>
      <c r="J657" s="32" t="str">
        <f t="shared" ca="1" si="168"/>
        <v/>
      </c>
      <c r="K657" s="71" t="str">
        <f t="shared" ca="1" si="169"/>
        <v/>
      </c>
      <c r="L657" s="31" t="str">
        <f t="shared" ca="1" si="170"/>
        <v/>
      </c>
      <c r="M657" s="32" t="str">
        <f t="shared" ca="1" si="171"/>
        <v/>
      </c>
      <c r="N657" s="77" t="str">
        <f t="shared" ca="1" si="172"/>
        <v/>
      </c>
      <c r="X657" s="163" t="str">
        <f t="shared" si="173"/>
        <v/>
      </c>
      <c r="Y657" s="163" t="str">
        <f t="shared" si="174"/>
        <v/>
      </c>
    </row>
    <row r="658" spans="1:25">
      <c r="A658" s="164" t="str">
        <f t="shared" ca="1" si="160"/>
        <v/>
      </c>
      <c r="B658" s="44" t="str">
        <f t="shared" ca="1" si="161"/>
        <v/>
      </c>
      <c r="C658" s="31" t="str">
        <f t="shared" ca="1" si="175"/>
        <v/>
      </c>
      <c r="D658" s="32" t="str">
        <f t="shared" ca="1" si="162"/>
        <v/>
      </c>
      <c r="E658" s="71" t="str">
        <f t="shared" ca="1" si="163"/>
        <v/>
      </c>
      <c r="F658" s="31" t="str">
        <f t="shared" ca="1" si="164"/>
        <v/>
      </c>
      <c r="G658" s="32" t="str">
        <f t="shared" ca="1" si="165"/>
        <v/>
      </c>
      <c r="H658" s="4" t="str">
        <f t="shared" ca="1" si="166"/>
        <v/>
      </c>
      <c r="I658" s="31" t="str">
        <f t="shared" ca="1" si="167"/>
        <v/>
      </c>
      <c r="J658" s="32" t="str">
        <f t="shared" ca="1" si="168"/>
        <v/>
      </c>
      <c r="K658" s="71" t="str">
        <f t="shared" ca="1" si="169"/>
        <v/>
      </c>
      <c r="L658" s="31" t="str">
        <f t="shared" ca="1" si="170"/>
        <v/>
      </c>
      <c r="M658" s="32" t="str">
        <f t="shared" ca="1" si="171"/>
        <v/>
      </c>
      <c r="N658" s="77" t="str">
        <f t="shared" ca="1" si="172"/>
        <v/>
      </c>
      <c r="X658" s="163" t="str">
        <f t="shared" si="173"/>
        <v/>
      </c>
      <c r="Y658" s="163" t="str">
        <f t="shared" si="174"/>
        <v/>
      </c>
    </row>
    <row r="659" spans="1:25">
      <c r="A659" s="164" t="str">
        <f t="shared" ca="1" si="160"/>
        <v/>
      </c>
      <c r="B659" s="44" t="str">
        <f t="shared" ca="1" si="161"/>
        <v/>
      </c>
      <c r="C659" s="31" t="str">
        <f t="shared" ca="1" si="175"/>
        <v/>
      </c>
      <c r="D659" s="32" t="str">
        <f t="shared" ca="1" si="162"/>
        <v/>
      </c>
      <c r="E659" s="71" t="str">
        <f t="shared" ca="1" si="163"/>
        <v/>
      </c>
      <c r="F659" s="31" t="str">
        <f t="shared" ca="1" si="164"/>
        <v/>
      </c>
      <c r="G659" s="32" t="str">
        <f t="shared" ca="1" si="165"/>
        <v/>
      </c>
      <c r="H659" s="4" t="str">
        <f t="shared" ca="1" si="166"/>
        <v/>
      </c>
      <c r="I659" s="31" t="str">
        <f t="shared" ca="1" si="167"/>
        <v/>
      </c>
      <c r="J659" s="32" t="str">
        <f t="shared" ca="1" si="168"/>
        <v/>
      </c>
      <c r="K659" s="71" t="str">
        <f t="shared" ca="1" si="169"/>
        <v/>
      </c>
      <c r="L659" s="31" t="str">
        <f t="shared" ca="1" si="170"/>
        <v/>
      </c>
      <c r="M659" s="32" t="str">
        <f t="shared" ca="1" si="171"/>
        <v/>
      </c>
      <c r="N659" s="77" t="str">
        <f t="shared" ca="1" si="172"/>
        <v/>
      </c>
      <c r="X659" s="163" t="str">
        <f t="shared" si="173"/>
        <v/>
      </c>
      <c r="Y659" s="163" t="str">
        <f t="shared" si="174"/>
        <v/>
      </c>
    </row>
    <row r="660" spans="1:25">
      <c r="A660" s="164" t="str">
        <f t="shared" ca="1" si="160"/>
        <v/>
      </c>
      <c r="B660" s="44" t="str">
        <f t="shared" ca="1" si="161"/>
        <v/>
      </c>
      <c r="C660" s="31" t="str">
        <f t="shared" ca="1" si="175"/>
        <v/>
      </c>
      <c r="D660" s="32" t="str">
        <f t="shared" ca="1" si="162"/>
        <v/>
      </c>
      <c r="E660" s="71" t="str">
        <f t="shared" ca="1" si="163"/>
        <v/>
      </c>
      <c r="F660" s="31" t="str">
        <f t="shared" ca="1" si="164"/>
        <v/>
      </c>
      <c r="G660" s="32" t="str">
        <f t="shared" ca="1" si="165"/>
        <v/>
      </c>
      <c r="H660" s="4" t="str">
        <f t="shared" ca="1" si="166"/>
        <v/>
      </c>
      <c r="I660" s="31" t="str">
        <f t="shared" ca="1" si="167"/>
        <v/>
      </c>
      <c r="J660" s="32" t="str">
        <f t="shared" ca="1" si="168"/>
        <v/>
      </c>
      <c r="K660" s="71" t="str">
        <f t="shared" ca="1" si="169"/>
        <v/>
      </c>
      <c r="L660" s="31" t="str">
        <f t="shared" ca="1" si="170"/>
        <v/>
      </c>
      <c r="M660" s="32" t="str">
        <f t="shared" ca="1" si="171"/>
        <v/>
      </c>
      <c r="N660" s="77" t="str">
        <f t="shared" ca="1" si="172"/>
        <v/>
      </c>
      <c r="X660" s="163" t="str">
        <f t="shared" si="173"/>
        <v/>
      </c>
      <c r="Y660" s="163" t="str">
        <f t="shared" si="174"/>
        <v/>
      </c>
    </row>
    <row r="661" spans="1:25">
      <c r="A661" s="164" t="str">
        <f t="shared" ca="1" si="160"/>
        <v/>
      </c>
      <c r="B661" s="44" t="str">
        <f t="shared" ca="1" si="161"/>
        <v/>
      </c>
      <c r="C661" s="31" t="str">
        <f t="shared" ca="1" si="175"/>
        <v/>
      </c>
      <c r="D661" s="32" t="str">
        <f t="shared" ca="1" si="162"/>
        <v/>
      </c>
      <c r="E661" s="71" t="str">
        <f t="shared" ca="1" si="163"/>
        <v/>
      </c>
      <c r="F661" s="31" t="str">
        <f t="shared" ca="1" si="164"/>
        <v/>
      </c>
      <c r="G661" s="32" t="str">
        <f t="shared" ca="1" si="165"/>
        <v/>
      </c>
      <c r="H661" s="4" t="str">
        <f t="shared" ca="1" si="166"/>
        <v/>
      </c>
      <c r="I661" s="31" t="str">
        <f t="shared" ca="1" si="167"/>
        <v/>
      </c>
      <c r="J661" s="32" t="str">
        <f t="shared" ca="1" si="168"/>
        <v/>
      </c>
      <c r="K661" s="71" t="str">
        <f t="shared" ca="1" si="169"/>
        <v/>
      </c>
      <c r="L661" s="31" t="str">
        <f t="shared" ca="1" si="170"/>
        <v/>
      </c>
      <c r="M661" s="32" t="str">
        <f t="shared" ca="1" si="171"/>
        <v/>
      </c>
      <c r="N661" s="77" t="str">
        <f t="shared" ca="1" si="172"/>
        <v/>
      </c>
      <c r="X661" s="163" t="str">
        <f t="shared" si="173"/>
        <v/>
      </c>
      <c r="Y661" s="163" t="str">
        <f t="shared" si="174"/>
        <v/>
      </c>
    </row>
    <row r="662" spans="1:25">
      <c r="A662" s="164" t="str">
        <f t="shared" ca="1" si="160"/>
        <v/>
      </c>
      <c r="B662" s="44" t="str">
        <f t="shared" ca="1" si="161"/>
        <v/>
      </c>
      <c r="C662" s="31" t="str">
        <f t="shared" ca="1" si="175"/>
        <v/>
      </c>
      <c r="D662" s="32" t="str">
        <f t="shared" ca="1" si="162"/>
        <v/>
      </c>
      <c r="E662" s="71" t="str">
        <f t="shared" ca="1" si="163"/>
        <v/>
      </c>
      <c r="F662" s="31" t="str">
        <f t="shared" ca="1" si="164"/>
        <v/>
      </c>
      <c r="G662" s="32" t="str">
        <f t="shared" ca="1" si="165"/>
        <v/>
      </c>
      <c r="H662" s="4" t="str">
        <f t="shared" ca="1" si="166"/>
        <v/>
      </c>
      <c r="I662" s="31" t="str">
        <f t="shared" ca="1" si="167"/>
        <v/>
      </c>
      <c r="J662" s="32" t="str">
        <f t="shared" ca="1" si="168"/>
        <v/>
      </c>
      <c r="K662" s="71" t="str">
        <f t="shared" ca="1" si="169"/>
        <v/>
      </c>
      <c r="L662" s="31" t="str">
        <f t="shared" ca="1" si="170"/>
        <v/>
      </c>
      <c r="M662" s="32" t="str">
        <f t="shared" ca="1" si="171"/>
        <v/>
      </c>
      <c r="N662" s="77" t="str">
        <f t="shared" ca="1" si="172"/>
        <v/>
      </c>
      <c r="X662" s="163" t="str">
        <f t="shared" si="173"/>
        <v/>
      </c>
      <c r="Y662" s="163" t="str">
        <f t="shared" si="174"/>
        <v/>
      </c>
    </row>
    <row r="663" spans="1:25">
      <c r="A663" s="164" t="str">
        <f t="shared" ca="1" si="160"/>
        <v/>
      </c>
      <c r="B663" s="44" t="str">
        <f t="shared" ca="1" si="161"/>
        <v/>
      </c>
      <c r="C663" s="31" t="str">
        <f t="shared" ca="1" si="175"/>
        <v/>
      </c>
      <c r="D663" s="32" t="str">
        <f t="shared" ca="1" si="162"/>
        <v/>
      </c>
      <c r="E663" s="71" t="str">
        <f t="shared" ca="1" si="163"/>
        <v/>
      </c>
      <c r="F663" s="31" t="str">
        <f t="shared" ca="1" si="164"/>
        <v/>
      </c>
      <c r="G663" s="32" t="str">
        <f t="shared" ca="1" si="165"/>
        <v/>
      </c>
      <c r="H663" s="4" t="str">
        <f t="shared" ca="1" si="166"/>
        <v/>
      </c>
      <c r="I663" s="31" t="str">
        <f t="shared" ca="1" si="167"/>
        <v/>
      </c>
      <c r="J663" s="32" t="str">
        <f t="shared" ca="1" si="168"/>
        <v/>
      </c>
      <c r="K663" s="71" t="str">
        <f t="shared" ca="1" si="169"/>
        <v/>
      </c>
      <c r="L663" s="31" t="str">
        <f t="shared" ca="1" si="170"/>
        <v/>
      </c>
      <c r="M663" s="32" t="str">
        <f t="shared" ca="1" si="171"/>
        <v/>
      </c>
      <c r="N663" s="77" t="str">
        <f t="shared" ca="1" si="172"/>
        <v/>
      </c>
      <c r="X663" s="163" t="str">
        <f t="shared" si="173"/>
        <v/>
      </c>
      <c r="Y663" s="163" t="str">
        <f t="shared" si="174"/>
        <v/>
      </c>
    </row>
    <row r="664" spans="1:25">
      <c r="A664" s="164" t="str">
        <f t="shared" ca="1" si="160"/>
        <v/>
      </c>
      <c r="B664" s="44" t="str">
        <f t="shared" ca="1" si="161"/>
        <v/>
      </c>
      <c r="C664" s="31" t="str">
        <f t="shared" ca="1" si="175"/>
        <v/>
      </c>
      <c r="D664" s="32" t="str">
        <f t="shared" ca="1" si="162"/>
        <v/>
      </c>
      <c r="E664" s="71" t="str">
        <f t="shared" ca="1" si="163"/>
        <v/>
      </c>
      <c r="F664" s="31" t="str">
        <f t="shared" ca="1" si="164"/>
        <v/>
      </c>
      <c r="G664" s="32" t="str">
        <f t="shared" ca="1" si="165"/>
        <v/>
      </c>
      <c r="H664" s="4" t="str">
        <f t="shared" ca="1" si="166"/>
        <v/>
      </c>
      <c r="I664" s="31" t="str">
        <f t="shared" ca="1" si="167"/>
        <v/>
      </c>
      <c r="J664" s="32" t="str">
        <f t="shared" ca="1" si="168"/>
        <v/>
      </c>
      <c r="K664" s="71" t="str">
        <f t="shared" ca="1" si="169"/>
        <v/>
      </c>
      <c r="L664" s="31" t="str">
        <f t="shared" ca="1" si="170"/>
        <v/>
      </c>
      <c r="M664" s="32" t="str">
        <f t="shared" ca="1" si="171"/>
        <v/>
      </c>
      <c r="N664" s="77" t="str">
        <f t="shared" ca="1" si="172"/>
        <v/>
      </c>
      <c r="X664" s="163" t="str">
        <f t="shared" si="173"/>
        <v/>
      </c>
      <c r="Y664" s="163" t="str">
        <f t="shared" si="174"/>
        <v/>
      </c>
    </row>
    <row r="665" spans="1:25">
      <c r="A665" s="164" t="str">
        <f t="shared" ca="1" si="160"/>
        <v/>
      </c>
      <c r="B665" s="44" t="str">
        <f t="shared" ca="1" si="161"/>
        <v/>
      </c>
      <c r="C665" s="31" t="str">
        <f t="shared" ca="1" si="175"/>
        <v/>
      </c>
      <c r="D665" s="32" t="str">
        <f t="shared" ca="1" si="162"/>
        <v/>
      </c>
      <c r="E665" s="71" t="str">
        <f t="shared" ca="1" si="163"/>
        <v/>
      </c>
      <c r="F665" s="31" t="str">
        <f t="shared" ca="1" si="164"/>
        <v/>
      </c>
      <c r="G665" s="32" t="str">
        <f t="shared" ca="1" si="165"/>
        <v/>
      </c>
      <c r="H665" s="4" t="str">
        <f t="shared" ca="1" si="166"/>
        <v/>
      </c>
      <c r="I665" s="31" t="str">
        <f t="shared" ca="1" si="167"/>
        <v/>
      </c>
      <c r="J665" s="32" t="str">
        <f t="shared" ca="1" si="168"/>
        <v/>
      </c>
      <c r="K665" s="71" t="str">
        <f t="shared" ca="1" si="169"/>
        <v/>
      </c>
      <c r="L665" s="31" t="str">
        <f t="shared" ca="1" si="170"/>
        <v/>
      </c>
      <c r="M665" s="32" t="str">
        <f t="shared" ca="1" si="171"/>
        <v/>
      </c>
      <c r="N665" s="77" t="str">
        <f t="shared" ca="1" si="172"/>
        <v/>
      </c>
      <c r="X665" s="163" t="str">
        <f t="shared" si="173"/>
        <v/>
      </c>
      <c r="Y665" s="163" t="str">
        <f t="shared" si="174"/>
        <v/>
      </c>
    </row>
    <row r="666" spans="1:25">
      <c r="A666" s="164" t="str">
        <f t="shared" ca="1" si="160"/>
        <v/>
      </c>
      <c r="B666" s="44" t="str">
        <f t="shared" ca="1" si="161"/>
        <v/>
      </c>
      <c r="C666" s="31" t="str">
        <f t="shared" ca="1" si="175"/>
        <v/>
      </c>
      <c r="D666" s="32" t="str">
        <f t="shared" ca="1" si="162"/>
        <v/>
      </c>
      <c r="E666" s="71" t="str">
        <f t="shared" ca="1" si="163"/>
        <v/>
      </c>
      <c r="F666" s="31" t="str">
        <f t="shared" ca="1" si="164"/>
        <v/>
      </c>
      <c r="G666" s="32" t="str">
        <f t="shared" ca="1" si="165"/>
        <v/>
      </c>
      <c r="H666" s="4" t="str">
        <f t="shared" ca="1" si="166"/>
        <v/>
      </c>
      <c r="I666" s="31" t="str">
        <f t="shared" ca="1" si="167"/>
        <v/>
      </c>
      <c r="J666" s="32" t="str">
        <f t="shared" ca="1" si="168"/>
        <v/>
      </c>
      <c r="K666" s="71" t="str">
        <f t="shared" ca="1" si="169"/>
        <v/>
      </c>
      <c r="L666" s="31" t="str">
        <f t="shared" ca="1" si="170"/>
        <v/>
      </c>
      <c r="M666" s="32" t="str">
        <f t="shared" ca="1" si="171"/>
        <v/>
      </c>
      <c r="N666" s="77" t="str">
        <f t="shared" ca="1" si="172"/>
        <v/>
      </c>
      <c r="X666" s="163" t="str">
        <f t="shared" si="173"/>
        <v/>
      </c>
      <c r="Y666" s="163" t="str">
        <f t="shared" si="174"/>
        <v/>
      </c>
    </row>
    <row r="667" spans="1:25">
      <c r="A667" s="164" t="str">
        <f t="shared" ca="1" si="160"/>
        <v/>
      </c>
      <c r="B667" s="44" t="str">
        <f t="shared" ca="1" si="161"/>
        <v/>
      </c>
      <c r="C667" s="31" t="str">
        <f t="shared" ca="1" si="175"/>
        <v/>
      </c>
      <c r="D667" s="32" t="str">
        <f t="shared" ca="1" si="162"/>
        <v/>
      </c>
      <c r="E667" s="71" t="str">
        <f t="shared" ca="1" si="163"/>
        <v/>
      </c>
      <c r="F667" s="31" t="str">
        <f t="shared" ca="1" si="164"/>
        <v/>
      </c>
      <c r="G667" s="32" t="str">
        <f t="shared" ca="1" si="165"/>
        <v/>
      </c>
      <c r="H667" s="4" t="str">
        <f t="shared" ca="1" si="166"/>
        <v/>
      </c>
      <c r="I667" s="31" t="str">
        <f t="shared" ca="1" si="167"/>
        <v/>
      </c>
      <c r="J667" s="32" t="str">
        <f t="shared" ca="1" si="168"/>
        <v/>
      </c>
      <c r="K667" s="71" t="str">
        <f t="shared" ca="1" si="169"/>
        <v/>
      </c>
      <c r="L667" s="31" t="str">
        <f t="shared" ca="1" si="170"/>
        <v/>
      </c>
      <c r="M667" s="32" t="str">
        <f t="shared" ca="1" si="171"/>
        <v/>
      </c>
      <c r="N667" s="77" t="str">
        <f t="shared" ca="1" si="172"/>
        <v/>
      </c>
      <c r="X667" s="163" t="str">
        <f t="shared" si="173"/>
        <v/>
      </c>
      <c r="Y667" s="163" t="str">
        <f t="shared" si="174"/>
        <v/>
      </c>
    </row>
    <row r="668" spans="1:25">
      <c r="A668" s="164" t="str">
        <f t="shared" ca="1" si="160"/>
        <v/>
      </c>
      <c r="B668" s="44" t="str">
        <f t="shared" ca="1" si="161"/>
        <v/>
      </c>
      <c r="C668" s="31" t="str">
        <f t="shared" ca="1" si="175"/>
        <v/>
      </c>
      <c r="D668" s="32" t="str">
        <f t="shared" ca="1" si="162"/>
        <v/>
      </c>
      <c r="E668" s="71" t="str">
        <f t="shared" ca="1" si="163"/>
        <v/>
      </c>
      <c r="F668" s="31" t="str">
        <f t="shared" ca="1" si="164"/>
        <v/>
      </c>
      <c r="G668" s="32" t="str">
        <f t="shared" ca="1" si="165"/>
        <v/>
      </c>
      <c r="H668" s="4" t="str">
        <f t="shared" ca="1" si="166"/>
        <v/>
      </c>
      <c r="I668" s="31" t="str">
        <f t="shared" ca="1" si="167"/>
        <v/>
      </c>
      <c r="J668" s="32" t="str">
        <f t="shared" ca="1" si="168"/>
        <v/>
      </c>
      <c r="K668" s="71" t="str">
        <f t="shared" ca="1" si="169"/>
        <v/>
      </c>
      <c r="L668" s="31" t="str">
        <f t="shared" ca="1" si="170"/>
        <v/>
      </c>
      <c r="M668" s="32" t="str">
        <f t="shared" ca="1" si="171"/>
        <v/>
      </c>
      <c r="N668" s="77" t="str">
        <f t="shared" ca="1" si="172"/>
        <v/>
      </c>
      <c r="X668" s="163" t="str">
        <f t="shared" si="173"/>
        <v/>
      </c>
      <c r="Y668" s="163" t="str">
        <f t="shared" si="174"/>
        <v/>
      </c>
    </row>
    <row r="669" spans="1:25">
      <c r="A669" s="164" t="str">
        <f t="shared" ca="1" si="160"/>
        <v/>
      </c>
      <c r="B669" s="44" t="str">
        <f t="shared" ca="1" si="161"/>
        <v/>
      </c>
      <c r="C669" s="31" t="str">
        <f t="shared" ca="1" si="175"/>
        <v/>
      </c>
      <c r="D669" s="32" t="str">
        <f t="shared" ca="1" si="162"/>
        <v/>
      </c>
      <c r="E669" s="71" t="str">
        <f t="shared" ca="1" si="163"/>
        <v/>
      </c>
      <c r="F669" s="31" t="str">
        <f t="shared" ca="1" si="164"/>
        <v/>
      </c>
      <c r="G669" s="32" t="str">
        <f t="shared" ca="1" si="165"/>
        <v/>
      </c>
      <c r="H669" s="4" t="str">
        <f t="shared" ca="1" si="166"/>
        <v/>
      </c>
      <c r="I669" s="31" t="str">
        <f t="shared" ca="1" si="167"/>
        <v/>
      </c>
      <c r="J669" s="32" t="str">
        <f t="shared" ca="1" si="168"/>
        <v/>
      </c>
      <c r="K669" s="71" t="str">
        <f t="shared" ca="1" si="169"/>
        <v/>
      </c>
      <c r="L669" s="31" t="str">
        <f t="shared" ca="1" si="170"/>
        <v/>
      </c>
      <c r="M669" s="32" t="str">
        <f t="shared" ca="1" si="171"/>
        <v/>
      </c>
      <c r="N669" s="77" t="str">
        <f t="shared" ca="1" si="172"/>
        <v/>
      </c>
      <c r="X669" s="163" t="str">
        <f t="shared" si="173"/>
        <v/>
      </c>
      <c r="Y669" s="163" t="str">
        <f t="shared" si="174"/>
        <v/>
      </c>
    </row>
    <row r="670" spans="1:25">
      <c r="A670" s="164" t="str">
        <f t="shared" ca="1" si="160"/>
        <v/>
      </c>
      <c r="B670" s="44" t="str">
        <f t="shared" ca="1" si="161"/>
        <v/>
      </c>
      <c r="C670" s="31" t="str">
        <f t="shared" ca="1" si="175"/>
        <v/>
      </c>
      <c r="D670" s="32" t="str">
        <f t="shared" ca="1" si="162"/>
        <v/>
      </c>
      <c r="E670" s="71" t="str">
        <f t="shared" ca="1" si="163"/>
        <v/>
      </c>
      <c r="F670" s="31" t="str">
        <f t="shared" ca="1" si="164"/>
        <v/>
      </c>
      <c r="G670" s="32" t="str">
        <f t="shared" ca="1" si="165"/>
        <v/>
      </c>
      <c r="H670" s="4" t="str">
        <f t="shared" ca="1" si="166"/>
        <v/>
      </c>
      <c r="I670" s="31" t="str">
        <f t="shared" ca="1" si="167"/>
        <v/>
      </c>
      <c r="J670" s="32" t="str">
        <f t="shared" ca="1" si="168"/>
        <v/>
      </c>
      <c r="K670" s="71" t="str">
        <f t="shared" ca="1" si="169"/>
        <v/>
      </c>
      <c r="L670" s="31" t="str">
        <f t="shared" ca="1" si="170"/>
        <v/>
      </c>
      <c r="M670" s="32" t="str">
        <f t="shared" ca="1" si="171"/>
        <v/>
      </c>
      <c r="N670" s="77" t="str">
        <f t="shared" ca="1" si="172"/>
        <v/>
      </c>
      <c r="X670" s="163" t="str">
        <f t="shared" si="173"/>
        <v/>
      </c>
      <c r="Y670" s="163" t="str">
        <f t="shared" si="174"/>
        <v/>
      </c>
    </row>
    <row r="671" spans="1:25">
      <c r="A671" s="164" t="str">
        <f t="shared" ca="1" si="160"/>
        <v/>
      </c>
      <c r="B671" s="44" t="str">
        <f t="shared" ca="1" si="161"/>
        <v/>
      </c>
      <c r="C671" s="31" t="str">
        <f t="shared" ca="1" si="175"/>
        <v/>
      </c>
      <c r="D671" s="32" t="str">
        <f t="shared" ca="1" si="162"/>
        <v/>
      </c>
      <c r="E671" s="71" t="str">
        <f t="shared" ca="1" si="163"/>
        <v/>
      </c>
      <c r="F671" s="31" t="str">
        <f t="shared" ca="1" si="164"/>
        <v/>
      </c>
      <c r="G671" s="32" t="str">
        <f t="shared" ca="1" si="165"/>
        <v/>
      </c>
      <c r="H671" s="4" t="str">
        <f t="shared" ca="1" si="166"/>
        <v/>
      </c>
      <c r="I671" s="31" t="str">
        <f t="shared" ca="1" si="167"/>
        <v/>
      </c>
      <c r="J671" s="32" t="str">
        <f t="shared" ca="1" si="168"/>
        <v/>
      </c>
      <c r="K671" s="71" t="str">
        <f t="shared" ca="1" si="169"/>
        <v/>
      </c>
      <c r="L671" s="31" t="str">
        <f t="shared" ca="1" si="170"/>
        <v/>
      </c>
      <c r="M671" s="32" t="str">
        <f t="shared" ca="1" si="171"/>
        <v/>
      </c>
      <c r="N671" s="77" t="str">
        <f t="shared" ca="1" si="172"/>
        <v/>
      </c>
      <c r="X671" s="163" t="str">
        <f t="shared" si="173"/>
        <v/>
      </c>
      <c r="Y671" s="163" t="str">
        <f t="shared" si="174"/>
        <v/>
      </c>
    </row>
    <row r="672" spans="1:25">
      <c r="A672" s="164" t="str">
        <f t="shared" ca="1" si="160"/>
        <v/>
      </c>
      <c r="B672" s="44" t="str">
        <f t="shared" ca="1" si="161"/>
        <v/>
      </c>
      <c r="C672" s="31" t="str">
        <f t="shared" ca="1" si="175"/>
        <v/>
      </c>
      <c r="D672" s="32" t="str">
        <f t="shared" ca="1" si="162"/>
        <v/>
      </c>
      <c r="E672" s="71" t="str">
        <f t="shared" ca="1" si="163"/>
        <v/>
      </c>
      <c r="F672" s="31" t="str">
        <f t="shared" ca="1" si="164"/>
        <v/>
      </c>
      <c r="G672" s="32" t="str">
        <f t="shared" ca="1" si="165"/>
        <v/>
      </c>
      <c r="H672" s="4" t="str">
        <f t="shared" ca="1" si="166"/>
        <v/>
      </c>
      <c r="I672" s="31" t="str">
        <f t="shared" ca="1" si="167"/>
        <v/>
      </c>
      <c r="J672" s="32" t="str">
        <f t="shared" ca="1" si="168"/>
        <v/>
      </c>
      <c r="K672" s="71" t="str">
        <f t="shared" ca="1" si="169"/>
        <v/>
      </c>
      <c r="L672" s="31" t="str">
        <f t="shared" ca="1" si="170"/>
        <v/>
      </c>
      <c r="M672" s="32" t="str">
        <f t="shared" ca="1" si="171"/>
        <v/>
      </c>
      <c r="N672" s="77" t="str">
        <f t="shared" ca="1" si="172"/>
        <v/>
      </c>
      <c r="X672" s="163" t="str">
        <f t="shared" si="173"/>
        <v/>
      </c>
      <c r="Y672" s="163" t="str">
        <f t="shared" si="174"/>
        <v/>
      </c>
    </row>
    <row r="673" spans="1:25">
      <c r="A673" s="164" t="str">
        <f t="shared" ca="1" si="160"/>
        <v/>
      </c>
      <c r="B673" s="44" t="str">
        <f t="shared" ca="1" si="161"/>
        <v/>
      </c>
      <c r="C673" s="31" t="str">
        <f t="shared" ca="1" si="175"/>
        <v/>
      </c>
      <c r="D673" s="32" t="str">
        <f t="shared" ca="1" si="162"/>
        <v/>
      </c>
      <c r="E673" s="71" t="str">
        <f t="shared" ca="1" si="163"/>
        <v/>
      </c>
      <c r="F673" s="31" t="str">
        <f t="shared" ca="1" si="164"/>
        <v/>
      </c>
      <c r="G673" s="32" t="str">
        <f t="shared" ca="1" si="165"/>
        <v/>
      </c>
      <c r="H673" s="4" t="str">
        <f t="shared" ca="1" si="166"/>
        <v/>
      </c>
      <c r="I673" s="31" t="str">
        <f t="shared" ca="1" si="167"/>
        <v/>
      </c>
      <c r="J673" s="32" t="str">
        <f t="shared" ca="1" si="168"/>
        <v/>
      </c>
      <c r="K673" s="71" t="str">
        <f t="shared" ca="1" si="169"/>
        <v/>
      </c>
      <c r="L673" s="31" t="str">
        <f t="shared" ca="1" si="170"/>
        <v/>
      </c>
      <c r="M673" s="32" t="str">
        <f t="shared" ca="1" si="171"/>
        <v/>
      </c>
      <c r="N673" s="77" t="str">
        <f t="shared" ca="1" si="172"/>
        <v/>
      </c>
      <c r="X673" s="163" t="str">
        <f t="shared" si="173"/>
        <v/>
      </c>
      <c r="Y673" s="163" t="str">
        <f t="shared" si="174"/>
        <v/>
      </c>
    </row>
    <row r="674" spans="1:25">
      <c r="A674" s="164" t="str">
        <f t="shared" ca="1" si="160"/>
        <v/>
      </c>
      <c r="B674" s="44" t="str">
        <f t="shared" ca="1" si="161"/>
        <v/>
      </c>
      <c r="C674" s="31" t="str">
        <f t="shared" ca="1" si="175"/>
        <v/>
      </c>
      <c r="D674" s="32" t="str">
        <f t="shared" ca="1" si="162"/>
        <v/>
      </c>
      <c r="E674" s="71" t="str">
        <f t="shared" ca="1" si="163"/>
        <v/>
      </c>
      <c r="F674" s="31" t="str">
        <f t="shared" ca="1" si="164"/>
        <v/>
      </c>
      <c r="G674" s="32" t="str">
        <f t="shared" ca="1" si="165"/>
        <v/>
      </c>
      <c r="H674" s="4" t="str">
        <f t="shared" ca="1" si="166"/>
        <v/>
      </c>
      <c r="I674" s="31" t="str">
        <f t="shared" ca="1" si="167"/>
        <v/>
      </c>
      <c r="J674" s="32" t="str">
        <f t="shared" ca="1" si="168"/>
        <v/>
      </c>
      <c r="K674" s="71" t="str">
        <f t="shared" ca="1" si="169"/>
        <v/>
      </c>
      <c r="L674" s="31" t="str">
        <f t="shared" ca="1" si="170"/>
        <v/>
      </c>
      <c r="M674" s="32" t="str">
        <f t="shared" ca="1" si="171"/>
        <v/>
      </c>
      <c r="N674" s="77" t="str">
        <f t="shared" ca="1" si="172"/>
        <v/>
      </c>
      <c r="X674" s="163" t="str">
        <f t="shared" si="173"/>
        <v/>
      </c>
      <c r="Y674" s="163" t="str">
        <f t="shared" si="174"/>
        <v/>
      </c>
    </row>
    <row r="675" spans="1:25">
      <c r="A675" s="164" t="str">
        <f t="shared" ca="1" si="160"/>
        <v/>
      </c>
      <c r="B675" s="44" t="str">
        <f t="shared" ca="1" si="161"/>
        <v/>
      </c>
      <c r="C675" s="31" t="str">
        <f t="shared" ca="1" si="175"/>
        <v/>
      </c>
      <c r="D675" s="32" t="str">
        <f t="shared" ca="1" si="162"/>
        <v/>
      </c>
      <c r="E675" s="71" t="str">
        <f t="shared" ca="1" si="163"/>
        <v/>
      </c>
      <c r="F675" s="31" t="str">
        <f t="shared" ca="1" si="164"/>
        <v/>
      </c>
      <c r="G675" s="32" t="str">
        <f t="shared" ca="1" si="165"/>
        <v/>
      </c>
      <c r="H675" s="4" t="str">
        <f t="shared" ca="1" si="166"/>
        <v/>
      </c>
      <c r="I675" s="31" t="str">
        <f t="shared" ca="1" si="167"/>
        <v/>
      </c>
      <c r="J675" s="32" t="str">
        <f t="shared" ca="1" si="168"/>
        <v/>
      </c>
      <c r="K675" s="71" t="str">
        <f t="shared" ca="1" si="169"/>
        <v/>
      </c>
      <c r="L675" s="31" t="str">
        <f t="shared" ca="1" si="170"/>
        <v/>
      </c>
      <c r="M675" s="32" t="str">
        <f t="shared" ca="1" si="171"/>
        <v/>
      </c>
      <c r="N675" s="77" t="str">
        <f t="shared" ca="1" si="172"/>
        <v/>
      </c>
      <c r="X675" s="163" t="str">
        <f t="shared" si="173"/>
        <v/>
      </c>
      <c r="Y675" s="163" t="str">
        <f t="shared" si="174"/>
        <v/>
      </c>
    </row>
    <row r="676" spans="1:25">
      <c r="A676" s="164" t="str">
        <f t="shared" ref="A676:A739" ca="1" si="176">IF(AND(ISBLANK(Z665), A675 = $Z$1),NOW(),IF(ISBLANK(Z665),"",Z665))</f>
        <v/>
      </c>
      <c r="B676" s="44" t="str">
        <f t="shared" ref="B676:B739" ca="1" si="177">IF(COUNTIF(P:P,A676)=1,VLOOKUP(A676,P:Q,2), IF(COUNTIF(P:P,A676)=0,$B$10,""))</f>
        <v/>
      </c>
      <c r="C676" s="31" t="str">
        <f t="shared" ca="1" si="175"/>
        <v/>
      </c>
      <c r="D676" s="32" t="str">
        <f t="shared" ref="D676:D739" ca="1" si="178">IF(ISERROR(B676-2), "", ROUNDUP(A676-$A$14,0)/360*$B$6*$B$5-ROUNDUP(A676-$A$14,0)/360*$B$7*$B$5*$B$14/100)</f>
        <v/>
      </c>
      <c r="E676" s="71" t="str">
        <f t="shared" ref="E676:E739" ca="1" si="179">IF(COUNTIF(P:P,A676)=1,VLOOKUP(A676,R:S,2), IF(COUNTIF(P:P,A676)=0,$C$10,""))</f>
        <v/>
      </c>
      <c r="F676" s="31" t="str">
        <f t="shared" ref="F676:F739" ca="1" si="180">IF(ISERROR(B676-2),"",(E676-$E$14)/100*$C$5)</f>
        <v/>
      </c>
      <c r="G676" s="32" t="str">
        <f t="shared" ref="G676:G739" ca="1" si="181">IF(ISERROR(B676-2), "", ROUNDUP(A676-$A$14,0)/360*$C$6*$C$5-ROUNDUP(A676-$A$14,0)/360*$C$7*$C$5*$E$14/100)</f>
        <v/>
      </c>
      <c r="H676" s="4" t="str">
        <f t="shared" ref="H676:H739" ca="1" si="182">IF(COUNTIF(P:P,A676)=1,VLOOKUP(A676,T:U,2), IF(COUNTIF(P:P,A676)=0,$D$10,""))</f>
        <v/>
      </c>
      <c r="I676" s="31" t="str">
        <f t="shared" ref="I676:I739" ca="1" si="183">IF(ISERROR(B676-2),"",(H676-$H$14)/100*$D$5)</f>
        <v/>
      </c>
      <c r="J676" s="32" t="str">
        <f t="shared" ref="J676:J739" ca="1" si="184">IF(ISERROR(B676-2),"",ROUNDUP(A676-$A$14,0)/360*$D$6*$D$5-ROUNDUP(A676-$A$14,0)/360*$D$7*$D$5*$H$14/100)</f>
        <v/>
      </c>
      <c r="K676" s="71" t="str">
        <f t="shared" ref="K676:K739" ca="1" si="185">IF(COUNTIF(P:P,A676)=1,VLOOKUP(A676,V:W,2), IF(COUNTIF(P:P,A676)=0,$E$10,""))</f>
        <v/>
      </c>
      <c r="L676" s="31" t="str">
        <f t="shared" ref="L676:L739" ca="1" si="186">IF(ISERROR(B676-2),"",(K676-$K$14)/100*$E$5)</f>
        <v/>
      </c>
      <c r="M676" s="32" t="str">
        <f t="shared" ref="M676:M739" ca="1" si="187">IF(ISERROR(B676-2),"",ROUNDUP(A676-$A$14,0)/360*$E$6*$E$5-ROUNDUP(A676-$A$14,0)/360*$E$7*$E$5*$K$14/100)</f>
        <v/>
      </c>
      <c r="N676" s="77" t="str">
        <f t="shared" ref="N676:N739" ca="1" si="188">IF(ISERROR(B676-2),"",C676+D676-F676-G676-I676-J676+L676+M676)</f>
        <v/>
      </c>
      <c r="X676" s="163" t="str">
        <f t="shared" si="173"/>
        <v/>
      </c>
      <c r="Y676" s="163" t="str">
        <f t="shared" si="174"/>
        <v/>
      </c>
    </row>
    <row r="677" spans="1:25">
      <c r="A677" s="164" t="str">
        <f t="shared" ca="1" si="176"/>
        <v/>
      </c>
      <c r="B677" s="44" t="str">
        <f t="shared" ca="1" si="177"/>
        <v/>
      </c>
      <c r="C677" s="31" t="str">
        <f t="shared" ca="1" si="175"/>
        <v/>
      </c>
      <c r="D677" s="32" t="str">
        <f t="shared" ca="1" si="178"/>
        <v/>
      </c>
      <c r="E677" s="71" t="str">
        <f t="shared" ca="1" si="179"/>
        <v/>
      </c>
      <c r="F677" s="31" t="str">
        <f t="shared" ca="1" si="180"/>
        <v/>
      </c>
      <c r="G677" s="32" t="str">
        <f t="shared" ca="1" si="181"/>
        <v/>
      </c>
      <c r="H677" s="4" t="str">
        <f t="shared" ca="1" si="182"/>
        <v/>
      </c>
      <c r="I677" s="31" t="str">
        <f t="shared" ca="1" si="183"/>
        <v/>
      </c>
      <c r="J677" s="32" t="str">
        <f t="shared" ca="1" si="184"/>
        <v/>
      </c>
      <c r="K677" s="71" t="str">
        <f t="shared" ca="1" si="185"/>
        <v/>
      </c>
      <c r="L677" s="31" t="str">
        <f t="shared" ca="1" si="186"/>
        <v/>
      </c>
      <c r="M677" s="32" t="str">
        <f t="shared" ca="1" si="187"/>
        <v/>
      </c>
      <c r="N677" s="77" t="str">
        <f t="shared" ca="1" si="188"/>
        <v/>
      </c>
      <c r="X677" s="163" t="str">
        <f t="shared" si="173"/>
        <v/>
      </c>
      <c r="Y677" s="163" t="str">
        <f t="shared" si="174"/>
        <v/>
      </c>
    </row>
    <row r="678" spans="1:25">
      <c r="A678" s="164" t="str">
        <f t="shared" ca="1" si="176"/>
        <v/>
      </c>
      <c r="B678" s="44" t="str">
        <f t="shared" ca="1" si="177"/>
        <v/>
      </c>
      <c r="C678" s="31" t="str">
        <f t="shared" ca="1" si="175"/>
        <v/>
      </c>
      <c r="D678" s="32" t="str">
        <f t="shared" ca="1" si="178"/>
        <v/>
      </c>
      <c r="E678" s="71" t="str">
        <f t="shared" ca="1" si="179"/>
        <v/>
      </c>
      <c r="F678" s="31" t="str">
        <f t="shared" ca="1" si="180"/>
        <v/>
      </c>
      <c r="G678" s="32" t="str">
        <f t="shared" ca="1" si="181"/>
        <v/>
      </c>
      <c r="H678" s="4" t="str">
        <f t="shared" ca="1" si="182"/>
        <v/>
      </c>
      <c r="I678" s="31" t="str">
        <f t="shared" ca="1" si="183"/>
        <v/>
      </c>
      <c r="J678" s="32" t="str">
        <f t="shared" ca="1" si="184"/>
        <v/>
      </c>
      <c r="K678" s="71" t="str">
        <f t="shared" ca="1" si="185"/>
        <v/>
      </c>
      <c r="L678" s="31" t="str">
        <f t="shared" ca="1" si="186"/>
        <v/>
      </c>
      <c r="M678" s="32" t="str">
        <f t="shared" ca="1" si="187"/>
        <v/>
      </c>
      <c r="N678" s="77" t="str">
        <f t="shared" ca="1" si="188"/>
        <v/>
      </c>
      <c r="X678" s="163" t="str">
        <f t="shared" si="173"/>
        <v/>
      </c>
      <c r="Y678" s="163" t="str">
        <f t="shared" si="174"/>
        <v/>
      </c>
    </row>
    <row r="679" spans="1:25">
      <c r="A679" s="164" t="str">
        <f t="shared" ca="1" si="176"/>
        <v/>
      </c>
      <c r="B679" s="44" t="str">
        <f t="shared" ca="1" si="177"/>
        <v/>
      </c>
      <c r="C679" s="31" t="str">
        <f t="shared" ca="1" si="175"/>
        <v/>
      </c>
      <c r="D679" s="32" t="str">
        <f t="shared" ca="1" si="178"/>
        <v/>
      </c>
      <c r="E679" s="71" t="str">
        <f t="shared" ca="1" si="179"/>
        <v/>
      </c>
      <c r="F679" s="31" t="str">
        <f t="shared" ca="1" si="180"/>
        <v/>
      </c>
      <c r="G679" s="32" t="str">
        <f t="shared" ca="1" si="181"/>
        <v/>
      </c>
      <c r="H679" s="4" t="str">
        <f t="shared" ca="1" si="182"/>
        <v/>
      </c>
      <c r="I679" s="31" t="str">
        <f t="shared" ca="1" si="183"/>
        <v/>
      </c>
      <c r="J679" s="32" t="str">
        <f t="shared" ca="1" si="184"/>
        <v/>
      </c>
      <c r="K679" s="71" t="str">
        <f t="shared" ca="1" si="185"/>
        <v/>
      </c>
      <c r="L679" s="31" t="str">
        <f t="shared" ca="1" si="186"/>
        <v/>
      </c>
      <c r="M679" s="32" t="str">
        <f t="shared" ca="1" si="187"/>
        <v/>
      </c>
      <c r="N679" s="77" t="str">
        <f t="shared" ca="1" si="188"/>
        <v/>
      </c>
      <c r="X679" s="163" t="str">
        <f t="shared" si="173"/>
        <v/>
      </c>
      <c r="Y679" s="163" t="str">
        <f t="shared" si="174"/>
        <v/>
      </c>
    </row>
    <row r="680" spans="1:25">
      <c r="A680" s="164" t="str">
        <f t="shared" ca="1" si="176"/>
        <v/>
      </c>
      <c r="B680" s="44" t="str">
        <f t="shared" ca="1" si="177"/>
        <v/>
      </c>
      <c r="C680" s="31" t="str">
        <f t="shared" ca="1" si="175"/>
        <v/>
      </c>
      <c r="D680" s="32" t="str">
        <f t="shared" ca="1" si="178"/>
        <v/>
      </c>
      <c r="E680" s="71" t="str">
        <f t="shared" ca="1" si="179"/>
        <v/>
      </c>
      <c r="F680" s="31" t="str">
        <f t="shared" ca="1" si="180"/>
        <v/>
      </c>
      <c r="G680" s="32" t="str">
        <f t="shared" ca="1" si="181"/>
        <v/>
      </c>
      <c r="H680" s="4" t="str">
        <f t="shared" ca="1" si="182"/>
        <v/>
      </c>
      <c r="I680" s="31" t="str">
        <f t="shared" ca="1" si="183"/>
        <v/>
      </c>
      <c r="J680" s="32" t="str">
        <f t="shared" ca="1" si="184"/>
        <v/>
      </c>
      <c r="K680" s="71" t="str">
        <f t="shared" ca="1" si="185"/>
        <v/>
      </c>
      <c r="L680" s="31" t="str">
        <f t="shared" ca="1" si="186"/>
        <v/>
      </c>
      <c r="M680" s="32" t="str">
        <f t="shared" ca="1" si="187"/>
        <v/>
      </c>
      <c r="N680" s="77" t="str">
        <f t="shared" ca="1" si="188"/>
        <v/>
      </c>
      <c r="X680" s="163" t="str">
        <f t="shared" si="173"/>
        <v/>
      </c>
      <c r="Y680" s="163" t="str">
        <f t="shared" si="174"/>
        <v/>
      </c>
    </row>
    <row r="681" spans="1:25">
      <c r="A681" s="164" t="str">
        <f t="shared" ca="1" si="176"/>
        <v/>
      </c>
      <c r="B681" s="44" t="str">
        <f t="shared" ca="1" si="177"/>
        <v/>
      </c>
      <c r="C681" s="31" t="str">
        <f t="shared" ca="1" si="175"/>
        <v/>
      </c>
      <c r="D681" s="32" t="str">
        <f t="shared" ca="1" si="178"/>
        <v/>
      </c>
      <c r="E681" s="71" t="str">
        <f t="shared" ca="1" si="179"/>
        <v/>
      </c>
      <c r="F681" s="31" t="str">
        <f t="shared" ca="1" si="180"/>
        <v/>
      </c>
      <c r="G681" s="32" t="str">
        <f t="shared" ca="1" si="181"/>
        <v/>
      </c>
      <c r="H681" s="4" t="str">
        <f t="shared" ca="1" si="182"/>
        <v/>
      </c>
      <c r="I681" s="31" t="str">
        <f t="shared" ca="1" si="183"/>
        <v/>
      </c>
      <c r="J681" s="32" t="str">
        <f t="shared" ca="1" si="184"/>
        <v/>
      </c>
      <c r="K681" s="71" t="str">
        <f t="shared" ca="1" si="185"/>
        <v/>
      </c>
      <c r="L681" s="31" t="str">
        <f t="shared" ca="1" si="186"/>
        <v/>
      </c>
      <c r="M681" s="32" t="str">
        <f t="shared" ca="1" si="187"/>
        <v/>
      </c>
      <c r="N681" s="77" t="str">
        <f t="shared" ca="1" si="188"/>
        <v/>
      </c>
      <c r="X681" s="163" t="str">
        <f t="shared" si="173"/>
        <v/>
      </c>
      <c r="Y681" s="163" t="str">
        <f t="shared" si="174"/>
        <v/>
      </c>
    </row>
    <row r="682" spans="1:25">
      <c r="A682" s="164" t="str">
        <f t="shared" ca="1" si="176"/>
        <v/>
      </c>
      <c r="B682" s="44" t="str">
        <f t="shared" ca="1" si="177"/>
        <v/>
      </c>
      <c r="C682" s="31" t="str">
        <f t="shared" ca="1" si="175"/>
        <v/>
      </c>
      <c r="D682" s="32" t="str">
        <f t="shared" ca="1" si="178"/>
        <v/>
      </c>
      <c r="E682" s="71" t="str">
        <f t="shared" ca="1" si="179"/>
        <v/>
      </c>
      <c r="F682" s="31" t="str">
        <f t="shared" ca="1" si="180"/>
        <v/>
      </c>
      <c r="G682" s="32" t="str">
        <f t="shared" ca="1" si="181"/>
        <v/>
      </c>
      <c r="H682" s="4" t="str">
        <f t="shared" ca="1" si="182"/>
        <v/>
      </c>
      <c r="I682" s="31" t="str">
        <f t="shared" ca="1" si="183"/>
        <v/>
      </c>
      <c r="J682" s="32" t="str">
        <f t="shared" ca="1" si="184"/>
        <v/>
      </c>
      <c r="K682" s="71" t="str">
        <f t="shared" ca="1" si="185"/>
        <v/>
      </c>
      <c r="L682" s="31" t="str">
        <f t="shared" ca="1" si="186"/>
        <v/>
      </c>
      <c r="M682" s="32" t="str">
        <f t="shared" ca="1" si="187"/>
        <v/>
      </c>
      <c r="N682" s="77" t="str">
        <f t="shared" ca="1" si="188"/>
        <v/>
      </c>
      <c r="X682" s="163" t="str">
        <f t="shared" si="173"/>
        <v/>
      </c>
      <c r="Y682" s="163" t="str">
        <f t="shared" si="174"/>
        <v/>
      </c>
    </row>
    <row r="683" spans="1:25">
      <c r="A683" s="164" t="str">
        <f t="shared" ca="1" si="176"/>
        <v/>
      </c>
      <c r="B683" s="44" t="str">
        <f t="shared" ca="1" si="177"/>
        <v/>
      </c>
      <c r="C683" s="31" t="str">
        <f t="shared" ca="1" si="175"/>
        <v/>
      </c>
      <c r="D683" s="32" t="str">
        <f t="shared" ca="1" si="178"/>
        <v/>
      </c>
      <c r="E683" s="71" t="str">
        <f t="shared" ca="1" si="179"/>
        <v/>
      </c>
      <c r="F683" s="31" t="str">
        <f t="shared" ca="1" si="180"/>
        <v/>
      </c>
      <c r="G683" s="32" t="str">
        <f t="shared" ca="1" si="181"/>
        <v/>
      </c>
      <c r="H683" s="4" t="str">
        <f t="shared" ca="1" si="182"/>
        <v/>
      </c>
      <c r="I683" s="31" t="str">
        <f t="shared" ca="1" si="183"/>
        <v/>
      </c>
      <c r="J683" s="32" t="str">
        <f t="shared" ca="1" si="184"/>
        <v/>
      </c>
      <c r="K683" s="71" t="str">
        <f t="shared" ca="1" si="185"/>
        <v/>
      </c>
      <c r="L683" s="31" t="str">
        <f t="shared" ca="1" si="186"/>
        <v/>
      </c>
      <c r="M683" s="32" t="str">
        <f t="shared" ca="1" si="187"/>
        <v/>
      </c>
      <c r="N683" s="77" t="str">
        <f t="shared" ca="1" si="188"/>
        <v/>
      </c>
      <c r="X683" s="163" t="str">
        <f t="shared" si="173"/>
        <v/>
      </c>
      <c r="Y683" s="163" t="str">
        <f t="shared" si="174"/>
        <v/>
      </c>
    </row>
    <row r="684" spans="1:25">
      <c r="A684" s="164" t="str">
        <f t="shared" ca="1" si="176"/>
        <v/>
      </c>
      <c r="B684" s="44" t="str">
        <f t="shared" ca="1" si="177"/>
        <v/>
      </c>
      <c r="C684" s="31" t="str">
        <f t="shared" ca="1" si="175"/>
        <v/>
      </c>
      <c r="D684" s="32" t="str">
        <f t="shared" ca="1" si="178"/>
        <v/>
      </c>
      <c r="E684" s="71" t="str">
        <f t="shared" ca="1" si="179"/>
        <v/>
      </c>
      <c r="F684" s="31" t="str">
        <f t="shared" ca="1" si="180"/>
        <v/>
      </c>
      <c r="G684" s="32" t="str">
        <f t="shared" ca="1" si="181"/>
        <v/>
      </c>
      <c r="H684" s="4" t="str">
        <f t="shared" ca="1" si="182"/>
        <v/>
      </c>
      <c r="I684" s="31" t="str">
        <f t="shared" ca="1" si="183"/>
        <v/>
      </c>
      <c r="J684" s="32" t="str">
        <f t="shared" ca="1" si="184"/>
        <v/>
      </c>
      <c r="K684" s="71" t="str">
        <f t="shared" ca="1" si="185"/>
        <v/>
      </c>
      <c r="L684" s="31" t="str">
        <f t="shared" ca="1" si="186"/>
        <v/>
      </c>
      <c r="M684" s="32" t="str">
        <f t="shared" ca="1" si="187"/>
        <v/>
      </c>
      <c r="N684" s="77" t="str">
        <f t="shared" ca="1" si="188"/>
        <v/>
      </c>
      <c r="X684" s="163" t="str">
        <f t="shared" si="173"/>
        <v/>
      </c>
      <c r="Y684" s="163" t="str">
        <f t="shared" si="174"/>
        <v/>
      </c>
    </row>
    <row r="685" spans="1:25">
      <c r="A685" s="164" t="str">
        <f t="shared" ca="1" si="176"/>
        <v/>
      </c>
      <c r="B685" s="44" t="str">
        <f t="shared" ca="1" si="177"/>
        <v/>
      </c>
      <c r="C685" s="31" t="str">
        <f t="shared" ca="1" si="175"/>
        <v/>
      </c>
      <c r="D685" s="32" t="str">
        <f t="shared" ca="1" si="178"/>
        <v/>
      </c>
      <c r="E685" s="71" t="str">
        <f t="shared" ca="1" si="179"/>
        <v/>
      </c>
      <c r="F685" s="31" t="str">
        <f t="shared" ca="1" si="180"/>
        <v/>
      </c>
      <c r="G685" s="32" t="str">
        <f t="shared" ca="1" si="181"/>
        <v/>
      </c>
      <c r="H685" s="4" t="str">
        <f t="shared" ca="1" si="182"/>
        <v/>
      </c>
      <c r="I685" s="31" t="str">
        <f t="shared" ca="1" si="183"/>
        <v/>
      </c>
      <c r="J685" s="32" t="str">
        <f t="shared" ca="1" si="184"/>
        <v/>
      </c>
      <c r="K685" s="71" t="str">
        <f t="shared" ca="1" si="185"/>
        <v/>
      </c>
      <c r="L685" s="31" t="str">
        <f t="shared" ca="1" si="186"/>
        <v/>
      </c>
      <c r="M685" s="32" t="str">
        <f t="shared" ca="1" si="187"/>
        <v/>
      </c>
      <c r="N685" s="77" t="str">
        <f t="shared" ca="1" si="188"/>
        <v/>
      </c>
      <c r="X685" s="163" t="str">
        <f t="shared" si="173"/>
        <v/>
      </c>
      <c r="Y685" s="163" t="str">
        <f t="shared" si="174"/>
        <v/>
      </c>
    </row>
    <row r="686" spans="1:25">
      <c r="A686" s="164" t="str">
        <f t="shared" ca="1" si="176"/>
        <v/>
      </c>
      <c r="B686" s="44" t="str">
        <f t="shared" ca="1" si="177"/>
        <v/>
      </c>
      <c r="C686" s="31" t="str">
        <f t="shared" ca="1" si="175"/>
        <v/>
      </c>
      <c r="D686" s="32" t="str">
        <f t="shared" ca="1" si="178"/>
        <v/>
      </c>
      <c r="E686" s="71" t="str">
        <f t="shared" ca="1" si="179"/>
        <v/>
      </c>
      <c r="F686" s="31" t="str">
        <f t="shared" ca="1" si="180"/>
        <v/>
      </c>
      <c r="G686" s="32" t="str">
        <f t="shared" ca="1" si="181"/>
        <v/>
      </c>
      <c r="H686" s="4" t="str">
        <f t="shared" ca="1" si="182"/>
        <v/>
      </c>
      <c r="I686" s="31" t="str">
        <f t="shared" ca="1" si="183"/>
        <v/>
      </c>
      <c r="J686" s="32" t="str">
        <f t="shared" ca="1" si="184"/>
        <v/>
      </c>
      <c r="K686" s="71" t="str">
        <f t="shared" ca="1" si="185"/>
        <v/>
      </c>
      <c r="L686" s="31" t="str">
        <f t="shared" ca="1" si="186"/>
        <v/>
      </c>
      <c r="M686" s="32" t="str">
        <f t="shared" ca="1" si="187"/>
        <v/>
      </c>
      <c r="N686" s="77" t="str">
        <f t="shared" ca="1" si="188"/>
        <v/>
      </c>
      <c r="X686" s="163" t="str">
        <f t="shared" si="173"/>
        <v/>
      </c>
      <c r="Y686" s="163" t="str">
        <f t="shared" si="174"/>
        <v/>
      </c>
    </row>
    <row r="687" spans="1:25">
      <c r="A687" s="164" t="str">
        <f t="shared" ca="1" si="176"/>
        <v/>
      </c>
      <c r="B687" s="44" t="str">
        <f t="shared" ca="1" si="177"/>
        <v/>
      </c>
      <c r="C687" s="31" t="str">
        <f t="shared" ca="1" si="175"/>
        <v/>
      </c>
      <c r="D687" s="32" t="str">
        <f t="shared" ca="1" si="178"/>
        <v/>
      </c>
      <c r="E687" s="71" t="str">
        <f t="shared" ca="1" si="179"/>
        <v/>
      </c>
      <c r="F687" s="31" t="str">
        <f t="shared" ca="1" si="180"/>
        <v/>
      </c>
      <c r="G687" s="32" t="str">
        <f t="shared" ca="1" si="181"/>
        <v/>
      </c>
      <c r="H687" s="4" t="str">
        <f t="shared" ca="1" si="182"/>
        <v/>
      </c>
      <c r="I687" s="31" t="str">
        <f t="shared" ca="1" si="183"/>
        <v/>
      </c>
      <c r="J687" s="32" t="str">
        <f t="shared" ca="1" si="184"/>
        <v/>
      </c>
      <c r="K687" s="71" t="str">
        <f t="shared" ca="1" si="185"/>
        <v/>
      </c>
      <c r="L687" s="31" t="str">
        <f t="shared" ca="1" si="186"/>
        <v/>
      </c>
      <c r="M687" s="32" t="str">
        <f t="shared" ca="1" si="187"/>
        <v/>
      </c>
      <c r="N687" s="77" t="str">
        <f t="shared" ca="1" si="188"/>
        <v/>
      </c>
      <c r="X687" s="163" t="str">
        <f t="shared" si="173"/>
        <v/>
      </c>
      <c r="Y687" s="163" t="str">
        <f t="shared" si="174"/>
        <v/>
      </c>
    </row>
    <row r="688" spans="1:25">
      <c r="A688" s="164" t="str">
        <f t="shared" ca="1" si="176"/>
        <v/>
      </c>
      <c r="B688" s="44" t="str">
        <f t="shared" ca="1" si="177"/>
        <v/>
      </c>
      <c r="C688" s="31" t="str">
        <f t="shared" ca="1" si="175"/>
        <v/>
      </c>
      <c r="D688" s="32" t="str">
        <f t="shared" ca="1" si="178"/>
        <v/>
      </c>
      <c r="E688" s="71" t="str">
        <f t="shared" ca="1" si="179"/>
        <v/>
      </c>
      <c r="F688" s="31" t="str">
        <f t="shared" ca="1" si="180"/>
        <v/>
      </c>
      <c r="G688" s="32" t="str">
        <f t="shared" ca="1" si="181"/>
        <v/>
      </c>
      <c r="H688" s="4" t="str">
        <f t="shared" ca="1" si="182"/>
        <v/>
      </c>
      <c r="I688" s="31" t="str">
        <f t="shared" ca="1" si="183"/>
        <v/>
      </c>
      <c r="J688" s="32" t="str">
        <f t="shared" ca="1" si="184"/>
        <v/>
      </c>
      <c r="K688" s="71" t="str">
        <f t="shared" ca="1" si="185"/>
        <v/>
      </c>
      <c r="L688" s="31" t="str">
        <f t="shared" ca="1" si="186"/>
        <v/>
      </c>
      <c r="M688" s="32" t="str">
        <f t="shared" ca="1" si="187"/>
        <v/>
      </c>
      <c r="N688" s="77" t="str">
        <f t="shared" ca="1" si="188"/>
        <v/>
      </c>
      <c r="X688" s="163" t="str">
        <f t="shared" si="173"/>
        <v/>
      </c>
      <c r="Y688" s="163" t="str">
        <f t="shared" si="174"/>
        <v/>
      </c>
    </row>
    <row r="689" spans="1:25">
      <c r="A689" s="164" t="str">
        <f t="shared" ca="1" si="176"/>
        <v/>
      </c>
      <c r="B689" s="44" t="str">
        <f t="shared" ca="1" si="177"/>
        <v/>
      </c>
      <c r="C689" s="31" t="str">
        <f t="shared" ca="1" si="175"/>
        <v/>
      </c>
      <c r="D689" s="32" t="str">
        <f t="shared" ca="1" si="178"/>
        <v/>
      </c>
      <c r="E689" s="71" t="str">
        <f t="shared" ca="1" si="179"/>
        <v/>
      </c>
      <c r="F689" s="31" t="str">
        <f t="shared" ca="1" si="180"/>
        <v/>
      </c>
      <c r="G689" s="32" t="str">
        <f t="shared" ca="1" si="181"/>
        <v/>
      </c>
      <c r="H689" s="4" t="str">
        <f t="shared" ca="1" si="182"/>
        <v/>
      </c>
      <c r="I689" s="31" t="str">
        <f t="shared" ca="1" si="183"/>
        <v/>
      </c>
      <c r="J689" s="32" t="str">
        <f t="shared" ca="1" si="184"/>
        <v/>
      </c>
      <c r="K689" s="71" t="str">
        <f t="shared" ca="1" si="185"/>
        <v/>
      </c>
      <c r="L689" s="31" t="str">
        <f t="shared" ca="1" si="186"/>
        <v/>
      </c>
      <c r="M689" s="32" t="str">
        <f t="shared" ca="1" si="187"/>
        <v/>
      </c>
      <c r="N689" s="77" t="str">
        <f t="shared" ca="1" si="188"/>
        <v/>
      </c>
      <c r="X689" s="163" t="str">
        <f t="shared" si="173"/>
        <v/>
      </c>
      <c r="Y689" s="163" t="str">
        <f t="shared" si="174"/>
        <v/>
      </c>
    </row>
    <row r="690" spans="1:25">
      <c r="A690" s="164" t="str">
        <f t="shared" ca="1" si="176"/>
        <v/>
      </c>
      <c r="B690" s="44" t="str">
        <f t="shared" ca="1" si="177"/>
        <v/>
      </c>
      <c r="C690" s="31" t="str">
        <f t="shared" ca="1" si="175"/>
        <v/>
      </c>
      <c r="D690" s="32" t="str">
        <f t="shared" ca="1" si="178"/>
        <v/>
      </c>
      <c r="E690" s="71" t="str">
        <f t="shared" ca="1" si="179"/>
        <v/>
      </c>
      <c r="F690" s="31" t="str">
        <f t="shared" ca="1" si="180"/>
        <v/>
      </c>
      <c r="G690" s="32" t="str">
        <f t="shared" ca="1" si="181"/>
        <v/>
      </c>
      <c r="H690" s="4" t="str">
        <f t="shared" ca="1" si="182"/>
        <v/>
      </c>
      <c r="I690" s="31" t="str">
        <f t="shared" ca="1" si="183"/>
        <v/>
      </c>
      <c r="J690" s="32" t="str">
        <f t="shared" ca="1" si="184"/>
        <v/>
      </c>
      <c r="K690" s="71" t="str">
        <f t="shared" ca="1" si="185"/>
        <v/>
      </c>
      <c r="L690" s="31" t="str">
        <f t="shared" ca="1" si="186"/>
        <v/>
      </c>
      <c r="M690" s="32" t="str">
        <f t="shared" ca="1" si="187"/>
        <v/>
      </c>
      <c r="N690" s="77" t="str">
        <f t="shared" ca="1" si="188"/>
        <v/>
      </c>
      <c r="X690" s="163" t="str">
        <f t="shared" si="173"/>
        <v/>
      </c>
      <c r="Y690" s="163" t="str">
        <f t="shared" si="174"/>
        <v/>
      </c>
    </row>
    <row r="691" spans="1:25">
      <c r="A691" s="164" t="str">
        <f t="shared" ca="1" si="176"/>
        <v/>
      </c>
      <c r="B691" s="44" t="str">
        <f t="shared" ca="1" si="177"/>
        <v/>
      </c>
      <c r="C691" s="31" t="str">
        <f t="shared" ca="1" si="175"/>
        <v/>
      </c>
      <c r="D691" s="32" t="str">
        <f t="shared" ca="1" si="178"/>
        <v/>
      </c>
      <c r="E691" s="71" t="str">
        <f t="shared" ca="1" si="179"/>
        <v/>
      </c>
      <c r="F691" s="31" t="str">
        <f t="shared" ca="1" si="180"/>
        <v/>
      </c>
      <c r="G691" s="32" t="str">
        <f t="shared" ca="1" si="181"/>
        <v/>
      </c>
      <c r="H691" s="4" t="str">
        <f t="shared" ca="1" si="182"/>
        <v/>
      </c>
      <c r="I691" s="31" t="str">
        <f t="shared" ca="1" si="183"/>
        <v/>
      </c>
      <c r="J691" s="32" t="str">
        <f t="shared" ca="1" si="184"/>
        <v/>
      </c>
      <c r="K691" s="71" t="str">
        <f t="shared" ca="1" si="185"/>
        <v/>
      </c>
      <c r="L691" s="31" t="str">
        <f t="shared" ca="1" si="186"/>
        <v/>
      </c>
      <c r="M691" s="32" t="str">
        <f t="shared" ca="1" si="187"/>
        <v/>
      </c>
      <c r="N691" s="77" t="str">
        <f t="shared" ca="1" si="188"/>
        <v/>
      </c>
      <c r="X691" s="163" t="str">
        <f t="shared" si="173"/>
        <v/>
      </c>
      <c r="Y691" s="163" t="str">
        <f t="shared" si="174"/>
        <v/>
      </c>
    </row>
    <row r="692" spans="1:25">
      <c r="A692" s="164" t="str">
        <f t="shared" ca="1" si="176"/>
        <v/>
      </c>
      <c r="B692" s="44" t="str">
        <f t="shared" ca="1" si="177"/>
        <v/>
      </c>
      <c r="C692" s="31" t="str">
        <f t="shared" ca="1" si="175"/>
        <v/>
      </c>
      <c r="D692" s="32" t="str">
        <f t="shared" ca="1" si="178"/>
        <v/>
      </c>
      <c r="E692" s="71" t="str">
        <f t="shared" ca="1" si="179"/>
        <v/>
      </c>
      <c r="F692" s="31" t="str">
        <f t="shared" ca="1" si="180"/>
        <v/>
      </c>
      <c r="G692" s="32" t="str">
        <f t="shared" ca="1" si="181"/>
        <v/>
      </c>
      <c r="H692" s="4" t="str">
        <f t="shared" ca="1" si="182"/>
        <v/>
      </c>
      <c r="I692" s="31" t="str">
        <f t="shared" ca="1" si="183"/>
        <v/>
      </c>
      <c r="J692" s="32" t="str">
        <f t="shared" ca="1" si="184"/>
        <v/>
      </c>
      <c r="K692" s="71" t="str">
        <f t="shared" ca="1" si="185"/>
        <v/>
      </c>
      <c r="L692" s="31" t="str">
        <f t="shared" ca="1" si="186"/>
        <v/>
      </c>
      <c r="M692" s="32" t="str">
        <f t="shared" ca="1" si="187"/>
        <v/>
      </c>
      <c r="N692" s="77" t="str">
        <f t="shared" ca="1" si="188"/>
        <v/>
      </c>
      <c r="X692" s="163" t="str">
        <f t="shared" si="173"/>
        <v/>
      </c>
      <c r="Y692" s="163" t="str">
        <f t="shared" si="174"/>
        <v/>
      </c>
    </row>
    <row r="693" spans="1:25">
      <c r="A693" s="164" t="str">
        <f t="shared" ca="1" si="176"/>
        <v/>
      </c>
      <c r="B693" s="44" t="str">
        <f t="shared" ca="1" si="177"/>
        <v/>
      </c>
      <c r="C693" s="31" t="str">
        <f t="shared" ca="1" si="175"/>
        <v/>
      </c>
      <c r="D693" s="32" t="str">
        <f t="shared" ca="1" si="178"/>
        <v/>
      </c>
      <c r="E693" s="71" t="str">
        <f t="shared" ca="1" si="179"/>
        <v/>
      </c>
      <c r="F693" s="31" t="str">
        <f t="shared" ca="1" si="180"/>
        <v/>
      </c>
      <c r="G693" s="32" t="str">
        <f t="shared" ca="1" si="181"/>
        <v/>
      </c>
      <c r="H693" s="4" t="str">
        <f t="shared" ca="1" si="182"/>
        <v/>
      </c>
      <c r="I693" s="31" t="str">
        <f t="shared" ca="1" si="183"/>
        <v/>
      </c>
      <c r="J693" s="32" t="str">
        <f t="shared" ca="1" si="184"/>
        <v/>
      </c>
      <c r="K693" s="71" t="str">
        <f t="shared" ca="1" si="185"/>
        <v/>
      </c>
      <c r="L693" s="31" t="str">
        <f t="shared" ca="1" si="186"/>
        <v/>
      </c>
      <c r="M693" s="32" t="str">
        <f t="shared" ca="1" si="187"/>
        <v/>
      </c>
      <c r="N693" s="77" t="str">
        <f t="shared" ca="1" si="188"/>
        <v/>
      </c>
      <c r="X693" s="163" t="str">
        <f t="shared" si="173"/>
        <v/>
      </c>
      <c r="Y693" s="163" t="str">
        <f t="shared" si="174"/>
        <v/>
      </c>
    </row>
    <row r="694" spans="1:25">
      <c r="A694" s="164" t="str">
        <f t="shared" ca="1" si="176"/>
        <v/>
      </c>
      <c r="B694" s="44" t="str">
        <f t="shared" ca="1" si="177"/>
        <v/>
      </c>
      <c r="C694" s="31" t="str">
        <f t="shared" ca="1" si="175"/>
        <v/>
      </c>
      <c r="D694" s="32" t="str">
        <f t="shared" ca="1" si="178"/>
        <v/>
      </c>
      <c r="E694" s="71" t="str">
        <f t="shared" ca="1" si="179"/>
        <v/>
      </c>
      <c r="F694" s="31" t="str">
        <f t="shared" ca="1" si="180"/>
        <v/>
      </c>
      <c r="G694" s="32" t="str">
        <f t="shared" ca="1" si="181"/>
        <v/>
      </c>
      <c r="H694" s="4" t="str">
        <f t="shared" ca="1" si="182"/>
        <v/>
      </c>
      <c r="I694" s="31" t="str">
        <f t="shared" ca="1" si="183"/>
        <v/>
      </c>
      <c r="J694" s="32" t="str">
        <f t="shared" ca="1" si="184"/>
        <v/>
      </c>
      <c r="K694" s="71" t="str">
        <f t="shared" ca="1" si="185"/>
        <v/>
      </c>
      <c r="L694" s="31" t="str">
        <f t="shared" ca="1" si="186"/>
        <v/>
      </c>
      <c r="M694" s="32" t="str">
        <f t="shared" ca="1" si="187"/>
        <v/>
      </c>
      <c r="N694" s="77" t="str">
        <f t="shared" ca="1" si="188"/>
        <v/>
      </c>
      <c r="X694" s="163" t="str">
        <f t="shared" si="173"/>
        <v/>
      </c>
      <c r="Y694" s="163" t="str">
        <f t="shared" si="174"/>
        <v/>
      </c>
    </row>
    <row r="695" spans="1:25">
      <c r="A695" s="164" t="str">
        <f t="shared" ca="1" si="176"/>
        <v/>
      </c>
      <c r="B695" s="44" t="str">
        <f t="shared" ca="1" si="177"/>
        <v/>
      </c>
      <c r="C695" s="31" t="str">
        <f t="shared" ca="1" si="175"/>
        <v/>
      </c>
      <c r="D695" s="32" t="str">
        <f t="shared" ca="1" si="178"/>
        <v/>
      </c>
      <c r="E695" s="71" t="str">
        <f t="shared" ca="1" si="179"/>
        <v/>
      </c>
      <c r="F695" s="31" t="str">
        <f t="shared" ca="1" si="180"/>
        <v/>
      </c>
      <c r="G695" s="32" t="str">
        <f t="shared" ca="1" si="181"/>
        <v/>
      </c>
      <c r="H695" s="4" t="str">
        <f t="shared" ca="1" si="182"/>
        <v/>
      </c>
      <c r="I695" s="31" t="str">
        <f t="shared" ca="1" si="183"/>
        <v/>
      </c>
      <c r="J695" s="32" t="str">
        <f t="shared" ca="1" si="184"/>
        <v/>
      </c>
      <c r="K695" s="71" t="str">
        <f t="shared" ca="1" si="185"/>
        <v/>
      </c>
      <c r="L695" s="31" t="str">
        <f t="shared" ca="1" si="186"/>
        <v/>
      </c>
      <c r="M695" s="32" t="str">
        <f t="shared" ca="1" si="187"/>
        <v/>
      </c>
      <c r="N695" s="77" t="str">
        <f t="shared" ca="1" si="188"/>
        <v/>
      </c>
      <c r="X695" s="163" t="str">
        <f t="shared" si="173"/>
        <v/>
      </c>
      <c r="Y695" s="163" t="str">
        <f t="shared" si="174"/>
        <v/>
      </c>
    </row>
    <row r="696" spans="1:25">
      <c r="A696" s="164" t="str">
        <f t="shared" ca="1" si="176"/>
        <v/>
      </c>
      <c r="B696" s="44" t="str">
        <f t="shared" ca="1" si="177"/>
        <v/>
      </c>
      <c r="C696" s="31" t="str">
        <f t="shared" ca="1" si="175"/>
        <v/>
      </c>
      <c r="D696" s="32" t="str">
        <f t="shared" ca="1" si="178"/>
        <v/>
      </c>
      <c r="E696" s="71" t="str">
        <f t="shared" ca="1" si="179"/>
        <v/>
      </c>
      <c r="F696" s="31" t="str">
        <f t="shared" ca="1" si="180"/>
        <v/>
      </c>
      <c r="G696" s="32" t="str">
        <f t="shared" ca="1" si="181"/>
        <v/>
      </c>
      <c r="H696" s="4" t="str">
        <f t="shared" ca="1" si="182"/>
        <v/>
      </c>
      <c r="I696" s="31" t="str">
        <f t="shared" ca="1" si="183"/>
        <v/>
      </c>
      <c r="J696" s="32" t="str">
        <f t="shared" ca="1" si="184"/>
        <v/>
      </c>
      <c r="K696" s="71" t="str">
        <f t="shared" ca="1" si="185"/>
        <v/>
      </c>
      <c r="L696" s="31" t="str">
        <f t="shared" ca="1" si="186"/>
        <v/>
      </c>
      <c r="M696" s="32" t="str">
        <f t="shared" ca="1" si="187"/>
        <v/>
      </c>
      <c r="N696" s="77" t="str">
        <f t="shared" ca="1" si="188"/>
        <v/>
      </c>
      <c r="X696" s="163" t="str">
        <f t="shared" si="173"/>
        <v/>
      </c>
      <c r="Y696" s="163" t="str">
        <f t="shared" si="174"/>
        <v/>
      </c>
    </row>
    <row r="697" spans="1:25">
      <c r="A697" s="164" t="str">
        <f t="shared" ca="1" si="176"/>
        <v/>
      </c>
      <c r="B697" s="44" t="str">
        <f t="shared" ca="1" si="177"/>
        <v/>
      </c>
      <c r="C697" s="31" t="str">
        <f t="shared" ca="1" si="175"/>
        <v/>
      </c>
      <c r="D697" s="32" t="str">
        <f t="shared" ca="1" si="178"/>
        <v/>
      </c>
      <c r="E697" s="71" t="str">
        <f t="shared" ca="1" si="179"/>
        <v/>
      </c>
      <c r="F697" s="31" t="str">
        <f t="shared" ca="1" si="180"/>
        <v/>
      </c>
      <c r="G697" s="32" t="str">
        <f t="shared" ca="1" si="181"/>
        <v/>
      </c>
      <c r="H697" s="4" t="str">
        <f t="shared" ca="1" si="182"/>
        <v/>
      </c>
      <c r="I697" s="31" t="str">
        <f t="shared" ca="1" si="183"/>
        <v/>
      </c>
      <c r="J697" s="32" t="str">
        <f t="shared" ca="1" si="184"/>
        <v/>
      </c>
      <c r="K697" s="71" t="str">
        <f t="shared" ca="1" si="185"/>
        <v/>
      </c>
      <c r="L697" s="31" t="str">
        <f t="shared" ca="1" si="186"/>
        <v/>
      </c>
      <c r="M697" s="32" t="str">
        <f t="shared" ca="1" si="187"/>
        <v/>
      </c>
      <c r="N697" s="77" t="str">
        <f t="shared" ca="1" si="188"/>
        <v/>
      </c>
      <c r="X697" s="163" t="str">
        <f t="shared" si="173"/>
        <v/>
      </c>
      <c r="Y697" s="163" t="str">
        <f t="shared" si="174"/>
        <v/>
      </c>
    </row>
    <row r="698" spans="1:25">
      <c r="A698" s="164" t="str">
        <f t="shared" ca="1" si="176"/>
        <v/>
      </c>
      <c r="B698" s="44" t="str">
        <f t="shared" ca="1" si="177"/>
        <v/>
      </c>
      <c r="C698" s="31" t="str">
        <f t="shared" ca="1" si="175"/>
        <v/>
      </c>
      <c r="D698" s="32" t="str">
        <f t="shared" ca="1" si="178"/>
        <v/>
      </c>
      <c r="E698" s="71" t="str">
        <f t="shared" ca="1" si="179"/>
        <v/>
      </c>
      <c r="F698" s="31" t="str">
        <f t="shared" ca="1" si="180"/>
        <v/>
      </c>
      <c r="G698" s="32" t="str">
        <f t="shared" ca="1" si="181"/>
        <v/>
      </c>
      <c r="H698" s="4" t="str">
        <f t="shared" ca="1" si="182"/>
        <v/>
      </c>
      <c r="I698" s="31" t="str">
        <f t="shared" ca="1" si="183"/>
        <v/>
      </c>
      <c r="J698" s="32" t="str">
        <f t="shared" ca="1" si="184"/>
        <v/>
      </c>
      <c r="K698" s="71" t="str">
        <f t="shared" ca="1" si="185"/>
        <v/>
      </c>
      <c r="L698" s="31" t="str">
        <f t="shared" ca="1" si="186"/>
        <v/>
      </c>
      <c r="M698" s="32" t="str">
        <f t="shared" ca="1" si="187"/>
        <v/>
      </c>
      <c r="N698" s="77" t="str">
        <f t="shared" ca="1" si="188"/>
        <v/>
      </c>
      <c r="X698" s="163" t="str">
        <f t="shared" si="173"/>
        <v/>
      </c>
      <c r="Y698" s="163" t="str">
        <f t="shared" si="174"/>
        <v/>
      </c>
    </row>
    <row r="699" spans="1:25">
      <c r="A699" s="164" t="str">
        <f t="shared" ca="1" si="176"/>
        <v/>
      </c>
      <c r="B699" s="44" t="str">
        <f t="shared" ca="1" si="177"/>
        <v/>
      </c>
      <c r="C699" s="31" t="str">
        <f t="shared" ca="1" si="175"/>
        <v/>
      </c>
      <c r="D699" s="32" t="str">
        <f t="shared" ca="1" si="178"/>
        <v/>
      </c>
      <c r="E699" s="71" t="str">
        <f t="shared" ca="1" si="179"/>
        <v/>
      </c>
      <c r="F699" s="31" t="str">
        <f t="shared" ca="1" si="180"/>
        <v/>
      </c>
      <c r="G699" s="32" t="str">
        <f t="shared" ca="1" si="181"/>
        <v/>
      </c>
      <c r="H699" s="4" t="str">
        <f t="shared" ca="1" si="182"/>
        <v/>
      </c>
      <c r="I699" s="31" t="str">
        <f t="shared" ca="1" si="183"/>
        <v/>
      </c>
      <c r="J699" s="32" t="str">
        <f t="shared" ca="1" si="184"/>
        <v/>
      </c>
      <c r="K699" s="71" t="str">
        <f t="shared" ca="1" si="185"/>
        <v/>
      </c>
      <c r="L699" s="31" t="str">
        <f t="shared" ca="1" si="186"/>
        <v/>
      </c>
      <c r="M699" s="32" t="str">
        <f t="shared" ca="1" si="187"/>
        <v/>
      </c>
      <c r="N699" s="77" t="str">
        <f t="shared" ca="1" si="188"/>
        <v/>
      </c>
      <c r="X699" s="163" t="str">
        <f t="shared" si="173"/>
        <v/>
      </c>
      <c r="Y699" s="163" t="str">
        <f t="shared" si="174"/>
        <v/>
      </c>
    </row>
    <row r="700" spans="1:25">
      <c r="A700" s="164" t="str">
        <f t="shared" ca="1" si="176"/>
        <v/>
      </c>
      <c r="B700" s="44" t="str">
        <f t="shared" ca="1" si="177"/>
        <v/>
      </c>
      <c r="C700" s="31" t="str">
        <f t="shared" ca="1" si="175"/>
        <v/>
      </c>
      <c r="D700" s="32" t="str">
        <f t="shared" ca="1" si="178"/>
        <v/>
      </c>
      <c r="E700" s="71" t="str">
        <f t="shared" ca="1" si="179"/>
        <v/>
      </c>
      <c r="F700" s="31" t="str">
        <f t="shared" ca="1" si="180"/>
        <v/>
      </c>
      <c r="G700" s="32" t="str">
        <f t="shared" ca="1" si="181"/>
        <v/>
      </c>
      <c r="H700" s="4" t="str">
        <f t="shared" ca="1" si="182"/>
        <v/>
      </c>
      <c r="I700" s="31" t="str">
        <f t="shared" ca="1" si="183"/>
        <v/>
      </c>
      <c r="J700" s="32" t="str">
        <f t="shared" ca="1" si="184"/>
        <v/>
      </c>
      <c r="K700" s="71" t="str">
        <f t="shared" ca="1" si="185"/>
        <v/>
      </c>
      <c r="L700" s="31" t="str">
        <f t="shared" ca="1" si="186"/>
        <v/>
      </c>
      <c r="M700" s="32" t="str">
        <f t="shared" ca="1" si="187"/>
        <v/>
      </c>
      <c r="N700" s="77" t="str">
        <f t="shared" ca="1" si="188"/>
        <v/>
      </c>
      <c r="X700" s="163" t="str">
        <f t="shared" si="173"/>
        <v/>
      </c>
      <c r="Y700" s="163" t="str">
        <f t="shared" si="174"/>
        <v/>
      </c>
    </row>
    <row r="701" spans="1:25">
      <c r="A701" s="164" t="str">
        <f t="shared" ca="1" si="176"/>
        <v/>
      </c>
      <c r="B701" s="44" t="str">
        <f t="shared" ca="1" si="177"/>
        <v/>
      </c>
      <c r="C701" s="31" t="str">
        <f t="shared" ca="1" si="175"/>
        <v/>
      </c>
      <c r="D701" s="32" t="str">
        <f t="shared" ca="1" si="178"/>
        <v/>
      </c>
      <c r="E701" s="71" t="str">
        <f t="shared" ca="1" si="179"/>
        <v/>
      </c>
      <c r="F701" s="31" t="str">
        <f t="shared" ca="1" si="180"/>
        <v/>
      </c>
      <c r="G701" s="32" t="str">
        <f t="shared" ca="1" si="181"/>
        <v/>
      </c>
      <c r="H701" s="4" t="str">
        <f t="shared" ca="1" si="182"/>
        <v/>
      </c>
      <c r="I701" s="31" t="str">
        <f t="shared" ca="1" si="183"/>
        <v/>
      </c>
      <c r="J701" s="32" t="str">
        <f t="shared" ca="1" si="184"/>
        <v/>
      </c>
      <c r="K701" s="71" t="str">
        <f t="shared" ca="1" si="185"/>
        <v/>
      </c>
      <c r="L701" s="31" t="str">
        <f t="shared" ca="1" si="186"/>
        <v/>
      </c>
      <c r="M701" s="32" t="str">
        <f t="shared" ca="1" si="187"/>
        <v/>
      </c>
      <c r="N701" s="77" t="str">
        <f t="shared" ca="1" si="188"/>
        <v/>
      </c>
      <c r="X701" s="163" t="str">
        <f t="shared" si="173"/>
        <v/>
      </c>
      <c r="Y701" s="163" t="str">
        <f t="shared" si="174"/>
        <v/>
      </c>
    </row>
    <row r="702" spans="1:25">
      <c r="A702" s="164" t="str">
        <f t="shared" ca="1" si="176"/>
        <v/>
      </c>
      <c r="B702" s="44" t="str">
        <f t="shared" ca="1" si="177"/>
        <v/>
      </c>
      <c r="C702" s="31" t="str">
        <f t="shared" ca="1" si="175"/>
        <v/>
      </c>
      <c r="D702" s="32" t="str">
        <f t="shared" ca="1" si="178"/>
        <v/>
      </c>
      <c r="E702" s="71" t="str">
        <f t="shared" ca="1" si="179"/>
        <v/>
      </c>
      <c r="F702" s="31" t="str">
        <f t="shared" ca="1" si="180"/>
        <v/>
      </c>
      <c r="G702" s="32" t="str">
        <f t="shared" ca="1" si="181"/>
        <v/>
      </c>
      <c r="H702" s="4" t="str">
        <f t="shared" ca="1" si="182"/>
        <v/>
      </c>
      <c r="I702" s="31" t="str">
        <f t="shared" ca="1" si="183"/>
        <v/>
      </c>
      <c r="J702" s="32" t="str">
        <f t="shared" ca="1" si="184"/>
        <v/>
      </c>
      <c r="K702" s="71" t="str">
        <f t="shared" ca="1" si="185"/>
        <v/>
      </c>
      <c r="L702" s="31" t="str">
        <f t="shared" ca="1" si="186"/>
        <v/>
      </c>
      <c r="M702" s="32" t="str">
        <f t="shared" ca="1" si="187"/>
        <v/>
      </c>
      <c r="N702" s="77" t="str">
        <f t="shared" ca="1" si="188"/>
        <v/>
      </c>
      <c r="X702" s="163" t="str">
        <f t="shared" si="173"/>
        <v/>
      </c>
      <c r="Y702" s="163" t="str">
        <f t="shared" si="174"/>
        <v/>
      </c>
    </row>
    <row r="703" spans="1:25">
      <c r="A703" s="164" t="str">
        <f t="shared" ca="1" si="176"/>
        <v/>
      </c>
      <c r="B703" s="44" t="str">
        <f t="shared" ca="1" si="177"/>
        <v/>
      </c>
      <c r="C703" s="31" t="str">
        <f t="shared" ca="1" si="175"/>
        <v/>
      </c>
      <c r="D703" s="32" t="str">
        <f t="shared" ca="1" si="178"/>
        <v/>
      </c>
      <c r="E703" s="71" t="str">
        <f t="shared" ca="1" si="179"/>
        <v/>
      </c>
      <c r="F703" s="31" t="str">
        <f t="shared" ca="1" si="180"/>
        <v/>
      </c>
      <c r="G703" s="32" t="str">
        <f t="shared" ca="1" si="181"/>
        <v/>
      </c>
      <c r="H703" s="4" t="str">
        <f t="shared" ca="1" si="182"/>
        <v/>
      </c>
      <c r="I703" s="31" t="str">
        <f t="shared" ca="1" si="183"/>
        <v/>
      </c>
      <c r="J703" s="32" t="str">
        <f t="shared" ca="1" si="184"/>
        <v/>
      </c>
      <c r="K703" s="71" t="str">
        <f t="shared" ca="1" si="185"/>
        <v/>
      </c>
      <c r="L703" s="31" t="str">
        <f t="shared" ca="1" si="186"/>
        <v/>
      </c>
      <c r="M703" s="32" t="str">
        <f t="shared" ca="1" si="187"/>
        <v/>
      </c>
      <c r="N703" s="77" t="str">
        <f t="shared" ca="1" si="188"/>
        <v/>
      </c>
      <c r="X703" s="163" t="str">
        <f t="shared" si="173"/>
        <v/>
      </c>
      <c r="Y703" s="163" t="str">
        <f t="shared" si="174"/>
        <v/>
      </c>
    </row>
    <row r="704" spans="1:25">
      <c r="A704" s="164" t="str">
        <f t="shared" ca="1" si="176"/>
        <v/>
      </c>
      <c r="B704" s="44" t="str">
        <f t="shared" ca="1" si="177"/>
        <v/>
      </c>
      <c r="C704" s="31" t="str">
        <f t="shared" ca="1" si="175"/>
        <v/>
      </c>
      <c r="D704" s="32" t="str">
        <f t="shared" ca="1" si="178"/>
        <v/>
      </c>
      <c r="E704" s="71" t="str">
        <f t="shared" ca="1" si="179"/>
        <v/>
      </c>
      <c r="F704" s="31" t="str">
        <f t="shared" ca="1" si="180"/>
        <v/>
      </c>
      <c r="G704" s="32" t="str">
        <f t="shared" ca="1" si="181"/>
        <v/>
      </c>
      <c r="H704" s="4" t="str">
        <f t="shared" ca="1" si="182"/>
        <v/>
      </c>
      <c r="I704" s="31" t="str">
        <f t="shared" ca="1" si="183"/>
        <v/>
      </c>
      <c r="J704" s="32" t="str">
        <f t="shared" ca="1" si="184"/>
        <v/>
      </c>
      <c r="K704" s="71" t="str">
        <f t="shared" ca="1" si="185"/>
        <v/>
      </c>
      <c r="L704" s="31" t="str">
        <f t="shared" ca="1" si="186"/>
        <v/>
      </c>
      <c r="M704" s="32" t="str">
        <f t="shared" ca="1" si="187"/>
        <v/>
      </c>
      <c r="N704" s="77" t="str">
        <f t="shared" ca="1" si="188"/>
        <v/>
      </c>
      <c r="X704" s="163" t="str">
        <f t="shared" si="173"/>
        <v/>
      </c>
      <c r="Y704" s="163" t="str">
        <f t="shared" si="174"/>
        <v/>
      </c>
    </row>
    <row r="705" spans="1:25">
      <c r="A705" s="164" t="str">
        <f t="shared" ca="1" si="176"/>
        <v/>
      </c>
      <c r="B705" s="44" t="str">
        <f t="shared" ca="1" si="177"/>
        <v/>
      </c>
      <c r="C705" s="31" t="str">
        <f t="shared" ca="1" si="175"/>
        <v/>
      </c>
      <c r="D705" s="32" t="str">
        <f t="shared" ca="1" si="178"/>
        <v/>
      </c>
      <c r="E705" s="71" t="str">
        <f t="shared" ca="1" si="179"/>
        <v/>
      </c>
      <c r="F705" s="31" t="str">
        <f t="shared" ca="1" si="180"/>
        <v/>
      </c>
      <c r="G705" s="32" t="str">
        <f t="shared" ca="1" si="181"/>
        <v/>
      </c>
      <c r="H705" s="4" t="str">
        <f t="shared" ca="1" si="182"/>
        <v/>
      </c>
      <c r="I705" s="31" t="str">
        <f t="shared" ca="1" si="183"/>
        <v/>
      </c>
      <c r="J705" s="32" t="str">
        <f t="shared" ca="1" si="184"/>
        <v/>
      </c>
      <c r="K705" s="71" t="str">
        <f t="shared" ca="1" si="185"/>
        <v/>
      </c>
      <c r="L705" s="31" t="str">
        <f t="shared" ca="1" si="186"/>
        <v/>
      </c>
      <c r="M705" s="32" t="str">
        <f t="shared" ca="1" si="187"/>
        <v/>
      </c>
      <c r="N705" s="77" t="str">
        <f t="shared" ca="1" si="188"/>
        <v/>
      </c>
      <c r="X705" s="163" t="str">
        <f t="shared" si="173"/>
        <v/>
      </c>
      <c r="Y705" s="163" t="str">
        <f t="shared" si="174"/>
        <v/>
      </c>
    </row>
    <row r="706" spans="1:25">
      <c r="A706" s="164" t="str">
        <f t="shared" ca="1" si="176"/>
        <v/>
      </c>
      <c r="B706" s="44" t="str">
        <f t="shared" ca="1" si="177"/>
        <v/>
      </c>
      <c r="C706" s="31" t="str">
        <f t="shared" ca="1" si="175"/>
        <v/>
      </c>
      <c r="D706" s="32" t="str">
        <f t="shared" ca="1" si="178"/>
        <v/>
      </c>
      <c r="E706" s="71" t="str">
        <f t="shared" ca="1" si="179"/>
        <v/>
      </c>
      <c r="F706" s="31" t="str">
        <f t="shared" ca="1" si="180"/>
        <v/>
      </c>
      <c r="G706" s="32" t="str">
        <f t="shared" ca="1" si="181"/>
        <v/>
      </c>
      <c r="H706" s="4" t="str">
        <f t="shared" ca="1" si="182"/>
        <v/>
      </c>
      <c r="I706" s="31" t="str">
        <f t="shared" ca="1" si="183"/>
        <v/>
      </c>
      <c r="J706" s="32" t="str">
        <f t="shared" ca="1" si="184"/>
        <v/>
      </c>
      <c r="K706" s="71" t="str">
        <f t="shared" ca="1" si="185"/>
        <v/>
      </c>
      <c r="L706" s="31" t="str">
        <f t="shared" ca="1" si="186"/>
        <v/>
      </c>
      <c r="M706" s="32" t="str">
        <f t="shared" ca="1" si="187"/>
        <v/>
      </c>
      <c r="N706" s="77" t="str">
        <f t="shared" ca="1" si="188"/>
        <v/>
      </c>
      <c r="X706" s="163" t="str">
        <f t="shared" si="173"/>
        <v/>
      </c>
      <c r="Y706" s="163" t="str">
        <f t="shared" si="174"/>
        <v/>
      </c>
    </row>
    <row r="707" spans="1:25">
      <c r="A707" s="164" t="str">
        <f t="shared" ca="1" si="176"/>
        <v/>
      </c>
      <c r="B707" s="44" t="str">
        <f t="shared" ca="1" si="177"/>
        <v/>
      </c>
      <c r="C707" s="31" t="str">
        <f t="shared" ca="1" si="175"/>
        <v/>
      </c>
      <c r="D707" s="32" t="str">
        <f t="shared" ca="1" si="178"/>
        <v/>
      </c>
      <c r="E707" s="71" t="str">
        <f t="shared" ca="1" si="179"/>
        <v/>
      </c>
      <c r="F707" s="31" t="str">
        <f t="shared" ca="1" si="180"/>
        <v/>
      </c>
      <c r="G707" s="32" t="str">
        <f t="shared" ca="1" si="181"/>
        <v/>
      </c>
      <c r="H707" s="4" t="str">
        <f t="shared" ca="1" si="182"/>
        <v/>
      </c>
      <c r="I707" s="31" t="str">
        <f t="shared" ca="1" si="183"/>
        <v/>
      </c>
      <c r="J707" s="32" t="str">
        <f t="shared" ca="1" si="184"/>
        <v/>
      </c>
      <c r="K707" s="71" t="str">
        <f t="shared" ca="1" si="185"/>
        <v/>
      </c>
      <c r="L707" s="31" t="str">
        <f t="shared" ca="1" si="186"/>
        <v/>
      </c>
      <c r="M707" s="32" t="str">
        <f t="shared" ca="1" si="187"/>
        <v/>
      </c>
      <c r="N707" s="77" t="str">
        <f t="shared" ca="1" si="188"/>
        <v/>
      </c>
      <c r="X707" s="163" t="str">
        <f t="shared" si="173"/>
        <v/>
      </c>
      <c r="Y707" s="163" t="str">
        <f t="shared" si="174"/>
        <v/>
      </c>
    </row>
    <row r="708" spans="1:25">
      <c r="A708" s="164" t="str">
        <f t="shared" ca="1" si="176"/>
        <v/>
      </c>
      <c r="B708" s="44" t="str">
        <f t="shared" ca="1" si="177"/>
        <v/>
      </c>
      <c r="C708" s="31" t="str">
        <f t="shared" ca="1" si="175"/>
        <v/>
      </c>
      <c r="D708" s="32" t="str">
        <f t="shared" ca="1" si="178"/>
        <v/>
      </c>
      <c r="E708" s="71" t="str">
        <f t="shared" ca="1" si="179"/>
        <v/>
      </c>
      <c r="F708" s="31" t="str">
        <f t="shared" ca="1" si="180"/>
        <v/>
      </c>
      <c r="G708" s="32" t="str">
        <f t="shared" ca="1" si="181"/>
        <v/>
      </c>
      <c r="H708" s="4" t="str">
        <f t="shared" ca="1" si="182"/>
        <v/>
      </c>
      <c r="I708" s="31" t="str">
        <f t="shared" ca="1" si="183"/>
        <v/>
      </c>
      <c r="J708" s="32" t="str">
        <f t="shared" ca="1" si="184"/>
        <v/>
      </c>
      <c r="K708" s="71" t="str">
        <f t="shared" ca="1" si="185"/>
        <v/>
      </c>
      <c r="L708" s="31" t="str">
        <f t="shared" ca="1" si="186"/>
        <v/>
      </c>
      <c r="M708" s="32" t="str">
        <f t="shared" ca="1" si="187"/>
        <v/>
      </c>
      <c r="N708" s="77" t="str">
        <f t="shared" ca="1" si="188"/>
        <v/>
      </c>
      <c r="X708" s="163" t="str">
        <f t="shared" ref="X708:X771" si="189">IF(COUNTIF(R:R,P708)*COUNTIF(T:T,P708)*COUNTIF(V:V,P708),P708,"")</f>
        <v/>
      </c>
      <c r="Y708" s="163" t="str">
        <f t="shared" ref="Y708:Y771" si="190">IF(X708&gt;$A$14,X708,"")</f>
        <v/>
      </c>
    </row>
    <row r="709" spans="1:25">
      <c r="A709" s="164" t="str">
        <f t="shared" ca="1" si="176"/>
        <v/>
      </c>
      <c r="B709" s="44" t="str">
        <f t="shared" ca="1" si="177"/>
        <v/>
      </c>
      <c r="C709" s="31" t="str">
        <f t="shared" ca="1" si="175"/>
        <v/>
      </c>
      <c r="D709" s="32" t="str">
        <f t="shared" ca="1" si="178"/>
        <v/>
      </c>
      <c r="E709" s="71" t="str">
        <f t="shared" ca="1" si="179"/>
        <v/>
      </c>
      <c r="F709" s="31" t="str">
        <f t="shared" ca="1" si="180"/>
        <v/>
      </c>
      <c r="G709" s="32" t="str">
        <f t="shared" ca="1" si="181"/>
        <v/>
      </c>
      <c r="H709" s="4" t="str">
        <f t="shared" ca="1" si="182"/>
        <v/>
      </c>
      <c r="I709" s="31" t="str">
        <f t="shared" ca="1" si="183"/>
        <v/>
      </c>
      <c r="J709" s="32" t="str">
        <f t="shared" ca="1" si="184"/>
        <v/>
      </c>
      <c r="K709" s="71" t="str">
        <f t="shared" ca="1" si="185"/>
        <v/>
      </c>
      <c r="L709" s="31" t="str">
        <f t="shared" ca="1" si="186"/>
        <v/>
      </c>
      <c r="M709" s="32" t="str">
        <f t="shared" ca="1" si="187"/>
        <v/>
      </c>
      <c r="N709" s="77" t="str">
        <f t="shared" ca="1" si="188"/>
        <v/>
      </c>
      <c r="X709" s="163" t="str">
        <f t="shared" si="189"/>
        <v/>
      </c>
      <c r="Y709" s="163" t="str">
        <f t="shared" si="190"/>
        <v/>
      </c>
    </row>
    <row r="710" spans="1:25">
      <c r="A710" s="164" t="str">
        <f t="shared" ca="1" si="176"/>
        <v/>
      </c>
      <c r="B710" s="44" t="str">
        <f t="shared" ca="1" si="177"/>
        <v/>
      </c>
      <c r="C710" s="31" t="str">
        <f t="shared" ca="1" si="175"/>
        <v/>
      </c>
      <c r="D710" s="32" t="str">
        <f t="shared" ca="1" si="178"/>
        <v/>
      </c>
      <c r="E710" s="71" t="str">
        <f t="shared" ca="1" si="179"/>
        <v/>
      </c>
      <c r="F710" s="31" t="str">
        <f t="shared" ca="1" si="180"/>
        <v/>
      </c>
      <c r="G710" s="32" t="str">
        <f t="shared" ca="1" si="181"/>
        <v/>
      </c>
      <c r="H710" s="4" t="str">
        <f t="shared" ca="1" si="182"/>
        <v/>
      </c>
      <c r="I710" s="31" t="str">
        <f t="shared" ca="1" si="183"/>
        <v/>
      </c>
      <c r="J710" s="32" t="str">
        <f t="shared" ca="1" si="184"/>
        <v/>
      </c>
      <c r="K710" s="71" t="str">
        <f t="shared" ca="1" si="185"/>
        <v/>
      </c>
      <c r="L710" s="31" t="str">
        <f t="shared" ca="1" si="186"/>
        <v/>
      </c>
      <c r="M710" s="32" t="str">
        <f t="shared" ca="1" si="187"/>
        <v/>
      </c>
      <c r="N710" s="77" t="str">
        <f t="shared" ca="1" si="188"/>
        <v/>
      </c>
      <c r="X710" s="163" t="str">
        <f t="shared" si="189"/>
        <v/>
      </c>
      <c r="Y710" s="163" t="str">
        <f t="shared" si="190"/>
        <v/>
      </c>
    </row>
    <row r="711" spans="1:25">
      <c r="A711" s="164" t="str">
        <f t="shared" ca="1" si="176"/>
        <v/>
      </c>
      <c r="B711" s="44" t="str">
        <f t="shared" ca="1" si="177"/>
        <v/>
      </c>
      <c r="C711" s="31" t="str">
        <f t="shared" ca="1" si="175"/>
        <v/>
      </c>
      <c r="D711" s="32" t="str">
        <f t="shared" ca="1" si="178"/>
        <v/>
      </c>
      <c r="E711" s="71" t="str">
        <f t="shared" ca="1" si="179"/>
        <v/>
      </c>
      <c r="F711" s="31" t="str">
        <f t="shared" ca="1" si="180"/>
        <v/>
      </c>
      <c r="G711" s="32" t="str">
        <f t="shared" ca="1" si="181"/>
        <v/>
      </c>
      <c r="H711" s="4" t="str">
        <f t="shared" ca="1" si="182"/>
        <v/>
      </c>
      <c r="I711" s="31" t="str">
        <f t="shared" ca="1" si="183"/>
        <v/>
      </c>
      <c r="J711" s="32" t="str">
        <f t="shared" ca="1" si="184"/>
        <v/>
      </c>
      <c r="K711" s="71" t="str">
        <f t="shared" ca="1" si="185"/>
        <v/>
      </c>
      <c r="L711" s="31" t="str">
        <f t="shared" ca="1" si="186"/>
        <v/>
      </c>
      <c r="M711" s="32" t="str">
        <f t="shared" ca="1" si="187"/>
        <v/>
      </c>
      <c r="N711" s="77" t="str">
        <f t="shared" ca="1" si="188"/>
        <v/>
      </c>
      <c r="X711" s="163" t="str">
        <f t="shared" si="189"/>
        <v/>
      </c>
      <c r="Y711" s="163" t="str">
        <f t="shared" si="190"/>
        <v/>
      </c>
    </row>
    <row r="712" spans="1:25">
      <c r="A712" s="164" t="str">
        <f t="shared" ca="1" si="176"/>
        <v/>
      </c>
      <c r="B712" s="44" t="str">
        <f t="shared" ca="1" si="177"/>
        <v/>
      </c>
      <c r="C712" s="31" t="str">
        <f t="shared" ca="1" si="175"/>
        <v/>
      </c>
      <c r="D712" s="32" t="str">
        <f t="shared" ca="1" si="178"/>
        <v/>
      </c>
      <c r="E712" s="71" t="str">
        <f t="shared" ca="1" si="179"/>
        <v/>
      </c>
      <c r="F712" s="31" t="str">
        <f t="shared" ca="1" si="180"/>
        <v/>
      </c>
      <c r="G712" s="32" t="str">
        <f t="shared" ca="1" si="181"/>
        <v/>
      </c>
      <c r="H712" s="4" t="str">
        <f t="shared" ca="1" si="182"/>
        <v/>
      </c>
      <c r="I712" s="31" t="str">
        <f t="shared" ca="1" si="183"/>
        <v/>
      </c>
      <c r="J712" s="32" t="str">
        <f t="shared" ca="1" si="184"/>
        <v/>
      </c>
      <c r="K712" s="71" t="str">
        <f t="shared" ca="1" si="185"/>
        <v/>
      </c>
      <c r="L712" s="31" t="str">
        <f t="shared" ca="1" si="186"/>
        <v/>
      </c>
      <c r="M712" s="32" t="str">
        <f t="shared" ca="1" si="187"/>
        <v/>
      </c>
      <c r="N712" s="77" t="str">
        <f t="shared" ca="1" si="188"/>
        <v/>
      </c>
      <c r="X712" s="163" t="str">
        <f t="shared" si="189"/>
        <v/>
      </c>
      <c r="Y712" s="163" t="str">
        <f t="shared" si="190"/>
        <v/>
      </c>
    </row>
    <row r="713" spans="1:25">
      <c r="A713" s="164" t="str">
        <f t="shared" ca="1" si="176"/>
        <v/>
      </c>
      <c r="B713" s="44" t="str">
        <f t="shared" ca="1" si="177"/>
        <v/>
      </c>
      <c r="C713" s="31" t="str">
        <f t="shared" ca="1" si="175"/>
        <v/>
      </c>
      <c r="D713" s="32" t="str">
        <f t="shared" ca="1" si="178"/>
        <v/>
      </c>
      <c r="E713" s="71" t="str">
        <f t="shared" ca="1" si="179"/>
        <v/>
      </c>
      <c r="F713" s="31" t="str">
        <f t="shared" ca="1" si="180"/>
        <v/>
      </c>
      <c r="G713" s="32" t="str">
        <f t="shared" ca="1" si="181"/>
        <v/>
      </c>
      <c r="H713" s="4" t="str">
        <f t="shared" ca="1" si="182"/>
        <v/>
      </c>
      <c r="I713" s="31" t="str">
        <f t="shared" ca="1" si="183"/>
        <v/>
      </c>
      <c r="J713" s="32" t="str">
        <f t="shared" ca="1" si="184"/>
        <v/>
      </c>
      <c r="K713" s="71" t="str">
        <f t="shared" ca="1" si="185"/>
        <v/>
      </c>
      <c r="L713" s="31" t="str">
        <f t="shared" ca="1" si="186"/>
        <v/>
      </c>
      <c r="M713" s="32" t="str">
        <f t="shared" ca="1" si="187"/>
        <v/>
      </c>
      <c r="N713" s="77" t="str">
        <f t="shared" ca="1" si="188"/>
        <v/>
      </c>
      <c r="X713" s="163" t="str">
        <f t="shared" si="189"/>
        <v/>
      </c>
      <c r="Y713" s="163" t="str">
        <f t="shared" si="190"/>
        <v/>
      </c>
    </row>
    <row r="714" spans="1:25">
      <c r="A714" s="164" t="str">
        <f t="shared" ca="1" si="176"/>
        <v/>
      </c>
      <c r="B714" s="44" t="str">
        <f t="shared" ca="1" si="177"/>
        <v/>
      </c>
      <c r="C714" s="31" t="str">
        <f t="shared" ca="1" si="175"/>
        <v/>
      </c>
      <c r="D714" s="32" t="str">
        <f t="shared" ca="1" si="178"/>
        <v/>
      </c>
      <c r="E714" s="71" t="str">
        <f t="shared" ca="1" si="179"/>
        <v/>
      </c>
      <c r="F714" s="31" t="str">
        <f t="shared" ca="1" si="180"/>
        <v/>
      </c>
      <c r="G714" s="32" t="str">
        <f t="shared" ca="1" si="181"/>
        <v/>
      </c>
      <c r="H714" s="4" t="str">
        <f t="shared" ca="1" si="182"/>
        <v/>
      </c>
      <c r="I714" s="31" t="str">
        <f t="shared" ca="1" si="183"/>
        <v/>
      </c>
      <c r="J714" s="32" t="str">
        <f t="shared" ca="1" si="184"/>
        <v/>
      </c>
      <c r="K714" s="71" t="str">
        <f t="shared" ca="1" si="185"/>
        <v/>
      </c>
      <c r="L714" s="31" t="str">
        <f t="shared" ca="1" si="186"/>
        <v/>
      </c>
      <c r="M714" s="32" t="str">
        <f t="shared" ca="1" si="187"/>
        <v/>
      </c>
      <c r="N714" s="77" t="str">
        <f t="shared" ca="1" si="188"/>
        <v/>
      </c>
      <c r="X714" s="163" t="str">
        <f t="shared" si="189"/>
        <v/>
      </c>
      <c r="Y714" s="163" t="str">
        <f t="shared" si="190"/>
        <v/>
      </c>
    </row>
    <row r="715" spans="1:25">
      <c r="A715" s="164" t="str">
        <f t="shared" ca="1" si="176"/>
        <v/>
      </c>
      <c r="B715" s="44" t="str">
        <f t="shared" ca="1" si="177"/>
        <v/>
      </c>
      <c r="C715" s="31" t="str">
        <f t="shared" ca="1" si="175"/>
        <v/>
      </c>
      <c r="D715" s="32" t="str">
        <f t="shared" ca="1" si="178"/>
        <v/>
      </c>
      <c r="E715" s="71" t="str">
        <f t="shared" ca="1" si="179"/>
        <v/>
      </c>
      <c r="F715" s="31" t="str">
        <f t="shared" ca="1" si="180"/>
        <v/>
      </c>
      <c r="G715" s="32" t="str">
        <f t="shared" ca="1" si="181"/>
        <v/>
      </c>
      <c r="H715" s="4" t="str">
        <f t="shared" ca="1" si="182"/>
        <v/>
      </c>
      <c r="I715" s="31" t="str">
        <f t="shared" ca="1" si="183"/>
        <v/>
      </c>
      <c r="J715" s="32" t="str">
        <f t="shared" ca="1" si="184"/>
        <v/>
      </c>
      <c r="K715" s="71" t="str">
        <f t="shared" ca="1" si="185"/>
        <v/>
      </c>
      <c r="L715" s="31" t="str">
        <f t="shared" ca="1" si="186"/>
        <v/>
      </c>
      <c r="M715" s="32" t="str">
        <f t="shared" ca="1" si="187"/>
        <v/>
      </c>
      <c r="N715" s="77" t="str">
        <f t="shared" ca="1" si="188"/>
        <v/>
      </c>
      <c r="X715" s="163" t="str">
        <f t="shared" si="189"/>
        <v/>
      </c>
      <c r="Y715" s="163" t="str">
        <f t="shared" si="190"/>
        <v/>
      </c>
    </row>
    <row r="716" spans="1:25">
      <c r="A716" s="164" t="str">
        <f t="shared" ca="1" si="176"/>
        <v/>
      </c>
      <c r="B716" s="44" t="str">
        <f t="shared" ca="1" si="177"/>
        <v/>
      </c>
      <c r="C716" s="31" t="str">
        <f t="shared" ca="1" si="175"/>
        <v/>
      </c>
      <c r="D716" s="32" t="str">
        <f t="shared" ca="1" si="178"/>
        <v/>
      </c>
      <c r="E716" s="71" t="str">
        <f t="shared" ca="1" si="179"/>
        <v/>
      </c>
      <c r="F716" s="31" t="str">
        <f t="shared" ca="1" si="180"/>
        <v/>
      </c>
      <c r="G716" s="32" t="str">
        <f t="shared" ca="1" si="181"/>
        <v/>
      </c>
      <c r="H716" s="4" t="str">
        <f t="shared" ca="1" si="182"/>
        <v/>
      </c>
      <c r="I716" s="31" t="str">
        <f t="shared" ca="1" si="183"/>
        <v/>
      </c>
      <c r="J716" s="32" t="str">
        <f t="shared" ca="1" si="184"/>
        <v/>
      </c>
      <c r="K716" s="71" t="str">
        <f t="shared" ca="1" si="185"/>
        <v/>
      </c>
      <c r="L716" s="31" t="str">
        <f t="shared" ca="1" si="186"/>
        <v/>
      </c>
      <c r="M716" s="32" t="str">
        <f t="shared" ca="1" si="187"/>
        <v/>
      </c>
      <c r="N716" s="77" t="str">
        <f t="shared" ca="1" si="188"/>
        <v/>
      </c>
      <c r="X716" s="163" t="str">
        <f t="shared" si="189"/>
        <v/>
      </c>
      <c r="Y716" s="163" t="str">
        <f t="shared" si="190"/>
        <v/>
      </c>
    </row>
    <row r="717" spans="1:25">
      <c r="A717" s="164" t="str">
        <f t="shared" ca="1" si="176"/>
        <v/>
      </c>
      <c r="B717" s="44" t="str">
        <f t="shared" ca="1" si="177"/>
        <v/>
      </c>
      <c r="C717" s="31" t="str">
        <f t="shared" ca="1" si="175"/>
        <v/>
      </c>
      <c r="D717" s="32" t="str">
        <f t="shared" ca="1" si="178"/>
        <v/>
      </c>
      <c r="E717" s="71" t="str">
        <f t="shared" ca="1" si="179"/>
        <v/>
      </c>
      <c r="F717" s="31" t="str">
        <f t="shared" ca="1" si="180"/>
        <v/>
      </c>
      <c r="G717" s="32" t="str">
        <f t="shared" ca="1" si="181"/>
        <v/>
      </c>
      <c r="H717" s="4" t="str">
        <f t="shared" ca="1" si="182"/>
        <v/>
      </c>
      <c r="I717" s="31" t="str">
        <f t="shared" ca="1" si="183"/>
        <v/>
      </c>
      <c r="J717" s="32" t="str">
        <f t="shared" ca="1" si="184"/>
        <v/>
      </c>
      <c r="K717" s="71" t="str">
        <f t="shared" ca="1" si="185"/>
        <v/>
      </c>
      <c r="L717" s="31" t="str">
        <f t="shared" ca="1" si="186"/>
        <v/>
      </c>
      <c r="M717" s="32" t="str">
        <f t="shared" ca="1" si="187"/>
        <v/>
      </c>
      <c r="N717" s="77" t="str">
        <f t="shared" ca="1" si="188"/>
        <v/>
      </c>
      <c r="X717" s="163" t="str">
        <f t="shared" si="189"/>
        <v/>
      </c>
      <c r="Y717" s="163" t="str">
        <f t="shared" si="190"/>
        <v/>
      </c>
    </row>
    <row r="718" spans="1:25">
      <c r="A718" s="164" t="str">
        <f t="shared" ca="1" si="176"/>
        <v/>
      </c>
      <c r="B718" s="44" t="str">
        <f t="shared" ca="1" si="177"/>
        <v/>
      </c>
      <c r="C718" s="31" t="str">
        <f t="shared" ca="1" si="175"/>
        <v/>
      </c>
      <c r="D718" s="32" t="str">
        <f t="shared" ca="1" si="178"/>
        <v/>
      </c>
      <c r="E718" s="71" t="str">
        <f t="shared" ca="1" si="179"/>
        <v/>
      </c>
      <c r="F718" s="31" t="str">
        <f t="shared" ca="1" si="180"/>
        <v/>
      </c>
      <c r="G718" s="32" t="str">
        <f t="shared" ca="1" si="181"/>
        <v/>
      </c>
      <c r="H718" s="4" t="str">
        <f t="shared" ca="1" si="182"/>
        <v/>
      </c>
      <c r="I718" s="31" t="str">
        <f t="shared" ca="1" si="183"/>
        <v/>
      </c>
      <c r="J718" s="32" t="str">
        <f t="shared" ca="1" si="184"/>
        <v/>
      </c>
      <c r="K718" s="71" t="str">
        <f t="shared" ca="1" si="185"/>
        <v/>
      </c>
      <c r="L718" s="31" t="str">
        <f t="shared" ca="1" si="186"/>
        <v/>
      </c>
      <c r="M718" s="32" t="str">
        <f t="shared" ca="1" si="187"/>
        <v/>
      </c>
      <c r="N718" s="77" t="str">
        <f t="shared" ca="1" si="188"/>
        <v/>
      </c>
      <c r="X718" s="163" t="str">
        <f t="shared" si="189"/>
        <v/>
      </c>
      <c r="Y718" s="163" t="str">
        <f t="shared" si="190"/>
        <v/>
      </c>
    </row>
    <row r="719" spans="1:25">
      <c r="A719" s="164" t="str">
        <f t="shared" ca="1" si="176"/>
        <v/>
      </c>
      <c r="B719" s="44" t="str">
        <f t="shared" ca="1" si="177"/>
        <v/>
      </c>
      <c r="C719" s="31" t="str">
        <f t="shared" ca="1" si="175"/>
        <v/>
      </c>
      <c r="D719" s="32" t="str">
        <f t="shared" ca="1" si="178"/>
        <v/>
      </c>
      <c r="E719" s="71" t="str">
        <f t="shared" ca="1" si="179"/>
        <v/>
      </c>
      <c r="F719" s="31" t="str">
        <f t="shared" ca="1" si="180"/>
        <v/>
      </c>
      <c r="G719" s="32" t="str">
        <f t="shared" ca="1" si="181"/>
        <v/>
      </c>
      <c r="H719" s="4" t="str">
        <f t="shared" ca="1" si="182"/>
        <v/>
      </c>
      <c r="I719" s="31" t="str">
        <f t="shared" ca="1" si="183"/>
        <v/>
      </c>
      <c r="J719" s="32" t="str">
        <f t="shared" ca="1" si="184"/>
        <v/>
      </c>
      <c r="K719" s="71" t="str">
        <f t="shared" ca="1" si="185"/>
        <v/>
      </c>
      <c r="L719" s="31" t="str">
        <f t="shared" ca="1" si="186"/>
        <v/>
      </c>
      <c r="M719" s="32" t="str">
        <f t="shared" ca="1" si="187"/>
        <v/>
      </c>
      <c r="N719" s="77" t="str">
        <f t="shared" ca="1" si="188"/>
        <v/>
      </c>
      <c r="X719" s="163" t="str">
        <f t="shared" si="189"/>
        <v/>
      </c>
      <c r="Y719" s="163" t="str">
        <f t="shared" si="190"/>
        <v/>
      </c>
    </row>
    <row r="720" spans="1:25">
      <c r="A720" s="164" t="str">
        <f t="shared" ca="1" si="176"/>
        <v/>
      </c>
      <c r="B720" s="44" t="str">
        <f t="shared" ca="1" si="177"/>
        <v/>
      </c>
      <c r="C720" s="31" t="str">
        <f t="shared" ref="C720:C783" ca="1" si="191">IF(ISERROR(B720-2),"",(B720-$B$14)/100*$B$5)</f>
        <v/>
      </c>
      <c r="D720" s="32" t="str">
        <f t="shared" ca="1" si="178"/>
        <v/>
      </c>
      <c r="E720" s="71" t="str">
        <f t="shared" ca="1" si="179"/>
        <v/>
      </c>
      <c r="F720" s="31" t="str">
        <f t="shared" ca="1" si="180"/>
        <v/>
      </c>
      <c r="G720" s="32" t="str">
        <f t="shared" ca="1" si="181"/>
        <v/>
      </c>
      <c r="H720" s="4" t="str">
        <f t="shared" ca="1" si="182"/>
        <v/>
      </c>
      <c r="I720" s="31" t="str">
        <f t="shared" ca="1" si="183"/>
        <v/>
      </c>
      <c r="J720" s="32" t="str">
        <f t="shared" ca="1" si="184"/>
        <v/>
      </c>
      <c r="K720" s="71" t="str">
        <f t="shared" ca="1" si="185"/>
        <v/>
      </c>
      <c r="L720" s="31" t="str">
        <f t="shared" ca="1" si="186"/>
        <v/>
      </c>
      <c r="M720" s="32" t="str">
        <f t="shared" ca="1" si="187"/>
        <v/>
      </c>
      <c r="N720" s="77" t="str">
        <f t="shared" ca="1" si="188"/>
        <v/>
      </c>
      <c r="X720" s="163" t="str">
        <f t="shared" si="189"/>
        <v/>
      </c>
      <c r="Y720" s="163" t="str">
        <f t="shared" si="190"/>
        <v/>
      </c>
    </row>
    <row r="721" spans="1:25">
      <c r="A721" s="164" t="str">
        <f t="shared" ca="1" si="176"/>
        <v/>
      </c>
      <c r="B721" s="44" t="str">
        <f t="shared" ca="1" si="177"/>
        <v/>
      </c>
      <c r="C721" s="31" t="str">
        <f t="shared" ca="1" si="191"/>
        <v/>
      </c>
      <c r="D721" s="32" t="str">
        <f t="shared" ca="1" si="178"/>
        <v/>
      </c>
      <c r="E721" s="71" t="str">
        <f t="shared" ca="1" si="179"/>
        <v/>
      </c>
      <c r="F721" s="31" t="str">
        <f t="shared" ca="1" si="180"/>
        <v/>
      </c>
      <c r="G721" s="32" t="str">
        <f t="shared" ca="1" si="181"/>
        <v/>
      </c>
      <c r="H721" s="4" t="str">
        <f t="shared" ca="1" si="182"/>
        <v/>
      </c>
      <c r="I721" s="31" t="str">
        <f t="shared" ca="1" si="183"/>
        <v/>
      </c>
      <c r="J721" s="32" t="str">
        <f t="shared" ca="1" si="184"/>
        <v/>
      </c>
      <c r="K721" s="71" t="str">
        <f t="shared" ca="1" si="185"/>
        <v/>
      </c>
      <c r="L721" s="31" t="str">
        <f t="shared" ca="1" si="186"/>
        <v/>
      </c>
      <c r="M721" s="32" t="str">
        <f t="shared" ca="1" si="187"/>
        <v/>
      </c>
      <c r="N721" s="77" t="str">
        <f t="shared" ca="1" si="188"/>
        <v/>
      </c>
      <c r="X721" s="163" t="str">
        <f t="shared" si="189"/>
        <v/>
      </c>
      <c r="Y721" s="163" t="str">
        <f t="shared" si="190"/>
        <v/>
      </c>
    </row>
    <row r="722" spans="1:25">
      <c r="A722" s="164" t="str">
        <f t="shared" ca="1" si="176"/>
        <v/>
      </c>
      <c r="B722" s="44" t="str">
        <f t="shared" ca="1" si="177"/>
        <v/>
      </c>
      <c r="C722" s="31" t="str">
        <f t="shared" ca="1" si="191"/>
        <v/>
      </c>
      <c r="D722" s="32" t="str">
        <f t="shared" ca="1" si="178"/>
        <v/>
      </c>
      <c r="E722" s="71" t="str">
        <f t="shared" ca="1" si="179"/>
        <v/>
      </c>
      <c r="F722" s="31" t="str">
        <f t="shared" ca="1" si="180"/>
        <v/>
      </c>
      <c r="G722" s="32" t="str">
        <f t="shared" ca="1" si="181"/>
        <v/>
      </c>
      <c r="H722" s="4" t="str">
        <f t="shared" ca="1" si="182"/>
        <v/>
      </c>
      <c r="I722" s="31" t="str">
        <f t="shared" ca="1" si="183"/>
        <v/>
      </c>
      <c r="J722" s="32" t="str">
        <f t="shared" ca="1" si="184"/>
        <v/>
      </c>
      <c r="K722" s="71" t="str">
        <f t="shared" ca="1" si="185"/>
        <v/>
      </c>
      <c r="L722" s="31" t="str">
        <f t="shared" ca="1" si="186"/>
        <v/>
      </c>
      <c r="M722" s="32" t="str">
        <f t="shared" ca="1" si="187"/>
        <v/>
      </c>
      <c r="N722" s="77" t="str">
        <f t="shared" ca="1" si="188"/>
        <v/>
      </c>
      <c r="X722" s="163" t="str">
        <f t="shared" si="189"/>
        <v/>
      </c>
      <c r="Y722" s="163" t="str">
        <f t="shared" si="190"/>
        <v/>
      </c>
    </row>
    <row r="723" spans="1:25">
      <c r="A723" s="164" t="str">
        <f t="shared" ca="1" si="176"/>
        <v/>
      </c>
      <c r="B723" s="44" t="str">
        <f t="shared" ca="1" si="177"/>
        <v/>
      </c>
      <c r="C723" s="31" t="str">
        <f t="shared" ca="1" si="191"/>
        <v/>
      </c>
      <c r="D723" s="32" t="str">
        <f t="shared" ca="1" si="178"/>
        <v/>
      </c>
      <c r="E723" s="71" t="str">
        <f t="shared" ca="1" si="179"/>
        <v/>
      </c>
      <c r="F723" s="31" t="str">
        <f t="shared" ca="1" si="180"/>
        <v/>
      </c>
      <c r="G723" s="32" t="str">
        <f t="shared" ca="1" si="181"/>
        <v/>
      </c>
      <c r="H723" s="4" t="str">
        <f t="shared" ca="1" si="182"/>
        <v/>
      </c>
      <c r="I723" s="31" t="str">
        <f t="shared" ca="1" si="183"/>
        <v/>
      </c>
      <c r="J723" s="32" t="str">
        <f t="shared" ca="1" si="184"/>
        <v/>
      </c>
      <c r="K723" s="71" t="str">
        <f t="shared" ca="1" si="185"/>
        <v/>
      </c>
      <c r="L723" s="31" t="str">
        <f t="shared" ca="1" si="186"/>
        <v/>
      </c>
      <c r="M723" s="32" t="str">
        <f t="shared" ca="1" si="187"/>
        <v/>
      </c>
      <c r="N723" s="77" t="str">
        <f t="shared" ca="1" si="188"/>
        <v/>
      </c>
      <c r="X723" s="163" t="str">
        <f t="shared" si="189"/>
        <v/>
      </c>
      <c r="Y723" s="163" t="str">
        <f t="shared" si="190"/>
        <v/>
      </c>
    </row>
    <row r="724" spans="1:25">
      <c r="A724" s="164" t="str">
        <f t="shared" ca="1" si="176"/>
        <v/>
      </c>
      <c r="B724" s="44" t="str">
        <f t="shared" ca="1" si="177"/>
        <v/>
      </c>
      <c r="C724" s="31" t="str">
        <f t="shared" ca="1" si="191"/>
        <v/>
      </c>
      <c r="D724" s="32" t="str">
        <f t="shared" ca="1" si="178"/>
        <v/>
      </c>
      <c r="E724" s="71" t="str">
        <f t="shared" ca="1" si="179"/>
        <v/>
      </c>
      <c r="F724" s="31" t="str">
        <f t="shared" ca="1" si="180"/>
        <v/>
      </c>
      <c r="G724" s="32" t="str">
        <f t="shared" ca="1" si="181"/>
        <v/>
      </c>
      <c r="H724" s="4" t="str">
        <f t="shared" ca="1" si="182"/>
        <v/>
      </c>
      <c r="I724" s="31" t="str">
        <f t="shared" ca="1" si="183"/>
        <v/>
      </c>
      <c r="J724" s="32" t="str">
        <f t="shared" ca="1" si="184"/>
        <v/>
      </c>
      <c r="K724" s="71" t="str">
        <f t="shared" ca="1" si="185"/>
        <v/>
      </c>
      <c r="L724" s="31" t="str">
        <f t="shared" ca="1" si="186"/>
        <v/>
      </c>
      <c r="M724" s="32" t="str">
        <f t="shared" ca="1" si="187"/>
        <v/>
      </c>
      <c r="N724" s="77" t="str">
        <f t="shared" ca="1" si="188"/>
        <v/>
      </c>
      <c r="X724" s="163" t="str">
        <f t="shared" si="189"/>
        <v/>
      </c>
      <c r="Y724" s="163" t="str">
        <f t="shared" si="190"/>
        <v/>
      </c>
    </row>
    <row r="725" spans="1:25">
      <c r="A725" s="164" t="str">
        <f t="shared" ca="1" si="176"/>
        <v/>
      </c>
      <c r="B725" s="44" t="str">
        <f t="shared" ca="1" si="177"/>
        <v/>
      </c>
      <c r="C725" s="31" t="str">
        <f t="shared" ca="1" si="191"/>
        <v/>
      </c>
      <c r="D725" s="32" t="str">
        <f t="shared" ca="1" si="178"/>
        <v/>
      </c>
      <c r="E725" s="71" t="str">
        <f t="shared" ca="1" si="179"/>
        <v/>
      </c>
      <c r="F725" s="31" t="str">
        <f t="shared" ca="1" si="180"/>
        <v/>
      </c>
      <c r="G725" s="32" t="str">
        <f t="shared" ca="1" si="181"/>
        <v/>
      </c>
      <c r="H725" s="4" t="str">
        <f t="shared" ca="1" si="182"/>
        <v/>
      </c>
      <c r="I725" s="31" t="str">
        <f t="shared" ca="1" si="183"/>
        <v/>
      </c>
      <c r="J725" s="32" t="str">
        <f t="shared" ca="1" si="184"/>
        <v/>
      </c>
      <c r="K725" s="71" t="str">
        <f t="shared" ca="1" si="185"/>
        <v/>
      </c>
      <c r="L725" s="31" t="str">
        <f t="shared" ca="1" si="186"/>
        <v/>
      </c>
      <c r="M725" s="32" t="str">
        <f t="shared" ca="1" si="187"/>
        <v/>
      </c>
      <c r="N725" s="77" t="str">
        <f t="shared" ca="1" si="188"/>
        <v/>
      </c>
      <c r="X725" s="163" t="str">
        <f t="shared" si="189"/>
        <v/>
      </c>
      <c r="Y725" s="163" t="str">
        <f t="shared" si="190"/>
        <v/>
      </c>
    </row>
    <row r="726" spans="1:25">
      <c r="A726" s="164" t="str">
        <f t="shared" ca="1" si="176"/>
        <v/>
      </c>
      <c r="B726" s="44" t="str">
        <f t="shared" ca="1" si="177"/>
        <v/>
      </c>
      <c r="C726" s="31" t="str">
        <f t="shared" ca="1" si="191"/>
        <v/>
      </c>
      <c r="D726" s="32" t="str">
        <f t="shared" ca="1" si="178"/>
        <v/>
      </c>
      <c r="E726" s="71" t="str">
        <f t="shared" ca="1" si="179"/>
        <v/>
      </c>
      <c r="F726" s="31" t="str">
        <f t="shared" ca="1" si="180"/>
        <v/>
      </c>
      <c r="G726" s="32" t="str">
        <f t="shared" ca="1" si="181"/>
        <v/>
      </c>
      <c r="H726" s="4" t="str">
        <f t="shared" ca="1" si="182"/>
        <v/>
      </c>
      <c r="I726" s="31" t="str">
        <f t="shared" ca="1" si="183"/>
        <v/>
      </c>
      <c r="J726" s="32" t="str">
        <f t="shared" ca="1" si="184"/>
        <v/>
      </c>
      <c r="K726" s="71" t="str">
        <f t="shared" ca="1" si="185"/>
        <v/>
      </c>
      <c r="L726" s="31" t="str">
        <f t="shared" ca="1" si="186"/>
        <v/>
      </c>
      <c r="M726" s="32" t="str">
        <f t="shared" ca="1" si="187"/>
        <v/>
      </c>
      <c r="N726" s="77" t="str">
        <f t="shared" ca="1" si="188"/>
        <v/>
      </c>
      <c r="X726" s="163" t="str">
        <f t="shared" si="189"/>
        <v/>
      </c>
      <c r="Y726" s="163" t="str">
        <f t="shared" si="190"/>
        <v/>
      </c>
    </row>
    <row r="727" spans="1:25">
      <c r="A727" s="164" t="str">
        <f t="shared" ca="1" si="176"/>
        <v/>
      </c>
      <c r="B727" s="44" t="str">
        <f t="shared" ca="1" si="177"/>
        <v/>
      </c>
      <c r="C727" s="31" t="str">
        <f t="shared" ca="1" si="191"/>
        <v/>
      </c>
      <c r="D727" s="32" t="str">
        <f t="shared" ca="1" si="178"/>
        <v/>
      </c>
      <c r="E727" s="71" t="str">
        <f t="shared" ca="1" si="179"/>
        <v/>
      </c>
      <c r="F727" s="31" t="str">
        <f t="shared" ca="1" si="180"/>
        <v/>
      </c>
      <c r="G727" s="32" t="str">
        <f t="shared" ca="1" si="181"/>
        <v/>
      </c>
      <c r="H727" s="4" t="str">
        <f t="shared" ca="1" si="182"/>
        <v/>
      </c>
      <c r="I727" s="31" t="str">
        <f t="shared" ca="1" si="183"/>
        <v/>
      </c>
      <c r="J727" s="32" t="str">
        <f t="shared" ca="1" si="184"/>
        <v/>
      </c>
      <c r="K727" s="71" t="str">
        <f t="shared" ca="1" si="185"/>
        <v/>
      </c>
      <c r="L727" s="31" t="str">
        <f t="shared" ca="1" si="186"/>
        <v/>
      </c>
      <c r="M727" s="32" t="str">
        <f t="shared" ca="1" si="187"/>
        <v/>
      </c>
      <c r="N727" s="77" t="str">
        <f t="shared" ca="1" si="188"/>
        <v/>
      </c>
      <c r="X727" s="163" t="str">
        <f t="shared" si="189"/>
        <v/>
      </c>
      <c r="Y727" s="163" t="str">
        <f t="shared" si="190"/>
        <v/>
      </c>
    </row>
    <row r="728" spans="1:25">
      <c r="A728" s="164" t="str">
        <f t="shared" ca="1" si="176"/>
        <v/>
      </c>
      <c r="B728" s="44" t="str">
        <f t="shared" ca="1" si="177"/>
        <v/>
      </c>
      <c r="C728" s="31" t="str">
        <f t="shared" ca="1" si="191"/>
        <v/>
      </c>
      <c r="D728" s="32" t="str">
        <f t="shared" ca="1" si="178"/>
        <v/>
      </c>
      <c r="E728" s="71" t="str">
        <f t="shared" ca="1" si="179"/>
        <v/>
      </c>
      <c r="F728" s="31" t="str">
        <f t="shared" ca="1" si="180"/>
        <v/>
      </c>
      <c r="G728" s="32" t="str">
        <f t="shared" ca="1" si="181"/>
        <v/>
      </c>
      <c r="H728" s="4" t="str">
        <f t="shared" ca="1" si="182"/>
        <v/>
      </c>
      <c r="I728" s="31" t="str">
        <f t="shared" ca="1" si="183"/>
        <v/>
      </c>
      <c r="J728" s="32" t="str">
        <f t="shared" ca="1" si="184"/>
        <v/>
      </c>
      <c r="K728" s="71" t="str">
        <f t="shared" ca="1" si="185"/>
        <v/>
      </c>
      <c r="L728" s="31" t="str">
        <f t="shared" ca="1" si="186"/>
        <v/>
      </c>
      <c r="M728" s="32" t="str">
        <f t="shared" ca="1" si="187"/>
        <v/>
      </c>
      <c r="N728" s="77" t="str">
        <f t="shared" ca="1" si="188"/>
        <v/>
      </c>
      <c r="X728" s="163" t="str">
        <f t="shared" si="189"/>
        <v/>
      </c>
      <c r="Y728" s="163" t="str">
        <f t="shared" si="190"/>
        <v/>
      </c>
    </row>
    <row r="729" spans="1:25">
      <c r="A729" s="164" t="str">
        <f t="shared" ca="1" si="176"/>
        <v/>
      </c>
      <c r="B729" s="44" t="str">
        <f t="shared" ca="1" si="177"/>
        <v/>
      </c>
      <c r="C729" s="31" t="str">
        <f t="shared" ca="1" si="191"/>
        <v/>
      </c>
      <c r="D729" s="32" t="str">
        <f t="shared" ca="1" si="178"/>
        <v/>
      </c>
      <c r="E729" s="71" t="str">
        <f t="shared" ca="1" si="179"/>
        <v/>
      </c>
      <c r="F729" s="31" t="str">
        <f t="shared" ca="1" si="180"/>
        <v/>
      </c>
      <c r="G729" s="32" t="str">
        <f t="shared" ca="1" si="181"/>
        <v/>
      </c>
      <c r="H729" s="4" t="str">
        <f t="shared" ca="1" si="182"/>
        <v/>
      </c>
      <c r="I729" s="31" t="str">
        <f t="shared" ca="1" si="183"/>
        <v/>
      </c>
      <c r="J729" s="32" t="str">
        <f t="shared" ca="1" si="184"/>
        <v/>
      </c>
      <c r="K729" s="71" t="str">
        <f t="shared" ca="1" si="185"/>
        <v/>
      </c>
      <c r="L729" s="31" t="str">
        <f t="shared" ca="1" si="186"/>
        <v/>
      </c>
      <c r="M729" s="32" t="str">
        <f t="shared" ca="1" si="187"/>
        <v/>
      </c>
      <c r="N729" s="77" t="str">
        <f t="shared" ca="1" si="188"/>
        <v/>
      </c>
      <c r="X729" s="163" t="str">
        <f t="shared" si="189"/>
        <v/>
      </c>
      <c r="Y729" s="163" t="str">
        <f t="shared" si="190"/>
        <v/>
      </c>
    </row>
    <row r="730" spans="1:25">
      <c r="A730" s="164" t="str">
        <f t="shared" ca="1" si="176"/>
        <v/>
      </c>
      <c r="B730" s="44" t="str">
        <f t="shared" ca="1" si="177"/>
        <v/>
      </c>
      <c r="C730" s="31" t="str">
        <f t="shared" ca="1" si="191"/>
        <v/>
      </c>
      <c r="D730" s="32" t="str">
        <f t="shared" ca="1" si="178"/>
        <v/>
      </c>
      <c r="E730" s="71" t="str">
        <f t="shared" ca="1" si="179"/>
        <v/>
      </c>
      <c r="F730" s="31" t="str">
        <f t="shared" ca="1" si="180"/>
        <v/>
      </c>
      <c r="G730" s="32" t="str">
        <f t="shared" ca="1" si="181"/>
        <v/>
      </c>
      <c r="H730" s="4" t="str">
        <f t="shared" ca="1" si="182"/>
        <v/>
      </c>
      <c r="I730" s="31" t="str">
        <f t="shared" ca="1" si="183"/>
        <v/>
      </c>
      <c r="J730" s="32" t="str">
        <f t="shared" ca="1" si="184"/>
        <v/>
      </c>
      <c r="K730" s="71" t="str">
        <f t="shared" ca="1" si="185"/>
        <v/>
      </c>
      <c r="L730" s="31" t="str">
        <f t="shared" ca="1" si="186"/>
        <v/>
      </c>
      <c r="M730" s="32" t="str">
        <f t="shared" ca="1" si="187"/>
        <v/>
      </c>
      <c r="N730" s="77" t="str">
        <f t="shared" ca="1" si="188"/>
        <v/>
      </c>
      <c r="X730" s="163" t="str">
        <f t="shared" si="189"/>
        <v/>
      </c>
      <c r="Y730" s="163" t="str">
        <f t="shared" si="190"/>
        <v/>
      </c>
    </row>
    <row r="731" spans="1:25">
      <c r="A731" s="164" t="str">
        <f t="shared" ca="1" si="176"/>
        <v/>
      </c>
      <c r="B731" s="44" t="str">
        <f t="shared" ca="1" si="177"/>
        <v/>
      </c>
      <c r="C731" s="31" t="str">
        <f t="shared" ca="1" si="191"/>
        <v/>
      </c>
      <c r="D731" s="32" t="str">
        <f t="shared" ca="1" si="178"/>
        <v/>
      </c>
      <c r="E731" s="71" t="str">
        <f t="shared" ca="1" si="179"/>
        <v/>
      </c>
      <c r="F731" s="31" t="str">
        <f t="shared" ca="1" si="180"/>
        <v/>
      </c>
      <c r="G731" s="32" t="str">
        <f t="shared" ca="1" si="181"/>
        <v/>
      </c>
      <c r="H731" s="4" t="str">
        <f t="shared" ca="1" si="182"/>
        <v/>
      </c>
      <c r="I731" s="31" t="str">
        <f t="shared" ca="1" si="183"/>
        <v/>
      </c>
      <c r="J731" s="32" t="str">
        <f t="shared" ca="1" si="184"/>
        <v/>
      </c>
      <c r="K731" s="71" t="str">
        <f t="shared" ca="1" si="185"/>
        <v/>
      </c>
      <c r="L731" s="31" t="str">
        <f t="shared" ca="1" si="186"/>
        <v/>
      </c>
      <c r="M731" s="32" t="str">
        <f t="shared" ca="1" si="187"/>
        <v/>
      </c>
      <c r="N731" s="77" t="str">
        <f t="shared" ca="1" si="188"/>
        <v/>
      </c>
      <c r="X731" s="163" t="str">
        <f t="shared" si="189"/>
        <v/>
      </c>
      <c r="Y731" s="163" t="str">
        <f t="shared" si="190"/>
        <v/>
      </c>
    </row>
    <row r="732" spans="1:25">
      <c r="A732" s="164" t="str">
        <f t="shared" ca="1" si="176"/>
        <v/>
      </c>
      <c r="B732" s="44" t="str">
        <f t="shared" ca="1" si="177"/>
        <v/>
      </c>
      <c r="C732" s="31" t="str">
        <f t="shared" ca="1" si="191"/>
        <v/>
      </c>
      <c r="D732" s="32" t="str">
        <f t="shared" ca="1" si="178"/>
        <v/>
      </c>
      <c r="E732" s="71" t="str">
        <f t="shared" ca="1" si="179"/>
        <v/>
      </c>
      <c r="F732" s="31" t="str">
        <f t="shared" ca="1" si="180"/>
        <v/>
      </c>
      <c r="G732" s="32" t="str">
        <f t="shared" ca="1" si="181"/>
        <v/>
      </c>
      <c r="H732" s="4" t="str">
        <f t="shared" ca="1" si="182"/>
        <v/>
      </c>
      <c r="I732" s="31" t="str">
        <f t="shared" ca="1" si="183"/>
        <v/>
      </c>
      <c r="J732" s="32" t="str">
        <f t="shared" ca="1" si="184"/>
        <v/>
      </c>
      <c r="K732" s="71" t="str">
        <f t="shared" ca="1" si="185"/>
        <v/>
      </c>
      <c r="L732" s="31" t="str">
        <f t="shared" ca="1" si="186"/>
        <v/>
      </c>
      <c r="M732" s="32" t="str">
        <f t="shared" ca="1" si="187"/>
        <v/>
      </c>
      <c r="N732" s="77" t="str">
        <f t="shared" ca="1" si="188"/>
        <v/>
      </c>
      <c r="X732" s="163" t="str">
        <f t="shared" si="189"/>
        <v/>
      </c>
      <c r="Y732" s="163" t="str">
        <f t="shared" si="190"/>
        <v/>
      </c>
    </row>
    <row r="733" spans="1:25">
      <c r="A733" s="164" t="str">
        <f t="shared" ca="1" si="176"/>
        <v/>
      </c>
      <c r="B733" s="44" t="str">
        <f t="shared" ca="1" si="177"/>
        <v/>
      </c>
      <c r="C733" s="31" t="str">
        <f t="shared" ca="1" si="191"/>
        <v/>
      </c>
      <c r="D733" s="32" t="str">
        <f t="shared" ca="1" si="178"/>
        <v/>
      </c>
      <c r="E733" s="71" t="str">
        <f t="shared" ca="1" si="179"/>
        <v/>
      </c>
      <c r="F733" s="31" t="str">
        <f t="shared" ca="1" si="180"/>
        <v/>
      </c>
      <c r="G733" s="32" t="str">
        <f t="shared" ca="1" si="181"/>
        <v/>
      </c>
      <c r="H733" s="4" t="str">
        <f t="shared" ca="1" si="182"/>
        <v/>
      </c>
      <c r="I733" s="31" t="str">
        <f t="shared" ca="1" si="183"/>
        <v/>
      </c>
      <c r="J733" s="32" t="str">
        <f t="shared" ca="1" si="184"/>
        <v/>
      </c>
      <c r="K733" s="71" t="str">
        <f t="shared" ca="1" si="185"/>
        <v/>
      </c>
      <c r="L733" s="31" t="str">
        <f t="shared" ca="1" si="186"/>
        <v/>
      </c>
      <c r="M733" s="32" t="str">
        <f t="shared" ca="1" si="187"/>
        <v/>
      </c>
      <c r="N733" s="77" t="str">
        <f t="shared" ca="1" si="188"/>
        <v/>
      </c>
      <c r="X733" s="163" t="str">
        <f t="shared" si="189"/>
        <v/>
      </c>
      <c r="Y733" s="163" t="str">
        <f t="shared" si="190"/>
        <v/>
      </c>
    </row>
    <row r="734" spans="1:25">
      <c r="A734" s="164" t="str">
        <f t="shared" ca="1" si="176"/>
        <v/>
      </c>
      <c r="B734" s="44" t="str">
        <f t="shared" ca="1" si="177"/>
        <v/>
      </c>
      <c r="C734" s="31" t="str">
        <f t="shared" ca="1" si="191"/>
        <v/>
      </c>
      <c r="D734" s="32" t="str">
        <f t="shared" ca="1" si="178"/>
        <v/>
      </c>
      <c r="E734" s="71" t="str">
        <f t="shared" ca="1" si="179"/>
        <v/>
      </c>
      <c r="F734" s="31" t="str">
        <f t="shared" ca="1" si="180"/>
        <v/>
      </c>
      <c r="G734" s="32" t="str">
        <f t="shared" ca="1" si="181"/>
        <v/>
      </c>
      <c r="H734" s="4" t="str">
        <f t="shared" ca="1" si="182"/>
        <v/>
      </c>
      <c r="I734" s="31" t="str">
        <f t="shared" ca="1" si="183"/>
        <v/>
      </c>
      <c r="J734" s="32" t="str">
        <f t="shared" ca="1" si="184"/>
        <v/>
      </c>
      <c r="K734" s="71" t="str">
        <f t="shared" ca="1" si="185"/>
        <v/>
      </c>
      <c r="L734" s="31" t="str">
        <f t="shared" ca="1" si="186"/>
        <v/>
      </c>
      <c r="M734" s="32" t="str">
        <f t="shared" ca="1" si="187"/>
        <v/>
      </c>
      <c r="N734" s="77" t="str">
        <f t="shared" ca="1" si="188"/>
        <v/>
      </c>
      <c r="X734" s="163" t="str">
        <f t="shared" si="189"/>
        <v/>
      </c>
      <c r="Y734" s="163" t="str">
        <f t="shared" si="190"/>
        <v/>
      </c>
    </row>
    <row r="735" spans="1:25">
      <c r="A735" s="164" t="str">
        <f t="shared" ca="1" si="176"/>
        <v/>
      </c>
      <c r="B735" s="44" t="str">
        <f t="shared" ca="1" si="177"/>
        <v/>
      </c>
      <c r="C735" s="31" t="str">
        <f t="shared" ca="1" si="191"/>
        <v/>
      </c>
      <c r="D735" s="32" t="str">
        <f t="shared" ca="1" si="178"/>
        <v/>
      </c>
      <c r="E735" s="71" t="str">
        <f t="shared" ca="1" si="179"/>
        <v/>
      </c>
      <c r="F735" s="31" t="str">
        <f t="shared" ca="1" si="180"/>
        <v/>
      </c>
      <c r="G735" s="32" t="str">
        <f t="shared" ca="1" si="181"/>
        <v/>
      </c>
      <c r="H735" s="4" t="str">
        <f t="shared" ca="1" si="182"/>
        <v/>
      </c>
      <c r="I735" s="31" t="str">
        <f t="shared" ca="1" si="183"/>
        <v/>
      </c>
      <c r="J735" s="32" t="str">
        <f t="shared" ca="1" si="184"/>
        <v/>
      </c>
      <c r="K735" s="71" t="str">
        <f t="shared" ca="1" si="185"/>
        <v/>
      </c>
      <c r="L735" s="31" t="str">
        <f t="shared" ca="1" si="186"/>
        <v/>
      </c>
      <c r="M735" s="32" t="str">
        <f t="shared" ca="1" si="187"/>
        <v/>
      </c>
      <c r="N735" s="77" t="str">
        <f t="shared" ca="1" si="188"/>
        <v/>
      </c>
      <c r="X735" s="163" t="str">
        <f t="shared" si="189"/>
        <v/>
      </c>
      <c r="Y735" s="163" t="str">
        <f t="shared" si="190"/>
        <v/>
      </c>
    </row>
    <row r="736" spans="1:25">
      <c r="A736" s="164" t="str">
        <f t="shared" ca="1" si="176"/>
        <v/>
      </c>
      <c r="B736" s="44" t="str">
        <f t="shared" ca="1" si="177"/>
        <v/>
      </c>
      <c r="C736" s="31" t="str">
        <f t="shared" ca="1" si="191"/>
        <v/>
      </c>
      <c r="D736" s="32" t="str">
        <f t="shared" ca="1" si="178"/>
        <v/>
      </c>
      <c r="E736" s="71" t="str">
        <f t="shared" ca="1" si="179"/>
        <v/>
      </c>
      <c r="F736" s="31" t="str">
        <f t="shared" ca="1" si="180"/>
        <v/>
      </c>
      <c r="G736" s="32" t="str">
        <f t="shared" ca="1" si="181"/>
        <v/>
      </c>
      <c r="H736" s="4" t="str">
        <f t="shared" ca="1" si="182"/>
        <v/>
      </c>
      <c r="I736" s="31" t="str">
        <f t="shared" ca="1" si="183"/>
        <v/>
      </c>
      <c r="J736" s="32" t="str">
        <f t="shared" ca="1" si="184"/>
        <v/>
      </c>
      <c r="K736" s="71" t="str">
        <f t="shared" ca="1" si="185"/>
        <v/>
      </c>
      <c r="L736" s="31" t="str">
        <f t="shared" ca="1" si="186"/>
        <v/>
      </c>
      <c r="M736" s="32" t="str">
        <f t="shared" ca="1" si="187"/>
        <v/>
      </c>
      <c r="N736" s="77" t="str">
        <f t="shared" ca="1" si="188"/>
        <v/>
      </c>
      <c r="X736" s="163" t="str">
        <f t="shared" si="189"/>
        <v/>
      </c>
      <c r="Y736" s="163" t="str">
        <f t="shared" si="190"/>
        <v/>
      </c>
    </row>
    <row r="737" spans="1:25">
      <c r="A737" s="164" t="str">
        <f t="shared" ca="1" si="176"/>
        <v/>
      </c>
      <c r="B737" s="44" t="str">
        <f t="shared" ca="1" si="177"/>
        <v/>
      </c>
      <c r="C737" s="31" t="str">
        <f t="shared" ca="1" si="191"/>
        <v/>
      </c>
      <c r="D737" s="32" t="str">
        <f t="shared" ca="1" si="178"/>
        <v/>
      </c>
      <c r="E737" s="71" t="str">
        <f t="shared" ca="1" si="179"/>
        <v/>
      </c>
      <c r="F737" s="31" t="str">
        <f t="shared" ca="1" si="180"/>
        <v/>
      </c>
      <c r="G737" s="32" t="str">
        <f t="shared" ca="1" si="181"/>
        <v/>
      </c>
      <c r="H737" s="4" t="str">
        <f t="shared" ca="1" si="182"/>
        <v/>
      </c>
      <c r="I737" s="31" t="str">
        <f t="shared" ca="1" si="183"/>
        <v/>
      </c>
      <c r="J737" s="32" t="str">
        <f t="shared" ca="1" si="184"/>
        <v/>
      </c>
      <c r="K737" s="71" t="str">
        <f t="shared" ca="1" si="185"/>
        <v/>
      </c>
      <c r="L737" s="31" t="str">
        <f t="shared" ca="1" si="186"/>
        <v/>
      </c>
      <c r="M737" s="32" t="str">
        <f t="shared" ca="1" si="187"/>
        <v/>
      </c>
      <c r="N737" s="77" t="str">
        <f t="shared" ca="1" si="188"/>
        <v/>
      </c>
      <c r="X737" s="163" t="str">
        <f t="shared" si="189"/>
        <v/>
      </c>
      <c r="Y737" s="163" t="str">
        <f t="shared" si="190"/>
        <v/>
      </c>
    </row>
    <row r="738" spans="1:25">
      <c r="A738" s="164" t="str">
        <f t="shared" ca="1" si="176"/>
        <v/>
      </c>
      <c r="B738" s="44" t="str">
        <f t="shared" ca="1" si="177"/>
        <v/>
      </c>
      <c r="C738" s="31" t="str">
        <f t="shared" ca="1" si="191"/>
        <v/>
      </c>
      <c r="D738" s="32" t="str">
        <f t="shared" ca="1" si="178"/>
        <v/>
      </c>
      <c r="E738" s="71" t="str">
        <f t="shared" ca="1" si="179"/>
        <v/>
      </c>
      <c r="F738" s="31" t="str">
        <f t="shared" ca="1" si="180"/>
        <v/>
      </c>
      <c r="G738" s="32" t="str">
        <f t="shared" ca="1" si="181"/>
        <v/>
      </c>
      <c r="H738" s="4" t="str">
        <f t="shared" ca="1" si="182"/>
        <v/>
      </c>
      <c r="I738" s="31" t="str">
        <f t="shared" ca="1" si="183"/>
        <v/>
      </c>
      <c r="J738" s="32" t="str">
        <f t="shared" ca="1" si="184"/>
        <v/>
      </c>
      <c r="K738" s="71" t="str">
        <f t="shared" ca="1" si="185"/>
        <v/>
      </c>
      <c r="L738" s="31" t="str">
        <f t="shared" ca="1" si="186"/>
        <v/>
      </c>
      <c r="M738" s="32" t="str">
        <f t="shared" ca="1" si="187"/>
        <v/>
      </c>
      <c r="N738" s="77" t="str">
        <f t="shared" ca="1" si="188"/>
        <v/>
      </c>
      <c r="X738" s="163" t="str">
        <f t="shared" si="189"/>
        <v/>
      </c>
      <c r="Y738" s="163" t="str">
        <f t="shared" si="190"/>
        <v/>
      </c>
    </row>
    <row r="739" spans="1:25">
      <c r="A739" s="164" t="str">
        <f t="shared" ca="1" si="176"/>
        <v/>
      </c>
      <c r="B739" s="44" t="str">
        <f t="shared" ca="1" si="177"/>
        <v/>
      </c>
      <c r="C739" s="31" t="str">
        <f t="shared" ca="1" si="191"/>
        <v/>
      </c>
      <c r="D739" s="32" t="str">
        <f t="shared" ca="1" si="178"/>
        <v/>
      </c>
      <c r="E739" s="71" t="str">
        <f t="shared" ca="1" si="179"/>
        <v/>
      </c>
      <c r="F739" s="31" t="str">
        <f t="shared" ca="1" si="180"/>
        <v/>
      </c>
      <c r="G739" s="32" t="str">
        <f t="shared" ca="1" si="181"/>
        <v/>
      </c>
      <c r="H739" s="4" t="str">
        <f t="shared" ca="1" si="182"/>
        <v/>
      </c>
      <c r="I739" s="31" t="str">
        <f t="shared" ca="1" si="183"/>
        <v/>
      </c>
      <c r="J739" s="32" t="str">
        <f t="shared" ca="1" si="184"/>
        <v/>
      </c>
      <c r="K739" s="71" t="str">
        <f t="shared" ca="1" si="185"/>
        <v/>
      </c>
      <c r="L739" s="31" t="str">
        <f t="shared" ca="1" si="186"/>
        <v/>
      </c>
      <c r="M739" s="32" t="str">
        <f t="shared" ca="1" si="187"/>
        <v/>
      </c>
      <c r="N739" s="77" t="str">
        <f t="shared" ca="1" si="188"/>
        <v/>
      </c>
      <c r="X739" s="163" t="str">
        <f t="shared" si="189"/>
        <v/>
      </c>
      <c r="Y739" s="163" t="str">
        <f t="shared" si="190"/>
        <v/>
      </c>
    </row>
    <row r="740" spans="1:25">
      <c r="A740" s="164" t="str">
        <f t="shared" ref="A740:A803" ca="1" si="192">IF(AND(ISBLANK(Z729), A739 = $Z$1),NOW(),IF(ISBLANK(Z729),"",Z729))</f>
        <v/>
      </c>
      <c r="B740" s="44" t="str">
        <f t="shared" ref="B740:B803" ca="1" si="193">IF(COUNTIF(P:P,A740)=1,VLOOKUP(A740,P:Q,2), IF(COUNTIF(P:P,A740)=0,$B$10,""))</f>
        <v/>
      </c>
      <c r="C740" s="31" t="str">
        <f t="shared" ca="1" si="191"/>
        <v/>
      </c>
      <c r="D740" s="32" t="str">
        <f t="shared" ref="D740:D803" ca="1" si="194">IF(ISERROR(B740-2), "", ROUNDUP(A740-$A$14,0)/360*$B$6*$B$5-ROUNDUP(A740-$A$14,0)/360*$B$7*$B$5*$B$14/100)</f>
        <v/>
      </c>
      <c r="E740" s="71" t="str">
        <f t="shared" ref="E740:E803" ca="1" si="195">IF(COUNTIF(P:P,A740)=1,VLOOKUP(A740,R:S,2), IF(COUNTIF(P:P,A740)=0,$C$10,""))</f>
        <v/>
      </c>
      <c r="F740" s="31" t="str">
        <f t="shared" ref="F740:F803" ca="1" si="196">IF(ISERROR(B740-2),"",(E740-$E$14)/100*$C$5)</f>
        <v/>
      </c>
      <c r="G740" s="32" t="str">
        <f t="shared" ref="G740:G803" ca="1" si="197">IF(ISERROR(B740-2), "", ROUNDUP(A740-$A$14,0)/360*$C$6*$C$5-ROUNDUP(A740-$A$14,0)/360*$C$7*$C$5*$E$14/100)</f>
        <v/>
      </c>
      <c r="H740" s="4" t="str">
        <f t="shared" ref="H740:H803" ca="1" si="198">IF(COUNTIF(P:P,A740)=1,VLOOKUP(A740,T:U,2), IF(COUNTIF(P:P,A740)=0,$D$10,""))</f>
        <v/>
      </c>
      <c r="I740" s="31" t="str">
        <f t="shared" ref="I740:I803" ca="1" si="199">IF(ISERROR(B740-2),"",(H740-$H$14)/100*$D$5)</f>
        <v/>
      </c>
      <c r="J740" s="32" t="str">
        <f t="shared" ref="J740:J803" ca="1" si="200">IF(ISERROR(B740-2),"",ROUNDUP(A740-$A$14,0)/360*$D$6*$D$5-ROUNDUP(A740-$A$14,0)/360*$D$7*$D$5*$H$14/100)</f>
        <v/>
      </c>
      <c r="K740" s="71" t="str">
        <f t="shared" ref="K740:K803" ca="1" si="201">IF(COUNTIF(P:P,A740)=1,VLOOKUP(A740,V:W,2), IF(COUNTIF(P:P,A740)=0,$E$10,""))</f>
        <v/>
      </c>
      <c r="L740" s="31" t="str">
        <f t="shared" ref="L740:L803" ca="1" si="202">IF(ISERROR(B740-2),"",(K740-$K$14)/100*$E$5)</f>
        <v/>
      </c>
      <c r="M740" s="32" t="str">
        <f t="shared" ref="M740:M803" ca="1" si="203">IF(ISERROR(B740-2),"",ROUNDUP(A740-$A$14,0)/360*$E$6*$E$5-ROUNDUP(A740-$A$14,0)/360*$E$7*$E$5*$K$14/100)</f>
        <v/>
      </c>
      <c r="N740" s="77" t="str">
        <f t="shared" ref="N740:N803" ca="1" si="204">IF(ISERROR(B740-2),"",C740+D740-F740-G740-I740-J740+L740+M740)</f>
        <v/>
      </c>
      <c r="X740" s="163" t="str">
        <f t="shared" si="189"/>
        <v/>
      </c>
      <c r="Y740" s="163" t="str">
        <f t="shared" si="190"/>
        <v/>
      </c>
    </row>
    <row r="741" spans="1:25">
      <c r="A741" s="164" t="str">
        <f t="shared" ca="1" si="192"/>
        <v/>
      </c>
      <c r="B741" s="44" t="str">
        <f t="shared" ca="1" si="193"/>
        <v/>
      </c>
      <c r="C741" s="31" t="str">
        <f t="shared" ca="1" si="191"/>
        <v/>
      </c>
      <c r="D741" s="32" t="str">
        <f t="shared" ca="1" si="194"/>
        <v/>
      </c>
      <c r="E741" s="71" t="str">
        <f t="shared" ca="1" si="195"/>
        <v/>
      </c>
      <c r="F741" s="31" t="str">
        <f t="shared" ca="1" si="196"/>
        <v/>
      </c>
      <c r="G741" s="32" t="str">
        <f t="shared" ca="1" si="197"/>
        <v/>
      </c>
      <c r="H741" s="4" t="str">
        <f t="shared" ca="1" si="198"/>
        <v/>
      </c>
      <c r="I741" s="31" t="str">
        <f t="shared" ca="1" si="199"/>
        <v/>
      </c>
      <c r="J741" s="32" t="str">
        <f t="shared" ca="1" si="200"/>
        <v/>
      </c>
      <c r="K741" s="71" t="str">
        <f t="shared" ca="1" si="201"/>
        <v/>
      </c>
      <c r="L741" s="31" t="str">
        <f t="shared" ca="1" si="202"/>
        <v/>
      </c>
      <c r="M741" s="32" t="str">
        <f t="shared" ca="1" si="203"/>
        <v/>
      </c>
      <c r="N741" s="77" t="str">
        <f t="shared" ca="1" si="204"/>
        <v/>
      </c>
      <c r="X741" s="163" t="str">
        <f t="shared" si="189"/>
        <v/>
      </c>
      <c r="Y741" s="163" t="str">
        <f t="shared" si="190"/>
        <v/>
      </c>
    </row>
    <row r="742" spans="1:25">
      <c r="A742" s="164" t="str">
        <f t="shared" ca="1" si="192"/>
        <v/>
      </c>
      <c r="B742" s="44" t="str">
        <f t="shared" ca="1" si="193"/>
        <v/>
      </c>
      <c r="C742" s="31" t="str">
        <f t="shared" ca="1" si="191"/>
        <v/>
      </c>
      <c r="D742" s="32" t="str">
        <f t="shared" ca="1" si="194"/>
        <v/>
      </c>
      <c r="E742" s="71" t="str">
        <f t="shared" ca="1" si="195"/>
        <v/>
      </c>
      <c r="F742" s="31" t="str">
        <f t="shared" ca="1" si="196"/>
        <v/>
      </c>
      <c r="G742" s="32" t="str">
        <f t="shared" ca="1" si="197"/>
        <v/>
      </c>
      <c r="H742" s="4" t="str">
        <f t="shared" ca="1" si="198"/>
        <v/>
      </c>
      <c r="I742" s="31" t="str">
        <f t="shared" ca="1" si="199"/>
        <v/>
      </c>
      <c r="J742" s="32" t="str">
        <f t="shared" ca="1" si="200"/>
        <v/>
      </c>
      <c r="K742" s="71" t="str">
        <f t="shared" ca="1" si="201"/>
        <v/>
      </c>
      <c r="L742" s="31" t="str">
        <f t="shared" ca="1" si="202"/>
        <v/>
      </c>
      <c r="M742" s="32" t="str">
        <f t="shared" ca="1" si="203"/>
        <v/>
      </c>
      <c r="N742" s="77" t="str">
        <f t="shared" ca="1" si="204"/>
        <v/>
      </c>
      <c r="X742" s="163" t="str">
        <f t="shared" si="189"/>
        <v/>
      </c>
      <c r="Y742" s="163" t="str">
        <f t="shared" si="190"/>
        <v/>
      </c>
    </row>
    <row r="743" spans="1:25">
      <c r="A743" s="164" t="str">
        <f t="shared" ca="1" si="192"/>
        <v/>
      </c>
      <c r="B743" s="44" t="str">
        <f t="shared" ca="1" si="193"/>
        <v/>
      </c>
      <c r="C743" s="31" t="str">
        <f t="shared" ca="1" si="191"/>
        <v/>
      </c>
      <c r="D743" s="32" t="str">
        <f t="shared" ca="1" si="194"/>
        <v/>
      </c>
      <c r="E743" s="71" t="str">
        <f t="shared" ca="1" si="195"/>
        <v/>
      </c>
      <c r="F743" s="31" t="str">
        <f t="shared" ca="1" si="196"/>
        <v/>
      </c>
      <c r="G743" s="32" t="str">
        <f t="shared" ca="1" si="197"/>
        <v/>
      </c>
      <c r="H743" s="4" t="str">
        <f t="shared" ca="1" si="198"/>
        <v/>
      </c>
      <c r="I743" s="31" t="str">
        <f t="shared" ca="1" si="199"/>
        <v/>
      </c>
      <c r="J743" s="32" t="str">
        <f t="shared" ca="1" si="200"/>
        <v/>
      </c>
      <c r="K743" s="71" t="str">
        <f t="shared" ca="1" si="201"/>
        <v/>
      </c>
      <c r="L743" s="31" t="str">
        <f t="shared" ca="1" si="202"/>
        <v/>
      </c>
      <c r="M743" s="32" t="str">
        <f t="shared" ca="1" si="203"/>
        <v/>
      </c>
      <c r="N743" s="77" t="str">
        <f t="shared" ca="1" si="204"/>
        <v/>
      </c>
      <c r="X743" s="163" t="str">
        <f t="shared" si="189"/>
        <v/>
      </c>
      <c r="Y743" s="163" t="str">
        <f t="shared" si="190"/>
        <v/>
      </c>
    </row>
    <row r="744" spans="1:25">
      <c r="A744" s="164" t="str">
        <f t="shared" ca="1" si="192"/>
        <v/>
      </c>
      <c r="B744" s="44" t="str">
        <f t="shared" ca="1" si="193"/>
        <v/>
      </c>
      <c r="C744" s="31" t="str">
        <f t="shared" ca="1" si="191"/>
        <v/>
      </c>
      <c r="D744" s="32" t="str">
        <f t="shared" ca="1" si="194"/>
        <v/>
      </c>
      <c r="E744" s="71" t="str">
        <f t="shared" ca="1" si="195"/>
        <v/>
      </c>
      <c r="F744" s="31" t="str">
        <f t="shared" ca="1" si="196"/>
        <v/>
      </c>
      <c r="G744" s="32" t="str">
        <f t="shared" ca="1" si="197"/>
        <v/>
      </c>
      <c r="H744" s="4" t="str">
        <f t="shared" ca="1" si="198"/>
        <v/>
      </c>
      <c r="I744" s="31" t="str">
        <f t="shared" ca="1" si="199"/>
        <v/>
      </c>
      <c r="J744" s="32" t="str">
        <f t="shared" ca="1" si="200"/>
        <v/>
      </c>
      <c r="K744" s="71" t="str">
        <f t="shared" ca="1" si="201"/>
        <v/>
      </c>
      <c r="L744" s="31" t="str">
        <f t="shared" ca="1" si="202"/>
        <v/>
      </c>
      <c r="M744" s="32" t="str">
        <f t="shared" ca="1" si="203"/>
        <v/>
      </c>
      <c r="N744" s="77" t="str">
        <f t="shared" ca="1" si="204"/>
        <v/>
      </c>
      <c r="X744" s="163" t="str">
        <f t="shared" si="189"/>
        <v/>
      </c>
      <c r="Y744" s="163" t="str">
        <f t="shared" si="190"/>
        <v/>
      </c>
    </row>
    <row r="745" spans="1:25">
      <c r="A745" s="164" t="str">
        <f t="shared" ca="1" si="192"/>
        <v/>
      </c>
      <c r="B745" s="44" t="str">
        <f t="shared" ca="1" si="193"/>
        <v/>
      </c>
      <c r="C745" s="31" t="str">
        <f t="shared" ca="1" si="191"/>
        <v/>
      </c>
      <c r="D745" s="32" t="str">
        <f t="shared" ca="1" si="194"/>
        <v/>
      </c>
      <c r="E745" s="71" t="str">
        <f t="shared" ca="1" si="195"/>
        <v/>
      </c>
      <c r="F745" s="31" t="str">
        <f t="shared" ca="1" si="196"/>
        <v/>
      </c>
      <c r="G745" s="32" t="str">
        <f t="shared" ca="1" si="197"/>
        <v/>
      </c>
      <c r="H745" s="4" t="str">
        <f t="shared" ca="1" si="198"/>
        <v/>
      </c>
      <c r="I745" s="31" t="str">
        <f t="shared" ca="1" si="199"/>
        <v/>
      </c>
      <c r="J745" s="32" t="str">
        <f t="shared" ca="1" si="200"/>
        <v/>
      </c>
      <c r="K745" s="71" t="str">
        <f t="shared" ca="1" si="201"/>
        <v/>
      </c>
      <c r="L745" s="31" t="str">
        <f t="shared" ca="1" si="202"/>
        <v/>
      </c>
      <c r="M745" s="32" t="str">
        <f t="shared" ca="1" si="203"/>
        <v/>
      </c>
      <c r="N745" s="77" t="str">
        <f t="shared" ca="1" si="204"/>
        <v/>
      </c>
      <c r="X745" s="163" t="str">
        <f t="shared" si="189"/>
        <v/>
      </c>
      <c r="Y745" s="163" t="str">
        <f t="shared" si="190"/>
        <v/>
      </c>
    </row>
    <row r="746" spans="1:25">
      <c r="A746" s="164" t="str">
        <f t="shared" ca="1" si="192"/>
        <v/>
      </c>
      <c r="B746" s="44" t="str">
        <f t="shared" ca="1" si="193"/>
        <v/>
      </c>
      <c r="C746" s="31" t="str">
        <f t="shared" ca="1" si="191"/>
        <v/>
      </c>
      <c r="D746" s="32" t="str">
        <f t="shared" ca="1" si="194"/>
        <v/>
      </c>
      <c r="E746" s="71" t="str">
        <f t="shared" ca="1" si="195"/>
        <v/>
      </c>
      <c r="F746" s="31" t="str">
        <f t="shared" ca="1" si="196"/>
        <v/>
      </c>
      <c r="G746" s="32" t="str">
        <f t="shared" ca="1" si="197"/>
        <v/>
      </c>
      <c r="H746" s="4" t="str">
        <f t="shared" ca="1" si="198"/>
        <v/>
      </c>
      <c r="I746" s="31" t="str">
        <f t="shared" ca="1" si="199"/>
        <v/>
      </c>
      <c r="J746" s="32" t="str">
        <f t="shared" ca="1" si="200"/>
        <v/>
      </c>
      <c r="K746" s="71" t="str">
        <f t="shared" ca="1" si="201"/>
        <v/>
      </c>
      <c r="L746" s="31" t="str">
        <f t="shared" ca="1" si="202"/>
        <v/>
      </c>
      <c r="M746" s="32" t="str">
        <f t="shared" ca="1" si="203"/>
        <v/>
      </c>
      <c r="N746" s="77" t="str">
        <f t="shared" ca="1" si="204"/>
        <v/>
      </c>
      <c r="X746" s="163" t="str">
        <f t="shared" si="189"/>
        <v/>
      </c>
      <c r="Y746" s="163" t="str">
        <f t="shared" si="190"/>
        <v/>
      </c>
    </row>
    <row r="747" spans="1:25">
      <c r="A747" s="164" t="str">
        <f t="shared" ca="1" si="192"/>
        <v/>
      </c>
      <c r="B747" s="44" t="str">
        <f t="shared" ca="1" si="193"/>
        <v/>
      </c>
      <c r="C747" s="31" t="str">
        <f t="shared" ca="1" si="191"/>
        <v/>
      </c>
      <c r="D747" s="32" t="str">
        <f t="shared" ca="1" si="194"/>
        <v/>
      </c>
      <c r="E747" s="71" t="str">
        <f t="shared" ca="1" si="195"/>
        <v/>
      </c>
      <c r="F747" s="31" t="str">
        <f t="shared" ca="1" si="196"/>
        <v/>
      </c>
      <c r="G747" s="32" t="str">
        <f t="shared" ca="1" si="197"/>
        <v/>
      </c>
      <c r="H747" s="4" t="str">
        <f t="shared" ca="1" si="198"/>
        <v/>
      </c>
      <c r="I747" s="31" t="str">
        <f t="shared" ca="1" si="199"/>
        <v/>
      </c>
      <c r="J747" s="32" t="str">
        <f t="shared" ca="1" si="200"/>
        <v/>
      </c>
      <c r="K747" s="71" t="str">
        <f t="shared" ca="1" si="201"/>
        <v/>
      </c>
      <c r="L747" s="31" t="str">
        <f t="shared" ca="1" si="202"/>
        <v/>
      </c>
      <c r="M747" s="32" t="str">
        <f t="shared" ca="1" si="203"/>
        <v/>
      </c>
      <c r="N747" s="77" t="str">
        <f t="shared" ca="1" si="204"/>
        <v/>
      </c>
      <c r="X747" s="163" t="str">
        <f t="shared" si="189"/>
        <v/>
      </c>
      <c r="Y747" s="163" t="str">
        <f t="shared" si="190"/>
        <v/>
      </c>
    </row>
    <row r="748" spans="1:25">
      <c r="A748" s="164" t="str">
        <f t="shared" ca="1" si="192"/>
        <v/>
      </c>
      <c r="B748" s="44" t="str">
        <f t="shared" ca="1" si="193"/>
        <v/>
      </c>
      <c r="C748" s="31" t="str">
        <f t="shared" ca="1" si="191"/>
        <v/>
      </c>
      <c r="D748" s="32" t="str">
        <f t="shared" ca="1" si="194"/>
        <v/>
      </c>
      <c r="E748" s="71" t="str">
        <f t="shared" ca="1" si="195"/>
        <v/>
      </c>
      <c r="F748" s="31" t="str">
        <f t="shared" ca="1" si="196"/>
        <v/>
      </c>
      <c r="G748" s="32" t="str">
        <f t="shared" ca="1" si="197"/>
        <v/>
      </c>
      <c r="H748" s="4" t="str">
        <f t="shared" ca="1" si="198"/>
        <v/>
      </c>
      <c r="I748" s="31" t="str">
        <f t="shared" ca="1" si="199"/>
        <v/>
      </c>
      <c r="J748" s="32" t="str">
        <f t="shared" ca="1" si="200"/>
        <v/>
      </c>
      <c r="K748" s="71" t="str">
        <f t="shared" ca="1" si="201"/>
        <v/>
      </c>
      <c r="L748" s="31" t="str">
        <f t="shared" ca="1" si="202"/>
        <v/>
      </c>
      <c r="M748" s="32" t="str">
        <f t="shared" ca="1" si="203"/>
        <v/>
      </c>
      <c r="N748" s="77" t="str">
        <f t="shared" ca="1" si="204"/>
        <v/>
      </c>
      <c r="X748" s="163" t="str">
        <f t="shared" si="189"/>
        <v/>
      </c>
      <c r="Y748" s="163" t="str">
        <f t="shared" si="190"/>
        <v/>
      </c>
    </row>
    <row r="749" spans="1:25">
      <c r="A749" s="164" t="str">
        <f t="shared" ca="1" si="192"/>
        <v/>
      </c>
      <c r="B749" s="44" t="str">
        <f t="shared" ca="1" si="193"/>
        <v/>
      </c>
      <c r="C749" s="31" t="str">
        <f t="shared" ca="1" si="191"/>
        <v/>
      </c>
      <c r="D749" s="32" t="str">
        <f t="shared" ca="1" si="194"/>
        <v/>
      </c>
      <c r="E749" s="71" t="str">
        <f t="shared" ca="1" si="195"/>
        <v/>
      </c>
      <c r="F749" s="31" t="str">
        <f t="shared" ca="1" si="196"/>
        <v/>
      </c>
      <c r="G749" s="32" t="str">
        <f t="shared" ca="1" si="197"/>
        <v/>
      </c>
      <c r="H749" s="4" t="str">
        <f t="shared" ca="1" si="198"/>
        <v/>
      </c>
      <c r="I749" s="31" t="str">
        <f t="shared" ca="1" si="199"/>
        <v/>
      </c>
      <c r="J749" s="32" t="str">
        <f t="shared" ca="1" si="200"/>
        <v/>
      </c>
      <c r="K749" s="71" t="str">
        <f t="shared" ca="1" si="201"/>
        <v/>
      </c>
      <c r="L749" s="31" t="str">
        <f t="shared" ca="1" si="202"/>
        <v/>
      </c>
      <c r="M749" s="32" t="str">
        <f t="shared" ca="1" si="203"/>
        <v/>
      </c>
      <c r="N749" s="77" t="str">
        <f t="shared" ca="1" si="204"/>
        <v/>
      </c>
      <c r="X749" s="163" t="str">
        <f t="shared" si="189"/>
        <v/>
      </c>
      <c r="Y749" s="163" t="str">
        <f t="shared" si="190"/>
        <v/>
      </c>
    </row>
    <row r="750" spans="1:25">
      <c r="A750" s="164" t="str">
        <f t="shared" ca="1" si="192"/>
        <v/>
      </c>
      <c r="B750" s="44" t="str">
        <f t="shared" ca="1" si="193"/>
        <v/>
      </c>
      <c r="C750" s="31" t="str">
        <f t="shared" ca="1" si="191"/>
        <v/>
      </c>
      <c r="D750" s="32" t="str">
        <f t="shared" ca="1" si="194"/>
        <v/>
      </c>
      <c r="E750" s="71" t="str">
        <f t="shared" ca="1" si="195"/>
        <v/>
      </c>
      <c r="F750" s="31" t="str">
        <f t="shared" ca="1" si="196"/>
        <v/>
      </c>
      <c r="G750" s="32" t="str">
        <f t="shared" ca="1" si="197"/>
        <v/>
      </c>
      <c r="H750" s="4" t="str">
        <f t="shared" ca="1" si="198"/>
        <v/>
      </c>
      <c r="I750" s="31" t="str">
        <f t="shared" ca="1" si="199"/>
        <v/>
      </c>
      <c r="J750" s="32" t="str">
        <f t="shared" ca="1" si="200"/>
        <v/>
      </c>
      <c r="K750" s="71" t="str">
        <f t="shared" ca="1" si="201"/>
        <v/>
      </c>
      <c r="L750" s="31" t="str">
        <f t="shared" ca="1" si="202"/>
        <v/>
      </c>
      <c r="M750" s="32" t="str">
        <f t="shared" ca="1" si="203"/>
        <v/>
      </c>
      <c r="N750" s="77" t="str">
        <f t="shared" ca="1" si="204"/>
        <v/>
      </c>
      <c r="X750" s="163" t="str">
        <f t="shared" si="189"/>
        <v/>
      </c>
      <c r="Y750" s="163" t="str">
        <f t="shared" si="190"/>
        <v/>
      </c>
    </row>
    <row r="751" spans="1:25">
      <c r="A751" s="164" t="str">
        <f t="shared" ca="1" si="192"/>
        <v/>
      </c>
      <c r="B751" s="44" t="str">
        <f t="shared" ca="1" si="193"/>
        <v/>
      </c>
      <c r="C751" s="31" t="str">
        <f t="shared" ca="1" si="191"/>
        <v/>
      </c>
      <c r="D751" s="32" t="str">
        <f t="shared" ca="1" si="194"/>
        <v/>
      </c>
      <c r="E751" s="71" t="str">
        <f t="shared" ca="1" si="195"/>
        <v/>
      </c>
      <c r="F751" s="31" t="str">
        <f t="shared" ca="1" si="196"/>
        <v/>
      </c>
      <c r="G751" s="32" t="str">
        <f t="shared" ca="1" si="197"/>
        <v/>
      </c>
      <c r="H751" s="4" t="str">
        <f t="shared" ca="1" si="198"/>
        <v/>
      </c>
      <c r="I751" s="31" t="str">
        <f t="shared" ca="1" si="199"/>
        <v/>
      </c>
      <c r="J751" s="32" t="str">
        <f t="shared" ca="1" si="200"/>
        <v/>
      </c>
      <c r="K751" s="71" t="str">
        <f t="shared" ca="1" si="201"/>
        <v/>
      </c>
      <c r="L751" s="31" t="str">
        <f t="shared" ca="1" si="202"/>
        <v/>
      </c>
      <c r="M751" s="32" t="str">
        <f t="shared" ca="1" si="203"/>
        <v/>
      </c>
      <c r="N751" s="77" t="str">
        <f t="shared" ca="1" si="204"/>
        <v/>
      </c>
      <c r="X751" s="163" t="str">
        <f t="shared" si="189"/>
        <v/>
      </c>
      <c r="Y751" s="163" t="str">
        <f t="shared" si="190"/>
        <v/>
      </c>
    </row>
    <row r="752" spans="1:25">
      <c r="A752" s="164" t="str">
        <f t="shared" ca="1" si="192"/>
        <v/>
      </c>
      <c r="B752" s="44" t="str">
        <f t="shared" ca="1" si="193"/>
        <v/>
      </c>
      <c r="C752" s="31" t="str">
        <f t="shared" ca="1" si="191"/>
        <v/>
      </c>
      <c r="D752" s="32" t="str">
        <f t="shared" ca="1" si="194"/>
        <v/>
      </c>
      <c r="E752" s="71" t="str">
        <f t="shared" ca="1" si="195"/>
        <v/>
      </c>
      <c r="F752" s="31" t="str">
        <f t="shared" ca="1" si="196"/>
        <v/>
      </c>
      <c r="G752" s="32" t="str">
        <f t="shared" ca="1" si="197"/>
        <v/>
      </c>
      <c r="H752" s="4" t="str">
        <f t="shared" ca="1" si="198"/>
        <v/>
      </c>
      <c r="I752" s="31" t="str">
        <f t="shared" ca="1" si="199"/>
        <v/>
      </c>
      <c r="J752" s="32" t="str">
        <f t="shared" ca="1" si="200"/>
        <v/>
      </c>
      <c r="K752" s="71" t="str">
        <f t="shared" ca="1" si="201"/>
        <v/>
      </c>
      <c r="L752" s="31" t="str">
        <f t="shared" ca="1" si="202"/>
        <v/>
      </c>
      <c r="M752" s="32" t="str">
        <f t="shared" ca="1" si="203"/>
        <v/>
      </c>
      <c r="N752" s="77" t="str">
        <f t="shared" ca="1" si="204"/>
        <v/>
      </c>
      <c r="X752" s="163" t="str">
        <f t="shared" si="189"/>
        <v/>
      </c>
      <c r="Y752" s="163" t="str">
        <f t="shared" si="190"/>
        <v/>
      </c>
    </row>
    <row r="753" spans="1:25">
      <c r="A753" s="164" t="str">
        <f t="shared" ca="1" si="192"/>
        <v/>
      </c>
      <c r="B753" s="44" t="str">
        <f t="shared" ca="1" si="193"/>
        <v/>
      </c>
      <c r="C753" s="31" t="str">
        <f t="shared" ca="1" si="191"/>
        <v/>
      </c>
      <c r="D753" s="32" t="str">
        <f t="shared" ca="1" si="194"/>
        <v/>
      </c>
      <c r="E753" s="71" t="str">
        <f t="shared" ca="1" si="195"/>
        <v/>
      </c>
      <c r="F753" s="31" t="str">
        <f t="shared" ca="1" si="196"/>
        <v/>
      </c>
      <c r="G753" s="32" t="str">
        <f t="shared" ca="1" si="197"/>
        <v/>
      </c>
      <c r="H753" s="4" t="str">
        <f t="shared" ca="1" si="198"/>
        <v/>
      </c>
      <c r="I753" s="31" t="str">
        <f t="shared" ca="1" si="199"/>
        <v/>
      </c>
      <c r="J753" s="32" t="str">
        <f t="shared" ca="1" si="200"/>
        <v/>
      </c>
      <c r="K753" s="71" t="str">
        <f t="shared" ca="1" si="201"/>
        <v/>
      </c>
      <c r="L753" s="31" t="str">
        <f t="shared" ca="1" si="202"/>
        <v/>
      </c>
      <c r="M753" s="32" t="str">
        <f t="shared" ca="1" si="203"/>
        <v/>
      </c>
      <c r="N753" s="77" t="str">
        <f t="shared" ca="1" si="204"/>
        <v/>
      </c>
      <c r="X753" s="163" t="str">
        <f t="shared" si="189"/>
        <v/>
      </c>
      <c r="Y753" s="163" t="str">
        <f t="shared" si="190"/>
        <v/>
      </c>
    </row>
    <row r="754" spans="1:25">
      <c r="A754" s="164" t="str">
        <f t="shared" ca="1" si="192"/>
        <v/>
      </c>
      <c r="B754" s="44" t="str">
        <f t="shared" ca="1" si="193"/>
        <v/>
      </c>
      <c r="C754" s="31" t="str">
        <f t="shared" ca="1" si="191"/>
        <v/>
      </c>
      <c r="D754" s="32" t="str">
        <f t="shared" ca="1" si="194"/>
        <v/>
      </c>
      <c r="E754" s="71" t="str">
        <f t="shared" ca="1" si="195"/>
        <v/>
      </c>
      <c r="F754" s="31" t="str">
        <f t="shared" ca="1" si="196"/>
        <v/>
      </c>
      <c r="G754" s="32" t="str">
        <f t="shared" ca="1" si="197"/>
        <v/>
      </c>
      <c r="H754" s="4" t="str">
        <f t="shared" ca="1" si="198"/>
        <v/>
      </c>
      <c r="I754" s="31" t="str">
        <f t="shared" ca="1" si="199"/>
        <v/>
      </c>
      <c r="J754" s="32" t="str">
        <f t="shared" ca="1" si="200"/>
        <v/>
      </c>
      <c r="K754" s="71" t="str">
        <f t="shared" ca="1" si="201"/>
        <v/>
      </c>
      <c r="L754" s="31" t="str">
        <f t="shared" ca="1" si="202"/>
        <v/>
      </c>
      <c r="M754" s="32" t="str">
        <f t="shared" ca="1" si="203"/>
        <v/>
      </c>
      <c r="N754" s="77" t="str">
        <f t="shared" ca="1" si="204"/>
        <v/>
      </c>
      <c r="X754" s="163" t="str">
        <f t="shared" si="189"/>
        <v/>
      </c>
      <c r="Y754" s="163" t="str">
        <f t="shared" si="190"/>
        <v/>
      </c>
    </row>
    <row r="755" spans="1:25">
      <c r="A755" s="164" t="str">
        <f t="shared" ca="1" si="192"/>
        <v/>
      </c>
      <c r="B755" s="44" t="str">
        <f t="shared" ca="1" si="193"/>
        <v/>
      </c>
      <c r="C755" s="31" t="str">
        <f t="shared" ca="1" si="191"/>
        <v/>
      </c>
      <c r="D755" s="32" t="str">
        <f t="shared" ca="1" si="194"/>
        <v/>
      </c>
      <c r="E755" s="71" t="str">
        <f t="shared" ca="1" si="195"/>
        <v/>
      </c>
      <c r="F755" s="31" t="str">
        <f t="shared" ca="1" si="196"/>
        <v/>
      </c>
      <c r="G755" s="32" t="str">
        <f t="shared" ca="1" si="197"/>
        <v/>
      </c>
      <c r="H755" s="4" t="str">
        <f t="shared" ca="1" si="198"/>
        <v/>
      </c>
      <c r="I755" s="31" t="str">
        <f t="shared" ca="1" si="199"/>
        <v/>
      </c>
      <c r="J755" s="32" t="str">
        <f t="shared" ca="1" si="200"/>
        <v/>
      </c>
      <c r="K755" s="71" t="str">
        <f t="shared" ca="1" si="201"/>
        <v/>
      </c>
      <c r="L755" s="31" t="str">
        <f t="shared" ca="1" si="202"/>
        <v/>
      </c>
      <c r="M755" s="32" t="str">
        <f t="shared" ca="1" si="203"/>
        <v/>
      </c>
      <c r="N755" s="77" t="str">
        <f t="shared" ca="1" si="204"/>
        <v/>
      </c>
      <c r="X755" s="163" t="str">
        <f t="shared" si="189"/>
        <v/>
      </c>
      <c r="Y755" s="163" t="str">
        <f t="shared" si="190"/>
        <v/>
      </c>
    </row>
    <row r="756" spans="1:25">
      <c r="A756" s="164" t="str">
        <f t="shared" ca="1" si="192"/>
        <v/>
      </c>
      <c r="B756" s="44" t="str">
        <f t="shared" ca="1" si="193"/>
        <v/>
      </c>
      <c r="C756" s="31" t="str">
        <f t="shared" ca="1" si="191"/>
        <v/>
      </c>
      <c r="D756" s="32" t="str">
        <f t="shared" ca="1" si="194"/>
        <v/>
      </c>
      <c r="E756" s="71" t="str">
        <f t="shared" ca="1" si="195"/>
        <v/>
      </c>
      <c r="F756" s="31" t="str">
        <f t="shared" ca="1" si="196"/>
        <v/>
      </c>
      <c r="G756" s="32" t="str">
        <f t="shared" ca="1" si="197"/>
        <v/>
      </c>
      <c r="H756" s="4" t="str">
        <f t="shared" ca="1" si="198"/>
        <v/>
      </c>
      <c r="I756" s="31" t="str">
        <f t="shared" ca="1" si="199"/>
        <v/>
      </c>
      <c r="J756" s="32" t="str">
        <f t="shared" ca="1" si="200"/>
        <v/>
      </c>
      <c r="K756" s="71" t="str">
        <f t="shared" ca="1" si="201"/>
        <v/>
      </c>
      <c r="L756" s="31" t="str">
        <f t="shared" ca="1" si="202"/>
        <v/>
      </c>
      <c r="M756" s="32" t="str">
        <f t="shared" ca="1" si="203"/>
        <v/>
      </c>
      <c r="N756" s="77" t="str">
        <f t="shared" ca="1" si="204"/>
        <v/>
      </c>
      <c r="X756" s="163" t="str">
        <f t="shared" si="189"/>
        <v/>
      </c>
      <c r="Y756" s="163" t="str">
        <f t="shared" si="190"/>
        <v/>
      </c>
    </row>
    <row r="757" spans="1:25">
      <c r="A757" s="164" t="str">
        <f t="shared" ca="1" si="192"/>
        <v/>
      </c>
      <c r="B757" s="44" t="str">
        <f t="shared" ca="1" si="193"/>
        <v/>
      </c>
      <c r="C757" s="31" t="str">
        <f t="shared" ca="1" si="191"/>
        <v/>
      </c>
      <c r="D757" s="32" t="str">
        <f t="shared" ca="1" si="194"/>
        <v/>
      </c>
      <c r="E757" s="71" t="str">
        <f t="shared" ca="1" si="195"/>
        <v/>
      </c>
      <c r="F757" s="31" t="str">
        <f t="shared" ca="1" si="196"/>
        <v/>
      </c>
      <c r="G757" s="32" t="str">
        <f t="shared" ca="1" si="197"/>
        <v/>
      </c>
      <c r="H757" s="4" t="str">
        <f t="shared" ca="1" si="198"/>
        <v/>
      </c>
      <c r="I757" s="31" t="str">
        <f t="shared" ca="1" si="199"/>
        <v/>
      </c>
      <c r="J757" s="32" t="str">
        <f t="shared" ca="1" si="200"/>
        <v/>
      </c>
      <c r="K757" s="71" t="str">
        <f t="shared" ca="1" si="201"/>
        <v/>
      </c>
      <c r="L757" s="31" t="str">
        <f t="shared" ca="1" si="202"/>
        <v/>
      </c>
      <c r="M757" s="32" t="str">
        <f t="shared" ca="1" si="203"/>
        <v/>
      </c>
      <c r="N757" s="77" t="str">
        <f t="shared" ca="1" si="204"/>
        <v/>
      </c>
      <c r="X757" s="163" t="str">
        <f t="shared" si="189"/>
        <v/>
      </c>
      <c r="Y757" s="163" t="str">
        <f t="shared" si="190"/>
        <v/>
      </c>
    </row>
    <row r="758" spans="1:25">
      <c r="A758" s="164" t="str">
        <f t="shared" ca="1" si="192"/>
        <v/>
      </c>
      <c r="B758" s="44" t="str">
        <f t="shared" ca="1" si="193"/>
        <v/>
      </c>
      <c r="C758" s="31" t="str">
        <f t="shared" ca="1" si="191"/>
        <v/>
      </c>
      <c r="D758" s="32" t="str">
        <f t="shared" ca="1" si="194"/>
        <v/>
      </c>
      <c r="E758" s="71" t="str">
        <f t="shared" ca="1" si="195"/>
        <v/>
      </c>
      <c r="F758" s="31" t="str">
        <f t="shared" ca="1" si="196"/>
        <v/>
      </c>
      <c r="G758" s="32" t="str">
        <f t="shared" ca="1" si="197"/>
        <v/>
      </c>
      <c r="H758" s="4" t="str">
        <f t="shared" ca="1" si="198"/>
        <v/>
      </c>
      <c r="I758" s="31" t="str">
        <f t="shared" ca="1" si="199"/>
        <v/>
      </c>
      <c r="J758" s="32" t="str">
        <f t="shared" ca="1" si="200"/>
        <v/>
      </c>
      <c r="K758" s="71" t="str">
        <f t="shared" ca="1" si="201"/>
        <v/>
      </c>
      <c r="L758" s="31" t="str">
        <f t="shared" ca="1" si="202"/>
        <v/>
      </c>
      <c r="M758" s="32" t="str">
        <f t="shared" ca="1" si="203"/>
        <v/>
      </c>
      <c r="N758" s="77" t="str">
        <f t="shared" ca="1" si="204"/>
        <v/>
      </c>
      <c r="X758" s="163" t="str">
        <f t="shared" si="189"/>
        <v/>
      </c>
      <c r="Y758" s="163" t="str">
        <f t="shared" si="190"/>
        <v/>
      </c>
    </row>
    <row r="759" spans="1:25">
      <c r="A759" s="164" t="str">
        <f t="shared" ca="1" si="192"/>
        <v/>
      </c>
      <c r="B759" s="44" t="str">
        <f t="shared" ca="1" si="193"/>
        <v/>
      </c>
      <c r="C759" s="31" t="str">
        <f t="shared" ca="1" si="191"/>
        <v/>
      </c>
      <c r="D759" s="32" t="str">
        <f t="shared" ca="1" si="194"/>
        <v/>
      </c>
      <c r="E759" s="71" t="str">
        <f t="shared" ca="1" si="195"/>
        <v/>
      </c>
      <c r="F759" s="31" t="str">
        <f t="shared" ca="1" si="196"/>
        <v/>
      </c>
      <c r="G759" s="32" t="str">
        <f t="shared" ca="1" si="197"/>
        <v/>
      </c>
      <c r="H759" s="4" t="str">
        <f t="shared" ca="1" si="198"/>
        <v/>
      </c>
      <c r="I759" s="31" t="str">
        <f t="shared" ca="1" si="199"/>
        <v/>
      </c>
      <c r="J759" s="32" t="str">
        <f t="shared" ca="1" si="200"/>
        <v/>
      </c>
      <c r="K759" s="71" t="str">
        <f t="shared" ca="1" si="201"/>
        <v/>
      </c>
      <c r="L759" s="31" t="str">
        <f t="shared" ca="1" si="202"/>
        <v/>
      </c>
      <c r="M759" s="32" t="str">
        <f t="shared" ca="1" si="203"/>
        <v/>
      </c>
      <c r="N759" s="77" t="str">
        <f t="shared" ca="1" si="204"/>
        <v/>
      </c>
      <c r="X759" s="163" t="str">
        <f t="shared" si="189"/>
        <v/>
      </c>
      <c r="Y759" s="163" t="str">
        <f t="shared" si="190"/>
        <v/>
      </c>
    </row>
    <row r="760" spans="1:25">
      <c r="A760" s="164" t="str">
        <f t="shared" ca="1" si="192"/>
        <v/>
      </c>
      <c r="B760" s="44" t="str">
        <f t="shared" ca="1" si="193"/>
        <v/>
      </c>
      <c r="C760" s="31" t="str">
        <f t="shared" ca="1" si="191"/>
        <v/>
      </c>
      <c r="D760" s="32" t="str">
        <f t="shared" ca="1" si="194"/>
        <v/>
      </c>
      <c r="E760" s="71" t="str">
        <f t="shared" ca="1" si="195"/>
        <v/>
      </c>
      <c r="F760" s="31" t="str">
        <f t="shared" ca="1" si="196"/>
        <v/>
      </c>
      <c r="G760" s="32" t="str">
        <f t="shared" ca="1" si="197"/>
        <v/>
      </c>
      <c r="H760" s="4" t="str">
        <f t="shared" ca="1" si="198"/>
        <v/>
      </c>
      <c r="I760" s="31" t="str">
        <f t="shared" ca="1" si="199"/>
        <v/>
      </c>
      <c r="J760" s="32" t="str">
        <f t="shared" ca="1" si="200"/>
        <v/>
      </c>
      <c r="K760" s="71" t="str">
        <f t="shared" ca="1" si="201"/>
        <v/>
      </c>
      <c r="L760" s="31" t="str">
        <f t="shared" ca="1" si="202"/>
        <v/>
      </c>
      <c r="M760" s="32" t="str">
        <f t="shared" ca="1" si="203"/>
        <v/>
      </c>
      <c r="N760" s="77" t="str">
        <f t="shared" ca="1" si="204"/>
        <v/>
      </c>
      <c r="X760" s="163" t="str">
        <f t="shared" si="189"/>
        <v/>
      </c>
      <c r="Y760" s="163" t="str">
        <f t="shared" si="190"/>
        <v/>
      </c>
    </row>
    <row r="761" spans="1:25">
      <c r="A761" s="164" t="str">
        <f t="shared" ca="1" si="192"/>
        <v/>
      </c>
      <c r="B761" s="44" t="str">
        <f t="shared" ca="1" si="193"/>
        <v/>
      </c>
      <c r="C761" s="31" t="str">
        <f t="shared" ca="1" si="191"/>
        <v/>
      </c>
      <c r="D761" s="32" t="str">
        <f t="shared" ca="1" si="194"/>
        <v/>
      </c>
      <c r="E761" s="71" t="str">
        <f t="shared" ca="1" si="195"/>
        <v/>
      </c>
      <c r="F761" s="31" t="str">
        <f t="shared" ca="1" si="196"/>
        <v/>
      </c>
      <c r="G761" s="32" t="str">
        <f t="shared" ca="1" si="197"/>
        <v/>
      </c>
      <c r="H761" s="4" t="str">
        <f t="shared" ca="1" si="198"/>
        <v/>
      </c>
      <c r="I761" s="31" t="str">
        <f t="shared" ca="1" si="199"/>
        <v/>
      </c>
      <c r="J761" s="32" t="str">
        <f t="shared" ca="1" si="200"/>
        <v/>
      </c>
      <c r="K761" s="71" t="str">
        <f t="shared" ca="1" si="201"/>
        <v/>
      </c>
      <c r="L761" s="31" t="str">
        <f t="shared" ca="1" si="202"/>
        <v/>
      </c>
      <c r="M761" s="32" t="str">
        <f t="shared" ca="1" si="203"/>
        <v/>
      </c>
      <c r="N761" s="77" t="str">
        <f t="shared" ca="1" si="204"/>
        <v/>
      </c>
      <c r="X761" s="163" t="str">
        <f t="shared" si="189"/>
        <v/>
      </c>
      <c r="Y761" s="163" t="str">
        <f t="shared" si="190"/>
        <v/>
      </c>
    </row>
    <row r="762" spans="1:25">
      <c r="A762" s="164" t="str">
        <f t="shared" ca="1" si="192"/>
        <v/>
      </c>
      <c r="B762" s="44" t="str">
        <f t="shared" ca="1" si="193"/>
        <v/>
      </c>
      <c r="C762" s="31" t="str">
        <f t="shared" ca="1" si="191"/>
        <v/>
      </c>
      <c r="D762" s="32" t="str">
        <f t="shared" ca="1" si="194"/>
        <v/>
      </c>
      <c r="E762" s="71" t="str">
        <f t="shared" ca="1" si="195"/>
        <v/>
      </c>
      <c r="F762" s="31" t="str">
        <f t="shared" ca="1" si="196"/>
        <v/>
      </c>
      <c r="G762" s="32" t="str">
        <f t="shared" ca="1" si="197"/>
        <v/>
      </c>
      <c r="H762" s="4" t="str">
        <f t="shared" ca="1" si="198"/>
        <v/>
      </c>
      <c r="I762" s="31" t="str">
        <f t="shared" ca="1" si="199"/>
        <v/>
      </c>
      <c r="J762" s="32" t="str">
        <f t="shared" ca="1" si="200"/>
        <v/>
      </c>
      <c r="K762" s="71" t="str">
        <f t="shared" ca="1" si="201"/>
        <v/>
      </c>
      <c r="L762" s="31" t="str">
        <f t="shared" ca="1" si="202"/>
        <v/>
      </c>
      <c r="M762" s="32" t="str">
        <f t="shared" ca="1" si="203"/>
        <v/>
      </c>
      <c r="N762" s="77" t="str">
        <f t="shared" ca="1" si="204"/>
        <v/>
      </c>
      <c r="X762" s="163" t="str">
        <f t="shared" si="189"/>
        <v/>
      </c>
      <c r="Y762" s="163" t="str">
        <f t="shared" si="190"/>
        <v/>
      </c>
    </row>
    <row r="763" spans="1:25">
      <c r="A763" s="164" t="str">
        <f t="shared" ca="1" si="192"/>
        <v/>
      </c>
      <c r="B763" s="44" t="str">
        <f t="shared" ca="1" si="193"/>
        <v/>
      </c>
      <c r="C763" s="31" t="str">
        <f t="shared" ca="1" si="191"/>
        <v/>
      </c>
      <c r="D763" s="32" t="str">
        <f t="shared" ca="1" si="194"/>
        <v/>
      </c>
      <c r="E763" s="71" t="str">
        <f t="shared" ca="1" si="195"/>
        <v/>
      </c>
      <c r="F763" s="31" t="str">
        <f t="shared" ca="1" si="196"/>
        <v/>
      </c>
      <c r="G763" s="32" t="str">
        <f t="shared" ca="1" si="197"/>
        <v/>
      </c>
      <c r="H763" s="4" t="str">
        <f t="shared" ca="1" si="198"/>
        <v/>
      </c>
      <c r="I763" s="31" t="str">
        <f t="shared" ca="1" si="199"/>
        <v/>
      </c>
      <c r="J763" s="32" t="str">
        <f t="shared" ca="1" si="200"/>
        <v/>
      </c>
      <c r="K763" s="71" t="str">
        <f t="shared" ca="1" si="201"/>
        <v/>
      </c>
      <c r="L763" s="31" t="str">
        <f t="shared" ca="1" si="202"/>
        <v/>
      </c>
      <c r="M763" s="32" t="str">
        <f t="shared" ca="1" si="203"/>
        <v/>
      </c>
      <c r="N763" s="77" t="str">
        <f t="shared" ca="1" si="204"/>
        <v/>
      </c>
      <c r="X763" s="163" t="str">
        <f t="shared" si="189"/>
        <v/>
      </c>
      <c r="Y763" s="163" t="str">
        <f t="shared" si="190"/>
        <v/>
      </c>
    </row>
    <row r="764" spans="1:25">
      <c r="A764" s="164" t="str">
        <f t="shared" ca="1" si="192"/>
        <v/>
      </c>
      <c r="B764" s="44" t="str">
        <f t="shared" ca="1" si="193"/>
        <v/>
      </c>
      <c r="C764" s="31" t="str">
        <f t="shared" ca="1" si="191"/>
        <v/>
      </c>
      <c r="D764" s="32" t="str">
        <f t="shared" ca="1" si="194"/>
        <v/>
      </c>
      <c r="E764" s="71" t="str">
        <f t="shared" ca="1" si="195"/>
        <v/>
      </c>
      <c r="F764" s="31" t="str">
        <f t="shared" ca="1" si="196"/>
        <v/>
      </c>
      <c r="G764" s="32" t="str">
        <f t="shared" ca="1" si="197"/>
        <v/>
      </c>
      <c r="H764" s="4" t="str">
        <f t="shared" ca="1" si="198"/>
        <v/>
      </c>
      <c r="I764" s="31" t="str">
        <f t="shared" ca="1" si="199"/>
        <v/>
      </c>
      <c r="J764" s="32" t="str">
        <f t="shared" ca="1" si="200"/>
        <v/>
      </c>
      <c r="K764" s="71" t="str">
        <f t="shared" ca="1" si="201"/>
        <v/>
      </c>
      <c r="L764" s="31" t="str">
        <f t="shared" ca="1" si="202"/>
        <v/>
      </c>
      <c r="M764" s="32" t="str">
        <f t="shared" ca="1" si="203"/>
        <v/>
      </c>
      <c r="N764" s="77" t="str">
        <f t="shared" ca="1" si="204"/>
        <v/>
      </c>
      <c r="X764" s="163" t="str">
        <f t="shared" si="189"/>
        <v/>
      </c>
      <c r="Y764" s="163" t="str">
        <f t="shared" si="190"/>
        <v/>
      </c>
    </row>
    <row r="765" spans="1:25">
      <c r="A765" s="164" t="str">
        <f t="shared" ca="1" si="192"/>
        <v/>
      </c>
      <c r="B765" s="44" t="str">
        <f t="shared" ca="1" si="193"/>
        <v/>
      </c>
      <c r="C765" s="31" t="str">
        <f t="shared" ca="1" si="191"/>
        <v/>
      </c>
      <c r="D765" s="32" t="str">
        <f t="shared" ca="1" si="194"/>
        <v/>
      </c>
      <c r="E765" s="71" t="str">
        <f t="shared" ca="1" si="195"/>
        <v/>
      </c>
      <c r="F765" s="31" t="str">
        <f t="shared" ca="1" si="196"/>
        <v/>
      </c>
      <c r="G765" s="32" t="str">
        <f t="shared" ca="1" si="197"/>
        <v/>
      </c>
      <c r="H765" s="4" t="str">
        <f t="shared" ca="1" si="198"/>
        <v/>
      </c>
      <c r="I765" s="31" t="str">
        <f t="shared" ca="1" si="199"/>
        <v/>
      </c>
      <c r="J765" s="32" t="str">
        <f t="shared" ca="1" si="200"/>
        <v/>
      </c>
      <c r="K765" s="71" t="str">
        <f t="shared" ca="1" si="201"/>
        <v/>
      </c>
      <c r="L765" s="31" t="str">
        <f t="shared" ca="1" si="202"/>
        <v/>
      </c>
      <c r="M765" s="32" t="str">
        <f t="shared" ca="1" si="203"/>
        <v/>
      </c>
      <c r="N765" s="77" t="str">
        <f t="shared" ca="1" si="204"/>
        <v/>
      </c>
      <c r="X765" s="163" t="str">
        <f t="shared" si="189"/>
        <v/>
      </c>
      <c r="Y765" s="163" t="str">
        <f t="shared" si="190"/>
        <v/>
      </c>
    </row>
    <row r="766" spans="1:25">
      <c r="A766" s="164" t="str">
        <f t="shared" ca="1" si="192"/>
        <v/>
      </c>
      <c r="B766" s="44" t="str">
        <f t="shared" ca="1" si="193"/>
        <v/>
      </c>
      <c r="C766" s="31" t="str">
        <f t="shared" ca="1" si="191"/>
        <v/>
      </c>
      <c r="D766" s="32" t="str">
        <f t="shared" ca="1" si="194"/>
        <v/>
      </c>
      <c r="E766" s="71" t="str">
        <f t="shared" ca="1" si="195"/>
        <v/>
      </c>
      <c r="F766" s="31" t="str">
        <f t="shared" ca="1" si="196"/>
        <v/>
      </c>
      <c r="G766" s="32" t="str">
        <f t="shared" ca="1" si="197"/>
        <v/>
      </c>
      <c r="H766" s="4" t="str">
        <f t="shared" ca="1" si="198"/>
        <v/>
      </c>
      <c r="I766" s="31" t="str">
        <f t="shared" ca="1" si="199"/>
        <v/>
      </c>
      <c r="J766" s="32" t="str">
        <f t="shared" ca="1" si="200"/>
        <v/>
      </c>
      <c r="K766" s="71" t="str">
        <f t="shared" ca="1" si="201"/>
        <v/>
      </c>
      <c r="L766" s="31" t="str">
        <f t="shared" ca="1" si="202"/>
        <v/>
      </c>
      <c r="M766" s="32" t="str">
        <f t="shared" ca="1" si="203"/>
        <v/>
      </c>
      <c r="N766" s="77" t="str">
        <f t="shared" ca="1" si="204"/>
        <v/>
      </c>
      <c r="X766" s="163" t="str">
        <f t="shared" si="189"/>
        <v/>
      </c>
      <c r="Y766" s="163" t="str">
        <f t="shared" si="190"/>
        <v/>
      </c>
    </row>
    <row r="767" spans="1:25">
      <c r="A767" s="164" t="str">
        <f t="shared" ca="1" si="192"/>
        <v/>
      </c>
      <c r="B767" s="44" t="str">
        <f t="shared" ca="1" si="193"/>
        <v/>
      </c>
      <c r="C767" s="31" t="str">
        <f t="shared" ca="1" si="191"/>
        <v/>
      </c>
      <c r="D767" s="32" t="str">
        <f t="shared" ca="1" si="194"/>
        <v/>
      </c>
      <c r="E767" s="71" t="str">
        <f t="shared" ca="1" si="195"/>
        <v/>
      </c>
      <c r="F767" s="31" t="str">
        <f t="shared" ca="1" si="196"/>
        <v/>
      </c>
      <c r="G767" s="32" t="str">
        <f t="shared" ca="1" si="197"/>
        <v/>
      </c>
      <c r="H767" s="4" t="str">
        <f t="shared" ca="1" si="198"/>
        <v/>
      </c>
      <c r="I767" s="31" t="str">
        <f t="shared" ca="1" si="199"/>
        <v/>
      </c>
      <c r="J767" s="32" t="str">
        <f t="shared" ca="1" si="200"/>
        <v/>
      </c>
      <c r="K767" s="71" t="str">
        <f t="shared" ca="1" si="201"/>
        <v/>
      </c>
      <c r="L767" s="31" t="str">
        <f t="shared" ca="1" si="202"/>
        <v/>
      </c>
      <c r="M767" s="32" t="str">
        <f t="shared" ca="1" si="203"/>
        <v/>
      </c>
      <c r="N767" s="77" t="str">
        <f t="shared" ca="1" si="204"/>
        <v/>
      </c>
      <c r="X767" s="163" t="str">
        <f t="shared" si="189"/>
        <v/>
      </c>
      <c r="Y767" s="163" t="str">
        <f t="shared" si="190"/>
        <v/>
      </c>
    </row>
    <row r="768" spans="1:25">
      <c r="A768" s="164" t="str">
        <f t="shared" ca="1" si="192"/>
        <v/>
      </c>
      <c r="B768" s="44" t="str">
        <f t="shared" ca="1" si="193"/>
        <v/>
      </c>
      <c r="C768" s="31" t="str">
        <f t="shared" ca="1" si="191"/>
        <v/>
      </c>
      <c r="D768" s="32" t="str">
        <f t="shared" ca="1" si="194"/>
        <v/>
      </c>
      <c r="E768" s="71" t="str">
        <f t="shared" ca="1" si="195"/>
        <v/>
      </c>
      <c r="F768" s="31" t="str">
        <f t="shared" ca="1" si="196"/>
        <v/>
      </c>
      <c r="G768" s="32" t="str">
        <f t="shared" ca="1" si="197"/>
        <v/>
      </c>
      <c r="H768" s="4" t="str">
        <f t="shared" ca="1" si="198"/>
        <v/>
      </c>
      <c r="I768" s="31" t="str">
        <f t="shared" ca="1" si="199"/>
        <v/>
      </c>
      <c r="J768" s="32" t="str">
        <f t="shared" ca="1" si="200"/>
        <v/>
      </c>
      <c r="K768" s="71" t="str">
        <f t="shared" ca="1" si="201"/>
        <v/>
      </c>
      <c r="L768" s="31" t="str">
        <f t="shared" ca="1" si="202"/>
        <v/>
      </c>
      <c r="M768" s="32" t="str">
        <f t="shared" ca="1" si="203"/>
        <v/>
      </c>
      <c r="N768" s="77" t="str">
        <f t="shared" ca="1" si="204"/>
        <v/>
      </c>
      <c r="X768" s="163" t="str">
        <f t="shared" si="189"/>
        <v/>
      </c>
      <c r="Y768" s="163" t="str">
        <f t="shared" si="190"/>
        <v/>
      </c>
    </row>
    <row r="769" spans="1:25">
      <c r="A769" s="164" t="str">
        <f t="shared" ca="1" si="192"/>
        <v/>
      </c>
      <c r="B769" s="44" t="str">
        <f t="shared" ca="1" si="193"/>
        <v/>
      </c>
      <c r="C769" s="31" t="str">
        <f t="shared" ca="1" si="191"/>
        <v/>
      </c>
      <c r="D769" s="32" t="str">
        <f t="shared" ca="1" si="194"/>
        <v/>
      </c>
      <c r="E769" s="71" t="str">
        <f t="shared" ca="1" si="195"/>
        <v/>
      </c>
      <c r="F769" s="31" t="str">
        <f t="shared" ca="1" si="196"/>
        <v/>
      </c>
      <c r="G769" s="32" t="str">
        <f t="shared" ca="1" si="197"/>
        <v/>
      </c>
      <c r="H769" s="4" t="str">
        <f t="shared" ca="1" si="198"/>
        <v/>
      </c>
      <c r="I769" s="31" t="str">
        <f t="shared" ca="1" si="199"/>
        <v/>
      </c>
      <c r="J769" s="32" t="str">
        <f t="shared" ca="1" si="200"/>
        <v/>
      </c>
      <c r="K769" s="71" t="str">
        <f t="shared" ca="1" si="201"/>
        <v/>
      </c>
      <c r="L769" s="31" t="str">
        <f t="shared" ca="1" si="202"/>
        <v/>
      </c>
      <c r="M769" s="32" t="str">
        <f t="shared" ca="1" si="203"/>
        <v/>
      </c>
      <c r="N769" s="77" t="str">
        <f t="shared" ca="1" si="204"/>
        <v/>
      </c>
      <c r="X769" s="163" t="str">
        <f t="shared" si="189"/>
        <v/>
      </c>
      <c r="Y769" s="163" t="str">
        <f t="shared" si="190"/>
        <v/>
      </c>
    </row>
    <row r="770" spans="1:25">
      <c r="A770" s="164" t="str">
        <f t="shared" ca="1" si="192"/>
        <v/>
      </c>
      <c r="B770" s="44" t="str">
        <f t="shared" ca="1" si="193"/>
        <v/>
      </c>
      <c r="C770" s="31" t="str">
        <f t="shared" ca="1" si="191"/>
        <v/>
      </c>
      <c r="D770" s="32" t="str">
        <f t="shared" ca="1" si="194"/>
        <v/>
      </c>
      <c r="E770" s="71" t="str">
        <f t="shared" ca="1" si="195"/>
        <v/>
      </c>
      <c r="F770" s="31" t="str">
        <f t="shared" ca="1" si="196"/>
        <v/>
      </c>
      <c r="G770" s="32" t="str">
        <f t="shared" ca="1" si="197"/>
        <v/>
      </c>
      <c r="H770" s="4" t="str">
        <f t="shared" ca="1" si="198"/>
        <v/>
      </c>
      <c r="I770" s="31" t="str">
        <f t="shared" ca="1" si="199"/>
        <v/>
      </c>
      <c r="J770" s="32" t="str">
        <f t="shared" ca="1" si="200"/>
        <v/>
      </c>
      <c r="K770" s="71" t="str">
        <f t="shared" ca="1" si="201"/>
        <v/>
      </c>
      <c r="L770" s="31" t="str">
        <f t="shared" ca="1" si="202"/>
        <v/>
      </c>
      <c r="M770" s="32" t="str">
        <f t="shared" ca="1" si="203"/>
        <v/>
      </c>
      <c r="N770" s="77" t="str">
        <f t="shared" ca="1" si="204"/>
        <v/>
      </c>
      <c r="X770" s="163" t="str">
        <f t="shared" si="189"/>
        <v/>
      </c>
      <c r="Y770" s="163" t="str">
        <f t="shared" si="190"/>
        <v/>
      </c>
    </row>
    <row r="771" spans="1:25">
      <c r="A771" s="164" t="str">
        <f t="shared" ca="1" si="192"/>
        <v/>
      </c>
      <c r="B771" s="44" t="str">
        <f t="shared" ca="1" si="193"/>
        <v/>
      </c>
      <c r="C771" s="31" t="str">
        <f t="shared" ca="1" si="191"/>
        <v/>
      </c>
      <c r="D771" s="32" t="str">
        <f t="shared" ca="1" si="194"/>
        <v/>
      </c>
      <c r="E771" s="71" t="str">
        <f t="shared" ca="1" si="195"/>
        <v/>
      </c>
      <c r="F771" s="31" t="str">
        <f t="shared" ca="1" si="196"/>
        <v/>
      </c>
      <c r="G771" s="32" t="str">
        <f t="shared" ca="1" si="197"/>
        <v/>
      </c>
      <c r="H771" s="4" t="str">
        <f t="shared" ca="1" si="198"/>
        <v/>
      </c>
      <c r="I771" s="31" t="str">
        <f t="shared" ca="1" si="199"/>
        <v/>
      </c>
      <c r="J771" s="32" t="str">
        <f t="shared" ca="1" si="200"/>
        <v/>
      </c>
      <c r="K771" s="71" t="str">
        <f t="shared" ca="1" si="201"/>
        <v/>
      </c>
      <c r="L771" s="31" t="str">
        <f t="shared" ca="1" si="202"/>
        <v/>
      </c>
      <c r="M771" s="32" t="str">
        <f t="shared" ca="1" si="203"/>
        <v/>
      </c>
      <c r="N771" s="77" t="str">
        <f t="shared" ca="1" si="204"/>
        <v/>
      </c>
      <c r="X771" s="163" t="str">
        <f t="shared" si="189"/>
        <v/>
      </c>
      <c r="Y771" s="163" t="str">
        <f t="shared" si="190"/>
        <v/>
      </c>
    </row>
    <row r="772" spans="1:25">
      <c r="A772" s="164" t="str">
        <f t="shared" ca="1" si="192"/>
        <v/>
      </c>
      <c r="B772" s="44" t="str">
        <f t="shared" ca="1" si="193"/>
        <v/>
      </c>
      <c r="C772" s="31" t="str">
        <f t="shared" ca="1" si="191"/>
        <v/>
      </c>
      <c r="D772" s="32" t="str">
        <f t="shared" ca="1" si="194"/>
        <v/>
      </c>
      <c r="E772" s="71" t="str">
        <f t="shared" ca="1" si="195"/>
        <v/>
      </c>
      <c r="F772" s="31" t="str">
        <f t="shared" ca="1" si="196"/>
        <v/>
      </c>
      <c r="G772" s="32" t="str">
        <f t="shared" ca="1" si="197"/>
        <v/>
      </c>
      <c r="H772" s="4" t="str">
        <f t="shared" ca="1" si="198"/>
        <v/>
      </c>
      <c r="I772" s="31" t="str">
        <f t="shared" ca="1" si="199"/>
        <v/>
      </c>
      <c r="J772" s="32" t="str">
        <f t="shared" ca="1" si="200"/>
        <v/>
      </c>
      <c r="K772" s="71" t="str">
        <f t="shared" ca="1" si="201"/>
        <v/>
      </c>
      <c r="L772" s="31" t="str">
        <f t="shared" ca="1" si="202"/>
        <v/>
      </c>
      <c r="M772" s="32" t="str">
        <f t="shared" ca="1" si="203"/>
        <v/>
      </c>
      <c r="N772" s="77" t="str">
        <f t="shared" ca="1" si="204"/>
        <v/>
      </c>
      <c r="X772" s="163" t="str">
        <f t="shared" ref="X772:X824" si="205">IF(COUNTIF(R:R,P772)*COUNTIF(T:T,P772)*COUNTIF(V:V,P772),P772,"")</f>
        <v/>
      </c>
      <c r="Y772" s="163" t="str">
        <f t="shared" ref="Y772:Y824" si="206">IF(X772&gt;$A$14,X772,"")</f>
        <v/>
      </c>
    </row>
    <row r="773" spans="1:25">
      <c r="A773" s="164" t="str">
        <f t="shared" ca="1" si="192"/>
        <v/>
      </c>
      <c r="B773" s="44" t="str">
        <f t="shared" ca="1" si="193"/>
        <v/>
      </c>
      <c r="C773" s="31" t="str">
        <f t="shared" ca="1" si="191"/>
        <v/>
      </c>
      <c r="D773" s="32" t="str">
        <f t="shared" ca="1" si="194"/>
        <v/>
      </c>
      <c r="E773" s="71" t="str">
        <f t="shared" ca="1" si="195"/>
        <v/>
      </c>
      <c r="F773" s="31" t="str">
        <f t="shared" ca="1" si="196"/>
        <v/>
      </c>
      <c r="G773" s="32" t="str">
        <f t="shared" ca="1" si="197"/>
        <v/>
      </c>
      <c r="H773" s="4" t="str">
        <f t="shared" ca="1" si="198"/>
        <v/>
      </c>
      <c r="I773" s="31" t="str">
        <f t="shared" ca="1" si="199"/>
        <v/>
      </c>
      <c r="J773" s="32" t="str">
        <f t="shared" ca="1" si="200"/>
        <v/>
      </c>
      <c r="K773" s="71" t="str">
        <f t="shared" ca="1" si="201"/>
        <v/>
      </c>
      <c r="L773" s="31" t="str">
        <f t="shared" ca="1" si="202"/>
        <v/>
      </c>
      <c r="M773" s="32" t="str">
        <f t="shared" ca="1" si="203"/>
        <v/>
      </c>
      <c r="N773" s="77" t="str">
        <f t="shared" ca="1" si="204"/>
        <v/>
      </c>
      <c r="X773" s="163" t="str">
        <f t="shared" si="205"/>
        <v/>
      </c>
      <c r="Y773" s="163" t="str">
        <f t="shared" si="206"/>
        <v/>
      </c>
    </row>
    <row r="774" spans="1:25">
      <c r="A774" s="164" t="str">
        <f t="shared" ca="1" si="192"/>
        <v/>
      </c>
      <c r="B774" s="44" t="str">
        <f t="shared" ca="1" si="193"/>
        <v/>
      </c>
      <c r="C774" s="31" t="str">
        <f t="shared" ca="1" si="191"/>
        <v/>
      </c>
      <c r="D774" s="32" t="str">
        <f t="shared" ca="1" si="194"/>
        <v/>
      </c>
      <c r="E774" s="71" t="str">
        <f t="shared" ca="1" si="195"/>
        <v/>
      </c>
      <c r="F774" s="31" t="str">
        <f t="shared" ca="1" si="196"/>
        <v/>
      </c>
      <c r="G774" s="32" t="str">
        <f t="shared" ca="1" si="197"/>
        <v/>
      </c>
      <c r="H774" s="4" t="str">
        <f t="shared" ca="1" si="198"/>
        <v/>
      </c>
      <c r="I774" s="31" t="str">
        <f t="shared" ca="1" si="199"/>
        <v/>
      </c>
      <c r="J774" s="32" t="str">
        <f t="shared" ca="1" si="200"/>
        <v/>
      </c>
      <c r="K774" s="71" t="str">
        <f t="shared" ca="1" si="201"/>
        <v/>
      </c>
      <c r="L774" s="31" t="str">
        <f t="shared" ca="1" si="202"/>
        <v/>
      </c>
      <c r="M774" s="32" t="str">
        <f t="shared" ca="1" si="203"/>
        <v/>
      </c>
      <c r="N774" s="77" t="str">
        <f t="shared" ca="1" si="204"/>
        <v/>
      </c>
      <c r="X774" s="163" t="str">
        <f t="shared" si="205"/>
        <v/>
      </c>
      <c r="Y774" s="163" t="str">
        <f t="shared" si="206"/>
        <v/>
      </c>
    </row>
    <row r="775" spans="1:25">
      <c r="A775" s="164" t="str">
        <f t="shared" ca="1" si="192"/>
        <v/>
      </c>
      <c r="B775" s="44" t="str">
        <f t="shared" ca="1" si="193"/>
        <v/>
      </c>
      <c r="C775" s="31" t="str">
        <f t="shared" ca="1" si="191"/>
        <v/>
      </c>
      <c r="D775" s="32" t="str">
        <f t="shared" ca="1" si="194"/>
        <v/>
      </c>
      <c r="E775" s="71" t="str">
        <f t="shared" ca="1" si="195"/>
        <v/>
      </c>
      <c r="F775" s="31" t="str">
        <f t="shared" ca="1" si="196"/>
        <v/>
      </c>
      <c r="G775" s="32" t="str">
        <f t="shared" ca="1" si="197"/>
        <v/>
      </c>
      <c r="H775" s="4" t="str">
        <f t="shared" ca="1" si="198"/>
        <v/>
      </c>
      <c r="I775" s="31" t="str">
        <f t="shared" ca="1" si="199"/>
        <v/>
      </c>
      <c r="J775" s="32" t="str">
        <f t="shared" ca="1" si="200"/>
        <v/>
      </c>
      <c r="K775" s="71" t="str">
        <f t="shared" ca="1" si="201"/>
        <v/>
      </c>
      <c r="L775" s="31" t="str">
        <f t="shared" ca="1" si="202"/>
        <v/>
      </c>
      <c r="M775" s="32" t="str">
        <f t="shared" ca="1" si="203"/>
        <v/>
      </c>
      <c r="N775" s="77" t="str">
        <f t="shared" ca="1" si="204"/>
        <v/>
      </c>
      <c r="X775" s="163" t="str">
        <f t="shared" si="205"/>
        <v/>
      </c>
      <c r="Y775" s="163" t="str">
        <f t="shared" si="206"/>
        <v/>
      </c>
    </row>
    <row r="776" spans="1:25">
      <c r="A776" s="164" t="str">
        <f t="shared" ca="1" si="192"/>
        <v/>
      </c>
      <c r="B776" s="44" t="str">
        <f t="shared" ca="1" si="193"/>
        <v/>
      </c>
      <c r="C776" s="31" t="str">
        <f t="shared" ca="1" si="191"/>
        <v/>
      </c>
      <c r="D776" s="32" t="str">
        <f t="shared" ca="1" si="194"/>
        <v/>
      </c>
      <c r="E776" s="71" t="str">
        <f t="shared" ca="1" si="195"/>
        <v/>
      </c>
      <c r="F776" s="31" t="str">
        <f t="shared" ca="1" si="196"/>
        <v/>
      </c>
      <c r="G776" s="32" t="str">
        <f t="shared" ca="1" si="197"/>
        <v/>
      </c>
      <c r="H776" s="4" t="str">
        <f t="shared" ca="1" si="198"/>
        <v/>
      </c>
      <c r="I776" s="31" t="str">
        <f t="shared" ca="1" si="199"/>
        <v/>
      </c>
      <c r="J776" s="32" t="str">
        <f t="shared" ca="1" si="200"/>
        <v/>
      </c>
      <c r="K776" s="71" t="str">
        <f t="shared" ca="1" si="201"/>
        <v/>
      </c>
      <c r="L776" s="31" t="str">
        <f t="shared" ca="1" si="202"/>
        <v/>
      </c>
      <c r="M776" s="32" t="str">
        <f t="shared" ca="1" si="203"/>
        <v/>
      </c>
      <c r="N776" s="77" t="str">
        <f t="shared" ca="1" si="204"/>
        <v/>
      </c>
      <c r="X776" s="163" t="str">
        <f t="shared" si="205"/>
        <v/>
      </c>
      <c r="Y776" s="163" t="str">
        <f t="shared" si="206"/>
        <v/>
      </c>
    </row>
    <row r="777" spans="1:25">
      <c r="A777" s="164" t="str">
        <f t="shared" ca="1" si="192"/>
        <v/>
      </c>
      <c r="B777" s="44" t="str">
        <f t="shared" ca="1" si="193"/>
        <v/>
      </c>
      <c r="C777" s="31" t="str">
        <f t="shared" ca="1" si="191"/>
        <v/>
      </c>
      <c r="D777" s="32" t="str">
        <f t="shared" ca="1" si="194"/>
        <v/>
      </c>
      <c r="E777" s="71" t="str">
        <f t="shared" ca="1" si="195"/>
        <v/>
      </c>
      <c r="F777" s="31" t="str">
        <f t="shared" ca="1" si="196"/>
        <v/>
      </c>
      <c r="G777" s="32" t="str">
        <f t="shared" ca="1" si="197"/>
        <v/>
      </c>
      <c r="H777" s="4" t="str">
        <f t="shared" ca="1" si="198"/>
        <v/>
      </c>
      <c r="I777" s="31" t="str">
        <f t="shared" ca="1" si="199"/>
        <v/>
      </c>
      <c r="J777" s="32" t="str">
        <f t="shared" ca="1" si="200"/>
        <v/>
      </c>
      <c r="K777" s="71" t="str">
        <f t="shared" ca="1" si="201"/>
        <v/>
      </c>
      <c r="L777" s="31" t="str">
        <f t="shared" ca="1" si="202"/>
        <v/>
      </c>
      <c r="M777" s="32" t="str">
        <f t="shared" ca="1" si="203"/>
        <v/>
      </c>
      <c r="N777" s="77" t="str">
        <f t="shared" ca="1" si="204"/>
        <v/>
      </c>
      <c r="X777" s="163" t="str">
        <f t="shared" si="205"/>
        <v/>
      </c>
      <c r="Y777" s="163" t="str">
        <f t="shared" si="206"/>
        <v/>
      </c>
    </row>
    <row r="778" spans="1:25">
      <c r="A778" s="164" t="str">
        <f t="shared" ca="1" si="192"/>
        <v/>
      </c>
      <c r="B778" s="44" t="str">
        <f t="shared" ca="1" si="193"/>
        <v/>
      </c>
      <c r="C778" s="31" t="str">
        <f t="shared" ca="1" si="191"/>
        <v/>
      </c>
      <c r="D778" s="32" t="str">
        <f t="shared" ca="1" si="194"/>
        <v/>
      </c>
      <c r="E778" s="71" t="str">
        <f t="shared" ca="1" si="195"/>
        <v/>
      </c>
      <c r="F778" s="31" t="str">
        <f t="shared" ca="1" si="196"/>
        <v/>
      </c>
      <c r="G778" s="32" t="str">
        <f t="shared" ca="1" si="197"/>
        <v/>
      </c>
      <c r="H778" s="4" t="str">
        <f t="shared" ca="1" si="198"/>
        <v/>
      </c>
      <c r="I778" s="31" t="str">
        <f t="shared" ca="1" si="199"/>
        <v/>
      </c>
      <c r="J778" s="32" t="str">
        <f t="shared" ca="1" si="200"/>
        <v/>
      </c>
      <c r="K778" s="71" t="str">
        <f t="shared" ca="1" si="201"/>
        <v/>
      </c>
      <c r="L778" s="31" t="str">
        <f t="shared" ca="1" si="202"/>
        <v/>
      </c>
      <c r="M778" s="32" t="str">
        <f t="shared" ca="1" si="203"/>
        <v/>
      </c>
      <c r="N778" s="77" t="str">
        <f t="shared" ca="1" si="204"/>
        <v/>
      </c>
      <c r="X778" s="163" t="str">
        <f t="shared" si="205"/>
        <v/>
      </c>
      <c r="Y778" s="163" t="str">
        <f t="shared" si="206"/>
        <v/>
      </c>
    </row>
    <row r="779" spans="1:25">
      <c r="A779" s="164" t="str">
        <f t="shared" ca="1" si="192"/>
        <v/>
      </c>
      <c r="B779" s="44" t="str">
        <f t="shared" ca="1" si="193"/>
        <v/>
      </c>
      <c r="C779" s="31" t="str">
        <f t="shared" ca="1" si="191"/>
        <v/>
      </c>
      <c r="D779" s="32" t="str">
        <f t="shared" ca="1" si="194"/>
        <v/>
      </c>
      <c r="E779" s="71" t="str">
        <f t="shared" ca="1" si="195"/>
        <v/>
      </c>
      <c r="F779" s="31" t="str">
        <f t="shared" ca="1" si="196"/>
        <v/>
      </c>
      <c r="G779" s="32" t="str">
        <f t="shared" ca="1" si="197"/>
        <v/>
      </c>
      <c r="H779" s="4" t="str">
        <f t="shared" ca="1" si="198"/>
        <v/>
      </c>
      <c r="I779" s="31" t="str">
        <f t="shared" ca="1" si="199"/>
        <v/>
      </c>
      <c r="J779" s="32" t="str">
        <f t="shared" ca="1" si="200"/>
        <v/>
      </c>
      <c r="K779" s="71" t="str">
        <f t="shared" ca="1" si="201"/>
        <v/>
      </c>
      <c r="L779" s="31" t="str">
        <f t="shared" ca="1" si="202"/>
        <v/>
      </c>
      <c r="M779" s="32" t="str">
        <f t="shared" ca="1" si="203"/>
        <v/>
      </c>
      <c r="N779" s="77" t="str">
        <f t="shared" ca="1" si="204"/>
        <v/>
      </c>
      <c r="X779" s="163" t="str">
        <f t="shared" si="205"/>
        <v/>
      </c>
      <c r="Y779" s="163" t="str">
        <f t="shared" si="206"/>
        <v/>
      </c>
    </row>
    <row r="780" spans="1:25">
      <c r="A780" s="164" t="str">
        <f t="shared" ca="1" si="192"/>
        <v/>
      </c>
      <c r="B780" s="44" t="str">
        <f t="shared" ca="1" si="193"/>
        <v/>
      </c>
      <c r="C780" s="31" t="str">
        <f t="shared" ca="1" si="191"/>
        <v/>
      </c>
      <c r="D780" s="32" t="str">
        <f t="shared" ca="1" si="194"/>
        <v/>
      </c>
      <c r="E780" s="71" t="str">
        <f t="shared" ca="1" si="195"/>
        <v/>
      </c>
      <c r="F780" s="31" t="str">
        <f t="shared" ca="1" si="196"/>
        <v/>
      </c>
      <c r="G780" s="32" t="str">
        <f t="shared" ca="1" si="197"/>
        <v/>
      </c>
      <c r="H780" s="4" t="str">
        <f t="shared" ca="1" si="198"/>
        <v/>
      </c>
      <c r="I780" s="31" t="str">
        <f t="shared" ca="1" si="199"/>
        <v/>
      </c>
      <c r="J780" s="32" t="str">
        <f t="shared" ca="1" si="200"/>
        <v/>
      </c>
      <c r="K780" s="71" t="str">
        <f t="shared" ca="1" si="201"/>
        <v/>
      </c>
      <c r="L780" s="31" t="str">
        <f t="shared" ca="1" si="202"/>
        <v/>
      </c>
      <c r="M780" s="32" t="str">
        <f t="shared" ca="1" si="203"/>
        <v/>
      </c>
      <c r="N780" s="77" t="str">
        <f t="shared" ca="1" si="204"/>
        <v/>
      </c>
      <c r="X780" s="163" t="str">
        <f t="shared" si="205"/>
        <v/>
      </c>
      <c r="Y780" s="163" t="str">
        <f t="shared" si="206"/>
        <v/>
      </c>
    </row>
    <row r="781" spans="1:25">
      <c r="A781" s="164" t="str">
        <f t="shared" ca="1" si="192"/>
        <v/>
      </c>
      <c r="B781" s="44" t="str">
        <f t="shared" ca="1" si="193"/>
        <v/>
      </c>
      <c r="C781" s="31" t="str">
        <f t="shared" ca="1" si="191"/>
        <v/>
      </c>
      <c r="D781" s="32" t="str">
        <f t="shared" ca="1" si="194"/>
        <v/>
      </c>
      <c r="E781" s="71" t="str">
        <f t="shared" ca="1" si="195"/>
        <v/>
      </c>
      <c r="F781" s="31" t="str">
        <f t="shared" ca="1" si="196"/>
        <v/>
      </c>
      <c r="G781" s="32" t="str">
        <f t="shared" ca="1" si="197"/>
        <v/>
      </c>
      <c r="H781" s="4" t="str">
        <f t="shared" ca="1" si="198"/>
        <v/>
      </c>
      <c r="I781" s="31" t="str">
        <f t="shared" ca="1" si="199"/>
        <v/>
      </c>
      <c r="J781" s="32" t="str">
        <f t="shared" ca="1" si="200"/>
        <v/>
      </c>
      <c r="K781" s="71" t="str">
        <f t="shared" ca="1" si="201"/>
        <v/>
      </c>
      <c r="L781" s="31" t="str">
        <f t="shared" ca="1" si="202"/>
        <v/>
      </c>
      <c r="M781" s="32" t="str">
        <f t="shared" ca="1" si="203"/>
        <v/>
      </c>
      <c r="N781" s="77" t="str">
        <f t="shared" ca="1" si="204"/>
        <v/>
      </c>
      <c r="X781" s="163" t="str">
        <f t="shared" si="205"/>
        <v/>
      </c>
      <c r="Y781" s="163" t="str">
        <f t="shared" si="206"/>
        <v/>
      </c>
    </row>
    <row r="782" spans="1:25">
      <c r="A782" s="164" t="str">
        <f t="shared" ca="1" si="192"/>
        <v/>
      </c>
      <c r="B782" s="44" t="str">
        <f t="shared" ca="1" si="193"/>
        <v/>
      </c>
      <c r="C782" s="31" t="str">
        <f t="shared" ca="1" si="191"/>
        <v/>
      </c>
      <c r="D782" s="32" t="str">
        <f t="shared" ca="1" si="194"/>
        <v/>
      </c>
      <c r="E782" s="71" t="str">
        <f t="shared" ca="1" si="195"/>
        <v/>
      </c>
      <c r="F782" s="31" t="str">
        <f t="shared" ca="1" si="196"/>
        <v/>
      </c>
      <c r="G782" s="32" t="str">
        <f t="shared" ca="1" si="197"/>
        <v/>
      </c>
      <c r="H782" s="4" t="str">
        <f t="shared" ca="1" si="198"/>
        <v/>
      </c>
      <c r="I782" s="31" t="str">
        <f t="shared" ca="1" si="199"/>
        <v/>
      </c>
      <c r="J782" s="32" t="str">
        <f t="shared" ca="1" si="200"/>
        <v/>
      </c>
      <c r="K782" s="71" t="str">
        <f t="shared" ca="1" si="201"/>
        <v/>
      </c>
      <c r="L782" s="31" t="str">
        <f t="shared" ca="1" si="202"/>
        <v/>
      </c>
      <c r="M782" s="32" t="str">
        <f t="shared" ca="1" si="203"/>
        <v/>
      </c>
      <c r="N782" s="77" t="str">
        <f t="shared" ca="1" si="204"/>
        <v/>
      </c>
      <c r="X782" s="163" t="str">
        <f t="shared" si="205"/>
        <v/>
      </c>
      <c r="Y782" s="163" t="str">
        <f t="shared" si="206"/>
        <v/>
      </c>
    </row>
    <row r="783" spans="1:25">
      <c r="A783" s="164" t="str">
        <f t="shared" ca="1" si="192"/>
        <v/>
      </c>
      <c r="B783" s="44" t="str">
        <f t="shared" ca="1" si="193"/>
        <v/>
      </c>
      <c r="C783" s="31" t="str">
        <f t="shared" ca="1" si="191"/>
        <v/>
      </c>
      <c r="D783" s="32" t="str">
        <f t="shared" ca="1" si="194"/>
        <v/>
      </c>
      <c r="E783" s="71" t="str">
        <f t="shared" ca="1" si="195"/>
        <v/>
      </c>
      <c r="F783" s="31" t="str">
        <f t="shared" ca="1" si="196"/>
        <v/>
      </c>
      <c r="G783" s="32" t="str">
        <f t="shared" ca="1" si="197"/>
        <v/>
      </c>
      <c r="H783" s="4" t="str">
        <f t="shared" ca="1" si="198"/>
        <v/>
      </c>
      <c r="I783" s="31" t="str">
        <f t="shared" ca="1" si="199"/>
        <v/>
      </c>
      <c r="J783" s="32" t="str">
        <f t="shared" ca="1" si="200"/>
        <v/>
      </c>
      <c r="K783" s="71" t="str">
        <f t="shared" ca="1" si="201"/>
        <v/>
      </c>
      <c r="L783" s="31" t="str">
        <f t="shared" ca="1" si="202"/>
        <v/>
      </c>
      <c r="M783" s="32" t="str">
        <f t="shared" ca="1" si="203"/>
        <v/>
      </c>
      <c r="N783" s="77" t="str">
        <f t="shared" ca="1" si="204"/>
        <v/>
      </c>
      <c r="X783" s="163" t="str">
        <f t="shared" si="205"/>
        <v/>
      </c>
      <c r="Y783" s="163" t="str">
        <f t="shared" si="206"/>
        <v/>
      </c>
    </row>
    <row r="784" spans="1:25">
      <c r="A784" s="164" t="str">
        <f t="shared" ca="1" si="192"/>
        <v/>
      </c>
      <c r="B784" s="44" t="str">
        <f t="shared" ca="1" si="193"/>
        <v/>
      </c>
      <c r="C784" s="31" t="str">
        <f t="shared" ref="C784:C820" ca="1" si="207">IF(ISERROR(B784-2),"",(B784-$B$14)/100*$B$5)</f>
        <v/>
      </c>
      <c r="D784" s="32" t="str">
        <f t="shared" ca="1" si="194"/>
        <v/>
      </c>
      <c r="E784" s="71" t="str">
        <f t="shared" ca="1" si="195"/>
        <v/>
      </c>
      <c r="F784" s="31" t="str">
        <f t="shared" ca="1" si="196"/>
        <v/>
      </c>
      <c r="G784" s="32" t="str">
        <f t="shared" ca="1" si="197"/>
        <v/>
      </c>
      <c r="H784" s="4" t="str">
        <f t="shared" ca="1" si="198"/>
        <v/>
      </c>
      <c r="I784" s="31" t="str">
        <f t="shared" ca="1" si="199"/>
        <v/>
      </c>
      <c r="J784" s="32" t="str">
        <f t="shared" ca="1" si="200"/>
        <v/>
      </c>
      <c r="K784" s="71" t="str">
        <f t="shared" ca="1" si="201"/>
        <v/>
      </c>
      <c r="L784" s="31" t="str">
        <f t="shared" ca="1" si="202"/>
        <v/>
      </c>
      <c r="M784" s="32" t="str">
        <f t="shared" ca="1" si="203"/>
        <v/>
      </c>
      <c r="N784" s="77" t="str">
        <f t="shared" ca="1" si="204"/>
        <v/>
      </c>
      <c r="X784" s="163" t="str">
        <f t="shared" si="205"/>
        <v/>
      </c>
      <c r="Y784" s="163" t="str">
        <f t="shared" si="206"/>
        <v/>
      </c>
    </row>
    <row r="785" spans="1:25">
      <c r="A785" s="164" t="str">
        <f t="shared" ca="1" si="192"/>
        <v/>
      </c>
      <c r="B785" s="44" t="str">
        <f t="shared" ca="1" si="193"/>
        <v/>
      </c>
      <c r="C785" s="31" t="str">
        <f t="shared" ca="1" si="207"/>
        <v/>
      </c>
      <c r="D785" s="32" t="str">
        <f t="shared" ca="1" si="194"/>
        <v/>
      </c>
      <c r="E785" s="71" t="str">
        <f t="shared" ca="1" si="195"/>
        <v/>
      </c>
      <c r="F785" s="31" t="str">
        <f t="shared" ca="1" si="196"/>
        <v/>
      </c>
      <c r="G785" s="32" t="str">
        <f t="shared" ca="1" si="197"/>
        <v/>
      </c>
      <c r="H785" s="4" t="str">
        <f t="shared" ca="1" si="198"/>
        <v/>
      </c>
      <c r="I785" s="31" t="str">
        <f t="shared" ca="1" si="199"/>
        <v/>
      </c>
      <c r="J785" s="32" t="str">
        <f t="shared" ca="1" si="200"/>
        <v/>
      </c>
      <c r="K785" s="71" t="str">
        <f t="shared" ca="1" si="201"/>
        <v/>
      </c>
      <c r="L785" s="31" t="str">
        <f t="shared" ca="1" si="202"/>
        <v/>
      </c>
      <c r="M785" s="32" t="str">
        <f t="shared" ca="1" si="203"/>
        <v/>
      </c>
      <c r="N785" s="77" t="str">
        <f t="shared" ca="1" si="204"/>
        <v/>
      </c>
      <c r="X785" s="163" t="str">
        <f t="shared" si="205"/>
        <v/>
      </c>
      <c r="Y785" s="163" t="str">
        <f t="shared" si="206"/>
        <v/>
      </c>
    </row>
    <row r="786" spans="1:25">
      <c r="A786" s="164" t="str">
        <f t="shared" ca="1" si="192"/>
        <v/>
      </c>
      <c r="B786" s="44" t="str">
        <f t="shared" ca="1" si="193"/>
        <v/>
      </c>
      <c r="C786" s="31" t="str">
        <f t="shared" ca="1" si="207"/>
        <v/>
      </c>
      <c r="D786" s="32" t="str">
        <f t="shared" ca="1" si="194"/>
        <v/>
      </c>
      <c r="E786" s="71" t="str">
        <f t="shared" ca="1" si="195"/>
        <v/>
      </c>
      <c r="F786" s="31" t="str">
        <f t="shared" ca="1" si="196"/>
        <v/>
      </c>
      <c r="G786" s="32" t="str">
        <f t="shared" ca="1" si="197"/>
        <v/>
      </c>
      <c r="H786" s="4" t="str">
        <f t="shared" ca="1" si="198"/>
        <v/>
      </c>
      <c r="I786" s="31" t="str">
        <f t="shared" ca="1" si="199"/>
        <v/>
      </c>
      <c r="J786" s="32" t="str">
        <f t="shared" ca="1" si="200"/>
        <v/>
      </c>
      <c r="K786" s="71" t="str">
        <f t="shared" ca="1" si="201"/>
        <v/>
      </c>
      <c r="L786" s="31" t="str">
        <f t="shared" ca="1" si="202"/>
        <v/>
      </c>
      <c r="M786" s="32" t="str">
        <f t="shared" ca="1" si="203"/>
        <v/>
      </c>
      <c r="N786" s="77" t="str">
        <f t="shared" ca="1" si="204"/>
        <v/>
      </c>
      <c r="X786" s="163" t="str">
        <f t="shared" si="205"/>
        <v/>
      </c>
      <c r="Y786" s="163" t="str">
        <f t="shared" si="206"/>
        <v/>
      </c>
    </row>
    <row r="787" spans="1:25">
      <c r="A787" s="164" t="str">
        <f t="shared" ca="1" si="192"/>
        <v/>
      </c>
      <c r="B787" s="44" t="str">
        <f t="shared" ca="1" si="193"/>
        <v/>
      </c>
      <c r="C787" s="31" t="str">
        <f t="shared" ca="1" si="207"/>
        <v/>
      </c>
      <c r="D787" s="32" t="str">
        <f t="shared" ca="1" si="194"/>
        <v/>
      </c>
      <c r="E787" s="71" t="str">
        <f t="shared" ca="1" si="195"/>
        <v/>
      </c>
      <c r="F787" s="31" t="str">
        <f t="shared" ca="1" si="196"/>
        <v/>
      </c>
      <c r="G787" s="32" t="str">
        <f t="shared" ca="1" si="197"/>
        <v/>
      </c>
      <c r="H787" s="4" t="str">
        <f t="shared" ca="1" si="198"/>
        <v/>
      </c>
      <c r="I787" s="31" t="str">
        <f t="shared" ca="1" si="199"/>
        <v/>
      </c>
      <c r="J787" s="32" t="str">
        <f t="shared" ca="1" si="200"/>
        <v/>
      </c>
      <c r="K787" s="71" t="str">
        <f t="shared" ca="1" si="201"/>
        <v/>
      </c>
      <c r="L787" s="31" t="str">
        <f t="shared" ca="1" si="202"/>
        <v/>
      </c>
      <c r="M787" s="32" t="str">
        <f t="shared" ca="1" si="203"/>
        <v/>
      </c>
      <c r="N787" s="77" t="str">
        <f t="shared" ca="1" si="204"/>
        <v/>
      </c>
      <c r="X787" s="163" t="str">
        <f t="shared" si="205"/>
        <v/>
      </c>
      <c r="Y787" s="163" t="str">
        <f t="shared" si="206"/>
        <v/>
      </c>
    </row>
    <row r="788" spans="1:25">
      <c r="A788" s="164" t="str">
        <f t="shared" ca="1" si="192"/>
        <v/>
      </c>
      <c r="B788" s="44" t="str">
        <f t="shared" ca="1" si="193"/>
        <v/>
      </c>
      <c r="C788" s="31" t="str">
        <f t="shared" ca="1" si="207"/>
        <v/>
      </c>
      <c r="D788" s="32" t="str">
        <f t="shared" ca="1" si="194"/>
        <v/>
      </c>
      <c r="E788" s="71" t="str">
        <f t="shared" ca="1" si="195"/>
        <v/>
      </c>
      <c r="F788" s="31" t="str">
        <f t="shared" ca="1" si="196"/>
        <v/>
      </c>
      <c r="G788" s="32" t="str">
        <f t="shared" ca="1" si="197"/>
        <v/>
      </c>
      <c r="H788" s="4" t="str">
        <f t="shared" ca="1" si="198"/>
        <v/>
      </c>
      <c r="I788" s="31" t="str">
        <f t="shared" ca="1" si="199"/>
        <v/>
      </c>
      <c r="J788" s="32" t="str">
        <f t="shared" ca="1" si="200"/>
        <v/>
      </c>
      <c r="K788" s="71" t="str">
        <f t="shared" ca="1" si="201"/>
        <v/>
      </c>
      <c r="L788" s="31" t="str">
        <f t="shared" ca="1" si="202"/>
        <v/>
      </c>
      <c r="M788" s="32" t="str">
        <f t="shared" ca="1" si="203"/>
        <v/>
      </c>
      <c r="N788" s="77" t="str">
        <f t="shared" ca="1" si="204"/>
        <v/>
      </c>
      <c r="X788" s="163" t="str">
        <f t="shared" si="205"/>
        <v/>
      </c>
      <c r="Y788" s="163" t="str">
        <f t="shared" si="206"/>
        <v/>
      </c>
    </row>
    <row r="789" spans="1:25">
      <c r="A789" s="164" t="str">
        <f t="shared" ca="1" si="192"/>
        <v/>
      </c>
      <c r="B789" s="44" t="str">
        <f t="shared" ca="1" si="193"/>
        <v/>
      </c>
      <c r="C789" s="31" t="str">
        <f t="shared" ca="1" si="207"/>
        <v/>
      </c>
      <c r="D789" s="32" t="str">
        <f t="shared" ca="1" si="194"/>
        <v/>
      </c>
      <c r="E789" s="71" t="str">
        <f t="shared" ca="1" si="195"/>
        <v/>
      </c>
      <c r="F789" s="31" t="str">
        <f t="shared" ca="1" si="196"/>
        <v/>
      </c>
      <c r="G789" s="32" t="str">
        <f t="shared" ca="1" si="197"/>
        <v/>
      </c>
      <c r="H789" s="4" t="str">
        <f t="shared" ca="1" si="198"/>
        <v/>
      </c>
      <c r="I789" s="31" t="str">
        <f t="shared" ca="1" si="199"/>
        <v/>
      </c>
      <c r="J789" s="32" t="str">
        <f t="shared" ca="1" si="200"/>
        <v/>
      </c>
      <c r="K789" s="71" t="str">
        <f t="shared" ca="1" si="201"/>
        <v/>
      </c>
      <c r="L789" s="31" t="str">
        <f t="shared" ca="1" si="202"/>
        <v/>
      </c>
      <c r="M789" s="32" t="str">
        <f t="shared" ca="1" si="203"/>
        <v/>
      </c>
      <c r="N789" s="77" t="str">
        <f t="shared" ca="1" si="204"/>
        <v/>
      </c>
      <c r="X789" s="163" t="str">
        <f t="shared" si="205"/>
        <v/>
      </c>
      <c r="Y789" s="163" t="str">
        <f t="shared" si="206"/>
        <v/>
      </c>
    </row>
    <row r="790" spans="1:25">
      <c r="A790" s="164" t="str">
        <f t="shared" ca="1" si="192"/>
        <v/>
      </c>
      <c r="B790" s="44" t="str">
        <f t="shared" ca="1" si="193"/>
        <v/>
      </c>
      <c r="C790" s="31" t="str">
        <f t="shared" ca="1" si="207"/>
        <v/>
      </c>
      <c r="D790" s="32" t="str">
        <f t="shared" ca="1" si="194"/>
        <v/>
      </c>
      <c r="E790" s="71" t="str">
        <f t="shared" ca="1" si="195"/>
        <v/>
      </c>
      <c r="F790" s="31" t="str">
        <f t="shared" ca="1" si="196"/>
        <v/>
      </c>
      <c r="G790" s="32" t="str">
        <f t="shared" ca="1" si="197"/>
        <v/>
      </c>
      <c r="H790" s="4" t="str">
        <f t="shared" ca="1" si="198"/>
        <v/>
      </c>
      <c r="I790" s="31" t="str">
        <f t="shared" ca="1" si="199"/>
        <v/>
      </c>
      <c r="J790" s="32" t="str">
        <f t="shared" ca="1" si="200"/>
        <v/>
      </c>
      <c r="K790" s="71" t="str">
        <f t="shared" ca="1" si="201"/>
        <v/>
      </c>
      <c r="L790" s="31" t="str">
        <f t="shared" ca="1" si="202"/>
        <v/>
      </c>
      <c r="M790" s="32" t="str">
        <f t="shared" ca="1" si="203"/>
        <v/>
      </c>
      <c r="N790" s="77" t="str">
        <f t="shared" ca="1" si="204"/>
        <v/>
      </c>
      <c r="X790" s="163" t="str">
        <f t="shared" si="205"/>
        <v/>
      </c>
      <c r="Y790" s="163" t="str">
        <f t="shared" si="206"/>
        <v/>
      </c>
    </row>
    <row r="791" spans="1:25">
      <c r="A791" s="164" t="str">
        <f t="shared" ca="1" si="192"/>
        <v/>
      </c>
      <c r="B791" s="44" t="str">
        <f t="shared" ca="1" si="193"/>
        <v/>
      </c>
      <c r="C791" s="31" t="str">
        <f t="shared" ca="1" si="207"/>
        <v/>
      </c>
      <c r="D791" s="32" t="str">
        <f t="shared" ca="1" si="194"/>
        <v/>
      </c>
      <c r="E791" s="71" t="str">
        <f t="shared" ca="1" si="195"/>
        <v/>
      </c>
      <c r="F791" s="31" t="str">
        <f t="shared" ca="1" si="196"/>
        <v/>
      </c>
      <c r="G791" s="32" t="str">
        <f t="shared" ca="1" si="197"/>
        <v/>
      </c>
      <c r="H791" s="4" t="str">
        <f t="shared" ca="1" si="198"/>
        <v/>
      </c>
      <c r="I791" s="31" t="str">
        <f t="shared" ca="1" si="199"/>
        <v/>
      </c>
      <c r="J791" s="32" t="str">
        <f t="shared" ca="1" si="200"/>
        <v/>
      </c>
      <c r="K791" s="71" t="str">
        <f t="shared" ca="1" si="201"/>
        <v/>
      </c>
      <c r="L791" s="31" t="str">
        <f t="shared" ca="1" si="202"/>
        <v/>
      </c>
      <c r="M791" s="32" t="str">
        <f t="shared" ca="1" si="203"/>
        <v/>
      </c>
      <c r="N791" s="77" t="str">
        <f t="shared" ca="1" si="204"/>
        <v/>
      </c>
      <c r="X791" s="163" t="str">
        <f t="shared" si="205"/>
        <v/>
      </c>
      <c r="Y791" s="163" t="str">
        <f t="shared" si="206"/>
        <v/>
      </c>
    </row>
    <row r="792" spans="1:25">
      <c r="A792" s="164" t="str">
        <f t="shared" ca="1" si="192"/>
        <v/>
      </c>
      <c r="B792" s="44" t="str">
        <f t="shared" ca="1" si="193"/>
        <v/>
      </c>
      <c r="C792" s="31" t="str">
        <f t="shared" ca="1" si="207"/>
        <v/>
      </c>
      <c r="D792" s="32" t="str">
        <f t="shared" ca="1" si="194"/>
        <v/>
      </c>
      <c r="E792" s="71" t="str">
        <f t="shared" ca="1" si="195"/>
        <v/>
      </c>
      <c r="F792" s="31" t="str">
        <f t="shared" ca="1" si="196"/>
        <v/>
      </c>
      <c r="G792" s="32" t="str">
        <f t="shared" ca="1" si="197"/>
        <v/>
      </c>
      <c r="H792" s="4" t="str">
        <f t="shared" ca="1" si="198"/>
        <v/>
      </c>
      <c r="I792" s="31" t="str">
        <f t="shared" ca="1" si="199"/>
        <v/>
      </c>
      <c r="J792" s="32" t="str">
        <f t="shared" ca="1" si="200"/>
        <v/>
      </c>
      <c r="K792" s="71" t="str">
        <f t="shared" ca="1" si="201"/>
        <v/>
      </c>
      <c r="L792" s="31" t="str">
        <f t="shared" ca="1" si="202"/>
        <v/>
      </c>
      <c r="M792" s="32" t="str">
        <f t="shared" ca="1" si="203"/>
        <v/>
      </c>
      <c r="N792" s="77" t="str">
        <f t="shared" ca="1" si="204"/>
        <v/>
      </c>
      <c r="X792" s="163" t="str">
        <f t="shared" si="205"/>
        <v/>
      </c>
      <c r="Y792" s="163" t="str">
        <f t="shared" si="206"/>
        <v/>
      </c>
    </row>
    <row r="793" spans="1:25">
      <c r="A793" s="164" t="str">
        <f t="shared" ca="1" si="192"/>
        <v/>
      </c>
      <c r="B793" s="44" t="str">
        <f t="shared" ca="1" si="193"/>
        <v/>
      </c>
      <c r="C793" s="31" t="str">
        <f t="shared" ca="1" si="207"/>
        <v/>
      </c>
      <c r="D793" s="32" t="str">
        <f t="shared" ca="1" si="194"/>
        <v/>
      </c>
      <c r="E793" s="71" t="str">
        <f t="shared" ca="1" si="195"/>
        <v/>
      </c>
      <c r="F793" s="31" t="str">
        <f t="shared" ca="1" si="196"/>
        <v/>
      </c>
      <c r="G793" s="32" t="str">
        <f t="shared" ca="1" si="197"/>
        <v/>
      </c>
      <c r="H793" s="4" t="str">
        <f t="shared" ca="1" si="198"/>
        <v/>
      </c>
      <c r="I793" s="31" t="str">
        <f t="shared" ca="1" si="199"/>
        <v/>
      </c>
      <c r="J793" s="32" t="str">
        <f t="shared" ca="1" si="200"/>
        <v/>
      </c>
      <c r="K793" s="71" t="str">
        <f t="shared" ca="1" si="201"/>
        <v/>
      </c>
      <c r="L793" s="31" t="str">
        <f t="shared" ca="1" si="202"/>
        <v/>
      </c>
      <c r="M793" s="32" t="str">
        <f t="shared" ca="1" si="203"/>
        <v/>
      </c>
      <c r="N793" s="77" t="str">
        <f t="shared" ca="1" si="204"/>
        <v/>
      </c>
      <c r="X793" s="163" t="str">
        <f t="shared" si="205"/>
        <v/>
      </c>
      <c r="Y793" s="163" t="str">
        <f t="shared" si="206"/>
        <v/>
      </c>
    </row>
    <row r="794" spans="1:25">
      <c r="A794" s="164" t="str">
        <f t="shared" ca="1" si="192"/>
        <v/>
      </c>
      <c r="B794" s="44" t="str">
        <f t="shared" ca="1" si="193"/>
        <v/>
      </c>
      <c r="C794" s="31" t="str">
        <f t="shared" ca="1" si="207"/>
        <v/>
      </c>
      <c r="D794" s="32" t="str">
        <f t="shared" ca="1" si="194"/>
        <v/>
      </c>
      <c r="E794" s="71" t="str">
        <f t="shared" ca="1" si="195"/>
        <v/>
      </c>
      <c r="F794" s="31" t="str">
        <f t="shared" ca="1" si="196"/>
        <v/>
      </c>
      <c r="G794" s="32" t="str">
        <f t="shared" ca="1" si="197"/>
        <v/>
      </c>
      <c r="H794" s="4" t="str">
        <f t="shared" ca="1" si="198"/>
        <v/>
      </c>
      <c r="I794" s="31" t="str">
        <f t="shared" ca="1" si="199"/>
        <v/>
      </c>
      <c r="J794" s="32" t="str">
        <f t="shared" ca="1" si="200"/>
        <v/>
      </c>
      <c r="K794" s="71" t="str">
        <f t="shared" ca="1" si="201"/>
        <v/>
      </c>
      <c r="L794" s="31" t="str">
        <f t="shared" ca="1" si="202"/>
        <v/>
      </c>
      <c r="M794" s="32" t="str">
        <f t="shared" ca="1" si="203"/>
        <v/>
      </c>
      <c r="N794" s="77" t="str">
        <f t="shared" ca="1" si="204"/>
        <v/>
      </c>
      <c r="X794" s="163" t="str">
        <f t="shared" si="205"/>
        <v/>
      </c>
      <c r="Y794" s="163" t="str">
        <f t="shared" si="206"/>
        <v/>
      </c>
    </row>
    <row r="795" spans="1:25">
      <c r="A795" s="164" t="str">
        <f t="shared" ca="1" si="192"/>
        <v/>
      </c>
      <c r="B795" s="44" t="str">
        <f t="shared" ca="1" si="193"/>
        <v/>
      </c>
      <c r="C795" s="31" t="str">
        <f t="shared" ca="1" si="207"/>
        <v/>
      </c>
      <c r="D795" s="32" t="str">
        <f t="shared" ca="1" si="194"/>
        <v/>
      </c>
      <c r="E795" s="71" t="str">
        <f t="shared" ca="1" si="195"/>
        <v/>
      </c>
      <c r="F795" s="31" t="str">
        <f t="shared" ca="1" si="196"/>
        <v/>
      </c>
      <c r="G795" s="32" t="str">
        <f t="shared" ca="1" si="197"/>
        <v/>
      </c>
      <c r="H795" s="4" t="str">
        <f t="shared" ca="1" si="198"/>
        <v/>
      </c>
      <c r="I795" s="31" t="str">
        <f t="shared" ca="1" si="199"/>
        <v/>
      </c>
      <c r="J795" s="32" t="str">
        <f t="shared" ca="1" si="200"/>
        <v/>
      </c>
      <c r="K795" s="71" t="str">
        <f t="shared" ca="1" si="201"/>
        <v/>
      </c>
      <c r="L795" s="31" t="str">
        <f t="shared" ca="1" si="202"/>
        <v/>
      </c>
      <c r="M795" s="32" t="str">
        <f t="shared" ca="1" si="203"/>
        <v/>
      </c>
      <c r="N795" s="77" t="str">
        <f t="shared" ca="1" si="204"/>
        <v/>
      </c>
      <c r="X795" s="163" t="str">
        <f t="shared" si="205"/>
        <v/>
      </c>
      <c r="Y795" s="163" t="str">
        <f t="shared" si="206"/>
        <v/>
      </c>
    </row>
    <row r="796" spans="1:25">
      <c r="A796" s="164" t="str">
        <f t="shared" ca="1" si="192"/>
        <v/>
      </c>
      <c r="B796" s="44" t="str">
        <f t="shared" ca="1" si="193"/>
        <v/>
      </c>
      <c r="C796" s="31" t="str">
        <f t="shared" ca="1" si="207"/>
        <v/>
      </c>
      <c r="D796" s="32" t="str">
        <f t="shared" ca="1" si="194"/>
        <v/>
      </c>
      <c r="E796" s="71" t="str">
        <f t="shared" ca="1" si="195"/>
        <v/>
      </c>
      <c r="F796" s="31" t="str">
        <f t="shared" ca="1" si="196"/>
        <v/>
      </c>
      <c r="G796" s="32" t="str">
        <f t="shared" ca="1" si="197"/>
        <v/>
      </c>
      <c r="H796" s="4" t="str">
        <f t="shared" ca="1" si="198"/>
        <v/>
      </c>
      <c r="I796" s="31" t="str">
        <f t="shared" ca="1" si="199"/>
        <v/>
      </c>
      <c r="J796" s="32" t="str">
        <f t="shared" ca="1" si="200"/>
        <v/>
      </c>
      <c r="K796" s="71" t="str">
        <f t="shared" ca="1" si="201"/>
        <v/>
      </c>
      <c r="L796" s="31" t="str">
        <f t="shared" ca="1" si="202"/>
        <v/>
      </c>
      <c r="M796" s="32" t="str">
        <f t="shared" ca="1" si="203"/>
        <v/>
      </c>
      <c r="N796" s="77" t="str">
        <f t="shared" ca="1" si="204"/>
        <v/>
      </c>
      <c r="X796" s="163" t="str">
        <f t="shared" si="205"/>
        <v/>
      </c>
      <c r="Y796" s="163" t="str">
        <f t="shared" si="206"/>
        <v/>
      </c>
    </row>
    <row r="797" spans="1:25">
      <c r="A797" s="164" t="str">
        <f t="shared" ca="1" si="192"/>
        <v/>
      </c>
      <c r="B797" s="44" t="str">
        <f t="shared" ca="1" si="193"/>
        <v/>
      </c>
      <c r="C797" s="31" t="str">
        <f t="shared" ca="1" si="207"/>
        <v/>
      </c>
      <c r="D797" s="32" t="str">
        <f t="shared" ca="1" si="194"/>
        <v/>
      </c>
      <c r="E797" s="71" t="str">
        <f t="shared" ca="1" si="195"/>
        <v/>
      </c>
      <c r="F797" s="31" t="str">
        <f t="shared" ca="1" si="196"/>
        <v/>
      </c>
      <c r="G797" s="32" t="str">
        <f t="shared" ca="1" si="197"/>
        <v/>
      </c>
      <c r="H797" s="4" t="str">
        <f t="shared" ca="1" si="198"/>
        <v/>
      </c>
      <c r="I797" s="31" t="str">
        <f t="shared" ca="1" si="199"/>
        <v/>
      </c>
      <c r="J797" s="32" t="str">
        <f t="shared" ca="1" si="200"/>
        <v/>
      </c>
      <c r="K797" s="71" t="str">
        <f t="shared" ca="1" si="201"/>
        <v/>
      </c>
      <c r="L797" s="31" t="str">
        <f t="shared" ca="1" si="202"/>
        <v/>
      </c>
      <c r="M797" s="32" t="str">
        <f t="shared" ca="1" si="203"/>
        <v/>
      </c>
      <c r="N797" s="77" t="str">
        <f t="shared" ca="1" si="204"/>
        <v/>
      </c>
      <c r="X797" s="163" t="str">
        <f t="shared" si="205"/>
        <v/>
      </c>
      <c r="Y797" s="163" t="str">
        <f t="shared" si="206"/>
        <v/>
      </c>
    </row>
    <row r="798" spans="1:25">
      <c r="A798" s="164" t="str">
        <f t="shared" ca="1" si="192"/>
        <v/>
      </c>
      <c r="B798" s="44" t="str">
        <f t="shared" ca="1" si="193"/>
        <v/>
      </c>
      <c r="C798" s="31" t="str">
        <f t="shared" ca="1" si="207"/>
        <v/>
      </c>
      <c r="D798" s="32" t="str">
        <f t="shared" ca="1" si="194"/>
        <v/>
      </c>
      <c r="E798" s="71" t="str">
        <f t="shared" ca="1" si="195"/>
        <v/>
      </c>
      <c r="F798" s="31" t="str">
        <f t="shared" ca="1" si="196"/>
        <v/>
      </c>
      <c r="G798" s="32" t="str">
        <f t="shared" ca="1" si="197"/>
        <v/>
      </c>
      <c r="H798" s="4" t="str">
        <f t="shared" ca="1" si="198"/>
        <v/>
      </c>
      <c r="I798" s="31" t="str">
        <f t="shared" ca="1" si="199"/>
        <v/>
      </c>
      <c r="J798" s="32" t="str">
        <f t="shared" ca="1" si="200"/>
        <v/>
      </c>
      <c r="K798" s="71" t="str">
        <f t="shared" ca="1" si="201"/>
        <v/>
      </c>
      <c r="L798" s="31" t="str">
        <f t="shared" ca="1" si="202"/>
        <v/>
      </c>
      <c r="M798" s="32" t="str">
        <f t="shared" ca="1" si="203"/>
        <v/>
      </c>
      <c r="N798" s="77" t="str">
        <f t="shared" ca="1" si="204"/>
        <v/>
      </c>
      <c r="X798" s="163" t="str">
        <f t="shared" si="205"/>
        <v/>
      </c>
      <c r="Y798" s="163" t="str">
        <f t="shared" si="206"/>
        <v/>
      </c>
    </row>
    <row r="799" spans="1:25">
      <c r="A799" s="164" t="str">
        <f t="shared" ca="1" si="192"/>
        <v/>
      </c>
      <c r="B799" s="44" t="str">
        <f t="shared" ca="1" si="193"/>
        <v/>
      </c>
      <c r="C799" s="31" t="str">
        <f t="shared" ca="1" si="207"/>
        <v/>
      </c>
      <c r="D799" s="32" t="str">
        <f t="shared" ca="1" si="194"/>
        <v/>
      </c>
      <c r="E799" s="71" t="str">
        <f t="shared" ca="1" si="195"/>
        <v/>
      </c>
      <c r="F799" s="31" t="str">
        <f t="shared" ca="1" si="196"/>
        <v/>
      </c>
      <c r="G799" s="32" t="str">
        <f t="shared" ca="1" si="197"/>
        <v/>
      </c>
      <c r="H799" s="4" t="str">
        <f t="shared" ca="1" si="198"/>
        <v/>
      </c>
      <c r="I799" s="31" t="str">
        <f t="shared" ca="1" si="199"/>
        <v/>
      </c>
      <c r="J799" s="32" t="str">
        <f t="shared" ca="1" si="200"/>
        <v/>
      </c>
      <c r="K799" s="71" t="str">
        <f t="shared" ca="1" si="201"/>
        <v/>
      </c>
      <c r="L799" s="31" t="str">
        <f t="shared" ca="1" si="202"/>
        <v/>
      </c>
      <c r="M799" s="32" t="str">
        <f t="shared" ca="1" si="203"/>
        <v/>
      </c>
      <c r="N799" s="77" t="str">
        <f t="shared" ca="1" si="204"/>
        <v/>
      </c>
      <c r="X799" s="163" t="str">
        <f t="shared" si="205"/>
        <v/>
      </c>
      <c r="Y799" s="163" t="str">
        <f t="shared" si="206"/>
        <v/>
      </c>
    </row>
    <row r="800" spans="1:25">
      <c r="A800" s="164" t="str">
        <f t="shared" ca="1" si="192"/>
        <v/>
      </c>
      <c r="B800" s="44" t="str">
        <f t="shared" ca="1" si="193"/>
        <v/>
      </c>
      <c r="C800" s="31" t="str">
        <f t="shared" ca="1" si="207"/>
        <v/>
      </c>
      <c r="D800" s="32" t="str">
        <f t="shared" ca="1" si="194"/>
        <v/>
      </c>
      <c r="E800" s="71" t="str">
        <f t="shared" ca="1" si="195"/>
        <v/>
      </c>
      <c r="F800" s="31" t="str">
        <f t="shared" ca="1" si="196"/>
        <v/>
      </c>
      <c r="G800" s="32" t="str">
        <f t="shared" ca="1" si="197"/>
        <v/>
      </c>
      <c r="H800" s="4" t="str">
        <f t="shared" ca="1" si="198"/>
        <v/>
      </c>
      <c r="I800" s="31" t="str">
        <f t="shared" ca="1" si="199"/>
        <v/>
      </c>
      <c r="J800" s="32" t="str">
        <f t="shared" ca="1" si="200"/>
        <v/>
      </c>
      <c r="K800" s="71" t="str">
        <f t="shared" ca="1" si="201"/>
        <v/>
      </c>
      <c r="L800" s="31" t="str">
        <f t="shared" ca="1" si="202"/>
        <v/>
      </c>
      <c r="M800" s="32" t="str">
        <f t="shared" ca="1" si="203"/>
        <v/>
      </c>
      <c r="N800" s="77" t="str">
        <f t="shared" ca="1" si="204"/>
        <v/>
      </c>
      <c r="X800" s="163" t="str">
        <f t="shared" si="205"/>
        <v/>
      </c>
      <c r="Y800" s="163" t="str">
        <f t="shared" si="206"/>
        <v/>
      </c>
    </row>
    <row r="801" spans="1:25">
      <c r="A801" s="164" t="str">
        <f t="shared" ca="1" si="192"/>
        <v/>
      </c>
      <c r="B801" s="44" t="str">
        <f t="shared" ca="1" si="193"/>
        <v/>
      </c>
      <c r="C801" s="31" t="str">
        <f t="shared" ca="1" si="207"/>
        <v/>
      </c>
      <c r="D801" s="32" t="str">
        <f t="shared" ca="1" si="194"/>
        <v/>
      </c>
      <c r="E801" s="71" t="str">
        <f t="shared" ca="1" si="195"/>
        <v/>
      </c>
      <c r="F801" s="31" t="str">
        <f t="shared" ca="1" si="196"/>
        <v/>
      </c>
      <c r="G801" s="32" t="str">
        <f t="shared" ca="1" si="197"/>
        <v/>
      </c>
      <c r="H801" s="4" t="str">
        <f t="shared" ca="1" si="198"/>
        <v/>
      </c>
      <c r="I801" s="31" t="str">
        <f t="shared" ca="1" si="199"/>
        <v/>
      </c>
      <c r="J801" s="32" t="str">
        <f t="shared" ca="1" si="200"/>
        <v/>
      </c>
      <c r="K801" s="71" t="str">
        <f t="shared" ca="1" si="201"/>
        <v/>
      </c>
      <c r="L801" s="31" t="str">
        <f t="shared" ca="1" si="202"/>
        <v/>
      </c>
      <c r="M801" s="32" t="str">
        <f t="shared" ca="1" si="203"/>
        <v/>
      </c>
      <c r="N801" s="77" t="str">
        <f t="shared" ca="1" si="204"/>
        <v/>
      </c>
      <c r="X801" s="163" t="str">
        <f t="shared" si="205"/>
        <v/>
      </c>
      <c r="Y801" s="163" t="str">
        <f t="shared" si="206"/>
        <v/>
      </c>
    </row>
    <row r="802" spans="1:25">
      <c r="A802" s="164" t="str">
        <f t="shared" ca="1" si="192"/>
        <v/>
      </c>
      <c r="B802" s="44" t="str">
        <f t="shared" ca="1" si="193"/>
        <v/>
      </c>
      <c r="C802" s="31" t="str">
        <f t="shared" ca="1" si="207"/>
        <v/>
      </c>
      <c r="D802" s="32" t="str">
        <f t="shared" ca="1" si="194"/>
        <v/>
      </c>
      <c r="E802" s="71" t="str">
        <f t="shared" ca="1" si="195"/>
        <v/>
      </c>
      <c r="F802" s="31" t="str">
        <f t="shared" ca="1" si="196"/>
        <v/>
      </c>
      <c r="G802" s="32" t="str">
        <f t="shared" ca="1" si="197"/>
        <v/>
      </c>
      <c r="H802" s="4" t="str">
        <f t="shared" ca="1" si="198"/>
        <v/>
      </c>
      <c r="I802" s="31" t="str">
        <f t="shared" ca="1" si="199"/>
        <v/>
      </c>
      <c r="J802" s="32" t="str">
        <f t="shared" ca="1" si="200"/>
        <v/>
      </c>
      <c r="K802" s="71" t="str">
        <f t="shared" ca="1" si="201"/>
        <v/>
      </c>
      <c r="L802" s="31" t="str">
        <f t="shared" ca="1" si="202"/>
        <v/>
      </c>
      <c r="M802" s="32" t="str">
        <f t="shared" ca="1" si="203"/>
        <v/>
      </c>
      <c r="N802" s="77" t="str">
        <f t="shared" ca="1" si="204"/>
        <v/>
      </c>
      <c r="X802" s="163" t="str">
        <f t="shared" si="205"/>
        <v/>
      </c>
      <c r="Y802" s="163" t="str">
        <f t="shared" si="206"/>
        <v/>
      </c>
    </row>
    <row r="803" spans="1:25">
      <c r="A803" s="164" t="str">
        <f t="shared" ca="1" si="192"/>
        <v/>
      </c>
      <c r="B803" s="44" t="str">
        <f t="shared" ca="1" si="193"/>
        <v/>
      </c>
      <c r="C803" s="31" t="str">
        <f t="shared" ca="1" si="207"/>
        <v/>
      </c>
      <c r="D803" s="32" t="str">
        <f t="shared" ca="1" si="194"/>
        <v/>
      </c>
      <c r="E803" s="71" t="str">
        <f t="shared" ca="1" si="195"/>
        <v/>
      </c>
      <c r="F803" s="31" t="str">
        <f t="shared" ca="1" si="196"/>
        <v/>
      </c>
      <c r="G803" s="32" t="str">
        <f t="shared" ca="1" si="197"/>
        <v/>
      </c>
      <c r="H803" s="4" t="str">
        <f t="shared" ca="1" si="198"/>
        <v/>
      </c>
      <c r="I803" s="31" t="str">
        <f t="shared" ca="1" si="199"/>
        <v/>
      </c>
      <c r="J803" s="32" t="str">
        <f t="shared" ca="1" si="200"/>
        <v/>
      </c>
      <c r="K803" s="71" t="str">
        <f t="shared" ca="1" si="201"/>
        <v/>
      </c>
      <c r="L803" s="31" t="str">
        <f t="shared" ca="1" si="202"/>
        <v/>
      </c>
      <c r="M803" s="32" t="str">
        <f t="shared" ca="1" si="203"/>
        <v/>
      </c>
      <c r="N803" s="77" t="str">
        <f t="shared" ca="1" si="204"/>
        <v/>
      </c>
      <c r="X803" s="163" t="str">
        <f t="shared" si="205"/>
        <v/>
      </c>
      <c r="Y803" s="163" t="str">
        <f t="shared" si="206"/>
        <v/>
      </c>
    </row>
    <row r="804" spans="1:25">
      <c r="A804" s="164" t="str">
        <f t="shared" ref="A804:A820" ca="1" si="208">IF(AND(ISBLANK(Z793), A803 = $Z$1),NOW(),IF(ISBLANK(Z793),"",Z793))</f>
        <v/>
      </c>
      <c r="B804" s="44" t="str">
        <f t="shared" ref="B804:B820" ca="1" si="209">IF(COUNTIF(P:P,A804)=1,VLOOKUP(A804,P:Q,2), IF(COUNTIF(P:P,A804)=0,$B$10,""))</f>
        <v/>
      </c>
      <c r="C804" s="31" t="str">
        <f t="shared" ca="1" si="207"/>
        <v/>
      </c>
      <c r="D804" s="32" t="str">
        <f t="shared" ref="D804:D820" ca="1" si="210">IF(ISERROR(B804-2), "", ROUNDUP(A804-$A$14,0)/360*$B$6*$B$5-ROUNDUP(A804-$A$14,0)/360*$B$7*$B$5*$B$14/100)</f>
        <v/>
      </c>
      <c r="E804" s="71" t="str">
        <f t="shared" ref="E804:E820" ca="1" si="211">IF(COUNTIF(P:P,A804)=1,VLOOKUP(A804,R:S,2), IF(COUNTIF(P:P,A804)=0,$C$10,""))</f>
        <v/>
      </c>
      <c r="F804" s="31" t="str">
        <f t="shared" ref="F804:F820" ca="1" si="212">IF(ISERROR(B804-2),"",(E804-$E$14)/100*$C$5)</f>
        <v/>
      </c>
      <c r="G804" s="32" t="str">
        <f t="shared" ref="G804:G820" ca="1" si="213">IF(ISERROR(B804-2), "", ROUNDUP(A804-$A$14,0)/360*$C$6*$C$5-ROUNDUP(A804-$A$14,0)/360*$C$7*$C$5*$E$14/100)</f>
        <v/>
      </c>
      <c r="H804" s="4" t="str">
        <f t="shared" ref="H804:H820" ca="1" si="214">IF(COUNTIF(P:P,A804)=1,VLOOKUP(A804,T:U,2), IF(COUNTIF(P:P,A804)=0,$D$10,""))</f>
        <v/>
      </c>
      <c r="I804" s="31" t="str">
        <f t="shared" ref="I804:I820" ca="1" si="215">IF(ISERROR(B804-2),"",(H804-$H$14)/100*$D$5)</f>
        <v/>
      </c>
      <c r="J804" s="32" t="str">
        <f t="shared" ref="J804:J820" ca="1" si="216">IF(ISERROR(B804-2),"",ROUNDUP(A804-$A$14,0)/360*$D$6*$D$5-ROUNDUP(A804-$A$14,0)/360*$D$7*$D$5*$H$14/100)</f>
        <v/>
      </c>
      <c r="K804" s="71" t="str">
        <f t="shared" ref="K804:K820" ca="1" si="217">IF(COUNTIF(P:P,A804)=1,VLOOKUP(A804,V:W,2), IF(COUNTIF(P:P,A804)=0,$E$10,""))</f>
        <v/>
      </c>
      <c r="L804" s="31" t="str">
        <f t="shared" ref="L804:L820" ca="1" si="218">IF(ISERROR(B804-2),"",(K804-$K$14)/100*$E$5)</f>
        <v/>
      </c>
      <c r="M804" s="32" t="str">
        <f t="shared" ref="M804:M820" ca="1" si="219">IF(ISERROR(B804-2),"",ROUNDUP(A804-$A$14,0)/360*$E$6*$E$5-ROUNDUP(A804-$A$14,0)/360*$E$7*$E$5*$K$14/100)</f>
        <v/>
      </c>
      <c r="N804" s="77" t="str">
        <f t="shared" ref="N804:N820" ca="1" si="220">IF(ISERROR(B804-2),"",C804+D804-F804-G804-I804-J804+L804+M804)</f>
        <v/>
      </c>
      <c r="X804" s="163" t="str">
        <f t="shared" si="205"/>
        <v/>
      </c>
      <c r="Y804" s="163" t="str">
        <f t="shared" si="206"/>
        <v/>
      </c>
    </row>
    <row r="805" spans="1:25">
      <c r="A805" s="164" t="str">
        <f t="shared" ca="1" si="208"/>
        <v/>
      </c>
      <c r="B805" s="44" t="str">
        <f t="shared" ca="1" si="209"/>
        <v/>
      </c>
      <c r="C805" s="31" t="str">
        <f t="shared" ca="1" si="207"/>
        <v/>
      </c>
      <c r="D805" s="32" t="str">
        <f t="shared" ca="1" si="210"/>
        <v/>
      </c>
      <c r="E805" s="71" t="str">
        <f t="shared" ca="1" si="211"/>
        <v/>
      </c>
      <c r="F805" s="31" t="str">
        <f t="shared" ca="1" si="212"/>
        <v/>
      </c>
      <c r="G805" s="32" t="str">
        <f t="shared" ca="1" si="213"/>
        <v/>
      </c>
      <c r="H805" s="4" t="str">
        <f t="shared" ca="1" si="214"/>
        <v/>
      </c>
      <c r="I805" s="31" t="str">
        <f t="shared" ca="1" si="215"/>
        <v/>
      </c>
      <c r="J805" s="32" t="str">
        <f t="shared" ca="1" si="216"/>
        <v/>
      </c>
      <c r="K805" s="71" t="str">
        <f t="shared" ca="1" si="217"/>
        <v/>
      </c>
      <c r="L805" s="31" t="str">
        <f t="shared" ca="1" si="218"/>
        <v/>
      </c>
      <c r="M805" s="32" t="str">
        <f t="shared" ca="1" si="219"/>
        <v/>
      </c>
      <c r="N805" s="77" t="str">
        <f t="shared" ca="1" si="220"/>
        <v/>
      </c>
      <c r="X805" s="163" t="str">
        <f t="shared" si="205"/>
        <v/>
      </c>
      <c r="Y805" s="163" t="str">
        <f t="shared" si="206"/>
        <v/>
      </c>
    </row>
    <row r="806" spans="1:25">
      <c r="A806" s="164" t="str">
        <f t="shared" ca="1" si="208"/>
        <v/>
      </c>
      <c r="B806" s="44" t="str">
        <f t="shared" ca="1" si="209"/>
        <v/>
      </c>
      <c r="C806" s="31" t="str">
        <f t="shared" ca="1" si="207"/>
        <v/>
      </c>
      <c r="D806" s="32" t="str">
        <f t="shared" ca="1" si="210"/>
        <v/>
      </c>
      <c r="E806" s="71" t="str">
        <f t="shared" ca="1" si="211"/>
        <v/>
      </c>
      <c r="F806" s="31" t="str">
        <f t="shared" ca="1" si="212"/>
        <v/>
      </c>
      <c r="G806" s="32" t="str">
        <f t="shared" ca="1" si="213"/>
        <v/>
      </c>
      <c r="H806" s="4" t="str">
        <f t="shared" ca="1" si="214"/>
        <v/>
      </c>
      <c r="I806" s="31" t="str">
        <f t="shared" ca="1" si="215"/>
        <v/>
      </c>
      <c r="J806" s="32" t="str">
        <f t="shared" ca="1" si="216"/>
        <v/>
      </c>
      <c r="K806" s="71" t="str">
        <f t="shared" ca="1" si="217"/>
        <v/>
      </c>
      <c r="L806" s="31" t="str">
        <f t="shared" ca="1" si="218"/>
        <v/>
      </c>
      <c r="M806" s="32" t="str">
        <f t="shared" ca="1" si="219"/>
        <v/>
      </c>
      <c r="N806" s="77" t="str">
        <f t="shared" ca="1" si="220"/>
        <v/>
      </c>
      <c r="X806" s="163" t="str">
        <f t="shared" si="205"/>
        <v/>
      </c>
      <c r="Y806" s="163" t="str">
        <f t="shared" si="206"/>
        <v/>
      </c>
    </row>
    <row r="807" spans="1:25">
      <c r="A807" s="164" t="str">
        <f t="shared" ca="1" si="208"/>
        <v/>
      </c>
      <c r="B807" s="44" t="str">
        <f t="shared" ca="1" si="209"/>
        <v/>
      </c>
      <c r="C807" s="31" t="str">
        <f t="shared" ca="1" si="207"/>
        <v/>
      </c>
      <c r="D807" s="32" t="str">
        <f t="shared" ca="1" si="210"/>
        <v/>
      </c>
      <c r="E807" s="71" t="str">
        <f t="shared" ca="1" si="211"/>
        <v/>
      </c>
      <c r="F807" s="31" t="str">
        <f t="shared" ca="1" si="212"/>
        <v/>
      </c>
      <c r="G807" s="32" t="str">
        <f t="shared" ca="1" si="213"/>
        <v/>
      </c>
      <c r="H807" s="4" t="str">
        <f t="shared" ca="1" si="214"/>
        <v/>
      </c>
      <c r="I807" s="31" t="str">
        <f t="shared" ca="1" si="215"/>
        <v/>
      </c>
      <c r="J807" s="32" t="str">
        <f t="shared" ca="1" si="216"/>
        <v/>
      </c>
      <c r="K807" s="71" t="str">
        <f t="shared" ca="1" si="217"/>
        <v/>
      </c>
      <c r="L807" s="31" t="str">
        <f t="shared" ca="1" si="218"/>
        <v/>
      </c>
      <c r="M807" s="32" t="str">
        <f t="shared" ca="1" si="219"/>
        <v/>
      </c>
      <c r="N807" s="77" t="str">
        <f t="shared" ca="1" si="220"/>
        <v/>
      </c>
      <c r="X807" s="163" t="str">
        <f t="shared" si="205"/>
        <v/>
      </c>
      <c r="Y807" s="163" t="str">
        <f t="shared" si="206"/>
        <v/>
      </c>
    </row>
    <row r="808" spans="1:25">
      <c r="A808" s="164" t="str">
        <f t="shared" ca="1" si="208"/>
        <v/>
      </c>
      <c r="B808" s="44" t="str">
        <f t="shared" ca="1" si="209"/>
        <v/>
      </c>
      <c r="C808" s="31" t="str">
        <f t="shared" ca="1" si="207"/>
        <v/>
      </c>
      <c r="D808" s="32" t="str">
        <f t="shared" ca="1" si="210"/>
        <v/>
      </c>
      <c r="E808" s="71" t="str">
        <f t="shared" ca="1" si="211"/>
        <v/>
      </c>
      <c r="F808" s="31" t="str">
        <f t="shared" ca="1" si="212"/>
        <v/>
      </c>
      <c r="G808" s="32" t="str">
        <f t="shared" ca="1" si="213"/>
        <v/>
      </c>
      <c r="H808" s="4" t="str">
        <f t="shared" ca="1" si="214"/>
        <v/>
      </c>
      <c r="I808" s="31" t="str">
        <f t="shared" ca="1" si="215"/>
        <v/>
      </c>
      <c r="J808" s="32" t="str">
        <f t="shared" ca="1" si="216"/>
        <v/>
      </c>
      <c r="K808" s="71" t="str">
        <f t="shared" ca="1" si="217"/>
        <v/>
      </c>
      <c r="L808" s="31" t="str">
        <f t="shared" ca="1" si="218"/>
        <v/>
      </c>
      <c r="M808" s="32" t="str">
        <f t="shared" ca="1" si="219"/>
        <v/>
      </c>
      <c r="N808" s="77" t="str">
        <f t="shared" ca="1" si="220"/>
        <v/>
      </c>
      <c r="X808" s="163" t="str">
        <f t="shared" si="205"/>
        <v/>
      </c>
      <c r="Y808" s="163" t="str">
        <f t="shared" si="206"/>
        <v/>
      </c>
    </row>
    <row r="809" spans="1:25">
      <c r="A809" s="164" t="str">
        <f t="shared" ca="1" si="208"/>
        <v/>
      </c>
      <c r="B809" s="44" t="str">
        <f t="shared" ca="1" si="209"/>
        <v/>
      </c>
      <c r="C809" s="31" t="str">
        <f t="shared" ca="1" si="207"/>
        <v/>
      </c>
      <c r="D809" s="32" t="str">
        <f t="shared" ca="1" si="210"/>
        <v/>
      </c>
      <c r="E809" s="71" t="str">
        <f t="shared" ca="1" si="211"/>
        <v/>
      </c>
      <c r="F809" s="31" t="str">
        <f t="shared" ca="1" si="212"/>
        <v/>
      </c>
      <c r="G809" s="32" t="str">
        <f t="shared" ca="1" si="213"/>
        <v/>
      </c>
      <c r="H809" s="4" t="str">
        <f t="shared" ca="1" si="214"/>
        <v/>
      </c>
      <c r="I809" s="31" t="str">
        <f t="shared" ca="1" si="215"/>
        <v/>
      </c>
      <c r="J809" s="32" t="str">
        <f t="shared" ca="1" si="216"/>
        <v/>
      </c>
      <c r="K809" s="71" t="str">
        <f t="shared" ca="1" si="217"/>
        <v/>
      </c>
      <c r="L809" s="31" t="str">
        <f t="shared" ca="1" si="218"/>
        <v/>
      </c>
      <c r="M809" s="32" t="str">
        <f t="shared" ca="1" si="219"/>
        <v/>
      </c>
      <c r="N809" s="77" t="str">
        <f t="shared" ca="1" si="220"/>
        <v/>
      </c>
      <c r="X809" s="163" t="str">
        <f t="shared" si="205"/>
        <v/>
      </c>
      <c r="Y809" s="163" t="str">
        <f t="shared" si="206"/>
        <v/>
      </c>
    </row>
    <row r="810" spans="1:25">
      <c r="A810" s="164" t="str">
        <f t="shared" ca="1" si="208"/>
        <v/>
      </c>
      <c r="B810" s="44" t="str">
        <f t="shared" ca="1" si="209"/>
        <v/>
      </c>
      <c r="C810" s="31" t="str">
        <f t="shared" ca="1" si="207"/>
        <v/>
      </c>
      <c r="D810" s="32" t="str">
        <f t="shared" ca="1" si="210"/>
        <v/>
      </c>
      <c r="E810" s="71" t="str">
        <f t="shared" ca="1" si="211"/>
        <v/>
      </c>
      <c r="F810" s="31" t="str">
        <f t="shared" ca="1" si="212"/>
        <v/>
      </c>
      <c r="G810" s="32" t="str">
        <f t="shared" ca="1" si="213"/>
        <v/>
      </c>
      <c r="H810" s="4" t="str">
        <f t="shared" ca="1" si="214"/>
        <v/>
      </c>
      <c r="I810" s="31" t="str">
        <f t="shared" ca="1" si="215"/>
        <v/>
      </c>
      <c r="J810" s="32" t="str">
        <f t="shared" ca="1" si="216"/>
        <v/>
      </c>
      <c r="K810" s="71" t="str">
        <f t="shared" ca="1" si="217"/>
        <v/>
      </c>
      <c r="L810" s="31" t="str">
        <f t="shared" ca="1" si="218"/>
        <v/>
      </c>
      <c r="M810" s="32" t="str">
        <f t="shared" ca="1" si="219"/>
        <v/>
      </c>
      <c r="N810" s="77" t="str">
        <f t="shared" ca="1" si="220"/>
        <v/>
      </c>
      <c r="X810" s="163" t="str">
        <f t="shared" si="205"/>
        <v/>
      </c>
      <c r="Y810" s="163" t="str">
        <f t="shared" si="206"/>
        <v/>
      </c>
    </row>
    <row r="811" spans="1:25">
      <c r="A811" s="164" t="str">
        <f t="shared" ca="1" si="208"/>
        <v/>
      </c>
      <c r="B811" s="44" t="str">
        <f t="shared" ca="1" si="209"/>
        <v/>
      </c>
      <c r="C811" s="31" t="str">
        <f t="shared" ca="1" si="207"/>
        <v/>
      </c>
      <c r="D811" s="32" t="str">
        <f t="shared" ca="1" si="210"/>
        <v/>
      </c>
      <c r="E811" s="71" t="str">
        <f t="shared" ca="1" si="211"/>
        <v/>
      </c>
      <c r="F811" s="31" t="str">
        <f t="shared" ca="1" si="212"/>
        <v/>
      </c>
      <c r="G811" s="32" t="str">
        <f t="shared" ca="1" si="213"/>
        <v/>
      </c>
      <c r="H811" s="4" t="str">
        <f t="shared" ca="1" si="214"/>
        <v/>
      </c>
      <c r="I811" s="31" t="str">
        <f t="shared" ca="1" si="215"/>
        <v/>
      </c>
      <c r="J811" s="32" t="str">
        <f t="shared" ca="1" si="216"/>
        <v/>
      </c>
      <c r="K811" s="71" t="str">
        <f t="shared" ca="1" si="217"/>
        <v/>
      </c>
      <c r="L811" s="31" t="str">
        <f t="shared" ca="1" si="218"/>
        <v/>
      </c>
      <c r="M811" s="32" t="str">
        <f t="shared" ca="1" si="219"/>
        <v/>
      </c>
      <c r="N811" s="77" t="str">
        <f t="shared" ca="1" si="220"/>
        <v/>
      </c>
      <c r="X811" s="163" t="str">
        <f t="shared" si="205"/>
        <v/>
      </c>
      <c r="Y811" s="163" t="str">
        <f t="shared" si="206"/>
        <v/>
      </c>
    </row>
    <row r="812" spans="1:25">
      <c r="A812" s="164" t="str">
        <f t="shared" ca="1" si="208"/>
        <v/>
      </c>
      <c r="B812" s="44" t="str">
        <f t="shared" ca="1" si="209"/>
        <v/>
      </c>
      <c r="C812" s="31" t="str">
        <f t="shared" ca="1" si="207"/>
        <v/>
      </c>
      <c r="D812" s="32" t="str">
        <f t="shared" ca="1" si="210"/>
        <v/>
      </c>
      <c r="E812" s="71" t="str">
        <f t="shared" ca="1" si="211"/>
        <v/>
      </c>
      <c r="F812" s="31" t="str">
        <f t="shared" ca="1" si="212"/>
        <v/>
      </c>
      <c r="G812" s="32" t="str">
        <f t="shared" ca="1" si="213"/>
        <v/>
      </c>
      <c r="H812" s="4" t="str">
        <f t="shared" ca="1" si="214"/>
        <v/>
      </c>
      <c r="I812" s="31" t="str">
        <f t="shared" ca="1" si="215"/>
        <v/>
      </c>
      <c r="J812" s="32" t="str">
        <f t="shared" ca="1" si="216"/>
        <v/>
      </c>
      <c r="K812" s="71" t="str">
        <f t="shared" ca="1" si="217"/>
        <v/>
      </c>
      <c r="L812" s="31" t="str">
        <f t="shared" ca="1" si="218"/>
        <v/>
      </c>
      <c r="M812" s="32" t="str">
        <f t="shared" ca="1" si="219"/>
        <v/>
      </c>
      <c r="N812" s="77" t="str">
        <f t="shared" ca="1" si="220"/>
        <v/>
      </c>
      <c r="X812" s="163" t="str">
        <f t="shared" si="205"/>
        <v/>
      </c>
      <c r="Y812" s="163" t="str">
        <f t="shared" si="206"/>
        <v/>
      </c>
    </row>
    <row r="813" spans="1:25">
      <c r="A813" s="164" t="str">
        <f t="shared" ca="1" si="208"/>
        <v/>
      </c>
      <c r="B813" s="44" t="str">
        <f t="shared" ca="1" si="209"/>
        <v/>
      </c>
      <c r="C813" s="31" t="str">
        <f t="shared" ca="1" si="207"/>
        <v/>
      </c>
      <c r="D813" s="32" t="str">
        <f t="shared" ca="1" si="210"/>
        <v/>
      </c>
      <c r="E813" s="71" t="str">
        <f t="shared" ca="1" si="211"/>
        <v/>
      </c>
      <c r="F813" s="31" t="str">
        <f t="shared" ca="1" si="212"/>
        <v/>
      </c>
      <c r="G813" s="32" t="str">
        <f t="shared" ca="1" si="213"/>
        <v/>
      </c>
      <c r="H813" s="4" t="str">
        <f t="shared" ca="1" si="214"/>
        <v/>
      </c>
      <c r="I813" s="31" t="str">
        <f t="shared" ca="1" si="215"/>
        <v/>
      </c>
      <c r="J813" s="32" t="str">
        <f t="shared" ca="1" si="216"/>
        <v/>
      </c>
      <c r="K813" s="71" t="str">
        <f t="shared" ca="1" si="217"/>
        <v/>
      </c>
      <c r="L813" s="31" t="str">
        <f t="shared" ca="1" si="218"/>
        <v/>
      </c>
      <c r="M813" s="32" t="str">
        <f t="shared" ca="1" si="219"/>
        <v/>
      </c>
      <c r="N813" s="77" t="str">
        <f t="shared" ca="1" si="220"/>
        <v/>
      </c>
      <c r="X813" s="163" t="str">
        <f t="shared" si="205"/>
        <v/>
      </c>
      <c r="Y813" s="163" t="str">
        <f t="shared" si="206"/>
        <v/>
      </c>
    </row>
    <row r="814" spans="1:25">
      <c r="A814" s="164" t="str">
        <f t="shared" ca="1" si="208"/>
        <v/>
      </c>
      <c r="B814" s="44" t="str">
        <f t="shared" ca="1" si="209"/>
        <v/>
      </c>
      <c r="C814" s="31" t="str">
        <f t="shared" ca="1" si="207"/>
        <v/>
      </c>
      <c r="D814" s="32" t="str">
        <f t="shared" ca="1" si="210"/>
        <v/>
      </c>
      <c r="E814" s="71" t="str">
        <f t="shared" ca="1" si="211"/>
        <v/>
      </c>
      <c r="F814" s="31" t="str">
        <f t="shared" ca="1" si="212"/>
        <v/>
      </c>
      <c r="G814" s="32" t="str">
        <f t="shared" ca="1" si="213"/>
        <v/>
      </c>
      <c r="H814" s="4" t="str">
        <f t="shared" ca="1" si="214"/>
        <v/>
      </c>
      <c r="I814" s="31" t="str">
        <f t="shared" ca="1" si="215"/>
        <v/>
      </c>
      <c r="J814" s="32" t="str">
        <f t="shared" ca="1" si="216"/>
        <v/>
      </c>
      <c r="K814" s="71" t="str">
        <f t="shared" ca="1" si="217"/>
        <v/>
      </c>
      <c r="L814" s="31" t="str">
        <f t="shared" ca="1" si="218"/>
        <v/>
      </c>
      <c r="M814" s="32" t="str">
        <f t="shared" ca="1" si="219"/>
        <v/>
      </c>
      <c r="N814" s="77" t="str">
        <f t="shared" ca="1" si="220"/>
        <v/>
      </c>
      <c r="X814" s="163" t="str">
        <f t="shared" si="205"/>
        <v/>
      </c>
      <c r="Y814" s="163" t="str">
        <f t="shared" si="206"/>
        <v/>
      </c>
    </row>
    <row r="815" spans="1:25">
      <c r="A815" s="164" t="str">
        <f t="shared" ca="1" si="208"/>
        <v/>
      </c>
      <c r="B815" s="44" t="str">
        <f t="shared" ca="1" si="209"/>
        <v/>
      </c>
      <c r="C815" s="31" t="str">
        <f t="shared" ca="1" si="207"/>
        <v/>
      </c>
      <c r="D815" s="32" t="str">
        <f t="shared" ca="1" si="210"/>
        <v/>
      </c>
      <c r="E815" s="71" t="str">
        <f t="shared" ca="1" si="211"/>
        <v/>
      </c>
      <c r="F815" s="31" t="str">
        <f t="shared" ca="1" si="212"/>
        <v/>
      </c>
      <c r="G815" s="32" t="str">
        <f t="shared" ca="1" si="213"/>
        <v/>
      </c>
      <c r="H815" s="4" t="str">
        <f t="shared" ca="1" si="214"/>
        <v/>
      </c>
      <c r="I815" s="31" t="str">
        <f t="shared" ca="1" si="215"/>
        <v/>
      </c>
      <c r="J815" s="32" t="str">
        <f t="shared" ca="1" si="216"/>
        <v/>
      </c>
      <c r="K815" s="71" t="str">
        <f t="shared" ca="1" si="217"/>
        <v/>
      </c>
      <c r="L815" s="31" t="str">
        <f t="shared" ca="1" si="218"/>
        <v/>
      </c>
      <c r="M815" s="32" t="str">
        <f t="shared" ca="1" si="219"/>
        <v/>
      </c>
      <c r="N815" s="77" t="str">
        <f t="shared" ca="1" si="220"/>
        <v/>
      </c>
      <c r="X815" s="163" t="str">
        <f t="shared" si="205"/>
        <v/>
      </c>
      <c r="Y815" s="163" t="str">
        <f t="shared" si="206"/>
        <v/>
      </c>
    </row>
    <row r="816" spans="1:25">
      <c r="A816" s="164" t="str">
        <f t="shared" ca="1" si="208"/>
        <v/>
      </c>
      <c r="B816" s="44" t="str">
        <f t="shared" ca="1" si="209"/>
        <v/>
      </c>
      <c r="C816" s="31" t="str">
        <f t="shared" ca="1" si="207"/>
        <v/>
      </c>
      <c r="D816" s="32" t="str">
        <f t="shared" ca="1" si="210"/>
        <v/>
      </c>
      <c r="E816" s="71" t="str">
        <f t="shared" ca="1" si="211"/>
        <v/>
      </c>
      <c r="F816" s="31" t="str">
        <f t="shared" ca="1" si="212"/>
        <v/>
      </c>
      <c r="G816" s="32" t="str">
        <f t="shared" ca="1" si="213"/>
        <v/>
      </c>
      <c r="H816" s="4" t="str">
        <f t="shared" ca="1" si="214"/>
        <v/>
      </c>
      <c r="I816" s="31" t="str">
        <f t="shared" ca="1" si="215"/>
        <v/>
      </c>
      <c r="J816" s="32" t="str">
        <f t="shared" ca="1" si="216"/>
        <v/>
      </c>
      <c r="K816" s="71" t="str">
        <f t="shared" ca="1" si="217"/>
        <v/>
      </c>
      <c r="L816" s="31" t="str">
        <f t="shared" ca="1" si="218"/>
        <v/>
      </c>
      <c r="M816" s="32" t="str">
        <f t="shared" ca="1" si="219"/>
        <v/>
      </c>
      <c r="N816" s="77" t="str">
        <f t="shared" ca="1" si="220"/>
        <v/>
      </c>
      <c r="X816" s="163" t="str">
        <f t="shared" si="205"/>
        <v/>
      </c>
      <c r="Y816" s="163" t="str">
        <f t="shared" si="206"/>
        <v/>
      </c>
    </row>
    <row r="817" spans="1:25">
      <c r="A817" s="164" t="str">
        <f t="shared" ca="1" si="208"/>
        <v/>
      </c>
      <c r="B817" s="44" t="str">
        <f t="shared" ca="1" si="209"/>
        <v/>
      </c>
      <c r="C817" s="31" t="str">
        <f t="shared" ca="1" si="207"/>
        <v/>
      </c>
      <c r="D817" s="32" t="str">
        <f t="shared" ca="1" si="210"/>
        <v/>
      </c>
      <c r="E817" s="71" t="str">
        <f t="shared" ca="1" si="211"/>
        <v/>
      </c>
      <c r="F817" s="31" t="str">
        <f t="shared" ca="1" si="212"/>
        <v/>
      </c>
      <c r="G817" s="32" t="str">
        <f t="shared" ca="1" si="213"/>
        <v/>
      </c>
      <c r="H817" s="4" t="str">
        <f t="shared" ca="1" si="214"/>
        <v/>
      </c>
      <c r="I817" s="31" t="str">
        <f t="shared" ca="1" si="215"/>
        <v/>
      </c>
      <c r="J817" s="32" t="str">
        <f t="shared" ca="1" si="216"/>
        <v/>
      </c>
      <c r="K817" s="71" t="str">
        <f t="shared" ca="1" si="217"/>
        <v/>
      </c>
      <c r="L817" s="31" t="str">
        <f t="shared" ca="1" si="218"/>
        <v/>
      </c>
      <c r="M817" s="32" t="str">
        <f t="shared" ca="1" si="219"/>
        <v/>
      </c>
      <c r="N817" s="77" t="str">
        <f t="shared" ca="1" si="220"/>
        <v/>
      </c>
      <c r="X817" s="163" t="str">
        <f t="shared" si="205"/>
        <v/>
      </c>
      <c r="Y817" s="163" t="str">
        <f t="shared" si="206"/>
        <v/>
      </c>
    </row>
    <row r="818" spans="1:25">
      <c r="A818" s="164" t="str">
        <f t="shared" ca="1" si="208"/>
        <v/>
      </c>
      <c r="B818" s="44" t="str">
        <f t="shared" ca="1" si="209"/>
        <v/>
      </c>
      <c r="C818" s="31" t="str">
        <f t="shared" ca="1" si="207"/>
        <v/>
      </c>
      <c r="D818" s="32" t="str">
        <f t="shared" ca="1" si="210"/>
        <v/>
      </c>
      <c r="E818" s="71" t="str">
        <f t="shared" ca="1" si="211"/>
        <v/>
      </c>
      <c r="F818" s="31" t="str">
        <f t="shared" ca="1" si="212"/>
        <v/>
      </c>
      <c r="G818" s="32" t="str">
        <f t="shared" ca="1" si="213"/>
        <v/>
      </c>
      <c r="H818" s="4" t="str">
        <f t="shared" ca="1" si="214"/>
        <v/>
      </c>
      <c r="I818" s="31" t="str">
        <f t="shared" ca="1" si="215"/>
        <v/>
      </c>
      <c r="J818" s="32" t="str">
        <f t="shared" ca="1" si="216"/>
        <v/>
      </c>
      <c r="K818" s="71" t="str">
        <f t="shared" ca="1" si="217"/>
        <v/>
      </c>
      <c r="L818" s="31" t="str">
        <f t="shared" ca="1" si="218"/>
        <v/>
      </c>
      <c r="M818" s="32" t="str">
        <f t="shared" ca="1" si="219"/>
        <v/>
      </c>
      <c r="N818" s="77" t="str">
        <f t="shared" ca="1" si="220"/>
        <v/>
      </c>
      <c r="X818" s="163" t="str">
        <f t="shared" si="205"/>
        <v/>
      </c>
      <c r="Y818" s="163" t="str">
        <f t="shared" si="206"/>
        <v/>
      </c>
    </row>
    <row r="819" spans="1:25">
      <c r="A819" s="164" t="str">
        <f t="shared" ca="1" si="208"/>
        <v/>
      </c>
      <c r="B819" s="44" t="str">
        <f t="shared" ca="1" si="209"/>
        <v/>
      </c>
      <c r="C819" s="31" t="str">
        <f t="shared" ca="1" si="207"/>
        <v/>
      </c>
      <c r="D819" s="32" t="str">
        <f t="shared" ca="1" si="210"/>
        <v/>
      </c>
      <c r="E819" s="71" t="str">
        <f t="shared" ca="1" si="211"/>
        <v/>
      </c>
      <c r="F819" s="31" t="str">
        <f t="shared" ca="1" si="212"/>
        <v/>
      </c>
      <c r="G819" s="32" t="str">
        <f t="shared" ca="1" si="213"/>
        <v/>
      </c>
      <c r="H819" s="4" t="str">
        <f t="shared" ca="1" si="214"/>
        <v/>
      </c>
      <c r="I819" s="31" t="str">
        <f t="shared" ca="1" si="215"/>
        <v/>
      </c>
      <c r="J819" s="32" t="str">
        <f t="shared" ca="1" si="216"/>
        <v/>
      </c>
      <c r="K819" s="71" t="str">
        <f t="shared" ca="1" si="217"/>
        <v/>
      </c>
      <c r="L819" s="31" t="str">
        <f t="shared" ca="1" si="218"/>
        <v/>
      </c>
      <c r="M819" s="32" t="str">
        <f t="shared" ca="1" si="219"/>
        <v/>
      </c>
      <c r="N819" s="77" t="str">
        <f t="shared" ca="1" si="220"/>
        <v/>
      </c>
      <c r="X819" s="163" t="str">
        <f t="shared" si="205"/>
        <v/>
      </c>
      <c r="Y819" s="163" t="str">
        <f t="shared" si="206"/>
        <v/>
      </c>
    </row>
    <row r="820" spans="1:25">
      <c r="A820" s="164" t="str">
        <f t="shared" ca="1" si="208"/>
        <v/>
      </c>
      <c r="B820" s="44" t="str">
        <f t="shared" ca="1" si="209"/>
        <v/>
      </c>
      <c r="C820" s="31" t="str">
        <f t="shared" ca="1" si="207"/>
        <v/>
      </c>
      <c r="D820" s="32" t="str">
        <f t="shared" ca="1" si="210"/>
        <v/>
      </c>
      <c r="E820" s="71" t="str">
        <f t="shared" ca="1" si="211"/>
        <v/>
      </c>
      <c r="F820" s="31" t="str">
        <f t="shared" ca="1" si="212"/>
        <v/>
      </c>
      <c r="G820" s="32" t="str">
        <f t="shared" ca="1" si="213"/>
        <v/>
      </c>
      <c r="H820" s="4" t="str">
        <f t="shared" ca="1" si="214"/>
        <v/>
      </c>
      <c r="I820" s="31" t="str">
        <f t="shared" ca="1" si="215"/>
        <v/>
      </c>
      <c r="J820" s="32" t="str">
        <f t="shared" ca="1" si="216"/>
        <v/>
      </c>
      <c r="K820" s="71" t="str">
        <f t="shared" ca="1" si="217"/>
        <v/>
      </c>
      <c r="L820" s="31" t="str">
        <f t="shared" ca="1" si="218"/>
        <v/>
      </c>
      <c r="M820" s="32" t="str">
        <f t="shared" ca="1" si="219"/>
        <v/>
      </c>
      <c r="N820" s="77" t="str">
        <f t="shared" ca="1" si="220"/>
        <v/>
      </c>
      <c r="X820" s="163" t="str">
        <f t="shared" si="205"/>
        <v/>
      </c>
      <c r="Y820" s="163" t="str">
        <f t="shared" si="206"/>
        <v/>
      </c>
    </row>
    <row r="821" spans="1:25">
      <c r="X821" s="163" t="str">
        <f t="shared" si="205"/>
        <v/>
      </c>
      <c r="Y821" s="163" t="str">
        <f t="shared" si="206"/>
        <v/>
      </c>
    </row>
    <row r="822" spans="1:25">
      <c r="X822" s="163" t="str">
        <f t="shared" si="205"/>
        <v/>
      </c>
      <c r="Y822" s="163" t="str">
        <f t="shared" si="206"/>
        <v/>
      </c>
    </row>
    <row r="823" spans="1:25">
      <c r="X823" s="163" t="str">
        <f t="shared" si="205"/>
        <v/>
      </c>
      <c r="Y823" s="163" t="str">
        <f t="shared" si="206"/>
        <v/>
      </c>
    </row>
    <row r="824" spans="1:25">
      <c r="X824" s="163" t="str">
        <f t="shared" si="205"/>
        <v/>
      </c>
      <c r="Y824" s="163" t="str">
        <f t="shared" si="206"/>
        <v/>
      </c>
    </row>
  </sheetData>
  <mergeCells count="4">
    <mergeCell ref="E12:G12"/>
    <mergeCell ref="H12:J12"/>
    <mergeCell ref="B12:D12"/>
    <mergeCell ref="K12:M12"/>
  </mergeCells>
  <conditionalFormatting sqref="W1:W7 N8:N1048576">
    <cfRule type="cellIs" dxfId="15" priority="1" operator="lessThan">
      <formula>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D6ED-CFA7-40D0-BD54-12C39214CD86}">
  <dimension ref="A1:S588"/>
  <sheetViews>
    <sheetView zoomScale="80" zoomScaleNormal="80" workbookViewId="0">
      <selection activeCell="P2" sqref="P2"/>
    </sheetView>
  </sheetViews>
  <sheetFormatPr defaultColWidth="8.88671875" defaultRowHeight="14.4"/>
  <cols>
    <col min="1" max="1" width="15.33203125" style="3" bestFit="1" customWidth="1"/>
    <col min="2" max="4" width="16.88671875" style="3" customWidth="1"/>
    <col min="5" max="5" width="24.6640625" style="3" bestFit="1" customWidth="1"/>
    <col min="6" max="6" width="10.44140625" style="3" bestFit="1" customWidth="1"/>
    <col min="7" max="7" width="10.5546875" style="3" bestFit="1" customWidth="1"/>
    <col min="8" max="8" width="11" style="3" bestFit="1" customWidth="1"/>
    <col min="9" max="9" width="10.6640625" style="3" bestFit="1" customWidth="1"/>
    <col min="10" max="10" width="15.6640625" style="3" customWidth="1"/>
    <col min="11" max="11" width="8.88671875" style="3" customWidth="1"/>
    <col min="12" max="12" width="15.6640625" style="3" customWidth="1"/>
    <col min="13" max="13" width="8.88671875" style="3" customWidth="1"/>
    <col min="14" max="16" width="15.6640625" style="159" bestFit="1" customWidth="1"/>
    <col min="17" max="19" width="8.88671875" style="159"/>
    <col min="20" max="16384" width="8.88671875" style="3"/>
  </cols>
  <sheetData>
    <row r="1" spans="1:16" ht="15" thickBot="1">
      <c r="A1" s="1"/>
      <c r="B1" s="1"/>
      <c r="C1" s="1"/>
      <c r="D1" s="1"/>
      <c r="I1" s="1"/>
      <c r="J1" s="52"/>
      <c r="L1" s="1"/>
      <c r="M1" s="1"/>
      <c r="P1" s="159" cm="1">
        <f t="array" ref="P1">LOOKUP(2,1/(P:P&lt;&gt;""),P:P)</f>
        <v>45964.625</v>
      </c>
    </row>
    <row r="2" spans="1:16" ht="15" thickBot="1">
      <c r="A2" s="30"/>
      <c r="B2" s="39" t="s">
        <v>0</v>
      </c>
      <c r="C2" s="28" t="s">
        <v>1</v>
      </c>
      <c r="E2" s="120"/>
      <c r="F2" s="121"/>
      <c r="J2" s="27" t="s">
        <v>0</v>
      </c>
      <c r="K2" s="1"/>
      <c r="L2" s="28" t="s">
        <v>1</v>
      </c>
      <c r="M2" s="2"/>
      <c r="N2" s="159">
        <f>IF(COUNTIF(L:L,J3),J3,"")</f>
        <v>45775.625</v>
      </c>
      <c r="O2" s="159" t="str">
        <f>IF(N2&gt;$A$14,N2,"")</f>
        <v/>
      </c>
      <c r="P2" s="3" cm="1">
        <f t="array" ref="P2:P7">_xlfn.UNIQUE(O:O)</f>
        <v>0</v>
      </c>
    </row>
    <row r="3" spans="1:16">
      <c r="A3" s="15" t="s">
        <v>32</v>
      </c>
      <c r="B3" s="1" t="s">
        <v>52</v>
      </c>
      <c r="C3" s="5" t="s">
        <v>53</v>
      </c>
      <c r="J3" s="119" cm="1">
        <f t="array" ref="J3:K23">_xll.BDH(B4, "LAST_PRICE", "01/01/2025 15:00:00", "01/01/2035 16:00:00", "BarSize=60", "BarType=T", "RecurDaily=True", "TZ=London")</f>
        <v>45775.625</v>
      </c>
      <c r="K3" s="1">
        <v>108.07</v>
      </c>
      <c r="L3" s="119" cm="1">
        <f t="array" ref="L3:M143">_xll.BDH(C4, "LAST_PRICE", "01/01/2025 15:00:00", "01/01/2035 16:00:00", "BarSize=60", "BarType=T", "RecurDaily=True", "TZ=London")</f>
        <v>45768.625</v>
      </c>
      <c r="M3" s="45">
        <v>63.274999999999999</v>
      </c>
      <c r="N3" s="159">
        <f t="shared" ref="N3:N66" si="0">IF(COUNTIF(L:L,J4),J4,"")</f>
        <v>45783.625</v>
      </c>
      <c r="O3" s="159" t="str">
        <f t="shared" ref="O3:O66" si="1">IF(N3&gt;$A$14,N3,"")</f>
        <v/>
      </c>
      <c r="P3" s="159" t="str">
        <v/>
      </c>
    </row>
    <row r="4" spans="1:16" ht="32.25" customHeight="1">
      <c r="A4" s="15" t="s">
        <v>33</v>
      </c>
      <c r="B4" s="40" t="s">
        <v>54</v>
      </c>
      <c r="C4" s="41" t="s">
        <v>55</v>
      </c>
      <c r="I4" s="1"/>
      <c r="J4" s="123">
        <v>45783.625</v>
      </c>
      <c r="K4" s="1">
        <v>108.39</v>
      </c>
      <c r="L4" s="123">
        <v>45769.625</v>
      </c>
      <c r="M4" s="1">
        <v>64.602000000000004</v>
      </c>
      <c r="N4" s="159">
        <f t="shared" si="0"/>
        <v>45784.625</v>
      </c>
      <c r="O4" s="159" t="str">
        <f t="shared" si="1"/>
        <v/>
      </c>
      <c r="P4" s="159">
        <v>45938.625</v>
      </c>
    </row>
    <row r="5" spans="1:16">
      <c r="A5" s="15" t="s">
        <v>8</v>
      </c>
      <c r="B5" s="7">
        <f>20*10^6</f>
        <v>20000000</v>
      </c>
      <c r="C5" s="8">
        <f>39*10^6</f>
        <v>39000000</v>
      </c>
      <c r="I5" s="1"/>
      <c r="J5" s="123">
        <v>45784.625</v>
      </c>
      <c r="K5" s="1">
        <v>108.005</v>
      </c>
      <c r="L5" s="123">
        <v>45770.625</v>
      </c>
      <c r="M5" s="1">
        <v>60.945</v>
      </c>
      <c r="N5" s="159">
        <f t="shared" si="0"/>
        <v>45785.625</v>
      </c>
      <c r="O5" s="159" t="str">
        <f t="shared" si="1"/>
        <v/>
      </c>
      <c r="P5" s="159">
        <v>45951.625</v>
      </c>
    </row>
    <row r="6" spans="1:16">
      <c r="A6" s="15" t="s">
        <v>10</v>
      </c>
      <c r="B6" s="9">
        <v>0.01</v>
      </c>
      <c r="C6" s="42">
        <v>0.01</v>
      </c>
      <c r="I6" s="1"/>
      <c r="J6" s="123">
        <v>45785.625</v>
      </c>
      <c r="K6" s="1">
        <v>105.084</v>
      </c>
      <c r="L6" s="123">
        <v>45771.625</v>
      </c>
      <c r="M6" s="1">
        <v>60.899000000000001</v>
      </c>
      <c r="N6" s="159">
        <f t="shared" si="0"/>
        <v>45793.625</v>
      </c>
      <c r="O6" s="159" t="str">
        <f t="shared" si="1"/>
        <v/>
      </c>
      <c r="P6" s="159">
        <v>45959.625</v>
      </c>
    </row>
    <row r="7" spans="1:16">
      <c r="A7" s="15" t="s">
        <v>12</v>
      </c>
      <c r="B7" s="9">
        <v>0</v>
      </c>
      <c r="C7" s="42">
        <v>0</v>
      </c>
      <c r="I7" s="1"/>
      <c r="J7" s="123">
        <v>45793.625</v>
      </c>
      <c r="K7" s="1">
        <v>93.7</v>
      </c>
      <c r="L7" s="123">
        <v>45772.625</v>
      </c>
      <c r="M7" s="1">
        <v>59.497</v>
      </c>
      <c r="N7" s="159">
        <f t="shared" si="0"/>
        <v>45796.625</v>
      </c>
      <c r="O7" s="159" t="str">
        <f t="shared" si="1"/>
        <v/>
      </c>
      <c r="P7" s="159">
        <v>45964.625</v>
      </c>
    </row>
    <row r="8" spans="1:16">
      <c r="A8" s="15" t="s">
        <v>14</v>
      </c>
      <c r="B8" s="1">
        <v>4.8499999999999996</v>
      </c>
      <c r="C8" s="5">
        <v>5.01</v>
      </c>
      <c r="I8" s="1"/>
      <c r="J8" s="123">
        <v>45796.625</v>
      </c>
      <c r="K8" s="1">
        <v>95.147000000000006</v>
      </c>
      <c r="L8" s="123">
        <v>45775.625</v>
      </c>
      <c r="M8" s="1">
        <v>59.72</v>
      </c>
      <c r="N8" s="159">
        <f t="shared" si="0"/>
        <v>45798.625</v>
      </c>
      <c r="O8" s="159" t="str">
        <f t="shared" si="1"/>
        <v/>
      </c>
    </row>
    <row r="9" spans="1:16">
      <c r="A9" s="15" t="s">
        <v>15</v>
      </c>
      <c r="B9" s="1" t="s">
        <v>23</v>
      </c>
      <c r="C9" s="5" t="s">
        <v>23</v>
      </c>
      <c r="E9" s="1"/>
      <c r="F9" s="1"/>
      <c r="G9" s="1"/>
      <c r="H9" s="1"/>
      <c r="I9" s="1"/>
      <c r="J9" s="119">
        <v>45798.625</v>
      </c>
      <c r="K9" s="3">
        <v>93.870999999999995</v>
      </c>
      <c r="L9" s="119">
        <v>45776.625</v>
      </c>
      <c r="M9" s="3">
        <v>60.067999999999998</v>
      </c>
      <c r="N9" s="159">
        <f t="shared" si="0"/>
        <v>45799.625</v>
      </c>
      <c r="O9" s="159" t="str">
        <f t="shared" si="1"/>
        <v/>
      </c>
    </row>
    <row r="10" spans="1:16" ht="15" thickBot="1">
      <c r="A10" s="16" t="s">
        <v>28</v>
      </c>
      <c r="B10" s="21" cm="1">
        <f t="array" ref="B10">_xll.BDP(B4,"px_last")</f>
        <v>89.887889999999999</v>
      </c>
      <c r="C10" s="22" cm="1">
        <f t="array" ref="C10">_xll.BDP(C4,"px_last")</f>
        <v>45.066490000000002</v>
      </c>
      <c r="E10" s="1"/>
      <c r="F10" s="1"/>
      <c r="G10" s="1"/>
      <c r="H10" s="1"/>
      <c r="I10" s="1"/>
      <c r="J10" s="119">
        <v>45799.625</v>
      </c>
      <c r="K10" s="3">
        <v>96.894999999999996</v>
      </c>
      <c r="L10" s="119">
        <v>45777.625</v>
      </c>
      <c r="M10" s="3">
        <v>61.241</v>
      </c>
      <c r="N10" s="159">
        <f t="shared" si="0"/>
        <v>45807.625</v>
      </c>
      <c r="O10" s="159" t="str">
        <f t="shared" si="1"/>
        <v/>
      </c>
    </row>
    <row r="11" spans="1:16" ht="15" thickBot="1">
      <c r="C11" s="1"/>
      <c r="D11" s="1"/>
      <c r="E11" s="1"/>
      <c r="F11" s="1"/>
      <c r="G11" s="1"/>
      <c r="H11" s="1"/>
      <c r="I11" s="1"/>
      <c r="J11" s="119">
        <v>45807.625</v>
      </c>
      <c r="K11" s="3">
        <v>92.738</v>
      </c>
      <c r="L11" s="119">
        <v>45778.625</v>
      </c>
      <c r="M11" s="3">
        <v>60.576000000000001</v>
      </c>
      <c r="N11" s="159">
        <f t="shared" si="0"/>
        <v>45810.625</v>
      </c>
      <c r="O11" s="159" t="str">
        <f t="shared" si="1"/>
        <v/>
      </c>
    </row>
    <row r="12" spans="1:16" ht="15" thickBot="1">
      <c r="A12" s="38" t="s">
        <v>22</v>
      </c>
      <c r="B12" s="184" t="s">
        <v>0</v>
      </c>
      <c r="C12" s="185"/>
      <c r="D12" s="186"/>
      <c r="E12" s="187" t="s">
        <v>1</v>
      </c>
      <c r="F12" s="188"/>
      <c r="G12" s="189"/>
      <c r="H12" s="95" t="s">
        <v>16</v>
      </c>
      <c r="I12" s="1"/>
      <c r="J12" s="119">
        <v>45810.625</v>
      </c>
      <c r="K12" s="3">
        <v>93.031999999999996</v>
      </c>
      <c r="L12" s="119">
        <v>45779.625</v>
      </c>
      <c r="M12" s="3">
        <v>59.521999999999998</v>
      </c>
      <c r="N12" s="159">
        <f t="shared" si="0"/>
        <v>45812.625</v>
      </c>
      <c r="O12" s="159" t="str">
        <f t="shared" si="1"/>
        <v/>
      </c>
    </row>
    <row r="13" spans="1:16" ht="15" thickBot="1">
      <c r="A13" s="16"/>
      <c r="B13" s="11" t="s">
        <v>24</v>
      </c>
      <c r="C13" s="21" t="s">
        <v>19</v>
      </c>
      <c r="D13" s="22" t="s">
        <v>20</v>
      </c>
      <c r="E13" s="11" t="s">
        <v>24</v>
      </c>
      <c r="F13" s="21" t="s">
        <v>19</v>
      </c>
      <c r="G13" s="22" t="s">
        <v>20</v>
      </c>
      <c r="H13" s="94"/>
      <c r="I13" s="1"/>
      <c r="J13" s="119">
        <v>45812.625</v>
      </c>
      <c r="K13" s="3">
        <v>93.441000000000003</v>
      </c>
      <c r="L13" s="119">
        <v>45782.625</v>
      </c>
      <c r="M13" s="3">
        <v>59.442999999999998</v>
      </c>
      <c r="N13" s="159">
        <f t="shared" si="0"/>
        <v>45814.625</v>
      </c>
      <c r="O13" s="159" t="str">
        <f t="shared" si="1"/>
        <v/>
      </c>
    </row>
    <row r="14" spans="1:16">
      <c r="A14" s="164">
        <v>45933.625</v>
      </c>
      <c r="B14" s="44">
        <v>90</v>
      </c>
      <c r="C14" s="45"/>
      <c r="D14" s="46"/>
      <c r="E14" s="44">
        <v>45</v>
      </c>
      <c r="F14" s="1"/>
      <c r="G14" s="5"/>
      <c r="H14" s="77">
        <v>0</v>
      </c>
      <c r="I14" s="1"/>
      <c r="J14" s="119">
        <v>45814.625</v>
      </c>
      <c r="K14" s="3">
        <v>93.037000000000006</v>
      </c>
      <c r="L14" s="119">
        <v>45783.625</v>
      </c>
      <c r="M14" s="3">
        <v>59.381999999999998</v>
      </c>
      <c r="N14" s="159">
        <f t="shared" si="0"/>
        <v>45838.625</v>
      </c>
      <c r="O14" s="159" t="str">
        <f t="shared" si="1"/>
        <v/>
      </c>
    </row>
    <row r="15" spans="1:16">
      <c r="A15" s="164">
        <f ca="1">IF(AND(ISBLANK(P4), A14 = $P$1),NOW(),IF(ISBLANK(P4),"",P4))</f>
        <v>45938.625</v>
      </c>
      <c r="B15" s="44">
        <f ca="1">IF(COUNTIF(J:J,A15)=1,VLOOKUP(A15,J:K,2), IF(COUNTIF(J:J,A15)=0,$B$10,""))</f>
        <v>92.656000000000006</v>
      </c>
      <c r="C15" s="31">
        <f ca="1">IF(ISERROR(B15-2),"",-1*(B15-$B$14)*10^-4*$B$8*$B$5)</f>
        <v>-25763.200000000055</v>
      </c>
      <c r="D15" s="32">
        <f ca="1">IF(ISERROR(B15-2),"",$B$6*ROUNDUP(A15-$A$14,0)/360*$B$5)</f>
        <v>2777.7777777777778</v>
      </c>
      <c r="E15" s="45">
        <f ca="1">IF(COUNTIF(J:J,A15)=1,VLOOKUP(A15,L:M,2), IF(COUNTIF(J:J,A15)=0,$C$10,""))</f>
        <v>46.357999999999997</v>
      </c>
      <c r="F15" s="31">
        <f ca="1">IF(ISERROR(E15-2),"",-1*(E15-$E$14)*10^-4*$C$8*$C$5)</f>
        <v>-26533.961999999938</v>
      </c>
      <c r="G15" s="32">
        <f ca="1">IF(ISERROR(E15-2),"",$C$6*(A15-$A$14)/360*$C$5)</f>
        <v>5416.666666666667</v>
      </c>
      <c r="H15" s="77">
        <f ca="1">IF(ISERROR(E15-2),"",C15+D15-F15-G15)</f>
        <v>-1868.1268888890072</v>
      </c>
      <c r="I15" s="1"/>
      <c r="J15" s="119">
        <v>45838.625</v>
      </c>
      <c r="K15" s="3">
        <v>90.674000000000007</v>
      </c>
      <c r="L15" s="119">
        <v>45784.625</v>
      </c>
      <c r="M15" s="3">
        <v>58.87</v>
      </c>
      <c r="N15" s="159">
        <f t="shared" si="0"/>
        <v>45839.625</v>
      </c>
      <c r="O15" s="159" t="str">
        <f t="shared" si="1"/>
        <v/>
      </c>
    </row>
    <row r="16" spans="1:16">
      <c r="A16" s="164">
        <f t="shared" ref="A16:A18" ca="1" si="2">IF(AND(ISBLANK(P5), A15 = $P$1),NOW(),IF(ISBLANK(P5),"",P5))</f>
        <v>45951.625</v>
      </c>
      <c r="B16" s="44">
        <f t="shared" ref="B16:B18" ca="1" si="3">IF(COUNTIF(J:J,A16)=1,VLOOKUP(A16,J:K,2), IF(COUNTIF(J:J,A16)=0,$B$10,""))</f>
        <v>94.024000000000001</v>
      </c>
      <c r="C16" s="31">
        <f t="shared" ref="C16:C79" ca="1" si="4">IF(ISERROR(B16-2),"",-1*(B16-$B$14)*10^-4*$B$8*$B$5)</f>
        <v>-39032.80000000001</v>
      </c>
      <c r="D16" s="32">
        <f t="shared" ref="D16:D18" ca="1" si="5">IF(ISERROR(B16-2),"",$B$6*ROUNDUP(A16-$A$14,0)/360*$B$5)</f>
        <v>10000</v>
      </c>
      <c r="E16" s="45">
        <f t="shared" ref="E16:E18" ca="1" si="6">IF(COUNTIF(J:J,A16)=1,VLOOKUP(A16,L:M,2), IF(COUNTIF(J:J,A16)=0,$C$10,""))</f>
        <v>45.969000000000001</v>
      </c>
      <c r="F16" s="31">
        <f t="shared" ref="F16:F79" ca="1" si="7">IF(ISERROR(E16-2),"",-1*(E16-$E$14)*10^-4*$C$8*$C$5)</f>
        <v>-18933.291000000023</v>
      </c>
      <c r="G16" s="32">
        <f t="shared" ref="G16:G18" ca="1" si="8">IF(ISERROR(E16-2),"",$C$6*(A16-$A$14)/360*$C$5)</f>
        <v>19500</v>
      </c>
      <c r="H16" s="77">
        <f t="shared" ref="H16:H18" ca="1" si="9">IF(ISERROR(E16-2),"",C16+D16-F16-G16)</f>
        <v>-29599.508999999987</v>
      </c>
      <c r="I16" s="1"/>
      <c r="J16" s="119">
        <v>45839.625</v>
      </c>
      <c r="K16" s="3">
        <v>90.614999999999995</v>
      </c>
      <c r="L16" s="119">
        <v>45785.625</v>
      </c>
      <c r="M16" s="3">
        <v>58.057000000000002</v>
      </c>
      <c r="N16" s="159">
        <f t="shared" si="0"/>
        <v>45917.625</v>
      </c>
      <c r="O16" s="159" t="str">
        <f t="shared" si="1"/>
        <v/>
      </c>
    </row>
    <row r="17" spans="1:15">
      <c r="A17" s="164">
        <f t="shared" ca="1" si="2"/>
        <v>45959.625</v>
      </c>
      <c r="B17" s="44">
        <f t="shared" ca="1" si="3"/>
        <v>88.581999999999994</v>
      </c>
      <c r="C17" s="31">
        <f t="shared" ca="1" si="4"/>
        <v>13754.600000000062</v>
      </c>
      <c r="D17" s="32">
        <f t="shared" ca="1" si="5"/>
        <v>14444.444444444445</v>
      </c>
      <c r="E17" s="45">
        <f t="shared" ca="1" si="6"/>
        <v>44.406999999999996</v>
      </c>
      <c r="F17" s="31">
        <f t="shared" ca="1" si="7"/>
        <v>11586.62700000007</v>
      </c>
      <c r="G17" s="32">
        <f t="shared" ca="1" si="8"/>
        <v>28166.666666666668</v>
      </c>
      <c r="H17" s="77">
        <f t="shared" ca="1" si="9"/>
        <v>-11554.249222222228</v>
      </c>
      <c r="I17" s="1"/>
      <c r="J17" s="119">
        <v>45917.625</v>
      </c>
      <c r="K17" s="3">
        <v>83.296999999999997</v>
      </c>
      <c r="L17" s="119">
        <v>45786.625</v>
      </c>
      <c r="M17" s="3">
        <v>57.448</v>
      </c>
      <c r="N17" s="159">
        <f t="shared" si="0"/>
        <v>45931.625</v>
      </c>
      <c r="O17" s="159" t="str">
        <f t="shared" si="1"/>
        <v/>
      </c>
    </row>
    <row r="18" spans="1:15">
      <c r="A18" s="164">
        <f t="shared" ca="1" si="2"/>
        <v>45964.625</v>
      </c>
      <c r="B18" s="44">
        <f t="shared" ca="1" si="3"/>
        <v>89.730999999999995</v>
      </c>
      <c r="C18" s="31">
        <f t="shared" ca="1" si="4"/>
        <v>2609.3000000000529</v>
      </c>
      <c r="D18" s="32">
        <f t="shared" ca="1" si="5"/>
        <v>17222.222222222223</v>
      </c>
      <c r="E18" s="45">
        <f t="shared" ca="1" si="6"/>
        <v>45.043999999999997</v>
      </c>
      <c r="F18" s="31">
        <f t="shared" ca="1" si="7"/>
        <v>-859.7159999999401</v>
      </c>
      <c r="G18" s="32">
        <f t="shared" ca="1" si="8"/>
        <v>33583.333333333336</v>
      </c>
      <c r="H18" s="77">
        <f t="shared" ca="1" si="9"/>
        <v>-12892.095111111121</v>
      </c>
      <c r="I18" s="1"/>
      <c r="J18" s="119">
        <v>45931.625</v>
      </c>
      <c r="K18" s="3">
        <v>93.594999999999999</v>
      </c>
      <c r="L18" s="119">
        <v>45789.625</v>
      </c>
      <c r="M18" s="3">
        <v>56.378</v>
      </c>
      <c r="N18" s="159">
        <f t="shared" si="0"/>
        <v>45932.625</v>
      </c>
      <c r="O18" s="159" t="str">
        <f t="shared" si="1"/>
        <v/>
      </c>
    </row>
    <row r="19" spans="1:15">
      <c r="A19" s="164">
        <f t="shared" ref="A19:A82" ca="1" si="10">IF(AND(ISBLANK(P8), A18 = $P$1),NOW(),IF(ISBLANK(P8),"",P8))</f>
        <v>45964.632332175926</v>
      </c>
      <c r="B19" s="44">
        <f t="shared" ref="B19:B82" ca="1" si="11">IF(COUNTIF(J:J,A19)=1,VLOOKUP(A19,J:K,2), IF(COUNTIF(J:J,A19)=0,$B$10,""))</f>
        <v>89.887889999999999</v>
      </c>
      <c r="C19" s="31">
        <f t="shared" ca="1" si="4"/>
        <v>1087.4670000000121</v>
      </c>
      <c r="D19" s="32">
        <f t="shared" ref="D19:D82" ca="1" si="12">IF(ISERROR(B19-2),"",$B$6*ROUNDUP(A19-$A$14,0)/360*$B$5)</f>
        <v>17777.777777777777</v>
      </c>
      <c r="E19" s="45">
        <f t="shared" ref="E19:E82" ca="1" si="13">IF(COUNTIF(J:J,A19)=1,VLOOKUP(A19,L:M,2), IF(COUNTIF(J:J,A19)=0,$C$10,""))</f>
        <v>45.066490000000002</v>
      </c>
      <c r="F19" s="31">
        <f t="shared" ca="1" si="7"/>
        <v>-1299.1481100000335</v>
      </c>
      <c r="G19" s="32">
        <f t="shared" ref="G19:G82" ca="1" si="14">IF(ISERROR(E19-2),"",$C$6*(A19-$A$14)/360*$C$5)</f>
        <v>33591.276523920293</v>
      </c>
      <c r="H19" s="77">
        <f t="shared" ref="H19:H82" ca="1" si="15">IF(ISERROR(E19-2),"",C19+D19-F19-G19)</f>
        <v>-13426.883636142469</v>
      </c>
      <c r="I19" s="1"/>
      <c r="J19" s="119">
        <v>45932.625</v>
      </c>
      <c r="K19" s="3">
        <v>92.26</v>
      </c>
      <c r="L19" s="119">
        <v>45790.625</v>
      </c>
      <c r="M19" s="3">
        <v>53.453000000000003</v>
      </c>
      <c r="N19" s="159">
        <f t="shared" si="0"/>
        <v>45938.625</v>
      </c>
      <c r="O19" s="159">
        <f t="shared" si="1"/>
        <v>45938.625</v>
      </c>
    </row>
    <row r="20" spans="1:15">
      <c r="A20" s="164" t="str">
        <f t="shared" ca="1" si="10"/>
        <v/>
      </c>
      <c r="B20" s="44" t="str">
        <f t="shared" ca="1" si="11"/>
        <v/>
      </c>
      <c r="C20" s="31" t="str">
        <f t="shared" ca="1" si="4"/>
        <v/>
      </c>
      <c r="D20" s="32" t="str">
        <f t="shared" ca="1" si="12"/>
        <v/>
      </c>
      <c r="E20" s="45" t="str">
        <f t="shared" ca="1" si="13"/>
        <v/>
      </c>
      <c r="F20" s="31" t="str">
        <f t="shared" ca="1" si="7"/>
        <v/>
      </c>
      <c r="G20" s="32" t="str">
        <f t="shared" ca="1" si="14"/>
        <v/>
      </c>
      <c r="H20" s="77" t="str">
        <f t="shared" ca="1" si="15"/>
        <v/>
      </c>
      <c r="I20" s="1"/>
      <c r="J20" s="119">
        <v>45938.625</v>
      </c>
      <c r="K20" s="3">
        <v>92.656000000000006</v>
      </c>
      <c r="L20" s="119">
        <v>45791.625</v>
      </c>
      <c r="M20" s="3">
        <v>53.988</v>
      </c>
      <c r="N20" s="159">
        <f t="shared" si="0"/>
        <v>45951.625</v>
      </c>
      <c r="O20" s="159">
        <f t="shared" si="1"/>
        <v>45951.625</v>
      </c>
    </row>
    <row r="21" spans="1:15">
      <c r="A21" s="164" t="str">
        <f t="shared" ca="1" si="10"/>
        <v/>
      </c>
      <c r="B21" s="44" t="str">
        <f t="shared" ca="1" si="11"/>
        <v/>
      </c>
      <c r="C21" s="31" t="str">
        <f t="shared" ca="1" si="4"/>
        <v/>
      </c>
      <c r="D21" s="32" t="str">
        <f t="shared" ca="1" si="12"/>
        <v/>
      </c>
      <c r="E21" s="45" t="str">
        <f t="shared" ca="1" si="13"/>
        <v/>
      </c>
      <c r="F21" s="31" t="str">
        <f t="shared" ca="1" si="7"/>
        <v/>
      </c>
      <c r="G21" s="32" t="str">
        <f t="shared" ca="1" si="14"/>
        <v/>
      </c>
      <c r="H21" s="77" t="str">
        <f t="shared" ca="1" si="15"/>
        <v/>
      </c>
      <c r="I21" s="1"/>
      <c r="J21" s="119">
        <v>45951.625</v>
      </c>
      <c r="K21" s="3">
        <v>94.024000000000001</v>
      </c>
      <c r="L21" s="119">
        <v>45792.625</v>
      </c>
      <c r="M21" s="3">
        <v>54.762</v>
      </c>
      <c r="N21" s="159">
        <f t="shared" si="0"/>
        <v>45959.625</v>
      </c>
      <c r="O21" s="159">
        <f t="shared" si="1"/>
        <v>45959.625</v>
      </c>
    </row>
    <row r="22" spans="1:15">
      <c r="A22" s="164" t="str">
        <f t="shared" ca="1" si="10"/>
        <v/>
      </c>
      <c r="B22" s="44" t="str">
        <f t="shared" ca="1" si="11"/>
        <v/>
      </c>
      <c r="C22" s="31" t="str">
        <f t="shared" ca="1" si="4"/>
        <v/>
      </c>
      <c r="D22" s="32" t="str">
        <f t="shared" ca="1" si="12"/>
        <v/>
      </c>
      <c r="E22" s="45" t="str">
        <f t="shared" ca="1" si="13"/>
        <v/>
      </c>
      <c r="F22" s="31" t="str">
        <f t="shared" ca="1" si="7"/>
        <v/>
      </c>
      <c r="G22" s="32" t="str">
        <f t="shared" ca="1" si="14"/>
        <v/>
      </c>
      <c r="H22" s="77" t="str">
        <f t="shared" ca="1" si="15"/>
        <v/>
      </c>
      <c r="I22" s="1"/>
      <c r="J22" s="119">
        <v>45959.625</v>
      </c>
      <c r="K22" s="3">
        <v>88.581999999999994</v>
      </c>
      <c r="L22" s="119">
        <v>45793.625</v>
      </c>
      <c r="M22" s="3">
        <v>54.014000000000003</v>
      </c>
      <c r="N22" s="159">
        <f t="shared" si="0"/>
        <v>45964.625</v>
      </c>
      <c r="O22" s="159">
        <f t="shared" si="1"/>
        <v>45964.625</v>
      </c>
    </row>
    <row r="23" spans="1:15">
      <c r="A23" s="164" t="str">
        <f t="shared" ca="1" si="10"/>
        <v/>
      </c>
      <c r="B23" s="44" t="str">
        <f t="shared" ca="1" si="11"/>
        <v/>
      </c>
      <c r="C23" s="31" t="str">
        <f t="shared" ca="1" si="4"/>
        <v/>
      </c>
      <c r="D23" s="32" t="str">
        <f t="shared" ca="1" si="12"/>
        <v/>
      </c>
      <c r="E23" s="45" t="str">
        <f t="shared" ca="1" si="13"/>
        <v/>
      </c>
      <c r="F23" s="31" t="str">
        <f t="shared" ca="1" si="7"/>
        <v/>
      </c>
      <c r="G23" s="32" t="str">
        <f t="shared" ca="1" si="14"/>
        <v/>
      </c>
      <c r="H23" s="77" t="str">
        <f t="shared" ca="1" si="15"/>
        <v/>
      </c>
      <c r="I23" s="1"/>
      <c r="J23" s="119">
        <v>45964.625</v>
      </c>
      <c r="K23" s="3">
        <v>89.730999999999995</v>
      </c>
      <c r="L23" s="119">
        <v>45796.625</v>
      </c>
      <c r="M23" s="3">
        <v>54.042000000000002</v>
      </c>
      <c r="N23" s="159" t="str">
        <f t="shared" si="0"/>
        <v/>
      </c>
      <c r="O23" s="159" t="str">
        <f t="shared" si="1"/>
        <v/>
      </c>
    </row>
    <row r="24" spans="1:15">
      <c r="A24" s="164" t="str">
        <f t="shared" ca="1" si="10"/>
        <v/>
      </c>
      <c r="B24" s="44" t="str">
        <f t="shared" ca="1" si="11"/>
        <v/>
      </c>
      <c r="C24" s="31" t="str">
        <f t="shared" ca="1" si="4"/>
        <v/>
      </c>
      <c r="D24" s="32" t="str">
        <f t="shared" ca="1" si="12"/>
        <v/>
      </c>
      <c r="E24" s="45" t="str">
        <f t="shared" ca="1" si="13"/>
        <v/>
      </c>
      <c r="F24" s="31" t="str">
        <f t="shared" ca="1" si="7"/>
        <v/>
      </c>
      <c r="G24" s="32" t="str">
        <f t="shared" ca="1" si="14"/>
        <v/>
      </c>
      <c r="H24" s="77" t="str">
        <f t="shared" ca="1" si="15"/>
        <v/>
      </c>
      <c r="I24" s="1"/>
      <c r="L24" s="119">
        <v>45797.625</v>
      </c>
      <c r="M24" s="3">
        <v>53.8</v>
      </c>
      <c r="N24" s="159" t="str">
        <f t="shared" si="0"/>
        <v/>
      </c>
      <c r="O24" s="159" t="str">
        <f t="shared" si="1"/>
        <v/>
      </c>
    </row>
    <row r="25" spans="1:15">
      <c r="A25" s="164" t="str">
        <f t="shared" ca="1" si="10"/>
        <v/>
      </c>
      <c r="B25" s="44" t="str">
        <f t="shared" ca="1" si="11"/>
        <v/>
      </c>
      <c r="C25" s="31" t="str">
        <f t="shared" ca="1" si="4"/>
        <v/>
      </c>
      <c r="D25" s="32" t="str">
        <f t="shared" ca="1" si="12"/>
        <v/>
      </c>
      <c r="E25" s="45" t="str">
        <f t="shared" ca="1" si="13"/>
        <v/>
      </c>
      <c r="F25" s="31" t="str">
        <f t="shared" ca="1" si="7"/>
        <v/>
      </c>
      <c r="G25" s="32" t="str">
        <f t="shared" ca="1" si="14"/>
        <v/>
      </c>
      <c r="H25" s="77" t="str">
        <f t="shared" ca="1" si="15"/>
        <v/>
      </c>
      <c r="I25" s="1"/>
      <c r="L25" s="119">
        <v>45798.625</v>
      </c>
      <c r="M25" s="3">
        <v>53.773000000000003</v>
      </c>
      <c r="N25" s="159" t="str">
        <f t="shared" si="0"/>
        <v/>
      </c>
      <c r="O25" s="159" t="str">
        <f t="shared" si="1"/>
        <v/>
      </c>
    </row>
    <row r="26" spans="1:15">
      <c r="A26" s="164" t="str">
        <f t="shared" ca="1" si="10"/>
        <v/>
      </c>
      <c r="B26" s="44" t="str">
        <f t="shared" ca="1" si="11"/>
        <v/>
      </c>
      <c r="C26" s="31" t="str">
        <f t="shared" ca="1" si="4"/>
        <v/>
      </c>
      <c r="D26" s="32" t="str">
        <f t="shared" ca="1" si="12"/>
        <v/>
      </c>
      <c r="E26" s="45" t="str">
        <f t="shared" ca="1" si="13"/>
        <v/>
      </c>
      <c r="F26" s="31" t="str">
        <f t="shared" ca="1" si="7"/>
        <v/>
      </c>
      <c r="G26" s="32" t="str">
        <f t="shared" ca="1" si="14"/>
        <v/>
      </c>
      <c r="H26" s="77" t="str">
        <f t="shared" ca="1" si="15"/>
        <v/>
      </c>
      <c r="I26" s="1"/>
      <c r="L26" s="119">
        <v>45799.625</v>
      </c>
      <c r="M26" s="3">
        <v>54.58</v>
      </c>
      <c r="N26" s="159" t="str">
        <f t="shared" si="0"/>
        <v/>
      </c>
      <c r="O26" s="159" t="str">
        <f t="shared" si="1"/>
        <v/>
      </c>
    </row>
    <row r="27" spans="1:15">
      <c r="A27" s="164" t="str">
        <f t="shared" ca="1" si="10"/>
        <v/>
      </c>
      <c r="B27" s="44" t="str">
        <f t="shared" ca="1" si="11"/>
        <v/>
      </c>
      <c r="C27" s="31" t="str">
        <f t="shared" ca="1" si="4"/>
        <v/>
      </c>
      <c r="D27" s="32" t="str">
        <f t="shared" ca="1" si="12"/>
        <v/>
      </c>
      <c r="E27" s="45" t="str">
        <f t="shared" ca="1" si="13"/>
        <v/>
      </c>
      <c r="F27" s="31" t="str">
        <f t="shared" ca="1" si="7"/>
        <v/>
      </c>
      <c r="G27" s="32" t="str">
        <f t="shared" ca="1" si="14"/>
        <v/>
      </c>
      <c r="H27" s="77" t="str">
        <f t="shared" ca="1" si="15"/>
        <v/>
      </c>
      <c r="I27" s="1"/>
      <c r="L27" s="119">
        <v>45800.625</v>
      </c>
      <c r="M27" s="3">
        <v>55.301000000000002</v>
      </c>
      <c r="N27" s="159" t="str">
        <f t="shared" si="0"/>
        <v/>
      </c>
      <c r="O27" s="159" t="str">
        <f t="shared" si="1"/>
        <v/>
      </c>
    </row>
    <row r="28" spans="1:15">
      <c r="A28" s="164" t="str">
        <f t="shared" ca="1" si="10"/>
        <v/>
      </c>
      <c r="B28" s="44" t="str">
        <f t="shared" ca="1" si="11"/>
        <v/>
      </c>
      <c r="C28" s="31" t="str">
        <f t="shared" ca="1" si="4"/>
        <v/>
      </c>
      <c r="D28" s="32" t="str">
        <f t="shared" ca="1" si="12"/>
        <v/>
      </c>
      <c r="E28" s="45" t="str">
        <f t="shared" ca="1" si="13"/>
        <v/>
      </c>
      <c r="F28" s="31" t="str">
        <f t="shared" ca="1" si="7"/>
        <v/>
      </c>
      <c r="G28" s="32" t="str">
        <f t="shared" ca="1" si="14"/>
        <v/>
      </c>
      <c r="H28" s="77" t="str">
        <f t="shared" ca="1" si="15"/>
        <v/>
      </c>
      <c r="I28" s="1"/>
      <c r="L28" s="119">
        <v>45803.625</v>
      </c>
      <c r="M28" s="3">
        <v>55.465000000000003</v>
      </c>
      <c r="N28" s="159" t="str">
        <f t="shared" si="0"/>
        <v/>
      </c>
      <c r="O28" s="159" t="str">
        <f t="shared" si="1"/>
        <v/>
      </c>
    </row>
    <row r="29" spans="1:15">
      <c r="A29" s="164" t="str">
        <f t="shared" ca="1" si="10"/>
        <v/>
      </c>
      <c r="B29" s="44" t="str">
        <f t="shared" ca="1" si="11"/>
        <v/>
      </c>
      <c r="C29" s="31" t="str">
        <f t="shared" ca="1" si="4"/>
        <v/>
      </c>
      <c r="D29" s="32" t="str">
        <f t="shared" ca="1" si="12"/>
        <v/>
      </c>
      <c r="E29" s="45" t="str">
        <f t="shared" ca="1" si="13"/>
        <v/>
      </c>
      <c r="F29" s="31" t="str">
        <f t="shared" ca="1" si="7"/>
        <v/>
      </c>
      <c r="G29" s="32" t="str">
        <f t="shared" ca="1" si="14"/>
        <v/>
      </c>
      <c r="H29" s="77" t="str">
        <f t="shared" ca="1" si="15"/>
        <v/>
      </c>
      <c r="I29" s="1"/>
      <c r="L29" s="119">
        <v>45804.625</v>
      </c>
      <c r="M29" s="3">
        <v>53.786999999999999</v>
      </c>
      <c r="N29" s="159" t="str">
        <f t="shared" si="0"/>
        <v/>
      </c>
      <c r="O29" s="159" t="str">
        <f t="shared" si="1"/>
        <v/>
      </c>
    </row>
    <row r="30" spans="1:15">
      <c r="A30" s="164" t="str">
        <f t="shared" ca="1" si="10"/>
        <v/>
      </c>
      <c r="B30" s="44" t="str">
        <f t="shared" ca="1" si="11"/>
        <v/>
      </c>
      <c r="C30" s="31" t="str">
        <f t="shared" ca="1" si="4"/>
        <v/>
      </c>
      <c r="D30" s="32" t="str">
        <f t="shared" ca="1" si="12"/>
        <v/>
      </c>
      <c r="E30" s="45" t="str">
        <f t="shared" ca="1" si="13"/>
        <v/>
      </c>
      <c r="F30" s="31" t="str">
        <f t="shared" ca="1" si="7"/>
        <v/>
      </c>
      <c r="G30" s="32" t="str">
        <f t="shared" ca="1" si="14"/>
        <v/>
      </c>
      <c r="H30" s="77" t="str">
        <f t="shared" ca="1" si="15"/>
        <v/>
      </c>
      <c r="I30" s="1"/>
      <c r="L30" s="119">
        <v>45805.625</v>
      </c>
      <c r="M30" s="3">
        <v>52.703000000000003</v>
      </c>
      <c r="N30" s="159" t="str">
        <f t="shared" si="0"/>
        <v/>
      </c>
      <c r="O30" s="159" t="str">
        <f t="shared" si="1"/>
        <v/>
      </c>
    </row>
    <row r="31" spans="1:15">
      <c r="A31" s="164" t="str">
        <f t="shared" ca="1" si="10"/>
        <v/>
      </c>
      <c r="B31" s="44" t="str">
        <f t="shared" ca="1" si="11"/>
        <v/>
      </c>
      <c r="C31" s="31" t="str">
        <f t="shared" ca="1" si="4"/>
        <v/>
      </c>
      <c r="D31" s="32" t="str">
        <f t="shared" ca="1" si="12"/>
        <v/>
      </c>
      <c r="E31" s="45" t="str">
        <f t="shared" ca="1" si="13"/>
        <v/>
      </c>
      <c r="F31" s="31" t="str">
        <f t="shared" ca="1" si="7"/>
        <v/>
      </c>
      <c r="G31" s="32" t="str">
        <f t="shared" ca="1" si="14"/>
        <v/>
      </c>
      <c r="H31" s="77" t="str">
        <f t="shared" ca="1" si="15"/>
        <v/>
      </c>
      <c r="I31" s="1"/>
      <c r="L31" s="119">
        <v>45806.625</v>
      </c>
      <c r="M31" s="3">
        <v>51.826000000000001</v>
      </c>
      <c r="N31" s="159" t="str">
        <f t="shared" si="0"/>
        <v/>
      </c>
      <c r="O31" s="159" t="str">
        <f t="shared" si="1"/>
        <v/>
      </c>
    </row>
    <row r="32" spans="1:15">
      <c r="A32" s="164" t="str">
        <f t="shared" ca="1" si="10"/>
        <v/>
      </c>
      <c r="B32" s="44" t="str">
        <f t="shared" ca="1" si="11"/>
        <v/>
      </c>
      <c r="C32" s="31" t="str">
        <f t="shared" ca="1" si="4"/>
        <v/>
      </c>
      <c r="D32" s="32" t="str">
        <f t="shared" ca="1" si="12"/>
        <v/>
      </c>
      <c r="E32" s="45" t="str">
        <f t="shared" ca="1" si="13"/>
        <v/>
      </c>
      <c r="F32" s="31" t="str">
        <f t="shared" ca="1" si="7"/>
        <v/>
      </c>
      <c r="G32" s="32" t="str">
        <f t="shared" ca="1" si="14"/>
        <v/>
      </c>
      <c r="H32" s="77" t="str">
        <f t="shared" ca="1" si="15"/>
        <v/>
      </c>
      <c r="I32" s="1"/>
      <c r="L32" s="119">
        <v>45807.625</v>
      </c>
      <c r="M32" s="3">
        <v>52.076999999999998</v>
      </c>
      <c r="N32" s="159" t="str">
        <f t="shared" si="0"/>
        <v/>
      </c>
      <c r="O32" s="159" t="str">
        <f t="shared" si="1"/>
        <v/>
      </c>
    </row>
    <row r="33" spans="1:15">
      <c r="A33" s="164" t="str">
        <f t="shared" ca="1" si="10"/>
        <v/>
      </c>
      <c r="B33" s="44" t="str">
        <f t="shared" ca="1" si="11"/>
        <v/>
      </c>
      <c r="C33" s="31" t="str">
        <f t="shared" ca="1" si="4"/>
        <v/>
      </c>
      <c r="D33" s="32" t="str">
        <f t="shared" ca="1" si="12"/>
        <v/>
      </c>
      <c r="E33" s="45" t="str">
        <f t="shared" ca="1" si="13"/>
        <v/>
      </c>
      <c r="F33" s="31" t="str">
        <f t="shared" ca="1" si="7"/>
        <v/>
      </c>
      <c r="G33" s="32" t="str">
        <f t="shared" ca="1" si="14"/>
        <v/>
      </c>
      <c r="H33" s="77" t="str">
        <f t="shared" ca="1" si="15"/>
        <v/>
      </c>
      <c r="I33" s="1"/>
      <c r="L33" s="119">
        <v>45810.625</v>
      </c>
      <c r="M33" s="3">
        <v>51.999000000000002</v>
      </c>
      <c r="N33" s="159" t="str">
        <f t="shared" si="0"/>
        <v/>
      </c>
      <c r="O33" s="159" t="str">
        <f t="shared" si="1"/>
        <v/>
      </c>
    </row>
    <row r="34" spans="1:15">
      <c r="A34" s="164" t="str">
        <f t="shared" ca="1" si="10"/>
        <v/>
      </c>
      <c r="B34" s="44" t="str">
        <f t="shared" ca="1" si="11"/>
        <v/>
      </c>
      <c r="C34" s="31" t="str">
        <f t="shared" ca="1" si="4"/>
        <v/>
      </c>
      <c r="D34" s="32" t="str">
        <f t="shared" ca="1" si="12"/>
        <v/>
      </c>
      <c r="E34" s="45" t="str">
        <f t="shared" ca="1" si="13"/>
        <v/>
      </c>
      <c r="F34" s="31" t="str">
        <f t="shared" ca="1" si="7"/>
        <v/>
      </c>
      <c r="G34" s="32" t="str">
        <f t="shared" ca="1" si="14"/>
        <v/>
      </c>
      <c r="H34" s="77" t="str">
        <f t="shared" ca="1" si="15"/>
        <v/>
      </c>
      <c r="I34" s="1"/>
      <c r="L34" s="119">
        <v>45811.625</v>
      </c>
      <c r="M34" s="3">
        <v>51.923999999999999</v>
      </c>
      <c r="N34" s="159" t="str">
        <f t="shared" si="0"/>
        <v/>
      </c>
      <c r="O34" s="159" t="str">
        <f t="shared" si="1"/>
        <v/>
      </c>
    </row>
    <row r="35" spans="1:15">
      <c r="A35" s="164" t="str">
        <f t="shared" ca="1" si="10"/>
        <v/>
      </c>
      <c r="B35" s="44" t="str">
        <f t="shared" ca="1" si="11"/>
        <v/>
      </c>
      <c r="C35" s="31" t="str">
        <f t="shared" ca="1" si="4"/>
        <v/>
      </c>
      <c r="D35" s="32" t="str">
        <f t="shared" ca="1" si="12"/>
        <v/>
      </c>
      <c r="E35" s="45" t="str">
        <f t="shared" ca="1" si="13"/>
        <v/>
      </c>
      <c r="F35" s="31" t="str">
        <f t="shared" ca="1" si="7"/>
        <v/>
      </c>
      <c r="G35" s="32" t="str">
        <f t="shared" ca="1" si="14"/>
        <v/>
      </c>
      <c r="H35" s="77" t="str">
        <f t="shared" ca="1" si="15"/>
        <v/>
      </c>
      <c r="I35" s="1"/>
      <c r="L35" s="119">
        <v>45812.625</v>
      </c>
      <c r="M35" s="3">
        <v>50.991</v>
      </c>
      <c r="N35" s="159" t="str">
        <f t="shared" si="0"/>
        <v/>
      </c>
      <c r="O35" s="159" t="str">
        <f t="shared" si="1"/>
        <v/>
      </c>
    </row>
    <row r="36" spans="1:15">
      <c r="A36" s="164" t="str">
        <f t="shared" ca="1" si="10"/>
        <v/>
      </c>
      <c r="B36" s="44" t="str">
        <f t="shared" ca="1" si="11"/>
        <v/>
      </c>
      <c r="C36" s="31" t="str">
        <f t="shared" ca="1" si="4"/>
        <v/>
      </c>
      <c r="D36" s="32" t="str">
        <f t="shared" ca="1" si="12"/>
        <v/>
      </c>
      <c r="E36" s="45" t="str">
        <f t="shared" ca="1" si="13"/>
        <v/>
      </c>
      <c r="F36" s="31" t="str">
        <f t="shared" ca="1" si="7"/>
        <v/>
      </c>
      <c r="G36" s="32" t="str">
        <f t="shared" ca="1" si="14"/>
        <v/>
      </c>
      <c r="H36" s="77" t="str">
        <f t="shared" ca="1" si="15"/>
        <v/>
      </c>
      <c r="I36" s="1"/>
      <c r="L36" s="119">
        <v>45813.625</v>
      </c>
      <c r="M36" s="3">
        <v>51.46</v>
      </c>
      <c r="N36" s="159" t="str">
        <f t="shared" si="0"/>
        <v/>
      </c>
      <c r="O36" s="159" t="str">
        <f t="shared" si="1"/>
        <v/>
      </c>
    </row>
    <row r="37" spans="1:15">
      <c r="A37" s="164" t="str">
        <f t="shared" ca="1" si="10"/>
        <v/>
      </c>
      <c r="B37" s="44" t="str">
        <f t="shared" ca="1" si="11"/>
        <v/>
      </c>
      <c r="C37" s="31" t="str">
        <f t="shared" ca="1" si="4"/>
        <v/>
      </c>
      <c r="D37" s="32" t="str">
        <f t="shared" ca="1" si="12"/>
        <v/>
      </c>
      <c r="E37" s="45" t="str">
        <f t="shared" ca="1" si="13"/>
        <v/>
      </c>
      <c r="F37" s="31" t="str">
        <f t="shared" ca="1" si="7"/>
        <v/>
      </c>
      <c r="G37" s="32" t="str">
        <f t="shared" ca="1" si="14"/>
        <v/>
      </c>
      <c r="H37" s="77" t="str">
        <f t="shared" ca="1" si="15"/>
        <v/>
      </c>
      <c r="I37" s="1"/>
      <c r="L37" s="119">
        <v>45814.625</v>
      </c>
      <c r="M37" s="3">
        <v>50.575000000000003</v>
      </c>
      <c r="N37" s="159" t="str">
        <f t="shared" si="0"/>
        <v/>
      </c>
      <c r="O37" s="159" t="str">
        <f t="shared" si="1"/>
        <v/>
      </c>
    </row>
    <row r="38" spans="1:15">
      <c r="A38" s="164" t="str">
        <f t="shared" ca="1" si="10"/>
        <v/>
      </c>
      <c r="B38" s="44" t="str">
        <f t="shared" ca="1" si="11"/>
        <v/>
      </c>
      <c r="C38" s="31" t="str">
        <f t="shared" ca="1" si="4"/>
        <v/>
      </c>
      <c r="D38" s="32" t="str">
        <f t="shared" ca="1" si="12"/>
        <v/>
      </c>
      <c r="E38" s="45" t="str">
        <f t="shared" ca="1" si="13"/>
        <v/>
      </c>
      <c r="F38" s="31" t="str">
        <f t="shared" ca="1" si="7"/>
        <v/>
      </c>
      <c r="G38" s="32" t="str">
        <f t="shared" ca="1" si="14"/>
        <v/>
      </c>
      <c r="H38" s="77" t="str">
        <f t="shared" ca="1" si="15"/>
        <v/>
      </c>
      <c r="I38" s="1"/>
      <c r="L38" s="119">
        <v>45817.625</v>
      </c>
      <c r="M38" s="3">
        <v>50.07</v>
      </c>
      <c r="N38" s="159" t="str">
        <f t="shared" si="0"/>
        <v/>
      </c>
      <c r="O38" s="159" t="str">
        <f t="shared" si="1"/>
        <v/>
      </c>
    </row>
    <row r="39" spans="1:15">
      <c r="A39" s="164" t="str">
        <f t="shared" ca="1" si="10"/>
        <v/>
      </c>
      <c r="B39" s="44" t="str">
        <f t="shared" ca="1" si="11"/>
        <v/>
      </c>
      <c r="C39" s="31" t="str">
        <f t="shared" ca="1" si="4"/>
        <v/>
      </c>
      <c r="D39" s="32" t="str">
        <f t="shared" ca="1" si="12"/>
        <v/>
      </c>
      <c r="E39" s="45" t="str">
        <f t="shared" ca="1" si="13"/>
        <v/>
      </c>
      <c r="F39" s="31" t="str">
        <f t="shared" ca="1" si="7"/>
        <v/>
      </c>
      <c r="G39" s="32" t="str">
        <f t="shared" ca="1" si="14"/>
        <v/>
      </c>
      <c r="H39" s="77" t="str">
        <f t="shared" ca="1" si="15"/>
        <v/>
      </c>
      <c r="I39" s="1"/>
      <c r="L39" s="119">
        <v>45818.625</v>
      </c>
      <c r="M39" s="3">
        <v>49.826999999999998</v>
      </c>
      <c r="N39" s="159" t="str">
        <f t="shared" si="0"/>
        <v/>
      </c>
      <c r="O39" s="159" t="str">
        <f t="shared" si="1"/>
        <v/>
      </c>
    </row>
    <row r="40" spans="1:15">
      <c r="A40" s="164" t="str">
        <f t="shared" ca="1" si="10"/>
        <v/>
      </c>
      <c r="B40" s="44" t="str">
        <f t="shared" ca="1" si="11"/>
        <v/>
      </c>
      <c r="C40" s="31" t="str">
        <f t="shared" ca="1" si="4"/>
        <v/>
      </c>
      <c r="D40" s="32" t="str">
        <f t="shared" ca="1" si="12"/>
        <v/>
      </c>
      <c r="E40" s="45" t="str">
        <f t="shared" ca="1" si="13"/>
        <v/>
      </c>
      <c r="F40" s="31" t="str">
        <f t="shared" ca="1" si="7"/>
        <v/>
      </c>
      <c r="G40" s="32" t="str">
        <f t="shared" ca="1" si="14"/>
        <v/>
      </c>
      <c r="H40" s="77" t="str">
        <f t="shared" ca="1" si="15"/>
        <v/>
      </c>
      <c r="I40" s="1"/>
      <c r="L40" s="119">
        <v>45819.625</v>
      </c>
      <c r="M40" s="3">
        <v>49.567</v>
      </c>
      <c r="N40" s="159" t="str">
        <f t="shared" si="0"/>
        <v/>
      </c>
      <c r="O40" s="159" t="str">
        <f t="shared" si="1"/>
        <v/>
      </c>
    </row>
    <row r="41" spans="1:15">
      <c r="A41" s="164" t="str">
        <f t="shared" ca="1" si="10"/>
        <v/>
      </c>
      <c r="B41" s="44" t="str">
        <f t="shared" ca="1" si="11"/>
        <v/>
      </c>
      <c r="C41" s="31" t="str">
        <f t="shared" ca="1" si="4"/>
        <v/>
      </c>
      <c r="D41" s="32" t="str">
        <f t="shared" ca="1" si="12"/>
        <v/>
      </c>
      <c r="E41" s="45" t="str">
        <f t="shared" ca="1" si="13"/>
        <v/>
      </c>
      <c r="F41" s="31" t="str">
        <f t="shared" ca="1" si="7"/>
        <v/>
      </c>
      <c r="G41" s="32" t="str">
        <f t="shared" ca="1" si="14"/>
        <v/>
      </c>
      <c r="H41" s="77" t="str">
        <f t="shared" ca="1" si="15"/>
        <v/>
      </c>
      <c r="I41" s="1"/>
      <c r="L41" s="119">
        <v>45820.625</v>
      </c>
      <c r="M41" s="3">
        <v>49.652999999999999</v>
      </c>
      <c r="N41" s="159" t="str">
        <f t="shared" si="0"/>
        <v/>
      </c>
      <c r="O41" s="159" t="str">
        <f t="shared" si="1"/>
        <v/>
      </c>
    </row>
    <row r="42" spans="1:15">
      <c r="A42" s="164" t="str">
        <f t="shared" ca="1" si="10"/>
        <v/>
      </c>
      <c r="B42" s="44" t="str">
        <f t="shared" ca="1" si="11"/>
        <v/>
      </c>
      <c r="C42" s="31" t="str">
        <f t="shared" ca="1" si="4"/>
        <v/>
      </c>
      <c r="D42" s="32" t="str">
        <f t="shared" ca="1" si="12"/>
        <v/>
      </c>
      <c r="E42" s="45" t="str">
        <f t="shared" ca="1" si="13"/>
        <v/>
      </c>
      <c r="F42" s="31" t="str">
        <f t="shared" ca="1" si="7"/>
        <v/>
      </c>
      <c r="G42" s="32" t="str">
        <f t="shared" ca="1" si="14"/>
        <v/>
      </c>
      <c r="H42" s="77" t="str">
        <f t="shared" ca="1" si="15"/>
        <v/>
      </c>
      <c r="I42" s="1"/>
      <c r="L42" s="119">
        <v>45821.625</v>
      </c>
      <c r="M42" s="3">
        <v>51.447000000000003</v>
      </c>
      <c r="N42" s="159" t="str">
        <f t="shared" si="0"/>
        <v/>
      </c>
      <c r="O42" s="159" t="str">
        <f t="shared" si="1"/>
        <v/>
      </c>
    </row>
    <row r="43" spans="1:15">
      <c r="A43" s="164" t="str">
        <f t="shared" ca="1" si="10"/>
        <v/>
      </c>
      <c r="B43" s="44" t="str">
        <f t="shared" ca="1" si="11"/>
        <v/>
      </c>
      <c r="C43" s="31" t="str">
        <f t="shared" ca="1" si="4"/>
        <v/>
      </c>
      <c r="D43" s="32" t="str">
        <f t="shared" ca="1" si="12"/>
        <v/>
      </c>
      <c r="E43" s="45" t="str">
        <f t="shared" ca="1" si="13"/>
        <v/>
      </c>
      <c r="F43" s="31" t="str">
        <f t="shared" ca="1" si="7"/>
        <v/>
      </c>
      <c r="G43" s="32" t="str">
        <f t="shared" ca="1" si="14"/>
        <v/>
      </c>
      <c r="H43" s="77" t="str">
        <f t="shared" ca="1" si="15"/>
        <v/>
      </c>
      <c r="I43" s="1"/>
      <c r="L43" s="119">
        <v>45824.625</v>
      </c>
      <c r="M43" s="3">
        <v>50.210999999999999</v>
      </c>
      <c r="N43" s="159" t="str">
        <f t="shared" si="0"/>
        <v/>
      </c>
      <c r="O43" s="159" t="str">
        <f t="shared" si="1"/>
        <v/>
      </c>
    </row>
    <row r="44" spans="1:15">
      <c r="A44" s="164" t="str">
        <f t="shared" ca="1" si="10"/>
        <v/>
      </c>
      <c r="B44" s="44" t="str">
        <f t="shared" ca="1" si="11"/>
        <v/>
      </c>
      <c r="C44" s="31" t="str">
        <f t="shared" ca="1" si="4"/>
        <v/>
      </c>
      <c r="D44" s="32" t="str">
        <f t="shared" ca="1" si="12"/>
        <v/>
      </c>
      <c r="E44" s="45" t="str">
        <f t="shared" ca="1" si="13"/>
        <v/>
      </c>
      <c r="F44" s="31" t="str">
        <f t="shared" ca="1" si="7"/>
        <v/>
      </c>
      <c r="G44" s="32" t="str">
        <f t="shared" ca="1" si="14"/>
        <v/>
      </c>
      <c r="H44" s="77" t="str">
        <f t="shared" ca="1" si="15"/>
        <v/>
      </c>
      <c r="I44" s="1"/>
      <c r="L44" s="119">
        <v>45825.625</v>
      </c>
      <c r="M44" s="3">
        <v>50.256</v>
      </c>
      <c r="N44" s="159" t="str">
        <f t="shared" si="0"/>
        <v/>
      </c>
      <c r="O44" s="159" t="str">
        <f t="shared" si="1"/>
        <v/>
      </c>
    </row>
    <row r="45" spans="1:15">
      <c r="A45" s="164" t="str">
        <f t="shared" ca="1" si="10"/>
        <v/>
      </c>
      <c r="B45" s="44" t="str">
        <f t="shared" ca="1" si="11"/>
        <v/>
      </c>
      <c r="C45" s="31" t="str">
        <f t="shared" ca="1" si="4"/>
        <v/>
      </c>
      <c r="D45" s="32" t="str">
        <f t="shared" ca="1" si="12"/>
        <v/>
      </c>
      <c r="E45" s="45" t="str">
        <f t="shared" ca="1" si="13"/>
        <v/>
      </c>
      <c r="F45" s="31" t="str">
        <f t="shared" ca="1" si="7"/>
        <v/>
      </c>
      <c r="G45" s="32" t="str">
        <f t="shared" ca="1" si="14"/>
        <v/>
      </c>
      <c r="H45" s="77" t="str">
        <f t="shared" ca="1" si="15"/>
        <v/>
      </c>
      <c r="I45" s="1"/>
      <c r="L45" s="119">
        <v>45826.625</v>
      </c>
      <c r="M45" s="3">
        <v>50.328000000000003</v>
      </c>
      <c r="N45" s="159" t="str">
        <f t="shared" si="0"/>
        <v/>
      </c>
      <c r="O45" s="159" t="str">
        <f t="shared" si="1"/>
        <v/>
      </c>
    </row>
    <row r="46" spans="1:15">
      <c r="A46" s="164" t="str">
        <f t="shared" ca="1" si="10"/>
        <v/>
      </c>
      <c r="B46" s="44" t="str">
        <f t="shared" ca="1" si="11"/>
        <v/>
      </c>
      <c r="C46" s="31" t="str">
        <f t="shared" ca="1" si="4"/>
        <v/>
      </c>
      <c r="D46" s="32" t="str">
        <f t="shared" ca="1" si="12"/>
        <v/>
      </c>
      <c r="E46" s="45" t="str">
        <f t="shared" ca="1" si="13"/>
        <v/>
      </c>
      <c r="F46" s="31" t="str">
        <f t="shared" ca="1" si="7"/>
        <v/>
      </c>
      <c r="G46" s="32" t="str">
        <f t="shared" ca="1" si="14"/>
        <v/>
      </c>
      <c r="H46" s="77" t="str">
        <f t="shared" ca="1" si="15"/>
        <v/>
      </c>
      <c r="L46" s="119">
        <v>45827.625</v>
      </c>
      <c r="M46" s="3">
        <v>51.09</v>
      </c>
      <c r="N46" s="159" t="str">
        <f t="shared" si="0"/>
        <v/>
      </c>
      <c r="O46" s="159" t="str">
        <f t="shared" si="1"/>
        <v/>
      </c>
    </row>
    <row r="47" spans="1:15">
      <c r="A47" s="164" t="str">
        <f t="shared" ca="1" si="10"/>
        <v/>
      </c>
      <c r="B47" s="44" t="str">
        <f t="shared" ca="1" si="11"/>
        <v/>
      </c>
      <c r="C47" s="31" t="str">
        <f t="shared" ca="1" si="4"/>
        <v/>
      </c>
      <c r="D47" s="32" t="str">
        <f t="shared" ca="1" si="12"/>
        <v/>
      </c>
      <c r="E47" s="45" t="str">
        <f t="shared" ca="1" si="13"/>
        <v/>
      </c>
      <c r="F47" s="31" t="str">
        <f t="shared" ca="1" si="7"/>
        <v/>
      </c>
      <c r="G47" s="32" t="str">
        <f t="shared" ca="1" si="14"/>
        <v/>
      </c>
      <c r="H47" s="77" t="str">
        <f t="shared" ca="1" si="15"/>
        <v/>
      </c>
      <c r="L47" s="119">
        <v>45828.625</v>
      </c>
      <c r="M47" s="3">
        <v>50.98</v>
      </c>
      <c r="N47" s="159" t="str">
        <f t="shared" si="0"/>
        <v/>
      </c>
      <c r="O47" s="159" t="str">
        <f t="shared" si="1"/>
        <v/>
      </c>
    </row>
    <row r="48" spans="1:15">
      <c r="A48" s="164" t="str">
        <f t="shared" ca="1" si="10"/>
        <v/>
      </c>
      <c r="B48" s="44" t="str">
        <f t="shared" ca="1" si="11"/>
        <v/>
      </c>
      <c r="C48" s="31" t="str">
        <f t="shared" ca="1" si="4"/>
        <v/>
      </c>
      <c r="D48" s="32" t="str">
        <f t="shared" ca="1" si="12"/>
        <v/>
      </c>
      <c r="E48" s="45" t="str">
        <f t="shared" ca="1" si="13"/>
        <v/>
      </c>
      <c r="F48" s="31" t="str">
        <f t="shared" ca="1" si="7"/>
        <v/>
      </c>
      <c r="G48" s="32" t="str">
        <f t="shared" ca="1" si="14"/>
        <v/>
      </c>
      <c r="H48" s="77" t="str">
        <f t="shared" ca="1" si="15"/>
        <v/>
      </c>
      <c r="L48" s="119">
        <v>45831.625</v>
      </c>
      <c r="M48" s="3">
        <v>51.106000000000002</v>
      </c>
      <c r="N48" s="159" t="str">
        <f t="shared" si="0"/>
        <v/>
      </c>
      <c r="O48" s="159" t="str">
        <f t="shared" si="1"/>
        <v/>
      </c>
    </row>
    <row r="49" spans="1:15">
      <c r="A49" s="164" t="str">
        <f t="shared" ca="1" si="10"/>
        <v/>
      </c>
      <c r="B49" s="44" t="str">
        <f t="shared" ca="1" si="11"/>
        <v/>
      </c>
      <c r="C49" s="31" t="str">
        <f t="shared" ca="1" si="4"/>
        <v/>
      </c>
      <c r="D49" s="32" t="str">
        <f t="shared" ca="1" si="12"/>
        <v/>
      </c>
      <c r="E49" s="45" t="str">
        <f t="shared" ca="1" si="13"/>
        <v/>
      </c>
      <c r="F49" s="31" t="str">
        <f t="shared" ca="1" si="7"/>
        <v/>
      </c>
      <c r="G49" s="32" t="str">
        <f t="shared" ca="1" si="14"/>
        <v/>
      </c>
      <c r="H49" s="77" t="str">
        <f t="shared" ca="1" si="15"/>
        <v/>
      </c>
      <c r="L49" s="119">
        <v>45832.625</v>
      </c>
      <c r="M49" s="3">
        <v>48.530999999999999</v>
      </c>
      <c r="N49" s="159" t="str">
        <f t="shared" si="0"/>
        <v/>
      </c>
      <c r="O49" s="159" t="str">
        <f t="shared" si="1"/>
        <v/>
      </c>
    </row>
    <row r="50" spans="1:15">
      <c r="A50" s="164" t="str">
        <f t="shared" ca="1" si="10"/>
        <v/>
      </c>
      <c r="B50" s="44" t="str">
        <f t="shared" ca="1" si="11"/>
        <v/>
      </c>
      <c r="C50" s="31" t="str">
        <f t="shared" ca="1" si="4"/>
        <v/>
      </c>
      <c r="D50" s="32" t="str">
        <f t="shared" ca="1" si="12"/>
        <v/>
      </c>
      <c r="E50" s="45" t="str">
        <f t="shared" ca="1" si="13"/>
        <v/>
      </c>
      <c r="F50" s="31" t="str">
        <f t="shared" ca="1" si="7"/>
        <v/>
      </c>
      <c r="G50" s="32" t="str">
        <f t="shared" ca="1" si="14"/>
        <v/>
      </c>
      <c r="H50" s="77" t="str">
        <f t="shared" ca="1" si="15"/>
        <v/>
      </c>
      <c r="L50" s="119">
        <v>45833.625</v>
      </c>
      <c r="M50" s="3">
        <v>48.798000000000002</v>
      </c>
      <c r="N50" s="159" t="str">
        <f t="shared" si="0"/>
        <v/>
      </c>
      <c r="O50" s="159" t="str">
        <f t="shared" si="1"/>
        <v/>
      </c>
    </row>
    <row r="51" spans="1:15">
      <c r="A51" s="164" t="str">
        <f t="shared" ca="1" si="10"/>
        <v/>
      </c>
      <c r="B51" s="44" t="str">
        <f t="shared" ca="1" si="11"/>
        <v/>
      </c>
      <c r="C51" s="31" t="str">
        <f t="shared" ca="1" si="4"/>
        <v/>
      </c>
      <c r="D51" s="32" t="str">
        <f t="shared" ca="1" si="12"/>
        <v/>
      </c>
      <c r="E51" s="45" t="str">
        <f t="shared" ca="1" si="13"/>
        <v/>
      </c>
      <c r="F51" s="31" t="str">
        <f t="shared" ca="1" si="7"/>
        <v/>
      </c>
      <c r="G51" s="32" t="str">
        <f t="shared" ca="1" si="14"/>
        <v/>
      </c>
      <c r="H51" s="77" t="str">
        <f t="shared" ca="1" si="15"/>
        <v/>
      </c>
      <c r="L51" s="119">
        <v>45834.625</v>
      </c>
      <c r="M51" s="3">
        <v>48.734999999999999</v>
      </c>
      <c r="N51" s="159" t="str">
        <f t="shared" si="0"/>
        <v/>
      </c>
      <c r="O51" s="159" t="str">
        <f t="shared" si="1"/>
        <v/>
      </c>
    </row>
    <row r="52" spans="1:15">
      <c r="A52" s="164" t="str">
        <f t="shared" ca="1" si="10"/>
        <v/>
      </c>
      <c r="B52" s="44" t="str">
        <f t="shared" ca="1" si="11"/>
        <v/>
      </c>
      <c r="C52" s="31" t="str">
        <f t="shared" ca="1" si="4"/>
        <v/>
      </c>
      <c r="D52" s="32" t="str">
        <f t="shared" ca="1" si="12"/>
        <v/>
      </c>
      <c r="E52" s="45" t="str">
        <f t="shared" ca="1" si="13"/>
        <v/>
      </c>
      <c r="F52" s="31" t="str">
        <f t="shared" ca="1" si="7"/>
        <v/>
      </c>
      <c r="G52" s="32" t="str">
        <f t="shared" ca="1" si="14"/>
        <v/>
      </c>
      <c r="H52" s="77" t="str">
        <f t="shared" ca="1" si="15"/>
        <v/>
      </c>
      <c r="L52" s="119">
        <v>45835.625</v>
      </c>
      <c r="M52" s="3">
        <v>47.646000000000001</v>
      </c>
      <c r="N52" s="159" t="str">
        <f t="shared" si="0"/>
        <v/>
      </c>
      <c r="O52" s="159" t="str">
        <f t="shared" si="1"/>
        <v/>
      </c>
    </row>
    <row r="53" spans="1:15">
      <c r="A53" s="164" t="str">
        <f t="shared" ca="1" si="10"/>
        <v/>
      </c>
      <c r="B53" s="44" t="str">
        <f t="shared" ca="1" si="11"/>
        <v/>
      </c>
      <c r="C53" s="31" t="str">
        <f t="shared" ca="1" si="4"/>
        <v/>
      </c>
      <c r="D53" s="32" t="str">
        <f t="shared" ca="1" si="12"/>
        <v/>
      </c>
      <c r="E53" s="45" t="str">
        <f t="shared" ca="1" si="13"/>
        <v/>
      </c>
      <c r="F53" s="31" t="str">
        <f t="shared" ca="1" si="7"/>
        <v/>
      </c>
      <c r="G53" s="32" t="str">
        <f t="shared" ca="1" si="14"/>
        <v/>
      </c>
      <c r="H53" s="77" t="str">
        <f t="shared" ca="1" si="15"/>
        <v/>
      </c>
      <c r="L53" s="119">
        <v>45838.625</v>
      </c>
      <c r="M53" s="3">
        <v>47.832999999999998</v>
      </c>
      <c r="N53" s="159" t="str">
        <f t="shared" si="0"/>
        <v/>
      </c>
      <c r="O53" s="159" t="str">
        <f t="shared" si="1"/>
        <v/>
      </c>
    </row>
    <row r="54" spans="1:15">
      <c r="A54" s="164" t="str">
        <f t="shared" ca="1" si="10"/>
        <v/>
      </c>
      <c r="B54" s="44" t="str">
        <f t="shared" ca="1" si="11"/>
        <v/>
      </c>
      <c r="C54" s="31" t="str">
        <f t="shared" ca="1" si="4"/>
        <v/>
      </c>
      <c r="D54" s="32" t="str">
        <f t="shared" ca="1" si="12"/>
        <v/>
      </c>
      <c r="E54" s="45" t="str">
        <f t="shared" ca="1" si="13"/>
        <v/>
      </c>
      <c r="F54" s="31" t="str">
        <f t="shared" ca="1" si="7"/>
        <v/>
      </c>
      <c r="G54" s="32" t="str">
        <f t="shared" ca="1" si="14"/>
        <v/>
      </c>
      <c r="H54" s="77" t="str">
        <f t="shared" ca="1" si="15"/>
        <v/>
      </c>
      <c r="L54" s="119">
        <v>45839.625</v>
      </c>
      <c r="M54" s="3">
        <v>47.801000000000002</v>
      </c>
      <c r="N54" s="159" t="str">
        <f t="shared" si="0"/>
        <v/>
      </c>
      <c r="O54" s="159" t="str">
        <f t="shared" si="1"/>
        <v/>
      </c>
    </row>
    <row r="55" spans="1:15">
      <c r="A55" s="164" t="str">
        <f t="shared" ca="1" si="10"/>
        <v/>
      </c>
      <c r="B55" s="44" t="str">
        <f t="shared" ca="1" si="11"/>
        <v/>
      </c>
      <c r="C55" s="31" t="str">
        <f t="shared" ca="1" si="4"/>
        <v/>
      </c>
      <c r="D55" s="32" t="str">
        <f t="shared" ca="1" si="12"/>
        <v/>
      </c>
      <c r="E55" s="45" t="str">
        <f t="shared" ca="1" si="13"/>
        <v/>
      </c>
      <c r="F55" s="31" t="str">
        <f t="shared" ca="1" si="7"/>
        <v/>
      </c>
      <c r="G55" s="32" t="str">
        <f t="shared" ca="1" si="14"/>
        <v/>
      </c>
      <c r="H55" s="77" t="str">
        <f t="shared" ca="1" si="15"/>
        <v/>
      </c>
      <c r="L55" s="119">
        <v>45840.625</v>
      </c>
      <c r="M55" s="3">
        <v>47.194000000000003</v>
      </c>
      <c r="N55" s="159" t="str">
        <f t="shared" si="0"/>
        <v/>
      </c>
      <c r="O55" s="159" t="str">
        <f t="shared" si="1"/>
        <v/>
      </c>
    </row>
    <row r="56" spans="1:15">
      <c r="A56" s="164" t="str">
        <f t="shared" ca="1" si="10"/>
        <v/>
      </c>
      <c r="B56" s="44" t="str">
        <f t="shared" ca="1" si="11"/>
        <v/>
      </c>
      <c r="C56" s="31" t="str">
        <f t="shared" ca="1" si="4"/>
        <v/>
      </c>
      <c r="D56" s="32" t="str">
        <f t="shared" ca="1" si="12"/>
        <v/>
      </c>
      <c r="E56" s="45" t="str">
        <f t="shared" ca="1" si="13"/>
        <v/>
      </c>
      <c r="F56" s="31" t="str">
        <f t="shared" ca="1" si="7"/>
        <v/>
      </c>
      <c r="G56" s="32" t="str">
        <f t="shared" ca="1" si="14"/>
        <v/>
      </c>
      <c r="H56" s="77" t="str">
        <f t="shared" ca="1" si="15"/>
        <v/>
      </c>
      <c r="L56" s="119">
        <v>45841.625</v>
      </c>
      <c r="M56" s="3">
        <v>47.182000000000002</v>
      </c>
      <c r="N56" s="159" t="str">
        <f t="shared" si="0"/>
        <v/>
      </c>
      <c r="O56" s="159" t="str">
        <f t="shared" si="1"/>
        <v/>
      </c>
    </row>
    <row r="57" spans="1:15">
      <c r="A57" s="164" t="str">
        <f t="shared" ca="1" si="10"/>
        <v/>
      </c>
      <c r="B57" s="44" t="str">
        <f t="shared" ca="1" si="11"/>
        <v/>
      </c>
      <c r="C57" s="31" t="str">
        <f t="shared" ca="1" si="4"/>
        <v/>
      </c>
      <c r="D57" s="32" t="str">
        <f t="shared" ca="1" si="12"/>
        <v/>
      </c>
      <c r="E57" s="45" t="str">
        <f t="shared" ca="1" si="13"/>
        <v/>
      </c>
      <c r="F57" s="31" t="str">
        <f t="shared" ca="1" si="7"/>
        <v/>
      </c>
      <c r="G57" s="32" t="str">
        <f t="shared" ca="1" si="14"/>
        <v/>
      </c>
      <c r="H57" s="77" t="str">
        <f t="shared" ca="1" si="15"/>
        <v/>
      </c>
      <c r="L57" s="119">
        <v>45842.625</v>
      </c>
      <c r="M57" s="3">
        <v>47.551000000000002</v>
      </c>
      <c r="N57" s="159" t="str">
        <f t="shared" si="0"/>
        <v/>
      </c>
      <c r="O57" s="159" t="str">
        <f t="shared" si="1"/>
        <v/>
      </c>
    </row>
    <row r="58" spans="1:15">
      <c r="A58" s="164" t="str">
        <f t="shared" ca="1" si="10"/>
        <v/>
      </c>
      <c r="B58" s="44" t="str">
        <f t="shared" ca="1" si="11"/>
        <v/>
      </c>
      <c r="C58" s="31" t="str">
        <f t="shared" ca="1" si="4"/>
        <v/>
      </c>
      <c r="D58" s="32" t="str">
        <f t="shared" ca="1" si="12"/>
        <v/>
      </c>
      <c r="E58" s="45" t="str">
        <f t="shared" ca="1" si="13"/>
        <v/>
      </c>
      <c r="F58" s="31" t="str">
        <f t="shared" ca="1" si="7"/>
        <v/>
      </c>
      <c r="G58" s="32" t="str">
        <f t="shared" ca="1" si="14"/>
        <v/>
      </c>
      <c r="H58" s="77" t="str">
        <f t="shared" ca="1" si="15"/>
        <v/>
      </c>
      <c r="L58" s="119">
        <v>45845.625</v>
      </c>
      <c r="M58" s="3">
        <v>47.372</v>
      </c>
      <c r="N58" s="159" t="str">
        <f t="shared" si="0"/>
        <v/>
      </c>
      <c r="O58" s="159" t="str">
        <f t="shared" si="1"/>
        <v/>
      </c>
    </row>
    <row r="59" spans="1:15">
      <c r="A59" s="164" t="str">
        <f t="shared" ca="1" si="10"/>
        <v/>
      </c>
      <c r="B59" s="44" t="str">
        <f t="shared" ca="1" si="11"/>
        <v/>
      </c>
      <c r="C59" s="31" t="str">
        <f t="shared" ca="1" si="4"/>
        <v/>
      </c>
      <c r="D59" s="32" t="str">
        <f t="shared" ca="1" si="12"/>
        <v/>
      </c>
      <c r="E59" s="45" t="str">
        <f t="shared" ca="1" si="13"/>
        <v/>
      </c>
      <c r="F59" s="31" t="str">
        <f t="shared" ca="1" si="7"/>
        <v/>
      </c>
      <c r="G59" s="32" t="str">
        <f t="shared" ca="1" si="14"/>
        <v/>
      </c>
      <c r="H59" s="77" t="str">
        <f t="shared" ca="1" si="15"/>
        <v/>
      </c>
      <c r="L59" s="119">
        <v>45846.625</v>
      </c>
      <c r="M59" s="3">
        <v>47.015000000000001</v>
      </c>
      <c r="N59" s="159" t="str">
        <f t="shared" si="0"/>
        <v/>
      </c>
      <c r="O59" s="159" t="str">
        <f t="shared" si="1"/>
        <v/>
      </c>
    </row>
    <row r="60" spans="1:15">
      <c r="A60" s="164" t="str">
        <f t="shared" ca="1" si="10"/>
        <v/>
      </c>
      <c r="B60" s="44" t="str">
        <f t="shared" ca="1" si="11"/>
        <v/>
      </c>
      <c r="C60" s="31" t="str">
        <f t="shared" ca="1" si="4"/>
        <v/>
      </c>
      <c r="D60" s="32" t="str">
        <f t="shared" ca="1" si="12"/>
        <v/>
      </c>
      <c r="E60" s="45" t="str">
        <f t="shared" ca="1" si="13"/>
        <v/>
      </c>
      <c r="F60" s="31" t="str">
        <f t="shared" ca="1" si="7"/>
        <v/>
      </c>
      <c r="G60" s="32" t="str">
        <f t="shared" ca="1" si="14"/>
        <v/>
      </c>
      <c r="H60" s="77" t="str">
        <f t="shared" ca="1" si="15"/>
        <v/>
      </c>
      <c r="L60" s="119">
        <v>45847.625</v>
      </c>
      <c r="M60" s="3">
        <v>47.259</v>
      </c>
      <c r="N60" s="159" t="str">
        <f t="shared" si="0"/>
        <v/>
      </c>
      <c r="O60" s="159" t="str">
        <f t="shared" si="1"/>
        <v/>
      </c>
    </row>
    <row r="61" spans="1:15">
      <c r="A61" s="164" t="str">
        <f t="shared" ca="1" si="10"/>
        <v/>
      </c>
      <c r="B61" s="44" t="str">
        <f t="shared" ca="1" si="11"/>
        <v/>
      </c>
      <c r="C61" s="31" t="str">
        <f t="shared" ca="1" si="4"/>
        <v/>
      </c>
      <c r="D61" s="32" t="str">
        <f t="shared" ca="1" si="12"/>
        <v/>
      </c>
      <c r="E61" s="45" t="str">
        <f t="shared" ca="1" si="13"/>
        <v/>
      </c>
      <c r="F61" s="31" t="str">
        <f t="shared" ca="1" si="7"/>
        <v/>
      </c>
      <c r="G61" s="32" t="str">
        <f t="shared" ca="1" si="14"/>
        <v/>
      </c>
      <c r="H61" s="77" t="str">
        <f t="shared" ca="1" si="15"/>
        <v/>
      </c>
      <c r="L61" s="119">
        <v>45848.625</v>
      </c>
      <c r="M61" s="3">
        <v>46.771000000000001</v>
      </c>
      <c r="N61" s="159" t="str">
        <f t="shared" si="0"/>
        <v/>
      </c>
      <c r="O61" s="159" t="str">
        <f t="shared" si="1"/>
        <v/>
      </c>
    </row>
    <row r="62" spans="1:15">
      <c r="A62" s="164" t="str">
        <f t="shared" ca="1" si="10"/>
        <v/>
      </c>
      <c r="B62" s="44" t="str">
        <f t="shared" ca="1" si="11"/>
        <v/>
      </c>
      <c r="C62" s="31" t="str">
        <f t="shared" ca="1" si="4"/>
        <v/>
      </c>
      <c r="D62" s="32" t="str">
        <f t="shared" ca="1" si="12"/>
        <v/>
      </c>
      <c r="E62" s="45" t="str">
        <f t="shared" ca="1" si="13"/>
        <v/>
      </c>
      <c r="F62" s="31" t="str">
        <f t="shared" ca="1" si="7"/>
        <v/>
      </c>
      <c r="G62" s="32" t="str">
        <f t="shared" ca="1" si="14"/>
        <v/>
      </c>
      <c r="H62" s="77" t="str">
        <f t="shared" ca="1" si="15"/>
        <v/>
      </c>
      <c r="L62" s="119">
        <v>45849.625</v>
      </c>
      <c r="M62" s="3">
        <v>47.335999999999999</v>
      </c>
      <c r="N62" s="159" t="str">
        <f t="shared" si="0"/>
        <v/>
      </c>
      <c r="O62" s="159" t="str">
        <f t="shared" si="1"/>
        <v/>
      </c>
    </row>
    <row r="63" spans="1:15">
      <c r="A63" s="164" t="str">
        <f t="shared" ca="1" si="10"/>
        <v/>
      </c>
      <c r="B63" s="44" t="str">
        <f t="shared" ca="1" si="11"/>
        <v/>
      </c>
      <c r="C63" s="31" t="str">
        <f t="shared" ca="1" si="4"/>
        <v/>
      </c>
      <c r="D63" s="32" t="str">
        <f t="shared" ca="1" si="12"/>
        <v/>
      </c>
      <c r="E63" s="45" t="str">
        <f t="shared" ca="1" si="13"/>
        <v/>
      </c>
      <c r="F63" s="31" t="str">
        <f t="shared" ca="1" si="7"/>
        <v/>
      </c>
      <c r="G63" s="32" t="str">
        <f t="shared" ca="1" si="14"/>
        <v/>
      </c>
      <c r="H63" s="77" t="str">
        <f t="shared" ca="1" si="15"/>
        <v/>
      </c>
      <c r="L63" s="119">
        <v>45852.625</v>
      </c>
      <c r="M63" s="3">
        <v>47.235999999999997</v>
      </c>
      <c r="N63" s="159" t="str">
        <f t="shared" si="0"/>
        <v/>
      </c>
      <c r="O63" s="159" t="str">
        <f t="shared" si="1"/>
        <v/>
      </c>
    </row>
    <row r="64" spans="1:15">
      <c r="A64" s="164" t="str">
        <f t="shared" ca="1" si="10"/>
        <v/>
      </c>
      <c r="B64" s="44" t="str">
        <f t="shared" ca="1" si="11"/>
        <v/>
      </c>
      <c r="C64" s="31" t="str">
        <f t="shared" ca="1" si="4"/>
        <v/>
      </c>
      <c r="D64" s="32" t="str">
        <f t="shared" ca="1" si="12"/>
        <v/>
      </c>
      <c r="E64" s="45" t="str">
        <f t="shared" ca="1" si="13"/>
        <v/>
      </c>
      <c r="F64" s="31" t="str">
        <f t="shared" ca="1" si="7"/>
        <v/>
      </c>
      <c r="G64" s="32" t="str">
        <f t="shared" ca="1" si="14"/>
        <v/>
      </c>
      <c r="H64" s="77" t="str">
        <f t="shared" ca="1" si="15"/>
        <v/>
      </c>
      <c r="L64" s="119">
        <v>45853.625</v>
      </c>
      <c r="M64" s="3">
        <v>47.542999999999999</v>
      </c>
      <c r="N64" s="159" t="str">
        <f t="shared" si="0"/>
        <v/>
      </c>
      <c r="O64" s="159" t="str">
        <f t="shared" si="1"/>
        <v/>
      </c>
    </row>
    <row r="65" spans="1:15">
      <c r="A65" s="164" t="str">
        <f t="shared" ca="1" si="10"/>
        <v/>
      </c>
      <c r="B65" s="44" t="str">
        <f t="shared" ca="1" si="11"/>
        <v/>
      </c>
      <c r="C65" s="31" t="str">
        <f t="shared" ca="1" si="4"/>
        <v/>
      </c>
      <c r="D65" s="32" t="str">
        <f t="shared" ca="1" si="12"/>
        <v/>
      </c>
      <c r="E65" s="45" t="str">
        <f t="shared" ca="1" si="13"/>
        <v/>
      </c>
      <c r="F65" s="31" t="str">
        <f t="shared" ca="1" si="7"/>
        <v/>
      </c>
      <c r="G65" s="32" t="str">
        <f t="shared" ca="1" si="14"/>
        <v/>
      </c>
      <c r="H65" s="77" t="str">
        <f t="shared" ca="1" si="15"/>
        <v/>
      </c>
      <c r="L65" s="119">
        <v>45854.625</v>
      </c>
      <c r="M65" s="3">
        <v>47.863999999999997</v>
      </c>
      <c r="N65" s="159" t="str">
        <f t="shared" si="0"/>
        <v/>
      </c>
      <c r="O65" s="159" t="str">
        <f t="shared" si="1"/>
        <v/>
      </c>
    </row>
    <row r="66" spans="1:15">
      <c r="A66" s="164" t="str">
        <f t="shared" ca="1" si="10"/>
        <v/>
      </c>
      <c r="B66" s="44" t="str">
        <f t="shared" ca="1" si="11"/>
        <v/>
      </c>
      <c r="C66" s="31" t="str">
        <f t="shared" ca="1" si="4"/>
        <v/>
      </c>
      <c r="D66" s="32" t="str">
        <f t="shared" ca="1" si="12"/>
        <v/>
      </c>
      <c r="E66" s="45" t="str">
        <f t="shared" ca="1" si="13"/>
        <v/>
      </c>
      <c r="F66" s="31" t="str">
        <f t="shared" ca="1" si="7"/>
        <v/>
      </c>
      <c r="G66" s="32" t="str">
        <f t="shared" ca="1" si="14"/>
        <v/>
      </c>
      <c r="H66" s="77" t="str">
        <f t="shared" ca="1" si="15"/>
        <v/>
      </c>
      <c r="L66" s="119">
        <v>45855.625</v>
      </c>
      <c r="M66" s="3">
        <v>47.286999999999999</v>
      </c>
      <c r="N66" s="159" t="str">
        <f t="shared" si="0"/>
        <v/>
      </c>
      <c r="O66" s="159" t="str">
        <f t="shared" si="1"/>
        <v/>
      </c>
    </row>
    <row r="67" spans="1:15">
      <c r="A67" s="164" t="str">
        <f t="shared" ca="1" si="10"/>
        <v/>
      </c>
      <c r="B67" s="44" t="str">
        <f t="shared" ca="1" si="11"/>
        <v/>
      </c>
      <c r="C67" s="31" t="str">
        <f t="shared" ca="1" si="4"/>
        <v/>
      </c>
      <c r="D67" s="32" t="str">
        <f t="shared" ca="1" si="12"/>
        <v/>
      </c>
      <c r="E67" s="45" t="str">
        <f t="shared" ca="1" si="13"/>
        <v/>
      </c>
      <c r="F67" s="31" t="str">
        <f t="shared" ca="1" si="7"/>
        <v/>
      </c>
      <c r="G67" s="32" t="str">
        <f t="shared" ca="1" si="14"/>
        <v/>
      </c>
      <c r="H67" s="77" t="str">
        <f t="shared" ca="1" si="15"/>
        <v/>
      </c>
      <c r="L67" s="119">
        <v>45856.625</v>
      </c>
      <c r="M67" s="3">
        <v>46.664999999999999</v>
      </c>
      <c r="N67" s="159" t="str">
        <f t="shared" ref="N67:N130" si="16">IF(COUNTIF(L:L,J68),J68,"")</f>
        <v/>
      </c>
      <c r="O67" s="159" t="str">
        <f t="shared" ref="O67:O130" si="17">IF(N67&gt;$A$14,N67,"")</f>
        <v/>
      </c>
    </row>
    <row r="68" spans="1:15">
      <c r="A68" s="164" t="str">
        <f t="shared" ca="1" si="10"/>
        <v/>
      </c>
      <c r="B68" s="44" t="str">
        <f t="shared" ca="1" si="11"/>
        <v/>
      </c>
      <c r="C68" s="31" t="str">
        <f t="shared" ca="1" si="4"/>
        <v/>
      </c>
      <c r="D68" s="32" t="str">
        <f t="shared" ca="1" si="12"/>
        <v/>
      </c>
      <c r="E68" s="45" t="str">
        <f t="shared" ca="1" si="13"/>
        <v/>
      </c>
      <c r="F68" s="31" t="str">
        <f t="shared" ca="1" si="7"/>
        <v/>
      </c>
      <c r="G68" s="32" t="str">
        <f t="shared" ca="1" si="14"/>
        <v/>
      </c>
      <c r="H68" s="77" t="str">
        <f t="shared" ca="1" si="15"/>
        <v/>
      </c>
      <c r="L68" s="119">
        <v>45859.625</v>
      </c>
      <c r="M68" s="3">
        <v>46.798000000000002</v>
      </c>
      <c r="N68" s="159" t="str">
        <f t="shared" si="16"/>
        <v/>
      </c>
      <c r="O68" s="159" t="str">
        <f t="shared" si="17"/>
        <v/>
      </c>
    </row>
    <row r="69" spans="1:15">
      <c r="A69" s="164" t="str">
        <f t="shared" ca="1" si="10"/>
        <v/>
      </c>
      <c r="B69" s="44" t="str">
        <f t="shared" ca="1" si="11"/>
        <v/>
      </c>
      <c r="C69" s="31" t="str">
        <f t="shared" ca="1" si="4"/>
        <v/>
      </c>
      <c r="D69" s="32" t="str">
        <f t="shared" ca="1" si="12"/>
        <v/>
      </c>
      <c r="E69" s="45" t="str">
        <f t="shared" ca="1" si="13"/>
        <v/>
      </c>
      <c r="F69" s="31" t="str">
        <f t="shared" ca="1" si="7"/>
        <v/>
      </c>
      <c r="G69" s="32" t="str">
        <f t="shared" ca="1" si="14"/>
        <v/>
      </c>
      <c r="H69" s="77" t="str">
        <f t="shared" ca="1" si="15"/>
        <v/>
      </c>
      <c r="L69" s="119">
        <v>45860.625</v>
      </c>
      <c r="M69" s="3">
        <v>47.064999999999998</v>
      </c>
      <c r="N69" s="159" t="str">
        <f t="shared" si="16"/>
        <v/>
      </c>
      <c r="O69" s="159" t="str">
        <f t="shared" si="17"/>
        <v/>
      </c>
    </row>
    <row r="70" spans="1:15">
      <c r="A70" s="164" t="str">
        <f t="shared" ca="1" si="10"/>
        <v/>
      </c>
      <c r="B70" s="44" t="str">
        <f t="shared" ca="1" si="11"/>
        <v/>
      </c>
      <c r="C70" s="31" t="str">
        <f t="shared" ca="1" si="4"/>
        <v/>
      </c>
      <c r="D70" s="32" t="str">
        <f t="shared" ca="1" si="12"/>
        <v/>
      </c>
      <c r="E70" s="45" t="str">
        <f t="shared" ca="1" si="13"/>
        <v/>
      </c>
      <c r="F70" s="31" t="str">
        <f t="shared" ca="1" si="7"/>
        <v/>
      </c>
      <c r="G70" s="32" t="str">
        <f t="shared" ca="1" si="14"/>
        <v/>
      </c>
      <c r="H70" s="77" t="str">
        <f t="shared" ca="1" si="15"/>
        <v/>
      </c>
      <c r="L70" s="119">
        <v>45861.625</v>
      </c>
      <c r="M70" s="3">
        <v>46.191000000000003</v>
      </c>
      <c r="N70" s="159" t="str">
        <f t="shared" si="16"/>
        <v/>
      </c>
      <c r="O70" s="159" t="str">
        <f t="shared" si="17"/>
        <v/>
      </c>
    </row>
    <row r="71" spans="1:15">
      <c r="A71" s="164" t="str">
        <f t="shared" ca="1" si="10"/>
        <v/>
      </c>
      <c r="B71" s="44" t="str">
        <f t="shared" ca="1" si="11"/>
        <v/>
      </c>
      <c r="C71" s="31" t="str">
        <f t="shared" ca="1" si="4"/>
        <v/>
      </c>
      <c r="D71" s="32" t="str">
        <f t="shared" ca="1" si="12"/>
        <v/>
      </c>
      <c r="E71" s="45" t="str">
        <f t="shared" ca="1" si="13"/>
        <v/>
      </c>
      <c r="F71" s="31" t="str">
        <f t="shared" ca="1" si="7"/>
        <v/>
      </c>
      <c r="G71" s="32" t="str">
        <f t="shared" ca="1" si="14"/>
        <v/>
      </c>
      <c r="H71" s="77" t="str">
        <f t="shared" ca="1" si="15"/>
        <v/>
      </c>
      <c r="L71" s="119">
        <v>45862.625</v>
      </c>
      <c r="M71" s="3">
        <v>46.113</v>
      </c>
      <c r="N71" s="159" t="str">
        <f t="shared" si="16"/>
        <v/>
      </c>
      <c r="O71" s="159" t="str">
        <f t="shared" si="17"/>
        <v/>
      </c>
    </row>
    <row r="72" spans="1:15">
      <c r="A72" s="164" t="str">
        <f t="shared" ca="1" si="10"/>
        <v/>
      </c>
      <c r="B72" s="44" t="str">
        <f t="shared" ca="1" si="11"/>
        <v/>
      </c>
      <c r="C72" s="31" t="str">
        <f t="shared" ca="1" si="4"/>
        <v/>
      </c>
      <c r="D72" s="32" t="str">
        <f t="shared" ca="1" si="12"/>
        <v/>
      </c>
      <c r="E72" s="45" t="str">
        <f t="shared" ca="1" si="13"/>
        <v/>
      </c>
      <c r="F72" s="31" t="str">
        <f t="shared" ca="1" si="7"/>
        <v/>
      </c>
      <c r="G72" s="32" t="str">
        <f t="shared" ca="1" si="14"/>
        <v/>
      </c>
      <c r="H72" s="77" t="str">
        <f t="shared" ca="1" si="15"/>
        <v/>
      </c>
      <c r="L72" s="119">
        <v>45863.625</v>
      </c>
      <c r="M72" s="3">
        <v>45.887</v>
      </c>
      <c r="N72" s="159" t="str">
        <f t="shared" si="16"/>
        <v/>
      </c>
      <c r="O72" s="159" t="str">
        <f t="shared" si="17"/>
        <v/>
      </c>
    </row>
    <row r="73" spans="1:15">
      <c r="A73" s="164" t="str">
        <f t="shared" ca="1" si="10"/>
        <v/>
      </c>
      <c r="B73" s="44" t="str">
        <f t="shared" ca="1" si="11"/>
        <v/>
      </c>
      <c r="C73" s="31" t="str">
        <f t="shared" ca="1" si="4"/>
        <v/>
      </c>
      <c r="D73" s="32" t="str">
        <f t="shared" ca="1" si="12"/>
        <v/>
      </c>
      <c r="E73" s="45" t="str">
        <f t="shared" ca="1" si="13"/>
        <v/>
      </c>
      <c r="F73" s="31" t="str">
        <f t="shared" ca="1" si="7"/>
        <v/>
      </c>
      <c r="G73" s="32" t="str">
        <f t="shared" ca="1" si="14"/>
        <v/>
      </c>
      <c r="H73" s="77" t="str">
        <f t="shared" ca="1" si="15"/>
        <v/>
      </c>
      <c r="L73" s="119">
        <v>45866.625</v>
      </c>
      <c r="M73" s="3">
        <v>45.268000000000001</v>
      </c>
      <c r="N73" s="159" t="str">
        <f t="shared" si="16"/>
        <v/>
      </c>
      <c r="O73" s="159" t="str">
        <f t="shared" si="17"/>
        <v/>
      </c>
    </row>
    <row r="74" spans="1:15">
      <c r="A74" s="164" t="str">
        <f t="shared" ca="1" si="10"/>
        <v/>
      </c>
      <c r="B74" s="44" t="str">
        <f t="shared" ca="1" si="11"/>
        <v/>
      </c>
      <c r="C74" s="31" t="str">
        <f t="shared" ca="1" si="4"/>
        <v/>
      </c>
      <c r="D74" s="32" t="str">
        <f t="shared" ca="1" si="12"/>
        <v/>
      </c>
      <c r="E74" s="45" t="str">
        <f t="shared" ca="1" si="13"/>
        <v/>
      </c>
      <c r="F74" s="31" t="str">
        <f t="shared" ca="1" si="7"/>
        <v/>
      </c>
      <c r="G74" s="32" t="str">
        <f t="shared" ca="1" si="14"/>
        <v/>
      </c>
      <c r="H74" s="77" t="str">
        <f t="shared" ca="1" si="15"/>
        <v/>
      </c>
      <c r="L74" s="119">
        <v>45867.625</v>
      </c>
      <c r="M74" s="3">
        <v>45.021000000000001</v>
      </c>
      <c r="N74" s="159" t="str">
        <f t="shared" si="16"/>
        <v/>
      </c>
      <c r="O74" s="159" t="str">
        <f t="shared" si="17"/>
        <v/>
      </c>
    </row>
    <row r="75" spans="1:15">
      <c r="A75" s="164" t="str">
        <f t="shared" ca="1" si="10"/>
        <v/>
      </c>
      <c r="B75" s="44" t="str">
        <f t="shared" ca="1" si="11"/>
        <v/>
      </c>
      <c r="C75" s="31" t="str">
        <f t="shared" ca="1" si="4"/>
        <v/>
      </c>
      <c r="D75" s="32" t="str">
        <f t="shared" ca="1" si="12"/>
        <v/>
      </c>
      <c r="E75" s="45" t="str">
        <f t="shared" ca="1" si="13"/>
        <v/>
      </c>
      <c r="F75" s="31" t="str">
        <f t="shared" ca="1" si="7"/>
        <v/>
      </c>
      <c r="G75" s="32" t="str">
        <f t="shared" ca="1" si="14"/>
        <v/>
      </c>
      <c r="H75" s="77" t="str">
        <f t="shared" ca="1" si="15"/>
        <v/>
      </c>
      <c r="L75" s="119">
        <v>45868.625</v>
      </c>
      <c r="M75" s="3">
        <v>45.497999999999998</v>
      </c>
      <c r="N75" s="159" t="str">
        <f t="shared" si="16"/>
        <v/>
      </c>
      <c r="O75" s="159" t="str">
        <f t="shared" si="17"/>
        <v/>
      </c>
    </row>
    <row r="76" spans="1:15">
      <c r="A76" s="164" t="str">
        <f t="shared" ca="1" si="10"/>
        <v/>
      </c>
      <c r="B76" s="44" t="str">
        <f t="shared" ca="1" si="11"/>
        <v/>
      </c>
      <c r="C76" s="31" t="str">
        <f t="shared" ca="1" si="4"/>
        <v/>
      </c>
      <c r="D76" s="32" t="str">
        <f t="shared" ca="1" si="12"/>
        <v/>
      </c>
      <c r="E76" s="45" t="str">
        <f t="shared" ca="1" si="13"/>
        <v/>
      </c>
      <c r="F76" s="31" t="str">
        <f t="shared" ca="1" si="7"/>
        <v/>
      </c>
      <c r="G76" s="32" t="str">
        <f t="shared" ca="1" si="14"/>
        <v/>
      </c>
      <c r="H76" s="77" t="str">
        <f t="shared" ca="1" si="15"/>
        <v/>
      </c>
      <c r="L76" s="119">
        <v>45869.625</v>
      </c>
      <c r="M76" s="3">
        <v>45.439</v>
      </c>
      <c r="N76" s="159" t="str">
        <f t="shared" si="16"/>
        <v/>
      </c>
      <c r="O76" s="159" t="str">
        <f t="shared" si="17"/>
        <v/>
      </c>
    </row>
    <row r="77" spans="1:15">
      <c r="A77" s="164" t="str">
        <f t="shared" ca="1" si="10"/>
        <v/>
      </c>
      <c r="B77" s="44" t="str">
        <f t="shared" ca="1" si="11"/>
        <v/>
      </c>
      <c r="C77" s="31" t="str">
        <f t="shared" ca="1" si="4"/>
        <v/>
      </c>
      <c r="D77" s="32" t="str">
        <f t="shared" ca="1" si="12"/>
        <v/>
      </c>
      <c r="E77" s="45" t="str">
        <f t="shared" ca="1" si="13"/>
        <v/>
      </c>
      <c r="F77" s="31" t="str">
        <f t="shared" ca="1" si="7"/>
        <v/>
      </c>
      <c r="G77" s="32" t="str">
        <f t="shared" ca="1" si="14"/>
        <v/>
      </c>
      <c r="H77" s="77" t="str">
        <f t="shared" ca="1" si="15"/>
        <v/>
      </c>
      <c r="L77" s="119">
        <v>45870.625</v>
      </c>
      <c r="M77" s="3">
        <v>46.853000000000002</v>
      </c>
      <c r="N77" s="159" t="str">
        <f t="shared" si="16"/>
        <v/>
      </c>
      <c r="O77" s="159" t="str">
        <f t="shared" si="17"/>
        <v/>
      </c>
    </row>
    <row r="78" spans="1:15">
      <c r="A78" s="164" t="str">
        <f t="shared" ca="1" si="10"/>
        <v/>
      </c>
      <c r="B78" s="44" t="str">
        <f t="shared" ca="1" si="11"/>
        <v/>
      </c>
      <c r="C78" s="31" t="str">
        <f t="shared" ca="1" si="4"/>
        <v/>
      </c>
      <c r="D78" s="32" t="str">
        <f t="shared" ca="1" si="12"/>
        <v/>
      </c>
      <c r="E78" s="45" t="str">
        <f t="shared" ca="1" si="13"/>
        <v/>
      </c>
      <c r="F78" s="31" t="str">
        <f t="shared" ca="1" si="7"/>
        <v/>
      </c>
      <c r="G78" s="32" t="str">
        <f t="shared" ca="1" si="14"/>
        <v/>
      </c>
      <c r="H78" s="77" t="str">
        <f t="shared" ca="1" si="15"/>
        <v/>
      </c>
      <c r="L78" s="119">
        <v>45873.625</v>
      </c>
      <c r="M78" s="3">
        <v>46.91</v>
      </c>
      <c r="N78" s="159" t="str">
        <f t="shared" si="16"/>
        <v/>
      </c>
      <c r="O78" s="159" t="str">
        <f t="shared" si="17"/>
        <v/>
      </c>
    </row>
    <row r="79" spans="1:15">
      <c r="A79" s="164" t="str">
        <f t="shared" ca="1" si="10"/>
        <v/>
      </c>
      <c r="B79" s="44" t="str">
        <f t="shared" ca="1" si="11"/>
        <v/>
      </c>
      <c r="C79" s="31" t="str">
        <f t="shared" ca="1" si="4"/>
        <v/>
      </c>
      <c r="D79" s="32" t="str">
        <f t="shared" ca="1" si="12"/>
        <v/>
      </c>
      <c r="E79" s="45" t="str">
        <f t="shared" ca="1" si="13"/>
        <v/>
      </c>
      <c r="F79" s="31" t="str">
        <f t="shared" ca="1" si="7"/>
        <v/>
      </c>
      <c r="G79" s="32" t="str">
        <f t="shared" ca="1" si="14"/>
        <v/>
      </c>
      <c r="H79" s="77" t="str">
        <f t="shared" ca="1" si="15"/>
        <v/>
      </c>
      <c r="L79" s="119">
        <v>45874.625</v>
      </c>
      <c r="M79" s="3">
        <v>45.616999999999997</v>
      </c>
      <c r="N79" s="159" t="str">
        <f t="shared" si="16"/>
        <v/>
      </c>
      <c r="O79" s="159" t="str">
        <f t="shared" si="17"/>
        <v/>
      </c>
    </row>
    <row r="80" spans="1:15">
      <c r="A80" s="164" t="str">
        <f t="shared" ca="1" si="10"/>
        <v/>
      </c>
      <c r="B80" s="44" t="str">
        <f t="shared" ca="1" si="11"/>
        <v/>
      </c>
      <c r="C80" s="31" t="str">
        <f t="shared" ref="C80:C143" ca="1" si="18">IF(ISERROR(B80-2),"",-1*(B80-$B$14)*10^-4*$B$8*$B$5)</f>
        <v/>
      </c>
      <c r="D80" s="32" t="str">
        <f t="shared" ca="1" si="12"/>
        <v/>
      </c>
      <c r="E80" s="45" t="str">
        <f t="shared" ca="1" si="13"/>
        <v/>
      </c>
      <c r="F80" s="31" t="str">
        <f t="shared" ref="F80:F143" ca="1" si="19">IF(ISERROR(E80-2),"",-1*(E80-$E$14)*10^-4*$C$8*$C$5)</f>
        <v/>
      </c>
      <c r="G80" s="32" t="str">
        <f t="shared" ca="1" si="14"/>
        <v/>
      </c>
      <c r="H80" s="77" t="str">
        <f t="shared" ca="1" si="15"/>
        <v/>
      </c>
      <c r="L80" s="119">
        <v>45875.625</v>
      </c>
      <c r="M80" s="3">
        <v>46.472000000000001</v>
      </c>
      <c r="N80" s="159" t="str">
        <f t="shared" si="16"/>
        <v/>
      </c>
      <c r="O80" s="159" t="str">
        <f t="shared" si="17"/>
        <v/>
      </c>
    </row>
    <row r="81" spans="1:15">
      <c r="A81" s="164" t="str">
        <f t="shared" ca="1" si="10"/>
        <v/>
      </c>
      <c r="B81" s="44" t="str">
        <f t="shared" ca="1" si="11"/>
        <v/>
      </c>
      <c r="C81" s="31" t="str">
        <f t="shared" ca="1" si="18"/>
        <v/>
      </c>
      <c r="D81" s="32" t="str">
        <f t="shared" ca="1" si="12"/>
        <v/>
      </c>
      <c r="E81" s="45" t="str">
        <f t="shared" ca="1" si="13"/>
        <v/>
      </c>
      <c r="F81" s="31" t="str">
        <f t="shared" ca="1" si="19"/>
        <v/>
      </c>
      <c r="G81" s="32" t="str">
        <f t="shared" ca="1" si="14"/>
        <v/>
      </c>
      <c r="H81" s="77" t="str">
        <f t="shared" ca="1" si="15"/>
        <v/>
      </c>
      <c r="L81" s="119">
        <v>45876.625</v>
      </c>
      <c r="M81" s="3">
        <v>45.741999999999997</v>
      </c>
      <c r="N81" s="159" t="str">
        <f t="shared" si="16"/>
        <v/>
      </c>
      <c r="O81" s="159" t="str">
        <f t="shared" si="17"/>
        <v/>
      </c>
    </row>
    <row r="82" spans="1:15">
      <c r="A82" s="164" t="str">
        <f t="shared" ca="1" si="10"/>
        <v/>
      </c>
      <c r="B82" s="44" t="str">
        <f t="shared" ca="1" si="11"/>
        <v/>
      </c>
      <c r="C82" s="31" t="str">
        <f t="shared" ca="1" si="18"/>
        <v/>
      </c>
      <c r="D82" s="32" t="str">
        <f t="shared" ca="1" si="12"/>
        <v/>
      </c>
      <c r="E82" s="45" t="str">
        <f t="shared" ca="1" si="13"/>
        <v/>
      </c>
      <c r="F82" s="31" t="str">
        <f t="shared" ca="1" si="19"/>
        <v/>
      </c>
      <c r="G82" s="32" t="str">
        <f t="shared" ca="1" si="14"/>
        <v/>
      </c>
      <c r="H82" s="77" t="str">
        <f t="shared" ca="1" si="15"/>
        <v/>
      </c>
      <c r="L82" s="119">
        <v>45877.625</v>
      </c>
      <c r="M82" s="3">
        <v>45.639000000000003</v>
      </c>
      <c r="N82" s="159" t="str">
        <f t="shared" si="16"/>
        <v/>
      </c>
      <c r="O82" s="159" t="str">
        <f t="shared" si="17"/>
        <v/>
      </c>
    </row>
    <row r="83" spans="1:15">
      <c r="A83" s="164" t="str">
        <f t="shared" ref="A83:A146" ca="1" si="20">IF(AND(ISBLANK(P72), A82 = $P$1),NOW(),IF(ISBLANK(P72),"",P72))</f>
        <v/>
      </c>
      <c r="B83" s="44" t="str">
        <f t="shared" ref="B83:B146" ca="1" si="21">IF(COUNTIF(J:J,A83)=1,VLOOKUP(A83,J:K,2), IF(COUNTIF(J:J,A83)=0,$B$10,""))</f>
        <v/>
      </c>
      <c r="C83" s="31" t="str">
        <f t="shared" ca="1" si="18"/>
        <v/>
      </c>
      <c r="D83" s="32" t="str">
        <f t="shared" ref="D83:D146" ca="1" si="22">IF(ISERROR(B83-2),"",$B$6*ROUNDUP(A83-$A$14,0)/360*$B$5)</f>
        <v/>
      </c>
      <c r="E83" s="45" t="str">
        <f t="shared" ref="E83:E146" ca="1" si="23">IF(COUNTIF(J:J,A83)=1,VLOOKUP(A83,L:M,2), IF(COUNTIF(J:J,A83)=0,$C$10,""))</f>
        <v/>
      </c>
      <c r="F83" s="31" t="str">
        <f t="shared" ca="1" si="19"/>
        <v/>
      </c>
      <c r="G83" s="32" t="str">
        <f t="shared" ref="G83:G146" ca="1" si="24">IF(ISERROR(E83-2),"",$C$6*(A83-$A$14)/360*$C$5)</f>
        <v/>
      </c>
      <c r="H83" s="77" t="str">
        <f t="shared" ref="H83:H146" ca="1" si="25">IF(ISERROR(E83-2),"",C83+D83-F83-G83)</f>
        <v/>
      </c>
      <c r="L83" s="119">
        <v>45880.625</v>
      </c>
      <c r="M83" s="3">
        <v>45.212000000000003</v>
      </c>
      <c r="N83" s="159" t="str">
        <f t="shared" si="16"/>
        <v/>
      </c>
      <c r="O83" s="159" t="str">
        <f t="shared" si="17"/>
        <v/>
      </c>
    </row>
    <row r="84" spans="1:15">
      <c r="A84" s="164" t="str">
        <f t="shared" ca="1" si="20"/>
        <v/>
      </c>
      <c r="B84" s="44" t="str">
        <f t="shared" ca="1" si="21"/>
        <v/>
      </c>
      <c r="C84" s="31" t="str">
        <f t="shared" ca="1" si="18"/>
        <v/>
      </c>
      <c r="D84" s="32" t="str">
        <f t="shared" ca="1" si="22"/>
        <v/>
      </c>
      <c r="E84" s="45" t="str">
        <f t="shared" ca="1" si="23"/>
        <v/>
      </c>
      <c r="F84" s="31" t="str">
        <f t="shared" ca="1" si="19"/>
        <v/>
      </c>
      <c r="G84" s="32" t="str">
        <f t="shared" ca="1" si="24"/>
        <v/>
      </c>
      <c r="H84" s="77" t="str">
        <f t="shared" ca="1" si="25"/>
        <v/>
      </c>
      <c r="L84" s="119">
        <v>45881.625</v>
      </c>
      <c r="M84" s="3">
        <v>44.905000000000001</v>
      </c>
      <c r="N84" s="159" t="str">
        <f t="shared" si="16"/>
        <v/>
      </c>
      <c r="O84" s="159" t="str">
        <f t="shared" si="17"/>
        <v/>
      </c>
    </row>
    <row r="85" spans="1:15">
      <c r="A85" s="164" t="str">
        <f t="shared" ca="1" si="20"/>
        <v/>
      </c>
      <c r="B85" s="44" t="str">
        <f t="shared" ca="1" si="21"/>
        <v/>
      </c>
      <c r="C85" s="31" t="str">
        <f t="shared" ca="1" si="18"/>
        <v/>
      </c>
      <c r="D85" s="32" t="str">
        <f t="shared" ca="1" si="22"/>
        <v/>
      </c>
      <c r="E85" s="45" t="str">
        <f t="shared" ca="1" si="23"/>
        <v/>
      </c>
      <c r="F85" s="31" t="str">
        <f t="shared" ca="1" si="19"/>
        <v/>
      </c>
      <c r="G85" s="32" t="str">
        <f t="shared" ca="1" si="24"/>
        <v/>
      </c>
      <c r="H85" s="77" t="str">
        <f t="shared" ca="1" si="25"/>
        <v/>
      </c>
      <c r="L85" s="119">
        <v>45882.625</v>
      </c>
      <c r="M85" s="3">
        <v>44.164999999999999</v>
      </c>
      <c r="N85" s="159" t="str">
        <f t="shared" si="16"/>
        <v/>
      </c>
      <c r="O85" s="159" t="str">
        <f t="shared" si="17"/>
        <v/>
      </c>
    </row>
    <row r="86" spans="1:15">
      <c r="A86" s="164" t="str">
        <f t="shared" ca="1" si="20"/>
        <v/>
      </c>
      <c r="B86" s="44" t="str">
        <f t="shared" ca="1" si="21"/>
        <v/>
      </c>
      <c r="C86" s="31" t="str">
        <f t="shared" ca="1" si="18"/>
        <v/>
      </c>
      <c r="D86" s="32" t="str">
        <f t="shared" ca="1" si="22"/>
        <v/>
      </c>
      <c r="E86" s="45" t="str">
        <f t="shared" ca="1" si="23"/>
        <v/>
      </c>
      <c r="F86" s="31" t="str">
        <f t="shared" ca="1" si="19"/>
        <v/>
      </c>
      <c r="G86" s="32" t="str">
        <f t="shared" ca="1" si="24"/>
        <v/>
      </c>
      <c r="H86" s="77" t="str">
        <f t="shared" ca="1" si="25"/>
        <v/>
      </c>
      <c r="L86" s="119">
        <v>45883.625</v>
      </c>
      <c r="M86" s="3">
        <v>43.07</v>
      </c>
      <c r="N86" s="159" t="str">
        <f t="shared" si="16"/>
        <v/>
      </c>
      <c r="O86" s="159" t="str">
        <f t="shared" si="17"/>
        <v/>
      </c>
    </row>
    <row r="87" spans="1:15">
      <c r="A87" s="164" t="str">
        <f t="shared" ca="1" si="20"/>
        <v/>
      </c>
      <c r="B87" s="44" t="str">
        <f t="shared" ca="1" si="21"/>
        <v/>
      </c>
      <c r="C87" s="31" t="str">
        <f t="shared" ca="1" si="18"/>
        <v/>
      </c>
      <c r="D87" s="32" t="str">
        <f t="shared" ca="1" si="22"/>
        <v/>
      </c>
      <c r="E87" s="45" t="str">
        <f t="shared" ca="1" si="23"/>
        <v/>
      </c>
      <c r="F87" s="31" t="str">
        <f t="shared" ca="1" si="19"/>
        <v/>
      </c>
      <c r="G87" s="32" t="str">
        <f t="shared" ca="1" si="24"/>
        <v/>
      </c>
      <c r="H87" s="77" t="str">
        <f t="shared" ca="1" si="25"/>
        <v/>
      </c>
      <c r="L87" s="119">
        <v>45884.625</v>
      </c>
      <c r="M87" s="3">
        <v>42.658000000000001</v>
      </c>
      <c r="N87" s="159" t="str">
        <f t="shared" si="16"/>
        <v/>
      </c>
      <c r="O87" s="159" t="str">
        <f t="shared" si="17"/>
        <v/>
      </c>
    </row>
    <row r="88" spans="1:15">
      <c r="A88" s="164" t="str">
        <f t="shared" ca="1" si="20"/>
        <v/>
      </c>
      <c r="B88" s="44" t="str">
        <f t="shared" ca="1" si="21"/>
        <v/>
      </c>
      <c r="C88" s="31" t="str">
        <f t="shared" ca="1" si="18"/>
        <v/>
      </c>
      <c r="D88" s="32" t="str">
        <f t="shared" ca="1" si="22"/>
        <v/>
      </c>
      <c r="E88" s="45" t="str">
        <f t="shared" ca="1" si="23"/>
        <v/>
      </c>
      <c r="F88" s="31" t="str">
        <f t="shared" ca="1" si="19"/>
        <v/>
      </c>
      <c r="G88" s="32" t="str">
        <f t="shared" ca="1" si="24"/>
        <v/>
      </c>
      <c r="H88" s="77" t="str">
        <f t="shared" ca="1" si="25"/>
        <v/>
      </c>
      <c r="L88" s="119">
        <v>45887.625</v>
      </c>
      <c r="M88" s="3">
        <v>42.69</v>
      </c>
      <c r="N88" s="159" t="str">
        <f t="shared" si="16"/>
        <v/>
      </c>
      <c r="O88" s="159" t="str">
        <f t="shared" si="17"/>
        <v/>
      </c>
    </row>
    <row r="89" spans="1:15">
      <c r="A89" s="164" t="str">
        <f t="shared" ca="1" si="20"/>
        <v/>
      </c>
      <c r="B89" s="44" t="str">
        <f t="shared" ca="1" si="21"/>
        <v/>
      </c>
      <c r="C89" s="31" t="str">
        <f t="shared" ca="1" si="18"/>
        <v/>
      </c>
      <c r="D89" s="32" t="str">
        <f t="shared" ca="1" si="22"/>
        <v/>
      </c>
      <c r="E89" s="45" t="str">
        <f t="shared" ca="1" si="23"/>
        <v/>
      </c>
      <c r="F89" s="31" t="str">
        <f t="shared" ca="1" si="19"/>
        <v/>
      </c>
      <c r="G89" s="32" t="str">
        <f t="shared" ca="1" si="24"/>
        <v/>
      </c>
      <c r="H89" s="77" t="str">
        <f t="shared" ca="1" si="25"/>
        <v/>
      </c>
      <c r="L89" s="119">
        <v>45888.625</v>
      </c>
      <c r="M89" s="3">
        <v>43.34</v>
      </c>
      <c r="N89" s="159" t="str">
        <f t="shared" si="16"/>
        <v/>
      </c>
      <c r="O89" s="159" t="str">
        <f t="shared" si="17"/>
        <v/>
      </c>
    </row>
    <row r="90" spans="1:15">
      <c r="A90" s="164" t="str">
        <f t="shared" ca="1" si="20"/>
        <v/>
      </c>
      <c r="B90" s="44" t="str">
        <f t="shared" ca="1" si="21"/>
        <v/>
      </c>
      <c r="C90" s="31" t="str">
        <f t="shared" ca="1" si="18"/>
        <v/>
      </c>
      <c r="D90" s="32" t="str">
        <f t="shared" ca="1" si="22"/>
        <v/>
      </c>
      <c r="E90" s="45" t="str">
        <f t="shared" ca="1" si="23"/>
        <v/>
      </c>
      <c r="F90" s="31" t="str">
        <f t="shared" ca="1" si="19"/>
        <v/>
      </c>
      <c r="G90" s="32" t="str">
        <f t="shared" ca="1" si="24"/>
        <v/>
      </c>
      <c r="H90" s="77" t="str">
        <f t="shared" ca="1" si="25"/>
        <v/>
      </c>
      <c r="L90" s="119">
        <v>45889.625</v>
      </c>
      <c r="M90" s="3">
        <v>43.088999999999999</v>
      </c>
      <c r="N90" s="159" t="str">
        <f t="shared" si="16"/>
        <v/>
      </c>
      <c r="O90" s="159" t="str">
        <f t="shared" si="17"/>
        <v/>
      </c>
    </row>
    <row r="91" spans="1:15">
      <c r="A91" s="164" t="str">
        <f t="shared" ca="1" si="20"/>
        <v/>
      </c>
      <c r="B91" s="44" t="str">
        <f t="shared" ca="1" si="21"/>
        <v/>
      </c>
      <c r="C91" s="31" t="str">
        <f t="shared" ca="1" si="18"/>
        <v/>
      </c>
      <c r="D91" s="32" t="str">
        <f t="shared" ca="1" si="22"/>
        <v/>
      </c>
      <c r="E91" s="45" t="str">
        <f t="shared" ca="1" si="23"/>
        <v/>
      </c>
      <c r="F91" s="31" t="str">
        <f t="shared" ca="1" si="19"/>
        <v/>
      </c>
      <c r="G91" s="32" t="str">
        <f t="shared" ca="1" si="24"/>
        <v/>
      </c>
      <c r="H91" s="77" t="str">
        <f t="shared" ca="1" si="25"/>
        <v/>
      </c>
      <c r="L91" s="119">
        <v>45890.625</v>
      </c>
      <c r="M91" s="3">
        <v>43.530999999999999</v>
      </c>
      <c r="N91" s="159" t="str">
        <f t="shared" si="16"/>
        <v/>
      </c>
      <c r="O91" s="159" t="str">
        <f t="shared" si="17"/>
        <v/>
      </c>
    </row>
    <row r="92" spans="1:15">
      <c r="A92" s="164" t="str">
        <f t="shared" ca="1" si="20"/>
        <v/>
      </c>
      <c r="B92" s="44" t="str">
        <f t="shared" ca="1" si="21"/>
        <v/>
      </c>
      <c r="C92" s="31" t="str">
        <f t="shared" ca="1" si="18"/>
        <v/>
      </c>
      <c r="D92" s="32" t="str">
        <f t="shared" ca="1" si="22"/>
        <v/>
      </c>
      <c r="E92" s="45" t="str">
        <f t="shared" ca="1" si="23"/>
        <v/>
      </c>
      <c r="F92" s="31" t="str">
        <f t="shared" ca="1" si="19"/>
        <v/>
      </c>
      <c r="G92" s="32" t="str">
        <f t="shared" ca="1" si="24"/>
        <v/>
      </c>
      <c r="H92" s="77" t="str">
        <f t="shared" ca="1" si="25"/>
        <v/>
      </c>
      <c r="L92" s="119">
        <v>45891.625</v>
      </c>
      <c r="M92" s="3">
        <v>43.149000000000001</v>
      </c>
      <c r="N92" s="159" t="str">
        <f t="shared" si="16"/>
        <v/>
      </c>
      <c r="O92" s="159" t="str">
        <f t="shared" si="17"/>
        <v/>
      </c>
    </row>
    <row r="93" spans="1:15">
      <c r="A93" s="164" t="str">
        <f t="shared" ca="1" si="20"/>
        <v/>
      </c>
      <c r="B93" s="44" t="str">
        <f t="shared" ca="1" si="21"/>
        <v/>
      </c>
      <c r="C93" s="31" t="str">
        <f t="shared" ca="1" si="18"/>
        <v/>
      </c>
      <c r="D93" s="32" t="str">
        <f t="shared" ca="1" si="22"/>
        <v/>
      </c>
      <c r="E93" s="45" t="str">
        <f t="shared" ca="1" si="23"/>
        <v/>
      </c>
      <c r="F93" s="31" t="str">
        <f t="shared" ca="1" si="19"/>
        <v/>
      </c>
      <c r="G93" s="32" t="str">
        <f t="shared" ca="1" si="24"/>
        <v/>
      </c>
      <c r="H93" s="77" t="str">
        <f t="shared" ca="1" si="25"/>
        <v/>
      </c>
      <c r="L93" s="119">
        <v>45894.625</v>
      </c>
      <c r="M93" s="3">
        <v>42.863999999999997</v>
      </c>
      <c r="N93" s="159" t="str">
        <f t="shared" si="16"/>
        <v/>
      </c>
      <c r="O93" s="159" t="str">
        <f t="shared" si="17"/>
        <v/>
      </c>
    </row>
    <row r="94" spans="1:15">
      <c r="A94" s="164" t="str">
        <f t="shared" ca="1" si="20"/>
        <v/>
      </c>
      <c r="B94" s="44" t="str">
        <f t="shared" ca="1" si="21"/>
        <v/>
      </c>
      <c r="C94" s="31" t="str">
        <f t="shared" ca="1" si="18"/>
        <v/>
      </c>
      <c r="D94" s="32" t="str">
        <f t="shared" ca="1" si="22"/>
        <v/>
      </c>
      <c r="E94" s="45" t="str">
        <f t="shared" ca="1" si="23"/>
        <v/>
      </c>
      <c r="F94" s="31" t="str">
        <f t="shared" ca="1" si="19"/>
        <v/>
      </c>
      <c r="G94" s="32" t="str">
        <f t="shared" ca="1" si="24"/>
        <v/>
      </c>
      <c r="H94" s="77" t="str">
        <f t="shared" ca="1" si="25"/>
        <v/>
      </c>
      <c r="L94" s="119">
        <v>45895.625</v>
      </c>
      <c r="M94" s="3">
        <v>44.186</v>
      </c>
      <c r="N94" s="159" t="str">
        <f t="shared" si="16"/>
        <v/>
      </c>
      <c r="O94" s="159" t="str">
        <f t="shared" si="17"/>
        <v/>
      </c>
    </row>
    <row r="95" spans="1:15">
      <c r="A95" s="164" t="str">
        <f t="shared" ca="1" si="20"/>
        <v/>
      </c>
      <c r="B95" s="44" t="str">
        <f t="shared" ca="1" si="21"/>
        <v/>
      </c>
      <c r="C95" s="31" t="str">
        <f t="shared" ca="1" si="18"/>
        <v/>
      </c>
      <c r="D95" s="32" t="str">
        <f t="shared" ca="1" si="22"/>
        <v/>
      </c>
      <c r="E95" s="45" t="str">
        <f t="shared" ca="1" si="23"/>
        <v/>
      </c>
      <c r="F95" s="31" t="str">
        <f t="shared" ca="1" si="19"/>
        <v/>
      </c>
      <c r="G95" s="32" t="str">
        <f t="shared" ca="1" si="24"/>
        <v/>
      </c>
      <c r="H95" s="77" t="str">
        <f t="shared" ca="1" si="25"/>
        <v/>
      </c>
      <c r="L95" s="119">
        <v>45896.625</v>
      </c>
      <c r="M95" s="3">
        <v>45.048999999999999</v>
      </c>
      <c r="N95" s="159" t="str">
        <f t="shared" si="16"/>
        <v/>
      </c>
      <c r="O95" s="159" t="str">
        <f t="shared" si="17"/>
        <v/>
      </c>
    </row>
    <row r="96" spans="1:15">
      <c r="A96" s="164" t="str">
        <f t="shared" ca="1" si="20"/>
        <v/>
      </c>
      <c r="B96" s="44" t="str">
        <f t="shared" ca="1" si="21"/>
        <v/>
      </c>
      <c r="C96" s="31" t="str">
        <f t="shared" ca="1" si="18"/>
        <v/>
      </c>
      <c r="D96" s="32" t="str">
        <f t="shared" ca="1" si="22"/>
        <v/>
      </c>
      <c r="E96" s="45" t="str">
        <f t="shared" ca="1" si="23"/>
        <v/>
      </c>
      <c r="F96" s="31" t="str">
        <f t="shared" ca="1" si="19"/>
        <v/>
      </c>
      <c r="G96" s="32" t="str">
        <f t="shared" ca="1" si="24"/>
        <v/>
      </c>
      <c r="H96" s="77" t="str">
        <f t="shared" ca="1" si="25"/>
        <v/>
      </c>
      <c r="L96" s="119">
        <v>45897.625</v>
      </c>
      <c r="M96" s="3">
        <v>46.148000000000003</v>
      </c>
      <c r="N96" s="159" t="str">
        <f t="shared" si="16"/>
        <v/>
      </c>
      <c r="O96" s="159" t="str">
        <f t="shared" si="17"/>
        <v/>
      </c>
    </row>
    <row r="97" spans="1:15">
      <c r="A97" s="164" t="str">
        <f t="shared" ca="1" si="20"/>
        <v/>
      </c>
      <c r="B97" s="44" t="str">
        <f t="shared" ca="1" si="21"/>
        <v/>
      </c>
      <c r="C97" s="31" t="str">
        <f t="shared" ca="1" si="18"/>
        <v/>
      </c>
      <c r="D97" s="32" t="str">
        <f t="shared" ca="1" si="22"/>
        <v/>
      </c>
      <c r="E97" s="45" t="str">
        <f t="shared" ca="1" si="23"/>
        <v/>
      </c>
      <c r="F97" s="31" t="str">
        <f t="shared" ca="1" si="19"/>
        <v/>
      </c>
      <c r="G97" s="32" t="str">
        <f t="shared" ca="1" si="24"/>
        <v/>
      </c>
      <c r="H97" s="77" t="str">
        <f t="shared" ca="1" si="25"/>
        <v/>
      </c>
      <c r="L97" s="119">
        <v>45898.625</v>
      </c>
      <c r="M97" s="3">
        <v>46.421999999999997</v>
      </c>
      <c r="N97" s="159" t="str">
        <f t="shared" si="16"/>
        <v/>
      </c>
      <c r="O97" s="159" t="str">
        <f t="shared" si="17"/>
        <v/>
      </c>
    </row>
    <row r="98" spans="1:15">
      <c r="A98" s="164" t="str">
        <f t="shared" ca="1" si="20"/>
        <v/>
      </c>
      <c r="B98" s="44" t="str">
        <f t="shared" ca="1" si="21"/>
        <v/>
      </c>
      <c r="C98" s="31" t="str">
        <f t="shared" ca="1" si="18"/>
        <v/>
      </c>
      <c r="D98" s="32" t="str">
        <f t="shared" ca="1" si="22"/>
        <v/>
      </c>
      <c r="E98" s="45" t="str">
        <f t="shared" ca="1" si="23"/>
        <v/>
      </c>
      <c r="F98" s="31" t="str">
        <f t="shared" ca="1" si="19"/>
        <v/>
      </c>
      <c r="G98" s="32" t="str">
        <f t="shared" ca="1" si="24"/>
        <v/>
      </c>
      <c r="H98" s="77" t="str">
        <f t="shared" ca="1" si="25"/>
        <v/>
      </c>
      <c r="L98" s="119">
        <v>45901.625</v>
      </c>
      <c r="M98" s="3">
        <v>46.432000000000002</v>
      </c>
      <c r="N98" s="159" t="str">
        <f t="shared" si="16"/>
        <v/>
      </c>
      <c r="O98" s="159" t="str">
        <f t="shared" si="17"/>
        <v/>
      </c>
    </row>
    <row r="99" spans="1:15">
      <c r="A99" s="164" t="str">
        <f t="shared" ca="1" si="20"/>
        <v/>
      </c>
      <c r="B99" s="44" t="str">
        <f t="shared" ca="1" si="21"/>
        <v/>
      </c>
      <c r="C99" s="31" t="str">
        <f t="shared" ca="1" si="18"/>
        <v/>
      </c>
      <c r="D99" s="32" t="str">
        <f t="shared" ca="1" si="22"/>
        <v/>
      </c>
      <c r="E99" s="45" t="str">
        <f t="shared" ca="1" si="23"/>
        <v/>
      </c>
      <c r="F99" s="31" t="str">
        <f t="shared" ca="1" si="19"/>
        <v/>
      </c>
      <c r="G99" s="32" t="str">
        <f t="shared" ca="1" si="24"/>
        <v/>
      </c>
      <c r="H99" s="77" t="str">
        <f t="shared" ca="1" si="25"/>
        <v/>
      </c>
      <c r="L99" s="119">
        <v>45902.625</v>
      </c>
      <c r="M99" s="3">
        <v>48.558999999999997</v>
      </c>
      <c r="N99" s="159" t="str">
        <f t="shared" si="16"/>
        <v/>
      </c>
      <c r="O99" s="159" t="str">
        <f t="shared" si="17"/>
        <v/>
      </c>
    </row>
    <row r="100" spans="1:15">
      <c r="A100" s="164" t="str">
        <f t="shared" ca="1" si="20"/>
        <v/>
      </c>
      <c r="B100" s="44" t="str">
        <f t="shared" ca="1" si="21"/>
        <v/>
      </c>
      <c r="C100" s="31" t="str">
        <f t="shared" ca="1" si="18"/>
        <v/>
      </c>
      <c r="D100" s="32" t="str">
        <f t="shared" ca="1" si="22"/>
        <v/>
      </c>
      <c r="E100" s="45" t="str">
        <f t="shared" ca="1" si="23"/>
        <v/>
      </c>
      <c r="F100" s="31" t="str">
        <f t="shared" ca="1" si="19"/>
        <v/>
      </c>
      <c r="G100" s="32" t="str">
        <f t="shared" ca="1" si="24"/>
        <v/>
      </c>
      <c r="H100" s="77" t="str">
        <f t="shared" ca="1" si="25"/>
        <v/>
      </c>
      <c r="L100" s="119">
        <v>45903.625</v>
      </c>
      <c r="M100" s="3">
        <v>48.46</v>
      </c>
      <c r="N100" s="159" t="str">
        <f t="shared" si="16"/>
        <v/>
      </c>
      <c r="O100" s="159" t="str">
        <f t="shared" si="17"/>
        <v/>
      </c>
    </row>
    <row r="101" spans="1:15">
      <c r="A101" s="164" t="str">
        <f t="shared" ca="1" si="20"/>
        <v/>
      </c>
      <c r="B101" s="44" t="str">
        <f t="shared" ca="1" si="21"/>
        <v/>
      </c>
      <c r="C101" s="31" t="str">
        <f t="shared" ca="1" si="18"/>
        <v/>
      </c>
      <c r="D101" s="32" t="str">
        <f t="shared" ca="1" si="22"/>
        <v/>
      </c>
      <c r="E101" s="45" t="str">
        <f t="shared" ca="1" si="23"/>
        <v/>
      </c>
      <c r="F101" s="31" t="str">
        <f t="shared" ca="1" si="19"/>
        <v/>
      </c>
      <c r="G101" s="32" t="str">
        <f t="shared" ca="1" si="24"/>
        <v/>
      </c>
      <c r="H101" s="77" t="str">
        <f t="shared" ca="1" si="25"/>
        <v/>
      </c>
      <c r="L101" s="119">
        <v>45904.625</v>
      </c>
      <c r="M101" s="3">
        <v>47.35</v>
      </c>
      <c r="N101" s="159" t="str">
        <f t="shared" si="16"/>
        <v/>
      </c>
      <c r="O101" s="159" t="str">
        <f t="shared" si="17"/>
        <v/>
      </c>
    </row>
    <row r="102" spans="1:15">
      <c r="A102" s="164" t="str">
        <f t="shared" ca="1" si="20"/>
        <v/>
      </c>
      <c r="B102" s="44" t="str">
        <f t="shared" ca="1" si="21"/>
        <v/>
      </c>
      <c r="C102" s="31" t="str">
        <f t="shared" ca="1" si="18"/>
        <v/>
      </c>
      <c r="D102" s="32" t="str">
        <f t="shared" ca="1" si="22"/>
        <v/>
      </c>
      <c r="E102" s="45" t="str">
        <f t="shared" ca="1" si="23"/>
        <v/>
      </c>
      <c r="F102" s="31" t="str">
        <f t="shared" ca="1" si="19"/>
        <v/>
      </c>
      <c r="G102" s="32" t="str">
        <f t="shared" ca="1" si="24"/>
        <v/>
      </c>
      <c r="H102" s="77" t="str">
        <f t="shared" ca="1" si="25"/>
        <v/>
      </c>
      <c r="L102" s="119">
        <v>45905.625</v>
      </c>
      <c r="M102" s="3">
        <v>46.287999999999997</v>
      </c>
      <c r="N102" s="159" t="str">
        <f t="shared" si="16"/>
        <v/>
      </c>
      <c r="O102" s="159" t="str">
        <f t="shared" si="17"/>
        <v/>
      </c>
    </row>
    <row r="103" spans="1:15">
      <c r="A103" s="164" t="str">
        <f t="shared" ca="1" si="20"/>
        <v/>
      </c>
      <c r="B103" s="44" t="str">
        <f t="shared" ca="1" si="21"/>
        <v/>
      </c>
      <c r="C103" s="31" t="str">
        <f t="shared" ca="1" si="18"/>
        <v/>
      </c>
      <c r="D103" s="32" t="str">
        <f t="shared" ca="1" si="22"/>
        <v/>
      </c>
      <c r="E103" s="45" t="str">
        <f t="shared" ca="1" si="23"/>
        <v/>
      </c>
      <c r="F103" s="31" t="str">
        <f t="shared" ca="1" si="19"/>
        <v/>
      </c>
      <c r="G103" s="32" t="str">
        <f t="shared" ca="1" si="24"/>
        <v/>
      </c>
      <c r="H103" s="77" t="str">
        <f t="shared" ca="1" si="25"/>
        <v/>
      </c>
      <c r="L103" s="119">
        <v>45908.625</v>
      </c>
      <c r="M103" s="3">
        <v>46.375</v>
      </c>
      <c r="N103" s="159" t="str">
        <f t="shared" si="16"/>
        <v/>
      </c>
      <c r="O103" s="159" t="str">
        <f t="shared" si="17"/>
        <v/>
      </c>
    </row>
    <row r="104" spans="1:15">
      <c r="A104" s="164" t="str">
        <f t="shared" ca="1" si="20"/>
        <v/>
      </c>
      <c r="B104" s="44" t="str">
        <f t="shared" ca="1" si="21"/>
        <v/>
      </c>
      <c r="C104" s="31" t="str">
        <f t="shared" ca="1" si="18"/>
        <v/>
      </c>
      <c r="D104" s="32" t="str">
        <f t="shared" ca="1" si="22"/>
        <v/>
      </c>
      <c r="E104" s="45" t="str">
        <f t="shared" ca="1" si="23"/>
        <v/>
      </c>
      <c r="F104" s="31" t="str">
        <f t="shared" ca="1" si="19"/>
        <v/>
      </c>
      <c r="G104" s="32" t="str">
        <f t="shared" ca="1" si="24"/>
        <v/>
      </c>
      <c r="H104" s="77" t="str">
        <f t="shared" ca="1" si="25"/>
        <v/>
      </c>
      <c r="L104" s="119">
        <v>45909.625</v>
      </c>
      <c r="M104" s="3">
        <v>45.290999999999997</v>
      </c>
      <c r="N104" s="159" t="str">
        <f t="shared" si="16"/>
        <v/>
      </c>
      <c r="O104" s="159" t="str">
        <f t="shared" si="17"/>
        <v/>
      </c>
    </row>
    <row r="105" spans="1:15">
      <c r="A105" s="164" t="str">
        <f t="shared" ca="1" si="20"/>
        <v/>
      </c>
      <c r="B105" s="44" t="str">
        <f t="shared" ca="1" si="21"/>
        <v/>
      </c>
      <c r="C105" s="31" t="str">
        <f t="shared" ca="1" si="18"/>
        <v/>
      </c>
      <c r="D105" s="32" t="str">
        <f t="shared" ca="1" si="22"/>
        <v/>
      </c>
      <c r="E105" s="45" t="str">
        <f t="shared" ca="1" si="23"/>
        <v/>
      </c>
      <c r="F105" s="31" t="str">
        <f t="shared" ca="1" si="19"/>
        <v/>
      </c>
      <c r="G105" s="32" t="str">
        <f t="shared" ca="1" si="24"/>
        <v/>
      </c>
      <c r="H105" s="77" t="str">
        <f t="shared" ca="1" si="25"/>
        <v/>
      </c>
      <c r="L105" s="119">
        <v>45910.625</v>
      </c>
      <c r="M105" s="3">
        <v>44.817</v>
      </c>
      <c r="N105" s="159" t="str">
        <f t="shared" si="16"/>
        <v/>
      </c>
      <c r="O105" s="159" t="str">
        <f t="shared" si="17"/>
        <v/>
      </c>
    </row>
    <row r="106" spans="1:15">
      <c r="A106" s="164" t="str">
        <f t="shared" ca="1" si="20"/>
        <v/>
      </c>
      <c r="B106" s="44" t="str">
        <f t="shared" ca="1" si="21"/>
        <v/>
      </c>
      <c r="C106" s="31" t="str">
        <f t="shared" ca="1" si="18"/>
        <v/>
      </c>
      <c r="D106" s="32" t="str">
        <f t="shared" ca="1" si="22"/>
        <v/>
      </c>
      <c r="E106" s="45" t="str">
        <f t="shared" ca="1" si="23"/>
        <v/>
      </c>
      <c r="F106" s="31" t="str">
        <f t="shared" ca="1" si="19"/>
        <v/>
      </c>
      <c r="G106" s="32" t="str">
        <f t="shared" ca="1" si="24"/>
        <v/>
      </c>
      <c r="H106" s="77" t="str">
        <f t="shared" ca="1" si="25"/>
        <v/>
      </c>
      <c r="L106" s="119">
        <v>45911.625</v>
      </c>
      <c r="M106" s="3">
        <v>43.853000000000002</v>
      </c>
      <c r="N106" s="159" t="str">
        <f t="shared" si="16"/>
        <v/>
      </c>
      <c r="O106" s="159" t="str">
        <f t="shared" si="17"/>
        <v/>
      </c>
    </row>
    <row r="107" spans="1:15">
      <c r="A107" s="164" t="str">
        <f t="shared" ca="1" si="20"/>
        <v/>
      </c>
      <c r="B107" s="44" t="str">
        <f t="shared" ca="1" si="21"/>
        <v/>
      </c>
      <c r="C107" s="31" t="str">
        <f t="shared" ca="1" si="18"/>
        <v/>
      </c>
      <c r="D107" s="32" t="str">
        <f t="shared" ca="1" si="22"/>
        <v/>
      </c>
      <c r="E107" s="45" t="str">
        <f t="shared" ca="1" si="23"/>
        <v/>
      </c>
      <c r="F107" s="31" t="str">
        <f t="shared" ca="1" si="19"/>
        <v/>
      </c>
      <c r="G107" s="32" t="str">
        <f t="shared" ca="1" si="24"/>
        <v/>
      </c>
      <c r="H107" s="77" t="str">
        <f t="shared" ca="1" si="25"/>
        <v/>
      </c>
      <c r="L107" s="119">
        <v>45912.625</v>
      </c>
      <c r="M107" s="3">
        <v>43.271000000000001</v>
      </c>
      <c r="N107" s="159" t="str">
        <f t="shared" si="16"/>
        <v/>
      </c>
      <c r="O107" s="159" t="str">
        <f t="shared" si="17"/>
        <v/>
      </c>
    </row>
    <row r="108" spans="1:15">
      <c r="A108" s="164" t="str">
        <f t="shared" ca="1" si="20"/>
        <v/>
      </c>
      <c r="B108" s="44" t="str">
        <f t="shared" ca="1" si="21"/>
        <v/>
      </c>
      <c r="C108" s="31" t="str">
        <f t="shared" ca="1" si="18"/>
        <v/>
      </c>
      <c r="D108" s="32" t="str">
        <f t="shared" ca="1" si="22"/>
        <v/>
      </c>
      <c r="E108" s="45" t="str">
        <f t="shared" ca="1" si="23"/>
        <v/>
      </c>
      <c r="F108" s="31" t="str">
        <f t="shared" ca="1" si="19"/>
        <v/>
      </c>
      <c r="G108" s="32" t="str">
        <f t="shared" ca="1" si="24"/>
        <v/>
      </c>
      <c r="H108" s="77" t="str">
        <f t="shared" ca="1" si="25"/>
        <v/>
      </c>
      <c r="L108" s="119">
        <v>45915.625</v>
      </c>
      <c r="M108" s="3">
        <v>42.829000000000001</v>
      </c>
      <c r="N108" s="159" t="str">
        <f t="shared" si="16"/>
        <v/>
      </c>
      <c r="O108" s="159" t="str">
        <f t="shared" si="17"/>
        <v/>
      </c>
    </row>
    <row r="109" spans="1:15">
      <c r="A109" s="164" t="str">
        <f t="shared" ca="1" si="20"/>
        <v/>
      </c>
      <c r="B109" s="44" t="str">
        <f t="shared" ca="1" si="21"/>
        <v/>
      </c>
      <c r="C109" s="31" t="str">
        <f t="shared" ca="1" si="18"/>
        <v/>
      </c>
      <c r="D109" s="32" t="str">
        <f t="shared" ca="1" si="22"/>
        <v/>
      </c>
      <c r="E109" s="45" t="str">
        <f t="shared" ca="1" si="23"/>
        <v/>
      </c>
      <c r="F109" s="31" t="str">
        <f t="shared" ca="1" si="19"/>
        <v/>
      </c>
      <c r="G109" s="32" t="str">
        <f t="shared" ca="1" si="24"/>
        <v/>
      </c>
      <c r="H109" s="77" t="str">
        <f t="shared" ca="1" si="25"/>
        <v/>
      </c>
      <c r="L109" s="119">
        <v>45916.625</v>
      </c>
      <c r="M109" s="3">
        <v>42.984000000000002</v>
      </c>
      <c r="N109" s="159" t="str">
        <f t="shared" si="16"/>
        <v/>
      </c>
      <c r="O109" s="159" t="str">
        <f t="shared" si="17"/>
        <v/>
      </c>
    </row>
    <row r="110" spans="1:15">
      <c r="A110" s="164" t="str">
        <f t="shared" ca="1" si="20"/>
        <v/>
      </c>
      <c r="B110" s="44" t="str">
        <f t="shared" ca="1" si="21"/>
        <v/>
      </c>
      <c r="C110" s="31" t="str">
        <f t="shared" ca="1" si="18"/>
        <v/>
      </c>
      <c r="D110" s="32" t="str">
        <f t="shared" ca="1" si="22"/>
        <v/>
      </c>
      <c r="E110" s="45" t="str">
        <f t="shared" ca="1" si="23"/>
        <v/>
      </c>
      <c r="F110" s="31" t="str">
        <f t="shared" ca="1" si="19"/>
        <v/>
      </c>
      <c r="G110" s="32" t="str">
        <f t="shared" ca="1" si="24"/>
        <v/>
      </c>
      <c r="H110" s="77" t="str">
        <f t="shared" ca="1" si="25"/>
        <v/>
      </c>
      <c r="L110" s="119">
        <v>45917.625</v>
      </c>
      <c r="M110" s="3">
        <v>43.191000000000003</v>
      </c>
      <c r="N110" s="159" t="str">
        <f t="shared" si="16"/>
        <v/>
      </c>
      <c r="O110" s="159" t="str">
        <f t="shared" si="17"/>
        <v/>
      </c>
    </row>
    <row r="111" spans="1:15">
      <c r="A111" s="164" t="str">
        <f t="shared" ca="1" si="20"/>
        <v/>
      </c>
      <c r="B111" s="44" t="str">
        <f t="shared" ca="1" si="21"/>
        <v/>
      </c>
      <c r="C111" s="31" t="str">
        <f t="shared" ca="1" si="18"/>
        <v/>
      </c>
      <c r="D111" s="32" t="str">
        <f t="shared" ca="1" si="22"/>
        <v/>
      </c>
      <c r="E111" s="45" t="str">
        <f t="shared" ca="1" si="23"/>
        <v/>
      </c>
      <c r="F111" s="31" t="str">
        <f t="shared" ca="1" si="19"/>
        <v/>
      </c>
      <c r="G111" s="32" t="str">
        <f t="shared" ca="1" si="24"/>
        <v/>
      </c>
      <c r="H111" s="77" t="str">
        <f t="shared" ca="1" si="25"/>
        <v/>
      </c>
      <c r="L111" s="119">
        <v>45918.625</v>
      </c>
      <c r="M111" s="3">
        <v>42.176000000000002</v>
      </c>
      <c r="N111" s="159" t="str">
        <f t="shared" si="16"/>
        <v/>
      </c>
      <c r="O111" s="159" t="str">
        <f t="shared" si="17"/>
        <v/>
      </c>
    </row>
    <row r="112" spans="1:15">
      <c r="A112" s="164" t="str">
        <f t="shared" ca="1" si="20"/>
        <v/>
      </c>
      <c r="B112" s="44" t="str">
        <f t="shared" ca="1" si="21"/>
        <v/>
      </c>
      <c r="C112" s="31" t="str">
        <f t="shared" ca="1" si="18"/>
        <v/>
      </c>
      <c r="D112" s="32" t="str">
        <f t="shared" ca="1" si="22"/>
        <v/>
      </c>
      <c r="E112" s="45" t="str">
        <f t="shared" ca="1" si="23"/>
        <v/>
      </c>
      <c r="F112" s="31" t="str">
        <f t="shared" ca="1" si="19"/>
        <v/>
      </c>
      <c r="G112" s="32" t="str">
        <f t="shared" ca="1" si="24"/>
        <v/>
      </c>
      <c r="H112" s="77" t="str">
        <f t="shared" ca="1" si="25"/>
        <v/>
      </c>
      <c r="L112" s="119">
        <v>45919.625</v>
      </c>
      <c r="M112" s="3">
        <v>42.023000000000003</v>
      </c>
      <c r="N112" s="159" t="str">
        <f t="shared" si="16"/>
        <v/>
      </c>
      <c r="O112" s="159" t="str">
        <f t="shared" si="17"/>
        <v/>
      </c>
    </row>
    <row r="113" spans="1:15">
      <c r="A113" s="164" t="str">
        <f t="shared" ca="1" si="20"/>
        <v/>
      </c>
      <c r="B113" s="44" t="str">
        <f t="shared" ca="1" si="21"/>
        <v/>
      </c>
      <c r="C113" s="31" t="str">
        <f t="shared" ca="1" si="18"/>
        <v/>
      </c>
      <c r="D113" s="32" t="str">
        <f t="shared" ca="1" si="22"/>
        <v/>
      </c>
      <c r="E113" s="45" t="str">
        <f t="shared" ca="1" si="23"/>
        <v/>
      </c>
      <c r="F113" s="31" t="str">
        <f t="shared" ca="1" si="19"/>
        <v/>
      </c>
      <c r="G113" s="32" t="str">
        <f t="shared" ca="1" si="24"/>
        <v/>
      </c>
      <c r="H113" s="77" t="str">
        <f t="shared" ca="1" si="25"/>
        <v/>
      </c>
      <c r="L113" s="119">
        <v>45922.625</v>
      </c>
      <c r="M113" s="3">
        <v>47.085000000000001</v>
      </c>
      <c r="N113" s="159" t="str">
        <f t="shared" si="16"/>
        <v/>
      </c>
      <c r="O113" s="159" t="str">
        <f t="shared" si="17"/>
        <v/>
      </c>
    </row>
    <row r="114" spans="1:15">
      <c r="A114" s="164" t="str">
        <f t="shared" ca="1" si="20"/>
        <v/>
      </c>
      <c r="B114" s="44" t="str">
        <f t="shared" ca="1" si="21"/>
        <v/>
      </c>
      <c r="C114" s="31" t="str">
        <f t="shared" ca="1" si="18"/>
        <v/>
      </c>
      <c r="D114" s="32" t="str">
        <f t="shared" ca="1" si="22"/>
        <v/>
      </c>
      <c r="E114" s="45" t="str">
        <f t="shared" ca="1" si="23"/>
        <v/>
      </c>
      <c r="F114" s="31" t="str">
        <f t="shared" ca="1" si="19"/>
        <v/>
      </c>
      <c r="G114" s="32" t="str">
        <f t="shared" ca="1" si="24"/>
        <v/>
      </c>
      <c r="H114" s="77" t="str">
        <f t="shared" ca="1" si="25"/>
        <v/>
      </c>
      <c r="L114" s="119">
        <v>45923.625</v>
      </c>
      <c r="M114" s="3">
        <v>46.759</v>
      </c>
      <c r="N114" s="159" t="str">
        <f t="shared" si="16"/>
        <v/>
      </c>
      <c r="O114" s="159" t="str">
        <f t="shared" si="17"/>
        <v/>
      </c>
    </row>
    <row r="115" spans="1:15">
      <c r="A115" s="164" t="str">
        <f t="shared" ca="1" si="20"/>
        <v/>
      </c>
      <c r="B115" s="44" t="str">
        <f t="shared" ca="1" si="21"/>
        <v/>
      </c>
      <c r="C115" s="31" t="str">
        <f t="shared" ca="1" si="18"/>
        <v/>
      </c>
      <c r="D115" s="32" t="str">
        <f t="shared" ca="1" si="22"/>
        <v/>
      </c>
      <c r="E115" s="45" t="str">
        <f t="shared" ca="1" si="23"/>
        <v/>
      </c>
      <c r="F115" s="31" t="str">
        <f t="shared" ca="1" si="19"/>
        <v/>
      </c>
      <c r="G115" s="32" t="str">
        <f t="shared" ca="1" si="24"/>
        <v/>
      </c>
      <c r="H115" s="77" t="str">
        <f t="shared" ca="1" si="25"/>
        <v/>
      </c>
      <c r="L115" s="119">
        <v>45924.625</v>
      </c>
      <c r="M115" s="3">
        <v>46.57</v>
      </c>
      <c r="N115" s="159" t="str">
        <f t="shared" si="16"/>
        <v/>
      </c>
      <c r="O115" s="159" t="str">
        <f t="shared" si="17"/>
        <v/>
      </c>
    </row>
    <row r="116" spans="1:15">
      <c r="A116" s="164" t="str">
        <f t="shared" ca="1" si="20"/>
        <v/>
      </c>
      <c r="B116" s="44" t="str">
        <f t="shared" ca="1" si="21"/>
        <v/>
      </c>
      <c r="C116" s="31" t="str">
        <f t="shared" ca="1" si="18"/>
        <v/>
      </c>
      <c r="D116" s="32" t="str">
        <f t="shared" ca="1" si="22"/>
        <v/>
      </c>
      <c r="E116" s="45" t="str">
        <f t="shared" ca="1" si="23"/>
        <v/>
      </c>
      <c r="F116" s="31" t="str">
        <f t="shared" ca="1" si="19"/>
        <v/>
      </c>
      <c r="G116" s="32" t="str">
        <f t="shared" ca="1" si="24"/>
        <v/>
      </c>
      <c r="H116" s="77" t="str">
        <f t="shared" ca="1" si="25"/>
        <v/>
      </c>
      <c r="L116" s="119">
        <v>45925.625</v>
      </c>
      <c r="M116" s="3">
        <v>46.603999999999999</v>
      </c>
      <c r="N116" s="159" t="str">
        <f t="shared" si="16"/>
        <v/>
      </c>
      <c r="O116" s="159" t="str">
        <f t="shared" si="17"/>
        <v/>
      </c>
    </row>
    <row r="117" spans="1:15">
      <c r="A117" s="164" t="str">
        <f t="shared" ca="1" si="20"/>
        <v/>
      </c>
      <c r="B117" s="44" t="str">
        <f t="shared" ca="1" si="21"/>
        <v/>
      </c>
      <c r="C117" s="31" t="str">
        <f t="shared" ca="1" si="18"/>
        <v/>
      </c>
      <c r="D117" s="32" t="str">
        <f t="shared" ca="1" si="22"/>
        <v/>
      </c>
      <c r="E117" s="45" t="str">
        <f t="shared" ca="1" si="23"/>
        <v/>
      </c>
      <c r="F117" s="31" t="str">
        <f t="shared" ca="1" si="19"/>
        <v/>
      </c>
      <c r="G117" s="32" t="str">
        <f t="shared" ca="1" si="24"/>
        <v/>
      </c>
      <c r="H117" s="77" t="str">
        <f t="shared" ca="1" si="25"/>
        <v/>
      </c>
      <c r="L117" s="119">
        <v>45926.625</v>
      </c>
      <c r="M117" s="3">
        <v>47.268999999999998</v>
      </c>
      <c r="N117" s="159" t="str">
        <f t="shared" si="16"/>
        <v/>
      </c>
      <c r="O117" s="159" t="str">
        <f t="shared" si="17"/>
        <v/>
      </c>
    </row>
    <row r="118" spans="1:15">
      <c r="A118" s="164" t="str">
        <f t="shared" ca="1" si="20"/>
        <v/>
      </c>
      <c r="B118" s="44" t="str">
        <f t="shared" ca="1" si="21"/>
        <v/>
      </c>
      <c r="C118" s="31" t="str">
        <f t="shared" ca="1" si="18"/>
        <v/>
      </c>
      <c r="D118" s="32" t="str">
        <f t="shared" ca="1" si="22"/>
        <v/>
      </c>
      <c r="E118" s="45" t="str">
        <f t="shared" ca="1" si="23"/>
        <v/>
      </c>
      <c r="F118" s="31" t="str">
        <f t="shared" ca="1" si="19"/>
        <v/>
      </c>
      <c r="G118" s="32" t="str">
        <f t="shared" ca="1" si="24"/>
        <v/>
      </c>
      <c r="H118" s="77" t="str">
        <f t="shared" ca="1" si="25"/>
        <v/>
      </c>
      <c r="L118" s="119">
        <v>45929.625</v>
      </c>
      <c r="M118" s="3">
        <v>46.972000000000001</v>
      </c>
      <c r="N118" s="159" t="str">
        <f t="shared" si="16"/>
        <v/>
      </c>
      <c r="O118" s="159" t="str">
        <f t="shared" si="17"/>
        <v/>
      </c>
    </row>
    <row r="119" spans="1:15">
      <c r="A119" s="164" t="str">
        <f t="shared" ca="1" si="20"/>
        <v/>
      </c>
      <c r="B119" s="44" t="str">
        <f t="shared" ca="1" si="21"/>
        <v/>
      </c>
      <c r="C119" s="31" t="str">
        <f t="shared" ca="1" si="18"/>
        <v/>
      </c>
      <c r="D119" s="32" t="str">
        <f t="shared" ca="1" si="22"/>
        <v/>
      </c>
      <c r="E119" s="45" t="str">
        <f t="shared" ca="1" si="23"/>
        <v/>
      </c>
      <c r="F119" s="31" t="str">
        <f t="shared" ca="1" si="19"/>
        <v/>
      </c>
      <c r="G119" s="32" t="str">
        <f t="shared" ca="1" si="24"/>
        <v/>
      </c>
      <c r="H119" s="77" t="str">
        <f t="shared" ca="1" si="25"/>
        <v/>
      </c>
      <c r="L119" s="119">
        <v>45930.625</v>
      </c>
      <c r="M119" s="3">
        <v>46.463999999999999</v>
      </c>
      <c r="N119" s="159" t="str">
        <f t="shared" si="16"/>
        <v/>
      </c>
      <c r="O119" s="159" t="str">
        <f t="shared" si="17"/>
        <v/>
      </c>
    </row>
    <row r="120" spans="1:15">
      <c r="A120" s="164" t="str">
        <f t="shared" ca="1" si="20"/>
        <v/>
      </c>
      <c r="B120" s="44" t="str">
        <f t="shared" ca="1" si="21"/>
        <v/>
      </c>
      <c r="C120" s="31" t="str">
        <f t="shared" ca="1" si="18"/>
        <v/>
      </c>
      <c r="D120" s="32" t="str">
        <f t="shared" ca="1" si="22"/>
        <v/>
      </c>
      <c r="E120" s="45" t="str">
        <f t="shared" ca="1" si="23"/>
        <v/>
      </c>
      <c r="F120" s="31" t="str">
        <f t="shared" ca="1" si="19"/>
        <v/>
      </c>
      <c r="G120" s="32" t="str">
        <f t="shared" ca="1" si="24"/>
        <v/>
      </c>
      <c r="H120" s="77" t="str">
        <f t="shared" ca="1" si="25"/>
        <v/>
      </c>
      <c r="L120" s="119">
        <v>45931.625</v>
      </c>
      <c r="M120" s="3">
        <v>46.284999999999997</v>
      </c>
      <c r="N120" s="159" t="str">
        <f t="shared" si="16"/>
        <v/>
      </c>
      <c r="O120" s="159" t="str">
        <f t="shared" si="17"/>
        <v/>
      </c>
    </row>
    <row r="121" spans="1:15">
      <c r="A121" s="164" t="str">
        <f t="shared" ca="1" si="20"/>
        <v/>
      </c>
      <c r="B121" s="44" t="str">
        <f t="shared" ca="1" si="21"/>
        <v/>
      </c>
      <c r="C121" s="31" t="str">
        <f t="shared" ca="1" si="18"/>
        <v/>
      </c>
      <c r="D121" s="32" t="str">
        <f t="shared" ca="1" si="22"/>
        <v/>
      </c>
      <c r="E121" s="45" t="str">
        <f t="shared" ca="1" si="23"/>
        <v/>
      </c>
      <c r="F121" s="31" t="str">
        <f t="shared" ca="1" si="19"/>
        <v/>
      </c>
      <c r="G121" s="32" t="str">
        <f t="shared" ca="1" si="24"/>
        <v/>
      </c>
      <c r="H121" s="77" t="str">
        <f t="shared" ca="1" si="25"/>
        <v/>
      </c>
      <c r="L121" s="119">
        <v>45932.625</v>
      </c>
      <c r="M121" s="3">
        <v>45.938000000000002</v>
      </c>
      <c r="N121" s="159" t="str">
        <f t="shared" si="16"/>
        <v/>
      </c>
      <c r="O121" s="159" t="str">
        <f t="shared" si="17"/>
        <v/>
      </c>
    </row>
    <row r="122" spans="1:15">
      <c r="A122" s="164" t="str">
        <f t="shared" ca="1" si="20"/>
        <v/>
      </c>
      <c r="B122" s="44" t="str">
        <f t="shared" ca="1" si="21"/>
        <v/>
      </c>
      <c r="C122" s="31" t="str">
        <f t="shared" ca="1" si="18"/>
        <v/>
      </c>
      <c r="D122" s="32" t="str">
        <f t="shared" ca="1" si="22"/>
        <v/>
      </c>
      <c r="E122" s="45" t="str">
        <f t="shared" ca="1" si="23"/>
        <v/>
      </c>
      <c r="F122" s="31" t="str">
        <f t="shared" ca="1" si="19"/>
        <v/>
      </c>
      <c r="G122" s="32" t="str">
        <f t="shared" ca="1" si="24"/>
        <v/>
      </c>
      <c r="H122" s="77" t="str">
        <f t="shared" ca="1" si="25"/>
        <v/>
      </c>
      <c r="L122" s="119">
        <v>45933.625</v>
      </c>
      <c r="M122" s="3">
        <v>45.588000000000001</v>
      </c>
      <c r="N122" s="159" t="str">
        <f t="shared" si="16"/>
        <v/>
      </c>
      <c r="O122" s="159" t="str">
        <f t="shared" si="17"/>
        <v/>
      </c>
    </row>
    <row r="123" spans="1:15">
      <c r="A123" s="164" t="str">
        <f t="shared" ca="1" si="20"/>
        <v/>
      </c>
      <c r="B123" s="44" t="str">
        <f t="shared" ca="1" si="21"/>
        <v/>
      </c>
      <c r="C123" s="31" t="str">
        <f t="shared" ca="1" si="18"/>
        <v/>
      </c>
      <c r="D123" s="32" t="str">
        <f t="shared" ca="1" si="22"/>
        <v/>
      </c>
      <c r="E123" s="45" t="str">
        <f t="shared" ca="1" si="23"/>
        <v/>
      </c>
      <c r="F123" s="31" t="str">
        <f t="shared" ca="1" si="19"/>
        <v/>
      </c>
      <c r="G123" s="32" t="str">
        <f t="shared" ca="1" si="24"/>
        <v/>
      </c>
      <c r="H123" s="77" t="str">
        <f t="shared" ca="1" si="25"/>
        <v/>
      </c>
      <c r="L123" s="119">
        <v>45936.625</v>
      </c>
      <c r="M123" s="3">
        <v>46.19</v>
      </c>
      <c r="N123" s="159" t="str">
        <f t="shared" si="16"/>
        <v/>
      </c>
      <c r="O123" s="159" t="str">
        <f t="shared" si="17"/>
        <v/>
      </c>
    </row>
    <row r="124" spans="1:15">
      <c r="A124" s="164" t="str">
        <f t="shared" ca="1" si="20"/>
        <v/>
      </c>
      <c r="B124" s="44" t="str">
        <f t="shared" ca="1" si="21"/>
        <v/>
      </c>
      <c r="C124" s="31" t="str">
        <f t="shared" ca="1" si="18"/>
        <v/>
      </c>
      <c r="D124" s="32" t="str">
        <f t="shared" ca="1" si="22"/>
        <v/>
      </c>
      <c r="E124" s="45" t="str">
        <f t="shared" ca="1" si="23"/>
        <v/>
      </c>
      <c r="F124" s="31" t="str">
        <f t="shared" ca="1" si="19"/>
        <v/>
      </c>
      <c r="G124" s="32" t="str">
        <f t="shared" ca="1" si="24"/>
        <v/>
      </c>
      <c r="H124" s="77" t="str">
        <f t="shared" ca="1" si="25"/>
        <v/>
      </c>
      <c r="L124" s="119">
        <v>45937.625</v>
      </c>
      <c r="M124" s="3">
        <v>46.366</v>
      </c>
      <c r="N124" s="159" t="str">
        <f t="shared" si="16"/>
        <v/>
      </c>
      <c r="O124" s="159" t="str">
        <f t="shared" si="17"/>
        <v/>
      </c>
    </row>
    <row r="125" spans="1:15">
      <c r="A125" s="164" t="str">
        <f t="shared" ca="1" si="20"/>
        <v/>
      </c>
      <c r="B125" s="44" t="str">
        <f t="shared" ca="1" si="21"/>
        <v/>
      </c>
      <c r="C125" s="31" t="str">
        <f t="shared" ca="1" si="18"/>
        <v/>
      </c>
      <c r="D125" s="32" t="str">
        <f t="shared" ca="1" si="22"/>
        <v/>
      </c>
      <c r="E125" s="45" t="str">
        <f t="shared" ca="1" si="23"/>
        <v/>
      </c>
      <c r="F125" s="31" t="str">
        <f t="shared" ca="1" si="19"/>
        <v/>
      </c>
      <c r="G125" s="32" t="str">
        <f t="shared" ca="1" si="24"/>
        <v/>
      </c>
      <c r="H125" s="77" t="str">
        <f t="shared" ca="1" si="25"/>
        <v/>
      </c>
      <c r="L125" s="119">
        <v>45938.625</v>
      </c>
      <c r="M125" s="3">
        <v>46.357999999999997</v>
      </c>
      <c r="N125" s="159" t="str">
        <f t="shared" si="16"/>
        <v/>
      </c>
      <c r="O125" s="159" t="str">
        <f t="shared" si="17"/>
        <v/>
      </c>
    </row>
    <row r="126" spans="1:15">
      <c r="A126" s="164" t="str">
        <f t="shared" ca="1" si="20"/>
        <v/>
      </c>
      <c r="B126" s="44" t="str">
        <f t="shared" ca="1" si="21"/>
        <v/>
      </c>
      <c r="C126" s="31" t="str">
        <f t="shared" ca="1" si="18"/>
        <v/>
      </c>
      <c r="D126" s="32" t="str">
        <f t="shared" ca="1" si="22"/>
        <v/>
      </c>
      <c r="E126" s="45" t="str">
        <f t="shared" ca="1" si="23"/>
        <v/>
      </c>
      <c r="F126" s="31" t="str">
        <f t="shared" ca="1" si="19"/>
        <v/>
      </c>
      <c r="G126" s="32" t="str">
        <f t="shared" ca="1" si="24"/>
        <v/>
      </c>
      <c r="H126" s="77" t="str">
        <f t="shared" ca="1" si="25"/>
        <v/>
      </c>
      <c r="L126" s="119">
        <v>45939.625</v>
      </c>
      <c r="M126" s="3">
        <v>46.667999999999999</v>
      </c>
      <c r="N126" s="159" t="str">
        <f t="shared" si="16"/>
        <v/>
      </c>
      <c r="O126" s="159" t="str">
        <f t="shared" si="17"/>
        <v/>
      </c>
    </row>
    <row r="127" spans="1:15">
      <c r="A127" s="164" t="str">
        <f t="shared" ca="1" si="20"/>
        <v/>
      </c>
      <c r="B127" s="44" t="str">
        <f t="shared" ca="1" si="21"/>
        <v/>
      </c>
      <c r="C127" s="31" t="str">
        <f t="shared" ca="1" si="18"/>
        <v/>
      </c>
      <c r="D127" s="32" t="str">
        <f t="shared" ca="1" si="22"/>
        <v/>
      </c>
      <c r="E127" s="45" t="str">
        <f t="shared" ca="1" si="23"/>
        <v/>
      </c>
      <c r="F127" s="31" t="str">
        <f t="shared" ca="1" si="19"/>
        <v/>
      </c>
      <c r="G127" s="32" t="str">
        <f t="shared" ca="1" si="24"/>
        <v/>
      </c>
      <c r="H127" s="77" t="str">
        <f t="shared" ca="1" si="25"/>
        <v/>
      </c>
      <c r="L127" s="119">
        <v>45940.625</v>
      </c>
      <c r="M127" s="3">
        <v>46.917000000000002</v>
      </c>
      <c r="N127" s="159" t="str">
        <f t="shared" si="16"/>
        <v/>
      </c>
      <c r="O127" s="159" t="str">
        <f t="shared" si="17"/>
        <v/>
      </c>
    </row>
    <row r="128" spans="1:15">
      <c r="A128" s="164" t="str">
        <f t="shared" ca="1" si="20"/>
        <v/>
      </c>
      <c r="B128" s="44" t="str">
        <f t="shared" ca="1" si="21"/>
        <v/>
      </c>
      <c r="C128" s="31" t="str">
        <f t="shared" ca="1" si="18"/>
        <v/>
      </c>
      <c r="D128" s="32" t="str">
        <f t="shared" ca="1" si="22"/>
        <v/>
      </c>
      <c r="E128" s="45" t="str">
        <f t="shared" ca="1" si="23"/>
        <v/>
      </c>
      <c r="F128" s="31" t="str">
        <f t="shared" ca="1" si="19"/>
        <v/>
      </c>
      <c r="G128" s="32" t="str">
        <f t="shared" ca="1" si="24"/>
        <v/>
      </c>
      <c r="H128" s="77" t="str">
        <f t="shared" ca="1" si="25"/>
        <v/>
      </c>
      <c r="L128" s="119">
        <v>45943.625</v>
      </c>
      <c r="M128" s="3">
        <v>47.828000000000003</v>
      </c>
      <c r="N128" s="159" t="str">
        <f t="shared" si="16"/>
        <v/>
      </c>
      <c r="O128" s="159" t="str">
        <f t="shared" si="17"/>
        <v/>
      </c>
    </row>
    <row r="129" spans="1:15">
      <c r="A129" s="164" t="str">
        <f t="shared" ca="1" si="20"/>
        <v/>
      </c>
      <c r="B129" s="44" t="str">
        <f t="shared" ca="1" si="21"/>
        <v/>
      </c>
      <c r="C129" s="31" t="str">
        <f t="shared" ca="1" si="18"/>
        <v/>
      </c>
      <c r="D129" s="32" t="str">
        <f t="shared" ca="1" si="22"/>
        <v/>
      </c>
      <c r="E129" s="45" t="str">
        <f t="shared" ca="1" si="23"/>
        <v/>
      </c>
      <c r="F129" s="31" t="str">
        <f t="shared" ca="1" si="19"/>
        <v/>
      </c>
      <c r="G129" s="32" t="str">
        <f t="shared" ca="1" si="24"/>
        <v/>
      </c>
      <c r="H129" s="77" t="str">
        <f t="shared" ca="1" si="25"/>
        <v/>
      </c>
      <c r="L129" s="119">
        <v>45944.625</v>
      </c>
      <c r="M129" s="3">
        <v>47.908000000000001</v>
      </c>
      <c r="N129" s="159" t="str">
        <f t="shared" si="16"/>
        <v/>
      </c>
      <c r="O129" s="159" t="str">
        <f t="shared" si="17"/>
        <v/>
      </c>
    </row>
    <row r="130" spans="1:15">
      <c r="A130" s="164" t="str">
        <f t="shared" ca="1" si="20"/>
        <v/>
      </c>
      <c r="B130" s="44" t="str">
        <f t="shared" ca="1" si="21"/>
        <v/>
      </c>
      <c r="C130" s="31" t="str">
        <f t="shared" ca="1" si="18"/>
        <v/>
      </c>
      <c r="D130" s="32" t="str">
        <f t="shared" ca="1" si="22"/>
        <v/>
      </c>
      <c r="E130" s="45" t="str">
        <f t="shared" ca="1" si="23"/>
        <v/>
      </c>
      <c r="F130" s="31" t="str">
        <f t="shared" ca="1" si="19"/>
        <v/>
      </c>
      <c r="G130" s="32" t="str">
        <f t="shared" ca="1" si="24"/>
        <v/>
      </c>
      <c r="H130" s="77" t="str">
        <f t="shared" ca="1" si="25"/>
        <v/>
      </c>
      <c r="L130" s="119">
        <v>45945.625</v>
      </c>
      <c r="M130" s="3">
        <v>45.886000000000003</v>
      </c>
      <c r="N130" s="159" t="str">
        <f t="shared" si="16"/>
        <v/>
      </c>
      <c r="O130" s="159" t="str">
        <f t="shared" si="17"/>
        <v/>
      </c>
    </row>
    <row r="131" spans="1:15">
      <c r="A131" s="164" t="str">
        <f t="shared" ca="1" si="20"/>
        <v/>
      </c>
      <c r="B131" s="44" t="str">
        <f t="shared" ca="1" si="21"/>
        <v/>
      </c>
      <c r="C131" s="31" t="str">
        <f t="shared" ca="1" si="18"/>
        <v/>
      </c>
      <c r="D131" s="32" t="str">
        <f t="shared" ca="1" si="22"/>
        <v/>
      </c>
      <c r="E131" s="45" t="str">
        <f t="shared" ca="1" si="23"/>
        <v/>
      </c>
      <c r="F131" s="31" t="str">
        <f t="shared" ca="1" si="19"/>
        <v/>
      </c>
      <c r="G131" s="32" t="str">
        <f t="shared" ca="1" si="24"/>
        <v/>
      </c>
      <c r="H131" s="77" t="str">
        <f t="shared" ca="1" si="25"/>
        <v/>
      </c>
      <c r="L131" s="119">
        <v>45946.625</v>
      </c>
      <c r="M131" s="3">
        <v>45.503</v>
      </c>
      <c r="N131" s="159" t="str">
        <f t="shared" ref="N131:N194" si="26">IF(COUNTIF(L:L,J132),J132,"")</f>
        <v/>
      </c>
      <c r="O131" s="159" t="str">
        <f t="shared" ref="O131:O194" si="27">IF(N131&gt;$A$14,N131,"")</f>
        <v/>
      </c>
    </row>
    <row r="132" spans="1:15">
      <c r="A132" s="164" t="str">
        <f t="shared" ca="1" si="20"/>
        <v/>
      </c>
      <c r="B132" s="44" t="str">
        <f t="shared" ca="1" si="21"/>
        <v/>
      </c>
      <c r="C132" s="31" t="str">
        <f t="shared" ca="1" si="18"/>
        <v/>
      </c>
      <c r="D132" s="32" t="str">
        <f t="shared" ca="1" si="22"/>
        <v/>
      </c>
      <c r="E132" s="45" t="str">
        <f t="shared" ca="1" si="23"/>
        <v/>
      </c>
      <c r="F132" s="31" t="str">
        <f t="shared" ca="1" si="19"/>
        <v/>
      </c>
      <c r="G132" s="32" t="str">
        <f t="shared" ca="1" si="24"/>
        <v/>
      </c>
      <c r="H132" s="77" t="str">
        <f t="shared" ca="1" si="25"/>
        <v/>
      </c>
      <c r="L132" s="119">
        <v>45947.625</v>
      </c>
      <c r="M132" s="3">
        <v>47.009</v>
      </c>
      <c r="N132" s="159" t="str">
        <f t="shared" si="26"/>
        <v/>
      </c>
      <c r="O132" s="159" t="str">
        <f t="shared" si="27"/>
        <v/>
      </c>
    </row>
    <row r="133" spans="1:15">
      <c r="A133" s="164" t="str">
        <f t="shared" ca="1" si="20"/>
        <v/>
      </c>
      <c r="B133" s="44" t="str">
        <f t="shared" ca="1" si="21"/>
        <v/>
      </c>
      <c r="C133" s="31" t="str">
        <f t="shared" ca="1" si="18"/>
        <v/>
      </c>
      <c r="D133" s="32" t="str">
        <f t="shared" ca="1" si="22"/>
        <v/>
      </c>
      <c r="E133" s="45" t="str">
        <f t="shared" ca="1" si="23"/>
        <v/>
      </c>
      <c r="F133" s="31" t="str">
        <f t="shared" ca="1" si="19"/>
        <v/>
      </c>
      <c r="G133" s="32" t="str">
        <f t="shared" ca="1" si="24"/>
        <v/>
      </c>
      <c r="H133" s="77" t="str">
        <f t="shared" ca="1" si="25"/>
        <v/>
      </c>
      <c r="L133" s="119">
        <v>45950.625</v>
      </c>
      <c r="M133" s="3">
        <v>46.378999999999998</v>
      </c>
      <c r="N133" s="159" t="str">
        <f t="shared" si="26"/>
        <v/>
      </c>
      <c r="O133" s="159" t="str">
        <f t="shared" si="27"/>
        <v/>
      </c>
    </row>
    <row r="134" spans="1:15">
      <c r="A134" s="164" t="str">
        <f t="shared" ca="1" si="20"/>
        <v/>
      </c>
      <c r="B134" s="44" t="str">
        <f t="shared" ca="1" si="21"/>
        <v/>
      </c>
      <c r="C134" s="31" t="str">
        <f t="shared" ca="1" si="18"/>
        <v/>
      </c>
      <c r="D134" s="32" t="str">
        <f t="shared" ca="1" si="22"/>
        <v/>
      </c>
      <c r="E134" s="45" t="str">
        <f t="shared" ca="1" si="23"/>
        <v/>
      </c>
      <c r="F134" s="31" t="str">
        <f t="shared" ca="1" si="19"/>
        <v/>
      </c>
      <c r="G134" s="32" t="str">
        <f t="shared" ca="1" si="24"/>
        <v/>
      </c>
      <c r="H134" s="77" t="str">
        <f t="shared" ca="1" si="25"/>
        <v/>
      </c>
      <c r="L134" s="119">
        <v>45951.625</v>
      </c>
      <c r="M134" s="3">
        <v>45.969000000000001</v>
      </c>
      <c r="N134" s="159" t="str">
        <f t="shared" si="26"/>
        <v/>
      </c>
      <c r="O134" s="159" t="str">
        <f t="shared" si="27"/>
        <v/>
      </c>
    </row>
    <row r="135" spans="1:15">
      <c r="A135" s="164" t="str">
        <f t="shared" ca="1" si="20"/>
        <v/>
      </c>
      <c r="B135" s="44" t="str">
        <f t="shared" ca="1" si="21"/>
        <v/>
      </c>
      <c r="C135" s="31" t="str">
        <f t="shared" ca="1" si="18"/>
        <v/>
      </c>
      <c r="D135" s="32" t="str">
        <f t="shared" ca="1" si="22"/>
        <v/>
      </c>
      <c r="E135" s="45" t="str">
        <f t="shared" ca="1" si="23"/>
        <v/>
      </c>
      <c r="F135" s="31" t="str">
        <f t="shared" ca="1" si="19"/>
        <v/>
      </c>
      <c r="G135" s="32" t="str">
        <f t="shared" ca="1" si="24"/>
        <v/>
      </c>
      <c r="H135" s="77" t="str">
        <f t="shared" ca="1" si="25"/>
        <v/>
      </c>
      <c r="L135" s="119">
        <v>45952.625</v>
      </c>
      <c r="M135" s="3">
        <v>46.024999999999999</v>
      </c>
      <c r="N135" s="159" t="str">
        <f t="shared" si="26"/>
        <v/>
      </c>
      <c r="O135" s="159" t="str">
        <f t="shared" si="27"/>
        <v/>
      </c>
    </row>
    <row r="136" spans="1:15">
      <c r="A136" s="164" t="str">
        <f t="shared" ca="1" si="20"/>
        <v/>
      </c>
      <c r="B136" s="44" t="str">
        <f t="shared" ca="1" si="21"/>
        <v/>
      </c>
      <c r="C136" s="31" t="str">
        <f t="shared" ca="1" si="18"/>
        <v/>
      </c>
      <c r="D136" s="32" t="str">
        <f t="shared" ca="1" si="22"/>
        <v/>
      </c>
      <c r="E136" s="45" t="str">
        <f t="shared" ca="1" si="23"/>
        <v/>
      </c>
      <c r="F136" s="31" t="str">
        <f t="shared" ca="1" si="19"/>
        <v/>
      </c>
      <c r="G136" s="32" t="str">
        <f t="shared" ca="1" si="24"/>
        <v/>
      </c>
      <c r="H136" s="77" t="str">
        <f t="shared" ca="1" si="25"/>
        <v/>
      </c>
      <c r="L136" s="119">
        <v>45953.625</v>
      </c>
      <c r="M136" s="3">
        <v>46.079000000000001</v>
      </c>
      <c r="N136" s="159" t="str">
        <f t="shared" si="26"/>
        <v/>
      </c>
      <c r="O136" s="159" t="str">
        <f t="shared" si="27"/>
        <v/>
      </c>
    </row>
    <row r="137" spans="1:15">
      <c r="A137" s="164" t="str">
        <f t="shared" ca="1" si="20"/>
        <v/>
      </c>
      <c r="B137" s="44" t="str">
        <f t="shared" ca="1" si="21"/>
        <v/>
      </c>
      <c r="C137" s="31" t="str">
        <f t="shared" ca="1" si="18"/>
        <v/>
      </c>
      <c r="D137" s="32" t="str">
        <f t="shared" ca="1" si="22"/>
        <v/>
      </c>
      <c r="E137" s="45" t="str">
        <f t="shared" ca="1" si="23"/>
        <v/>
      </c>
      <c r="F137" s="31" t="str">
        <f t="shared" ca="1" si="19"/>
        <v/>
      </c>
      <c r="G137" s="32" t="str">
        <f t="shared" ca="1" si="24"/>
        <v/>
      </c>
      <c r="H137" s="77" t="str">
        <f t="shared" ca="1" si="25"/>
        <v/>
      </c>
      <c r="L137" s="119">
        <v>45954.625</v>
      </c>
      <c r="M137" s="3">
        <v>45.436</v>
      </c>
      <c r="N137" s="159" t="str">
        <f t="shared" si="26"/>
        <v/>
      </c>
      <c r="O137" s="159" t="str">
        <f t="shared" si="27"/>
        <v/>
      </c>
    </row>
    <row r="138" spans="1:15">
      <c r="A138" s="164" t="str">
        <f t="shared" ca="1" si="20"/>
        <v/>
      </c>
      <c r="B138" s="44" t="str">
        <f t="shared" ca="1" si="21"/>
        <v/>
      </c>
      <c r="C138" s="31" t="str">
        <f t="shared" ca="1" si="18"/>
        <v/>
      </c>
      <c r="D138" s="32" t="str">
        <f t="shared" ca="1" si="22"/>
        <v/>
      </c>
      <c r="E138" s="45" t="str">
        <f t="shared" ca="1" si="23"/>
        <v/>
      </c>
      <c r="F138" s="31" t="str">
        <f t="shared" ca="1" si="19"/>
        <v/>
      </c>
      <c r="G138" s="32" t="str">
        <f t="shared" ca="1" si="24"/>
        <v/>
      </c>
      <c r="H138" s="77" t="str">
        <f t="shared" ca="1" si="25"/>
        <v/>
      </c>
      <c r="L138" s="119">
        <v>45957.625</v>
      </c>
      <c r="M138" s="3">
        <v>45.232999999999997</v>
      </c>
      <c r="N138" s="159" t="str">
        <f t="shared" si="26"/>
        <v/>
      </c>
      <c r="O138" s="159" t="str">
        <f t="shared" si="27"/>
        <v/>
      </c>
    </row>
    <row r="139" spans="1:15">
      <c r="A139" s="164" t="str">
        <f t="shared" ca="1" si="20"/>
        <v/>
      </c>
      <c r="B139" s="44" t="str">
        <f t="shared" ca="1" si="21"/>
        <v/>
      </c>
      <c r="C139" s="31" t="str">
        <f t="shared" ca="1" si="18"/>
        <v/>
      </c>
      <c r="D139" s="32" t="str">
        <f t="shared" ca="1" si="22"/>
        <v/>
      </c>
      <c r="E139" s="45" t="str">
        <f t="shared" ca="1" si="23"/>
        <v/>
      </c>
      <c r="F139" s="31" t="str">
        <f t="shared" ca="1" si="19"/>
        <v/>
      </c>
      <c r="G139" s="32" t="str">
        <f t="shared" ca="1" si="24"/>
        <v/>
      </c>
      <c r="H139" s="77" t="str">
        <f t="shared" ca="1" si="25"/>
        <v/>
      </c>
      <c r="L139" s="119">
        <v>45958.625</v>
      </c>
      <c r="M139" s="3">
        <v>44.807000000000002</v>
      </c>
      <c r="N139" s="159" t="str">
        <f t="shared" si="26"/>
        <v/>
      </c>
      <c r="O139" s="159" t="str">
        <f t="shared" si="27"/>
        <v/>
      </c>
    </row>
    <row r="140" spans="1:15">
      <c r="A140" s="164" t="str">
        <f t="shared" ca="1" si="20"/>
        <v/>
      </c>
      <c r="B140" s="44" t="str">
        <f t="shared" ca="1" si="21"/>
        <v/>
      </c>
      <c r="C140" s="31" t="str">
        <f t="shared" ca="1" si="18"/>
        <v/>
      </c>
      <c r="D140" s="32" t="str">
        <f t="shared" ca="1" si="22"/>
        <v/>
      </c>
      <c r="E140" s="45" t="str">
        <f t="shared" ca="1" si="23"/>
        <v/>
      </c>
      <c r="F140" s="31" t="str">
        <f t="shared" ca="1" si="19"/>
        <v/>
      </c>
      <c r="G140" s="32" t="str">
        <f t="shared" ca="1" si="24"/>
        <v/>
      </c>
      <c r="H140" s="77" t="str">
        <f t="shared" ca="1" si="25"/>
        <v/>
      </c>
      <c r="L140" s="119">
        <v>45959.625</v>
      </c>
      <c r="M140" s="3">
        <v>44.406999999999996</v>
      </c>
      <c r="N140" s="159" t="str">
        <f t="shared" si="26"/>
        <v/>
      </c>
      <c r="O140" s="159" t="str">
        <f t="shared" si="27"/>
        <v/>
      </c>
    </row>
    <row r="141" spans="1:15">
      <c r="A141" s="164" t="str">
        <f t="shared" ca="1" si="20"/>
        <v/>
      </c>
      <c r="B141" s="44" t="str">
        <f t="shared" ca="1" si="21"/>
        <v/>
      </c>
      <c r="C141" s="31" t="str">
        <f t="shared" ca="1" si="18"/>
        <v/>
      </c>
      <c r="D141" s="32" t="str">
        <f t="shared" ca="1" si="22"/>
        <v/>
      </c>
      <c r="E141" s="45" t="str">
        <f t="shared" ca="1" si="23"/>
        <v/>
      </c>
      <c r="F141" s="31" t="str">
        <f t="shared" ca="1" si="19"/>
        <v/>
      </c>
      <c r="G141" s="32" t="str">
        <f t="shared" ca="1" si="24"/>
        <v/>
      </c>
      <c r="H141" s="77" t="str">
        <f t="shared" ca="1" si="25"/>
        <v/>
      </c>
      <c r="L141" s="119">
        <v>45960.625</v>
      </c>
      <c r="M141" s="3">
        <v>44.683999999999997</v>
      </c>
      <c r="N141" s="159" t="str">
        <f t="shared" si="26"/>
        <v/>
      </c>
      <c r="O141" s="159" t="str">
        <f t="shared" si="27"/>
        <v/>
      </c>
    </row>
    <row r="142" spans="1:15">
      <c r="A142" s="164" t="str">
        <f t="shared" ca="1" si="20"/>
        <v/>
      </c>
      <c r="B142" s="44" t="str">
        <f t="shared" ca="1" si="21"/>
        <v/>
      </c>
      <c r="C142" s="31" t="str">
        <f t="shared" ca="1" si="18"/>
        <v/>
      </c>
      <c r="D142" s="32" t="str">
        <f t="shared" ca="1" si="22"/>
        <v/>
      </c>
      <c r="E142" s="45" t="str">
        <f t="shared" ca="1" si="23"/>
        <v/>
      </c>
      <c r="F142" s="31" t="str">
        <f t="shared" ca="1" si="19"/>
        <v/>
      </c>
      <c r="G142" s="32" t="str">
        <f t="shared" ca="1" si="24"/>
        <v/>
      </c>
      <c r="H142" s="77" t="str">
        <f t="shared" ca="1" si="25"/>
        <v/>
      </c>
      <c r="L142" s="119">
        <v>45961.625</v>
      </c>
      <c r="M142" s="3">
        <v>44.865000000000002</v>
      </c>
      <c r="N142" s="159" t="str">
        <f t="shared" si="26"/>
        <v/>
      </c>
      <c r="O142" s="159" t="str">
        <f t="shared" si="27"/>
        <v/>
      </c>
    </row>
    <row r="143" spans="1:15">
      <c r="A143" s="164" t="str">
        <f t="shared" ca="1" si="20"/>
        <v/>
      </c>
      <c r="B143" s="44" t="str">
        <f t="shared" ca="1" si="21"/>
        <v/>
      </c>
      <c r="C143" s="31" t="str">
        <f t="shared" ca="1" si="18"/>
        <v/>
      </c>
      <c r="D143" s="32" t="str">
        <f t="shared" ca="1" si="22"/>
        <v/>
      </c>
      <c r="E143" s="45" t="str">
        <f t="shared" ca="1" si="23"/>
        <v/>
      </c>
      <c r="F143" s="31" t="str">
        <f t="shared" ca="1" si="19"/>
        <v/>
      </c>
      <c r="G143" s="32" t="str">
        <f t="shared" ca="1" si="24"/>
        <v/>
      </c>
      <c r="H143" s="77" t="str">
        <f t="shared" ca="1" si="25"/>
        <v/>
      </c>
      <c r="L143" s="119">
        <v>45964.625</v>
      </c>
      <c r="M143" s="3">
        <v>45.043999999999997</v>
      </c>
      <c r="N143" s="159" t="str">
        <f t="shared" si="26"/>
        <v/>
      </c>
      <c r="O143" s="159" t="str">
        <f t="shared" si="27"/>
        <v/>
      </c>
    </row>
    <row r="144" spans="1:15">
      <c r="A144" s="164" t="str">
        <f t="shared" ca="1" si="20"/>
        <v/>
      </c>
      <c r="B144" s="44" t="str">
        <f t="shared" ca="1" si="21"/>
        <v/>
      </c>
      <c r="C144" s="31" t="str">
        <f t="shared" ref="C144:C207" ca="1" si="28">IF(ISERROR(B144-2),"",-1*(B144-$B$14)*10^-4*$B$8*$B$5)</f>
        <v/>
      </c>
      <c r="D144" s="32" t="str">
        <f t="shared" ca="1" si="22"/>
        <v/>
      </c>
      <c r="E144" s="45" t="str">
        <f t="shared" ca="1" si="23"/>
        <v/>
      </c>
      <c r="F144" s="31" t="str">
        <f t="shared" ref="F144:F207" ca="1" si="29">IF(ISERROR(E144-2),"",-1*(E144-$E$14)*10^-4*$C$8*$C$5)</f>
        <v/>
      </c>
      <c r="G144" s="32" t="str">
        <f t="shared" ca="1" si="24"/>
        <v/>
      </c>
      <c r="H144" s="77" t="str">
        <f t="shared" ca="1" si="25"/>
        <v/>
      </c>
      <c r="L144" s="119"/>
      <c r="N144" s="159" t="str">
        <f t="shared" si="26"/>
        <v/>
      </c>
      <c r="O144" s="159" t="str">
        <f t="shared" si="27"/>
        <v/>
      </c>
    </row>
    <row r="145" spans="1:15">
      <c r="A145" s="164" t="str">
        <f t="shared" ca="1" si="20"/>
        <v/>
      </c>
      <c r="B145" s="44" t="str">
        <f t="shared" ca="1" si="21"/>
        <v/>
      </c>
      <c r="C145" s="31" t="str">
        <f t="shared" ca="1" si="28"/>
        <v/>
      </c>
      <c r="D145" s="32" t="str">
        <f t="shared" ca="1" si="22"/>
        <v/>
      </c>
      <c r="E145" s="45" t="str">
        <f t="shared" ca="1" si="23"/>
        <v/>
      </c>
      <c r="F145" s="31" t="str">
        <f t="shared" ca="1" si="29"/>
        <v/>
      </c>
      <c r="G145" s="32" t="str">
        <f t="shared" ca="1" si="24"/>
        <v/>
      </c>
      <c r="H145" s="77" t="str">
        <f t="shared" ca="1" si="25"/>
        <v/>
      </c>
      <c r="L145" s="119"/>
      <c r="N145" s="159" t="str">
        <f t="shared" si="26"/>
        <v/>
      </c>
      <c r="O145" s="159" t="str">
        <f t="shared" si="27"/>
        <v/>
      </c>
    </row>
    <row r="146" spans="1:15">
      <c r="A146" s="164" t="str">
        <f t="shared" ca="1" si="20"/>
        <v/>
      </c>
      <c r="B146" s="44" t="str">
        <f t="shared" ca="1" si="21"/>
        <v/>
      </c>
      <c r="C146" s="31" t="str">
        <f t="shared" ca="1" si="28"/>
        <v/>
      </c>
      <c r="D146" s="32" t="str">
        <f t="shared" ca="1" si="22"/>
        <v/>
      </c>
      <c r="E146" s="45" t="str">
        <f t="shared" ca="1" si="23"/>
        <v/>
      </c>
      <c r="F146" s="31" t="str">
        <f t="shared" ca="1" si="29"/>
        <v/>
      </c>
      <c r="G146" s="32" t="str">
        <f t="shared" ca="1" si="24"/>
        <v/>
      </c>
      <c r="H146" s="77" t="str">
        <f t="shared" ca="1" si="25"/>
        <v/>
      </c>
      <c r="L146" s="119"/>
      <c r="N146" s="159" t="str">
        <f t="shared" si="26"/>
        <v/>
      </c>
      <c r="O146" s="159" t="str">
        <f t="shared" si="27"/>
        <v/>
      </c>
    </row>
    <row r="147" spans="1:15">
      <c r="A147" s="164" t="str">
        <f t="shared" ref="A147:A210" ca="1" si="30">IF(AND(ISBLANK(P136), A146 = $P$1),NOW(),IF(ISBLANK(P136),"",P136))</f>
        <v/>
      </c>
      <c r="B147" s="44" t="str">
        <f t="shared" ref="B147:B210" ca="1" si="31">IF(COUNTIF(J:J,A147)=1,VLOOKUP(A147,J:K,2), IF(COUNTIF(J:J,A147)=0,$B$10,""))</f>
        <v/>
      </c>
      <c r="C147" s="31" t="str">
        <f t="shared" ca="1" si="28"/>
        <v/>
      </c>
      <c r="D147" s="32" t="str">
        <f t="shared" ref="D147:D210" ca="1" si="32">IF(ISERROR(B147-2),"",$B$6*ROUNDUP(A147-$A$14,0)/360*$B$5)</f>
        <v/>
      </c>
      <c r="E147" s="45" t="str">
        <f t="shared" ref="E147:E210" ca="1" si="33">IF(COUNTIF(J:J,A147)=1,VLOOKUP(A147,L:M,2), IF(COUNTIF(J:J,A147)=0,$C$10,""))</f>
        <v/>
      </c>
      <c r="F147" s="31" t="str">
        <f t="shared" ca="1" si="29"/>
        <v/>
      </c>
      <c r="G147" s="32" t="str">
        <f t="shared" ref="G147:G210" ca="1" si="34">IF(ISERROR(E147-2),"",$C$6*(A147-$A$14)/360*$C$5)</f>
        <v/>
      </c>
      <c r="H147" s="77" t="str">
        <f t="shared" ref="H147:H210" ca="1" si="35">IF(ISERROR(E147-2),"",C147+D147-F147-G147)</f>
        <v/>
      </c>
      <c r="L147" s="119"/>
      <c r="N147" s="159" t="str">
        <f t="shared" si="26"/>
        <v/>
      </c>
      <c r="O147" s="159" t="str">
        <f t="shared" si="27"/>
        <v/>
      </c>
    </row>
    <row r="148" spans="1:15">
      <c r="A148" s="164" t="str">
        <f t="shared" ca="1" si="30"/>
        <v/>
      </c>
      <c r="B148" s="44" t="str">
        <f t="shared" ca="1" si="31"/>
        <v/>
      </c>
      <c r="C148" s="31" t="str">
        <f t="shared" ca="1" si="28"/>
        <v/>
      </c>
      <c r="D148" s="32" t="str">
        <f t="shared" ca="1" si="32"/>
        <v/>
      </c>
      <c r="E148" s="45" t="str">
        <f t="shared" ca="1" si="33"/>
        <v/>
      </c>
      <c r="F148" s="31" t="str">
        <f t="shared" ca="1" si="29"/>
        <v/>
      </c>
      <c r="G148" s="32" t="str">
        <f t="shared" ca="1" si="34"/>
        <v/>
      </c>
      <c r="H148" s="77" t="str">
        <f t="shared" ca="1" si="35"/>
        <v/>
      </c>
      <c r="N148" s="159" t="str">
        <f t="shared" si="26"/>
        <v/>
      </c>
      <c r="O148" s="159" t="str">
        <f t="shared" si="27"/>
        <v/>
      </c>
    </row>
    <row r="149" spans="1:15">
      <c r="A149" s="164" t="str">
        <f t="shared" ca="1" si="30"/>
        <v/>
      </c>
      <c r="B149" s="44" t="str">
        <f t="shared" ca="1" si="31"/>
        <v/>
      </c>
      <c r="C149" s="31" t="str">
        <f t="shared" ca="1" si="28"/>
        <v/>
      </c>
      <c r="D149" s="32" t="str">
        <f t="shared" ca="1" si="32"/>
        <v/>
      </c>
      <c r="E149" s="45" t="str">
        <f t="shared" ca="1" si="33"/>
        <v/>
      </c>
      <c r="F149" s="31" t="str">
        <f t="shared" ca="1" si="29"/>
        <v/>
      </c>
      <c r="G149" s="32" t="str">
        <f t="shared" ca="1" si="34"/>
        <v/>
      </c>
      <c r="H149" s="77" t="str">
        <f t="shared" ca="1" si="35"/>
        <v/>
      </c>
      <c r="N149" s="159" t="str">
        <f t="shared" si="26"/>
        <v/>
      </c>
      <c r="O149" s="159" t="str">
        <f t="shared" si="27"/>
        <v/>
      </c>
    </row>
    <row r="150" spans="1:15">
      <c r="A150" s="164" t="str">
        <f t="shared" ca="1" si="30"/>
        <v/>
      </c>
      <c r="B150" s="44" t="str">
        <f t="shared" ca="1" si="31"/>
        <v/>
      </c>
      <c r="C150" s="31" t="str">
        <f t="shared" ca="1" si="28"/>
        <v/>
      </c>
      <c r="D150" s="32" t="str">
        <f t="shared" ca="1" si="32"/>
        <v/>
      </c>
      <c r="E150" s="45" t="str">
        <f t="shared" ca="1" si="33"/>
        <v/>
      </c>
      <c r="F150" s="31" t="str">
        <f t="shared" ca="1" si="29"/>
        <v/>
      </c>
      <c r="G150" s="32" t="str">
        <f t="shared" ca="1" si="34"/>
        <v/>
      </c>
      <c r="H150" s="77" t="str">
        <f t="shared" ca="1" si="35"/>
        <v/>
      </c>
      <c r="N150" s="159" t="str">
        <f t="shared" si="26"/>
        <v/>
      </c>
      <c r="O150" s="159" t="str">
        <f t="shared" si="27"/>
        <v/>
      </c>
    </row>
    <row r="151" spans="1:15">
      <c r="A151" s="164" t="str">
        <f t="shared" ca="1" si="30"/>
        <v/>
      </c>
      <c r="B151" s="44" t="str">
        <f t="shared" ca="1" si="31"/>
        <v/>
      </c>
      <c r="C151" s="31" t="str">
        <f t="shared" ca="1" si="28"/>
        <v/>
      </c>
      <c r="D151" s="32" t="str">
        <f t="shared" ca="1" si="32"/>
        <v/>
      </c>
      <c r="E151" s="45" t="str">
        <f t="shared" ca="1" si="33"/>
        <v/>
      </c>
      <c r="F151" s="31" t="str">
        <f t="shared" ca="1" si="29"/>
        <v/>
      </c>
      <c r="G151" s="32" t="str">
        <f t="shared" ca="1" si="34"/>
        <v/>
      </c>
      <c r="H151" s="77" t="str">
        <f t="shared" ca="1" si="35"/>
        <v/>
      </c>
      <c r="N151" s="159" t="str">
        <f t="shared" si="26"/>
        <v/>
      </c>
      <c r="O151" s="159" t="str">
        <f t="shared" si="27"/>
        <v/>
      </c>
    </row>
    <row r="152" spans="1:15">
      <c r="A152" s="164" t="str">
        <f t="shared" ca="1" si="30"/>
        <v/>
      </c>
      <c r="B152" s="44" t="str">
        <f t="shared" ca="1" si="31"/>
        <v/>
      </c>
      <c r="C152" s="31" t="str">
        <f t="shared" ca="1" si="28"/>
        <v/>
      </c>
      <c r="D152" s="32" t="str">
        <f t="shared" ca="1" si="32"/>
        <v/>
      </c>
      <c r="E152" s="45" t="str">
        <f t="shared" ca="1" si="33"/>
        <v/>
      </c>
      <c r="F152" s="31" t="str">
        <f t="shared" ca="1" si="29"/>
        <v/>
      </c>
      <c r="G152" s="32" t="str">
        <f t="shared" ca="1" si="34"/>
        <v/>
      </c>
      <c r="H152" s="77" t="str">
        <f t="shared" ca="1" si="35"/>
        <v/>
      </c>
      <c r="N152" s="159" t="str">
        <f t="shared" si="26"/>
        <v/>
      </c>
      <c r="O152" s="159" t="str">
        <f t="shared" si="27"/>
        <v/>
      </c>
    </row>
    <row r="153" spans="1:15">
      <c r="A153" s="164" t="str">
        <f t="shared" ca="1" si="30"/>
        <v/>
      </c>
      <c r="B153" s="44" t="str">
        <f t="shared" ca="1" si="31"/>
        <v/>
      </c>
      <c r="C153" s="31" t="str">
        <f t="shared" ca="1" si="28"/>
        <v/>
      </c>
      <c r="D153" s="32" t="str">
        <f t="shared" ca="1" si="32"/>
        <v/>
      </c>
      <c r="E153" s="45" t="str">
        <f t="shared" ca="1" si="33"/>
        <v/>
      </c>
      <c r="F153" s="31" t="str">
        <f t="shared" ca="1" si="29"/>
        <v/>
      </c>
      <c r="G153" s="32" t="str">
        <f t="shared" ca="1" si="34"/>
        <v/>
      </c>
      <c r="H153" s="77" t="str">
        <f t="shared" ca="1" si="35"/>
        <v/>
      </c>
      <c r="N153" s="159" t="str">
        <f t="shared" si="26"/>
        <v/>
      </c>
      <c r="O153" s="159" t="str">
        <f t="shared" si="27"/>
        <v/>
      </c>
    </row>
    <row r="154" spans="1:15">
      <c r="A154" s="164" t="str">
        <f t="shared" ca="1" si="30"/>
        <v/>
      </c>
      <c r="B154" s="44" t="str">
        <f t="shared" ca="1" si="31"/>
        <v/>
      </c>
      <c r="C154" s="31" t="str">
        <f t="shared" ca="1" si="28"/>
        <v/>
      </c>
      <c r="D154" s="32" t="str">
        <f t="shared" ca="1" si="32"/>
        <v/>
      </c>
      <c r="E154" s="45" t="str">
        <f t="shared" ca="1" si="33"/>
        <v/>
      </c>
      <c r="F154" s="31" t="str">
        <f t="shared" ca="1" si="29"/>
        <v/>
      </c>
      <c r="G154" s="32" t="str">
        <f t="shared" ca="1" si="34"/>
        <v/>
      </c>
      <c r="H154" s="77" t="str">
        <f t="shared" ca="1" si="35"/>
        <v/>
      </c>
      <c r="N154" s="159" t="str">
        <f t="shared" si="26"/>
        <v/>
      </c>
      <c r="O154" s="159" t="str">
        <f t="shared" si="27"/>
        <v/>
      </c>
    </row>
    <row r="155" spans="1:15">
      <c r="A155" s="164" t="str">
        <f t="shared" ca="1" si="30"/>
        <v/>
      </c>
      <c r="B155" s="44" t="str">
        <f t="shared" ca="1" si="31"/>
        <v/>
      </c>
      <c r="C155" s="31" t="str">
        <f t="shared" ca="1" si="28"/>
        <v/>
      </c>
      <c r="D155" s="32" t="str">
        <f t="shared" ca="1" si="32"/>
        <v/>
      </c>
      <c r="E155" s="45" t="str">
        <f t="shared" ca="1" si="33"/>
        <v/>
      </c>
      <c r="F155" s="31" t="str">
        <f t="shared" ca="1" si="29"/>
        <v/>
      </c>
      <c r="G155" s="32" t="str">
        <f t="shared" ca="1" si="34"/>
        <v/>
      </c>
      <c r="H155" s="77" t="str">
        <f t="shared" ca="1" si="35"/>
        <v/>
      </c>
      <c r="N155" s="159" t="str">
        <f t="shared" si="26"/>
        <v/>
      </c>
      <c r="O155" s="159" t="str">
        <f t="shared" si="27"/>
        <v/>
      </c>
    </row>
    <row r="156" spans="1:15">
      <c r="A156" s="164" t="str">
        <f t="shared" ca="1" si="30"/>
        <v/>
      </c>
      <c r="B156" s="44" t="str">
        <f t="shared" ca="1" si="31"/>
        <v/>
      </c>
      <c r="C156" s="31" t="str">
        <f t="shared" ca="1" si="28"/>
        <v/>
      </c>
      <c r="D156" s="32" t="str">
        <f t="shared" ca="1" si="32"/>
        <v/>
      </c>
      <c r="E156" s="45" t="str">
        <f t="shared" ca="1" si="33"/>
        <v/>
      </c>
      <c r="F156" s="31" t="str">
        <f t="shared" ca="1" si="29"/>
        <v/>
      </c>
      <c r="G156" s="32" t="str">
        <f t="shared" ca="1" si="34"/>
        <v/>
      </c>
      <c r="H156" s="77" t="str">
        <f t="shared" ca="1" si="35"/>
        <v/>
      </c>
      <c r="N156" s="159" t="str">
        <f t="shared" si="26"/>
        <v/>
      </c>
      <c r="O156" s="159" t="str">
        <f t="shared" si="27"/>
        <v/>
      </c>
    </row>
    <row r="157" spans="1:15">
      <c r="A157" s="164" t="str">
        <f t="shared" ca="1" si="30"/>
        <v/>
      </c>
      <c r="B157" s="44" t="str">
        <f t="shared" ca="1" si="31"/>
        <v/>
      </c>
      <c r="C157" s="31" t="str">
        <f t="shared" ca="1" si="28"/>
        <v/>
      </c>
      <c r="D157" s="32" t="str">
        <f t="shared" ca="1" si="32"/>
        <v/>
      </c>
      <c r="E157" s="45" t="str">
        <f t="shared" ca="1" si="33"/>
        <v/>
      </c>
      <c r="F157" s="31" t="str">
        <f t="shared" ca="1" si="29"/>
        <v/>
      </c>
      <c r="G157" s="32" t="str">
        <f t="shared" ca="1" si="34"/>
        <v/>
      </c>
      <c r="H157" s="77" t="str">
        <f t="shared" ca="1" si="35"/>
        <v/>
      </c>
      <c r="N157" s="159" t="str">
        <f t="shared" si="26"/>
        <v/>
      </c>
      <c r="O157" s="159" t="str">
        <f t="shared" si="27"/>
        <v/>
      </c>
    </row>
    <row r="158" spans="1:15">
      <c r="A158" s="164" t="str">
        <f t="shared" ca="1" si="30"/>
        <v/>
      </c>
      <c r="B158" s="44" t="str">
        <f t="shared" ca="1" si="31"/>
        <v/>
      </c>
      <c r="C158" s="31" t="str">
        <f t="shared" ca="1" si="28"/>
        <v/>
      </c>
      <c r="D158" s="32" t="str">
        <f t="shared" ca="1" si="32"/>
        <v/>
      </c>
      <c r="E158" s="45" t="str">
        <f t="shared" ca="1" si="33"/>
        <v/>
      </c>
      <c r="F158" s="31" t="str">
        <f t="shared" ca="1" si="29"/>
        <v/>
      </c>
      <c r="G158" s="32" t="str">
        <f t="shared" ca="1" si="34"/>
        <v/>
      </c>
      <c r="H158" s="77" t="str">
        <f t="shared" ca="1" si="35"/>
        <v/>
      </c>
      <c r="N158" s="159" t="str">
        <f t="shared" si="26"/>
        <v/>
      </c>
      <c r="O158" s="159" t="str">
        <f t="shared" si="27"/>
        <v/>
      </c>
    </row>
    <row r="159" spans="1:15">
      <c r="A159" s="164" t="str">
        <f t="shared" ca="1" si="30"/>
        <v/>
      </c>
      <c r="B159" s="44" t="str">
        <f t="shared" ca="1" si="31"/>
        <v/>
      </c>
      <c r="C159" s="31" t="str">
        <f t="shared" ca="1" si="28"/>
        <v/>
      </c>
      <c r="D159" s="32" t="str">
        <f t="shared" ca="1" si="32"/>
        <v/>
      </c>
      <c r="E159" s="45" t="str">
        <f t="shared" ca="1" si="33"/>
        <v/>
      </c>
      <c r="F159" s="31" t="str">
        <f t="shared" ca="1" si="29"/>
        <v/>
      </c>
      <c r="G159" s="32" t="str">
        <f t="shared" ca="1" si="34"/>
        <v/>
      </c>
      <c r="H159" s="77" t="str">
        <f t="shared" ca="1" si="35"/>
        <v/>
      </c>
      <c r="N159" s="159" t="str">
        <f t="shared" si="26"/>
        <v/>
      </c>
      <c r="O159" s="159" t="str">
        <f t="shared" si="27"/>
        <v/>
      </c>
    </row>
    <row r="160" spans="1:15">
      <c r="A160" s="164" t="str">
        <f t="shared" ca="1" si="30"/>
        <v/>
      </c>
      <c r="B160" s="44" t="str">
        <f t="shared" ca="1" si="31"/>
        <v/>
      </c>
      <c r="C160" s="31" t="str">
        <f t="shared" ca="1" si="28"/>
        <v/>
      </c>
      <c r="D160" s="32" t="str">
        <f t="shared" ca="1" si="32"/>
        <v/>
      </c>
      <c r="E160" s="45" t="str">
        <f t="shared" ca="1" si="33"/>
        <v/>
      </c>
      <c r="F160" s="31" t="str">
        <f t="shared" ca="1" si="29"/>
        <v/>
      </c>
      <c r="G160" s="32" t="str">
        <f t="shared" ca="1" si="34"/>
        <v/>
      </c>
      <c r="H160" s="77" t="str">
        <f t="shared" ca="1" si="35"/>
        <v/>
      </c>
      <c r="N160" s="159" t="str">
        <f t="shared" si="26"/>
        <v/>
      </c>
      <c r="O160" s="159" t="str">
        <f t="shared" si="27"/>
        <v/>
      </c>
    </row>
    <row r="161" spans="1:15">
      <c r="A161" s="164" t="str">
        <f t="shared" ca="1" si="30"/>
        <v/>
      </c>
      <c r="B161" s="44" t="str">
        <f t="shared" ca="1" si="31"/>
        <v/>
      </c>
      <c r="C161" s="31" t="str">
        <f t="shared" ca="1" si="28"/>
        <v/>
      </c>
      <c r="D161" s="32" t="str">
        <f t="shared" ca="1" si="32"/>
        <v/>
      </c>
      <c r="E161" s="45" t="str">
        <f t="shared" ca="1" si="33"/>
        <v/>
      </c>
      <c r="F161" s="31" t="str">
        <f t="shared" ca="1" si="29"/>
        <v/>
      </c>
      <c r="G161" s="32" t="str">
        <f t="shared" ca="1" si="34"/>
        <v/>
      </c>
      <c r="H161" s="77" t="str">
        <f t="shared" ca="1" si="35"/>
        <v/>
      </c>
      <c r="N161" s="159" t="str">
        <f t="shared" si="26"/>
        <v/>
      </c>
      <c r="O161" s="159" t="str">
        <f t="shared" si="27"/>
        <v/>
      </c>
    </row>
    <row r="162" spans="1:15">
      <c r="A162" s="164" t="str">
        <f t="shared" ca="1" si="30"/>
        <v/>
      </c>
      <c r="B162" s="44" t="str">
        <f t="shared" ca="1" si="31"/>
        <v/>
      </c>
      <c r="C162" s="31" t="str">
        <f t="shared" ca="1" si="28"/>
        <v/>
      </c>
      <c r="D162" s="32" t="str">
        <f t="shared" ca="1" si="32"/>
        <v/>
      </c>
      <c r="E162" s="45" t="str">
        <f t="shared" ca="1" si="33"/>
        <v/>
      </c>
      <c r="F162" s="31" t="str">
        <f t="shared" ca="1" si="29"/>
        <v/>
      </c>
      <c r="G162" s="32" t="str">
        <f t="shared" ca="1" si="34"/>
        <v/>
      </c>
      <c r="H162" s="77" t="str">
        <f t="shared" ca="1" si="35"/>
        <v/>
      </c>
      <c r="N162" s="159" t="str">
        <f t="shared" si="26"/>
        <v/>
      </c>
      <c r="O162" s="159" t="str">
        <f t="shared" si="27"/>
        <v/>
      </c>
    </row>
    <row r="163" spans="1:15">
      <c r="A163" s="164" t="str">
        <f t="shared" ca="1" si="30"/>
        <v/>
      </c>
      <c r="B163" s="44" t="str">
        <f t="shared" ca="1" si="31"/>
        <v/>
      </c>
      <c r="C163" s="31" t="str">
        <f t="shared" ca="1" si="28"/>
        <v/>
      </c>
      <c r="D163" s="32" t="str">
        <f t="shared" ca="1" si="32"/>
        <v/>
      </c>
      <c r="E163" s="45" t="str">
        <f t="shared" ca="1" si="33"/>
        <v/>
      </c>
      <c r="F163" s="31" t="str">
        <f t="shared" ca="1" si="29"/>
        <v/>
      </c>
      <c r="G163" s="32" t="str">
        <f t="shared" ca="1" si="34"/>
        <v/>
      </c>
      <c r="H163" s="77" t="str">
        <f t="shared" ca="1" si="35"/>
        <v/>
      </c>
      <c r="N163" s="159" t="str">
        <f t="shared" si="26"/>
        <v/>
      </c>
      <c r="O163" s="159" t="str">
        <f t="shared" si="27"/>
        <v/>
      </c>
    </row>
    <row r="164" spans="1:15">
      <c r="A164" s="164" t="str">
        <f t="shared" ca="1" si="30"/>
        <v/>
      </c>
      <c r="B164" s="44" t="str">
        <f t="shared" ca="1" si="31"/>
        <v/>
      </c>
      <c r="C164" s="31" t="str">
        <f t="shared" ca="1" si="28"/>
        <v/>
      </c>
      <c r="D164" s="32" t="str">
        <f t="shared" ca="1" si="32"/>
        <v/>
      </c>
      <c r="E164" s="45" t="str">
        <f t="shared" ca="1" si="33"/>
        <v/>
      </c>
      <c r="F164" s="31" t="str">
        <f t="shared" ca="1" si="29"/>
        <v/>
      </c>
      <c r="G164" s="32" t="str">
        <f t="shared" ca="1" si="34"/>
        <v/>
      </c>
      <c r="H164" s="77" t="str">
        <f t="shared" ca="1" si="35"/>
        <v/>
      </c>
      <c r="N164" s="159" t="str">
        <f t="shared" si="26"/>
        <v/>
      </c>
      <c r="O164" s="159" t="str">
        <f t="shared" si="27"/>
        <v/>
      </c>
    </row>
    <row r="165" spans="1:15">
      <c r="A165" s="164" t="str">
        <f t="shared" ca="1" si="30"/>
        <v/>
      </c>
      <c r="B165" s="44" t="str">
        <f t="shared" ca="1" si="31"/>
        <v/>
      </c>
      <c r="C165" s="31" t="str">
        <f t="shared" ca="1" si="28"/>
        <v/>
      </c>
      <c r="D165" s="32" t="str">
        <f t="shared" ca="1" si="32"/>
        <v/>
      </c>
      <c r="E165" s="45" t="str">
        <f t="shared" ca="1" si="33"/>
        <v/>
      </c>
      <c r="F165" s="31" t="str">
        <f t="shared" ca="1" si="29"/>
        <v/>
      </c>
      <c r="G165" s="32" t="str">
        <f t="shared" ca="1" si="34"/>
        <v/>
      </c>
      <c r="H165" s="77" t="str">
        <f t="shared" ca="1" si="35"/>
        <v/>
      </c>
      <c r="N165" s="159" t="str">
        <f t="shared" si="26"/>
        <v/>
      </c>
      <c r="O165" s="159" t="str">
        <f t="shared" si="27"/>
        <v/>
      </c>
    </row>
    <row r="166" spans="1:15">
      <c r="A166" s="164" t="str">
        <f t="shared" ca="1" si="30"/>
        <v/>
      </c>
      <c r="B166" s="44" t="str">
        <f t="shared" ca="1" si="31"/>
        <v/>
      </c>
      <c r="C166" s="31" t="str">
        <f t="shared" ca="1" si="28"/>
        <v/>
      </c>
      <c r="D166" s="32" t="str">
        <f t="shared" ca="1" si="32"/>
        <v/>
      </c>
      <c r="E166" s="45" t="str">
        <f t="shared" ca="1" si="33"/>
        <v/>
      </c>
      <c r="F166" s="31" t="str">
        <f t="shared" ca="1" si="29"/>
        <v/>
      </c>
      <c r="G166" s="32" t="str">
        <f t="shared" ca="1" si="34"/>
        <v/>
      </c>
      <c r="H166" s="77" t="str">
        <f t="shared" ca="1" si="35"/>
        <v/>
      </c>
      <c r="N166" s="159" t="str">
        <f t="shared" si="26"/>
        <v/>
      </c>
      <c r="O166" s="159" t="str">
        <f t="shared" si="27"/>
        <v/>
      </c>
    </row>
    <row r="167" spans="1:15">
      <c r="A167" s="164" t="str">
        <f t="shared" ca="1" si="30"/>
        <v/>
      </c>
      <c r="B167" s="44" t="str">
        <f t="shared" ca="1" si="31"/>
        <v/>
      </c>
      <c r="C167" s="31" t="str">
        <f t="shared" ca="1" si="28"/>
        <v/>
      </c>
      <c r="D167" s="32" t="str">
        <f t="shared" ca="1" si="32"/>
        <v/>
      </c>
      <c r="E167" s="45" t="str">
        <f t="shared" ca="1" si="33"/>
        <v/>
      </c>
      <c r="F167" s="31" t="str">
        <f t="shared" ca="1" si="29"/>
        <v/>
      </c>
      <c r="G167" s="32" t="str">
        <f t="shared" ca="1" si="34"/>
        <v/>
      </c>
      <c r="H167" s="77" t="str">
        <f t="shared" ca="1" si="35"/>
        <v/>
      </c>
      <c r="N167" s="159" t="str">
        <f t="shared" si="26"/>
        <v/>
      </c>
      <c r="O167" s="159" t="str">
        <f t="shared" si="27"/>
        <v/>
      </c>
    </row>
    <row r="168" spans="1:15">
      <c r="A168" s="164" t="str">
        <f t="shared" ca="1" si="30"/>
        <v/>
      </c>
      <c r="B168" s="44" t="str">
        <f t="shared" ca="1" si="31"/>
        <v/>
      </c>
      <c r="C168" s="31" t="str">
        <f t="shared" ca="1" si="28"/>
        <v/>
      </c>
      <c r="D168" s="32" t="str">
        <f t="shared" ca="1" si="32"/>
        <v/>
      </c>
      <c r="E168" s="45" t="str">
        <f t="shared" ca="1" si="33"/>
        <v/>
      </c>
      <c r="F168" s="31" t="str">
        <f t="shared" ca="1" si="29"/>
        <v/>
      </c>
      <c r="G168" s="32" t="str">
        <f t="shared" ca="1" si="34"/>
        <v/>
      </c>
      <c r="H168" s="77" t="str">
        <f t="shared" ca="1" si="35"/>
        <v/>
      </c>
      <c r="N168" s="159" t="str">
        <f t="shared" si="26"/>
        <v/>
      </c>
      <c r="O168" s="159" t="str">
        <f t="shared" si="27"/>
        <v/>
      </c>
    </row>
    <row r="169" spans="1:15">
      <c r="A169" s="164" t="str">
        <f t="shared" ca="1" si="30"/>
        <v/>
      </c>
      <c r="B169" s="44" t="str">
        <f t="shared" ca="1" si="31"/>
        <v/>
      </c>
      <c r="C169" s="31" t="str">
        <f t="shared" ca="1" si="28"/>
        <v/>
      </c>
      <c r="D169" s="32" t="str">
        <f t="shared" ca="1" si="32"/>
        <v/>
      </c>
      <c r="E169" s="45" t="str">
        <f t="shared" ca="1" si="33"/>
        <v/>
      </c>
      <c r="F169" s="31" t="str">
        <f t="shared" ca="1" si="29"/>
        <v/>
      </c>
      <c r="G169" s="32" t="str">
        <f t="shared" ca="1" si="34"/>
        <v/>
      </c>
      <c r="H169" s="77" t="str">
        <f t="shared" ca="1" si="35"/>
        <v/>
      </c>
      <c r="N169" s="159" t="str">
        <f t="shared" si="26"/>
        <v/>
      </c>
      <c r="O169" s="159" t="str">
        <f t="shared" si="27"/>
        <v/>
      </c>
    </row>
    <row r="170" spans="1:15">
      <c r="A170" s="164" t="str">
        <f t="shared" ca="1" si="30"/>
        <v/>
      </c>
      <c r="B170" s="44" t="str">
        <f t="shared" ca="1" si="31"/>
        <v/>
      </c>
      <c r="C170" s="31" t="str">
        <f t="shared" ca="1" si="28"/>
        <v/>
      </c>
      <c r="D170" s="32" t="str">
        <f t="shared" ca="1" si="32"/>
        <v/>
      </c>
      <c r="E170" s="45" t="str">
        <f t="shared" ca="1" si="33"/>
        <v/>
      </c>
      <c r="F170" s="31" t="str">
        <f t="shared" ca="1" si="29"/>
        <v/>
      </c>
      <c r="G170" s="32" t="str">
        <f t="shared" ca="1" si="34"/>
        <v/>
      </c>
      <c r="H170" s="77" t="str">
        <f t="shared" ca="1" si="35"/>
        <v/>
      </c>
      <c r="N170" s="159" t="str">
        <f t="shared" si="26"/>
        <v/>
      </c>
      <c r="O170" s="159" t="str">
        <f t="shared" si="27"/>
        <v/>
      </c>
    </row>
    <row r="171" spans="1:15">
      <c r="A171" s="164" t="str">
        <f t="shared" ca="1" si="30"/>
        <v/>
      </c>
      <c r="B171" s="44" t="str">
        <f t="shared" ca="1" si="31"/>
        <v/>
      </c>
      <c r="C171" s="31" t="str">
        <f t="shared" ca="1" si="28"/>
        <v/>
      </c>
      <c r="D171" s="32" t="str">
        <f t="shared" ca="1" si="32"/>
        <v/>
      </c>
      <c r="E171" s="45" t="str">
        <f t="shared" ca="1" si="33"/>
        <v/>
      </c>
      <c r="F171" s="31" t="str">
        <f t="shared" ca="1" si="29"/>
        <v/>
      </c>
      <c r="G171" s="32" t="str">
        <f t="shared" ca="1" si="34"/>
        <v/>
      </c>
      <c r="H171" s="77" t="str">
        <f t="shared" ca="1" si="35"/>
        <v/>
      </c>
      <c r="N171" s="159" t="str">
        <f t="shared" si="26"/>
        <v/>
      </c>
      <c r="O171" s="159" t="str">
        <f t="shared" si="27"/>
        <v/>
      </c>
    </row>
    <row r="172" spans="1:15">
      <c r="A172" s="164" t="str">
        <f t="shared" ca="1" si="30"/>
        <v/>
      </c>
      <c r="B172" s="44" t="str">
        <f t="shared" ca="1" si="31"/>
        <v/>
      </c>
      <c r="C172" s="31" t="str">
        <f t="shared" ca="1" si="28"/>
        <v/>
      </c>
      <c r="D172" s="32" t="str">
        <f t="shared" ca="1" si="32"/>
        <v/>
      </c>
      <c r="E172" s="45" t="str">
        <f t="shared" ca="1" si="33"/>
        <v/>
      </c>
      <c r="F172" s="31" t="str">
        <f t="shared" ca="1" si="29"/>
        <v/>
      </c>
      <c r="G172" s="32" t="str">
        <f t="shared" ca="1" si="34"/>
        <v/>
      </c>
      <c r="H172" s="77" t="str">
        <f t="shared" ca="1" si="35"/>
        <v/>
      </c>
      <c r="N172" s="159" t="str">
        <f t="shared" si="26"/>
        <v/>
      </c>
      <c r="O172" s="159" t="str">
        <f t="shared" si="27"/>
        <v/>
      </c>
    </row>
    <row r="173" spans="1:15">
      <c r="A173" s="164" t="str">
        <f t="shared" ca="1" si="30"/>
        <v/>
      </c>
      <c r="B173" s="44" t="str">
        <f t="shared" ca="1" si="31"/>
        <v/>
      </c>
      <c r="C173" s="31" t="str">
        <f t="shared" ca="1" si="28"/>
        <v/>
      </c>
      <c r="D173" s="32" t="str">
        <f t="shared" ca="1" si="32"/>
        <v/>
      </c>
      <c r="E173" s="45" t="str">
        <f t="shared" ca="1" si="33"/>
        <v/>
      </c>
      <c r="F173" s="31" t="str">
        <f t="shared" ca="1" si="29"/>
        <v/>
      </c>
      <c r="G173" s="32" t="str">
        <f t="shared" ca="1" si="34"/>
        <v/>
      </c>
      <c r="H173" s="77" t="str">
        <f t="shared" ca="1" si="35"/>
        <v/>
      </c>
      <c r="N173" s="159" t="str">
        <f t="shared" si="26"/>
        <v/>
      </c>
      <c r="O173" s="159" t="str">
        <f t="shared" si="27"/>
        <v/>
      </c>
    </row>
    <row r="174" spans="1:15">
      <c r="A174" s="164" t="str">
        <f t="shared" ca="1" si="30"/>
        <v/>
      </c>
      <c r="B174" s="44" t="str">
        <f t="shared" ca="1" si="31"/>
        <v/>
      </c>
      <c r="C174" s="31" t="str">
        <f t="shared" ca="1" si="28"/>
        <v/>
      </c>
      <c r="D174" s="32" t="str">
        <f t="shared" ca="1" si="32"/>
        <v/>
      </c>
      <c r="E174" s="45" t="str">
        <f t="shared" ca="1" si="33"/>
        <v/>
      </c>
      <c r="F174" s="31" t="str">
        <f t="shared" ca="1" si="29"/>
        <v/>
      </c>
      <c r="G174" s="32" t="str">
        <f t="shared" ca="1" si="34"/>
        <v/>
      </c>
      <c r="H174" s="77" t="str">
        <f t="shared" ca="1" si="35"/>
        <v/>
      </c>
      <c r="N174" s="159" t="str">
        <f t="shared" si="26"/>
        <v/>
      </c>
      <c r="O174" s="159" t="str">
        <f t="shared" si="27"/>
        <v/>
      </c>
    </row>
    <row r="175" spans="1:15">
      <c r="A175" s="164" t="str">
        <f t="shared" ca="1" si="30"/>
        <v/>
      </c>
      <c r="B175" s="44" t="str">
        <f t="shared" ca="1" si="31"/>
        <v/>
      </c>
      <c r="C175" s="31" t="str">
        <f t="shared" ca="1" si="28"/>
        <v/>
      </c>
      <c r="D175" s="32" t="str">
        <f t="shared" ca="1" si="32"/>
        <v/>
      </c>
      <c r="E175" s="45" t="str">
        <f t="shared" ca="1" si="33"/>
        <v/>
      </c>
      <c r="F175" s="31" t="str">
        <f t="shared" ca="1" si="29"/>
        <v/>
      </c>
      <c r="G175" s="32" t="str">
        <f t="shared" ca="1" si="34"/>
        <v/>
      </c>
      <c r="H175" s="77" t="str">
        <f t="shared" ca="1" si="35"/>
        <v/>
      </c>
      <c r="N175" s="159" t="str">
        <f t="shared" si="26"/>
        <v/>
      </c>
      <c r="O175" s="159" t="str">
        <f t="shared" si="27"/>
        <v/>
      </c>
    </row>
    <row r="176" spans="1:15">
      <c r="A176" s="164" t="str">
        <f t="shared" ca="1" si="30"/>
        <v/>
      </c>
      <c r="B176" s="44" t="str">
        <f t="shared" ca="1" si="31"/>
        <v/>
      </c>
      <c r="C176" s="31" t="str">
        <f t="shared" ca="1" si="28"/>
        <v/>
      </c>
      <c r="D176" s="32" t="str">
        <f t="shared" ca="1" si="32"/>
        <v/>
      </c>
      <c r="E176" s="45" t="str">
        <f t="shared" ca="1" si="33"/>
        <v/>
      </c>
      <c r="F176" s="31" t="str">
        <f t="shared" ca="1" si="29"/>
        <v/>
      </c>
      <c r="G176" s="32" t="str">
        <f t="shared" ca="1" si="34"/>
        <v/>
      </c>
      <c r="H176" s="77" t="str">
        <f t="shared" ca="1" si="35"/>
        <v/>
      </c>
      <c r="N176" s="159" t="str">
        <f t="shared" si="26"/>
        <v/>
      </c>
      <c r="O176" s="159" t="str">
        <f t="shared" si="27"/>
        <v/>
      </c>
    </row>
    <row r="177" spans="1:15">
      <c r="A177" s="164" t="str">
        <f t="shared" ca="1" si="30"/>
        <v/>
      </c>
      <c r="B177" s="44" t="str">
        <f t="shared" ca="1" si="31"/>
        <v/>
      </c>
      <c r="C177" s="31" t="str">
        <f t="shared" ca="1" si="28"/>
        <v/>
      </c>
      <c r="D177" s="32" t="str">
        <f t="shared" ca="1" si="32"/>
        <v/>
      </c>
      <c r="E177" s="45" t="str">
        <f t="shared" ca="1" si="33"/>
        <v/>
      </c>
      <c r="F177" s="31" t="str">
        <f t="shared" ca="1" si="29"/>
        <v/>
      </c>
      <c r="G177" s="32" t="str">
        <f t="shared" ca="1" si="34"/>
        <v/>
      </c>
      <c r="H177" s="77" t="str">
        <f t="shared" ca="1" si="35"/>
        <v/>
      </c>
      <c r="N177" s="159" t="str">
        <f t="shared" si="26"/>
        <v/>
      </c>
      <c r="O177" s="159" t="str">
        <f t="shared" si="27"/>
        <v/>
      </c>
    </row>
    <row r="178" spans="1:15">
      <c r="A178" s="164" t="str">
        <f t="shared" ca="1" si="30"/>
        <v/>
      </c>
      <c r="B178" s="44" t="str">
        <f t="shared" ca="1" si="31"/>
        <v/>
      </c>
      <c r="C178" s="31" t="str">
        <f t="shared" ca="1" si="28"/>
        <v/>
      </c>
      <c r="D178" s="32" t="str">
        <f t="shared" ca="1" si="32"/>
        <v/>
      </c>
      <c r="E178" s="45" t="str">
        <f t="shared" ca="1" si="33"/>
        <v/>
      </c>
      <c r="F178" s="31" t="str">
        <f t="shared" ca="1" si="29"/>
        <v/>
      </c>
      <c r="G178" s="32" t="str">
        <f t="shared" ca="1" si="34"/>
        <v/>
      </c>
      <c r="H178" s="77" t="str">
        <f t="shared" ca="1" si="35"/>
        <v/>
      </c>
      <c r="N178" s="159" t="str">
        <f t="shared" si="26"/>
        <v/>
      </c>
      <c r="O178" s="159" t="str">
        <f t="shared" si="27"/>
        <v/>
      </c>
    </row>
    <row r="179" spans="1:15">
      <c r="A179" s="164" t="str">
        <f t="shared" ca="1" si="30"/>
        <v/>
      </c>
      <c r="B179" s="44" t="str">
        <f t="shared" ca="1" si="31"/>
        <v/>
      </c>
      <c r="C179" s="31" t="str">
        <f t="shared" ca="1" si="28"/>
        <v/>
      </c>
      <c r="D179" s="32" t="str">
        <f t="shared" ca="1" si="32"/>
        <v/>
      </c>
      <c r="E179" s="45" t="str">
        <f t="shared" ca="1" si="33"/>
        <v/>
      </c>
      <c r="F179" s="31" t="str">
        <f t="shared" ca="1" si="29"/>
        <v/>
      </c>
      <c r="G179" s="32" t="str">
        <f t="shared" ca="1" si="34"/>
        <v/>
      </c>
      <c r="H179" s="77" t="str">
        <f t="shared" ca="1" si="35"/>
        <v/>
      </c>
      <c r="N179" s="159" t="str">
        <f t="shared" si="26"/>
        <v/>
      </c>
      <c r="O179" s="159" t="str">
        <f t="shared" si="27"/>
        <v/>
      </c>
    </row>
    <row r="180" spans="1:15">
      <c r="A180" s="164" t="str">
        <f t="shared" ca="1" si="30"/>
        <v/>
      </c>
      <c r="B180" s="44" t="str">
        <f t="shared" ca="1" si="31"/>
        <v/>
      </c>
      <c r="C180" s="31" t="str">
        <f t="shared" ca="1" si="28"/>
        <v/>
      </c>
      <c r="D180" s="32" t="str">
        <f t="shared" ca="1" si="32"/>
        <v/>
      </c>
      <c r="E180" s="45" t="str">
        <f t="shared" ca="1" si="33"/>
        <v/>
      </c>
      <c r="F180" s="31" t="str">
        <f t="shared" ca="1" si="29"/>
        <v/>
      </c>
      <c r="G180" s="32" t="str">
        <f t="shared" ca="1" si="34"/>
        <v/>
      </c>
      <c r="H180" s="77" t="str">
        <f t="shared" ca="1" si="35"/>
        <v/>
      </c>
      <c r="N180" s="159" t="str">
        <f t="shared" si="26"/>
        <v/>
      </c>
      <c r="O180" s="159" t="str">
        <f t="shared" si="27"/>
        <v/>
      </c>
    </row>
    <row r="181" spans="1:15">
      <c r="A181" s="164" t="str">
        <f t="shared" ca="1" si="30"/>
        <v/>
      </c>
      <c r="B181" s="44" t="str">
        <f t="shared" ca="1" si="31"/>
        <v/>
      </c>
      <c r="C181" s="31" t="str">
        <f t="shared" ca="1" si="28"/>
        <v/>
      </c>
      <c r="D181" s="32" t="str">
        <f t="shared" ca="1" si="32"/>
        <v/>
      </c>
      <c r="E181" s="45" t="str">
        <f t="shared" ca="1" si="33"/>
        <v/>
      </c>
      <c r="F181" s="31" t="str">
        <f t="shared" ca="1" si="29"/>
        <v/>
      </c>
      <c r="G181" s="32" t="str">
        <f t="shared" ca="1" si="34"/>
        <v/>
      </c>
      <c r="H181" s="77" t="str">
        <f t="shared" ca="1" si="35"/>
        <v/>
      </c>
      <c r="N181" s="159" t="str">
        <f t="shared" si="26"/>
        <v/>
      </c>
      <c r="O181" s="159" t="str">
        <f t="shared" si="27"/>
        <v/>
      </c>
    </row>
    <row r="182" spans="1:15">
      <c r="A182" s="164" t="str">
        <f t="shared" ca="1" si="30"/>
        <v/>
      </c>
      <c r="B182" s="44" t="str">
        <f t="shared" ca="1" si="31"/>
        <v/>
      </c>
      <c r="C182" s="31" t="str">
        <f t="shared" ca="1" si="28"/>
        <v/>
      </c>
      <c r="D182" s="32" t="str">
        <f t="shared" ca="1" si="32"/>
        <v/>
      </c>
      <c r="E182" s="45" t="str">
        <f t="shared" ca="1" si="33"/>
        <v/>
      </c>
      <c r="F182" s="31" t="str">
        <f t="shared" ca="1" si="29"/>
        <v/>
      </c>
      <c r="G182" s="32" t="str">
        <f t="shared" ca="1" si="34"/>
        <v/>
      </c>
      <c r="H182" s="77" t="str">
        <f t="shared" ca="1" si="35"/>
        <v/>
      </c>
      <c r="N182" s="159" t="str">
        <f t="shared" si="26"/>
        <v/>
      </c>
      <c r="O182" s="159" t="str">
        <f t="shared" si="27"/>
        <v/>
      </c>
    </row>
    <row r="183" spans="1:15">
      <c r="A183" s="164" t="str">
        <f t="shared" ca="1" si="30"/>
        <v/>
      </c>
      <c r="B183" s="44" t="str">
        <f t="shared" ca="1" si="31"/>
        <v/>
      </c>
      <c r="C183" s="31" t="str">
        <f t="shared" ca="1" si="28"/>
        <v/>
      </c>
      <c r="D183" s="32" t="str">
        <f t="shared" ca="1" si="32"/>
        <v/>
      </c>
      <c r="E183" s="45" t="str">
        <f t="shared" ca="1" si="33"/>
        <v/>
      </c>
      <c r="F183" s="31" t="str">
        <f t="shared" ca="1" si="29"/>
        <v/>
      </c>
      <c r="G183" s="32" t="str">
        <f t="shared" ca="1" si="34"/>
        <v/>
      </c>
      <c r="H183" s="77" t="str">
        <f t="shared" ca="1" si="35"/>
        <v/>
      </c>
      <c r="N183" s="159" t="str">
        <f t="shared" si="26"/>
        <v/>
      </c>
      <c r="O183" s="159" t="str">
        <f t="shared" si="27"/>
        <v/>
      </c>
    </row>
    <row r="184" spans="1:15">
      <c r="A184" s="164" t="str">
        <f t="shared" ca="1" si="30"/>
        <v/>
      </c>
      <c r="B184" s="44" t="str">
        <f t="shared" ca="1" si="31"/>
        <v/>
      </c>
      <c r="C184" s="31" t="str">
        <f t="shared" ca="1" si="28"/>
        <v/>
      </c>
      <c r="D184" s="32" t="str">
        <f t="shared" ca="1" si="32"/>
        <v/>
      </c>
      <c r="E184" s="45" t="str">
        <f t="shared" ca="1" si="33"/>
        <v/>
      </c>
      <c r="F184" s="31" t="str">
        <f t="shared" ca="1" si="29"/>
        <v/>
      </c>
      <c r="G184" s="32" t="str">
        <f t="shared" ca="1" si="34"/>
        <v/>
      </c>
      <c r="H184" s="77" t="str">
        <f t="shared" ca="1" si="35"/>
        <v/>
      </c>
      <c r="N184" s="159" t="str">
        <f t="shared" si="26"/>
        <v/>
      </c>
      <c r="O184" s="159" t="str">
        <f t="shared" si="27"/>
        <v/>
      </c>
    </row>
    <row r="185" spans="1:15">
      <c r="A185" s="164" t="str">
        <f t="shared" ca="1" si="30"/>
        <v/>
      </c>
      <c r="B185" s="44" t="str">
        <f t="shared" ca="1" si="31"/>
        <v/>
      </c>
      <c r="C185" s="31" t="str">
        <f t="shared" ca="1" si="28"/>
        <v/>
      </c>
      <c r="D185" s="32" t="str">
        <f t="shared" ca="1" si="32"/>
        <v/>
      </c>
      <c r="E185" s="45" t="str">
        <f t="shared" ca="1" si="33"/>
        <v/>
      </c>
      <c r="F185" s="31" t="str">
        <f t="shared" ca="1" si="29"/>
        <v/>
      </c>
      <c r="G185" s="32" t="str">
        <f t="shared" ca="1" si="34"/>
        <v/>
      </c>
      <c r="H185" s="77" t="str">
        <f t="shared" ca="1" si="35"/>
        <v/>
      </c>
      <c r="N185" s="159" t="str">
        <f t="shared" si="26"/>
        <v/>
      </c>
      <c r="O185" s="159" t="str">
        <f t="shared" si="27"/>
        <v/>
      </c>
    </row>
    <row r="186" spans="1:15">
      <c r="A186" s="164" t="str">
        <f t="shared" ca="1" si="30"/>
        <v/>
      </c>
      <c r="B186" s="44" t="str">
        <f t="shared" ca="1" si="31"/>
        <v/>
      </c>
      <c r="C186" s="31" t="str">
        <f t="shared" ca="1" si="28"/>
        <v/>
      </c>
      <c r="D186" s="32" t="str">
        <f t="shared" ca="1" si="32"/>
        <v/>
      </c>
      <c r="E186" s="45" t="str">
        <f t="shared" ca="1" si="33"/>
        <v/>
      </c>
      <c r="F186" s="31" t="str">
        <f t="shared" ca="1" si="29"/>
        <v/>
      </c>
      <c r="G186" s="32" t="str">
        <f t="shared" ca="1" si="34"/>
        <v/>
      </c>
      <c r="H186" s="77" t="str">
        <f t="shared" ca="1" si="35"/>
        <v/>
      </c>
      <c r="N186" s="159" t="str">
        <f t="shared" si="26"/>
        <v/>
      </c>
      <c r="O186" s="159" t="str">
        <f t="shared" si="27"/>
        <v/>
      </c>
    </row>
    <row r="187" spans="1:15">
      <c r="A187" s="164" t="str">
        <f t="shared" ca="1" si="30"/>
        <v/>
      </c>
      <c r="B187" s="44" t="str">
        <f t="shared" ca="1" si="31"/>
        <v/>
      </c>
      <c r="C187" s="31" t="str">
        <f t="shared" ca="1" si="28"/>
        <v/>
      </c>
      <c r="D187" s="32" t="str">
        <f t="shared" ca="1" si="32"/>
        <v/>
      </c>
      <c r="E187" s="45" t="str">
        <f t="shared" ca="1" si="33"/>
        <v/>
      </c>
      <c r="F187" s="31" t="str">
        <f t="shared" ca="1" si="29"/>
        <v/>
      </c>
      <c r="G187" s="32" t="str">
        <f t="shared" ca="1" si="34"/>
        <v/>
      </c>
      <c r="H187" s="77" t="str">
        <f t="shared" ca="1" si="35"/>
        <v/>
      </c>
      <c r="N187" s="159" t="str">
        <f t="shared" si="26"/>
        <v/>
      </c>
      <c r="O187" s="159" t="str">
        <f t="shared" si="27"/>
        <v/>
      </c>
    </row>
    <row r="188" spans="1:15">
      <c r="A188" s="164" t="str">
        <f t="shared" ca="1" si="30"/>
        <v/>
      </c>
      <c r="B188" s="44" t="str">
        <f t="shared" ca="1" si="31"/>
        <v/>
      </c>
      <c r="C188" s="31" t="str">
        <f t="shared" ca="1" si="28"/>
        <v/>
      </c>
      <c r="D188" s="32" t="str">
        <f t="shared" ca="1" si="32"/>
        <v/>
      </c>
      <c r="E188" s="45" t="str">
        <f t="shared" ca="1" si="33"/>
        <v/>
      </c>
      <c r="F188" s="31" t="str">
        <f t="shared" ca="1" si="29"/>
        <v/>
      </c>
      <c r="G188" s="32" t="str">
        <f t="shared" ca="1" si="34"/>
        <v/>
      </c>
      <c r="H188" s="77" t="str">
        <f t="shared" ca="1" si="35"/>
        <v/>
      </c>
      <c r="N188" s="159" t="str">
        <f t="shared" si="26"/>
        <v/>
      </c>
      <c r="O188" s="159" t="str">
        <f t="shared" si="27"/>
        <v/>
      </c>
    </row>
    <row r="189" spans="1:15">
      <c r="A189" s="164" t="str">
        <f t="shared" ca="1" si="30"/>
        <v/>
      </c>
      <c r="B189" s="44" t="str">
        <f t="shared" ca="1" si="31"/>
        <v/>
      </c>
      <c r="C189" s="31" t="str">
        <f t="shared" ca="1" si="28"/>
        <v/>
      </c>
      <c r="D189" s="32" t="str">
        <f t="shared" ca="1" si="32"/>
        <v/>
      </c>
      <c r="E189" s="45" t="str">
        <f t="shared" ca="1" si="33"/>
        <v/>
      </c>
      <c r="F189" s="31" t="str">
        <f t="shared" ca="1" si="29"/>
        <v/>
      </c>
      <c r="G189" s="32" t="str">
        <f t="shared" ca="1" si="34"/>
        <v/>
      </c>
      <c r="H189" s="77" t="str">
        <f t="shared" ca="1" si="35"/>
        <v/>
      </c>
      <c r="N189" s="159" t="str">
        <f t="shared" si="26"/>
        <v/>
      </c>
      <c r="O189" s="159" t="str">
        <f t="shared" si="27"/>
        <v/>
      </c>
    </row>
    <row r="190" spans="1:15">
      <c r="A190" s="164" t="str">
        <f t="shared" ca="1" si="30"/>
        <v/>
      </c>
      <c r="B190" s="44" t="str">
        <f t="shared" ca="1" si="31"/>
        <v/>
      </c>
      <c r="C190" s="31" t="str">
        <f t="shared" ca="1" si="28"/>
        <v/>
      </c>
      <c r="D190" s="32" t="str">
        <f t="shared" ca="1" si="32"/>
        <v/>
      </c>
      <c r="E190" s="45" t="str">
        <f t="shared" ca="1" si="33"/>
        <v/>
      </c>
      <c r="F190" s="31" t="str">
        <f t="shared" ca="1" si="29"/>
        <v/>
      </c>
      <c r="G190" s="32" t="str">
        <f t="shared" ca="1" si="34"/>
        <v/>
      </c>
      <c r="H190" s="77" t="str">
        <f t="shared" ca="1" si="35"/>
        <v/>
      </c>
      <c r="N190" s="159" t="str">
        <f t="shared" si="26"/>
        <v/>
      </c>
      <c r="O190" s="159" t="str">
        <f t="shared" si="27"/>
        <v/>
      </c>
    </row>
    <row r="191" spans="1:15">
      <c r="A191" s="164" t="str">
        <f t="shared" ca="1" si="30"/>
        <v/>
      </c>
      <c r="B191" s="44" t="str">
        <f t="shared" ca="1" si="31"/>
        <v/>
      </c>
      <c r="C191" s="31" t="str">
        <f t="shared" ca="1" si="28"/>
        <v/>
      </c>
      <c r="D191" s="32" t="str">
        <f t="shared" ca="1" si="32"/>
        <v/>
      </c>
      <c r="E191" s="45" t="str">
        <f t="shared" ca="1" si="33"/>
        <v/>
      </c>
      <c r="F191" s="31" t="str">
        <f t="shared" ca="1" si="29"/>
        <v/>
      </c>
      <c r="G191" s="32" t="str">
        <f t="shared" ca="1" si="34"/>
        <v/>
      </c>
      <c r="H191" s="77" t="str">
        <f t="shared" ca="1" si="35"/>
        <v/>
      </c>
      <c r="N191" s="159" t="str">
        <f t="shared" si="26"/>
        <v/>
      </c>
      <c r="O191" s="159" t="str">
        <f t="shared" si="27"/>
        <v/>
      </c>
    </row>
    <row r="192" spans="1:15">
      <c r="A192" s="164" t="str">
        <f t="shared" ca="1" si="30"/>
        <v/>
      </c>
      <c r="B192" s="44" t="str">
        <f t="shared" ca="1" si="31"/>
        <v/>
      </c>
      <c r="C192" s="31" t="str">
        <f t="shared" ca="1" si="28"/>
        <v/>
      </c>
      <c r="D192" s="32" t="str">
        <f t="shared" ca="1" si="32"/>
        <v/>
      </c>
      <c r="E192" s="45" t="str">
        <f t="shared" ca="1" si="33"/>
        <v/>
      </c>
      <c r="F192" s="31" t="str">
        <f t="shared" ca="1" si="29"/>
        <v/>
      </c>
      <c r="G192" s="32" t="str">
        <f t="shared" ca="1" si="34"/>
        <v/>
      </c>
      <c r="H192" s="77" t="str">
        <f t="shared" ca="1" si="35"/>
        <v/>
      </c>
      <c r="N192" s="159" t="str">
        <f t="shared" si="26"/>
        <v/>
      </c>
      <c r="O192" s="159" t="str">
        <f t="shared" si="27"/>
        <v/>
      </c>
    </row>
    <row r="193" spans="1:15">
      <c r="A193" s="164" t="str">
        <f t="shared" ca="1" si="30"/>
        <v/>
      </c>
      <c r="B193" s="44" t="str">
        <f t="shared" ca="1" si="31"/>
        <v/>
      </c>
      <c r="C193" s="31" t="str">
        <f t="shared" ca="1" si="28"/>
        <v/>
      </c>
      <c r="D193" s="32" t="str">
        <f t="shared" ca="1" si="32"/>
        <v/>
      </c>
      <c r="E193" s="45" t="str">
        <f t="shared" ca="1" si="33"/>
        <v/>
      </c>
      <c r="F193" s="31" t="str">
        <f t="shared" ca="1" si="29"/>
        <v/>
      </c>
      <c r="G193" s="32" t="str">
        <f t="shared" ca="1" si="34"/>
        <v/>
      </c>
      <c r="H193" s="77" t="str">
        <f t="shared" ca="1" si="35"/>
        <v/>
      </c>
      <c r="N193" s="159" t="str">
        <f t="shared" si="26"/>
        <v/>
      </c>
      <c r="O193" s="159" t="str">
        <f t="shared" si="27"/>
        <v/>
      </c>
    </row>
    <row r="194" spans="1:15">
      <c r="A194" s="164" t="str">
        <f t="shared" ca="1" si="30"/>
        <v/>
      </c>
      <c r="B194" s="44" t="str">
        <f t="shared" ca="1" si="31"/>
        <v/>
      </c>
      <c r="C194" s="31" t="str">
        <f t="shared" ca="1" si="28"/>
        <v/>
      </c>
      <c r="D194" s="32" t="str">
        <f t="shared" ca="1" si="32"/>
        <v/>
      </c>
      <c r="E194" s="45" t="str">
        <f t="shared" ca="1" si="33"/>
        <v/>
      </c>
      <c r="F194" s="31" t="str">
        <f t="shared" ca="1" si="29"/>
        <v/>
      </c>
      <c r="G194" s="32" t="str">
        <f t="shared" ca="1" si="34"/>
        <v/>
      </c>
      <c r="H194" s="77" t="str">
        <f t="shared" ca="1" si="35"/>
        <v/>
      </c>
      <c r="N194" s="159" t="str">
        <f t="shared" si="26"/>
        <v/>
      </c>
      <c r="O194" s="159" t="str">
        <f t="shared" si="27"/>
        <v/>
      </c>
    </row>
    <row r="195" spans="1:15">
      <c r="A195" s="164" t="str">
        <f t="shared" ca="1" si="30"/>
        <v/>
      </c>
      <c r="B195" s="44" t="str">
        <f t="shared" ca="1" si="31"/>
        <v/>
      </c>
      <c r="C195" s="31" t="str">
        <f t="shared" ca="1" si="28"/>
        <v/>
      </c>
      <c r="D195" s="32" t="str">
        <f t="shared" ca="1" si="32"/>
        <v/>
      </c>
      <c r="E195" s="45" t="str">
        <f t="shared" ca="1" si="33"/>
        <v/>
      </c>
      <c r="F195" s="31" t="str">
        <f t="shared" ca="1" si="29"/>
        <v/>
      </c>
      <c r="G195" s="32" t="str">
        <f t="shared" ca="1" si="34"/>
        <v/>
      </c>
      <c r="H195" s="77" t="str">
        <f t="shared" ca="1" si="35"/>
        <v/>
      </c>
      <c r="N195" s="159" t="str">
        <f t="shared" ref="N195:N258" si="36">IF(COUNTIF(L:L,J196),J196,"")</f>
        <v/>
      </c>
      <c r="O195" s="159" t="str">
        <f t="shared" ref="O195:O258" si="37">IF(N195&gt;$A$14,N195,"")</f>
        <v/>
      </c>
    </row>
    <row r="196" spans="1:15">
      <c r="A196" s="164" t="str">
        <f t="shared" ca="1" si="30"/>
        <v/>
      </c>
      <c r="B196" s="44" t="str">
        <f t="shared" ca="1" si="31"/>
        <v/>
      </c>
      <c r="C196" s="31" t="str">
        <f t="shared" ca="1" si="28"/>
        <v/>
      </c>
      <c r="D196" s="32" t="str">
        <f t="shared" ca="1" si="32"/>
        <v/>
      </c>
      <c r="E196" s="45" t="str">
        <f t="shared" ca="1" si="33"/>
        <v/>
      </c>
      <c r="F196" s="31" t="str">
        <f t="shared" ca="1" si="29"/>
        <v/>
      </c>
      <c r="G196" s="32" t="str">
        <f t="shared" ca="1" si="34"/>
        <v/>
      </c>
      <c r="H196" s="77" t="str">
        <f t="shared" ca="1" si="35"/>
        <v/>
      </c>
      <c r="N196" s="159" t="str">
        <f t="shared" si="36"/>
        <v/>
      </c>
      <c r="O196" s="159" t="str">
        <f t="shared" si="37"/>
        <v/>
      </c>
    </row>
    <row r="197" spans="1:15">
      <c r="A197" s="164" t="str">
        <f t="shared" ca="1" si="30"/>
        <v/>
      </c>
      <c r="B197" s="44" t="str">
        <f t="shared" ca="1" si="31"/>
        <v/>
      </c>
      <c r="C197" s="31" t="str">
        <f t="shared" ca="1" si="28"/>
        <v/>
      </c>
      <c r="D197" s="32" t="str">
        <f t="shared" ca="1" si="32"/>
        <v/>
      </c>
      <c r="E197" s="45" t="str">
        <f t="shared" ca="1" si="33"/>
        <v/>
      </c>
      <c r="F197" s="31" t="str">
        <f t="shared" ca="1" si="29"/>
        <v/>
      </c>
      <c r="G197" s="32" t="str">
        <f t="shared" ca="1" si="34"/>
        <v/>
      </c>
      <c r="H197" s="77" t="str">
        <f t="shared" ca="1" si="35"/>
        <v/>
      </c>
      <c r="N197" s="159" t="str">
        <f t="shared" si="36"/>
        <v/>
      </c>
      <c r="O197" s="159" t="str">
        <f t="shared" si="37"/>
        <v/>
      </c>
    </row>
    <row r="198" spans="1:15">
      <c r="A198" s="164" t="str">
        <f t="shared" ca="1" si="30"/>
        <v/>
      </c>
      <c r="B198" s="44" t="str">
        <f t="shared" ca="1" si="31"/>
        <v/>
      </c>
      <c r="C198" s="31" t="str">
        <f t="shared" ca="1" si="28"/>
        <v/>
      </c>
      <c r="D198" s="32" t="str">
        <f t="shared" ca="1" si="32"/>
        <v/>
      </c>
      <c r="E198" s="45" t="str">
        <f t="shared" ca="1" si="33"/>
        <v/>
      </c>
      <c r="F198" s="31" t="str">
        <f t="shared" ca="1" si="29"/>
        <v/>
      </c>
      <c r="G198" s="32" t="str">
        <f t="shared" ca="1" si="34"/>
        <v/>
      </c>
      <c r="H198" s="77" t="str">
        <f t="shared" ca="1" si="35"/>
        <v/>
      </c>
      <c r="N198" s="159" t="str">
        <f t="shared" si="36"/>
        <v/>
      </c>
      <c r="O198" s="159" t="str">
        <f t="shared" si="37"/>
        <v/>
      </c>
    </row>
    <row r="199" spans="1:15">
      <c r="A199" s="164" t="str">
        <f t="shared" ca="1" si="30"/>
        <v/>
      </c>
      <c r="B199" s="44" t="str">
        <f t="shared" ca="1" si="31"/>
        <v/>
      </c>
      <c r="C199" s="31" t="str">
        <f t="shared" ca="1" si="28"/>
        <v/>
      </c>
      <c r="D199" s="32" t="str">
        <f t="shared" ca="1" si="32"/>
        <v/>
      </c>
      <c r="E199" s="45" t="str">
        <f t="shared" ca="1" si="33"/>
        <v/>
      </c>
      <c r="F199" s="31" t="str">
        <f t="shared" ca="1" si="29"/>
        <v/>
      </c>
      <c r="G199" s="32" t="str">
        <f t="shared" ca="1" si="34"/>
        <v/>
      </c>
      <c r="H199" s="77" t="str">
        <f t="shared" ca="1" si="35"/>
        <v/>
      </c>
      <c r="N199" s="159" t="str">
        <f t="shared" si="36"/>
        <v/>
      </c>
      <c r="O199" s="159" t="str">
        <f t="shared" si="37"/>
        <v/>
      </c>
    </row>
    <row r="200" spans="1:15">
      <c r="A200" s="164" t="str">
        <f t="shared" ca="1" si="30"/>
        <v/>
      </c>
      <c r="B200" s="44" t="str">
        <f t="shared" ca="1" si="31"/>
        <v/>
      </c>
      <c r="C200" s="31" t="str">
        <f t="shared" ca="1" si="28"/>
        <v/>
      </c>
      <c r="D200" s="32" t="str">
        <f t="shared" ca="1" si="32"/>
        <v/>
      </c>
      <c r="E200" s="45" t="str">
        <f t="shared" ca="1" si="33"/>
        <v/>
      </c>
      <c r="F200" s="31" t="str">
        <f t="shared" ca="1" si="29"/>
        <v/>
      </c>
      <c r="G200" s="32" t="str">
        <f t="shared" ca="1" si="34"/>
        <v/>
      </c>
      <c r="H200" s="77" t="str">
        <f t="shared" ca="1" si="35"/>
        <v/>
      </c>
      <c r="N200" s="159" t="str">
        <f t="shared" si="36"/>
        <v/>
      </c>
      <c r="O200" s="159" t="str">
        <f t="shared" si="37"/>
        <v/>
      </c>
    </row>
    <row r="201" spans="1:15">
      <c r="A201" s="164" t="str">
        <f t="shared" ca="1" si="30"/>
        <v/>
      </c>
      <c r="B201" s="44" t="str">
        <f t="shared" ca="1" si="31"/>
        <v/>
      </c>
      <c r="C201" s="31" t="str">
        <f t="shared" ca="1" si="28"/>
        <v/>
      </c>
      <c r="D201" s="32" t="str">
        <f t="shared" ca="1" si="32"/>
        <v/>
      </c>
      <c r="E201" s="45" t="str">
        <f t="shared" ca="1" si="33"/>
        <v/>
      </c>
      <c r="F201" s="31" t="str">
        <f t="shared" ca="1" si="29"/>
        <v/>
      </c>
      <c r="G201" s="32" t="str">
        <f t="shared" ca="1" si="34"/>
        <v/>
      </c>
      <c r="H201" s="77" t="str">
        <f t="shared" ca="1" si="35"/>
        <v/>
      </c>
      <c r="N201" s="159" t="str">
        <f t="shared" si="36"/>
        <v/>
      </c>
      <c r="O201" s="159" t="str">
        <f t="shared" si="37"/>
        <v/>
      </c>
    </row>
    <row r="202" spans="1:15">
      <c r="A202" s="164" t="str">
        <f t="shared" ca="1" si="30"/>
        <v/>
      </c>
      <c r="B202" s="44" t="str">
        <f t="shared" ca="1" si="31"/>
        <v/>
      </c>
      <c r="C202" s="31" t="str">
        <f t="shared" ca="1" si="28"/>
        <v/>
      </c>
      <c r="D202" s="32" t="str">
        <f t="shared" ca="1" si="32"/>
        <v/>
      </c>
      <c r="E202" s="45" t="str">
        <f t="shared" ca="1" si="33"/>
        <v/>
      </c>
      <c r="F202" s="31" t="str">
        <f t="shared" ca="1" si="29"/>
        <v/>
      </c>
      <c r="G202" s="32" t="str">
        <f t="shared" ca="1" si="34"/>
        <v/>
      </c>
      <c r="H202" s="77" t="str">
        <f t="shared" ca="1" si="35"/>
        <v/>
      </c>
      <c r="N202" s="159" t="str">
        <f t="shared" si="36"/>
        <v/>
      </c>
      <c r="O202" s="159" t="str">
        <f t="shared" si="37"/>
        <v/>
      </c>
    </row>
    <row r="203" spans="1:15">
      <c r="A203" s="164" t="str">
        <f t="shared" ca="1" si="30"/>
        <v/>
      </c>
      <c r="B203" s="44" t="str">
        <f t="shared" ca="1" si="31"/>
        <v/>
      </c>
      <c r="C203" s="31" t="str">
        <f t="shared" ca="1" si="28"/>
        <v/>
      </c>
      <c r="D203" s="32" t="str">
        <f t="shared" ca="1" si="32"/>
        <v/>
      </c>
      <c r="E203" s="45" t="str">
        <f t="shared" ca="1" si="33"/>
        <v/>
      </c>
      <c r="F203" s="31" t="str">
        <f t="shared" ca="1" si="29"/>
        <v/>
      </c>
      <c r="G203" s="32" t="str">
        <f t="shared" ca="1" si="34"/>
        <v/>
      </c>
      <c r="H203" s="77" t="str">
        <f t="shared" ca="1" si="35"/>
        <v/>
      </c>
      <c r="N203" s="159" t="str">
        <f t="shared" si="36"/>
        <v/>
      </c>
      <c r="O203" s="159" t="str">
        <f t="shared" si="37"/>
        <v/>
      </c>
    </row>
    <row r="204" spans="1:15">
      <c r="A204" s="164" t="str">
        <f t="shared" ca="1" si="30"/>
        <v/>
      </c>
      <c r="B204" s="44" t="str">
        <f t="shared" ca="1" si="31"/>
        <v/>
      </c>
      <c r="C204" s="31" t="str">
        <f t="shared" ca="1" si="28"/>
        <v/>
      </c>
      <c r="D204" s="32" t="str">
        <f t="shared" ca="1" si="32"/>
        <v/>
      </c>
      <c r="E204" s="45" t="str">
        <f t="shared" ca="1" si="33"/>
        <v/>
      </c>
      <c r="F204" s="31" t="str">
        <f t="shared" ca="1" si="29"/>
        <v/>
      </c>
      <c r="G204" s="32" t="str">
        <f t="shared" ca="1" si="34"/>
        <v/>
      </c>
      <c r="H204" s="77" t="str">
        <f t="shared" ca="1" si="35"/>
        <v/>
      </c>
      <c r="N204" s="159" t="str">
        <f t="shared" si="36"/>
        <v/>
      </c>
      <c r="O204" s="159" t="str">
        <f t="shared" si="37"/>
        <v/>
      </c>
    </row>
    <row r="205" spans="1:15">
      <c r="A205" s="164" t="str">
        <f t="shared" ca="1" si="30"/>
        <v/>
      </c>
      <c r="B205" s="44" t="str">
        <f t="shared" ca="1" si="31"/>
        <v/>
      </c>
      <c r="C205" s="31" t="str">
        <f t="shared" ca="1" si="28"/>
        <v/>
      </c>
      <c r="D205" s="32" t="str">
        <f t="shared" ca="1" si="32"/>
        <v/>
      </c>
      <c r="E205" s="45" t="str">
        <f t="shared" ca="1" si="33"/>
        <v/>
      </c>
      <c r="F205" s="31" t="str">
        <f t="shared" ca="1" si="29"/>
        <v/>
      </c>
      <c r="G205" s="32" t="str">
        <f t="shared" ca="1" si="34"/>
        <v/>
      </c>
      <c r="H205" s="77" t="str">
        <f t="shared" ca="1" si="35"/>
        <v/>
      </c>
      <c r="N205" s="159" t="str">
        <f t="shared" si="36"/>
        <v/>
      </c>
      <c r="O205" s="159" t="str">
        <f t="shared" si="37"/>
        <v/>
      </c>
    </row>
    <row r="206" spans="1:15">
      <c r="A206" s="164" t="str">
        <f t="shared" ca="1" si="30"/>
        <v/>
      </c>
      <c r="B206" s="44" t="str">
        <f t="shared" ca="1" si="31"/>
        <v/>
      </c>
      <c r="C206" s="31" t="str">
        <f t="shared" ca="1" si="28"/>
        <v/>
      </c>
      <c r="D206" s="32" t="str">
        <f t="shared" ca="1" si="32"/>
        <v/>
      </c>
      <c r="E206" s="45" t="str">
        <f t="shared" ca="1" si="33"/>
        <v/>
      </c>
      <c r="F206" s="31" t="str">
        <f t="shared" ca="1" si="29"/>
        <v/>
      </c>
      <c r="G206" s="32" t="str">
        <f t="shared" ca="1" si="34"/>
        <v/>
      </c>
      <c r="H206" s="77" t="str">
        <f t="shared" ca="1" si="35"/>
        <v/>
      </c>
      <c r="N206" s="159" t="str">
        <f t="shared" si="36"/>
        <v/>
      </c>
      <c r="O206" s="159" t="str">
        <f t="shared" si="37"/>
        <v/>
      </c>
    </row>
    <row r="207" spans="1:15">
      <c r="A207" s="164" t="str">
        <f t="shared" ca="1" si="30"/>
        <v/>
      </c>
      <c r="B207" s="44" t="str">
        <f t="shared" ca="1" si="31"/>
        <v/>
      </c>
      <c r="C207" s="31" t="str">
        <f t="shared" ca="1" si="28"/>
        <v/>
      </c>
      <c r="D207" s="32" t="str">
        <f t="shared" ca="1" si="32"/>
        <v/>
      </c>
      <c r="E207" s="45" t="str">
        <f t="shared" ca="1" si="33"/>
        <v/>
      </c>
      <c r="F207" s="31" t="str">
        <f t="shared" ca="1" si="29"/>
        <v/>
      </c>
      <c r="G207" s="32" t="str">
        <f t="shared" ca="1" si="34"/>
        <v/>
      </c>
      <c r="H207" s="77" t="str">
        <f t="shared" ca="1" si="35"/>
        <v/>
      </c>
      <c r="N207" s="159" t="str">
        <f t="shared" si="36"/>
        <v/>
      </c>
      <c r="O207" s="159" t="str">
        <f t="shared" si="37"/>
        <v/>
      </c>
    </row>
    <row r="208" spans="1:15">
      <c r="A208" s="164" t="str">
        <f t="shared" ca="1" si="30"/>
        <v/>
      </c>
      <c r="B208" s="44" t="str">
        <f t="shared" ca="1" si="31"/>
        <v/>
      </c>
      <c r="C208" s="31" t="str">
        <f t="shared" ref="C208:C271" ca="1" si="38">IF(ISERROR(B208-2),"",-1*(B208-$B$14)*10^-4*$B$8*$B$5)</f>
        <v/>
      </c>
      <c r="D208" s="32" t="str">
        <f t="shared" ca="1" si="32"/>
        <v/>
      </c>
      <c r="E208" s="45" t="str">
        <f t="shared" ca="1" si="33"/>
        <v/>
      </c>
      <c r="F208" s="31" t="str">
        <f t="shared" ref="F208:F271" ca="1" si="39">IF(ISERROR(E208-2),"",-1*(E208-$E$14)*10^-4*$C$8*$C$5)</f>
        <v/>
      </c>
      <c r="G208" s="32" t="str">
        <f t="shared" ca="1" si="34"/>
        <v/>
      </c>
      <c r="H208" s="77" t="str">
        <f t="shared" ca="1" si="35"/>
        <v/>
      </c>
      <c r="N208" s="159" t="str">
        <f t="shared" si="36"/>
        <v/>
      </c>
      <c r="O208" s="159" t="str">
        <f t="shared" si="37"/>
        <v/>
      </c>
    </row>
    <row r="209" spans="1:15">
      <c r="A209" s="164" t="str">
        <f t="shared" ca="1" si="30"/>
        <v/>
      </c>
      <c r="B209" s="44" t="str">
        <f t="shared" ca="1" si="31"/>
        <v/>
      </c>
      <c r="C209" s="31" t="str">
        <f t="shared" ca="1" si="38"/>
        <v/>
      </c>
      <c r="D209" s="32" t="str">
        <f t="shared" ca="1" si="32"/>
        <v/>
      </c>
      <c r="E209" s="45" t="str">
        <f t="shared" ca="1" si="33"/>
        <v/>
      </c>
      <c r="F209" s="31" t="str">
        <f t="shared" ca="1" si="39"/>
        <v/>
      </c>
      <c r="G209" s="32" t="str">
        <f t="shared" ca="1" si="34"/>
        <v/>
      </c>
      <c r="H209" s="77" t="str">
        <f t="shared" ca="1" si="35"/>
        <v/>
      </c>
      <c r="N209" s="159" t="str">
        <f t="shared" si="36"/>
        <v/>
      </c>
      <c r="O209" s="159" t="str">
        <f t="shared" si="37"/>
        <v/>
      </c>
    </row>
    <row r="210" spans="1:15">
      <c r="A210" s="164" t="str">
        <f t="shared" ca="1" si="30"/>
        <v/>
      </c>
      <c r="B210" s="44" t="str">
        <f t="shared" ca="1" si="31"/>
        <v/>
      </c>
      <c r="C210" s="31" t="str">
        <f t="shared" ca="1" si="38"/>
        <v/>
      </c>
      <c r="D210" s="32" t="str">
        <f t="shared" ca="1" si="32"/>
        <v/>
      </c>
      <c r="E210" s="45" t="str">
        <f t="shared" ca="1" si="33"/>
        <v/>
      </c>
      <c r="F210" s="31" t="str">
        <f t="shared" ca="1" si="39"/>
        <v/>
      </c>
      <c r="G210" s="32" t="str">
        <f t="shared" ca="1" si="34"/>
        <v/>
      </c>
      <c r="H210" s="77" t="str">
        <f t="shared" ca="1" si="35"/>
        <v/>
      </c>
      <c r="N210" s="159" t="str">
        <f t="shared" si="36"/>
        <v/>
      </c>
      <c r="O210" s="159" t="str">
        <f t="shared" si="37"/>
        <v/>
      </c>
    </row>
    <row r="211" spans="1:15">
      <c r="A211" s="164" t="str">
        <f t="shared" ref="A211:A274" ca="1" si="40">IF(AND(ISBLANK(P200), A210 = $P$1),NOW(),IF(ISBLANK(P200),"",P200))</f>
        <v/>
      </c>
      <c r="B211" s="44" t="str">
        <f t="shared" ref="B211:B274" ca="1" si="41">IF(COUNTIF(J:J,A211)=1,VLOOKUP(A211,J:K,2), IF(COUNTIF(J:J,A211)=0,$B$10,""))</f>
        <v/>
      </c>
      <c r="C211" s="31" t="str">
        <f t="shared" ca="1" si="38"/>
        <v/>
      </c>
      <c r="D211" s="32" t="str">
        <f t="shared" ref="D211:D274" ca="1" si="42">IF(ISERROR(B211-2),"",$B$6*ROUNDUP(A211-$A$14,0)/360*$B$5)</f>
        <v/>
      </c>
      <c r="E211" s="45" t="str">
        <f t="shared" ref="E211:E274" ca="1" si="43">IF(COUNTIF(J:J,A211)=1,VLOOKUP(A211,L:M,2), IF(COUNTIF(J:J,A211)=0,$C$10,""))</f>
        <v/>
      </c>
      <c r="F211" s="31" t="str">
        <f t="shared" ca="1" si="39"/>
        <v/>
      </c>
      <c r="G211" s="32" t="str">
        <f t="shared" ref="G211:G274" ca="1" si="44">IF(ISERROR(E211-2),"",$C$6*(A211-$A$14)/360*$C$5)</f>
        <v/>
      </c>
      <c r="H211" s="77" t="str">
        <f t="shared" ref="H211:H274" ca="1" si="45">IF(ISERROR(E211-2),"",C211+D211-F211-G211)</f>
        <v/>
      </c>
      <c r="N211" s="159" t="str">
        <f t="shared" si="36"/>
        <v/>
      </c>
      <c r="O211" s="159" t="str">
        <f t="shared" si="37"/>
        <v/>
      </c>
    </row>
    <row r="212" spans="1:15">
      <c r="A212" s="164" t="str">
        <f t="shared" ca="1" si="40"/>
        <v/>
      </c>
      <c r="B212" s="44" t="str">
        <f t="shared" ca="1" si="41"/>
        <v/>
      </c>
      <c r="C212" s="31" t="str">
        <f t="shared" ca="1" si="38"/>
        <v/>
      </c>
      <c r="D212" s="32" t="str">
        <f t="shared" ca="1" si="42"/>
        <v/>
      </c>
      <c r="E212" s="45" t="str">
        <f t="shared" ca="1" si="43"/>
        <v/>
      </c>
      <c r="F212" s="31" t="str">
        <f t="shared" ca="1" si="39"/>
        <v/>
      </c>
      <c r="G212" s="32" t="str">
        <f t="shared" ca="1" si="44"/>
        <v/>
      </c>
      <c r="H212" s="77" t="str">
        <f t="shared" ca="1" si="45"/>
        <v/>
      </c>
      <c r="N212" s="159" t="str">
        <f t="shared" si="36"/>
        <v/>
      </c>
      <c r="O212" s="159" t="str">
        <f t="shared" si="37"/>
        <v/>
      </c>
    </row>
    <row r="213" spans="1:15">
      <c r="A213" s="164" t="str">
        <f t="shared" ca="1" si="40"/>
        <v/>
      </c>
      <c r="B213" s="44" t="str">
        <f t="shared" ca="1" si="41"/>
        <v/>
      </c>
      <c r="C213" s="31" t="str">
        <f t="shared" ca="1" si="38"/>
        <v/>
      </c>
      <c r="D213" s="32" t="str">
        <f t="shared" ca="1" si="42"/>
        <v/>
      </c>
      <c r="E213" s="45" t="str">
        <f t="shared" ca="1" si="43"/>
        <v/>
      </c>
      <c r="F213" s="31" t="str">
        <f t="shared" ca="1" si="39"/>
        <v/>
      </c>
      <c r="G213" s="32" t="str">
        <f t="shared" ca="1" si="44"/>
        <v/>
      </c>
      <c r="H213" s="77" t="str">
        <f t="shared" ca="1" si="45"/>
        <v/>
      </c>
      <c r="N213" s="159" t="str">
        <f t="shared" si="36"/>
        <v/>
      </c>
      <c r="O213" s="159" t="str">
        <f t="shared" si="37"/>
        <v/>
      </c>
    </row>
    <row r="214" spans="1:15">
      <c r="A214" s="164" t="str">
        <f t="shared" ca="1" si="40"/>
        <v/>
      </c>
      <c r="B214" s="44" t="str">
        <f t="shared" ca="1" si="41"/>
        <v/>
      </c>
      <c r="C214" s="31" t="str">
        <f t="shared" ca="1" si="38"/>
        <v/>
      </c>
      <c r="D214" s="32" t="str">
        <f t="shared" ca="1" si="42"/>
        <v/>
      </c>
      <c r="E214" s="45" t="str">
        <f t="shared" ca="1" si="43"/>
        <v/>
      </c>
      <c r="F214" s="31" t="str">
        <f t="shared" ca="1" si="39"/>
        <v/>
      </c>
      <c r="G214" s="32" t="str">
        <f t="shared" ca="1" si="44"/>
        <v/>
      </c>
      <c r="H214" s="77" t="str">
        <f t="shared" ca="1" si="45"/>
        <v/>
      </c>
      <c r="N214" s="159" t="str">
        <f t="shared" si="36"/>
        <v/>
      </c>
      <c r="O214" s="159" t="str">
        <f t="shared" si="37"/>
        <v/>
      </c>
    </row>
    <row r="215" spans="1:15">
      <c r="A215" s="164" t="str">
        <f t="shared" ca="1" si="40"/>
        <v/>
      </c>
      <c r="B215" s="44" t="str">
        <f t="shared" ca="1" si="41"/>
        <v/>
      </c>
      <c r="C215" s="31" t="str">
        <f t="shared" ca="1" si="38"/>
        <v/>
      </c>
      <c r="D215" s="32" t="str">
        <f t="shared" ca="1" si="42"/>
        <v/>
      </c>
      <c r="E215" s="45" t="str">
        <f t="shared" ca="1" si="43"/>
        <v/>
      </c>
      <c r="F215" s="31" t="str">
        <f t="shared" ca="1" si="39"/>
        <v/>
      </c>
      <c r="G215" s="32" t="str">
        <f t="shared" ca="1" si="44"/>
        <v/>
      </c>
      <c r="H215" s="77" t="str">
        <f t="shared" ca="1" si="45"/>
        <v/>
      </c>
      <c r="N215" s="159" t="str">
        <f t="shared" si="36"/>
        <v/>
      </c>
      <c r="O215" s="159" t="str">
        <f t="shared" si="37"/>
        <v/>
      </c>
    </row>
    <row r="216" spans="1:15">
      <c r="A216" s="164" t="str">
        <f t="shared" ca="1" si="40"/>
        <v/>
      </c>
      <c r="B216" s="44" t="str">
        <f t="shared" ca="1" si="41"/>
        <v/>
      </c>
      <c r="C216" s="31" t="str">
        <f t="shared" ca="1" si="38"/>
        <v/>
      </c>
      <c r="D216" s="32" t="str">
        <f t="shared" ca="1" si="42"/>
        <v/>
      </c>
      <c r="E216" s="45" t="str">
        <f t="shared" ca="1" si="43"/>
        <v/>
      </c>
      <c r="F216" s="31" t="str">
        <f t="shared" ca="1" si="39"/>
        <v/>
      </c>
      <c r="G216" s="32" t="str">
        <f t="shared" ca="1" si="44"/>
        <v/>
      </c>
      <c r="H216" s="77" t="str">
        <f t="shared" ca="1" si="45"/>
        <v/>
      </c>
      <c r="N216" s="159" t="str">
        <f t="shared" si="36"/>
        <v/>
      </c>
      <c r="O216" s="159" t="str">
        <f t="shared" si="37"/>
        <v/>
      </c>
    </row>
    <row r="217" spans="1:15">
      <c r="A217" s="164" t="str">
        <f t="shared" ca="1" si="40"/>
        <v/>
      </c>
      <c r="B217" s="44" t="str">
        <f t="shared" ca="1" si="41"/>
        <v/>
      </c>
      <c r="C217" s="31" t="str">
        <f t="shared" ca="1" si="38"/>
        <v/>
      </c>
      <c r="D217" s="32" t="str">
        <f t="shared" ca="1" si="42"/>
        <v/>
      </c>
      <c r="E217" s="45" t="str">
        <f t="shared" ca="1" si="43"/>
        <v/>
      </c>
      <c r="F217" s="31" t="str">
        <f t="shared" ca="1" si="39"/>
        <v/>
      </c>
      <c r="G217" s="32" t="str">
        <f t="shared" ca="1" si="44"/>
        <v/>
      </c>
      <c r="H217" s="77" t="str">
        <f t="shared" ca="1" si="45"/>
        <v/>
      </c>
      <c r="N217" s="159" t="str">
        <f t="shared" si="36"/>
        <v/>
      </c>
      <c r="O217" s="159" t="str">
        <f t="shared" si="37"/>
        <v/>
      </c>
    </row>
    <row r="218" spans="1:15">
      <c r="A218" s="164" t="str">
        <f t="shared" ca="1" si="40"/>
        <v/>
      </c>
      <c r="B218" s="44" t="str">
        <f t="shared" ca="1" si="41"/>
        <v/>
      </c>
      <c r="C218" s="31" t="str">
        <f t="shared" ca="1" si="38"/>
        <v/>
      </c>
      <c r="D218" s="32" t="str">
        <f t="shared" ca="1" si="42"/>
        <v/>
      </c>
      <c r="E218" s="45" t="str">
        <f t="shared" ca="1" si="43"/>
        <v/>
      </c>
      <c r="F218" s="31" t="str">
        <f t="shared" ca="1" si="39"/>
        <v/>
      </c>
      <c r="G218" s="32" t="str">
        <f t="shared" ca="1" si="44"/>
        <v/>
      </c>
      <c r="H218" s="77" t="str">
        <f t="shared" ca="1" si="45"/>
        <v/>
      </c>
      <c r="N218" s="159" t="str">
        <f t="shared" si="36"/>
        <v/>
      </c>
      <c r="O218" s="159" t="str">
        <f t="shared" si="37"/>
        <v/>
      </c>
    </row>
    <row r="219" spans="1:15">
      <c r="A219" s="164" t="str">
        <f t="shared" ca="1" si="40"/>
        <v/>
      </c>
      <c r="B219" s="44" t="str">
        <f t="shared" ca="1" si="41"/>
        <v/>
      </c>
      <c r="C219" s="31" t="str">
        <f t="shared" ca="1" si="38"/>
        <v/>
      </c>
      <c r="D219" s="32" t="str">
        <f t="shared" ca="1" si="42"/>
        <v/>
      </c>
      <c r="E219" s="45" t="str">
        <f t="shared" ca="1" si="43"/>
        <v/>
      </c>
      <c r="F219" s="31" t="str">
        <f t="shared" ca="1" si="39"/>
        <v/>
      </c>
      <c r="G219" s="32" t="str">
        <f t="shared" ca="1" si="44"/>
        <v/>
      </c>
      <c r="H219" s="77" t="str">
        <f t="shared" ca="1" si="45"/>
        <v/>
      </c>
      <c r="N219" s="159" t="str">
        <f t="shared" si="36"/>
        <v/>
      </c>
      <c r="O219" s="159" t="str">
        <f t="shared" si="37"/>
        <v/>
      </c>
    </row>
    <row r="220" spans="1:15">
      <c r="A220" s="164" t="str">
        <f t="shared" ca="1" si="40"/>
        <v/>
      </c>
      <c r="B220" s="44" t="str">
        <f t="shared" ca="1" si="41"/>
        <v/>
      </c>
      <c r="C220" s="31" t="str">
        <f t="shared" ca="1" si="38"/>
        <v/>
      </c>
      <c r="D220" s="32" t="str">
        <f t="shared" ca="1" si="42"/>
        <v/>
      </c>
      <c r="E220" s="45" t="str">
        <f t="shared" ca="1" si="43"/>
        <v/>
      </c>
      <c r="F220" s="31" t="str">
        <f t="shared" ca="1" si="39"/>
        <v/>
      </c>
      <c r="G220" s="32" t="str">
        <f t="shared" ca="1" si="44"/>
        <v/>
      </c>
      <c r="H220" s="77" t="str">
        <f t="shared" ca="1" si="45"/>
        <v/>
      </c>
      <c r="N220" s="159" t="str">
        <f t="shared" si="36"/>
        <v/>
      </c>
      <c r="O220" s="159" t="str">
        <f t="shared" si="37"/>
        <v/>
      </c>
    </row>
    <row r="221" spans="1:15">
      <c r="A221" s="164" t="str">
        <f t="shared" ca="1" si="40"/>
        <v/>
      </c>
      <c r="B221" s="44" t="str">
        <f t="shared" ca="1" si="41"/>
        <v/>
      </c>
      <c r="C221" s="31" t="str">
        <f t="shared" ca="1" si="38"/>
        <v/>
      </c>
      <c r="D221" s="32" t="str">
        <f t="shared" ca="1" si="42"/>
        <v/>
      </c>
      <c r="E221" s="45" t="str">
        <f t="shared" ca="1" si="43"/>
        <v/>
      </c>
      <c r="F221" s="31" t="str">
        <f t="shared" ca="1" si="39"/>
        <v/>
      </c>
      <c r="G221" s="32" t="str">
        <f t="shared" ca="1" si="44"/>
        <v/>
      </c>
      <c r="H221" s="77" t="str">
        <f t="shared" ca="1" si="45"/>
        <v/>
      </c>
      <c r="N221" s="159" t="str">
        <f t="shared" si="36"/>
        <v/>
      </c>
      <c r="O221" s="159" t="str">
        <f t="shared" si="37"/>
        <v/>
      </c>
    </row>
    <row r="222" spans="1:15">
      <c r="A222" s="164" t="str">
        <f t="shared" ca="1" si="40"/>
        <v/>
      </c>
      <c r="B222" s="44" t="str">
        <f t="shared" ca="1" si="41"/>
        <v/>
      </c>
      <c r="C222" s="31" t="str">
        <f t="shared" ca="1" si="38"/>
        <v/>
      </c>
      <c r="D222" s="32" t="str">
        <f t="shared" ca="1" si="42"/>
        <v/>
      </c>
      <c r="E222" s="45" t="str">
        <f t="shared" ca="1" si="43"/>
        <v/>
      </c>
      <c r="F222" s="31" t="str">
        <f t="shared" ca="1" si="39"/>
        <v/>
      </c>
      <c r="G222" s="32" t="str">
        <f t="shared" ca="1" si="44"/>
        <v/>
      </c>
      <c r="H222" s="77" t="str">
        <f t="shared" ca="1" si="45"/>
        <v/>
      </c>
      <c r="N222" s="159" t="str">
        <f t="shared" si="36"/>
        <v/>
      </c>
      <c r="O222" s="159" t="str">
        <f t="shared" si="37"/>
        <v/>
      </c>
    </row>
    <row r="223" spans="1:15">
      <c r="A223" s="164" t="str">
        <f t="shared" ca="1" si="40"/>
        <v/>
      </c>
      <c r="B223" s="44" t="str">
        <f t="shared" ca="1" si="41"/>
        <v/>
      </c>
      <c r="C223" s="31" t="str">
        <f t="shared" ca="1" si="38"/>
        <v/>
      </c>
      <c r="D223" s="32" t="str">
        <f t="shared" ca="1" si="42"/>
        <v/>
      </c>
      <c r="E223" s="45" t="str">
        <f t="shared" ca="1" si="43"/>
        <v/>
      </c>
      <c r="F223" s="31" t="str">
        <f t="shared" ca="1" si="39"/>
        <v/>
      </c>
      <c r="G223" s="32" t="str">
        <f t="shared" ca="1" si="44"/>
        <v/>
      </c>
      <c r="H223" s="77" t="str">
        <f t="shared" ca="1" si="45"/>
        <v/>
      </c>
      <c r="N223" s="159" t="str">
        <f t="shared" si="36"/>
        <v/>
      </c>
      <c r="O223" s="159" t="str">
        <f t="shared" si="37"/>
        <v/>
      </c>
    </row>
    <row r="224" spans="1:15">
      <c r="A224" s="164" t="str">
        <f t="shared" ca="1" si="40"/>
        <v/>
      </c>
      <c r="B224" s="44" t="str">
        <f t="shared" ca="1" si="41"/>
        <v/>
      </c>
      <c r="C224" s="31" t="str">
        <f t="shared" ca="1" si="38"/>
        <v/>
      </c>
      <c r="D224" s="32" t="str">
        <f t="shared" ca="1" si="42"/>
        <v/>
      </c>
      <c r="E224" s="45" t="str">
        <f t="shared" ca="1" si="43"/>
        <v/>
      </c>
      <c r="F224" s="31" t="str">
        <f t="shared" ca="1" si="39"/>
        <v/>
      </c>
      <c r="G224" s="32" t="str">
        <f t="shared" ca="1" si="44"/>
        <v/>
      </c>
      <c r="H224" s="77" t="str">
        <f t="shared" ca="1" si="45"/>
        <v/>
      </c>
      <c r="N224" s="159" t="str">
        <f t="shared" si="36"/>
        <v/>
      </c>
      <c r="O224" s="159" t="str">
        <f t="shared" si="37"/>
        <v/>
      </c>
    </row>
    <row r="225" spans="1:15">
      <c r="A225" s="164" t="str">
        <f t="shared" ca="1" si="40"/>
        <v/>
      </c>
      <c r="B225" s="44" t="str">
        <f t="shared" ca="1" si="41"/>
        <v/>
      </c>
      <c r="C225" s="31" t="str">
        <f t="shared" ca="1" si="38"/>
        <v/>
      </c>
      <c r="D225" s="32" t="str">
        <f t="shared" ca="1" si="42"/>
        <v/>
      </c>
      <c r="E225" s="45" t="str">
        <f t="shared" ca="1" si="43"/>
        <v/>
      </c>
      <c r="F225" s="31" t="str">
        <f t="shared" ca="1" si="39"/>
        <v/>
      </c>
      <c r="G225" s="32" t="str">
        <f t="shared" ca="1" si="44"/>
        <v/>
      </c>
      <c r="H225" s="77" t="str">
        <f t="shared" ca="1" si="45"/>
        <v/>
      </c>
      <c r="N225" s="159" t="str">
        <f t="shared" si="36"/>
        <v/>
      </c>
      <c r="O225" s="159" t="str">
        <f t="shared" si="37"/>
        <v/>
      </c>
    </row>
    <row r="226" spans="1:15">
      <c r="A226" s="164" t="str">
        <f t="shared" ca="1" si="40"/>
        <v/>
      </c>
      <c r="B226" s="44" t="str">
        <f t="shared" ca="1" si="41"/>
        <v/>
      </c>
      <c r="C226" s="31" t="str">
        <f t="shared" ca="1" si="38"/>
        <v/>
      </c>
      <c r="D226" s="32" t="str">
        <f t="shared" ca="1" si="42"/>
        <v/>
      </c>
      <c r="E226" s="45" t="str">
        <f t="shared" ca="1" si="43"/>
        <v/>
      </c>
      <c r="F226" s="31" t="str">
        <f t="shared" ca="1" si="39"/>
        <v/>
      </c>
      <c r="G226" s="32" t="str">
        <f t="shared" ca="1" si="44"/>
        <v/>
      </c>
      <c r="H226" s="77" t="str">
        <f t="shared" ca="1" si="45"/>
        <v/>
      </c>
      <c r="N226" s="159" t="str">
        <f t="shared" si="36"/>
        <v/>
      </c>
      <c r="O226" s="159" t="str">
        <f t="shared" si="37"/>
        <v/>
      </c>
    </row>
    <row r="227" spans="1:15">
      <c r="A227" s="164" t="str">
        <f t="shared" ca="1" si="40"/>
        <v/>
      </c>
      <c r="B227" s="44" t="str">
        <f t="shared" ca="1" si="41"/>
        <v/>
      </c>
      <c r="C227" s="31" t="str">
        <f t="shared" ca="1" si="38"/>
        <v/>
      </c>
      <c r="D227" s="32" t="str">
        <f t="shared" ca="1" si="42"/>
        <v/>
      </c>
      <c r="E227" s="45" t="str">
        <f t="shared" ca="1" si="43"/>
        <v/>
      </c>
      <c r="F227" s="31" t="str">
        <f t="shared" ca="1" si="39"/>
        <v/>
      </c>
      <c r="G227" s="32" t="str">
        <f t="shared" ca="1" si="44"/>
        <v/>
      </c>
      <c r="H227" s="77" t="str">
        <f t="shared" ca="1" si="45"/>
        <v/>
      </c>
      <c r="N227" s="159" t="str">
        <f t="shared" si="36"/>
        <v/>
      </c>
      <c r="O227" s="159" t="str">
        <f t="shared" si="37"/>
        <v/>
      </c>
    </row>
    <row r="228" spans="1:15">
      <c r="A228" s="164" t="str">
        <f t="shared" ca="1" si="40"/>
        <v/>
      </c>
      <c r="B228" s="44" t="str">
        <f t="shared" ca="1" si="41"/>
        <v/>
      </c>
      <c r="C228" s="31" t="str">
        <f t="shared" ca="1" si="38"/>
        <v/>
      </c>
      <c r="D228" s="32" t="str">
        <f t="shared" ca="1" si="42"/>
        <v/>
      </c>
      <c r="E228" s="45" t="str">
        <f t="shared" ca="1" si="43"/>
        <v/>
      </c>
      <c r="F228" s="31" t="str">
        <f t="shared" ca="1" si="39"/>
        <v/>
      </c>
      <c r="G228" s="32" t="str">
        <f t="shared" ca="1" si="44"/>
        <v/>
      </c>
      <c r="H228" s="77" t="str">
        <f t="shared" ca="1" si="45"/>
        <v/>
      </c>
      <c r="N228" s="159" t="str">
        <f t="shared" si="36"/>
        <v/>
      </c>
      <c r="O228" s="159" t="str">
        <f t="shared" si="37"/>
        <v/>
      </c>
    </row>
    <row r="229" spans="1:15">
      <c r="A229" s="164" t="str">
        <f t="shared" ca="1" si="40"/>
        <v/>
      </c>
      <c r="B229" s="44" t="str">
        <f t="shared" ca="1" si="41"/>
        <v/>
      </c>
      <c r="C229" s="31" t="str">
        <f t="shared" ca="1" si="38"/>
        <v/>
      </c>
      <c r="D229" s="32" t="str">
        <f t="shared" ca="1" si="42"/>
        <v/>
      </c>
      <c r="E229" s="45" t="str">
        <f t="shared" ca="1" si="43"/>
        <v/>
      </c>
      <c r="F229" s="31" t="str">
        <f t="shared" ca="1" si="39"/>
        <v/>
      </c>
      <c r="G229" s="32" t="str">
        <f t="shared" ca="1" si="44"/>
        <v/>
      </c>
      <c r="H229" s="77" t="str">
        <f t="shared" ca="1" si="45"/>
        <v/>
      </c>
      <c r="N229" s="159" t="str">
        <f t="shared" si="36"/>
        <v/>
      </c>
      <c r="O229" s="159" t="str">
        <f t="shared" si="37"/>
        <v/>
      </c>
    </row>
    <row r="230" spans="1:15">
      <c r="A230" s="164" t="str">
        <f t="shared" ca="1" si="40"/>
        <v/>
      </c>
      <c r="B230" s="44" t="str">
        <f t="shared" ca="1" si="41"/>
        <v/>
      </c>
      <c r="C230" s="31" t="str">
        <f t="shared" ca="1" si="38"/>
        <v/>
      </c>
      <c r="D230" s="32" t="str">
        <f t="shared" ca="1" si="42"/>
        <v/>
      </c>
      <c r="E230" s="45" t="str">
        <f t="shared" ca="1" si="43"/>
        <v/>
      </c>
      <c r="F230" s="31" t="str">
        <f t="shared" ca="1" si="39"/>
        <v/>
      </c>
      <c r="G230" s="32" t="str">
        <f t="shared" ca="1" si="44"/>
        <v/>
      </c>
      <c r="H230" s="77" t="str">
        <f t="shared" ca="1" si="45"/>
        <v/>
      </c>
      <c r="N230" s="159" t="str">
        <f t="shared" si="36"/>
        <v/>
      </c>
      <c r="O230" s="159" t="str">
        <f t="shared" si="37"/>
        <v/>
      </c>
    </row>
    <row r="231" spans="1:15">
      <c r="A231" s="164" t="str">
        <f t="shared" ca="1" si="40"/>
        <v/>
      </c>
      <c r="B231" s="44" t="str">
        <f t="shared" ca="1" si="41"/>
        <v/>
      </c>
      <c r="C231" s="31" t="str">
        <f t="shared" ca="1" si="38"/>
        <v/>
      </c>
      <c r="D231" s="32" t="str">
        <f t="shared" ca="1" si="42"/>
        <v/>
      </c>
      <c r="E231" s="45" t="str">
        <f t="shared" ca="1" si="43"/>
        <v/>
      </c>
      <c r="F231" s="31" t="str">
        <f t="shared" ca="1" si="39"/>
        <v/>
      </c>
      <c r="G231" s="32" t="str">
        <f t="shared" ca="1" si="44"/>
        <v/>
      </c>
      <c r="H231" s="77" t="str">
        <f t="shared" ca="1" si="45"/>
        <v/>
      </c>
      <c r="N231" s="159" t="str">
        <f t="shared" si="36"/>
        <v/>
      </c>
      <c r="O231" s="159" t="str">
        <f t="shared" si="37"/>
        <v/>
      </c>
    </row>
    <row r="232" spans="1:15">
      <c r="A232" s="164" t="str">
        <f t="shared" ca="1" si="40"/>
        <v/>
      </c>
      <c r="B232" s="44" t="str">
        <f t="shared" ca="1" si="41"/>
        <v/>
      </c>
      <c r="C232" s="31" t="str">
        <f t="shared" ca="1" si="38"/>
        <v/>
      </c>
      <c r="D232" s="32" t="str">
        <f t="shared" ca="1" si="42"/>
        <v/>
      </c>
      <c r="E232" s="45" t="str">
        <f t="shared" ca="1" si="43"/>
        <v/>
      </c>
      <c r="F232" s="31" t="str">
        <f t="shared" ca="1" si="39"/>
        <v/>
      </c>
      <c r="G232" s="32" t="str">
        <f t="shared" ca="1" si="44"/>
        <v/>
      </c>
      <c r="H232" s="77" t="str">
        <f t="shared" ca="1" si="45"/>
        <v/>
      </c>
      <c r="N232" s="159" t="str">
        <f t="shared" si="36"/>
        <v/>
      </c>
      <c r="O232" s="159" t="str">
        <f t="shared" si="37"/>
        <v/>
      </c>
    </row>
    <row r="233" spans="1:15">
      <c r="A233" s="164" t="str">
        <f t="shared" ca="1" si="40"/>
        <v/>
      </c>
      <c r="B233" s="44" t="str">
        <f t="shared" ca="1" si="41"/>
        <v/>
      </c>
      <c r="C233" s="31" t="str">
        <f t="shared" ca="1" si="38"/>
        <v/>
      </c>
      <c r="D233" s="32" t="str">
        <f t="shared" ca="1" si="42"/>
        <v/>
      </c>
      <c r="E233" s="45" t="str">
        <f t="shared" ca="1" si="43"/>
        <v/>
      </c>
      <c r="F233" s="31" t="str">
        <f t="shared" ca="1" si="39"/>
        <v/>
      </c>
      <c r="G233" s="32" t="str">
        <f t="shared" ca="1" si="44"/>
        <v/>
      </c>
      <c r="H233" s="77" t="str">
        <f t="shared" ca="1" si="45"/>
        <v/>
      </c>
      <c r="N233" s="159" t="str">
        <f t="shared" si="36"/>
        <v/>
      </c>
      <c r="O233" s="159" t="str">
        <f t="shared" si="37"/>
        <v/>
      </c>
    </row>
    <row r="234" spans="1:15">
      <c r="A234" s="164" t="str">
        <f t="shared" ca="1" si="40"/>
        <v/>
      </c>
      <c r="B234" s="44" t="str">
        <f t="shared" ca="1" si="41"/>
        <v/>
      </c>
      <c r="C234" s="31" t="str">
        <f t="shared" ca="1" si="38"/>
        <v/>
      </c>
      <c r="D234" s="32" t="str">
        <f t="shared" ca="1" si="42"/>
        <v/>
      </c>
      <c r="E234" s="45" t="str">
        <f t="shared" ca="1" si="43"/>
        <v/>
      </c>
      <c r="F234" s="31" t="str">
        <f t="shared" ca="1" si="39"/>
        <v/>
      </c>
      <c r="G234" s="32" t="str">
        <f t="shared" ca="1" si="44"/>
        <v/>
      </c>
      <c r="H234" s="77" t="str">
        <f t="shared" ca="1" si="45"/>
        <v/>
      </c>
      <c r="N234" s="159" t="str">
        <f t="shared" si="36"/>
        <v/>
      </c>
      <c r="O234" s="159" t="str">
        <f t="shared" si="37"/>
        <v/>
      </c>
    </row>
    <row r="235" spans="1:15">
      <c r="A235" s="164" t="str">
        <f t="shared" ca="1" si="40"/>
        <v/>
      </c>
      <c r="B235" s="44" t="str">
        <f t="shared" ca="1" si="41"/>
        <v/>
      </c>
      <c r="C235" s="31" t="str">
        <f t="shared" ca="1" si="38"/>
        <v/>
      </c>
      <c r="D235" s="32" t="str">
        <f t="shared" ca="1" si="42"/>
        <v/>
      </c>
      <c r="E235" s="45" t="str">
        <f t="shared" ca="1" si="43"/>
        <v/>
      </c>
      <c r="F235" s="31" t="str">
        <f t="shared" ca="1" si="39"/>
        <v/>
      </c>
      <c r="G235" s="32" t="str">
        <f t="shared" ca="1" si="44"/>
        <v/>
      </c>
      <c r="H235" s="77" t="str">
        <f t="shared" ca="1" si="45"/>
        <v/>
      </c>
      <c r="N235" s="159" t="str">
        <f t="shared" si="36"/>
        <v/>
      </c>
      <c r="O235" s="159" t="str">
        <f t="shared" si="37"/>
        <v/>
      </c>
    </row>
    <row r="236" spans="1:15">
      <c r="A236" s="164" t="str">
        <f t="shared" ca="1" si="40"/>
        <v/>
      </c>
      <c r="B236" s="44" t="str">
        <f t="shared" ca="1" si="41"/>
        <v/>
      </c>
      <c r="C236" s="31" t="str">
        <f t="shared" ca="1" si="38"/>
        <v/>
      </c>
      <c r="D236" s="32" t="str">
        <f t="shared" ca="1" si="42"/>
        <v/>
      </c>
      <c r="E236" s="45" t="str">
        <f t="shared" ca="1" si="43"/>
        <v/>
      </c>
      <c r="F236" s="31" t="str">
        <f t="shared" ca="1" si="39"/>
        <v/>
      </c>
      <c r="G236" s="32" t="str">
        <f t="shared" ca="1" si="44"/>
        <v/>
      </c>
      <c r="H236" s="77" t="str">
        <f t="shared" ca="1" si="45"/>
        <v/>
      </c>
      <c r="N236" s="159" t="str">
        <f t="shared" si="36"/>
        <v/>
      </c>
      <c r="O236" s="159" t="str">
        <f t="shared" si="37"/>
        <v/>
      </c>
    </row>
    <row r="237" spans="1:15">
      <c r="A237" s="164" t="str">
        <f t="shared" ca="1" si="40"/>
        <v/>
      </c>
      <c r="B237" s="44" t="str">
        <f t="shared" ca="1" si="41"/>
        <v/>
      </c>
      <c r="C237" s="31" t="str">
        <f t="shared" ca="1" si="38"/>
        <v/>
      </c>
      <c r="D237" s="32" t="str">
        <f t="shared" ca="1" si="42"/>
        <v/>
      </c>
      <c r="E237" s="45" t="str">
        <f t="shared" ca="1" si="43"/>
        <v/>
      </c>
      <c r="F237" s="31" t="str">
        <f t="shared" ca="1" si="39"/>
        <v/>
      </c>
      <c r="G237" s="32" t="str">
        <f t="shared" ca="1" si="44"/>
        <v/>
      </c>
      <c r="H237" s="77" t="str">
        <f t="shared" ca="1" si="45"/>
        <v/>
      </c>
      <c r="N237" s="159" t="str">
        <f t="shared" si="36"/>
        <v/>
      </c>
      <c r="O237" s="159" t="str">
        <f t="shared" si="37"/>
        <v/>
      </c>
    </row>
    <row r="238" spans="1:15">
      <c r="A238" s="164" t="str">
        <f t="shared" ca="1" si="40"/>
        <v/>
      </c>
      <c r="B238" s="44" t="str">
        <f t="shared" ca="1" si="41"/>
        <v/>
      </c>
      <c r="C238" s="31" t="str">
        <f t="shared" ca="1" si="38"/>
        <v/>
      </c>
      <c r="D238" s="32" t="str">
        <f t="shared" ca="1" si="42"/>
        <v/>
      </c>
      <c r="E238" s="45" t="str">
        <f t="shared" ca="1" si="43"/>
        <v/>
      </c>
      <c r="F238" s="31" t="str">
        <f t="shared" ca="1" si="39"/>
        <v/>
      </c>
      <c r="G238" s="32" t="str">
        <f t="shared" ca="1" si="44"/>
        <v/>
      </c>
      <c r="H238" s="77" t="str">
        <f t="shared" ca="1" si="45"/>
        <v/>
      </c>
      <c r="N238" s="159" t="str">
        <f t="shared" si="36"/>
        <v/>
      </c>
      <c r="O238" s="159" t="str">
        <f t="shared" si="37"/>
        <v/>
      </c>
    </row>
    <row r="239" spans="1:15">
      <c r="A239" s="164" t="str">
        <f t="shared" ca="1" si="40"/>
        <v/>
      </c>
      <c r="B239" s="44" t="str">
        <f t="shared" ca="1" si="41"/>
        <v/>
      </c>
      <c r="C239" s="31" t="str">
        <f t="shared" ca="1" si="38"/>
        <v/>
      </c>
      <c r="D239" s="32" t="str">
        <f t="shared" ca="1" si="42"/>
        <v/>
      </c>
      <c r="E239" s="45" t="str">
        <f t="shared" ca="1" si="43"/>
        <v/>
      </c>
      <c r="F239" s="31" t="str">
        <f t="shared" ca="1" si="39"/>
        <v/>
      </c>
      <c r="G239" s="32" t="str">
        <f t="shared" ca="1" si="44"/>
        <v/>
      </c>
      <c r="H239" s="77" t="str">
        <f t="shared" ca="1" si="45"/>
        <v/>
      </c>
      <c r="N239" s="159" t="str">
        <f t="shared" si="36"/>
        <v/>
      </c>
      <c r="O239" s="159" t="str">
        <f t="shared" si="37"/>
        <v/>
      </c>
    </row>
    <row r="240" spans="1:15">
      <c r="A240" s="164" t="str">
        <f t="shared" ca="1" si="40"/>
        <v/>
      </c>
      <c r="B240" s="44" t="str">
        <f t="shared" ca="1" si="41"/>
        <v/>
      </c>
      <c r="C240" s="31" t="str">
        <f t="shared" ca="1" si="38"/>
        <v/>
      </c>
      <c r="D240" s="32" t="str">
        <f t="shared" ca="1" si="42"/>
        <v/>
      </c>
      <c r="E240" s="45" t="str">
        <f t="shared" ca="1" si="43"/>
        <v/>
      </c>
      <c r="F240" s="31" t="str">
        <f t="shared" ca="1" si="39"/>
        <v/>
      </c>
      <c r="G240" s="32" t="str">
        <f t="shared" ca="1" si="44"/>
        <v/>
      </c>
      <c r="H240" s="77" t="str">
        <f t="shared" ca="1" si="45"/>
        <v/>
      </c>
      <c r="N240" s="159" t="str">
        <f t="shared" si="36"/>
        <v/>
      </c>
      <c r="O240" s="159" t="str">
        <f t="shared" si="37"/>
        <v/>
      </c>
    </row>
    <row r="241" spans="1:15">
      <c r="A241" s="164" t="str">
        <f t="shared" ca="1" si="40"/>
        <v/>
      </c>
      <c r="B241" s="44" t="str">
        <f t="shared" ca="1" si="41"/>
        <v/>
      </c>
      <c r="C241" s="31" t="str">
        <f t="shared" ca="1" si="38"/>
        <v/>
      </c>
      <c r="D241" s="32" t="str">
        <f t="shared" ca="1" si="42"/>
        <v/>
      </c>
      <c r="E241" s="45" t="str">
        <f t="shared" ca="1" si="43"/>
        <v/>
      </c>
      <c r="F241" s="31" t="str">
        <f t="shared" ca="1" si="39"/>
        <v/>
      </c>
      <c r="G241" s="32" t="str">
        <f t="shared" ca="1" si="44"/>
        <v/>
      </c>
      <c r="H241" s="77" t="str">
        <f t="shared" ca="1" si="45"/>
        <v/>
      </c>
      <c r="N241" s="159" t="str">
        <f t="shared" si="36"/>
        <v/>
      </c>
      <c r="O241" s="159" t="str">
        <f t="shared" si="37"/>
        <v/>
      </c>
    </row>
    <row r="242" spans="1:15">
      <c r="A242" s="164" t="str">
        <f t="shared" ca="1" si="40"/>
        <v/>
      </c>
      <c r="B242" s="44" t="str">
        <f t="shared" ca="1" si="41"/>
        <v/>
      </c>
      <c r="C242" s="31" t="str">
        <f t="shared" ca="1" si="38"/>
        <v/>
      </c>
      <c r="D242" s="32" t="str">
        <f t="shared" ca="1" si="42"/>
        <v/>
      </c>
      <c r="E242" s="45" t="str">
        <f t="shared" ca="1" si="43"/>
        <v/>
      </c>
      <c r="F242" s="31" t="str">
        <f t="shared" ca="1" si="39"/>
        <v/>
      </c>
      <c r="G242" s="32" t="str">
        <f t="shared" ca="1" si="44"/>
        <v/>
      </c>
      <c r="H242" s="77" t="str">
        <f t="shared" ca="1" si="45"/>
        <v/>
      </c>
      <c r="N242" s="159" t="str">
        <f t="shared" si="36"/>
        <v/>
      </c>
      <c r="O242" s="159" t="str">
        <f t="shared" si="37"/>
        <v/>
      </c>
    </row>
    <row r="243" spans="1:15">
      <c r="A243" s="164" t="str">
        <f t="shared" ca="1" si="40"/>
        <v/>
      </c>
      <c r="B243" s="44" t="str">
        <f t="shared" ca="1" si="41"/>
        <v/>
      </c>
      <c r="C243" s="31" t="str">
        <f t="shared" ca="1" si="38"/>
        <v/>
      </c>
      <c r="D243" s="32" t="str">
        <f t="shared" ca="1" si="42"/>
        <v/>
      </c>
      <c r="E243" s="45" t="str">
        <f t="shared" ca="1" si="43"/>
        <v/>
      </c>
      <c r="F243" s="31" t="str">
        <f t="shared" ca="1" si="39"/>
        <v/>
      </c>
      <c r="G243" s="32" t="str">
        <f t="shared" ca="1" si="44"/>
        <v/>
      </c>
      <c r="H243" s="77" t="str">
        <f t="shared" ca="1" si="45"/>
        <v/>
      </c>
      <c r="N243" s="159" t="str">
        <f t="shared" si="36"/>
        <v/>
      </c>
      <c r="O243" s="159" t="str">
        <f t="shared" si="37"/>
        <v/>
      </c>
    </row>
    <row r="244" spans="1:15">
      <c r="A244" s="164" t="str">
        <f t="shared" ca="1" si="40"/>
        <v/>
      </c>
      <c r="B244" s="44" t="str">
        <f t="shared" ca="1" si="41"/>
        <v/>
      </c>
      <c r="C244" s="31" t="str">
        <f t="shared" ca="1" si="38"/>
        <v/>
      </c>
      <c r="D244" s="32" t="str">
        <f t="shared" ca="1" si="42"/>
        <v/>
      </c>
      <c r="E244" s="45" t="str">
        <f t="shared" ca="1" si="43"/>
        <v/>
      </c>
      <c r="F244" s="31" t="str">
        <f t="shared" ca="1" si="39"/>
        <v/>
      </c>
      <c r="G244" s="32" t="str">
        <f t="shared" ca="1" si="44"/>
        <v/>
      </c>
      <c r="H244" s="77" t="str">
        <f t="shared" ca="1" si="45"/>
        <v/>
      </c>
      <c r="N244" s="159" t="str">
        <f t="shared" si="36"/>
        <v/>
      </c>
      <c r="O244" s="159" t="str">
        <f t="shared" si="37"/>
        <v/>
      </c>
    </row>
    <row r="245" spans="1:15">
      <c r="A245" s="164" t="str">
        <f t="shared" ca="1" si="40"/>
        <v/>
      </c>
      <c r="B245" s="44" t="str">
        <f t="shared" ca="1" si="41"/>
        <v/>
      </c>
      <c r="C245" s="31" t="str">
        <f t="shared" ca="1" si="38"/>
        <v/>
      </c>
      <c r="D245" s="32" t="str">
        <f t="shared" ca="1" si="42"/>
        <v/>
      </c>
      <c r="E245" s="45" t="str">
        <f t="shared" ca="1" si="43"/>
        <v/>
      </c>
      <c r="F245" s="31" t="str">
        <f t="shared" ca="1" si="39"/>
        <v/>
      </c>
      <c r="G245" s="32" t="str">
        <f t="shared" ca="1" si="44"/>
        <v/>
      </c>
      <c r="H245" s="77" t="str">
        <f t="shared" ca="1" si="45"/>
        <v/>
      </c>
      <c r="N245" s="159" t="str">
        <f t="shared" si="36"/>
        <v/>
      </c>
      <c r="O245" s="159" t="str">
        <f t="shared" si="37"/>
        <v/>
      </c>
    </row>
    <row r="246" spans="1:15">
      <c r="A246" s="164" t="str">
        <f t="shared" ca="1" si="40"/>
        <v/>
      </c>
      <c r="B246" s="44" t="str">
        <f t="shared" ca="1" si="41"/>
        <v/>
      </c>
      <c r="C246" s="31" t="str">
        <f t="shared" ca="1" si="38"/>
        <v/>
      </c>
      <c r="D246" s="32" t="str">
        <f t="shared" ca="1" si="42"/>
        <v/>
      </c>
      <c r="E246" s="45" t="str">
        <f t="shared" ca="1" si="43"/>
        <v/>
      </c>
      <c r="F246" s="31" t="str">
        <f t="shared" ca="1" si="39"/>
        <v/>
      </c>
      <c r="G246" s="32" t="str">
        <f t="shared" ca="1" si="44"/>
        <v/>
      </c>
      <c r="H246" s="77" t="str">
        <f t="shared" ca="1" si="45"/>
        <v/>
      </c>
      <c r="N246" s="159" t="str">
        <f t="shared" si="36"/>
        <v/>
      </c>
      <c r="O246" s="159" t="str">
        <f t="shared" si="37"/>
        <v/>
      </c>
    </row>
    <row r="247" spans="1:15">
      <c r="A247" s="164" t="str">
        <f t="shared" ca="1" si="40"/>
        <v/>
      </c>
      <c r="B247" s="44" t="str">
        <f t="shared" ca="1" si="41"/>
        <v/>
      </c>
      <c r="C247" s="31" t="str">
        <f t="shared" ca="1" si="38"/>
        <v/>
      </c>
      <c r="D247" s="32" t="str">
        <f t="shared" ca="1" si="42"/>
        <v/>
      </c>
      <c r="E247" s="45" t="str">
        <f t="shared" ca="1" si="43"/>
        <v/>
      </c>
      <c r="F247" s="31" t="str">
        <f t="shared" ca="1" si="39"/>
        <v/>
      </c>
      <c r="G247" s="32" t="str">
        <f t="shared" ca="1" si="44"/>
        <v/>
      </c>
      <c r="H247" s="77" t="str">
        <f t="shared" ca="1" si="45"/>
        <v/>
      </c>
      <c r="N247" s="159" t="str">
        <f t="shared" si="36"/>
        <v/>
      </c>
      <c r="O247" s="159" t="str">
        <f t="shared" si="37"/>
        <v/>
      </c>
    </row>
    <row r="248" spans="1:15">
      <c r="A248" s="164" t="str">
        <f t="shared" ca="1" si="40"/>
        <v/>
      </c>
      <c r="B248" s="44" t="str">
        <f t="shared" ca="1" si="41"/>
        <v/>
      </c>
      <c r="C248" s="31" t="str">
        <f t="shared" ca="1" si="38"/>
        <v/>
      </c>
      <c r="D248" s="32" t="str">
        <f t="shared" ca="1" si="42"/>
        <v/>
      </c>
      <c r="E248" s="45" t="str">
        <f t="shared" ca="1" si="43"/>
        <v/>
      </c>
      <c r="F248" s="31" t="str">
        <f t="shared" ca="1" si="39"/>
        <v/>
      </c>
      <c r="G248" s="32" t="str">
        <f t="shared" ca="1" si="44"/>
        <v/>
      </c>
      <c r="H248" s="77" t="str">
        <f t="shared" ca="1" si="45"/>
        <v/>
      </c>
      <c r="N248" s="159" t="str">
        <f t="shared" si="36"/>
        <v/>
      </c>
      <c r="O248" s="159" t="str">
        <f t="shared" si="37"/>
        <v/>
      </c>
    </row>
    <row r="249" spans="1:15">
      <c r="A249" s="164" t="str">
        <f t="shared" ca="1" si="40"/>
        <v/>
      </c>
      <c r="B249" s="44" t="str">
        <f t="shared" ca="1" si="41"/>
        <v/>
      </c>
      <c r="C249" s="31" t="str">
        <f t="shared" ca="1" si="38"/>
        <v/>
      </c>
      <c r="D249" s="32" t="str">
        <f t="shared" ca="1" si="42"/>
        <v/>
      </c>
      <c r="E249" s="45" t="str">
        <f t="shared" ca="1" si="43"/>
        <v/>
      </c>
      <c r="F249" s="31" t="str">
        <f t="shared" ca="1" si="39"/>
        <v/>
      </c>
      <c r="G249" s="32" t="str">
        <f t="shared" ca="1" si="44"/>
        <v/>
      </c>
      <c r="H249" s="77" t="str">
        <f t="shared" ca="1" si="45"/>
        <v/>
      </c>
      <c r="N249" s="159" t="str">
        <f t="shared" si="36"/>
        <v/>
      </c>
      <c r="O249" s="159" t="str">
        <f t="shared" si="37"/>
        <v/>
      </c>
    </row>
    <row r="250" spans="1:15">
      <c r="A250" s="164" t="str">
        <f t="shared" ca="1" si="40"/>
        <v/>
      </c>
      <c r="B250" s="44" t="str">
        <f t="shared" ca="1" si="41"/>
        <v/>
      </c>
      <c r="C250" s="31" t="str">
        <f t="shared" ca="1" si="38"/>
        <v/>
      </c>
      <c r="D250" s="32" t="str">
        <f t="shared" ca="1" si="42"/>
        <v/>
      </c>
      <c r="E250" s="45" t="str">
        <f t="shared" ca="1" si="43"/>
        <v/>
      </c>
      <c r="F250" s="31" t="str">
        <f t="shared" ca="1" si="39"/>
        <v/>
      </c>
      <c r="G250" s="32" t="str">
        <f t="shared" ca="1" si="44"/>
        <v/>
      </c>
      <c r="H250" s="77" t="str">
        <f t="shared" ca="1" si="45"/>
        <v/>
      </c>
      <c r="N250" s="159" t="str">
        <f t="shared" si="36"/>
        <v/>
      </c>
      <c r="O250" s="159" t="str">
        <f t="shared" si="37"/>
        <v/>
      </c>
    </row>
    <row r="251" spans="1:15">
      <c r="A251" s="164" t="str">
        <f t="shared" ca="1" si="40"/>
        <v/>
      </c>
      <c r="B251" s="44" t="str">
        <f t="shared" ca="1" si="41"/>
        <v/>
      </c>
      <c r="C251" s="31" t="str">
        <f t="shared" ca="1" si="38"/>
        <v/>
      </c>
      <c r="D251" s="32" t="str">
        <f t="shared" ca="1" si="42"/>
        <v/>
      </c>
      <c r="E251" s="45" t="str">
        <f t="shared" ca="1" si="43"/>
        <v/>
      </c>
      <c r="F251" s="31" t="str">
        <f t="shared" ca="1" si="39"/>
        <v/>
      </c>
      <c r="G251" s="32" t="str">
        <f t="shared" ca="1" si="44"/>
        <v/>
      </c>
      <c r="H251" s="77" t="str">
        <f t="shared" ca="1" si="45"/>
        <v/>
      </c>
      <c r="N251" s="159" t="str">
        <f t="shared" si="36"/>
        <v/>
      </c>
      <c r="O251" s="159" t="str">
        <f t="shared" si="37"/>
        <v/>
      </c>
    </row>
    <row r="252" spans="1:15">
      <c r="A252" s="164" t="str">
        <f t="shared" ca="1" si="40"/>
        <v/>
      </c>
      <c r="B252" s="44" t="str">
        <f t="shared" ca="1" si="41"/>
        <v/>
      </c>
      <c r="C252" s="31" t="str">
        <f t="shared" ca="1" si="38"/>
        <v/>
      </c>
      <c r="D252" s="32" t="str">
        <f t="shared" ca="1" si="42"/>
        <v/>
      </c>
      <c r="E252" s="45" t="str">
        <f t="shared" ca="1" si="43"/>
        <v/>
      </c>
      <c r="F252" s="31" t="str">
        <f t="shared" ca="1" si="39"/>
        <v/>
      </c>
      <c r="G252" s="32" t="str">
        <f t="shared" ca="1" si="44"/>
        <v/>
      </c>
      <c r="H252" s="77" t="str">
        <f t="shared" ca="1" si="45"/>
        <v/>
      </c>
      <c r="N252" s="159" t="str">
        <f t="shared" si="36"/>
        <v/>
      </c>
      <c r="O252" s="159" t="str">
        <f t="shared" si="37"/>
        <v/>
      </c>
    </row>
    <row r="253" spans="1:15">
      <c r="A253" s="164" t="str">
        <f t="shared" ca="1" si="40"/>
        <v/>
      </c>
      <c r="B253" s="44" t="str">
        <f t="shared" ca="1" si="41"/>
        <v/>
      </c>
      <c r="C253" s="31" t="str">
        <f t="shared" ca="1" si="38"/>
        <v/>
      </c>
      <c r="D253" s="32" t="str">
        <f t="shared" ca="1" si="42"/>
        <v/>
      </c>
      <c r="E253" s="45" t="str">
        <f t="shared" ca="1" si="43"/>
        <v/>
      </c>
      <c r="F253" s="31" t="str">
        <f t="shared" ca="1" si="39"/>
        <v/>
      </c>
      <c r="G253" s="32" t="str">
        <f t="shared" ca="1" si="44"/>
        <v/>
      </c>
      <c r="H253" s="77" t="str">
        <f t="shared" ca="1" si="45"/>
        <v/>
      </c>
      <c r="N253" s="159" t="str">
        <f t="shared" si="36"/>
        <v/>
      </c>
      <c r="O253" s="159" t="str">
        <f t="shared" si="37"/>
        <v/>
      </c>
    </row>
    <row r="254" spans="1:15">
      <c r="A254" s="164" t="str">
        <f t="shared" ca="1" si="40"/>
        <v/>
      </c>
      <c r="B254" s="44" t="str">
        <f t="shared" ca="1" si="41"/>
        <v/>
      </c>
      <c r="C254" s="31" t="str">
        <f t="shared" ca="1" si="38"/>
        <v/>
      </c>
      <c r="D254" s="32" t="str">
        <f t="shared" ca="1" si="42"/>
        <v/>
      </c>
      <c r="E254" s="45" t="str">
        <f t="shared" ca="1" si="43"/>
        <v/>
      </c>
      <c r="F254" s="31" t="str">
        <f t="shared" ca="1" si="39"/>
        <v/>
      </c>
      <c r="G254" s="32" t="str">
        <f t="shared" ca="1" si="44"/>
        <v/>
      </c>
      <c r="H254" s="77" t="str">
        <f t="shared" ca="1" si="45"/>
        <v/>
      </c>
      <c r="N254" s="159" t="str">
        <f t="shared" si="36"/>
        <v/>
      </c>
      <c r="O254" s="159" t="str">
        <f t="shared" si="37"/>
        <v/>
      </c>
    </row>
    <row r="255" spans="1:15">
      <c r="A255" s="164" t="str">
        <f t="shared" ca="1" si="40"/>
        <v/>
      </c>
      <c r="B255" s="44" t="str">
        <f t="shared" ca="1" si="41"/>
        <v/>
      </c>
      <c r="C255" s="31" t="str">
        <f t="shared" ca="1" si="38"/>
        <v/>
      </c>
      <c r="D255" s="32" t="str">
        <f t="shared" ca="1" si="42"/>
        <v/>
      </c>
      <c r="E255" s="45" t="str">
        <f t="shared" ca="1" si="43"/>
        <v/>
      </c>
      <c r="F255" s="31" t="str">
        <f t="shared" ca="1" si="39"/>
        <v/>
      </c>
      <c r="G255" s="32" t="str">
        <f t="shared" ca="1" si="44"/>
        <v/>
      </c>
      <c r="H255" s="77" t="str">
        <f t="shared" ca="1" si="45"/>
        <v/>
      </c>
      <c r="N255" s="159" t="str">
        <f t="shared" si="36"/>
        <v/>
      </c>
      <c r="O255" s="159" t="str">
        <f t="shared" si="37"/>
        <v/>
      </c>
    </row>
    <row r="256" spans="1:15">
      <c r="A256" s="164" t="str">
        <f t="shared" ca="1" si="40"/>
        <v/>
      </c>
      <c r="B256" s="44" t="str">
        <f t="shared" ca="1" si="41"/>
        <v/>
      </c>
      <c r="C256" s="31" t="str">
        <f t="shared" ca="1" si="38"/>
        <v/>
      </c>
      <c r="D256" s="32" t="str">
        <f t="shared" ca="1" si="42"/>
        <v/>
      </c>
      <c r="E256" s="45" t="str">
        <f t="shared" ca="1" si="43"/>
        <v/>
      </c>
      <c r="F256" s="31" t="str">
        <f t="shared" ca="1" si="39"/>
        <v/>
      </c>
      <c r="G256" s="32" t="str">
        <f t="shared" ca="1" si="44"/>
        <v/>
      </c>
      <c r="H256" s="77" t="str">
        <f t="shared" ca="1" si="45"/>
        <v/>
      </c>
      <c r="N256" s="159" t="str">
        <f t="shared" si="36"/>
        <v/>
      </c>
      <c r="O256" s="159" t="str">
        <f t="shared" si="37"/>
        <v/>
      </c>
    </row>
    <row r="257" spans="1:15">
      <c r="A257" s="164" t="str">
        <f t="shared" ca="1" si="40"/>
        <v/>
      </c>
      <c r="B257" s="44" t="str">
        <f t="shared" ca="1" si="41"/>
        <v/>
      </c>
      <c r="C257" s="31" t="str">
        <f t="shared" ca="1" si="38"/>
        <v/>
      </c>
      <c r="D257" s="32" t="str">
        <f t="shared" ca="1" si="42"/>
        <v/>
      </c>
      <c r="E257" s="45" t="str">
        <f t="shared" ca="1" si="43"/>
        <v/>
      </c>
      <c r="F257" s="31" t="str">
        <f t="shared" ca="1" si="39"/>
        <v/>
      </c>
      <c r="G257" s="32" t="str">
        <f t="shared" ca="1" si="44"/>
        <v/>
      </c>
      <c r="H257" s="77" t="str">
        <f t="shared" ca="1" si="45"/>
        <v/>
      </c>
      <c r="N257" s="159" t="str">
        <f t="shared" si="36"/>
        <v/>
      </c>
      <c r="O257" s="159" t="str">
        <f t="shared" si="37"/>
        <v/>
      </c>
    </row>
    <row r="258" spans="1:15">
      <c r="A258" s="164" t="str">
        <f t="shared" ca="1" si="40"/>
        <v/>
      </c>
      <c r="B258" s="44" t="str">
        <f t="shared" ca="1" si="41"/>
        <v/>
      </c>
      <c r="C258" s="31" t="str">
        <f t="shared" ca="1" si="38"/>
        <v/>
      </c>
      <c r="D258" s="32" t="str">
        <f t="shared" ca="1" si="42"/>
        <v/>
      </c>
      <c r="E258" s="45" t="str">
        <f t="shared" ca="1" si="43"/>
        <v/>
      </c>
      <c r="F258" s="31" t="str">
        <f t="shared" ca="1" si="39"/>
        <v/>
      </c>
      <c r="G258" s="32" t="str">
        <f t="shared" ca="1" si="44"/>
        <v/>
      </c>
      <c r="H258" s="77" t="str">
        <f t="shared" ca="1" si="45"/>
        <v/>
      </c>
      <c r="N258" s="159" t="str">
        <f t="shared" si="36"/>
        <v/>
      </c>
      <c r="O258" s="159" t="str">
        <f t="shared" si="37"/>
        <v/>
      </c>
    </row>
    <row r="259" spans="1:15">
      <c r="A259" s="164" t="str">
        <f t="shared" ca="1" si="40"/>
        <v/>
      </c>
      <c r="B259" s="44" t="str">
        <f t="shared" ca="1" si="41"/>
        <v/>
      </c>
      <c r="C259" s="31" t="str">
        <f t="shared" ca="1" si="38"/>
        <v/>
      </c>
      <c r="D259" s="32" t="str">
        <f t="shared" ca="1" si="42"/>
        <v/>
      </c>
      <c r="E259" s="45" t="str">
        <f t="shared" ca="1" si="43"/>
        <v/>
      </c>
      <c r="F259" s="31" t="str">
        <f t="shared" ca="1" si="39"/>
        <v/>
      </c>
      <c r="G259" s="32" t="str">
        <f t="shared" ca="1" si="44"/>
        <v/>
      </c>
      <c r="H259" s="77" t="str">
        <f t="shared" ca="1" si="45"/>
        <v/>
      </c>
      <c r="N259" s="159" t="str">
        <f t="shared" ref="N259:N322" si="46">IF(COUNTIF(L:L,J260),J260,"")</f>
        <v/>
      </c>
      <c r="O259" s="159" t="str">
        <f t="shared" ref="O259:O322" si="47">IF(N259&gt;$A$14,N259,"")</f>
        <v/>
      </c>
    </row>
    <row r="260" spans="1:15">
      <c r="A260" s="164" t="str">
        <f t="shared" ca="1" si="40"/>
        <v/>
      </c>
      <c r="B260" s="44" t="str">
        <f t="shared" ca="1" si="41"/>
        <v/>
      </c>
      <c r="C260" s="31" t="str">
        <f t="shared" ca="1" si="38"/>
        <v/>
      </c>
      <c r="D260" s="32" t="str">
        <f t="shared" ca="1" si="42"/>
        <v/>
      </c>
      <c r="E260" s="45" t="str">
        <f t="shared" ca="1" si="43"/>
        <v/>
      </c>
      <c r="F260" s="31" t="str">
        <f t="shared" ca="1" si="39"/>
        <v/>
      </c>
      <c r="G260" s="32" t="str">
        <f t="shared" ca="1" si="44"/>
        <v/>
      </c>
      <c r="H260" s="77" t="str">
        <f t="shared" ca="1" si="45"/>
        <v/>
      </c>
      <c r="N260" s="159" t="str">
        <f t="shared" si="46"/>
        <v/>
      </c>
      <c r="O260" s="159" t="str">
        <f t="shared" si="47"/>
        <v/>
      </c>
    </row>
    <row r="261" spans="1:15">
      <c r="A261" s="164" t="str">
        <f t="shared" ca="1" si="40"/>
        <v/>
      </c>
      <c r="B261" s="44" t="str">
        <f t="shared" ca="1" si="41"/>
        <v/>
      </c>
      <c r="C261" s="31" t="str">
        <f t="shared" ca="1" si="38"/>
        <v/>
      </c>
      <c r="D261" s="32" t="str">
        <f t="shared" ca="1" si="42"/>
        <v/>
      </c>
      <c r="E261" s="45" t="str">
        <f t="shared" ca="1" si="43"/>
        <v/>
      </c>
      <c r="F261" s="31" t="str">
        <f t="shared" ca="1" si="39"/>
        <v/>
      </c>
      <c r="G261" s="32" t="str">
        <f t="shared" ca="1" si="44"/>
        <v/>
      </c>
      <c r="H261" s="77" t="str">
        <f t="shared" ca="1" si="45"/>
        <v/>
      </c>
      <c r="N261" s="159" t="str">
        <f t="shared" si="46"/>
        <v/>
      </c>
      <c r="O261" s="159" t="str">
        <f t="shared" si="47"/>
        <v/>
      </c>
    </row>
    <row r="262" spans="1:15">
      <c r="A262" s="164" t="str">
        <f t="shared" ca="1" si="40"/>
        <v/>
      </c>
      <c r="B262" s="44" t="str">
        <f t="shared" ca="1" si="41"/>
        <v/>
      </c>
      <c r="C262" s="31" t="str">
        <f t="shared" ca="1" si="38"/>
        <v/>
      </c>
      <c r="D262" s="32" t="str">
        <f t="shared" ca="1" si="42"/>
        <v/>
      </c>
      <c r="E262" s="45" t="str">
        <f t="shared" ca="1" si="43"/>
        <v/>
      </c>
      <c r="F262" s="31" t="str">
        <f t="shared" ca="1" si="39"/>
        <v/>
      </c>
      <c r="G262" s="32" t="str">
        <f t="shared" ca="1" si="44"/>
        <v/>
      </c>
      <c r="H262" s="77" t="str">
        <f t="shared" ca="1" si="45"/>
        <v/>
      </c>
      <c r="N262" s="159" t="str">
        <f t="shared" si="46"/>
        <v/>
      </c>
      <c r="O262" s="159" t="str">
        <f t="shared" si="47"/>
        <v/>
      </c>
    </row>
    <row r="263" spans="1:15">
      <c r="A263" s="164" t="str">
        <f t="shared" ca="1" si="40"/>
        <v/>
      </c>
      <c r="B263" s="44" t="str">
        <f t="shared" ca="1" si="41"/>
        <v/>
      </c>
      <c r="C263" s="31" t="str">
        <f t="shared" ca="1" si="38"/>
        <v/>
      </c>
      <c r="D263" s="32" t="str">
        <f t="shared" ca="1" si="42"/>
        <v/>
      </c>
      <c r="E263" s="45" t="str">
        <f t="shared" ca="1" si="43"/>
        <v/>
      </c>
      <c r="F263" s="31" t="str">
        <f t="shared" ca="1" si="39"/>
        <v/>
      </c>
      <c r="G263" s="32" t="str">
        <f t="shared" ca="1" si="44"/>
        <v/>
      </c>
      <c r="H263" s="77" t="str">
        <f t="shared" ca="1" si="45"/>
        <v/>
      </c>
      <c r="N263" s="159" t="str">
        <f t="shared" si="46"/>
        <v/>
      </c>
      <c r="O263" s="159" t="str">
        <f t="shared" si="47"/>
        <v/>
      </c>
    </row>
    <row r="264" spans="1:15">
      <c r="A264" s="164" t="str">
        <f t="shared" ca="1" si="40"/>
        <v/>
      </c>
      <c r="B264" s="44" t="str">
        <f t="shared" ca="1" si="41"/>
        <v/>
      </c>
      <c r="C264" s="31" t="str">
        <f t="shared" ca="1" si="38"/>
        <v/>
      </c>
      <c r="D264" s="32" t="str">
        <f t="shared" ca="1" si="42"/>
        <v/>
      </c>
      <c r="E264" s="45" t="str">
        <f t="shared" ca="1" si="43"/>
        <v/>
      </c>
      <c r="F264" s="31" t="str">
        <f t="shared" ca="1" si="39"/>
        <v/>
      </c>
      <c r="G264" s="32" t="str">
        <f t="shared" ca="1" si="44"/>
        <v/>
      </c>
      <c r="H264" s="77" t="str">
        <f t="shared" ca="1" si="45"/>
        <v/>
      </c>
      <c r="N264" s="159" t="str">
        <f t="shared" si="46"/>
        <v/>
      </c>
      <c r="O264" s="159" t="str">
        <f t="shared" si="47"/>
        <v/>
      </c>
    </row>
    <row r="265" spans="1:15">
      <c r="A265" s="164" t="str">
        <f t="shared" ca="1" si="40"/>
        <v/>
      </c>
      <c r="B265" s="44" t="str">
        <f t="shared" ca="1" si="41"/>
        <v/>
      </c>
      <c r="C265" s="31" t="str">
        <f t="shared" ca="1" si="38"/>
        <v/>
      </c>
      <c r="D265" s="32" t="str">
        <f t="shared" ca="1" si="42"/>
        <v/>
      </c>
      <c r="E265" s="45" t="str">
        <f t="shared" ca="1" si="43"/>
        <v/>
      </c>
      <c r="F265" s="31" t="str">
        <f t="shared" ca="1" si="39"/>
        <v/>
      </c>
      <c r="G265" s="32" t="str">
        <f t="shared" ca="1" si="44"/>
        <v/>
      </c>
      <c r="H265" s="77" t="str">
        <f t="shared" ca="1" si="45"/>
        <v/>
      </c>
      <c r="N265" s="159" t="str">
        <f t="shared" si="46"/>
        <v/>
      </c>
      <c r="O265" s="159" t="str">
        <f t="shared" si="47"/>
        <v/>
      </c>
    </row>
    <row r="266" spans="1:15">
      <c r="A266" s="164" t="str">
        <f t="shared" ca="1" si="40"/>
        <v/>
      </c>
      <c r="B266" s="44" t="str">
        <f t="shared" ca="1" si="41"/>
        <v/>
      </c>
      <c r="C266" s="31" t="str">
        <f t="shared" ca="1" si="38"/>
        <v/>
      </c>
      <c r="D266" s="32" t="str">
        <f t="shared" ca="1" si="42"/>
        <v/>
      </c>
      <c r="E266" s="45" t="str">
        <f t="shared" ca="1" si="43"/>
        <v/>
      </c>
      <c r="F266" s="31" t="str">
        <f t="shared" ca="1" si="39"/>
        <v/>
      </c>
      <c r="G266" s="32" t="str">
        <f t="shared" ca="1" si="44"/>
        <v/>
      </c>
      <c r="H266" s="77" t="str">
        <f t="shared" ca="1" si="45"/>
        <v/>
      </c>
      <c r="N266" s="159" t="str">
        <f t="shared" si="46"/>
        <v/>
      </c>
      <c r="O266" s="159" t="str">
        <f t="shared" si="47"/>
        <v/>
      </c>
    </row>
    <row r="267" spans="1:15">
      <c r="A267" s="164" t="str">
        <f t="shared" ca="1" si="40"/>
        <v/>
      </c>
      <c r="B267" s="44" t="str">
        <f t="shared" ca="1" si="41"/>
        <v/>
      </c>
      <c r="C267" s="31" t="str">
        <f t="shared" ca="1" si="38"/>
        <v/>
      </c>
      <c r="D267" s="32" t="str">
        <f t="shared" ca="1" si="42"/>
        <v/>
      </c>
      <c r="E267" s="45" t="str">
        <f t="shared" ca="1" si="43"/>
        <v/>
      </c>
      <c r="F267" s="31" t="str">
        <f t="shared" ca="1" si="39"/>
        <v/>
      </c>
      <c r="G267" s="32" t="str">
        <f t="shared" ca="1" si="44"/>
        <v/>
      </c>
      <c r="H267" s="77" t="str">
        <f t="shared" ca="1" si="45"/>
        <v/>
      </c>
      <c r="N267" s="159" t="str">
        <f t="shared" si="46"/>
        <v/>
      </c>
      <c r="O267" s="159" t="str">
        <f t="shared" si="47"/>
        <v/>
      </c>
    </row>
    <row r="268" spans="1:15">
      <c r="A268" s="164" t="str">
        <f t="shared" ca="1" si="40"/>
        <v/>
      </c>
      <c r="B268" s="44" t="str">
        <f t="shared" ca="1" si="41"/>
        <v/>
      </c>
      <c r="C268" s="31" t="str">
        <f t="shared" ca="1" si="38"/>
        <v/>
      </c>
      <c r="D268" s="32" t="str">
        <f t="shared" ca="1" si="42"/>
        <v/>
      </c>
      <c r="E268" s="45" t="str">
        <f t="shared" ca="1" si="43"/>
        <v/>
      </c>
      <c r="F268" s="31" t="str">
        <f t="shared" ca="1" si="39"/>
        <v/>
      </c>
      <c r="G268" s="32" t="str">
        <f t="shared" ca="1" si="44"/>
        <v/>
      </c>
      <c r="H268" s="77" t="str">
        <f t="shared" ca="1" si="45"/>
        <v/>
      </c>
      <c r="N268" s="159" t="str">
        <f t="shared" si="46"/>
        <v/>
      </c>
      <c r="O268" s="159" t="str">
        <f t="shared" si="47"/>
        <v/>
      </c>
    </row>
    <row r="269" spans="1:15">
      <c r="A269" s="164" t="str">
        <f t="shared" ca="1" si="40"/>
        <v/>
      </c>
      <c r="B269" s="44" t="str">
        <f t="shared" ca="1" si="41"/>
        <v/>
      </c>
      <c r="C269" s="31" t="str">
        <f t="shared" ca="1" si="38"/>
        <v/>
      </c>
      <c r="D269" s="32" t="str">
        <f t="shared" ca="1" si="42"/>
        <v/>
      </c>
      <c r="E269" s="45" t="str">
        <f t="shared" ca="1" si="43"/>
        <v/>
      </c>
      <c r="F269" s="31" t="str">
        <f t="shared" ca="1" si="39"/>
        <v/>
      </c>
      <c r="G269" s="32" t="str">
        <f t="shared" ca="1" si="44"/>
        <v/>
      </c>
      <c r="H269" s="77" t="str">
        <f t="shared" ca="1" si="45"/>
        <v/>
      </c>
      <c r="N269" s="159" t="str">
        <f t="shared" si="46"/>
        <v/>
      </c>
      <c r="O269" s="159" t="str">
        <f t="shared" si="47"/>
        <v/>
      </c>
    </row>
    <row r="270" spans="1:15">
      <c r="A270" s="164" t="str">
        <f t="shared" ca="1" si="40"/>
        <v/>
      </c>
      <c r="B270" s="44" t="str">
        <f t="shared" ca="1" si="41"/>
        <v/>
      </c>
      <c r="C270" s="31" t="str">
        <f t="shared" ca="1" si="38"/>
        <v/>
      </c>
      <c r="D270" s="32" t="str">
        <f t="shared" ca="1" si="42"/>
        <v/>
      </c>
      <c r="E270" s="45" t="str">
        <f t="shared" ca="1" si="43"/>
        <v/>
      </c>
      <c r="F270" s="31" t="str">
        <f t="shared" ca="1" si="39"/>
        <v/>
      </c>
      <c r="G270" s="32" t="str">
        <f t="shared" ca="1" si="44"/>
        <v/>
      </c>
      <c r="H270" s="77" t="str">
        <f t="shared" ca="1" si="45"/>
        <v/>
      </c>
      <c r="N270" s="159" t="str">
        <f t="shared" si="46"/>
        <v/>
      </c>
      <c r="O270" s="159" t="str">
        <f t="shared" si="47"/>
        <v/>
      </c>
    </row>
    <row r="271" spans="1:15">
      <c r="A271" s="164" t="str">
        <f t="shared" ca="1" si="40"/>
        <v/>
      </c>
      <c r="B271" s="44" t="str">
        <f t="shared" ca="1" si="41"/>
        <v/>
      </c>
      <c r="C271" s="31" t="str">
        <f t="shared" ca="1" si="38"/>
        <v/>
      </c>
      <c r="D271" s="32" t="str">
        <f t="shared" ca="1" si="42"/>
        <v/>
      </c>
      <c r="E271" s="45" t="str">
        <f t="shared" ca="1" si="43"/>
        <v/>
      </c>
      <c r="F271" s="31" t="str">
        <f t="shared" ca="1" si="39"/>
        <v/>
      </c>
      <c r="G271" s="32" t="str">
        <f t="shared" ca="1" si="44"/>
        <v/>
      </c>
      <c r="H271" s="77" t="str">
        <f t="shared" ca="1" si="45"/>
        <v/>
      </c>
      <c r="N271" s="159" t="str">
        <f t="shared" si="46"/>
        <v/>
      </c>
      <c r="O271" s="159" t="str">
        <f t="shared" si="47"/>
        <v/>
      </c>
    </row>
    <row r="272" spans="1:15">
      <c r="A272" s="164" t="str">
        <f t="shared" ca="1" si="40"/>
        <v/>
      </c>
      <c r="B272" s="44" t="str">
        <f t="shared" ca="1" si="41"/>
        <v/>
      </c>
      <c r="C272" s="31" t="str">
        <f t="shared" ref="C272:C335" ca="1" si="48">IF(ISERROR(B272-2),"",-1*(B272-$B$14)*10^-4*$B$8*$B$5)</f>
        <v/>
      </c>
      <c r="D272" s="32" t="str">
        <f t="shared" ca="1" si="42"/>
        <v/>
      </c>
      <c r="E272" s="45" t="str">
        <f t="shared" ca="1" si="43"/>
        <v/>
      </c>
      <c r="F272" s="31" t="str">
        <f t="shared" ref="F272:F335" ca="1" si="49">IF(ISERROR(E272-2),"",-1*(E272-$E$14)*10^-4*$C$8*$C$5)</f>
        <v/>
      </c>
      <c r="G272" s="32" t="str">
        <f t="shared" ca="1" si="44"/>
        <v/>
      </c>
      <c r="H272" s="77" t="str">
        <f t="shared" ca="1" si="45"/>
        <v/>
      </c>
      <c r="N272" s="159" t="str">
        <f t="shared" si="46"/>
        <v/>
      </c>
      <c r="O272" s="159" t="str">
        <f t="shared" si="47"/>
        <v/>
      </c>
    </row>
    <row r="273" spans="1:15">
      <c r="A273" s="164" t="str">
        <f t="shared" ca="1" si="40"/>
        <v/>
      </c>
      <c r="B273" s="44" t="str">
        <f t="shared" ca="1" si="41"/>
        <v/>
      </c>
      <c r="C273" s="31" t="str">
        <f t="shared" ca="1" si="48"/>
        <v/>
      </c>
      <c r="D273" s="32" t="str">
        <f t="shared" ca="1" si="42"/>
        <v/>
      </c>
      <c r="E273" s="45" t="str">
        <f t="shared" ca="1" si="43"/>
        <v/>
      </c>
      <c r="F273" s="31" t="str">
        <f t="shared" ca="1" si="49"/>
        <v/>
      </c>
      <c r="G273" s="32" t="str">
        <f t="shared" ca="1" si="44"/>
        <v/>
      </c>
      <c r="H273" s="77" t="str">
        <f t="shared" ca="1" si="45"/>
        <v/>
      </c>
      <c r="N273" s="159" t="str">
        <f t="shared" si="46"/>
        <v/>
      </c>
      <c r="O273" s="159" t="str">
        <f t="shared" si="47"/>
        <v/>
      </c>
    </row>
    <row r="274" spans="1:15">
      <c r="A274" s="164" t="str">
        <f t="shared" ca="1" si="40"/>
        <v/>
      </c>
      <c r="B274" s="44" t="str">
        <f t="shared" ca="1" si="41"/>
        <v/>
      </c>
      <c r="C274" s="31" t="str">
        <f t="shared" ca="1" si="48"/>
        <v/>
      </c>
      <c r="D274" s="32" t="str">
        <f t="shared" ca="1" si="42"/>
        <v/>
      </c>
      <c r="E274" s="45" t="str">
        <f t="shared" ca="1" si="43"/>
        <v/>
      </c>
      <c r="F274" s="31" t="str">
        <f t="shared" ca="1" si="49"/>
        <v/>
      </c>
      <c r="G274" s="32" t="str">
        <f t="shared" ca="1" si="44"/>
        <v/>
      </c>
      <c r="H274" s="77" t="str">
        <f t="shared" ca="1" si="45"/>
        <v/>
      </c>
      <c r="N274" s="159" t="str">
        <f t="shared" si="46"/>
        <v/>
      </c>
      <c r="O274" s="159" t="str">
        <f t="shared" si="47"/>
        <v/>
      </c>
    </row>
    <row r="275" spans="1:15">
      <c r="A275" s="164" t="str">
        <f t="shared" ref="A275:A338" ca="1" si="50">IF(AND(ISBLANK(P264), A274 = $P$1),NOW(),IF(ISBLANK(P264),"",P264))</f>
        <v/>
      </c>
      <c r="B275" s="44" t="str">
        <f t="shared" ref="B275:B338" ca="1" si="51">IF(COUNTIF(J:J,A275)=1,VLOOKUP(A275,J:K,2), IF(COUNTIF(J:J,A275)=0,$B$10,""))</f>
        <v/>
      </c>
      <c r="C275" s="31" t="str">
        <f t="shared" ca="1" si="48"/>
        <v/>
      </c>
      <c r="D275" s="32" t="str">
        <f t="shared" ref="D275:D338" ca="1" si="52">IF(ISERROR(B275-2),"",$B$6*ROUNDUP(A275-$A$14,0)/360*$B$5)</f>
        <v/>
      </c>
      <c r="E275" s="45" t="str">
        <f t="shared" ref="E275:E338" ca="1" si="53">IF(COUNTIF(J:J,A275)=1,VLOOKUP(A275,L:M,2), IF(COUNTIF(J:J,A275)=0,$C$10,""))</f>
        <v/>
      </c>
      <c r="F275" s="31" t="str">
        <f t="shared" ca="1" si="49"/>
        <v/>
      </c>
      <c r="G275" s="32" t="str">
        <f t="shared" ref="G275:G338" ca="1" si="54">IF(ISERROR(E275-2),"",$C$6*(A275-$A$14)/360*$C$5)</f>
        <v/>
      </c>
      <c r="H275" s="77" t="str">
        <f t="shared" ref="H275:H338" ca="1" si="55">IF(ISERROR(E275-2),"",C275+D275-F275-G275)</f>
        <v/>
      </c>
      <c r="N275" s="159" t="str">
        <f t="shared" si="46"/>
        <v/>
      </c>
      <c r="O275" s="159" t="str">
        <f t="shared" si="47"/>
        <v/>
      </c>
    </row>
    <row r="276" spans="1:15">
      <c r="A276" s="164" t="str">
        <f t="shared" ca="1" si="50"/>
        <v/>
      </c>
      <c r="B276" s="44" t="str">
        <f t="shared" ca="1" si="51"/>
        <v/>
      </c>
      <c r="C276" s="31" t="str">
        <f t="shared" ca="1" si="48"/>
        <v/>
      </c>
      <c r="D276" s="32" t="str">
        <f t="shared" ca="1" si="52"/>
        <v/>
      </c>
      <c r="E276" s="45" t="str">
        <f t="shared" ca="1" si="53"/>
        <v/>
      </c>
      <c r="F276" s="31" t="str">
        <f t="shared" ca="1" si="49"/>
        <v/>
      </c>
      <c r="G276" s="32" t="str">
        <f t="shared" ca="1" si="54"/>
        <v/>
      </c>
      <c r="H276" s="77" t="str">
        <f t="shared" ca="1" si="55"/>
        <v/>
      </c>
      <c r="N276" s="159" t="str">
        <f t="shared" si="46"/>
        <v/>
      </c>
      <c r="O276" s="159" t="str">
        <f t="shared" si="47"/>
        <v/>
      </c>
    </row>
    <row r="277" spans="1:15">
      <c r="A277" s="164" t="str">
        <f t="shared" ca="1" si="50"/>
        <v/>
      </c>
      <c r="B277" s="44" t="str">
        <f t="shared" ca="1" si="51"/>
        <v/>
      </c>
      <c r="C277" s="31" t="str">
        <f t="shared" ca="1" si="48"/>
        <v/>
      </c>
      <c r="D277" s="32" t="str">
        <f t="shared" ca="1" si="52"/>
        <v/>
      </c>
      <c r="E277" s="45" t="str">
        <f t="shared" ca="1" si="53"/>
        <v/>
      </c>
      <c r="F277" s="31" t="str">
        <f t="shared" ca="1" si="49"/>
        <v/>
      </c>
      <c r="G277" s="32" t="str">
        <f t="shared" ca="1" si="54"/>
        <v/>
      </c>
      <c r="H277" s="77" t="str">
        <f t="shared" ca="1" si="55"/>
        <v/>
      </c>
      <c r="N277" s="159" t="str">
        <f t="shared" si="46"/>
        <v/>
      </c>
      <c r="O277" s="159" t="str">
        <f t="shared" si="47"/>
        <v/>
      </c>
    </row>
    <row r="278" spans="1:15">
      <c r="A278" s="164" t="str">
        <f t="shared" ca="1" si="50"/>
        <v/>
      </c>
      <c r="B278" s="44" t="str">
        <f t="shared" ca="1" si="51"/>
        <v/>
      </c>
      <c r="C278" s="31" t="str">
        <f t="shared" ca="1" si="48"/>
        <v/>
      </c>
      <c r="D278" s="32" t="str">
        <f t="shared" ca="1" si="52"/>
        <v/>
      </c>
      <c r="E278" s="45" t="str">
        <f t="shared" ca="1" si="53"/>
        <v/>
      </c>
      <c r="F278" s="31" t="str">
        <f t="shared" ca="1" si="49"/>
        <v/>
      </c>
      <c r="G278" s="32" t="str">
        <f t="shared" ca="1" si="54"/>
        <v/>
      </c>
      <c r="H278" s="77" t="str">
        <f t="shared" ca="1" si="55"/>
        <v/>
      </c>
      <c r="N278" s="159" t="str">
        <f t="shared" si="46"/>
        <v/>
      </c>
      <c r="O278" s="159" t="str">
        <f t="shared" si="47"/>
        <v/>
      </c>
    </row>
    <row r="279" spans="1:15">
      <c r="A279" s="164" t="str">
        <f t="shared" ca="1" si="50"/>
        <v/>
      </c>
      <c r="B279" s="44" t="str">
        <f t="shared" ca="1" si="51"/>
        <v/>
      </c>
      <c r="C279" s="31" t="str">
        <f t="shared" ca="1" si="48"/>
        <v/>
      </c>
      <c r="D279" s="32" t="str">
        <f t="shared" ca="1" si="52"/>
        <v/>
      </c>
      <c r="E279" s="45" t="str">
        <f t="shared" ca="1" si="53"/>
        <v/>
      </c>
      <c r="F279" s="31" t="str">
        <f t="shared" ca="1" si="49"/>
        <v/>
      </c>
      <c r="G279" s="32" t="str">
        <f t="shared" ca="1" si="54"/>
        <v/>
      </c>
      <c r="H279" s="77" t="str">
        <f t="shared" ca="1" si="55"/>
        <v/>
      </c>
      <c r="N279" s="159" t="str">
        <f t="shared" si="46"/>
        <v/>
      </c>
      <c r="O279" s="159" t="str">
        <f t="shared" si="47"/>
        <v/>
      </c>
    </row>
    <row r="280" spans="1:15">
      <c r="A280" s="164" t="str">
        <f t="shared" ca="1" si="50"/>
        <v/>
      </c>
      <c r="B280" s="44" t="str">
        <f t="shared" ca="1" si="51"/>
        <v/>
      </c>
      <c r="C280" s="31" t="str">
        <f t="shared" ca="1" si="48"/>
        <v/>
      </c>
      <c r="D280" s="32" t="str">
        <f t="shared" ca="1" si="52"/>
        <v/>
      </c>
      <c r="E280" s="45" t="str">
        <f t="shared" ca="1" si="53"/>
        <v/>
      </c>
      <c r="F280" s="31" t="str">
        <f t="shared" ca="1" si="49"/>
        <v/>
      </c>
      <c r="G280" s="32" t="str">
        <f t="shared" ca="1" si="54"/>
        <v/>
      </c>
      <c r="H280" s="77" t="str">
        <f t="shared" ca="1" si="55"/>
        <v/>
      </c>
      <c r="N280" s="159" t="str">
        <f t="shared" si="46"/>
        <v/>
      </c>
      <c r="O280" s="159" t="str">
        <f t="shared" si="47"/>
        <v/>
      </c>
    </row>
    <row r="281" spans="1:15">
      <c r="A281" s="164" t="str">
        <f t="shared" ca="1" si="50"/>
        <v/>
      </c>
      <c r="B281" s="44" t="str">
        <f t="shared" ca="1" si="51"/>
        <v/>
      </c>
      <c r="C281" s="31" t="str">
        <f t="shared" ca="1" si="48"/>
        <v/>
      </c>
      <c r="D281" s="32" t="str">
        <f t="shared" ca="1" si="52"/>
        <v/>
      </c>
      <c r="E281" s="45" t="str">
        <f t="shared" ca="1" si="53"/>
        <v/>
      </c>
      <c r="F281" s="31" t="str">
        <f t="shared" ca="1" si="49"/>
        <v/>
      </c>
      <c r="G281" s="32" t="str">
        <f t="shared" ca="1" si="54"/>
        <v/>
      </c>
      <c r="H281" s="77" t="str">
        <f t="shared" ca="1" si="55"/>
        <v/>
      </c>
      <c r="N281" s="159" t="str">
        <f t="shared" si="46"/>
        <v/>
      </c>
      <c r="O281" s="159" t="str">
        <f t="shared" si="47"/>
        <v/>
      </c>
    </row>
    <row r="282" spans="1:15">
      <c r="A282" s="164" t="str">
        <f t="shared" ca="1" si="50"/>
        <v/>
      </c>
      <c r="B282" s="44" t="str">
        <f t="shared" ca="1" si="51"/>
        <v/>
      </c>
      <c r="C282" s="31" t="str">
        <f t="shared" ca="1" si="48"/>
        <v/>
      </c>
      <c r="D282" s="32" t="str">
        <f t="shared" ca="1" si="52"/>
        <v/>
      </c>
      <c r="E282" s="45" t="str">
        <f t="shared" ca="1" si="53"/>
        <v/>
      </c>
      <c r="F282" s="31" t="str">
        <f t="shared" ca="1" si="49"/>
        <v/>
      </c>
      <c r="G282" s="32" t="str">
        <f t="shared" ca="1" si="54"/>
        <v/>
      </c>
      <c r="H282" s="77" t="str">
        <f t="shared" ca="1" si="55"/>
        <v/>
      </c>
      <c r="N282" s="159" t="str">
        <f t="shared" si="46"/>
        <v/>
      </c>
      <c r="O282" s="159" t="str">
        <f t="shared" si="47"/>
        <v/>
      </c>
    </row>
    <row r="283" spans="1:15">
      <c r="A283" s="164" t="str">
        <f t="shared" ca="1" si="50"/>
        <v/>
      </c>
      <c r="B283" s="44" t="str">
        <f t="shared" ca="1" si="51"/>
        <v/>
      </c>
      <c r="C283" s="31" t="str">
        <f t="shared" ca="1" si="48"/>
        <v/>
      </c>
      <c r="D283" s="32" t="str">
        <f t="shared" ca="1" si="52"/>
        <v/>
      </c>
      <c r="E283" s="45" t="str">
        <f t="shared" ca="1" si="53"/>
        <v/>
      </c>
      <c r="F283" s="31" t="str">
        <f t="shared" ca="1" si="49"/>
        <v/>
      </c>
      <c r="G283" s="32" t="str">
        <f t="shared" ca="1" si="54"/>
        <v/>
      </c>
      <c r="H283" s="77" t="str">
        <f t="shared" ca="1" si="55"/>
        <v/>
      </c>
      <c r="N283" s="159" t="str">
        <f t="shared" si="46"/>
        <v/>
      </c>
      <c r="O283" s="159" t="str">
        <f t="shared" si="47"/>
        <v/>
      </c>
    </row>
    <row r="284" spans="1:15">
      <c r="A284" s="164" t="str">
        <f t="shared" ca="1" si="50"/>
        <v/>
      </c>
      <c r="B284" s="44" t="str">
        <f t="shared" ca="1" si="51"/>
        <v/>
      </c>
      <c r="C284" s="31" t="str">
        <f t="shared" ca="1" si="48"/>
        <v/>
      </c>
      <c r="D284" s="32" t="str">
        <f t="shared" ca="1" si="52"/>
        <v/>
      </c>
      <c r="E284" s="45" t="str">
        <f t="shared" ca="1" si="53"/>
        <v/>
      </c>
      <c r="F284" s="31" t="str">
        <f t="shared" ca="1" si="49"/>
        <v/>
      </c>
      <c r="G284" s="32" t="str">
        <f t="shared" ca="1" si="54"/>
        <v/>
      </c>
      <c r="H284" s="77" t="str">
        <f t="shared" ca="1" si="55"/>
        <v/>
      </c>
      <c r="N284" s="159" t="str">
        <f t="shared" si="46"/>
        <v/>
      </c>
      <c r="O284" s="159" t="str">
        <f t="shared" si="47"/>
        <v/>
      </c>
    </row>
    <row r="285" spans="1:15">
      <c r="A285" s="164" t="str">
        <f t="shared" ca="1" si="50"/>
        <v/>
      </c>
      <c r="B285" s="44" t="str">
        <f t="shared" ca="1" si="51"/>
        <v/>
      </c>
      <c r="C285" s="31" t="str">
        <f t="shared" ca="1" si="48"/>
        <v/>
      </c>
      <c r="D285" s="32" t="str">
        <f t="shared" ca="1" si="52"/>
        <v/>
      </c>
      <c r="E285" s="45" t="str">
        <f t="shared" ca="1" si="53"/>
        <v/>
      </c>
      <c r="F285" s="31" t="str">
        <f t="shared" ca="1" si="49"/>
        <v/>
      </c>
      <c r="G285" s="32" t="str">
        <f t="shared" ca="1" si="54"/>
        <v/>
      </c>
      <c r="H285" s="77" t="str">
        <f t="shared" ca="1" si="55"/>
        <v/>
      </c>
      <c r="N285" s="159" t="str">
        <f t="shared" si="46"/>
        <v/>
      </c>
      <c r="O285" s="159" t="str">
        <f t="shared" si="47"/>
        <v/>
      </c>
    </row>
    <row r="286" spans="1:15">
      <c r="A286" s="164" t="str">
        <f t="shared" ca="1" si="50"/>
        <v/>
      </c>
      <c r="B286" s="44" t="str">
        <f t="shared" ca="1" si="51"/>
        <v/>
      </c>
      <c r="C286" s="31" t="str">
        <f t="shared" ca="1" si="48"/>
        <v/>
      </c>
      <c r="D286" s="32" t="str">
        <f t="shared" ca="1" si="52"/>
        <v/>
      </c>
      <c r="E286" s="45" t="str">
        <f t="shared" ca="1" si="53"/>
        <v/>
      </c>
      <c r="F286" s="31" t="str">
        <f t="shared" ca="1" si="49"/>
        <v/>
      </c>
      <c r="G286" s="32" t="str">
        <f t="shared" ca="1" si="54"/>
        <v/>
      </c>
      <c r="H286" s="77" t="str">
        <f t="shared" ca="1" si="55"/>
        <v/>
      </c>
      <c r="N286" s="159" t="str">
        <f t="shared" si="46"/>
        <v/>
      </c>
      <c r="O286" s="159" t="str">
        <f t="shared" si="47"/>
        <v/>
      </c>
    </row>
    <row r="287" spans="1:15">
      <c r="A287" s="164" t="str">
        <f t="shared" ca="1" si="50"/>
        <v/>
      </c>
      <c r="B287" s="44" t="str">
        <f t="shared" ca="1" si="51"/>
        <v/>
      </c>
      <c r="C287" s="31" t="str">
        <f t="shared" ca="1" si="48"/>
        <v/>
      </c>
      <c r="D287" s="32" t="str">
        <f t="shared" ca="1" si="52"/>
        <v/>
      </c>
      <c r="E287" s="45" t="str">
        <f t="shared" ca="1" si="53"/>
        <v/>
      </c>
      <c r="F287" s="31" t="str">
        <f t="shared" ca="1" si="49"/>
        <v/>
      </c>
      <c r="G287" s="32" t="str">
        <f t="shared" ca="1" si="54"/>
        <v/>
      </c>
      <c r="H287" s="77" t="str">
        <f t="shared" ca="1" si="55"/>
        <v/>
      </c>
      <c r="N287" s="159" t="str">
        <f t="shared" si="46"/>
        <v/>
      </c>
      <c r="O287" s="159" t="str">
        <f t="shared" si="47"/>
        <v/>
      </c>
    </row>
    <row r="288" spans="1:15">
      <c r="A288" s="164" t="str">
        <f t="shared" ca="1" si="50"/>
        <v/>
      </c>
      <c r="B288" s="44" t="str">
        <f t="shared" ca="1" si="51"/>
        <v/>
      </c>
      <c r="C288" s="31" t="str">
        <f t="shared" ca="1" si="48"/>
        <v/>
      </c>
      <c r="D288" s="32" t="str">
        <f t="shared" ca="1" si="52"/>
        <v/>
      </c>
      <c r="E288" s="45" t="str">
        <f t="shared" ca="1" si="53"/>
        <v/>
      </c>
      <c r="F288" s="31" t="str">
        <f t="shared" ca="1" si="49"/>
        <v/>
      </c>
      <c r="G288" s="32" t="str">
        <f t="shared" ca="1" si="54"/>
        <v/>
      </c>
      <c r="H288" s="77" t="str">
        <f t="shared" ca="1" si="55"/>
        <v/>
      </c>
      <c r="N288" s="159" t="str">
        <f t="shared" si="46"/>
        <v/>
      </c>
      <c r="O288" s="159" t="str">
        <f t="shared" si="47"/>
        <v/>
      </c>
    </row>
    <row r="289" spans="1:15">
      <c r="A289" s="164" t="str">
        <f t="shared" ca="1" si="50"/>
        <v/>
      </c>
      <c r="B289" s="44" t="str">
        <f t="shared" ca="1" si="51"/>
        <v/>
      </c>
      <c r="C289" s="31" t="str">
        <f t="shared" ca="1" si="48"/>
        <v/>
      </c>
      <c r="D289" s="32" t="str">
        <f t="shared" ca="1" si="52"/>
        <v/>
      </c>
      <c r="E289" s="45" t="str">
        <f t="shared" ca="1" si="53"/>
        <v/>
      </c>
      <c r="F289" s="31" t="str">
        <f t="shared" ca="1" si="49"/>
        <v/>
      </c>
      <c r="G289" s="32" t="str">
        <f t="shared" ca="1" si="54"/>
        <v/>
      </c>
      <c r="H289" s="77" t="str">
        <f t="shared" ca="1" si="55"/>
        <v/>
      </c>
      <c r="N289" s="159" t="str">
        <f t="shared" si="46"/>
        <v/>
      </c>
      <c r="O289" s="159" t="str">
        <f t="shared" si="47"/>
        <v/>
      </c>
    </row>
    <row r="290" spans="1:15">
      <c r="A290" s="164" t="str">
        <f t="shared" ca="1" si="50"/>
        <v/>
      </c>
      <c r="B290" s="44" t="str">
        <f t="shared" ca="1" si="51"/>
        <v/>
      </c>
      <c r="C290" s="31" t="str">
        <f t="shared" ca="1" si="48"/>
        <v/>
      </c>
      <c r="D290" s="32" t="str">
        <f t="shared" ca="1" si="52"/>
        <v/>
      </c>
      <c r="E290" s="45" t="str">
        <f t="shared" ca="1" si="53"/>
        <v/>
      </c>
      <c r="F290" s="31" t="str">
        <f t="shared" ca="1" si="49"/>
        <v/>
      </c>
      <c r="G290" s="32" t="str">
        <f t="shared" ca="1" si="54"/>
        <v/>
      </c>
      <c r="H290" s="77" t="str">
        <f t="shared" ca="1" si="55"/>
        <v/>
      </c>
      <c r="N290" s="159" t="str">
        <f t="shared" si="46"/>
        <v/>
      </c>
      <c r="O290" s="159" t="str">
        <f t="shared" si="47"/>
        <v/>
      </c>
    </row>
    <row r="291" spans="1:15">
      <c r="A291" s="164" t="str">
        <f t="shared" ca="1" si="50"/>
        <v/>
      </c>
      <c r="B291" s="44" t="str">
        <f t="shared" ca="1" si="51"/>
        <v/>
      </c>
      <c r="C291" s="31" t="str">
        <f t="shared" ca="1" si="48"/>
        <v/>
      </c>
      <c r="D291" s="32" t="str">
        <f t="shared" ca="1" si="52"/>
        <v/>
      </c>
      <c r="E291" s="45" t="str">
        <f t="shared" ca="1" si="53"/>
        <v/>
      </c>
      <c r="F291" s="31" t="str">
        <f t="shared" ca="1" si="49"/>
        <v/>
      </c>
      <c r="G291" s="32" t="str">
        <f t="shared" ca="1" si="54"/>
        <v/>
      </c>
      <c r="H291" s="77" t="str">
        <f t="shared" ca="1" si="55"/>
        <v/>
      </c>
      <c r="N291" s="159" t="str">
        <f t="shared" si="46"/>
        <v/>
      </c>
      <c r="O291" s="159" t="str">
        <f t="shared" si="47"/>
        <v/>
      </c>
    </row>
    <row r="292" spans="1:15">
      <c r="A292" s="164" t="str">
        <f t="shared" ca="1" si="50"/>
        <v/>
      </c>
      <c r="B292" s="44" t="str">
        <f t="shared" ca="1" si="51"/>
        <v/>
      </c>
      <c r="C292" s="31" t="str">
        <f t="shared" ca="1" si="48"/>
        <v/>
      </c>
      <c r="D292" s="32" t="str">
        <f t="shared" ca="1" si="52"/>
        <v/>
      </c>
      <c r="E292" s="45" t="str">
        <f t="shared" ca="1" si="53"/>
        <v/>
      </c>
      <c r="F292" s="31" t="str">
        <f t="shared" ca="1" si="49"/>
        <v/>
      </c>
      <c r="G292" s="32" t="str">
        <f t="shared" ca="1" si="54"/>
        <v/>
      </c>
      <c r="H292" s="77" t="str">
        <f t="shared" ca="1" si="55"/>
        <v/>
      </c>
      <c r="N292" s="159" t="str">
        <f t="shared" si="46"/>
        <v/>
      </c>
      <c r="O292" s="159" t="str">
        <f t="shared" si="47"/>
        <v/>
      </c>
    </row>
    <row r="293" spans="1:15">
      <c r="A293" s="164" t="str">
        <f t="shared" ca="1" si="50"/>
        <v/>
      </c>
      <c r="B293" s="44" t="str">
        <f t="shared" ca="1" si="51"/>
        <v/>
      </c>
      <c r="C293" s="31" t="str">
        <f t="shared" ca="1" si="48"/>
        <v/>
      </c>
      <c r="D293" s="32" t="str">
        <f t="shared" ca="1" si="52"/>
        <v/>
      </c>
      <c r="E293" s="45" t="str">
        <f t="shared" ca="1" si="53"/>
        <v/>
      </c>
      <c r="F293" s="31" t="str">
        <f t="shared" ca="1" si="49"/>
        <v/>
      </c>
      <c r="G293" s="32" t="str">
        <f t="shared" ca="1" si="54"/>
        <v/>
      </c>
      <c r="H293" s="77" t="str">
        <f t="shared" ca="1" si="55"/>
        <v/>
      </c>
      <c r="N293" s="159" t="str">
        <f t="shared" si="46"/>
        <v/>
      </c>
      <c r="O293" s="159" t="str">
        <f t="shared" si="47"/>
        <v/>
      </c>
    </row>
    <row r="294" spans="1:15">
      <c r="A294" s="164" t="str">
        <f t="shared" ca="1" si="50"/>
        <v/>
      </c>
      <c r="B294" s="44" t="str">
        <f t="shared" ca="1" si="51"/>
        <v/>
      </c>
      <c r="C294" s="31" t="str">
        <f t="shared" ca="1" si="48"/>
        <v/>
      </c>
      <c r="D294" s="32" t="str">
        <f t="shared" ca="1" si="52"/>
        <v/>
      </c>
      <c r="E294" s="45" t="str">
        <f t="shared" ca="1" si="53"/>
        <v/>
      </c>
      <c r="F294" s="31" t="str">
        <f t="shared" ca="1" si="49"/>
        <v/>
      </c>
      <c r="G294" s="32" t="str">
        <f t="shared" ca="1" si="54"/>
        <v/>
      </c>
      <c r="H294" s="77" t="str">
        <f t="shared" ca="1" si="55"/>
        <v/>
      </c>
      <c r="N294" s="159" t="str">
        <f t="shared" si="46"/>
        <v/>
      </c>
      <c r="O294" s="159" t="str">
        <f t="shared" si="47"/>
        <v/>
      </c>
    </row>
    <row r="295" spans="1:15">
      <c r="A295" s="164" t="str">
        <f t="shared" ca="1" si="50"/>
        <v/>
      </c>
      <c r="B295" s="44" t="str">
        <f t="shared" ca="1" si="51"/>
        <v/>
      </c>
      <c r="C295" s="31" t="str">
        <f t="shared" ca="1" si="48"/>
        <v/>
      </c>
      <c r="D295" s="32" t="str">
        <f t="shared" ca="1" si="52"/>
        <v/>
      </c>
      <c r="E295" s="45" t="str">
        <f t="shared" ca="1" si="53"/>
        <v/>
      </c>
      <c r="F295" s="31" t="str">
        <f t="shared" ca="1" si="49"/>
        <v/>
      </c>
      <c r="G295" s="32" t="str">
        <f t="shared" ca="1" si="54"/>
        <v/>
      </c>
      <c r="H295" s="77" t="str">
        <f t="shared" ca="1" si="55"/>
        <v/>
      </c>
      <c r="N295" s="159" t="str">
        <f t="shared" si="46"/>
        <v/>
      </c>
      <c r="O295" s="159" t="str">
        <f t="shared" si="47"/>
        <v/>
      </c>
    </row>
    <row r="296" spans="1:15">
      <c r="A296" s="164" t="str">
        <f t="shared" ca="1" si="50"/>
        <v/>
      </c>
      <c r="B296" s="44" t="str">
        <f t="shared" ca="1" si="51"/>
        <v/>
      </c>
      <c r="C296" s="31" t="str">
        <f t="shared" ca="1" si="48"/>
        <v/>
      </c>
      <c r="D296" s="32" t="str">
        <f t="shared" ca="1" si="52"/>
        <v/>
      </c>
      <c r="E296" s="45" t="str">
        <f t="shared" ca="1" si="53"/>
        <v/>
      </c>
      <c r="F296" s="31" t="str">
        <f t="shared" ca="1" si="49"/>
        <v/>
      </c>
      <c r="G296" s="32" t="str">
        <f t="shared" ca="1" si="54"/>
        <v/>
      </c>
      <c r="H296" s="77" t="str">
        <f t="shared" ca="1" si="55"/>
        <v/>
      </c>
      <c r="N296" s="159" t="str">
        <f t="shared" si="46"/>
        <v/>
      </c>
      <c r="O296" s="159" t="str">
        <f t="shared" si="47"/>
        <v/>
      </c>
    </row>
    <row r="297" spans="1:15">
      <c r="A297" s="164" t="str">
        <f t="shared" ca="1" si="50"/>
        <v/>
      </c>
      <c r="B297" s="44" t="str">
        <f t="shared" ca="1" si="51"/>
        <v/>
      </c>
      <c r="C297" s="31" t="str">
        <f t="shared" ca="1" si="48"/>
        <v/>
      </c>
      <c r="D297" s="32" t="str">
        <f t="shared" ca="1" si="52"/>
        <v/>
      </c>
      <c r="E297" s="45" t="str">
        <f t="shared" ca="1" si="53"/>
        <v/>
      </c>
      <c r="F297" s="31" t="str">
        <f t="shared" ca="1" si="49"/>
        <v/>
      </c>
      <c r="G297" s="32" t="str">
        <f t="shared" ca="1" si="54"/>
        <v/>
      </c>
      <c r="H297" s="77" t="str">
        <f t="shared" ca="1" si="55"/>
        <v/>
      </c>
      <c r="N297" s="159" t="str">
        <f t="shared" si="46"/>
        <v/>
      </c>
      <c r="O297" s="159" t="str">
        <f t="shared" si="47"/>
        <v/>
      </c>
    </row>
    <row r="298" spans="1:15">
      <c r="A298" s="164" t="str">
        <f t="shared" ca="1" si="50"/>
        <v/>
      </c>
      <c r="B298" s="44" t="str">
        <f t="shared" ca="1" si="51"/>
        <v/>
      </c>
      <c r="C298" s="31" t="str">
        <f t="shared" ca="1" si="48"/>
        <v/>
      </c>
      <c r="D298" s="32" t="str">
        <f t="shared" ca="1" si="52"/>
        <v/>
      </c>
      <c r="E298" s="45" t="str">
        <f t="shared" ca="1" si="53"/>
        <v/>
      </c>
      <c r="F298" s="31" t="str">
        <f t="shared" ca="1" si="49"/>
        <v/>
      </c>
      <c r="G298" s="32" t="str">
        <f t="shared" ca="1" si="54"/>
        <v/>
      </c>
      <c r="H298" s="77" t="str">
        <f t="shared" ca="1" si="55"/>
        <v/>
      </c>
      <c r="N298" s="159" t="str">
        <f t="shared" si="46"/>
        <v/>
      </c>
      <c r="O298" s="159" t="str">
        <f t="shared" si="47"/>
        <v/>
      </c>
    </row>
    <row r="299" spans="1:15">
      <c r="A299" s="164" t="str">
        <f t="shared" ca="1" si="50"/>
        <v/>
      </c>
      <c r="B299" s="44" t="str">
        <f t="shared" ca="1" si="51"/>
        <v/>
      </c>
      <c r="C299" s="31" t="str">
        <f t="shared" ca="1" si="48"/>
        <v/>
      </c>
      <c r="D299" s="32" t="str">
        <f t="shared" ca="1" si="52"/>
        <v/>
      </c>
      <c r="E299" s="45" t="str">
        <f t="shared" ca="1" si="53"/>
        <v/>
      </c>
      <c r="F299" s="31" t="str">
        <f t="shared" ca="1" si="49"/>
        <v/>
      </c>
      <c r="G299" s="32" t="str">
        <f t="shared" ca="1" si="54"/>
        <v/>
      </c>
      <c r="H299" s="77" t="str">
        <f t="shared" ca="1" si="55"/>
        <v/>
      </c>
      <c r="N299" s="159" t="str">
        <f t="shared" si="46"/>
        <v/>
      </c>
      <c r="O299" s="159" t="str">
        <f t="shared" si="47"/>
        <v/>
      </c>
    </row>
    <row r="300" spans="1:15">
      <c r="A300" s="164" t="str">
        <f t="shared" ca="1" si="50"/>
        <v/>
      </c>
      <c r="B300" s="44" t="str">
        <f t="shared" ca="1" si="51"/>
        <v/>
      </c>
      <c r="C300" s="31" t="str">
        <f t="shared" ca="1" si="48"/>
        <v/>
      </c>
      <c r="D300" s="32" t="str">
        <f t="shared" ca="1" si="52"/>
        <v/>
      </c>
      <c r="E300" s="45" t="str">
        <f t="shared" ca="1" si="53"/>
        <v/>
      </c>
      <c r="F300" s="31" t="str">
        <f t="shared" ca="1" si="49"/>
        <v/>
      </c>
      <c r="G300" s="32" t="str">
        <f t="shared" ca="1" si="54"/>
        <v/>
      </c>
      <c r="H300" s="77" t="str">
        <f t="shared" ca="1" si="55"/>
        <v/>
      </c>
      <c r="N300" s="159" t="str">
        <f t="shared" si="46"/>
        <v/>
      </c>
      <c r="O300" s="159" t="str">
        <f t="shared" si="47"/>
        <v/>
      </c>
    </row>
    <row r="301" spans="1:15">
      <c r="A301" s="164" t="str">
        <f t="shared" ca="1" si="50"/>
        <v/>
      </c>
      <c r="B301" s="44" t="str">
        <f t="shared" ca="1" si="51"/>
        <v/>
      </c>
      <c r="C301" s="31" t="str">
        <f t="shared" ca="1" si="48"/>
        <v/>
      </c>
      <c r="D301" s="32" t="str">
        <f t="shared" ca="1" si="52"/>
        <v/>
      </c>
      <c r="E301" s="45" t="str">
        <f t="shared" ca="1" si="53"/>
        <v/>
      </c>
      <c r="F301" s="31" t="str">
        <f t="shared" ca="1" si="49"/>
        <v/>
      </c>
      <c r="G301" s="32" t="str">
        <f t="shared" ca="1" si="54"/>
        <v/>
      </c>
      <c r="H301" s="77" t="str">
        <f t="shared" ca="1" si="55"/>
        <v/>
      </c>
      <c r="N301" s="159" t="str">
        <f t="shared" si="46"/>
        <v/>
      </c>
      <c r="O301" s="159" t="str">
        <f t="shared" si="47"/>
        <v/>
      </c>
    </row>
    <row r="302" spans="1:15">
      <c r="A302" s="164" t="str">
        <f t="shared" ca="1" si="50"/>
        <v/>
      </c>
      <c r="B302" s="44" t="str">
        <f t="shared" ca="1" si="51"/>
        <v/>
      </c>
      <c r="C302" s="31" t="str">
        <f t="shared" ca="1" si="48"/>
        <v/>
      </c>
      <c r="D302" s="32" t="str">
        <f t="shared" ca="1" si="52"/>
        <v/>
      </c>
      <c r="E302" s="45" t="str">
        <f t="shared" ca="1" si="53"/>
        <v/>
      </c>
      <c r="F302" s="31" t="str">
        <f t="shared" ca="1" si="49"/>
        <v/>
      </c>
      <c r="G302" s="32" t="str">
        <f t="shared" ca="1" si="54"/>
        <v/>
      </c>
      <c r="H302" s="77" t="str">
        <f t="shared" ca="1" si="55"/>
        <v/>
      </c>
      <c r="N302" s="159" t="str">
        <f t="shared" si="46"/>
        <v/>
      </c>
      <c r="O302" s="159" t="str">
        <f t="shared" si="47"/>
        <v/>
      </c>
    </row>
    <row r="303" spans="1:15">
      <c r="A303" s="164" t="str">
        <f t="shared" ca="1" si="50"/>
        <v/>
      </c>
      <c r="B303" s="44" t="str">
        <f t="shared" ca="1" si="51"/>
        <v/>
      </c>
      <c r="C303" s="31" t="str">
        <f t="shared" ca="1" si="48"/>
        <v/>
      </c>
      <c r="D303" s="32" t="str">
        <f t="shared" ca="1" si="52"/>
        <v/>
      </c>
      <c r="E303" s="45" t="str">
        <f t="shared" ca="1" si="53"/>
        <v/>
      </c>
      <c r="F303" s="31" t="str">
        <f t="shared" ca="1" si="49"/>
        <v/>
      </c>
      <c r="G303" s="32" t="str">
        <f t="shared" ca="1" si="54"/>
        <v/>
      </c>
      <c r="H303" s="77" t="str">
        <f t="shared" ca="1" si="55"/>
        <v/>
      </c>
      <c r="N303" s="159" t="str">
        <f t="shared" si="46"/>
        <v/>
      </c>
      <c r="O303" s="159" t="str">
        <f t="shared" si="47"/>
        <v/>
      </c>
    </row>
    <row r="304" spans="1:15">
      <c r="A304" s="164" t="str">
        <f t="shared" ca="1" si="50"/>
        <v/>
      </c>
      <c r="B304" s="44" t="str">
        <f t="shared" ca="1" si="51"/>
        <v/>
      </c>
      <c r="C304" s="31" t="str">
        <f t="shared" ca="1" si="48"/>
        <v/>
      </c>
      <c r="D304" s="32" t="str">
        <f t="shared" ca="1" si="52"/>
        <v/>
      </c>
      <c r="E304" s="45" t="str">
        <f t="shared" ca="1" si="53"/>
        <v/>
      </c>
      <c r="F304" s="31" t="str">
        <f t="shared" ca="1" si="49"/>
        <v/>
      </c>
      <c r="G304" s="32" t="str">
        <f t="shared" ca="1" si="54"/>
        <v/>
      </c>
      <c r="H304" s="77" t="str">
        <f t="shared" ca="1" si="55"/>
        <v/>
      </c>
      <c r="N304" s="159" t="str">
        <f t="shared" si="46"/>
        <v/>
      </c>
      <c r="O304" s="159" t="str">
        <f t="shared" si="47"/>
        <v/>
      </c>
    </row>
    <row r="305" spans="1:15">
      <c r="A305" s="164" t="str">
        <f t="shared" ca="1" si="50"/>
        <v/>
      </c>
      <c r="B305" s="44" t="str">
        <f t="shared" ca="1" si="51"/>
        <v/>
      </c>
      <c r="C305" s="31" t="str">
        <f t="shared" ca="1" si="48"/>
        <v/>
      </c>
      <c r="D305" s="32" t="str">
        <f t="shared" ca="1" si="52"/>
        <v/>
      </c>
      <c r="E305" s="45" t="str">
        <f t="shared" ca="1" si="53"/>
        <v/>
      </c>
      <c r="F305" s="31" t="str">
        <f t="shared" ca="1" si="49"/>
        <v/>
      </c>
      <c r="G305" s="32" t="str">
        <f t="shared" ca="1" si="54"/>
        <v/>
      </c>
      <c r="H305" s="77" t="str">
        <f t="shared" ca="1" si="55"/>
        <v/>
      </c>
      <c r="N305" s="159" t="str">
        <f t="shared" si="46"/>
        <v/>
      </c>
      <c r="O305" s="159" t="str">
        <f t="shared" si="47"/>
        <v/>
      </c>
    </row>
    <row r="306" spans="1:15">
      <c r="A306" s="164" t="str">
        <f t="shared" ca="1" si="50"/>
        <v/>
      </c>
      <c r="B306" s="44" t="str">
        <f t="shared" ca="1" si="51"/>
        <v/>
      </c>
      <c r="C306" s="31" t="str">
        <f t="shared" ca="1" si="48"/>
        <v/>
      </c>
      <c r="D306" s="32" t="str">
        <f t="shared" ca="1" si="52"/>
        <v/>
      </c>
      <c r="E306" s="45" t="str">
        <f t="shared" ca="1" si="53"/>
        <v/>
      </c>
      <c r="F306" s="31" t="str">
        <f t="shared" ca="1" si="49"/>
        <v/>
      </c>
      <c r="G306" s="32" t="str">
        <f t="shared" ca="1" si="54"/>
        <v/>
      </c>
      <c r="H306" s="77" t="str">
        <f t="shared" ca="1" si="55"/>
        <v/>
      </c>
      <c r="N306" s="159" t="str">
        <f t="shared" si="46"/>
        <v/>
      </c>
      <c r="O306" s="159" t="str">
        <f t="shared" si="47"/>
        <v/>
      </c>
    </row>
    <row r="307" spans="1:15">
      <c r="A307" s="164" t="str">
        <f t="shared" ca="1" si="50"/>
        <v/>
      </c>
      <c r="B307" s="44" t="str">
        <f t="shared" ca="1" si="51"/>
        <v/>
      </c>
      <c r="C307" s="31" t="str">
        <f t="shared" ca="1" si="48"/>
        <v/>
      </c>
      <c r="D307" s="32" t="str">
        <f t="shared" ca="1" si="52"/>
        <v/>
      </c>
      <c r="E307" s="45" t="str">
        <f t="shared" ca="1" si="53"/>
        <v/>
      </c>
      <c r="F307" s="31" t="str">
        <f t="shared" ca="1" si="49"/>
        <v/>
      </c>
      <c r="G307" s="32" t="str">
        <f t="shared" ca="1" si="54"/>
        <v/>
      </c>
      <c r="H307" s="77" t="str">
        <f t="shared" ca="1" si="55"/>
        <v/>
      </c>
      <c r="N307" s="159" t="str">
        <f t="shared" si="46"/>
        <v/>
      </c>
      <c r="O307" s="159" t="str">
        <f t="shared" si="47"/>
        <v/>
      </c>
    </row>
    <row r="308" spans="1:15">
      <c r="A308" s="164" t="str">
        <f t="shared" ca="1" si="50"/>
        <v/>
      </c>
      <c r="B308" s="44" t="str">
        <f t="shared" ca="1" si="51"/>
        <v/>
      </c>
      <c r="C308" s="31" t="str">
        <f t="shared" ca="1" si="48"/>
        <v/>
      </c>
      <c r="D308" s="32" t="str">
        <f t="shared" ca="1" si="52"/>
        <v/>
      </c>
      <c r="E308" s="45" t="str">
        <f t="shared" ca="1" si="53"/>
        <v/>
      </c>
      <c r="F308" s="31" t="str">
        <f t="shared" ca="1" si="49"/>
        <v/>
      </c>
      <c r="G308" s="32" t="str">
        <f t="shared" ca="1" si="54"/>
        <v/>
      </c>
      <c r="H308" s="77" t="str">
        <f t="shared" ca="1" si="55"/>
        <v/>
      </c>
      <c r="N308" s="159" t="str">
        <f t="shared" si="46"/>
        <v/>
      </c>
      <c r="O308" s="159" t="str">
        <f t="shared" si="47"/>
        <v/>
      </c>
    </row>
    <row r="309" spans="1:15">
      <c r="A309" s="164" t="str">
        <f t="shared" ca="1" si="50"/>
        <v/>
      </c>
      <c r="B309" s="44" t="str">
        <f t="shared" ca="1" si="51"/>
        <v/>
      </c>
      <c r="C309" s="31" t="str">
        <f t="shared" ca="1" si="48"/>
        <v/>
      </c>
      <c r="D309" s="32" t="str">
        <f t="shared" ca="1" si="52"/>
        <v/>
      </c>
      <c r="E309" s="45" t="str">
        <f t="shared" ca="1" si="53"/>
        <v/>
      </c>
      <c r="F309" s="31" t="str">
        <f t="shared" ca="1" si="49"/>
        <v/>
      </c>
      <c r="G309" s="32" t="str">
        <f t="shared" ca="1" si="54"/>
        <v/>
      </c>
      <c r="H309" s="77" t="str">
        <f t="shared" ca="1" si="55"/>
        <v/>
      </c>
      <c r="N309" s="159" t="str">
        <f t="shared" si="46"/>
        <v/>
      </c>
      <c r="O309" s="159" t="str">
        <f t="shared" si="47"/>
        <v/>
      </c>
    </row>
    <row r="310" spans="1:15">
      <c r="A310" s="164" t="str">
        <f t="shared" ca="1" si="50"/>
        <v/>
      </c>
      <c r="B310" s="44" t="str">
        <f t="shared" ca="1" si="51"/>
        <v/>
      </c>
      <c r="C310" s="31" t="str">
        <f t="shared" ca="1" si="48"/>
        <v/>
      </c>
      <c r="D310" s="32" t="str">
        <f t="shared" ca="1" si="52"/>
        <v/>
      </c>
      <c r="E310" s="45" t="str">
        <f t="shared" ca="1" si="53"/>
        <v/>
      </c>
      <c r="F310" s="31" t="str">
        <f t="shared" ca="1" si="49"/>
        <v/>
      </c>
      <c r="G310" s="32" t="str">
        <f t="shared" ca="1" si="54"/>
        <v/>
      </c>
      <c r="H310" s="77" t="str">
        <f t="shared" ca="1" si="55"/>
        <v/>
      </c>
      <c r="N310" s="159" t="str">
        <f t="shared" si="46"/>
        <v/>
      </c>
      <c r="O310" s="159" t="str">
        <f t="shared" si="47"/>
        <v/>
      </c>
    </row>
    <row r="311" spans="1:15">
      <c r="A311" s="164" t="str">
        <f t="shared" ca="1" si="50"/>
        <v/>
      </c>
      <c r="B311" s="44" t="str">
        <f t="shared" ca="1" si="51"/>
        <v/>
      </c>
      <c r="C311" s="31" t="str">
        <f t="shared" ca="1" si="48"/>
        <v/>
      </c>
      <c r="D311" s="32" t="str">
        <f t="shared" ca="1" si="52"/>
        <v/>
      </c>
      <c r="E311" s="45" t="str">
        <f t="shared" ca="1" si="53"/>
        <v/>
      </c>
      <c r="F311" s="31" t="str">
        <f t="shared" ca="1" si="49"/>
        <v/>
      </c>
      <c r="G311" s="32" t="str">
        <f t="shared" ca="1" si="54"/>
        <v/>
      </c>
      <c r="H311" s="77" t="str">
        <f t="shared" ca="1" si="55"/>
        <v/>
      </c>
      <c r="N311" s="159" t="str">
        <f t="shared" si="46"/>
        <v/>
      </c>
      <c r="O311" s="159" t="str">
        <f t="shared" si="47"/>
        <v/>
      </c>
    </row>
    <row r="312" spans="1:15">
      <c r="A312" s="164" t="str">
        <f t="shared" ca="1" si="50"/>
        <v/>
      </c>
      <c r="B312" s="44" t="str">
        <f t="shared" ca="1" si="51"/>
        <v/>
      </c>
      <c r="C312" s="31" t="str">
        <f t="shared" ca="1" si="48"/>
        <v/>
      </c>
      <c r="D312" s="32" t="str">
        <f t="shared" ca="1" si="52"/>
        <v/>
      </c>
      <c r="E312" s="45" t="str">
        <f t="shared" ca="1" si="53"/>
        <v/>
      </c>
      <c r="F312" s="31" t="str">
        <f t="shared" ca="1" si="49"/>
        <v/>
      </c>
      <c r="G312" s="32" t="str">
        <f t="shared" ca="1" si="54"/>
        <v/>
      </c>
      <c r="H312" s="77" t="str">
        <f t="shared" ca="1" si="55"/>
        <v/>
      </c>
      <c r="N312" s="159" t="str">
        <f t="shared" si="46"/>
        <v/>
      </c>
      <c r="O312" s="159" t="str">
        <f t="shared" si="47"/>
        <v/>
      </c>
    </row>
    <row r="313" spans="1:15">
      <c r="A313" s="164" t="str">
        <f t="shared" ca="1" si="50"/>
        <v/>
      </c>
      <c r="B313" s="44" t="str">
        <f t="shared" ca="1" si="51"/>
        <v/>
      </c>
      <c r="C313" s="31" t="str">
        <f t="shared" ca="1" si="48"/>
        <v/>
      </c>
      <c r="D313" s="32" t="str">
        <f t="shared" ca="1" si="52"/>
        <v/>
      </c>
      <c r="E313" s="45" t="str">
        <f t="shared" ca="1" si="53"/>
        <v/>
      </c>
      <c r="F313" s="31" t="str">
        <f t="shared" ca="1" si="49"/>
        <v/>
      </c>
      <c r="G313" s="32" t="str">
        <f t="shared" ca="1" si="54"/>
        <v/>
      </c>
      <c r="H313" s="77" t="str">
        <f t="shared" ca="1" si="55"/>
        <v/>
      </c>
      <c r="N313" s="159" t="str">
        <f t="shared" si="46"/>
        <v/>
      </c>
      <c r="O313" s="159" t="str">
        <f t="shared" si="47"/>
        <v/>
      </c>
    </row>
    <row r="314" spans="1:15">
      <c r="A314" s="164" t="str">
        <f t="shared" ca="1" si="50"/>
        <v/>
      </c>
      <c r="B314" s="44" t="str">
        <f t="shared" ca="1" si="51"/>
        <v/>
      </c>
      <c r="C314" s="31" t="str">
        <f t="shared" ca="1" si="48"/>
        <v/>
      </c>
      <c r="D314" s="32" t="str">
        <f t="shared" ca="1" si="52"/>
        <v/>
      </c>
      <c r="E314" s="45" t="str">
        <f t="shared" ca="1" si="53"/>
        <v/>
      </c>
      <c r="F314" s="31" t="str">
        <f t="shared" ca="1" si="49"/>
        <v/>
      </c>
      <c r="G314" s="32" t="str">
        <f t="shared" ca="1" si="54"/>
        <v/>
      </c>
      <c r="H314" s="77" t="str">
        <f t="shared" ca="1" si="55"/>
        <v/>
      </c>
      <c r="N314" s="159" t="str">
        <f t="shared" si="46"/>
        <v/>
      </c>
      <c r="O314" s="159" t="str">
        <f t="shared" si="47"/>
        <v/>
      </c>
    </row>
    <row r="315" spans="1:15">
      <c r="A315" s="164" t="str">
        <f t="shared" ca="1" si="50"/>
        <v/>
      </c>
      <c r="B315" s="44" t="str">
        <f t="shared" ca="1" si="51"/>
        <v/>
      </c>
      <c r="C315" s="31" t="str">
        <f t="shared" ca="1" si="48"/>
        <v/>
      </c>
      <c r="D315" s="32" t="str">
        <f t="shared" ca="1" si="52"/>
        <v/>
      </c>
      <c r="E315" s="45" t="str">
        <f t="shared" ca="1" si="53"/>
        <v/>
      </c>
      <c r="F315" s="31" t="str">
        <f t="shared" ca="1" si="49"/>
        <v/>
      </c>
      <c r="G315" s="32" t="str">
        <f t="shared" ca="1" si="54"/>
        <v/>
      </c>
      <c r="H315" s="77" t="str">
        <f t="shared" ca="1" si="55"/>
        <v/>
      </c>
      <c r="N315" s="159" t="str">
        <f t="shared" si="46"/>
        <v/>
      </c>
      <c r="O315" s="159" t="str">
        <f t="shared" si="47"/>
        <v/>
      </c>
    </row>
    <row r="316" spans="1:15">
      <c r="A316" s="164" t="str">
        <f t="shared" ca="1" si="50"/>
        <v/>
      </c>
      <c r="B316" s="44" t="str">
        <f t="shared" ca="1" si="51"/>
        <v/>
      </c>
      <c r="C316" s="31" t="str">
        <f t="shared" ca="1" si="48"/>
        <v/>
      </c>
      <c r="D316" s="32" t="str">
        <f t="shared" ca="1" si="52"/>
        <v/>
      </c>
      <c r="E316" s="45" t="str">
        <f t="shared" ca="1" si="53"/>
        <v/>
      </c>
      <c r="F316" s="31" t="str">
        <f t="shared" ca="1" si="49"/>
        <v/>
      </c>
      <c r="G316" s="32" t="str">
        <f t="shared" ca="1" si="54"/>
        <v/>
      </c>
      <c r="H316" s="77" t="str">
        <f t="shared" ca="1" si="55"/>
        <v/>
      </c>
      <c r="N316" s="159" t="str">
        <f t="shared" si="46"/>
        <v/>
      </c>
      <c r="O316" s="159" t="str">
        <f t="shared" si="47"/>
        <v/>
      </c>
    </row>
    <row r="317" spans="1:15">
      <c r="A317" s="164" t="str">
        <f t="shared" ca="1" si="50"/>
        <v/>
      </c>
      <c r="B317" s="44" t="str">
        <f t="shared" ca="1" si="51"/>
        <v/>
      </c>
      <c r="C317" s="31" t="str">
        <f t="shared" ca="1" si="48"/>
        <v/>
      </c>
      <c r="D317" s="32" t="str">
        <f t="shared" ca="1" si="52"/>
        <v/>
      </c>
      <c r="E317" s="45" t="str">
        <f t="shared" ca="1" si="53"/>
        <v/>
      </c>
      <c r="F317" s="31" t="str">
        <f t="shared" ca="1" si="49"/>
        <v/>
      </c>
      <c r="G317" s="32" t="str">
        <f t="shared" ca="1" si="54"/>
        <v/>
      </c>
      <c r="H317" s="77" t="str">
        <f t="shared" ca="1" si="55"/>
        <v/>
      </c>
      <c r="N317" s="159" t="str">
        <f t="shared" si="46"/>
        <v/>
      </c>
      <c r="O317" s="159" t="str">
        <f t="shared" si="47"/>
        <v/>
      </c>
    </row>
    <row r="318" spans="1:15">
      <c r="A318" s="164" t="str">
        <f t="shared" ca="1" si="50"/>
        <v/>
      </c>
      <c r="B318" s="44" t="str">
        <f t="shared" ca="1" si="51"/>
        <v/>
      </c>
      <c r="C318" s="31" t="str">
        <f t="shared" ca="1" si="48"/>
        <v/>
      </c>
      <c r="D318" s="32" t="str">
        <f t="shared" ca="1" si="52"/>
        <v/>
      </c>
      <c r="E318" s="45" t="str">
        <f t="shared" ca="1" si="53"/>
        <v/>
      </c>
      <c r="F318" s="31" t="str">
        <f t="shared" ca="1" si="49"/>
        <v/>
      </c>
      <c r="G318" s="32" t="str">
        <f t="shared" ca="1" si="54"/>
        <v/>
      </c>
      <c r="H318" s="77" t="str">
        <f t="shared" ca="1" si="55"/>
        <v/>
      </c>
      <c r="N318" s="159" t="str">
        <f t="shared" si="46"/>
        <v/>
      </c>
      <c r="O318" s="159" t="str">
        <f t="shared" si="47"/>
        <v/>
      </c>
    </row>
    <row r="319" spans="1:15">
      <c r="A319" s="164" t="str">
        <f t="shared" ca="1" si="50"/>
        <v/>
      </c>
      <c r="B319" s="44" t="str">
        <f t="shared" ca="1" si="51"/>
        <v/>
      </c>
      <c r="C319" s="31" t="str">
        <f t="shared" ca="1" si="48"/>
        <v/>
      </c>
      <c r="D319" s="32" t="str">
        <f t="shared" ca="1" si="52"/>
        <v/>
      </c>
      <c r="E319" s="45" t="str">
        <f t="shared" ca="1" si="53"/>
        <v/>
      </c>
      <c r="F319" s="31" t="str">
        <f t="shared" ca="1" si="49"/>
        <v/>
      </c>
      <c r="G319" s="32" t="str">
        <f t="shared" ca="1" si="54"/>
        <v/>
      </c>
      <c r="H319" s="77" t="str">
        <f t="shared" ca="1" si="55"/>
        <v/>
      </c>
      <c r="N319" s="159" t="str">
        <f t="shared" si="46"/>
        <v/>
      </c>
      <c r="O319" s="159" t="str">
        <f t="shared" si="47"/>
        <v/>
      </c>
    </row>
    <row r="320" spans="1:15">
      <c r="A320" s="164" t="str">
        <f t="shared" ca="1" si="50"/>
        <v/>
      </c>
      <c r="B320" s="44" t="str">
        <f t="shared" ca="1" si="51"/>
        <v/>
      </c>
      <c r="C320" s="31" t="str">
        <f t="shared" ca="1" si="48"/>
        <v/>
      </c>
      <c r="D320" s="32" t="str">
        <f t="shared" ca="1" si="52"/>
        <v/>
      </c>
      <c r="E320" s="45" t="str">
        <f t="shared" ca="1" si="53"/>
        <v/>
      </c>
      <c r="F320" s="31" t="str">
        <f t="shared" ca="1" si="49"/>
        <v/>
      </c>
      <c r="G320" s="32" t="str">
        <f t="shared" ca="1" si="54"/>
        <v/>
      </c>
      <c r="H320" s="77" t="str">
        <f t="shared" ca="1" si="55"/>
        <v/>
      </c>
      <c r="N320" s="159" t="str">
        <f t="shared" si="46"/>
        <v/>
      </c>
      <c r="O320" s="159" t="str">
        <f t="shared" si="47"/>
        <v/>
      </c>
    </row>
    <row r="321" spans="1:15">
      <c r="A321" s="164" t="str">
        <f t="shared" ca="1" si="50"/>
        <v/>
      </c>
      <c r="B321" s="44" t="str">
        <f t="shared" ca="1" si="51"/>
        <v/>
      </c>
      <c r="C321" s="31" t="str">
        <f t="shared" ca="1" si="48"/>
        <v/>
      </c>
      <c r="D321" s="32" t="str">
        <f t="shared" ca="1" si="52"/>
        <v/>
      </c>
      <c r="E321" s="45" t="str">
        <f t="shared" ca="1" si="53"/>
        <v/>
      </c>
      <c r="F321" s="31" t="str">
        <f t="shared" ca="1" si="49"/>
        <v/>
      </c>
      <c r="G321" s="32" t="str">
        <f t="shared" ca="1" si="54"/>
        <v/>
      </c>
      <c r="H321" s="77" t="str">
        <f t="shared" ca="1" si="55"/>
        <v/>
      </c>
      <c r="N321" s="159" t="str">
        <f t="shared" si="46"/>
        <v/>
      </c>
      <c r="O321" s="159" t="str">
        <f t="shared" si="47"/>
        <v/>
      </c>
    </row>
    <row r="322" spans="1:15">
      <c r="A322" s="164" t="str">
        <f t="shared" ca="1" si="50"/>
        <v/>
      </c>
      <c r="B322" s="44" t="str">
        <f t="shared" ca="1" si="51"/>
        <v/>
      </c>
      <c r="C322" s="31" t="str">
        <f t="shared" ca="1" si="48"/>
        <v/>
      </c>
      <c r="D322" s="32" t="str">
        <f t="shared" ca="1" si="52"/>
        <v/>
      </c>
      <c r="E322" s="45" t="str">
        <f t="shared" ca="1" si="53"/>
        <v/>
      </c>
      <c r="F322" s="31" t="str">
        <f t="shared" ca="1" si="49"/>
        <v/>
      </c>
      <c r="G322" s="32" t="str">
        <f t="shared" ca="1" si="54"/>
        <v/>
      </c>
      <c r="H322" s="77" t="str">
        <f t="shared" ca="1" si="55"/>
        <v/>
      </c>
      <c r="N322" s="159" t="str">
        <f t="shared" si="46"/>
        <v/>
      </c>
      <c r="O322" s="159" t="str">
        <f t="shared" si="47"/>
        <v/>
      </c>
    </row>
    <row r="323" spans="1:15">
      <c r="A323" s="164" t="str">
        <f t="shared" ca="1" si="50"/>
        <v/>
      </c>
      <c r="B323" s="44" t="str">
        <f t="shared" ca="1" si="51"/>
        <v/>
      </c>
      <c r="C323" s="31" t="str">
        <f t="shared" ca="1" si="48"/>
        <v/>
      </c>
      <c r="D323" s="32" t="str">
        <f t="shared" ca="1" si="52"/>
        <v/>
      </c>
      <c r="E323" s="45" t="str">
        <f t="shared" ca="1" si="53"/>
        <v/>
      </c>
      <c r="F323" s="31" t="str">
        <f t="shared" ca="1" si="49"/>
        <v/>
      </c>
      <c r="G323" s="32" t="str">
        <f t="shared" ca="1" si="54"/>
        <v/>
      </c>
      <c r="H323" s="77" t="str">
        <f t="shared" ca="1" si="55"/>
        <v/>
      </c>
      <c r="N323" s="159" t="str">
        <f t="shared" ref="N323:N386" si="56">IF(COUNTIF(L:L,J324),J324,"")</f>
        <v/>
      </c>
      <c r="O323" s="159" t="str">
        <f t="shared" ref="O323:O386" si="57">IF(N323&gt;$A$14,N323,"")</f>
        <v/>
      </c>
    </row>
    <row r="324" spans="1:15">
      <c r="A324" s="164" t="str">
        <f t="shared" ca="1" si="50"/>
        <v/>
      </c>
      <c r="B324" s="44" t="str">
        <f t="shared" ca="1" si="51"/>
        <v/>
      </c>
      <c r="C324" s="31" t="str">
        <f t="shared" ca="1" si="48"/>
        <v/>
      </c>
      <c r="D324" s="32" t="str">
        <f t="shared" ca="1" si="52"/>
        <v/>
      </c>
      <c r="E324" s="45" t="str">
        <f t="shared" ca="1" si="53"/>
        <v/>
      </c>
      <c r="F324" s="31" t="str">
        <f t="shared" ca="1" si="49"/>
        <v/>
      </c>
      <c r="G324" s="32" t="str">
        <f t="shared" ca="1" si="54"/>
        <v/>
      </c>
      <c r="H324" s="77" t="str">
        <f t="shared" ca="1" si="55"/>
        <v/>
      </c>
      <c r="N324" s="159" t="str">
        <f t="shared" si="56"/>
        <v/>
      </c>
      <c r="O324" s="159" t="str">
        <f t="shared" si="57"/>
        <v/>
      </c>
    </row>
    <row r="325" spans="1:15">
      <c r="A325" s="164" t="str">
        <f t="shared" ca="1" si="50"/>
        <v/>
      </c>
      <c r="B325" s="44" t="str">
        <f t="shared" ca="1" si="51"/>
        <v/>
      </c>
      <c r="C325" s="31" t="str">
        <f t="shared" ca="1" si="48"/>
        <v/>
      </c>
      <c r="D325" s="32" t="str">
        <f t="shared" ca="1" si="52"/>
        <v/>
      </c>
      <c r="E325" s="45" t="str">
        <f t="shared" ca="1" si="53"/>
        <v/>
      </c>
      <c r="F325" s="31" t="str">
        <f t="shared" ca="1" si="49"/>
        <v/>
      </c>
      <c r="G325" s="32" t="str">
        <f t="shared" ca="1" si="54"/>
        <v/>
      </c>
      <c r="H325" s="77" t="str">
        <f t="shared" ca="1" si="55"/>
        <v/>
      </c>
      <c r="N325" s="159" t="str">
        <f t="shared" si="56"/>
        <v/>
      </c>
      <c r="O325" s="159" t="str">
        <f t="shared" si="57"/>
        <v/>
      </c>
    </row>
    <row r="326" spans="1:15">
      <c r="A326" s="164" t="str">
        <f t="shared" ca="1" si="50"/>
        <v/>
      </c>
      <c r="B326" s="44" t="str">
        <f t="shared" ca="1" si="51"/>
        <v/>
      </c>
      <c r="C326" s="31" t="str">
        <f t="shared" ca="1" si="48"/>
        <v/>
      </c>
      <c r="D326" s="32" t="str">
        <f t="shared" ca="1" si="52"/>
        <v/>
      </c>
      <c r="E326" s="45" t="str">
        <f t="shared" ca="1" si="53"/>
        <v/>
      </c>
      <c r="F326" s="31" t="str">
        <f t="shared" ca="1" si="49"/>
        <v/>
      </c>
      <c r="G326" s="32" t="str">
        <f t="shared" ca="1" si="54"/>
        <v/>
      </c>
      <c r="H326" s="77" t="str">
        <f t="shared" ca="1" si="55"/>
        <v/>
      </c>
      <c r="N326" s="159" t="str">
        <f t="shared" si="56"/>
        <v/>
      </c>
      <c r="O326" s="159" t="str">
        <f t="shared" si="57"/>
        <v/>
      </c>
    </row>
    <row r="327" spans="1:15">
      <c r="A327" s="164" t="str">
        <f t="shared" ca="1" si="50"/>
        <v/>
      </c>
      <c r="B327" s="44" t="str">
        <f t="shared" ca="1" si="51"/>
        <v/>
      </c>
      <c r="C327" s="31" t="str">
        <f t="shared" ca="1" si="48"/>
        <v/>
      </c>
      <c r="D327" s="32" t="str">
        <f t="shared" ca="1" si="52"/>
        <v/>
      </c>
      <c r="E327" s="45" t="str">
        <f t="shared" ca="1" si="53"/>
        <v/>
      </c>
      <c r="F327" s="31" t="str">
        <f t="shared" ca="1" si="49"/>
        <v/>
      </c>
      <c r="G327" s="32" t="str">
        <f t="shared" ca="1" si="54"/>
        <v/>
      </c>
      <c r="H327" s="77" t="str">
        <f t="shared" ca="1" si="55"/>
        <v/>
      </c>
      <c r="N327" s="159" t="str">
        <f t="shared" si="56"/>
        <v/>
      </c>
      <c r="O327" s="159" t="str">
        <f t="shared" si="57"/>
        <v/>
      </c>
    </row>
    <row r="328" spans="1:15">
      <c r="A328" s="164" t="str">
        <f t="shared" ca="1" si="50"/>
        <v/>
      </c>
      <c r="B328" s="44" t="str">
        <f t="shared" ca="1" si="51"/>
        <v/>
      </c>
      <c r="C328" s="31" t="str">
        <f t="shared" ca="1" si="48"/>
        <v/>
      </c>
      <c r="D328" s="32" t="str">
        <f t="shared" ca="1" si="52"/>
        <v/>
      </c>
      <c r="E328" s="45" t="str">
        <f t="shared" ca="1" si="53"/>
        <v/>
      </c>
      <c r="F328" s="31" t="str">
        <f t="shared" ca="1" si="49"/>
        <v/>
      </c>
      <c r="G328" s="32" t="str">
        <f t="shared" ca="1" si="54"/>
        <v/>
      </c>
      <c r="H328" s="77" t="str">
        <f t="shared" ca="1" si="55"/>
        <v/>
      </c>
      <c r="N328" s="159" t="str">
        <f t="shared" si="56"/>
        <v/>
      </c>
      <c r="O328" s="159" t="str">
        <f t="shared" si="57"/>
        <v/>
      </c>
    </row>
    <row r="329" spans="1:15">
      <c r="A329" s="164" t="str">
        <f t="shared" ca="1" si="50"/>
        <v/>
      </c>
      <c r="B329" s="44" t="str">
        <f t="shared" ca="1" si="51"/>
        <v/>
      </c>
      <c r="C329" s="31" t="str">
        <f t="shared" ca="1" si="48"/>
        <v/>
      </c>
      <c r="D329" s="32" t="str">
        <f t="shared" ca="1" si="52"/>
        <v/>
      </c>
      <c r="E329" s="45" t="str">
        <f t="shared" ca="1" si="53"/>
        <v/>
      </c>
      <c r="F329" s="31" t="str">
        <f t="shared" ca="1" si="49"/>
        <v/>
      </c>
      <c r="G329" s="32" t="str">
        <f t="shared" ca="1" si="54"/>
        <v/>
      </c>
      <c r="H329" s="77" t="str">
        <f t="shared" ca="1" si="55"/>
        <v/>
      </c>
      <c r="N329" s="159" t="str">
        <f t="shared" si="56"/>
        <v/>
      </c>
      <c r="O329" s="159" t="str">
        <f t="shared" si="57"/>
        <v/>
      </c>
    </row>
    <row r="330" spans="1:15">
      <c r="A330" s="164" t="str">
        <f t="shared" ca="1" si="50"/>
        <v/>
      </c>
      <c r="B330" s="44" t="str">
        <f t="shared" ca="1" si="51"/>
        <v/>
      </c>
      <c r="C330" s="31" t="str">
        <f t="shared" ca="1" si="48"/>
        <v/>
      </c>
      <c r="D330" s="32" t="str">
        <f t="shared" ca="1" si="52"/>
        <v/>
      </c>
      <c r="E330" s="45" t="str">
        <f t="shared" ca="1" si="53"/>
        <v/>
      </c>
      <c r="F330" s="31" t="str">
        <f t="shared" ca="1" si="49"/>
        <v/>
      </c>
      <c r="G330" s="32" t="str">
        <f t="shared" ca="1" si="54"/>
        <v/>
      </c>
      <c r="H330" s="77" t="str">
        <f t="shared" ca="1" si="55"/>
        <v/>
      </c>
      <c r="N330" s="159" t="str">
        <f t="shared" si="56"/>
        <v/>
      </c>
      <c r="O330" s="159" t="str">
        <f t="shared" si="57"/>
        <v/>
      </c>
    </row>
    <row r="331" spans="1:15">
      <c r="A331" s="164" t="str">
        <f t="shared" ca="1" si="50"/>
        <v/>
      </c>
      <c r="B331" s="44" t="str">
        <f t="shared" ca="1" si="51"/>
        <v/>
      </c>
      <c r="C331" s="31" t="str">
        <f t="shared" ca="1" si="48"/>
        <v/>
      </c>
      <c r="D331" s="32" t="str">
        <f t="shared" ca="1" si="52"/>
        <v/>
      </c>
      <c r="E331" s="45" t="str">
        <f t="shared" ca="1" si="53"/>
        <v/>
      </c>
      <c r="F331" s="31" t="str">
        <f t="shared" ca="1" si="49"/>
        <v/>
      </c>
      <c r="G331" s="32" t="str">
        <f t="shared" ca="1" si="54"/>
        <v/>
      </c>
      <c r="H331" s="77" t="str">
        <f t="shared" ca="1" si="55"/>
        <v/>
      </c>
      <c r="N331" s="159" t="str">
        <f t="shared" si="56"/>
        <v/>
      </c>
      <c r="O331" s="159" t="str">
        <f t="shared" si="57"/>
        <v/>
      </c>
    </row>
    <row r="332" spans="1:15">
      <c r="A332" s="164" t="str">
        <f t="shared" ca="1" si="50"/>
        <v/>
      </c>
      <c r="B332" s="44" t="str">
        <f t="shared" ca="1" si="51"/>
        <v/>
      </c>
      <c r="C332" s="31" t="str">
        <f t="shared" ca="1" si="48"/>
        <v/>
      </c>
      <c r="D332" s="32" t="str">
        <f t="shared" ca="1" si="52"/>
        <v/>
      </c>
      <c r="E332" s="45" t="str">
        <f t="shared" ca="1" si="53"/>
        <v/>
      </c>
      <c r="F332" s="31" t="str">
        <f t="shared" ca="1" si="49"/>
        <v/>
      </c>
      <c r="G332" s="32" t="str">
        <f t="shared" ca="1" si="54"/>
        <v/>
      </c>
      <c r="H332" s="77" t="str">
        <f t="shared" ca="1" si="55"/>
        <v/>
      </c>
      <c r="N332" s="159" t="str">
        <f t="shared" si="56"/>
        <v/>
      </c>
      <c r="O332" s="159" t="str">
        <f t="shared" si="57"/>
        <v/>
      </c>
    </row>
    <row r="333" spans="1:15">
      <c r="A333" s="164" t="str">
        <f t="shared" ca="1" si="50"/>
        <v/>
      </c>
      <c r="B333" s="44" t="str">
        <f t="shared" ca="1" si="51"/>
        <v/>
      </c>
      <c r="C333" s="31" t="str">
        <f t="shared" ca="1" si="48"/>
        <v/>
      </c>
      <c r="D333" s="32" t="str">
        <f t="shared" ca="1" si="52"/>
        <v/>
      </c>
      <c r="E333" s="45" t="str">
        <f t="shared" ca="1" si="53"/>
        <v/>
      </c>
      <c r="F333" s="31" t="str">
        <f t="shared" ca="1" si="49"/>
        <v/>
      </c>
      <c r="G333" s="32" t="str">
        <f t="shared" ca="1" si="54"/>
        <v/>
      </c>
      <c r="H333" s="77" t="str">
        <f t="shared" ca="1" si="55"/>
        <v/>
      </c>
      <c r="N333" s="159" t="str">
        <f t="shared" si="56"/>
        <v/>
      </c>
      <c r="O333" s="159" t="str">
        <f t="shared" si="57"/>
        <v/>
      </c>
    </row>
    <row r="334" spans="1:15">
      <c r="A334" s="164" t="str">
        <f t="shared" ca="1" si="50"/>
        <v/>
      </c>
      <c r="B334" s="44" t="str">
        <f t="shared" ca="1" si="51"/>
        <v/>
      </c>
      <c r="C334" s="31" t="str">
        <f t="shared" ca="1" si="48"/>
        <v/>
      </c>
      <c r="D334" s="32" t="str">
        <f t="shared" ca="1" si="52"/>
        <v/>
      </c>
      <c r="E334" s="45" t="str">
        <f t="shared" ca="1" si="53"/>
        <v/>
      </c>
      <c r="F334" s="31" t="str">
        <f t="shared" ca="1" si="49"/>
        <v/>
      </c>
      <c r="G334" s="32" t="str">
        <f t="shared" ca="1" si="54"/>
        <v/>
      </c>
      <c r="H334" s="77" t="str">
        <f t="shared" ca="1" si="55"/>
        <v/>
      </c>
      <c r="N334" s="159" t="str">
        <f t="shared" si="56"/>
        <v/>
      </c>
      <c r="O334" s="159" t="str">
        <f t="shared" si="57"/>
        <v/>
      </c>
    </row>
    <row r="335" spans="1:15">
      <c r="A335" s="164" t="str">
        <f t="shared" ca="1" si="50"/>
        <v/>
      </c>
      <c r="B335" s="44" t="str">
        <f t="shared" ca="1" si="51"/>
        <v/>
      </c>
      <c r="C335" s="31" t="str">
        <f t="shared" ca="1" si="48"/>
        <v/>
      </c>
      <c r="D335" s="32" t="str">
        <f t="shared" ca="1" si="52"/>
        <v/>
      </c>
      <c r="E335" s="45" t="str">
        <f t="shared" ca="1" si="53"/>
        <v/>
      </c>
      <c r="F335" s="31" t="str">
        <f t="shared" ca="1" si="49"/>
        <v/>
      </c>
      <c r="G335" s="32" t="str">
        <f t="shared" ca="1" si="54"/>
        <v/>
      </c>
      <c r="H335" s="77" t="str">
        <f t="shared" ca="1" si="55"/>
        <v/>
      </c>
      <c r="N335" s="159" t="str">
        <f t="shared" si="56"/>
        <v/>
      </c>
      <c r="O335" s="159" t="str">
        <f t="shared" si="57"/>
        <v/>
      </c>
    </row>
    <row r="336" spans="1:15">
      <c r="A336" s="164" t="str">
        <f t="shared" ca="1" si="50"/>
        <v/>
      </c>
      <c r="B336" s="44" t="str">
        <f t="shared" ca="1" si="51"/>
        <v/>
      </c>
      <c r="C336" s="31" t="str">
        <f t="shared" ref="C336:C399" ca="1" si="58">IF(ISERROR(B336-2),"",-1*(B336-$B$14)*10^-4*$B$8*$B$5)</f>
        <v/>
      </c>
      <c r="D336" s="32" t="str">
        <f t="shared" ca="1" si="52"/>
        <v/>
      </c>
      <c r="E336" s="45" t="str">
        <f t="shared" ca="1" si="53"/>
        <v/>
      </c>
      <c r="F336" s="31" t="str">
        <f t="shared" ref="F336:F399" ca="1" si="59">IF(ISERROR(E336-2),"",-1*(E336-$E$14)*10^-4*$C$8*$C$5)</f>
        <v/>
      </c>
      <c r="G336" s="32" t="str">
        <f t="shared" ca="1" si="54"/>
        <v/>
      </c>
      <c r="H336" s="77" t="str">
        <f t="shared" ca="1" si="55"/>
        <v/>
      </c>
      <c r="N336" s="159" t="str">
        <f t="shared" si="56"/>
        <v/>
      </c>
      <c r="O336" s="159" t="str">
        <f t="shared" si="57"/>
        <v/>
      </c>
    </row>
    <row r="337" spans="1:15">
      <c r="A337" s="164" t="str">
        <f t="shared" ca="1" si="50"/>
        <v/>
      </c>
      <c r="B337" s="44" t="str">
        <f t="shared" ca="1" si="51"/>
        <v/>
      </c>
      <c r="C337" s="31" t="str">
        <f t="shared" ca="1" si="58"/>
        <v/>
      </c>
      <c r="D337" s="32" t="str">
        <f t="shared" ca="1" si="52"/>
        <v/>
      </c>
      <c r="E337" s="45" t="str">
        <f t="shared" ca="1" si="53"/>
        <v/>
      </c>
      <c r="F337" s="31" t="str">
        <f t="shared" ca="1" si="59"/>
        <v/>
      </c>
      <c r="G337" s="32" t="str">
        <f t="shared" ca="1" si="54"/>
        <v/>
      </c>
      <c r="H337" s="77" t="str">
        <f t="shared" ca="1" si="55"/>
        <v/>
      </c>
      <c r="N337" s="159" t="str">
        <f t="shared" si="56"/>
        <v/>
      </c>
      <c r="O337" s="159" t="str">
        <f t="shared" si="57"/>
        <v/>
      </c>
    </row>
    <row r="338" spans="1:15">
      <c r="A338" s="164" t="str">
        <f t="shared" ca="1" si="50"/>
        <v/>
      </c>
      <c r="B338" s="44" t="str">
        <f t="shared" ca="1" si="51"/>
        <v/>
      </c>
      <c r="C338" s="31" t="str">
        <f t="shared" ca="1" si="58"/>
        <v/>
      </c>
      <c r="D338" s="32" t="str">
        <f t="shared" ca="1" si="52"/>
        <v/>
      </c>
      <c r="E338" s="45" t="str">
        <f t="shared" ca="1" si="53"/>
        <v/>
      </c>
      <c r="F338" s="31" t="str">
        <f t="shared" ca="1" si="59"/>
        <v/>
      </c>
      <c r="G338" s="32" t="str">
        <f t="shared" ca="1" si="54"/>
        <v/>
      </c>
      <c r="H338" s="77" t="str">
        <f t="shared" ca="1" si="55"/>
        <v/>
      </c>
      <c r="N338" s="159" t="str">
        <f t="shared" si="56"/>
        <v/>
      </c>
      <c r="O338" s="159" t="str">
        <f t="shared" si="57"/>
        <v/>
      </c>
    </row>
    <row r="339" spans="1:15">
      <c r="A339" s="164" t="str">
        <f t="shared" ref="A339:A402" ca="1" si="60">IF(AND(ISBLANK(P328), A338 = $P$1),NOW(),IF(ISBLANK(P328),"",P328))</f>
        <v/>
      </c>
      <c r="B339" s="44" t="str">
        <f t="shared" ref="B339:B402" ca="1" si="61">IF(COUNTIF(J:J,A339)=1,VLOOKUP(A339,J:K,2), IF(COUNTIF(J:J,A339)=0,$B$10,""))</f>
        <v/>
      </c>
      <c r="C339" s="31" t="str">
        <f t="shared" ca="1" si="58"/>
        <v/>
      </c>
      <c r="D339" s="32" t="str">
        <f t="shared" ref="D339:D402" ca="1" si="62">IF(ISERROR(B339-2),"",$B$6*ROUNDUP(A339-$A$14,0)/360*$B$5)</f>
        <v/>
      </c>
      <c r="E339" s="45" t="str">
        <f t="shared" ref="E339:E402" ca="1" si="63">IF(COUNTIF(J:J,A339)=1,VLOOKUP(A339,L:M,2), IF(COUNTIF(J:J,A339)=0,$C$10,""))</f>
        <v/>
      </c>
      <c r="F339" s="31" t="str">
        <f t="shared" ca="1" si="59"/>
        <v/>
      </c>
      <c r="G339" s="32" t="str">
        <f t="shared" ref="G339:G402" ca="1" si="64">IF(ISERROR(E339-2),"",$C$6*(A339-$A$14)/360*$C$5)</f>
        <v/>
      </c>
      <c r="H339" s="77" t="str">
        <f t="shared" ref="H339:H402" ca="1" si="65">IF(ISERROR(E339-2),"",C339+D339-F339-G339)</f>
        <v/>
      </c>
      <c r="N339" s="159" t="str">
        <f t="shared" si="56"/>
        <v/>
      </c>
      <c r="O339" s="159" t="str">
        <f t="shared" si="57"/>
        <v/>
      </c>
    </row>
    <row r="340" spans="1:15">
      <c r="A340" s="164" t="str">
        <f t="shared" ca="1" si="60"/>
        <v/>
      </c>
      <c r="B340" s="44" t="str">
        <f t="shared" ca="1" si="61"/>
        <v/>
      </c>
      <c r="C340" s="31" t="str">
        <f t="shared" ca="1" si="58"/>
        <v/>
      </c>
      <c r="D340" s="32" t="str">
        <f t="shared" ca="1" si="62"/>
        <v/>
      </c>
      <c r="E340" s="45" t="str">
        <f t="shared" ca="1" si="63"/>
        <v/>
      </c>
      <c r="F340" s="31" t="str">
        <f t="shared" ca="1" si="59"/>
        <v/>
      </c>
      <c r="G340" s="32" t="str">
        <f t="shared" ca="1" si="64"/>
        <v/>
      </c>
      <c r="H340" s="77" t="str">
        <f t="shared" ca="1" si="65"/>
        <v/>
      </c>
      <c r="N340" s="159" t="str">
        <f t="shared" si="56"/>
        <v/>
      </c>
      <c r="O340" s="159" t="str">
        <f t="shared" si="57"/>
        <v/>
      </c>
    </row>
    <row r="341" spans="1:15">
      <c r="A341" s="164" t="str">
        <f t="shared" ca="1" si="60"/>
        <v/>
      </c>
      <c r="B341" s="44" t="str">
        <f t="shared" ca="1" si="61"/>
        <v/>
      </c>
      <c r="C341" s="31" t="str">
        <f t="shared" ca="1" si="58"/>
        <v/>
      </c>
      <c r="D341" s="32" t="str">
        <f t="shared" ca="1" si="62"/>
        <v/>
      </c>
      <c r="E341" s="45" t="str">
        <f t="shared" ca="1" si="63"/>
        <v/>
      </c>
      <c r="F341" s="31" t="str">
        <f t="shared" ca="1" si="59"/>
        <v/>
      </c>
      <c r="G341" s="32" t="str">
        <f t="shared" ca="1" si="64"/>
        <v/>
      </c>
      <c r="H341" s="77" t="str">
        <f t="shared" ca="1" si="65"/>
        <v/>
      </c>
      <c r="N341" s="159" t="str">
        <f t="shared" si="56"/>
        <v/>
      </c>
      <c r="O341" s="159" t="str">
        <f t="shared" si="57"/>
        <v/>
      </c>
    </row>
    <row r="342" spans="1:15">
      <c r="A342" s="164" t="str">
        <f t="shared" ca="1" si="60"/>
        <v/>
      </c>
      <c r="B342" s="44" t="str">
        <f t="shared" ca="1" si="61"/>
        <v/>
      </c>
      <c r="C342" s="31" t="str">
        <f t="shared" ca="1" si="58"/>
        <v/>
      </c>
      <c r="D342" s="32" t="str">
        <f t="shared" ca="1" si="62"/>
        <v/>
      </c>
      <c r="E342" s="45" t="str">
        <f t="shared" ca="1" si="63"/>
        <v/>
      </c>
      <c r="F342" s="31" t="str">
        <f t="shared" ca="1" si="59"/>
        <v/>
      </c>
      <c r="G342" s="32" t="str">
        <f t="shared" ca="1" si="64"/>
        <v/>
      </c>
      <c r="H342" s="77" t="str">
        <f t="shared" ca="1" si="65"/>
        <v/>
      </c>
      <c r="N342" s="159" t="str">
        <f t="shared" si="56"/>
        <v/>
      </c>
      <c r="O342" s="159" t="str">
        <f t="shared" si="57"/>
        <v/>
      </c>
    </row>
    <row r="343" spans="1:15">
      <c r="A343" s="164" t="str">
        <f t="shared" ca="1" si="60"/>
        <v/>
      </c>
      <c r="B343" s="44" t="str">
        <f t="shared" ca="1" si="61"/>
        <v/>
      </c>
      <c r="C343" s="31" t="str">
        <f t="shared" ca="1" si="58"/>
        <v/>
      </c>
      <c r="D343" s="32" t="str">
        <f t="shared" ca="1" si="62"/>
        <v/>
      </c>
      <c r="E343" s="45" t="str">
        <f t="shared" ca="1" si="63"/>
        <v/>
      </c>
      <c r="F343" s="31" t="str">
        <f t="shared" ca="1" si="59"/>
        <v/>
      </c>
      <c r="G343" s="32" t="str">
        <f t="shared" ca="1" si="64"/>
        <v/>
      </c>
      <c r="H343" s="77" t="str">
        <f t="shared" ca="1" si="65"/>
        <v/>
      </c>
      <c r="N343" s="159" t="str">
        <f t="shared" si="56"/>
        <v/>
      </c>
      <c r="O343" s="159" t="str">
        <f t="shared" si="57"/>
        <v/>
      </c>
    </row>
    <row r="344" spans="1:15">
      <c r="A344" s="164" t="str">
        <f t="shared" ca="1" si="60"/>
        <v/>
      </c>
      <c r="B344" s="44" t="str">
        <f t="shared" ca="1" si="61"/>
        <v/>
      </c>
      <c r="C344" s="31" t="str">
        <f t="shared" ca="1" si="58"/>
        <v/>
      </c>
      <c r="D344" s="32" t="str">
        <f t="shared" ca="1" si="62"/>
        <v/>
      </c>
      <c r="E344" s="45" t="str">
        <f t="shared" ca="1" si="63"/>
        <v/>
      </c>
      <c r="F344" s="31" t="str">
        <f t="shared" ca="1" si="59"/>
        <v/>
      </c>
      <c r="G344" s="32" t="str">
        <f t="shared" ca="1" si="64"/>
        <v/>
      </c>
      <c r="H344" s="77" t="str">
        <f t="shared" ca="1" si="65"/>
        <v/>
      </c>
      <c r="N344" s="159" t="str">
        <f t="shared" si="56"/>
        <v/>
      </c>
      <c r="O344" s="159" t="str">
        <f t="shared" si="57"/>
        <v/>
      </c>
    </row>
    <row r="345" spans="1:15">
      <c r="A345" s="164" t="str">
        <f t="shared" ca="1" si="60"/>
        <v/>
      </c>
      <c r="B345" s="44" t="str">
        <f t="shared" ca="1" si="61"/>
        <v/>
      </c>
      <c r="C345" s="31" t="str">
        <f t="shared" ca="1" si="58"/>
        <v/>
      </c>
      <c r="D345" s="32" t="str">
        <f t="shared" ca="1" si="62"/>
        <v/>
      </c>
      <c r="E345" s="45" t="str">
        <f t="shared" ca="1" si="63"/>
        <v/>
      </c>
      <c r="F345" s="31" t="str">
        <f t="shared" ca="1" si="59"/>
        <v/>
      </c>
      <c r="G345" s="32" t="str">
        <f t="shared" ca="1" si="64"/>
        <v/>
      </c>
      <c r="H345" s="77" t="str">
        <f t="shared" ca="1" si="65"/>
        <v/>
      </c>
      <c r="N345" s="159" t="str">
        <f t="shared" si="56"/>
        <v/>
      </c>
      <c r="O345" s="159" t="str">
        <f t="shared" si="57"/>
        <v/>
      </c>
    </row>
    <row r="346" spans="1:15">
      <c r="A346" s="164" t="str">
        <f t="shared" ca="1" si="60"/>
        <v/>
      </c>
      <c r="B346" s="44" t="str">
        <f t="shared" ca="1" si="61"/>
        <v/>
      </c>
      <c r="C346" s="31" t="str">
        <f t="shared" ca="1" si="58"/>
        <v/>
      </c>
      <c r="D346" s="32" t="str">
        <f t="shared" ca="1" si="62"/>
        <v/>
      </c>
      <c r="E346" s="45" t="str">
        <f t="shared" ca="1" si="63"/>
        <v/>
      </c>
      <c r="F346" s="31" t="str">
        <f t="shared" ca="1" si="59"/>
        <v/>
      </c>
      <c r="G346" s="32" t="str">
        <f t="shared" ca="1" si="64"/>
        <v/>
      </c>
      <c r="H346" s="77" t="str">
        <f t="shared" ca="1" si="65"/>
        <v/>
      </c>
      <c r="N346" s="159" t="str">
        <f t="shared" si="56"/>
        <v/>
      </c>
      <c r="O346" s="159" t="str">
        <f t="shared" si="57"/>
        <v/>
      </c>
    </row>
    <row r="347" spans="1:15">
      <c r="A347" s="164" t="str">
        <f t="shared" ca="1" si="60"/>
        <v/>
      </c>
      <c r="B347" s="44" t="str">
        <f t="shared" ca="1" si="61"/>
        <v/>
      </c>
      <c r="C347" s="31" t="str">
        <f t="shared" ca="1" si="58"/>
        <v/>
      </c>
      <c r="D347" s="32" t="str">
        <f t="shared" ca="1" si="62"/>
        <v/>
      </c>
      <c r="E347" s="45" t="str">
        <f t="shared" ca="1" si="63"/>
        <v/>
      </c>
      <c r="F347" s="31" t="str">
        <f t="shared" ca="1" si="59"/>
        <v/>
      </c>
      <c r="G347" s="32" t="str">
        <f t="shared" ca="1" si="64"/>
        <v/>
      </c>
      <c r="H347" s="77" t="str">
        <f t="shared" ca="1" si="65"/>
        <v/>
      </c>
      <c r="N347" s="159" t="str">
        <f t="shared" si="56"/>
        <v/>
      </c>
      <c r="O347" s="159" t="str">
        <f t="shared" si="57"/>
        <v/>
      </c>
    </row>
    <row r="348" spans="1:15">
      <c r="A348" s="164" t="str">
        <f t="shared" ca="1" si="60"/>
        <v/>
      </c>
      <c r="B348" s="44" t="str">
        <f t="shared" ca="1" si="61"/>
        <v/>
      </c>
      <c r="C348" s="31" t="str">
        <f t="shared" ca="1" si="58"/>
        <v/>
      </c>
      <c r="D348" s="32" t="str">
        <f t="shared" ca="1" si="62"/>
        <v/>
      </c>
      <c r="E348" s="45" t="str">
        <f t="shared" ca="1" si="63"/>
        <v/>
      </c>
      <c r="F348" s="31" t="str">
        <f t="shared" ca="1" si="59"/>
        <v/>
      </c>
      <c r="G348" s="32" t="str">
        <f t="shared" ca="1" si="64"/>
        <v/>
      </c>
      <c r="H348" s="77" t="str">
        <f t="shared" ca="1" si="65"/>
        <v/>
      </c>
      <c r="N348" s="159" t="str">
        <f t="shared" si="56"/>
        <v/>
      </c>
      <c r="O348" s="159" t="str">
        <f t="shared" si="57"/>
        <v/>
      </c>
    </row>
    <row r="349" spans="1:15">
      <c r="A349" s="164" t="str">
        <f t="shared" ca="1" si="60"/>
        <v/>
      </c>
      <c r="B349" s="44" t="str">
        <f t="shared" ca="1" si="61"/>
        <v/>
      </c>
      <c r="C349" s="31" t="str">
        <f t="shared" ca="1" si="58"/>
        <v/>
      </c>
      <c r="D349" s="32" t="str">
        <f t="shared" ca="1" si="62"/>
        <v/>
      </c>
      <c r="E349" s="45" t="str">
        <f t="shared" ca="1" si="63"/>
        <v/>
      </c>
      <c r="F349" s="31" t="str">
        <f t="shared" ca="1" si="59"/>
        <v/>
      </c>
      <c r="G349" s="32" t="str">
        <f t="shared" ca="1" si="64"/>
        <v/>
      </c>
      <c r="H349" s="77" t="str">
        <f t="shared" ca="1" si="65"/>
        <v/>
      </c>
      <c r="N349" s="159" t="str">
        <f t="shared" si="56"/>
        <v/>
      </c>
      <c r="O349" s="159" t="str">
        <f t="shared" si="57"/>
        <v/>
      </c>
    </row>
    <row r="350" spans="1:15">
      <c r="A350" s="164" t="str">
        <f t="shared" ca="1" si="60"/>
        <v/>
      </c>
      <c r="B350" s="44" t="str">
        <f t="shared" ca="1" si="61"/>
        <v/>
      </c>
      <c r="C350" s="31" t="str">
        <f t="shared" ca="1" si="58"/>
        <v/>
      </c>
      <c r="D350" s="32" t="str">
        <f t="shared" ca="1" si="62"/>
        <v/>
      </c>
      <c r="E350" s="45" t="str">
        <f t="shared" ca="1" si="63"/>
        <v/>
      </c>
      <c r="F350" s="31" t="str">
        <f t="shared" ca="1" si="59"/>
        <v/>
      </c>
      <c r="G350" s="32" t="str">
        <f t="shared" ca="1" si="64"/>
        <v/>
      </c>
      <c r="H350" s="77" t="str">
        <f t="shared" ca="1" si="65"/>
        <v/>
      </c>
      <c r="N350" s="159" t="str">
        <f t="shared" si="56"/>
        <v/>
      </c>
      <c r="O350" s="159" t="str">
        <f t="shared" si="57"/>
        <v/>
      </c>
    </row>
    <row r="351" spans="1:15">
      <c r="A351" s="164" t="str">
        <f t="shared" ca="1" si="60"/>
        <v/>
      </c>
      <c r="B351" s="44" t="str">
        <f t="shared" ca="1" si="61"/>
        <v/>
      </c>
      <c r="C351" s="31" t="str">
        <f t="shared" ca="1" si="58"/>
        <v/>
      </c>
      <c r="D351" s="32" t="str">
        <f t="shared" ca="1" si="62"/>
        <v/>
      </c>
      <c r="E351" s="45" t="str">
        <f t="shared" ca="1" si="63"/>
        <v/>
      </c>
      <c r="F351" s="31" t="str">
        <f t="shared" ca="1" si="59"/>
        <v/>
      </c>
      <c r="G351" s="32" t="str">
        <f t="shared" ca="1" si="64"/>
        <v/>
      </c>
      <c r="H351" s="77" t="str">
        <f t="shared" ca="1" si="65"/>
        <v/>
      </c>
      <c r="N351" s="159" t="str">
        <f t="shared" si="56"/>
        <v/>
      </c>
      <c r="O351" s="159" t="str">
        <f t="shared" si="57"/>
        <v/>
      </c>
    </row>
    <row r="352" spans="1:15">
      <c r="A352" s="164" t="str">
        <f t="shared" ca="1" si="60"/>
        <v/>
      </c>
      <c r="B352" s="44" t="str">
        <f t="shared" ca="1" si="61"/>
        <v/>
      </c>
      <c r="C352" s="31" t="str">
        <f t="shared" ca="1" si="58"/>
        <v/>
      </c>
      <c r="D352" s="32" t="str">
        <f t="shared" ca="1" si="62"/>
        <v/>
      </c>
      <c r="E352" s="45" t="str">
        <f t="shared" ca="1" si="63"/>
        <v/>
      </c>
      <c r="F352" s="31" t="str">
        <f t="shared" ca="1" si="59"/>
        <v/>
      </c>
      <c r="G352" s="32" t="str">
        <f t="shared" ca="1" si="64"/>
        <v/>
      </c>
      <c r="H352" s="77" t="str">
        <f t="shared" ca="1" si="65"/>
        <v/>
      </c>
      <c r="N352" s="159" t="str">
        <f t="shared" si="56"/>
        <v/>
      </c>
      <c r="O352" s="159" t="str">
        <f t="shared" si="57"/>
        <v/>
      </c>
    </row>
    <row r="353" spans="1:15">
      <c r="A353" s="164" t="str">
        <f t="shared" ca="1" si="60"/>
        <v/>
      </c>
      <c r="B353" s="44" t="str">
        <f t="shared" ca="1" si="61"/>
        <v/>
      </c>
      <c r="C353" s="31" t="str">
        <f t="shared" ca="1" si="58"/>
        <v/>
      </c>
      <c r="D353" s="32" t="str">
        <f t="shared" ca="1" si="62"/>
        <v/>
      </c>
      <c r="E353" s="45" t="str">
        <f t="shared" ca="1" si="63"/>
        <v/>
      </c>
      <c r="F353" s="31" t="str">
        <f t="shared" ca="1" si="59"/>
        <v/>
      </c>
      <c r="G353" s="32" t="str">
        <f t="shared" ca="1" si="64"/>
        <v/>
      </c>
      <c r="H353" s="77" t="str">
        <f t="shared" ca="1" si="65"/>
        <v/>
      </c>
      <c r="N353" s="159" t="str">
        <f t="shared" si="56"/>
        <v/>
      </c>
      <c r="O353" s="159" t="str">
        <f t="shared" si="57"/>
        <v/>
      </c>
    </row>
    <row r="354" spans="1:15">
      <c r="A354" s="164" t="str">
        <f t="shared" ca="1" si="60"/>
        <v/>
      </c>
      <c r="B354" s="44" t="str">
        <f t="shared" ca="1" si="61"/>
        <v/>
      </c>
      <c r="C354" s="31" t="str">
        <f t="shared" ca="1" si="58"/>
        <v/>
      </c>
      <c r="D354" s="32" t="str">
        <f t="shared" ca="1" si="62"/>
        <v/>
      </c>
      <c r="E354" s="45" t="str">
        <f t="shared" ca="1" si="63"/>
        <v/>
      </c>
      <c r="F354" s="31" t="str">
        <f t="shared" ca="1" si="59"/>
        <v/>
      </c>
      <c r="G354" s="32" t="str">
        <f t="shared" ca="1" si="64"/>
        <v/>
      </c>
      <c r="H354" s="77" t="str">
        <f t="shared" ca="1" si="65"/>
        <v/>
      </c>
      <c r="N354" s="159" t="str">
        <f t="shared" si="56"/>
        <v/>
      </c>
      <c r="O354" s="159" t="str">
        <f t="shared" si="57"/>
        <v/>
      </c>
    </row>
    <row r="355" spans="1:15">
      <c r="A355" s="164" t="str">
        <f t="shared" ca="1" si="60"/>
        <v/>
      </c>
      <c r="B355" s="44" t="str">
        <f t="shared" ca="1" si="61"/>
        <v/>
      </c>
      <c r="C355" s="31" t="str">
        <f t="shared" ca="1" si="58"/>
        <v/>
      </c>
      <c r="D355" s="32" t="str">
        <f t="shared" ca="1" si="62"/>
        <v/>
      </c>
      <c r="E355" s="45" t="str">
        <f t="shared" ca="1" si="63"/>
        <v/>
      </c>
      <c r="F355" s="31" t="str">
        <f t="shared" ca="1" si="59"/>
        <v/>
      </c>
      <c r="G355" s="32" t="str">
        <f t="shared" ca="1" si="64"/>
        <v/>
      </c>
      <c r="H355" s="77" t="str">
        <f t="shared" ca="1" si="65"/>
        <v/>
      </c>
      <c r="N355" s="159" t="str">
        <f t="shared" si="56"/>
        <v/>
      </c>
      <c r="O355" s="159" t="str">
        <f t="shared" si="57"/>
        <v/>
      </c>
    </row>
    <row r="356" spans="1:15">
      <c r="A356" s="164" t="str">
        <f t="shared" ca="1" si="60"/>
        <v/>
      </c>
      <c r="B356" s="44" t="str">
        <f t="shared" ca="1" si="61"/>
        <v/>
      </c>
      <c r="C356" s="31" t="str">
        <f t="shared" ca="1" si="58"/>
        <v/>
      </c>
      <c r="D356" s="32" t="str">
        <f t="shared" ca="1" si="62"/>
        <v/>
      </c>
      <c r="E356" s="45" t="str">
        <f t="shared" ca="1" si="63"/>
        <v/>
      </c>
      <c r="F356" s="31" t="str">
        <f t="shared" ca="1" si="59"/>
        <v/>
      </c>
      <c r="G356" s="32" t="str">
        <f t="shared" ca="1" si="64"/>
        <v/>
      </c>
      <c r="H356" s="77" t="str">
        <f t="shared" ca="1" si="65"/>
        <v/>
      </c>
      <c r="N356" s="159" t="str">
        <f t="shared" si="56"/>
        <v/>
      </c>
      <c r="O356" s="159" t="str">
        <f t="shared" si="57"/>
        <v/>
      </c>
    </row>
    <row r="357" spans="1:15">
      <c r="A357" s="164" t="str">
        <f t="shared" ca="1" si="60"/>
        <v/>
      </c>
      <c r="B357" s="44" t="str">
        <f t="shared" ca="1" si="61"/>
        <v/>
      </c>
      <c r="C357" s="31" t="str">
        <f t="shared" ca="1" si="58"/>
        <v/>
      </c>
      <c r="D357" s="32" t="str">
        <f t="shared" ca="1" si="62"/>
        <v/>
      </c>
      <c r="E357" s="45" t="str">
        <f t="shared" ca="1" si="63"/>
        <v/>
      </c>
      <c r="F357" s="31" t="str">
        <f t="shared" ca="1" si="59"/>
        <v/>
      </c>
      <c r="G357" s="32" t="str">
        <f t="shared" ca="1" si="64"/>
        <v/>
      </c>
      <c r="H357" s="77" t="str">
        <f t="shared" ca="1" si="65"/>
        <v/>
      </c>
      <c r="N357" s="159" t="str">
        <f t="shared" si="56"/>
        <v/>
      </c>
      <c r="O357" s="159" t="str">
        <f t="shared" si="57"/>
        <v/>
      </c>
    </row>
    <row r="358" spans="1:15">
      <c r="A358" s="164" t="str">
        <f t="shared" ca="1" si="60"/>
        <v/>
      </c>
      <c r="B358" s="44" t="str">
        <f t="shared" ca="1" si="61"/>
        <v/>
      </c>
      <c r="C358" s="31" t="str">
        <f t="shared" ca="1" si="58"/>
        <v/>
      </c>
      <c r="D358" s="32" t="str">
        <f t="shared" ca="1" si="62"/>
        <v/>
      </c>
      <c r="E358" s="45" t="str">
        <f t="shared" ca="1" si="63"/>
        <v/>
      </c>
      <c r="F358" s="31" t="str">
        <f t="shared" ca="1" si="59"/>
        <v/>
      </c>
      <c r="G358" s="32" t="str">
        <f t="shared" ca="1" si="64"/>
        <v/>
      </c>
      <c r="H358" s="77" t="str">
        <f t="shared" ca="1" si="65"/>
        <v/>
      </c>
      <c r="N358" s="159" t="str">
        <f t="shared" si="56"/>
        <v/>
      </c>
      <c r="O358" s="159" t="str">
        <f t="shared" si="57"/>
        <v/>
      </c>
    </row>
    <row r="359" spans="1:15">
      <c r="A359" s="164" t="str">
        <f t="shared" ca="1" si="60"/>
        <v/>
      </c>
      <c r="B359" s="44" t="str">
        <f t="shared" ca="1" si="61"/>
        <v/>
      </c>
      <c r="C359" s="31" t="str">
        <f t="shared" ca="1" si="58"/>
        <v/>
      </c>
      <c r="D359" s="32" t="str">
        <f t="shared" ca="1" si="62"/>
        <v/>
      </c>
      <c r="E359" s="45" t="str">
        <f t="shared" ca="1" si="63"/>
        <v/>
      </c>
      <c r="F359" s="31" t="str">
        <f t="shared" ca="1" si="59"/>
        <v/>
      </c>
      <c r="G359" s="32" t="str">
        <f t="shared" ca="1" si="64"/>
        <v/>
      </c>
      <c r="H359" s="77" t="str">
        <f t="shared" ca="1" si="65"/>
        <v/>
      </c>
      <c r="N359" s="159" t="str">
        <f t="shared" si="56"/>
        <v/>
      </c>
      <c r="O359" s="159" t="str">
        <f t="shared" si="57"/>
        <v/>
      </c>
    </row>
    <row r="360" spans="1:15">
      <c r="A360" s="164" t="str">
        <f t="shared" ca="1" si="60"/>
        <v/>
      </c>
      <c r="B360" s="44" t="str">
        <f t="shared" ca="1" si="61"/>
        <v/>
      </c>
      <c r="C360" s="31" t="str">
        <f t="shared" ca="1" si="58"/>
        <v/>
      </c>
      <c r="D360" s="32" t="str">
        <f t="shared" ca="1" si="62"/>
        <v/>
      </c>
      <c r="E360" s="45" t="str">
        <f t="shared" ca="1" si="63"/>
        <v/>
      </c>
      <c r="F360" s="31" t="str">
        <f t="shared" ca="1" si="59"/>
        <v/>
      </c>
      <c r="G360" s="32" t="str">
        <f t="shared" ca="1" si="64"/>
        <v/>
      </c>
      <c r="H360" s="77" t="str">
        <f t="shared" ca="1" si="65"/>
        <v/>
      </c>
      <c r="N360" s="159" t="str">
        <f t="shared" si="56"/>
        <v/>
      </c>
      <c r="O360" s="159" t="str">
        <f t="shared" si="57"/>
        <v/>
      </c>
    </row>
    <row r="361" spans="1:15">
      <c r="A361" s="164" t="str">
        <f t="shared" ca="1" si="60"/>
        <v/>
      </c>
      <c r="B361" s="44" t="str">
        <f t="shared" ca="1" si="61"/>
        <v/>
      </c>
      <c r="C361" s="31" t="str">
        <f t="shared" ca="1" si="58"/>
        <v/>
      </c>
      <c r="D361" s="32" t="str">
        <f t="shared" ca="1" si="62"/>
        <v/>
      </c>
      <c r="E361" s="45" t="str">
        <f t="shared" ca="1" si="63"/>
        <v/>
      </c>
      <c r="F361" s="31" t="str">
        <f t="shared" ca="1" si="59"/>
        <v/>
      </c>
      <c r="G361" s="32" t="str">
        <f t="shared" ca="1" si="64"/>
        <v/>
      </c>
      <c r="H361" s="77" t="str">
        <f t="shared" ca="1" si="65"/>
        <v/>
      </c>
      <c r="N361" s="159" t="str">
        <f t="shared" si="56"/>
        <v/>
      </c>
      <c r="O361" s="159" t="str">
        <f t="shared" si="57"/>
        <v/>
      </c>
    </row>
    <row r="362" spans="1:15">
      <c r="A362" s="164" t="str">
        <f t="shared" ca="1" si="60"/>
        <v/>
      </c>
      <c r="B362" s="44" t="str">
        <f t="shared" ca="1" si="61"/>
        <v/>
      </c>
      <c r="C362" s="31" t="str">
        <f t="shared" ca="1" si="58"/>
        <v/>
      </c>
      <c r="D362" s="32" t="str">
        <f t="shared" ca="1" si="62"/>
        <v/>
      </c>
      <c r="E362" s="45" t="str">
        <f t="shared" ca="1" si="63"/>
        <v/>
      </c>
      <c r="F362" s="31" t="str">
        <f t="shared" ca="1" si="59"/>
        <v/>
      </c>
      <c r="G362" s="32" t="str">
        <f t="shared" ca="1" si="64"/>
        <v/>
      </c>
      <c r="H362" s="77" t="str">
        <f t="shared" ca="1" si="65"/>
        <v/>
      </c>
      <c r="N362" s="159" t="str">
        <f t="shared" si="56"/>
        <v/>
      </c>
      <c r="O362" s="159" t="str">
        <f t="shared" si="57"/>
        <v/>
      </c>
    </row>
    <row r="363" spans="1:15">
      <c r="A363" s="164" t="str">
        <f t="shared" ca="1" si="60"/>
        <v/>
      </c>
      <c r="B363" s="44" t="str">
        <f t="shared" ca="1" si="61"/>
        <v/>
      </c>
      <c r="C363" s="31" t="str">
        <f t="shared" ca="1" si="58"/>
        <v/>
      </c>
      <c r="D363" s="32" t="str">
        <f t="shared" ca="1" si="62"/>
        <v/>
      </c>
      <c r="E363" s="45" t="str">
        <f t="shared" ca="1" si="63"/>
        <v/>
      </c>
      <c r="F363" s="31" t="str">
        <f t="shared" ca="1" si="59"/>
        <v/>
      </c>
      <c r="G363" s="32" t="str">
        <f t="shared" ca="1" si="64"/>
        <v/>
      </c>
      <c r="H363" s="77" t="str">
        <f t="shared" ca="1" si="65"/>
        <v/>
      </c>
      <c r="N363" s="159" t="str">
        <f t="shared" si="56"/>
        <v/>
      </c>
      <c r="O363" s="159" t="str">
        <f t="shared" si="57"/>
        <v/>
      </c>
    </row>
    <row r="364" spans="1:15">
      <c r="A364" s="164" t="str">
        <f t="shared" ca="1" si="60"/>
        <v/>
      </c>
      <c r="B364" s="44" t="str">
        <f t="shared" ca="1" si="61"/>
        <v/>
      </c>
      <c r="C364" s="31" t="str">
        <f t="shared" ca="1" si="58"/>
        <v/>
      </c>
      <c r="D364" s="32" t="str">
        <f t="shared" ca="1" si="62"/>
        <v/>
      </c>
      <c r="E364" s="45" t="str">
        <f t="shared" ca="1" si="63"/>
        <v/>
      </c>
      <c r="F364" s="31" t="str">
        <f t="shared" ca="1" si="59"/>
        <v/>
      </c>
      <c r="G364" s="32" t="str">
        <f t="shared" ca="1" si="64"/>
        <v/>
      </c>
      <c r="H364" s="77" t="str">
        <f t="shared" ca="1" si="65"/>
        <v/>
      </c>
      <c r="N364" s="159" t="str">
        <f t="shared" si="56"/>
        <v/>
      </c>
      <c r="O364" s="159" t="str">
        <f t="shared" si="57"/>
        <v/>
      </c>
    </row>
    <row r="365" spans="1:15">
      <c r="A365" s="164" t="str">
        <f t="shared" ca="1" si="60"/>
        <v/>
      </c>
      <c r="B365" s="44" t="str">
        <f t="shared" ca="1" si="61"/>
        <v/>
      </c>
      <c r="C365" s="31" t="str">
        <f t="shared" ca="1" si="58"/>
        <v/>
      </c>
      <c r="D365" s="32" t="str">
        <f t="shared" ca="1" si="62"/>
        <v/>
      </c>
      <c r="E365" s="45" t="str">
        <f t="shared" ca="1" si="63"/>
        <v/>
      </c>
      <c r="F365" s="31" t="str">
        <f t="shared" ca="1" si="59"/>
        <v/>
      </c>
      <c r="G365" s="32" t="str">
        <f t="shared" ca="1" si="64"/>
        <v/>
      </c>
      <c r="H365" s="77" t="str">
        <f t="shared" ca="1" si="65"/>
        <v/>
      </c>
      <c r="N365" s="159" t="str">
        <f t="shared" si="56"/>
        <v/>
      </c>
      <c r="O365" s="159" t="str">
        <f t="shared" si="57"/>
        <v/>
      </c>
    </row>
    <row r="366" spans="1:15">
      <c r="A366" s="164" t="str">
        <f t="shared" ca="1" si="60"/>
        <v/>
      </c>
      <c r="B366" s="44" t="str">
        <f t="shared" ca="1" si="61"/>
        <v/>
      </c>
      <c r="C366" s="31" t="str">
        <f t="shared" ca="1" si="58"/>
        <v/>
      </c>
      <c r="D366" s="32" t="str">
        <f t="shared" ca="1" si="62"/>
        <v/>
      </c>
      <c r="E366" s="45" t="str">
        <f t="shared" ca="1" si="63"/>
        <v/>
      </c>
      <c r="F366" s="31" t="str">
        <f t="shared" ca="1" si="59"/>
        <v/>
      </c>
      <c r="G366" s="32" t="str">
        <f t="shared" ca="1" si="64"/>
        <v/>
      </c>
      <c r="H366" s="77" t="str">
        <f t="shared" ca="1" si="65"/>
        <v/>
      </c>
      <c r="N366" s="159" t="str">
        <f t="shared" si="56"/>
        <v/>
      </c>
      <c r="O366" s="159" t="str">
        <f t="shared" si="57"/>
        <v/>
      </c>
    </row>
    <row r="367" spans="1:15">
      <c r="A367" s="164" t="str">
        <f t="shared" ca="1" si="60"/>
        <v/>
      </c>
      <c r="B367" s="44" t="str">
        <f t="shared" ca="1" si="61"/>
        <v/>
      </c>
      <c r="C367" s="31" t="str">
        <f t="shared" ca="1" si="58"/>
        <v/>
      </c>
      <c r="D367" s="32" t="str">
        <f t="shared" ca="1" si="62"/>
        <v/>
      </c>
      <c r="E367" s="45" t="str">
        <f t="shared" ca="1" si="63"/>
        <v/>
      </c>
      <c r="F367" s="31" t="str">
        <f t="shared" ca="1" si="59"/>
        <v/>
      </c>
      <c r="G367" s="32" t="str">
        <f t="shared" ca="1" si="64"/>
        <v/>
      </c>
      <c r="H367" s="77" t="str">
        <f t="shared" ca="1" si="65"/>
        <v/>
      </c>
      <c r="N367" s="159" t="str">
        <f t="shared" si="56"/>
        <v/>
      </c>
      <c r="O367" s="159" t="str">
        <f t="shared" si="57"/>
        <v/>
      </c>
    </row>
    <row r="368" spans="1:15">
      <c r="A368" s="164" t="str">
        <f t="shared" ca="1" si="60"/>
        <v/>
      </c>
      <c r="B368" s="44" t="str">
        <f t="shared" ca="1" si="61"/>
        <v/>
      </c>
      <c r="C368" s="31" t="str">
        <f t="shared" ca="1" si="58"/>
        <v/>
      </c>
      <c r="D368" s="32" t="str">
        <f t="shared" ca="1" si="62"/>
        <v/>
      </c>
      <c r="E368" s="45" t="str">
        <f t="shared" ca="1" si="63"/>
        <v/>
      </c>
      <c r="F368" s="31" t="str">
        <f t="shared" ca="1" si="59"/>
        <v/>
      </c>
      <c r="G368" s="32" t="str">
        <f t="shared" ca="1" si="64"/>
        <v/>
      </c>
      <c r="H368" s="77" t="str">
        <f t="shared" ca="1" si="65"/>
        <v/>
      </c>
      <c r="N368" s="159" t="str">
        <f t="shared" si="56"/>
        <v/>
      </c>
      <c r="O368" s="159" t="str">
        <f t="shared" si="57"/>
        <v/>
      </c>
    </row>
    <row r="369" spans="1:15">
      <c r="A369" s="164" t="str">
        <f t="shared" ca="1" si="60"/>
        <v/>
      </c>
      <c r="B369" s="44" t="str">
        <f t="shared" ca="1" si="61"/>
        <v/>
      </c>
      <c r="C369" s="31" t="str">
        <f t="shared" ca="1" si="58"/>
        <v/>
      </c>
      <c r="D369" s="32" t="str">
        <f t="shared" ca="1" si="62"/>
        <v/>
      </c>
      <c r="E369" s="45" t="str">
        <f t="shared" ca="1" si="63"/>
        <v/>
      </c>
      <c r="F369" s="31" t="str">
        <f t="shared" ca="1" si="59"/>
        <v/>
      </c>
      <c r="G369" s="32" t="str">
        <f t="shared" ca="1" si="64"/>
        <v/>
      </c>
      <c r="H369" s="77" t="str">
        <f t="shared" ca="1" si="65"/>
        <v/>
      </c>
      <c r="N369" s="159" t="str">
        <f t="shared" si="56"/>
        <v/>
      </c>
      <c r="O369" s="159" t="str">
        <f t="shared" si="57"/>
        <v/>
      </c>
    </row>
    <row r="370" spans="1:15">
      <c r="A370" s="164" t="str">
        <f t="shared" ca="1" si="60"/>
        <v/>
      </c>
      <c r="B370" s="44" t="str">
        <f t="shared" ca="1" si="61"/>
        <v/>
      </c>
      <c r="C370" s="31" t="str">
        <f t="shared" ca="1" si="58"/>
        <v/>
      </c>
      <c r="D370" s="32" t="str">
        <f t="shared" ca="1" si="62"/>
        <v/>
      </c>
      <c r="E370" s="45" t="str">
        <f t="shared" ca="1" si="63"/>
        <v/>
      </c>
      <c r="F370" s="31" t="str">
        <f t="shared" ca="1" si="59"/>
        <v/>
      </c>
      <c r="G370" s="32" t="str">
        <f t="shared" ca="1" si="64"/>
        <v/>
      </c>
      <c r="H370" s="77" t="str">
        <f t="shared" ca="1" si="65"/>
        <v/>
      </c>
      <c r="N370" s="159" t="str">
        <f t="shared" si="56"/>
        <v/>
      </c>
      <c r="O370" s="159" t="str">
        <f t="shared" si="57"/>
        <v/>
      </c>
    </row>
    <row r="371" spans="1:15">
      <c r="A371" s="164" t="str">
        <f t="shared" ca="1" si="60"/>
        <v/>
      </c>
      <c r="B371" s="44" t="str">
        <f t="shared" ca="1" si="61"/>
        <v/>
      </c>
      <c r="C371" s="31" t="str">
        <f t="shared" ca="1" si="58"/>
        <v/>
      </c>
      <c r="D371" s="32" t="str">
        <f t="shared" ca="1" si="62"/>
        <v/>
      </c>
      <c r="E371" s="45" t="str">
        <f t="shared" ca="1" si="63"/>
        <v/>
      </c>
      <c r="F371" s="31" t="str">
        <f t="shared" ca="1" si="59"/>
        <v/>
      </c>
      <c r="G371" s="32" t="str">
        <f t="shared" ca="1" si="64"/>
        <v/>
      </c>
      <c r="H371" s="77" t="str">
        <f t="shared" ca="1" si="65"/>
        <v/>
      </c>
      <c r="N371" s="159" t="str">
        <f t="shared" si="56"/>
        <v/>
      </c>
      <c r="O371" s="159" t="str">
        <f t="shared" si="57"/>
        <v/>
      </c>
    </row>
    <row r="372" spans="1:15">
      <c r="A372" s="164" t="str">
        <f t="shared" ca="1" si="60"/>
        <v/>
      </c>
      <c r="B372" s="44" t="str">
        <f t="shared" ca="1" si="61"/>
        <v/>
      </c>
      <c r="C372" s="31" t="str">
        <f t="shared" ca="1" si="58"/>
        <v/>
      </c>
      <c r="D372" s="32" t="str">
        <f t="shared" ca="1" si="62"/>
        <v/>
      </c>
      <c r="E372" s="45" t="str">
        <f t="shared" ca="1" si="63"/>
        <v/>
      </c>
      <c r="F372" s="31" t="str">
        <f t="shared" ca="1" si="59"/>
        <v/>
      </c>
      <c r="G372" s="32" t="str">
        <f t="shared" ca="1" si="64"/>
        <v/>
      </c>
      <c r="H372" s="77" t="str">
        <f t="shared" ca="1" si="65"/>
        <v/>
      </c>
      <c r="N372" s="159" t="str">
        <f t="shared" si="56"/>
        <v/>
      </c>
      <c r="O372" s="159" t="str">
        <f t="shared" si="57"/>
        <v/>
      </c>
    </row>
    <row r="373" spans="1:15">
      <c r="A373" s="164" t="str">
        <f t="shared" ca="1" si="60"/>
        <v/>
      </c>
      <c r="B373" s="44" t="str">
        <f t="shared" ca="1" si="61"/>
        <v/>
      </c>
      <c r="C373" s="31" t="str">
        <f t="shared" ca="1" si="58"/>
        <v/>
      </c>
      <c r="D373" s="32" t="str">
        <f t="shared" ca="1" si="62"/>
        <v/>
      </c>
      <c r="E373" s="45" t="str">
        <f t="shared" ca="1" si="63"/>
        <v/>
      </c>
      <c r="F373" s="31" t="str">
        <f t="shared" ca="1" si="59"/>
        <v/>
      </c>
      <c r="G373" s="32" t="str">
        <f t="shared" ca="1" si="64"/>
        <v/>
      </c>
      <c r="H373" s="77" t="str">
        <f t="shared" ca="1" si="65"/>
        <v/>
      </c>
      <c r="N373" s="159" t="str">
        <f t="shared" si="56"/>
        <v/>
      </c>
      <c r="O373" s="159" t="str">
        <f t="shared" si="57"/>
        <v/>
      </c>
    </row>
    <row r="374" spans="1:15">
      <c r="A374" s="164" t="str">
        <f t="shared" ca="1" si="60"/>
        <v/>
      </c>
      <c r="B374" s="44" t="str">
        <f t="shared" ca="1" si="61"/>
        <v/>
      </c>
      <c r="C374" s="31" t="str">
        <f t="shared" ca="1" si="58"/>
        <v/>
      </c>
      <c r="D374" s="32" t="str">
        <f t="shared" ca="1" si="62"/>
        <v/>
      </c>
      <c r="E374" s="45" t="str">
        <f t="shared" ca="1" si="63"/>
        <v/>
      </c>
      <c r="F374" s="31" t="str">
        <f t="shared" ca="1" si="59"/>
        <v/>
      </c>
      <c r="G374" s="32" t="str">
        <f t="shared" ca="1" si="64"/>
        <v/>
      </c>
      <c r="H374" s="77" t="str">
        <f t="shared" ca="1" si="65"/>
        <v/>
      </c>
      <c r="N374" s="159" t="str">
        <f t="shared" si="56"/>
        <v/>
      </c>
      <c r="O374" s="159" t="str">
        <f t="shared" si="57"/>
        <v/>
      </c>
    </row>
    <row r="375" spans="1:15">
      <c r="A375" s="164" t="str">
        <f t="shared" ca="1" si="60"/>
        <v/>
      </c>
      <c r="B375" s="44" t="str">
        <f t="shared" ca="1" si="61"/>
        <v/>
      </c>
      <c r="C375" s="31" t="str">
        <f t="shared" ca="1" si="58"/>
        <v/>
      </c>
      <c r="D375" s="32" t="str">
        <f t="shared" ca="1" si="62"/>
        <v/>
      </c>
      <c r="E375" s="45" t="str">
        <f t="shared" ca="1" si="63"/>
        <v/>
      </c>
      <c r="F375" s="31" t="str">
        <f t="shared" ca="1" si="59"/>
        <v/>
      </c>
      <c r="G375" s="32" t="str">
        <f t="shared" ca="1" si="64"/>
        <v/>
      </c>
      <c r="H375" s="77" t="str">
        <f t="shared" ca="1" si="65"/>
        <v/>
      </c>
      <c r="N375" s="159" t="str">
        <f t="shared" si="56"/>
        <v/>
      </c>
      <c r="O375" s="159" t="str">
        <f t="shared" si="57"/>
        <v/>
      </c>
    </row>
    <row r="376" spans="1:15">
      <c r="A376" s="164" t="str">
        <f t="shared" ca="1" si="60"/>
        <v/>
      </c>
      <c r="B376" s="44" t="str">
        <f t="shared" ca="1" si="61"/>
        <v/>
      </c>
      <c r="C376" s="31" t="str">
        <f t="shared" ca="1" si="58"/>
        <v/>
      </c>
      <c r="D376" s="32" t="str">
        <f t="shared" ca="1" si="62"/>
        <v/>
      </c>
      <c r="E376" s="45" t="str">
        <f t="shared" ca="1" si="63"/>
        <v/>
      </c>
      <c r="F376" s="31" t="str">
        <f t="shared" ca="1" si="59"/>
        <v/>
      </c>
      <c r="G376" s="32" t="str">
        <f t="shared" ca="1" si="64"/>
        <v/>
      </c>
      <c r="H376" s="77" t="str">
        <f t="shared" ca="1" si="65"/>
        <v/>
      </c>
      <c r="N376" s="159" t="str">
        <f t="shared" si="56"/>
        <v/>
      </c>
      <c r="O376" s="159" t="str">
        <f t="shared" si="57"/>
        <v/>
      </c>
    </row>
    <row r="377" spans="1:15">
      <c r="A377" s="164" t="str">
        <f t="shared" ca="1" si="60"/>
        <v/>
      </c>
      <c r="B377" s="44" t="str">
        <f t="shared" ca="1" si="61"/>
        <v/>
      </c>
      <c r="C377" s="31" t="str">
        <f t="shared" ca="1" si="58"/>
        <v/>
      </c>
      <c r="D377" s="32" t="str">
        <f t="shared" ca="1" si="62"/>
        <v/>
      </c>
      <c r="E377" s="45" t="str">
        <f t="shared" ca="1" si="63"/>
        <v/>
      </c>
      <c r="F377" s="31" t="str">
        <f t="shared" ca="1" si="59"/>
        <v/>
      </c>
      <c r="G377" s="32" t="str">
        <f t="shared" ca="1" si="64"/>
        <v/>
      </c>
      <c r="H377" s="77" t="str">
        <f t="shared" ca="1" si="65"/>
        <v/>
      </c>
      <c r="N377" s="159" t="str">
        <f t="shared" si="56"/>
        <v/>
      </c>
      <c r="O377" s="159" t="str">
        <f t="shared" si="57"/>
        <v/>
      </c>
    </row>
    <row r="378" spans="1:15">
      <c r="A378" s="164" t="str">
        <f t="shared" ca="1" si="60"/>
        <v/>
      </c>
      <c r="B378" s="44" t="str">
        <f t="shared" ca="1" si="61"/>
        <v/>
      </c>
      <c r="C378" s="31" t="str">
        <f t="shared" ca="1" si="58"/>
        <v/>
      </c>
      <c r="D378" s="32" t="str">
        <f t="shared" ca="1" si="62"/>
        <v/>
      </c>
      <c r="E378" s="45" t="str">
        <f t="shared" ca="1" si="63"/>
        <v/>
      </c>
      <c r="F378" s="31" t="str">
        <f t="shared" ca="1" si="59"/>
        <v/>
      </c>
      <c r="G378" s="32" t="str">
        <f t="shared" ca="1" si="64"/>
        <v/>
      </c>
      <c r="H378" s="77" t="str">
        <f t="shared" ca="1" si="65"/>
        <v/>
      </c>
      <c r="N378" s="159" t="str">
        <f t="shared" si="56"/>
        <v/>
      </c>
      <c r="O378" s="159" t="str">
        <f t="shared" si="57"/>
        <v/>
      </c>
    </row>
    <row r="379" spans="1:15">
      <c r="A379" s="164" t="str">
        <f t="shared" ca="1" si="60"/>
        <v/>
      </c>
      <c r="B379" s="44" t="str">
        <f t="shared" ca="1" si="61"/>
        <v/>
      </c>
      <c r="C379" s="31" t="str">
        <f t="shared" ca="1" si="58"/>
        <v/>
      </c>
      <c r="D379" s="32" t="str">
        <f t="shared" ca="1" si="62"/>
        <v/>
      </c>
      <c r="E379" s="45" t="str">
        <f t="shared" ca="1" si="63"/>
        <v/>
      </c>
      <c r="F379" s="31" t="str">
        <f t="shared" ca="1" si="59"/>
        <v/>
      </c>
      <c r="G379" s="32" t="str">
        <f t="shared" ca="1" si="64"/>
        <v/>
      </c>
      <c r="H379" s="77" t="str">
        <f t="shared" ca="1" si="65"/>
        <v/>
      </c>
      <c r="N379" s="159" t="str">
        <f t="shared" si="56"/>
        <v/>
      </c>
      <c r="O379" s="159" t="str">
        <f t="shared" si="57"/>
        <v/>
      </c>
    </row>
    <row r="380" spans="1:15">
      <c r="A380" s="164" t="str">
        <f t="shared" ca="1" si="60"/>
        <v/>
      </c>
      <c r="B380" s="44" t="str">
        <f t="shared" ca="1" si="61"/>
        <v/>
      </c>
      <c r="C380" s="31" t="str">
        <f t="shared" ca="1" si="58"/>
        <v/>
      </c>
      <c r="D380" s="32" t="str">
        <f t="shared" ca="1" si="62"/>
        <v/>
      </c>
      <c r="E380" s="45" t="str">
        <f t="shared" ca="1" si="63"/>
        <v/>
      </c>
      <c r="F380" s="31" t="str">
        <f t="shared" ca="1" si="59"/>
        <v/>
      </c>
      <c r="G380" s="32" t="str">
        <f t="shared" ca="1" si="64"/>
        <v/>
      </c>
      <c r="H380" s="77" t="str">
        <f t="shared" ca="1" si="65"/>
        <v/>
      </c>
      <c r="N380" s="159" t="str">
        <f t="shared" si="56"/>
        <v/>
      </c>
      <c r="O380" s="159" t="str">
        <f t="shared" si="57"/>
        <v/>
      </c>
    </row>
    <row r="381" spans="1:15">
      <c r="A381" s="164" t="str">
        <f t="shared" ca="1" si="60"/>
        <v/>
      </c>
      <c r="B381" s="44" t="str">
        <f t="shared" ca="1" si="61"/>
        <v/>
      </c>
      <c r="C381" s="31" t="str">
        <f t="shared" ca="1" si="58"/>
        <v/>
      </c>
      <c r="D381" s="32" t="str">
        <f t="shared" ca="1" si="62"/>
        <v/>
      </c>
      <c r="E381" s="45" t="str">
        <f t="shared" ca="1" si="63"/>
        <v/>
      </c>
      <c r="F381" s="31" t="str">
        <f t="shared" ca="1" si="59"/>
        <v/>
      </c>
      <c r="G381" s="32" t="str">
        <f t="shared" ca="1" si="64"/>
        <v/>
      </c>
      <c r="H381" s="77" t="str">
        <f t="shared" ca="1" si="65"/>
        <v/>
      </c>
      <c r="N381" s="159" t="str">
        <f t="shared" si="56"/>
        <v/>
      </c>
      <c r="O381" s="159" t="str">
        <f t="shared" si="57"/>
        <v/>
      </c>
    </row>
    <row r="382" spans="1:15">
      <c r="A382" s="164" t="str">
        <f t="shared" ca="1" si="60"/>
        <v/>
      </c>
      <c r="B382" s="44" t="str">
        <f t="shared" ca="1" si="61"/>
        <v/>
      </c>
      <c r="C382" s="31" t="str">
        <f t="shared" ca="1" si="58"/>
        <v/>
      </c>
      <c r="D382" s="32" t="str">
        <f t="shared" ca="1" si="62"/>
        <v/>
      </c>
      <c r="E382" s="45" t="str">
        <f t="shared" ca="1" si="63"/>
        <v/>
      </c>
      <c r="F382" s="31" t="str">
        <f t="shared" ca="1" si="59"/>
        <v/>
      </c>
      <c r="G382" s="32" t="str">
        <f t="shared" ca="1" si="64"/>
        <v/>
      </c>
      <c r="H382" s="77" t="str">
        <f t="shared" ca="1" si="65"/>
        <v/>
      </c>
      <c r="N382" s="159" t="str">
        <f t="shared" si="56"/>
        <v/>
      </c>
      <c r="O382" s="159" t="str">
        <f t="shared" si="57"/>
        <v/>
      </c>
    </row>
    <row r="383" spans="1:15">
      <c r="A383" s="164" t="str">
        <f t="shared" ca="1" si="60"/>
        <v/>
      </c>
      <c r="B383" s="44" t="str">
        <f t="shared" ca="1" si="61"/>
        <v/>
      </c>
      <c r="C383" s="31" t="str">
        <f t="shared" ca="1" si="58"/>
        <v/>
      </c>
      <c r="D383" s="32" t="str">
        <f t="shared" ca="1" si="62"/>
        <v/>
      </c>
      <c r="E383" s="45" t="str">
        <f t="shared" ca="1" si="63"/>
        <v/>
      </c>
      <c r="F383" s="31" t="str">
        <f t="shared" ca="1" si="59"/>
        <v/>
      </c>
      <c r="G383" s="32" t="str">
        <f t="shared" ca="1" si="64"/>
        <v/>
      </c>
      <c r="H383" s="77" t="str">
        <f t="shared" ca="1" si="65"/>
        <v/>
      </c>
      <c r="N383" s="159" t="str">
        <f t="shared" si="56"/>
        <v/>
      </c>
      <c r="O383" s="159" t="str">
        <f t="shared" si="57"/>
        <v/>
      </c>
    </row>
    <row r="384" spans="1:15">
      <c r="A384" s="164" t="str">
        <f t="shared" ca="1" si="60"/>
        <v/>
      </c>
      <c r="B384" s="44" t="str">
        <f t="shared" ca="1" si="61"/>
        <v/>
      </c>
      <c r="C384" s="31" t="str">
        <f t="shared" ca="1" si="58"/>
        <v/>
      </c>
      <c r="D384" s="32" t="str">
        <f t="shared" ca="1" si="62"/>
        <v/>
      </c>
      <c r="E384" s="45" t="str">
        <f t="shared" ca="1" si="63"/>
        <v/>
      </c>
      <c r="F384" s="31" t="str">
        <f t="shared" ca="1" si="59"/>
        <v/>
      </c>
      <c r="G384" s="32" t="str">
        <f t="shared" ca="1" si="64"/>
        <v/>
      </c>
      <c r="H384" s="77" t="str">
        <f t="shared" ca="1" si="65"/>
        <v/>
      </c>
      <c r="N384" s="159" t="str">
        <f t="shared" si="56"/>
        <v/>
      </c>
      <c r="O384" s="159" t="str">
        <f t="shared" si="57"/>
        <v/>
      </c>
    </row>
    <row r="385" spans="1:15">
      <c r="A385" s="164" t="str">
        <f t="shared" ca="1" si="60"/>
        <v/>
      </c>
      <c r="B385" s="44" t="str">
        <f t="shared" ca="1" si="61"/>
        <v/>
      </c>
      <c r="C385" s="31" t="str">
        <f t="shared" ca="1" si="58"/>
        <v/>
      </c>
      <c r="D385" s="32" t="str">
        <f t="shared" ca="1" si="62"/>
        <v/>
      </c>
      <c r="E385" s="45" t="str">
        <f t="shared" ca="1" si="63"/>
        <v/>
      </c>
      <c r="F385" s="31" t="str">
        <f t="shared" ca="1" si="59"/>
        <v/>
      </c>
      <c r="G385" s="32" t="str">
        <f t="shared" ca="1" si="64"/>
        <v/>
      </c>
      <c r="H385" s="77" t="str">
        <f t="shared" ca="1" si="65"/>
        <v/>
      </c>
      <c r="N385" s="159" t="str">
        <f t="shared" si="56"/>
        <v/>
      </c>
      <c r="O385" s="159" t="str">
        <f t="shared" si="57"/>
        <v/>
      </c>
    </row>
    <row r="386" spans="1:15">
      <c r="A386" s="164" t="str">
        <f t="shared" ca="1" si="60"/>
        <v/>
      </c>
      <c r="B386" s="44" t="str">
        <f t="shared" ca="1" si="61"/>
        <v/>
      </c>
      <c r="C386" s="31" t="str">
        <f t="shared" ca="1" si="58"/>
        <v/>
      </c>
      <c r="D386" s="32" t="str">
        <f t="shared" ca="1" si="62"/>
        <v/>
      </c>
      <c r="E386" s="45" t="str">
        <f t="shared" ca="1" si="63"/>
        <v/>
      </c>
      <c r="F386" s="31" t="str">
        <f t="shared" ca="1" si="59"/>
        <v/>
      </c>
      <c r="G386" s="32" t="str">
        <f t="shared" ca="1" si="64"/>
        <v/>
      </c>
      <c r="H386" s="77" t="str">
        <f t="shared" ca="1" si="65"/>
        <v/>
      </c>
      <c r="N386" s="159" t="str">
        <f t="shared" si="56"/>
        <v/>
      </c>
      <c r="O386" s="159" t="str">
        <f t="shared" si="57"/>
        <v/>
      </c>
    </row>
    <row r="387" spans="1:15">
      <c r="A387" s="164" t="str">
        <f t="shared" ca="1" si="60"/>
        <v/>
      </c>
      <c r="B387" s="44" t="str">
        <f t="shared" ca="1" si="61"/>
        <v/>
      </c>
      <c r="C387" s="31" t="str">
        <f t="shared" ca="1" si="58"/>
        <v/>
      </c>
      <c r="D387" s="32" t="str">
        <f t="shared" ca="1" si="62"/>
        <v/>
      </c>
      <c r="E387" s="45" t="str">
        <f t="shared" ca="1" si="63"/>
        <v/>
      </c>
      <c r="F387" s="31" t="str">
        <f t="shared" ca="1" si="59"/>
        <v/>
      </c>
      <c r="G387" s="32" t="str">
        <f t="shared" ca="1" si="64"/>
        <v/>
      </c>
      <c r="H387" s="77" t="str">
        <f t="shared" ca="1" si="65"/>
        <v/>
      </c>
      <c r="N387" s="159" t="str">
        <f t="shared" ref="N387:N450" si="66">IF(COUNTIF(L:L,J388),J388,"")</f>
        <v/>
      </c>
      <c r="O387" s="159" t="str">
        <f t="shared" ref="O387:O450" si="67">IF(N387&gt;$A$14,N387,"")</f>
        <v/>
      </c>
    </row>
    <row r="388" spans="1:15">
      <c r="A388" s="164" t="str">
        <f t="shared" ca="1" si="60"/>
        <v/>
      </c>
      <c r="B388" s="44" t="str">
        <f t="shared" ca="1" si="61"/>
        <v/>
      </c>
      <c r="C388" s="31" t="str">
        <f t="shared" ca="1" si="58"/>
        <v/>
      </c>
      <c r="D388" s="32" t="str">
        <f t="shared" ca="1" si="62"/>
        <v/>
      </c>
      <c r="E388" s="45" t="str">
        <f t="shared" ca="1" si="63"/>
        <v/>
      </c>
      <c r="F388" s="31" t="str">
        <f t="shared" ca="1" si="59"/>
        <v/>
      </c>
      <c r="G388" s="32" t="str">
        <f t="shared" ca="1" si="64"/>
        <v/>
      </c>
      <c r="H388" s="77" t="str">
        <f t="shared" ca="1" si="65"/>
        <v/>
      </c>
      <c r="N388" s="159" t="str">
        <f t="shared" si="66"/>
        <v/>
      </c>
      <c r="O388" s="159" t="str">
        <f t="shared" si="67"/>
        <v/>
      </c>
    </row>
    <row r="389" spans="1:15">
      <c r="A389" s="164" t="str">
        <f t="shared" ca="1" si="60"/>
        <v/>
      </c>
      <c r="B389" s="44" t="str">
        <f t="shared" ca="1" si="61"/>
        <v/>
      </c>
      <c r="C389" s="31" t="str">
        <f t="shared" ca="1" si="58"/>
        <v/>
      </c>
      <c r="D389" s="32" t="str">
        <f t="shared" ca="1" si="62"/>
        <v/>
      </c>
      <c r="E389" s="45" t="str">
        <f t="shared" ca="1" si="63"/>
        <v/>
      </c>
      <c r="F389" s="31" t="str">
        <f t="shared" ca="1" si="59"/>
        <v/>
      </c>
      <c r="G389" s="32" t="str">
        <f t="shared" ca="1" si="64"/>
        <v/>
      </c>
      <c r="H389" s="77" t="str">
        <f t="shared" ca="1" si="65"/>
        <v/>
      </c>
      <c r="N389" s="159" t="str">
        <f t="shared" si="66"/>
        <v/>
      </c>
      <c r="O389" s="159" t="str">
        <f t="shared" si="67"/>
        <v/>
      </c>
    </row>
    <row r="390" spans="1:15">
      <c r="A390" s="164" t="str">
        <f t="shared" ca="1" si="60"/>
        <v/>
      </c>
      <c r="B390" s="44" t="str">
        <f t="shared" ca="1" si="61"/>
        <v/>
      </c>
      <c r="C390" s="31" t="str">
        <f t="shared" ca="1" si="58"/>
        <v/>
      </c>
      <c r="D390" s="32" t="str">
        <f t="shared" ca="1" si="62"/>
        <v/>
      </c>
      <c r="E390" s="45" t="str">
        <f t="shared" ca="1" si="63"/>
        <v/>
      </c>
      <c r="F390" s="31" t="str">
        <f t="shared" ca="1" si="59"/>
        <v/>
      </c>
      <c r="G390" s="32" t="str">
        <f t="shared" ca="1" si="64"/>
        <v/>
      </c>
      <c r="H390" s="77" t="str">
        <f t="shared" ca="1" si="65"/>
        <v/>
      </c>
      <c r="N390" s="159" t="str">
        <f t="shared" si="66"/>
        <v/>
      </c>
      <c r="O390" s="159" t="str">
        <f t="shared" si="67"/>
        <v/>
      </c>
    </row>
    <row r="391" spans="1:15">
      <c r="A391" s="164" t="str">
        <f t="shared" ca="1" si="60"/>
        <v/>
      </c>
      <c r="B391" s="44" t="str">
        <f t="shared" ca="1" si="61"/>
        <v/>
      </c>
      <c r="C391" s="31" t="str">
        <f t="shared" ca="1" si="58"/>
        <v/>
      </c>
      <c r="D391" s="32" t="str">
        <f t="shared" ca="1" si="62"/>
        <v/>
      </c>
      <c r="E391" s="45" t="str">
        <f t="shared" ca="1" si="63"/>
        <v/>
      </c>
      <c r="F391" s="31" t="str">
        <f t="shared" ca="1" si="59"/>
        <v/>
      </c>
      <c r="G391" s="32" t="str">
        <f t="shared" ca="1" si="64"/>
        <v/>
      </c>
      <c r="H391" s="77" t="str">
        <f t="shared" ca="1" si="65"/>
        <v/>
      </c>
      <c r="N391" s="159" t="str">
        <f t="shared" si="66"/>
        <v/>
      </c>
      <c r="O391" s="159" t="str">
        <f t="shared" si="67"/>
        <v/>
      </c>
    </row>
    <row r="392" spans="1:15">
      <c r="A392" s="164" t="str">
        <f t="shared" ca="1" si="60"/>
        <v/>
      </c>
      <c r="B392" s="44" t="str">
        <f t="shared" ca="1" si="61"/>
        <v/>
      </c>
      <c r="C392" s="31" t="str">
        <f t="shared" ca="1" si="58"/>
        <v/>
      </c>
      <c r="D392" s="32" t="str">
        <f t="shared" ca="1" si="62"/>
        <v/>
      </c>
      <c r="E392" s="45" t="str">
        <f t="shared" ca="1" si="63"/>
        <v/>
      </c>
      <c r="F392" s="31" t="str">
        <f t="shared" ca="1" si="59"/>
        <v/>
      </c>
      <c r="G392" s="32" t="str">
        <f t="shared" ca="1" si="64"/>
        <v/>
      </c>
      <c r="H392" s="77" t="str">
        <f t="shared" ca="1" si="65"/>
        <v/>
      </c>
      <c r="N392" s="159" t="str">
        <f t="shared" si="66"/>
        <v/>
      </c>
      <c r="O392" s="159" t="str">
        <f t="shared" si="67"/>
        <v/>
      </c>
    </row>
    <row r="393" spans="1:15">
      <c r="A393" s="164" t="str">
        <f t="shared" ca="1" si="60"/>
        <v/>
      </c>
      <c r="B393" s="44" t="str">
        <f t="shared" ca="1" si="61"/>
        <v/>
      </c>
      <c r="C393" s="31" t="str">
        <f t="shared" ca="1" si="58"/>
        <v/>
      </c>
      <c r="D393" s="32" t="str">
        <f t="shared" ca="1" si="62"/>
        <v/>
      </c>
      <c r="E393" s="45" t="str">
        <f t="shared" ca="1" si="63"/>
        <v/>
      </c>
      <c r="F393" s="31" t="str">
        <f t="shared" ca="1" si="59"/>
        <v/>
      </c>
      <c r="G393" s="32" t="str">
        <f t="shared" ca="1" si="64"/>
        <v/>
      </c>
      <c r="H393" s="77" t="str">
        <f t="shared" ca="1" si="65"/>
        <v/>
      </c>
      <c r="N393" s="159" t="str">
        <f t="shared" si="66"/>
        <v/>
      </c>
      <c r="O393" s="159" t="str">
        <f t="shared" si="67"/>
        <v/>
      </c>
    </row>
    <row r="394" spans="1:15">
      <c r="A394" s="164" t="str">
        <f t="shared" ca="1" si="60"/>
        <v/>
      </c>
      <c r="B394" s="44" t="str">
        <f t="shared" ca="1" si="61"/>
        <v/>
      </c>
      <c r="C394" s="31" t="str">
        <f t="shared" ca="1" si="58"/>
        <v/>
      </c>
      <c r="D394" s="32" t="str">
        <f t="shared" ca="1" si="62"/>
        <v/>
      </c>
      <c r="E394" s="45" t="str">
        <f t="shared" ca="1" si="63"/>
        <v/>
      </c>
      <c r="F394" s="31" t="str">
        <f t="shared" ca="1" si="59"/>
        <v/>
      </c>
      <c r="G394" s="32" t="str">
        <f t="shared" ca="1" si="64"/>
        <v/>
      </c>
      <c r="H394" s="77" t="str">
        <f t="shared" ca="1" si="65"/>
        <v/>
      </c>
      <c r="N394" s="159" t="str">
        <f t="shared" si="66"/>
        <v/>
      </c>
      <c r="O394" s="159" t="str">
        <f t="shared" si="67"/>
        <v/>
      </c>
    </row>
    <row r="395" spans="1:15">
      <c r="A395" s="164" t="str">
        <f t="shared" ca="1" si="60"/>
        <v/>
      </c>
      <c r="B395" s="44" t="str">
        <f t="shared" ca="1" si="61"/>
        <v/>
      </c>
      <c r="C395" s="31" t="str">
        <f t="shared" ca="1" si="58"/>
        <v/>
      </c>
      <c r="D395" s="32" t="str">
        <f t="shared" ca="1" si="62"/>
        <v/>
      </c>
      <c r="E395" s="45" t="str">
        <f t="shared" ca="1" si="63"/>
        <v/>
      </c>
      <c r="F395" s="31" t="str">
        <f t="shared" ca="1" si="59"/>
        <v/>
      </c>
      <c r="G395" s="32" t="str">
        <f t="shared" ca="1" si="64"/>
        <v/>
      </c>
      <c r="H395" s="77" t="str">
        <f t="shared" ca="1" si="65"/>
        <v/>
      </c>
      <c r="N395" s="159" t="str">
        <f t="shared" si="66"/>
        <v/>
      </c>
      <c r="O395" s="159" t="str">
        <f t="shared" si="67"/>
        <v/>
      </c>
    </row>
    <row r="396" spans="1:15">
      <c r="A396" s="164" t="str">
        <f t="shared" ca="1" si="60"/>
        <v/>
      </c>
      <c r="B396" s="44" t="str">
        <f t="shared" ca="1" si="61"/>
        <v/>
      </c>
      <c r="C396" s="31" t="str">
        <f t="shared" ca="1" si="58"/>
        <v/>
      </c>
      <c r="D396" s="32" t="str">
        <f t="shared" ca="1" si="62"/>
        <v/>
      </c>
      <c r="E396" s="45" t="str">
        <f t="shared" ca="1" si="63"/>
        <v/>
      </c>
      <c r="F396" s="31" t="str">
        <f t="shared" ca="1" si="59"/>
        <v/>
      </c>
      <c r="G396" s="32" t="str">
        <f t="shared" ca="1" si="64"/>
        <v/>
      </c>
      <c r="H396" s="77" t="str">
        <f t="shared" ca="1" si="65"/>
        <v/>
      </c>
      <c r="N396" s="159" t="str">
        <f t="shared" si="66"/>
        <v/>
      </c>
      <c r="O396" s="159" t="str">
        <f t="shared" si="67"/>
        <v/>
      </c>
    </row>
    <row r="397" spans="1:15">
      <c r="A397" s="164" t="str">
        <f t="shared" ca="1" si="60"/>
        <v/>
      </c>
      <c r="B397" s="44" t="str">
        <f t="shared" ca="1" si="61"/>
        <v/>
      </c>
      <c r="C397" s="31" t="str">
        <f t="shared" ca="1" si="58"/>
        <v/>
      </c>
      <c r="D397" s="32" t="str">
        <f t="shared" ca="1" si="62"/>
        <v/>
      </c>
      <c r="E397" s="45" t="str">
        <f t="shared" ca="1" si="63"/>
        <v/>
      </c>
      <c r="F397" s="31" t="str">
        <f t="shared" ca="1" si="59"/>
        <v/>
      </c>
      <c r="G397" s="32" t="str">
        <f t="shared" ca="1" si="64"/>
        <v/>
      </c>
      <c r="H397" s="77" t="str">
        <f t="shared" ca="1" si="65"/>
        <v/>
      </c>
      <c r="N397" s="159" t="str">
        <f t="shared" si="66"/>
        <v/>
      </c>
      <c r="O397" s="159" t="str">
        <f t="shared" si="67"/>
        <v/>
      </c>
    </row>
    <row r="398" spans="1:15">
      <c r="A398" s="164" t="str">
        <f t="shared" ca="1" si="60"/>
        <v/>
      </c>
      <c r="B398" s="44" t="str">
        <f t="shared" ca="1" si="61"/>
        <v/>
      </c>
      <c r="C398" s="31" t="str">
        <f t="shared" ca="1" si="58"/>
        <v/>
      </c>
      <c r="D398" s="32" t="str">
        <f t="shared" ca="1" si="62"/>
        <v/>
      </c>
      <c r="E398" s="45" t="str">
        <f t="shared" ca="1" si="63"/>
        <v/>
      </c>
      <c r="F398" s="31" t="str">
        <f t="shared" ca="1" si="59"/>
        <v/>
      </c>
      <c r="G398" s="32" t="str">
        <f t="shared" ca="1" si="64"/>
        <v/>
      </c>
      <c r="H398" s="77" t="str">
        <f t="shared" ca="1" si="65"/>
        <v/>
      </c>
      <c r="N398" s="159" t="str">
        <f t="shared" si="66"/>
        <v/>
      </c>
      <c r="O398" s="159" t="str">
        <f t="shared" si="67"/>
        <v/>
      </c>
    </row>
    <row r="399" spans="1:15">
      <c r="A399" s="164" t="str">
        <f t="shared" ca="1" si="60"/>
        <v/>
      </c>
      <c r="B399" s="44" t="str">
        <f t="shared" ca="1" si="61"/>
        <v/>
      </c>
      <c r="C399" s="31" t="str">
        <f t="shared" ca="1" si="58"/>
        <v/>
      </c>
      <c r="D399" s="32" t="str">
        <f t="shared" ca="1" si="62"/>
        <v/>
      </c>
      <c r="E399" s="45" t="str">
        <f t="shared" ca="1" si="63"/>
        <v/>
      </c>
      <c r="F399" s="31" t="str">
        <f t="shared" ca="1" si="59"/>
        <v/>
      </c>
      <c r="G399" s="32" t="str">
        <f t="shared" ca="1" si="64"/>
        <v/>
      </c>
      <c r="H399" s="77" t="str">
        <f t="shared" ca="1" si="65"/>
        <v/>
      </c>
      <c r="N399" s="159" t="str">
        <f t="shared" si="66"/>
        <v/>
      </c>
      <c r="O399" s="159" t="str">
        <f t="shared" si="67"/>
        <v/>
      </c>
    </row>
    <row r="400" spans="1:15">
      <c r="A400" s="164" t="str">
        <f t="shared" ca="1" si="60"/>
        <v/>
      </c>
      <c r="B400" s="44" t="str">
        <f t="shared" ca="1" si="61"/>
        <v/>
      </c>
      <c r="C400" s="31" t="str">
        <f t="shared" ref="C400:C463" ca="1" si="68">IF(ISERROR(B400-2),"",-1*(B400-$B$14)*10^-4*$B$8*$B$5)</f>
        <v/>
      </c>
      <c r="D400" s="32" t="str">
        <f t="shared" ca="1" si="62"/>
        <v/>
      </c>
      <c r="E400" s="45" t="str">
        <f t="shared" ca="1" si="63"/>
        <v/>
      </c>
      <c r="F400" s="31" t="str">
        <f t="shared" ref="F400:F463" ca="1" si="69">IF(ISERROR(E400-2),"",-1*(E400-$E$14)*10^-4*$C$8*$C$5)</f>
        <v/>
      </c>
      <c r="G400" s="32" t="str">
        <f t="shared" ca="1" si="64"/>
        <v/>
      </c>
      <c r="H400" s="77" t="str">
        <f t="shared" ca="1" si="65"/>
        <v/>
      </c>
      <c r="N400" s="159" t="str">
        <f t="shared" si="66"/>
        <v/>
      </c>
      <c r="O400" s="159" t="str">
        <f t="shared" si="67"/>
        <v/>
      </c>
    </row>
    <row r="401" spans="1:15">
      <c r="A401" s="164" t="str">
        <f t="shared" ca="1" si="60"/>
        <v/>
      </c>
      <c r="B401" s="44" t="str">
        <f t="shared" ca="1" si="61"/>
        <v/>
      </c>
      <c r="C401" s="31" t="str">
        <f t="shared" ca="1" si="68"/>
        <v/>
      </c>
      <c r="D401" s="32" t="str">
        <f t="shared" ca="1" si="62"/>
        <v/>
      </c>
      <c r="E401" s="45" t="str">
        <f t="shared" ca="1" si="63"/>
        <v/>
      </c>
      <c r="F401" s="31" t="str">
        <f t="shared" ca="1" si="69"/>
        <v/>
      </c>
      <c r="G401" s="32" t="str">
        <f t="shared" ca="1" si="64"/>
        <v/>
      </c>
      <c r="H401" s="77" t="str">
        <f t="shared" ca="1" si="65"/>
        <v/>
      </c>
      <c r="N401" s="159" t="str">
        <f t="shared" si="66"/>
        <v/>
      </c>
      <c r="O401" s="159" t="str">
        <f t="shared" si="67"/>
        <v/>
      </c>
    </row>
    <row r="402" spans="1:15">
      <c r="A402" s="164" t="str">
        <f t="shared" ca="1" si="60"/>
        <v/>
      </c>
      <c r="B402" s="44" t="str">
        <f t="shared" ca="1" si="61"/>
        <v/>
      </c>
      <c r="C402" s="31" t="str">
        <f t="shared" ca="1" si="68"/>
        <v/>
      </c>
      <c r="D402" s="32" t="str">
        <f t="shared" ca="1" si="62"/>
        <v/>
      </c>
      <c r="E402" s="45" t="str">
        <f t="shared" ca="1" si="63"/>
        <v/>
      </c>
      <c r="F402" s="31" t="str">
        <f t="shared" ca="1" si="69"/>
        <v/>
      </c>
      <c r="G402" s="32" t="str">
        <f t="shared" ca="1" si="64"/>
        <v/>
      </c>
      <c r="H402" s="77" t="str">
        <f t="shared" ca="1" si="65"/>
        <v/>
      </c>
      <c r="N402" s="159" t="str">
        <f t="shared" si="66"/>
        <v/>
      </c>
      <c r="O402" s="159" t="str">
        <f t="shared" si="67"/>
        <v/>
      </c>
    </row>
    <row r="403" spans="1:15">
      <c r="A403" s="164" t="str">
        <f t="shared" ref="A403:A466" ca="1" si="70">IF(AND(ISBLANK(P392), A402 = $P$1),NOW(),IF(ISBLANK(P392),"",P392))</f>
        <v/>
      </c>
      <c r="B403" s="44" t="str">
        <f t="shared" ref="B403:B466" ca="1" si="71">IF(COUNTIF(J:J,A403)=1,VLOOKUP(A403,J:K,2), IF(COUNTIF(J:J,A403)=0,$B$10,""))</f>
        <v/>
      </c>
      <c r="C403" s="31" t="str">
        <f t="shared" ca="1" si="68"/>
        <v/>
      </c>
      <c r="D403" s="32" t="str">
        <f t="shared" ref="D403:D466" ca="1" si="72">IF(ISERROR(B403-2),"",$B$6*ROUNDUP(A403-$A$14,0)/360*$B$5)</f>
        <v/>
      </c>
      <c r="E403" s="45" t="str">
        <f t="shared" ref="E403:E466" ca="1" si="73">IF(COUNTIF(J:J,A403)=1,VLOOKUP(A403,L:M,2), IF(COUNTIF(J:J,A403)=0,$C$10,""))</f>
        <v/>
      </c>
      <c r="F403" s="31" t="str">
        <f t="shared" ca="1" si="69"/>
        <v/>
      </c>
      <c r="G403" s="32" t="str">
        <f t="shared" ref="G403:G466" ca="1" si="74">IF(ISERROR(E403-2),"",$C$6*(A403-$A$14)/360*$C$5)</f>
        <v/>
      </c>
      <c r="H403" s="77" t="str">
        <f t="shared" ref="H403:H466" ca="1" si="75">IF(ISERROR(E403-2),"",C403+D403-F403-G403)</f>
        <v/>
      </c>
      <c r="N403" s="159" t="str">
        <f t="shared" si="66"/>
        <v/>
      </c>
      <c r="O403" s="159" t="str">
        <f t="shared" si="67"/>
        <v/>
      </c>
    </row>
    <row r="404" spans="1:15">
      <c r="A404" s="164" t="str">
        <f t="shared" ca="1" si="70"/>
        <v/>
      </c>
      <c r="B404" s="44" t="str">
        <f t="shared" ca="1" si="71"/>
        <v/>
      </c>
      <c r="C404" s="31" t="str">
        <f t="shared" ca="1" si="68"/>
        <v/>
      </c>
      <c r="D404" s="32" t="str">
        <f t="shared" ca="1" si="72"/>
        <v/>
      </c>
      <c r="E404" s="45" t="str">
        <f t="shared" ca="1" si="73"/>
        <v/>
      </c>
      <c r="F404" s="31" t="str">
        <f t="shared" ca="1" si="69"/>
        <v/>
      </c>
      <c r="G404" s="32" t="str">
        <f t="shared" ca="1" si="74"/>
        <v/>
      </c>
      <c r="H404" s="77" t="str">
        <f t="shared" ca="1" si="75"/>
        <v/>
      </c>
      <c r="N404" s="159" t="str">
        <f t="shared" si="66"/>
        <v/>
      </c>
      <c r="O404" s="159" t="str">
        <f t="shared" si="67"/>
        <v/>
      </c>
    </row>
    <row r="405" spans="1:15">
      <c r="A405" s="164" t="str">
        <f t="shared" ca="1" si="70"/>
        <v/>
      </c>
      <c r="B405" s="44" t="str">
        <f t="shared" ca="1" si="71"/>
        <v/>
      </c>
      <c r="C405" s="31" t="str">
        <f t="shared" ca="1" si="68"/>
        <v/>
      </c>
      <c r="D405" s="32" t="str">
        <f t="shared" ca="1" si="72"/>
        <v/>
      </c>
      <c r="E405" s="45" t="str">
        <f t="shared" ca="1" si="73"/>
        <v/>
      </c>
      <c r="F405" s="31" t="str">
        <f t="shared" ca="1" si="69"/>
        <v/>
      </c>
      <c r="G405" s="32" t="str">
        <f t="shared" ca="1" si="74"/>
        <v/>
      </c>
      <c r="H405" s="77" t="str">
        <f t="shared" ca="1" si="75"/>
        <v/>
      </c>
      <c r="N405" s="159" t="str">
        <f t="shared" si="66"/>
        <v/>
      </c>
      <c r="O405" s="159" t="str">
        <f t="shared" si="67"/>
        <v/>
      </c>
    </row>
    <row r="406" spans="1:15">
      <c r="A406" s="164" t="str">
        <f t="shared" ca="1" si="70"/>
        <v/>
      </c>
      <c r="B406" s="44" t="str">
        <f t="shared" ca="1" si="71"/>
        <v/>
      </c>
      <c r="C406" s="31" t="str">
        <f t="shared" ca="1" si="68"/>
        <v/>
      </c>
      <c r="D406" s="32" t="str">
        <f t="shared" ca="1" si="72"/>
        <v/>
      </c>
      <c r="E406" s="45" t="str">
        <f t="shared" ca="1" si="73"/>
        <v/>
      </c>
      <c r="F406" s="31" t="str">
        <f t="shared" ca="1" si="69"/>
        <v/>
      </c>
      <c r="G406" s="32" t="str">
        <f t="shared" ca="1" si="74"/>
        <v/>
      </c>
      <c r="H406" s="77" t="str">
        <f t="shared" ca="1" si="75"/>
        <v/>
      </c>
      <c r="N406" s="159" t="str">
        <f t="shared" si="66"/>
        <v/>
      </c>
      <c r="O406" s="159" t="str">
        <f t="shared" si="67"/>
        <v/>
      </c>
    </row>
    <row r="407" spans="1:15">
      <c r="A407" s="164" t="str">
        <f t="shared" ca="1" si="70"/>
        <v/>
      </c>
      <c r="B407" s="44" t="str">
        <f t="shared" ca="1" si="71"/>
        <v/>
      </c>
      <c r="C407" s="31" t="str">
        <f t="shared" ca="1" si="68"/>
        <v/>
      </c>
      <c r="D407" s="32" t="str">
        <f t="shared" ca="1" si="72"/>
        <v/>
      </c>
      <c r="E407" s="45" t="str">
        <f t="shared" ca="1" si="73"/>
        <v/>
      </c>
      <c r="F407" s="31" t="str">
        <f t="shared" ca="1" si="69"/>
        <v/>
      </c>
      <c r="G407" s="32" t="str">
        <f t="shared" ca="1" si="74"/>
        <v/>
      </c>
      <c r="H407" s="77" t="str">
        <f t="shared" ca="1" si="75"/>
        <v/>
      </c>
      <c r="N407" s="159" t="str">
        <f t="shared" si="66"/>
        <v/>
      </c>
      <c r="O407" s="159" t="str">
        <f t="shared" si="67"/>
        <v/>
      </c>
    </row>
    <row r="408" spans="1:15">
      <c r="A408" s="164" t="str">
        <f t="shared" ca="1" si="70"/>
        <v/>
      </c>
      <c r="B408" s="44" t="str">
        <f t="shared" ca="1" si="71"/>
        <v/>
      </c>
      <c r="C408" s="31" t="str">
        <f t="shared" ca="1" si="68"/>
        <v/>
      </c>
      <c r="D408" s="32" t="str">
        <f t="shared" ca="1" si="72"/>
        <v/>
      </c>
      <c r="E408" s="45" t="str">
        <f t="shared" ca="1" si="73"/>
        <v/>
      </c>
      <c r="F408" s="31" t="str">
        <f t="shared" ca="1" si="69"/>
        <v/>
      </c>
      <c r="G408" s="32" t="str">
        <f t="shared" ca="1" si="74"/>
        <v/>
      </c>
      <c r="H408" s="77" t="str">
        <f t="shared" ca="1" si="75"/>
        <v/>
      </c>
      <c r="N408" s="159" t="str">
        <f t="shared" si="66"/>
        <v/>
      </c>
      <c r="O408" s="159" t="str">
        <f t="shared" si="67"/>
        <v/>
      </c>
    </row>
    <row r="409" spans="1:15">
      <c r="A409" s="164" t="str">
        <f t="shared" ca="1" si="70"/>
        <v/>
      </c>
      <c r="B409" s="44" t="str">
        <f t="shared" ca="1" si="71"/>
        <v/>
      </c>
      <c r="C409" s="31" t="str">
        <f t="shared" ca="1" si="68"/>
        <v/>
      </c>
      <c r="D409" s="32" t="str">
        <f t="shared" ca="1" si="72"/>
        <v/>
      </c>
      <c r="E409" s="45" t="str">
        <f t="shared" ca="1" si="73"/>
        <v/>
      </c>
      <c r="F409" s="31" t="str">
        <f t="shared" ca="1" si="69"/>
        <v/>
      </c>
      <c r="G409" s="32" t="str">
        <f t="shared" ca="1" si="74"/>
        <v/>
      </c>
      <c r="H409" s="77" t="str">
        <f t="shared" ca="1" si="75"/>
        <v/>
      </c>
      <c r="N409" s="159" t="str">
        <f t="shared" si="66"/>
        <v/>
      </c>
      <c r="O409" s="159" t="str">
        <f t="shared" si="67"/>
        <v/>
      </c>
    </row>
    <row r="410" spans="1:15">
      <c r="A410" s="164" t="str">
        <f t="shared" ca="1" si="70"/>
        <v/>
      </c>
      <c r="B410" s="44" t="str">
        <f t="shared" ca="1" si="71"/>
        <v/>
      </c>
      <c r="C410" s="31" t="str">
        <f t="shared" ca="1" si="68"/>
        <v/>
      </c>
      <c r="D410" s="32" t="str">
        <f t="shared" ca="1" si="72"/>
        <v/>
      </c>
      <c r="E410" s="45" t="str">
        <f t="shared" ca="1" si="73"/>
        <v/>
      </c>
      <c r="F410" s="31" t="str">
        <f t="shared" ca="1" si="69"/>
        <v/>
      </c>
      <c r="G410" s="32" t="str">
        <f t="shared" ca="1" si="74"/>
        <v/>
      </c>
      <c r="H410" s="77" t="str">
        <f t="shared" ca="1" si="75"/>
        <v/>
      </c>
      <c r="N410" s="159" t="str">
        <f t="shared" si="66"/>
        <v/>
      </c>
      <c r="O410" s="159" t="str">
        <f t="shared" si="67"/>
        <v/>
      </c>
    </row>
    <row r="411" spans="1:15">
      <c r="A411" s="164" t="str">
        <f t="shared" ca="1" si="70"/>
        <v/>
      </c>
      <c r="B411" s="44" t="str">
        <f t="shared" ca="1" si="71"/>
        <v/>
      </c>
      <c r="C411" s="31" t="str">
        <f t="shared" ca="1" si="68"/>
        <v/>
      </c>
      <c r="D411" s="32" t="str">
        <f t="shared" ca="1" si="72"/>
        <v/>
      </c>
      <c r="E411" s="45" t="str">
        <f t="shared" ca="1" si="73"/>
        <v/>
      </c>
      <c r="F411" s="31" t="str">
        <f t="shared" ca="1" si="69"/>
        <v/>
      </c>
      <c r="G411" s="32" t="str">
        <f t="shared" ca="1" si="74"/>
        <v/>
      </c>
      <c r="H411" s="77" t="str">
        <f t="shared" ca="1" si="75"/>
        <v/>
      </c>
      <c r="N411" s="159" t="str">
        <f t="shared" si="66"/>
        <v/>
      </c>
      <c r="O411" s="159" t="str">
        <f t="shared" si="67"/>
        <v/>
      </c>
    </row>
    <row r="412" spans="1:15">
      <c r="A412" s="164" t="str">
        <f t="shared" ca="1" si="70"/>
        <v/>
      </c>
      <c r="B412" s="44" t="str">
        <f t="shared" ca="1" si="71"/>
        <v/>
      </c>
      <c r="C412" s="31" t="str">
        <f t="shared" ca="1" si="68"/>
        <v/>
      </c>
      <c r="D412" s="32" t="str">
        <f t="shared" ca="1" si="72"/>
        <v/>
      </c>
      <c r="E412" s="45" t="str">
        <f t="shared" ca="1" si="73"/>
        <v/>
      </c>
      <c r="F412" s="31" t="str">
        <f t="shared" ca="1" si="69"/>
        <v/>
      </c>
      <c r="G412" s="32" t="str">
        <f t="shared" ca="1" si="74"/>
        <v/>
      </c>
      <c r="H412" s="77" t="str">
        <f t="shared" ca="1" si="75"/>
        <v/>
      </c>
      <c r="N412" s="159" t="str">
        <f t="shared" si="66"/>
        <v/>
      </c>
      <c r="O412" s="159" t="str">
        <f t="shared" si="67"/>
        <v/>
      </c>
    </row>
    <row r="413" spans="1:15">
      <c r="A413" s="164" t="str">
        <f t="shared" ca="1" si="70"/>
        <v/>
      </c>
      <c r="B413" s="44" t="str">
        <f t="shared" ca="1" si="71"/>
        <v/>
      </c>
      <c r="C413" s="31" t="str">
        <f t="shared" ca="1" si="68"/>
        <v/>
      </c>
      <c r="D413" s="32" t="str">
        <f t="shared" ca="1" si="72"/>
        <v/>
      </c>
      <c r="E413" s="45" t="str">
        <f t="shared" ca="1" si="73"/>
        <v/>
      </c>
      <c r="F413" s="31" t="str">
        <f t="shared" ca="1" si="69"/>
        <v/>
      </c>
      <c r="G413" s="32" t="str">
        <f t="shared" ca="1" si="74"/>
        <v/>
      </c>
      <c r="H413" s="77" t="str">
        <f t="shared" ca="1" si="75"/>
        <v/>
      </c>
      <c r="N413" s="159" t="str">
        <f t="shared" si="66"/>
        <v/>
      </c>
      <c r="O413" s="159" t="str">
        <f t="shared" si="67"/>
        <v/>
      </c>
    </row>
    <row r="414" spans="1:15">
      <c r="A414" s="164" t="str">
        <f t="shared" ca="1" si="70"/>
        <v/>
      </c>
      <c r="B414" s="44" t="str">
        <f t="shared" ca="1" si="71"/>
        <v/>
      </c>
      <c r="C414" s="31" t="str">
        <f t="shared" ca="1" si="68"/>
        <v/>
      </c>
      <c r="D414" s="32" t="str">
        <f t="shared" ca="1" si="72"/>
        <v/>
      </c>
      <c r="E414" s="45" t="str">
        <f t="shared" ca="1" si="73"/>
        <v/>
      </c>
      <c r="F414" s="31" t="str">
        <f t="shared" ca="1" si="69"/>
        <v/>
      </c>
      <c r="G414" s="32" t="str">
        <f t="shared" ca="1" si="74"/>
        <v/>
      </c>
      <c r="H414" s="77" t="str">
        <f t="shared" ca="1" si="75"/>
        <v/>
      </c>
      <c r="N414" s="159" t="str">
        <f t="shared" si="66"/>
        <v/>
      </c>
      <c r="O414" s="159" t="str">
        <f t="shared" si="67"/>
        <v/>
      </c>
    </row>
    <row r="415" spans="1:15">
      <c r="A415" s="164" t="str">
        <f t="shared" ca="1" si="70"/>
        <v/>
      </c>
      <c r="B415" s="44" t="str">
        <f t="shared" ca="1" si="71"/>
        <v/>
      </c>
      <c r="C415" s="31" t="str">
        <f t="shared" ca="1" si="68"/>
        <v/>
      </c>
      <c r="D415" s="32" t="str">
        <f t="shared" ca="1" si="72"/>
        <v/>
      </c>
      <c r="E415" s="45" t="str">
        <f t="shared" ca="1" si="73"/>
        <v/>
      </c>
      <c r="F415" s="31" t="str">
        <f t="shared" ca="1" si="69"/>
        <v/>
      </c>
      <c r="G415" s="32" t="str">
        <f t="shared" ca="1" si="74"/>
        <v/>
      </c>
      <c r="H415" s="77" t="str">
        <f t="shared" ca="1" si="75"/>
        <v/>
      </c>
      <c r="N415" s="159" t="str">
        <f t="shared" si="66"/>
        <v/>
      </c>
      <c r="O415" s="159" t="str">
        <f t="shared" si="67"/>
        <v/>
      </c>
    </row>
    <row r="416" spans="1:15">
      <c r="A416" s="164" t="str">
        <f t="shared" ca="1" si="70"/>
        <v/>
      </c>
      <c r="B416" s="44" t="str">
        <f t="shared" ca="1" si="71"/>
        <v/>
      </c>
      <c r="C416" s="31" t="str">
        <f t="shared" ca="1" si="68"/>
        <v/>
      </c>
      <c r="D416" s="32" t="str">
        <f t="shared" ca="1" si="72"/>
        <v/>
      </c>
      <c r="E416" s="45" t="str">
        <f t="shared" ca="1" si="73"/>
        <v/>
      </c>
      <c r="F416" s="31" t="str">
        <f t="shared" ca="1" si="69"/>
        <v/>
      </c>
      <c r="G416" s="32" t="str">
        <f t="shared" ca="1" si="74"/>
        <v/>
      </c>
      <c r="H416" s="77" t="str">
        <f t="shared" ca="1" si="75"/>
        <v/>
      </c>
      <c r="N416" s="159" t="str">
        <f t="shared" si="66"/>
        <v/>
      </c>
      <c r="O416" s="159" t="str">
        <f t="shared" si="67"/>
        <v/>
      </c>
    </row>
    <row r="417" spans="1:15">
      <c r="A417" s="164" t="str">
        <f t="shared" ca="1" si="70"/>
        <v/>
      </c>
      <c r="B417" s="44" t="str">
        <f t="shared" ca="1" si="71"/>
        <v/>
      </c>
      <c r="C417" s="31" t="str">
        <f t="shared" ca="1" si="68"/>
        <v/>
      </c>
      <c r="D417" s="32" t="str">
        <f t="shared" ca="1" si="72"/>
        <v/>
      </c>
      <c r="E417" s="45" t="str">
        <f t="shared" ca="1" si="73"/>
        <v/>
      </c>
      <c r="F417" s="31" t="str">
        <f t="shared" ca="1" si="69"/>
        <v/>
      </c>
      <c r="G417" s="32" t="str">
        <f t="shared" ca="1" si="74"/>
        <v/>
      </c>
      <c r="H417" s="77" t="str">
        <f t="shared" ca="1" si="75"/>
        <v/>
      </c>
      <c r="N417" s="159" t="str">
        <f t="shared" si="66"/>
        <v/>
      </c>
      <c r="O417" s="159" t="str">
        <f t="shared" si="67"/>
        <v/>
      </c>
    </row>
    <row r="418" spans="1:15">
      <c r="A418" s="164" t="str">
        <f t="shared" ca="1" si="70"/>
        <v/>
      </c>
      <c r="B418" s="44" t="str">
        <f t="shared" ca="1" si="71"/>
        <v/>
      </c>
      <c r="C418" s="31" t="str">
        <f t="shared" ca="1" si="68"/>
        <v/>
      </c>
      <c r="D418" s="32" t="str">
        <f t="shared" ca="1" si="72"/>
        <v/>
      </c>
      <c r="E418" s="45" t="str">
        <f t="shared" ca="1" si="73"/>
        <v/>
      </c>
      <c r="F418" s="31" t="str">
        <f t="shared" ca="1" si="69"/>
        <v/>
      </c>
      <c r="G418" s="32" t="str">
        <f t="shared" ca="1" si="74"/>
        <v/>
      </c>
      <c r="H418" s="77" t="str">
        <f t="shared" ca="1" si="75"/>
        <v/>
      </c>
      <c r="N418" s="159" t="str">
        <f t="shared" si="66"/>
        <v/>
      </c>
      <c r="O418" s="159" t="str">
        <f t="shared" si="67"/>
        <v/>
      </c>
    </row>
    <row r="419" spans="1:15">
      <c r="A419" s="164" t="str">
        <f t="shared" ca="1" si="70"/>
        <v/>
      </c>
      <c r="B419" s="44" t="str">
        <f t="shared" ca="1" si="71"/>
        <v/>
      </c>
      <c r="C419" s="31" t="str">
        <f t="shared" ca="1" si="68"/>
        <v/>
      </c>
      <c r="D419" s="32" t="str">
        <f t="shared" ca="1" si="72"/>
        <v/>
      </c>
      <c r="E419" s="45" t="str">
        <f t="shared" ca="1" si="73"/>
        <v/>
      </c>
      <c r="F419" s="31" t="str">
        <f t="shared" ca="1" si="69"/>
        <v/>
      </c>
      <c r="G419" s="32" t="str">
        <f t="shared" ca="1" si="74"/>
        <v/>
      </c>
      <c r="H419" s="77" t="str">
        <f t="shared" ca="1" si="75"/>
        <v/>
      </c>
      <c r="N419" s="159" t="str">
        <f t="shared" si="66"/>
        <v/>
      </c>
      <c r="O419" s="159" t="str">
        <f t="shared" si="67"/>
        <v/>
      </c>
    </row>
    <row r="420" spans="1:15">
      <c r="A420" s="164" t="str">
        <f t="shared" ca="1" si="70"/>
        <v/>
      </c>
      <c r="B420" s="44" t="str">
        <f t="shared" ca="1" si="71"/>
        <v/>
      </c>
      <c r="C420" s="31" t="str">
        <f t="shared" ca="1" si="68"/>
        <v/>
      </c>
      <c r="D420" s="32" t="str">
        <f t="shared" ca="1" si="72"/>
        <v/>
      </c>
      <c r="E420" s="45" t="str">
        <f t="shared" ca="1" si="73"/>
        <v/>
      </c>
      <c r="F420" s="31" t="str">
        <f t="shared" ca="1" si="69"/>
        <v/>
      </c>
      <c r="G420" s="32" t="str">
        <f t="shared" ca="1" si="74"/>
        <v/>
      </c>
      <c r="H420" s="77" t="str">
        <f t="shared" ca="1" si="75"/>
        <v/>
      </c>
      <c r="N420" s="159" t="str">
        <f t="shared" si="66"/>
        <v/>
      </c>
      <c r="O420" s="159" t="str">
        <f t="shared" si="67"/>
        <v/>
      </c>
    </row>
    <row r="421" spans="1:15">
      <c r="A421" s="164" t="str">
        <f t="shared" ca="1" si="70"/>
        <v/>
      </c>
      <c r="B421" s="44" t="str">
        <f t="shared" ca="1" si="71"/>
        <v/>
      </c>
      <c r="C421" s="31" t="str">
        <f t="shared" ca="1" si="68"/>
        <v/>
      </c>
      <c r="D421" s="32" t="str">
        <f t="shared" ca="1" si="72"/>
        <v/>
      </c>
      <c r="E421" s="45" t="str">
        <f t="shared" ca="1" si="73"/>
        <v/>
      </c>
      <c r="F421" s="31" t="str">
        <f t="shared" ca="1" si="69"/>
        <v/>
      </c>
      <c r="G421" s="32" t="str">
        <f t="shared" ca="1" si="74"/>
        <v/>
      </c>
      <c r="H421" s="77" t="str">
        <f t="shared" ca="1" si="75"/>
        <v/>
      </c>
      <c r="N421" s="159" t="str">
        <f t="shared" si="66"/>
        <v/>
      </c>
      <c r="O421" s="159" t="str">
        <f t="shared" si="67"/>
        <v/>
      </c>
    </row>
    <row r="422" spans="1:15">
      <c r="A422" s="164" t="str">
        <f t="shared" ca="1" si="70"/>
        <v/>
      </c>
      <c r="B422" s="44" t="str">
        <f t="shared" ca="1" si="71"/>
        <v/>
      </c>
      <c r="C422" s="31" t="str">
        <f t="shared" ca="1" si="68"/>
        <v/>
      </c>
      <c r="D422" s="32" t="str">
        <f t="shared" ca="1" si="72"/>
        <v/>
      </c>
      <c r="E422" s="45" t="str">
        <f t="shared" ca="1" si="73"/>
        <v/>
      </c>
      <c r="F422" s="31" t="str">
        <f t="shared" ca="1" si="69"/>
        <v/>
      </c>
      <c r="G422" s="32" t="str">
        <f t="shared" ca="1" si="74"/>
        <v/>
      </c>
      <c r="H422" s="77" t="str">
        <f t="shared" ca="1" si="75"/>
        <v/>
      </c>
      <c r="N422" s="159" t="str">
        <f t="shared" si="66"/>
        <v/>
      </c>
      <c r="O422" s="159" t="str">
        <f t="shared" si="67"/>
        <v/>
      </c>
    </row>
    <row r="423" spans="1:15">
      <c r="A423" s="164" t="str">
        <f t="shared" ca="1" si="70"/>
        <v/>
      </c>
      <c r="B423" s="44" t="str">
        <f t="shared" ca="1" si="71"/>
        <v/>
      </c>
      <c r="C423" s="31" t="str">
        <f t="shared" ca="1" si="68"/>
        <v/>
      </c>
      <c r="D423" s="32" t="str">
        <f t="shared" ca="1" si="72"/>
        <v/>
      </c>
      <c r="E423" s="45" t="str">
        <f t="shared" ca="1" si="73"/>
        <v/>
      </c>
      <c r="F423" s="31" t="str">
        <f t="shared" ca="1" si="69"/>
        <v/>
      </c>
      <c r="G423" s="32" t="str">
        <f t="shared" ca="1" si="74"/>
        <v/>
      </c>
      <c r="H423" s="77" t="str">
        <f t="shared" ca="1" si="75"/>
        <v/>
      </c>
      <c r="N423" s="159" t="str">
        <f t="shared" si="66"/>
        <v/>
      </c>
      <c r="O423" s="159" t="str">
        <f t="shared" si="67"/>
        <v/>
      </c>
    </row>
    <row r="424" spans="1:15">
      <c r="A424" s="164" t="str">
        <f t="shared" ca="1" si="70"/>
        <v/>
      </c>
      <c r="B424" s="44" t="str">
        <f t="shared" ca="1" si="71"/>
        <v/>
      </c>
      <c r="C424" s="31" t="str">
        <f t="shared" ca="1" si="68"/>
        <v/>
      </c>
      <c r="D424" s="32" t="str">
        <f t="shared" ca="1" si="72"/>
        <v/>
      </c>
      <c r="E424" s="45" t="str">
        <f t="shared" ca="1" si="73"/>
        <v/>
      </c>
      <c r="F424" s="31" t="str">
        <f t="shared" ca="1" si="69"/>
        <v/>
      </c>
      <c r="G424" s="32" t="str">
        <f t="shared" ca="1" si="74"/>
        <v/>
      </c>
      <c r="H424" s="77" t="str">
        <f t="shared" ca="1" si="75"/>
        <v/>
      </c>
      <c r="N424" s="159" t="str">
        <f t="shared" si="66"/>
        <v/>
      </c>
      <c r="O424" s="159" t="str">
        <f t="shared" si="67"/>
        <v/>
      </c>
    </row>
    <row r="425" spans="1:15">
      <c r="A425" s="164" t="str">
        <f t="shared" ca="1" si="70"/>
        <v/>
      </c>
      <c r="B425" s="44" t="str">
        <f t="shared" ca="1" si="71"/>
        <v/>
      </c>
      <c r="C425" s="31" t="str">
        <f t="shared" ca="1" si="68"/>
        <v/>
      </c>
      <c r="D425" s="32" t="str">
        <f t="shared" ca="1" si="72"/>
        <v/>
      </c>
      <c r="E425" s="45" t="str">
        <f t="shared" ca="1" si="73"/>
        <v/>
      </c>
      <c r="F425" s="31" t="str">
        <f t="shared" ca="1" si="69"/>
        <v/>
      </c>
      <c r="G425" s="32" t="str">
        <f t="shared" ca="1" si="74"/>
        <v/>
      </c>
      <c r="H425" s="77" t="str">
        <f t="shared" ca="1" si="75"/>
        <v/>
      </c>
      <c r="N425" s="159" t="str">
        <f t="shared" si="66"/>
        <v/>
      </c>
      <c r="O425" s="159" t="str">
        <f t="shared" si="67"/>
        <v/>
      </c>
    </row>
    <row r="426" spans="1:15">
      <c r="A426" s="164" t="str">
        <f t="shared" ca="1" si="70"/>
        <v/>
      </c>
      <c r="B426" s="44" t="str">
        <f t="shared" ca="1" si="71"/>
        <v/>
      </c>
      <c r="C426" s="31" t="str">
        <f t="shared" ca="1" si="68"/>
        <v/>
      </c>
      <c r="D426" s="32" t="str">
        <f t="shared" ca="1" si="72"/>
        <v/>
      </c>
      <c r="E426" s="45" t="str">
        <f t="shared" ca="1" si="73"/>
        <v/>
      </c>
      <c r="F426" s="31" t="str">
        <f t="shared" ca="1" si="69"/>
        <v/>
      </c>
      <c r="G426" s="32" t="str">
        <f t="shared" ca="1" si="74"/>
        <v/>
      </c>
      <c r="H426" s="77" t="str">
        <f t="shared" ca="1" si="75"/>
        <v/>
      </c>
      <c r="N426" s="159" t="str">
        <f t="shared" si="66"/>
        <v/>
      </c>
      <c r="O426" s="159" t="str">
        <f t="shared" si="67"/>
        <v/>
      </c>
    </row>
    <row r="427" spans="1:15">
      <c r="A427" s="164" t="str">
        <f t="shared" ca="1" si="70"/>
        <v/>
      </c>
      <c r="B427" s="44" t="str">
        <f t="shared" ca="1" si="71"/>
        <v/>
      </c>
      <c r="C427" s="31" t="str">
        <f t="shared" ca="1" si="68"/>
        <v/>
      </c>
      <c r="D427" s="32" t="str">
        <f t="shared" ca="1" si="72"/>
        <v/>
      </c>
      <c r="E427" s="45" t="str">
        <f t="shared" ca="1" si="73"/>
        <v/>
      </c>
      <c r="F427" s="31" t="str">
        <f t="shared" ca="1" si="69"/>
        <v/>
      </c>
      <c r="G427" s="32" t="str">
        <f t="shared" ca="1" si="74"/>
        <v/>
      </c>
      <c r="H427" s="77" t="str">
        <f t="shared" ca="1" si="75"/>
        <v/>
      </c>
      <c r="N427" s="159" t="str">
        <f t="shared" si="66"/>
        <v/>
      </c>
      <c r="O427" s="159" t="str">
        <f t="shared" si="67"/>
        <v/>
      </c>
    </row>
    <row r="428" spans="1:15">
      <c r="A428" s="164" t="str">
        <f t="shared" ca="1" si="70"/>
        <v/>
      </c>
      <c r="B428" s="44" t="str">
        <f t="shared" ca="1" si="71"/>
        <v/>
      </c>
      <c r="C428" s="31" t="str">
        <f t="shared" ca="1" si="68"/>
        <v/>
      </c>
      <c r="D428" s="32" t="str">
        <f t="shared" ca="1" si="72"/>
        <v/>
      </c>
      <c r="E428" s="45" t="str">
        <f t="shared" ca="1" si="73"/>
        <v/>
      </c>
      <c r="F428" s="31" t="str">
        <f t="shared" ca="1" si="69"/>
        <v/>
      </c>
      <c r="G428" s="32" t="str">
        <f t="shared" ca="1" si="74"/>
        <v/>
      </c>
      <c r="H428" s="77" t="str">
        <f t="shared" ca="1" si="75"/>
        <v/>
      </c>
      <c r="N428" s="159" t="str">
        <f t="shared" si="66"/>
        <v/>
      </c>
      <c r="O428" s="159" t="str">
        <f t="shared" si="67"/>
        <v/>
      </c>
    </row>
    <row r="429" spans="1:15">
      <c r="A429" s="164" t="str">
        <f t="shared" ca="1" si="70"/>
        <v/>
      </c>
      <c r="B429" s="44" t="str">
        <f t="shared" ca="1" si="71"/>
        <v/>
      </c>
      <c r="C429" s="31" t="str">
        <f t="shared" ca="1" si="68"/>
        <v/>
      </c>
      <c r="D429" s="32" t="str">
        <f t="shared" ca="1" si="72"/>
        <v/>
      </c>
      <c r="E429" s="45" t="str">
        <f t="shared" ca="1" si="73"/>
        <v/>
      </c>
      <c r="F429" s="31" t="str">
        <f t="shared" ca="1" si="69"/>
        <v/>
      </c>
      <c r="G429" s="32" t="str">
        <f t="shared" ca="1" si="74"/>
        <v/>
      </c>
      <c r="H429" s="77" t="str">
        <f t="shared" ca="1" si="75"/>
        <v/>
      </c>
      <c r="N429" s="159" t="str">
        <f t="shared" si="66"/>
        <v/>
      </c>
      <c r="O429" s="159" t="str">
        <f t="shared" si="67"/>
        <v/>
      </c>
    </row>
    <row r="430" spans="1:15">
      <c r="A430" s="164" t="str">
        <f t="shared" ca="1" si="70"/>
        <v/>
      </c>
      <c r="B430" s="44" t="str">
        <f t="shared" ca="1" si="71"/>
        <v/>
      </c>
      <c r="C430" s="31" t="str">
        <f t="shared" ca="1" si="68"/>
        <v/>
      </c>
      <c r="D430" s="32" t="str">
        <f t="shared" ca="1" si="72"/>
        <v/>
      </c>
      <c r="E430" s="45" t="str">
        <f t="shared" ca="1" si="73"/>
        <v/>
      </c>
      <c r="F430" s="31" t="str">
        <f t="shared" ca="1" si="69"/>
        <v/>
      </c>
      <c r="G430" s="32" t="str">
        <f t="shared" ca="1" si="74"/>
        <v/>
      </c>
      <c r="H430" s="77" t="str">
        <f t="shared" ca="1" si="75"/>
        <v/>
      </c>
      <c r="N430" s="159" t="str">
        <f t="shared" si="66"/>
        <v/>
      </c>
      <c r="O430" s="159" t="str">
        <f t="shared" si="67"/>
        <v/>
      </c>
    </row>
    <row r="431" spans="1:15">
      <c r="A431" s="164" t="str">
        <f t="shared" ca="1" si="70"/>
        <v/>
      </c>
      <c r="B431" s="44" t="str">
        <f t="shared" ca="1" si="71"/>
        <v/>
      </c>
      <c r="C431" s="31" t="str">
        <f t="shared" ca="1" si="68"/>
        <v/>
      </c>
      <c r="D431" s="32" t="str">
        <f t="shared" ca="1" si="72"/>
        <v/>
      </c>
      <c r="E431" s="45" t="str">
        <f t="shared" ca="1" si="73"/>
        <v/>
      </c>
      <c r="F431" s="31" t="str">
        <f t="shared" ca="1" si="69"/>
        <v/>
      </c>
      <c r="G431" s="32" t="str">
        <f t="shared" ca="1" si="74"/>
        <v/>
      </c>
      <c r="H431" s="77" t="str">
        <f t="shared" ca="1" si="75"/>
        <v/>
      </c>
      <c r="N431" s="159" t="str">
        <f t="shared" si="66"/>
        <v/>
      </c>
      <c r="O431" s="159" t="str">
        <f t="shared" si="67"/>
        <v/>
      </c>
    </row>
    <row r="432" spans="1:15">
      <c r="A432" s="164" t="str">
        <f t="shared" ca="1" si="70"/>
        <v/>
      </c>
      <c r="B432" s="44" t="str">
        <f t="shared" ca="1" si="71"/>
        <v/>
      </c>
      <c r="C432" s="31" t="str">
        <f t="shared" ca="1" si="68"/>
        <v/>
      </c>
      <c r="D432" s="32" t="str">
        <f t="shared" ca="1" si="72"/>
        <v/>
      </c>
      <c r="E432" s="45" t="str">
        <f t="shared" ca="1" si="73"/>
        <v/>
      </c>
      <c r="F432" s="31" t="str">
        <f t="shared" ca="1" si="69"/>
        <v/>
      </c>
      <c r="G432" s="32" t="str">
        <f t="shared" ca="1" si="74"/>
        <v/>
      </c>
      <c r="H432" s="77" t="str">
        <f t="shared" ca="1" si="75"/>
        <v/>
      </c>
      <c r="N432" s="159" t="str">
        <f t="shared" si="66"/>
        <v/>
      </c>
      <c r="O432" s="159" t="str">
        <f t="shared" si="67"/>
        <v/>
      </c>
    </row>
    <row r="433" spans="1:15">
      <c r="A433" s="164" t="str">
        <f t="shared" ca="1" si="70"/>
        <v/>
      </c>
      <c r="B433" s="44" t="str">
        <f t="shared" ca="1" si="71"/>
        <v/>
      </c>
      <c r="C433" s="31" t="str">
        <f t="shared" ca="1" si="68"/>
        <v/>
      </c>
      <c r="D433" s="32" t="str">
        <f t="shared" ca="1" si="72"/>
        <v/>
      </c>
      <c r="E433" s="45" t="str">
        <f t="shared" ca="1" si="73"/>
        <v/>
      </c>
      <c r="F433" s="31" t="str">
        <f t="shared" ca="1" si="69"/>
        <v/>
      </c>
      <c r="G433" s="32" t="str">
        <f t="shared" ca="1" si="74"/>
        <v/>
      </c>
      <c r="H433" s="77" t="str">
        <f t="shared" ca="1" si="75"/>
        <v/>
      </c>
      <c r="N433" s="159" t="str">
        <f t="shared" si="66"/>
        <v/>
      </c>
      <c r="O433" s="159" t="str">
        <f t="shared" si="67"/>
        <v/>
      </c>
    </row>
    <row r="434" spans="1:15">
      <c r="A434" s="164" t="str">
        <f t="shared" ca="1" si="70"/>
        <v/>
      </c>
      <c r="B434" s="44" t="str">
        <f t="shared" ca="1" si="71"/>
        <v/>
      </c>
      <c r="C434" s="31" t="str">
        <f t="shared" ca="1" si="68"/>
        <v/>
      </c>
      <c r="D434" s="32" t="str">
        <f t="shared" ca="1" si="72"/>
        <v/>
      </c>
      <c r="E434" s="45" t="str">
        <f t="shared" ca="1" si="73"/>
        <v/>
      </c>
      <c r="F434" s="31" t="str">
        <f t="shared" ca="1" si="69"/>
        <v/>
      </c>
      <c r="G434" s="32" t="str">
        <f t="shared" ca="1" si="74"/>
        <v/>
      </c>
      <c r="H434" s="77" t="str">
        <f t="shared" ca="1" si="75"/>
        <v/>
      </c>
      <c r="N434" s="159" t="str">
        <f t="shared" si="66"/>
        <v/>
      </c>
      <c r="O434" s="159" t="str">
        <f t="shared" si="67"/>
        <v/>
      </c>
    </row>
    <row r="435" spans="1:15">
      <c r="A435" s="164" t="str">
        <f t="shared" ca="1" si="70"/>
        <v/>
      </c>
      <c r="B435" s="44" t="str">
        <f t="shared" ca="1" si="71"/>
        <v/>
      </c>
      <c r="C435" s="31" t="str">
        <f t="shared" ca="1" si="68"/>
        <v/>
      </c>
      <c r="D435" s="32" t="str">
        <f t="shared" ca="1" si="72"/>
        <v/>
      </c>
      <c r="E435" s="45" t="str">
        <f t="shared" ca="1" si="73"/>
        <v/>
      </c>
      <c r="F435" s="31" t="str">
        <f t="shared" ca="1" si="69"/>
        <v/>
      </c>
      <c r="G435" s="32" t="str">
        <f t="shared" ca="1" si="74"/>
        <v/>
      </c>
      <c r="H435" s="77" t="str">
        <f t="shared" ca="1" si="75"/>
        <v/>
      </c>
      <c r="N435" s="159" t="str">
        <f t="shared" si="66"/>
        <v/>
      </c>
      <c r="O435" s="159" t="str">
        <f t="shared" si="67"/>
        <v/>
      </c>
    </row>
    <row r="436" spans="1:15">
      <c r="A436" s="164" t="str">
        <f t="shared" ca="1" si="70"/>
        <v/>
      </c>
      <c r="B436" s="44" t="str">
        <f t="shared" ca="1" si="71"/>
        <v/>
      </c>
      <c r="C436" s="31" t="str">
        <f t="shared" ca="1" si="68"/>
        <v/>
      </c>
      <c r="D436" s="32" t="str">
        <f t="shared" ca="1" si="72"/>
        <v/>
      </c>
      <c r="E436" s="45" t="str">
        <f t="shared" ca="1" si="73"/>
        <v/>
      </c>
      <c r="F436" s="31" t="str">
        <f t="shared" ca="1" si="69"/>
        <v/>
      </c>
      <c r="G436" s="32" t="str">
        <f t="shared" ca="1" si="74"/>
        <v/>
      </c>
      <c r="H436" s="77" t="str">
        <f t="shared" ca="1" si="75"/>
        <v/>
      </c>
      <c r="N436" s="159" t="str">
        <f t="shared" si="66"/>
        <v/>
      </c>
      <c r="O436" s="159" t="str">
        <f t="shared" si="67"/>
        <v/>
      </c>
    </row>
    <row r="437" spans="1:15">
      <c r="A437" s="164" t="str">
        <f t="shared" ca="1" si="70"/>
        <v/>
      </c>
      <c r="B437" s="44" t="str">
        <f t="shared" ca="1" si="71"/>
        <v/>
      </c>
      <c r="C437" s="31" t="str">
        <f t="shared" ca="1" si="68"/>
        <v/>
      </c>
      <c r="D437" s="32" t="str">
        <f t="shared" ca="1" si="72"/>
        <v/>
      </c>
      <c r="E437" s="45" t="str">
        <f t="shared" ca="1" si="73"/>
        <v/>
      </c>
      <c r="F437" s="31" t="str">
        <f t="shared" ca="1" si="69"/>
        <v/>
      </c>
      <c r="G437" s="32" t="str">
        <f t="shared" ca="1" si="74"/>
        <v/>
      </c>
      <c r="H437" s="77" t="str">
        <f t="shared" ca="1" si="75"/>
        <v/>
      </c>
      <c r="N437" s="159" t="str">
        <f t="shared" si="66"/>
        <v/>
      </c>
      <c r="O437" s="159" t="str">
        <f t="shared" si="67"/>
        <v/>
      </c>
    </row>
    <row r="438" spans="1:15">
      <c r="A438" s="164" t="str">
        <f t="shared" ca="1" si="70"/>
        <v/>
      </c>
      <c r="B438" s="44" t="str">
        <f t="shared" ca="1" si="71"/>
        <v/>
      </c>
      <c r="C438" s="31" t="str">
        <f t="shared" ca="1" si="68"/>
        <v/>
      </c>
      <c r="D438" s="32" t="str">
        <f t="shared" ca="1" si="72"/>
        <v/>
      </c>
      <c r="E438" s="45" t="str">
        <f t="shared" ca="1" si="73"/>
        <v/>
      </c>
      <c r="F438" s="31" t="str">
        <f t="shared" ca="1" si="69"/>
        <v/>
      </c>
      <c r="G438" s="32" t="str">
        <f t="shared" ca="1" si="74"/>
        <v/>
      </c>
      <c r="H438" s="77" t="str">
        <f t="shared" ca="1" si="75"/>
        <v/>
      </c>
      <c r="N438" s="159" t="str">
        <f t="shared" si="66"/>
        <v/>
      </c>
      <c r="O438" s="159" t="str">
        <f t="shared" si="67"/>
        <v/>
      </c>
    </row>
    <row r="439" spans="1:15">
      <c r="A439" s="164" t="str">
        <f t="shared" ca="1" si="70"/>
        <v/>
      </c>
      <c r="B439" s="44" t="str">
        <f t="shared" ca="1" si="71"/>
        <v/>
      </c>
      <c r="C439" s="31" t="str">
        <f t="shared" ca="1" si="68"/>
        <v/>
      </c>
      <c r="D439" s="32" t="str">
        <f t="shared" ca="1" si="72"/>
        <v/>
      </c>
      <c r="E439" s="45" t="str">
        <f t="shared" ca="1" si="73"/>
        <v/>
      </c>
      <c r="F439" s="31" t="str">
        <f t="shared" ca="1" si="69"/>
        <v/>
      </c>
      <c r="G439" s="32" t="str">
        <f t="shared" ca="1" si="74"/>
        <v/>
      </c>
      <c r="H439" s="77" t="str">
        <f t="shared" ca="1" si="75"/>
        <v/>
      </c>
      <c r="N439" s="159" t="str">
        <f t="shared" si="66"/>
        <v/>
      </c>
      <c r="O439" s="159" t="str">
        <f t="shared" si="67"/>
        <v/>
      </c>
    </row>
    <row r="440" spans="1:15">
      <c r="A440" s="164" t="str">
        <f t="shared" ca="1" si="70"/>
        <v/>
      </c>
      <c r="B440" s="44" t="str">
        <f t="shared" ca="1" si="71"/>
        <v/>
      </c>
      <c r="C440" s="31" t="str">
        <f t="shared" ca="1" si="68"/>
        <v/>
      </c>
      <c r="D440" s="32" t="str">
        <f t="shared" ca="1" si="72"/>
        <v/>
      </c>
      <c r="E440" s="45" t="str">
        <f t="shared" ca="1" si="73"/>
        <v/>
      </c>
      <c r="F440" s="31" t="str">
        <f t="shared" ca="1" si="69"/>
        <v/>
      </c>
      <c r="G440" s="32" t="str">
        <f t="shared" ca="1" si="74"/>
        <v/>
      </c>
      <c r="H440" s="77" t="str">
        <f t="shared" ca="1" si="75"/>
        <v/>
      </c>
      <c r="N440" s="159" t="str">
        <f t="shared" si="66"/>
        <v/>
      </c>
      <c r="O440" s="159" t="str">
        <f t="shared" si="67"/>
        <v/>
      </c>
    </row>
    <row r="441" spans="1:15">
      <c r="A441" s="164" t="str">
        <f t="shared" ca="1" si="70"/>
        <v/>
      </c>
      <c r="B441" s="44" t="str">
        <f t="shared" ca="1" si="71"/>
        <v/>
      </c>
      <c r="C441" s="31" t="str">
        <f t="shared" ca="1" si="68"/>
        <v/>
      </c>
      <c r="D441" s="32" t="str">
        <f t="shared" ca="1" si="72"/>
        <v/>
      </c>
      <c r="E441" s="45" t="str">
        <f t="shared" ca="1" si="73"/>
        <v/>
      </c>
      <c r="F441" s="31" t="str">
        <f t="shared" ca="1" si="69"/>
        <v/>
      </c>
      <c r="G441" s="32" t="str">
        <f t="shared" ca="1" si="74"/>
        <v/>
      </c>
      <c r="H441" s="77" t="str">
        <f t="shared" ca="1" si="75"/>
        <v/>
      </c>
      <c r="N441" s="159" t="str">
        <f t="shared" si="66"/>
        <v/>
      </c>
      <c r="O441" s="159" t="str">
        <f t="shared" si="67"/>
        <v/>
      </c>
    </row>
    <row r="442" spans="1:15">
      <c r="A442" s="164" t="str">
        <f t="shared" ca="1" si="70"/>
        <v/>
      </c>
      <c r="B442" s="44" t="str">
        <f t="shared" ca="1" si="71"/>
        <v/>
      </c>
      <c r="C442" s="31" t="str">
        <f t="shared" ca="1" si="68"/>
        <v/>
      </c>
      <c r="D442" s="32" t="str">
        <f t="shared" ca="1" si="72"/>
        <v/>
      </c>
      <c r="E442" s="45" t="str">
        <f t="shared" ca="1" si="73"/>
        <v/>
      </c>
      <c r="F442" s="31" t="str">
        <f t="shared" ca="1" si="69"/>
        <v/>
      </c>
      <c r="G442" s="32" t="str">
        <f t="shared" ca="1" si="74"/>
        <v/>
      </c>
      <c r="H442" s="77" t="str">
        <f t="shared" ca="1" si="75"/>
        <v/>
      </c>
      <c r="N442" s="159" t="str">
        <f t="shared" si="66"/>
        <v/>
      </c>
      <c r="O442" s="159" t="str">
        <f t="shared" si="67"/>
        <v/>
      </c>
    </row>
    <row r="443" spans="1:15">
      <c r="A443" s="164" t="str">
        <f t="shared" ca="1" si="70"/>
        <v/>
      </c>
      <c r="B443" s="44" t="str">
        <f t="shared" ca="1" si="71"/>
        <v/>
      </c>
      <c r="C443" s="31" t="str">
        <f t="shared" ca="1" si="68"/>
        <v/>
      </c>
      <c r="D443" s="32" t="str">
        <f t="shared" ca="1" si="72"/>
        <v/>
      </c>
      <c r="E443" s="45" t="str">
        <f t="shared" ca="1" si="73"/>
        <v/>
      </c>
      <c r="F443" s="31" t="str">
        <f t="shared" ca="1" si="69"/>
        <v/>
      </c>
      <c r="G443" s="32" t="str">
        <f t="shared" ca="1" si="74"/>
        <v/>
      </c>
      <c r="H443" s="77" t="str">
        <f t="shared" ca="1" si="75"/>
        <v/>
      </c>
      <c r="N443" s="159" t="str">
        <f t="shared" si="66"/>
        <v/>
      </c>
      <c r="O443" s="159" t="str">
        <f t="shared" si="67"/>
        <v/>
      </c>
    </row>
    <row r="444" spans="1:15">
      <c r="A444" s="164" t="str">
        <f t="shared" ca="1" si="70"/>
        <v/>
      </c>
      <c r="B444" s="44" t="str">
        <f t="shared" ca="1" si="71"/>
        <v/>
      </c>
      <c r="C444" s="31" t="str">
        <f t="shared" ca="1" si="68"/>
        <v/>
      </c>
      <c r="D444" s="32" t="str">
        <f t="shared" ca="1" si="72"/>
        <v/>
      </c>
      <c r="E444" s="45" t="str">
        <f t="shared" ca="1" si="73"/>
        <v/>
      </c>
      <c r="F444" s="31" t="str">
        <f t="shared" ca="1" si="69"/>
        <v/>
      </c>
      <c r="G444" s="32" t="str">
        <f t="shared" ca="1" si="74"/>
        <v/>
      </c>
      <c r="H444" s="77" t="str">
        <f t="shared" ca="1" si="75"/>
        <v/>
      </c>
      <c r="N444" s="159" t="str">
        <f t="shared" si="66"/>
        <v/>
      </c>
      <c r="O444" s="159" t="str">
        <f t="shared" si="67"/>
        <v/>
      </c>
    </row>
    <row r="445" spans="1:15">
      <c r="A445" s="164" t="str">
        <f t="shared" ca="1" si="70"/>
        <v/>
      </c>
      <c r="B445" s="44" t="str">
        <f t="shared" ca="1" si="71"/>
        <v/>
      </c>
      <c r="C445" s="31" t="str">
        <f t="shared" ca="1" si="68"/>
        <v/>
      </c>
      <c r="D445" s="32" t="str">
        <f t="shared" ca="1" si="72"/>
        <v/>
      </c>
      <c r="E445" s="45" t="str">
        <f t="shared" ca="1" si="73"/>
        <v/>
      </c>
      <c r="F445" s="31" t="str">
        <f t="shared" ca="1" si="69"/>
        <v/>
      </c>
      <c r="G445" s="32" t="str">
        <f t="shared" ca="1" si="74"/>
        <v/>
      </c>
      <c r="H445" s="77" t="str">
        <f t="shared" ca="1" si="75"/>
        <v/>
      </c>
      <c r="N445" s="159" t="str">
        <f t="shared" si="66"/>
        <v/>
      </c>
      <c r="O445" s="159" t="str">
        <f t="shared" si="67"/>
        <v/>
      </c>
    </row>
    <row r="446" spans="1:15">
      <c r="A446" s="164" t="str">
        <f t="shared" ca="1" si="70"/>
        <v/>
      </c>
      <c r="B446" s="44" t="str">
        <f t="shared" ca="1" si="71"/>
        <v/>
      </c>
      <c r="C446" s="31" t="str">
        <f t="shared" ca="1" si="68"/>
        <v/>
      </c>
      <c r="D446" s="32" t="str">
        <f t="shared" ca="1" si="72"/>
        <v/>
      </c>
      <c r="E446" s="45" t="str">
        <f t="shared" ca="1" si="73"/>
        <v/>
      </c>
      <c r="F446" s="31" t="str">
        <f t="shared" ca="1" si="69"/>
        <v/>
      </c>
      <c r="G446" s="32" t="str">
        <f t="shared" ca="1" si="74"/>
        <v/>
      </c>
      <c r="H446" s="77" t="str">
        <f t="shared" ca="1" si="75"/>
        <v/>
      </c>
      <c r="N446" s="159" t="str">
        <f t="shared" si="66"/>
        <v/>
      </c>
      <c r="O446" s="159" t="str">
        <f t="shared" si="67"/>
        <v/>
      </c>
    </row>
    <row r="447" spans="1:15">
      <c r="A447" s="164" t="str">
        <f t="shared" ca="1" si="70"/>
        <v/>
      </c>
      <c r="B447" s="44" t="str">
        <f t="shared" ca="1" si="71"/>
        <v/>
      </c>
      <c r="C447" s="31" t="str">
        <f t="shared" ca="1" si="68"/>
        <v/>
      </c>
      <c r="D447" s="32" t="str">
        <f t="shared" ca="1" si="72"/>
        <v/>
      </c>
      <c r="E447" s="45" t="str">
        <f t="shared" ca="1" si="73"/>
        <v/>
      </c>
      <c r="F447" s="31" t="str">
        <f t="shared" ca="1" si="69"/>
        <v/>
      </c>
      <c r="G447" s="32" t="str">
        <f t="shared" ca="1" si="74"/>
        <v/>
      </c>
      <c r="H447" s="77" t="str">
        <f t="shared" ca="1" si="75"/>
        <v/>
      </c>
      <c r="N447" s="159" t="str">
        <f t="shared" si="66"/>
        <v/>
      </c>
      <c r="O447" s="159" t="str">
        <f t="shared" si="67"/>
        <v/>
      </c>
    </row>
    <row r="448" spans="1:15">
      <c r="A448" s="164" t="str">
        <f t="shared" ca="1" si="70"/>
        <v/>
      </c>
      <c r="B448" s="44" t="str">
        <f t="shared" ca="1" si="71"/>
        <v/>
      </c>
      <c r="C448" s="31" t="str">
        <f t="shared" ca="1" si="68"/>
        <v/>
      </c>
      <c r="D448" s="32" t="str">
        <f t="shared" ca="1" si="72"/>
        <v/>
      </c>
      <c r="E448" s="45" t="str">
        <f t="shared" ca="1" si="73"/>
        <v/>
      </c>
      <c r="F448" s="31" t="str">
        <f t="shared" ca="1" si="69"/>
        <v/>
      </c>
      <c r="G448" s="32" t="str">
        <f t="shared" ca="1" si="74"/>
        <v/>
      </c>
      <c r="H448" s="77" t="str">
        <f t="shared" ca="1" si="75"/>
        <v/>
      </c>
      <c r="N448" s="159" t="str">
        <f t="shared" si="66"/>
        <v/>
      </c>
      <c r="O448" s="159" t="str">
        <f t="shared" si="67"/>
        <v/>
      </c>
    </row>
    <row r="449" spans="1:15">
      <c r="A449" s="164" t="str">
        <f t="shared" ca="1" si="70"/>
        <v/>
      </c>
      <c r="B449" s="44" t="str">
        <f t="shared" ca="1" si="71"/>
        <v/>
      </c>
      <c r="C449" s="31" t="str">
        <f t="shared" ca="1" si="68"/>
        <v/>
      </c>
      <c r="D449" s="32" t="str">
        <f t="shared" ca="1" si="72"/>
        <v/>
      </c>
      <c r="E449" s="45" t="str">
        <f t="shared" ca="1" si="73"/>
        <v/>
      </c>
      <c r="F449" s="31" t="str">
        <f t="shared" ca="1" si="69"/>
        <v/>
      </c>
      <c r="G449" s="32" t="str">
        <f t="shared" ca="1" si="74"/>
        <v/>
      </c>
      <c r="H449" s="77" t="str">
        <f t="shared" ca="1" si="75"/>
        <v/>
      </c>
      <c r="N449" s="159" t="str">
        <f t="shared" si="66"/>
        <v/>
      </c>
      <c r="O449" s="159" t="str">
        <f t="shared" si="67"/>
        <v/>
      </c>
    </row>
    <row r="450" spans="1:15">
      <c r="A450" s="164" t="str">
        <f t="shared" ca="1" si="70"/>
        <v/>
      </c>
      <c r="B450" s="44" t="str">
        <f t="shared" ca="1" si="71"/>
        <v/>
      </c>
      <c r="C450" s="31" t="str">
        <f t="shared" ca="1" si="68"/>
        <v/>
      </c>
      <c r="D450" s="32" t="str">
        <f t="shared" ca="1" si="72"/>
        <v/>
      </c>
      <c r="E450" s="45" t="str">
        <f t="shared" ca="1" si="73"/>
        <v/>
      </c>
      <c r="F450" s="31" t="str">
        <f t="shared" ca="1" si="69"/>
        <v/>
      </c>
      <c r="G450" s="32" t="str">
        <f t="shared" ca="1" si="74"/>
        <v/>
      </c>
      <c r="H450" s="77" t="str">
        <f t="shared" ca="1" si="75"/>
        <v/>
      </c>
      <c r="N450" s="159" t="str">
        <f t="shared" si="66"/>
        <v/>
      </c>
      <c r="O450" s="159" t="str">
        <f t="shared" si="67"/>
        <v/>
      </c>
    </row>
    <row r="451" spans="1:15">
      <c r="A451" s="164" t="str">
        <f t="shared" ca="1" si="70"/>
        <v/>
      </c>
      <c r="B451" s="44" t="str">
        <f t="shared" ca="1" si="71"/>
        <v/>
      </c>
      <c r="C451" s="31" t="str">
        <f t="shared" ca="1" si="68"/>
        <v/>
      </c>
      <c r="D451" s="32" t="str">
        <f t="shared" ca="1" si="72"/>
        <v/>
      </c>
      <c r="E451" s="45" t="str">
        <f t="shared" ca="1" si="73"/>
        <v/>
      </c>
      <c r="F451" s="31" t="str">
        <f t="shared" ca="1" si="69"/>
        <v/>
      </c>
      <c r="G451" s="32" t="str">
        <f t="shared" ca="1" si="74"/>
        <v/>
      </c>
      <c r="H451" s="77" t="str">
        <f t="shared" ca="1" si="75"/>
        <v/>
      </c>
      <c r="N451" s="159" t="str">
        <f t="shared" ref="N451:N514" si="76">IF(COUNTIF(L:L,J452),J452,"")</f>
        <v/>
      </c>
      <c r="O451" s="159" t="str">
        <f t="shared" ref="O451:O514" si="77">IF(N451&gt;$A$14,N451,"")</f>
        <v/>
      </c>
    </row>
    <row r="452" spans="1:15">
      <c r="A452" s="164" t="str">
        <f t="shared" ca="1" si="70"/>
        <v/>
      </c>
      <c r="B452" s="44" t="str">
        <f t="shared" ca="1" si="71"/>
        <v/>
      </c>
      <c r="C452" s="31" t="str">
        <f t="shared" ca="1" si="68"/>
        <v/>
      </c>
      <c r="D452" s="32" t="str">
        <f t="shared" ca="1" si="72"/>
        <v/>
      </c>
      <c r="E452" s="45" t="str">
        <f t="shared" ca="1" si="73"/>
        <v/>
      </c>
      <c r="F452" s="31" t="str">
        <f t="shared" ca="1" si="69"/>
        <v/>
      </c>
      <c r="G452" s="32" t="str">
        <f t="shared" ca="1" si="74"/>
        <v/>
      </c>
      <c r="H452" s="77" t="str">
        <f t="shared" ca="1" si="75"/>
        <v/>
      </c>
      <c r="N452" s="159" t="str">
        <f t="shared" si="76"/>
        <v/>
      </c>
      <c r="O452" s="159" t="str">
        <f t="shared" si="77"/>
        <v/>
      </c>
    </row>
    <row r="453" spans="1:15">
      <c r="A453" s="164" t="str">
        <f t="shared" ca="1" si="70"/>
        <v/>
      </c>
      <c r="B453" s="44" t="str">
        <f t="shared" ca="1" si="71"/>
        <v/>
      </c>
      <c r="C453" s="31" t="str">
        <f t="shared" ca="1" si="68"/>
        <v/>
      </c>
      <c r="D453" s="32" t="str">
        <f t="shared" ca="1" si="72"/>
        <v/>
      </c>
      <c r="E453" s="45" t="str">
        <f t="shared" ca="1" si="73"/>
        <v/>
      </c>
      <c r="F453" s="31" t="str">
        <f t="shared" ca="1" si="69"/>
        <v/>
      </c>
      <c r="G453" s="32" t="str">
        <f t="shared" ca="1" si="74"/>
        <v/>
      </c>
      <c r="H453" s="77" t="str">
        <f t="shared" ca="1" si="75"/>
        <v/>
      </c>
      <c r="N453" s="159" t="str">
        <f t="shared" si="76"/>
        <v/>
      </c>
      <c r="O453" s="159" t="str">
        <f t="shared" si="77"/>
        <v/>
      </c>
    </row>
    <row r="454" spans="1:15">
      <c r="A454" s="164" t="str">
        <f t="shared" ca="1" si="70"/>
        <v/>
      </c>
      <c r="B454" s="44" t="str">
        <f t="shared" ca="1" si="71"/>
        <v/>
      </c>
      <c r="C454" s="31" t="str">
        <f t="shared" ca="1" si="68"/>
        <v/>
      </c>
      <c r="D454" s="32" t="str">
        <f t="shared" ca="1" si="72"/>
        <v/>
      </c>
      <c r="E454" s="45" t="str">
        <f t="shared" ca="1" si="73"/>
        <v/>
      </c>
      <c r="F454" s="31" t="str">
        <f t="shared" ca="1" si="69"/>
        <v/>
      </c>
      <c r="G454" s="32" t="str">
        <f t="shared" ca="1" si="74"/>
        <v/>
      </c>
      <c r="H454" s="77" t="str">
        <f t="shared" ca="1" si="75"/>
        <v/>
      </c>
      <c r="N454" s="159" t="str">
        <f t="shared" si="76"/>
        <v/>
      </c>
      <c r="O454" s="159" t="str">
        <f t="shared" si="77"/>
        <v/>
      </c>
    </row>
    <row r="455" spans="1:15">
      <c r="A455" s="164" t="str">
        <f t="shared" ca="1" si="70"/>
        <v/>
      </c>
      <c r="B455" s="44" t="str">
        <f t="shared" ca="1" si="71"/>
        <v/>
      </c>
      <c r="C455" s="31" t="str">
        <f t="shared" ca="1" si="68"/>
        <v/>
      </c>
      <c r="D455" s="32" t="str">
        <f t="shared" ca="1" si="72"/>
        <v/>
      </c>
      <c r="E455" s="45" t="str">
        <f t="shared" ca="1" si="73"/>
        <v/>
      </c>
      <c r="F455" s="31" t="str">
        <f t="shared" ca="1" si="69"/>
        <v/>
      </c>
      <c r="G455" s="32" t="str">
        <f t="shared" ca="1" si="74"/>
        <v/>
      </c>
      <c r="H455" s="77" t="str">
        <f t="shared" ca="1" si="75"/>
        <v/>
      </c>
      <c r="N455" s="159" t="str">
        <f t="shared" si="76"/>
        <v/>
      </c>
      <c r="O455" s="159" t="str">
        <f t="shared" si="77"/>
        <v/>
      </c>
    </row>
    <row r="456" spans="1:15">
      <c r="A456" s="164" t="str">
        <f t="shared" ca="1" si="70"/>
        <v/>
      </c>
      <c r="B456" s="44" t="str">
        <f t="shared" ca="1" si="71"/>
        <v/>
      </c>
      <c r="C456" s="31" t="str">
        <f t="shared" ca="1" si="68"/>
        <v/>
      </c>
      <c r="D456" s="32" t="str">
        <f t="shared" ca="1" si="72"/>
        <v/>
      </c>
      <c r="E456" s="45" t="str">
        <f t="shared" ca="1" si="73"/>
        <v/>
      </c>
      <c r="F456" s="31" t="str">
        <f t="shared" ca="1" si="69"/>
        <v/>
      </c>
      <c r="G456" s="32" t="str">
        <f t="shared" ca="1" si="74"/>
        <v/>
      </c>
      <c r="H456" s="77" t="str">
        <f t="shared" ca="1" si="75"/>
        <v/>
      </c>
      <c r="N456" s="159" t="str">
        <f t="shared" si="76"/>
        <v/>
      </c>
      <c r="O456" s="159" t="str">
        <f t="shared" si="77"/>
        <v/>
      </c>
    </row>
    <row r="457" spans="1:15">
      <c r="A457" s="164" t="str">
        <f t="shared" ca="1" si="70"/>
        <v/>
      </c>
      <c r="B457" s="44" t="str">
        <f t="shared" ca="1" si="71"/>
        <v/>
      </c>
      <c r="C457" s="31" t="str">
        <f t="shared" ca="1" si="68"/>
        <v/>
      </c>
      <c r="D457" s="32" t="str">
        <f t="shared" ca="1" si="72"/>
        <v/>
      </c>
      <c r="E457" s="45" t="str">
        <f t="shared" ca="1" si="73"/>
        <v/>
      </c>
      <c r="F457" s="31" t="str">
        <f t="shared" ca="1" si="69"/>
        <v/>
      </c>
      <c r="G457" s="32" t="str">
        <f t="shared" ca="1" si="74"/>
        <v/>
      </c>
      <c r="H457" s="77" t="str">
        <f t="shared" ca="1" si="75"/>
        <v/>
      </c>
      <c r="N457" s="159" t="str">
        <f t="shared" si="76"/>
        <v/>
      </c>
      <c r="O457" s="159" t="str">
        <f t="shared" si="77"/>
        <v/>
      </c>
    </row>
    <row r="458" spans="1:15">
      <c r="A458" s="164" t="str">
        <f t="shared" ca="1" si="70"/>
        <v/>
      </c>
      <c r="B458" s="44" t="str">
        <f t="shared" ca="1" si="71"/>
        <v/>
      </c>
      <c r="C458" s="31" t="str">
        <f t="shared" ca="1" si="68"/>
        <v/>
      </c>
      <c r="D458" s="32" t="str">
        <f t="shared" ca="1" si="72"/>
        <v/>
      </c>
      <c r="E458" s="45" t="str">
        <f t="shared" ca="1" si="73"/>
        <v/>
      </c>
      <c r="F458" s="31" t="str">
        <f t="shared" ca="1" si="69"/>
        <v/>
      </c>
      <c r="G458" s="32" t="str">
        <f t="shared" ca="1" si="74"/>
        <v/>
      </c>
      <c r="H458" s="77" t="str">
        <f t="shared" ca="1" si="75"/>
        <v/>
      </c>
      <c r="N458" s="159" t="str">
        <f t="shared" si="76"/>
        <v/>
      </c>
      <c r="O458" s="159" t="str">
        <f t="shared" si="77"/>
        <v/>
      </c>
    </row>
    <row r="459" spans="1:15">
      <c r="A459" s="164" t="str">
        <f t="shared" ca="1" si="70"/>
        <v/>
      </c>
      <c r="B459" s="44" t="str">
        <f t="shared" ca="1" si="71"/>
        <v/>
      </c>
      <c r="C459" s="31" t="str">
        <f t="shared" ca="1" si="68"/>
        <v/>
      </c>
      <c r="D459" s="32" t="str">
        <f t="shared" ca="1" si="72"/>
        <v/>
      </c>
      <c r="E459" s="45" t="str">
        <f t="shared" ca="1" si="73"/>
        <v/>
      </c>
      <c r="F459" s="31" t="str">
        <f t="shared" ca="1" si="69"/>
        <v/>
      </c>
      <c r="G459" s="32" t="str">
        <f t="shared" ca="1" si="74"/>
        <v/>
      </c>
      <c r="H459" s="77" t="str">
        <f t="shared" ca="1" si="75"/>
        <v/>
      </c>
      <c r="N459" s="159" t="str">
        <f t="shared" si="76"/>
        <v/>
      </c>
      <c r="O459" s="159" t="str">
        <f t="shared" si="77"/>
        <v/>
      </c>
    </row>
    <row r="460" spans="1:15">
      <c r="A460" s="164" t="str">
        <f t="shared" ca="1" si="70"/>
        <v/>
      </c>
      <c r="B460" s="44" t="str">
        <f t="shared" ca="1" si="71"/>
        <v/>
      </c>
      <c r="C460" s="31" t="str">
        <f t="shared" ca="1" si="68"/>
        <v/>
      </c>
      <c r="D460" s="32" t="str">
        <f t="shared" ca="1" si="72"/>
        <v/>
      </c>
      <c r="E460" s="45" t="str">
        <f t="shared" ca="1" si="73"/>
        <v/>
      </c>
      <c r="F460" s="31" t="str">
        <f t="shared" ca="1" si="69"/>
        <v/>
      </c>
      <c r="G460" s="32" t="str">
        <f t="shared" ca="1" si="74"/>
        <v/>
      </c>
      <c r="H460" s="77" t="str">
        <f t="shared" ca="1" si="75"/>
        <v/>
      </c>
      <c r="N460" s="159" t="str">
        <f t="shared" si="76"/>
        <v/>
      </c>
      <c r="O460" s="159" t="str">
        <f t="shared" si="77"/>
        <v/>
      </c>
    </row>
    <row r="461" spans="1:15">
      <c r="A461" s="164" t="str">
        <f t="shared" ca="1" si="70"/>
        <v/>
      </c>
      <c r="B461" s="44" t="str">
        <f t="shared" ca="1" si="71"/>
        <v/>
      </c>
      <c r="C461" s="31" t="str">
        <f t="shared" ca="1" si="68"/>
        <v/>
      </c>
      <c r="D461" s="32" t="str">
        <f t="shared" ca="1" si="72"/>
        <v/>
      </c>
      <c r="E461" s="45" t="str">
        <f t="shared" ca="1" si="73"/>
        <v/>
      </c>
      <c r="F461" s="31" t="str">
        <f t="shared" ca="1" si="69"/>
        <v/>
      </c>
      <c r="G461" s="32" t="str">
        <f t="shared" ca="1" si="74"/>
        <v/>
      </c>
      <c r="H461" s="77" t="str">
        <f t="shared" ca="1" si="75"/>
        <v/>
      </c>
      <c r="N461" s="159" t="str">
        <f t="shared" si="76"/>
        <v/>
      </c>
      <c r="O461" s="159" t="str">
        <f t="shared" si="77"/>
        <v/>
      </c>
    </row>
    <row r="462" spans="1:15">
      <c r="A462" s="164" t="str">
        <f t="shared" ca="1" si="70"/>
        <v/>
      </c>
      <c r="B462" s="44" t="str">
        <f t="shared" ca="1" si="71"/>
        <v/>
      </c>
      <c r="C462" s="31" t="str">
        <f t="shared" ca="1" si="68"/>
        <v/>
      </c>
      <c r="D462" s="32" t="str">
        <f t="shared" ca="1" si="72"/>
        <v/>
      </c>
      <c r="E462" s="45" t="str">
        <f t="shared" ca="1" si="73"/>
        <v/>
      </c>
      <c r="F462" s="31" t="str">
        <f t="shared" ca="1" si="69"/>
        <v/>
      </c>
      <c r="G462" s="32" t="str">
        <f t="shared" ca="1" si="74"/>
        <v/>
      </c>
      <c r="H462" s="77" t="str">
        <f t="shared" ca="1" si="75"/>
        <v/>
      </c>
      <c r="N462" s="159" t="str">
        <f t="shared" si="76"/>
        <v/>
      </c>
      <c r="O462" s="159" t="str">
        <f t="shared" si="77"/>
        <v/>
      </c>
    </row>
    <row r="463" spans="1:15">
      <c r="A463" s="164" t="str">
        <f t="shared" ca="1" si="70"/>
        <v/>
      </c>
      <c r="B463" s="44" t="str">
        <f t="shared" ca="1" si="71"/>
        <v/>
      </c>
      <c r="C463" s="31" t="str">
        <f t="shared" ca="1" si="68"/>
        <v/>
      </c>
      <c r="D463" s="32" t="str">
        <f t="shared" ca="1" si="72"/>
        <v/>
      </c>
      <c r="E463" s="45" t="str">
        <f t="shared" ca="1" si="73"/>
        <v/>
      </c>
      <c r="F463" s="31" t="str">
        <f t="shared" ca="1" si="69"/>
        <v/>
      </c>
      <c r="G463" s="32" t="str">
        <f t="shared" ca="1" si="74"/>
        <v/>
      </c>
      <c r="H463" s="77" t="str">
        <f t="shared" ca="1" si="75"/>
        <v/>
      </c>
      <c r="N463" s="159" t="str">
        <f t="shared" si="76"/>
        <v/>
      </c>
      <c r="O463" s="159" t="str">
        <f t="shared" si="77"/>
        <v/>
      </c>
    </row>
    <row r="464" spans="1:15">
      <c r="A464" s="164" t="str">
        <f t="shared" ca="1" si="70"/>
        <v/>
      </c>
      <c r="B464" s="44" t="str">
        <f t="shared" ca="1" si="71"/>
        <v/>
      </c>
      <c r="C464" s="31" t="str">
        <f t="shared" ref="C464:C527" ca="1" si="78">IF(ISERROR(B464-2),"",-1*(B464-$B$14)*10^-4*$B$8*$B$5)</f>
        <v/>
      </c>
      <c r="D464" s="32" t="str">
        <f t="shared" ca="1" si="72"/>
        <v/>
      </c>
      <c r="E464" s="45" t="str">
        <f t="shared" ca="1" si="73"/>
        <v/>
      </c>
      <c r="F464" s="31" t="str">
        <f t="shared" ref="F464:F527" ca="1" si="79">IF(ISERROR(E464-2),"",-1*(E464-$E$14)*10^-4*$C$8*$C$5)</f>
        <v/>
      </c>
      <c r="G464" s="32" t="str">
        <f t="shared" ca="1" si="74"/>
        <v/>
      </c>
      <c r="H464" s="77" t="str">
        <f t="shared" ca="1" si="75"/>
        <v/>
      </c>
      <c r="N464" s="159" t="str">
        <f t="shared" si="76"/>
        <v/>
      </c>
      <c r="O464" s="159" t="str">
        <f t="shared" si="77"/>
        <v/>
      </c>
    </row>
    <row r="465" spans="1:15">
      <c r="A465" s="164" t="str">
        <f t="shared" ca="1" si="70"/>
        <v/>
      </c>
      <c r="B465" s="44" t="str">
        <f t="shared" ca="1" si="71"/>
        <v/>
      </c>
      <c r="C465" s="31" t="str">
        <f t="shared" ca="1" si="78"/>
        <v/>
      </c>
      <c r="D465" s="32" t="str">
        <f t="shared" ca="1" si="72"/>
        <v/>
      </c>
      <c r="E465" s="45" t="str">
        <f t="shared" ca="1" si="73"/>
        <v/>
      </c>
      <c r="F465" s="31" t="str">
        <f t="shared" ca="1" si="79"/>
        <v/>
      </c>
      <c r="G465" s="32" t="str">
        <f t="shared" ca="1" si="74"/>
        <v/>
      </c>
      <c r="H465" s="77" t="str">
        <f t="shared" ca="1" si="75"/>
        <v/>
      </c>
      <c r="N465" s="159" t="str">
        <f t="shared" si="76"/>
        <v/>
      </c>
      <c r="O465" s="159" t="str">
        <f t="shared" si="77"/>
        <v/>
      </c>
    </row>
    <row r="466" spans="1:15">
      <c r="A466" s="164" t="str">
        <f t="shared" ca="1" si="70"/>
        <v/>
      </c>
      <c r="B466" s="44" t="str">
        <f t="shared" ca="1" si="71"/>
        <v/>
      </c>
      <c r="C466" s="31" t="str">
        <f t="shared" ca="1" si="78"/>
        <v/>
      </c>
      <c r="D466" s="32" t="str">
        <f t="shared" ca="1" si="72"/>
        <v/>
      </c>
      <c r="E466" s="45" t="str">
        <f t="shared" ca="1" si="73"/>
        <v/>
      </c>
      <c r="F466" s="31" t="str">
        <f t="shared" ca="1" si="79"/>
        <v/>
      </c>
      <c r="G466" s="32" t="str">
        <f t="shared" ca="1" si="74"/>
        <v/>
      </c>
      <c r="H466" s="77" t="str">
        <f t="shared" ca="1" si="75"/>
        <v/>
      </c>
      <c r="N466" s="159" t="str">
        <f t="shared" si="76"/>
        <v/>
      </c>
      <c r="O466" s="159" t="str">
        <f t="shared" si="77"/>
        <v/>
      </c>
    </row>
    <row r="467" spans="1:15">
      <c r="A467" s="164" t="str">
        <f t="shared" ref="A467:A530" ca="1" si="80">IF(AND(ISBLANK(P456), A466 = $P$1),NOW(),IF(ISBLANK(P456),"",P456))</f>
        <v/>
      </c>
      <c r="B467" s="44" t="str">
        <f t="shared" ref="B467:B530" ca="1" si="81">IF(COUNTIF(J:J,A467)=1,VLOOKUP(A467,J:K,2), IF(COUNTIF(J:J,A467)=0,$B$10,""))</f>
        <v/>
      </c>
      <c r="C467" s="31" t="str">
        <f t="shared" ca="1" si="78"/>
        <v/>
      </c>
      <c r="D467" s="32" t="str">
        <f t="shared" ref="D467:D530" ca="1" si="82">IF(ISERROR(B467-2),"",$B$6*ROUNDUP(A467-$A$14,0)/360*$B$5)</f>
        <v/>
      </c>
      <c r="E467" s="45" t="str">
        <f t="shared" ref="E467:E530" ca="1" si="83">IF(COUNTIF(J:J,A467)=1,VLOOKUP(A467,L:M,2), IF(COUNTIF(J:J,A467)=0,$C$10,""))</f>
        <v/>
      </c>
      <c r="F467" s="31" t="str">
        <f t="shared" ca="1" si="79"/>
        <v/>
      </c>
      <c r="G467" s="32" t="str">
        <f t="shared" ref="G467:G530" ca="1" si="84">IF(ISERROR(E467-2),"",$C$6*(A467-$A$14)/360*$C$5)</f>
        <v/>
      </c>
      <c r="H467" s="77" t="str">
        <f t="shared" ref="H467:H530" ca="1" si="85">IF(ISERROR(E467-2),"",C467+D467-F467-G467)</f>
        <v/>
      </c>
      <c r="N467" s="159" t="str">
        <f t="shared" si="76"/>
        <v/>
      </c>
      <c r="O467" s="159" t="str">
        <f t="shared" si="77"/>
        <v/>
      </c>
    </row>
    <row r="468" spans="1:15">
      <c r="A468" s="164" t="str">
        <f t="shared" ca="1" si="80"/>
        <v/>
      </c>
      <c r="B468" s="44" t="str">
        <f t="shared" ca="1" si="81"/>
        <v/>
      </c>
      <c r="C468" s="31" t="str">
        <f t="shared" ca="1" si="78"/>
        <v/>
      </c>
      <c r="D468" s="32" t="str">
        <f t="shared" ca="1" si="82"/>
        <v/>
      </c>
      <c r="E468" s="45" t="str">
        <f t="shared" ca="1" si="83"/>
        <v/>
      </c>
      <c r="F468" s="31" t="str">
        <f t="shared" ca="1" si="79"/>
        <v/>
      </c>
      <c r="G468" s="32" t="str">
        <f t="shared" ca="1" si="84"/>
        <v/>
      </c>
      <c r="H468" s="77" t="str">
        <f t="shared" ca="1" si="85"/>
        <v/>
      </c>
      <c r="N468" s="159" t="str">
        <f t="shared" si="76"/>
        <v/>
      </c>
      <c r="O468" s="159" t="str">
        <f t="shared" si="77"/>
        <v/>
      </c>
    </row>
    <row r="469" spans="1:15">
      <c r="A469" s="164" t="str">
        <f t="shared" ca="1" si="80"/>
        <v/>
      </c>
      <c r="B469" s="44" t="str">
        <f t="shared" ca="1" si="81"/>
        <v/>
      </c>
      <c r="C469" s="31" t="str">
        <f t="shared" ca="1" si="78"/>
        <v/>
      </c>
      <c r="D469" s="32" t="str">
        <f t="shared" ca="1" si="82"/>
        <v/>
      </c>
      <c r="E469" s="45" t="str">
        <f t="shared" ca="1" si="83"/>
        <v/>
      </c>
      <c r="F469" s="31" t="str">
        <f t="shared" ca="1" si="79"/>
        <v/>
      </c>
      <c r="G469" s="32" t="str">
        <f t="shared" ca="1" si="84"/>
        <v/>
      </c>
      <c r="H469" s="77" t="str">
        <f t="shared" ca="1" si="85"/>
        <v/>
      </c>
      <c r="N469" s="159" t="str">
        <f t="shared" si="76"/>
        <v/>
      </c>
      <c r="O469" s="159" t="str">
        <f t="shared" si="77"/>
        <v/>
      </c>
    </row>
    <row r="470" spans="1:15">
      <c r="A470" s="164" t="str">
        <f t="shared" ca="1" si="80"/>
        <v/>
      </c>
      <c r="B470" s="44" t="str">
        <f t="shared" ca="1" si="81"/>
        <v/>
      </c>
      <c r="C470" s="31" t="str">
        <f t="shared" ca="1" si="78"/>
        <v/>
      </c>
      <c r="D470" s="32" t="str">
        <f t="shared" ca="1" si="82"/>
        <v/>
      </c>
      <c r="E470" s="45" t="str">
        <f t="shared" ca="1" si="83"/>
        <v/>
      </c>
      <c r="F470" s="31" t="str">
        <f t="shared" ca="1" si="79"/>
        <v/>
      </c>
      <c r="G470" s="32" t="str">
        <f t="shared" ca="1" si="84"/>
        <v/>
      </c>
      <c r="H470" s="77" t="str">
        <f t="shared" ca="1" si="85"/>
        <v/>
      </c>
      <c r="N470" s="159" t="str">
        <f t="shared" si="76"/>
        <v/>
      </c>
      <c r="O470" s="159" t="str">
        <f t="shared" si="77"/>
        <v/>
      </c>
    </row>
    <row r="471" spans="1:15">
      <c r="A471" s="164" t="str">
        <f t="shared" ca="1" si="80"/>
        <v/>
      </c>
      <c r="B471" s="44" t="str">
        <f t="shared" ca="1" si="81"/>
        <v/>
      </c>
      <c r="C471" s="31" t="str">
        <f t="shared" ca="1" si="78"/>
        <v/>
      </c>
      <c r="D471" s="32" t="str">
        <f t="shared" ca="1" si="82"/>
        <v/>
      </c>
      <c r="E471" s="45" t="str">
        <f t="shared" ca="1" si="83"/>
        <v/>
      </c>
      <c r="F471" s="31" t="str">
        <f t="shared" ca="1" si="79"/>
        <v/>
      </c>
      <c r="G471" s="32" t="str">
        <f t="shared" ca="1" si="84"/>
        <v/>
      </c>
      <c r="H471" s="77" t="str">
        <f t="shared" ca="1" si="85"/>
        <v/>
      </c>
      <c r="N471" s="159" t="str">
        <f t="shared" si="76"/>
        <v/>
      </c>
      <c r="O471" s="159" t="str">
        <f t="shared" si="77"/>
        <v/>
      </c>
    </row>
    <row r="472" spans="1:15">
      <c r="A472" s="164" t="str">
        <f t="shared" ca="1" si="80"/>
        <v/>
      </c>
      <c r="B472" s="44" t="str">
        <f t="shared" ca="1" si="81"/>
        <v/>
      </c>
      <c r="C472" s="31" t="str">
        <f t="shared" ca="1" si="78"/>
        <v/>
      </c>
      <c r="D472" s="32" t="str">
        <f t="shared" ca="1" si="82"/>
        <v/>
      </c>
      <c r="E472" s="45" t="str">
        <f t="shared" ca="1" si="83"/>
        <v/>
      </c>
      <c r="F472" s="31" t="str">
        <f t="shared" ca="1" si="79"/>
        <v/>
      </c>
      <c r="G472" s="32" t="str">
        <f t="shared" ca="1" si="84"/>
        <v/>
      </c>
      <c r="H472" s="77" t="str">
        <f t="shared" ca="1" si="85"/>
        <v/>
      </c>
      <c r="N472" s="159" t="str">
        <f t="shared" si="76"/>
        <v/>
      </c>
      <c r="O472" s="159" t="str">
        <f t="shared" si="77"/>
        <v/>
      </c>
    </row>
    <row r="473" spans="1:15">
      <c r="A473" s="164" t="str">
        <f t="shared" ca="1" si="80"/>
        <v/>
      </c>
      <c r="B473" s="44" t="str">
        <f t="shared" ca="1" si="81"/>
        <v/>
      </c>
      <c r="C473" s="31" t="str">
        <f t="shared" ca="1" si="78"/>
        <v/>
      </c>
      <c r="D473" s="32" t="str">
        <f t="shared" ca="1" si="82"/>
        <v/>
      </c>
      <c r="E473" s="45" t="str">
        <f t="shared" ca="1" si="83"/>
        <v/>
      </c>
      <c r="F473" s="31" t="str">
        <f t="shared" ca="1" si="79"/>
        <v/>
      </c>
      <c r="G473" s="32" t="str">
        <f t="shared" ca="1" si="84"/>
        <v/>
      </c>
      <c r="H473" s="77" t="str">
        <f t="shared" ca="1" si="85"/>
        <v/>
      </c>
      <c r="N473" s="159" t="str">
        <f t="shared" si="76"/>
        <v/>
      </c>
      <c r="O473" s="159" t="str">
        <f t="shared" si="77"/>
        <v/>
      </c>
    </row>
    <row r="474" spans="1:15">
      <c r="A474" s="164" t="str">
        <f t="shared" ca="1" si="80"/>
        <v/>
      </c>
      <c r="B474" s="44" t="str">
        <f t="shared" ca="1" si="81"/>
        <v/>
      </c>
      <c r="C474" s="31" t="str">
        <f t="shared" ca="1" si="78"/>
        <v/>
      </c>
      <c r="D474" s="32" t="str">
        <f t="shared" ca="1" si="82"/>
        <v/>
      </c>
      <c r="E474" s="45" t="str">
        <f t="shared" ca="1" si="83"/>
        <v/>
      </c>
      <c r="F474" s="31" t="str">
        <f t="shared" ca="1" si="79"/>
        <v/>
      </c>
      <c r="G474" s="32" t="str">
        <f t="shared" ca="1" si="84"/>
        <v/>
      </c>
      <c r="H474" s="77" t="str">
        <f t="shared" ca="1" si="85"/>
        <v/>
      </c>
      <c r="N474" s="159" t="str">
        <f t="shared" si="76"/>
        <v/>
      </c>
      <c r="O474" s="159" t="str">
        <f t="shared" si="77"/>
        <v/>
      </c>
    </row>
    <row r="475" spans="1:15">
      <c r="A475" s="164" t="str">
        <f t="shared" ca="1" si="80"/>
        <v/>
      </c>
      <c r="B475" s="44" t="str">
        <f t="shared" ca="1" si="81"/>
        <v/>
      </c>
      <c r="C475" s="31" t="str">
        <f t="shared" ca="1" si="78"/>
        <v/>
      </c>
      <c r="D475" s="32" t="str">
        <f t="shared" ca="1" si="82"/>
        <v/>
      </c>
      <c r="E475" s="45" t="str">
        <f t="shared" ca="1" si="83"/>
        <v/>
      </c>
      <c r="F475" s="31" t="str">
        <f t="shared" ca="1" si="79"/>
        <v/>
      </c>
      <c r="G475" s="32" t="str">
        <f t="shared" ca="1" si="84"/>
        <v/>
      </c>
      <c r="H475" s="77" t="str">
        <f t="shared" ca="1" si="85"/>
        <v/>
      </c>
      <c r="N475" s="159" t="str">
        <f t="shared" si="76"/>
        <v/>
      </c>
      <c r="O475" s="159" t="str">
        <f t="shared" si="77"/>
        <v/>
      </c>
    </row>
    <row r="476" spans="1:15">
      <c r="A476" s="164" t="str">
        <f t="shared" ca="1" si="80"/>
        <v/>
      </c>
      <c r="B476" s="44" t="str">
        <f t="shared" ca="1" si="81"/>
        <v/>
      </c>
      <c r="C476" s="31" t="str">
        <f t="shared" ca="1" si="78"/>
        <v/>
      </c>
      <c r="D476" s="32" t="str">
        <f t="shared" ca="1" si="82"/>
        <v/>
      </c>
      <c r="E476" s="45" t="str">
        <f t="shared" ca="1" si="83"/>
        <v/>
      </c>
      <c r="F476" s="31" t="str">
        <f t="shared" ca="1" si="79"/>
        <v/>
      </c>
      <c r="G476" s="32" t="str">
        <f t="shared" ca="1" si="84"/>
        <v/>
      </c>
      <c r="H476" s="77" t="str">
        <f t="shared" ca="1" si="85"/>
        <v/>
      </c>
      <c r="N476" s="159" t="str">
        <f t="shared" si="76"/>
        <v/>
      </c>
      <c r="O476" s="159" t="str">
        <f t="shared" si="77"/>
        <v/>
      </c>
    </row>
    <row r="477" spans="1:15">
      <c r="A477" s="164" t="str">
        <f t="shared" ca="1" si="80"/>
        <v/>
      </c>
      <c r="B477" s="44" t="str">
        <f t="shared" ca="1" si="81"/>
        <v/>
      </c>
      <c r="C477" s="31" t="str">
        <f t="shared" ca="1" si="78"/>
        <v/>
      </c>
      <c r="D477" s="32" t="str">
        <f t="shared" ca="1" si="82"/>
        <v/>
      </c>
      <c r="E477" s="45" t="str">
        <f t="shared" ca="1" si="83"/>
        <v/>
      </c>
      <c r="F477" s="31" t="str">
        <f t="shared" ca="1" si="79"/>
        <v/>
      </c>
      <c r="G477" s="32" t="str">
        <f t="shared" ca="1" si="84"/>
        <v/>
      </c>
      <c r="H477" s="77" t="str">
        <f t="shared" ca="1" si="85"/>
        <v/>
      </c>
      <c r="N477" s="159" t="str">
        <f t="shared" si="76"/>
        <v/>
      </c>
      <c r="O477" s="159" t="str">
        <f t="shared" si="77"/>
        <v/>
      </c>
    </row>
    <row r="478" spans="1:15">
      <c r="A478" s="164" t="str">
        <f t="shared" ca="1" si="80"/>
        <v/>
      </c>
      <c r="B478" s="44" t="str">
        <f t="shared" ca="1" si="81"/>
        <v/>
      </c>
      <c r="C478" s="31" t="str">
        <f t="shared" ca="1" si="78"/>
        <v/>
      </c>
      <c r="D478" s="32" t="str">
        <f t="shared" ca="1" si="82"/>
        <v/>
      </c>
      <c r="E478" s="45" t="str">
        <f t="shared" ca="1" si="83"/>
        <v/>
      </c>
      <c r="F478" s="31" t="str">
        <f t="shared" ca="1" si="79"/>
        <v/>
      </c>
      <c r="G478" s="32" t="str">
        <f t="shared" ca="1" si="84"/>
        <v/>
      </c>
      <c r="H478" s="77" t="str">
        <f t="shared" ca="1" si="85"/>
        <v/>
      </c>
      <c r="N478" s="159" t="str">
        <f t="shared" si="76"/>
        <v/>
      </c>
      <c r="O478" s="159" t="str">
        <f t="shared" si="77"/>
        <v/>
      </c>
    </row>
    <row r="479" spans="1:15">
      <c r="A479" s="164" t="str">
        <f t="shared" ca="1" si="80"/>
        <v/>
      </c>
      <c r="B479" s="44" t="str">
        <f t="shared" ca="1" si="81"/>
        <v/>
      </c>
      <c r="C479" s="31" t="str">
        <f t="shared" ca="1" si="78"/>
        <v/>
      </c>
      <c r="D479" s="32" t="str">
        <f t="shared" ca="1" si="82"/>
        <v/>
      </c>
      <c r="E479" s="45" t="str">
        <f t="shared" ca="1" si="83"/>
        <v/>
      </c>
      <c r="F479" s="31" t="str">
        <f t="shared" ca="1" si="79"/>
        <v/>
      </c>
      <c r="G479" s="32" t="str">
        <f t="shared" ca="1" si="84"/>
        <v/>
      </c>
      <c r="H479" s="77" t="str">
        <f t="shared" ca="1" si="85"/>
        <v/>
      </c>
      <c r="N479" s="159" t="str">
        <f t="shared" si="76"/>
        <v/>
      </c>
      <c r="O479" s="159" t="str">
        <f t="shared" si="77"/>
        <v/>
      </c>
    </row>
    <row r="480" spans="1:15">
      <c r="A480" s="164" t="str">
        <f t="shared" ca="1" si="80"/>
        <v/>
      </c>
      <c r="B480" s="44" t="str">
        <f t="shared" ca="1" si="81"/>
        <v/>
      </c>
      <c r="C480" s="31" t="str">
        <f t="shared" ca="1" si="78"/>
        <v/>
      </c>
      <c r="D480" s="32" t="str">
        <f t="shared" ca="1" si="82"/>
        <v/>
      </c>
      <c r="E480" s="45" t="str">
        <f t="shared" ca="1" si="83"/>
        <v/>
      </c>
      <c r="F480" s="31" t="str">
        <f t="shared" ca="1" si="79"/>
        <v/>
      </c>
      <c r="G480" s="32" t="str">
        <f t="shared" ca="1" si="84"/>
        <v/>
      </c>
      <c r="H480" s="77" t="str">
        <f t="shared" ca="1" si="85"/>
        <v/>
      </c>
      <c r="N480" s="159" t="str">
        <f t="shared" si="76"/>
        <v/>
      </c>
      <c r="O480" s="159" t="str">
        <f t="shared" si="77"/>
        <v/>
      </c>
    </row>
    <row r="481" spans="1:15">
      <c r="A481" s="164" t="str">
        <f t="shared" ca="1" si="80"/>
        <v/>
      </c>
      <c r="B481" s="44" t="str">
        <f t="shared" ca="1" si="81"/>
        <v/>
      </c>
      <c r="C481" s="31" t="str">
        <f t="shared" ca="1" si="78"/>
        <v/>
      </c>
      <c r="D481" s="32" t="str">
        <f t="shared" ca="1" si="82"/>
        <v/>
      </c>
      <c r="E481" s="45" t="str">
        <f t="shared" ca="1" si="83"/>
        <v/>
      </c>
      <c r="F481" s="31" t="str">
        <f t="shared" ca="1" si="79"/>
        <v/>
      </c>
      <c r="G481" s="32" t="str">
        <f t="shared" ca="1" si="84"/>
        <v/>
      </c>
      <c r="H481" s="77" t="str">
        <f t="shared" ca="1" si="85"/>
        <v/>
      </c>
      <c r="N481" s="159" t="str">
        <f t="shared" si="76"/>
        <v/>
      </c>
      <c r="O481" s="159" t="str">
        <f t="shared" si="77"/>
        <v/>
      </c>
    </row>
    <row r="482" spans="1:15">
      <c r="A482" s="164" t="str">
        <f t="shared" ca="1" si="80"/>
        <v/>
      </c>
      <c r="B482" s="44" t="str">
        <f t="shared" ca="1" si="81"/>
        <v/>
      </c>
      <c r="C482" s="31" t="str">
        <f t="shared" ca="1" si="78"/>
        <v/>
      </c>
      <c r="D482" s="32" t="str">
        <f t="shared" ca="1" si="82"/>
        <v/>
      </c>
      <c r="E482" s="45" t="str">
        <f t="shared" ca="1" si="83"/>
        <v/>
      </c>
      <c r="F482" s="31" t="str">
        <f t="shared" ca="1" si="79"/>
        <v/>
      </c>
      <c r="G482" s="32" t="str">
        <f t="shared" ca="1" si="84"/>
        <v/>
      </c>
      <c r="H482" s="77" t="str">
        <f t="shared" ca="1" si="85"/>
        <v/>
      </c>
      <c r="N482" s="159" t="str">
        <f t="shared" si="76"/>
        <v/>
      </c>
      <c r="O482" s="159" t="str">
        <f t="shared" si="77"/>
        <v/>
      </c>
    </row>
    <row r="483" spans="1:15">
      <c r="A483" s="164" t="str">
        <f t="shared" ca="1" si="80"/>
        <v/>
      </c>
      <c r="B483" s="44" t="str">
        <f t="shared" ca="1" si="81"/>
        <v/>
      </c>
      <c r="C483" s="31" t="str">
        <f t="shared" ca="1" si="78"/>
        <v/>
      </c>
      <c r="D483" s="32" t="str">
        <f t="shared" ca="1" si="82"/>
        <v/>
      </c>
      <c r="E483" s="45" t="str">
        <f t="shared" ca="1" si="83"/>
        <v/>
      </c>
      <c r="F483" s="31" t="str">
        <f t="shared" ca="1" si="79"/>
        <v/>
      </c>
      <c r="G483" s="32" t="str">
        <f t="shared" ca="1" si="84"/>
        <v/>
      </c>
      <c r="H483" s="77" t="str">
        <f t="shared" ca="1" si="85"/>
        <v/>
      </c>
      <c r="N483" s="159" t="str">
        <f t="shared" si="76"/>
        <v/>
      </c>
      <c r="O483" s="159" t="str">
        <f t="shared" si="77"/>
        <v/>
      </c>
    </row>
    <row r="484" spans="1:15">
      <c r="A484" s="164" t="str">
        <f t="shared" ca="1" si="80"/>
        <v/>
      </c>
      <c r="B484" s="44" t="str">
        <f t="shared" ca="1" si="81"/>
        <v/>
      </c>
      <c r="C484" s="31" t="str">
        <f t="shared" ca="1" si="78"/>
        <v/>
      </c>
      <c r="D484" s="32" t="str">
        <f t="shared" ca="1" si="82"/>
        <v/>
      </c>
      <c r="E484" s="45" t="str">
        <f t="shared" ca="1" si="83"/>
        <v/>
      </c>
      <c r="F484" s="31" t="str">
        <f t="shared" ca="1" si="79"/>
        <v/>
      </c>
      <c r="G484" s="32" t="str">
        <f t="shared" ca="1" si="84"/>
        <v/>
      </c>
      <c r="H484" s="77" t="str">
        <f t="shared" ca="1" si="85"/>
        <v/>
      </c>
      <c r="N484" s="159" t="str">
        <f t="shared" si="76"/>
        <v/>
      </c>
      <c r="O484" s="159" t="str">
        <f t="shared" si="77"/>
        <v/>
      </c>
    </row>
    <row r="485" spans="1:15">
      <c r="A485" s="164" t="str">
        <f t="shared" ca="1" si="80"/>
        <v/>
      </c>
      <c r="B485" s="44" t="str">
        <f t="shared" ca="1" si="81"/>
        <v/>
      </c>
      <c r="C485" s="31" t="str">
        <f t="shared" ca="1" si="78"/>
        <v/>
      </c>
      <c r="D485" s="32" t="str">
        <f t="shared" ca="1" si="82"/>
        <v/>
      </c>
      <c r="E485" s="45" t="str">
        <f t="shared" ca="1" si="83"/>
        <v/>
      </c>
      <c r="F485" s="31" t="str">
        <f t="shared" ca="1" si="79"/>
        <v/>
      </c>
      <c r="G485" s="32" t="str">
        <f t="shared" ca="1" si="84"/>
        <v/>
      </c>
      <c r="H485" s="77" t="str">
        <f t="shared" ca="1" si="85"/>
        <v/>
      </c>
      <c r="N485" s="159" t="str">
        <f t="shared" si="76"/>
        <v/>
      </c>
      <c r="O485" s="159" t="str">
        <f t="shared" si="77"/>
        <v/>
      </c>
    </row>
    <row r="486" spans="1:15">
      <c r="A486" s="164" t="str">
        <f t="shared" ca="1" si="80"/>
        <v/>
      </c>
      <c r="B486" s="44" t="str">
        <f t="shared" ca="1" si="81"/>
        <v/>
      </c>
      <c r="C486" s="31" t="str">
        <f t="shared" ca="1" si="78"/>
        <v/>
      </c>
      <c r="D486" s="32" t="str">
        <f t="shared" ca="1" si="82"/>
        <v/>
      </c>
      <c r="E486" s="45" t="str">
        <f t="shared" ca="1" si="83"/>
        <v/>
      </c>
      <c r="F486" s="31" t="str">
        <f t="shared" ca="1" si="79"/>
        <v/>
      </c>
      <c r="G486" s="32" t="str">
        <f t="shared" ca="1" si="84"/>
        <v/>
      </c>
      <c r="H486" s="77" t="str">
        <f t="shared" ca="1" si="85"/>
        <v/>
      </c>
      <c r="N486" s="159" t="str">
        <f t="shared" si="76"/>
        <v/>
      </c>
      <c r="O486" s="159" t="str">
        <f t="shared" si="77"/>
        <v/>
      </c>
    </row>
    <row r="487" spans="1:15">
      <c r="A487" s="164" t="str">
        <f t="shared" ca="1" si="80"/>
        <v/>
      </c>
      <c r="B487" s="44" t="str">
        <f t="shared" ca="1" si="81"/>
        <v/>
      </c>
      <c r="C487" s="31" t="str">
        <f t="shared" ca="1" si="78"/>
        <v/>
      </c>
      <c r="D487" s="32" t="str">
        <f t="shared" ca="1" si="82"/>
        <v/>
      </c>
      <c r="E487" s="45" t="str">
        <f t="shared" ca="1" si="83"/>
        <v/>
      </c>
      <c r="F487" s="31" t="str">
        <f t="shared" ca="1" si="79"/>
        <v/>
      </c>
      <c r="G487" s="32" t="str">
        <f t="shared" ca="1" si="84"/>
        <v/>
      </c>
      <c r="H487" s="77" t="str">
        <f t="shared" ca="1" si="85"/>
        <v/>
      </c>
      <c r="N487" s="159" t="str">
        <f t="shared" si="76"/>
        <v/>
      </c>
      <c r="O487" s="159" t="str">
        <f t="shared" si="77"/>
        <v/>
      </c>
    </row>
    <row r="488" spans="1:15">
      <c r="A488" s="164" t="str">
        <f t="shared" ca="1" si="80"/>
        <v/>
      </c>
      <c r="B488" s="44" t="str">
        <f t="shared" ca="1" si="81"/>
        <v/>
      </c>
      <c r="C488" s="31" t="str">
        <f t="shared" ca="1" si="78"/>
        <v/>
      </c>
      <c r="D488" s="32" t="str">
        <f t="shared" ca="1" si="82"/>
        <v/>
      </c>
      <c r="E488" s="45" t="str">
        <f t="shared" ca="1" si="83"/>
        <v/>
      </c>
      <c r="F488" s="31" t="str">
        <f t="shared" ca="1" si="79"/>
        <v/>
      </c>
      <c r="G488" s="32" t="str">
        <f t="shared" ca="1" si="84"/>
        <v/>
      </c>
      <c r="H488" s="77" t="str">
        <f t="shared" ca="1" si="85"/>
        <v/>
      </c>
      <c r="N488" s="159" t="str">
        <f t="shared" si="76"/>
        <v/>
      </c>
      <c r="O488" s="159" t="str">
        <f t="shared" si="77"/>
        <v/>
      </c>
    </row>
    <row r="489" spans="1:15">
      <c r="A489" s="164" t="str">
        <f t="shared" ca="1" si="80"/>
        <v/>
      </c>
      <c r="B489" s="44" t="str">
        <f t="shared" ca="1" si="81"/>
        <v/>
      </c>
      <c r="C489" s="31" t="str">
        <f t="shared" ca="1" si="78"/>
        <v/>
      </c>
      <c r="D489" s="32" t="str">
        <f t="shared" ca="1" si="82"/>
        <v/>
      </c>
      <c r="E489" s="45" t="str">
        <f t="shared" ca="1" si="83"/>
        <v/>
      </c>
      <c r="F489" s="31" t="str">
        <f t="shared" ca="1" si="79"/>
        <v/>
      </c>
      <c r="G489" s="32" t="str">
        <f t="shared" ca="1" si="84"/>
        <v/>
      </c>
      <c r="H489" s="77" t="str">
        <f t="shared" ca="1" si="85"/>
        <v/>
      </c>
      <c r="N489" s="159" t="str">
        <f t="shared" si="76"/>
        <v/>
      </c>
      <c r="O489" s="159" t="str">
        <f t="shared" si="77"/>
        <v/>
      </c>
    </row>
    <row r="490" spans="1:15">
      <c r="A490" s="164" t="str">
        <f t="shared" ca="1" si="80"/>
        <v/>
      </c>
      <c r="B490" s="44" t="str">
        <f t="shared" ca="1" si="81"/>
        <v/>
      </c>
      <c r="C490" s="31" t="str">
        <f t="shared" ca="1" si="78"/>
        <v/>
      </c>
      <c r="D490" s="32" t="str">
        <f t="shared" ca="1" si="82"/>
        <v/>
      </c>
      <c r="E490" s="45" t="str">
        <f t="shared" ca="1" si="83"/>
        <v/>
      </c>
      <c r="F490" s="31" t="str">
        <f t="shared" ca="1" si="79"/>
        <v/>
      </c>
      <c r="G490" s="32" t="str">
        <f t="shared" ca="1" si="84"/>
        <v/>
      </c>
      <c r="H490" s="77" t="str">
        <f t="shared" ca="1" si="85"/>
        <v/>
      </c>
      <c r="N490" s="159" t="str">
        <f t="shared" si="76"/>
        <v/>
      </c>
      <c r="O490" s="159" t="str">
        <f t="shared" si="77"/>
        <v/>
      </c>
    </row>
    <row r="491" spans="1:15">
      <c r="A491" s="164" t="str">
        <f t="shared" ca="1" si="80"/>
        <v/>
      </c>
      <c r="B491" s="44" t="str">
        <f t="shared" ca="1" si="81"/>
        <v/>
      </c>
      <c r="C491" s="31" t="str">
        <f t="shared" ca="1" si="78"/>
        <v/>
      </c>
      <c r="D491" s="32" t="str">
        <f t="shared" ca="1" si="82"/>
        <v/>
      </c>
      <c r="E491" s="45" t="str">
        <f t="shared" ca="1" si="83"/>
        <v/>
      </c>
      <c r="F491" s="31" t="str">
        <f t="shared" ca="1" si="79"/>
        <v/>
      </c>
      <c r="G491" s="32" t="str">
        <f t="shared" ca="1" si="84"/>
        <v/>
      </c>
      <c r="H491" s="77" t="str">
        <f t="shared" ca="1" si="85"/>
        <v/>
      </c>
      <c r="N491" s="159" t="str">
        <f t="shared" si="76"/>
        <v/>
      </c>
      <c r="O491" s="159" t="str">
        <f t="shared" si="77"/>
        <v/>
      </c>
    </row>
    <row r="492" spans="1:15">
      <c r="A492" s="164" t="str">
        <f t="shared" ca="1" si="80"/>
        <v/>
      </c>
      <c r="B492" s="44" t="str">
        <f t="shared" ca="1" si="81"/>
        <v/>
      </c>
      <c r="C492" s="31" t="str">
        <f t="shared" ca="1" si="78"/>
        <v/>
      </c>
      <c r="D492" s="32" t="str">
        <f t="shared" ca="1" si="82"/>
        <v/>
      </c>
      <c r="E492" s="45" t="str">
        <f t="shared" ca="1" si="83"/>
        <v/>
      </c>
      <c r="F492" s="31" t="str">
        <f t="shared" ca="1" si="79"/>
        <v/>
      </c>
      <c r="G492" s="32" t="str">
        <f t="shared" ca="1" si="84"/>
        <v/>
      </c>
      <c r="H492" s="77" t="str">
        <f t="shared" ca="1" si="85"/>
        <v/>
      </c>
      <c r="N492" s="159" t="str">
        <f t="shared" si="76"/>
        <v/>
      </c>
      <c r="O492" s="159" t="str">
        <f t="shared" si="77"/>
        <v/>
      </c>
    </row>
    <row r="493" spans="1:15">
      <c r="A493" s="164" t="str">
        <f t="shared" ca="1" si="80"/>
        <v/>
      </c>
      <c r="B493" s="44" t="str">
        <f t="shared" ca="1" si="81"/>
        <v/>
      </c>
      <c r="C493" s="31" t="str">
        <f t="shared" ca="1" si="78"/>
        <v/>
      </c>
      <c r="D493" s="32" t="str">
        <f t="shared" ca="1" si="82"/>
        <v/>
      </c>
      <c r="E493" s="45" t="str">
        <f t="shared" ca="1" si="83"/>
        <v/>
      </c>
      <c r="F493" s="31" t="str">
        <f t="shared" ca="1" si="79"/>
        <v/>
      </c>
      <c r="G493" s="32" t="str">
        <f t="shared" ca="1" si="84"/>
        <v/>
      </c>
      <c r="H493" s="77" t="str">
        <f t="shared" ca="1" si="85"/>
        <v/>
      </c>
      <c r="N493" s="159" t="str">
        <f t="shared" si="76"/>
        <v/>
      </c>
      <c r="O493" s="159" t="str">
        <f t="shared" si="77"/>
        <v/>
      </c>
    </row>
    <row r="494" spans="1:15">
      <c r="A494" s="164" t="str">
        <f t="shared" ca="1" si="80"/>
        <v/>
      </c>
      <c r="B494" s="44" t="str">
        <f t="shared" ca="1" si="81"/>
        <v/>
      </c>
      <c r="C494" s="31" t="str">
        <f t="shared" ca="1" si="78"/>
        <v/>
      </c>
      <c r="D494" s="32" t="str">
        <f t="shared" ca="1" si="82"/>
        <v/>
      </c>
      <c r="E494" s="45" t="str">
        <f t="shared" ca="1" si="83"/>
        <v/>
      </c>
      <c r="F494" s="31" t="str">
        <f t="shared" ca="1" si="79"/>
        <v/>
      </c>
      <c r="G494" s="32" t="str">
        <f t="shared" ca="1" si="84"/>
        <v/>
      </c>
      <c r="H494" s="77" t="str">
        <f t="shared" ca="1" si="85"/>
        <v/>
      </c>
      <c r="N494" s="159" t="str">
        <f t="shared" si="76"/>
        <v/>
      </c>
      <c r="O494" s="159" t="str">
        <f t="shared" si="77"/>
        <v/>
      </c>
    </row>
    <row r="495" spans="1:15">
      <c r="A495" s="164" t="str">
        <f t="shared" ca="1" si="80"/>
        <v/>
      </c>
      <c r="B495" s="44" t="str">
        <f t="shared" ca="1" si="81"/>
        <v/>
      </c>
      <c r="C495" s="31" t="str">
        <f t="shared" ca="1" si="78"/>
        <v/>
      </c>
      <c r="D495" s="32" t="str">
        <f t="shared" ca="1" si="82"/>
        <v/>
      </c>
      <c r="E495" s="45" t="str">
        <f t="shared" ca="1" si="83"/>
        <v/>
      </c>
      <c r="F495" s="31" t="str">
        <f t="shared" ca="1" si="79"/>
        <v/>
      </c>
      <c r="G495" s="32" t="str">
        <f t="shared" ca="1" si="84"/>
        <v/>
      </c>
      <c r="H495" s="77" t="str">
        <f t="shared" ca="1" si="85"/>
        <v/>
      </c>
      <c r="N495" s="159" t="str">
        <f t="shared" si="76"/>
        <v/>
      </c>
      <c r="O495" s="159" t="str">
        <f t="shared" si="77"/>
        <v/>
      </c>
    </row>
    <row r="496" spans="1:15">
      <c r="A496" s="164" t="str">
        <f t="shared" ca="1" si="80"/>
        <v/>
      </c>
      <c r="B496" s="44" t="str">
        <f t="shared" ca="1" si="81"/>
        <v/>
      </c>
      <c r="C496" s="31" t="str">
        <f t="shared" ca="1" si="78"/>
        <v/>
      </c>
      <c r="D496" s="32" t="str">
        <f t="shared" ca="1" si="82"/>
        <v/>
      </c>
      <c r="E496" s="45" t="str">
        <f t="shared" ca="1" si="83"/>
        <v/>
      </c>
      <c r="F496" s="31" t="str">
        <f t="shared" ca="1" si="79"/>
        <v/>
      </c>
      <c r="G496" s="32" t="str">
        <f t="shared" ca="1" si="84"/>
        <v/>
      </c>
      <c r="H496" s="77" t="str">
        <f t="shared" ca="1" si="85"/>
        <v/>
      </c>
      <c r="N496" s="159" t="str">
        <f t="shared" si="76"/>
        <v/>
      </c>
      <c r="O496" s="159" t="str">
        <f t="shared" si="77"/>
        <v/>
      </c>
    </row>
    <row r="497" spans="1:15">
      <c r="A497" s="164" t="str">
        <f t="shared" ca="1" si="80"/>
        <v/>
      </c>
      <c r="B497" s="44" t="str">
        <f t="shared" ca="1" si="81"/>
        <v/>
      </c>
      <c r="C497" s="31" t="str">
        <f t="shared" ca="1" si="78"/>
        <v/>
      </c>
      <c r="D497" s="32" t="str">
        <f t="shared" ca="1" si="82"/>
        <v/>
      </c>
      <c r="E497" s="45" t="str">
        <f t="shared" ca="1" si="83"/>
        <v/>
      </c>
      <c r="F497" s="31" t="str">
        <f t="shared" ca="1" si="79"/>
        <v/>
      </c>
      <c r="G497" s="32" t="str">
        <f t="shared" ca="1" si="84"/>
        <v/>
      </c>
      <c r="H497" s="77" t="str">
        <f t="shared" ca="1" si="85"/>
        <v/>
      </c>
      <c r="N497" s="159" t="str">
        <f t="shared" si="76"/>
        <v/>
      </c>
      <c r="O497" s="159" t="str">
        <f t="shared" si="77"/>
        <v/>
      </c>
    </row>
    <row r="498" spans="1:15">
      <c r="A498" s="164" t="str">
        <f t="shared" ca="1" si="80"/>
        <v/>
      </c>
      <c r="B498" s="44" t="str">
        <f t="shared" ca="1" si="81"/>
        <v/>
      </c>
      <c r="C498" s="31" t="str">
        <f t="shared" ca="1" si="78"/>
        <v/>
      </c>
      <c r="D498" s="32" t="str">
        <f t="shared" ca="1" si="82"/>
        <v/>
      </c>
      <c r="E498" s="45" t="str">
        <f t="shared" ca="1" si="83"/>
        <v/>
      </c>
      <c r="F498" s="31" t="str">
        <f t="shared" ca="1" si="79"/>
        <v/>
      </c>
      <c r="G498" s="32" t="str">
        <f t="shared" ca="1" si="84"/>
        <v/>
      </c>
      <c r="H498" s="77" t="str">
        <f t="shared" ca="1" si="85"/>
        <v/>
      </c>
      <c r="N498" s="159" t="str">
        <f t="shared" si="76"/>
        <v/>
      </c>
      <c r="O498" s="159" t="str">
        <f t="shared" si="77"/>
        <v/>
      </c>
    </row>
    <row r="499" spans="1:15">
      <c r="A499" s="164" t="str">
        <f t="shared" ca="1" si="80"/>
        <v/>
      </c>
      <c r="B499" s="44" t="str">
        <f t="shared" ca="1" si="81"/>
        <v/>
      </c>
      <c r="C499" s="31" t="str">
        <f t="shared" ca="1" si="78"/>
        <v/>
      </c>
      <c r="D499" s="32" t="str">
        <f t="shared" ca="1" si="82"/>
        <v/>
      </c>
      <c r="E499" s="45" t="str">
        <f t="shared" ca="1" si="83"/>
        <v/>
      </c>
      <c r="F499" s="31" t="str">
        <f t="shared" ca="1" si="79"/>
        <v/>
      </c>
      <c r="G499" s="32" t="str">
        <f t="shared" ca="1" si="84"/>
        <v/>
      </c>
      <c r="H499" s="77" t="str">
        <f t="shared" ca="1" si="85"/>
        <v/>
      </c>
      <c r="N499" s="159" t="str">
        <f t="shared" si="76"/>
        <v/>
      </c>
      <c r="O499" s="159" t="str">
        <f t="shared" si="77"/>
        <v/>
      </c>
    </row>
    <row r="500" spans="1:15">
      <c r="A500" s="164" t="str">
        <f t="shared" ca="1" si="80"/>
        <v/>
      </c>
      <c r="B500" s="44" t="str">
        <f t="shared" ca="1" si="81"/>
        <v/>
      </c>
      <c r="C500" s="31" t="str">
        <f t="shared" ca="1" si="78"/>
        <v/>
      </c>
      <c r="D500" s="32" t="str">
        <f t="shared" ca="1" si="82"/>
        <v/>
      </c>
      <c r="E500" s="45" t="str">
        <f t="shared" ca="1" si="83"/>
        <v/>
      </c>
      <c r="F500" s="31" t="str">
        <f t="shared" ca="1" si="79"/>
        <v/>
      </c>
      <c r="G500" s="32" t="str">
        <f t="shared" ca="1" si="84"/>
        <v/>
      </c>
      <c r="H500" s="77" t="str">
        <f t="shared" ca="1" si="85"/>
        <v/>
      </c>
      <c r="N500" s="159" t="str">
        <f t="shared" si="76"/>
        <v/>
      </c>
      <c r="O500" s="159" t="str">
        <f t="shared" si="77"/>
        <v/>
      </c>
    </row>
    <row r="501" spans="1:15">
      <c r="A501" s="164" t="str">
        <f t="shared" ca="1" si="80"/>
        <v/>
      </c>
      <c r="B501" s="44" t="str">
        <f t="shared" ca="1" si="81"/>
        <v/>
      </c>
      <c r="C501" s="31" t="str">
        <f t="shared" ca="1" si="78"/>
        <v/>
      </c>
      <c r="D501" s="32" t="str">
        <f t="shared" ca="1" si="82"/>
        <v/>
      </c>
      <c r="E501" s="45" t="str">
        <f t="shared" ca="1" si="83"/>
        <v/>
      </c>
      <c r="F501" s="31" t="str">
        <f t="shared" ca="1" si="79"/>
        <v/>
      </c>
      <c r="G501" s="32" t="str">
        <f t="shared" ca="1" si="84"/>
        <v/>
      </c>
      <c r="H501" s="77" t="str">
        <f t="shared" ca="1" si="85"/>
        <v/>
      </c>
      <c r="N501" s="159" t="str">
        <f t="shared" si="76"/>
        <v/>
      </c>
      <c r="O501" s="159" t="str">
        <f t="shared" si="77"/>
        <v/>
      </c>
    </row>
    <row r="502" spans="1:15">
      <c r="A502" s="164" t="str">
        <f t="shared" ca="1" si="80"/>
        <v/>
      </c>
      <c r="B502" s="44" t="str">
        <f t="shared" ca="1" si="81"/>
        <v/>
      </c>
      <c r="C502" s="31" t="str">
        <f t="shared" ca="1" si="78"/>
        <v/>
      </c>
      <c r="D502" s="32" t="str">
        <f t="shared" ca="1" si="82"/>
        <v/>
      </c>
      <c r="E502" s="45" t="str">
        <f t="shared" ca="1" si="83"/>
        <v/>
      </c>
      <c r="F502" s="31" t="str">
        <f t="shared" ca="1" si="79"/>
        <v/>
      </c>
      <c r="G502" s="32" t="str">
        <f t="shared" ca="1" si="84"/>
        <v/>
      </c>
      <c r="H502" s="77" t="str">
        <f t="shared" ca="1" si="85"/>
        <v/>
      </c>
      <c r="N502" s="159" t="str">
        <f t="shared" si="76"/>
        <v/>
      </c>
      <c r="O502" s="159" t="str">
        <f t="shared" si="77"/>
        <v/>
      </c>
    </row>
    <row r="503" spans="1:15">
      <c r="A503" s="164" t="str">
        <f t="shared" ca="1" si="80"/>
        <v/>
      </c>
      <c r="B503" s="44" t="str">
        <f t="shared" ca="1" si="81"/>
        <v/>
      </c>
      <c r="C503" s="31" t="str">
        <f t="shared" ca="1" si="78"/>
        <v/>
      </c>
      <c r="D503" s="32" t="str">
        <f t="shared" ca="1" si="82"/>
        <v/>
      </c>
      <c r="E503" s="45" t="str">
        <f t="shared" ca="1" si="83"/>
        <v/>
      </c>
      <c r="F503" s="31" t="str">
        <f t="shared" ca="1" si="79"/>
        <v/>
      </c>
      <c r="G503" s="32" t="str">
        <f t="shared" ca="1" si="84"/>
        <v/>
      </c>
      <c r="H503" s="77" t="str">
        <f t="shared" ca="1" si="85"/>
        <v/>
      </c>
      <c r="N503" s="159" t="str">
        <f t="shared" si="76"/>
        <v/>
      </c>
      <c r="O503" s="159" t="str">
        <f t="shared" si="77"/>
        <v/>
      </c>
    </row>
    <row r="504" spans="1:15">
      <c r="A504" s="164" t="str">
        <f t="shared" ca="1" si="80"/>
        <v/>
      </c>
      <c r="B504" s="44" t="str">
        <f t="shared" ca="1" si="81"/>
        <v/>
      </c>
      <c r="C504" s="31" t="str">
        <f t="shared" ca="1" si="78"/>
        <v/>
      </c>
      <c r="D504" s="32" t="str">
        <f t="shared" ca="1" si="82"/>
        <v/>
      </c>
      <c r="E504" s="45" t="str">
        <f t="shared" ca="1" si="83"/>
        <v/>
      </c>
      <c r="F504" s="31" t="str">
        <f t="shared" ca="1" si="79"/>
        <v/>
      </c>
      <c r="G504" s="32" t="str">
        <f t="shared" ca="1" si="84"/>
        <v/>
      </c>
      <c r="H504" s="77" t="str">
        <f t="shared" ca="1" si="85"/>
        <v/>
      </c>
      <c r="N504" s="159" t="str">
        <f t="shared" si="76"/>
        <v/>
      </c>
      <c r="O504" s="159" t="str">
        <f t="shared" si="77"/>
        <v/>
      </c>
    </row>
    <row r="505" spans="1:15">
      <c r="A505" s="164" t="str">
        <f t="shared" ca="1" si="80"/>
        <v/>
      </c>
      <c r="B505" s="44" t="str">
        <f t="shared" ca="1" si="81"/>
        <v/>
      </c>
      <c r="C505" s="31" t="str">
        <f t="shared" ca="1" si="78"/>
        <v/>
      </c>
      <c r="D505" s="32" t="str">
        <f t="shared" ca="1" si="82"/>
        <v/>
      </c>
      <c r="E505" s="45" t="str">
        <f t="shared" ca="1" si="83"/>
        <v/>
      </c>
      <c r="F505" s="31" t="str">
        <f t="shared" ca="1" si="79"/>
        <v/>
      </c>
      <c r="G505" s="32" t="str">
        <f t="shared" ca="1" si="84"/>
        <v/>
      </c>
      <c r="H505" s="77" t="str">
        <f t="shared" ca="1" si="85"/>
        <v/>
      </c>
      <c r="N505" s="159" t="str">
        <f t="shared" si="76"/>
        <v/>
      </c>
      <c r="O505" s="159" t="str">
        <f t="shared" si="77"/>
        <v/>
      </c>
    </row>
    <row r="506" spans="1:15">
      <c r="A506" s="164" t="str">
        <f t="shared" ca="1" si="80"/>
        <v/>
      </c>
      <c r="B506" s="44" t="str">
        <f t="shared" ca="1" si="81"/>
        <v/>
      </c>
      <c r="C506" s="31" t="str">
        <f t="shared" ca="1" si="78"/>
        <v/>
      </c>
      <c r="D506" s="32" t="str">
        <f t="shared" ca="1" si="82"/>
        <v/>
      </c>
      <c r="E506" s="45" t="str">
        <f t="shared" ca="1" si="83"/>
        <v/>
      </c>
      <c r="F506" s="31" t="str">
        <f t="shared" ca="1" si="79"/>
        <v/>
      </c>
      <c r="G506" s="32" t="str">
        <f t="shared" ca="1" si="84"/>
        <v/>
      </c>
      <c r="H506" s="77" t="str">
        <f t="shared" ca="1" si="85"/>
        <v/>
      </c>
      <c r="N506" s="159" t="str">
        <f t="shared" si="76"/>
        <v/>
      </c>
      <c r="O506" s="159" t="str">
        <f t="shared" si="77"/>
        <v/>
      </c>
    </row>
    <row r="507" spans="1:15">
      <c r="A507" s="164" t="str">
        <f t="shared" ca="1" si="80"/>
        <v/>
      </c>
      <c r="B507" s="44" t="str">
        <f t="shared" ca="1" si="81"/>
        <v/>
      </c>
      <c r="C507" s="31" t="str">
        <f t="shared" ca="1" si="78"/>
        <v/>
      </c>
      <c r="D507" s="32" t="str">
        <f t="shared" ca="1" si="82"/>
        <v/>
      </c>
      <c r="E507" s="45" t="str">
        <f t="shared" ca="1" si="83"/>
        <v/>
      </c>
      <c r="F507" s="31" t="str">
        <f t="shared" ca="1" si="79"/>
        <v/>
      </c>
      <c r="G507" s="32" t="str">
        <f t="shared" ca="1" si="84"/>
        <v/>
      </c>
      <c r="H507" s="77" t="str">
        <f t="shared" ca="1" si="85"/>
        <v/>
      </c>
      <c r="N507" s="159" t="str">
        <f t="shared" si="76"/>
        <v/>
      </c>
      <c r="O507" s="159" t="str">
        <f t="shared" si="77"/>
        <v/>
      </c>
    </row>
    <row r="508" spans="1:15">
      <c r="A508" s="164" t="str">
        <f t="shared" ca="1" si="80"/>
        <v/>
      </c>
      <c r="B508" s="44" t="str">
        <f t="shared" ca="1" si="81"/>
        <v/>
      </c>
      <c r="C508" s="31" t="str">
        <f t="shared" ca="1" si="78"/>
        <v/>
      </c>
      <c r="D508" s="32" t="str">
        <f t="shared" ca="1" si="82"/>
        <v/>
      </c>
      <c r="E508" s="45" t="str">
        <f t="shared" ca="1" si="83"/>
        <v/>
      </c>
      <c r="F508" s="31" t="str">
        <f t="shared" ca="1" si="79"/>
        <v/>
      </c>
      <c r="G508" s="32" t="str">
        <f t="shared" ca="1" si="84"/>
        <v/>
      </c>
      <c r="H508" s="77" t="str">
        <f t="shared" ca="1" si="85"/>
        <v/>
      </c>
      <c r="N508" s="159" t="str">
        <f t="shared" si="76"/>
        <v/>
      </c>
      <c r="O508" s="159" t="str">
        <f t="shared" si="77"/>
        <v/>
      </c>
    </row>
    <row r="509" spans="1:15">
      <c r="A509" s="164" t="str">
        <f t="shared" ca="1" si="80"/>
        <v/>
      </c>
      <c r="B509" s="44" t="str">
        <f t="shared" ca="1" si="81"/>
        <v/>
      </c>
      <c r="C509" s="31" t="str">
        <f t="shared" ca="1" si="78"/>
        <v/>
      </c>
      <c r="D509" s="32" t="str">
        <f t="shared" ca="1" si="82"/>
        <v/>
      </c>
      <c r="E509" s="45" t="str">
        <f t="shared" ca="1" si="83"/>
        <v/>
      </c>
      <c r="F509" s="31" t="str">
        <f t="shared" ca="1" si="79"/>
        <v/>
      </c>
      <c r="G509" s="32" t="str">
        <f t="shared" ca="1" si="84"/>
        <v/>
      </c>
      <c r="H509" s="77" t="str">
        <f t="shared" ca="1" si="85"/>
        <v/>
      </c>
      <c r="N509" s="159" t="str">
        <f t="shared" si="76"/>
        <v/>
      </c>
      <c r="O509" s="159" t="str">
        <f t="shared" si="77"/>
        <v/>
      </c>
    </row>
    <row r="510" spans="1:15">
      <c r="A510" s="164" t="str">
        <f t="shared" ca="1" si="80"/>
        <v/>
      </c>
      <c r="B510" s="44" t="str">
        <f t="shared" ca="1" si="81"/>
        <v/>
      </c>
      <c r="C510" s="31" t="str">
        <f t="shared" ca="1" si="78"/>
        <v/>
      </c>
      <c r="D510" s="32" t="str">
        <f t="shared" ca="1" si="82"/>
        <v/>
      </c>
      <c r="E510" s="45" t="str">
        <f t="shared" ca="1" si="83"/>
        <v/>
      </c>
      <c r="F510" s="31" t="str">
        <f t="shared" ca="1" si="79"/>
        <v/>
      </c>
      <c r="G510" s="32" t="str">
        <f t="shared" ca="1" si="84"/>
        <v/>
      </c>
      <c r="H510" s="77" t="str">
        <f t="shared" ca="1" si="85"/>
        <v/>
      </c>
      <c r="N510" s="159" t="str">
        <f t="shared" si="76"/>
        <v/>
      </c>
      <c r="O510" s="159" t="str">
        <f t="shared" si="77"/>
        <v/>
      </c>
    </row>
    <row r="511" spans="1:15">
      <c r="A511" s="164" t="str">
        <f t="shared" ca="1" si="80"/>
        <v/>
      </c>
      <c r="B511" s="44" t="str">
        <f t="shared" ca="1" si="81"/>
        <v/>
      </c>
      <c r="C511" s="31" t="str">
        <f t="shared" ca="1" si="78"/>
        <v/>
      </c>
      <c r="D511" s="32" t="str">
        <f t="shared" ca="1" si="82"/>
        <v/>
      </c>
      <c r="E511" s="45" t="str">
        <f t="shared" ca="1" si="83"/>
        <v/>
      </c>
      <c r="F511" s="31" t="str">
        <f t="shared" ca="1" si="79"/>
        <v/>
      </c>
      <c r="G511" s="32" t="str">
        <f t="shared" ca="1" si="84"/>
        <v/>
      </c>
      <c r="H511" s="77" t="str">
        <f t="shared" ca="1" si="85"/>
        <v/>
      </c>
      <c r="N511" s="159" t="str">
        <f t="shared" si="76"/>
        <v/>
      </c>
      <c r="O511" s="159" t="str">
        <f t="shared" si="77"/>
        <v/>
      </c>
    </row>
    <row r="512" spans="1:15">
      <c r="A512" s="164" t="str">
        <f t="shared" ca="1" si="80"/>
        <v/>
      </c>
      <c r="B512" s="44" t="str">
        <f t="shared" ca="1" si="81"/>
        <v/>
      </c>
      <c r="C512" s="31" t="str">
        <f t="shared" ca="1" si="78"/>
        <v/>
      </c>
      <c r="D512" s="32" t="str">
        <f t="shared" ca="1" si="82"/>
        <v/>
      </c>
      <c r="E512" s="45" t="str">
        <f t="shared" ca="1" si="83"/>
        <v/>
      </c>
      <c r="F512" s="31" t="str">
        <f t="shared" ca="1" si="79"/>
        <v/>
      </c>
      <c r="G512" s="32" t="str">
        <f t="shared" ca="1" si="84"/>
        <v/>
      </c>
      <c r="H512" s="77" t="str">
        <f t="shared" ca="1" si="85"/>
        <v/>
      </c>
      <c r="N512" s="159" t="str">
        <f t="shared" si="76"/>
        <v/>
      </c>
      <c r="O512" s="159" t="str">
        <f t="shared" si="77"/>
        <v/>
      </c>
    </row>
    <row r="513" spans="1:15">
      <c r="A513" s="164" t="str">
        <f t="shared" ca="1" si="80"/>
        <v/>
      </c>
      <c r="B513" s="44" t="str">
        <f t="shared" ca="1" si="81"/>
        <v/>
      </c>
      <c r="C513" s="31" t="str">
        <f t="shared" ca="1" si="78"/>
        <v/>
      </c>
      <c r="D513" s="32" t="str">
        <f t="shared" ca="1" si="82"/>
        <v/>
      </c>
      <c r="E513" s="45" t="str">
        <f t="shared" ca="1" si="83"/>
        <v/>
      </c>
      <c r="F513" s="31" t="str">
        <f t="shared" ca="1" si="79"/>
        <v/>
      </c>
      <c r="G513" s="32" t="str">
        <f t="shared" ca="1" si="84"/>
        <v/>
      </c>
      <c r="H513" s="77" t="str">
        <f t="shared" ca="1" si="85"/>
        <v/>
      </c>
      <c r="N513" s="159" t="str">
        <f t="shared" si="76"/>
        <v/>
      </c>
      <c r="O513" s="159" t="str">
        <f t="shared" si="77"/>
        <v/>
      </c>
    </row>
    <row r="514" spans="1:15">
      <c r="A514" s="164" t="str">
        <f t="shared" ca="1" si="80"/>
        <v/>
      </c>
      <c r="B514" s="44" t="str">
        <f t="shared" ca="1" si="81"/>
        <v/>
      </c>
      <c r="C514" s="31" t="str">
        <f t="shared" ca="1" si="78"/>
        <v/>
      </c>
      <c r="D514" s="32" t="str">
        <f t="shared" ca="1" si="82"/>
        <v/>
      </c>
      <c r="E514" s="45" t="str">
        <f t="shared" ca="1" si="83"/>
        <v/>
      </c>
      <c r="F514" s="31" t="str">
        <f t="shared" ca="1" si="79"/>
        <v/>
      </c>
      <c r="G514" s="32" t="str">
        <f t="shared" ca="1" si="84"/>
        <v/>
      </c>
      <c r="H514" s="77" t="str">
        <f t="shared" ca="1" si="85"/>
        <v/>
      </c>
      <c r="N514" s="159" t="str">
        <f t="shared" si="76"/>
        <v/>
      </c>
      <c r="O514" s="159" t="str">
        <f t="shared" si="77"/>
        <v/>
      </c>
    </row>
    <row r="515" spans="1:15">
      <c r="A515" s="164" t="str">
        <f t="shared" ca="1" si="80"/>
        <v/>
      </c>
      <c r="B515" s="44" t="str">
        <f t="shared" ca="1" si="81"/>
        <v/>
      </c>
      <c r="C515" s="31" t="str">
        <f t="shared" ca="1" si="78"/>
        <v/>
      </c>
      <c r="D515" s="32" t="str">
        <f t="shared" ca="1" si="82"/>
        <v/>
      </c>
      <c r="E515" s="45" t="str">
        <f t="shared" ca="1" si="83"/>
        <v/>
      </c>
      <c r="F515" s="31" t="str">
        <f t="shared" ca="1" si="79"/>
        <v/>
      </c>
      <c r="G515" s="32" t="str">
        <f t="shared" ca="1" si="84"/>
        <v/>
      </c>
      <c r="H515" s="77" t="str">
        <f t="shared" ca="1" si="85"/>
        <v/>
      </c>
      <c r="N515" s="159" t="str">
        <f t="shared" ref="N515:N578" si="86">IF(COUNTIF(L:L,J516),J516,"")</f>
        <v/>
      </c>
      <c r="O515" s="159" t="str">
        <f t="shared" ref="O515:O578" si="87">IF(N515&gt;$A$14,N515,"")</f>
        <v/>
      </c>
    </row>
    <row r="516" spans="1:15">
      <c r="A516" s="164" t="str">
        <f t="shared" ca="1" si="80"/>
        <v/>
      </c>
      <c r="B516" s="44" t="str">
        <f t="shared" ca="1" si="81"/>
        <v/>
      </c>
      <c r="C516" s="31" t="str">
        <f t="shared" ca="1" si="78"/>
        <v/>
      </c>
      <c r="D516" s="32" t="str">
        <f t="shared" ca="1" si="82"/>
        <v/>
      </c>
      <c r="E516" s="45" t="str">
        <f t="shared" ca="1" si="83"/>
        <v/>
      </c>
      <c r="F516" s="31" t="str">
        <f t="shared" ca="1" si="79"/>
        <v/>
      </c>
      <c r="G516" s="32" t="str">
        <f t="shared" ca="1" si="84"/>
        <v/>
      </c>
      <c r="H516" s="77" t="str">
        <f t="shared" ca="1" si="85"/>
        <v/>
      </c>
      <c r="N516" s="159" t="str">
        <f t="shared" si="86"/>
        <v/>
      </c>
      <c r="O516" s="159" t="str">
        <f t="shared" si="87"/>
        <v/>
      </c>
    </row>
    <row r="517" spans="1:15">
      <c r="A517" s="164" t="str">
        <f t="shared" ca="1" si="80"/>
        <v/>
      </c>
      <c r="B517" s="44" t="str">
        <f t="shared" ca="1" si="81"/>
        <v/>
      </c>
      <c r="C517" s="31" t="str">
        <f t="shared" ca="1" si="78"/>
        <v/>
      </c>
      <c r="D517" s="32" t="str">
        <f t="shared" ca="1" si="82"/>
        <v/>
      </c>
      <c r="E517" s="45" t="str">
        <f t="shared" ca="1" si="83"/>
        <v/>
      </c>
      <c r="F517" s="31" t="str">
        <f t="shared" ca="1" si="79"/>
        <v/>
      </c>
      <c r="G517" s="32" t="str">
        <f t="shared" ca="1" si="84"/>
        <v/>
      </c>
      <c r="H517" s="77" t="str">
        <f t="shared" ca="1" si="85"/>
        <v/>
      </c>
      <c r="N517" s="159" t="str">
        <f t="shared" si="86"/>
        <v/>
      </c>
      <c r="O517" s="159" t="str">
        <f t="shared" si="87"/>
        <v/>
      </c>
    </row>
    <row r="518" spans="1:15">
      <c r="A518" s="164" t="str">
        <f t="shared" ca="1" si="80"/>
        <v/>
      </c>
      <c r="B518" s="44" t="str">
        <f t="shared" ca="1" si="81"/>
        <v/>
      </c>
      <c r="C518" s="31" t="str">
        <f t="shared" ca="1" si="78"/>
        <v/>
      </c>
      <c r="D518" s="32" t="str">
        <f t="shared" ca="1" si="82"/>
        <v/>
      </c>
      <c r="E518" s="45" t="str">
        <f t="shared" ca="1" si="83"/>
        <v/>
      </c>
      <c r="F518" s="31" t="str">
        <f t="shared" ca="1" si="79"/>
        <v/>
      </c>
      <c r="G518" s="32" t="str">
        <f t="shared" ca="1" si="84"/>
        <v/>
      </c>
      <c r="H518" s="77" t="str">
        <f t="shared" ca="1" si="85"/>
        <v/>
      </c>
      <c r="N518" s="159" t="str">
        <f t="shared" si="86"/>
        <v/>
      </c>
      <c r="O518" s="159" t="str">
        <f t="shared" si="87"/>
        <v/>
      </c>
    </row>
    <row r="519" spans="1:15">
      <c r="A519" s="164" t="str">
        <f t="shared" ca="1" si="80"/>
        <v/>
      </c>
      <c r="B519" s="44" t="str">
        <f t="shared" ca="1" si="81"/>
        <v/>
      </c>
      <c r="C519" s="31" t="str">
        <f t="shared" ca="1" si="78"/>
        <v/>
      </c>
      <c r="D519" s="32" t="str">
        <f t="shared" ca="1" si="82"/>
        <v/>
      </c>
      <c r="E519" s="45" t="str">
        <f t="shared" ca="1" si="83"/>
        <v/>
      </c>
      <c r="F519" s="31" t="str">
        <f t="shared" ca="1" si="79"/>
        <v/>
      </c>
      <c r="G519" s="32" t="str">
        <f t="shared" ca="1" si="84"/>
        <v/>
      </c>
      <c r="H519" s="77" t="str">
        <f t="shared" ca="1" si="85"/>
        <v/>
      </c>
      <c r="N519" s="159" t="str">
        <f t="shared" si="86"/>
        <v/>
      </c>
      <c r="O519" s="159" t="str">
        <f t="shared" si="87"/>
        <v/>
      </c>
    </row>
    <row r="520" spans="1:15">
      <c r="A520" s="164" t="str">
        <f t="shared" ca="1" si="80"/>
        <v/>
      </c>
      <c r="B520" s="44" t="str">
        <f t="shared" ca="1" si="81"/>
        <v/>
      </c>
      <c r="C520" s="31" t="str">
        <f t="shared" ca="1" si="78"/>
        <v/>
      </c>
      <c r="D520" s="32" t="str">
        <f t="shared" ca="1" si="82"/>
        <v/>
      </c>
      <c r="E520" s="45" t="str">
        <f t="shared" ca="1" si="83"/>
        <v/>
      </c>
      <c r="F520" s="31" t="str">
        <f t="shared" ca="1" si="79"/>
        <v/>
      </c>
      <c r="G520" s="32" t="str">
        <f t="shared" ca="1" si="84"/>
        <v/>
      </c>
      <c r="H520" s="77" t="str">
        <f t="shared" ca="1" si="85"/>
        <v/>
      </c>
      <c r="N520" s="159" t="str">
        <f t="shared" si="86"/>
        <v/>
      </c>
      <c r="O520" s="159" t="str">
        <f t="shared" si="87"/>
        <v/>
      </c>
    </row>
    <row r="521" spans="1:15">
      <c r="A521" s="164" t="str">
        <f t="shared" ca="1" si="80"/>
        <v/>
      </c>
      <c r="B521" s="44" t="str">
        <f t="shared" ca="1" si="81"/>
        <v/>
      </c>
      <c r="C521" s="31" t="str">
        <f t="shared" ca="1" si="78"/>
        <v/>
      </c>
      <c r="D521" s="32" t="str">
        <f t="shared" ca="1" si="82"/>
        <v/>
      </c>
      <c r="E521" s="45" t="str">
        <f t="shared" ca="1" si="83"/>
        <v/>
      </c>
      <c r="F521" s="31" t="str">
        <f t="shared" ca="1" si="79"/>
        <v/>
      </c>
      <c r="G521" s="32" t="str">
        <f t="shared" ca="1" si="84"/>
        <v/>
      </c>
      <c r="H521" s="77" t="str">
        <f t="shared" ca="1" si="85"/>
        <v/>
      </c>
      <c r="N521" s="159" t="str">
        <f t="shared" si="86"/>
        <v/>
      </c>
      <c r="O521" s="159" t="str">
        <f t="shared" si="87"/>
        <v/>
      </c>
    </row>
    <row r="522" spans="1:15">
      <c r="A522" s="164" t="str">
        <f t="shared" ca="1" si="80"/>
        <v/>
      </c>
      <c r="B522" s="44" t="str">
        <f t="shared" ca="1" si="81"/>
        <v/>
      </c>
      <c r="C522" s="31" t="str">
        <f t="shared" ca="1" si="78"/>
        <v/>
      </c>
      <c r="D522" s="32" t="str">
        <f t="shared" ca="1" si="82"/>
        <v/>
      </c>
      <c r="E522" s="45" t="str">
        <f t="shared" ca="1" si="83"/>
        <v/>
      </c>
      <c r="F522" s="31" t="str">
        <f t="shared" ca="1" si="79"/>
        <v/>
      </c>
      <c r="G522" s="32" t="str">
        <f t="shared" ca="1" si="84"/>
        <v/>
      </c>
      <c r="H522" s="77" t="str">
        <f t="shared" ca="1" si="85"/>
        <v/>
      </c>
      <c r="N522" s="159" t="str">
        <f t="shared" si="86"/>
        <v/>
      </c>
      <c r="O522" s="159" t="str">
        <f t="shared" si="87"/>
        <v/>
      </c>
    </row>
    <row r="523" spans="1:15">
      <c r="A523" s="164" t="str">
        <f t="shared" ca="1" si="80"/>
        <v/>
      </c>
      <c r="B523" s="44" t="str">
        <f t="shared" ca="1" si="81"/>
        <v/>
      </c>
      <c r="C523" s="31" t="str">
        <f t="shared" ca="1" si="78"/>
        <v/>
      </c>
      <c r="D523" s="32" t="str">
        <f t="shared" ca="1" si="82"/>
        <v/>
      </c>
      <c r="E523" s="45" t="str">
        <f t="shared" ca="1" si="83"/>
        <v/>
      </c>
      <c r="F523" s="31" t="str">
        <f t="shared" ca="1" si="79"/>
        <v/>
      </c>
      <c r="G523" s="32" t="str">
        <f t="shared" ca="1" si="84"/>
        <v/>
      </c>
      <c r="H523" s="77" t="str">
        <f t="shared" ca="1" si="85"/>
        <v/>
      </c>
      <c r="N523" s="159" t="str">
        <f t="shared" si="86"/>
        <v/>
      </c>
      <c r="O523" s="159" t="str">
        <f t="shared" si="87"/>
        <v/>
      </c>
    </row>
    <row r="524" spans="1:15">
      <c r="A524" s="164" t="str">
        <f t="shared" ca="1" si="80"/>
        <v/>
      </c>
      <c r="B524" s="44" t="str">
        <f t="shared" ca="1" si="81"/>
        <v/>
      </c>
      <c r="C524" s="31" t="str">
        <f t="shared" ca="1" si="78"/>
        <v/>
      </c>
      <c r="D524" s="32" t="str">
        <f t="shared" ca="1" si="82"/>
        <v/>
      </c>
      <c r="E524" s="45" t="str">
        <f t="shared" ca="1" si="83"/>
        <v/>
      </c>
      <c r="F524" s="31" t="str">
        <f t="shared" ca="1" si="79"/>
        <v/>
      </c>
      <c r="G524" s="32" t="str">
        <f t="shared" ca="1" si="84"/>
        <v/>
      </c>
      <c r="H524" s="77" t="str">
        <f t="shared" ca="1" si="85"/>
        <v/>
      </c>
      <c r="N524" s="159" t="str">
        <f t="shared" si="86"/>
        <v/>
      </c>
      <c r="O524" s="159" t="str">
        <f t="shared" si="87"/>
        <v/>
      </c>
    </row>
    <row r="525" spans="1:15">
      <c r="A525" s="164" t="str">
        <f t="shared" ca="1" si="80"/>
        <v/>
      </c>
      <c r="B525" s="44" t="str">
        <f t="shared" ca="1" si="81"/>
        <v/>
      </c>
      <c r="C525" s="31" t="str">
        <f t="shared" ca="1" si="78"/>
        <v/>
      </c>
      <c r="D525" s="32" t="str">
        <f t="shared" ca="1" si="82"/>
        <v/>
      </c>
      <c r="E525" s="45" t="str">
        <f t="shared" ca="1" si="83"/>
        <v/>
      </c>
      <c r="F525" s="31" t="str">
        <f t="shared" ca="1" si="79"/>
        <v/>
      </c>
      <c r="G525" s="32" t="str">
        <f t="shared" ca="1" si="84"/>
        <v/>
      </c>
      <c r="H525" s="77" t="str">
        <f t="shared" ca="1" si="85"/>
        <v/>
      </c>
      <c r="N525" s="159" t="str">
        <f t="shared" si="86"/>
        <v/>
      </c>
      <c r="O525" s="159" t="str">
        <f t="shared" si="87"/>
        <v/>
      </c>
    </row>
    <row r="526" spans="1:15">
      <c r="A526" s="164" t="str">
        <f t="shared" ca="1" si="80"/>
        <v/>
      </c>
      <c r="B526" s="44" t="str">
        <f t="shared" ca="1" si="81"/>
        <v/>
      </c>
      <c r="C526" s="31" t="str">
        <f t="shared" ca="1" si="78"/>
        <v/>
      </c>
      <c r="D526" s="32" t="str">
        <f t="shared" ca="1" si="82"/>
        <v/>
      </c>
      <c r="E526" s="45" t="str">
        <f t="shared" ca="1" si="83"/>
        <v/>
      </c>
      <c r="F526" s="31" t="str">
        <f t="shared" ca="1" si="79"/>
        <v/>
      </c>
      <c r="G526" s="32" t="str">
        <f t="shared" ca="1" si="84"/>
        <v/>
      </c>
      <c r="H526" s="77" t="str">
        <f t="shared" ca="1" si="85"/>
        <v/>
      </c>
      <c r="N526" s="159" t="str">
        <f t="shared" si="86"/>
        <v/>
      </c>
      <c r="O526" s="159" t="str">
        <f t="shared" si="87"/>
        <v/>
      </c>
    </row>
    <row r="527" spans="1:15">
      <c r="A527" s="164" t="str">
        <f t="shared" ca="1" si="80"/>
        <v/>
      </c>
      <c r="B527" s="44" t="str">
        <f t="shared" ca="1" si="81"/>
        <v/>
      </c>
      <c r="C527" s="31" t="str">
        <f t="shared" ca="1" si="78"/>
        <v/>
      </c>
      <c r="D527" s="32" t="str">
        <f t="shared" ca="1" si="82"/>
        <v/>
      </c>
      <c r="E527" s="45" t="str">
        <f t="shared" ca="1" si="83"/>
        <v/>
      </c>
      <c r="F527" s="31" t="str">
        <f t="shared" ca="1" si="79"/>
        <v/>
      </c>
      <c r="G527" s="32" t="str">
        <f t="shared" ca="1" si="84"/>
        <v/>
      </c>
      <c r="H527" s="77" t="str">
        <f t="shared" ca="1" si="85"/>
        <v/>
      </c>
      <c r="N527" s="159" t="str">
        <f t="shared" si="86"/>
        <v/>
      </c>
      <c r="O527" s="159" t="str">
        <f t="shared" si="87"/>
        <v/>
      </c>
    </row>
    <row r="528" spans="1:15">
      <c r="A528" s="164" t="str">
        <f t="shared" ca="1" si="80"/>
        <v/>
      </c>
      <c r="B528" s="44" t="str">
        <f t="shared" ca="1" si="81"/>
        <v/>
      </c>
      <c r="C528" s="31" t="str">
        <f t="shared" ref="C528:C586" ca="1" si="88">IF(ISERROR(B528-2),"",-1*(B528-$B$14)*10^-4*$B$8*$B$5)</f>
        <v/>
      </c>
      <c r="D528" s="32" t="str">
        <f t="shared" ca="1" si="82"/>
        <v/>
      </c>
      <c r="E528" s="45" t="str">
        <f t="shared" ca="1" si="83"/>
        <v/>
      </c>
      <c r="F528" s="31" t="str">
        <f t="shared" ref="F528:F586" ca="1" si="89">IF(ISERROR(E528-2),"",-1*(E528-$E$14)*10^-4*$C$8*$C$5)</f>
        <v/>
      </c>
      <c r="G528" s="32" t="str">
        <f t="shared" ca="1" si="84"/>
        <v/>
      </c>
      <c r="H528" s="77" t="str">
        <f t="shared" ca="1" si="85"/>
        <v/>
      </c>
      <c r="N528" s="159" t="str">
        <f t="shared" si="86"/>
        <v/>
      </c>
      <c r="O528" s="159" t="str">
        <f t="shared" si="87"/>
        <v/>
      </c>
    </row>
    <row r="529" spans="1:15">
      <c r="A529" s="164" t="str">
        <f t="shared" ca="1" si="80"/>
        <v/>
      </c>
      <c r="B529" s="44" t="str">
        <f t="shared" ca="1" si="81"/>
        <v/>
      </c>
      <c r="C529" s="31" t="str">
        <f t="shared" ca="1" si="88"/>
        <v/>
      </c>
      <c r="D529" s="32" t="str">
        <f t="shared" ca="1" si="82"/>
        <v/>
      </c>
      <c r="E529" s="45" t="str">
        <f t="shared" ca="1" si="83"/>
        <v/>
      </c>
      <c r="F529" s="31" t="str">
        <f t="shared" ca="1" si="89"/>
        <v/>
      </c>
      <c r="G529" s="32" t="str">
        <f t="shared" ca="1" si="84"/>
        <v/>
      </c>
      <c r="H529" s="77" t="str">
        <f t="shared" ca="1" si="85"/>
        <v/>
      </c>
      <c r="N529" s="159" t="str">
        <f t="shared" si="86"/>
        <v/>
      </c>
      <c r="O529" s="159" t="str">
        <f t="shared" si="87"/>
        <v/>
      </c>
    </row>
    <row r="530" spans="1:15">
      <c r="A530" s="164" t="str">
        <f t="shared" ca="1" si="80"/>
        <v/>
      </c>
      <c r="B530" s="44" t="str">
        <f t="shared" ca="1" si="81"/>
        <v/>
      </c>
      <c r="C530" s="31" t="str">
        <f t="shared" ca="1" si="88"/>
        <v/>
      </c>
      <c r="D530" s="32" t="str">
        <f t="shared" ca="1" si="82"/>
        <v/>
      </c>
      <c r="E530" s="45" t="str">
        <f t="shared" ca="1" si="83"/>
        <v/>
      </c>
      <c r="F530" s="31" t="str">
        <f t="shared" ca="1" si="89"/>
        <v/>
      </c>
      <c r="G530" s="32" t="str">
        <f t="shared" ca="1" si="84"/>
        <v/>
      </c>
      <c r="H530" s="77" t="str">
        <f t="shared" ca="1" si="85"/>
        <v/>
      </c>
      <c r="N530" s="159" t="str">
        <f t="shared" si="86"/>
        <v/>
      </c>
      <c r="O530" s="159" t="str">
        <f t="shared" si="87"/>
        <v/>
      </c>
    </row>
    <row r="531" spans="1:15">
      <c r="A531" s="164" t="str">
        <f t="shared" ref="A531:A586" ca="1" si="90">IF(AND(ISBLANK(P520), A530 = $P$1),NOW(),IF(ISBLANK(P520),"",P520))</f>
        <v/>
      </c>
      <c r="B531" s="44" t="str">
        <f t="shared" ref="B531:B586" ca="1" si="91">IF(COUNTIF(J:J,A531)=1,VLOOKUP(A531,J:K,2), IF(COUNTIF(J:J,A531)=0,$B$10,""))</f>
        <v/>
      </c>
      <c r="C531" s="31" t="str">
        <f t="shared" ca="1" si="88"/>
        <v/>
      </c>
      <c r="D531" s="32" t="str">
        <f t="shared" ref="D531:D586" ca="1" si="92">IF(ISERROR(B531-2),"",$B$6*ROUNDUP(A531-$A$14,0)/360*$B$5)</f>
        <v/>
      </c>
      <c r="E531" s="45" t="str">
        <f t="shared" ref="E531:E586" ca="1" si="93">IF(COUNTIF(J:J,A531)=1,VLOOKUP(A531,L:M,2), IF(COUNTIF(J:J,A531)=0,$C$10,""))</f>
        <v/>
      </c>
      <c r="F531" s="31" t="str">
        <f t="shared" ca="1" si="89"/>
        <v/>
      </c>
      <c r="G531" s="32" t="str">
        <f t="shared" ref="G531:G586" ca="1" si="94">IF(ISERROR(E531-2),"",$C$6*(A531-$A$14)/360*$C$5)</f>
        <v/>
      </c>
      <c r="H531" s="77" t="str">
        <f t="shared" ref="H531:H586" ca="1" si="95">IF(ISERROR(E531-2),"",C531+D531-F531-G531)</f>
        <v/>
      </c>
      <c r="N531" s="159" t="str">
        <f t="shared" si="86"/>
        <v/>
      </c>
      <c r="O531" s="159" t="str">
        <f t="shared" si="87"/>
        <v/>
      </c>
    </row>
    <row r="532" spans="1:15">
      <c r="A532" s="164" t="str">
        <f t="shared" ca="1" si="90"/>
        <v/>
      </c>
      <c r="B532" s="44" t="str">
        <f t="shared" ca="1" si="91"/>
        <v/>
      </c>
      <c r="C532" s="31" t="str">
        <f t="shared" ca="1" si="88"/>
        <v/>
      </c>
      <c r="D532" s="32" t="str">
        <f t="shared" ca="1" si="92"/>
        <v/>
      </c>
      <c r="E532" s="45" t="str">
        <f t="shared" ca="1" si="93"/>
        <v/>
      </c>
      <c r="F532" s="31" t="str">
        <f t="shared" ca="1" si="89"/>
        <v/>
      </c>
      <c r="G532" s="32" t="str">
        <f t="shared" ca="1" si="94"/>
        <v/>
      </c>
      <c r="H532" s="77" t="str">
        <f t="shared" ca="1" si="95"/>
        <v/>
      </c>
      <c r="N532" s="159" t="str">
        <f t="shared" si="86"/>
        <v/>
      </c>
      <c r="O532" s="159" t="str">
        <f t="shared" si="87"/>
        <v/>
      </c>
    </row>
    <row r="533" spans="1:15">
      <c r="A533" s="164" t="str">
        <f t="shared" ca="1" si="90"/>
        <v/>
      </c>
      <c r="B533" s="44" t="str">
        <f t="shared" ca="1" si="91"/>
        <v/>
      </c>
      <c r="C533" s="31" t="str">
        <f t="shared" ca="1" si="88"/>
        <v/>
      </c>
      <c r="D533" s="32" t="str">
        <f t="shared" ca="1" si="92"/>
        <v/>
      </c>
      <c r="E533" s="45" t="str">
        <f t="shared" ca="1" si="93"/>
        <v/>
      </c>
      <c r="F533" s="31" t="str">
        <f t="shared" ca="1" si="89"/>
        <v/>
      </c>
      <c r="G533" s="32" t="str">
        <f t="shared" ca="1" si="94"/>
        <v/>
      </c>
      <c r="H533" s="77" t="str">
        <f t="shared" ca="1" si="95"/>
        <v/>
      </c>
      <c r="N533" s="159" t="str">
        <f t="shared" si="86"/>
        <v/>
      </c>
      <c r="O533" s="159" t="str">
        <f t="shared" si="87"/>
        <v/>
      </c>
    </row>
    <row r="534" spans="1:15">
      <c r="A534" s="164" t="str">
        <f t="shared" ca="1" si="90"/>
        <v/>
      </c>
      <c r="B534" s="44" t="str">
        <f t="shared" ca="1" si="91"/>
        <v/>
      </c>
      <c r="C534" s="31" t="str">
        <f t="shared" ca="1" si="88"/>
        <v/>
      </c>
      <c r="D534" s="32" t="str">
        <f t="shared" ca="1" si="92"/>
        <v/>
      </c>
      <c r="E534" s="45" t="str">
        <f t="shared" ca="1" si="93"/>
        <v/>
      </c>
      <c r="F534" s="31" t="str">
        <f t="shared" ca="1" si="89"/>
        <v/>
      </c>
      <c r="G534" s="32" t="str">
        <f t="shared" ca="1" si="94"/>
        <v/>
      </c>
      <c r="H534" s="77" t="str">
        <f t="shared" ca="1" si="95"/>
        <v/>
      </c>
      <c r="N534" s="159" t="str">
        <f t="shared" si="86"/>
        <v/>
      </c>
      <c r="O534" s="159" t="str">
        <f t="shared" si="87"/>
        <v/>
      </c>
    </row>
    <row r="535" spans="1:15">
      <c r="A535" s="164" t="str">
        <f t="shared" ca="1" si="90"/>
        <v/>
      </c>
      <c r="B535" s="44" t="str">
        <f t="shared" ca="1" si="91"/>
        <v/>
      </c>
      <c r="C535" s="31" t="str">
        <f t="shared" ca="1" si="88"/>
        <v/>
      </c>
      <c r="D535" s="32" t="str">
        <f t="shared" ca="1" si="92"/>
        <v/>
      </c>
      <c r="E535" s="45" t="str">
        <f t="shared" ca="1" si="93"/>
        <v/>
      </c>
      <c r="F535" s="31" t="str">
        <f t="shared" ca="1" si="89"/>
        <v/>
      </c>
      <c r="G535" s="32" t="str">
        <f t="shared" ca="1" si="94"/>
        <v/>
      </c>
      <c r="H535" s="77" t="str">
        <f t="shared" ca="1" si="95"/>
        <v/>
      </c>
      <c r="N535" s="159" t="str">
        <f t="shared" si="86"/>
        <v/>
      </c>
      <c r="O535" s="159" t="str">
        <f t="shared" si="87"/>
        <v/>
      </c>
    </row>
    <row r="536" spans="1:15">
      <c r="A536" s="164" t="str">
        <f t="shared" ca="1" si="90"/>
        <v/>
      </c>
      <c r="B536" s="44" t="str">
        <f t="shared" ca="1" si="91"/>
        <v/>
      </c>
      <c r="C536" s="31" t="str">
        <f t="shared" ca="1" si="88"/>
        <v/>
      </c>
      <c r="D536" s="32" t="str">
        <f t="shared" ca="1" si="92"/>
        <v/>
      </c>
      <c r="E536" s="45" t="str">
        <f t="shared" ca="1" si="93"/>
        <v/>
      </c>
      <c r="F536" s="31" t="str">
        <f t="shared" ca="1" si="89"/>
        <v/>
      </c>
      <c r="G536" s="32" t="str">
        <f t="shared" ca="1" si="94"/>
        <v/>
      </c>
      <c r="H536" s="77" t="str">
        <f t="shared" ca="1" si="95"/>
        <v/>
      </c>
      <c r="N536" s="159" t="str">
        <f t="shared" si="86"/>
        <v/>
      </c>
      <c r="O536" s="159" t="str">
        <f t="shared" si="87"/>
        <v/>
      </c>
    </row>
    <row r="537" spans="1:15">
      <c r="A537" s="164" t="str">
        <f t="shared" ca="1" si="90"/>
        <v/>
      </c>
      <c r="B537" s="44" t="str">
        <f t="shared" ca="1" si="91"/>
        <v/>
      </c>
      <c r="C537" s="31" t="str">
        <f t="shared" ca="1" si="88"/>
        <v/>
      </c>
      <c r="D537" s="32" t="str">
        <f t="shared" ca="1" si="92"/>
        <v/>
      </c>
      <c r="E537" s="45" t="str">
        <f t="shared" ca="1" si="93"/>
        <v/>
      </c>
      <c r="F537" s="31" t="str">
        <f t="shared" ca="1" si="89"/>
        <v/>
      </c>
      <c r="G537" s="32" t="str">
        <f t="shared" ca="1" si="94"/>
        <v/>
      </c>
      <c r="H537" s="77" t="str">
        <f t="shared" ca="1" si="95"/>
        <v/>
      </c>
      <c r="N537" s="159" t="str">
        <f t="shared" si="86"/>
        <v/>
      </c>
      <c r="O537" s="159" t="str">
        <f t="shared" si="87"/>
        <v/>
      </c>
    </row>
    <row r="538" spans="1:15">
      <c r="A538" s="164" t="str">
        <f t="shared" ca="1" si="90"/>
        <v/>
      </c>
      <c r="B538" s="44" t="str">
        <f t="shared" ca="1" si="91"/>
        <v/>
      </c>
      <c r="C538" s="31" t="str">
        <f t="shared" ca="1" si="88"/>
        <v/>
      </c>
      <c r="D538" s="32" t="str">
        <f t="shared" ca="1" si="92"/>
        <v/>
      </c>
      <c r="E538" s="45" t="str">
        <f t="shared" ca="1" si="93"/>
        <v/>
      </c>
      <c r="F538" s="31" t="str">
        <f t="shared" ca="1" si="89"/>
        <v/>
      </c>
      <c r="G538" s="32" t="str">
        <f t="shared" ca="1" si="94"/>
        <v/>
      </c>
      <c r="H538" s="77" t="str">
        <f t="shared" ca="1" si="95"/>
        <v/>
      </c>
      <c r="N538" s="159" t="str">
        <f t="shared" si="86"/>
        <v/>
      </c>
      <c r="O538" s="159" t="str">
        <f t="shared" si="87"/>
        <v/>
      </c>
    </row>
    <row r="539" spans="1:15">
      <c r="A539" s="164" t="str">
        <f t="shared" ca="1" si="90"/>
        <v/>
      </c>
      <c r="B539" s="44" t="str">
        <f t="shared" ca="1" si="91"/>
        <v/>
      </c>
      <c r="C539" s="31" t="str">
        <f t="shared" ca="1" si="88"/>
        <v/>
      </c>
      <c r="D539" s="32" t="str">
        <f t="shared" ca="1" si="92"/>
        <v/>
      </c>
      <c r="E539" s="45" t="str">
        <f t="shared" ca="1" si="93"/>
        <v/>
      </c>
      <c r="F539" s="31" t="str">
        <f t="shared" ca="1" si="89"/>
        <v/>
      </c>
      <c r="G539" s="32" t="str">
        <f t="shared" ca="1" si="94"/>
        <v/>
      </c>
      <c r="H539" s="77" t="str">
        <f t="shared" ca="1" si="95"/>
        <v/>
      </c>
      <c r="N539" s="159" t="str">
        <f t="shared" si="86"/>
        <v/>
      </c>
      <c r="O539" s="159" t="str">
        <f t="shared" si="87"/>
        <v/>
      </c>
    </row>
    <row r="540" spans="1:15">
      <c r="A540" s="164" t="str">
        <f t="shared" ca="1" si="90"/>
        <v/>
      </c>
      <c r="B540" s="44" t="str">
        <f t="shared" ca="1" si="91"/>
        <v/>
      </c>
      <c r="C540" s="31" t="str">
        <f t="shared" ca="1" si="88"/>
        <v/>
      </c>
      <c r="D540" s="32" t="str">
        <f t="shared" ca="1" si="92"/>
        <v/>
      </c>
      <c r="E540" s="45" t="str">
        <f t="shared" ca="1" si="93"/>
        <v/>
      </c>
      <c r="F540" s="31" t="str">
        <f t="shared" ca="1" si="89"/>
        <v/>
      </c>
      <c r="G540" s="32" t="str">
        <f t="shared" ca="1" si="94"/>
        <v/>
      </c>
      <c r="H540" s="77" t="str">
        <f t="shared" ca="1" si="95"/>
        <v/>
      </c>
      <c r="N540" s="159" t="str">
        <f t="shared" si="86"/>
        <v/>
      </c>
      <c r="O540" s="159" t="str">
        <f t="shared" si="87"/>
        <v/>
      </c>
    </row>
    <row r="541" spans="1:15">
      <c r="A541" s="164" t="str">
        <f t="shared" ca="1" si="90"/>
        <v/>
      </c>
      <c r="B541" s="44" t="str">
        <f t="shared" ca="1" si="91"/>
        <v/>
      </c>
      <c r="C541" s="31" t="str">
        <f t="shared" ca="1" si="88"/>
        <v/>
      </c>
      <c r="D541" s="32" t="str">
        <f t="shared" ca="1" si="92"/>
        <v/>
      </c>
      <c r="E541" s="45" t="str">
        <f t="shared" ca="1" si="93"/>
        <v/>
      </c>
      <c r="F541" s="31" t="str">
        <f t="shared" ca="1" si="89"/>
        <v/>
      </c>
      <c r="G541" s="32" t="str">
        <f t="shared" ca="1" si="94"/>
        <v/>
      </c>
      <c r="H541" s="77" t="str">
        <f t="shared" ca="1" si="95"/>
        <v/>
      </c>
      <c r="N541" s="159" t="str">
        <f t="shared" si="86"/>
        <v/>
      </c>
      <c r="O541" s="159" t="str">
        <f t="shared" si="87"/>
        <v/>
      </c>
    </row>
    <row r="542" spans="1:15">
      <c r="A542" s="164" t="str">
        <f t="shared" ca="1" si="90"/>
        <v/>
      </c>
      <c r="B542" s="44" t="str">
        <f t="shared" ca="1" si="91"/>
        <v/>
      </c>
      <c r="C542" s="31" t="str">
        <f t="shared" ca="1" si="88"/>
        <v/>
      </c>
      <c r="D542" s="32" t="str">
        <f t="shared" ca="1" si="92"/>
        <v/>
      </c>
      <c r="E542" s="45" t="str">
        <f t="shared" ca="1" si="93"/>
        <v/>
      </c>
      <c r="F542" s="31" t="str">
        <f t="shared" ca="1" si="89"/>
        <v/>
      </c>
      <c r="G542" s="32" t="str">
        <f t="shared" ca="1" si="94"/>
        <v/>
      </c>
      <c r="H542" s="77" t="str">
        <f t="shared" ca="1" si="95"/>
        <v/>
      </c>
      <c r="N542" s="159" t="str">
        <f t="shared" si="86"/>
        <v/>
      </c>
      <c r="O542" s="159" t="str">
        <f t="shared" si="87"/>
        <v/>
      </c>
    </row>
    <row r="543" spans="1:15">
      <c r="A543" s="164" t="str">
        <f t="shared" ca="1" si="90"/>
        <v/>
      </c>
      <c r="B543" s="44" t="str">
        <f t="shared" ca="1" si="91"/>
        <v/>
      </c>
      <c r="C543" s="31" t="str">
        <f t="shared" ca="1" si="88"/>
        <v/>
      </c>
      <c r="D543" s="32" t="str">
        <f t="shared" ca="1" si="92"/>
        <v/>
      </c>
      <c r="E543" s="45" t="str">
        <f t="shared" ca="1" si="93"/>
        <v/>
      </c>
      <c r="F543" s="31" t="str">
        <f t="shared" ca="1" si="89"/>
        <v/>
      </c>
      <c r="G543" s="32" t="str">
        <f t="shared" ca="1" si="94"/>
        <v/>
      </c>
      <c r="H543" s="77" t="str">
        <f t="shared" ca="1" si="95"/>
        <v/>
      </c>
      <c r="N543" s="159" t="str">
        <f t="shared" si="86"/>
        <v/>
      </c>
      <c r="O543" s="159" t="str">
        <f t="shared" si="87"/>
        <v/>
      </c>
    </row>
    <row r="544" spans="1:15">
      <c r="A544" s="164" t="str">
        <f t="shared" ca="1" si="90"/>
        <v/>
      </c>
      <c r="B544" s="44" t="str">
        <f t="shared" ca="1" si="91"/>
        <v/>
      </c>
      <c r="C544" s="31" t="str">
        <f t="shared" ca="1" si="88"/>
        <v/>
      </c>
      <c r="D544" s="32" t="str">
        <f t="shared" ca="1" si="92"/>
        <v/>
      </c>
      <c r="E544" s="45" t="str">
        <f t="shared" ca="1" si="93"/>
        <v/>
      </c>
      <c r="F544" s="31" t="str">
        <f t="shared" ca="1" si="89"/>
        <v/>
      </c>
      <c r="G544" s="32" t="str">
        <f t="shared" ca="1" si="94"/>
        <v/>
      </c>
      <c r="H544" s="77" t="str">
        <f t="shared" ca="1" si="95"/>
        <v/>
      </c>
      <c r="N544" s="159" t="str">
        <f t="shared" si="86"/>
        <v/>
      </c>
      <c r="O544" s="159" t="str">
        <f t="shared" si="87"/>
        <v/>
      </c>
    </row>
    <row r="545" spans="1:15">
      <c r="A545" s="164" t="str">
        <f t="shared" ca="1" si="90"/>
        <v/>
      </c>
      <c r="B545" s="44" t="str">
        <f t="shared" ca="1" si="91"/>
        <v/>
      </c>
      <c r="C545" s="31" t="str">
        <f t="shared" ca="1" si="88"/>
        <v/>
      </c>
      <c r="D545" s="32" t="str">
        <f t="shared" ca="1" si="92"/>
        <v/>
      </c>
      <c r="E545" s="45" t="str">
        <f t="shared" ca="1" si="93"/>
        <v/>
      </c>
      <c r="F545" s="31" t="str">
        <f t="shared" ca="1" si="89"/>
        <v/>
      </c>
      <c r="G545" s="32" t="str">
        <f t="shared" ca="1" si="94"/>
        <v/>
      </c>
      <c r="H545" s="77" t="str">
        <f t="shared" ca="1" si="95"/>
        <v/>
      </c>
      <c r="N545" s="159" t="str">
        <f t="shared" si="86"/>
        <v/>
      </c>
      <c r="O545" s="159" t="str">
        <f t="shared" si="87"/>
        <v/>
      </c>
    </row>
    <row r="546" spans="1:15">
      <c r="A546" s="164" t="str">
        <f t="shared" ca="1" si="90"/>
        <v/>
      </c>
      <c r="B546" s="44" t="str">
        <f t="shared" ca="1" si="91"/>
        <v/>
      </c>
      <c r="C546" s="31" t="str">
        <f t="shared" ca="1" si="88"/>
        <v/>
      </c>
      <c r="D546" s="32" t="str">
        <f t="shared" ca="1" si="92"/>
        <v/>
      </c>
      <c r="E546" s="45" t="str">
        <f t="shared" ca="1" si="93"/>
        <v/>
      </c>
      <c r="F546" s="31" t="str">
        <f t="shared" ca="1" si="89"/>
        <v/>
      </c>
      <c r="G546" s="32" t="str">
        <f t="shared" ca="1" si="94"/>
        <v/>
      </c>
      <c r="H546" s="77" t="str">
        <f t="shared" ca="1" si="95"/>
        <v/>
      </c>
      <c r="N546" s="159" t="str">
        <f t="shared" si="86"/>
        <v/>
      </c>
      <c r="O546" s="159" t="str">
        <f t="shared" si="87"/>
        <v/>
      </c>
    </row>
    <row r="547" spans="1:15">
      <c r="A547" s="164" t="str">
        <f t="shared" ca="1" si="90"/>
        <v/>
      </c>
      <c r="B547" s="44" t="str">
        <f t="shared" ca="1" si="91"/>
        <v/>
      </c>
      <c r="C547" s="31" t="str">
        <f t="shared" ca="1" si="88"/>
        <v/>
      </c>
      <c r="D547" s="32" t="str">
        <f t="shared" ca="1" si="92"/>
        <v/>
      </c>
      <c r="E547" s="45" t="str">
        <f t="shared" ca="1" si="93"/>
        <v/>
      </c>
      <c r="F547" s="31" t="str">
        <f t="shared" ca="1" si="89"/>
        <v/>
      </c>
      <c r="G547" s="32" t="str">
        <f t="shared" ca="1" si="94"/>
        <v/>
      </c>
      <c r="H547" s="77" t="str">
        <f t="shared" ca="1" si="95"/>
        <v/>
      </c>
      <c r="N547" s="159" t="str">
        <f t="shared" si="86"/>
        <v/>
      </c>
      <c r="O547" s="159" t="str">
        <f t="shared" si="87"/>
        <v/>
      </c>
    </row>
    <row r="548" spans="1:15">
      <c r="A548" s="164" t="str">
        <f t="shared" ca="1" si="90"/>
        <v/>
      </c>
      <c r="B548" s="44" t="str">
        <f t="shared" ca="1" si="91"/>
        <v/>
      </c>
      <c r="C548" s="31" t="str">
        <f t="shared" ca="1" si="88"/>
        <v/>
      </c>
      <c r="D548" s="32" t="str">
        <f t="shared" ca="1" si="92"/>
        <v/>
      </c>
      <c r="E548" s="45" t="str">
        <f t="shared" ca="1" si="93"/>
        <v/>
      </c>
      <c r="F548" s="31" t="str">
        <f t="shared" ca="1" si="89"/>
        <v/>
      </c>
      <c r="G548" s="32" t="str">
        <f t="shared" ca="1" si="94"/>
        <v/>
      </c>
      <c r="H548" s="77" t="str">
        <f t="shared" ca="1" si="95"/>
        <v/>
      </c>
      <c r="N548" s="159" t="str">
        <f t="shared" si="86"/>
        <v/>
      </c>
      <c r="O548" s="159" t="str">
        <f t="shared" si="87"/>
        <v/>
      </c>
    </row>
    <row r="549" spans="1:15">
      <c r="A549" s="164" t="str">
        <f t="shared" ca="1" si="90"/>
        <v/>
      </c>
      <c r="B549" s="44" t="str">
        <f t="shared" ca="1" si="91"/>
        <v/>
      </c>
      <c r="C549" s="31" t="str">
        <f t="shared" ca="1" si="88"/>
        <v/>
      </c>
      <c r="D549" s="32" t="str">
        <f t="shared" ca="1" si="92"/>
        <v/>
      </c>
      <c r="E549" s="45" t="str">
        <f t="shared" ca="1" si="93"/>
        <v/>
      </c>
      <c r="F549" s="31" t="str">
        <f t="shared" ca="1" si="89"/>
        <v/>
      </c>
      <c r="G549" s="32" t="str">
        <f t="shared" ca="1" si="94"/>
        <v/>
      </c>
      <c r="H549" s="77" t="str">
        <f t="shared" ca="1" si="95"/>
        <v/>
      </c>
      <c r="N549" s="159" t="str">
        <f t="shared" si="86"/>
        <v/>
      </c>
      <c r="O549" s="159" t="str">
        <f t="shared" si="87"/>
        <v/>
      </c>
    </row>
    <row r="550" spans="1:15">
      <c r="A550" s="164" t="str">
        <f t="shared" ca="1" si="90"/>
        <v/>
      </c>
      <c r="B550" s="44" t="str">
        <f t="shared" ca="1" si="91"/>
        <v/>
      </c>
      <c r="C550" s="31" t="str">
        <f t="shared" ca="1" si="88"/>
        <v/>
      </c>
      <c r="D550" s="32" t="str">
        <f t="shared" ca="1" si="92"/>
        <v/>
      </c>
      <c r="E550" s="45" t="str">
        <f t="shared" ca="1" si="93"/>
        <v/>
      </c>
      <c r="F550" s="31" t="str">
        <f t="shared" ca="1" si="89"/>
        <v/>
      </c>
      <c r="G550" s="32" t="str">
        <f t="shared" ca="1" si="94"/>
        <v/>
      </c>
      <c r="H550" s="77" t="str">
        <f t="shared" ca="1" si="95"/>
        <v/>
      </c>
      <c r="N550" s="159" t="str">
        <f t="shared" si="86"/>
        <v/>
      </c>
      <c r="O550" s="159" t="str">
        <f t="shared" si="87"/>
        <v/>
      </c>
    </row>
    <row r="551" spans="1:15">
      <c r="A551" s="164" t="str">
        <f t="shared" ca="1" si="90"/>
        <v/>
      </c>
      <c r="B551" s="44" t="str">
        <f t="shared" ca="1" si="91"/>
        <v/>
      </c>
      <c r="C551" s="31" t="str">
        <f t="shared" ca="1" si="88"/>
        <v/>
      </c>
      <c r="D551" s="32" t="str">
        <f t="shared" ca="1" si="92"/>
        <v/>
      </c>
      <c r="E551" s="45" t="str">
        <f t="shared" ca="1" si="93"/>
        <v/>
      </c>
      <c r="F551" s="31" t="str">
        <f t="shared" ca="1" si="89"/>
        <v/>
      </c>
      <c r="G551" s="32" t="str">
        <f t="shared" ca="1" si="94"/>
        <v/>
      </c>
      <c r="H551" s="77" t="str">
        <f t="shared" ca="1" si="95"/>
        <v/>
      </c>
      <c r="N551" s="159" t="str">
        <f t="shared" si="86"/>
        <v/>
      </c>
      <c r="O551" s="159" t="str">
        <f t="shared" si="87"/>
        <v/>
      </c>
    </row>
    <row r="552" spans="1:15">
      <c r="A552" s="164" t="str">
        <f t="shared" ca="1" si="90"/>
        <v/>
      </c>
      <c r="B552" s="44" t="str">
        <f t="shared" ca="1" si="91"/>
        <v/>
      </c>
      <c r="C552" s="31" t="str">
        <f t="shared" ca="1" si="88"/>
        <v/>
      </c>
      <c r="D552" s="32" t="str">
        <f t="shared" ca="1" si="92"/>
        <v/>
      </c>
      <c r="E552" s="45" t="str">
        <f t="shared" ca="1" si="93"/>
        <v/>
      </c>
      <c r="F552" s="31" t="str">
        <f t="shared" ca="1" si="89"/>
        <v/>
      </c>
      <c r="G552" s="32" t="str">
        <f t="shared" ca="1" si="94"/>
        <v/>
      </c>
      <c r="H552" s="77" t="str">
        <f t="shared" ca="1" si="95"/>
        <v/>
      </c>
      <c r="N552" s="159" t="str">
        <f t="shared" si="86"/>
        <v/>
      </c>
      <c r="O552" s="159" t="str">
        <f t="shared" si="87"/>
        <v/>
      </c>
    </row>
    <row r="553" spans="1:15">
      <c r="A553" s="164" t="str">
        <f t="shared" ca="1" si="90"/>
        <v/>
      </c>
      <c r="B553" s="44" t="str">
        <f t="shared" ca="1" si="91"/>
        <v/>
      </c>
      <c r="C553" s="31" t="str">
        <f t="shared" ca="1" si="88"/>
        <v/>
      </c>
      <c r="D553" s="32" t="str">
        <f t="shared" ca="1" si="92"/>
        <v/>
      </c>
      <c r="E553" s="45" t="str">
        <f t="shared" ca="1" si="93"/>
        <v/>
      </c>
      <c r="F553" s="31" t="str">
        <f t="shared" ca="1" si="89"/>
        <v/>
      </c>
      <c r="G553" s="32" t="str">
        <f t="shared" ca="1" si="94"/>
        <v/>
      </c>
      <c r="H553" s="77" t="str">
        <f t="shared" ca="1" si="95"/>
        <v/>
      </c>
      <c r="N553" s="159" t="str">
        <f t="shared" si="86"/>
        <v/>
      </c>
      <c r="O553" s="159" t="str">
        <f t="shared" si="87"/>
        <v/>
      </c>
    </row>
    <row r="554" spans="1:15">
      <c r="A554" s="164" t="str">
        <f t="shared" ca="1" si="90"/>
        <v/>
      </c>
      <c r="B554" s="44" t="str">
        <f t="shared" ca="1" si="91"/>
        <v/>
      </c>
      <c r="C554" s="31" t="str">
        <f t="shared" ca="1" si="88"/>
        <v/>
      </c>
      <c r="D554" s="32" t="str">
        <f t="shared" ca="1" si="92"/>
        <v/>
      </c>
      <c r="E554" s="45" t="str">
        <f t="shared" ca="1" si="93"/>
        <v/>
      </c>
      <c r="F554" s="31" t="str">
        <f t="shared" ca="1" si="89"/>
        <v/>
      </c>
      <c r="G554" s="32" t="str">
        <f t="shared" ca="1" si="94"/>
        <v/>
      </c>
      <c r="H554" s="77" t="str">
        <f t="shared" ca="1" si="95"/>
        <v/>
      </c>
      <c r="N554" s="159" t="str">
        <f t="shared" si="86"/>
        <v/>
      </c>
      <c r="O554" s="159" t="str">
        <f t="shared" si="87"/>
        <v/>
      </c>
    </row>
    <row r="555" spans="1:15">
      <c r="A555" s="164" t="str">
        <f t="shared" ca="1" si="90"/>
        <v/>
      </c>
      <c r="B555" s="44" t="str">
        <f t="shared" ca="1" si="91"/>
        <v/>
      </c>
      <c r="C555" s="31" t="str">
        <f t="shared" ca="1" si="88"/>
        <v/>
      </c>
      <c r="D555" s="32" t="str">
        <f t="shared" ca="1" si="92"/>
        <v/>
      </c>
      <c r="E555" s="45" t="str">
        <f t="shared" ca="1" si="93"/>
        <v/>
      </c>
      <c r="F555" s="31" t="str">
        <f t="shared" ca="1" si="89"/>
        <v/>
      </c>
      <c r="G555" s="32" t="str">
        <f t="shared" ca="1" si="94"/>
        <v/>
      </c>
      <c r="H555" s="77" t="str">
        <f t="shared" ca="1" si="95"/>
        <v/>
      </c>
      <c r="N555" s="159" t="str">
        <f t="shared" si="86"/>
        <v/>
      </c>
      <c r="O555" s="159" t="str">
        <f t="shared" si="87"/>
        <v/>
      </c>
    </row>
    <row r="556" spans="1:15">
      <c r="A556" s="164" t="str">
        <f t="shared" ca="1" si="90"/>
        <v/>
      </c>
      <c r="B556" s="44" t="str">
        <f t="shared" ca="1" si="91"/>
        <v/>
      </c>
      <c r="C556" s="31" t="str">
        <f t="shared" ca="1" si="88"/>
        <v/>
      </c>
      <c r="D556" s="32" t="str">
        <f t="shared" ca="1" si="92"/>
        <v/>
      </c>
      <c r="E556" s="45" t="str">
        <f t="shared" ca="1" si="93"/>
        <v/>
      </c>
      <c r="F556" s="31" t="str">
        <f t="shared" ca="1" si="89"/>
        <v/>
      </c>
      <c r="G556" s="32" t="str">
        <f t="shared" ca="1" si="94"/>
        <v/>
      </c>
      <c r="H556" s="77" t="str">
        <f t="shared" ca="1" si="95"/>
        <v/>
      </c>
      <c r="N556" s="159" t="str">
        <f t="shared" si="86"/>
        <v/>
      </c>
      <c r="O556" s="159" t="str">
        <f t="shared" si="87"/>
        <v/>
      </c>
    </row>
    <row r="557" spans="1:15">
      <c r="A557" s="164" t="str">
        <f t="shared" ca="1" si="90"/>
        <v/>
      </c>
      <c r="B557" s="44" t="str">
        <f t="shared" ca="1" si="91"/>
        <v/>
      </c>
      <c r="C557" s="31" t="str">
        <f t="shared" ca="1" si="88"/>
        <v/>
      </c>
      <c r="D557" s="32" t="str">
        <f t="shared" ca="1" si="92"/>
        <v/>
      </c>
      <c r="E557" s="45" t="str">
        <f t="shared" ca="1" si="93"/>
        <v/>
      </c>
      <c r="F557" s="31" t="str">
        <f t="shared" ca="1" si="89"/>
        <v/>
      </c>
      <c r="G557" s="32" t="str">
        <f t="shared" ca="1" si="94"/>
        <v/>
      </c>
      <c r="H557" s="77" t="str">
        <f t="shared" ca="1" si="95"/>
        <v/>
      </c>
      <c r="N557" s="159" t="str">
        <f t="shared" si="86"/>
        <v/>
      </c>
      <c r="O557" s="159" t="str">
        <f t="shared" si="87"/>
        <v/>
      </c>
    </row>
    <row r="558" spans="1:15">
      <c r="A558" s="164" t="str">
        <f t="shared" ca="1" si="90"/>
        <v/>
      </c>
      <c r="B558" s="44" t="str">
        <f t="shared" ca="1" si="91"/>
        <v/>
      </c>
      <c r="C558" s="31" t="str">
        <f t="shared" ca="1" si="88"/>
        <v/>
      </c>
      <c r="D558" s="32" t="str">
        <f t="shared" ca="1" si="92"/>
        <v/>
      </c>
      <c r="E558" s="45" t="str">
        <f t="shared" ca="1" si="93"/>
        <v/>
      </c>
      <c r="F558" s="31" t="str">
        <f t="shared" ca="1" si="89"/>
        <v/>
      </c>
      <c r="G558" s="32" t="str">
        <f t="shared" ca="1" si="94"/>
        <v/>
      </c>
      <c r="H558" s="77" t="str">
        <f t="shared" ca="1" si="95"/>
        <v/>
      </c>
      <c r="N558" s="159" t="str">
        <f t="shared" si="86"/>
        <v/>
      </c>
      <c r="O558" s="159" t="str">
        <f t="shared" si="87"/>
        <v/>
      </c>
    </row>
    <row r="559" spans="1:15">
      <c r="A559" s="164" t="str">
        <f t="shared" ca="1" si="90"/>
        <v/>
      </c>
      <c r="B559" s="44" t="str">
        <f t="shared" ca="1" si="91"/>
        <v/>
      </c>
      <c r="C559" s="31" t="str">
        <f t="shared" ca="1" si="88"/>
        <v/>
      </c>
      <c r="D559" s="32" t="str">
        <f t="shared" ca="1" si="92"/>
        <v/>
      </c>
      <c r="E559" s="45" t="str">
        <f t="shared" ca="1" si="93"/>
        <v/>
      </c>
      <c r="F559" s="31" t="str">
        <f t="shared" ca="1" si="89"/>
        <v/>
      </c>
      <c r="G559" s="32" t="str">
        <f t="shared" ca="1" si="94"/>
        <v/>
      </c>
      <c r="H559" s="77" t="str">
        <f t="shared" ca="1" si="95"/>
        <v/>
      </c>
      <c r="N559" s="159" t="str">
        <f t="shared" si="86"/>
        <v/>
      </c>
      <c r="O559" s="159" t="str">
        <f t="shared" si="87"/>
        <v/>
      </c>
    </row>
    <row r="560" spans="1:15">
      <c r="A560" s="164" t="str">
        <f t="shared" ca="1" si="90"/>
        <v/>
      </c>
      <c r="B560" s="44" t="str">
        <f t="shared" ca="1" si="91"/>
        <v/>
      </c>
      <c r="C560" s="31" t="str">
        <f t="shared" ca="1" si="88"/>
        <v/>
      </c>
      <c r="D560" s="32" t="str">
        <f t="shared" ca="1" si="92"/>
        <v/>
      </c>
      <c r="E560" s="45" t="str">
        <f t="shared" ca="1" si="93"/>
        <v/>
      </c>
      <c r="F560" s="31" t="str">
        <f t="shared" ca="1" si="89"/>
        <v/>
      </c>
      <c r="G560" s="32" t="str">
        <f t="shared" ca="1" si="94"/>
        <v/>
      </c>
      <c r="H560" s="77" t="str">
        <f t="shared" ca="1" si="95"/>
        <v/>
      </c>
      <c r="N560" s="159" t="str">
        <f t="shared" si="86"/>
        <v/>
      </c>
      <c r="O560" s="159" t="str">
        <f t="shared" si="87"/>
        <v/>
      </c>
    </row>
    <row r="561" spans="1:15">
      <c r="A561" s="164" t="str">
        <f t="shared" ca="1" si="90"/>
        <v/>
      </c>
      <c r="B561" s="44" t="str">
        <f t="shared" ca="1" si="91"/>
        <v/>
      </c>
      <c r="C561" s="31" t="str">
        <f t="shared" ca="1" si="88"/>
        <v/>
      </c>
      <c r="D561" s="32" t="str">
        <f t="shared" ca="1" si="92"/>
        <v/>
      </c>
      <c r="E561" s="45" t="str">
        <f t="shared" ca="1" si="93"/>
        <v/>
      </c>
      <c r="F561" s="31" t="str">
        <f t="shared" ca="1" si="89"/>
        <v/>
      </c>
      <c r="G561" s="32" t="str">
        <f t="shared" ca="1" si="94"/>
        <v/>
      </c>
      <c r="H561" s="77" t="str">
        <f t="shared" ca="1" si="95"/>
        <v/>
      </c>
      <c r="N561" s="159" t="str">
        <f t="shared" si="86"/>
        <v/>
      </c>
      <c r="O561" s="159" t="str">
        <f t="shared" si="87"/>
        <v/>
      </c>
    </row>
    <row r="562" spans="1:15">
      <c r="A562" s="164" t="str">
        <f t="shared" ca="1" si="90"/>
        <v/>
      </c>
      <c r="B562" s="44" t="str">
        <f t="shared" ca="1" si="91"/>
        <v/>
      </c>
      <c r="C562" s="31" t="str">
        <f t="shared" ca="1" si="88"/>
        <v/>
      </c>
      <c r="D562" s="32" t="str">
        <f t="shared" ca="1" si="92"/>
        <v/>
      </c>
      <c r="E562" s="45" t="str">
        <f t="shared" ca="1" si="93"/>
        <v/>
      </c>
      <c r="F562" s="31" t="str">
        <f t="shared" ca="1" si="89"/>
        <v/>
      </c>
      <c r="G562" s="32" t="str">
        <f t="shared" ca="1" si="94"/>
        <v/>
      </c>
      <c r="H562" s="77" t="str">
        <f t="shared" ca="1" si="95"/>
        <v/>
      </c>
      <c r="N562" s="159" t="str">
        <f t="shared" si="86"/>
        <v/>
      </c>
      <c r="O562" s="159" t="str">
        <f t="shared" si="87"/>
        <v/>
      </c>
    </row>
    <row r="563" spans="1:15">
      <c r="A563" s="164" t="str">
        <f t="shared" ca="1" si="90"/>
        <v/>
      </c>
      <c r="B563" s="44" t="str">
        <f t="shared" ca="1" si="91"/>
        <v/>
      </c>
      <c r="C563" s="31" t="str">
        <f t="shared" ca="1" si="88"/>
        <v/>
      </c>
      <c r="D563" s="32" t="str">
        <f t="shared" ca="1" si="92"/>
        <v/>
      </c>
      <c r="E563" s="45" t="str">
        <f t="shared" ca="1" si="93"/>
        <v/>
      </c>
      <c r="F563" s="31" t="str">
        <f t="shared" ca="1" si="89"/>
        <v/>
      </c>
      <c r="G563" s="32" t="str">
        <f t="shared" ca="1" si="94"/>
        <v/>
      </c>
      <c r="H563" s="77" t="str">
        <f t="shared" ca="1" si="95"/>
        <v/>
      </c>
      <c r="N563" s="159" t="str">
        <f t="shared" si="86"/>
        <v/>
      </c>
      <c r="O563" s="159" t="str">
        <f t="shared" si="87"/>
        <v/>
      </c>
    </row>
    <row r="564" spans="1:15">
      <c r="A564" s="164" t="str">
        <f t="shared" ca="1" si="90"/>
        <v/>
      </c>
      <c r="B564" s="44" t="str">
        <f t="shared" ca="1" si="91"/>
        <v/>
      </c>
      <c r="C564" s="31" t="str">
        <f t="shared" ca="1" si="88"/>
        <v/>
      </c>
      <c r="D564" s="32" t="str">
        <f t="shared" ca="1" si="92"/>
        <v/>
      </c>
      <c r="E564" s="45" t="str">
        <f t="shared" ca="1" si="93"/>
        <v/>
      </c>
      <c r="F564" s="31" t="str">
        <f t="shared" ca="1" si="89"/>
        <v/>
      </c>
      <c r="G564" s="32" t="str">
        <f t="shared" ca="1" si="94"/>
        <v/>
      </c>
      <c r="H564" s="77" t="str">
        <f t="shared" ca="1" si="95"/>
        <v/>
      </c>
      <c r="N564" s="159" t="str">
        <f t="shared" si="86"/>
        <v/>
      </c>
      <c r="O564" s="159" t="str">
        <f t="shared" si="87"/>
        <v/>
      </c>
    </row>
    <row r="565" spans="1:15">
      <c r="A565" s="164" t="str">
        <f t="shared" ca="1" si="90"/>
        <v/>
      </c>
      <c r="B565" s="44" t="str">
        <f t="shared" ca="1" si="91"/>
        <v/>
      </c>
      <c r="C565" s="31" t="str">
        <f t="shared" ca="1" si="88"/>
        <v/>
      </c>
      <c r="D565" s="32" t="str">
        <f t="shared" ca="1" si="92"/>
        <v/>
      </c>
      <c r="E565" s="45" t="str">
        <f t="shared" ca="1" si="93"/>
        <v/>
      </c>
      <c r="F565" s="31" t="str">
        <f t="shared" ca="1" si="89"/>
        <v/>
      </c>
      <c r="G565" s="32" t="str">
        <f t="shared" ca="1" si="94"/>
        <v/>
      </c>
      <c r="H565" s="77" t="str">
        <f t="shared" ca="1" si="95"/>
        <v/>
      </c>
      <c r="N565" s="159" t="str">
        <f t="shared" si="86"/>
        <v/>
      </c>
      <c r="O565" s="159" t="str">
        <f t="shared" si="87"/>
        <v/>
      </c>
    </row>
    <row r="566" spans="1:15">
      <c r="A566" s="164" t="str">
        <f t="shared" ca="1" si="90"/>
        <v/>
      </c>
      <c r="B566" s="44" t="str">
        <f t="shared" ca="1" si="91"/>
        <v/>
      </c>
      <c r="C566" s="31" t="str">
        <f t="shared" ca="1" si="88"/>
        <v/>
      </c>
      <c r="D566" s="32" t="str">
        <f t="shared" ca="1" si="92"/>
        <v/>
      </c>
      <c r="E566" s="45" t="str">
        <f t="shared" ca="1" si="93"/>
        <v/>
      </c>
      <c r="F566" s="31" t="str">
        <f t="shared" ca="1" si="89"/>
        <v/>
      </c>
      <c r="G566" s="32" t="str">
        <f t="shared" ca="1" si="94"/>
        <v/>
      </c>
      <c r="H566" s="77" t="str">
        <f t="shared" ca="1" si="95"/>
        <v/>
      </c>
      <c r="N566" s="159" t="str">
        <f t="shared" si="86"/>
        <v/>
      </c>
      <c r="O566" s="159" t="str">
        <f t="shared" si="87"/>
        <v/>
      </c>
    </row>
    <row r="567" spans="1:15">
      <c r="A567" s="164" t="str">
        <f t="shared" ca="1" si="90"/>
        <v/>
      </c>
      <c r="B567" s="44" t="str">
        <f t="shared" ca="1" si="91"/>
        <v/>
      </c>
      <c r="C567" s="31" t="str">
        <f t="shared" ca="1" si="88"/>
        <v/>
      </c>
      <c r="D567" s="32" t="str">
        <f t="shared" ca="1" si="92"/>
        <v/>
      </c>
      <c r="E567" s="45" t="str">
        <f t="shared" ca="1" si="93"/>
        <v/>
      </c>
      <c r="F567" s="31" t="str">
        <f t="shared" ca="1" si="89"/>
        <v/>
      </c>
      <c r="G567" s="32" t="str">
        <f t="shared" ca="1" si="94"/>
        <v/>
      </c>
      <c r="H567" s="77" t="str">
        <f t="shared" ca="1" si="95"/>
        <v/>
      </c>
      <c r="N567" s="159" t="str">
        <f t="shared" si="86"/>
        <v/>
      </c>
      <c r="O567" s="159" t="str">
        <f t="shared" si="87"/>
        <v/>
      </c>
    </row>
    <row r="568" spans="1:15">
      <c r="A568" s="164" t="str">
        <f t="shared" ca="1" si="90"/>
        <v/>
      </c>
      <c r="B568" s="44" t="str">
        <f t="shared" ca="1" si="91"/>
        <v/>
      </c>
      <c r="C568" s="31" t="str">
        <f t="shared" ca="1" si="88"/>
        <v/>
      </c>
      <c r="D568" s="32" t="str">
        <f t="shared" ca="1" si="92"/>
        <v/>
      </c>
      <c r="E568" s="45" t="str">
        <f t="shared" ca="1" si="93"/>
        <v/>
      </c>
      <c r="F568" s="31" t="str">
        <f t="shared" ca="1" si="89"/>
        <v/>
      </c>
      <c r="G568" s="32" t="str">
        <f t="shared" ca="1" si="94"/>
        <v/>
      </c>
      <c r="H568" s="77" t="str">
        <f t="shared" ca="1" si="95"/>
        <v/>
      </c>
      <c r="N568" s="159" t="str">
        <f t="shared" si="86"/>
        <v/>
      </c>
      <c r="O568" s="159" t="str">
        <f t="shared" si="87"/>
        <v/>
      </c>
    </row>
    <row r="569" spans="1:15">
      <c r="A569" s="164" t="str">
        <f t="shared" ca="1" si="90"/>
        <v/>
      </c>
      <c r="B569" s="44" t="str">
        <f t="shared" ca="1" si="91"/>
        <v/>
      </c>
      <c r="C569" s="31" t="str">
        <f t="shared" ca="1" si="88"/>
        <v/>
      </c>
      <c r="D569" s="32" t="str">
        <f t="shared" ca="1" si="92"/>
        <v/>
      </c>
      <c r="E569" s="45" t="str">
        <f t="shared" ca="1" si="93"/>
        <v/>
      </c>
      <c r="F569" s="31" t="str">
        <f t="shared" ca="1" si="89"/>
        <v/>
      </c>
      <c r="G569" s="32" t="str">
        <f t="shared" ca="1" si="94"/>
        <v/>
      </c>
      <c r="H569" s="77" t="str">
        <f t="shared" ca="1" si="95"/>
        <v/>
      </c>
      <c r="N569" s="159" t="str">
        <f t="shared" si="86"/>
        <v/>
      </c>
      <c r="O569" s="159" t="str">
        <f t="shared" si="87"/>
        <v/>
      </c>
    </row>
    <row r="570" spans="1:15">
      <c r="A570" s="164" t="str">
        <f t="shared" ca="1" si="90"/>
        <v/>
      </c>
      <c r="B570" s="44" t="str">
        <f t="shared" ca="1" si="91"/>
        <v/>
      </c>
      <c r="C570" s="31" t="str">
        <f t="shared" ca="1" si="88"/>
        <v/>
      </c>
      <c r="D570" s="32" t="str">
        <f t="shared" ca="1" si="92"/>
        <v/>
      </c>
      <c r="E570" s="45" t="str">
        <f t="shared" ca="1" si="93"/>
        <v/>
      </c>
      <c r="F570" s="31" t="str">
        <f t="shared" ca="1" si="89"/>
        <v/>
      </c>
      <c r="G570" s="32" t="str">
        <f t="shared" ca="1" si="94"/>
        <v/>
      </c>
      <c r="H570" s="77" t="str">
        <f t="shared" ca="1" si="95"/>
        <v/>
      </c>
      <c r="N570" s="159" t="str">
        <f t="shared" si="86"/>
        <v/>
      </c>
      <c r="O570" s="159" t="str">
        <f t="shared" si="87"/>
        <v/>
      </c>
    </row>
    <row r="571" spans="1:15">
      <c r="A571" s="164" t="str">
        <f t="shared" ca="1" si="90"/>
        <v/>
      </c>
      <c r="B571" s="44" t="str">
        <f t="shared" ca="1" si="91"/>
        <v/>
      </c>
      <c r="C571" s="31" t="str">
        <f t="shared" ca="1" si="88"/>
        <v/>
      </c>
      <c r="D571" s="32" t="str">
        <f t="shared" ca="1" si="92"/>
        <v/>
      </c>
      <c r="E571" s="45" t="str">
        <f t="shared" ca="1" si="93"/>
        <v/>
      </c>
      <c r="F571" s="31" t="str">
        <f t="shared" ca="1" si="89"/>
        <v/>
      </c>
      <c r="G571" s="32" t="str">
        <f t="shared" ca="1" si="94"/>
        <v/>
      </c>
      <c r="H571" s="77" t="str">
        <f t="shared" ca="1" si="95"/>
        <v/>
      </c>
      <c r="N571" s="159" t="str">
        <f t="shared" si="86"/>
        <v/>
      </c>
      <c r="O571" s="159" t="str">
        <f t="shared" si="87"/>
        <v/>
      </c>
    </row>
    <row r="572" spans="1:15">
      <c r="A572" s="164" t="str">
        <f t="shared" ca="1" si="90"/>
        <v/>
      </c>
      <c r="B572" s="44" t="str">
        <f t="shared" ca="1" si="91"/>
        <v/>
      </c>
      <c r="C572" s="31" t="str">
        <f t="shared" ca="1" si="88"/>
        <v/>
      </c>
      <c r="D572" s="32" t="str">
        <f t="shared" ca="1" si="92"/>
        <v/>
      </c>
      <c r="E572" s="45" t="str">
        <f t="shared" ca="1" si="93"/>
        <v/>
      </c>
      <c r="F572" s="31" t="str">
        <f t="shared" ca="1" si="89"/>
        <v/>
      </c>
      <c r="G572" s="32" t="str">
        <f t="shared" ca="1" si="94"/>
        <v/>
      </c>
      <c r="H572" s="77" t="str">
        <f t="shared" ca="1" si="95"/>
        <v/>
      </c>
      <c r="N572" s="159" t="str">
        <f t="shared" si="86"/>
        <v/>
      </c>
      <c r="O572" s="159" t="str">
        <f t="shared" si="87"/>
        <v/>
      </c>
    </row>
    <row r="573" spans="1:15">
      <c r="A573" s="164" t="str">
        <f t="shared" ca="1" si="90"/>
        <v/>
      </c>
      <c r="B573" s="44" t="str">
        <f t="shared" ca="1" si="91"/>
        <v/>
      </c>
      <c r="C573" s="31" t="str">
        <f t="shared" ca="1" si="88"/>
        <v/>
      </c>
      <c r="D573" s="32" t="str">
        <f t="shared" ca="1" si="92"/>
        <v/>
      </c>
      <c r="E573" s="45" t="str">
        <f t="shared" ca="1" si="93"/>
        <v/>
      </c>
      <c r="F573" s="31" t="str">
        <f t="shared" ca="1" si="89"/>
        <v/>
      </c>
      <c r="G573" s="32" t="str">
        <f t="shared" ca="1" si="94"/>
        <v/>
      </c>
      <c r="H573" s="77" t="str">
        <f t="shared" ca="1" si="95"/>
        <v/>
      </c>
      <c r="N573" s="159" t="str">
        <f t="shared" si="86"/>
        <v/>
      </c>
      <c r="O573" s="159" t="str">
        <f t="shared" si="87"/>
        <v/>
      </c>
    </row>
    <row r="574" spans="1:15">
      <c r="A574" s="164" t="str">
        <f t="shared" ca="1" si="90"/>
        <v/>
      </c>
      <c r="B574" s="44" t="str">
        <f t="shared" ca="1" si="91"/>
        <v/>
      </c>
      <c r="C574" s="31" t="str">
        <f t="shared" ca="1" si="88"/>
        <v/>
      </c>
      <c r="D574" s="32" t="str">
        <f t="shared" ca="1" si="92"/>
        <v/>
      </c>
      <c r="E574" s="45" t="str">
        <f t="shared" ca="1" si="93"/>
        <v/>
      </c>
      <c r="F574" s="31" t="str">
        <f t="shared" ca="1" si="89"/>
        <v/>
      </c>
      <c r="G574" s="32" t="str">
        <f t="shared" ca="1" si="94"/>
        <v/>
      </c>
      <c r="H574" s="77" t="str">
        <f t="shared" ca="1" si="95"/>
        <v/>
      </c>
      <c r="N574" s="159" t="str">
        <f t="shared" si="86"/>
        <v/>
      </c>
      <c r="O574" s="159" t="str">
        <f t="shared" si="87"/>
        <v/>
      </c>
    </row>
    <row r="575" spans="1:15">
      <c r="A575" s="164" t="str">
        <f t="shared" ca="1" si="90"/>
        <v/>
      </c>
      <c r="B575" s="44" t="str">
        <f t="shared" ca="1" si="91"/>
        <v/>
      </c>
      <c r="C575" s="31" t="str">
        <f t="shared" ca="1" si="88"/>
        <v/>
      </c>
      <c r="D575" s="32" t="str">
        <f t="shared" ca="1" si="92"/>
        <v/>
      </c>
      <c r="E575" s="45" t="str">
        <f t="shared" ca="1" si="93"/>
        <v/>
      </c>
      <c r="F575" s="31" t="str">
        <f t="shared" ca="1" si="89"/>
        <v/>
      </c>
      <c r="G575" s="32" t="str">
        <f t="shared" ca="1" si="94"/>
        <v/>
      </c>
      <c r="H575" s="77" t="str">
        <f t="shared" ca="1" si="95"/>
        <v/>
      </c>
      <c r="N575" s="159" t="str">
        <f t="shared" si="86"/>
        <v/>
      </c>
      <c r="O575" s="159" t="str">
        <f t="shared" si="87"/>
        <v/>
      </c>
    </row>
    <row r="576" spans="1:15">
      <c r="A576" s="164" t="str">
        <f t="shared" ca="1" si="90"/>
        <v/>
      </c>
      <c r="B576" s="44" t="str">
        <f t="shared" ca="1" si="91"/>
        <v/>
      </c>
      <c r="C576" s="31" t="str">
        <f t="shared" ca="1" si="88"/>
        <v/>
      </c>
      <c r="D576" s="32" t="str">
        <f t="shared" ca="1" si="92"/>
        <v/>
      </c>
      <c r="E576" s="45" t="str">
        <f t="shared" ca="1" si="93"/>
        <v/>
      </c>
      <c r="F576" s="31" t="str">
        <f t="shared" ca="1" si="89"/>
        <v/>
      </c>
      <c r="G576" s="32" t="str">
        <f t="shared" ca="1" si="94"/>
        <v/>
      </c>
      <c r="H576" s="77" t="str">
        <f t="shared" ca="1" si="95"/>
        <v/>
      </c>
      <c r="N576" s="159" t="str">
        <f t="shared" si="86"/>
        <v/>
      </c>
      <c r="O576" s="159" t="str">
        <f t="shared" si="87"/>
        <v/>
      </c>
    </row>
    <row r="577" spans="1:15">
      <c r="A577" s="164" t="str">
        <f t="shared" ca="1" si="90"/>
        <v/>
      </c>
      <c r="B577" s="44" t="str">
        <f t="shared" ca="1" si="91"/>
        <v/>
      </c>
      <c r="C577" s="31" t="str">
        <f t="shared" ca="1" si="88"/>
        <v/>
      </c>
      <c r="D577" s="32" t="str">
        <f t="shared" ca="1" si="92"/>
        <v/>
      </c>
      <c r="E577" s="45" t="str">
        <f t="shared" ca="1" si="93"/>
        <v/>
      </c>
      <c r="F577" s="31" t="str">
        <f t="shared" ca="1" si="89"/>
        <v/>
      </c>
      <c r="G577" s="32" t="str">
        <f t="shared" ca="1" si="94"/>
        <v/>
      </c>
      <c r="H577" s="77" t="str">
        <f t="shared" ca="1" si="95"/>
        <v/>
      </c>
      <c r="N577" s="159" t="str">
        <f t="shared" si="86"/>
        <v/>
      </c>
      <c r="O577" s="159" t="str">
        <f t="shared" si="87"/>
        <v/>
      </c>
    </row>
    <row r="578" spans="1:15">
      <c r="A578" s="164" t="str">
        <f t="shared" ca="1" si="90"/>
        <v/>
      </c>
      <c r="B578" s="44" t="str">
        <f t="shared" ca="1" si="91"/>
        <v/>
      </c>
      <c r="C578" s="31" t="str">
        <f t="shared" ca="1" si="88"/>
        <v/>
      </c>
      <c r="D578" s="32" t="str">
        <f t="shared" ca="1" si="92"/>
        <v/>
      </c>
      <c r="E578" s="45" t="str">
        <f t="shared" ca="1" si="93"/>
        <v/>
      </c>
      <c r="F578" s="31" t="str">
        <f t="shared" ca="1" si="89"/>
        <v/>
      </c>
      <c r="G578" s="32" t="str">
        <f t="shared" ca="1" si="94"/>
        <v/>
      </c>
      <c r="H578" s="77" t="str">
        <f t="shared" ca="1" si="95"/>
        <v/>
      </c>
      <c r="N578" s="159" t="str">
        <f t="shared" si="86"/>
        <v/>
      </c>
      <c r="O578" s="159" t="str">
        <f t="shared" si="87"/>
        <v/>
      </c>
    </row>
    <row r="579" spans="1:15">
      <c r="A579" s="164" t="str">
        <f t="shared" ca="1" si="90"/>
        <v/>
      </c>
      <c r="B579" s="44" t="str">
        <f t="shared" ca="1" si="91"/>
        <v/>
      </c>
      <c r="C579" s="31" t="str">
        <f t="shared" ca="1" si="88"/>
        <v/>
      </c>
      <c r="D579" s="32" t="str">
        <f t="shared" ca="1" si="92"/>
        <v/>
      </c>
      <c r="E579" s="45" t="str">
        <f t="shared" ca="1" si="93"/>
        <v/>
      </c>
      <c r="F579" s="31" t="str">
        <f t="shared" ca="1" si="89"/>
        <v/>
      </c>
      <c r="G579" s="32" t="str">
        <f t="shared" ca="1" si="94"/>
        <v/>
      </c>
      <c r="H579" s="77" t="str">
        <f t="shared" ca="1" si="95"/>
        <v/>
      </c>
      <c r="N579" s="159" t="str">
        <f t="shared" ref="N579:N588" si="96">IF(COUNTIF(L:L,J580),J580,"")</f>
        <v/>
      </c>
      <c r="O579" s="159" t="str">
        <f t="shared" ref="O579:O588" si="97">IF(N579&gt;$A$14,N579,"")</f>
        <v/>
      </c>
    </row>
    <row r="580" spans="1:15">
      <c r="A580" s="164" t="str">
        <f t="shared" ca="1" si="90"/>
        <v/>
      </c>
      <c r="B580" s="44" t="str">
        <f t="shared" ca="1" si="91"/>
        <v/>
      </c>
      <c r="C580" s="31" t="str">
        <f t="shared" ca="1" si="88"/>
        <v/>
      </c>
      <c r="D580" s="32" t="str">
        <f t="shared" ca="1" si="92"/>
        <v/>
      </c>
      <c r="E580" s="45" t="str">
        <f t="shared" ca="1" si="93"/>
        <v/>
      </c>
      <c r="F580" s="31" t="str">
        <f t="shared" ca="1" si="89"/>
        <v/>
      </c>
      <c r="G580" s="32" t="str">
        <f t="shared" ca="1" si="94"/>
        <v/>
      </c>
      <c r="H580" s="77" t="str">
        <f t="shared" ca="1" si="95"/>
        <v/>
      </c>
      <c r="N580" s="159" t="str">
        <f t="shared" si="96"/>
        <v/>
      </c>
      <c r="O580" s="159" t="str">
        <f t="shared" si="97"/>
        <v/>
      </c>
    </row>
    <row r="581" spans="1:15">
      <c r="A581" s="164" t="str">
        <f t="shared" ca="1" si="90"/>
        <v/>
      </c>
      <c r="B581" s="44" t="str">
        <f t="shared" ca="1" si="91"/>
        <v/>
      </c>
      <c r="C581" s="31" t="str">
        <f t="shared" ca="1" si="88"/>
        <v/>
      </c>
      <c r="D581" s="32" t="str">
        <f t="shared" ca="1" si="92"/>
        <v/>
      </c>
      <c r="E581" s="45" t="str">
        <f t="shared" ca="1" si="93"/>
        <v/>
      </c>
      <c r="F581" s="31" t="str">
        <f t="shared" ca="1" si="89"/>
        <v/>
      </c>
      <c r="G581" s="32" t="str">
        <f t="shared" ca="1" si="94"/>
        <v/>
      </c>
      <c r="H581" s="77" t="str">
        <f t="shared" ca="1" si="95"/>
        <v/>
      </c>
      <c r="N581" s="159" t="str">
        <f t="shared" si="96"/>
        <v/>
      </c>
      <c r="O581" s="159" t="str">
        <f t="shared" si="97"/>
        <v/>
      </c>
    </row>
    <row r="582" spans="1:15">
      <c r="A582" s="164" t="str">
        <f t="shared" ca="1" si="90"/>
        <v/>
      </c>
      <c r="B582" s="44" t="str">
        <f t="shared" ca="1" si="91"/>
        <v/>
      </c>
      <c r="C582" s="31" t="str">
        <f t="shared" ca="1" si="88"/>
        <v/>
      </c>
      <c r="D582" s="32" t="str">
        <f t="shared" ca="1" si="92"/>
        <v/>
      </c>
      <c r="E582" s="45" t="str">
        <f t="shared" ca="1" si="93"/>
        <v/>
      </c>
      <c r="F582" s="31" t="str">
        <f t="shared" ca="1" si="89"/>
        <v/>
      </c>
      <c r="G582" s="32" t="str">
        <f t="shared" ca="1" si="94"/>
        <v/>
      </c>
      <c r="H582" s="77" t="str">
        <f t="shared" ca="1" si="95"/>
        <v/>
      </c>
      <c r="N582" s="159" t="str">
        <f t="shared" si="96"/>
        <v/>
      </c>
      <c r="O582" s="159" t="str">
        <f t="shared" si="97"/>
        <v/>
      </c>
    </row>
    <row r="583" spans="1:15">
      <c r="A583" s="164" t="str">
        <f t="shared" ca="1" si="90"/>
        <v/>
      </c>
      <c r="B583" s="44" t="str">
        <f t="shared" ca="1" si="91"/>
        <v/>
      </c>
      <c r="C583" s="31" t="str">
        <f t="shared" ca="1" si="88"/>
        <v/>
      </c>
      <c r="D583" s="32" t="str">
        <f t="shared" ca="1" si="92"/>
        <v/>
      </c>
      <c r="E583" s="45" t="str">
        <f t="shared" ca="1" si="93"/>
        <v/>
      </c>
      <c r="F583" s="31" t="str">
        <f t="shared" ca="1" si="89"/>
        <v/>
      </c>
      <c r="G583" s="32" t="str">
        <f t="shared" ca="1" si="94"/>
        <v/>
      </c>
      <c r="H583" s="77" t="str">
        <f t="shared" ca="1" si="95"/>
        <v/>
      </c>
      <c r="N583" s="159" t="str">
        <f t="shared" si="96"/>
        <v/>
      </c>
      <c r="O583" s="159" t="str">
        <f t="shared" si="97"/>
        <v/>
      </c>
    </row>
    <row r="584" spans="1:15">
      <c r="A584" s="164" t="str">
        <f t="shared" ca="1" si="90"/>
        <v/>
      </c>
      <c r="B584" s="44" t="str">
        <f t="shared" ca="1" si="91"/>
        <v/>
      </c>
      <c r="C584" s="31" t="str">
        <f t="shared" ca="1" si="88"/>
        <v/>
      </c>
      <c r="D584" s="32" t="str">
        <f t="shared" ca="1" si="92"/>
        <v/>
      </c>
      <c r="E584" s="45" t="str">
        <f t="shared" ca="1" si="93"/>
        <v/>
      </c>
      <c r="F584" s="31" t="str">
        <f t="shared" ca="1" si="89"/>
        <v/>
      </c>
      <c r="G584" s="32" t="str">
        <f t="shared" ca="1" si="94"/>
        <v/>
      </c>
      <c r="H584" s="77" t="str">
        <f t="shared" ca="1" si="95"/>
        <v/>
      </c>
      <c r="N584" s="159" t="str">
        <f t="shared" si="96"/>
        <v/>
      </c>
      <c r="O584" s="159" t="str">
        <f t="shared" si="97"/>
        <v/>
      </c>
    </row>
    <row r="585" spans="1:15">
      <c r="A585" s="164" t="str">
        <f t="shared" ca="1" si="90"/>
        <v/>
      </c>
      <c r="B585" s="44" t="str">
        <f t="shared" ca="1" si="91"/>
        <v/>
      </c>
      <c r="C585" s="31" t="str">
        <f t="shared" ca="1" si="88"/>
        <v/>
      </c>
      <c r="D585" s="32" t="str">
        <f t="shared" ca="1" si="92"/>
        <v/>
      </c>
      <c r="E585" s="45" t="str">
        <f t="shared" ca="1" si="93"/>
        <v/>
      </c>
      <c r="F585" s="31" t="str">
        <f t="shared" ca="1" si="89"/>
        <v/>
      </c>
      <c r="G585" s="32" t="str">
        <f t="shared" ca="1" si="94"/>
        <v/>
      </c>
      <c r="H585" s="77" t="str">
        <f t="shared" ca="1" si="95"/>
        <v/>
      </c>
      <c r="N585" s="159" t="str">
        <f t="shared" si="96"/>
        <v/>
      </c>
      <c r="O585" s="159" t="str">
        <f t="shared" si="97"/>
        <v/>
      </c>
    </row>
    <row r="586" spans="1:15">
      <c r="A586" s="164" t="str">
        <f t="shared" ca="1" si="90"/>
        <v/>
      </c>
      <c r="B586" s="44" t="str">
        <f t="shared" ca="1" si="91"/>
        <v/>
      </c>
      <c r="C586" s="31" t="str">
        <f t="shared" ca="1" si="88"/>
        <v/>
      </c>
      <c r="D586" s="32" t="str">
        <f t="shared" ca="1" si="92"/>
        <v/>
      </c>
      <c r="E586" s="45" t="str">
        <f t="shared" ca="1" si="93"/>
        <v/>
      </c>
      <c r="F586" s="31" t="str">
        <f t="shared" ca="1" si="89"/>
        <v/>
      </c>
      <c r="G586" s="32" t="str">
        <f t="shared" ca="1" si="94"/>
        <v/>
      </c>
      <c r="H586" s="77" t="str">
        <f t="shared" ca="1" si="95"/>
        <v/>
      </c>
      <c r="N586" s="159" t="str">
        <f t="shared" si="96"/>
        <v/>
      </c>
      <c r="O586" s="159" t="str">
        <f t="shared" si="97"/>
        <v/>
      </c>
    </row>
    <row r="587" spans="1:15">
      <c r="A587" s="159"/>
      <c r="N587" s="159" t="str">
        <f t="shared" si="96"/>
        <v/>
      </c>
      <c r="O587" s="159" t="str">
        <f t="shared" si="97"/>
        <v/>
      </c>
    </row>
    <row r="588" spans="1:15">
      <c r="A588" s="159"/>
      <c r="N588" s="159" t="str">
        <f t="shared" si="96"/>
        <v/>
      </c>
      <c r="O588" s="159" t="str">
        <f t="shared" si="97"/>
        <v/>
      </c>
    </row>
  </sheetData>
  <mergeCells count="2">
    <mergeCell ref="B12:D12"/>
    <mergeCell ref="E12:G12"/>
  </mergeCells>
  <conditionalFormatting sqref="H12:H586">
    <cfRule type="cellIs" dxfId="14" priority="1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FA43-48F1-405E-9185-E3F7C0AEBF7A}">
  <dimension ref="A1:AB1075"/>
  <sheetViews>
    <sheetView topLeftCell="A8" zoomScale="80" zoomScaleNormal="80" workbookViewId="0">
      <selection activeCell="A9" sqref="A9"/>
    </sheetView>
  </sheetViews>
  <sheetFormatPr defaultColWidth="8.88671875" defaultRowHeight="14.4"/>
  <cols>
    <col min="1" max="1" width="15.44140625" style="163" bestFit="1" customWidth="1"/>
    <col min="2" max="5" width="16.88671875" style="53" customWidth="1"/>
    <col min="6" max="6" width="10.5546875" style="53" bestFit="1" customWidth="1"/>
    <col min="7" max="7" width="11.5546875" style="53" bestFit="1" customWidth="1"/>
    <col min="8" max="8" width="8.88671875" style="53" bestFit="1" customWidth="1"/>
    <col min="9" max="9" width="11.5546875" style="53" bestFit="1" customWidth="1"/>
    <col min="10" max="10" width="13.33203125" style="53" bestFit="1" customWidth="1"/>
    <col min="11" max="12" width="11.5546875" style="53" bestFit="1" customWidth="1"/>
    <col min="13" max="13" width="13.33203125" style="53" bestFit="1" customWidth="1"/>
    <col min="14" max="14" width="13" style="53" bestFit="1" customWidth="1"/>
    <col min="15" max="15" width="9.109375"/>
    <col min="16" max="16" width="10.5546875" style="70" customWidth="1"/>
    <col min="17" max="17" width="6" style="53" customWidth="1"/>
    <col min="18" max="18" width="10.5546875" style="70" customWidth="1"/>
    <col min="19" max="19" width="8.88671875" style="53" customWidth="1"/>
    <col min="20" max="20" width="15.6640625" style="118" customWidth="1"/>
    <col min="21" max="21" width="8.88671875" style="53" customWidth="1"/>
    <col min="22" max="22" width="10.5546875" style="70" customWidth="1"/>
    <col min="23" max="23" width="8.88671875" style="53" customWidth="1"/>
    <col min="24" max="24" width="15.6640625" style="163" bestFit="1" customWidth="1"/>
    <col min="25" max="25" width="15.88671875" style="163" customWidth="1"/>
    <col min="26" max="26" width="15.6640625" style="163" bestFit="1" customWidth="1"/>
    <col min="27" max="28" width="8.88671875" style="163"/>
    <col min="29" max="16384" width="8.88671875" style="53"/>
  </cols>
  <sheetData>
    <row r="1" spans="1:26" ht="15" thickBot="1">
      <c r="A1" s="1"/>
      <c r="B1" s="1"/>
      <c r="C1" s="1"/>
      <c r="D1" s="1"/>
      <c r="E1" s="1"/>
      <c r="G1" s="70"/>
      <c r="H1" s="1"/>
      <c r="I1" s="52"/>
      <c r="J1" s="1"/>
      <c r="K1" s="52"/>
      <c r="L1" s="1"/>
      <c r="M1" s="52"/>
      <c r="P1" s="52"/>
      <c r="Q1" s="1"/>
      <c r="R1" s="52"/>
      <c r="S1" s="1"/>
      <c r="T1" s="115"/>
      <c r="U1" s="1"/>
      <c r="V1" s="52"/>
      <c r="Z1" s="163" cm="1">
        <f t="array" ref="Z1">LOOKUP(2,1/(Z:Z&lt;&gt;""),Z:Z)</f>
        <v>45964.625</v>
      </c>
    </row>
    <row r="2" spans="1:26" ht="15" thickBot="1">
      <c r="A2" s="30"/>
      <c r="B2" s="39" t="s">
        <v>0</v>
      </c>
      <c r="C2" s="43" t="s">
        <v>1</v>
      </c>
      <c r="D2" s="66" t="s">
        <v>1</v>
      </c>
      <c r="E2" s="67" t="s">
        <v>0</v>
      </c>
      <c r="G2" s="70"/>
      <c r="H2" s="120"/>
      <c r="I2" s="121"/>
      <c r="J2" s="1"/>
      <c r="K2" s="52"/>
      <c r="L2" s="1"/>
      <c r="M2" s="52"/>
      <c r="P2" s="97" t="s">
        <v>0</v>
      </c>
      <c r="Q2" s="1"/>
      <c r="R2" s="98" t="s">
        <v>1</v>
      </c>
      <c r="S2" s="2"/>
      <c r="T2" s="116" t="s">
        <v>1</v>
      </c>
      <c r="U2" s="1"/>
      <c r="V2" s="96" t="s">
        <v>0</v>
      </c>
      <c r="Z2" s="53" cm="1">
        <f t="array" ref="Z2:Z21">_xlfn.UNIQUE(Y:Y)</f>
        <v>0</v>
      </c>
    </row>
    <row r="3" spans="1:26">
      <c r="A3" s="15" t="s">
        <v>32</v>
      </c>
      <c r="B3" s="59" t="s">
        <v>56</v>
      </c>
      <c r="C3" s="68" t="s">
        <v>57</v>
      </c>
      <c r="D3" s="68" t="s">
        <v>58</v>
      </c>
      <c r="E3" s="60" t="s">
        <v>59</v>
      </c>
      <c r="G3" s="70"/>
      <c r="H3" s="1"/>
      <c r="I3" s="52"/>
      <c r="J3" s="1"/>
      <c r="K3" s="52"/>
      <c r="L3" s="1"/>
      <c r="M3" s="52"/>
      <c r="P3" s="51" cm="1">
        <f t="array" ref="P3:Q137">_xll.BDH(B4, "LAST_PRICE", "01/01/2025 15:00:00", "01/01/2035 16:00:00", "BarSize=60", "BarType=T", "RecurDaily=True", "TZ=London")</f>
        <v>45769.625</v>
      </c>
      <c r="Q3" s="1">
        <v>91.4</v>
      </c>
      <c r="R3" s="51" cm="1">
        <f t="array" ref="R3:S141">_xll.BDH(C4, "LAST_PRICE", "01/01/2025 15:00:00", "01/01/2035 16:00:00", "BarSize=60", "BarType=T", "RecurDaily=True", "TZ=London")</f>
        <v>45769.625</v>
      </c>
      <c r="S3" s="45">
        <v>101.94</v>
      </c>
      <c r="T3" s="117" cm="1">
        <f t="array" ref="T3:U129">_xll.BDH(D4, "LAST_PRICE", "01/01/2025 15:00:00", "01/01/2035 16:00:00", "BarSize=60", "BarType=T", "RecurDaily=True", "TZ=London")</f>
        <v>45769.625</v>
      </c>
      <c r="U3" s="1">
        <v>120.54</v>
      </c>
      <c r="V3" s="51" cm="1">
        <f t="array" ref="V3:W87">_xll.BDH(E4, "LAST_PRICE", "01/01/2025 15:00:00", "01/01/2035 16:00:00", "BarSize=60", "BarType=T", "RecurDaily=True", "TZ=London")</f>
        <v>45846.625</v>
      </c>
      <c r="W3" s="53">
        <v>99.76</v>
      </c>
      <c r="X3" s="163" t="str">
        <f>IF(COUNTIF(R:R,P3)*COUNTIF(T:T,P3)*COUNTIF(V:V,P3),P3,"")</f>
        <v/>
      </c>
      <c r="Y3" s="163" t="str">
        <f>IF(X3&gt;$A$14,X3,"")</f>
        <v/>
      </c>
      <c r="Z3" s="163" t="str">
        <v/>
      </c>
    </row>
    <row r="4" spans="1:26" ht="32.25" customHeight="1">
      <c r="A4" s="15" t="s">
        <v>33</v>
      </c>
      <c r="B4" s="61" t="s">
        <v>60</v>
      </c>
      <c r="C4" s="40" t="s">
        <v>62</v>
      </c>
      <c r="D4" s="40" t="s">
        <v>61</v>
      </c>
      <c r="E4" s="41" t="s">
        <v>63</v>
      </c>
      <c r="G4" s="52"/>
      <c r="H4" s="1"/>
      <c r="I4" s="52"/>
      <c r="J4" s="1"/>
      <c r="K4" s="52"/>
      <c r="L4" s="1"/>
      <c r="M4" s="52"/>
      <c r="P4" s="70">
        <v>45770.625</v>
      </c>
      <c r="Q4" s="53">
        <v>92.29</v>
      </c>
      <c r="R4" s="70">
        <v>45770.625</v>
      </c>
      <c r="S4" s="53">
        <v>101.694</v>
      </c>
      <c r="T4" s="118">
        <v>45770.625</v>
      </c>
      <c r="U4" s="53">
        <v>120.5</v>
      </c>
      <c r="V4" s="70">
        <v>45847.625</v>
      </c>
      <c r="W4" s="53">
        <v>99.84</v>
      </c>
      <c r="X4" s="163" t="str">
        <f t="shared" ref="X4:X67" si="0">IF(COUNTIF(R:R,P4)*COUNTIF(T:T,P4)*COUNTIF(V:V,P4),P4,"")</f>
        <v/>
      </c>
      <c r="Y4" s="163" t="str">
        <f t="shared" ref="Y4:Y67" si="1">IF(X4&gt;$A$14,X4,"")</f>
        <v/>
      </c>
      <c r="Z4" s="163">
        <v>45938.625</v>
      </c>
    </row>
    <row r="5" spans="1:26">
      <c r="A5" s="15" t="s">
        <v>8</v>
      </c>
      <c r="B5" s="62">
        <f>25*10^6</f>
        <v>25000000</v>
      </c>
      <c r="C5" s="7">
        <f>20*10^6</f>
        <v>20000000</v>
      </c>
      <c r="D5" s="7">
        <f>43*10^6</f>
        <v>43000000</v>
      </c>
      <c r="E5" s="8">
        <f>41*10^6</f>
        <v>41000000</v>
      </c>
      <c r="G5" s="1"/>
      <c r="H5" s="1"/>
      <c r="I5" s="1"/>
      <c r="J5" s="1"/>
      <c r="K5" s="1"/>
      <c r="L5" s="1"/>
      <c r="M5" s="1"/>
      <c r="P5" s="70">
        <v>45771.625</v>
      </c>
      <c r="Q5" s="53">
        <v>92.32</v>
      </c>
      <c r="R5" s="70">
        <v>45771.625</v>
      </c>
      <c r="S5" s="53">
        <v>101.90300000000001</v>
      </c>
      <c r="T5" s="118">
        <v>45771.625</v>
      </c>
      <c r="U5" s="53">
        <v>120.87</v>
      </c>
      <c r="V5" s="70">
        <v>45848.625</v>
      </c>
      <c r="W5" s="53">
        <v>99.671999999999997</v>
      </c>
      <c r="X5" s="163" t="str">
        <f t="shared" si="0"/>
        <v/>
      </c>
      <c r="Y5" s="163" t="str">
        <f t="shared" si="1"/>
        <v/>
      </c>
      <c r="Z5" s="163">
        <v>45939.625</v>
      </c>
    </row>
    <row r="6" spans="1:26">
      <c r="A6" s="15" t="s">
        <v>10</v>
      </c>
      <c r="B6" s="64">
        <v>0</v>
      </c>
      <c r="C6" s="69">
        <v>2.4E-2</v>
      </c>
      <c r="D6" s="69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P6" s="70">
        <v>45772.625</v>
      </c>
      <c r="Q6" s="53">
        <v>92.35</v>
      </c>
      <c r="R6" s="70">
        <v>45772.625</v>
      </c>
      <c r="S6" s="53">
        <v>101.78100000000001</v>
      </c>
      <c r="T6" s="118">
        <v>45772.625</v>
      </c>
      <c r="U6" s="53">
        <v>120.71</v>
      </c>
      <c r="V6" s="70">
        <v>45849.625</v>
      </c>
      <c r="W6" s="53">
        <v>99.567999999999998</v>
      </c>
      <c r="X6" s="163" t="str">
        <f t="shared" si="0"/>
        <v/>
      </c>
      <c r="Y6" s="163" t="str">
        <f t="shared" si="1"/>
        <v/>
      </c>
      <c r="Z6" s="163">
        <v>45940.625</v>
      </c>
    </row>
    <row r="7" spans="1:26">
      <c r="A7" s="15" t="s">
        <v>12</v>
      </c>
      <c r="B7" s="64">
        <v>4.2299999999999997E-2</v>
      </c>
      <c r="C7" s="69">
        <v>4.2299999999999997E-2</v>
      </c>
      <c r="D7" s="69">
        <v>4.2299999999999997E-2</v>
      </c>
      <c r="E7" s="10">
        <v>4.2299999999999997E-2</v>
      </c>
      <c r="G7" s="52"/>
      <c r="H7" s="1"/>
      <c r="I7" s="52"/>
      <c r="J7" s="1"/>
      <c r="K7" s="52"/>
      <c r="L7" s="1"/>
      <c r="M7" s="52"/>
      <c r="N7" s="1"/>
      <c r="P7" s="70">
        <v>45776.625</v>
      </c>
      <c r="Q7" s="53">
        <v>92.23</v>
      </c>
      <c r="R7" s="70">
        <v>45775.625</v>
      </c>
      <c r="S7" s="53">
        <v>101.74299999999999</v>
      </c>
      <c r="T7" s="118">
        <v>45775.625</v>
      </c>
      <c r="U7" s="53">
        <v>120.57</v>
      </c>
      <c r="V7" s="70">
        <v>45852.625</v>
      </c>
      <c r="W7" s="53">
        <v>99.611999999999995</v>
      </c>
      <c r="X7" s="163" t="str">
        <f t="shared" si="0"/>
        <v/>
      </c>
      <c r="Y7" s="163" t="str">
        <f t="shared" si="1"/>
        <v/>
      </c>
      <c r="Z7" s="163">
        <v>45943.625</v>
      </c>
    </row>
    <row r="8" spans="1:26">
      <c r="A8" s="15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P8" s="70">
        <v>45777.625</v>
      </c>
      <c r="Q8" s="53">
        <v>91.86</v>
      </c>
      <c r="R8" s="70">
        <v>45776.625</v>
      </c>
      <c r="S8" s="53">
        <v>101.75</v>
      </c>
      <c r="T8" s="118">
        <v>45777.625</v>
      </c>
      <c r="U8" s="53">
        <v>120.56</v>
      </c>
      <c r="V8" s="70">
        <v>45853.625</v>
      </c>
      <c r="W8" s="53">
        <v>99.713999999999999</v>
      </c>
      <c r="X8" s="163" t="str">
        <f t="shared" si="0"/>
        <v/>
      </c>
      <c r="Y8" s="163" t="str">
        <f t="shared" si="1"/>
        <v/>
      </c>
      <c r="Z8" s="163">
        <v>45944.625</v>
      </c>
    </row>
    <row r="9" spans="1:26">
      <c r="A9" s="15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P9" s="70">
        <v>45778.625</v>
      </c>
      <c r="Q9" s="53">
        <v>92.17</v>
      </c>
      <c r="R9" s="70">
        <v>45777.625</v>
      </c>
      <c r="S9" s="53">
        <v>101.923</v>
      </c>
      <c r="T9" s="118">
        <v>45778.625</v>
      </c>
      <c r="U9" s="53">
        <v>120.75</v>
      </c>
      <c r="V9" s="70">
        <v>45854.625</v>
      </c>
      <c r="W9" s="53">
        <v>99.841999999999999</v>
      </c>
      <c r="X9" s="163" t="str">
        <f t="shared" si="0"/>
        <v/>
      </c>
      <c r="Y9" s="163" t="str">
        <f t="shared" si="1"/>
        <v/>
      </c>
      <c r="Z9" s="163">
        <v>45945.625</v>
      </c>
    </row>
    <row r="10" spans="1:26" ht="15" thickBot="1">
      <c r="A10" s="16" t="s">
        <v>28</v>
      </c>
      <c r="B10" s="11" cm="1">
        <f t="array" ref="B10">_xll.BDP(B4,"px_last")</f>
        <v>92.51</v>
      </c>
      <c r="C10" s="21" cm="1">
        <f t="array" ref="C10">_xll.BDP(C4,"px_last")</f>
        <v>100.971</v>
      </c>
      <c r="D10" s="21" cm="1">
        <f t="array" ref="D10">_xll.BDP(D4,"px_last")</f>
        <v>121.25</v>
      </c>
      <c r="E10" s="22" cm="1">
        <f t="array" ref="E10">_xll.BDP(E4,"px_last")</f>
        <v>99.68</v>
      </c>
      <c r="F10" s="1"/>
      <c r="G10" s="1"/>
      <c r="H10" s="1"/>
      <c r="I10" s="1"/>
      <c r="J10" s="1"/>
      <c r="K10" s="1"/>
      <c r="L10" s="1"/>
      <c r="M10" s="1"/>
      <c r="N10" s="1"/>
      <c r="P10" s="70">
        <v>45779.625</v>
      </c>
      <c r="Q10" s="53">
        <v>92.25</v>
      </c>
      <c r="R10" s="70">
        <v>45779.625</v>
      </c>
      <c r="S10" s="53">
        <v>101.658</v>
      </c>
      <c r="T10" s="118">
        <v>45779.625</v>
      </c>
      <c r="U10" s="53">
        <v>120.42</v>
      </c>
      <c r="V10" s="70">
        <v>45855.625</v>
      </c>
      <c r="W10" s="53">
        <v>99.9</v>
      </c>
      <c r="X10" s="163" t="str">
        <f t="shared" si="0"/>
        <v/>
      </c>
      <c r="Y10" s="163" t="str">
        <f t="shared" si="1"/>
        <v/>
      </c>
      <c r="Z10" s="163">
        <v>45946.625</v>
      </c>
    </row>
    <row r="11" spans="1:26" ht="15" thickBot="1">
      <c r="A11" s="5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P11" s="70">
        <v>45783.625</v>
      </c>
      <c r="Q11" s="53">
        <v>92.25</v>
      </c>
      <c r="R11" s="70">
        <v>45782.625</v>
      </c>
      <c r="S11" s="53">
        <v>101.652</v>
      </c>
      <c r="T11" s="118">
        <v>45783.625</v>
      </c>
      <c r="U11" s="53">
        <v>120.4</v>
      </c>
      <c r="V11" s="70">
        <v>45856.625</v>
      </c>
      <c r="W11" s="53">
        <v>99.805999999999997</v>
      </c>
      <c r="X11" s="163" t="str">
        <f t="shared" si="0"/>
        <v/>
      </c>
      <c r="Y11" s="163" t="str">
        <f t="shared" si="1"/>
        <v/>
      </c>
      <c r="Z11" s="163">
        <v>45947.625</v>
      </c>
    </row>
    <row r="12" spans="1:26" ht="15" thickBot="1">
      <c r="A12" s="38" t="s">
        <v>22</v>
      </c>
      <c r="B12" s="184" t="s">
        <v>0</v>
      </c>
      <c r="C12" s="185"/>
      <c r="D12" s="185"/>
      <c r="E12" s="190" t="s">
        <v>1</v>
      </c>
      <c r="F12" s="191"/>
      <c r="G12" s="192"/>
      <c r="H12" s="187" t="s">
        <v>1</v>
      </c>
      <c r="I12" s="188"/>
      <c r="J12" s="189"/>
      <c r="K12" s="193" t="s">
        <v>0</v>
      </c>
      <c r="L12" s="194"/>
      <c r="M12" s="195"/>
      <c r="N12" s="38" t="s">
        <v>16</v>
      </c>
      <c r="P12" s="70">
        <v>45784.625</v>
      </c>
      <c r="Q12" s="53">
        <v>92.3</v>
      </c>
      <c r="R12" s="70">
        <v>45783.625</v>
      </c>
      <c r="S12" s="53">
        <v>101.666</v>
      </c>
      <c r="T12" s="118">
        <v>45785.625</v>
      </c>
      <c r="U12" s="53">
        <v>120.69</v>
      </c>
      <c r="V12" s="70">
        <v>45859.625</v>
      </c>
      <c r="W12" s="53">
        <v>100.142</v>
      </c>
      <c r="X12" s="163" t="str">
        <f t="shared" si="0"/>
        <v/>
      </c>
      <c r="Y12" s="163" t="str">
        <f t="shared" si="1"/>
        <v/>
      </c>
      <c r="Z12" s="163">
        <v>45950.625</v>
      </c>
    </row>
    <row r="13" spans="1:2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1" t="s">
        <v>17</v>
      </c>
      <c r="L13" s="21" t="s">
        <v>21</v>
      </c>
      <c r="M13" s="22" t="s">
        <v>20</v>
      </c>
      <c r="N13" s="94"/>
      <c r="P13" s="70">
        <v>45785.625</v>
      </c>
      <c r="Q13" s="53">
        <v>92.52</v>
      </c>
      <c r="R13" s="70">
        <v>45784.625</v>
      </c>
      <c r="S13" s="53">
        <v>101.788</v>
      </c>
      <c r="T13" s="118">
        <v>45786.625</v>
      </c>
      <c r="U13" s="53">
        <v>120.68</v>
      </c>
      <c r="V13" s="70">
        <v>45860.625</v>
      </c>
      <c r="W13" s="53">
        <v>100.247</v>
      </c>
      <c r="X13" s="163" t="str">
        <f t="shared" si="0"/>
        <v/>
      </c>
      <c r="Y13" s="163" t="str">
        <f t="shared" si="1"/>
        <v/>
      </c>
      <c r="Z13" s="163">
        <v>45952.625</v>
      </c>
    </row>
    <row r="14" spans="1:26">
      <c r="A14" s="164">
        <v>45937.625</v>
      </c>
      <c r="B14" s="71">
        <v>92.37</v>
      </c>
      <c r="C14" s="45"/>
      <c r="D14" s="46"/>
      <c r="E14" s="71">
        <v>100.9</v>
      </c>
      <c r="F14" s="1"/>
      <c r="G14" s="5"/>
      <c r="H14" s="71">
        <v>120.9</v>
      </c>
      <c r="I14" s="1"/>
      <c r="J14" s="5"/>
      <c r="K14" s="71">
        <v>99.48</v>
      </c>
      <c r="L14" s="1"/>
      <c r="M14" s="5"/>
      <c r="N14" s="77">
        <v>0</v>
      </c>
      <c r="P14" s="70">
        <v>45786.625</v>
      </c>
      <c r="Q14" s="53">
        <v>92.56</v>
      </c>
      <c r="R14" s="70">
        <v>45785.625</v>
      </c>
      <c r="S14" s="53">
        <v>101.69499999999999</v>
      </c>
      <c r="T14" s="118">
        <v>45789.625</v>
      </c>
      <c r="U14" s="53">
        <v>120.3</v>
      </c>
      <c r="V14" s="70">
        <v>45861.625</v>
      </c>
      <c r="W14" s="53">
        <v>100.22499999999999</v>
      </c>
      <c r="X14" s="163" t="str">
        <f t="shared" si="0"/>
        <v/>
      </c>
      <c r="Y14" s="163" t="str">
        <f t="shared" si="1"/>
        <v/>
      </c>
      <c r="Z14" s="163">
        <v>45953.625</v>
      </c>
    </row>
    <row r="15" spans="1:26">
      <c r="A15" s="164">
        <f ca="1">IF(AND(ISBLANK(Z4), A14 = $Z$1),NOW(),IF(ISBLANK(Z4),"",Z4))</f>
        <v>45938.625</v>
      </c>
      <c r="B15" s="71">
        <f ca="1">IF(COUNTIF(P:P,A15)=1,VLOOKUP(A15,P:Q,2), IF(COUNTIF(P:P,A15)=0,$B$10,""))</f>
        <v>92.12</v>
      </c>
      <c r="C15" s="31">
        <f ca="1">IF(ISERROR(B15-2),"",(B15/$B$14-1)*$B$5)</f>
        <v>-67662.66103713226</v>
      </c>
      <c r="D15" s="32">
        <f ca="1">IF(ISERROR(B15-2),"",-1*ROUNDUP(A15-$A$14,0)/360*$B$7*$B$5)</f>
        <v>-2937.5</v>
      </c>
      <c r="E15" s="71">
        <f ca="1">IF(COUNTIF(P:P,A15)=1,VLOOKUP(A15,R:S,2), IF(COUNTIF(P:P,A15)=0,$C$10,""))</f>
        <v>100.99299999999999</v>
      </c>
      <c r="F15" s="31">
        <f ca="1">IF(ISERROR(B15-2),"",(E15-$E$14)/100*$C$5)</f>
        <v>18599.999999997865</v>
      </c>
      <c r="G15" s="32">
        <f ca="1">IF(ISERROR(B15-2),"",ROUNDUP(A15-$A$14,0)/360*$C$6*$C$5-ROUNDUP(A15-$A$14,0)/360*$C$7*$C$5*$E$14/100)</f>
        <v>-1037.8166666666666</v>
      </c>
      <c r="H15" s="71">
        <f ca="1">IF(COUNTIF(P:P,A15)=1,VLOOKUP(A15,T:U,2), IF(COUNTIF(P:P,A15)=0,$D$10,""))</f>
        <v>121.12</v>
      </c>
      <c r="I15" s="31">
        <f ca="1">IF(ISERROR(B15-2),"",(H15/$H$14-1)*$D$5)</f>
        <v>78246.484698095475</v>
      </c>
      <c r="J15" s="32">
        <f ca="1">IF(ISERROR(B15-2),"",-1*ROUNDUP(A15-$A$14,0)/360*$D$7*$D$5)</f>
        <v>-5052.5</v>
      </c>
      <c r="K15" s="71">
        <f ca="1">IF(COUNTIF(P:P,A15)=1,VLOOKUP(A15,V:W,2), IF(COUNTIF(P:P,A15)=0,$E$10,""))</f>
        <v>99.673000000000002</v>
      </c>
      <c r="L15" s="31">
        <f ca="1">IF(ISERROR(B15-2),"",(K15-$K$14)/100*$E$5)</f>
        <v>79129.999999999112</v>
      </c>
      <c r="M15" s="32">
        <f ca="1">IF(ISERROR(B15-2),"",ROUNDUP(A15-$A$14,0)/360*$E$6*$E$5-ROUNDUP(A15-$A$14,0)/360*$E$7*$E$5*$K$14/100)</f>
        <v>-2286.8934444444453</v>
      </c>
      <c r="N15" s="77">
        <f ca="1">IF(ISERROR(B15-2),"",C15+D15-F15-G15-I15-J15+L15+M15)</f>
        <v>-84513.222513004264</v>
      </c>
      <c r="P15" s="70">
        <v>45789.625</v>
      </c>
      <c r="Q15" s="53">
        <v>92.85</v>
      </c>
      <c r="R15" s="70">
        <v>45786.625</v>
      </c>
      <c r="S15" s="53">
        <v>101.578</v>
      </c>
      <c r="T15" s="118">
        <v>45790.625</v>
      </c>
      <c r="U15" s="53">
        <v>120.31</v>
      </c>
      <c r="V15" s="70">
        <v>45862.625</v>
      </c>
      <c r="W15" s="53">
        <v>99.679000000000002</v>
      </c>
      <c r="X15" s="163" t="str">
        <f t="shared" si="0"/>
        <v/>
      </c>
      <c r="Y15" s="163" t="str">
        <f t="shared" si="1"/>
        <v/>
      </c>
      <c r="Z15" s="163">
        <v>45954.625</v>
      </c>
    </row>
    <row r="16" spans="1:26">
      <c r="A16" s="164">
        <f t="shared" ref="A16:A32" ca="1" si="2">IF(AND(ISBLANK(Z5), A15 = $Z$1),NOW(),IF(ISBLANK(Z5),"",Z5))</f>
        <v>45939.625</v>
      </c>
      <c r="B16" s="71">
        <f t="shared" ref="B16:B32" ca="1" si="3">IF(COUNTIF(P:P,A16)=1,VLOOKUP(A16,P:Q,2), IF(COUNTIF(P:P,A16)=0,$B$10,""))</f>
        <v>92</v>
      </c>
      <c r="C16" s="31">
        <f t="shared" ref="C16:C79" ca="1" si="4">IF(ISERROR(B16-2),"",(B16/$B$14-1)*$B$5)</f>
        <v>-100140.7383349584</v>
      </c>
      <c r="D16" s="32">
        <f t="shared" ref="D16:D32" ca="1" si="5">IF(ISERROR(B16-2),"",-1*ROUNDUP(A16-$A$14,0)/360*$B$7*$B$5)</f>
        <v>-5875</v>
      </c>
      <c r="E16" s="71">
        <f t="shared" ref="E16:E32" ca="1" si="6">IF(COUNTIF(P:P,A16)=1,VLOOKUP(A16,R:S,2), IF(COUNTIF(P:P,A16)=0,$C$10,""))</f>
        <v>100.934</v>
      </c>
      <c r="F16" s="31">
        <f t="shared" ref="F16:F32" ca="1" si="7">IF(ISERROR(B16-2),"",(E16-$E$14)/100*$C$5)</f>
        <v>6799.9999999983629</v>
      </c>
      <c r="G16" s="32">
        <f t="shared" ref="G16:G32" ca="1" si="8">IF(ISERROR(B16-2),"",ROUNDUP(A16-$A$14,0)/360*$C$6*$C$5-ROUNDUP(A16-$A$14,0)/360*$C$7*$C$5*$E$14/100)</f>
        <v>-2075.6333333333332</v>
      </c>
      <c r="H16" s="71">
        <f t="shared" ref="H16:H32" ca="1" si="9">IF(COUNTIF(P:P,A16)=1,VLOOKUP(A16,T:U,2), IF(COUNTIF(P:P,A16)=0,$D$10,""))</f>
        <v>120.99</v>
      </c>
      <c r="I16" s="31">
        <f t="shared" ref="I16:I32" ca="1" si="10">IF(ISERROR(B16-2),"",(H16/$H$14-1)*$D$5)</f>
        <v>32009.92555830484</v>
      </c>
      <c r="J16" s="32">
        <f t="shared" ref="J16:J32" ca="1" si="11">IF(ISERROR(B16-2),"",-1*ROUNDUP(A16-$A$14,0)/360*$D$7*$D$5)</f>
        <v>-10105</v>
      </c>
      <c r="K16" s="71">
        <f t="shared" ref="K16:K32" ca="1" si="12">IF(COUNTIF(P:P,A16)=1,VLOOKUP(A16,V:W,2), IF(COUNTIF(P:P,A16)=0,$E$10,""))</f>
        <v>99.552999999999997</v>
      </c>
      <c r="L16" s="31">
        <f t="shared" ref="L16:L32" ca="1" si="13">IF(ISERROR(B16-2),"",(K16-$K$14)/100*$E$5)</f>
        <v>29929.99999999725</v>
      </c>
      <c r="M16" s="32">
        <f t="shared" ref="M16:M32" ca="1" si="14">IF(ISERROR(B16-2),"",ROUNDUP(A16-$A$14,0)/360*$E$6*$E$5-ROUNDUP(A16-$A$14,0)/360*$E$7*$E$5*$K$14/100)</f>
        <v>-4573.7868888888906</v>
      </c>
      <c r="N16" s="77">
        <f t="shared" ref="N16:N32" ca="1" si="15">IF(ISERROR(B16-2),"",C16+D16-F16-G16-I16-J16+L16+M16)</f>
        <v>-107288.81744881991</v>
      </c>
      <c r="P16" s="70">
        <v>45790.625</v>
      </c>
      <c r="Q16" s="53">
        <v>93.02</v>
      </c>
      <c r="R16" s="70">
        <v>45789.625</v>
      </c>
      <c r="S16" s="53">
        <v>101.15600000000001</v>
      </c>
      <c r="T16" s="118">
        <v>45791.625</v>
      </c>
      <c r="U16" s="53">
        <v>120.27</v>
      </c>
      <c r="V16" s="70">
        <v>45863.625</v>
      </c>
      <c r="W16" s="53">
        <v>99.524000000000001</v>
      </c>
      <c r="X16" s="163" t="str">
        <f t="shared" si="0"/>
        <v/>
      </c>
      <c r="Y16" s="163" t="str">
        <f t="shared" si="1"/>
        <v/>
      </c>
      <c r="Z16" s="163">
        <v>45957.625</v>
      </c>
    </row>
    <row r="17" spans="1:26">
      <c r="A17" s="164">
        <f t="shared" ca="1" si="2"/>
        <v>45940.625</v>
      </c>
      <c r="B17" s="71">
        <f t="shared" ca="1" si="3"/>
        <v>91.78</v>
      </c>
      <c r="C17" s="31">
        <f t="shared" ca="1" si="4"/>
        <v>-159683.88004763413</v>
      </c>
      <c r="D17" s="32">
        <f t="shared" ca="1" si="5"/>
        <v>-8812.4999999999982</v>
      </c>
      <c r="E17" s="71">
        <f t="shared" ca="1" si="6"/>
        <v>101.017</v>
      </c>
      <c r="F17" s="31">
        <f t="shared" ca="1" si="7"/>
        <v>23399.999999998046</v>
      </c>
      <c r="G17" s="32">
        <f t="shared" ca="1" si="8"/>
        <v>-3113.45</v>
      </c>
      <c r="H17" s="71">
        <f t="shared" ca="1" si="9"/>
        <v>121</v>
      </c>
      <c r="I17" s="31">
        <f t="shared" ca="1" si="10"/>
        <v>35566.583953676287</v>
      </c>
      <c r="J17" s="32">
        <f t="shared" ca="1" si="11"/>
        <v>-15157.499999999998</v>
      </c>
      <c r="K17" s="71">
        <f t="shared" ca="1" si="12"/>
        <v>99.754000000000005</v>
      </c>
      <c r="L17" s="31">
        <f t="shared" ca="1" si="13"/>
        <v>112340.00000000036</v>
      </c>
      <c r="M17" s="32">
        <f t="shared" ca="1" si="14"/>
        <v>-6860.6803333333337</v>
      </c>
      <c r="N17" s="77">
        <f t="shared" ca="1" si="15"/>
        <v>-103712.69433464142</v>
      </c>
      <c r="P17" s="70">
        <v>45791.625</v>
      </c>
      <c r="Q17" s="53">
        <v>92.87</v>
      </c>
      <c r="R17" s="70">
        <v>45790.625</v>
      </c>
      <c r="S17" s="53">
        <v>101.125</v>
      </c>
      <c r="T17" s="118">
        <v>45792.625</v>
      </c>
      <c r="U17" s="53">
        <v>120.4</v>
      </c>
      <c r="V17" s="70">
        <v>45866.625</v>
      </c>
      <c r="W17" s="53">
        <v>99.715000000000003</v>
      </c>
      <c r="X17" s="163" t="str">
        <f t="shared" si="0"/>
        <v/>
      </c>
      <c r="Y17" s="163" t="str">
        <f t="shared" si="1"/>
        <v/>
      </c>
      <c r="Z17" s="163">
        <v>45958.625</v>
      </c>
    </row>
    <row r="18" spans="1:26">
      <c r="A18" s="164">
        <f t="shared" ca="1" si="2"/>
        <v>45943.625</v>
      </c>
      <c r="B18" s="71">
        <f t="shared" ca="1" si="3"/>
        <v>91.79</v>
      </c>
      <c r="C18" s="31">
        <f t="shared" ca="1" si="4"/>
        <v>-156977.37360614861</v>
      </c>
      <c r="D18" s="32">
        <f t="shared" ca="1" si="5"/>
        <v>-17624.999999999996</v>
      </c>
      <c r="E18" s="71">
        <f t="shared" ca="1" si="6"/>
        <v>101.122</v>
      </c>
      <c r="F18" s="31">
        <f t="shared" ca="1" si="7"/>
        <v>44399.999999998843</v>
      </c>
      <c r="G18" s="32">
        <f t="shared" ca="1" si="8"/>
        <v>-6226.9</v>
      </c>
      <c r="H18" s="71">
        <f t="shared" ca="1" si="9"/>
        <v>121.1</v>
      </c>
      <c r="I18" s="31">
        <f t="shared" ca="1" si="10"/>
        <v>71133.16790736212</v>
      </c>
      <c r="J18" s="32">
        <f t="shared" ca="1" si="11"/>
        <v>-30314.999999999996</v>
      </c>
      <c r="K18" s="71">
        <f t="shared" ca="1" si="12"/>
        <v>99.923000000000002</v>
      </c>
      <c r="L18" s="31">
        <f t="shared" ca="1" si="13"/>
        <v>181629.9999999991</v>
      </c>
      <c r="M18" s="32">
        <f t="shared" ca="1" si="14"/>
        <v>-13721.360666666667</v>
      </c>
      <c r="N18" s="77">
        <f t="shared" ca="1" si="15"/>
        <v>-85685.002180177136</v>
      </c>
      <c r="P18" s="70">
        <v>45792.625</v>
      </c>
      <c r="Q18" s="53">
        <v>92.74</v>
      </c>
      <c r="R18" s="70">
        <v>45791.625</v>
      </c>
      <c r="S18" s="53">
        <v>101.087</v>
      </c>
      <c r="T18" s="118">
        <v>45793.625</v>
      </c>
      <c r="U18" s="53">
        <v>120.73</v>
      </c>
      <c r="V18" s="70">
        <v>45867.625</v>
      </c>
      <c r="W18" s="53">
        <v>99.623999999999995</v>
      </c>
      <c r="X18" s="163" t="str">
        <f t="shared" si="0"/>
        <v/>
      </c>
      <c r="Y18" s="163" t="str">
        <f t="shared" si="1"/>
        <v/>
      </c>
      <c r="Z18" s="163">
        <v>45959.625</v>
      </c>
    </row>
    <row r="19" spans="1:26">
      <c r="A19" s="164">
        <f t="shared" ca="1" si="2"/>
        <v>45944.625</v>
      </c>
      <c r="B19" s="71">
        <f t="shared" ca="1" si="3"/>
        <v>91.85</v>
      </c>
      <c r="C19" s="31">
        <f t="shared" ca="1" si="4"/>
        <v>-140738.33495724108</v>
      </c>
      <c r="D19" s="32">
        <f t="shared" ca="1" si="5"/>
        <v>-20562.5</v>
      </c>
      <c r="E19" s="71">
        <f t="shared" ca="1" si="6"/>
        <v>101.13800000000001</v>
      </c>
      <c r="F19" s="31">
        <f t="shared" ca="1" si="7"/>
        <v>47599.999999999905</v>
      </c>
      <c r="G19" s="32">
        <f t="shared" ca="1" si="8"/>
        <v>-7264.7166666666653</v>
      </c>
      <c r="H19" s="71">
        <f t="shared" ca="1" si="9"/>
        <v>121.2</v>
      </c>
      <c r="I19" s="31">
        <f t="shared" ca="1" si="10"/>
        <v>106699.75186103841</v>
      </c>
      <c r="J19" s="32">
        <f t="shared" ca="1" si="11"/>
        <v>-35367.5</v>
      </c>
      <c r="K19" s="71">
        <f t="shared" ca="1" si="12"/>
        <v>99.977999999999994</v>
      </c>
      <c r="L19" s="31">
        <f t="shared" ca="1" si="13"/>
        <v>204179.9999999961</v>
      </c>
      <c r="M19" s="32">
        <f t="shared" ca="1" si="14"/>
        <v>-16008.254111111117</v>
      </c>
      <c r="N19" s="77">
        <f t="shared" ca="1" si="15"/>
        <v>-84796.624262727753</v>
      </c>
      <c r="P19" s="70">
        <v>45793.625</v>
      </c>
      <c r="Q19" s="53">
        <v>92.96</v>
      </c>
      <c r="R19" s="70">
        <v>45792.625</v>
      </c>
      <c r="S19" s="53">
        <v>101.241</v>
      </c>
      <c r="T19" s="118">
        <v>45796.625</v>
      </c>
      <c r="U19" s="53">
        <v>120.66</v>
      </c>
      <c r="V19" s="70">
        <v>45868.625</v>
      </c>
      <c r="W19" s="53">
        <v>99.552999999999997</v>
      </c>
      <c r="X19" s="163" t="str">
        <f t="shared" si="0"/>
        <v/>
      </c>
      <c r="Y19" s="163" t="str">
        <f t="shared" si="1"/>
        <v/>
      </c>
      <c r="Z19" s="163">
        <v>45960.625</v>
      </c>
    </row>
    <row r="20" spans="1:26">
      <c r="A20" s="164">
        <f t="shared" ca="1" si="2"/>
        <v>45945.625</v>
      </c>
      <c r="B20" s="71">
        <f t="shared" ca="1" si="3"/>
        <v>92.38</v>
      </c>
      <c r="C20" s="31">
        <f t="shared" ca="1" si="4"/>
        <v>2706.5064414855124</v>
      </c>
      <c r="D20" s="32">
        <f t="shared" ca="1" si="5"/>
        <v>-23500</v>
      </c>
      <c r="E20" s="71">
        <f t="shared" ca="1" si="6"/>
        <v>101.23699999999999</v>
      </c>
      <c r="F20" s="31">
        <f t="shared" ca="1" si="7"/>
        <v>67399.999999997817</v>
      </c>
      <c r="G20" s="32">
        <f t="shared" ca="1" si="8"/>
        <v>-8302.5333333333328</v>
      </c>
      <c r="H20" s="71">
        <f t="shared" ca="1" si="9"/>
        <v>121.62</v>
      </c>
      <c r="I20" s="31">
        <f t="shared" ca="1" si="10"/>
        <v>256079.40446650557</v>
      </c>
      <c r="J20" s="32">
        <f t="shared" ca="1" si="11"/>
        <v>-40420</v>
      </c>
      <c r="K20" s="71">
        <f t="shared" ca="1" si="12"/>
        <v>100.18899999999999</v>
      </c>
      <c r="L20" s="31">
        <f t="shared" ca="1" si="13"/>
        <v>290689.99999999546</v>
      </c>
      <c r="M20" s="32">
        <f t="shared" ca="1" si="14"/>
        <v>-18295.147555555563</v>
      </c>
      <c r="N20" s="77">
        <f t="shared" ca="1" si="15"/>
        <v>-23155.512247244649</v>
      </c>
      <c r="P20" s="70">
        <v>45796.625</v>
      </c>
      <c r="Q20" s="53">
        <v>92.89</v>
      </c>
      <c r="R20" s="70">
        <v>45793.625</v>
      </c>
      <c r="S20" s="53">
        <v>101.34</v>
      </c>
      <c r="T20" s="118">
        <v>45797.625</v>
      </c>
      <c r="U20" s="53">
        <v>120.68</v>
      </c>
      <c r="V20" s="70">
        <v>45869.625</v>
      </c>
      <c r="W20" s="53">
        <v>99.549000000000007</v>
      </c>
      <c r="X20" s="163" t="str">
        <f t="shared" si="0"/>
        <v/>
      </c>
      <c r="Y20" s="163" t="str">
        <f t="shared" si="1"/>
        <v/>
      </c>
      <c r="Z20" s="163">
        <v>45961.625</v>
      </c>
    </row>
    <row r="21" spans="1:26">
      <c r="A21" s="164">
        <f t="shared" ca="1" si="2"/>
        <v>45946.625</v>
      </c>
      <c r="B21" s="71">
        <f t="shared" ca="1" si="3"/>
        <v>92.23</v>
      </c>
      <c r="C21" s="31">
        <f t="shared" ca="1" si="4"/>
        <v>-37891.090180794396</v>
      </c>
      <c r="D21" s="32">
        <f t="shared" ca="1" si="5"/>
        <v>-26437.5</v>
      </c>
      <c r="E21" s="71">
        <f t="shared" ca="1" si="6"/>
        <v>101.221</v>
      </c>
      <c r="F21" s="31">
        <f t="shared" ca="1" si="7"/>
        <v>64199.999999999585</v>
      </c>
      <c r="G21" s="32">
        <f t="shared" ca="1" si="8"/>
        <v>-9340.3499999999967</v>
      </c>
      <c r="H21" s="71">
        <f t="shared" ca="1" si="9"/>
        <v>121.6</v>
      </c>
      <c r="I21" s="31">
        <f t="shared" ca="1" si="10"/>
        <v>248966.08767576268</v>
      </c>
      <c r="J21" s="32">
        <f t="shared" ca="1" si="11"/>
        <v>-45472.5</v>
      </c>
      <c r="K21" s="71">
        <f t="shared" ca="1" si="12"/>
        <v>100.14700000000001</v>
      </c>
      <c r="L21" s="31">
        <f t="shared" ca="1" si="13"/>
        <v>273470.00000000064</v>
      </c>
      <c r="M21" s="32">
        <f t="shared" ca="1" si="14"/>
        <v>-20582.041000000005</v>
      </c>
      <c r="N21" s="77">
        <f t="shared" ca="1" si="15"/>
        <v>-69793.868856556044</v>
      </c>
      <c r="P21" s="70">
        <v>45797.625</v>
      </c>
      <c r="Q21" s="53">
        <v>93.05</v>
      </c>
      <c r="R21" s="70">
        <v>45796.625</v>
      </c>
      <c r="S21" s="53">
        <v>101.408</v>
      </c>
      <c r="T21" s="118">
        <v>45798.625</v>
      </c>
      <c r="U21" s="53">
        <v>120.59</v>
      </c>
      <c r="V21" s="70">
        <v>45870.625</v>
      </c>
      <c r="W21" s="53">
        <v>99.751000000000005</v>
      </c>
      <c r="X21" s="163" t="str">
        <f t="shared" si="0"/>
        <v/>
      </c>
      <c r="Y21" s="163" t="str">
        <f t="shared" si="1"/>
        <v/>
      </c>
      <c r="Z21" s="163">
        <v>45964.625</v>
      </c>
    </row>
    <row r="22" spans="1:26">
      <c r="A22" s="164">
        <f t="shared" ca="1" si="2"/>
        <v>45947.625</v>
      </c>
      <c r="B22" s="71">
        <f t="shared" ca="1" si="3"/>
        <v>92.1</v>
      </c>
      <c r="C22" s="31">
        <f t="shared" ca="1" si="4"/>
        <v>-73075.673920106055</v>
      </c>
      <c r="D22" s="32">
        <f t="shared" ca="1" si="5"/>
        <v>-29374.999999999996</v>
      </c>
      <c r="E22" s="71">
        <f t="shared" ca="1" si="6"/>
        <v>101.253</v>
      </c>
      <c r="F22" s="31">
        <f t="shared" ca="1" si="7"/>
        <v>70599.99999999888</v>
      </c>
      <c r="G22" s="32">
        <f t="shared" ca="1" si="8"/>
        <v>-10378.166666666664</v>
      </c>
      <c r="H22" s="71">
        <f t="shared" ca="1" si="9"/>
        <v>121.51</v>
      </c>
      <c r="I22" s="31">
        <f t="shared" ca="1" si="10"/>
        <v>216956.16211744829</v>
      </c>
      <c r="J22" s="32">
        <f t="shared" ca="1" si="11"/>
        <v>-50524.999999999993</v>
      </c>
      <c r="K22" s="71">
        <f t="shared" ca="1" si="12"/>
        <v>100.146</v>
      </c>
      <c r="L22" s="31">
        <f t="shared" ca="1" si="13"/>
        <v>273059.99999999866</v>
      </c>
      <c r="M22" s="32">
        <f t="shared" ca="1" si="14"/>
        <v>-22868.93444444444</v>
      </c>
      <c r="N22" s="77">
        <f t="shared" ca="1" si="15"/>
        <v>-78912.603815332302</v>
      </c>
      <c r="P22" s="70">
        <v>45798.625</v>
      </c>
      <c r="Q22" s="53">
        <v>92.95</v>
      </c>
      <c r="R22" s="70">
        <v>45797.625</v>
      </c>
      <c r="S22" s="53">
        <v>101.352</v>
      </c>
      <c r="T22" s="118">
        <v>45799.625</v>
      </c>
      <c r="U22" s="53">
        <v>120.57</v>
      </c>
      <c r="V22" s="70">
        <v>45873.625</v>
      </c>
      <c r="W22" s="53">
        <v>99.884</v>
      </c>
      <c r="X22" s="163" t="str">
        <f t="shared" si="0"/>
        <v/>
      </c>
      <c r="Y22" s="163" t="str">
        <f t="shared" si="1"/>
        <v/>
      </c>
    </row>
    <row r="23" spans="1:26">
      <c r="A23" s="164">
        <f t="shared" ca="1" si="2"/>
        <v>45950.625</v>
      </c>
      <c r="B23" s="71">
        <f t="shared" ca="1" si="3"/>
        <v>92.33</v>
      </c>
      <c r="C23" s="31">
        <f t="shared" ca="1" si="4"/>
        <v>-10826.025765942049</v>
      </c>
      <c r="D23" s="32">
        <f t="shared" ca="1" si="5"/>
        <v>-38187.499999999993</v>
      </c>
      <c r="E23" s="71">
        <f t="shared" ca="1" si="6"/>
        <v>101.25</v>
      </c>
      <c r="F23" s="31">
        <f t="shared" ca="1" si="7"/>
        <v>69999.999999998865</v>
      </c>
      <c r="G23" s="32">
        <f t="shared" ca="1" si="8"/>
        <v>-13491.616666666669</v>
      </c>
      <c r="H23" s="71">
        <f t="shared" ca="1" si="9"/>
        <v>121.57</v>
      </c>
      <c r="I23" s="31">
        <f t="shared" ca="1" si="10"/>
        <v>238296.11248965788</v>
      </c>
      <c r="J23" s="32">
        <f t="shared" ca="1" si="11"/>
        <v>-65682.499999999985</v>
      </c>
      <c r="K23" s="71">
        <f t="shared" ca="1" si="12"/>
        <v>100.10599999999999</v>
      </c>
      <c r="L23" s="31">
        <f t="shared" ca="1" si="13"/>
        <v>256659.99999999613</v>
      </c>
      <c r="M23" s="32">
        <f t="shared" ca="1" si="14"/>
        <v>-29729.614777777777</v>
      </c>
      <c r="N23" s="77">
        <f t="shared" ca="1" si="15"/>
        <v>-51205.136366713792</v>
      </c>
      <c r="P23" s="70">
        <v>45799.625</v>
      </c>
      <c r="Q23" s="53">
        <v>92.82</v>
      </c>
      <c r="R23" s="70">
        <v>45798.625</v>
      </c>
      <c r="S23" s="53">
        <v>101.282</v>
      </c>
      <c r="T23" s="118">
        <v>45800.625</v>
      </c>
      <c r="U23" s="53">
        <v>120.79</v>
      </c>
      <c r="V23" s="70">
        <v>45874.625</v>
      </c>
      <c r="W23" s="53">
        <v>99.923000000000002</v>
      </c>
      <c r="X23" s="163" t="str">
        <f t="shared" si="0"/>
        <v/>
      </c>
      <c r="Y23" s="163" t="str">
        <f t="shared" si="1"/>
        <v/>
      </c>
    </row>
    <row r="24" spans="1:26">
      <c r="A24" s="164">
        <f t="shared" ca="1" si="2"/>
        <v>45952.625</v>
      </c>
      <c r="B24" s="71">
        <f t="shared" ca="1" si="3"/>
        <v>92.37</v>
      </c>
      <c r="C24" s="31">
        <f t="shared" ca="1" si="4"/>
        <v>0</v>
      </c>
      <c r="D24" s="32">
        <f t="shared" ca="1" si="5"/>
        <v>-44062.499999999993</v>
      </c>
      <c r="E24" s="71">
        <f t="shared" ca="1" si="6"/>
        <v>101.261</v>
      </c>
      <c r="F24" s="31">
        <f t="shared" ca="1" si="7"/>
        <v>72199.999999997992</v>
      </c>
      <c r="G24" s="32">
        <f t="shared" ca="1" si="8"/>
        <v>-15567.249999999993</v>
      </c>
      <c r="H24" s="71">
        <f t="shared" ca="1" si="9"/>
        <v>121.65</v>
      </c>
      <c r="I24" s="31">
        <f t="shared" ca="1" si="10"/>
        <v>266749.37965260079</v>
      </c>
      <c r="J24" s="32">
        <f t="shared" ca="1" si="11"/>
        <v>-75787.499999999985</v>
      </c>
      <c r="K24" s="71">
        <f t="shared" ca="1" si="12"/>
        <v>100.13800000000001</v>
      </c>
      <c r="L24" s="31">
        <f t="shared" ca="1" si="13"/>
        <v>269780.00000000052</v>
      </c>
      <c r="M24" s="32">
        <f t="shared" ca="1" si="14"/>
        <v>-34303.401666666658</v>
      </c>
      <c r="N24" s="77">
        <f t="shared" ca="1" si="15"/>
        <v>-56180.53131926489</v>
      </c>
      <c r="P24" s="70">
        <v>45800.625</v>
      </c>
      <c r="Q24" s="53">
        <v>92.47</v>
      </c>
      <c r="R24" s="70">
        <v>45799.625</v>
      </c>
      <c r="S24" s="53">
        <v>101.363</v>
      </c>
      <c r="T24" s="118">
        <v>45804.625</v>
      </c>
      <c r="U24" s="53">
        <v>121.1</v>
      </c>
      <c r="V24" s="70">
        <v>45875.625</v>
      </c>
      <c r="W24" s="53">
        <v>99.869</v>
      </c>
      <c r="X24" s="163" t="str">
        <f t="shared" si="0"/>
        <v/>
      </c>
      <c r="Y24" s="163" t="str">
        <f t="shared" si="1"/>
        <v/>
      </c>
    </row>
    <row r="25" spans="1:26">
      <c r="A25" s="164">
        <f t="shared" ca="1" si="2"/>
        <v>45953.625</v>
      </c>
      <c r="B25" s="71">
        <f t="shared" ca="1" si="3"/>
        <v>92.5</v>
      </c>
      <c r="C25" s="31">
        <f t="shared" ca="1" si="4"/>
        <v>35184.583739306108</v>
      </c>
      <c r="D25" s="32">
        <f t="shared" ca="1" si="5"/>
        <v>-47000</v>
      </c>
      <c r="E25" s="71">
        <f t="shared" ca="1" si="6"/>
        <v>101.229</v>
      </c>
      <c r="F25" s="31">
        <f t="shared" ca="1" si="7"/>
        <v>65799.999999998705</v>
      </c>
      <c r="G25" s="32">
        <f t="shared" ca="1" si="8"/>
        <v>-16605.066666666666</v>
      </c>
      <c r="H25" s="71">
        <f t="shared" ca="1" si="9"/>
        <v>121.61</v>
      </c>
      <c r="I25" s="31">
        <f t="shared" ca="1" si="10"/>
        <v>252522.74607113411</v>
      </c>
      <c r="J25" s="32">
        <f t="shared" ca="1" si="11"/>
        <v>-80840</v>
      </c>
      <c r="K25" s="71">
        <f t="shared" ca="1" si="12"/>
        <v>100.104</v>
      </c>
      <c r="L25" s="31">
        <f t="shared" ca="1" si="13"/>
        <v>255839.99999999805</v>
      </c>
      <c r="M25" s="32">
        <f t="shared" ca="1" si="14"/>
        <v>-36590.295111111125</v>
      </c>
      <c r="N25" s="77">
        <f t="shared" ca="1" si="15"/>
        <v>-13443.390776273118</v>
      </c>
      <c r="P25" s="70">
        <v>45804.625</v>
      </c>
      <c r="Q25" s="53">
        <v>93.11</v>
      </c>
      <c r="R25" s="70">
        <v>45800.625</v>
      </c>
      <c r="S25" s="53">
        <v>101.581</v>
      </c>
      <c r="T25" s="118">
        <v>45805.625</v>
      </c>
      <c r="U25" s="53">
        <v>120.98</v>
      </c>
      <c r="V25" s="70">
        <v>45876.625</v>
      </c>
      <c r="W25" s="53">
        <v>99.838999999999999</v>
      </c>
      <c r="X25" s="163" t="str">
        <f t="shared" si="0"/>
        <v/>
      </c>
      <c r="Y25" s="163" t="str">
        <f t="shared" si="1"/>
        <v/>
      </c>
    </row>
    <row r="26" spans="1:26">
      <c r="A26" s="164">
        <f t="shared" ca="1" si="2"/>
        <v>45954.625</v>
      </c>
      <c r="B26" s="71">
        <f t="shared" ca="1" si="3"/>
        <v>92.56</v>
      </c>
      <c r="C26" s="31">
        <f t="shared" ca="1" si="4"/>
        <v>51423.622388219184</v>
      </c>
      <c r="D26" s="32">
        <f t="shared" ca="1" si="5"/>
        <v>-49937.499999999993</v>
      </c>
      <c r="E26" s="71">
        <f t="shared" ca="1" si="6"/>
        <v>101.092</v>
      </c>
      <c r="F26" s="31">
        <f t="shared" ca="1" si="7"/>
        <v>38399.99999999861</v>
      </c>
      <c r="G26" s="32">
        <f t="shared" ca="1" si="8"/>
        <v>-17642.883333333328</v>
      </c>
      <c r="H26" s="71">
        <f t="shared" ca="1" si="9"/>
        <v>121.49</v>
      </c>
      <c r="I26" s="31">
        <f t="shared" ca="1" si="10"/>
        <v>209842.84532671495</v>
      </c>
      <c r="J26" s="32">
        <f t="shared" ca="1" si="11"/>
        <v>-85892.499999999985</v>
      </c>
      <c r="K26" s="71">
        <f t="shared" ca="1" si="12"/>
        <v>99.841999999999999</v>
      </c>
      <c r="L26" s="31">
        <f t="shared" ca="1" si="13"/>
        <v>148419.99999999788</v>
      </c>
      <c r="M26" s="32">
        <f t="shared" ca="1" si="14"/>
        <v>-38877.188555555542</v>
      </c>
      <c r="N26" s="77">
        <f t="shared" ca="1" si="15"/>
        <v>-33678.528160718713</v>
      </c>
      <c r="P26" s="70">
        <v>45805.625</v>
      </c>
      <c r="Q26" s="53">
        <v>93.01</v>
      </c>
      <c r="R26" s="70">
        <v>45803.625</v>
      </c>
      <c r="S26" s="53">
        <v>101.53100000000001</v>
      </c>
      <c r="T26" s="118">
        <v>45806.625</v>
      </c>
      <c r="U26" s="53">
        <v>121.25</v>
      </c>
      <c r="V26" s="70">
        <v>45877.625</v>
      </c>
      <c r="W26" s="53">
        <v>99.611000000000004</v>
      </c>
      <c r="X26" s="163" t="str">
        <f t="shared" si="0"/>
        <v/>
      </c>
      <c r="Y26" s="163" t="str">
        <f t="shared" si="1"/>
        <v/>
      </c>
    </row>
    <row r="27" spans="1:26">
      <c r="A27" s="164">
        <f t="shared" ca="1" si="2"/>
        <v>45957.625</v>
      </c>
      <c r="B27" s="71">
        <f t="shared" ca="1" si="3"/>
        <v>92.8</v>
      </c>
      <c r="C27" s="31">
        <f t="shared" ca="1" si="4"/>
        <v>116379.77698386593</v>
      </c>
      <c r="D27" s="32">
        <f t="shared" ca="1" si="5"/>
        <v>-58749.999999999993</v>
      </c>
      <c r="E27" s="71">
        <f t="shared" ca="1" si="6"/>
        <v>101.077</v>
      </c>
      <c r="F27" s="31">
        <f t="shared" ca="1" si="7"/>
        <v>35399.999999998501</v>
      </c>
      <c r="G27" s="32">
        <f t="shared" ca="1" si="8"/>
        <v>-20756.333333333328</v>
      </c>
      <c r="H27" s="71">
        <f t="shared" ca="1" si="9"/>
        <v>121.55</v>
      </c>
      <c r="I27" s="31">
        <f t="shared" ca="1" si="10"/>
        <v>231182.79569892451</v>
      </c>
      <c r="J27" s="32">
        <f t="shared" ca="1" si="11"/>
        <v>-101049.99999999999</v>
      </c>
      <c r="K27" s="71">
        <f t="shared" ca="1" si="12"/>
        <v>99.850999999999999</v>
      </c>
      <c r="L27" s="31">
        <f t="shared" ca="1" si="13"/>
        <v>152109.99999999799</v>
      </c>
      <c r="M27" s="32">
        <f t="shared" ca="1" si="14"/>
        <v>-45737.868888888879</v>
      </c>
      <c r="N27" s="77">
        <f t="shared" ca="1" si="15"/>
        <v>19225.445729385356</v>
      </c>
      <c r="P27" s="70">
        <v>45806.625</v>
      </c>
      <c r="Q27" s="53">
        <v>93.33</v>
      </c>
      <c r="R27" s="70">
        <v>45804.625</v>
      </c>
      <c r="S27" s="53">
        <v>101.529</v>
      </c>
      <c r="T27" s="118">
        <v>45810.625</v>
      </c>
      <c r="U27" s="53">
        <v>121.27</v>
      </c>
      <c r="V27" s="70">
        <v>45880.625</v>
      </c>
      <c r="W27" s="53">
        <v>99.561999999999998</v>
      </c>
      <c r="X27" s="163" t="str">
        <f t="shared" si="0"/>
        <v/>
      </c>
      <c r="Y27" s="163" t="str">
        <f t="shared" si="1"/>
        <v/>
      </c>
    </row>
    <row r="28" spans="1:26">
      <c r="A28" s="164">
        <f t="shared" ca="1" si="2"/>
        <v>45958.625</v>
      </c>
      <c r="B28" s="71">
        <f t="shared" ca="1" si="3"/>
        <v>92.79</v>
      </c>
      <c r="C28" s="31">
        <f t="shared" ca="1" si="4"/>
        <v>113673.27054238596</v>
      </c>
      <c r="D28" s="32">
        <f t="shared" ca="1" si="5"/>
        <v>-61687.5</v>
      </c>
      <c r="E28" s="71">
        <f t="shared" ca="1" si="6"/>
        <v>101.083</v>
      </c>
      <c r="F28" s="31">
        <f t="shared" ca="1" si="7"/>
        <v>36599.999999998545</v>
      </c>
      <c r="G28" s="32">
        <f t="shared" ca="1" si="8"/>
        <v>-21794.15</v>
      </c>
      <c r="H28" s="71">
        <f t="shared" ca="1" si="9"/>
        <v>121.6</v>
      </c>
      <c r="I28" s="31">
        <f t="shared" ca="1" si="10"/>
        <v>248966.08767576268</v>
      </c>
      <c r="J28" s="32">
        <f t="shared" ca="1" si="11"/>
        <v>-106102.5</v>
      </c>
      <c r="K28" s="71">
        <f t="shared" ca="1" si="12"/>
        <v>99.867999999999995</v>
      </c>
      <c r="L28" s="31">
        <f t="shared" ca="1" si="13"/>
        <v>159079.9999999963</v>
      </c>
      <c r="M28" s="32">
        <f t="shared" ca="1" si="14"/>
        <v>-48024.762333333332</v>
      </c>
      <c r="N28" s="77">
        <f t="shared" ca="1" si="15"/>
        <v>5371.5705332876969</v>
      </c>
      <c r="P28" s="70">
        <v>45807.625</v>
      </c>
      <c r="Q28" s="53">
        <v>93.44</v>
      </c>
      <c r="R28" s="70">
        <v>45805.625</v>
      </c>
      <c r="S28" s="53">
        <v>101.491</v>
      </c>
      <c r="T28" s="118">
        <v>45811.625</v>
      </c>
      <c r="U28" s="53">
        <v>121.47</v>
      </c>
      <c r="V28" s="70">
        <v>45881.625</v>
      </c>
      <c r="W28" s="53">
        <v>99.405000000000001</v>
      </c>
      <c r="X28" s="163" t="str">
        <f t="shared" si="0"/>
        <v/>
      </c>
      <c r="Y28" s="163" t="str">
        <f t="shared" si="1"/>
        <v/>
      </c>
    </row>
    <row r="29" spans="1:26">
      <c r="A29" s="164">
        <f t="shared" ca="1" si="2"/>
        <v>45959.625</v>
      </c>
      <c r="B29" s="71">
        <f t="shared" ca="1" si="3"/>
        <v>92.78</v>
      </c>
      <c r="C29" s="31">
        <f t="shared" ca="1" si="4"/>
        <v>110966.7641008949</v>
      </c>
      <c r="D29" s="32">
        <f t="shared" ca="1" si="5"/>
        <v>-64624.999999999993</v>
      </c>
      <c r="E29" s="71">
        <f t="shared" ca="1" si="6"/>
        <v>101.07899999999999</v>
      </c>
      <c r="F29" s="31">
        <f t="shared" ca="1" si="7"/>
        <v>35799.999999997563</v>
      </c>
      <c r="G29" s="32">
        <f t="shared" ca="1" si="8"/>
        <v>-22831.966666666671</v>
      </c>
      <c r="H29" s="71">
        <f t="shared" ca="1" si="9"/>
        <v>121.65</v>
      </c>
      <c r="I29" s="31">
        <f t="shared" ca="1" si="10"/>
        <v>266749.37965260079</v>
      </c>
      <c r="J29" s="32">
        <f t="shared" ca="1" si="11"/>
        <v>-111154.99999999999</v>
      </c>
      <c r="K29" s="71">
        <f t="shared" ca="1" si="12"/>
        <v>99.85</v>
      </c>
      <c r="L29" s="31">
        <f t="shared" ca="1" si="13"/>
        <v>151699.99999999604</v>
      </c>
      <c r="M29" s="32">
        <f t="shared" ca="1" si="14"/>
        <v>-50311.655777777763</v>
      </c>
      <c r="N29" s="77">
        <f t="shared" ca="1" si="15"/>
        <v>-20832.304662818497</v>
      </c>
      <c r="P29" s="70">
        <v>45810.625</v>
      </c>
      <c r="Q29" s="53">
        <v>93.5</v>
      </c>
      <c r="R29" s="70">
        <v>45806.625</v>
      </c>
      <c r="S29" s="53">
        <v>101.58</v>
      </c>
      <c r="T29" s="118">
        <v>45812.625</v>
      </c>
      <c r="U29" s="53">
        <v>121.35</v>
      </c>
      <c r="V29" s="70">
        <v>45882.625</v>
      </c>
      <c r="W29" s="53">
        <v>99.745000000000005</v>
      </c>
      <c r="X29" s="163" t="str">
        <f t="shared" si="0"/>
        <v/>
      </c>
      <c r="Y29" s="163" t="str">
        <f t="shared" si="1"/>
        <v/>
      </c>
    </row>
    <row r="30" spans="1:26">
      <c r="A30" s="164">
        <f t="shared" ca="1" si="2"/>
        <v>45960.625</v>
      </c>
      <c r="B30" s="71">
        <f t="shared" ca="1" si="3"/>
        <v>92.49</v>
      </c>
      <c r="C30" s="31">
        <f t="shared" ca="1" si="4"/>
        <v>32478.077297820597</v>
      </c>
      <c r="D30" s="32">
        <f t="shared" ca="1" si="5"/>
        <v>-67562.499999999985</v>
      </c>
      <c r="E30" s="71">
        <f t="shared" ca="1" si="6"/>
        <v>101.026</v>
      </c>
      <c r="F30" s="31">
        <f t="shared" ca="1" si="7"/>
        <v>25199.999999998116</v>
      </c>
      <c r="G30" s="32">
        <f t="shared" ca="1" si="8"/>
        <v>-23869.783333333333</v>
      </c>
      <c r="H30" s="71">
        <f t="shared" ca="1" si="9"/>
        <v>121.55</v>
      </c>
      <c r="I30" s="31">
        <f t="shared" ca="1" si="10"/>
        <v>231182.79569892451</v>
      </c>
      <c r="J30" s="32">
        <f t="shared" ca="1" si="11"/>
        <v>-116207.49999999999</v>
      </c>
      <c r="K30" s="71">
        <f t="shared" ca="1" si="12"/>
        <v>99.772999999999996</v>
      </c>
      <c r="L30" s="31">
        <f t="shared" ca="1" si="13"/>
        <v>120129.99999999677</v>
      </c>
      <c r="M30" s="32">
        <f t="shared" ca="1" si="14"/>
        <v>-52598.549222222224</v>
      </c>
      <c r="N30" s="77">
        <f t="shared" ca="1" si="15"/>
        <v>-83858.484289994129</v>
      </c>
      <c r="P30" s="70">
        <v>45811.625</v>
      </c>
      <c r="Q30" s="53">
        <v>93.62</v>
      </c>
      <c r="R30" s="70">
        <v>45807.625</v>
      </c>
      <c r="S30" s="53">
        <v>101.56</v>
      </c>
      <c r="T30" s="118">
        <v>45813.625</v>
      </c>
      <c r="U30" s="53">
        <v>121.02</v>
      </c>
      <c r="V30" s="70">
        <v>45883.625</v>
      </c>
      <c r="W30" s="53">
        <v>99.620999999999995</v>
      </c>
      <c r="X30" s="163" t="str">
        <f t="shared" si="0"/>
        <v/>
      </c>
      <c r="Y30" s="163" t="str">
        <f t="shared" si="1"/>
        <v/>
      </c>
    </row>
    <row r="31" spans="1:26">
      <c r="A31" s="164">
        <f t="shared" ca="1" si="2"/>
        <v>45961.625</v>
      </c>
      <c r="B31" s="71">
        <f t="shared" ca="1" si="3"/>
        <v>92.63</v>
      </c>
      <c r="C31" s="31">
        <f t="shared" ca="1" si="4"/>
        <v>70369.167478617761</v>
      </c>
      <c r="D31" s="32">
        <f t="shared" ca="1" si="5"/>
        <v>-70499.999999999985</v>
      </c>
      <c r="E31" s="71">
        <f t="shared" ca="1" si="6"/>
        <v>101.04900000000001</v>
      </c>
      <c r="F31" s="31">
        <f t="shared" ca="1" si="7"/>
        <v>29800.000000000182</v>
      </c>
      <c r="G31" s="32">
        <f t="shared" ca="1" si="8"/>
        <v>-24907.599999999999</v>
      </c>
      <c r="H31" s="71">
        <f t="shared" ca="1" si="9"/>
        <v>121.49</v>
      </c>
      <c r="I31" s="31">
        <f t="shared" ca="1" si="10"/>
        <v>209842.84532671495</v>
      </c>
      <c r="J31" s="32">
        <f t="shared" ca="1" si="11"/>
        <v>-121259.99999999999</v>
      </c>
      <c r="K31" s="71">
        <f t="shared" ca="1" si="12"/>
        <v>99.798000000000002</v>
      </c>
      <c r="L31" s="31">
        <f t="shared" ca="1" si="13"/>
        <v>130379.99999999911</v>
      </c>
      <c r="M31" s="32">
        <f t="shared" ca="1" si="14"/>
        <v>-54885.44266666667</v>
      </c>
      <c r="N31" s="77">
        <f t="shared" ca="1" si="15"/>
        <v>-18111.520514764939</v>
      </c>
      <c r="P31" s="70">
        <v>45812.625</v>
      </c>
      <c r="Q31" s="53">
        <v>93.7</v>
      </c>
      <c r="R31" s="70">
        <v>45810.625</v>
      </c>
      <c r="S31" s="53">
        <v>101.574</v>
      </c>
      <c r="T31" s="118">
        <v>45814.625</v>
      </c>
      <c r="U31" s="53">
        <v>121.27</v>
      </c>
      <c r="V31" s="70">
        <v>45884.625</v>
      </c>
      <c r="W31" s="53">
        <v>99.375</v>
      </c>
      <c r="X31" s="163" t="str">
        <f t="shared" si="0"/>
        <v/>
      </c>
      <c r="Y31" s="163" t="str">
        <f t="shared" si="1"/>
        <v/>
      </c>
    </row>
    <row r="32" spans="1:26">
      <c r="A32" s="164">
        <f t="shared" ca="1" si="2"/>
        <v>45964.625</v>
      </c>
      <c r="B32" s="71">
        <f t="shared" ca="1" si="3"/>
        <v>92.55</v>
      </c>
      <c r="C32" s="31">
        <f t="shared" ca="1" si="4"/>
        <v>48717.115946733669</v>
      </c>
      <c r="D32" s="32">
        <f t="shared" ca="1" si="5"/>
        <v>-79312.499999999985</v>
      </c>
      <c r="E32" s="71">
        <f t="shared" ca="1" si="6"/>
        <v>101.012</v>
      </c>
      <c r="F32" s="31">
        <f t="shared" ca="1" si="7"/>
        <v>22399.999999998952</v>
      </c>
      <c r="G32" s="32">
        <f t="shared" ca="1" si="8"/>
        <v>-28021.050000000003</v>
      </c>
      <c r="H32" s="71">
        <f t="shared" ca="1" si="9"/>
        <v>121.34</v>
      </c>
      <c r="I32" s="31">
        <f t="shared" ca="1" si="10"/>
        <v>156492.96939619095</v>
      </c>
      <c r="J32" s="32">
        <f t="shared" ca="1" si="11"/>
        <v>-136417.49999999997</v>
      </c>
      <c r="K32" s="71">
        <f t="shared" ca="1" si="12"/>
        <v>99.741</v>
      </c>
      <c r="L32" s="31">
        <f t="shared" ca="1" si="13"/>
        <v>107009.99999999824</v>
      </c>
      <c r="M32" s="32">
        <f t="shared" ca="1" si="14"/>
        <v>-61746.123000000007</v>
      </c>
      <c r="N32" s="77">
        <f t="shared" ca="1" si="15"/>
        <v>214.07355054197251</v>
      </c>
      <c r="P32" s="70">
        <v>45813.625</v>
      </c>
      <c r="Q32" s="53">
        <v>93.55</v>
      </c>
      <c r="R32" s="70">
        <v>45811.625</v>
      </c>
      <c r="S32" s="53">
        <v>101.60599999999999</v>
      </c>
      <c r="T32" s="118">
        <v>45817.625</v>
      </c>
      <c r="U32" s="53">
        <v>121.32</v>
      </c>
      <c r="V32" s="70">
        <v>45887.625</v>
      </c>
      <c r="W32" s="53">
        <v>99.388999999999996</v>
      </c>
      <c r="X32" s="163" t="str">
        <f t="shared" si="0"/>
        <v/>
      </c>
      <c r="Y32" s="163" t="str">
        <f t="shared" si="1"/>
        <v/>
      </c>
    </row>
    <row r="33" spans="1:25">
      <c r="A33" s="164">
        <f t="shared" ref="A33:A96" ca="1" si="16">IF(AND(ISBLANK(Z22), A32 = $Z$1),NOW(),IF(ISBLANK(Z22),"",Z22))</f>
        <v>45964.632332175926</v>
      </c>
      <c r="B33" s="71">
        <f t="shared" ref="B33:B96" ca="1" si="17">IF(COUNTIF(P:P,A33)=1,VLOOKUP(A33,P:Q,2), IF(COUNTIF(P:P,A33)=0,$B$10,""))</f>
        <v>92.51</v>
      </c>
      <c r="C33" s="31">
        <f t="shared" ca="1" si="4"/>
        <v>37891.090180797168</v>
      </c>
      <c r="D33" s="32">
        <f t="shared" ref="D33:D96" ca="1" si="18">IF(ISERROR(B33-2),"",-1*ROUNDUP(A33-$A$14,0)/360*$B$7*$B$5)</f>
        <v>-82250</v>
      </c>
      <c r="E33" s="71">
        <f t="shared" ref="E33:E96" ca="1" si="19">IF(COUNTIF(P:P,A33)=1,VLOOKUP(A33,R:S,2), IF(COUNTIF(P:P,A33)=0,$C$10,""))</f>
        <v>100.971</v>
      </c>
      <c r="F33" s="31">
        <f t="shared" ref="F33:F96" ca="1" si="20">IF(ISERROR(B33-2),"",(E33-$E$14)/100*$C$5)</f>
        <v>14199.999999999591</v>
      </c>
      <c r="G33" s="32">
        <f t="shared" ref="G33:G96" ca="1" si="21">IF(ISERROR(B33-2),"",ROUNDUP(A33-$A$14,0)/360*$C$6*$C$5-ROUNDUP(A33-$A$14,0)/360*$C$7*$C$5*$E$14/100)</f>
        <v>-29058.866666666661</v>
      </c>
      <c r="H33" s="71">
        <f t="shared" ref="H33:H96" ca="1" si="22">IF(COUNTIF(P:P,A33)=1,VLOOKUP(A33,T:U,2), IF(COUNTIF(P:P,A33)=0,$D$10,""))</f>
        <v>121.25</v>
      </c>
      <c r="I33" s="31">
        <f t="shared" ref="I33:I96" ca="1" si="23">IF(ISERROR(B33-2),"",(H33/$H$14-1)*$D$5)</f>
        <v>124483.04383787657</v>
      </c>
      <c r="J33" s="32">
        <f t="shared" ref="J33:J96" ca="1" si="24">IF(ISERROR(B33-2),"",-1*ROUNDUP(A33-$A$14,0)/360*$D$7*$D$5)</f>
        <v>-141470</v>
      </c>
      <c r="K33" s="71">
        <f t="shared" ref="K33:K96" ca="1" si="25">IF(COUNTIF(P:P,A33)=1,VLOOKUP(A33,V:W,2), IF(COUNTIF(P:P,A33)=0,$E$10,""))</f>
        <v>99.68</v>
      </c>
      <c r="L33" s="31">
        <f t="shared" ref="L33:L96" ca="1" si="26">IF(ISERROR(B33-2),"",(K33-$K$14)/100*$E$5)</f>
        <v>82000.000000001164</v>
      </c>
      <c r="M33" s="32">
        <f t="shared" ref="M33:M96" ca="1" si="27">IF(ISERROR(B33-2),"",ROUNDUP(A33-$A$14,0)/360*$E$6*$E$5-ROUNDUP(A33-$A$14,0)/360*$E$7*$E$5*$K$14/100)</f>
        <v>-64033.016444444467</v>
      </c>
      <c r="N33" s="77">
        <f t="shared" ref="N33:N96" ca="1" si="28">IF(ISERROR(B33-2),"",C33+D33-F33-G33-I33-J33+L33+M33)</f>
        <v>5453.8965651443723</v>
      </c>
      <c r="P33" s="70">
        <v>45814.625</v>
      </c>
      <c r="Q33" s="53">
        <v>93.7</v>
      </c>
      <c r="R33" s="70">
        <v>45812.625</v>
      </c>
      <c r="S33" s="53">
        <v>101.54</v>
      </c>
      <c r="T33" s="118">
        <v>45818.625</v>
      </c>
      <c r="U33" s="53">
        <v>121.52</v>
      </c>
      <c r="V33" s="70">
        <v>45888.625</v>
      </c>
      <c r="W33" s="53">
        <v>99.484999999999999</v>
      </c>
      <c r="X33" s="163" t="str">
        <f t="shared" si="0"/>
        <v/>
      </c>
      <c r="Y33" s="163" t="str">
        <f t="shared" si="1"/>
        <v/>
      </c>
    </row>
    <row r="34" spans="1:25">
      <c r="A34" s="164" t="str">
        <f t="shared" ca="1" si="16"/>
        <v/>
      </c>
      <c r="B34" s="71" t="str">
        <f t="shared" ca="1" si="17"/>
        <v/>
      </c>
      <c r="C34" s="31" t="str">
        <f t="shared" ca="1" si="4"/>
        <v/>
      </c>
      <c r="D34" s="32" t="str">
        <f t="shared" ca="1" si="18"/>
        <v/>
      </c>
      <c r="E34" s="71" t="str">
        <f t="shared" ca="1" si="19"/>
        <v/>
      </c>
      <c r="F34" s="31" t="str">
        <f t="shared" ca="1" si="20"/>
        <v/>
      </c>
      <c r="G34" s="32" t="str">
        <f t="shared" ca="1" si="21"/>
        <v/>
      </c>
      <c r="H34" s="71" t="str">
        <f t="shared" ca="1" si="22"/>
        <v/>
      </c>
      <c r="I34" s="31" t="str">
        <f t="shared" ca="1" si="23"/>
        <v/>
      </c>
      <c r="J34" s="32" t="str">
        <f t="shared" ca="1" si="24"/>
        <v/>
      </c>
      <c r="K34" s="71" t="str">
        <f t="shared" ca="1" si="25"/>
        <v/>
      </c>
      <c r="L34" s="31" t="str">
        <f t="shared" ca="1" si="26"/>
        <v/>
      </c>
      <c r="M34" s="32" t="str">
        <f t="shared" ca="1" si="27"/>
        <v/>
      </c>
      <c r="N34" s="77" t="str">
        <f t="shared" ca="1" si="28"/>
        <v/>
      </c>
      <c r="P34" s="70">
        <v>45817.625</v>
      </c>
      <c r="Q34" s="53">
        <v>93.62</v>
      </c>
      <c r="R34" s="70">
        <v>45813.625</v>
      </c>
      <c r="S34" s="53">
        <v>101.26</v>
      </c>
      <c r="T34" s="118">
        <v>45819.625</v>
      </c>
      <c r="U34" s="53">
        <v>121.56</v>
      </c>
      <c r="V34" s="70">
        <v>45889.625</v>
      </c>
      <c r="W34" s="53">
        <v>99.653999999999996</v>
      </c>
      <c r="X34" s="163" t="str">
        <f t="shared" si="0"/>
        <v/>
      </c>
      <c r="Y34" s="163" t="str">
        <f t="shared" si="1"/>
        <v/>
      </c>
    </row>
    <row r="35" spans="1:25">
      <c r="A35" s="164" t="str">
        <f t="shared" ca="1" si="16"/>
        <v/>
      </c>
      <c r="B35" s="71" t="str">
        <f t="shared" ca="1" si="17"/>
        <v/>
      </c>
      <c r="C35" s="31" t="str">
        <f t="shared" ca="1" si="4"/>
        <v/>
      </c>
      <c r="D35" s="32" t="str">
        <f t="shared" ca="1" si="18"/>
        <v/>
      </c>
      <c r="E35" s="71" t="str">
        <f t="shared" ca="1" si="19"/>
        <v/>
      </c>
      <c r="F35" s="31" t="str">
        <f t="shared" ca="1" si="20"/>
        <v/>
      </c>
      <c r="G35" s="32" t="str">
        <f t="shared" ca="1" si="21"/>
        <v/>
      </c>
      <c r="H35" s="71" t="str">
        <f t="shared" ca="1" si="22"/>
        <v/>
      </c>
      <c r="I35" s="31" t="str">
        <f t="shared" ca="1" si="23"/>
        <v/>
      </c>
      <c r="J35" s="32" t="str">
        <f t="shared" ca="1" si="24"/>
        <v/>
      </c>
      <c r="K35" s="71" t="str">
        <f t="shared" ca="1" si="25"/>
        <v/>
      </c>
      <c r="L35" s="31" t="str">
        <f t="shared" ca="1" si="26"/>
        <v/>
      </c>
      <c r="M35" s="32" t="str">
        <f t="shared" ca="1" si="27"/>
        <v/>
      </c>
      <c r="N35" s="77" t="str">
        <f t="shared" ca="1" si="28"/>
        <v/>
      </c>
      <c r="P35" s="70">
        <v>45818.625</v>
      </c>
      <c r="Q35" s="53">
        <v>93.67</v>
      </c>
      <c r="R35" s="70">
        <v>45814.625</v>
      </c>
      <c r="S35" s="53">
        <v>101.29900000000001</v>
      </c>
      <c r="T35" s="118">
        <v>45820.625</v>
      </c>
      <c r="U35" s="53">
        <v>121.7</v>
      </c>
      <c r="V35" s="70">
        <v>45890.625</v>
      </c>
      <c r="W35" s="53">
        <v>99.468999999999994</v>
      </c>
      <c r="X35" s="163" t="str">
        <f t="shared" si="0"/>
        <v/>
      </c>
      <c r="Y35" s="163" t="str">
        <f t="shared" si="1"/>
        <v/>
      </c>
    </row>
    <row r="36" spans="1:25">
      <c r="A36" s="164" t="str">
        <f t="shared" ca="1" si="16"/>
        <v/>
      </c>
      <c r="B36" s="71" t="str">
        <f t="shared" ca="1" si="17"/>
        <v/>
      </c>
      <c r="C36" s="31" t="str">
        <f t="shared" ca="1" si="4"/>
        <v/>
      </c>
      <c r="D36" s="32" t="str">
        <f t="shared" ca="1" si="18"/>
        <v/>
      </c>
      <c r="E36" s="71" t="str">
        <f t="shared" ca="1" si="19"/>
        <v/>
      </c>
      <c r="F36" s="31" t="str">
        <f t="shared" ca="1" si="20"/>
        <v/>
      </c>
      <c r="G36" s="32" t="str">
        <f t="shared" ca="1" si="21"/>
        <v/>
      </c>
      <c r="H36" s="71" t="str">
        <f t="shared" ca="1" si="22"/>
        <v/>
      </c>
      <c r="I36" s="31" t="str">
        <f t="shared" ca="1" si="23"/>
        <v/>
      </c>
      <c r="J36" s="32" t="str">
        <f t="shared" ca="1" si="24"/>
        <v/>
      </c>
      <c r="K36" s="71" t="str">
        <f t="shared" ca="1" si="25"/>
        <v/>
      </c>
      <c r="L36" s="31" t="str">
        <f t="shared" ca="1" si="26"/>
        <v/>
      </c>
      <c r="M36" s="32" t="str">
        <f t="shared" ca="1" si="27"/>
        <v/>
      </c>
      <c r="N36" s="77" t="str">
        <f t="shared" ca="1" si="28"/>
        <v/>
      </c>
      <c r="P36" s="70">
        <v>45819.625</v>
      </c>
      <c r="Q36" s="53">
        <v>93.76</v>
      </c>
      <c r="R36" s="70">
        <v>45817.625</v>
      </c>
      <c r="S36" s="53">
        <v>101.297</v>
      </c>
      <c r="T36" s="118">
        <v>45821.625</v>
      </c>
      <c r="U36" s="53">
        <v>121.38</v>
      </c>
      <c r="V36" s="70">
        <v>45891.625</v>
      </c>
      <c r="W36" s="53">
        <v>99.596000000000004</v>
      </c>
      <c r="X36" s="163" t="str">
        <f t="shared" si="0"/>
        <v/>
      </c>
      <c r="Y36" s="163" t="str">
        <f t="shared" si="1"/>
        <v/>
      </c>
    </row>
    <row r="37" spans="1:25">
      <c r="A37" s="164" t="str">
        <f t="shared" ca="1" si="16"/>
        <v/>
      </c>
      <c r="B37" s="71" t="str">
        <f t="shared" ca="1" si="17"/>
        <v/>
      </c>
      <c r="C37" s="31" t="str">
        <f t="shared" ca="1" si="4"/>
        <v/>
      </c>
      <c r="D37" s="32" t="str">
        <f t="shared" ca="1" si="18"/>
        <v/>
      </c>
      <c r="E37" s="71" t="str">
        <f t="shared" ca="1" si="19"/>
        <v/>
      </c>
      <c r="F37" s="31" t="str">
        <f t="shared" ca="1" si="20"/>
        <v/>
      </c>
      <c r="G37" s="32" t="str">
        <f t="shared" ca="1" si="21"/>
        <v/>
      </c>
      <c r="H37" s="71" t="str">
        <f t="shared" ca="1" si="22"/>
        <v/>
      </c>
      <c r="I37" s="31" t="str">
        <f t="shared" ca="1" si="23"/>
        <v/>
      </c>
      <c r="J37" s="32" t="str">
        <f t="shared" ca="1" si="24"/>
        <v/>
      </c>
      <c r="K37" s="71" t="str">
        <f t="shared" ca="1" si="25"/>
        <v/>
      </c>
      <c r="L37" s="31" t="str">
        <f t="shared" ca="1" si="26"/>
        <v/>
      </c>
      <c r="M37" s="32" t="str">
        <f t="shared" ca="1" si="27"/>
        <v/>
      </c>
      <c r="N37" s="77" t="str">
        <f t="shared" ca="1" si="28"/>
        <v/>
      </c>
      <c r="P37" s="70">
        <v>45820.625</v>
      </c>
      <c r="Q37" s="53">
        <v>93.76</v>
      </c>
      <c r="R37" s="70">
        <v>45818.625</v>
      </c>
      <c r="S37" s="53">
        <v>101.38500000000001</v>
      </c>
      <c r="T37" s="118">
        <v>45825.625</v>
      </c>
      <c r="U37" s="53">
        <v>121.5</v>
      </c>
      <c r="V37" s="70">
        <v>45894.625</v>
      </c>
      <c r="W37" s="53">
        <v>99.394999999999996</v>
      </c>
      <c r="X37" s="163" t="str">
        <f t="shared" si="0"/>
        <v/>
      </c>
      <c r="Y37" s="163" t="str">
        <f t="shared" si="1"/>
        <v/>
      </c>
    </row>
    <row r="38" spans="1:25">
      <c r="A38" s="164" t="str">
        <f t="shared" ca="1" si="16"/>
        <v/>
      </c>
      <c r="B38" s="71" t="str">
        <f t="shared" ca="1" si="17"/>
        <v/>
      </c>
      <c r="C38" s="31" t="str">
        <f t="shared" ca="1" si="4"/>
        <v/>
      </c>
      <c r="D38" s="32" t="str">
        <f t="shared" ca="1" si="18"/>
        <v/>
      </c>
      <c r="E38" s="71" t="str">
        <f t="shared" ca="1" si="19"/>
        <v/>
      </c>
      <c r="F38" s="31" t="str">
        <f t="shared" ca="1" si="20"/>
        <v/>
      </c>
      <c r="G38" s="32" t="str">
        <f t="shared" ca="1" si="21"/>
        <v/>
      </c>
      <c r="H38" s="71" t="str">
        <f t="shared" ca="1" si="22"/>
        <v/>
      </c>
      <c r="I38" s="31" t="str">
        <f t="shared" ca="1" si="23"/>
        <v/>
      </c>
      <c r="J38" s="32" t="str">
        <f t="shared" ca="1" si="24"/>
        <v/>
      </c>
      <c r="K38" s="71" t="str">
        <f t="shared" ca="1" si="25"/>
        <v/>
      </c>
      <c r="L38" s="31" t="str">
        <f t="shared" ca="1" si="26"/>
        <v/>
      </c>
      <c r="M38" s="32" t="str">
        <f t="shared" ca="1" si="27"/>
        <v/>
      </c>
      <c r="N38" s="77" t="str">
        <f t="shared" ca="1" si="28"/>
        <v/>
      </c>
      <c r="P38" s="70">
        <v>45821.625</v>
      </c>
      <c r="Q38" s="53">
        <v>93.42</v>
      </c>
      <c r="R38" s="70">
        <v>45819.625</v>
      </c>
      <c r="S38" s="53">
        <v>101.398</v>
      </c>
      <c r="T38" s="118">
        <v>45826.625</v>
      </c>
      <c r="U38" s="53">
        <v>121.52</v>
      </c>
      <c r="V38" s="70">
        <v>45895.625</v>
      </c>
      <c r="W38" s="53">
        <v>99.643000000000001</v>
      </c>
      <c r="X38" s="163" t="str">
        <f t="shared" si="0"/>
        <v/>
      </c>
      <c r="Y38" s="163" t="str">
        <f t="shared" si="1"/>
        <v/>
      </c>
    </row>
    <row r="39" spans="1:25">
      <c r="A39" s="164" t="str">
        <f t="shared" ca="1" si="16"/>
        <v/>
      </c>
      <c r="B39" s="71" t="str">
        <f t="shared" ca="1" si="17"/>
        <v/>
      </c>
      <c r="C39" s="31" t="str">
        <f t="shared" ca="1" si="4"/>
        <v/>
      </c>
      <c r="D39" s="32" t="str">
        <f t="shared" ca="1" si="18"/>
        <v/>
      </c>
      <c r="E39" s="71" t="str">
        <f t="shared" ca="1" si="19"/>
        <v/>
      </c>
      <c r="F39" s="31" t="str">
        <f t="shared" ca="1" si="20"/>
        <v/>
      </c>
      <c r="G39" s="32" t="str">
        <f t="shared" ca="1" si="21"/>
        <v/>
      </c>
      <c r="H39" s="71" t="str">
        <f t="shared" ca="1" si="22"/>
        <v/>
      </c>
      <c r="I39" s="31" t="str">
        <f t="shared" ca="1" si="23"/>
        <v/>
      </c>
      <c r="J39" s="32" t="str">
        <f t="shared" ca="1" si="24"/>
        <v/>
      </c>
      <c r="K39" s="71" t="str">
        <f t="shared" ca="1" si="25"/>
        <v/>
      </c>
      <c r="L39" s="31" t="str">
        <f t="shared" ca="1" si="26"/>
        <v/>
      </c>
      <c r="M39" s="32" t="str">
        <f t="shared" ca="1" si="27"/>
        <v/>
      </c>
      <c r="N39" s="77" t="str">
        <f t="shared" ca="1" si="28"/>
        <v/>
      </c>
      <c r="P39" s="70">
        <v>45824.625</v>
      </c>
      <c r="Q39" s="53">
        <v>93.76</v>
      </c>
      <c r="R39" s="70">
        <v>45820.625</v>
      </c>
      <c r="S39" s="53">
        <v>101.509</v>
      </c>
      <c r="T39" s="118">
        <v>45827.625</v>
      </c>
      <c r="U39" s="53">
        <v>121.37</v>
      </c>
      <c r="V39" s="70">
        <v>45896.625</v>
      </c>
      <c r="W39" s="53">
        <v>99.801000000000002</v>
      </c>
      <c r="X39" s="163" t="str">
        <f t="shared" si="0"/>
        <v/>
      </c>
      <c r="Y39" s="163" t="str">
        <f t="shared" si="1"/>
        <v/>
      </c>
    </row>
    <row r="40" spans="1:25">
      <c r="A40" s="164" t="str">
        <f t="shared" ca="1" si="16"/>
        <v/>
      </c>
      <c r="B40" s="71" t="str">
        <f t="shared" ca="1" si="17"/>
        <v/>
      </c>
      <c r="C40" s="31" t="str">
        <f t="shared" ca="1" si="4"/>
        <v/>
      </c>
      <c r="D40" s="32" t="str">
        <f t="shared" ca="1" si="18"/>
        <v/>
      </c>
      <c r="E40" s="71" t="str">
        <f t="shared" ca="1" si="19"/>
        <v/>
      </c>
      <c r="F40" s="31" t="str">
        <f t="shared" ca="1" si="20"/>
        <v/>
      </c>
      <c r="G40" s="32" t="str">
        <f t="shared" ca="1" si="21"/>
        <v/>
      </c>
      <c r="H40" s="71" t="str">
        <f t="shared" ca="1" si="22"/>
        <v/>
      </c>
      <c r="I40" s="31" t="str">
        <f t="shared" ca="1" si="23"/>
        <v/>
      </c>
      <c r="J40" s="32" t="str">
        <f t="shared" ca="1" si="24"/>
        <v/>
      </c>
      <c r="K40" s="71" t="str">
        <f t="shared" ca="1" si="25"/>
        <v/>
      </c>
      <c r="L40" s="31" t="str">
        <f t="shared" ca="1" si="26"/>
        <v/>
      </c>
      <c r="M40" s="32" t="str">
        <f t="shared" ca="1" si="27"/>
        <v/>
      </c>
      <c r="N40" s="77" t="str">
        <f t="shared" ca="1" si="28"/>
        <v/>
      </c>
      <c r="P40" s="70">
        <v>45825.625</v>
      </c>
      <c r="Q40" s="53">
        <v>93.56</v>
      </c>
      <c r="R40" s="70">
        <v>45821.625</v>
      </c>
      <c r="S40" s="53">
        <v>101.375</v>
      </c>
      <c r="T40" s="118">
        <v>45828.625</v>
      </c>
      <c r="U40" s="53">
        <v>121.48</v>
      </c>
      <c r="V40" s="70">
        <v>45897.625</v>
      </c>
      <c r="W40" s="53">
        <v>99.775999999999996</v>
      </c>
      <c r="X40" s="163" t="str">
        <f t="shared" si="0"/>
        <v/>
      </c>
      <c r="Y40" s="163" t="str">
        <f t="shared" si="1"/>
        <v/>
      </c>
    </row>
    <row r="41" spans="1:25">
      <c r="A41" s="164" t="str">
        <f t="shared" ca="1" si="16"/>
        <v/>
      </c>
      <c r="B41" s="71" t="str">
        <f t="shared" ca="1" si="17"/>
        <v/>
      </c>
      <c r="C41" s="31" t="str">
        <f t="shared" ca="1" si="4"/>
        <v/>
      </c>
      <c r="D41" s="32" t="str">
        <f t="shared" ca="1" si="18"/>
        <v/>
      </c>
      <c r="E41" s="71" t="str">
        <f t="shared" ca="1" si="19"/>
        <v/>
      </c>
      <c r="F41" s="31" t="str">
        <f t="shared" ca="1" si="20"/>
        <v/>
      </c>
      <c r="G41" s="32" t="str">
        <f t="shared" ca="1" si="21"/>
        <v/>
      </c>
      <c r="H41" s="71" t="str">
        <f t="shared" ca="1" si="22"/>
        <v/>
      </c>
      <c r="I41" s="31" t="str">
        <f t="shared" ca="1" si="23"/>
        <v/>
      </c>
      <c r="J41" s="32" t="str">
        <f t="shared" ca="1" si="24"/>
        <v/>
      </c>
      <c r="K41" s="71" t="str">
        <f t="shared" ca="1" si="25"/>
        <v/>
      </c>
      <c r="L41" s="31" t="str">
        <f t="shared" ca="1" si="26"/>
        <v/>
      </c>
      <c r="M41" s="32" t="str">
        <f t="shared" ca="1" si="27"/>
        <v/>
      </c>
      <c r="N41" s="77" t="str">
        <f t="shared" ca="1" si="28"/>
        <v/>
      </c>
      <c r="P41" s="70">
        <v>45826.625</v>
      </c>
      <c r="Q41" s="53">
        <v>93.37</v>
      </c>
      <c r="R41" s="70">
        <v>45824.625</v>
      </c>
      <c r="S41" s="53">
        <v>101.402</v>
      </c>
      <c r="T41" s="118">
        <v>45831.625</v>
      </c>
      <c r="U41" s="53">
        <v>121.56</v>
      </c>
      <c r="V41" s="70">
        <v>45898.625</v>
      </c>
      <c r="W41" s="53">
        <v>99.783000000000001</v>
      </c>
      <c r="X41" s="163" t="str">
        <f t="shared" si="0"/>
        <v/>
      </c>
      <c r="Y41" s="163" t="str">
        <f t="shared" si="1"/>
        <v/>
      </c>
    </row>
    <row r="42" spans="1:25">
      <c r="A42" s="164" t="str">
        <f t="shared" ca="1" si="16"/>
        <v/>
      </c>
      <c r="B42" s="71" t="str">
        <f t="shared" ca="1" si="17"/>
        <v/>
      </c>
      <c r="C42" s="31" t="str">
        <f t="shared" ca="1" si="4"/>
        <v/>
      </c>
      <c r="D42" s="32" t="str">
        <f t="shared" ca="1" si="18"/>
        <v/>
      </c>
      <c r="E42" s="71" t="str">
        <f t="shared" ca="1" si="19"/>
        <v/>
      </c>
      <c r="F42" s="31" t="str">
        <f t="shared" ca="1" si="20"/>
        <v/>
      </c>
      <c r="G42" s="32" t="str">
        <f t="shared" ca="1" si="21"/>
        <v/>
      </c>
      <c r="H42" s="71" t="str">
        <f t="shared" ca="1" si="22"/>
        <v/>
      </c>
      <c r="I42" s="31" t="str">
        <f t="shared" ca="1" si="23"/>
        <v/>
      </c>
      <c r="J42" s="32" t="str">
        <f t="shared" ca="1" si="24"/>
        <v/>
      </c>
      <c r="K42" s="71" t="str">
        <f t="shared" ca="1" si="25"/>
        <v/>
      </c>
      <c r="L42" s="31" t="str">
        <f t="shared" ca="1" si="26"/>
        <v/>
      </c>
      <c r="M42" s="32" t="str">
        <f t="shared" ca="1" si="27"/>
        <v/>
      </c>
      <c r="N42" s="77" t="str">
        <f t="shared" ca="1" si="28"/>
        <v/>
      </c>
      <c r="P42" s="70">
        <v>45827.625</v>
      </c>
      <c r="Q42" s="53">
        <v>93.19</v>
      </c>
      <c r="R42" s="70">
        <v>45825.625</v>
      </c>
      <c r="S42" s="53">
        <v>101.369</v>
      </c>
      <c r="T42" s="118">
        <v>45832.625</v>
      </c>
      <c r="U42" s="53">
        <v>121.66</v>
      </c>
      <c r="V42" s="70">
        <v>45901.625</v>
      </c>
      <c r="W42" s="53">
        <v>99.632000000000005</v>
      </c>
      <c r="X42" s="163" t="str">
        <f t="shared" si="0"/>
        <v/>
      </c>
      <c r="Y42" s="163" t="str">
        <f t="shared" si="1"/>
        <v/>
      </c>
    </row>
    <row r="43" spans="1:25">
      <c r="A43" s="164" t="str">
        <f t="shared" ca="1" si="16"/>
        <v/>
      </c>
      <c r="B43" s="71" t="str">
        <f t="shared" ca="1" si="17"/>
        <v/>
      </c>
      <c r="C43" s="31" t="str">
        <f t="shared" ca="1" si="4"/>
        <v/>
      </c>
      <c r="D43" s="32" t="str">
        <f t="shared" ca="1" si="18"/>
        <v/>
      </c>
      <c r="E43" s="71" t="str">
        <f t="shared" ca="1" si="19"/>
        <v/>
      </c>
      <c r="F43" s="31" t="str">
        <f t="shared" ca="1" si="20"/>
        <v/>
      </c>
      <c r="G43" s="32" t="str">
        <f t="shared" ca="1" si="21"/>
        <v/>
      </c>
      <c r="H43" s="71" t="str">
        <f t="shared" ca="1" si="22"/>
        <v/>
      </c>
      <c r="I43" s="31" t="str">
        <f t="shared" ca="1" si="23"/>
        <v/>
      </c>
      <c r="J43" s="32" t="str">
        <f t="shared" ca="1" si="24"/>
        <v/>
      </c>
      <c r="K43" s="71" t="str">
        <f t="shared" ca="1" si="25"/>
        <v/>
      </c>
      <c r="L43" s="31" t="str">
        <f t="shared" ca="1" si="26"/>
        <v/>
      </c>
      <c r="M43" s="32" t="str">
        <f t="shared" ca="1" si="27"/>
        <v/>
      </c>
      <c r="N43" s="77" t="str">
        <f t="shared" ca="1" si="28"/>
        <v/>
      </c>
      <c r="P43" s="70">
        <v>45828.625</v>
      </c>
      <c r="Q43" s="53">
        <v>93.4</v>
      </c>
      <c r="R43" s="70">
        <v>45826.625</v>
      </c>
      <c r="S43" s="53">
        <v>101.449</v>
      </c>
      <c r="T43" s="118">
        <v>45833.625</v>
      </c>
      <c r="U43" s="53">
        <v>121.62</v>
      </c>
      <c r="V43" s="70">
        <v>45902.625</v>
      </c>
      <c r="W43" s="53">
        <v>99.481999999999999</v>
      </c>
      <c r="X43" s="163" t="str">
        <f t="shared" si="0"/>
        <v/>
      </c>
      <c r="Y43" s="163" t="str">
        <f t="shared" si="1"/>
        <v/>
      </c>
    </row>
    <row r="44" spans="1:25">
      <c r="A44" s="164" t="str">
        <f t="shared" ca="1" si="16"/>
        <v/>
      </c>
      <c r="B44" s="71" t="str">
        <f t="shared" ca="1" si="17"/>
        <v/>
      </c>
      <c r="C44" s="31" t="str">
        <f t="shared" ca="1" si="4"/>
        <v/>
      </c>
      <c r="D44" s="32" t="str">
        <f t="shared" ca="1" si="18"/>
        <v/>
      </c>
      <c r="E44" s="71" t="str">
        <f t="shared" ca="1" si="19"/>
        <v/>
      </c>
      <c r="F44" s="31" t="str">
        <f t="shared" ca="1" si="20"/>
        <v/>
      </c>
      <c r="G44" s="32" t="str">
        <f t="shared" ca="1" si="21"/>
        <v/>
      </c>
      <c r="H44" s="71" t="str">
        <f t="shared" ca="1" si="22"/>
        <v/>
      </c>
      <c r="I44" s="31" t="str">
        <f t="shared" ca="1" si="23"/>
        <v/>
      </c>
      <c r="J44" s="32" t="str">
        <f t="shared" ca="1" si="24"/>
        <v/>
      </c>
      <c r="K44" s="71" t="str">
        <f t="shared" ca="1" si="25"/>
        <v/>
      </c>
      <c r="L44" s="31" t="str">
        <f t="shared" ca="1" si="26"/>
        <v/>
      </c>
      <c r="M44" s="32" t="str">
        <f t="shared" ca="1" si="27"/>
        <v/>
      </c>
      <c r="N44" s="77" t="str">
        <f t="shared" ca="1" si="28"/>
        <v/>
      </c>
      <c r="P44" s="70">
        <v>45831.625</v>
      </c>
      <c r="Q44" s="53">
        <v>93.3</v>
      </c>
      <c r="R44" s="70">
        <v>45827.625</v>
      </c>
      <c r="S44" s="53">
        <v>101.432</v>
      </c>
      <c r="T44" s="118">
        <v>45834.625</v>
      </c>
      <c r="U44" s="53">
        <v>121.66</v>
      </c>
      <c r="V44" s="70">
        <v>45903.625</v>
      </c>
      <c r="W44" s="53">
        <v>99.596000000000004</v>
      </c>
      <c r="X44" s="163" t="str">
        <f t="shared" si="0"/>
        <v/>
      </c>
      <c r="Y44" s="163" t="str">
        <f t="shared" si="1"/>
        <v/>
      </c>
    </row>
    <row r="45" spans="1:25">
      <c r="A45" s="164" t="str">
        <f t="shared" ca="1" si="16"/>
        <v/>
      </c>
      <c r="B45" s="71" t="str">
        <f t="shared" ca="1" si="17"/>
        <v/>
      </c>
      <c r="C45" s="31" t="str">
        <f t="shared" ca="1" si="4"/>
        <v/>
      </c>
      <c r="D45" s="32" t="str">
        <f t="shared" ca="1" si="18"/>
        <v/>
      </c>
      <c r="E45" s="71" t="str">
        <f t="shared" ca="1" si="19"/>
        <v/>
      </c>
      <c r="F45" s="31" t="str">
        <f t="shared" ca="1" si="20"/>
        <v/>
      </c>
      <c r="G45" s="32" t="str">
        <f t="shared" ca="1" si="21"/>
        <v/>
      </c>
      <c r="H45" s="71" t="str">
        <f t="shared" ca="1" si="22"/>
        <v/>
      </c>
      <c r="I45" s="31" t="str">
        <f t="shared" ca="1" si="23"/>
        <v/>
      </c>
      <c r="J45" s="32" t="str">
        <f t="shared" ca="1" si="24"/>
        <v/>
      </c>
      <c r="K45" s="71" t="str">
        <f t="shared" ca="1" si="25"/>
        <v/>
      </c>
      <c r="L45" s="31" t="str">
        <f t="shared" ca="1" si="26"/>
        <v/>
      </c>
      <c r="M45" s="32" t="str">
        <f t="shared" ca="1" si="27"/>
        <v/>
      </c>
      <c r="N45" s="77" t="str">
        <f t="shared" ca="1" si="28"/>
        <v/>
      </c>
      <c r="P45" s="70">
        <v>45832.625</v>
      </c>
      <c r="Q45" s="53">
        <v>93.63</v>
      </c>
      <c r="R45" s="70">
        <v>45828.625</v>
      </c>
      <c r="S45" s="53">
        <v>101.38200000000001</v>
      </c>
      <c r="T45" s="118">
        <v>45835.625</v>
      </c>
      <c r="U45" s="53">
        <v>121.55</v>
      </c>
      <c r="V45" s="70">
        <v>45904.625</v>
      </c>
      <c r="W45" s="53">
        <v>99.653999999999996</v>
      </c>
      <c r="X45" s="163" t="str">
        <f t="shared" si="0"/>
        <v/>
      </c>
      <c r="Y45" s="163" t="str">
        <f t="shared" si="1"/>
        <v/>
      </c>
    </row>
    <row r="46" spans="1:25">
      <c r="A46" s="164" t="str">
        <f t="shared" ca="1" si="16"/>
        <v/>
      </c>
      <c r="B46" s="71" t="str">
        <f t="shared" ca="1" si="17"/>
        <v/>
      </c>
      <c r="C46" s="31" t="str">
        <f t="shared" ca="1" si="4"/>
        <v/>
      </c>
      <c r="D46" s="32" t="str">
        <f t="shared" ca="1" si="18"/>
        <v/>
      </c>
      <c r="E46" s="71" t="str">
        <f t="shared" ca="1" si="19"/>
        <v/>
      </c>
      <c r="F46" s="31" t="str">
        <f t="shared" ca="1" si="20"/>
        <v/>
      </c>
      <c r="G46" s="32" t="str">
        <f t="shared" ca="1" si="21"/>
        <v/>
      </c>
      <c r="H46" s="71" t="str">
        <f t="shared" ca="1" si="22"/>
        <v/>
      </c>
      <c r="I46" s="31" t="str">
        <f t="shared" ca="1" si="23"/>
        <v/>
      </c>
      <c r="J46" s="32" t="str">
        <f t="shared" ca="1" si="24"/>
        <v/>
      </c>
      <c r="K46" s="71" t="str">
        <f t="shared" ca="1" si="25"/>
        <v/>
      </c>
      <c r="L46" s="31" t="str">
        <f t="shared" ca="1" si="26"/>
        <v/>
      </c>
      <c r="M46" s="32" t="str">
        <f t="shared" ca="1" si="27"/>
        <v/>
      </c>
      <c r="N46" s="77" t="str">
        <f t="shared" ca="1" si="28"/>
        <v/>
      </c>
      <c r="P46" s="70">
        <v>45833.625</v>
      </c>
      <c r="Q46" s="53">
        <v>93.47</v>
      </c>
      <c r="R46" s="70">
        <v>45831.625</v>
      </c>
      <c r="S46" s="53">
        <v>101.441</v>
      </c>
      <c r="T46" s="118">
        <v>45838.625</v>
      </c>
      <c r="U46" s="53">
        <v>121.69</v>
      </c>
      <c r="V46" s="70">
        <v>45905.625</v>
      </c>
      <c r="W46" s="53">
        <v>99.900999999999996</v>
      </c>
      <c r="X46" s="163" t="str">
        <f t="shared" si="0"/>
        <v/>
      </c>
      <c r="Y46" s="163" t="str">
        <f t="shared" si="1"/>
        <v/>
      </c>
    </row>
    <row r="47" spans="1:25">
      <c r="A47" s="164" t="str">
        <f t="shared" ca="1" si="16"/>
        <v/>
      </c>
      <c r="B47" s="71" t="str">
        <f t="shared" ca="1" si="17"/>
        <v/>
      </c>
      <c r="C47" s="31" t="str">
        <f t="shared" ca="1" si="4"/>
        <v/>
      </c>
      <c r="D47" s="32" t="str">
        <f t="shared" ca="1" si="18"/>
        <v/>
      </c>
      <c r="E47" s="71" t="str">
        <f t="shared" ca="1" si="19"/>
        <v/>
      </c>
      <c r="F47" s="31" t="str">
        <f t="shared" ca="1" si="20"/>
        <v/>
      </c>
      <c r="G47" s="32" t="str">
        <f t="shared" ca="1" si="21"/>
        <v/>
      </c>
      <c r="H47" s="71" t="str">
        <f t="shared" ca="1" si="22"/>
        <v/>
      </c>
      <c r="I47" s="31" t="str">
        <f t="shared" ca="1" si="23"/>
        <v/>
      </c>
      <c r="J47" s="32" t="str">
        <f t="shared" ca="1" si="24"/>
        <v/>
      </c>
      <c r="K47" s="71" t="str">
        <f t="shared" ca="1" si="25"/>
        <v/>
      </c>
      <c r="L47" s="31" t="str">
        <f t="shared" ca="1" si="26"/>
        <v/>
      </c>
      <c r="M47" s="32" t="str">
        <f t="shared" ca="1" si="27"/>
        <v/>
      </c>
      <c r="N47" s="77" t="str">
        <f t="shared" ca="1" si="28"/>
        <v/>
      </c>
      <c r="P47" s="70">
        <v>45834.625</v>
      </c>
      <c r="Q47" s="53">
        <v>93.5</v>
      </c>
      <c r="R47" s="70">
        <v>45832.625</v>
      </c>
      <c r="S47" s="53">
        <v>101.40600000000001</v>
      </c>
      <c r="T47" s="118">
        <v>45839.625</v>
      </c>
      <c r="U47" s="53">
        <v>121.84</v>
      </c>
      <c r="V47" s="70">
        <v>45908.625</v>
      </c>
      <c r="W47" s="53">
        <v>99.972999999999999</v>
      </c>
      <c r="X47" s="163" t="str">
        <f t="shared" si="0"/>
        <v/>
      </c>
      <c r="Y47" s="163" t="str">
        <f t="shared" si="1"/>
        <v/>
      </c>
    </row>
    <row r="48" spans="1:25">
      <c r="A48" s="164" t="str">
        <f t="shared" ca="1" si="16"/>
        <v/>
      </c>
      <c r="B48" s="71" t="str">
        <f t="shared" ca="1" si="17"/>
        <v/>
      </c>
      <c r="C48" s="31" t="str">
        <f t="shared" ca="1" si="4"/>
        <v/>
      </c>
      <c r="D48" s="32" t="str">
        <f t="shared" ca="1" si="18"/>
        <v/>
      </c>
      <c r="E48" s="71" t="str">
        <f t="shared" ca="1" si="19"/>
        <v/>
      </c>
      <c r="F48" s="31" t="str">
        <f t="shared" ca="1" si="20"/>
        <v/>
      </c>
      <c r="G48" s="32" t="str">
        <f t="shared" ca="1" si="21"/>
        <v/>
      </c>
      <c r="H48" s="71" t="str">
        <f t="shared" ca="1" si="22"/>
        <v/>
      </c>
      <c r="I48" s="31" t="str">
        <f t="shared" ca="1" si="23"/>
        <v/>
      </c>
      <c r="J48" s="32" t="str">
        <f t="shared" ca="1" si="24"/>
        <v/>
      </c>
      <c r="K48" s="71" t="str">
        <f t="shared" ca="1" si="25"/>
        <v/>
      </c>
      <c r="L48" s="31" t="str">
        <f t="shared" ca="1" si="26"/>
        <v/>
      </c>
      <c r="M48" s="32" t="str">
        <f t="shared" ca="1" si="27"/>
        <v/>
      </c>
      <c r="N48" s="77" t="str">
        <f t="shared" ca="1" si="28"/>
        <v/>
      </c>
      <c r="P48" s="70">
        <v>45835.625</v>
      </c>
      <c r="Q48" s="53">
        <v>93.63</v>
      </c>
      <c r="R48" s="70">
        <v>45833.625</v>
      </c>
      <c r="S48" s="53">
        <v>101.367</v>
      </c>
      <c r="T48" s="118">
        <v>45840.625</v>
      </c>
      <c r="U48" s="53">
        <v>121.82</v>
      </c>
      <c r="V48" s="70">
        <v>45909.625</v>
      </c>
      <c r="W48" s="53">
        <v>99.885999999999996</v>
      </c>
      <c r="X48" s="163" t="str">
        <f t="shared" si="0"/>
        <v/>
      </c>
      <c r="Y48" s="163" t="str">
        <f t="shared" si="1"/>
        <v/>
      </c>
    </row>
    <row r="49" spans="1:25">
      <c r="A49" s="164" t="str">
        <f t="shared" ca="1" si="16"/>
        <v/>
      </c>
      <c r="B49" s="71" t="str">
        <f t="shared" ca="1" si="17"/>
        <v/>
      </c>
      <c r="C49" s="31" t="str">
        <f t="shared" ca="1" si="4"/>
        <v/>
      </c>
      <c r="D49" s="32" t="str">
        <f t="shared" ca="1" si="18"/>
        <v/>
      </c>
      <c r="E49" s="71" t="str">
        <f t="shared" ca="1" si="19"/>
        <v/>
      </c>
      <c r="F49" s="31" t="str">
        <f t="shared" ca="1" si="20"/>
        <v/>
      </c>
      <c r="G49" s="32" t="str">
        <f t="shared" ca="1" si="21"/>
        <v/>
      </c>
      <c r="H49" s="71" t="str">
        <f t="shared" ca="1" si="22"/>
        <v/>
      </c>
      <c r="I49" s="31" t="str">
        <f t="shared" ca="1" si="23"/>
        <v/>
      </c>
      <c r="J49" s="32" t="str">
        <f t="shared" ca="1" si="24"/>
        <v/>
      </c>
      <c r="K49" s="71" t="str">
        <f t="shared" ca="1" si="25"/>
        <v/>
      </c>
      <c r="L49" s="31" t="str">
        <f t="shared" ca="1" si="26"/>
        <v/>
      </c>
      <c r="M49" s="32" t="str">
        <f t="shared" ca="1" si="27"/>
        <v/>
      </c>
      <c r="N49" s="77" t="str">
        <f t="shared" ca="1" si="28"/>
        <v/>
      </c>
      <c r="P49" s="70">
        <v>45838.625</v>
      </c>
      <c r="Q49" s="53">
        <v>93.64</v>
      </c>
      <c r="R49" s="70">
        <v>45834.625</v>
      </c>
      <c r="S49" s="53">
        <v>101.43</v>
      </c>
      <c r="T49" s="118">
        <v>45841.625</v>
      </c>
      <c r="U49" s="53">
        <v>122.16</v>
      </c>
      <c r="V49" s="70">
        <v>45910.625</v>
      </c>
      <c r="W49" s="53">
        <v>99.86</v>
      </c>
      <c r="X49" s="163" t="str">
        <f t="shared" si="0"/>
        <v/>
      </c>
      <c r="Y49" s="163" t="str">
        <f t="shared" si="1"/>
        <v/>
      </c>
    </row>
    <row r="50" spans="1:25">
      <c r="A50" s="164" t="str">
        <f t="shared" ca="1" si="16"/>
        <v/>
      </c>
      <c r="B50" s="71" t="str">
        <f t="shared" ca="1" si="17"/>
        <v/>
      </c>
      <c r="C50" s="31" t="str">
        <f t="shared" ca="1" si="4"/>
        <v/>
      </c>
      <c r="D50" s="32" t="str">
        <f t="shared" ca="1" si="18"/>
        <v/>
      </c>
      <c r="E50" s="71" t="str">
        <f t="shared" ca="1" si="19"/>
        <v/>
      </c>
      <c r="F50" s="31" t="str">
        <f t="shared" ca="1" si="20"/>
        <v/>
      </c>
      <c r="G50" s="32" t="str">
        <f t="shared" ca="1" si="21"/>
        <v/>
      </c>
      <c r="H50" s="71" t="str">
        <f t="shared" ca="1" si="22"/>
        <v/>
      </c>
      <c r="I50" s="31" t="str">
        <f t="shared" ca="1" si="23"/>
        <v/>
      </c>
      <c r="J50" s="32" t="str">
        <f t="shared" ca="1" si="24"/>
        <v/>
      </c>
      <c r="K50" s="71" t="str">
        <f t="shared" ca="1" si="25"/>
        <v/>
      </c>
      <c r="L50" s="31" t="str">
        <f t="shared" ca="1" si="26"/>
        <v/>
      </c>
      <c r="M50" s="32" t="str">
        <f t="shared" ca="1" si="27"/>
        <v/>
      </c>
      <c r="N50" s="77" t="str">
        <f t="shared" ca="1" si="28"/>
        <v/>
      </c>
      <c r="P50" s="70">
        <v>45839.625</v>
      </c>
      <c r="Q50" s="53">
        <v>93.68</v>
      </c>
      <c r="R50" s="70">
        <v>45835.625</v>
      </c>
      <c r="S50" s="53">
        <v>101.3</v>
      </c>
      <c r="T50" s="118">
        <v>45842.625</v>
      </c>
      <c r="U50" s="53">
        <v>122.27</v>
      </c>
      <c r="V50" s="70">
        <v>45911.625</v>
      </c>
      <c r="W50" s="53">
        <v>99.715000000000003</v>
      </c>
      <c r="X50" s="163" t="str">
        <f t="shared" si="0"/>
        <v/>
      </c>
      <c r="Y50" s="163" t="str">
        <f t="shared" si="1"/>
        <v/>
      </c>
    </row>
    <row r="51" spans="1:25">
      <c r="A51" s="164" t="str">
        <f t="shared" ca="1" si="16"/>
        <v/>
      </c>
      <c r="B51" s="71" t="str">
        <f t="shared" ca="1" si="17"/>
        <v/>
      </c>
      <c r="C51" s="31" t="str">
        <f t="shared" ca="1" si="4"/>
        <v/>
      </c>
      <c r="D51" s="32" t="str">
        <f t="shared" ca="1" si="18"/>
        <v/>
      </c>
      <c r="E51" s="71" t="str">
        <f t="shared" ca="1" si="19"/>
        <v/>
      </c>
      <c r="F51" s="31" t="str">
        <f t="shared" ca="1" si="20"/>
        <v/>
      </c>
      <c r="G51" s="32" t="str">
        <f t="shared" ca="1" si="21"/>
        <v/>
      </c>
      <c r="H51" s="71" t="str">
        <f t="shared" ca="1" si="22"/>
        <v/>
      </c>
      <c r="I51" s="31" t="str">
        <f t="shared" ca="1" si="23"/>
        <v/>
      </c>
      <c r="J51" s="32" t="str">
        <f t="shared" ca="1" si="24"/>
        <v/>
      </c>
      <c r="K51" s="71" t="str">
        <f t="shared" ca="1" si="25"/>
        <v/>
      </c>
      <c r="L51" s="31" t="str">
        <f t="shared" ca="1" si="26"/>
        <v/>
      </c>
      <c r="M51" s="32" t="str">
        <f t="shared" ca="1" si="27"/>
        <v/>
      </c>
      <c r="N51" s="77" t="str">
        <f t="shared" ca="1" si="28"/>
        <v/>
      </c>
      <c r="P51" s="70">
        <v>45840.625</v>
      </c>
      <c r="Q51" s="53">
        <v>93.74</v>
      </c>
      <c r="R51" s="70">
        <v>45838.625</v>
      </c>
      <c r="S51" s="53">
        <v>101.331</v>
      </c>
      <c r="T51" s="118">
        <v>45845.625</v>
      </c>
      <c r="U51" s="53">
        <v>122.05</v>
      </c>
      <c r="V51" s="70">
        <v>45912.625</v>
      </c>
      <c r="W51" s="53">
        <v>99.519000000000005</v>
      </c>
      <c r="X51" s="163" t="str">
        <f t="shared" si="0"/>
        <v/>
      </c>
      <c r="Y51" s="163" t="str">
        <f t="shared" si="1"/>
        <v/>
      </c>
    </row>
    <row r="52" spans="1:25">
      <c r="A52" s="164" t="str">
        <f t="shared" ca="1" si="16"/>
        <v/>
      </c>
      <c r="B52" s="71" t="str">
        <f t="shared" ca="1" si="17"/>
        <v/>
      </c>
      <c r="C52" s="31" t="str">
        <f t="shared" ca="1" si="4"/>
        <v/>
      </c>
      <c r="D52" s="32" t="str">
        <f t="shared" ca="1" si="18"/>
        <v/>
      </c>
      <c r="E52" s="71" t="str">
        <f t="shared" ca="1" si="19"/>
        <v/>
      </c>
      <c r="F52" s="31" t="str">
        <f t="shared" ca="1" si="20"/>
        <v/>
      </c>
      <c r="G52" s="32" t="str">
        <f t="shared" ca="1" si="21"/>
        <v/>
      </c>
      <c r="H52" s="71" t="str">
        <f t="shared" ca="1" si="22"/>
        <v/>
      </c>
      <c r="I52" s="31" t="str">
        <f t="shared" ca="1" si="23"/>
        <v/>
      </c>
      <c r="J52" s="32" t="str">
        <f t="shared" ca="1" si="24"/>
        <v/>
      </c>
      <c r="K52" s="71" t="str">
        <f t="shared" ca="1" si="25"/>
        <v/>
      </c>
      <c r="L52" s="31" t="str">
        <f t="shared" ca="1" si="26"/>
        <v/>
      </c>
      <c r="M52" s="32" t="str">
        <f t="shared" ca="1" si="27"/>
        <v/>
      </c>
      <c r="N52" s="77" t="str">
        <f t="shared" ca="1" si="28"/>
        <v/>
      </c>
      <c r="P52" s="70">
        <v>45841.625</v>
      </c>
      <c r="Q52" s="53">
        <v>93.9</v>
      </c>
      <c r="R52" s="70">
        <v>45839.625</v>
      </c>
      <c r="S52" s="53">
        <v>101.357</v>
      </c>
      <c r="T52" s="118">
        <v>45846.625</v>
      </c>
      <c r="U52" s="53">
        <v>121.9</v>
      </c>
      <c r="V52" s="70">
        <v>45915.625</v>
      </c>
      <c r="W52" s="53">
        <v>99.558000000000007</v>
      </c>
      <c r="X52" s="163" t="str">
        <f t="shared" si="0"/>
        <v/>
      </c>
      <c r="Y52" s="163" t="str">
        <f t="shared" si="1"/>
        <v/>
      </c>
    </row>
    <row r="53" spans="1:25">
      <c r="A53" s="164" t="str">
        <f t="shared" ca="1" si="16"/>
        <v/>
      </c>
      <c r="B53" s="71" t="str">
        <f t="shared" ca="1" si="17"/>
        <v/>
      </c>
      <c r="C53" s="31" t="str">
        <f t="shared" ca="1" si="4"/>
        <v/>
      </c>
      <c r="D53" s="32" t="str">
        <f t="shared" ca="1" si="18"/>
        <v/>
      </c>
      <c r="E53" s="71" t="str">
        <f t="shared" ca="1" si="19"/>
        <v/>
      </c>
      <c r="F53" s="31" t="str">
        <f t="shared" ca="1" si="20"/>
        <v/>
      </c>
      <c r="G53" s="32" t="str">
        <f t="shared" ca="1" si="21"/>
        <v/>
      </c>
      <c r="H53" s="71" t="str">
        <f t="shared" ca="1" si="22"/>
        <v/>
      </c>
      <c r="I53" s="31" t="str">
        <f t="shared" ca="1" si="23"/>
        <v/>
      </c>
      <c r="J53" s="32" t="str">
        <f t="shared" ca="1" si="24"/>
        <v/>
      </c>
      <c r="K53" s="71" t="str">
        <f t="shared" ca="1" si="25"/>
        <v/>
      </c>
      <c r="L53" s="31" t="str">
        <f t="shared" ca="1" si="26"/>
        <v/>
      </c>
      <c r="M53" s="32" t="str">
        <f t="shared" ca="1" si="27"/>
        <v/>
      </c>
      <c r="N53" s="77" t="str">
        <f t="shared" ca="1" si="28"/>
        <v/>
      </c>
      <c r="P53" s="70">
        <v>45842.625</v>
      </c>
      <c r="Q53" s="53">
        <v>93.86</v>
      </c>
      <c r="R53" s="70">
        <v>45840.625</v>
      </c>
      <c r="S53" s="53">
        <v>101.286</v>
      </c>
      <c r="T53" s="118">
        <v>45847.625</v>
      </c>
      <c r="U53" s="53">
        <v>122</v>
      </c>
      <c r="V53" s="70">
        <v>45916.625</v>
      </c>
      <c r="W53" s="53">
        <v>99.569000000000003</v>
      </c>
      <c r="X53" s="163" t="str">
        <f t="shared" si="0"/>
        <v/>
      </c>
      <c r="Y53" s="163" t="str">
        <f t="shared" si="1"/>
        <v/>
      </c>
    </row>
    <row r="54" spans="1:25">
      <c r="A54" s="164" t="str">
        <f t="shared" ca="1" si="16"/>
        <v/>
      </c>
      <c r="B54" s="71" t="str">
        <f t="shared" ca="1" si="17"/>
        <v/>
      </c>
      <c r="C54" s="31" t="str">
        <f t="shared" ca="1" si="4"/>
        <v/>
      </c>
      <c r="D54" s="32" t="str">
        <f t="shared" ca="1" si="18"/>
        <v/>
      </c>
      <c r="E54" s="71" t="str">
        <f t="shared" ca="1" si="19"/>
        <v/>
      </c>
      <c r="F54" s="31" t="str">
        <f t="shared" ca="1" si="20"/>
        <v/>
      </c>
      <c r="G54" s="32" t="str">
        <f t="shared" ca="1" si="21"/>
        <v/>
      </c>
      <c r="H54" s="71" t="str">
        <f t="shared" ca="1" si="22"/>
        <v/>
      </c>
      <c r="I54" s="31" t="str">
        <f t="shared" ca="1" si="23"/>
        <v/>
      </c>
      <c r="J54" s="32" t="str">
        <f t="shared" ca="1" si="24"/>
        <v/>
      </c>
      <c r="K54" s="71" t="str">
        <f t="shared" ca="1" si="25"/>
        <v/>
      </c>
      <c r="L54" s="31" t="str">
        <f t="shared" ca="1" si="26"/>
        <v/>
      </c>
      <c r="M54" s="32" t="str">
        <f t="shared" ca="1" si="27"/>
        <v/>
      </c>
      <c r="N54" s="77" t="str">
        <f t="shared" ca="1" si="28"/>
        <v/>
      </c>
      <c r="P54" s="70">
        <v>45845.625</v>
      </c>
      <c r="Q54" s="53">
        <v>93.91</v>
      </c>
      <c r="R54" s="70">
        <v>45841.625</v>
      </c>
      <c r="S54" s="53">
        <v>101.379</v>
      </c>
      <c r="T54" s="118">
        <v>45848.625</v>
      </c>
      <c r="U54" s="53">
        <v>121.86</v>
      </c>
      <c r="V54" s="70">
        <v>45917.625</v>
      </c>
      <c r="W54" s="53">
        <v>99.600999999999999</v>
      </c>
      <c r="X54" s="163" t="str">
        <f t="shared" si="0"/>
        <v/>
      </c>
      <c r="Y54" s="163" t="str">
        <f t="shared" si="1"/>
        <v/>
      </c>
    </row>
    <row r="55" spans="1:25">
      <c r="A55" s="164" t="str">
        <f t="shared" ca="1" si="16"/>
        <v/>
      </c>
      <c r="B55" s="71" t="str">
        <f t="shared" ca="1" si="17"/>
        <v/>
      </c>
      <c r="C55" s="31" t="str">
        <f t="shared" ca="1" si="4"/>
        <v/>
      </c>
      <c r="D55" s="32" t="str">
        <f t="shared" ca="1" si="18"/>
        <v/>
      </c>
      <c r="E55" s="71" t="str">
        <f t="shared" ca="1" si="19"/>
        <v/>
      </c>
      <c r="F55" s="31" t="str">
        <f t="shared" ca="1" si="20"/>
        <v/>
      </c>
      <c r="G55" s="32" t="str">
        <f t="shared" ca="1" si="21"/>
        <v/>
      </c>
      <c r="H55" s="71" t="str">
        <f t="shared" ca="1" si="22"/>
        <v/>
      </c>
      <c r="I55" s="31" t="str">
        <f t="shared" ca="1" si="23"/>
        <v/>
      </c>
      <c r="J55" s="32" t="str">
        <f t="shared" ca="1" si="24"/>
        <v/>
      </c>
      <c r="K55" s="71" t="str">
        <f t="shared" ca="1" si="25"/>
        <v/>
      </c>
      <c r="L55" s="31" t="str">
        <f t="shared" ca="1" si="26"/>
        <v/>
      </c>
      <c r="M55" s="32" t="str">
        <f t="shared" ca="1" si="27"/>
        <v/>
      </c>
      <c r="N55" s="77" t="str">
        <f t="shared" ca="1" si="28"/>
        <v/>
      </c>
      <c r="P55" s="70">
        <v>45846.625</v>
      </c>
      <c r="Q55" s="53">
        <v>93.9</v>
      </c>
      <c r="R55" s="70">
        <v>45842.625</v>
      </c>
      <c r="S55" s="53">
        <v>101.465</v>
      </c>
      <c r="T55" s="118">
        <v>45849.625</v>
      </c>
      <c r="U55" s="53">
        <v>121.72</v>
      </c>
      <c r="V55" s="70">
        <v>45918.625</v>
      </c>
      <c r="W55" s="53">
        <v>99.516000000000005</v>
      </c>
      <c r="X55" s="163">
        <f t="shared" si="0"/>
        <v>45846.625</v>
      </c>
      <c r="Y55" s="163" t="str">
        <f t="shared" si="1"/>
        <v/>
      </c>
    </row>
    <row r="56" spans="1:25">
      <c r="A56" s="164" t="str">
        <f t="shared" ca="1" si="16"/>
        <v/>
      </c>
      <c r="B56" s="71" t="str">
        <f t="shared" ca="1" si="17"/>
        <v/>
      </c>
      <c r="C56" s="31" t="str">
        <f t="shared" ca="1" si="4"/>
        <v/>
      </c>
      <c r="D56" s="32" t="str">
        <f t="shared" ca="1" si="18"/>
        <v/>
      </c>
      <c r="E56" s="71" t="str">
        <f t="shared" ca="1" si="19"/>
        <v/>
      </c>
      <c r="F56" s="31" t="str">
        <f t="shared" ca="1" si="20"/>
        <v/>
      </c>
      <c r="G56" s="32" t="str">
        <f t="shared" ca="1" si="21"/>
        <v/>
      </c>
      <c r="H56" s="71" t="str">
        <f t="shared" ca="1" si="22"/>
        <v/>
      </c>
      <c r="I56" s="31" t="str">
        <f t="shared" ca="1" si="23"/>
        <v/>
      </c>
      <c r="J56" s="32" t="str">
        <f t="shared" ca="1" si="24"/>
        <v/>
      </c>
      <c r="K56" s="71" t="str">
        <f t="shared" ca="1" si="25"/>
        <v/>
      </c>
      <c r="L56" s="31" t="str">
        <f t="shared" ca="1" si="26"/>
        <v/>
      </c>
      <c r="M56" s="32" t="str">
        <f t="shared" ca="1" si="27"/>
        <v/>
      </c>
      <c r="N56" s="77" t="str">
        <f t="shared" ca="1" si="28"/>
        <v/>
      </c>
      <c r="P56" s="70">
        <v>45847.625</v>
      </c>
      <c r="Q56" s="53">
        <v>94.17</v>
      </c>
      <c r="R56" s="70">
        <v>45845.625</v>
      </c>
      <c r="S56" s="53">
        <v>101.348</v>
      </c>
      <c r="T56" s="118">
        <v>45852.625</v>
      </c>
      <c r="U56" s="53">
        <v>121.74</v>
      </c>
      <c r="V56" s="70">
        <v>45919.625</v>
      </c>
      <c r="W56" s="53">
        <v>99.414000000000001</v>
      </c>
      <c r="X56" s="163">
        <f t="shared" si="0"/>
        <v>45847.625</v>
      </c>
      <c r="Y56" s="163" t="str">
        <f t="shared" si="1"/>
        <v/>
      </c>
    </row>
    <row r="57" spans="1:25">
      <c r="A57" s="164" t="str">
        <f t="shared" ca="1" si="16"/>
        <v/>
      </c>
      <c r="B57" s="71" t="str">
        <f t="shared" ca="1" si="17"/>
        <v/>
      </c>
      <c r="C57" s="31" t="str">
        <f t="shared" ca="1" si="4"/>
        <v/>
      </c>
      <c r="D57" s="32" t="str">
        <f t="shared" ca="1" si="18"/>
        <v/>
      </c>
      <c r="E57" s="71" t="str">
        <f t="shared" ca="1" si="19"/>
        <v/>
      </c>
      <c r="F57" s="31" t="str">
        <f t="shared" ca="1" si="20"/>
        <v/>
      </c>
      <c r="G57" s="32" t="str">
        <f t="shared" ca="1" si="21"/>
        <v/>
      </c>
      <c r="H57" s="71" t="str">
        <f t="shared" ca="1" si="22"/>
        <v/>
      </c>
      <c r="I57" s="31" t="str">
        <f t="shared" ca="1" si="23"/>
        <v/>
      </c>
      <c r="J57" s="32" t="str">
        <f t="shared" ca="1" si="24"/>
        <v/>
      </c>
      <c r="K57" s="71" t="str">
        <f t="shared" ca="1" si="25"/>
        <v/>
      </c>
      <c r="L57" s="31" t="str">
        <f t="shared" ca="1" si="26"/>
        <v/>
      </c>
      <c r="M57" s="32" t="str">
        <f t="shared" ca="1" si="27"/>
        <v/>
      </c>
      <c r="N57" s="77" t="str">
        <f t="shared" ca="1" si="28"/>
        <v/>
      </c>
      <c r="P57" s="70">
        <v>45848.625</v>
      </c>
      <c r="Q57" s="53">
        <v>94.22</v>
      </c>
      <c r="R57" s="70">
        <v>45846.625</v>
      </c>
      <c r="S57" s="53">
        <v>101.241</v>
      </c>
      <c r="T57" s="118">
        <v>45853.625</v>
      </c>
      <c r="U57" s="53">
        <v>121.85</v>
      </c>
      <c r="V57" s="70">
        <v>45922.625</v>
      </c>
      <c r="W57" s="53">
        <v>99.441000000000003</v>
      </c>
      <c r="X57" s="163">
        <f t="shared" si="0"/>
        <v>45848.625</v>
      </c>
      <c r="Y57" s="163" t="str">
        <f t="shared" si="1"/>
        <v/>
      </c>
    </row>
    <row r="58" spans="1:25">
      <c r="A58" s="164" t="str">
        <f t="shared" ca="1" si="16"/>
        <v/>
      </c>
      <c r="B58" s="71" t="str">
        <f t="shared" ca="1" si="17"/>
        <v/>
      </c>
      <c r="C58" s="31" t="str">
        <f t="shared" ca="1" si="4"/>
        <v/>
      </c>
      <c r="D58" s="32" t="str">
        <f t="shared" ca="1" si="18"/>
        <v/>
      </c>
      <c r="E58" s="71" t="str">
        <f t="shared" ca="1" si="19"/>
        <v/>
      </c>
      <c r="F58" s="31" t="str">
        <f t="shared" ca="1" si="20"/>
        <v/>
      </c>
      <c r="G58" s="32" t="str">
        <f t="shared" ca="1" si="21"/>
        <v/>
      </c>
      <c r="H58" s="71" t="str">
        <f t="shared" ca="1" si="22"/>
        <v/>
      </c>
      <c r="I58" s="31" t="str">
        <f t="shared" ca="1" si="23"/>
        <v/>
      </c>
      <c r="J58" s="32" t="str">
        <f t="shared" ca="1" si="24"/>
        <v/>
      </c>
      <c r="K58" s="71" t="str">
        <f t="shared" ca="1" si="25"/>
        <v/>
      </c>
      <c r="L58" s="31" t="str">
        <f t="shared" ca="1" si="26"/>
        <v/>
      </c>
      <c r="M58" s="32" t="str">
        <f t="shared" ca="1" si="27"/>
        <v/>
      </c>
      <c r="N58" s="77" t="str">
        <f t="shared" ca="1" si="28"/>
        <v/>
      </c>
      <c r="P58" s="70">
        <v>45849.625</v>
      </c>
      <c r="Q58" s="53">
        <v>94.12</v>
      </c>
      <c r="R58" s="70">
        <v>45847.625</v>
      </c>
      <c r="S58" s="53">
        <v>101.289</v>
      </c>
      <c r="T58" s="118">
        <v>45854.625</v>
      </c>
      <c r="U58" s="53">
        <v>121.87</v>
      </c>
      <c r="V58" s="70">
        <v>45923.625</v>
      </c>
      <c r="W58" s="53">
        <v>99.381</v>
      </c>
      <c r="X58" s="163">
        <f t="shared" si="0"/>
        <v>45849.625</v>
      </c>
      <c r="Y58" s="163" t="str">
        <f t="shared" si="1"/>
        <v/>
      </c>
    </row>
    <row r="59" spans="1:25">
      <c r="A59" s="164" t="str">
        <f t="shared" ca="1" si="16"/>
        <v/>
      </c>
      <c r="B59" s="71" t="str">
        <f t="shared" ca="1" si="17"/>
        <v/>
      </c>
      <c r="C59" s="31" t="str">
        <f t="shared" ca="1" si="4"/>
        <v/>
      </c>
      <c r="D59" s="32" t="str">
        <f t="shared" ca="1" si="18"/>
        <v/>
      </c>
      <c r="E59" s="71" t="str">
        <f t="shared" ca="1" si="19"/>
        <v/>
      </c>
      <c r="F59" s="31" t="str">
        <f t="shared" ca="1" si="20"/>
        <v/>
      </c>
      <c r="G59" s="32" t="str">
        <f t="shared" ca="1" si="21"/>
        <v/>
      </c>
      <c r="H59" s="71" t="str">
        <f t="shared" ca="1" si="22"/>
        <v/>
      </c>
      <c r="I59" s="31" t="str">
        <f t="shared" ca="1" si="23"/>
        <v/>
      </c>
      <c r="J59" s="32" t="str">
        <f t="shared" ca="1" si="24"/>
        <v/>
      </c>
      <c r="K59" s="71" t="str">
        <f t="shared" ca="1" si="25"/>
        <v/>
      </c>
      <c r="L59" s="31" t="str">
        <f t="shared" ca="1" si="26"/>
        <v/>
      </c>
      <c r="M59" s="32" t="str">
        <f t="shared" ca="1" si="27"/>
        <v/>
      </c>
      <c r="N59" s="77" t="str">
        <f t="shared" ca="1" si="28"/>
        <v/>
      </c>
      <c r="P59" s="70">
        <v>45852.625</v>
      </c>
      <c r="Q59" s="53">
        <v>94.05</v>
      </c>
      <c r="R59" s="70">
        <v>45848.625</v>
      </c>
      <c r="S59" s="53">
        <v>101.181</v>
      </c>
      <c r="T59" s="118">
        <v>45855.625</v>
      </c>
      <c r="U59" s="53">
        <v>120.13</v>
      </c>
      <c r="V59" s="70">
        <v>45924.625</v>
      </c>
      <c r="W59" s="53">
        <v>99.414000000000001</v>
      </c>
      <c r="X59" s="163">
        <f t="shared" si="0"/>
        <v>45852.625</v>
      </c>
      <c r="Y59" s="163" t="str">
        <f t="shared" si="1"/>
        <v/>
      </c>
    </row>
    <row r="60" spans="1:25">
      <c r="A60" s="164" t="str">
        <f t="shared" ca="1" si="16"/>
        <v/>
      </c>
      <c r="B60" s="71" t="str">
        <f t="shared" ca="1" si="17"/>
        <v/>
      </c>
      <c r="C60" s="31" t="str">
        <f t="shared" ca="1" si="4"/>
        <v/>
      </c>
      <c r="D60" s="32" t="str">
        <f t="shared" ca="1" si="18"/>
        <v/>
      </c>
      <c r="E60" s="71" t="str">
        <f t="shared" ca="1" si="19"/>
        <v/>
      </c>
      <c r="F60" s="31" t="str">
        <f t="shared" ca="1" si="20"/>
        <v/>
      </c>
      <c r="G60" s="32" t="str">
        <f t="shared" ca="1" si="21"/>
        <v/>
      </c>
      <c r="H60" s="71" t="str">
        <f t="shared" ca="1" si="22"/>
        <v/>
      </c>
      <c r="I60" s="31" t="str">
        <f t="shared" ca="1" si="23"/>
        <v/>
      </c>
      <c r="J60" s="32" t="str">
        <f t="shared" ca="1" si="24"/>
        <v/>
      </c>
      <c r="K60" s="71" t="str">
        <f t="shared" ca="1" si="25"/>
        <v/>
      </c>
      <c r="L60" s="31" t="str">
        <f t="shared" ca="1" si="26"/>
        <v/>
      </c>
      <c r="M60" s="32" t="str">
        <f t="shared" ca="1" si="27"/>
        <v/>
      </c>
      <c r="N60" s="77" t="str">
        <f t="shared" ca="1" si="28"/>
        <v/>
      </c>
      <c r="P60" s="70">
        <v>45853.625</v>
      </c>
      <c r="Q60" s="53">
        <v>94.05</v>
      </c>
      <c r="R60" s="70">
        <v>45849.625</v>
      </c>
      <c r="S60" s="53">
        <v>101.123</v>
      </c>
      <c r="T60" s="118">
        <v>45856.625</v>
      </c>
      <c r="U60" s="53">
        <v>120.01</v>
      </c>
      <c r="V60" s="70">
        <v>45925.625</v>
      </c>
      <c r="W60" s="53">
        <v>99.263000000000005</v>
      </c>
      <c r="X60" s="163">
        <f t="shared" si="0"/>
        <v>45853.625</v>
      </c>
      <c r="Y60" s="163" t="str">
        <f t="shared" si="1"/>
        <v/>
      </c>
    </row>
    <row r="61" spans="1:25">
      <c r="A61" s="164" t="str">
        <f t="shared" ca="1" si="16"/>
        <v/>
      </c>
      <c r="B61" s="71" t="str">
        <f t="shared" ca="1" si="17"/>
        <v/>
      </c>
      <c r="C61" s="31" t="str">
        <f t="shared" ca="1" si="4"/>
        <v/>
      </c>
      <c r="D61" s="32" t="str">
        <f t="shared" ca="1" si="18"/>
        <v/>
      </c>
      <c r="E61" s="71" t="str">
        <f t="shared" ca="1" si="19"/>
        <v/>
      </c>
      <c r="F61" s="31" t="str">
        <f t="shared" ca="1" si="20"/>
        <v/>
      </c>
      <c r="G61" s="32" t="str">
        <f t="shared" ca="1" si="21"/>
        <v/>
      </c>
      <c r="H61" s="71" t="str">
        <f t="shared" ca="1" si="22"/>
        <v/>
      </c>
      <c r="I61" s="31" t="str">
        <f t="shared" ca="1" si="23"/>
        <v/>
      </c>
      <c r="J61" s="32" t="str">
        <f t="shared" ca="1" si="24"/>
        <v/>
      </c>
      <c r="K61" s="71" t="str">
        <f t="shared" ca="1" si="25"/>
        <v/>
      </c>
      <c r="L61" s="31" t="str">
        <f t="shared" ca="1" si="26"/>
        <v/>
      </c>
      <c r="M61" s="32" t="str">
        <f t="shared" ca="1" si="27"/>
        <v/>
      </c>
      <c r="N61" s="77" t="str">
        <f t="shared" ca="1" si="28"/>
        <v/>
      </c>
      <c r="P61" s="70">
        <v>45854.625</v>
      </c>
      <c r="Q61" s="53">
        <v>93.96</v>
      </c>
      <c r="R61" s="70">
        <v>45852.625</v>
      </c>
      <c r="S61" s="53">
        <v>101.181</v>
      </c>
      <c r="T61" s="118">
        <v>45859.625</v>
      </c>
      <c r="U61" s="53">
        <v>120.31</v>
      </c>
      <c r="V61" s="70">
        <v>45926.625</v>
      </c>
      <c r="W61" s="53">
        <v>99.38</v>
      </c>
      <c r="X61" s="163">
        <f t="shared" si="0"/>
        <v>45854.625</v>
      </c>
      <c r="Y61" s="163" t="str">
        <f t="shared" si="1"/>
        <v/>
      </c>
    </row>
    <row r="62" spans="1:25">
      <c r="A62" s="164" t="str">
        <f t="shared" ca="1" si="16"/>
        <v/>
      </c>
      <c r="B62" s="71" t="str">
        <f t="shared" ca="1" si="17"/>
        <v/>
      </c>
      <c r="C62" s="31" t="str">
        <f t="shared" ca="1" si="4"/>
        <v/>
      </c>
      <c r="D62" s="32" t="str">
        <f t="shared" ca="1" si="18"/>
        <v/>
      </c>
      <c r="E62" s="71" t="str">
        <f t="shared" ca="1" si="19"/>
        <v/>
      </c>
      <c r="F62" s="31" t="str">
        <f t="shared" ca="1" si="20"/>
        <v/>
      </c>
      <c r="G62" s="32" t="str">
        <f t="shared" ca="1" si="21"/>
        <v/>
      </c>
      <c r="H62" s="71" t="str">
        <f t="shared" ca="1" si="22"/>
        <v/>
      </c>
      <c r="I62" s="31" t="str">
        <f t="shared" ca="1" si="23"/>
        <v/>
      </c>
      <c r="J62" s="32" t="str">
        <f t="shared" ca="1" si="24"/>
        <v/>
      </c>
      <c r="K62" s="71" t="str">
        <f t="shared" ca="1" si="25"/>
        <v/>
      </c>
      <c r="L62" s="31" t="str">
        <f t="shared" ca="1" si="26"/>
        <v/>
      </c>
      <c r="M62" s="32" t="str">
        <f t="shared" ca="1" si="27"/>
        <v/>
      </c>
      <c r="N62" s="77" t="str">
        <f t="shared" ca="1" si="28"/>
        <v/>
      </c>
      <c r="P62" s="70">
        <v>45855.625</v>
      </c>
      <c r="Q62" s="53">
        <v>94.08</v>
      </c>
      <c r="R62" s="70">
        <v>45853.625</v>
      </c>
      <c r="S62" s="53">
        <v>101.23699999999999</v>
      </c>
      <c r="T62" s="118">
        <v>45860.625</v>
      </c>
      <c r="U62" s="53">
        <v>120.48</v>
      </c>
      <c r="V62" s="70">
        <v>45929.625</v>
      </c>
      <c r="W62" s="53">
        <v>99.456000000000003</v>
      </c>
      <c r="X62" s="163">
        <f t="shared" si="0"/>
        <v>45855.625</v>
      </c>
      <c r="Y62" s="163" t="str">
        <f t="shared" si="1"/>
        <v/>
      </c>
    </row>
    <row r="63" spans="1:25">
      <c r="A63" s="164" t="str">
        <f t="shared" ca="1" si="16"/>
        <v/>
      </c>
      <c r="B63" s="71" t="str">
        <f t="shared" ca="1" si="17"/>
        <v/>
      </c>
      <c r="C63" s="31" t="str">
        <f t="shared" ca="1" si="4"/>
        <v/>
      </c>
      <c r="D63" s="32" t="str">
        <f t="shared" ca="1" si="18"/>
        <v/>
      </c>
      <c r="E63" s="71" t="str">
        <f t="shared" ca="1" si="19"/>
        <v/>
      </c>
      <c r="F63" s="31" t="str">
        <f t="shared" ca="1" si="20"/>
        <v/>
      </c>
      <c r="G63" s="32" t="str">
        <f t="shared" ca="1" si="21"/>
        <v/>
      </c>
      <c r="H63" s="71" t="str">
        <f t="shared" ca="1" si="22"/>
        <v/>
      </c>
      <c r="I63" s="31" t="str">
        <f t="shared" ca="1" si="23"/>
        <v/>
      </c>
      <c r="J63" s="32" t="str">
        <f t="shared" ca="1" si="24"/>
        <v/>
      </c>
      <c r="K63" s="71" t="str">
        <f t="shared" ca="1" si="25"/>
        <v/>
      </c>
      <c r="L63" s="31" t="str">
        <f t="shared" ca="1" si="26"/>
        <v/>
      </c>
      <c r="M63" s="32" t="str">
        <f t="shared" ca="1" si="27"/>
        <v/>
      </c>
      <c r="N63" s="77" t="str">
        <f t="shared" ca="1" si="28"/>
        <v/>
      </c>
      <c r="P63" s="70">
        <v>45856.625</v>
      </c>
      <c r="Q63" s="53">
        <v>94.09</v>
      </c>
      <c r="R63" s="70">
        <v>45854.625</v>
      </c>
      <c r="S63" s="53">
        <v>101.31</v>
      </c>
      <c r="T63" s="118">
        <v>45861.625</v>
      </c>
      <c r="U63" s="53">
        <v>120.5</v>
      </c>
      <c r="V63" s="70">
        <v>45930.625</v>
      </c>
      <c r="W63" s="53">
        <v>99.484999999999999</v>
      </c>
      <c r="X63" s="163">
        <f t="shared" si="0"/>
        <v>45856.625</v>
      </c>
      <c r="Y63" s="163" t="str">
        <f t="shared" si="1"/>
        <v/>
      </c>
    </row>
    <row r="64" spans="1:25">
      <c r="A64" s="164" t="str">
        <f t="shared" ca="1" si="16"/>
        <v/>
      </c>
      <c r="B64" s="71" t="str">
        <f t="shared" ca="1" si="17"/>
        <v/>
      </c>
      <c r="C64" s="31" t="str">
        <f t="shared" ca="1" si="4"/>
        <v/>
      </c>
      <c r="D64" s="32" t="str">
        <f t="shared" ca="1" si="18"/>
        <v/>
      </c>
      <c r="E64" s="71" t="str">
        <f t="shared" ca="1" si="19"/>
        <v/>
      </c>
      <c r="F64" s="31" t="str">
        <f t="shared" ca="1" si="20"/>
        <v/>
      </c>
      <c r="G64" s="32" t="str">
        <f t="shared" ca="1" si="21"/>
        <v/>
      </c>
      <c r="H64" s="71" t="str">
        <f t="shared" ca="1" si="22"/>
        <v/>
      </c>
      <c r="I64" s="31" t="str">
        <f t="shared" ca="1" si="23"/>
        <v/>
      </c>
      <c r="J64" s="32" t="str">
        <f t="shared" ca="1" si="24"/>
        <v/>
      </c>
      <c r="K64" s="71" t="str">
        <f t="shared" ca="1" si="25"/>
        <v/>
      </c>
      <c r="L64" s="31" t="str">
        <f t="shared" ca="1" si="26"/>
        <v/>
      </c>
      <c r="M64" s="32" t="str">
        <f t="shared" ca="1" si="27"/>
        <v/>
      </c>
      <c r="N64" s="77" t="str">
        <f t="shared" ca="1" si="28"/>
        <v/>
      </c>
      <c r="P64" s="70">
        <v>45859.625</v>
      </c>
      <c r="Q64" s="53">
        <v>94.13</v>
      </c>
      <c r="R64" s="70">
        <v>45855.625</v>
      </c>
      <c r="S64" s="53">
        <v>101.328</v>
      </c>
      <c r="T64" s="118">
        <v>45862.625</v>
      </c>
      <c r="U64" s="53">
        <v>120.16</v>
      </c>
      <c r="V64" s="70">
        <v>45931.625</v>
      </c>
      <c r="W64" s="53">
        <v>99.536000000000001</v>
      </c>
      <c r="X64" s="163">
        <f t="shared" si="0"/>
        <v>45859.625</v>
      </c>
      <c r="Y64" s="163" t="str">
        <f t="shared" si="1"/>
        <v/>
      </c>
    </row>
    <row r="65" spans="1:25">
      <c r="A65" s="164" t="str">
        <f t="shared" ca="1" si="16"/>
        <v/>
      </c>
      <c r="B65" s="71" t="str">
        <f t="shared" ca="1" si="17"/>
        <v/>
      </c>
      <c r="C65" s="31" t="str">
        <f t="shared" ca="1" si="4"/>
        <v/>
      </c>
      <c r="D65" s="32" t="str">
        <f t="shared" ca="1" si="18"/>
        <v/>
      </c>
      <c r="E65" s="71" t="str">
        <f t="shared" ca="1" si="19"/>
        <v/>
      </c>
      <c r="F65" s="31" t="str">
        <f t="shared" ca="1" si="20"/>
        <v/>
      </c>
      <c r="G65" s="32" t="str">
        <f t="shared" ca="1" si="21"/>
        <v/>
      </c>
      <c r="H65" s="71" t="str">
        <f t="shared" ca="1" si="22"/>
        <v/>
      </c>
      <c r="I65" s="31" t="str">
        <f t="shared" ca="1" si="23"/>
        <v/>
      </c>
      <c r="J65" s="32" t="str">
        <f t="shared" ca="1" si="24"/>
        <v/>
      </c>
      <c r="K65" s="71" t="str">
        <f t="shared" ca="1" si="25"/>
        <v/>
      </c>
      <c r="L65" s="31" t="str">
        <f t="shared" ca="1" si="26"/>
        <v/>
      </c>
      <c r="M65" s="32" t="str">
        <f t="shared" ca="1" si="27"/>
        <v/>
      </c>
      <c r="N65" s="77" t="str">
        <f t="shared" ca="1" si="28"/>
        <v/>
      </c>
      <c r="P65" s="70">
        <v>45860.625</v>
      </c>
      <c r="Q65" s="53">
        <v>94.13</v>
      </c>
      <c r="R65" s="70">
        <v>45856.625</v>
      </c>
      <c r="S65" s="53">
        <v>101.28</v>
      </c>
      <c r="T65" s="118">
        <v>45863.625</v>
      </c>
      <c r="U65" s="53">
        <v>120.06</v>
      </c>
      <c r="V65" s="70">
        <v>45932.625</v>
      </c>
      <c r="W65" s="53">
        <v>99.51</v>
      </c>
      <c r="X65" s="163">
        <f t="shared" si="0"/>
        <v>45860.625</v>
      </c>
      <c r="Y65" s="163" t="str">
        <f t="shared" si="1"/>
        <v/>
      </c>
    </row>
    <row r="66" spans="1:25">
      <c r="A66" s="164" t="str">
        <f t="shared" ca="1" si="16"/>
        <v/>
      </c>
      <c r="B66" s="71" t="str">
        <f t="shared" ca="1" si="17"/>
        <v/>
      </c>
      <c r="C66" s="31" t="str">
        <f t="shared" ca="1" si="4"/>
        <v/>
      </c>
      <c r="D66" s="32" t="str">
        <f t="shared" ca="1" si="18"/>
        <v/>
      </c>
      <c r="E66" s="71" t="str">
        <f t="shared" ca="1" si="19"/>
        <v/>
      </c>
      <c r="F66" s="31" t="str">
        <f t="shared" ca="1" si="20"/>
        <v/>
      </c>
      <c r="G66" s="32" t="str">
        <f t="shared" ca="1" si="21"/>
        <v/>
      </c>
      <c r="H66" s="71" t="str">
        <f t="shared" ca="1" si="22"/>
        <v/>
      </c>
      <c r="I66" s="31" t="str">
        <f t="shared" ca="1" si="23"/>
        <v/>
      </c>
      <c r="J66" s="32" t="str">
        <f t="shared" ca="1" si="24"/>
        <v/>
      </c>
      <c r="K66" s="71" t="str">
        <f t="shared" ca="1" si="25"/>
        <v/>
      </c>
      <c r="L66" s="31" t="str">
        <f t="shared" ca="1" si="26"/>
        <v/>
      </c>
      <c r="M66" s="32" t="str">
        <f t="shared" ca="1" si="27"/>
        <v/>
      </c>
      <c r="N66" s="77" t="str">
        <f t="shared" ca="1" si="28"/>
        <v/>
      </c>
      <c r="P66" s="70">
        <v>45861.625</v>
      </c>
      <c r="Q66" s="53">
        <v>94.21</v>
      </c>
      <c r="R66" s="70">
        <v>45859.625</v>
      </c>
      <c r="S66" s="53">
        <v>101.45</v>
      </c>
      <c r="T66" s="118">
        <v>45866.625</v>
      </c>
      <c r="U66" s="53">
        <v>120.25</v>
      </c>
      <c r="V66" s="70">
        <v>45933.625</v>
      </c>
      <c r="W66" s="53">
        <v>99.492999999999995</v>
      </c>
      <c r="X66" s="163">
        <f t="shared" si="0"/>
        <v>45861.625</v>
      </c>
      <c r="Y66" s="163" t="str">
        <f t="shared" si="1"/>
        <v/>
      </c>
    </row>
    <row r="67" spans="1:25">
      <c r="A67" s="164" t="str">
        <f t="shared" ca="1" si="16"/>
        <v/>
      </c>
      <c r="B67" s="71" t="str">
        <f t="shared" ca="1" si="17"/>
        <v/>
      </c>
      <c r="C67" s="31" t="str">
        <f t="shared" ca="1" si="4"/>
        <v/>
      </c>
      <c r="D67" s="32" t="str">
        <f t="shared" ca="1" si="18"/>
        <v/>
      </c>
      <c r="E67" s="71" t="str">
        <f t="shared" ca="1" si="19"/>
        <v/>
      </c>
      <c r="F67" s="31" t="str">
        <f t="shared" ca="1" si="20"/>
        <v/>
      </c>
      <c r="G67" s="32" t="str">
        <f t="shared" ca="1" si="21"/>
        <v/>
      </c>
      <c r="H67" s="71" t="str">
        <f t="shared" ca="1" si="22"/>
        <v/>
      </c>
      <c r="I67" s="31" t="str">
        <f t="shared" ca="1" si="23"/>
        <v/>
      </c>
      <c r="J67" s="32" t="str">
        <f t="shared" ca="1" si="24"/>
        <v/>
      </c>
      <c r="K67" s="71" t="str">
        <f t="shared" ca="1" si="25"/>
        <v/>
      </c>
      <c r="L67" s="31" t="str">
        <f t="shared" ca="1" si="26"/>
        <v/>
      </c>
      <c r="M67" s="32" t="str">
        <f t="shared" ca="1" si="27"/>
        <v/>
      </c>
      <c r="N67" s="77" t="str">
        <f t="shared" ca="1" si="28"/>
        <v/>
      </c>
      <c r="P67" s="70">
        <v>45862.625</v>
      </c>
      <c r="Q67" s="53">
        <v>94.34</v>
      </c>
      <c r="R67" s="70">
        <v>45860.625</v>
      </c>
      <c r="S67" s="53">
        <v>101.5</v>
      </c>
      <c r="T67" s="118">
        <v>45867.625</v>
      </c>
      <c r="U67" s="53">
        <v>120.32</v>
      </c>
      <c r="V67" s="70">
        <v>45936.625</v>
      </c>
      <c r="W67" s="53">
        <v>99.536000000000001</v>
      </c>
      <c r="X67" s="163">
        <f t="shared" si="0"/>
        <v>45862.625</v>
      </c>
      <c r="Y67" s="163" t="str">
        <f t="shared" si="1"/>
        <v/>
      </c>
    </row>
    <row r="68" spans="1:25">
      <c r="A68" s="164" t="str">
        <f t="shared" ca="1" si="16"/>
        <v/>
      </c>
      <c r="B68" s="71" t="str">
        <f t="shared" ca="1" si="17"/>
        <v/>
      </c>
      <c r="C68" s="31" t="str">
        <f t="shared" ca="1" si="4"/>
        <v/>
      </c>
      <c r="D68" s="32" t="str">
        <f t="shared" ca="1" si="18"/>
        <v/>
      </c>
      <c r="E68" s="71" t="str">
        <f t="shared" ca="1" si="19"/>
        <v/>
      </c>
      <c r="F68" s="31" t="str">
        <f t="shared" ca="1" si="20"/>
        <v/>
      </c>
      <c r="G68" s="32" t="str">
        <f t="shared" ca="1" si="21"/>
        <v/>
      </c>
      <c r="H68" s="71" t="str">
        <f t="shared" ca="1" si="22"/>
        <v/>
      </c>
      <c r="I68" s="31" t="str">
        <f t="shared" ca="1" si="23"/>
        <v/>
      </c>
      <c r="J68" s="32" t="str">
        <f t="shared" ca="1" si="24"/>
        <v/>
      </c>
      <c r="K68" s="71" t="str">
        <f t="shared" ca="1" si="25"/>
        <v/>
      </c>
      <c r="L68" s="31" t="str">
        <f t="shared" ca="1" si="26"/>
        <v/>
      </c>
      <c r="M68" s="32" t="str">
        <f t="shared" ca="1" si="27"/>
        <v/>
      </c>
      <c r="N68" s="77" t="str">
        <f t="shared" ca="1" si="28"/>
        <v/>
      </c>
      <c r="P68" s="70">
        <v>45863.625</v>
      </c>
      <c r="Q68" s="53">
        <v>94.27</v>
      </c>
      <c r="R68" s="70">
        <v>45861.625</v>
      </c>
      <c r="S68" s="53">
        <v>101.505</v>
      </c>
      <c r="T68" s="118">
        <v>45868.625</v>
      </c>
      <c r="U68" s="53">
        <v>120.21</v>
      </c>
      <c r="V68" s="70">
        <v>45937.625</v>
      </c>
      <c r="W68" s="53">
        <v>99.483000000000004</v>
      </c>
      <c r="X68" s="163">
        <f t="shared" ref="X68:X131" si="29">IF(COUNTIF(R:R,P68)*COUNTIF(T:T,P68)*COUNTIF(V:V,P68),P68,"")</f>
        <v>45863.625</v>
      </c>
      <c r="Y68" s="163" t="str">
        <f t="shared" ref="Y68:Y131" si="30">IF(X68&gt;$A$14,X68,"")</f>
        <v/>
      </c>
    </row>
    <row r="69" spans="1:25">
      <c r="A69" s="164" t="str">
        <f t="shared" ca="1" si="16"/>
        <v/>
      </c>
      <c r="B69" s="71" t="str">
        <f t="shared" ca="1" si="17"/>
        <v/>
      </c>
      <c r="C69" s="31" t="str">
        <f t="shared" ca="1" si="4"/>
        <v/>
      </c>
      <c r="D69" s="32" t="str">
        <f t="shared" ca="1" si="18"/>
        <v/>
      </c>
      <c r="E69" s="71" t="str">
        <f t="shared" ca="1" si="19"/>
        <v/>
      </c>
      <c r="F69" s="31" t="str">
        <f t="shared" ca="1" si="20"/>
        <v/>
      </c>
      <c r="G69" s="32" t="str">
        <f t="shared" ca="1" si="21"/>
        <v/>
      </c>
      <c r="H69" s="71" t="str">
        <f t="shared" ca="1" si="22"/>
        <v/>
      </c>
      <c r="I69" s="31" t="str">
        <f t="shared" ca="1" si="23"/>
        <v/>
      </c>
      <c r="J69" s="32" t="str">
        <f t="shared" ca="1" si="24"/>
        <v/>
      </c>
      <c r="K69" s="71" t="str">
        <f t="shared" ca="1" si="25"/>
        <v/>
      </c>
      <c r="L69" s="31" t="str">
        <f t="shared" ca="1" si="26"/>
        <v/>
      </c>
      <c r="M69" s="32" t="str">
        <f t="shared" ca="1" si="27"/>
        <v/>
      </c>
      <c r="N69" s="77" t="str">
        <f t="shared" ca="1" si="28"/>
        <v/>
      </c>
      <c r="P69" s="70">
        <v>45866.625</v>
      </c>
      <c r="Q69" s="53">
        <v>94.37</v>
      </c>
      <c r="R69" s="70">
        <v>45862.625</v>
      </c>
      <c r="S69" s="53">
        <v>101.15300000000001</v>
      </c>
      <c r="T69" s="118">
        <v>45869.625</v>
      </c>
      <c r="U69" s="53">
        <v>120.26</v>
      </c>
      <c r="V69" s="70">
        <v>45938.625</v>
      </c>
      <c r="W69" s="53">
        <v>99.673000000000002</v>
      </c>
      <c r="X69" s="163">
        <f t="shared" si="29"/>
        <v>45866.625</v>
      </c>
      <c r="Y69" s="163" t="str">
        <f t="shared" si="30"/>
        <v/>
      </c>
    </row>
    <row r="70" spans="1:25">
      <c r="A70" s="164" t="str">
        <f t="shared" ca="1" si="16"/>
        <v/>
      </c>
      <c r="B70" s="71" t="str">
        <f t="shared" ca="1" si="17"/>
        <v/>
      </c>
      <c r="C70" s="31" t="str">
        <f t="shared" ca="1" si="4"/>
        <v/>
      </c>
      <c r="D70" s="32" t="str">
        <f t="shared" ca="1" si="18"/>
        <v/>
      </c>
      <c r="E70" s="71" t="str">
        <f t="shared" ca="1" si="19"/>
        <v/>
      </c>
      <c r="F70" s="31" t="str">
        <f t="shared" ca="1" si="20"/>
        <v/>
      </c>
      <c r="G70" s="32" t="str">
        <f t="shared" ca="1" si="21"/>
        <v/>
      </c>
      <c r="H70" s="71" t="str">
        <f t="shared" ca="1" si="22"/>
        <v/>
      </c>
      <c r="I70" s="31" t="str">
        <f t="shared" ca="1" si="23"/>
        <v/>
      </c>
      <c r="J70" s="32" t="str">
        <f t="shared" ca="1" si="24"/>
        <v/>
      </c>
      <c r="K70" s="71" t="str">
        <f t="shared" ca="1" si="25"/>
        <v/>
      </c>
      <c r="L70" s="31" t="str">
        <f t="shared" ca="1" si="26"/>
        <v/>
      </c>
      <c r="M70" s="32" t="str">
        <f t="shared" ca="1" si="27"/>
        <v/>
      </c>
      <c r="N70" s="77" t="str">
        <f t="shared" ca="1" si="28"/>
        <v/>
      </c>
      <c r="P70" s="70">
        <v>45867.625</v>
      </c>
      <c r="Q70" s="53">
        <v>94.46</v>
      </c>
      <c r="R70" s="70">
        <v>45863.625</v>
      </c>
      <c r="S70" s="53">
        <v>101.054</v>
      </c>
      <c r="T70" s="118">
        <v>45870.625</v>
      </c>
      <c r="U70" s="53">
        <v>120.22</v>
      </c>
      <c r="V70" s="70">
        <v>45939.625</v>
      </c>
      <c r="W70" s="53">
        <v>99.552999999999997</v>
      </c>
      <c r="X70" s="163">
        <f t="shared" si="29"/>
        <v>45867.625</v>
      </c>
      <c r="Y70" s="163" t="str">
        <f t="shared" si="30"/>
        <v/>
      </c>
    </row>
    <row r="71" spans="1:25">
      <c r="A71" s="164" t="str">
        <f t="shared" ca="1" si="16"/>
        <v/>
      </c>
      <c r="B71" s="71" t="str">
        <f t="shared" ca="1" si="17"/>
        <v/>
      </c>
      <c r="C71" s="31" t="str">
        <f t="shared" ca="1" si="4"/>
        <v/>
      </c>
      <c r="D71" s="32" t="str">
        <f t="shared" ca="1" si="18"/>
        <v/>
      </c>
      <c r="E71" s="71" t="str">
        <f t="shared" ca="1" si="19"/>
        <v/>
      </c>
      <c r="F71" s="31" t="str">
        <f t="shared" ca="1" si="20"/>
        <v/>
      </c>
      <c r="G71" s="32" t="str">
        <f t="shared" ca="1" si="21"/>
        <v/>
      </c>
      <c r="H71" s="71" t="str">
        <f t="shared" ca="1" si="22"/>
        <v/>
      </c>
      <c r="I71" s="31" t="str">
        <f t="shared" ca="1" si="23"/>
        <v/>
      </c>
      <c r="J71" s="32" t="str">
        <f t="shared" ca="1" si="24"/>
        <v/>
      </c>
      <c r="K71" s="71" t="str">
        <f t="shared" ca="1" si="25"/>
        <v/>
      </c>
      <c r="L71" s="31" t="str">
        <f t="shared" ca="1" si="26"/>
        <v/>
      </c>
      <c r="M71" s="32" t="str">
        <f t="shared" ca="1" si="27"/>
        <v/>
      </c>
      <c r="N71" s="77" t="str">
        <f t="shared" ca="1" si="28"/>
        <v/>
      </c>
      <c r="P71" s="70">
        <v>45868.625</v>
      </c>
      <c r="Q71" s="53">
        <v>94.48</v>
      </c>
      <c r="R71" s="70">
        <v>45866.625</v>
      </c>
      <c r="S71" s="53">
        <v>101.17</v>
      </c>
      <c r="T71" s="118">
        <v>45873.625</v>
      </c>
      <c r="U71" s="53">
        <v>120.41</v>
      </c>
      <c r="V71" s="70">
        <v>45940.625</v>
      </c>
      <c r="W71" s="53">
        <v>99.754000000000005</v>
      </c>
      <c r="X71" s="163">
        <f t="shared" si="29"/>
        <v>45868.625</v>
      </c>
      <c r="Y71" s="163" t="str">
        <f t="shared" si="30"/>
        <v/>
      </c>
    </row>
    <row r="72" spans="1:25">
      <c r="A72" s="164" t="str">
        <f t="shared" ca="1" si="16"/>
        <v/>
      </c>
      <c r="B72" s="71" t="str">
        <f t="shared" ca="1" si="17"/>
        <v/>
      </c>
      <c r="C72" s="31" t="str">
        <f t="shared" ca="1" si="4"/>
        <v/>
      </c>
      <c r="D72" s="32" t="str">
        <f t="shared" ca="1" si="18"/>
        <v/>
      </c>
      <c r="E72" s="71" t="str">
        <f t="shared" ca="1" si="19"/>
        <v/>
      </c>
      <c r="F72" s="31" t="str">
        <f t="shared" ca="1" si="20"/>
        <v/>
      </c>
      <c r="G72" s="32" t="str">
        <f t="shared" ca="1" si="21"/>
        <v/>
      </c>
      <c r="H72" s="71" t="str">
        <f t="shared" ca="1" si="22"/>
        <v/>
      </c>
      <c r="I72" s="31" t="str">
        <f t="shared" ca="1" si="23"/>
        <v/>
      </c>
      <c r="J72" s="32" t="str">
        <f t="shared" ca="1" si="24"/>
        <v/>
      </c>
      <c r="K72" s="71" t="str">
        <f t="shared" ca="1" si="25"/>
        <v/>
      </c>
      <c r="L72" s="31" t="str">
        <f t="shared" ca="1" si="26"/>
        <v/>
      </c>
      <c r="M72" s="32" t="str">
        <f t="shared" ca="1" si="27"/>
        <v/>
      </c>
      <c r="N72" s="77" t="str">
        <f t="shared" ca="1" si="28"/>
        <v/>
      </c>
      <c r="P72" s="70">
        <v>45869.625</v>
      </c>
      <c r="Q72" s="53">
        <v>94.45</v>
      </c>
      <c r="R72" s="70">
        <v>45867.625</v>
      </c>
      <c r="S72" s="53">
        <v>101.105</v>
      </c>
      <c r="T72" s="118">
        <v>45874.625</v>
      </c>
      <c r="U72" s="53">
        <v>120.52</v>
      </c>
      <c r="V72" s="70">
        <v>45943.625</v>
      </c>
      <c r="W72" s="53">
        <v>99.923000000000002</v>
      </c>
      <c r="X72" s="163">
        <f t="shared" si="29"/>
        <v>45869.625</v>
      </c>
      <c r="Y72" s="163" t="str">
        <f t="shared" si="30"/>
        <v/>
      </c>
    </row>
    <row r="73" spans="1:25">
      <c r="A73" s="164" t="str">
        <f t="shared" ca="1" si="16"/>
        <v/>
      </c>
      <c r="B73" s="71" t="str">
        <f t="shared" ca="1" si="17"/>
        <v/>
      </c>
      <c r="C73" s="31" t="str">
        <f t="shared" ca="1" si="4"/>
        <v/>
      </c>
      <c r="D73" s="32" t="str">
        <f t="shared" ca="1" si="18"/>
        <v/>
      </c>
      <c r="E73" s="71" t="str">
        <f t="shared" ca="1" si="19"/>
        <v/>
      </c>
      <c r="F73" s="31" t="str">
        <f t="shared" ca="1" si="20"/>
        <v/>
      </c>
      <c r="G73" s="32" t="str">
        <f t="shared" ca="1" si="21"/>
        <v/>
      </c>
      <c r="H73" s="71" t="str">
        <f t="shared" ca="1" si="22"/>
        <v/>
      </c>
      <c r="I73" s="31" t="str">
        <f t="shared" ca="1" si="23"/>
        <v/>
      </c>
      <c r="J73" s="32" t="str">
        <f t="shared" ca="1" si="24"/>
        <v/>
      </c>
      <c r="K73" s="71" t="str">
        <f t="shared" ca="1" si="25"/>
        <v/>
      </c>
      <c r="L73" s="31" t="str">
        <f t="shared" ca="1" si="26"/>
        <v/>
      </c>
      <c r="M73" s="32" t="str">
        <f t="shared" ca="1" si="27"/>
        <v/>
      </c>
      <c r="N73" s="77" t="str">
        <f t="shared" ca="1" si="28"/>
        <v/>
      </c>
      <c r="P73" s="70">
        <v>45870.625</v>
      </c>
      <c r="Q73" s="53">
        <v>94.32</v>
      </c>
      <c r="R73" s="70">
        <v>45868.625</v>
      </c>
      <c r="S73" s="53">
        <v>101.048</v>
      </c>
      <c r="T73" s="118">
        <v>45875.625</v>
      </c>
      <c r="U73" s="53">
        <v>120.41</v>
      </c>
      <c r="V73" s="70">
        <v>45944.625</v>
      </c>
      <c r="W73" s="53">
        <v>99.977999999999994</v>
      </c>
      <c r="X73" s="163">
        <f t="shared" si="29"/>
        <v>45870.625</v>
      </c>
      <c r="Y73" s="163" t="str">
        <f t="shared" si="30"/>
        <v/>
      </c>
    </row>
    <row r="74" spans="1:25">
      <c r="A74" s="164" t="str">
        <f t="shared" ca="1" si="16"/>
        <v/>
      </c>
      <c r="B74" s="71" t="str">
        <f t="shared" ca="1" si="17"/>
        <v/>
      </c>
      <c r="C74" s="31" t="str">
        <f t="shared" ca="1" si="4"/>
        <v/>
      </c>
      <c r="D74" s="32" t="str">
        <f t="shared" ca="1" si="18"/>
        <v/>
      </c>
      <c r="E74" s="71" t="str">
        <f t="shared" ca="1" si="19"/>
        <v/>
      </c>
      <c r="F74" s="31" t="str">
        <f t="shared" ca="1" si="20"/>
        <v/>
      </c>
      <c r="G74" s="32" t="str">
        <f t="shared" ca="1" si="21"/>
        <v/>
      </c>
      <c r="H74" s="71" t="str">
        <f t="shared" ca="1" si="22"/>
        <v/>
      </c>
      <c r="I74" s="31" t="str">
        <f t="shared" ca="1" si="23"/>
        <v/>
      </c>
      <c r="J74" s="32" t="str">
        <f t="shared" ca="1" si="24"/>
        <v/>
      </c>
      <c r="K74" s="71" t="str">
        <f t="shared" ca="1" si="25"/>
        <v/>
      </c>
      <c r="L74" s="31" t="str">
        <f t="shared" ca="1" si="26"/>
        <v/>
      </c>
      <c r="M74" s="32" t="str">
        <f t="shared" ca="1" si="27"/>
        <v/>
      </c>
      <c r="N74" s="77" t="str">
        <f t="shared" ca="1" si="28"/>
        <v/>
      </c>
      <c r="P74" s="70">
        <v>45873.625</v>
      </c>
      <c r="Q74" s="53">
        <v>94.38</v>
      </c>
      <c r="R74" s="70">
        <v>45869.625</v>
      </c>
      <c r="S74" s="53">
        <v>101.02200000000001</v>
      </c>
      <c r="T74" s="118">
        <v>45876.625</v>
      </c>
      <c r="U74" s="53">
        <v>120.52</v>
      </c>
      <c r="V74" s="70">
        <v>45945.625</v>
      </c>
      <c r="W74" s="53">
        <v>100.18899999999999</v>
      </c>
      <c r="X74" s="163">
        <f t="shared" si="29"/>
        <v>45873.625</v>
      </c>
      <c r="Y74" s="163" t="str">
        <f t="shared" si="30"/>
        <v/>
      </c>
    </row>
    <row r="75" spans="1:25">
      <c r="A75" s="164" t="str">
        <f t="shared" ca="1" si="16"/>
        <v/>
      </c>
      <c r="B75" s="71" t="str">
        <f t="shared" ca="1" si="17"/>
        <v/>
      </c>
      <c r="C75" s="31" t="str">
        <f t="shared" ca="1" si="4"/>
        <v/>
      </c>
      <c r="D75" s="32" t="str">
        <f t="shared" ca="1" si="18"/>
        <v/>
      </c>
      <c r="E75" s="71" t="str">
        <f t="shared" ca="1" si="19"/>
        <v/>
      </c>
      <c r="F75" s="31" t="str">
        <f t="shared" ca="1" si="20"/>
        <v/>
      </c>
      <c r="G75" s="32" t="str">
        <f t="shared" ca="1" si="21"/>
        <v/>
      </c>
      <c r="H75" s="71" t="str">
        <f t="shared" ca="1" si="22"/>
        <v/>
      </c>
      <c r="I75" s="31" t="str">
        <f t="shared" ca="1" si="23"/>
        <v/>
      </c>
      <c r="J75" s="32" t="str">
        <f t="shared" ca="1" si="24"/>
        <v/>
      </c>
      <c r="K75" s="71" t="str">
        <f t="shared" ca="1" si="25"/>
        <v/>
      </c>
      <c r="L75" s="31" t="str">
        <f t="shared" ca="1" si="26"/>
        <v/>
      </c>
      <c r="M75" s="32" t="str">
        <f t="shared" ca="1" si="27"/>
        <v/>
      </c>
      <c r="N75" s="77" t="str">
        <f t="shared" ca="1" si="28"/>
        <v/>
      </c>
      <c r="P75" s="70">
        <v>45874.625</v>
      </c>
      <c r="Q75" s="53">
        <v>94.45</v>
      </c>
      <c r="R75" s="70">
        <v>45870.625</v>
      </c>
      <c r="S75" s="53">
        <v>101.155</v>
      </c>
      <c r="T75" s="118">
        <v>45877.625</v>
      </c>
      <c r="U75" s="53">
        <v>120.29</v>
      </c>
      <c r="V75" s="70">
        <v>45946.625</v>
      </c>
      <c r="W75" s="53">
        <v>100.14700000000001</v>
      </c>
      <c r="X75" s="163">
        <f t="shared" si="29"/>
        <v>45874.625</v>
      </c>
      <c r="Y75" s="163" t="str">
        <f t="shared" si="30"/>
        <v/>
      </c>
    </row>
    <row r="76" spans="1:25">
      <c r="A76" s="164" t="str">
        <f t="shared" ca="1" si="16"/>
        <v/>
      </c>
      <c r="B76" s="71" t="str">
        <f t="shared" ca="1" si="17"/>
        <v/>
      </c>
      <c r="C76" s="31" t="str">
        <f t="shared" ca="1" si="4"/>
        <v/>
      </c>
      <c r="D76" s="32" t="str">
        <f t="shared" ca="1" si="18"/>
        <v/>
      </c>
      <c r="E76" s="71" t="str">
        <f t="shared" ca="1" si="19"/>
        <v/>
      </c>
      <c r="F76" s="31" t="str">
        <f t="shared" ca="1" si="20"/>
        <v/>
      </c>
      <c r="G76" s="32" t="str">
        <f t="shared" ca="1" si="21"/>
        <v/>
      </c>
      <c r="H76" s="71" t="str">
        <f t="shared" ca="1" si="22"/>
        <v/>
      </c>
      <c r="I76" s="31" t="str">
        <f t="shared" ca="1" si="23"/>
        <v/>
      </c>
      <c r="J76" s="32" t="str">
        <f t="shared" ca="1" si="24"/>
        <v/>
      </c>
      <c r="K76" s="71" t="str">
        <f t="shared" ca="1" si="25"/>
        <v/>
      </c>
      <c r="L76" s="31" t="str">
        <f t="shared" ca="1" si="26"/>
        <v/>
      </c>
      <c r="M76" s="32" t="str">
        <f t="shared" ca="1" si="27"/>
        <v/>
      </c>
      <c r="N76" s="77" t="str">
        <f t="shared" ca="1" si="28"/>
        <v/>
      </c>
      <c r="P76" s="70">
        <v>45875.625</v>
      </c>
      <c r="Q76" s="53">
        <v>94.47</v>
      </c>
      <c r="R76" s="70">
        <v>45873.625</v>
      </c>
      <c r="S76" s="53">
        <v>101.214</v>
      </c>
      <c r="T76" s="118">
        <v>45880.625</v>
      </c>
      <c r="U76" s="53">
        <v>120.27</v>
      </c>
      <c r="V76" s="70">
        <v>45947.625</v>
      </c>
      <c r="W76" s="53">
        <v>100.146</v>
      </c>
      <c r="X76" s="163">
        <f t="shared" si="29"/>
        <v>45875.625</v>
      </c>
      <c r="Y76" s="163" t="str">
        <f t="shared" si="30"/>
        <v/>
      </c>
    </row>
    <row r="77" spans="1:25">
      <c r="A77" s="164" t="str">
        <f t="shared" ca="1" si="16"/>
        <v/>
      </c>
      <c r="B77" s="71" t="str">
        <f t="shared" ca="1" si="17"/>
        <v/>
      </c>
      <c r="C77" s="31" t="str">
        <f t="shared" ca="1" si="4"/>
        <v/>
      </c>
      <c r="D77" s="32" t="str">
        <f t="shared" ca="1" si="18"/>
        <v/>
      </c>
      <c r="E77" s="71" t="str">
        <f t="shared" ca="1" si="19"/>
        <v/>
      </c>
      <c r="F77" s="31" t="str">
        <f t="shared" ca="1" si="20"/>
        <v/>
      </c>
      <c r="G77" s="32" t="str">
        <f t="shared" ca="1" si="21"/>
        <v/>
      </c>
      <c r="H77" s="71" t="str">
        <f t="shared" ca="1" si="22"/>
        <v/>
      </c>
      <c r="I77" s="31" t="str">
        <f t="shared" ca="1" si="23"/>
        <v/>
      </c>
      <c r="J77" s="32" t="str">
        <f t="shared" ca="1" si="24"/>
        <v/>
      </c>
      <c r="K77" s="71" t="str">
        <f t="shared" ca="1" si="25"/>
        <v/>
      </c>
      <c r="L77" s="31" t="str">
        <f t="shared" ca="1" si="26"/>
        <v/>
      </c>
      <c r="M77" s="32" t="str">
        <f t="shared" ca="1" si="27"/>
        <v/>
      </c>
      <c r="N77" s="77" t="str">
        <f t="shared" ca="1" si="28"/>
        <v/>
      </c>
      <c r="P77" s="70">
        <v>45876.625</v>
      </c>
      <c r="Q77" s="53">
        <v>94.64</v>
      </c>
      <c r="R77" s="70">
        <v>45874.625</v>
      </c>
      <c r="S77" s="53">
        <v>101.217</v>
      </c>
      <c r="T77" s="118">
        <v>45881.625</v>
      </c>
      <c r="U77" s="53">
        <v>120.15</v>
      </c>
      <c r="V77" s="70">
        <v>45950.625</v>
      </c>
      <c r="W77" s="53">
        <v>100.10599999999999</v>
      </c>
      <c r="X77" s="163">
        <f t="shared" si="29"/>
        <v>45876.625</v>
      </c>
      <c r="Y77" s="163" t="str">
        <f t="shared" si="30"/>
        <v/>
      </c>
    </row>
    <row r="78" spans="1:25">
      <c r="A78" s="164" t="str">
        <f t="shared" ca="1" si="16"/>
        <v/>
      </c>
      <c r="B78" s="71" t="str">
        <f t="shared" ca="1" si="17"/>
        <v/>
      </c>
      <c r="C78" s="31" t="str">
        <f t="shared" ca="1" si="4"/>
        <v/>
      </c>
      <c r="D78" s="32" t="str">
        <f t="shared" ca="1" si="18"/>
        <v/>
      </c>
      <c r="E78" s="71" t="str">
        <f t="shared" ca="1" si="19"/>
        <v/>
      </c>
      <c r="F78" s="31" t="str">
        <f t="shared" ca="1" si="20"/>
        <v/>
      </c>
      <c r="G78" s="32" t="str">
        <f t="shared" ca="1" si="21"/>
        <v/>
      </c>
      <c r="H78" s="71" t="str">
        <f t="shared" ca="1" si="22"/>
        <v/>
      </c>
      <c r="I78" s="31" t="str">
        <f t="shared" ca="1" si="23"/>
        <v/>
      </c>
      <c r="J78" s="32" t="str">
        <f t="shared" ca="1" si="24"/>
        <v/>
      </c>
      <c r="K78" s="71" t="str">
        <f t="shared" ca="1" si="25"/>
        <v/>
      </c>
      <c r="L78" s="31" t="str">
        <f t="shared" ca="1" si="26"/>
        <v/>
      </c>
      <c r="M78" s="32" t="str">
        <f t="shared" ca="1" si="27"/>
        <v/>
      </c>
      <c r="N78" s="77" t="str">
        <f t="shared" ca="1" si="28"/>
        <v/>
      </c>
      <c r="P78" s="70">
        <v>45877.625</v>
      </c>
      <c r="Q78" s="53">
        <v>94.67</v>
      </c>
      <c r="R78" s="70">
        <v>45875.625</v>
      </c>
      <c r="S78" s="53">
        <v>101.197</v>
      </c>
      <c r="T78" s="118">
        <v>45882.625</v>
      </c>
      <c r="U78" s="53">
        <v>120.52</v>
      </c>
      <c r="V78" s="70">
        <v>45951.625</v>
      </c>
      <c r="W78" s="53">
        <v>100.206</v>
      </c>
      <c r="X78" s="163">
        <f t="shared" si="29"/>
        <v>45877.625</v>
      </c>
      <c r="Y78" s="163" t="str">
        <f t="shared" si="30"/>
        <v/>
      </c>
    </row>
    <row r="79" spans="1:25">
      <c r="A79" s="164" t="str">
        <f t="shared" ca="1" si="16"/>
        <v/>
      </c>
      <c r="B79" s="71" t="str">
        <f t="shared" ca="1" si="17"/>
        <v/>
      </c>
      <c r="C79" s="31" t="str">
        <f t="shared" ca="1" si="4"/>
        <v/>
      </c>
      <c r="D79" s="32" t="str">
        <f t="shared" ca="1" si="18"/>
        <v/>
      </c>
      <c r="E79" s="71" t="str">
        <f t="shared" ca="1" si="19"/>
        <v/>
      </c>
      <c r="F79" s="31" t="str">
        <f t="shared" ca="1" si="20"/>
        <v/>
      </c>
      <c r="G79" s="32" t="str">
        <f t="shared" ca="1" si="21"/>
        <v/>
      </c>
      <c r="H79" s="71" t="str">
        <f t="shared" ca="1" si="22"/>
        <v/>
      </c>
      <c r="I79" s="31" t="str">
        <f t="shared" ca="1" si="23"/>
        <v/>
      </c>
      <c r="J79" s="32" t="str">
        <f t="shared" ca="1" si="24"/>
        <v/>
      </c>
      <c r="K79" s="71" t="str">
        <f t="shared" ca="1" si="25"/>
        <v/>
      </c>
      <c r="L79" s="31" t="str">
        <f t="shared" ca="1" si="26"/>
        <v/>
      </c>
      <c r="M79" s="32" t="str">
        <f t="shared" ca="1" si="27"/>
        <v/>
      </c>
      <c r="N79" s="77" t="str">
        <f t="shared" ca="1" si="28"/>
        <v/>
      </c>
      <c r="P79" s="70">
        <v>45880.625</v>
      </c>
      <c r="Q79" s="53">
        <v>94.66</v>
      </c>
      <c r="R79" s="70">
        <v>45876.625</v>
      </c>
      <c r="S79" s="53">
        <v>101.16500000000001</v>
      </c>
      <c r="T79" s="118">
        <v>45883.625</v>
      </c>
      <c r="U79" s="53">
        <v>120.46</v>
      </c>
      <c r="V79" s="70">
        <v>45952.625</v>
      </c>
      <c r="W79" s="53">
        <v>100.13800000000001</v>
      </c>
      <c r="X79" s="163">
        <f t="shared" si="29"/>
        <v>45880.625</v>
      </c>
      <c r="Y79" s="163" t="str">
        <f t="shared" si="30"/>
        <v/>
      </c>
    </row>
    <row r="80" spans="1:25">
      <c r="A80" s="164" t="str">
        <f t="shared" ca="1" si="16"/>
        <v/>
      </c>
      <c r="B80" s="71" t="str">
        <f t="shared" ca="1" si="17"/>
        <v/>
      </c>
      <c r="C80" s="31" t="str">
        <f t="shared" ref="C80:C143" ca="1" si="31">IF(ISERROR(B80-2),"",(B80/$B$14-1)*$B$5)</f>
        <v/>
      </c>
      <c r="D80" s="32" t="str">
        <f t="shared" ca="1" si="18"/>
        <v/>
      </c>
      <c r="E80" s="71" t="str">
        <f t="shared" ca="1" si="19"/>
        <v/>
      </c>
      <c r="F80" s="31" t="str">
        <f t="shared" ca="1" si="20"/>
        <v/>
      </c>
      <c r="G80" s="32" t="str">
        <f t="shared" ca="1" si="21"/>
        <v/>
      </c>
      <c r="H80" s="71" t="str">
        <f t="shared" ca="1" si="22"/>
        <v/>
      </c>
      <c r="I80" s="31" t="str">
        <f t="shared" ca="1" si="23"/>
        <v/>
      </c>
      <c r="J80" s="32" t="str">
        <f t="shared" ca="1" si="24"/>
        <v/>
      </c>
      <c r="K80" s="71" t="str">
        <f t="shared" ca="1" si="25"/>
        <v/>
      </c>
      <c r="L80" s="31" t="str">
        <f t="shared" ca="1" si="26"/>
        <v/>
      </c>
      <c r="M80" s="32" t="str">
        <f t="shared" ca="1" si="27"/>
        <v/>
      </c>
      <c r="N80" s="77" t="str">
        <f t="shared" ca="1" si="28"/>
        <v/>
      </c>
      <c r="P80" s="70">
        <v>45881.625</v>
      </c>
      <c r="Q80" s="53">
        <v>94.75</v>
      </c>
      <c r="R80" s="70">
        <v>45877.625</v>
      </c>
      <c r="S80" s="53">
        <v>101.039</v>
      </c>
      <c r="T80" s="118">
        <v>45887.625</v>
      </c>
      <c r="U80" s="53">
        <v>120.14</v>
      </c>
      <c r="V80" s="70">
        <v>45953.625</v>
      </c>
      <c r="W80" s="53">
        <v>100.104</v>
      </c>
      <c r="X80" s="163">
        <f t="shared" si="29"/>
        <v>45881.625</v>
      </c>
      <c r="Y80" s="163" t="str">
        <f t="shared" si="30"/>
        <v/>
      </c>
    </row>
    <row r="81" spans="1:25">
      <c r="A81" s="164" t="str">
        <f t="shared" ca="1" si="16"/>
        <v/>
      </c>
      <c r="B81" s="71" t="str">
        <f t="shared" ca="1" si="17"/>
        <v/>
      </c>
      <c r="C81" s="31" t="str">
        <f t="shared" ca="1" si="31"/>
        <v/>
      </c>
      <c r="D81" s="32" t="str">
        <f t="shared" ca="1" si="18"/>
        <v/>
      </c>
      <c r="E81" s="71" t="str">
        <f t="shared" ca="1" si="19"/>
        <v/>
      </c>
      <c r="F81" s="31" t="str">
        <f t="shared" ca="1" si="20"/>
        <v/>
      </c>
      <c r="G81" s="32" t="str">
        <f t="shared" ca="1" si="21"/>
        <v/>
      </c>
      <c r="H81" s="71" t="str">
        <f t="shared" ca="1" si="22"/>
        <v/>
      </c>
      <c r="I81" s="31" t="str">
        <f t="shared" ca="1" si="23"/>
        <v/>
      </c>
      <c r="J81" s="32" t="str">
        <f t="shared" ca="1" si="24"/>
        <v/>
      </c>
      <c r="K81" s="71" t="str">
        <f t="shared" ca="1" si="25"/>
        <v/>
      </c>
      <c r="L81" s="31" t="str">
        <f t="shared" ca="1" si="26"/>
        <v/>
      </c>
      <c r="M81" s="32" t="str">
        <f t="shared" ca="1" si="27"/>
        <v/>
      </c>
      <c r="N81" s="77" t="str">
        <f t="shared" ca="1" si="28"/>
        <v/>
      </c>
      <c r="P81" s="70">
        <v>45882.625</v>
      </c>
      <c r="Q81" s="53">
        <v>94.88</v>
      </c>
      <c r="R81" s="70">
        <v>45880.625</v>
      </c>
      <c r="S81" s="53">
        <v>101.004</v>
      </c>
      <c r="T81" s="118">
        <v>45888.625</v>
      </c>
      <c r="U81" s="53">
        <v>120.27</v>
      </c>
      <c r="V81" s="70">
        <v>45954.625</v>
      </c>
      <c r="W81" s="53">
        <v>99.841999999999999</v>
      </c>
      <c r="X81" s="163">
        <f t="shared" si="29"/>
        <v>45882.625</v>
      </c>
      <c r="Y81" s="163" t="str">
        <f t="shared" si="30"/>
        <v/>
      </c>
    </row>
    <row r="82" spans="1:25">
      <c r="A82" s="164" t="str">
        <f t="shared" ca="1" si="16"/>
        <v/>
      </c>
      <c r="B82" s="71" t="str">
        <f t="shared" ca="1" si="17"/>
        <v/>
      </c>
      <c r="C82" s="31" t="str">
        <f t="shared" ca="1" si="31"/>
        <v/>
      </c>
      <c r="D82" s="32" t="str">
        <f t="shared" ca="1" si="18"/>
        <v/>
      </c>
      <c r="E82" s="71" t="str">
        <f t="shared" ca="1" si="19"/>
        <v/>
      </c>
      <c r="F82" s="31" t="str">
        <f t="shared" ca="1" si="20"/>
        <v/>
      </c>
      <c r="G82" s="32" t="str">
        <f t="shared" ca="1" si="21"/>
        <v/>
      </c>
      <c r="H82" s="71" t="str">
        <f t="shared" ca="1" si="22"/>
        <v/>
      </c>
      <c r="I82" s="31" t="str">
        <f t="shared" ca="1" si="23"/>
        <v/>
      </c>
      <c r="J82" s="32" t="str">
        <f t="shared" ca="1" si="24"/>
        <v/>
      </c>
      <c r="K82" s="71" t="str">
        <f t="shared" ca="1" si="25"/>
        <v/>
      </c>
      <c r="L82" s="31" t="str">
        <f t="shared" ca="1" si="26"/>
        <v/>
      </c>
      <c r="M82" s="32" t="str">
        <f t="shared" ca="1" si="27"/>
        <v/>
      </c>
      <c r="N82" s="77" t="str">
        <f t="shared" ca="1" si="28"/>
        <v/>
      </c>
      <c r="P82" s="70">
        <v>45883.625</v>
      </c>
      <c r="Q82" s="53">
        <v>94.94</v>
      </c>
      <c r="R82" s="70">
        <v>45881.625</v>
      </c>
      <c r="S82" s="53">
        <v>100.947</v>
      </c>
      <c r="T82" s="118">
        <v>45889.625</v>
      </c>
      <c r="U82" s="53">
        <v>120.39</v>
      </c>
      <c r="V82" s="70">
        <v>45957.625</v>
      </c>
      <c r="W82" s="53">
        <v>99.850999999999999</v>
      </c>
      <c r="X82" s="163">
        <f t="shared" si="29"/>
        <v>45883.625</v>
      </c>
      <c r="Y82" s="163" t="str">
        <f t="shared" si="30"/>
        <v/>
      </c>
    </row>
    <row r="83" spans="1:25">
      <c r="A83" s="164" t="str">
        <f t="shared" ca="1" si="16"/>
        <v/>
      </c>
      <c r="B83" s="71" t="str">
        <f t="shared" ca="1" si="17"/>
        <v/>
      </c>
      <c r="C83" s="31" t="str">
        <f t="shared" ca="1" si="31"/>
        <v/>
      </c>
      <c r="D83" s="32" t="str">
        <f t="shared" ca="1" si="18"/>
        <v/>
      </c>
      <c r="E83" s="71" t="str">
        <f t="shared" ca="1" si="19"/>
        <v/>
      </c>
      <c r="F83" s="31" t="str">
        <f t="shared" ca="1" si="20"/>
        <v/>
      </c>
      <c r="G83" s="32" t="str">
        <f t="shared" ca="1" si="21"/>
        <v/>
      </c>
      <c r="H83" s="71" t="str">
        <f t="shared" ca="1" si="22"/>
        <v/>
      </c>
      <c r="I83" s="31" t="str">
        <f t="shared" ca="1" si="23"/>
        <v/>
      </c>
      <c r="J83" s="32" t="str">
        <f t="shared" ca="1" si="24"/>
        <v/>
      </c>
      <c r="K83" s="71" t="str">
        <f t="shared" ca="1" si="25"/>
        <v/>
      </c>
      <c r="L83" s="31" t="str">
        <f t="shared" ca="1" si="26"/>
        <v/>
      </c>
      <c r="M83" s="32" t="str">
        <f t="shared" ca="1" si="27"/>
        <v/>
      </c>
      <c r="N83" s="77" t="str">
        <f t="shared" ca="1" si="28"/>
        <v/>
      </c>
      <c r="P83" s="70">
        <v>45884.625</v>
      </c>
      <c r="Q83" s="53">
        <v>94.87</v>
      </c>
      <c r="R83" s="70">
        <v>45882.625</v>
      </c>
      <c r="S83" s="53">
        <v>101.11799999999999</v>
      </c>
      <c r="T83" s="118">
        <v>45890.625</v>
      </c>
      <c r="U83" s="53">
        <v>120.12</v>
      </c>
      <c r="V83" s="70">
        <v>45958.625</v>
      </c>
      <c r="W83" s="53">
        <v>99.867999999999995</v>
      </c>
      <c r="X83" s="163" t="str">
        <f t="shared" si="29"/>
        <v/>
      </c>
      <c r="Y83" s="163" t="str">
        <f t="shared" si="30"/>
        <v/>
      </c>
    </row>
    <row r="84" spans="1:25">
      <c r="A84" s="164" t="str">
        <f t="shared" ca="1" si="16"/>
        <v/>
      </c>
      <c r="B84" s="71" t="str">
        <f t="shared" ca="1" si="17"/>
        <v/>
      </c>
      <c r="C84" s="31" t="str">
        <f t="shared" ca="1" si="31"/>
        <v/>
      </c>
      <c r="D84" s="32" t="str">
        <f t="shared" ca="1" si="18"/>
        <v/>
      </c>
      <c r="E84" s="71" t="str">
        <f t="shared" ca="1" si="19"/>
        <v/>
      </c>
      <c r="F84" s="31" t="str">
        <f t="shared" ca="1" si="20"/>
        <v/>
      </c>
      <c r="G84" s="32" t="str">
        <f t="shared" ca="1" si="21"/>
        <v/>
      </c>
      <c r="H84" s="71" t="str">
        <f t="shared" ca="1" si="22"/>
        <v/>
      </c>
      <c r="I84" s="31" t="str">
        <f t="shared" ca="1" si="23"/>
        <v/>
      </c>
      <c r="J84" s="32" t="str">
        <f t="shared" ca="1" si="24"/>
        <v/>
      </c>
      <c r="K84" s="71" t="str">
        <f t="shared" ca="1" si="25"/>
        <v/>
      </c>
      <c r="L84" s="31" t="str">
        <f t="shared" ca="1" si="26"/>
        <v/>
      </c>
      <c r="M84" s="32" t="str">
        <f t="shared" ca="1" si="27"/>
        <v/>
      </c>
      <c r="N84" s="77" t="str">
        <f t="shared" ca="1" si="28"/>
        <v/>
      </c>
      <c r="P84" s="70">
        <v>45887.625</v>
      </c>
      <c r="Q84" s="53">
        <v>94.83</v>
      </c>
      <c r="R84" s="70">
        <v>45883.625</v>
      </c>
      <c r="S84" s="53">
        <v>101.057</v>
      </c>
      <c r="T84" s="118">
        <v>45891.625</v>
      </c>
      <c r="U84" s="53">
        <v>120.28</v>
      </c>
      <c r="V84" s="70">
        <v>45959.625</v>
      </c>
      <c r="W84" s="53">
        <v>99.85</v>
      </c>
      <c r="X84" s="163">
        <f t="shared" si="29"/>
        <v>45887.625</v>
      </c>
      <c r="Y84" s="163" t="str">
        <f t="shared" si="30"/>
        <v/>
      </c>
    </row>
    <row r="85" spans="1:25">
      <c r="A85" s="164" t="str">
        <f t="shared" ca="1" si="16"/>
        <v/>
      </c>
      <c r="B85" s="71" t="str">
        <f t="shared" ca="1" si="17"/>
        <v/>
      </c>
      <c r="C85" s="31" t="str">
        <f t="shared" ca="1" si="31"/>
        <v/>
      </c>
      <c r="D85" s="32" t="str">
        <f t="shared" ca="1" si="18"/>
        <v/>
      </c>
      <c r="E85" s="71" t="str">
        <f t="shared" ca="1" si="19"/>
        <v/>
      </c>
      <c r="F85" s="31" t="str">
        <f t="shared" ca="1" si="20"/>
        <v/>
      </c>
      <c r="G85" s="32" t="str">
        <f t="shared" ca="1" si="21"/>
        <v/>
      </c>
      <c r="H85" s="71" t="str">
        <f t="shared" ca="1" si="22"/>
        <v/>
      </c>
      <c r="I85" s="31" t="str">
        <f t="shared" ca="1" si="23"/>
        <v/>
      </c>
      <c r="J85" s="32" t="str">
        <f t="shared" ca="1" si="24"/>
        <v/>
      </c>
      <c r="K85" s="71" t="str">
        <f t="shared" ca="1" si="25"/>
        <v/>
      </c>
      <c r="L85" s="31" t="str">
        <f t="shared" ca="1" si="26"/>
        <v/>
      </c>
      <c r="M85" s="32" t="str">
        <f t="shared" ca="1" si="27"/>
        <v/>
      </c>
      <c r="N85" s="77" t="str">
        <f t="shared" ca="1" si="28"/>
        <v/>
      </c>
      <c r="P85" s="70">
        <v>45888.625</v>
      </c>
      <c r="Q85" s="53">
        <v>94.8</v>
      </c>
      <c r="R85" s="70">
        <v>45884.625</v>
      </c>
      <c r="S85" s="53">
        <v>100.946</v>
      </c>
      <c r="T85" s="118">
        <v>45898.625</v>
      </c>
      <c r="U85" s="53">
        <v>120.25</v>
      </c>
      <c r="V85" s="70">
        <v>45960.625</v>
      </c>
      <c r="W85" s="53">
        <v>99.772999999999996</v>
      </c>
      <c r="X85" s="163">
        <f t="shared" si="29"/>
        <v>45888.625</v>
      </c>
      <c r="Y85" s="163" t="str">
        <f t="shared" si="30"/>
        <v/>
      </c>
    </row>
    <row r="86" spans="1:25">
      <c r="A86" s="164" t="str">
        <f t="shared" ca="1" si="16"/>
        <v/>
      </c>
      <c r="B86" s="71" t="str">
        <f t="shared" ca="1" si="17"/>
        <v/>
      </c>
      <c r="C86" s="31" t="str">
        <f t="shared" ca="1" si="31"/>
        <v/>
      </c>
      <c r="D86" s="32" t="str">
        <f t="shared" ca="1" si="18"/>
        <v/>
      </c>
      <c r="E86" s="71" t="str">
        <f t="shared" ca="1" si="19"/>
        <v/>
      </c>
      <c r="F86" s="31" t="str">
        <f t="shared" ca="1" si="20"/>
        <v/>
      </c>
      <c r="G86" s="32" t="str">
        <f t="shared" ca="1" si="21"/>
        <v/>
      </c>
      <c r="H86" s="71" t="str">
        <f t="shared" ca="1" si="22"/>
        <v/>
      </c>
      <c r="I86" s="31" t="str">
        <f t="shared" ca="1" si="23"/>
        <v/>
      </c>
      <c r="J86" s="32" t="str">
        <f t="shared" ca="1" si="24"/>
        <v/>
      </c>
      <c r="K86" s="71" t="str">
        <f t="shared" ca="1" si="25"/>
        <v/>
      </c>
      <c r="L86" s="31" t="str">
        <f t="shared" ca="1" si="26"/>
        <v/>
      </c>
      <c r="M86" s="32" t="str">
        <f t="shared" ca="1" si="27"/>
        <v/>
      </c>
      <c r="N86" s="77" t="str">
        <f t="shared" ca="1" si="28"/>
        <v/>
      </c>
      <c r="P86" s="70">
        <v>45889.625</v>
      </c>
      <c r="Q86" s="53">
        <v>94.64</v>
      </c>
      <c r="R86" s="70">
        <v>45887.625</v>
      </c>
      <c r="S86" s="53">
        <v>100.953</v>
      </c>
      <c r="T86" s="118">
        <v>45901.625</v>
      </c>
      <c r="U86" s="53">
        <v>120.1</v>
      </c>
      <c r="V86" s="70">
        <v>45961.625</v>
      </c>
      <c r="W86" s="53">
        <v>99.798000000000002</v>
      </c>
      <c r="X86" s="163">
        <f t="shared" si="29"/>
        <v>45889.625</v>
      </c>
      <c r="Y86" s="163" t="str">
        <f t="shared" si="30"/>
        <v/>
      </c>
    </row>
    <row r="87" spans="1:25">
      <c r="A87" s="164" t="str">
        <f t="shared" ca="1" si="16"/>
        <v/>
      </c>
      <c r="B87" s="71" t="str">
        <f t="shared" ca="1" si="17"/>
        <v/>
      </c>
      <c r="C87" s="31" t="str">
        <f t="shared" ca="1" si="31"/>
        <v/>
      </c>
      <c r="D87" s="32" t="str">
        <f t="shared" ca="1" si="18"/>
        <v/>
      </c>
      <c r="E87" s="71" t="str">
        <f t="shared" ca="1" si="19"/>
        <v/>
      </c>
      <c r="F87" s="31" t="str">
        <f t="shared" ca="1" si="20"/>
        <v/>
      </c>
      <c r="G87" s="32" t="str">
        <f t="shared" ca="1" si="21"/>
        <v/>
      </c>
      <c r="H87" s="71" t="str">
        <f t="shared" ca="1" si="22"/>
        <v/>
      </c>
      <c r="I87" s="31" t="str">
        <f t="shared" ca="1" si="23"/>
        <v/>
      </c>
      <c r="J87" s="32" t="str">
        <f t="shared" ca="1" si="24"/>
        <v/>
      </c>
      <c r="K87" s="71" t="str">
        <f t="shared" ca="1" si="25"/>
        <v/>
      </c>
      <c r="L87" s="31" t="str">
        <f t="shared" ca="1" si="26"/>
        <v/>
      </c>
      <c r="M87" s="32" t="str">
        <f t="shared" ca="1" si="27"/>
        <v/>
      </c>
      <c r="N87" s="77" t="str">
        <f t="shared" ca="1" si="28"/>
        <v/>
      </c>
      <c r="P87" s="70">
        <v>45890.625</v>
      </c>
      <c r="Q87" s="53">
        <v>94.47</v>
      </c>
      <c r="R87" s="70">
        <v>45888.625</v>
      </c>
      <c r="S87" s="53">
        <v>100.99</v>
      </c>
      <c r="T87" s="118">
        <v>45902.625</v>
      </c>
      <c r="U87" s="53">
        <v>119.81</v>
      </c>
      <c r="V87" s="70">
        <v>45964.625</v>
      </c>
      <c r="W87" s="53">
        <v>99.741</v>
      </c>
      <c r="X87" s="163">
        <f t="shared" si="29"/>
        <v>45890.625</v>
      </c>
      <c r="Y87" s="163" t="str">
        <f t="shared" si="30"/>
        <v/>
      </c>
    </row>
    <row r="88" spans="1:25">
      <c r="A88" s="164" t="str">
        <f t="shared" ca="1" si="16"/>
        <v/>
      </c>
      <c r="B88" s="71" t="str">
        <f t="shared" ca="1" si="17"/>
        <v/>
      </c>
      <c r="C88" s="31" t="str">
        <f t="shared" ca="1" si="31"/>
        <v/>
      </c>
      <c r="D88" s="32" t="str">
        <f t="shared" ca="1" si="18"/>
        <v/>
      </c>
      <c r="E88" s="71" t="str">
        <f t="shared" ca="1" si="19"/>
        <v/>
      </c>
      <c r="F88" s="31" t="str">
        <f t="shared" ca="1" si="20"/>
        <v/>
      </c>
      <c r="G88" s="32" t="str">
        <f t="shared" ca="1" si="21"/>
        <v/>
      </c>
      <c r="H88" s="71" t="str">
        <f t="shared" ca="1" si="22"/>
        <v/>
      </c>
      <c r="I88" s="31" t="str">
        <f t="shared" ca="1" si="23"/>
        <v/>
      </c>
      <c r="J88" s="32" t="str">
        <f t="shared" ca="1" si="24"/>
        <v/>
      </c>
      <c r="K88" s="71" t="str">
        <f t="shared" ca="1" si="25"/>
        <v/>
      </c>
      <c r="L88" s="31" t="str">
        <f t="shared" ca="1" si="26"/>
        <v/>
      </c>
      <c r="M88" s="32" t="str">
        <f t="shared" ca="1" si="27"/>
        <v/>
      </c>
      <c r="N88" s="77" t="str">
        <f t="shared" ca="1" si="28"/>
        <v/>
      </c>
      <c r="P88" s="70">
        <v>45891.625</v>
      </c>
      <c r="Q88" s="53">
        <v>94.76</v>
      </c>
      <c r="R88" s="70">
        <v>45889.625</v>
      </c>
      <c r="S88" s="53">
        <v>101.083</v>
      </c>
      <c r="T88" s="118">
        <v>45903.625</v>
      </c>
      <c r="U88" s="53">
        <v>120.08</v>
      </c>
      <c r="X88" s="163">
        <f t="shared" si="29"/>
        <v>45891.625</v>
      </c>
      <c r="Y88" s="163" t="str">
        <f t="shared" si="30"/>
        <v/>
      </c>
    </row>
    <row r="89" spans="1:25">
      <c r="A89" s="164" t="str">
        <f t="shared" ca="1" si="16"/>
        <v/>
      </c>
      <c r="B89" s="71" t="str">
        <f t="shared" ca="1" si="17"/>
        <v/>
      </c>
      <c r="C89" s="31" t="str">
        <f t="shared" ca="1" si="31"/>
        <v/>
      </c>
      <c r="D89" s="32" t="str">
        <f t="shared" ca="1" si="18"/>
        <v/>
      </c>
      <c r="E89" s="71" t="str">
        <f t="shared" ca="1" si="19"/>
        <v/>
      </c>
      <c r="F89" s="31" t="str">
        <f t="shared" ca="1" si="20"/>
        <v/>
      </c>
      <c r="G89" s="32" t="str">
        <f t="shared" ca="1" si="21"/>
        <v/>
      </c>
      <c r="H89" s="71" t="str">
        <f t="shared" ca="1" si="22"/>
        <v/>
      </c>
      <c r="I89" s="31" t="str">
        <f t="shared" ca="1" si="23"/>
        <v/>
      </c>
      <c r="J89" s="32" t="str">
        <f t="shared" ca="1" si="24"/>
        <v/>
      </c>
      <c r="K89" s="71" t="str">
        <f t="shared" ca="1" si="25"/>
        <v/>
      </c>
      <c r="L89" s="31" t="str">
        <f t="shared" ca="1" si="26"/>
        <v/>
      </c>
      <c r="M89" s="32" t="str">
        <f t="shared" ca="1" si="27"/>
        <v/>
      </c>
      <c r="N89" s="77" t="str">
        <f t="shared" ca="1" si="28"/>
        <v/>
      </c>
      <c r="P89" s="70">
        <v>45895.625</v>
      </c>
      <c r="Q89" s="53">
        <v>94.59</v>
      </c>
      <c r="R89" s="70">
        <v>45890.625</v>
      </c>
      <c r="S89" s="53">
        <v>100.955</v>
      </c>
      <c r="T89" s="118">
        <v>45904.625</v>
      </c>
      <c r="U89" s="53">
        <v>120.3</v>
      </c>
      <c r="X89" s="163" t="str">
        <f t="shared" si="29"/>
        <v/>
      </c>
      <c r="Y89" s="163" t="str">
        <f t="shared" si="30"/>
        <v/>
      </c>
    </row>
    <row r="90" spans="1:25">
      <c r="A90" s="164" t="str">
        <f t="shared" ca="1" si="16"/>
        <v/>
      </c>
      <c r="B90" s="71" t="str">
        <f t="shared" ca="1" si="17"/>
        <v/>
      </c>
      <c r="C90" s="31" t="str">
        <f t="shared" ca="1" si="31"/>
        <v/>
      </c>
      <c r="D90" s="32" t="str">
        <f t="shared" ca="1" si="18"/>
        <v/>
      </c>
      <c r="E90" s="71" t="str">
        <f t="shared" ca="1" si="19"/>
        <v/>
      </c>
      <c r="F90" s="31" t="str">
        <f t="shared" ca="1" si="20"/>
        <v/>
      </c>
      <c r="G90" s="32" t="str">
        <f t="shared" ca="1" si="21"/>
        <v/>
      </c>
      <c r="H90" s="71" t="str">
        <f t="shared" ca="1" si="22"/>
        <v/>
      </c>
      <c r="I90" s="31" t="str">
        <f t="shared" ca="1" si="23"/>
        <v/>
      </c>
      <c r="J90" s="32" t="str">
        <f t="shared" ca="1" si="24"/>
        <v/>
      </c>
      <c r="K90" s="71" t="str">
        <f t="shared" ca="1" si="25"/>
        <v/>
      </c>
      <c r="L90" s="31" t="str">
        <f t="shared" ca="1" si="26"/>
        <v/>
      </c>
      <c r="M90" s="32" t="str">
        <f t="shared" ca="1" si="27"/>
        <v/>
      </c>
      <c r="N90" s="77" t="str">
        <f t="shared" ca="1" si="28"/>
        <v/>
      </c>
      <c r="P90" s="70">
        <v>45896.625</v>
      </c>
      <c r="Q90" s="53">
        <v>94.56</v>
      </c>
      <c r="R90" s="70">
        <v>45891.625</v>
      </c>
      <c r="S90" s="53">
        <v>101.027</v>
      </c>
      <c r="T90" s="118">
        <v>45905.625</v>
      </c>
      <c r="U90" s="53">
        <v>120.64</v>
      </c>
      <c r="X90" s="163" t="str">
        <f t="shared" si="29"/>
        <v/>
      </c>
      <c r="Y90" s="163" t="str">
        <f t="shared" si="30"/>
        <v/>
      </c>
    </row>
    <row r="91" spans="1:25">
      <c r="A91" s="164" t="str">
        <f t="shared" ca="1" si="16"/>
        <v/>
      </c>
      <c r="B91" s="71" t="str">
        <f t="shared" ca="1" si="17"/>
        <v/>
      </c>
      <c r="C91" s="31" t="str">
        <f t="shared" ca="1" si="31"/>
        <v/>
      </c>
      <c r="D91" s="32" t="str">
        <f t="shared" ca="1" si="18"/>
        <v/>
      </c>
      <c r="E91" s="71" t="str">
        <f t="shared" ca="1" si="19"/>
        <v/>
      </c>
      <c r="F91" s="31" t="str">
        <f t="shared" ca="1" si="20"/>
        <v/>
      </c>
      <c r="G91" s="32" t="str">
        <f t="shared" ca="1" si="21"/>
        <v/>
      </c>
      <c r="H91" s="71" t="str">
        <f t="shared" ca="1" si="22"/>
        <v/>
      </c>
      <c r="I91" s="31" t="str">
        <f t="shared" ca="1" si="23"/>
        <v/>
      </c>
      <c r="J91" s="32" t="str">
        <f t="shared" ca="1" si="24"/>
        <v/>
      </c>
      <c r="K91" s="71" t="str">
        <f t="shared" ca="1" si="25"/>
        <v/>
      </c>
      <c r="L91" s="31" t="str">
        <f t="shared" ca="1" si="26"/>
        <v/>
      </c>
      <c r="M91" s="32" t="str">
        <f t="shared" ca="1" si="27"/>
        <v/>
      </c>
      <c r="N91" s="77" t="str">
        <f t="shared" ca="1" si="28"/>
        <v/>
      </c>
      <c r="P91" s="70">
        <v>45897.625</v>
      </c>
      <c r="Q91" s="53">
        <v>94.44</v>
      </c>
      <c r="R91" s="70">
        <v>45894.625</v>
      </c>
      <c r="S91" s="53">
        <v>100.916</v>
      </c>
      <c r="T91" s="118">
        <v>45908.625</v>
      </c>
      <c r="U91" s="53">
        <v>120.74</v>
      </c>
      <c r="X91" s="163" t="str">
        <f t="shared" si="29"/>
        <v/>
      </c>
      <c r="Y91" s="163" t="str">
        <f t="shared" si="30"/>
        <v/>
      </c>
    </row>
    <row r="92" spans="1:25">
      <c r="A92" s="164" t="str">
        <f t="shared" ca="1" si="16"/>
        <v/>
      </c>
      <c r="B92" s="71" t="str">
        <f t="shared" ca="1" si="17"/>
        <v/>
      </c>
      <c r="C92" s="31" t="str">
        <f t="shared" ca="1" si="31"/>
        <v/>
      </c>
      <c r="D92" s="32" t="str">
        <f t="shared" ca="1" si="18"/>
        <v/>
      </c>
      <c r="E92" s="71" t="str">
        <f t="shared" ca="1" si="19"/>
        <v/>
      </c>
      <c r="F92" s="31" t="str">
        <f t="shared" ca="1" si="20"/>
        <v/>
      </c>
      <c r="G92" s="32" t="str">
        <f t="shared" ca="1" si="21"/>
        <v/>
      </c>
      <c r="H92" s="71" t="str">
        <f t="shared" ca="1" si="22"/>
        <v/>
      </c>
      <c r="I92" s="31" t="str">
        <f t="shared" ca="1" si="23"/>
        <v/>
      </c>
      <c r="J92" s="32" t="str">
        <f t="shared" ca="1" si="24"/>
        <v/>
      </c>
      <c r="K92" s="71" t="str">
        <f t="shared" ca="1" si="25"/>
        <v/>
      </c>
      <c r="L92" s="31" t="str">
        <f t="shared" ca="1" si="26"/>
        <v/>
      </c>
      <c r="M92" s="32" t="str">
        <f t="shared" ca="1" si="27"/>
        <v/>
      </c>
      <c r="N92" s="77" t="str">
        <f t="shared" ca="1" si="28"/>
        <v/>
      </c>
      <c r="P92" s="70">
        <v>45898.625</v>
      </c>
      <c r="Q92" s="53">
        <v>94.44</v>
      </c>
      <c r="R92" s="70">
        <v>45895.625</v>
      </c>
      <c r="S92" s="53">
        <v>101.051</v>
      </c>
      <c r="T92" s="118">
        <v>45909.625</v>
      </c>
      <c r="U92" s="53">
        <v>120.66</v>
      </c>
      <c r="X92" s="163">
        <f t="shared" si="29"/>
        <v>45898.625</v>
      </c>
      <c r="Y92" s="163" t="str">
        <f t="shared" si="30"/>
        <v/>
      </c>
    </row>
    <row r="93" spans="1:25">
      <c r="A93" s="164" t="str">
        <f t="shared" ca="1" si="16"/>
        <v/>
      </c>
      <c r="B93" s="71" t="str">
        <f t="shared" ca="1" si="17"/>
        <v/>
      </c>
      <c r="C93" s="31" t="str">
        <f t="shared" ca="1" si="31"/>
        <v/>
      </c>
      <c r="D93" s="32" t="str">
        <f t="shared" ca="1" si="18"/>
        <v/>
      </c>
      <c r="E93" s="71" t="str">
        <f t="shared" ca="1" si="19"/>
        <v/>
      </c>
      <c r="F93" s="31" t="str">
        <f t="shared" ca="1" si="20"/>
        <v/>
      </c>
      <c r="G93" s="32" t="str">
        <f t="shared" ca="1" si="21"/>
        <v/>
      </c>
      <c r="H93" s="71" t="str">
        <f t="shared" ca="1" si="22"/>
        <v/>
      </c>
      <c r="I93" s="31" t="str">
        <f t="shared" ca="1" si="23"/>
        <v/>
      </c>
      <c r="J93" s="32" t="str">
        <f t="shared" ca="1" si="24"/>
        <v/>
      </c>
      <c r="K93" s="71" t="str">
        <f t="shared" ca="1" si="25"/>
        <v/>
      </c>
      <c r="L93" s="31" t="str">
        <f t="shared" ca="1" si="26"/>
        <v/>
      </c>
      <c r="M93" s="32" t="str">
        <f t="shared" ca="1" si="27"/>
        <v/>
      </c>
      <c r="N93" s="77" t="str">
        <f t="shared" ca="1" si="28"/>
        <v/>
      </c>
      <c r="P93" s="70">
        <v>45901.625</v>
      </c>
      <c r="Q93" s="53">
        <v>94.4</v>
      </c>
      <c r="R93" s="70">
        <v>45896.625</v>
      </c>
      <c r="S93" s="53">
        <v>101.142</v>
      </c>
      <c r="T93" s="118">
        <v>45910.625</v>
      </c>
      <c r="U93" s="53">
        <v>120.75</v>
      </c>
      <c r="X93" s="163">
        <f t="shared" si="29"/>
        <v>45901.625</v>
      </c>
      <c r="Y93" s="163" t="str">
        <f t="shared" si="30"/>
        <v/>
      </c>
    </row>
    <row r="94" spans="1:25">
      <c r="A94" s="164" t="str">
        <f t="shared" ca="1" si="16"/>
        <v/>
      </c>
      <c r="B94" s="71" t="str">
        <f t="shared" ca="1" si="17"/>
        <v/>
      </c>
      <c r="C94" s="31" t="str">
        <f t="shared" ca="1" si="31"/>
        <v/>
      </c>
      <c r="D94" s="32" t="str">
        <f t="shared" ca="1" si="18"/>
        <v/>
      </c>
      <c r="E94" s="71" t="str">
        <f t="shared" ca="1" si="19"/>
        <v/>
      </c>
      <c r="F94" s="31" t="str">
        <f t="shared" ca="1" si="20"/>
        <v/>
      </c>
      <c r="G94" s="32" t="str">
        <f t="shared" ca="1" si="21"/>
        <v/>
      </c>
      <c r="H94" s="71" t="str">
        <f t="shared" ca="1" si="22"/>
        <v/>
      </c>
      <c r="I94" s="31" t="str">
        <f t="shared" ca="1" si="23"/>
        <v/>
      </c>
      <c r="J94" s="32" t="str">
        <f t="shared" ca="1" si="24"/>
        <v/>
      </c>
      <c r="K94" s="71" t="str">
        <f t="shared" ca="1" si="25"/>
        <v/>
      </c>
      <c r="L94" s="31" t="str">
        <f t="shared" ca="1" si="26"/>
        <v/>
      </c>
      <c r="M94" s="32" t="str">
        <f t="shared" ca="1" si="27"/>
        <v/>
      </c>
      <c r="N94" s="77" t="str">
        <f t="shared" ca="1" si="28"/>
        <v/>
      </c>
      <c r="P94" s="70">
        <v>45902.625</v>
      </c>
      <c r="Q94" s="53">
        <v>94.24</v>
      </c>
      <c r="R94" s="70">
        <v>45897.625</v>
      </c>
      <c r="S94" s="53">
        <v>101.092</v>
      </c>
      <c r="T94" s="118">
        <v>45911.625</v>
      </c>
      <c r="U94" s="53">
        <v>120.76</v>
      </c>
      <c r="X94" s="163">
        <f t="shared" si="29"/>
        <v>45902.625</v>
      </c>
      <c r="Y94" s="163" t="str">
        <f t="shared" si="30"/>
        <v/>
      </c>
    </row>
    <row r="95" spans="1:25">
      <c r="A95" s="164" t="str">
        <f t="shared" ca="1" si="16"/>
        <v/>
      </c>
      <c r="B95" s="71" t="str">
        <f t="shared" ca="1" si="17"/>
        <v/>
      </c>
      <c r="C95" s="31" t="str">
        <f t="shared" ca="1" si="31"/>
        <v/>
      </c>
      <c r="D95" s="32" t="str">
        <f t="shared" ca="1" si="18"/>
        <v/>
      </c>
      <c r="E95" s="71" t="str">
        <f t="shared" ca="1" si="19"/>
        <v/>
      </c>
      <c r="F95" s="31" t="str">
        <f t="shared" ca="1" si="20"/>
        <v/>
      </c>
      <c r="G95" s="32" t="str">
        <f t="shared" ca="1" si="21"/>
        <v/>
      </c>
      <c r="H95" s="71" t="str">
        <f t="shared" ca="1" si="22"/>
        <v/>
      </c>
      <c r="I95" s="31" t="str">
        <f t="shared" ca="1" si="23"/>
        <v/>
      </c>
      <c r="J95" s="32" t="str">
        <f t="shared" ca="1" si="24"/>
        <v/>
      </c>
      <c r="K95" s="71" t="str">
        <f t="shared" ca="1" si="25"/>
        <v/>
      </c>
      <c r="L95" s="31" t="str">
        <f t="shared" ca="1" si="26"/>
        <v/>
      </c>
      <c r="M95" s="32" t="str">
        <f t="shared" ca="1" si="27"/>
        <v/>
      </c>
      <c r="N95" s="77" t="str">
        <f t="shared" ca="1" si="28"/>
        <v/>
      </c>
      <c r="P95" s="70">
        <v>45903.625</v>
      </c>
      <c r="Q95" s="53">
        <v>94.38</v>
      </c>
      <c r="R95" s="70">
        <v>45898.625</v>
      </c>
      <c r="S95" s="53">
        <v>101.096</v>
      </c>
      <c r="T95" s="118">
        <v>45912.625</v>
      </c>
      <c r="U95" s="53">
        <v>120.63</v>
      </c>
      <c r="X95" s="163">
        <f t="shared" si="29"/>
        <v>45903.625</v>
      </c>
      <c r="Y95" s="163" t="str">
        <f t="shared" si="30"/>
        <v/>
      </c>
    </row>
    <row r="96" spans="1:25">
      <c r="A96" s="164" t="str">
        <f t="shared" ca="1" si="16"/>
        <v/>
      </c>
      <c r="B96" s="71" t="str">
        <f t="shared" ca="1" si="17"/>
        <v/>
      </c>
      <c r="C96" s="31" t="str">
        <f t="shared" ca="1" si="31"/>
        <v/>
      </c>
      <c r="D96" s="32" t="str">
        <f t="shared" ca="1" si="18"/>
        <v/>
      </c>
      <c r="E96" s="71" t="str">
        <f t="shared" ca="1" si="19"/>
        <v/>
      </c>
      <c r="F96" s="31" t="str">
        <f t="shared" ca="1" si="20"/>
        <v/>
      </c>
      <c r="G96" s="32" t="str">
        <f t="shared" ca="1" si="21"/>
        <v/>
      </c>
      <c r="H96" s="71" t="str">
        <f t="shared" ca="1" si="22"/>
        <v/>
      </c>
      <c r="I96" s="31" t="str">
        <f t="shared" ca="1" si="23"/>
        <v/>
      </c>
      <c r="J96" s="32" t="str">
        <f t="shared" ca="1" si="24"/>
        <v/>
      </c>
      <c r="K96" s="71" t="str">
        <f t="shared" ca="1" si="25"/>
        <v/>
      </c>
      <c r="L96" s="31" t="str">
        <f t="shared" ca="1" si="26"/>
        <v/>
      </c>
      <c r="M96" s="32" t="str">
        <f t="shared" ca="1" si="27"/>
        <v/>
      </c>
      <c r="N96" s="77" t="str">
        <f t="shared" ca="1" si="28"/>
        <v/>
      </c>
      <c r="P96" s="70">
        <v>45904.625</v>
      </c>
      <c r="Q96" s="53">
        <v>94.54</v>
      </c>
      <c r="R96" s="70">
        <v>45901.625</v>
      </c>
      <c r="S96" s="53">
        <v>101.01900000000001</v>
      </c>
      <c r="T96" s="118">
        <v>45915.625</v>
      </c>
      <c r="U96" s="53">
        <v>120.7</v>
      </c>
      <c r="X96" s="163">
        <f t="shared" si="29"/>
        <v>45904.625</v>
      </c>
      <c r="Y96" s="163" t="str">
        <f t="shared" si="30"/>
        <v/>
      </c>
    </row>
    <row r="97" spans="1:25">
      <c r="A97" s="164" t="str">
        <f t="shared" ref="A97:A160" ca="1" si="32">IF(AND(ISBLANK(Z86), A96 = $Z$1),NOW(),IF(ISBLANK(Z86),"",Z86))</f>
        <v/>
      </c>
      <c r="B97" s="71" t="str">
        <f t="shared" ref="B97:B160" ca="1" si="33">IF(COUNTIF(P:P,A97)=1,VLOOKUP(A97,P:Q,2), IF(COUNTIF(P:P,A97)=0,$B$10,""))</f>
        <v/>
      </c>
      <c r="C97" s="31" t="str">
        <f t="shared" ca="1" si="31"/>
        <v/>
      </c>
      <c r="D97" s="32" t="str">
        <f t="shared" ref="D97:D160" ca="1" si="34">IF(ISERROR(B97-2),"",-1*ROUNDUP(A97-$A$14,0)/360*$B$7*$B$5)</f>
        <v/>
      </c>
      <c r="E97" s="71" t="str">
        <f t="shared" ref="E97:E160" ca="1" si="35">IF(COUNTIF(P:P,A97)=1,VLOOKUP(A97,R:S,2), IF(COUNTIF(P:P,A97)=0,$C$10,""))</f>
        <v/>
      </c>
      <c r="F97" s="31" t="str">
        <f t="shared" ref="F97:F160" ca="1" si="36">IF(ISERROR(B97-2),"",(E97-$E$14)/100*$C$5)</f>
        <v/>
      </c>
      <c r="G97" s="32" t="str">
        <f t="shared" ref="G97:G160" ca="1" si="37">IF(ISERROR(B97-2),"",ROUNDUP(A97-$A$14,0)/360*$C$6*$C$5-ROUNDUP(A97-$A$14,0)/360*$C$7*$C$5*$E$14/100)</f>
        <v/>
      </c>
      <c r="H97" s="71" t="str">
        <f t="shared" ref="H97:H160" ca="1" si="38">IF(COUNTIF(P:P,A97)=1,VLOOKUP(A97,T:U,2), IF(COUNTIF(P:P,A97)=0,$D$10,""))</f>
        <v/>
      </c>
      <c r="I97" s="31" t="str">
        <f t="shared" ref="I97:I160" ca="1" si="39">IF(ISERROR(B97-2),"",(H97/$H$14-1)*$D$5)</f>
        <v/>
      </c>
      <c r="J97" s="32" t="str">
        <f t="shared" ref="J97:J160" ca="1" si="40">IF(ISERROR(B97-2),"",-1*ROUNDUP(A97-$A$14,0)/360*$D$7*$D$5)</f>
        <v/>
      </c>
      <c r="K97" s="71" t="str">
        <f t="shared" ref="K97:K160" ca="1" si="41">IF(COUNTIF(P:P,A97)=1,VLOOKUP(A97,V:W,2), IF(COUNTIF(P:P,A97)=0,$E$10,""))</f>
        <v/>
      </c>
      <c r="L97" s="31" t="str">
        <f t="shared" ref="L97:L160" ca="1" si="42">IF(ISERROR(B97-2),"",(K97-$K$14)/100*$E$5)</f>
        <v/>
      </c>
      <c r="M97" s="32" t="str">
        <f t="shared" ref="M97:M160" ca="1" si="43">IF(ISERROR(B97-2),"",ROUNDUP(A97-$A$14,0)/360*$E$6*$E$5-ROUNDUP(A97-$A$14,0)/360*$E$7*$E$5*$K$14/100)</f>
        <v/>
      </c>
      <c r="N97" s="77" t="str">
        <f t="shared" ref="N97:N160" ca="1" si="44">IF(ISERROR(B97-2),"",C97+D97-F97-G97-I97-J97+L97+M97)</f>
        <v/>
      </c>
      <c r="P97" s="70">
        <v>45905.625</v>
      </c>
      <c r="Q97" s="53">
        <v>94.64</v>
      </c>
      <c r="R97" s="70">
        <v>45902.625</v>
      </c>
      <c r="S97" s="53">
        <v>100.976</v>
      </c>
      <c r="T97" s="118">
        <v>45916.625</v>
      </c>
      <c r="U97" s="53">
        <v>120.66</v>
      </c>
      <c r="X97" s="163">
        <f t="shared" si="29"/>
        <v>45905.625</v>
      </c>
      <c r="Y97" s="163" t="str">
        <f t="shared" si="30"/>
        <v/>
      </c>
    </row>
    <row r="98" spans="1:25">
      <c r="A98" s="164" t="str">
        <f t="shared" ca="1" si="32"/>
        <v/>
      </c>
      <c r="B98" s="71" t="str">
        <f t="shared" ca="1" si="33"/>
        <v/>
      </c>
      <c r="C98" s="31" t="str">
        <f t="shared" ca="1" si="31"/>
        <v/>
      </c>
      <c r="D98" s="32" t="str">
        <f t="shared" ca="1" si="34"/>
        <v/>
      </c>
      <c r="E98" s="71" t="str">
        <f t="shared" ca="1" si="35"/>
        <v/>
      </c>
      <c r="F98" s="31" t="str">
        <f t="shared" ca="1" si="36"/>
        <v/>
      </c>
      <c r="G98" s="32" t="str">
        <f t="shared" ca="1" si="37"/>
        <v/>
      </c>
      <c r="H98" s="71" t="str">
        <f t="shared" ca="1" si="38"/>
        <v/>
      </c>
      <c r="I98" s="31" t="str">
        <f t="shared" ca="1" si="39"/>
        <v/>
      </c>
      <c r="J98" s="32" t="str">
        <f t="shared" ca="1" si="40"/>
        <v/>
      </c>
      <c r="K98" s="71" t="str">
        <f t="shared" ca="1" si="41"/>
        <v/>
      </c>
      <c r="L98" s="31" t="str">
        <f t="shared" ca="1" si="42"/>
        <v/>
      </c>
      <c r="M98" s="32" t="str">
        <f t="shared" ca="1" si="43"/>
        <v/>
      </c>
      <c r="N98" s="77" t="str">
        <f t="shared" ca="1" si="44"/>
        <v/>
      </c>
      <c r="P98" s="70">
        <v>45908.625</v>
      </c>
      <c r="Q98" s="53">
        <v>94.65</v>
      </c>
      <c r="R98" s="70">
        <v>45903.625</v>
      </c>
      <c r="S98" s="53">
        <v>101.038</v>
      </c>
      <c r="T98" s="118">
        <v>45917.625</v>
      </c>
      <c r="U98" s="53">
        <v>120.67</v>
      </c>
      <c r="X98" s="163">
        <f t="shared" si="29"/>
        <v>45908.625</v>
      </c>
      <c r="Y98" s="163" t="str">
        <f t="shared" si="30"/>
        <v/>
      </c>
    </row>
    <row r="99" spans="1:25">
      <c r="A99" s="164" t="str">
        <f t="shared" ca="1" si="32"/>
        <v/>
      </c>
      <c r="B99" s="71" t="str">
        <f t="shared" ca="1" si="33"/>
        <v/>
      </c>
      <c r="C99" s="31" t="str">
        <f t="shared" ca="1" si="31"/>
        <v/>
      </c>
      <c r="D99" s="32" t="str">
        <f t="shared" ca="1" si="34"/>
        <v/>
      </c>
      <c r="E99" s="71" t="str">
        <f t="shared" ca="1" si="35"/>
        <v/>
      </c>
      <c r="F99" s="31" t="str">
        <f t="shared" ca="1" si="36"/>
        <v/>
      </c>
      <c r="G99" s="32" t="str">
        <f t="shared" ca="1" si="37"/>
        <v/>
      </c>
      <c r="H99" s="71" t="str">
        <f t="shared" ca="1" si="38"/>
        <v/>
      </c>
      <c r="I99" s="31" t="str">
        <f t="shared" ca="1" si="39"/>
        <v/>
      </c>
      <c r="J99" s="32" t="str">
        <f t="shared" ca="1" si="40"/>
        <v/>
      </c>
      <c r="K99" s="71" t="str">
        <f t="shared" ca="1" si="41"/>
        <v/>
      </c>
      <c r="L99" s="31" t="str">
        <f t="shared" ca="1" si="42"/>
        <v/>
      </c>
      <c r="M99" s="32" t="str">
        <f t="shared" ca="1" si="43"/>
        <v/>
      </c>
      <c r="N99" s="77" t="str">
        <f t="shared" ca="1" si="44"/>
        <v/>
      </c>
      <c r="P99" s="70">
        <v>45909.625</v>
      </c>
      <c r="Q99" s="53">
        <v>94.54</v>
      </c>
      <c r="R99" s="70">
        <v>45904.625</v>
      </c>
      <c r="S99" s="53">
        <v>101.06399999999999</v>
      </c>
      <c r="T99" s="118">
        <v>45918.625</v>
      </c>
      <c r="U99" s="53">
        <v>120.7</v>
      </c>
      <c r="X99" s="163">
        <f t="shared" si="29"/>
        <v>45909.625</v>
      </c>
      <c r="Y99" s="163" t="str">
        <f t="shared" si="30"/>
        <v/>
      </c>
    </row>
    <row r="100" spans="1:25">
      <c r="A100" s="164" t="str">
        <f t="shared" ca="1" si="32"/>
        <v/>
      </c>
      <c r="B100" s="71" t="str">
        <f t="shared" ca="1" si="33"/>
        <v/>
      </c>
      <c r="C100" s="31" t="str">
        <f t="shared" ca="1" si="31"/>
        <v/>
      </c>
      <c r="D100" s="32" t="str">
        <f t="shared" ca="1" si="34"/>
        <v/>
      </c>
      <c r="E100" s="71" t="str">
        <f t="shared" ca="1" si="35"/>
        <v/>
      </c>
      <c r="F100" s="31" t="str">
        <f t="shared" ca="1" si="36"/>
        <v/>
      </c>
      <c r="G100" s="32" t="str">
        <f t="shared" ca="1" si="37"/>
        <v/>
      </c>
      <c r="H100" s="71" t="str">
        <f t="shared" ca="1" si="38"/>
        <v/>
      </c>
      <c r="I100" s="31" t="str">
        <f t="shared" ca="1" si="39"/>
        <v/>
      </c>
      <c r="J100" s="32" t="str">
        <f t="shared" ca="1" si="40"/>
        <v/>
      </c>
      <c r="K100" s="71" t="str">
        <f t="shared" ca="1" si="41"/>
        <v/>
      </c>
      <c r="L100" s="31" t="str">
        <f t="shared" ca="1" si="42"/>
        <v/>
      </c>
      <c r="M100" s="32" t="str">
        <f t="shared" ca="1" si="43"/>
        <v/>
      </c>
      <c r="N100" s="77" t="str">
        <f t="shared" ca="1" si="44"/>
        <v/>
      </c>
      <c r="P100" s="70">
        <v>45910.625</v>
      </c>
      <c r="Q100" s="53">
        <v>94.53</v>
      </c>
      <c r="R100" s="70">
        <v>45905.625</v>
      </c>
      <c r="S100" s="53">
        <v>101.19</v>
      </c>
      <c r="T100" s="118">
        <v>45919.625</v>
      </c>
      <c r="U100" s="53">
        <v>120.71</v>
      </c>
      <c r="X100" s="163">
        <f t="shared" si="29"/>
        <v>45910.625</v>
      </c>
      <c r="Y100" s="163" t="str">
        <f t="shared" si="30"/>
        <v/>
      </c>
    </row>
    <row r="101" spans="1:25">
      <c r="A101" s="164" t="str">
        <f t="shared" ca="1" si="32"/>
        <v/>
      </c>
      <c r="B101" s="71" t="str">
        <f t="shared" ca="1" si="33"/>
        <v/>
      </c>
      <c r="C101" s="31" t="str">
        <f t="shared" ca="1" si="31"/>
        <v/>
      </c>
      <c r="D101" s="32" t="str">
        <f t="shared" ca="1" si="34"/>
        <v/>
      </c>
      <c r="E101" s="71" t="str">
        <f t="shared" ca="1" si="35"/>
        <v/>
      </c>
      <c r="F101" s="31" t="str">
        <f t="shared" ca="1" si="36"/>
        <v/>
      </c>
      <c r="G101" s="32" t="str">
        <f t="shared" ca="1" si="37"/>
        <v/>
      </c>
      <c r="H101" s="71" t="str">
        <f t="shared" ca="1" si="38"/>
        <v/>
      </c>
      <c r="I101" s="31" t="str">
        <f t="shared" ca="1" si="39"/>
        <v/>
      </c>
      <c r="J101" s="32" t="str">
        <f t="shared" ca="1" si="40"/>
        <v/>
      </c>
      <c r="K101" s="71" t="str">
        <f t="shared" ca="1" si="41"/>
        <v/>
      </c>
      <c r="L101" s="31" t="str">
        <f t="shared" ca="1" si="42"/>
        <v/>
      </c>
      <c r="M101" s="32" t="str">
        <f t="shared" ca="1" si="43"/>
        <v/>
      </c>
      <c r="N101" s="77" t="str">
        <f t="shared" ca="1" si="44"/>
        <v/>
      </c>
      <c r="P101" s="70">
        <v>45911.625</v>
      </c>
      <c r="Q101" s="53">
        <v>92.29</v>
      </c>
      <c r="R101" s="70">
        <v>45908.625</v>
      </c>
      <c r="S101" s="53">
        <v>101.23099999999999</v>
      </c>
      <c r="T101" s="118">
        <v>45922.625</v>
      </c>
      <c r="U101" s="53">
        <v>120.61</v>
      </c>
      <c r="X101" s="163">
        <f t="shared" si="29"/>
        <v>45911.625</v>
      </c>
      <c r="Y101" s="163" t="str">
        <f t="shared" si="30"/>
        <v/>
      </c>
    </row>
    <row r="102" spans="1:25">
      <c r="A102" s="164" t="str">
        <f t="shared" ca="1" si="32"/>
        <v/>
      </c>
      <c r="B102" s="71" t="str">
        <f t="shared" ca="1" si="33"/>
        <v/>
      </c>
      <c r="C102" s="31" t="str">
        <f t="shared" ca="1" si="31"/>
        <v/>
      </c>
      <c r="D102" s="32" t="str">
        <f t="shared" ca="1" si="34"/>
        <v/>
      </c>
      <c r="E102" s="71" t="str">
        <f t="shared" ca="1" si="35"/>
        <v/>
      </c>
      <c r="F102" s="31" t="str">
        <f t="shared" ca="1" si="36"/>
        <v/>
      </c>
      <c r="G102" s="32" t="str">
        <f t="shared" ca="1" si="37"/>
        <v/>
      </c>
      <c r="H102" s="71" t="str">
        <f t="shared" ca="1" si="38"/>
        <v/>
      </c>
      <c r="I102" s="31" t="str">
        <f t="shared" ca="1" si="39"/>
        <v/>
      </c>
      <c r="J102" s="32" t="str">
        <f t="shared" ca="1" si="40"/>
        <v/>
      </c>
      <c r="K102" s="71" t="str">
        <f t="shared" ca="1" si="41"/>
        <v/>
      </c>
      <c r="L102" s="31" t="str">
        <f t="shared" ca="1" si="42"/>
        <v/>
      </c>
      <c r="M102" s="32" t="str">
        <f t="shared" ca="1" si="43"/>
        <v/>
      </c>
      <c r="N102" s="77" t="str">
        <f t="shared" ca="1" si="44"/>
        <v/>
      </c>
      <c r="P102" s="70">
        <v>45912.625</v>
      </c>
      <c r="Q102" s="53">
        <v>92.46</v>
      </c>
      <c r="R102" s="70">
        <v>45909.625</v>
      </c>
      <c r="S102" s="53">
        <v>101.163</v>
      </c>
      <c r="T102" s="118">
        <v>45923.625</v>
      </c>
      <c r="U102" s="53">
        <v>120.6</v>
      </c>
      <c r="X102" s="163">
        <f t="shared" si="29"/>
        <v>45912.625</v>
      </c>
      <c r="Y102" s="163" t="str">
        <f t="shared" si="30"/>
        <v/>
      </c>
    </row>
    <row r="103" spans="1:25">
      <c r="A103" s="164" t="str">
        <f t="shared" ca="1" si="32"/>
        <v/>
      </c>
      <c r="B103" s="71" t="str">
        <f t="shared" ca="1" si="33"/>
        <v/>
      </c>
      <c r="C103" s="31" t="str">
        <f t="shared" ca="1" si="31"/>
        <v/>
      </c>
      <c r="D103" s="32" t="str">
        <f t="shared" ca="1" si="34"/>
        <v/>
      </c>
      <c r="E103" s="71" t="str">
        <f t="shared" ca="1" si="35"/>
        <v/>
      </c>
      <c r="F103" s="31" t="str">
        <f t="shared" ca="1" si="36"/>
        <v/>
      </c>
      <c r="G103" s="32" t="str">
        <f t="shared" ca="1" si="37"/>
        <v/>
      </c>
      <c r="H103" s="71" t="str">
        <f t="shared" ca="1" si="38"/>
        <v/>
      </c>
      <c r="I103" s="31" t="str">
        <f t="shared" ca="1" si="39"/>
        <v/>
      </c>
      <c r="J103" s="32" t="str">
        <f t="shared" ca="1" si="40"/>
        <v/>
      </c>
      <c r="K103" s="71" t="str">
        <f t="shared" ca="1" si="41"/>
        <v/>
      </c>
      <c r="L103" s="31" t="str">
        <f t="shared" ca="1" si="42"/>
        <v/>
      </c>
      <c r="M103" s="32" t="str">
        <f t="shared" ca="1" si="43"/>
        <v/>
      </c>
      <c r="N103" s="77" t="str">
        <f t="shared" ca="1" si="44"/>
        <v/>
      </c>
      <c r="P103" s="70">
        <v>45915.625</v>
      </c>
      <c r="Q103" s="53">
        <v>92.46</v>
      </c>
      <c r="R103" s="70">
        <v>45910.625</v>
      </c>
      <c r="S103" s="53">
        <v>101.126</v>
      </c>
      <c r="T103" s="118">
        <v>45924.625</v>
      </c>
      <c r="U103" s="53">
        <v>120.67</v>
      </c>
      <c r="X103" s="163">
        <f t="shared" si="29"/>
        <v>45915.625</v>
      </c>
      <c r="Y103" s="163" t="str">
        <f t="shared" si="30"/>
        <v/>
      </c>
    </row>
    <row r="104" spans="1:25">
      <c r="A104" s="164" t="str">
        <f t="shared" ca="1" si="32"/>
        <v/>
      </c>
      <c r="B104" s="71" t="str">
        <f t="shared" ca="1" si="33"/>
        <v/>
      </c>
      <c r="C104" s="31" t="str">
        <f t="shared" ca="1" si="31"/>
        <v/>
      </c>
      <c r="D104" s="32" t="str">
        <f t="shared" ca="1" si="34"/>
        <v/>
      </c>
      <c r="E104" s="71" t="str">
        <f t="shared" ca="1" si="35"/>
        <v/>
      </c>
      <c r="F104" s="31" t="str">
        <f t="shared" ca="1" si="36"/>
        <v/>
      </c>
      <c r="G104" s="32" t="str">
        <f t="shared" ca="1" si="37"/>
        <v/>
      </c>
      <c r="H104" s="71" t="str">
        <f t="shared" ca="1" si="38"/>
        <v/>
      </c>
      <c r="I104" s="31" t="str">
        <f t="shared" ca="1" si="39"/>
        <v/>
      </c>
      <c r="J104" s="32" t="str">
        <f t="shared" ca="1" si="40"/>
        <v/>
      </c>
      <c r="K104" s="71" t="str">
        <f t="shared" ca="1" si="41"/>
        <v/>
      </c>
      <c r="L104" s="31" t="str">
        <f t="shared" ca="1" si="42"/>
        <v/>
      </c>
      <c r="M104" s="32" t="str">
        <f t="shared" ca="1" si="43"/>
        <v/>
      </c>
      <c r="N104" s="77" t="str">
        <f t="shared" ca="1" si="44"/>
        <v/>
      </c>
      <c r="P104" s="70">
        <v>45916.625</v>
      </c>
      <c r="Q104" s="53">
        <v>92.35</v>
      </c>
      <c r="R104" s="70">
        <v>45911.625</v>
      </c>
      <c r="S104" s="53">
        <v>101.012</v>
      </c>
      <c r="T104" s="118">
        <v>45925.625</v>
      </c>
      <c r="U104" s="53">
        <v>120.43</v>
      </c>
      <c r="X104" s="163">
        <f t="shared" si="29"/>
        <v>45916.625</v>
      </c>
      <c r="Y104" s="163" t="str">
        <f t="shared" si="30"/>
        <v/>
      </c>
    </row>
    <row r="105" spans="1:25">
      <c r="A105" s="164" t="str">
        <f t="shared" ca="1" si="32"/>
        <v/>
      </c>
      <c r="B105" s="71" t="str">
        <f t="shared" ca="1" si="33"/>
        <v/>
      </c>
      <c r="C105" s="31" t="str">
        <f t="shared" ca="1" si="31"/>
        <v/>
      </c>
      <c r="D105" s="32" t="str">
        <f t="shared" ca="1" si="34"/>
        <v/>
      </c>
      <c r="E105" s="71" t="str">
        <f t="shared" ca="1" si="35"/>
        <v/>
      </c>
      <c r="F105" s="31" t="str">
        <f t="shared" ca="1" si="36"/>
        <v/>
      </c>
      <c r="G105" s="32" t="str">
        <f t="shared" ca="1" si="37"/>
        <v/>
      </c>
      <c r="H105" s="71" t="str">
        <f t="shared" ca="1" si="38"/>
        <v/>
      </c>
      <c r="I105" s="31" t="str">
        <f t="shared" ca="1" si="39"/>
        <v/>
      </c>
      <c r="J105" s="32" t="str">
        <f t="shared" ca="1" si="40"/>
        <v/>
      </c>
      <c r="K105" s="71" t="str">
        <f t="shared" ca="1" si="41"/>
        <v/>
      </c>
      <c r="L105" s="31" t="str">
        <f t="shared" ca="1" si="42"/>
        <v/>
      </c>
      <c r="M105" s="32" t="str">
        <f t="shared" ca="1" si="43"/>
        <v/>
      </c>
      <c r="N105" s="77" t="str">
        <f t="shared" ca="1" si="44"/>
        <v/>
      </c>
      <c r="P105" s="70">
        <v>45917.625</v>
      </c>
      <c r="Q105" s="53">
        <v>92.39</v>
      </c>
      <c r="R105" s="70">
        <v>45912.625</v>
      </c>
      <c r="S105" s="53">
        <v>100.934</v>
      </c>
      <c r="T105" s="118">
        <v>45929.625</v>
      </c>
      <c r="U105" s="53">
        <v>120.76</v>
      </c>
      <c r="X105" s="163">
        <f t="shared" si="29"/>
        <v>45917.625</v>
      </c>
      <c r="Y105" s="163" t="str">
        <f t="shared" si="30"/>
        <v/>
      </c>
    </row>
    <row r="106" spans="1:25">
      <c r="A106" s="164" t="str">
        <f t="shared" ca="1" si="32"/>
        <v/>
      </c>
      <c r="B106" s="71" t="str">
        <f t="shared" ca="1" si="33"/>
        <v/>
      </c>
      <c r="C106" s="31" t="str">
        <f t="shared" ca="1" si="31"/>
        <v/>
      </c>
      <c r="D106" s="32" t="str">
        <f t="shared" ca="1" si="34"/>
        <v/>
      </c>
      <c r="E106" s="71" t="str">
        <f t="shared" ca="1" si="35"/>
        <v/>
      </c>
      <c r="F106" s="31" t="str">
        <f t="shared" ca="1" si="36"/>
        <v/>
      </c>
      <c r="G106" s="32" t="str">
        <f t="shared" ca="1" si="37"/>
        <v/>
      </c>
      <c r="H106" s="71" t="str">
        <f t="shared" ca="1" si="38"/>
        <v/>
      </c>
      <c r="I106" s="31" t="str">
        <f t="shared" ca="1" si="39"/>
        <v/>
      </c>
      <c r="J106" s="32" t="str">
        <f t="shared" ca="1" si="40"/>
        <v/>
      </c>
      <c r="K106" s="71" t="str">
        <f t="shared" ca="1" si="41"/>
        <v/>
      </c>
      <c r="L106" s="31" t="str">
        <f t="shared" ca="1" si="42"/>
        <v/>
      </c>
      <c r="M106" s="32" t="str">
        <f t="shared" ca="1" si="43"/>
        <v/>
      </c>
      <c r="N106" s="77" t="str">
        <f t="shared" ca="1" si="44"/>
        <v/>
      </c>
      <c r="P106" s="70">
        <v>45918.625</v>
      </c>
      <c r="Q106" s="53">
        <v>92.67</v>
      </c>
      <c r="R106" s="70">
        <v>45915.625</v>
      </c>
      <c r="S106" s="53">
        <v>100.944</v>
      </c>
      <c r="T106" s="118">
        <v>45930.625</v>
      </c>
      <c r="U106" s="53">
        <v>120.78</v>
      </c>
      <c r="X106" s="163">
        <f t="shared" si="29"/>
        <v>45918.625</v>
      </c>
      <c r="Y106" s="163" t="str">
        <f t="shared" si="30"/>
        <v/>
      </c>
    </row>
    <row r="107" spans="1:25">
      <c r="A107" s="164" t="str">
        <f t="shared" ca="1" si="32"/>
        <v/>
      </c>
      <c r="B107" s="71" t="str">
        <f t="shared" ca="1" si="33"/>
        <v/>
      </c>
      <c r="C107" s="31" t="str">
        <f t="shared" ca="1" si="31"/>
        <v/>
      </c>
      <c r="D107" s="32" t="str">
        <f t="shared" ca="1" si="34"/>
        <v/>
      </c>
      <c r="E107" s="71" t="str">
        <f t="shared" ca="1" si="35"/>
        <v/>
      </c>
      <c r="F107" s="31" t="str">
        <f t="shared" ca="1" si="36"/>
        <v/>
      </c>
      <c r="G107" s="32" t="str">
        <f t="shared" ca="1" si="37"/>
        <v/>
      </c>
      <c r="H107" s="71" t="str">
        <f t="shared" ca="1" si="38"/>
        <v/>
      </c>
      <c r="I107" s="31" t="str">
        <f t="shared" ca="1" si="39"/>
        <v/>
      </c>
      <c r="J107" s="32" t="str">
        <f t="shared" ca="1" si="40"/>
        <v/>
      </c>
      <c r="K107" s="71" t="str">
        <f t="shared" ca="1" si="41"/>
        <v/>
      </c>
      <c r="L107" s="31" t="str">
        <f t="shared" ca="1" si="42"/>
        <v/>
      </c>
      <c r="M107" s="32" t="str">
        <f t="shared" ca="1" si="43"/>
        <v/>
      </c>
      <c r="N107" s="77" t="str">
        <f t="shared" ca="1" si="44"/>
        <v/>
      </c>
      <c r="P107" s="70">
        <v>45919.625</v>
      </c>
      <c r="Q107" s="53">
        <v>92.67</v>
      </c>
      <c r="R107" s="70">
        <v>45916.625</v>
      </c>
      <c r="S107" s="53">
        <v>100.953</v>
      </c>
      <c r="T107" s="118">
        <v>45931.625</v>
      </c>
      <c r="U107" s="53">
        <v>120.85</v>
      </c>
      <c r="X107" s="163">
        <f t="shared" si="29"/>
        <v>45919.625</v>
      </c>
      <c r="Y107" s="163" t="str">
        <f t="shared" si="30"/>
        <v/>
      </c>
    </row>
    <row r="108" spans="1:25">
      <c r="A108" s="164" t="str">
        <f t="shared" ca="1" si="32"/>
        <v/>
      </c>
      <c r="B108" s="71" t="str">
        <f t="shared" ca="1" si="33"/>
        <v/>
      </c>
      <c r="C108" s="31" t="str">
        <f t="shared" ca="1" si="31"/>
        <v/>
      </c>
      <c r="D108" s="32" t="str">
        <f t="shared" ca="1" si="34"/>
        <v/>
      </c>
      <c r="E108" s="71" t="str">
        <f t="shared" ca="1" si="35"/>
        <v/>
      </c>
      <c r="F108" s="31" t="str">
        <f t="shared" ca="1" si="36"/>
        <v/>
      </c>
      <c r="G108" s="32" t="str">
        <f t="shared" ca="1" si="37"/>
        <v/>
      </c>
      <c r="H108" s="71" t="str">
        <f t="shared" ca="1" si="38"/>
        <v/>
      </c>
      <c r="I108" s="31" t="str">
        <f t="shared" ca="1" si="39"/>
        <v/>
      </c>
      <c r="J108" s="32" t="str">
        <f t="shared" ca="1" si="40"/>
        <v/>
      </c>
      <c r="K108" s="71" t="str">
        <f t="shared" ca="1" si="41"/>
        <v/>
      </c>
      <c r="L108" s="31" t="str">
        <f t="shared" ca="1" si="42"/>
        <v/>
      </c>
      <c r="M108" s="32" t="str">
        <f t="shared" ca="1" si="43"/>
        <v/>
      </c>
      <c r="N108" s="77" t="str">
        <f t="shared" ca="1" si="44"/>
        <v/>
      </c>
      <c r="P108" s="70">
        <v>45922.625</v>
      </c>
      <c r="Q108" s="53">
        <v>92.52</v>
      </c>
      <c r="R108" s="70">
        <v>45917.625</v>
      </c>
      <c r="S108" s="53">
        <v>100.971</v>
      </c>
      <c r="T108" s="118">
        <v>45932.625</v>
      </c>
      <c r="U108" s="53">
        <v>120.92</v>
      </c>
      <c r="X108" s="163">
        <f t="shared" si="29"/>
        <v>45922.625</v>
      </c>
      <c r="Y108" s="163" t="str">
        <f t="shared" si="30"/>
        <v/>
      </c>
    </row>
    <row r="109" spans="1:25">
      <c r="A109" s="164" t="str">
        <f t="shared" ca="1" si="32"/>
        <v/>
      </c>
      <c r="B109" s="71" t="str">
        <f t="shared" ca="1" si="33"/>
        <v/>
      </c>
      <c r="C109" s="31" t="str">
        <f t="shared" ca="1" si="31"/>
        <v/>
      </c>
      <c r="D109" s="32" t="str">
        <f t="shared" ca="1" si="34"/>
        <v/>
      </c>
      <c r="E109" s="71" t="str">
        <f t="shared" ca="1" si="35"/>
        <v/>
      </c>
      <c r="F109" s="31" t="str">
        <f t="shared" ca="1" si="36"/>
        <v/>
      </c>
      <c r="G109" s="32" t="str">
        <f t="shared" ca="1" si="37"/>
        <v/>
      </c>
      <c r="H109" s="71" t="str">
        <f t="shared" ca="1" si="38"/>
        <v/>
      </c>
      <c r="I109" s="31" t="str">
        <f t="shared" ca="1" si="39"/>
        <v/>
      </c>
      <c r="J109" s="32" t="str">
        <f t="shared" ca="1" si="40"/>
        <v/>
      </c>
      <c r="K109" s="71" t="str">
        <f t="shared" ca="1" si="41"/>
        <v/>
      </c>
      <c r="L109" s="31" t="str">
        <f t="shared" ca="1" si="42"/>
        <v/>
      </c>
      <c r="M109" s="32" t="str">
        <f t="shared" ca="1" si="43"/>
        <v/>
      </c>
      <c r="N109" s="77" t="str">
        <f t="shared" ca="1" si="44"/>
        <v/>
      </c>
      <c r="P109" s="70">
        <v>45923.625</v>
      </c>
      <c r="Q109" s="53">
        <v>92.67</v>
      </c>
      <c r="R109" s="70">
        <v>45918.625</v>
      </c>
      <c r="S109" s="53">
        <v>100.956</v>
      </c>
      <c r="T109" s="118">
        <v>45933.625</v>
      </c>
      <c r="U109" s="53">
        <v>120.97</v>
      </c>
      <c r="X109" s="163">
        <f t="shared" si="29"/>
        <v>45923.625</v>
      </c>
      <c r="Y109" s="163" t="str">
        <f t="shared" si="30"/>
        <v/>
      </c>
    </row>
    <row r="110" spans="1:25">
      <c r="A110" s="164" t="str">
        <f t="shared" ca="1" si="32"/>
        <v/>
      </c>
      <c r="B110" s="71" t="str">
        <f t="shared" ca="1" si="33"/>
        <v/>
      </c>
      <c r="C110" s="31" t="str">
        <f t="shared" ca="1" si="31"/>
        <v/>
      </c>
      <c r="D110" s="32" t="str">
        <f t="shared" ca="1" si="34"/>
        <v/>
      </c>
      <c r="E110" s="71" t="str">
        <f t="shared" ca="1" si="35"/>
        <v/>
      </c>
      <c r="F110" s="31" t="str">
        <f t="shared" ca="1" si="36"/>
        <v/>
      </c>
      <c r="G110" s="32" t="str">
        <f t="shared" ca="1" si="37"/>
        <v/>
      </c>
      <c r="H110" s="71" t="str">
        <f t="shared" ca="1" si="38"/>
        <v/>
      </c>
      <c r="I110" s="31" t="str">
        <f t="shared" ca="1" si="39"/>
        <v/>
      </c>
      <c r="J110" s="32" t="str">
        <f t="shared" ca="1" si="40"/>
        <v/>
      </c>
      <c r="K110" s="71" t="str">
        <f t="shared" ca="1" si="41"/>
        <v/>
      </c>
      <c r="L110" s="31" t="str">
        <f t="shared" ca="1" si="42"/>
        <v/>
      </c>
      <c r="M110" s="32" t="str">
        <f t="shared" ca="1" si="43"/>
        <v/>
      </c>
      <c r="N110" s="77" t="str">
        <f t="shared" ca="1" si="44"/>
        <v/>
      </c>
      <c r="P110" s="70">
        <v>45924.625</v>
      </c>
      <c r="Q110" s="53">
        <v>92.59</v>
      </c>
      <c r="R110" s="70">
        <v>45919.625</v>
      </c>
      <c r="S110" s="53">
        <v>100.904</v>
      </c>
      <c r="T110" s="118">
        <v>45936.625</v>
      </c>
      <c r="U110" s="53">
        <v>120.96</v>
      </c>
      <c r="X110" s="163">
        <f t="shared" si="29"/>
        <v>45924.625</v>
      </c>
      <c r="Y110" s="163" t="str">
        <f t="shared" si="30"/>
        <v/>
      </c>
    </row>
    <row r="111" spans="1:25">
      <c r="A111" s="164" t="str">
        <f t="shared" ca="1" si="32"/>
        <v/>
      </c>
      <c r="B111" s="71" t="str">
        <f t="shared" ca="1" si="33"/>
        <v/>
      </c>
      <c r="C111" s="31" t="str">
        <f t="shared" ca="1" si="31"/>
        <v/>
      </c>
      <c r="D111" s="32" t="str">
        <f t="shared" ca="1" si="34"/>
        <v/>
      </c>
      <c r="E111" s="71" t="str">
        <f t="shared" ca="1" si="35"/>
        <v/>
      </c>
      <c r="F111" s="31" t="str">
        <f t="shared" ca="1" si="36"/>
        <v/>
      </c>
      <c r="G111" s="32" t="str">
        <f t="shared" ca="1" si="37"/>
        <v/>
      </c>
      <c r="H111" s="71" t="str">
        <f t="shared" ca="1" si="38"/>
        <v/>
      </c>
      <c r="I111" s="31" t="str">
        <f t="shared" ca="1" si="39"/>
        <v/>
      </c>
      <c r="J111" s="32" t="str">
        <f t="shared" ca="1" si="40"/>
        <v/>
      </c>
      <c r="K111" s="71" t="str">
        <f t="shared" ca="1" si="41"/>
        <v/>
      </c>
      <c r="L111" s="31" t="str">
        <f t="shared" ca="1" si="42"/>
        <v/>
      </c>
      <c r="M111" s="32" t="str">
        <f t="shared" ca="1" si="43"/>
        <v/>
      </c>
      <c r="N111" s="77" t="str">
        <f t="shared" ca="1" si="44"/>
        <v/>
      </c>
      <c r="P111" s="70">
        <v>45925.625</v>
      </c>
      <c r="Q111" s="53">
        <v>92.45</v>
      </c>
      <c r="R111" s="70">
        <v>45922.625</v>
      </c>
      <c r="S111" s="53">
        <v>100.913</v>
      </c>
      <c r="T111" s="118">
        <v>45937.625</v>
      </c>
      <c r="U111" s="53">
        <v>120.93</v>
      </c>
      <c r="X111" s="163">
        <f t="shared" si="29"/>
        <v>45925.625</v>
      </c>
      <c r="Y111" s="163" t="str">
        <f t="shared" si="30"/>
        <v/>
      </c>
    </row>
    <row r="112" spans="1:25">
      <c r="A112" s="164" t="str">
        <f t="shared" ca="1" si="32"/>
        <v/>
      </c>
      <c r="B112" s="71" t="str">
        <f t="shared" ca="1" si="33"/>
        <v/>
      </c>
      <c r="C112" s="31" t="str">
        <f t="shared" ca="1" si="31"/>
        <v/>
      </c>
      <c r="D112" s="32" t="str">
        <f t="shared" ca="1" si="34"/>
        <v/>
      </c>
      <c r="E112" s="71" t="str">
        <f t="shared" ca="1" si="35"/>
        <v/>
      </c>
      <c r="F112" s="31" t="str">
        <f t="shared" ca="1" si="36"/>
        <v/>
      </c>
      <c r="G112" s="32" t="str">
        <f t="shared" ca="1" si="37"/>
        <v/>
      </c>
      <c r="H112" s="71" t="str">
        <f t="shared" ca="1" si="38"/>
        <v/>
      </c>
      <c r="I112" s="31" t="str">
        <f t="shared" ca="1" si="39"/>
        <v/>
      </c>
      <c r="J112" s="32" t="str">
        <f t="shared" ca="1" si="40"/>
        <v/>
      </c>
      <c r="K112" s="71" t="str">
        <f t="shared" ca="1" si="41"/>
        <v/>
      </c>
      <c r="L112" s="31" t="str">
        <f t="shared" ca="1" si="42"/>
        <v/>
      </c>
      <c r="M112" s="32" t="str">
        <f t="shared" ca="1" si="43"/>
        <v/>
      </c>
      <c r="N112" s="77" t="str">
        <f t="shared" ca="1" si="44"/>
        <v/>
      </c>
      <c r="P112" s="70">
        <v>45926.625</v>
      </c>
      <c r="Q112" s="53">
        <v>92.46</v>
      </c>
      <c r="R112" s="70">
        <v>45923.625</v>
      </c>
      <c r="S112" s="53">
        <v>100.883</v>
      </c>
      <c r="T112" s="118">
        <v>45938.625</v>
      </c>
      <c r="U112" s="53">
        <v>121.12</v>
      </c>
      <c r="X112" s="163" t="str">
        <f t="shared" si="29"/>
        <v/>
      </c>
      <c r="Y112" s="163" t="str">
        <f t="shared" si="30"/>
        <v/>
      </c>
    </row>
    <row r="113" spans="1:25">
      <c r="A113" s="164" t="str">
        <f t="shared" ca="1" si="32"/>
        <v/>
      </c>
      <c r="B113" s="71" t="str">
        <f t="shared" ca="1" si="33"/>
        <v/>
      </c>
      <c r="C113" s="31" t="str">
        <f t="shared" ca="1" si="31"/>
        <v/>
      </c>
      <c r="D113" s="32" t="str">
        <f t="shared" ca="1" si="34"/>
        <v/>
      </c>
      <c r="E113" s="71" t="str">
        <f t="shared" ca="1" si="35"/>
        <v/>
      </c>
      <c r="F113" s="31" t="str">
        <f t="shared" ca="1" si="36"/>
        <v/>
      </c>
      <c r="G113" s="32" t="str">
        <f t="shared" ca="1" si="37"/>
        <v/>
      </c>
      <c r="H113" s="71" t="str">
        <f t="shared" ca="1" si="38"/>
        <v/>
      </c>
      <c r="I113" s="31" t="str">
        <f t="shared" ca="1" si="39"/>
        <v/>
      </c>
      <c r="J113" s="32" t="str">
        <f t="shared" ca="1" si="40"/>
        <v/>
      </c>
      <c r="K113" s="71" t="str">
        <f t="shared" ca="1" si="41"/>
        <v/>
      </c>
      <c r="L113" s="31" t="str">
        <f t="shared" ca="1" si="42"/>
        <v/>
      </c>
      <c r="M113" s="32" t="str">
        <f t="shared" ca="1" si="43"/>
        <v/>
      </c>
      <c r="N113" s="77" t="str">
        <f t="shared" ca="1" si="44"/>
        <v/>
      </c>
      <c r="P113" s="70">
        <v>45929.625</v>
      </c>
      <c r="Q113" s="53">
        <v>92.5</v>
      </c>
      <c r="R113" s="70">
        <v>45924.625</v>
      </c>
      <c r="S113" s="53">
        <v>100.893</v>
      </c>
      <c r="T113" s="118">
        <v>45939.625</v>
      </c>
      <c r="U113" s="53">
        <v>120.99</v>
      </c>
      <c r="X113" s="163">
        <f t="shared" si="29"/>
        <v>45929.625</v>
      </c>
      <c r="Y113" s="163" t="str">
        <f t="shared" si="30"/>
        <v/>
      </c>
    </row>
    <row r="114" spans="1:25">
      <c r="A114" s="164" t="str">
        <f t="shared" ca="1" si="32"/>
        <v/>
      </c>
      <c r="B114" s="71" t="str">
        <f t="shared" ca="1" si="33"/>
        <v/>
      </c>
      <c r="C114" s="31" t="str">
        <f t="shared" ca="1" si="31"/>
        <v/>
      </c>
      <c r="D114" s="32" t="str">
        <f t="shared" ca="1" si="34"/>
        <v/>
      </c>
      <c r="E114" s="71" t="str">
        <f t="shared" ca="1" si="35"/>
        <v/>
      </c>
      <c r="F114" s="31" t="str">
        <f t="shared" ca="1" si="36"/>
        <v/>
      </c>
      <c r="G114" s="32" t="str">
        <f t="shared" ca="1" si="37"/>
        <v/>
      </c>
      <c r="H114" s="71" t="str">
        <f t="shared" ca="1" si="38"/>
        <v/>
      </c>
      <c r="I114" s="31" t="str">
        <f t="shared" ca="1" si="39"/>
        <v/>
      </c>
      <c r="J114" s="32" t="str">
        <f t="shared" ca="1" si="40"/>
        <v/>
      </c>
      <c r="K114" s="71" t="str">
        <f t="shared" ca="1" si="41"/>
        <v/>
      </c>
      <c r="L114" s="31" t="str">
        <f t="shared" ca="1" si="42"/>
        <v/>
      </c>
      <c r="M114" s="32" t="str">
        <f t="shared" ca="1" si="43"/>
        <v/>
      </c>
      <c r="N114" s="77" t="str">
        <f t="shared" ca="1" si="44"/>
        <v/>
      </c>
      <c r="P114" s="70">
        <v>45930.625</v>
      </c>
      <c r="Q114" s="53">
        <v>92.47</v>
      </c>
      <c r="R114" s="70">
        <v>45925.625</v>
      </c>
      <c r="S114" s="53">
        <v>100.822</v>
      </c>
      <c r="T114" s="118">
        <v>45940.625</v>
      </c>
      <c r="U114" s="53">
        <v>121</v>
      </c>
      <c r="X114" s="163">
        <f t="shared" si="29"/>
        <v>45930.625</v>
      </c>
      <c r="Y114" s="163" t="str">
        <f t="shared" si="30"/>
        <v/>
      </c>
    </row>
    <row r="115" spans="1:25">
      <c r="A115" s="164" t="str">
        <f t="shared" ca="1" si="32"/>
        <v/>
      </c>
      <c r="B115" s="71" t="str">
        <f t="shared" ca="1" si="33"/>
        <v/>
      </c>
      <c r="C115" s="31" t="str">
        <f t="shared" ca="1" si="31"/>
        <v/>
      </c>
      <c r="D115" s="32" t="str">
        <f t="shared" ca="1" si="34"/>
        <v/>
      </c>
      <c r="E115" s="71" t="str">
        <f t="shared" ca="1" si="35"/>
        <v/>
      </c>
      <c r="F115" s="31" t="str">
        <f t="shared" ca="1" si="36"/>
        <v/>
      </c>
      <c r="G115" s="32" t="str">
        <f t="shared" ca="1" si="37"/>
        <v/>
      </c>
      <c r="H115" s="71" t="str">
        <f t="shared" ca="1" si="38"/>
        <v/>
      </c>
      <c r="I115" s="31" t="str">
        <f t="shared" ca="1" si="39"/>
        <v/>
      </c>
      <c r="J115" s="32" t="str">
        <f t="shared" ca="1" si="40"/>
        <v/>
      </c>
      <c r="K115" s="71" t="str">
        <f t="shared" ca="1" si="41"/>
        <v/>
      </c>
      <c r="L115" s="31" t="str">
        <f t="shared" ca="1" si="42"/>
        <v/>
      </c>
      <c r="M115" s="32" t="str">
        <f t="shared" ca="1" si="43"/>
        <v/>
      </c>
      <c r="N115" s="77" t="str">
        <f t="shared" ca="1" si="44"/>
        <v/>
      </c>
      <c r="P115" s="70">
        <v>45931.625</v>
      </c>
      <c r="Q115" s="53">
        <v>92.57</v>
      </c>
      <c r="R115" s="70">
        <v>45926.625</v>
      </c>
      <c r="S115" s="53">
        <v>100.866</v>
      </c>
      <c r="T115" s="118">
        <v>45943.625</v>
      </c>
      <c r="U115" s="53">
        <v>121.1</v>
      </c>
      <c r="X115" s="163">
        <f t="shared" si="29"/>
        <v>45931.625</v>
      </c>
      <c r="Y115" s="163" t="str">
        <f t="shared" si="30"/>
        <v/>
      </c>
    </row>
    <row r="116" spans="1:25">
      <c r="A116" s="164" t="str">
        <f t="shared" ca="1" si="32"/>
        <v/>
      </c>
      <c r="B116" s="71" t="str">
        <f t="shared" ca="1" si="33"/>
        <v/>
      </c>
      <c r="C116" s="31" t="str">
        <f t="shared" ca="1" si="31"/>
        <v/>
      </c>
      <c r="D116" s="32" t="str">
        <f t="shared" ca="1" si="34"/>
        <v/>
      </c>
      <c r="E116" s="71" t="str">
        <f t="shared" ca="1" si="35"/>
        <v/>
      </c>
      <c r="F116" s="31" t="str">
        <f t="shared" ca="1" si="36"/>
        <v/>
      </c>
      <c r="G116" s="32" t="str">
        <f t="shared" ca="1" si="37"/>
        <v/>
      </c>
      <c r="H116" s="71" t="str">
        <f t="shared" ca="1" si="38"/>
        <v/>
      </c>
      <c r="I116" s="31" t="str">
        <f t="shared" ca="1" si="39"/>
        <v/>
      </c>
      <c r="J116" s="32" t="str">
        <f t="shared" ca="1" si="40"/>
        <v/>
      </c>
      <c r="K116" s="71" t="str">
        <f t="shared" ca="1" si="41"/>
        <v/>
      </c>
      <c r="L116" s="31" t="str">
        <f t="shared" ca="1" si="42"/>
        <v/>
      </c>
      <c r="M116" s="32" t="str">
        <f t="shared" ca="1" si="43"/>
        <v/>
      </c>
      <c r="N116" s="77" t="str">
        <f t="shared" ca="1" si="44"/>
        <v/>
      </c>
      <c r="P116" s="70">
        <v>45932.625</v>
      </c>
      <c r="Q116" s="53">
        <v>92.64</v>
      </c>
      <c r="R116" s="70">
        <v>45929.625</v>
      </c>
      <c r="S116" s="53">
        <v>100.89</v>
      </c>
      <c r="T116" s="118">
        <v>45944.625</v>
      </c>
      <c r="U116" s="53">
        <v>121.2</v>
      </c>
      <c r="X116" s="163">
        <f t="shared" si="29"/>
        <v>45932.625</v>
      </c>
      <c r="Y116" s="163" t="str">
        <f t="shared" si="30"/>
        <v/>
      </c>
    </row>
    <row r="117" spans="1:25">
      <c r="A117" s="164" t="str">
        <f t="shared" ca="1" si="32"/>
        <v/>
      </c>
      <c r="B117" s="71" t="str">
        <f t="shared" ca="1" si="33"/>
        <v/>
      </c>
      <c r="C117" s="31" t="str">
        <f t="shared" ca="1" si="31"/>
        <v/>
      </c>
      <c r="D117" s="32" t="str">
        <f t="shared" ca="1" si="34"/>
        <v/>
      </c>
      <c r="E117" s="71" t="str">
        <f t="shared" ca="1" si="35"/>
        <v/>
      </c>
      <c r="F117" s="31" t="str">
        <f t="shared" ca="1" si="36"/>
        <v/>
      </c>
      <c r="G117" s="32" t="str">
        <f t="shared" ca="1" si="37"/>
        <v/>
      </c>
      <c r="H117" s="71" t="str">
        <f t="shared" ca="1" si="38"/>
        <v/>
      </c>
      <c r="I117" s="31" t="str">
        <f t="shared" ca="1" si="39"/>
        <v/>
      </c>
      <c r="J117" s="32" t="str">
        <f t="shared" ca="1" si="40"/>
        <v/>
      </c>
      <c r="K117" s="71" t="str">
        <f t="shared" ca="1" si="41"/>
        <v/>
      </c>
      <c r="L117" s="31" t="str">
        <f t="shared" ca="1" si="42"/>
        <v/>
      </c>
      <c r="M117" s="32" t="str">
        <f t="shared" ca="1" si="43"/>
        <v/>
      </c>
      <c r="N117" s="77" t="str">
        <f t="shared" ca="1" si="44"/>
        <v/>
      </c>
      <c r="P117" s="70">
        <v>45933.625</v>
      </c>
      <c r="Q117" s="53">
        <v>92.6</v>
      </c>
      <c r="R117" s="70">
        <v>45930.625</v>
      </c>
      <c r="S117" s="53">
        <v>100.89400000000001</v>
      </c>
      <c r="T117" s="118">
        <v>45945.625</v>
      </c>
      <c r="U117" s="53">
        <v>121.62</v>
      </c>
      <c r="X117" s="163">
        <f t="shared" si="29"/>
        <v>45933.625</v>
      </c>
      <c r="Y117" s="163" t="str">
        <f t="shared" si="30"/>
        <v/>
      </c>
    </row>
    <row r="118" spans="1:25">
      <c r="A118" s="164" t="str">
        <f t="shared" ca="1" si="32"/>
        <v/>
      </c>
      <c r="B118" s="71" t="str">
        <f t="shared" ca="1" si="33"/>
        <v/>
      </c>
      <c r="C118" s="31" t="str">
        <f t="shared" ca="1" si="31"/>
        <v/>
      </c>
      <c r="D118" s="32" t="str">
        <f t="shared" ca="1" si="34"/>
        <v/>
      </c>
      <c r="E118" s="71" t="str">
        <f t="shared" ca="1" si="35"/>
        <v/>
      </c>
      <c r="F118" s="31" t="str">
        <f t="shared" ca="1" si="36"/>
        <v/>
      </c>
      <c r="G118" s="32" t="str">
        <f t="shared" ca="1" si="37"/>
        <v/>
      </c>
      <c r="H118" s="71" t="str">
        <f t="shared" ca="1" si="38"/>
        <v/>
      </c>
      <c r="I118" s="31" t="str">
        <f t="shared" ca="1" si="39"/>
        <v/>
      </c>
      <c r="J118" s="32" t="str">
        <f t="shared" ca="1" si="40"/>
        <v/>
      </c>
      <c r="K118" s="71" t="str">
        <f t="shared" ca="1" si="41"/>
        <v/>
      </c>
      <c r="L118" s="31" t="str">
        <f t="shared" ca="1" si="42"/>
        <v/>
      </c>
      <c r="M118" s="32" t="str">
        <f t="shared" ca="1" si="43"/>
        <v/>
      </c>
      <c r="N118" s="77" t="str">
        <f t="shared" ca="1" si="44"/>
        <v/>
      </c>
      <c r="P118" s="70">
        <v>45936.625</v>
      </c>
      <c r="Q118" s="53">
        <v>92.49</v>
      </c>
      <c r="R118" s="70">
        <v>45931.625</v>
      </c>
      <c r="S118" s="53">
        <v>100.92</v>
      </c>
      <c r="T118" s="118">
        <v>45946.625</v>
      </c>
      <c r="U118" s="53">
        <v>121.6</v>
      </c>
      <c r="X118" s="163">
        <f t="shared" si="29"/>
        <v>45936.625</v>
      </c>
      <c r="Y118" s="163" t="str">
        <f t="shared" si="30"/>
        <v/>
      </c>
    </row>
    <row r="119" spans="1:25">
      <c r="A119" s="164" t="str">
        <f t="shared" ca="1" si="32"/>
        <v/>
      </c>
      <c r="B119" s="71" t="str">
        <f t="shared" ca="1" si="33"/>
        <v/>
      </c>
      <c r="C119" s="31" t="str">
        <f t="shared" ca="1" si="31"/>
        <v/>
      </c>
      <c r="D119" s="32" t="str">
        <f t="shared" ca="1" si="34"/>
        <v/>
      </c>
      <c r="E119" s="71" t="str">
        <f t="shared" ca="1" si="35"/>
        <v/>
      </c>
      <c r="F119" s="31" t="str">
        <f t="shared" ca="1" si="36"/>
        <v/>
      </c>
      <c r="G119" s="32" t="str">
        <f t="shared" ca="1" si="37"/>
        <v/>
      </c>
      <c r="H119" s="71" t="str">
        <f t="shared" ca="1" si="38"/>
        <v/>
      </c>
      <c r="I119" s="31" t="str">
        <f t="shared" ca="1" si="39"/>
        <v/>
      </c>
      <c r="J119" s="32" t="str">
        <f t="shared" ca="1" si="40"/>
        <v/>
      </c>
      <c r="K119" s="71" t="str">
        <f t="shared" ca="1" si="41"/>
        <v/>
      </c>
      <c r="L119" s="31" t="str">
        <f t="shared" ca="1" si="42"/>
        <v/>
      </c>
      <c r="M119" s="32" t="str">
        <f t="shared" ca="1" si="43"/>
        <v/>
      </c>
      <c r="N119" s="77" t="str">
        <f t="shared" ca="1" si="44"/>
        <v/>
      </c>
      <c r="P119" s="70">
        <v>45937.625</v>
      </c>
      <c r="Q119" s="53">
        <v>92.19</v>
      </c>
      <c r="R119" s="70">
        <v>45932.625</v>
      </c>
      <c r="S119" s="53">
        <v>100.905</v>
      </c>
      <c r="T119" s="118">
        <v>45947.625</v>
      </c>
      <c r="U119" s="53">
        <v>121.51</v>
      </c>
      <c r="X119" s="163">
        <f t="shared" si="29"/>
        <v>45937.625</v>
      </c>
      <c r="Y119" s="163" t="str">
        <f t="shared" si="30"/>
        <v/>
      </c>
    </row>
    <row r="120" spans="1:25">
      <c r="A120" s="164" t="str">
        <f t="shared" ca="1" si="32"/>
        <v/>
      </c>
      <c r="B120" s="71" t="str">
        <f t="shared" ca="1" si="33"/>
        <v/>
      </c>
      <c r="C120" s="31" t="str">
        <f t="shared" ca="1" si="31"/>
        <v/>
      </c>
      <c r="D120" s="32" t="str">
        <f t="shared" ca="1" si="34"/>
        <v/>
      </c>
      <c r="E120" s="71" t="str">
        <f t="shared" ca="1" si="35"/>
        <v/>
      </c>
      <c r="F120" s="31" t="str">
        <f t="shared" ca="1" si="36"/>
        <v/>
      </c>
      <c r="G120" s="32" t="str">
        <f t="shared" ca="1" si="37"/>
        <v/>
      </c>
      <c r="H120" s="71" t="str">
        <f t="shared" ca="1" si="38"/>
        <v/>
      </c>
      <c r="I120" s="31" t="str">
        <f t="shared" ca="1" si="39"/>
        <v/>
      </c>
      <c r="J120" s="32" t="str">
        <f t="shared" ca="1" si="40"/>
        <v/>
      </c>
      <c r="K120" s="71" t="str">
        <f t="shared" ca="1" si="41"/>
        <v/>
      </c>
      <c r="L120" s="31" t="str">
        <f t="shared" ca="1" si="42"/>
        <v/>
      </c>
      <c r="M120" s="32" t="str">
        <f t="shared" ca="1" si="43"/>
        <v/>
      </c>
      <c r="N120" s="77" t="str">
        <f t="shared" ca="1" si="44"/>
        <v/>
      </c>
      <c r="P120" s="70">
        <v>45938.625</v>
      </c>
      <c r="Q120" s="53">
        <v>92.12</v>
      </c>
      <c r="R120" s="70">
        <v>45933.625</v>
      </c>
      <c r="S120" s="53">
        <v>100.893</v>
      </c>
      <c r="T120" s="118">
        <v>45950.625</v>
      </c>
      <c r="U120" s="53">
        <v>121.57</v>
      </c>
      <c r="X120" s="163">
        <f t="shared" si="29"/>
        <v>45938.625</v>
      </c>
      <c r="Y120" s="163">
        <f t="shared" si="30"/>
        <v>45938.625</v>
      </c>
    </row>
    <row r="121" spans="1:25">
      <c r="A121" s="164" t="str">
        <f t="shared" ca="1" si="32"/>
        <v/>
      </c>
      <c r="B121" s="71" t="str">
        <f t="shared" ca="1" si="33"/>
        <v/>
      </c>
      <c r="C121" s="31" t="str">
        <f t="shared" ca="1" si="31"/>
        <v/>
      </c>
      <c r="D121" s="32" t="str">
        <f t="shared" ca="1" si="34"/>
        <v/>
      </c>
      <c r="E121" s="71" t="str">
        <f t="shared" ca="1" si="35"/>
        <v/>
      </c>
      <c r="F121" s="31" t="str">
        <f t="shared" ca="1" si="36"/>
        <v/>
      </c>
      <c r="G121" s="32" t="str">
        <f t="shared" ca="1" si="37"/>
        <v/>
      </c>
      <c r="H121" s="71" t="str">
        <f t="shared" ca="1" si="38"/>
        <v/>
      </c>
      <c r="I121" s="31" t="str">
        <f t="shared" ca="1" si="39"/>
        <v/>
      </c>
      <c r="J121" s="32" t="str">
        <f t="shared" ca="1" si="40"/>
        <v/>
      </c>
      <c r="K121" s="71" t="str">
        <f t="shared" ca="1" si="41"/>
        <v/>
      </c>
      <c r="L121" s="31" t="str">
        <f t="shared" ca="1" si="42"/>
        <v/>
      </c>
      <c r="M121" s="32" t="str">
        <f t="shared" ca="1" si="43"/>
        <v/>
      </c>
      <c r="N121" s="77" t="str">
        <f t="shared" ca="1" si="44"/>
        <v/>
      </c>
      <c r="P121" s="70">
        <v>45939.625</v>
      </c>
      <c r="Q121" s="53">
        <v>92</v>
      </c>
      <c r="R121" s="70">
        <v>45936.625</v>
      </c>
      <c r="S121" s="53">
        <v>100.928</v>
      </c>
      <c r="T121" s="118">
        <v>45952.625</v>
      </c>
      <c r="U121" s="53">
        <v>121.65</v>
      </c>
      <c r="X121" s="163">
        <f t="shared" si="29"/>
        <v>45939.625</v>
      </c>
      <c r="Y121" s="163">
        <f t="shared" si="30"/>
        <v>45939.625</v>
      </c>
    </row>
    <row r="122" spans="1:25">
      <c r="A122" s="164" t="str">
        <f t="shared" ca="1" si="32"/>
        <v/>
      </c>
      <c r="B122" s="71" t="str">
        <f t="shared" ca="1" si="33"/>
        <v/>
      </c>
      <c r="C122" s="31" t="str">
        <f t="shared" ca="1" si="31"/>
        <v/>
      </c>
      <c r="D122" s="32" t="str">
        <f t="shared" ca="1" si="34"/>
        <v/>
      </c>
      <c r="E122" s="71" t="str">
        <f t="shared" ca="1" si="35"/>
        <v/>
      </c>
      <c r="F122" s="31" t="str">
        <f t="shared" ca="1" si="36"/>
        <v/>
      </c>
      <c r="G122" s="32" t="str">
        <f t="shared" ca="1" si="37"/>
        <v/>
      </c>
      <c r="H122" s="71" t="str">
        <f t="shared" ca="1" si="38"/>
        <v/>
      </c>
      <c r="I122" s="31" t="str">
        <f t="shared" ca="1" si="39"/>
        <v/>
      </c>
      <c r="J122" s="32" t="str">
        <f t="shared" ca="1" si="40"/>
        <v/>
      </c>
      <c r="K122" s="71" t="str">
        <f t="shared" ca="1" si="41"/>
        <v/>
      </c>
      <c r="L122" s="31" t="str">
        <f t="shared" ca="1" si="42"/>
        <v/>
      </c>
      <c r="M122" s="32" t="str">
        <f t="shared" ca="1" si="43"/>
        <v/>
      </c>
      <c r="N122" s="77" t="str">
        <f t="shared" ca="1" si="44"/>
        <v/>
      </c>
      <c r="P122" s="70">
        <v>45940.625</v>
      </c>
      <c r="Q122" s="53">
        <v>91.78</v>
      </c>
      <c r="R122" s="70">
        <v>45937.625</v>
      </c>
      <c r="S122" s="53">
        <v>100.908</v>
      </c>
      <c r="T122" s="118">
        <v>45953.625</v>
      </c>
      <c r="U122" s="53">
        <v>121.61</v>
      </c>
      <c r="X122" s="163">
        <f t="shared" si="29"/>
        <v>45940.625</v>
      </c>
      <c r="Y122" s="163">
        <f t="shared" si="30"/>
        <v>45940.625</v>
      </c>
    </row>
    <row r="123" spans="1:25">
      <c r="A123" s="164" t="str">
        <f t="shared" ca="1" si="32"/>
        <v/>
      </c>
      <c r="B123" s="71" t="str">
        <f t="shared" ca="1" si="33"/>
        <v/>
      </c>
      <c r="C123" s="31" t="str">
        <f t="shared" ca="1" si="31"/>
        <v/>
      </c>
      <c r="D123" s="32" t="str">
        <f t="shared" ca="1" si="34"/>
        <v/>
      </c>
      <c r="E123" s="71" t="str">
        <f t="shared" ca="1" si="35"/>
        <v/>
      </c>
      <c r="F123" s="31" t="str">
        <f t="shared" ca="1" si="36"/>
        <v/>
      </c>
      <c r="G123" s="32" t="str">
        <f t="shared" ca="1" si="37"/>
        <v/>
      </c>
      <c r="H123" s="71" t="str">
        <f t="shared" ca="1" si="38"/>
        <v/>
      </c>
      <c r="I123" s="31" t="str">
        <f t="shared" ca="1" si="39"/>
        <v/>
      </c>
      <c r="J123" s="32" t="str">
        <f t="shared" ca="1" si="40"/>
        <v/>
      </c>
      <c r="K123" s="71" t="str">
        <f t="shared" ca="1" si="41"/>
        <v/>
      </c>
      <c r="L123" s="31" t="str">
        <f t="shared" ca="1" si="42"/>
        <v/>
      </c>
      <c r="M123" s="32" t="str">
        <f t="shared" ca="1" si="43"/>
        <v/>
      </c>
      <c r="N123" s="77" t="str">
        <f t="shared" ca="1" si="44"/>
        <v/>
      </c>
      <c r="P123" s="70">
        <v>45943.625</v>
      </c>
      <c r="Q123" s="53">
        <v>91.79</v>
      </c>
      <c r="R123" s="70">
        <v>45938.625</v>
      </c>
      <c r="S123" s="53">
        <v>100.99299999999999</v>
      </c>
      <c r="T123" s="118">
        <v>45954.625</v>
      </c>
      <c r="U123" s="53">
        <v>121.49</v>
      </c>
      <c r="X123" s="163">
        <f t="shared" si="29"/>
        <v>45943.625</v>
      </c>
      <c r="Y123" s="163">
        <f t="shared" si="30"/>
        <v>45943.625</v>
      </c>
    </row>
    <row r="124" spans="1:25">
      <c r="A124" s="164" t="str">
        <f t="shared" ca="1" si="32"/>
        <v/>
      </c>
      <c r="B124" s="71" t="str">
        <f t="shared" ca="1" si="33"/>
        <v/>
      </c>
      <c r="C124" s="31" t="str">
        <f t="shared" ca="1" si="31"/>
        <v/>
      </c>
      <c r="D124" s="32" t="str">
        <f t="shared" ca="1" si="34"/>
        <v/>
      </c>
      <c r="E124" s="71" t="str">
        <f t="shared" ca="1" si="35"/>
        <v/>
      </c>
      <c r="F124" s="31" t="str">
        <f t="shared" ca="1" si="36"/>
        <v/>
      </c>
      <c r="G124" s="32" t="str">
        <f t="shared" ca="1" si="37"/>
        <v/>
      </c>
      <c r="H124" s="71" t="str">
        <f t="shared" ca="1" si="38"/>
        <v/>
      </c>
      <c r="I124" s="31" t="str">
        <f t="shared" ca="1" si="39"/>
        <v/>
      </c>
      <c r="J124" s="32" t="str">
        <f t="shared" ca="1" si="40"/>
        <v/>
      </c>
      <c r="K124" s="71" t="str">
        <f t="shared" ca="1" si="41"/>
        <v/>
      </c>
      <c r="L124" s="31" t="str">
        <f t="shared" ca="1" si="42"/>
        <v/>
      </c>
      <c r="M124" s="32" t="str">
        <f t="shared" ca="1" si="43"/>
        <v/>
      </c>
      <c r="N124" s="77" t="str">
        <f t="shared" ca="1" si="44"/>
        <v/>
      </c>
      <c r="P124" s="70">
        <v>45944.625</v>
      </c>
      <c r="Q124" s="53">
        <v>91.85</v>
      </c>
      <c r="R124" s="70">
        <v>45939.625</v>
      </c>
      <c r="S124" s="53">
        <v>100.934</v>
      </c>
      <c r="T124" s="118">
        <v>45957.625</v>
      </c>
      <c r="U124" s="53">
        <v>121.55</v>
      </c>
      <c r="X124" s="163">
        <f t="shared" si="29"/>
        <v>45944.625</v>
      </c>
      <c r="Y124" s="163">
        <f t="shared" si="30"/>
        <v>45944.625</v>
      </c>
    </row>
    <row r="125" spans="1:25">
      <c r="A125" s="164" t="str">
        <f t="shared" ca="1" si="32"/>
        <v/>
      </c>
      <c r="B125" s="71" t="str">
        <f t="shared" ca="1" si="33"/>
        <v/>
      </c>
      <c r="C125" s="31" t="str">
        <f t="shared" ca="1" si="31"/>
        <v/>
      </c>
      <c r="D125" s="32" t="str">
        <f t="shared" ca="1" si="34"/>
        <v/>
      </c>
      <c r="E125" s="71" t="str">
        <f t="shared" ca="1" si="35"/>
        <v/>
      </c>
      <c r="F125" s="31" t="str">
        <f t="shared" ca="1" si="36"/>
        <v/>
      </c>
      <c r="G125" s="32" t="str">
        <f t="shared" ca="1" si="37"/>
        <v/>
      </c>
      <c r="H125" s="71" t="str">
        <f t="shared" ca="1" si="38"/>
        <v/>
      </c>
      <c r="I125" s="31" t="str">
        <f t="shared" ca="1" si="39"/>
        <v/>
      </c>
      <c r="J125" s="32" t="str">
        <f t="shared" ca="1" si="40"/>
        <v/>
      </c>
      <c r="K125" s="71" t="str">
        <f t="shared" ca="1" si="41"/>
        <v/>
      </c>
      <c r="L125" s="31" t="str">
        <f t="shared" ca="1" si="42"/>
        <v/>
      </c>
      <c r="M125" s="32" t="str">
        <f t="shared" ca="1" si="43"/>
        <v/>
      </c>
      <c r="N125" s="77" t="str">
        <f t="shared" ca="1" si="44"/>
        <v/>
      </c>
      <c r="P125" s="70">
        <v>45945.625</v>
      </c>
      <c r="Q125" s="53">
        <v>92.38</v>
      </c>
      <c r="R125" s="70">
        <v>45940.625</v>
      </c>
      <c r="S125" s="53">
        <v>101.017</v>
      </c>
      <c r="T125" s="118">
        <v>45958.625</v>
      </c>
      <c r="U125" s="53">
        <v>121.6</v>
      </c>
      <c r="X125" s="163">
        <f t="shared" si="29"/>
        <v>45945.625</v>
      </c>
      <c r="Y125" s="163">
        <f t="shared" si="30"/>
        <v>45945.625</v>
      </c>
    </row>
    <row r="126" spans="1:25">
      <c r="A126" s="164" t="str">
        <f t="shared" ca="1" si="32"/>
        <v/>
      </c>
      <c r="B126" s="71" t="str">
        <f t="shared" ca="1" si="33"/>
        <v/>
      </c>
      <c r="C126" s="31" t="str">
        <f t="shared" ca="1" si="31"/>
        <v/>
      </c>
      <c r="D126" s="32" t="str">
        <f t="shared" ca="1" si="34"/>
        <v/>
      </c>
      <c r="E126" s="71" t="str">
        <f t="shared" ca="1" si="35"/>
        <v/>
      </c>
      <c r="F126" s="31" t="str">
        <f t="shared" ca="1" si="36"/>
        <v/>
      </c>
      <c r="G126" s="32" t="str">
        <f t="shared" ca="1" si="37"/>
        <v/>
      </c>
      <c r="H126" s="71" t="str">
        <f t="shared" ca="1" si="38"/>
        <v/>
      </c>
      <c r="I126" s="31" t="str">
        <f t="shared" ca="1" si="39"/>
        <v/>
      </c>
      <c r="J126" s="32" t="str">
        <f t="shared" ca="1" si="40"/>
        <v/>
      </c>
      <c r="K126" s="71" t="str">
        <f t="shared" ca="1" si="41"/>
        <v/>
      </c>
      <c r="L126" s="31" t="str">
        <f t="shared" ca="1" si="42"/>
        <v/>
      </c>
      <c r="M126" s="32" t="str">
        <f t="shared" ca="1" si="43"/>
        <v/>
      </c>
      <c r="N126" s="77" t="str">
        <f t="shared" ca="1" si="44"/>
        <v/>
      </c>
      <c r="P126" s="70">
        <v>45946.625</v>
      </c>
      <c r="Q126" s="53">
        <v>92.23</v>
      </c>
      <c r="R126" s="70">
        <v>45943.625</v>
      </c>
      <c r="S126" s="53">
        <v>101.122</v>
      </c>
      <c r="T126" s="118">
        <v>45959.625</v>
      </c>
      <c r="U126" s="53">
        <v>121.65</v>
      </c>
      <c r="X126" s="163">
        <f t="shared" si="29"/>
        <v>45946.625</v>
      </c>
      <c r="Y126" s="163">
        <f t="shared" si="30"/>
        <v>45946.625</v>
      </c>
    </row>
    <row r="127" spans="1:25">
      <c r="A127" s="164" t="str">
        <f t="shared" ca="1" si="32"/>
        <v/>
      </c>
      <c r="B127" s="71" t="str">
        <f t="shared" ca="1" si="33"/>
        <v/>
      </c>
      <c r="C127" s="31" t="str">
        <f t="shared" ca="1" si="31"/>
        <v/>
      </c>
      <c r="D127" s="32" t="str">
        <f t="shared" ca="1" si="34"/>
        <v/>
      </c>
      <c r="E127" s="71" t="str">
        <f t="shared" ca="1" si="35"/>
        <v/>
      </c>
      <c r="F127" s="31" t="str">
        <f t="shared" ca="1" si="36"/>
        <v/>
      </c>
      <c r="G127" s="32" t="str">
        <f t="shared" ca="1" si="37"/>
        <v/>
      </c>
      <c r="H127" s="71" t="str">
        <f t="shared" ca="1" si="38"/>
        <v/>
      </c>
      <c r="I127" s="31" t="str">
        <f t="shared" ca="1" si="39"/>
        <v/>
      </c>
      <c r="J127" s="32" t="str">
        <f t="shared" ca="1" si="40"/>
        <v/>
      </c>
      <c r="K127" s="71" t="str">
        <f t="shared" ca="1" si="41"/>
        <v/>
      </c>
      <c r="L127" s="31" t="str">
        <f t="shared" ca="1" si="42"/>
        <v/>
      </c>
      <c r="M127" s="32" t="str">
        <f t="shared" ca="1" si="43"/>
        <v/>
      </c>
      <c r="N127" s="77" t="str">
        <f t="shared" ca="1" si="44"/>
        <v/>
      </c>
      <c r="P127" s="70">
        <v>45947.625</v>
      </c>
      <c r="Q127" s="53">
        <v>92.1</v>
      </c>
      <c r="R127" s="70">
        <v>45944.625</v>
      </c>
      <c r="S127" s="53">
        <v>101.13800000000001</v>
      </c>
      <c r="T127" s="118">
        <v>45960.625</v>
      </c>
      <c r="U127" s="53">
        <v>121.55</v>
      </c>
      <c r="X127" s="163">
        <f t="shared" si="29"/>
        <v>45947.625</v>
      </c>
      <c r="Y127" s="163">
        <f t="shared" si="30"/>
        <v>45947.625</v>
      </c>
    </row>
    <row r="128" spans="1:25">
      <c r="A128" s="164" t="str">
        <f t="shared" ca="1" si="32"/>
        <v/>
      </c>
      <c r="B128" s="71" t="str">
        <f t="shared" ca="1" si="33"/>
        <v/>
      </c>
      <c r="C128" s="31" t="str">
        <f t="shared" ca="1" si="31"/>
        <v/>
      </c>
      <c r="D128" s="32" t="str">
        <f t="shared" ca="1" si="34"/>
        <v/>
      </c>
      <c r="E128" s="71" t="str">
        <f t="shared" ca="1" si="35"/>
        <v/>
      </c>
      <c r="F128" s="31" t="str">
        <f t="shared" ca="1" si="36"/>
        <v/>
      </c>
      <c r="G128" s="32" t="str">
        <f t="shared" ca="1" si="37"/>
        <v/>
      </c>
      <c r="H128" s="71" t="str">
        <f t="shared" ca="1" si="38"/>
        <v/>
      </c>
      <c r="I128" s="31" t="str">
        <f t="shared" ca="1" si="39"/>
        <v/>
      </c>
      <c r="J128" s="32" t="str">
        <f t="shared" ca="1" si="40"/>
        <v/>
      </c>
      <c r="K128" s="71" t="str">
        <f t="shared" ca="1" si="41"/>
        <v/>
      </c>
      <c r="L128" s="31" t="str">
        <f t="shared" ca="1" si="42"/>
        <v/>
      </c>
      <c r="M128" s="32" t="str">
        <f t="shared" ca="1" si="43"/>
        <v/>
      </c>
      <c r="N128" s="77" t="str">
        <f t="shared" ca="1" si="44"/>
        <v/>
      </c>
      <c r="P128" s="70">
        <v>45950.625</v>
      </c>
      <c r="Q128" s="53">
        <v>92.33</v>
      </c>
      <c r="R128" s="70">
        <v>45945.625</v>
      </c>
      <c r="S128" s="53">
        <v>101.23699999999999</v>
      </c>
      <c r="T128" s="118">
        <v>45961.625</v>
      </c>
      <c r="U128" s="53">
        <v>121.49</v>
      </c>
      <c r="X128" s="163">
        <f t="shared" si="29"/>
        <v>45950.625</v>
      </c>
      <c r="Y128" s="163">
        <f t="shared" si="30"/>
        <v>45950.625</v>
      </c>
    </row>
    <row r="129" spans="1:25">
      <c r="A129" s="164" t="str">
        <f t="shared" ca="1" si="32"/>
        <v/>
      </c>
      <c r="B129" s="71" t="str">
        <f t="shared" ca="1" si="33"/>
        <v/>
      </c>
      <c r="C129" s="31" t="str">
        <f t="shared" ca="1" si="31"/>
        <v/>
      </c>
      <c r="D129" s="32" t="str">
        <f t="shared" ca="1" si="34"/>
        <v/>
      </c>
      <c r="E129" s="71" t="str">
        <f t="shared" ca="1" si="35"/>
        <v/>
      </c>
      <c r="F129" s="31" t="str">
        <f t="shared" ca="1" si="36"/>
        <v/>
      </c>
      <c r="G129" s="32" t="str">
        <f t="shared" ca="1" si="37"/>
        <v/>
      </c>
      <c r="H129" s="71" t="str">
        <f t="shared" ca="1" si="38"/>
        <v/>
      </c>
      <c r="I129" s="31" t="str">
        <f t="shared" ca="1" si="39"/>
        <v/>
      </c>
      <c r="J129" s="32" t="str">
        <f t="shared" ca="1" si="40"/>
        <v/>
      </c>
      <c r="K129" s="71" t="str">
        <f t="shared" ca="1" si="41"/>
        <v/>
      </c>
      <c r="L129" s="31" t="str">
        <f t="shared" ca="1" si="42"/>
        <v/>
      </c>
      <c r="M129" s="32" t="str">
        <f t="shared" ca="1" si="43"/>
        <v/>
      </c>
      <c r="N129" s="77" t="str">
        <f t="shared" ca="1" si="44"/>
        <v/>
      </c>
      <c r="P129" s="70">
        <v>45952.625</v>
      </c>
      <c r="Q129" s="53">
        <v>92.37</v>
      </c>
      <c r="R129" s="70">
        <v>45946.625</v>
      </c>
      <c r="S129" s="53">
        <v>101.221</v>
      </c>
      <c r="T129" s="118">
        <v>45964.625</v>
      </c>
      <c r="U129" s="53">
        <v>121.34</v>
      </c>
      <c r="X129" s="163">
        <f t="shared" si="29"/>
        <v>45952.625</v>
      </c>
      <c r="Y129" s="163">
        <f t="shared" si="30"/>
        <v>45952.625</v>
      </c>
    </row>
    <row r="130" spans="1:25">
      <c r="A130" s="164" t="str">
        <f t="shared" ca="1" si="32"/>
        <v/>
      </c>
      <c r="B130" s="71" t="str">
        <f t="shared" ca="1" si="33"/>
        <v/>
      </c>
      <c r="C130" s="31" t="str">
        <f t="shared" ca="1" si="31"/>
        <v/>
      </c>
      <c r="D130" s="32" t="str">
        <f t="shared" ca="1" si="34"/>
        <v/>
      </c>
      <c r="E130" s="71" t="str">
        <f t="shared" ca="1" si="35"/>
        <v/>
      </c>
      <c r="F130" s="31" t="str">
        <f t="shared" ca="1" si="36"/>
        <v/>
      </c>
      <c r="G130" s="32" t="str">
        <f t="shared" ca="1" si="37"/>
        <v/>
      </c>
      <c r="H130" s="71" t="str">
        <f t="shared" ca="1" si="38"/>
        <v/>
      </c>
      <c r="I130" s="31" t="str">
        <f t="shared" ca="1" si="39"/>
        <v/>
      </c>
      <c r="J130" s="32" t="str">
        <f t="shared" ca="1" si="40"/>
        <v/>
      </c>
      <c r="K130" s="71" t="str">
        <f t="shared" ca="1" si="41"/>
        <v/>
      </c>
      <c r="L130" s="31" t="str">
        <f t="shared" ca="1" si="42"/>
        <v/>
      </c>
      <c r="M130" s="32" t="str">
        <f t="shared" ca="1" si="43"/>
        <v/>
      </c>
      <c r="N130" s="77" t="str">
        <f t="shared" ca="1" si="44"/>
        <v/>
      </c>
      <c r="P130" s="70">
        <v>45953.625</v>
      </c>
      <c r="Q130" s="53">
        <v>92.5</v>
      </c>
      <c r="R130" s="70">
        <v>45947.625</v>
      </c>
      <c r="S130" s="53">
        <v>101.253</v>
      </c>
      <c r="X130" s="163">
        <f t="shared" si="29"/>
        <v>45953.625</v>
      </c>
      <c r="Y130" s="163">
        <f t="shared" si="30"/>
        <v>45953.625</v>
      </c>
    </row>
    <row r="131" spans="1:25">
      <c r="A131" s="164" t="str">
        <f t="shared" ca="1" si="32"/>
        <v/>
      </c>
      <c r="B131" s="71" t="str">
        <f t="shared" ca="1" si="33"/>
        <v/>
      </c>
      <c r="C131" s="31" t="str">
        <f t="shared" ca="1" si="31"/>
        <v/>
      </c>
      <c r="D131" s="32" t="str">
        <f t="shared" ca="1" si="34"/>
        <v/>
      </c>
      <c r="E131" s="71" t="str">
        <f t="shared" ca="1" si="35"/>
        <v/>
      </c>
      <c r="F131" s="31" t="str">
        <f t="shared" ca="1" si="36"/>
        <v/>
      </c>
      <c r="G131" s="32" t="str">
        <f t="shared" ca="1" si="37"/>
        <v/>
      </c>
      <c r="H131" s="71" t="str">
        <f t="shared" ca="1" si="38"/>
        <v/>
      </c>
      <c r="I131" s="31" t="str">
        <f t="shared" ca="1" si="39"/>
        <v/>
      </c>
      <c r="J131" s="32" t="str">
        <f t="shared" ca="1" si="40"/>
        <v/>
      </c>
      <c r="K131" s="71" t="str">
        <f t="shared" ca="1" si="41"/>
        <v/>
      </c>
      <c r="L131" s="31" t="str">
        <f t="shared" ca="1" si="42"/>
        <v/>
      </c>
      <c r="M131" s="32" t="str">
        <f t="shared" ca="1" si="43"/>
        <v/>
      </c>
      <c r="N131" s="77" t="str">
        <f t="shared" ca="1" si="44"/>
        <v/>
      </c>
      <c r="P131" s="70">
        <v>45954.625</v>
      </c>
      <c r="Q131" s="53">
        <v>92.56</v>
      </c>
      <c r="R131" s="70">
        <v>45950.625</v>
      </c>
      <c r="S131" s="53">
        <v>101.25</v>
      </c>
      <c r="X131" s="163">
        <f t="shared" si="29"/>
        <v>45954.625</v>
      </c>
      <c r="Y131" s="163">
        <f t="shared" si="30"/>
        <v>45954.625</v>
      </c>
    </row>
    <row r="132" spans="1:25">
      <c r="A132" s="164" t="str">
        <f t="shared" ca="1" si="32"/>
        <v/>
      </c>
      <c r="B132" s="71" t="str">
        <f t="shared" ca="1" si="33"/>
        <v/>
      </c>
      <c r="C132" s="31" t="str">
        <f t="shared" ca="1" si="31"/>
        <v/>
      </c>
      <c r="D132" s="32" t="str">
        <f t="shared" ca="1" si="34"/>
        <v/>
      </c>
      <c r="E132" s="71" t="str">
        <f t="shared" ca="1" si="35"/>
        <v/>
      </c>
      <c r="F132" s="31" t="str">
        <f t="shared" ca="1" si="36"/>
        <v/>
      </c>
      <c r="G132" s="32" t="str">
        <f t="shared" ca="1" si="37"/>
        <v/>
      </c>
      <c r="H132" s="71" t="str">
        <f t="shared" ca="1" si="38"/>
        <v/>
      </c>
      <c r="I132" s="31" t="str">
        <f t="shared" ca="1" si="39"/>
        <v/>
      </c>
      <c r="J132" s="32" t="str">
        <f t="shared" ca="1" si="40"/>
        <v/>
      </c>
      <c r="K132" s="71" t="str">
        <f t="shared" ca="1" si="41"/>
        <v/>
      </c>
      <c r="L132" s="31" t="str">
        <f t="shared" ca="1" si="42"/>
        <v/>
      </c>
      <c r="M132" s="32" t="str">
        <f t="shared" ca="1" si="43"/>
        <v/>
      </c>
      <c r="N132" s="77" t="str">
        <f t="shared" ca="1" si="44"/>
        <v/>
      </c>
      <c r="P132" s="70">
        <v>45957.625</v>
      </c>
      <c r="Q132" s="53">
        <v>92.8</v>
      </c>
      <c r="R132" s="70">
        <v>45951.625</v>
      </c>
      <c r="S132" s="53">
        <v>101.289</v>
      </c>
      <c r="X132" s="163">
        <f t="shared" ref="X132:X195" si="45">IF(COUNTIF(R:R,P132)*COUNTIF(T:T,P132)*COUNTIF(V:V,P132),P132,"")</f>
        <v>45957.625</v>
      </c>
      <c r="Y132" s="163">
        <f t="shared" ref="Y132:Y195" si="46">IF(X132&gt;$A$14,X132,"")</f>
        <v>45957.625</v>
      </c>
    </row>
    <row r="133" spans="1:25">
      <c r="A133" s="164" t="str">
        <f t="shared" ca="1" si="32"/>
        <v/>
      </c>
      <c r="B133" s="71" t="str">
        <f t="shared" ca="1" si="33"/>
        <v/>
      </c>
      <c r="C133" s="31" t="str">
        <f t="shared" ca="1" si="31"/>
        <v/>
      </c>
      <c r="D133" s="32" t="str">
        <f t="shared" ca="1" si="34"/>
        <v/>
      </c>
      <c r="E133" s="71" t="str">
        <f t="shared" ca="1" si="35"/>
        <v/>
      </c>
      <c r="F133" s="31" t="str">
        <f t="shared" ca="1" si="36"/>
        <v/>
      </c>
      <c r="G133" s="32" t="str">
        <f t="shared" ca="1" si="37"/>
        <v/>
      </c>
      <c r="H133" s="71" t="str">
        <f t="shared" ca="1" si="38"/>
        <v/>
      </c>
      <c r="I133" s="31" t="str">
        <f t="shared" ca="1" si="39"/>
        <v/>
      </c>
      <c r="J133" s="32" t="str">
        <f t="shared" ca="1" si="40"/>
        <v/>
      </c>
      <c r="K133" s="71" t="str">
        <f t="shared" ca="1" si="41"/>
        <v/>
      </c>
      <c r="L133" s="31" t="str">
        <f t="shared" ca="1" si="42"/>
        <v/>
      </c>
      <c r="M133" s="32" t="str">
        <f t="shared" ca="1" si="43"/>
        <v/>
      </c>
      <c r="N133" s="77" t="str">
        <f t="shared" ca="1" si="44"/>
        <v/>
      </c>
      <c r="P133" s="70">
        <v>45958.625</v>
      </c>
      <c r="Q133" s="53">
        <v>92.79</v>
      </c>
      <c r="R133" s="70">
        <v>45952.625</v>
      </c>
      <c r="S133" s="53">
        <v>101.261</v>
      </c>
      <c r="X133" s="163">
        <f t="shared" si="45"/>
        <v>45958.625</v>
      </c>
      <c r="Y133" s="163">
        <f t="shared" si="46"/>
        <v>45958.625</v>
      </c>
    </row>
    <row r="134" spans="1:25">
      <c r="A134" s="164" t="str">
        <f t="shared" ca="1" si="32"/>
        <v/>
      </c>
      <c r="B134" s="71" t="str">
        <f t="shared" ca="1" si="33"/>
        <v/>
      </c>
      <c r="C134" s="31" t="str">
        <f t="shared" ca="1" si="31"/>
        <v/>
      </c>
      <c r="D134" s="32" t="str">
        <f t="shared" ca="1" si="34"/>
        <v/>
      </c>
      <c r="E134" s="71" t="str">
        <f t="shared" ca="1" si="35"/>
        <v/>
      </c>
      <c r="F134" s="31" t="str">
        <f t="shared" ca="1" si="36"/>
        <v/>
      </c>
      <c r="G134" s="32" t="str">
        <f t="shared" ca="1" si="37"/>
        <v/>
      </c>
      <c r="H134" s="71" t="str">
        <f t="shared" ca="1" si="38"/>
        <v/>
      </c>
      <c r="I134" s="31" t="str">
        <f t="shared" ca="1" si="39"/>
        <v/>
      </c>
      <c r="J134" s="32" t="str">
        <f t="shared" ca="1" si="40"/>
        <v/>
      </c>
      <c r="K134" s="71" t="str">
        <f t="shared" ca="1" si="41"/>
        <v/>
      </c>
      <c r="L134" s="31" t="str">
        <f t="shared" ca="1" si="42"/>
        <v/>
      </c>
      <c r="M134" s="32" t="str">
        <f t="shared" ca="1" si="43"/>
        <v/>
      </c>
      <c r="N134" s="77" t="str">
        <f t="shared" ca="1" si="44"/>
        <v/>
      </c>
      <c r="P134" s="70">
        <v>45959.625</v>
      </c>
      <c r="Q134" s="53">
        <v>92.78</v>
      </c>
      <c r="R134" s="70">
        <v>45953.625</v>
      </c>
      <c r="S134" s="53">
        <v>101.229</v>
      </c>
      <c r="X134" s="163">
        <f t="shared" si="45"/>
        <v>45959.625</v>
      </c>
      <c r="Y134" s="163">
        <f t="shared" si="46"/>
        <v>45959.625</v>
      </c>
    </row>
    <row r="135" spans="1:25">
      <c r="A135" s="164" t="str">
        <f t="shared" ca="1" si="32"/>
        <v/>
      </c>
      <c r="B135" s="71" t="str">
        <f t="shared" ca="1" si="33"/>
        <v/>
      </c>
      <c r="C135" s="31" t="str">
        <f t="shared" ca="1" si="31"/>
        <v/>
      </c>
      <c r="D135" s="32" t="str">
        <f t="shared" ca="1" si="34"/>
        <v/>
      </c>
      <c r="E135" s="71" t="str">
        <f t="shared" ca="1" si="35"/>
        <v/>
      </c>
      <c r="F135" s="31" t="str">
        <f t="shared" ca="1" si="36"/>
        <v/>
      </c>
      <c r="G135" s="32" t="str">
        <f t="shared" ca="1" si="37"/>
        <v/>
      </c>
      <c r="H135" s="71" t="str">
        <f t="shared" ca="1" si="38"/>
        <v/>
      </c>
      <c r="I135" s="31" t="str">
        <f t="shared" ca="1" si="39"/>
        <v/>
      </c>
      <c r="J135" s="32" t="str">
        <f t="shared" ca="1" si="40"/>
        <v/>
      </c>
      <c r="K135" s="71" t="str">
        <f t="shared" ca="1" si="41"/>
        <v/>
      </c>
      <c r="L135" s="31" t="str">
        <f t="shared" ca="1" si="42"/>
        <v/>
      </c>
      <c r="M135" s="32" t="str">
        <f t="shared" ca="1" si="43"/>
        <v/>
      </c>
      <c r="N135" s="77" t="str">
        <f t="shared" ca="1" si="44"/>
        <v/>
      </c>
      <c r="P135" s="70">
        <v>45960.625</v>
      </c>
      <c r="Q135" s="53">
        <v>92.49</v>
      </c>
      <c r="R135" s="70">
        <v>45954.625</v>
      </c>
      <c r="S135" s="53">
        <v>101.092</v>
      </c>
      <c r="X135" s="163">
        <f t="shared" si="45"/>
        <v>45960.625</v>
      </c>
      <c r="Y135" s="163">
        <f t="shared" si="46"/>
        <v>45960.625</v>
      </c>
    </row>
    <row r="136" spans="1:25">
      <c r="A136" s="164" t="str">
        <f t="shared" ca="1" si="32"/>
        <v/>
      </c>
      <c r="B136" s="71" t="str">
        <f t="shared" ca="1" si="33"/>
        <v/>
      </c>
      <c r="C136" s="31" t="str">
        <f t="shared" ca="1" si="31"/>
        <v/>
      </c>
      <c r="D136" s="32" t="str">
        <f t="shared" ca="1" si="34"/>
        <v/>
      </c>
      <c r="E136" s="71" t="str">
        <f t="shared" ca="1" si="35"/>
        <v/>
      </c>
      <c r="F136" s="31" t="str">
        <f t="shared" ca="1" si="36"/>
        <v/>
      </c>
      <c r="G136" s="32" t="str">
        <f t="shared" ca="1" si="37"/>
        <v/>
      </c>
      <c r="H136" s="71" t="str">
        <f t="shared" ca="1" si="38"/>
        <v/>
      </c>
      <c r="I136" s="31" t="str">
        <f t="shared" ca="1" si="39"/>
        <v/>
      </c>
      <c r="J136" s="32" t="str">
        <f t="shared" ca="1" si="40"/>
        <v/>
      </c>
      <c r="K136" s="71" t="str">
        <f t="shared" ca="1" si="41"/>
        <v/>
      </c>
      <c r="L136" s="31" t="str">
        <f t="shared" ca="1" si="42"/>
        <v/>
      </c>
      <c r="M136" s="32" t="str">
        <f t="shared" ca="1" si="43"/>
        <v/>
      </c>
      <c r="N136" s="77" t="str">
        <f t="shared" ca="1" si="44"/>
        <v/>
      </c>
      <c r="P136" s="70">
        <v>45961.625</v>
      </c>
      <c r="Q136" s="53">
        <v>92.63</v>
      </c>
      <c r="R136" s="70">
        <v>45957.625</v>
      </c>
      <c r="S136" s="53">
        <v>101.077</v>
      </c>
      <c r="X136" s="163">
        <f t="shared" si="45"/>
        <v>45961.625</v>
      </c>
      <c r="Y136" s="163">
        <f t="shared" si="46"/>
        <v>45961.625</v>
      </c>
    </row>
    <row r="137" spans="1:25">
      <c r="A137" s="164" t="str">
        <f t="shared" ca="1" si="32"/>
        <v/>
      </c>
      <c r="B137" s="71" t="str">
        <f t="shared" ca="1" si="33"/>
        <v/>
      </c>
      <c r="C137" s="31" t="str">
        <f t="shared" ca="1" si="31"/>
        <v/>
      </c>
      <c r="D137" s="32" t="str">
        <f t="shared" ca="1" si="34"/>
        <v/>
      </c>
      <c r="E137" s="71" t="str">
        <f t="shared" ca="1" si="35"/>
        <v/>
      </c>
      <c r="F137" s="31" t="str">
        <f t="shared" ca="1" si="36"/>
        <v/>
      </c>
      <c r="G137" s="32" t="str">
        <f t="shared" ca="1" si="37"/>
        <v/>
      </c>
      <c r="H137" s="71" t="str">
        <f t="shared" ca="1" si="38"/>
        <v/>
      </c>
      <c r="I137" s="31" t="str">
        <f t="shared" ca="1" si="39"/>
        <v/>
      </c>
      <c r="J137" s="32" t="str">
        <f t="shared" ca="1" si="40"/>
        <v/>
      </c>
      <c r="K137" s="71" t="str">
        <f t="shared" ca="1" si="41"/>
        <v/>
      </c>
      <c r="L137" s="31" t="str">
        <f t="shared" ca="1" si="42"/>
        <v/>
      </c>
      <c r="M137" s="32" t="str">
        <f t="shared" ca="1" si="43"/>
        <v/>
      </c>
      <c r="N137" s="77" t="str">
        <f t="shared" ca="1" si="44"/>
        <v/>
      </c>
      <c r="P137" s="70">
        <v>45964.625</v>
      </c>
      <c r="Q137" s="53">
        <v>92.55</v>
      </c>
      <c r="R137" s="70">
        <v>45958.625</v>
      </c>
      <c r="S137" s="53">
        <v>101.083</v>
      </c>
      <c r="X137" s="163">
        <f t="shared" si="45"/>
        <v>45964.625</v>
      </c>
      <c r="Y137" s="163">
        <f t="shared" si="46"/>
        <v>45964.625</v>
      </c>
    </row>
    <row r="138" spans="1:25">
      <c r="A138" s="164" t="str">
        <f t="shared" ca="1" si="32"/>
        <v/>
      </c>
      <c r="B138" s="71" t="str">
        <f t="shared" ca="1" si="33"/>
        <v/>
      </c>
      <c r="C138" s="31" t="str">
        <f t="shared" ca="1" si="31"/>
        <v/>
      </c>
      <c r="D138" s="32" t="str">
        <f t="shared" ca="1" si="34"/>
        <v/>
      </c>
      <c r="E138" s="71" t="str">
        <f t="shared" ca="1" si="35"/>
        <v/>
      </c>
      <c r="F138" s="31" t="str">
        <f t="shared" ca="1" si="36"/>
        <v/>
      </c>
      <c r="G138" s="32" t="str">
        <f t="shared" ca="1" si="37"/>
        <v/>
      </c>
      <c r="H138" s="71" t="str">
        <f t="shared" ca="1" si="38"/>
        <v/>
      </c>
      <c r="I138" s="31" t="str">
        <f t="shared" ca="1" si="39"/>
        <v/>
      </c>
      <c r="J138" s="32" t="str">
        <f t="shared" ca="1" si="40"/>
        <v/>
      </c>
      <c r="K138" s="71" t="str">
        <f t="shared" ca="1" si="41"/>
        <v/>
      </c>
      <c r="L138" s="31" t="str">
        <f t="shared" ca="1" si="42"/>
        <v/>
      </c>
      <c r="M138" s="32" t="str">
        <f t="shared" ca="1" si="43"/>
        <v/>
      </c>
      <c r="N138" s="77" t="str">
        <f t="shared" ca="1" si="44"/>
        <v/>
      </c>
      <c r="R138" s="70">
        <v>45959.625</v>
      </c>
      <c r="S138" s="53">
        <v>101.07899999999999</v>
      </c>
      <c r="X138" s="163" t="str">
        <f t="shared" si="45"/>
        <v/>
      </c>
      <c r="Y138" s="163" t="str">
        <f t="shared" si="46"/>
        <v/>
      </c>
    </row>
    <row r="139" spans="1:25">
      <c r="A139" s="164" t="str">
        <f t="shared" ca="1" si="32"/>
        <v/>
      </c>
      <c r="B139" s="71" t="str">
        <f t="shared" ca="1" si="33"/>
        <v/>
      </c>
      <c r="C139" s="31" t="str">
        <f t="shared" ca="1" si="31"/>
        <v/>
      </c>
      <c r="D139" s="32" t="str">
        <f t="shared" ca="1" si="34"/>
        <v/>
      </c>
      <c r="E139" s="71" t="str">
        <f t="shared" ca="1" si="35"/>
        <v/>
      </c>
      <c r="F139" s="31" t="str">
        <f t="shared" ca="1" si="36"/>
        <v/>
      </c>
      <c r="G139" s="32" t="str">
        <f t="shared" ca="1" si="37"/>
        <v/>
      </c>
      <c r="H139" s="71" t="str">
        <f t="shared" ca="1" si="38"/>
        <v/>
      </c>
      <c r="I139" s="31" t="str">
        <f t="shared" ca="1" si="39"/>
        <v/>
      </c>
      <c r="J139" s="32" t="str">
        <f t="shared" ca="1" si="40"/>
        <v/>
      </c>
      <c r="K139" s="71" t="str">
        <f t="shared" ca="1" si="41"/>
        <v/>
      </c>
      <c r="L139" s="31" t="str">
        <f t="shared" ca="1" si="42"/>
        <v/>
      </c>
      <c r="M139" s="32" t="str">
        <f t="shared" ca="1" si="43"/>
        <v/>
      </c>
      <c r="N139" s="77" t="str">
        <f t="shared" ca="1" si="44"/>
        <v/>
      </c>
      <c r="R139" s="70">
        <v>45960.625</v>
      </c>
      <c r="S139" s="53">
        <v>101.026</v>
      </c>
      <c r="X139" s="163" t="str">
        <f t="shared" si="45"/>
        <v/>
      </c>
      <c r="Y139" s="163" t="str">
        <f t="shared" si="46"/>
        <v/>
      </c>
    </row>
    <row r="140" spans="1:25">
      <c r="A140" s="164" t="str">
        <f t="shared" ca="1" si="32"/>
        <v/>
      </c>
      <c r="B140" s="71" t="str">
        <f t="shared" ca="1" si="33"/>
        <v/>
      </c>
      <c r="C140" s="31" t="str">
        <f t="shared" ca="1" si="31"/>
        <v/>
      </c>
      <c r="D140" s="32" t="str">
        <f t="shared" ca="1" si="34"/>
        <v/>
      </c>
      <c r="E140" s="71" t="str">
        <f t="shared" ca="1" si="35"/>
        <v/>
      </c>
      <c r="F140" s="31" t="str">
        <f t="shared" ca="1" si="36"/>
        <v/>
      </c>
      <c r="G140" s="32" t="str">
        <f t="shared" ca="1" si="37"/>
        <v/>
      </c>
      <c r="H140" s="71" t="str">
        <f t="shared" ca="1" si="38"/>
        <v/>
      </c>
      <c r="I140" s="31" t="str">
        <f t="shared" ca="1" si="39"/>
        <v/>
      </c>
      <c r="J140" s="32" t="str">
        <f t="shared" ca="1" si="40"/>
        <v/>
      </c>
      <c r="K140" s="71" t="str">
        <f t="shared" ca="1" si="41"/>
        <v/>
      </c>
      <c r="L140" s="31" t="str">
        <f t="shared" ca="1" si="42"/>
        <v/>
      </c>
      <c r="M140" s="32" t="str">
        <f t="shared" ca="1" si="43"/>
        <v/>
      </c>
      <c r="N140" s="77" t="str">
        <f t="shared" ca="1" si="44"/>
        <v/>
      </c>
      <c r="R140" s="70">
        <v>45961.625</v>
      </c>
      <c r="S140" s="53">
        <v>101.04900000000001</v>
      </c>
      <c r="X140" s="163" t="str">
        <f t="shared" si="45"/>
        <v/>
      </c>
      <c r="Y140" s="163" t="str">
        <f t="shared" si="46"/>
        <v/>
      </c>
    </row>
    <row r="141" spans="1:25">
      <c r="A141" s="164" t="str">
        <f t="shared" ca="1" si="32"/>
        <v/>
      </c>
      <c r="B141" s="71" t="str">
        <f t="shared" ca="1" si="33"/>
        <v/>
      </c>
      <c r="C141" s="31" t="str">
        <f t="shared" ca="1" si="31"/>
        <v/>
      </c>
      <c r="D141" s="32" t="str">
        <f t="shared" ca="1" si="34"/>
        <v/>
      </c>
      <c r="E141" s="71" t="str">
        <f t="shared" ca="1" si="35"/>
        <v/>
      </c>
      <c r="F141" s="31" t="str">
        <f t="shared" ca="1" si="36"/>
        <v/>
      </c>
      <c r="G141" s="32" t="str">
        <f t="shared" ca="1" si="37"/>
        <v/>
      </c>
      <c r="H141" s="71" t="str">
        <f t="shared" ca="1" si="38"/>
        <v/>
      </c>
      <c r="I141" s="31" t="str">
        <f t="shared" ca="1" si="39"/>
        <v/>
      </c>
      <c r="J141" s="32" t="str">
        <f t="shared" ca="1" si="40"/>
        <v/>
      </c>
      <c r="K141" s="71" t="str">
        <f t="shared" ca="1" si="41"/>
        <v/>
      </c>
      <c r="L141" s="31" t="str">
        <f t="shared" ca="1" si="42"/>
        <v/>
      </c>
      <c r="M141" s="32" t="str">
        <f t="shared" ca="1" si="43"/>
        <v/>
      </c>
      <c r="N141" s="77" t="str">
        <f t="shared" ca="1" si="44"/>
        <v/>
      </c>
      <c r="R141" s="70">
        <v>45964.625</v>
      </c>
      <c r="S141" s="53">
        <v>101.012</v>
      </c>
      <c r="X141" s="163" t="str">
        <f t="shared" si="45"/>
        <v/>
      </c>
      <c r="Y141" s="163" t="str">
        <f t="shared" si="46"/>
        <v/>
      </c>
    </row>
    <row r="142" spans="1:25">
      <c r="A142" s="164" t="str">
        <f t="shared" ca="1" si="32"/>
        <v/>
      </c>
      <c r="B142" s="71" t="str">
        <f t="shared" ca="1" si="33"/>
        <v/>
      </c>
      <c r="C142" s="31" t="str">
        <f t="shared" ca="1" si="31"/>
        <v/>
      </c>
      <c r="D142" s="32" t="str">
        <f t="shared" ca="1" si="34"/>
        <v/>
      </c>
      <c r="E142" s="71" t="str">
        <f t="shared" ca="1" si="35"/>
        <v/>
      </c>
      <c r="F142" s="31" t="str">
        <f t="shared" ca="1" si="36"/>
        <v/>
      </c>
      <c r="G142" s="32" t="str">
        <f t="shared" ca="1" si="37"/>
        <v/>
      </c>
      <c r="H142" s="71" t="str">
        <f t="shared" ca="1" si="38"/>
        <v/>
      </c>
      <c r="I142" s="31" t="str">
        <f t="shared" ca="1" si="39"/>
        <v/>
      </c>
      <c r="J142" s="32" t="str">
        <f t="shared" ca="1" si="40"/>
        <v/>
      </c>
      <c r="K142" s="71" t="str">
        <f t="shared" ca="1" si="41"/>
        <v/>
      </c>
      <c r="L142" s="31" t="str">
        <f t="shared" ca="1" si="42"/>
        <v/>
      </c>
      <c r="M142" s="32" t="str">
        <f t="shared" ca="1" si="43"/>
        <v/>
      </c>
      <c r="N142" s="77" t="str">
        <f t="shared" ca="1" si="44"/>
        <v/>
      </c>
      <c r="X142" s="163" t="str">
        <f t="shared" si="45"/>
        <v/>
      </c>
      <c r="Y142" s="163" t="str">
        <f t="shared" si="46"/>
        <v/>
      </c>
    </row>
    <row r="143" spans="1:25">
      <c r="A143" s="164" t="str">
        <f t="shared" ca="1" si="32"/>
        <v/>
      </c>
      <c r="B143" s="71" t="str">
        <f t="shared" ca="1" si="33"/>
        <v/>
      </c>
      <c r="C143" s="31" t="str">
        <f t="shared" ca="1" si="31"/>
        <v/>
      </c>
      <c r="D143" s="32" t="str">
        <f t="shared" ca="1" si="34"/>
        <v/>
      </c>
      <c r="E143" s="71" t="str">
        <f t="shared" ca="1" si="35"/>
        <v/>
      </c>
      <c r="F143" s="31" t="str">
        <f t="shared" ca="1" si="36"/>
        <v/>
      </c>
      <c r="G143" s="32" t="str">
        <f t="shared" ca="1" si="37"/>
        <v/>
      </c>
      <c r="H143" s="71" t="str">
        <f t="shared" ca="1" si="38"/>
        <v/>
      </c>
      <c r="I143" s="31" t="str">
        <f t="shared" ca="1" si="39"/>
        <v/>
      </c>
      <c r="J143" s="32" t="str">
        <f t="shared" ca="1" si="40"/>
        <v/>
      </c>
      <c r="K143" s="71" t="str">
        <f t="shared" ca="1" si="41"/>
        <v/>
      </c>
      <c r="L143" s="31" t="str">
        <f t="shared" ca="1" si="42"/>
        <v/>
      </c>
      <c r="M143" s="32" t="str">
        <f t="shared" ca="1" si="43"/>
        <v/>
      </c>
      <c r="N143" s="77" t="str">
        <f t="shared" ca="1" si="44"/>
        <v/>
      </c>
      <c r="X143" s="163" t="str">
        <f t="shared" si="45"/>
        <v/>
      </c>
      <c r="Y143" s="163" t="str">
        <f t="shared" si="46"/>
        <v/>
      </c>
    </row>
    <row r="144" spans="1:25">
      <c r="A144" s="164" t="str">
        <f t="shared" ca="1" si="32"/>
        <v/>
      </c>
      <c r="B144" s="71" t="str">
        <f t="shared" ca="1" si="33"/>
        <v/>
      </c>
      <c r="C144" s="31" t="str">
        <f t="shared" ref="C144:C207" ca="1" si="47">IF(ISERROR(B144-2),"",(B144/$B$14-1)*$B$5)</f>
        <v/>
      </c>
      <c r="D144" s="32" t="str">
        <f t="shared" ca="1" si="34"/>
        <v/>
      </c>
      <c r="E144" s="71" t="str">
        <f t="shared" ca="1" si="35"/>
        <v/>
      </c>
      <c r="F144" s="31" t="str">
        <f t="shared" ca="1" si="36"/>
        <v/>
      </c>
      <c r="G144" s="32" t="str">
        <f t="shared" ca="1" si="37"/>
        <v/>
      </c>
      <c r="H144" s="71" t="str">
        <f t="shared" ca="1" si="38"/>
        <v/>
      </c>
      <c r="I144" s="31" t="str">
        <f t="shared" ca="1" si="39"/>
        <v/>
      </c>
      <c r="J144" s="32" t="str">
        <f t="shared" ca="1" si="40"/>
        <v/>
      </c>
      <c r="K144" s="71" t="str">
        <f t="shared" ca="1" si="41"/>
        <v/>
      </c>
      <c r="L144" s="31" t="str">
        <f t="shared" ca="1" si="42"/>
        <v/>
      </c>
      <c r="M144" s="32" t="str">
        <f t="shared" ca="1" si="43"/>
        <v/>
      </c>
      <c r="N144" s="77" t="str">
        <f t="shared" ca="1" si="44"/>
        <v/>
      </c>
      <c r="X144" s="163" t="str">
        <f t="shared" si="45"/>
        <v/>
      </c>
      <c r="Y144" s="163" t="str">
        <f t="shared" si="46"/>
        <v/>
      </c>
    </row>
    <row r="145" spans="1:25">
      <c r="A145" s="164" t="str">
        <f t="shared" ca="1" si="32"/>
        <v/>
      </c>
      <c r="B145" s="71" t="str">
        <f t="shared" ca="1" si="33"/>
        <v/>
      </c>
      <c r="C145" s="31" t="str">
        <f t="shared" ca="1" si="47"/>
        <v/>
      </c>
      <c r="D145" s="32" t="str">
        <f t="shared" ca="1" si="34"/>
        <v/>
      </c>
      <c r="E145" s="71" t="str">
        <f t="shared" ca="1" si="35"/>
        <v/>
      </c>
      <c r="F145" s="31" t="str">
        <f t="shared" ca="1" si="36"/>
        <v/>
      </c>
      <c r="G145" s="32" t="str">
        <f t="shared" ca="1" si="37"/>
        <v/>
      </c>
      <c r="H145" s="71" t="str">
        <f t="shared" ca="1" si="38"/>
        <v/>
      </c>
      <c r="I145" s="31" t="str">
        <f t="shared" ca="1" si="39"/>
        <v/>
      </c>
      <c r="J145" s="32" t="str">
        <f t="shared" ca="1" si="40"/>
        <v/>
      </c>
      <c r="K145" s="71" t="str">
        <f t="shared" ca="1" si="41"/>
        <v/>
      </c>
      <c r="L145" s="31" t="str">
        <f t="shared" ca="1" si="42"/>
        <v/>
      </c>
      <c r="M145" s="32" t="str">
        <f t="shared" ca="1" si="43"/>
        <v/>
      </c>
      <c r="N145" s="77" t="str">
        <f t="shared" ca="1" si="44"/>
        <v/>
      </c>
      <c r="X145" s="163" t="str">
        <f t="shared" si="45"/>
        <v/>
      </c>
      <c r="Y145" s="163" t="str">
        <f t="shared" si="46"/>
        <v/>
      </c>
    </row>
    <row r="146" spans="1:25">
      <c r="A146" s="164" t="str">
        <f t="shared" ca="1" si="32"/>
        <v/>
      </c>
      <c r="B146" s="71" t="str">
        <f t="shared" ca="1" si="33"/>
        <v/>
      </c>
      <c r="C146" s="31" t="str">
        <f t="shared" ca="1" si="47"/>
        <v/>
      </c>
      <c r="D146" s="32" t="str">
        <f t="shared" ca="1" si="34"/>
        <v/>
      </c>
      <c r="E146" s="71" t="str">
        <f t="shared" ca="1" si="35"/>
        <v/>
      </c>
      <c r="F146" s="31" t="str">
        <f t="shared" ca="1" si="36"/>
        <v/>
      </c>
      <c r="G146" s="32" t="str">
        <f t="shared" ca="1" si="37"/>
        <v/>
      </c>
      <c r="H146" s="71" t="str">
        <f t="shared" ca="1" si="38"/>
        <v/>
      </c>
      <c r="I146" s="31" t="str">
        <f t="shared" ca="1" si="39"/>
        <v/>
      </c>
      <c r="J146" s="32" t="str">
        <f t="shared" ca="1" si="40"/>
        <v/>
      </c>
      <c r="K146" s="71" t="str">
        <f t="shared" ca="1" si="41"/>
        <v/>
      </c>
      <c r="L146" s="31" t="str">
        <f t="shared" ca="1" si="42"/>
        <v/>
      </c>
      <c r="M146" s="32" t="str">
        <f t="shared" ca="1" si="43"/>
        <v/>
      </c>
      <c r="N146" s="77" t="str">
        <f t="shared" ca="1" si="44"/>
        <v/>
      </c>
      <c r="X146" s="163" t="str">
        <f t="shared" si="45"/>
        <v/>
      </c>
      <c r="Y146" s="163" t="str">
        <f t="shared" si="46"/>
        <v/>
      </c>
    </row>
    <row r="147" spans="1:25">
      <c r="A147" s="164" t="str">
        <f t="shared" ca="1" si="32"/>
        <v/>
      </c>
      <c r="B147" s="71" t="str">
        <f t="shared" ca="1" si="33"/>
        <v/>
      </c>
      <c r="C147" s="31" t="str">
        <f t="shared" ca="1" si="47"/>
        <v/>
      </c>
      <c r="D147" s="32" t="str">
        <f t="shared" ca="1" si="34"/>
        <v/>
      </c>
      <c r="E147" s="71" t="str">
        <f t="shared" ca="1" si="35"/>
        <v/>
      </c>
      <c r="F147" s="31" t="str">
        <f t="shared" ca="1" si="36"/>
        <v/>
      </c>
      <c r="G147" s="32" t="str">
        <f t="shared" ca="1" si="37"/>
        <v/>
      </c>
      <c r="H147" s="71" t="str">
        <f t="shared" ca="1" si="38"/>
        <v/>
      </c>
      <c r="I147" s="31" t="str">
        <f t="shared" ca="1" si="39"/>
        <v/>
      </c>
      <c r="J147" s="32" t="str">
        <f t="shared" ca="1" si="40"/>
        <v/>
      </c>
      <c r="K147" s="71" t="str">
        <f t="shared" ca="1" si="41"/>
        <v/>
      </c>
      <c r="L147" s="31" t="str">
        <f t="shared" ca="1" si="42"/>
        <v/>
      </c>
      <c r="M147" s="32" t="str">
        <f t="shared" ca="1" si="43"/>
        <v/>
      </c>
      <c r="N147" s="77" t="str">
        <f t="shared" ca="1" si="44"/>
        <v/>
      </c>
      <c r="X147" s="163" t="str">
        <f t="shared" si="45"/>
        <v/>
      </c>
      <c r="Y147" s="163" t="str">
        <f t="shared" si="46"/>
        <v/>
      </c>
    </row>
    <row r="148" spans="1:25">
      <c r="A148" s="164" t="str">
        <f t="shared" ca="1" si="32"/>
        <v/>
      </c>
      <c r="B148" s="71" t="str">
        <f t="shared" ca="1" si="33"/>
        <v/>
      </c>
      <c r="C148" s="31" t="str">
        <f t="shared" ca="1" si="47"/>
        <v/>
      </c>
      <c r="D148" s="32" t="str">
        <f t="shared" ca="1" si="34"/>
        <v/>
      </c>
      <c r="E148" s="71" t="str">
        <f t="shared" ca="1" si="35"/>
        <v/>
      </c>
      <c r="F148" s="31" t="str">
        <f t="shared" ca="1" si="36"/>
        <v/>
      </c>
      <c r="G148" s="32" t="str">
        <f t="shared" ca="1" si="37"/>
        <v/>
      </c>
      <c r="H148" s="71" t="str">
        <f t="shared" ca="1" si="38"/>
        <v/>
      </c>
      <c r="I148" s="31" t="str">
        <f t="shared" ca="1" si="39"/>
        <v/>
      </c>
      <c r="J148" s="32" t="str">
        <f t="shared" ca="1" si="40"/>
        <v/>
      </c>
      <c r="K148" s="71" t="str">
        <f t="shared" ca="1" si="41"/>
        <v/>
      </c>
      <c r="L148" s="31" t="str">
        <f t="shared" ca="1" si="42"/>
        <v/>
      </c>
      <c r="M148" s="32" t="str">
        <f t="shared" ca="1" si="43"/>
        <v/>
      </c>
      <c r="N148" s="77" t="str">
        <f t="shared" ca="1" si="44"/>
        <v/>
      </c>
      <c r="X148" s="163" t="str">
        <f t="shared" si="45"/>
        <v/>
      </c>
      <c r="Y148" s="163" t="str">
        <f t="shared" si="46"/>
        <v/>
      </c>
    </row>
    <row r="149" spans="1:25">
      <c r="A149" s="164" t="str">
        <f t="shared" ca="1" si="32"/>
        <v/>
      </c>
      <c r="B149" s="71" t="str">
        <f t="shared" ca="1" si="33"/>
        <v/>
      </c>
      <c r="C149" s="31" t="str">
        <f t="shared" ca="1" si="47"/>
        <v/>
      </c>
      <c r="D149" s="32" t="str">
        <f t="shared" ca="1" si="34"/>
        <v/>
      </c>
      <c r="E149" s="71" t="str">
        <f t="shared" ca="1" si="35"/>
        <v/>
      </c>
      <c r="F149" s="31" t="str">
        <f t="shared" ca="1" si="36"/>
        <v/>
      </c>
      <c r="G149" s="32" t="str">
        <f t="shared" ca="1" si="37"/>
        <v/>
      </c>
      <c r="H149" s="71" t="str">
        <f t="shared" ca="1" si="38"/>
        <v/>
      </c>
      <c r="I149" s="31" t="str">
        <f t="shared" ca="1" si="39"/>
        <v/>
      </c>
      <c r="J149" s="32" t="str">
        <f t="shared" ca="1" si="40"/>
        <v/>
      </c>
      <c r="K149" s="71" t="str">
        <f t="shared" ca="1" si="41"/>
        <v/>
      </c>
      <c r="L149" s="31" t="str">
        <f t="shared" ca="1" si="42"/>
        <v/>
      </c>
      <c r="M149" s="32" t="str">
        <f t="shared" ca="1" si="43"/>
        <v/>
      </c>
      <c r="N149" s="77" t="str">
        <f t="shared" ca="1" si="44"/>
        <v/>
      </c>
      <c r="X149" s="163" t="str">
        <f t="shared" si="45"/>
        <v/>
      </c>
      <c r="Y149" s="163" t="str">
        <f t="shared" si="46"/>
        <v/>
      </c>
    </row>
    <row r="150" spans="1:25">
      <c r="A150" s="164" t="str">
        <f t="shared" ca="1" si="32"/>
        <v/>
      </c>
      <c r="B150" s="71" t="str">
        <f t="shared" ca="1" si="33"/>
        <v/>
      </c>
      <c r="C150" s="31" t="str">
        <f t="shared" ca="1" si="47"/>
        <v/>
      </c>
      <c r="D150" s="32" t="str">
        <f t="shared" ca="1" si="34"/>
        <v/>
      </c>
      <c r="E150" s="71" t="str">
        <f t="shared" ca="1" si="35"/>
        <v/>
      </c>
      <c r="F150" s="31" t="str">
        <f t="shared" ca="1" si="36"/>
        <v/>
      </c>
      <c r="G150" s="32" t="str">
        <f t="shared" ca="1" si="37"/>
        <v/>
      </c>
      <c r="H150" s="71" t="str">
        <f t="shared" ca="1" si="38"/>
        <v/>
      </c>
      <c r="I150" s="31" t="str">
        <f t="shared" ca="1" si="39"/>
        <v/>
      </c>
      <c r="J150" s="32" t="str">
        <f t="shared" ca="1" si="40"/>
        <v/>
      </c>
      <c r="K150" s="71" t="str">
        <f t="shared" ca="1" si="41"/>
        <v/>
      </c>
      <c r="L150" s="31" t="str">
        <f t="shared" ca="1" si="42"/>
        <v/>
      </c>
      <c r="M150" s="32" t="str">
        <f t="shared" ca="1" si="43"/>
        <v/>
      </c>
      <c r="N150" s="77" t="str">
        <f t="shared" ca="1" si="44"/>
        <v/>
      </c>
      <c r="X150" s="163" t="str">
        <f t="shared" si="45"/>
        <v/>
      </c>
      <c r="Y150" s="163" t="str">
        <f t="shared" si="46"/>
        <v/>
      </c>
    </row>
    <row r="151" spans="1:25">
      <c r="A151" s="164" t="str">
        <f t="shared" ca="1" si="32"/>
        <v/>
      </c>
      <c r="B151" s="71" t="str">
        <f t="shared" ca="1" si="33"/>
        <v/>
      </c>
      <c r="C151" s="31" t="str">
        <f t="shared" ca="1" si="47"/>
        <v/>
      </c>
      <c r="D151" s="32" t="str">
        <f t="shared" ca="1" si="34"/>
        <v/>
      </c>
      <c r="E151" s="71" t="str">
        <f t="shared" ca="1" si="35"/>
        <v/>
      </c>
      <c r="F151" s="31" t="str">
        <f t="shared" ca="1" si="36"/>
        <v/>
      </c>
      <c r="G151" s="32" t="str">
        <f t="shared" ca="1" si="37"/>
        <v/>
      </c>
      <c r="H151" s="71" t="str">
        <f t="shared" ca="1" si="38"/>
        <v/>
      </c>
      <c r="I151" s="31" t="str">
        <f t="shared" ca="1" si="39"/>
        <v/>
      </c>
      <c r="J151" s="32" t="str">
        <f t="shared" ca="1" si="40"/>
        <v/>
      </c>
      <c r="K151" s="71" t="str">
        <f t="shared" ca="1" si="41"/>
        <v/>
      </c>
      <c r="L151" s="31" t="str">
        <f t="shared" ca="1" si="42"/>
        <v/>
      </c>
      <c r="M151" s="32" t="str">
        <f t="shared" ca="1" si="43"/>
        <v/>
      </c>
      <c r="N151" s="77" t="str">
        <f t="shared" ca="1" si="44"/>
        <v/>
      </c>
      <c r="X151" s="163" t="str">
        <f t="shared" si="45"/>
        <v/>
      </c>
      <c r="Y151" s="163" t="str">
        <f t="shared" si="46"/>
        <v/>
      </c>
    </row>
    <row r="152" spans="1:25">
      <c r="A152" s="164" t="str">
        <f t="shared" ca="1" si="32"/>
        <v/>
      </c>
      <c r="B152" s="71" t="str">
        <f t="shared" ca="1" si="33"/>
        <v/>
      </c>
      <c r="C152" s="31" t="str">
        <f t="shared" ca="1" si="47"/>
        <v/>
      </c>
      <c r="D152" s="32" t="str">
        <f t="shared" ca="1" si="34"/>
        <v/>
      </c>
      <c r="E152" s="71" t="str">
        <f t="shared" ca="1" si="35"/>
        <v/>
      </c>
      <c r="F152" s="31" t="str">
        <f t="shared" ca="1" si="36"/>
        <v/>
      </c>
      <c r="G152" s="32" t="str">
        <f t="shared" ca="1" si="37"/>
        <v/>
      </c>
      <c r="H152" s="71" t="str">
        <f t="shared" ca="1" si="38"/>
        <v/>
      </c>
      <c r="I152" s="31" t="str">
        <f t="shared" ca="1" si="39"/>
        <v/>
      </c>
      <c r="J152" s="32" t="str">
        <f t="shared" ca="1" si="40"/>
        <v/>
      </c>
      <c r="K152" s="71" t="str">
        <f t="shared" ca="1" si="41"/>
        <v/>
      </c>
      <c r="L152" s="31" t="str">
        <f t="shared" ca="1" si="42"/>
        <v/>
      </c>
      <c r="M152" s="32" t="str">
        <f t="shared" ca="1" si="43"/>
        <v/>
      </c>
      <c r="N152" s="77" t="str">
        <f t="shared" ca="1" si="44"/>
        <v/>
      </c>
      <c r="X152" s="163" t="str">
        <f t="shared" si="45"/>
        <v/>
      </c>
      <c r="Y152" s="163" t="str">
        <f t="shared" si="46"/>
        <v/>
      </c>
    </row>
    <row r="153" spans="1:25">
      <c r="A153" s="164" t="str">
        <f t="shared" ca="1" si="32"/>
        <v/>
      </c>
      <c r="B153" s="71" t="str">
        <f t="shared" ca="1" si="33"/>
        <v/>
      </c>
      <c r="C153" s="31" t="str">
        <f t="shared" ca="1" si="47"/>
        <v/>
      </c>
      <c r="D153" s="32" t="str">
        <f t="shared" ca="1" si="34"/>
        <v/>
      </c>
      <c r="E153" s="71" t="str">
        <f t="shared" ca="1" si="35"/>
        <v/>
      </c>
      <c r="F153" s="31" t="str">
        <f t="shared" ca="1" si="36"/>
        <v/>
      </c>
      <c r="G153" s="32" t="str">
        <f t="shared" ca="1" si="37"/>
        <v/>
      </c>
      <c r="H153" s="71" t="str">
        <f t="shared" ca="1" si="38"/>
        <v/>
      </c>
      <c r="I153" s="31" t="str">
        <f t="shared" ca="1" si="39"/>
        <v/>
      </c>
      <c r="J153" s="32" t="str">
        <f t="shared" ca="1" si="40"/>
        <v/>
      </c>
      <c r="K153" s="71" t="str">
        <f t="shared" ca="1" si="41"/>
        <v/>
      </c>
      <c r="L153" s="31" t="str">
        <f t="shared" ca="1" si="42"/>
        <v/>
      </c>
      <c r="M153" s="32" t="str">
        <f t="shared" ca="1" si="43"/>
        <v/>
      </c>
      <c r="N153" s="77" t="str">
        <f t="shared" ca="1" si="44"/>
        <v/>
      </c>
      <c r="X153" s="163" t="str">
        <f t="shared" si="45"/>
        <v/>
      </c>
      <c r="Y153" s="163" t="str">
        <f t="shared" si="46"/>
        <v/>
      </c>
    </row>
    <row r="154" spans="1:25">
      <c r="A154" s="164" t="str">
        <f t="shared" ca="1" si="32"/>
        <v/>
      </c>
      <c r="B154" s="71" t="str">
        <f t="shared" ca="1" si="33"/>
        <v/>
      </c>
      <c r="C154" s="31" t="str">
        <f t="shared" ca="1" si="47"/>
        <v/>
      </c>
      <c r="D154" s="32" t="str">
        <f t="shared" ca="1" si="34"/>
        <v/>
      </c>
      <c r="E154" s="71" t="str">
        <f t="shared" ca="1" si="35"/>
        <v/>
      </c>
      <c r="F154" s="31" t="str">
        <f t="shared" ca="1" si="36"/>
        <v/>
      </c>
      <c r="G154" s="32" t="str">
        <f t="shared" ca="1" si="37"/>
        <v/>
      </c>
      <c r="H154" s="71" t="str">
        <f t="shared" ca="1" si="38"/>
        <v/>
      </c>
      <c r="I154" s="31" t="str">
        <f t="shared" ca="1" si="39"/>
        <v/>
      </c>
      <c r="J154" s="32" t="str">
        <f t="shared" ca="1" si="40"/>
        <v/>
      </c>
      <c r="K154" s="71" t="str">
        <f t="shared" ca="1" si="41"/>
        <v/>
      </c>
      <c r="L154" s="31" t="str">
        <f t="shared" ca="1" si="42"/>
        <v/>
      </c>
      <c r="M154" s="32" t="str">
        <f t="shared" ca="1" si="43"/>
        <v/>
      </c>
      <c r="N154" s="77" t="str">
        <f t="shared" ca="1" si="44"/>
        <v/>
      </c>
      <c r="X154" s="163" t="str">
        <f t="shared" si="45"/>
        <v/>
      </c>
      <c r="Y154" s="163" t="str">
        <f t="shared" si="46"/>
        <v/>
      </c>
    </row>
    <row r="155" spans="1:25">
      <c r="A155" s="164" t="str">
        <f t="shared" ca="1" si="32"/>
        <v/>
      </c>
      <c r="B155" s="71" t="str">
        <f t="shared" ca="1" si="33"/>
        <v/>
      </c>
      <c r="C155" s="31" t="str">
        <f t="shared" ca="1" si="47"/>
        <v/>
      </c>
      <c r="D155" s="32" t="str">
        <f t="shared" ca="1" si="34"/>
        <v/>
      </c>
      <c r="E155" s="71" t="str">
        <f t="shared" ca="1" si="35"/>
        <v/>
      </c>
      <c r="F155" s="31" t="str">
        <f t="shared" ca="1" si="36"/>
        <v/>
      </c>
      <c r="G155" s="32" t="str">
        <f t="shared" ca="1" si="37"/>
        <v/>
      </c>
      <c r="H155" s="71" t="str">
        <f t="shared" ca="1" si="38"/>
        <v/>
      </c>
      <c r="I155" s="31" t="str">
        <f t="shared" ca="1" si="39"/>
        <v/>
      </c>
      <c r="J155" s="32" t="str">
        <f t="shared" ca="1" si="40"/>
        <v/>
      </c>
      <c r="K155" s="71" t="str">
        <f t="shared" ca="1" si="41"/>
        <v/>
      </c>
      <c r="L155" s="31" t="str">
        <f t="shared" ca="1" si="42"/>
        <v/>
      </c>
      <c r="M155" s="32" t="str">
        <f t="shared" ca="1" si="43"/>
        <v/>
      </c>
      <c r="N155" s="77" t="str">
        <f t="shared" ca="1" si="44"/>
        <v/>
      </c>
      <c r="X155" s="163" t="str">
        <f t="shared" si="45"/>
        <v/>
      </c>
      <c r="Y155" s="163" t="str">
        <f t="shared" si="46"/>
        <v/>
      </c>
    </row>
    <row r="156" spans="1:25">
      <c r="A156" s="164" t="str">
        <f t="shared" ca="1" si="32"/>
        <v/>
      </c>
      <c r="B156" s="71" t="str">
        <f t="shared" ca="1" si="33"/>
        <v/>
      </c>
      <c r="C156" s="31" t="str">
        <f t="shared" ca="1" si="47"/>
        <v/>
      </c>
      <c r="D156" s="32" t="str">
        <f t="shared" ca="1" si="34"/>
        <v/>
      </c>
      <c r="E156" s="71" t="str">
        <f t="shared" ca="1" si="35"/>
        <v/>
      </c>
      <c r="F156" s="31" t="str">
        <f t="shared" ca="1" si="36"/>
        <v/>
      </c>
      <c r="G156" s="32" t="str">
        <f t="shared" ca="1" si="37"/>
        <v/>
      </c>
      <c r="H156" s="71" t="str">
        <f t="shared" ca="1" si="38"/>
        <v/>
      </c>
      <c r="I156" s="31" t="str">
        <f t="shared" ca="1" si="39"/>
        <v/>
      </c>
      <c r="J156" s="32" t="str">
        <f t="shared" ca="1" si="40"/>
        <v/>
      </c>
      <c r="K156" s="71" t="str">
        <f t="shared" ca="1" si="41"/>
        <v/>
      </c>
      <c r="L156" s="31" t="str">
        <f t="shared" ca="1" si="42"/>
        <v/>
      </c>
      <c r="M156" s="32" t="str">
        <f t="shared" ca="1" si="43"/>
        <v/>
      </c>
      <c r="N156" s="77" t="str">
        <f t="shared" ca="1" si="44"/>
        <v/>
      </c>
      <c r="X156" s="163" t="str">
        <f t="shared" si="45"/>
        <v/>
      </c>
      <c r="Y156" s="163" t="str">
        <f t="shared" si="46"/>
        <v/>
      </c>
    </row>
    <row r="157" spans="1:25">
      <c r="A157" s="164" t="str">
        <f t="shared" ca="1" si="32"/>
        <v/>
      </c>
      <c r="B157" s="71" t="str">
        <f t="shared" ca="1" si="33"/>
        <v/>
      </c>
      <c r="C157" s="31" t="str">
        <f t="shared" ca="1" si="47"/>
        <v/>
      </c>
      <c r="D157" s="32" t="str">
        <f t="shared" ca="1" si="34"/>
        <v/>
      </c>
      <c r="E157" s="71" t="str">
        <f t="shared" ca="1" si="35"/>
        <v/>
      </c>
      <c r="F157" s="31" t="str">
        <f t="shared" ca="1" si="36"/>
        <v/>
      </c>
      <c r="G157" s="32" t="str">
        <f t="shared" ca="1" si="37"/>
        <v/>
      </c>
      <c r="H157" s="71" t="str">
        <f t="shared" ca="1" si="38"/>
        <v/>
      </c>
      <c r="I157" s="31" t="str">
        <f t="shared" ca="1" si="39"/>
        <v/>
      </c>
      <c r="J157" s="32" t="str">
        <f t="shared" ca="1" si="40"/>
        <v/>
      </c>
      <c r="K157" s="71" t="str">
        <f t="shared" ca="1" si="41"/>
        <v/>
      </c>
      <c r="L157" s="31" t="str">
        <f t="shared" ca="1" si="42"/>
        <v/>
      </c>
      <c r="M157" s="32" t="str">
        <f t="shared" ca="1" si="43"/>
        <v/>
      </c>
      <c r="N157" s="77" t="str">
        <f t="shared" ca="1" si="44"/>
        <v/>
      </c>
      <c r="X157" s="163" t="str">
        <f t="shared" si="45"/>
        <v/>
      </c>
      <c r="Y157" s="163" t="str">
        <f t="shared" si="46"/>
        <v/>
      </c>
    </row>
    <row r="158" spans="1:25">
      <c r="A158" s="164" t="str">
        <f t="shared" ca="1" si="32"/>
        <v/>
      </c>
      <c r="B158" s="71" t="str">
        <f t="shared" ca="1" si="33"/>
        <v/>
      </c>
      <c r="C158" s="31" t="str">
        <f t="shared" ca="1" si="47"/>
        <v/>
      </c>
      <c r="D158" s="32" t="str">
        <f t="shared" ca="1" si="34"/>
        <v/>
      </c>
      <c r="E158" s="71" t="str">
        <f t="shared" ca="1" si="35"/>
        <v/>
      </c>
      <c r="F158" s="31" t="str">
        <f t="shared" ca="1" si="36"/>
        <v/>
      </c>
      <c r="G158" s="32" t="str">
        <f t="shared" ca="1" si="37"/>
        <v/>
      </c>
      <c r="H158" s="71" t="str">
        <f t="shared" ca="1" si="38"/>
        <v/>
      </c>
      <c r="I158" s="31" t="str">
        <f t="shared" ca="1" si="39"/>
        <v/>
      </c>
      <c r="J158" s="32" t="str">
        <f t="shared" ca="1" si="40"/>
        <v/>
      </c>
      <c r="K158" s="71" t="str">
        <f t="shared" ca="1" si="41"/>
        <v/>
      </c>
      <c r="L158" s="31" t="str">
        <f t="shared" ca="1" si="42"/>
        <v/>
      </c>
      <c r="M158" s="32" t="str">
        <f t="shared" ca="1" si="43"/>
        <v/>
      </c>
      <c r="N158" s="77" t="str">
        <f t="shared" ca="1" si="44"/>
        <v/>
      </c>
      <c r="X158" s="163" t="str">
        <f t="shared" si="45"/>
        <v/>
      </c>
      <c r="Y158" s="163" t="str">
        <f t="shared" si="46"/>
        <v/>
      </c>
    </row>
    <row r="159" spans="1:25">
      <c r="A159" s="164" t="str">
        <f t="shared" ca="1" si="32"/>
        <v/>
      </c>
      <c r="B159" s="71" t="str">
        <f t="shared" ca="1" si="33"/>
        <v/>
      </c>
      <c r="C159" s="31" t="str">
        <f t="shared" ca="1" si="47"/>
        <v/>
      </c>
      <c r="D159" s="32" t="str">
        <f t="shared" ca="1" si="34"/>
        <v/>
      </c>
      <c r="E159" s="71" t="str">
        <f t="shared" ca="1" si="35"/>
        <v/>
      </c>
      <c r="F159" s="31" t="str">
        <f t="shared" ca="1" si="36"/>
        <v/>
      </c>
      <c r="G159" s="32" t="str">
        <f t="shared" ca="1" si="37"/>
        <v/>
      </c>
      <c r="H159" s="71" t="str">
        <f t="shared" ca="1" si="38"/>
        <v/>
      </c>
      <c r="I159" s="31" t="str">
        <f t="shared" ca="1" si="39"/>
        <v/>
      </c>
      <c r="J159" s="32" t="str">
        <f t="shared" ca="1" si="40"/>
        <v/>
      </c>
      <c r="K159" s="71" t="str">
        <f t="shared" ca="1" si="41"/>
        <v/>
      </c>
      <c r="L159" s="31" t="str">
        <f t="shared" ca="1" si="42"/>
        <v/>
      </c>
      <c r="M159" s="32" t="str">
        <f t="shared" ca="1" si="43"/>
        <v/>
      </c>
      <c r="N159" s="77" t="str">
        <f t="shared" ca="1" si="44"/>
        <v/>
      </c>
      <c r="X159" s="163" t="str">
        <f t="shared" si="45"/>
        <v/>
      </c>
      <c r="Y159" s="163" t="str">
        <f t="shared" si="46"/>
        <v/>
      </c>
    </row>
    <row r="160" spans="1:25">
      <c r="A160" s="164" t="str">
        <f t="shared" ca="1" si="32"/>
        <v/>
      </c>
      <c r="B160" s="71" t="str">
        <f t="shared" ca="1" si="33"/>
        <v/>
      </c>
      <c r="C160" s="31" t="str">
        <f t="shared" ca="1" si="47"/>
        <v/>
      </c>
      <c r="D160" s="32" t="str">
        <f t="shared" ca="1" si="34"/>
        <v/>
      </c>
      <c r="E160" s="71" t="str">
        <f t="shared" ca="1" si="35"/>
        <v/>
      </c>
      <c r="F160" s="31" t="str">
        <f t="shared" ca="1" si="36"/>
        <v/>
      </c>
      <c r="G160" s="32" t="str">
        <f t="shared" ca="1" si="37"/>
        <v/>
      </c>
      <c r="H160" s="71" t="str">
        <f t="shared" ca="1" si="38"/>
        <v/>
      </c>
      <c r="I160" s="31" t="str">
        <f t="shared" ca="1" si="39"/>
        <v/>
      </c>
      <c r="J160" s="32" t="str">
        <f t="shared" ca="1" si="40"/>
        <v/>
      </c>
      <c r="K160" s="71" t="str">
        <f t="shared" ca="1" si="41"/>
        <v/>
      </c>
      <c r="L160" s="31" t="str">
        <f t="shared" ca="1" si="42"/>
        <v/>
      </c>
      <c r="M160" s="32" t="str">
        <f t="shared" ca="1" si="43"/>
        <v/>
      </c>
      <c r="N160" s="77" t="str">
        <f t="shared" ca="1" si="44"/>
        <v/>
      </c>
      <c r="X160" s="163" t="str">
        <f t="shared" si="45"/>
        <v/>
      </c>
      <c r="Y160" s="163" t="str">
        <f t="shared" si="46"/>
        <v/>
      </c>
    </row>
    <row r="161" spans="1:25">
      <c r="A161" s="164" t="str">
        <f t="shared" ref="A161:A224" ca="1" si="48">IF(AND(ISBLANK(Z150), A160 = $Z$1),NOW(),IF(ISBLANK(Z150),"",Z150))</f>
        <v/>
      </c>
      <c r="B161" s="71" t="str">
        <f t="shared" ref="B161:B224" ca="1" si="49">IF(COUNTIF(P:P,A161)=1,VLOOKUP(A161,P:Q,2), IF(COUNTIF(P:P,A161)=0,$B$10,""))</f>
        <v/>
      </c>
      <c r="C161" s="31" t="str">
        <f t="shared" ca="1" si="47"/>
        <v/>
      </c>
      <c r="D161" s="32" t="str">
        <f t="shared" ref="D161:D224" ca="1" si="50">IF(ISERROR(B161-2),"",-1*ROUNDUP(A161-$A$14,0)/360*$B$7*$B$5)</f>
        <v/>
      </c>
      <c r="E161" s="71" t="str">
        <f t="shared" ref="E161:E224" ca="1" si="51">IF(COUNTIF(P:P,A161)=1,VLOOKUP(A161,R:S,2), IF(COUNTIF(P:P,A161)=0,$C$10,""))</f>
        <v/>
      </c>
      <c r="F161" s="31" t="str">
        <f t="shared" ref="F161:F224" ca="1" si="52">IF(ISERROR(B161-2),"",(E161-$E$14)/100*$C$5)</f>
        <v/>
      </c>
      <c r="G161" s="32" t="str">
        <f t="shared" ref="G161:G224" ca="1" si="53">IF(ISERROR(B161-2),"",ROUNDUP(A161-$A$14,0)/360*$C$6*$C$5-ROUNDUP(A161-$A$14,0)/360*$C$7*$C$5*$E$14/100)</f>
        <v/>
      </c>
      <c r="H161" s="71" t="str">
        <f t="shared" ref="H161:H224" ca="1" si="54">IF(COUNTIF(P:P,A161)=1,VLOOKUP(A161,T:U,2), IF(COUNTIF(P:P,A161)=0,$D$10,""))</f>
        <v/>
      </c>
      <c r="I161" s="31" t="str">
        <f t="shared" ref="I161:I224" ca="1" si="55">IF(ISERROR(B161-2),"",(H161/$H$14-1)*$D$5)</f>
        <v/>
      </c>
      <c r="J161" s="32" t="str">
        <f t="shared" ref="J161:J224" ca="1" si="56">IF(ISERROR(B161-2),"",-1*ROUNDUP(A161-$A$14,0)/360*$D$7*$D$5)</f>
        <v/>
      </c>
      <c r="K161" s="71" t="str">
        <f t="shared" ref="K161:K224" ca="1" si="57">IF(COUNTIF(P:P,A161)=1,VLOOKUP(A161,V:W,2), IF(COUNTIF(P:P,A161)=0,$E$10,""))</f>
        <v/>
      </c>
      <c r="L161" s="31" t="str">
        <f t="shared" ref="L161:L224" ca="1" si="58">IF(ISERROR(B161-2),"",(K161-$K$14)/100*$E$5)</f>
        <v/>
      </c>
      <c r="M161" s="32" t="str">
        <f t="shared" ref="M161:M224" ca="1" si="59">IF(ISERROR(B161-2),"",ROUNDUP(A161-$A$14,0)/360*$E$6*$E$5-ROUNDUP(A161-$A$14,0)/360*$E$7*$E$5*$K$14/100)</f>
        <v/>
      </c>
      <c r="N161" s="77" t="str">
        <f t="shared" ref="N161:N224" ca="1" si="60">IF(ISERROR(B161-2),"",C161+D161-F161-G161-I161-J161+L161+M161)</f>
        <v/>
      </c>
      <c r="X161" s="163" t="str">
        <f t="shared" si="45"/>
        <v/>
      </c>
      <c r="Y161" s="163" t="str">
        <f t="shared" si="46"/>
        <v/>
      </c>
    </row>
    <row r="162" spans="1:25">
      <c r="A162" s="164" t="str">
        <f t="shared" ca="1" si="48"/>
        <v/>
      </c>
      <c r="B162" s="71" t="str">
        <f t="shared" ca="1" si="49"/>
        <v/>
      </c>
      <c r="C162" s="31" t="str">
        <f t="shared" ca="1" si="47"/>
        <v/>
      </c>
      <c r="D162" s="32" t="str">
        <f t="shared" ca="1" si="50"/>
        <v/>
      </c>
      <c r="E162" s="71" t="str">
        <f t="shared" ca="1" si="51"/>
        <v/>
      </c>
      <c r="F162" s="31" t="str">
        <f t="shared" ca="1" si="52"/>
        <v/>
      </c>
      <c r="G162" s="32" t="str">
        <f t="shared" ca="1" si="53"/>
        <v/>
      </c>
      <c r="H162" s="71" t="str">
        <f t="shared" ca="1" si="54"/>
        <v/>
      </c>
      <c r="I162" s="31" t="str">
        <f t="shared" ca="1" si="55"/>
        <v/>
      </c>
      <c r="J162" s="32" t="str">
        <f t="shared" ca="1" si="56"/>
        <v/>
      </c>
      <c r="K162" s="71" t="str">
        <f t="shared" ca="1" si="57"/>
        <v/>
      </c>
      <c r="L162" s="31" t="str">
        <f t="shared" ca="1" si="58"/>
        <v/>
      </c>
      <c r="M162" s="32" t="str">
        <f t="shared" ca="1" si="59"/>
        <v/>
      </c>
      <c r="N162" s="77" t="str">
        <f t="shared" ca="1" si="60"/>
        <v/>
      </c>
      <c r="X162" s="163" t="str">
        <f t="shared" si="45"/>
        <v/>
      </c>
      <c r="Y162" s="163" t="str">
        <f t="shared" si="46"/>
        <v/>
      </c>
    </row>
    <row r="163" spans="1:25">
      <c r="A163" s="164" t="str">
        <f t="shared" ca="1" si="48"/>
        <v/>
      </c>
      <c r="B163" s="71" t="str">
        <f t="shared" ca="1" si="49"/>
        <v/>
      </c>
      <c r="C163" s="31" t="str">
        <f t="shared" ca="1" si="47"/>
        <v/>
      </c>
      <c r="D163" s="32" t="str">
        <f t="shared" ca="1" si="50"/>
        <v/>
      </c>
      <c r="E163" s="71" t="str">
        <f t="shared" ca="1" si="51"/>
        <v/>
      </c>
      <c r="F163" s="31" t="str">
        <f t="shared" ca="1" si="52"/>
        <v/>
      </c>
      <c r="G163" s="32" t="str">
        <f t="shared" ca="1" si="53"/>
        <v/>
      </c>
      <c r="H163" s="71" t="str">
        <f t="shared" ca="1" si="54"/>
        <v/>
      </c>
      <c r="I163" s="31" t="str">
        <f t="shared" ca="1" si="55"/>
        <v/>
      </c>
      <c r="J163" s="32" t="str">
        <f t="shared" ca="1" si="56"/>
        <v/>
      </c>
      <c r="K163" s="71" t="str">
        <f t="shared" ca="1" si="57"/>
        <v/>
      </c>
      <c r="L163" s="31" t="str">
        <f t="shared" ca="1" si="58"/>
        <v/>
      </c>
      <c r="M163" s="32" t="str">
        <f t="shared" ca="1" si="59"/>
        <v/>
      </c>
      <c r="N163" s="77" t="str">
        <f t="shared" ca="1" si="60"/>
        <v/>
      </c>
      <c r="X163" s="163" t="str">
        <f t="shared" si="45"/>
        <v/>
      </c>
      <c r="Y163" s="163" t="str">
        <f t="shared" si="46"/>
        <v/>
      </c>
    </row>
    <row r="164" spans="1:25">
      <c r="A164" s="164" t="str">
        <f t="shared" ca="1" si="48"/>
        <v/>
      </c>
      <c r="B164" s="71" t="str">
        <f t="shared" ca="1" si="49"/>
        <v/>
      </c>
      <c r="C164" s="31" t="str">
        <f t="shared" ca="1" si="47"/>
        <v/>
      </c>
      <c r="D164" s="32" t="str">
        <f t="shared" ca="1" si="50"/>
        <v/>
      </c>
      <c r="E164" s="71" t="str">
        <f t="shared" ca="1" si="51"/>
        <v/>
      </c>
      <c r="F164" s="31" t="str">
        <f t="shared" ca="1" si="52"/>
        <v/>
      </c>
      <c r="G164" s="32" t="str">
        <f t="shared" ca="1" si="53"/>
        <v/>
      </c>
      <c r="H164" s="71" t="str">
        <f t="shared" ca="1" si="54"/>
        <v/>
      </c>
      <c r="I164" s="31" t="str">
        <f t="shared" ca="1" si="55"/>
        <v/>
      </c>
      <c r="J164" s="32" t="str">
        <f t="shared" ca="1" si="56"/>
        <v/>
      </c>
      <c r="K164" s="71" t="str">
        <f t="shared" ca="1" si="57"/>
        <v/>
      </c>
      <c r="L164" s="31" t="str">
        <f t="shared" ca="1" si="58"/>
        <v/>
      </c>
      <c r="M164" s="32" t="str">
        <f t="shared" ca="1" si="59"/>
        <v/>
      </c>
      <c r="N164" s="77" t="str">
        <f t="shared" ca="1" si="60"/>
        <v/>
      </c>
      <c r="X164" s="163" t="str">
        <f t="shared" si="45"/>
        <v/>
      </c>
      <c r="Y164" s="163" t="str">
        <f t="shared" si="46"/>
        <v/>
      </c>
    </row>
    <row r="165" spans="1:25">
      <c r="A165" s="164" t="str">
        <f t="shared" ca="1" si="48"/>
        <v/>
      </c>
      <c r="B165" s="71" t="str">
        <f t="shared" ca="1" si="49"/>
        <v/>
      </c>
      <c r="C165" s="31" t="str">
        <f t="shared" ca="1" si="47"/>
        <v/>
      </c>
      <c r="D165" s="32" t="str">
        <f t="shared" ca="1" si="50"/>
        <v/>
      </c>
      <c r="E165" s="71" t="str">
        <f t="shared" ca="1" si="51"/>
        <v/>
      </c>
      <c r="F165" s="31" t="str">
        <f t="shared" ca="1" si="52"/>
        <v/>
      </c>
      <c r="G165" s="32" t="str">
        <f t="shared" ca="1" si="53"/>
        <v/>
      </c>
      <c r="H165" s="71" t="str">
        <f t="shared" ca="1" si="54"/>
        <v/>
      </c>
      <c r="I165" s="31" t="str">
        <f t="shared" ca="1" si="55"/>
        <v/>
      </c>
      <c r="J165" s="32" t="str">
        <f t="shared" ca="1" si="56"/>
        <v/>
      </c>
      <c r="K165" s="71" t="str">
        <f t="shared" ca="1" si="57"/>
        <v/>
      </c>
      <c r="L165" s="31" t="str">
        <f t="shared" ca="1" si="58"/>
        <v/>
      </c>
      <c r="M165" s="32" t="str">
        <f t="shared" ca="1" si="59"/>
        <v/>
      </c>
      <c r="N165" s="77" t="str">
        <f t="shared" ca="1" si="60"/>
        <v/>
      </c>
      <c r="X165" s="163" t="str">
        <f t="shared" si="45"/>
        <v/>
      </c>
      <c r="Y165" s="163" t="str">
        <f t="shared" si="46"/>
        <v/>
      </c>
    </row>
    <row r="166" spans="1:25">
      <c r="A166" s="164" t="str">
        <f t="shared" ca="1" si="48"/>
        <v/>
      </c>
      <c r="B166" s="71" t="str">
        <f t="shared" ca="1" si="49"/>
        <v/>
      </c>
      <c r="C166" s="31" t="str">
        <f t="shared" ca="1" si="47"/>
        <v/>
      </c>
      <c r="D166" s="32" t="str">
        <f t="shared" ca="1" si="50"/>
        <v/>
      </c>
      <c r="E166" s="71" t="str">
        <f t="shared" ca="1" si="51"/>
        <v/>
      </c>
      <c r="F166" s="31" t="str">
        <f t="shared" ca="1" si="52"/>
        <v/>
      </c>
      <c r="G166" s="32" t="str">
        <f t="shared" ca="1" si="53"/>
        <v/>
      </c>
      <c r="H166" s="71" t="str">
        <f t="shared" ca="1" si="54"/>
        <v/>
      </c>
      <c r="I166" s="31" t="str">
        <f t="shared" ca="1" si="55"/>
        <v/>
      </c>
      <c r="J166" s="32" t="str">
        <f t="shared" ca="1" si="56"/>
        <v/>
      </c>
      <c r="K166" s="71" t="str">
        <f t="shared" ca="1" si="57"/>
        <v/>
      </c>
      <c r="L166" s="31" t="str">
        <f t="shared" ca="1" si="58"/>
        <v/>
      </c>
      <c r="M166" s="32" t="str">
        <f t="shared" ca="1" si="59"/>
        <v/>
      </c>
      <c r="N166" s="77" t="str">
        <f t="shared" ca="1" si="60"/>
        <v/>
      </c>
      <c r="X166" s="163" t="str">
        <f t="shared" si="45"/>
        <v/>
      </c>
      <c r="Y166" s="163" t="str">
        <f t="shared" si="46"/>
        <v/>
      </c>
    </row>
    <row r="167" spans="1:25">
      <c r="A167" s="164" t="str">
        <f t="shared" ca="1" si="48"/>
        <v/>
      </c>
      <c r="B167" s="71" t="str">
        <f t="shared" ca="1" si="49"/>
        <v/>
      </c>
      <c r="C167" s="31" t="str">
        <f t="shared" ca="1" si="47"/>
        <v/>
      </c>
      <c r="D167" s="32" t="str">
        <f t="shared" ca="1" si="50"/>
        <v/>
      </c>
      <c r="E167" s="71" t="str">
        <f t="shared" ca="1" si="51"/>
        <v/>
      </c>
      <c r="F167" s="31" t="str">
        <f t="shared" ca="1" si="52"/>
        <v/>
      </c>
      <c r="G167" s="32" t="str">
        <f t="shared" ca="1" si="53"/>
        <v/>
      </c>
      <c r="H167" s="71" t="str">
        <f t="shared" ca="1" si="54"/>
        <v/>
      </c>
      <c r="I167" s="31" t="str">
        <f t="shared" ca="1" si="55"/>
        <v/>
      </c>
      <c r="J167" s="32" t="str">
        <f t="shared" ca="1" si="56"/>
        <v/>
      </c>
      <c r="K167" s="71" t="str">
        <f t="shared" ca="1" si="57"/>
        <v/>
      </c>
      <c r="L167" s="31" t="str">
        <f t="shared" ca="1" si="58"/>
        <v/>
      </c>
      <c r="M167" s="32" t="str">
        <f t="shared" ca="1" si="59"/>
        <v/>
      </c>
      <c r="N167" s="77" t="str">
        <f t="shared" ca="1" si="60"/>
        <v/>
      </c>
      <c r="X167" s="163" t="str">
        <f t="shared" si="45"/>
        <v/>
      </c>
      <c r="Y167" s="163" t="str">
        <f t="shared" si="46"/>
        <v/>
      </c>
    </row>
    <row r="168" spans="1:25">
      <c r="A168" s="164" t="str">
        <f t="shared" ca="1" si="48"/>
        <v/>
      </c>
      <c r="B168" s="71" t="str">
        <f t="shared" ca="1" si="49"/>
        <v/>
      </c>
      <c r="C168" s="31" t="str">
        <f t="shared" ca="1" si="47"/>
        <v/>
      </c>
      <c r="D168" s="32" t="str">
        <f t="shared" ca="1" si="50"/>
        <v/>
      </c>
      <c r="E168" s="71" t="str">
        <f t="shared" ca="1" si="51"/>
        <v/>
      </c>
      <c r="F168" s="31" t="str">
        <f t="shared" ca="1" si="52"/>
        <v/>
      </c>
      <c r="G168" s="32" t="str">
        <f t="shared" ca="1" si="53"/>
        <v/>
      </c>
      <c r="H168" s="71" t="str">
        <f t="shared" ca="1" si="54"/>
        <v/>
      </c>
      <c r="I168" s="31" t="str">
        <f t="shared" ca="1" si="55"/>
        <v/>
      </c>
      <c r="J168" s="32" t="str">
        <f t="shared" ca="1" si="56"/>
        <v/>
      </c>
      <c r="K168" s="71" t="str">
        <f t="shared" ca="1" si="57"/>
        <v/>
      </c>
      <c r="L168" s="31" t="str">
        <f t="shared" ca="1" si="58"/>
        <v/>
      </c>
      <c r="M168" s="32" t="str">
        <f t="shared" ca="1" si="59"/>
        <v/>
      </c>
      <c r="N168" s="77" t="str">
        <f t="shared" ca="1" si="60"/>
        <v/>
      </c>
      <c r="X168" s="163" t="str">
        <f t="shared" si="45"/>
        <v/>
      </c>
      <c r="Y168" s="163" t="str">
        <f t="shared" si="46"/>
        <v/>
      </c>
    </row>
    <row r="169" spans="1:25">
      <c r="A169" s="164" t="str">
        <f t="shared" ca="1" si="48"/>
        <v/>
      </c>
      <c r="B169" s="71" t="str">
        <f t="shared" ca="1" si="49"/>
        <v/>
      </c>
      <c r="C169" s="31" t="str">
        <f t="shared" ca="1" si="47"/>
        <v/>
      </c>
      <c r="D169" s="32" t="str">
        <f t="shared" ca="1" si="50"/>
        <v/>
      </c>
      <c r="E169" s="71" t="str">
        <f t="shared" ca="1" si="51"/>
        <v/>
      </c>
      <c r="F169" s="31" t="str">
        <f t="shared" ca="1" si="52"/>
        <v/>
      </c>
      <c r="G169" s="32" t="str">
        <f t="shared" ca="1" si="53"/>
        <v/>
      </c>
      <c r="H169" s="71" t="str">
        <f t="shared" ca="1" si="54"/>
        <v/>
      </c>
      <c r="I169" s="31" t="str">
        <f t="shared" ca="1" si="55"/>
        <v/>
      </c>
      <c r="J169" s="32" t="str">
        <f t="shared" ca="1" si="56"/>
        <v/>
      </c>
      <c r="K169" s="71" t="str">
        <f t="shared" ca="1" si="57"/>
        <v/>
      </c>
      <c r="L169" s="31" t="str">
        <f t="shared" ca="1" si="58"/>
        <v/>
      </c>
      <c r="M169" s="32" t="str">
        <f t="shared" ca="1" si="59"/>
        <v/>
      </c>
      <c r="N169" s="77" t="str">
        <f t="shared" ca="1" si="60"/>
        <v/>
      </c>
      <c r="X169" s="163" t="str">
        <f t="shared" si="45"/>
        <v/>
      </c>
      <c r="Y169" s="163" t="str">
        <f t="shared" si="46"/>
        <v/>
      </c>
    </row>
    <row r="170" spans="1:25">
      <c r="A170" s="164" t="str">
        <f t="shared" ca="1" si="48"/>
        <v/>
      </c>
      <c r="B170" s="71" t="str">
        <f t="shared" ca="1" si="49"/>
        <v/>
      </c>
      <c r="C170" s="31" t="str">
        <f t="shared" ca="1" si="47"/>
        <v/>
      </c>
      <c r="D170" s="32" t="str">
        <f t="shared" ca="1" si="50"/>
        <v/>
      </c>
      <c r="E170" s="71" t="str">
        <f t="shared" ca="1" si="51"/>
        <v/>
      </c>
      <c r="F170" s="31" t="str">
        <f t="shared" ca="1" si="52"/>
        <v/>
      </c>
      <c r="G170" s="32" t="str">
        <f t="shared" ca="1" si="53"/>
        <v/>
      </c>
      <c r="H170" s="71" t="str">
        <f t="shared" ca="1" si="54"/>
        <v/>
      </c>
      <c r="I170" s="31" t="str">
        <f t="shared" ca="1" si="55"/>
        <v/>
      </c>
      <c r="J170" s="32" t="str">
        <f t="shared" ca="1" si="56"/>
        <v/>
      </c>
      <c r="K170" s="71" t="str">
        <f t="shared" ca="1" si="57"/>
        <v/>
      </c>
      <c r="L170" s="31" t="str">
        <f t="shared" ca="1" si="58"/>
        <v/>
      </c>
      <c r="M170" s="32" t="str">
        <f t="shared" ca="1" si="59"/>
        <v/>
      </c>
      <c r="N170" s="77" t="str">
        <f t="shared" ca="1" si="60"/>
        <v/>
      </c>
      <c r="X170" s="163" t="str">
        <f t="shared" si="45"/>
        <v/>
      </c>
      <c r="Y170" s="163" t="str">
        <f t="shared" si="46"/>
        <v/>
      </c>
    </row>
    <row r="171" spans="1:25">
      <c r="A171" s="164" t="str">
        <f t="shared" ca="1" si="48"/>
        <v/>
      </c>
      <c r="B171" s="71" t="str">
        <f t="shared" ca="1" si="49"/>
        <v/>
      </c>
      <c r="C171" s="31" t="str">
        <f t="shared" ca="1" si="47"/>
        <v/>
      </c>
      <c r="D171" s="32" t="str">
        <f t="shared" ca="1" si="50"/>
        <v/>
      </c>
      <c r="E171" s="71" t="str">
        <f t="shared" ca="1" si="51"/>
        <v/>
      </c>
      <c r="F171" s="31" t="str">
        <f t="shared" ca="1" si="52"/>
        <v/>
      </c>
      <c r="G171" s="32" t="str">
        <f t="shared" ca="1" si="53"/>
        <v/>
      </c>
      <c r="H171" s="71" t="str">
        <f t="shared" ca="1" si="54"/>
        <v/>
      </c>
      <c r="I171" s="31" t="str">
        <f t="shared" ca="1" si="55"/>
        <v/>
      </c>
      <c r="J171" s="32" t="str">
        <f t="shared" ca="1" si="56"/>
        <v/>
      </c>
      <c r="K171" s="71" t="str">
        <f t="shared" ca="1" si="57"/>
        <v/>
      </c>
      <c r="L171" s="31" t="str">
        <f t="shared" ca="1" si="58"/>
        <v/>
      </c>
      <c r="M171" s="32" t="str">
        <f t="shared" ca="1" si="59"/>
        <v/>
      </c>
      <c r="N171" s="77" t="str">
        <f t="shared" ca="1" si="60"/>
        <v/>
      </c>
      <c r="X171" s="163" t="str">
        <f t="shared" si="45"/>
        <v/>
      </c>
      <c r="Y171" s="163" t="str">
        <f t="shared" si="46"/>
        <v/>
      </c>
    </row>
    <row r="172" spans="1:25">
      <c r="A172" s="164" t="str">
        <f t="shared" ca="1" si="48"/>
        <v/>
      </c>
      <c r="B172" s="71" t="str">
        <f t="shared" ca="1" si="49"/>
        <v/>
      </c>
      <c r="C172" s="31" t="str">
        <f t="shared" ca="1" si="47"/>
        <v/>
      </c>
      <c r="D172" s="32" t="str">
        <f t="shared" ca="1" si="50"/>
        <v/>
      </c>
      <c r="E172" s="71" t="str">
        <f t="shared" ca="1" si="51"/>
        <v/>
      </c>
      <c r="F172" s="31" t="str">
        <f t="shared" ca="1" si="52"/>
        <v/>
      </c>
      <c r="G172" s="32" t="str">
        <f t="shared" ca="1" si="53"/>
        <v/>
      </c>
      <c r="H172" s="71" t="str">
        <f t="shared" ca="1" si="54"/>
        <v/>
      </c>
      <c r="I172" s="31" t="str">
        <f t="shared" ca="1" si="55"/>
        <v/>
      </c>
      <c r="J172" s="32" t="str">
        <f t="shared" ca="1" si="56"/>
        <v/>
      </c>
      <c r="K172" s="71" t="str">
        <f t="shared" ca="1" si="57"/>
        <v/>
      </c>
      <c r="L172" s="31" t="str">
        <f t="shared" ca="1" si="58"/>
        <v/>
      </c>
      <c r="M172" s="32" t="str">
        <f t="shared" ca="1" si="59"/>
        <v/>
      </c>
      <c r="N172" s="77" t="str">
        <f t="shared" ca="1" si="60"/>
        <v/>
      </c>
      <c r="X172" s="163" t="str">
        <f t="shared" si="45"/>
        <v/>
      </c>
      <c r="Y172" s="163" t="str">
        <f t="shared" si="46"/>
        <v/>
      </c>
    </row>
    <row r="173" spans="1:25">
      <c r="A173" s="164" t="str">
        <f t="shared" ca="1" si="48"/>
        <v/>
      </c>
      <c r="B173" s="71" t="str">
        <f t="shared" ca="1" si="49"/>
        <v/>
      </c>
      <c r="C173" s="31" t="str">
        <f t="shared" ca="1" si="47"/>
        <v/>
      </c>
      <c r="D173" s="32" t="str">
        <f t="shared" ca="1" si="50"/>
        <v/>
      </c>
      <c r="E173" s="71" t="str">
        <f t="shared" ca="1" si="51"/>
        <v/>
      </c>
      <c r="F173" s="31" t="str">
        <f t="shared" ca="1" si="52"/>
        <v/>
      </c>
      <c r="G173" s="32" t="str">
        <f t="shared" ca="1" si="53"/>
        <v/>
      </c>
      <c r="H173" s="71" t="str">
        <f t="shared" ca="1" si="54"/>
        <v/>
      </c>
      <c r="I173" s="31" t="str">
        <f t="shared" ca="1" si="55"/>
        <v/>
      </c>
      <c r="J173" s="32" t="str">
        <f t="shared" ca="1" si="56"/>
        <v/>
      </c>
      <c r="K173" s="71" t="str">
        <f t="shared" ca="1" si="57"/>
        <v/>
      </c>
      <c r="L173" s="31" t="str">
        <f t="shared" ca="1" si="58"/>
        <v/>
      </c>
      <c r="M173" s="32" t="str">
        <f t="shared" ca="1" si="59"/>
        <v/>
      </c>
      <c r="N173" s="77" t="str">
        <f t="shared" ca="1" si="60"/>
        <v/>
      </c>
      <c r="X173" s="163" t="str">
        <f t="shared" si="45"/>
        <v/>
      </c>
      <c r="Y173" s="163" t="str">
        <f t="shared" si="46"/>
        <v/>
      </c>
    </row>
    <row r="174" spans="1:25">
      <c r="A174" s="164" t="str">
        <f t="shared" ca="1" si="48"/>
        <v/>
      </c>
      <c r="B174" s="71" t="str">
        <f t="shared" ca="1" si="49"/>
        <v/>
      </c>
      <c r="C174" s="31" t="str">
        <f t="shared" ca="1" si="47"/>
        <v/>
      </c>
      <c r="D174" s="32" t="str">
        <f t="shared" ca="1" si="50"/>
        <v/>
      </c>
      <c r="E174" s="71" t="str">
        <f t="shared" ca="1" si="51"/>
        <v/>
      </c>
      <c r="F174" s="31" t="str">
        <f t="shared" ca="1" si="52"/>
        <v/>
      </c>
      <c r="G174" s="32" t="str">
        <f t="shared" ca="1" si="53"/>
        <v/>
      </c>
      <c r="H174" s="71" t="str">
        <f t="shared" ca="1" si="54"/>
        <v/>
      </c>
      <c r="I174" s="31" t="str">
        <f t="shared" ca="1" si="55"/>
        <v/>
      </c>
      <c r="J174" s="32" t="str">
        <f t="shared" ca="1" si="56"/>
        <v/>
      </c>
      <c r="K174" s="71" t="str">
        <f t="shared" ca="1" si="57"/>
        <v/>
      </c>
      <c r="L174" s="31" t="str">
        <f t="shared" ca="1" si="58"/>
        <v/>
      </c>
      <c r="M174" s="32" t="str">
        <f t="shared" ca="1" si="59"/>
        <v/>
      </c>
      <c r="N174" s="77" t="str">
        <f t="shared" ca="1" si="60"/>
        <v/>
      </c>
      <c r="X174" s="163" t="str">
        <f t="shared" si="45"/>
        <v/>
      </c>
      <c r="Y174" s="163" t="str">
        <f t="shared" si="46"/>
        <v/>
      </c>
    </row>
    <row r="175" spans="1:25">
      <c r="A175" s="164" t="str">
        <f t="shared" ca="1" si="48"/>
        <v/>
      </c>
      <c r="B175" s="71" t="str">
        <f t="shared" ca="1" si="49"/>
        <v/>
      </c>
      <c r="C175" s="31" t="str">
        <f t="shared" ca="1" si="47"/>
        <v/>
      </c>
      <c r="D175" s="32" t="str">
        <f t="shared" ca="1" si="50"/>
        <v/>
      </c>
      <c r="E175" s="71" t="str">
        <f t="shared" ca="1" si="51"/>
        <v/>
      </c>
      <c r="F175" s="31" t="str">
        <f t="shared" ca="1" si="52"/>
        <v/>
      </c>
      <c r="G175" s="32" t="str">
        <f t="shared" ca="1" si="53"/>
        <v/>
      </c>
      <c r="H175" s="71" t="str">
        <f t="shared" ca="1" si="54"/>
        <v/>
      </c>
      <c r="I175" s="31" t="str">
        <f t="shared" ca="1" si="55"/>
        <v/>
      </c>
      <c r="J175" s="32" t="str">
        <f t="shared" ca="1" si="56"/>
        <v/>
      </c>
      <c r="K175" s="71" t="str">
        <f t="shared" ca="1" si="57"/>
        <v/>
      </c>
      <c r="L175" s="31" t="str">
        <f t="shared" ca="1" si="58"/>
        <v/>
      </c>
      <c r="M175" s="32" t="str">
        <f t="shared" ca="1" si="59"/>
        <v/>
      </c>
      <c r="N175" s="77" t="str">
        <f t="shared" ca="1" si="60"/>
        <v/>
      </c>
      <c r="X175" s="163" t="str">
        <f t="shared" si="45"/>
        <v/>
      </c>
      <c r="Y175" s="163" t="str">
        <f t="shared" si="46"/>
        <v/>
      </c>
    </row>
    <row r="176" spans="1:25">
      <c r="A176" s="164" t="str">
        <f t="shared" ca="1" si="48"/>
        <v/>
      </c>
      <c r="B176" s="71" t="str">
        <f t="shared" ca="1" si="49"/>
        <v/>
      </c>
      <c r="C176" s="31" t="str">
        <f t="shared" ca="1" si="47"/>
        <v/>
      </c>
      <c r="D176" s="32" t="str">
        <f t="shared" ca="1" si="50"/>
        <v/>
      </c>
      <c r="E176" s="71" t="str">
        <f t="shared" ca="1" si="51"/>
        <v/>
      </c>
      <c r="F176" s="31" t="str">
        <f t="shared" ca="1" si="52"/>
        <v/>
      </c>
      <c r="G176" s="32" t="str">
        <f t="shared" ca="1" si="53"/>
        <v/>
      </c>
      <c r="H176" s="71" t="str">
        <f t="shared" ca="1" si="54"/>
        <v/>
      </c>
      <c r="I176" s="31" t="str">
        <f t="shared" ca="1" si="55"/>
        <v/>
      </c>
      <c r="J176" s="32" t="str">
        <f t="shared" ca="1" si="56"/>
        <v/>
      </c>
      <c r="K176" s="71" t="str">
        <f t="shared" ca="1" si="57"/>
        <v/>
      </c>
      <c r="L176" s="31" t="str">
        <f t="shared" ca="1" si="58"/>
        <v/>
      </c>
      <c r="M176" s="32" t="str">
        <f t="shared" ca="1" si="59"/>
        <v/>
      </c>
      <c r="N176" s="77" t="str">
        <f t="shared" ca="1" si="60"/>
        <v/>
      </c>
      <c r="X176" s="163" t="str">
        <f t="shared" si="45"/>
        <v/>
      </c>
      <c r="Y176" s="163" t="str">
        <f t="shared" si="46"/>
        <v/>
      </c>
    </row>
    <row r="177" spans="1:25">
      <c r="A177" s="164" t="str">
        <f t="shared" ca="1" si="48"/>
        <v/>
      </c>
      <c r="B177" s="71" t="str">
        <f t="shared" ca="1" si="49"/>
        <v/>
      </c>
      <c r="C177" s="31" t="str">
        <f t="shared" ca="1" si="47"/>
        <v/>
      </c>
      <c r="D177" s="32" t="str">
        <f t="shared" ca="1" si="50"/>
        <v/>
      </c>
      <c r="E177" s="71" t="str">
        <f t="shared" ca="1" si="51"/>
        <v/>
      </c>
      <c r="F177" s="31" t="str">
        <f t="shared" ca="1" si="52"/>
        <v/>
      </c>
      <c r="G177" s="32" t="str">
        <f t="shared" ca="1" si="53"/>
        <v/>
      </c>
      <c r="H177" s="71" t="str">
        <f t="shared" ca="1" si="54"/>
        <v/>
      </c>
      <c r="I177" s="31" t="str">
        <f t="shared" ca="1" si="55"/>
        <v/>
      </c>
      <c r="J177" s="32" t="str">
        <f t="shared" ca="1" si="56"/>
        <v/>
      </c>
      <c r="K177" s="71" t="str">
        <f t="shared" ca="1" si="57"/>
        <v/>
      </c>
      <c r="L177" s="31" t="str">
        <f t="shared" ca="1" si="58"/>
        <v/>
      </c>
      <c r="M177" s="32" t="str">
        <f t="shared" ca="1" si="59"/>
        <v/>
      </c>
      <c r="N177" s="77" t="str">
        <f t="shared" ca="1" si="60"/>
        <v/>
      </c>
      <c r="X177" s="163" t="str">
        <f t="shared" si="45"/>
        <v/>
      </c>
      <c r="Y177" s="163" t="str">
        <f t="shared" si="46"/>
        <v/>
      </c>
    </row>
    <row r="178" spans="1:25">
      <c r="A178" s="164" t="str">
        <f t="shared" ca="1" si="48"/>
        <v/>
      </c>
      <c r="B178" s="71" t="str">
        <f t="shared" ca="1" si="49"/>
        <v/>
      </c>
      <c r="C178" s="31" t="str">
        <f t="shared" ca="1" si="47"/>
        <v/>
      </c>
      <c r="D178" s="32" t="str">
        <f t="shared" ca="1" si="50"/>
        <v/>
      </c>
      <c r="E178" s="71" t="str">
        <f t="shared" ca="1" si="51"/>
        <v/>
      </c>
      <c r="F178" s="31" t="str">
        <f t="shared" ca="1" si="52"/>
        <v/>
      </c>
      <c r="G178" s="32" t="str">
        <f t="shared" ca="1" si="53"/>
        <v/>
      </c>
      <c r="H178" s="71" t="str">
        <f t="shared" ca="1" si="54"/>
        <v/>
      </c>
      <c r="I178" s="31" t="str">
        <f t="shared" ca="1" si="55"/>
        <v/>
      </c>
      <c r="J178" s="32" t="str">
        <f t="shared" ca="1" si="56"/>
        <v/>
      </c>
      <c r="K178" s="71" t="str">
        <f t="shared" ca="1" si="57"/>
        <v/>
      </c>
      <c r="L178" s="31" t="str">
        <f t="shared" ca="1" si="58"/>
        <v/>
      </c>
      <c r="M178" s="32" t="str">
        <f t="shared" ca="1" si="59"/>
        <v/>
      </c>
      <c r="N178" s="77" t="str">
        <f t="shared" ca="1" si="60"/>
        <v/>
      </c>
      <c r="X178" s="163" t="str">
        <f t="shared" si="45"/>
        <v/>
      </c>
      <c r="Y178" s="163" t="str">
        <f t="shared" si="46"/>
        <v/>
      </c>
    </row>
    <row r="179" spans="1:25">
      <c r="A179" s="164" t="str">
        <f t="shared" ca="1" si="48"/>
        <v/>
      </c>
      <c r="B179" s="71" t="str">
        <f t="shared" ca="1" si="49"/>
        <v/>
      </c>
      <c r="C179" s="31" t="str">
        <f t="shared" ca="1" si="47"/>
        <v/>
      </c>
      <c r="D179" s="32" t="str">
        <f t="shared" ca="1" si="50"/>
        <v/>
      </c>
      <c r="E179" s="71" t="str">
        <f t="shared" ca="1" si="51"/>
        <v/>
      </c>
      <c r="F179" s="31" t="str">
        <f t="shared" ca="1" si="52"/>
        <v/>
      </c>
      <c r="G179" s="32" t="str">
        <f t="shared" ca="1" si="53"/>
        <v/>
      </c>
      <c r="H179" s="71" t="str">
        <f t="shared" ca="1" si="54"/>
        <v/>
      </c>
      <c r="I179" s="31" t="str">
        <f t="shared" ca="1" si="55"/>
        <v/>
      </c>
      <c r="J179" s="32" t="str">
        <f t="shared" ca="1" si="56"/>
        <v/>
      </c>
      <c r="K179" s="71" t="str">
        <f t="shared" ca="1" si="57"/>
        <v/>
      </c>
      <c r="L179" s="31" t="str">
        <f t="shared" ca="1" si="58"/>
        <v/>
      </c>
      <c r="M179" s="32" t="str">
        <f t="shared" ca="1" si="59"/>
        <v/>
      </c>
      <c r="N179" s="77" t="str">
        <f t="shared" ca="1" si="60"/>
        <v/>
      </c>
      <c r="X179" s="163" t="str">
        <f t="shared" si="45"/>
        <v/>
      </c>
      <c r="Y179" s="163" t="str">
        <f t="shared" si="46"/>
        <v/>
      </c>
    </row>
    <row r="180" spans="1:25">
      <c r="A180" s="164" t="str">
        <f t="shared" ca="1" si="48"/>
        <v/>
      </c>
      <c r="B180" s="71" t="str">
        <f t="shared" ca="1" si="49"/>
        <v/>
      </c>
      <c r="C180" s="31" t="str">
        <f t="shared" ca="1" si="47"/>
        <v/>
      </c>
      <c r="D180" s="32" t="str">
        <f t="shared" ca="1" si="50"/>
        <v/>
      </c>
      <c r="E180" s="71" t="str">
        <f t="shared" ca="1" si="51"/>
        <v/>
      </c>
      <c r="F180" s="31" t="str">
        <f t="shared" ca="1" si="52"/>
        <v/>
      </c>
      <c r="G180" s="32" t="str">
        <f t="shared" ca="1" si="53"/>
        <v/>
      </c>
      <c r="H180" s="71" t="str">
        <f t="shared" ca="1" si="54"/>
        <v/>
      </c>
      <c r="I180" s="31" t="str">
        <f t="shared" ca="1" si="55"/>
        <v/>
      </c>
      <c r="J180" s="32" t="str">
        <f t="shared" ca="1" si="56"/>
        <v/>
      </c>
      <c r="K180" s="71" t="str">
        <f t="shared" ca="1" si="57"/>
        <v/>
      </c>
      <c r="L180" s="31" t="str">
        <f t="shared" ca="1" si="58"/>
        <v/>
      </c>
      <c r="M180" s="32" t="str">
        <f t="shared" ca="1" si="59"/>
        <v/>
      </c>
      <c r="N180" s="77" t="str">
        <f t="shared" ca="1" si="60"/>
        <v/>
      </c>
      <c r="X180" s="163" t="str">
        <f t="shared" si="45"/>
        <v/>
      </c>
      <c r="Y180" s="163" t="str">
        <f t="shared" si="46"/>
        <v/>
      </c>
    </row>
    <row r="181" spans="1:25">
      <c r="A181" s="164" t="str">
        <f t="shared" ca="1" si="48"/>
        <v/>
      </c>
      <c r="B181" s="71" t="str">
        <f t="shared" ca="1" si="49"/>
        <v/>
      </c>
      <c r="C181" s="31" t="str">
        <f t="shared" ca="1" si="47"/>
        <v/>
      </c>
      <c r="D181" s="32" t="str">
        <f t="shared" ca="1" si="50"/>
        <v/>
      </c>
      <c r="E181" s="71" t="str">
        <f t="shared" ca="1" si="51"/>
        <v/>
      </c>
      <c r="F181" s="31" t="str">
        <f t="shared" ca="1" si="52"/>
        <v/>
      </c>
      <c r="G181" s="32" t="str">
        <f t="shared" ca="1" si="53"/>
        <v/>
      </c>
      <c r="H181" s="71" t="str">
        <f t="shared" ca="1" si="54"/>
        <v/>
      </c>
      <c r="I181" s="31" t="str">
        <f t="shared" ca="1" si="55"/>
        <v/>
      </c>
      <c r="J181" s="32" t="str">
        <f t="shared" ca="1" si="56"/>
        <v/>
      </c>
      <c r="K181" s="71" t="str">
        <f t="shared" ca="1" si="57"/>
        <v/>
      </c>
      <c r="L181" s="31" t="str">
        <f t="shared" ca="1" si="58"/>
        <v/>
      </c>
      <c r="M181" s="32" t="str">
        <f t="shared" ca="1" si="59"/>
        <v/>
      </c>
      <c r="N181" s="77" t="str">
        <f t="shared" ca="1" si="60"/>
        <v/>
      </c>
      <c r="X181" s="163" t="str">
        <f t="shared" si="45"/>
        <v/>
      </c>
      <c r="Y181" s="163" t="str">
        <f t="shared" si="46"/>
        <v/>
      </c>
    </row>
    <row r="182" spans="1:25">
      <c r="A182" s="164" t="str">
        <f t="shared" ca="1" si="48"/>
        <v/>
      </c>
      <c r="B182" s="71" t="str">
        <f t="shared" ca="1" si="49"/>
        <v/>
      </c>
      <c r="C182" s="31" t="str">
        <f t="shared" ca="1" si="47"/>
        <v/>
      </c>
      <c r="D182" s="32" t="str">
        <f t="shared" ca="1" si="50"/>
        <v/>
      </c>
      <c r="E182" s="71" t="str">
        <f t="shared" ca="1" si="51"/>
        <v/>
      </c>
      <c r="F182" s="31" t="str">
        <f t="shared" ca="1" si="52"/>
        <v/>
      </c>
      <c r="G182" s="32" t="str">
        <f t="shared" ca="1" si="53"/>
        <v/>
      </c>
      <c r="H182" s="71" t="str">
        <f t="shared" ca="1" si="54"/>
        <v/>
      </c>
      <c r="I182" s="31" t="str">
        <f t="shared" ca="1" si="55"/>
        <v/>
      </c>
      <c r="J182" s="32" t="str">
        <f t="shared" ca="1" si="56"/>
        <v/>
      </c>
      <c r="K182" s="71" t="str">
        <f t="shared" ca="1" si="57"/>
        <v/>
      </c>
      <c r="L182" s="31" t="str">
        <f t="shared" ca="1" si="58"/>
        <v/>
      </c>
      <c r="M182" s="32" t="str">
        <f t="shared" ca="1" si="59"/>
        <v/>
      </c>
      <c r="N182" s="77" t="str">
        <f t="shared" ca="1" si="60"/>
        <v/>
      </c>
      <c r="X182" s="163" t="str">
        <f t="shared" si="45"/>
        <v/>
      </c>
      <c r="Y182" s="163" t="str">
        <f t="shared" si="46"/>
        <v/>
      </c>
    </row>
    <row r="183" spans="1:25">
      <c r="A183" s="164" t="str">
        <f t="shared" ca="1" si="48"/>
        <v/>
      </c>
      <c r="B183" s="71" t="str">
        <f t="shared" ca="1" si="49"/>
        <v/>
      </c>
      <c r="C183" s="31" t="str">
        <f t="shared" ca="1" si="47"/>
        <v/>
      </c>
      <c r="D183" s="32" t="str">
        <f t="shared" ca="1" si="50"/>
        <v/>
      </c>
      <c r="E183" s="71" t="str">
        <f t="shared" ca="1" si="51"/>
        <v/>
      </c>
      <c r="F183" s="31" t="str">
        <f t="shared" ca="1" si="52"/>
        <v/>
      </c>
      <c r="G183" s="32" t="str">
        <f t="shared" ca="1" si="53"/>
        <v/>
      </c>
      <c r="H183" s="71" t="str">
        <f t="shared" ca="1" si="54"/>
        <v/>
      </c>
      <c r="I183" s="31" t="str">
        <f t="shared" ca="1" si="55"/>
        <v/>
      </c>
      <c r="J183" s="32" t="str">
        <f t="shared" ca="1" si="56"/>
        <v/>
      </c>
      <c r="K183" s="71" t="str">
        <f t="shared" ca="1" si="57"/>
        <v/>
      </c>
      <c r="L183" s="31" t="str">
        <f t="shared" ca="1" si="58"/>
        <v/>
      </c>
      <c r="M183" s="32" t="str">
        <f t="shared" ca="1" si="59"/>
        <v/>
      </c>
      <c r="N183" s="77" t="str">
        <f t="shared" ca="1" si="60"/>
        <v/>
      </c>
      <c r="X183" s="163" t="str">
        <f t="shared" si="45"/>
        <v/>
      </c>
      <c r="Y183" s="163" t="str">
        <f t="shared" si="46"/>
        <v/>
      </c>
    </row>
    <row r="184" spans="1:25">
      <c r="A184" s="164" t="str">
        <f t="shared" ca="1" si="48"/>
        <v/>
      </c>
      <c r="B184" s="71" t="str">
        <f t="shared" ca="1" si="49"/>
        <v/>
      </c>
      <c r="C184" s="31" t="str">
        <f t="shared" ca="1" si="47"/>
        <v/>
      </c>
      <c r="D184" s="32" t="str">
        <f t="shared" ca="1" si="50"/>
        <v/>
      </c>
      <c r="E184" s="71" t="str">
        <f t="shared" ca="1" si="51"/>
        <v/>
      </c>
      <c r="F184" s="31" t="str">
        <f t="shared" ca="1" si="52"/>
        <v/>
      </c>
      <c r="G184" s="32" t="str">
        <f t="shared" ca="1" si="53"/>
        <v/>
      </c>
      <c r="H184" s="71" t="str">
        <f t="shared" ca="1" si="54"/>
        <v/>
      </c>
      <c r="I184" s="31" t="str">
        <f t="shared" ca="1" si="55"/>
        <v/>
      </c>
      <c r="J184" s="32" t="str">
        <f t="shared" ca="1" si="56"/>
        <v/>
      </c>
      <c r="K184" s="71" t="str">
        <f t="shared" ca="1" si="57"/>
        <v/>
      </c>
      <c r="L184" s="31" t="str">
        <f t="shared" ca="1" si="58"/>
        <v/>
      </c>
      <c r="M184" s="32" t="str">
        <f t="shared" ca="1" si="59"/>
        <v/>
      </c>
      <c r="N184" s="77" t="str">
        <f t="shared" ca="1" si="60"/>
        <v/>
      </c>
      <c r="X184" s="163" t="str">
        <f t="shared" si="45"/>
        <v/>
      </c>
      <c r="Y184" s="163" t="str">
        <f t="shared" si="46"/>
        <v/>
      </c>
    </row>
    <row r="185" spans="1:25">
      <c r="A185" s="164" t="str">
        <f t="shared" ca="1" si="48"/>
        <v/>
      </c>
      <c r="B185" s="71" t="str">
        <f t="shared" ca="1" si="49"/>
        <v/>
      </c>
      <c r="C185" s="31" t="str">
        <f t="shared" ca="1" si="47"/>
        <v/>
      </c>
      <c r="D185" s="32" t="str">
        <f t="shared" ca="1" si="50"/>
        <v/>
      </c>
      <c r="E185" s="71" t="str">
        <f t="shared" ca="1" si="51"/>
        <v/>
      </c>
      <c r="F185" s="31" t="str">
        <f t="shared" ca="1" si="52"/>
        <v/>
      </c>
      <c r="G185" s="32" t="str">
        <f t="shared" ca="1" si="53"/>
        <v/>
      </c>
      <c r="H185" s="71" t="str">
        <f t="shared" ca="1" si="54"/>
        <v/>
      </c>
      <c r="I185" s="31" t="str">
        <f t="shared" ca="1" si="55"/>
        <v/>
      </c>
      <c r="J185" s="32" t="str">
        <f t="shared" ca="1" si="56"/>
        <v/>
      </c>
      <c r="K185" s="71" t="str">
        <f t="shared" ca="1" si="57"/>
        <v/>
      </c>
      <c r="L185" s="31" t="str">
        <f t="shared" ca="1" si="58"/>
        <v/>
      </c>
      <c r="M185" s="32" t="str">
        <f t="shared" ca="1" si="59"/>
        <v/>
      </c>
      <c r="N185" s="77" t="str">
        <f t="shared" ca="1" si="60"/>
        <v/>
      </c>
      <c r="X185" s="163" t="str">
        <f t="shared" si="45"/>
        <v/>
      </c>
      <c r="Y185" s="163" t="str">
        <f t="shared" si="46"/>
        <v/>
      </c>
    </row>
    <row r="186" spans="1:25">
      <c r="A186" s="164" t="str">
        <f t="shared" ca="1" si="48"/>
        <v/>
      </c>
      <c r="B186" s="71" t="str">
        <f t="shared" ca="1" si="49"/>
        <v/>
      </c>
      <c r="C186" s="31" t="str">
        <f t="shared" ca="1" si="47"/>
        <v/>
      </c>
      <c r="D186" s="32" t="str">
        <f t="shared" ca="1" si="50"/>
        <v/>
      </c>
      <c r="E186" s="71" t="str">
        <f t="shared" ca="1" si="51"/>
        <v/>
      </c>
      <c r="F186" s="31" t="str">
        <f t="shared" ca="1" si="52"/>
        <v/>
      </c>
      <c r="G186" s="32" t="str">
        <f t="shared" ca="1" si="53"/>
        <v/>
      </c>
      <c r="H186" s="71" t="str">
        <f t="shared" ca="1" si="54"/>
        <v/>
      </c>
      <c r="I186" s="31" t="str">
        <f t="shared" ca="1" si="55"/>
        <v/>
      </c>
      <c r="J186" s="32" t="str">
        <f t="shared" ca="1" si="56"/>
        <v/>
      </c>
      <c r="K186" s="71" t="str">
        <f t="shared" ca="1" si="57"/>
        <v/>
      </c>
      <c r="L186" s="31" t="str">
        <f t="shared" ca="1" si="58"/>
        <v/>
      </c>
      <c r="M186" s="32" t="str">
        <f t="shared" ca="1" si="59"/>
        <v/>
      </c>
      <c r="N186" s="77" t="str">
        <f t="shared" ca="1" si="60"/>
        <v/>
      </c>
      <c r="X186" s="163" t="str">
        <f t="shared" si="45"/>
        <v/>
      </c>
      <c r="Y186" s="163" t="str">
        <f t="shared" si="46"/>
        <v/>
      </c>
    </row>
    <row r="187" spans="1:25">
      <c r="A187" s="164" t="str">
        <f t="shared" ca="1" si="48"/>
        <v/>
      </c>
      <c r="B187" s="71" t="str">
        <f t="shared" ca="1" si="49"/>
        <v/>
      </c>
      <c r="C187" s="31" t="str">
        <f t="shared" ca="1" si="47"/>
        <v/>
      </c>
      <c r="D187" s="32" t="str">
        <f t="shared" ca="1" si="50"/>
        <v/>
      </c>
      <c r="E187" s="71" t="str">
        <f t="shared" ca="1" si="51"/>
        <v/>
      </c>
      <c r="F187" s="31" t="str">
        <f t="shared" ca="1" si="52"/>
        <v/>
      </c>
      <c r="G187" s="32" t="str">
        <f t="shared" ca="1" si="53"/>
        <v/>
      </c>
      <c r="H187" s="71" t="str">
        <f t="shared" ca="1" si="54"/>
        <v/>
      </c>
      <c r="I187" s="31" t="str">
        <f t="shared" ca="1" si="55"/>
        <v/>
      </c>
      <c r="J187" s="32" t="str">
        <f t="shared" ca="1" si="56"/>
        <v/>
      </c>
      <c r="K187" s="71" t="str">
        <f t="shared" ca="1" si="57"/>
        <v/>
      </c>
      <c r="L187" s="31" t="str">
        <f t="shared" ca="1" si="58"/>
        <v/>
      </c>
      <c r="M187" s="32" t="str">
        <f t="shared" ca="1" si="59"/>
        <v/>
      </c>
      <c r="N187" s="77" t="str">
        <f t="shared" ca="1" si="60"/>
        <v/>
      </c>
      <c r="X187" s="163" t="str">
        <f t="shared" si="45"/>
        <v/>
      </c>
      <c r="Y187" s="163" t="str">
        <f t="shared" si="46"/>
        <v/>
      </c>
    </row>
    <row r="188" spans="1:25">
      <c r="A188" s="164" t="str">
        <f t="shared" ca="1" si="48"/>
        <v/>
      </c>
      <c r="B188" s="71" t="str">
        <f t="shared" ca="1" si="49"/>
        <v/>
      </c>
      <c r="C188" s="31" t="str">
        <f t="shared" ca="1" si="47"/>
        <v/>
      </c>
      <c r="D188" s="32" t="str">
        <f t="shared" ca="1" si="50"/>
        <v/>
      </c>
      <c r="E188" s="71" t="str">
        <f t="shared" ca="1" si="51"/>
        <v/>
      </c>
      <c r="F188" s="31" t="str">
        <f t="shared" ca="1" si="52"/>
        <v/>
      </c>
      <c r="G188" s="32" t="str">
        <f t="shared" ca="1" si="53"/>
        <v/>
      </c>
      <c r="H188" s="71" t="str">
        <f t="shared" ca="1" si="54"/>
        <v/>
      </c>
      <c r="I188" s="31" t="str">
        <f t="shared" ca="1" si="55"/>
        <v/>
      </c>
      <c r="J188" s="32" t="str">
        <f t="shared" ca="1" si="56"/>
        <v/>
      </c>
      <c r="K188" s="71" t="str">
        <f t="shared" ca="1" si="57"/>
        <v/>
      </c>
      <c r="L188" s="31" t="str">
        <f t="shared" ca="1" si="58"/>
        <v/>
      </c>
      <c r="M188" s="32" t="str">
        <f t="shared" ca="1" si="59"/>
        <v/>
      </c>
      <c r="N188" s="77" t="str">
        <f t="shared" ca="1" si="60"/>
        <v/>
      </c>
      <c r="X188" s="163" t="str">
        <f t="shared" si="45"/>
        <v/>
      </c>
      <c r="Y188" s="163" t="str">
        <f t="shared" si="46"/>
        <v/>
      </c>
    </row>
    <row r="189" spans="1:25">
      <c r="A189" s="164" t="str">
        <f t="shared" ca="1" si="48"/>
        <v/>
      </c>
      <c r="B189" s="71" t="str">
        <f t="shared" ca="1" si="49"/>
        <v/>
      </c>
      <c r="C189" s="31" t="str">
        <f t="shared" ca="1" si="47"/>
        <v/>
      </c>
      <c r="D189" s="32" t="str">
        <f t="shared" ca="1" si="50"/>
        <v/>
      </c>
      <c r="E189" s="71" t="str">
        <f t="shared" ca="1" si="51"/>
        <v/>
      </c>
      <c r="F189" s="31" t="str">
        <f t="shared" ca="1" si="52"/>
        <v/>
      </c>
      <c r="G189" s="32" t="str">
        <f t="shared" ca="1" si="53"/>
        <v/>
      </c>
      <c r="H189" s="71" t="str">
        <f t="shared" ca="1" si="54"/>
        <v/>
      </c>
      <c r="I189" s="31" t="str">
        <f t="shared" ca="1" si="55"/>
        <v/>
      </c>
      <c r="J189" s="32" t="str">
        <f t="shared" ca="1" si="56"/>
        <v/>
      </c>
      <c r="K189" s="71" t="str">
        <f t="shared" ca="1" si="57"/>
        <v/>
      </c>
      <c r="L189" s="31" t="str">
        <f t="shared" ca="1" si="58"/>
        <v/>
      </c>
      <c r="M189" s="32" t="str">
        <f t="shared" ca="1" si="59"/>
        <v/>
      </c>
      <c r="N189" s="77" t="str">
        <f t="shared" ca="1" si="60"/>
        <v/>
      </c>
      <c r="X189" s="163" t="str">
        <f t="shared" si="45"/>
        <v/>
      </c>
      <c r="Y189" s="163" t="str">
        <f t="shared" si="46"/>
        <v/>
      </c>
    </row>
    <row r="190" spans="1:25">
      <c r="A190" s="164" t="str">
        <f t="shared" ca="1" si="48"/>
        <v/>
      </c>
      <c r="B190" s="71" t="str">
        <f t="shared" ca="1" si="49"/>
        <v/>
      </c>
      <c r="C190" s="31" t="str">
        <f t="shared" ca="1" si="47"/>
        <v/>
      </c>
      <c r="D190" s="32" t="str">
        <f t="shared" ca="1" si="50"/>
        <v/>
      </c>
      <c r="E190" s="71" t="str">
        <f t="shared" ca="1" si="51"/>
        <v/>
      </c>
      <c r="F190" s="31" t="str">
        <f t="shared" ca="1" si="52"/>
        <v/>
      </c>
      <c r="G190" s="32" t="str">
        <f t="shared" ca="1" si="53"/>
        <v/>
      </c>
      <c r="H190" s="71" t="str">
        <f t="shared" ca="1" si="54"/>
        <v/>
      </c>
      <c r="I190" s="31" t="str">
        <f t="shared" ca="1" si="55"/>
        <v/>
      </c>
      <c r="J190" s="32" t="str">
        <f t="shared" ca="1" si="56"/>
        <v/>
      </c>
      <c r="K190" s="71" t="str">
        <f t="shared" ca="1" si="57"/>
        <v/>
      </c>
      <c r="L190" s="31" t="str">
        <f t="shared" ca="1" si="58"/>
        <v/>
      </c>
      <c r="M190" s="32" t="str">
        <f t="shared" ca="1" si="59"/>
        <v/>
      </c>
      <c r="N190" s="77" t="str">
        <f t="shared" ca="1" si="60"/>
        <v/>
      </c>
      <c r="X190" s="163" t="str">
        <f t="shared" si="45"/>
        <v/>
      </c>
      <c r="Y190" s="163" t="str">
        <f t="shared" si="46"/>
        <v/>
      </c>
    </row>
    <row r="191" spans="1:25">
      <c r="A191" s="164" t="str">
        <f t="shared" ca="1" si="48"/>
        <v/>
      </c>
      <c r="B191" s="71" t="str">
        <f t="shared" ca="1" si="49"/>
        <v/>
      </c>
      <c r="C191" s="31" t="str">
        <f t="shared" ca="1" si="47"/>
        <v/>
      </c>
      <c r="D191" s="32" t="str">
        <f t="shared" ca="1" si="50"/>
        <v/>
      </c>
      <c r="E191" s="71" t="str">
        <f t="shared" ca="1" si="51"/>
        <v/>
      </c>
      <c r="F191" s="31" t="str">
        <f t="shared" ca="1" si="52"/>
        <v/>
      </c>
      <c r="G191" s="32" t="str">
        <f t="shared" ca="1" si="53"/>
        <v/>
      </c>
      <c r="H191" s="71" t="str">
        <f t="shared" ca="1" si="54"/>
        <v/>
      </c>
      <c r="I191" s="31" t="str">
        <f t="shared" ca="1" si="55"/>
        <v/>
      </c>
      <c r="J191" s="32" t="str">
        <f t="shared" ca="1" si="56"/>
        <v/>
      </c>
      <c r="K191" s="71" t="str">
        <f t="shared" ca="1" si="57"/>
        <v/>
      </c>
      <c r="L191" s="31" t="str">
        <f t="shared" ca="1" si="58"/>
        <v/>
      </c>
      <c r="M191" s="32" t="str">
        <f t="shared" ca="1" si="59"/>
        <v/>
      </c>
      <c r="N191" s="77" t="str">
        <f t="shared" ca="1" si="60"/>
        <v/>
      </c>
      <c r="X191" s="163" t="str">
        <f t="shared" si="45"/>
        <v/>
      </c>
      <c r="Y191" s="163" t="str">
        <f t="shared" si="46"/>
        <v/>
      </c>
    </row>
    <row r="192" spans="1:25">
      <c r="A192" s="164" t="str">
        <f t="shared" ca="1" si="48"/>
        <v/>
      </c>
      <c r="B192" s="71" t="str">
        <f t="shared" ca="1" si="49"/>
        <v/>
      </c>
      <c r="C192" s="31" t="str">
        <f t="shared" ca="1" si="47"/>
        <v/>
      </c>
      <c r="D192" s="32" t="str">
        <f t="shared" ca="1" si="50"/>
        <v/>
      </c>
      <c r="E192" s="71" t="str">
        <f t="shared" ca="1" si="51"/>
        <v/>
      </c>
      <c r="F192" s="31" t="str">
        <f t="shared" ca="1" si="52"/>
        <v/>
      </c>
      <c r="G192" s="32" t="str">
        <f t="shared" ca="1" si="53"/>
        <v/>
      </c>
      <c r="H192" s="71" t="str">
        <f t="shared" ca="1" si="54"/>
        <v/>
      </c>
      <c r="I192" s="31" t="str">
        <f t="shared" ca="1" si="55"/>
        <v/>
      </c>
      <c r="J192" s="32" t="str">
        <f t="shared" ca="1" si="56"/>
        <v/>
      </c>
      <c r="K192" s="71" t="str">
        <f t="shared" ca="1" si="57"/>
        <v/>
      </c>
      <c r="L192" s="31" t="str">
        <f t="shared" ca="1" si="58"/>
        <v/>
      </c>
      <c r="M192" s="32" t="str">
        <f t="shared" ca="1" si="59"/>
        <v/>
      </c>
      <c r="N192" s="77" t="str">
        <f t="shared" ca="1" si="60"/>
        <v/>
      </c>
      <c r="X192" s="163" t="str">
        <f t="shared" si="45"/>
        <v/>
      </c>
      <c r="Y192" s="163" t="str">
        <f t="shared" si="46"/>
        <v/>
      </c>
    </row>
    <row r="193" spans="1:25">
      <c r="A193" s="164" t="str">
        <f t="shared" ca="1" si="48"/>
        <v/>
      </c>
      <c r="B193" s="71" t="str">
        <f t="shared" ca="1" si="49"/>
        <v/>
      </c>
      <c r="C193" s="31" t="str">
        <f t="shared" ca="1" si="47"/>
        <v/>
      </c>
      <c r="D193" s="32" t="str">
        <f t="shared" ca="1" si="50"/>
        <v/>
      </c>
      <c r="E193" s="71" t="str">
        <f t="shared" ca="1" si="51"/>
        <v/>
      </c>
      <c r="F193" s="31" t="str">
        <f t="shared" ca="1" si="52"/>
        <v/>
      </c>
      <c r="G193" s="32" t="str">
        <f t="shared" ca="1" si="53"/>
        <v/>
      </c>
      <c r="H193" s="71" t="str">
        <f t="shared" ca="1" si="54"/>
        <v/>
      </c>
      <c r="I193" s="31" t="str">
        <f t="shared" ca="1" si="55"/>
        <v/>
      </c>
      <c r="J193" s="32" t="str">
        <f t="shared" ca="1" si="56"/>
        <v/>
      </c>
      <c r="K193" s="71" t="str">
        <f t="shared" ca="1" si="57"/>
        <v/>
      </c>
      <c r="L193" s="31" t="str">
        <f t="shared" ca="1" si="58"/>
        <v/>
      </c>
      <c r="M193" s="32" t="str">
        <f t="shared" ca="1" si="59"/>
        <v/>
      </c>
      <c r="N193" s="77" t="str">
        <f t="shared" ca="1" si="60"/>
        <v/>
      </c>
      <c r="X193" s="163" t="str">
        <f t="shared" si="45"/>
        <v/>
      </c>
      <c r="Y193" s="163" t="str">
        <f t="shared" si="46"/>
        <v/>
      </c>
    </row>
    <row r="194" spans="1:25">
      <c r="A194" s="164" t="str">
        <f t="shared" ca="1" si="48"/>
        <v/>
      </c>
      <c r="B194" s="71" t="str">
        <f t="shared" ca="1" si="49"/>
        <v/>
      </c>
      <c r="C194" s="31" t="str">
        <f t="shared" ca="1" si="47"/>
        <v/>
      </c>
      <c r="D194" s="32" t="str">
        <f t="shared" ca="1" si="50"/>
        <v/>
      </c>
      <c r="E194" s="71" t="str">
        <f t="shared" ca="1" si="51"/>
        <v/>
      </c>
      <c r="F194" s="31" t="str">
        <f t="shared" ca="1" si="52"/>
        <v/>
      </c>
      <c r="G194" s="32" t="str">
        <f t="shared" ca="1" si="53"/>
        <v/>
      </c>
      <c r="H194" s="71" t="str">
        <f t="shared" ca="1" si="54"/>
        <v/>
      </c>
      <c r="I194" s="31" t="str">
        <f t="shared" ca="1" si="55"/>
        <v/>
      </c>
      <c r="J194" s="32" t="str">
        <f t="shared" ca="1" si="56"/>
        <v/>
      </c>
      <c r="K194" s="71" t="str">
        <f t="shared" ca="1" si="57"/>
        <v/>
      </c>
      <c r="L194" s="31" t="str">
        <f t="shared" ca="1" si="58"/>
        <v/>
      </c>
      <c r="M194" s="32" t="str">
        <f t="shared" ca="1" si="59"/>
        <v/>
      </c>
      <c r="N194" s="77" t="str">
        <f t="shared" ca="1" si="60"/>
        <v/>
      </c>
      <c r="X194" s="163" t="str">
        <f t="shared" si="45"/>
        <v/>
      </c>
      <c r="Y194" s="163" t="str">
        <f t="shared" si="46"/>
        <v/>
      </c>
    </row>
    <row r="195" spans="1:25">
      <c r="A195" s="164" t="str">
        <f t="shared" ca="1" si="48"/>
        <v/>
      </c>
      <c r="B195" s="71" t="str">
        <f t="shared" ca="1" si="49"/>
        <v/>
      </c>
      <c r="C195" s="31" t="str">
        <f t="shared" ca="1" si="47"/>
        <v/>
      </c>
      <c r="D195" s="32" t="str">
        <f t="shared" ca="1" si="50"/>
        <v/>
      </c>
      <c r="E195" s="71" t="str">
        <f t="shared" ca="1" si="51"/>
        <v/>
      </c>
      <c r="F195" s="31" t="str">
        <f t="shared" ca="1" si="52"/>
        <v/>
      </c>
      <c r="G195" s="32" t="str">
        <f t="shared" ca="1" si="53"/>
        <v/>
      </c>
      <c r="H195" s="71" t="str">
        <f t="shared" ca="1" si="54"/>
        <v/>
      </c>
      <c r="I195" s="31" t="str">
        <f t="shared" ca="1" si="55"/>
        <v/>
      </c>
      <c r="J195" s="32" t="str">
        <f t="shared" ca="1" si="56"/>
        <v/>
      </c>
      <c r="K195" s="71" t="str">
        <f t="shared" ca="1" si="57"/>
        <v/>
      </c>
      <c r="L195" s="31" t="str">
        <f t="shared" ca="1" si="58"/>
        <v/>
      </c>
      <c r="M195" s="32" t="str">
        <f t="shared" ca="1" si="59"/>
        <v/>
      </c>
      <c r="N195" s="77" t="str">
        <f t="shared" ca="1" si="60"/>
        <v/>
      </c>
      <c r="X195" s="163" t="str">
        <f t="shared" si="45"/>
        <v/>
      </c>
      <c r="Y195" s="163" t="str">
        <f t="shared" si="46"/>
        <v/>
      </c>
    </row>
    <row r="196" spans="1:25">
      <c r="A196" s="164" t="str">
        <f t="shared" ca="1" si="48"/>
        <v/>
      </c>
      <c r="B196" s="71" t="str">
        <f t="shared" ca="1" si="49"/>
        <v/>
      </c>
      <c r="C196" s="31" t="str">
        <f t="shared" ca="1" si="47"/>
        <v/>
      </c>
      <c r="D196" s="32" t="str">
        <f t="shared" ca="1" si="50"/>
        <v/>
      </c>
      <c r="E196" s="71" t="str">
        <f t="shared" ca="1" si="51"/>
        <v/>
      </c>
      <c r="F196" s="31" t="str">
        <f t="shared" ca="1" si="52"/>
        <v/>
      </c>
      <c r="G196" s="32" t="str">
        <f t="shared" ca="1" si="53"/>
        <v/>
      </c>
      <c r="H196" s="71" t="str">
        <f t="shared" ca="1" si="54"/>
        <v/>
      </c>
      <c r="I196" s="31" t="str">
        <f t="shared" ca="1" si="55"/>
        <v/>
      </c>
      <c r="J196" s="32" t="str">
        <f t="shared" ca="1" si="56"/>
        <v/>
      </c>
      <c r="K196" s="71" t="str">
        <f t="shared" ca="1" si="57"/>
        <v/>
      </c>
      <c r="L196" s="31" t="str">
        <f t="shared" ca="1" si="58"/>
        <v/>
      </c>
      <c r="M196" s="32" t="str">
        <f t="shared" ca="1" si="59"/>
        <v/>
      </c>
      <c r="N196" s="77" t="str">
        <f t="shared" ca="1" si="60"/>
        <v/>
      </c>
      <c r="X196" s="163" t="str">
        <f t="shared" ref="X196:X259" si="61">IF(COUNTIF(R:R,P196)*COUNTIF(T:T,P196)*COUNTIF(V:V,P196),P196,"")</f>
        <v/>
      </c>
      <c r="Y196" s="163" t="str">
        <f t="shared" ref="Y196:Y259" si="62">IF(X196&gt;$A$14,X196,"")</f>
        <v/>
      </c>
    </row>
    <row r="197" spans="1:25">
      <c r="A197" s="164" t="str">
        <f t="shared" ca="1" si="48"/>
        <v/>
      </c>
      <c r="B197" s="71" t="str">
        <f t="shared" ca="1" si="49"/>
        <v/>
      </c>
      <c r="C197" s="31" t="str">
        <f t="shared" ca="1" si="47"/>
        <v/>
      </c>
      <c r="D197" s="32" t="str">
        <f t="shared" ca="1" si="50"/>
        <v/>
      </c>
      <c r="E197" s="71" t="str">
        <f t="shared" ca="1" si="51"/>
        <v/>
      </c>
      <c r="F197" s="31" t="str">
        <f t="shared" ca="1" si="52"/>
        <v/>
      </c>
      <c r="G197" s="32" t="str">
        <f t="shared" ca="1" si="53"/>
        <v/>
      </c>
      <c r="H197" s="71" t="str">
        <f t="shared" ca="1" si="54"/>
        <v/>
      </c>
      <c r="I197" s="31" t="str">
        <f t="shared" ca="1" si="55"/>
        <v/>
      </c>
      <c r="J197" s="32" t="str">
        <f t="shared" ca="1" si="56"/>
        <v/>
      </c>
      <c r="K197" s="71" t="str">
        <f t="shared" ca="1" si="57"/>
        <v/>
      </c>
      <c r="L197" s="31" t="str">
        <f t="shared" ca="1" si="58"/>
        <v/>
      </c>
      <c r="M197" s="32" t="str">
        <f t="shared" ca="1" si="59"/>
        <v/>
      </c>
      <c r="N197" s="77" t="str">
        <f t="shared" ca="1" si="60"/>
        <v/>
      </c>
      <c r="X197" s="163" t="str">
        <f t="shared" si="61"/>
        <v/>
      </c>
      <c r="Y197" s="163" t="str">
        <f t="shared" si="62"/>
        <v/>
      </c>
    </row>
    <row r="198" spans="1:25">
      <c r="A198" s="164" t="str">
        <f t="shared" ca="1" si="48"/>
        <v/>
      </c>
      <c r="B198" s="71" t="str">
        <f t="shared" ca="1" si="49"/>
        <v/>
      </c>
      <c r="C198" s="31" t="str">
        <f t="shared" ca="1" si="47"/>
        <v/>
      </c>
      <c r="D198" s="32" t="str">
        <f t="shared" ca="1" si="50"/>
        <v/>
      </c>
      <c r="E198" s="71" t="str">
        <f t="shared" ca="1" si="51"/>
        <v/>
      </c>
      <c r="F198" s="31" t="str">
        <f t="shared" ca="1" si="52"/>
        <v/>
      </c>
      <c r="G198" s="32" t="str">
        <f t="shared" ca="1" si="53"/>
        <v/>
      </c>
      <c r="H198" s="71" t="str">
        <f t="shared" ca="1" si="54"/>
        <v/>
      </c>
      <c r="I198" s="31" t="str">
        <f t="shared" ca="1" si="55"/>
        <v/>
      </c>
      <c r="J198" s="32" t="str">
        <f t="shared" ca="1" si="56"/>
        <v/>
      </c>
      <c r="K198" s="71" t="str">
        <f t="shared" ca="1" si="57"/>
        <v/>
      </c>
      <c r="L198" s="31" t="str">
        <f t="shared" ca="1" si="58"/>
        <v/>
      </c>
      <c r="M198" s="32" t="str">
        <f t="shared" ca="1" si="59"/>
        <v/>
      </c>
      <c r="N198" s="77" t="str">
        <f t="shared" ca="1" si="60"/>
        <v/>
      </c>
      <c r="X198" s="163" t="str">
        <f t="shared" si="61"/>
        <v/>
      </c>
      <c r="Y198" s="163" t="str">
        <f t="shared" si="62"/>
        <v/>
      </c>
    </row>
    <row r="199" spans="1:25">
      <c r="A199" s="164" t="str">
        <f t="shared" ca="1" si="48"/>
        <v/>
      </c>
      <c r="B199" s="71" t="str">
        <f t="shared" ca="1" si="49"/>
        <v/>
      </c>
      <c r="C199" s="31" t="str">
        <f t="shared" ca="1" si="47"/>
        <v/>
      </c>
      <c r="D199" s="32" t="str">
        <f t="shared" ca="1" si="50"/>
        <v/>
      </c>
      <c r="E199" s="71" t="str">
        <f t="shared" ca="1" si="51"/>
        <v/>
      </c>
      <c r="F199" s="31" t="str">
        <f t="shared" ca="1" si="52"/>
        <v/>
      </c>
      <c r="G199" s="32" t="str">
        <f t="shared" ca="1" si="53"/>
        <v/>
      </c>
      <c r="H199" s="71" t="str">
        <f t="shared" ca="1" si="54"/>
        <v/>
      </c>
      <c r="I199" s="31" t="str">
        <f t="shared" ca="1" si="55"/>
        <v/>
      </c>
      <c r="J199" s="32" t="str">
        <f t="shared" ca="1" si="56"/>
        <v/>
      </c>
      <c r="K199" s="71" t="str">
        <f t="shared" ca="1" si="57"/>
        <v/>
      </c>
      <c r="L199" s="31" t="str">
        <f t="shared" ca="1" si="58"/>
        <v/>
      </c>
      <c r="M199" s="32" t="str">
        <f t="shared" ca="1" si="59"/>
        <v/>
      </c>
      <c r="N199" s="77" t="str">
        <f t="shared" ca="1" si="60"/>
        <v/>
      </c>
      <c r="X199" s="163" t="str">
        <f t="shared" si="61"/>
        <v/>
      </c>
      <c r="Y199" s="163" t="str">
        <f t="shared" si="62"/>
        <v/>
      </c>
    </row>
    <row r="200" spans="1:25">
      <c r="A200" s="164" t="str">
        <f t="shared" ca="1" si="48"/>
        <v/>
      </c>
      <c r="B200" s="71" t="str">
        <f t="shared" ca="1" si="49"/>
        <v/>
      </c>
      <c r="C200" s="31" t="str">
        <f t="shared" ca="1" si="47"/>
        <v/>
      </c>
      <c r="D200" s="32" t="str">
        <f t="shared" ca="1" si="50"/>
        <v/>
      </c>
      <c r="E200" s="71" t="str">
        <f t="shared" ca="1" si="51"/>
        <v/>
      </c>
      <c r="F200" s="31" t="str">
        <f t="shared" ca="1" si="52"/>
        <v/>
      </c>
      <c r="G200" s="32" t="str">
        <f t="shared" ca="1" si="53"/>
        <v/>
      </c>
      <c r="H200" s="71" t="str">
        <f t="shared" ca="1" si="54"/>
        <v/>
      </c>
      <c r="I200" s="31" t="str">
        <f t="shared" ca="1" si="55"/>
        <v/>
      </c>
      <c r="J200" s="32" t="str">
        <f t="shared" ca="1" si="56"/>
        <v/>
      </c>
      <c r="K200" s="71" t="str">
        <f t="shared" ca="1" si="57"/>
        <v/>
      </c>
      <c r="L200" s="31" t="str">
        <f t="shared" ca="1" si="58"/>
        <v/>
      </c>
      <c r="M200" s="32" t="str">
        <f t="shared" ca="1" si="59"/>
        <v/>
      </c>
      <c r="N200" s="77" t="str">
        <f t="shared" ca="1" si="60"/>
        <v/>
      </c>
      <c r="X200" s="163" t="str">
        <f t="shared" si="61"/>
        <v/>
      </c>
      <c r="Y200" s="163" t="str">
        <f t="shared" si="62"/>
        <v/>
      </c>
    </row>
    <row r="201" spans="1:25">
      <c r="A201" s="164" t="str">
        <f t="shared" ca="1" si="48"/>
        <v/>
      </c>
      <c r="B201" s="71" t="str">
        <f t="shared" ca="1" si="49"/>
        <v/>
      </c>
      <c r="C201" s="31" t="str">
        <f t="shared" ca="1" si="47"/>
        <v/>
      </c>
      <c r="D201" s="32" t="str">
        <f t="shared" ca="1" si="50"/>
        <v/>
      </c>
      <c r="E201" s="71" t="str">
        <f t="shared" ca="1" si="51"/>
        <v/>
      </c>
      <c r="F201" s="31" t="str">
        <f t="shared" ca="1" si="52"/>
        <v/>
      </c>
      <c r="G201" s="32" t="str">
        <f t="shared" ca="1" si="53"/>
        <v/>
      </c>
      <c r="H201" s="71" t="str">
        <f t="shared" ca="1" si="54"/>
        <v/>
      </c>
      <c r="I201" s="31" t="str">
        <f t="shared" ca="1" si="55"/>
        <v/>
      </c>
      <c r="J201" s="32" t="str">
        <f t="shared" ca="1" si="56"/>
        <v/>
      </c>
      <c r="K201" s="71" t="str">
        <f t="shared" ca="1" si="57"/>
        <v/>
      </c>
      <c r="L201" s="31" t="str">
        <f t="shared" ca="1" si="58"/>
        <v/>
      </c>
      <c r="M201" s="32" t="str">
        <f t="shared" ca="1" si="59"/>
        <v/>
      </c>
      <c r="N201" s="77" t="str">
        <f t="shared" ca="1" si="60"/>
        <v/>
      </c>
      <c r="X201" s="163" t="str">
        <f t="shared" si="61"/>
        <v/>
      </c>
      <c r="Y201" s="163" t="str">
        <f t="shared" si="62"/>
        <v/>
      </c>
    </row>
    <row r="202" spans="1:25">
      <c r="A202" s="164" t="str">
        <f t="shared" ca="1" si="48"/>
        <v/>
      </c>
      <c r="B202" s="71" t="str">
        <f t="shared" ca="1" si="49"/>
        <v/>
      </c>
      <c r="C202" s="31" t="str">
        <f t="shared" ca="1" si="47"/>
        <v/>
      </c>
      <c r="D202" s="32" t="str">
        <f t="shared" ca="1" si="50"/>
        <v/>
      </c>
      <c r="E202" s="71" t="str">
        <f t="shared" ca="1" si="51"/>
        <v/>
      </c>
      <c r="F202" s="31" t="str">
        <f t="shared" ca="1" si="52"/>
        <v/>
      </c>
      <c r="G202" s="32" t="str">
        <f t="shared" ca="1" si="53"/>
        <v/>
      </c>
      <c r="H202" s="71" t="str">
        <f t="shared" ca="1" si="54"/>
        <v/>
      </c>
      <c r="I202" s="31" t="str">
        <f t="shared" ca="1" si="55"/>
        <v/>
      </c>
      <c r="J202" s="32" t="str">
        <f t="shared" ca="1" si="56"/>
        <v/>
      </c>
      <c r="K202" s="71" t="str">
        <f t="shared" ca="1" si="57"/>
        <v/>
      </c>
      <c r="L202" s="31" t="str">
        <f t="shared" ca="1" si="58"/>
        <v/>
      </c>
      <c r="M202" s="32" t="str">
        <f t="shared" ca="1" si="59"/>
        <v/>
      </c>
      <c r="N202" s="77" t="str">
        <f t="shared" ca="1" si="60"/>
        <v/>
      </c>
      <c r="X202" s="163" t="str">
        <f t="shared" si="61"/>
        <v/>
      </c>
      <c r="Y202" s="163" t="str">
        <f t="shared" si="62"/>
        <v/>
      </c>
    </row>
    <row r="203" spans="1:25">
      <c r="A203" s="164" t="str">
        <f t="shared" ca="1" si="48"/>
        <v/>
      </c>
      <c r="B203" s="71" t="str">
        <f t="shared" ca="1" si="49"/>
        <v/>
      </c>
      <c r="C203" s="31" t="str">
        <f t="shared" ca="1" si="47"/>
        <v/>
      </c>
      <c r="D203" s="32" t="str">
        <f t="shared" ca="1" si="50"/>
        <v/>
      </c>
      <c r="E203" s="71" t="str">
        <f t="shared" ca="1" si="51"/>
        <v/>
      </c>
      <c r="F203" s="31" t="str">
        <f t="shared" ca="1" si="52"/>
        <v/>
      </c>
      <c r="G203" s="32" t="str">
        <f t="shared" ca="1" si="53"/>
        <v/>
      </c>
      <c r="H203" s="71" t="str">
        <f t="shared" ca="1" si="54"/>
        <v/>
      </c>
      <c r="I203" s="31" t="str">
        <f t="shared" ca="1" si="55"/>
        <v/>
      </c>
      <c r="J203" s="32" t="str">
        <f t="shared" ca="1" si="56"/>
        <v/>
      </c>
      <c r="K203" s="71" t="str">
        <f t="shared" ca="1" si="57"/>
        <v/>
      </c>
      <c r="L203" s="31" t="str">
        <f t="shared" ca="1" si="58"/>
        <v/>
      </c>
      <c r="M203" s="32" t="str">
        <f t="shared" ca="1" si="59"/>
        <v/>
      </c>
      <c r="N203" s="77" t="str">
        <f t="shared" ca="1" si="60"/>
        <v/>
      </c>
      <c r="X203" s="163" t="str">
        <f t="shared" si="61"/>
        <v/>
      </c>
      <c r="Y203" s="163" t="str">
        <f t="shared" si="62"/>
        <v/>
      </c>
    </row>
    <row r="204" spans="1:25">
      <c r="A204" s="164" t="str">
        <f t="shared" ca="1" si="48"/>
        <v/>
      </c>
      <c r="B204" s="71" t="str">
        <f t="shared" ca="1" si="49"/>
        <v/>
      </c>
      <c r="C204" s="31" t="str">
        <f t="shared" ca="1" si="47"/>
        <v/>
      </c>
      <c r="D204" s="32" t="str">
        <f t="shared" ca="1" si="50"/>
        <v/>
      </c>
      <c r="E204" s="71" t="str">
        <f t="shared" ca="1" si="51"/>
        <v/>
      </c>
      <c r="F204" s="31" t="str">
        <f t="shared" ca="1" si="52"/>
        <v/>
      </c>
      <c r="G204" s="32" t="str">
        <f t="shared" ca="1" si="53"/>
        <v/>
      </c>
      <c r="H204" s="71" t="str">
        <f t="shared" ca="1" si="54"/>
        <v/>
      </c>
      <c r="I204" s="31" t="str">
        <f t="shared" ca="1" si="55"/>
        <v/>
      </c>
      <c r="J204" s="32" t="str">
        <f t="shared" ca="1" si="56"/>
        <v/>
      </c>
      <c r="K204" s="71" t="str">
        <f t="shared" ca="1" si="57"/>
        <v/>
      </c>
      <c r="L204" s="31" t="str">
        <f t="shared" ca="1" si="58"/>
        <v/>
      </c>
      <c r="M204" s="32" t="str">
        <f t="shared" ca="1" si="59"/>
        <v/>
      </c>
      <c r="N204" s="77" t="str">
        <f t="shared" ca="1" si="60"/>
        <v/>
      </c>
      <c r="X204" s="163" t="str">
        <f t="shared" si="61"/>
        <v/>
      </c>
      <c r="Y204" s="163" t="str">
        <f t="shared" si="62"/>
        <v/>
      </c>
    </row>
    <row r="205" spans="1:25">
      <c r="A205" s="164" t="str">
        <f t="shared" ca="1" si="48"/>
        <v/>
      </c>
      <c r="B205" s="71" t="str">
        <f t="shared" ca="1" si="49"/>
        <v/>
      </c>
      <c r="C205" s="31" t="str">
        <f t="shared" ca="1" si="47"/>
        <v/>
      </c>
      <c r="D205" s="32" t="str">
        <f t="shared" ca="1" si="50"/>
        <v/>
      </c>
      <c r="E205" s="71" t="str">
        <f t="shared" ca="1" si="51"/>
        <v/>
      </c>
      <c r="F205" s="31" t="str">
        <f t="shared" ca="1" si="52"/>
        <v/>
      </c>
      <c r="G205" s="32" t="str">
        <f t="shared" ca="1" si="53"/>
        <v/>
      </c>
      <c r="H205" s="71" t="str">
        <f t="shared" ca="1" si="54"/>
        <v/>
      </c>
      <c r="I205" s="31" t="str">
        <f t="shared" ca="1" si="55"/>
        <v/>
      </c>
      <c r="J205" s="32" t="str">
        <f t="shared" ca="1" si="56"/>
        <v/>
      </c>
      <c r="K205" s="71" t="str">
        <f t="shared" ca="1" si="57"/>
        <v/>
      </c>
      <c r="L205" s="31" t="str">
        <f t="shared" ca="1" si="58"/>
        <v/>
      </c>
      <c r="M205" s="32" t="str">
        <f t="shared" ca="1" si="59"/>
        <v/>
      </c>
      <c r="N205" s="77" t="str">
        <f t="shared" ca="1" si="60"/>
        <v/>
      </c>
      <c r="X205" s="163" t="str">
        <f t="shared" si="61"/>
        <v/>
      </c>
      <c r="Y205" s="163" t="str">
        <f t="shared" si="62"/>
        <v/>
      </c>
    </row>
    <row r="206" spans="1:25">
      <c r="A206" s="164" t="str">
        <f t="shared" ca="1" si="48"/>
        <v/>
      </c>
      <c r="B206" s="71" t="str">
        <f t="shared" ca="1" si="49"/>
        <v/>
      </c>
      <c r="C206" s="31" t="str">
        <f t="shared" ca="1" si="47"/>
        <v/>
      </c>
      <c r="D206" s="32" t="str">
        <f t="shared" ca="1" si="50"/>
        <v/>
      </c>
      <c r="E206" s="71" t="str">
        <f t="shared" ca="1" si="51"/>
        <v/>
      </c>
      <c r="F206" s="31" t="str">
        <f t="shared" ca="1" si="52"/>
        <v/>
      </c>
      <c r="G206" s="32" t="str">
        <f t="shared" ca="1" si="53"/>
        <v/>
      </c>
      <c r="H206" s="71" t="str">
        <f t="shared" ca="1" si="54"/>
        <v/>
      </c>
      <c r="I206" s="31" t="str">
        <f t="shared" ca="1" si="55"/>
        <v/>
      </c>
      <c r="J206" s="32" t="str">
        <f t="shared" ca="1" si="56"/>
        <v/>
      </c>
      <c r="K206" s="71" t="str">
        <f t="shared" ca="1" si="57"/>
        <v/>
      </c>
      <c r="L206" s="31" t="str">
        <f t="shared" ca="1" si="58"/>
        <v/>
      </c>
      <c r="M206" s="32" t="str">
        <f t="shared" ca="1" si="59"/>
        <v/>
      </c>
      <c r="N206" s="77" t="str">
        <f t="shared" ca="1" si="60"/>
        <v/>
      </c>
      <c r="X206" s="163" t="str">
        <f t="shared" si="61"/>
        <v/>
      </c>
      <c r="Y206" s="163" t="str">
        <f t="shared" si="62"/>
        <v/>
      </c>
    </row>
    <row r="207" spans="1:25">
      <c r="A207" s="164" t="str">
        <f t="shared" ca="1" si="48"/>
        <v/>
      </c>
      <c r="B207" s="71" t="str">
        <f t="shared" ca="1" si="49"/>
        <v/>
      </c>
      <c r="C207" s="31" t="str">
        <f t="shared" ca="1" si="47"/>
        <v/>
      </c>
      <c r="D207" s="32" t="str">
        <f t="shared" ca="1" si="50"/>
        <v/>
      </c>
      <c r="E207" s="71" t="str">
        <f t="shared" ca="1" si="51"/>
        <v/>
      </c>
      <c r="F207" s="31" t="str">
        <f t="shared" ca="1" si="52"/>
        <v/>
      </c>
      <c r="G207" s="32" t="str">
        <f t="shared" ca="1" si="53"/>
        <v/>
      </c>
      <c r="H207" s="71" t="str">
        <f t="shared" ca="1" si="54"/>
        <v/>
      </c>
      <c r="I207" s="31" t="str">
        <f t="shared" ca="1" si="55"/>
        <v/>
      </c>
      <c r="J207" s="32" t="str">
        <f t="shared" ca="1" si="56"/>
        <v/>
      </c>
      <c r="K207" s="71" t="str">
        <f t="shared" ca="1" si="57"/>
        <v/>
      </c>
      <c r="L207" s="31" t="str">
        <f t="shared" ca="1" si="58"/>
        <v/>
      </c>
      <c r="M207" s="32" t="str">
        <f t="shared" ca="1" si="59"/>
        <v/>
      </c>
      <c r="N207" s="77" t="str">
        <f t="shared" ca="1" si="60"/>
        <v/>
      </c>
      <c r="X207" s="163" t="str">
        <f t="shared" si="61"/>
        <v/>
      </c>
      <c r="Y207" s="163" t="str">
        <f t="shared" si="62"/>
        <v/>
      </c>
    </row>
    <row r="208" spans="1:25">
      <c r="A208" s="164" t="str">
        <f t="shared" ca="1" si="48"/>
        <v/>
      </c>
      <c r="B208" s="71" t="str">
        <f t="shared" ca="1" si="49"/>
        <v/>
      </c>
      <c r="C208" s="31" t="str">
        <f t="shared" ref="C208:C271" ca="1" si="63">IF(ISERROR(B208-2),"",(B208/$B$14-1)*$B$5)</f>
        <v/>
      </c>
      <c r="D208" s="32" t="str">
        <f t="shared" ca="1" si="50"/>
        <v/>
      </c>
      <c r="E208" s="71" t="str">
        <f t="shared" ca="1" si="51"/>
        <v/>
      </c>
      <c r="F208" s="31" t="str">
        <f t="shared" ca="1" si="52"/>
        <v/>
      </c>
      <c r="G208" s="32" t="str">
        <f t="shared" ca="1" si="53"/>
        <v/>
      </c>
      <c r="H208" s="71" t="str">
        <f t="shared" ca="1" si="54"/>
        <v/>
      </c>
      <c r="I208" s="31" t="str">
        <f t="shared" ca="1" si="55"/>
        <v/>
      </c>
      <c r="J208" s="32" t="str">
        <f t="shared" ca="1" si="56"/>
        <v/>
      </c>
      <c r="K208" s="71" t="str">
        <f t="shared" ca="1" si="57"/>
        <v/>
      </c>
      <c r="L208" s="31" t="str">
        <f t="shared" ca="1" si="58"/>
        <v/>
      </c>
      <c r="M208" s="32" t="str">
        <f t="shared" ca="1" si="59"/>
        <v/>
      </c>
      <c r="N208" s="77" t="str">
        <f t="shared" ca="1" si="60"/>
        <v/>
      </c>
      <c r="X208" s="163" t="str">
        <f t="shared" si="61"/>
        <v/>
      </c>
      <c r="Y208" s="163" t="str">
        <f t="shared" si="62"/>
        <v/>
      </c>
    </row>
    <row r="209" spans="1:25">
      <c r="A209" s="164" t="str">
        <f t="shared" ca="1" si="48"/>
        <v/>
      </c>
      <c r="B209" s="71" t="str">
        <f t="shared" ca="1" si="49"/>
        <v/>
      </c>
      <c r="C209" s="31" t="str">
        <f t="shared" ca="1" si="63"/>
        <v/>
      </c>
      <c r="D209" s="32" t="str">
        <f t="shared" ca="1" si="50"/>
        <v/>
      </c>
      <c r="E209" s="71" t="str">
        <f t="shared" ca="1" si="51"/>
        <v/>
      </c>
      <c r="F209" s="31" t="str">
        <f t="shared" ca="1" si="52"/>
        <v/>
      </c>
      <c r="G209" s="32" t="str">
        <f t="shared" ca="1" si="53"/>
        <v/>
      </c>
      <c r="H209" s="71" t="str">
        <f t="shared" ca="1" si="54"/>
        <v/>
      </c>
      <c r="I209" s="31" t="str">
        <f t="shared" ca="1" si="55"/>
        <v/>
      </c>
      <c r="J209" s="32" t="str">
        <f t="shared" ca="1" si="56"/>
        <v/>
      </c>
      <c r="K209" s="71" t="str">
        <f t="shared" ca="1" si="57"/>
        <v/>
      </c>
      <c r="L209" s="31" t="str">
        <f t="shared" ca="1" si="58"/>
        <v/>
      </c>
      <c r="M209" s="32" t="str">
        <f t="shared" ca="1" si="59"/>
        <v/>
      </c>
      <c r="N209" s="77" t="str">
        <f t="shared" ca="1" si="60"/>
        <v/>
      </c>
      <c r="X209" s="163" t="str">
        <f t="shared" si="61"/>
        <v/>
      </c>
      <c r="Y209" s="163" t="str">
        <f t="shared" si="62"/>
        <v/>
      </c>
    </row>
    <row r="210" spans="1:25">
      <c r="A210" s="164" t="str">
        <f t="shared" ca="1" si="48"/>
        <v/>
      </c>
      <c r="B210" s="71" t="str">
        <f t="shared" ca="1" si="49"/>
        <v/>
      </c>
      <c r="C210" s="31" t="str">
        <f t="shared" ca="1" si="63"/>
        <v/>
      </c>
      <c r="D210" s="32" t="str">
        <f t="shared" ca="1" si="50"/>
        <v/>
      </c>
      <c r="E210" s="71" t="str">
        <f t="shared" ca="1" si="51"/>
        <v/>
      </c>
      <c r="F210" s="31" t="str">
        <f t="shared" ca="1" si="52"/>
        <v/>
      </c>
      <c r="G210" s="32" t="str">
        <f t="shared" ca="1" si="53"/>
        <v/>
      </c>
      <c r="H210" s="71" t="str">
        <f t="shared" ca="1" si="54"/>
        <v/>
      </c>
      <c r="I210" s="31" t="str">
        <f t="shared" ca="1" si="55"/>
        <v/>
      </c>
      <c r="J210" s="32" t="str">
        <f t="shared" ca="1" si="56"/>
        <v/>
      </c>
      <c r="K210" s="71" t="str">
        <f t="shared" ca="1" si="57"/>
        <v/>
      </c>
      <c r="L210" s="31" t="str">
        <f t="shared" ca="1" si="58"/>
        <v/>
      </c>
      <c r="M210" s="32" t="str">
        <f t="shared" ca="1" si="59"/>
        <v/>
      </c>
      <c r="N210" s="77" t="str">
        <f t="shared" ca="1" si="60"/>
        <v/>
      </c>
      <c r="X210" s="163" t="str">
        <f t="shared" si="61"/>
        <v/>
      </c>
      <c r="Y210" s="163" t="str">
        <f t="shared" si="62"/>
        <v/>
      </c>
    </row>
    <row r="211" spans="1:25">
      <c r="A211" s="164" t="str">
        <f t="shared" ca="1" si="48"/>
        <v/>
      </c>
      <c r="B211" s="71" t="str">
        <f t="shared" ca="1" si="49"/>
        <v/>
      </c>
      <c r="C211" s="31" t="str">
        <f t="shared" ca="1" si="63"/>
        <v/>
      </c>
      <c r="D211" s="32" t="str">
        <f t="shared" ca="1" si="50"/>
        <v/>
      </c>
      <c r="E211" s="71" t="str">
        <f t="shared" ca="1" si="51"/>
        <v/>
      </c>
      <c r="F211" s="31" t="str">
        <f t="shared" ca="1" si="52"/>
        <v/>
      </c>
      <c r="G211" s="32" t="str">
        <f t="shared" ca="1" si="53"/>
        <v/>
      </c>
      <c r="H211" s="71" t="str">
        <f t="shared" ca="1" si="54"/>
        <v/>
      </c>
      <c r="I211" s="31" t="str">
        <f t="shared" ca="1" si="55"/>
        <v/>
      </c>
      <c r="J211" s="32" t="str">
        <f t="shared" ca="1" si="56"/>
        <v/>
      </c>
      <c r="K211" s="71" t="str">
        <f t="shared" ca="1" si="57"/>
        <v/>
      </c>
      <c r="L211" s="31" t="str">
        <f t="shared" ca="1" si="58"/>
        <v/>
      </c>
      <c r="M211" s="32" t="str">
        <f t="shared" ca="1" si="59"/>
        <v/>
      </c>
      <c r="N211" s="77" t="str">
        <f t="shared" ca="1" si="60"/>
        <v/>
      </c>
      <c r="X211" s="163" t="str">
        <f t="shared" si="61"/>
        <v/>
      </c>
      <c r="Y211" s="163" t="str">
        <f t="shared" si="62"/>
        <v/>
      </c>
    </row>
    <row r="212" spans="1:25">
      <c r="A212" s="164" t="str">
        <f t="shared" ca="1" si="48"/>
        <v/>
      </c>
      <c r="B212" s="71" t="str">
        <f t="shared" ca="1" si="49"/>
        <v/>
      </c>
      <c r="C212" s="31" t="str">
        <f t="shared" ca="1" si="63"/>
        <v/>
      </c>
      <c r="D212" s="32" t="str">
        <f t="shared" ca="1" si="50"/>
        <v/>
      </c>
      <c r="E212" s="71" t="str">
        <f t="shared" ca="1" si="51"/>
        <v/>
      </c>
      <c r="F212" s="31" t="str">
        <f t="shared" ca="1" si="52"/>
        <v/>
      </c>
      <c r="G212" s="32" t="str">
        <f t="shared" ca="1" si="53"/>
        <v/>
      </c>
      <c r="H212" s="71" t="str">
        <f t="shared" ca="1" si="54"/>
        <v/>
      </c>
      <c r="I212" s="31" t="str">
        <f t="shared" ca="1" si="55"/>
        <v/>
      </c>
      <c r="J212" s="32" t="str">
        <f t="shared" ca="1" si="56"/>
        <v/>
      </c>
      <c r="K212" s="71" t="str">
        <f t="shared" ca="1" si="57"/>
        <v/>
      </c>
      <c r="L212" s="31" t="str">
        <f t="shared" ca="1" si="58"/>
        <v/>
      </c>
      <c r="M212" s="32" t="str">
        <f t="shared" ca="1" si="59"/>
        <v/>
      </c>
      <c r="N212" s="77" t="str">
        <f t="shared" ca="1" si="60"/>
        <v/>
      </c>
      <c r="X212" s="163" t="str">
        <f t="shared" si="61"/>
        <v/>
      </c>
      <c r="Y212" s="163" t="str">
        <f t="shared" si="62"/>
        <v/>
      </c>
    </row>
    <row r="213" spans="1:25">
      <c r="A213" s="164" t="str">
        <f t="shared" ca="1" si="48"/>
        <v/>
      </c>
      <c r="B213" s="71" t="str">
        <f t="shared" ca="1" si="49"/>
        <v/>
      </c>
      <c r="C213" s="31" t="str">
        <f t="shared" ca="1" si="63"/>
        <v/>
      </c>
      <c r="D213" s="32" t="str">
        <f t="shared" ca="1" si="50"/>
        <v/>
      </c>
      <c r="E213" s="71" t="str">
        <f t="shared" ca="1" si="51"/>
        <v/>
      </c>
      <c r="F213" s="31" t="str">
        <f t="shared" ca="1" si="52"/>
        <v/>
      </c>
      <c r="G213" s="32" t="str">
        <f t="shared" ca="1" si="53"/>
        <v/>
      </c>
      <c r="H213" s="71" t="str">
        <f t="shared" ca="1" si="54"/>
        <v/>
      </c>
      <c r="I213" s="31" t="str">
        <f t="shared" ca="1" si="55"/>
        <v/>
      </c>
      <c r="J213" s="32" t="str">
        <f t="shared" ca="1" si="56"/>
        <v/>
      </c>
      <c r="K213" s="71" t="str">
        <f t="shared" ca="1" si="57"/>
        <v/>
      </c>
      <c r="L213" s="31" t="str">
        <f t="shared" ca="1" si="58"/>
        <v/>
      </c>
      <c r="M213" s="32" t="str">
        <f t="shared" ca="1" si="59"/>
        <v/>
      </c>
      <c r="N213" s="77" t="str">
        <f t="shared" ca="1" si="60"/>
        <v/>
      </c>
      <c r="X213" s="163" t="str">
        <f t="shared" si="61"/>
        <v/>
      </c>
      <c r="Y213" s="163" t="str">
        <f t="shared" si="62"/>
        <v/>
      </c>
    </row>
    <row r="214" spans="1:25">
      <c r="A214" s="164" t="str">
        <f t="shared" ca="1" si="48"/>
        <v/>
      </c>
      <c r="B214" s="71" t="str">
        <f t="shared" ca="1" si="49"/>
        <v/>
      </c>
      <c r="C214" s="31" t="str">
        <f t="shared" ca="1" si="63"/>
        <v/>
      </c>
      <c r="D214" s="32" t="str">
        <f t="shared" ca="1" si="50"/>
        <v/>
      </c>
      <c r="E214" s="71" t="str">
        <f t="shared" ca="1" si="51"/>
        <v/>
      </c>
      <c r="F214" s="31" t="str">
        <f t="shared" ca="1" si="52"/>
        <v/>
      </c>
      <c r="G214" s="32" t="str">
        <f t="shared" ca="1" si="53"/>
        <v/>
      </c>
      <c r="H214" s="71" t="str">
        <f t="shared" ca="1" si="54"/>
        <v/>
      </c>
      <c r="I214" s="31" t="str">
        <f t="shared" ca="1" si="55"/>
        <v/>
      </c>
      <c r="J214" s="32" t="str">
        <f t="shared" ca="1" si="56"/>
        <v/>
      </c>
      <c r="K214" s="71" t="str">
        <f t="shared" ca="1" si="57"/>
        <v/>
      </c>
      <c r="L214" s="31" t="str">
        <f t="shared" ca="1" si="58"/>
        <v/>
      </c>
      <c r="M214" s="32" t="str">
        <f t="shared" ca="1" si="59"/>
        <v/>
      </c>
      <c r="N214" s="77" t="str">
        <f t="shared" ca="1" si="60"/>
        <v/>
      </c>
      <c r="X214" s="163" t="str">
        <f t="shared" si="61"/>
        <v/>
      </c>
      <c r="Y214" s="163" t="str">
        <f t="shared" si="62"/>
        <v/>
      </c>
    </row>
    <row r="215" spans="1:25">
      <c r="A215" s="164" t="str">
        <f t="shared" ca="1" si="48"/>
        <v/>
      </c>
      <c r="B215" s="71" t="str">
        <f t="shared" ca="1" si="49"/>
        <v/>
      </c>
      <c r="C215" s="31" t="str">
        <f t="shared" ca="1" si="63"/>
        <v/>
      </c>
      <c r="D215" s="32" t="str">
        <f t="shared" ca="1" si="50"/>
        <v/>
      </c>
      <c r="E215" s="71" t="str">
        <f t="shared" ca="1" si="51"/>
        <v/>
      </c>
      <c r="F215" s="31" t="str">
        <f t="shared" ca="1" si="52"/>
        <v/>
      </c>
      <c r="G215" s="32" t="str">
        <f t="shared" ca="1" si="53"/>
        <v/>
      </c>
      <c r="H215" s="71" t="str">
        <f t="shared" ca="1" si="54"/>
        <v/>
      </c>
      <c r="I215" s="31" t="str">
        <f t="shared" ca="1" si="55"/>
        <v/>
      </c>
      <c r="J215" s="32" t="str">
        <f t="shared" ca="1" si="56"/>
        <v/>
      </c>
      <c r="K215" s="71" t="str">
        <f t="shared" ca="1" si="57"/>
        <v/>
      </c>
      <c r="L215" s="31" t="str">
        <f t="shared" ca="1" si="58"/>
        <v/>
      </c>
      <c r="M215" s="32" t="str">
        <f t="shared" ca="1" si="59"/>
        <v/>
      </c>
      <c r="N215" s="77" t="str">
        <f t="shared" ca="1" si="60"/>
        <v/>
      </c>
      <c r="X215" s="163" t="str">
        <f t="shared" si="61"/>
        <v/>
      </c>
      <c r="Y215" s="163" t="str">
        <f t="shared" si="62"/>
        <v/>
      </c>
    </row>
    <row r="216" spans="1:25">
      <c r="A216" s="164" t="str">
        <f t="shared" ca="1" si="48"/>
        <v/>
      </c>
      <c r="B216" s="71" t="str">
        <f t="shared" ca="1" si="49"/>
        <v/>
      </c>
      <c r="C216" s="31" t="str">
        <f t="shared" ca="1" si="63"/>
        <v/>
      </c>
      <c r="D216" s="32" t="str">
        <f t="shared" ca="1" si="50"/>
        <v/>
      </c>
      <c r="E216" s="71" t="str">
        <f t="shared" ca="1" si="51"/>
        <v/>
      </c>
      <c r="F216" s="31" t="str">
        <f t="shared" ca="1" si="52"/>
        <v/>
      </c>
      <c r="G216" s="32" t="str">
        <f t="shared" ca="1" si="53"/>
        <v/>
      </c>
      <c r="H216" s="71" t="str">
        <f t="shared" ca="1" si="54"/>
        <v/>
      </c>
      <c r="I216" s="31" t="str">
        <f t="shared" ca="1" si="55"/>
        <v/>
      </c>
      <c r="J216" s="32" t="str">
        <f t="shared" ca="1" si="56"/>
        <v/>
      </c>
      <c r="K216" s="71" t="str">
        <f t="shared" ca="1" si="57"/>
        <v/>
      </c>
      <c r="L216" s="31" t="str">
        <f t="shared" ca="1" si="58"/>
        <v/>
      </c>
      <c r="M216" s="32" t="str">
        <f t="shared" ca="1" si="59"/>
        <v/>
      </c>
      <c r="N216" s="77" t="str">
        <f t="shared" ca="1" si="60"/>
        <v/>
      </c>
      <c r="X216" s="163" t="str">
        <f t="shared" si="61"/>
        <v/>
      </c>
      <c r="Y216" s="163" t="str">
        <f t="shared" si="62"/>
        <v/>
      </c>
    </row>
    <row r="217" spans="1:25">
      <c r="A217" s="164" t="str">
        <f t="shared" ca="1" si="48"/>
        <v/>
      </c>
      <c r="B217" s="71" t="str">
        <f t="shared" ca="1" si="49"/>
        <v/>
      </c>
      <c r="C217" s="31" t="str">
        <f t="shared" ca="1" si="63"/>
        <v/>
      </c>
      <c r="D217" s="32" t="str">
        <f t="shared" ca="1" si="50"/>
        <v/>
      </c>
      <c r="E217" s="71" t="str">
        <f t="shared" ca="1" si="51"/>
        <v/>
      </c>
      <c r="F217" s="31" t="str">
        <f t="shared" ca="1" si="52"/>
        <v/>
      </c>
      <c r="G217" s="32" t="str">
        <f t="shared" ca="1" si="53"/>
        <v/>
      </c>
      <c r="H217" s="71" t="str">
        <f t="shared" ca="1" si="54"/>
        <v/>
      </c>
      <c r="I217" s="31" t="str">
        <f t="shared" ca="1" si="55"/>
        <v/>
      </c>
      <c r="J217" s="32" t="str">
        <f t="shared" ca="1" si="56"/>
        <v/>
      </c>
      <c r="K217" s="71" t="str">
        <f t="shared" ca="1" si="57"/>
        <v/>
      </c>
      <c r="L217" s="31" t="str">
        <f t="shared" ca="1" si="58"/>
        <v/>
      </c>
      <c r="M217" s="32" t="str">
        <f t="shared" ca="1" si="59"/>
        <v/>
      </c>
      <c r="N217" s="77" t="str">
        <f t="shared" ca="1" si="60"/>
        <v/>
      </c>
      <c r="X217" s="163" t="str">
        <f t="shared" si="61"/>
        <v/>
      </c>
      <c r="Y217" s="163" t="str">
        <f t="shared" si="62"/>
        <v/>
      </c>
    </row>
    <row r="218" spans="1:25">
      <c r="A218" s="164" t="str">
        <f t="shared" ca="1" si="48"/>
        <v/>
      </c>
      <c r="B218" s="71" t="str">
        <f t="shared" ca="1" si="49"/>
        <v/>
      </c>
      <c r="C218" s="31" t="str">
        <f t="shared" ca="1" si="63"/>
        <v/>
      </c>
      <c r="D218" s="32" t="str">
        <f t="shared" ca="1" si="50"/>
        <v/>
      </c>
      <c r="E218" s="71" t="str">
        <f t="shared" ca="1" si="51"/>
        <v/>
      </c>
      <c r="F218" s="31" t="str">
        <f t="shared" ca="1" si="52"/>
        <v/>
      </c>
      <c r="G218" s="32" t="str">
        <f t="shared" ca="1" si="53"/>
        <v/>
      </c>
      <c r="H218" s="71" t="str">
        <f t="shared" ca="1" si="54"/>
        <v/>
      </c>
      <c r="I218" s="31" t="str">
        <f t="shared" ca="1" si="55"/>
        <v/>
      </c>
      <c r="J218" s="32" t="str">
        <f t="shared" ca="1" si="56"/>
        <v/>
      </c>
      <c r="K218" s="71" t="str">
        <f t="shared" ca="1" si="57"/>
        <v/>
      </c>
      <c r="L218" s="31" t="str">
        <f t="shared" ca="1" si="58"/>
        <v/>
      </c>
      <c r="M218" s="32" t="str">
        <f t="shared" ca="1" si="59"/>
        <v/>
      </c>
      <c r="N218" s="77" t="str">
        <f t="shared" ca="1" si="60"/>
        <v/>
      </c>
      <c r="X218" s="163" t="str">
        <f t="shared" si="61"/>
        <v/>
      </c>
      <c r="Y218" s="163" t="str">
        <f t="shared" si="62"/>
        <v/>
      </c>
    </row>
    <row r="219" spans="1:25">
      <c r="A219" s="164" t="str">
        <f t="shared" ca="1" si="48"/>
        <v/>
      </c>
      <c r="B219" s="71" t="str">
        <f t="shared" ca="1" si="49"/>
        <v/>
      </c>
      <c r="C219" s="31" t="str">
        <f t="shared" ca="1" si="63"/>
        <v/>
      </c>
      <c r="D219" s="32" t="str">
        <f t="shared" ca="1" si="50"/>
        <v/>
      </c>
      <c r="E219" s="71" t="str">
        <f t="shared" ca="1" si="51"/>
        <v/>
      </c>
      <c r="F219" s="31" t="str">
        <f t="shared" ca="1" si="52"/>
        <v/>
      </c>
      <c r="G219" s="32" t="str">
        <f t="shared" ca="1" si="53"/>
        <v/>
      </c>
      <c r="H219" s="71" t="str">
        <f t="shared" ca="1" si="54"/>
        <v/>
      </c>
      <c r="I219" s="31" t="str">
        <f t="shared" ca="1" si="55"/>
        <v/>
      </c>
      <c r="J219" s="32" t="str">
        <f t="shared" ca="1" si="56"/>
        <v/>
      </c>
      <c r="K219" s="71" t="str">
        <f t="shared" ca="1" si="57"/>
        <v/>
      </c>
      <c r="L219" s="31" t="str">
        <f t="shared" ca="1" si="58"/>
        <v/>
      </c>
      <c r="M219" s="32" t="str">
        <f t="shared" ca="1" si="59"/>
        <v/>
      </c>
      <c r="N219" s="77" t="str">
        <f t="shared" ca="1" si="60"/>
        <v/>
      </c>
      <c r="X219" s="163" t="str">
        <f t="shared" si="61"/>
        <v/>
      </c>
      <c r="Y219" s="163" t="str">
        <f t="shared" si="62"/>
        <v/>
      </c>
    </row>
    <row r="220" spans="1:25">
      <c r="A220" s="164" t="str">
        <f t="shared" ca="1" si="48"/>
        <v/>
      </c>
      <c r="B220" s="71" t="str">
        <f t="shared" ca="1" si="49"/>
        <v/>
      </c>
      <c r="C220" s="31" t="str">
        <f t="shared" ca="1" si="63"/>
        <v/>
      </c>
      <c r="D220" s="32" t="str">
        <f t="shared" ca="1" si="50"/>
        <v/>
      </c>
      <c r="E220" s="71" t="str">
        <f t="shared" ca="1" si="51"/>
        <v/>
      </c>
      <c r="F220" s="31" t="str">
        <f t="shared" ca="1" si="52"/>
        <v/>
      </c>
      <c r="G220" s="32" t="str">
        <f t="shared" ca="1" si="53"/>
        <v/>
      </c>
      <c r="H220" s="71" t="str">
        <f t="shared" ca="1" si="54"/>
        <v/>
      </c>
      <c r="I220" s="31" t="str">
        <f t="shared" ca="1" si="55"/>
        <v/>
      </c>
      <c r="J220" s="32" t="str">
        <f t="shared" ca="1" si="56"/>
        <v/>
      </c>
      <c r="K220" s="71" t="str">
        <f t="shared" ca="1" si="57"/>
        <v/>
      </c>
      <c r="L220" s="31" t="str">
        <f t="shared" ca="1" si="58"/>
        <v/>
      </c>
      <c r="M220" s="32" t="str">
        <f t="shared" ca="1" si="59"/>
        <v/>
      </c>
      <c r="N220" s="77" t="str">
        <f t="shared" ca="1" si="60"/>
        <v/>
      </c>
      <c r="X220" s="163" t="str">
        <f t="shared" si="61"/>
        <v/>
      </c>
      <c r="Y220" s="163" t="str">
        <f t="shared" si="62"/>
        <v/>
      </c>
    </row>
    <row r="221" spans="1:25">
      <c r="A221" s="164" t="str">
        <f t="shared" ca="1" si="48"/>
        <v/>
      </c>
      <c r="B221" s="71" t="str">
        <f t="shared" ca="1" si="49"/>
        <v/>
      </c>
      <c r="C221" s="31" t="str">
        <f t="shared" ca="1" si="63"/>
        <v/>
      </c>
      <c r="D221" s="32" t="str">
        <f t="shared" ca="1" si="50"/>
        <v/>
      </c>
      <c r="E221" s="71" t="str">
        <f t="shared" ca="1" si="51"/>
        <v/>
      </c>
      <c r="F221" s="31" t="str">
        <f t="shared" ca="1" si="52"/>
        <v/>
      </c>
      <c r="G221" s="32" t="str">
        <f t="shared" ca="1" si="53"/>
        <v/>
      </c>
      <c r="H221" s="71" t="str">
        <f t="shared" ca="1" si="54"/>
        <v/>
      </c>
      <c r="I221" s="31" t="str">
        <f t="shared" ca="1" si="55"/>
        <v/>
      </c>
      <c r="J221" s="32" t="str">
        <f t="shared" ca="1" si="56"/>
        <v/>
      </c>
      <c r="K221" s="71" t="str">
        <f t="shared" ca="1" si="57"/>
        <v/>
      </c>
      <c r="L221" s="31" t="str">
        <f t="shared" ca="1" si="58"/>
        <v/>
      </c>
      <c r="M221" s="32" t="str">
        <f t="shared" ca="1" si="59"/>
        <v/>
      </c>
      <c r="N221" s="77" t="str">
        <f t="shared" ca="1" si="60"/>
        <v/>
      </c>
      <c r="X221" s="163" t="str">
        <f t="shared" si="61"/>
        <v/>
      </c>
      <c r="Y221" s="163" t="str">
        <f t="shared" si="62"/>
        <v/>
      </c>
    </row>
    <row r="222" spans="1:25">
      <c r="A222" s="164" t="str">
        <f t="shared" ca="1" si="48"/>
        <v/>
      </c>
      <c r="B222" s="71" t="str">
        <f t="shared" ca="1" si="49"/>
        <v/>
      </c>
      <c r="C222" s="31" t="str">
        <f t="shared" ca="1" si="63"/>
        <v/>
      </c>
      <c r="D222" s="32" t="str">
        <f t="shared" ca="1" si="50"/>
        <v/>
      </c>
      <c r="E222" s="71" t="str">
        <f t="shared" ca="1" si="51"/>
        <v/>
      </c>
      <c r="F222" s="31" t="str">
        <f t="shared" ca="1" si="52"/>
        <v/>
      </c>
      <c r="G222" s="32" t="str">
        <f t="shared" ca="1" si="53"/>
        <v/>
      </c>
      <c r="H222" s="71" t="str">
        <f t="shared" ca="1" si="54"/>
        <v/>
      </c>
      <c r="I222" s="31" t="str">
        <f t="shared" ca="1" si="55"/>
        <v/>
      </c>
      <c r="J222" s="32" t="str">
        <f t="shared" ca="1" si="56"/>
        <v/>
      </c>
      <c r="K222" s="71" t="str">
        <f t="shared" ca="1" si="57"/>
        <v/>
      </c>
      <c r="L222" s="31" t="str">
        <f t="shared" ca="1" si="58"/>
        <v/>
      </c>
      <c r="M222" s="32" t="str">
        <f t="shared" ca="1" si="59"/>
        <v/>
      </c>
      <c r="N222" s="77" t="str">
        <f t="shared" ca="1" si="60"/>
        <v/>
      </c>
      <c r="X222" s="163" t="str">
        <f t="shared" si="61"/>
        <v/>
      </c>
      <c r="Y222" s="163" t="str">
        <f t="shared" si="62"/>
        <v/>
      </c>
    </row>
    <row r="223" spans="1:25">
      <c r="A223" s="164" t="str">
        <f t="shared" ca="1" si="48"/>
        <v/>
      </c>
      <c r="B223" s="71" t="str">
        <f t="shared" ca="1" si="49"/>
        <v/>
      </c>
      <c r="C223" s="31" t="str">
        <f t="shared" ca="1" si="63"/>
        <v/>
      </c>
      <c r="D223" s="32" t="str">
        <f t="shared" ca="1" si="50"/>
        <v/>
      </c>
      <c r="E223" s="71" t="str">
        <f t="shared" ca="1" si="51"/>
        <v/>
      </c>
      <c r="F223" s="31" t="str">
        <f t="shared" ca="1" si="52"/>
        <v/>
      </c>
      <c r="G223" s="32" t="str">
        <f t="shared" ca="1" si="53"/>
        <v/>
      </c>
      <c r="H223" s="71" t="str">
        <f t="shared" ca="1" si="54"/>
        <v/>
      </c>
      <c r="I223" s="31" t="str">
        <f t="shared" ca="1" si="55"/>
        <v/>
      </c>
      <c r="J223" s="32" t="str">
        <f t="shared" ca="1" si="56"/>
        <v/>
      </c>
      <c r="K223" s="71" t="str">
        <f t="shared" ca="1" si="57"/>
        <v/>
      </c>
      <c r="L223" s="31" t="str">
        <f t="shared" ca="1" si="58"/>
        <v/>
      </c>
      <c r="M223" s="32" t="str">
        <f t="shared" ca="1" si="59"/>
        <v/>
      </c>
      <c r="N223" s="77" t="str">
        <f t="shared" ca="1" si="60"/>
        <v/>
      </c>
      <c r="X223" s="163" t="str">
        <f t="shared" si="61"/>
        <v/>
      </c>
      <c r="Y223" s="163" t="str">
        <f t="shared" si="62"/>
        <v/>
      </c>
    </row>
    <row r="224" spans="1:25">
      <c r="A224" s="164" t="str">
        <f t="shared" ca="1" si="48"/>
        <v/>
      </c>
      <c r="B224" s="71" t="str">
        <f t="shared" ca="1" si="49"/>
        <v/>
      </c>
      <c r="C224" s="31" t="str">
        <f t="shared" ca="1" si="63"/>
        <v/>
      </c>
      <c r="D224" s="32" t="str">
        <f t="shared" ca="1" si="50"/>
        <v/>
      </c>
      <c r="E224" s="71" t="str">
        <f t="shared" ca="1" si="51"/>
        <v/>
      </c>
      <c r="F224" s="31" t="str">
        <f t="shared" ca="1" si="52"/>
        <v/>
      </c>
      <c r="G224" s="32" t="str">
        <f t="shared" ca="1" si="53"/>
        <v/>
      </c>
      <c r="H224" s="71" t="str">
        <f t="shared" ca="1" si="54"/>
        <v/>
      </c>
      <c r="I224" s="31" t="str">
        <f t="shared" ca="1" si="55"/>
        <v/>
      </c>
      <c r="J224" s="32" t="str">
        <f t="shared" ca="1" si="56"/>
        <v/>
      </c>
      <c r="K224" s="71" t="str">
        <f t="shared" ca="1" si="57"/>
        <v/>
      </c>
      <c r="L224" s="31" t="str">
        <f t="shared" ca="1" si="58"/>
        <v/>
      </c>
      <c r="M224" s="32" t="str">
        <f t="shared" ca="1" si="59"/>
        <v/>
      </c>
      <c r="N224" s="77" t="str">
        <f t="shared" ca="1" si="60"/>
        <v/>
      </c>
      <c r="X224" s="163" t="str">
        <f t="shared" si="61"/>
        <v/>
      </c>
      <c r="Y224" s="163" t="str">
        <f t="shared" si="62"/>
        <v/>
      </c>
    </row>
    <row r="225" spans="1:25">
      <c r="A225" s="164" t="str">
        <f t="shared" ref="A225:A288" ca="1" si="64">IF(AND(ISBLANK(Z214), A224 = $Z$1),NOW(),IF(ISBLANK(Z214),"",Z214))</f>
        <v/>
      </c>
      <c r="B225" s="71" t="str">
        <f t="shared" ref="B225:B288" ca="1" si="65">IF(COUNTIF(P:P,A225)=1,VLOOKUP(A225,P:Q,2), IF(COUNTIF(P:P,A225)=0,$B$10,""))</f>
        <v/>
      </c>
      <c r="C225" s="31" t="str">
        <f t="shared" ca="1" si="63"/>
        <v/>
      </c>
      <c r="D225" s="32" t="str">
        <f t="shared" ref="D225:D288" ca="1" si="66">IF(ISERROR(B225-2),"",-1*ROUNDUP(A225-$A$14,0)/360*$B$7*$B$5)</f>
        <v/>
      </c>
      <c r="E225" s="71" t="str">
        <f t="shared" ref="E225:E288" ca="1" si="67">IF(COUNTIF(P:P,A225)=1,VLOOKUP(A225,R:S,2), IF(COUNTIF(P:P,A225)=0,$C$10,""))</f>
        <v/>
      </c>
      <c r="F225" s="31" t="str">
        <f t="shared" ref="F225:F288" ca="1" si="68">IF(ISERROR(B225-2),"",(E225-$E$14)/100*$C$5)</f>
        <v/>
      </c>
      <c r="G225" s="32" t="str">
        <f t="shared" ref="G225:G288" ca="1" si="69">IF(ISERROR(B225-2),"",ROUNDUP(A225-$A$14,0)/360*$C$6*$C$5-ROUNDUP(A225-$A$14,0)/360*$C$7*$C$5*$E$14/100)</f>
        <v/>
      </c>
      <c r="H225" s="71" t="str">
        <f t="shared" ref="H225:H288" ca="1" si="70">IF(COUNTIF(P:P,A225)=1,VLOOKUP(A225,T:U,2), IF(COUNTIF(P:P,A225)=0,$D$10,""))</f>
        <v/>
      </c>
      <c r="I225" s="31" t="str">
        <f t="shared" ref="I225:I288" ca="1" si="71">IF(ISERROR(B225-2),"",(H225/$H$14-1)*$D$5)</f>
        <v/>
      </c>
      <c r="J225" s="32" t="str">
        <f t="shared" ref="J225:J288" ca="1" si="72">IF(ISERROR(B225-2),"",-1*ROUNDUP(A225-$A$14,0)/360*$D$7*$D$5)</f>
        <v/>
      </c>
      <c r="K225" s="71" t="str">
        <f t="shared" ref="K225:K288" ca="1" si="73">IF(COUNTIF(P:P,A225)=1,VLOOKUP(A225,V:W,2), IF(COUNTIF(P:P,A225)=0,$E$10,""))</f>
        <v/>
      </c>
      <c r="L225" s="31" t="str">
        <f t="shared" ref="L225:L288" ca="1" si="74">IF(ISERROR(B225-2),"",(K225-$K$14)/100*$E$5)</f>
        <v/>
      </c>
      <c r="M225" s="32" t="str">
        <f t="shared" ref="M225:M288" ca="1" si="75">IF(ISERROR(B225-2),"",ROUNDUP(A225-$A$14,0)/360*$E$6*$E$5-ROUNDUP(A225-$A$14,0)/360*$E$7*$E$5*$K$14/100)</f>
        <v/>
      </c>
      <c r="N225" s="77" t="str">
        <f t="shared" ref="N225:N288" ca="1" si="76">IF(ISERROR(B225-2),"",C225+D225-F225-G225-I225-J225+L225+M225)</f>
        <v/>
      </c>
      <c r="X225" s="163" t="str">
        <f t="shared" si="61"/>
        <v/>
      </c>
      <c r="Y225" s="163" t="str">
        <f t="shared" si="62"/>
        <v/>
      </c>
    </row>
    <row r="226" spans="1:25">
      <c r="A226" s="164" t="str">
        <f t="shared" ca="1" si="64"/>
        <v/>
      </c>
      <c r="B226" s="71" t="str">
        <f t="shared" ca="1" si="65"/>
        <v/>
      </c>
      <c r="C226" s="31" t="str">
        <f t="shared" ca="1" si="63"/>
        <v/>
      </c>
      <c r="D226" s="32" t="str">
        <f t="shared" ca="1" si="66"/>
        <v/>
      </c>
      <c r="E226" s="71" t="str">
        <f t="shared" ca="1" si="67"/>
        <v/>
      </c>
      <c r="F226" s="31" t="str">
        <f t="shared" ca="1" si="68"/>
        <v/>
      </c>
      <c r="G226" s="32" t="str">
        <f t="shared" ca="1" si="69"/>
        <v/>
      </c>
      <c r="H226" s="71" t="str">
        <f t="shared" ca="1" si="70"/>
        <v/>
      </c>
      <c r="I226" s="31" t="str">
        <f t="shared" ca="1" si="71"/>
        <v/>
      </c>
      <c r="J226" s="32" t="str">
        <f t="shared" ca="1" si="72"/>
        <v/>
      </c>
      <c r="K226" s="71" t="str">
        <f t="shared" ca="1" si="73"/>
        <v/>
      </c>
      <c r="L226" s="31" t="str">
        <f t="shared" ca="1" si="74"/>
        <v/>
      </c>
      <c r="M226" s="32" t="str">
        <f t="shared" ca="1" si="75"/>
        <v/>
      </c>
      <c r="N226" s="77" t="str">
        <f t="shared" ca="1" si="76"/>
        <v/>
      </c>
      <c r="X226" s="163" t="str">
        <f t="shared" si="61"/>
        <v/>
      </c>
      <c r="Y226" s="163" t="str">
        <f t="shared" si="62"/>
        <v/>
      </c>
    </row>
    <row r="227" spans="1:25">
      <c r="A227" s="164" t="str">
        <f t="shared" ca="1" si="64"/>
        <v/>
      </c>
      <c r="B227" s="71" t="str">
        <f t="shared" ca="1" si="65"/>
        <v/>
      </c>
      <c r="C227" s="31" t="str">
        <f t="shared" ca="1" si="63"/>
        <v/>
      </c>
      <c r="D227" s="32" t="str">
        <f t="shared" ca="1" si="66"/>
        <v/>
      </c>
      <c r="E227" s="71" t="str">
        <f t="shared" ca="1" si="67"/>
        <v/>
      </c>
      <c r="F227" s="31" t="str">
        <f t="shared" ca="1" si="68"/>
        <v/>
      </c>
      <c r="G227" s="32" t="str">
        <f t="shared" ca="1" si="69"/>
        <v/>
      </c>
      <c r="H227" s="71" t="str">
        <f t="shared" ca="1" si="70"/>
        <v/>
      </c>
      <c r="I227" s="31" t="str">
        <f t="shared" ca="1" si="71"/>
        <v/>
      </c>
      <c r="J227" s="32" t="str">
        <f t="shared" ca="1" si="72"/>
        <v/>
      </c>
      <c r="K227" s="71" t="str">
        <f t="shared" ca="1" si="73"/>
        <v/>
      </c>
      <c r="L227" s="31" t="str">
        <f t="shared" ca="1" si="74"/>
        <v/>
      </c>
      <c r="M227" s="32" t="str">
        <f t="shared" ca="1" si="75"/>
        <v/>
      </c>
      <c r="N227" s="77" t="str">
        <f t="shared" ca="1" si="76"/>
        <v/>
      </c>
      <c r="X227" s="163" t="str">
        <f t="shared" si="61"/>
        <v/>
      </c>
      <c r="Y227" s="163" t="str">
        <f t="shared" si="62"/>
        <v/>
      </c>
    </row>
    <row r="228" spans="1:25">
      <c r="A228" s="164" t="str">
        <f t="shared" ca="1" si="64"/>
        <v/>
      </c>
      <c r="B228" s="71" t="str">
        <f t="shared" ca="1" si="65"/>
        <v/>
      </c>
      <c r="C228" s="31" t="str">
        <f t="shared" ca="1" si="63"/>
        <v/>
      </c>
      <c r="D228" s="32" t="str">
        <f t="shared" ca="1" si="66"/>
        <v/>
      </c>
      <c r="E228" s="71" t="str">
        <f t="shared" ca="1" si="67"/>
        <v/>
      </c>
      <c r="F228" s="31" t="str">
        <f t="shared" ca="1" si="68"/>
        <v/>
      </c>
      <c r="G228" s="32" t="str">
        <f t="shared" ca="1" si="69"/>
        <v/>
      </c>
      <c r="H228" s="71" t="str">
        <f t="shared" ca="1" si="70"/>
        <v/>
      </c>
      <c r="I228" s="31" t="str">
        <f t="shared" ca="1" si="71"/>
        <v/>
      </c>
      <c r="J228" s="32" t="str">
        <f t="shared" ca="1" si="72"/>
        <v/>
      </c>
      <c r="K228" s="71" t="str">
        <f t="shared" ca="1" si="73"/>
        <v/>
      </c>
      <c r="L228" s="31" t="str">
        <f t="shared" ca="1" si="74"/>
        <v/>
      </c>
      <c r="M228" s="32" t="str">
        <f t="shared" ca="1" si="75"/>
        <v/>
      </c>
      <c r="N228" s="77" t="str">
        <f t="shared" ca="1" si="76"/>
        <v/>
      </c>
      <c r="X228" s="163" t="str">
        <f t="shared" si="61"/>
        <v/>
      </c>
      <c r="Y228" s="163" t="str">
        <f t="shared" si="62"/>
        <v/>
      </c>
    </row>
    <row r="229" spans="1:25">
      <c r="A229" s="164" t="str">
        <f t="shared" ca="1" si="64"/>
        <v/>
      </c>
      <c r="B229" s="71" t="str">
        <f t="shared" ca="1" si="65"/>
        <v/>
      </c>
      <c r="C229" s="31" t="str">
        <f t="shared" ca="1" si="63"/>
        <v/>
      </c>
      <c r="D229" s="32" t="str">
        <f t="shared" ca="1" si="66"/>
        <v/>
      </c>
      <c r="E229" s="71" t="str">
        <f t="shared" ca="1" si="67"/>
        <v/>
      </c>
      <c r="F229" s="31" t="str">
        <f t="shared" ca="1" si="68"/>
        <v/>
      </c>
      <c r="G229" s="32" t="str">
        <f t="shared" ca="1" si="69"/>
        <v/>
      </c>
      <c r="H229" s="71" t="str">
        <f t="shared" ca="1" si="70"/>
        <v/>
      </c>
      <c r="I229" s="31" t="str">
        <f t="shared" ca="1" si="71"/>
        <v/>
      </c>
      <c r="J229" s="32" t="str">
        <f t="shared" ca="1" si="72"/>
        <v/>
      </c>
      <c r="K229" s="71" t="str">
        <f t="shared" ca="1" si="73"/>
        <v/>
      </c>
      <c r="L229" s="31" t="str">
        <f t="shared" ca="1" si="74"/>
        <v/>
      </c>
      <c r="M229" s="32" t="str">
        <f t="shared" ca="1" si="75"/>
        <v/>
      </c>
      <c r="N229" s="77" t="str">
        <f t="shared" ca="1" si="76"/>
        <v/>
      </c>
      <c r="X229" s="163" t="str">
        <f t="shared" si="61"/>
        <v/>
      </c>
      <c r="Y229" s="163" t="str">
        <f t="shared" si="62"/>
        <v/>
      </c>
    </row>
    <row r="230" spans="1:25">
      <c r="A230" s="164" t="str">
        <f t="shared" ca="1" si="64"/>
        <v/>
      </c>
      <c r="B230" s="71" t="str">
        <f t="shared" ca="1" si="65"/>
        <v/>
      </c>
      <c r="C230" s="31" t="str">
        <f t="shared" ca="1" si="63"/>
        <v/>
      </c>
      <c r="D230" s="32" t="str">
        <f t="shared" ca="1" si="66"/>
        <v/>
      </c>
      <c r="E230" s="71" t="str">
        <f t="shared" ca="1" si="67"/>
        <v/>
      </c>
      <c r="F230" s="31" t="str">
        <f t="shared" ca="1" si="68"/>
        <v/>
      </c>
      <c r="G230" s="32" t="str">
        <f t="shared" ca="1" si="69"/>
        <v/>
      </c>
      <c r="H230" s="71" t="str">
        <f t="shared" ca="1" si="70"/>
        <v/>
      </c>
      <c r="I230" s="31" t="str">
        <f t="shared" ca="1" si="71"/>
        <v/>
      </c>
      <c r="J230" s="32" t="str">
        <f t="shared" ca="1" si="72"/>
        <v/>
      </c>
      <c r="K230" s="71" t="str">
        <f t="shared" ca="1" si="73"/>
        <v/>
      </c>
      <c r="L230" s="31" t="str">
        <f t="shared" ca="1" si="74"/>
        <v/>
      </c>
      <c r="M230" s="32" t="str">
        <f t="shared" ca="1" si="75"/>
        <v/>
      </c>
      <c r="N230" s="77" t="str">
        <f t="shared" ca="1" si="76"/>
        <v/>
      </c>
      <c r="X230" s="163" t="str">
        <f t="shared" si="61"/>
        <v/>
      </c>
      <c r="Y230" s="163" t="str">
        <f t="shared" si="62"/>
        <v/>
      </c>
    </row>
    <row r="231" spans="1:25">
      <c r="A231" s="164" t="str">
        <f t="shared" ca="1" si="64"/>
        <v/>
      </c>
      <c r="B231" s="71" t="str">
        <f t="shared" ca="1" si="65"/>
        <v/>
      </c>
      <c r="C231" s="31" t="str">
        <f t="shared" ca="1" si="63"/>
        <v/>
      </c>
      <c r="D231" s="32" t="str">
        <f t="shared" ca="1" si="66"/>
        <v/>
      </c>
      <c r="E231" s="71" t="str">
        <f t="shared" ca="1" si="67"/>
        <v/>
      </c>
      <c r="F231" s="31" t="str">
        <f t="shared" ca="1" si="68"/>
        <v/>
      </c>
      <c r="G231" s="32" t="str">
        <f t="shared" ca="1" si="69"/>
        <v/>
      </c>
      <c r="H231" s="71" t="str">
        <f t="shared" ca="1" si="70"/>
        <v/>
      </c>
      <c r="I231" s="31" t="str">
        <f t="shared" ca="1" si="71"/>
        <v/>
      </c>
      <c r="J231" s="32" t="str">
        <f t="shared" ca="1" si="72"/>
        <v/>
      </c>
      <c r="K231" s="71" t="str">
        <f t="shared" ca="1" si="73"/>
        <v/>
      </c>
      <c r="L231" s="31" t="str">
        <f t="shared" ca="1" si="74"/>
        <v/>
      </c>
      <c r="M231" s="32" t="str">
        <f t="shared" ca="1" si="75"/>
        <v/>
      </c>
      <c r="N231" s="77" t="str">
        <f t="shared" ca="1" si="76"/>
        <v/>
      </c>
      <c r="X231" s="163" t="str">
        <f t="shared" si="61"/>
        <v/>
      </c>
      <c r="Y231" s="163" t="str">
        <f t="shared" si="62"/>
        <v/>
      </c>
    </row>
    <row r="232" spans="1:25">
      <c r="A232" s="164" t="str">
        <f t="shared" ca="1" si="64"/>
        <v/>
      </c>
      <c r="B232" s="71" t="str">
        <f t="shared" ca="1" si="65"/>
        <v/>
      </c>
      <c r="C232" s="31" t="str">
        <f t="shared" ca="1" si="63"/>
        <v/>
      </c>
      <c r="D232" s="32" t="str">
        <f t="shared" ca="1" si="66"/>
        <v/>
      </c>
      <c r="E232" s="71" t="str">
        <f t="shared" ca="1" si="67"/>
        <v/>
      </c>
      <c r="F232" s="31" t="str">
        <f t="shared" ca="1" si="68"/>
        <v/>
      </c>
      <c r="G232" s="32" t="str">
        <f t="shared" ca="1" si="69"/>
        <v/>
      </c>
      <c r="H232" s="71" t="str">
        <f t="shared" ca="1" si="70"/>
        <v/>
      </c>
      <c r="I232" s="31" t="str">
        <f t="shared" ca="1" si="71"/>
        <v/>
      </c>
      <c r="J232" s="32" t="str">
        <f t="shared" ca="1" si="72"/>
        <v/>
      </c>
      <c r="K232" s="71" t="str">
        <f t="shared" ca="1" si="73"/>
        <v/>
      </c>
      <c r="L232" s="31" t="str">
        <f t="shared" ca="1" si="74"/>
        <v/>
      </c>
      <c r="M232" s="32" t="str">
        <f t="shared" ca="1" si="75"/>
        <v/>
      </c>
      <c r="N232" s="77" t="str">
        <f t="shared" ca="1" si="76"/>
        <v/>
      </c>
      <c r="X232" s="163" t="str">
        <f t="shared" si="61"/>
        <v/>
      </c>
      <c r="Y232" s="163" t="str">
        <f t="shared" si="62"/>
        <v/>
      </c>
    </row>
    <row r="233" spans="1:25">
      <c r="A233" s="164" t="str">
        <f t="shared" ca="1" si="64"/>
        <v/>
      </c>
      <c r="B233" s="71" t="str">
        <f t="shared" ca="1" si="65"/>
        <v/>
      </c>
      <c r="C233" s="31" t="str">
        <f t="shared" ca="1" si="63"/>
        <v/>
      </c>
      <c r="D233" s="32" t="str">
        <f t="shared" ca="1" si="66"/>
        <v/>
      </c>
      <c r="E233" s="71" t="str">
        <f t="shared" ca="1" si="67"/>
        <v/>
      </c>
      <c r="F233" s="31" t="str">
        <f t="shared" ca="1" si="68"/>
        <v/>
      </c>
      <c r="G233" s="32" t="str">
        <f t="shared" ca="1" si="69"/>
        <v/>
      </c>
      <c r="H233" s="71" t="str">
        <f t="shared" ca="1" si="70"/>
        <v/>
      </c>
      <c r="I233" s="31" t="str">
        <f t="shared" ca="1" si="71"/>
        <v/>
      </c>
      <c r="J233" s="32" t="str">
        <f t="shared" ca="1" si="72"/>
        <v/>
      </c>
      <c r="K233" s="71" t="str">
        <f t="shared" ca="1" si="73"/>
        <v/>
      </c>
      <c r="L233" s="31" t="str">
        <f t="shared" ca="1" si="74"/>
        <v/>
      </c>
      <c r="M233" s="32" t="str">
        <f t="shared" ca="1" si="75"/>
        <v/>
      </c>
      <c r="N233" s="77" t="str">
        <f t="shared" ca="1" si="76"/>
        <v/>
      </c>
      <c r="X233" s="163" t="str">
        <f t="shared" si="61"/>
        <v/>
      </c>
      <c r="Y233" s="163" t="str">
        <f t="shared" si="62"/>
        <v/>
      </c>
    </row>
    <row r="234" spans="1:25">
      <c r="A234" s="164" t="str">
        <f t="shared" ca="1" si="64"/>
        <v/>
      </c>
      <c r="B234" s="71" t="str">
        <f t="shared" ca="1" si="65"/>
        <v/>
      </c>
      <c r="C234" s="31" t="str">
        <f t="shared" ca="1" si="63"/>
        <v/>
      </c>
      <c r="D234" s="32" t="str">
        <f t="shared" ca="1" si="66"/>
        <v/>
      </c>
      <c r="E234" s="71" t="str">
        <f t="shared" ca="1" si="67"/>
        <v/>
      </c>
      <c r="F234" s="31" t="str">
        <f t="shared" ca="1" si="68"/>
        <v/>
      </c>
      <c r="G234" s="32" t="str">
        <f t="shared" ca="1" si="69"/>
        <v/>
      </c>
      <c r="H234" s="71" t="str">
        <f t="shared" ca="1" si="70"/>
        <v/>
      </c>
      <c r="I234" s="31" t="str">
        <f t="shared" ca="1" si="71"/>
        <v/>
      </c>
      <c r="J234" s="32" t="str">
        <f t="shared" ca="1" si="72"/>
        <v/>
      </c>
      <c r="K234" s="71" t="str">
        <f t="shared" ca="1" si="73"/>
        <v/>
      </c>
      <c r="L234" s="31" t="str">
        <f t="shared" ca="1" si="74"/>
        <v/>
      </c>
      <c r="M234" s="32" t="str">
        <f t="shared" ca="1" si="75"/>
        <v/>
      </c>
      <c r="N234" s="77" t="str">
        <f t="shared" ca="1" si="76"/>
        <v/>
      </c>
      <c r="X234" s="163" t="str">
        <f t="shared" si="61"/>
        <v/>
      </c>
      <c r="Y234" s="163" t="str">
        <f t="shared" si="62"/>
        <v/>
      </c>
    </row>
    <row r="235" spans="1:25">
      <c r="A235" s="164" t="str">
        <f t="shared" ca="1" si="64"/>
        <v/>
      </c>
      <c r="B235" s="71" t="str">
        <f t="shared" ca="1" si="65"/>
        <v/>
      </c>
      <c r="C235" s="31" t="str">
        <f t="shared" ca="1" si="63"/>
        <v/>
      </c>
      <c r="D235" s="32" t="str">
        <f t="shared" ca="1" si="66"/>
        <v/>
      </c>
      <c r="E235" s="71" t="str">
        <f t="shared" ca="1" si="67"/>
        <v/>
      </c>
      <c r="F235" s="31" t="str">
        <f t="shared" ca="1" si="68"/>
        <v/>
      </c>
      <c r="G235" s="32" t="str">
        <f t="shared" ca="1" si="69"/>
        <v/>
      </c>
      <c r="H235" s="71" t="str">
        <f t="shared" ca="1" si="70"/>
        <v/>
      </c>
      <c r="I235" s="31" t="str">
        <f t="shared" ca="1" si="71"/>
        <v/>
      </c>
      <c r="J235" s="32" t="str">
        <f t="shared" ca="1" si="72"/>
        <v/>
      </c>
      <c r="K235" s="71" t="str">
        <f t="shared" ca="1" si="73"/>
        <v/>
      </c>
      <c r="L235" s="31" t="str">
        <f t="shared" ca="1" si="74"/>
        <v/>
      </c>
      <c r="M235" s="32" t="str">
        <f t="shared" ca="1" si="75"/>
        <v/>
      </c>
      <c r="N235" s="77" t="str">
        <f t="shared" ca="1" si="76"/>
        <v/>
      </c>
      <c r="X235" s="163" t="str">
        <f t="shared" si="61"/>
        <v/>
      </c>
      <c r="Y235" s="163" t="str">
        <f t="shared" si="62"/>
        <v/>
      </c>
    </row>
    <row r="236" spans="1:25">
      <c r="A236" s="164" t="str">
        <f t="shared" ca="1" si="64"/>
        <v/>
      </c>
      <c r="B236" s="71" t="str">
        <f t="shared" ca="1" si="65"/>
        <v/>
      </c>
      <c r="C236" s="31" t="str">
        <f t="shared" ca="1" si="63"/>
        <v/>
      </c>
      <c r="D236" s="32" t="str">
        <f t="shared" ca="1" si="66"/>
        <v/>
      </c>
      <c r="E236" s="71" t="str">
        <f t="shared" ca="1" si="67"/>
        <v/>
      </c>
      <c r="F236" s="31" t="str">
        <f t="shared" ca="1" si="68"/>
        <v/>
      </c>
      <c r="G236" s="32" t="str">
        <f t="shared" ca="1" si="69"/>
        <v/>
      </c>
      <c r="H236" s="71" t="str">
        <f t="shared" ca="1" si="70"/>
        <v/>
      </c>
      <c r="I236" s="31" t="str">
        <f t="shared" ca="1" si="71"/>
        <v/>
      </c>
      <c r="J236" s="32" t="str">
        <f t="shared" ca="1" si="72"/>
        <v/>
      </c>
      <c r="K236" s="71" t="str">
        <f t="shared" ca="1" si="73"/>
        <v/>
      </c>
      <c r="L236" s="31" t="str">
        <f t="shared" ca="1" si="74"/>
        <v/>
      </c>
      <c r="M236" s="32" t="str">
        <f t="shared" ca="1" si="75"/>
        <v/>
      </c>
      <c r="N236" s="77" t="str">
        <f t="shared" ca="1" si="76"/>
        <v/>
      </c>
      <c r="X236" s="163" t="str">
        <f t="shared" si="61"/>
        <v/>
      </c>
      <c r="Y236" s="163" t="str">
        <f t="shared" si="62"/>
        <v/>
      </c>
    </row>
    <row r="237" spans="1:25">
      <c r="A237" s="164" t="str">
        <f t="shared" ca="1" si="64"/>
        <v/>
      </c>
      <c r="B237" s="71" t="str">
        <f t="shared" ca="1" si="65"/>
        <v/>
      </c>
      <c r="C237" s="31" t="str">
        <f t="shared" ca="1" si="63"/>
        <v/>
      </c>
      <c r="D237" s="32" t="str">
        <f t="shared" ca="1" si="66"/>
        <v/>
      </c>
      <c r="E237" s="71" t="str">
        <f t="shared" ca="1" si="67"/>
        <v/>
      </c>
      <c r="F237" s="31" t="str">
        <f t="shared" ca="1" si="68"/>
        <v/>
      </c>
      <c r="G237" s="32" t="str">
        <f t="shared" ca="1" si="69"/>
        <v/>
      </c>
      <c r="H237" s="71" t="str">
        <f t="shared" ca="1" si="70"/>
        <v/>
      </c>
      <c r="I237" s="31" t="str">
        <f t="shared" ca="1" si="71"/>
        <v/>
      </c>
      <c r="J237" s="32" t="str">
        <f t="shared" ca="1" si="72"/>
        <v/>
      </c>
      <c r="K237" s="71" t="str">
        <f t="shared" ca="1" si="73"/>
        <v/>
      </c>
      <c r="L237" s="31" t="str">
        <f t="shared" ca="1" si="74"/>
        <v/>
      </c>
      <c r="M237" s="32" t="str">
        <f t="shared" ca="1" si="75"/>
        <v/>
      </c>
      <c r="N237" s="77" t="str">
        <f t="shared" ca="1" si="76"/>
        <v/>
      </c>
      <c r="X237" s="163" t="str">
        <f t="shared" si="61"/>
        <v/>
      </c>
      <c r="Y237" s="163" t="str">
        <f t="shared" si="62"/>
        <v/>
      </c>
    </row>
    <row r="238" spans="1:25">
      <c r="A238" s="164" t="str">
        <f t="shared" ca="1" si="64"/>
        <v/>
      </c>
      <c r="B238" s="71" t="str">
        <f t="shared" ca="1" si="65"/>
        <v/>
      </c>
      <c r="C238" s="31" t="str">
        <f t="shared" ca="1" si="63"/>
        <v/>
      </c>
      <c r="D238" s="32" t="str">
        <f t="shared" ca="1" si="66"/>
        <v/>
      </c>
      <c r="E238" s="71" t="str">
        <f t="shared" ca="1" si="67"/>
        <v/>
      </c>
      <c r="F238" s="31" t="str">
        <f t="shared" ca="1" si="68"/>
        <v/>
      </c>
      <c r="G238" s="32" t="str">
        <f t="shared" ca="1" si="69"/>
        <v/>
      </c>
      <c r="H238" s="71" t="str">
        <f t="shared" ca="1" si="70"/>
        <v/>
      </c>
      <c r="I238" s="31" t="str">
        <f t="shared" ca="1" si="71"/>
        <v/>
      </c>
      <c r="J238" s="32" t="str">
        <f t="shared" ca="1" si="72"/>
        <v/>
      </c>
      <c r="K238" s="71" t="str">
        <f t="shared" ca="1" si="73"/>
        <v/>
      </c>
      <c r="L238" s="31" t="str">
        <f t="shared" ca="1" si="74"/>
        <v/>
      </c>
      <c r="M238" s="32" t="str">
        <f t="shared" ca="1" si="75"/>
        <v/>
      </c>
      <c r="N238" s="77" t="str">
        <f t="shared" ca="1" si="76"/>
        <v/>
      </c>
      <c r="X238" s="163" t="str">
        <f t="shared" si="61"/>
        <v/>
      </c>
      <c r="Y238" s="163" t="str">
        <f t="shared" si="62"/>
        <v/>
      </c>
    </row>
    <row r="239" spans="1:25">
      <c r="A239" s="164" t="str">
        <f t="shared" ca="1" si="64"/>
        <v/>
      </c>
      <c r="B239" s="71" t="str">
        <f t="shared" ca="1" si="65"/>
        <v/>
      </c>
      <c r="C239" s="31" t="str">
        <f t="shared" ca="1" si="63"/>
        <v/>
      </c>
      <c r="D239" s="32" t="str">
        <f t="shared" ca="1" si="66"/>
        <v/>
      </c>
      <c r="E239" s="71" t="str">
        <f t="shared" ca="1" si="67"/>
        <v/>
      </c>
      <c r="F239" s="31" t="str">
        <f t="shared" ca="1" si="68"/>
        <v/>
      </c>
      <c r="G239" s="32" t="str">
        <f t="shared" ca="1" si="69"/>
        <v/>
      </c>
      <c r="H239" s="71" t="str">
        <f t="shared" ca="1" si="70"/>
        <v/>
      </c>
      <c r="I239" s="31" t="str">
        <f t="shared" ca="1" si="71"/>
        <v/>
      </c>
      <c r="J239" s="32" t="str">
        <f t="shared" ca="1" si="72"/>
        <v/>
      </c>
      <c r="K239" s="71" t="str">
        <f t="shared" ca="1" si="73"/>
        <v/>
      </c>
      <c r="L239" s="31" t="str">
        <f t="shared" ca="1" si="74"/>
        <v/>
      </c>
      <c r="M239" s="32" t="str">
        <f t="shared" ca="1" si="75"/>
        <v/>
      </c>
      <c r="N239" s="77" t="str">
        <f t="shared" ca="1" si="76"/>
        <v/>
      </c>
      <c r="X239" s="163" t="str">
        <f t="shared" si="61"/>
        <v/>
      </c>
      <c r="Y239" s="163" t="str">
        <f t="shared" si="62"/>
        <v/>
      </c>
    </row>
    <row r="240" spans="1:25">
      <c r="A240" s="164" t="str">
        <f t="shared" ca="1" si="64"/>
        <v/>
      </c>
      <c r="B240" s="71" t="str">
        <f t="shared" ca="1" si="65"/>
        <v/>
      </c>
      <c r="C240" s="31" t="str">
        <f t="shared" ca="1" si="63"/>
        <v/>
      </c>
      <c r="D240" s="32" t="str">
        <f t="shared" ca="1" si="66"/>
        <v/>
      </c>
      <c r="E240" s="71" t="str">
        <f t="shared" ca="1" si="67"/>
        <v/>
      </c>
      <c r="F240" s="31" t="str">
        <f t="shared" ca="1" si="68"/>
        <v/>
      </c>
      <c r="G240" s="32" t="str">
        <f t="shared" ca="1" si="69"/>
        <v/>
      </c>
      <c r="H240" s="71" t="str">
        <f t="shared" ca="1" si="70"/>
        <v/>
      </c>
      <c r="I240" s="31" t="str">
        <f t="shared" ca="1" si="71"/>
        <v/>
      </c>
      <c r="J240" s="32" t="str">
        <f t="shared" ca="1" si="72"/>
        <v/>
      </c>
      <c r="K240" s="71" t="str">
        <f t="shared" ca="1" si="73"/>
        <v/>
      </c>
      <c r="L240" s="31" t="str">
        <f t="shared" ca="1" si="74"/>
        <v/>
      </c>
      <c r="M240" s="32" t="str">
        <f t="shared" ca="1" si="75"/>
        <v/>
      </c>
      <c r="N240" s="77" t="str">
        <f t="shared" ca="1" si="76"/>
        <v/>
      </c>
      <c r="X240" s="163" t="str">
        <f t="shared" si="61"/>
        <v/>
      </c>
      <c r="Y240" s="163" t="str">
        <f t="shared" si="62"/>
        <v/>
      </c>
    </row>
    <row r="241" spans="1:25">
      <c r="A241" s="164" t="str">
        <f t="shared" ca="1" si="64"/>
        <v/>
      </c>
      <c r="B241" s="71" t="str">
        <f t="shared" ca="1" si="65"/>
        <v/>
      </c>
      <c r="C241" s="31" t="str">
        <f t="shared" ca="1" si="63"/>
        <v/>
      </c>
      <c r="D241" s="32" t="str">
        <f t="shared" ca="1" si="66"/>
        <v/>
      </c>
      <c r="E241" s="71" t="str">
        <f t="shared" ca="1" si="67"/>
        <v/>
      </c>
      <c r="F241" s="31" t="str">
        <f t="shared" ca="1" si="68"/>
        <v/>
      </c>
      <c r="G241" s="32" t="str">
        <f t="shared" ca="1" si="69"/>
        <v/>
      </c>
      <c r="H241" s="71" t="str">
        <f t="shared" ca="1" si="70"/>
        <v/>
      </c>
      <c r="I241" s="31" t="str">
        <f t="shared" ca="1" si="71"/>
        <v/>
      </c>
      <c r="J241" s="32" t="str">
        <f t="shared" ca="1" si="72"/>
        <v/>
      </c>
      <c r="K241" s="71" t="str">
        <f t="shared" ca="1" si="73"/>
        <v/>
      </c>
      <c r="L241" s="31" t="str">
        <f t="shared" ca="1" si="74"/>
        <v/>
      </c>
      <c r="M241" s="32" t="str">
        <f t="shared" ca="1" si="75"/>
        <v/>
      </c>
      <c r="N241" s="77" t="str">
        <f t="shared" ca="1" si="76"/>
        <v/>
      </c>
      <c r="X241" s="163" t="str">
        <f t="shared" si="61"/>
        <v/>
      </c>
      <c r="Y241" s="163" t="str">
        <f t="shared" si="62"/>
        <v/>
      </c>
    </row>
    <row r="242" spans="1:25">
      <c r="A242" s="164" t="str">
        <f t="shared" ca="1" si="64"/>
        <v/>
      </c>
      <c r="B242" s="71" t="str">
        <f t="shared" ca="1" si="65"/>
        <v/>
      </c>
      <c r="C242" s="31" t="str">
        <f t="shared" ca="1" si="63"/>
        <v/>
      </c>
      <c r="D242" s="32" t="str">
        <f t="shared" ca="1" si="66"/>
        <v/>
      </c>
      <c r="E242" s="71" t="str">
        <f t="shared" ca="1" si="67"/>
        <v/>
      </c>
      <c r="F242" s="31" t="str">
        <f t="shared" ca="1" si="68"/>
        <v/>
      </c>
      <c r="G242" s="32" t="str">
        <f t="shared" ca="1" si="69"/>
        <v/>
      </c>
      <c r="H242" s="71" t="str">
        <f t="shared" ca="1" si="70"/>
        <v/>
      </c>
      <c r="I242" s="31" t="str">
        <f t="shared" ca="1" si="71"/>
        <v/>
      </c>
      <c r="J242" s="32" t="str">
        <f t="shared" ca="1" si="72"/>
        <v/>
      </c>
      <c r="K242" s="71" t="str">
        <f t="shared" ca="1" si="73"/>
        <v/>
      </c>
      <c r="L242" s="31" t="str">
        <f t="shared" ca="1" si="74"/>
        <v/>
      </c>
      <c r="M242" s="32" t="str">
        <f t="shared" ca="1" si="75"/>
        <v/>
      </c>
      <c r="N242" s="77" t="str">
        <f t="shared" ca="1" si="76"/>
        <v/>
      </c>
      <c r="X242" s="163" t="str">
        <f t="shared" si="61"/>
        <v/>
      </c>
      <c r="Y242" s="163" t="str">
        <f t="shared" si="62"/>
        <v/>
      </c>
    </row>
    <row r="243" spans="1:25">
      <c r="A243" s="164" t="str">
        <f t="shared" ca="1" si="64"/>
        <v/>
      </c>
      <c r="B243" s="71" t="str">
        <f t="shared" ca="1" si="65"/>
        <v/>
      </c>
      <c r="C243" s="31" t="str">
        <f t="shared" ca="1" si="63"/>
        <v/>
      </c>
      <c r="D243" s="32" t="str">
        <f t="shared" ca="1" si="66"/>
        <v/>
      </c>
      <c r="E243" s="71" t="str">
        <f t="shared" ca="1" si="67"/>
        <v/>
      </c>
      <c r="F243" s="31" t="str">
        <f t="shared" ca="1" si="68"/>
        <v/>
      </c>
      <c r="G243" s="32" t="str">
        <f t="shared" ca="1" si="69"/>
        <v/>
      </c>
      <c r="H243" s="71" t="str">
        <f t="shared" ca="1" si="70"/>
        <v/>
      </c>
      <c r="I243" s="31" t="str">
        <f t="shared" ca="1" si="71"/>
        <v/>
      </c>
      <c r="J243" s="32" t="str">
        <f t="shared" ca="1" si="72"/>
        <v/>
      </c>
      <c r="K243" s="71" t="str">
        <f t="shared" ca="1" si="73"/>
        <v/>
      </c>
      <c r="L243" s="31" t="str">
        <f t="shared" ca="1" si="74"/>
        <v/>
      </c>
      <c r="M243" s="32" t="str">
        <f t="shared" ca="1" si="75"/>
        <v/>
      </c>
      <c r="N243" s="77" t="str">
        <f t="shared" ca="1" si="76"/>
        <v/>
      </c>
      <c r="X243" s="163" t="str">
        <f t="shared" si="61"/>
        <v/>
      </c>
      <c r="Y243" s="163" t="str">
        <f t="shared" si="62"/>
        <v/>
      </c>
    </row>
    <row r="244" spans="1:25">
      <c r="A244" s="164" t="str">
        <f t="shared" ca="1" si="64"/>
        <v/>
      </c>
      <c r="B244" s="71" t="str">
        <f t="shared" ca="1" si="65"/>
        <v/>
      </c>
      <c r="C244" s="31" t="str">
        <f t="shared" ca="1" si="63"/>
        <v/>
      </c>
      <c r="D244" s="32" t="str">
        <f t="shared" ca="1" si="66"/>
        <v/>
      </c>
      <c r="E244" s="71" t="str">
        <f t="shared" ca="1" si="67"/>
        <v/>
      </c>
      <c r="F244" s="31" t="str">
        <f t="shared" ca="1" si="68"/>
        <v/>
      </c>
      <c r="G244" s="32" t="str">
        <f t="shared" ca="1" si="69"/>
        <v/>
      </c>
      <c r="H244" s="71" t="str">
        <f t="shared" ca="1" si="70"/>
        <v/>
      </c>
      <c r="I244" s="31" t="str">
        <f t="shared" ca="1" si="71"/>
        <v/>
      </c>
      <c r="J244" s="32" t="str">
        <f t="shared" ca="1" si="72"/>
        <v/>
      </c>
      <c r="K244" s="71" t="str">
        <f t="shared" ca="1" si="73"/>
        <v/>
      </c>
      <c r="L244" s="31" t="str">
        <f t="shared" ca="1" si="74"/>
        <v/>
      </c>
      <c r="M244" s="32" t="str">
        <f t="shared" ca="1" si="75"/>
        <v/>
      </c>
      <c r="N244" s="77" t="str">
        <f t="shared" ca="1" si="76"/>
        <v/>
      </c>
      <c r="X244" s="163" t="str">
        <f t="shared" si="61"/>
        <v/>
      </c>
      <c r="Y244" s="163" t="str">
        <f t="shared" si="62"/>
        <v/>
      </c>
    </row>
    <row r="245" spans="1:25">
      <c r="A245" s="164" t="str">
        <f t="shared" ca="1" si="64"/>
        <v/>
      </c>
      <c r="B245" s="71" t="str">
        <f t="shared" ca="1" si="65"/>
        <v/>
      </c>
      <c r="C245" s="31" t="str">
        <f t="shared" ca="1" si="63"/>
        <v/>
      </c>
      <c r="D245" s="32" t="str">
        <f t="shared" ca="1" si="66"/>
        <v/>
      </c>
      <c r="E245" s="71" t="str">
        <f t="shared" ca="1" si="67"/>
        <v/>
      </c>
      <c r="F245" s="31" t="str">
        <f t="shared" ca="1" si="68"/>
        <v/>
      </c>
      <c r="G245" s="32" t="str">
        <f t="shared" ca="1" si="69"/>
        <v/>
      </c>
      <c r="H245" s="71" t="str">
        <f t="shared" ca="1" si="70"/>
        <v/>
      </c>
      <c r="I245" s="31" t="str">
        <f t="shared" ca="1" si="71"/>
        <v/>
      </c>
      <c r="J245" s="32" t="str">
        <f t="shared" ca="1" si="72"/>
        <v/>
      </c>
      <c r="K245" s="71" t="str">
        <f t="shared" ca="1" si="73"/>
        <v/>
      </c>
      <c r="L245" s="31" t="str">
        <f t="shared" ca="1" si="74"/>
        <v/>
      </c>
      <c r="M245" s="32" t="str">
        <f t="shared" ca="1" si="75"/>
        <v/>
      </c>
      <c r="N245" s="77" t="str">
        <f t="shared" ca="1" si="76"/>
        <v/>
      </c>
      <c r="X245" s="163" t="str">
        <f t="shared" si="61"/>
        <v/>
      </c>
      <c r="Y245" s="163" t="str">
        <f t="shared" si="62"/>
        <v/>
      </c>
    </row>
    <row r="246" spans="1:25">
      <c r="A246" s="164" t="str">
        <f t="shared" ca="1" si="64"/>
        <v/>
      </c>
      <c r="B246" s="71" t="str">
        <f t="shared" ca="1" si="65"/>
        <v/>
      </c>
      <c r="C246" s="31" t="str">
        <f t="shared" ca="1" si="63"/>
        <v/>
      </c>
      <c r="D246" s="32" t="str">
        <f t="shared" ca="1" si="66"/>
        <v/>
      </c>
      <c r="E246" s="71" t="str">
        <f t="shared" ca="1" si="67"/>
        <v/>
      </c>
      <c r="F246" s="31" t="str">
        <f t="shared" ca="1" si="68"/>
        <v/>
      </c>
      <c r="G246" s="32" t="str">
        <f t="shared" ca="1" si="69"/>
        <v/>
      </c>
      <c r="H246" s="71" t="str">
        <f t="shared" ca="1" si="70"/>
        <v/>
      </c>
      <c r="I246" s="31" t="str">
        <f t="shared" ca="1" si="71"/>
        <v/>
      </c>
      <c r="J246" s="32" t="str">
        <f t="shared" ca="1" si="72"/>
        <v/>
      </c>
      <c r="K246" s="71" t="str">
        <f t="shared" ca="1" si="73"/>
        <v/>
      </c>
      <c r="L246" s="31" t="str">
        <f t="shared" ca="1" si="74"/>
        <v/>
      </c>
      <c r="M246" s="32" t="str">
        <f t="shared" ca="1" si="75"/>
        <v/>
      </c>
      <c r="N246" s="77" t="str">
        <f t="shared" ca="1" si="76"/>
        <v/>
      </c>
      <c r="X246" s="163" t="str">
        <f t="shared" si="61"/>
        <v/>
      </c>
      <c r="Y246" s="163" t="str">
        <f t="shared" si="62"/>
        <v/>
      </c>
    </row>
    <row r="247" spans="1:25">
      <c r="A247" s="164" t="str">
        <f t="shared" ca="1" si="64"/>
        <v/>
      </c>
      <c r="B247" s="71" t="str">
        <f t="shared" ca="1" si="65"/>
        <v/>
      </c>
      <c r="C247" s="31" t="str">
        <f t="shared" ca="1" si="63"/>
        <v/>
      </c>
      <c r="D247" s="32" t="str">
        <f t="shared" ca="1" si="66"/>
        <v/>
      </c>
      <c r="E247" s="71" t="str">
        <f t="shared" ca="1" si="67"/>
        <v/>
      </c>
      <c r="F247" s="31" t="str">
        <f t="shared" ca="1" si="68"/>
        <v/>
      </c>
      <c r="G247" s="32" t="str">
        <f t="shared" ca="1" si="69"/>
        <v/>
      </c>
      <c r="H247" s="71" t="str">
        <f t="shared" ca="1" si="70"/>
        <v/>
      </c>
      <c r="I247" s="31" t="str">
        <f t="shared" ca="1" si="71"/>
        <v/>
      </c>
      <c r="J247" s="32" t="str">
        <f t="shared" ca="1" si="72"/>
        <v/>
      </c>
      <c r="K247" s="71" t="str">
        <f t="shared" ca="1" si="73"/>
        <v/>
      </c>
      <c r="L247" s="31" t="str">
        <f t="shared" ca="1" si="74"/>
        <v/>
      </c>
      <c r="M247" s="32" t="str">
        <f t="shared" ca="1" si="75"/>
        <v/>
      </c>
      <c r="N247" s="77" t="str">
        <f t="shared" ca="1" si="76"/>
        <v/>
      </c>
      <c r="X247" s="163" t="str">
        <f t="shared" si="61"/>
        <v/>
      </c>
      <c r="Y247" s="163" t="str">
        <f t="shared" si="62"/>
        <v/>
      </c>
    </row>
    <row r="248" spans="1:25">
      <c r="A248" s="164" t="str">
        <f t="shared" ca="1" si="64"/>
        <v/>
      </c>
      <c r="B248" s="71" t="str">
        <f t="shared" ca="1" si="65"/>
        <v/>
      </c>
      <c r="C248" s="31" t="str">
        <f t="shared" ca="1" si="63"/>
        <v/>
      </c>
      <c r="D248" s="32" t="str">
        <f t="shared" ca="1" si="66"/>
        <v/>
      </c>
      <c r="E248" s="71" t="str">
        <f t="shared" ca="1" si="67"/>
        <v/>
      </c>
      <c r="F248" s="31" t="str">
        <f t="shared" ca="1" si="68"/>
        <v/>
      </c>
      <c r="G248" s="32" t="str">
        <f t="shared" ca="1" si="69"/>
        <v/>
      </c>
      <c r="H248" s="71" t="str">
        <f t="shared" ca="1" si="70"/>
        <v/>
      </c>
      <c r="I248" s="31" t="str">
        <f t="shared" ca="1" si="71"/>
        <v/>
      </c>
      <c r="J248" s="32" t="str">
        <f t="shared" ca="1" si="72"/>
        <v/>
      </c>
      <c r="K248" s="71" t="str">
        <f t="shared" ca="1" si="73"/>
        <v/>
      </c>
      <c r="L248" s="31" t="str">
        <f t="shared" ca="1" si="74"/>
        <v/>
      </c>
      <c r="M248" s="32" t="str">
        <f t="shared" ca="1" si="75"/>
        <v/>
      </c>
      <c r="N248" s="77" t="str">
        <f t="shared" ca="1" si="76"/>
        <v/>
      </c>
      <c r="X248" s="163" t="str">
        <f t="shared" si="61"/>
        <v/>
      </c>
      <c r="Y248" s="163" t="str">
        <f t="shared" si="62"/>
        <v/>
      </c>
    </row>
    <row r="249" spans="1:25">
      <c r="A249" s="164" t="str">
        <f t="shared" ca="1" si="64"/>
        <v/>
      </c>
      <c r="B249" s="71" t="str">
        <f t="shared" ca="1" si="65"/>
        <v/>
      </c>
      <c r="C249" s="31" t="str">
        <f t="shared" ca="1" si="63"/>
        <v/>
      </c>
      <c r="D249" s="32" t="str">
        <f t="shared" ca="1" si="66"/>
        <v/>
      </c>
      <c r="E249" s="71" t="str">
        <f t="shared" ca="1" si="67"/>
        <v/>
      </c>
      <c r="F249" s="31" t="str">
        <f t="shared" ca="1" si="68"/>
        <v/>
      </c>
      <c r="G249" s="32" t="str">
        <f t="shared" ca="1" si="69"/>
        <v/>
      </c>
      <c r="H249" s="71" t="str">
        <f t="shared" ca="1" si="70"/>
        <v/>
      </c>
      <c r="I249" s="31" t="str">
        <f t="shared" ca="1" si="71"/>
        <v/>
      </c>
      <c r="J249" s="32" t="str">
        <f t="shared" ca="1" si="72"/>
        <v/>
      </c>
      <c r="K249" s="71" t="str">
        <f t="shared" ca="1" si="73"/>
        <v/>
      </c>
      <c r="L249" s="31" t="str">
        <f t="shared" ca="1" si="74"/>
        <v/>
      </c>
      <c r="M249" s="32" t="str">
        <f t="shared" ca="1" si="75"/>
        <v/>
      </c>
      <c r="N249" s="77" t="str">
        <f t="shared" ca="1" si="76"/>
        <v/>
      </c>
      <c r="X249" s="163" t="str">
        <f t="shared" si="61"/>
        <v/>
      </c>
      <c r="Y249" s="163" t="str">
        <f t="shared" si="62"/>
        <v/>
      </c>
    </row>
    <row r="250" spans="1:25">
      <c r="A250" s="164" t="str">
        <f t="shared" ca="1" si="64"/>
        <v/>
      </c>
      <c r="B250" s="71" t="str">
        <f t="shared" ca="1" si="65"/>
        <v/>
      </c>
      <c r="C250" s="31" t="str">
        <f t="shared" ca="1" si="63"/>
        <v/>
      </c>
      <c r="D250" s="32" t="str">
        <f t="shared" ca="1" si="66"/>
        <v/>
      </c>
      <c r="E250" s="71" t="str">
        <f t="shared" ca="1" si="67"/>
        <v/>
      </c>
      <c r="F250" s="31" t="str">
        <f t="shared" ca="1" si="68"/>
        <v/>
      </c>
      <c r="G250" s="32" t="str">
        <f t="shared" ca="1" si="69"/>
        <v/>
      </c>
      <c r="H250" s="71" t="str">
        <f t="shared" ca="1" si="70"/>
        <v/>
      </c>
      <c r="I250" s="31" t="str">
        <f t="shared" ca="1" si="71"/>
        <v/>
      </c>
      <c r="J250" s="32" t="str">
        <f t="shared" ca="1" si="72"/>
        <v/>
      </c>
      <c r="K250" s="71" t="str">
        <f t="shared" ca="1" si="73"/>
        <v/>
      </c>
      <c r="L250" s="31" t="str">
        <f t="shared" ca="1" si="74"/>
        <v/>
      </c>
      <c r="M250" s="32" t="str">
        <f t="shared" ca="1" si="75"/>
        <v/>
      </c>
      <c r="N250" s="77" t="str">
        <f t="shared" ca="1" si="76"/>
        <v/>
      </c>
      <c r="X250" s="163" t="str">
        <f t="shared" si="61"/>
        <v/>
      </c>
      <c r="Y250" s="163" t="str">
        <f t="shared" si="62"/>
        <v/>
      </c>
    </row>
    <row r="251" spans="1:25">
      <c r="A251" s="164" t="str">
        <f t="shared" ca="1" si="64"/>
        <v/>
      </c>
      <c r="B251" s="71" t="str">
        <f t="shared" ca="1" si="65"/>
        <v/>
      </c>
      <c r="C251" s="31" t="str">
        <f t="shared" ca="1" si="63"/>
        <v/>
      </c>
      <c r="D251" s="32" t="str">
        <f t="shared" ca="1" si="66"/>
        <v/>
      </c>
      <c r="E251" s="71" t="str">
        <f t="shared" ca="1" si="67"/>
        <v/>
      </c>
      <c r="F251" s="31" t="str">
        <f t="shared" ca="1" si="68"/>
        <v/>
      </c>
      <c r="G251" s="32" t="str">
        <f t="shared" ca="1" si="69"/>
        <v/>
      </c>
      <c r="H251" s="71" t="str">
        <f t="shared" ca="1" si="70"/>
        <v/>
      </c>
      <c r="I251" s="31" t="str">
        <f t="shared" ca="1" si="71"/>
        <v/>
      </c>
      <c r="J251" s="32" t="str">
        <f t="shared" ca="1" si="72"/>
        <v/>
      </c>
      <c r="K251" s="71" t="str">
        <f t="shared" ca="1" si="73"/>
        <v/>
      </c>
      <c r="L251" s="31" t="str">
        <f t="shared" ca="1" si="74"/>
        <v/>
      </c>
      <c r="M251" s="32" t="str">
        <f t="shared" ca="1" si="75"/>
        <v/>
      </c>
      <c r="N251" s="77" t="str">
        <f t="shared" ca="1" si="76"/>
        <v/>
      </c>
      <c r="X251" s="163" t="str">
        <f t="shared" si="61"/>
        <v/>
      </c>
      <c r="Y251" s="163" t="str">
        <f t="shared" si="62"/>
        <v/>
      </c>
    </row>
    <row r="252" spans="1:25">
      <c r="A252" s="164" t="str">
        <f t="shared" ca="1" si="64"/>
        <v/>
      </c>
      <c r="B252" s="71" t="str">
        <f t="shared" ca="1" si="65"/>
        <v/>
      </c>
      <c r="C252" s="31" t="str">
        <f t="shared" ca="1" si="63"/>
        <v/>
      </c>
      <c r="D252" s="32" t="str">
        <f t="shared" ca="1" si="66"/>
        <v/>
      </c>
      <c r="E252" s="71" t="str">
        <f t="shared" ca="1" si="67"/>
        <v/>
      </c>
      <c r="F252" s="31" t="str">
        <f t="shared" ca="1" si="68"/>
        <v/>
      </c>
      <c r="G252" s="32" t="str">
        <f t="shared" ca="1" si="69"/>
        <v/>
      </c>
      <c r="H252" s="71" t="str">
        <f t="shared" ca="1" si="70"/>
        <v/>
      </c>
      <c r="I252" s="31" t="str">
        <f t="shared" ca="1" si="71"/>
        <v/>
      </c>
      <c r="J252" s="32" t="str">
        <f t="shared" ca="1" si="72"/>
        <v/>
      </c>
      <c r="K252" s="71" t="str">
        <f t="shared" ca="1" si="73"/>
        <v/>
      </c>
      <c r="L252" s="31" t="str">
        <f t="shared" ca="1" si="74"/>
        <v/>
      </c>
      <c r="M252" s="32" t="str">
        <f t="shared" ca="1" si="75"/>
        <v/>
      </c>
      <c r="N252" s="77" t="str">
        <f t="shared" ca="1" si="76"/>
        <v/>
      </c>
      <c r="X252" s="163" t="str">
        <f t="shared" si="61"/>
        <v/>
      </c>
      <c r="Y252" s="163" t="str">
        <f t="shared" si="62"/>
        <v/>
      </c>
    </row>
    <row r="253" spans="1:25">
      <c r="A253" s="164" t="str">
        <f t="shared" ca="1" si="64"/>
        <v/>
      </c>
      <c r="B253" s="71" t="str">
        <f t="shared" ca="1" si="65"/>
        <v/>
      </c>
      <c r="C253" s="31" t="str">
        <f t="shared" ca="1" si="63"/>
        <v/>
      </c>
      <c r="D253" s="32" t="str">
        <f t="shared" ca="1" si="66"/>
        <v/>
      </c>
      <c r="E253" s="71" t="str">
        <f t="shared" ca="1" si="67"/>
        <v/>
      </c>
      <c r="F253" s="31" t="str">
        <f t="shared" ca="1" si="68"/>
        <v/>
      </c>
      <c r="G253" s="32" t="str">
        <f t="shared" ca="1" si="69"/>
        <v/>
      </c>
      <c r="H253" s="71" t="str">
        <f t="shared" ca="1" si="70"/>
        <v/>
      </c>
      <c r="I253" s="31" t="str">
        <f t="shared" ca="1" si="71"/>
        <v/>
      </c>
      <c r="J253" s="32" t="str">
        <f t="shared" ca="1" si="72"/>
        <v/>
      </c>
      <c r="K253" s="71" t="str">
        <f t="shared" ca="1" si="73"/>
        <v/>
      </c>
      <c r="L253" s="31" t="str">
        <f t="shared" ca="1" si="74"/>
        <v/>
      </c>
      <c r="M253" s="32" t="str">
        <f t="shared" ca="1" si="75"/>
        <v/>
      </c>
      <c r="N253" s="77" t="str">
        <f t="shared" ca="1" si="76"/>
        <v/>
      </c>
      <c r="X253" s="163" t="str">
        <f t="shared" si="61"/>
        <v/>
      </c>
      <c r="Y253" s="163" t="str">
        <f t="shared" si="62"/>
        <v/>
      </c>
    </row>
    <row r="254" spans="1:25">
      <c r="A254" s="164" t="str">
        <f t="shared" ca="1" si="64"/>
        <v/>
      </c>
      <c r="B254" s="71" t="str">
        <f t="shared" ca="1" si="65"/>
        <v/>
      </c>
      <c r="C254" s="31" t="str">
        <f t="shared" ca="1" si="63"/>
        <v/>
      </c>
      <c r="D254" s="32" t="str">
        <f t="shared" ca="1" si="66"/>
        <v/>
      </c>
      <c r="E254" s="71" t="str">
        <f t="shared" ca="1" si="67"/>
        <v/>
      </c>
      <c r="F254" s="31" t="str">
        <f t="shared" ca="1" si="68"/>
        <v/>
      </c>
      <c r="G254" s="32" t="str">
        <f t="shared" ca="1" si="69"/>
        <v/>
      </c>
      <c r="H254" s="71" t="str">
        <f t="shared" ca="1" si="70"/>
        <v/>
      </c>
      <c r="I254" s="31" t="str">
        <f t="shared" ca="1" si="71"/>
        <v/>
      </c>
      <c r="J254" s="32" t="str">
        <f t="shared" ca="1" si="72"/>
        <v/>
      </c>
      <c r="K254" s="71" t="str">
        <f t="shared" ca="1" si="73"/>
        <v/>
      </c>
      <c r="L254" s="31" t="str">
        <f t="shared" ca="1" si="74"/>
        <v/>
      </c>
      <c r="M254" s="32" t="str">
        <f t="shared" ca="1" si="75"/>
        <v/>
      </c>
      <c r="N254" s="77" t="str">
        <f t="shared" ca="1" si="76"/>
        <v/>
      </c>
      <c r="X254" s="163" t="str">
        <f t="shared" si="61"/>
        <v/>
      </c>
      <c r="Y254" s="163" t="str">
        <f t="shared" si="62"/>
        <v/>
      </c>
    </row>
    <row r="255" spans="1:25">
      <c r="A255" s="164" t="str">
        <f t="shared" ca="1" si="64"/>
        <v/>
      </c>
      <c r="B255" s="71" t="str">
        <f t="shared" ca="1" si="65"/>
        <v/>
      </c>
      <c r="C255" s="31" t="str">
        <f t="shared" ca="1" si="63"/>
        <v/>
      </c>
      <c r="D255" s="32" t="str">
        <f t="shared" ca="1" si="66"/>
        <v/>
      </c>
      <c r="E255" s="71" t="str">
        <f t="shared" ca="1" si="67"/>
        <v/>
      </c>
      <c r="F255" s="31" t="str">
        <f t="shared" ca="1" si="68"/>
        <v/>
      </c>
      <c r="G255" s="32" t="str">
        <f t="shared" ca="1" si="69"/>
        <v/>
      </c>
      <c r="H255" s="71" t="str">
        <f t="shared" ca="1" si="70"/>
        <v/>
      </c>
      <c r="I255" s="31" t="str">
        <f t="shared" ca="1" si="71"/>
        <v/>
      </c>
      <c r="J255" s="32" t="str">
        <f t="shared" ca="1" si="72"/>
        <v/>
      </c>
      <c r="K255" s="71" t="str">
        <f t="shared" ca="1" si="73"/>
        <v/>
      </c>
      <c r="L255" s="31" t="str">
        <f t="shared" ca="1" si="74"/>
        <v/>
      </c>
      <c r="M255" s="32" t="str">
        <f t="shared" ca="1" si="75"/>
        <v/>
      </c>
      <c r="N255" s="77" t="str">
        <f t="shared" ca="1" si="76"/>
        <v/>
      </c>
      <c r="X255" s="163" t="str">
        <f t="shared" si="61"/>
        <v/>
      </c>
      <c r="Y255" s="163" t="str">
        <f t="shared" si="62"/>
        <v/>
      </c>
    </row>
    <row r="256" spans="1:25">
      <c r="A256" s="164" t="str">
        <f t="shared" ca="1" si="64"/>
        <v/>
      </c>
      <c r="B256" s="71" t="str">
        <f t="shared" ca="1" si="65"/>
        <v/>
      </c>
      <c r="C256" s="31" t="str">
        <f t="shared" ca="1" si="63"/>
        <v/>
      </c>
      <c r="D256" s="32" t="str">
        <f t="shared" ca="1" si="66"/>
        <v/>
      </c>
      <c r="E256" s="71" t="str">
        <f t="shared" ca="1" si="67"/>
        <v/>
      </c>
      <c r="F256" s="31" t="str">
        <f t="shared" ca="1" si="68"/>
        <v/>
      </c>
      <c r="G256" s="32" t="str">
        <f t="shared" ca="1" si="69"/>
        <v/>
      </c>
      <c r="H256" s="71" t="str">
        <f t="shared" ca="1" si="70"/>
        <v/>
      </c>
      <c r="I256" s="31" t="str">
        <f t="shared" ca="1" si="71"/>
        <v/>
      </c>
      <c r="J256" s="32" t="str">
        <f t="shared" ca="1" si="72"/>
        <v/>
      </c>
      <c r="K256" s="71" t="str">
        <f t="shared" ca="1" si="73"/>
        <v/>
      </c>
      <c r="L256" s="31" t="str">
        <f t="shared" ca="1" si="74"/>
        <v/>
      </c>
      <c r="M256" s="32" t="str">
        <f t="shared" ca="1" si="75"/>
        <v/>
      </c>
      <c r="N256" s="77" t="str">
        <f t="shared" ca="1" si="76"/>
        <v/>
      </c>
      <c r="X256" s="163" t="str">
        <f t="shared" si="61"/>
        <v/>
      </c>
      <c r="Y256" s="163" t="str">
        <f t="shared" si="62"/>
        <v/>
      </c>
    </row>
    <row r="257" spans="1:25">
      <c r="A257" s="164" t="str">
        <f t="shared" ca="1" si="64"/>
        <v/>
      </c>
      <c r="B257" s="71" t="str">
        <f t="shared" ca="1" si="65"/>
        <v/>
      </c>
      <c r="C257" s="31" t="str">
        <f t="shared" ca="1" si="63"/>
        <v/>
      </c>
      <c r="D257" s="32" t="str">
        <f t="shared" ca="1" si="66"/>
        <v/>
      </c>
      <c r="E257" s="71" t="str">
        <f t="shared" ca="1" si="67"/>
        <v/>
      </c>
      <c r="F257" s="31" t="str">
        <f t="shared" ca="1" si="68"/>
        <v/>
      </c>
      <c r="G257" s="32" t="str">
        <f t="shared" ca="1" si="69"/>
        <v/>
      </c>
      <c r="H257" s="71" t="str">
        <f t="shared" ca="1" si="70"/>
        <v/>
      </c>
      <c r="I257" s="31" t="str">
        <f t="shared" ca="1" si="71"/>
        <v/>
      </c>
      <c r="J257" s="32" t="str">
        <f t="shared" ca="1" si="72"/>
        <v/>
      </c>
      <c r="K257" s="71" t="str">
        <f t="shared" ca="1" si="73"/>
        <v/>
      </c>
      <c r="L257" s="31" t="str">
        <f t="shared" ca="1" si="74"/>
        <v/>
      </c>
      <c r="M257" s="32" t="str">
        <f t="shared" ca="1" si="75"/>
        <v/>
      </c>
      <c r="N257" s="77" t="str">
        <f t="shared" ca="1" si="76"/>
        <v/>
      </c>
      <c r="X257" s="163" t="str">
        <f t="shared" si="61"/>
        <v/>
      </c>
      <c r="Y257" s="163" t="str">
        <f t="shared" si="62"/>
        <v/>
      </c>
    </row>
    <row r="258" spans="1:25">
      <c r="A258" s="164" t="str">
        <f t="shared" ca="1" si="64"/>
        <v/>
      </c>
      <c r="B258" s="71" t="str">
        <f t="shared" ca="1" si="65"/>
        <v/>
      </c>
      <c r="C258" s="31" t="str">
        <f t="shared" ca="1" si="63"/>
        <v/>
      </c>
      <c r="D258" s="32" t="str">
        <f t="shared" ca="1" si="66"/>
        <v/>
      </c>
      <c r="E258" s="71" t="str">
        <f t="shared" ca="1" si="67"/>
        <v/>
      </c>
      <c r="F258" s="31" t="str">
        <f t="shared" ca="1" si="68"/>
        <v/>
      </c>
      <c r="G258" s="32" t="str">
        <f t="shared" ca="1" si="69"/>
        <v/>
      </c>
      <c r="H258" s="71" t="str">
        <f t="shared" ca="1" si="70"/>
        <v/>
      </c>
      <c r="I258" s="31" t="str">
        <f t="shared" ca="1" si="71"/>
        <v/>
      </c>
      <c r="J258" s="32" t="str">
        <f t="shared" ca="1" si="72"/>
        <v/>
      </c>
      <c r="K258" s="71" t="str">
        <f t="shared" ca="1" si="73"/>
        <v/>
      </c>
      <c r="L258" s="31" t="str">
        <f t="shared" ca="1" si="74"/>
        <v/>
      </c>
      <c r="M258" s="32" t="str">
        <f t="shared" ca="1" si="75"/>
        <v/>
      </c>
      <c r="N258" s="77" t="str">
        <f t="shared" ca="1" si="76"/>
        <v/>
      </c>
      <c r="X258" s="163" t="str">
        <f t="shared" si="61"/>
        <v/>
      </c>
      <c r="Y258" s="163" t="str">
        <f t="shared" si="62"/>
        <v/>
      </c>
    </row>
    <row r="259" spans="1:25">
      <c r="A259" s="164" t="str">
        <f t="shared" ca="1" si="64"/>
        <v/>
      </c>
      <c r="B259" s="71" t="str">
        <f t="shared" ca="1" si="65"/>
        <v/>
      </c>
      <c r="C259" s="31" t="str">
        <f t="shared" ca="1" si="63"/>
        <v/>
      </c>
      <c r="D259" s="32" t="str">
        <f t="shared" ca="1" si="66"/>
        <v/>
      </c>
      <c r="E259" s="71" t="str">
        <f t="shared" ca="1" si="67"/>
        <v/>
      </c>
      <c r="F259" s="31" t="str">
        <f t="shared" ca="1" si="68"/>
        <v/>
      </c>
      <c r="G259" s="32" t="str">
        <f t="shared" ca="1" si="69"/>
        <v/>
      </c>
      <c r="H259" s="71" t="str">
        <f t="shared" ca="1" si="70"/>
        <v/>
      </c>
      <c r="I259" s="31" t="str">
        <f t="shared" ca="1" si="71"/>
        <v/>
      </c>
      <c r="J259" s="32" t="str">
        <f t="shared" ca="1" si="72"/>
        <v/>
      </c>
      <c r="K259" s="71" t="str">
        <f t="shared" ca="1" si="73"/>
        <v/>
      </c>
      <c r="L259" s="31" t="str">
        <f t="shared" ca="1" si="74"/>
        <v/>
      </c>
      <c r="M259" s="32" t="str">
        <f t="shared" ca="1" si="75"/>
        <v/>
      </c>
      <c r="N259" s="77" t="str">
        <f t="shared" ca="1" si="76"/>
        <v/>
      </c>
      <c r="X259" s="163" t="str">
        <f t="shared" si="61"/>
        <v/>
      </c>
      <c r="Y259" s="163" t="str">
        <f t="shared" si="62"/>
        <v/>
      </c>
    </row>
    <row r="260" spans="1:25">
      <c r="A260" s="164" t="str">
        <f t="shared" ca="1" si="64"/>
        <v/>
      </c>
      <c r="B260" s="71" t="str">
        <f t="shared" ca="1" si="65"/>
        <v/>
      </c>
      <c r="C260" s="31" t="str">
        <f t="shared" ca="1" si="63"/>
        <v/>
      </c>
      <c r="D260" s="32" t="str">
        <f t="shared" ca="1" si="66"/>
        <v/>
      </c>
      <c r="E260" s="71" t="str">
        <f t="shared" ca="1" si="67"/>
        <v/>
      </c>
      <c r="F260" s="31" t="str">
        <f t="shared" ca="1" si="68"/>
        <v/>
      </c>
      <c r="G260" s="32" t="str">
        <f t="shared" ca="1" si="69"/>
        <v/>
      </c>
      <c r="H260" s="71" t="str">
        <f t="shared" ca="1" si="70"/>
        <v/>
      </c>
      <c r="I260" s="31" t="str">
        <f t="shared" ca="1" si="71"/>
        <v/>
      </c>
      <c r="J260" s="32" t="str">
        <f t="shared" ca="1" si="72"/>
        <v/>
      </c>
      <c r="K260" s="71" t="str">
        <f t="shared" ca="1" si="73"/>
        <v/>
      </c>
      <c r="L260" s="31" t="str">
        <f t="shared" ca="1" si="74"/>
        <v/>
      </c>
      <c r="M260" s="32" t="str">
        <f t="shared" ca="1" si="75"/>
        <v/>
      </c>
      <c r="N260" s="77" t="str">
        <f t="shared" ca="1" si="76"/>
        <v/>
      </c>
      <c r="X260" s="163" t="str">
        <f t="shared" ref="X260:X323" si="77">IF(COUNTIF(R:R,P260)*COUNTIF(T:T,P260)*COUNTIF(V:V,P260),P260,"")</f>
        <v/>
      </c>
      <c r="Y260" s="163" t="str">
        <f t="shared" ref="Y260:Y323" si="78">IF(X260&gt;$A$14,X260,"")</f>
        <v/>
      </c>
    </row>
    <row r="261" spans="1:25">
      <c r="A261" s="164" t="str">
        <f t="shared" ca="1" si="64"/>
        <v/>
      </c>
      <c r="B261" s="71" t="str">
        <f t="shared" ca="1" si="65"/>
        <v/>
      </c>
      <c r="C261" s="31" t="str">
        <f t="shared" ca="1" si="63"/>
        <v/>
      </c>
      <c r="D261" s="32" t="str">
        <f t="shared" ca="1" si="66"/>
        <v/>
      </c>
      <c r="E261" s="71" t="str">
        <f t="shared" ca="1" si="67"/>
        <v/>
      </c>
      <c r="F261" s="31" t="str">
        <f t="shared" ca="1" si="68"/>
        <v/>
      </c>
      <c r="G261" s="32" t="str">
        <f t="shared" ca="1" si="69"/>
        <v/>
      </c>
      <c r="H261" s="71" t="str">
        <f t="shared" ca="1" si="70"/>
        <v/>
      </c>
      <c r="I261" s="31" t="str">
        <f t="shared" ca="1" si="71"/>
        <v/>
      </c>
      <c r="J261" s="32" t="str">
        <f t="shared" ca="1" si="72"/>
        <v/>
      </c>
      <c r="K261" s="71" t="str">
        <f t="shared" ca="1" si="73"/>
        <v/>
      </c>
      <c r="L261" s="31" t="str">
        <f t="shared" ca="1" si="74"/>
        <v/>
      </c>
      <c r="M261" s="32" t="str">
        <f t="shared" ca="1" si="75"/>
        <v/>
      </c>
      <c r="N261" s="77" t="str">
        <f t="shared" ca="1" si="76"/>
        <v/>
      </c>
      <c r="X261" s="163" t="str">
        <f t="shared" si="77"/>
        <v/>
      </c>
      <c r="Y261" s="163" t="str">
        <f t="shared" si="78"/>
        <v/>
      </c>
    </row>
    <row r="262" spans="1:25">
      <c r="A262" s="164" t="str">
        <f t="shared" ca="1" si="64"/>
        <v/>
      </c>
      <c r="B262" s="71" t="str">
        <f t="shared" ca="1" si="65"/>
        <v/>
      </c>
      <c r="C262" s="31" t="str">
        <f t="shared" ca="1" si="63"/>
        <v/>
      </c>
      <c r="D262" s="32" t="str">
        <f t="shared" ca="1" si="66"/>
        <v/>
      </c>
      <c r="E262" s="71" t="str">
        <f t="shared" ca="1" si="67"/>
        <v/>
      </c>
      <c r="F262" s="31" t="str">
        <f t="shared" ca="1" si="68"/>
        <v/>
      </c>
      <c r="G262" s="32" t="str">
        <f t="shared" ca="1" si="69"/>
        <v/>
      </c>
      <c r="H262" s="71" t="str">
        <f t="shared" ca="1" si="70"/>
        <v/>
      </c>
      <c r="I262" s="31" t="str">
        <f t="shared" ca="1" si="71"/>
        <v/>
      </c>
      <c r="J262" s="32" t="str">
        <f t="shared" ca="1" si="72"/>
        <v/>
      </c>
      <c r="K262" s="71" t="str">
        <f t="shared" ca="1" si="73"/>
        <v/>
      </c>
      <c r="L262" s="31" t="str">
        <f t="shared" ca="1" si="74"/>
        <v/>
      </c>
      <c r="M262" s="32" t="str">
        <f t="shared" ca="1" si="75"/>
        <v/>
      </c>
      <c r="N262" s="77" t="str">
        <f t="shared" ca="1" si="76"/>
        <v/>
      </c>
      <c r="X262" s="163" t="str">
        <f t="shared" si="77"/>
        <v/>
      </c>
      <c r="Y262" s="163" t="str">
        <f t="shared" si="78"/>
        <v/>
      </c>
    </row>
    <row r="263" spans="1:25">
      <c r="A263" s="164" t="str">
        <f t="shared" ca="1" si="64"/>
        <v/>
      </c>
      <c r="B263" s="71" t="str">
        <f t="shared" ca="1" si="65"/>
        <v/>
      </c>
      <c r="C263" s="31" t="str">
        <f t="shared" ca="1" si="63"/>
        <v/>
      </c>
      <c r="D263" s="32" t="str">
        <f t="shared" ca="1" si="66"/>
        <v/>
      </c>
      <c r="E263" s="71" t="str">
        <f t="shared" ca="1" si="67"/>
        <v/>
      </c>
      <c r="F263" s="31" t="str">
        <f t="shared" ca="1" si="68"/>
        <v/>
      </c>
      <c r="G263" s="32" t="str">
        <f t="shared" ca="1" si="69"/>
        <v/>
      </c>
      <c r="H263" s="71" t="str">
        <f t="shared" ca="1" si="70"/>
        <v/>
      </c>
      <c r="I263" s="31" t="str">
        <f t="shared" ca="1" si="71"/>
        <v/>
      </c>
      <c r="J263" s="32" t="str">
        <f t="shared" ca="1" si="72"/>
        <v/>
      </c>
      <c r="K263" s="71" t="str">
        <f t="shared" ca="1" si="73"/>
        <v/>
      </c>
      <c r="L263" s="31" t="str">
        <f t="shared" ca="1" si="74"/>
        <v/>
      </c>
      <c r="M263" s="32" t="str">
        <f t="shared" ca="1" si="75"/>
        <v/>
      </c>
      <c r="N263" s="77" t="str">
        <f t="shared" ca="1" si="76"/>
        <v/>
      </c>
      <c r="X263" s="163" t="str">
        <f t="shared" si="77"/>
        <v/>
      </c>
      <c r="Y263" s="163" t="str">
        <f t="shared" si="78"/>
        <v/>
      </c>
    </row>
    <row r="264" spans="1:25">
      <c r="A264" s="164" t="str">
        <f t="shared" ca="1" si="64"/>
        <v/>
      </c>
      <c r="B264" s="71" t="str">
        <f t="shared" ca="1" si="65"/>
        <v/>
      </c>
      <c r="C264" s="31" t="str">
        <f t="shared" ca="1" si="63"/>
        <v/>
      </c>
      <c r="D264" s="32" t="str">
        <f t="shared" ca="1" si="66"/>
        <v/>
      </c>
      <c r="E264" s="71" t="str">
        <f t="shared" ca="1" si="67"/>
        <v/>
      </c>
      <c r="F264" s="31" t="str">
        <f t="shared" ca="1" si="68"/>
        <v/>
      </c>
      <c r="G264" s="32" t="str">
        <f t="shared" ca="1" si="69"/>
        <v/>
      </c>
      <c r="H264" s="71" t="str">
        <f t="shared" ca="1" si="70"/>
        <v/>
      </c>
      <c r="I264" s="31" t="str">
        <f t="shared" ca="1" si="71"/>
        <v/>
      </c>
      <c r="J264" s="32" t="str">
        <f t="shared" ca="1" si="72"/>
        <v/>
      </c>
      <c r="K264" s="71" t="str">
        <f t="shared" ca="1" si="73"/>
        <v/>
      </c>
      <c r="L264" s="31" t="str">
        <f t="shared" ca="1" si="74"/>
        <v/>
      </c>
      <c r="M264" s="32" t="str">
        <f t="shared" ca="1" si="75"/>
        <v/>
      </c>
      <c r="N264" s="77" t="str">
        <f t="shared" ca="1" si="76"/>
        <v/>
      </c>
      <c r="X264" s="163" t="str">
        <f t="shared" si="77"/>
        <v/>
      </c>
      <c r="Y264" s="163" t="str">
        <f t="shared" si="78"/>
        <v/>
      </c>
    </row>
    <row r="265" spans="1:25">
      <c r="A265" s="164" t="str">
        <f t="shared" ca="1" si="64"/>
        <v/>
      </c>
      <c r="B265" s="71" t="str">
        <f t="shared" ca="1" si="65"/>
        <v/>
      </c>
      <c r="C265" s="31" t="str">
        <f t="shared" ca="1" si="63"/>
        <v/>
      </c>
      <c r="D265" s="32" t="str">
        <f t="shared" ca="1" si="66"/>
        <v/>
      </c>
      <c r="E265" s="71" t="str">
        <f t="shared" ca="1" si="67"/>
        <v/>
      </c>
      <c r="F265" s="31" t="str">
        <f t="shared" ca="1" si="68"/>
        <v/>
      </c>
      <c r="G265" s="32" t="str">
        <f t="shared" ca="1" si="69"/>
        <v/>
      </c>
      <c r="H265" s="71" t="str">
        <f t="shared" ca="1" si="70"/>
        <v/>
      </c>
      <c r="I265" s="31" t="str">
        <f t="shared" ca="1" si="71"/>
        <v/>
      </c>
      <c r="J265" s="32" t="str">
        <f t="shared" ca="1" si="72"/>
        <v/>
      </c>
      <c r="K265" s="71" t="str">
        <f t="shared" ca="1" si="73"/>
        <v/>
      </c>
      <c r="L265" s="31" t="str">
        <f t="shared" ca="1" si="74"/>
        <v/>
      </c>
      <c r="M265" s="32" t="str">
        <f t="shared" ca="1" si="75"/>
        <v/>
      </c>
      <c r="N265" s="77" t="str">
        <f t="shared" ca="1" si="76"/>
        <v/>
      </c>
      <c r="X265" s="163" t="str">
        <f t="shared" si="77"/>
        <v/>
      </c>
      <c r="Y265" s="163" t="str">
        <f t="shared" si="78"/>
        <v/>
      </c>
    </row>
    <row r="266" spans="1:25">
      <c r="A266" s="164" t="str">
        <f t="shared" ca="1" si="64"/>
        <v/>
      </c>
      <c r="B266" s="71" t="str">
        <f t="shared" ca="1" si="65"/>
        <v/>
      </c>
      <c r="C266" s="31" t="str">
        <f t="shared" ca="1" si="63"/>
        <v/>
      </c>
      <c r="D266" s="32" t="str">
        <f t="shared" ca="1" si="66"/>
        <v/>
      </c>
      <c r="E266" s="71" t="str">
        <f t="shared" ca="1" si="67"/>
        <v/>
      </c>
      <c r="F266" s="31" t="str">
        <f t="shared" ca="1" si="68"/>
        <v/>
      </c>
      <c r="G266" s="32" t="str">
        <f t="shared" ca="1" si="69"/>
        <v/>
      </c>
      <c r="H266" s="71" t="str">
        <f t="shared" ca="1" si="70"/>
        <v/>
      </c>
      <c r="I266" s="31" t="str">
        <f t="shared" ca="1" si="71"/>
        <v/>
      </c>
      <c r="J266" s="32" t="str">
        <f t="shared" ca="1" si="72"/>
        <v/>
      </c>
      <c r="K266" s="71" t="str">
        <f t="shared" ca="1" si="73"/>
        <v/>
      </c>
      <c r="L266" s="31" t="str">
        <f t="shared" ca="1" si="74"/>
        <v/>
      </c>
      <c r="M266" s="32" t="str">
        <f t="shared" ca="1" si="75"/>
        <v/>
      </c>
      <c r="N266" s="77" t="str">
        <f t="shared" ca="1" si="76"/>
        <v/>
      </c>
      <c r="X266" s="163" t="str">
        <f t="shared" si="77"/>
        <v/>
      </c>
      <c r="Y266" s="163" t="str">
        <f t="shared" si="78"/>
        <v/>
      </c>
    </row>
    <row r="267" spans="1:25">
      <c r="A267" s="164" t="str">
        <f t="shared" ca="1" si="64"/>
        <v/>
      </c>
      <c r="B267" s="71" t="str">
        <f t="shared" ca="1" si="65"/>
        <v/>
      </c>
      <c r="C267" s="31" t="str">
        <f t="shared" ca="1" si="63"/>
        <v/>
      </c>
      <c r="D267" s="32" t="str">
        <f t="shared" ca="1" si="66"/>
        <v/>
      </c>
      <c r="E267" s="71" t="str">
        <f t="shared" ca="1" si="67"/>
        <v/>
      </c>
      <c r="F267" s="31" t="str">
        <f t="shared" ca="1" si="68"/>
        <v/>
      </c>
      <c r="G267" s="32" t="str">
        <f t="shared" ca="1" si="69"/>
        <v/>
      </c>
      <c r="H267" s="71" t="str">
        <f t="shared" ca="1" si="70"/>
        <v/>
      </c>
      <c r="I267" s="31" t="str">
        <f t="shared" ca="1" si="71"/>
        <v/>
      </c>
      <c r="J267" s="32" t="str">
        <f t="shared" ca="1" si="72"/>
        <v/>
      </c>
      <c r="K267" s="71" t="str">
        <f t="shared" ca="1" si="73"/>
        <v/>
      </c>
      <c r="L267" s="31" t="str">
        <f t="shared" ca="1" si="74"/>
        <v/>
      </c>
      <c r="M267" s="32" t="str">
        <f t="shared" ca="1" si="75"/>
        <v/>
      </c>
      <c r="N267" s="77" t="str">
        <f t="shared" ca="1" si="76"/>
        <v/>
      </c>
      <c r="X267" s="163" t="str">
        <f t="shared" si="77"/>
        <v/>
      </c>
      <c r="Y267" s="163" t="str">
        <f t="shared" si="78"/>
        <v/>
      </c>
    </row>
    <row r="268" spans="1:25">
      <c r="A268" s="164" t="str">
        <f t="shared" ca="1" si="64"/>
        <v/>
      </c>
      <c r="B268" s="71" t="str">
        <f t="shared" ca="1" si="65"/>
        <v/>
      </c>
      <c r="C268" s="31" t="str">
        <f t="shared" ca="1" si="63"/>
        <v/>
      </c>
      <c r="D268" s="32" t="str">
        <f t="shared" ca="1" si="66"/>
        <v/>
      </c>
      <c r="E268" s="71" t="str">
        <f t="shared" ca="1" si="67"/>
        <v/>
      </c>
      <c r="F268" s="31" t="str">
        <f t="shared" ca="1" si="68"/>
        <v/>
      </c>
      <c r="G268" s="32" t="str">
        <f t="shared" ca="1" si="69"/>
        <v/>
      </c>
      <c r="H268" s="71" t="str">
        <f t="shared" ca="1" si="70"/>
        <v/>
      </c>
      <c r="I268" s="31" t="str">
        <f t="shared" ca="1" si="71"/>
        <v/>
      </c>
      <c r="J268" s="32" t="str">
        <f t="shared" ca="1" si="72"/>
        <v/>
      </c>
      <c r="K268" s="71" t="str">
        <f t="shared" ca="1" si="73"/>
        <v/>
      </c>
      <c r="L268" s="31" t="str">
        <f t="shared" ca="1" si="74"/>
        <v/>
      </c>
      <c r="M268" s="32" t="str">
        <f t="shared" ca="1" si="75"/>
        <v/>
      </c>
      <c r="N268" s="77" t="str">
        <f t="shared" ca="1" si="76"/>
        <v/>
      </c>
      <c r="X268" s="163" t="str">
        <f t="shared" si="77"/>
        <v/>
      </c>
      <c r="Y268" s="163" t="str">
        <f t="shared" si="78"/>
        <v/>
      </c>
    </row>
    <row r="269" spans="1:25">
      <c r="A269" s="164" t="str">
        <f t="shared" ca="1" si="64"/>
        <v/>
      </c>
      <c r="B269" s="71" t="str">
        <f t="shared" ca="1" si="65"/>
        <v/>
      </c>
      <c r="C269" s="31" t="str">
        <f t="shared" ca="1" si="63"/>
        <v/>
      </c>
      <c r="D269" s="32" t="str">
        <f t="shared" ca="1" si="66"/>
        <v/>
      </c>
      <c r="E269" s="71" t="str">
        <f t="shared" ca="1" si="67"/>
        <v/>
      </c>
      <c r="F269" s="31" t="str">
        <f t="shared" ca="1" si="68"/>
        <v/>
      </c>
      <c r="G269" s="32" t="str">
        <f t="shared" ca="1" si="69"/>
        <v/>
      </c>
      <c r="H269" s="71" t="str">
        <f t="shared" ca="1" si="70"/>
        <v/>
      </c>
      <c r="I269" s="31" t="str">
        <f t="shared" ca="1" si="71"/>
        <v/>
      </c>
      <c r="J269" s="32" t="str">
        <f t="shared" ca="1" si="72"/>
        <v/>
      </c>
      <c r="K269" s="71" t="str">
        <f t="shared" ca="1" si="73"/>
        <v/>
      </c>
      <c r="L269" s="31" t="str">
        <f t="shared" ca="1" si="74"/>
        <v/>
      </c>
      <c r="M269" s="32" t="str">
        <f t="shared" ca="1" si="75"/>
        <v/>
      </c>
      <c r="N269" s="77" t="str">
        <f t="shared" ca="1" si="76"/>
        <v/>
      </c>
      <c r="X269" s="163" t="str">
        <f t="shared" si="77"/>
        <v/>
      </c>
      <c r="Y269" s="163" t="str">
        <f t="shared" si="78"/>
        <v/>
      </c>
    </row>
    <row r="270" spans="1:25">
      <c r="A270" s="164" t="str">
        <f t="shared" ca="1" si="64"/>
        <v/>
      </c>
      <c r="B270" s="71" t="str">
        <f t="shared" ca="1" si="65"/>
        <v/>
      </c>
      <c r="C270" s="31" t="str">
        <f t="shared" ca="1" si="63"/>
        <v/>
      </c>
      <c r="D270" s="32" t="str">
        <f t="shared" ca="1" si="66"/>
        <v/>
      </c>
      <c r="E270" s="71" t="str">
        <f t="shared" ca="1" si="67"/>
        <v/>
      </c>
      <c r="F270" s="31" t="str">
        <f t="shared" ca="1" si="68"/>
        <v/>
      </c>
      <c r="G270" s="32" t="str">
        <f t="shared" ca="1" si="69"/>
        <v/>
      </c>
      <c r="H270" s="71" t="str">
        <f t="shared" ca="1" si="70"/>
        <v/>
      </c>
      <c r="I270" s="31" t="str">
        <f t="shared" ca="1" si="71"/>
        <v/>
      </c>
      <c r="J270" s="32" t="str">
        <f t="shared" ca="1" si="72"/>
        <v/>
      </c>
      <c r="K270" s="71" t="str">
        <f t="shared" ca="1" si="73"/>
        <v/>
      </c>
      <c r="L270" s="31" t="str">
        <f t="shared" ca="1" si="74"/>
        <v/>
      </c>
      <c r="M270" s="32" t="str">
        <f t="shared" ca="1" si="75"/>
        <v/>
      </c>
      <c r="N270" s="77" t="str">
        <f t="shared" ca="1" si="76"/>
        <v/>
      </c>
      <c r="X270" s="163" t="str">
        <f t="shared" si="77"/>
        <v/>
      </c>
      <c r="Y270" s="163" t="str">
        <f t="shared" si="78"/>
        <v/>
      </c>
    </row>
    <row r="271" spans="1:25">
      <c r="A271" s="164" t="str">
        <f t="shared" ca="1" si="64"/>
        <v/>
      </c>
      <c r="B271" s="71" t="str">
        <f t="shared" ca="1" si="65"/>
        <v/>
      </c>
      <c r="C271" s="31" t="str">
        <f t="shared" ca="1" si="63"/>
        <v/>
      </c>
      <c r="D271" s="32" t="str">
        <f t="shared" ca="1" si="66"/>
        <v/>
      </c>
      <c r="E271" s="71" t="str">
        <f t="shared" ca="1" si="67"/>
        <v/>
      </c>
      <c r="F271" s="31" t="str">
        <f t="shared" ca="1" si="68"/>
        <v/>
      </c>
      <c r="G271" s="32" t="str">
        <f t="shared" ca="1" si="69"/>
        <v/>
      </c>
      <c r="H271" s="71" t="str">
        <f t="shared" ca="1" si="70"/>
        <v/>
      </c>
      <c r="I271" s="31" t="str">
        <f t="shared" ca="1" si="71"/>
        <v/>
      </c>
      <c r="J271" s="32" t="str">
        <f t="shared" ca="1" si="72"/>
        <v/>
      </c>
      <c r="K271" s="71" t="str">
        <f t="shared" ca="1" si="73"/>
        <v/>
      </c>
      <c r="L271" s="31" t="str">
        <f t="shared" ca="1" si="74"/>
        <v/>
      </c>
      <c r="M271" s="32" t="str">
        <f t="shared" ca="1" si="75"/>
        <v/>
      </c>
      <c r="N271" s="77" t="str">
        <f t="shared" ca="1" si="76"/>
        <v/>
      </c>
      <c r="X271" s="163" t="str">
        <f t="shared" si="77"/>
        <v/>
      </c>
      <c r="Y271" s="163" t="str">
        <f t="shared" si="78"/>
        <v/>
      </c>
    </row>
    <row r="272" spans="1:25">
      <c r="A272" s="164" t="str">
        <f t="shared" ca="1" si="64"/>
        <v/>
      </c>
      <c r="B272" s="71" t="str">
        <f t="shared" ca="1" si="65"/>
        <v/>
      </c>
      <c r="C272" s="31" t="str">
        <f t="shared" ref="C272:C335" ca="1" si="79">IF(ISERROR(B272-2),"",(B272/$B$14-1)*$B$5)</f>
        <v/>
      </c>
      <c r="D272" s="32" t="str">
        <f t="shared" ca="1" si="66"/>
        <v/>
      </c>
      <c r="E272" s="71" t="str">
        <f t="shared" ca="1" si="67"/>
        <v/>
      </c>
      <c r="F272" s="31" t="str">
        <f t="shared" ca="1" si="68"/>
        <v/>
      </c>
      <c r="G272" s="32" t="str">
        <f t="shared" ca="1" si="69"/>
        <v/>
      </c>
      <c r="H272" s="71" t="str">
        <f t="shared" ca="1" si="70"/>
        <v/>
      </c>
      <c r="I272" s="31" t="str">
        <f t="shared" ca="1" si="71"/>
        <v/>
      </c>
      <c r="J272" s="32" t="str">
        <f t="shared" ca="1" si="72"/>
        <v/>
      </c>
      <c r="K272" s="71" t="str">
        <f t="shared" ca="1" si="73"/>
        <v/>
      </c>
      <c r="L272" s="31" t="str">
        <f t="shared" ca="1" si="74"/>
        <v/>
      </c>
      <c r="M272" s="32" t="str">
        <f t="shared" ca="1" si="75"/>
        <v/>
      </c>
      <c r="N272" s="77" t="str">
        <f t="shared" ca="1" si="76"/>
        <v/>
      </c>
      <c r="X272" s="163" t="str">
        <f t="shared" si="77"/>
        <v/>
      </c>
      <c r="Y272" s="163" t="str">
        <f t="shared" si="78"/>
        <v/>
      </c>
    </row>
    <row r="273" spans="1:25">
      <c r="A273" s="164" t="str">
        <f t="shared" ca="1" si="64"/>
        <v/>
      </c>
      <c r="B273" s="71" t="str">
        <f t="shared" ca="1" si="65"/>
        <v/>
      </c>
      <c r="C273" s="31" t="str">
        <f t="shared" ca="1" si="79"/>
        <v/>
      </c>
      <c r="D273" s="32" t="str">
        <f t="shared" ca="1" si="66"/>
        <v/>
      </c>
      <c r="E273" s="71" t="str">
        <f t="shared" ca="1" si="67"/>
        <v/>
      </c>
      <c r="F273" s="31" t="str">
        <f t="shared" ca="1" si="68"/>
        <v/>
      </c>
      <c r="G273" s="32" t="str">
        <f t="shared" ca="1" si="69"/>
        <v/>
      </c>
      <c r="H273" s="71" t="str">
        <f t="shared" ca="1" si="70"/>
        <v/>
      </c>
      <c r="I273" s="31" t="str">
        <f t="shared" ca="1" si="71"/>
        <v/>
      </c>
      <c r="J273" s="32" t="str">
        <f t="shared" ca="1" si="72"/>
        <v/>
      </c>
      <c r="K273" s="71" t="str">
        <f t="shared" ca="1" si="73"/>
        <v/>
      </c>
      <c r="L273" s="31" t="str">
        <f t="shared" ca="1" si="74"/>
        <v/>
      </c>
      <c r="M273" s="32" t="str">
        <f t="shared" ca="1" si="75"/>
        <v/>
      </c>
      <c r="N273" s="77" t="str">
        <f t="shared" ca="1" si="76"/>
        <v/>
      </c>
      <c r="X273" s="163" t="str">
        <f t="shared" si="77"/>
        <v/>
      </c>
      <c r="Y273" s="163" t="str">
        <f t="shared" si="78"/>
        <v/>
      </c>
    </row>
    <row r="274" spans="1:25">
      <c r="A274" s="164" t="str">
        <f t="shared" ca="1" si="64"/>
        <v/>
      </c>
      <c r="B274" s="71" t="str">
        <f t="shared" ca="1" si="65"/>
        <v/>
      </c>
      <c r="C274" s="31" t="str">
        <f t="shared" ca="1" si="79"/>
        <v/>
      </c>
      <c r="D274" s="32" t="str">
        <f t="shared" ca="1" si="66"/>
        <v/>
      </c>
      <c r="E274" s="71" t="str">
        <f t="shared" ca="1" si="67"/>
        <v/>
      </c>
      <c r="F274" s="31" t="str">
        <f t="shared" ca="1" si="68"/>
        <v/>
      </c>
      <c r="G274" s="32" t="str">
        <f t="shared" ca="1" si="69"/>
        <v/>
      </c>
      <c r="H274" s="71" t="str">
        <f t="shared" ca="1" si="70"/>
        <v/>
      </c>
      <c r="I274" s="31" t="str">
        <f t="shared" ca="1" si="71"/>
        <v/>
      </c>
      <c r="J274" s="32" t="str">
        <f t="shared" ca="1" si="72"/>
        <v/>
      </c>
      <c r="K274" s="71" t="str">
        <f t="shared" ca="1" si="73"/>
        <v/>
      </c>
      <c r="L274" s="31" t="str">
        <f t="shared" ca="1" si="74"/>
        <v/>
      </c>
      <c r="M274" s="32" t="str">
        <f t="shared" ca="1" si="75"/>
        <v/>
      </c>
      <c r="N274" s="77" t="str">
        <f t="shared" ca="1" si="76"/>
        <v/>
      </c>
      <c r="X274" s="163" t="str">
        <f t="shared" si="77"/>
        <v/>
      </c>
      <c r="Y274" s="163" t="str">
        <f t="shared" si="78"/>
        <v/>
      </c>
    </row>
    <row r="275" spans="1:25">
      <c r="A275" s="164" t="str">
        <f t="shared" ca="1" si="64"/>
        <v/>
      </c>
      <c r="B275" s="71" t="str">
        <f t="shared" ca="1" si="65"/>
        <v/>
      </c>
      <c r="C275" s="31" t="str">
        <f t="shared" ca="1" si="79"/>
        <v/>
      </c>
      <c r="D275" s="32" t="str">
        <f t="shared" ca="1" si="66"/>
        <v/>
      </c>
      <c r="E275" s="71" t="str">
        <f t="shared" ca="1" si="67"/>
        <v/>
      </c>
      <c r="F275" s="31" t="str">
        <f t="shared" ca="1" si="68"/>
        <v/>
      </c>
      <c r="G275" s="32" t="str">
        <f t="shared" ca="1" si="69"/>
        <v/>
      </c>
      <c r="H275" s="71" t="str">
        <f t="shared" ca="1" si="70"/>
        <v/>
      </c>
      <c r="I275" s="31" t="str">
        <f t="shared" ca="1" si="71"/>
        <v/>
      </c>
      <c r="J275" s="32" t="str">
        <f t="shared" ca="1" si="72"/>
        <v/>
      </c>
      <c r="K275" s="71" t="str">
        <f t="shared" ca="1" si="73"/>
        <v/>
      </c>
      <c r="L275" s="31" t="str">
        <f t="shared" ca="1" si="74"/>
        <v/>
      </c>
      <c r="M275" s="32" t="str">
        <f t="shared" ca="1" si="75"/>
        <v/>
      </c>
      <c r="N275" s="77" t="str">
        <f t="shared" ca="1" si="76"/>
        <v/>
      </c>
      <c r="X275" s="163" t="str">
        <f t="shared" si="77"/>
        <v/>
      </c>
      <c r="Y275" s="163" t="str">
        <f t="shared" si="78"/>
        <v/>
      </c>
    </row>
    <row r="276" spans="1:25">
      <c r="A276" s="164" t="str">
        <f t="shared" ca="1" si="64"/>
        <v/>
      </c>
      <c r="B276" s="71" t="str">
        <f t="shared" ca="1" si="65"/>
        <v/>
      </c>
      <c r="C276" s="31" t="str">
        <f t="shared" ca="1" si="79"/>
        <v/>
      </c>
      <c r="D276" s="32" t="str">
        <f t="shared" ca="1" si="66"/>
        <v/>
      </c>
      <c r="E276" s="71" t="str">
        <f t="shared" ca="1" si="67"/>
        <v/>
      </c>
      <c r="F276" s="31" t="str">
        <f t="shared" ca="1" si="68"/>
        <v/>
      </c>
      <c r="G276" s="32" t="str">
        <f t="shared" ca="1" si="69"/>
        <v/>
      </c>
      <c r="H276" s="71" t="str">
        <f t="shared" ca="1" si="70"/>
        <v/>
      </c>
      <c r="I276" s="31" t="str">
        <f t="shared" ca="1" si="71"/>
        <v/>
      </c>
      <c r="J276" s="32" t="str">
        <f t="shared" ca="1" si="72"/>
        <v/>
      </c>
      <c r="K276" s="71" t="str">
        <f t="shared" ca="1" si="73"/>
        <v/>
      </c>
      <c r="L276" s="31" t="str">
        <f t="shared" ca="1" si="74"/>
        <v/>
      </c>
      <c r="M276" s="32" t="str">
        <f t="shared" ca="1" si="75"/>
        <v/>
      </c>
      <c r="N276" s="77" t="str">
        <f t="shared" ca="1" si="76"/>
        <v/>
      </c>
      <c r="X276" s="163" t="str">
        <f t="shared" si="77"/>
        <v/>
      </c>
      <c r="Y276" s="163" t="str">
        <f t="shared" si="78"/>
        <v/>
      </c>
    </row>
    <row r="277" spans="1:25">
      <c r="A277" s="164" t="str">
        <f t="shared" ca="1" si="64"/>
        <v/>
      </c>
      <c r="B277" s="71" t="str">
        <f t="shared" ca="1" si="65"/>
        <v/>
      </c>
      <c r="C277" s="31" t="str">
        <f t="shared" ca="1" si="79"/>
        <v/>
      </c>
      <c r="D277" s="32" t="str">
        <f t="shared" ca="1" si="66"/>
        <v/>
      </c>
      <c r="E277" s="71" t="str">
        <f t="shared" ca="1" si="67"/>
        <v/>
      </c>
      <c r="F277" s="31" t="str">
        <f t="shared" ca="1" si="68"/>
        <v/>
      </c>
      <c r="G277" s="32" t="str">
        <f t="shared" ca="1" si="69"/>
        <v/>
      </c>
      <c r="H277" s="71" t="str">
        <f t="shared" ca="1" si="70"/>
        <v/>
      </c>
      <c r="I277" s="31" t="str">
        <f t="shared" ca="1" si="71"/>
        <v/>
      </c>
      <c r="J277" s="32" t="str">
        <f t="shared" ca="1" si="72"/>
        <v/>
      </c>
      <c r="K277" s="71" t="str">
        <f t="shared" ca="1" si="73"/>
        <v/>
      </c>
      <c r="L277" s="31" t="str">
        <f t="shared" ca="1" si="74"/>
        <v/>
      </c>
      <c r="M277" s="32" t="str">
        <f t="shared" ca="1" si="75"/>
        <v/>
      </c>
      <c r="N277" s="77" t="str">
        <f t="shared" ca="1" si="76"/>
        <v/>
      </c>
      <c r="X277" s="163" t="str">
        <f t="shared" si="77"/>
        <v/>
      </c>
      <c r="Y277" s="163" t="str">
        <f t="shared" si="78"/>
        <v/>
      </c>
    </row>
    <row r="278" spans="1:25">
      <c r="A278" s="164" t="str">
        <f t="shared" ca="1" si="64"/>
        <v/>
      </c>
      <c r="B278" s="71" t="str">
        <f t="shared" ca="1" si="65"/>
        <v/>
      </c>
      <c r="C278" s="31" t="str">
        <f t="shared" ca="1" si="79"/>
        <v/>
      </c>
      <c r="D278" s="32" t="str">
        <f t="shared" ca="1" si="66"/>
        <v/>
      </c>
      <c r="E278" s="71" t="str">
        <f t="shared" ca="1" si="67"/>
        <v/>
      </c>
      <c r="F278" s="31" t="str">
        <f t="shared" ca="1" si="68"/>
        <v/>
      </c>
      <c r="G278" s="32" t="str">
        <f t="shared" ca="1" si="69"/>
        <v/>
      </c>
      <c r="H278" s="71" t="str">
        <f t="shared" ca="1" si="70"/>
        <v/>
      </c>
      <c r="I278" s="31" t="str">
        <f t="shared" ca="1" si="71"/>
        <v/>
      </c>
      <c r="J278" s="32" t="str">
        <f t="shared" ca="1" si="72"/>
        <v/>
      </c>
      <c r="K278" s="71" t="str">
        <f t="shared" ca="1" si="73"/>
        <v/>
      </c>
      <c r="L278" s="31" t="str">
        <f t="shared" ca="1" si="74"/>
        <v/>
      </c>
      <c r="M278" s="32" t="str">
        <f t="shared" ca="1" si="75"/>
        <v/>
      </c>
      <c r="N278" s="77" t="str">
        <f t="shared" ca="1" si="76"/>
        <v/>
      </c>
      <c r="X278" s="163" t="str">
        <f t="shared" si="77"/>
        <v/>
      </c>
      <c r="Y278" s="163" t="str">
        <f t="shared" si="78"/>
        <v/>
      </c>
    </row>
    <row r="279" spans="1:25">
      <c r="A279" s="164" t="str">
        <f t="shared" ca="1" si="64"/>
        <v/>
      </c>
      <c r="B279" s="71" t="str">
        <f t="shared" ca="1" si="65"/>
        <v/>
      </c>
      <c r="C279" s="31" t="str">
        <f t="shared" ca="1" si="79"/>
        <v/>
      </c>
      <c r="D279" s="32" t="str">
        <f t="shared" ca="1" si="66"/>
        <v/>
      </c>
      <c r="E279" s="71" t="str">
        <f t="shared" ca="1" si="67"/>
        <v/>
      </c>
      <c r="F279" s="31" t="str">
        <f t="shared" ca="1" si="68"/>
        <v/>
      </c>
      <c r="G279" s="32" t="str">
        <f t="shared" ca="1" si="69"/>
        <v/>
      </c>
      <c r="H279" s="71" t="str">
        <f t="shared" ca="1" si="70"/>
        <v/>
      </c>
      <c r="I279" s="31" t="str">
        <f t="shared" ca="1" si="71"/>
        <v/>
      </c>
      <c r="J279" s="32" t="str">
        <f t="shared" ca="1" si="72"/>
        <v/>
      </c>
      <c r="K279" s="71" t="str">
        <f t="shared" ca="1" si="73"/>
        <v/>
      </c>
      <c r="L279" s="31" t="str">
        <f t="shared" ca="1" si="74"/>
        <v/>
      </c>
      <c r="M279" s="32" t="str">
        <f t="shared" ca="1" si="75"/>
        <v/>
      </c>
      <c r="N279" s="77" t="str">
        <f t="shared" ca="1" si="76"/>
        <v/>
      </c>
      <c r="X279" s="163" t="str">
        <f t="shared" si="77"/>
        <v/>
      </c>
      <c r="Y279" s="163" t="str">
        <f t="shared" si="78"/>
        <v/>
      </c>
    </row>
    <row r="280" spans="1:25">
      <c r="A280" s="164" t="str">
        <f t="shared" ca="1" si="64"/>
        <v/>
      </c>
      <c r="B280" s="71" t="str">
        <f t="shared" ca="1" si="65"/>
        <v/>
      </c>
      <c r="C280" s="31" t="str">
        <f t="shared" ca="1" si="79"/>
        <v/>
      </c>
      <c r="D280" s="32" t="str">
        <f t="shared" ca="1" si="66"/>
        <v/>
      </c>
      <c r="E280" s="71" t="str">
        <f t="shared" ca="1" si="67"/>
        <v/>
      </c>
      <c r="F280" s="31" t="str">
        <f t="shared" ca="1" si="68"/>
        <v/>
      </c>
      <c r="G280" s="32" t="str">
        <f t="shared" ca="1" si="69"/>
        <v/>
      </c>
      <c r="H280" s="71" t="str">
        <f t="shared" ca="1" si="70"/>
        <v/>
      </c>
      <c r="I280" s="31" t="str">
        <f t="shared" ca="1" si="71"/>
        <v/>
      </c>
      <c r="J280" s="32" t="str">
        <f t="shared" ca="1" si="72"/>
        <v/>
      </c>
      <c r="K280" s="71" t="str">
        <f t="shared" ca="1" si="73"/>
        <v/>
      </c>
      <c r="L280" s="31" t="str">
        <f t="shared" ca="1" si="74"/>
        <v/>
      </c>
      <c r="M280" s="32" t="str">
        <f t="shared" ca="1" si="75"/>
        <v/>
      </c>
      <c r="N280" s="77" t="str">
        <f t="shared" ca="1" si="76"/>
        <v/>
      </c>
      <c r="X280" s="163" t="str">
        <f t="shared" si="77"/>
        <v/>
      </c>
      <c r="Y280" s="163" t="str">
        <f t="shared" si="78"/>
        <v/>
      </c>
    </row>
    <row r="281" spans="1:25">
      <c r="A281" s="164" t="str">
        <f t="shared" ca="1" si="64"/>
        <v/>
      </c>
      <c r="B281" s="71" t="str">
        <f t="shared" ca="1" si="65"/>
        <v/>
      </c>
      <c r="C281" s="31" t="str">
        <f t="shared" ca="1" si="79"/>
        <v/>
      </c>
      <c r="D281" s="32" t="str">
        <f t="shared" ca="1" si="66"/>
        <v/>
      </c>
      <c r="E281" s="71" t="str">
        <f t="shared" ca="1" si="67"/>
        <v/>
      </c>
      <c r="F281" s="31" t="str">
        <f t="shared" ca="1" si="68"/>
        <v/>
      </c>
      <c r="G281" s="32" t="str">
        <f t="shared" ca="1" si="69"/>
        <v/>
      </c>
      <c r="H281" s="71" t="str">
        <f t="shared" ca="1" si="70"/>
        <v/>
      </c>
      <c r="I281" s="31" t="str">
        <f t="shared" ca="1" si="71"/>
        <v/>
      </c>
      <c r="J281" s="32" t="str">
        <f t="shared" ca="1" si="72"/>
        <v/>
      </c>
      <c r="K281" s="71" t="str">
        <f t="shared" ca="1" si="73"/>
        <v/>
      </c>
      <c r="L281" s="31" t="str">
        <f t="shared" ca="1" si="74"/>
        <v/>
      </c>
      <c r="M281" s="32" t="str">
        <f t="shared" ca="1" si="75"/>
        <v/>
      </c>
      <c r="N281" s="77" t="str">
        <f t="shared" ca="1" si="76"/>
        <v/>
      </c>
      <c r="X281" s="163" t="str">
        <f t="shared" si="77"/>
        <v/>
      </c>
      <c r="Y281" s="163" t="str">
        <f t="shared" si="78"/>
        <v/>
      </c>
    </row>
    <row r="282" spans="1:25">
      <c r="A282" s="164" t="str">
        <f t="shared" ca="1" si="64"/>
        <v/>
      </c>
      <c r="B282" s="71" t="str">
        <f t="shared" ca="1" si="65"/>
        <v/>
      </c>
      <c r="C282" s="31" t="str">
        <f t="shared" ca="1" si="79"/>
        <v/>
      </c>
      <c r="D282" s="32" t="str">
        <f t="shared" ca="1" si="66"/>
        <v/>
      </c>
      <c r="E282" s="71" t="str">
        <f t="shared" ca="1" si="67"/>
        <v/>
      </c>
      <c r="F282" s="31" t="str">
        <f t="shared" ca="1" si="68"/>
        <v/>
      </c>
      <c r="G282" s="32" t="str">
        <f t="shared" ca="1" si="69"/>
        <v/>
      </c>
      <c r="H282" s="71" t="str">
        <f t="shared" ca="1" si="70"/>
        <v/>
      </c>
      <c r="I282" s="31" t="str">
        <f t="shared" ca="1" si="71"/>
        <v/>
      </c>
      <c r="J282" s="32" t="str">
        <f t="shared" ca="1" si="72"/>
        <v/>
      </c>
      <c r="K282" s="71" t="str">
        <f t="shared" ca="1" si="73"/>
        <v/>
      </c>
      <c r="L282" s="31" t="str">
        <f t="shared" ca="1" si="74"/>
        <v/>
      </c>
      <c r="M282" s="32" t="str">
        <f t="shared" ca="1" si="75"/>
        <v/>
      </c>
      <c r="N282" s="77" t="str">
        <f t="shared" ca="1" si="76"/>
        <v/>
      </c>
      <c r="X282" s="163" t="str">
        <f t="shared" si="77"/>
        <v/>
      </c>
      <c r="Y282" s="163" t="str">
        <f t="shared" si="78"/>
        <v/>
      </c>
    </row>
    <row r="283" spans="1:25">
      <c r="A283" s="164" t="str">
        <f t="shared" ca="1" si="64"/>
        <v/>
      </c>
      <c r="B283" s="71" t="str">
        <f t="shared" ca="1" si="65"/>
        <v/>
      </c>
      <c r="C283" s="31" t="str">
        <f t="shared" ca="1" si="79"/>
        <v/>
      </c>
      <c r="D283" s="32" t="str">
        <f t="shared" ca="1" si="66"/>
        <v/>
      </c>
      <c r="E283" s="71" t="str">
        <f t="shared" ca="1" si="67"/>
        <v/>
      </c>
      <c r="F283" s="31" t="str">
        <f t="shared" ca="1" si="68"/>
        <v/>
      </c>
      <c r="G283" s="32" t="str">
        <f t="shared" ca="1" si="69"/>
        <v/>
      </c>
      <c r="H283" s="71" t="str">
        <f t="shared" ca="1" si="70"/>
        <v/>
      </c>
      <c r="I283" s="31" t="str">
        <f t="shared" ca="1" si="71"/>
        <v/>
      </c>
      <c r="J283" s="32" t="str">
        <f t="shared" ca="1" si="72"/>
        <v/>
      </c>
      <c r="K283" s="71" t="str">
        <f t="shared" ca="1" si="73"/>
        <v/>
      </c>
      <c r="L283" s="31" t="str">
        <f t="shared" ca="1" si="74"/>
        <v/>
      </c>
      <c r="M283" s="32" t="str">
        <f t="shared" ca="1" si="75"/>
        <v/>
      </c>
      <c r="N283" s="77" t="str">
        <f t="shared" ca="1" si="76"/>
        <v/>
      </c>
      <c r="X283" s="163" t="str">
        <f t="shared" si="77"/>
        <v/>
      </c>
      <c r="Y283" s="163" t="str">
        <f t="shared" si="78"/>
        <v/>
      </c>
    </row>
    <row r="284" spans="1:25">
      <c r="A284" s="164" t="str">
        <f t="shared" ca="1" si="64"/>
        <v/>
      </c>
      <c r="B284" s="71" t="str">
        <f t="shared" ca="1" si="65"/>
        <v/>
      </c>
      <c r="C284" s="31" t="str">
        <f t="shared" ca="1" si="79"/>
        <v/>
      </c>
      <c r="D284" s="32" t="str">
        <f t="shared" ca="1" si="66"/>
        <v/>
      </c>
      <c r="E284" s="71" t="str">
        <f t="shared" ca="1" si="67"/>
        <v/>
      </c>
      <c r="F284" s="31" t="str">
        <f t="shared" ca="1" si="68"/>
        <v/>
      </c>
      <c r="G284" s="32" t="str">
        <f t="shared" ca="1" si="69"/>
        <v/>
      </c>
      <c r="H284" s="71" t="str">
        <f t="shared" ca="1" si="70"/>
        <v/>
      </c>
      <c r="I284" s="31" t="str">
        <f t="shared" ca="1" si="71"/>
        <v/>
      </c>
      <c r="J284" s="32" t="str">
        <f t="shared" ca="1" si="72"/>
        <v/>
      </c>
      <c r="K284" s="71" t="str">
        <f t="shared" ca="1" si="73"/>
        <v/>
      </c>
      <c r="L284" s="31" t="str">
        <f t="shared" ca="1" si="74"/>
        <v/>
      </c>
      <c r="M284" s="32" t="str">
        <f t="shared" ca="1" si="75"/>
        <v/>
      </c>
      <c r="N284" s="77" t="str">
        <f t="shared" ca="1" si="76"/>
        <v/>
      </c>
      <c r="X284" s="163" t="str">
        <f t="shared" si="77"/>
        <v/>
      </c>
      <c r="Y284" s="163" t="str">
        <f t="shared" si="78"/>
        <v/>
      </c>
    </row>
    <row r="285" spans="1:25">
      <c r="A285" s="164" t="str">
        <f t="shared" ca="1" si="64"/>
        <v/>
      </c>
      <c r="B285" s="71" t="str">
        <f t="shared" ca="1" si="65"/>
        <v/>
      </c>
      <c r="C285" s="31" t="str">
        <f t="shared" ca="1" si="79"/>
        <v/>
      </c>
      <c r="D285" s="32" t="str">
        <f t="shared" ca="1" si="66"/>
        <v/>
      </c>
      <c r="E285" s="71" t="str">
        <f t="shared" ca="1" si="67"/>
        <v/>
      </c>
      <c r="F285" s="31" t="str">
        <f t="shared" ca="1" si="68"/>
        <v/>
      </c>
      <c r="G285" s="32" t="str">
        <f t="shared" ca="1" si="69"/>
        <v/>
      </c>
      <c r="H285" s="71" t="str">
        <f t="shared" ca="1" si="70"/>
        <v/>
      </c>
      <c r="I285" s="31" t="str">
        <f t="shared" ca="1" si="71"/>
        <v/>
      </c>
      <c r="J285" s="32" t="str">
        <f t="shared" ca="1" si="72"/>
        <v/>
      </c>
      <c r="K285" s="71" t="str">
        <f t="shared" ca="1" si="73"/>
        <v/>
      </c>
      <c r="L285" s="31" t="str">
        <f t="shared" ca="1" si="74"/>
        <v/>
      </c>
      <c r="M285" s="32" t="str">
        <f t="shared" ca="1" si="75"/>
        <v/>
      </c>
      <c r="N285" s="77" t="str">
        <f t="shared" ca="1" si="76"/>
        <v/>
      </c>
      <c r="X285" s="163" t="str">
        <f t="shared" si="77"/>
        <v/>
      </c>
      <c r="Y285" s="163" t="str">
        <f t="shared" si="78"/>
        <v/>
      </c>
    </row>
    <row r="286" spans="1:25">
      <c r="A286" s="164" t="str">
        <f t="shared" ca="1" si="64"/>
        <v/>
      </c>
      <c r="B286" s="71" t="str">
        <f t="shared" ca="1" si="65"/>
        <v/>
      </c>
      <c r="C286" s="31" t="str">
        <f t="shared" ca="1" si="79"/>
        <v/>
      </c>
      <c r="D286" s="32" t="str">
        <f t="shared" ca="1" si="66"/>
        <v/>
      </c>
      <c r="E286" s="71" t="str">
        <f t="shared" ca="1" si="67"/>
        <v/>
      </c>
      <c r="F286" s="31" t="str">
        <f t="shared" ca="1" si="68"/>
        <v/>
      </c>
      <c r="G286" s="32" t="str">
        <f t="shared" ca="1" si="69"/>
        <v/>
      </c>
      <c r="H286" s="71" t="str">
        <f t="shared" ca="1" si="70"/>
        <v/>
      </c>
      <c r="I286" s="31" t="str">
        <f t="shared" ca="1" si="71"/>
        <v/>
      </c>
      <c r="J286" s="32" t="str">
        <f t="shared" ca="1" si="72"/>
        <v/>
      </c>
      <c r="K286" s="71" t="str">
        <f t="shared" ca="1" si="73"/>
        <v/>
      </c>
      <c r="L286" s="31" t="str">
        <f t="shared" ca="1" si="74"/>
        <v/>
      </c>
      <c r="M286" s="32" t="str">
        <f t="shared" ca="1" si="75"/>
        <v/>
      </c>
      <c r="N286" s="77" t="str">
        <f t="shared" ca="1" si="76"/>
        <v/>
      </c>
      <c r="X286" s="163" t="str">
        <f t="shared" si="77"/>
        <v/>
      </c>
      <c r="Y286" s="163" t="str">
        <f t="shared" si="78"/>
        <v/>
      </c>
    </row>
    <row r="287" spans="1:25">
      <c r="A287" s="164" t="str">
        <f t="shared" ca="1" si="64"/>
        <v/>
      </c>
      <c r="B287" s="71" t="str">
        <f t="shared" ca="1" si="65"/>
        <v/>
      </c>
      <c r="C287" s="31" t="str">
        <f t="shared" ca="1" si="79"/>
        <v/>
      </c>
      <c r="D287" s="32" t="str">
        <f t="shared" ca="1" si="66"/>
        <v/>
      </c>
      <c r="E287" s="71" t="str">
        <f t="shared" ca="1" si="67"/>
        <v/>
      </c>
      <c r="F287" s="31" t="str">
        <f t="shared" ca="1" si="68"/>
        <v/>
      </c>
      <c r="G287" s="32" t="str">
        <f t="shared" ca="1" si="69"/>
        <v/>
      </c>
      <c r="H287" s="71" t="str">
        <f t="shared" ca="1" si="70"/>
        <v/>
      </c>
      <c r="I287" s="31" t="str">
        <f t="shared" ca="1" si="71"/>
        <v/>
      </c>
      <c r="J287" s="32" t="str">
        <f t="shared" ca="1" si="72"/>
        <v/>
      </c>
      <c r="K287" s="71" t="str">
        <f t="shared" ca="1" si="73"/>
        <v/>
      </c>
      <c r="L287" s="31" t="str">
        <f t="shared" ca="1" si="74"/>
        <v/>
      </c>
      <c r="M287" s="32" t="str">
        <f t="shared" ca="1" si="75"/>
        <v/>
      </c>
      <c r="N287" s="77" t="str">
        <f t="shared" ca="1" si="76"/>
        <v/>
      </c>
      <c r="X287" s="163" t="str">
        <f t="shared" si="77"/>
        <v/>
      </c>
      <c r="Y287" s="163" t="str">
        <f t="shared" si="78"/>
        <v/>
      </c>
    </row>
    <row r="288" spans="1:25">
      <c r="A288" s="164" t="str">
        <f t="shared" ca="1" si="64"/>
        <v/>
      </c>
      <c r="B288" s="71" t="str">
        <f t="shared" ca="1" si="65"/>
        <v/>
      </c>
      <c r="C288" s="31" t="str">
        <f t="shared" ca="1" si="79"/>
        <v/>
      </c>
      <c r="D288" s="32" t="str">
        <f t="shared" ca="1" si="66"/>
        <v/>
      </c>
      <c r="E288" s="71" t="str">
        <f t="shared" ca="1" si="67"/>
        <v/>
      </c>
      <c r="F288" s="31" t="str">
        <f t="shared" ca="1" si="68"/>
        <v/>
      </c>
      <c r="G288" s="32" t="str">
        <f t="shared" ca="1" si="69"/>
        <v/>
      </c>
      <c r="H288" s="71" t="str">
        <f t="shared" ca="1" si="70"/>
        <v/>
      </c>
      <c r="I288" s="31" t="str">
        <f t="shared" ca="1" si="71"/>
        <v/>
      </c>
      <c r="J288" s="32" t="str">
        <f t="shared" ca="1" si="72"/>
        <v/>
      </c>
      <c r="K288" s="71" t="str">
        <f t="shared" ca="1" si="73"/>
        <v/>
      </c>
      <c r="L288" s="31" t="str">
        <f t="shared" ca="1" si="74"/>
        <v/>
      </c>
      <c r="M288" s="32" t="str">
        <f t="shared" ca="1" si="75"/>
        <v/>
      </c>
      <c r="N288" s="77" t="str">
        <f t="shared" ca="1" si="76"/>
        <v/>
      </c>
      <c r="X288" s="163" t="str">
        <f t="shared" si="77"/>
        <v/>
      </c>
      <c r="Y288" s="163" t="str">
        <f t="shared" si="78"/>
        <v/>
      </c>
    </row>
    <row r="289" spans="1:25">
      <c r="A289" s="164" t="str">
        <f t="shared" ref="A289:A352" ca="1" si="80">IF(AND(ISBLANK(Z278), A288 = $Z$1),NOW(),IF(ISBLANK(Z278),"",Z278))</f>
        <v/>
      </c>
      <c r="B289" s="71" t="str">
        <f t="shared" ref="B289:B352" ca="1" si="81">IF(COUNTIF(P:P,A289)=1,VLOOKUP(A289,P:Q,2), IF(COUNTIF(P:P,A289)=0,$B$10,""))</f>
        <v/>
      </c>
      <c r="C289" s="31" t="str">
        <f t="shared" ca="1" si="79"/>
        <v/>
      </c>
      <c r="D289" s="32" t="str">
        <f t="shared" ref="D289:D352" ca="1" si="82">IF(ISERROR(B289-2),"",-1*ROUNDUP(A289-$A$14,0)/360*$B$7*$B$5)</f>
        <v/>
      </c>
      <c r="E289" s="71" t="str">
        <f t="shared" ref="E289:E352" ca="1" si="83">IF(COUNTIF(P:P,A289)=1,VLOOKUP(A289,R:S,2), IF(COUNTIF(P:P,A289)=0,$C$10,""))</f>
        <v/>
      </c>
      <c r="F289" s="31" t="str">
        <f t="shared" ref="F289:F352" ca="1" si="84">IF(ISERROR(B289-2),"",(E289-$E$14)/100*$C$5)</f>
        <v/>
      </c>
      <c r="G289" s="32" t="str">
        <f t="shared" ref="G289:G352" ca="1" si="85">IF(ISERROR(B289-2),"",ROUNDUP(A289-$A$14,0)/360*$C$6*$C$5-ROUNDUP(A289-$A$14,0)/360*$C$7*$C$5*$E$14/100)</f>
        <v/>
      </c>
      <c r="H289" s="71" t="str">
        <f t="shared" ref="H289:H352" ca="1" si="86">IF(COUNTIF(P:P,A289)=1,VLOOKUP(A289,T:U,2), IF(COUNTIF(P:P,A289)=0,$D$10,""))</f>
        <v/>
      </c>
      <c r="I289" s="31" t="str">
        <f t="shared" ref="I289:I352" ca="1" si="87">IF(ISERROR(B289-2),"",(H289/$H$14-1)*$D$5)</f>
        <v/>
      </c>
      <c r="J289" s="32" t="str">
        <f t="shared" ref="J289:J352" ca="1" si="88">IF(ISERROR(B289-2),"",-1*ROUNDUP(A289-$A$14,0)/360*$D$7*$D$5)</f>
        <v/>
      </c>
      <c r="K289" s="71" t="str">
        <f t="shared" ref="K289:K352" ca="1" si="89">IF(COUNTIF(P:P,A289)=1,VLOOKUP(A289,V:W,2), IF(COUNTIF(P:P,A289)=0,$E$10,""))</f>
        <v/>
      </c>
      <c r="L289" s="31" t="str">
        <f t="shared" ref="L289:L352" ca="1" si="90">IF(ISERROR(B289-2),"",(K289-$K$14)/100*$E$5)</f>
        <v/>
      </c>
      <c r="M289" s="32" t="str">
        <f t="shared" ref="M289:M352" ca="1" si="91">IF(ISERROR(B289-2),"",ROUNDUP(A289-$A$14,0)/360*$E$6*$E$5-ROUNDUP(A289-$A$14,0)/360*$E$7*$E$5*$K$14/100)</f>
        <v/>
      </c>
      <c r="N289" s="77" t="str">
        <f t="shared" ref="N289:N352" ca="1" si="92">IF(ISERROR(B289-2),"",C289+D289-F289-G289-I289-J289+L289+M289)</f>
        <v/>
      </c>
      <c r="X289" s="163" t="str">
        <f t="shared" si="77"/>
        <v/>
      </c>
      <c r="Y289" s="163" t="str">
        <f t="shared" si="78"/>
        <v/>
      </c>
    </row>
    <row r="290" spans="1:25">
      <c r="A290" s="164" t="str">
        <f t="shared" ca="1" si="80"/>
        <v/>
      </c>
      <c r="B290" s="71" t="str">
        <f t="shared" ca="1" si="81"/>
        <v/>
      </c>
      <c r="C290" s="31" t="str">
        <f t="shared" ca="1" si="79"/>
        <v/>
      </c>
      <c r="D290" s="32" t="str">
        <f t="shared" ca="1" si="82"/>
        <v/>
      </c>
      <c r="E290" s="71" t="str">
        <f t="shared" ca="1" si="83"/>
        <v/>
      </c>
      <c r="F290" s="31" t="str">
        <f t="shared" ca="1" si="84"/>
        <v/>
      </c>
      <c r="G290" s="32" t="str">
        <f t="shared" ca="1" si="85"/>
        <v/>
      </c>
      <c r="H290" s="71" t="str">
        <f t="shared" ca="1" si="86"/>
        <v/>
      </c>
      <c r="I290" s="31" t="str">
        <f t="shared" ca="1" si="87"/>
        <v/>
      </c>
      <c r="J290" s="32" t="str">
        <f t="shared" ca="1" si="88"/>
        <v/>
      </c>
      <c r="K290" s="71" t="str">
        <f t="shared" ca="1" si="89"/>
        <v/>
      </c>
      <c r="L290" s="31" t="str">
        <f t="shared" ca="1" si="90"/>
        <v/>
      </c>
      <c r="M290" s="32" t="str">
        <f t="shared" ca="1" si="91"/>
        <v/>
      </c>
      <c r="N290" s="77" t="str">
        <f t="shared" ca="1" si="92"/>
        <v/>
      </c>
      <c r="X290" s="163" t="str">
        <f t="shared" si="77"/>
        <v/>
      </c>
      <c r="Y290" s="163" t="str">
        <f t="shared" si="78"/>
        <v/>
      </c>
    </row>
    <row r="291" spans="1:25">
      <c r="A291" s="164" t="str">
        <f t="shared" ca="1" si="80"/>
        <v/>
      </c>
      <c r="B291" s="71" t="str">
        <f t="shared" ca="1" si="81"/>
        <v/>
      </c>
      <c r="C291" s="31" t="str">
        <f t="shared" ca="1" si="79"/>
        <v/>
      </c>
      <c r="D291" s="32" t="str">
        <f t="shared" ca="1" si="82"/>
        <v/>
      </c>
      <c r="E291" s="71" t="str">
        <f t="shared" ca="1" si="83"/>
        <v/>
      </c>
      <c r="F291" s="31" t="str">
        <f t="shared" ca="1" si="84"/>
        <v/>
      </c>
      <c r="G291" s="32" t="str">
        <f t="shared" ca="1" si="85"/>
        <v/>
      </c>
      <c r="H291" s="71" t="str">
        <f t="shared" ca="1" si="86"/>
        <v/>
      </c>
      <c r="I291" s="31" t="str">
        <f t="shared" ca="1" si="87"/>
        <v/>
      </c>
      <c r="J291" s="32" t="str">
        <f t="shared" ca="1" si="88"/>
        <v/>
      </c>
      <c r="K291" s="71" t="str">
        <f t="shared" ca="1" si="89"/>
        <v/>
      </c>
      <c r="L291" s="31" t="str">
        <f t="shared" ca="1" si="90"/>
        <v/>
      </c>
      <c r="M291" s="32" t="str">
        <f t="shared" ca="1" si="91"/>
        <v/>
      </c>
      <c r="N291" s="77" t="str">
        <f t="shared" ca="1" si="92"/>
        <v/>
      </c>
      <c r="X291" s="163" t="str">
        <f t="shared" si="77"/>
        <v/>
      </c>
      <c r="Y291" s="163" t="str">
        <f t="shared" si="78"/>
        <v/>
      </c>
    </row>
    <row r="292" spans="1:25">
      <c r="A292" s="164" t="str">
        <f t="shared" ca="1" si="80"/>
        <v/>
      </c>
      <c r="B292" s="71" t="str">
        <f t="shared" ca="1" si="81"/>
        <v/>
      </c>
      <c r="C292" s="31" t="str">
        <f t="shared" ca="1" si="79"/>
        <v/>
      </c>
      <c r="D292" s="32" t="str">
        <f t="shared" ca="1" si="82"/>
        <v/>
      </c>
      <c r="E292" s="71" t="str">
        <f t="shared" ca="1" si="83"/>
        <v/>
      </c>
      <c r="F292" s="31" t="str">
        <f t="shared" ca="1" si="84"/>
        <v/>
      </c>
      <c r="G292" s="32" t="str">
        <f t="shared" ca="1" si="85"/>
        <v/>
      </c>
      <c r="H292" s="71" t="str">
        <f t="shared" ca="1" si="86"/>
        <v/>
      </c>
      <c r="I292" s="31" t="str">
        <f t="shared" ca="1" si="87"/>
        <v/>
      </c>
      <c r="J292" s="32" t="str">
        <f t="shared" ca="1" si="88"/>
        <v/>
      </c>
      <c r="K292" s="71" t="str">
        <f t="shared" ca="1" si="89"/>
        <v/>
      </c>
      <c r="L292" s="31" t="str">
        <f t="shared" ca="1" si="90"/>
        <v/>
      </c>
      <c r="M292" s="32" t="str">
        <f t="shared" ca="1" si="91"/>
        <v/>
      </c>
      <c r="N292" s="77" t="str">
        <f t="shared" ca="1" si="92"/>
        <v/>
      </c>
      <c r="X292" s="163" t="str">
        <f t="shared" si="77"/>
        <v/>
      </c>
      <c r="Y292" s="163" t="str">
        <f t="shared" si="78"/>
        <v/>
      </c>
    </row>
    <row r="293" spans="1:25">
      <c r="A293" s="164" t="str">
        <f t="shared" ca="1" si="80"/>
        <v/>
      </c>
      <c r="B293" s="71" t="str">
        <f t="shared" ca="1" si="81"/>
        <v/>
      </c>
      <c r="C293" s="31" t="str">
        <f t="shared" ca="1" si="79"/>
        <v/>
      </c>
      <c r="D293" s="32" t="str">
        <f t="shared" ca="1" si="82"/>
        <v/>
      </c>
      <c r="E293" s="71" t="str">
        <f t="shared" ca="1" si="83"/>
        <v/>
      </c>
      <c r="F293" s="31" t="str">
        <f t="shared" ca="1" si="84"/>
        <v/>
      </c>
      <c r="G293" s="32" t="str">
        <f t="shared" ca="1" si="85"/>
        <v/>
      </c>
      <c r="H293" s="71" t="str">
        <f t="shared" ca="1" si="86"/>
        <v/>
      </c>
      <c r="I293" s="31" t="str">
        <f t="shared" ca="1" si="87"/>
        <v/>
      </c>
      <c r="J293" s="32" t="str">
        <f t="shared" ca="1" si="88"/>
        <v/>
      </c>
      <c r="K293" s="71" t="str">
        <f t="shared" ca="1" si="89"/>
        <v/>
      </c>
      <c r="L293" s="31" t="str">
        <f t="shared" ca="1" si="90"/>
        <v/>
      </c>
      <c r="M293" s="32" t="str">
        <f t="shared" ca="1" si="91"/>
        <v/>
      </c>
      <c r="N293" s="77" t="str">
        <f t="shared" ca="1" si="92"/>
        <v/>
      </c>
      <c r="X293" s="163" t="str">
        <f t="shared" si="77"/>
        <v/>
      </c>
      <c r="Y293" s="163" t="str">
        <f t="shared" si="78"/>
        <v/>
      </c>
    </row>
    <row r="294" spans="1:25">
      <c r="A294" s="164" t="str">
        <f t="shared" ca="1" si="80"/>
        <v/>
      </c>
      <c r="B294" s="71" t="str">
        <f t="shared" ca="1" si="81"/>
        <v/>
      </c>
      <c r="C294" s="31" t="str">
        <f t="shared" ca="1" si="79"/>
        <v/>
      </c>
      <c r="D294" s="32" t="str">
        <f t="shared" ca="1" si="82"/>
        <v/>
      </c>
      <c r="E294" s="71" t="str">
        <f t="shared" ca="1" si="83"/>
        <v/>
      </c>
      <c r="F294" s="31" t="str">
        <f t="shared" ca="1" si="84"/>
        <v/>
      </c>
      <c r="G294" s="32" t="str">
        <f t="shared" ca="1" si="85"/>
        <v/>
      </c>
      <c r="H294" s="71" t="str">
        <f t="shared" ca="1" si="86"/>
        <v/>
      </c>
      <c r="I294" s="31" t="str">
        <f t="shared" ca="1" si="87"/>
        <v/>
      </c>
      <c r="J294" s="32" t="str">
        <f t="shared" ca="1" si="88"/>
        <v/>
      </c>
      <c r="K294" s="71" t="str">
        <f t="shared" ca="1" si="89"/>
        <v/>
      </c>
      <c r="L294" s="31" t="str">
        <f t="shared" ca="1" si="90"/>
        <v/>
      </c>
      <c r="M294" s="32" t="str">
        <f t="shared" ca="1" si="91"/>
        <v/>
      </c>
      <c r="N294" s="77" t="str">
        <f t="shared" ca="1" si="92"/>
        <v/>
      </c>
      <c r="X294" s="163" t="str">
        <f t="shared" si="77"/>
        <v/>
      </c>
      <c r="Y294" s="163" t="str">
        <f t="shared" si="78"/>
        <v/>
      </c>
    </row>
    <row r="295" spans="1:25">
      <c r="A295" s="164" t="str">
        <f t="shared" ca="1" si="80"/>
        <v/>
      </c>
      <c r="B295" s="71" t="str">
        <f t="shared" ca="1" si="81"/>
        <v/>
      </c>
      <c r="C295" s="31" t="str">
        <f t="shared" ca="1" si="79"/>
        <v/>
      </c>
      <c r="D295" s="32" t="str">
        <f t="shared" ca="1" si="82"/>
        <v/>
      </c>
      <c r="E295" s="71" t="str">
        <f t="shared" ca="1" si="83"/>
        <v/>
      </c>
      <c r="F295" s="31" t="str">
        <f t="shared" ca="1" si="84"/>
        <v/>
      </c>
      <c r="G295" s="32" t="str">
        <f t="shared" ca="1" si="85"/>
        <v/>
      </c>
      <c r="H295" s="71" t="str">
        <f t="shared" ca="1" si="86"/>
        <v/>
      </c>
      <c r="I295" s="31" t="str">
        <f t="shared" ca="1" si="87"/>
        <v/>
      </c>
      <c r="J295" s="32" t="str">
        <f t="shared" ca="1" si="88"/>
        <v/>
      </c>
      <c r="K295" s="71" t="str">
        <f t="shared" ca="1" si="89"/>
        <v/>
      </c>
      <c r="L295" s="31" t="str">
        <f t="shared" ca="1" si="90"/>
        <v/>
      </c>
      <c r="M295" s="32" t="str">
        <f t="shared" ca="1" si="91"/>
        <v/>
      </c>
      <c r="N295" s="77" t="str">
        <f t="shared" ca="1" si="92"/>
        <v/>
      </c>
      <c r="X295" s="163" t="str">
        <f t="shared" si="77"/>
        <v/>
      </c>
      <c r="Y295" s="163" t="str">
        <f t="shared" si="78"/>
        <v/>
      </c>
    </row>
    <row r="296" spans="1:25">
      <c r="A296" s="164" t="str">
        <f t="shared" ca="1" si="80"/>
        <v/>
      </c>
      <c r="B296" s="71" t="str">
        <f t="shared" ca="1" si="81"/>
        <v/>
      </c>
      <c r="C296" s="31" t="str">
        <f t="shared" ca="1" si="79"/>
        <v/>
      </c>
      <c r="D296" s="32" t="str">
        <f t="shared" ca="1" si="82"/>
        <v/>
      </c>
      <c r="E296" s="71" t="str">
        <f t="shared" ca="1" si="83"/>
        <v/>
      </c>
      <c r="F296" s="31" t="str">
        <f t="shared" ca="1" si="84"/>
        <v/>
      </c>
      <c r="G296" s="32" t="str">
        <f t="shared" ca="1" si="85"/>
        <v/>
      </c>
      <c r="H296" s="71" t="str">
        <f t="shared" ca="1" si="86"/>
        <v/>
      </c>
      <c r="I296" s="31" t="str">
        <f t="shared" ca="1" si="87"/>
        <v/>
      </c>
      <c r="J296" s="32" t="str">
        <f t="shared" ca="1" si="88"/>
        <v/>
      </c>
      <c r="K296" s="71" t="str">
        <f t="shared" ca="1" si="89"/>
        <v/>
      </c>
      <c r="L296" s="31" t="str">
        <f t="shared" ca="1" si="90"/>
        <v/>
      </c>
      <c r="M296" s="32" t="str">
        <f t="shared" ca="1" si="91"/>
        <v/>
      </c>
      <c r="N296" s="77" t="str">
        <f t="shared" ca="1" si="92"/>
        <v/>
      </c>
      <c r="X296" s="163" t="str">
        <f t="shared" si="77"/>
        <v/>
      </c>
      <c r="Y296" s="163" t="str">
        <f t="shared" si="78"/>
        <v/>
      </c>
    </row>
    <row r="297" spans="1:25">
      <c r="A297" s="164" t="str">
        <f t="shared" ca="1" si="80"/>
        <v/>
      </c>
      <c r="B297" s="71" t="str">
        <f t="shared" ca="1" si="81"/>
        <v/>
      </c>
      <c r="C297" s="31" t="str">
        <f t="shared" ca="1" si="79"/>
        <v/>
      </c>
      <c r="D297" s="32" t="str">
        <f t="shared" ca="1" si="82"/>
        <v/>
      </c>
      <c r="E297" s="71" t="str">
        <f t="shared" ca="1" si="83"/>
        <v/>
      </c>
      <c r="F297" s="31" t="str">
        <f t="shared" ca="1" si="84"/>
        <v/>
      </c>
      <c r="G297" s="32" t="str">
        <f t="shared" ca="1" si="85"/>
        <v/>
      </c>
      <c r="H297" s="71" t="str">
        <f t="shared" ca="1" si="86"/>
        <v/>
      </c>
      <c r="I297" s="31" t="str">
        <f t="shared" ca="1" si="87"/>
        <v/>
      </c>
      <c r="J297" s="32" t="str">
        <f t="shared" ca="1" si="88"/>
        <v/>
      </c>
      <c r="K297" s="71" t="str">
        <f t="shared" ca="1" si="89"/>
        <v/>
      </c>
      <c r="L297" s="31" t="str">
        <f t="shared" ca="1" si="90"/>
        <v/>
      </c>
      <c r="M297" s="32" t="str">
        <f t="shared" ca="1" si="91"/>
        <v/>
      </c>
      <c r="N297" s="77" t="str">
        <f t="shared" ca="1" si="92"/>
        <v/>
      </c>
      <c r="X297" s="163" t="str">
        <f t="shared" si="77"/>
        <v/>
      </c>
      <c r="Y297" s="163" t="str">
        <f t="shared" si="78"/>
        <v/>
      </c>
    </row>
    <row r="298" spans="1:25">
      <c r="A298" s="164" t="str">
        <f t="shared" ca="1" si="80"/>
        <v/>
      </c>
      <c r="B298" s="71" t="str">
        <f t="shared" ca="1" si="81"/>
        <v/>
      </c>
      <c r="C298" s="31" t="str">
        <f t="shared" ca="1" si="79"/>
        <v/>
      </c>
      <c r="D298" s="32" t="str">
        <f t="shared" ca="1" si="82"/>
        <v/>
      </c>
      <c r="E298" s="71" t="str">
        <f t="shared" ca="1" si="83"/>
        <v/>
      </c>
      <c r="F298" s="31" t="str">
        <f t="shared" ca="1" si="84"/>
        <v/>
      </c>
      <c r="G298" s="32" t="str">
        <f t="shared" ca="1" si="85"/>
        <v/>
      </c>
      <c r="H298" s="71" t="str">
        <f t="shared" ca="1" si="86"/>
        <v/>
      </c>
      <c r="I298" s="31" t="str">
        <f t="shared" ca="1" si="87"/>
        <v/>
      </c>
      <c r="J298" s="32" t="str">
        <f t="shared" ca="1" si="88"/>
        <v/>
      </c>
      <c r="K298" s="71" t="str">
        <f t="shared" ca="1" si="89"/>
        <v/>
      </c>
      <c r="L298" s="31" t="str">
        <f t="shared" ca="1" si="90"/>
        <v/>
      </c>
      <c r="M298" s="32" t="str">
        <f t="shared" ca="1" si="91"/>
        <v/>
      </c>
      <c r="N298" s="77" t="str">
        <f t="shared" ca="1" si="92"/>
        <v/>
      </c>
      <c r="X298" s="163" t="str">
        <f t="shared" si="77"/>
        <v/>
      </c>
      <c r="Y298" s="163" t="str">
        <f t="shared" si="78"/>
        <v/>
      </c>
    </row>
    <row r="299" spans="1:25">
      <c r="A299" s="164" t="str">
        <f t="shared" ca="1" si="80"/>
        <v/>
      </c>
      <c r="B299" s="71" t="str">
        <f t="shared" ca="1" si="81"/>
        <v/>
      </c>
      <c r="C299" s="31" t="str">
        <f t="shared" ca="1" si="79"/>
        <v/>
      </c>
      <c r="D299" s="32" t="str">
        <f t="shared" ca="1" si="82"/>
        <v/>
      </c>
      <c r="E299" s="71" t="str">
        <f t="shared" ca="1" si="83"/>
        <v/>
      </c>
      <c r="F299" s="31" t="str">
        <f t="shared" ca="1" si="84"/>
        <v/>
      </c>
      <c r="G299" s="32" t="str">
        <f t="shared" ca="1" si="85"/>
        <v/>
      </c>
      <c r="H299" s="71" t="str">
        <f t="shared" ca="1" si="86"/>
        <v/>
      </c>
      <c r="I299" s="31" t="str">
        <f t="shared" ca="1" si="87"/>
        <v/>
      </c>
      <c r="J299" s="32" t="str">
        <f t="shared" ca="1" si="88"/>
        <v/>
      </c>
      <c r="K299" s="71" t="str">
        <f t="shared" ca="1" si="89"/>
        <v/>
      </c>
      <c r="L299" s="31" t="str">
        <f t="shared" ca="1" si="90"/>
        <v/>
      </c>
      <c r="M299" s="32" t="str">
        <f t="shared" ca="1" si="91"/>
        <v/>
      </c>
      <c r="N299" s="77" t="str">
        <f t="shared" ca="1" si="92"/>
        <v/>
      </c>
      <c r="X299" s="163" t="str">
        <f t="shared" si="77"/>
        <v/>
      </c>
      <c r="Y299" s="163" t="str">
        <f t="shared" si="78"/>
        <v/>
      </c>
    </row>
    <row r="300" spans="1:25">
      <c r="A300" s="164" t="str">
        <f t="shared" ca="1" si="80"/>
        <v/>
      </c>
      <c r="B300" s="71" t="str">
        <f t="shared" ca="1" si="81"/>
        <v/>
      </c>
      <c r="C300" s="31" t="str">
        <f t="shared" ca="1" si="79"/>
        <v/>
      </c>
      <c r="D300" s="32" t="str">
        <f t="shared" ca="1" si="82"/>
        <v/>
      </c>
      <c r="E300" s="71" t="str">
        <f t="shared" ca="1" si="83"/>
        <v/>
      </c>
      <c r="F300" s="31" t="str">
        <f t="shared" ca="1" si="84"/>
        <v/>
      </c>
      <c r="G300" s="32" t="str">
        <f t="shared" ca="1" si="85"/>
        <v/>
      </c>
      <c r="H300" s="71" t="str">
        <f t="shared" ca="1" si="86"/>
        <v/>
      </c>
      <c r="I300" s="31" t="str">
        <f t="shared" ca="1" si="87"/>
        <v/>
      </c>
      <c r="J300" s="32" t="str">
        <f t="shared" ca="1" si="88"/>
        <v/>
      </c>
      <c r="K300" s="71" t="str">
        <f t="shared" ca="1" si="89"/>
        <v/>
      </c>
      <c r="L300" s="31" t="str">
        <f t="shared" ca="1" si="90"/>
        <v/>
      </c>
      <c r="M300" s="32" t="str">
        <f t="shared" ca="1" si="91"/>
        <v/>
      </c>
      <c r="N300" s="77" t="str">
        <f t="shared" ca="1" si="92"/>
        <v/>
      </c>
      <c r="X300" s="163" t="str">
        <f t="shared" si="77"/>
        <v/>
      </c>
      <c r="Y300" s="163" t="str">
        <f t="shared" si="78"/>
        <v/>
      </c>
    </row>
    <row r="301" spans="1:25">
      <c r="A301" s="164" t="str">
        <f t="shared" ca="1" si="80"/>
        <v/>
      </c>
      <c r="B301" s="71" t="str">
        <f t="shared" ca="1" si="81"/>
        <v/>
      </c>
      <c r="C301" s="31" t="str">
        <f t="shared" ca="1" si="79"/>
        <v/>
      </c>
      <c r="D301" s="32" t="str">
        <f t="shared" ca="1" si="82"/>
        <v/>
      </c>
      <c r="E301" s="71" t="str">
        <f t="shared" ca="1" si="83"/>
        <v/>
      </c>
      <c r="F301" s="31" t="str">
        <f t="shared" ca="1" si="84"/>
        <v/>
      </c>
      <c r="G301" s="32" t="str">
        <f t="shared" ca="1" si="85"/>
        <v/>
      </c>
      <c r="H301" s="71" t="str">
        <f t="shared" ca="1" si="86"/>
        <v/>
      </c>
      <c r="I301" s="31" t="str">
        <f t="shared" ca="1" si="87"/>
        <v/>
      </c>
      <c r="J301" s="32" t="str">
        <f t="shared" ca="1" si="88"/>
        <v/>
      </c>
      <c r="K301" s="71" t="str">
        <f t="shared" ca="1" si="89"/>
        <v/>
      </c>
      <c r="L301" s="31" t="str">
        <f t="shared" ca="1" si="90"/>
        <v/>
      </c>
      <c r="M301" s="32" t="str">
        <f t="shared" ca="1" si="91"/>
        <v/>
      </c>
      <c r="N301" s="77" t="str">
        <f t="shared" ca="1" si="92"/>
        <v/>
      </c>
      <c r="X301" s="163" t="str">
        <f t="shared" si="77"/>
        <v/>
      </c>
      <c r="Y301" s="163" t="str">
        <f t="shared" si="78"/>
        <v/>
      </c>
    </row>
    <row r="302" spans="1:25">
      <c r="A302" s="164" t="str">
        <f t="shared" ca="1" si="80"/>
        <v/>
      </c>
      <c r="B302" s="71" t="str">
        <f t="shared" ca="1" si="81"/>
        <v/>
      </c>
      <c r="C302" s="31" t="str">
        <f t="shared" ca="1" si="79"/>
        <v/>
      </c>
      <c r="D302" s="32" t="str">
        <f t="shared" ca="1" si="82"/>
        <v/>
      </c>
      <c r="E302" s="71" t="str">
        <f t="shared" ca="1" si="83"/>
        <v/>
      </c>
      <c r="F302" s="31" t="str">
        <f t="shared" ca="1" si="84"/>
        <v/>
      </c>
      <c r="G302" s="32" t="str">
        <f t="shared" ca="1" si="85"/>
        <v/>
      </c>
      <c r="H302" s="71" t="str">
        <f t="shared" ca="1" si="86"/>
        <v/>
      </c>
      <c r="I302" s="31" t="str">
        <f t="shared" ca="1" si="87"/>
        <v/>
      </c>
      <c r="J302" s="32" t="str">
        <f t="shared" ca="1" si="88"/>
        <v/>
      </c>
      <c r="K302" s="71" t="str">
        <f t="shared" ca="1" si="89"/>
        <v/>
      </c>
      <c r="L302" s="31" t="str">
        <f t="shared" ca="1" si="90"/>
        <v/>
      </c>
      <c r="M302" s="32" t="str">
        <f t="shared" ca="1" si="91"/>
        <v/>
      </c>
      <c r="N302" s="77" t="str">
        <f t="shared" ca="1" si="92"/>
        <v/>
      </c>
      <c r="X302" s="163" t="str">
        <f t="shared" si="77"/>
        <v/>
      </c>
      <c r="Y302" s="163" t="str">
        <f t="shared" si="78"/>
        <v/>
      </c>
    </row>
    <row r="303" spans="1:25">
      <c r="A303" s="164" t="str">
        <f t="shared" ca="1" si="80"/>
        <v/>
      </c>
      <c r="B303" s="71" t="str">
        <f t="shared" ca="1" si="81"/>
        <v/>
      </c>
      <c r="C303" s="31" t="str">
        <f t="shared" ca="1" si="79"/>
        <v/>
      </c>
      <c r="D303" s="32" t="str">
        <f t="shared" ca="1" si="82"/>
        <v/>
      </c>
      <c r="E303" s="71" t="str">
        <f t="shared" ca="1" si="83"/>
        <v/>
      </c>
      <c r="F303" s="31" t="str">
        <f t="shared" ca="1" si="84"/>
        <v/>
      </c>
      <c r="G303" s="32" t="str">
        <f t="shared" ca="1" si="85"/>
        <v/>
      </c>
      <c r="H303" s="71" t="str">
        <f t="shared" ca="1" si="86"/>
        <v/>
      </c>
      <c r="I303" s="31" t="str">
        <f t="shared" ca="1" si="87"/>
        <v/>
      </c>
      <c r="J303" s="32" t="str">
        <f t="shared" ca="1" si="88"/>
        <v/>
      </c>
      <c r="K303" s="71" t="str">
        <f t="shared" ca="1" si="89"/>
        <v/>
      </c>
      <c r="L303" s="31" t="str">
        <f t="shared" ca="1" si="90"/>
        <v/>
      </c>
      <c r="M303" s="32" t="str">
        <f t="shared" ca="1" si="91"/>
        <v/>
      </c>
      <c r="N303" s="77" t="str">
        <f t="shared" ca="1" si="92"/>
        <v/>
      </c>
      <c r="X303" s="163" t="str">
        <f t="shared" si="77"/>
        <v/>
      </c>
      <c r="Y303" s="163" t="str">
        <f t="shared" si="78"/>
        <v/>
      </c>
    </row>
    <row r="304" spans="1:25">
      <c r="A304" s="164" t="str">
        <f t="shared" ca="1" si="80"/>
        <v/>
      </c>
      <c r="B304" s="71" t="str">
        <f t="shared" ca="1" si="81"/>
        <v/>
      </c>
      <c r="C304" s="31" t="str">
        <f t="shared" ca="1" si="79"/>
        <v/>
      </c>
      <c r="D304" s="32" t="str">
        <f t="shared" ca="1" si="82"/>
        <v/>
      </c>
      <c r="E304" s="71" t="str">
        <f t="shared" ca="1" si="83"/>
        <v/>
      </c>
      <c r="F304" s="31" t="str">
        <f t="shared" ca="1" si="84"/>
        <v/>
      </c>
      <c r="G304" s="32" t="str">
        <f t="shared" ca="1" si="85"/>
        <v/>
      </c>
      <c r="H304" s="71" t="str">
        <f t="shared" ca="1" si="86"/>
        <v/>
      </c>
      <c r="I304" s="31" t="str">
        <f t="shared" ca="1" si="87"/>
        <v/>
      </c>
      <c r="J304" s="32" t="str">
        <f t="shared" ca="1" si="88"/>
        <v/>
      </c>
      <c r="K304" s="71" t="str">
        <f t="shared" ca="1" si="89"/>
        <v/>
      </c>
      <c r="L304" s="31" t="str">
        <f t="shared" ca="1" si="90"/>
        <v/>
      </c>
      <c r="M304" s="32" t="str">
        <f t="shared" ca="1" si="91"/>
        <v/>
      </c>
      <c r="N304" s="77" t="str">
        <f t="shared" ca="1" si="92"/>
        <v/>
      </c>
      <c r="X304" s="163" t="str">
        <f t="shared" si="77"/>
        <v/>
      </c>
      <c r="Y304" s="163" t="str">
        <f t="shared" si="78"/>
        <v/>
      </c>
    </row>
    <row r="305" spans="1:25">
      <c r="A305" s="164" t="str">
        <f t="shared" ca="1" si="80"/>
        <v/>
      </c>
      <c r="B305" s="71" t="str">
        <f t="shared" ca="1" si="81"/>
        <v/>
      </c>
      <c r="C305" s="31" t="str">
        <f t="shared" ca="1" si="79"/>
        <v/>
      </c>
      <c r="D305" s="32" t="str">
        <f t="shared" ca="1" si="82"/>
        <v/>
      </c>
      <c r="E305" s="71" t="str">
        <f t="shared" ca="1" si="83"/>
        <v/>
      </c>
      <c r="F305" s="31" t="str">
        <f t="shared" ca="1" si="84"/>
        <v/>
      </c>
      <c r="G305" s="32" t="str">
        <f t="shared" ca="1" si="85"/>
        <v/>
      </c>
      <c r="H305" s="71" t="str">
        <f t="shared" ca="1" si="86"/>
        <v/>
      </c>
      <c r="I305" s="31" t="str">
        <f t="shared" ca="1" si="87"/>
        <v/>
      </c>
      <c r="J305" s="32" t="str">
        <f t="shared" ca="1" si="88"/>
        <v/>
      </c>
      <c r="K305" s="71" t="str">
        <f t="shared" ca="1" si="89"/>
        <v/>
      </c>
      <c r="L305" s="31" t="str">
        <f t="shared" ca="1" si="90"/>
        <v/>
      </c>
      <c r="M305" s="32" t="str">
        <f t="shared" ca="1" si="91"/>
        <v/>
      </c>
      <c r="N305" s="77" t="str">
        <f t="shared" ca="1" si="92"/>
        <v/>
      </c>
      <c r="X305" s="163" t="str">
        <f t="shared" si="77"/>
        <v/>
      </c>
      <c r="Y305" s="163" t="str">
        <f t="shared" si="78"/>
        <v/>
      </c>
    </row>
    <row r="306" spans="1:25">
      <c r="A306" s="164" t="str">
        <f t="shared" ca="1" si="80"/>
        <v/>
      </c>
      <c r="B306" s="71" t="str">
        <f t="shared" ca="1" si="81"/>
        <v/>
      </c>
      <c r="C306" s="31" t="str">
        <f t="shared" ca="1" si="79"/>
        <v/>
      </c>
      <c r="D306" s="32" t="str">
        <f t="shared" ca="1" si="82"/>
        <v/>
      </c>
      <c r="E306" s="71" t="str">
        <f t="shared" ca="1" si="83"/>
        <v/>
      </c>
      <c r="F306" s="31" t="str">
        <f t="shared" ca="1" si="84"/>
        <v/>
      </c>
      <c r="G306" s="32" t="str">
        <f t="shared" ca="1" si="85"/>
        <v/>
      </c>
      <c r="H306" s="71" t="str">
        <f t="shared" ca="1" si="86"/>
        <v/>
      </c>
      <c r="I306" s="31" t="str">
        <f t="shared" ca="1" si="87"/>
        <v/>
      </c>
      <c r="J306" s="32" t="str">
        <f t="shared" ca="1" si="88"/>
        <v/>
      </c>
      <c r="K306" s="71" t="str">
        <f t="shared" ca="1" si="89"/>
        <v/>
      </c>
      <c r="L306" s="31" t="str">
        <f t="shared" ca="1" si="90"/>
        <v/>
      </c>
      <c r="M306" s="32" t="str">
        <f t="shared" ca="1" si="91"/>
        <v/>
      </c>
      <c r="N306" s="77" t="str">
        <f t="shared" ca="1" si="92"/>
        <v/>
      </c>
      <c r="X306" s="163" t="str">
        <f t="shared" si="77"/>
        <v/>
      </c>
      <c r="Y306" s="163" t="str">
        <f t="shared" si="78"/>
        <v/>
      </c>
    </row>
    <row r="307" spans="1:25">
      <c r="A307" s="164" t="str">
        <f t="shared" ca="1" si="80"/>
        <v/>
      </c>
      <c r="B307" s="71" t="str">
        <f t="shared" ca="1" si="81"/>
        <v/>
      </c>
      <c r="C307" s="31" t="str">
        <f t="shared" ca="1" si="79"/>
        <v/>
      </c>
      <c r="D307" s="32" t="str">
        <f t="shared" ca="1" si="82"/>
        <v/>
      </c>
      <c r="E307" s="71" t="str">
        <f t="shared" ca="1" si="83"/>
        <v/>
      </c>
      <c r="F307" s="31" t="str">
        <f t="shared" ca="1" si="84"/>
        <v/>
      </c>
      <c r="G307" s="32" t="str">
        <f t="shared" ca="1" si="85"/>
        <v/>
      </c>
      <c r="H307" s="71" t="str">
        <f t="shared" ca="1" si="86"/>
        <v/>
      </c>
      <c r="I307" s="31" t="str">
        <f t="shared" ca="1" si="87"/>
        <v/>
      </c>
      <c r="J307" s="32" t="str">
        <f t="shared" ca="1" si="88"/>
        <v/>
      </c>
      <c r="K307" s="71" t="str">
        <f t="shared" ca="1" si="89"/>
        <v/>
      </c>
      <c r="L307" s="31" t="str">
        <f t="shared" ca="1" si="90"/>
        <v/>
      </c>
      <c r="M307" s="32" t="str">
        <f t="shared" ca="1" si="91"/>
        <v/>
      </c>
      <c r="N307" s="77" t="str">
        <f t="shared" ca="1" si="92"/>
        <v/>
      </c>
      <c r="X307" s="163" t="str">
        <f t="shared" si="77"/>
        <v/>
      </c>
      <c r="Y307" s="163" t="str">
        <f t="shared" si="78"/>
        <v/>
      </c>
    </row>
    <row r="308" spans="1:25">
      <c r="A308" s="164" t="str">
        <f t="shared" ca="1" si="80"/>
        <v/>
      </c>
      <c r="B308" s="71" t="str">
        <f t="shared" ca="1" si="81"/>
        <v/>
      </c>
      <c r="C308" s="31" t="str">
        <f t="shared" ca="1" si="79"/>
        <v/>
      </c>
      <c r="D308" s="32" t="str">
        <f t="shared" ca="1" si="82"/>
        <v/>
      </c>
      <c r="E308" s="71" t="str">
        <f t="shared" ca="1" si="83"/>
        <v/>
      </c>
      <c r="F308" s="31" t="str">
        <f t="shared" ca="1" si="84"/>
        <v/>
      </c>
      <c r="G308" s="32" t="str">
        <f t="shared" ca="1" si="85"/>
        <v/>
      </c>
      <c r="H308" s="71" t="str">
        <f t="shared" ca="1" si="86"/>
        <v/>
      </c>
      <c r="I308" s="31" t="str">
        <f t="shared" ca="1" si="87"/>
        <v/>
      </c>
      <c r="J308" s="32" t="str">
        <f t="shared" ca="1" si="88"/>
        <v/>
      </c>
      <c r="K308" s="71" t="str">
        <f t="shared" ca="1" si="89"/>
        <v/>
      </c>
      <c r="L308" s="31" t="str">
        <f t="shared" ca="1" si="90"/>
        <v/>
      </c>
      <c r="M308" s="32" t="str">
        <f t="shared" ca="1" si="91"/>
        <v/>
      </c>
      <c r="N308" s="77" t="str">
        <f t="shared" ca="1" si="92"/>
        <v/>
      </c>
      <c r="X308" s="163" t="str">
        <f t="shared" si="77"/>
        <v/>
      </c>
      <c r="Y308" s="163" t="str">
        <f t="shared" si="78"/>
        <v/>
      </c>
    </row>
    <row r="309" spans="1:25">
      <c r="A309" s="164" t="str">
        <f t="shared" ca="1" si="80"/>
        <v/>
      </c>
      <c r="B309" s="71" t="str">
        <f t="shared" ca="1" si="81"/>
        <v/>
      </c>
      <c r="C309" s="31" t="str">
        <f t="shared" ca="1" si="79"/>
        <v/>
      </c>
      <c r="D309" s="32" t="str">
        <f t="shared" ca="1" si="82"/>
        <v/>
      </c>
      <c r="E309" s="71" t="str">
        <f t="shared" ca="1" si="83"/>
        <v/>
      </c>
      <c r="F309" s="31" t="str">
        <f t="shared" ca="1" si="84"/>
        <v/>
      </c>
      <c r="G309" s="32" t="str">
        <f t="shared" ca="1" si="85"/>
        <v/>
      </c>
      <c r="H309" s="71" t="str">
        <f t="shared" ca="1" si="86"/>
        <v/>
      </c>
      <c r="I309" s="31" t="str">
        <f t="shared" ca="1" si="87"/>
        <v/>
      </c>
      <c r="J309" s="32" t="str">
        <f t="shared" ca="1" si="88"/>
        <v/>
      </c>
      <c r="K309" s="71" t="str">
        <f t="shared" ca="1" si="89"/>
        <v/>
      </c>
      <c r="L309" s="31" t="str">
        <f t="shared" ca="1" si="90"/>
        <v/>
      </c>
      <c r="M309" s="32" t="str">
        <f t="shared" ca="1" si="91"/>
        <v/>
      </c>
      <c r="N309" s="77" t="str">
        <f t="shared" ca="1" si="92"/>
        <v/>
      </c>
      <c r="X309" s="163" t="str">
        <f t="shared" si="77"/>
        <v/>
      </c>
      <c r="Y309" s="163" t="str">
        <f t="shared" si="78"/>
        <v/>
      </c>
    </row>
    <row r="310" spans="1:25">
      <c r="A310" s="164" t="str">
        <f t="shared" ca="1" si="80"/>
        <v/>
      </c>
      <c r="B310" s="71" t="str">
        <f t="shared" ca="1" si="81"/>
        <v/>
      </c>
      <c r="C310" s="31" t="str">
        <f t="shared" ca="1" si="79"/>
        <v/>
      </c>
      <c r="D310" s="32" t="str">
        <f t="shared" ca="1" si="82"/>
        <v/>
      </c>
      <c r="E310" s="71" t="str">
        <f t="shared" ca="1" si="83"/>
        <v/>
      </c>
      <c r="F310" s="31" t="str">
        <f t="shared" ca="1" si="84"/>
        <v/>
      </c>
      <c r="G310" s="32" t="str">
        <f t="shared" ca="1" si="85"/>
        <v/>
      </c>
      <c r="H310" s="71" t="str">
        <f t="shared" ca="1" si="86"/>
        <v/>
      </c>
      <c r="I310" s="31" t="str">
        <f t="shared" ca="1" si="87"/>
        <v/>
      </c>
      <c r="J310" s="32" t="str">
        <f t="shared" ca="1" si="88"/>
        <v/>
      </c>
      <c r="K310" s="71" t="str">
        <f t="shared" ca="1" si="89"/>
        <v/>
      </c>
      <c r="L310" s="31" t="str">
        <f t="shared" ca="1" si="90"/>
        <v/>
      </c>
      <c r="M310" s="32" t="str">
        <f t="shared" ca="1" si="91"/>
        <v/>
      </c>
      <c r="N310" s="77" t="str">
        <f t="shared" ca="1" si="92"/>
        <v/>
      </c>
      <c r="X310" s="163" t="str">
        <f t="shared" si="77"/>
        <v/>
      </c>
      <c r="Y310" s="163" t="str">
        <f t="shared" si="78"/>
        <v/>
      </c>
    </row>
    <row r="311" spans="1:25">
      <c r="A311" s="164" t="str">
        <f t="shared" ca="1" si="80"/>
        <v/>
      </c>
      <c r="B311" s="71" t="str">
        <f t="shared" ca="1" si="81"/>
        <v/>
      </c>
      <c r="C311" s="31" t="str">
        <f t="shared" ca="1" si="79"/>
        <v/>
      </c>
      <c r="D311" s="32" t="str">
        <f t="shared" ca="1" si="82"/>
        <v/>
      </c>
      <c r="E311" s="71" t="str">
        <f t="shared" ca="1" si="83"/>
        <v/>
      </c>
      <c r="F311" s="31" t="str">
        <f t="shared" ca="1" si="84"/>
        <v/>
      </c>
      <c r="G311" s="32" t="str">
        <f t="shared" ca="1" si="85"/>
        <v/>
      </c>
      <c r="H311" s="71" t="str">
        <f t="shared" ca="1" si="86"/>
        <v/>
      </c>
      <c r="I311" s="31" t="str">
        <f t="shared" ca="1" si="87"/>
        <v/>
      </c>
      <c r="J311" s="32" t="str">
        <f t="shared" ca="1" si="88"/>
        <v/>
      </c>
      <c r="K311" s="71" t="str">
        <f t="shared" ca="1" si="89"/>
        <v/>
      </c>
      <c r="L311" s="31" t="str">
        <f t="shared" ca="1" si="90"/>
        <v/>
      </c>
      <c r="M311" s="32" t="str">
        <f t="shared" ca="1" si="91"/>
        <v/>
      </c>
      <c r="N311" s="77" t="str">
        <f t="shared" ca="1" si="92"/>
        <v/>
      </c>
      <c r="X311" s="163" t="str">
        <f t="shared" si="77"/>
        <v/>
      </c>
      <c r="Y311" s="163" t="str">
        <f t="shared" si="78"/>
        <v/>
      </c>
    </row>
    <row r="312" spans="1:25">
      <c r="A312" s="164" t="str">
        <f t="shared" ca="1" si="80"/>
        <v/>
      </c>
      <c r="B312" s="71" t="str">
        <f t="shared" ca="1" si="81"/>
        <v/>
      </c>
      <c r="C312" s="31" t="str">
        <f t="shared" ca="1" si="79"/>
        <v/>
      </c>
      <c r="D312" s="32" t="str">
        <f t="shared" ca="1" si="82"/>
        <v/>
      </c>
      <c r="E312" s="71" t="str">
        <f t="shared" ca="1" si="83"/>
        <v/>
      </c>
      <c r="F312" s="31" t="str">
        <f t="shared" ca="1" si="84"/>
        <v/>
      </c>
      <c r="G312" s="32" t="str">
        <f t="shared" ca="1" si="85"/>
        <v/>
      </c>
      <c r="H312" s="71" t="str">
        <f t="shared" ca="1" si="86"/>
        <v/>
      </c>
      <c r="I312" s="31" t="str">
        <f t="shared" ca="1" si="87"/>
        <v/>
      </c>
      <c r="J312" s="32" t="str">
        <f t="shared" ca="1" si="88"/>
        <v/>
      </c>
      <c r="K312" s="71" t="str">
        <f t="shared" ca="1" si="89"/>
        <v/>
      </c>
      <c r="L312" s="31" t="str">
        <f t="shared" ca="1" si="90"/>
        <v/>
      </c>
      <c r="M312" s="32" t="str">
        <f t="shared" ca="1" si="91"/>
        <v/>
      </c>
      <c r="N312" s="77" t="str">
        <f t="shared" ca="1" si="92"/>
        <v/>
      </c>
      <c r="X312" s="163" t="str">
        <f t="shared" si="77"/>
        <v/>
      </c>
      <c r="Y312" s="163" t="str">
        <f t="shared" si="78"/>
        <v/>
      </c>
    </row>
    <row r="313" spans="1:25">
      <c r="A313" s="164" t="str">
        <f t="shared" ca="1" si="80"/>
        <v/>
      </c>
      <c r="B313" s="71" t="str">
        <f t="shared" ca="1" si="81"/>
        <v/>
      </c>
      <c r="C313" s="31" t="str">
        <f t="shared" ca="1" si="79"/>
        <v/>
      </c>
      <c r="D313" s="32" t="str">
        <f t="shared" ca="1" si="82"/>
        <v/>
      </c>
      <c r="E313" s="71" t="str">
        <f t="shared" ca="1" si="83"/>
        <v/>
      </c>
      <c r="F313" s="31" t="str">
        <f t="shared" ca="1" si="84"/>
        <v/>
      </c>
      <c r="G313" s="32" t="str">
        <f t="shared" ca="1" si="85"/>
        <v/>
      </c>
      <c r="H313" s="71" t="str">
        <f t="shared" ca="1" si="86"/>
        <v/>
      </c>
      <c r="I313" s="31" t="str">
        <f t="shared" ca="1" si="87"/>
        <v/>
      </c>
      <c r="J313" s="32" t="str">
        <f t="shared" ca="1" si="88"/>
        <v/>
      </c>
      <c r="K313" s="71" t="str">
        <f t="shared" ca="1" si="89"/>
        <v/>
      </c>
      <c r="L313" s="31" t="str">
        <f t="shared" ca="1" si="90"/>
        <v/>
      </c>
      <c r="M313" s="32" t="str">
        <f t="shared" ca="1" si="91"/>
        <v/>
      </c>
      <c r="N313" s="77" t="str">
        <f t="shared" ca="1" si="92"/>
        <v/>
      </c>
      <c r="X313" s="163" t="str">
        <f t="shared" si="77"/>
        <v/>
      </c>
      <c r="Y313" s="163" t="str">
        <f t="shared" si="78"/>
        <v/>
      </c>
    </row>
    <row r="314" spans="1:25">
      <c r="A314" s="164" t="str">
        <f t="shared" ca="1" si="80"/>
        <v/>
      </c>
      <c r="B314" s="71" t="str">
        <f t="shared" ca="1" si="81"/>
        <v/>
      </c>
      <c r="C314" s="31" t="str">
        <f t="shared" ca="1" si="79"/>
        <v/>
      </c>
      <c r="D314" s="32" t="str">
        <f t="shared" ca="1" si="82"/>
        <v/>
      </c>
      <c r="E314" s="71" t="str">
        <f t="shared" ca="1" si="83"/>
        <v/>
      </c>
      <c r="F314" s="31" t="str">
        <f t="shared" ca="1" si="84"/>
        <v/>
      </c>
      <c r="G314" s="32" t="str">
        <f t="shared" ca="1" si="85"/>
        <v/>
      </c>
      <c r="H314" s="71" t="str">
        <f t="shared" ca="1" si="86"/>
        <v/>
      </c>
      <c r="I314" s="31" t="str">
        <f t="shared" ca="1" si="87"/>
        <v/>
      </c>
      <c r="J314" s="32" t="str">
        <f t="shared" ca="1" si="88"/>
        <v/>
      </c>
      <c r="K314" s="71" t="str">
        <f t="shared" ca="1" si="89"/>
        <v/>
      </c>
      <c r="L314" s="31" t="str">
        <f t="shared" ca="1" si="90"/>
        <v/>
      </c>
      <c r="M314" s="32" t="str">
        <f t="shared" ca="1" si="91"/>
        <v/>
      </c>
      <c r="N314" s="77" t="str">
        <f t="shared" ca="1" si="92"/>
        <v/>
      </c>
      <c r="X314" s="163" t="str">
        <f t="shared" si="77"/>
        <v/>
      </c>
      <c r="Y314" s="163" t="str">
        <f t="shared" si="78"/>
        <v/>
      </c>
    </row>
    <row r="315" spans="1:25">
      <c r="A315" s="164" t="str">
        <f t="shared" ca="1" si="80"/>
        <v/>
      </c>
      <c r="B315" s="71" t="str">
        <f t="shared" ca="1" si="81"/>
        <v/>
      </c>
      <c r="C315" s="31" t="str">
        <f t="shared" ca="1" si="79"/>
        <v/>
      </c>
      <c r="D315" s="32" t="str">
        <f t="shared" ca="1" si="82"/>
        <v/>
      </c>
      <c r="E315" s="71" t="str">
        <f t="shared" ca="1" si="83"/>
        <v/>
      </c>
      <c r="F315" s="31" t="str">
        <f t="shared" ca="1" si="84"/>
        <v/>
      </c>
      <c r="G315" s="32" t="str">
        <f t="shared" ca="1" si="85"/>
        <v/>
      </c>
      <c r="H315" s="71" t="str">
        <f t="shared" ca="1" si="86"/>
        <v/>
      </c>
      <c r="I315" s="31" t="str">
        <f t="shared" ca="1" si="87"/>
        <v/>
      </c>
      <c r="J315" s="32" t="str">
        <f t="shared" ca="1" si="88"/>
        <v/>
      </c>
      <c r="K315" s="71" t="str">
        <f t="shared" ca="1" si="89"/>
        <v/>
      </c>
      <c r="L315" s="31" t="str">
        <f t="shared" ca="1" si="90"/>
        <v/>
      </c>
      <c r="M315" s="32" t="str">
        <f t="shared" ca="1" si="91"/>
        <v/>
      </c>
      <c r="N315" s="77" t="str">
        <f t="shared" ca="1" si="92"/>
        <v/>
      </c>
      <c r="X315" s="163" t="str">
        <f t="shared" si="77"/>
        <v/>
      </c>
      <c r="Y315" s="163" t="str">
        <f t="shared" si="78"/>
        <v/>
      </c>
    </row>
    <row r="316" spans="1:25">
      <c r="A316" s="164" t="str">
        <f t="shared" ca="1" si="80"/>
        <v/>
      </c>
      <c r="B316" s="71" t="str">
        <f t="shared" ca="1" si="81"/>
        <v/>
      </c>
      <c r="C316" s="31" t="str">
        <f t="shared" ca="1" si="79"/>
        <v/>
      </c>
      <c r="D316" s="32" t="str">
        <f t="shared" ca="1" si="82"/>
        <v/>
      </c>
      <c r="E316" s="71" t="str">
        <f t="shared" ca="1" si="83"/>
        <v/>
      </c>
      <c r="F316" s="31" t="str">
        <f t="shared" ca="1" si="84"/>
        <v/>
      </c>
      <c r="G316" s="32" t="str">
        <f t="shared" ca="1" si="85"/>
        <v/>
      </c>
      <c r="H316" s="71" t="str">
        <f t="shared" ca="1" si="86"/>
        <v/>
      </c>
      <c r="I316" s="31" t="str">
        <f t="shared" ca="1" si="87"/>
        <v/>
      </c>
      <c r="J316" s="32" t="str">
        <f t="shared" ca="1" si="88"/>
        <v/>
      </c>
      <c r="K316" s="71" t="str">
        <f t="shared" ca="1" si="89"/>
        <v/>
      </c>
      <c r="L316" s="31" t="str">
        <f t="shared" ca="1" si="90"/>
        <v/>
      </c>
      <c r="M316" s="32" t="str">
        <f t="shared" ca="1" si="91"/>
        <v/>
      </c>
      <c r="N316" s="77" t="str">
        <f t="shared" ca="1" si="92"/>
        <v/>
      </c>
      <c r="X316" s="163" t="str">
        <f t="shared" si="77"/>
        <v/>
      </c>
      <c r="Y316" s="163" t="str">
        <f t="shared" si="78"/>
        <v/>
      </c>
    </row>
    <row r="317" spans="1:25">
      <c r="A317" s="164" t="str">
        <f t="shared" ca="1" si="80"/>
        <v/>
      </c>
      <c r="B317" s="71" t="str">
        <f t="shared" ca="1" si="81"/>
        <v/>
      </c>
      <c r="C317" s="31" t="str">
        <f t="shared" ca="1" si="79"/>
        <v/>
      </c>
      <c r="D317" s="32" t="str">
        <f t="shared" ca="1" si="82"/>
        <v/>
      </c>
      <c r="E317" s="71" t="str">
        <f t="shared" ca="1" si="83"/>
        <v/>
      </c>
      <c r="F317" s="31" t="str">
        <f t="shared" ca="1" si="84"/>
        <v/>
      </c>
      <c r="G317" s="32" t="str">
        <f t="shared" ca="1" si="85"/>
        <v/>
      </c>
      <c r="H317" s="71" t="str">
        <f t="shared" ca="1" si="86"/>
        <v/>
      </c>
      <c r="I317" s="31" t="str">
        <f t="shared" ca="1" si="87"/>
        <v/>
      </c>
      <c r="J317" s="32" t="str">
        <f t="shared" ca="1" si="88"/>
        <v/>
      </c>
      <c r="K317" s="71" t="str">
        <f t="shared" ca="1" si="89"/>
        <v/>
      </c>
      <c r="L317" s="31" t="str">
        <f t="shared" ca="1" si="90"/>
        <v/>
      </c>
      <c r="M317" s="32" t="str">
        <f t="shared" ca="1" si="91"/>
        <v/>
      </c>
      <c r="N317" s="77" t="str">
        <f t="shared" ca="1" si="92"/>
        <v/>
      </c>
      <c r="X317" s="163" t="str">
        <f t="shared" si="77"/>
        <v/>
      </c>
      <c r="Y317" s="163" t="str">
        <f t="shared" si="78"/>
        <v/>
      </c>
    </row>
    <row r="318" spans="1:25">
      <c r="A318" s="164" t="str">
        <f t="shared" ca="1" si="80"/>
        <v/>
      </c>
      <c r="B318" s="71" t="str">
        <f t="shared" ca="1" si="81"/>
        <v/>
      </c>
      <c r="C318" s="31" t="str">
        <f t="shared" ca="1" si="79"/>
        <v/>
      </c>
      <c r="D318" s="32" t="str">
        <f t="shared" ca="1" si="82"/>
        <v/>
      </c>
      <c r="E318" s="71" t="str">
        <f t="shared" ca="1" si="83"/>
        <v/>
      </c>
      <c r="F318" s="31" t="str">
        <f t="shared" ca="1" si="84"/>
        <v/>
      </c>
      <c r="G318" s="32" t="str">
        <f t="shared" ca="1" si="85"/>
        <v/>
      </c>
      <c r="H318" s="71" t="str">
        <f t="shared" ca="1" si="86"/>
        <v/>
      </c>
      <c r="I318" s="31" t="str">
        <f t="shared" ca="1" si="87"/>
        <v/>
      </c>
      <c r="J318" s="32" t="str">
        <f t="shared" ca="1" si="88"/>
        <v/>
      </c>
      <c r="K318" s="71" t="str">
        <f t="shared" ca="1" si="89"/>
        <v/>
      </c>
      <c r="L318" s="31" t="str">
        <f t="shared" ca="1" si="90"/>
        <v/>
      </c>
      <c r="M318" s="32" t="str">
        <f t="shared" ca="1" si="91"/>
        <v/>
      </c>
      <c r="N318" s="77" t="str">
        <f t="shared" ca="1" si="92"/>
        <v/>
      </c>
      <c r="X318" s="163" t="str">
        <f t="shared" si="77"/>
        <v/>
      </c>
      <c r="Y318" s="163" t="str">
        <f t="shared" si="78"/>
        <v/>
      </c>
    </row>
    <row r="319" spans="1:25">
      <c r="A319" s="164" t="str">
        <f t="shared" ca="1" si="80"/>
        <v/>
      </c>
      <c r="B319" s="71" t="str">
        <f t="shared" ca="1" si="81"/>
        <v/>
      </c>
      <c r="C319" s="31" t="str">
        <f t="shared" ca="1" si="79"/>
        <v/>
      </c>
      <c r="D319" s="32" t="str">
        <f t="shared" ca="1" si="82"/>
        <v/>
      </c>
      <c r="E319" s="71" t="str">
        <f t="shared" ca="1" si="83"/>
        <v/>
      </c>
      <c r="F319" s="31" t="str">
        <f t="shared" ca="1" si="84"/>
        <v/>
      </c>
      <c r="G319" s="32" t="str">
        <f t="shared" ca="1" si="85"/>
        <v/>
      </c>
      <c r="H319" s="71" t="str">
        <f t="shared" ca="1" si="86"/>
        <v/>
      </c>
      <c r="I319" s="31" t="str">
        <f t="shared" ca="1" si="87"/>
        <v/>
      </c>
      <c r="J319" s="32" t="str">
        <f t="shared" ca="1" si="88"/>
        <v/>
      </c>
      <c r="K319" s="71" t="str">
        <f t="shared" ca="1" si="89"/>
        <v/>
      </c>
      <c r="L319" s="31" t="str">
        <f t="shared" ca="1" si="90"/>
        <v/>
      </c>
      <c r="M319" s="32" t="str">
        <f t="shared" ca="1" si="91"/>
        <v/>
      </c>
      <c r="N319" s="77" t="str">
        <f t="shared" ca="1" si="92"/>
        <v/>
      </c>
      <c r="X319" s="163" t="str">
        <f t="shared" si="77"/>
        <v/>
      </c>
      <c r="Y319" s="163" t="str">
        <f t="shared" si="78"/>
        <v/>
      </c>
    </row>
    <row r="320" spans="1:25">
      <c r="A320" s="164" t="str">
        <f t="shared" ca="1" si="80"/>
        <v/>
      </c>
      <c r="B320" s="71" t="str">
        <f t="shared" ca="1" si="81"/>
        <v/>
      </c>
      <c r="C320" s="31" t="str">
        <f t="shared" ca="1" si="79"/>
        <v/>
      </c>
      <c r="D320" s="32" t="str">
        <f t="shared" ca="1" si="82"/>
        <v/>
      </c>
      <c r="E320" s="71" t="str">
        <f t="shared" ca="1" si="83"/>
        <v/>
      </c>
      <c r="F320" s="31" t="str">
        <f t="shared" ca="1" si="84"/>
        <v/>
      </c>
      <c r="G320" s="32" t="str">
        <f t="shared" ca="1" si="85"/>
        <v/>
      </c>
      <c r="H320" s="71" t="str">
        <f t="shared" ca="1" si="86"/>
        <v/>
      </c>
      <c r="I320" s="31" t="str">
        <f t="shared" ca="1" si="87"/>
        <v/>
      </c>
      <c r="J320" s="32" t="str">
        <f t="shared" ca="1" si="88"/>
        <v/>
      </c>
      <c r="K320" s="71" t="str">
        <f t="shared" ca="1" si="89"/>
        <v/>
      </c>
      <c r="L320" s="31" t="str">
        <f t="shared" ca="1" si="90"/>
        <v/>
      </c>
      <c r="M320" s="32" t="str">
        <f t="shared" ca="1" si="91"/>
        <v/>
      </c>
      <c r="N320" s="77" t="str">
        <f t="shared" ca="1" si="92"/>
        <v/>
      </c>
      <c r="X320" s="163" t="str">
        <f t="shared" si="77"/>
        <v/>
      </c>
      <c r="Y320" s="163" t="str">
        <f t="shared" si="78"/>
        <v/>
      </c>
    </row>
    <row r="321" spans="1:25">
      <c r="A321" s="164" t="str">
        <f t="shared" ca="1" si="80"/>
        <v/>
      </c>
      <c r="B321" s="71" t="str">
        <f t="shared" ca="1" si="81"/>
        <v/>
      </c>
      <c r="C321" s="31" t="str">
        <f t="shared" ca="1" si="79"/>
        <v/>
      </c>
      <c r="D321" s="32" t="str">
        <f t="shared" ca="1" si="82"/>
        <v/>
      </c>
      <c r="E321" s="71" t="str">
        <f t="shared" ca="1" si="83"/>
        <v/>
      </c>
      <c r="F321" s="31" t="str">
        <f t="shared" ca="1" si="84"/>
        <v/>
      </c>
      <c r="G321" s="32" t="str">
        <f t="shared" ca="1" si="85"/>
        <v/>
      </c>
      <c r="H321" s="71" t="str">
        <f t="shared" ca="1" si="86"/>
        <v/>
      </c>
      <c r="I321" s="31" t="str">
        <f t="shared" ca="1" si="87"/>
        <v/>
      </c>
      <c r="J321" s="32" t="str">
        <f t="shared" ca="1" si="88"/>
        <v/>
      </c>
      <c r="K321" s="71" t="str">
        <f t="shared" ca="1" si="89"/>
        <v/>
      </c>
      <c r="L321" s="31" t="str">
        <f t="shared" ca="1" si="90"/>
        <v/>
      </c>
      <c r="M321" s="32" t="str">
        <f t="shared" ca="1" si="91"/>
        <v/>
      </c>
      <c r="N321" s="77" t="str">
        <f t="shared" ca="1" si="92"/>
        <v/>
      </c>
      <c r="X321" s="163" t="str">
        <f t="shared" si="77"/>
        <v/>
      </c>
      <c r="Y321" s="163" t="str">
        <f t="shared" si="78"/>
        <v/>
      </c>
    </row>
    <row r="322" spans="1:25">
      <c r="A322" s="164" t="str">
        <f t="shared" ca="1" si="80"/>
        <v/>
      </c>
      <c r="B322" s="71" t="str">
        <f t="shared" ca="1" si="81"/>
        <v/>
      </c>
      <c r="C322" s="31" t="str">
        <f t="shared" ca="1" si="79"/>
        <v/>
      </c>
      <c r="D322" s="32" t="str">
        <f t="shared" ca="1" si="82"/>
        <v/>
      </c>
      <c r="E322" s="71" t="str">
        <f t="shared" ca="1" si="83"/>
        <v/>
      </c>
      <c r="F322" s="31" t="str">
        <f t="shared" ca="1" si="84"/>
        <v/>
      </c>
      <c r="G322" s="32" t="str">
        <f t="shared" ca="1" si="85"/>
        <v/>
      </c>
      <c r="H322" s="71" t="str">
        <f t="shared" ca="1" si="86"/>
        <v/>
      </c>
      <c r="I322" s="31" t="str">
        <f t="shared" ca="1" si="87"/>
        <v/>
      </c>
      <c r="J322" s="32" t="str">
        <f t="shared" ca="1" si="88"/>
        <v/>
      </c>
      <c r="K322" s="71" t="str">
        <f t="shared" ca="1" si="89"/>
        <v/>
      </c>
      <c r="L322" s="31" t="str">
        <f t="shared" ca="1" si="90"/>
        <v/>
      </c>
      <c r="M322" s="32" t="str">
        <f t="shared" ca="1" si="91"/>
        <v/>
      </c>
      <c r="N322" s="77" t="str">
        <f t="shared" ca="1" si="92"/>
        <v/>
      </c>
      <c r="X322" s="163" t="str">
        <f t="shared" si="77"/>
        <v/>
      </c>
      <c r="Y322" s="163" t="str">
        <f t="shared" si="78"/>
        <v/>
      </c>
    </row>
    <row r="323" spans="1:25">
      <c r="A323" s="164" t="str">
        <f t="shared" ca="1" si="80"/>
        <v/>
      </c>
      <c r="B323" s="71" t="str">
        <f t="shared" ca="1" si="81"/>
        <v/>
      </c>
      <c r="C323" s="31" t="str">
        <f t="shared" ca="1" si="79"/>
        <v/>
      </c>
      <c r="D323" s="32" t="str">
        <f t="shared" ca="1" si="82"/>
        <v/>
      </c>
      <c r="E323" s="71" t="str">
        <f t="shared" ca="1" si="83"/>
        <v/>
      </c>
      <c r="F323" s="31" t="str">
        <f t="shared" ca="1" si="84"/>
        <v/>
      </c>
      <c r="G323" s="32" t="str">
        <f t="shared" ca="1" si="85"/>
        <v/>
      </c>
      <c r="H323" s="71" t="str">
        <f t="shared" ca="1" si="86"/>
        <v/>
      </c>
      <c r="I323" s="31" t="str">
        <f t="shared" ca="1" si="87"/>
        <v/>
      </c>
      <c r="J323" s="32" t="str">
        <f t="shared" ca="1" si="88"/>
        <v/>
      </c>
      <c r="K323" s="71" t="str">
        <f t="shared" ca="1" si="89"/>
        <v/>
      </c>
      <c r="L323" s="31" t="str">
        <f t="shared" ca="1" si="90"/>
        <v/>
      </c>
      <c r="M323" s="32" t="str">
        <f t="shared" ca="1" si="91"/>
        <v/>
      </c>
      <c r="N323" s="77" t="str">
        <f t="shared" ca="1" si="92"/>
        <v/>
      </c>
      <c r="X323" s="163" t="str">
        <f t="shared" si="77"/>
        <v/>
      </c>
      <c r="Y323" s="163" t="str">
        <f t="shared" si="78"/>
        <v/>
      </c>
    </row>
    <row r="324" spans="1:25">
      <c r="A324" s="164" t="str">
        <f t="shared" ca="1" si="80"/>
        <v/>
      </c>
      <c r="B324" s="71" t="str">
        <f t="shared" ca="1" si="81"/>
        <v/>
      </c>
      <c r="C324" s="31" t="str">
        <f t="shared" ca="1" si="79"/>
        <v/>
      </c>
      <c r="D324" s="32" t="str">
        <f t="shared" ca="1" si="82"/>
        <v/>
      </c>
      <c r="E324" s="71" t="str">
        <f t="shared" ca="1" si="83"/>
        <v/>
      </c>
      <c r="F324" s="31" t="str">
        <f t="shared" ca="1" si="84"/>
        <v/>
      </c>
      <c r="G324" s="32" t="str">
        <f t="shared" ca="1" si="85"/>
        <v/>
      </c>
      <c r="H324" s="71" t="str">
        <f t="shared" ca="1" si="86"/>
        <v/>
      </c>
      <c r="I324" s="31" t="str">
        <f t="shared" ca="1" si="87"/>
        <v/>
      </c>
      <c r="J324" s="32" t="str">
        <f t="shared" ca="1" si="88"/>
        <v/>
      </c>
      <c r="K324" s="71" t="str">
        <f t="shared" ca="1" si="89"/>
        <v/>
      </c>
      <c r="L324" s="31" t="str">
        <f t="shared" ca="1" si="90"/>
        <v/>
      </c>
      <c r="M324" s="32" t="str">
        <f t="shared" ca="1" si="91"/>
        <v/>
      </c>
      <c r="N324" s="77" t="str">
        <f t="shared" ca="1" si="92"/>
        <v/>
      </c>
      <c r="X324" s="163" t="str">
        <f t="shared" ref="X324:X387" si="93">IF(COUNTIF(R:R,P324)*COUNTIF(T:T,P324)*COUNTIF(V:V,P324),P324,"")</f>
        <v/>
      </c>
      <c r="Y324" s="163" t="str">
        <f t="shared" ref="Y324:Y387" si="94">IF(X324&gt;$A$14,X324,"")</f>
        <v/>
      </c>
    </row>
    <row r="325" spans="1:25">
      <c r="A325" s="164" t="str">
        <f t="shared" ca="1" si="80"/>
        <v/>
      </c>
      <c r="B325" s="71" t="str">
        <f t="shared" ca="1" si="81"/>
        <v/>
      </c>
      <c r="C325" s="31" t="str">
        <f t="shared" ca="1" si="79"/>
        <v/>
      </c>
      <c r="D325" s="32" t="str">
        <f t="shared" ca="1" si="82"/>
        <v/>
      </c>
      <c r="E325" s="71" t="str">
        <f t="shared" ca="1" si="83"/>
        <v/>
      </c>
      <c r="F325" s="31" t="str">
        <f t="shared" ca="1" si="84"/>
        <v/>
      </c>
      <c r="G325" s="32" t="str">
        <f t="shared" ca="1" si="85"/>
        <v/>
      </c>
      <c r="H325" s="71" t="str">
        <f t="shared" ca="1" si="86"/>
        <v/>
      </c>
      <c r="I325" s="31" t="str">
        <f t="shared" ca="1" si="87"/>
        <v/>
      </c>
      <c r="J325" s="32" t="str">
        <f t="shared" ca="1" si="88"/>
        <v/>
      </c>
      <c r="K325" s="71" t="str">
        <f t="shared" ca="1" si="89"/>
        <v/>
      </c>
      <c r="L325" s="31" t="str">
        <f t="shared" ca="1" si="90"/>
        <v/>
      </c>
      <c r="M325" s="32" t="str">
        <f t="shared" ca="1" si="91"/>
        <v/>
      </c>
      <c r="N325" s="77" t="str">
        <f t="shared" ca="1" si="92"/>
        <v/>
      </c>
      <c r="X325" s="163" t="str">
        <f t="shared" si="93"/>
        <v/>
      </c>
      <c r="Y325" s="163" t="str">
        <f t="shared" si="94"/>
        <v/>
      </c>
    </row>
    <row r="326" spans="1:25">
      <c r="A326" s="164" t="str">
        <f t="shared" ca="1" si="80"/>
        <v/>
      </c>
      <c r="B326" s="71" t="str">
        <f t="shared" ca="1" si="81"/>
        <v/>
      </c>
      <c r="C326" s="31" t="str">
        <f t="shared" ca="1" si="79"/>
        <v/>
      </c>
      <c r="D326" s="32" t="str">
        <f t="shared" ca="1" si="82"/>
        <v/>
      </c>
      <c r="E326" s="71" t="str">
        <f t="shared" ca="1" si="83"/>
        <v/>
      </c>
      <c r="F326" s="31" t="str">
        <f t="shared" ca="1" si="84"/>
        <v/>
      </c>
      <c r="G326" s="32" t="str">
        <f t="shared" ca="1" si="85"/>
        <v/>
      </c>
      <c r="H326" s="71" t="str">
        <f t="shared" ca="1" si="86"/>
        <v/>
      </c>
      <c r="I326" s="31" t="str">
        <f t="shared" ca="1" si="87"/>
        <v/>
      </c>
      <c r="J326" s="32" t="str">
        <f t="shared" ca="1" si="88"/>
        <v/>
      </c>
      <c r="K326" s="71" t="str">
        <f t="shared" ca="1" si="89"/>
        <v/>
      </c>
      <c r="L326" s="31" t="str">
        <f t="shared" ca="1" si="90"/>
        <v/>
      </c>
      <c r="M326" s="32" t="str">
        <f t="shared" ca="1" si="91"/>
        <v/>
      </c>
      <c r="N326" s="77" t="str">
        <f t="shared" ca="1" si="92"/>
        <v/>
      </c>
      <c r="X326" s="163" t="str">
        <f t="shared" si="93"/>
        <v/>
      </c>
      <c r="Y326" s="163" t="str">
        <f t="shared" si="94"/>
        <v/>
      </c>
    </row>
    <row r="327" spans="1:25">
      <c r="A327" s="164" t="str">
        <f t="shared" ca="1" si="80"/>
        <v/>
      </c>
      <c r="B327" s="71" t="str">
        <f t="shared" ca="1" si="81"/>
        <v/>
      </c>
      <c r="C327" s="31" t="str">
        <f t="shared" ca="1" si="79"/>
        <v/>
      </c>
      <c r="D327" s="32" t="str">
        <f t="shared" ca="1" si="82"/>
        <v/>
      </c>
      <c r="E327" s="71" t="str">
        <f t="shared" ca="1" si="83"/>
        <v/>
      </c>
      <c r="F327" s="31" t="str">
        <f t="shared" ca="1" si="84"/>
        <v/>
      </c>
      <c r="G327" s="32" t="str">
        <f t="shared" ca="1" si="85"/>
        <v/>
      </c>
      <c r="H327" s="71" t="str">
        <f t="shared" ca="1" si="86"/>
        <v/>
      </c>
      <c r="I327" s="31" t="str">
        <f t="shared" ca="1" si="87"/>
        <v/>
      </c>
      <c r="J327" s="32" t="str">
        <f t="shared" ca="1" si="88"/>
        <v/>
      </c>
      <c r="K327" s="71" t="str">
        <f t="shared" ca="1" si="89"/>
        <v/>
      </c>
      <c r="L327" s="31" t="str">
        <f t="shared" ca="1" si="90"/>
        <v/>
      </c>
      <c r="M327" s="32" t="str">
        <f t="shared" ca="1" si="91"/>
        <v/>
      </c>
      <c r="N327" s="77" t="str">
        <f t="shared" ca="1" si="92"/>
        <v/>
      </c>
      <c r="X327" s="163" t="str">
        <f t="shared" si="93"/>
        <v/>
      </c>
      <c r="Y327" s="163" t="str">
        <f t="shared" si="94"/>
        <v/>
      </c>
    </row>
    <row r="328" spans="1:25">
      <c r="A328" s="164" t="str">
        <f t="shared" ca="1" si="80"/>
        <v/>
      </c>
      <c r="B328" s="71" t="str">
        <f t="shared" ca="1" si="81"/>
        <v/>
      </c>
      <c r="C328" s="31" t="str">
        <f t="shared" ca="1" si="79"/>
        <v/>
      </c>
      <c r="D328" s="32" t="str">
        <f t="shared" ca="1" si="82"/>
        <v/>
      </c>
      <c r="E328" s="71" t="str">
        <f t="shared" ca="1" si="83"/>
        <v/>
      </c>
      <c r="F328" s="31" t="str">
        <f t="shared" ca="1" si="84"/>
        <v/>
      </c>
      <c r="G328" s="32" t="str">
        <f t="shared" ca="1" si="85"/>
        <v/>
      </c>
      <c r="H328" s="71" t="str">
        <f t="shared" ca="1" si="86"/>
        <v/>
      </c>
      <c r="I328" s="31" t="str">
        <f t="shared" ca="1" si="87"/>
        <v/>
      </c>
      <c r="J328" s="32" t="str">
        <f t="shared" ca="1" si="88"/>
        <v/>
      </c>
      <c r="K328" s="71" t="str">
        <f t="shared" ca="1" si="89"/>
        <v/>
      </c>
      <c r="L328" s="31" t="str">
        <f t="shared" ca="1" si="90"/>
        <v/>
      </c>
      <c r="M328" s="32" t="str">
        <f t="shared" ca="1" si="91"/>
        <v/>
      </c>
      <c r="N328" s="77" t="str">
        <f t="shared" ca="1" si="92"/>
        <v/>
      </c>
      <c r="X328" s="163" t="str">
        <f t="shared" si="93"/>
        <v/>
      </c>
      <c r="Y328" s="163" t="str">
        <f t="shared" si="94"/>
        <v/>
      </c>
    </row>
    <row r="329" spans="1:25">
      <c r="A329" s="164" t="str">
        <f t="shared" ca="1" si="80"/>
        <v/>
      </c>
      <c r="B329" s="71" t="str">
        <f t="shared" ca="1" si="81"/>
        <v/>
      </c>
      <c r="C329" s="31" t="str">
        <f t="shared" ca="1" si="79"/>
        <v/>
      </c>
      <c r="D329" s="32" t="str">
        <f t="shared" ca="1" si="82"/>
        <v/>
      </c>
      <c r="E329" s="71" t="str">
        <f t="shared" ca="1" si="83"/>
        <v/>
      </c>
      <c r="F329" s="31" t="str">
        <f t="shared" ca="1" si="84"/>
        <v/>
      </c>
      <c r="G329" s="32" t="str">
        <f t="shared" ca="1" si="85"/>
        <v/>
      </c>
      <c r="H329" s="71" t="str">
        <f t="shared" ca="1" si="86"/>
        <v/>
      </c>
      <c r="I329" s="31" t="str">
        <f t="shared" ca="1" si="87"/>
        <v/>
      </c>
      <c r="J329" s="32" t="str">
        <f t="shared" ca="1" si="88"/>
        <v/>
      </c>
      <c r="K329" s="71" t="str">
        <f t="shared" ca="1" si="89"/>
        <v/>
      </c>
      <c r="L329" s="31" t="str">
        <f t="shared" ca="1" si="90"/>
        <v/>
      </c>
      <c r="M329" s="32" t="str">
        <f t="shared" ca="1" si="91"/>
        <v/>
      </c>
      <c r="N329" s="77" t="str">
        <f t="shared" ca="1" si="92"/>
        <v/>
      </c>
      <c r="X329" s="163" t="str">
        <f t="shared" si="93"/>
        <v/>
      </c>
      <c r="Y329" s="163" t="str">
        <f t="shared" si="94"/>
        <v/>
      </c>
    </row>
    <row r="330" spans="1:25">
      <c r="A330" s="164" t="str">
        <f t="shared" ca="1" si="80"/>
        <v/>
      </c>
      <c r="B330" s="71" t="str">
        <f t="shared" ca="1" si="81"/>
        <v/>
      </c>
      <c r="C330" s="31" t="str">
        <f t="shared" ca="1" si="79"/>
        <v/>
      </c>
      <c r="D330" s="32" t="str">
        <f t="shared" ca="1" si="82"/>
        <v/>
      </c>
      <c r="E330" s="71" t="str">
        <f t="shared" ca="1" si="83"/>
        <v/>
      </c>
      <c r="F330" s="31" t="str">
        <f t="shared" ca="1" si="84"/>
        <v/>
      </c>
      <c r="G330" s="32" t="str">
        <f t="shared" ca="1" si="85"/>
        <v/>
      </c>
      <c r="H330" s="71" t="str">
        <f t="shared" ca="1" si="86"/>
        <v/>
      </c>
      <c r="I330" s="31" t="str">
        <f t="shared" ca="1" si="87"/>
        <v/>
      </c>
      <c r="J330" s="32" t="str">
        <f t="shared" ca="1" si="88"/>
        <v/>
      </c>
      <c r="K330" s="71" t="str">
        <f t="shared" ca="1" si="89"/>
        <v/>
      </c>
      <c r="L330" s="31" t="str">
        <f t="shared" ca="1" si="90"/>
        <v/>
      </c>
      <c r="M330" s="32" t="str">
        <f t="shared" ca="1" si="91"/>
        <v/>
      </c>
      <c r="N330" s="77" t="str">
        <f t="shared" ca="1" si="92"/>
        <v/>
      </c>
      <c r="X330" s="163" t="str">
        <f t="shared" si="93"/>
        <v/>
      </c>
      <c r="Y330" s="163" t="str">
        <f t="shared" si="94"/>
        <v/>
      </c>
    </row>
    <row r="331" spans="1:25">
      <c r="A331" s="164" t="str">
        <f t="shared" ca="1" si="80"/>
        <v/>
      </c>
      <c r="B331" s="71" t="str">
        <f t="shared" ca="1" si="81"/>
        <v/>
      </c>
      <c r="C331" s="31" t="str">
        <f t="shared" ca="1" si="79"/>
        <v/>
      </c>
      <c r="D331" s="32" t="str">
        <f t="shared" ca="1" si="82"/>
        <v/>
      </c>
      <c r="E331" s="71" t="str">
        <f t="shared" ca="1" si="83"/>
        <v/>
      </c>
      <c r="F331" s="31" t="str">
        <f t="shared" ca="1" si="84"/>
        <v/>
      </c>
      <c r="G331" s="32" t="str">
        <f t="shared" ca="1" si="85"/>
        <v/>
      </c>
      <c r="H331" s="71" t="str">
        <f t="shared" ca="1" si="86"/>
        <v/>
      </c>
      <c r="I331" s="31" t="str">
        <f t="shared" ca="1" si="87"/>
        <v/>
      </c>
      <c r="J331" s="32" t="str">
        <f t="shared" ca="1" si="88"/>
        <v/>
      </c>
      <c r="K331" s="71" t="str">
        <f t="shared" ca="1" si="89"/>
        <v/>
      </c>
      <c r="L331" s="31" t="str">
        <f t="shared" ca="1" si="90"/>
        <v/>
      </c>
      <c r="M331" s="32" t="str">
        <f t="shared" ca="1" si="91"/>
        <v/>
      </c>
      <c r="N331" s="77" t="str">
        <f t="shared" ca="1" si="92"/>
        <v/>
      </c>
      <c r="X331" s="163" t="str">
        <f t="shared" si="93"/>
        <v/>
      </c>
      <c r="Y331" s="163" t="str">
        <f t="shared" si="94"/>
        <v/>
      </c>
    </row>
    <row r="332" spans="1:25">
      <c r="A332" s="164" t="str">
        <f t="shared" ca="1" si="80"/>
        <v/>
      </c>
      <c r="B332" s="71" t="str">
        <f t="shared" ca="1" si="81"/>
        <v/>
      </c>
      <c r="C332" s="31" t="str">
        <f t="shared" ca="1" si="79"/>
        <v/>
      </c>
      <c r="D332" s="32" t="str">
        <f t="shared" ca="1" si="82"/>
        <v/>
      </c>
      <c r="E332" s="71" t="str">
        <f t="shared" ca="1" si="83"/>
        <v/>
      </c>
      <c r="F332" s="31" t="str">
        <f t="shared" ca="1" si="84"/>
        <v/>
      </c>
      <c r="G332" s="32" t="str">
        <f t="shared" ca="1" si="85"/>
        <v/>
      </c>
      <c r="H332" s="71" t="str">
        <f t="shared" ca="1" si="86"/>
        <v/>
      </c>
      <c r="I332" s="31" t="str">
        <f t="shared" ca="1" si="87"/>
        <v/>
      </c>
      <c r="J332" s="32" t="str">
        <f t="shared" ca="1" si="88"/>
        <v/>
      </c>
      <c r="K332" s="71" t="str">
        <f t="shared" ca="1" si="89"/>
        <v/>
      </c>
      <c r="L332" s="31" t="str">
        <f t="shared" ca="1" si="90"/>
        <v/>
      </c>
      <c r="M332" s="32" t="str">
        <f t="shared" ca="1" si="91"/>
        <v/>
      </c>
      <c r="N332" s="77" t="str">
        <f t="shared" ca="1" si="92"/>
        <v/>
      </c>
      <c r="X332" s="163" t="str">
        <f t="shared" si="93"/>
        <v/>
      </c>
      <c r="Y332" s="163" t="str">
        <f t="shared" si="94"/>
        <v/>
      </c>
    </row>
    <row r="333" spans="1:25">
      <c r="A333" s="164" t="str">
        <f t="shared" ca="1" si="80"/>
        <v/>
      </c>
      <c r="B333" s="71" t="str">
        <f t="shared" ca="1" si="81"/>
        <v/>
      </c>
      <c r="C333" s="31" t="str">
        <f t="shared" ca="1" si="79"/>
        <v/>
      </c>
      <c r="D333" s="32" t="str">
        <f t="shared" ca="1" si="82"/>
        <v/>
      </c>
      <c r="E333" s="71" t="str">
        <f t="shared" ca="1" si="83"/>
        <v/>
      </c>
      <c r="F333" s="31" t="str">
        <f t="shared" ca="1" si="84"/>
        <v/>
      </c>
      <c r="G333" s="32" t="str">
        <f t="shared" ca="1" si="85"/>
        <v/>
      </c>
      <c r="H333" s="71" t="str">
        <f t="shared" ca="1" si="86"/>
        <v/>
      </c>
      <c r="I333" s="31" t="str">
        <f t="shared" ca="1" si="87"/>
        <v/>
      </c>
      <c r="J333" s="32" t="str">
        <f t="shared" ca="1" si="88"/>
        <v/>
      </c>
      <c r="K333" s="71" t="str">
        <f t="shared" ca="1" si="89"/>
        <v/>
      </c>
      <c r="L333" s="31" t="str">
        <f t="shared" ca="1" si="90"/>
        <v/>
      </c>
      <c r="M333" s="32" t="str">
        <f t="shared" ca="1" si="91"/>
        <v/>
      </c>
      <c r="N333" s="77" t="str">
        <f t="shared" ca="1" si="92"/>
        <v/>
      </c>
      <c r="X333" s="163" t="str">
        <f t="shared" si="93"/>
        <v/>
      </c>
      <c r="Y333" s="163" t="str">
        <f t="shared" si="94"/>
        <v/>
      </c>
    </row>
    <row r="334" spans="1:25">
      <c r="A334" s="164" t="str">
        <f t="shared" ca="1" si="80"/>
        <v/>
      </c>
      <c r="B334" s="71" t="str">
        <f t="shared" ca="1" si="81"/>
        <v/>
      </c>
      <c r="C334" s="31" t="str">
        <f t="shared" ca="1" si="79"/>
        <v/>
      </c>
      <c r="D334" s="32" t="str">
        <f t="shared" ca="1" si="82"/>
        <v/>
      </c>
      <c r="E334" s="71" t="str">
        <f t="shared" ca="1" si="83"/>
        <v/>
      </c>
      <c r="F334" s="31" t="str">
        <f t="shared" ca="1" si="84"/>
        <v/>
      </c>
      <c r="G334" s="32" t="str">
        <f t="shared" ca="1" si="85"/>
        <v/>
      </c>
      <c r="H334" s="71" t="str">
        <f t="shared" ca="1" si="86"/>
        <v/>
      </c>
      <c r="I334" s="31" t="str">
        <f t="shared" ca="1" si="87"/>
        <v/>
      </c>
      <c r="J334" s="32" t="str">
        <f t="shared" ca="1" si="88"/>
        <v/>
      </c>
      <c r="K334" s="71" t="str">
        <f t="shared" ca="1" si="89"/>
        <v/>
      </c>
      <c r="L334" s="31" t="str">
        <f t="shared" ca="1" si="90"/>
        <v/>
      </c>
      <c r="M334" s="32" t="str">
        <f t="shared" ca="1" si="91"/>
        <v/>
      </c>
      <c r="N334" s="77" t="str">
        <f t="shared" ca="1" si="92"/>
        <v/>
      </c>
      <c r="X334" s="163" t="str">
        <f t="shared" si="93"/>
        <v/>
      </c>
      <c r="Y334" s="163" t="str">
        <f t="shared" si="94"/>
        <v/>
      </c>
    </row>
    <row r="335" spans="1:25">
      <c r="A335" s="164" t="str">
        <f t="shared" ca="1" si="80"/>
        <v/>
      </c>
      <c r="B335" s="71" t="str">
        <f t="shared" ca="1" si="81"/>
        <v/>
      </c>
      <c r="C335" s="31" t="str">
        <f t="shared" ca="1" si="79"/>
        <v/>
      </c>
      <c r="D335" s="32" t="str">
        <f t="shared" ca="1" si="82"/>
        <v/>
      </c>
      <c r="E335" s="71" t="str">
        <f t="shared" ca="1" si="83"/>
        <v/>
      </c>
      <c r="F335" s="31" t="str">
        <f t="shared" ca="1" si="84"/>
        <v/>
      </c>
      <c r="G335" s="32" t="str">
        <f t="shared" ca="1" si="85"/>
        <v/>
      </c>
      <c r="H335" s="71" t="str">
        <f t="shared" ca="1" si="86"/>
        <v/>
      </c>
      <c r="I335" s="31" t="str">
        <f t="shared" ca="1" si="87"/>
        <v/>
      </c>
      <c r="J335" s="32" t="str">
        <f t="shared" ca="1" si="88"/>
        <v/>
      </c>
      <c r="K335" s="71" t="str">
        <f t="shared" ca="1" si="89"/>
        <v/>
      </c>
      <c r="L335" s="31" t="str">
        <f t="shared" ca="1" si="90"/>
        <v/>
      </c>
      <c r="M335" s="32" t="str">
        <f t="shared" ca="1" si="91"/>
        <v/>
      </c>
      <c r="N335" s="77" t="str">
        <f t="shared" ca="1" si="92"/>
        <v/>
      </c>
      <c r="X335" s="163" t="str">
        <f t="shared" si="93"/>
        <v/>
      </c>
      <c r="Y335" s="163" t="str">
        <f t="shared" si="94"/>
        <v/>
      </c>
    </row>
    <row r="336" spans="1:25">
      <c r="A336" s="164" t="str">
        <f t="shared" ca="1" si="80"/>
        <v/>
      </c>
      <c r="B336" s="71" t="str">
        <f t="shared" ca="1" si="81"/>
        <v/>
      </c>
      <c r="C336" s="31" t="str">
        <f t="shared" ref="C336:C379" ca="1" si="95">IF(ISERROR(B336-2),"",(B336/$B$14-1)*$B$5)</f>
        <v/>
      </c>
      <c r="D336" s="32" t="str">
        <f t="shared" ca="1" si="82"/>
        <v/>
      </c>
      <c r="E336" s="71" t="str">
        <f t="shared" ca="1" si="83"/>
        <v/>
      </c>
      <c r="F336" s="31" t="str">
        <f t="shared" ca="1" si="84"/>
        <v/>
      </c>
      <c r="G336" s="32" t="str">
        <f t="shared" ca="1" si="85"/>
        <v/>
      </c>
      <c r="H336" s="71" t="str">
        <f t="shared" ca="1" si="86"/>
        <v/>
      </c>
      <c r="I336" s="31" t="str">
        <f t="shared" ca="1" si="87"/>
        <v/>
      </c>
      <c r="J336" s="32" t="str">
        <f t="shared" ca="1" si="88"/>
        <v/>
      </c>
      <c r="K336" s="71" t="str">
        <f t="shared" ca="1" si="89"/>
        <v/>
      </c>
      <c r="L336" s="31" t="str">
        <f t="shared" ca="1" si="90"/>
        <v/>
      </c>
      <c r="M336" s="32" t="str">
        <f t="shared" ca="1" si="91"/>
        <v/>
      </c>
      <c r="N336" s="77" t="str">
        <f t="shared" ca="1" si="92"/>
        <v/>
      </c>
      <c r="X336" s="163" t="str">
        <f t="shared" si="93"/>
        <v/>
      </c>
      <c r="Y336" s="163" t="str">
        <f t="shared" si="94"/>
        <v/>
      </c>
    </row>
    <row r="337" spans="1:25">
      <c r="A337" s="164" t="str">
        <f t="shared" ca="1" si="80"/>
        <v/>
      </c>
      <c r="B337" s="71" t="str">
        <f t="shared" ca="1" si="81"/>
        <v/>
      </c>
      <c r="C337" s="31" t="str">
        <f t="shared" ca="1" si="95"/>
        <v/>
      </c>
      <c r="D337" s="32" t="str">
        <f t="shared" ca="1" si="82"/>
        <v/>
      </c>
      <c r="E337" s="71" t="str">
        <f t="shared" ca="1" si="83"/>
        <v/>
      </c>
      <c r="F337" s="31" t="str">
        <f t="shared" ca="1" si="84"/>
        <v/>
      </c>
      <c r="G337" s="32" t="str">
        <f t="shared" ca="1" si="85"/>
        <v/>
      </c>
      <c r="H337" s="71" t="str">
        <f t="shared" ca="1" si="86"/>
        <v/>
      </c>
      <c r="I337" s="31" t="str">
        <f t="shared" ca="1" si="87"/>
        <v/>
      </c>
      <c r="J337" s="32" t="str">
        <f t="shared" ca="1" si="88"/>
        <v/>
      </c>
      <c r="K337" s="71" t="str">
        <f t="shared" ca="1" si="89"/>
        <v/>
      </c>
      <c r="L337" s="31" t="str">
        <f t="shared" ca="1" si="90"/>
        <v/>
      </c>
      <c r="M337" s="32" t="str">
        <f t="shared" ca="1" si="91"/>
        <v/>
      </c>
      <c r="N337" s="77" t="str">
        <f t="shared" ca="1" si="92"/>
        <v/>
      </c>
      <c r="X337" s="163" t="str">
        <f t="shared" si="93"/>
        <v/>
      </c>
      <c r="Y337" s="163" t="str">
        <f t="shared" si="94"/>
        <v/>
      </c>
    </row>
    <row r="338" spans="1:25">
      <c r="A338" s="164" t="str">
        <f t="shared" ca="1" si="80"/>
        <v/>
      </c>
      <c r="B338" s="71" t="str">
        <f t="shared" ca="1" si="81"/>
        <v/>
      </c>
      <c r="C338" s="31" t="str">
        <f t="shared" ca="1" si="95"/>
        <v/>
      </c>
      <c r="D338" s="32" t="str">
        <f t="shared" ca="1" si="82"/>
        <v/>
      </c>
      <c r="E338" s="71" t="str">
        <f t="shared" ca="1" si="83"/>
        <v/>
      </c>
      <c r="F338" s="31" t="str">
        <f t="shared" ca="1" si="84"/>
        <v/>
      </c>
      <c r="G338" s="32" t="str">
        <f t="shared" ca="1" si="85"/>
        <v/>
      </c>
      <c r="H338" s="71" t="str">
        <f t="shared" ca="1" si="86"/>
        <v/>
      </c>
      <c r="I338" s="31" t="str">
        <f t="shared" ca="1" si="87"/>
        <v/>
      </c>
      <c r="J338" s="32" t="str">
        <f t="shared" ca="1" si="88"/>
        <v/>
      </c>
      <c r="K338" s="71" t="str">
        <f t="shared" ca="1" si="89"/>
        <v/>
      </c>
      <c r="L338" s="31" t="str">
        <f t="shared" ca="1" si="90"/>
        <v/>
      </c>
      <c r="M338" s="32" t="str">
        <f t="shared" ca="1" si="91"/>
        <v/>
      </c>
      <c r="N338" s="77" t="str">
        <f t="shared" ca="1" si="92"/>
        <v/>
      </c>
      <c r="X338" s="163" t="str">
        <f t="shared" si="93"/>
        <v/>
      </c>
      <c r="Y338" s="163" t="str">
        <f t="shared" si="94"/>
        <v/>
      </c>
    </row>
    <row r="339" spans="1:25">
      <c r="A339" s="164" t="str">
        <f t="shared" ca="1" si="80"/>
        <v/>
      </c>
      <c r="B339" s="71" t="str">
        <f t="shared" ca="1" si="81"/>
        <v/>
      </c>
      <c r="C339" s="31" t="str">
        <f t="shared" ca="1" si="95"/>
        <v/>
      </c>
      <c r="D339" s="32" t="str">
        <f t="shared" ca="1" si="82"/>
        <v/>
      </c>
      <c r="E339" s="71" t="str">
        <f t="shared" ca="1" si="83"/>
        <v/>
      </c>
      <c r="F339" s="31" t="str">
        <f t="shared" ca="1" si="84"/>
        <v/>
      </c>
      <c r="G339" s="32" t="str">
        <f t="shared" ca="1" si="85"/>
        <v/>
      </c>
      <c r="H339" s="71" t="str">
        <f t="shared" ca="1" si="86"/>
        <v/>
      </c>
      <c r="I339" s="31" t="str">
        <f t="shared" ca="1" si="87"/>
        <v/>
      </c>
      <c r="J339" s="32" t="str">
        <f t="shared" ca="1" si="88"/>
        <v/>
      </c>
      <c r="K339" s="71" t="str">
        <f t="shared" ca="1" si="89"/>
        <v/>
      </c>
      <c r="L339" s="31" t="str">
        <f t="shared" ca="1" si="90"/>
        <v/>
      </c>
      <c r="M339" s="32" t="str">
        <f t="shared" ca="1" si="91"/>
        <v/>
      </c>
      <c r="N339" s="77" t="str">
        <f t="shared" ca="1" si="92"/>
        <v/>
      </c>
      <c r="X339" s="163" t="str">
        <f t="shared" si="93"/>
        <v/>
      </c>
      <c r="Y339" s="163" t="str">
        <f t="shared" si="94"/>
        <v/>
      </c>
    </row>
    <row r="340" spans="1:25">
      <c r="A340" s="164" t="str">
        <f t="shared" ca="1" si="80"/>
        <v/>
      </c>
      <c r="B340" s="71" t="str">
        <f t="shared" ca="1" si="81"/>
        <v/>
      </c>
      <c r="C340" s="31" t="str">
        <f t="shared" ca="1" si="95"/>
        <v/>
      </c>
      <c r="D340" s="32" t="str">
        <f t="shared" ca="1" si="82"/>
        <v/>
      </c>
      <c r="E340" s="71" t="str">
        <f t="shared" ca="1" si="83"/>
        <v/>
      </c>
      <c r="F340" s="31" t="str">
        <f t="shared" ca="1" si="84"/>
        <v/>
      </c>
      <c r="G340" s="32" t="str">
        <f t="shared" ca="1" si="85"/>
        <v/>
      </c>
      <c r="H340" s="71" t="str">
        <f t="shared" ca="1" si="86"/>
        <v/>
      </c>
      <c r="I340" s="31" t="str">
        <f t="shared" ca="1" si="87"/>
        <v/>
      </c>
      <c r="J340" s="32" t="str">
        <f t="shared" ca="1" si="88"/>
        <v/>
      </c>
      <c r="K340" s="71" t="str">
        <f t="shared" ca="1" si="89"/>
        <v/>
      </c>
      <c r="L340" s="31" t="str">
        <f t="shared" ca="1" si="90"/>
        <v/>
      </c>
      <c r="M340" s="32" t="str">
        <f t="shared" ca="1" si="91"/>
        <v/>
      </c>
      <c r="N340" s="77" t="str">
        <f t="shared" ca="1" si="92"/>
        <v/>
      </c>
      <c r="X340" s="163" t="str">
        <f t="shared" si="93"/>
        <v/>
      </c>
      <c r="Y340" s="163" t="str">
        <f t="shared" si="94"/>
        <v/>
      </c>
    </row>
    <row r="341" spans="1:25">
      <c r="A341" s="164" t="str">
        <f t="shared" ca="1" si="80"/>
        <v/>
      </c>
      <c r="B341" s="71" t="str">
        <f t="shared" ca="1" si="81"/>
        <v/>
      </c>
      <c r="C341" s="31" t="str">
        <f t="shared" ca="1" si="95"/>
        <v/>
      </c>
      <c r="D341" s="32" t="str">
        <f t="shared" ca="1" si="82"/>
        <v/>
      </c>
      <c r="E341" s="71" t="str">
        <f t="shared" ca="1" si="83"/>
        <v/>
      </c>
      <c r="F341" s="31" t="str">
        <f t="shared" ca="1" si="84"/>
        <v/>
      </c>
      <c r="G341" s="32" t="str">
        <f t="shared" ca="1" si="85"/>
        <v/>
      </c>
      <c r="H341" s="71" t="str">
        <f t="shared" ca="1" si="86"/>
        <v/>
      </c>
      <c r="I341" s="31" t="str">
        <f t="shared" ca="1" si="87"/>
        <v/>
      </c>
      <c r="J341" s="32" t="str">
        <f t="shared" ca="1" si="88"/>
        <v/>
      </c>
      <c r="K341" s="71" t="str">
        <f t="shared" ca="1" si="89"/>
        <v/>
      </c>
      <c r="L341" s="31" t="str">
        <f t="shared" ca="1" si="90"/>
        <v/>
      </c>
      <c r="M341" s="32" t="str">
        <f t="shared" ca="1" si="91"/>
        <v/>
      </c>
      <c r="N341" s="77" t="str">
        <f t="shared" ca="1" si="92"/>
        <v/>
      </c>
      <c r="X341" s="163" t="str">
        <f t="shared" si="93"/>
        <v/>
      </c>
      <c r="Y341" s="163" t="str">
        <f t="shared" si="94"/>
        <v/>
      </c>
    </row>
    <row r="342" spans="1:25">
      <c r="A342" s="164" t="str">
        <f t="shared" ca="1" si="80"/>
        <v/>
      </c>
      <c r="B342" s="71" t="str">
        <f t="shared" ca="1" si="81"/>
        <v/>
      </c>
      <c r="C342" s="31" t="str">
        <f t="shared" ca="1" si="95"/>
        <v/>
      </c>
      <c r="D342" s="32" t="str">
        <f t="shared" ca="1" si="82"/>
        <v/>
      </c>
      <c r="E342" s="71" t="str">
        <f t="shared" ca="1" si="83"/>
        <v/>
      </c>
      <c r="F342" s="31" t="str">
        <f t="shared" ca="1" si="84"/>
        <v/>
      </c>
      <c r="G342" s="32" t="str">
        <f t="shared" ca="1" si="85"/>
        <v/>
      </c>
      <c r="H342" s="71" t="str">
        <f t="shared" ca="1" si="86"/>
        <v/>
      </c>
      <c r="I342" s="31" t="str">
        <f t="shared" ca="1" si="87"/>
        <v/>
      </c>
      <c r="J342" s="32" t="str">
        <f t="shared" ca="1" si="88"/>
        <v/>
      </c>
      <c r="K342" s="71" t="str">
        <f t="shared" ca="1" si="89"/>
        <v/>
      </c>
      <c r="L342" s="31" t="str">
        <f t="shared" ca="1" si="90"/>
        <v/>
      </c>
      <c r="M342" s="32" t="str">
        <f t="shared" ca="1" si="91"/>
        <v/>
      </c>
      <c r="N342" s="77" t="str">
        <f t="shared" ca="1" si="92"/>
        <v/>
      </c>
      <c r="X342" s="163" t="str">
        <f t="shared" si="93"/>
        <v/>
      </c>
      <c r="Y342" s="163" t="str">
        <f t="shared" si="94"/>
        <v/>
      </c>
    </row>
    <row r="343" spans="1:25">
      <c r="A343" s="164" t="str">
        <f t="shared" ca="1" si="80"/>
        <v/>
      </c>
      <c r="B343" s="71" t="str">
        <f t="shared" ca="1" si="81"/>
        <v/>
      </c>
      <c r="C343" s="31" t="str">
        <f t="shared" ca="1" si="95"/>
        <v/>
      </c>
      <c r="D343" s="32" t="str">
        <f t="shared" ca="1" si="82"/>
        <v/>
      </c>
      <c r="E343" s="71" t="str">
        <f t="shared" ca="1" si="83"/>
        <v/>
      </c>
      <c r="F343" s="31" t="str">
        <f t="shared" ca="1" si="84"/>
        <v/>
      </c>
      <c r="G343" s="32" t="str">
        <f t="shared" ca="1" si="85"/>
        <v/>
      </c>
      <c r="H343" s="71" t="str">
        <f t="shared" ca="1" si="86"/>
        <v/>
      </c>
      <c r="I343" s="31" t="str">
        <f t="shared" ca="1" si="87"/>
        <v/>
      </c>
      <c r="J343" s="32" t="str">
        <f t="shared" ca="1" si="88"/>
        <v/>
      </c>
      <c r="K343" s="71" t="str">
        <f t="shared" ca="1" si="89"/>
        <v/>
      </c>
      <c r="L343" s="31" t="str">
        <f t="shared" ca="1" si="90"/>
        <v/>
      </c>
      <c r="M343" s="32" t="str">
        <f t="shared" ca="1" si="91"/>
        <v/>
      </c>
      <c r="N343" s="77" t="str">
        <f t="shared" ca="1" si="92"/>
        <v/>
      </c>
      <c r="X343" s="163" t="str">
        <f t="shared" si="93"/>
        <v/>
      </c>
      <c r="Y343" s="163" t="str">
        <f t="shared" si="94"/>
        <v/>
      </c>
    </row>
    <row r="344" spans="1:25">
      <c r="A344" s="164" t="str">
        <f t="shared" ca="1" si="80"/>
        <v/>
      </c>
      <c r="B344" s="71" t="str">
        <f t="shared" ca="1" si="81"/>
        <v/>
      </c>
      <c r="C344" s="31" t="str">
        <f t="shared" ca="1" si="95"/>
        <v/>
      </c>
      <c r="D344" s="32" t="str">
        <f t="shared" ca="1" si="82"/>
        <v/>
      </c>
      <c r="E344" s="71" t="str">
        <f t="shared" ca="1" si="83"/>
        <v/>
      </c>
      <c r="F344" s="31" t="str">
        <f t="shared" ca="1" si="84"/>
        <v/>
      </c>
      <c r="G344" s="32" t="str">
        <f t="shared" ca="1" si="85"/>
        <v/>
      </c>
      <c r="H344" s="71" t="str">
        <f t="shared" ca="1" si="86"/>
        <v/>
      </c>
      <c r="I344" s="31" t="str">
        <f t="shared" ca="1" si="87"/>
        <v/>
      </c>
      <c r="J344" s="32" t="str">
        <f t="shared" ca="1" si="88"/>
        <v/>
      </c>
      <c r="K344" s="71" t="str">
        <f t="shared" ca="1" si="89"/>
        <v/>
      </c>
      <c r="L344" s="31" t="str">
        <f t="shared" ca="1" si="90"/>
        <v/>
      </c>
      <c r="M344" s="32" t="str">
        <f t="shared" ca="1" si="91"/>
        <v/>
      </c>
      <c r="N344" s="77" t="str">
        <f t="shared" ca="1" si="92"/>
        <v/>
      </c>
      <c r="X344" s="163" t="str">
        <f t="shared" si="93"/>
        <v/>
      </c>
      <c r="Y344" s="163" t="str">
        <f t="shared" si="94"/>
        <v/>
      </c>
    </row>
    <row r="345" spans="1:25">
      <c r="A345" s="164" t="str">
        <f t="shared" ca="1" si="80"/>
        <v/>
      </c>
      <c r="B345" s="71" t="str">
        <f t="shared" ca="1" si="81"/>
        <v/>
      </c>
      <c r="C345" s="31" t="str">
        <f t="shared" ca="1" si="95"/>
        <v/>
      </c>
      <c r="D345" s="32" t="str">
        <f t="shared" ca="1" si="82"/>
        <v/>
      </c>
      <c r="E345" s="71" t="str">
        <f t="shared" ca="1" si="83"/>
        <v/>
      </c>
      <c r="F345" s="31" t="str">
        <f t="shared" ca="1" si="84"/>
        <v/>
      </c>
      <c r="G345" s="32" t="str">
        <f t="shared" ca="1" si="85"/>
        <v/>
      </c>
      <c r="H345" s="71" t="str">
        <f t="shared" ca="1" si="86"/>
        <v/>
      </c>
      <c r="I345" s="31" t="str">
        <f t="shared" ca="1" si="87"/>
        <v/>
      </c>
      <c r="J345" s="32" t="str">
        <f t="shared" ca="1" si="88"/>
        <v/>
      </c>
      <c r="K345" s="71" t="str">
        <f t="shared" ca="1" si="89"/>
        <v/>
      </c>
      <c r="L345" s="31" t="str">
        <f t="shared" ca="1" si="90"/>
        <v/>
      </c>
      <c r="M345" s="32" t="str">
        <f t="shared" ca="1" si="91"/>
        <v/>
      </c>
      <c r="N345" s="77" t="str">
        <f t="shared" ca="1" si="92"/>
        <v/>
      </c>
      <c r="X345" s="163" t="str">
        <f t="shared" si="93"/>
        <v/>
      </c>
      <c r="Y345" s="163" t="str">
        <f t="shared" si="94"/>
        <v/>
      </c>
    </row>
    <row r="346" spans="1:25">
      <c r="A346" s="164" t="str">
        <f t="shared" ca="1" si="80"/>
        <v/>
      </c>
      <c r="B346" s="71" t="str">
        <f t="shared" ca="1" si="81"/>
        <v/>
      </c>
      <c r="C346" s="31" t="str">
        <f t="shared" ca="1" si="95"/>
        <v/>
      </c>
      <c r="D346" s="32" t="str">
        <f t="shared" ca="1" si="82"/>
        <v/>
      </c>
      <c r="E346" s="71" t="str">
        <f t="shared" ca="1" si="83"/>
        <v/>
      </c>
      <c r="F346" s="31" t="str">
        <f t="shared" ca="1" si="84"/>
        <v/>
      </c>
      <c r="G346" s="32" t="str">
        <f t="shared" ca="1" si="85"/>
        <v/>
      </c>
      <c r="H346" s="71" t="str">
        <f t="shared" ca="1" si="86"/>
        <v/>
      </c>
      <c r="I346" s="31" t="str">
        <f t="shared" ca="1" si="87"/>
        <v/>
      </c>
      <c r="J346" s="32" t="str">
        <f t="shared" ca="1" si="88"/>
        <v/>
      </c>
      <c r="K346" s="71" t="str">
        <f t="shared" ca="1" si="89"/>
        <v/>
      </c>
      <c r="L346" s="31" t="str">
        <f t="shared" ca="1" si="90"/>
        <v/>
      </c>
      <c r="M346" s="32" t="str">
        <f t="shared" ca="1" si="91"/>
        <v/>
      </c>
      <c r="N346" s="77" t="str">
        <f t="shared" ca="1" si="92"/>
        <v/>
      </c>
      <c r="X346" s="163" t="str">
        <f t="shared" si="93"/>
        <v/>
      </c>
      <c r="Y346" s="163" t="str">
        <f t="shared" si="94"/>
        <v/>
      </c>
    </row>
    <row r="347" spans="1:25">
      <c r="A347" s="164" t="str">
        <f t="shared" ca="1" si="80"/>
        <v/>
      </c>
      <c r="B347" s="71" t="str">
        <f t="shared" ca="1" si="81"/>
        <v/>
      </c>
      <c r="C347" s="31" t="str">
        <f t="shared" ca="1" si="95"/>
        <v/>
      </c>
      <c r="D347" s="32" t="str">
        <f t="shared" ca="1" si="82"/>
        <v/>
      </c>
      <c r="E347" s="71" t="str">
        <f t="shared" ca="1" si="83"/>
        <v/>
      </c>
      <c r="F347" s="31" t="str">
        <f t="shared" ca="1" si="84"/>
        <v/>
      </c>
      <c r="G347" s="32" t="str">
        <f t="shared" ca="1" si="85"/>
        <v/>
      </c>
      <c r="H347" s="71" t="str">
        <f t="shared" ca="1" si="86"/>
        <v/>
      </c>
      <c r="I347" s="31" t="str">
        <f t="shared" ca="1" si="87"/>
        <v/>
      </c>
      <c r="J347" s="32" t="str">
        <f t="shared" ca="1" si="88"/>
        <v/>
      </c>
      <c r="K347" s="71" t="str">
        <f t="shared" ca="1" si="89"/>
        <v/>
      </c>
      <c r="L347" s="31" t="str">
        <f t="shared" ca="1" si="90"/>
        <v/>
      </c>
      <c r="M347" s="32" t="str">
        <f t="shared" ca="1" si="91"/>
        <v/>
      </c>
      <c r="N347" s="77" t="str">
        <f t="shared" ca="1" si="92"/>
        <v/>
      </c>
      <c r="X347" s="163" t="str">
        <f t="shared" si="93"/>
        <v/>
      </c>
      <c r="Y347" s="163" t="str">
        <f t="shared" si="94"/>
        <v/>
      </c>
    </row>
    <row r="348" spans="1:25">
      <c r="A348" s="164" t="str">
        <f t="shared" ca="1" si="80"/>
        <v/>
      </c>
      <c r="B348" s="71" t="str">
        <f t="shared" ca="1" si="81"/>
        <v/>
      </c>
      <c r="C348" s="31" t="str">
        <f t="shared" ca="1" si="95"/>
        <v/>
      </c>
      <c r="D348" s="32" t="str">
        <f t="shared" ca="1" si="82"/>
        <v/>
      </c>
      <c r="E348" s="71" t="str">
        <f t="shared" ca="1" si="83"/>
        <v/>
      </c>
      <c r="F348" s="31" t="str">
        <f t="shared" ca="1" si="84"/>
        <v/>
      </c>
      <c r="G348" s="32" t="str">
        <f t="shared" ca="1" si="85"/>
        <v/>
      </c>
      <c r="H348" s="71" t="str">
        <f t="shared" ca="1" si="86"/>
        <v/>
      </c>
      <c r="I348" s="31" t="str">
        <f t="shared" ca="1" si="87"/>
        <v/>
      </c>
      <c r="J348" s="32" t="str">
        <f t="shared" ca="1" si="88"/>
        <v/>
      </c>
      <c r="K348" s="71" t="str">
        <f t="shared" ca="1" si="89"/>
        <v/>
      </c>
      <c r="L348" s="31" t="str">
        <f t="shared" ca="1" si="90"/>
        <v/>
      </c>
      <c r="M348" s="32" t="str">
        <f t="shared" ca="1" si="91"/>
        <v/>
      </c>
      <c r="N348" s="77" t="str">
        <f t="shared" ca="1" si="92"/>
        <v/>
      </c>
      <c r="X348" s="163" t="str">
        <f t="shared" si="93"/>
        <v/>
      </c>
      <c r="Y348" s="163" t="str">
        <f t="shared" si="94"/>
        <v/>
      </c>
    </row>
    <row r="349" spans="1:25">
      <c r="A349" s="164" t="str">
        <f t="shared" ca="1" si="80"/>
        <v/>
      </c>
      <c r="B349" s="71" t="str">
        <f t="shared" ca="1" si="81"/>
        <v/>
      </c>
      <c r="C349" s="31" t="str">
        <f t="shared" ca="1" si="95"/>
        <v/>
      </c>
      <c r="D349" s="32" t="str">
        <f t="shared" ca="1" si="82"/>
        <v/>
      </c>
      <c r="E349" s="71" t="str">
        <f t="shared" ca="1" si="83"/>
        <v/>
      </c>
      <c r="F349" s="31" t="str">
        <f t="shared" ca="1" si="84"/>
        <v/>
      </c>
      <c r="G349" s="32" t="str">
        <f t="shared" ca="1" si="85"/>
        <v/>
      </c>
      <c r="H349" s="71" t="str">
        <f t="shared" ca="1" si="86"/>
        <v/>
      </c>
      <c r="I349" s="31" t="str">
        <f t="shared" ca="1" si="87"/>
        <v/>
      </c>
      <c r="J349" s="32" t="str">
        <f t="shared" ca="1" si="88"/>
        <v/>
      </c>
      <c r="K349" s="71" t="str">
        <f t="shared" ca="1" si="89"/>
        <v/>
      </c>
      <c r="L349" s="31" t="str">
        <f t="shared" ca="1" si="90"/>
        <v/>
      </c>
      <c r="M349" s="32" t="str">
        <f t="shared" ca="1" si="91"/>
        <v/>
      </c>
      <c r="N349" s="77" t="str">
        <f t="shared" ca="1" si="92"/>
        <v/>
      </c>
      <c r="X349" s="163" t="str">
        <f t="shared" si="93"/>
        <v/>
      </c>
      <c r="Y349" s="163" t="str">
        <f t="shared" si="94"/>
        <v/>
      </c>
    </row>
    <row r="350" spans="1:25">
      <c r="A350" s="164" t="str">
        <f t="shared" ca="1" si="80"/>
        <v/>
      </c>
      <c r="B350" s="71" t="str">
        <f t="shared" ca="1" si="81"/>
        <v/>
      </c>
      <c r="C350" s="31" t="str">
        <f t="shared" ca="1" si="95"/>
        <v/>
      </c>
      <c r="D350" s="32" t="str">
        <f t="shared" ca="1" si="82"/>
        <v/>
      </c>
      <c r="E350" s="71" t="str">
        <f t="shared" ca="1" si="83"/>
        <v/>
      </c>
      <c r="F350" s="31" t="str">
        <f t="shared" ca="1" si="84"/>
        <v/>
      </c>
      <c r="G350" s="32" t="str">
        <f t="shared" ca="1" si="85"/>
        <v/>
      </c>
      <c r="H350" s="71" t="str">
        <f t="shared" ca="1" si="86"/>
        <v/>
      </c>
      <c r="I350" s="31" t="str">
        <f t="shared" ca="1" si="87"/>
        <v/>
      </c>
      <c r="J350" s="32" t="str">
        <f t="shared" ca="1" si="88"/>
        <v/>
      </c>
      <c r="K350" s="71" t="str">
        <f t="shared" ca="1" si="89"/>
        <v/>
      </c>
      <c r="L350" s="31" t="str">
        <f t="shared" ca="1" si="90"/>
        <v/>
      </c>
      <c r="M350" s="32" t="str">
        <f t="shared" ca="1" si="91"/>
        <v/>
      </c>
      <c r="N350" s="77" t="str">
        <f t="shared" ca="1" si="92"/>
        <v/>
      </c>
      <c r="X350" s="163" t="str">
        <f t="shared" si="93"/>
        <v/>
      </c>
      <c r="Y350" s="163" t="str">
        <f t="shared" si="94"/>
        <v/>
      </c>
    </row>
    <row r="351" spans="1:25">
      <c r="A351" s="164" t="str">
        <f t="shared" ca="1" si="80"/>
        <v/>
      </c>
      <c r="B351" s="71" t="str">
        <f t="shared" ca="1" si="81"/>
        <v/>
      </c>
      <c r="C351" s="31" t="str">
        <f t="shared" ca="1" si="95"/>
        <v/>
      </c>
      <c r="D351" s="32" t="str">
        <f t="shared" ca="1" si="82"/>
        <v/>
      </c>
      <c r="E351" s="71" t="str">
        <f t="shared" ca="1" si="83"/>
        <v/>
      </c>
      <c r="F351" s="31" t="str">
        <f t="shared" ca="1" si="84"/>
        <v/>
      </c>
      <c r="G351" s="32" t="str">
        <f t="shared" ca="1" si="85"/>
        <v/>
      </c>
      <c r="H351" s="71" t="str">
        <f t="shared" ca="1" si="86"/>
        <v/>
      </c>
      <c r="I351" s="31" t="str">
        <f t="shared" ca="1" si="87"/>
        <v/>
      </c>
      <c r="J351" s="32" t="str">
        <f t="shared" ca="1" si="88"/>
        <v/>
      </c>
      <c r="K351" s="71" t="str">
        <f t="shared" ca="1" si="89"/>
        <v/>
      </c>
      <c r="L351" s="31" t="str">
        <f t="shared" ca="1" si="90"/>
        <v/>
      </c>
      <c r="M351" s="32" t="str">
        <f t="shared" ca="1" si="91"/>
        <v/>
      </c>
      <c r="N351" s="77" t="str">
        <f t="shared" ca="1" si="92"/>
        <v/>
      </c>
      <c r="X351" s="163" t="str">
        <f t="shared" si="93"/>
        <v/>
      </c>
      <c r="Y351" s="163" t="str">
        <f t="shared" si="94"/>
        <v/>
      </c>
    </row>
    <row r="352" spans="1:25">
      <c r="A352" s="164" t="str">
        <f t="shared" ca="1" si="80"/>
        <v/>
      </c>
      <c r="B352" s="71" t="str">
        <f t="shared" ca="1" si="81"/>
        <v/>
      </c>
      <c r="C352" s="31" t="str">
        <f t="shared" ca="1" si="95"/>
        <v/>
      </c>
      <c r="D352" s="32" t="str">
        <f t="shared" ca="1" si="82"/>
        <v/>
      </c>
      <c r="E352" s="71" t="str">
        <f t="shared" ca="1" si="83"/>
        <v/>
      </c>
      <c r="F352" s="31" t="str">
        <f t="shared" ca="1" si="84"/>
        <v/>
      </c>
      <c r="G352" s="32" t="str">
        <f t="shared" ca="1" si="85"/>
        <v/>
      </c>
      <c r="H352" s="71" t="str">
        <f t="shared" ca="1" si="86"/>
        <v/>
      </c>
      <c r="I352" s="31" t="str">
        <f t="shared" ca="1" si="87"/>
        <v/>
      </c>
      <c r="J352" s="32" t="str">
        <f t="shared" ca="1" si="88"/>
        <v/>
      </c>
      <c r="K352" s="71" t="str">
        <f t="shared" ca="1" si="89"/>
        <v/>
      </c>
      <c r="L352" s="31" t="str">
        <f t="shared" ca="1" si="90"/>
        <v/>
      </c>
      <c r="M352" s="32" t="str">
        <f t="shared" ca="1" si="91"/>
        <v/>
      </c>
      <c r="N352" s="77" t="str">
        <f t="shared" ca="1" si="92"/>
        <v/>
      </c>
      <c r="X352" s="163" t="str">
        <f t="shared" si="93"/>
        <v/>
      </c>
      <c r="Y352" s="163" t="str">
        <f t="shared" si="94"/>
        <v/>
      </c>
    </row>
    <row r="353" spans="1:25">
      <c r="A353" s="164" t="str">
        <f t="shared" ref="A353:A379" ca="1" si="96">IF(AND(ISBLANK(Z342), A352 = $Z$1),NOW(),IF(ISBLANK(Z342),"",Z342))</f>
        <v/>
      </c>
      <c r="B353" s="71" t="str">
        <f t="shared" ref="B353:B379" ca="1" si="97">IF(COUNTIF(P:P,A353)=1,VLOOKUP(A353,P:Q,2), IF(COUNTIF(P:P,A353)=0,$B$10,""))</f>
        <v/>
      </c>
      <c r="C353" s="31" t="str">
        <f t="shared" ca="1" si="95"/>
        <v/>
      </c>
      <c r="D353" s="32" t="str">
        <f t="shared" ref="D353:D379" ca="1" si="98">IF(ISERROR(B353-2),"",-1*ROUNDUP(A353-$A$14,0)/360*$B$7*$B$5)</f>
        <v/>
      </c>
      <c r="E353" s="71" t="str">
        <f t="shared" ref="E353:E379" ca="1" si="99">IF(COUNTIF(P:P,A353)=1,VLOOKUP(A353,R:S,2), IF(COUNTIF(P:P,A353)=0,$C$10,""))</f>
        <v/>
      </c>
      <c r="F353" s="31" t="str">
        <f t="shared" ref="F353:F379" ca="1" si="100">IF(ISERROR(B353-2),"",(E353-$E$14)/100*$C$5)</f>
        <v/>
      </c>
      <c r="G353" s="32" t="str">
        <f t="shared" ref="G353:G379" ca="1" si="101">IF(ISERROR(B353-2),"",ROUNDUP(A353-$A$14,0)/360*$C$6*$C$5-ROUNDUP(A353-$A$14,0)/360*$C$7*$C$5*$E$14/100)</f>
        <v/>
      </c>
      <c r="H353" s="71" t="str">
        <f t="shared" ref="H353:H379" ca="1" si="102">IF(COUNTIF(P:P,A353)=1,VLOOKUP(A353,T:U,2), IF(COUNTIF(P:P,A353)=0,$D$10,""))</f>
        <v/>
      </c>
      <c r="I353" s="31" t="str">
        <f t="shared" ref="I353:I379" ca="1" si="103">IF(ISERROR(B353-2),"",(H353/$H$14-1)*$D$5)</f>
        <v/>
      </c>
      <c r="J353" s="32" t="str">
        <f t="shared" ref="J353:J379" ca="1" si="104">IF(ISERROR(B353-2),"",-1*ROUNDUP(A353-$A$14,0)/360*$D$7*$D$5)</f>
        <v/>
      </c>
      <c r="K353" s="71" t="str">
        <f t="shared" ref="K353:K379" ca="1" si="105">IF(COUNTIF(P:P,A353)=1,VLOOKUP(A353,V:W,2), IF(COUNTIF(P:P,A353)=0,$E$10,""))</f>
        <v/>
      </c>
      <c r="L353" s="31" t="str">
        <f t="shared" ref="L353:L379" ca="1" si="106">IF(ISERROR(B353-2),"",(K353-$K$14)/100*$E$5)</f>
        <v/>
      </c>
      <c r="M353" s="32" t="str">
        <f t="shared" ref="M353:M379" ca="1" si="107">IF(ISERROR(B353-2),"",ROUNDUP(A353-$A$14,0)/360*$E$6*$E$5-ROUNDUP(A353-$A$14,0)/360*$E$7*$E$5*$K$14/100)</f>
        <v/>
      </c>
      <c r="N353" s="77" t="str">
        <f t="shared" ref="N353:N379" ca="1" si="108">IF(ISERROR(B353-2),"",C353+D353-F353-G353-I353-J353+L353+M353)</f>
        <v/>
      </c>
      <c r="X353" s="163" t="str">
        <f t="shared" si="93"/>
        <v/>
      </c>
      <c r="Y353" s="163" t="str">
        <f t="shared" si="94"/>
        <v/>
      </c>
    </row>
    <row r="354" spans="1:25">
      <c r="A354" s="164" t="str">
        <f t="shared" ca="1" si="96"/>
        <v/>
      </c>
      <c r="B354" s="71" t="str">
        <f t="shared" ca="1" si="97"/>
        <v/>
      </c>
      <c r="C354" s="31" t="str">
        <f t="shared" ca="1" si="95"/>
        <v/>
      </c>
      <c r="D354" s="32" t="str">
        <f t="shared" ca="1" si="98"/>
        <v/>
      </c>
      <c r="E354" s="71" t="str">
        <f t="shared" ca="1" si="99"/>
        <v/>
      </c>
      <c r="F354" s="31" t="str">
        <f t="shared" ca="1" si="100"/>
        <v/>
      </c>
      <c r="G354" s="32" t="str">
        <f t="shared" ca="1" si="101"/>
        <v/>
      </c>
      <c r="H354" s="71" t="str">
        <f t="shared" ca="1" si="102"/>
        <v/>
      </c>
      <c r="I354" s="31" t="str">
        <f t="shared" ca="1" si="103"/>
        <v/>
      </c>
      <c r="J354" s="32" t="str">
        <f t="shared" ca="1" si="104"/>
        <v/>
      </c>
      <c r="K354" s="71" t="str">
        <f t="shared" ca="1" si="105"/>
        <v/>
      </c>
      <c r="L354" s="31" t="str">
        <f t="shared" ca="1" si="106"/>
        <v/>
      </c>
      <c r="M354" s="32" t="str">
        <f t="shared" ca="1" si="107"/>
        <v/>
      </c>
      <c r="N354" s="77" t="str">
        <f t="shared" ca="1" si="108"/>
        <v/>
      </c>
      <c r="X354" s="163" t="str">
        <f t="shared" si="93"/>
        <v/>
      </c>
      <c r="Y354" s="163" t="str">
        <f t="shared" si="94"/>
        <v/>
      </c>
    </row>
    <row r="355" spans="1:25">
      <c r="A355" s="164" t="str">
        <f t="shared" ca="1" si="96"/>
        <v/>
      </c>
      <c r="B355" s="71" t="str">
        <f t="shared" ca="1" si="97"/>
        <v/>
      </c>
      <c r="C355" s="31" t="str">
        <f t="shared" ca="1" si="95"/>
        <v/>
      </c>
      <c r="D355" s="32" t="str">
        <f t="shared" ca="1" si="98"/>
        <v/>
      </c>
      <c r="E355" s="71" t="str">
        <f t="shared" ca="1" si="99"/>
        <v/>
      </c>
      <c r="F355" s="31" t="str">
        <f t="shared" ca="1" si="100"/>
        <v/>
      </c>
      <c r="G355" s="32" t="str">
        <f t="shared" ca="1" si="101"/>
        <v/>
      </c>
      <c r="H355" s="71" t="str">
        <f t="shared" ca="1" si="102"/>
        <v/>
      </c>
      <c r="I355" s="31" t="str">
        <f t="shared" ca="1" si="103"/>
        <v/>
      </c>
      <c r="J355" s="32" t="str">
        <f t="shared" ca="1" si="104"/>
        <v/>
      </c>
      <c r="K355" s="71" t="str">
        <f t="shared" ca="1" si="105"/>
        <v/>
      </c>
      <c r="L355" s="31" t="str">
        <f t="shared" ca="1" si="106"/>
        <v/>
      </c>
      <c r="M355" s="32" t="str">
        <f t="shared" ca="1" si="107"/>
        <v/>
      </c>
      <c r="N355" s="77" t="str">
        <f t="shared" ca="1" si="108"/>
        <v/>
      </c>
      <c r="X355" s="163" t="str">
        <f t="shared" si="93"/>
        <v/>
      </c>
      <c r="Y355" s="163" t="str">
        <f t="shared" si="94"/>
        <v/>
      </c>
    </row>
    <row r="356" spans="1:25">
      <c r="A356" s="164" t="str">
        <f t="shared" ca="1" si="96"/>
        <v/>
      </c>
      <c r="B356" s="71" t="str">
        <f t="shared" ca="1" si="97"/>
        <v/>
      </c>
      <c r="C356" s="31" t="str">
        <f t="shared" ca="1" si="95"/>
        <v/>
      </c>
      <c r="D356" s="32" t="str">
        <f t="shared" ca="1" si="98"/>
        <v/>
      </c>
      <c r="E356" s="71" t="str">
        <f t="shared" ca="1" si="99"/>
        <v/>
      </c>
      <c r="F356" s="31" t="str">
        <f t="shared" ca="1" si="100"/>
        <v/>
      </c>
      <c r="G356" s="32" t="str">
        <f t="shared" ca="1" si="101"/>
        <v/>
      </c>
      <c r="H356" s="71" t="str">
        <f t="shared" ca="1" si="102"/>
        <v/>
      </c>
      <c r="I356" s="31" t="str">
        <f t="shared" ca="1" si="103"/>
        <v/>
      </c>
      <c r="J356" s="32" t="str">
        <f t="shared" ca="1" si="104"/>
        <v/>
      </c>
      <c r="K356" s="71" t="str">
        <f t="shared" ca="1" si="105"/>
        <v/>
      </c>
      <c r="L356" s="31" t="str">
        <f t="shared" ca="1" si="106"/>
        <v/>
      </c>
      <c r="M356" s="32" t="str">
        <f t="shared" ca="1" si="107"/>
        <v/>
      </c>
      <c r="N356" s="77" t="str">
        <f t="shared" ca="1" si="108"/>
        <v/>
      </c>
      <c r="X356" s="163" t="str">
        <f t="shared" si="93"/>
        <v/>
      </c>
      <c r="Y356" s="163" t="str">
        <f t="shared" si="94"/>
        <v/>
      </c>
    </row>
    <row r="357" spans="1:25">
      <c r="A357" s="164" t="str">
        <f t="shared" ca="1" si="96"/>
        <v/>
      </c>
      <c r="B357" s="71" t="str">
        <f t="shared" ca="1" si="97"/>
        <v/>
      </c>
      <c r="C357" s="31" t="str">
        <f t="shared" ca="1" si="95"/>
        <v/>
      </c>
      <c r="D357" s="32" t="str">
        <f t="shared" ca="1" si="98"/>
        <v/>
      </c>
      <c r="E357" s="71" t="str">
        <f t="shared" ca="1" si="99"/>
        <v/>
      </c>
      <c r="F357" s="31" t="str">
        <f t="shared" ca="1" si="100"/>
        <v/>
      </c>
      <c r="G357" s="32" t="str">
        <f t="shared" ca="1" si="101"/>
        <v/>
      </c>
      <c r="H357" s="71" t="str">
        <f t="shared" ca="1" si="102"/>
        <v/>
      </c>
      <c r="I357" s="31" t="str">
        <f t="shared" ca="1" si="103"/>
        <v/>
      </c>
      <c r="J357" s="32" t="str">
        <f t="shared" ca="1" si="104"/>
        <v/>
      </c>
      <c r="K357" s="71" t="str">
        <f t="shared" ca="1" si="105"/>
        <v/>
      </c>
      <c r="L357" s="31" t="str">
        <f t="shared" ca="1" si="106"/>
        <v/>
      </c>
      <c r="M357" s="32" t="str">
        <f t="shared" ca="1" si="107"/>
        <v/>
      </c>
      <c r="N357" s="77" t="str">
        <f t="shared" ca="1" si="108"/>
        <v/>
      </c>
      <c r="X357" s="163" t="str">
        <f t="shared" si="93"/>
        <v/>
      </c>
      <c r="Y357" s="163" t="str">
        <f t="shared" si="94"/>
        <v/>
      </c>
    </row>
    <row r="358" spans="1:25">
      <c r="A358" s="164" t="str">
        <f t="shared" ca="1" si="96"/>
        <v/>
      </c>
      <c r="B358" s="71" t="str">
        <f t="shared" ca="1" si="97"/>
        <v/>
      </c>
      <c r="C358" s="31" t="str">
        <f t="shared" ca="1" si="95"/>
        <v/>
      </c>
      <c r="D358" s="32" t="str">
        <f t="shared" ca="1" si="98"/>
        <v/>
      </c>
      <c r="E358" s="71" t="str">
        <f t="shared" ca="1" si="99"/>
        <v/>
      </c>
      <c r="F358" s="31" t="str">
        <f t="shared" ca="1" si="100"/>
        <v/>
      </c>
      <c r="G358" s="32" t="str">
        <f t="shared" ca="1" si="101"/>
        <v/>
      </c>
      <c r="H358" s="71" t="str">
        <f t="shared" ca="1" si="102"/>
        <v/>
      </c>
      <c r="I358" s="31" t="str">
        <f t="shared" ca="1" si="103"/>
        <v/>
      </c>
      <c r="J358" s="32" t="str">
        <f t="shared" ca="1" si="104"/>
        <v/>
      </c>
      <c r="K358" s="71" t="str">
        <f t="shared" ca="1" si="105"/>
        <v/>
      </c>
      <c r="L358" s="31" t="str">
        <f t="shared" ca="1" si="106"/>
        <v/>
      </c>
      <c r="M358" s="32" t="str">
        <f t="shared" ca="1" si="107"/>
        <v/>
      </c>
      <c r="N358" s="77" t="str">
        <f t="shared" ca="1" si="108"/>
        <v/>
      </c>
      <c r="X358" s="163" t="str">
        <f t="shared" si="93"/>
        <v/>
      </c>
      <c r="Y358" s="163" t="str">
        <f t="shared" si="94"/>
        <v/>
      </c>
    </row>
    <row r="359" spans="1:25">
      <c r="A359" s="164" t="str">
        <f t="shared" ca="1" si="96"/>
        <v/>
      </c>
      <c r="B359" s="71" t="str">
        <f t="shared" ca="1" si="97"/>
        <v/>
      </c>
      <c r="C359" s="31" t="str">
        <f t="shared" ca="1" si="95"/>
        <v/>
      </c>
      <c r="D359" s="32" t="str">
        <f t="shared" ca="1" si="98"/>
        <v/>
      </c>
      <c r="E359" s="71" t="str">
        <f t="shared" ca="1" si="99"/>
        <v/>
      </c>
      <c r="F359" s="31" t="str">
        <f t="shared" ca="1" si="100"/>
        <v/>
      </c>
      <c r="G359" s="32" t="str">
        <f t="shared" ca="1" si="101"/>
        <v/>
      </c>
      <c r="H359" s="71" t="str">
        <f t="shared" ca="1" si="102"/>
        <v/>
      </c>
      <c r="I359" s="31" t="str">
        <f t="shared" ca="1" si="103"/>
        <v/>
      </c>
      <c r="J359" s="32" t="str">
        <f t="shared" ca="1" si="104"/>
        <v/>
      </c>
      <c r="K359" s="71" t="str">
        <f t="shared" ca="1" si="105"/>
        <v/>
      </c>
      <c r="L359" s="31" t="str">
        <f t="shared" ca="1" si="106"/>
        <v/>
      </c>
      <c r="M359" s="32" t="str">
        <f t="shared" ca="1" si="107"/>
        <v/>
      </c>
      <c r="N359" s="77" t="str">
        <f t="shared" ca="1" si="108"/>
        <v/>
      </c>
      <c r="X359" s="163" t="str">
        <f t="shared" si="93"/>
        <v/>
      </c>
      <c r="Y359" s="163" t="str">
        <f t="shared" si="94"/>
        <v/>
      </c>
    </row>
    <row r="360" spans="1:25">
      <c r="A360" s="164" t="str">
        <f t="shared" ca="1" si="96"/>
        <v/>
      </c>
      <c r="B360" s="71" t="str">
        <f t="shared" ca="1" si="97"/>
        <v/>
      </c>
      <c r="C360" s="31" t="str">
        <f t="shared" ca="1" si="95"/>
        <v/>
      </c>
      <c r="D360" s="32" t="str">
        <f t="shared" ca="1" si="98"/>
        <v/>
      </c>
      <c r="E360" s="71" t="str">
        <f t="shared" ca="1" si="99"/>
        <v/>
      </c>
      <c r="F360" s="31" t="str">
        <f t="shared" ca="1" si="100"/>
        <v/>
      </c>
      <c r="G360" s="32" t="str">
        <f t="shared" ca="1" si="101"/>
        <v/>
      </c>
      <c r="H360" s="71" t="str">
        <f t="shared" ca="1" si="102"/>
        <v/>
      </c>
      <c r="I360" s="31" t="str">
        <f t="shared" ca="1" si="103"/>
        <v/>
      </c>
      <c r="J360" s="32" t="str">
        <f t="shared" ca="1" si="104"/>
        <v/>
      </c>
      <c r="K360" s="71" t="str">
        <f t="shared" ca="1" si="105"/>
        <v/>
      </c>
      <c r="L360" s="31" t="str">
        <f t="shared" ca="1" si="106"/>
        <v/>
      </c>
      <c r="M360" s="32" t="str">
        <f t="shared" ca="1" si="107"/>
        <v/>
      </c>
      <c r="N360" s="77" t="str">
        <f t="shared" ca="1" si="108"/>
        <v/>
      </c>
      <c r="X360" s="163" t="str">
        <f t="shared" si="93"/>
        <v/>
      </c>
      <c r="Y360" s="163" t="str">
        <f t="shared" si="94"/>
        <v/>
      </c>
    </row>
    <row r="361" spans="1:25">
      <c r="A361" s="164" t="str">
        <f t="shared" ca="1" si="96"/>
        <v/>
      </c>
      <c r="B361" s="71" t="str">
        <f t="shared" ca="1" si="97"/>
        <v/>
      </c>
      <c r="C361" s="31" t="str">
        <f t="shared" ca="1" si="95"/>
        <v/>
      </c>
      <c r="D361" s="32" t="str">
        <f t="shared" ca="1" si="98"/>
        <v/>
      </c>
      <c r="E361" s="71" t="str">
        <f t="shared" ca="1" si="99"/>
        <v/>
      </c>
      <c r="F361" s="31" t="str">
        <f t="shared" ca="1" si="100"/>
        <v/>
      </c>
      <c r="G361" s="32" t="str">
        <f t="shared" ca="1" si="101"/>
        <v/>
      </c>
      <c r="H361" s="71" t="str">
        <f t="shared" ca="1" si="102"/>
        <v/>
      </c>
      <c r="I361" s="31" t="str">
        <f t="shared" ca="1" si="103"/>
        <v/>
      </c>
      <c r="J361" s="32" t="str">
        <f t="shared" ca="1" si="104"/>
        <v/>
      </c>
      <c r="K361" s="71" t="str">
        <f t="shared" ca="1" si="105"/>
        <v/>
      </c>
      <c r="L361" s="31" t="str">
        <f t="shared" ca="1" si="106"/>
        <v/>
      </c>
      <c r="M361" s="32" t="str">
        <f t="shared" ca="1" si="107"/>
        <v/>
      </c>
      <c r="N361" s="77" t="str">
        <f t="shared" ca="1" si="108"/>
        <v/>
      </c>
      <c r="X361" s="163" t="str">
        <f t="shared" si="93"/>
        <v/>
      </c>
      <c r="Y361" s="163" t="str">
        <f t="shared" si="94"/>
        <v/>
      </c>
    </row>
    <row r="362" spans="1:25">
      <c r="A362" s="164" t="str">
        <f t="shared" ca="1" si="96"/>
        <v/>
      </c>
      <c r="B362" s="71" t="str">
        <f t="shared" ca="1" si="97"/>
        <v/>
      </c>
      <c r="C362" s="31" t="str">
        <f t="shared" ca="1" si="95"/>
        <v/>
      </c>
      <c r="D362" s="32" t="str">
        <f t="shared" ca="1" si="98"/>
        <v/>
      </c>
      <c r="E362" s="71" t="str">
        <f t="shared" ca="1" si="99"/>
        <v/>
      </c>
      <c r="F362" s="31" t="str">
        <f t="shared" ca="1" si="100"/>
        <v/>
      </c>
      <c r="G362" s="32" t="str">
        <f t="shared" ca="1" si="101"/>
        <v/>
      </c>
      <c r="H362" s="71" t="str">
        <f t="shared" ca="1" si="102"/>
        <v/>
      </c>
      <c r="I362" s="31" t="str">
        <f t="shared" ca="1" si="103"/>
        <v/>
      </c>
      <c r="J362" s="32" t="str">
        <f t="shared" ca="1" si="104"/>
        <v/>
      </c>
      <c r="K362" s="71" t="str">
        <f t="shared" ca="1" si="105"/>
        <v/>
      </c>
      <c r="L362" s="31" t="str">
        <f t="shared" ca="1" si="106"/>
        <v/>
      </c>
      <c r="M362" s="32" t="str">
        <f t="shared" ca="1" si="107"/>
        <v/>
      </c>
      <c r="N362" s="77" t="str">
        <f t="shared" ca="1" si="108"/>
        <v/>
      </c>
      <c r="X362" s="163" t="str">
        <f t="shared" si="93"/>
        <v/>
      </c>
      <c r="Y362" s="163" t="str">
        <f t="shared" si="94"/>
        <v/>
      </c>
    </row>
    <row r="363" spans="1:25">
      <c r="A363" s="164" t="str">
        <f t="shared" ca="1" si="96"/>
        <v/>
      </c>
      <c r="B363" s="71" t="str">
        <f t="shared" ca="1" si="97"/>
        <v/>
      </c>
      <c r="C363" s="31" t="str">
        <f t="shared" ca="1" si="95"/>
        <v/>
      </c>
      <c r="D363" s="32" t="str">
        <f t="shared" ca="1" si="98"/>
        <v/>
      </c>
      <c r="E363" s="71" t="str">
        <f t="shared" ca="1" si="99"/>
        <v/>
      </c>
      <c r="F363" s="31" t="str">
        <f t="shared" ca="1" si="100"/>
        <v/>
      </c>
      <c r="G363" s="32" t="str">
        <f t="shared" ca="1" si="101"/>
        <v/>
      </c>
      <c r="H363" s="71" t="str">
        <f t="shared" ca="1" si="102"/>
        <v/>
      </c>
      <c r="I363" s="31" t="str">
        <f t="shared" ca="1" si="103"/>
        <v/>
      </c>
      <c r="J363" s="32" t="str">
        <f t="shared" ca="1" si="104"/>
        <v/>
      </c>
      <c r="K363" s="71" t="str">
        <f t="shared" ca="1" si="105"/>
        <v/>
      </c>
      <c r="L363" s="31" t="str">
        <f t="shared" ca="1" si="106"/>
        <v/>
      </c>
      <c r="M363" s="32" t="str">
        <f t="shared" ca="1" si="107"/>
        <v/>
      </c>
      <c r="N363" s="77" t="str">
        <f t="shared" ca="1" si="108"/>
        <v/>
      </c>
      <c r="X363" s="163" t="str">
        <f t="shared" si="93"/>
        <v/>
      </c>
      <c r="Y363" s="163" t="str">
        <f t="shared" si="94"/>
        <v/>
      </c>
    </row>
    <row r="364" spans="1:25">
      <c r="A364" s="164" t="str">
        <f t="shared" ca="1" si="96"/>
        <v/>
      </c>
      <c r="B364" s="71" t="str">
        <f t="shared" ca="1" si="97"/>
        <v/>
      </c>
      <c r="C364" s="31" t="str">
        <f t="shared" ca="1" si="95"/>
        <v/>
      </c>
      <c r="D364" s="32" t="str">
        <f t="shared" ca="1" si="98"/>
        <v/>
      </c>
      <c r="E364" s="71" t="str">
        <f t="shared" ca="1" si="99"/>
        <v/>
      </c>
      <c r="F364" s="31" t="str">
        <f t="shared" ca="1" si="100"/>
        <v/>
      </c>
      <c r="G364" s="32" t="str">
        <f t="shared" ca="1" si="101"/>
        <v/>
      </c>
      <c r="H364" s="71" t="str">
        <f t="shared" ca="1" si="102"/>
        <v/>
      </c>
      <c r="I364" s="31" t="str">
        <f t="shared" ca="1" si="103"/>
        <v/>
      </c>
      <c r="J364" s="32" t="str">
        <f t="shared" ca="1" si="104"/>
        <v/>
      </c>
      <c r="K364" s="71" t="str">
        <f t="shared" ca="1" si="105"/>
        <v/>
      </c>
      <c r="L364" s="31" t="str">
        <f t="shared" ca="1" si="106"/>
        <v/>
      </c>
      <c r="M364" s="32" t="str">
        <f t="shared" ca="1" si="107"/>
        <v/>
      </c>
      <c r="N364" s="77" t="str">
        <f t="shared" ca="1" si="108"/>
        <v/>
      </c>
      <c r="X364" s="163" t="str">
        <f t="shared" si="93"/>
        <v/>
      </c>
      <c r="Y364" s="163" t="str">
        <f t="shared" si="94"/>
        <v/>
      </c>
    </row>
    <row r="365" spans="1:25">
      <c r="A365" s="164" t="str">
        <f t="shared" ca="1" si="96"/>
        <v/>
      </c>
      <c r="B365" s="71" t="str">
        <f t="shared" ca="1" si="97"/>
        <v/>
      </c>
      <c r="C365" s="31" t="str">
        <f t="shared" ca="1" si="95"/>
        <v/>
      </c>
      <c r="D365" s="32" t="str">
        <f t="shared" ca="1" si="98"/>
        <v/>
      </c>
      <c r="E365" s="71" t="str">
        <f t="shared" ca="1" si="99"/>
        <v/>
      </c>
      <c r="F365" s="31" t="str">
        <f t="shared" ca="1" si="100"/>
        <v/>
      </c>
      <c r="G365" s="32" t="str">
        <f t="shared" ca="1" si="101"/>
        <v/>
      </c>
      <c r="H365" s="71" t="str">
        <f t="shared" ca="1" si="102"/>
        <v/>
      </c>
      <c r="I365" s="31" t="str">
        <f t="shared" ca="1" si="103"/>
        <v/>
      </c>
      <c r="J365" s="32" t="str">
        <f t="shared" ca="1" si="104"/>
        <v/>
      </c>
      <c r="K365" s="71" t="str">
        <f t="shared" ca="1" si="105"/>
        <v/>
      </c>
      <c r="L365" s="31" t="str">
        <f t="shared" ca="1" si="106"/>
        <v/>
      </c>
      <c r="M365" s="32" t="str">
        <f t="shared" ca="1" si="107"/>
        <v/>
      </c>
      <c r="N365" s="77" t="str">
        <f t="shared" ca="1" si="108"/>
        <v/>
      </c>
      <c r="X365" s="163" t="str">
        <f t="shared" si="93"/>
        <v/>
      </c>
      <c r="Y365" s="163" t="str">
        <f t="shared" si="94"/>
        <v/>
      </c>
    </row>
    <row r="366" spans="1:25">
      <c r="A366" s="164" t="str">
        <f t="shared" ca="1" si="96"/>
        <v/>
      </c>
      <c r="B366" s="71" t="str">
        <f t="shared" ca="1" si="97"/>
        <v/>
      </c>
      <c r="C366" s="31" t="str">
        <f t="shared" ca="1" si="95"/>
        <v/>
      </c>
      <c r="D366" s="32" t="str">
        <f t="shared" ca="1" si="98"/>
        <v/>
      </c>
      <c r="E366" s="71" t="str">
        <f t="shared" ca="1" si="99"/>
        <v/>
      </c>
      <c r="F366" s="31" t="str">
        <f t="shared" ca="1" si="100"/>
        <v/>
      </c>
      <c r="G366" s="32" t="str">
        <f t="shared" ca="1" si="101"/>
        <v/>
      </c>
      <c r="H366" s="71" t="str">
        <f t="shared" ca="1" si="102"/>
        <v/>
      </c>
      <c r="I366" s="31" t="str">
        <f t="shared" ca="1" si="103"/>
        <v/>
      </c>
      <c r="J366" s="32" t="str">
        <f t="shared" ca="1" si="104"/>
        <v/>
      </c>
      <c r="K366" s="71" t="str">
        <f t="shared" ca="1" si="105"/>
        <v/>
      </c>
      <c r="L366" s="31" t="str">
        <f t="shared" ca="1" si="106"/>
        <v/>
      </c>
      <c r="M366" s="32" t="str">
        <f t="shared" ca="1" si="107"/>
        <v/>
      </c>
      <c r="N366" s="77" t="str">
        <f t="shared" ca="1" si="108"/>
        <v/>
      </c>
      <c r="X366" s="163" t="str">
        <f t="shared" si="93"/>
        <v/>
      </c>
      <c r="Y366" s="163" t="str">
        <f t="shared" si="94"/>
        <v/>
      </c>
    </row>
    <row r="367" spans="1:25">
      <c r="A367" s="164" t="str">
        <f t="shared" ca="1" si="96"/>
        <v/>
      </c>
      <c r="B367" s="71" t="str">
        <f t="shared" ca="1" si="97"/>
        <v/>
      </c>
      <c r="C367" s="31" t="str">
        <f t="shared" ca="1" si="95"/>
        <v/>
      </c>
      <c r="D367" s="32" t="str">
        <f t="shared" ca="1" si="98"/>
        <v/>
      </c>
      <c r="E367" s="71" t="str">
        <f t="shared" ca="1" si="99"/>
        <v/>
      </c>
      <c r="F367" s="31" t="str">
        <f t="shared" ca="1" si="100"/>
        <v/>
      </c>
      <c r="G367" s="32" t="str">
        <f t="shared" ca="1" si="101"/>
        <v/>
      </c>
      <c r="H367" s="71" t="str">
        <f t="shared" ca="1" si="102"/>
        <v/>
      </c>
      <c r="I367" s="31" t="str">
        <f t="shared" ca="1" si="103"/>
        <v/>
      </c>
      <c r="J367" s="32" t="str">
        <f t="shared" ca="1" si="104"/>
        <v/>
      </c>
      <c r="K367" s="71" t="str">
        <f t="shared" ca="1" si="105"/>
        <v/>
      </c>
      <c r="L367" s="31" t="str">
        <f t="shared" ca="1" si="106"/>
        <v/>
      </c>
      <c r="M367" s="32" t="str">
        <f t="shared" ca="1" si="107"/>
        <v/>
      </c>
      <c r="N367" s="77" t="str">
        <f t="shared" ca="1" si="108"/>
        <v/>
      </c>
      <c r="X367" s="163" t="str">
        <f t="shared" si="93"/>
        <v/>
      </c>
      <c r="Y367" s="163" t="str">
        <f t="shared" si="94"/>
        <v/>
      </c>
    </row>
    <row r="368" spans="1:25">
      <c r="A368" s="164" t="str">
        <f t="shared" ca="1" si="96"/>
        <v/>
      </c>
      <c r="B368" s="71" t="str">
        <f t="shared" ca="1" si="97"/>
        <v/>
      </c>
      <c r="C368" s="31" t="str">
        <f t="shared" ca="1" si="95"/>
        <v/>
      </c>
      <c r="D368" s="32" t="str">
        <f t="shared" ca="1" si="98"/>
        <v/>
      </c>
      <c r="E368" s="71" t="str">
        <f t="shared" ca="1" si="99"/>
        <v/>
      </c>
      <c r="F368" s="31" t="str">
        <f t="shared" ca="1" si="100"/>
        <v/>
      </c>
      <c r="G368" s="32" t="str">
        <f t="shared" ca="1" si="101"/>
        <v/>
      </c>
      <c r="H368" s="71" t="str">
        <f t="shared" ca="1" si="102"/>
        <v/>
      </c>
      <c r="I368" s="31" t="str">
        <f t="shared" ca="1" si="103"/>
        <v/>
      </c>
      <c r="J368" s="32" t="str">
        <f t="shared" ca="1" si="104"/>
        <v/>
      </c>
      <c r="K368" s="71" t="str">
        <f t="shared" ca="1" si="105"/>
        <v/>
      </c>
      <c r="L368" s="31" t="str">
        <f t="shared" ca="1" si="106"/>
        <v/>
      </c>
      <c r="M368" s="32" t="str">
        <f t="shared" ca="1" si="107"/>
        <v/>
      </c>
      <c r="N368" s="77" t="str">
        <f t="shared" ca="1" si="108"/>
        <v/>
      </c>
      <c r="X368" s="163" t="str">
        <f t="shared" si="93"/>
        <v/>
      </c>
      <c r="Y368" s="163" t="str">
        <f t="shared" si="94"/>
        <v/>
      </c>
    </row>
    <row r="369" spans="1:25">
      <c r="A369" s="164" t="str">
        <f t="shared" ca="1" si="96"/>
        <v/>
      </c>
      <c r="B369" s="71" t="str">
        <f t="shared" ca="1" si="97"/>
        <v/>
      </c>
      <c r="C369" s="31" t="str">
        <f t="shared" ca="1" si="95"/>
        <v/>
      </c>
      <c r="D369" s="32" t="str">
        <f t="shared" ca="1" si="98"/>
        <v/>
      </c>
      <c r="E369" s="71" t="str">
        <f t="shared" ca="1" si="99"/>
        <v/>
      </c>
      <c r="F369" s="31" t="str">
        <f t="shared" ca="1" si="100"/>
        <v/>
      </c>
      <c r="G369" s="32" t="str">
        <f t="shared" ca="1" si="101"/>
        <v/>
      </c>
      <c r="H369" s="71" t="str">
        <f t="shared" ca="1" si="102"/>
        <v/>
      </c>
      <c r="I369" s="31" t="str">
        <f t="shared" ca="1" si="103"/>
        <v/>
      </c>
      <c r="J369" s="32" t="str">
        <f t="shared" ca="1" si="104"/>
        <v/>
      </c>
      <c r="K369" s="71" t="str">
        <f t="shared" ca="1" si="105"/>
        <v/>
      </c>
      <c r="L369" s="31" t="str">
        <f t="shared" ca="1" si="106"/>
        <v/>
      </c>
      <c r="M369" s="32" t="str">
        <f t="shared" ca="1" si="107"/>
        <v/>
      </c>
      <c r="N369" s="77" t="str">
        <f t="shared" ca="1" si="108"/>
        <v/>
      </c>
      <c r="X369" s="163" t="str">
        <f t="shared" si="93"/>
        <v/>
      </c>
      <c r="Y369" s="163" t="str">
        <f t="shared" si="94"/>
        <v/>
      </c>
    </row>
    <row r="370" spans="1:25">
      <c r="A370" s="164" t="str">
        <f t="shared" ca="1" si="96"/>
        <v/>
      </c>
      <c r="B370" s="71" t="str">
        <f t="shared" ca="1" si="97"/>
        <v/>
      </c>
      <c r="C370" s="31" t="str">
        <f t="shared" ca="1" si="95"/>
        <v/>
      </c>
      <c r="D370" s="32" t="str">
        <f t="shared" ca="1" si="98"/>
        <v/>
      </c>
      <c r="E370" s="71" t="str">
        <f t="shared" ca="1" si="99"/>
        <v/>
      </c>
      <c r="F370" s="31" t="str">
        <f t="shared" ca="1" si="100"/>
        <v/>
      </c>
      <c r="G370" s="32" t="str">
        <f t="shared" ca="1" si="101"/>
        <v/>
      </c>
      <c r="H370" s="71" t="str">
        <f t="shared" ca="1" si="102"/>
        <v/>
      </c>
      <c r="I370" s="31" t="str">
        <f t="shared" ca="1" si="103"/>
        <v/>
      </c>
      <c r="J370" s="32" t="str">
        <f t="shared" ca="1" si="104"/>
        <v/>
      </c>
      <c r="K370" s="71" t="str">
        <f t="shared" ca="1" si="105"/>
        <v/>
      </c>
      <c r="L370" s="31" t="str">
        <f t="shared" ca="1" si="106"/>
        <v/>
      </c>
      <c r="M370" s="32" t="str">
        <f t="shared" ca="1" si="107"/>
        <v/>
      </c>
      <c r="N370" s="77" t="str">
        <f t="shared" ca="1" si="108"/>
        <v/>
      </c>
      <c r="X370" s="163" t="str">
        <f t="shared" si="93"/>
        <v/>
      </c>
      <c r="Y370" s="163" t="str">
        <f t="shared" si="94"/>
        <v/>
      </c>
    </row>
    <row r="371" spans="1:25">
      <c r="A371" s="164" t="str">
        <f t="shared" ca="1" si="96"/>
        <v/>
      </c>
      <c r="B371" s="71" t="str">
        <f t="shared" ca="1" si="97"/>
        <v/>
      </c>
      <c r="C371" s="31" t="str">
        <f t="shared" ca="1" si="95"/>
        <v/>
      </c>
      <c r="D371" s="32" t="str">
        <f t="shared" ca="1" si="98"/>
        <v/>
      </c>
      <c r="E371" s="71" t="str">
        <f t="shared" ca="1" si="99"/>
        <v/>
      </c>
      <c r="F371" s="31" t="str">
        <f t="shared" ca="1" si="100"/>
        <v/>
      </c>
      <c r="G371" s="32" t="str">
        <f t="shared" ca="1" si="101"/>
        <v/>
      </c>
      <c r="H371" s="71" t="str">
        <f t="shared" ca="1" si="102"/>
        <v/>
      </c>
      <c r="I371" s="31" t="str">
        <f t="shared" ca="1" si="103"/>
        <v/>
      </c>
      <c r="J371" s="32" t="str">
        <f t="shared" ca="1" si="104"/>
        <v/>
      </c>
      <c r="K371" s="71" t="str">
        <f t="shared" ca="1" si="105"/>
        <v/>
      </c>
      <c r="L371" s="31" t="str">
        <f t="shared" ca="1" si="106"/>
        <v/>
      </c>
      <c r="M371" s="32" t="str">
        <f t="shared" ca="1" si="107"/>
        <v/>
      </c>
      <c r="N371" s="77" t="str">
        <f t="shared" ca="1" si="108"/>
        <v/>
      </c>
      <c r="X371" s="163" t="str">
        <f t="shared" si="93"/>
        <v/>
      </c>
      <c r="Y371" s="163" t="str">
        <f t="shared" si="94"/>
        <v/>
      </c>
    </row>
    <row r="372" spans="1:25">
      <c r="A372" s="164" t="str">
        <f t="shared" ca="1" si="96"/>
        <v/>
      </c>
      <c r="B372" s="71" t="str">
        <f t="shared" ca="1" si="97"/>
        <v/>
      </c>
      <c r="C372" s="31" t="str">
        <f t="shared" ca="1" si="95"/>
        <v/>
      </c>
      <c r="D372" s="32" t="str">
        <f t="shared" ca="1" si="98"/>
        <v/>
      </c>
      <c r="E372" s="71" t="str">
        <f t="shared" ca="1" si="99"/>
        <v/>
      </c>
      <c r="F372" s="31" t="str">
        <f t="shared" ca="1" si="100"/>
        <v/>
      </c>
      <c r="G372" s="32" t="str">
        <f t="shared" ca="1" si="101"/>
        <v/>
      </c>
      <c r="H372" s="71" t="str">
        <f t="shared" ca="1" si="102"/>
        <v/>
      </c>
      <c r="I372" s="31" t="str">
        <f t="shared" ca="1" si="103"/>
        <v/>
      </c>
      <c r="J372" s="32" t="str">
        <f t="shared" ca="1" si="104"/>
        <v/>
      </c>
      <c r="K372" s="71" t="str">
        <f t="shared" ca="1" si="105"/>
        <v/>
      </c>
      <c r="L372" s="31" t="str">
        <f t="shared" ca="1" si="106"/>
        <v/>
      </c>
      <c r="M372" s="32" t="str">
        <f t="shared" ca="1" si="107"/>
        <v/>
      </c>
      <c r="N372" s="77" t="str">
        <f t="shared" ca="1" si="108"/>
        <v/>
      </c>
      <c r="X372" s="163" t="str">
        <f t="shared" si="93"/>
        <v/>
      </c>
      <c r="Y372" s="163" t="str">
        <f t="shared" si="94"/>
        <v/>
      </c>
    </row>
    <row r="373" spans="1:25">
      <c r="A373" s="164" t="str">
        <f t="shared" ca="1" si="96"/>
        <v/>
      </c>
      <c r="B373" s="71" t="str">
        <f t="shared" ca="1" si="97"/>
        <v/>
      </c>
      <c r="C373" s="31" t="str">
        <f t="shared" ca="1" si="95"/>
        <v/>
      </c>
      <c r="D373" s="32" t="str">
        <f t="shared" ca="1" si="98"/>
        <v/>
      </c>
      <c r="E373" s="71" t="str">
        <f t="shared" ca="1" si="99"/>
        <v/>
      </c>
      <c r="F373" s="31" t="str">
        <f t="shared" ca="1" si="100"/>
        <v/>
      </c>
      <c r="G373" s="32" t="str">
        <f t="shared" ca="1" si="101"/>
        <v/>
      </c>
      <c r="H373" s="71" t="str">
        <f t="shared" ca="1" si="102"/>
        <v/>
      </c>
      <c r="I373" s="31" t="str">
        <f t="shared" ca="1" si="103"/>
        <v/>
      </c>
      <c r="J373" s="32" t="str">
        <f t="shared" ca="1" si="104"/>
        <v/>
      </c>
      <c r="K373" s="71" t="str">
        <f t="shared" ca="1" si="105"/>
        <v/>
      </c>
      <c r="L373" s="31" t="str">
        <f t="shared" ca="1" si="106"/>
        <v/>
      </c>
      <c r="M373" s="32" t="str">
        <f t="shared" ca="1" si="107"/>
        <v/>
      </c>
      <c r="N373" s="77" t="str">
        <f t="shared" ca="1" si="108"/>
        <v/>
      </c>
      <c r="X373" s="163" t="str">
        <f t="shared" si="93"/>
        <v/>
      </c>
      <c r="Y373" s="163" t="str">
        <f t="shared" si="94"/>
        <v/>
      </c>
    </row>
    <row r="374" spans="1:25">
      <c r="A374" s="164" t="str">
        <f t="shared" ca="1" si="96"/>
        <v/>
      </c>
      <c r="B374" s="71" t="str">
        <f t="shared" ca="1" si="97"/>
        <v/>
      </c>
      <c r="C374" s="31" t="str">
        <f t="shared" ca="1" si="95"/>
        <v/>
      </c>
      <c r="D374" s="32" t="str">
        <f t="shared" ca="1" si="98"/>
        <v/>
      </c>
      <c r="E374" s="71" t="str">
        <f t="shared" ca="1" si="99"/>
        <v/>
      </c>
      <c r="F374" s="31" t="str">
        <f t="shared" ca="1" si="100"/>
        <v/>
      </c>
      <c r="G374" s="32" t="str">
        <f t="shared" ca="1" si="101"/>
        <v/>
      </c>
      <c r="H374" s="71" t="str">
        <f t="shared" ca="1" si="102"/>
        <v/>
      </c>
      <c r="I374" s="31" t="str">
        <f t="shared" ca="1" si="103"/>
        <v/>
      </c>
      <c r="J374" s="32" t="str">
        <f t="shared" ca="1" si="104"/>
        <v/>
      </c>
      <c r="K374" s="71" t="str">
        <f t="shared" ca="1" si="105"/>
        <v/>
      </c>
      <c r="L374" s="31" t="str">
        <f t="shared" ca="1" si="106"/>
        <v/>
      </c>
      <c r="M374" s="32" t="str">
        <f t="shared" ca="1" si="107"/>
        <v/>
      </c>
      <c r="N374" s="77" t="str">
        <f t="shared" ca="1" si="108"/>
        <v/>
      </c>
      <c r="X374" s="163" t="str">
        <f t="shared" si="93"/>
        <v/>
      </c>
      <c r="Y374" s="163" t="str">
        <f t="shared" si="94"/>
        <v/>
      </c>
    </row>
    <row r="375" spans="1:25">
      <c r="A375" s="164" t="str">
        <f t="shared" ca="1" si="96"/>
        <v/>
      </c>
      <c r="B375" s="71" t="str">
        <f t="shared" ca="1" si="97"/>
        <v/>
      </c>
      <c r="C375" s="31" t="str">
        <f t="shared" ca="1" si="95"/>
        <v/>
      </c>
      <c r="D375" s="32" t="str">
        <f t="shared" ca="1" si="98"/>
        <v/>
      </c>
      <c r="E375" s="71" t="str">
        <f t="shared" ca="1" si="99"/>
        <v/>
      </c>
      <c r="F375" s="31" t="str">
        <f t="shared" ca="1" si="100"/>
        <v/>
      </c>
      <c r="G375" s="32" t="str">
        <f t="shared" ca="1" si="101"/>
        <v/>
      </c>
      <c r="H375" s="71" t="str">
        <f t="shared" ca="1" si="102"/>
        <v/>
      </c>
      <c r="I375" s="31" t="str">
        <f t="shared" ca="1" si="103"/>
        <v/>
      </c>
      <c r="J375" s="32" t="str">
        <f t="shared" ca="1" si="104"/>
        <v/>
      </c>
      <c r="K375" s="71" t="str">
        <f t="shared" ca="1" si="105"/>
        <v/>
      </c>
      <c r="L375" s="31" t="str">
        <f t="shared" ca="1" si="106"/>
        <v/>
      </c>
      <c r="M375" s="32" t="str">
        <f t="shared" ca="1" si="107"/>
        <v/>
      </c>
      <c r="N375" s="77" t="str">
        <f t="shared" ca="1" si="108"/>
        <v/>
      </c>
      <c r="X375" s="163" t="str">
        <f t="shared" si="93"/>
        <v/>
      </c>
      <c r="Y375" s="163" t="str">
        <f t="shared" si="94"/>
        <v/>
      </c>
    </row>
    <row r="376" spans="1:25">
      <c r="A376" s="164" t="str">
        <f t="shared" ca="1" si="96"/>
        <v/>
      </c>
      <c r="B376" s="71" t="str">
        <f t="shared" ca="1" si="97"/>
        <v/>
      </c>
      <c r="C376" s="31" t="str">
        <f t="shared" ca="1" si="95"/>
        <v/>
      </c>
      <c r="D376" s="32" t="str">
        <f t="shared" ca="1" si="98"/>
        <v/>
      </c>
      <c r="E376" s="71" t="str">
        <f t="shared" ca="1" si="99"/>
        <v/>
      </c>
      <c r="F376" s="31" t="str">
        <f t="shared" ca="1" si="100"/>
        <v/>
      </c>
      <c r="G376" s="32" t="str">
        <f t="shared" ca="1" si="101"/>
        <v/>
      </c>
      <c r="H376" s="71" t="str">
        <f t="shared" ca="1" si="102"/>
        <v/>
      </c>
      <c r="I376" s="31" t="str">
        <f t="shared" ca="1" si="103"/>
        <v/>
      </c>
      <c r="J376" s="32" t="str">
        <f t="shared" ca="1" si="104"/>
        <v/>
      </c>
      <c r="K376" s="71" t="str">
        <f t="shared" ca="1" si="105"/>
        <v/>
      </c>
      <c r="L376" s="31" t="str">
        <f t="shared" ca="1" si="106"/>
        <v/>
      </c>
      <c r="M376" s="32" t="str">
        <f t="shared" ca="1" si="107"/>
        <v/>
      </c>
      <c r="N376" s="77" t="str">
        <f t="shared" ca="1" si="108"/>
        <v/>
      </c>
      <c r="X376" s="163" t="str">
        <f t="shared" si="93"/>
        <v/>
      </c>
      <c r="Y376" s="163" t="str">
        <f t="shared" si="94"/>
        <v/>
      </c>
    </row>
    <row r="377" spans="1:25">
      <c r="A377" s="164" t="str">
        <f t="shared" ca="1" si="96"/>
        <v/>
      </c>
      <c r="B377" s="71" t="str">
        <f t="shared" ca="1" si="97"/>
        <v/>
      </c>
      <c r="C377" s="31" t="str">
        <f t="shared" ca="1" si="95"/>
        <v/>
      </c>
      <c r="D377" s="32" t="str">
        <f t="shared" ca="1" si="98"/>
        <v/>
      </c>
      <c r="E377" s="71" t="str">
        <f t="shared" ca="1" si="99"/>
        <v/>
      </c>
      <c r="F377" s="31" t="str">
        <f t="shared" ca="1" si="100"/>
        <v/>
      </c>
      <c r="G377" s="32" t="str">
        <f t="shared" ca="1" si="101"/>
        <v/>
      </c>
      <c r="H377" s="71" t="str">
        <f t="shared" ca="1" si="102"/>
        <v/>
      </c>
      <c r="I377" s="31" t="str">
        <f t="shared" ca="1" si="103"/>
        <v/>
      </c>
      <c r="J377" s="32" t="str">
        <f t="shared" ca="1" si="104"/>
        <v/>
      </c>
      <c r="K377" s="71" t="str">
        <f t="shared" ca="1" si="105"/>
        <v/>
      </c>
      <c r="L377" s="31" t="str">
        <f t="shared" ca="1" si="106"/>
        <v/>
      </c>
      <c r="M377" s="32" t="str">
        <f t="shared" ca="1" si="107"/>
        <v/>
      </c>
      <c r="N377" s="77" t="str">
        <f t="shared" ca="1" si="108"/>
        <v/>
      </c>
      <c r="X377" s="163" t="str">
        <f t="shared" si="93"/>
        <v/>
      </c>
      <c r="Y377" s="163" t="str">
        <f t="shared" si="94"/>
        <v/>
      </c>
    </row>
    <row r="378" spans="1:25">
      <c r="A378" s="164" t="str">
        <f t="shared" ca="1" si="96"/>
        <v/>
      </c>
      <c r="B378" s="71" t="str">
        <f t="shared" ca="1" si="97"/>
        <v/>
      </c>
      <c r="C378" s="31" t="str">
        <f t="shared" ca="1" si="95"/>
        <v/>
      </c>
      <c r="D378" s="32" t="str">
        <f t="shared" ca="1" si="98"/>
        <v/>
      </c>
      <c r="E378" s="71" t="str">
        <f t="shared" ca="1" si="99"/>
        <v/>
      </c>
      <c r="F378" s="31" t="str">
        <f t="shared" ca="1" si="100"/>
        <v/>
      </c>
      <c r="G378" s="32" t="str">
        <f t="shared" ca="1" si="101"/>
        <v/>
      </c>
      <c r="H378" s="71" t="str">
        <f t="shared" ca="1" si="102"/>
        <v/>
      </c>
      <c r="I378" s="31" t="str">
        <f t="shared" ca="1" si="103"/>
        <v/>
      </c>
      <c r="J378" s="32" t="str">
        <f t="shared" ca="1" si="104"/>
        <v/>
      </c>
      <c r="K378" s="71" t="str">
        <f t="shared" ca="1" si="105"/>
        <v/>
      </c>
      <c r="L378" s="31" t="str">
        <f t="shared" ca="1" si="106"/>
        <v/>
      </c>
      <c r="M378" s="32" t="str">
        <f t="shared" ca="1" si="107"/>
        <v/>
      </c>
      <c r="N378" s="77" t="str">
        <f t="shared" ca="1" si="108"/>
        <v/>
      </c>
      <c r="X378" s="163" t="str">
        <f t="shared" si="93"/>
        <v/>
      </c>
      <c r="Y378" s="163" t="str">
        <f t="shared" si="94"/>
        <v/>
      </c>
    </row>
    <row r="379" spans="1:25">
      <c r="A379" s="164" t="str">
        <f t="shared" ca="1" si="96"/>
        <v/>
      </c>
      <c r="B379" s="71" t="str">
        <f t="shared" ca="1" si="97"/>
        <v/>
      </c>
      <c r="C379" s="31" t="str">
        <f t="shared" ca="1" si="95"/>
        <v/>
      </c>
      <c r="D379" s="32" t="str">
        <f t="shared" ca="1" si="98"/>
        <v/>
      </c>
      <c r="E379" s="71" t="str">
        <f t="shared" ca="1" si="99"/>
        <v/>
      </c>
      <c r="F379" s="31" t="str">
        <f t="shared" ca="1" si="100"/>
        <v/>
      </c>
      <c r="G379" s="32" t="str">
        <f t="shared" ca="1" si="101"/>
        <v/>
      </c>
      <c r="H379" s="71" t="str">
        <f t="shared" ca="1" si="102"/>
        <v/>
      </c>
      <c r="I379" s="31" t="str">
        <f t="shared" ca="1" si="103"/>
        <v/>
      </c>
      <c r="J379" s="32" t="str">
        <f t="shared" ca="1" si="104"/>
        <v/>
      </c>
      <c r="K379" s="71" t="str">
        <f t="shared" ca="1" si="105"/>
        <v/>
      </c>
      <c r="L379" s="31" t="str">
        <f t="shared" ca="1" si="106"/>
        <v/>
      </c>
      <c r="M379" s="32" t="str">
        <f t="shared" ca="1" si="107"/>
        <v/>
      </c>
      <c r="N379" s="77" t="str">
        <f t="shared" ca="1" si="108"/>
        <v/>
      </c>
      <c r="X379" s="163" t="str">
        <f t="shared" si="93"/>
        <v/>
      </c>
      <c r="Y379" s="163" t="str">
        <f t="shared" si="94"/>
        <v/>
      </c>
    </row>
    <row r="380" spans="1:25">
      <c r="X380" s="163" t="str">
        <f t="shared" si="93"/>
        <v/>
      </c>
      <c r="Y380" s="163" t="str">
        <f t="shared" si="94"/>
        <v/>
      </c>
    </row>
    <row r="381" spans="1:25">
      <c r="X381" s="163" t="str">
        <f t="shared" si="93"/>
        <v/>
      </c>
      <c r="Y381" s="163" t="str">
        <f t="shared" si="94"/>
        <v/>
      </c>
    </row>
    <row r="382" spans="1:25">
      <c r="X382" s="163" t="str">
        <f t="shared" si="93"/>
        <v/>
      </c>
      <c r="Y382" s="163" t="str">
        <f t="shared" si="94"/>
        <v/>
      </c>
    </row>
    <row r="383" spans="1:25">
      <c r="X383" s="163" t="str">
        <f t="shared" si="93"/>
        <v/>
      </c>
      <c r="Y383" s="163" t="str">
        <f t="shared" si="94"/>
        <v/>
      </c>
    </row>
    <row r="384" spans="1:25">
      <c r="X384" s="163" t="str">
        <f t="shared" si="93"/>
        <v/>
      </c>
      <c r="Y384" s="163" t="str">
        <f t="shared" si="94"/>
        <v/>
      </c>
    </row>
    <row r="385" spans="24:25">
      <c r="X385" s="163" t="str">
        <f t="shared" si="93"/>
        <v/>
      </c>
      <c r="Y385" s="163" t="str">
        <f t="shared" si="94"/>
        <v/>
      </c>
    </row>
    <row r="386" spans="24:25">
      <c r="X386" s="163" t="str">
        <f t="shared" si="93"/>
        <v/>
      </c>
      <c r="Y386" s="163" t="str">
        <f t="shared" si="94"/>
        <v/>
      </c>
    </row>
    <row r="387" spans="24:25">
      <c r="X387" s="163" t="str">
        <f t="shared" si="93"/>
        <v/>
      </c>
      <c r="Y387" s="163" t="str">
        <f t="shared" si="94"/>
        <v/>
      </c>
    </row>
    <row r="388" spans="24:25">
      <c r="X388" s="163" t="str">
        <f t="shared" ref="X388:X451" si="109">IF(COUNTIF(R:R,P388)*COUNTIF(T:T,P388)*COUNTIF(V:V,P388),P388,"")</f>
        <v/>
      </c>
      <c r="Y388" s="163" t="str">
        <f t="shared" ref="Y388:Y451" si="110">IF(X388&gt;$A$14,X388,"")</f>
        <v/>
      </c>
    </row>
    <row r="389" spans="24:25">
      <c r="X389" s="163" t="str">
        <f t="shared" si="109"/>
        <v/>
      </c>
      <c r="Y389" s="163" t="str">
        <f t="shared" si="110"/>
        <v/>
      </c>
    </row>
    <row r="390" spans="24:25">
      <c r="X390" s="163" t="str">
        <f t="shared" si="109"/>
        <v/>
      </c>
      <c r="Y390" s="163" t="str">
        <f t="shared" si="110"/>
        <v/>
      </c>
    </row>
    <row r="391" spans="24:25">
      <c r="X391" s="163" t="str">
        <f t="shared" si="109"/>
        <v/>
      </c>
      <c r="Y391" s="163" t="str">
        <f t="shared" si="110"/>
        <v/>
      </c>
    </row>
    <row r="392" spans="24:25">
      <c r="X392" s="163" t="str">
        <f t="shared" si="109"/>
        <v/>
      </c>
      <c r="Y392" s="163" t="str">
        <f t="shared" si="110"/>
        <v/>
      </c>
    </row>
    <row r="393" spans="24:25">
      <c r="X393" s="163" t="str">
        <f t="shared" si="109"/>
        <v/>
      </c>
      <c r="Y393" s="163" t="str">
        <f t="shared" si="110"/>
        <v/>
      </c>
    </row>
    <row r="394" spans="24:25">
      <c r="X394" s="163" t="str">
        <f t="shared" si="109"/>
        <v/>
      </c>
      <c r="Y394" s="163" t="str">
        <f t="shared" si="110"/>
        <v/>
      </c>
    </row>
    <row r="395" spans="24:25">
      <c r="X395" s="163" t="str">
        <f t="shared" si="109"/>
        <v/>
      </c>
      <c r="Y395" s="163" t="str">
        <f t="shared" si="110"/>
        <v/>
      </c>
    </row>
    <row r="396" spans="24:25">
      <c r="X396" s="163" t="str">
        <f t="shared" si="109"/>
        <v/>
      </c>
      <c r="Y396" s="163" t="str">
        <f t="shared" si="110"/>
        <v/>
      </c>
    </row>
    <row r="397" spans="24:25">
      <c r="X397" s="163" t="str">
        <f t="shared" si="109"/>
        <v/>
      </c>
      <c r="Y397" s="163" t="str">
        <f t="shared" si="110"/>
        <v/>
      </c>
    </row>
    <row r="398" spans="24:25">
      <c r="X398" s="163" t="str">
        <f t="shared" si="109"/>
        <v/>
      </c>
      <c r="Y398" s="163" t="str">
        <f t="shared" si="110"/>
        <v/>
      </c>
    </row>
    <row r="399" spans="24:25">
      <c r="X399" s="163" t="str">
        <f t="shared" si="109"/>
        <v/>
      </c>
      <c r="Y399" s="163" t="str">
        <f t="shared" si="110"/>
        <v/>
      </c>
    </row>
    <row r="400" spans="24:25">
      <c r="X400" s="163" t="str">
        <f t="shared" si="109"/>
        <v/>
      </c>
      <c r="Y400" s="163" t="str">
        <f t="shared" si="110"/>
        <v/>
      </c>
    </row>
    <row r="401" spans="24:25">
      <c r="X401" s="163" t="str">
        <f t="shared" si="109"/>
        <v/>
      </c>
      <c r="Y401" s="163" t="str">
        <f t="shared" si="110"/>
        <v/>
      </c>
    </row>
    <row r="402" spans="24:25">
      <c r="X402" s="163" t="str">
        <f t="shared" si="109"/>
        <v/>
      </c>
      <c r="Y402" s="163" t="str">
        <f t="shared" si="110"/>
        <v/>
      </c>
    </row>
    <row r="403" spans="24:25">
      <c r="X403" s="163" t="str">
        <f t="shared" si="109"/>
        <v/>
      </c>
      <c r="Y403" s="163" t="str">
        <f t="shared" si="110"/>
        <v/>
      </c>
    </row>
    <row r="404" spans="24:25">
      <c r="X404" s="163" t="str">
        <f t="shared" si="109"/>
        <v/>
      </c>
      <c r="Y404" s="163" t="str">
        <f t="shared" si="110"/>
        <v/>
      </c>
    </row>
    <row r="405" spans="24:25">
      <c r="X405" s="163" t="str">
        <f t="shared" si="109"/>
        <v/>
      </c>
      <c r="Y405" s="163" t="str">
        <f t="shared" si="110"/>
        <v/>
      </c>
    </row>
    <row r="406" spans="24:25">
      <c r="X406" s="163" t="str">
        <f t="shared" si="109"/>
        <v/>
      </c>
      <c r="Y406" s="163" t="str">
        <f t="shared" si="110"/>
        <v/>
      </c>
    </row>
    <row r="407" spans="24:25">
      <c r="X407" s="163" t="str">
        <f t="shared" si="109"/>
        <v/>
      </c>
      <c r="Y407" s="163" t="str">
        <f t="shared" si="110"/>
        <v/>
      </c>
    </row>
    <row r="408" spans="24:25">
      <c r="X408" s="163" t="str">
        <f t="shared" si="109"/>
        <v/>
      </c>
      <c r="Y408" s="163" t="str">
        <f t="shared" si="110"/>
        <v/>
      </c>
    </row>
    <row r="409" spans="24:25">
      <c r="X409" s="163" t="str">
        <f t="shared" si="109"/>
        <v/>
      </c>
      <c r="Y409" s="163" t="str">
        <f t="shared" si="110"/>
        <v/>
      </c>
    </row>
    <row r="410" spans="24:25">
      <c r="X410" s="163" t="str">
        <f t="shared" si="109"/>
        <v/>
      </c>
      <c r="Y410" s="163" t="str">
        <f t="shared" si="110"/>
        <v/>
      </c>
    </row>
    <row r="411" spans="24:25">
      <c r="X411" s="163" t="str">
        <f t="shared" si="109"/>
        <v/>
      </c>
      <c r="Y411" s="163" t="str">
        <f t="shared" si="110"/>
        <v/>
      </c>
    </row>
    <row r="412" spans="24:25">
      <c r="X412" s="163" t="str">
        <f t="shared" si="109"/>
        <v/>
      </c>
      <c r="Y412" s="163" t="str">
        <f t="shared" si="110"/>
        <v/>
      </c>
    </row>
    <row r="413" spans="24:25">
      <c r="X413" s="163" t="str">
        <f t="shared" si="109"/>
        <v/>
      </c>
      <c r="Y413" s="163" t="str">
        <f t="shared" si="110"/>
        <v/>
      </c>
    </row>
    <row r="414" spans="24:25">
      <c r="X414" s="163" t="str">
        <f t="shared" si="109"/>
        <v/>
      </c>
      <c r="Y414" s="163" t="str">
        <f t="shared" si="110"/>
        <v/>
      </c>
    </row>
    <row r="415" spans="24:25">
      <c r="X415" s="163" t="str">
        <f t="shared" si="109"/>
        <v/>
      </c>
      <c r="Y415" s="163" t="str">
        <f t="shared" si="110"/>
        <v/>
      </c>
    </row>
    <row r="416" spans="24:25">
      <c r="X416" s="163" t="str">
        <f t="shared" si="109"/>
        <v/>
      </c>
      <c r="Y416" s="163" t="str">
        <f t="shared" si="110"/>
        <v/>
      </c>
    </row>
    <row r="417" spans="24:25">
      <c r="X417" s="163" t="str">
        <f t="shared" si="109"/>
        <v/>
      </c>
      <c r="Y417" s="163" t="str">
        <f t="shared" si="110"/>
        <v/>
      </c>
    </row>
    <row r="418" spans="24:25">
      <c r="X418" s="163" t="str">
        <f t="shared" si="109"/>
        <v/>
      </c>
      <c r="Y418" s="163" t="str">
        <f t="shared" si="110"/>
        <v/>
      </c>
    </row>
    <row r="419" spans="24:25">
      <c r="X419" s="163" t="str">
        <f t="shared" si="109"/>
        <v/>
      </c>
      <c r="Y419" s="163" t="str">
        <f t="shared" si="110"/>
        <v/>
      </c>
    </row>
    <row r="420" spans="24:25">
      <c r="X420" s="163" t="str">
        <f t="shared" si="109"/>
        <v/>
      </c>
      <c r="Y420" s="163" t="str">
        <f t="shared" si="110"/>
        <v/>
      </c>
    </row>
    <row r="421" spans="24:25">
      <c r="X421" s="163" t="str">
        <f t="shared" si="109"/>
        <v/>
      </c>
      <c r="Y421" s="163" t="str">
        <f t="shared" si="110"/>
        <v/>
      </c>
    </row>
    <row r="422" spans="24:25">
      <c r="X422" s="163" t="str">
        <f t="shared" si="109"/>
        <v/>
      </c>
      <c r="Y422" s="163" t="str">
        <f t="shared" si="110"/>
        <v/>
      </c>
    </row>
    <row r="423" spans="24:25">
      <c r="X423" s="163" t="str">
        <f t="shared" si="109"/>
        <v/>
      </c>
      <c r="Y423" s="163" t="str">
        <f t="shared" si="110"/>
        <v/>
      </c>
    </row>
    <row r="424" spans="24:25">
      <c r="X424" s="163" t="str">
        <f t="shared" si="109"/>
        <v/>
      </c>
      <c r="Y424" s="163" t="str">
        <f t="shared" si="110"/>
        <v/>
      </c>
    </row>
    <row r="425" spans="24:25">
      <c r="X425" s="163" t="str">
        <f t="shared" si="109"/>
        <v/>
      </c>
      <c r="Y425" s="163" t="str">
        <f t="shared" si="110"/>
        <v/>
      </c>
    </row>
    <row r="426" spans="24:25">
      <c r="X426" s="163" t="str">
        <f t="shared" si="109"/>
        <v/>
      </c>
      <c r="Y426" s="163" t="str">
        <f t="shared" si="110"/>
        <v/>
      </c>
    </row>
    <row r="427" spans="24:25">
      <c r="X427" s="163" t="str">
        <f t="shared" si="109"/>
        <v/>
      </c>
      <c r="Y427" s="163" t="str">
        <f t="shared" si="110"/>
        <v/>
      </c>
    </row>
    <row r="428" spans="24:25">
      <c r="X428" s="163" t="str">
        <f t="shared" si="109"/>
        <v/>
      </c>
      <c r="Y428" s="163" t="str">
        <f t="shared" si="110"/>
        <v/>
      </c>
    </row>
    <row r="429" spans="24:25">
      <c r="X429" s="163" t="str">
        <f t="shared" si="109"/>
        <v/>
      </c>
      <c r="Y429" s="163" t="str">
        <f t="shared" si="110"/>
        <v/>
      </c>
    </row>
    <row r="430" spans="24:25">
      <c r="X430" s="163" t="str">
        <f t="shared" si="109"/>
        <v/>
      </c>
      <c r="Y430" s="163" t="str">
        <f t="shared" si="110"/>
        <v/>
      </c>
    </row>
    <row r="431" spans="24:25">
      <c r="X431" s="163" t="str">
        <f t="shared" si="109"/>
        <v/>
      </c>
      <c r="Y431" s="163" t="str">
        <f t="shared" si="110"/>
        <v/>
      </c>
    </row>
    <row r="432" spans="24:25">
      <c r="X432" s="163" t="str">
        <f t="shared" si="109"/>
        <v/>
      </c>
      <c r="Y432" s="163" t="str">
        <f t="shared" si="110"/>
        <v/>
      </c>
    </row>
    <row r="433" spans="24:25">
      <c r="X433" s="163" t="str">
        <f t="shared" si="109"/>
        <v/>
      </c>
      <c r="Y433" s="163" t="str">
        <f t="shared" si="110"/>
        <v/>
      </c>
    </row>
    <row r="434" spans="24:25">
      <c r="X434" s="163" t="str">
        <f t="shared" si="109"/>
        <v/>
      </c>
      <c r="Y434" s="163" t="str">
        <f t="shared" si="110"/>
        <v/>
      </c>
    </row>
    <row r="435" spans="24:25">
      <c r="X435" s="163" t="str">
        <f t="shared" si="109"/>
        <v/>
      </c>
      <c r="Y435" s="163" t="str">
        <f t="shared" si="110"/>
        <v/>
      </c>
    </row>
    <row r="436" spans="24:25">
      <c r="X436" s="163" t="str">
        <f t="shared" si="109"/>
        <v/>
      </c>
      <c r="Y436" s="163" t="str">
        <f t="shared" si="110"/>
        <v/>
      </c>
    </row>
    <row r="437" spans="24:25">
      <c r="X437" s="163" t="str">
        <f t="shared" si="109"/>
        <v/>
      </c>
      <c r="Y437" s="163" t="str">
        <f t="shared" si="110"/>
        <v/>
      </c>
    </row>
    <row r="438" spans="24:25">
      <c r="X438" s="163" t="str">
        <f t="shared" si="109"/>
        <v/>
      </c>
      <c r="Y438" s="163" t="str">
        <f t="shared" si="110"/>
        <v/>
      </c>
    </row>
    <row r="439" spans="24:25">
      <c r="X439" s="163" t="str">
        <f t="shared" si="109"/>
        <v/>
      </c>
      <c r="Y439" s="163" t="str">
        <f t="shared" si="110"/>
        <v/>
      </c>
    </row>
    <row r="440" spans="24:25">
      <c r="X440" s="163" t="str">
        <f t="shared" si="109"/>
        <v/>
      </c>
      <c r="Y440" s="163" t="str">
        <f t="shared" si="110"/>
        <v/>
      </c>
    </row>
    <row r="441" spans="24:25">
      <c r="X441" s="163" t="str">
        <f t="shared" si="109"/>
        <v/>
      </c>
      <c r="Y441" s="163" t="str">
        <f t="shared" si="110"/>
        <v/>
      </c>
    </row>
    <row r="442" spans="24:25">
      <c r="X442" s="163" t="str">
        <f t="shared" si="109"/>
        <v/>
      </c>
      <c r="Y442" s="163" t="str">
        <f t="shared" si="110"/>
        <v/>
      </c>
    </row>
    <row r="443" spans="24:25">
      <c r="X443" s="163" t="str">
        <f t="shared" si="109"/>
        <v/>
      </c>
      <c r="Y443" s="163" t="str">
        <f t="shared" si="110"/>
        <v/>
      </c>
    </row>
    <row r="444" spans="24:25">
      <c r="X444" s="163" t="str">
        <f t="shared" si="109"/>
        <v/>
      </c>
      <c r="Y444" s="163" t="str">
        <f t="shared" si="110"/>
        <v/>
      </c>
    </row>
    <row r="445" spans="24:25">
      <c r="X445" s="163" t="str">
        <f t="shared" si="109"/>
        <v/>
      </c>
      <c r="Y445" s="163" t="str">
        <f t="shared" si="110"/>
        <v/>
      </c>
    </row>
    <row r="446" spans="24:25">
      <c r="X446" s="163" t="str">
        <f t="shared" si="109"/>
        <v/>
      </c>
      <c r="Y446" s="163" t="str">
        <f t="shared" si="110"/>
        <v/>
      </c>
    </row>
    <row r="447" spans="24:25">
      <c r="X447" s="163" t="str">
        <f t="shared" si="109"/>
        <v/>
      </c>
      <c r="Y447" s="163" t="str">
        <f t="shared" si="110"/>
        <v/>
      </c>
    </row>
    <row r="448" spans="24:25">
      <c r="X448" s="163" t="str">
        <f t="shared" si="109"/>
        <v/>
      </c>
      <c r="Y448" s="163" t="str">
        <f t="shared" si="110"/>
        <v/>
      </c>
    </row>
    <row r="449" spans="24:25">
      <c r="X449" s="163" t="str">
        <f t="shared" si="109"/>
        <v/>
      </c>
      <c r="Y449" s="163" t="str">
        <f t="shared" si="110"/>
        <v/>
      </c>
    </row>
    <row r="450" spans="24:25">
      <c r="X450" s="163" t="str">
        <f t="shared" si="109"/>
        <v/>
      </c>
      <c r="Y450" s="163" t="str">
        <f t="shared" si="110"/>
        <v/>
      </c>
    </row>
    <row r="451" spans="24:25">
      <c r="X451" s="163" t="str">
        <f t="shared" si="109"/>
        <v/>
      </c>
      <c r="Y451" s="163" t="str">
        <f t="shared" si="110"/>
        <v/>
      </c>
    </row>
    <row r="452" spans="24:25">
      <c r="X452" s="163" t="str">
        <f t="shared" ref="X452:X515" si="111">IF(COUNTIF(R:R,P452)*COUNTIF(T:T,P452)*COUNTIF(V:V,P452),P452,"")</f>
        <v/>
      </c>
      <c r="Y452" s="163" t="str">
        <f t="shared" ref="Y452:Y515" si="112">IF(X452&gt;$A$14,X452,"")</f>
        <v/>
      </c>
    </row>
    <row r="453" spans="24:25">
      <c r="X453" s="163" t="str">
        <f t="shared" si="111"/>
        <v/>
      </c>
      <c r="Y453" s="163" t="str">
        <f t="shared" si="112"/>
        <v/>
      </c>
    </row>
    <row r="454" spans="24:25">
      <c r="X454" s="163" t="str">
        <f t="shared" si="111"/>
        <v/>
      </c>
      <c r="Y454" s="163" t="str">
        <f t="shared" si="112"/>
        <v/>
      </c>
    </row>
    <row r="455" spans="24:25">
      <c r="X455" s="163" t="str">
        <f t="shared" si="111"/>
        <v/>
      </c>
      <c r="Y455" s="163" t="str">
        <f t="shared" si="112"/>
        <v/>
      </c>
    </row>
    <row r="456" spans="24:25">
      <c r="X456" s="163" t="str">
        <f t="shared" si="111"/>
        <v/>
      </c>
      <c r="Y456" s="163" t="str">
        <f t="shared" si="112"/>
        <v/>
      </c>
    </row>
    <row r="457" spans="24:25">
      <c r="X457" s="163" t="str">
        <f t="shared" si="111"/>
        <v/>
      </c>
      <c r="Y457" s="163" t="str">
        <f t="shared" si="112"/>
        <v/>
      </c>
    </row>
    <row r="458" spans="24:25">
      <c r="X458" s="163" t="str">
        <f t="shared" si="111"/>
        <v/>
      </c>
      <c r="Y458" s="163" t="str">
        <f t="shared" si="112"/>
        <v/>
      </c>
    </row>
    <row r="459" spans="24:25">
      <c r="X459" s="163" t="str">
        <f t="shared" si="111"/>
        <v/>
      </c>
      <c r="Y459" s="163" t="str">
        <f t="shared" si="112"/>
        <v/>
      </c>
    </row>
    <row r="460" spans="24:25">
      <c r="X460" s="163" t="str">
        <f t="shared" si="111"/>
        <v/>
      </c>
      <c r="Y460" s="163" t="str">
        <f t="shared" si="112"/>
        <v/>
      </c>
    </row>
    <row r="461" spans="24:25">
      <c r="X461" s="163" t="str">
        <f t="shared" si="111"/>
        <v/>
      </c>
      <c r="Y461" s="163" t="str">
        <f t="shared" si="112"/>
        <v/>
      </c>
    </row>
    <row r="462" spans="24:25">
      <c r="X462" s="163" t="str">
        <f t="shared" si="111"/>
        <v/>
      </c>
      <c r="Y462" s="163" t="str">
        <f t="shared" si="112"/>
        <v/>
      </c>
    </row>
    <row r="463" spans="24:25">
      <c r="X463" s="163" t="str">
        <f t="shared" si="111"/>
        <v/>
      </c>
      <c r="Y463" s="163" t="str">
        <f t="shared" si="112"/>
        <v/>
      </c>
    </row>
    <row r="464" spans="24:25">
      <c r="X464" s="163" t="str">
        <f t="shared" si="111"/>
        <v/>
      </c>
      <c r="Y464" s="163" t="str">
        <f t="shared" si="112"/>
        <v/>
      </c>
    </row>
    <row r="465" spans="24:25">
      <c r="X465" s="163" t="str">
        <f t="shared" si="111"/>
        <v/>
      </c>
      <c r="Y465" s="163" t="str">
        <f t="shared" si="112"/>
        <v/>
      </c>
    </row>
    <row r="466" spans="24:25">
      <c r="X466" s="163" t="str">
        <f t="shared" si="111"/>
        <v/>
      </c>
      <c r="Y466" s="163" t="str">
        <f t="shared" si="112"/>
        <v/>
      </c>
    </row>
    <row r="467" spans="24:25">
      <c r="X467" s="163" t="str">
        <f t="shared" si="111"/>
        <v/>
      </c>
      <c r="Y467" s="163" t="str">
        <f t="shared" si="112"/>
        <v/>
      </c>
    </row>
    <row r="468" spans="24:25">
      <c r="X468" s="163" t="str">
        <f t="shared" si="111"/>
        <v/>
      </c>
      <c r="Y468" s="163" t="str">
        <f t="shared" si="112"/>
        <v/>
      </c>
    </row>
    <row r="469" spans="24:25">
      <c r="X469" s="163" t="str">
        <f t="shared" si="111"/>
        <v/>
      </c>
      <c r="Y469" s="163" t="str">
        <f t="shared" si="112"/>
        <v/>
      </c>
    </row>
    <row r="470" spans="24:25">
      <c r="X470" s="163" t="str">
        <f t="shared" si="111"/>
        <v/>
      </c>
      <c r="Y470" s="163" t="str">
        <f t="shared" si="112"/>
        <v/>
      </c>
    </row>
    <row r="471" spans="24:25">
      <c r="X471" s="163" t="str">
        <f t="shared" si="111"/>
        <v/>
      </c>
      <c r="Y471" s="163" t="str">
        <f t="shared" si="112"/>
        <v/>
      </c>
    </row>
    <row r="472" spans="24:25">
      <c r="X472" s="163" t="str">
        <f t="shared" si="111"/>
        <v/>
      </c>
      <c r="Y472" s="163" t="str">
        <f t="shared" si="112"/>
        <v/>
      </c>
    </row>
    <row r="473" spans="24:25">
      <c r="X473" s="163" t="str">
        <f t="shared" si="111"/>
        <v/>
      </c>
      <c r="Y473" s="163" t="str">
        <f t="shared" si="112"/>
        <v/>
      </c>
    </row>
    <row r="474" spans="24:25">
      <c r="X474" s="163" t="str">
        <f t="shared" si="111"/>
        <v/>
      </c>
      <c r="Y474" s="163" t="str">
        <f t="shared" si="112"/>
        <v/>
      </c>
    </row>
    <row r="475" spans="24:25">
      <c r="X475" s="163" t="str">
        <f t="shared" si="111"/>
        <v/>
      </c>
      <c r="Y475" s="163" t="str">
        <f t="shared" si="112"/>
        <v/>
      </c>
    </row>
    <row r="476" spans="24:25">
      <c r="X476" s="163" t="str">
        <f t="shared" si="111"/>
        <v/>
      </c>
      <c r="Y476" s="163" t="str">
        <f t="shared" si="112"/>
        <v/>
      </c>
    </row>
    <row r="477" spans="24:25">
      <c r="X477" s="163" t="str">
        <f t="shared" si="111"/>
        <v/>
      </c>
      <c r="Y477" s="163" t="str">
        <f t="shared" si="112"/>
        <v/>
      </c>
    </row>
    <row r="478" spans="24:25">
      <c r="X478" s="163" t="str">
        <f t="shared" si="111"/>
        <v/>
      </c>
      <c r="Y478" s="163" t="str">
        <f t="shared" si="112"/>
        <v/>
      </c>
    </row>
    <row r="479" spans="24:25">
      <c r="X479" s="163" t="str">
        <f t="shared" si="111"/>
        <v/>
      </c>
      <c r="Y479" s="163" t="str">
        <f t="shared" si="112"/>
        <v/>
      </c>
    </row>
    <row r="480" spans="24:25">
      <c r="X480" s="163" t="str">
        <f t="shared" si="111"/>
        <v/>
      </c>
      <c r="Y480" s="163" t="str">
        <f t="shared" si="112"/>
        <v/>
      </c>
    </row>
    <row r="481" spans="24:25">
      <c r="X481" s="163" t="str">
        <f t="shared" si="111"/>
        <v/>
      </c>
      <c r="Y481" s="163" t="str">
        <f t="shared" si="112"/>
        <v/>
      </c>
    </row>
    <row r="482" spans="24:25">
      <c r="X482" s="163" t="str">
        <f t="shared" si="111"/>
        <v/>
      </c>
      <c r="Y482" s="163" t="str">
        <f t="shared" si="112"/>
        <v/>
      </c>
    </row>
    <row r="483" spans="24:25">
      <c r="X483" s="163" t="str">
        <f t="shared" si="111"/>
        <v/>
      </c>
      <c r="Y483" s="163" t="str">
        <f t="shared" si="112"/>
        <v/>
      </c>
    </row>
    <row r="484" spans="24:25">
      <c r="X484" s="163" t="str">
        <f t="shared" si="111"/>
        <v/>
      </c>
      <c r="Y484" s="163" t="str">
        <f t="shared" si="112"/>
        <v/>
      </c>
    </row>
    <row r="485" spans="24:25">
      <c r="X485" s="163" t="str">
        <f t="shared" si="111"/>
        <v/>
      </c>
      <c r="Y485" s="163" t="str">
        <f t="shared" si="112"/>
        <v/>
      </c>
    </row>
    <row r="486" spans="24:25">
      <c r="X486" s="163" t="str">
        <f t="shared" si="111"/>
        <v/>
      </c>
      <c r="Y486" s="163" t="str">
        <f t="shared" si="112"/>
        <v/>
      </c>
    </row>
    <row r="487" spans="24:25">
      <c r="X487" s="163" t="str">
        <f t="shared" si="111"/>
        <v/>
      </c>
      <c r="Y487" s="163" t="str">
        <f t="shared" si="112"/>
        <v/>
      </c>
    </row>
    <row r="488" spans="24:25">
      <c r="X488" s="163" t="str">
        <f t="shared" si="111"/>
        <v/>
      </c>
      <c r="Y488" s="163" t="str">
        <f t="shared" si="112"/>
        <v/>
      </c>
    </row>
    <row r="489" spans="24:25">
      <c r="X489" s="163" t="str">
        <f t="shared" si="111"/>
        <v/>
      </c>
      <c r="Y489" s="163" t="str">
        <f t="shared" si="112"/>
        <v/>
      </c>
    </row>
    <row r="490" spans="24:25">
      <c r="X490" s="163" t="str">
        <f t="shared" si="111"/>
        <v/>
      </c>
      <c r="Y490" s="163" t="str">
        <f t="shared" si="112"/>
        <v/>
      </c>
    </row>
    <row r="491" spans="24:25">
      <c r="X491" s="163" t="str">
        <f t="shared" si="111"/>
        <v/>
      </c>
      <c r="Y491" s="163" t="str">
        <f t="shared" si="112"/>
        <v/>
      </c>
    </row>
    <row r="492" spans="24:25">
      <c r="X492" s="163" t="str">
        <f t="shared" si="111"/>
        <v/>
      </c>
      <c r="Y492" s="163" t="str">
        <f t="shared" si="112"/>
        <v/>
      </c>
    </row>
    <row r="493" spans="24:25">
      <c r="X493" s="163" t="str">
        <f t="shared" si="111"/>
        <v/>
      </c>
      <c r="Y493" s="163" t="str">
        <f t="shared" si="112"/>
        <v/>
      </c>
    </row>
    <row r="494" spans="24:25">
      <c r="X494" s="163" t="str">
        <f t="shared" si="111"/>
        <v/>
      </c>
      <c r="Y494" s="163" t="str">
        <f t="shared" si="112"/>
        <v/>
      </c>
    </row>
    <row r="495" spans="24:25">
      <c r="X495" s="163" t="str">
        <f t="shared" si="111"/>
        <v/>
      </c>
      <c r="Y495" s="163" t="str">
        <f t="shared" si="112"/>
        <v/>
      </c>
    </row>
    <row r="496" spans="24:25">
      <c r="X496" s="163" t="str">
        <f t="shared" si="111"/>
        <v/>
      </c>
      <c r="Y496" s="163" t="str">
        <f t="shared" si="112"/>
        <v/>
      </c>
    </row>
    <row r="497" spans="24:25">
      <c r="X497" s="163" t="str">
        <f t="shared" si="111"/>
        <v/>
      </c>
      <c r="Y497" s="163" t="str">
        <f t="shared" si="112"/>
        <v/>
      </c>
    </row>
    <row r="498" spans="24:25">
      <c r="X498" s="163" t="str">
        <f t="shared" si="111"/>
        <v/>
      </c>
      <c r="Y498" s="163" t="str">
        <f t="shared" si="112"/>
        <v/>
      </c>
    </row>
    <row r="499" spans="24:25">
      <c r="X499" s="163" t="str">
        <f t="shared" si="111"/>
        <v/>
      </c>
      <c r="Y499" s="163" t="str">
        <f t="shared" si="112"/>
        <v/>
      </c>
    </row>
    <row r="500" spans="24:25">
      <c r="X500" s="163" t="str">
        <f t="shared" si="111"/>
        <v/>
      </c>
      <c r="Y500" s="163" t="str">
        <f t="shared" si="112"/>
        <v/>
      </c>
    </row>
    <row r="501" spans="24:25">
      <c r="X501" s="163" t="str">
        <f t="shared" si="111"/>
        <v/>
      </c>
      <c r="Y501" s="163" t="str">
        <f t="shared" si="112"/>
        <v/>
      </c>
    </row>
    <row r="502" spans="24:25">
      <c r="X502" s="163" t="str">
        <f t="shared" si="111"/>
        <v/>
      </c>
      <c r="Y502" s="163" t="str">
        <f t="shared" si="112"/>
        <v/>
      </c>
    </row>
    <row r="503" spans="24:25">
      <c r="X503" s="163" t="str">
        <f t="shared" si="111"/>
        <v/>
      </c>
      <c r="Y503" s="163" t="str">
        <f t="shared" si="112"/>
        <v/>
      </c>
    </row>
    <row r="504" spans="24:25">
      <c r="X504" s="163" t="str">
        <f t="shared" si="111"/>
        <v/>
      </c>
      <c r="Y504" s="163" t="str">
        <f t="shared" si="112"/>
        <v/>
      </c>
    </row>
    <row r="505" spans="24:25">
      <c r="X505" s="163" t="str">
        <f t="shared" si="111"/>
        <v/>
      </c>
      <c r="Y505" s="163" t="str">
        <f t="shared" si="112"/>
        <v/>
      </c>
    </row>
    <row r="506" spans="24:25">
      <c r="X506" s="163" t="str">
        <f t="shared" si="111"/>
        <v/>
      </c>
      <c r="Y506" s="163" t="str">
        <f t="shared" si="112"/>
        <v/>
      </c>
    </row>
    <row r="507" spans="24:25">
      <c r="X507" s="163" t="str">
        <f t="shared" si="111"/>
        <v/>
      </c>
      <c r="Y507" s="163" t="str">
        <f t="shared" si="112"/>
        <v/>
      </c>
    </row>
    <row r="508" spans="24:25">
      <c r="X508" s="163" t="str">
        <f t="shared" si="111"/>
        <v/>
      </c>
      <c r="Y508" s="163" t="str">
        <f t="shared" si="112"/>
        <v/>
      </c>
    </row>
    <row r="509" spans="24:25">
      <c r="X509" s="163" t="str">
        <f t="shared" si="111"/>
        <v/>
      </c>
      <c r="Y509" s="163" t="str">
        <f t="shared" si="112"/>
        <v/>
      </c>
    </row>
    <row r="510" spans="24:25">
      <c r="X510" s="163" t="str">
        <f t="shared" si="111"/>
        <v/>
      </c>
      <c r="Y510" s="163" t="str">
        <f t="shared" si="112"/>
        <v/>
      </c>
    </row>
    <row r="511" spans="24:25">
      <c r="X511" s="163" t="str">
        <f t="shared" si="111"/>
        <v/>
      </c>
      <c r="Y511" s="163" t="str">
        <f t="shared" si="112"/>
        <v/>
      </c>
    </row>
    <row r="512" spans="24:25">
      <c r="X512" s="163" t="str">
        <f t="shared" si="111"/>
        <v/>
      </c>
      <c r="Y512" s="163" t="str">
        <f t="shared" si="112"/>
        <v/>
      </c>
    </row>
    <row r="513" spans="24:25">
      <c r="X513" s="163" t="str">
        <f t="shared" si="111"/>
        <v/>
      </c>
      <c r="Y513" s="163" t="str">
        <f t="shared" si="112"/>
        <v/>
      </c>
    </row>
    <row r="514" spans="24:25">
      <c r="X514" s="163" t="str">
        <f t="shared" si="111"/>
        <v/>
      </c>
      <c r="Y514" s="163" t="str">
        <f t="shared" si="112"/>
        <v/>
      </c>
    </row>
    <row r="515" spans="24:25">
      <c r="X515" s="163" t="str">
        <f t="shared" si="111"/>
        <v/>
      </c>
      <c r="Y515" s="163" t="str">
        <f t="shared" si="112"/>
        <v/>
      </c>
    </row>
    <row r="516" spans="24:25">
      <c r="X516" s="163" t="str">
        <f t="shared" ref="X516:X579" si="113">IF(COUNTIF(R:R,P516)*COUNTIF(T:T,P516)*COUNTIF(V:V,P516),P516,"")</f>
        <v/>
      </c>
      <c r="Y516" s="163" t="str">
        <f t="shared" ref="Y516:Y579" si="114">IF(X516&gt;$A$14,X516,"")</f>
        <v/>
      </c>
    </row>
    <row r="517" spans="24:25">
      <c r="X517" s="163" t="str">
        <f t="shared" si="113"/>
        <v/>
      </c>
      <c r="Y517" s="163" t="str">
        <f t="shared" si="114"/>
        <v/>
      </c>
    </row>
    <row r="518" spans="24:25">
      <c r="X518" s="163" t="str">
        <f t="shared" si="113"/>
        <v/>
      </c>
      <c r="Y518" s="163" t="str">
        <f t="shared" si="114"/>
        <v/>
      </c>
    </row>
    <row r="519" spans="24:25">
      <c r="X519" s="163" t="str">
        <f t="shared" si="113"/>
        <v/>
      </c>
      <c r="Y519" s="163" t="str">
        <f t="shared" si="114"/>
        <v/>
      </c>
    </row>
    <row r="520" spans="24:25">
      <c r="X520" s="163" t="str">
        <f t="shared" si="113"/>
        <v/>
      </c>
      <c r="Y520" s="163" t="str">
        <f t="shared" si="114"/>
        <v/>
      </c>
    </row>
    <row r="521" spans="24:25">
      <c r="X521" s="163" t="str">
        <f t="shared" si="113"/>
        <v/>
      </c>
      <c r="Y521" s="163" t="str">
        <f t="shared" si="114"/>
        <v/>
      </c>
    </row>
    <row r="522" spans="24:25">
      <c r="X522" s="163" t="str">
        <f t="shared" si="113"/>
        <v/>
      </c>
      <c r="Y522" s="163" t="str">
        <f t="shared" si="114"/>
        <v/>
      </c>
    </row>
    <row r="523" spans="24:25">
      <c r="X523" s="163" t="str">
        <f t="shared" si="113"/>
        <v/>
      </c>
      <c r="Y523" s="163" t="str">
        <f t="shared" si="114"/>
        <v/>
      </c>
    </row>
    <row r="524" spans="24:25">
      <c r="X524" s="163" t="str">
        <f t="shared" si="113"/>
        <v/>
      </c>
      <c r="Y524" s="163" t="str">
        <f t="shared" si="114"/>
        <v/>
      </c>
    </row>
    <row r="525" spans="24:25">
      <c r="X525" s="163" t="str">
        <f t="shared" si="113"/>
        <v/>
      </c>
      <c r="Y525" s="163" t="str">
        <f t="shared" si="114"/>
        <v/>
      </c>
    </row>
    <row r="526" spans="24:25">
      <c r="X526" s="163" t="str">
        <f t="shared" si="113"/>
        <v/>
      </c>
      <c r="Y526" s="163" t="str">
        <f t="shared" si="114"/>
        <v/>
      </c>
    </row>
    <row r="527" spans="24:25">
      <c r="X527" s="163" t="str">
        <f t="shared" si="113"/>
        <v/>
      </c>
      <c r="Y527" s="163" t="str">
        <f t="shared" si="114"/>
        <v/>
      </c>
    </row>
    <row r="528" spans="24:25">
      <c r="X528" s="163" t="str">
        <f t="shared" si="113"/>
        <v/>
      </c>
      <c r="Y528" s="163" t="str">
        <f t="shared" si="114"/>
        <v/>
      </c>
    </row>
    <row r="529" spans="24:25">
      <c r="X529" s="163" t="str">
        <f t="shared" si="113"/>
        <v/>
      </c>
      <c r="Y529" s="163" t="str">
        <f t="shared" si="114"/>
        <v/>
      </c>
    </row>
    <row r="530" spans="24:25">
      <c r="X530" s="163" t="str">
        <f t="shared" si="113"/>
        <v/>
      </c>
      <c r="Y530" s="163" t="str">
        <f t="shared" si="114"/>
        <v/>
      </c>
    </row>
    <row r="531" spans="24:25">
      <c r="X531" s="163" t="str">
        <f t="shared" si="113"/>
        <v/>
      </c>
      <c r="Y531" s="163" t="str">
        <f t="shared" si="114"/>
        <v/>
      </c>
    </row>
    <row r="532" spans="24:25">
      <c r="X532" s="163" t="str">
        <f t="shared" si="113"/>
        <v/>
      </c>
      <c r="Y532" s="163" t="str">
        <f t="shared" si="114"/>
        <v/>
      </c>
    </row>
    <row r="533" spans="24:25">
      <c r="X533" s="163" t="str">
        <f t="shared" si="113"/>
        <v/>
      </c>
      <c r="Y533" s="163" t="str">
        <f t="shared" si="114"/>
        <v/>
      </c>
    </row>
    <row r="534" spans="24:25">
      <c r="X534" s="163" t="str">
        <f t="shared" si="113"/>
        <v/>
      </c>
      <c r="Y534" s="163" t="str">
        <f t="shared" si="114"/>
        <v/>
      </c>
    </row>
    <row r="535" spans="24:25">
      <c r="X535" s="163" t="str">
        <f t="shared" si="113"/>
        <v/>
      </c>
      <c r="Y535" s="163" t="str">
        <f t="shared" si="114"/>
        <v/>
      </c>
    </row>
    <row r="536" spans="24:25">
      <c r="X536" s="163" t="str">
        <f t="shared" si="113"/>
        <v/>
      </c>
      <c r="Y536" s="163" t="str">
        <f t="shared" si="114"/>
        <v/>
      </c>
    </row>
    <row r="537" spans="24:25">
      <c r="X537" s="163" t="str">
        <f t="shared" si="113"/>
        <v/>
      </c>
      <c r="Y537" s="163" t="str">
        <f t="shared" si="114"/>
        <v/>
      </c>
    </row>
    <row r="538" spans="24:25">
      <c r="X538" s="163" t="str">
        <f t="shared" si="113"/>
        <v/>
      </c>
      <c r="Y538" s="163" t="str">
        <f t="shared" si="114"/>
        <v/>
      </c>
    </row>
    <row r="539" spans="24:25">
      <c r="X539" s="163" t="str">
        <f t="shared" si="113"/>
        <v/>
      </c>
      <c r="Y539" s="163" t="str">
        <f t="shared" si="114"/>
        <v/>
      </c>
    </row>
    <row r="540" spans="24:25">
      <c r="X540" s="163" t="str">
        <f t="shared" si="113"/>
        <v/>
      </c>
      <c r="Y540" s="163" t="str">
        <f t="shared" si="114"/>
        <v/>
      </c>
    </row>
    <row r="541" spans="24:25">
      <c r="X541" s="163" t="str">
        <f t="shared" si="113"/>
        <v/>
      </c>
      <c r="Y541" s="163" t="str">
        <f t="shared" si="114"/>
        <v/>
      </c>
    </row>
    <row r="542" spans="24:25">
      <c r="X542" s="163" t="str">
        <f t="shared" si="113"/>
        <v/>
      </c>
      <c r="Y542" s="163" t="str">
        <f t="shared" si="114"/>
        <v/>
      </c>
    </row>
    <row r="543" spans="24:25">
      <c r="X543" s="163" t="str">
        <f t="shared" si="113"/>
        <v/>
      </c>
      <c r="Y543" s="163" t="str">
        <f t="shared" si="114"/>
        <v/>
      </c>
    </row>
    <row r="544" spans="24:25">
      <c r="X544" s="163" t="str">
        <f t="shared" si="113"/>
        <v/>
      </c>
      <c r="Y544" s="163" t="str">
        <f t="shared" si="114"/>
        <v/>
      </c>
    </row>
    <row r="545" spans="24:25">
      <c r="X545" s="163" t="str">
        <f t="shared" si="113"/>
        <v/>
      </c>
      <c r="Y545" s="163" t="str">
        <f t="shared" si="114"/>
        <v/>
      </c>
    </row>
    <row r="546" spans="24:25">
      <c r="X546" s="163" t="str">
        <f t="shared" si="113"/>
        <v/>
      </c>
      <c r="Y546" s="163" t="str">
        <f t="shared" si="114"/>
        <v/>
      </c>
    </row>
    <row r="547" spans="24:25">
      <c r="X547" s="163" t="str">
        <f t="shared" si="113"/>
        <v/>
      </c>
      <c r="Y547" s="163" t="str">
        <f t="shared" si="114"/>
        <v/>
      </c>
    </row>
    <row r="548" spans="24:25">
      <c r="X548" s="163" t="str">
        <f t="shared" si="113"/>
        <v/>
      </c>
      <c r="Y548" s="163" t="str">
        <f t="shared" si="114"/>
        <v/>
      </c>
    </row>
    <row r="549" spans="24:25">
      <c r="X549" s="163" t="str">
        <f t="shared" si="113"/>
        <v/>
      </c>
      <c r="Y549" s="163" t="str">
        <f t="shared" si="114"/>
        <v/>
      </c>
    </row>
    <row r="550" spans="24:25">
      <c r="X550" s="163" t="str">
        <f t="shared" si="113"/>
        <v/>
      </c>
      <c r="Y550" s="163" t="str">
        <f t="shared" si="114"/>
        <v/>
      </c>
    </row>
    <row r="551" spans="24:25">
      <c r="X551" s="163" t="str">
        <f t="shared" si="113"/>
        <v/>
      </c>
      <c r="Y551" s="163" t="str">
        <f t="shared" si="114"/>
        <v/>
      </c>
    </row>
    <row r="552" spans="24:25">
      <c r="X552" s="163" t="str">
        <f t="shared" si="113"/>
        <v/>
      </c>
      <c r="Y552" s="163" t="str">
        <f t="shared" si="114"/>
        <v/>
      </c>
    </row>
    <row r="553" spans="24:25">
      <c r="X553" s="163" t="str">
        <f t="shared" si="113"/>
        <v/>
      </c>
      <c r="Y553" s="163" t="str">
        <f t="shared" si="114"/>
        <v/>
      </c>
    </row>
    <row r="554" spans="24:25">
      <c r="X554" s="163" t="str">
        <f t="shared" si="113"/>
        <v/>
      </c>
      <c r="Y554" s="163" t="str">
        <f t="shared" si="114"/>
        <v/>
      </c>
    </row>
    <row r="555" spans="24:25">
      <c r="X555" s="163" t="str">
        <f t="shared" si="113"/>
        <v/>
      </c>
      <c r="Y555" s="163" t="str">
        <f t="shared" si="114"/>
        <v/>
      </c>
    </row>
    <row r="556" spans="24:25">
      <c r="X556" s="163" t="str">
        <f t="shared" si="113"/>
        <v/>
      </c>
      <c r="Y556" s="163" t="str">
        <f t="shared" si="114"/>
        <v/>
      </c>
    </row>
    <row r="557" spans="24:25">
      <c r="X557" s="163" t="str">
        <f t="shared" si="113"/>
        <v/>
      </c>
      <c r="Y557" s="163" t="str">
        <f t="shared" si="114"/>
        <v/>
      </c>
    </row>
    <row r="558" spans="24:25">
      <c r="X558" s="163" t="str">
        <f t="shared" si="113"/>
        <v/>
      </c>
      <c r="Y558" s="163" t="str">
        <f t="shared" si="114"/>
        <v/>
      </c>
    </row>
    <row r="559" spans="24:25">
      <c r="X559" s="163" t="str">
        <f t="shared" si="113"/>
        <v/>
      </c>
      <c r="Y559" s="163" t="str">
        <f t="shared" si="114"/>
        <v/>
      </c>
    </row>
    <row r="560" spans="24:25">
      <c r="X560" s="163" t="str">
        <f t="shared" si="113"/>
        <v/>
      </c>
      <c r="Y560" s="163" t="str">
        <f t="shared" si="114"/>
        <v/>
      </c>
    </row>
    <row r="561" spans="24:25">
      <c r="X561" s="163" t="str">
        <f t="shared" si="113"/>
        <v/>
      </c>
      <c r="Y561" s="163" t="str">
        <f t="shared" si="114"/>
        <v/>
      </c>
    </row>
    <row r="562" spans="24:25">
      <c r="X562" s="163" t="str">
        <f t="shared" si="113"/>
        <v/>
      </c>
      <c r="Y562" s="163" t="str">
        <f t="shared" si="114"/>
        <v/>
      </c>
    </row>
    <row r="563" spans="24:25">
      <c r="X563" s="163" t="str">
        <f t="shared" si="113"/>
        <v/>
      </c>
      <c r="Y563" s="163" t="str">
        <f t="shared" si="114"/>
        <v/>
      </c>
    </row>
    <row r="564" spans="24:25">
      <c r="X564" s="163" t="str">
        <f t="shared" si="113"/>
        <v/>
      </c>
      <c r="Y564" s="163" t="str">
        <f t="shared" si="114"/>
        <v/>
      </c>
    </row>
    <row r="565" spans="24:25">
      <c r="X565" s="163" t="str">
        <f t="shared" si="113"/>
        <v/>
      </c>
      <c r="Y565" s="163" t="str">
        <f t="shared" si="114"/>
        <v/>
      </c>
    </row>
    <row r="566" spans="24:25">
      <c r="X566" s="163" t="str">
        <f t="shared" si="113"/>
        <v/>
      </c>
      <c r="Y566" s="163" t="str">
        <f t="shared" si="114"/>
        <v/>
      </c>
    </row>
    <row r="567" spans="24:25">
      <c r="X567" s="163" t="str">
        <f t="shared" si="113"/>
        <v/>
      </c>
      <c r="Y567" s="163" t="str">
        <f t="shared" si="114"/>
        <v/>
      </c>
    </row>
    <row r="568" spans="24:25">
      <c r="X568" s="163" t="str">
        <f t="shared" si="113"/>
        <v/>
      </c>
      <c r="Y568" s="163" t="str">
        <f t="shared" si="114"/>
        <v/>
      </c>
    </row>
    <row r="569" spans="24:25">
      <c r="X569" s="163" t="str">
        <f t="shared" si="113"/>
        <v/>
      </c>
      <c r="Y569" s="163" t="str">
        <f t="shared" si="114"/>
        <v/>
      </c>
    </row>
    <row r="570" spans="24:25">
      <c r="X570" s="163" t="str">
        <f t="shared" si="113"/>
        <v/>
      </c>
      <c r="Y570" s="163" t="str">
        <f t="shared" si="114"/>
        <v/>
      </c>
    </row>
    <row r="571" spans="24:25">
      <c r="X571" s="163" t="str">
        <f t="shared" si="113"/>
        <v/>
      </c>
      <c r="Y571" s="163" t="str">
        <f t="shared" si="114"/>
        <v/>
      </c>
    </row>
    <row r="572" spans="24:25">
      <c r="X572" s="163" t="str">
        <f t="shared" si="113"/>
        <v/>
      </c>
      <c r="Y572" s="163" t="str">
        <f t="shared" si="114"/>
        <v/>
      </c>
    </row>
    <row r="573" spans="24:25">
      <c r="X573" s="163" t="str">
        <f t="shared" si="113"/>
        <v/>
      </c>
      <c r="Y573" s="163" t="str">
        <f t="shared" si="114"/>
        <v/>
      </c>
    </row>
    <row r="574" spans="24:25">
      <c r="X574" s="163" t="str">
        <f t="shared" si="113"/>
        <v/>
      </c>
      <c r="Y574" s="163" t="str">
        <f t="shared" si="114"/>
        <v/>
      </c>
    </row>
    <row r="575" spans="24:25">
      <c r="X575" s="163" t="str">
        <f t="shared" si="113"/>
        <v/>
      </c>
      <c r="Y575" s="163" t="str">
        <f t="shared" si="114"/>
        <v/>
      </c>
    </row>
    <row r="576" spans="24:25">
      <c r="X576" s="163" t="str">
        <f t="shared" si="113"/>
        <v/>
      </c>
      <c r="Y576" s="163" t="str">
        <f t="shared" si="114"/>
        <v/>
      </c>
    </row>
    <row r="577" spans="24:25">
      <c r="X577" s="163" t="str">
        <f t="shared" si="113"/>
        <v/>
      </c>
      <c r="Y577" s="163" t="str">
        <f t="shared" si="114"/>
        <v/>
      </c>
    </row>
    <row r="578" spans="24:25">
      <c r="X578" s="163" t="str">
        <f t="shared" si="113"/>
        <v/>
      </c>
      <c r="Y578" s="163" t="str">
        <f t="shared" si="114"/>
        <v/>
      </c>
    </row>
    <row r="579" spans="24:25">
      <c r="X579" s="163" t="str">
        <f t="shared" si="113"/>
        <v/>
      </c>
      <c r="Y579" s="163" t="str">
        <f t="shared" si="114"/>
        <v/>
      </c>
    </row>
    <row r="580" spans="24:25">
      <c r="X580" s="163" t="str">
        <f t="shared" ref="X580:X643" si="115">IF(COUNTIF(R:R,P580)*COUNTIF(T:T,P580)*COUNTIF(V:V,P580),P580,"")</f>
        <v/>
      </c>
      <c r="Y580" s="163" t="str">
        <f t="shared" ref="Y580:Y643" si="116">IF(X580&gt;$A$14,X580,"")</f>
        <v/>
      </c>
    </row>
    <row r="581" spans="24:25">
      <c r="X581" s="163" t="str">
        <f t="shared" si="115"/>
        <v/>
      </c>
      <c r="Y581" s="163" t="str">
        <f t="shared" si="116"/>
        <v/>
      </c>
    </row>
    <row r="582" spans="24:25">
      <c r="X582" s="163" t="str">
        <f t="shared" si="115"/>
        <v/>
      </c>
      <c r="Y582" s="163" t="str">
        <f t="shared" si="116"/>
        <v/>
      </c>
    </row>
    <row r="583" spans="24:25">
      <c r="X583" s="163" t="str">
        <f t="shared" si="115"/>
        <v/>
      </c>
      <c r="Y583" s="163" t="str">
        <f t="shared" si="116"/>
        <v/>
      </c>
    </row>
    <row r="584" spans="24:25">
      <c r="X584" s="163" t="str">
        <f t="shared" si="115"/>
        <v/>
      </c>
      <c r="Y584" s="163" t="str">
        <f t="shared" si="116"/>
        <v/>
      </c>
    </row>
    <row r="585" spans="24:25">
      <c r="X585" s="163" t="str">
        <f t="shared" si="115"/>
        <v/>
      </c>
      <c r="Y585" s="163" t="str">
        <f t="shared" si="116"/>
        <v/>
      </c>
    </row>
    <row r="586" spans="24:25">
      <c r="X586" s="163" t="str">
        <f t="shared" si="115"/>
        <v/>
      </c>
      <c r="Y586" s="163" t="str">
        <f t="shared" si="116"/>
        <v/>
      </c>
    </row>
    <row r="587" spans="24:25">
      <c r="X587" s="163" t="str">
        <f t="shared" si="115"/>
        <v/>
      </c>
      <c r="Y587" s="163" t="str">
        <f t="shared" si="116"/>
        <v/>
      </c>
    </row>
    <row r="588" spans="24:25">
      <c r="X588" s="163" t="str">
        <f t="shared" si="115"/>
        <v/>
      </c>
      <c r="Y588" s="163" t="str">
        <f t="shared" si="116"/>
        <v/>
      </c>
    </row>
    <row r="589" spans="24:25">
      <c r="X589" s="163" t="str">
        <f t="shared" si="115"/>
        <v/>
      </c>
      <c r="Y589" s="163" t="str">
        <f t="shared" si="116"/>
        <v/>
      </c>
    </row>
    <row r="590" spans="24:25">
      <c r="X590" s="163" t="str">
        <f t="shared" si="115"/>
        <v/>
      </c>
      <c r="Y590" s="163" t="str">
        <f t="shared" si="116"/>
        <v/>
      </c>
    </row>
    <row r="591" spans="24:25">
      <c r="X591" s="163" t="str">
        <f t="shared" si="115"/>
        <v/>
      </c>
      <c r="Y591" s="163" t="str">
        <f t="shared" si="116"/>
        <v/>
      </c>
    </row>
    <row r="592" spans="24:25">
      <c r="X592" s="163" t="str">
        <f t="shared" si="115"/>
        <v/>
      </c>
      <c r="Y592" s="163" t="str">
        <f t="shared" si="116"/>
        <v/>
      </c>
    </row>
    <row r="593" spans="24:25">
      <c r="X593" s="163" t="str">
        <f t="shared" si="115"/>
        <v/>
      </c>
      <c r="Y593" s="163" t="str">
        <f t="shared" si="116"/>
        <v/>
      </c>
    </row>
    <row r="594" spans="24:25">
      <c r="X594" s="163" t="str">
        <f t="shared" si="115"/>
        <v/>
      </c>
      <c r="Y594" s="163" t="str">
        <f t="shared" si="116"/>
        <v/>
      </c>
    </row>
    <row r="595" spans="24:25">
      <c r="X595" s="163" t="str">
        <f t="shared" si="115"/>
        <v/>
      </c>
      <c r="Y595" s="163" t="str">
        <f t="shared" si="116"/>
        <v/>
      </c>
    </row>
    <row r="596" spans="24:25">
      <c r="X596" s="163" t="str">
        <f t="shared" si="115"/>
        <v/>
      </c>
      <c r="Y596" s="163" t="str">
        <f t="shared" si="116"/>
        <v/>
      </c>
    </row>
    <row r="597" spans="24:25">
      <c r="X597" s="163" t="str">
        <f t="shared" si="115"/>
        <v/>
      </c>
      <c r="Y597" s="163" t="str">
        <f t="shared" si="116"/>
        <v/>
      </c>
    </row>
    <row r="598" spans="24:25">
      <c r="X598" s="163" t="str">
        <f t="shared" si="115"/>
        <v/>
      </c>
      <c r="Y598" s="163" t="str">
        <f t="shared" si="116"/>
        <v/>
      </c>
    </row>
    <row r="599" spans="24:25">
      <c r="X599" s="163" t="str">
        <f t="shared" si="115"/>
        <v/>
      </c>
      <c r="Y599" s="163" t="str">
        <f t="shared" si="116"/>
        <v/>
      </c>
    </row>
    <row r="600" spans="24:25">
      <c r="X600" s="163" t="str">
        <f t="shared" si="115"/>
        <v/>
      </c>
      <c r="Y600" s="163" t="str">
        <f t="shared" si="116"/>
        <v/>
      </c>
    </row>
    <row r="601" spans="24:25">
      <c r="X601" s="163" t="str">
        <f t="shared" si="115"/>
        <v/>
      </c>
      <c r="Y601" s="163" t="str">
        <f t="shared" si="116"/>
        <v/>
      </c>
    </row>
    <row r="602" spans="24:25">
      <c r="X602" s="163" t="str">
        <f t="shared" si="115"/>
        <v/>
      </c>
      <c r="Y602" s="163" t="str">
        <f t="shared" si="116"/>
        <v/>
      </c>
    </row>
    <row r="603" spans="24:25">
      <c r="X603" s="163" t="str">
        <f t="shared" si="115"/>
        <v/>
      </c>
      <c r="Y603" s="163" t="str">
        <f t="shared" si="116"/>
        <v/>
      </c>
    </row>
    <row r="604" spans="24:25">
      <c r="X604" s="163" t="str">
        <f t="shared" si="115"/>
        <v/>
      </c>
      <c r="Y604" s="163" t="str">
        <f t="shared" si="116"/>
        <v/>
      </c>
    </row>
    <row r="605" spans="24:25">
      <c r="X605" s="163" t="str">
        <f t="shared" si="115"/>
        <v/>
      </c>
      <c r="Y605" s="163" t="str">
        <f t="shared" si="116"/>
        <v/>
      </c>
    </row>
    <row r="606" spans="24:25">
      <c r="X606" s="163" t="str">
        <f t="shared" si="115"/>
        <v/>
      </c>
      <c r="Y606" s="163" t="str">
        <f t="shared" si="116"/>
        <v/>
      </c>
    </row>
    <row r="607" spans="24:25">
      <c r="X607" s="163" t="str">
        <f t="shared" si="115"/>
        <v/>
      </c>
      <c r="Y607" s="163" t="str">
        <f t="shared" si="116"/>
        <v/>
      </c>
    </row>
    <row r="608" spans="24:25">
      <c r="X608" s="163" t="str">
        <f t="shared" si="115"/>
        <v/>
      </c>
      <c r="Y608" s="163" t="str">
        <f t="shared" si="116"/>
        <v/>
      </c>
    </row>
    <row r="609" spans="24:25">
      <c r="X609" s="163" t="str">
        <f t="shared" si="115"/>
        <v/>
      </c>
      <c r="Y609" s="163" t="str">
        <f t="shared" si="116"/>
        <v/>
      </c>
    </row>
    <row r="610" spans="24:25">
      <c r="X610" s="163" t="str">
        <f t="shared" si="115"/>
        <v/>
      </c>
      <c r="Y610" s="163" t="str">
        <f t="shared" si="116"/>
        <v/>
      </c>
    </row>
    <row r="611" spans="24:25">
      <c r="X611" s="163" t="str">
        <f t="shared" si="115"/>
        <v/>
      </c>
      <c r="Y611" s="163" t="str">
        <f t="shared" si="116"/>
        <v/>
      </c>
    </row>
    <row r="612" spans="24:25">
      <c r="X612" s="163" t="str">
        <f t="shared" si="115"/>
        <v/>
      </c>
      <c r="Y612" s="163" t="str">
        <f t="shared" si="116"/>
        <v/>
      </c>
    </row>
    <row r="613" spans="24:25">
      <c r="X613" s="163" t="str">
        <f t="shared" si="115"/>
        <v/>
      </c>
      <c r="Y613" s="163" t="str">
        <f t="shared" si="116"/>
        <v/>
      </c>
    </row>
    <row r="614" spans="24:25">
      <c r="X614" s="163" t="str">
        <f t="shared" si="115"/>
        <v/>
      </c>
      <c r="Y614" s="163" t="str">
        <f t="shared" si="116"/>
        <v/>
      </c>
    </row>
    <row r="615" spans="24:25">
      <c r="X615" s="163" t="str">
        <f t="shared" si="115"/>
        <v/>
      </c>
      <c r="Y615" s="163" t="str">
        <f t="shared" si="116"/>
        <v/>
      </c>
    </row>
    <row r="616" spans="24:25">
      <c r="X616" s="163" t="str">
        <f t="shared" si="115"/>
        <v/>
      </c>
      <c r="Y616" s="163" t="str">
        <f t="shared" si="116"/>
        <v/>
      </c>
    </row>
    <row r="617" spans="24:25">
      <c r="X617" s="163" t="str">
        <f t="shared" si="115"/>
        <v/>
      </c>
      <c r="Y617" s="163" t="str">
        <f t="shared" si="116"/>
        <v/>
      </c>
    </row>
    <row r="618" spans="24:25">
      <c r="X618" s="163" t="str">
        <f t="shared" si="115"/>
        <v/>
      </c>
      <c r="Y618" s="163" t="str">
        <f t="shared" si="116"/>
        <v/>
      </c>
    </row>
    <row r="619" spans="24:25">
      <c r="X619" s="163" t="str">
        <f t="shared" si="115"/>
        <v/>
      </c>
      <c r="Y619" s="163" t="str">
        <f t="shared" si="116"/>
        <v/>
      </c>
    </row>
    <row r="620" spans="24:25">
      <c r="X620" s="163" t="str">
        <f t="shared" si="115"/>
        <v/>
      </c>
      <c r="Y620" s="163" t="str">
        <f t="shared" si="116"/>
        <v/>
      </c>
    </row>
    <row r="621" spans="24:25">
      <c r="X621" s="163" t="str">
        <f t="shared" si="115"/>
        <v/>
      </c>
      <c r="Y621" s="163" t="str">
        <f t="shared" si="116"/>
        <v/>
      </c>
    </row>
    <row r="622" spans="24:25">
      <c r="X622" s="163" t="str">
        <f t="shared" si="115"/>
        <v/>
      </c>
      <c r="Y622" s="163" t="str">
        <f t="shared" si="116"/>
        <v/>
      </c>
    </row>
    <row r="623" spans="24:25">
      <c r="X623" s="163" t="str">
        <f t="shared" si="115"/>
        <v/>
      </c>
      <c r="Y623" s="163" t="str">
        <f t="shared" si="116"/>
        <v/>
      </c>
    </row>
    <row r="624" spans="24:25">
      <c r="X624" s="163" t="str">
        <f t="shared" si="115"/>
        <v/>
      </c>
      <c r="Y624" s="163" t="str">
        <f t="shared" si="116"/>
        <v/>
      </c>
    </row>
    <row r="625" spans="24:25">
      <c r="X625" s="163" t="str">
        <f t="shared" si="115"/>
        <v/>
      </c>
      <c r="Y625" s="163" t="str">
        <f t="shared" si="116"/>
        <v/>
      </c>
    </row>
    <row r="626" spans="24:25">
      <c r="X626" s="163" t="str">
        <f t="shared" si="115"/>
        <v/>
      </c>
      <c r="Y626" s="163" t="str">
        <f t="shared" si="116"/>
        <v/>
      </c>
    </row>
    <row r="627" spans="24:25">
      <c r="X627" s="163" t="str">
        <f t="shared" si="115"/>
        <v/>
      </c>
      <c r="Y627" s="163" t="str">
        <f t="shared" si="116"/>
        <v/>
      </c>
    </row>
    <row r="628" spans="24:25">
      <c r="X628" s="163" t="str">
        <f t="shared" si="115"/>
        <v/>
      </c>
      <c r="Y628" s="163" t="str">
        <f t="shared" si="116"/>
        <v/>
      </c>
    </row>
    <row r="629" spans="24:25">
      <c r="X629" s="163" t="str">
        <f t="shared" si="115"/>
        <v/>
      </c>
      <c r="Y629" s="163" t="str">
        <f t="shared" si="116"/>
        <v/>
      </c>
    </row>
    <row r="630" spans="24:25">
      <c r="X630" s="163" t="str">
        <f t="shared" si="115"/>
        <v/>
      </c>
      <c r="Y630" s="163" t="str">
        <f t="shared" si="116"/>
        <v/>
      </c>
    </row>
    <row r="631" spans="24:25">
      <c r="X631" s="163" t="str">
        <f t="shared" si="115"/>
        <v/>
      </c>
      <c r="Y631" s="163" t="str">
        <f t="shared" si="116"/>
        <v/>
      </c>
    </row>
    <row r="632" spans="24:25">
      <c r="X632" s="163" t="str">
        <f t="shared" si="115"/>
        <v/>
      </c>
      <c r="Y632" s="163" t="str">
        <f t="shared" si="116"/>
        <v/>
      </c>
    </row>
    <row r="633" spans="24:25">
      <c r="X633" s="163" t="str">
        <f t="shared" si="115"/>
        <v/>
      </c>
      <c r="Y633" s="163" t="str">
        <f t="shared" si="116"/>
        <v/>
      </c>
    </row>
    <row r="634" spans="24:25">
      <c r="X634" s="163" t="str">
        <f t="shared" si="115"/>
        <v/>
      </c>
      <c r="Y634" s="163" t="str">
        <f t="shared" si="116"/>
        <v/>
      </c>
    </row>
    <row r="635" spans="24:25">
      <c r="X635" s="163" t="str">
        <f t="shared" si="115"/>
        <v/>
      </c>
      <c r="Y635" s="163" t="str">
        <f t="shared" si="116"/>
        <v/>
      </c>
    </row>
    <row r="636" spans="24:25">
      <c r="X636" s="163" t="str">
        <f t="shared" si="115"/>
        <v/>
      </c>
      <c r="Y636" s="163" t="str">
        <f t="shared" si="116"/>
        <v/>
      </c>
    </row>
    <row r="637" spans="24:25">
      <c r="X637" s="163" t="str">
        <f t="shared" si="115"/>
        <v/>
      </c>
      <c r="Y637" s="163" t="str">
        <f t="shared" si="116"/>
        <v/>
      </c>
    </row>
    <row r="638" spans="24:25">
      <c r="X638" s="163" t="str">
        <f t="shared" si="115"/>
        <v/>
      </c>
      <c r="Y638" s="163" t="str">
        <f t="shared" si="116"/>
        <v/>
      </c>
    </row>
    <row r="639" spans="24:25">
      <c r="X639" s="163" t="str">
        <f t="shared" si="115"/>
        <v/>
      </c>
      <c r="Y639" s="163" t="str">
        <f t="shared" si="116"/>
        <v/>
      </c>
    </row>
    <row r="640" spans="24:25">
      <c r="X640" s="163" t="str">
        <f t="shared" si="115"/>
        <v/>
      </c>
      <c r="Y640" s="163" t="str">
        <f t="shared" si="116"/>
        <v/>
      </c>
    </row>
    <row r="641" spans="24:25">
      <c r="X641" s="163" t="str">
        <f t="shared" si="115"/>
        <v/>
      </c>
      <c r="Y641" s="163" t="str">
        <f t="shared" si="116"/>
        <v/>
      </c>
    </row>
    <row r="642" spans="24:25">
      <c r="X642" s="163" t="str">
        <f t="shared" si="115"/>
        <v/>
      </c>
      <c r="Y642" s="163" t="str">
        <f t="shared" si="116"/>
        <v/>
      </c>
    </row>
    <row r="643" spans="24:25">
      <c r="X643" s="163" t="str">
        <f t="shared" si="115"/>
        <v/>
      </c>
      <c r="Y643" s="163" t="str">
        <f t="shared" si="116"/>
        <v/>
      </c>
    </row>
    <row r="644" spans="24:25">
      <c r="X644" s="163" t="str">
        <f t="shared" ref="X644:X707" si="117">IF(COUNTIF(R:R,P644)*COUNTIF(T:T,P644)*COUNTIF(V:V,P644),P644,"")</f>
        <v/>
      </c>
      <c r="Y644" s="163" t="str">
        <f t="shared" ref="Y644:Y707" si="118">IF(X644&gt;$A$14,X644,"")</f>
        <v/>
      </c>
    </row>
    <row r="645" spans="24:25">
      <c r="X645" s="163" t="str">
        <f t="shared" si="117"/>
        <v/>
      </c>
      <c r="Y645" s="163" t="str">
        <f t="shared" si="118"/>
        <v/>
      </c>
    </row>
    <row r="646" spans="24:25">
      <c r="X646" s="163" t="str">
        <f t="shared" si="117"/>
        <v/>
      </c>
      <c r="Y646" s="163" t="str">
        <f t="shared" si="118"/>
        <v/>
      </c>
    </row>
    <row r="647" spans="24:25">
      <c r="X647" s="163" t="str">
        <f t="shared" si="117"/>
        <v/>
      </c>
      <c r="Y647" s="163" t="str">
        <f t="shared" si="118"/>
        <v/>
      </c>
    </row>
    <row r="648" spans="24:25">
      <c r="X648" s="163" t="str">
        <f t="shared" si="117"/>
        <v/>
      </c>
      <c r="Y648" s="163" t="str">
        <f t="shared" si="118"/>
        <v/>
      </c>
    </row>
    <row r="649" spans="24:25">
      <c r="X649" s="163" t="str">
        <f t="shared" si="117"/>
        <v/>
      </c>
      <c r="Y649" s="163" t="str">
        <f t="shared" si="118"/>
        <v/>
      </c>
    </row>
    <row r="650" spans="24:25">
      <c r="X650" s="163" t="str">
        <f t="shared" si="117"/>
        <v/>
      </c>
      <c r="Y650" s="163" t="str">
        <f t="shared" si="118"/>
        <v/>
      </c>
    </row>
    <row r="651" spans="24:25">
      <c r="X651" s="163" t="str">
        <f t="shared" si="117"/>
        <v/>
      </c>
      <c r="Y651" s="163" t="str">
        <f t="shared" si="118"/>
        <v/>
      </c>
    </row>
    <row r="652" spans="24:25">
      <c r="X652" s="163" t="str">
        <f t="shared" si="117"/>
        <v/>
      </c>
      <c r="Y652" s="163" t="str">
        <f t="shared" si="118"/>
        <v/>
      </c>
    </row>
    <row r="653" spans="24:25">
      <c r="X653" s="163" t="str">
        <f t="shared" si="117"/>
        <v/>
      </c>
      <c r="Y653" s="163" t="str">
        <f t="shared" si="118"/>
        <v/>
      </c>
    </row>
    <row r="654" spans="24:25">
      <c r="X654" s="163" t="str">
        <f t="shared" si="117"/>
        <v/>
      </c>
      <c r="Y654" s="163" t="str">
        <f t="shared" si="118"/>
        <v/>
      </c>
    </row>
    <row r="655" spans="24:25">
      <c r="X655" s="163" t="str">
        <f t="shared" si="117"/>
        <v/>
      </c>
      <c r="Y655" s="163" t="str">
        <f t="shared" si="118"/>
        <v/>
      </c>
    </row>
    <row r="656" spans="24:25">
      <c r="X656" s="163" t="str">
        <f t="shared" si="117"/>
        <v/>
      </c>
      <c r="Y656" s="163" t="str">
        <f t="shared" si="118"/>
        <v/>
      </c>
    </row>
    <row r="657" spans="24:25">
      <c r="X657" s="163" t="str">
        <f t="shared" si="117"/>
        <v/>
      </c>
      <c r="Y657" s="163" t="str">
        <f t="shared" si="118"/>
        <v/>
      </c>
    </row>
    <row r="658" spans="24:25">
      <c r="X658" s="163" t="str">
        <f t="shared" si="117"/>
        <v/>
      </c>
      <c r="Y658" s="163" t="str">
        <f t="shared" si="118"/>
        <v/>
      </c>
    </row>
    <row r="659" spans="24:25">
      <c r="X659" s="163" t="str">
        <f t="shared" si="117"/>
        <v/>
      </c>
      <c r="Y659" s="163" t="str">
        <f t="shared" si="118"/>
        <v/>
      </c>
    </row>
    <row r="660" spans="24:25">
      <c r="X660" s="163" t="str">
        <f t="shared" si="117"/>
        <v/>
      </c>
      <c r="Y660" s="163" t="str">
        <f t="shared" si="118"/>
        <v/>
      </c>
    </row>
    <row r="661" spans="24:25">
      <c r="X661" s="163" t="str">
        <f t="shared" si="117"/>
        <v/>
      </c>
      <c r="Y661" s="163" t="str">
        <f t="shared" si="118"/>
        <v/>
      </c>
    </row>
    <row r="662" spans="24:25">
      <c r="X662" s="163" t="str">
        <f t="shared" si="117"/>
        <v/>
      </c>
      <c r="Y662" s="163" t="str">
        <f t="shared" si="118"/>
        <v/>
      </c>
    </row>
    <row r="663" spans="24:25">
      <c r="X663" s="163" t="str">
        <f t="shared" si="117"/>
        <v/>
      </c>
      <c r="Y663" s="163" t="str">
        <f t="shared" si="118"/>
        <v/>
      </c>
    </row>
    <row r="664" spans="24:25">
      <c r="X664" s="163" t="str">
        <f t="shared" si="117"/>
        <v/>
      </c>
      <c r="Y664" s="163" t="str">
        <f t="shared" si="118"/>
        <v/>
      </c>
    </row>
    <row r="665" spans="24:25">
      <c r="X665" s="163" t="str">
        <f t="shared" si="117"/>
        <v/>
      </c>
      <c r="Y665" s="163" t="str">
        <f t="shared" si="118"/>
        <v/>
      </c>
    </row>
    <row r="666" spans="24:25">
      <c r="X666" s="163" t="str">
        <f t="shared" si="117"/>
        <v/>
      </c>
      <c r="Y666" s="163" t="str">
        <f t="shared" si="118"/>
        <v/>
      </c>
    </row>
    <row r="667" spans="24:25">
      <c r="X667" s="163" t="str">
        <f t="shared" si="117"/>
        <v/>
      </c>
      <c r="Y667" s="163" t="str">
        <f t="shared" si="118"/>
        <v/>
      </c>
    </row>
    <row r="668" spans="24:25">
      <c r="X668" s="163" t="str">
        <f t="shared" si="117"/>
        <v/>
      </c>
      <c r="Y668" s="163" t="str">
        <f t="shared" si="118"/>
        <v/>
      </c>
    </row>
    <row r="669" spans="24:25">
      <c r="X669" s="163" t="str">
        <f t="shared" si="117"/>
        <v/>
      </c>
      <c r="Y669" s="163" t="str">
        <f t="shared" si="118"/>
        <v/>
      </c>
    </row>
    <row r="670" spans="24:25">
      <c r="X670" s="163" t="str">
        <f t="shared" si="117"/>
        <v/>
      </c>
      <c r="Y670" s="163" t="str">
        <f t="shared" si="118"/>
        <v/>
      </c>
    </row>
    <row r="671" spans="24:25">
      <c r="X671" s="163" t="str">
        <f t="shared" si="117"/>
        <v/>
      </c>
      <c r="Y671" s="163" t="str">
        <f t="shared" si="118"/>
        <v/>
      </c>
    </row>
    <row r="672" spans="24:25">
      <c r="X672" s="163" t="str">
        <f t="shared" si="117"/>
        <v/>
      </c>
      <c r="Y672" s="163" t="str">
        <f t="shared" si="118"/>
        <v/>
      </c>
    </row>
    <row r="673" spans="24:25">
      <c r="X673" s="163" t="str">
        <f t="shared" si="117"/>
        <v/>
      </c>
      <c r="Y673" s="163" t="str">
        <f t="shared" si="118"/>
        <v/>
      </c>
    </row>
    <row r="674" spans="24:25">
      <c r="X674" s="163" t="str">
        <f t="shared" si="117"/>
        <v/>
      </c>
      <c r="Y674" s="163" t="str">
        <f t="shared" si="118"/>
        <v/>
      </c>
    </row>
    <row r="675" spans="24:25">
      <c r="X675" s="163" t="str">
        <f t="shared" si="117"/>
        <v/>
      </c>
      <c r="Y675" s="163" t="str">
        <f t="shared" si="118"/>
        <v/>
      </c>
    </row>
    <row r="676" spans="24:25">
      <c r="X676" s="163" t="str">
        <f t="shared" si="117"/>
        <v/>
      </c>
      <c r="Y676" s="163" t="str">
        <f t="shared" si="118"/>
        <v/>
      </c>
    </row>
    <row r="677" spans="24:25">
      <c r="X677" s="163" t="str">
        <f t="shared" si="117"/>
        <v/>
      </c>
      <c r="Y677" s="163" t="str">
        <f t="shared" si="118"/>
        <v/>
      </c>
    </row>
    <row r="678" spans="24:25">
      <c r="X678" s="163" t="str">
        <f t="shared" si="117"/>
        <v/>
      </c>
      <c r="Y678" s="163" t="str">
        <f t="shared" si="118"/>
        <v/>
      </c>
    </row>
    <row r="679" spans="24:25">
      <c r="X679" s="163" t="str">
        <f t="shared" si="117"/>
        <v/>
      </c>
      <c r="Y679" s="163" t="str">
        <f t="shared" si="118"/>
        <v/>
      </c>
    </row>
    <row r="680" spans="24:25">
      <c r="X680" s="163" t="str">
        <f t="shared" si="117"/>
        <v/>
      </c>
      <c r="Y680" s="163" t="str">
        <f t="shared" si="118"/>
        <v/>
      </c>
    </row>
    <row r="681" spans="24:25">
      <c r="X681" s="163" t="str">
        <f t="shared" si="117"/>
        <v/>
      </c>
      <c r="Y681" s="163" t="str">
        <f t="shared" si="118"/>
        <v/>
      </c>
    </row>
    <row r="682" spans="24:25">
      <c r="X682" s="163" t="str">
        <f t="shared" si="117"/>
        <v/>
      </c>
      <c r="Y682" s="163" t="str">
        <f t="shared" si="118"/>
        <v/>
      </c>
    </row>
    <row r="683" spans="24:25">
      <c r="X683" s="163" t="str">
        <f t="shared" si="117"/>
        <v/>
      </c>
      <c r="Y683" s="163" t="str">
        <f t="shared" si="118"/>
        <v/>
      </c>
    </row>
    <row r="684" spans="24:25">
      <c r="X684" s="163" t="str">
        <f t="shared" si="117"/>
        <v/>
      </c>
      <c r="Y684" s="163" t="str">
        <f t="shared" si="118"/>
        <v/>
      </c>
    </row>
    <row r="685" spans="24:25">
      <c r="X685" s="163" t="str">
        <f t="shared" si="117"/>
        <v/>
      </c>
      <c r="Y685" s="163" t="str">
        <f t="shared" si="118"/>
        <v/>
      </c>
    </row>
    <row r="686" spans="24:25">
      <c r="X686" s="163" t="str">
        <f t="shared" si="117"/>
        <v/>
      </c>
      <c r="Y686" s="163" t="str">
        <f t="shared" si="118"/>
        <v/>
      </c>
    </row>
    <row r="687" spans="24:25">
      <c r="X687" s="163" t="str">
        <f t="shared" si="117"/>
        <v/>
      </c>
      <c r="Y687" s="163" t="str">
        <f t="shared" si="118"/>
        <v/>
      </c>
    </row>
    <row r="688" spans="24:25">
      <c r="X688" s="163" t="str">
        <f t="shared" si="117"/>
        <v/>
      </c>
      <c r="Y688" s="163" t="str">
        <f t="shared" si="118"/>
        <v/>
      </c>
    </row>
    <row r="689" spans="24:25">
      <c r="X689" s="163" t="str">
        <f t="shared" si="117"/>
        <v/>
      </c>
      <c r="Y689" s="163" t="str">
        <f t="shared" si="118"/>
        <v/>
      </c>
    </row>
    <row r="690" spans="24:25">
      <c r="X690" s="163" t="str">
        <f t="shared" si="117"/>
        <v/>
      </c>
      <c r="Y690" s="163" t="str">
        <f t="shared" si="118"/>
        <v/>
      </c>
    </row>
    <row r="691" spans="24:25">
      <c r="X691" s="163" t="str">
        <f t="shared" si="117"/>
        <v/>
      </c>
      <c r="Y691" s="163" t="str">
        <f t="shared" si="118"/>
        <v/>
      </c>
    </row>
    <row r="692" spans="24:25">
      <c r="X692" s="163" t="str">
        <f t="shared" si="117"/>
        <v/>
      </c>
      <c r="Y692" s="163" t="str">
        <f t="shared" si="118"/>
        <v/>
      </c>
    </row>
    <row r="693" spans="24:25">
      <c r="X693" s="163" t="str">
        <f t="shared" si="117"/>
        <v/>
      </c>
      <c r="Y693" s="163" t="str">
        <f t="shared" si="118"/>
        <v/>
      </c>
    </row>
    <row r="694" spans="24:25">
      <c r="X694" s="163" t="str">
        <f t="shared" si="117"/>
        <v/>
      </c>
      <c r="Y694" s="163" t="str">
        <f t="shared" si="118"/>
        <v/>
      </c>
    </row>
    <row r="695" spans="24:25">
      <c r="X695" s="163" t="str">
        <f t="shared" si="117"/>
        <v/>
      </c>
      <c r="Y695" s="163" t="str">
        <f t="shared" si="118"/>
        <v/>
      </c>
    </row>
    <row r="696" spans="24:25">
      <c r="X696" s="163" t="str">
        <f t="shared" si="117"/>
        <v/>
      </c>
      <c r="Y696" s="163" t="str">
        <f t="shared" si="118"/>
        <v/>
      </c>
    </row>
    <row r="697" spans="24:25">
      <c r="X697" s="163" t="str">
        <f t="shared" si="117"/>
        <v/>
      </c>
      <c r="Y697" s="163" t="str">
        <f t="shared" si="118"/>
        <v/>
      </c>
    </row>
    <row r="698" spans="24:25">
      <c r="X698" s="163" t="str">
        <f t="shared" si="117"/>
        <v/>
      </c>
      <c r="Y698" s="163" t="str">
        <f t="shared" si="118"/>
        <v/>
      </c>
    </row>
    <row r="699" spans="24:25">
      <c r="X699" s="163" t="str">
        <f t="shared" si="117"/>
        <v/>
      </c>
      <c r="Y699" s="163" t="str">
        <f t="shared" si="118"/>
        <v/>
      </c>
    </row>
    <row r="700" spans="24:25">
      <c r="X700" s="163" t="str">
        <f t="shared" si="117"/>
        <v/>
      </c>
      <c r="Y700" s="163" t="str">
        <f t="shared" si="118"/>
        <v/>
      </c>
    </row>
    <row r="701" spans="24:25">
      <c r="X701" s="163" t="str">
        <f t="shared" si="117"/>
        <v/>
      </c>
      <c r="Y701" s="163" t="str">
        <f t="shared" si="118"/>
        <v/>
      </c>
    </row>
    <row r="702" spans="24:25">
      <c r="X702" s="163" t="str">
        <f t="shared" si="117"/>
        <v/>
      </c>
      <c r="Y702" s="163" t="str">
        <f t="shared" si="118"/>
        <v/>
      </c>
    </row>
    <row r="703" spans="24:25">
      <c r="X703" s="163" t="str">
        <f t="shared" si="117"/>
        <v/>
      </c>
      <c r="Y703" s="163" t="str">
        <f t="shared" si="118"/>
        <v/>
      </c>
    </row>
    <row r="704" spans="24:25">
      <c r="X704" s="163" t="str">
        <f t="shared" si="117"/>
        <v/>
      </c>
      <c r="Y704" s="163" t="str">
        <f t="shared" si="118"/>
        <v/>
      </c>
    </row>
    <row r="705" spans="24:25">
      <c r="X705" s="163" t="str">
        <f t="shared" si="117"/>
        <v/>
      </c>
      <c r="Y705" s="163" t="str">
        <f t="shared" si="118"/>
        <v/>
      </c>
    </row>
    <row r="706" spans="24:25">
      <c r="X706" s="163" t="str">
        <f t="shared" si="117"/>
        <v/>
      </c>
      <c r="Y706" s="163" t="str">
        <f t="shared" si="118"/>
        <v/>
      </c>
    </row>
    <row r="707" spans="24:25">
      <c r="X707" s="163" t="str">
        <f t="shared" si="117"/>
        <v/>
      </c>
      <c r="Y707" s="163" t="str">
        <f t="shared" si="118"/>
        <v/>
      </c>
    </row>
    <row r="708" spans="24:25">
      <c r="X708" s="163" t="str">
        <f t="shared" ref="X708:X771" si="119">IF(COUNTIF(R:R,P708)*COUNTIF(T:T,P708)*COUNTIF(V:V,P708),P708,"")</f>
        <v/>
      </c>
      <c r="Y708" s="163" t="str">
        <f t="shared" ref="Y708:Y771" si="120">IF(X708&gt;$A$14,X708,"")</f>
        <v/>
      </c>
    </row>
    <row r="709" spans="24:25">
      <c r="X709" s="163" t="str">
        <f t="shared" si="119"/>
        <v/>
      </c>
      <c r="Y709" s="163" t="str">
        <f t="shared" si="120"/>
        <v/>
      </c>
    </row>
    <row r="710" spans="24:25">
      <c r="X710" s="163" t="str">
        <f t="shared" si="119"/>
        <v/>
      </c>
      <c r="Y710" s="163" t="str">
        <f t="shared" si="120"/>
        <v/>
      </c>
    </row>
    <row r="711" spans="24:25">
      <c r="X711" s="163" t="str">
        <f t="shared" si="119"/>
        <v/>
      </c>
      <c r="Y711" s="163" t="str">
        <f t="shared" si="120"/>
        <v/>
      </c>
    </row>
    <row r="712" spans="24:25">
      <c r="X712" s="163" t="str">
        <f t="shared" si="119"/>
        <v/>
      </c>
      <c r="Y712" s="163" t="str">
        <f t="shared" si="120"/>
        <v/>
      </c>
    </row>
    <row r="713" spans="24:25">
      <c r="X713" s="163" t="str">
        <f t="shared" si="119"/>
        <v/>
      </c>
      <c r="Y713" s="163" t="str">
        <f t="shared" si="120"/>
        <v/>
      </c>
    </row>
    <row r="714" spans="24:25">
      <c r="X714" s="163" t="str">
        <f t="shared" si="119"/>
        <v/>
      </c>
      <c r="Y714" s="163" t="str">
        <f t="shared" si="120"/>
        <v/>
      </c>
    </row>
    <row r="715" spans="24:25">
      <c r="X715" s="163" t="str">
        <f t="shared" si="119"/>
        <v/>
      </c>
      <c r="Y715" s="163" t="str">
        <f t="shared" si="120"/>
        <v/>
      </c>
    </row>
    <row r="716" spans="24:25">
      <c r="X716" s="163" t="str">
        <f t="shared" si="119"/>
        <v/>
      </c>
      <c r="Y716" s="163" t="str">
        <f t="shared" si="120"/>
        <v/>
      </c>
    </row>
    <row r="717" spans="24:25">
      <c r="X717" s="163" t="str">
        <f t="shared" si="119"/>
        <v/>
      </c>
      <c r="Y717" s="163" t="str">
        <f t="shared" si="120"/>
        <v/>
      </c>
    </row>
    <row r="718" spans="24:25">
      <c r="X718" s="163" t="str">
        <f t="shared" si="119"/>
        <v/>
      </c>
      <c r="Y718" s="163" t="str">
        <f t="shared" si="120"/>
        <v/>
      </c>
    </row>
    <row r="719" spans="24:25">
      <c r="X719" s="163" t="str">
        <f t="shared" si="119"/>
        <v/>
      </c>
      <c r="Y719" s="163" t="str">
        <f t="shared" si="120"/>
        <v/>
      </c>
    </row>
    <row r="720" spans="24:25">
      <c r="X720" s="163" t="str">
        <f t="shared" si="119"/>
        <v/>
      </c>
      <c r="Y720" s="163" t="str">
        <f t="shared" si="120"/>
        <v/>
      </c>
    </row>
    <row r="721" spans="24:25">
      <c r="X721" s="163" t="str">
        <f t="shared" si="119"/>
        <v/>
      </c>
      <c r="Y721" s="163" t="str">
        <f t="shared" si="120"/>
        <v/>
      </c>
    </row>
    <row r="722" spans="24:25">
      <c r="X722" s="163" t="str">
        <f t="shared" si="119"/>
        <v/>
      </c>
      <c r="Y722" s="163" t="str">
        <f t="shared" si="120"/>
        <v/>
      </c>
    </row>
    <row r="723" spans="24:25">
      <c r="X723" s="163" t="str">
        <f t="shared" si="119"/>
        <v/>
      </c>
      <c r="Y723" s="163" t="str">
        <f t="shared" si="120"/>
        <v/>
      </c>
    </row>
    <row r="724" spans="24:25">
      <c r="X724" s="163" t="str">
        <f t="shared" si="119"/>
        <v/>
      </c>
      <c r="Y724" s="163" t="str">
        <f t="shared" si="120"/>
        <v/>
      </c>
    </row>
    <row r="725" spans="24:25">
      <c r="X725" s="163" t="str">
        <f t="shared" si="119"/>
        <v/>
      </c>
      <c r="Y725" s="163" t="str">
        <f t="shared" si="120"/>
        <v/>
      </c>
    </row>
    <row r="726" spans="24:25">
      <c r="X726" s="163" t="str">
        <f t="shared" si="119"/>
        <v/>
      </c>
      <c r="Y726" s="163" t="str">
        <f t="shared" si="120"/>
        <v/>
      </c>
    </row>
    <row r="727" spans="24:25">
      <c r="X727" s="163" t="str">
        <f t="shared" si="119"/>
        <v/>
      </c>
      <c r="Y727" s="163" t="str">
        <f t="shared" si="120"/>
        <v/>
      </c>
    </row>
    <row r="728" spans="24:25">
      <c r="X728" s="163" t="str">
        <f t="shared" si="119"/>
        <v/>
      </c>
      <c r="Y728" s="163" t="str">
        <f t="shared" si="120"/>
        <v/>
      </c>
    </row>
    <row r="729" spans="24:25">
      <c r="X729" s="163" t="str">
        <f t="shared" si="119"/>
        <v/>
      </c>
      <c r="Y729" s="163" t="str">
        <f t="shared" si="120"/>
        <v/>
      </c>
    </row>
    <row r="730" spans="24:25">
      <c r="X730" s="163" t="str">
        <f t="shared" si="119"/>
        <v/>
      </c>
      <c r="Y730" s="163" t="str">
        <f t="shared" si="120"/>
        <v/>
      </c>
    </row>
    <row r="731" spans="24:25">
      <c r="X731" s="163" t="str">
        <f t="shared" si="119"/>
        <v/>
      </c>
      <c r="Y731" s="163" t="str">
        <f t="shared" si="120"/>
        <v/>
      </c>
    </row>
    <row r="732" spans="24:25">
      <c r="X732" s="163" t="str">
        <f t="shared" si="119"/>
        <v/>
      </c>
      <c r="Y732" s="163" t="str">
        <f t="shared" si="120"/>
        <v/>
      </c>
    </row>
    <row r="733" spans="24:25">
      <c r="X733" s="163" t="str">
        <f t="shared" si="119"/>
        <v/>
      </c>
      <c r="Y733" s="163" t="str">
        <f t="shared" si="120"/>
        <v/>
      </c>
    </row>
    <row r="734" spans="24:25">
      <c r="X734" s="163" t="str">
        <f t="shared" si="119"/>
        <v/>
      </c>
      <c r="Y734" s="163" t="str">
        <f t="shared" si="120"/>
        <v/>
      </c>
    </row>
    <row r="735" spans="24:25">
      <c r="X735" s="163" t="str">
        <f t="shared" si="119"/>
        <v/>
      </c>
      <c r="Y735" s="163" t="str">
        <f t="shared" si="120"/>
        <v/>
      </c>
    </row>
    <row r="736" spans="24:25">
      <c r="X736" s="163" t="str">
        <f t="shared" si="119"/>
        <v/>
      </c>
      <c r="Y736" s="163" t="str">
        <f t="shared" si="120"/>
        <v/>
      </c>
    </row>
    <row r="737" spans="24:25">
      <c r="X737" s="163" t="str">
        <f t="shared" si="119"/>
        <v/>
      </c>
      <c r="Y737" s="163" t="str">
        <f t="shared" si="120"/>
        <v/>
      </c>
    </row>
    <row r="738" spans="24:25">
      <c r="X738" s="163" t="str">
        <f t="shared" si="119"/>
        <v/>
      </c>
      <c r="Y738" s="163" t="str">
        <f t="shared" si="120"/>
        <v/>
      </c>
    </row>
    <row r="739" spans="24:25">
      <c r="X739" s="163" t="str">
        <f t="shared" si="119"/>
        <v/>
      </c>
      <c r="Y739" s="163" t="str">
        <f t="shared" si="120"/>
        <v/>
      </c>
    </row>
    <row r="740" spans="24:25">
      <c r="X740" s="163" t="str">
        <f t="shared" si="119"/>
        <v/>
      </c>
      <c r="Y740" s="163" t="str">
        <f t="shared" si="120"/>
        <v/>
      </c>
    </row>
    <row r="741" spans="24:25">
      <c r="X741" s="163" t="str">
        <f t="shared" si="119"/>
        <v/>
      </c>
      <c r="Y741" s="163" t="str">
        <f t="shared" si="120"/>
        <v/>
      </c>
    </row>
    <row r="742" spans="24:25">
      <c r="X742" s="163" t="str">
        <f t="shared" si="119"/>
        <v/>
      </c>
      <c r="Y742" s="163" t="str">
        <f t="shared" si="120"/>
        <v/>
      </c>
    </row>
    <row r="743" spans="24:25">
      <c r="X743" s="163" t="str">
        <f t="shared" si="119"/>
        <v/>
      </c>
      <c r="Y743" s="163" t="str">
        <f t="shared" si="120"/>
        <v/>
      </c>
    </row>
    <row r="744" spans="24:25">
      <c r="X744" s="163" t="str">
        <f t="shared" si="119"/>
        <v/>
      </c>
      <c r="Y744" s="163" t="str">
        <f t="shared" si="120"/>
        <v/>
      </c>
    </row>
    <row r="745" spans="24:25">
      <c r="X745" s="163" t="str">
        <f t="shared" si="119"/>
        <v/>
      </c>
      <c r="Y745" s="163" t="str">
        <f t="shared" si="120"/>
        <v/>
      </c>
    </row>
    <row r="746" spans="24:25">
      <c r="X746" s="163" t="str">
        <f t="shared" si="119"/>
        <v/>
      </c>
      <c r="Y746" s="163" t="str">
        <f t="shared" si="120"/>
        <v/>
      </c>
    </row>
    <row r="747" spans="24:25">
      <c r="X747" s="163" t="str">
        <f t="shared" si="119"/>
        <v/>
      </c>
      <c r="Y747" s="163" t="str">
        <f t="shared" si="120"/>
        <v/>
      </c>
    </row>
    <row r="748" spans="24:25">
      <c r="X748" s="163" t="str">
        <f t="shared" si="119"/>
        <v/>
      </c>
      <c r="Y748" s="163" t="str">
        <f t="shared" si="120"/>
        <v/>
      </c>
    </row>
    <row r="749" spans="24:25">
      <c r="X749" s="163" t="str">
        <f t="shared" si="119"/>
        <v/>
      </c>
      <c r="Y749" s="163" t="str">
        <f t="shared" si="120"/>
        <v/>
      </c>
    </row>
    <row r="750" spans="24:25">
      <c r="X750" s="163" t="str">
        <f t="shared" si="119"/>
        <v/>
      </c>
      <c r="Y750" s="163" t="str">
        <f t="shared" si="120"/>
        <v/>
      </c>
    </row>
    <row r="751" spans="24:25">
      <c r="X751" s="163" t="str">
        <f t="shared" si="119"/>
        <v/>
      </c>
      <c r="Y751" s="163" t="str">
        <f t="shared" si="120"/>
        <v/>
      </c>
    </row>
    <row r="752" spans="24:25">
      <c r="X752" s="163" t="str">
        <f t="shared" si="119"/>
        <v/>
      </c>
      <c r="Y752" s="163" t="str">
        <f t="shared" si="120"/>
        <v/>
      </c>
    </row>
    <row r="753" spans="24:25">
      <c r="X753" s="163" t="str">
        <f t="shared" si="119"/>
        <v/>
      </c>
      <c r="Y753" s="163" t="str">
        <f t="shared" si="120"/>
        <v/>
      </c>
    </row>
    <row r="754" spans="24:25">
      <c r="X754" s="163" t="str">
        <f t="shared" si="119"/>
        <v/>
      </c>
      <c r="Y754" s="163" t="str">
        <f t="shared" si="120"/>
        <v/>
      </c>
    </row>
    <row r="755" spans="24:25">
      <c r="X755" s="163" t="str">
        <f t="shared" si="119"/>
        <v/>
      </c>
      <c r="Y755" s="163" t="str">
        <f t="shared" si="120"/>
        <v/>
      </c>
    </row>
    <row r="756" spans="24:25">
      <c r="X756" s="163" t="str">
        <f t="shared" si="119"/>
        <v/>
      </c>
      <c r="Y756" s="163" t="str">
        <f t="shared" si="120"/>
        <v/>
      </c>
    </row>
    <row r="757" spans="24:25">
      <c r="X757" s="163" t="str">
        <f t="shared" si="119"/>
        <v/>
      </c>
      <c r="Y757" s="163" t="str">
        <f t="shared" si="120"/>
        <v/>
      </c>
    </row>
    <row r="758" spans="24:25">
      <c r="X758" s="163" t="str">
        <f t="shared" si="119"/>
        <v/>
      </c>
      <c r="Y758" s="163" t="str">
        <f t="shared" si="120"/>
        <v/>
      </c>
    </row>
    <row r="759" spans="24:25">
      <c r="X759" s="163" t="str">
        <f t="shared" si="119"/>
        <v/>
      </c>
      <c r="Y759" s="163" t="str">
        <f t="shared" si="120"/>
        <v/>
      </c>
    </row>
    <row r="760" spans="24:25">
      <c r="X760" s="163" t="str">
        <f t="shared" si="119"/>
        <v/>
      </c>
      <c r="Y760" s="163" t="str">
        <f t="shared" si="120"/>
        <v/>
      </c>
    </row>
    <row r="761" spans="24:25">
      <c r="X761" s="163" t="str">
        <f t="shared" si="119"/>
        <v/>
      </c>
      <c r="Y761" s="163" t="str">
        <f t="shared" si="120"/>
        <v/>
      </c>
    </row>
    <row r="762" spans="24:25">
      <c r="X762" s="163" t="str">
        <f t="shared" si="119"/>
        <v/>
      </c>
      <c r="Y762" s="163" t="str">
        <f t="shared" si="120"/>
        <v/>
      </c>
    </row>
    <row r="763" spans="24:25">
      <c r="X763" s="163" t="str">
        <f t="shared" si="119"/>
        <v/>
      </c>
      <c r="Y763" s="163" t="str">
        <f t="shared" si="120"/>
        <v/>
      </c>
    </row>
    <row r="764" spans="24:25">
      <c r="X764" s="163" t="str">
        <f t="shared" si="119"/>
        <v/>
      </c>
      <c r="Y764" s="163" t="str">
        <f t="shared" si="120"/>
        <v/>
      </c>
    </row>
    <row r="765" spans="24:25">
      <c r="X765" s="163" t="str">
        <f t="shared" si="119"/>
        <v/>
      </c>
      <c r="Y765" s="163" t="str">
        <f t="shared" si="120"/>
        <v/>
      </c>
    </row>
    <row r="766" spans="24:25">
      <c r="X766" s="163" t="str">
        <f t="shared" si="119"/>
        <v/>
      </c>
      <c r="Y766" s="163" t="str">
        <f t="shared" si="120"/>
        <v/>
      </c>
    </row>
    <row r="767" spans="24:25">
      <c r="X767" s="163" t="str">
        <f t="shared" si="119"/>
        <v/>
      </c>
      <c r="Y767" s="163" t="str">
        <f t="shared" si="120"/>
        <v/>
      </c>
    </row>
    <row r="768" spans="24:25">
      <c r="X768" s="163" t="str">
        <f t="shared" si="119"/>
        <v/>
      </c>
      <c r="Y768" s="163" t="str">
        <f t="shared" si="120"/>
        <v/>
      </c>
    </row>
    <row r="769" spans="24:25">
      <c r="X769" s="163" t="str">
        <f t="shared" si="119"/>
        <v/>
      </c>
      <c r="Y769" s="163" t="str">
        <f t="shared" si="120"/>
        <v/>
      </c>
    </row>
    <row r="770" spans="24:25">
      <c r="X770" s="163" t="str">
        <f t="shared" si="119"/>
        <v/>
      </c>
      <c r="Y770" s="163" t="str">
        <f t="shared" si="120"/>
        <v/>
      </c>
    </row>
    <row r="771" spans="24:25">
      <c r="X771" s="163" t="str">
        <f t="shared" si="119"/>
        <v/>
      </c>
      <c r="Y771" s="163" t="str">
        <f t="shared" si="120"/>
        <v/>
      </c>
    </row>
    <row r="772" spans="24:25">
      <c r="X772" s="163" t="str">
        <f t="shared" ref="X772:X835" si="121">IF(COUNTIF(R:R,P772)*COUNTIF(T:T,P772)*COUNTIF(V:V,P772),P772,"")</f>
        <v/>
      </c>
      <c r="Y772" s="163" t="str">
        <f t="shared" ref="Y772:Y835" si="122">IF(X772&gt;$A$14,X772,"")</f>
        <v/>
      </c>
    </row>
    <row r="773" spans="24:25">
      <c r="X773" s="163" t="str">
        <f t="shared" si="121"/>
        <v/>
      </c>
      <c r="Y773" s="163" t="str">
        <f t="shared" si="122"/>
        <v/>
      </c>
    </row>
    <row r="774" spans="24:25">
      <c r="X774" s="163" t="str">
        <f t="shared" si="121"/>
        <v/>
      </c>
      <c r="Y774" s="163" t="str">
        <f t="shared" si="122"/>
        <v/>
      </c>
    </row>
    <row r="775" spans="24:25">
      <c r="X775" s="163" t="str">
        <f t="shared" si="121"/>
        <v/>
      </c>
      <c r="Y775" s="163" t="str">
        <f t="shared" si="122"/>
        <v/>
      </c>
    </row>
    <row r="776" spans="24:25">
      <c r="X776" s="163" t="str">
        <f t="shared" si="121"/>
        <v/>
      </c>
      <c r="Y776" s="163" t="str">
        <f t="shared" si="122"/>
        <v/>
      </c>
    </row>
    <row r="777" spans="24:25">
      <c r="X777" s="163" t="str">
        <f t="shared" si="121"/>
        <v/>
      </c>
      <c r="Y777" s="163" t="str">
        <f t="shared" si="122"/>
        <v/>
      </c>
    </row>
    <row r="778" spans="24:25">
      <c r="X778" s="163" t="str">
        <f t="shared" si="121"/>
        <v/>
      </c>
      <c r="Y778" s="163" t="str">
        <f t="shared" si="122"/>
        <v/>
      </c>
    </row>
    <row r="779" spans="24:25">
      <c r="X779" s="163" t="str">
        <f t="shared" si="121"/>
        <v/>
      </c>
      <c r="Y779" s="163" t="str">
        <f t="shared" si="122"/>
        <v/>
      </c>
    </row>
    <row r="780" spans="24:25">
      <c r="X780" s="163" t="str">
        <f t="shared" si="121"/>
        <v/>
      </c>
      <c r="Y780" s="163" t="str">
        <f t="shared" si="122"/>
        <v/>
      </c>
    </row>
    <row r="781" spans="24:25">
      <c r="X781" s="163" t="str">
        <f t="shared" si="121"/>
        <v/>
      </c>
      <c r="Y781" s="163" t="str">
        <f t="shared" si="122"/>
        <v/>
      </c>
    </row>
    <row r="782" spans="24:25">
      <c r="X782" s="163" t="str">
        <f t="shared" si="121"/>
        <v/>
      </c>
      <c r="Y782" s="163" t="str">
        <f t="shared" si="122"/>
        <v/>
      </c>
    </row>
    <row r="783" spans="24:25">
      <c r="X783" s="163" t="str">
        <f t="shared" si="121"/>
        <v/>
      </c>
      <c r="Y783" s="163" t="str">
        <f t="shared" si="122"/>
        <v/>
      </c>
    </row>
    <row r="784" spans="24:25">
      <c r="X784" s="163" t="str">
        <f t="shared" si="121"/>
        <v/>
      </c>
      <c r="Y784" s="163" t="str">
        <f t="shared" si="122"/>
        <v/>
      </c>
    </row>
    <row r="785" spans="24:25">
      <c r="X785" s="163" t="str">
        <f t="shared" si="121"/>
        <v/>
      </c>
      <c r="Y785" s="163" t="str">
        <f t="shared" si="122"/>
        <v/>
      </c>
    </row>
    <row r="786" spans="24:25">
      <c r="X786" s="163" t="str">
        <f t="shared" si="121"/>
        <v/>
      </c>
      <c r="Y786" s="163" t="str">
        <f t="shared" si="122"/>
        <v/>
      </c>
    </row>
    <row r="787" spans="24:25">
      <c r="X787" s="163" t="str">
        <f t="shared" si="121"/>
        <v/>
      </c>
      <c r="Y787" s="163" t="str">
        <f t="shared" si="122"/>
        <v/>
      </c>
    </row>
    <row r="788" spans="24:25">
      <c r="X788" s="163" t="str">
        <f t="shared" si="121"/>
        <v/>
      </c>
      <c r="Y788" s="163" t="str">
        <f t="shared" si="122"/>
        <v/>
      </c>
    </row>
    <row r="789" spans="24:25">
      <c r="X789" s="163" t="str">
        <f t="shared" si="121"/>
        <v/>
      </c>
      <c r="Y789" s="163" t="str">
        <f t="shared" si="122"/>
        <v/>
      </c>
    </row>
    <row r="790" spans="24:25">
      <c r="X790" s="163" t="str">
        <f t="shared" si="121"/>
        <v/>
      </c>
      <c r="Y790" s="163" t="str">
        <f t="shared" si="122"/>
        <v/>
      </c>
    </row>
    <row r="791" spans="24:25">
      <c r="X791" s="163" t="str">
        <f t="shared" si="121"/>
        <v/>
      </c>
      <c r="Y791" s="163" t="str">
        <f t="shared" si="122"/>
        <v/>
      </c>
    </row>
    <row r="792" spans="24:25">
      <c r="X792" s="163" t="str">
        <f t="shared" si="121"/>
        <v/>
      </c>
      <c r="Y792" s="163" t="str">
        <f t="shared" si="122"/>
        <v/>
      </c>
    </row>
    <row r="793" spans="24:25">
      <c r="X793" s="163" t="str">
        <f t="shared" si="121"/>
        <v/>
      </c>
      <c r="Y793" s="163" t="str">
        <f t="shared" si="122"/>
        <v/>
      </c>
    </row>
    <row r="794" spans="24:25">
      <c r="X794" s="163" t="str">
        <f t="shared" si="121"/>
        <v/>
      </c>
      <c r="Y794" s="163" t="str">
        <f t="shared" si="122"/>
        <v/>
      </c>
    </row>
    <row r="795" spans="24:25">
      <c r="X795" s="163" t="str">
        <f t="shared" si="121"/>
        <v/>
      </c>
      <c r="Y795" s="163" t="str">
        <f t="shared" si="122"/>
        <v/>
      </c>
    </row>
    <row r="796" spans="24:25">
      <c r="X796" s="163" t="str">
        <f t="shared" si="121"/>
        <v/>
      </c>
      <c r="Y796" s="163" t="str">
        <f t="shared" si="122"/>
        <v/>
      </c>
    </row>
    <row r="797" spans="24:25">
      <c r="X797" s="163" t="str">
        <f t="shared" si="121"/>
        <v/>
      </c>
      <c r="Y797" s="163" t="str">
        <f t="shared" si="122"/>
        <v/>
      </c>
    </row>
    <row r="798" spans="24:25">
      <c r="X798" s="163" t="str">
        <f t="shared" si="121"/>
        <v/>
      </c>
      <c r="Y798" s="163" t="str">
        <f t="shared" si="122"/>
        <v/>
      </c>
    </row>
    <row r="799" spans="24:25">
      <c r="X799" s="163" t="str">
        <f t="shared" si="121"/>
        <v/>
      </c>
      <c r="Y799" s="163" t="str">
        <f t="shared" si="122"/>
        <v/>
      </c>
    </row>
    <row r="800" spans="24:25">
      <c r="X800" s="163" t="str">
        <f t="shared" si="121"/>
        <v/>
      </c>
      <c r="Y800" s="163" t="str">
        <f t="shared" si="122"/>
        <v/>
      </c>
    </row>
    <row r="801" spans="24:25">
      <c r="X801" s="163" t="str">
        <f t="shared" si="121"/>
        <v/>
      </c>
      <c r="Y801" s="163" t="str">
        <f t="shared" si="122"/>
        <v/>
      </c>
    </row>
    <row r="802" spans="24:25">
      <c r="X802" s="163" t="str">
        <f t="shared" si="121"/>
        <v/>
      </c>
      <c r="Y802" s="163" t="str">
        <f t="shared" si="122"/>
        <v/>
      </c>
    </row>
    <row r="803" spans="24:25">
      <c r="X803" s="163" t="str">
        <f t="shared" si="121"/>
        <v/>
      </c>
      <c r="Y803" s="163" t="str">
        <f t="shared" si="122"/>
        <v/>
      </c>
    </row>
    <row r="804" spans="24:25">
      <c r="X804" s="163" t="str">
        <f t="shared" si="121"/>
        <v/>
      </c>
      <c r="Y804" s="163" t="str">
        <f t="shared" si="122"/>
        <v/>
      </c>
    </row>
    <row r="805" spans="24:25">
      <c r="X805" s="163" t="str">
        <f t="shared" si="121"/>
        <v/>
      </c>
      <c r="Y805" s="163" t="str">
        <f t="shared" si="122"/>
        <v/>
      </c>
    </row>
    <row r="806" spans="24:25">
      <c r="X806" s="163" t="str">
        <f t="shared" si="121"/>
        <v/>
      </c>
      <c r="Y806" s="163" t="str">
        <f t="shared" si="122"/>
        <v/>
      </c>
    </row>
    <row r="807" spans="24:25">
      <c r="X807" s="163" t="str">
        <f t="shared" si="121"/>
        <v/>
      </c>
      <c r="Y807" s="163" t="str">
        <f t="shared" si="122"/>
        <v/>
      </c>
    </row>
    <row r="808" spans="24:25">
      <c r="X808" s="163" t="str">
        <f t="shared" si="121"/>
        <v/>
      </c>
      <c r="Y808" s="163" t="str">
        <f t="shared" si="122"/>
        <v/>
      </c>
    </row>
    <row r="809" spans="24:25">
      <c r="X809" s="163" t="str">
        <f t="shared" si="121"/>
        <v/>
      </c>
      <c r="Y809" s="163" t="str">
        <f t="shared" si="122"/>
        <v/>
      </c>
    </row>
    <row r="810" spans="24:25">
      <c r="X810" s="163" t="str">
        <f t="shared" si="121"/>
        <v/>
      </c>
      <c r="Y810" s="163" t="str">
        <f t="shared" si="122"/>
        <v/>
      </c>
    </row>
    <row r="811" spans="24:25">
      <c r="X811" s="163" t="str">
        <f t="shared" si="121"/>
        <v/>
      </c>
      <c r="Y811" s="163" t="str">
        <f t="shared" si="122"/>
        <v/>
      </c>
    </row>
    <row r="812" spans="24:25">
      <c r="X812" s="163" t="str">
        <f t="shared" si="121"/>
        <v/>
      </c>
      <c r="Y812" s="163" t="str">
        <f t="shared" si="122"/>
        <v/>
      </c>
    </row>
    <row r="813" spans="24:25">
      <c r="X813" s="163" t="str">
        <f t="shared" si="121"/>
        <v/>
      </c>
      <c r="Y813" s="163" t="str">
        <f t="shared" si="122"/>
        <v/>
      </c>
    </row>
    <row r="814" spans="24:25">
      <c r="X814" s="163" t="str">
        <f t="shared" si="121"/>
        <v/>
      </c>
      <c r="Y814" s="163" t="str">
        <f t="shared" si="122"/>
        <v/>
      </c>
    </row>
    <row r="815" spans="24:25">
      <c r="X815" s="163" t="str">
        <f t="shared" si="121"/>
        <v/>
      </c>
      <c r="Y815" s="163" t="str">
        <f t="shared" si="122"/>
        <v/>
      </c>
    </row>
    <row r="816" spans="24:25">
      <c r="X816" s="163" t="str">
        <f t="shared" si="121"/>
        <v/>
      </c>
      <c r="Y816" s="163" t="str">
        <f t="shared" si="122"/>
        <v/>
      </c>
    </row>
    <row r="817" spans="24:25">
      <c r="X817" s="163" t="str">
        <f t="shared" si="121"/>
        <v/>
      </c>
      <c r="Y817" s="163" t="str">
        <f t="shared" si="122"/>
        <v/>
      </c>
    </row>
    <row r="818" spans="24:25">
      <c r="X818" s="163" t="str">
        <f t="shared" si="121"/>
        <v/>
      </c>
      <c r="Y818" s="163" t="str">
        <f t="shared" si="122"/>
        <v/>
      </c>
    </row>
    <row r="819" spans="24:25">
      <c r="X819" s="163" t="str">
        <f t="shared" si="121"/>
        <v/>
      </c>
      <c r="Y819" s="163" t="str">
        <f t="shared" si="122"/>
        <v/>
      </c>
    </row>
    <row r="820" spans="24:25">
      <c r="X820" s="163" t="str">
        <f t="shared" si="121"/>
        <v/>
      </c>
      <c r="Y820" s="163" t="str">
        <f t="shared" si="122"/>
        <v/>
      </c>
    </row>
    <row r="821" spans="24:25">
      <c r="X821" s="163" t="str">
        <f t="shared" si="121"/>
        <v/>
      </c>
      <c r="Y821" s="163" t="str">
        <f t="shared" si="122"/>
        <v/>
      </c>
    </row>
    <row r="822" spans="24:25">
      <c r="X822" s="163" t="str">
        <f t="shared" si="121"/>
        <v/>
      </c>
      <c r="Y822" s="163" t="str">
        <f t="shared" si="122"/>
        <v/>
      </c>
    </row>
    <row r="823" spans="24:25">
      <c r="X823" s="163" t="str">
        <f t="shared" si="121"/>
        <v/>
      </c>
      <c r="Y823" s="163" t="str">
        <f t="shared" si="122"/>
        <v/>
      </c>
    </row>
    <row r="824" spans="24:25">
      <c r="X824" s="163" t="str">
        <f t="shared" si="121"/>
        <v/>
      </c>
      <c r="Y824" s="163" t="str">
        <f t="shared" si="122"/>
        <v/>
      </c>
    </row>
    <row r="825" spans="24:25">
      <c r="X825" s="163" t="str">
        <f t="shared" si="121"/>
        <v/>
      </c>
      <c r="Y825" s="163" t="str">
        <f t="shared" si="122"/>
        <v/>
      </c>
    </row>
    <row r="826" spans="24:25">
      <c r="X826" s="163" t="str">
        <f t="shared" si="121"/>
        <v/>
      </c>
      <c r="Y826" s="163" t="str">
        <f t="shared" si="122"/>
        <v/>
      </c>
    </row>
    <row r="827" spans="24:25">
      <c r="X827" s="163" t="str">
        <f t="shared" si="121"/>
        <v/>
      </c>
      <c r="Y827" s="163" t="str">
        <f t="shared" si="122"/>
        <v/>
      </c>
    </row>
    <row r="828" spans="24:25">
      <c r="X828" s="163" t="str">
        <f t="shared" si="121"/>
        <v/>
      </c>
      <c r="Y828" s="163" t="str">
        <f t="shared" si="122"/>
        <v/>
      </c>
    </row>
    <row r="829" spans="24:25">
      <c r="X829" s="163" t="str">
        <f t="shared" si="121"/>
        <v/>
      </c>
      <c r="Y829" s="163" t="str">
        <f t="shared" si="122"/>
        <v/>
      </c>
    </row>
    <row r="830" spans="24:25">
      <c r="X830" s="163" t="str">
        <f t="shared" si="121"/>
        <v/>
      </c>
      <c r="Y830" s="163" t="str">
        <f t="shared" si="122"/>
        <v/>
      </c>
    </row>
    <row r="831" spans="24:25">
      <c r="X831" s="163" t="str">
        <f t="shared" si="121"/>
        <v/>
      </c>
      <c r="Y831" s="163" t="str">
        <f t="shared" si="122"/>
        <v/>
      </c>
    </row>
    <row r="832" spans="24:25">
      <c r="X832" s="163" t="str">
        <f t="shared" si="121"/>
        <v/>
      </c>
      <c r="Y832" s="163" t="str">
        <f t="shared" si="122"/>
        <v/>
      </c>
    </row>
    <row r="833" spans="24:25">
      <c r="X833" s="163" t="str">
        <f t="shared" si="121"/>
        <v/>
      </c>
      <c r="Y833" s="163" t="str">
        <f t="shared" si="122"/>
        <v/>
      </c>
    </row>
    <row r="834" spans="24:25">
      <c r="X834" s="163" t="str">
        <f t="shared" si="121"/>
        <v/>
      </c>
      <c r="Y834" s="163" t="str">
        <f t="shared" si="122"/>
        <v/>
      </c>
    </row>
    <row r="835" spans="24:25">
      <c r="X835" s="163" t="str">
        <f t="shared" si="121"/>
        <v/>
      </c>
      <c r="Y835" s="163" t="str">
        <f t="shared" si="122"/>
        <v/>
      </c>
    </row>
    <row r="836" spans="24:25">
      <c r="X836" s="163" t="str">
        <f t="shared" ref="X836:X899" si="123">IF(COUNTIF(R:R,P836)*COUNTIF(T:T,P836)*COUNTIF(V:V,P836),P836,"")</f>
        <v/>
      </c>
      <c r="Y836" s="163" t="str">
        <f t="shared" ref="Y836:Y899" si="124">IF(X836&gt;$A$14,X836,"")</f>
        <v/>
      </c>
    </row>
    <row r="837" spans="24:25">
      <c r="X837" s="163" t="str">
        <f t="shared" si="123"/>
        <v/>
      </c>
      <c r="Y837" s="163" t="str">
        <f t="shared" si="124"/>
        <v/>
      </c>
    </row>
    <row r="838" spans="24:25">
      <c r="X838" s="163" t="str">
        <f t="shared" si="123"/>
        <v/>
      </c>
      <c r="Y838" s="163" t="str">
        <f t="shared" si="124"/>
        <v/>
      </c>
    </row>
    <row r="839" spans="24:25">
      <c r="X839" s="163" t="str">
        <f t="shared" si="123"/>
        <v/>
      </c>
      <c r="Y839" s="163" t="str">
        <f t="shared" si="124"/>
        <v/>
      </c>
    </row>
    <row r="840" spans="24:25">
      <c r="X840" s="163" t="str">
        <f t="shared" si="123"/>
        <v/>
      </c>
      <c r="Y840" s="163" t="str">
        <f t="shared" si="124"/>
        <v/>
      </c>
    </row>
    <row r="841" spans="24:25">
      <c r="X841" s="163" t="str">
        <f t="shared" si="123"/>
        <v/>
      </c>
      <c r="Y841" s="163" t="str">
        <f t="shared" si="124"/>
        <v/>
      </c>
    </row>
    <row r="842" spans="24:25">
      <c r="X842" s="163" t="str">
        <f t="shared" si="123"/>
        <v/>
      </c>
      <c r="Y842" s="163" t="str">
        <f t="shared" si="124"/>
        <v/>
      </c>
    </row>
    <row r="843" spans="24:25">
      <c r="X843" s="163" t="str">
        <f t="shared" si="123"/>
        <v/>
      </c>
      <c r="Y843" s="163" t="str">
        <f t="shared" si="124"/>
        <v/>
      </c>
    </row>
    <row r="844" spans="24:25">
      <c r="X844" s="163" t="str">
        <f t="shared" si="123"/>
        <v/>
      </c>
      <c r="Y844" s="163" t="str">
        <f t="shared" si="124"/>
        <v/>
      </c>
    </row>
    <row r="845" spans="24:25">
      <c r="X845" s="163" t="str">
        <f t="shared" si="123"/>
        <v/>
      </c>
      <c r="Y845" s="163" t="str">
        <f t="shared" si="124"/>
        <v/>
      </c>
    </row>
    <row r="846" spans="24:25">
      <c r="X846" s="163" t="str">
        <f t="shared" si="123"/>
        <v/>
      </c>
      <c r="Y846" s="163" t="str">
        <f t="shared" si="124"/>
        <v/>
      </c>
    </row>
    <row r="847" spans="24:25">
      <c r="X847" s="163" t="str">
        <f t="shared" si="123"/>
        <v/>
      </c>
      <c r="Y847" s="163" t="str">
        <f t="shared" si="124"/>
        <v/>
      </c>
    </row>
    <row r="848" spans="24:25">
      <c r="X848" s="163" t="str">
        <f t="shared" si="123"/>
        <v/>
      </c>
      <c r="Y848" s="163" t="str">
        <f t="shared" si="124"/>
        <v/>
      </c>
    </row>
    <row r="849" spans="24:25">
      <c r="X849" s="163" t="str">
        <f t="shared" si="123"/>
        <v/>
      </c>
      <c r="Y849" s="163" t="str">
        <f t="shared" si="124"/>
        <v/>
      </c>
    </row>
    <row r="850" spans="24:25">
      <c r="X850" s="163" t="str">
        <f t="shared" si="123"/>
        <v/>
      </c>
      <c r="Y850" s="163" t="str">
        <f t="shared" si="124"/>
        <v/>
      </c>
    </row>
    <row r="851" spans="24:25">
      <c r="X851" s="163" t="str">
        <f t="shared" si="123"/>
        <v/>
      </c>
      <c r="Y851" s="163" t="str">
        <f t="shared" si="124"/>
        <v/>
      </c>
    </row>
    <row r="852" spans="24:25">
      <c r="X852" s="163" t="str">
        <f t="shared" si="123"/>
        <v/>
      </c>
      <c r="Y852" s="163" t="str">
        <f t="shared" si="124"/>
        <v/>
      </c>
    </row>
    <row r="853" spans="24:25">
      <c r="X853" s="163" t="str">
        <f t="shared" si="123"/>
        <v/>
      </c>
      <c r="Y853" s="163" t="str">
        <f t="shared" si="124"/>
        <v/>
      </c>
    </row>
    <row r="854" spans="24:25">
      <c r="X854" s="163" t="str">
        <f t="shared" si="123"/>
        <v/>
      </c>
      <c r="Y854" s="163" t="str">
        <f t="shared" si="124"/>
        <v/>
      </c>
    </row>
    <row r="855" spans="24:25">
      <c r="X855" s="163" t="str">
        <f t="shared" si="123"/>
        <v/>
      </c>
      <c r="Y855" s="163" t="str">
        <f t="shared" si="124"/>
        <v/>
      </c>
    </row>
    <row r="856" spans="24:25">
      <c r="X856" s="163" t="str">
        <f t="shared" si="123"/>
        <v/>
      </c>
      <c r="Y856" s="163" t="str">
        <f t="shared" si="124"/>
        <v/>
      </c>
    </row>
    <row r="857" spans="24:25">
      <c r="X857" s="163" t="str">
        <f t="shared" si="123"/>
        <v/>
      </c>
      <c r="Y857" s="163" t="str">
        <f t="shared" si="124"/>
        <v/>
      </c>
    </row>
    <row r="858" spans="24:25">
      <c r="X858" s="163" t="str">
        <f t="shared" si="123"/>
        <v/>
      </c>
      <c r="Y858" s="163" t="str">
        <f t="shared" si="124"/>
        <v/>
      </c>
    </row>
    <row r="859" spans="24:25">
      <c r="X859" s="163" t="str">
        <f t="shared" si="123"/>
        <v/>
      </c>
      <c r="Y859" s="163" t="str">
        <f t="shared" si="124"/>
        <v/>
      </c>
    </row>
    <row r="860" spans="24:25">
      <c r="X860" s="163" t="str">
        <f t="shared" si="123"/>
        <v/>
      </c>
      <c r="Y860" s="163" t="str">
        <f t="shared" si="124"/>
        <v/>
      </c>
    </row>
    <row r="861" spans="24:25">
      <c r="X861" s="163" t="str">
        <f t="shared" si="123"/>
        <v/>
      </c>
      <c r="Y861" s="163" t="str">
        <f t="shared" si="124"/>
        <v/>
      </c>
    </row>
    <row r="862" spans="24:25">
      <c r="X862" s="163" t="str">
        <f t="shared" si="123"/>
        <v/>
      </c>
      <c r="Y862" s="163" t="str">
        <f t="shared" si="124"/>
        <v/>
      </c>
    </row>
    <row r="863" spans="24:25">
      <c r="X863" s="163" t="str">
        <f t="shared" si="123"/>
        <v/>
      </c>
      <c r="Y863" s="163" t="str">
        <f t="shared" si="124"/>
        <v/>
      </c>
    </row>
    <row r="864" spans="24:25">
      <c r="X864" s="163" t="str">
        <f t="shared" si="123"/>
        <v/>
      </c>
      <c r="Y864" s="163" t="str">
        <f t="shared" si="124"/>
        <v/>
      </c>
    </row>
    <row r="865" spans="24:25">
      <c r="X865" s="163" t="str">
        <f t="shared" si="123"/>
        <v/>
      </c>
      <c r="Y865" s="163" t="str">
        <f t="shared" si="124"/>
        <v/>
      </c>
    </row>
    <row r="866" spans="24:25">
      <c r="X866" s="163" t="str">
        <f t="shared" si="123"/>
        <v/>
      </c>
      <c r="Y866" s="163" t="str">
        <f t="shared" si="124"/>
        <v/>
      </c>
    </row>
    <row r="867" spans="24:25">
      <c r="X867" s="163" t="str">
        <f t="shared" si="123"/>
        <v/>
      </c>
      <c r="Y867" s="163" t="str">
        <f t="shared" si="124"/>
        <v/>
      </c>
    </row>
    <row r="868" spans="24:25">
      <c r="X868" s="163" t="str">
        <f t="shared" si="123"/>
        <v/>
      </c>
      <c r="Y868" s="163" t="str">
        <f t="shared" si="124"/>
        <v/>
      </c>
    </row>
    <row r="869" spans="24:25">
      <c r="X869" s="163" t="str">
        <f t="shared" si="123"/>
        <v/>
      </c>
      <c r="Y869" s="163" t="str">
        <f t="shared" si="124"/>
        <v/>
      </c>
    </row>
    <row r="870" spans="24:25">
      <c r="X870" s="163" t="str">
        <f t="shared" si="123"/>
        <v/>
      </c>
      <c r="Y870" s="163" t="str">
        <f t="shared" si="124"/>
        <v/>
      </c>
    </row>
    <row r="871" spans="24:25">
      <c r="X871" s="163" t="str">
        <f t="shared" si="123"/>
        <v/>
      </c>
      <c r="Y871" s="163" t="str">
        <f t="shared" si="124"/>
        <v/>
      </c>
    </row>
    <row r="872" spans="24:25">
      <c r="X872" s="163" t="str">
        <f t="shared" si="123"/>
        <v/>
      </c>
      <c r="Y872" s="163" t="str">
        <f t="shared" si="124"/>
        <v/>
      </c>
    </row>
    <row r="873" spans="24:25">
      <c r="X873" s="163" t="str">
        <f t="shared" si="123"/>
        <v/>
      </c>
      <c r="Y873" s="163" t="str">
        <f t="shared" si="124"/>
        <v/>
      </c>
    </row>
    <row r="874" spans="24:25">
      <c r="X874" s="163" t="str">
        <f t="shared" si="123"/>
        <v/>
      </c>
      <c r="Y874" s="163" t="str">
        <f t="shared" si="124"/>
        <v/>
      </c>
    </row>
    <row r="875" spans="24:25">
      <c r="X875" s="163" t="str">
        <f t="shared" si="123"/>
        <v/>
      </c>
      <c r="Y875" s="163" t="str">
        <f t="shared" si="124"/>
        <v/>
      </c>
    </row>
    <row r="876" spans="24:25">
      <c r="X876" s="163" t="str">
        <f t="shared" si="123"/>
        <v/>
      </c>
      <c r="Y876" s="163" t="str">
        <f t="shared" si="124"/>
        <v/>
      </c>
    </row>
    <row r="877" spans="24:25">
      <c r="X877" s="163" t="str">
        <f t="shared" si="123"/>
        <v/>
      </c>
      <c r="Y877" s="163" t="str">
        <f t="shared" si="124"/>
        <v/>
      </c>
    </row>
    <row r="878" spans="24:25">
      <c r="X878" s="163" t="str">
        <f t="shared" si="123"/>
        <v/>
      </c>
      <c r="Y878" s="163" t="str">
        <f t="shared" si="124"/>
        <v/>
      </c>
    </row>
    <row r="879" spans="24:25">
      <c r="X879" s="163" t="str">
        <f t="shared" si="123"/>
        <v/>
      </c>
      <c r="Y879" s="163" t="str">
        <f t="shared" si="124"/>
        <v/>
      </c>
    </row>
    <row r="880" spans="24:25">
      <c r="X880" s="163" t="str">
        <f t="shared" si="123"/>
        <v/>
      </c>
      <c r="Y880" s="163" t="str">
        <f t="shared" si="124"/>
        <v/>
      </c>
    </row>
    <row r="881" spans="24:25">
      <c r="X881" s="163" t="str">
        <f t="shared" si="123"/>
        <v/>
      </c>
      <c r="Y881" s="163" t="str">
        <f t="shared" si="124"/>
        <v/>
      </c>
    </row>
    <row r="882" spans="24:25">
      <c r="X882" s="163" t="str">
        <f t="shared" si="123"/>
        <v/>
      </c>
      <c r="Y882" s="163" t="str">
        <f t="shared" si="124"/>
        <v/>
      </c>
    </row>
    <row r="883" spans="24:25">
      <c r="X883" s="163" t="str">
        <f t="shared" si="123"/>
        <v/>
      </c>
      <c r="Y883" s="163" t="str">
        <f t="shared" si="124"/>
        <v/>
      </c>
    </row>
    <row r="884" spans="24:25">
      <c r="X884" s="163" t="str">
        <f t="shared" si="123"/>
        <v/>
      </c>
      <c r="Y884" s="163" t="str">
        <f t="shared" si="124"/>
        <v/>
      </c>
    </row>
    <row r="885" spans="24:25">
      <c r="X885" s="163" t="str">
        <f t="shared" si="123"/>
        <v/>
      </c>
      <c r="Y885" s="163" t="str">
        <f t="shared" si="124"/>
        <v/>
      </c>
    </row>
    <row r="886" spans="24:25">
      <c r="X886" s="163" t="str">
        <f t="shared" si="123"/>
        <v/>
      </c>
      <c r="Y886" s="163" t="str">
        <f t="shared" si="124"/>
        <v/>
      </c>
    </row>
    <row r="887" spans="24:25">
      <c r="X887" s="163" t="str">
        <f t="shared" si="123"/>
        <v/>
      </c>
      <c r="Y887" s="163" t="str">
        <f t="shared" si="124"/>
        <v/>
      </c>
    </row>
    <row r="888" spans="24:25">
      <c r="X888" s="163" t="str">
        <f t="shared" si="123"/>
        <v/>
      </c>
      <c r="Y888" s="163" t="str">
        <f t="shared" si="124"/>
        <v/>
      </c>
    </row>
    <row r="889" spans="24:25">
      <c r="X889" s="163" t="str">
        <f t="shared" si="123"/>
        <v/>
      </c>
      <c r="Y889" s="163" t="str">
        <f t="shared" si="124"/>
        <v/>
      </c>
    </row>
    <row r="890" spans="24:25">
      <c r="X890" s="163" t="str">
        <f t="shared" si="123"/>
        <v/>
      </c>
      <c r="Y890" s="163" t="str">
        <f t="shared" si="124"/>
        <v/>
      </c>
    </row>
    <row r="891" spans="24:25">
      <c r="X891" s="163" t="str">
        <f t="shared" si="123"/>
        <v/>
      </c>
      <c r="Y891" s="163" t="str">
        <f t="shared" si="124"/>
        <v/>
      </c>
    </row>
    <row r="892" spans="24:25">
      <c r="X892" s="163" t="str">
        <f t="shared" si="123"/>
        <v/>
      </c>
      <c r="Y892" s="163" t="str">
        <f t="shared" si="124"/>
        <v/>
      </c>
    </row>
    <row r="893" spans="24:25">
      <c r="X893" s="163" t="str">
        <f t="shared" si="123"/>
        <v/>
      </c>
      <c r="Y893" s="163" t="str">
        <f t="shared" si="124"/>
        <v/>
      </c>
    </row>
    <row r="894" spans="24:25">
      <c r="X894" s="163" t="str">
        <f t="shared" si="123"/>
        <v/>
      </c>
      <c r="Y894" s="163" t="str">
        <f t="shared" si="124"/>
        <v/>
      </c>
    </row>
    <row r="895" spans="24:25">
      <c r="X895" s="163" t="str">
        <f t="shared" si="123"/>
        <v/>
      </c>
      <c r="Y895" s="163" t="str">
        <f t="shared" si="124"/>
        <v/>
      </c>
    </row>
    <row r="896" spans="24:25">
      <c r="X896" s="163" t="str">
        <f t="shared" si="123"/>
        <v/>
      </c>
      <c r="Y896" s="163" t="str">
        <f t="shared" si="124"/>
        <v/>
      </c>
    </row>
    <row r="897" spans="24:25">
      <c r="X897" s="163" t="str">
        <f t="shared" si="123"/>
        <v/>
      </c>
      <c r="Y897" s="163" t="str">
        <f t="shared" si="124"/>
        <v/>
      </c>
    </row>
    <row r="898" spans="24:25">
      <c r="X898" s="163" t="str">
        <f t="shared" si="123"/>
        <v/>
      </c>
      <c r="Y898" s="163" t="str">
        <f t="shared" si="124"/>
        <v/>
      </c>
    </row>
    <row r="899" spans="24:25">
      <c r="X899" s="163" t="str">
        <f t="shared" si="123"/>
        <v/>
      </c>
      <c r="Y899" s="163" t="str">
        <f t="shared" si="124"/>
        <v/>
      </c>
    </row>
    <row r="900" spans="24:25">
      <c r="X900" s="163" t="str">
        <f t="shared" ref="X900:X963" si="125">IF(COUNTIF(R:R,P900)*COUNTIF(T:T,P900)*COUNTIF(V:V,P900),P900,"")</f>
        <v/>
      </c>
      <c r="Y900" s="163" t="str">
        <f t="shared" ref="Y900:Y963" si="126">IF(X900&gt;$A$14,X900,"")</f>
        <v/>
      </c>
    </row>
    <row r="901" spans="24:25">
      <c r="X901" s="163" t="str">
        <f t="shared" si="125"/>
        <v/>
      </c>
      <c r="Y901" s="163" t="str">
        <f t="shared" si="126"/>
        <v/>
      </c>
    </row>
    <row r="902" spans="24:25">
      <c r="X902" s="163" t="str">
        <f t="shared" si="125"/>
        <v/>
      </c>
      <c r="Y902" s="163" t="str">
        <f t="shared" si="126"/>
        <v/>
      </c>
    </row>
    <row r="903" spans="24:25">
      <c r="X903" s="163" t="str">
        <f t="shared" si="125"/>
        <v/>
      </c>
      <c r="Y903" s="163" t="str">
        <f t="shared" si="126"/>
        <v/>
      </c>
    </row>
    <row r="904" spans="24:25">
      <c r="X904" s="163" t="str">
        <f t="shared" si="125"/>
        <v/>
      </c>
      <c r="Y904" s="163" t="str">
        <f t="shared" si="126"/>
        <v/>
      </c>
    </row>
    <row r="905" spans="24:25">
      <c r="X905" s="163" t="str">
        <f t="shared" si="125"/>
        <v/>
      </c>
      <c r="Y905" s="163" t="str">
        <f t="shared" si="126"/>
        <v/>
      </c>
    </row>
    <row r="906" spans="24:25">
      <c r="X906" s="163" t="str">
        <f t="shared" si="125"/>
        <v/>
      </c>
      <c r="Y906" s="163" t="str">
        <f t="shared" si="126"/>
        <v/>
      </c>
    </row>
    <row r="907" spans="24:25">
      <c r="X907" s="163" t="str">
        <f t="shared" si="125"/>
        <v/>
      </c>
      <c r="Y907" s="163" t="str">
        <f t="shared" si="126"/>
        <v/>
      </c>
    </row>
    <row r="908" spans="24:25">
      <c r="X908" s="163" t="str">
        <f t="shared" si="125"/>
        <v/>
      </c>
      <c r="Y908" s="163" t="str">
        <f t="shared" si="126"/>
        <v/>
      </c>
    </row>
    <row r="909" spans="24:25">
      <c r="X909" s="163" t="str">
        <f t="shared" si="125"/>
        <v/>
      </c>
      <c r="Y909" s="163" t="str">
        <f t="shared" si="126"/>
        <v/>
      </c>
    </row>
    <row r="910" spans="24:25">
      <c r="X910" s="163" t="str">
        <f t="shared" si="125"/>
        <v/>
      </c>
      <c r="Y910" s="163" t="str">
        <f t="shared" si="126"/>
        <v/>
      </c>
    </row>
    <row r="911" spans="24:25">
      <c r="X911" s="163" t="str">
        <f t="shared" si="125"/>
        <v/>
      </c>
      <c r="Y911" s="163" t="str">
        <f t="shared" si="126"/>
        <v/>
      </c>
    </row>
    <row r="912" spans="24:25">
      <c r="X912" s="163" t="str">
        <f t="shared" si="125"/>
        <v/>
      </c>
      <c r="Y912" s="163" t="str">
        <f t="shared" si="126"/>
        <v/>
      </c>
    </row>
    <row r="913" spans="24:25">
      <c r="X913" s="163" t="str">
        <f t="shared" si="125"/>
        <v/>
      </c>
      <c r="Y913" s="163" t="str">
        <f t="shared" si="126"/>
        <v/>
      </c>
    </row>
    <row r="914" spans="24:25">
      <c r="X914" s="163" t="str">
        <f t="shared" si="125"/>
        <v/>
      </c>
      <c r="Y914" s="163" t="str">
        <f t="shared" si="126"/>
        <v/>
      </c>
    </row>
    <row r="915" spans="24:25">
      <c r="X915" s="163" t="str">
        <f t="shared" si="125"/>
        <v/>
      </c>
      <c r="Y915" s="163" t="str">
        <f t="shared" si="126"/>
        <v/>
      </c>
    </row>
    <row r="916" spans="24:25">
      <c r="X916" s="163" t="str">
        <f t="shared" si="125"/>
        <v/>
      </c>
      <c r="Y916" s="163" t="str">
        <f t="shared" si="126"/>
        <v/>
      </c>
    </row>
    <row r="917" spans="24:25">
      <c r="X917" s="163" t="str">
        <f t="shared" si="125"/>
        <v/>
      </c>
      <c r="Y917" s="163" t="str">
        <f t="shared" si="126"/>
        <v/>
      </c>
    </row>
    <row r="918" spans="24:25">
      <c r="X918" s="163" t="str">
        <f t="shared" si="125"/>
        <v/>
      </c>
      <c r="Y918" s="163" t="str">
        <f t="shared" si="126"/>
        <v/>
      </c>
    </row>
    <row r="919" spans="24:25">
      <c r="X919" s="163" t="str">
        <f t="shared" si="125"/>
        <v/>
      </c>
      <c r="Y919" s="163" t="str">
        <f t="shared" si="126"/>
        <v/>
      </c>
    </row>
    <row r="920" spans="24:25">
      <c r="X920" s="163" t="str">
        <f t="shared" si="125"/>
        <v/>
      </c>
      <c r="Y920" s="163" t="str">
        <f t="shared" si="126"/>
        <v/>
      </c>
    </row>
    <row r="921" spans="24:25">
      <c r="X921" s="163" t="str">
        <f t="shared" si="125"/>
        <v/>
      </c>
      <c r="Y921" s="163" t="str">
        <f t="shared" si="126"/>
        <v/>
      </c>
    </row>
    <row r="922" spans="24:25">
      <c r="X922" s="163" t="str">
        <f t="shared" si="125"/>
        <v/>
      </c>
      <c r="Y922" s="163" t="str">
        <f t="shared" si="126"/>
        <v/>
      </c>
    </row>
    <row r="923" spans="24:25">
      <c r="X923" s="163" t="str">
        <f t="shared" si="125"/>
        <v/>
      </c>
      <c r="Y923" s="163" t="str">
        <f t="shared" si="126"/>
        <v/>
      </c>
    </row>
    <row r="924" spans="24:25">
      <c r="X924" s="163" t="str">
        <f t="shared" si="125"/>
        <v/>
      </c>
      <c r="Y924" s="163" t="str">
        <f t="shared" si="126"/>
        <v/>
      </c>
    </row>
    <row r="925" spans="24:25">
      <c r="X925" s="163" t="str">
        <f t="shared" si="125"/>
        <v/>
      </c>
      <c r="Y925" s="163" t="str">
        <f t="shared" si="126"/>
        <v/>
      </c>
    </row>
    <row r="926" spans="24:25">
      <c r="X926" s="163" t="str">
        <f t="shared" si="125"/>
        <v/>
      </c>
      <c r="Y926" s="163" t="str">
        <f t="shared" si="126"/>
        <v/>
      </c>
    </row>
    <row r="927" spans="24:25">
      <c r="X927" s="163" t="str">
        <f t="shared" si="125"/>
        <v/>
      </c>
      <c r="Y927" s="163" t="str">
        <f t="shared" si="126"/>
        <v/>
      </c>
    </row>
    <row r="928" spans="24:25">
      <c r="X928" s="163" t="str">
        <f t="shared" si="125"/>
        <v/>
      </c>
      <c r="Y928" s="163" t="str">
        <f t="shared" si="126"/>
        <v/>
      </c>
    </row>
    <row r="929" spans="24:25">
      <c r="X929" s="163" t="str">
        <f t="shared" si="125"/>
        <v/>
      </c>
      <c r="Y929" s="163" t="str">
        <f t="shared" si="126"/>
        <v/>
      </c>
    </row>
    <row r="930" spans="24:25">
      <c r="X930" s="163" t="str">
        <f t="shared" si="125"/>
        <v/>
      </c>
      <c r="Y930" s="163" t="str">
        <f t="shared" si="126"/>
        <v/>
      </c>
    </row>
    <row r="931" spans="24:25">
      <c r="X931" s="163" t="str">
        <f t="shared" si="125"/>
        <v/>
      </c>
      <c r="Y931" s="163" t="str">
        <f t="shared" si="126"/>
        <v/>
      </c>
    </row>
    <row r="932" spans="24:25">
      <c r="X932" s="163" t="str">
        <f t="shared" si="125"/>
        <v/>
      </c>
      <c r="Y932" s="163" t="str">
        <f t="shared" si="126"/>
        <v/>
      </c>
    </row>
    <row r="933" spans="24:25">
      <c r="X933" s="163" t="str">
        <f t="shared" si="125"/>
        <v/>
      </c>
      <c r="Y933" s="163" t="str">
        <f t="shared" si="126"/>
        <v/>
      </c>
    </row>
    <row r="934" spans="24:25">
      <c r="X934" s="163" t="str">
        <f t="shared" si="125"/>
        <v/>
      </c>
      <c r="Y934" s="163" t="str">
        <f t="shared" si="126"/>
        <v/>
      </c>
    </row>
    <row r="935" spans="24:25">
      <c r="X935" s="163" t="str">
        <f t="shared" si="125"/>
        <v/>
      </c>
      <c r="Y935" s="163" t="str">
        <f t="shared" si="126"/>
        <v/>
      </c>
    </row>
    <row r="936" spans="24:25">
      <c r="X936" s="163" t="str">
        <f t="shared" si="125"/>
        <v/>
      </c>
      <c r="Y936" s="163" t="str">
        <f t="shared" si="126"/>
        <v/>
      </c>
    </row>
    <row r="937" spans="24:25">
      <c r="X937" s="163" t="str">
        <f t="shared" si="125"/>
        <v/>
      </c>
      <c r="Y937" s="163" t="str">
        <f t="shared" si="126"/>
        <v/>
      </c>
    </row>
    <row r="938" spans="24:25">
      <c r="X938" s="163" t="str">
        <f t="shared" si="125"/>
        <v/>
      </c>
      <c r="Y938" s="163" t="str">
        <f t="shared" si="126"/>
        <v/>
      </c>
    </row>
    <row r="939" spans="24:25">
      <c r="X939" s="163" t="str">
        <f t="shared" si="125"/>
        <v/>
      </c>
      <c r="Y939" s="163" t="str">
        <f t="shared" si="126"/>
        <v/>
      </c>
    </row>
    <row r="940" spans="24:25">
      <c r="X940" s="163" t="str">
        <f t="shared" si="125"/>
        <v/>
      </c>
      <c r="Y940" s="163" t="str">
        <f t="shared" si="126"/>
        <v/>
      </c>
    </row>
    <row r="941" spans="24:25">
      <c r="X941" s="163" t="str">
        <f t="shared" si="125"/>
        <v/>
      </c>
      <c r="Y941" s="163" t="str">
        <f t="shared" si="126"/>
        <v/>
      </c>
    </row>
    <row r="942" spans="24:25">
      <c r="X942" s="163" t="str">
        <f t="shared" si="125"/>
        <v/>
      </c>
      <c r="Y942" s="163" t="str">
        <f t="shared" si="126"/>
        <v/>
      </c>
    </row>
    <row r="943" spans="24:25">
      <c r="X943" s="163" t="str">
        <f t="shared" si="125"/>
        <v/>
      </c>
      <c r="Y943" s="163" t="str">
        <f t="shared" si="126"/>
        <v/>
      </c>
    </row>
    <row r="944" spans="24:25">
      <c r="X944" s="163" t="str">
        <f t="shared" si="125"/>
        <v/>
      </c>
      <c r="Y944" s="163" t="str">
        <f t="shared" si="126"/>
        <v/>
      </c>
    </row>
    <row r="945" spans="24:25">
      <c r="X945" s="163" t="str">
        <f t="shared" si="125"/>
        <v/>
      </c>
      <c r="Y945" s="163" t="str">
        <f t="shared" si="126"/>
        <v/>
      </c>
    </row>
    <row r="946" spans="24:25">
      <c r="X946" s="163" t="str">
        <f t="shared" si="125"/>
        <v/>
      </c>
      <c r="Y946" s="163" t="str">
        <f t="shared" si="126"/>
        <v/>
      </c>
    </row>
    <row r="947" spans="24:25">
      <c r="X947" s="163" t="str">
        <f t="shared" si="125"/>
        <v/>
      </c>
      <c r="Y947" s="163" t="str">
        <f t="shared" si="126"/>
        <v/>
      </c>
    </row>
    <row r="948" spans="24:25">
      <c r="X948" s="163" t="str">
        <f t="shared" si="125"/>
        <v/>
      </c>
      <c r="Y948" s="163" t="str">
        <f t="shared" si="126"/>
        <v/>
      </c>
    </row>
    <row r="949" spans="24:25">
      <c r="X949" s="163" t="str">
        <f t="shared" si="125"/>
        <v/>
      </c>
      <c r="Y949" s="163" t="str">
        <f t="shared" si="126"/>
        <v/>
      </c>
    </row>
    <row r="950" spans="24:25">
      <c r="X950" s="163" t="str">
        <f t="shared" si="125"/>
        <v/>
      </c>
      <c r="Y950" s="163" t="str">
        <f t="shared" si="126"/>
        <v/>
      </c>
    </row>
    <row r="951" spans="24:25">
      <c r="X951" s="163" t="str">
        <f t="shared" si="125"/>
        <v/>
      </c>
      <c r="Y951" s="163" t="str">
        <f t="shared" si="126"/>
        <v/>
      </c>
    </row>
    <row r="952" spans="24:25">
      <c r="X952" s="163" t="str">
        <f t="shared" si="125"/>
        <v/>
      </c>
      <c r="Y952" s="163" t="str">
        <f t="shared" si="126"/>
        <v/>
      </c>
    </row>
    <row r="953" spans="24:25">
      <c r="X953" s="163" t="str">
        <f t="shared" si="125"/>
        <v/>
      </c>
      <c r="Y953" s="163" t="str">
        <f t="shared" si="126"/>
        <v/>
      </c>
    </row>
    <row r="954" spans="24:25">
      <c r="X954" s="163" t="str">
        <f t="shared" si="125"/>
        <v/>
      </c>
      <c r="Y954" s="163" t="str">
        <f t="shared" si="126"/>
        <v/>
      </c>
    </row>
    <row r="955" spans="24:25">
      <c r="X955" s="163" t="str">
        <f t="shared" si="125"/>
        <v/>
      </c>
      <c r="Y955" s="163" t="str">
        <f t="shared" si="126"/>
        <v/>
      </c>
    </row>
    <row r="956" spans="24:25">
      <c r="X956" s="163" t="str">
        <f t="shared" si="125"/>
        <v/>
      </c>
      <c r="Y956" s="163" t="str">
        <f t="shared" si="126"/>
        <v/>
      </c>
    </row>
    <row r="957" spans="24:25">
      <c r="X957" s="163" t="str">
        <f t="shared" si="125"/>
        <v/>
      </c>
      <c r="Y957" s="163" t="str">
        <f t="shared" si="126"/>
        <v/>
      </c>
    </row>
    <row r="958" spans="24:25">
      <c r="X958" s="163" t="str">
        <f t="shared" si="125"/>
        <v/>
      </c>
      <c r="Y958" s="163" t="str">
        <f t="shared" si="126"/>
        <v/>
      </c>
    </row>
    <row r="959" spans="24:25">
      <c r="X959" s="163" t="str">
        <f t="shared" si="125"/>
        <v/>
      </c>
      <c r="Y959" s="163" t="str">
        <f t="shared" si="126"/>
        <v/>
      </c>
    </row>
    <row r="960" spans="24:25">
      <c r="X960" s="163" t="str">
        <f t="shared" si="125"/>
        <v/>
      </c>
      <c r="Y960" s="163" t="str">
        <f t="shared" si="126"/>
        <v/>
      </c>
    </row>
    <row r="961" spans="24:25">
      <c r="X961" s="163" t="str">
        <f t="shared" si="125"/>
        <v/>
      </c>
      <c r="Y961" s="163" t="str">
        <f t="shared" si="126"/>
        <v/>
      </c>
    </row>
    <row r="962" spans="24:25">
      <c r="X962" s="163" t="str">
        <f t="shared" si="125"/>
        <v/>
      </c>
      <c r="Y962" s="163" t="str">
        <f t="shared" si="126"/>
        <v/>
      </c>
    </row>
    <row r="963" spans="24:25">
      <c r="X963" s="163" t="str">
        <f t="shared" si="125"/>
        <v/>
      </c>
      <c r="Y963" s="163" t="str">
        <f t="shared" si="126"/>
        <v/>
      </c>
    </row>
    <row r="964" spans="24:25">
      <c r="X964" s="163" t="str">
        <f t="shared" ref="X964:X1027" si="127">IF(COUNTIF(R:R,P964)*COUNTIF(T:T,P964)*COUNTIF(V:V,P964),P964,"")</f>
        <v/>
      </c>
      <c r="Y964" s="163" t="str">
        <f t="shared" ref="Y964:Y1027" si="128">IF(X964&gt;$A$14,X964,"")</f>
        <v/>
      </c>
    </row>
    <row r="965" spans="24:25">
      <c r="X965" s="163" t="str">
        <f t="shared" si="127"/>
        <v/>
      </c>
      <c r="Y965" s="163" t="str">
        <f t="shared" si="128"/>
        <v/>
      </c>
    </row>
    <row r="966" spans="24:25">
      <c r="X966" s="163" t="str">
        <f t="shared" si="127"/>
        <v/>
      </c>
      <c r="Y966" s="163" t="str">
        <f t="shared" si="128"/>
        <v/>
      </c>
    </row>
    <row r="967" spans="24:25">
      <c r="X967" s="163" t="str">
        <f t="shared" si="127"/>
        <v/>
      </c>
      <c r="Y967" s="163" t="str">
        <f t="shared" si="128"/>
        <v/>
      </c>
    </row>
    <row r="968" spans="24:25">
      <c r="X968" s="163" t="str">
        <f t="shared" si="127"/>
        <v/>
      </c>
      <c r="Y968" s="163" t="str">
        <f t="shared" si="128"/>
        <v/>
      </c>
    </row>
    <row r="969" spans="24:25">
      <c r="X969" s="163" t="str">
        <f t="shared" si="127"/>
        <v/>
      </c>
      <c r="Y969" s="163" t="str">
        <f t="shared" si="128"/>
        <v/>
      </c>
    </row>
    <row r="970" spans="24:25">
      <c r="X970" s="163" t="str">
        <f t="shared" si="127"/>
        <v/>
      </c>
      <c r="Y970" s="163" t="str">
        <f t="shared" si="128"/>
        <v/>
      </c>
    </row>
    <row r="971" spans="24:25">
      <c r="X971" s="163" t="str">
        <f t="shared" si="127"/>
        <v/>
      </c>
      <c r="Y971" s="163" t="str">
        <f t="shared" si="128"/>
        <v/>
      </c>
    </row>
    <row r="972" spans="24:25">
      <c r="X972" s="163" t="str">
        <f t="shared" si="127"/>
        <v/>
      </c>
      <c r="Y972" s="163" t="str">
        <f t="shared" si="128"/>
        <v/>
      </c>
    </row>
    <row r="973" spans="24:25">
      <c r="X973" s="163" t="str">
        <f t="shared" si="127"/>
        <v/>
      </c>
      <c r="Y973" s="163" t="str">
        <f t="shared" si="128"/>
        <v/>
      </c>
    </row>
    <row r="974" spans="24:25">
      <c r="X974" s="163" t="str">
        <f t="shared" si="127"/>
        <v/>
      </c>
      <c r="Y974" s="163" t="str">
        <f t="shared" si="128"/>
        <v/>
      </c>
    </row>
    <row r="975" spans="24:25">
      <c r="X975" s="163" t="str">
        <f t="shared" si="127"/>
        <v/>
      </c>
      <c r="Y975" s="163" t="str">
        <f t="shared" si="128"/>
        <v/>
      </c>
    </row>
    <row r="976" spans="24:25">
      <c r="X976" s="163" t="str">
        <f t="shared" si="127"/>
        <v/>
      </c>
      <c r="Y976" s="163" t="str">
        <f t="shared" si="128"/>
        <v/>
      </c>
    </row>
    <row r="977" spans="24:25">
      <c r="X977" s="163" t="str">
        <f t="shared" si="127"/>
        <v/>
      </c>
      <c r="Y977" s="163" t="str">
        <f t="shared" si="128"/>
        <v/>
      </c>
    </row>
    <row r="978" spans="24:25">
      <c r="X978" s="163" t="str">
        <f t="shared" si="127"/>
        <v/>
      </c>
      <c r="Y978" s="163" t="str">
        <f t="shared" si="128"/>
        <v/>
      </c>
    </row>
    <row r="979" spans="24:25">
      <c r="X979" s="163" t="str">
        <f t="shared" si="127"/>
        <v/>
      </c>
      <c r="Y979" s="163" t="str">
        <f t="shared" si="128"/>
        <v/>
      </c>
    </row>
    <row r="980" spans="24:25">
      <c r="X980" s="163" t="str">
        <f t="shared" si="127"/>
        <v/>
      </c>
      <c r="Y980" s="163" t="str">
        <f t="shared" si="128"/>
        <v/>
      </c>
    </row>
    <row r="981" spans="24:25">
      <c r="X981" s="163" t="str">
        <f t="shared" si="127"/>
        <v/>
      </c>
      <c r="Y981" s="163" t="str">
        <f t="shared" si="128"/>
        <v/>
      </c>
    </row>
    <row r="982" spans="24:25">
      <c r="X982" s="163" t="str">
        <f t="shared" si="127"/>
        <v/>
      </c>
      <c r="Y982" s="163" t="str">
        <f t="shared" si="128"/>
        <v/>
      </c>
    </row>
    <row r="983" spans="24:25">
      <c r="X983" s="163" t="str">
        <f t="shared" si="127"/>
        <v/>
      </c>
      <c r="Y983" s="163" t="str">
        <f t="shared" si="128"/>
        <v/>
      </c>
    </row>
    <row r="984" spans="24:25">
      <c r="X984" s="163" t="str">
        <f t="shared" si="127"/>
        <v/>
      </c>
      <c r="Y984" s="163" t="str">
        <f t="shared" si="128"/>
        <v/>
      </c>
    </row>
    <row r="985" spans="24:25">
      <c r="X985" s="163" t="str">
        <f t="shared" si="127"/>
        <v/>
      </c>
      <c r="Y985" s="163" t="str">
        <f t="shared" si="128"/>
        <v/>
      </c>
    </row>
    <row r="986" spans="24:25">
      <c r="X986" s="163" t="str">
        <f t="shared" si="127"/>
        <v/>
      </c>
      <c r="Y986" s="163" t="str">
        <f t="shared" si="128"/>
        <v/>
      </c>
    </row>
    <row r="987" spans="24:25">
      <c r="X987" s="163" t="str">
        <f t="shared" si="127"/>
        <v/>
      </c>
      <c r="Y987" s="163" t="str">
        <f t="shared" si="128"/>
        <v/>
      </c>
    </row>
    <row r="988" spans="24:25">
      <c r="X988" s="163" t="str">
        <f t="shared" si="127"/>
        <v/>
      </c>
      <c r="Y988" s="163" t="str">
        <f t="shared" si="128"/>
        <v/>
      </c>
    </row>
    <row r="989" spans="24:25">
      <c r="X989" s="163" t="str">
        <f t="shared" si="127"/>
        <v/>
      </c>
      <c r="Y989" s="163" t="str">
        <f t="shared" si="128"/>
        <v/>
      </c>
    </row>
    <row r="990" spans="24:25">
      <c r="X990" s="163" t="str">
        <f t="shared" si="127"/>
        <v/>
      </c>
      <c r="Y990" s="163" t="str">
        <f t="shared" si="128"/>
        <v/>
      </c>
    </row>
    <row r="991" spans="24:25">
      <c r="X991" s="163" t="str">
        <f t="shared" si="127"/>
        <v/>
      </c>
      <c r="Y991" s="163" t="str">
        <f t="shared" si="128"/>
        <v/>
      </c>
    </row>
    <row r="992" spans="24:25">
      <c r="X992" s="163" t="str">
        <f t="shared" si="127"/>
        <v/>
      </c>
      <c r="Y992" s="163" t="str">
        <f t="shared" si="128"/>
        <v/>
      </c>
    </row>
    <row r="993" spans="24:25">
      <c r="X993" s="163" t="str">
        <f t="shared" si="127"/>
        <v/>
      </c>
      <c r="Y993" s="163" t="str">
        <f t="shared" si="128"/>
        <v/>
      </c>
    </row>
    <row r="994" spans="24:25">
      <c r="X994" s="163" t="str">
        <f t="shared" si="127"/>
        <v/>
      </c>
      <c r="Y994" s="163" t="str">
        <f t="shared" si="128"/>
        <v/>
      </c>
    </row>
    <row r="995" spans="24:25">
      <c r="X995" s="163" t="str">
        <f t="shared" si="127"/>
        <v/>
      </c>
      <c r="Y995" s="163" t="str">
        <f t="shared" si="128"/>
        <v/>
      </c>
    </row>
    <row r="996" spans="24:25">
      <c r="X996" s="163" t="str">
        <f t="shared" si="127"/>
        <v/>
      </c>
      <c r="Y996" s="163" t="str">
        <f t="shared" si="128"/>
        <v/>
      </c>
    </row>
    <row r="997" spans="24:25">
      <c r="X997" s="163" t="str">
        <f t="shared" si="127"/>
        <v/>
      </c>
      <c r="Y997" s="163" t="str">
        <f t="shared" si="128"/>
        <v/>
      </c>
    </row>
    <row r="998" spans="24:25">
      <c r="X998" s="163" t="str">
        <f t="shared" si="127"/>
        <v/>
      </c>
      <c r="Y998" s="163" t="str">
        <f t="shared" si="128"/>
        <v/>
      </c>
    </row>
    <row r="999" spans="24:25">
      <c r="X999" s="163" t="str">
        <f t="shared" si="127"/>
        <v/>
      </c>
      <c r="Y999" s="163" t="str">
        <f t="shared" si="128"/>
        <v/>
      </c>
    </row>
    <row r="1000" spans="24:25">
      <c r="X1000" s="163" t="str">
        <f t="shared" si="127"/>
        <v/>
      </c>
      <c r="Y1000" s="163" t="str">
        <f t="shared" si="128"/>
        <v/>
      </c>
    </row>
    <row r="1001" spans="24:25">
      <c r="X1001" s="163" t="str">
        <f t="shared" si="127"/>
        <v/>
      </c>
      <c r="Y1001" s="163" t="str">
        <f t="shared" si="128"/>
        <v/>
      </c>
    </row>
    <row r="1002" spans="24:25">
      <c r="X1002" s="163" t="str">
        <f t="shared" si="127"/>
        <v/>
      </c>
      <c r="Y1002" s="163" t="str">
        <f t="shared" si="128"/>
        <v/>
      </c>
    </row>
    <row r="1003" spans="24:25">
      <c r="X1003" s="163" t="str">
        <f t="shared" si="127"/>
        <v/>
      </c>
      <c r="Y1003" s="163" t="str">
        <f t="shared" si="128"/>
        <v/>
      </c>
    </row>
    <row r="1004" spans="24:25">
      <c r="X1004" s="163" t="str">
        <f t="shared" si="127"/>
        <v/>
      </c>
      <c r="Y1004" s="163" t="str">
        <f t="shared" si="128"/>
        <v/>
      </c>
    </row>
    <row r="1005" spans="24:25">
      <c r="X1005" s="163" t="str">
        <f t="shared" si="127"/>
        <v/>
      </c>
      <c r="Y1005" s="163" t="str">
        <f t="shared" si="128"/>
        <v/>
      </c>
    </row>
    <row r="1006" spans="24:25">
      <c r="X1006" s="163" t="str">
        <f t="shared" si="127"/>
        <v/>
      </c>
      <c r="Y1006" s="163" t="str">
        <f t="shared" si="128"/>
        <v/>
      </c>
    </row>
    <row r="1007" spans="24:25">
      <c r="X1007" s="163" t="str">
        <f t="shared" si="127"/>
        <v/>
      </c>
      <c r="Y1007" s="163" t="str">
        <f t="shared" si="128"/>
        <v/>
      </c>
    </row>
    <row r="1008" spans="24:25">
      <c r="X1008" s="163" t="str">
        <f t="shared" si="127"/>
        <v/>
      </c>
      <c r="Y1008" s="163" t="str">
        <f t="shared" si="128"/>
        <v/>
      </c>
    </row>
    <row r="1009" spans="24:25">
      <c r="X1009" s="163" t="str">
        <f t="shared" si="127"/>
        <v/>
      </c>
      <c r="Y1009" s="163" t="str">
        <f t="shared" si="128"/>
        <v/>
      </c>
    </row>
    <row r="1010" spans="24:25">
      <c r="X1010" s="163" t="str">
        <f t="shared" si="127"/>
        <v/>
      </c>
      <c r="Y1010" s="163" t="str">
        <f t="shared" si="128"/>
        <v/>
      </c>
    </row>
    <row r="1011" spans="24:25">
      <c r="X1011" s="163" t="str">
        <f t="shared" si="127"/>
        <v/>
      </c>
      <c r="Y1011" s="163" t="str">
        <f t="shared" si="128"/>
        <v/>
      </c>
    </row>
    <row r="1012" spans="24:25">
      <c r="X1012" s="163" t="str">
        <f t="shared" si="127"/>
        <v/>
      </c>
      <c r="Y1012" s="163" t="str">
        <f t="shared" si="128"/>
        <v/>
      </c>
    </row>
    <row r="1013" spans="24:25">
      <c r="X1013" s="163" t="str">
        <f t="shared" si="127"/>
        <v/>
      </c>
      <c r="Y1013" s="163" t="str">
        <f t="shared" si="128"/>
        <v/>
      </c>
    </row>
    <row r="1014" spans="24:25">
      <c r="X1014" s="163" t="str">
        <f t="shared" si="127"/>
        <v/>
      </c>
      <c r="Y1014" s="163" t="str">
        <f t="shared" si="128"/>
        <v/>
      </c>
    </row>
    <row r="1015" spans="24:25">
      <c r="X1015" s="163" t="str">
        <f t="shared" si="127"/>
        <v/>
      </c>
      <c r="Y1015" s="163" t="str">
        <f t="shared" si="128"/>
        <v/>
      </c>
    </row>
    <row r="1016" spans="24:25">
      <c r="X1016" s="163" t="str">
        <f t="shared" si="127"/>
        <v/>
      </c>
      <c r="Y1016" s="163" t="str">
        <f t="shared" si="128"/>
        <v/>
      </c>
    </row>
    <row r="1017" spans="24:25">
      <c r="X1017" s="163" t="str">
        <f t="shared" si="127"/>
        <v/>
      </c>
      <c r="Y1017" s="163" t="str">
        <f t="shared" si="128"/>
        <v/>
      </c>
    </row>
    <row r="1018" spans="24:25">
      <c r="X1018" s="163" t="str">
        <f t="shared" si="127"/>
        <v/>
      </c>
      <c r="Y1018" s="163" t="str">
        <f t="shared" si="128"/>
        <v/>
      </c>
    </row>
    <row r="1019" spans="24:25">
      <c r="X1019" s="163" t="str">
        <f t="shared" si="127"/>
        <v/>
      </c>
      <c r="Y1019" s="163" t="str">
        <f t="shared" si="128"/>
        <v/>
      </c>
    </row>
    <row r="1020" spans="24:25">
      <c r="X1020" s="163" t="str">
        <f t="shared" si="127"/>
        <v/>
      </c>
      <c r="Y1020" s="163" t="str">
        <f t="shared" si="128"/>
        <v/>
      </c>
    </row>
    <row r="1021" spans="24:25">
      <c r="X1021" s="163" t="str">
        <f t="shared" si="127"/>
        <v/>
      </c>
      <c r="Y1021" s="163" t="str">
        <f t="shared" si="128"/>
        <v/>
      </c>
    </row>
    <row r="1022" spans="24:25">
      <c r="X1022" s="163" t="str">
        <f t="shared" si="127"/>
        <v/>
      </c>
      <c r="Y1022" s="163" t="str">
        <f t="shared" si="128"/>
        <v/>
      </c>
    </row>
    <row r="1023" spans="24:25">
      <c r="X1023" s="163" t="str">
        <f t="shared" si="127"/>
        <v/>
      </c>
      <c r="Y1023" s="163" t="str">
        <f t="shared" si="128"/>
        <v/>
      </c>
    </row>
    <row r="1024" spans="24:25">
      <c r="X1024" s="163" t="str">
        <f t="shared" si="127"/>
        <v/>
      </c>
      <c r="Y1024" s="163" t="str">
        <f t="shared" si="128"/>
        <v/>
      </c>
    </row>
    <row r="1025" spans="24:25">
      <c r="X1025" s="163" t="str">
        <f t="shared" si="127"/>
        <v/>
      </c>
      <c r="Y1025" s="163" t="str">
        <f t="shared" si="128"/>
        <v/>
      </c>
    </row>
    <row r="1026" spans="24:25">
      <c r="X1026" s="163" t="str">
        <f t="shared" si="127"/>
        <v/>
      </c>
      <c r="Y1026" s="163" t="str">
        <f t="shared" si="128"/>
        <v/>
      </c>
    </row>
    <row r="1027" spans="24:25">
      <c r="X1027" s="163" t="str">
        <f t="shared" si="127"/>
        <v/>
      </c>
      <c r="Y1027" s="163" t="str">
        <f t="shared" si="128"/>
        <v/>
      </c>
    </row>
    <row r="1028" spans="24:25">
      <c r="X1028" s="163" t="str">
        <f t="shared" ref="X1028:X1075" si="129">IF(COUNTIF(R:R,P1028)*COUNTIF(T:T,P1028)*COUNTIF(V:V,P1028),P1028,"")</f>
        <v/>
      </c>
      <c r="Y1028" s="163" t="str">
        <f t="shared" ref="Y1028:Y1075" si="130">IF(X1028&gt;$A$14,X1028,"")</f>
        <v/>
      </c>
    </row>
    <row r="1029" spans="24:25">
      <c r="X1029" s="163" t="str">
        <f t="shared" si="129"/>
        <v/>
      </c>
      <c r="Y1029" s="163" t="str">
        <f t="shared" si="130"/>
        <v/>
      </c>
    </row>
    <row r="1030" spans="24:25">
      <c r="X1030" s="163" t="str">
        <f t="shared" si="129"/>
        <v/>
      </c>
      <c r="Y1030" s="163" t="str">
        <f t="shared" si="130"/>
        <v/>
      </c>
    </row>
    <row r="1031" spans="24:25">
      <c r="X1031" s="163" t="str">
        <f t="shared" si="129"/>
        <v/>
      </c>
      <c r="Y1031" s="163" t="str">
        <f t="shared" si="130"/>
        <v/>
      </c>
    </row>
    <row r="1032" spans="24:25">
      <c r="X1032" s="163" t="str">
        <f t="shared" si="129"/>
        <v/>
      </c>
      <c r="Y1032" s="163" t="str">
        <f t="shared" si="130"/>
        <v/>
      </c>
    </row>
    <row r="1033" spans="24:25">
      <c r="X1033" s="163" t="str">
        <f t="shared" si="129"/>
        <v/>
      </c>
      <c r="Y1033" s="163" t="str">
        <f t="shared" si="130"/>
        <v/>
      </c>
    </row>
    <row r="1034" spans="24:25">
      <c r="X1034" s="163" t="str">
        <f t="shared" si="129"/>
        <v/>
      </c>
      <c r="Y1034" s="163" t="str">
        <f t="shared" si="130"/>
        <v/>
      </c>
    </row>
    <row r="1035" spans="24:25">
      <c r="X1035" s="163" t="str">
        <f t="shared" si="129"/>
        <v/>
      </c>
      <c r="Y1035" s="163" t="str">
        <f t="shared" si="130"/>
        <v/>
      </c>
    </row>
    <row r="1036" spans="24:25">
      <c r="X1036" s="163" t="str">
        <f t="shared" si="129"/>
        <v/>
      </c>
      <c r="Y1036" s="163" t="str">
        <f t="shared" si="130"/>
        <v/>
      </c>
    </row>
    <row r="1037" spans="24:25">
      <c r="X1037" s="163" t="str">
        <f t="shared" si="129"/>
        <v/>
      </c>
      <c r="Y1037" s="163" t="str">
        <f t="shared" si="130"/>
        <v/>
      </c>
    </row>
    <row r="1038" spans="24:25">
      <c r="X1038" s="163" t="str">
        <f t="shared" si="129"/>
        <v/>
      </c>
      <c r="Y1038" s="163" t="str">
        <f t="shared" si="130"/>
        <v/>
      </c>
    </row>
    <row r="1039" spans="24:25">
      <c r="X1039" s="163" t="str">
        <f t="shared" si="129"/>
        <v/>
      </c>
      <c r="Y1039" s="163" t="str">
        <f t="shared" si="130"/>
        <v/>
      </c>
    </row>
    <row r="1040" spans="24:25">
      <c r="X1040" s="163" t="str">
        <f t="shared" si="129"/>
        <v/>
      </c>
      <c r="Y1040" s="163" t="str">
        <f t="shared" si="130"/>
        <v/>
      </c>
    </row>
    <row r="1041" spans="24:25">
      <c r="X1041" s="163" t="str">
        <f t="shared" si="129"/>
        <v/>
      </c>
      <c r="Y1041" s="163" t="str">
        <f t="shared" si="130"/>
        <v/>
      </c>
    </row>
    <row r="1042" spans="24:25">
      <c r="X1042" s="163" t="str">
        <f t="shared" si="129"/>
        <v/>
      </c>
      <c r="Y1042" s="163" t="str">
        <f t="shared" si="130"/>
        <v/>
      </c>
    </row>
    <row r="1043" spans="24:25">
      <c r="X1043" s="163" t="str">
        <f t="shared" si="129"/>
        <v/>
      </c>
      <c r="Y1043" s="163" t="str">
        <f t="shared" si="130"/>
        <v/>
      </c>
    </row>
    <row r="1044" spans="24:25">
      <c r="X1044" s="163" t="str">
        <f t="shared" si="129"/>
        <v/>
      </c>
      <c r="Y1044" s="163" t="str">
        <f t="shared" si="130"/>
        <v/>
      </c>
    </row>
    <row r="1045" spans="24:25">
      <c r="X1045" s="163" t="str">
        <f t="shared" si="129"/>
        <v/>
      </c>
      <c r="Y1045" s="163" t="str">
        <f t="shared" si="130"/>
        <v/>
      </c>
    </row>
    <row r="1046" spans="24:25">
      <c r="X1046" s="163" t="str">
        <f t="shared" si="129"/>
        <v/>
      </c>
      <c r="Y1046" s="163" t="str">
        <f t="shared" si="130"/>
        <v/>
      </c>
    </row>
    <row r="1047" spans="24:25">
      <c r="X1047" s="163" t="str">
        <f t="shared" si="129"/>
        <v/>
      </c>
      <c r="Y1047" s="163" t="str">
        <f t="shared" si="130"/>
        <v/>
      </c>
    </row>
    <row r="1048" spans="24:25">
      <c r="X1048" s="163" t="str">
        <f t="shared" si="129"/>
        <v/>
      </c>
      <c r="Y1048" s="163" t="str">
        <f t="shared" si="130"/>
        <v/>
      </c>
    </row>
    <row r="1049" spans="24:25">
      <c r="X1049" s="163" t="str">
        <f t="shared" si="129"/>
        <v/>
      </c>
      <c r="Y1049" s="163" t="str">
        <f t="shared" si="130"/>
        <v/>
      </c>
    </row>
    <row r="1050" spans="24:25">
      <c r="X1050" s="163" t="str">
        <f t="shared" si="129"/>
        <v/>
      </c>
      <c r="Y1050" s="163" t="str">
        <f t="shared" si="130"/>
        <v/>
      </c>
    </row>
    <row r="1051" spans="24:25">
      <c r="X1051" s="163" t="str">
        <f t="shared" si="129"/>
        <v/>
      </c>
      <c r="Y1051" s="163" t="str">
        <f t="shared" si="130"/>
        <v/>
      </c>
    </row>
    <row r="1052" spans="24:25">
      <c r="X1052" s="163" t="str">
        <f t="shared" si="129"/>
        <v/>
      </c>
      <c r="Y1052" s="163" t="str">
        <f t="shared" si="130"/>
        <v/>
      </c>
    </row>
    <row r="1053" spans="24:25">
      <c r="X1053" s="163" t="str">
        <f t="shared" si="129"/>
        <v/>
      </c>
      <c r="Y1053" s="163" t="str">
        <f t="shared" si="130"/>
        <v/>
      </c>
    </row>
    <row r="1054" spans="24:25">
      <c r="X1054" s="163" t="str">
        <f t="shared" si="129"/>
        <v/>
      </c>
      <c r="Y1054" s="163" t="str">
        <f t="shared" si="130"/>
        <v/>
      </c>
    </row>
    <row r="1055" spans="24:25">
      <c r="X1055" s="163" t="str">
        <f t="shared" si="129"/>
        <v/>
      </c>
      <c r="Y1055" s="163" t="str">
        <f t="shared" si="130"/>
        <v/>
      </c>
    </row>
    <row r="1056" spans="24:25">
      <c r="X1056" s="163" t="str">
        <f t="shared" si="129"/>
        <v/>
      </c>
      <c r="Y1056" s="163" t="str">
        <f t="shared" si="130"/>
        <v/>
      </c>
    </row>
    <row r="1057" spans="24:25">
      <c r="X1057" s="163" t="str">
        <f t="shared" si="129"/>
        <v/>
      </c>
      <c r="Y1057" s="163" t="str">
        <f t="shared" si="130"/>
        <v/>
      </c>
    </row>
    <row r="1058" spans="24:25">
      <c r="X1058" s="163" t="str">
        <f t="shared" si="129"/>
        <v/>
      </c>
      <c r="Y1058" s="163" t="str">
        <f t="shared" si="130"/>
        <v/>
      </c>
    </row>
    <row r="1059" spans="24:25">
      <c r="X1059" s="163" t="str">
        <f t="shared" si="129"/>
        <v/>
      </c>
      <c r="Y1059" s="163" t="str">
        <f t="shared" si="130"/>
        <v/>
      </c>
    </row>
    <row r="1060" spans="24:25">
      <c r="X1060" s="163" t="str">
        <f t="shared" si="129"/>
        <v/>
      </c>
      <c r="Y1060" s="163" t="str">
        <f t="shared" si="130"/>
        <v/>
      </c>
    </row>
    <row r="1061" spans="24:25">
      <c r="X1061" s="163" t="str">
        <f t="shared" si="129"/>
        <v/>
      </c>
      <c r="Y1061" s="163" t="str">
        <f t="shared" si="130"/>
        <v/>
      </c>
    </row>
    <row r="1062" spans="24:25">
      <c r="X1062" s="163" t="str">
        <f t="shared" si="129"/>
        <v/>
      </c>
      <c r="Y1062" s="163" t="str">
        <f t="shared" si="130"/>
        <v/>
      </c>
    </row>
    <row r="1063" spans="24:25">
      <c r="X1063" s="163" t="str">
        <f t="shared" si="129"/>
        <v/>
      </c>
      <c r="Y1063" s="163" t="str">
        <f t="shared" si="130"/>
        <v/>
      </c>
    </row>
    <row r="1064" spans="24:25">
      <c r="X1064" s="163" t="str">
        <f t="shared" si="129"/>
        <v/>
      </c>
      <c r="Y1064" s="163" t="str">
        <f t="shared" si="130"/>
        <v/>
      </c>
    </row>
    <row r="1065" spans="24:25">
      <c r="X1065" s="163" t="str">
        <f t="shared" si="129"/>
        <v/>
      </c>
      <c r="Y1065" s="163" t="str">
        <f t="shared" si="130"/>
        <v/>
      </c>
    </row>
    <row r="1066" spans="24:25">
      <c r="X1066" s="163" t="str">
        <f t="shared" si="129"/>
        <v/>
      </c>
      <c r="Y1066" s="163" t="str">
        <f t="shared" si="130"/>
        <v/>
      </c>
    </row>
    <row r="1067" spans="24:25">
      <c r="X1067" s="163" t="str">
        <f t="shared" si="129"/>
        <v/>
      </c>
      <c r="Y1067" s="163" t="str">
        <f t="shared" si="130"/>
        <v/>
      </c>
    </row>
    <row r="1068" spans="24:25">
      <c r="X1068" s="163" t="str">
        <f t="shared" si="129"/>
        <v/>
      </c>
      <c r="Y1068" s="163" t="str">
        <f t="shared" si="130"/>
        <v/>
      </c>
    </row>
    <row r="1069" spans="24:25">
      <c r="X1069" s="163" t="str">
        <f t="shared" si="129"/>
        <v/>
      </c>
      <c r="Y1069" s="163" t="str">
        <f t="shared" si="130"/>
        <v/>
      </c>
    </row>
    <row r="1070" spans="24:25">
      <c r="X1070" s="163" t="str">
        <f t="shared" si="129"/>
        <v/>
      </c>
      <c r="Y1070" s="163" t="str">
        <f t="shared" si="130"/>
        <v/>
      </c>
    </row>
    <row r="1071" spans="24:25">
      <c r="X1071" s="163" t="str">
        <f t="shared" si="129"/>
        <v/>
      </c>
      <c r="Y1071" s="163" t="str">
        <f t="shared" si="130"/>
        <v/>
      </c>
    </row>
    <row r="1072" spans="24:25">
      <c r="X1072" s="163" t="str">
        <f t="shared" si="129"/>
        <v/>
      </c>
      <c r="Y1072" s="163" t="str">
        <f t="shared" si="130"/>
        <v/>
      </c>
    </row>
    <row r="1073" spans="24:25">
      <c r="X1073" s="163" t="str">
        <f t="shared" si="129"/>
        <v/>
      </c>
      <c r="Y1073" s="163" t="str">
        <f t="shared" si="130"/>
        <v/>
      </c>
    </row>
    <row r="1074" spans="24:25">
      <c r="X1074" s="163" t="str">
        <f t="shared" si="129"/>
        <v/>
      </c>
      <c r="Y1074" s="163" t="str">
        <f t="shared" si="130"/>
        <v/>
      </c>
    </row>
    <row r="1075" spans="24:25">
      <c r="X1075" s="163" t="str">
        <f t="shared" si="129"/>
        <v/>
      </c>
      <c r="Y1075" s="163" t="str">
        <f t="shared" si="130"/>
        <v/>
      </c>
    </row>
  </sheetData>
  <mergeCells count="4">
    <mergeCell ref="B12:D12"/>
    <mergeCell ref="E12:G12"/>
    <mergeCell ref="H12:J12"/>
    <mergeCell ref="K12:M12"/>
  </mergeCells>
  <conditionalFormatting sqref="N13:N379">
    <cfRule type="cellIs" dxfId="13" priority="1" operator="less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C2E2-30FB-4041-93E7-EF55E3F5C380}">
  <dimension ref="A1:AJ1153"/>
  <sheetViews>
    <sheetView topLeftCell="A17" zoomScale="70" zoomScaleNormal="70" workbookViewId="0">
      <selection activeCell="A49" sqref="A49"/>
    </sheetView>
  </sheetViews>
  <sheetFormatPr defaultColWidth="8.88671875" defaultRowHeight="14.4"/>
  <cols>
    <col min="1" max="1" width="16.6640625" style="163" bestFit="1" customWidth="1"/>
    <col min="2" max="5" width="13.33203125" style="53" bestFit="1" customWidth="1"/>
    <col min="6" max="6" width="12.44140625" style="53" customWidth="1"/>
    <col min="7" max="7" width="13.33203125" style="53" bestFit="1" customWidth="1"/>
    <col min="8" max="8" width="10.6640625" style="53" customWidth="1"/>
    <col min="9" max="9" width="13.33203125" style="53" bestFit="1" customWidth="1"/>
    <col min="10" max="10" width="11.5546875" style="53" bestFit="1" customWidth="1"/>
    <col min="11" max="11" width="10.6640625" style="53" customWidth="1"/>
    <col min="12" max="12" width="11.5546875" style="53" bestFit="1" customWidth="1"/>
    <col min="13" max="13" width="13" style="53" bestFit="1" customWidth="1"/>
    <col min="14" max="16" width="10.6640625" style="53" customWidth="1"/>
    <col min="17" max="17" width="13.88671875" style="53" bestFit="1" customWidth="1"/>
    <col min="18" max="18" width="11.5546875" style="53" bestFit="1" customWidth="1"/>
    <col min="19" max="20" width="13.33203125" style="53" bestFit="1" customWidth="1"/>
    <col min="21" max="21" width="9.109375"/>
    <col min="22" max="22" width="17.109375" style="70" customWidth="1"/>
    <col min="23" max="23" width="7.6640625" style="53" customWidth="1"/>
    <col min="24" max="24" width="11.5546875" style="70" customWidth="1"/>
    <col min="25" max="25" width="13.33203125" style="53" customWidth="1"/>
    <col min="26" max="26" width="11.5546875" style="70" customWidth="1"/>
    <col min="27" max="27" width="8.88671875" style="53" customWidth="1"/>
    <col min="28" max="28" width="11.5546875" style="70" customWidth="1"/>
    <col min="29" max="29" width="13.33203125" style="53" customWidth="1"/>
    <col min="30" max="30" width="11.5546875" style="70" customWidth="1"/>
    <col min="31" max="31" width="12.33203125" style="53" customWidth="1"/>
    <col min="32" max="32" width="11.5546875" style="70" customWidth="1"/>
    <col min="33" max="33" width="12.33203125" style="53" customWidth="1"/>
    <col min="34" max="34" width="17.109375" style="163" bestFit="1" customWidth="1"/>
    <col min="35" max="35" width="8.88671875" style="163"/>
    <col min="36" max="36" width="17.109375" style="163" bestFit="1" customWidth="1"/>
    <col min="37" max="16384" width="8.88671875" style="53"/>
  </cols>
  <sheetData>
    <row r="1" spans="1:36" ht="15" thickBot="1">
      <c r="A1" s="1"/>
      <c r="B1" s="1"/>
      <c r="C1" s="1"/>
      <c r="D1" s="1"/>
      <c r="E1" s="1"/>
      <c r="F1" s="1"/>
      <c r="G1" s="1"/>
      <c r="I1" s="112"/>
      <c r="J1" s="113"/>
      <c r="V1" s="52"/>
      <c r="W1" s="1"/>
      <c r="X1" s="52"/>
      <c r="Y1" s="1"/>
      <c r="Z1" s="52"/>
      <c r="AA1" s="1"/>
      <c r="AB1" s="52"/>
      <c r="AC1" s="1"/>
      <c r="AD1" s="52"/>
      <c r="AE1" s="1"/>
      <c r="AF1" s="52"/>
      <c r="AJ1" s="163" cm="1">
        <f t="array" ref="AJ1">LOOKUP(2,1/(AJ:AJ&lt;&gt;""),AJ:AJ)</f>
        <v>45961.625</v>
      </c>
    </row>
    <row r="2" spans="1:36" ht="15" thickBot="1">
      <c r="A2" s="30"/>
      <c r="B2" s="39" t="s">
        <v>0</v>
      </c>
      <c r="C2" s="43" t="s">
        <v>1</v>
      </c>
      <c r="D2" s="66" t="s">
        <v>1</v>
      </c>
      <c r="E2" s="72" t="s">
        <v>0</v>
      </c>
      <c r="F2" s="66" t="s">
        <v>0</v>
      </c>
      <c r="G2" s="67" t="s">
        <v>0</v>
      </c>
      <c r="I2" s="169">
        <v>45931</v>
      </c>
      <c r="M2" s="169">
        <v>45964</v>
      </c>
      <c r="V2" s="97" t="s">
        <v>0</v>
      </c>
      <c r="W2" s="1"/>
      <c r="X2" s="98" t="s">
        <v>1</v>
      </c>
      <c r="Y2" s="2"/>
      <c r="Z2" s="99" t="s">
        <v>1</v>
      </c>
      <c r="AA2" s="1"/>
      <c r="AB2" s="100" t="s">
        <v>0</v>
      </c>
      <c r="AD2" s="101" t="s">
        <v>0</v>
      </c>
      <c r="AF2" s="96" t="s">
        <v>0</v>
      </c>
      <c r="AJ2" s="53" cm="1">
        <f t="array" ref="AJ2:AJ37">_xlfn.UNIQUE(AI:AI)</f>
        <v>0</v>
      </c>
    </row>
    <row r="3" spans="1:36">
      <c r="A3" s="15" t="s">
        <v>32</v>
      </c>
      <c r="B3" s="59" t="s">
        <v>64</v>
      </c>
      <c r="C3" s="68" t="s">
        <v>66</v>
      </c>
      <c r="D3" s="68" t="s">
        <v>67</v>
      </c>
      <c r="E3" s="68" t="s">
        <v>66</v>
      </c>
      <c r="F3" s="68" t="s">
        <v>68</v>
      </c>
      <c r="G3" s="60" t="s">
        <v>69</v>
      </c>
      <c r="I3" s="89" t="s">
        <v>80</v>
      </c>
      <c r="J3" s="81" t="s">
        <v>64</v>
      </c>
      <c r="K3" s="82" t="s">
        <v>67</v>
      </c>
      <c r="M3" s="168"/>
      <c r="V3" s="51" cm="1">
        <f t="array" ref="V3:W138">_xll.BDH(B4, "LAST_PRICE", "01/01/2025 15:00:00", "01/01/2035 16:00:00", "BarSize=60", "BarType=T", "RecurDaily=True", "TZ=New_York")</f>
        <v>45768.625</v>
      </c>
      <c r="W3" s="1">
        <v>77.31</v>
      </c>
      <c r="X3" s="51" cm="1">
        <f t="array" ref="X3:Y50">_xll.BDH(C4, "LAST_PRICE", "01/01/2025 15:00:00", "01/01/2035 16:00:00", "BarSize=60", "BarType=T", "RecurDaily=True", "TZ=New_York")</f>
        <v>45896.625</v>
      </c>
      <c r="Y3" s="45">
        <v>99.6484375</v>
      </c>
      <c r="Z3" s="51" cm="1">
        <f t="array" ref="Z3:AA138">_xll.BDH(D4, "LAST_PRICE", "01/01/2025 15:00:00", "01/01/2035 16:00:00", "BarSize=60", "BarType=T", "RecurDaily=True", "TZ=New_York")</f>
        <v>45768.625</v>
      </c>
      <c r="AA3" s="1">
        <v>105.6</v>
      </c>
      <c r="AB3" s="51" cm="1">
        <f t="array" ref="AB3:AC50">_xll.BDH(E4, "LAST_PRICE", "01/01/2025 15:00:00", "01/01/2035 16:00:00", "BarSize=60", "BarType=T", "RecurDaily=True", "TZ=New_York")</f>
        <v>45896.625</v>
      </c>
      <c r="AC3" s="53">
        <v>99.6484375</v>
      </c>
      <c r="AD3" s="51" cm="1">
        <f t="array" ref="AD3:AE65">_xll.BDH(F4, "LAST_PRICE", "01/01/2025 15:00:00", "01/01/2035 16:00:00", "BarSize=60", "BarType=T", "RecurDaily=True", "TZ=New_York")</f>
        <v>45875.625</v>
      </c>
      <c r="AE3" s="53">
        <v>100.140625</v>
      </c>
      <c r="AF3" s="51" cm="1">
        <f t="array" ref="AF3:AG64">_xll.BDH(G4, "LAST_PRICE", "01/01/2025 15:00:00", "01/01/2035 16:00:00", "BarSize=60", "BarType=T", "RecurDaily=True", "TZ=New_York")</f>
        <v>45876.625</v>
      </c>
      <c r="AG3" s="53">
        <v>98.9375</v>
      </c>
      <c r="AH3" s="163" t="str">
        <f>IF(COUNTIF(X:X,V3)*COUNTIF(Z:Z,V3)*COUNTIF(AB:AB,V3)*COUNTIF(AD:AD,V3)*COUNTIF(AF:AF,V3),V3,"")</f>
        <v/>
      </c>
      <c r="AI3" s="163" t="str">
        <f>IF(AH3&gt;$A$14,AH3,"")</f>
        <v/>
      </c>
      <c r="AJ3" s="163" t="str">
        <v/>
      </c>
    </row>
    <row r="4" spans="1:36" ht="32.25" customHeight="1" thickBot="1">
      <c r="A4" s="15" t="s">
        <v>33</v>
      </c>
      <c r="B4" s="61" t="s">
        <v>65</v>
      </c>
      <c r="C4" s="40" t="s">
        <v>73</v>
      </c>
      <c r="D4" s="40" t="s">
        <v>70</v>
      </c>
      <c r="E4" s="40" t="s">
        <v>73</v>
      </c>
      <c r="F4" s="40" t="s">
        <v>72</v>
      </c>
      <c r="G4" s="41" t="s">
        <v>71</v>
      </c>
      <c r="I4" s="83"/>
      <c r="J4" s="84">
        <f>B5/B14</f>
        <v>431220.35360068991</v>
      </c>
      <c r="K4" s="85">
        <f>D5/H14</f>
        <v>320241.96059244761</v>
      </c>
      <c r="V4" s="70">
        <v>45769.625</v>
      </c>
      <c r="W4" s="53">
        <v>77.61</v>
      </c>
      <c r="X4" s="70">
        <v>45897.625</v>
      </c>
      <c r="Y4" s="53">
        <v>99.6953125</v>
      </c>
      <c r="Z4" s="70">
        <v>45769.625</v>
      </c>
      <c r="AA4" s="53">
        <v>105.86</v>
      </c>
      <c r="AB4" s="70">
        <v>45897.625</v>
      </c>
      <c r="AC4" s="53">
        <v>99.6953125</v>
      </c>
      <c r="AD4" s="70">
        <v>45876.625</v>
      </c>
      <c r="AE4" s="53">
        <v>100.0625</v>
      </c>
      <c r="AF4" s="70">
        <v>45877.625</v>
      </c>
      <c r="AG4" s="53">
        <v>98.4375</v>
      </c>
      <c r="AH4" s="163" t="str">
        <f t="shared" ref="AH4" si="0">IF(COUNTIF(X:X,V4)*COUNTIF(Z:Z,V4)*COUNTIF(AB:AB,V4)*COUNTIF(AD:AD,V4)*COUNTIF(AF:AF,V4),V4,"")</f>
        <v/>
      </c>
      <c r="AI4" s="163" t="str">
        <f t="shared" ref="AI4:AI67" si="1">IF(AH4&gt;$A$14,AH4,"")</f>
        <v/>
      </c>
      <c r="AJ4" s="163">
        <v>45916.625</v>
      </c>
    </row>
    <row r="5" spans="1:36" ht="15" thickBot="1">
      <c r="A5" s="15" t="s">
        <v>8</v>
      </c>
      <c r="B5" s="62">
        <f>35*10^6</f>
        <v>35000000</v>
      </c>
      <c r="C5" s="7">
        <f>19.5*10^6</f>
        <v>19500000</v>
      </c>
      <c r="D5" s="7">
        <f>36*10^6</f>
        <v>36000000</v>
      </c>
      <c r="E5" s="7">
        <f>17*10^6</f>
        <v>17000000</v>
      </c>
      <c r="F5" s="7">
        <f>7.5*10^6</f>
        <v>7500000</v>
      </c>
      <c r="G5" s="8">
        <f>10.5*10^6</f>
        <v>10500000</v>
      </c>
      <c r="I5" s="52"/>
      <c r="J5" s="1"/>
      <c r="K5" s="52"/>
      <c r="V5" s="70">
        <v>45770.625</v>
      </c>
      <c r="W5" s="53">
        <v>78</v>
      </c>
      <c r="X5" s="70">
        <v>45898.625</v>
      </c>
      <c r="Y5" s="53">
        <v>99.703125</v>
      </c>
      <c r="Z5" s="70">
        <v>45770.625</v>
      </c>
      <c r="AA5" s="53">
        <v>106.33</v>
      </c>
      <c r="AB5" s="70">
        <v>45898.625</v>
      </c>
      <c r="AC5" s="53">
        <v>99.703125</v>
      </c>
      <c r="AD5" s="70">
        <v>45877.625</v>
      </c>
      <c r="AE5" s="53">
        <v>99.734375</v>
      </c>
      <c r="AF5" s="70">
        <v>45880.625</v>
      </c>
      <c r="AG5" s="53">
        <v>98.53125</v>
      </c>
      <c r="AH5" s="163" t="str">
        <f t="shared" ref="AH5:AH68" si="2">IF(COUNTIF(X:X,V5)*COUNTIF(Z:Z,V5)*COUNTIF(AB:AB,V5)*COUNTIF(AD:AD,V5)*COUNTIF(AF:AF,V5),V5,"")</f>
        <v/>
      </c>
      <c r="AI5" s="163" t="str">
        <f t="shared" si="1"/>
        <v/>
      </c>
      <c r="AJ5" s="163">
        <v>45917.625</v>
      </c>
    </row>
    <row r="6" spans="1:36">
      <c r="A6" s="15" t="s">
        <v>10</v>
      </c>
      <c r="B6" s="64">
        <v>0</v>
      </c>
      <c r="C6" s="69">
        <f>(3+5/8)*0.01</f>
        <v>3.6249999999999998E-2</v>
      </c>
      <c r="D6" s="69">
        <v>0</v>
      </c>
      <c r="E6" s="69">
        <f>(3+5/8)*0.01</f>
        <v>3.6249999999999998E-2</v>
      </c>
      <c r="F6" s="69">
        <v>4.2500000000000003E-2</v>
      </c>
      <c r="G6" s="10">
        <v>4.7500000000000001E-2</v>
      </c>
      <c r="I6" s="90" t="s">
        <v>79</v>
      </c>
      <c r="J6" s="68" t="s">
        <v>64</v>
      </c>
      <c r="K6" s="86" t="s">
        <v>67</v>
      </c>
      <c r="M6" s="90" t="s">
        <v>79</v>
      </c>
      <c r="N6" s="68" t="s">
        <v>64</v>
      </c>
      <c r="O6" s="86" t="s">
        <v>67</v>
      </c>
      <c r="V6" s="70">
        <v>45771.625</v>
      </c>
      <c r="W6" s="53">
        <v>78.62</v>
      </c>
      <c r="X6" s="70">
        <v>45901.625</v>
      </c>
      <c r="Y6" s="53">
        <v>99.6796875</v>
      </c>
      <c r="Z6" s="70">
        <v>45771.625</v>
      </c>
      <c r="AA6" s="53">
        <v>107.38</v>
      </c>
      <c r="AB6" s="70">
        <v>45901.625</v>
      </c>
      <c r="AC6" s="53">
        <v>99.6796875</v>
      </c>
      <c r="AD6" s="70">
        <v>45880.625</v>
      </c>
      <c r="AE6" s="53">
        <v>99.8125</v>
      </c>
      <c r="AF6" s="70">
        <v>45881.625</v>
      </c>
      <c r="AG6" s="53">
        <v>98</v>
      </c>
      <c r="AH6" s="163" t="str">
        <f t="shared" si="2"/>
        <v/>
      </c>
      <c r="AI6" s="163" t="str">
        <f t="shared" si="1"/>
        <v/>
      </c>
      <c r="AJ6" s="163">
        <v>45918.625</v>
      </c>
    </row>
    <row r="7" spans="1:36" ht="15" thickBot="1">
      <c r="A7" s="15" t="s">
        <v>12</v>
      </c>
      <c r="B7" s="64">
        <v>4.2299999999999997E-2</v>
      </c>
      <c r="C7" s="69">
        <v>4.2299999999999997E-2</v>
      </c>
      <c r="D7" s="69">
        <v>4.2299999999999997E-2</v>
      </c>
      <c r="E7" s="69">
        <v>4.2299999999999997E-2</v>
      </c>
      <c r="F7" s="69">
        <v>4.2299999999999997E-2</v>
      </c>
      <c r="G7" s="10">
        <v>4.2299999999999997E-2</v>
      </c>
      <c r="I7" s="74"/>
      <c r="J7" s="21">
        <v>0.38100000000000001</v>
      </c>
      <c r="K7" s="87">
        <v>0.40600000000000003</v>
      </c>
      <c r="L7" s="1"/>
      <c r="M7" s="74"/>
      <c r="N7" s="21">
        <v>0.40976299999999999</v>
      </c>
      <c r="O7" s="87">
        <v>0.402445</v>
      </c>
      <c r="P7" s="1"/>
      <c r="T7" s="1"/>
      <c r="V7" s="70">
        <v>45772.625</v>
      </c>
      <c r="W7" s="53">
        <v>78.77</v>
      </c>
      <c r="X7" s="70">
        <v>45902.625</v>
      </c>
      <c r="Y7" s="53">
        <v>99.53125</v>
      </c>
      <c r="Z7" s="70">
        <v>45772.625</v>
      </c>
      <c r="AA7" s="53">
        <v>107.99</v>
      </c>
      <c r="AB7" s="70">
        <v>45902.625</v>
      </c>
      <c r="AC7" s="53">
        <v>99.53125</v>
      </c>
      <c r="AD7" s="70">
        <v>45881.625</v>
      </c>
      <c r="AE7" s="53">
        <v>99.6875</v>
      </c>
      <c r="AF7" s="70">
        <v>45882.625</v>
      </c>
      <c r="AG7" s="53">
        <v>98.796875</v>
      </c>
      <c r="AH7" s="163" t="str">
        <f t="shared" si="2"/>
        <v/>
      </c>
      <c r="AI7" s="163" t="str">
        <f t="shared" si="1"/>
        <v/>
      </c>
      <c r="AJ7" s="163">
        <v>45919.625</v>
      </c>
    </row>
    <row r="8" spans="1:36" ht="15" thickBot="1">
      <c r="A8" s="15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52"/>
      <c r="J8" s="1"/>
      <c r="K8" s="52"/>
      <c r="L8" s="1"/>
      <c r="M8" s="52"/>
      <c r="N8" s="1"/>
      <c r="O8" s="52"/>
      <c r="P8" s="1"/>
      <c r="T8" s="1"/>
      <c r="V8" s="70">
        <v>45775.625</v>
      </c>
      <c r="W8" s="53">
        <v>78.81</v>
      </c>
      <c r="X8" s="70">
        <v>45903.625</v>
      </c>
      <c r="Y8" s="53">
        <v>99.6796875</v>
      </c>
      <c r="Z8" s="70">
        <v>45775.625</v>
      </c>
      <c r="AA8" s="53">
        <v>108.24</v>
      </c>
      <c r="AB8" s="70">
        <v>45903.625</v>
      </c>
      <c r="AC8" s="53">
        <v>99.6796875</v>
      </c>
      <c r="AD8" s="70">
        <v>45882.625</v>
      </c>
      <c r="AE8" s="53">
        <v>100.125</v>
      </c>
      <c r="AF8" s="70">
        <v>45883.625</v>
      </c>
      <c r="AG8" s="53">
        <v>98.03125</v>
      </c>
      <c r="AH8" s="163" t="str">
        <f t="shared" si="2"/>
        <v/>
      </c>
      <c r="AI8" s="163" t="str">
        <f t="shared" si="1"/>
        <v/>
      </c>
      <c r="AJ8" s="163">
        <v>45922.625</v>
      </c>
    </row>
    <row r="9" spans="1:36" ht="15" thickBot="1">
      <c r="A9" s="15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91" t="s">
        <v>81</v>
      </c>
      <c r="J9" s="88">
        <f>J4*J7-K4*K7</f>
        <v>34276.718721329118</v>
      </c>
      <c r="K9" s="52"/>
      <c r="L9" s="1"/>
      <c r="M9" s="91" t="s">
        <v>81</v>
      </c>
      <c r="N9" s="88">
        <f>J4*N7-K4*O7</f>
        <v>47818.369921851918</v>
      </c>
      <c r="O9" s="52"/>
      <c r="P9" s="1"/>
      <c r="Q9" s="52"/>
      <c r="R9" s="1"/>
      <c r="S9" s="52"/>
      <c r="T9" s="1"/>
      <c r="V9" s="70">
        <v>45776.625</v>
      </c>
      <c r="W9" s="53">
        <v>79.02</v>
      </c>
      <c r="X9" s="70">
        <v>45904.625</v>
      </c>
      <c r="Y9" s="53">
        <v>99.9140625</v>
      </c>
      <c r="Z9" s="70">
        <v>45776.625</v>
      </c>
      <c r="AA9" s="53">
        <v>108.49</v>
      </c>
      <c r="AB9" s="70">
        <v>45904.625</v>
      </c>
      <c r="AC9" s="53">
        <v>99.9140625</v>
      </c>
      <c r="AD9" s="70">
        <v>45883.625</v>
      </c>
      <c r="AE9" s="53">
        <v>99.703125</v>
      </c>
      <c r="AF9" s="70">
        <v>45884.625</v>
      </c>
      <c r="AG9" s="53">
        <v>97.375</v>
      </c>
      <c r="AH9" s="163" t="str">
        <f t="shared" si="2"/>
        <v/>
      </c>
      <c r="AI9" s="163" t="str">
        <f t="shared" si="1"/>
        <v/>
      </c>
      <c r="AJ9" s="163">
        <v>45923.625</v>
      </c>
    </row>
    <row r="10" spans="1:36" ht="15" thickBot="1">
      <c r="A10" s="16" t="s">
        <v>28</v>
      </c>
      <c r="B10" s="11" cm="1">
        <f t="array" ref="B10">_xll.BDP(B4,"px_last")</f>
        <v>80.23</v>
      </c>
      <c r="C10" s="21" cm="1">
        <f t="array" ref="C10">_xll.BDP(C4,"px_last")</f>
        <v>99.6015625</v>
      </c>
      <c r="D10" s="21" cm="1">
        <f t="array" ref="D10">_xll.BDP(D4,"px_last")</f>
        <v>110.505</v>
      </c>
      <c r="E10" s="21" cm="1">
        <f t="array" ref="E10">_xll.BDP(E4,"px_last")</f>
        <v>99.6015625</v>
      </c>
      <c r="F10" s="21" cm="1">
        <f t="array" ref="F10">_xll.BDP(F4,"px_last")</f>
        <v>101.109375</v>
      </c>
      <c r="G10" s="22" cm="1">
        <f t="array" ref="G10">_xll.BDP(G4,"px_last")</f>
        <v>100.921875</v>
      </c>
      <c r="H10" s="1"/>
      <c r="I10" s="52"/>
      <c r="J10" s="1"/>
      <c r="K10" s="52"/>
      <c r="L10" s="1"/>
      <c r="M10" s="52"/>
      <c r="N10" s="1"/>
      <c r="O10" s="52"/>
      <c r="P10" s="1"/>
      <c r="Q10" s="52"/>
      <c r="R10" s="1"/>
      <c r="S10" s="52"/>
      <c r="T10" s="1"/>
      <c r="V10" s="70">
        <v>45777.625</v>
      </c>
      <c r="W10" s="53">
        <v>78.599999999999994</v>
      </c>
      <c r="X10" s="70">
        <v>45905.625</v>
      </c>
      <c r="Y10" s="53">
        <v>100.1328125</v>
      </c>
      <c r="Z10" s="70">
        <v>45777.625</v>
      </c>
      <c r="AA10" s="53">
        <v>108</v>
      </c>
      <c r="AB10" s="70">
        <v>45905.625</v>
      </c>
      <c r="AC10" s="53">
        <v>100.1328125</v>
      </c>
      <c r="AD10" s="70">
        <v>45884.625</v>
      </c>
      <c r="AE10" s="53">
        <v>99.4375</v>
      </c>
      <c r="AF10" s="70">
        <v>45887.625</v>
      </c>
      <c r="AG10" s="53">
        <v>97.078125</v>
      </c>
      <c r="AH10" s="163" t="str">
        <f t="shared" si="2"/>
        <v/>
      </c>
      <c r="AI10" s="163" t="str">
        <f t="shared" si="1"/>
        <v/>
      </c>
      <c r="AJ10" s="163">
        <v>45924.625</v>
      </c>
    </row>
    <row r="11" spans="1:36" ht="15" thickBot="1">
      <c r="A11" s="53"/>
      <c r="C11" s="1"/>
      <c r="D11" s="1"/>
      <c r="E11" s="1"/>
      <c r="F11" s="1"/>
      <c r="G11" s="1"/>
      <c r="H11" s="1"/>
      <c r="I11" s="52"/>
      <c r="J11" s="1"/>
      <c r="K11" s="52"/>
      <c r="L11" s="1"/>
      <c r="M11" s="52"/>
      <c r="N11" s="1"/>
      <c r="O11" s="52"/>
      <c r="P11" s="1"/>
      <c r="Q11" s="52"/>
      <c r="R11" s="1"/>
      <c r="S11" s="52"/>
      <c r="T11" s="1"/>
      <c r="V11" s="70">
        <v>45778.625</v>
      </c>
      <c r="W11" s="53">
        <v>78.3</v>
      </c>
      <c r="X11" s="70">
        <v>45908.625</v>
      </c>
      <c r="Y11" s="53">
        <v>100.265625</v>
      </c>
      <c r="Z11" s="70">
        <v>45778.625</v>
      </c>
      <c r="AA11" s="53">
        <v>107.17</v>
      </c>
      <c r="AB11" s="70">
        <v>45908.625</v>
      </c>
      <c r="AC11" s="53">
        <v>100.265625</v>
      </c>
      <c r="AD11" s="70">
        <v>45887.625</v>
      </c>
      <c r="AE11" s="53">
        <v>99.3125</v>
      </c>
      <c r="AF11" s="70">
        <v>45888.625</v>
      </c>
      <c r="AG11" s="53">
        <v>97.640625</v>
      </c>
      <c r="AH11" s="163" t="str">
        <f t="shared" si="2"/>
        <v/>
      </c>
      <c r="AI11" s="163" t="str">
        <f t="shared" si="1"/>
        <v/>
      </c>
      <c r="AJ11" s="163">
        <v>45925.625</v>
      </c>
    </row>
    <row r="12" spans="1:36" ht="15" thickBot="1">
      <c r="A12" s="38" t="s">
        <v>22</v>
      </c>
      <c r="B12" s="184" t="s">
        <v>0</v>
      </c>
      <c r="C12" s="185"/>
      <c r="D12" s="185"/>
      <c r="E12" s="190" t="s">
        <v>1</v>
      </c>
      <c r="F12" s="191"/>
      <c r="G12" s="192"/>
      <c r="H12" s="187" t="s">
        <v>1</v>
      </c>
      <c r="I12" s="198"/>
      <c r="J12" s="189"/>
      <c r="K12" s="199" t="s">
        <v>0</v>
      </c>
      <c r="L12" s="200"/>
      <c r="M12" s="201"/>
      <c r="N12" s="187" t="s">
        <v>0</v>
      </c>
      <c r="O12" s="198"/>
      <c r="P12" s="189"/>
      <c r="Q12" s="196" t="s">
        <v>0</v>
      </c>
      <c r="R12" s="194"/>
      <c r="S12" s="197"/>
      <c r="T12" s="38" t="s">
        <v>16</v>
      </c>
      <c r="V12" s="70">
        <v>45779.625</v>
      </c>
      <c r="W12" s="53">
        <v>78.540000000000006</v>
      </c>
      <c r="X12" s="70">
        <v>45909.625</v>
      </c>
      <c r="Y12" s="53">
        <v>100.09375</v>
      </c>
      <c r="Z12" s="70">
        <v>45779.625</v>
      </c>
      <c r="AA12" s="53">
        <v>106.91</v>
      </c>
      <c r="AB12" s="70">
        <v>45909.625</v>
      </c>
      <c r="AC12" s="53">
        <v>100.09375</v>
      </c>
      <c r="AD12" s="70">
        <v>45888.625</v>
      </c>
      <c r="AE12" s="53">
        <v>99.59375</v>
      </c>
      <c r="AF12" s="70">
        <v>45889.625</v>
      </c>
      <c r="AG12" s="53">
        <v>97.796875</v>
      </c>
      <c r="AH12" s="163" t="str">
        <f t="shared" si="2"/>
        <v/>
      </c>
      <c r="AI12" s="163" t="str">
        <f t="shared" si="1"/>
        <v/>
      </c>
      <c r="AJ12" s="163">
        <v>45926.625</v>
      </c>
    </row>
    <row r="13" spans="1:36" ht="15" thickBot="1">
      <c r="A13" s="16"/>
      <c r="B13" s="11" t="s">
        <v>17</v>
      </c>
      <c r="C13" s="21" t="s">
        <v>21</v>
      </c>
      <c r="D13" s="21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73" t="s">
        <v>21</v>
      </c>
      <c r="J13" s="22" t="s">
        <v>20</v>
      </c>
      <c r="K13" s="74" t="s">
        <v>17</v>
      </c>
      <c r="L13" s="21" t="s">
        <v>21</v>
      </c>
      <c r="M13" s="75" t="s">
        <v>20</v>
      </c>
      <c r="N13" s="11" t="s">
        <v>17</v>
      </c>
      <c r="O13" s="73" t="s">
        <v>21</v>
      </c>
      <c r="P13" s="22" t="s">
        <v>20</v>
      </c>
      <c r="Q13" s="74" t="s">
        <v>17</v>
      </c>
      <c r="R13" s="21" t="s">
        <v>21</v>
      </c>
      <c r="S13" s="75" t="s">
        <v>20</v>
      </c>
      <c r="T13" s="94"/>
      <c r="V13" s="70">
        <v>45782.625</v>
      </c>
      <c r="W13" s="53">
        <v>78.510000000000005</v>
      </c>
      <c r="X13" s="70">
        <v>45910.625</v>
      </c>
      <c r="Y13" s="53">
        <v>100.1640625</v>
      </c>
      <c r="Z13" s="70">
        <v>45782.625</v>
      </c>
      <c r="AA13" s="53">
        <v>106.76</v>
      </c>
      <c r="AB13" s="70">
        <v>45910.625</v>
      </c>
      <c r="AC13" s="53">
        <v>100.1640625</v>
      </c>
      <c r="AD13" s="70">
        <v>45889.625</v>
      </c>
      <c r="AE13" s="53">
        <v>99.71875</v>
      </c>
      <c r="AF13" s="70">
        <v>45890.625</v>
      </c>
      <c r="AG13" s="53">
        <v>97.328125</v>
      </c>
      <c r="AH13" s="163" t="str">
        <f t="shared" si="2"/>
        <v/>
      </c>
      <c r="AI13" s="163" t="str">
        <f t="shared" si="1"/>
        <v/>
      </c>
      <c r="AJ13" s="163">
        <v>45929.625</v>
      </c>
    </row>
    <row r="14" spans="1:36">
      <c r="A14" s="164">
        <v>45915.625</v>
      </c>
      <c r="B14" s="44">
        <v>81.165000000000006</v>
      </c>
      <c r="C14" s="45"/>
      <c r="D14" s="45"/>
      <c r="E14" s="44">
        <f>100+3/32+3/4*1/32</f>
        <v>100.1171875</v>
      </c>
      <c r="F14" s="45"/>
      <c r="G14" s="46"/>
      <c r="H14" s="44">
        <v>112.41500000000001</v>
      </c>
      <c r="I14" s="45"/>
      <c r="J14" s="46"/>
      <c r="K14" s="44">
        <f>100+3/32+3/4*1/32</f>
        <v>100.1171875</v>
      </c>
      <c r="L14" s="45"/>
      <c r="M14" s="46"/>
      <c r="N14" s="44">
        <f>101+24/32+3/4*1/32</f>
        <v>101.7734375</v>
      </c>
      <c r="O14" s="45"/>
      <c r="P14" s="46"/>
      <c r="Q14" s="44">
        <f>101+20/32+3/4*1/32</f>
        <v>101.6484375</v>
      </c>
      <c r="R14" s="45"/>
      <c r="S14" s="46"/>
      <c r="T14" s="77">
        <v>0</v>
      </c>
      <c r="V14" s="70">
        <v>45783.625</v>
      </c>
      <c r="W14" s="53">
        <v>78.45</v>
      </c>
      <c r="X14" s="70">
        <v>45911.625</v>
      </c>
      <c r="Y14" s="53">
        <v>100.1640625</v>
      </c>
      <c r="Z14" s="70">
        <v>45783.625</v>
      </c>
      <c r="AA14" s="53">
        <v>106.97</v>
      </c>
      <c r="AB14" s="70">
        <v>45911.625</v>
      </c>
      <c r="AC14" s="53">
        <v>100.1640625</v>
      </c>
      <c r="AD14" s="70">
        <v>45890.625</v>
      </c>
      <c r="AE14" s="53">
        <v>99.390625</v>
      </c>
      <c r="AF14" s="70">
        <v>45891.625</v>
      </c>
      <c r="AG14" s="53">
        <v>97.953125</v>
      </c>
      <c r="AH14" s="163" t="str">
        <f t="shared" si="2"/>
        <v/>
      </c>
      <c r="AI14" s="163" t="str">
        <f t="shared" si="1"/>
        <v/>
      </c>
      <c r="AJ14" s="163">
        <v>45930.625</v>
      </c>
    </row>
    <row r="15" spans="1:36">
      <c r="A15" s="164">
        <f ca="1">IF(AND(ISBLANK(AJ4), A14 = $AJ$1),NOW(),IF(ISBLANK(AJ4),"",AJ4))</f>
        <v>45916.625</v>
      </c>
      <c r="B15" s="44">
        <f ca="1">IF(COUNTIF(V:V,A15)=1,VLOOKUP(A15,V:W,2), IF(COUNTIF(V:V,A15)=0,$B$10,""))</f>
        <v>81.13</v>
      </c>
      <c r="C15" s="45">
        <f ca="1">IF(ISERROR(B15-2),"",(B15/$B$14-1)*$B$5)</f>
        <v>-15092.712376026941</v>
      </c>
      <c r="D15" s="45">
        <f ca="1">IF(ISERROR(B15-2),"",-1*ROUNDUP(A15-$A$14,0)/360*$B$7*$B$5)</f>
        <v>-4112.5</v>
      </c>
      <c r="E15" s="44">
        <f ca="1">IF(COUNTIF(V:V,A15)=1,VLOOKUP(A15,X:Y,2), IF(COUNTIF(V:V,A15)=0,$C$10,""))</f>
        <v>100.15625</v>
      </c>
      <c r="F15" s="45">
        <f ca="1">IF(ISERROR(B15-2),"",(E15-$E$14)/100*$C$5)</f>
        <v>7617.1875</v>
      </c>
      <c r="G15" s="46">
        <f ca="1">IF(ISERROR(B15-2),"",ROUNDUP(A15-$A$14,0)/360*$C$6*$C$5-ROUNDUP(A15-$A$14,0)/360*$C$7*$C$5*$E$14/100)</f>
        <v>-330.39339192708326</v>
      </c>
      <c r="H15" s="44">
        <f ca="1">IF(COUNTIF(V:V,A15)=1,VLOOKUP(A15,Z:AA,2), IF(COUNTIF(V:V,A15)=0,$D$10,""))</f>
        <v>112.26</v>
      </c>
      <c r="I15" s="45">
        <f ca="1">IF(ISERROR(B15-2),"",(H15/$H$14-1)*$D$5)</f>
        <v>-49637.503891829307</v>
      </c>
      <c r="J15" s="46">
        <f ca="1">IF(ISERROR(B15-2),"",-1*ROUNDUP(A15-$A$14,0)/360*$D$7*$D$5)</f>
        <v>-4230</v>
      </c>
      <c r="K15" s="44">
        <f ca="1">IF(COUNTIF(V:V,A15)=1,VLOOKUP(A15,AB:AC,2), IF(COUNTIF(V:V,A15)=0,$E$10,""))</f>
        <v>100.15625</v>
      </c>
      <c r="L15" s="45">
        <f ca="1">IF(ISERROR(B15-2),"",(K15-$K$14)/100*$E$5)</f>
        <v>6640.625</v>
      </c>
      <c r="M15" s="46">
        <f ca="1">IF(ISERROR(B15-2),"",ROUNDUP(A15-$A$14,0)/360*$E$6*$E$5-ROUNDUP(A15-$A$14,0)/360*$E$7*$E$5*$N$14/100)</f>
        <v>-321.11885850694443</v>
      </c>
      <c r="N15" s="44">
        <f ca="1">IF(COUNTIF(V:V,A15)=1,VLOOKUP(A15,AD:AE,2), IF(COUNTIF(V:V,A15)=0,$F$10,""))</f>
        <v>101.765625</v>
      </c>
      <c r="O15" s="45">
        <f ca="1">IF(ISERROR(B15-2),"",(N15-$N$14)/100*$F$5)</f>
        <v>-585.9375</v>
      </c>
      <c r="P15" s="46">
        <f ca="1">IF(ISERROR(B15-2),"",ROUNDUP(A15-$A$14,0)/360*$F$6*$F$5-ROUNDUP(A15-$A$14,0)/360*$F$7*$F$5*$N$14/100)</f>
        <v>-11.461751302083258</v>
      </c>
      <c r="Q15" s="44">
        <f ca="1">IF(COUNTIF(V:V,A15)=1,VLOOKUP(A15,AF:AG,2), IF(COUNTIF(V:V,A15)=0,$G$10,""))</f>
        <v>101.578125</v>
      </c>
      <c r="R15" s="45">
        <f ca="1">IF(ISERROR(B15-2),"",(Q15-$Q$14)/100*$G$5)</f>
        <v>-7382.8125</v>
      </c>
      <c r="S15" s="46">
        <f ca="1">IF(ISERROR(B15-2),"",ROUNDUP(A15-$A$14,0)/360*$G$6*$G$5-ROUNDUP(A15-$A$14,0)/360*$G$7*$G$5*$Q$14/100)</f>
        <v>131.32906901041679</v>
      </c>
      <c r="T15" s="77">
        <f ca="1">IF(ISERROR(B15-2),"",C15+D15-F15-G15-I15-J15+L15+M15+O15+P15+R15+S15)</f>
        <v>25846.120866930833</v>
      </c>
      <c r="V15" s="70">
        <v>45784.625</v>
      </c>
      <c r="W15" s="53">
        <v>78.52</v>
      </c>
      <c r="X15" s="70">
        <v>45912.625</v>
      </c>
      <c r="Y15" s="53">
        <v>99.9921875</v>
      </c>
      <c r="Z15" s="70">
        <v>45784.625</v>
      </c>
      <c r="AA15" s="53">
        <v>107.19</v>
      </c>
      <c r="AB15" s="70">
        <v>45912.625</v>
      </c>
      <c r="AC15" s="53">
        <v>99.9921875</v>
      </c>
      <c r="AD15" s="70">
        <v>45891.625</v>
      </c>
      <c r="AE15" s="53">
        <v>99.953125</v>
      </c>
      <c r="AF15" s="70">
        <v>45894.625</v>
      </c>
      <c r="AG15" s="53">
        <v>97.71875</v>
      </c>
      <c r="AH15" s="163" t="str">
        <f t="shared" si="2"/>
        <v/>
      </c>
      <c r="AI15" s="163" t="str">
        <f t="shared" si="1"/>
        <v/>
      </c>
      <c r="AJ15" s="163">
        <v>45931.625</v>
      </c>
    </row>
    <row r="16" spans="1:36">
      <c r="A16" s="164">
        <f t="shared" ref="A16:A48" ca="1" si="3">IF(AND(ISBLANK(AJ5), A15 = $AJ$1),NOW(),IF(ISBLANK(AJ5),"",AJ5))</f>
        <v>45917.625</v>
      </c>
      <c r="B16" s="44">
        <f t="shared" ref="B16:B48" ca="1" si="4">IF(COUNTIF(V:V,A16)=1,VLOOKUP(A16,V:W,2), IF(COUNTIF(V:V,A16)=0,$B$10,""))</f>
        <v>81.05</v>
      </c>
      <c r="C16" s="45">
        <f t="shared" ref="C16:C79" ca="1" si="5">IF(ISERROR(B16-2),"",(B16/$B$14-1)*$B$5)</f>
        <v>-49590.340664082411</v>
      </c>
      <c r="D16" s="45">
        <f t="shared" ref="D16:D48" ca="1" si="6">IF(ISERROR(B16-2),"",-1*ROUNDUP(A16-$A$14,0)/360*$B$7*$B$5)</f>
        <v>-8225</v>
      </c>
      <c r="E16" s="44">
        <f t="shared" ref="E16:E48" ca="1" si="7">IF(COUNTIF(V:V,A16)=1,VLOOKUP(A16,X:Y,2), IF(COUNTIF(V:V,A16)=0,$C$10,""))</f>
        <v>99.953125</v>
      </c>
      <c r="F16" s="45">
        <f t="shared" ref="F16:F48" ca="1" si="8">IF(ISERROR(B16-2),"",(E16-$E$14)/100*$C$5)</f>
        <v>-31992.1875</v>
      </c>
      <c r="G16" s="46">
        <f t="shared" ref="G16:G48" ca="1" si="9">IF(ISERROR(B16-2),"",ROUNDUP(A16-$A$14,0)/360*$C$6*$C$5-ROUNDUP(A16-$A$14,0)/360*$C$7*$C$5*$E$14/100)</f>
        <v>-660.78678385416652</v>
      </c>
      <c r="H16" s="44">
        <f t="shared" ref="H16:H48" ca="1" si="10">IF(COUNTIF(V:V,A16)=1,VLOOKUP(A16,Z:AA,2), IF(COUNTIF(V:V,A16)=0,$D$10,""))</f>
        <v>112.06</v>
      </c>
      <c r="I16" s="45">
        <f t="shared" ref="I16:I48" ca="1" si="11">IF(ISERROR(B16-2),"",(H16/$H$14-1)*$D$5)</f>
        <v>-113685.8960103213</v>
      </c>
      <c r="J16" s="46">
        <f t="shared" ref="J16:J48" ca="1" si="12">IF(ISERROR(B16-2),"",-1*ROUNDUP(A16-$A$14,0)/360*$D$7*$D$5)</f>
        <v>-8460</v>
      </c>
      <c r="K16" s="44">
        <f t="shared" ref="K16:K48" ca="1" si="13">IF(COUNTIF(V:V,A16)=1,VLOOKUP(A16,AB:AC,2), IF(COUNTIF(V:V,A16)=0,$E$10,""))</f>
        <v>99.953125</v>
      </c>
      <c r="L16" s="45">
        <f t="shared" ref="L16:L48" ca="1" si="14">IF(ISERROR(B16-2),"",(K16-$K$14)/100*$E$5)</f>
        <v>-27890.625</v>
      </c>
      <c r="M16" s="46">
        <f t="shared" ref="M16:M48" ca="1" si="15">IF(ISERROR(B16-2),"",ROUNDUP(A16-$A$14,0)/360*$E$6*$E$5-ROUNDUP(A16-$A$14,0)/360*$E$7*$E$5*$N$14/100)</f>
        <v>-642.23771701388887</v>
      </c>
      <c r="N16" s="44">
        <f t="shared" ref="N16:N48" ca="1" si="16">IF(COUNTIF(V:V,A16)=1,VLOOKUP(A16,AD:AE,2), IF(COUNTIF(V:V,A16)=0,$F$10,""))</f>
        <v>101.5</v>
      </c>
      <c r="O16" s="45">
        <f t="shared" ref="O16:O48" ca="1" si="17">IF(ISERROR(B16-2),"",(N16-$N$14)/100*$F$5)</f>
        <v>-20507.8125</v>
      </c>
      <c r="P16" s="46">
        <f t="shared" ref="P16:P48" ca="1" si="18">IF(ISERROR(B16-2),"",ROUNDUP(A16-$A$14,0)/360*$F$6*$F$5-ROUNDUP(A16-$A$14,0)/360*$F$7*$F$5*$N$14/100)</f>
        <v>-22.923502604166515</v>
      </c>
      <c r="Q16" s="44">
        <f t="shared" ref="Q16:Q48" ca="1" si="19">IF(COUNTIF(V:V,A16)=1,VLOOKUP(A16,AF:AG,2), IF(COUNTIF(V:V,A16)=0,$G$10,""))</f>
        <v>101.375</v>
      </c>
      <c r="R16" s="45">
        <f t="shared" ref="R16:R48" ca="1" si="20">IF(ISERROR(B16-2),"",(Q16-$Q$14)/100*$G$5)</f>
        <v>-28710.937499999996</v>
      </c>
      <c r="S16" s="46">
        <f t="shared" ref="S16:S48" ca="1" si="21">IF(ISERROR(B16-2),"",ROUNDUP(A16-$A$14,0)/360*$G$6*$G$5-ROUNDUP(A16-$A$14,0)/360*$G$7*$G$5*$Q$14/100)</f>
        <v>262.65813802083358</v>
      </c>
      <c r="T16" s="77">
        <f t="shared" ref="T16:T25" ca="1" si="22">IF(ISERROR(B16-2),"",C16+D16-F16-G16-I16-J16+L16+M16+O16+P16+R16+S16)</f>
        <v>19471.651548495844</v>
      </c>
      <c r="V16" s="70">
        <v>45785.625</v>
      </c>
      <c r="W16" s="53">
        <v>78.5</v>
      </c>
      <c r="X16" s="70">
        <v>45915.625</v>
      </c>
      <c r="Y16" s="53">
        <v>100.09375</v>
      </c>
      <c r="Z16" s="70">
        <v>45785.625</v>
      </c>
      <c r="AA16" s="53">
        <v>106.65</v>
      </c>
      <c r="AB16" s="70">
        <v>45915.625</v>
      </c>
      <c r="AC16" s="53">
        <v>100.09375</v>
      </c>
      <c r="AD16" s="70">
        <v>45894.625</v>
      </c>
      <c r="AE16" s="53">
        <v>99.765625</v>
      </c>
      <c r="AF16" s="70">
        <v>45895.625</v>
      </c>
      <c r="AG16" s="53">
        <v>97.59375</v>
      </c>
      <c r="AH16" s="163" t="str">
        <f t="shared" si="2"/>
        <v/>
      </c>
      <c r="AI16" s="163" t="str">
        <f t="shared" si="1"/>
        <v/>
      </c>
      <c r="AJ16" s="163">
        <v>45932.625</v>
      </c>
    </row>
    <row r="17" spans="1:36">
      <c r="A17" s="164">
        <f t="shared" ca="1" si="3"/>
        <v>45918.625</v>
      </c>
      <c r="B17" s="44">
        <f t="shared" ca="1" si="4"/>
        <v>81.23</v>
      </c>
      <c r="C17" s="45">
        <f t="shared" ca="1" si="5"/>
        <v>28029.322984043371</v>
      </c>
      <c r="D17" s="45">
        <f t="shared" ca="1" si="6"/>
        <v>-12337.499999999998</v>
      </c>
      <c r="E17" s="44">
        <f t="shared" ca="1" si="7"/>
        <v>99.7890625</v>
      </c>
      <c r="F17" s="45">
        <f t="shared" ca="1" si="8"/>
        <v>-63984.375</v>
      </c>
      <c r="G17" s="46">
        <f t="shared" ca="1" si="9"/>
        <v>-991.18017578125</v>
      </c>
      <c r="H17" s="44">
        <f t="shared" ca="1" si="10"/>
        <v>111.83</v>
      </c>
      <c r="I17" s="45">
        <f t="shared" ca="1" si="11"/>
        <v>-187341.54694658311</v>
      </c>
      <c r="J17" s="46">
        <f t="shared" ca="1" si="12"/>
        <v>-12689.999999999998</v>
      </c>
      <c r="K17" s="44">
        <f t="shared" ca="1" si="13"/>
        <v>99.7890625</v>
      </c>
      <c r="L17" s="45">
        <f t="shared" ca="1" si="14"/>
        <v>-55781.25</v>
      </c>
      <c r="M17" s="46">
        <f t="shared" ca="1" si="15"/>
        <v>-963.35657552083285</v>
      </c>
      <c r="N17" s="44">
        <f t="shared" ca="1" si="16"/>
        <v>101.09375</v>
      </c>
      <c r="O17" s="45">
        <f t="shared" ca="1" si="17"/>
        <v>-50976.5625</v>
      </c>
      <c r="P17" s="46">
        <f t="shared" ca="1" si="18"/>
        <v>-34.385253906249545</v>
      </c>
      <c r="Q17" s="44">
        <f t="shared" ca="1" si="19"/>
        <v>100.328125</v>
      </c>
      <c r="R17" s="45">
        <f t="shared" ca="1" si="20"/>
        <v>-138632.8125</v>
      </c>
      <c r="S17" s="46">
        <f t="shared" ca="1" si="21"/>
        <v>393.98720703125036</v>
      </c>
      <c r="T17" s="77">
        <f t="shared" ca="1" si="22"/>
        <v>34704.545484011898</v>
      </c>
      <c r="V17" s="70">
        <v>45786.625</v>
      </c>
      <c r="W17" s="53">
        <v>78.55</v>
      </c>
      <c r="X17" s="70">
        <v>45916.625</v>
      </c>
      <c r="Y17" s="53">
        <v>100.15625</v>
      </c>
      <c r="Z17" s="70">
        <v>45786.625</v>
      </c>
      <c r="AA17" s="53">
        <v>106.61</v>
      </c>
      <c r="AB17" s="70">
        <v>45916.625</v>
      </c>
      <c r="AC17" s="53">
        <v>100.15625</v>
      </c>
      <c r="AD17" s="70">
        <v>45895.625</v>
      </c>
      <c r="AE17" s="53">
        <v>99.984375</v>
      </c>
      <c r="AF17" s="70">
        <v>45896.625</v>
      </c>
      <c r="AG17" s="53">
        <v>97.453125</v>
      </c>
      <c r="AH17" s="163" t="str">
        <f t="shared" si="2"/>
        <v/>
      </c>
      <c r="AI17" s="163" t="str">
        <f t="shared" si="1"/>
        <v/>
      </c>
      <c r="AJ17" s="163">
        <v>45933.625</v>
      </c>
    </row>
    <row r="18" spans="1:36">
      <c r="A18" s="164">
        <f t="shared" ca="1" si="3"/>
        <v>45919.625</v>
      </c>
      <c r="B18" s="44">
        <f t="shared" ca="1" si="4"/>
        <v>81.260000000000005</v>
      </c>
      <c r="C18" s="45">
        <f t="shared" ca="1" si="5"/>
        <v>40965.933592067573</v>
      </c>
      <c r="D18" s="45">
        <f t="shared" ca="1" si="6"/>
        <v>-16450</v>
      </c>
      <c r="E18" s="44">
        <f t="shared" ca="1" si="7"/>
        <v>99.7734375</v>
      </c>
      <c r="F18" s="45">
        <f t="shared" ca="1" si="8"/>
        <v>-67031.25</v>
      </c>
      <c r="G18" s="46">
        <f t="shared" ca="1" si="9"/>
        <v>-1321.573567708333</v>
      </c>
      <c r="H18" s="44">
        <f t="shared" ca="1" si="10"/>
        <v>111.74</v>
      </c>
      <c r="I18" s="45">
        <f t="shared" ca="1" si="11"/>
        <v>-216163.3233999045</v>
      </c>
      <c r="J18" s="46">
        <f t="shared" ca="1" si="12"/>
        <v>-16920</v>
      </c>
      <c r="K18" s="44">
        <f t="shared" ca="1" si="13"/>
        <v>99.7734375</v>
      </c>
      <c r="L18" s="45">
        <f t="shared" ca="1" si="14"/>
        <v>-58437.5</v>
      </c>
      <c r="M18" s="46">
        <f t="shared" ca="1" si="15"/>
        <v>-1284.4754340277777</v>
      </c>
      <c r="N18" s="44">
        <f t="shared" ca="1" si="16"/>
        <v>101.015625</v>
      </c>
      <c r="O18" s="45">
        <f t="shared" ca="1" si="17"/>
        <v>-56835.9375</v>
      </c>
      <c r="P18" s="46">
        <f t="shared" ca="1" si="18"/>
        <v>-45.84700520833303</v>
      </c>
      <c r="Q18" s="44">
        <f t="shared" ca="1" si="19"/>
        <v>100.125</v>
      </c>
      <c r="R18" s="45">
        <f t="shared" ca="1" si="20"/>
        <v>-159960.9375</v>
      </c>
      <c r="S18" s="46">
        <f t="shared" ca="1" si="21"/>
        <v>525.31627604166715</v>
      </c>
      <c r="T18" s="77">
        <f t="shared" ca="1" si="22"/>
        <v>49912.69939648595</v>
      </c>
      <c r="V18" s="70">
        <v>45789.625</v>
      </c>
      <c r="W18" s="53">
        <v>79.33</v>
      </c>
      <c r="X18" s="70">
        <v>45917.625</v>
      </c>
      <c r="Y18" s="53">
        <v>99.953125</v>
      </c>
      <c r="Z18" s="70">
        <v>45789.625</v>
      </c>
      <c r="AA18" s="53">
        <v>106.59</v>
      </c>
      <c r="AB18" s="70">
        <v>45917.625</v>
      </c>
      <c r="AC18" s="53">
        <v>99.953125</v>
      </c>
      <c r="AD18" s="70">
        <v>45896.625</v>
      </c>
      <c r="AE18" s="53">
        <v>100.125</v>
      </c>
      <c r="AF18" s="70">
        <v>45897.625</v>
      </c>
      <c r="AG18" s="53">
        <v>98.078125</v>
      </c>
      <c r="AH18" s="163" t="str">
        <f t="shared" si="2"/>
        <v/>
      </c>
      <c r="AI18" s="163" t="str">
        <f t="shared" si="1"/>
        <v/>
      </c>
      <c r="AJ18" s="163">
        <v>45936.625</v>
      </c>
    </row>
    <row r="19" spans="1:36">
      <c r="A19" s="164">
        <f t="shared" ca="1" si="3"/>
        <v>45922.625</v>
      </c>
      <c r="B19" s="44">
        <f t="shared" ca="1" si="4"/>
        <v>81.319999999999993</v>
      </c>
      <c r="C19" s="45">
        <f t="shared" ca="1" si="5"/>
        <v>66839.154808100429</v>
      </c>
      <c r="D19" s="45">
        <f t="shared" ca="1" si="6"/>
        <v>-28787.5</v>
      </c>
      <c r="E19" s="44">
        <f t="shared" ca="1" si="7"/>
        <v>99.65625</v>
      </c>
      <c r="F19" s="45">
        <f t="shared" ca="1" si="8"/>
        <v>-89882.8125</v>
      </c>
      <c r="G19" s="46">
        <f t="shared" ca="1" si="9"/>
        <v>-2312.7537434895839</v>
      </c>
      <c r="H19" s="44">
        <f t="shared" ca="1" si="10"/>
        <v>111.48</v>
      </c>
      <c r="I19" s="45">
        <f t="shared" ca="1" si="11"/>
        <v>-299426.23315394012</v>
      </c>
      <c r="J19" s="46">
        <f t="shared" ca="1" si="12"/>
        <v>-29610</v>
      </c>
      <c r="K19" s="44">
        <f t="shared" ca="1" si="13"/>
        <v>99.65625</v>
      </c>
      <c r="L19" s="45">
        <f t="shared" ca="1" si="14"/>
        <v>-78359.375</v>
      </c>
      <c r="M19" s="46">
        <f t="shared" ca="1" si="15"/>
        <v>-2247.8320095486106</v>
      </c>
      <c r="N19" s="44">
        <f t="shared" ca="1" si="16"/>
        <v>100.8125</v>
      </c>
      <c r="O19" s="45">
        <f t="shared" ca="1" si="17"/>
        <v>-72070.3125</v>
      </c>
      <c r="P19" s="46">
        <f t="shared" ca="1" si="18"/>
        <v>-80.23225911458303</v>
      </c>
      <c r="Q19" s="44">
        <f t="shared" ca="1" si="19"/>
        <v>99.734375</v>
      </c>
      <c r="R19" s="45">
        <f t="shared" ca="1" si="20"/>
        <v>-200976.56250000003</v>
      </c>
      <c r="S19" s="46">
        <f t="shared" ca="1" si="21"/>
        <v>919.30348307291752</v>
      </c>
      <c r="T19" s="77">
        <f t="shared" ca="1" si="22"/>
        <v>106468.44341993982</v>
      </c>
      <c r="V19" s="70">
        <v>45790.625</v>
      </c>
      <c r="W19" s="53">
        <v>79.47</v>
      </c>
      <c r="X19" s="70">
        <v>45918.625</v>
      </c>
      <c r="Y19" s="53">
        <v>99.7890625</v>
      </c>
      <c r="Z19" s="70">
        <v>45790.625</v>
      </c>
      <c r="AA19" s="53">
        <v>106.68</v>
      </c>
      <c r="AB19" s="70">
        <v>45918.625</v>
      </c>
      <c r="AC19" s="53">
        <v>99.7890625</v>
      </c>
      <c r="AD19" s="70">
        <v>45897.625</v>
      </c>
      <c r="AE19" s="53">
        <v>100.375</v>
      </c>
      <c r="AF19" s="70">
        <v>45898.625</v>
      </c>
      <c r="AG19" s="53">
        <v>97.34375</v>
      </c>
      <c r="AH19" s="163" t="str">
        <f t="shared" si="2"/>
        <v/>
      </c>
      <c r="AI19" s="163" t="str">
        <f t="shared" si="1"/>
        <v/>
      </c>
      <c r="AJ19" s="163">
        <v>45937.625</v>
      </c>
    </row>
    <row r="20" spans="1:36">
      <c r="A20" s="164">
        <f t="shared" ca="1" si="3"/>
        <v>45923.625</v>
      </c>
      <c r="B20" s="44">
        <f t="shared" ca="1" si="4"/>
        <v>81.260000000000005</v>
      </c>
      <c r="C20" s="45">
        <f t="shared" ca="1" si="5"/>
        <v>40965.933592067573</v>
      </c>
      <c r="D20" s="45">
        <f t="shared" ca="1" si="6"/>
        <v>-32900</v>
      </c>
      <c r="E20" s="44">
        <f t="shared" ca="1" si="7"/>
        <v>99.796875</v>
      </c>
      <c r="F20" s="45">
        <f t="shared" ca="1" si="8"/>
        <v>-62460.937499999993</v>
      </c>
      <c r="G20" s="46">
        <f t="shared" ca="1" si="9"/>
        <v>-2643.1471354166661</v>
      </c>
      <c r="H20" s="44">
        <f t="shared" ca="1" si="10"/>
        <v>111.71</v>
      </c>
      <c r="I20" s="45">
        <f t="shared" ca="1" si="11"/>
        <v>-225770.58221767831</v>
      </c>
      <c r="J20" s="46">
        <f t="shared" ca="1" si="12"/>
        <v>-33840</v>
      </c>
      <c r="K20" s="44">
        <f t="shared" ca="1" si="13"/>
        <v>99.796875</v>
      </c>
      <c r="L20" s="45">
        <f t="shared" ca="1" si="14"/>
        <v>-54453.125</v>
      </c>
      <c r="M20" s="46">
        <f t="shared" ca="1" si="15"/>
        <v>-2568.9508680555555</v>
      </c>
      <c r="N20" s="44">
        <f t="shared" ca="1" si="16"/>
        <v>101.140625</v>
      </c>
      <c r="O20" s="45">
        <f t="shared" ca="1" si="17"/>
        <v>-47460.9375</v>
      </c>
      <c r="P20" s="46">
        <f t="shared" ca="1" si="18"/>
        <v>-91.69401041666606</v>
      </c>
      <c r="Q20" s="44">
        <f t="shared" ca="1" si="19"/>
        <v>100.421875</v>
      </c>
      <c r="R20" s="45">
        <f t="shared" ca="1" si="20"/>
        <v>-128789.0625</v>
      </c>
      <c r="S20" s="46">
        <f t="shared" ca="1" si="21"/>
        <v>1050.6325520833343</v>
      </c>
      <c r="T20" s="77">
        <f t="shared" ca="1" si="22"/>
        <v>100467.46311877367</v>
      </c>
      <c r="V20" s="70">
        <v>45791.625</v>
      </c>
      <c r="W20" s="53">
        <v>79.180000000000007</v>
      </c>
      <c r="X20" s="70">
        <v>45919.625</v>
      </c>
      <c r="Y20" s="53">
        <v>99.7734375</v>
      </c>
      <c r="Z20" s="70">
        <v>45791.625</v>
      </c>
      <c r="AA20" s="53">
        <v>106.18</v>
      </c>
      <c r="AB20" s="70">
        <v>45919.625</v>
      </c>
      <c r="AC20" s="53">
        <v>99.7734375</v>
      </c>
      <c r="AD20" s="70">
        <v>45898.625</v>
      </c>
      <c r="AE20" s="53">
        <v>100.21875</v>
      </c>
      <c r="AF20" s="70">
        <v>45901.625</v>
      </c>
      <c r="AG20" s="53">
        <v>97.234375</v>
      </c>
      <c r="AH20" s="163" t="str">
        <f t="shared" si="2"/>
        <v/>
      </c>
      <c r="AI20" s="163" t="str">
        <f t="shared" si="1"/>
        <v/>
      </c>
      <c r="AJ20" s="163">
        <v>45938.625</v>
      </c>
    </row>
    <row r="21" spans="1:36">
      <c r="A21" s="164">
        <f t="shared" ca="1" si="3"/>
        <v>45924.625</v>
      </c>
      <c r="B21" s="44">
        <f t="shared" ca="1" si="4"/>
        <v>81.150000000000006</v>
      </c>
      <c r="C21" s="45">
        <f t="shared" ca="1" si="5"/>
        <v>-6468.3053040121004</v>
      </c>
      <c r="D21" s="45">
        <f t="shared" ca="1" si="6"/>
        <v>-37012.5</v>
      </c>
      <c r="E21" s="44">
        <f t="shared" ca="1" si="7"/>
        <v>99.6015625</v>
      </c>
      <c r="F21" s="45">
        <f t="shared" ca="1" si="8"/>
        <v>-100546.875</v>
      </c>
      <c r="G21" s="46">
        <f t="shared" ca="1" si="9"/>
        <v>-2973.54052734375</v>
      </c>
      <c r="H21" s="44">
        <f t="shared" ca="1" si="10"/>
        <v>111.26</v>
      </c>
      <c r="I21" s="45">
        <f t="shared" ca="1" si="11"/>
        <v>-369879.46448427736</v>
      </c>
      <c r="J21" s="46">
        <f t="shared" ca="1" si="12"/>
        <v>-38070</v>
      </c>
      <c r="K21" s="44">
        <f t="shared" ca="1" si="13"/>
        <v>99.6015625</v>
      </c>
      <c r="L21" s="45">
        <f t="shared" ca="1" si="14"/>
        <v>-87656.25</v>
      </c>
      <c r="M21" s="46">
        <f t="shared" ca="1" si="15"/>
        <v>-2890.0697265625004</v>
      </c>
      <c r="N21" s="44">
        <f t="shared" ca="1" si="16"/>
        <v>100.859375</v>
      </c>
      <c r="O21" s="45">
        <f t="shared" ca="1" si="17"/>
        <v>-68554.6875</v>
      </c>
      <c r="P21" s="46">
        <f t="shared" ca="1" si="18"/>
        <v>-103.15576171875</v>
      </c>
      <c r="Q21" s="44">
        <f t="shared" ca="1" si="19"/>
        <v>100.015625</v>
      </c>
      <c r="R21" s="45">
        <f t="shared" ca="1" si="20"/>
        <v>-171445.3125</v>
      </c>
      <c r="S21" s="46">
        <f t="shared" ca="1" si="21"/>
        <v>1181.9616210937511</v>
      </c>
      <c r="T21" s="77">
        <f t="shared" ca="1" si="22"/>
        <v>138521.56084042153</v>
      </c>
      <c r="V21" s="70">
        <v>45792.625</v>
      </c>
      <c r="W21" s="53">
        <v>79.33</v>
      </c>
      <c r="X21" s="70">
        <v>45922.625</v>
      </c>
      <c r="Y21" s="53">
        <v>99.65625</v>
      </c>
      <c r="Z21" s="70">
        <v>45792.625</v>
      </c>
      <c r="AA21" s="53">
        <v>106.9</v>
      </c>
      <c r="AB21" s="70">
        <v>45922.625</v>
      </c>
      <c r="AC21" s="53">
        <v>99.65625</v>
      </c>
      <c r="AD21" s="70">
        <v>45901.625</v>
      </c>
      <c r="AE21" s="53">
        <v>100.171875</v>
      </c>
      <c r="AF21" s="70">
        <v>45902.625</v>
      </c>
      <c r="AG21" s="53">
        <v>96.65625</v>
      </c>
      <c r="AH21" s="163" t="str">
        <f t="shared" si="2"/>
        <v/>
      </c>
      <c r="AI21" s="163" t="str">
        <f t="shared" si="1"/>
        <v/>
      </c>
      <c r="AJ21" s="163">
        <v>45939.625</v>
      </c>
    </row>
    <row r="22" spans="1:36">
      <c r="A22" s="164">
        <f t="shared" ca="1" si="3"/>
        <v>45925.625</v>
      </c>
      <c r="B22" s="44">
        <f t="shared" ca="1" si="4"/>
        <v>80.92</v>
      </c>
      <c r="C22" s="45">
        <f t="shared" ca="1" si="5"/>
        <v>-105648.98663216915</v>
      </c>
      <c r="D22" s="45">
        <f t="shared" ca="1" si="6"/>
        <v>-41124.999999999993</v>
      </c>
      <c r="E22" s="44">
        <f t="shared" ca="1" si="7"/>
        <v>99.390625</v>
      </c>
      <c r="F22" s="45">
        <f t="shared" ca="1" si="8"/>
        <v>-141679.6875</v>
      </c>
      <c r="G22" s="46">
        <f t="shared" ca="1" si="9"/>
        <v>-3303.9339192708285</v>
      </c>
      <c r="H22" s="44">
        <f t="shared" ca="1" si="10"/>
        <v>111.06</v>
      </c>
      <c r="I22" s="45">
        <f t="shared" ca="1" si="11"/>
        <v>-433927.85660276935</v>
      </c>
      <c r="J22" s="46">
        <f t="shared" ca="1" si="12"/>
        <v>-42299.999999999993</v>
      </c>
      <c r="K22" s="44">
        <f t="shared" ca="1" si="13"/>
        <v>99.390625</v>
      </c>
      <c r="L22" s="45">
        <f t="shared" ca="1" si="14"/>
        <v>-123515.625</v>
      </c>
      <c r="M22" s="46">
        <f t="shared" ca="1" si="15"/>
        <v>-3211.1885850694416</v>
      </c>
      <c r="N22" s="44">
        <f t="shared" ca="1" si="16"/>
        <v>100.640625</v>
      </c>
      <c r="O22" s="45">
        <f t="shared" ca="1" si="17"/>
        <v>-84960.9375</v>
      </c>
      <c r="P22" s="46">
        <f t="shared" ca="1" si="18"/>
        <v>-114.61751302083212</v>
      </c>
      <c r="Q22" s="44">
        <f t="shared" ca="1" si="19"/>
        <v>100.03125</v>
      </c>
      <c r="R22" s="45">
        <f t="shared" ca="1" si="20"/>
        <v>-169804.6875</v>
      </c>
      <c r="S22" s="46">
        <f t="shared" ca="1" si="21"/>
        <v>1313.2906901041697</v>
      </c>
      <c r="T22" s="77">
        <f t="shared" ca="1" si="22"/>
        <v>94143.725981884971</v>
      </c>
      <c r="V22" s="70">
        <v>45793.625</v>
      </c>
      <c r="W22" s="53">
        <v>79.42</v>
      </c>
      <c r="X22" s="70">
        <v>45923.625</v>
      </c>
      <c r="Y22" s="53">
        <v>99.796875</v>
      </c>
      <c r="Z22" s="70">
        <v>45793.625</v>
      </c>
      <c r="AA22" s="53">
        <v>107.1</v>
      </c>
      <c r="AB22" s="70">
        <v>45923.625</v>
      </c>
      <c r="AC22" s="53">
        <v>99.796875</v>
      </c>
      <c r="AD22" s="70">
        <v>45902.625</v>
      </c>
      <c r="AE22" s="53">
        <v>99.859375</v>
      </c>
      <c r="AF22" s="70">
        <v>45903.625</v>
      </c>
      <c r="AG22" s="53">
        <v>97.671875</v>
      </c>
      <c r="AH22" s="163" t="str">
        <f t="shared" si="2"/>
        <v/>
      </c>
      <c r="AI22" s="163" t="str">
        <f t="shared" si="1"/>
        <v/>
      </c>
      <c r="AJ22" s="163">
        <v>45940.625</v>
      </c>
    </row>
    <row r="23" spans="1:36">
      <c r="A23" s="164">
        <f t="shared" ca="1" si="3"/>
        <v>45926.625</v>
      </c>
      <c r="B23" s="44">
        <f t="shared" ca="1" si="4"/>
        <v>81.08</v>
      </c>
      <c r="C23" s="45">
        <f t="shared" ca="1" si="5"/>
        <v>-36653.730056062093</v>
      </c>
      <c r="D23" s="45">
        <f t="shared" ca="1" si="6"/>
        <v>-45237.499999999993</v>
      </c>
      <c r="E23" s="44">
        <f t="shared" ca="1" si="7"/>
        <v>99.3828125</v>
      </c>
      <c r="F23" s="45">
        <f t="shared" ca="1" si="8"/>
        <v>-143203.125</v>
      </c>
      <c r="G23" s="46">
        <f t="shared" ca="1" si="9"/>
        <v>-3634.3273111979179</v>
      </c>
      <c r="H23" s="44">
        <f t="shared" ca="1" si="10"/>
        <v>111.21</v>
      </c>
      <c r="I23" s="45">
        <f t="shared" ca="1" si="11"/>
        <v>-385891.56251390436</v>
      </c>
      <c r="J23" s="46">
        <f t="shared" ca="1" si="12"/>
        <v>-46529.999999999993</v>
      </c>
      <c r="K23" s="44">
        <f t="shared" ca="1" si="13"/>
        <v>99.3828125</v>
      </c>
      <c r="L23" s="45">
        <f t="shared" ca="1" si="14"/>
        <v>-124843.75</v>
      </c>
      <c r="M23" s="46">
        <f t="shared" ca="1" si="15"/>
        <v>-3532.3074435763847</v>
      </c>
      <c r="N23" s="44">
        <f t="shared" ca="1" si="16"/>
        <v>100.5625</v>
      </c>
      <c r="O23" s="45">
        <f t="shared" ca="1" si="17"/>
        <v>-90820.3125</v>
      </c>
      <c r="P23" s="46">
        <f t="shared" ca="1" si="18"/>
        <v>-126.07926432291606</v>
      </c>
      <c r="Q23" s="44">
        <f t="shared" ca="1" si="19"/>
        <v>99.90625</v>
      </c>
      <c r="R23" s="45">
        <f t="shared" ca="1" si="20"/>
        <v>-182929.6875</v>
      </c>
      <c r="S23" s="46">
        <f t="shared" ca="1" si="21"/>
        <v>1444.6197591145847</v>
      </c>
      <c r="T23" s="77">
        <f t="shared" ca="1" si="22"/>
        <v>96560.267820255438</v>
      </c>
      <c r="V23" s="70">
        <v>45796.625</v>
      </c>
      <c r="W23" s="53">
        <v>79.38</v>
      </c>
      <c r="X23" s="70">
        <v>45924.625</v>
      </c>
      <c r="Y23" s="53">
        <v>99.6015625</v>
      </c>
      <c r="Z23" s="70">
        <v>45796.625</v>
      </c>
      <c r="AA23" s="53">
        <v>107.11</v>
      </c>
      <c r="AB23" s="70">
        <v>45924.625</v>
      </c>
      <c r="AC23" s="53">
        <v>99.6015625</v>
      </c>
      <c r="AD23" s="70">
        <v>45903.625</v>
      </c>
      <c r="AE23" s="53">
        <v>100.234375</v>
      </c>
      <c r="AF23" s="70">
        <v>45904.625</v>
      </c>
      <c r="AG23" s="53">
        <v>98.296875</v>
      </c>
      <c r="AH23" s="163" t="str">
        <f t="shared" si="2"/>
        <v/>
      </c>
      <c r="AI23" s="163" t="str">
        <f t="shared" si="1"/>
        <v/>
      </c>
      <c r="AJ23" s="163">
        <v>45943.625</v>
      </c>
    </row>
    <row r="24" spans="1:36">
      <c r="A24" s="164">
        <f t="shared" ca="1" si="3"/>
        <v>45929.625</v>
      </c>
      <c r="B24" s="44">
        <f t="shared" ca="1" si="4"/>
        <v>81.22</v>
      </c>
      <c r="C24" s="45">
        <f t="shared" ca="1" si="5"/>
        <v>23717.119448037894</v>
      </c>
      <c r="D24" s="45">
        <f t="shared" ca="1" si="6"/>
        <v>-57575</v>
      </c>
      <c r="E24" s="44">
        <f t="shared" ca="1" si="7"/>
        <v>99.4921875</v>
      </c>
      <c r="F24" s="45">
        <f t="shared" ca="1" si="8"/>
        <v>-121875</v>
      </c>
      <c r="G24" s="46">
        <f t="shared" ca="1" si="9"/>
        <v>-4625.5074869791679</v>
      </c>
      <c r="H24" s="44">
        <f t="shared" ca="1" si="10"/>
        <v>111.58</v>
      </c>
      <c r="I24" s="45">
        <f t="shared" ca="1" si="11"/>
        <v>-267402.03709469811</v>
      </c>
      <c r="J24" s="46">
        <f t="shared" ca="1" si="12"/>
        <v>-59220</v>
      </c>
      <c r="K24" s="44">
        <f t="shared" ca="1" si="13"/>
        <v>99.4921875</v>
      </c>
      <c r="L24" s="45">
        <f t="shared" ca="1" si="14"/>
        <v>-106250</v>
      </c>
      <c r="M24" s="46">
        <f t="shared" ca="1" si="15"/>
        <v>-4495.6640190972212</v>
      </c>
      <c r="N24" s="44">
        <f t="shared" ca="1" si="16"/>
        <v>100.875</v>
      </c>
      <c r="O24" s="45">
        <f t="shared" ca="1" si="17"/>
        <v>-67382.8125</v>
      </c>
      <c r="P24" s="46">
        <f t="shared" ca="1" si="18"/>
        <v>-160.46451822916606</v>
      </c>
      <c r="Q24" s="44">
        <f t="shared" ca="1" si="19"/>
        <v>100.65625</v>
      </c>
      <c r="R24" s="45">
        <f t="shared" ca="1" si="20"/>
        <v>-104179.6875</v>
      </c>
      <c r="S24" s="46">
        <f t="shared" ca="1" si="21"/>
        <v>1838.606966145835</v>
      </c>
      <c r="T24" s="77">
        <f t="shared" ca="1" si="22"/>
        <v>138634.64245853462</v>
      </c>
      <c r="V24" s="70">
        <v>45797.625</v>
      </c>
      <c r="W24" s="53">
        <v>79.34</v>
      </c>
      <c r="X24" s="70">
        <v>45925.625</v>
      </c>
      <c r="Y24" s="53">
        <v>99.390625</v>
      </c>
      <c r="Z24" s="70">
        <v>45797.625</v>
      </c>
      <c r="AA24" s="53">
        <v>106.86</v>
      </c>
      <c r="AB24" s="70">
        <v>45925.625</v>
      </c>
      <c r="AC24" s="53">
        <v>99.390625</v>
      </c>
      <c r="AD24" s="70">
        <v>45904.625</v>
      </c>
      <c r="AE24" s="53">
        <v>100.71875</v>
      </c>
      <c r="AF24" s="70">
        <v>45905.625</v>
      </c>
      <c r="AG24" s="53">
        <v>99.6875</v>
      </c>
      <c r="AH24" s="163" t="str">
        <f t="shared" si="2"/>
        <v/>
      </c>
      <c r="AI24" s="163" t="str">
        <f t="shared" si="1"/>
        <v/>
      </c>
      <c r="AJ24" s="163">
        <v>45944.625</v>
      </c>
    </row>
    <row r="25" spans="1:36">
      <c r="A25" s="164">
        <f t="shared" ca="1" si="3"/>
        <v>45930.625</v>
      </c>
      <c r="B25" s="44">
        <f t="shared" ca="1" si="4"/>
        <v>81.19</v>
      </c>
      <c r="C25" s="45">
        <f t="shared" ca="1" si="5"/>
        <v>10780.508840013692</v>
      </c>
      <c r="D25" s="45">
        <f t="shared" ca="1" si="6"/>
        <v>-61687.499999999993</v>
      </c>
      <c r="E25" s="44">
        <f t="shared" ca="1" si="7"/>
        <v>99.5078125</v>
      </c>
      <c r="F25" s="45">
        <f t="shared" ca="1" si="8"/>
        <v>-118828.125</v>
      </c>
      <c r="G25" s="46">
        <f t="shared" ca="1" si="9"/>
        <v>-4955.9008789062464</v>
      </c>
      <c r="H25" s="44">
        <f t="shared" ca="1" si="10"/>
        <v>111.47</v>
      </c>
      <c r="I25" s="45">
        <f t="shared" ca="1" si="11"/>
        <v>-302628.65275986475</v>
      </c>
      <c r="J25" s="46">
        <f t="shared" ca="1" si="12"/>
        <v>-63449.999999999993</v>
      </c>
      <c r="K25" s="44">
        <f t="shared" ca="1" si="13"/>
        <v>99.5078125</v>
      </c>
      <c r="L25" s="45">
        <f t="shared" ca="1" si="14"/>
        <v>-103593.75</v>
      </c>
      <c r="M25" s="46">
        <f t="shared" ca="1" si="15"/>
        <v>-4816.7828776041679</v>
      </c>
      <c r="N25" s="44">
        <f t="shared" ca="1" si="16"/>
        <v>100.828125</v>
      </c>
      <c r="O25" s="45">
        <f t="shared" ca="1" si="17"/>
        <v>-70898.4375</v>
      </c>
      <c r="P25" s="46">
        <f t="shared" ca="1" si="18"/>
        <v>-171.92626953124636</v>
      </c>
      <c r="Q25" s="44">
        <f t="shared" ca="1" si="19"/>
        <v>100.390625</v>
      </c>
      <c r="R25" s="45">
        <f t="shared" ca="1" si="20"/>
        <v>-132070.3125</v>
      </c>
      <c r="S25" s="46">
        <f t="shared" ca="1" si="21"/>
        <v>1969.93603515625</v>
      </c>
      <c r="T25" s="77">
        <f t="shared" ca="1" si="22"/>
        <v>129374.41436680552</v>
      </c>
      <c r="V25" s="70">
        <v>45798.625</v>
      </c>
      <c r="W25" s="53">
        <v>78.81</v>
      </c>
      <c r="X25" s="70">
        <v>45926.625</v>
      </c>
      <c r="Y25" s="53">
        <v>99.3828125</v>
      </c>
      <c r="Z25" s="70">
        <v>45798.625</v>
      </c>
      <c r="AA25" s="53">
        <v>105.66</v>
      </c>
      <c r="AB25" s="70">
        <v>45926.625</v>
      </c>
      <c r="AC25" s="53">
        <v>99.3828125</v>
      </c>
      <c r="AD25" s="70">
        <v>45905.625</v>
      </c>
      <c r="AE25" s="53">
        <v>101.3125</v>
      </c>
      <c r="AF25" s="70">
        <v>45908.625</v>
      </c>
      <c r="AG25" s="53">
        <v>101</v>
      </c>
      <c r="AH25" s="163" t="str">
        <f t="shared" si="2"/>
        <v/>
      </c>
      <c r="AI25" s="163" t="str">
        <f t="shared" si="1"/>
        <v/>
      </c>
      <c r="AJ25" s="163">
        <v>45945.625</v>
      </c>
    </row>
    <row r="26" spans="1:36">
      <c r="A26" s="164">
        <f t="shared" ca="1" si="3"/>
        <v>45931.625</v>
      </c>
      <c r="B26" s="44">
        <f t="shared" ca="1" si="4"/>
        <v>80.959999999999994</v>
      </c>
      <c r="C26" s="45">
        <f t="shared" ca="1" si="5"/>
        <v>-88400.172488147247</v>
      </c>
      <c r="D26" s="45">
        <f t="shared" ca="1" si="6"/>
        <v>-65800</v>
      </c>
      <c r="E26" s="44">
        <f t="shared" ca="1" si="7"/>
        <v>99.765625</v>
      </c>
      <c r="F26" s="45">
        <f t="shared" ca="1" si="8"/>
        <v>-68554.6875</v>
      </c>
      <c r="G26" s="46">
        <f t="shared" ca="1" si="9"/>
        <v>-5286.2942708333321</v>
      </c>
      <c r="H26" s="44">
        <f t="shared" ca="1" si="10"/>
        <v>111.51</v>
      </c>
      <c r="I26" s="45">
        <f t="shared" ca="1" si="11"/>
        <v>-289818.97433616634</v>
      </c>
      <c r="J26" s="46">
        <f t="shared" ca="1" si="12"/>
        <v>-67680</v>
      </c>
      <c r="K26" s="44">
        <f t="shared" ca="1" si="13"/>
        <v>99.765625</v>
      </c>
      <c r="L26" s="45">
        <f t="shared" ca="1" si="14"/>
        <v>-59765.625</v>
      </c>
      <c r="M26" s="46">
        <f t="shared" ca="1" si="15"/>
        <v>-5137.9017361111109</v>
      </c>
      <c r="N26" s="44">
        <f t="shared" ca="1" si="16"/>
        <v>101.171875</v>
      </c>
      <c r="O26" s="45">
        <f t="shared" ca="1" si="17"/>
        <v>-45117.1875</v>
      </c>
      <c r="P26" s="46">
        <f t="shared" ca="1" si="18"/>
        <v>-183.38802083333212</v>
      </c>
      <c r="Q26" s="44">
        <f t="shared" ca="1" si="19"/>
        <v>100.578125</v>
      </c>
      <c r="R26" s="45">
        <f t="shared" ca="1" si="20"/>
        <v>-112382.81250000001</v>
      </c>
      <c r="S26" s="46">
        <f t="shared" ca="1" si="21"/>
        <v>2101.2651041666686</v>
      </c>
      <c r="T26" s="77">
        <f ca="1">IF(ISERROR(B26-2),"",C26+D26-F26-G26-I26-J26+L26+M26+O26+P26+R26+S26+$J$9)</f>
        <v>90930.852687403749</v>
      </c>
      <c r="U26" s="170" t="s">
        <v>177</v>
      </c>
      <c r="V26" s="70">
        <v>45799.625</v>
      </c>
      <c r="W26" s="53">
        <v>78.97</v>
      </c>
      <c r="X26" s="70">
        <v>45929.625</v>
      </c>
      <c r="Y26" s="53">
        <v>99.4921875</v>
      </c>
      <c r="Z26" s="70">
        <v>45799.625</v>
      </c>
      <c r="AA26" s="53">
        <v>106.2</v>
      </c>
      <c r="AB26" s="70">
        <v>45929.625</v>
      </c>
      <c r="AC26" s="53">
        <v>99.4921875</v>
      </c>
      <c r="AD26" s="70">
        <v>45908.625</v>
      </c>
      <c r="AE26" s="53">
        <v>101.6875</v>
      </c>
      <c r="AF26" s="70">
        <v>45909.625</v>
      </c>
      <c r="AG26" s="53">
        <v>100.4375</v>
      </c>
      <c r="AH26" s="163" t="str">
        <f t="shared" si="2"/>
        <v/>
      </c>
      <c r="AI26" s="163" t="str">
        <f t="shared" si="1"/>
        <v/>
      </c>
      <c r="AJ26" s="163">
        <v>45946.625</v>
      </c>
    </row>
    <row r="27" spans="1:36">
      <c r="A27" s="164">
        <f t="shared" ca="1" si="3"/>
        <v>45932.625</v>
      </c>
      <c r="B27" s="44">
        <f t="shared" ca="1" si="4"/>
        <v>80.930000000000007</v>
      </c>
      <c r="C27" s="45">
        <f t="shared" ca="1" si="5"/>
        <v>-101336.78309616368</v>
      </c>
      <c r="D27" s="45">
        <f t="shared" ca="1" si="6"/>
        <v>-69912.499999999985</v>
      </c>
      <c r="E27" s="44">
        <f t="shared" ca="1" si="7"/>
        <v>99.78125</v>
      </c>
      <c r="F27" s="45">
        <f t="shared" ca="1" si="8"/>
        <v>-65507.8125</v>
      </c>
      <c r="G27" s="46">
        <f t="shared" ca="1" si="9"/>
        <v>-5616.6876627604142</v>
      </c>
      <c r="H27" s="44">
        <f t="shared" ca="1" si="10"/>
        <v>111.69</v>
      </c>
      <c r="I27" s="45">
        <f t="shared" ca="1" si="11"/>
        <v>-232175.42142952752</v>
      </c>
      <c r="J27" s="46">
        <f t="shared" ca="1" si="12"/>
        <v>-71909.999999999985</v>
      </c>
      <c r="K27" s="44">
        <f t="shared" ca="1" si="13"/>
        <v>99.78125</v>
      </c>
      <c r="L27" s="45">
        <f t="shared" ca="1" si="14"/>
        <v>-57109.375</v>
      </c>
      <c r="M27" s="46">
        <f t="shared" ca="1" si="15"/>
        <v>-5459.0205946180467</v>
      </c>
      <c r="N27" s="44">
        <f t="shared" ca="1" si="16"/>
        <v>101.3125</v>
      </c>
      <c r="O27" s="45">
        <f t="shared" ca="1" si="17"/>
        <v>-34570.3125</v>
      </c>
      <c r="P27" s="46">
        <f t="shared" ca="1" si="18"/>
        <v>-194.84977213541424</v>
      </c>
      <c r="Q27" s="44">
        <f t="shared" ca="1" si="19"/>
        <v>100.875</v>
      </c>
      <c r="R27" s="45">
        <f t="shared" ca="1" si="20"/>
        <v>-81210.9375</v>
      </c>
      <c r="S27" s="46">
        <f t="shared" ca="1" si="21"/>
        <v>2232.5941731770872</v>
      </c>
      <c r="T27" s="77">
        <f t="shared" ref="T27:T90" ca="1" si="23">IF(ISERROR(B27-2),"",C27+D27-F27-G27-I27-J27+L27+M27+O27+P27+R27+S27+$J$9)</f>
        <v>61925.456023876992</v>
      </c>
      <c r="V27" s="70">
        <v>45800.625</v>
      </c>
      <c r="W27" s="53">
        <v>78.95</v>
      </c>
      <c r="X27" s="70">
        <v>45930.625</v>
      </c>
      <c r="Y27" s="53">
        <v>99.5078125</v>
      </c>
      <c r="Z27" s="70">
        <v>45800.625</v>
      </c>
      <c r="AA27" s="53">
        <v>106.28</v>
      </c>
      <c r="AB27" s="70">
        <v>45930.625</v>
      </c>
      <c r="AC27" s="53">
        <v>99.5078125</v>
      </c>
      <c r="AD27" s="70">
        <v>45909.625</v>
      </c>
      <c r="AE27" s="53">
        <v>101.390625</v>
      </c>
      <c r="AF27" s="70">
        <v>45910.625</v>
      </c>
      <c r="AG27" s="53">
        <v>100.953125</v>
      </c>
      <c r="AH27" s="163" t="str">
        <f t="shared" si="2"/>
        <v/>
      </c>
      <c r="AI27" s="163" t="str">
        <f t="shared" si="1"/>
        <v/>
      </c>
      <c r="AJ27" s="163">
        <v>45947.625</v>
      </c>
    </row>
    <row r="28" spans="1:36">
      <c r="A28" s="164">
        <f t="shared" ca="1" si="3"/>
        <v>45933.625</v>
      </c>
      <c r="B28" s="44">
        <f t="shared" ca="1" si="4"/>
        <v>80.84</v>
      </c>
      <c r="C28" s="45">
        <f t="shared" ca="1" si="5"/>
        <v>-140146.61492022462</v>
      </c>
      <c r="D28" s="45">
        <f t="shared" ca="1" si="6"/>
        <v>-74025</v>
      </c>
      <c r="E28" s="44">
        <f t="shared" ca="1" si="7"/>
        <v>99.6015625</v>
      </c>
      <c r="F28" s="45">
        <f t="shared" ca="1" si="8"/>
        <v>-100546.875</v>
      </c>
      <c r="G28" s="46">
        <f t="shared" ca="1" si="9"/>
        <v>-5947.0810546875</v>
      </c>
      <c r="H28" s="44">
        <f t="shared" ca="1" si="10"/>
        <v>111.55</v>
      </c>
      <c r="I28" s="45">
        <f t="shared" ca="1" si="11"/>
        <v>-277009.29591247195</v>
      </c>
      <c r="J28" s="46">
        <f t="shared" ca="1" si="12"/>
        <v>-76140</v>
      </c>
      <c r="K28" s="44">
        <f t="shared" ca="1" si="13"/>
        <v>99.6015625</v>
      </c>
      <c r="L28" s="45">
        <f t="shared" ca="1" si="14"/>
        <v>-87656.25</v>
      </c>
      <c r="M28" s="46">
        <f t="shared" ca="1" si="15"/>
        <v>-5780.1394531250007</v>
      </c>
      <c r="N28" s="44">
        <f t="shared" ca="1" si="16"/>
        <v>101.046875</v>
      </c>
      <c r="O28" s="45">
        <f t="shared" ca="1" si="17"/>
        <v>-54492.1875</v>
      </c>
      <c r="P28" s="46">
        <f t="shared" ca="1" si="18"/>
        <v>-206.3115234375</v>
      </c>
      <c r="Q28" s="44">
        <f t="shared" ca="1" si="19"/>
        <v>100.609375</v>
      </c>
      <c r="R28" s="45">
        <f t="shared" ca="1" si="20"/>
        <v>-109101.5625</v>
      </c>
      <c r="S28" s="46">
        <f t="shared" ca="1" si="21"/>
        <v>2363.9232421875022</v>
      </c>
      <c r="T28" s="77">
        <f t="shared" ca="1" si="23"/>
        <v>24875.828033888942</v>
      </c>
      <c r="V28" s="70">
        <v>45804.625</v>
      </c>
      <c r="W28" s="53">
        <v>79.430000000000007</v>
      </c>
      <c r="X28" s="70">
        <v>45931.625</v>
      </c>
      <c r="Y28" s="53">
        <v>99.765625</v>
      </c>
      <c r="Z28" s="70">
        <v>45804.625</v>
      </c>
      <c r="AA28" s="53">
        <v>107.24</v>
      </c>
      <c r="AB28" s="70">
        <v>45931.625</v>
      </c>
      <c r="AC28" s="53">
        <v>99.765625</v>
      </c>
      <c r="AD28" s="70">
        <v>45910.625</v>
      </c>
      <c r="AE28" s="53">
        <v>101.6875</v>
      </c>
      <c r="AF28" s="70">
        <v>45911.625</v>
      </c>
      <c r="AG28" s="53">
        <v>101.640625</v>
      </c>
      <c r="AH28" s="163" t="str">
        <f t="shared" si="2"/>
        <v/>
      </c>
      <c r="AI28" s="163" t="str">
        <f t="shared" si="1"/>
        <v/>
      </c>
      <c r="AJ28" s="163">
        <v>45950.625</v>
      </c>
    </row>
    <row r="29" spans="1:36">
      <c r="A29" s="164">
        <f t="shared" ca="1" si="3"/>
        <v>45936.625</v>
      </c>
      <c r="B29" s="44">
        <f t="shared" ca="1" si="4"/>
        <v>80.86</v>
      </c>
      <c r="C29" s="45">
        <f t="shared" ca="1" si="5"/>
        <v>-131522.20784821367</v>
      </c>
      <c r="D29" s="45">
        <f t="shared" ca="1" si="6"/>
        <v>-86362.5</v>
      </c>
      <c r="E29" s="44">
        <f t="shared" ca="1" si="7"/>
        <v>99.46875</v>
      </c>
      <c r="F29" s="45">
        <f t="shared" ca="1" si="8"/>
        <v>-126445.3125</v>
      </c>
      <c r="G29" s="46">
        <f t="shared" ca="1" si="9"/>
        <v>-6938.26123046875</v>
      </c>
      <c r="H29" s="44">
        <f t="shared" ca="1" si="10"/>
        <v>111.19</v>
      </c>
      <c r="I29" s="45">
        <f t="shared" ca="1" si="11"/>
        <v>-392296.40172574954</v>
      </c>
      <c r="J29" s="46">
        <f t="shared" ca="1" si="12"/>
        <v>-88830</v>
      </c>
      <c r="K29" s="44">
        <f t="shared" ca="1" si="13"/>
        <v>99.46875</v>
      </c>
      <c r="L29" s="45">
        <f t="shared" ca="1" si="14"/>
        <v>-110234.375</v>
      </c>
      <c r="M29" s="46">
        <f t="shared" ca="1" si="15"/>
        <v>-6743.4960286458372</v>
      </c>
      <c r="N29" s="44">
        <f t="shared" ca="1" si="16"/>
        <v>100.6875</v>
      </c>
      <c r="O29" s="45">
        <f t="shared" ca="1" si="17"/>
        <v>-81445.3125</v>
      </c>
      <c r="P29" s="46">
        <f t="shared" ca="1" si="18"/>
        <v>-240.69677734375</v>
      </c>
      <c r="Q29" s="44">
        <f t="shared" ca="1" si="19"/>
        <v>99.859375</v>
      </c>
      <c r="R29" s="45">
        <f t="shared" ca="1" si="20"/>
        <v>-187851.5625</v>
      </c>
      <c r="S29" s="46">
        <f t="shared" ca="1" si="21"/>
        <v>2757.9104492187507</v>
      </c>
      <c r="T29" s="77">
        <f t="shared" ca="1" si="23"/>
        <v>47144.4539725629</v>
      </c>
      <c r="V29" s="70">
        <v>45805.625</v>
      </c>
      <c r="W29" s="53">
        <v>79.38</v>
      </c>
      <c r="X29" s="70">
        <v>45932.625</v>
      </c>
      <c r="Y29" s="53">
        <v>99.78125</v>
      </c>
      <c r="Z29" s="70">
        <v>45805.625</v>
      </c>
      <c r="AA29" s="53">
        <v>106.98</v>
      </c>
      <c r="AB29" s="70">
        <v>45932.625</v>
      </c>
      <c r="AC29" s="53">
        <v>99.78125</v>
      </c>
      <c r="AD29" s="70">
        <v>45911.625</v>
      </c>
      <c r="AE29" s="53">
        <v>101.890625</v>
      </c>
      <c r="AF29" s="70">
        <v>45912.625</v>
      </c>
      <c r="AG29" s="53">
        <v>101.171875</v>
      </c>
      <c r="AH29" s="163" t="str">
        <f t="shared" si="2"/>
        <v/>
      </c>
      <c r="AI29" s="163" t="str">
        <f t="shared" si="1"/>
        <v/>
      </c>
      <c r="AJ29" s="163">
        <v>45951.625</v>
      </c>
    </row>
    <row r="30" spans="1:36">
      <c r="A30" s="164">
        <f t="shared" ca="1" si="3"/>
        <v>45937.625</v>
      </c>
      <c r="B30" s="44">
        <f t="shared" ca="1" si="4"/>
        <v>80.77</v>
      </c>
      <c r="C30" s="45">
        <f t="shared" ca="1" si="5"/>
        <v>-170332.03967227851</v>
      </c>
      <c r="D30" s="45">
        <f t="shared" ca="1" si="6"/>
        <v>-90474.999999999985</v>
      </c>
      <c r="E30" s="44">
        <f t="shared" ca="1" si="7"/>
        <v>99.625</v>
      </c>
      <c r="F30" s="45">
        <f t="shared" ca="1" si="8"/>
        <v>-95976.5625</v>
      </c>
      <c r="G30" s="46">
        <f t="shared" ca="1" si="9"/>
        <v>-7268.6546223958358</v>
      </c>
      <c r="H30" s="44">
        <f t="shared" ca="1" si="10"/>
        <v>111.4</v>
      </c>
      <c r="I30" s="45">
        <f t="shared" ca="1" si="11"/>
        <v>-325045.59000133292</v>
      </c>
      <c r="J30" s="46">
        <f t="shared" ca="1" si="12"/>
        <v>-93059.999999999985</v>
      </c>
      <c r="K30" s="44">
        <f t="shared" ca="1" si="13"/>
        <v>99.625</v>
      </c>
      <c r="L30" s="45">
        <f t="shared" ca="1" si="14"/>
        <v>-83671.875</v>
      </c>
      <c r="M30" s="46">
        <f t="shared" ca="1" si="15"/>
        <v>-7064.6148871527694</v>
      </c>
      <c r="N30" s="44">
        <f t="shared" ca="1" si="16"/>
        <v>100.96875</v>
      </c>
      <c r="O30" s="45">
        <f t="shared" ca="1" si="17"/>
        <v>-60351.5625</v>
      </c>
      <c r="P30" s="46">
        <f t="shared" ca="1" si="18"/>
        <v>-252.15852864583212</v>
      </c>
      <c r="Q30" s="44">
        <f t="shared" ca="1" si="19"/>
        <v>100.390625</v>
      </c>
      <c r="R30" s="45">
        <f t="shared" ca="1" si="20"/>
        <v>-132070.3125</v>
      </c>
      <c r="S30" s="46">
        <f t="shared" ca="1" si="21"/>
        <v>2889.2395182291693</v>
      </c>
      <c r="T30" s="77">
        <f t="shared" ca="1" si="23"/>
        <v>14299.202275209918</v>
      </c>
      <c r="V30" s="70">
        <v>45806.625</v>
      </c>
      <c r="W30" s="53">
        <v>79.5</v>
      </c>
      <c r="X30" s="70">
        <v>45933.625</v>
      </c>
      <c r="Y30" s="53">
        <v>99.6015625</v>
      </c>
      <c r="Z30" s="70">
        <v>45806.625</v>
      </c>
      <c r="AA30" s="53">
        <v>107.46</v>
      </c>
      <c r="AB30" s="70">
        <v>45933.625</v>
      </c>
      <c r="AC30" s="53">
        <v>99.6015625</v>
      </c>
      <c r="AD30" s="70">
        <v>45912.625</v>
      </c>
      <c r="AE30" s="53">
        <v>101.546875</v>
      </c>
      <c r="AF30" s="70">
        <v>45915.625</v>
      </c>
      <c r="AG30" s="53">
        <v>101.4375</v>
      </c>
      <c r="AH30" s="163" t="str">
        <f t="shared" si="2"/>
        <v/>
      </c>
      <c r="AI30" s="163" t="str">
        <f t="shared" si="1"/>
        <v/>
      </c>
      <c r="AJ30" s="163">
        <v>45952.625</v>
      </c>
    </row>
    <row r="31" spans="1:36">
      <c r="A31" s="164">
        <f t="shared" ca="1" si="3"/>
        <v>45938.625</v>
      </c>
      <c r="B31" s="44">
        <f t="shared" ca="1" si="4"/>
        <v>80.650000000000006</v>
      </c>
      <c r="C31" s="45">
        <f t="shared" ca="1" si="5"/>
        <v>-222078.48210435588</v>
      </c>
      <c r="D31" s="45">
        <f t="shared" ca="1" si="6"/>
        <v>-94587.499999999985</v>
      </c>
      <c r="E31" s="44">
        <f t="shared" ca="1" si="7"/>
        <v>99.5625</v>
      </c>
      <c r="F31" s="45">
        <f t="shared" ca="1" si="8"/>
        <v>-108164.0625</v>
      </c>
      <c r="G31" s="46">
        <f t="shared" ca="1" si="9"/>
        <v>-7599.0480143229142</v>
      </c>
      <c r="H31" s="44">
        <f t="shared" ca="1" si="10"/>
        <v>111.26</v>
      </c>
      <c r="I31" s="45">
        <f t="shared" ca="1" si="11"/>
        <v>-369879.46448427736</v>
      </c>
      <c r="J31" s="46">
        <f t="shared" ca="1" si="12"/>
        <v>-97289.999999999985</v>
      </c>
      <c r="K31" s="44">
        <f t="shared" ca="1" si="13"/>
        <v>99.5625</v>
      </c>
      <c r="L31" s="45">
        <f t="shared" ca="1" si="14"/>
        <v>-94296.875</v>
      </c>
      <c r="M31" s="46">
        <f t="shared" ca="1" si="15"/>
        <v>-7385.7337456597161</v>
      </c>
      <c r="N31" s="44">
        <f t="shared" ca="1" si="16"/>
        <v>100.953125</v>
      </c>
      <c r="O31" s="45">
        <f t="shared" ca="1" si="17"/>
        <v>-61523.4375</v>
      </c>
      <c r="P31" s="46">
        <f t="shared" ca="1" si="18"/>
        <v>-263.62027994791424</v>
      </c>
      <c r="Q31" s="44">
        <f t="shared" ca="1" si="19"/>
        <v>100.4375</v>
      </c>
      <c r="R31" s="45">
        <f t="shared" ca="1" si="20"/>
        <v>-127148.4375</v>
      </c>
      <c r="S31" s="46">
        <f t="shared" ca="1" si="21"/>
        <v>3020.5685872395879</v>
      </c>
      <c r="T31" s="77">
        <f t="shared" ca="1" si="23"/>
        <v>12945.776177205455</v>
      </c>
      <c r="V31" s="70">
        <v>45807.625</v>
      </c>
      <c r="W31" s="53">
        <v>79.569999999999993</v>
      </c>
      <c r="X31" s="70">
        <v>45936.625</v>
      </c>
      <c r="Y31" s="53">
        <v>99.46875</v>
      </c>
      <c r="Z31" s="70">
        <v>45807.625</v>
      </c>
      <c r="AA31" s="53">
        <v>107.77</v>
      </c>
      <c r="AB31" s="70">
        <v>45936.625</v>
      </c>
      <c r="AC31" s="53">
        <v>99.46875</v>
      </c>
      <c r="AD31" s="70">
        <v>45915.625</v>
      </c>
      <c r="AE31" s="53">
        <v>101.71875</v>
      </c>
      <c r="AF31" s="70">
        <v>45916.625</v>
      </c>
      <c r="AG31" s="53">
        <v>101.578125</v>
      </c>
      <c r="AH31" s="163" t="str">
        <f t="shared" si="2"/>
        <v/>
      </c>
      <c r="AI31" s="163" t="str">
        <f t="shared" si="1"/>
        <v/>
      </c>
      <c r="AJ31" s="163">
        <v>45953.625</v>
      </c>
    </row>
    <row r="32" spans="1:36">
      <c r="A32" s="164">
        <f t="shared" ca="1" si="3"/>
        <v>45939.625</v>
      </c>
      <c r="B32" s="44">
        <f t="shared" ca="1" si="4"/>
        <v>80.42</v>
      </c>
      <c r="C32" s="45">
        <f t="shared" ca="1" si="5"/>
        <v>-321259.1634325168</v>
      </c>
      <c r="D32" s="45">
        <f t="shared" ca="1" si="6"/>
        <v>-98699.999999999985</v>
      </c>
      <c r="E32" s="44">
        <f t="shared" ca="1" si="7"/>
        <v>99.5078125</v>
      </c>
      <c r="F32" s="45">
        <f t="shared" ca="1" si="8"/>
        <v>-118828.125</v>
      </c>
      <c r="G32" s="46">
        <f t="shared" ca="1" si="9"/>
        <v>-7929.44140625</v>
      </c>
      <c r="H32" s="44">
        <f t="shared" ca="1" si="10"/>
        <v>111.04</v>
      </c>
      <c r="I32" s="45">
        <f t="shared" ca="1" si="11"/>
        <v>-440332.69581461453</v>
      </c>
      <c r="J32" s="46">
        <f t="shared" ca="1" si="12"/>
        <v>-101519.99999999999</v>
      </c>
      <c r="K32" s="44">
        <f t="shared" ca="1" si="13"/>
        <v>99.5078125</v>
      </c>
      <c r="L32" s="45">
        <f t="shared" ca="1" si="14"/>
        <v>-103593.75</v>
      </c>
      <c r="M32" s="46">
        <f t="shared" ca="1" si="15"/>
        <v>-7706.8526041666628</v>
      </c>
      <c r="N32" s="44">
        <f t="shared" ca="1" si="16"/>
        <v>100.875</v>
      </c>
      <c r="O32" s="45">
        <f t="shared" ca="1" si="17"/>
        <v>-67382.8125</v>
      </c>
      <c r="P32" s="46">
        <f t="shared" ca="1" si="18"/>
        <v>-275.08203124999636</v>
      </c>
      <c r="Q32" s="44">
        <f t="shared" ca="1" si="19"/>
        <v>100.390625</v>
      </c>
      <c r="R32" s="45">
        <f t="shared" ca="1" si="20"/>
        <v>-132070.3125</v>
      </c>
      <c r="S32" s="46">
        <f t="shared" ca="1" si="21"/>
        <v>3151.8976562500029</v>
      </c>
      <c r="T32" s="77">
        <f t="shared" ca="1" si="23"/>
        <v>-24949.094469489806</v>
      </c>
      <c r="V32" s="70">
        <v>45810.625</v>
      </c>
      <c r="W32" s="53">
        <v>79.180000000000007</v>
      </c>
      <c r="X32" s="70">
        <v>45937.625</v>
      </c>
      <c r="Y32" s="53">
        <v>99.625</v>
      </c>
      <c r="Z32" s="70">
        <v>45810.625</v>
      </c>
      <c r="AA32" s="53">
        <v>107.07</v>
      </c>
      <c r="AB32" s="70">
        <v>45937.625</v>
      </c>
      <c r="AC32" s="53">
        <v>99.625</v>
      </c>
      <c r="AD32" s="70">
        <v>45916.625</v>
      </c>
      <c r="AE32" s="53">
        <v>101.765625</v>
      </c>
      <c r="AF32" s="70">
        <v>45917.625</v>
      </c>
      <c r="AG32" s="53">
        <v>101.375</v>
      </c>
      <c r="AH32" s="163" t="str">
        <f t="shared" si="2"/>
        <v/>
      </c>
      <c r="AI32" s="163" t="str">
        <f t="shared" si="1"/>
        <v/>
      </c>
      <c r="AJ32" s="163">
        <v>45954.625</v>
      </c>
    </row>
    <row r="33" spans="1:36">
      <c r="A33" s="164">
        <f t="shared" ca="1" si="3"/>
        <v>45940.625</v>
      </c>
      <c r="B33" s="44">
        <f t="shared" ca="1" si="4"/>
        <v>79.984999999999999</v>
      </c>
      <c r="C33" s="45">
        <f t="shared" ca="1" si="5"/>
        <v>-508840.0172488172</v>
      </c>
      <c r="D33" s="45">
        <f t="shared" ca="1" si="6"/>
        <v>-102812.5</v>
      </c>
      <c r="E33" s="44">
        <f t="shared" ca="1" si="7"/>
        <v>99.890625</v>
      </c>
      <c r="F33" s="45">
        <f t="shared" ca="1" si="8"/>
        <v>-44179.6875</v>
      </c>
      <c r="G33" s="46">
        <f t="shared" ca="1" si="9"/>
        <v>-8259.8347981770858</v>
      </c>
      <c r="H33" s="44">
        <f t="shared" ca="1" si="10"/>
        <v>111.36</v>
      </c>
      <c r="I33" s="45">
        <f t="shared" ca="1" si="11"/>
        <v>-337855.26842503535</v>
      </c>
      <c r="J33" s="46">
        <f t="shared" ca="1" si="12"/>
        <v>-105750</v>
      </c>
      <c r="K33" s="44">
        <f t="shared" ca="1" si="13"/>
        <v>99.890625</v>
      </c>
      <c r="L33" s="45">
        <f t="shared" ca="1" si="14"/>
        <v>-38515.625</v>
      </c>
      <c r="M33" s="46">
        <f t="shared" ca="1" si="15"/>
        <v>-8027.9714626736168</v>
      </c>
      <c r="N33" s="44">
        <f t="shared" ca="1" si="16"/>
        <v>101.578125</v>
      </c>
      <c r="O33" s="45">
        <f t="shared" ca="1" si="17"/>
        <v>-14648.4375</v>
      </c>
      <c r="P33" s="46">
        <f t="shared" ca="1" si="18"/>
        <v>-286.54378255208212</v>
      </c>
      <c r="Q33" s="44">
        <f t="shared" ca="1" si="19"/>
        <v>101.875</v>
      </c>
      <c r="R33" s="45">
        <f t="shared" ca="1" si="20"/>
        <v>23789.0625</v>
      </c>
      <c r="S33" s="46">
        <f t="shared" ca="1" si="21"/>
        <v>3283.2267252604142</v>
      </c>
      <c r="T33" s="77">
        <f t="shared" ca="1" si="23"/>
        <v>-115737.29632424098</v>
      </c>
      <c r="V33" s="70">
        <v>45811.625</v>
      </c>
      <c r="W33" s="53">
        <v>79.33</v>
      </c>
      <c r="X33" s="70">
        <v>45938.625</v>
      </c>
      <c r="Y33" s="53">
        <v>99.5625</v>
      </c>
      <c r="Z33" s="70">
        <v>45811.625</v>
      </c>
      <c r="AA33" s="53">
        <v>107.12</v>
      </c>
      <c r="AB33" s="70">
        <v>45938.625</v>
      </c>
      <c r="AC33" s="53">
        <v>99.5625</v>
      </c>
      <c r="AD33" s="70">
        <v>45917.625</v>
      </c>
      <c r="AE33" s="53">
        <v>101.5</v>
      </c>
      <c r="AF33" s="70">
        <v>45918.625</v>
      </c>
      <c r="AG33" s="53">
        <v>100.328125</v>
      </c>
      <c r="AH33" s="163" t="str">
        <f t="shared" si="2"/>
        <v/>
      </c>
      <c r="AI33" s="163" t="str">
        <f t="shared" si="1"/>
        <v/>
      </c>
      <c r="AJ33" s="163">
        <v>45957.625</v>
      </c>
    </row>
    <row r="34" spans="1:36">
      <c r="A34" s="164">
        <f t="shared" ca="1" si="3"/>
        <v>45943.625</v>
      </c>
      <c r="B34" s="44">
        <f t="shared" ca="1" si="4"/>
        <v>80.45</v>
      </c>
      <c r="C34" s="45">
        <f t="shared" ca="1" si="5"/>
        <v>-308322.55282449652</v>
      </c>
      <c r="D34" s="45">
        <f t="shared" ca="1" si="6"/>
        <v>-115150</v>
      </c>
      <c r="E34" s="44">
        <f t="shared" ca="1" si="7"/>
        <v>99.9921875</v>
      </c>
      <c r="F34" s="45">
        <f t="shared" ca="1" si="8"/>
        <v>-24375</v>
      </c>
      <c r="G34" s="46">
        <f t="shared" ca="1" si="9"/>
        <v>-9251.0149739583358</v>
      </c>
      <c r="H34" s="44">
        <f t="shared" ca="1" si="10"/>
        <v>111.73</v>
      </c>
      <c r="I34" s="45">
        <f t="shared" ca="1" si="11"/>
        <v>-219365.74300582911</v>
      </c>
      <c r="J34" s="46">
        <f t="shared" ca="1" si="12"/>
        <v>-118440</v>
      </c>
      <c r="K34" s="44">
        <f t="shared" ca="1" si="13"/>
        <v>99.9921875</v>
      </c>
      <c r="L34" s="45">
        <f t="shared" ca="1" si="14"/>
        <v>-21250</v>
      </c>
      <c r="M34" s="46">
        <f t="shared" ca="1" si="15"/>
        <v>-8991.3280381944423</v>
      </c>
      <c r="N34" s="44">
        <f t="shared" ca="1" si="16"/>
        <v>101.75</v>
      </c>
      <c r="O34" s="45">
        <f t="shared" ca="1" si="17"/>
        <v>-1757.8125</v>
      </c>
      <c r="P34" s="46">
        <f t="shared" ca="1" si="18"/>
        <v>-320.92903645833212</v>
      </c>
      <c r="Q34" s="44">
        <f t="shared" ca="1" si="19"/>
        <v>102.109375</v>
      </c>
      <c r="R34" s="45">
        <f t="shared" ca="1" si="20"/>
        <v>48398.4375</v>
      </c>
      <c r="S34" s="46">
        <f t="shared" ca="1" si="21"/>
        <v>3677.2139322916701</v>
      </c>
      <c r="T34" s="77">
        <f t="shared" ca="1" si="23"/>
        <v>1991.5057342589062</v>
      </c>
      <c r="V34" s="70">
        <v>45812.625</v>
      </c>
      <c r="W34" s="53">
        <v>79.48</v>
      </c>
      <c r="X34" s="70">
        <v>45939.625</v>
      </c>
      <c r="Y34" s="53">
        <v>99.5078125</v>
      </c>
      <c r="Z34" s="70">
        <v>45812.625</v>
      </c>
      <c r="AA34" s="53">
        <v>107.9</v>
      </c>
      <c r="AB34" s="70">
        <v>45939.625</v>
      </c>
      <c r="AC34" s="53">
        <v>99.5078125</v>
      </c>
      <c r="AD34" s="70">
        <v>45918.625</v>
      </c>
      <c r="AE34" s="53">
        <v>101.09375</v>
      </c>
      <c r="AF34" s="70">
        <v>45919.625</v>
      </c>
      <c r="AG34" s="53">
        <v>100.125</v>
      </c>
      <c r="AH34" s="163" t="str">
        <f t="shared" si="2"/>
        <v/>
      </c>
      <c r="AI34" s="163" t="str">
        <f t="shared" si="1"/>
        <v/>
      </c>
      <c r="AJ34" s="163">
        <v>45958.625</v>
      </c>
    </row>
    <row r="35" spans="1:36">
      <c r="A35" s="164">
        <f t="shared" ca="1" si="3"/>
        <v>45944.625</v>
      </c>
      <c r="B35" s="44">
        <f t="shared" ca="1" si="4"/>
        <v>80.540000000000006</v>
      </c>
      <c r="C35" s="45">
        <f t="shared" ca="1" si="5"/>
        <v>-269512.72100043169</v>
      </c>
      <c r="D35" s="45">
        <f t="shared" ca="1" si="6"/>
        <v>-119262.5</v>
      </c>
      <c r="E35" s="44">
        <f t="shared" ca="1" si="7"/>
        <v>100.1328125</v>
      </c>
      <c r="F35" s="45">
        <f t="shared" ca="1" si="8"/>
        <v>3046.875</v>
      </c>
      <c r="G35" s="46">
        <f t="shared" ca="1" si="9"/>
        <v>-9581.4083658854215</v>
      </c>
      <c r="H35" s="44">
        <f t="shared" ca="1" si="10"/>
        <v>112.1</v>
      </c>
      <c r="I35" s="45">
        <f t="shared" ca="1" si="11"/>
        <v>-100876.21758662291</v>
      </c>
      <c r="J35" s="46">
        <f t="shared" ca="1" si="12"/>
        <v>-122670</v>
      </c>
      <c r="K35" s="44">
        <f t="shared" ca="1" si="13"/>
        <v>100.1328125</v>
      </c>
      <c r="L35" s="45">
        <f t="shared" ca="1" si="14"/>
        <v>2656.25</v>
      </c>
      <c r="M35" s="46">
        <f t="shared" ca="1" si="15"/>
        <v>-9312.4468967013891</v>
      </c>
      <c r="N35" s="44">
        <f t="shared" ca="1" si="16"/>
        <v>101.859375</v>
      </c>
      <c r="O35" s="45">
        <f t="shared" ca="1" si="17"/>
        <v>6445.3125</v>
      </c>
      <c r="P35" s="46">
        <f t="shared" ca="1" si="18"/>
        <v>-332.39078776041424</v>
      </c>
      <c r="Q35" s="44">
        <f t="shared" ca="1" si="19"/>
        <v>102.140625</v>
      </c>
      <c r="R35" s="45">
        <f t="shared" ca="1" si="20"/>
        <v>51679.6875</v>
      </c>
      <c r="S35" s="46">
        <f t="shared" ca="1" si="21"/>
        <v>3808.5430013020887</v>
      </c>
      <c r="T35" s="77">
        <f t="shared" ca="1" si="23"/>
        <v>-69472.796009753918</v>
      </c>
      <c r="V35" s="70">
        <v>45813.625</v>
      </c>
      <c r="W35" s="53">
        <v>79.31</v>
      </c>
      <c r="X35" s="70">
        <v>45940.625</v>
      </c>
      <c r="Y35" s="53">
        <v>99.890625</v>
      </c>
      <c r="Z35" s="70">
        <v>45813.625</v>
      </c>
      <c r="AA35" s="53">
        <v>107.57</v>
      </c>
      <c r="AB35" s="70">
        <v>45940.625</v>
      </c>
      <c r="AC35" s="53">
        <v>99.890625</v>
      </c>
      <c r="AD35" s="70">
        <v>45919.625</v>
      </c>
      <c r="AE35" s="53">
        <v>101.015625</v>
      </c>
      <c r="AF35" s="70">
        <v>45922.625</v>
      </c>
      <c r="AG35" s="53">
        <v>99.734375</v>
      </c>
      <c r="AH35" s="163" t="str">
        <f t="shared" si="2"/>
        <v/>
      </c>
      <c r="AI35" s="163" t="str">
        <f t="shared" si="1"/>
        <v/>
      </c>
      <c r="AJ35" s="163">
        <v>45959.625</v>
      </c>
    </row>
    <row r="36" spans="1:36">
      <c r="A36" s="164">
        <f t="shared" ca="1" si="3"/>
        <v>45945.625</v>
      </c>
      <c r="B36" s="44">
        <f t="shared" ca="1" si="4"/>
        <v>80.8</v>
      </c>
      <c r="C36" s="45">
        <f t="shared" ca="1" si="5"/>
        <v>-157395.42906425431</v>
      </c>
      <c r="D36" s="45">
        <f t="shared" ca="1" si="6"/>
        <v>-123374.99999999999</v>
      </c>
      <c r="E36" s="44">
        <f t="shared" ca="1" si="7"/>
        <v>100.0234375</v>
      </c>
      <c r="F36" s="45">
        <f t="shared" ca="1" si="8"/>
        <v>-18281.25</v>
      </c>
      <c r="G36" s="46">
        <f t="shared" ca="1" si="9"/>
        <v>-9911.8017578124927</v>
      </c>
      <c r="H36" s="44">
        <f t="shared" ca="1" si="10"/>
        <v>112.1</v>
      </c>
      <c r="I36" s="45">
        <f t="shared" ca="1" si="11"/>
        <v>-100876.21758662291</v>
      </c>
      <c r="J36" s="46">
        <f t="shared" ca="1" si="12"/>
        <v>-126899.99999999999</v>
      </c>
      <c r="K36" s="44">
        <f t="shared" ca="1" si="13"/>
        <v>100.0234375</v>
      </c>
      <c r="L36" s="45">
        <f t="shared" ca="1" si="14"/>
        <v>-15937.5</v>
      </c>
      <c r="M36" s="46">
        <f t="shared" ca="1" si="15"/>
        <v>-9633.5657552083358</v>
      </c>
      <c r="N36" s="44">
        <f t="shared" ca="1" si="16"/>
        <v>101.734375</v>
      </c>
      <c r="O36" s="45">
        <f t="shared" ca="1" si="17"/>
        <v>-2929.6875</v>
      </c>
      <c r="P36" s="46">
        <f t="shared" ca="1" si="18"/>
        <v>-343.85253906249272</v>
      </c>
      <c r="Q36" s="44">
        <f t="shared" ca="1" si="19"/>
        <v>101.921875</v>
      </c>
      <c r="R36" s="45">
        <f t="shared" ca="1" si="20"/>
        <v>28710.937499999996</v>
      </c>
      <c r="S36" s="46">
        <f t="shared" ca="1" si="21"/>
        <v>3939.8720703125</v>
      </c>
      <c r="T36" s="77">
        <f t="shared" ca="1" si="23"/>
        <v>13281.762777551918</v>
      </c>
      <c r="V36" s="70">
        <v>45814.625</v>
      </c>
      <c r="W36" s="53">
        <v>79.3</v>
      </c>
      <c r="X36" s="70">
        <v>45943.625</v>
      </c>
      <c r="Y36" s="53">
        <v>99.9921875</v>
      </c>
      <c r="Z36" s="70">
        <v>45814.625</v>
      </c>
      <c r="AA36" s="53">
        <v>106.92</v>
      </c>
      <c r="AB36" s="70">
        <v>45943.625</v>
      </c>
      <c r="AC36" s="53">
        <v>99.9921875</v>
      </c>
      <c r="AD36" s="70">
        <v>45922.625</v>
      </c>
      <c r="AE36" s="53">
        <v>100.8125</v>
      </c>
      <c r="AF36" s="70">
        <v>45923.625</v>
      </c>
      <c r="AG36" s="53">
        <v>100.421875</v>
      </c>
      <c r="AH36" s="163" t="str">
        <f t="shared" si="2"/>
        <v/>
      </c>
      <c r="AI36" s="163" t="str">
        <f t="shared" si="1"/>
        <v/>
      </c>
      <c r="AJ36" s="163">
        <v>45960.625</v>
      </c>
    </row>
    <row r="37" spans="1:36">
      <c r="A37" s="164">
        <f t="shared" ca="1" si="3"/>
        <v>45946.625</v>
      </c>
      <c r="B37" s="44">
        <f t="shared" ca="1" si="4"/>
        <v>80.510000000000005</v>
      </c>
      <c r="C37" s="45">
        <f t="shared" ca="1" si="5"/>
        <v>-282449.33160845196</v>
      </c>
      <c r="D37" s="45">
        <f t="shared" ca="1" si="6"/>
        <v>-127487.5</v>
      </c>
      <c r="E37" s="44">
        <f t="shared" ca="1" si="7"/>
        <v>100.359375</v>
      </c>
      <c r="F37" s="45">
        <f t="shared" ca="1" si="8"/>
        <v>47226.5625</v>
      </c>
      <c r="G37" s="46">
        <f t="shared" ca="1" si="9"/>
        <v>-10242.195149739586</v>
      </c>
      <c r="H37" s="44">
        <f t="shared" ca="1" si="10"/>
        <v>112.42</v>
      </c>
      <c r="I37" s="45">
        <f t="shared" ca="1" si="11"/>
        <v>1601.2098029642984</v>
      </c>
      <c r="J37" s="46">
        <f t="shared" ca="1" si="12"/>
        <v>-131130</v>
      </c>
      <c r="K37" s="44">
        <f t="shared" ca="1" si="13"/>
        <v>100.359375</v>
      </c>
      <c r="L37" s="45">
        <f t="shared" ca="1" si="14"/>
        <v>41171.875</v>
      </c>
      <c r="M37" s="46">
        <f t="shared" ca="1" si="15"/>
        <v>-9954.6846137152825</v>
      </c>
      <c r="N37" s="44">
        <f t="shared" ca="1" si="16"/>
        <v>102.234375</v>
      </c>
      <c r="O37" s="45">
        <f t="shared" ca="1" si="17"/>
        <v>34570.3125</v>
      </c>
      <c r="P37" s="46">
        <f t="shared" ca="1" si="18"/>
        <v>-355.31429036457848</v>
      </c>
      <c r="Q37" s="44">
        <f t="shared" ca="1" si="19"/>
        <v>102.671875</v>
      </c>
      <c r="R37" s="45">
        <f t="shared" ca="1" si="20"/>
        <v>107460.9375</v>
      </c>
      <c r="S37" s="46">
        <f t="shared" ca="1" si="21"/>
        <v>4071.2011393229113</v>
      </c>
      <c r="T37" s="77">
        <f t="shared" ca="1" si="23"/>
        <v>-106151.36280510449</v>
      </c>
      <c r="V37" s="70">
        <v>45817.625</v>
      </c>
      <c r="W37" s="53">
        <v>79.34</v>
      </c>
      <c r="X37" s="70">
        <v>45944.625</v>
      </c>
      <c r="Y37" s="53">
        <v>100.1328125</v>
      </c>
      <c r="Z37" s="70">
        <v>45817.625</v>
      </c>
      <c r="AA37" s="53">
        <v>107.24</v>
      </c>
      <c r="AB37" s="70">
        <v>45944.625</v>
      </c>
      <c r="AC37" s="53">
        <v>100.1328125</v>
      </c>
      <c r="AD37" s="70">
        <v>45923.625</v>
      </c>
      <c r="AE37" s="53">
        <v>101.140625</v>
      </c>
      <c r="AF37" s="70">
        <v>45924.625</v>
      </c>
      <c r="AG37" s="53">
        <v>100.015625</v>
      </c>
      <c r="AH37" s="163" t="str">
        <f t="shared" si="2"/>
        <v/>
      </c>
      <c r="AI37" s="163" t="str">
        <f t="shared" si="1"/>
        <v/>
      </c>
      <c r="AJ37" s="163">
        <v>45961.625</v>
      </c>
    </row>
    <row r="38" spans="1:36">
      <c r="A38" s="164">
        <f t="shared" ca="1" si="3"/>
        <v>45947.625</v>
      </c>
      <c r="B38" s="44">
        <f t="shared" ca="1" si="4"/>
        <v>80.72</v>
      </c>
      <c r="C38" s="45">
        <f t="shared" ca="1" si="5"/>
        <v>-191893.05735230978</v>
      </c>
      <c r="D38" s="45">
        <f t="shared" ca="1" si="6"/>
        <v>-131600</v>
      </c>
      <c r="E38" s="44">
        <f t="shared" ca="1" si="7"/>
        <v>100.1796875</v>
      </c>
      <c r="F38" s="45">
        <f t="shared" ca="1" si="8"/>
        <v>12187.5</v>
      </c>
      <c r="G38" s="46">
        <f t="shared" ca="1" si="9"/>
        <v>-10572.588541666664</v>
      </c>
      <c r="H38" s="44">
        <f t="shared" ca="1" si="10"/>
        <v>112.2</v>
      </c>
      <c r="I38" s="45">
        <f t="shared" ca="1" si="11"/>
        <v>-68852.021527376899</v>
      </c>
      <c r="J38" s="46">
        <f t="shared" ca="1" si="12"/>
        <v>-135360</v>
      </c>
      <c r="K38" s="44">
        <f t="shared" ca="1" si="13"/>
        <v>100.1796875</v>
      </c>
      <c r="L38" s="45">
        <f t="shared" ca="1" si="14"/>
        <v>10625</v>
      </c>
      <c r="M38" s="46">
        <f t="shared" ca="1" si="15"/>
        <v>-10275.803472222222</v>
      </c>
      <c r="N38" s="44">
        <f t="shared" ca="1" si="16"/>
        <v>102.015625</v>
      </c>
      <c r="O38" s="45">
        <f t="shared" ca="1" si="17"/>
        <v>18164.0625</v>
      </c>
      <c r="P38" s="46">
        <f t="shared" ca="1" si="18"/>
        <v>-366.77604166666424</v>
      </c>
      <c r="Q38" s="44">
        <f t="shared" ca="1" si="19"/>
        <v>102.46875</v>
      </c>
      <c r="R38" s="45">
        <f t="shared" ca="1" si="20"/>
        <v>86132.8125</v>
      </c>
      <c r="S38" s="46">
        <f t="shared" ca="1" si="21"/>
        <v>4202.5302083333372</v>
      </c>
      <c r="T38" s="77">
        <f t="shared" ca="1" si="23"/>
        <v>21862.597132507333</v>
      </c>
      <c r="V38" s="70">
        <v>45818.625</v>
      </c>
      <c r="W38" s="53">
        <v>79.53</v>
      </c>
      <c r="X38" s="70">
        <v>45945.625</v>
      </c>
      <c r="Y38" s="53">
        <v>100.0234375</v>
      </c>
      <c r="Z38" s="70">
        <v>45818.625</v>
      </c>
      <c r="AA38" s="53">
        <v>107.5</v>
      </c>
      <c r="AB38" s="70">
        <v>45945.625</v>
      </c>
      <c r="AC38" s="53">
        <v>100.0234375</v>
      </c>
      <c r="AD38" s="70">
        <v>45924.625</v>
      </c>
      <c r="AE38" s="53">
        <v>100.859375</v>
      </c>
      <c r="AF38" s="70">
        <v>45925.625</v>
      </c>
      <c r="AG38" s="53">
        <v>100.03125</v>
      </c>
      <c r="AH38" s="163" t="str">
        <f t="shared" si="2"/>
        <v/>
      </c>
      <c r="AI38" s="163" t="str">
        <f t="shared" si="1"/>
        <v/>
      </c>
    </row>
    <row r="39" spans="1:36">
      <c r="A39" s="164">
        <f t="shared" ca="1" si="3"/>
        <v>45950.625</v>
      </c>
      <c r="B39" s="44">
        <f t="shared" ca="1" si="4"/>
        <v>80.88</v>
      </c>
      <c r="C39" s="45">
        <f t="shared" ca="1" si="5"/>
        <v>-122897.80077620271</v>
      </c>
      <c r="D39" s="45">
        <f t="shared" ca="1" si="6"/>
        <v>-143937.5</v>
      </c>
      <c r="E39" s="44">
        <f t="shared" ca="1" si="7"/>
        <v>100.2421875</v>
      </c>
      <c r="F39" s="45">
        <f t="shared" ca="1" si="8"/>
        <v>24375</v>
      </c>
      <c r="G39" s="46">
        <f t="shared" ca="1" si="9"/>
        <v>-11563.768717447922</v>
      </c>
      <c r="H39" s="44">
        <f t="shared" ca="1" si="10"/>
        <v>112.54</v>
      </c>
      <c r="I39" s="45">
        <f t="shared" ca="1" si="11"/>
        <v>40030.245074059501</v>
      </c>
      <c r="J39" s="46">
        <f t="shared" ca="1" si="12"/>
        <v>-148050</v>
      </c>
      <c r="K39" s="44">
        <f t="shared" ca="1" si="13"/>
        <v>100.2421875</v>
      </c>
      <c r="L39" s="45">
        <f t="shared" ca="1" si="14"/>
        <v>21250</v>
      </c>
      <c r="M39" s="46">
        <f t="shared" ca="1" si="15"/>
        <v>-11239.160047743062</v>
      </c>
      <c r="N39" s="44">
        <f t="shared" ca="1" si="16"/>
        <v>102.171875</v>
      </c>
      <c r="O39" s="45">
        <f t="shared" ca="1" si="17"/>
        <v>29882.8125</v>
      </c>
      <c r="P39" s="46">
        <f t="shared" ca="1" si="18"/>
        <v>-401.1612955729106</v>
      </c>
      <c r="Q39" s="44">
        <f t="shared" ca="1" si="19"/>
        <v>102.859375</v>
      </c>
      <c r="R39" s="45">
        <f t="shared" ca="1" si="20"/>
        <v>127148.4375</v>
      </c>
      <c r="S39" s="46">
        <f t="shared" ca="1" si="21"/>
        <v>4596.5174153645858</v>
      </c>
      <c r="T39" s="77">
        <f t="shared" ca="1" si="23"/>
        <v>33887.38766056345</v>
      </c>
      <c r="V39" s="70">
        <v>45819.625</v>
      </c>
      <c r="W39" s="53">
        <v>79.510000000000005</v>
      </c>
      <c r="X39" s="70">
        <v>45946.625</v>
      </c>
      <c r="Y39" s="53">
        <v>100.359375</v>
      </c>
      <c r="Z39" s="70">
        <v>45819.625</v>
      </c>
      <c r="AA39" s="53">
        <v>107.84</v>
      </c>
      <c r="AB39" s="70">
        <v>45946.625</v>
      </c>
      <c r="AC39" s="53">
        <v>100.359375</v>
      </c>
      <c r="AD39" s="70">
        <v>45925.625</v>
      </c>
      <c r="AE39" s="53">
        <v>100.640625</v>
      </c>
      <c r="AF39" s="70">
        <v>45926.625</v>
      </c>
      <c r="AG39" s="53">
        <v>99.90625</v>
      </c>
      <c r="AH39" s="163" t="str">
        <f t="shared" si="2"/>
        <v/>
      </c>
      <c r="AI39" s="163" t="str">
        <f t="shared" si="1"/>
        <v/>
      </c>
    </row>
    <row r="40" spans="1:36">
      <c r="A40" s="164">
        <f t="shared" ca="1" si="3"/>
        <v>45951.625</v>
      </c>
      <c r="B40" s="44">
        <f t="shared" ca="1" si="4"/>
        <v>80.760000000000005</v>
      </c>
      <c r="C40" s="45">
        <f t="shared" ca="1" si="5"/>
        <v>-174644.2432082801</v>
      </c>
      <c r="D40" s="45">
        <f t="shared" ca="1" si="6"/>
        <v>-148050</v>
      </c>
      <c r="E40" s="44">
        <f t="shared" ca="1" si="7"/>
        <v>100.3125</v>
      </c>
      <c r="F40" s="45">
        <f t="shared" ca="1" si="8"/>
        <v>38085.9375</v>
      </c>
      <c r="G40" s="46">
        <f t="shared" ca="1" si="9"/>
        <v>-11894.162109375</v>
      </c>
      <c r="H40" s="44">
        <f t="shared" ca="1" si="10"/>
        <v>112.56</v>
      </c>
      <c r="I40" s="45">
        <f t="shared" ca="1" si="11"/>
        <v>46435.08428590071</v>
      </c>
      <c r="J40" s="46">
        <f t="shared" ca="1" si="12"/>
        <v>-152280</v>
      </c>
      <c r="K40" s="44">
        <f t="shared" ca="1" si="13"/>
        <v>100.3125</v>
      </c>
      <c r="L40" s="45">
        <f t="shared" ca="1" si="14"/>
        <v>33203.125</v>
      </c>
      <c r="M40" s="46">
        <f t="shared" ca="1" si="15"/>
        <v>-11560.278906250001</v>
      </c>
      <c r="N40" s="44">
        <f t="shared" ca="1" si="16"/>
        <v>102.359375</v>
      </c>
      <c r="O40" s="45">
        <f t="shared" ca="1" si="17"/>
        <v>43945.3125</v>
      </c>
      <c r="P40" s="46">
        <f t="shared" ca="1" si="18"/>
        <v>-412.623046875</v>
      </c>
      <c r="Q40" s="44">
        <f t="shared" ca="1" si="19"/>
        <v>103.359375</v>
      </c>
      <c r="R40" s="45">
        <f t="shared" ca="1" si="20"/>
        <v>179648.4375</v>
      </c>
      <c r="S40" s="46">
        <f t="shared" ca="1" si="21"/>
        <v>4727.8464843750044</v>
      </c>
      <c r="T40" s="77">
        <f t="shared" ca="1" si="23"/>
        <v>40787.435367773367</v>
      </c>
      <c r="V40" s="70">
        <v>45820.625</v>
      </c>
      <c r="W40" s="53">
        <v>79.599999999999994</v>
      </c>
      <c r="X40" s="70">
        <v>45947.625</v>
      </c>
      <c r="Y40" s="53">
        <v>100.1796875</v>
      </c>
      <c r="Z40" s="70">
        <v>45820.625</v>
      </c>
      <c r="AA40" s="53">
        <v>108.44</v>
      </c>
      <c r="AB40" s="70">
        <v>45947.625</v>
      </c>
      <c r="AC40" s="53">
        <v>100.1796875</v>
      </c>
      <c r="AD40" s="70">
        <v>45926.625</v>
      </c>
      <c r="AE40" s="53">
        <v>100.5625</v>
      </c>
      <c r="AF40" s="70">
        <v>45929.625</v>
      </c>
      <c r="AG40" s="53">
        <v>100.65625</v>
      </c>
      <c r="AH40" s="163" t="str">
        <f t="shared" si="2"/>
        <v/>
      </c>
      <c r="AI40" s="163" t="str">
        <f t="shared" si="1"/>
        <v/>
      </c>
    </row>
    <row r="41" spans="1:36">
      <c r="A41" s="164">
        <f t="shared" ca="1" si="3"/>
        <v>45952.625</v>
      </c>
      <c r="B41" s="44">
        <f t="shared" ca="1" si="4"/>
        <v>80.680000000000007</v>
      </c>
      <c r="C41" s="45">
        <f t="shared" ca="1" si="5"/>
        <v>-209141.87149633557</v>
      </c>
      <c r="D41" s="45">
        <f t="shared" ca="1" si="6"/>
        <v>-152162.5</v>
      </c>
      <c r="E41" s="44">
        <f t="shared" ca="1" si="7"/>
        <v>100.3125</v>
      </c>
      <c r="F41" s="45">
        <f t="shared" ca="1" si="8"/>
        <v>38085.9375</v>
      </c>
      <c r="G41" s="46">
        <f t="shared" ca="1" si="9"/>
        <v>-12224.555501302093</v>
      </c>
      <c r="H41" s="44">
        <f t="shared" ca="1" si="10"/>
        <v>112.67</v>
      </c>
      <c r="I41" s="45">
        <f t="shared" ca="1" si="11"/>
        <v>81661.699951075308</v>
      </c>
      <c r="J41" s="46">
        <f t="shared" ca="1" si="12"/>
        <v>-156510</v>
      </c>
      <c r="K41" s="44">
        <f t="shared" ca="1" si="13"/>
        <v>100.3125</v>
      </c>
      <c r="L41" s="45">
        <f t="shared" ca="1" si="14"/>
        <v>33203.125</v>
      </c>
      <c r="M41" s="46">
        <f t="shared" ca="1" si="15"/>
        <v>-11881.397764756948</v>
      </c>
      <c r="N41" s="44">
        <f t="shared" ca="1" si="16"/>
        <v>102.390625</v>
      </c>
      <c r="O41" s="45">
        <f t="shared" ca="1" si="17"/>
        <v>46289.0625</v>
      </c>
      <c r="P41" s="46">
        <f t="shared" ca="1" si="18"/>
        <v>-424.08479817708212</v>
      </c>
      <c r="Q41" s="44">
        <f t="shared" ca="1" si="19"/>
        <v>103.4375</v>
      </c>
      <c r="R41" s="45">
        <f t="shared" ca="1" si="20"/>
        <v>187851.5625</v>
      </c>
      <c r="S41" s="46">
        <f t="shared" ca="1" si="21"/>
        <v>4859.1755533854157</v>
      </c>
      <c r="T41" s="77">
        <f t="shared" ca="1" si="23"/>
        <v>-18143.291734328275</v>
      </c>
      <c r="V41" s="70">
        <v>45821.625</v>
      </c>
      <c r="W41" s="53">
        <v>79.36</v>
      </c>
      <c r="X41" s="70">
        <v>45950.625</v>
      </c>
      <c r="Y41" s="53">
        <v>100.2421875</v>
      </c>
      <c r="Z41" s="70">
        <v>45821.625</v>
      </c>
      <c r="AA41" s="53">
        <v>107.79</v>
      </c>
      <c r="AB41" s="70">
        <v>45950.625</v>
      </c>
      <c r="AC41" s="53">
        <v>100.2421875</v>
      </c>
      <c r="AD41" s="70">
        <v>45929.625</v>
      </c>
      <c r="AE41" s="53">
        <v>100.875</v>
      </c>
      <c r="AF41" s="70">
        <v>45930.625</v>
      </c>
      <c r="AG41" s="53">
        <v>100.390625</v>
      </c>
      <c r="AH41" s="163" t="str">
        <f t="shared" si="2"/>
        <v/>
      </c>
      <c r="AI41" s="163" t="str">
        <f t="shared" si="1"/>
        <v/>
      </c>
    </row>
    <row r="42" spans="1:36">
      <c r="A42" s="164">
        <f t="shared" ca="1" si="3"/>
        <v>45953.625</v>
      </c>
      <c r="B42" s="44">
        <f t="shared" ca="1" si="4"/>
        <v>80.849999999999994</v>
      </c>
      <c r="C42" s="45">
        <f t="shared" ca="1" si="5"/>
        <v>-135834.41138422303</v>
      </c>
      <c r="D42" s="45">
        <f t="shared" ca="1" si="6"/>
        <v>-156274.99999999997</v>
      </c>
      <c r="E42" s="44">
        <f t="shared" ca="1" si="7"/>
        <v>100.0859375</v>
      </c>
      <c r="F42" s="45">
        <f t="shared" ca="1" si="8"/>
        <v>-6093.75</v>
      </c>
      <c r="G42" s="46">
        <f t="shared" ca="1" si="9"/>
        <v>-12554.948893229157</v>
      </c>
      <c r="H42" s="44">
        <f t="shared" ca="1" si="10"/>
        <v>112.53</v>
      </c>
      <c r="I42" s="45">
        <f t="shared" ca="1" si="11"/>
        <v>36827.825468130904</v>
      </c>
      <c r="J42" s="46">
        <f t="shared" ca="1" si="12"/>
        <v>-160739.99999999997</v>
      </c>
      <c r="K42" s="44">
        <f t="shared" ca="1" si="13"/>
        <v>100.0859375</v>
      </c>
      <c r="L42" s="45">
        <f t="shared" ca="1" si="14"/>
        <v>-5312.5</v>
      </c>
      <c r="M42" s="46">
        <f t="shared" ca="1" si="15"/>
        <v>-12202.516623263873</v>
      </c>
      <c r="N42" s="44">
        <f t="shared" ca="1" si="16"/>
        <v>102.015625</v>
      </c>
      <c r="O42" s="45">
        <f t="shared" ca="1" si="17"/>
        <v>18164.0625</v>
      </c>
      <c r="P42" s="46">
        <f t="shared" ca="1" si="18"/>
        <v>-435.54654947915697</v>
      </c>
      <c r="Q42" s="44">
        <f t="shared" ca="1" si="19"/>
        <v>102.75</v>
      </c>
      <c r="R42" s="45">
        <f t="shared" ca="1" si="20"/>
        <v>115664.0625</v>
      </c>
      <c r="S42" s="46">
        <f t="shared" ca="1" si="21"/>
        <v>4990.5046223958416</v>
      </c>
      <c r="T42" s="77">
        <f t="shared" ca="1" si="23"/>
        <v>5596.2472118571386</v>
      </c>
      <c r="V42" s="70">
        <v>45824.625</v>
      </c>
      <c r="W42" s="53">
        <v>79.52</v>
      </c>
      <c r="X42" s="70">
        <v>45951.625</v>
      </c>
      <c r="Y42" s="53">
        <v>100.3125</v>
      </c>
      <c r="Z42" s="70">
        <v>45824.625</v>
      </c>
      <c r="AA42" s="53">
        <v>107.6</v>
      </c>
      <c r="AB42" s="70">
        <v>45951.625</v>
      </c>
      <c r="AC42" s="53">
        <v>100.3125</v>
      </c>
      <c r="AD42" s="70">
        <v>45930.625</v>
      </c>
      <c r="AE42" s="53">
        <v>100.828125</v>
      </c>
      <c r="AF42" s="70">
        <v>45931.625</v>
      </c>
      <c r="AG42" s="53">
        <v>100.578125</v>
      </c>
      <c r="AH42" s="163" t="str">
        <f t="shared" si="2"/>
        <v/>
      </c>
      <c r="AI42" s="163" t="str">
        <f t="shared" si="1"/>
        <v/>
      </c>
    </row>
    <row r="43" spans="1:36">
      <c r="A43" s="164">
        <f t="shared" ca="1" si="3"/>
        <v>45954.625</v>
      </c>
      <c r="B43" s="44">
        <f t="shared" ca="1" si="4"/>
        <v>81.08</v>
      </c>
      <c r="C43" s="45">
        <f t="shared" ca="1" si="5"/>
        <v>-36653.730056062093</v>
      </c>
      <c r="D43" s="45">
        <f t="shared" ca="1" si="6"/>
        <v>-160387.5</v>
      </c>
      <c r="E43" s="44">
        <f t="shared" ca="1" si="7"/>
        <v>100.125</v>
      </c>
      <c r="F43" s="45">
        <f t="shared" ca="1" si="8"/>
        <v>1523.4375</v>
      </c>
      <c r="G43" s="46">
        <f t="shared" ca="1" si="9"/>
        <v>-12885.342285156265</v>
      </c>
      <c r="H43" s="44">
        <f t="shared" ca="1" si="10"/>
        <v>112.72</v>
      </c>
      <c r="I43" s="45">
        <f t="shared" ca="1" si="11"/>
        <v>97673.797980694304</v>
      </c>
      <c r="J43" s="46">
        <f t="shared" ca="1" si="12"/>
        <v>-164970</v>
      </c>
      <c r="K43" s="44">
        <f t="shared" ca="1" si="13"/>
        <v>100.125</v>
      </c>
      <c r="L43" s="45">
        <f t="shared" ca="1" si="14"/>
        <v>1328.125</v>
      </c>
      <c r="M43" s="46">
        <f t="shared" ca="1" si="15"/>
        <v>-12523.635481770849</v>
      </c>
      <c r="N43" s="44">
        <f t="shared" ca="1" si="16"/>
        <v>102.0625</v>
      </c>
      <c r="O43" s="45">
        <f t="shared" ca="1" si="17"/>
        <v>21679.6875</v>
      </c>
      <c r="P43" s="46">
        <f t="shared" ca="1" si="18"/>
        <v>-447.00830078125</v>
      </c>
      <c r="Q43" s="44">
        <f t="shared" ca="1" si="19"/>
        <v>102.6875</v>
      </c>
      <c r="R43" s="45">
        <f t="shared" ca="1" si="20"/>
        <v>109101.5625</v>
      </c>
      <c r="S43" s="46">
        <f t="shared" ca="1" si="21"/>
        <v>5121.8336914062602</v>
      </c>
      <c r="T43" s="77">
        <f t="shared" ca="1" si="23"/>
        <v>40154.160378583088</v>
      </c>
      <c r="V43" s="70">
        <v>45825.625</v>
      </c>
      <c r="W43" s="53">
        <v>79.430000000000007</v>
      </c>
      <c r="X43" s="70">
        <v>45952.625</v>
      </c>
      <c r="Y43" s="53">
        <v>100.3125</v>
      </c>
      <c r="Z43" s="70">
        <v>45825.625</v>
      </c>
      <c r="AA43" s="53">
        <v>107.97</v>
      </c>
      <c r="AB43" s="70">
        <v>45952.625</v>
      </c>
      <c r="AC43" s="53">
        <v>100.3125</v>
      </c>
      <c r="AD43" s="70">
        <v>45931.625</v>
      </c>
      <c r="AE43" s="53">
        <v>101.171875</v>
      </c>
      <c r="AF43" s="70">
        <v>45932.625</v>
      </c>
      <c r="AG43" s="53">
        <v>100.875</v>
      </c>
      <c r="AH43" s="163" t="str">
        <f t="shared" si="2"/>
        <v/>
      </c>
      <c r="AI43" s="163" t="str">
        <f t="shared" si="1"/>
        <v/>
      </c>
    </row>
    <row r="44" spans="1:36">
      <c r="A44" s="164">
        <f t="shared" ca="1" si="3"/>
        <v>45957.625</v>
      </c>
      <c r="B44" s="44">
        <f t="shared" ca="1" si="4"/>
        <v>81.28</v>
      </c>
      <c r="C44" s="45">
        <f t="shared" ca="1" si="5"/>
        <v>49590.340664078525</v>
      </c>
      <c r="D44" s="45">
        <f t="shared" ca="1" si="6"/>
        <v>-172725</v>
      </c>
      <c r="E44" s="44">
        <f t="shared" ca="1" si="7"/>
        <v>100.0625</v>
      </c>
      <c r="F44" s="45">
        <f t="shared" ca="1" si="8"/>
        <v>-10664.062500000002</v>
      </c>
      <c r="G44" s="46">
        <f t="shared" ca="1" si="9"/>
        <v>-13876.5224609375</v>
      </c>
      <c r="H44" s="44">
        <f t="shared" ca="1" si="10"/>
        <v>112.91</v>
      </c>
      <c r="I44" s="45">
        <f t="shared" ca="1" si="11"/>
        <v>158519.7704932577</v>
      </c>
      <c r="J44" s="46">
        <f t="shared" ca="1" si="12"/>
        <v>-177660</v>
      </c>
      <c r="K44" s="44">
        <f t="shared" ca="1" si="13"/>
        <v>100.0625</v>
      </c>
      <c r="L44" s="45">
        <f t="shared" ca="1" si="14"/>
        <v>-9296.875</v>
      </c>
      <c r="M44" s="46">
        <f t="shared" ca="1" si="15"/>
        <v>-13486.992057291674</v>
      </c>
      <c r="N44" s="44">
        <f t="shared" ca="1" si="16"/>
        <v>102.09375</v>
      </c>
      <c r="O44" s="45">
        <f t="shared" ca="1" si="17"/>
        <v>24023.4375</v>
      </c>
      <c r="P44" s="46">
        <f t="shared" ca="1" si="18"/>
        <v>-481.3935546875</v>
      </c>
      <c r="Q44" s="44">
        <f t="shared" ca="1" si="19"/>
        <v>103.046875</v>
      </c>
      <c r="R44" s="45">
        <f t="shared" ca="1" si="20"/>
        <v>146835.9375</v>
      </c>
      <c r="S44" s="46">
        <f t="shared" ca="1" si="21"/>
        <v>5515.8208984375015</v>
      </c>
      <c r="T44" s="77">
        <f t="shared" ca="1" si="23"/>
        <v>107932.80913954574</v>
      </c>
      <c r="V44" s="70">
        <v>45826.625</v>
      </c>
      <c r="W44" s="53">
        <v>79.55</v>
      </c>
      <c r="X44" s="70">
        <v>45953.625</v>
      </c>
      <c r="Y44" s="53">
        <v>100.0859375</v>
      </c>
      <c r="Z44" s="70">
        <v>45826.625</v>
      </c>
      <c r="AA44" s="53">
        <v>108.05</v>
      </c>
      <c r="AB44" s="70">
        <v>45953.625</v>
      </c>
      <c r="AC44" s="53">
        <v>100.0859375</v>
      </c>
      <c r="AD44" s="70">
        <v>45932.625</v>
      </c>
      <c r="AE44" s="53">
        <v>101.3125</v>
      </c>
      <c r="AF44" s="70">
        <v>45933.625</v>
      </c>
      <c r="AG44" s="53">
        <v>100.609375</v>
      </c>
      <c r="AH44" s="163" t="str">
        <f t="shared" si="2"/>
        <v/>
      </c>
      <c r="AI44" s="163" t="str">
        <f t="shared" si="1"/>
        <v/>
      </c>
    </row>
    <row r="45" spans="1:36">
      <c r="A45" s="164">
        <f t="shared" ca="1" si="3"/>
        <v>45958.625</v>
      </c>
      <c r="B45" s="44">
        <f t="shared" ca="1" si="4"/>
        <v>81.2</v>
      </c>
      <c r="C45" s="45">
        <f t="shared" ca="1" si="5"/>
        <v>15092.712376019168</v>
      </c>
      <c r="D45" s="45">
        <f t="shared" ca="1" si="6"/>
        <v>-176837.5</v>
      </c>
      <c r="E45" s="44">
        <f t="shared" ca="1" si="7"/>
        <v>100.109375</v>
      </c>
      <c r="F45" s="45">
        <f t="shared" ca="1" si="8"/>
        <v>-1523.4375</v>
      </c>
      <c r="G45" s="46">
        <f t="shared" ca="1" si="9"/>
        <v>-14206.915852864593</v>
      </c>
      <c r="H45" s="44">
        <f t="shared" ca="1" si="10"/>
        <v>112.92</v>
      </c>
      <c r="I45" s="45">
        <f t="shared" ca="1" si="11"/>
        <v>161722.19009918632</v>
      </c>
      <c r="J45" s="46">
        <f t="shared" ca="1" si="12"/>
        <v>-181890</v>
      </c>
      <c r="K45" s="44">
        <f t="shared" ca="1" si="13"/>
        <v>100.109375</v>
      </c>
      <c r="L45" s="45">
        <f t="shared" ca="1" si="14"/>
        <v>-1328.125</v>
      </c>
      <c r="M45" s="46">
        <f t="shared" ca="1" si="15"/>
        <v>-13808.110915798621</v>
      </c>
      <c r="N45" s="44">
        <f t="shared" ca="1" si="16"/>
        <v>102.1875</v>
      </c>
      <c r="O45" s="45">
        <f t="shared" ca="1" si="17"/>
        <v>31054.6875</v>
      </c>
      <c r="P45" s="46">
        <f t="shared" ca="1" si="18"/>
        <v>-492.85530598957848</v>
      </c>
      <c r="Q45" s="44">
        <f t="shared" ca="1" si="19"/>
        <v>103.3125</v>
      </c>
      <c r="R45" s="45">
        <f t="shared" ca="1" si="20"/>
        <v>174726.5625</v>
      </c>
      <c r="S45" s="46">
        <f t="shared" ca="1" si="21"/>
        <v>5647.1499674479128</v>
      </c>
      <c r="T45" s="77">
        <f t="shared" ca="1" si="23"/>
        <v>104229.40309668628</v>
      </c>
      <c r="V45" s="70">
        <v>45828.625</v>
      </c>
      <c r="W45" s="53">
        <v>79.790000000000006</v>
      </c>
      <c r="X45" s="70">
        <v>45954.625</v>
      </c>
      <c r="Y45" s="53">
        <v>100.125</v>
      </c>
      <c r="Z45" s="70">
        <v>45828.625</v>
      </c>
      <c r="AA45" s="53">
        <v>108.15</v>
      </c>
      <c r="AB45" s="70">
        <v>45954.625</v>
      </c>
      <c r="AC45" s="53">
        <v>100.125</v>
      </c>
      <c r="AD45" s="70">
        <v>45933.625</v>
      </c>
      <c r="AE45" s="53">
        <v>101.046875</v>
      </c>
      <c r="AF45" s="70">
        <v>45936.625</v>
      </c>
      <c r="AG45" s="53">
        <v>99.859375</v>
      </c>
      <c r="AH45" s="163" t="str">
        <f t="shared" si="2"/>
        <v/>
      </c>
      <c r="AI45" s="163" t="str">
        <f t="shared" si="1"/>
        <v/>
      </c>
    </row>
    <row r="46" spans="1:36">
      <c r="A46" s="164">
        <f t="shared" ca="1" si="3"/>
        <v>45959.625</v>
      </c>
      <c r="B46" s="44">
        <f t="shared" ca="1" si="4"/>
        <v>80.95</v>
      </c>
      <c r="C46" s="45">
        <f t="shared" ca="1" si="5"/>
        <v>-92712.376024148834</v>
      </c>
      <c r="D46" s="45">
        <f t="shared" ca="1" si="6"/>
        <v>-180949.99999999997</v>
      </c>
      <c r="E46" s="44">
        <f t="shared" ca="1" si="7"/>
        <v>99.65625</v>
      </c>
      <c r="F46" s="45">
        <f t="shared" ca="1" si="8"/>
        <v>-89882.8125</v>
      </c>
      <c r="G46" s="46">
        <f t="shared" ca="1" si="9"/>
        <v>-14537.309244791672</v>
      </c>
      <c r="H46" s="44">
        <f t="shared" ca="1" si="10"/>
        <v>112.28</v>
      </c>
      <c r="I46" s="45">
        <f t="shared" ca="1" si="11"/>
        <v>-43232.664679980102</v>
      </c>
      <c r="J46" s="46">
        <f t="shared" ca="1" si="12"/>
        <v>-186119.99999999997</v>
      </c>
      <c r="K46" s="44">
        <f t="shared" ca="1" si="13"/>
        <v>99.65625</v>
      </c>
      <c r="L46" s="45">
        <f t="shared" ca="1" si="14"/>
        <v>-78359.375</v>
      </c>
      <c r="M46" s="46">
        <f t="shared" ca="1" si="15"/>
        <v>-14129.229774305539</v>
      </c>
      <c r="N46" s="44">
        <f t="shared" ca="1" si="16"/>
        <v>101.453125</v>
      </c>
      <c r="O46" s="45">
        <f t="shared" ca="1" si="17"/>
        <v>-24023.4375</v>
      </c>
      <c r="P46" s="46">
        <f t="shared" ca="1" si="18"/>
        <v>-504.31705729166424</v>
      </c>
      <c r="Q46" s="44">
        <f t="shared" ca="1" si="19"/>
        <v>102.265625</v>
      </c>
      <c r="R46" s="45">
        <f t="shared" ca="1" si="20"/>
        <v>64804.6875</v>
      </c>
      <c r="S46" s="46">
        <f t="shared" ca="1" si="21"/>
        <v>5778.4790364583387</v>
      </c>
      <c r="T46" s="77">
        <f t="shared" ca="1" si="23"/>
        <v>47953.936326813244</v>
      </c>
      <c r="V46" s="70">
        <v>45831.625</v>
      </c>
      <c r="W46" s="53">
        <v>79.95</v>
      </c>
      <c r="X46" s="70">
        <v>45957.625</v>
      </c>
      <c r="Y46" s="53">
        <v>100.0625</v>
      </c>
      <c r="Z46" s="70">
        <v>45831.625</v>
      </c>
      <c r="AA46" s="53">
        <v>108.41</v>
      </c>
      <c r="AB46" s="70">
        <v>45957.625</v>
      </c>
      <c r="AC46" s="53">
        <v>100.0625</v>
      </c>
      <c r="AD46" s="70">
        <v>45936.625</v>
      </c>
      <c r="AE46" s="53">
        <v>100.6875</v>
      </c>
      <c r="AF46" s="70">
        <v>45937.625</v>
      </c>
      <c r="AG46" s="53">
        <v>100.390625</v>
      </c>
      <c r="AH46" s="163" t="str">
        <f t="shared" si="2"/>
        <v/>
      </c>
      <c r="AI46" s="163" t="str">
        <f t="shared" si="1"/>
        <v/>
      </c>
    </row>
    <row r="47" spans="1:36">
      <c r="A47" s="164">
        <f t="shared" ca="1" si="3"/>
        <v>45960.625</v>
      </c>
      <c r="B47" s="44">
        <f t="shared" ca="1" si="4"/>
        <v>80.8</v>
      </c>
      <c r="C47" s="45">
        <f t="shared" ca="1" si="5"/>
        <v>-157395.42906425431</v>
      </c>
      <c r="D47" s="45">
        <f t="shared" ca="1" si="6"/>
        <v>-185062.5</v>
      </c>
      <c r="E47" s="44">
        <f t="shared" ca="1" si="7"/>
        <v>99.6171875</v>
      </c>
      <c r="F47" s="45">
        <f t="shared" ca="1" si="8"/>
        <v>-97500</v>
      </c>
      <c r="G47" s="46">
        <f t="shared" ca="1" si="9"/>
        <v>-14867.70263671875</v>
      </c>
      <c r="H47" s="44">
        <f t="shared" ca="1" si="10"/>
        <v>111.68</v>
      </c>
      <c r="I47" s="45">
        <f t="shared" ca="1" si="11"/>
        <v>-235377.84103544813</v>
      </c>
      <c r="J47" s="46">
        <f t="shared" ca="1" si="12"/>
        <v>-190350</v>
      </c>
      <c r="K47" s="44">
        <f t="shared" ca="1" si="13"/>
        <v>99.6171875</v>
      </c>
      <c r="L47" s="45">
        <f t="shared" ca="1" si="14"/>
        <v>-85000</v>
      </c>
      <c r="M47" s="46">
        <f t="shared" ca="1" si="15"/>
        <v>-14450.3486328125</v>
      </c>
      <c r="N47" s="44">
        <f t="shared" ca="1" si="16"/>
        <v>101.28125</v>
      </c>
      <c r="O47" s="45">
        <f t="shared" ca="1" si="17"/>
        <v>-36914.0625</v>
      </c>
      <c r="P47" s="46">
        <f t="shared" ca="1" si="18"/>
        <v>-515.77880859375</v>
      </c>
      <c r="Q47" s="44">
        <f t="shared" ca="1" si="19"/>
        <v>101.703125</v>
      </c>
      <c r="R47" s="45">
        <f t="shared" ca="1" si="20"/>
        <v>5742.1875000000009</v>
      </c>
      <c r="S47" s="46">
        <f t="shared" ca="1" si="21"/>
        <v>5909.80810546875</v>
      </c>
      <c r="T47" s="77">
        <f t="shared" ca="1" si="23"/>
        <v>104686.13899330422</v>
      </c>
      <c r="V47" s="70">
        <v>45832.625</v>
      </c>
      <c r="W47" s="53">
        <v>80.17</v>
      </c>
      <c r="X47" s="70">
        <v>45958.625</v>
      </c>
      <c r="Y47" s="53">
        <v>100.109375</v>
      </c>
      <c r="Z47" s="70">
        <v>45832.625</v>
      </c>
      <c r="AA47" s="53">
        <v>108.92</v>
      </c>
      <c r="AB47" s="70">
        <v>45958.625</v>
      </c>
      <c r="AC47" s="53">
        <v>100.109375</v>
      </c>
      <c r="AD47" s="70">
        <v>45937.625</v>
      </c>
      <c r="AE47" s="53">
        <v>100.96875</v>
      </c>
      <c r="AF47" s="70">
        <v>45938.625</v>
      </c>
      <c r="AG47" s="53">
        <v>100.4375</v>
      </c>
      <c r="AH47" s="163" t="str">
        <f t="shared" si="2"/>
        <v/>
      </c>
      <c r="AI47" s="163" t="str">
        <f t="shared" si="1"/>
        <v/>
      </c>
    </row>
    <row r="48" spans="1:36">
      <c r="A48" s="164">
        <f t="shared" ca="1" si="3"/>
        <v>45961.625</v>
      </c>
      <c r="B48" s="44">
        <f t="shared" ca="1" si="4"/>
        <v>80.8</v>
      </c>
      <c r="C48" s="45">
        <f t="shared" ca="1" si="5"/>
        <v>-157395.42906425431</v>
      </c>
      <c r="D48" s="45">
        <f t="shared" ca="1" si="6"/>
        <v>-189174.99999999997</v>
      </c>
      <c r="E48" s="44">
        <f t="shared" ca="1" si="7"/>
        <v>99.671875</v>
      </c>
      <c r="F48" s="45">
        <f t="shared" ca="1" si="8"/>
        <v>-86835.937499999985</v>
      </c>
      <c r="G48" s="46">
        <f t="shared" ca="1" si="9"/>
        <v>-15198.096028645828</v>
      </c>
      <c r="H48" s="44">
        <f t="shared" ca="1" si="10"/>
        <v>111.23</v>
      </c>
      <c r="I48" s="45">
        <f t="shared" ca="1" si="11"/>
        <v>-379486.72330205113</v>
      </c>
      <c r="J48" s="46">
        <f t="shared" ca="1" si="12"/>
        <v>-194579.99999999997</v>
      </c>
      <c r="K48" s="44">
        <f t="shared" ca="1" si="13"/>
        <v>99.671875</v>
      </c>
      <c r="L48" s="45">
        <f t="shared" ca="1" si="14"/>
        <v>-75703.125</v>
      </c>
      <c r="M48" s="46">
        <f t="shared" ca="1" si="15"/>
        <v>-14771.467491319432</v>
      </c>
      <c r="N48" s="44">
        <f t="shared" ca="1" si="16"/>
        <v>101.25</v>
      </c>
      <c r="O48" s="45">
        <f t="shared" ca="1" si="17"/>
        <v>-39257.8125</v>
      </c>
      <c r="P48" s="46">
        <f t="shared" ca="1" si="18"/>
        <v>-527.24055989582848</v>
      </c>
      <c r="Q48" s="44">
        <f t="shared" ca="1" si="19"/>
        <v>101.375</v>
      </c>
      <c r="R48" s="45">
        <f t="shared" ca="1" si="20"/>
        <v>-28710.937499999996</v>
      </c>
      <c r="S48" s="46">
        <f t="shared" ca="1" si="21"/>
        <v>6041.1371744791759</v>
      </c>
      <c r="T48" s="77">
        <f t="shared" ca="1" si="23"/>
        <v>210877.60061103568</v>
      </c>
      <c r="V48" s="70">
        <v>45833.625</v>
      </c>
      <c r="W48" s="53">
        <v>80.150000000000006</v>
      </c>
      <c r="X48" s="70">
        <v>45959.625</v>
      </c>
      <c r="Y48" s="53">
        <v>99.65625</v>
      </c>
      <c r="Z48" s="70">
        <v>45833.625</v>
      </c>
      <c r="AA48" s="53">
        <v>108.79</v>
      </c>
      <c r="AB48" s="70">
        <v>45959.625</v>
      </c>
      <c r="AC48" s="53">
        <v>99.65625</v>
      </c>
      <c r="AD48" s="70">
        <v>45938.625</v>
      </c>
      <c r="AE48" s="53">
        <v>100.953125</v>
      </c>
      <c r="AF48" s="70">
        <v>45939.625</v>
      </c>
      <c r="AG48" s="53">
        <v>100.390625</v>
      </c>
      <c r="AH48" s="163" t="str">
        <f t="shared" si="2"/>
        <v/>
      </c>
      <c r="AI48" s="163" t="str">
        <f t="shared" si="1"/>
        <v/>
      </c>
    </row>
    <row r="49" spans="1:35">
      <c r="A49" s="164">
        <f t="shared" ref="A49:A112" ca="1" si="24">IF(AND(ISBLANK(AJ38), A48 = $AJ$1),NOW(),IF(ISBLANK(AJ38),"",AJ38))</f>
        <v>45964.632332175926</v>
      </c>
      <c r="B49" s="44">
        <f t="shared" ref="B49:B112" ca="1" si="25">IF(COUNTIF(V:V,A49)=1,VLOOKUP(A49,V:W,2), IF(COUNTIF(V:V,A49)=0,$B$10,""))</f>
        <v>80.23</v>
      </c>
      <c r="C49" s="45">
        <f t="shared" ca="1" si="5"/>
        <v>-403191.03061664419</v>
      </c>
      <c r="D49" s="45">
        <f t="shared" ref="D49:D112" ca="1" si="26">IF(ISERROR(B49-2),"",-1*ROUNDUP(A49-$A$14,0)/360*$B$7*$B$5)</f>
        <v>-205625</v>
      </c>
      <c r="E49" s="44">
        <f t="shared" ref="E49:E112" ca="1" si="27">IF(COUNTIF(V:V,A49)=1,VLOOKUP(A49,X:Y,2), IF(COUNTIF(V:V,A49)=0,$C$10,""))</f>
        <v>99.6015625</v>
      </c>
      <c r="F49" s="45">
        <f t="shared" ref="F49:F112" ca="1" si="28">IF(ISERROR(B49-2),"",(E49-$E$14)/100*$C$5)</f>
        <v>-100546.875</v>
      </c>
      <c r="G49" s="46">
        <f t="shared" ref="G49:G112" ca="1" si="29">IF(ISERROR(B49-2),"",ROUNDUP(A49-$A$14,0)/360*$C$6*$C$5-ROUNDUP(A49-$A$14,0)/360*$C$7*$C$5*$E$14/100)</f>
        <v>-16519.669596354172</v>
      </c>
      <c r="H49" s="44">
        <f t="shared" ref="H49:H112" ca="1" si="30">IF(COUNTIF(V:V,A49)=1,VLOOKUP(A49,Z:AA,2), IF(COUNTIF(V:V,A49)=0,$D$10,""))</f>
        <v>110.505</v>
      </c>
      <c r="I49" s="45">
        <f t="shared" ref="I49:I112" ca="1" si="31">IF(ISERROR(B49-2),"",(H49/$H$14-1)*$D$5)</f>
        <v>-611662.14473157865</v>
      </c>
      <c r="J49" s="46">
        <f t="shared" ref="J49:J112" ca="1" si="32">IF(ISERROR(B49-2),"",-1*ROUNDUP(A49-$A$14,0)/360*$D$7*$D$5)</f>
        <v>-211500</v>
      </c>
      <c r="K49" s="44">
        <f t="shared" ref="K49:K112" ca="1" si="33">IF(COUNTIF(V:V,A49)=1,VLOOKUP(A49,AB:AC,2), IF(COUNTIF(V:V,A49)=0,$E$10,""))</f>
        <v>99.6015625</v>
      </c>
      <c r="L49" s="45">
        <f t="shared" ref="L49:L112" ca="1" si="34">IF(ISERROR(B49-2),"",(K49-$K$14)/100*$E$5)</f>
        <v>-87656.25</v>
      </c>
      <c r="M49" s="46">
        <f t="shared" ref="M49:M112" ca="1" si="35">IF(ISERROR(B49-2),"",ROUNDUP(A49-$A$14,0)/360*$E$6*$E$5-ROUNDUP(A49-$A$14,0)/360*$E$7*$E$5*$N$14/100)</f>
        <v>-16055.942925347234</v>
      </c>
      <c r="N49" s="44">
        <f t="shared" ref="N49:N112" ca="1" si="36">IF(COUNTIF(V:V,A49)=1,VLOOKUP(A49,AD:AE,2), IF(COUNTIF(V:V,A49)=0,$F$10,""))</f>
        <v>101.109375</v>
      </c>
      <c r="O49" s="45">
        <f t="shared" ref="O49:O112" ca="1" si="37">IF(ISERROR(B49-2),"",(N49-$N$14)/100*$F$5)</f>
        <v>-49804.6875</v>
      </c>
      <c r="P49" s="46">
        <f t="shared" ref="P49:P112" ca="1" si="38">IF(ISERROR(B49-2),"",ROUNDUP(A49-$A$14,0)/360*$F$6*$F$5-ROUNDUP(A49-$A$14,0)/360*$F$7*$F$5*$N$14/100)</f>
        <v>-573.08756510416424</v>
      </c>
      <c r="Q49" s="44">
        <f t="shared" ref="Q49:Q112" ca="1" si="39">IF(COUNTIF(V:V,A49)=1,VLOOKUP(A49,AF:AG,2), IF(COUNTIF(V:V,A49)=0,$G$10,""))</f>
        <v>100.921875</v>
      </c>
      <c r="R49" s="45">
        <f t="shared" ref="R49:R112" ca="1" si="40">IF(ISERROR(B49-2),"",(Q49-$Q$14)/100*$G$5)</f>
        <v>-76289.0625</v>
      </c>
      <c r="S49" s="46">
        <f t="shared" ref="S49:S112" ca="1" si="41">IF(ISERROR(B49-2),"",ROUNDUP(A49-$A$14,0)/360*$G$6*$G$5-ROUNDUP(A49-$A$14,0)/360*$G$7*$G$5*$Q$14/100)</f>
        <v>6566.4534505208285</v>
      </c>
      <c r="T49" s="77">
        <f ca="1">IF(ISERROR(B49-2),"",C49+D49-F49-G49-I49-J49+L49+M49+O49+P49+R49+S49+$J$9+$N$9)</f>
        <v>189695.17031453911</v>
      </c>
      <c r="U49" s="170" t="s">
        <v>176</v>
      </c>
      <c r="V49" s="70">
        <v>45834.625</v>
      </c>
      <c r="W49" s="53">
        <v>80.38</v>
      </c>
      <c r="X49" s="70">
        <v>45960.625</v>
      </c>
      <c r="Y49" s="53">
        <v>99.6171875</v>
      </c>
      <c r="Z49" s="70">
        <v>45834.625</v>
      </c>
      <c r="AA49" s="53">
        <v>109.19</v>
      </c>
      <c r="AB49" s="70">
        <v>45960.625</v>
      </c>
      <c r="AC49" s="53">
        <v>99.6171875</v>
      </c>
      <c r="AD49" s="70">
        <v>45939.625</v>
      </c>
      <c r="AE49" s="53">
        <v>100.875</v>
      </c>
      <c r="AF49" s="70">
        <v>45940.625</v>
      </c>
      <c r="AG49" s="53">
        <v>101.875</v>
      </c>
      <c r="AH49" s="163" t="str">
        <f t="shared" si="2"/>
        <v/>
      </c>
      <c r="AI49" s="163" t="str">
        <f t="shared" si="1"/>
        <v/>
      </c>
    </row>
    <row r="50" spans="1:35">
      <c r="A50" s="164" t="str">
        <f t="shared" ca="1" si="24"/>
        <v/>
      </c>
      <c r="B50" s="44" t="str">
        <f t="shared" ca="1" si="25"/>
        <v/>
      </c>
      <c r="C50" s="45" t="str">
        <f t="shared" ca="1" si="5"/>
        <v/>
      </c>
      <c r="D50" s="45" t="str">
        <f t="shared" ca="1" si="26"/>
        <v/>
      </c>
      <c r="E50" s="44" t="str">
        <f t="shared" ca="1" si="27"/>
        <v/>
      </c>
      <c r="F50" s="45" t="str">
        <f t="shared" ca="1" si="28"/>
        <v/>
      </c>
      <c r="G50" s="46" t="str">
        <f t="shared" ca="1" si="29"/>
        <v/>
      </c>
      <c r="H50" s="44" t="str">
        <f t="shared" ca="1" si="30"/>
        <v/>
      </c>
      <c r="I50" s="45" t="str">
        <f t="shared" ca="1" si="31"/>
        <v/>
      </c>
      <c r="J50" s="46" t="str">
        <f t="shared" ca="1" si="32"/>
        <v/>
      </c>
      <c r="K50" s="44" t="str">
        <f t="shared" ca="1" si="33"/>
        <v/>
      </c>
      <c r="L50" s="45" t="str">
        <f t="shared" ca="1" si="34"/>
        <v/>
      </c>
      <c r="M50" s="46" t="str">
        <f t="shared" ca="1" si="35"/>
        <v/>
      </c>
      <c r="N50" s="44" t="str">
        <f t="shared" ca="1" si="36"/>
        <v/>
      </c>
      <c r="O50" s="45" t="str">
        <f t="shared" ca="1" si="37"/>
        <v/>
      </c>
      <c r="P50" s="46" t="str">
        <f t="shared" ca="1" si="38"/>
        <v/>
      </c>
      <c r="Q50" s="44" t="str">
        <f t="shared" ca="1" si="39"/>
        <v/>
      </c>
      <c r="R50" s="45" t="str">
        <f t="shared" ca="1" si="40"/>
        <v/>
      </c>
      <c r="S50" s="46" t="str">
        <f t="shared" ca="1" si="41"/>
        <v/>
      </c>
      <c r="T50" s="77" t="str">
        <f t="shared" ca="1" si="23"/>
        <v/>
      </c>
      <c r="V50" s="70">
        <v>45835.625</v>
      </c>
      <c r="W50" s="53">
        <v>80.34</v>
      </c>
      <c r="X50" s="70">
        <v>45961.625</v>
      </c>
      <c r="Y50" s="53">
        <v>99.671875</v>
      </c>
      <c r="Z50" s="70">
        <v>45835.625</v>
      </c>
      <c r="AA50" s="53">
        <v>109.01</v>
      </c>
      <c r="AB50" s="70">
        <v>45961.625</v>
      </c>
      <c r="AC50" s="53">
        <v>99.671875</v>
      </c>
      <c r="AD50" s="70">
        <v>45940.625</v>
      </c>
      <c r="AE50" s="53">
        <v>101.578125</v>
      </c>
      <c r="AF50" s="70">
        <v>45943.625</v>
      </c>
      <c r="AG50" s="53">
        <v>102.109375</v>
      </c>
      <c r="AH50" s="163" t="str">
        <f t="shared" si="2"/>
        <v/>
      </c>
      <c r="AI50" s="163" t="str">
        <f t="shared" si="1"/>
        <v/>
      </c>
    </row>
    <row r="51" spans="1:35">
      <c r="A51" s="164" t="str">
        <f t="shared" ca="1" si="24"/>
        <v/>
      </c>
      <c r="B51" s="44" t="str">
        <f t="shared" ca="1" si="25"/>
        <v/>
      </c>
      <c r="C51" s="45" t="str">
        <f t="shared" ca="1" si="5"/>
        <v/>
      </c>
      <c r="D51" s="45" t="str">
        <f t="shared" ca="1" si="26"/>
        <v/>
      </c>
      <c r="E51" s="44" t="str">
        <f t="shared" ca="1" si="27"/>
        <v/>
      </c>
      <c r="F51" s="45" t="str">
        <f t="shared" ca="1" si="28"/>
        <v/>
      </c>
      <c r="G51" s="46" t="str">
        <f t="shared" ca="1" si="29"/>
        <v/>
      </c>
      <c r="H51" s="44" t="str">
        <f t="shared" ca="1" si="30"/>
        <v/>
      </c>
      <c r="I51" s="45" t="str">
        <f t="shared" ca="1" si="31"/>
        <v/>
      </c>
      <c r="J51" s="46" t="str">
        <f t="shared" ca="1" si="32"/>
        <v/>
      </c>
      <c r="K51" s="44" t="str">
        <f t="shared" ca="1" si="33"/>
        <v/>
      </c>
      <c r="L51" s="45" t="str">
        <f t="shared" ca="1" si="34"/>
        <v/>
      </c>
      <c r="M51" s="46" t="str">
        <f t="shared" ca="1" si="35"/>
        <v/>
      </c>
      <c r="N51" s="44" t="str">
        <f t="shared" ca="1" si="36"/>
        <v/>
      </c>
      <c r="O51" s="45" t="str">
        <f t="shared" ca="1" si="37"/>
        <v/>
      </c>
      <c r="P51" s="46" t="str">
        <f t="shared" ca="1" si="38"/>
        <v/>
      </c>
      <c r="Q51" s="44" t="str">
        <f t="shared" ca="1" si="39"/>
        <v/>
      </c>
      <c r="R51" s="45" t="str">
        <f t="shared" ca="1" si="40"/>
        <v/>
      </c>
      <c r="S51" s="46" t="str">
        <f t="shared" ca="1" si="41"/>
        <v/>
      </c>
      <c r="T51" s="77" t="str">
        <f t="shared" ca="1" si="23"/>
        <v/>
      </c>
      <c r="V51" s="70">
        <v>45838.625</v>
      </c>
      <c r="W51" s="53">
        <v>80.650000000000006</v>
      </c>
      <c r="Z51" s="70">
        <v>45838.625</v>
      </c>
      <c r="AA51" s="53">
        <v>109.61</v>
      </c>
      <c r="AD51" s="70">
        <v>45943.625</v>
      </c>
      <c r="AE51" s="53">
        <v>101.75</v>
      </c>
      <c r="AF51" s="70">
        <v>45944.625</v>
      </c>
      <c r="AG51" s="53">
        <v>102.140625</v>
      </c>
      <c r="AH51" s="163" t="str">
        <f t="shared" si="2"/>
        <v/>
      </c>
      <c r="AI51" s="163" t="str">
        <f t="shared" si="1"/>
        <v/>
      </c>
    </row>
    <row r="52" spans="1:35">
      <c r="A52" s="164" t="str">
        <f t="shared" ca="1" si="24"/>
        <v/>
      </c>
      <c r="B52" s="44" t="str">
        <f t="shared" ca="1" si="25"/>
        <v/>
      </c>
      <c r="C52" s="45" t="str">
        <f t="shared" ca="1" si="5"/>
        <v/>
      </c>
      <c r="D52" s="45" t="str">
        <f t="shared" ca="1" si="26"/>
        <v/>
      </c>
      <c r="E52" s="44" t="str">
        <f t="shared" ca="1" si="27"/>
        <v/>
      </c>
      <c r="F52" s="45" t="str">
        <f t="shared" ca="1" si="28"/>
        <v/>
      </c>
      <c r="G52" s="46" t="str">
        <f t="shared" ca="1" si="29"/>
        <v/>
      </c>
      <c r="H52" s="44" t="str">
        <f t="shared" ca="1" si="30"/>
        <v/>
      </c>
      <c r="I52" s="45" t="str">
        <f t="shared" ca="1" si="31"/>
        <v/>
      </c>
      <c r="J52" s="46" t="str">
        <f t="shared" ca="1" si="32"/>
        <v/>
      </c>
      <c r="K52" s="44" t="str">
        <f t="shared" ca="1" si="33"/>
        <v/>
      </c>
      <c r="L52" s="45" t="str">
        <f t="shared" ca="1" si="34"/>
        <v/>
      </c>
      <c r="M52" s="46" t="str">
        <f t="shared" ca="1" si="35"/>
        <v/>
      </c>
      <c r="N52" s="44" t="str">
        <f t="shared" ca="1" si="36"/>
        <v/>
      </c>
      <c r="O52" s="45" t="str">
        <f t="shared" ca="1" si="37"/>
        <v/>
      </c>
      <c r="P52" s="46" t="str">
        <f t="shared" ca="1" si="38"/>
        <v/>
      </c>
      <c r="Q52" s="44" t="str">
        <f t="shared" ca="1" si="39"/>
        <v/>
      </c>
      <c r="R52" s="45" t="str">
        <f t="shared" ca="1" si="40"/>
        <v/>
      </c>
      <c r="S52" s="46" t="str">
        <f t="shared" ca="1" si="41"/>
        <v/>
      </c>
      <c r="T52" s="77" t="str">
        <f t="shared" ca="1" si="23"/>
        <v/>
      </c>
      <c r="V52" s="70">
        <v>45839.625</v>
      </c>
      <c r="W52" s="53">
        <v>80.17</v>
      </c>
      <c r="Z52" s="70">
        <v>45839.625</v>
      </c>
      <c r="AA52" s="53">
        <v>109.34</v>
      </c>
      <c r="AD52" s="70">
        <v>45944.625</v>
      </c>
      <c r="AE52" s="53">
        <v>101.859375</v>
      </c>
      <c r="AF52" s="70">
        <v>45945.625</v>
      </c>
      <c r="AG52" s="53">
        <v>101.921875</v>
      </c>
      <c r="AH52" s="163" t="str">
        <f t="shared" si="2"/>
        <v/>
      </c>
      <c r="AI52" s="163" t="str">
        <f t="shared" si="1"/>
        <v/>
      </c>
    </row>
    <row r="53" spans="1:35">
      <c r="A53" s="164" t="str">
        <f t="shared" ca="1" si="24"/>
        <v/>
      </c>
      <c r="B53" s="44" t="str">
        <f t="shared" ca="1" si="25"/>
        <v/>
      </c>
      <c r="C53" s="45" t="str">
        <f t="shared" ca="1" si="5"/>
        <v/>
      </c>
      <c r="D53" s="45" t="str">
        <f t="shared" ca="1" si="26"/>
        <v/>
      </c>
      <c r="E53" s="44" t="str">
        <f t="shared" ca="1" si="27"/>
        <v/>
      </c>
      <c r="F53" s="45" t="str">
        <f t="shared" ca="1" si="28"/>
        <v/>
      </c>
      <c r="G53" s="46" t="str">
        <f t="shared" ca="1" si="29"/>
        <v/>
      </c>
      <c r="H53" s="44" t="str">
        <f t="shared" ca="1" si="30"/>
        <v/>
      </c>
      <c r="I53" s="45" t="str">
        <f t="shared" ca="1" si="31"/>
        <v/>
      </c>
      <c r="J53" s="46" t="str">
        <f t="shared" ca="1" si="32"/>
        <v/>
      </c>
      <c r="K53" s="44" t="str">
        <f t="shared" ca="1" si="33"/>
        <v/>
      </c>
      <c r="L53" s="45" t="str">
        <f t="shared" ca="1" si="34"/>
        <v/>
      </c>
      <c r="M53" s="46" t="str">
        <f t="shared" ca="1" si="35"/>
        <v/>
      </c>
      <c r="N53" s="44" t="str">
        <f t="shared" ca="1" si="36"/>
        <v/>
      </c>
      <c r="O53" s="45" t="str">
        <f t="shared" ca="1" si="37"/>
        <v/>
      </c>
      <c r="P53" s="46" t="str">
        <f t="shared" ca="1" si="38"/>
        <v/>
      </c>
      <c r="Q53" s="44" t="str">
        <f t="shared" ca="1" si="39"/>
        <v/>
      </c>
      <c r="R53" s="45" t="str">
        <f t="shared" ca="1" si="40"/>
        <v/>
      </c>
      <c r="S53" s="46" t="str">
        <f t="shared" ca="1" si="41"/>
        <v/>
      </c>
      <c r="T53" s="77" t="str">
        <f t="shared" ca="1" si="23"/>
        <v/>
      </c>
      <c r="V53" s="70">
        <v>45840.625</v>
      </c>
      <c r="W53" s="53">
        <v>80.319999999999993</v>
      </c>
      <c r="Z53" s="70">
        <v>45840.625</v>
      </c>
      <c r="AA53" s="53">
        <v>109.32</v>
      </c>
      <c r="AD53" s="70">
        <v>45945.625</v>
      </c>
      <c r="AE53" s="53">
        <v>101.734375</v>
      </c>
      <c r="AF53" s="70">
        <v>45946.625</v>
      </c>
      <c r="AG53" s="53">
        <v>102.671875</v>
      </c>
      <c r="AH53" s="163" t="str">
        <f t="shared" si="2"/>
        <v/>
      </c>
      <c r="AI53" s="163" t="str">
        <f t="shared" si="1"/>
        <v/>
      </c>
    </row>
    <row r="54" spans="1:35">
      <c r="A54" s="164" t="str">
        <f t="shared" ca="1" si="24"/>
        <v/>
      </c>
      <c r="B54" s="44" t="str">
        <f t="shared" ca="1" si="25"/>
        <v/>
      </c>
      <c r="C54" s="45" t="str">
        <f t="shared" ca="1" si="5"/>
        <v/>
      </c>
      <c r="D54" s="45" t="str">
        <f t="shared" ca="1" si="26"/>
        <v/>
      </c>
      <c r="E54" s="44" t="str">
        <f t="shared" ca="1" si="27"/>
        <v/>
      </c>
      <c r="F54" s="45" t="str">
        <f t="shared" ca="1" si="28"/>
        <v/>
      </c>
      <c r="G54" s="46" t="str">
        <f t="shared" ca="1" si="29"/>
        <v/>
      </c>
      <c r="H54" s="44" t="str">
        <f t="shared" ca="1" si="30"/>
        <v/>
      </c>
      <c r="I54" s="45" t="str">
        <f t="shared" ca="1" si="31"/>
        <v/>
      </c>
      <c r="J54" s="46" t="str">
        <f t="shared" ca="1" si="32"/>
        <v/>
      </c>
      <c r="K54" s="44" t="str">
        <f t="shared" ca="1" si="33"/>
        <v/>
      </c>
      <c r="L54" s="45" t="str">
        <f t="shared" ca="1" si="34"/>
        <v/>
      </c>
      <c r="M54" s="46" t="str">
        <f t="shared" ca="1" si="35"/>
        <v/>
      </c>
      <c r="N54" s="44" t="str">
        <f t="shared" ca="1" si="36"/>
        <v/>
      </c>
      <c r="O54" s="45" t="str">
        <f t="shared" ca="1" si="37"/>
        <v/>
      </c>
      <c r="P54" s="46" t="str">
        <f t="shared" ca="1" si="38"/>
        <v/>
      </c>
      <c r="Q54" s="44" t="str">
        <f t="shared" ca="1" si="39"/>
        <v/>
      </c>
      <c r="R54" s="45" t="str">
        <f t="shared" ca="1" si="40"/>
        <v/>
      </c>
      <c r="S54" s="46" t="str">
        <f t="shared" ca="1" si="41"/>
        <v/>
      </c>
      <c r="T54" s="77" t="str">
        <f t="shared" ca="1" si="23"/>
        <v/>
      </c>
      <c r="V54" s="70">
        <v>45841.625</v>
      </c>
      <c r="W54" s="53">
        <v>80.37</v>
      </c>
      <c r="Z54" s="70">
        <v>45841.625</v>
      </c>
      <c r="AA54" s="53">
        <v>109.06</v>
      </c>
      <c r="AD54" s="70">
        <v>45946.625</v>
      </c>
      <c r="AE54" s="53">
        <v>102.234375</v>
      </c>
      <c r="AF54" s="70">
        <v>45947.625</v>
      </c>
      <c r="AG54" s="53">
        <v>102.46875</v>
      </c>
      <c r="AH54" s="163" t="str">
        <f t="shared" si="2"/>
        <v/>
      </c>
      <c r="AI54" s="163" t="str">
        <f t="shared" si="1"/>
        <v/>
      </c>
    </row>
    <row r="55" spans="1:35">
      <c r="A55" s="164" t="str">
        <f t="shared" ca="1" si="24"/>
        <v/>
      </c>
      <c r="B55" s="44" t="str">
        <f t="shared" ca="1" si="25"/>
        <v/>
      </c>
      <c r="C55" s="45" t="str">
        <f t="shared" ca="1" si="5"/>
        <v/>
      </c>
      <c r="D55" s="45" t="str">
        <f t="shared" ca="1" si="26"/>
        <v/>
      </c>
      <c r="E55" s="44" t="str">
        <f t="shared" ca="1" si="27"/>
        <v/>
      </c>
      <c r="F55" s="45" t="str">
        <f t="shared" ca="1" si="28"/>
        <v/>
      </c>
      <c r="G55" s="46" t="str">
        <f t="shared" ca="1" si="29"/>
        <v/>
      </c>
      <c r="H55" s="44" t="str">
        <f t="shared" ca="1" si="30"/>
        <v/>
      </c>
      <c r="I55" s="45" t="str">
        <f t="shared" ca="1" si="31"/>
        <v/>
      </c>
      <c r="J55" s="46" t="str">
        <f t="shared" ca="1" si="32"/>
        <v/>
      </c>
      <c r="K55" s="44" t="str">
        <f t="shared" ca="1" si="33"/>
        <v/>
      </c>
      <c r="L55" s="45" t="str">
        <f t="shared" ca="1" si="34"/>
        <v/>
      </c>
      <c r="M55" s="46" t="str">
        <f t="shared" ca="1" si="35"/>
        <v/>
      </c>
      <c r="N55" s="44" t="str">
        <f t="shared" ca="1" si="36"/>
        <v/>
      </c>
      <c r="O55" s="45" t="str">
        <f t="shared" ca="1" si="37"/>
        <v/>
      </c>
      <c r="P55" s="46" t="str">
        <f t="shared" ca="1" si="38"/>
        <v/>
      </c>
      <c r="Q55" s="44" t="str">
        <f t="shared" ca="1" si="39"/>
        <v/>
      </c>
      <c r="R55" s="45" t="str">
        <f t="shared" ca="1" si="40"/>
        <v/>
      </c>
      <c r="S55" s="46" t="str">
        <f t="shared" ca="1" si="41"/>
        <v/>
      </c>
      <c r="T55" s="77" t="str">
        <f t="shared" ca="1" si="23"/>
        <v/>
      </c>
      <c r="V55" s="70">
        <v>45845.625</v>
      </c>
      <c r="W55" s="53">
        <v>80.099999999999994</v>
      </c>
      <c r="Z55" s="70">
        <v>45845.625</v>
      </c>
      <c r="AA55" s="53">
        <v>108.41</v>
      </c>
      <c r="AD55" s="70">
        <v>45947.625</v>
      </c>
      <c r="AE55" s="53">
        <v>102.015625</v>
      </c>
      <c r="AF55" s="70">
        <v>45950.625</v>
      </c>
      <c r="AG55" s="53">
        <v>102.859375</v>
      </c>
      <c r="AH55" s="163" t="str">
        <f t="shared" si="2"/>
        <v/>
      </c>
      <c r="AI55" s="163" t="str">
        <f t="shared" si="1"/>
        <v/>
      </c>
    </row>
    <row r="56" spans="1:35">
      <c r="A56" s="164" t="str">
        <f t="shared" ca="1" si="24"/>
        <v/>
      </c>
      <c r="B56" s="44" t="str">
        <f t="shared" ca="1" si="25"/>
        <v/>
      </c>
      <c r="C56" s="45" t="str">
        <f t="shared" ca="1" si="5"/>
        <v/>
      </c>
      <c r="D56" s="45" t="str">
        <f t="shared" ca="1" si="26"/>
        <v/>
      </c>
      <c r="E56" s="44" t="str">
        <f t="shared" ca="1" si="27"/>
        <v/>
      </c>
      <c r="F56" s="45" t="str">
        <f t="shared" ca="1" si="28"/>
        <v/>
      </c>
      <c r="G56" s="46" t="str">
        <f t="shared" ca="1" si="29"/>
        <v/>
      </c>
      <c r="H56" s="44" t="str">
        <f t="shared" ca="1" si="30"/>
        <v/>
      </c>
      <c r="I56" s="45" t="str">
        <f t="shared" ca="1" si="31"/>
        <v/>
      </c>
      <c r="J56" s="46" t="str">
        <f t="shared" ca="1" si="32"/>
        <v/>
      </c>
      <c r="K56" s="44" t="str">
        <f t="shared" ca="1" si="33"/>
        <v/>
      </c>
      <c r="L56" s="45" t="str">
        <f t="shared" ca="1" si="34"/>
        <v/>
      </c>
      <c r="M56" s="46" t="str">
        <f t="shared" ca="1" si="35"/>
        <v/>
      </c>
      <c r="N56" s="44" t="str">
        <f t="shared" ca="1" si="36"/>
        <v/>
      </c>
      <c r="O56" s="45" t="str">
        <f t="shared" ca="1" si="37"/>
        <v/>
      </c>
      <c r="P56" s="46" t="str">
        <f t="shared" ca="1" si="38"/>
        <v/>
      </c>
      <c r="Q56" s="44" t="str">
        <f t="shared" ca="1" si="39"/>
        <v/>
      </c>
      <c r="R56" s="45" t="str">
        <f t="shared" ca="1" si="40"/>
        <v/>
      </c>
      <c r="S56" s="46" t="str">
        <f t="shared" ca="1" si="41"/>
        <v/>
      </c>
      <c r="T56" s="77" t="str">
        <f t="shared" ca="1" si="23"/>
        <v/>
      </c>
      <c r="V56" s="70">
        <v>45846.625</v>
      </c>
      <c r="W56" s="53">
        <v>79.989999999999995</v>
      </c>
      <c r="Z56" s="70">
        <v>45846.625</v>
      </c>
      <c r="AA56" s="53">
        <v>108.1</v>
      </c>
      <c r="AD56" s="70">
        <v>45950.625</v>
      </c>
      <c r="AE56" s="53">
        <v>102.171875</v>
      </c>
      <c r="AF56" s="70">
        <v>45951.625</v>
      </c>
      <c r="AG56" s="53">
        <v>103.359375</v>
      </c>
      <c r="AH56" s="163" t="str">
        <f t="shared" si="2"/>
        <v/>
      </c>
      <c r="AI56" s="163" t="str">
        <f t="shared" si="1"/>
        <v/>
      </c>
    </row>
    <row r="57" spans="1:35">
      <c r="A57" s="164" t="str">
        <f t="shared" ca="1" si="24"/>
        <v/>
      </c>
      <c r="B57" s="44" t="str">
        <f t="shared" ca="1" si="25"/>
        <v/>
      </c>
      <c r="C57" s="45" t="str">
        <f t="shared" ca="1" si="5"/>
        <v/>
      </c>
      <c r="D57" s="45" t="str">
        <f t="shared" ca="1" si="26"/>
        <v/>
      </c>
      <c r="E57" s="44" t="str">
        <f t="shared" ca="1" si="27"/>
        <v/>
      </c>
      <c r="F57" s="45" t="str">
        <f t="shared" ca="1" si="28"/>
        <v/>
      </c>
      <c r="G57" s="46" t="str">
        <f t="shared" ca="1" si="29"/>
        <v/>
      </c>
      <c r="H57" s="44" t="str">
        <f t="shared" ca="1" si="30"/>
        <v/>
      </c>
      <c r="I57" s="45" t="str">
        <f t="shared" ca="1" si="31"/>
        <v/>
      </c>
      <c r="J57" s="46" t="str">
        <f t="shared" ca="1" si="32"/>
        <v/>
      </c>
      <c r="K57" s="44" t="str">
        <f t="shared" ca="1" si="33"/>
        <v/>
      </c>
      <c r="L57" s="45" t="str">
        <f t="shared" ca="1" si="34"/>
        <v/>
      </c>
      <c r="M57" s="46" t="str">
        <f t="shared" ca="1" si="35"/>
        <v/>
      </c>
      <c r="N57" s="44" t="str">
        <f t="shared" ca="1" si="36"/>
        <v/>
      </c>
      <c r="O57" s="45" t="str">
        <f t="shared" ca="1" si="37"/>
        <v/>
      </c>
      <c r="P57" s="46" t="str">
        <f t="shared" ca="1" si="38"/>
        <v/>
      </c>
      <c r="Q57" s="44" t="str">
        <f t="shared" ca="1" si="39"/>
        <v/>
      </c>
      <c r="R57" s="45" t="str">
        <f t="shared" ca="1" si="40"/>
        <v/>
      </c>
      <c r="S57" s="46" t="str">
        <f t="shared" ca="1" si="41"/>
        <v/>
      </c>
      <c r="T57" s="77" t="str">
        <f t="shared" ca="1" si="23"/>
        <v/>
      </c>
      <c r="V57" s="70">
        <v>45847.625</v>
      </c>
      <c r="W57" s="53">
        <v>80.209999999999994</v>
      </c>
      <c r="Z57" s="70">
        <v>45847.625</v>
      </c>
      <c r="AA57" s="53">
        <v>108.71</v>
      </c>
      <c r="AD57" s="70">
        <v>45951.625</v>
      </c>
      <c r="AE57" s="53">
        <v>102.359375</v>
      </c>
      <c r="AF57" s="70">
        <v>45952.625</v>
      </c>
      <c r="AG57" s="53">
        <v>103.4375</v>
      </c>
      <c r="AH57" s="163" t="str">
        <f t="shared" si="2"/>
        <v/>
      </c>
      <c r="AI57" s="163" t="str">
        <f t="shared" si="1"/>
        <v/>
      </c>
    </row>
    <row r="58" spans="1:35">
      <c r="A58" s="164" t="str">
        <f t="shared" ca="1" si="24"/>
        <v/>
      </c>
      <c r="B58" s="44" t="str">
        <f t="shared" ca="1" si="25"/>
        <v/>
      </c>
      <c r="C58" s="45" t="str">
        <f t="shared" ca="1" si="5"/>
        <v/>
      </c>
      <c r="D58" s="45" t="str">
        <f t="shared" ca="1" si="26"/>
        <v/>
      </c>
      <c r="E58" s="44" t="str">
        <f t="shared" ca="1" si="27"/>
        <v/>
      </c>
      <c r="F58" s="45" t="str">
        <f t="shared" ca="1" si="28"/>
        <v/>
      </c>
      <c r="G58" s="46" t="str">
        <f t="shared" ca="1" si="29"/>
        <v/>
      </c>
      <c r="H58" s="44" t="str">
        <f t="shared" ca="1" si="30"/>
        <v/>
      </c>
      <c r="I58" s="45" t="str">
        <f t="shared" ca="1" si="31"/>
        <v/>
      </c>
      <c r="J58" s="46" t="str">
        <f t="shared" ca="1" si="32"/>
        <v/>
      </c>
      <c r="K58" s="44" t="str">
        <f t="shared" ca="1" si="33"/>
        <v/>
      </c>
      <c r="L58" s="45" t="str">
        <f t="shared" ca="1" si="34"/>
        <v/>
      </c>
      <c r="M58" s="46" t="str">
        <f t="shared" ca="1" si="35"/>
        <v/>
      </c>
      <c r="N58" s="44" t="str">
        <f t="shared" ca="1" si="36"/>
        <v/>
      </c>
      <c r="O58" s="45" t="str">
        <f t="shared" ca="1" si="37"/>
        <v/>
      </c>
      <c r="P58" s="46" t="str">
        <f t="shared" ca="1" si="38"/>
        <v/>
      </c>
      <c r="Q58" s="44" t="str">
        <f t="shared" ca="1" si="39"/>
        <v/>
      </c>
      <c r="R58" s="45" t="str">
        <f t="shared" ca="1" si="40"/>
        <v/>
      </c>
      <c r="S58" s="46" t="str">
        <f t="shared" ca="1" si="41"/>
        <v/>
      </c>
      <c r="T58" s="77" t="str">
        <f t="shared" ca="1" si="23"/>
        <v/>
      </c>
      <c r="V58" s="70">
        <v>45848.625</v>
      </c>
      <c r="W58" s="53">
        <v>80.13</v>
      </c>
      <c r="Z58" s="70">
        <v>45848.625</v>
      </c>
      <c r="AA58" s="53">
        <v>108.74</v>
      </c>
      <c r="AD58" s="70">
        <v>45952.625</v>
      </c>
      <c r="AE58" s="53">
        <v>102.390625</v>
      </c>
      <c r="AF58" s="70">
        <v>45953.625</v>
      </c>
      <c r="AG58" s="53">
        <v>102.75</v>
      </c>
      <c r="AH58" s="163" t="str">
        <f t="shared" si="2"/>
        <v/>
      </c>
      <c r="AI58" s="163" t="str">
        <f t="shared" si="1"/>
        <v/>
      </c>
    </row>
    <row r="59" spans="1:35">
      <c r="A59" s="164" t="str">
        <f t="shared" ca="1" si="24"/>
        <v/>
      </c>
      <c r="B59" s="44" t="str">
        <f t="shared" ca="1" si="25"/>
        <v/>
      </c>
      <c r="C59" s="45" t="str">
        <f t="shared" ca="1" si="5"/>
        <v/>
      </c>
      <c r="D59" s="45" t="str">
        <f t="shared" ca="1" si="26"/>
        <v/>
      </c>
      <c r="E59" s="44" t="str">
        <f t="shared" ca="1" si="27"/>
        <v/>
      </c>
      <c r="F59" s="45" t="str">
        <f t="shared" ca="1" si="28"/>
        <v/>
      </c>
      <c r="G59" s="46" t="str">
        <f t="shared" ca="1" si="29"/>
        <v/>
      </c>
      <c r="H59" s="44" t="str">
        <f t="shared" ca="1" si="30"/>
        <v/>
      </c>
      <c r="I59" s="45" t="str">
        <f t="shared" ca="1" si="31"/>
        <v/>
      </c>
      <c r="J59" s="46" t="str">
        <f t="shared" ca="1" si="32"/>
        <v/>
      </c>
      <c r="K59" s="44" t="str">
        <f t="shared" ca="1" si="33"/>
        <v/>
      </c>
      <c r="L59" s="45" t="str">
        <f t="shared" ca="1" si="34"/>
        <v/>
      </c>
      <c r="M59" s="46" t="str">
        <f t="shared" ca="1" si="35"/>
        <v/>
      </c>
      <c r="N59" s="44" t="str">
        <f t="shared" ca="1" si="36"/>
        <v/>
      </c>
      <c r="O59" s="45" t="str">
        <f t="shared" ca="1" si="37"/>
        <v/>
      </c>
      <c r="P59" s="46" t="str">
        <f t="shared" ca="1" si="38"/>
        <v/>
      </c>
      <c r="Q59" s="44" t="str">
        <f t="shared" ca="1" si="39"/>
        <v/>
      </c>
      <c r="R59" s="45" t="str">
        <f t="shared" ca="1" si="40"/>
        <v/>
      </c>
      <c r="S59" s="46" t="str">
        <f t="shared" ca="1" si="41"/>
        <v/>
      </c>
      <c r="T59" s="77" t="str">
        <f t="shared" ca="1" si="23"/>
        <v/>
      </c>
      <c r="V59" s="70">
        <v>45849.625</v>
      </c>
      <c r="W59" s="53">
        <v>80.03</v>
      </c>
      <c r="Z59" s="70">
        <v>45849.625</v>
      </c>
      <c r="AA59" s="53">
        <v>108.08</v>
      </c>
      <c r="AD59" s="70">
        <v>45953.625</v>
      </c>
      <c r="AE59" s="53">
        <v>102.015625</v>
      </c>
      <c r="AF59" s="70">
        <v>45954.625</v>
      </c>
      <c r="AG59" s="53">
        <v>102.6875</v>
      </c>
      <c r="AH59" s="163" t="str">
        <f t="shared" si="2"/>
        <v/>
      </c>
      <c r="AI59" s="163" t="str">
        <f t="shared" si="1"/>
        <v/>
      </c>
    </row>
    <row r="60" spans="1:35">
      <c r="A60" s="164" t="str">
        <f t="shared" ca="1" si="24"/>
        <v/>
      </c>
      <c r="B60" s="44" t="str">
        <f t="shared" ca="1" si="25"/>
        <v/>
      </c>
      <c r="C60" s="45" t="str">
        <f t="shared" ca="1" si="5"/>
        <v/>
      </c>
      <c r="D60" s="45" t="str">
        <f t="shared" ca="1" si="26"/>
        <v/>
      </c>
      <c r="E60" s="44" t="str">
        <f t="shared" ca="1" si="27"/>
        <v/>
      </c>
      <c r="F60" s="45" t="str">
        <f t="shared" ca="1" si="28"/>
        <v/>
      </c>
      <c r="G60" s="46" t="str">
        <f t="shared" ca="1" si="29"/>
        <v/>
      </c>
      <c r="H60" s="44" t="str">
        <f t="shared" ca="1" si="30"/>
        <v/>
      </c>
      <c r="I60" s="45" t="str">
        <f t="shared" ca="1" si="31"/>
        <v/>
      </c>
      <c r="J60" s="46" t="str">
        <f t="shared" ca="1" si="32"/>
        <v/>
      </c>
      <c r="K60" s="44" t="str">
        <f t="shared" ca="1" si="33"/>
        <v/>
      </c>
      <c r="L60" s="45" t="str">
        <f t="shared" ca="1" si="34"/>
        <v/>
      </c>
      <c r="M60" s="46" t="str">
        <f t="shared" ca="1" si="35"/>
        <v/>
      </c>
      <c r="N60" s="44" t="str">
        <f t="shared" ca="1" si="36"/>
        <v/>
      </c>
      <c r="O60" s="45" t="str">
        <f t="shared" ca="1" si="37"/>
        <v/>
      </c>
      <c r="P60" s="46" t="str">
        <f t="shared" ca="1" si="38"/>
        <v/>
      </c>
      <c r="Q60" s="44" t="str">
        <f t="shared" ca="1" si="39"/>
        <v/>
      </c>
      <c r="R60" s="45" t="str">
        <f t="shared" ca="1" si="40"/>
        <v/>
      </c>
      <c r="S60" s="46" t="str">
        <f t="shared" ca="1" si="41"/>
        <v/>
      </c>
      <c r="T60" s="77" t="str">
        <f t="shared" ca="1" si="23"/>
        <v/>
      </c>
      <c r="V60" s="70">
        <v>45852.625</v>
      </c>
      <c r="W60" s="53">
        <v>80.09</v>
      </c>
      <c r="Z60" s="70">
        <v>45852.625</v>
      </c>
      <c r="AA60" s="53">
        <v>108.05</v>
      </c>
      <c r="AD60" s="70">
        <v>45954.625</v>
      </c>
      <c r="AE60" s="53">
        <v>102.0625</v>
      </c>
      <c r="AF60" s="70">
        <v>45957.625</v>
      </c>
      <c r="AG60" s="53">
        <v>103.046875</v>
      </c>
      <c r="AH60" s="163" t="str">
        <f t="shared" si="2"/>
        <v/>
      </c>
      <c r="AI60" s="163" t="str">
        <f t="shared" si="1"/>
        <v/>
      </c>
    </row>
    <row r="61" spans="1:35">
      <c r="A61" s="164" t="str">
        <f t="shared" ca="1" si="24"/>
        <v/>
      </c>
      <c r="B61" s="44" t="str">
        <f t="shared" ca="1" si="25"/>
        <v/>
      </c>
      <c r="C61" s="45" t="str">
        <f t="shared" ca="1" si="5"/>
        <v/>
      </c>
      <c r="D61" s="45" t="str">
        <f t="shared" ca="1" si="26"/>
        <v/>
      </c>
      <c r="E61" s="44" t="str">
        <f t="shared" ca="1" si="27"/>
        <v/>
      </c>
      <c r="F61" s="45" t="str">
        <f t="shared" ca="1" si="28"/>
        <v/>
      </c>
      <c r="G61" s="46" t="str">
        <f t="shared" ca="1" si="29"/>
        <v/>
      </c>
      <c r="H61" s="44" t="str">
        <f t="shared" ca="1" si="30"/>
        <v/>
      </c>
      <c r="I61" s="45" t="str">
        <f t="shared" ca="1" si="31"/>
        <v/>
      </c>
      <c r="J61" s="46" t="str">
        <f t="shared" ca="1" si="32"/>
        <v/>
      </c>
      <c r="K61" s="44" t="str">
        <f t="shared" ca="1" si="33"/>
        <v/>
      </c>
      <c r="L61" s="45" t="str">
        <f t="shared" ca="1" si="34"/>
        <v/>
      </c>
      <c r="M61" s="46" t="str">
        <f t="shared" ca="1" si="35"/>
        <v/>
      </c>
      <c r="N61" s="44" t="str">
        <f t="shared" ca="1" si="36"/>
        <v/>
      </c>
      <c r="O61" s="45" t="str">
        <f t="shared" ca="1" si="37"/>
        <v/>
      </c>
      <c r="P61" s="46" t="str">
        <f t="shared" ca="1" si="38"/>
        <v/>
      </c>
      <c r="Q61" s="44" t="str">
        <f t="shared" ca="1" si="39"/>
        <v/>
      </c>
      <c r="R61" s="45" t="str">
        <f t="shared" ca="1" si="40"/>
        <v/>
      </c>
      <c r="S61" s="46" t="str">
        <f t="shared" ca="1" si="41"/>
        <v/>
      </c>
      <c r="T61" s="77" t="str">
        <f t="shared" ca="1" si="23"/>
        <v/>
      </c>
      <c r="V61" s="70">
        <v>45853.625</v>
      </c>
      <c r="W61" s="53">
        <v>79.849999999999994</v>
      </c>
      <c r="Z61" s="70">
        <v>45853.625</v>
      </c>
      <c r="AA61" s="53">
        <v>107.66</v>
      </c>
      <c r="AD61" s="70">
        <v>45957.625</v>
      </c>
      <c r="AE61" s="53">
        <v>102.09375</v>
      </c>
      <c r="AF61" s="70">
        <v>45958.625</v>
      </c>
      <c r="AG61" s="53">
        <v>103.3125</v>
      </c>
      <c r="AH61" s="163" t="str">
        <f t="shared" si="2"/>
        <v/>
      </c>
      <c r="AI61" s="163" t="str">
        <f t="shared" si="1"/>
        <v/>
      </c>
    </row>
    <row r="62" spans="1:35">
      <c r="A62" s="164" t="str">
        <f t="shared" ca="1" si="24"/>
        <v/>
      </c>
      <c r="B62" s="44" t="str">
        <f t="shared" ca="1" si="25"/>
        <v/>
      </c>
      <c r="C62" s="45" t="str">
        <f t="shared" ca="1" si="5"/>
        <v/>
      </c>
      <c r="D62" s="45" t="str">
        <f t="shared" ca="1" si="26"/>
        <v/>
      </c>
      <c r="E62" s="44" t="str">
        <f t="shared" ca="1" si="27"/>
        <v/>
      </c>
      <c r="F62" s="45" t="str">
        <f t="shared" ca="1" si="28"/>
        <v/>
      </c>
      <c r="G62" s="46" t="str">
        <f t="shared" ca="1" si="29"/>
        <v/>
      </c>
      <c r="H62" s="44" t="str">
        <f t="shared" ca="1" si="30"/>
        <v/>
      </c>
      <c r="I62" s="45" t="str">
        <f t="shared" ca="1" si="31"/>
        <v/>
      </c>
      <c r="J62" s="46" t="str">
        <f t="shared" ca="1" si="32"/>
        <v/>
      </c>
      <c r="K62" s="44" t="str">
        <f t="shared" ca="1" si="33"/>
        <v/>
      </c>
      <c r="L62" s="45" t="str">
        <f t="shared" ca="1" si="34"/>
        <v/>
      </c>
      <c r="M62" s="46" t="str">
        <f t="shared" ca="1" si="35"/>
        <v/>
      </c>
      <c r="N62" s="44" t="str">
        <f t="shared" ca="1" si="36"/>
        <v/>
      </c>
      <c r="O62" s="45" t="str">
        <f t="shared" ca="1" si="37"/>
        <v/>
      </c>
      <c r="P62" s="46" t="str">
        <f t="shared" ca="1" si="38"/>
        <v/>
      </c>
      <c r="Q62" s="44" t="str">
        <f t="shared" ca="1" si="39"/>
        <v/>
      </c>
      <c r="R62" s="45" t="str">
        <f t="shared" ca="1" si="40"/>
        <v/>
      </c>
      <c r="S62" s="46" t="str">
        <f t="shared" ca="1" si="41"/>
        <v/>
      </c>
      <c r="T62" s="77" t="str">
        <f t="shared" ca="1" si="23"/>
        <v/>
      </c>
      <c r="V62" s="70">
        <v>45854.625</v>
      </c>
      <c r="W62" s="53">
        <v>80.06</v>
      </c>
      <c r="Z62" s="70">
        <v>45854.625</v>
      </c>
      <c r="AA62" s="53">
        <v>107.83</v>
      </c>
      <c r="AD62" s="70">
        <v>45958.625</v>
      </c>
      <c r="AE62" s="53">
        <v>102.1875</v>
      </c>
      <c r="AF62" s="70">
        <v>45959.625</v>
      </c>
      <c r="AG62" s="53">
        <v>102.265625</v>
      </c>
      <c r="AH62" s="163" t="str">
        <f t="shared" si="2"/>
        <v/>
      </c>
      <c r="AI62" s="163" t="str">
        <f t="shared" si="1"/>
        <v/>
      </c>
    </row>
    <row r="63" spans="1:35">
      <c r="A63" s="164" t="str">
        <f t="shared" ca="1" si="24"/>
        <v/>
      </c>
      <c r="B63" s="44" t="str">
        <f t="shared" ca="1" si="25"/>
        <v/>
      </c>
      <c r="C63" s="45" t="str">
        <f t="shared" ca="1" si="5"/>
        <v/>
      </c>
      <c r="D63" s="45" t="str">
        <f t="shared" ca="1" si="26"/>
        <v/>
      </c>
      <c r="E63" s="44" t="str">
        <f t="shared" ca="1" si="27"/>
        <v/>
      </c>
      <c r="F63" s="45" t="str">
        <f t="shared" ca="1" si="28"/>
        <v/>
      </c>
      <c r="G63" s="46" t="str">
        <f t="shared" ca="1" si="29"/>
        <v/>
      </c>
      <c r="H63" s="44" t="str">
        <f t="shared" ca="1" si="30"/>
        <v/>
      </c>
      <c r="I63" s="45" t="str">
        <f t="shared" ca="1" si="31"/>
        <v/>
      </c>
      <c r="J63" s="46" t="str">
        <f t="shared" ca="1" si="32"/>
        <v/>
      </c>
      <c r="K63" s="44" t="str">
        <f t="shared" ca="1" si="33"/>
        <v/>
      </c>
      <c r="L63" s="45" t="str">
        <f t="shared" ca="1" si="34"/>
        <v/>
      </c>
      <c r="M63" s="46" t="str">
        <f t="shared" ca="1" si="35"/>
        <v/>
      </c>
      <c r="N63" s="44" t="str">
        <f t="shared" ca="1" si="36"/>
        <v/>
      </c>
      <c r="O63" s="45" t="str">
        <f t="shared" ca="1" si="37"/>
        <v/>
      </c>
      <c r="P63" s="46" t="str">
        <f t="shared" ca="1" si="38"/>
        <v/>
      </c>
      <c r="Q63" s="44" t="str">
        <f t="shared" ca="1" si="39"/>
        <v/>
      </c>
      <c r="R63" s="45" t="str">
        <f t="shared" ca="1" si="40"/>
        <v/>
      </c>
      <c r="S63" s="46" t="str">
        <f t="shared" ca="1" si="41"/>
        <v/>
      </c>
      <c r="T63" s="77" t="str">
        <f t="shared" ca="1" si="23"/>
        <v/>
      </c>
      <c r="V63" s="70">
        <v>45855.625</v>
      </c>
      <c r="W63" s="53">
        <v>80.14</v>
      </c>
      <c r="Z63" s="70">
        <v>45855.625</v>
      </c>
      <c r="AA63" s="53">
        <v>108.09</v>
      </c>
      <c r="AD63" s="70">
        <v>45959.625</v>
      </c>
      <c r="AE63" s="53">
        <v>101.453125</v>
      </c>
      <c r="AF63" s="70">
        <v>45960.625</v>
      </c>
      <c r="AG63" s="53">
        <v>101.703125</v>
      </c>
      <c r="AH63" s="163" t="str">
        <f t="shared" si="2"/>
        <v/>
      </c>
      <c r="AI63" s="163" t="str">
        <f t="shared" si="1"/>
        <v/>
      </c>
    </row>
    <row r="64" spans="1:35">
      <c r="A64" s="164" t="str">
        <f t="shared" ca="1" si="24"/>
        <v/>
      </c>
      <c r="B64" s="44" t="str">
        <f t="shared" ca="1" si="25"/>
        <v/>
      </c>
      <c r="C64" s="45" t="str">
        <f t="shared" ca="1" si="5"/>
        <v/>
      </c>
      <c r="D64" s="45" t="str">
        <f t="shared" ca="1" si="26"/>
        <v/>
      </c>
      <c r="E64" s="44" t="str">
        <f t="shared" ca="1" si="27"/>
        <v/>
      </c>
      <c r="F64" s="45" t="str">
        <f t="shared" ca="1" si="28"/>
        <v/>
      </c>
      <c r="G64" s="46" t="str">
        <f t="shared" ca="1" si="29"/>
        <v/>
      </c>
      <c r="H64" s="44" t="str">
        <f t="shared" ca="1" si="30"/>
        <v/>
      </c>
      <c r="I64" s="45" t="str">
        <f t="shared" ca="1" si="31"/>
        <v/>
      </c>
      <c r="J64" s="46" t="str">
        <f t="shared" ca="1" si="32"/>
        <v/>
      </c>
      <c r="K64" s="44" t="str">
        <f t="shared" ca="1" si="33"/>
        <v/>
      </c>
      <c r="L64" s="45" t="str">
        <f t="shared" ca="1" si="34"/>
        <v/>
      </c>
      <c r="M64" s="46" t="str">
        <f t="shared" ca="1" si="35"/>
        <v/>
      </c>
      <c r="N64" s="44" t="str">
        <f t="shared" ca="1" si="36"/>
        <v/>
      </c>
      <c r="O64" s="45" t="str">
        <f t="shared" ca="1" si="37"/>
        <v/>
      </c>
      <c r="P64" s="46" t="str">
        <f t="shared" ca="1" si="38"/>
        <v/>
      </c>
      <c r="Q64" s="44" t="str">
        <f t="shared" ca="1" si="39"/>
        <v/>
      </c>
      <c r="R64" s="45" t="str">
        <f t="shared" ca="1" si="40"/>
        <v/>
      </c>
      <c r="S64" s="46" t="str">
        <f t="shared" ca="1" si="41"/>
        <v/>
      </c>
      <c r="T64" s="77" t="str">
        <f t="shared" ca="1" si="23"/>
        <v/>
      </c>
      <c r="V64" s="70">
        <v>45856.625</v>
      </c>
      <c r="W64" s="53">
        <v>80.25</v>
      </c>
      <c r="Z64" s="70">
        <v>45856.625</v>
      </c>
      <c r="AA64" s="53">
        <v>108.29</v>
      </c>
      <c r="AD64" s="70">
        <v>45960.625</v>
      </c>
      <c r="AE64" s="53">
        <v>101.28125</v>
      </c>
      <c r="AF64" s="70">
        <v>45961.625</v>
      </c>
      <c r="AG64" s="53">
        <v>101.375</v>
      </c>
      <c r="AH64" s="163" t="str">
        <f t="shared" si="2"/>
        <v/>
      </c>
      <c r="AI64" s="163" t="str">
        <f t="shared" si="1"/>
        <v/>
      </c>
    </row>
    <row r="65" spans="1:35">
      <c r="A65" s="164" t="str">
        <f t="shared" ca="1" si="24"/>
        <v/>
      </c>
      <c r="B65" s="44" t="str">
        <f t="shared" ca="1" si="25"/>
        <v/>
      </c>
      <c r="C65" s="45" t="str">
        <f t="shared" ca="1" si="5"/>
        <v/>
      </c>
      <c r="D65" s="45" t="str">
        <f t="shared" ca="1" si="26"/>
        <v/>
      </c>
      <c r="E65" s="44" t="str">
        <f t="shared" ca="1" si="27"/>
        <v/>
      </c>
      <c r="F65" s="45" t="str">
        <f t="shared" ca="1" si="28"/>
        <v/>
      </c>
      <c r="G65" s="46" t="str">
        <f t="shared" ca="1" si="29"/>
        <v/>
      </c>
      <c r="H65" s="44" t="str">
        <f t="shared" ca="1" si="30"/>
        <v/>
      </c>
      <c r="I65" s="45" t="str">
        <f t="shared" ca="1" si="31"/>
        <v/>
      </c>
      <c r="J65" s="46" t="str">
        <f t="shared" ca="1" si="32"/>
        <v/>
      </c>
      <c r="K65" s="44" t="str">
        <f t="shared" ca="1" si="33"/>
        <v/>
      </c>
      <c r="L65" s="45" t="str">
        <f t="shared" ca="1" si="34"/>
        <v/>
      </c>
      <c r="M65" s="46" t="str">
        <f t="shared" ca="1" si="35"/>
        <v/>
      </c>
      <c r="N65" s="44" t="str">
        <f t="shared" ca="1" si="36"/>
        <v/>
      </c>
      <c r="O65" s="45" t="str">
        <f t="shared" ca="1" si="37"/>
        <v/>
      </c>
      <c r="P65" s="46" t="str">
        <f t="shared" ca="1" si="38"/>
        <v/>
      </c>
      <c r="Q65" s="44" t="str">
        <f t="shared" ca="1" si="39"/>
        <v/>
      </c>
      <c r="R65" s="45" t="str">
        <f t="shared" ca="1" si="40"/>
        <v/>
      </c>
      <c r="S65" s="46" t="str">
        <f t="shared" ca="1" si="41"/>
        <v/>
      </c>
      <c r="T65" s="77" t="str">
        <f t="shared" ca="1" si="23"/>
        <v/>
      </c>
      <c r="V65" s="70">
        <v>45859.625</v>
      </c>
      <c r="W65" s="53">
        <v>80.36</v>
      </c>
      <c r="Z65" s="70">
        <v>45859.625</v>
      </c>
      <c r="AA65" s="53">
        <v>108.71</v>
      </c>
      <c r="AD65" s="70">
        <v>45961.625</v>
      </c>
      <c r="AE65" s="53">
        <v>101.25</v>
      </c>
      <c r="AH65" s="163" t="str">
        <f t="shared" si="2"/>
        <v/>
      </c>
      <c r="AI65" s="163" t="str">
        <f t="shared" si="1"/>
        <v/>
      </c>
    </row>
    <row r="66" spans="1:35">
      <c r="A66" s="164" t="str">
        <f t="shared" ca="1" si="24"/>
        <v/>
      </c>
      <c r="B66" s="44" t="str">
        <f t="shared" ca="1" si="25"/>
        <v/>
      </c>
      <c r="C66" s="45" t="str">
        <f t="shared" ca="1" si="5"/>
        <v/>
      </c>
      <c r="D66" s="45" t="str">
        <f t="shared" ca="1" si="26"/>
        <v/>
      </c>
      <c r="E66" s="44" t="str">
        <f t="shared" ca="1" si="27"/>
        <v/>
      </c>
      <c r="F66" s="45" t="str">
        <f t="shared" ca="1" si="28"/>
        <v/>
      </c>
      <c r="G66" s="46" t="str">
        <f t="shared" ca="1" si="29"/>
        <v/>
      </c>
      <c r="H66" s="44" t="str">
        <f t="shared" ca="1" si="30"/>
        <v/>
      </c>
      <c r="I66" s="45" t="str">
        <f t="shared" ca="1" si="31"/>
        <v/>
      </c>
      <c r="J66" s="46" t="str">
        <f t="shared" ca="1" si="32"/>
        <v/>
      </c>
      <c r="K66" s="44" t="str">
        <f t="shared" ca="1" si="33"/>
        <v/>
      </c>
      <c r="L66" s="45" t="str">
        <f t="shared" ca="1" si="34"/>
        <v/>
      </c>
      <c r="M66" s="46" t="str">
        <f t="shared" ca="1" si="35"/>
        <v/>
      </c>
      <c r="N66" s="44" t="str">
        <f t="shared" ca="1" si="36"/>
        <v/>
      </c>
      <c r="O66" s="45" t="str">
        <f t="shared" ca="1" si="37"/>
        <v/>
      </c>
      <c r="P66" s="46" t="str">
        <f t="shared" ca="1" si="38"/>
        <v/>
      </c>
      <c r="Q66" s="44" t="str">
        <f t="shared" ca="1" si="39"/>
        <v/>
      </c>
      <c r="R66" s="45" t="str">
        <f t="shared" ca="1" si="40"/>
        <v/>
      </c>
      <c r="S66" s="46" t="str">
        <f t="shared" ca="1" si="41"/>
        <v/>
      </c>
      <c r="T66" s="77" t="str">
        <f t="shared" ca="1" si="23"/>
        <v/>
      </c>
      <c r="V66" s="70">
        <v>45860.625</v>
      </c>
      <c r="W66" s="53">
        <v>80.5</v>
      </c>
      <c r="Z66" s="70">
        <v>45860.625</v>
      </c>
      <c r="AA66" s="53">
        <v>108.97</v>
      </c>
      <c r="AH66" s="163" t="str">
        <f t="shared" si="2"/>
        <v/>
      </c>
      <c r="AI66" s="163" t="str">
        <f t="shared" si="1"/>
        <v/>
      </c>
    </row>
    <row r="67" spans="1:35">
      <c r="A67" s="164" t="str">
        <f t="shared" ca="1" si="24"/>
        <v/>
      </c>
      <c r="B67" s="44" t="str">
        <f t="shared" ca="1" si="25"/>
        <v/>
      </c>
      <c r="C67" s="45" t="str">
        <f t="shared" ca="1" si="5"/>
        <v/>
      </c>
      <c r="D67" s="45" t="str">
        <f t="shared" ca="1" si="26"/>
        <v/>
      </c>
      <c r="E67" s="44" t="str">
        <f t="shared" ca="1" si="27"/>
        <v/>
      </c>
      <c r="F67" s="45" t="str">
        <f t="shared" ca="1" si="28"/>
        <v/>
      </c>
      <c r="G67" s="46" t="str">
        <f t="shared" ca="1" si="29"/>
        <v/>
      </c>
      <c r="H67" s="44" t="str">
        <f t="shared" ca="1" si="30"/>
        <v/>
      </c>
      <c r="I67" s="45" t="str">
        <f t="shared" ca="1" si="31"/>
        <v/>
      </c>
      <c r="J67" s="46" t="str">
        <f t="shared" ca="1" si="32"/>
        <v/>
      </c>
      <c r="K67" s="44" t="str">
        <f t="shared" ca="1" si="33"/>
        <v/>
      </c>
      <c r="L67" s="45" t="str">
        <f t="shared" ca="1" si="34"/>
        <v/>
      </c>
      <c r="M67" s="46" t="str">
        <f t="shared" ca="1" si="35"/>
        <v/>
      </c>
      <c r="N67" s="44" t="str">
        <f t="shared" ca="1" si="36"/>
        <v/>
      </c>
      <c r="O67" s="45" t="str">
        <f t="shared" ca="1" si="37"/>
        <v/>
      </c>
      <c r="P67" s="46" t="str">
        <f t="shared" ca="1" si="38"/>
        <v/>
      </c>
      <c r="Q67" s="44" t="str">
        <f t="shared" ca="1" si="39"/>
        <v/>
      </c>
      <c r="R67" s="45" t="str">
        <f t="shared" ca="1" si="40"/>
        <v/>
      </c>
      <c r="S67" s="46" t="str">
        <f t="shared" ca="1" si="41"/>
        <v/>
      </c>
      <c r="T67" s="77" t="str">
        <f t="shared" ca="1" si="23"/>
        <v/>
      </c>
      <c r="V67" s="70">
        <v>45861.625</v>
      </c>
      <c r="W67" s="53">
        <v>80.540000000000006</v>
      </c>
      <c r="Z67" s="70">
        <v>45861.625</v>
      </c>
      <c r="AA67" s="53">
        <v>108.8</v>
      </c>
      <c r="AH67" s="163" t="str">
        <f t="shared" si="2"/>
        <v/>
      </c>
      <c r="AI67" s="163" t="str">
        <f t="shared" si="1"/>
        <v/>
      </c>
    </row>
    <row r="68" spans="1:35">
      <c r="A68" s="164" t="str">
        <f t="shared" ca="1" si="24"/>
        <v/>
      </c>
      <c r="B68" s="44" t="str">
        <f t="shared" ca="1" si="25"/>
        <v/>
      </c>
      <c r="C68" s="45" t="str">
        <f t="shared" ca="1" si="5"/>
        <v/>
      </c>
      <c r="D68" s="45" t="str">
        <f t="shared" ca="1" si="26"/>
        <v/>
      </c>
      <c r="E68" s="44" t="str">
        <f t="shared" ca="1" si="27"/>
        <v/>
      </c>
      <c r="F68" s="45" t="str">
        <f t="shared" ca="1" si="28"/>
        <v/>
      </c>
      <c r="G68" s="46" t="str">
        <f t="shared" ca="1" si="29"/>
        <v/>
      </c>
      <c r="H68" s="44" t="str">
        <f t="shared" ca="1" si="30"/>
        <v/>
      </c>
      <c r="I68" s="45" t="str">
        <f t="shared" ca="1" si="31"/>
        <v/>
      </c>
      <c r="J68" s="46" t="str">
        <f t="shared" ca="1" si="32"/>
        <v/>
      </c>
      <c r="K68" s="44" t="str">
        <f t="shared" ca="1" si="33"/>
        <v/>
      </c>
      <c r="L68" s="45" t="str">
        <f t="shared" ca="1" si="34"/>
        <v/>
      </c>
      <c r="M68" s="46" t="str">
        <f t="shared" ca="1" si="35"/>
        <v/>
      </c>
      <c r="N68" s="44" t="str">
        <f t="shared" ca="1" si="36"/>
        <v/>
      </c>
      <c r="O68" s="45" t="str">
        <f t="shared" ca="1" si="37"/>
        <v/>
      </c>
      <c r="P68" s="46" t="str">
        <f t="shared" ca="1" si="38"/>
        <v/>
      </c>
      <c r="Q68" s="44" t="str">
        <f t="shared" ca="1" si="39"/>
        <v/>
      </c>
      <c r="R68" s="45" t="str">
        <f t="shared" ca="1" si="40"/>
        <v/>
      </c>
      <c r="S68" s="46" t="str">
        <f t="shared" ca="1" si="41"/>
        <v/>
      </c>
      <c r="T68" s="77" t="str">
        <f t="shared" ca="1" si="23"/>
        <v/>
      </c>
      <c r="V68" s="70">
        <v>45862.625</v>
      </c>
      <c r="W68" s="53">
        <v>80.44</v>
      </c>
      <c r="Z68" s="70">
        <v>45862.625</v>
      </c>
      <c r="AA68" s="53">
        <v>108.64</v>
      </c>
      <c r="AH68" s="163" t="str">
        <f t="shared" si="2"/>
        <v/>
      </c>
      <c r="AI68" s="163" t="str">
        <f t="shared" ref="AI68:AI131" si="42">IF(AH68&gt;$A$14,AH68,"")</f>
        <v/>
      </c>
    </row>
    <row r="69" spans="1:35">
      <c r="A69" s="164" t="str">
        <f t="shared" ca="1" si="24"/>
        <v/>
      </c>
      <c r="B69" s="44" t="str">
        <f t="shared" ca="1" si="25"/>
        <v/>
      </c>
      <c r="C69" s="45" t="str">
        <f t="shared" ca="1" si="5"/>
        <v/>
      </c>
      <c r="D69" s="45" t="str">
        <f t="shared" ca="1" si="26"/>
        <v/>
      </c>
      <c r="E69" s="44" t="str">
        <f t="shared" ca="1" si="27"/>
        <v/>
      </c>
      <c r="F69" s="45" t="str">
        <f t="shared" ca="1" si="28"/>
        <v/>
      </c>
      <c r="G69" s="46" t="str">
        <f t="shared" ca="1" si="29"/>
        <v/>
      </c>
      <c r="H69" s="44" t="str">
        <f t="shared" ca="1" si="30"/>
        <v/>
      </c>
      <c r="I69" s="45" t="str">
        <f t="shared" ca="1" si="31"/>
        <v/>
      </c>
      <c r="J69" s="46" t="str">
        <f t="shared" ca="1" si="32"/>
        <v/>
      </c>
      <c r="K69" s="44" t="str">
        <f t="shared" ca="1" si="33"/>
        <v/>
      </c>
      <c r="L69" s="45" t="str">
        <f t="shared" ca="1" si="34"/>
        <v/>
      </c>
      <c r="M69" s="46" t="str">
        <f t="shared" ca="1" si="35"/>
        <v/>
      </c>
      <c r="N69" s="44" t="str">
        <f t="shared" ca="1" si="36"/>
        <v/>
      </c>
      <c r="O69" s="45" t="str">
        <f t="shared" ca="1" si="37"/>
        <v/>
      </c>
      <c r="P69" s="46" t="str">
        <f t="shared" ca="1" si="38"/>
        <v/>
      </c>
      <c r="Q69" s="44" t="str">
        <f t="shared" ca="1" si="39"/>
        <v/>
      </c>
      <c r="R69" s="45" t="str">
        <f t="shared" ca="1" si="40"/>
        <v/>
      </c>
      <c r="S69" s="46" t="str">
        <f t="shared" ca="1" si="41"/>
        <v/>
      </c>
      <c r="T69" s="77" t="str">
        <f t="shared" ca="1" si="23"/>
        <v/>
      </c>
      <c r="V69" s="70">
        <v>45863.625</v>
      </c>
      <c r="W69" s="53">
        <v>80.489999999999995</v>
      </c>
      <c r="Z69" s="70">
        <v>45863.625</v>
      </c>
      <c r="AA69" s="53">
        <v>108.99</v>
      </c>
      <c r="AH69" s="163" t="str">
        <f t="shared" ref="AH69:AH132" si="43">IF(COUNTIF(X:X,V69)*COUNTIF(Z:Z,V69)*COUNTIF(AB:AB,V69)*COUNTIF(AD:AD,V69)*COUNTIF(AF:AF,V69),V69,"")</f>
        <v/>
      </c>
      <c r="AI69" s="163" t="str">
        <f t="shared" si="42"/>
        <v/>
      </c>
    </row>
    <row r="70" spans="1:35">
      <c r="A70" s="164" t="str">
        <f t="shared" ca="1" si="24"/>
        <v/>
      </c>
      <c r="B70" s="44" t="str">
        <f t="shared" ca="1" si="25"/>
        <v/>
      </c>
      <c r="C70" s="45" t="str">
        <f t="shared" ca="1" si="5"/>
        <v/>
      </c>
      <c r="D70" s="45" t="str">
        <f t="shared" ca="1" si="26"/>
        <v/>
      </c>
      <c r="E70" s="44" t="str">
        <f t="shared" ca="1" si="27"/>
        <v/>
      </c>
      <c r="F70" s="45" t="str">
        <f t="shared" ca="1" si="28"/>
        <v/>
      </c>
      <c r="G70" s="46" t="str">
        <f t="shared" ca="1" si="29"/>
        <v/>
      </c>
      <c r="H70" s="44" t="str">
        <f t="shared" ca="1" si="30"/>
        <v/>
      </c>
      <c r="I70" s="45" t="str">
        <f t="shared" ca="1" si="31"/>
        <v/>
      </c>
      <c r="J70" s="46" t="str">
        <f t="shared" ca="1" si="32"/>
        <v/>
      </c>
      <c r="K70" s="44" t="str">
        <f t="shared" ca="1" si="33"/>
        <v/>
      </c>
      <c r="L70" s="45" t="str">
        <f t="shared" ca="1" si="34"/>
        <v/>
      </c>
      <c r="M70" s="46" t="str">
        <f t="shared" ca="1" si="35"/>
        <v/>
      </c>
      <c r="N70" s="44" t="str">
        <f t="shared" ca="1" si="36"/>
        <v/>
      </c>
      <c r="O70" s="45" t="str">
        <f t="shared" ca="1" si="37"/>
        <v/>
      </c>
      <c r="P70" s="46" t="str">
        <f t="shared" ca="1" si="38"/>
        <v/>
      </c>
      <c r="Q70" s="44" t="str">
        <f t="shared" ca="1" si="39"/>
        <v/>
      </c>
      <c r="R70" s="45" t="str">
        <f t="shared" ca="1" si="40"/>
        <v/>
      </c>
      <c r="S70" s="46" t="str">
        <f t="shared" ca="1" si="41"/>
        <v/>
      </c>
      <c r="T70" s="77" t="str">
        <f t="shared" ca="1" si="23"/>
        <v/>
      </c>
      <c r="V70" s="70">
        <v>45866.625</v>
      </c>
      <c r="W70" s="53">
        <v>80.45</v>
      </c>
      <c r="Z70" s="70">
        <v>45866.625</v>
      </c>
      <c r="AA70" s="53">
        <v>108.77</v>
      </c>
      <c r="AH70" s="163" t="str">
        <f t="shared" si="43"/>
        <v/>
      </c>
      <c r="AI70" s="163" t="str">
        <f t="shared" si="42"/>
        <v/>
      </c>
    </row>
    <row r="71" spans="1:35">
      <c r="A71" s="164" t="str">
        <f t="shared" ca="1" si="24"/>
        <v/>
      </c>
      <c r="B71" s="44" t="str">
        <f t="shared" ca="1" si="25"/>
        <v/>
      </c>
      <c r="C71" s="45" t="str">
        <f t="shared" ca="1" si="5"/>
        <v/>
      </c>
      <c r="D71" s="45" t="str">
        <f t="shared" ca="1" si="26"/>
        <v/>
      </c>
      <c r="E71" s="44" t="str">
        <f t="shared" ca="1" si="27"/>
        <v/>
      </c>
      <c r="F71" s="45" t="str">
        <f t="shared" ca="1" si="28"/>
        <v/>
      </c>
      <c r="G71" s="46" t="str">
        <f t="shared" ca="1" si="29"/>
        <v/>
      </c>
      <c r="H71" s="44" t="str">
        <f t="shared" ca="1" si="30"/>
        <v/>
      </c>
      <c r="I71" s="45" t="str">
        <f t="shared" ca="1" si="31"/>
        <v/>
      </c>
      <c r="J71" s="46" t="str">
        <f t="shared" ca="1" si="32"/>
        <v/>
      </c>
      <c r="K71" s="44" t="str">
        <f t="shared" ca="1" si="33"/>
        <v/>
      </c>
      <c r="L71" s="45" t="str">
        <f t="shared" ca="1" si="34"/>
        <v/>
      </c>
      <c r="M71" s="46" t="str">
        <f t="shared" ca="1" si="35"/>
        <v/>
      </c>
      <c r="N71" s="44" t="str">
        <f t="shared" ca="1" si="36"/>
        <v/>
      </c>
      <c r="O71" s="45" t="str">
        <f t="shared" ca="1" si="37"/>
        <v/>
      </c>
      <c r="P71" s="46" t="str">
        <f t="shared" ca="1" si="38"/>
        <v/>
      </c>
      <c r="Q71" s="44" t="str">
        <f t="shared" ca="1" si="39"/>
        <v/>
      </c>
      <c r="R71" s="45" t="str">
        <f t="shared" ca="1" si="40"/>
        <v/>
      </c>
      <c r="S71" s="46" t="str">
        <f t="shared" ca="1" si="41"/>
        <v/>
      </c>
      <c r="T71" s="77" t="str">
        <f t="shared" ca="1" si="23"/>
        <v/>
      </c>
      <c r="V71" s="70">
        <v>45867.625</v>
      </c>
      <c r="W71" s="53">
        <v>80.5</v>
      </c>
      <c r="Z71" s="70">
        <v>45867.625</v>
      </c>
      <c r="AA71" s="53">
        <v>109.49</v>
      </c>
      <c r="AH71" s="163" t="str">
        <f t="shared" si="43"/>
        <v/>
      </c>
      <c r="AI71" s="163" t="str">
        <f t="shared" si="42"/>
        <v/>
      </c>
    </row>
    <row r="72" spans="1:35">
      <c r="A72" s="164" t="str">
        <f t="shared" ca="1" si="24"/>
        <v/>
      </c>
      <c r="B72" s="44" t="str">
        <f t="shared" ca="1" si="25"/>
        <v/>
      </c>
      <c r="C72" s="45" t="str">
        <f t="shared" ca="1" si="5"/>
        <v/>
      </c>
      <c r="D72" s="45" t="str">
        <f t="shared" ca="1" si="26"/>
        <v/>
      </c>
      <c r="E72" s="44" t="str">
        <f t="shared" ca="1" si="27"/>
        <v/>
      </c>
      <c r="F72" s="45" t="str">
        <f t="shared" ca="1" si="28"/>
        <v/>
      </c>
      <c r="G72" s="46" t="str">
        <f t="shared" ca="1" si="29"/>
        <v/>
      </c>
      <c r="H72" s="44" t="str">
        <f t="shared" ca="1" si="30"/>
        <v/>
      </c>
      <c r="I72" s="45" t="str">
        <f t="shared" ca="1" si="31"/>
        <v/>
      </c>
      <c r="J72" s="46" t="str">
        <f t="shared" ca="1" si="32"/>
        <v/>
      </c>
      <c r="K72" s="44" t="str">
        <f t="shared" ca="1" si="33"/>
        <v/>
      </c>
      <c r="L72" s="45" t="str">
        <f t="shared" ca="1" si="34"/>
        <v/>
      </c>
      <c r="M72" s="46" t="str">
        <f t="shared" ca="1" si="35"/>
        <v/>
      </c>
      <c r="N72" s="44" t="str">
        <f t="shared" ca="1" si="36"/>
        <v/>
      </c>
      <c r="O72" s="45" t="str">
        <f t="shared" ca="1" si="37"/>
        <v/>
      </c>
      <c r="P72" s="46" t="str">
        <f t="shared" ca="1" si="38"/>
        <v/>
      </c>
      <c r="Q72" s="44" t="str">
        <f t="shared" ca="1" si="39"/>
        <v/>
      </c>
      <c r="R72" s="45" t="str">
        <f t="shared" ca="1" si="40"/>
        <v/>
      </c>
      <c r="S72" s="46" t="str">
        <f t="shared" ca="1" si="41"/>
        <v/>
      </c>
      <c r="T72" s="77" t="str">
        <f t="shared" ca="1" si="23"/>
        <v/>
      </c>
      <c r="V72" s="70">
        <v>45868.625</v>
      </c>
      <c r="W72" s="53">
        <v>80.33</v>
      </c>
      <c r="Z72" s="70">
        <v>45868.625</v>
      </c>
      <c r="AA72" s="53">
        <v>109.08</v>
      </c>
      <c r="AH72" s="163" t="str">
        <f t="shared" si="43"/>
        <v/>
      </c>
      <c r="AI72" s="163" t="str">
        <f t="shared" si="42"/>
        <v/>
      </c>
    </row>
    <row r="73" spans="1:35">
      <c r="A73" s="164" t="str">
        <f t="shared" ca="1" si="24"/>
        <v/>
      </c>
      <c r="B73" s="44" t="str">
        <f t="shared" ca="1" si="25"/>
        <v/>
      </c>
      <c r="C73" s="45" t="str">
        <f t="shared" ca="1" si="5"/>
        <v/>
      </c>
      <c r="D73" s="45" t="str">
        <f t="shared" ca="1" si="26"/>
        <v/>
      </c>
      <c r="E73" s="44" t="str">
        <f t="shared" ca="1" si="27"/>
        <v/>
      </c>
      <c r="F73" s="45" t="str">
        <f t="shared" ca="1" si="28"/>
        <v/>
      </c>
      <c r="G73" s="46" t="str">
        <f t="shared" ca="1" si="29"/>
        <v/>
      </c>
      <c r="H73" s="44" t="str">
        <f t="shared" ca="1" si="30"/>
        <v/>
      </c>
      <c r="I73" s="45" t="str">
        <f t="shared" ca="1" si="31"/>
        <v/>
      </c>
      <c r="J73" s="46" t="str">
        <f t="shared" ca="1" si="32"/>
        <v/>
      </c>
      <c r="K73" s="44" t="str">
        <f t="shared" ca="1" si="33"/>
        <v/>
      </c>
      <c r="L73" s="45" t="str">
        <f t="shared" ca="1" si="34"/>
        <v/>
      </c>
      <c r="M73" s="46" t="str">
        <f t="shared" ca="1" si="35"/>
        <v/>
      </c>
      <c r="N73" s="44" t="str">
        <f t="shared" ca="1" si="36"/>
        <v/>
      </c>
      <c r="O73" s="45" t="str">
        <f t="shared" ca="1" si="37"/>
        <v/>
      </c>
      <c r="P73" s="46" t="str">
        <f t="shared" ca="1" si="38"/>
        <v/>
      </c>
      <c r="Q73" s="44" t="str">
        <f t="shared" ca="1" si="39"/>
        <v/>
      </c>
      <c r="R73" s="45" t="str">
        <f t="shared" ca="1" si="40"/>
        <v/>
      </c>
      <c r="S73" s="46" t="str">
        <f t="shared" ca="1" si="41"/>
        <v/>
      </c>
      <c r="T73" s="77" t="str">
        <f t="shared" ca="1" si="23"/>
        <v/>
      </c>
      <c r="V73" s="70">
        <v>45869.625</v>
      </c>
      <c r="W73" s="53">
        <v>80.38</v>
      </c>
      <c r="Z73" s="70">
        <v>45869.625</v>
      </c>
      <c r="AA73" s="53">
        <v>109.11</v>
      </c>
      <c r="AH73" s="163" t="str">
        <f t="shared" si="43"/>
        <v/>
      </c>
      <c r="AI73" s="163" t="str">
        <f t="shared" si="42"/>
        <v/>
      </c>
    </row>
    <row r="74" spans="1:35">
      <c r="A74" s="164" t="str">
        <f t="shared" ca="1" si="24"/>
        <v/>
      </c>
      <c r="B74" s="44" t="str">
        <f t="shared" ca="1" si="25"/>
        <v/>
      </c>
      <c r="C74" s="45" t="str">
        <f t="shared" ca="1" si="5"/>
        <v/>
      </c>
      <c r="D74" s="45" t="str">
        <f t="shared" ca="1" si="26"/>
        <v/>
      </c>
      <c r="E74" s="44" t="str">
        <f t="shared" ca="1" si="27"/>
        <v/>
      </c>
      <c r="F74" s="45" t="str">
        <f t="shared" ca="1" si="28"/>
        <v/>
      </c>
      <c r="G74" s="46" t="str">
        <f t="shared" ca="1" si="29"/>
        <v/>
      </c>
      <c r="H74" s="44" t="str">
        <f t="shared" ca="1" si="30"/>
        <v/>
      </c>
      <c r="I74" s="45" t="str">
        <f t="shared" ca="1" si="31"/>
        <v/>
      </c>
      <c r="J74" s="46" t="str">
        <f t="shared" ca="1" si="32"/>
        <v/>
      </c>
      <c r="K74" s="44" t="str">
        <f t="shared" ca="1" si="33"/>
        <v/>
      </c>
      <c r="L74" s="45" t="str">
        <f t="shared" ca="1" si="34"/>
        <v/>
      </c>
      <c r="M74" s="46" t="str">
        <f t="shared" ca="1" si="35"/>
        <v/>
      </c>
      <c r="N74" s="44" t="str">
        <f t="shared" ca="1" si="36"/>
        <v/>
      </c>
      <c r="O74" s="45" t="str">
        <f t="shared" ca="1" si="37"/>
        <v/>
      </c>
      <c r="P74" s="46" t="str">
        <f t="shared" ca="1" si="38"/>
        <v/>
      </c>
      <c r="Q74" s="44" t="str">
        <f t="shared" ca="1" si="39"/>
        <v/>
      </c>
      <c r="R74" s="45" t="str">
        <f t="shared" ca="1" si="40"/>
        <v/>
      </c>
      <c r="S74" s="46" t="str">
        <f t="shared" ca="1" si="41"/>
        <v/>
      </c>
      <c r="T74" s="77" t="str">
        <f t="shared" ca="1" si="23"/>
        <v/>
      </c>
      <c r="V74" s="70">
        <v>45870.625</v>
      </c>
      <c r="W74" s="53">
        <v>79.98</v>
      </c>
      <c r="Z74" s="70">
        <v>45870.625</v>
      </c>
      <c r="AA74" s="53">
        <v>109.63</v>
      </c>
      <c r="AH74" s="163" t="str">
        <f t="shared" si="43"/>
        <v/>
      </c>
      <c r="AI74" s="163" t="str">
        <f t="shared" si="42"/>
        <v/>
      </c>
    </row>
    <row r="75" spans="1:35">
      <c r="A75" s="164" t="str">
        <f t="shared" ca="1" si="24"/>
        <v/>
      </c>
      <c r="B75" s="44" t="str">
        <f t="shared" ca="1" si="25"/>
        <v/>
      </c>
      <c r="C75" s="45" t="str">
        <f t="shared" ca="1" si="5"/>
        <v/>
      </c>
      <c r="D75" s="45" t="str">
        <f t="shared" ca="1" si="26"/>
        <v/>
      </c>
      <c r="E75" s="44" t="str">
        <f t="shared" ca="1" si="27"/>
        <v/>
      </c>
      <c r="F75" s="45" t="str">
        <f t="shared" ca="1" si="28"/>
        <v/>
      </c>
      <c r="G75" s="46" t="str">
        <f t="shared" ca="1" si="29"/>
        <v/>
      </c>
      <c r="H75" s="44" t="str">
        <f t="shared" ca="1" si="30"/>
        <v/>
      </c>
      <c r="I75" s="45" t="str">
        <f t="shared" ca="1" si="31"/>
        <v/>
      </c>
      <c r="J75" s="46" t="str">
        <f t="shared" ca="1" si="32"/>
        <v/>
      </c>
      <c r="K75" s="44" t="str">
        <f t="shared" ca="1" si="33"/>
        <v/>
      </c>
      <c r="L75" s="45" t="str">
        <f t="shared" ca="1" si="34"/>
        <v/>
      </c>
      <c r="M75" s="46" t="str">
        <f t="shared" ca="1" si="35"/>
        <v/>
      </c>
      <c r="N75" s="44" t="str">
        <f t="shared" ca="1" si="36"/>
        <v/>
      </c>
      <c r="O75" s="45" t="str">
        <f t="shared" ca="1" si="37"/>
        <v/>
      </c>
      <c r="P75" s="46" t="str">
        <f t="shared" ca="1" si="38"/>
        <v/>
      </c>
      <c r="Q75" s="44" t="str">
        <f t="shared" ca="1" si="39"/>
        <v/>
      </c>
      <c r="R75" s="45" t="str">
        <f t="shared" ca="1" si="40"/>
        <v/>
      </c>
      <c r="S75" s="46" t="str">
        <f t="shared" ca="1" si="41"/>
        <v/>
      </c>
      <c r="T75" s="77" t="str">
        <f t="shared" ca="1" si="23"/>
        <v/>
      </c>
      <c r="V75" s="70">
        <v>45873.625</v>
      </c>
      <c r="W75" s="53">
        <v>80.25</v>
      </c>
      <c r="Z75" s="70">
        <v>45873.625</v>
      </c>
      <c r="AA75" s="53">
        <v>109.82</v>
      </c>
      <c r="AH75" s="163" t="str">
        <f t="shared" si="43"/>
        <v/>
      </c>
      <c r="AI75" s="163" t="str">
        <f t="shared" si="42"/>
        <v/>
      </c>
    </row>
    <row r="76" spans="1:35">
      <c r="A76" s="164" t="str">
        <f t="shared" ca="1" si="24"/>
        <v/>
      </c>
      <c r="B76" s="44" t="str">
        <f t="shared" ca="1" si="25"/>
        <v/>
      </c>
      <c r="C76" s="45" t="str">
        <f t="shared" ca="1" si="5"/>
        <v/>
      </c>
      <c r="D76" s="45" t="str">
        <f t="shared" ca="1" si="26"/>
        <v/>
      </c>
      <c r="E76" s="44" t="str">
        <f t="shared" ca="1" si="27"/>
        <v/>
      </c>
      <c r="F76" s="45" t="str">
        <f t="shared" ca="1" si="28"/>
        <v/>
      </c>
      <c r="G76" s="46" t="str">
        <f t="shared" ca="1" si="29"/>
        <v/>
      </c>
      <c r="H76" s="44" t="str">
        <f t="shared" ca="1" si="30"/>
        <v/>
      </c>
      <c r="I76" s="45" t="str">
        <f t="shared" ca="1" si="31"/>
        <v/>
      </c>
      <c r="J76" s="46" t="str">
        <f t="shared" ca="1" si="32"/>
        <v/>
      </c>
      <c r="K76" s="44" t="str">
        <f t="shared" ca="1" si="33"/>
        <v/>
      </c>
      <c r="L76" s="45" t="str">
        <f t="shared" ca="1" si="34"/>
        <v/>
      </c>
      <c r="M76" s="46" t="str">
        <f t="shared" ca="1" si="35"/>
        <v/>
      </c>
      <c r="N76" s="44" t="str">
        <f t="shared" ca="1" si="36"/>
        <v/>
      </c>
      <c r="O76" s="45" t="str">
        <f t="shared" ca="1" si="37"/>
        <v/>
      </c>
      <c r="P76" s="46" t="str">
        <f t="shared" ca="1" si="38"/>
        <v/>
      </c>
      <c r="Q76" s="44" t="str">
        <f t="shared" ca="1" si="39"/>
        <v/>
      </c>
      <c r="R76" s="45" t="str">
        <f t="shared" ca="1" si="40"/>
        <v/>
      </c>
      <c r="S76" s="46" t="str">
        <f t="shared" ca="1" si="41"/>
        <v/>
      </c>
      <c r="T76" s="77" t="str">
        <f t="shared" ca="1" si="23"/>
        <v/>
      </c>
      <c r="V76" s="70">
        <v>45874.625</v>
      </c>
      <c r="W76" s="53">
        <v>80.209999999999994</v>
      </c>
      <c r="Z76" s="70">
        <v>45874.625</v>
      </c>
      <c r="AA76" s="53">
        <v>109.9</v>
      </c>
      <c r="AH76" s="163" t="str">
        <f t="shared" si="43"/>
        <v/>
      </c>
      <c r="AI76" s="163" t="str">
        <f t="shared" si="42"/>
        <v/>
      </c>
    </row>
    <row r="77" spans="1:35">
      <c r="A77" s="164" t="str">
        <f t="shared" ca="1" si="24"/>
        <v/>
      </c>
      <c r="B77" s="44" t="str">
        <f t="shared" ca="1" si="25"/>
        <v/>
      </c>
      <c r="C77" s="45" t="str">
        <f t="shared" ca="1" si="5"/>
        <v/>
      </c>
      <c r="D77" s="45" t="str">
        <f t="shared" ca="1" si="26"/>
        <v/>
      </c>
      <c r="E77" s="44" t="str">
        <f t="shared" ca="1" si="27"/>
        <v/>
      </c>
      <c r="F77" s="45" t="str">
        <f t="shared" ca="1" si="28"/>
        <v/>
      </c>
      <c r="G77" s="46" t="str">
        <f t="shared" ca="1" si="29"/>
        <v/>
      </c>
      <c r="H77" s="44" t="str">
        <f t="shared" ca="1" si="30"/>
        <v/>
      </c>
      <c r="I77" s="45" t="str">
        <f t="shared" ca="1" si="31"/>
        <v/>
      </c>
      <c r="J77" s="46" t="str">
        <f t="shared" ca="1" si="32"/>
        <v/>
      </c>
      <c r="K77" s="44" t="str">
        <f t="shared" ca="1" si="33"/>
        <v/>
      </c>
      <c r="L77" s="45" t="str">
        <f t="shared" ca="1" si="34"/>
        <v/>
      </c>
      <c r="M77" s="46" t="str">
        <f t="shared" ca="1" si="35"/>
        <v/>
      </c>
      <c r="N77" s="44" t="str">
        <f t="shared" ca="1" si="36"/>
        <v/>
      </c>
      <c r="O77" s="45" t="str">
        <f t="shared" ca="1" si="37"/>
        <v/>
      </c>
      <c r="P77" s="46" t="str">
        <f t="shared" ca="1" si="38"/>
        <v/>
      </c>
      <c r="Q77" s="44" t="str">
        <f t="shared" ca="1" si="39"/>
        <v/>
      </c>
      <c r="R77" s="45" t="str">
        <f t="shared" ca="1" si="40"/>
        <v/>
      </c>
      <c r="S77" s="46" t="str">
        <f t="shared" ca="1" si="41"/>
        <v/>
      </c>
      <c r="T77" s="77" t="str">
        <f t="shared" ca="1" si="23"/>
        <v/>
      </c>
      <c r="V77" s="70">
        <v>45875.625</v>
      </c>
      <c r="W77" s="53">
        <v>80.290000000000006</v>
      </c>
      <c r="Z77" s="70">
        <v>45875.625</v>
      </c>
      <c r="AA77" s="53">
        <v>109.87</v>
      </c>
      <c r="AH77" s="163" t="str">
        <f t="shared" si="43"/>
        <v/>
      </c>
      <c r="AI77" s="163" t="str">
        <f t="shared" si="42"/>
        <v/>
      </c>
    </row>
    <row r="78" spans="1:35">
      <c r="A78" s="164" t="str">
        <f t="shared" ca="1" si="24"/>
        <v/>
      </c>
      <c r="B78" s="44" t="str">
        <f t="shared" ca="1" si="25"/>
        <v/>
      </c>
      <c r="C78" s="45" t="str">
        <f t="shared" ca="1" si="5"/>
        <v/>
      </c>
      <c r="D78" s="45" t="str">
        <f t="shared" ca="1" si="26"/>
        <v/>
      </c>
      <c r="E78" s="44" t="str">
        <f t="shared" ca="1" si="27"/>
        <v/>
      </c>
      <c r="F78" s="45" t="str">
        <f t="shared" ca="1" si="28"/>
        <v/>
      </c>
      <c r="G78" s="46" t="str">
        <f t="shared" ca="1" si="29"/>
        <v/>
      </c>
      <c r="H78" s="44" t="str">
        <f t="shared" ca="1" si="30"/>
        <v/>
      </c>
      <c r="I78" s="45" t="str">
        <f t="shared" ca="1" si="31"/>
        <v/>
      </c>
      <c r="J78" s="46" t="str">
        <f t="shared" ca="1" si="32"/>
        <v/>
      </c>
      <c r="K78" s="44" t="str">
        <f t="shared" ca="1" si="33"/>
        <v/>
      </c>
      <c r="L78" s="45" t="str">
        <f t="shared" ca="1" si="34"/>
        <v/>
      </c>
      <c r="M78" s="46" t="str">
        <f t="shared" ca="1" si="35"/>
        <v/>
      </c>
      <c r="N78" s="44" t="str">
        <f t="shared" ca="1" si="36"/>
        <v/>
      </c>
      <c r="O78" s="45" t="str">
        <f t="shared" ca="1" si="37"/>
        <v/>
      </c>
      <c r="P78" s="46" t="str">
        <f t="shared" ca="1" si="38"/>
        <v/>
      </c>
      <c r="Q78" s="44" t="str">
        <f t="shared" ca="1" si="39"/>
        <v/>
      </c>
      <c r="R78" s="45" t="str">
        <f t="shared" ca="1" si="40"/>
        <v/>
      </c>
      <c r="S78" s="46" t="str">
        <f t="shared" ca="1" si="41"/>
        <v/>
      </c>
      <c r="T78" s="77" t="str">
        <f t="shared" ca="1" si="23"/>
        <v/>
      </c>
      <c r="V78" s="70">
        <v>45876.625</v>
      </c>
      <c r="W78" s="53">
        <v>80.209999999999994</v>
      </c>
      <c r="Z78" s="70">
        <v>45876.625</v>
      </c>
      <c r="AA78" s="53">
        <v>109.76</v>
      </c>
      <c r="AH78" s="163" t="str">
        <f t="shared" si="43"/>
        <v/>
      </c>
      <c r="AI78" s="163" t="str">
        <f t="shared" si="42"/>
        <v/>
      </c>
    </row>
    <row r="79" spans="1:35">
      <c r="A79" s="164" t="str">
        <f t="shared" ca="1" si="24"/>
        <v/>
      </c>
      <c r="B79" s="44" t="str">
        <f t="shared" ca="1" si="25"/>
        <v/>
      </c>
      <c r="C79" s="45" t="str">
        <f t="shared" ca="1" si="5"/>
        <v/>
      </c>
      <c r="D79" s="45" t="str">
        <f t="shared" ca="1" si="26"/>
        <v/>
      </c>
      <c r="E79" s="44" t="str">
        <f t="shared" ca="1" si="27"/>
        <v/>
      </c>
      <c r="F79" s="45" t="str">
        <f t="shared" ca="1" si="28"/>
        <v/>
      </c>
      <c r="G79" s="46" t="str">
        <f t="shared" ca="1" si="29"/>
        <v/>
      </c>
      <c r="H79" s="44" t="str">
        <f t="shared" ca="1" si="30"/>
        <v/>
      </c>
      <c r="I79" s="45" t="str">
        <f t="shared" ca="1" si="31"/>
        <v/>
      </c>
      <c r="J79" s="46" t="str">
        <f t="shared" ca="1" si="32"/>
        <v/>
      </c>
      <c r="K79" s="44" t="str">
        <f t="shared" ca="1" si="33"/>
        <v/>
      </c>
      <c r="L79" s="45" t="str">
        <f t="shared" ca="1" si="34"/>
        <v/>
      </c>
      <c r="M79" s="46" t="str">
        <f t="shared" ca="1" si="35"/>
        <v/>
      </c>
      <c r="N79" s="44" t="str">
        <f t="shared" ca="1" si="36"/>
        <v/>
      </c>
      <c r="O79" s="45" t="str">
        <f t="shared" ca="1" si="37"/>
        <v/>
      </c>
      <c r="P79" s="46" t="str">
        <f t="shared" ca="1" si="38"/>
        <v/>
      </c>
      <c r="Q79" s="44" t="str">
        <f t="shared" ca="1" si="39"/>
        <v/>
      </c>
      <c r="R79" s="45" t="str">
        <f t="shared" ca="1" si="40"/>
        <v/>
      </c>
      <c r="S79" s="46" t="str">
        <f t="shared" ca="1" si="41"/>
        <v/>
      </c>
      <c r="T79" s="77" t="str">
        <f t="shared" ca="1" si="23"/>
        <v/>
      </c>
      <c r="V79" s="70">
        <v>45877.625</v>
      </c>
      <c r="W79" s="53">
        <v>80.22</v>
      </c>
      <c r="Z79" s="70">
        <v>45877.625</v>
      </c>
      <c r="AA79" s="53">
        <v>109.41</v>
      </c>
      <c r="AH79" s="163" t="str">
        <f t="shared" si="43"/>
        <v/>
      </c>
      <c r="AI79" s="163" t="str">
        <f t="shared" si="42"/>
        <v/>
      </c>
    </row>
    <row r="80" spans="1:35">
      <c r="A80" s="164" t="str">
        <f t="shared" ca="1" si="24"/>
        <v/>
      </c>
      <c r="B80" s="44" t="str">
        <f t="shared" ca="1" si="25"/>
        <v/>
      </c>
      <c r="C80" s="45" t="str">
        <f t="shared" ref="C80:C143" ca="1" si="44">IF(ISERROR(B80-2),"",(B80/$B$14-1)*$B$5)</f>
        <v/>
      </c>
      <c r="D80" s="45" t="str">
        <f t="shared" ca="1" si="26"/>
        <v/>
      </c>
      <c r="E80" s="44" t="str">
        <f t="shared" ca="1" si="27"/>
        <v/>
      </c>
      <c r="F80" s="45" t="str">
        <f t="shared" ca="1" si="28"/>
        <v/>
      </c>
      <c r="G80" s="46" t="str">
        <f t="shared" ca="1" si="29"/>
        <v/>
      </c>
      <c r="H80" s="44" t="str">
        <f t="shared" ca="1" si="30"/>
        <v/>
      </c>
      <c r="I80" s="45" t="str">
        <f t="shared" ca="1" si="31"/>
        <v/>
      </c>
      <c r="J80" s="46" t="str">
        <f t="shared" ca="1" si="32"/>
        <v/>
      </c>
      <c r="K80" s="44" t="str">
        <f t="shared" ca="1" si="33"/>
        <v/>
      </c>
      <c r="L80" s="45" t="str">
        <f t="shared" ca="1" si="34"/>
        <v/>
      </c>
      <c r="M80" s="46" t="str">
        <f t="shared" ca="1" si="35"/>
        <v/>
      </c>
      <c r="N80" s="44" t="str">
        <f t="shared" ca="1" si="36"/>
        <v/>
      </c>
      <c r="O80" s="45" t="str">
        <f t="shared" ca="1" si="37"/>
        <v/>
      </c>
      <c r="P80" s="46" t="str">
        <f t="shared" ca="1" si="38"/>
        <v/>
      </c>
      <c r="Q80" s="44" t="str">
        <f t="shared" ca="1" si="39"/>
        <v/>
      </c>
      <c r="R80" s="45" t="str">
        <f t="shared" ca="1" si="40"/>
        <v/>
      </c>
      <c r="S80" s="46" t="str">
        <f t="shared" ca="1" si="41"/>
        <v/>
      </c>
      <c r="T80" s="77" t="str">
        <f t="shared" ca="1" si="23"/>
        <v/>
      </c>
      <c r="V80" s="70">
        <v>45880.625</v>
      </c>
      <c r="W80" s="53">
        <v>80.22</v>
      </c>
      <c r="Z80" s="70">
        <v>45880.625</v>
      </c>
      <c r="AA80" s="53">
        <v>109.58499999999999</v>
      </c>
      <c r="AH80" s="163" t="str">
        <f t="shared" si="43"/>
        <v/>
      </c>
      <c r="AI80" s="163" t="str">
        <f t="shared" si="42"/>
        <v/>
      </c>
    </row>
    <row r="81" spans="1:35">
      <c r="A81" s="164" t="str">
        <f t="shared" ca="1" si="24"/>
        <v/>
      </c>
      <c r="B81" s="44" t="str">
        <f t="shared" ca="1" si="25"/>
        <v/>
      </c>
      <c r="C81" s="45" t="str">
        <f t="shared" ca="1" si="44"/>
        <v/>
      </c>
      <c r="D81" s="45" t="str">
        <f t="shared" ca="1" si="26"/>
        <v/>
      </c>
      <c r="E81" s="44" t="str">
        <f t="shared" ca="1" si="27"/>
        <v/>
      </c>
      <c r="F81" s="45" t="str">
        <f t="shared" ca="1" si="28"/>
        <v/>
      </c>
      <c r="G81" s="46" t="str">
        <f t="shared" ca="1" si="29"/>
        <v/>
      </c>
      <c r="H81" s="44" t="str">
        <f t="shared" ca="1" si="30"/>
        <v/>
      </c>
      <c r="I81" s="45" t="str">
        <f t="shared" ca="1" si="31"/>
        <v/>
      </c>
      <c r="J81" s="46" t="str">
        <f t="shared" ca="1" si="32"/>
        <v/>
      </c>
      <c r="K81" s="44" t="str">
        <f t="shared" ca="1" si="33"/>
        <v/>
      </c>
      <c r="L81" s="45" t="str">
        <f t="shared" ca="1" si="34"/>
        <v/>
      </c>
      <c r="M81" s="46" t="str">
        <f t="shared" ca="1" si="35"/>
        <v/>
      </c>
      <c r="N81" s="44" t="str">
        <f t="shared" ca="1" si="36"/>
        <v/>
      </c>
      <c r="O81" s="45" t="str">
        <f t="shared" ca="1" si="37"/>
        <v/>
      </c>
      <c r="P81" s="46" t="str">
        <f t="shared" ca="1" si="38"/>
        <v/>
      </c>
      <c r="Q81" s="44" t="str">
        <f t="shared" ca="1" si="39"/>
        <v/>
      </c>
      <c r="R81" s="45" t="str">
        <f t="shared" ca="1" si="40"/>
        <v/>
      </c>
      <c r="S81" s="46" t="str">
        <f t="shared" ca="1" si="41"/>
        <v/>
      </c>
      <c r="T81" s="77" t="str">
        <f t="shared" ca="1" si="23"/>
        <v/>
      </c>
      <c r="V81" s="70">
        <v>45881.625</v>
      </c>
      <c r="W81" s="53">
        <v>80.400000000000006</v>
      </c>
      <c r="Z81" s="70">
        <v>45881.625</v>
      </c>
      <c r="AA81" s="53">
        <v>109.68</v>
      </c>
      <c r="AH81" s="163" t="str">
        <f t="shared" si="43"/>
        <v/>
      </c>
      <c r="AI81" s="163" t="str">
        <f t="shared" si="42"/>
        <v/>
      </c>
    </row>
    <row r="82" spans="1:35">
      <c r="A82" s="164" t="str">
        <f t="shared" ca="1" si="24"/>
        <v/>
      </c>
      <c r="B82" s="44" t="str">
        <f t="shared" ca="1" si="25"/>
        <v/>
      </c>
      <c r="C82" s="45" t="str">
        <f t="shared" ca="1" si="44"/>
        <v/>
      </c>
      <c r="D82" s="45" t="str">
        <f t="shared" ca="1" si="26"/>
        <v/>
      </c>
      <c r="E82" s="44" t="str">
        <f t="shared" ca="1" si="27"/>
        <v/>
      </c>
      <c r="F82" s="45" t="str">
        <f t="shared" ca="1" si="28"/>
        <v/>
      </c>
      <c r="G82" s="46" t="str">
        <f t="shared" ca="1" si="29"/>
        <v/>
      </c>
      <c r="H82" s="44" t="str">
        <f t="shared" ca="1" si="30"/>
        <v/>
      </c>
      <c r="I82" s="45" t="str">
        <f t="shared" ca="1" si="31"/>
        <v/>
      </c>
      <c r="J82" s="46" t="str">
        <f t="shared" ca="1" si="32"/>
        <v/>
      </c>
      <c r="K82" s="44" t="str">
        <f t="shared" ca="1" si="33"/>
        <v/>
      </c>
      <c r="L82" s="45" t="str">
        <f t="shared" ca="1" si="34"/>
        <v/>
      </c>
      <c r="M82" s="46" t="str">
        <f t="shared" ca="1" si="35"/>
        <v/>
      </c>
      <c r="N82" s="44" t="str">
        <f t="shared" ca="1" si="36"/>
        <v/>
      </c>
      <c r="O82" s="45" t="str">
        <f t="shared" ca="1" si="37"/>
        <v/>
      </c>
      <c r="P82" s="46" t="str">
        <f t="shared" ca="1" si="38"/>
        <v/>
      </c>
      <c r="Q82" s="44" t="str">
        <f t="shared" ca="1" si="39"/>
        <v/>
      </c>
      <c r="R82" s="45" t="str">
        <f t="shared" ca="1" si="40"/>
        <v/>
      </c>
      <c r="S82" s="46" t="str">
        <f t="shared" ca="1" si="41"/>
        <v/>
      </c>
      <c r="T82" s="77" t="str">
        <f t="shared" ca="1" si="23"/>
        <v/>
      </c>
      <c r="V82" s="70">
        <v>45882.625</v>
      </c>
      <c r="W82" s="53">
        <v>80.61</v>
      </c>
      <c r="Z82" s="70">
        <v>45882.625</v>
      </c>
      <c r="AA82" s="53">
        <v>110.26</v>
      </c>
      <c r="AH82" s="163" t="str">
        <f t="shared" si="43"/>
        <v/>
      </c>
      <c r="AI82" s="163" t="str">
        <f t="shared" si="42"/>
        <v/>
      </c>
    </row>
    <row r="83" spans="1:35">
      <c r="A83" s="164" t="str">
        <f t="shared" ca="1" si="24"/>
        <v/>
      </c>
      <c r="B83" s="44" t="str">
        <f t="shared" ca="1" si="25"/>
        <v/>
      </c>
      <c r="C83" s="45" t="str">
        <f t="shared" ca="1" si="44"/>
        <v/>
      </c>
      <c r="D83" s="45" t="str">
        <f t="shared" ca="1" si="26"/>
        <v/>
      </c>
      <c r="E83" s="44" t="str">
        <f t="shared" ca="1" si="27"/>
        <v/>
      </c>
      <c r="F83" s="45" t="str">
        <f t="shared" ca="1" si="28"/>
        <v/>
      </c>
      <c r="G83" s="46" t="str">
        <f t="shared" ca="1" si="29"/>
        <v/>
      </c>
      <c r="H83" s="44" t="str">
        <f t="shared" ca="1" si="30"/>
        <v/>
      </c>
      <c r="I83" s="45" t="str">
        <f t="shared" ca="1" si="31"/>
        <v/>
      </c>
      <c r="J83" s="46" t="str">
        <f t="shared" ca="1" si="32"/>
        <v/>
      </c>
      <c r="K83" s="44" t="str">
        <f t="shared" ca="1" si="33"/>
        <v/>
      </c>
      <c r="L83" s="45" t="str">
        <f t="shared" ca="1" si="34"/>
        <v/>
      </c>
      <c r="M83" s="46" t="str">
        <f t="shared" ca="1" si="35"/>
        <v/>
      </c>
      <c r="N83" s="44" t="str">
        <f t="shared" ca="1" si="36"/>
        <v/>
      </c>
      <c r="O83" s="45" t="str">
        <f t="shared" ca="1" si="37"/>
        <v/>
      </c>
      <c r="P83" s="46" t="str">
        <f t="shared" ca="1" si="38"/>
        <v/>
      </c>
      <c r="Q83" s="44" t="str">
        <f t="shared" ca="1" si="39"/>
        <v/>
      </c>
      <c r="R83" s="45" t="str">
        <f t="shared" ca="1" si="40"/>
        <v/>
      </c>
      <c r="S83" s="46" t="str">
        <f t="shared" ca="1" si="41"/>
        <v/>
      </c>
      <c r="T83" s="77" t="str">
        <f t="shared" ca="1" si="23"/>
        <v/>
      </c>
      <c r="V83" s="70">
        <v>45883.625</v>
      </c>
      <c r="W83" s="53">
        <v>80.400000000000006</v>
      </c>
      <c r="Z83" s="70">
        <v>45883.625</v>
      </c>
      <c r="AA83" s="53">
        <v>109.88</v>
      </c>
      <c r="AH83" s="163" t="str">
        <f t="shared" si="43"/>
        <v/>
      </c>
      <c r="AI83" s="163" t="str">
        <f t="shared" si="42"/>
        <v/>
      </c>
    </row>
    <row r="84" spans="1:35">
      <c r="A84" s="164" t="str">
        <f t="shared" ca="1" si="24"/>
        <v/>
      </c>
      <c r="B84" s="44" t="str">
        <f t="shared" ca="1" si="25"/>
        <v/>
      </c>
      <c r="C84" s="45" t="str">
        <f t="shared" ca="1" si="44"/>
        <v/>
      </c>
      <c r="D84" s="45" t="str">
        <f t="shared" ca="1" si="26"/>
        <v/>
      </c>
      <c r="E84" s="44" t="str">
        <f t="shared" ca="1" si="27"/>
        <v/>
      </c>
      <c r="F84" s="45" t="str">
        <f t="shared" ca="1" si="28"/>
        <v/>
      </c>
      <c r="G84" s="46" t="str">
        <f t="shared" ca="1" si="29"/>
        <v/>
      </c>
      <c r="H84" s="44" t="str">
        <f t="shared" ca="1" si="30"/>
        <v/>
      </c>
      <c r="I84" s="45" t="str">
        <f t="shared" ca="1" si="31"/>
        <v/>
      </c>
      <c r="J84" s="46" t="str">
        <f t="shared" ca="1" si="32"/>
        <v/>
      </c>
      <c r="K84" s="44" t="str">
        <f t="shared" ca="1" si="33"/>
        <v/>
      </c>
      <c r="L84" s="45" t="str">
        <f t="shared" ca="1" si="34"/>
        <v/>
      </c>
      <c r="M84" s="46" t="str">
        <f t="shared" ca="1" si="35"/>
        <v/>
      </c>
      <c r="N84" s="44" t="str">
        <f t="shared" ca="1" si="36"/>
        <v/>
      </c>
      <c r="O84" s="45" t="str">
        <f t="shared" ca="1" si="37"/>
        <v/>
      </c>
      <c r="P84" s="46" t="str">
        <f t="shared" ca="1" si="38"/>
        <v/>
      </c>
      <c r="Q84" s="44" t="str">
        <f t="shared" ca="1" si="39"/>
        <v/>
      </c>
      <c r="R84" s="45" t="str">
        <f t="shared" ca="1" si="40"/>
        <v/>
      </c>
      <c r="S84" s="46" t="str">
        <f t="shared" ca="1" si="41"/>
        <v/>
      </c>
      <c r="T84" s="77" t="str">
        <f t="shared" ca="1" si="23"/>
        <v/>
      </c>
      <c r="V84" s="70">
        <v>45884.625</v>
      </c>
      <c r="W84" s="53">
        <v>80.459999999999994</v>
      </c>
      <c r="Z84" s="70">
        <v>45884.625</v>
      </c>
      <c r="AA84" s="53">
        <v>109.74</v>
      </c>
      <c r="AH84" s="163" t="str">
        <f t="shared" si="43"/>
        <v/>
      </c>
      <c r="AI84" s="163" t="str">
        <f t="shared" si="42"/>
        <v/>
      </c>
    </row>
    <row r="85" spans="1:35">
      <c r="A85" s="164" t="str">
        <f t="shared" ca="1" si="24"/>
        <v/>
      </c>
      <c r="B85" s="44" t="str">
        <f t="shared" ca="1" si="25"/>
        <v/>
      </c>
      <c r="C85" s="45" t="str">
        <f t="shared" ca="1" si="44"/>
        <v/>
      </c>
      <c r="D85" s="45" t="str">
        <f t="shared" ca="1" si="26"/>
        <v/>
      </c>
      <c r="E85" s="44" t="str">
        <f t="shared" ca="1" si="27"/>
        <v/>
      </c>
      <c r="F85" s="45" t="str">
        <f t="shared" ca="1" si="28"/>
        <v/>
      </c>
      <c r="G85" s="46" t="str">
        <f t="shared" ca="1" si="29"/>
        <v/>
      </c>
      <c r="H85" s="44" t="str">
        <f t="shared" ca="1" si="30"/>
        <v/>
      </c>
      <c r="I85" s="45" t="str">
        <f t="shared" ca="1" si="31"/>
        <v/>
      </c>
      <c r="J85" s="46" t="str">
        <f t="shared" ca="1" si="32"/>
        <v/>
      </c>
      <c r="K85" s="44" t="str">
        <f t="shared" ca="1" si="33"/>
        <v/>
      </c>
      <c r="L85" s="45" t="str">
        <f t="shared" ca="1" si="34"/>
        <v/>
      </c>
      <c r="M85" s="46" t="str">
        <f t="shared" ca="1" si="35"/>
        <v/>
      </c>
      <c r="N85" s="44" t="str">
        <f t="shared" ca="1" si="36"/>
        <v/>
      </c>
      <c r="O85" s="45" t="str">
        <f t="shared" ca="1" si="37"/>
        <v/>
      </c>
      <c r="P85" s="46" t="str">
        <f t="shared" ca="1" si="38"/>
        <v/>
      </c>
      <c r="Q85" s="44" t="str">
        <f t="shared" ca="1" si="39"/>
        <v/>
      </c>
      <c r="R85" s="45" t="str">
        <f t="shared" ca="1" si="40"/>
        <v/>
      </c>
      <c r="S85" s="46" t="str">
        <f t="shared" ca="1" si="41"/>
        <v/>
      </c>
      <c r="T85" s="77" t="str">
        <f t="shared" ca="1" si="23"/>
        <v/>
      </c>
      <c r="V85" s="70">
        <v>45887.625</v>
      </c>
      <c r="W85" s="53">
        <v>80.400000000000006</v>
      </c>
      <c r="Z85" s="70">
        <v>45887.625</v>
      </c>
      <c r="AA85" s="53">
        <v>109.54</v>
      </c>
      <c r="AH85" s="163" t="str">
        <f t="shared" si="43"/>
        <v/>
      </c>
      <c r="AI85" s="163" t="str">
        <f t="shared" si="42"/>
        <v/>
      </c>
    </row>
    <row r="86" spans="1:35">
      <c r="A86" s="164" t="str">
        <f t="shared" ca="1" si="24"/>
        <v/>
      </c>
      <c r="B86" s="44" t="str">
        <f t="shared" ca="1" si="25"/>
        <v/>
      </c>
      <c r="C86" s="45" t="str">
        <f t="shared" ca="1" si="44"/>
        <v/>
      </c>
      <c r="D86" s="45" t="str">
        <f t="shared" ca="1" si="26"/>
        <v/>
      </c>
      <c r="E86" s="44" t="str">
        <f t="shared" ca="1" si="27"/>
        <v/>
      </c>
      <c r="F86" s="45" t="str">
        <f t="shared" ca="1" si="28"/>
        <v/>
      </c>
      <c r="G86" s="46" t="str">
        <f t="shared" ca="1" si="29"/>
        <v/>
      </c>
      <c r="H86" s="44" t="str">
        <f t="shared" ca="1" si="30"/>
        <v/>
      </c>
      <c r="I86" s="45" t="str">
        <f t="shared" ca="1" si="31"/>
        <v/>
      </c>
      <c r="J86" s="46" t="str">
        <f t="shared" ca="1" si="32"/>
        <v/>
      </c>
      <c r="K86" s="44" t="str">
        <f t="shared" ca="1" si="33"/>
        <v/>
      </c>
      <c r="L86" s="45" t="str">
        <f t="shared" ca="1" si="34"/>
        <v/>
      </c>
      <c r="M86" s="46" t="str">
        <f t="shared" ca="1" si="35"/>
        <v/>
      </c>
      <c r="N86" s="44" t="str">
        <f t="shared" ca="1" si="36"/>
        <v/>
      </c>
      <c r="O86" s="45" t="str">
        <f t="shared" ca="1" si="37"/>
        <v/>
      </c>
      <c r="P86" s="46" t="str">
        <f t="shared" ca="1" si="38"/>
        <v/>
      </c>
      <c r="Q86" s="44" t="str">
        <f t="shared" ca="1" si="39"/>
        <v/>
      </c>
      <c r="R86" s="45" t="str">
        <f t="shared" ca="1" si="40"/>
        <v/>
      </c>
      <c r="S86" s="46" t="str">
        <f t="shared" ca="1" si="41"/>
        <v/>
      </c>
      <c r="T86" s="77" t="str">
        <f t="shared" ca="1" si="23"/>
        <v/>
      </c>
      <c r="V86" s="70">
        <v>45888.625</v>
      </c>
      <c r="W86" s="53">
        <v>80.38</v>
      </c>
      <c r="Z86" s="70">
        <v>45888.625</v>
      </c>
      <c r="AA86" s="53">
        <v>109.71</v>
      </c>
      <c r="AH86" s="163" t="str">
        <f t="shared" si="43"/>
        <v/>
      </c>
      <c r="AI86" s="163" t="str">
        <f t="shared" si="42"/>
        <v/>
      </c>
    </row>
    <row r="87" spans="1:35">
      <c r="A87" s="164" t="str">
        <f t="shared" ca="1" si="24"/>
        <v/>
      </c>
      <c r="B87" s="44" t="str">
        <f t="shared" ca="1" si="25"/>
        <v/>
      </c>
      <c r="C87" s="45" t="str">
        <f t="shared" ca="1" si="44"/>
        <v/>
      </c>
      <c r="D87" s="45" t="str">
        <f t="shared" ca="1" si="26"/>
        <v/>
      </c>
      <c r="E87" s="44" t="str">
        <f t="shared" ca="1" si="27"/>
        <v/>
      </c>
      <c r="F87" s="45" t="str">
        <f t="shared" ca="1" si="28"/>
        <v/>
      </c>
      <c r="G87" s="46" t="str">
        <f t="shared" ca="1" si="29"/>
        <v/>
      </c>
      <c r="H87" s="44" t="str">
        <f t="shared" ca="1" si="30"/>
        <v/>
      </c>
      <c r="I87" s="45" t="str">
        <f t="shared" ca="1" si="31"/>
        <v/>
      </c>
      <c r="J87" s="46" t="str">
        <f t="shared" ca="1" si="32"/>
        <v/>
      </c>
      <c r="K87" s="44" t="str">
        <f t="shared" ca="1" si="33"/>
        <v/>
      </c>
      <c r="L87" s="45" t="str">
        <f t="shared" ca="1" si="34"/>
        <v/>
      </c>
      <c r="M87" s="46" t="str">
        <f t="shared" ca="1" si="35"/>
        <v/>
      </c>
      <c r="N87" s="44" t="str">
        <f t="shared" ca="1" si="36"/>
        <v/>
      </c>
      <c r="O87" s="45" t="str">
        <f t="shared" ca="1" si="37"/>
        <v/>
      </c>
      <c r="P87" s="46" t="str">
        <f t="shared" ca="1" si="38"/>
        <v/>
      </c>
      <c r="Q87" s="44" t="str">
        <f t="shared" ca="1" si="39"/>
        <v/>
      </c>
      <c r="R87" s="45" t="str">
        <f t="shared" ca="1" si="40"/>
        <v/>
      </c>
      <c r="S87" s="46" t="str">
        <f t="shared" ca="1" si="41"/>
        <v/>
      </c>
      <c r="T87" s="77" t="str">
        <f t="shared" ca="1" si="23"/>
        <v/>
      </c>
      <c r="V87" s="70">
        <v>45889.625</v>
      </c>
      <c r="W87" s="53">
        <v>80.349999999999994</v>
      </c>
      <c r="Z87" s="70">
        <v>45889.625</v>
      </c>
      <c r="AA87" s="53">
        <v>109.76</v>
      </c>
      <c r="AH87" s="163" t="str">
        <f t="shared" si="43"/>
        <v/>
      </c>
      <c r="AI87" s="163" t="str">
        <f t="shared" si="42"/>
        <v/>
      </c>
    </row>
    <row r="88" spans="1:35">
      <c r="A88" s="164" t="str">
        <f t="shared" ca="1" si="24"/>
        <v/>
      </c>
      <c r="B88" s="44" t="str">
        <f t="shared" ca="1" si="25"/>
        <v/>
      </c>
      <c r="C88" s="45" t="str">
        <f t="shared" ca="1" si="44"/>
        <v/>
      </c>
      <c r="D88" s="45" t="str">
        <f t="shared" ca="1" si="26"/>
        <v/>
      </c>
      <c r="E88" s="44" t="str">
        <f t="shared" ca="1" si="27"/>
        <v/>
      </c>
      <c r="F88" s="45" t="str">
        <f t="shared" ca="1" si="28"/>
        <v/>
      </c>
      <c r="G88" s="46" t="str">
        <f t="shared" ca="1" si="29"/>
        <v/>
      </c>
      <c r="H88" s="44" t="str">
        <f t="shared" ca="1" si="30"/>
        <v/>
      </c>
      <c r="I88" s="45" t="str">
        <f t="shared" ca="1" si="31"/>
        <v/>
      </c>
      <c r="J88" s="46" t="str">
        <f t="shared" ca="1" si="32"/>
        <v/>
      </c>
      <c r="K88" s="44" t="str">
        <f t="shared" ca="1" si="33"/>
        <v/>
      </c>
      <c r="L88" s="45" t="str">
        <f t="shared" ca="1" si="34"/>
        <v/>
      </c>
      <c r="M88" s="46" t="str">
        <f t="shared" ca="1" si="35"/>
        <v/>
      </c>
      <c r="N88" s="44" t="str">
        <f t="shared" ca="1" si="36"/>
        <v/>
      </c>
      <c r="O88" s="45" t="str">
        <f t="shared" ca="1" si="37"/>
        <v/>
      </c>
      <c r="P88" s="46" t="str">
        <f t="shared" ca="1" si="38"/>
        <v/>
      </c>
      <c r="Q88" s="44" t="str">
        <f t="shared" ca="1" si="39"/>
        <v/>
      </c>
      <c r="R88" s="45" t="str">
        <f t="shared" ca="1" si="40"/>
        <v/>
      </c>
      <c r="S88" s="46" t="str">
        <f t="shared" ca="1" si="41"/>
        <v/>
      </c>
      <c r="T88" s="77" t="str">
        <f t="shared" ca="1" si="23"/>
        <v/>
      </c>
      <c r="V88" s="70">
        <v>45890.625</v>
      </c>
      <c r="W88" s="53">
        <v>80.2</v>
      </c>
      <c r="Z88" s="70">
        <v>45890.625</v>
      </c>
      <c r="AA88" s="53">
        <v>109.34</v>
      </c>
      <c r="AH88" s="163" t="str">
        <f t="shared" si="43"/>
        <v/>
      </c>
      <c r="AI88" s="163" t="str">
        <f t="shared" si="42"/>
        <v/>
      </c>
    </row>
    <row r="89" spans="1:35">
      <c r="A89" s="164" t="str">
        <f t="shared" ca="1" si="24"/>
        <v/>
      </c>
      <c r="B89" s="44" t="str">
        <f t="shared" ca="1" si="25"/>
        <v/>
      </c>
      <c r="C89" s="45" t="str">
        <f t="shared" ca="1" si="44"/>
        <v/>
      </c>
      <c r="D89" s="45" t="str">
        <f t="shared" ca="1" si="26"/>
        <v/>
      </c>
      <c r="E89" s="44" t="str">
        <f t="shared" ca="1" si="27"/>
        <v/>
      </c>
      <c r="F89" s="45" t="str">
        <f t="shared" ca="1" si="28"/>
        <v/>
      </c>
      <c r="G89" s="46" t="str">
        <f t="shared" ca="1" si="29"/>
        <v/>
      </c>
      <c r="H89" s="44" t="str">
        <f t="shared" ca="1" si="30"/>
        <v/>
      </c>
      <c r="I89" s="45" t="str">
        <f t="shared" ca="1" si="31"/>
        <v/>
      </c>
      <c r="J89" s="46" t="str">
        <f t="shared" ca="1" si="32"/>
        <v/>
      </c>
      <c r="K89" s="44" t="str">
        <f t="shared" ca="1" si="33"/>
        <v/>
      </c>
      <c r="L89" s="45" t="str">
        <f t="shared" ca="1" si="34"/>
        <v/>
      </c>
      <c r="M89" s="46" t="str">
        <f t="shared" ca="1" si="35"/>
        <v/>
      </c>
      <c r="N89" s="44" t="str">
        <f t="shared" ca="1" si="36"/>
        <v/>
      </c>
      <c r="O89" s="45" t="str">
        <f t="shared" ca="1" si="37"/>
        <v/>
      </c>
      <c r="P89" s="46" t="str">
        <f t="shared" ca="1" si="38"/>
        <v/>
      </c>
      <c r="Q89" s="44" t="str">
        <f t="shared" ca="1" si="39"/>
        <v/>
      </c>
      <c r="R89" s="45" t="str">
        <f t="shared" ca="1" si="40"/>
        <v/>
      </c>
      <c r="S89" s="46" t="str">
        <f t="shared" ca="1" si="41"/>
        <v/>
      </c>
      <c r="T89" s="77" t="str">
        <f t="shared" ca="1" si="23"/>
        <v/>
      </c>
      <c r="V89" s="70">
        <v>45891.625</v>
      </c>
      <c r="W89" s="53">
        <v>80.849999999999994</v>
      </c>
      <c r="Z89" s="70">
        <v>45891.625</v>
      </c>
      <c r="AA89" s="53">
        <v>110.2</v>
      </c>
      <c r="AH89" s="163" t="str">
        <f t="shared" si="43"/>
        <v/>
      </c>
      <c r="AI89" s="163" t="str">
        <f t="shared" si="42"/>
        <v/>
      </c>
    </row>
    <row r="90" spans="1:35">
      <c r="A90" s="164" t="str">
        <f t="shared" ca="1" si="24"/>
        <v/>
      </c>
      <c r="B90" s="44" t="str">
        <f t="shared" ca="1" si="25"/>
        <v/>
      </c>
      <c r="C90" s="45" t="str">
        <f t="shared" ca="1" si="44"/>
        <v/>
      </c>
      <c r="D90" s="45" t="str">
        <f t="shared" ca="1" si="26"/>
        <v/>
      </c>
      <c r="E90" s="44" t="str">
        <f t="shared" ca="1" si="27"/>
        <v/>
      </c>
      <c r="F90" s="45" t="str">
        <f t="shared" ca="1" si="28"/>
        <v/>
      </c>
      <c r="G90" s="46" t="str">
        <f t="shared" ca="1" si="29"/>
        <v/>
      </c>
      <c r="H90" s="44" t="str">
        <f t="shared" ca="1" si="30"/>
        <v/>
      </c>
      <c r="I90" s="45" t="str">
        <f t="shared" ca="1" si="31"/>
        <v/>
      </c>
      <c r="J90" s="46" t="str">
        <f t="shared" ca="1" si="32"/>
        <v/>
      </c>
      <c r="K90" s="44" t="str">
        <f t="shared" ca="1" si="33"/>
        <v/>
      </c>
      <c r="L90" s="45" t="str">
        <f t="shared" ca="1" si="34"/>
        <v/>
      </c>
      <c r="M90" s="46" t="str">
        <f t="shared" ca="1" si="35"/>
        <v/>
      </c>
      <c r="N90" s="44" t="str">
        <f t="shared" ca="1" si="36"/>
        <v/>
      </c>
      <c r="O90" s="45" t="str">
        <f t="shared" ca="1" si="37"/>
        <v/>
      </c>
      <c r="P90" s="46" t="str">
        <f t="shared" ca="1" si="38"/>
        <v/>
      </c>
      <c r="Q90" s="44" t="str">
        <f t="shared" ca="1" si="39"/>
        <v/>
      </c>
      <c r="R90" s="45" t="str">
        <f t="shared" ca="1" si="40"/>
        <v/>
      </c>
      <c r="S90" s="46" t="str">
        <f t="shared" ca="1" si="41"/>
        <v/>
      </c>
      <c r="T90" s="77" t="str">
        <f t="shared" ca="1" si="23"/>
        <v/>
      </c>
      <c r="V90" s="70">
        <v>45894.625</v>
      </c>
      <c r="W90" s="53">
        <v>80.69</v>
      </c>
      <c r="Z90" s="70">
        <v>45894.625</v>
      </c>
      <c r="AA90" s="53">
        <v>109.91</v>
      </c>
      <c r="AH90" s="163" t="str">
        <f t="shared" si="43"/>
        <v/>
      </c>
      <c r="AI90" s="163" t="str">
        <f t="shared" si="42"/>
        <v/>
      </c>
    </row>
    <row r="91" spans="1:35">
      <c r="A91" s="164" t="str">
        <f t="shared" ca="1" si="24"/>
        <v/>
      </c>
      <c r="B91" s="44" t="str">
        <f t="shared" ca="1" si="25"/>
        <v/>
      </c>
      <c r="C91" s="45" t="str">
        <f t="shared" ca="1" si="44"/>
        <v/>
      </c>
      <c r="D91" s="45" t="str">
        <f t="shared" ca="1" si="26"/>
        <v/>
      </c>
      <c r="E91" s="44" t="str">
        <f t="shared" ca="1" si="27"/>
        <v/>
      </c>
      <c r="F91" s="45" t="str">
        <f t="shared" ca="1" si="28"/>
        <v/>
      </c>
      <c r="G91" s="46" t="str">
        <f t="shared" ca="1" si="29"/>
        <v/>
      </c>
      <c r="H91" s="44" t="str">
        <f t="shared" ca="1" si="30"/>
        <v/>
      </c>
      <c r="I91" s="45" t="str">
        <f t="shared" ca="1" si="31"/>
        <v/>
      </c>
      <c r="J91" s="46" t="str">
        <f t="shared" ca="1" si="32"/>
        <v/>
      </c>
      <c r="K91" s="44" t="str">
        <f t="shared" ca="1" si="33"/>
        <v/>
      </c>
      <c r="L91" s="45" t="str">
        <f t="shared" ca="1" si="34"/>
        <v/>
      </c>
      <c r="M91" s="46" t="str">
        <f t="shared" ca="1" si="35"/>
        <v/>
      </c>
      <c r="N91" s="44" t="str">
        <f t="shared" ca="1" si="36"/>
        <v/>
      </c>
      <c r="O91" s="45" t="str">
        <f t="shared" ca="1" si="37"/>
        <v/>
      </c>
      <c r="P91" s="46" t="str">
        <f t="shared" ca="1" si="38"/>
        <v/>
      </c>
      <c r="Q91" s="44" t="str">
        <f t="shared" ca="1" si="39"/>
        <v/>
      </c>
      <c r="R91" s="45" t="str">
        <f t="shared" ca="1" si="40"/>
        <v/>
      </c>
      <c r="S91" s="46" t="str">
        <f t="shared" ca="1" si="41"/>
        <v/>
      </c>
      <c r="T91" s="77" t="str">
        <f t="shared" ref="T91:T154" ca="1" si="45">IF(ISERROR(B91-2),"",C91+D91-F91-G91-I91-J91+L91+M91+O91+P91+R91+S91+$J$9)</f>
        <v/>
      </c>
      <c r="V91" s="70">
        <v>45895.625</v>
      </c>
      <c r="W91" s="53">
        <v>80.87</v>
      </c>
      <c r="Z91" s="70">
        <v>45895.625</v>
      </c>
      <c r="AA91" s="53">
        <v>109.99</v>
      </c>
      <c r="AH91" s="163" t="str">
        <f t="shared" si="43"/>
        <v/>
      </c>
      <c r="AI91" s="163" t="str">
        <f t="shared" si="42"/>
        <v/>
      </c>
    </row>
    <row r="92" spans="1:35">
      <c r="A92" s="164" t="str">
        <f t="shared" ca="1" si="24"/>
        <v/>
      </c>
      <c r="B92" s="44" t="str">
        <f t="shared" ca="1" si="25"/>
        <v/>
      </c>
      <c r="C92" s="45" t="str">
        <f t="shared" ca="1" si="44"/>
        <v/>
      </c>
      <c r="D92" s="45" t="str">
        <f t="shared" ca="1" si="26"/>
        <v/>
      </c>
      <c r="E92" s="44" t="str">
        <f t="shared" ca="1" si="27"/>
        <v/>
      </c>
      <c r="F92" s="45" t="str">
        <f t="shared" ca="1" si="28"/>
        <v/>
      </c>
      <c r="G92" s="46" t="str">
        <f t="shared" ca="1" si="29"/>
        <v/>
      </c>
      <c r="H92" s="44" t="str">
        <f t="shared" ca="1" si="30"/>
        <v/>
      </c>
      <c r="I92" s="45" t="str">
        <f t="shared" ca="1" si="31"/>
        <v/>
      </c>
      <c r="J92" s="46" t="str">
        <f t="shared" ca="1" si="32"/>
        <v/>
      </c>
      <c r="K92" s="44" t="str">
        <f t="shared" ca="1" si="33"/>
        <v/>
      </c>
      <c r="L92" s="45" t="str">
        <f t="shared" ca="1" si="34"/>
        <v/>
      </c>
      <c r="M92" s="46" t="str">
        <f t="shared" ca="1" si="35"/>
        <v/>
      </c>
      <c r="N92" s="44" t="str">
        <f t="shared" ca="1" si="36"/>
        <v/>
      </c>
      <c r="O92" s="45" t="str">
        <f t="shared" ca="1" si="37"/>
        <v/>
      </c>
      <c r="P92" s="46" t="str">
        <f t="shared" ca="1" si="38"/>
        <v/>
      </c>
      <c r="Q92" s="44" t="str">
        <f t="shared" ca="1" si="39"/>
        <v/>
      </c>
      <c r="R92" s="45" t="str">
        <f t="shared" ca="1" si="40"/>
        <v/>
      </c>
      <c r="S92" s="46" t="str">
        <f t="shared" ca="1" si="41"/>
        <v/>
      </c>
      <c r="T92" s="77" t="str">
        <f t="shared" ca="1" si="45"/>
        <v/>
      </c>
      <c r="V92" s="70">
        <v>45896.625</v>
      </c>
      <c r="W92" s="53">
        <v>80.97</v>
      </c>
      <c r="Z92" s="70">
        <v>45896.625</v>
      </c>
      <c r="AA92" s="53">
        <v>110.03</v>
      </c>
      <c r="AH92" s="163">
        <f t="shared" si="43"/>
        <v>45896.625</v>
      </c>
      <c r="AI92" s="163" t="str">
        <f t="shared" si="42"/>
        <v/>
      </c>
    </row>
    <row r="93" spans="1:35">
      <c r="A93" s="164" t="str">
        <f t="shared" ca="1" si="24"/>
        <v/>
      </c>
      <c r="B93" s="44" t="str">
        <f t="shared" ca="1" si="25"/>
        <v/>
      </c>
      <c r="C93" s="45" t="str">
        <f t="shared" ca="1" si="44"/>
        <v/>
      </c>
      <c r="D93" s="45" t="str">
        <f t="shared" ca="1" si="26"/>
        <v/>
      </c>
      <c r="E93" s="44" t="str">
        <f t="shared" ca="1" si="27"/>
        <v/>
      </c>
      <c r="F93" s="45" t="str">
        <f t="shared" ca="1" si="28"/>
        <v/>
      </c>
      <c r="G93" s="46" t="str">
        <f t="shared" ca="1" si="29"/>
        <v/>
      </c>
      <c r="H93" s="44" t="str">
        <f t="shared" ca="1" si="30"/>
        <v/>
      </c>
      <c r="I93" s="45" t="str">
        <f t="shared" ca="1" si="31"/>
        <v/>
      </c>
      <c r="J93" s="46" t="str">
        <f t="shared" ca="1" si="32"/>
        <v/>
      </c>
      <c r="K93" s="44" t="str">
        <f t="shared" ca="1" si="33"/>
        <v/>
      </c>
      <c r="L93" s="45" t="str">
        <f t="shared" ca="1" si="34"/>
        <v/>
      </c>
      <c r="M93" s="46" t="str">
        <f t="shared" ca="1" si="35"/>
        <v/>
      </c>
      <c r="N93" s="44" t="str">
        <f t="shared" ca="1" si="36"/>
        <v/>
      </c>
      <c r="O93" s="45" t="str">
        <f t="shared" ca="1" si="37"/>
        <v/>
      </c>
      <c r="P93" s="46" t="str">
        <f t="shared" ca="1" si="38"/>
        <v/>
      </c>
      <c r="Q93" s="44" t="str">
        <f t="shared" ca="1" si="39"/>
        <v/>
      </c>
      <c r="R93" s="45" t="str">
        <f t="shared" ca="1" si="40"/>
        <v/>
      </c>
      <c r="S93" s="46" t="str">
        <f t="shared" ca="1" si="41"/>
        <v/>
      </c>
      <c r="T93" s="77" t="str">
        <f t="shared" ca="1" si="45"/>
        <v/>
      </c>
      <c r="V93" s="70">
        <v>45897.625</v>
      </c>
      <c r="W93" s="53">
        <v>81.010000000000005</v>
      </c>
      <c r="Z93" s="70">
        <v>45897.625</v>
      </c>
      <c r="AA93" s="53">
        <v>110.2</v>
      </c>
      <c r="AH93" s="163">
        <f t="shared" si="43"/>
        <v>45897.625</v>
      </c>
      <c r="AI93" s="163" t="str">
        <f t="shared" si="42"/>
        <v/>
      </c>
    </row>
    <row r="94" spans="1:35">
      <c r="A94" s="164" t="str">
        <f t="shared" ca="1" si="24"/>
        <v/>
      </c>
      <c r="B94" s="44" t="str">
        <f t="shared" ca="1" si="25"/>
        <v/>
      </c>
      <c r="C94" s="45" t="str">
        <f t="shared" ca="1" si="44"/>
        <v/>
      </c>
      <c r="D94" s="45" t="str">
        <f t="shared" ca="1" si="26"/>
        <v/>
      </c>
      <c r="E94" s="44" t="str">
        <f t="shared" ca="1" si="27"/>
        <v/>
      </c>
      <c r="F94" s="45" t="str">
        <f t="shared" ca="1" si="28"/>
        <v/>
      </c>
      <c r="G94" s="46" t="str">
        <f t="shared" ca="1" si="29"/>
        <v/>
      </c>
      <c r="H94" s="44" t="str">
        <f t="shared" ca="1" si="30"/>
        <v/>
      </c>
      <c r="I94" s="45" t="str">
        <f t="shared" ca="1" si="31"/>
        <v/>
      </c>
      <c r="J94" s="46" t="str">
        <f t="shared" ca="1" si="32"/>
        <v/>
      </c>
      <c r="K94" s="44" t="str">
        <f t="shared" ca="1" si="33"/>
        <v/>
      </c>
      <c r="L94" s="45" t="str">
        <f t="shared" ca="1" si="34"/>
        <v/>
      </c>
      <c r="M94" s="46" t="str">
        <f t="shared" ca="1" si="35"/>
        <v/>
      </c>
      <c r="N94" s="44" t="str">
        <f t="shared" ca="1" si="36"/>
        <v/>
      </c>
      <c r="O94" s="45" t="str">
        <f t="shared" ca="1" si="37"/>
        <v/>
      </c>
      <c r="P94" s="46" t="str">
        <f t="shared" ca="1" si="38"/>
        <v/>
      </c>
      <c r="Q94" s="44" t="str">
        <f t="shared" ca="1" si="39"/>
        <v/>
      </c>
      <c r="R94" s="45" t="str">
        <f t="shared" ca="1" si="40"/>
        <v/>
      </c>
      <c r="S94" s="46" t="str">
        <f t="shared" ca="1" si="41"/>
        <v/>
      </c>
      <c r="T94" s="77" t="str">
        <f t="shared" ca="1" si="45"/>
        <v/>
      </c>
      <c r="V94" s="70">
        <v>45898.625</v>
      </c>
      <c r="W94" s="53">
        <v>80.86</v>
      </c>
      <c r="Z94" s="70">
        <v>45898.625</v>
      </c>
      <c r="AA94" s="53">
        <v>109.83</v>
      </c>
      <c r="AH94" s="163">
        <f t="shared" si="43"/>
        <v>45898.625</v>
      </c>
      <c r="AI94" s="163" t="str">
        <f t="shared" si="42"/>
        <v/>
      </c>
    </row>
    <row r="95" spans="1:35">
      <c r="A95" s="164" t="str">
        <f t="shared" ca="1" si="24"/>
        <v/>
      </c>
      <c r="B95" s="44" t="str">
        <f t="shared" ca="1" si="25"/>
        <v/>
      </c>
      <c r="C95" s="45" t="str">
        <f t="shared" ca="1" si="44"/>
        <v/>
      </c>
      <c r="D95" s="45" t="str">
        <f t="shared" ca="1" si="26"/>
        <v/>
      </c>
      <c r="E95" s="44" t="str">
        <f t="shared" ca="1" si="27"/>
        <v/>
      </c>
      <c r="F95" s="45" t="str">
        <f t="shared" ca="1" si="28"/>
        <v/>
      </c>
      <c r="G95" s="46" t="str">
        <f t="shared" ca="1" si="29"/>
        <v/>
      </c>
      <c r="H95" s="44" t="str">
        <f t="shared" ca="1" si="30"/>
        <v/>
      </c>
      <c r="I95" s="45" t="str">
        <f t="shared" ca="1" si="31"/>
        <v/>
      </c>
      <c r="J95" s="46" t="str">
        <f t="shared" ca="1" si="32"/>
        <v/>
      </c>
      <c r="K95" s="44" t="str">
        <f t="shared" ca="1" si="33"/>
        <v/>
      </c>
      <c r="L95" s="45" t="str">
        <f t="shared" ca="1" si="34"/>
        <v/>
      </c>
      <c r="M95" s="46" t="str">
        <f t="shared" ca="1" si="35"/>
        <v/>
      </c>
      <c r="N95" s="44" t="str">
        <f t="shared" ca="1" si="36"/>
        <v/>
      </c>
      <c r="O95" s="45" t="str">
        <f t="shared" ca="1" si="37"/>
        <v/>
      </c>
      <c r="P95" s="46" t="str">
        <f t="shared" ca="1" si="38"/>
        <v/>
      </c>
      <c r="Q95" s="44" t="str">
        <f t="shared" ca="1" si="39"/>
        <v/>
      </c>
      <c r="R95" s="45" t="str">
        <f t="shared" ca="1" si="40"/>
        <v/>
      </c>
      <c r="S95" s="46" t="str">
        <f t="shared" ca="1" si="41"/>
        <v/>
      </c>
      <c r="T95" s="77" t="str">
        <f t="shared" ca="1" si="45"/>
        <v/>
      </c>
      <c r="V95" s="70">
        <v>45902.625</v>
      </c>
      <c r="W95" s="53">
        <v>80.39</v>
      </c>
      <c r="Z95" s="70">
        <v>45902.625</v>
      </c>
      <c r="AA95" s="53">
        <v>109.05</v>
      </c>
      <c r="AH95" s="163">
        <f t="shared" si="43"/>
        <v>45902.625</v>
      </c>
      <c r="AI95" s="163" t="str">
        <f t="shared" si="42"/>
        <v/>
      </c>
    </row>
    <row r="96" spans="1:35">
      <c r="A96" s="164" t="str">
        <f t="shared" ca="1" si="24"/>
        <v/>
      </c>
      <c r="B96" s="44" t="str">
        <f t="shared" ca="1" si="25"/>
        <v/>
      </c>
      <c r="C96" s="45" t="str">
        <f t="shared" ca="1" si="44"/>
        <v/>
      </c>
      <c r="D96" s="45" t="str">
        <f t="shared" ca="1" si="26"/>
        <v/>
      </c>
      <c r="E96" s="44" t="str">
        <f t="shared" ca="1" si="27"/>
        <v/>
      </c>
      <c r="F96" s="45" t="str">
        <f t="shared" ca="1" si="28"/>
        <v/>
      </c>
      <c r="G96" s="46" t="str">
        <f t="shared" ca="1" si="29"/>
        <v/>
      </c>
      <c r="H96" s="44" t="str">
        <f t="shared" ca="1" si="30"/>
        <v/>
      </c>
      <c r="I96" s="45" t="str">
        <f t="shared" ca="1" si="31"/>
        <v/>
      </c>
      <c r="J96" s="46" t="str">
        <f t="shared" ca="1" si="32"/>
        <v/>
      </c>
      <c r="K96" s="44" t="str">
        <f t="shared" ca="1" si="33"/>
        <v/>
      </c>
      <c r="L96" s="45" t="str">
        <f t="shared" ca="1" si="34"/>
        <v/>
      </c>
      <c r="M96" s="46" t="str">
        <f t="shared" ca="1" si="35"/>
        <v/>
      </c>
      <c r="N96" s="44" t="str">
        <f t="shared" ca="1" si="36"/>
        <v/>
      </c>
      <c r="O96" s="45" t="str">
        <f t="shared" ca="1" si="37"/>
        <v/>
      </c>
      <c r="P96" s="46" t="str">
        <f t="shared" ca="1" si="38"/>
        <v/>
      </c>
      <c r="Q96" s="44" t="str">
        <f t="shared" ca="1" si="39"/>
        <v/>
      </c>
      <c r="R96" s="45" t="str">
        <f t="shared" ca="1" si="40"/>
        <v/>
      </c>
      <c r="S96" s="46" t="str">
        <f t="shared" ca="1" si="41"/>
        <v/>
      </c>
      <c r="T96" s="77" t="str">
        <f t="shared" ca="1" si="45"/>
        <v/>
      </c>
      <c r="V96" s="70">
        <v>45903.625</v>
      </c>
      <c r="W96" s="53">
        <v>80.61</v>
      </c>
      <c r="Z96" s="70">
        <v>45903.625</v>
      </c>
      <c r="AA96" s="53">
        <v>109.7</v>
      </c>
      <c r="AH96" s="163">
        <f t="shared" si="43"/>
        <v>45903.625</v>
      </c>
      <c r="AI96" s="163" t="str">
        <f t="shared" si="42"/>
        <v/>
      </c>
    </row>
    <row r="97" spans="1:35">
      <c r="A97" s="164" t="str">
        <f t="shared" ca="1" si="24"/>
        <v/>
      </c>
      <c r="B97" s="44" t="str">
        <f t="shared" ca="1" si="25"/>
        <v/>
      </c>
      <c r="C97" s="45" t="str">
        <f t="shared" ca="1" si="44"/>
        <v/>
      </c>
      <c r="D97" s="45" t="str">
        <f t="shared" ca="1" si="26"/>
        <v/>
      </c>
      <c r="E97" s="44" t="str">
        <f t="shared" ca="1" si="27"/>
        <v/>
      </c>
      <c r="F97" s="45" t="str">
        <f t="shared" ca="1" si="28"/>
        <v/>
      </c>
      <c r="G97" s="46" t="str">
        <f t="shared" ca="1" si="29"/>
        <v/>
      </c>
      <c r="H97" s="44" t="str">
        <f t="shared" ca="1" si="30"/>
        <v/>
      </c>
      <c r="I97" s="45" t="str">
        <f t="shared" ca="1" si="31"/>
        <v/>
      </c>
      <c r="J97" s="46" t="str">
        <f t="shared" ca="1" si="32"/>
        <v/>
      </c>
      <c r="K97" s="44" t="str">
        <f t="shared" ca="1" si="33"/>
        <v/>
      </c>
      <c r="L97" s="45" t="str">
        <f t="shared" ca="1" si="34"/>
        <v/>
      </c>
      <c r="M97" s="46" t="str">
        <f t="shared" ca="1" si="35"/>
        <v/>
      </c>
      <c r="N97" s="44" t="str">
        <f t="shared" ca="1" si="36"/>
        <v/>
      </c>
      <c r="O97" s="45" t="str">
        <f t="shared" ca="1" si="37"/>
        <v/>
      </c>
      <c r="P97" s="46" t="str">
        <f t="shared" ca="1" si="38"/>
        <v/>
      </c>
      <c r="Q97" s="44" t="str">
        <f t="shared" ca="1" si="39"/>
        <v/>
      </c>
      <c r="R97" s="45" t="str">
        <f t="shared" ca="1" si="40"/>
        <v/>
      </c>
      <c r="S97" s="46" t="str">
        <f t="shared" ca="1" si="41"/>
        <v/>
      </c>
      <c r="T97" s="77" t="str">
        <f t="shared" ca="1" si="45"/>
        <v/>
      </c>
      <c r="V97" s="70">
        <v>45904.625</v>
      </c>
      <c r="W97" s="53">
        <v>80.819999999999993</v>
      </c>
      <c r="Z97" s="70">
        <v>45904.625</v>
      </c>
      <c r="AA97" s="53">
        <v>110.45</v>
      </c>
      <c r="AH97" s="163">
        <f t="shared" si="43"/>
        <v>45904.625</v>
      </c>
      <c r="AI97" s="163" t="str">
        <f t="shared" si="42"/>
        <v/>
      </c>
    </row>
    <row r="98" spans="1:35">
      <c r="A98" s="164" t="str">
        <f t="shared" ca="1" si="24"/>
        <v/>
      </c>
      <c r="B98" s="44" t="str">
        <f t="shared" ca="1" si="25"/>
        <v/>
      </c>
      <c r="C98" s="45" t="str">
        <f t="shared" ca="1" si="44"/>
        <v/>
      </c>
      <c r="D98" s="45" t="str">
        <f t="shared" ca="1" si="26"/>
        <v/>
      </c>
      <c r="E98" s="44" t="str">
        <f t="shared" ca="1" si="27"/>
        <v/>
      </c>
      <c r="F98" s="45" t="str">
        <f t="shared" ca="1" si="28"/>
        <v/>
      </c>
      <c r="G98" s="46" t="str">
        <f t="shared" ca="1" si="29"/>
        <v/>
      </c>
      <c r="H98" s="44" t="str">
        <f t="shared" ca="1" si="30"/>
        <v/>
      </c>
      <c r="I98" s="45" t="str">
        <f t="shared" ca="1" si="31"/>
        <v/>
      </c>
      <c r="J98" s="46" t="str">
        <f t="shared" ca="1" si="32"/>
        <v/>
      </c>
      <c r="K98" s="44" t="str">
        <f t="shared" ca="1" si="33"/>
        <v/>
      </c>
      <c r="L98" s="45" t="str">
        <f t="shared" ca="1" si="34"/>
        <v/>
      </c>
      <c r="M98" s="46" t="str">
        <f t="shared" ca="1" si="35"/>
        <v/>
      </c>
      <c r="N98" s="44" t="str">
        <f t="shared" ca="1" si="36"/>
        <v/>
      </c>
      <c r="O98" s="45" t="str">
        <f t="shared" ca="1" si="37"/>
        <v/>
      </c>
      <c r="P98" s="46" t="str">
        <f t="shared" ca="1" si="38"/>
        <v/>
      </c>
      <c r="Q98" s="44" t="str">
        <f t="shared" ca="1" si="39"/>
        <v/>
      </c>
      <c r="R98" s="45" t="str">
        <f t="shared" ca="1" si="40"/>
        <v/>
      </c>
      <c r="S98" s="46" t="str">
        <f t="shared" ca="1" si="41"/>
        <v/>
      </c>
      <c r="T98" s="77" t="str">
        <f t="shared" ca="1" si="45"/>
        <v/>
      </c>
      <c r="V98" s="70">
        <v>45905.625</v>
      </c>
      <c r="W98" s="53">
        <v>80.87</v>
      </c>
      <c r="Z98" s="70">
        <v>45905.625</v>
      </c>
      <c r="AA98" s="53">
        <v>111.17</v>
      </c>
      <c r="AH98" s="163">
        <f t="shared" si="43"/>
        <v>45905.625</v>
      </c>
      <c r="AI98" s="163" t="str">
        <f t="shared" si="42"/>
        <v/>
      </c>
    </row>
    <row r="99" spans="1:35">
      <c r="A99" s="164" t="str">
        <f t="shared" ca="1" si="24"/>
        <v/>
      </c>
      <c r="B99" s="44" t="str">
        <f t="shared" ca="1" si="25"/>
        <v/>
      </c>
      <c r="C99" s="45" t="str">
        <f t="shared" ca="1" si="44"/>
        <v/>
      </c>
      <c r="D99" s="45" t="str">
        <f t="shared" ca="1" si="26"/>
        <v/>
      </c>
      <c r="E99" s="44" t="str">
        <f t="shared" ca="1" si="27"/>
        <v/>
      </c>
      <c r="F99" s="45" t="str">
        <f t="shared" ca="1" si="28"/>
        <v/>
      </c>
      <c r="G99" s="46" t="str">
        <f t="shared" ca="1" si="29"/>
        <v/>
      </c>
      <c r="H99" s="44" t="str">
        <f t="shared" ca="1" si="30"/>
        <v/>
      </c>
      <c r="I99" s="45" t="str">
        <f t="shared" ca="1" si="31"/>
        <v/>
      </c>
      <c r="J99" s="46" t="str">
        <f t="shared" ca="1" si="32"/>
        <v/>
      </c>
      <c r="K99" s="44" t="str">
        <f t="shared" ca="1" si="33"/>
        <v/>
      </c>
      <c r="L99" s="45" t="str">
        <f t="shared" ca="1" si="34"/>
        <v/>
      </c>
      <c r="M99" s="46" t="str">
        <f t="shared" ca="1" si="35"/>
        <v/>
      </c>
      <c r="N99" s="44" t="str">
        <f t="shared" ca="1" si="36"/>
        <v/>
      </c>
      <c r="O99" s="45" t="str">
        <f t="shared" ca="1" si="37"/>
        <v/>
      </c>
      <c r="P99" s="46" t="str">
        <f t="shared" ca="1" si="38"/>
        <v/>
      </c>
      <c r="Q99" s="44" t="str">
        <f t="shared" ca="1" si="39"/>
        <v/>
      </c>
      <c r="R99" s="45" t="str">
        <f t="shared" ca="1" si="40"/>
        <v/>
      </c>
      <c r="S99" s="46" t="str">
        <f t="shared" ca="1" si="41"/>
        <v/>
      </c>
      <c r="T99" s="77" t="str">
        <f t="shared" ca="1" si="45"/>
        <v/>
      </c>
      <c r="V99" s="70">
        <v>45908.625</v>
      </c>
      <c r="W99" s="53">
        <v>80.87</v>
      </c>
      <c r="Z99" s="70">
        <v>45908.625</v>
      </c>
      <c r="AA99" s="53">
        <v>111.56</v>
      </c>
      <c r="AH99" s="163">
        <f t="shared" si="43"/>
        <v>45908.625</v>
      </c>
      <c r="AI99" s="163" t="str">
        <f t="shared" si="42"/>
        <v/>
      </c>
    </row>
    <row r="100" spans="1:35">
      <c r="A100" s="164" t="str">
        <f t="shared" ca="1" si="24"/>
        <v/>
      </c>
      <c r="B100" s="44" t="str">
        <f t="shared" ca="1" si="25"/>
        <v/>
      </c>
      <c r="C100" s="45" t="str">
        <f t="shared" ca="1" si="44"/>
        <v/>
      </c>
      <c r="D100" s="45" t="str">
        <f t="shared" ca="1" si="26"/>
        <v/>
      </c>
      <c r="E100" s="44" t="str">
        <f t="shared" ca="1" si="27"/>
        <v/>
      </c>
      <c r="F100" s="45" t="str">
        <f t="shared" ca="1" si="28"/>
        <v/>
      </c>
      <c r="G100" s="46" t="str">
        <f t="shared" ca="1" si="29"/>
        <v/>
      </c>
      <c r="H100" s="44" t="str">
        <f t="shared" ca="1" si="30"/>
        <v/>
      </c>
      <c r="I100" s="45" t="str">
        <f t="shared" ca="1" si="31"/>
        <v/>
      </c>
      <c r="J100" s="46" t="str">
        <f t="shared" ca="1" si="32"/>
        <v/>
      </c>
      <c r="K100" s="44" t="str">
        <f t="shared" ca="1" si="33"/>
        <v/>
      </c>
      <c r="L100" s="45" t="str">
        <f t="shared" ca="1" si="34"/>
        <v/>
      </c>
      <c r="M100" s="46" t="str">
        <f t="shared" ca="1" si="35"/>
        <v/>
      </c>
      <c r="N100" s="44" t="str">
        <f t="shared" ca="1" si="36"/>
        <v/>
      </c>
      <c r="O100" s="45" t="str">
        <f t="shared" ca="1" si="37"/>
        <v/>
      </c>
      <c r="P100" s="46" t="str">
        <f t="shared" ca="1" si="38"/>
        <v/>
      </c>
      <c r="Q100" s="44" t="str">
        <f t="shared" ca="1" si="39"/>
        <v/>
      </c>
      <c r="R100" s="45" t="str">
        <f t="shared" ca="1" si="40"/>
        <v/>
      </c>
      <c r="S100" s="46" t="str">
        <f t="shared" ca="1" si="41"/>
        <v/>
      </c>
      <c r="T100" s="77" t="str">
        <f t="shared" ca="1" si="45"/>
        <v/>
      </c>
      <c r="V100" s="70">
        <v>45909.625</v>
      </c>
      <c r="W100" s="53">
        <v>80.78</v>
      </c>
      <c r="Z100" s="70">
        <v>45909.625</v>
      </c>
      <c r="AA100" s="53">
        <v>111.36</v>
      </c>
      <c r="AH100" s="163">
        <f t="shared" si="43"/>
        <v>45909.625</v>
      </c>
      <c r="AI100" s="163" t="str">
        <f t="shared" si="42"/>
        <v/>
      </c>
    </row>
    <row r="101" spans="1:35">
      <c r="A101" s="164" t="str">
        <f t="shared" ca="1" si="24"/>
        <v/>
      </c>
      <c r="B101" s="44" t="str">
        <f t="shared" ca="1" si="25"/>
        <v/>
      </c>
      <c r="C101" s="45" t="str">
        <f t="shared" ca="1" si="44"/>
        <v/>
      </c>
      <c r="D101" s="45" t="str">
        <f t="shared" ca="1" si="26"/>
        <v/>
      </c>
      <c r="E101" s="44" t="str">
        <f t="shared" ca="1" si="27"/>
        <v/>
      </c>
      <c r="F101" s="45" t="str">
        <f t="shared" ca="1" si="28"/>
        <v/>
      </c>
      <c r="G101" s="46" t="str">
        <f t="shared" ca="1" si="29"/>
        <v/>
      </c>
      <c r="H101" s="44" t="str">
        <f t="shared" ca="1" si="30"/>
        <v/>
      </c>
      <c r="I101" s="45" t="str">
        <f t="shared" ca="1" si="31"/>
        <v/>
      </c>
      <c r="J101" s="46" t="str">
        <f t="shared" ca="1" si="32"/>
        <v/>
      </c>
      <c r="K101" s="44" t="str">
        <f t="shared" ca="1" si="33"/>
        <v/>
      </c>
      <c r="L101" s="45" t="str">
        <f t="shared" ca="1" si="34"/>
        <v/>
      </c>
      <c r="M101" s="46" t="str">
        <f t="shared" ca="1" si="35"/>
        <v/>
      </c>
      <c r="N101" s="44" t="str">
        <f t="shared" ca="1" si="36"/>
        <v/>
      </c>
      <c r="O101" s="45" t="str">
        <f t="shared" ca="1" si="37"/>
        <v/>
      </c>
      <c r="P101" s="46" t="str">
        <f t="shared" ca="1" si="38"/>
        <v/>
      </c>
      <c r="Q101" s="44" t="str">
        <f t="shared" ca="1" si="39"/>
        <v/>
      </c>
      <c r="R101" s="45" t="str">
        <f t="shared" ca="1" si="40"/>
        <v/>
      </c>
      <c r="S101" s="46" t="str">
        <f t="shared" ca="1" si="41"/>
        <v/>
      </c>
      <c r="T101" s="77" t="str">
        <f t="shared" ca="1" si="45"/>
        <v/>
      </c>
      <c r="V101" s="70">
        <v>45910.625</v>
      </c>
      <c r="W101" s="53">
        <v>80.84</v>
      </c>
      <c r="Z101" s="70">
        <v>45910.625</v>
      </c>
      <c r="AA101" s="53">
        <v>111.69</v>
      </c>
      <c r="AH101" s="163">
        <f t="shared" si="43"/>
        <v>45910.625</v>
      </c>
      <c r="AI101" s="163" t="str">
        <f t="shared" si="42"/>
        <v/>
      </c>
    </row>
    <row r="102" spans="1:35">
      <c r="A102" s="164" t="str">
        <f t="shared" ca="1" si="24"/>
        <v/>
      </c>
      <c r="B102" s="44" t="str">
        <f t="shared" ca="1" si="25"/>
        <v/>
      </c>
      <c r="C102" s="45" t="str">
        <f t="shared" ca="1" si="44"/>
        <v/>
      </c>
      <c r="D102" s="45" t="str">
        <f t="shared" ca="1" si="26"/>
        <v/>
      </c>
      <c r="E102" s="44" t="str">
        <f t="shared" ca="1" si="27"/>
        <v/>
      </c>
      <c r="F102" s="45" t="str">
        <f t="shared" ca="1" si="28"/>
        <v/>
      </c>
      <c r="G102" s="46" t="str">
        <f t="shared" ca="1" si="29"/>
        <v/>
      </c>
      <c r="H102" s="44" t="str">
        <f t="shared" ca="1" si="30"/>
        <v/>
      </c>
      <c r="I102" s="45" t="str">
        <f t="shared" ca="1" si="31"/>
        <v/>
      </c>
      <c r="J102" s="46" t="str">
        <f t="shared" ca="1" si="32"/>
        <v/>
      </c>
      <c r="K102" s="44" t="str">
        <f t="shared" ca="1" si="33"/>
        <v/>
      </c>
      <c r="L102" s="45" t="str">
        <f t="shared" ca="1" si="34"/>
        <v/>
      </c>
      <c r="M102" s="46" t="str">
        <f t="shared" ca="1" si="35"/>
        <v/>
      </c>
      <c r="N102" s="44" t="str">
        <f t="shared" ca="1" si="36"/>
        <v/>
      </c>
      <c r="O102" s="45" t="str">
        <f t="shared" ca="1" si="37"/>
        <v/>
      </c>
      <c r="P102" s="46" t="str">
        <f t="shared" ca="1" si="38"/>
        <v/>
      </c>
      <c r="Q102" s="44" t="str">
        <f t="shared" ca="1" si="39"/>
        <v/>
      </c>
      <c r="R102" s="45" t="str">
        <f t="shared" ca="1" si="40"/>
        <v/>
      </c>
      <c r="S102" s="46" t="str">
        <f t="shared" ca="1" si="41"/>
        <v/>
      </c>
      <c r="T102" s="77" t="str">
        <f t="shared" ca="1" si="45"/>
        <v/>
      </c>
      <c r="V102" s="70">
        <v>45911.625</v>
      </c>
      <c r="W102" s="53">
        <v>81.040000000000006</v>
      </c>
      <c r="Z102" s="70">
        <v>45911.625</v>
      </c>
      <c r="AA102" s="53">
        <v>112.21</v>
      </c>
      <c r="AH102" s="163">
        <f t="shared" si="43"/>
        <v>45911.625</v>
      </c>
      <c r="AI102" s="163" t="str">
        <f t="shared" si="42"/>
        <v/>
      </c>
    </row>
    <row r="103" spans="1:35">
      <c r="A103" s="164" t="str">
        <f t="shared" ca="1" si="24"/>
        <v/>
      </c>
      <c r="B103" s="44" t="str">
        <f t="shared" ca="1" si="25"/>
        <v/>
      </c>
      <c r="C103" s="45" t="str">
        <f t="shared" ca="1" si="44"/>
        <v/>
      </c>
      <c r="D103" s="45" t="str">
        <f t="shared" ca="1" si="26"/>
        <v/>
      </c>
      <c r="E103" s="44" t="str">
        <f t="shared" ca="1" si="27"/>
        <v/>
      </c>
      <c r="F103" s="45" t="str">
        <f t="shared" ca="1" si="28"/>
        <v/>
      </c>
      <c r="G103" s="46" t="str">
        <f t="shared" ca="1" si="29"/>
        <v/>
      </c>
      <c r="H103" s="44" t="str">
        <f t="shared" ca="1" si="30"/>
        <v/>
      </c>
      <c r="I103" s="45" t="str">
        <f t="shared" ca="1" si="31"/>
        <v/>
      </c>
      <c r="J103" s="46" t="str">
        <f t="shared" ca="1" si="32"/>
        <v/>
      </c>
      <c r="K103" s="44" t="str">
        <f t="shared" ca="1" si="33"/>
        <v/>
      </c>
      <c r="L103" s="45" t="str">
        <f t="shared" ca="1" si="34"/>
        <v/>
      </c>
      <c r="M103" s="46" t="str">
        <f t="shared" ca="1" si="35"/>
        <v/>
      </c>
      <c r="N103" s="44" t="str">
        <f t="shared" ca="1" si="36"/>
        <v/>
      </c>
      <c r="O103" s="45" t="str">
        <f t="shared" ca="1" si="37"/>
        <v/>
      </c>
      <c r="P103" s="46" t="str">
        <f t="shared" ca="1" si="38"/>
        <v/>
      </c>
      <c r="Q103" s="44" t="str">
        <f t="shared" ca="1" si="39"/>
        <v/>
      </c>
      <c r="R103" s="45" t="str">
        <f t="shared" ca="1" si="40"/>
        <v/>
      </c>
      <c r="S103" s="46" t="str">
        <f t="shared" ca="1" si="41"/>
        <v/>
      </c>
      <c r="T103" s="77" t="str">
        <f t="shared" ca="1" si="45"/>
        <v/>
      </c>
      <c r="V103" s="70">
        <v>45912.625</v>
      </c>
      <c r="W103" s="53">
        <v>80.959999999999994</v>
      </c>
      <c r="Z103" s="70">
        <v>45912.625</v>
      </c>
      <c r="AA103" s="53">
        <v>112.01</v>
      </c>
      <c r="AH103" s="163">
        <f t="shared" si="43"/>
        <v>45912.625</v>
      </c>
      <c r="AI103" s="163" t="str">
        <f t="shared" si="42"/>
        <v/>
      </c>
    </row>
    <row r="104" spans="1:35">
      <c r="A104" s="164" t="str">
        <f t="shared" ca="1" si="24"/>
        <v/>
      </c>
      <c r="B104" s="44" t="str">
        <f t="shared" ca="1" si="25"/>
        <v/>
      </c>
      <c r="C104" s="45" t="str">
        <f t="shared" ca="1" si="44"/>
        <v/>
      </c>
      <c r="D104" s="45" t="str">
        <f t="shared" ca="1" si="26"/>
        <v/>
      </c>
      <c r="E104" s="44" t="str">
        <f t="shared" ca="1" si="27"/>
        <v/>
      </c>
      <c r="F104" s="45" t="str">
        <f t="shared" ca="1" si="28"/>
        <v/>
      </c>
      <c r="G104" s="46" t="str">
        <f t="shared" ca="1" si="29"/>
        <v/>
      </c>
      <c r="H104" s="44" t="str">
        <f t="shared" ca="1" si="30"/>
        <v/>
      </c>
      <c r="I104" s="45" t="str">
        <f t="shared" ca="1" si="31"/>
        <v/>
      </c>
      <c r="J104" s="46" t="str">
        <f t="shared" ca="1" si="32"/>
        <v/>
      </c>
      <c r="K104" s="44" t="str">
        <f t="shared" ca="1" si="33"/>
        <v/>
      </c>
      <c r="L104" s="45" t="str">
        <f t="shared" ca="1" si="34"/>
        <v/>
      </c>
      <c r="M104" s="46" t="str">
        <f t="shared" ca="1" si="35"/>
        <v/>
      </c>
      <c r="N104" s="44" t="str">
        <f t="shared" ca="1" si="36"/>
        <v/>
      </c>
      <c r="O104" s="45" t="str">
        <f t="shared" ca="1" si="37"/>
        <v/>
      </c>
      <c r="P104" s="46" t="str">
        <f t="shared" ca="1" si="38"/>
        <v/>
      </c>
      <c r="Q104" s="44" t="str">
        <f t="shared" ca="1" si="39"/>
        <v/>
      </c>
      <c r="R104" s="45" t="str">
        <f t="shared" ca="1" si="40"/>
        <v/>
      </c>
      <c r="S104" s="46" t="str">
        <f t="shared" ca="1" si="41"/>
        <v/>
      </c>
      <c r="T104" s="77" t="str">
        <f t="shared" ca="1" si="45"/>
        <v/>
      </c>
      <c r="V104" s="70">
        <v>45915.625</v>
      </c>
      <c r="W104" s="53">
        <v>81.19</v>
      </c>
      <c r="Z104" s="70">
        <v>45915.625</v>
      </c>
      <c r="AA104" s="53">
        <v>112.36</v>
      </c>
      <c r="AH104" s="163">
        <f t="shared" si="43"/>
        <v>45915.625</v>
      </c>
      <c r="AI104" s="163" t="str">
        <f t="shared" si="42"/>
        <v/>
      </c>
    </row>
    <row r="105" spans="1:35">
      <c r="A105" s="164" t="str">
        <f t="shared" ca="1" si="24"/>
        <v/>
      </c>
      <c r="B105" s="44" t="str">
        <f t="shared" ca="1" si="25"/>
        <v/>
      </c>
      <c r="C105" s="45" t="str">
        <f t="shared" ca="1" si="44"/>
        <v/>
      </c>
      <c r="D105" s="45" t="str">
        <f t="shared" ca="1" si="26"/>
        <v/>
      </c>
      <c r="E105" s="44" t="str">
        <f t="shared" ca="1" si="27"/>
        <v/>
      </c>
      <c r="F105" s="45" t="str">
        <f t="shared" ca="1" si="28"/>
        <v/>
      </c>
      <c r="G105" s="46" t="str">
        <f t="shared" ca="1" si="29"/>
        <v/>
      </c>
      <c r="H105" s="44" t="str">
        <f t="shared" ca="1" si="30"/>
        <v/>
      </c>
      <c r="I105" s="45" t="str">
        <f t="shared" ca="1" si="31"/>
        <v/>
      </c>
      <c r="J105" s="46" t="str">
        <f t="shared" ca="1" si="32"/>
        <v/>
      </c>
      <c r="K105" s="44" t="str">
        <f t="shared" ca="1" si="33"/>
        <v/>
      </c>
      <c r="L105" s="45" t="str">
        <f t="shared" ca="1" si="34"/>
        <v/>
      </c>
      <c r="M105" s="46" t="str">
        <f t="shared" ca="1" si="35"/>
        <v/>
      </c>
      <c r="N105" s="44" t="str">
        <f t="shared" ca="1" si="36"/>
        <v/>
      </c>
      <c r="O105" s="45" t="str">
        <f t="shared" ca="1" si="37"/>
        <v/>
      </c>
      <c r="P105" s="46" t="str">
        <f t="shared" ca="1" si="38"/>
        <v/>
      </c>
      <c r="Q105" s="44" t="str">
        <f t="shared" ca="1" si="39"/>
        <v/>
      </c>
      <c r="R105" s="45" t="str">
        <f t="shared" ca="1" si="40"/>
        <v/>
      </c>
      <c r="S105" s="46" t="str">
        <f t="shared" ca="1" si="41"/>
        <v/>
      </c>
      <c r="T105" s="77" t="str">
        <f t="shared" ca="1" si="45"/>
        <v/>
      </c>
      <c r="V105" s="70">
        <v>45916.625</v>
      </c>
      <c r="W105" s="53">
        <v>81.13</v>
      </c>
      <c r="Z105" s="70">
        <v>45916.625</v>
      </c>
      <c r="AA105" s="53">
        <v>112.26</v>
      </c>
      <c r="AH105" s="163">
        <f t="shared" si="43"/>
        <v>45916.625</v>
      </c>
      <c r="AI105" s="163">
        <f t="shared" si="42"/>
        <v>45916.625</v>
      </c>
    </row>
    <row r="106" spans="1:35">
      <c r="A106" s="164" t="str">
        <f t="shared" ca="1" si="24"/>
        <v/>
      </c>
      <c r="B106" s="44" t="str">
        <f t="shared" ca="1" si="25"/>
        <v/>
      </c>
      <c r="C106" s="45" t="str">
        <f t="shared" ca="1" si="44"/>
        <v/>
      </c>
      <c r="D106" s="45" t="str">
        <f t="shared" ca="1" si="26"/>
        <v/>
      </c>
      <c r="E106" s="44" t="str">
        <f t="shared" ca="1" si="27"/>
        <v/>
      </c>
      <c r="F106" s="45" t="str">
        <f t="shared" ca="1" si="28"/>
        <v/>
      </c>
      <c r="G106" s="46" t="str">
        <f t="shared" ca="1" si="29"/>
        <v/>
      </c>
      <c r="H106" s="44" t="str">
        <f t="shared" ca="1" si="30"/>
        <v/>
      </c>
      <c r="I106" s="45" t="str">
        <f t="shared" ca="1" si="31"/>
        <v/>
      </c>
      <c r="J106" s="46" t="str">
        <f t="shared" ca="1" si="32"/>
        <v/>
      </c>
      <c r="K106" s="44" t="str">
        <f t="shared" ca="1" si="33"/>
        <v/>
      </c>
      <c r="L106" s="45" t="str">
        <f t="shared" ca="1" si="34"/>
        <v/>
      </c>
      <c r="M106" s="46" t="str">
        <f t="shared" ca="1" si="35"/>
        <v/>
      </c>
      <c r="N106" s="44" t="str">
        <f t="shared" ca="1" si="36"/>
        <v/>
      </c>
      <c r="O106" s="45" t="str">
        <f t="shared" ca="1" si="37"/>
        <v/>
      </c>
      <c r="P106" s="46" t="str">
        <f t="shared" ca="1" si="38"/>
        <v/>
      </c>
      <c r="Q106" s="44" t="str">
        <f t="shared" ca="1" si="39"/>
        <v/>
      </c>
      <c r="R106" s="45" t="str">
        <f t="shared" ca="1" si="40"/>
        <v/>
      </c>
      <c r="S106" s="46" t="str">
        <f t="shared" ca="1" si="41"/>
        <v/>
      </c>
      <c r="T106" s="77" t="str">
        <f t="shared" ca="1" si="45"/>
        <v/>
      </c>
      <c r="V106" s="70">
        <v>45917.625</v>
      </c>
      <c r="W106" s="53">
        <v>81.05</v>
      </c>
      <c r="Z106" s="70">
        <v>45917.625</v>
      </c>
      <c r="AA106" s="53">
        <v>112.06</v>
      </c>
      <c r="AH106" s="163">
        <f t="shared" si="43"/>
        <v>45917.625</v>
      </c>
      <c r="AI106" s="163">
        <f t="shared" si="42"/>
        <v>45917.625</v>
      </c>
    </row>
    <row r="107" spans="1:35">
      <c r="A107" s="164" t="str">
        <f t="shared" ca="1" si="24"/>
        <v/>
      </c>
      <c r="B107" s="44" t="str">
        <f t="shared" ca="1" si="25"/>
        <v/>
      </c>
      <c r="C107" s="45" t="str">
        <f t="shared" ca="1" si="44"/>
        <v/>
      </c>
      <c r="D107" s="45" t="str">
        <f t="shared" ca="1" si="26"/>
        <v/>
      </c>
      <c r="E107" s="44" t="str">
        <f t="shared" ca="1" si="27"/>
        <v/>
      </c>
      <c r="F107" s="45" t="str">
        <f t="shared" ca="1" si="28"/>
        <v/>
      </c>
      <c r="G107" s="46" t="str">
        <f t="shared" ca="1" si="29"/>
        <v/>
      </c>
      <c r="H107" s="44" t="str">
        <f t="shared" ca="1" si="30"/>
        <v/>
      </c>
      <c r="I107" s="45" t="str">
        <f t="shared" ca="1" si="31"/>
        <v/>
      </c>
      <c r="J107" s="46" t="str">
        <f t="shared" ca="1" si="32"/>
        <v/>
      </c>
      <c r="K107" s="44" t="str">
        <f t="shared" ca="1" si="33"/>
        <v/>
      </c>
      <c r="L107" s="45" t="str">
        <f t="shared" ca="1" si="34"/>
        <v/>
      </c>
      <c r="M107" s="46" t="str">
        <f t="shared" ca="1" si="35"/>
        <v/>
      </c>
      <c r="N107" s="44" t="str">
        <f t="shared" ca="1" si="36"/>
        <v/>
      </c>
      <c r="O107" s="45" t="str">
        <f t="shared" ca="1" si="37"/>
        <v/>
      </c>
      <c r="P107" s="46" t="str">
        <f t="shared" ca="1" si="38"/>
        <v/>
      </c>
      <c r="Q107" s="44" t="str">
        <f t="shared" ca="1" si="39"/>
        <v/>
      </c>
      <c r="R107" s="45" t="str">
        <f t="shared" ca="1" si="40"/>
        <v/>
      </c>
      <c r="S107" s="46" t="str">
        <f t="shared" ca="1" si="41"/>
        <v/>
      </c>
      <c r="T107" s="77" t="str">
        <f t="shared" ca="1" si="45"/>
        <v/>
      </c>
      <c r="V107" s="70">
        <v>45918.625</v>
      </c>
      <c r="W107" s="53">
        <v>81.23</v>
      </c>
      <c r="Z107" s="70">
        <v>45918.625</v>
      </c>
      <c r="AA107" s="53">
        <v>111.83</v>
      </c>
      <c r="AH107" s="163">
        <f t="shared" si="43"/>
        <v>45918.625</v>
      </c>
      <c r="AI107" s="163">
        <f t="shared" si="42"/>
        <v>45918.625</v>
      </c>
    </row>
    <row r="108" spans="1:35">
      <c r="A108" s="164" t="str">
        <f t="shared" ca="1" si="24"/>
        <v/>
      </c>
      <c r="B108" s="44" t="str">
        <f t="shared" ca="1" si="25"/>
        <v/>
      </c>
      <c r="C108" s="45" t="str">
        <f t="shared" ca="1" si="44"/>
        <v/>
      </c>
      <c r="D108" s="45" t="str">
        <f t="shared" ca="1" si="26"/>
        <v/>
      </c>
      <c r="E108" s="44" t="str">
        <f t="shared" ca="1" si="27"/>
        <v/>
      </c>
      <c r="F108" s="45" t="str">
        <f t="shared" ca="1" si="28"/>
        <v/>
      </c>
      <c r="G108" s="46" t="str">
        <f t="shared" ca="1" si="29"/>
        <v/>
      </c>
      <c r="H108" s="44" t="str">
        <f t="shared" ca="1" si="30"/>
        <v/>
      </c>
      <c r="I108" s="45" t="str">
        <f t="shared" ca="1" si="31"/>
        <v/>
      </c>
      <c r="J108" s="46" t="str">
        <f t="shared" ca="1" si="32"/>
        <v/>
      </c>
      <c r="K108" s="44" t="str">
        <f t="shared" ca="1" si="33"/>
        <v/>
      </c>
      <c r="L108" s="45" t="str">
        <f t="shared" ca="1" si="34"/>
        <v/>
      </c>
      <c r="M108" s="46" t="str">
        <f t="shared" ca="1" si="35"/>
        <v/>
      </c>
      <c r="N108" s="44" t="str">
        <f t="shared" ca="1" si="36"/>
        <v/>
      </c>
      <c r="O108" s="45" t="str">
        <f t="shared" ca="1" si="37"/>
        <v/>
      </c>
      <c r="P108" s="46" t="str">
        <f t="shared" ca="1" si="38"/>
        <v/>
      </c>
      <c r="Q108" s="44" t="str">
        <f t="shared" ca="1" si="39"/>
        <v/>
      </c>
      <c r="R108" s="45" t="str">
        <f t="shared" ca="1" si="40"/>
        <v/>
      </c>
      <c r="S108" s="46" t="str">
        <f t="shared" ca="1" si="41"/>
        <v/>
      </c>
      <c r="T108" s="77" t="str">
        <f t="shared" ca="1" si="45"/>
        <v/>
      </c>
      <c r="V108" s="70">
        <v>45919.625</v>
      </c>
      <c r="W108" s="53">
        <v>81.260000000000005</v>
      </c>
      <c r="Z108" s="70">
        <v>45919.625</v>
      </c>
      <c r="AA108" s="53">
        <v>111.74</v>
      </c>
      <c r="AH108" s="163">
        <f t="shared" si="43"/>
        <v>45919.625</v>
      </c>
      <c r="AI108" s="163">
        <f t="shared" si="42"/>
        <v>45919.625</v>
      </c>
    </row>
    <row r="109" spans="1:35">
      <c r="A109" s="164" t="str">
        <f t="shared" ca="1" si="24"/>
        <v/>
      </c>
      <c r="B109" s="44" t="str">
        <f t="shared" ca="1" si="25"/>
        <v/>
      </c>
      <c r="C109" s="45" t="str">
        <f t="shared" ca="1" si="44"/>
        <v/>
      </c>
      <c r="D109" s="45" t="str">
        <f t="shared" ca="1" si="26"/>
        <v/>
      </c>
      <c r="E109" s="44" t="str">
        <f t="shared" ca="1" si="27"/>
        <v/>
      </c>
      <c r="F109" s="45" t="str">
        <f t="shared" ca="1" si="28"/>
        <v/>
      </c>
      <c r="G109" s="46" t="str">
        <f t="shared" ca="1" si="29"/>
        <v/>
      </c>
      <c r="H109" s="44" t="str">
        <f t="shared" ca="1" si="30"/>
        <v/>
      </c>
      <c r="I109" s="45" t="str">
        <f t="shared" ca="1" si="31"/>
        <v/>
      </c>
      <c r="J109" s="46" t="str">
        <f t="shared" ca="1" si="32"/>
        <v/>
      </c>
      <c r="K109" s="44" t="str">
        <f t="shared" ca="1" si="33"/>
        <v/>
      </c>
      <c r="L109" s="45" t="str">
        <f t="shared" ca="1" si="34"/>
        <v/>
      </c>
      <c r="M109" s="46" t="str">
        <f t="shared" ca="1" si="35"/>
        <v/>
      </c>
      <c r="N109" s="44" t="str">
        <f t="shared" ca="1" si="36"/>
        <v/>
      </c>
      <c r="O109" s="45" t="str">
        <f t="shared" ca="1" si="37"/>
        <v/>
      </c>
      <c r="P109" s="46" t="str">
        <f t="shared" ca="1" si="38"/>
        <v/>
      </c>
      <c r="Q109" s="44" t="str">
        <f t="shared" ca="1" si="39"/>
        <v/>
      </c>
      <c r="R109" s="45" t="str">
        <f t="shared" ca="1" si="40"/>
        <v/>
      </c>
      <c r="S109" s="46" t="str">
        <f t="shared" ca="1" si="41"/>
        <v/>
      </c>
      <c r="T109" s="77" t="str">
        <f t="shared" ca="1" si="45"/>
        <v/>
      </c>
      <c r="V109" s="70">
        <v>45922.625</v>
      </c>
      <c r="W109" s="53">
        <v>81.319999999999993</v>
      </c>
      <c r="Z109" s="70">
        <v>45922.625</v>
      </c>
      <c r="AA109" s="53">
        <v>111.48</v>
      </c>
      <c r="AH109" s="163">
        <f t="shared" si="43"/>
        <v>45922.625</v>
      </c>
      <c r="AI109" s="163">
        <f t="shared" si="42"/>
        <v>45922.625</v>
      </c>
    </row>
    <row r="110" spans="1:35">
      <c r="A110" s="164" t="str">
        <f t="shared" ca="1" si="24"/>
        <v/>
      </c>
      <c r="B110" s="44" t="str">
        <f t="shared" ca="1" si="25"/>
        <v/>
      </c>
      <c r="C110" s="45" t="str">
        <f t="shared" ca="1" si="44"/>
        <v/>
      </c>
      <c r="D110" s="45" t="str">
        <f t="shared" ca="1" si="26"/>
        <v/>
      </c>
      <c r="E110" s="44" t="str">
        <f t="shared" ca="1" si="27"/>
        <v/>
      </c>
      <c r="F110" s="45" t="str">
        <f t="shared" ca="1" si="28"/>
        <v/>
      </c>
      <c r="G110" s="46" t="str">
        <f t="shared" ca="1" si="29"/>
        <v/>
      </c>
      <c r="H110" s="44" t="str">
        <f t="shared" ca="1" si="30"/>
        <v/>
      </c>
      <c r="I110" s="45" t="str">
        <f t="shared" ca="1" si="31"/>
        <v/>
      </c>
      <c r="J110" s="46" t="str">
        <f t="shared" ca="1" si="32"/>
        <v/>
      </c>
      <c r="K110" s="44" t="str">
        <f t="shared" ca="1" si="33"/>
        <v/>
      </c>
      <c r="L110" s="45" t="str">
        <f t="shared" ca="1" si="34"/>
        <v/>
      </c>
      <c r="M110" s="46" t="str">
        <f t="shared" ca="1" si="35"/>
        <v/>
      </c>
      <c r="N110" s="44" t="str">
        <f t="shared" ca="1" si="36"/>
        <v/>
      </c>
      <c r="O110" s="45" t="str">
        <f t="shared" ca="1" si="37"/>
        <v/>
      </c>
      <c r="P110" s="46" t="str">
        <f t="shared" ca="1" si="38"/>
        <v/>
      </c>
      <c r="Q110" s="44" t="str">
        <f t="shared" ca="1" si="39"/>
        <v/>
      </c>
      <c r="R110" s="45" t="str">
        <f t="shared" ca="1" si="40"/>
        <v/>
      </c>
      <c r="S110" s="46" t="str">
        <f t="shared" ca="1" si="41"/>
        <v/>
      </c>
      <c r="T110" s="77" t="str">
        <f t="shared" ca="1" si="45"/>
        <v/>
      </c>
      <c r="V110" s="70">
        <v>45923.625</v>
      </c>
      <c r="W110" s="53">
        <v>81.260000000000005</v>
      </c>
      <c r="Z110" s="70">
        <v>45923.625</v>
      </c>
      <c r="AA110" s="53">
        <v>111.71</v>
      </c>
      <c r="AH110" s="163">
        <f t="shared" si="43"/>
        <v>45923.625</v>
      </c>
      <c r="AI110" s="163">
        <f t="shared" si="42"/>
        <v>45923.625</v>
      </c>
    </row>
    <row r="111" spans="1:35">
      <c r="A111" s="164" t="str">
        <f t="shared" ca="1" si="24"/>
        <v/>
      </c>
      <c r="B111" s="44" t="str">
        <f t="shared" ca="1" si="25"/>
        <v/>
      </c>
      <c r="C111" s="45" t="str">
        <f t="shared" ca="1" si="44"/>
        <v/>
      </c>
      <c r="D111" s="45" t="str">
        <f t="shared" ca="1" si="26"/>
        <v/>
      </c>
      <c r="E111" s="44" t="str">
        <f t="shared" ca="1" si="27"/>
        <v/>
      </c>
      <c r="F111" s="45" t="str">
        <f t="shared" ca="1" si="28"/>
        <v/>
      </c>
      <c r="G111" s="46" t="str">
        <f t="shared" ca="1" si="29"/>
        <v/>
      </c>
      <c r="H111" s="44" t="str">
        <f t="shared" ca="1" si="30"/>
        <v/>
      </c>
      <c r="I111" s="45" t="str">
        <f t="shared" ca="1" si="31"/>
        <v/>
      </c>
      <c r="J111" s="46" t="str">
        <f t="shared" ca="1" si="32"/>
        <v/>
      </c>
      <c r="K111" s="44" t="str">
        <f t="shared" ca="1" si="33"/>
        <v/>
      </c>
      <c r="L111" s="45" t="str">
        <f t="shared" ca="1" si="34"/>
        <v/>
      </c>
      <c r="M111" s="46" t="str">
        <f t="shared" ca="1" si="35"/>
        <v/>
      </c>
      <c r="N111" s="44" t="str">
        <f t="shared" ca="1" si="36"/>
        <v/>
      </c>
      <c r="O111" s="45" t="str">
        <f t="shared" ca="1" si="37"/>
        <v/>
      </c>
      <c r="P111" s="46" t="str">
        <f t="shared" ca="1" si="38"/>
        <v/>
      </c>
      <c r="Q111" s="44" t="str">
        <f t="shared" ca="1" si="39"/>
        <v/>
      </c>
      <c r="R111" s="45" t="str">
        <f t="shared" ca="1" si="40"/>
        <v/>
      </c>
      <c r="S111" s="46" t="str">
        <f t="shared" ca="1" si="41"/>
        <v/>
      </c>
      <c r="T111" s="77" t="str">
        <f t="shared" ca="1" si="45"/>
        <v/>
      </c>
      <c r="V111" s="70">
        <v>45924.625</v>
      </c>
      <c r="W111" s="53">
        <v>81.150000000000006</v>
      </c>
      <c r="Z111" s="70">
        <v>45924.625</v>
      </c>
      <c r="AA111" s="53">
        <v>111.26</v>
      </c>
      <c r="AH111" s="163">
        <f t="shared" si="43"/>
        <v>45924.625</v>
      </c>
      <c r="AI111" s="163">
        <f t="shared" si="42"/>
        <v>45924.625</v>
      </c>
    </row>
    <row r="112" spans="1:35">
      <c r="A112" s="164" t="str">
        <f t="shared" ca="1" si="24"/>
        <v/>
      </c>
      <c r="B112" s="44" t="str">
        <f t="shared" ca="1" si="25"/>
        <v/>
      </c>
      <c r="C112" s="45" t="str">
        <f t="shared" ca="1" si="44"/>
        <v/>
      </c>
      <c r="D112" s="45" t="str">
        <f t="shared" ca="1" si="26"/>
        <v/>
      </c>
      <c r="E112" s="44" t="str">
        <f t="shared" ca="1" si="27"/>
        <v/>
      </c>
      <c r="F112" s="45" t="str">
        <f t="shared" ca="1" si="28"/>
        <v/>
      </c>
      <c r="G112" s="46" t="str">
        <f t="shared" ca="1" si="29"/>
        <v/>
      </c>
      <c r="H112" s="44" t="str">
        <f t="shared" ca="1" si="30"/>
        <v/>
      </c>
      <c r="I112" s="45" t="str">
        <f t="shared" ca="1" si="31"/>
        <v/>
      </c>
      <c r="J112" s="46" t="str">
        <f t="shared" ca="1" si="32"/>
        <v/>
      </c>
      <c r="K112" s="44" t="str">
        <f t="shared" ca="1" si="33"/>
        <v/>
      </c>
      <c r="L112" s="45" t="str">
        <f t="shared" ca="1" si="34"/>
        <v/>
      </c>
      <c r="M112" s="46" t="str">
        <f t="shared" ca="1" si="35"/>
        <v/>
      </c>
      <c r="N112" s="44" t="str">
        <f t="shared" ca="1" si="36"/>
        <v/>
      </c>
      <c r="O112" s="45" t="str">
        <f t="shared" ca="1" si="37"/>
        <v/>
      </c>
      <c r="P112" s="46" t="str">
        <f t="shared" ca="1" si="38"/>
        <v/>
      </c>
      <c r="Q112" s="44" t="str">
        <f t="shared" ca="1" si="39"/>
        <v/>
      </c>
      <c r="R112" s="45" t="str">
        <f t="shared" ca="1" si="40"/>
        <v/>
      </c>
      <c r="S112" s="46" t="str">
        <f t="shared" ca="1" si="41"/>
        <v/>
      </c>
      <c r="T112" s="77" t="str">
        <f t="shared" ca="1" si="45"/>
        <v/>
      </c>
      <c r="V112" s="70">
        <v>45925.625</v>
      </c>
      <c r="W112" s="53">
        <v>80.92</v>
      </c>
      <c r="Z112" s="70">
        <v>45925.625</v>
      </c>
      <c r="AA112" s="53">
        <v>111.06</v>
      </c>
      <c r="AH112" s="163">
        <f t="shared" si="43"/>
        <v>45925.625</v>
      </c>
      <c r="AI112" s="163">
        <f t="shared" si="42"/>
        <v>45925.625</v>
      </c>
    </row>
    <row r="113" spans="1:35">
      <c r="A113" s="164" t="str">
        <f t="shared" ref="A113:A176" ca="1" si="46">IF(AND(ISBLANK(AJ102), A112 = $AJ$1),NOW(),IF(ISBLANK(AJ102),"",AJ102))</f>
        <v/>
      </c>
      <c r="B113" s="44" t="str">
        <f t="shared" ref="B113:B176" ca="1" si="47">IF(COUNTIF(V:V,A113)=1,VLOOKUP(A113,V:W,2), IF(COUNTIF(V:V,A113)=0,$B$10,""))</f>
        <v/>
      </c>
      <c r="C113" s="45" t="str">
        <f t="shared" ca="1" si="44"/>
        <v/>
      </c>
      <c r="D113" s="45" t="str">
        <f t="shared" ref="D113:D176" ca="1" si="48">IF(ISERROR(B113-2),"",-1*ROUNDUP(A113-$A$14,0)/360*$B$7*$B$5)</f>
        <v/>
      </c>
      <c r="E113" s="44" t="str">
        <f t="shared" ref="E113:E176" ca="1" si="49">IF(COUNTIF(V:V,A113)=1,VLOOKUP(A113,X:Y,2), IF(COUNTIF(V:V,A113)=0,$C$10,""))</f>
        <v/>
      </c>
      <c r="F113" s="45" t="str">
        <f t="shared" ref="F113:F176" ca="1" si="50">IF(ISERROR(B113-2),"",(E113-$E$14)/100*$C$5)</f>
        <v/>
      </c>
      <c r="G113" s="46" t="str">
        <f t="shared" ref="G113:G176" ca="1" si="51">IF(ISERROR(B113-2),"",ROUNDUP(A113-$A$14,0)/360*$C$6*$C$5-ROUNDUP(A113-$A$14,0)/360*$C$7*$C$5*$E$14/100)</f>
        <v/>
      </c>
      <c r="H113" s="44" t="str">
        <f t="shared" ref="H113:H176" ca="1" si="52">IF(COUNTIF(V:V,A113)=1,VLOOKUP(A113,Z:AA,2), IF(COUNTIF(V:V,A113)=0,$D$10,""))</f>
        <v/>
      </c>
      <c r="I113" s="45" t="str">
        <f t="shared" ref="I113:I176" ca="1" si="53">IF(ISERROR(B113-2),"",(H113/$H$14-1)*$D$5)</f>
        <v/>
      </c>
      <c r="J113" s="46" t="str">
        <f t="shared" ref="J113:J176" ca="1" si="54">IF(ISERROR(B113-2),"",-1*ROUNDUP(A113-$A$14,0)/360*$D$7*$D$5)</f>
        <v/>
      </c>
      <c r="K113" s="44" t="str">
        <f t="shared" ref="K113:K176" ca="1" si="55">IF(COUNTIF(V:V,A113)=1,VLOOKUP(A113,AB:AC,2), IF(COUNTIF(V:V,A113)=0,$E$10,""))</f>
        <v/>
      </c>
      <c r="L113" s="45" t="str">
        <f t="shared" ref="L113:L176" ca="1" si="56">IF(ISERROR(B113-2),"",(K113-$K$14)/100*$E$5)</f>
        <v/>
      </c>
      <c r="M113" s="46" t="str">
        <f t="shared" ref="M113:M176" ca="1" si="57">IF(ISERROR(B113-2),"",ROUNDUP(A113-$A$14,0)/360*$E$6*$E$5-ROUNDUP(A113-$A$14,0)/360*$E$7*$E$5*$N$14/100)</f>
        <v/>
      </c>
      <c r="N113" s="44" t="str">
        <f t="shared" ref="N113:N176" ca="1" si="58">IF(COUNTIF(V:V,A113)=1,VLOOKUP(A113,AD:AE,2), IF(COUNTIF(V:V,A113)=0,$F$10,""))</f>
        <v/>
      </c>
      <c r="O113" s="45" t="str">
        <f t="shared" ref="O113:O176" ca="1" si="59">IF(ISERROR(B113-2),"",(N113-$N$14)/100*$F$5)</f>
        <v/>
      </c>
      <c r="P113" s="46" t="str">
        <f t="shared" ref="P113:P176" ca="1" si="60">IF(ISERROR(B113-2),"",ROUNDUP(A113-$A$14,0)/360*$F$6*$F$5-ROUNDUP(A113-$A$14,0)/360*$F$7*$F$5*$N$14/100)</f>
        <v/>
      </c>
      <c r="Q113" s="44" t="str">
        <f t="shared" ref="Q113:Q176" ca="1" si="61">IF(COUNTIF(V:V,A113)=1,VLOOKUP(A113,AF:AG,2), IF(COUNTIF(V:V,A113)=0,$G$10,""))</f>
        <v/>
      </c>
      <c r="R113" s="45" t="str">
        <f t="shared" ref="R113:R176" ca="1" si="62">IF(ISERROR(B113-2),"",(Q113-$Q$14)/100*$G$5)</f>
        <v/>
      </c>
      <c r="S113" s="46" t="str">
        <f t="shared" ref="S113:S176" ca="1" si="63">IF(ISERROR(B113-2),"",ROUNDUP(A113-$A$14,0)/360*$G$6*$G$5-ROUNDUP(A113-$A$14,0)/360*$G$7*$G$5*$Q$14/100)</f>
        <v/>
      </c>
      <c r="T113" s="77" t="str">
        <f t="shared" ca="1" si="45"/>
        <v/>
      </c>
      <c r="V113" s="70">
        <v>45926.625</v>
      </c>
      <c r="W113" s="53">
        <v>81.08</v>
      </c>
      <c r="Z113" s="70">
        <v>45926.625</v>
      </c>
      <c r="AA113" s="53">
        <v>111.21</v>
      </c>
      <c r="AH113" s="163">
        <f t="shared" si="43"/>
        <v>45926.625</v>
      </c>
      <c r="AI113" s="163">
        <f t="shared" si="42"/>
        <v>45926.625</v>
      </c>
    </row>
    <row r="114" spans="1:35">
      <c r="A114" s="164" t="str">
        <f t="shared" ca="1" si="46"/>
        <v/>
      </c>
      <c r="B114" s="44" t="str">
        <f t="shared" ca="1" si="47"/>
        <v/>
      </c>
      <c r="C114" s="45" t="str">
        <f t="shared" ca="1" si="44"/>
        <v/>
      </c>
      <c r="D114" s="45" t="str">
        <f t="shared" ca="1" si="48"/>
        <v/>
      </c>
      <c r="E114" s="44" t="str">
        <f t="shared" ca="1" si="49"/>
        <v/>
      </c>
      <c r="F114" s="45" t="str">
        <f t="shared" ca="1" si="50"/>
        <v/>
      </c>
      <c r="G114" s="46" t="str">
        <f t="shared" ca="1" si="51"/>
        <v/>
      </c>
      <c r="H114" s="44" t="str">
        <f t="shared" ca="1" si="52"/>
        <v/>
      </c>
      <c r="I114" s="45" t="str">
        <f t="shared" ca="1" si="53"/>
        <v/>
      </c>
      <c r="J114" s="46" t="str">
        <f t="shared" ca="1" si="54"/>
        <v/>
      </c>
      <c r="K114" s="44" t="str">
        <f t="shared" ca="1" si="55"/>
        <v/>
      </c>
      <c r="L114" s="45" t="str">
        <f t="shared" ca="1" si="56"/>
        <v/>
      </c>
      <c r="M114" s="46" t="str">
        <f t="shared" ca="1" si="57"/>
        <v/>
      </c>
      <c r="N114" s="44" t="str">
        <f t="shared" ca="1" si="58"/>
        <v/>
      </c>
      <c r="O114" s="45" t="str">
        <f t="shared" ca="1" si="59"/>
        <v/>
      </c>
      <c r="P114" s="46" t="str">
        <f t="shared" ca="1" si="60"/>
        <v/>
      </c>
      <c r="Q114" s="44" t="str">
        <f t="shared" ca="1" si="61"/>
        <v/>
      </c>
      <c r="R114" s="45" t="str">
        <f t="shared" ca="1" si="62"/>
        <v/>
      </c>
      <c r="S114" s="46" t="str">
        <f t="shared" ca="1" si="63"/>
        <v/>
      </c>
      <c r="T114" s="77" t="str">
        <f t="shared" ca="1" si="45"/>
        <v/>
      </c>
      <c r="V114" s="70">
        <v>45929.625</v>
      </c>
      <c r="W114" s="53">
        <v>81.22</v>
      </c>
      <c r="Z114" s="70">
        <v>45929.625</v>
      </c>
      <c r="AA114" s="53">
        <v>111.58</v>
      </c>
      <c r="AH114" s="163">
        <f t="shared" si="43"/>
        <v>45929.625</v>
      </c>
      <c r="AI114" s="163">
        <f t="shared" si="42"/>
        <v>45929.625</v>
      </c>
    </row>
    <row r="115" spans="1:35">
      <c r="A115" s="164" t="str">
        <f t="shared" ca="1" si="46"/>
        <v/>
      </c>
      <c r="B115" s="44" t="str">
        <f t="shared" ca="1" si="47"/>
        <v/>
      </c>
      <c r="C115" s="45" t="str">
        <f t="shared" ca="1" si="44"/>
        <v/>
      </c>
      <c r="D115" s="45" t="str">
        <f t="shared" ca="1" si="48"/>
        <v/>
      </c>
      <c r="E115" s="44" t="str">
        <f t="shared" ca="1" si="49"/>
        <v/>
      </c>
      <c r="F115" s="45" t="str">
        <f t="shared" ca="1" si="50"/>
        <v/>
      </c>
      <c r="G115" s="46" t="str">
        <f t="shared" ca="1" si="51"/>
        <v/>
      </c>
      <c r="H115" s="44" t="str">
        <f t="shared" ca="1" si="52"/>
        <v/>
      </c>
      <c r="I115" s="45" t="str">
        <f t="shared" ca="1" si="53"/>
        <v/>
      </c>
      <c r="J115" s="46" t="str">
        <f t="shared" ca="1" si="54"/>
        <v/>
      </c>
      <c r="K115" s="44" t="str">
        <f t="shared" ca="1" si="55"/>
        <v/>
      </c>
      <c r="L115" s="45" t="str">
        <f t="shared" ca="1" si="56"/>
        <v/>
      </c>
      <c r="M115" s="46" t="str">
        <f t="shared" ca="1" si="57"/>
        <v/>
      </c>
      <c r="N115" s="44" t="str">
        <f t="shared" ca="1" si="58"/>
        <v/>
      </c>
      <c r="O115" s="45" t="str">
        <f t="shared" ca="1" si="59"/>
        <v/>
      </c>
      <c r="P115" s="46" t="str">
        <f t="shared" ca="1" si="60"/>
        <v/>
      </c>
      <c r="Q115" s="44" t="str">
        <f t="shared" ca="1" si="61"/>
        <v/>
      </c>
      <c r="R115" s="45" t="str">
        <f t="shared" ca="1" si="62"/>
        <v/>
      </c>
      <c r="S115" s="46" t="str">
        <f t="shared" ca="1" si="63"/>
        <v/>
      </c>
      <c r="T115" s="77" t="str">
        <f t="shared" ca="1" si="45"/>
        <v/>
      </c>
      <c r="V115" s="70">
        <v>45930.625</v>
      </c>
      <c r="W115" s="53">
        <v>81.19</v>
      </c>
      <c r="Z115" s="70">
        <v>45930.625</v>
      </c>
      <c r="AA115" s="53">
        <v>111.47</v>
      </c>
      <c r="AH115" s="163">
        <f t="shared" si="43"/>
        <v>45930.625</v>
      </c>
      <c r="AI115" s="163">
        <f t="shared" si="42"/>
        <v>45930.625</v>
      </c>
    </row>
    <row r="116" spans="1:35">
      <c r="A116" s="164" t="str">
        <f t="shared" ca="1" si="46"/>
        <v/>
      </c>
      <c r="B116" s="44" t="str">
        <f t="shared" ca="1" si="47"/>
        <v/>
      </c>
      <c r="C116" s="45" t="str">
        <f t="shared" ca="1" si="44"/>
        <v/>
      </c>
      <c r="D116" s="45" t="str">
        <f t="shared" ca="1" si="48"/>
        <v/>
      </c>
      <c r="E116" s="44" t="str">
        <f t="shared" ca="1" si="49"/>
        <v/>
      </c>
      <c r="F116" s="45" t="str">
        <f t="shared" ca="1" si="50"/>
        <v/>
      </c>
      <c r="G116" s="46" t="str">
        <f t="shared" ca="1" si="51"/>
        <v/>
      </c>
      <c r="H116" s="44" t="str">
        <f t="shared" ca="1" si="52"/>
        <v/>
      </c>
      <c r="I116" s="45" t="str">
        <f t="shared" ca="1" si="53"/>
        <v/>
      </c>
      <c r="J116" s="46" t="str">
        <f t="shared" ca="1" si="54"/>
        <v/>
      </c>
      <c r="K116" s="44" t="str">
        <f t="shared" ca="1" si="55"/>
        <v/>
      </c>
      <c r="L116" s="45" t="str">
        <f t="shared" ca="1" si="56"/>
        <v/>
      </c>
      <c r="M116" s="46" t="str">
        <f t="shared" ca="1" si="57"/>
        <v/>
      </c>
      <c r="N116" s="44" t="str">
        <f t="shared" ca="1" si="58"/>
        <v/>
      </c>
      <c r="O116" s="45" t="str">
        <f t="shared" ca="1" si="59"/>
        <v/>
      </c>
      <c r="P116" s="46" t="str">
        <f t="shared" ca="1" si="60"/>
        <v/>
      </c>
      <c r="Q116" s="44" t="str">
        <f t="shared" ca="1" si="61"/>
        <v/>
      </c>
      <c r="R116" s="45" t="str">
        <f t="shared" ca="1" si="62"/>
        <v/>
      </c>
      <c r="S116" s="46" t="str">
        <f t="shared" ca="1" si="63"/>
        <v/>
      </c>
      <c r="T116" s="77" t="str">
        <f t="shared" ca="1" si="45"/>
        <v/>
      </c>
      <c r="V116" s="70">
        <v>45931.625</v>
      </c>
      <c r="W116" s="53">
        <v>80.959999999999994</v>
      </c>
      <c r="Z116" s="70">
        <v>45931.625</v>
      </c>
      <c r="AA116" s="53">
        <v>111.51</v>
      </c>
      <c r="AH116" s="163">
        <f t="shared" si="43"/>
        <v>45931.625</v>
      </c>
      <c r="AI116" s="163">
        <f t="shared" si="42"/>
        <v>45931.625</v>
      </c>
    </row>
    <row r="117" spans="1:35">
      <c r="A117" s="164" t="str">
        <f t="shared" ca="1" si="46"/>
        <v/>
      </c>
      <c r="B117" s="44" t="str">
        <f t="shared" ca="1" si="47"/>
        <v/>
      </c>
      <c r="C117" s="45" t="str">
        <f t="shared" ca="1" si="44"/>
        <v/>
      </c>
      <c r="D117" s="45" t="str">
        <f t="shared" ca="1" si="48"/>
        <v/>
      </c>
      <c r="E117" s="44" t="str">
        <f t="shared" ca="1" si="49"/>
        <v/>
      </c>
      <c r="F117" s="45" t="str">
        <f t="shared" ca="1" si="50"/>
        <v/>
      </c>
      <c r="G117" s="46" t="str">
        <f t="shared" ca="1" si="51"/>
        <v/>
      </c>
      <c r="H117" s="44" t="str">
        <f t="shared" ca="1" si="52"/>
        <v/>
      </c>
      <c r="I117" s="45" t="str">
        <f t="shared" ca="1" si="53"/>
        <v/>
      </c>
      <c r="J117" s="46" t="str">
        <f t="shared" ca="1" si="54"/>
        <v/>
      </c>
      <c r="K117" s="44" t="str">
        <f t="shared" ca="1" si="55"/>
        <v/>
      </c>
      <c r="L117" s="45" t="str">
        <f t="shared" ca="1" si="56"/>
        <v/>
      </c>
      <c r="M117" s="46" t="str">
        <f t="shared" ca="1" si="57"/>
        <v/>
      </c>
      <c r="N117" s="44" t="str">
        <f t="shared" ca="1" si="58"/>
        <v/>
      </c>
      <c r="O117" s="45" t="str">
        <f t="shared" ca="1" si="59"/>
        <v/>
      </c>
      <c r="P117" s="46" t="str">
        <f t="shared" ca="1" si="60"/>
        <v/>
      </c>
      <c r="Q117" s="44" t="str">
        <f t="shared" ca="1" si="61"/>
        <v/>
      </c>
      <c r="R117" s="45" t="str">
        <f t="shared" ca="1" si="62"/>
        <v/>
      </c>
      <c r="S117" s="46" t="str">
        <f t="shared" ca="1" si="63"/>
        <v/>
      </c>
      <c r="T117" s="77" t="str">
        <f t="shared" ca="1" si="45"/>
        <v/>
      </c>
      <c r="V117" s="70">
        <v>45932.625</v>
      </c>
      <c r="W117" s="53">
        <v>80.930000000000007</v>
      </c>
      <c r="Z117" s="70">
        <v>45932.625</v>
      </c>
      <c r="AA117" s="53">
        <v>111.69</v>
      </c>
      <c r="AH117" s="163">
        <f t="shared" si="43"/>
        <v>45932.625</v>
      </c>
      <c r="AI117" s="163">
        <f t="shared" si="42"/>
        <v>45932.625</v>
      </c>
    </row>
    <row r="118" spans="1:35">
      <c r="A118" s="164" t="str">
        <f t="shared" ca="1" si="46"/>
        <v/>
      </c>
      <c r="B118" s="44" t="str">
        <f t="shared" ca="1" si="47"/>
        <v/>
      </c>
      <c r="C118" s="45" t="str">
        <f t="shared" ca="1" si="44"/>
        <v/>
      </c>
      <c r="D118" s="45" t="str">
        <f t="shared" ca="1" si="48"/>
        <v/>
      </c>
      <c r="E118" s="44" t="str">
        <f t="shared" ca="1" si="49"/>
        <v/>
      </c>
      <c r="F118" s="45" t="str">
        <f t="shared" ca="1" si="50"/>
        <v/>
      </c>
      <c r="G118" s="46" t="str">
        <f t="shared" ca="1" si="51"/>
        <v/>
      </c>
      <c r="H118" s="44" t="str">
        <f t="shared" ca="1" si="52"/>
        <v/>
      </c>
      <c r="I118" s="45" t="str">
        <f t="shared" ca="1" si="53"/>
        <v/>
      </c>
      <c r="J118" s="46" t="str">
        <f t="shared" ca="1" si="54"/>
        <v/>
      </c>
      <c r="K118" s="44" t="str">
        <f t="shared" ca="1" si="55"/>
        <v/>
      </c>
      <c r="L118" s="45" t="str">
        <f t="shared" ca="1" si="56"/>
        <v/>
      </c>
      <c r="M118" s="46" t="str">
        <f t="shared" ca="1" si="57"/>
        <v/>
      </c>
      <c r="N118" s="44" t="str">
        <f t="shared" ca="1" si="58"/>
        <v/>
      </c>
      <c r="O118" s="45" t="str">
        <f t="shared" ca="1" si="59"/>
        <v/>
      </c>
      <c r="P118" s="46" t="str">
        <f t="shared" ca="1" si="60"/>
        <v/>
      </c>
      <c r="Q118" s="44" t="str">
        <f t="shared" ca="1" si="61"/>
        <v/>
      </c>
      <c r="R118" s="45" t="str">
        <f t="shared" ca="1" si="62"/>
        <v/>
      </c>
      <c r="S118" s="46" t="str">
        <f t="shared" ca="1" si="63"/>
        <v/>
      </c>
      <c r="T118" s="77" t="str">
        <f t="shared" ca="1" si="45"/>
        <v/>
      </c>
      <c r="V118" s="70">
        <v>45933.625</v>
      </c>
      <c r="W118" s="53">
        <v>80.84</v>
      </c>
      <c r="Z118" s="70">
        <v>45933.625</v>
      </c>
      <c r="AA118" s="53">
        <v>111.55</v>
      </c>
      <c r="AH118" s="163">
        <f t="shared" si="43"/>
        <v>45933.625</v>
      </c>
      <c r="AI118" s="163">
        <f t="shared" si="42"/>
        <v>45933.625</v>
      </c>
    </row>
    <row r="119" spans="1:35">
      <c r="A119" s="164" t="str">
        <f t="shared" ca="1" si="46"/>
        <v/>
      </c>
      <c r="B119" s="44" t="str">
        <f t="shared" ca="1" si="47"/>
        <v/>
      </c>
      <c r="C119" s="45" t="str">
        <f t="shared" ca="1" si="44"/>
        <v/>
      </c>
      <c r="D119" s="45" t="str">
        <f t="shared" ca="1" si="48"/>
        <v/>
      </c>
      <c r="E119" s="44" t="str">
        <f t="shared" ca="1" si="49"/>
        <v/>
      </c>
      <c r="F119" s="45" t="str">
        <f t="shared" ca="1" si="50"/>
        <v/>
      </c>
      <c r="G119" s="46" t="str">
        <f t="shared" ca="1" si="51"/>
        <v/>
      </c>
      <c r="H119" s="44" t="str">
        <f t="shared" ca="1" si="52"/>
        <v/>
      </c>
      <c r="I119" s="45" t="str">
        <f t="shared" ca="1" si="53"/>
        <v/>
      </c>
      <c r="J119" s="46" t="str">
        <f t="shared" ca="1" si="54"/>
        <v/>
      </c>
      <c r="K119" s="44" t="str">
        <f t="shared" ca="1" si="55"/>
        <v/>
      </c>
      <c r="L119" s="45" t="str">
        <f t="shared" ca="1" si="56"/>
        <v/>
      </c>
      <c r="M119" s="46" t="str">
        <f t="shared" ca="1" si="57"/>
        <v/>
      </c>
      <c r="N119" s="44" t="str">
        <f t="shared" ca="1" si="58"/>
        <v/>
      </c>
      <c r="O119" s="45" t="str">
        <f t="shared" ca="1" si="59"/>
        <v/>
      </c>
      <c r="P119" s="46" t="str">
        <f t="shared" ca="1" si="60"/>
        <v/>
      </c>
      <c r="Q119" s="44" t="str">
        <f t="shared" ca="1" si="61"/>
        <v/>
      </c>
      <c r="R119" s="45" t="str">
        <f t="shared" ca="1" si="62"/>
        <v/>
      </c>
      <c r="S119" s="46" t="str">
        <f t="shared" ca="1" si="63"/>
        <v/>
      </c>
      <c r="T119" s="77" t="str">
        <f t="shared" ca="1" si="45"/>
        <v/>
      </c>
      <c r="V119" s="70">
        <v>45936.625</v>
      </c>
      <c r="W119" s="53">
        <v>80.86</v>
      </c>
      <c r="Z119" s="70">
        <v>45936.625</v>
      </c>
      <c r="AA119" s="53">
        <v>111.19</v>
      </c>
      <c r="AH119" s="163">
        <f t="shared" si="43"/>
        <v>45936.625</v>
      </c>
      <c r="AI119" s="163">
        <f t="shared" si="42"/>
        <v>45936.625</v>
      </c>
    </row>
    <row r="120" spans="1:35">
      <c r="A120" s="164" t="str">
        <f t="shared" ca="1" si="46"/>
        <v/>
      </c>
      <c r="B120" s="44" t="str">
        <f t="shared" ca="1" si="47"/>
        <v/>
      </c>
      <c r="C120" s="45" t="str">
        <f t="shared" ca="1" si="44"/>
        <v/>
      </c>
      <c r="D120" s="45" t="str">
        <f t="shared" ca="1" si="48"/>
        <v/>
      </c>
      <c r="E120" s="44" t="str">
        <f t="shared" ca="1" si="49"/>
        <v/>
      </c>
      <c r="F120" s="45" t="str">
        <f t="shared" ca="1" si="50"/>
        <v/>
      </c>
      <c r="G120" s="46" t="str">
        <f t="shared" ca="1" si="51"/>
        <v/>
      </c>
      <c r="H120" s="44" t="str">
        <f t="shared" ca="1" si="52"/>
        <v/>
      </c>
      <c r="I120" s="45" t="str">
        <f t="shared" ca="1" si="53"/>
        <v/>
      </c>
      <c r="J120" s="46" t="str">
        <f t="shared" ca="1" si="54"/>
        <v/>
      </c>
      <c r="K120" s="44" t="str">
        <f t="shared" ca="1" si="55"/>
        <v/>
      </c>
      <c r="L120" s="45" t="str">
        <f t="shared" ca="1" si="56"/>
        <v/>
      </c>
      <c r="M120" s="46" t="str">
        <f t="shared" ca="1" si="57"/>
        <v/>
      </c>
      <c r="N120" s="44" t="str">
        <f t="shared" ca="1" si="58"/>
        <v/>
      </c>
      <c r="O120" s="45" t="str">
        <f t="shared" ca="1" si="59"/>
        <v/>
      </c>
      <c r="P120" s="46" t="str">
        <f t="shared" ca="1" si="60"/>
        <v/>
      </c>
      <c r="Q120" s="44" t="str">
        <f t="shared" ca="1" si="61"/>
        <v/>
      </c>
      <c r="R120" s="45" t="str">
        <f t="shared" ca="1" si="62"/>
        <v/>
      </c>
      <c r="S120" s="46" t="str">
        <f t="shared" ca="1" si="63"/>
        <v/>
      </c>
      <c r="T120" s="77" t="str">
        <f t="shared" ca="1" si="45"/>
        <v/>
      </c>
      <c r="V120" s="70">
        <v>45937.625</v>
      </c>
      <c r="W120" s="53">
        <v>80.77</v>
      </c>
      <c r="Z120" s="70">
        <v>45937.625</v>
      </c>
      <c r="AA120" s="53">
        <v>111.4</v>
      </c>
      <c r="AH120" s="163">
        <f t="shared" si="43"/>
        <v>45937.625</v>
      </c>
      <c r="AI120" s="163">
        <f t="shared" si="42"/>
        <v>45937.625</v>
      </c>
    </row>
    <row r="121" spans="1:35">
      <c r="A121" s="164" t="str">
        <f t="shared" ca="1" si="46"/>
        <v/>
      </c>
      <c r="B121" s="44" t="str">
        <f t="shared" ca="1" si="47"/>
        <v/>
      </c>
      <c r="C121" s="45" t="str">
        <f t="shared" ca="1" si="44"/>
        <v/>
      </c>
      <c r="D121" s="45" t="str">
        <f t="shared" ca="1" si="48"/>
        <v/>
      </c>
      <c r="E121" s="44" t="str">
        <f t="shared" ca="1" si="49"/>
        <v/>
      </c>
      <c r="F121" s="45" t="str">
        <f t="shared" ca="1" si="50"/>
        <v/>
      </c>
      <c r="G121" s="46" t="str">
        <f t="shared" ca="1" si="51"/>
        <v/>
      </c>
      <c r="H121" s="44" t="str">
        <f t="shared" ca="1" si="52"/>
        <v/>
      </c>
      <c r="I121" s="45" t="str">
        <f t="shared" ca="1" si="53"/>
        <v/>
      </c>
      <c r="J121" s="46" t="str">
        <f t="shared" ca="1" si="54"/>
        <v/>
      </c>
      <c r="K121" s="44" t="str">
        <f t="shared" ca="1" si="55"/>
        <v/>
      </c>
      <c r="L121" s="45" t="str">
        <f t="shared" ca="1" si="56"/>
        <v/>
      </c>
      <c r="M121" s="46" t="str">
        <f t="shared" ca="1" si="57"/>
        <v/>
      </c>
      <c r="N121" s="44" t="str">
        <f t="shared" ca="1" si="58"/>
        <v/>
      </c>
      <c r="O121" s="45" t="str">
        <f t="shared" ca="1" si="59"/>
        <v/>
      </c>
      <c r="P121" s="46" t="str">
        <f t="shared" ca="1" si="60"/>
        <v/>
      </c>
      <c r="Q121" s="44" t="str">
        <f t="shared" ca="1" si="61"/>
        <v/>
      </c>
      <c r="R121" s="45" t="str">
        <f t="shared" ca="1" si="62"/>
        <v/>
      </c>
      <c r="S121" s="46" t="str">
        <f t="shared" ca="1" si="63"/>
        <v/>
      </c>
      <c r="T121" s="77" t="str">
        <f t="shared" ca="1" si="45"/>
        <v/>
      </c>
      <c r="V121" s="70">
        <v>45938.625</v>
      </c>
      <c r="W121" s="53">
        <v>80.650000000000006</v>
      </c>
      <c r="Z121" s="70">
        <v>45938.625</v>
      </c>
      <c r="AA121" s="53">
        <v>111.26</v>
      </c>
      <c r="AH121" s="163">
        <f t="shared" si="43"/>
        <v>45938.625</v>
      </c>
      <c r="AI121" s="163">
        <f t="shared" si="42"/>
        <v>45938.625</v>
      </c>
    </row>
    <row r="122" spans="1:35">
      <c r="A122" s="164" t="str">
        <f t="shared" ca="1" si="46"/>
        <v/>
      </c>
      <c r="B122" s="44" t="str">
        <f t="shared" ca="1" si="47"/>
        <v/>
      </c>
      <c r="C122" s="45" t="str">
        <f t="shared" ca="1" si="44"/>
        <v/>
      </c>
      <c r="D122" s="45" t="str">
        <f t="shared" ca="1" si="48"/>
        <v/>
      </c>
      <c r="E122" s="44" t="str">
        <f t="shared" ca="1" si="49"/>
        <v/>
      </c>
      <c r="F122" s="45" t="str">
        <f t="shared" ca="1" si="50"/>
        <v/>
      </c>
      <c r="G122" s="46" t="str">
        <f t="shared" ca="1" si="51"/>
        <v/>
      </c>
      <c r="H122" s="44" t="str">
        <f t="shared" ca="1" si="52"/>
        <v/>
      </c>
      <c r="I122" s="45" t="str">
        <f t="shared" ca="1" si="53"/>
        <v/>
      </c>
      <c r="J122" s="46" t="str">
        <f t="shared" ca="1" si="54"/>
        <v/>
      </c>
      <c r="K122" s="44" t="str">
        <f t="shared" ca="1" si="55"/>
        <v/>
      </c>
      <c r="L122" s="45" t="str">
        <f t="shared" ca="1" si="56"/>
        <v/>
      </c>
      <c r="M122" s="46" t="str">
        <f t="shared" ca="1" si="57"/>
        <v/>
      </c>
      <c r="N122" s="44" t="str">
        <f t="shared" ca="1" si="58"/>
        <v/>
      </c>
      <c r="O122" s="45" t="str">
        <f t="shared" ca="1" si="59"/>
        <v/>
      </c>
      <c r="P122" s="46" t="str">
        <f t="shared" ca="1" si="60"/>
        <v/>
      </c>
      <c r="Q122" s="44" t="str">
        <f t="shared" ca="1" si="61"/>
        <v/>
      </c>
      <c r="R122" s="45" t="str">
        <f t="shared" ca="1" si="62"/>
        <v/>
      </c>
      <c r="S122" s="46" t="str">
        <f t="shared" ca="1" si="63"/>
        <v/>
      </c>
      <c r="T122" s="77" t="str">
        <f t="shared" ca="1" si="45"/>
        <v/>
      </c>
      <c r="V122" s="70">
        <v>45939.625</v>
      </c>
      <c r="W122" s="53">
        <v>80.42</v>
      </c>
      <c r="Z122" s="70">
        <v>45939.625</v>
      </c>
      <c r="AA122" s="53">
        <v>111.04</v>
      </c>
      <c r="AH122" s="163">
        <f t="shared" si="43"/>
        <v>45939.625</v>
      </c>
      <c r="AI122" s="163">
        <f t="shared" si="42"/>
        <v>45939.625</v>
      </c>
    </row>
    <row r="123" spans="1:35">
      <c r="A123" s="164" t="str">
        <f t="shared" ca="1" si="46"/>
        <v/>
      </c>
      <c r="B123" s="44" t="str">
        <f t="shared" ca="1" si="47"/>
        <v/>
      </c>
      <c r="C123" s="45" t="str">
        <f t="shared" ca="1" si="44"/>
        <v/>
      </c>
      <c r="D123" s="45" t="str">
        <f t="shared" ca="1" si="48"/>
        <v/>
      </c>
      <c r="E123" s="44" t="str">
        <f t="shared" ca="1" si="49"/>
        <v/>
      </c>
      <c r="F123" s="45" t="str">
        <f t="shared" ca="1" si="50"/>
        <v/>
      </c>
      <c r="G123" s="46" t="str">
        <f t="shared" ca="1" si="51"/>
        <v/>
      </c>
      <c r="H123" s="44" t="str">
        <f t="shared" ca="1" si="52"/>
        <v/>
      </c>
      <c r="I123" s="45" t="str">
        <f t="shared" ca="1" si="53"/>
        <v/>
      </c>
      <c r="J123" s="46" t="str">
        <f t="shared" ca="1" si="54"/>
        <v/>
      </c>
      <c r="K123" s="44" t="str">
        <f t="shared" ca="1" si="55"/>
        <v/>
      </c>
      <c r="L123" s="45" t="str">
        <f t="shared" ca="1" si="56"/>
        <v/>
      </c>
      <c r="M123" s="46" t="str">
        <f t="shared" ca="1" si="57"/>
        <v/>
      </c>
      <c r="N123" s="44" t="str">
        <f t="shared" ca="1" si="58"/>
        <v/>
      </c>
      <c r="O123" s="45" t="str">
        <f t="shared" ca="1" si="59"/>
        <v/>
      </c>
      <c r="P123" s="46" t="str">
        <f t="shared" ca="1" si="60"/>
        <v/>
      </c>
      <c r="Q123" s="44" t="str">
        <f t="shared" ca="1" si="61"/>
        <v/>
      </c>
      <c r="R123" s="45" t="str">
        <f t="shared" ca="1" si="62"/>
        <v/>
      </c>
      <c r="S123" s="46" t="str">
        <f t="shared" ca="1" si="63"/>
        <v/>
      </c>
      <c r="T123" s="77" t="str">
        <f t="shared" ca="1" si="45"/>
        <v/>
      </c>
      <c r="V123" s="70">
        <v>45940.625</v>
      </c>
      <c r="W123" s="53">
        <v>79.984999999999999</v>
      </c>
      <c r="Z123" s="70">
        <v>45940.625</v>
      </c>
      <c r="AA123" s="53">
        <v>111.36</v>
      </c>
      <c r="AH123" s="163">
        <f t="shared" si="43"/>
        <v>45940.625</v>
      </c>
      <c r="AI123" s="163">
        <f t="shared" si="42"/>
        <v>45940.625</v>
      </c>
    </row>
    <row r="124" spans="1:35">
      <c r="A124" s="164" t="str">
        <f t="shared" ca="1" si="46"/>
        <v/>
      </c>
      <c r="B124" s="44" t="str">
        <f t="shared" ca="1" si="47"/>
        <v/>
      </c>
      <c r="C124" s="45" t="str">
        <f t="shared" ca="1" si="44"/>
        <v/>
      </c>
      <c r="D124" s="45" t="str">
        <f t="shared" ca="1" si="48"/>
        <v/>
      </c>
      <c r="E124" s="44" t="str">
        <f t="shared" ca="1" si="49"/>
        <v/>
      </c>
      <c r="F124" s="45" t="str">
        <f t="shared" ca="1" si="50"/>
        <v/>
      </c>
      <c r="G124" s="46" t="str">
        <f t="shared" ca="1" si="51"/>
        <v/>
      </c>
      <c r="H124" s="44" t="str">
        <f t="shared" ca="1" si="52"/>
        <v/>
      </c>
      <c r="I124" s="45" t="str">
        <f t="shared" ca="1" si="53"/>
        <v/>
      </c>
      <c r="J124" s="46" t="str">
        <f t="shared" ca="1" si="54"/>
        <v/>
      </c>
      <c r="K124" s="44" t="str">
        <f t="shared" ca="1" si="55"/>
        <v/>
      </c>
      <c r="L124" s="45" t="str">
        <f t="shared" ca="1" si="56"/>
        <v/>
      </c>
      <c r="M124" s="46" t="str">
        <f t="shared" ca="1" si="57"/>
        <v/>
      </c>
      <c r="N124" s="44" t="str">
        <f t="shared" ca="1" si="58"/>
        <v/>
      </c>
      <c r="O124" s="45" t="str">
        <f t="shared" ca="1" si="59"/>
        <v/>
      </c>
      <c r="P124" s="46" t="str">
        <f t="shared" ca="1" si="60"/>
        <v/>
      </c>
      <c r="Q124" s="44" t="str">
        <f t="shared" ca="1" si="61"/>
        <v/>
      </c>
      <c r="R124" s="45" t="str">
        <f t="shared" ca="1" si="62"/>
        <v/>
      </c>
      <c r="S124" s="46" t="str">
        <f t="shared" ca="1" si="63"/>
        <v/>
      </c>
      <c r="T124" s="77" t="str">
        <f t="shared" ca="1" si="45"/>
        <v/>
      </c>
      <c r="V124" s="70">
        <v>45943.625</v>
      </c>
      <c r="W124" s="53">
        <v>80.45</v>
      </c>
      <c r="Z124" s="70">
        <v>45943.625</v>
      </c>
      <c r="AA124" s="53">
        <v>111.73</v>
      </c>
      <c r="AH124" s="163">
        <f t="shared" si="43"/>
        <v>45943.625</v>
      </c>
      <c r="AI124" s="163">
        <f t="shared" si="42"/>
        <v>45943.625</v>
      </c>
    </row>
    <row r="125" spans="1:35">
      <c r="A125" s="164" t="str">
        <f t="shared" ca="1" si="46"/>
        <v/>
      </c>
      <c r="B125" s="44" t="str">
        <f t="shared" ca="1" si="47"/>
        <v/>
      </c>
      <c r="C125" s="45" t="str">
        <f t="shared" ca="1" si="44"/>
        <v/>
      </c>
      <c r="D125" s="45" t="str">
        <f t="shared" ca="1" si="48"/>
        <v/>
      </c>
      <c r="E125" s="44" t="str">
        <f t="shared" ca="1" si="49"/>
        <v/>
      </c>
      <c r="F125" s="45" t="str">
        <f t="shared" ca="1" si="50"/>
        <v/>
      </c>
      <c r="G125" s="46" t="str">
        <f t="shared" ca="1" si="51"/>
        <v/>
      </c>
      <c r="H125" s="44" t="str">
        <f t="shared" ca="1" si="52"/>
        <v/>
      </c>
      <c r="I125" s="45" t="str">
        <f t="shared" ca="1" si="53"/>
        <v/>
      </c>
      <c r="J125" s="46" t="str">
        <f t="shared" ca="1" si="54"/>
        <v/>
      </c>
      <c r="K125" s="44" t="str">
        <f t="shared" ca="1" si="55"/>
        <v/>
      </c>
      <c r="L125" s="45" t="str">
        <f t="shared" ca="1" si="56"/>
        <v/>
      </c>
      <c r="M125" s="46" t="str">
        <f t="shared" ca="1" si="57"/>
        <v/>
      </c>
      <c r="N125" s="44" t="str">
        <f t="shared" ca="1" si="58"/>
        <v/>
      </c>
      <c r="O125" s="45" t="str">
        <f t="shared" ca="1" si="59"/>
        <v/>
      </c>
      <c r="P125" s="46" t="str">
        <f t="shared" ca="1" si="60"/>
        <v/>
      </c>
      <c r="Q125" s="44" t="str">
        <f t="shared" ca="1" si="61"/>
        <v/>
      </c>
      <c r="R125" s="45" t="str">
        <f t="shared" ca="1" si="62"/>
        <v/>
      </c>
      <c r="S125" s="46" t="str">
        <f t="shared" ca="1" si="63"/>
        <v/>
      </c>
      <c r="T125" s="77" t="str">
        <f t="shared" ca="1" si="45"/>
        <v/>
      </c>
      <c r="V125" s="70">
        <v>45944.625</v>
      </c>
      <c r="W125" s="53">
        <v>80.540000000000006</v>
      </c>
      <c r="Z125" s="70">
        <v>45944.625</v>
      </c>
      <c r="AA125" s="53">
        <v>112.1</v>
      </c>
      <c r="AH125" s="163">
        <f t="shared" si="43"/>
        <v>45944.625</v>
      </c>
      <c r="AI125" s="163">
        <f t="shared" si="42"/>
        <v>45944.625</v>
      </c>
    </row>
    <row r="126" spans="1:35">
      <c r="A126" s="164" t="str">
        <f t="shared" ca="1" si="46"/>
        <v/>
      </c>
      <c r="B126" s="44" t="str">
        <f t="shared" ca="1" si="47"/>
        <v/>
      </c>
      <c r="C126" s="45" t="str">
        <f t="shared" ca="1" si="44"/>
        <v/>
      </c>
      <c r="D126" s="45" t="str">
        <f t="shared" ca="1" si="48"/>
        <v/>
      </c>
      <c r="E126" s="44" t="str">
        <f t="shared" ca="1" si="49"/>
        <v/>
      </c>
      <c r="F126" s="45" t="str">
        <f t="shared" ca="1" si="50"/>
        <v/>
      </c>
      <c r="G126" s="46" t="str">
        <f t="shared" ca="1" si="51"/>
        <v/>
      </c>
      <c r="H126" s="44" t="str">
        <f t="shared" ca="1" si="52"/>
        <v/>
      </c>
      <c r="I126" s="45" t="str">
        <f t="shared" ca="1" si="53"/>
        <v/>
      </c>
      <c r="J126" s="46" t="str">
        <f t="shared" ca="1" si="54"/>
        <v/>
      </c>
      <c r="K126" s="44" t="str">
        <f t="shared" ca="1" si="55"/>
        <v/>
      </c>
      <c r="L126" s="45" t="str">
        <f t="shared" ca="1" si="56"/>
        <v/>
      </c>
      <c r="M126" s="46" t="str">
        <f t="shared" ca="1" si="57"/>
        <v/>
      </c>
      <c r="N126" s="44" t="str">
        <f t="shared" ca="1" si="58"/>
        <v/>
      </c>
      <c r="O126" s="45" t="str">
        <f t="shared" ca="1" si="59"/>
        <v/>
      </c>
      <c r="P126" s="46" t="str">
        <f t="shared" ca="1" si="60"/>
        <v/>
      </c>
      <c r="Q126" s="44" t="str">
        <f t="shared" ca="1" si="61"/>
        <v/>
      </c>
      <c r="R126" s="45" t="str">
        <f t="shared" ca="1" si="62"/>
        <v/>
      </c>
      <c r="S126" s="46" t="str">
        <f t="shared" ca="1" si="63"/>
        <v/>
      </c>
      <c r="T126" s="77" t="str">
        <f t="shared" ca="1" si="45"/>
        <v/>
      </c>
      <c r="V126" s="70">
        <v>45945.625</v>
      </c>
      <c r="W126" s="53">
        <v>80.8</v>
      </c>
      <c r="Z126" s="70">
        <v>45945.625</v>
      </c>
      <c r="AA126" s="53">
        <v>112.1</v>
      </c>
      <c r="AH126" s="163">
        <f t="shared" si="43"/>
        <v>45945.625</v>
      </c>
      <c r="AI126" s="163">
        <f t="shared" si="42"/>
        <v>45945.625</v>
      </c>
    </row>
    <row r="127" spans="1:35">
      <c r="A127" s="164" t="str">
        <f t="shared" ca="1" si="46"/>
        <v/>
      </c>
      <c r="B127" s="44" t="str">
        <f t="shared" ca="1" si="47"/>
        <v/>
      </c>
      <c r="C127" s="45" t="str">
        <f t="shared" ca="1" si="44"/>
        <v/>
      </c>
      <c r="D127" s="45" t="str">
        <f t="shared" ca="1" si="48"/>
        <v/>
      </c>
      <c r="E127" s="44" t="str">
        <f t="shared" ca="1" si="49"/>
        <v/>
      </c>
      <c r="F127" s="45" t="str">
        <f t="shared" ca="1" si="50"/>
        <v/>
      </c>
      <c r="G127" s="46" t="str">
        <f t="shared" ca="1" si="51"/>
        <v/>
      </c>
      <c r="H127" s="44" t="str">
        <f t="shared" ca="1" si="52"/>
        <v/>
      </c>
      <c r="I127" s="45" t="str">
        <f t="shared" ca="1" si="53"/>
        <v/>
      </c>
      <c r="J127" s="46" t="str">
        <f t="shared" ca="1" si="54"/>
        <v/>
      </c>
      <c r="K127" s="44" t="str">
        <f t="shared" ca="1" si="55"/>
        <v/>
      </c>
      <c r="L127" s="45" t="str">
        <f t="shared" ca="1" si="56"/>
        <v/>
      </c>
      <c r="M127" s="46" t="str">
        <f t="shared" ca="1" si="57"/>
        <v/>
      </c>
      <c r="N127" s="44" t="str">
        <f t="shared" ca="1" si="58"/>
        <v/>
      </c>
      <c r="O127" s="45" t="str">
        <f t="shared" ca="1" si="59"/>
        <v/>
      </c>
      <c r="P127" s="46" t="str">
        <f t="shared" ca="1" si="60"/>
        <v/>
      </c>
      <c r="Q127" s="44" t="str">
        <f t="shared" ca="1" si="61"/>
        <v/>
      </c>
      <c r="R127" s="45" t="str">
        <f t="shared" ca="1" si="62"/>
        <v/>
      </c>
      <c r="S127" s="46" t="str">
        <f t="shared" ca="1" si="63"/>
        <v/>
      </c>
      <c r="T127" s="77" t="str">
        <f t="shared" ca="1" si="45"/>
        <v/>
      </c>
      <c r="V127" s="70">
        <v>45946.625</v>
      </c>
      <c r="W127" s="53">
        <v>80.510000000000005</v>
      </c>
      <c r="Z127" s="70">
        <v>45946.625</v>
      </c>
      <c r="AA127" s="53">
        <v>112.42</v>
      </c>
      <c r="AH127" s="163">
        <f t="shared" si="43"/>
        <v>45946.625</v>
      </c>
      <c r="AI127" s="163">
        <f t="shared" si="42"/>
        <v>45946.625</v>
      </c>
    </row>
    <row r="128" spans="1:35">
      <c r="A128" s="164" t="str">
        <f t="shared" ca="1" si="46"/>
        <v/>
      </c>
      <c r="B128" s="44" t="str">
        <f t="shared" ca="1" si="47"/>
        <v/>
      </c>
      <c r="C128" s="45" t="str">
        <f t="shared" ca="1" si="44"/>
        <v/>
      </c>
      <c r="D128" s="45" t="str">
        <f t="shared" ca="1" si="48"/>
        <v/>
      </c>
      <c r="E128" s="44" t="str">
        <f t="shared" ca="1" si="49"/>
        <v/>
      </c>
      <c r="F128" s="45" t="str">
        <f t="shared" ca="1" si="50"/>
        <v/>
      </c>
      <c r="G128" s="46" t="str">
        <f t="shared" ca="1" si="51"/>
        <v/>
      </c>
      <c r="H128" s="44" t="str">
        <f t="shared" ca="1" si="52"/>
        <v/>
      </c>
      <c r="I128" s="45" t="str">
        <f t="shared" ca="1" si="53"/>
        <v/>
      </c>
      <c r="J128" s="46" t="str">
        <f t="shared" ca="1" si="54"/>
        <v/>
      </c>
      <c r="K128" s="44" t="str">
        <f t="shared" ca="1" si="55"/>
        <v/>
      </c>
      <c r="L128" s="45" t="str">
        <f t="shared" ca="1" si="56"/>
        <v/>
      </c>
      <c r="M128" s="46" t="str">
        <f t="shared" ca="1" si="57"/>
        <v/>
      </c>
      <c r="N128" s="44" t="str">
        <f t="shared" ca="1" si="58"/>
        <v/>
      </c>
      <c r="O128" s="45" t="str">
        <f t="shared" ca="1" si="59"/>
        <v/>
      </c>
      <c r="P128" s="46" t="str">
        <f t="shared" ca="1" si="60"/>
        <v/>
      </c>
      <c r="Q128" s="44" t="str">
        <f t="shared" ca="1" si="61"/>
        <v/>
      </c>
      <c r="R128" s="45" t="str">
        <f t="shared" ca="1" si="62"/>
        <v/>
      </c>
      <c r="S128" s="46" t="str">
        <f t="shared" ca="1" si="63"/>
        <v/>
      </c>
      <c r="T128" s="77" t="str">
        <f t="shared" ca="1" si="45"/>
        <v/>
      </c>
      <c r="V128" s="70">
        <v>45947.625</v>
      </c>
      <c r="W128" s="53">
        <v>80.72</v>
      </c>
      <c r="Z128" s="70">
        <v>45947.625</v>
      </c>
      <c r="AA128" s="53">
        <v>112.2</v>
      </c>
      <c r="AH128" s="163">
        <f t="shared" si="43"/>
        <v>45947.625</v>
      </c>
      <c r="AI128" s="163">
        <f t="shared" si="42"/>
        <v>45947.625</v>
      </c>
    </row>
    <row r="129" spans="1:35">
      <c r="A129" s="164" t="str">
        <f t="shared" ca="1" si="46"/>
        <v/>
      </c>
      <c r="B129" s="44" t="str">
        <f t="shared" ca="1" si="47"/>
        <v/>
      </c>
      <c r="C129" s="45" t="str">
        <f t="shared" ca="1" si="44"/>
        <v/>
      </c>
      <c r="D129" s="45" t="str">
        <f t="shared" ca="1" si="48"/>
        <v/>
      </c>
      <c r="E129" s="44" t="str">
        <f t="shared" ca="1" si="49"/>
        <v/>
      </c>
      <c r="F129" s="45" t="str">
        <f t="shared" ca="1" si="50"/>
        <v/>
      </c>
      <c r="G129" s="46" t="str">
        <f t="shared" ca="1" si="51"/>
        <v/>
      </c>
      <c r="H129" s="44" t="str">
        <f t="shared" ca="1" si="52"/>
        <v/>
      </c>
      <c r="I129" s="45" t="str">
        <f t="shared" ca="1" si="53"/>
        <v/>
      </c>
      <c r="J129" s="46" t="str">
        <f t="shared" ca="1" si="54"/>
        <v/>
      </c>
      <c r="K129" s="44" t="str">
        <f t="shared" ca="1" si="55"/>
        <v/>
      </c>
      <c r="L129" s="45" t="str">
        <f t="shared" ca="1" si="56"/>
        <v/>
      </c>
      <c r="M129" s="46" t="str">
        <f t="shared" ca="1" si="57"/>
        <v/>
      </c>
      <c r="N129" s="44" t="str">
        <f t="shared" ca="1" si="58"/>
        <v/>
      </c>
      <c r="O129" s="45" t="str">
        <f t="shared" ca="1" si="59"/>
        <v/>
      </c>
      <c r="P129" s="46" t="str">
        <f t="shared" ca="1" si="60"/>
        <v/>
      </c>
      <c r="Q129" s="44" t="str">
        <f t="shared" ca="1" si="61"/>
        <v/>
      </c>
      <c r="R129" s="45" t="str">
        <f t="shared" ca="1" si="62"/>
        <v/>
      </c>
      <c r="S129" s="46" t="str">
        <f t="shared" ca="1" si="63"/>
        <v/>
      </c>
      <c r="T129" s="77" t="str">
        <f t="shared" ca="1" si="45"/>
        <v/>
      </c>
      <c r="V129" s="70">
        <v>45950.625</v>
      </c>
      <c r="W129" s="53">
        <v>80.88</v>
      </c>
      <c r="Z129" s="70">
        <v>45950.625</v>
      </c>
      <c r="AA129" s="53">
        <v>112.54</v>
      </c>
      <c r="AH129" s="163">
        <f t="shared" si="43"/>
        <v>45950.625</v>
      </c>
      <c r="AI129" s="163">
        <f t="shared" si="42"/>
        <v>45950.625</v>
      </c>
    </row>
    <row r="130" spans="1:35">
      <c r="A130" s="164" t="str">
        <f t="shared" ca="1" si="46"/>
        <v/>
      </c>
      <c r="B130" s="44" t="str">
        <f t="shared" ca="1" si="47"/>
        <v/>
      </c>
      <c r="C130" s="45" t="str">
        <f t="shared" ca="1" si="44"/>
        <v/>
      </c>
      <c r="D130" s="45" t="str">
        <f t="shared" ca="1" si="48"/>
        <v/>
      </c>
      <c r="E130" s="44" t="str">
        <f t="shared" ca="1" si="49"/>
        <v/>
      </c>
      <c r="F130" s="45" t="str">
        <f t="shared" ca="1" si="50"/>
        <v/>
      </c>
      <c r="G130" s="46" t="str">
        <f t="shared" ca="1" si="51"/>
        <v/>
      </c>
      <c r="H130" s="44" t="str">
        <f t="shared" ca="1" si="52"/>
        <v/>
      </c>
      <c r="I130" s="45" t="str">
        <f t="shared" ca="1" si="53"/>
        <v/>
      </c>
      <c r="J130" s="46" t="str">
        <f t="shared" ca="1" si="54"/>
        <v/>
      </c>
      <c r="K130" s="44" t="str">
        <f t="shared" ca="1" si="55"/>
        <v/>
      </c>
      <c r="L130" s="45" t="str">
        <f t="shared" ca="1" si="56"/>
        <v/>
      </c>
      <c r="M130" s="46" t="str">
        <f t="shared" ca="1" si="57"/>
        <v/>
      </c>
      <c r="N130" s="44" t="str">
        <f t="shared" ca="1" si="58"/>
        <v/>
      </c>
      <c r="O130" s="45" t="str">
        <f t="shared" ca="1" si="59"/>
        <v/>
      </c>
      <c r="P130" s="46" t="str">
        <f t="shared" ca="1" si="60"/>
        <v/>
      </c>
      <c r="Q130" s="44" t="str">
        <f t="shared" ca="1" si="61"/>
        <v/>
      </c>
      <c r="R130" s="45" t="str">
        <f t="shared" ca="1" si="62"/>
        <v/>
      </c>
      <c r="S130" s="46" t="str">
        <f t="shared" ca="1" si="63"/>
        <v/>
      </c>
      <c r="T130" s="77" t="str">
        <f t="shared" ca="1" si="45"/>
        <v/>
      </c>
      <c r="V130" s="70">
        <v>45951.625</v>
      </c>
      <c r="W130" s="53">
        <v>80.760000000000005</v>
      </c>
      <c r="Z130" s="70">
        <v>45951.625</v>
      </c>
      <c r="AA130" s="53">
        <v>112.56</v>
      </c>
      <c r="AH130" s="163">
        <f t="shared" si="43"/>
        <v>45951.625</v>
      </c>
      <c r="AI130" s="163">
        <f t="shared" si="42"/>
        <v>45951.625</v>
      </c>
    </row>
    <row r="131" spans="1:35">
      <c r="A131" s="164" t="str">
        <f t="shared" ca="1" si="46"/>
        <v/>
      </c>
      <c r="B131" s="44" t="str">
        <f t="shared" ca="1" si="47"/>
        <v/>
      </c>
      <c r="C131" s="45" t="str">
        <f t="shared" ca="1" si="44"/>
        <v/>
      </c>
      <c r="D131" s="45" t="str">
        <f t="shared" ca="1" si="48"/>
        <v/>
      </c>
      <c r="E131" s="44" t="str">
        <f t="shared" ca="1" si="49"/>
        <v/>
      </c>
      <c r="F131" s="45" t="str">
        <f t="shared" ca="1" si="50"/>
        <v/>
      </c>
      <c r="G131" s="46" t="str">
        <f t="shared" ca="1" si="51"/>
        <v/>
      </c>
      <c r="H131" s="44" t="str">
        <f t="shared" ca="1" si="52"/>
        <v/>
      </c>
      <c r="I131" s="45" t="str">
        <f t="shared" ca="1" si="53"/>
        <v/>
      </c>
      <c r="J131" s="46" t="str">
        <f t="shared" ca="1" si="54"/>
        <v/>
      </c>
      <c r="K131" s="44" t="str">
        <f t="shared" ca="1" si="55"/>
        <v/>
      </c>
      <c r="L131" s="45" t="str">
        <f t="shared" ca="1" si="56"/>
        <v/>
      </c>
      <c r="M131" s="46" t="str">
        <f t="shared" ca="1" si="57"/>
        <v/>
      </c>
      <c r="N131" s="44" t="str">
        <f t="shared" ca="1" si="58"/>
        <v/>
      </c>
      <c r="O131" s="45" t="str">
        <f t="shared" ca="1" si="59"/>
        <v/>
      </c>
      <c r="P131" s="46" t="str">
        <f t="shared" ca="1" si="60"/>
        <v/>
      </c>
      <c r="Q131" s="44" t="str">
        <f t="shared" ca="1" si="61"/>
        <v/>
      </c>
      <c r="R131" s="45" t="str">
        <f t="shared" ca="1" si="62"/>
        <v/>
      </c>
      <c r="S131" s="46" t="str">
        <f t="shared" ca="1" si="63"/>
        <v/>
      </c>
      <c r="T131" s="77" t="str">
        <f t="shared" ca="1" si="45"/>
        <v/>
      </c>
      <c r="V131" s="70">
        <v>45952.625</v>
      </c>
      <c r="W131" s="53">
        <v>80.680000000000007</v>
      </c>
      <c r="Z131" s="70">
        <v>45952.625</v>
      </c>
      <c r="AA131" s="53">
        <v>112.67</v>
      </c>
      <c r="AH131" s="163">
        <f t="shared" si="43"/>
        <v>45952.625</v>
      </c>
      <c r="AI131" s="163">
        <f t="shared" si="42"/>
        <v>45952.625</v>
      </c>
    </row>
    <row r="132" spans="1:35">
      <c r="A132" s="164" t="str">
        <f t="shared" ca="1" si="46"/>
        <v/>
      </c>
      <c r="B132" s="44" t="str">
        <f t="shared" ca="1" si="47"/>
        <v/>
      </c>
      <c r="C132" s="45" t="str">
        <f t="shared" ca="1" si="44"/>
        <v/>
      </c>
      <c r="D132" s="45" t="str">
        <f t="shared" ca="1" si="48"/>
        <v/>
      </c>
      <c r="E132" s="44" t="str">
        <f t="shared" ca="1" si="49"/>
        <v/>
      </c>
      <c r="F132" s="45" t="str">
        <f t="shared" ca="1" si="50"/>
        <v/>
      </c>
      <c r="G132" s="46" t="str">
        <f t="shared" ca="1" si="51"/>
        <v/>
      </c>
      <c r="H132" s="44" t="str">
        <f t="shared" ca="1" si="52"/>
        <v/>
      </c>
      <c r="I132" s="45" t="str">
        <f t="shared" ca="1" si="53"/>
        <v/>
      </c>
      <c r="J132" s="46" t="str">
        <f t="shared" ca="1" si="54"/>
        <v/>
      </c>
      <c r="K132" s="44" t="str">
        <f t="shared" ca="1" si="55"/>
        <v/>
      </c>
      <c r="L132" s="45" t="str">
        <f t="shared" ca="1" si="56"/>
        <v/>
      </c>
      <c r="M132" s="46" t="str">
        <f t="shared" ca="1" si="57"/>
        <v/>
      </c>
      <c r="N132" s="44" t="str">
        <f t="shared" ca="1" si="58"/>
        <v/>
      </c>
      <c r="O132" s="45" t="str">
        <f t="shared" ca="1" si="59"/>
        <v/>
      </c>
      <c r="P132" s="46" t="str">
        <f t="shared" ca="1" si="60"/>
        <v/>
      </c>
      <c r="Q132" s="44" t="str">
        <f t="shared" ca="1" si="61"/>
        <v/>
      </c>
      <c r="R132" s="45" t="str">
        <f t="shared" ca="1" si="62"/>
        <v/>
      </c>
      <c r="S132" s="46" t="str">
        <f t="shared" ca="1" si="63"/>
        <v/>
      </c>
      <c r="T132" s="77" t="str">
        <f t="shared" ca="1" si="45"/>
        <v/>
      </c>
      <c r="V132" s="70">
        <v>45953.625</v>
      </c>
      <c r="W132" s="53">
        <v>80.849999999999994</v>
      </c>
      <c r="Z132" s="70">
        <v>45953.625</v>
      </c>
      <c r="AA132" s="53">
        <v>112.53</v>
      </c>
      <c r="AH132" s="163">
        <f t="shared" si="43"/>
        <v>45953.625</v>
      </c>
      <c r="AI132" s="163">
        <f t="shared" ref="AI132:AI195" si="64">IF(AH132&gt;$A$14,AH132,"")</f>
        <v>45953.625</v>
      </c>
    </row>
    <row r="133" spans="1:35">
      <c r="A133" s="164" t="str">
        <f t="shared" ca="1" si="46"/>
        <v/>
      </c>
      <c r="B133" s="44" t="str">
        <f t="shared" ca="1" si="47"/>
        <v/>
      </c>
      <c r="C133" s="45" t="str">
        <f t="shared" ca="1" si="44"/>
        <v/>
      </c>
      <c r="D133" s="45" t="str">
        <f t="shared" ca="1" si="48"/>
        <v/>
      </c>
      <c r="E133" s="44" t="str">
        <f t="shared" ca="1" si="49"/>
        <v/>
      </c>
      <c r="F133" s="45" t="str">
        <f t="shared" ca="1" si="50"/>
        <v/>
      </c>
      <c r="G133" s="46" t="str">
        <f t="shared" ca="1" si="51"/>
        <v/>
      </c>
      <c r="H133" s="44" t="str">
        <f t="shared" ca="1" si="52"/>
        <v/>
      </c>
      <c r="I133" s="45" t="str">
        <f t="shared" ca="1" si="53"/>
        <v/>
      </c>
      <c r="J133" s="46" t="str">
        <f t="shared" ca="1" si="54"/>
        <v/>
      </c>
      <c r="K133" s="44" t="str">
        <f t="shared" ca="1" si="55"/>
        <v/>
      </c>
      <c r="L133" s="45" t="str">
        <f t="shared" ca="1" si="56"/>
        <v/>
      </c>
      <c r="M133" s="46" t="str">
        <f t="shared" ca="1" si="57"/>
        <v/>
      </c>
      <c r="N133" s="44" t="str">
        <f t="shared" ca="1" si="58"/>
        <v/>
      </c>
      <c r="O133" s="45" t="str">
        <f t="shared" ca="1" si="59"/>
        <v/>
      </c>
      <c r="P133" s="46" t="str">
        <f t="shared" ca="1" si="60"/>
        <v/>
      </c>
      <c r="Q133" s="44" t="str">
        <f t="shared" ca="1" si="61"/>
        <v/>
      </c>
      <c r="R133" s="45" t="str">
        <f t="shared" ca="1" si="62"/>
        <v/>
      </c>
      <c r="S133" s="46" t="str">
        <f t="shared" ca="1" si="63"/>
        <v/>
      </c>
      <c r="T133" s="77" t="str">
        <f t="shared" ca="1" si="45"/>
        <v/>
      </c>
      <c r="V133" s="70">
        <v>45954.625</v>
      </c>
      <c r="W133" s="53">
        <v>81.08</v>
      </c>
      <c r="Z133" s="70">
        <v>45954.625</v>
      </c>
      <c r="AA133" s="53">
        <v>112.72</v>
      </c>
      <c r="AH133" s="163">
        <f t="shared" ref="AH133:AH196" si="65">IF(COUNTIF(X:X,V133)*COUNTIF(Z:Z,V133)*COUNTIF(AB:AB,V133)*COUNTIF(AD:AD,V133)*COUNTIF(AF:AF,V133),V133,"")</f>
        <v>45954.625</v>
      </c>
      <c r="AI133" s="163">
        <f t="shared" si="64"/>
        <v>45954.625</v>
      </c>
    </row>
    <row r="134" spans="1:35">
      <c r="A134" s="164" t="str">
        <f t="shared" ca="1" si="46"/>
        <v/>
      </c>
      <c r="B134" s="44" t="str">
        <f t="shared" ca="1" si="47"/>
        <v/>
      </c>
      <c r="C134" s="45" t="str">
        <f t="shared" ca="1" si="44"/>
        <v/>
      </c>
      <c r="D134" s="45" t="str">
        <f t="shared" ca="1" si="48"/>
        <v/>
      </c>
      <c r="E134" s="44" t="str">
        <f t="shared" ca="1" si="49"/>
        <v/>
      </c>
      <c r="F134" s="45" t="str">
        <f t="shared" ca="1" si="50"/>
        <v/>
      </c>
      <c r="G134" s="46" t="str">
        <f t="shared" ca="1" si="51"/>
        <v/>
      </c>
      <c r="H134" s="44" t="str">
        <f t="shared" ca="1" si="52"/>
        <v/>
      </c>
      <c r="I134" s="45" t="str">
        <f t="shared" ca="1" si="53"/>
        <v/>
      </c>
      <c r="J134" s="46" t="str">
        <f t="shared" ca="1" si="54"/>
        <v/>
      </c>
      <c r="K134" s="44" t="str">
        <f t="shared" ca="1" si="55"/>
        <v/>
      </c>
      <c r="L134" s="45" t="str">
        <f t="shared" ca="1" si="56"/>
        <v/>
      </c>
      <c r="M134" s="46" t="str">
        <f t="shared" ca="1" si="57"/>
        <v/>
      </c>
      <c r="N134" s="44" t="str">
        <f t="shared" ca="1" si="58"/>
        <v/>
      </c>
      <c r="O134" s="45" t="str">
        <f t="shared" ca="1" si="59"/>
        <v/>
      </c>
      <c r="P134" s="46" t="str">
        <f t="shared" ca="1" si="60"/>
        <v/>
      </c>
      <c r="Q134" s="44" t="str">
        <f t="shared" ca="1" si="61"/>
        <v/>
      </c>
      <c r="R134" s="45" t="str">
        <f t="shared" ca="1" si="62"/>
        <v/>
      </c>
      <c r="S134" s="46" t="str">
        <f t="shared" ca="1" si="63"/>
        <v/>
      </c>
      <c r="T134" s="77" t="str">
        <f t="shared" ca="1" si="45"/>
        <v/>
      </c>
      <c r="V134" s="70">
        <v>45957.625</v>
      </c>
      <c r="W134" s="53">
        <v>81.28</v>
      </c>
      <c r="Z134" s="70">
        <v>45957.625</v>
      </c>
      <c r="AA134" s="53">
        <v>112.91</v>
      </c>
      <c r="AH134" s="163">
        <f t="shared" si="65"/>
        <v>45957.625</v>
      </c>
      <c r="AI134" s="163">
        <f t="shared" si="64"/>
        <v>45957.625</v>
      </c>
    </row>
    <row r="135" spans="1:35">
      <c r="A135" s="164" t="str">
        <f t="shared" ca="1" si="46"/>
        <v/>
      </c>
      <c r="B135" s="44" t="str">
        <f t="shared" ca="1" si="47"/>
        <v/>
      </c>
      <c r="C135" s="45" t="str">
        <f t="shared" ca="1" si="44"/>
        <v/>
      </c>
      <c r="D135" s="45" t="str">
        <f t="shared" ca="1" si="48"/>
        <v/>
      </c>
      <c r="E135" s="44" t="str">
        <f t="shared" ca="1" si="49"/>
        <v/>
      </c>
      <c r="F135" s="45" t="str">
        <f t="shared" ca="1" si="50"/>
        <v/>
      </c>
      <c r="G135" s="46" t="str">
        <f t="shared" ca="1" si="51"/>
        <v/>
      </c>
      <c r="H135" s="44" t="str">
        <f t="shared" ca="1" si="52"/>
        <v/>
      </c>
      <c r="I135" s="45" t="str">
        <f t="shared" ca="1" si="53"/>
        <v/>
      </c>
      <c r="J135" s="46" t="str">
        <f t="shared" ca="1" si="54"/>
        <v/>
      </c>
      <c r="K135" s="44" t="str">
        <f t="shared" ca="1" si="55"/>
        <v/>
      </c>
      <c r="L135" s="45" t="str">
        <f t="shared" ca="1" si="56"/>
        <v/>
      </c>
      <c r="M135" s="46" t="str">
        <f t="shared" ca="1" si="57"/>
        <v/>
      </c>
      <c r="N135" s="44" t="str">
        <f t="shared" ca="1" si="58"/>
        <v/>
      </c>
      <c r="O135" s="45" t="str">
        <f t="shared" ca="1" si="59"/>
        <v/>
      </c>
      <c r="P135" s="46" t="str">
        <f t="shared" ca="1" si="60"/>
        <v/>
      </c>
      <c r="Q135" s="44" t="str">
        <f t="shared" ca="1" si="61"/>
        <v/>
      </c>
      <c r="R135" s="45" t="str">
        <f t="shared" ca="1" si="62"/>
        <v/>
      </c>
      <c r="S135" s="46" t="str">
        <f t="shared" ca="1" si="63"/>
        <v/>
      </c>
      <c r="T135" s="77" t="str">
        <f t="shared" ca="1" si="45"/>
        <v/>
      </c>
      <c r="V135" s="70">
        <v>45958.625</v>
      </c>
      <c r="W135" s="53">
        <v>81.2</v>
      </c>
      <c r="Z135" s="70">
        <v>45958.625</v>
      </c>
      <c r="AA135" s="53">
        <v>112.92</v>
      </c>
      <c r="AH135" s="163">
        <f t="shared" si="65"/>
        <v>45958.625</v>
      </c>
      <c r="AI135" s="163">
        <f t="shared" si="64"/>
        <v>45958.625</v>
      </c>
    </row>
    <row r="136" spans="1:35">
      <c r="A136" s="164" t="str">
        <f t="shared" ca="1" si="46"/>
        <v/>
      </c>
      <c r="B136" s="44" t="str">
        <f t="shared" ca="1" si="47"/>
        <v/>
      </c>
      <c r="C136" s="45" t="str">
        <f t="shared" ca="1" si="44"/>
        <v/>
      </c>
      <c r="D136" s="45" t="str">
        <f t="shared" ca="1" si="48"/>
        <v/>
      </c>
      <c r="E136" s="44" t="str">
        <f t="shared" ca="1" si="49"/>
        <v/>
      </c>
      <c r="F136" s="45" t="str">
        <f t="shared" ca="1" si="50"/>
        <v/>
      </c>
      <c r="G136" s="46" t="str">
        <f t="shared" ca="1" si="51"/>
        <v/>
      </c>
      <c r="H136" s="44" t="str">
        <f t="shared" ca="1" si="52"/>
        <v/>
      </c>
      <c r="I136" s="45" t="str">
        <f t="shared" ca="1" si="53"/>
        <v/>
      </c>
      <c r="J136" s="46" t="str">
        <f t="shared" ca="1" si="54"/>
        <v/>
      </c>
      <c r="K136" s="44" t="str">
        <f t="shared" ca="1" si="55"/>
        <v/>
      </c>
      <c r="L136" s="45" t="str">
        <f t="shared" ca="1" si="56"/>
        <v/>
      </c>
      <c r="M136" s="46" t="str">
        <f t="shared" ca="1" si="57"/>
        <v/>
      </c>
      <c r="N136" s="44" t="str">
        <f t="shared" ca="1" si="58"/>
        <v/>
      </c>
      <c r="O136" s="45" t="str">
        <f t="shared" ca="1" si="59"/>
        <v/>
      </c>
      <c r="P136" s="46" t="str">
        <f t="shared" ca="1" si="60"/>
        <v/>
      </c>
      <c r="Q136" s="44" t="str">
        <f t="shared" ca="1" si="61"/>
        <v/>
      </c>
      <c r="R136" s="45" t="str">
        <f t="shared" ca="1" si="62"/>
        <v/>
      </c>
      <c r="S136" s="46" t="str">
        <f t="shared" ca="1" si="63"/>
        <v/>
      </c>
      <c r="T136" s="77" t="str">
        <f t="shared" ca="1" si="45"/>
        <v/>
      </c>
      <c r="V136" s="70">
        <v>45959.625</v>
      </c>
      <c r="W136" s="53">
        <v>80.95</v>
      </c>
      <c r="Z136" s="70">
        <v>45959.625</v>
      </c>
      <c r="AA136" s="53">
        <v>112.28</v>
      </c>
      <c r="AH136" s="163">
        <f t="shared" si="65"/>
        <v>45959.625</v>
      </c>
      <c r="AI136" s="163">
        <f t="shared" si="64"/>
        <v>45959.625</v>
      </c>
    </row>
    <row r="137" spans="1:35">
      <c r="A137" s="164" t="str">
        <f t="shared" ca="1" si="46"/>
        <v/>
      </c>
      <c r="B137" s="44" t="str">
        <f t="shared" ca="1" si="47"/>
        <v/>
      </c>
      <c r="C137" s="45" t="str">
        <f t="shared" ca="1" si="44"/>
        <v/>
      </c>
      <c r="D137" s="45" t="str">
        <f t="shared" ca="1" si="48"/>
        <v/>
      </c>
      <c r="E137" s="44" t="str">
        <f t="shared" ca="1" si="49"/>
        <v/>
      </c>
      <c r="F137" s="45" t="str">
        <f t="shared" ca="1" si="50"/>
        <v/>
      </c>
      <c r="G137" s="46" t="str">
        <f t="shared" ca="1" si="51"/>
        <v/>
      </c>
      <c r="H137" s="44" t="str">
        <f t="shared" ca="1" si="52"/>
        <v/>
      </c>
      <c r="I137" s="45" t="str">
        <f t="shared" ca="1" si="53"/>
        <v/>
      </c>
      <c r="J137" s="46" t="str">
        <f t="shared" ca="1" si="54"/>
        <v/>
      </c>
      <c r="K137" s="44" t="str">
        <f t="shared" ca="1" si="55"/>
        <v/>
      </c>
      <c r="L137" s="45" t="str">
        <f t="shared" ca="1" si="56"/>
        <v/>
      </c>
      <c r="M137" s="46" t="str">
        <f t="shared" ca="1" si="57"/>
        <v/>
      </c>
      <c r="N137" s="44" t="str">
        <f t="shared" ca="1" si="58"/>
        <v/>
      </c>
      <c r="O137" s="45" t="str">
        <f t="shared" ca="1" si="59"/>
        <v/>
      </c>
      <c r="P137" s="46" t="str">
        <f t="shared" ca="1" si="60"/>
        <v/>
      </c>
      <c r="Q137" s="44" t="str">
        <f t="shared" ca="1" si="61"/>
        <v/>
      </c>
      <c r="R137" s="45" t="str">
        <f t="shared" ca="1" si="62"/>
        <v/>
      </c>
      <c r="S137" s="46" t="str">
        <f t="shared" ca="1" si="63"/>
        <v/>
      </c>
      <c r="T137" s="77" t="str">
        <f t="shared" ca="1" si="45"/>
        <v/>
      </c>
      <c r="V137" s="70">
        <v>45960.625</v>
      </c>
      <c r="W137" s="53">
        <v>80.8</v>
      </c>
      <c r="Z137" s="70">
        <v>45960.625</v>
      </c>
      <c r="AA137" s="53">
        <v>111.68</v>
      </c>
      <c r="AH137" s="163">
        <f t="shared" si="65"/>
        <v>45960.625</v>
      </c>
      <c r="AI137" s="163">
        <f t="shared" si="64"/>
        <v>45960.625</v>
      </c>
    </row>
    <row r="138" spans="1:35">
      <c r="A138" s="164" t="str">
        <f t="shared" ca="1" si="46"/>
        <v/>
      </c>
      <c r="B138" s="44" t="str">
        <f t="shared" ca="1" si="47"/>
        <v/>
      </c>
      <c r="C138" s="45" t="str">
        <f t="shared" ca="1" si="44"/>
        <v/>
      </c>
      <c r="D138" s="45" t="str">
        <f t="shared" ca="1" si="48"/>
        <v/>
      </c>
      <c r="E138" s="44" t="str">
        <f t="shared" ca="1" si="49"/>
        <v/>
      </c>
      <c r="F138" s="45" t="str">
        <f t="shared" ca="1" si="50"/>
        <v/>
      </c>
      <c r="G138" s="46" t="str">
        <f t="shared" ca="1" si="51"/>
        <v/>
      </c>
      <c r="H138" s="44" t="str">
        <f t="shared" ca="1" si="52"/>
        <v/>
      </c>
      <c r="I138" s="45" t="str">
        <f t="shared" ca="1" si="53"/>
        <v/>
      </c>
      <c r="J138" s="46" t="str">
        <f t="shared" ca="1" si="54"/>
        <v/>
      </c>
      <c r="K138" s="44" t="str">
        <f t="shared" ca="1" si="55"/>
        <v/>
      </c>
      <c r="L138" s="45" t="str">
        <f t="shared" ca="1" si="56"/>
        <v/>
      </c>
      <c r="M138" s="46" t="str">
        <f t="shared" ca="1" si="57"/>
        <v/>
      </c>
      <c r="N138" s="44" t="str">
        <f t="shared" ca="1" si="58"/>
        <v/>
      </c>
      <c r="O138" s="45" t="str">
        <f t="shared" ca="1" si="59"/>
        <v/>
      </c>
      <c r="P138" s="46" t="str">
        <f t="shared" ca="1" si="60"/>
        <v/>
      </c>
      <c r="Q138" s="44" t="str">
        <f t="shared" ca="1" si="61"/>
        <v/>
      </c>
      <c r="R138" s="45" t="str">
        <f t="shared" ca="1" si="62"/>
        <v/>
      </c>
      <c r="S138" s="46" t="str">
        <f t="shared" ca="1" si="63"/>
        <v/>
      </c>
      <c r="T138" s="77" t="str">
        <f t="shared" ca="1" si="45"/>
        <v/>
      </c>
      <c r="V138" s="70">
        <v>45961.625</v>
      </c>
      <c r="W138" s="53">
        <v>80.8</v>
      </c>
      <c r="Z138" s="70">
        <v>45961.625</v>
      </c>
      <c r="AA138" s="53">
        <v>111.23</v>
      </c>
      <c r="AH138" s="163">
        <f t="shared" si="65"/>
        <v>45961.625</v>
      </c>
      <c r="AI138" s="163">
        <f t="shared" si="64"/>
        <v>45961.625</v>
      </c>
    </row>
    <row r="139" spans="1:35">
      <c r="A139" s="164" t="str">
        <f t="shared" ca="1" si="46"/>
        <v/>
      </c>
      <c r="B139" s="44" t="str">
        <f t="shared" ca="1" si="47"/>
        <v/>
      </c>
      <c r="C139" s="45" t="str">
        <f t="shared" ca="1" si="44"/>
        <v/>
      </c>
      <c r="D139" s="45" t="str">
        <f t="shared" ca="1" si="48"/>
        <v/>
      </c>
      <c r="E139" s="44" t="str">
        <f t="shared" ca="1" si="49"/>
        <v/>
      </c>
      <c r="F139" s="45" t="str">
        <f t="shared" ca="1" si="50"/>
        <v/>
      </c>
      <c r="G139" s="46" t="str">
        <f t="shared" ca="1" si="51"/>
        <v/>
      </c>
      <c r="H139" s="44" t="str">
        <f t="shared" ca="1" si="52"/>
        <v/>
      </c>
      <c r="I139" s="45" t="str">
        <f t="shared" ca="1" si="53"/>
        <v/>
      </c>
      <c r="J139" s="46" t="str">
        <f t="shared" ca="1" si="54"/>
        <v/>
      </c>
      <c r="K139" s="44" t="str">
        <f t="shared" ca="1" si="55"/>
        <v/>
      </c>
      <c r="L139" s="45" t="str">
        <f t="shared" ca="1" si="56"/>
        <v/>
      </c>
      <c r="M139" s="46" t="str">
        <f t="shared" ca="1" si="57"/>
        <v/>
      </c>
      <c r="N139" s="44" t="str">
        <f t="shared" ca="1" si="58"/>
        <v/>
      </c>
      <c r="O139" s="45" t="str">
        <f t="shared" ca="1" si="59"/>
        <v/>
      </c>
      <c r="P139" s="46" t="str">
        <f t="shared" ca="1" si="60"/>
        <v/>
      </c>
      <c r="Q139" s="44" t="str">
        <f t="shared" ca="1" si="61"/>
        <v/>
      </c>
      <c r="R139" s="45" t="str">
        <f t="shared" ca="1" si="62"/>
        <v/>
      </c>
      <c r="S139" s="46" t="str">
        <f t="shared" ca="1" si="63"/>
        <v/>
      </c>
      <c r="T139" s="77" t="str">
        <f t="shared" ca="1" si="45"/>
        <v/>
      </c>
      <c r="AH139" s="163" t="str">
        <f t="shared" si="65"/>
        <v/>
      </c>
      <c r="AI139" s="163" t="str">
        <f t="shared" si="64"/>
        <v/>
      </c>
    </row>
    <row r="140" spans="1:35">
      <c r="A140" s="164" t="str">
        <f t="shared" ca="1" si="46"/>
        <v/>
      </c>
      <c r="B140" s="44" t="str">
        <f t="shared" ca="1" si="47"/>
        <v/>
      </c>
      <c r="C140" s="45" t="str">
        <f t="shared" ca="1" si="44"/>
        <v/>
      </c>
      <c r="D140" s="45" t="str">
        <f t="shared" ca="1" si="48"/>
        <v/>
      </c>
      <c r="E140" s="44" t="str">
        <f t="shared" ca="1" si="49"/>
        <v/>
      </c>
      <c r="F140" s="45" t="str">
        <f t="shared" ca="1" si="50"/>
        <v/>
      </c>
      <c r="G140" s="46" t="str">
        <f t="shared" ca="1" si="51"/>
        <v/>
      </c>
      <c r="H140" s="44" t="str">
        <f t="shared" ca="1" si="52"/>
        <v/>
      </c>
      <c r="I140" s="45" t="str">
        <f t="shared" ca="1" si="53"/>
        <v/>
      </c>
      <c r="J140" s="46" t="str">
        <f t="shared" ca="1" si="54"/>
        <v/>
      </c>
      <c r="K140" s="44" t="str">
        <f t="shared" ca="1" si="55"/>
        <v/>
      </c>
      <c r="L140" s="45" t="str">
        <f t="shared" ca="1" si="56"/>
        <v/>
      </c>
      <c r="M140" s="46" t="str">
        <f t="shared" ca="1" si="57"/>
        <v/>
      </c>
      <c r="N140" s="44" t="str">
        <f t="shared" ca="1" si="58"/>
        <v/>
      </c>
      <c r="O140" s="45" t="str">
        <f t="shared" ca="1" si="59"/>
        <v/>
      </c>
      <c r="P140" s="46" t="str">
        <f t="shared" ca="1" si="60"/>
        <v/>
      </c>
      <c r="Q140" s="44" t="str">
        <f t="shared" ca="1" si="61"/>
        <v/>
      </c>
      <c r="R140" s="45" t="str">
        <f t="shared" ca="1" si="62"/>
        <v/>
      </c>
      <c r="S140" s="46" t="str">
        <f t="shared" ca="1" si="63"/>
        <v/>
      </c>
      <c r="T140" s="77" t="str">
        <f t="shared" ca="1" si="45"/>
        <v/>
      </c>
      <c r="AH140" s="163" t="str">
        <f t="shared" si="65"/>
        <v/>
      </c>
      <c r="AI140" s="163" t="str">
        <f t="shared" si="64"/>
        <v/>
      </c>
    </row>
    <row r="141" spans="1:35">
      <c r="A141" s="164" t="str">
        <f t="shared" ca="1" si="46"/>
        <v/>
      </c>
      <c r="B141" s="44" t="str">
        <f t="shared" ca="1" si="47"/>
        <v/>
      </c>
      <c r="C141" s="45" t="str">
        <f t="shared" ca="1" si="44"/>
        <v/>
      </c>
      <c r="D141" s="45" t="str">
        <f t="shared" ca="1" si="48"/>
        <v/>
      </c>
      <c r="E141" s="44" t="str">
        <f t="shared" ca="1" si="49"/>
        <v/>
      </c>
      <c r="F141" s="45" t="str">
        <f t="shared" ca="1" si="50"/>
        <v/>
      </c>
      <c r="G141" s="46" t="str">
        <f t="shared" ca="1" si="51"/>
        <v/>
      </c>
      <c r="H141" s="44" t="str">
        <f t="shared" ca="1" si="52"/>
        <v/>
      </c>
      <c r="I141" s="45" t="str">
        <f t="shared" ca="1" si="53"/>
        <v/>
      </c>
      <c r="J141" s="46" t="str">
        <f t="shared" ca="1" si="54"/>
        <v/>
      </c>
      <c r="K141" s="44" t="str">
        <f t="shared" ca="1" si="55"/>
        <v/>
      </c>
      <c r="L141" s="45" t="str">
        <f t="shared" ca="1" si="56"/>
        <v/>
      </c>
      <c r="M141" s="46" t="str">
        <f t="shared" ca="1" si="57"/>
        <v/>
      </c>
      <c r="N141" s="44" t="str">
        <f t="shared" ca="1" si="58"/>
        <v/>
      </c>
      <c r="O141" s="45" t="str">
        <f t="shared" ca="1" si="59"/>
        <v/>
      </c>
      <c r="P141" s="46" t="str">
        <f t="shared" ca="1" si="60"/>
        <v/>
      </c>
      <c r="Q141" s="44" t="str">
        <f t="shared" ca="1" si="61"/>
        <v/>
      </c>
      <c r="R141" s="45" t="str">
        <f t="shared" ca="1" si="62"/>
        <v/>
      </c>
      <c r="S141" s="46" t="str">
        <f t="shared" ca="1" si="63"/>
        <v/>
      </c>
      <c r="T141" s="77" t="str">
        <f t="shared" ca="1" si="45"/>
        <v/>
      </c>
      <c r="AH141" s="163" t="str">
        <f t="shared" si="65"/>
        <v/>
      </c>
      <c r="AI141" s="163" t="str">
        <f t="shared" si="64"/>
        <v/>
      </c>
    </row>
    <row r="142" spans="1:35">
      <c r="A142" s="164" t="str">
        <f t="shared" ca="1" si="46"/>
        <v/>
      </c>
      <c r="B142" s="44" t="str">
        <f t="shared" ca="1" si="47"/>
        <v/>
      </c>
      <c r="C142" s="45" t="str">
        <f t="shared" ca="1" si="44"/>
        <v/>
      </c>
      <c r="D142" s="45" t="str">
        <f t="shared" ca="1" si="48"/>
        <v/>
      </c>
      <c r="E142" s="44" t="str">
        <f t="shared" ca="1" si="49"/>
        <v/>
      </c>
      <c r="F142" s="45" t="str">
        <f t="shared" ca="1" si="50"/>
        <v/>
      </c>
      <c r="G142" s="46" t="str">
        <f t="shared" ca="1" si="51"/>
        <v/>
      </c>
      <c r="H142" s="44" t="str">
        <f t="shared" ca="1" si="52"/>
        <v/>
      </c>
      <c r="I142" s="45" t="str">
        <f t="shared" ca="1" si="53"/>
        <v/>
      </c>
      <c r="J142" s="46" t="str">
        <f t="shared" ca="1" si="54"/>
        <v/>
      </c>
      <c r="K142" s="44" t="str">
        <f t="shared" ca="1" si="55"/>
        <v/>
      </c>
      <c r="L142" s="45" t="str">
        <f t="shared" ca="1" si="56"/>
        <v/>
      </c>
      <c r="M142" s="46" t="str">
        <f t="shared" ca="1" si="57"/>
        <v/>
      </c>
      <c r="N142" s="44" t="str">
        <f t="shared" ca="1" si="58"/>
        <v/>
      </c>
      <c r="O142" s="45" t="str">
        <f t="shared" ca="1" si="59"/>
        <v/>
      </c>
      <c r="P142" s="46" t="str">
        <f t="shared" ca="1" si="60"/>
        <v/>
      </c>
      <c r="Q142" s="44" t="str">
        <f t="shared" ca="1" si="61"/>
        <v/>
      </c>
      <c r="R142" s="45" t="str">
        <f t="shared" ca="1" si="62"/>
        <v/>
      </c>
      <c r="S142" s="46" t="str">
        <f t="shared" ca="1" si="63"/>
        <v/>
      </c>
      <c r="T142" s="77" t="str">
        <f t="shared" ca="1" si="45"/>
        <v/>
      </c>
      <c r="AH142" s="163" t="str">
        <f t="shared" si="65"/>
        <v/>
      </c>
      <c r="AI142" s="163" t="str">
        <f t="shared" si="64"/>
        <v/>
      </c>
    </row>
    <row r="143" spans="1:35">
      <c r="A143" s="164" t="str">
        <f t="shared" ca="1" si="46"/>
        <v/>
      </c>
      <c r="B143" s="44" t="str">
        <f t="shared" ca="1" si="47"/>
        <v/>
      </c>
      <c r="C143" s="45" t="str">
        <f t="shared" ca="1" si="44"/>
        <v/>
      </c>
      <c r="D143" s="45" t="str">
        <f t="shared" ca="1" si="48"/>
        <v/>
      </c>
      <c r="E143" s="44" t="str">
        <f t="shared" ca="1" si="49"/>
        <v/>
      </c>
      <c r="F143" s="45" t="str">
        <f t="shared" ca="1" si="50"/>
        <v/>
      </c>
      <c r="G143" s="46" t="str">
        <f t="shared" ca="1" si="51"/>
        <v/>
      </c>
      <c r="H143" s="44" t="str">
        <f t="shared" ca="1" si="52"/>
        <v/>
      </c>
      <c r="I143" s="45" t="str">
        <f t="shared" ca="1" si="53"/>
        <v/>
      </c>
      <c r="J143" s="46" t="str">
        <f t="shared" ca="1" si="54"/>
        <v/>
      </c>
      <c r="K143" s="44" t="str">
        <f t="shared" ca="1" si="55"/>
        <v/>
      </c>
      <c r="L143" s="45" t="str">
        <f t="shared" ca="1" si="56"/>
        <v/>
      </c>
      <c r="M143" s="46" t="str">
        <f t="shared" ca="1" si="57"/>
        <v/>
      </c>
      <c r="N143" s="44" t="str">
        <f t="shared" ca="1" si="58"/>
        <v/>
      </c>
      <c r="O143" s="45" t="str">
        <f t="shared" ca="1" si="59"/>
        <v/>
      </c>
      <c r="P143" s="46" t="str">
        <f t="shared" ca="1" si="60"/>
        <v/>
      </c>
      <c r="Q143" s="44" t="str">
        <f t="shared" ca="1" si="61"/>
        <v/>
      </c>
      <c r="R143" s="45" t="str">
        <f t="shared" ca="1" si="62"/>
        <v/>
      </c>
      <c r="S143" s="46" t="str">
        <f t="shared" ca="1" si="63"/>
        <v/>
      </c>
      <c r="T143" s="77" t="str">
        <f t="shared" ca="1" si="45"/>
        <v/>
      </c>
      <c r="AH143" s="163" t="str">
        <f t="shared" si="65"/>
        <v/>
      </c>
      <c r="AI143" s="163" t="str">
        <f t="shared" si="64"/>
        <v/>
      </c>
    </row>
    <row r="144" spans="1:35">
      <c r="A144" s="164" t="str">
        <f t="shared" ca="1" si="46"/>
        <v/>
      </c>
      <c r="B144" s="44" t="str">
        <f t="shared" ca="1" si="47"/>
        <v/>
      </c>
      <c r="C144" s="45" t="str">
        <f t="shared" ref="C144:C207" ca="1" si="66">IF(ISERROR(B144-2),"",(B144/$B$14-1)*$B$5)</f>
        <v/>
      </c>
      <c r="D144" s="45" t="str">
        <f t="shared" ca="1" si="48"/>
        <v/>
      </c>
      <c r="E144" s="44" t="str">
        <f t="shared" ca="1" si="49"/>
        <v/>
      </c>
      <c r="F144" s="45" t="str">
        <f t="shared" ca="1" si="50"/>
        <v/>
      </c>
      <c r="G144" s="46" t="str">
        <f t="shared" ca="1" si="51"/>
        <v/>
      </c>
      <c r="H144" s="44" t="str">
        <f t="shared" ca="1" si="52"/>
        <v/>
      </c>
      <c r="I144" s="45" t="str">
        <f t="shared" ca="1" si="53"/>
        <v/>
      </c>
      <c r="J144" s="46" t="str">
        <f t="shared" ca="1" si="54"/>
        <v/>
      </c>
      <c r="K144" s="44" t="str">
        <f t="shared" ca="1" si="55"/>
        <v/>
      </c>
      <c r="L144" s="45" t="str">
        <f t="shared" ca="1" si="56"/>
        <v/>
      </c>
      <c r="M144" s="46" t="str">
        <f t="shared" ca="1" si="57"/>
        <v/>
      </c>
      <c r="N144" s="44" t="str">
        <f t="shared" ca="1" si="58"/>
        <v/>
      </c>
      <c r="O144" s="45" t="str">
        <f t="shared" ca="1" si="59"/>
        <v/>
      </c>
      <c r="P144" s="46" t="str">
        <f t="shared" ca="1" si="60"/>
        <v/>
      </c>
      <c r="Q144" s="44" t="str">
        <f t="shared" ca="1" si="61"/>
        <v/>
      </c>
      <c r="R144" s="45" t="str">
        <f t="shared" ca="1" si="62"/>
        <v/>
      </c>
      <c r="S144" s="46" t="str">
        <f t="shared" ca="1" si="63"/>
        <v/>
      </c>
      <c r="T144" s="77" t="str">
        <f t="shared" ca="1" si="45"/>
        <v/>
      </c>
      <c r="AH144" s="163" t="str">
        <f t="shared" si="65"/>
        <v/>
      </c>
      <c r="AI144" s="163" t="str">
        <f t="shared" si="64"/>
        <v/>
      </c>
    </row>
    <row r="145" spans="1:35">
      <c r="A145" s="164" t="str">
        <f t="shared" ca="1" si="46"/>
        <v/>
      </c>
      <c r="B145" s="44" t="str">
        <f t="shared" ca="1" si="47"/>
        <v/>
      </c>
      <c r="C145" s="45" t="str">
        <f t="shared" ca="1" si="66"/>
        <v/>
      </c>
      <c r="D145" s="45" t="str">
        <f t="shared" ca="1" si="48"/>
        <v/>
      </c>
      <c r="E145" s="44" t="str">
        <f t="shared" ca="1" si="49"/>
        <v/>
      </c>
      <c r="F145" s="45" t="str">
        <f t="shared" ca="1" si="50"/>
        <v/>
      </c>
      <c r="G145" s="46" t="str">
        <f t="shared" ca="1" si="51"/>
        <v/>
      </c>
      <c r="H145" s="44" t="str">
        <f t="shared" ca="1" si="52"/>
        <v/>
      </c>
      <c r="I145" s="45" t="str">
        <f t="shared" ca="1" si="53"/>
        <v/>
      </c>
      <c r="J145" s="46" t="str">
        <f t="shared" ca="1" si="54"/>
        <v/>
      </c>
      <c r="K145" s="44" t="str">
        <f t="shared" ca="1" si="55"/>
        <v/>
      </c>
      <c r="L145" s="45" t="str">
        <f t="shared" ca="1" si="56"/>
        <v/>
      </c>
      <c r="M145" s="46" t="str">
        <f t="shared" ca="1" si="57"/>
        <v/>
      </c>
      <c r="N145" s="44" t="str">
        <f t="shared" ca="1" si="58"/>
        <v/>
      </c>
      <c r="O145" s="45" t="str">
        <f t="shared" ca="1" si="59"/>
        <v/>
      </c>
      <c r="P145" s="46" t="str">
        <f t="shared" ca="1" si="60"/>
        <v/>
      </c>
      <c r="Q145" s="44" t="str">
        <f t="shared" ca="1" si="61"/>
        <v/>
      </c>
      <c r="R145" s="45" t="str">
        <f t="shared" ca="1" si="62"/>
        <v/>
      </c>
      <c r="S145" s="46" t="str">
        <f t="shared" ca="1" si="63"/>
        <v/>
      </c>
      <c r="T145" s="77" t="str">
        <f t="shared" ca="1" si="45"/>
        <v/>
      </c>
      <c r="AH145" s="163" t="str">
        <f t="shared" si="65"/>
        <v/>
      </c>
      <c r="AI145" s="163" t="str">
        <f t="shared" si="64"/>
        <v/>
      </c>
    </row>
    <row r="146" spans="1:35">
      <c r="A146" s="164" t="str">
        <f t="shared" ca="1" si="46"/>
        <v/>
      </c>
      <c r="B146" s="44" t="str">
        <f t="shared" ca="1" si="47"/>
        <v/>
      </c>
      <c r="C146" s="45" t="str">
        <f t="shared" ca="1" si="66"/>
        <v/>
      </c>
      <c r="D146" s="45" t="str">
        <f t="shared" ca="1" si="48"/>
        <v/>
      </c>
      <c r="E146" s="44" t="str">
        <f t="shared" ca="1" si="49"/>
        <v/>
      </c>
      <c r="F146" s="45" t="str">
        <f t="shared" ca="1" si="50"/>
        <v/>
      </c>
      <c r="G146" s="46" t="str">
        <f t="shared" ca="1" si="51"/>
        <v/>
      </c>
      <c r="H146" s="44" t="str">
        <f t="shared" ca="1" si="52"/>
        <v/>
      </c>
      <c r="I146" s="45" t="str">
        <f t="shared" ca="1" si="53"/>
        <v/>
      </c>
      <c r="J146" s="46" t="str">
        <f t="shared" ca="1" si="54"/>
        <v/>
      </c>
      <c r="K146" s="44" t="str">
        <f t="shared" ca="1" si="55"/>
        <v/>
      </c>
      <c r="L146" s="45" t="str">
        <f t="shared" ca="1" si="56"/>
        <v/>
      </c>
      <c r="M146" s="46" t="str">
        <f t="shared" ca="1" si="57"/>
        <v/>
      </c>
      <c r="N146" s="44" t="str">
        <f t="shared" ca="1" si="58"/>
        <v/>
      </c>
      <c r="O146" s="45" t="str">
        <f t="shared" ca="1" si="59"/>
        <v/>
      </c>
      <c r="P146" s="46" t="str">
        <f t="shared" ca="1" si="60"/>
        <v/>
      </c>
      <c r="Q146" s="44" t="str">
        <f t="shared" ca="1" si="61"/>
        <v/>
      </c>
      <c r="R146" s="45" t="str">
        <f t="shared" ca="1" si="62"/>
        <v/>
      </c>
      <c r="S146" s="46" t="str">
        <f t="shared" ca="1" si="63"/>
        <v/>
      </c>
      <c r="T146" s="77" t="str">
        <f t="shared" ca="1" si="45"/>
        <v/>
      </c>
      <c r="AH146" s="163" t="str">
        <f t="shared" si="65"/>
        <v/>
      </c>
      <c r="AI146" s="163" t="str">
        <f t="shared" si="64"/>
        <v/>
      </c>
    </row>
    <row r="147" spans="1:35">
      <c r="A147" s="164" t="str">
        <f t="shared" ca="1" si="46"/>
        <v/>
      </c>
      <c r="B147" s="44" t="str">
        <f t="shared" ca="1" si="47"/>
        <v/>
      </c>
      <c r="C147" s="45" t="str">
        <f t="shared" ca="1" si="66"/>
        <v/>
      </c>
      <c r="D147" s="45" t="str">
        <f t="shared" ca="1" si="48"/>
        <v/>
      </c>
      <c r="E147" s="44" t="str">
        <f t="shared" ca="1" si="49"/>
        <v/>
      </c>
      <c r="F147" s="45" t="str">
        <f t="shared" ca="1" si="50"/>
        <v/>
      </c>
      <c r="G147" s="46" t="str">
        <f t="shared" ca="1" si="51"/>
        <v/>
      </c>
      <c r="H147" s="44" t="str">
        <f t="shared" ca="1" si="52"/>
        <v/>
      </c>
      <c r="I147" s="45" t="str">
        <f t="shared" ca="1" si="53"/>
        <v/>
      </c>
      <c r="J147" s="46" t="str">
        <f t="shared" ca="1" si="54"/>
        <v/>
      </c>
      <c r="K147" s="44" t="str">
        <f t="shared" ca="1" si="55"/>
        <v/>
      </c>
      <c r="L147" s="45" t="str">
        <f t="shared" ca="1" si="56"/>
        <v/>
      </c>
      <c r="M147" s="46" t="str">
        <f t="shared" ca="1" si="57"/>
        <v/>
      </c>
      <c r="N147" s="44" t="str">
        <f t="shared" ca="1" si="58"/>
        <v/>
      </c>
      <c r="O147" s="45" t="str">
        <f t="shared" ca="1" si="59"/>
        <v/>
      </c>
      <c r="P147" s="46" t="str">
        <f t="shared" ca="1" si="60"/>
        <v/>
      </c>
      <c r="Q147" s="44" t="str">
        <f t="shared" ca="1" si="61"/>
        <v/>
      </c>
      <c r="R147" s="45" t="str">
        <f t="shared" ca="1" si="62"/>
        <v/>
      </c>
      <c r="S147" s="46" t="str">
        <f t="shared" ca="1" si="63"/>
        <v/>
      </c>
      <c r="T147" s="77" t="str">
        <f t="shared" ca="1" si="45"/>
        <v/>
      </c>
      <c r="AH147" s="163" t="str">
        <f t="shared" si="65"/>
        <v/>
      </c>
      <c r="AI147" s="163" t="str">
        <f t="shared" si="64"/>
        <v/>
      </c>
    </row>
    <row r="148" spans="1:35">
      <c r="A148" s="164" t="str">
        <f t="shared" ca="1" si="46"/>
        <v/>
      </c>
      <c r="B148" s="44" t="str">
        <f t="shared" ca="1" si="47"/>
        <v/>
      </c>
      <c r="C148" s="45" t="str">
        <f t="shared" ca="1" si="66"/>
        <v/>
      </c>
      <c r="D148" s="45" t="str">
        <f t="shared" ca="1" si="48"/>
        <v/>
      </c>
      <c r="E148" s="44" t="str">
        <f t="shared" ca="1" si="49"/>
        <v/>
      </c>
      <c r="F148" s="45" t="str">
        <f t="shared" ca="1" si="50"/>
        <v/>
      </c>
      <c r="G148" s="46" t="str">
        <f t="shared" ca="1" si="51"/>
        <v/>
      </c>
      <c r="H148" s="44" t="str">
        <f t="shared" ca="1" si="52"/>
        <v/>
      </c>
      <c r="I148" s="45" t="str">
        <f t="shared" ca="1" si="53"/>
        <v/>
      </c>
      <c r="J148" s="46" t="str">
        <f t="shared" ca="1" si="54"/>
        <v/>
      </c>
      <c r="K148" s="44" t="str">
        <f t="shared" ca="1" si="55"/>
        <v/>
      </c>
      <c r="L148" s="45" t="str">
        <f t="shared" ca="1" si="56"/>
        <v/>
      </c>
      <c r="M148" s="46" t="str">
        <f t="shared" ca="1" si="57"/>
        <v/>
      </c>
      <c r="N148" s="44" t="str">
        <f t="shared" ca="1" si="58"/>
        <v/>
      </c>
      <c r="O148" s="45" t="str">
        <f t="shared" ca="1" si="59"/>
        <v/>
      </c>
      <c r="P148" s="46" t="str">
        <f t="shared" ca="1" si="60"/>
        <v/>
      </c>
      <c r="Q148" s="44" t="str">
        <f t="shared" ca="1" si="61"/>
        <v/>
      </c>
      <c r="R148" s="45" t="str">
        <f t="shared" ca="1" si="62"/>
        <v/>
      </c>
      <c r="S148" s="46" t="str">
        <f t="shared" ca="1" si="63"/>
        <v/>
      </c>
      <c r="T148" s="77" t="str">
        <f t="shared" ca="1" si="45"/>
        <v/>
      </c>
      <c r="AH148" s="163" t="str">
        <f t="shared" si="65"/>
        <v/>
      </c>
      <c r="AI148" s="163" t="str">
        <f t="shared" si="64"/>
        <v/>
      </c>
    </row>
    <row r="149" spans="1:35">
      <c r="A149" s="164" t="str">
        <f t="shared" ca="1" si="46"/>
        <v/>
      </c>
      <c r="B149" s="44" t="str">
        <f t="shared" ca="1" si="47"/>
        <v/>
      </c>
      <c r="C149" s="45" t="str">
        <f t="shared" ca="1" si="66"/>
        <v/>
      </c>
      <c r="D149" s="45" t="str">
        <f t="shared" ca="1" si="48"/>
        <v/>
      </c>
      <c r="E149" s="44" t="str">
        <f t="shared" ca="1" si="49"/>
        <v/>
      </c>
      <c r="F149" s="45" t="str">
        <f t="shared" ca="1" si="50"/>
        <v/>
      </c>
      <c r="G149" s="46" t="str">
        <f t="shared" ca="1" si="51"/>
        <v/>
      </c>
      <c r="H149" s="44" t="str">
        <f t="shared" ca="1" si="52"/>
        <v/>
      </c>
      <c r="I149" s="45" t="str">
        <f t="shared" ca="1" si="53"/>
        <v/>
      </c>
      <c r="J149" s="46" t="str">
        <f t="shared" ca="1" si="54"/>
        <v/>
      </c>
      <c r="K149" s="44" t="str">
        <f t="shared" ca="1" si="55"/>
        <v/>
      </c>
      <c r="L149" s="45" t="str">
        <f t="shared" ca="1" si="56"/>
        <v/>
      </c>
      <c r="M149" s="46" t="str">
        <f t="shared" ca="1" si="57"/>
        <v/>
      </c>
      <c r="N149" s="44" t="str">
        <f t="shared" ca="1" si="58"/>
        <v/>
      </c>
      <c r="O149" s="45" t="str">
        <f t="shared" ca="1" si="59"/>
        <v/>
      </c>
      <c r="P149" s="46" t="str">
        <f t="shared" ca="1" si="60"/>
        <v/>
      </c>
      <c r="Q149" s="44" t="str">
        <f t="shared" ca="1" si="61"/>
        <v/>
      </c>
      <c r="R149" s="45" t="str">
        <f t="shared" ca="1" si="62"/>
        <v/>
      </c>
      <c r="S149" s="46" t="str">
        <f t="shared" ca="1" si="63"/>
        <v/>
      </c>
      <c r="T149" s="77" t="str">
        <f t="shared" ca="1" si="45"/>
        <v/>
      </c>
      <c r="AH149" s="163" t="str">
        <f t="shared" si="65"/>
        <v/>
      </c>
      <c r="AI149" s="163" t="str">
        <f t="shared" si="64"/>
        <v/>
      </c>
    </row>
    <row r="150" spans="1:35">
      <c r="A150" s="164" t="str">
        <f t="shared" ca="1" si="46"/>
        <v/>
      </c>
      <c r="B150" s="44" t="str">
        <f t="shared" ca="1" si="47"/>
        <v/>
      </c>
      <c r="C150" s="45" t="str">
        <f t="shared" ca="1" si="66"/>
        <v/>
      </c>
      <c r="D150" s="45" t="str">
        <f t="shared" ca="1" si="48"/>
        <v/>
      </c>
      <c r="E150" s="44" t="str">
        <f t="shared" ca="1" si="49"/>
        <v/>
      </c>
      <c r="F150" s="45" t="str">
        <f t="shared" ca="1" si="50"/>
        <v/>
      </c>
      <c r="G150" s="46" t="str">
        <f t="shared" ca="1" si="51"/>
        <v/>
      </c>
      <c r="H150" s="44" t="str">
        <f t="shared" ca="1" si="52"/>
        <v/>
      </c>
      <c r="I150" s="45" t="str">
        <f t="shared" ca="1" si="53"/>
        <v/>
      </c>
      <c r="J150" s="46" t="str">
        <f t="shared" ca="1" si="54"/>
        <v/>
      </c>
      <c r="K150" s="44" t="str">
        <f t="shared" ca="1" si="55"/>
        <v/>
      </c>
      <c r="L150" s="45" t="str">
        <f t="shared" ca="1" si="56"/>
        <v/>
      </c>
      <c r="M150" s="46" t="str">
        <f t="shared" ca="1" si="57"/>
        <v/>
      </c>
      <c r="N150" s="44" t="str">
        <f t="shared" ca="1" si="58"/>
        <v/>
      </c>
      <c r="O150" s="45" t="str">
        <f t="shared" ca="1" si="59"/>
        <v/>
      </c>
      <c r="P150" s="46" t="str">
        <f t="shared" ca="1" si="60"/>
        <v/>
      </c>
      <c r="Q150" s="44" t="str">
        <f t="shared" ca="1" si="61"/>
        <v/>
      </c>
      <c r="R150" s="45" t="str">
        <f t="shared" ca="1" si="62"/>
        <v/>
      </c>
      <c r="S150" s="46" t="str">
        <f t="shared" ca="1" si="63"/>
        <v/>
      </c>
      <c r="T150" s="77" t="str">
        <f t="shared" ca="1" si="45"/>
        <v/>
      </c>
      <c r="AH150" s="163" t="str">
        <f t="shared" si="65"/>
        <v/>
      </c>
      <c r="AI150" s="163" t="str">
        <f t="shared" si="64"/>
        <v/>
      </c>
    </row>
    <row r="151" spans="1:35">
      <c r="A151" s="164" t="str">
        <f t="shared" ca="1" si="46"/>
        <v/>
      </c>
      <c r="B151" s="44" t="str">
        <f t="shared" ca="1" si="47"/>
        <v/>
      </c>
      <c r="C151" s="45" t="str">
        <f t="shared" ca="1" si="66"/>
        <v/>
      </c>
      <c r="D151" s="45" t="str">
        <f t="shared" ca="1" si="48"/>
        <v/>
      </c>
      <c r="E151" s="44" t="str">
        <f t="shared" ca="1" si="49"/>
        <v/>
      </c>
      <c r="F151" s="45" t="str">
        <f t="shared" ca="1" si="50"/>
        <v/>
      </c>
      <c r="G151" s="46" t="str">
        <f t="shared" ca="1" si="51"/>
        <v/>
      </c>
      <c r="H151" s="44" t="str">
        <f t="shared" ca="1" si="52"/>
        <v/>
      </c>
      <c r="I151" s="45" t="str">
        <f t="shared" ca="1" si="53"/>
        <v/>
      </c>
      <c r="J151" s="46" t="str">
        <f t="shared" ca="1" si="54"/>
        <v/>
      </c>
      <c r="K151" s="44" t="str">
        <f t="shared" ca="1" si="55"/>
        <v/>
      </c>
      <c r="L151" s="45" t="str">
        <f t="shared" ca="1" si="56"/>
        <v/>
      </c>
      <c r="M151" s="46" t="str">
        <f t="shared" ca="1" si="57"/>
        <v/>
      </c>
      <c r="N151" s="44" t="str">
        <f t="shared" ca="1" si="58"/>
        <v/>
      </c>
      <c r="O151" s="45" t="str">
        <f t="shared" ca="1" si="59"/>
        <v/>
      </c>
      <c r="P151" s="46" t="str">
        <f t="shared" ca="1" si="60"/>
        <v/>
      </c>
      <c r="Q151" s="44" t="str">
        <f t="shared" ca="1" si="61"/>
        <v/>
      </c>
      <c r="R151" s="45" t="str">
        <f t="shared" ca="1" si="62"/>
        <v/>
      </c>
      <c r="S151" s="46" t="str">
        <f t="shared" ca="1" si="63"/>
        <v/>
      </c>
      <c r="T151" s="77" t="str">
        <f t="shared" ca="1" si="45"/>
        <v/>
      </c>
      <c r="AH151" s="163" t="str">
        <f t="shared" si="65"/>
        <v/>
      </c>
      <c r="AI151" s="163" t="str">
        <f t="shared" si="64"/>
        <v/>
      </c>
    </row>
    <row r="152" spans="1:35">
      <c r="A152" s="164" t="str">
        <f t="shared" ca="1" si="46"/>
        <v/>
      </c>
      <c r="B152" s="44" t="str">
        <f t="shared" ca="1" si="47"/>
        <v/>
      </c>
      <c r="C152" s="45" t="str">
        <f t="shared" ca="1" si="66"/>
        <v/>
      </c>
      <c r="D152" s="45" t="str">
        <f t="shared" ca="1" si="48"/>
        <v/>
      </c>
      <c r="E152" s="44" t="str">
        <f t="shared" ca="1" si="49"/>
        <v/>
      </c>
      <c r="F152" s="45" t="str">
        <f t="shared" ca="1" si="50"/>
        <v/>
      </c>
      <c r="G152" s="46" t="str">
        <f t="shared" ca="1" si="51"/>
        <v/>
      </c>
      <c r="H152" s="44" t="str">
        <f t="shared" ca="1" si="52"/>
        <v/>
      </c>
      <c r="I152" s="45" t="str">
        <f t="shared" ca="1" si="53"/>
        <v/>
      </c>
      <c r="J152" s="46" t="str">
        <f t="shared" ca="1" si="54"/>
        <v/>
      </c>
      <c r="K152" s="44" t="str">
        <f t="shared" ca="1" si="55"/>
        <v/>
      </c>
      <c r="L152" s="45" t="str">
        <f t="shared" ca="1" si="56"/>
        <v/>
      </c>
      <c r="M152" s="46" t="str">
        <f t="shared" ca="1" si="57"/>
        <v/>
      </c>
      <c r="N152" s="44" t="str">
        <f t="shared" ca="1" si="58"/>
        <v/>
      </c>
      <c r="O152" s="45" t="str">
        <f t="shared" ca="1" si="59"/>
        <v/>
      </c>
      <c r="P152" s="46" t="str">
        <f t="shared" ca="1" si="60"/>
        <v/>
      </c>
      <c r="Q152" s="44" t="str">
        <f t="shared" ca="1" si="61"/>
        <v/>
      </c>
      <c r="R152" s="45" t="str">
        <f t="shared" ca="1" si="62"/>
        <v/>
      </c>
      <c r="S152" s="46" t="str">
        <f t="shared" ca="1" si="63"/>
        <v/>
      </c>
      <c r="T152" s="77" t="str">
        <f t="shared" ca="1" si="45"/>
        <v/>
      </c>
      <c r="AH152" s="163" t="str">
        <f t="shared" si="65"/>
        <v/>
      </c>
      <c r="AI152" s="163" t="str">
        <f t="shared" si="64"/>
        <v/>
      </c>
    </row>
    <row r="153" spans="1:35">
      <c r="A153" s="164" t="str">
        <f t="shared" ca="1" si="46"/>
        <v/>
      </c>
      <c r="B153" s="44" t="str">
        <f t="shared" ca="1" si="47"/>
        <v/>
      </c>
      <c r="C153" s="45" t="str">
        <f t="shared" ca="1" si="66"/>
        <v/>
      </c>
      <c r="D153" s="45" t="str">
        <f t="shared" ca="1" si="48"/>
        <v/>
      </c>
      <c r="E153" s="44" t="str">
        <f t="shared" ca="1" si="49"/>
        <v/>
      </c>
      <c r="F153" s="45" t="str">
        <f t="shared" ca="1" si="50"/>
        <v/>
      </c>
      <c r="G153" s="46" t="str">
        <f t="shared" ca="1" si="51"/>
        <v/>
      </c>
      <c r="H153" s="44" t="str">
        <f t="shared" ca="1" si="52"/>
        <v/>
      </c>
      <c r="I153" s="45" t="str">
        <f t="shared" ca="1" si="53"/>
        <v/>
      </c>
      <c r="J153" s="46" t="str">
        <f t="shared" ca="1" si="54"/>
        <v/>
      </c>
      <c r="K153" s="44" t="str">
        <f t="shared" ca="1" si="55"/>
        <v/>
      </c>
      <c r="L153" s="45" t="str">
        <f t="shared" ca="1" si="56"/>
        <v/>
      </c>
      <c r="M153" s="46" t="str">
        <f t="shared" ca="1" si="57"/>
        <v/>
      </c>
      <c r="N153" s="44" t="str">
        <f t="shared" ca="1" si="58"/>
        <v/>
      </c>
      <c r="O153" s="45" t="str">
        <f t="shared" ca="1" si="59"/>
        <v/>
      </c>
      <c r="P153" s="46" t="str">
        <f t="shared" ca="1" si="60"/>
        <v/>
      </c>
      <c r="Q153" s="44" t="str">
        <f t="shared" ca="1" si="61"/>
        <v/>
      </c>
      <c r="R153" s="45" t="str">
        <f t="shared" ca="1" si="62"/>
        <v/>
      </c>
      <c r="S153" s="46" t="str">
        <f t="shared" ca="1" si="63"/>
        <v/>
      </c>
      <c r="T153" s="77" t="str">
        <f t="shared" ca="1" si="45"/>
        <v/>
      </c>
      <c r="AH153" s="163" t="str">
        <f t="shared" si="65"/>
        <v/>
      </c>
      <c r="AI153" s="163" t="str">
        <f t="shared" si="64"/>
        <v/>
      </c>
    </row>
    <row r="154" spans="1:35">
      <c r="A154" s="164" t="str">
        <f t="shared" ca="1" si="46"/>
        <v/>
      </c>
      <c r="B154" s="44" t="str">
        <f t="shared" ca="1" si="47"/>
        <v/>
      </c>
      <c r="C154" s="45" t="str">
        <f t="shared" ca="1" si="66"/>
        <v/>
      </c>
      <c r="D154" s="45" t="str">
        <f t="shared" ca="1" si="48"/>
        <v/>
      </c>
      <c r="E154" s="44" t="str">
        <f t="shared" ca="1" si="49"/>
        <v/>
      </c>
      <c r="F154" s="45" t="str">
        <f t="shared" ca="1" si="50"/>
        <v/>
      </c>
      <c r="G154" s="46" t="str">
        <f t="shared" ca="1" si="51"/>
        <v/>
      </c>
      <c r="H154" s="44" t="str">
        <f t="shared" ca="1" si="52"/>
        <v/>
      </c>
      <c r="I154" s="45" t="str">
        <f t="shared" ca="1" si="53"/>
        <v/>
      </c>
      <c r="J154" s="46" t="str">
        <f t="shared" ca="1" si="54"/>
        <v/>
      </c>
      <c r="K154" s="44" t="str">
        <f t="shared" ca="1" si="55"/>
        <v/>
      </c>
      <c r="L154" s="45" t="str">
        <f t="shared" ca="1" si="56"/>
        <v/>
      </c>
      <c r="M154" s="46" t="str">
        <f t="shared" ca="1" si="57"/>
        <v/>
      </c>
      <c r="N154" s="44" t="str">
        <f t="shared" ca="1" si="58"/>
        <v/>
      </c>
      <c r="O154" s="45" t="str">
        <f t="shared" ca="1" si="59"/>
        <v/>
      </c>
      <c r="P154" s="46" t="str">
        <f t="shared" ca="1" si="60"/>
        <v/>
      </c>
      <c r="Q154" s="44" t="str">
        <f t="shared" ca="1" si="61"/>
        <v/>
      </c>
      <c r="R154" s="45" t="str">
        <f t="shared" ca="1" si="62"/>
        <v/>
      </c>
      <c r="S154" s="46" t="str">
        <f t="shared" ca="1" si="63"/>
        <v/>
      </c>
      <c r="T154" s="77" t="str">
        <f t="shared" ca="1" si="45"/>
        <v/>
      </c>
      <c r="AH154" s="163" t="str">
        <f t="shared" si="65"/>
        <v/>
      </c>
      <c r="AI154" s="163" t="str">
        <f t="shared" si="64"/>
        <v/>
      </c>
    </row>
    <row r="155" spans="1:35">
      <c r="A155" s="164" t="str">
        <f t="shared" ca="1" si="46"/>
        <v/>
      </c>
      <c r="B155" s="44" t="str">
        <f t="shared" ca="1" si="47"/>
        <v/>
      </c>
      <c r="C155" s="45" t="str">
        <f t="shared" ca="1" si="66"/>
        <v/>
      </c>
      <c r="D155" s="45" t="str">
        <f t="shared" ca="1" si="48"/>
        <v/>
      </c>
      <c r="E155" s="44" t="str">
        <f t="shared" ca="1" si="49"/>
        <v/>
      </c>
      <c r="F155" s="45" t="str">
        <f t="shared" ca="1" si="50"/>
        <v/>
      </c>
      <c r="G155" s="46" t="str">
        <f t="shared" ca="1" si="51"/>
        <v/>
      </c>
      <c r="H155" s="44" t="str">
        <f t="shared" ca="1" si="52"/>
        <v/>
      </c>
      <c r="I155" s="45" t="str">
        <f t="shared" ca="1" si="53"/>
        <v/>
      </c>
      <c r="J155" s="46" t="str">
        <f t="shared" ca="1" si="54"/>
        <v/>
      </c>
      <c r="K155" s="44" t="str">
        <f t="shared" ca="1" si="55"/>
        <v/>
      </c>
      <c r="L155" s="45" t="str">
        <f t="shared" ca="1" si="56"/>
        <v/>
      </c>
      <c r="M155" s="46" t="str">
        <f t="shared" ca="1" si="57"/>
        <v/>
      </c>
      <c r="N155" s="44" t="str">
        <f t="shared" ca="1" si="58"/>
        <v/>
      </c>
      <c r="O155" s="45" t="str">
        <f t="shared" ca="1" si="59"/>
        <v/>
      </c>
      <c r="P155" s="46" t="str">
        <f t="shared" ca="1" si="60"/>
        <v/>
      </c>
      <c r="Q155" s="44" t="str">
        <f t="shared" ca="1" si="61"/>
        <v/>
      </c>
      <c r="R155" s="45" t="str">
        <f t="shared" ca="1" si="62"/>
        <v/>
      </c>
      <c r="S155" s="46" t="str">
        <f t="shared" ca="1" si="63"/>
        <v/>
      </c>
      <c r="T155" s="77" t="str">
        <f t="shared" ref="T155:T218" ca="1" si="67">IF(ISERROR(B155-2),"",C155+D155-F155-G155-I155-J155+L155+M155+O155+P155+R155+S155+$J$9)</f>
        <v/>
      </c>
      <c r="AH155" s="163" t="str">
        <f t="shared" si="65"/>
        <v/>
      </c>
      <c r="AI155" s="163" t="str">
        <f t="shared" si="64"/>
        <v/>
      </c>
    </row>
    <row r="156" spans="1:35">
      <c r="A156" s="164" t="str">
        <f t="shared" ca="1" si="46"/>
        <v/>
      </c>
      <c r="B156" s="44" t="str">
        <f t="shared" ca="1" si="47"/>
        <v/>
      </c>
      <c r="C156" s="45" t="str">
        <f t="shared" ca="1" si="66"/>
        <v/>
      </c>
      <c r="D156" s="45" t="str">
        <f t="shared" ca="1" si="48"/>
        <v/>
      </c>
      <c r="E156" s="44" t="str">
        <f t="shared" ca="1" si="49"/>
        <v/>
      </c>
      <c r="F156" s="45" t="str">
        <f t="shared" ca="1" si="50"/>
        <v/>
      </c>
      <c r="G156" s="46" t="str">
        <f t="shared" ca="1" si="51"/>
        <v/>
      </c>
      <c r="H156" s="44" t="str">
        <f t="shared" ca="1" si="52"/>
        <v/>
      </c>
      <c r="I156" s="45" t="str">
        <f t="shared" ca="1" si="53"/>
        <v/>
      </c>
      <c r="J156" s="46" t="str">
        <f t="shared" ca="1" si="54"/>
        <v/>
      </c>
      <c r="K156" s="44" t="str">
        <f t="shared" ca="1" si="55"/>
        <v/>
      </c>
      <c r="L156" s="45" t="str">
        <f t="shared" ca="1" si="56"/>
        <v/>
      </c>
      <c r="M156" s="46" t="str">
        <f t="shared" ca="1" si="57"/>
        <v/>
      </c>
      <c r="N156" s="44" t="str">
        <f t="shared" ca="1" si="58"/>
        <v/>
      </c>
      <c r="O156" s="45" t="str">
        <f t="shared" ca="1" si="59"/>
        <v/>
      </c>
      <c r="P156" s="46" t="str">
        <f t="shared" ca="1" si="60"/>
        <v/>
      </c>
      <c r="Q156" s="44" t="str">
        <f t="shared" ca="1" si="61"/>
        <v/>
      </c>
      <c r="R156" s="45" t="str">
        <f t="shared" ca="1" si="62"/>
        <v/>
      </c>
      <c r="S156" s="46" t="str">
        <f t="shared" ca="1" si="63"/>
        <v/>
      </c>
      <c r="T156" s="77" t="str">
        <f t="shared" ca="1" si="67"/>
        <v/>
      </c>
      <c r="AH156" s="163" t="str">
        <f t="shared" si="65"/>
        <v/>
      </c>
      <c r="AI156" s="163" t="str">
        <f t="shared" si="64"/>
        <v/>
      </c>
    </row>
    <row r="157" spans="1:35">
      <c r="A157" s="164" t="str">
        <f t="shared" ca="1" si="46"/>
        <v/>
      </c>
      <c r="B157" s="44" t="str">
        <f t="shared" ca="1" si="47"/>
        <v/>
      </c>
      <c r="C157" s="45" t="str">
        <f t="shared" ca="1" si="66"/>
        <v/>
      </c>
      <c r="D157" s="45" t="str">
        <f t="shared" ca="1" si="48"/>
        <v/>
      </c>
      <c r="E157" s="44" t="str">
        <f t="shared" ca="1" si="49"/>
        <v/>
      </c>
      <c r="F157" s="45" t="str">
        <f t="shared" ca="1" si="50"/>
        <v/>
      </c>
      <c r="G157" s="46" t="str">
        <f t="shared" ca="1" si="51"/>
        <v/>
      </c>
      <c r="H157" s="44" t="str">
        <f t="shared" ca="1" si="52"/>
        <v/>
      </c>
      <c r="I157" s="45" t="str">
        <f t="shared" ca="1" si="53"/>
        <v/>
      </c>
      <c r="J157" s="46" t="str">
        <f t="shared" ca="1" si="54"/>
        <v/>
      </c>
      <c r="K157" s="44" t="str">
        <f t="shared" ca="1" si="55"/>
        <v/>
      </c>
      <c r="L157" s="45" t="str">
        <f t="shared" ca="1" si="56"/>
        <v/>
      </c>
      <c r="M157" s="46" t="str">
        <f t="shared" ca="1" si="57"/>
        <v/>
      </c>
      <c r="N157" s="44" t="str">
        <f t="shared" ca="1" si="58"/>
        <v/>
      </c>
      <c r="O157" s="45" t="str">
        <f t="shared" ca="1" si="59"/>
        <v/>
      </c>
      <c r="P157" s="46" t="str">
        <f t="shared" ca="1" si="60"/>
        <v/>
      </c>
      <c r="Q157" s="44" t="str">
        <f t="shared" ca="1" si="61"/>
        <v/>
      </c>
      <c r="R157" s="45" t="str">
        <f t="shared" ca="1" si="62"/>
        <v/>
      </c>
      <c r="S157" s="46" t="str">
        <f t="shared" ca="1" si="63"/>
        <v/>
      </c>
      <c r="T157" s="77" t="str">
        <f t="shared" ca="1" si="67"/>
        <v/>
      </c>
      <c r="AH157" s="163" t="str">
        <f t="shared" si="65"/>
        <v/>
      </c>
      <c r="AI157" s="163" t="str">
        <f t="shared" si="64"/>
        <v/>
      </c>
    </row>
    <row r="158" spans="1:35">
      <c r="A158" s="164" t="str">
        <f t="shared" ca="1" si="46"/>
        <v/>
      </c>
      <c r="B158" s="44" t="str">
        <f t="shared" ca="1" si="47"/>
        <v/>
      </c>
      <c r="C158" s="45" t="str">
        <f t="shared" ca="1" si="66"/>
        <v/>
      </c>
      <c r="D158" s="45" t="str">
        <f t="shared" ca="1" si="48"/>
        <v/>
      </c>
      <c r="E158" s="44" t="str">
        <f t="shared" ca="1" si="49"/>
        <v/>
      </c>
      <c r="F158" s="45" t="str">
        <f t="shared" ca="1" si="50"/>
        <v/>
      </c>
      <c r="G158" s="46" t="str">
        <f t="shared" ca="1" si="51"/>
        <v/>
      </c>
      <c r="H158" s="44" t="str">
        <f t="shared" ca="1" si="52"/>
        <v/>
      </c>
      <c r="I158" s="45" t="str">
        <f t="shared" ca="1" si="53"/>
        <v/>
      </c>
      <c r="J158" s="46" t="str">
        <f t="shared" ca="1" si="54"/>
        <v/>
      </c>
      <c r="K158" s="44" t="str">
        <f t="shared" ca="1" si="55"/>
        <v/>
      </c>
      <c r="L158" s="45" t="str">
        <f t="shared" ca="1" si="56"/>
        <v/>
      </c>
      <c r="M158" s="46" t="str">
        <f t="shared" ca="1" si="57"/>
        <v/>
      </c>
      <c r="N158" s="44" t="str">
        <f t="shared" ca="1" si="58"/>
        <v/>
      </c>
      <c r="O158" s="45" t="str">
        <f t="shared" ca="1" si="59"/>
        <v/>
      </c>
      <c r="P158" s="46" t="str">
        <f t="shared" ca="1" si="60"/>
        <v/>
      </c>
      <c r="Q158" s="44" t="str">
        <f t="shared" ca="1" si="61"/>
        <v/>
      </c>
      <c r="R158" s="45" t="str">
        <f t="shared" ca="1" si="62"/>
        <v/>
      </c>
      <c r="S158" s="46" t="str">
        <f t="shared" ca="1" si="63"/>
        <v/>
      </c>
      <c r="T158" s="77" t="str">
        <f t="shared" ca="1" si="67"/>
        <v/>
      </c>
      <c r="AH158" s="163" t="str">
        <f t="shared" si="65"/>
        <v/>
      </c>
      <c r="AI158" s="163" t="str">
        <f t="shared" si="64"/>
        <v/>
      </c>
    </row>
    <row r="159" spans="1:35">
      <c r="A159" s="164" t="str">
        <f t="shared" ca="1" si="46"/>
        <v/>
      </c>
      <c r="B159" s="44" t="str">
        <f t="shared" ca="1" si="47"/>
        <v/>
      </c>
      <c r="C159" s="45" t="str">
        <f t="shared" ca="1" si="66"/>
        <v/>
      </c>
      <c r="D159" s="45" t="str">
        <f t="shared" ca="1" si="48"/>
        <v/>
      </c>
      <c r="E159" s="44" t="str">
        <f t="shared" ca="1" si="49"/>
        <v/>
      </c>
      <c r="F159" s="45" t="str">
        <f t="shared" ca="1" si="50"/>
        <v/>
      </c>
      <c r="G159" s="46" t="str">
        <f t="shared" ca="1" si="51"/>
        <v/>
      </c>
      <c r="H159" s="44" t="str">
        <f t="shared" ca="1" si="52"/>
        <v/>
      </c>
      <c r="I159" s="45" t="str">
        <f t="shared" ca="1" si="53"/>
        <v/>
      </c>
      <c r="J159" s="46" t="str">
        <f t="shared" ca="1" si="54"/>
        <v/>
      </c>
      <c r="K159" s="44" t="str">
        <f t="shared" ca="1" si="55"/>
        <v/>
      </c>
      <c r="L159" s="45" t="str">
        <f t="shared" ca="1" si="56"/>
        <v/>
      </c>
      <c r="M159" s="46" t="str">
        <f t="shared" ca="1" si="57"/>
        <v/>
      </c>
      <c r="N159" s="44" t="str">
        <f t="shared" ca="1" si="58"/>
        <v/>
      </c>
      <c r="O159" s="45" t="str">
        <f t="shared" ca="1" si="59"/>
        <v/>
      </c>
      <c r="P159" s="46" t="str">
        <f t="shared" ca="1" si="60"/>
        <v/>
      </c>
      <c r="Q159" s="44" t="str">
        <f t="shared" ca="1" si="61"/>
        <v/>
      </c>
      <c r="R159" s="45" t="str">
        <f t="shared" ca="1" si="62"/>
        <v/>
      </c>
      <c r="S159" s="46" t="str">
        <f t="shared" ca="1" si="63"/>
        <v/>
      </c>
      <c r="T159" s="77" t="str">
        <f t="shared" ca="1" si="67"/>
        <v/>
      </c>
      <c r="AH159" s="163" t="str">
        <f t="shared" si="65"/>
        <v/>
      </c>
      <c r="AI159" s="163" t="str">
        <f t="shared" si="64"/>
        <v/>
      </c>
    </row>
    <row r="160" spans="1:35">
      <c r="A160" s="164" t="str">
        <f t="shared" ca="1" si="46"/>
        <v/>
      </c>
      <c r="B160" s="44" t="str">
        <f t="shared" ca="1" si="47"/>
        <v/>
      </c>
      <c r="C160" s="45" t="str">
        <f t="shared" ca="1" si="66"/>
        <v/>
      </c>
      <c r="D160" s="45" t="str">
        <f t="shared" ca="1" si="48"/>
        <v/>
      </c>
      <c r="E160" s="44" t="str">
        <f t="shared" ca="1" si="49"/>
        <v/>
      </c>
      <c r="F160" s="45" t="str">
        <f t="shared" ca="1" si="50"/>
        <v/>
      </c>
      <c r="G160" s="46" t="str">
        <f t="shared" ca="1" si="51"/>
        <v/>
      </c>
      <c r="H160" s="44" t="str">
        <f t="shared" ca="1" si="52"/>
        <v/>
      </c>
      <c r="I160" s="45" t="str">
        <f t="shared" ca="1" si="53"/>
        <v/>
      </c>
      <c r="J160" s="46" t="str">
        <f t="shared" ca="1" si="54"/>
        <v/>
      </c>
      <c r="K160" s="44" t="str">
        <f t="shared" ca="1" si="55"/>
        <v/>
      </c>
      <c r="L160" s="45" t="str">
        <f t="shared" ca="1" si="56"/>
        <v/>
      </c>
      <c r="M160" s="46" t="str">
        <f t="shared" ca="1" si="57"/>
        <v/>
      </c>
      <c r="N160" s="44" t="str">
        <f t="shared" ca="1" si="58"/>
        <v/>
      </c>
      <c r="O160" s="45" t="str">
        <f t="shared" ca="1" si="59"/>
        <v/>
      </c>
      <c r="P160" s="46" t="str">
        <f t="shared" ca="1" si="60"/>
        <v/>
      </c>
      <c r="Q160" s="44" t="str">
        <f t="shared" ca="1" si="61"/>
        <v/>
      </c>
      <c r="R160" s="45" t="str">
        <f t="shared" ca="1" si="62"/>
        <v/>
      </c>
      <c r="S160" s="46" t="str">
        <f t="shared" ca="1" si="63"/>
        <v/>
      </c>
      <c r="T160" s="77" t="str">
        <f t="shared" ca="1" si="67"/>
        <v/>
      </c>
      <c r="AH160" s="163" t="str">
        <f t="shared" si="65"/>
        <v/>
      </c>
      <c r="AI160" s="163" t="str">
        <f t="shared" si="64"/>
        <v/>
      </c>
    </row>
    <row r="161" spans="1:35">
      <c r="A161" s="164" t="str">
        <f t="shared" ca="1" si="46"/>
        <v/>
      </c>
      <c r="B161" s="44" t="str">
        <f t="shared" ca="1" si="47"/>
        <v/>
      </c>
      <c r="C161" s="45" t="str">
        <f t="shared" ca="1" si="66"/>
        <v/>
      </c>
      <c r="D161" s="45" t="str">
        <f t="shared" ca="1" si="48"/>
        <v/>
      </c>
      <c r="E161" s="44" t="str">
        <f t="shared" ca="1" si="49"/>
        <v/>
      </c>
      <c r="F161" s="45" t="str">
        <f t="shared" ca="1" si="50"/>
        <v/>
      </c>
      <c r="G161" s="46" t="str">
        <f t="shared" ca="1" si="51"/>
        <v/>
      </c>
      <c r="H161" s="44" t="str">
        <f t="shared" ca="1" si="52"/>
        <v/>
      </c>
      <c r="I161" s="45" t="str">
        <f t="shared" ca="1" si="53"/>
        <v/>
      </c>
      <c r="J161" s="46" t="str">
        <f t="shared" ca="1" si="54"/>
        <v/>
      </c>
      <c r="K161" s="44" t="str">
        <f t="shared" ca="1" si="55"/>
        <v/>
      </c>
      <c r="L161" s="45" t="str">
        <f t="shared" ca="1" si="56"/>
        <v/>
      </c>
      <c r="M161" s="46" t="str">
        <f t="shared" ca="1" si="57"/>
        <v/>
      </c>
      <c r="N161" s="44" t="str">
        <f t="shared" ca="1" si="58"/>
        <v/>
      </c>
      <c r="O161" s="45" t="str">
        <f t="shared" ca="1" si="59"/>
        <v/>
      </c>
      <c r="P161" s="46" t="str">
        <f t="shared" ca="1" si="60"/>
        <v/>
      </c>
      <c r="Q161" s="44" t="str">
        <f t="shared" ca="1" si="61"/>
        <v/>
      </c>
      <c r="R161" s="45" t="str">
        <f t="shared" ca="1" si="62"/>
        <v/>
      </c>
      <c r="S161" s="46" t="str">
        <f t="shared" ca="1" si="63"/>
        <v/>
      </c>
      <c r="T161" s="77" t="str">
        <f t="shared" ca="1" si="67"/>
        <v/>
      </c>
      <c r="AH161" s="163" t="str">
        <f t="shared" si="65"/>
        <v/>
      </c>
      <c r="AI161" s="163" t="str">
        <f t="shared" si="64"/>
        <v/>
      </c>
    </row>
    <row r="162" spans="1:35">
      <c r="A162" s="164" t="str">
        <f t="shared" ca="1" si="46"/>
        <v/>
      </c>
      <c r="B162" s="44" t="str">
        <f t="shared" ca="1" si="47"/>
        <v/>
      </c>
      <c r="C162" s="45" t="str">
        <f t="shared" ca="1" si="66"/>
        <v/>
      </c>
      <c r="D162" s="45" t="str">
        <f t="shared" ca="1" si="48"/>
        <v/>
      </c>
      <c r="E162" s="44" t="str">
        <f t="shared" ca="1" si="49"/>
        <v/>
      </c>
      <c r="F162" s="45" t="str">
        <f t="shared" ca="1" si="50"/>
        <v/>
      </c>
      <c r="G162" s="46" t="str">
        <f t="shared" ca="1" si="51"/>
        <v/>
      </c>
      <c r="H162" s="44" t="str">
        <f t="shared" ca="1" si="52"/>
        <v/>
      </c>
      <c r="I162" s="45" t="str">
        <f t="shared" ca="1" si="53"/>
        <v/>
      </c>
      <c r="J162" s="46" t="str">
        <f t="shared" ca="1" si="54"/>
        <v/>
      </c>
      <c r="K162" s="44" t="str">
        <f t="shared" ca="1" si="55"/>
        <v/>
      </c>
      <c r="L162" s="45" t="str">
        <f t="shared" ca="1" si="56"/>
        <v/>
      </c>
      <c r="M162" s="46" t="str">
        <f t="shared" ca="1" si="57"/>
        <v/>
      </c>
      <c r="N162" s="44" t="str">
        <f t="shared" ca="1" si="58"/>
        <v/>
      </c>
      <c r="O162" s="45" t="str">
        <f t="shared" ca="1" si="59"/>
        <v/>
      </c>
      <c r="P162" s="46" t="str">
        <f t="shared" ca="1" si="60"/>
        <v/>
      </c>
      <c r="Q162" s="44" t="str">
        <f t="shared" ca="1" si="61"/>
        <v/>
      </c>
      <c r="R162" s="45" t="str">
        <f t="shared" ca="1" si="62"/>
        <v/>
      </c>
      <c r="S162" s="46" t="str">
        <f t="shared" ca="1" si="63"/>
        <v/>
      </c>
      <c r="T162" s="77" t="str">
        <f t="shared" ca="1" si="67"/>
        <v/>
      </c>
      <c r="AH162" s="163" t="str">
        <f t="shared" si="65"/>
        <v/>
      </c>
      <c r="AI162" s="163" t="str">
        <f t="shared" si="64"/>
        <v/>
      </c>
    </row>
    <row r="163" spans="1:35">
      <c r="A163" s="164" t="str">
        <f t="shared" ca="1" si="46"/>
        <v/>
      </c>
      <c r="B163" s="44" t="str">
        <f t="shared" ca="1" si="47"/>
        <v/>
      </c>
      <c r="C163" s="45" t="str">
        <f t="shared" ca="1" si="66"/>
        <v/>
      </c>
      <c r="D163" s="45" t="str">
        <f t="shared" ca="1" si="48"/>
        <v/>
      </c>
      <c r="E163" s="44" t="str">
        <f t="shared" ca="1" si="49"/>
        <v/>
      </c>
      <c r="F163" s="45" t="str">
        <f t="shared" ca="1" si="50"/>
        <v/>
      </c>
      <c r="G163" s="46" t="str">
        <f t="shared" ca="1" si="51"/>
        <v/>
      </c>
      <c r="H163" s="44" t="str">
        <f t="shared" ca="1" si="52"/>
        <v/>
      </c>
      <c r="I163" s="45" t="str">
        <f t="shared" ca="1" si="53"/>
        <v/>
      </c>
      <c r="J163" s="46" t="str">
        <f t="shared" ca="1" si="54"/>
        <v/>
      </c>
      <c r="K163" s="44" t="str">
        <f t="shared" ca="1" si="55"/>
        <v/>
      </c>
      <c r="L163" s="45" t="str">
        <f t="shared" ca="1" si="56"/>
        <v/>
      </c>
      <c r="M163" s="46" t="str">
        <f t="shared" ca="1" si="57"/>
        <v/>
      </c>
      <c r="N163" s="44" t="str">
        <f t="shared" ca="1" si="58"/>
        <v/>
      </c>
      <c r="O163" s="45" t="str">
        <f t="shared" ca="1" si="59"/>
        <v/>
      </c>
      <c r="P163" s="46" t="str">
        <f t="shared" ca="1" si="60"/>
        <v/>
      </c>
      <c r="Q163" s="44" t="str">
        <f t="shared" ca="1" si="61"/>
        <v/>
      </c>
      <c r="R163" s="45" t="str">
        <f t="shared" ca="1" si="62"/>
        <v/>
      </c>
      <c r="S163" s="46" t="str">
        <f t="shared" ca="1" si="63"/>
        <v/>
      </c>
      <c r="T163" s="77" t="str">
        <f t="shared" ca="1" si="67"/>
        <v/>
      </c>
      <c r="AH163" s="163" t="str">
        <f t="shared" si="65"/>
        <v/>
      </c>
      <c r="AI163" s="163" t="str">
        <f t="shared" si="64"/>
        <v/>
      </c>
    </row>
    <row r="164" spans="1:35">
      <c r="A164" s="164" t="str">
        <f t="shared" ca="1" si="46"/>
        <v/>
      </c>
      <c r="B164" s="44" t="str">
        <f t="shared" ca="1" si="47"/>
        <v/>
      </c>
      <c r="C164" s="45" t="str">
        <f t="shared" ca="1" si="66"/>
        <v/>
      </c>
      <c r="D164" s="45" t="str">
        <f t="shared" ca="1" si="48"/>
        <v/>
      </c>
      <c r="E164" s="44" t="str">
        <f t="shared" ca="1" si="49"/>
        <v/>
      </c>
      <c r="F164" s="45" t="str">
        <f t="shared" ca="1" si="50"/>
        <v/>
      </c>
      <c r="G164" s="46" t="str">
        <f t="shared" ca="1" si="51"/>
        <v/>
      </c>
      <c r="H164" s="44" t="str">
        <f t="shared" ca="1" si="52"/>
        <v/>
      </c>
      <c r="I164" s="45" t="str">
        <f t="shared" ca="1" si="53"/>
        <v/>
      </c>
      <c r="J164" s="46" t="str">
        <f t="shared" ca="1" si="54"/>
        <v/>
      </c>
      <c r="K164" s="44" t="str">
        <f t="shared" ca="1" si="55"/>
        <v/>
      </c>
      <c r="L164" s="45" t="str">
        <f t="shared" ca="1" si="56"/>
        <v/>
      </c>
      <c r="M164" s="46" t="str">
        <f t="shared" ca="1" si="57"/>
        <v/>
      </c>
      <c r="N164" s="44" t="str">
        <f t="shared" ca="1" si="58"/>
        <v/>
      </c>
      <c r="O164" s="45" t="str">
        <f t="shared" ca="1" si="59"/>
        <v/>
      </c>
      <c r="P164" s="46" t="str">
        <f t="shared" ca="1" si="60"/>
        <v/>
      </c>
      <c r="Q164" s="44" t="str">
        <f t="shared" ca="1" si="61"/>
        <v/>
      </c>
      <c r="R164" s="45" t="str">
        <f t="shared" ca="1" si="62"/>
        <v/>
      </c>
      <c r="S164" s="46" t="str">
        <f t="shared" ca="1" si="63"/>
        <v/>
      </c>
      <c r="T164" s="77" t="str">
        <f t="shared" ca="1" si="67"/>
        <v/>
      </c>
      <c r="AH164" s="163" t="str">
        <f t="shared" si="65"/>
        <v/>
      </c>
      <c r="AI164" s="163" t="str">
        <f t="shared" si="64"/>
        <v/>
      </c>
    </row>
    <row r="165" spans="1:35">
      <c r="A165" s="164" t="str">
        <f t="shared" ca="1" si="46"/>
        <v/>
      </c>
      <c r="B165" s="44" t="str">
        <f t="shared" ca="1" si="47"/>
        <v/>
      </c>
      <c r="C165" s="45" t="str">
        <f t="shared" ca="1" si="66"/>
        <v/>
      </c>
      <c r="D165" s="45" t="str">
        <f t="shared" ca="1" si="48"/>
        <v/>
      </c>
      <c r="E165" s="44" t="str">
        <f t="shared" ca="1" si="49"/>
        <v/>
      </c>
      <c r="F165" s="45" t="str">
        <f t="shared" ca="1" si="50"/>
        <v/>
      </c>
      <c r="G165" s="46" t="str">
        <f t="shared" ca="1" si="51"/>
        <v/>
      </c>
      <c r="H165" s="44" t="str">
        <f t="shared" ca="1" si="52"/>
        <v/>
      </c>
      <c r="I165" s="45" t="str">
        <f t="shared" ca="1" si="53"/>
        <v/>
      </c>
      <c r="J165" s="46" t="str">
        <f t="shared" ca="1" si="54"/>
        <v/>
      </c>
      <c r="K165" s="44" t="str">
        <f t="shared" ca="1" si="55"/>
        <v/>
      </c>
      <c r="L165" s="45" t="str">
        <f t="shared" ca="1" si="56"/>
        <v/>
      </c>
      <c r="M165" s="46" t="str">
        <f t="shared" ca="1" si="57"/>
        <v/>
      </c>
      <c r="N165" s="44" t="str">
        <f t="shared" ca="1" si="58"/>
        <v/>
      </c>
      <c r="O165" s="45" t="str">
        <f t="shared" ca="1" si="59"/>
        <v/>
      </c>
      <c r="P165" s="46" t="str">
        <f t="shared" ca="1" si="60"/>
        <v/>
      </c>
      <c r="Q165" s="44" t="str">
        <f t="shared" ca="1" si="61"/>
        <v/>
      </c>
      <c r="R165" s="45" t="str">
        <f t="shared" ca="1" si="62"/>
        <v/>
      </c>
      <c r="S165" s="46" t="str">
        <f t="shared" ca="1" si="63"/>
        <v/>
      </c>
      <c r="T165" s="77" t="str">
        <f t="shared" ca="1" si="67"/>
        <v/>
      </c>
      <c r="AH165" s="163" t="str">
        <f t="shared" si="65"/>
        <v/>
      </c>
      <c r="AI165" s="163" t="str">
        <f t="shared" si="64"/>
        <v/>
      </c>
    </row>
    <row r="166" spans="1:35">
      <c r="A166" s="164" t="str">
        <f t="shared" ca="1" si="46"/>
        <v/>
      </c>
      <c r="B166" s="44" t="str">
        <f t="shared" ca="1" si="47"/>
        <v/>
      </c>
      <c r="C166" s="45" t="str">
        <f t="shared" ca="1" si="66"/>
        <v/>
      </c>
      <c r="D166" s="45" t="str">
        <f t="shared" ca="1" si="48"/>
        <v/>
      </c>
      <c r="E166" s="44" t="str">
        <f t="shared" ca="1" si="49"/>
        <v/>
      </c>
      <c r="F166" s="45" t="str">
        <f t="shared" ca="1" si="50"/>
        <v/>
      </c>
      <c r="G166" s="46" t="str">
        <f t="shared" ca="1" si="51"/>
        <v/>
      </c>
      <c r="H166" s="44" t="str">
        <f t="shared" ca="1" si="52"/>
        <v/>
      </c>
      <c r="I166" s="45" t="str">
        <f t="shared" ca="1" si="53"/>
        <v/>
      </c>
      <c r="J166" s="46" t="str">
        <f t="shared" ca="1" si="54"/>
        <v/>
      </c>
      <c r="K166" s="44" t="str">
        <f t="shared" ca="1" si="55"/>
        <v/>
      </c>
      <c r="L166" s="45" t="str">
        <f t="shared" ca="1" si="56"/>
        <v/>
      </c>
      <c r="M166" s="46" t="str">
        <f t="shared" ca="1" si="57"/>
        <v/>
      </c>
      <c r="N166" s="44" t="str">
        <f t="shared" ca="1" si="58"/>
        <v/>
      </c>
      <c r="O166" s="45" t="str">
        <f t="shared" ca="1" si="59"/>
        <v/>
      </c>
      <c r="P166" s="46" t="str">
        <f t="shared" ca="1" si="60"/>
        <v/>
      </c>
      <c r="Q166" s="44" t="str">
        <f t="shared" ca="1" si="61"/>
        <v/>
      </c>
      <c r="R166" s="45" t="str">
        <f t="shared" ca="1" si="62"/>
        <v/>
      </c>
      <c r="S166" s="46" t="str">
        <f t="shared" ca="1" si="63"/>
        <v/>
      </c>
      <c r="T166" s="77" t="str">
        <f t="shared" ca="1" si="67"/>
        <v/>
      </c>
      <c r="AH166" s="163" t="str">
        <f t="shared" si="65"/>
        <v/>
      </c>
      <c r="AI166" s="163" t="str">
        <f t="shared" si="64"/>
        <v/>
      </c>
    </row>
    <row r="167" spans="1:35">
      <c r="A167" s="164" t="str">
        <f t="shared" ca="1" si="46"/>
        <v/>
      </c>
      <c r="B167" s="44" t="str">
        <f t="shared" ca="1" si="47"/>
        <v/>
      </c>
      <c r="C167" s="45" t="str">
        <f t="shared" ca="1" si="66"/>
        <v/>
      </c>
      <c r="D167" s="45" t="str">
        <f t="shared" ca="1" si="48"/>
        <v/>
      </c>
      <c r="E167" s="44" t="str">
        <f t="shared" ca="1" si="49"/>
        <v/>
      </c>
      <c r="F167" s="45" t="str">
        <f t="shared" ca="1" si="50"/>
        <v/>
      </c>
      <c r="G167" s="46" t="str">
        <f t="shared" ca="1" si="51"/>
        <v/>
      </c>
      <c r="H167" s="44" t="str">
        <f t="shared" ca="1" si="52"/>
        <v/>
      </c>
      <c r="I167" s="45" t="str">
        <f t="shared" ca="1" si="53"/>
        <v/>
      </c>
      <c r="J167" s="46" t="str">
        <f t="shared" ca="1" si="54"/>
        <v/>
      </c>
      <c r="K167" s="44" t="str">
        <f t="shared" ca="1" si="55"/>
        <v/>
      </c>
      <c r="L167" s="45" t="str">
        <f t="shared" ca="1" si="56"/>
        <v/>
      </c>
      <c r="M167" s="46" t="str">
        <f t="shared" ca="1" si="57"/>
        <v/>
      </c>
      <c r="N167" s="44" t="str">
        <f t="shared" ca="1" si="58"/>
        <v/>
      </c>
      <c r="O167" s="45" t="str">
        <f t="shared" ca="1" si="59"/>
        <v/>
      </c>
      <c r="P167" s="46" t="str">
        <f t="shared" ca="1" si="60"/>
        <v/>
      </c>
      <c r="Q167" s="44" t="str">
        <f t="shared" ca="1" si="61"/>
        <v/>
      </c>
      <c r="R167" s="45" t="str">
        <f t="shared" ca="1" si="62"/>
        <v/>
      </c>
      <c r="S167" s="46" t="str">
        <f t="shared" ca="1" si="63"/>
        <v/>
      </c>
      <c r="T167" s="77" t="str">
        <f t="shared" ca="1" si="67"/>
        <v/>
      </c>
      <c r="AH167" s="163" t="str">
        <f t="shared" si="65"/>
        <v/>
      </c>
      <c r="AI167" s="163" t="str">
        <f t="shared" si="64"/>
        <v/>
      </c>
    </row>
    <row r="168" spans="1:35">
      <c r="A168" s="164" t="str">
        <f t="shared" ca="1" si="46"/>
        <v/>
      </c>
      <c r="B168" s="44" t="str">
        <f t="shared" ca="1" si="47"/>
        <v/>
      </c>
      <c r="C168" s="45" t="str">
        <f t="shared" ca="1" si="66"/>
        <v/>
      </c>
      <c r="D168" s="45" t="str">
        <f t="shared" ca="1" si="48"/>
        <v/>
      </c>
      <c r="E168" s="44" t="str">
        <f t="shared" ca="1" si="49"/>
        <v/>
      </c>
      <c r="F168" s="45" t="str">
        <f t="shared" ca="1" si="50"/>
        <v/>
      </c>
      <c r="G168" s="46" t="str">
        <f t="shared" ca="1" si="51"/>
        <v/>
      </c>
      <c r="H168" s="44" t="str">
        <f t="shared" ca="1" si="52"/>
        <v/>
      </c>
      <c r="I168" s="45" t="str">
        <f t="shared" ca="1" si="53"/>
        <v/>
      </c>
      <c r="J168" s="46" t="str">
        <f t="shared" ca="1" si="54"/>
        <v/>
      </c>
      <c r="K168" s="44" t="str">
        <f t="shared" ca="1" si="55"/>
        <v/>
      </c>
      <c r="L168" s="45" t="str">
        <f t="shared" ca="1" si="56"/>
        <v/>
      </c>
      <c r="M168" s="46" t="str">
        <f t="shared" ca="1" si="57"/>
        <v/>
      </c>
      <c r="N168" s="44" t="str">
        <f t="shared" ca="1" si="58"/>
        <v/>
      </c>
      <c r="O168" s="45" t="str">
        <f t="shared" ca="1" si="59"/>
        <v/>
      </c>
      <c r="P168" s="46" t="str">
        <f t="shared" ca="1" si="60"/>
        <v/>
      </c>
      <c r="Q168" s="44" t="str">
        <f t="shared" ca="1" si="61"/>
        <v/>
      </c>
      <c r="R168" s="45" t="str">
        <f t="shared" ca="1" si="62"/>
        <v/>
      </c>
      <c r="S168" s="46" t="str">
        <f t="shared" ca="1" si="63"/>
        <v/>
      </c>
      <c r="T168" s="77" t="str">
        <f t="shared" ca="1" si="67"/>
        <v/>
      </c>
      <c r="AH168" s="163" t="str">
        <f t="shared" si="65"/>
        <v/>
      </c>
      <c r="AI168" s="163" t="str">
        <f t="shared" si="64"/>
        <v/>
      </c>
    </row>
    <row r="169" spans="1:35">
      <c r="A169" s="164" t="str">
        <f t="shared" ca="1" si="46"/>
        <v/>
      </c>
      <c r="B169" s="44" t="str">
        <f t="shared" ca="1" si="47"/>
        <v/>
      </c>
      <c r="C169" s="45" t="str">
        <f t="shared" ca="1" si="66"/>
        <v/>
      </c>
      <c r="D169" s="45" t="str">
        <f t="shared" ca="1" si="48"/>
        <v/>
      </c>
      <c r="E169" s="44" t="str">
        <f t="shared" ca="1" si="49"/>
        <v/>
      </c>
      <c r="F169" s="45" t="str">
        <f t="shared" ca="1" si="50"/>
        <v/>
      </c>
      <c r="G169" s="46" t="str">
        <f t="shared" ca="1" si="51"/>
        <v/>
      </c>
      <c r="H169" s="44" t="str">
        <f t="shared" ca="1" si="52"/>
        <v/>
      </c>
      <c r="I169" s="45" t="str">
        <f t="shared" ca="1" si="53"/>
        <v/>
      </c>
      <c r="J169" s="46" t="str">
        <f t="shared" ca="1" si="54"/>
        <v/>
      </c>
      <c r="K169" s="44" t="str">
        <f t="shared" ca="1" si="55"/>
        <v/>
      </c>
      <c r="L169" s="45" t="str">
        <f t="shared" ca="1" si="56"/>
        <v/>
      </c>
      <c r="M169" s="46" t="str">
        <f t="shared" ca="1" si="57"/>
        <v/>
      </c>
      <c r="N169" s="44" t="str">
        <f t="shared" ca="1" si="58"/>
        <v/>
      </c>
      <c r="O169" s="45" t="str">
        <f t="shared" ca="1" si="59"/>
        <v/>
      </c>
      <c r="P169" s="46" t="str">
        <f t="shared" ca="1" si="60"/>
        <v/>
      </c>
      <c r="Q169" s="44" t="str">
        <f t="shared" ca="1" si="61"/>
        <v/>
      </c>
      <c r="R169" s="45" t="str">
        <f t="shared" ca="1" si="62"/>
        <v/>
      </c>
      <c r="S169" s="46" t="str">
        <f t="shared" ca="1" si="63"/>
        <v/>
      </c>
      <c r="T169" s="77" t="str">
        <f t="shared" ca="1" si="67"/>
        <v/>
      </c>
      <c r="AH169" s="163" t="str">
        <f t="shared" si="65"/>
        <v/>
      </c>
      <c r="AI169" s="163" t="str">
        <f t="shared" si="64"/>
        <v/>
      </c>
    </row>
    <row r="170" spans="1:35">
      <c r="A170" s="164" t="str">
        <f t="shared" ca="1" si="46"/>
        <v/>
      </c>
      <c r="B170" s="44" t="str">
        <f t="shared" ca="1" si="47"/>
        <v/>
      </c>
      <c r="C170" s="45" t="str">
        <f t="shared" ca="1" si="66"/>
        <v/>
      </c>
      <c r="D170" s="45" t="str">
        <f t="shared" ca="1" si="48"/>
        <v/>
      </c>
      <c r="E170" s="44" t="str">
        <f t="shared" ca="1" si="49"/>
        <v/>
      </c>
      <c r="F170" s="45" t="str">
        <f t="shared" ca="1" si="50"/>
        <v/>
      </c>
      <c r="G170" s="46" t="str">
        <f t="shared" ca="1" si="51"/>
        <v/>
      </c>
      <c r="H170" s="44" t="str">
        <f t="shared" ca="1" si="52"/>
        <v/>
      </c>
      <c r="I170" s="45" t="str">
        <f t="shared" ca="1" si="53"/>
        <v/>
      </c>
      <c r="J170" s="46" t="str">
        <f t="shared" ca="1" si="54"/>
        <v/>
      </c>
      <c r="K170" s="44" t="str">
        <f t="shared" ca="1" si="55"/>
        <v/>
      </c>
      <c r="L170" s="45" t="str">
        <f t="shared" ca="1" si="56"/>
        <v/>
      </c>
      <c r="M170" s="46" t="str">
        <f t="shared" ca="1" si="57"/>
        <v/>
      </c>
      <c r="N170" s="44" t="str">
        <f t="shared" ca="1" si="58"/>
        <v/>
      </c>
      <c r="O170" s="45" t="str">
        <f t="shared" ca="1" si="59"/>
        <v/>
      </c>
      <c r="P170" s="46" t="str">
        <f t="shared" ca="1" si="60"/>
        <v/>
      </c>
      <c r="Q170" s="44" t="str">
        <f t="shared" ca="1" si="61"/>
        <v/>
      </c>
      <c r="R170" s="45" t="str">
        <f t="shared" ca="1" si="62"/>
        <v/>
      </c>
      <c r="S170" s="46" t="str">
        <f t="shared" ca="1" si="63"/>
        <v/>
      </c>
      <c r="T170" s="77" t="str">
        <f t="shared" ca="1" si="67"/>
        <v/>
      </c>
      <c r="AH170" s="163" t="str">
        <f t="shared" si="65"/>
        <v/>
      </c>
      <c r="AI170" s="163" t="str">
        <f t="shared" si="64"/>
        <v/>
      </c>
    </row>
    <row r="171" spans="1:35">
      <c r="A171" s="164" t="str">
        <f t="shared" ca="1" si="46"/>
        <v/>
      </c>
      <c r="B171" s="44" t="str">
        <f t="shared" ca="1" si="47"/>
        <v/>
      </c>
      <c r="C171" s="45" t="str">
        <f t="shared" ca="1" si="66"/>
        <v/>
      </c>
      <c r="D171" s="45" t="str">
        <f t="shared" ca="1" si="48"/>
        <v/>
      </c>
      <c r="E171" s="44" t="str">
        <f t="shared" ca="1" si="49"/>
        <v/>
      </c>
      <c r="F171" s="45" t="str">
        <f t="shared" ca="1" si="50"/>
        <v/>
      </c>
      <c r="G171" s="46" t="str">
        <f t="shared" ca="1" si="51"/>
        <v/>
      </c>
      <c r="H171" s="44" t="str">
        <f t="shared" ca="1" si="52"/>
        <v/>
      </c>
      <c r="I171" s="45" t="str">
        <f t="shared" ca="1" si="53"/>
        <v/>
      </c>
      <c r="J171" s="46" t="str">
        <f t="shared" ca="1" si="54"/>
        <v/>
      </c>
      <c r="K171" s="44" t="str">
        <f t="shared" ca="1" si="55"/>
        <v/>
      </c>
      <c r="L171" s="45" t="str">
        <f t="shared" ca="1" si="56"/>
        <v/>
      </c>
      <c r="M171" s="46" t="str">
        <f t="shared" ca="1" si="57"/>
        <v/>
      </c>
      <c r="N171" s="44" t="str">
        <f t="shared" ca="1" si="58"/>
        <v/>
      </c>
      <c r="O171" s="45" t="str">
        <f t="shared" ca="1" si="59"/>
        <v/>
      </c>
      <c r="P171" s="46" t="str">
        <f t="shared" ca="1" si="60"/>
        <v/>
      </c>
      <c r="Q171" s="44" t="str">
        <f t="shared" ca="1" si="61"/>
        <v/>
      </c>
      <c r="R171" s="45" t="str">
        <f t="shared" ca="1" si="62"/>
        <v/>
      </c>
      <c r="S171" s="46" t="str">
        <f t="shared" ca="1" si="63"/>
        <v/>
      </c>
      <c r="T171" s="77" t="str">
        <f t="shared" ca="1" si="67"/>
        <v/>
      </c>
      <c r="AH171" s="163" t="str">
        <f t="shared" si="65"/>
        <v/>
      </c>
      <c r="AI171" s="163" t="str">
        <f t="shared" si="64"/>
        <v/>
      </c>
    </row>
    <row r="172" spans="1:35">
      <c r="A172" s="164" t="str">
        <f t="shared" ca="1" si="46"/>
        <v/>
      </c>
      <c r="B172" s="44" t="str">
        <f t="shared" ca="1" si="47"/>
        <v/>
      </c>
      <c r="C172" s="45" t="str">
        <f t="shared" ca="1" si="66"/>
        <v/>
      </c>
      <c r="D172" s="45" t="str">
        <f t="shared" ca="1" si="48"/>
        <v/>
      </c>
      <c r="E172" s="44" t="str">
        <f t="shared" ca="1" si="49"/>
        <v/>
      </c>
      <c r="F172" s="45" t="str">
        <f t="shared" ca="1" si="50"/>
        <v/>
      </c>
      <c r="G172" s="46" t="str">
        <f t="shared" ca="1" si="51"/>
        <v/>
      </c>
      <c r="H172" s="44" t="str">
        <f t="shared" ca="1" si="52"/>
        <v/>
      </c>
      <c r="I172" s="45" t="str">
        <f t="shared" ca="1" si="53"/>
        <v/>
      </c>
      <c r="J172" s="46" t="str">
        <f t="shared" ca="1" si="54"/>
        <v/>
      </c>
      <c r="K172" s="44" t="str">
        <f t="shared" ca="1" si="55"/>
        <v/>
      </c>
      <c r="L172" s="45" t="str">
        <f t="shared" ca="1" si="56"/>
        <v/>
      </c>
      <c r="M172" s="46" t="str">
        <f t="shared" ca="1" si="57"/>
        <v/>
      </c>
      <c r="N172" s="44" t="str">
        <f t="shared" ca="1" si="58"/>
        <v/>
      </c>
      <c r="O172" s="45" t="str">
        <f t="shared" ca="1" si="59"/>
        <v/>
      </c>
      <c r="P172" s="46" t="str">
        <f t="shared" ca="1" si="60"/>
        <v/>
      </c>
      <c r="Q172" s="44" t="str">
        <f t="shared" ca="1" si="61"/>
        <v/>
      </c>
      <c r="R172" s="45" t="str">
        <f t="shared" ca="1" si="62"/>
        <v/>
      </c>
      <c r="S172" s="46" t="str">
        <f t="shared" ca="1" si="63"/>
        <v/>
      </c>
      <c r="T172" s="77" t="str">
        <f t="shared" ca="1" si="67"/>
        <v/>
      </c>
      <c r="AH172" s="163" t="str">
        <f t="shared" si="65"/>
        <v/>
      </c>
      <c r="AI172" s="163" t="str">
        <f t="shared" si="64"/>
        <v/>
      </c>
    </row>
    <row r="173" spans="1:35">
      <c r="A173" s="164" t="str">
        <f t="shared" ca="1" si="46"/>
        <v/>
      </c>
      <c r="B173" s="44" t="str">
        <f t="shared" ca="1" si="47"/>
        <v/>
      </c>
      <c r="C173" s="45" t="str">
        <f t="shared" ca="1" si="66"/>
        <v/>
      </c>
      <c r="D173" s="45" t="str">
        <f t="shared" ca="1" si="48"/>
        <v/>
      </c>
      <c r="E173" s="44" t="str">
        <f t="shared" ca="1" si="49"/>
        <v/>
      </c>
      <c r="F173" s="45" t="str">
        <f t="shared" ca="1" si="50"/>
        <v/>
      </c>
      <c r="G173" s="46" t="str">
        <f t="shared" ca="1" si="51"/>
        <v/>
      </c>
      <c r="H173" s="44" t="str">
        <f t="shared" ca="1" si="52"/>
        <v/>
      </c>
      <c r="I173" s="45" t="str">
        <f t="shared" ca="1" si="53"/>
        <v/>
      </c>
      <c r="J173" s="46" t="str">
        <f t="shared" ca="1" si="54"/>
        <v/>
      </c>
      <c r="K173" s="44" t="str">
        <f t="shared" ca="1" si="55"/>
        <v/>
      </c>
      <c r="L173" s="45" t="str">
        <f t="shared" ca="1" si="56"/>
        <v/>
      </c>
      <c r="M173" s="46" t="str">
        <f t="shared" ca="1" si="57"/>
        <v/>
      </c>
      <c r="N173" s="44" t="str">
        <f t="shared" ca="1" si="58"/>
        <v/>
      </c>
      <c r="O173" s="45" t="str">
        <f t="shared" ca="1" si="59"/>
        <v/>
      </c>
      <c r="P173" s="46" t="str">
        <f t="shared" ca="1" si="60"/>
        <v/>
      </c>
      <c r="Q173" s="44" t="str">
        <f t="shared" ca="1" si="61"/>
        <v/>
      </c>
      <c r="R173" s="45" t="str">
        <f t="shared" ca="1" si="62"/>
        <v/>
      </c>
      <c r="S173" s="46" t="str">
        <f t="shared" ca="1" si="63"/>
        <v/>
      </c>
      <c r="T173" s="77" t="str">
        <f t="shared" ca="1" si="67"/>
        <v/>
      </c>
      <c r="AH173" s="163" t="str">
        <f t="shared" si="65"/>
        <v/>
      </c>
      <c r="AI173" s="163" t="str">
        <f t="shared" si="64"/>
        <v/>
      </c>
    </row>
    <row r="174" spans="1:35">
      <c r="A174" s="164" t="str">
        <f t="shared" ca="1" si="46"/>
        <v/>
      </c>
      <c r="B174" s="44" t="str">
        <f t="shared" ca="1" si="47"/>
        <v/>
      </c>
      <c r="C174" s="45" t="str">
        <f t="shared" ca="1" si="66"/>
        <v/>
      </c>
      <c r="D174" s="45" t="str">
        <f t="shared" ca="1" si="48"/>
        <v/>
      </c>
      <c r="E174" s="44" t="str">
        <f t="shared" ca="1" si="49"/>
        <v/>
      </c>
      <c r="F174" s="45" t="str">
        <f t="shared" ca="1" si="50"/>
        <v/>
      </c>
      <c r="G174" s="46" t="str">
        <f t="shared" ca="1" si="51"/>
        <v/>
      </c>
      <c r="H174" s="44" t="str">
        <f t="shared" ca="1" si="52"/>
        <v/>
      </c>
      <c r="I174" s="45" t="str">
        <f t="shared" ca="1" si="53"/>
        <v/>
      </c>
      <c r="J174" s="46" t="str">
        <f t="shared" ca="1" si="54"/>
        <v/>
      </c>
      <c r="K174" s="44" t="str">
        <f t="shared" ca="1" si="55"/>
        <v/>
      </c>
      <c r="L174" s="45" t="str">
        <f t="shared" ca="1" si="56"/>
        <v/>
      </c>
      <c r="M174" s="46" t="str">
        <f t="shared" ca="1" si="57"/>
        <v/>
      </c>
      <c r="N174" s="44" t="str">
        <f t="shared" ca="1" si="58"/>
        <v/>
      </c>
      <c r="O174" s="45" t="str">
        <f t="shared" ca="1" si="59"/>
        <v/>
      </c>
      <c r="P174" s="46" t="str">
        <f t="shared" ca="1" si="60"/>
        <v/>
      </c>
      <c r="Q174" s="44" t="str">
        <f t="shared" ca="1" si="61"/>
        <v/>
      </c>
      <c r="R174" s="45" t="str">
        <f t="shared" ca="1" si="62"/>
        <v/>
      </c>
      <c r="S174" s="46" t="str">
        <f t="shared" ca="1" si="63"/>
        <v/>
      </c>
      <c r="T174" s="77" t="str">
        <f t="shared" ca="1" si="67"/>
        <v/>
      </c>
      <c r="AH174" s="163" t="str">
        <f t="shared" si="65"/>
        <v/>
      </c>
      <c r="AI174" s="163" t="str">
        <f t="shared" si="64"/>
        <v/>
      </c>
    </row>
    <row r="175" spans="1:35">
      <c r="A175" s="164" t="str">
        <f t="shared" ca="1" si="46"/>
        <v/>
      </c>
      <c r="B175" s="44" t="str">
        <f t="shared" ca="1" si="47"/>
        <v/>
      </c>
      <c r="C175" s="45" t="str">
        <f t="shared" ca="1" si="66"/>
        <v/>
      </c>
      <c r="D175" s="45" t="str">
        <f t="shared" ca="1" si="48"/>
        <v/>
      </c>
      <c r="E175" s="44" t="str">
        <f t="shared" ca="1" si="49"/>
        <v/>
      </c>
      <c r="F175" s="45" t="str">
        <f t="shared" ca="1" si="50"/>
        <v/>
      </c>
      <c r="G175" s="46" t="str">
        <f t="shared" ca="1" si="51"/>
        <v/>
      </c>
      <c r="H175" s="44" t="str">
        <f t="shared" ca="1" si="52"/>
        <v/>
      </c>
      <c r="I175" s="45" t="str">
        <f t="shared" ca="1" si="53"/>
        <v/>
      </c>
      <c r="J175" s="46" t="str">
        <f t="shared" ca="1" si="54"/>
        <v/>
      </c>
      <c r="K175" s="44" t="str">
        <f t="shared" ca="1" si="55"/>
        <v/>
      </c>
      <c r="L175" s="45" t="str">
        <f t="shared" ca="1" si="56"/>
        <v/>
      </c>
      <c r="M175" s="46" t="str">
        <f t="shared" ca="1" si="57"/>
        <v/>
      </c>
      <c r="N175" s="44" t="str">
        <f t="shared" ca="1" si="58"/>
        <v/>
      </c>
      <c r="O175" s="45" t="str">
        <f t="shared" ca="1" si="59"/>
        <v/>
      </c>
      <c r="P175" s="46" t="str">
        <f t="shared" ca="1" si="60"/>
        <v/>
      </c>
      <c r="Q175" s="44" t="str">
        <f t="shared" ca="1" si="61"/>
        <v/>
      </c>
      <c r="R175" s="45" t="str">
        <f t="shared" ca="1" si="62"/>
        <v/>
      </c>
      <c r="S175" s="46" t="str">
        <f t="shared" ca="1" si="63"/>
        <v/>
      </c>
      <c r="T175" s="77" t="str">
        <f t="shared" ca="1" si="67"/>
        <v/>
      </c>
      <c r="AH175" s="163" t="str">
        <f t="shared" si="65"/>
        <v/>
      </c>
      <c r="AI175" s="163" t="str">
        <f t="shared" si="64"/>
        <v/>
      </c>
    </row>
    <row r="176" spans="1:35">
      <c r="A176" s="164" t="str">
        <f t="shared" ca="1" si="46"/>
        <v/>
      </c>
      <c r="B176" s="44" t="str">
        <f t="shared" ca="1" si="47"/>
        <v/>
      </c>
      <c r="C176" s="45" t="str">
        <f t="shared" ca="1" si="66"/>
        <v/>
      </c>
      <c r="D176" s="45" t="str">
        <f t="shared" ca="1" si="48"/>
        <v/>
      </c>
      <c r="E176" s="44" t="str">
        <f t="shared" ca="1" si="49"/>
        <v/>
      </c>
      <c r="F176" s="45" t="str">
        <f t="shared" ca="1" si="50"/>
        <v/>
      </c>
      <c r="G176" s="46" t="str">
        <f t="shared" ca="1" si="51"/>
        <v/>
      </c>
      <c r="H176" s="44" t="str">
        <f t="shared" ca="1" si="52"/>
        <v/>
      </c>
      <c r="I176" s="45" t="str">
        <f t="shared" ca="1" si="53"/>
        <v/>
      </c>
      <c r="J176" s="46" t="str">
        <f t="shared" ca="1" si="54"/>
        <v/>
      </c>
      <c r="K176" s="44" t="str">
        <f t="shared" ca="1" si="55"/>
        <v/>
      </c>
      <c r="L176" s="45" t="str">
        <f t="shared" ca="1" si="56"/>
        <v/>
      </c>
      <c r="M176" s="46" t="str">
        <f t="shared" ca="1" si="57"/>
        <v/>
      </c>
      <c r="N176" s="44" t="str">
        <f t="shared" ca="1" si="58"/>
        <v/>
      </c>
      <c r="O176" s="45" t="str">
        <f t="shared" ca="1" si="59"/>
        <v/>
      </c>
      <c r="P176" s="46" t="str">
        <f t="shared" ca="1" si="60"/>
        <v/>
      </c>
      <c r="Q176" s="44" t="str">
        <f t="shared" ca="1" si="61"/>
        <v/>
      </c>
      <c r="R176" s="45" t="str">
        <f t="shared" ca="1" si="62"/>
        <v/>
      </c>
      <c r="S176" s="46" t="str">
        <f t="shared" ca="1" si="63"/>
        <v/>
      </c>
      <c r="T176" s="77" t="str">
        <f t="shared" ca="1" si="67"/>
        <v/>
      </c>
      <c r="AH176" s="163" t="str">
        <f t="shared" si="65"/>
        <v/>
      </c>
      <c r="AI176" s="163" t="str">
        <f t="shared" si="64"/>
        <v/>
      </c>
    </row>
    <row r="177" spans="1:35">
      <c r="A177" s="164" t="str">
        <f t="shared" ref="A177:A240" ca="1" si="68">IF(AND(ISBLANK(AJ166), A176 = $AJ$1),NOW(),IF(ISBLANK(AJ166),"",AJ166))</f>
        <v/>
      </c>
      <c r="B177" s="44" t="str">
        <f t="shared" ref="B177:B240" ca="1" si="69">IF(COUNTIF(V:V,A177)=1,VLOOKUP(A177,V:W,2), IF(COUNTIF(V:V,A177)=0,$B$10,""))</f>
        <v/>
      </c>
      <c r="C177" s="45" t="str">
        <f t="shared" ca="1" si="66"/>
        <v/>
      </c>
      <c r="D177" s="45" t="str">
        <f t="shared" ref="D177:D240" ca="1" si="70">IF(ISERROR(B177-2),"",-1*ROUNDUP(A177-$A$14,0)/360*$B$7*$B$5)</f>
        <v/>
      </c>
      <c r="E177" s="44" t="str">
        <f t="shared" ref="E177:E240" ca="1" si="71">IF(COUNTIF(V:V,A177)=1,VLOOKUP(A177,X:Y,2), IF(COUNTIF(V:V,A177)=0,$C$10,""))</f>
        <v/>
      </c>
      <c r="F177" s="45" t="str">
        <f t="shared" ref="F177:F240" ca="1" si="72">IF(ISERROR(B177-2),"",(E177-$E$14)/100*$C$5)</f>
        <v/>
      </c>
      <c r="G177" s="46" t="str">
        <f t="shared" ref="G177:G240" ca="1" si="73">IF(ISERROR(B177-2),"",ROUNDUP(A177-$A$14,0)/360*$C$6*$C$5-ROUNDUP(A177-$A$14,0)/360*$C$7*$C$5*$E$14/100)</f>
        <v/>
      </c>
      <c r="H177" s="44" t="str">
        <f t="shared" ref="H177:H240" ca="1" si="74">IF(COUNTIF(V:V,A177)=1,VLOOKUP(A177,Z:AA,2), IF(COUNTIF(V:V,A177)=0,$D$10,""))</f>
        <v/>
      </c>
      <c r="I177" s="45" t="str">
        <f t="shared" ref="I177:I240" ca="1" si="75">IF(ISERROR(B177-2),"",(H177/$H$14-1)*$D$5)</f>
        <v/>
      </c>
      <c r="J177" s="46" t="str">
        <f t="shared" ref="J177:J240" ca="1" si="76">IF(ISERROR(B177-2),"",-1*ROUNDUP(A177-$A$14,0)/360*$D$7*$D$5)</f>
        <v/>
      </c>
      <c r="K177" s="44" t="str">
        <f t="shared" ref="K177:K240" ca="1" si="77">IF(COUNTIF(V:V,A177)=1,VLOOKUP(A177,AB:AC,2), IF(COUNTIF(V:V,A177)=0,$E$10,""))</f>
        <v/>
      </c>
      <c r="L177" s="45" t="str">
        <f t="shared" ref="L177:L240" ca="1" si="78">IF(ISERROR(B177-2),"",(K177-$K$14)/100*$E$5)</f>
        <v/>
      </c>
      <c r="M177" s="46" t="str">
        <f t="shared" ref="M177:M240" ca="1" si="79">IF(ISERROR(B177-2),"",ROUNDUP(A177-$A$14,0)/360*$E$6*$E$5-ROUNDUP(A177-$A$14,0)/360*$E$7*$E$5*$N$14/100)</f>
        <v/>
      </c>
      <c r="N177" s="44" t="str">
        <f t="shared" ref="N177:N240" ca="1" si="80">IF(COUNTIF(V:V,A177)=1,VLOOKUP(A177,AD:AE,2), IF(COUNTIF(V:V,A177)=0,$F$10,""))</f>
        <v/>
      </c>
      <c r="O177" s="45" t="str">
        <f t="shared" ref="O177:O240" ca="1" si="81">IF(ISERROR(B177-2),"",(N177-$N$14)/100*$F$5)</f>
        <v/>
      </c>
      <c r="P177" s="46" t="str">
        <f t="shared" ref="P177:P240" ca="1" si="82">IF(ISERROR(B177-2),"",ROUNDUP(A177-$A$14,0)/360*$F$6*$F$5-ROUNDUP(A177-$A$14,0)/360*$F$7*$F$5*$N$14/100)</f>
        <v/>
      </c>
      <c r="Q177" s="44" t="str">
        <f t="shared" ref="Q177:Q240" ca="1" si="83">IF(COUNTIF(V:V,A177)=1,VLOOKUP(A177,AF:AG,2), IF(COUNTIF(V:V,A177)=0,$G$10,""))</f>
        <v/>
      </c>
      <c r="R177" s="45" t="str">
        <f t="shared" ref="R177:R240" ca="1" si="84">IF(ISERROR(B177-2),"",(Q177-$Q$14)/100*$G$5)</f>
        <v/>
      </c>
      <c r="S177" s="46" t="str">
        <f t="shared" ref="S177:S240" ca="1" si="85">IF(ISERROR(B177-2),"",ROUNDUP(A177-$A$14,0)/360*$G$6*$G$5-ROUNDUP(A177-$A$14,0)/360*$G$7*$G$5*$Q$14/100)</f>
        <v/>
      </c>
      <c r="T177" s="77" t="str">
        <f t="shared" ca="1" si="67"/>
        <v/>
      </c>
      <c r="AH177" s="163" t="str">
        <f t="shared" si="65"/>
        <v/>
      </c>
      <c r="AI177" s="163" t="str">
        <f t="shared" si="64"/>
        <v/>
      </c>
    </row>
    <row r="178" spans="1:35">
      <c r="A178" s="164" t="str">
        <f t="shared" ca="1" si="68"/>
        <v/>
      </c>
      <c r="B178" s="44" t="str">
        <f t="shared" ca="1" si="69"/>
        <v/>
      </c>
      <c r="C178" s="45" t="str">
        <f t="shared" ca="1" si="66"/>
        <v/>
      </c>
      <c r="D178" s="45" t="str">
        <f t="shared" ca="1" si="70"/>
        <v/>
      </c>
      <c r="E178" s="44" t="str">
        <f t="shared" ca="1" si="71"/>
        <v/>
      </c>
      <c r="F178" s="45" t="str">
        <f t="shared" ca="1" si="72"/>
        <v/>
      </c>
      <c r="G178" s="46" t="str">
        <f t="shared" ca="1" si="73"/>
        <v/>
      </c>
      <c r="H178" s="44" t="str">
        <f t="shared" ca="1" si="74"/>
        <v/>
      </c>
      <c r="I178" s="45" t="str">
        <f t="shared" ca="1" si="75"/>
        <v/>
      </c>
      <c r="J178" s="46" t="str">
        <f t="shared" ca="1" si="76"/>
        <v/>
      </c>
      <c r="K178" s="44" t="str">
        <f t="shared" ca="1" si="77"/>
        <v/>
      </c>
      <c r="L178" s="45" t="str">
        <f t="shared" ca="1" si="78"/>
        <v/>
      </c>
      <c r="M178" s="46" t="str">
        <f t="shared" ca="1" si="79"/>
        <v/>
      </c>
      <c r="N178" s="44" t="str">
        <f t="shared" ca="1" si="80"/>
        <v/>
      </c>
      <c r="O178" s="45" t="str">
        <f t="shared" ca="1" si="81"/>
        <v/>
      </c>
      <c r="P178" s="46" t="str">
        <f t="shared" ca="1" si="82"/>
        <v/>
      </c>
      <c r="Q178" s="44" t="str">
        <f t="shared" ca="1" si="83"/>
        <v/>
      </c>
      <c r="R178" s="45" t="str">
        <f t="shared" ca="1" si="84"/>
        <v/>
      </c>
      <c r="S178" s="46" t="str">
        <f t="shared" ca="1" si="85"/>
        <v/>
      </c>
      <c r="T178" s="77" t="str">
        <f t="shared" ca="1" si="67"/>
        <v/>
      </c>
      <c r="AH178" s="163" t="str">
        <f t="shared" si="65"/>
        <v/>
      </c>
      <c r="AI178" s="163" t="str">
        <f t="shared" si="64"/>
        <v/>
      </c>
    </row>
    <row r="179" spans="1:35">
      <c r="A179" s="164" t="str">
        <f t="shared" ca="1" si="68"/>
        <v/>
      </c>
      <c r="B179" s="44" t="str">
        <f t="shared" ca="1" si="69"/>
        <v/>
      </c>
      <c r="C179" s="45" t="str">
        <f t="shared" ca="1" si="66"/>
        <v/>
      </c>
      <c r="D179" s="45" t="str">
        <f t="shared" ca="1" si="70"/>
        <v/>
      </c>
      <c r="E179" s="44" t="str">
        <f t="shared" ca="1" si="71"/>
        <v/>
      </c>
      <c r="F179" s="45" t="str">
        <f t="shared" ca="1" si="72"/>
        <v/>
      </c>
      <c r="G179" s="46" t="str">
        <f t="shared" ca="1" si="73"/>
        <v/>
      </c>
      <c r="H179" s="44" t="str">
        <f t="shared" ca="1" si="74"/>
        <v/>
      </c>
      <c r="I179" s="45" t="str">
        <f t="shared" ca="1" si="75"/>
        <v/>
      </c>
      <c r="J179" s="46" t="str">
        <f t="shared" ca="1" si="76"/>
        <v/>
      </c>
      <c r="K179" s="44" t="str">
        <f t="shared" ca="1" si="77"/>
        <v/>
      </c>
      <c r="L179" s="45" t="str">
        <f t="shared" ca="1" si="78"/>
        <v/>
      </c>
      <c r="M179" s="46" t="str">
        <f t="shared" ca="1" si="79"/>
        <v/>
      </c>
      <c r="N179" s="44" t="str">
        <f t="shared" ca="1" si="80"/>
        <v/>
      </c>
      <c r="O179" s="45" t="str">
        <f t="shared" ca="1" si="81"/>
        <v/>
      </c>
      <c r="P179" s="46" t="str">
        <f t="shared" ca="1" si="82"/>
        <v/>
      </c>
      <c r="Q179" s="44" t="str">
        <f t="shared" ca="1" si="83"/>
        <v/>
      </c>
      <c r="R179" s="45" t="str">
        <f t="shared" ca="1" si="84"/>
        <v/>
      </c>
      <c r="S179" s="46" t="str">
        <f t="shared" ca="1" si="85"/>
        <v/>
      </c>
      <c r="T179" s="77" t="str">
        <f t="shared" ca="1" si="67"/>
        <v/>
      </c>
      <c r="AH179" s="163" t="str">
        <f t="shared" si="65"/>
        <v/>
      </c>
      <c r="AI179" s="163" t="str">
        <f t="shared" si="64"/>
        <v/>
      </c>
    </row>
    <row r="180" spans="1:35">
      <c r="A180" s="164" t="str">
        <f t="shared" ca="1" si="68"/>
        <v/>
      </c>
      <c r="B180" s="44" t="str">
        <f t="shared" ca="1" si="69"/>
        <v/>
      </c>
      <c r="C180" s="45" t="str">
        <f t="shared" ca="1" si="66"/>
        <v/>
      </c>
      <c r="D180" s="45" t="str">
        <f t="shared" ca="1" si="70"/>
        <v/>
      </c>
      <c r="E180" s="44" t="str">
        <f t="shared" ca="1" si="71"/>
        <v/>
      </c>
      <c r="F180" s="45" t="str">
        <f t="shared" ca="1" si="72"/>
        <v/>
      </c>
      <c r="G180" s="46" t="str">
        <f t="shared" ca="1" si="73"/>
        <v/>
      </c>
      <c r="H180" s="44" t="str">
        <f t="shared" ca="1" si="74"/>
        <v/>
      </c>
      <c r="I180" s="45" t="str">
        <f t="shared" ca="1" si="75"/>
        <v/>
      </c>
      <c r="J180" s="46" t="str">
        <f t="shared" ca="1" si="76"/>
        <v/>
      </c>
      <c r="K180" s="44" t="str">
        <f t="shared" ca="1" si="77"/>
        <v/>
      </c>
      <c r="L180" s="45" t="str">
        <f t="shared" ca="1" si="78"/>
        <v/>
      </c>
      <c r="M180" s="46" t="str">
        <f t="shared" ca="1" si="79"/>
        <v/>
      </c>
      <c r="N180" s="44" t="str">
        <f t="shared" ca="1" si="80"/>
        <v/>
      </c>
      <c r="O180" s="45" t="str">
        <f t="shared" ca="1" si="81"/>
        <v/>
      </c>
      <c r="P180" s="46" t="str">
        <f t="shared" ca="1" si="82"/>
        <v/>
      </c>
      <c r="Q180" s="44" t="str">
        <f t="shared" ca="1" si="83"/>
        <v/>
      </c>
      <c r="R180" s="45" t="str">
        <f t="shared" ca="1" si="84"/>
        <v/>
      </c>
      <c r="S180" s="46" t="str">
        <f t="shared" ca="1" si="85"/>
        <v/>
      </c>
      <c r="T180" s="77" t="str">
        <f t="shared" ca="1" si="67"/>
        <v/>
      </c>
      <c r="AH180" s="163" t="str">
        <f t="shared" si="65"/>
        <v/>
      </c>
      <c r="AI180" s="163" t="str">
        <f t="shared" si="64"/>
        <v/>
      </c>
    </row>
    <row r="181" spans="1:35">
      <c r="A181" s="164" t="str">
        <f t="shared" ca="1" si="68"/>
        <v/>
      </c>
      <c r="B181" s="44" t="str">
        <f t="shared" ca="1" si="69"/>
        <v/>
      </c>
      <c r="C181" s="45" t="str">
        <f t="shared" ca="1" si="66"/>
        <v/>
      </c>
      <c r="D181" s="45" t="str">
        <f t="shared" ca="1" si="70"/>
        <v/>
      </c>
      <c r="E181" s="44" t="str">
        <f t="shared" ca="1" si="71"/>
        <v/>
      </c>
      <c r="F181" s="45" t="str">
        <f t="shared" ca="1" si="72"/>
        <v/>
      </c>
      <c r="G181" s="46" t="str">
        <f t="shared" ca="1" si="73"/>
        <v/>
      </c>
      <c r="H181" s="44" t="str">
        <f t="shared" ca="1" si="74"/>
        <v/>
      </c>
      <c r="I181" s="45" t="str">
        <f t="shared" ca="1" si="75"/>
        <v/>
      </c>
      <c r="J181" s="46" t="str">
        <f t="shared" ca="1" si="76"/>
        <v/>
      </c>
      <c r="K181" s="44" t="str">
        <f t="shared" ca="1" si="77"/>
        <v/>
      </c>
      <c r="L181" s="45" t="str">
        <f t="shared" ca="1" si="78"/>
        <v/>
      </c>
      <c r="M181" s="46" t="str">
        <f t="shared" ca="1" si="79"/>
        <v/>
      </c>
      <c r="N181" s="44" t="str">
        <f t="shared" ca="1" si="80"/>
        <v/>
      </c>
      <c r="O181" s="45" t="str">
        <f t="shared" ca="1" si="81"/>
        <v/>
      </c>
      <c r="P181" s="46" t="str">
        <f t="shared" ca="1" si="82"/>
        <v/>
      </c>
      <c r="Q181" s="44" t="str">
        <f t="shared" ca="1" si="83"/>
        <v/>
      </c>
      <c r="R181" s="45" t="str">
        <f t="shared" ca="1" si="84"/>
        <v/>
      </c>
      <c r="S181" s="46" t="str">
        <f t="shared" ca="1" si="85"/>
        <v/>
      </c>
      <c r="T181" s="77" t="str">
        <f t="shared" ca="1" si="67"/>
        <v/>
      </c>
      <c r="AH181" s="163" t="str">
        <f t="shared" si="65"/>
        <v/>
      </c>
      <c r="AI181" s="163" t="str">
        <f t="shared" si="64"/>
        <v/>
      </c>
    </row>
    <row r="182" spans="1:35">
      <c r="A182" s="164" t="str">
        <f t="shared" ca="1" si="68"/>
        <v/>
      </c>
      <c r="B182" s="44" t="str">
        <f t="shared" ca="1" si="69"/>
        <v/>
      </c>
      <c r="C182" s="45" t="str">
        <f t="shared" ca="1" si="66"/>
        <v/>
      </c>
      <c r="D182" s="45" t="str">
        <f t="shared" ca="1" si="70"/>
        <v/>
      </c>
      <c r="E182" s="44" t="str">
        <f t="shared" ca="1" si="71"/>
        <v/>
      </c>
      <c r="F182" s="45" t="str">
        <f t="shared" ca="1" si="72"/>
        <v/>
      </c>
      <c r="G182" s="46" t="str">
        <f t="shared" ca="1" si="73"/>
        <v/>
      </c>
      <c r="H182" s="44" t="str">
        <f t="shared" ca="1" si="74"/>
        <v/>
      </c>
      <c r="I182" s="45" t="str">
        <f t="shared" ca="1" si="75"/>
        <v/>
      </c>
      <c r="J182" s="46" t="str">
        <f t="shared" ca="1" si="76"/>
        <v/>
      </c>
      <c r="K182" s="44" t="str">
        <f t="shared" ca="1" si="77"/>
        <v/>
      </c>
      <c r="L182" s="45" t="str">
        <f t="shared" ca="1" si="78"/>
        <v/>
      </c>
      <c r="M182" s="46" t="str">
        <f t="shared" ca="1" si="79"/>
        <v/>
      </c>
      <c r="N182" s="44" t="str">
        <f t="shared" ca="1" si="80"/>
        <v/>
      </c>
      <c r="O182" s="45" t="str">
        <f t="shared" ca="1" si="81"/>
        <v/>
      </c>
      <c r="P182" s="46" t="str">
        <f t="shared" ca="1" si="82"/>
        <v/>
      </c>
      <c r="Q182" s="44" t="str">
        <f t="shared" ca="1" si="83"/>
        <v/>
      </c>
      <c r="R182" s="45" t="str">
        <f t="shared" ca="1" si="84"/>
        <v/>
      </c>
      <c r="S182" s="46" t="str">
        <f t="shared" ca="1" si="85"/>
        <v/>
      </c>
      <c r="T182" s="77" t="str">
        <f t="shared" ca="1" si="67"/>
        <v/>
      </c>
      <c r="AH182" s="163" t="str">
        <f t="shared" si="65"/>
        <v/>
      </c>
      <c r="AI182" s="163" t="str">
        <f t="shared" si="64"/>
        <v/>
      </c>
    </row>
    <row r="183" spans="1:35">
      <c r="A183" s="164" t="str">
        <f t="shared" ca="1" si="68"/>
        <v/>
      </c>
      <c r="B183" s="44" t="str">
        <f t="shared" ca="1" si="69"/>
        <v/>
      </c>
      <c r="C183" s="45" t="str">
        <f t="shared" ca="1" si="66"/>
        <v/>
      </c>
      <c r="D183" s="45" t="str">
        <f t="shared" ca="1" si="70"/>
        <v/>
      </c>
      <c r="E183" s="44" t="str">
        <f t="shared" ca="1" si="71"/>
        <v/>
      </c>
      <c r="F183" s="45" t="str">
        <f t="shared" ca="1" si="72"/>
        <v/>
      </c>
      <c r="G183" s="46" t="str">
        <f t="shared" ca="1" si="73"/>
        <v/>
      </c>
      <c r="H183" s="44" t="str">
        <f t="shared" ca="1" si="74"/>
        <v/>
      </c>
      <c r="I183" s="45" t="str">
        <f t="shared" ca="1" si="75"/>
        <v/>
      </c>
      <c r="J183" s="46" t="str">
        <f t="shared" ca="1" si="76"/>
        <v/>
      </c>
      <c r="K183" s="44" t="str">
        <f t="shared" ca="1" si="77"/>
        <v/>
      </c>
      <c r="L183" s="45" t="str">
        <f t="shared" ca="1" si="78"/>
        <v/>
      </c>
      <c r="M183" s="46" t="str">
        <f t="shared" ca="1" si="79"/>
        <v/>
      </c>
      <c r="N183" s="44" t="str">
        <f t="shared" ca="1" si="80"/>
        <v/>
      </c>
      <c r="O183" s="45" t="str">
        <f t="shared" ca="1" si="81"/>
        <v/>
      </c>
      <c r="P183" s="46" t="str">
        <f t="shared" ca="1" si="82"/>
        <v/>
      </c>
      <c r="Q183" s="44" t="str">
        <f t="shared" ca="1" si="83"/>
        <v/>
      </c>
      <c r="R183" s="45" t="str">
        <f t="shared" ca="1" si="84"/>
        <v/>
      </c>
      <c r="S183" s="46" t="str">
        <f t="shared" ca="1" si="85"/>
        <v/>
      </c>
      <c r="T183" s="77" t="str">
        <f t="shared" ca="1" si="67"/>
        <v/>
      </c>
      <c r="AH183" s="163" t="str">
        <f t="shared" si="65"/>
        <v/>
      </c>
      <c r="AI183" s="163" t="str">
        <f t="shared" si="64"/>
        <v/>
      </c>
    </row>
    <row r="184" spans="1:35">
      <c r="A184" s="164" t="str">
        <f t="shared" ca="1" si="68"/>
        <v/>
      </c>
      <c r="B184" s="44" t="str">
        <f t="shared" ca="1" si="69"/>
        <v/>
      </c>
      <c r="C184" s="45" t="str">
        <f t="shared" ca="1" si="66"/>
        <v/>
      </c>
      <c r="D184" s="45" t="str">
        <f t="shared" ca="1" si="70"/>
        <v/>
      </c>
      <c r="E184" s="44" t="str">
        <f t="shared" ca="1" si="71"/>
        <v/>
      </c>
      <c r="F184" s="45" t="str">
        <f t="shared" ca="1" si="72"/>
        <v/>
      </c>
      <c r="G184" s="46" t="str">
        <f t="shared" ca="1" si="73"/>
        <v/>
      </c>
      <c r="H184" s="44" t="str">
        <f t="shared" ca="1" si="74"/>
        <v/>
      </c>
      <c r="I184" s="45" t="str">
        <f t="shared" ca="1" si="75"/>
        <v/>
      </c>
      <c r="J184" s="46" t="str">
        <f t="shared" ca="1" si="76"/>
        <v/>
      </c>
      <c r="K184" s="44" t="str">
        <f t="shared" ca="1" si="77"/>
        <v/>
      </c>
      <c r="L184" s="45" t="str">
        <f t="shared" ca="1" si="78"/>
        <v/>
      </c>
      <c r="M184" s="46" t="str">
        <f t="shared" ca="1" si="79"/>
        <v/>
      </c>
      <c r="N184" s="44" t="str">
        <f t="shared" ca="1" si="80"/>
        <v/>
      </c>
      <c r="O184" s="45" t="str">
        <f t="shared" ca="1" si="81"/>
        <v/>
      </c>
      <c r="P184" s="46" t="str">
        <f t="shared" ca="1" si="82"/>
        <v/>
      </c>
      <c r="Q184" s="44" t="str">
        <f t="shared" ca="1" si="83"/>
        <v/>
      </c>
      <c r="R184" s="45" t="str">
        <f t="shared" ca="1" si="84"/>
        <v/>
      </c>
      <c r="S184" s="46" t="str">
        <f t="shared" ca="1" si="85"/>
        <v/>
      </c>
      <c r="T184" s="77" t="str">
        <f t="shared" ca="1" si="67"/>
        <v/>
      </c>
      <c r="AH184" s="163" t="str">
        <f t="shared" si="65"/>
        <v/>
      </c>
      <c r="AI184" s="163" t="str">
        <f t="shared" si="64"/>
        <v/>
      </c>
    </row>
    <row r="185" spans="1:35">
      <c r="A185" s="164" t="str">
        <f t="shared" ca="1" si="68"/>
        <v/>
      </c>
      <c r="B185" s="44" t="str">
        <f t="shared" ca="1" si="69"/>
        <v/>
      </c>
      <c r="C185" s="45" t="str">
        <f t="shared" ca="1" si="66"/>
        <v/>
      </c>
      <c r="D185" s="45" t="str">
        <f t="shared" ca="1" si="70"/>
        <v/>
      </c>
      <c r="E185" s="44" t="str">
        <f t="shared" ca="1" si="71"/>
        <v/>
      </c>
      <c r="F185" s="45" t="str">
        <f t="shared" ca="1" si="72"/>
        <v/>
      </c>
      <c r="G185" s="46" t="str">
        <f t="shared" ca="1" si="73"/>
        <v/>
      </c>
      <c r="H185" s="44" t="str">
        <f t="shared" ca="1" si="74"/>
        <v/>
      </c>
      <c r="I185" s="45" t="str">
        <f t="shared" ca="1" si="75"/>
        <v/>
      </c>
      <c r="J185" s="46" t="str">
        <f t="shared" ca="1" si="76"/>
        <v/>
      </c>
      <c r="K185" s="44" t="str">
        <f t="shared" ca="1" si="77"/>
        <v/>
      </c>
      <c r="L185" s="45" t="str">
        <f t="shared" ca="1" si="78"/>
        <v/>
      </c>
      <c r="M185" s="46" t="str">
        <f t="shared" ca="1" si="79"/>
        <v/>
      </c>
      <c r="N185" s="44" t="str">
        <f t="shared" ca="1" si="80"/>
        <v/>
      </c>
      <c r="O185" s="45" t="str">
        <f t="shared" ca="1" si="81"/>
        <v/>
      </c>
      <c r="P185" s="46" t="str">
        <f t="shared" ca="1" si="82"/>
        <v/>
      </c>
      <c r="Q185" s="44" t="str">
        <f t="shared" ca="1" si="83"/>
        <v/>
      </c>
      <c r="R185" s="45" t="str">
        <f t="shared" ca="1" si="84"/>
        <v/>
      </c>
      <c r="S185" s="46" t="str">
        <f t="shared" ca="1" si="85"/>
        <v/>
      </c>
      <c r="T185" s="77" t="str">
        <f t="shared" ca="1" si="67"/>
        <v/>
      </c>
      <c r="AH185" s="163" t="str">
        <f t="shared" si="65"/>
        <v/>
      </c>
      <c r="AI185" s="163" t="str">
        <f t="shared" si="64"/>
        <v/>
      </c>
    </row>
    <row r="186" spans="1:35">
      <c r="A186" s="164" t="str">
        <f t="shared" ca="1" si="68"/>
        <v/>
      </c>
      <c r="B186" s="44" t="str">
        <f t="shared" ca="1" si="69"/>
        <v/>
      </c>
      <c r="C186" s="45" t="str">
        <f t="shared" ca="1" si="66"/>
        <v/>
      </c>
      <c r="D186" s="45" t="str">
        <f t="shared" ca="1" si="70"/>
        <v/>
      </c>
      <c r="E186" s="44" t="str">
        <f t="shared" ca="1" si="71"/>
        <v/>
      </c>
      <c r="F186" s="45" t="str">
        <f t="shared" ca="1" si="72"/>
        <v/>
      </c>
      <c r="G186" s="46" t="str">
        <f t="shared" ca="1" si="73"/>
        <v/>
      </c>
      <c r="H186" s="44" t="str">
        <f t="shared" ca="1" si="74"/>
        <v/>
      </c>
      <c r="I186" s="45" t="str">
        <f t="shared" ca="1" si="75"/>
        <v/>
      </c>
      <c r="J186" s="46" t="str">
        <f t="shared" ca="1" si="76"/>
        <v/>
      </c>
      <c r="K186" s="44" t="str">
        <f t="shared" ca="1" si="77"/>
        <v/>
      </c>
      <c r="L186" s="45" t="str">
        <f t="shared" ca="1" si="78"/>
        <v/>
      </c>
      <c r="M186" s="46" t="str">
        <f t="shared" ca="1" si="79"/>
        <v/>
      </c>
      <c r="N186" s="44" t="str">
        <f t="shared" ca="1" si="80"/>
        <v/>
      </c>
      <c r="O186" s="45" t="str">
        <f t="shared" ca="1" si="81"/>
        <v/>
      </c>
      <c r="P186" s="46" t="str">
        <f t="shared" ca="1" si="82"/>
        <v/>
      </c>
      <c r="Q186" s="44" t="str">
        <f t="shared" ca="1" si="83"/>
        <v/>
      </c>
      <c r="R186" s="45" t="str">
        <f t="shared" ca="1" si="84"/>
        <v/>
      </c>
      <c r="S186" s="46" t="str">
        <f t="shared" ca="1" si="85"/>
        <v/>
      </c>
      <c r="T186" s="77" t="str">
        <f t="shared" ca="1" si="67"/>
        <v/>
      </c>
      <c r="AH186" s="163" t="str">
        <f t="shared" si="65"/>
        <v/>
      </c>
      <c r="AI186" s="163" t="str">
        <f t="shared" si="64"/>
        <v/>
      </c>
    </row>
    <row r="187" spans="1:35">
      <c r="A187" s="164" t="str">
        <f t="shared" ca="1" si="68"/>
        <v/>
      </c>
      <c r="B187" s="44" t="str">
        <f t="shared" ca="1" si="69"/>
        <v/>
      </c>
      <c r="C187" s="45" t="str">
        <f t="shared" ca="1" si="66"/>
        <v/>
      </c>
      <c r="D187" s="45" t="str">
        <f t="shared" ca="1" si="70"/>
        <v/>
      </c>
      <c r="E187" s="44" t="str">
        <f t="shared" ca="1" si="71"/>
        <v/>
      </c>
      <c r="F187" s="45" t="str">
        <f t="shared" ca="1" si="72"/>
        <v/>
      </c>
      <c r="G187" s="46" t="str">
        <f t="shared" ca="1" si="73"/>
        <v/>
      </c>
      <c r="H187" s="44" t="str">
        <f t="shared" ca="1" si="74"/>
        <v/>
      </c>
      <c r="I187" s="45" t="str">
        <f t="shared" ca="1" si="75"/>
        <v/>
      </c>
      <c r="J187" s="46" t="str">
        <f t="shared" ca="1" si="76"/>
        <v/>
      </c>
      <c r="K187" s="44" t="str">
        <f t="shared" ca="1" si="77"/>
        <v/>
      </c>
      <c r="L187" s="45" t="str">
        <f t="shared" ca="1" si="78"/>
        <v/>
      </c>
      <c r="M187" s="46" t="str">
        <f t="shared" ca="1" si="79"/>
        <v/>
      </c>
      <c r="N187" s="44" t="str">
        <f t="shared" ca="1" si="80"/>
        <v/>
      </c>
      <c r="O187" s="45" t="str">
        <f t="shared" ca="1" si="81"/>
        <v/>
      </c>
      <c r="P187" s="46" t="str">
        <f t="shared" ca="1" si="82"/>
        <v/>
      </c>
      <c r="Q187" s="44" t="str">
        <f t="shared" ca="1" si="83"/>
        <v/>
      </c>
      <c r="R187" s="45" t="str">
        <f t="shared" ca="1" si="84"/>
        <v/>
      </c>
      <c r="S187" s="46" t="str">
        <f t="shared" ca="1" si="85"/>
        <v/>
      </c>
      <c r="T187" s="77" t="str">
        <f t="shared" ca="1" si="67"/>
        <v/>
      </c>
      <c r="AH187" s="163" t="str">
        <f t="shared" si="65"/>
        <v/>
      </c>
      <c r="AI187" s="163" t="str">
        <f t="shared" si="64"/>
        <v/>
      </c>
    </row>
    <row r="188" spans="1:35">
      <c r="A188" s="164" t="str">
        <f t="shared" ca="1" si="68"/>
        <v/>
      </c>
      <c r="B188" s="44" t="str">
        <f t="shared" ca="1" si="69"/>
        <v/>
      </c>
      <c r="C188" s="45" t="str">
        <f t="shared" ca="1" si="66"/>
        <v/>
      </c>
      <c r="D188" s="45" t="str">
        <f t="shared" ca="1" si="70"/>
        <v/>
      </c>
      <c r="E188" s="44" t="str">
        <f t="shared" ca="1" si="71"/>
        <v/>
      </c>
      <c r="F188" s="45" t="str">
        <f t="shared" ca="1" si="72"/>
        <v/>
      </c>
      <c r="G188" s="46" t="str">
        <f t="shared" ca="1" si="73"/>
        <v/>
      </c>
      <c r="H188" s="44" t="str">
        <f t="shared" ca="1" si="74"/>
        <v/>
      </c>
      <c r="I188" s="45" t="str">
        <f t="shared" ca="1" si="75"/>
        <v/>
      </c>
      <c r="J188" s="46" t="str">
        <f t="shared" ca="1" si="76"/>
        <v/>
      </c>
      <c r="K188" s="44" t="str">
        <f t="shared" ca="1" si="77"/>
        <v/>
      </c>
      <c r="L188" s="45" t="str">
        <f t="shared" ca="1" si="78"/>
        <v/>
      </c>
      <c r="M188" s="46" t="str">
        <f t="shared" ca="1" si="79"/>
        <v/>
      </c>
      <c r="N188" s="44" t="str">
        <f t="shared" ca="1" si="80"/>
        <v/>
      </c>
      <c r="O188" s="45" t="str">
        <f t="shared" ca="1" si="81"/>
        <v/>
      </c>
      <c r="P188" s="46" t="str">
        <f t="shared" ca="1" si="82"/>
        <v/>
      </c>
      <c r="Q188" s="44" t="str">
        <f t="shared" ca="1" si="83"/>
        <v/>
      </c>
      <c r="R188" s="45" t="str">
        <f t="shared" ca="1" si="84"/>
        <v/>
      </c>
      <c r="S188" s="46" t="str">
        <f t="shared" ca="1" si="85"/>
        <v/>
      </c>
      <c r="T188" s="77" t="str">
        <f t="shared" ca="1" si="67"/>
        <v/>
      </c>
      <c r="AH188" s="163" t="str">
        <f t="shared" si="65"/>
        <v/>
      </c>
      <c r="AI188" s="163" t="str">
        <f t="shared" si="64"/>
        <v/>
      </c>
    </row>
    <row r="189" spans="1:35">
      <c r="A189" s="164" t="str">
        <f t="shared" ca="1" si="68"/>
        <v/>
      </c>
      <c r="B189" s="44" t="str">
        <f t="shared" ca="1" si="69"/>
        <v/>
      </c>
      <c r="C189" s="45" t="str">
        <f t="shared" ca="1" si="66"/>
        <v/>
      </c>
      <c r="D189" s="45" t="str">
        <f t="shared" ca="1" si="70"/>
        <v/>
      </c>
      <c r="E189" s="44" t="str">
        <f t="shared" ca="1" si="71"/>
        <v/>
      </c>
      <c r="F189" s="45" t="str">
        <f t="shared" ca="1" si="72"/>
        <v/>
      </c>
      <c r="G189" s="46" t="str">
        <f t="shared" ca="1" si="73"/>
        <v/>
      </c>
      <c r="H189" s="44" t="str">
        <f t="shared" ca="1" si="74"/>
        <v/>
      </c>
      <c r="I189" s="45" t="str">
        <f t="shared" ca="1" si="75"/>
        <v/>
      </c>
      <c r="J189" s="46" t="str">
        <f t="shared" ca="1" si="76"/>
        <v/>
      </c>
      <c r="K189" s="44" t="str">
        <f t="shared" ca="1" si="77"/>
        <v/>
      </c>
      <c r="L189" s="45" t="str">
        <f t="shared" ca="1" si="78"/>
        <v/>
      </c>
      <c r="M189" s="46" t="str">
        <f t="shared" ca="1" si="79"/>
        <v/>
      </c>
      <c r="N189" s="44" t="str">
        <f t="shared" ca="1" si="80"/>
        <v/>
      </c>
      <c r="O189" s="45" t="str">
        <f t="shared" ca="1" si="81"/>
        <v/>
      </c>
      <c r="P189" s="46" t="str">
        <f t="shared" ca="1" si="82"/>
        <v/>
      </c>
      <c r="Q189" s="44" t="str">
        <f t="shared" ca="1" si="83"/>
        <v/>
      </c>
      <c r="R189" s="45" t="str">
        <f t="shared" ca="1" si="84"/>
        <v/>
      </c>
      <c r="S189" s="46" t="str">
        <f t="shared" ca="1" si="85"/>
        <v/>
      </c>
      <c r="T189" s="77" t="str">
        <f t="shared" ca="1" si="67"/>
        <v/>
      </c>
      <c r="AH189" s="163" t="str">
        <f t="shared" si="65"/>
        <v/>
      </c>
      <c r="AI189" s="163" t="str">
        <f t="shared" si="64"/>
        <v/>
      </c>
    </row>
    <row r="190" spans="1:35">
      <c r="A190" s="164" t="str">
        <f t="shared" ca="1" si="68"/>
        <v/>
      </c>
      <c r="B190" s="44" t="str">
        <f t="shared" ca="1" si="69"/>
        <v/>
      </c>
      <c r="C190" s="45" t="str">
        <f t="shared" ca="1" si="66"/>
        <v/>
      </c>
      <c r="D190" s="45" t="str">
        <f t="shared" ca="1" si="70"/>
        <v/>
      </c>
      <c r="E190" s="44" t="str">
        <f t="shared" ca="1" si="71"/>
        <v/>
      </c>
      <c r="F190" s="45" t="str">
        <f t="shared" ca="1" si="72"/>
        <v/>
      </c>
      <c r="G190" s="46" t="str">
        <f t="shared" ca="1" si="73"/>
        <v/>
      </c>
      <c r="H190" s="44" t="str">
        <f t="shared" ca="1" si="74"/>
        <v/>
      </c>
      <c r="I190" s="45" t="str">
        <f t="shared" ca="1" si="75"/>
        <v/>
      </c>
      <c r="J190" s="46" t="str">
        <f t="shared" ca="1" si="76"/>
        <v/>
      </c>
      <c r="K190" s="44" t="str">
        <f t="shared" ca="1" si="77"/>
        <v/>
      </c>
      <c r="L190" s="45" t="str">
        <f t="shared" ca="1" si="78"/>
        <v/>
      </c>
      <c r="M190" s="46" t="str">
        <f t="shared" ca="1" si="79"/>
        <v/>
      </c>
      <c r="N190" s="44" t="str">
        <f t="shared" ca="1" si="80"/>
        <v/>
      </c>
      <c r="O190" s="45" t="str">
        <f t="shared" ca="1" si="81"/>
        <v/>
      </c>
      <c r="P190" s="46" t="str">
        <f t="shared" ca="1" si="82"/>
        <v/>
      </c>
      <c r="Q190" s="44" t="str">
        <f t="shared" ca="1" si="83"/>
        <v/>
      </c>
      <c r="R190" s="45" t="str">
        <f t="shared" ca="1" si="84"/>
        <v/>
      </c>
      <c r="S190" s="46" t="str">
        <f t="shared" ca="1" si="85"/>
        <v/>
      </c>
      <c r="T190" s="77" t="str">
        <f t="shared" ca="1" si="67"/>
        <v/>
      </c>
      <c r="AH190" s="163" t="str">
        <f t="shared" si="65"/>
        <v/>
      </c>
      <c r="AI190" s="163" t="str">
        <f t="shared" si="64"/>
        <v/>
      </c>
    </row>
    <row r="191" spans="1:35">
      <c r="A191" s="164" t="str">
        <f t="shared" ca="1" si="68"/>
        <v/>
      </c>
      <c r="B191" s="44" t="str">
        <f t="shared" ca="1" si="69"/>
        <v/>
      </c>
      <c r="C191" s="45" t="str">
        <f t="shared" ca="1" si="66"/>
        <v/>
      </c>
      <c r="D191" s="45" t="str">
        <f t="shared" ca="1" si="70"/>
        <v/>
      </c>
      <c r="E191" s="44" t="str">
        <f t="shared" ca="1" si="71"/>
        <v/>
      </c>
      <c r="F191" s="45" t="str">
        <f t="shared" ca="1" si="72"/>
        <v/>
      </c>
      <c r="G191" s="46" t="str">
        <f t="shared" ca="1" si="73"/>
        <v/>
      </c>
      <c r="H191" s="44" t="str">
        <f t="shared" ca="1" si="74"/>
        <v/>
      </c>
      <c r="I191" s="45" t="str">
        <f t="shared" ca="1" si="75"/>
        <v/>
      </c>
      <c r="J191" s="46" t="str">
        <f t="shared" ca="1" si="76"/>
        <v/>
      </c>
      <c r="K191" s="44" t="str">
        <f t="shared" ca="1" si="77"/>
        <v/>
      </c>
      <c r="L191" s="45" t="str">
        <f t="shared" ca="1" si="78"/>
        <v/>
      </c>
      <c r="M191" s="46" t="str">
        <f t="shared" ca="1" si="79"/>
        <v/>
      </c>
      <c r="N191" s="44" t="str">
        <f t="shared" ca="1" si="80"/>
        <v/>
      </c>
      <c r="O191" s="45" t="str">
        <f t="shared" ca="1" si="81"/>
        <v/>
      </c>
      <c r="P191" s="46" t="str">
        <f t="shared" ca="1" si="82"/>
        <v/>
      </c>
      <c r="Q191" s="44" t="str">
        <f t="shared" ca="1" si="83"/>
        <v/>
      </c>
      <c r="R191" s="45" t="str">
        <f t="shared" ca="1" si="84"/>
        <v/>
      </c>
      <c r="S191" s="46" t="str">
        <f t="shared" ca="1" si="85"/>
        <v/>
      </c>
      <c r="T191" s="77" t="str">
        <f t="shared" ca="1" si="67"/>
        <v/>
      </c>
      <c r="AH191" s="163" t="str">
        <f t="shared" si="65"/>
        <v/>
      </c>
      <c r="AI191" s="163" t="str">
        <f t="shared" si="64"/>
        <v/>
      </c>
    </row>
    <row r="192" spans="1:35">
      <c r="A192" s="164" t="str">
        <f t="shared" ca="1" si="68"/>
        <v/>
      </c>
      <c r="B192" s="44" t="str">
        <f t="shared" ca="1" si="69"/>
        <v/>
      </c>
      <c r="C192" s="45" t="str">
        <f t="shared" ca="1" si="66"/>
        <v/>
      </c>
      <c r="D192" s="45" t="str">
        <f t="shared" ca="1" si="70"/>
        <v/>
      </c>
      <c r="E192" s="44" t="str">
        <f t="shared" ca="1" si="71"/>
        <v/>
      </c>
      <c r="F192" s="45" t="str">
        <f t="shared" ca="1" si="72"/>
        <v/>
      </c>
      <c r="G192" s="46" t="str">
        <f t="shared" ca="1" si="73"/>
        <v/>
      </c>
      <c r="H192" s="44" t="str">
        <f t="shared" ca="1" si="74"/>
        <v/>
      </c>
      <c r="I192" s="45" t="str">
        <f t="shared" ca="1" si="75"/>
        <v/>
      </c>
      <c r="J192" s="46" t="str">
        <f t="shared" ca="1" si="76"/>
        <v/>
      </c>
      <c r="K192" s="44" t="str">
        <f t="shared" ca="1" si="77"/>
        <v/>
      </c>
      <c r="L192" s="45" t="str">
        <f t="shared" ca="1" si="78"/>
        <v/>
      </c>
      <c r="M192" s="46" t="str">
        <f t="shared" ca="1" si="79"/>
        <v/>
      </c>
      <c r="N192" s="44" t="str">
        <f t="shared" ca="1" si="80"/>
        <v/>
      </c>
      <c r="O192" s="45" t="str">
        <f t="shared" ca="1" si="81"/>
        <v/>
      </c>
      <c r="P192" s="46" t="str">
        <f t="shared" ca="1" si="82"/>
        <v/>
      </c>
      <c r="Q192" s="44" t="str">
        <f t="shared" ca="1" si="83"/>
        <v/>
      </c>
      <c r="R192" s="45" t="str">
        <f t="shared" ca="1" si="84"/>
        <v/>
      </c>
      <c r="S192" s="46" t="str">
        <f t="shared" ca="1" si="85"/>
        <v/>
      </c>
      <c r="T192" s="77" t="str">
        <f t="shared" ca="1" si="67"/>
        <v/>
      </c>
      <c r="AH192" s="163" t="str">
        <f t="shared" si="65"/>
        <v/>
      </c>
      <c r="AI192" s="163" t="str">
        <f t="shared" si="64"/>
        <v/>
      </c>
    </row>
    <row r="193" spans="1:35">
      <c r="A193" s="164" t="str">
        <f t="shared" ca="1" si="68"/>
        <v/>
      </c>
      <c r="B193" s="44" t="str">
        <f t="shared" ca="1" si="69"/>
        <v/>
      </c>
      <c r="C193" s="45" t="str">
        <f t="shared" ca="1" si="66"/>
        <v/>
      </c>
      <c r="D193" s="45" t="str">
        <f t="shared" ca="1" si="70"/>
        <v/>
      </c>
      <c r="E193" s="44" t="str">
        <f t="shared" ca="1" si="71"/>
        <v/>
      </c>
      <c r="F193" s="45" t="str">
        <f t="shared" ca="1" si="72"/>
        <v/>
      </c>
      <c r="G193" s="46" t="str">
        <f t="shared" ca="1" si="73"/>
        <v/>
      </c>
      <c r="H193" s="44" t="str">
        <f t="shared" ca="1" si="74"/>
        <v/>
      </c>
      <c r="I193" s="45" t="str">
        <f t="shared" ca="1" si="75"/>
        <v/>
      </c>
      <c r="J193" s="46" t="str">
        <f t="shared" ca="1" si="76"/>
        <v/>
      </c>
      <c r="K193" s="44" t="str">
        <f t="shared" ca="1" si="77"/>
        <v/>
      </c>
      <c r="L193" s="45" t="str">
        <f t="shared" ca="1" si="78"/>
        <v/>
      </c>
      <c r="M193" s="46" t="str">
        <f t="shared" ca="1" si="79"/>
        <v/>
      </c>
      <c r="N193" s="44" t="str">
        <f t="shared" ca="1" si="80"/>
        <v/>
      </c>
      <c r="O193" s="45" t="str">
        <f t="shared" ca="1" si="81"/>
        <v/>
      </c>
      <c r="P193" s="46" t="str">
        <f t="shared" ca="1" si="82"/>
        <v/>
      </c>
      <c r="Q193" s="44" t="str">
        <f t="shared" ca="1" si="83"/>
        <v/>
      </c>
      <c r="R193" s="45" t="str">
        <f t="shared" ca="1" si="84"/>
        <v/>
      </c>
      <c r="S193" s="46" t="str">
        <f t="shared" ca="1" si="85"/>
        <v/>
      </c>
      <c r="T193" s="77" t="str">
        <f t="shared" ca="1" si="67"/>
        <v/>
      </c>
      <c r="AH193" s="163" t="str">
        <f t="shared" si="65"/>
        <v/>
      </c>
      <c r="AI193" s="163" t="str">
        <f t="shared" si="64"/>
        <v/>
      </c>
    </row>
    <row r="194" spans="1:35">
      <c r="A194" s="164" t="str">
        <f t="shared" ca="1" si="68"/>
        <v/>
      </c>
      <c r="B194" s="44" t="str">
        <f t="shared" ca="1" si="69"/>
        <v/>
      </c>
      <c r="C194" s="45" t="str">
        <f t="shared" ca="1" si="66"/>
        <v/>
      </c>
      <c r="D194" s="45" t="str">
        <f t="shared" ca="1" si="70"/>
        <v/>
      </c>
      <c r="E194" s="44" t="str">
        <f t="shared" ca="1" si="71"/>
        <v/>
      </c>
      <c r="F194" s="45" t="str">
        <f t="shared" ca="1" si="72"/>
        <v/>
      </c>
      <c r="G194" s="46" t="str">
        <f t="shared" ca="1" si="73"/>
        <v/>
      </c>
      <c r="H194" s="44" t="str">
        <f t="shared" ca="1" si="74"/>
        <v/>
      </c>
      <c r="I194" s="45" t="str">
        <f t="shared" ca="1" si="75"/>
        <v/>
      </c>
      <c r="J194" s="46" t="str">
        <f t="shared" ca="1" si="76"/>
        <v/>
      </c>
      <c r="K194" s="44" t="str">
        <f t="shared" ca="1" si="77"/>
        <v/>
      </c>
      <c r="L194" s="45" t="str">
        <f t="shared" ca="1" si="78"/>
        <v/>
      </c>
      <c r="M194" s="46" t="str">
        <f t="shared" ca="1" si="79"/>
        <v/>
      </c>
      <c r="N194" s="44" t="str">
        <f t="shared" ca="1" si="80"/>
        <v/>
      </c>
      <c r="O194" s="45" t="str">
        <f t="shared" ca="1" si="81"/>
        <v/>
      </c>
      <c r="P194" s="46" t="str">
        <f t="shared" ca="1" si="82"/>
        <v/>
      </c>
      <c r="Q194" s="44" t="str">
        <f t="shared" ca="1" si="83"/>
        <v/>
      </c>
      <c r="R194" s="45" t="str">
        <f t="shared" ca="1" si="84"/>
        <v/>
      </c>
      <c r="S194" s="46" t="str">
        <f t="shared" ca="1" si="85"/>
        <v/>
      </c>
      <c r="T194" s="77" t="str">
        <f t="shared" ca="1" si="67"/>
        <v/>
      </c>
      <c r="AH194" s="163" t="str">
        <f t="shared" si="65"/>
        <v/>
      </c>
      <c r="AI194" s="163" t="str">
        <f t="shared" si="64"/>
        <v/>
      </c>
    </row>
    <row r="195" spans="1:35">
      <c r="A195" s="164" t="str">
        <f t="shared" ca="1" si="68"/>
        <v/>
      </c>
      <c r="B195" s="44" t="str">
        <f t="shared" ca="1" si="69"/>
        <v/>
      </c>
      <c r="C195" s="45" t="str">
        <f t="shared" ca="1" si="66"/>
        <v/>
      </c>
      <c r="D195" s="45" t="str">
        <f t="shared" ca="1" si="70"/>
        <v/>
      </c>
      <c r="E195" s="44" t="str">
        <f t="shared" ca="1" si="71"/>
        <v/>
      </c>
      <c r="F195" s="45" t="str">
        <f t="shared" ca="1" si="72"/>
        <v/>
      </c>
      <c r="G195" s="46" t="str">
        <f t="shared" ca="1" si="73"/>
        <v/>
      </c>
      <c r="H195" s="44" t="str">
        <f t="shared" ca="1" si="74"/>
        <v/>
      </c>
      <c r="I195" s="45" t="str">
        <f t="shared" ca="1" si="75"/>
        <v/>
      </c>
      <c r="J195" s="46" t="str">
        <f t="shared" ca="1" si="76"/>
        <v/>
      </c>
      <c r="K195" s="44" t="str">
        <f t="shared" ca="1" si="77"/>
        <v/>
      </c>
      <c r="L195" s="45" t="str">
        <f t="shared" ca="1" si="78"/>
        <v/>
      </c>
      <c r="M195" s="46" t="str">
        <f t="shared" ca="1" si="79"/>
        <v/>
      </c>
      <c r="N195" s="44" t="str">
        <f t="shared" ca="1" si="80"/>
        <v/>
      </c>
      <c r="O195" s="45" t="str">
        <f t="shared" ca="1" si="81"/>
        <v/>
      </c>
      <c r="P195" s="46" t="str">
        <f t="shared" ca="1" si="82"/>
        <v/>
      </c>
      <c r="Q195" s="44" t="str">
        <f t="shared" ca="1" si="83"/>
        <v/>
      </c>
      <c r="R195" s="45" t="str">
        <f t="shared" ca="1" si="84"/>
        <v/>
      </c>
      <c r="S195" s="46" t="str">
        <f t="shared" ca="1" si="85"/>
        <v/>
      </c>
      <c r="T195" s="77" t="str">
        <f t="shared" ca="1" si="67"/>
        <v/>
      </c>
      <c r="AH195" s="163" t="str">
        <f t="shared" si="65"/>
        <v/>
      </c>
      <c r="AI195" s="163" t="str">
        <f t="shared" si="64"/>
        <v/>
      </c>
    </row>
    <row r="196" spans="1:35">
      <c r="A196" s="164" t="str">
        <f t="shared" ca="1" si="68"/>
        <v/>
      </c>
      <c r="B196" s="44" t="str">
        <f t="shared" ca="1" si="69"/>
        <v/>
      </c>
      <c r="C196" s="45" t="str">
        <f t="shared" ca="1" si="66"/>
        <v/>
      </c>
      <c r="D196" s="45" t="str">
        <f t="shared" ca="1" si="70"/>
        <v/>
      </c>
      <c r="E196" s="44" t="str">
        <f t="shared" ca="1" si="71"/>
        <v/>
      </c>
      <c r="F196" s="45" t="str">
        <f t="shared" ca="1" si="72"/>
        <v/>
      </c>
      <c r="G196" s="46" t="str">
        <f t="shared" ca="1" si="73"/>
        <v/>
      </c>
      <c r="H196" s="44" t="str">
        <f t="shared" ca="1" si="74"/>
        <v/>
      </c>
      <c r="I196" s="45" t="str">
        <f t="shared" ca="1" si="75"/>
        <v/>
      </c>
      <c r="J196" s="46" t="str">
        <f t="shared" ca="1" si="76"/>
        <v/>
      </c>
      <c r="K196" s="44" t="str">
        <f t="shared" ca="1" si="77"/>
        <v/>
      </c>
      <c r="L196" s="45" t="str">
        <f t="shared" ca="1" si="78"/>
        <v/>
      </c>
      <c r="M196" s="46" t="str">
        <f t="shared" ca="1" si="79"/>
        <v/>
      </c>
      <c r="N196" s="44" t="str">
        <f t="shared" ca="1" si="80"/>
        <v/>
      </c>
      <c r="O196" s="45" t="str">
        <f t="shared" ca="1" si="81"/>
        <v/>
      </c>
      <c r="P196" s="46" t="str">
        <f t="shared" ca="1" si="82"/>
        <v/>
      </c>
      <c r="Q196" s="44" t="str">
        <f t="shared" ca="1" si="83"/>
        <v/>
      </c>
      <c r="R196" s="45" t="str">
        <f t="shared" ca="1" si="84"/>
        <v/>
      </c>
      <c r="S196" s="46" t="str">
        <f t="shared" ca="1" si="85"/>
        <v/>
      </c>
      <c r="T196" s="77" t="str">
        <f t="shared" ca="1" si="67"/>
        <v/>
      </c>
      <c r="AH196" s="163" t="str">
        <f t="shared" si="65"/>
        <v/>
      </c>
      <c r="AI196" s="163" t="str">
        <f t="shared" ref="AI196:AI259" si="86">IF(AH196&gt;$A$14,AH196,"")</f>
        <v/>
      </c>
    </row>
    <row r="197" spans="1:35">
      <c r="A197" s="164" t="str">
        <f t="shared" ca="1" si="68"/>
        <v/>
      </c>
      <c r="B197" s="44" t="str">
        <f t="shared" ca="1" si="69"/>
        <v/>
      </c>
      <c r="C197" s="45" t="str">
        <f t="shared" ca="1" si="66"/>
        <v/>
      </c>
      <c r="D197" s="45" t="str">
        <f t="shared" ca="1" si="70"/>
        <v/>
      </c>
      <c r="E197" s="44" t="str">
        <f t="shared" ca="1" si="71"/>
        <v/>
      </c>
      <c r="F197" s="45" t="str">
        <f t="shared" ca="1" si="72"/>
        <v/>
      </c>
      <c r="G197" s="46" t="str">
        <f t="shared" ca="1" si="73"/>
        <v/>
      </c>
      <c r="H197" s="44" t="str">
        <f t="shared" ca="1" si="74"/>
        <v/>
      </c>
      <c r="I197" s="45" t="str">
        <f t="shared" ca="1" si="75"/>
        <v/>
      </c>
      <c r="J197" s="46" t="str">
        <f t="shared" ca="1" si="76"/>
        <v/>
      </c>
      <c r="K197" s="44" t="str">
        <f t="shared" ca="1" si="77"/>
        <v/>
      </c>
      <c r="L197" s="45" t="str">
        <f t="shared" ca="1" si="78"/>
        <v/>
      </c>
      <c r="M197" s="46" t="str">
        <f t="shared" ca="1" si="79"/>
        <v/>
      </c>
      <c r="N197" s="44" t="str">
        <f t="shared" ca="1" si="80"/>
        <v/>
      </c>
      <c r="O197" s="45" t="str">
        <f t="shared" ca="1" si="81"/>
        <v/>
      </c>
      <c r="P197" s="46" t="str">
        <f t="shared" ca="1" si="82"/>
        <v/>
      </c>
      <c r="Q197" s="44" t="str">
        <f t="shared" ca="1" si="83"/>
        <v/>
      </c>
      <c r="R197" s="45" t="str">
        <f t="shared" ca="1" si="84"/>
        <v/>
      </c>
      <c r="S197" s="46" t="str">
        <f t="shared" ca="1" si="85"/>
        <v/>
      </c>
      <c r="T197" s="77" t="str">
        <f t="shared" ca="1" si="67"/>
        <v/>
      </c>
      <c r="AH197" s="163" t="str">
        <f t="shared" ref="AH197:AH260" si="87">IF(COUNTIF(X:X,V197)*COUNTIF(Z:Z,V197)*COUNTIF(AB:AB,V197)*COUNTIF(AD:AD,V197)*COUNTIF(AF:AF,V197),V197,"")</f>
        <v/>
      </c>
      <c r="AI197" s="163" t="str">
        <f t="shared" si="86"/>
        <v/>
      </c>
    </row>
    <row r="198" spans="1:35">
      <c r="A198" s="164" t="str">
        <f t="shared" ca="1" si="68"/>
        <v/>
      </c>
      <c r="B198" s="44" t="str">
        <f t="shared" ca="1" si="69"/>
        <v/>
      </c>
      <c r="C198" s="45" t="str">
        <f t="shared" ca="1" si="66"/>
        <v/>
      </c>
      <c r="D198" s="45" t="str">
        <f t="shared" ca="1" si="70"/>
        <v/>
      </c>
      <c r="E198" s="44" t="str">
        <f t="shared" ca="1" si="71"/>
        <v/>
      </c>
      <c r="F198" s="45" t="str">
        <f t="shared" ca="1" si="72"/>
        <v/>
      </c>
      <c r="G198" s="46" t="str">
        <f t="shared" ca="1" si="73"/>
        <v/>
      </c>
      <c r="H198" s="44" t="str">
        <f t="shared" ca="1" si="74"/>
        <v/>
      </c>
      <c r="I198" s="45" t="str">
        <f t="shared" ca="1" si="75"/>
        <v/>
      </c>
      <c r="J198" s="46" t="str">
        <f t="shared" ca="1" si="76"/>
        <v/>
      </c>
      <c r="K198" s="44" t="str">
        <f t="shared" ca="1" si="77"/>
        <v/>
      </c>
      <c r="L198" s="45" t="str">
        <f t="shared" ca="1" si="78"/>
        <v/>
      </c>
      <c r="M198" s="46" t="str">
        <f t="shared" ca="1" si="79"/>
        <v/>
      </c>
      <c r="N198" s="44" t="str">
        <f t="shared" ca="1" si="80"/>
        <v/>
      </c>
      <c r="O198" s="45" t="str">
        <f t="shared" ca="1" si="81"/>
        <v/>
      </c>
      <c r="P198" s="46" t="str">
        <f t="shared" ca="1" si="82"/>
        <v/>
      </c>
      <c r="Q198" s="44" t="str">
        <f t="shared" ca="1" si="83"/>
        <v/>
      </c>
      <c r="R198" s="45" t="str">
        <f t="shared" ca="1" si="84"/>
        <v/>
      </c>
      <c r="S198" s="46" t="str">
        <f t="shared" ca="1" si="85"/>
        <v/>
      </c>
      <c r="T198" s="77" t="str">
        <f t="shared" ca="1" si="67"/>
        <v/>
      </c>
      <c r="AH198" s="163" t="str">
        <f t="shared" si="87"/>
        <v/>
      </c>
      <c r="AI198" s="163" t="str">
        <f t="shared" si="86"/>
        <v/>
      </c>
    </row>
    <row r="199" spans="1:35">
      <c r="A199" s="164" t="str">
        <f t="shared" ca="1" si="68"/>
        <v/>
      </c>
      <c r="B199" s="44" t="str">
        <f t="shared" ca="1" si="69"/>
        <v/>
      </c>
      <c r="C199" s="45" t="str">
        <f t="shared" ca="1" si="66"/>
        <v/>
      </c>
      <c r="D199" s="45" t="str">
        <f t="shared" ca="1" si="70"/>
        <v/>
      </c>
      <c r="E199" s="44" t="str">
        <f t="shared" ca="1" si="71"/>
        <v/>
      </c>
      <c r="F199" s="45" t="str">
        <f t="shared" ca="1" si="72"/>
        <v/>
      </c>
      <c r="G199" s="46" t="str">
        <f t="shared" ca="1" si="73"/>
        <v/>
      </c>
      <c r="H199" s="44" t="str">
        <f t="shared" ca="1" si="74"/>
        <v/>
      </c>
      <c r="I199" s="45" t="str">
        <f t="shared" ca="1" si="75"/>
        <v/>
      </c>
      <c r="J199" s="46" t="str">
        <f t="shared" ca="1" si="76"/>
        <v/>
      </c>
      <c r="K199" s="44" t="str">
        <f t="shared" ca="1" si="77"/>
        <v/>
      </c>
      <c r="L199" s="45" t="str">
        <f t="shared" ca="1" si="78"/>
        <v/>
      </c>
      <c r="M199" s="46" t="str">
        <f t="shared" ca="1" si="79"/>
        <v/>
      </c>
      <c r="N199" s="44" t="str">
        <f t="shared" ca="1" si="80"/>
        <v/>
      </c>
      <c r="O199" s="45" t="str">
        <f t="shared" ca="1" si="81"/>
        <v/>
      </c>
      <c r="P199" s="46" t="str">
        <f t="shared" ca="1" si="82"/>
        <v/>
      </c>
      <c r="Q199" s="44" t="str">
        <f t="shared" ca="1" si="83"/>
        <v/>
      </c>
      <c r="R199" s="45" t="str">
        <f t="shared" ca="1" si="84"/>
        <v/>
      </c>
      <c r="S199" s="46" t="str">
        <f t="shared" ca="1" si="85"/>
        <v/>
      </c>
      <c r="T199" s="77" t="str">
        <f t="shared" ca="1" si="67"/>
        <v/>
      </c>
      <c r="AH199" s="163" t="str">
        <f t="shared" si="87"/>
        <v/>
      </c>
      <c r="AI199" s="163" t="str">
        <f t="shared" si="86"/>
        <v/>
      </c>
    </row>
    <row r="200" spans="1:35">
      <c r="A200" s="164" t="str">
        <f t="shared" ca="1" si="68"/>
        <v/>
      </c>
      <c r="B200" s="44" t="str">
        <f t="shared" ca="1" si="69"/>
        <v/>
      </c>
      <c r="C200" s="45" t="str">
        <f t="shared" ca="1" si="66"/>
        <v/>
      </c>
      <c r="D200" s="45" t="str">
        <f t="shared" ca="1" si="70"/>
        <v/>
      </c>
      <c r="E200" s="44" t="str">
        <f t="shared" ca="1" si="71"/>
        <v/>
      </c>
      <c r="F200" s="45" t="str">
        <f t="shared" ca="1" si="72"/>
        <v/>
      </c>
      <c r="G200" s="46" t="str">
        <f t="shared" ca="1" si="73"/>
        <v/>
      </c>
      <c r="H200" s="44" t="str">
        <f t="shared" ca="1" si="74"/>
        <v/>
      </c>
      <c r="I200" s="45" t="str">
        <f t="shared" ca="1" si="75"/>
        <v/>
      </c>
      <c r="J200" s="46" t="str">
        <f t="shared" ca="1" si="76"/>
        <v/>
      </c>
      <c r="K200" s="44" t="str">
        <f t="shared" ca="1" si="77"/>
        <v/>
      </c>
      <c r="L200" s="45" t="str">
        <f t="shared" ca="1" si="78"/>
        <v/>
      </c>
      <c r="M200" s="46" t="str">
        <f t="shared" ca="1" si="79"/>
        <v/>
      </c>
      <c r="N200" s="44" t="str">
        <f t="shared" ca="1" si="80"/>
        <v/>
      </c>
      <c r="O200" s="45" t="str">
        <f t="shared" ca="1" si="81"/>
        <v/>
      </c>
      <c r="P200" s="46" t="str">
        <f t="shared" ca="1" si="82"/>
        <v/>
      </c>
      <c r="Q200" s="44" t="str">
        <f t="shared" ca="1" si="83"/>
        <v/>
      </c>
      <c r="R200" s="45" t="str">
        <f t="shared" ca="1" si="84"/>
        <v/>
      </c>
      <c r="S200" s="46" t="str">
        <f t="shared" ca="1" si="85"/>
        <v/>
      </c>
      <c r="T200" s="77" t="str">
        <f t="shared" ca="1" si="67"/>
        <v/>
      </c>
      <c r="AH200" s="163" t="str">
        <f t="shared" si="87"/>
        <v/>
      </c>
      <c r="AI200" s="163" t="str">
        <f t="shared" si="86"/>
        <v/>
      </c>
    </row>
    <row r="201" spans="1:35">
      <c r="A201" s="164" t="str">
        <f t="shared" ca="1" si="68"/>
        <v/>
      </c>
      <c r="B201" s="44" t="str">
        <f t="shared" ca="1" si="69"/>
        <v/>
      </c>
      <c r="C201" s="45" t="str">
        <f t="shared" ca="1" si="66"/>
        <v/>
      </c>
      <c r="D201" s="45" t="str">
        <f t="shared" ca="1" si="70"/>
        <v/>
      </c>
      <c r="E201" s="44" t="str">
        <f t="shared" ca="1" si="71"/>
        <v/>
      </c>
      <c r="F201" s="45" t="str">
        <f t="shared" ca="1" si="72"/>
        <v/>
      </c>
      <c r="G201" s="46" t="str">
        <f t="shared" ca="1" si="73"/>
        <v/>
      </c>
      <c r="H201" s="44" t="str">
        <f t="shared" ca="1" si="74"/>
        <v/>
      </c>
      <c r="I201" s="45" t="str">
        <f t="shared" ca="1" si="75"/>
        <v/>
      </c>
      <c r="J201" s="46" t="str">
        <f t="shared" ca="1" si="76"/>
        <v/>
      </c>
      <c r="K201" s="44" t="str">
        <f t="shared" ca="1" si="77"/>
        <v/>
      </c>
      <c r="L201" s="45" t="str">
        <f t="shared" ca="1" si="78"/>
        <v/>
      </c>
      <c r="M201" s="46" t="str">
        <f t="shared" ca="1" si="79"/>
        <v/>
      </c>
      <c r="N201" s="44" t="str">
        <f t="shared" ca="1" si="80"/>
        <v/>
      </c>
      <c r="O201" s="45" t="str">
        <f t="shared" ca="1" si="81"/>
        <v/>
      </c>
      <c r="P201" s="46" t="str">
        <f t="shared" ca="1" si="82"/>
        <v/>
      </c>
      <c r="Q201" s="44" t="str">
        <f t="shared" ca="1" si="83"/>
        <v/>
      </c>
      <c r="R201" s="45" t="str">
        <f t="shared" ca="1" si="84"/>
        <v/>
      </c>
      <c r="S201" s="46" t="str">
        <f t="shared" ca="1" si="85"/>
        <v/>
      </c>
      <c r="T201" s="77" t="str">
        <f t="shared" ca="1" si="67"/>
        <v/>
      </c>
      <c r="AH201" s="163" t="str">
        <f t="shared" si="87"/>
        <v/>
      </c>
      <c r="AI201" s="163" t="str">
        <f t="shared" si="86"/>
        <v/>
      </c>
    </row>
    <row r="202" spans="1:35">
      <c r="A202" s="164" t="str">
        <f t="shared" ca="1" si="68"/>
        <v/>
      </c>
      <c r="B202" s="44" t="str">
        <f t="shared" ca="1" si="69"/>
        <v/>
      </c>
      <c r="C202" s="45" t="str">
        <f t="shared" ca="1" si="66"/>
        <v/>
      </c>
      <c r="D202" s="45" t="str">
        <f t="shared" ca="1" si="70"/>
        <v/>
      </c>
      <c r="E202" s="44" t="str">
        <f t="shared" ca="1" si="71"/>
        <v/>
      </c>
      <c r="F202" s="45" t="str">
        <f t="shared" ca="1" si="72"/>
        <v/>
      </c>
      <c r="G202" s="46" t="str">
        <f t="shared" ca="1" si="73"/>
        <v/>
      </c>
      <c r="H202" s="44" t="str">
        <f t="shared" ca="1" si="74"/>
        <v/>
      </c>
      <c r="I202" s="45" t="str">
        <f t="shared" ca="1" si="75"/>
        <v/>
      </c>
      <c r="J202" s="46" t="str">
        <f t="shared" ca="1" si="76"/>
        <v/>
      </c>
      <c r="K202" s="44" t="str">
        <f t="shared" ca="1" si="77"/>
        <v/>
      </c>
      <c r="L202" s="45" t="str">
        <f t="shared" ca="1" si="78"/>
        <v/>
      </c>
      <c r="M202" s="46" t="str">
        <f t="shared" ca="1" si="79"/>
        <v/>
      </c>
      <c r="N202" s="44" t="str">
        <f t="shared" ca="1" si="80"/>
        <v/>
      </c>
      <c r="O202" s="45" t="str">
        <f t="shared" ca="1" si="81"/>
        <v/>
      </c>
      <c r="P202" s="46" t="str">
        <f t="shared" ca="1" si="82"/>
        <v/>
      </c>
      <c r="Q202" s="44" t="str">
        <f t="shared" ca="1" si="83"/>
        <v/>
      </c>
      <c r="R202" s="45" t="str">
        <f t="shared" ca="1" si="84"/>
        <v/>
      </c>
      <c r="S202" s="46" t="str">
        <f t="shared" ca="1" si="85"/>
        <v/>
      </c>
      <c r="T202" s="77" t="str">
        <f t="shared" ca="1" si="67"/>
        <v/>
      </c>
      <c r="AH202" s="163" t="str">
        <f t="shared" si="87"/>
        <v/>
      </c>
      <c r="AI202" s="163" t="str">
        <f t="shared" si="86"/>
        <v/>
      </c>
    </row>
    <row r="203" spans="1:35">
      <c r="A203" s="164" t="str">
        <f t="shared" ca="1" si="68"/>
        <v/>
      </c>
      <c r="B203" s="44" t="str">
        <f t="shared" ca="1" si="69"/>
        <v/>
      </c>
      <c r="C203" s="45" t="str">
        <f t="shared" ca="1" si="66"/>
        <v/>
      </c>
      <c r="D203" s="45" t="str">
        <f t="shared" ca="1" si="70"/>
        <v/>
      </c>
      <c r="E203" s="44" t="str">
        <f t="shared" ca="1" si="71"/>
        <v/>
      </c>
      <c r="F203" s="45" t="str">
        <f t="shared" ca="1" si="72"/>
        <v/>
      </c>
      <c r="G203" s="46" t="str">
        <f t="shared" ca="1" si="73"/>
        <v/>
      </c>
      <c r="H203" s="44" t="str">
        <f t="shared" ca="1" si="74"/>
        <v/>
      </c>
      <c r="I203" s="45" t="str">
        <f t="shared" ca="1" si="75"/>
        <v/>
      </c>
      <c r="J203" s="46" t="str">
        <f t="shared" ca="1" si="76"/>
        <v/>
      </c>
      <c r="K203" s="44" t="str">
        <f t="shared" ca="1" si="77"/>
        <v/>
      </c>
      <c r="L203" s="45" t="str">
        <f t="shared" ca="1" si="78"/>
        <v/>
      </c>
      <c r="M203" s="46" t="str">
        <f t="shared" ca="1" si="79"/>
        <v/>
      </c>
      <c r="N203" s="44" t="str">
        <f t="shared" ca="1" si="80"/>
        <v/>
      </c>
      <c r="O203" s="45" t="str">
        <f t="shared" ca="1" si="81"/>
        <v/>
      </c>
      <c r="P203" s="46" t="str">
        <f t="shared" ca="1" si="82"/>
        <v/>
      </c>
      <c r="Q203" s="44" t="str">
        <f t="shared" ca="1" si="83"/>
        <v/>
      </c>
      <c r="R203" s="45" t="str">
        <f t="shared" ca="1" si="84"/>
        <v/>
      </c>
      <c r="S203" s="46" t="str">
        <f t="shared" ca="1" si="85"/>
        <v/>
      </c>
      <c r="T203" s="77" t="str">
        <f t="shared" ca="1" si="67"/>
        <v/>
      </c>
      <c r="AH203" s="163" t="str">
        <f t="shared" si="87"/>
        <v/>
      </c>
      <c r="AI203" s="163" t="str">
        <f t="shared" si="86"/>
        <v/>
      </c>
    </row>
    <row r="204" spans="1:35">
      <c r="A204" s="164" t="str">
        <f t="shared" ca="1" si="68"/>
        <v/>
      </c>
      <c r="B204" s="44" t="str">
        <f t="shared" ca="1" si="69"/>
        <v/>
      </c>
      <c r="C204" s="45" t="str">
        <f t="shared" ca="1" si="66"/>
        <v/>
      </c>
      <c r="D204" s="45" t="str">
        <f t="shared" ca="1" si="70"/>
        <v/>
      </c>
      <c r="E204" s="44" t="str">
        <f t="shared" ca="1" si="71"/>
        <v/>
      </c>
      <c r="F204" s="45" t="str">
        <f t="shared" ca="1" si="72"/>
        <v/>
      </c>
      <c r="G204" s="46" t="str">
        <f t="shared" ca="1" si="73"/>
        <v/>
      </c>
      <c r="H204" s="44" t="str">
        <f t="shared" ca="1" si="74"/>
        <v/>
      </c>
      <c r="I204" s="45" t="str">
        <f t="shared" ca="1" si="75"/>
        <v/>
      </c>
      <c r="J204" s="46" t="str">
        <f t="shared" ca="1" si="76"/>
        <v/>
      </c>
      <c r="K204" s="44" t="str">
        <f t="shared" ca="1" si="77"/>
        <v/>
      </c>
      <c r="L204" s="45" t="str">
        <f t="shared" ca="1" si="78"/>
        <v/>
      </c>
      <c r="M204" s="46" t="str">
        <f t="shared" ca="1" si="79"/>
        <v/>
      </c>
      <c r="N204" s="44" t="str">
        <f t="shared" ca="1" si="80"/>
        <v/>
      </c>
      <c r="O204" s="45" t="str">
        <f t="shared" ca="1" si="81"/>
        <v/>
      </c>
      <c r="P204" s="46" t="str">
        <f t="shared" ca="1" si="82"/>
        <v/>
      </c>
      <c r="Q204" s="44" t="str">
        <f t="shared" ca="1" si="83"/>
        <v/>
      </c>
      <c r="R204" s="45" t="str">
        <f t="shared" ca="1" si="84"/>
        <v/>
      </c>
      <c r="S204" s="46" t="str">
        <f t="shared" ca="1" si="85"/>
        <v/>
      </c>
      <c r="T204" s="77" t="str">
        <f t="shared" ca="1" si="67"/>
        <v/>
      </c>
      <c r="AH204" s="163" t="str">
        <f t="shared" si="87"/>
        <v/>
      </c>
      <c r="AI204" s="163" t="str">
        <f t="shared" si="86"/>
        <v/>
      </c>
    </row>
    <row r="205" spans="1:35">
      <c r="A205" s="164" t="str">
        <f t="shared" ca="1" si="68"/>
        <v/>
      </c>
      <c r="B205" s="44" t="str">
        <f t="shared" ca="1" si="69"/>
        <v/>
      </c>
      <c r="C205" s="45" t="str">
        <f t="shared" ca="1" si="66"/>
        <v/>
      </c>
      <c r="D205" s="45" t="str">
        <f t="shared" ca="1" si="70"/>
        <v/>
      </c>
      <c r="E205" s="44" t="str">
        <f t="shared" ca="1" si="71"/>
        <v/>
      </c>
      <c r="F205" s="45" t="str">
        <f t="shared" ca="1" si="72"/>
        <v/>
      </c>
      <c r="G205" s="46" t="str">
        <f t="shared" ca="1" si="73"/>
        <v/>
      </c>
      <c r="H205" s="44" t="str">
        <f t="shared" ca="1" si="74"/>
        <v/>
      </c>
      <c r="I205" s="45" t="str">
        <f t="shared" ca="1" si="75"/>
        <v/>
      </c>
      <c r="J205" s="46" t="str">
        <f t="shared" ca="1" si="76"/>
        <v/>
      </c>
      <c r="K205" s="44" t="str">
        <f t="shared" ca="1" si="77"/>
        <v/>
      </c>
      <c r="L205" s="45" t="str">
        <f t="shared" ca="1" si="78"/>
        <v/>
      </c>
      <c r="M205" s="46" t="str">
        <f t="shared" ca="1" si="79"/>
        <v/>
      </c>
      <c r="N205" s="44" t="str">
        <f t="shared" ca="1" si="80"/>
        <v/>
      </c>
      <c r="O205" s="45" t="str">
        <f t="shared" ca="1" si="81"/>
        <v/>
      </c>
      <c r="P205" s="46" t="str">
        <f t="shared" ca="1" si="82"/>
        <v/>
      </c>
      <c r="Q205" s="44" t="str">
        <f t="shared" ca="1" si="83"/>
        <v/>
      </c>
      <c r="R205" s="45" t="str">
        <f t="shared" ca="1" si="84"/>
        <v/>
      </c>
      <c r="S205" s="46" t="str">
        <f t="shared" ca="1" si="85"/>
        <v/>
      </c>
      <c r="T205" s="77" t="str">
        <f t="shared" ca="1" si="67"/>
        <v/>
      </c>
      <c r="AH205" s="163" t="str">
        <f t="shared" si="87"/>
        <v/>
      </c>
      <c r="AI205" s="163" t="str">
        <f t="shared" si="86"/>
        <v/>
      </c>
    </row>
    <row r="206" spans="1:35">
      <c r="A206" s="164" t="str">
        <f t="shared" ca="1" si="68"/>
        <v/>
      </c>
      <c r="B206" s="44" t="str">
        <f t="shared" ca="1" si="69"/>
        <v/>
      </c>
      <c r="C206" s="45" t="str">
        <f t="shared" ca="1" si="66"/>
        <v/>
      </c>
      <c r="D206" s="45" t="str">
        <f t="shared" ca="1" si="70"/>
        <v/>
      </c>
      <c r="E206" s="44" t="str">
        <f t="shared" ca="1" si="71"/>
        <v/>
      </c>
      <c r="F206" s="45" t="str">
        <f t="shared" ca="1" si="72"/>
        <v/>
      </c>
      <c r="G206" s="46" t="str">
        <f t="shared" ca="1" si="73"/>
        <v/>
      </c>
      <c r="H206" s="44" t="str">
        <f t="shared" ca="1" si="74"/>
        <v/>
      </c>
      <c r="I206" s="45" t="str">
        <f t="shared" ca="1" si="75"/>
        <v/>
      </c>
      <c r="J206" s="46" t="str">
        <f t="shared" ca="1" si="76"/>
        <v/>
      </c>
      <c r="K206" s="44" t="str">
        <f t="shared" ca="1" si="77"/>
        <v/>
      </c>
      <c r="L206" s="45" t="str">
        <f t="shared" ca="1" si="78"/>
        <v/>
      </c>
      <c r="M206" s="46" t="str">
        <f t="shared" ca="1" si="79"/>
        <v/>
      </c>
      <c r="N206" s="44" t="str">
        <f t="shared" ca="1" si="80"/>
        <v/>
      </c>
      <c r="O206" s="45" t="str">
        <f t="shared" ca="1" si="81"/>
        <v/>
      </c>
      <c r="P206" s="46" t="str">
        <f t="shared" ca="1" si="82"/>
        <v/>
      </c>
      <c r="Q206" s="44" t="str">
        <f t="shared" ca="1" si="83"/>
        <v/>
      </c>
      <c r="R206" s="45" t="str">
        <f t="shared" ca="1" si="84"/>
        <v/>
      </c>
      <c r="S206" s="46" t="str">
        <f t="shared" ca="1" si="85"/>
        <v/>
      </c>
      <c r="T206" s="77" t="str">
        <f t="shared" ca="1" si="67"/>
        <v/>
      </c>
      <c r="AH206" s="163" t="str">
        <f t="shared" si="87"/>
        <v/>
      </c>
      <c r="AI206" s="163" t="str">
        <f t="shared" si="86"/>
        <v/>
      </c>
    </row>
    <row r="207" spans="1:35">
      <c r="A207" s="164" t="str">
        <f t="shared" ca="1" si="68"/>
        <v/>
      </c>
      <c r="B207" s="44" t="str">
        <f t="shared" ca="1" si="69"/>
        <v/>
      </c>
      <c r="C207" s="45" t="str">
        <f t="shared" ca="1" si="66"/>
        <v/>
      </c>
      <c r="D207" s="45" t="str">
        <f t="shared" ca="1" si="70"/>
        <v/>
      </c>
      <c r="E207" s="44" t="str">
        <f t="shared" ca="1" si="71"/>
        <v/>
      </c>
      <c r="F207" s="45" t="str">
        <f t="shared" ca="1" si="72"/>
        <v/>
      </c>
      <c r="G207" s="46" t="str">
        <f t="shared" ca="1" si="73"/>
        <v/>
      </c>
      <c r="H207" s="44" t="str">
        <f t="shared" ca="1" si="74"/>
        <v/>
      </c>
      <c r="I207" s="45" t="str">
        <f t="shared" ca="1" si="75"/>
        <v/>
      </c>
      <c r="J207" s="46" t="str">
        <f t="shared" ca="1" si="76"/>
        <v/>
      </c>
      <c r="K207" s="44" t="str">
        <f t="shared" ca="1" si="77"/>
        <v/>
      </c>
      <c r="L207" s="45" t="str">
        <f t="shared" ca="1" si="78"/>
        <v/>
      </c>
      <c r="M207" s="46" t="str">
        <f t="shared" ca="1" si="79"/>
        <v/>
      </c>
      <c r="N207" s="44" t="str">
        <f t="shared" ca="1" si="80"/>
        <v/>
      </c>
      <c r="O207" s="45" t="str">
        <f t="shared" ca="1" si="81"/>
        <v/>
      </c>
      <c r="P207" s="46" t="str">
        <f t="shared" ca="1" si="82"/>
        <v/>
      </c>
      <c r="Q207" s="44" t="str">
        <f t="shared" ca="1" si="83"/>
        <v/>
      </c>
      <c r="R207" s="45" t="str">
        <f t="shared" ca="1" si="84"/>
        <v/>
      </c>
      <c r="S207" s="46" t="str">
        <f t="shared" ca="1" si="85"/>
        <v/>
      </c>
      <c r="T207" s="77" t="str">
        <f t="shared" ca="1" si="67"/>
        <v/>
      </c>
      <c r="AH207" s="163" t="str">
        <f t="shared" si="87"/>
        <v/>
      </c>
      <c r="AI207" s="163" t="str">
        <f t="shared" si="86"/>
        <v/>
      </c>
    </row>
    <row r="208" spans="1:35">
      <c r="A208" s="164" t="str">
        <f t="shared" ca="1" si="68"/>
        <v/>
      </c>
      <c r="B208" s="44" t="str">
        <f t="shared" ca="1" si="69"/>
        <v/>
      </c>
      <c r="C208" s="45" t="str">
        <f t="shared" ref="C208:C271" ca="1" si="88">IF(ISERROR(B208-2),"",(B208/$B$14-1)*$B$5)</f>
        <v/>
      </c>
      <c r="D208" s="45" t="str">
        <f t="shared" ca="1" si="70"/>
        <v/>
      </c>
      <c r="E208" s="44" t="str">
        <f t="shared" ca="1" si="71"/>
        <v/>
      </c>
      <c r="F208" s="45" t="str">
        <f t="shared" ca="1" si="72"/>
        <v/>
      </c>
      <c r="G208" s="46" t="str">
        <f t="shared" ca="1" si="73"/>
        <v/>
      </c>
      <c r="H208" s="44" t="str">
        <f t="shared" ca="1" si="74"/>
        <v/>
      </c>
      <c r="I208" s="45" t="str">
        <f t="shared" ca="1" si="75"/>
        <v/>
      </c>
      <c r="J208" s="46" t="str">
        <f t="shared" ca="1" si="76"/>
        <v/>
      </c>
      <c r="K208" s="44" t="str">
        <f t="shared" ca="1" si="77"/>
        <v/>
      </c>
      <c r="L208" s="45" t="str">
        <f t="shared" ca="1" si="78"/>
        <v/>
      </c>
      <c r="M208" s="46" t="str">
        <f t="shared" ca="1" si="79"/>
        <v/>
      </c>
      <c r="N208" s="44" t="str">
        <f t="shared" ca="1" si="80"/>
        <v/>
      </c>
      <c r="O208" s="45" t="str">
        <f t="shared" ca="1" si="81"/>
        <v/>
      </c>
      <c r="P208" s="46" t="str">
        <f t="shared" ca="1" si="82"/>
        <v/>
      </c>
      <c r="Q208" s="44" t="str">
        <f t="shared" ca="1" si="83"/>
        <v/>
      </c>
      <c r="R208" s="45" t="str">
        <f t="shared" ca="1" si="84"/>
        <v/>
      </c>
      <c r="S208" s="46" t="str">
        <f t="shared" ca="1" si="85"/>
        <v/>
      </c>
      <c r="T208" s="77" t="str">
        <f t="shared" ca="1" si="67"/>
        <v/>
      </c>
      <c r="AH208" s="163" t="str">
        <f t="shared" si="87"/>
        <v/>
      </c>
      <c r="AI208" s="163" t="str">
        <f t="shared" si="86"/>
        <v/>
      </c>
    </row>
    <row r="209" spans="1:35">
      <c r="A209" s="164" t="str">
        <f t="shared" ca="1" si="68"/>
        <v/>
      </c>
      <c r="B209" s="44" t="str">
        <f t="shared" ca="1" si="69"/>
        <v/>
      </c>
      <c r="C209" s="45" t="str">
        <f t="shared" ca="1" si="88"/>
        <v/>
      </c>
      <c r="D209" s="45" t="str">
        <f t="shared" ca="1" si="70"/>
        <v/>
      </c>
      <c r="E209" s="44" t="str">
        <f t="shared" ca="1" si="71"/>
        <v/>
      </c>
      <c r="F209" s="45" t="str">
        <f t="shared" ca="1" si="72"/>
        <v/>
      </c>
      <c r="G209" s="46" t="str">
        <f t="shared" ca="1" si="73"/>
        <v/>
      </c>
      <c r="H209" s="44" t="str">
        <f t="shared" ca="1" si="74"/>
        <v/>
      </c>
      <c r="I209" s="45" t="str">
        <f t="shared" ca="1" si="75"/>
        <v/>
      </c>
      <c r="J209" s="46" t="str">
        <f t="shared" ca="1" si="76"/>
        <v/>
      </c>
      <c r="K209" s="44" t="str">
        <f t="shared" ca="1" si="77"/>
        <v/>
      </c>
      <c r="L209" s="45" t="str">
        <f t="shared" ca="1" si="78"/>
        <v/>
      </c>
      <c r="M209" s="46" t="str">
        <f t="shared" ca="1" si="79"/>
        <v/>
      </c>
      <c r="N209" s="44" t="str">
        <f t="shared" ca="1" si="80"/>
        <v/>
      </c>
      <c r="O209" s="45" t="str">
        <f t="shared" ca="1" si="81"/>
        <v/>
      </c>
      <c r="P209" s="46" t="str">
        <f t="shared" ca="1" si="82"/>
        <v/>
      </c>
      <c r="Q209" s="44" t="str">
        <f t="shared" ca="1" si="83"/>
        <v/>
      </c>
      <c r="R209" s="45" t="str">
        <f t="shared" ca="1" si="84"/>
        <v/>
      </c>
      <c r="S209" s="46" t="str">
        <f t="shared" ca="1" si="85"/>
        <v/>
      </c>
      <c r="T209" s="77" t="str">
        <f t="shared" ca="1" si="67"/>
        <v/>
      </c>
      <c r="AH209" s="163" t="str">
        <f t="shared" si="87"/>
        <v/>
      </c>
      <c r="AI209" s="163" t="str">
        <f t="shared" si="86"/>
        <v/>
      </c>
    </row>
    <row r="210" spans="1:35">
      <c r="A210" s="164" t="str">
        <f t="shared" ca="1" si="68"/>
        <v/>
      </c>
      <c r="B210" s="44" t="str">
        <f t="shared" ca="1" si="69"/>
        <v/>
      </c>
      <c r="C210" s="45" t="str">
        <f t="shared" ca="1" si="88"/>
        <v/>
      </c>
      <c r="D210" s="45" t="str">
        <f t="shared" ca="1" si="70"/>
        <v/>
      </c>
      <c r="E210" s="44" t="str">
        <f t="shared" ca="1" si="71"/>
        <v/>
      </c>
      <c r="F210" s="45" t="str">
        <f t="shared" ca="1" si="72"/>
        <v/>
      </c>
      <c r="G210" s="46" t="str">
        <f t="shared" ca="1" si="73"/>
        <v/>
      </c>
      <c r="H210" s="44" t="str">
        <f t="shared" ca="1" si="74"/>
        <v/>
      </c>
      <c r="I210" s="45" t="str">
        <f t="shared" ca="1" si="75"/>
        <v/>
      </c>
      <c r="J210" s="46" t="str">
        <f t="shared" ca="1" si="76"/>
        <v/>
      </c>
      <c r="K210" s="44" t="str">
        <f t="shared" ca="1" si="77"/>
        <v/>
      </c>
      <c r="L210" s="45" t="str">
        <f t="shared" ca="1" si="78"/>
        <v/>
      </c>
      <c r="M210" s="46" t="str">
        <f t="shared" ca="1" si="79"/>
        <v/>
      </c>
      <c r="N210" s="44" t="str">
        <f t="shared" ca="1" si="80"/>
        <v/>
      </c>
      <c r="O210" s="45" t="str">
        <f t="shared" ca="1" si="81"/>
        <v/>
      </c>
      <c r="P210" s="46" t="str">
        <f t="shared" ca="1" si="82"/>
        <v/>
      </c>
      <c r="Q210" s="44" t="str">
        <f t="shared" ca="1" si="83"/>
        <v/>
      </c>
      <c r="R210" s="45" t="str">
        <f t="shared" ca="1" si="84"/>
        <v/>
      </c>
      <c r="S210" s="46" t="str">
        <f t="shared" ca="1" si="85"/>
        <v/>
      </c>
      <c r="T210" s="77" t="str">
        <f t="shared" ca="1" si="67"/>
        <v/>
      </c>
      <c r="AH210" s="163" t="str">
        <f t="shared" si="87"/>
        <v/>
      </c>
      <c r="AI210" s="163" t="str">
        <f t="shared" si="86"/>
        <v/>
      </c>
    </row>
    <row r="211" spans="1:35">
      <c r="A211" s="164" t="str">
        <f t="shared" ca="1" si="68"/>
        <v/>
      </c>
      <c r="B211" s="44" t="str">
        <f t="shared" ca="1" si="69"/>
        <v/>
      </c>
      <c r="C211" s="45" t="str">
        <f t="shared" ca="1" si="88"/>
        <v/>
      </c>
      <c r="D211" s="45" t="str">
        <f t="shared" ca="1" si="70"/>
        <v/>
      </c>
      <c r="E211" s="44" t="str">
        <f t="shared" ca="1" si="71"/>
        <v/>
      </c>
      <c r="F211" s="45" t="str">
        <f t="shared" ca="1" si="72"/>
        <v/>
      </c>
      <c r="G211" s="46" t="str">
        <f t="shared" ca="1" si="73"/>
        <v/>
      </c>
      <c r="H211" s="44" t="str">
        <f t="shared" ca="1" si="74"/>
        <v/>
      </c>
      <c r="I211" s="45" t="str">
        <f t="shared" ca="1" si="75"/>
        <v/>
      </c>
      <c r="J211" s="46" t="str">
        <f t="shared" ca="1" si="76"/>
        <v/>
      </c>
      <c r="K211" s="44" t="str">
        <f t="shared" ca="1" si="77"/>
        <v/>
      </c>
      <c r="L211" s="45" t="str">
        <f t="shared" ca="1" si="78"/>
        <v/>
      </c>
      <c r="M211" s="46" t="str">
        <f t="shared" ca="1" si="79"/>
        <v/>
      </c>
      <c r="N211" s="44" t="str">
        <f t="shared" ca="1" si="80"/>
        <v/>
      </c>
      <c r="O211" s="45" t="str">
        <f t="shared" ca="1" si="81"/>
        <v/>
      </c>
      <c r="P211" s="46" t="str">
        <f t="shared" ca="1" si="82"/>
        <v/>
      </c>
      <c r="Q211" s="44" t="str">
        <f t="shared" ca="1" si="83"/>
        <v/>
      </c>
      <c r="R211" s="45" t="str">
        <f t="shared" ca="1" si="84"/>
        <v/>
      </c>
      <c r="S211" s="46" t="str">
        <f t="shared" ca="1" si="85"/>
        <v/>
      </c>
      <c r="T211" s="77" t="str">
        <f t="shared" ca="1" si="67"/>
        <v/>
      </c>
      <c r="AH211" s="163" t="str">
        <f t="shared" si="87"/>
        <v/>
      </c>
      <c r="AI211" s="163" t="str">
        <f t="shared" si="86"/>
        <v/>
      </c>
    </row>
    <row r="212" spans="1:35">
      <c r="A212" s="164" t="str">
        <f t="shared" ca="1" si="68"/>
        <v/>
      </c>
      <c r="B212" s="44" t="str">
        <f t="shared" ca="1" si="69"/>
        <v/>
      </c>
      <c r="C212" s="45" t="str">
        <f t="shared" ca="1" si="88"/>
        <v/>
      </c>
      <c r="D212" s="45" t="str">
        <f t="shared" ca="1" si="70"/>
        <v/>
      </c>
      <c r="E212" s="44" t="str">
        <f t="shared" ca="1" si="71"/>
        <v/>
      </c>
      <c r="F212" s="45" t="str">
        <f t="shared" ca="1" si="72"/>
        <v/>
      </c>
      <c r="G212" s="46" t="str">
        <f t="shared" ca="1" si="73"/>
        <v/>
      </c>
      <c r="H212" s="44" t="str">
        <f t="shared" ca="1" si="74"/>
        <v/>
      </c>
      <c r="I212" s="45" t="str">
        <f t="shared" ca="1" si="75"/>
        <v/>
      </c>
      <c r="J212" s="46" t="str">
        <f t="shared" ca="1" si="76"/>
        <v/>
      </c>
      <c r="K212" s="44" t="str">
        <f t="shared" ca="1" si="77"/>
        <v/>
      </c>
      <c r="L212" s="45" t="str">
        <f t="shared" ca="1" si="78"/>
        <v/>
      </c>
      <c r="M212" s="46" t="str">
        <f t="shared" ca="1" si="79"/>
        <v/>
      </c>
      <c r="N212" s="44" t="str">
        <f t="shared" ca="1" si="80"/>
        <v/>
      </c>
      <c r="O212" s="45" t="str">
        <f t="shared" ca="1" si="81"/>
        <v/>
      </c>
      <c r="P212" s="46" t="str">
        <f t="shared" ca="1" si="82"/>
        <v/>
      </c>
      <c r="Q212" s="44" t="str">
        <f t="shared" ca="1" si="83"/>
        <v/>
      </c>
      <c r="R212" s="45" t="str">
        <f t="shared" ca="1" si="84"/>
        <v/>
      </c>
      <c r="S212" s="46" t="str">
        <f t="shared" ca="1" si="85"/>
        <v/>
      </c>
      <c r="T212" s="77" t="str">
        <f t="shared" ca="1" si="67"/>
        <v/>
      </c>
      <c r="AH212" s="163" t="str">
        <f t="shared" si="87"/>
        <v/>
      </c>
      <c r="AI212" s="163" t="str">
        <f t="shared" si="86"/>
        <v/>
      </c>
    </row>
    <row r="213" spans="1:35">
      <c r="A213" s="164" t="str">
        <f t="shared" ca="1" si="68"/>
        <v/>
      </c>
      <c r="B213" s="44" t="str">
        <f t="shared" ca="1" si="69"/>
        <v/>
      </c>
      <c r="C213" s="45" t="str">
        <f t="shared" ca="1" si="88"/>
        <v/>
      </c>
      <c r="D213" s="45" t="str">
        <f t="shared" ca="1" si="70"/>
        <v/>
      </c>
      <c r="E213" s="44" t="str">
        <f t="shared" ca="1" si="71"/>
        <v/>
      </c>
      <c r="F213" s="45" t="str">
        <f t="shared" ca="1" si="72"/>
        <v/>
      </c>
      <c r="G213" s="46" t="str">
        <f t="shared" ca="1" si="73"/>
        <v/>
      </c>
      <c r="H213" s="44" t="str">
        <f t="shared" ca="1" si="74"/>
        <v/>
      </c>
      <c r="I213" s="45" t="str">
        <f t="shared" ca="1" si="75"/>
        <v/>
      </c>
      <c r="J213" s="46" t="str">
        <f t="shared" ca="1" si="76"/>
        <v/>
      </c>
      <c r="K213" s="44" t="str">
        <f t="shared" ca="1" si="77"/>
        <v/>
      </c>
      <c r="L213" s="45" t="str">
        <f t="shared" ca="1" si="78"/>
        <v/>
      </c>
      <c r="M213" s="46" t="str">
        <f t="shared" ca="1" si="79"/>
        <v/>
      </c>
      <c r="N213" s="44" t="str">
        <f t="shared" ca="1" si="80"/>
        <v/>
      </c>
      <c r="O213" s="45" t="str">
        <f t="shared" ca="1" si="81"/>
        <v/>
      </c>
      <c r="P213" s="46" t="str">
        <f t="shared" ca="1" si="82"/>
        <v/>
      </c>
      <c r="Q213" s="44" t="str">
        <f t="shared" ca="1" si="83"/>
        <v/>
      </c>
      <c r="R213" s="45" t="str">
        <f t="shared" ca="1" si="84"/>
        <v/>
      </c>
      <c r="S213" s="46" t="str">
        <f t="shared" ca="1" si="85"/>
        <v/>
      </c>
      <c r="T213" s="77" t="str">
        <f t="shared" ca="1" si="67"/>
        <v/>
      </c>
      <c r="AH213" s="163" t="str">
        <f t="shared" si="87"/>
        <v/>
      </c>
      <c r="AI213" s="163" t="str">
        <f t="shared" si="86"/>
        <v/>
      </c>
    </row>
    <row r="214" spans="1:35">
      <c r="A214" s="164" t="str">
        <f t="shared" ca="1" si="68"/>
        <v/>
      </c>
      <c r="B214" s="44" t="str">
        <f t="shared" ca="1" si="69"/>
        <v/>
      </c>
      <c r="C214" s="45" t="str">
        <f t="shared" ca="1" si="88"/>
        <v/>
      </c>
      <c r="D214" s="45" t="str">
        <f t="shared" ca="1" si="70"/>
        <v/>
      </c>
      <c r="E214" s="44" t="str">
        <f t="shared" ca="1" si="71"/>
        <v/>
      </c>
      <c r="F214" s="45" t="str">
        <f t="shared" ca="1" si="72"/>
        <v/>
      </c>
      <c r="G214" s="46" t="str">
        <f t="shared" ca="1" si="73"/>
        <v/>
      </c>
      <c r="H214" s="44" t="str">
        <f t="shared" ca="1" si="74"/>
        <v/>
      </c>
      <c r="I214" s="45" t="str">
        <f t="shared" ca="1" si="75"/>
        <v/>
      </c>
      <c r="J214" s="46" t="str">
        <f t="shared" ca="1" si="76"/>
        <v/>
      </c>
      <c r="K214" s="44" t="str">
        <f t="shared" ca="1" si="77"/>
        <v/>
      </c>
      <c r="L214" s="45" t="str">
        <f t="shared" ca="1" si="78"/>
        <v/>
      </c>
      <c r="M214" s="46" t="str">
        <f t="shared" ca="1" si="79"/>
        <v/>
      </c>
      <c r="N214" s="44" t="str">
        <f t="shared" ca="1" si="80"/>
        <v/>
      </c>
      <c r="O214" s="45" t="str">
        <f t="shared" ca="1" si="81"/>
        <v/>
      </c>
      <c r="P214" s="46" t="str">
        <f t="shared" ca="1" si="82"/>
        <v/>
      </c>
      <c r="Q214" s="44" t="str">
        <f t="shared" ca="1" si="83"/>
        <v/>
      </c>
      <c r="R214" s="45" t="str">
        <f t="shared" ca="1" si="84"/>
        <v/>
      </c>
      <c r="S214" s="46" t="str">
        <f t="shared" ca="1" si="85"/>
        <v/>
      </c>
      <c r="T214" s="77" t="str">
        <f t="shared" ca="1" si="67"/>
        <v/>
      </c>
      <c r="AH214" s="163" t="str">
        <f t="shared" si="87"/>
        <v/>
      </c>
      <c r="AI214" s="163" t="str">
        <f t="shared" si="86"/>
        <v/>
      </c>
    </row>
    <row r="215" spans="1:35">
      <c r="A215" s="164" t="str">
        <f t="shared" ca="1" si="68"/>
        <v/>
      </c>
      <c r="B215" s="44" t="str">
        <f t="shared" ca="1" si="69"/>
        <v/>
      </c>
      <c r="C215" s="45" t="str">
        <f t="shared" ca="1" si="88"/>
        <v/>
      </c>
      <c r="D215" s="45" t="str">
        <f t="shared" ca="1" si="70"/>
        <v/>
      </c>
      <c r="E215" s="44" t="str">
        <f t="shared" ca="1" si="71"/>
        <v/>
      </c>
      <c r="F215" s="45" t="str">
        <f t="shared" ca="1" si="72"/>
        <v/>
      </c>
      <c r="G215" s="46" t="str">
        <f t="shared" ca="1" si="73"/>
        <v/>
      </c>
      <c r="H215" s="44" t="str">
        <f t="shared" ca="1" si="74"/>
        <v/>
      </c>
      <c r="I215" s="45" t="str">
        <f t="shared" ca="1" si="75"/>
        <v/>
      </c>
      <c r="J215" s="46" t="str">
        <f t="shared" ca="1" si="76"/>
        <v/>
      </c>
      <c r="K215" s="44" t="str">
        <f t="shared" ca="1" si="77"/>
        <v/>
      </c>
      <c r="L215" s="45" t="str">
        <f t="shared" ca="1" si="78"/>
        <v/>
      </c>
      <c r="M215" s="46" t="str">
        <f t="shared" ca="1" si="79"/>
        <v/>
      </c>
      <c r="N215" s="44" t="str">
        <f t="shared" ca="1" si="80"/>
        <v/>
      </c>
      <c r="O215" s="45" t="str">
        <f t="shared" ca="1" si="81"/>
        <v/>
      </c>
      <c r="P215" s="46" t="str">
        <f t="shared" ca="1" si="82"/>
        <v/>
      </c>
      <c r="Q215" s="44" t="str">
        <f t="shared" ca="1" si="83"/>
        <v/>
      </c>
      <c r="R215" s="45" t="str">
        <f t="shared" ca="1" si="84"/>
        <v/>
      </c>
      <c r="S215" s="46" t="str">
        <f t="shared" ca="1" si="85"/>
        <v/>
      </c>
      <c r="T215" s="77" t="str">
        <f t="shared" ca="1" si="67"/>
        <v/>
      </c>
      <c r="AH215" s="163" t="str">
        <f t="shared" si="87"/>
        <v/>
      </c>
      <c r="AI215" s="163" t="str">
        <f t="shared" si="86"/>
        <v/>
      </c>
    </row>
    <row r="216" spans="1:35">
      <c r="A216" s="164" t="str">
        <f t="shared" ca="1" si="68"/>
        <v/>
      </c>
      <c r="B216" s="44" t="str">
        <f t="shared" ca="1" si="69"/>
        <v/>
      </c>
      <c r="C216" s="45" t="str">
        <f t="shared" ca="1" si="88"/>
        <v/>
      </c>
      <c r="D216" s="45" t="str">
        <f t="shared" ca="1" si="70"/>
        <v/>
      </c>
      <c r="E216" s="44" t="str">
        <f t="shared" ca="1" si="71"/>
        <v/>
      </c>
      <c r="F216" s="45" t="str">
        <f t="shared" ca="1" si="72"/>
        <v/>
      </c>
      <c r="G216" s="46" t="str">
        <f t="shared" ca="1" si="73"/>
        <v/>
      </c>
      <c r="H216" s="44" t="str">
        <f t="shared" ca="1" si="74"/>
        <v/>
      </c>
      <c r="I216" s="45" t="str">
        <f t="shared" ca="1" si="75"/>
        <v/>
      </c>
      <c r="J216" s="46" t="str">
        <f t="shared" ca="1" si="76"/>
        <v/>
      </c>
      <c r="K216" s="44" t="str">
        <f t="shared" ca="1" si="77"/>
        <v/>
      </c>
      <c r="L216" s="45" t="str">
        <f t="shared" ca="1" si="78"/>
        <v/>
      </c>
      <c r="M216" s="46" t="str">
        <f t="shared" ca="1" si="79"/>
        <v/>
      </c>
      <c r="N216" s="44" t="str">
        <f t="shared" ca="1" si="80"/>
        <v/>
      </c>
      <c r="O216" s="45" t="str">
        <f t="shared" ca="1" si="81"/>
        <v/>
      </c>
      <c r="P216" s="46" t="str">
        <f t="shared" ca="1" si="82"/>
        <v/>
      </c>
      <c r="Q216" s="44" t="str">
        <f t="shared" ca="1" si="83"/>
        <v/>
      </c>
      <c r="R216" s="45" t="str">
        <f t="shared" ca="1" si="84"/>
        <v/>
      </c>
      <c r="S216" s="46" t="str">
        <f t="shared" ca="1" si="85"/>
        <v/>
      </c>
      <c r="T216" s="77" t="str">
        <f t="shared" ca="1" si="67"/>
        <v/>
      </c>
      <c r="AH216" s="163" t="str">
        <f t="shared" si="87"/>
        <v/>
      </c>
      <c r="AI216" s="163" t="str">
        <f t="shared" si="86"/>
        <v/>
      </c>
    </row>
    <row r="217" spans="1:35">
      <c r="A217" s="164" t="str">
        <f t="shared" ca="1" si="68"/>
        <v/>
      </c>
      <c r="B217" s="44" t="str">
        <f t="shared" ca="1" si="69"/>
        <v/>
      </c>
      <c r="C217" s="45" t="str">
        <f t="shared" ca="1" si="88"/>
        <v/>
      </c>
      <c r="D217" s="45" t="str">
        <f t="shared" ca="1" si="70"/>
        <v/>
      </c>
      <c r="E217" s="44" t="str">
        <f t="shared" ca="1" si="71"/>
        <v/>
      </c>
      <c r="F217" s="45" t="str">
        <f t="shared" ca="1" si="72"/>
        <v/>
      </c>
      <c r="G217" s="46" t="str">
        <f t="shared" ca="1" si="73"/>
        <v/>
      </c>
      <c r="H217" s="44" t="str">
        <f t="shared" ca="1" si="74"/>
        <v/>
      </c>
      <c r="I217" s="45" t="str">
        <f t="shared" ca="1" si="75"/>
        <v/>
      </c>
      <c r="J217" s="46" t="str">
        <f t="shared" ca="1" si="76"/>
        <v/>
      </c>
      <c r="K217" s="44" t="str">
        <f t="shared" ca="1" si="77"/>
        <v/>
      </c>
      <c r="L217" s="45" t="str">
        <f t="shared" ca="1" si="78"/>
        <v/>
      </c>
      <c r="M217" s="46" t="str">
        <f t="shared" ca="1" si="79"/>
        <v/>
      </c>
      <c r="N217" s="44" t="str">
        <f t="shared" ca="1" si="80"/>
        <v/>
      </c>
      <c r="O217" s="45" t="str">
        <f t="shared" ca="1" si="81"/>
        <v/>
      </c>
      <c r="P217" s="46" t="str">
        <f t="shared" ca="1" si="82"/>
        <v/>
      </c>
      <c r="Q217" s="44" t="str">
        <f t="shared" ca="1" si="83"/>
        <v/>
      </c>
      <c r="R217" s="45" t="str">
        <f t="shared" ca="1" si="84"/>
        <v/>
      </c>
      <c r="S217" s="46" t="str">
        <f t="shared" ca="1" si="85"/>
        <v/>
      </c>
      <c r="T217" s="77" t="str">
        <f t="shared" ca="1" si="67"/>
        <v/>
      </c>
      <c r="AH217" s="163" t="str">
        <f t="shared" si="87"/>
        <v/>
      </c>
      <c r="AI217" s="163" t="str">
        <f t="shared" si="86"/>
        <v/>
      </c>
    </row>
    <row r="218" spans="1:35">
      <c r="A218" s="164" t="str">
        <f t="shared" ca="1" si="68"/>
        <v/>
      </c>
      <c r="B218" s="44" t="str">
        <f t="shared" ca="1" si="69"/>
        <v/>
      </c>
      <c r="C218" s="45" t="str">
        <f t="shared" ca="1" si="88"/>
        <v/>
      </c>
      <c r="D218" s="45" t="str">
        <f t="shared" ca="1" si="70"/>
        <v/>
      </c>
      <c r="E218" s="44" t="str">
        <f t="shared" ca="1" si="71"/>
        <v/>
      </c>
      <c r="F218" s="45" t="str">
        <f t="shared" ca="1" si="72"/>
        <v/>
      </c>
      <c r="G218" s="46" t="str">
        <f t="shared" ca="1" si="73"/>
        <v/>
      </c>
      <c r="H218" s="44" t="str">
        <f t="shared" ca="1" si="74"/>
        <v/>
      </c>
      <c r="I218" s="45" t="str">
        <f t="shared" ca="1" si="75"/>
        <v/>
      </c>
      <c r="J218" s="46" t="str">
        <f t="shared" ca="1" si="76"/>
        <v/>
      </c>
      <c r="K218" s="44" t="str">
        <f t="shared" ca="1" si="77"/>
        <v/>
      </c>
      <c r="L218" s="45" t="str">
        <f t="shared" ca="1" si="78"/>
        <v/>
      </c>
      <c r="M218" s="46" t="str">
        <f t="shared" ca="1" si="79"/>
        <v/>
      </c>
      <c r="N218" s="44" t="str">
        <f t="shared" ca="1" si="80"/>
        <v/>
      </c>
      <c r="O218" s="45" t="str">
        <f t="shared" ca="1" si="81"/>
        <v/>
      </c>
      <c r="P218" s="46" t="str">
        <f t="shared" ca="1" si="82"/>
        <v/>
      </c>
      <c r="Q218" s="44" t="str">
        <f t="shared" ca="1" si="83"/>
        <v/>
      </c>
      <c r="R218" s="45" t="str">
        <f t="shared" ca="1" si="84"/>
        <v/>
      </c>
      <c r="S218" s="46" t="str">
        <f t="shared" ca="1" si="85"/>
        <v/>
      </c>
      <c r="T218" s="77" t="str">
        <f t="shared" ca="1" si="67"/>
        <v/>
      </c>
      <c r="AH218" s="163" t="str">
        <f t="shared" si="87"/>
        <v/>
      </c>
      <c r="AI218" s="163" t="str">
        <f t="shared" si="86"/>
        <v/>
      </c>
    </row>
    <row r="219" spans="1:35">
      <c r="A219" s="164" t="str">
        <f t="shared" ca="1" si="68"/>
        <v/>
      </c>
      <c r="B219" s="44" t="str">
        <f t="shared" ca="1" si="69"/>
        <v/>
      </c>
      <c r="C219" s="45" t="str">
        <f t="shared" ca="1" si="88"/>
        <v/>
      </c>
      <c r="D219" s="45" t="str">
        <f t="shared" ca="1" si="70"/>
        <v/>
      </c>
      <c r="E219" s="44" t="str">
        <f t="shared" ca="1" si="71"/>
        <v/>
      </c>
      <c r="F219" s="45" t="str">
        <f t="shared" ca="1" si="72"/>
        <v/>
      </c>
      <c r="G219" s="46" t="str">
        <f t="shared" ca="1" si="73"/>
        <v/>
      </c>
      <c r="H219" s="44" t="str">
        <f t="shared" ca="1" si="74"/>
        <v/>
      </c>
      <c r="I219" s="45" t="str">
        <f t="shared" ca="1" si="75"/>
        <v/>
      </c>
      <c r="J219" s="46" t="str">
        <f t="shared" ca="1" si="76"/>
        <v/>
      </c>
      <c r="K219" s="44" t="str">
        <f t="shared" ca="1" si="77"/>
        <v/>
      </c>
      <c r="L219" s="45" t="str">
        <f t="shared" ca="1" si="78"/>
        <v/>
      </c>
      <c r="M219" s="46" t="str">
        <f t="shared" ca="1" si="79"/>
        <v/>
      </c>
      <c r="N219" s="44" t="str">
        <f t="shared" ca="1" si="80"/>
        <v/>
      </c>
      <c r="O219" s="45" t="str">
        <f t="shared" ca="1" si="81"/>
        <v/>
      </c>
      <c r="P219" s="46" t="str">
        <f t="shared" ca="1" si="82"/>
        <v/>
      </c>
      <c r="Q219" s="44" t="str">
        <f t="shared" ca="1" si="83"/>
        <v/>
      </c>
      <c r="R219" s="45" t="str">
        <f t="shared" ca="1" si="84"/>
        <v/>
      </c>
      <c r="S219" s="46" t="str">
        <f t="shared" ca="1" si="85"/>
        <v/>
      </c>
      <c r="T219" s="77" t="str">
        <f t="shared" ref="T219:T282" ca="1" si="89">IF(ISERROR(B219-2),"",C219+D219-F219-G219-I219-J219+L219+M219+O219+P219+R219+S219+$J$9)</f>
        <v/>
      </c>
      <c r="AH219" s="163" t="str">
        <f t="shared" si="87"/>
        <v/>
      </c>
      <c r="AI219" s="163" t="str">
        <f t="shared" si="86"/>
        <v/>
      </c>
    </row>
    <row r="220" spans="1:35">
      <c r="A220" s="164" t="str">
        <f t="shared" ca="1" si="68"/>
        <v/>
      </c>
      <c r="B220" s="44" t="str">
        <f t="shared" ca="1" si="69"/>
        <v/>
      </c>
      <c r="C220" s="45" t="str">
        <f t="shared" ca="1" si="88"/>
        <v/>
      </c>
      <c r="D220" s="45" t="str">
        <f t="shared" ca="1" si="70"/>
        <v/>
      </c>
      <c r="E220" s="44" t="str">
        <f t="shared" ca="1" si="71"/>
        <v/>
      </c>
      <c r="F220" s="45" t="str">
        <f t="shared" ca="1" si="72"/>
        <v/>
      </c>
      <c r="G220" s="46" t="str">
        <f t="shared" ca="1" si="73"/>
        <v/>
      </c>
      <c r="H220" s="44" t="str">
        <f t="shared" ca="1" si="74"/>
        <v/>
      </c>
      <c r="I220" s="45" t="str">
        <f t="shared" ca="1" si="75"/>
        <v/>
      </c>
      <c r="J220" s="46" t="str">
        <f t="shared" ca="1" si="76"/>
        <v/>
      </c>
      <c r="K220" s="44" t="str">
        <f t="shared" ca="1" si="77"/>
        <v/>
      </c>
      <c r="L220" s="45" t="str">
        <f t="shared" ca="1" si="78"/>
        <v/>
      </c>
      <c r="M220" s="46" t="str">
        <f t="shared" ca="1" si="79"/>
        <v/>
      </c>
      <c r="N220" s="44" t="str">
        <f t="shared" ca="1" si="80"/>
        <v/>
      </c>
      <c r="O220" s="45" t="str">
        <f t="shared" ca="1" si="81"/>
        <v/>
      </c>
      <c r="P220" s="46" t="str">
        <f t="shared" ca="1" si="82"/>
        <v/>
      </c>
      <c r="Q220" s="44" t="str">
        <f t="shared" ca="1" si="83"/>
        <v/>
      </c>
      <c r="R220" s="45" t="str">
        <f t="shared" ca="1" si="84"/>
        <v/>
      </c>
      <c r="S220" s="46" t="str">
        <f t="shared" ca="1" si="85"/>
        <v/>
      </c>
      <c r="T220" s="77" t="str">
        <f t="shared" ca="1" si="89"/>
        <v/>
      </c>
      <c r="AH220" s="163" t="str">
        <f t="shared" si="87"/>
        <v/>
      </c>
      <c r="AI220" s="163" t="str">
        <f t="shared" si="86"/>
        <v/>
      </c>
    </row>
    <row r="221" spans="1:35">
      <c r="A221" s="164" t="str">
        <f t="shared" ca="1" si="68"/>
        <v/>
      </c>
      <c r="B221" s="44" t="str">
        <f t="shared" ca="1" si="69"/>
        <v/>
      </c>
      <c r="C221" s="45" t="str">
        <f t="shared" ca="1" si="88"/>
        <v/>
      </c>
      <c r="D221" s="45" t="str">
        <f t="shared" ca="1" si="70"/>
        <v/>
      </c>
      <c r="E221" s="44" t="str">
        <f t="shared" ca="1" si="71"/>
        <v/>
      </c>
      <c r="F221" s="45" t="str">
        <f t="shared" ca="1" si="72"/>
        <v/>
      </c>
      <c r="G221" s="46" t="str">
        <f t="shared" ca="1" si="73"/>
        <v/>
      </c>
      <c r="H221" s="44" t="str">
        <f t="shared" ca="1" si="74"/>
        <v/>
      </c>
      <c r="I221" s="45" t="str">
        <f t="shared" ca="1" si="75"/>
        <v/>
      </c>
      <c r="J221" s="46" t="str">
        <f t="shared" ca="1" si="76"/>
        <v/>
      </c>
      <c r="K221" s="44" t="str">
        <f t="shared" ca="1" si="77"/>
        <v/>
      </c>
      <c r="L221" s="45" t="str">
        <f t="shared" ca="1" si="78"/>
        <v/>
      </c>
      <c r="M221" s="46" t="str">
        <f t="shared" ca="1" si="79"/>
        <v/>
      </c>
      <c r="N221" s="44" t="str">
        <f t="shared" ca="1" si="80"/>
        <v/>
      </c>
      <c r="O221" s="45" t="str">
        <f t="shared" ca="1" si="81"/>
        <v/>
      </c>
      <c r="P221" s="46" t="str">
        <f t="shared" ca="1" si="82"/>
        <v/>
      </c>
      <c r="Q221" s="44" t="str">
        <f t="shared" ca="1" si="83"/>
        <v/>
      </c>
      <c r="R221" s="45" t="str">
        <f t="shared" ca="1" si="84"/>
        <v/>
      </c>
      <c r="S221" s="46" t="str">
        <f t="shared" ca="1" si="85"/>
        <v/>
      </c>
      <c r="T221" s="77" t="str">
        <f t="shared" ca="1" si="89"/>
        <v/>
      </c>
      <c r="AH221" s="163" t="str">
        <f t="shared" si="87"/>
        <v/>
      </c>
      <c r="AI221" s="163" t="str">
        <f t="shared" si="86"/>
        <v/>
      </c>
    </row>
    <row r="222" spans="1:35">
      <c r="A222" s="164" t="str">
        <f t="shared" ca="1" si="68"/>
        <v/>
      </c>
      <c r="B222" s="44" t="str">
        <f t="shared" ca="1" si="69"/>
        <v/>
      </c>
      <c r="C222" s="45" t="str">
        <f t="shared" ca="1" si="88"/>
        <v/>
      </c>
      <c r="D222" s="45" t="str">
        <f t="shared" ca="1" si="70"/>
        <v/>
      </c>
      <c r="E222" s="44" t="str">
        <f t="shared" ca="1" si="71"/>
        <v/>
      </c>
      <c r="F222" s="45" t="str">
        <f t="shared" ca="1" si="72"/>
        <v/>
      </c>
      <c r="G222" s="46" t="str">
        <f t="shared" ca="1" si="73"/>
        <v/>
      </c>
      <c r="H222" s="44" t="str">
        <f t="shared" ca="1" si="74"/>
        <v/>
      </c>
      <c r="I222" s="45" t="str">
        <f t="shared" ca="1" si="75"/>
        <v/>
      </c>
      <c r="J222" s="46" t="str">
        <f t="shared" ca="1" si="76"/>
        <v/>
      </c>
      <c r="K222" s="44" t="str">
        <f t="shared" ca="1" si="77"/>
        <v/>
      </c>
      <c r="L222" s="45" t="str">
        <f t="shared" ca="1" si="78"/>
        <v/>
      </c>
      <c r="M222" s="46" t="str">
        <f t="shared" ca="1" si="79"/>
        <v/>
      </c>
      <c r="N222" s="44" t="str">
        <f t="shared" ca="1" si="80"/>
        <v/>
      </c>
      <c r="O222" s="45" t="str">
        <f t="shared" ca="1" si="81"/>
        <v/>
      </c>
      <c r="P222" s="46" t="str">
        <f t="shared" ca="1" si="82"/>
        <v/>
      </c>
      <c r="Q222" s="44" t="str">
        <f t="shared" ca="1" si="83"/>
        <v/>
      </c>
      <c r="R222" s="45" t="str">
        <f t="shared" ca="1" si="84"/>
        <v/>
      </c>
      <c r="S222" s="46" t="str">
        <f t="shared" ca="1" si="85"/>
        <v/>
      </c>
      <c r="T222" s="77" t="str">
        <f t="shared" ca="1" si="89"/>
        <v/>
      </c>
      <c r="AH222" s="163" t="str">
        <f t="shared" si="87"/>
        <v/>
      </c>
      <c r="AI222" s="163" t="str">
        <f t="shared" si="86"/>
        <v/>
      </c>
    </row>
    <row r="223" spans="1:35">
      <c r="A223" s="164" t="str">
        <f t="shared" ca="1" si="68"/>
        <v/>
      </c>
      <c r="B223" s="44" t="str">
        <f t="shared" ca="1" si="69"/>
        <v/>
      </c>
      <c r="C223" s="45" t="str">
        <f t="shared" ca="1" si="88"/>
        <v/>
      </c>
      <c r="D223" s="45" t="str">
        <f t="shared" ca="1" si="70"/>
        <v/>
      </c>
      <c r="E223" s="44" t="str">
        <f t="shared" ca="1" si="71"/>
        <v/>
      </c>
      <c r="F223" s="45" t="str">
        <f t="shared" ca="1" si="72"/>
        <v/>
      </c>
      <c r="G223" s="46" t="str">
        <f t="shared" ca="1" si="73"/>
        <v/>
      </c>
      <c r="H223" s="44" t="str">
        <f t="shared" ca="1" si="74"/>
        <v/>
      </c>
      <c r="I223" s="45" t="str">
        <f t="shared" ca="1" si="75"/>
        <v/>
      </c>
      <c r="J223" s="46" t="str">
        <f t="shared" ca="1" si="76"/>
        <v/>
      </c>
      <c r="K223" s="44" t="str">
        <f t="shared" ca="1" si="77"/>
        <v/>
      </c>
      <c r="L223" s="45" t="str">
        <f t="shared" ca="1" si="78"/>
        <v/>
      </c>
      <c r="M223" s="46" t="str">
        <f t="shared" ca="1" si="79"/>
        <v/>
      </c>
      <c r="N223" s="44" t="str">
        <f t="shared" ca="1" si="80"/>
        <v/>
      </c>
      <c r="O223" s="45" t="str">
        <f t="shared" ca="1" si="81"/>
        <v/>
      </c>
      <c r="P223" s="46" t="str">
        <f t="shared" ca="1" si="82"/>
        <v/>
      </c>
      <c r="Q223" s="44" t="str">
        <f t="shared" ca="1" si="83"/>
        <v/>
      </c>
      <c r="R223" s="45" t="str">
        <f t="shared" ca="1" si="84"/>
        <v/>
      </c>
      <c r="S223" s="46" t="str">
        <f t="shared" ca="1" si="85"/>
        <v/>
      </c>
      <c r="T223" s="77" t="str">
        <f t="shared" ca="1" si="89"/>
        <v/>
      </c>
      <c r="AH223" s="163" t="str">
        <f t="shared" si="87"/>
        <v/>
      </c>
      <c r="AI223" s="163" t="str">
        <f t="shared" si="86"/>
        <v/>
      </c>
    </row>
    <row r="224" spans="1:35">
      <c r="A224" s="164" t="str">
        <f t="shared" ca="1" si="68"/>
        <v/>
      </c>
      <c r="B224" s="44" t="str">
        <f t="shared" ca="1" si="69"/>
        <v/>
      </c>
      <c r="C224" s="45" t="str">
        <f t="shared" ca="1" si="88"/>
        <v/>
      </c>
      <c r="D224" s="45" t="str">
        <f t="shared" ca="1" si="70"/>
        <v/>
      </c>
      <c r="E224" s="44" t="str">
        <f t="shared" ca="1" si="71"/>
        <v/>
      </c>
      <c r="F224" s="45" t="str">
        <f t="shared" ca="1" si="72"/>
        <v/>
      </c>
      <c r="G224" s="46" t="str">
        <f t="shared" ca="1" si="73"/>
        <v/>
      </c>
      <c r="H224" s="44" t="str">
        <f t="shared" ca="1" si="74"/>
        <v/>
      </c>
      <c r="I224" s="45" t="str">
        <f t="shared" ca="1" si="75"/>
        <v/>
      </c>
      <c r="J224" s="46" t="str">
        <f t="shared" ca="1" si="76"/>
        <v/>
      </c>
      <c r="K224" s="44" t="str">
        <f t="shared" ca="1" si="77"/>
        <v/>
      </c>
      <c r="L224" s="45" t="str">
        <f t="shared" ca="1" si="78"/>
        <v/>
      </c>
      <c r="M224" s="46" t="str">
        <f t="shared" ca="1" si="79"/>
        <v/>
      </c>
      <c r="N224" s="44" t="str">
        <f t="shared" ca="1" si="80"/>
        <v/>
      </c>
      <c r="O224" s="45" t="str">
        <f t="shared" ca="1" si="81"/>
        <v/>
      </c>
      <c r="P224" s="46" t="str">
        <f t="shared" ca="1" si="82"/>
        <v/>
      </c>
      <c r="Q224" s="44" t="str">
        <f t="shared" ca="1" si="83"/>
        <v/>
      </c>
      <c r="R224" s="45" t="str">
        <f t="shared" ca="1" si="84"/>
        <v/>
      </c>
      <c r="S224" s="46" t="str">
        <f t="shared" ca="1" si="85"/>
        <v/>
      </c>
      <c r="T224" s="77" t="str">
        <f t="shared" ca="1" si="89"/>
        <v/>
      </c>
      <c r="AH224" s="163" t="str">
        <f t="shared" si="87"/>
        <v/>
      </c>
      <c r="AI224" s="163" t="str">
        <f t="shared" si="86"/>
        <v/>
      </c>
    </row>
    <row r="225" spans="1:35">
      <c r="A225" s="164" t="str">
        <f t="shared" ca="1" si="68"/>
        <v/>
      </c>
      <c r="B225" s="44" t="str">
        <f t="shared" ca="1" si="69"/>
        <v/>
      </c>
      <c r="C225" s="45" t="str">
        <f t="shared" ca="1" si="88"/>
        <v/>
      </c>
      <c r="D225" s="45" t="str">
        <f t="shared" ca="1" si="70"/>
        <v/>
      </c>
      <c r="E225" s="44" t="str">
        <f t="shared" ca="1" si="71"/>
        <v/>
      </c>
      <c r="F225" s="45" t="str">
        <f t="shared" ca="1" si="72"/>
        <v/>
      </c>
      <c r="G225" s="46" t="str">
        <f t="shared" ca="1" si="73"/>
        <v/>
      </c>
      <c r="H225" s="44" t="str">
        <f t="shared" ca="1" si="74"/>
        <v/>
      </c>
      <c r="I225" s="45" t="str">
        <f t="shared" ca="1" si="75"/>
        <v/>
      </c>
      <c r="J225" s="46" t="str">
        <f t="shared" ca="1" si="76"/>
        <v/>
      </c>
      <c r="K225" s="44" t="str">
        <f t="shared" ca="1" si="77"/>
        <v/>
      </c>
      <c r="L225" s="45" t="str">
        <f t="shared" ca="1" si="78"/>
        <v/>
      </c>
      <c r="M225" s="46" t="str">
        <f t="shared" ca="1" si="79"/>
        <v/>
      </c>
      <c r="N225" s="44" t="str">
        <f t="shared" ca="1" si="80"/>
        <v/>
      </c>
      <c r="O225" s="45" t="str">
        <f t="shared" ca="1" si="81"/>
        <v/>
      </c>
      <c r="P225" s="46" t="str">
        <f t="shared" ca="1" si="82"/>
        <v/>
      </c>
      <c r="Q225" s="44" t="str">
        <f t="shared" ca="1" si="83"/>
        <v/>
      </c>
      <c r="R225" s="45" t="str">
        <f t="shared" ca="1" si="84"/>
        <v/>
      </c>
      <c r="S225" s="46" t="str">
        <f t="shared" ca="1" si="85"/>
        <v/>
      </c>
      <c r="T225" s="77" t="str">
        <f t="shared" ca="1" si="89"/>
        <v/>
      </c>
      <c r="AH225" s="163" t="str">
        <f t="shared" si="87"/>
        <v/>
      </c>
      <c r="AI225" s="163" t="str">
        <f t="shared" si="86"/>
        <v/>
      </c>
    </row>
    <row r="226" spans="1:35">
      <c r="A226" s="164" t="str">
        <f t="shared" ca="1" si="68"/>
        <v/>
      </c>
      <c r="B226" s="44" t="str">
        <f t="shared" ca="1" si="69"/>
        <v/>
      </c>
      <c r="C226" s="45" t="str">
        <f t="shared" ca="1" si="88"/>
        <v/>
      </c>
      <c r="D226" s="45" t="str">
        <f t="shared" ca="1" si="70"/>
        <v/>
      </c>
      <c r="E226" s="44" t="str">
        <f t="shared" ca="1" si="71"/>
        <v/>
      </c>
      <c r="F226" s="45" t="str">
        <f t="shared" ca="1" si="72"/>
        <v/>
      </c>
      <c r="G226" s="46" t="str">
        <f t="shared" ca="1" si="73"/>
        <v/>
      </c>
      <c r="H226" s="44" t="str">
        <f t="shared" ca="1" si="74"/>
        <v/>
      </c>
      <c r="I226" s="45" t="str">
        <f t="shared" ca="1" si="75"/>
        <v/>
      </c>
      <c r="J226" s="46" t="str">
        <f t="shared" ca="1" si="76"/>
        <v/>
      </c>
      <c r="K226" s="44" t="str">
        <f t="shared" ca="1" si="77"/>
        <v/>
      </c>
      <c r="L226" s="45" t="str">
        <f t="shared" ca="1" si="78"/>
        <v/>
      </c>
      <c r="M226" s="46" t="str">
        <f t="shared" ca="1" si="79"/>
        <v/>
      </c>
      <c r="N226" s="44" t="str">
        <f t="shared" ca="1" si="80"/>
        <v/>
      </c>
      <c r="O226" s="45" t="str">
        <f t="shared" ca="1" si="81"/>
        <v/>
      </c>
      <c r="P226" s="46" t="str">
        <f t="shared" ca="1" si="82"/>
        <v/>
      </c>
      <c r="Q226" s="44" t="str">
        <f t="shared" ca="1" si="83"/>
        <v/>
      </c>
      <c r="R226" s="45" t="str">
        <f t="shared" ca="1" si="84"/>
        <v/>
      </c>
      <c r="S226" s="46" t="str">
        <f t="shared" ca="1" si="85"/>
        <v/>
      </c>
      <c r="T226" s="77" t="str">
        <f t="shared" ca="1" si="89"/>
        <v/>
      </c>
      <c r="AH226" s="163" t="str">
        <f t="shared" si="87"/>
        <v/>
      </c>
      <c r="AI226" s="163" t="str">
        <f t="shared" si="86"/>
        <v/>
      </c>
    </row>
    <row r="227" spans="1:35">
      <c r="A227" s="164" t="str">
        <f t="shared" ca="1" si="68"/>
        <v/>
      </c>
      <c r="B227" s="44" t="str">
        <f t="shared" ca="1" si="69"/>
        <v/>
      </c>
      <c r="C227" s="45" t="str">
        <f t="shared" ca="1" si="88"/>
        <v/>
      </c>
      <c r="D227" s="45" t="str">
        <f t="shared" ca="1" si="70"/>
        <v/>
      </c>
      <c r="E227" s="44" t="str">
        <f t="shared" ca="1" si="71"/>
        <v/>
      </c>
      <c r="F227" s="45" t="str">
        <f t="shared" ca="1" si="72"/>
        <v/>
      </c>
      <c r="G227" s="46" t="str">
        <f t="shared" ca="1" si="73"/>
        <v/>
      </c>
      <c r="H227" s="44" t="str">
        <f t="shared" ca="1" si="74"/>
        <v/>
      </c>
      <c r="I227" s="45" t="str">
        <f t="shared" ca="1" si="75"/>
        <v/>
      </c>
      <c r="J227" s="46" t="str">
        <f t="shared" ca="1" si="76"/>
        <v/>
      </c>
      <c r="K227" s="44" t="str">
        <f t="shared" ca="1" si="77"/>
        <v/>
      </c>
      <c r="L227" s="45" t="str">
        <f t="shared" ca="1" si="78"/>
        <v/>
      </c>
      <c r="M227" s="46" t="str">
        <f t="shared" ca="1" si="79"/>
        <v/>
      </c>
      <c r="N227" s="44" t="str">
        <f t="shared" ca="1" si="80"/>
        <v/>
      </c>
      <c r="O227" s="45" t="str">
        <f t="shared" ca="1" si="81"/>
        <v/>
      </c>
      <c r="P227" s="46" t="str">
        <f t="shared" ca="1" si="82"/>
        <v/>
      </c>
      <c r="Q227" s="44" t="str">
        <f t="shared" ca="1" si="83"/>
        <v/>
      </c>
      <c r="R227" s="45" t="str">
        <f t="shared" ca="1" si="84"/>
        <v/>
      </c>
      <c r="S227" s="46" t="str">
        <f t="shared" ca="1" si="85"/>
        <v/>
      </c>
      <c r="T227" s="77" t="str">
        <f t="shared" ca="1" si="89"/>
        <v/>
      </c>
      <c r="AH227" s="163" t="str">
        <f t="shared" si="87"/>
        <v/>
      </c>
      <c r="AI227" s="163" t="str">
        <f t="shared" si="86"/>
        <v/>
      </c>
    </row>
    <row r="228" spans="1:35">
      <c r="A228" s="164" t="str">
        <f t="shared" ca="1" si="68"/>
        <v/>
      </c>
      <c r="B228" s="44" t="str">
        <f t="shared" ca="1" si="69"/>
        <v/>
      </c>
      <c r="C228" s="45" t="str">
        <f t="shared" ca="1" si="88"/>
        <v/>
      </c>
      <c r="D228" s="45" t="str">
        <f t="shared" ca="1" si="70"/>
        <v/>
      </c>
      <c r="E228" s="44" t="str">
        <f t="shared" ca="1" si="71"/>
        <v/>
      </c>
      <c r="F228" s="45" t="str">
        <f t="shared" ca="1" si="72"/>
        <v/>
      </c>
      <c r="G228" s="46" t="str">
        <f t="shared" ca="1" si="73"/>
        <v/>
      </c>
      <c r="H228" s="44" t="str">
        <f t="shared" ca="1" si="74"/>
        <v/>
      </c>
      <c r="I228" s="45" t="str">
        <f t="shared" ca="1" si="75"/>
        <v/>
      </c>
      <c r="J228" s="46" t="str">
        <f t="shared" ca="1" si="76"/>
        <v/>
      </c>
      <c r="K228" s="44" t="str">
        <f t="shared" ca="1" si="77"/>
        <v/>
      </c>
      <c r="L228" s="45" t="str">
        <f t="shared" ca="1" si="78"/>
        <v/>
      </c>
      <c r="M228" s="46" t="str">
        <f t="shared" ca="1" si="79"/>
        <v/>
      </c>
      <c r="N228" s="44" t="str">
        <f t="shared" ca="1" si="80"/>
        <v/>
      </c>
      <c r="O228" s="45" t="str">
        <f t="shared" ca="1" si="81"/>
        <v/>
      </c>
      <c r="P228" s="46" t="str">
        <f t="shared" ca="1" si="82"/>
        <v/>
      </c>
      <c r="Q228" s="44" t="str">
        <f t="shared" ca="1" si="83"/>
        <v/>
      </c>
      <c r="R228" s="45" t="str">
        <f t="shared" ca="1" si="84"/>
        <v/>
      </c>
      <c r="S228" s="46" t="str">
        <f t="shared" ca="1" si="85"/>
        <v/>
      </c>
      <c r="T228" s="77" t="str">
        <f t="shared" ca="1" si="89"/>
        <v/>
      </c>
      <c r="AH228" s="163" t="str">
        <f t="shared" si="87"/>
        <v/>
      </c>
      <c r="AI228" s="163" t="str">
        <f t="shared" si="86"/>
        <v/>
      </c>
    </row>
    <row r="229" spans="1:35">
      <c r="A229" s="164" t="str">
        <f t="shared" ca="1" si="68"/>
        <v/>
      </c>
      <c r="B229" s="44" t="str">
        <f t="shared" ca="1" si="69"/>
        <v/>
      </c>
      <c r="C229" s="45" t="str">
        <f t="shared" ca="1" si="88"/>
        <v/>
      </c>
      <c r="D229" s="45" t="str">
        <f t="shared" ca="1" si="70"/>
        <v/>
      </c>
      <c r="E229" s="44" t="str">
        <f t="shared" ca="1" si="71"/>
        <v/>
      </c>
      <c r="F229" s="45" t="str">
        <f t="shared" ca="1" si="72"/>
        <v/>
      </c>
      <c r="G229" s="46" t="str">
        <f t="shared" ca="1" si="73"/>
        <v/>
      </c>
      <c r="H229" s="44" t="str">
        <f t="shared" ca="1" si="74"/>
        <v/>
      </c>
      <c r="I229" s="45" t="str">
        <f t="shared" ca="1" si="75"/>
        <v/>
      </c>
      <c r="J229" s="46" t="str">
        <f t="shared" ca="1" si="76"/>
        <v/>
      </c>
      <c r="K229" s="44" t="str">
        <f t="shared" ca="1" si="77"/>
        <v/>
      </c>
      <c r="L229" s="45" t="str">
        <f t="shared" ca="1" si="78"/>
        <v/>
      </c>
      <c r="M229" s="46" t="str">
        <f t="shared" ca="1" si="79"/>
        <v/>
      </c>
      <c r="N229" s="44" t="str">
        <f t="shared" ca="1" si="80"/>
        <v/>
      </c>
      <c r="O229" s="45" t="str">
        <f t="shared" ca="1" si="81"/>
        <v/>
      </c>
      <c r="P229" s="46" t="str">
        <f t="shared" ca="1" si="82"/>
        <v/>
      </c>
      <c r="Q229" s="44" t="str">
        <f t="shared" ca="1" si="83"/>
        <v/>
      </c>
      <c r="R229" s="45" t="str">
        <f t="shared" ca="1" si="84"/>
        <v/>
      </c>
      <c r="S229" s="46" t="str">
        <f t="shared" ca="1" si="85"/>
        <v/>
      </c>
      <c r="T229" s="77" t="str">
        <f t="shared" ca="1" si="89"/>
        <v/>
      </c>
      <c r="AH229" s="163" t="str">
        <f t="shared" si="87"/>
        <v/>
      </c>
      <c r="AI229" s="163" t="str">
        <f t="shared" si="86"/>
        <v/>
      </c>
    </row>
    <row r="230" spans="1:35">
      <c r="A230" s="164" t="str">
        <f t="shared" ca="1" si="68"/>
        <v/>
      </c>
      <c r="B230" s="44" t="str">
        <f t="shared" ca="1" si="69"/>
        <v/>
      </c>
      <c r="C230" s="45" t="str">
        <f t="shared" ca="1" si="88"/>
        <v/>
      </c>
      <c r="D230" s="45" t="str">
        <f t="shared" ca="1" si="70"/>
        <v/>
      </c>
      <c r="E230" s="44" t="str">
        <f t="shared" ca="1" si="71"/>
        <v/>
      </c>
      <c r="F230" s="45" t="str">
        <f t="shared" ca="1" si="72"/>
        <v/>
      </c>
      <c r="G230" s="46" t="str">
        <f t="shared" ca="1" si="73"/>
        <v/>
      </c>
      <c r="H230" s="44" t="str">
        <f t="shared" ca="1" si="74"/>
        <v/>
      </c>
      <c r="I230" s="45" t="str">
        <f t="shared" ca="1" si="75"/>
        <v/>
      </c>
      <c r="J230" s="46" t="str">
        <f t="shared" ca="1" si="76"/>
        <v/>
      </c>
      <c r="K230" s="44" t="str">
        <f t="shared" ca="1" si="77"/>
        <v/>
      </c>
      <c r="L230" s="45" t="str">
        <f t="shared" ca="1" si="78"/>
        <v/>
      </c>
      <c r="M230" s="46" t="str">
        <f t="shared" ca="1" si="79"/>
        <v/>
      </c>
      <c r="N230" s="44" t="str">
        <f t="shared" ca="1" si="80"/>
        <v/>
      </c>
      <c r="O230" s="45" t="str">
        <f t="shared" ca="1" si="81"/>
        <v/>
      </c>
      <c r="P230" s="46" t="str">
        <f t="shared" ca="1" si="82"/>
        <v/>
      </c>
      <c r="Q230" s="44" t="str">
        <f t="shared" ca="1" si="83"/>
        <v/>
      </c>
      <c r="R230" s="45" t="str">
        <f t="shared" ca="1" si="84"/>
        <v/>
      </c>
      <c r="S230" s="46" t="str">
        <f t="shared" ca="1" si="85"/>
        <v/>
      </c>
      <c r="T230" s="77" t="str">
        <f t="shared" ca="1" si="89"/>
        <v/>
      </c>
      <c r="AH230" s="163" t="str">
        <f t="shared" si="87"/>
        <v/>
      </c>
      <c r="AI230" s="163" t="str">
        <f t="shared" si="86"/>
        <v/>
      </c>
    </row>
    <row r="231" spans="1:35">
      <c r="A231" s="164" t="str">
        <f t="shared" ca="1" si="68"/>
        <v/>
      </c>
      <c r="B231" s="44" t="str">
        <f t="shared" ca="1" si="69"/>
        <v/>
      </c>
      <c r="C231" s="45" t="str">
        <f t="shared" ca="1" si="88"/>
        <v/>
      </c>
      <c r="D231" s="45" t="str">
        <f t="shared" ca="1" si="70"/>
        <v/>
      </c>
      <c r="E231" s="44" t="str">
        <f t="shared" ca="1" si="71"/>
        <v/>
      </c>
      <c r="F231" s="45" t="str">
        <f t="shared" ca="1" si="72"/>
        <v/>
      </c>
      <c r="G231" s="46" t="str">
        <f t="shared" ca="1" si="73"/>
        <v/>
      </c>
      <c r="H231" s="44" t="str">
        <f t="shared" ca="1" si="74"/>
        <v/>
      </c>
      <c r="I231" s="45" t="str">
        <f t="shared" ca="1" si="75"/>
        <v/>
      </c>
      <c r="J231" s="46" t="str">
        <f t="shared" ca="1" si="76"/>
        <v/>
      </c>
      <c r="K231" s="44" t="str">
        <f t="shared" ca="1" si="77"/>
        <v/>
      </c>
      <c r="L231" s="45" t="str">
        <f t="shared" ca="1" si="78"/>
        <v/>
      </c>
      <c r="M231" s="46" t="str">
        <f t="shared" ca="1" si="79"/>
        <v/>
      </c>
      <c r="N231" s="44" t="str">
        <f t="shared" ca="1" si="80"/>
        <v/>
      </c>
      <c r="O231" s="45" t="str">
        <f t="shared" ca="1" si="81"/>
        <v/>
      </c>
      <c r="P231" s="46" t="str">
        <f t="shared" ca="1" si="82"/>
        <v/>
      </c>
      <c r="Q231" s="44" t="str">
        <f t="shared" ca="1" si="83"/>
        <v/>
      </c>
      <c r="R231" s="45" t="str">
        <f t="shared" ca="1" si="84"/>
        <v/>
      </c>
      <c r="S231" s="46" t="str">
        <f t="shared" ca="1" si="85"/>
        <v/>
      </c>
      <c r="T231" s="77" t="str">
        <f t="shared" ca="1" si="89"/>
        <v/>
      </c>
      <c r="AH231" s="163" t="str">
        <f t="shared" si="87"/>
        <v/>
      </c>
      <c r="AI231" s="163" t="str">
        <f t="shared" si="86"/>
        <v/>
      </c>
    </row>
    <row r="232" spans="1:35">
      <c r="A232" s="164" t="str">
        <f t="shared" ca="1" si="68"/>
        <v/>
      </c>
      <c r="B232" s="44" t="str">
        <f t="shared" ca="1" si="69"/>
        <v/>
      </c>
      <c r="C232" s="45" t="str">
        <f t="shared" ca="1" si="88"/>
        <v/>
      </c>
      <c r="D232" s="45" t="str">
        <f t="shared" ca="1" si="70"/>
        <v/>
      </c>
      <c r="E232" s="44" t="str">
        <f t="shared" ca="1" si="71"/>
        <v/>
      </c>
      <c r="F232" s="45" t="str">
        <f t="shared" ca="1" si="72"/>
        <v/>
      </c>
      <c r="G232" s="46" t="str">
        <f t="shared" ca="1" si="73"/>
        <v/>
      </c>
      <c r="H232" s="44" t="str">
        <f t="shared" ca="1" si="74"/>
        <v/>
      </c>
      <c r="I232" s="45" t="str">
        <f t="shared" ca="1" si="75"/>
        <v/>
      </c>
      <c r="J232" s="46" t="str">
        <f t="shared" ca="1" si="76"/>
        <v/>
      </c>
      <c r="K232" s="44" t="str">
        <f t="shared" ca="1" si="77"/>
        <v/>
      </c>
      <c r="L232" s="45" t="str">
        <f t="shared" ca="1" si="78"/>
        <v/>
      </c>
      <c r="M232" s="46" t="str">
        <f t="shared" ca="1" si="79"/>
        <v/>
      </c>
      <c r="N232" s="44" t="str">
        <f t="shared" ca="1" si="80"/>
        <v/>
      </c>
      <c r="O232" s="45" t="str">
        <f t="shared" ca="1" si="81"/>
        <v/>
      </c>
      <c r="P232" s="46" t="str">
        <f t="shared" ca="1" si="82"/>
        <v/>
      </c>
      <c r="Q232" s="44" t="str">
        <f t="shared" ca="1" si="83"/>
        <v/>
      </c>
      <c r="R232" s="45" t="str">
        <f t="shared" ca="1" si="84"/>
        <v/>
      </c>
      <c r="S232" s="46" t="str">
        <f t="shared" ca="1" si="85"/>
        <v/>
      </c>
      <c r="T232" s="77" t="str">
        <f t="shared" ca="1" si="89"/>
        <v/>
      </c>
      <c r="AH232" s="163" t="str">
        <f t="shared" si="87"/>
        <v/>
      </c>
      <c r="AI232" s="163" t="str">
        <f t="shared" si="86"/>
        <v/>
      </c>
    </row>
    <row r="233" spans="1:35">
      <c r="A233" s="164" t="str">
        <f t="shared" ca="1" si="68"/>
        <v/>
      </c>
      <c r="B233" s="44" t="str">
        <f t="shared" ca="1" si="69"/>
        <v/>
      </c>
      <c r="C233" s="45" t="str">
        <f t="shared" ca="1" si="88"/>
        <v/>
      </c>
      <c r="D233" s="45" t="str">
        <f t="shared" ca="1" si="70"/>
        <v/>
      </c>
      <c r="E233" s="44" t="str">
        <f t="shared" ca="1" si="71"/>
        <v/>
      </c>
      <c r="F233" s="45" t="str">
        <f t="shared" ca="1" si="72"/>
        <v/>
      </c>
      <c r="G233" s="46" t="str">
        <f t="shared" ca="1" si="73"/>
        <v/>
      </c>
      <c r="H233" s="44" t="str">
        <f t="shared" ca="1" si="74"/>
        <v/>
      </c>
      <c r="I233" s="45" t="str">
        <f t="shared" ca="1" si="75"/>
        <v/>
      </c>
      <c r="J233" s="46" t="str">
        <f t="shared" ca="1" si="76"/>
        <v/>
      </c>
      <c r="K233" s="44" t="str">
        <f t="shared" ca="1" si="77"/>
        <v/>
      </c>
      <c r="L233" s="45" t="str">
        <f t="shared" ca="1" si="78"/>
        <v/>
      </c>
      <c r="M233" s="46" t="str">
        <f t="shared" ca="1" si="79"/>
        <v/>
      </c>
      <c r="N233" s="44" t="str">
        <f t="shared" ca="1" si="80"/>
        <v/>
      </c>
      <c r="O233" s="45" t="str">
        <f t="shared" ca="1" si="81"/>
        <v/>
      </c>
      <c r="P233" s="46" t="str">
        <f t="shared" ca="1" si="82"/>
        <v/>
      </c>
      <c r="Q233" s="44" t="str">
        <f t="shared" ca="1" si="83"/>
        <v/>
      </c>
      <c r="R233" s="45" t="str">
        <f t="shared" ca="1" si="84"/>
        <v/>
      </c>
      <c r="S233" s="46" t="str">
        <f t="shared" ca="1" si="85"/>
        <v/>
      </c>
      <c r="T233" s="77" t="str">
        <f t="shared" ca="1" si="89"/>
        <v/>
      </c>
      <c r="AH233" s="163" t="str">
        <f t="shared" si="87"/>
        <v/>
      </c>
      <c r="AI233" s="163" t="str">
        <f t="shared" si="86"/>
        <v/>
      </c>
    </row>
    <row r="234" spans="1:35">
      <c r="A234" s="164" t="str">
        <f t="shared" ca="1" si="68"/>
        <v/>
      </c>
      <c r="B234" s="44" t="str">
        <f t="shared" ca="1" si="69"/>
        <v/>
      </c>
      <c r="C234" s="45" t="str">
        <f t="shared" ca="1" si="88"/>
        <v/>
      </c>
      <c r="D234" s="45" t="str">
        <f t="shared" ca="1" si="70"/>
        <v/>
      </c>
      <c r="E234" s="44" t="str">
        <f t="shared" ca="1" si="71"/>
        <v/>
      </c>
      <c r="F234" s="45" t="str">
        <f t="shared" ca="1" si="72"/>
        <v/>
      </c>
      <c r="G234" s="46" t="str">
        <f t="shared" ca="1" si="73"/>
        <v/>
      </c>
      <c r="H234" s="44" t="str">
        <f t="shared" ca="1" si="74"/>
        <v/>
      </c>
      <c r="I234" s="45" t="str">
        <f t="shared" ca="1" si="75"/>
        <v/>
      </c>
      <c r="J234" s="46" t="str">
        <f t="shared" ca="1" si="76"/>
        <v/>
      </c>
      <c r="K234" s="44" t="str">
        <f t="shared" ca="1" si="77"/>
        <v/>
      </c>
      <c r="L234" s="45" t="str">
        <f t="shared" ca="1" si="78"/>
        <v/>
      </c>
      <c r="M234" s="46" t="str">
        <f t="shared" ca="1" si="79"/>
        <v/>
      </c>
      <c r="N234" s="44" t="str">
        <f t="shared" ca="1" si="80"/>
        <v/>
      </c>
      <c r="O234" s="45" t="str">
        <f t="shared" ca="1" si="81"/>
        <v/>
      </c>
      <c r="P234" s="46" t="str">
        <f t="shared" ca="1" si="82"/>
        <v/>
      </c>
      <c r="Q234" s="44" t="str">
        <f t="shared" ca="1" si="83"/>
        <v/>
      </c>
      <c r="R234" s="45" t="str">
        <f t="shared" ca="1" si="84"/>
        <v/>
      </c>
      <c r="S234" s="46" t="str">
        <f t="shared" ca="1" si="85"/>
        <v/>
      </c>
      <c r="T234" s="77" t="str">
        <f t="shared" ca="1" si="89"/>
        <v/>
      </c>
      <c r="AH234" s="163" t="str">
        <f t="shared" si="87"/>
        <v/>
      </c>
      <c r="AI234" s="163" t="str">
        <f t="shared" si="86"/>
        <v/>
      </c>
    </row>
    <row r="235" spans="1:35">
      <c r="A235" s="164" t="str">
        <f t="shared" ca="1" si="68"/>
        <v/>
      </c>
      <c r="B235" s="44" t="str">
        <f t="shared" ca="1" si="69"/>
        <v/>
      </c>
      <c r="C235" s="45" t="str">
        <f t="shared" ca="1" si="88"/>
        <v/>
      </c>
      <c r="D235" s="45" t="str">
        <f t="shared" ca="1" si="70"/>
        <v/>
      </c>
      <c r="E235" s="44" t="str">
        <f t="shared" ca="1" si="71"/>
        <v/>
      </c>
      <c r="F235" s="45" t="str">
        <f t="shared" ca="1" si="72"/>
        <v/>
      </c>
      <c r="G235" s="46" t="str">
        <f t="shared" ca="1" si="73"/>
        <v/>
      </c>
      <c r="H235" s="44" t="str">
        <f t="shared" ca="1" si="74"/>
        <v/>
      </c>
      <c r="I235" s="45" t="str">
        <f t="shared" ca="1" si="75"/>
        <v/>
      </c>
      <c r="J235" s="46" t="str">
        <f t="shared" ca="1" si="76"/>
        <v/>
      </c>
      <c r="K235" s="44" t="str">
        <f t="shared" ca="1" si="77"/>
        <v/>
      </c>
      <c r="L235" s="45" t="str">
        <f t="shared" ca="1" si="78"/>
        <v/>
      </c>
      <c r="M235" s="46" t="str">
        <f t="shared" ca="1" si="79"/>
        <v/>
      </c>
      <c r="N235" s="44" t="str">
        <f t="shared" ca="1" si="80"/>
        <v/>
      </c>
      <c r="O235" s="45" t="str">
        <f t="shared" ca="1" si="81"/>
        <v/>
      </c>
      <c r="P235" s="46" t="str">
        <f t="shared" ca="1" si="82"/>
        <v/>
      </c>
      <c r="Q235" s="44" t="str">
        <f t="shared" ca="1" si="83"/>
        <v/>
      </c>
      <c r="R235" s="45" t="str">
        <f t="shared" ca="1" si="84"/>
        <v/>
      </c>
      <c r="S235" s="46" t="str">
        <f t="shared" ca="1" si="85"/>
        <v/>
      </c>
      <c r="T235" s="77" t="str">
        <f t="shared" ca="1" si="89"/>
        <v/>
      </c>
      <c r="AH235" s="163" t="str">
        <f t="shared" si="87"/>
        <v/>
      </c>
      <c r="AI235" s="163" t="str">
        <f t="shared" si="86"/>
        <v/>
      </c>
    </row>
    <row r="236" spans="1:35">
      <c r="A236" s="164" t="str">
        <f t="shared" ca="1" si="68"/>
        <v/>
      </c>
      <c r="B236" s="44" t="str">
        <f t="shared" ca="1" si="69"/>
        <v/>
      </c>
      <c r="C236" s="45" t="str">
        <f t="shared" ca="1" si="88"/>
        <v/>
      </c>
      <c r="D236" s="45" t="str">
        <f t="shared" ca="1" si="70"/>
        <v/>
      </c>
      <c r="E236" s="44" t="str">
        <f t="shared" ca="1" si="71"/>
        <v/>
      </c>
      <c r="F236" s="45" t="str">
        <f t="shared" ca="1" si="72"/>
        <v/>
      </c>
      <c r="G236" s="46" t="str">
        <f t="shared" ca="1" si="73"/>
        <v/>
      </c>
      <c r="H236" s="44" t="str">
        <f t="shared" ca="1" si="74"/>
        <v/>
      </c>
      <c r="I236" s="45" t="str">
        <f t="shared" ca="1" si="75"/>
        <v/>
      </c>
      <c r="J236" s="46" t="str">
        <f t="shared" ca="1" si="76"/>
        <v/>
      </c>
      <c r="K236" s="44" t="str">
        <f t="shared" ca="1" si="77"/>
        <v/>
      </c>
      <c r="L236" s="45" t="str">
        <f t="shared" ca="1" si="78"/>
        <v/>
      </c>
      <c r="M236" s="46" t="str">
        <f t="shared" ca="1" si="79"/>
        <v/>
      </c>
      <c r="N236" s="44" t="str">
        <f t="shared" ca="1" si="80"/>
        <v/>
      </c>
      <c r="O236" s="45" t="str">
        <f t="shared" ca="1" si="81"/>
        <v/>
      </c>
      <c r="P236" s="46" t="str">
        <f t="shared" ca="1" si="82"/>
        <v/>
      </c>
      <c r="Q236" s="44" t="str">
        <f t="shared" ca="1" si="83"/>
        <v/>
      </c>
      <c r="R236" s="45" t="str">
        <f t="shared" ca="1" si="84"/>
        <v/>
      </c>
      <c r="S236" s="46" t="str">
        <f t="shared" ca="1" si="85"/>
        <v/>
      </c>
      <c r="T236" s="77" t="str">
        <f t="shared" ca="1" si="89"/>
        <v/>
      </c>
      <c r="AH236" s="163" t="str">
        <f t="shared" si="87"/>
        <v/>
      </c>
      <c r="AI236" s="163" t="str">
        <f t="shared" si="86"/>
        <v/>
      </c>
    </row>
    <row r="237" spans="1:35">
      <c r="A237" s="164" t="str">
        <f t="shared" ca="1" si="68"/>
        <v/>
      </c>
      <c r="B237" s="44" t="str">
        <f t="shared" ca="1" si="69"/>
        <v/>
      </c>
      <c r="C237" s="45" t="str">
        <f t="shared" ca="1" si="88"/>
        <v/>
      </c>
      <c r="D237" s="45" t="str">
        <f t="shared" ca="1" si="70"/>
        <v/>
      </c>
      <c r="E237" s="44" t="str">
        <f t="shared" ca="1" si="71"/>
        <v/>
      </c>
      <c r="F237" s="45" t="str">
        <f t="shared" ca="1" si="72"/>
        <v/>
      </c>
      <c r="G237" s="46" t="str">
        <f t="shared" ca="1" si="73"/>
        <v/>
      </c>
      <c r="H237" s="44" t="str">
        <f t="shared" ca="1" si="74"/>
        <v/>
      </c>
      <c r="I237" s="45" t="str">
        <f t="shared" ca="1" si="75"/>
        <v/>
      </c>
      <c r="J237" s="46" t="str">
        <f t="shared" ca="1" si="76"/>
        <v/>
      </c>
      <c r="K237" s="44" t="str">
        <f t="shared" ca="1" si="77"/>
        <v/>
      </c>
      <c r="L237" s="45" t="str">
        <f t="shared" ca="1" si="78"/>
        <v/>
      </c>
      <c r="M237" s="46" t="str">
        <f t="shared" ca="1" si="79"/>
        <v/>
      </c>
      <c r="N237" s="44" t="str">
        <f t="shared" ca="1" si="80"/>
        <v/>
      </c>
      <c r="O237" s="45" t="str">
        <f t="shared" ca="1" si="81"/>
        <v/>
      </c>
      <c r="P237" s="46" t="str">
        <f t="shared" ca="1" si="82"/>
        <v/>
      </c>
      <c r="Q237" s="44" t="str">
        <f t="shared" ca="1" si="83"/>
        <v/>
      </c>
      <c r="R237" s="45" t="str">
        <f t="shared" ca="1" si="84"/>
        <v/>
      </c>
      <c r="S237" s="46" t="str">
        <f t="shared" ca="1" si="85"/>
        <v/>
      </c>
      <c r="T237" s="77" t="str">
        <f t="shared" ca="1" si="89"/>
        <v/>
      </c>
      <c r="AH237" s="163" t="str">
        <f t="shared" si="87"/>
        <v/>
      </c>
      <c r="AI237" s="163" t="str">
        <f t="shared" si="86"/>
        <v/>
      </c>
    </row>
    <row r="238" spans="1:35">
      <c r="A238" s="164" t="str">
        <f t="shared" ca="1" si="68"/>
        <v/>
      </c>
      <c r="B238" s="44" t="str">
        <f t="shared" ca="1" si="69"/>
        <v/>
      </c>
      <c r="C238" s="45" t="str">
        <f t="shared" ca="1" si="88"/>
        <v/>
      </c>
      <c r="D238" s="45" t="str">
        <f t="shared" ca="1" si="70"/>
        <v/>
      </c>
      <c r="E238" s="44" t="str">
        <f t="shared" ca="1" si="71"/>
        <v/>
      </c>
      <c r="F238" s="45" t="str">
        <f t="shared" ca="1" si="72"/>
        <v/>
      </c>
      <c r="G238" s="46" t="str">
        <f t="shared" ca="1" si="73"/>
        <v/>
      </c>
      <c r="H238" s="44" t="str">
        <f t="shared" ca="1" si="74"/>
        <v/>
      </c>
      <c r="I238" s="45" t="str">
        <f t="shared" ca="1" si="75"/>
        <v/>
      </c>
      <c r="J238" s="46" t="str">
        <f t="shared" ca="1" si="76"/>
        <v/>
      </c>
      <c r="K238" s="44" t="str">
        <f t="shared" ca="1" si="77"/>
        <v/>
      </c>
      <c r="L238" s="45" t="str">
        <f t="shared" ca="1" si="78"/>
        <v/>
      </c>
      <c r="M238" s="46" t="str">
        <f t="shared" ca="1" si="79"/>
        <v/>
      </c>
      <c r="N238" s="44" t="str">
        <f t="shared" ca="1" si="80"/>
        <v/>
      </c>
      <c r="O238" s="45" t="str">
        <f t="shared" ca="1" si="81"/>
        <v/>
      </c>
      <c r="P238" s="46" t="str">
        <f t="shared" ca="1" si="82"/>
        <v/>
      </c>
      <c r="Q238" s="44" t="str">
        <f t="shared" ca="1" si="83"/>
        <v/>
      </c>
      <c r="R238" s="45" t="str">
        <f t="shared" ca="1" si="84"/>
        <v/>
      </c>
      <c r="S238" s="46" t="str">
        <f t="shared" ca="1" si="85"/>
        <v/>
      </c>
      <c r="T238" s="77" t="str">
        <f t="shared" ca="1" si="89"/>
        <v/>
      </c>
      <c r="AH238" s="163" t="str">
        <f t="shared" si="87"/>
        <v/>
      </c>
      <c r="AI238" s="163" t="str">
        <f t="shared" si="86"/>
        <v/>
      </c>
    </row>
    <row r="239" spans="1:35">
      <c r="A239" s="164" t="str">
        <f t="shared" ca="1" si="68"/>
        <v/>
      </c>
      <c r="B239" s="44" t="str">
        <f t="shared" ca="1" si="69"/>
        <v/>
      </c>
      <c r="C239" s="45" t="str">
        <f t="shared" ca="1" si="88"/>
        <v/>
      </c>
      <c r="D239" s="45" t="str">
        <f t="shared" ca="1" si="70"/>
        <v/>
      </c>
      <c r="E239" s="44" t="str">
        <f t="shared" ca="1" si="71"/>
        <v/>
      </c>
      <c r="F239" s="45" t="str">
        <f t="shared" ca="1" si="72"/>
        <v/>
      </c>
      <c r="G239" s="46" t="str">
        <f t="shared" ca="1" si="73"/>
        <v/>
      </c>
      <c r="H239" s="44" t="str">
        <f t="shared" ca="1" si="74"/>
        <v/>
      </c>
      <c r="I239" s="45" t="str">
        <f t="shared" ca="1" si="75"/>
        <v/>
      </c>
      <c r="J239" s="46" t="str">
        <f t="shared" ca="1" si="76"/>
        <v/>
      </c>
      <c r="K239" s="44" t="str">
        <f t="shared" ca="1" si="77"/>
        <v/>
      </c>
      <c r="L239" s="45" t="str">
        <f t="shared" ca="1" si="78"/>
        <v/>
      </c>
      <c r="M239" s="46" t="str">
        <f t="shared" ca="1" si="79"/>
        <v/>
      </c>
      <c r="N239" s="44" t="str">
        <f t="shared" ca="1" si="80"/>
        <v/>
      </c>
      <c r="O239" s="45" t="str">
        <f t="shared" ca="1" si="81"/>
        <v/>
      </c>
      <c r="P239" s="46" t="str">
        <f t="shared" ca="1" si="82"/>
        <v/>
      </c>
      <c r="Q239" s="44" t="str">
        <f t="shared" ca="1" si="83"/>
        <v/>
      </c>
      <c r="R239" s="45" t="str">
        <f t="shared" ca="1" si="84"/>
        <v/>
      </c>
      <c r="S239" s="46" t="str">
        <f t="shared" ca="1" si="85"/>
        <v/>
      </c>
      <c r="T239" s="77" t="str">
        <f t="shared" ca="1" si="89"/>
        <v/>
      </c>
      <c r="AH239" s="163" t="str">
        <f t="shared" si="87"/>
        <v/>
      </c>
      <c r="AI239" s="163" t="str">
        <f t="shared" si="86"/>
        <v/>
      </c>
    </row>
    <row r="240" spans="1:35">
      <c r="A240" s="164" t="str">
        <f t="shared" ca="1" si="68"/>
        <v/>
      </c>
      <c r="B240" s="44" t="str">
        <f t="shared" ca="1" si="69"/>
        <v/>
      </c>
      <c r="C240" s="45" t="str">
        <f t="shared" ca="1" si="88"/>
        <v/>
      </c>
      <c r="D240" s="45" t="str">
        <f t="shared" ca="1" si="70"/>
        <v/>
      </c>
      <c r="E240" s="44" t="str">
        <f t="shared" ca="1" si="71"/>
        <v/>
      </c>
      <c r="F240" s="45" t="str">
        <f t="shared" ca="1" si="72"/>
        <v/>
      </c>
      <c r="G240" s="46" t="str">
        <f t="shared" ca="1" si="73"/>
        <v/>
      </c>
      <c r="H240" s="44" t="str">
        <f t="shared" ca="1" si="74"/>
        <v/>
      </c>
      <c r="I240" s="45" t="str">
        <f t="shared" ca="1" si="75"/>
        <v/>
      </c>
      <c r="J240" s="46" t="str">
        <f t="shared" ca="1" si="76"/>
        <v/>
      </c>
      <c r="K240" s="44" t="str">
        <f t="shared" ca="1" si="77"/>
        <v/>
      </c>
      <c r="L240" s="45" t="str">
        <f t="shared" ca="1" si="78"/>
        <v/>
      </c>
      <c r="M240" s="46" t="str">
        <f t="shared" ca="1" si="79"/>
        <v/>
      </c>
      <c r="N240" s="44" t="str">
        <f t="shared" ca="1" si="80"/>
        <v/>
      </c>
      <c r="O240" s="45" t="str">
        <f t="shared" ca="1" si="81"/>
        <v/>
      </c>
      <c r="P240" s="46" t="str">
        <f t="shared" ca="1" si="82"/>
        <v/>
      </c>
      <c r="Q240" s="44" t="str">
        <f t="shared" ca="1" si="83"/>
        <v/>
      </c>
      <c r="R240" s="45" t="str">
        <f t="shared" ca="1" si="84"/>
        <v/>
      </c>
      <c r="S240" s="46" t="str">
        <f t="shared" ca="1" si="85"/>
        <v/>
      </c>
      <c r="T240" s="77" t="str">
        <f t="shared" ca="1" si="89"/>
        <v/>
      </c>
      <c r="AH240" s="163" t="str">
        <f t="shared" si="87"/>
        <v/>
      </c>
      <c r="AI240" s="163" t="str">
        <f t="shared" si="86"/>
        <v/>
      </c>
    </row>
    <row r="241" spans="1:35">
      <c r="A241" s="164" t="str">
        <f t="shared" ref="A241:A304" ca="1" si="90">IF(AND(ISBLANK(AJ230), A240 = $AJ$1),NOW(),IF(ISBLANK(AJ230),"",AJ230))</f>
        <v/>
      </c>
      <c r="B241" s="44" t="str">
        <f t="shared" ref="B241:B304" ca="1" si="91">IF(COUNTIF(V:V,A241)=1,VLOOKUP(A241,V:W,2), IF(COUNTIF(V:V,A241)=0,$B$10,""))</f>
        <v/>
      </c>
      <c r="C241" s="45" t="str">
        <f t="shared" ca="1" si="88"/>
        <v/>
      </c>
      <c r="D241" s="45" t="str">
        <f t="shared" ref="D241:D304" ca="1" si="92">IF(ISERROR(B241-2),"",-1*ROUNDUP(A241-$A$14,0)/360*$B$7*$B$5)</f>
        <v/>
      </c>
      <c r="E241" s="44" t="str">
        <f t="shared" ref="E241:E304" ca="1" si="93">IF(COUNTIF(V:V,A241)=1,VLOOKUP(A241,X:Y,2), IF(COUNTIF(V:V,A241)=0,$C$10,""))</f>
        <v/>
      </c>
      <c r="F241" s="45" t="str">
        <f t="shared" ref="F241:F304" ca="1" si="94">IF(ISERROR(B241-2),"",(E241-$E$14)/100*$C$5)</f>
        <v/>
      </c>
      <c r="G241" s="46" t="str">
        <f t="shared" ref="G241:G304" ca="1" si="95">IF(ISERROR(B241-2),"",ROUNDUP(A241-$A$14,0)/360*$C$6*$C$5-ROUNDUP(A241-$A$14,0)/360*$C$7*$C$5*$E$14/100)</f>
        <v/>
      </c>
      <c r="H241" s="44" t="str">
        <f t="shared" ref="H241:H304" ca="1" si="96">IF(COUNTIF(V:V,A241)=1,VLOOKUP(A241,Z:AA,2), IF(COUNTIF(V:V,A241)=0,$D$10,""))</f>
        <v/>
      </c>
      <c r="I241" s="45" t="str">
        <f t="shared" ref="I241:I304" ca="1" si="97">IF(ISERROR(B241-2),"",(H241/$H$14-1)*$D$5)</f>
        <v/>
      </c>
      <c r="J241" s="46" t="str">
        <f t="shared" ref="J241:J304" ca="1" si="98">IF(ISERROR(B241-2),"",-1*ROUNDUP(A241-$A$14,0)/360*$D$7*$D$5)</f>
        <v/>
      </c>
      <c r="K241" s="44" t="str">
        <f t="shared" ref="K241:K304" ca="1" si="99">IF(COUNTIF(V:V,A241)=1,VLOOKUP(A241,AB:AC,2), IF(COUNTIF(V:V,A241)=0,$E$10,""))</f>
        <v/>
      </c>
      <c r="L241" s="45" t="str">
        <f t="shared" ref="L241:L304" ca="1" si="100">IF(ISERROR(B241-2),"",(K241-$K$14)/100*$E$5)</f>
        <v/>
      </c>
      <c r="M241" s="46" t="str">
        <f t="shared" ref="M241:M304" ca="1" si="101">IF(ISERROR(B241-2),"",ROUNDUP(A241-$A$14,0)/360*$E$6*$E$5-ROUNDUP(A241-$A$14,0)/360*$E$7*$E$5*$N$14/100)</f>
        <v/>
      </c>
      <c r="N241" s="44" t="str">
        <f t="shared" ref="N241:N304" ca="1" si="102">IF(COUNTIF(V:V,A241)=1,VLOOKUP(A241,AD:AE,2), IF(COUNTIF(V:V,A241)=0,$F$10,""))</f>
        <v/>
      </c>
      <c r="O241" s="45" t="str">
        <f t="shared" ref="O241:O304" ca="1" si="103">IF(ISERROR(B241-2),"",(N241-$N$14)/100*$F$5)</f>
        <v/>
      </c>
      <c r="P241" s="46" t="str">
        <f t="shared" ref="P241:P304" ca="1" si="104">IF(ISERROR(B241-2),"",ROUNDUP(A241-$A$14,0)/360*$F$6*$F$5-ROUNDUP(A241-$A$14,0)/360*$F$7*$F$5*$N$14/100)</f>
        <v/>
      </c>
      <c r="Q241" s="44" t="str">
        <f t="shared" ref="Q241:Q304" ca="1" si="105">IF(COUNTIF(V:V,A241)=1,VLOOKUP(A241,AF:AG,2), IF(COUNTIF(V:V,A241)=0,$G$10,""))</f>
        <v/>
      </c>
      <c r="R241" s="45" t="str">
        <f t="shared" ref="R241:R304" ca="1" si="106">IF(ISERROR(B241-2),"",(Q241-$Q$14)/100*$G$5)</f>
        <v/>
      </c>
      <c r="S241" s="46" t="str">
        <f t="shared" ref="S241:S304" ca="1" si="107">IF(ISERROR(B241-2),"",ROUNDUP(A241-$A$14,0)/360*$G$6*$G$5-ROUNDUP(A241-$A$14,0)/360*$G$7*$G$5*$Q$14/100)</f>
        <v/>
      </c>
      <c r="T241" s="77" t="str">
        <f t="shared" ca="1" si="89"/>
        <v/>
      </c>
      <c r="AH241" s="163" t="str">
        <f t="shared" si="87"/>
        <v/>
      </c>
      <c r="AI241" s="163" t="str">
        <f t="shared" si="86"/>
        <v/>
      </c>
    </row>
    <row r="242" spans="1:35">
      <c r="A242" s="164" t="str">
        <f t="shared" ca="1" si="90"/>
        <v/>
      </c>
      <c r="B242" s="44" t="str">
        <f t="shared" ca="1" si="91"/>
        <v/>
      </c>
      <c r="C242" s="45" t="str">
        <f t="shared" ca="1" si="88"/>
        <v/>
      </c>
      <c r="D242" s="45" t="str">
        <f t="shared" ca="1" si="92"/>
        <v/>
      </c>
      <c r="E242" s="44" t="str">
        <f t="shared" ca="1" si="93"/>
        <v/>
      </c>
      <c r="F242" s="45" t="str">
        <f t="shared" ca="1" si="94"/>
        <v/>
      </c>
      <c r="G242" s="46" t="str">
        <f t="shared" ca="1" si="95"/>
        <v/>
      </c>
      <c r="H242" s="44" t="str">
        <f t="shared" ca="1" si="96"/>
        <v/>
      </c>
      <c r="I242" s="45" t="str">
        <f t="shared" ca="1" si="97"/>
        <v/>
      </c>
      <c r="J242" s="46" t="str">
        <f t="shared" ca="1" si="98"/>
        <v/>
      </c>
      <c r="K242" s="44" t="str">
        <f t="shared" ca="1" si="99"/>
        <v/>
      </c>
      <c r="L242" s="45" t="str">
        <f t="shared" ca="1" si="100"/>
        <v/>
      </c>
      <c r="M242" s="46" t="str">
        <f t="shared" ca="1" si="101"/>
        <v/>
      </c>
      <c r="N242" s="44" t="str">
        <f t="shared" ca="1" si="102"/>
        <v/>
      </c>
      <c r="O242" s="45" t="str">
        <f t="shared" ca="1" si="103"/>
        <v/>
      </c>
      <c r="P242" s="46" t="str">
        <f t="shared" ca="1" si="104"/>
        <v/>
      </c>
      <c r="Q242" s="44" t="str">
        <f t="shared" ca="1" si="105"/>
        <v/>
      </c>
      <c r="R242" s="45" t="str">
        <f t="shared" ca="1" si="106"/>
        <v/>
      </c>
      <c r="S242" s="46" t="str">
        <f t="shared" ca="1" si="107"/>
        <v/>
      </c>
      <c r="T242" s="77" t="str">
        <f t="shared" ca="1" si="89"/>
        <v/>
      </c>
      <c r="AH242" s="163" t="str">
        <f t="shared" si="87"/>
        <v/>
      </c>
      <c r="AI242" s="163" t="str">
        <f t="shared" si="86"/>
        <v/>
      </c>
    </row>
    <row r="243" spans="1:35">
      <c r="A243" s="164" t="str">
        <f t="shared" ca="1" si="90"/>
        <v/>
      </c>
      <c r="B243" s="44" t="str">
        <f t="shared" ca="1" si="91"/>
        <v/>
      </c>
      <c r="C243" s="45" t="str">
        <f t="shared" ca="1" si="88"/>
        <v/>
      </c>
      <c r="D243" s="45" t="str">
        <f t="shared" ca="1" si="92"/>
        <v/>
      </c>
      <c r="E243" s="44" t="str">
        <f t="shared" ca="1" si="93"/>
        <v/>
      </c>
      <c r="F243" s="45" t="str">
        <f t="shared" ca="1" si="94"/>
        <v/>
      </c>
      <c r="G243" s="46" t="str">
        <f t="shared" ca="1" si="95"/>
        <v/>
      </c>
      <c r="H243" s="44" t="str">
        <f t="shared" ca="1" si="96"/>
        <v/>
      </c>
      <c r="I243" s="45" t="str">
        <f t="shared" ca="1" si="97"/>
        <v/>
      </c>
      <c r="J243" s="46" t="str">
        <f t="shared" ca="1" si="98"/>
        <v/>
      </c>
      <c r="K243" s="44" t="str">
        <f t="shared" ca="1" si="99"/>
        <v/>
      </c>
      <c r="L243" s="45" t="str">
        <f t="shared" ca="1" si="100"/>
        <v/>
      </c>
      <c r="M243" s="46" t="str">
        <f t="shared" ca="1" si="101"/>
        <v/>
      </c>
      <c r="N243" s="44" t="str">
        <f t="shared" ca="1" si="102"/>
        <v/>
      </c>
      <c r="O243" s="45" t="str">
        <f t="shared" ca="1" si="103"/>
        <v/>
      </c>
      <c r="P243" s="46" t="str">
        <f t="shared" ca="1" si="104"/>
        <v/>
      </c>
      <c r="Q243" s="44" t="str">
        <f t="shared" ca="1" si="105"/>
        <v/>
      </c>
      <c r="R243" s="45" t="str">
        <f t="shared" ca="1" si="106"/>
        <v/>
      </c>
      <c r="S243" s="46" t="str">
        <f t="shared" ca="1" si="107"/>
        <v/>
      </c>
      <c r="T243" s="77" t="str">
        <f t="shared" ca="1" si="89"/>
        <v/>
      </c>
      <c r="AH243" s="163" t="str">
        <f t="shared" si="87"/>
        <v/>
      </c>
      <c r="AI243" s="163" t="str">
        <f t="shared" si="86"/>
        <v/>
      </c>
    </row>
    <row r="244" spans="1:35">
      <c r="A244" s="164" t="str">
        <f t="shared" ca="1" si="90"/>
        <v/>
      </c>
      <c r="B244" s="44" t="str">
        <f t="shared" ca="1" si="91"/>
        <v/>
      </c>
      <c r="C244" s="45" t="str">
        <f t="shared" ca="1" si="88"/>
        <v/>
      </c>
      <c r="D244" s="45" t="str">
        <f t="shared" ca="1" si="92"/>
        <v/>
      </c>
      <c r="E244" s="44" t="str">
        <f t="shared" ca="1" si="93"/>
        <v/>
      </c>
      <c r="F244" s="45" t="str">
        <f t="shared" ca="1" si="94"/>
        <v/>
      </c>
      <c r="G244" s="46" t="str">
        <f t="shared" ca="1" si="95"/>
        <v/>
      </c>
      <c r="H244" s="44" t="str">
        <f t="shared" ca="1" si="96"/>
        <v/>
      </c>
      <c r="I244" s="45" t="str">
        <f t="shared" ca="1" si="97"/>
        <v/>
      </c>
      <c r="J244" s="46" t="str">
        <f t="shared" ca="1" si="98"/>
        <v/>
      </c>
      <c r="K244" s="44" t="str">
        <f t="shared" ca="1" si="99"/>
        <v/>
      </c>
      <c r="L244" s="45" t="str">
        <f t="shared" ca="1" si="100"/>
        <v/>
      </c>
      <c r="M244" s="46" t="str">
        <f t="shared" ca="1" si="101"/>
        <v/>
      </c>
      <c r="N244" s="44" t="str">
        <f t="shared" ca="1" si="102"/>
        <v/>
      </c>
      <c r="O244" s="45" t="str">
        <f t="shared" ca="1" si="103"/>
        <v/>
      </c>
      <c r="P244" s="46" t="str">
        <f t="shared" ca="1" si="104"/>
        <v/>
      </c>
      <c r="Q244" s="44" t="str">
        <f t="shared" ca="1" si="105"/>
        <v/>
      </c>
      <c r="R244" s="45" t="str">
        <f t="shared" ca="1" si="106"/>
        <v/>
      </c>
      <c r="S244" s="46" t="str">
        <f t="shared" ca="1" si="107"/>
        <v/>
      </c>
      <c r="T244" s="77" t="str">
        <f t="shared" ca="1" si="89"/>
        <v/>
      </c>
      <c r="AH244" s="163" t="str">
        <f t="shared" si="87"/>
        <v/>
      </c>
      <c r="AI244" s="163" t="str">
        <f t="shared" si="86"/>
        <v/>
      </c>
    </row>
    <row r="245" spans="1:35">
      <c r="A245" s="164" t="str">
        <f t="shared" ca="1" si="90"/>
        <v/>
      </c>
      <c r="B245" s="44" t="str">
        <f t="shared" ca="1" si="91"/>
        <v/>
      </c>
      <c r="C245" s="45" t="str">
        <f t="shared" ca="1" si="88"/>
        <v/>
      </c>
      <c r="D245" s="45" t="str">
        <f t="shared" ca="1" si="92"/>
        <v/>
      </c>
      <c r="E245" s="44" t="str">
        <f t="shared" ca="1" si="93"/>
        <v/>
      </c>
      <c r="F245" s="45" t="str">
        <f t="shared" ca="1" si="94"/>
        <v/>
      </c>
      <c r="G245" s="46" t="str">
        <f t="shared" ca="1" si="95"/>
        <v/>
      </c>
      <c r="H245" s="44" t="str">
        <f t="shared" ca="1" si="96"/>
        <v/>
      </c>
      <c r="I245" s="45" t="str">
        <f t="shared" ca="1" si="97"/>
        <v/>
      </c>
      <c r="J245" s="46" t="str">
        <f t="shared" ca="1" si="98"/>
        <v/>
      </c>
      <c r="K245" s="44" t="str">
        <f t="shared" ca="1" si="99"/>
        <v/>
      </c>
      <c r="L245" s="45" t="str">
        <f t="shared" ca="1" si="100"/>
        <v/>
      </c>
      <c r="M245" s="46" t="str">
        <f t="shared" ca="1" si="101"/>
        <v/>
      </c>
      <c r="N245" s="44" t="str">
        <f t="shared" ca="1" si="102"/>
        <v/>
      </c>
      <c r="O245" s="45" t="str">
        <f t="shared" ca="1" si="103"/>
        <v/>
      </c>
      <c r="P245" s="46" t="str">
        <f t="shared" ca="1" si="104"/>
        <v/>
      </c>
      <c r="Q245" s="44" t="str">
        <f t="shared" ca="1" si="105"/>
        <v/>
      </c>
      <c r="R245" s="45" t="str">
        <f t="shared" ca="1" si="106"/>
        <v/>
      </c>
      <c r="S245" s="46" t="str">
        <f t="shared" ca="1" si="107"/>
        <v/>
      </c>
      <c r="T245" s="77" t="str">
        <f t="shared" ca="1" si="89"/>
        <v/>
      </c>
      <c r="AH245" s="163" t="str">
        <f t="shared" si="87"/>
        <v/>
      </c>
      <c r="AI245" s="163" t="str">
        <f t="shared" si="86"/>
        <v/>
      </c>
    </row>
    <row r="246" spans="1:35">
      <c r="A246" s="164" t="str">
        <f t="shared" ca="1" si="90"/>
        <v/>
      </c>
      <c r="B246" s="44" t="str">
        <f t="shared" ca="1" si="91"/>
        <v/>
      </c>
      <c r="C246" s="45" t="str">
        <f t="shared" ca="1" si="88"/>
        <v/>
      </c>
      <c r="D246" s="45" t="str">
        <f t="shared" ca="1" si="92"/>
        <v/>
      </c>
      <c r="E246" s="44" t="str">
        <f t="shared" ca="1" si="93"/>
        <v/>
      </c>
      <c r="F246" s="45" t="str">
        <f t="shared" ca="1" si="94"/>
        <v/>
      </c>
      <c r="G246" s="46" t="str">
        <f t="shared" ca="1" si="95"/>
        <v/>
      </c>
      <c r="H246" s="44" t="str">
        <f t="shared" ca="1" si="96"/>
        <v/>
      </c>
      <c r="I246" s="45" t="str">
        <f t="shared" ca="1" si="97"/>
        <v/>
      </c>
      <c r="J246" s="46" t="str">
        <f t="shared" ca="1" si="98"/>
        <v/>
      </c>
      <c r="K246" s="44" t="str">
        <f t="shared" ca="1" si="99"/>
        <v/>
      </c>
      <c r="L246" s="45" t="str">
        <f t="shared" ca="1" si="100"/>
        <v/>
      </c>
      <c r="M246" s="46" t="str">
        <f t="shared" ca="1" si="101"/>
        <v/>
      </c>
      <c r="N246" s="44" t="str">
        <f t="shared" ca="1" si="102"/>
        <v/>
      </c>
      <c r="O246" s="45" t="str">
        <f t="shared" ca="1" si="103"/>
        <v/>
      </c>
      <c r="P246" s="46" t="str">
        <f t="shared" ca="1" si="104"/>
        <v/>
      </c>
      <c r="Q246" s="44" t="str">
        <f t="shared" ca="1" si="105"/>
        <v/>
      </c>
      <c r="R246" s="45" t="str">
        <f t="shared" ca="1" si="106"/>
        <v/>
      </c>
      <c r="S246" s="46" t="str">
        <f t="shared" ca="1" si="107"/>
        <v/>
      </c>
      <c r="T246" s="77" t="str">
        <f t="shared" ca="1" si="89"/>
        <v/>
      </c>
      <c r="AH246" s="163" t="str">
        <f t="shared" si="87"/>
        <v/>
      </c>
      <c r="AI246" s="163" t="str">
        <f t="shared" si="86"/>
        <v/>
      </c>
    </row>
    <row r="247" spans="1:35">
      <c r="A247" s="164" t="str">
        <f t="shared" ca="1" si="90"/>
        <v/>
      </c>
      <c r="B247" s="44" t="str">
        <f t="shared" ca="1" si="91"/>
        <v/>
      </c>
      <c r="C247" s="45" t="str">
        <f t="shared" ca="1" si="88"/>
        <v/>
      </c>
      <c r="D247" s="45" t="str">
        <f t="shared" ca="1" si="92"/>
        <v/>
      </c>
      <c r="E247" s="44" t="str">
        <f t="shared" ca="1" si="93"/>
        <v/>
      </c>
      <c r="F247" s="45" t="str">
        <f t="shared" ca="1" si="94"/>
        <v/>
      </c>
      <c r="G247" s="46" t="str">
        <f t="shared" ca="1" si="95"/>
        <v/>
      </c>
      <c r="H247" s="44" t="str">
        <f t="shared" ca="1" si="96"/>
        <v/>
      </c>
      <c r="I247" s="45" t="str">
        <f t="shared" ca="1" si="97"/>
        <v/>
      </c>
      <c r="J247" s="46" t="str">
        <f t="shared" ca="1" si="98"/>
        <v/>
      </c>
      <c r="K247" s="44" t="str">
        <f t="shared" ca="1" si="99"/>
        <v/>
      </c>
      <c r="L247" s="45" t="str">
        <f t="shared" ca="1" si="100"/>
        <v/>
      </c>
      <c r="M247" s="46" t="str">
        <f t="shared" ca="1" si="101"/>
        <v/>
      </c>
      <c r="N247" s="44" t="str">
        <f t="shared" ca="1" si="102"/>
        <v/>
      </c>
      <c r="O247" s="45" t="str">
        <f t="shared" ca="1" si="103"/>
        <v/>
      </c>
      <c r="P247" s="46" t="str">
        <f t="shared" ca="1" si="104"/>
        <v/>
      </c>
      <c r="Q247" s="44" t="str">
        <f t="shared" ca="1" si="105"/>
        <v/>
      </c>
      <c r="R247" s="45" t="str">
        <f t="shared" ca="1" si="106"/>
        <v/>
      </c>
      <c r="S247" s="46" t="str">
        <f t="shared" ca="1" si="107"/>
        <v/>
      </c>
      <c r="T247" s="77" t="str">
        <f t="shared" ca="1" si="89"/>
        <v/>
      </c>
      <c r="AH247" s="163" t="str">
        <f t="shared" si="87"/>
        <v/>
      </c>
      <c r="AI247" s="163" t="str">
        <f t="shared" si="86"/>
        <v/>
      </c>
    </row>
    <row r="248" spans="1:35">
      <c r="A248" s="164" t="str">
        <f t="shared" ca="1" si="90"/>
        <v/>
      </c>
      <c r="B248" s="44" t="str">
        <f t="shared" ca="1" si="91"/>
        <v/>
      </c>
      <c r="C248" s="45" t="str">
        <f t="shared" ca="1" si="88"/>
        <v/>
      </c>
      <c r="D248" s="45" t="str">
        <f t="shared" ca="1" si="92"/>
        <v/>
      </c>
      <c r="E248" s="44" t="str">
        <f t="shared" ca="1" si="93"/>
        <v/>
      </c>
      <c r="F248" s="45" t="str">
        <f t="shared" ca="1" si="94"/>
        <v/>
      </c>
      <c r="G248" s="46" t="str">
        <f t="shared" ca="1" si="95"/>
        <v/>
      </c>
      <c r="H248" s="44" t="str">
        <f t="shared" ca="1" si="96"/>
        <v/>
      </c>
      <c r="I248" s="45" t="str">
        <f t="shared" ca="1" si="97"/>
        <v/>
      </c>
      <c r="J248" s="46" t="str">
        <f t="shared" ca="1" si="98"/>
        <v/>
      </c>
      <c r="K248" s="44" t="str">
        <f t="shared" ca="1" si="99"/>
        <v/>
      </c>
      <c r="L248" s="45" t="str">
        <f t="shared" ca="1" si="100"/>
        <v/>
      </c>
      <c r="M248" s="46" t="str">
        <f t="shared" ca="1" si="101"/>
        <v/>
      </c>
      <c r="N248" s="44" t="str">
        <f t="shared" ca="1" si="102"/>
        <v/>
      </c>
      <c r="O248" s="45" t="str">
        <f t="shared" ca="1" si="103"/>
        <v/>
      </c>
      <c r="P248" s="46" t="str">
        <f t="shared" ca="1" si="104"/>
        <v/>
      </c>
      <c r="Q248" s="44" t="str">
        <f t="shared" ca="1" si="105"/>
        <v/>
      </c>
      <c r="R248" s="45" t="str">
        <f t="shared" ca="1" si="106"/>
        <v/>
      </c>
      <c r="S248" s="46" t="str">
        <f t="shared" ca="1" si="107"/>
        <v/>
      </c>
      <c r="T248" s="77" t="str">
        <f t="shared" ca="1" si="89"/>
        <v/>
      </c>
      <c r="AH248" s="163" t="str">
        <f t="shared" si="87"/>
        <v/>
      </c>
      <c r="AI248" s="163" t="str">
        <f t="shared" si="86"/>
        <v/>
      </c>
    </row>
    <row r="249" spans="1:35">
      <c r="A249" s="164" t="str">
        <f t="shared" ca="1" si="90"/>
        <v/>
      </c>
      <c r="B249" s="44" t="str">
        <f t="shared" ca="1" si="91"/>
        <v/>
      </c>
      <c r="C249" s="45" t="str">
        <f t="shared" ca="1" si="88"/>
        <v/>
      </c>
      <c r="D249" s="45" t="str">
        <f t="shared" ca="1" si="92"/>
        <v/>
      </c>
      <c r="E249" s="44" t="str">
        <f t="shared" ca="1" si="93"/>
        <v/>
      </c>
      <c r="F249" s="45" t="str">
        <f t="shared" ca="1" si="94"/>
        <v/>
      </c>
      <c r="G249" s="46" t="str">
        <f t="shared" ca="1" si="95"/>
        <v/>
      </c>
      <c r="H249" s="44" t="str">
        <f t="shared" ca="1" si="96"/>
        <v/>
      </c>
      <c r="I249" s="45" t="str">
        <f t="shared" ca="1" si="97"/>
        <v/>
      </c>
      <c r="J249" s="46" t="str">
        <f t="shared" ca="1" si="98"/>
        <v/>
      </c>
      <c r="K249" s="44" t="str">
        <f t="shared" ca="1" si="99"/>
        <v/>
      </c>
      <c r="L249" s="45" t="str">
        <f t="shared" ca="1" si="100"/>
        <v/>
      </c>
      <c r="M249" s="46" t="str">
        <f t="shared" ca="1" si="101"/>
        <v/>
      </c>
      <c r="N249" s="44" t="str">
        <f t="shared" ca="1" si="102"/>
        <v/>
      </c>
      <c r="O249" s="45" t="str">
        <f t="shared" ca="1" si="103"/>
        <v/>
      </c>
      <c r="P249" s="46" t="str">
        <f t="shared" ca="1" si="104"/>
        <v/>
      </c>
      <c r="Q249" s="44" t="str">
        <f t="shared" ca="1" si="105"/>
        <v/>
      </c>
      <c r="R249" s="45" t="str">
        <f t="shared" ca="1" si="106"/>
        <v/>
      </c>
      <c r="S249" s="46" t="str">
        <f t="shared" ca="1" si="107"/>
        <v/>
      </c>
      <c r="T249" s="77" t="str">
        <f t="shared" ca="1" si="89"/>
        <v/>
      </c>
      <c r="AH249" s="163" t="str">
        <f t="shared" si="87"/>
        <v/>
      </c>
      <c r="AI249" s="163" t="str">
        <f t="shared" si="86"/>
        <v/>
      </c>
    </row>
    <row r="250" spans="1:35">
      <c r="A250" s="164" t="str">
        <f t="shared" ca="1" si="90"/>
        <v/>
      </c>
      <c r="B250" s="44" t="str">
        <f t="shared" ca="1" si="91"/>
        <v/>
      </c>
      <c r="C250" s="45" t="str">
        <f t="shared" ca="1" si="88"/>
        <v/>
      </c>
      <c r="D250" s="45" t="str">
        <f t="shared" ca="1" si="92"/>
        <v/>
      </c>
      <c r="E250" s="44" t="str">
        <f t="shared" ca="1" si="93"/>
        <v/>
      </c>
      <c r="F250" s="45" t="str">
        <f t="shared" ca="1" si="94"/>
        <v/>
      </c>
      <c r="G250" s="46" t="str">
        <f t="shared" ca="1" si="95"/>
        <v/>
      </c>
      <c r="H250" s="44" t="str">
        <f t="shared" ca="1" si="96"/>
        <v/>
      </c>
      <c r="I250" s="45" t="str">
        <f t="shared" ca="1" si="97"/>
        <v/>
      </c>
      <c r="J250" s="46" t="str">
        <f t="shared" ca="1" si="98"/>
        <v/>
      </c>
      <c r="K250" s="44" t="str">
        <f t="shared" ca="1" si="99"/>
        <v/>
      </c>
      <c r="L250" s="45" t="str">
        <f t="shared" ca="1" si="100"/>
        <v/>
      </c>
      <c r="M250" s="46" t="str">
        <f t="shared" ca="1" si="101"/>
        <v/>
      </c>
      <c r="N250" s="44" t="str">
        <f t="shared" ca="1" si="102"/>
        <v/>
      </c>
      <c r="O250" s="45" t="str">
        <f t="shared" ca="1" si="103"/>
        <v/>
      </c>
      <c r="P250" s="46" t="str">
        <f t="shared" ca="1" si="104"/>
        <v/>
      </c>
      <c r="Q250" s="44" t="str">
        <f t="shared" ca="1" si="105"/>
        <v/>
      </c>
      <c r="R250" s="45" t="str">
        <f t="shared" ca="1" si="106"/>
        <v/>
      </c>
      <c r="S250" s="46" t="str">
        <f t="shared" ca="1" si="107"/>
        <v/>
      </c>
      <c r="T250" s="77" t="str">
        <f t="shared" ca="1" si="89"/>
        <v/>
      </c>
      <c r="AH250" s="163" t="str">
        <f t="shared" si="87"/>
        <v/>
      </c>
      <c r="AI250" s="163" t="str">
        <f t="shared" si="86"/>
        <v/>
      </c>
    </row>
    <row r="251" spans="1:35">
      <c r="A251" s="164" t="str">
        <f t="shared" ca="1" si="90"/>
        <v/>
      </c>
      <c r="B251" s="44" t="str">
        <f t="shared" ca="1" si="91"/>
        <v/>
      </c>
      <c r="C251" s="45" t="str">
        <f t="shared" ca="1" si="88"/>
        <v/>
      </c>
      <c r="D251" s="45" t="str">
        <f t="shared" ca="1" si="92"/>
        <v/>
      </c>
      <c r="E251" s="44" t="str">
        <f t="shared" ca="1" si="93"/>
        <v/>
      </c>
      <c r="F251" s="45" t="str">
        <f t="shared" ca="1" si="94"/>
        <v/>
      </c>
      <c r="G251" s="46" t="str">
        <f t="shared" ca="1" si="95"/>
        <v/>
      </c>
      <c r="H251" s="44" t="str">
        <f t="shared" ca="1" si="96"/>
        <v/>
      </c>
      <c r="I251" s="45" t="str">
        <f t="shared" ca="1" si="97"/>
        <v/>
      </c>
      <c r="J251" s="46" t="str">
        <f t="shared" ca="1" si="98"/>
        <v/>
      </c>
      <c r="K251" s="44" t="str">
        <f t="shared" ca="1" si="99"/>
        <v/>
      </c>
      <c r="L251" s="45" t="str">
        <f t="shared" ca="1" si="100"/>
        <v/>
      </c>
      <c r="M251" s="46" t="str">
        <f t="shared" ca="1" si="101"/>
        <v/>
      </c>
      <c r="N251" s="44" t="str">
        <f t="shared" ca="1" si="102"/>
        <v/>
      </c>
      <c r="O251" s="45" t="str">
        <f t="shared" ca="1" si="103"/>
        <v/>
      </c>
      <c r="P251" s="46" t="str">
        <f t="shared" ca="1" si="104"/>
        <v/>
      </c>
      <c r="Q251" s="44" t="str">
        <f t="shared" ca="1" si="105"/>
        <v/>
      </c>
      <c r="R251" s="45" t="str">
        <f t="shared" ca="1" si="106"/>
        <v/>
      </c>
      <c r="S251" s="46" t="str">
        <f t="shared" ca="1" si="107"/>
        <v/>
      </c>
      <c r="T251" s="77" t="str">
        <f t="shared" ca="1" si="89"/>
        <v/>
      </c>
      <c r="AH251" s="163" t="str">
        <f t="shared" si="87"/>
        <v/>
      </c>
      <c r="AI251" s="163" t="str">
        <f t="shared" si="86"/>
        <v/>
      </c>
    </row>
    <row r="252" spans="1:35">
      <c r="A252" s="164" t="str">
        <f t="shared" ca="1" si="90"/>
        <v/>
      </c>
      <c r="B252" s="44" t="str">
        <f t="shared" ca="1" si="91"/>
        <v/>
      </c>
      <c r="C252" s="45" t="str">
        <f t="shared" ca="1" si="88"/>
        <v/>
      </c>
      <c r="D252" s="45" t="str">
        <f t="shared" ca="1" si="92"/>
        <v/>
      </c>
      <c r="E252" s="44" t="str">
        <f t="shared" ca="1" si="93"/>
        <v/>
      </c>
      <c r="F252" s="45" t="str">
        <f t="shared" ca="1" si="94"/>
        <v/>
      </c>
      <c r="G252" s="46" t="str">
        <f t="shared" ca="1" si="95"/>
        <v/>
      </c>
      <c r="H252" s="44" t="str">
        <f t="shared" ca="1" si="96"/>
        <v/>
      </c>
      <c r="I252" s="45" t="str">
        <f t="shared" ca="1" si="97"/>
        <v/>
      </c>
      <c r="J252" s="46" t="str">
        <f t="shared" ca="1" si="98"/>
        <v/>
      </c>
      <c r="K252" s="44" t="str">
        <f t="shared" ca="1" si="99"/>
        <v/>
      </c>
      <c r="L252" s="45" t="str">
        <f t="shared" ca="1" si="100"/>
        <v/>
      </c>
      <c r="M252" s="46" t="str">
        <f t="shared" ca="1" si="101"/>
        <v/>
      </c>
      <c r="N252" s="44" t="str">
        <f t="shared" ca="1" si="102"/>
        <v/>
      </c>
      <c r="O252" s="45" t="str">
        <f t="shared" ca="1" si="103"/>
        <v/>
      </c>
      <c r="P252" s="46" t="str">
        <f t="shared" ca="1" si="104"/>
        <v/>
      </c>
      <c r="Q252" s="44" t="str">
        <f t="shared" ca="1" si="105"/>
        <v/>
      </c>
      <c r="R252" s="45" t="str">
        <f t="shared" ca="1" si="106"/>
        <v/>
      </c>
      <c r="S252" s="46" t="str">
        <f t="shared" ca="1" si="107"/>
        <v/>
      </c>
      <c r="T252" s="77" t="str">
        <f t="shared" ca="1" si="89"/>
        <v/>
      </c>
      <c r="AH252" s="163" t="str">
        <f t="shared" si="87"/>
        <v/>
      </c>
      <c r="AI252" s="163" t="str">
        <f t="shared" si="86"/>
        <v/>
      </c>
    </row>
    <row r="253" spans="1:35">
      <c r="A253" s="164" t="str">
        <f t="shared" ca="1" si="90"/>
        <v/>
      </c>
      <c r="B253" s="44" t="str">
        <f t="shared" ca="1" si="91"/>
        <v/>
      </c>
      <c r="C253" s="45" t="str">
        <f t="shared" ca="1" si="88"/>
        <v/>
      </c>
      <c r="D253" s="45" t="str">
        <f t="shared" ca="1" si="92"/>
        <v/>
      </c>
      <c r="E253" s="44" t="str">
        <f t="shared" ca="1" si="93"/>
        <v/>
      </c>
      <c r="F253" s="45" t="str">
        <f t="shared" ca="1" si="94"/>
        <v/>
      </c>
      <c r="G253" s="46" t="str">
        <f t="shared" ca="1" si="95"/>
        <v/>
      </c>
      <c r="H253" s="44" t="str">
        <f t="shared" ca="1" si="96"/>
        <v/>
      </c>
      <c r="I253" s="45" t="str">
        <f t="shared" ca="1" si="97"/>
        <v/>
      </c>
      <c r="J253" s="46" t="str">
        <f t="shared" ca="1" si="98"/>
        <v/>
      </c>
      <c r="K253" s="44" t="str">
        <f t="shared" ca="1" si="99"/>
        <v/>
      </c>
      <c r="L253" s="45" t="str">
        <f t="shared" ca="1" si="100"/>
        <v/>
      </c>
      <c r="M253" s="46" t="str">
        <f t="shared" ca="1" si="101"/>
        <v/>
      </c>
      <c r="N253" s="44" t="str">
        <f t="shared" ca="1" si="102"/>
        <v/>
      </c>
      <c r="O253" s="45" t="str">
        <f t="shared" ca="1" si="103"/>
        <v/>
      </c>
      <c r="P253" s="46" t="str">
        <f t="shared" ca="1" si="104"/>
        <v/>
      </c>
      <c r="Q253" s="44" t="str">
        <f t="shared" ca="1" si="105"/>
        <v/>
      </c>
      <c r="R253" s="45" t="str">
        <f t="shared" ca="1" si="106"/>
        <v/>
      </c>
      <c r="S253" s="46" t="str">
        <f t="shared" ca="1" si="107"/>
        <v/>
      </c>
      <c r="T253" s="77" t="str">
        <f t="shared" ca="1" si="89"/>
        <v/>
      </c>
      <c r="AH253" s="163" t="str">
        <f t="shared" si="87"/>
        <v/>
      </c>
      <c r="AI253" s="163" t="str">
        <f t="shared" si="86"/>
        <v/>
      </c>
    </row>
    <row r="254" spans="1:35">
      <c r="A254" s="164" t="str">
        <f t="shared" ca="1" si="90"/>
        <v/>
      </c>
      <c r="B254" s="44" t="str">
        <f t="shared" ca="1" si="91"/>
        <v/>
      </c>
      <c r="C254" s="45" t="str">
        <f t="shared" ca="1" si="88"/>
        <v/>
      </c>
      <c r="D254" s="45" t="str">
        <f t="shared" ca="1" si="92"/>
        <v/>
      </c>
      <c r="E254" s="44" t="str">
        <f t="shared" ca="1" si="93"/>
        <v/>
      </c>
      <c r="F254" s="45" t="str">
        <f t="shared" ca="1" si="94"/>
        <v/>
      </c>
      <c r="G254" s="46" t="str">
        <f t="shared" ca="1" si="95"/>
        <v/>
      </c>
      <c r="H254" s="44" t="str">
        <f t="shared" ca="1" si="96"/>
        <v/>
      </c>
      <c r="I254" s="45" t="str">
        <f t="shared" ca="1" si="97"/>
        <v/>
      </c>
      <c r="J254" s="46" t="str">
        <f t="shared" ca="1" si="98"/>
        <v/>
      </c>
      <c r="K254" s="44" t="str">
        <f t="shared" ca="1" si="99"/>
        <v/>
      </c>
      <c r="L254" s="45" t="str">
        <f t="shared" ca="1" si="100"/>
        <v/>
      </c>
      <c r="M254" s="46" t="str">
        <f t="shared" ca="1" si="101"/>
        <v/>
      </c>
      <c r="N254" s="44" t="str">
        <f t="shared" ca="1" si="102"/>
        <v/>
      </c>
      <c r="O254" s="45" t="str">
        <f t="shared" ca="1" si="103"/>
        <v/>
      </c>
      <c r="P254" s="46" t="str">
        <f t="shared" ca="1" si="104"/>
        <v/>
      </c>
      <c r="Q254" s="44" t="str">
        <f t="shared" ca="1" si="105"/>
        <v/>
      </c>
      <c r="R254" s="45" t="str">
        <f t="shared" ca="1" si="106"/>
        <v/>
      </c>
      <c r="S254" s="46" t="str">
        <f t="shared" ca="1" si="107"/>
        <v/>
      </c>
      <c r="T254" s="77" t="str">
        <f t="shared" ca="1" si="89"/>
        <v/>
      </c>
      <c r="AH254" s="163" t="str">
        <f t="shared" si="87"/>
        <v/>
      </c>
      <c r="AI254" s="163" t="str">
        <f t="shared" si="86"/>
        <v/>
      </c>
    </row>
    <row r="255" spans="1:35">
      <c r="A255" s="164" t="str">
        <f t="shared" ca="1" si="90"/>
        <v/>
      </c>
      <c r="B255" s="44" t="str">
        <f t="shared" ca="1" si="91"/>
        <v/>
      </c>
      <c r="C255" s="45" t="str">
        <f t="shared" ca="1" si="88"/>
        <v/>
      </c>
      <c r="D255" s="45" t="str">
        <f t="shared" ca="1" si="92"/>
        <v/>
      </c>
      <c r="E255" s="44" t="str">
        <f t="shared" ca="1" si="93"/>
        <v/>
      </c>
      <c r="F255" s="45" t="str">
        <f t="shared" ca="1" si="94"/>
        <v/>
      </c>
      <c r="G255" s="46" t="str">
        <f t="shared" ca="1" si="95"/>
        <v/>
      </c>
      <c r="H255" s="44" t="str">
        <f t="shared" ca="1" si="96"/>
        <v/>
      </c>
      <c r="I255" s="45" t="str">
        <f t="shared" ca="1" si="97"/>
        <v/>
      </c>
      <c r="J255" s="46" t="str">
        <f t="shared" ca="1" si="98"/>
        <v/>
      </c>
      <c r="K255" s="44" t="str">
        <f t="shared" ca="1" si="99"/>
        <v/>
      </c>
      <c r="L255" s="45" t="str">
        <f t="shared" ca="1" si="100"/>
        <v/>
      </c>
      <c r="M255" s="46" t="str">
        <f t="shared" ca="1" si="101"/>
        <v/>
      </c>
      <c r="N255" s="44" t="str">
        <f t="shared" ca="1" si="102"/>
        <v/>
      </c>
      <c r="O255" s="45" t="str">
        <f t="shared" ca="1" si="103"/>
        <v/>
      </c>
      <c r="P255" s="46" t="str">
        <f t="shared" ca="1" si="104"/>
        <v/>
      </c>
      <c r="Q255" s="44" t="str">
        <f t="shared" ca="1" si="105"/>
        <v/>
      </c>
      <c r="R255" s="45" t="str">
        <f t="shared" ca="1" si="106"/>
        <v/>
      </c>
      <c r="S255" s="46" t="str">
        <f t="shared" ca="1" si="107"/>
        <v/>
      </c>
      <c r="T255" s="77" t="str">
        <f t="shared" ca="1" si="89"/>
        <v/>
      </c>
      <c r="AH255" s="163" t="str">
        <f t="shared" si="87"/>
        <v/>
      </c>
      <c r="AI255" s="163" t="str">
        <f t="shared" si="86"/>
        <v/>
      </c>
    </row>
    <row r="256" spans="1:35">
      <c r="A256" s="164" t="str">
        <f t="shared" ca="1" si="90"/>
        <v/>
      </c>
      <c r="B256" s="44" t="str">
        <f t="shared" ca="1" si="91"/>
        <v/>
      </c>
      <c r="C256" s="45" t="str">
        <f t="shared" ca="1" si="88"/>
        <v/>
      </c>
      <c r="D256" s="45" t="str">
        <f t="shared" ca="1" si="92"/>
        <v/>
      </c>
      <c r="E256" s="44" t="str">
        <f t="shared" ca="1" si="93"/>
        <v/>
      </c>
      <c r="F256" s="45" t="str">
        <f t="shared" ca="1" si="94"/>
        <v/>
      </c>
      <c r="G256" s="46" t="str">
        <f t="shared" ca="1" si="95"/>
        <v/>
      </c>
      <c r="H256" s="44" t="str">
        <f t="shared" ca="1" si="96"/>
        <v/>
      </c>
      <c r="I256" s="45" t="str">
        <f t="shared" ca="1" si="97"/>
        <v/>
      </c>
      <c r="J256" s="46" t="str">
        <f t="shared" ca="1" si="98"/>
        <v/>
      </c>
      <c r="K256" s="44" t="str">
        <f t="shared" ca="1" si="99"/>
        <v/>
      </c>
      <c r="L256" s="45" t="str">
        <f t="shared" ca="1" si="100"/>
        <v/>
      </c>
      <c r="M256" s="46" t="str">
        <f t="shared" ca="1" si="101"/>
        <v/>
      </c>
      <c r="N256" s="44" t="str">
        <f t="shared" ca="1" si="102"/>
        <v/>
      </c>
      <c r="O256" s="45" t="str">
        <f t="shared" ca="1" si="103"/>
        <v/>
      </c>
      <c r="P256" s="46" t="str">
        <f t="shared" ca="1" si="104"/>
        <v/>
      </c>
      <c r="Q256" s="44" t="str">
        <f t="shared" ca="1" si="105"/>
        <v/>
      </c>
      <c r="R256" s="45" t="str">
        <f t="shared" ca="1" si="106"/>
        <v/>
      </c>
      <c r="S256" s="46" t="str">
        <f t="shared" ca="1" si="107"/>
        <v/>
      </c>
      <c r="T256" s="77" t="str">
        <f t="shared" ca="1" si="89"/>
        <v/>
      </c>
      <c r="AH256" s="163" t="str">
        <f t="shared" si="87"/>
        <v/>
      </c>
      <c r="AI256" s="163" t="str">
        <f t="shared" si="86"/>
        <v/>
      </c>
    </row>
    <row r="257" spans="1:35">
      <c r="A257" s="164" t="str">
        <f t="shared" ca="1" si="90"/>
        <v/>
      </c>
      <c r="B257" s="44" t="str">
        <f t="shared" ca="1" si="91"/>
        <v/>
      </c>
      <c r="C257" s="45" t="str">
        <f t="shared" ca="1" si="88"/>
        <v/>
      </c>
      <c r="D257" s="45" t="str">
        <f t="shared" ca="1" si="92"/>
        <v/>
      </c>
      <c r="E257" s="44" t="str">
        <f t="shared" ca="1" si="93"/>
        <v/>
      </c>
      <c r="F257" s="45" t="str">
        <f t="shared" ca="1" si="94"/>
        <v/>
      </c>
      <c r="G257" s="46" t="str">
        <f t="shared" ca="1" si="95"/>
        <v/>
      </c>
      <c r="H257" s="44" t="str">
        <f t="shared" ca="1" si="96"/>
        <v/>
      </c>
      <c r="I257" s="45" t="str">
        <f t="shared" ca="1" si="97"/>
        <v/>
      </c>
      <c r="J257" s="46" t="str">
        <f t="shared" ca="1" si="98"/>
        <v/>
      </c>
      <c r="K257" s="44" t="str">
        <f t="shared" ca="1" si="99"/>
        <v/>
      </c>
      <c r="L257" s="45" t="str">
        <f t="shared" ca="1" si="100"/>
        <v/>
      </c>
      <c r="M257" s="46" t="str">
        <f t="shared" ca="1" si="101"/>
        <v/>
      </c>
      <c r="N257" s="44" t="str">
        <f t="shared" ca="1" si="102"/>
        <v/>
      </c>
      <c r="O257" s="45" t="str">
        <f t="shared" ca="1" si="103"/>
        <v/>
      </c>
      <c r="P257" s="46" t="str">
        <f t="shared" ca="1" si="104"/>
        <v/>
      </c>
      <c r="Q257" s="44" t="str">
        <f t="shared" ca="1" si="105"/>
        <v/>
      </c>
      <c r="R257" s="45" t="str">
        <f t="shared" ca="1" si="106"/>
        <v/>
      </c>
      <c r="S257" s="46" t="str">
        <f t="shared" ca="1" si="107"/>
        <v/>
      </c>
      <c r="T257" s="77" t="str">
        <f t="shared" ca="1" si="89"/>
        <v/>
      </c>
      <c r="AH257" s="163" t="str">
        <f t="shared" si="87"/>
        <v/>
      </c>
      <c r="AI257" s="163" t="str">
        <f t="shared" si="86"/>
        <v/>
      </c>
    </row>
    <row r="258" spans="1:35">
      <c r="A258" s="164" t="str">
        <f t="shared" ca="1" si="90"/>
        <v/>
      </c>
      <c r="B258" s="44" t="str">
        <f t="shared" ca="1" si="91"/>
        <v/>
      </c>
      <c r="C258" s="45" t="str">
        <f t="shared" ca="1" si="88"/>
        <v/>
      </c>
      <c r="D258" s="45" t="str">
        <f t="shared" ca="1" si="92"/>
        <v/>
      </c>
      <c r="E258" s="44" t="str">
        <f t="shared" ca="1" si="93"/>
        <v/>
      </c>
      <c r="F258" s="45" t="str">
        <f t="shared" ca="1" si="94"/>
        <v/>
      </c>
      <c r="G258" s="46" t="str">
        <f t="shared" ca="1" si="95"/>
        <v/>
      </c>
      <c r="H258" s="44" t="str">
        <f t="shared" ca="1" si="96"/>
        <v/>
      </c>
      <c r="I258" s="45" t="str">
        <f t="shared" ca="1" si="97"/>
        <v/>
      </c>
      <c r="J258" s="46" t="str">
        <f t="shared" ca="1" si="98"/>
        <v/>
      </c>
      <c r="K258" s="44" t="str">
        <f t="shared" ca="1" si="99"/>
        <v/>
      </c>
      <c r="L258" s="45" t="str">
        <f t="shared" ca="1" si="100"/>
        <v/>
      </c>
      <c r="M258" s="46" t="str">
        <f t="shared" ca="1" si="101"/>
        <v/>
      </c>
      <c r="N258" s="44" t="str">
        <f t="shared" ca="1" si="102"/>
        <v/>
      </c>
      <c r="O258" s="45" t="str">
        <f t="shared" ca="1" si="103"/>
        <v/>
      </c>
      <c r="P258" s="46" t="str">
        <f t="shared" ca="1" si="104"/>
        <v/>
      </c>
      <c r="Q258" s="44" t="str">
        <f t="shared" ca="1" si="105"/>
        <v/>
      </c>
      <c r="R258" s="45" t="str">
        <f t="shared" ca="1" si="106"/>
        <v/>
      </c>
      <c r="S258" s="46" t="str">
        <f t="shared" ca="1" si="107"/>
        <v/>
      </c>
      <c r="T258" s="77" t="str">
        <f t="shared" ca="1" si="89"/>
        <v/>
      </c>
      <c r="AH258" s="163" t="str">
        <f t="shared" si="87"/>
        <v/>
      </c>
      <c r="AI258" s="163" t="str">
        <f t="shared" si="86"/>
        <v/>
      </c>
    </row>
    <row r="259" spans="1:35">
      <c r="A259" s="164" t="str">
        <f t="shared" ca="1" si="90"/>
        <v/>
      </c>
      <c r="B259" s="44" t="str">
        <f t="shared" ca="1" si="91"/>
        <v/>
      </c>
      <c r="C259" s="45" t="str">
        <f t="shared" ca="1" si="88"/>
        <v/>
      </c>
      <c r="D259" s="45" t="str">
        <f t="shared" ca="1" si="92"/>
        <v/>
      </c>
      <c r="E259" s="44" t="str">
        <f t="shared" ca="1" si="93"/>
        <v/>
      </c>
      <c r="F259" s="45" t="str">
        <f t="shared" ca="1" si="94"/>
        <v/>
      </c>
      <c r="G259" s="46" t="str">
        <f t="shared" ca="1" si="95"/>
        <v/>
      </c>
      <c r="H259" s="44" t="str">
        <f t="shared" ca="1" si="96"/>
        <v/>
      </c>
      <c r="I259" s="45" t="str">
        <f t="shared" ca="1" si="97"/>
        <v/>
      </c>
      <c r="J259" s="46" t="str">
        <f t="shared" ca="1" si="98"/>
        <v/>
      </c>
      <c r="K259" s="44" t="str">
        <f t="shared" ca="1" si="99"/>
        <v/>
      </c>
      <c r="L259" s="45" t="str">
        <f t="shared" ca="1" si="100"/>
        <v/>
      </c>
      <c r="M259" s="46" t="str">
        <f t="shared" ca="1" si="101"/>
        <v/>
      </c>
      <c r="N259" s="44" t="str">
        <f t="shared" ca="1" si="102"/>
        <v/>
      </c>
      <c r="O259" s="45" t="str">
        <f t="shared" ca="1" si="103"/>
        <v/>
      </c>
      <c r="P259" s="46" t="str">
        <f t="shared" ca="1" si="104"/>
        <v/>
      </c>
      <c r="Q259" s="44" t="str">
        <f t="shared" ca="1" si="105"/>
        <v/>
      </c>
      <c r="R259" s="45" t="str">
        <f t="shared" ca="1" si="106"/>
        <v/>
      </c>
      <c r="S259" s="46" t="str">
        <f t="shared" ca="1" si="107"/>
        <v/>
      </c>
      <c r="T259" s="77" t="str">
        <f t="shared" ca="1" si="89"/>
        <v/>
      </c>
      <c r="AH259" s="163" t="str">
        <f t="shared" si="87"/>
        <v/>
      </c>
      <c r="AI259" s="163" t="str">
        <f t="shared" si="86"/>
        <v/>
      </c>
    </row>
    <row r="260" spans="1:35">
      <c r="A260" s="164" t="str">
        <f t="shared" ca="1" si="90"/>
        <v/>
      </c>
      <c r="B260" s="44" t="str">
        <f t="shared" ca="1" si="91"/>
        <v/>
      </c>
      <c r="C260" s="45" t="str">
        <f t="shared" ca="1" si="88"/>
        <v/>
      </c>
      <c r="D260" s="45" t="str">
        <f t="shared" ca="1" si="92"/>
        <v/>
      </c>
      <c r="E260" s="44" t="str">
        <f t="shared" ca="1" si="93"/>
        <v/>
      </c>
      <c r="F260" s="45" t="str">
        <f t="shared" ca="1" si="94"/>
        <v/>
      </c>
      <c r="G260" s="46" t="str">
        <f t="shared" ca="1" si="95"/>
        <v/>
      </c>
      <c r="H260" s="44" t="str">
        <f t="shared" ca="1" si="96"/>
        <v/>
      </c>
      <c r="I260" s="45" t="str">
        <f t="shared" ca="1" si="97"/>
        <v/>
      </c>
      <c r="J260" s="46" t="str">
        <f t="shared" ca="1" si="98"/>
        <v/>
      </c>
      <c r="K260" s="44" t="str">
        <f t="shared" ca="1" si="99"/>
        <v/>
      </c>
      <c r="L260" s="45" t="str">
        <f t="shared" ca="1" si="100"/>
        <v/>
      </c>
      <c r="M260" s="46" t="str">
        <f t="shared" ca="1" si="101"/>
        <v/>
      </c>
      <c r="N260" s="44" t="str">
        <f t="shared" ca="1" si="102"/>
        <v/>
      </c>
      <c r="O260" s="45" t="str">
        <f t="shared" ca="1" si="103"/>
        <v/>
      </c>
      <c r="P260" s="46" t="str">
        <f t="shared" ca="1" si="104"/>
        <v/>
      </c>
      <c r="Q260" s="44" t="str">
        <f t="shared" ca="1" si="105"/>
        <v/>
      </c>
      <c r="R260" s="45" t="str">
        <f t="shared" ca="1" si="106"/>
        <v/>
      </c>
      <c r="S260" s="46" t="str">
        <f t="shared" ca="1" si="107"/>
        <v/>
      </c>
      <c r="T260" s="77" t="str">
        <f t="shared" ca="1" si="89"/>
        <v/>
      </c>
      <c r="AH260" s="163" t="str">
        <f t="shared" si="87"/>
        <v/>
      </c>
      <c r="AI260" s="163" t="str">
        <f t="shared" ref="AI260:AI323" si="108">IF(AH260&gt;$A$14,AH260,"")</f>
        <v/>
      </c>
    </row>
    <row r="261" spans="1:35">
      <c r="A261" s="164" t="str">
        <f t="shared" ca="1" si="90"/>
        <v/>
      </c>
      <c r="B261" s="44" t="str">
        <f t="shared" ca="1" si="91"/>
        <v/>
      </c>
      <c r="C261" s="45" t="str">
        <f t="shared" ca="1" si="88"/>
        <v/>
      </c>
      <c r="D261" s="45" t="str">
        <f t="shared" ca="1" si="92"/>
        <v/>
      </c>
      <c r="E261" s="44" t="str">
        <f t="shared" ca="1" si="93"/>
        <v/>
      </c>
      <c r="F261" s="45" t="str">
        <f t="shared" ca="1" si="94"/>
        <v/>
      </c>
      <c r="G261" s="46" t="str">
        <f t="shared" ca="1" si="95"/>
        <v/>
      </c>
      <c r="H261" s="44" t="str">
        <f t="shared" ca="1" si="96"/>
        <v/>
      </c>
      <c r="I261" s="45" t="str">
        <f t="shared" ca="1" si="97"/>
        <v/>
      </c>
      <c r="J261" s="46" t="str">
        <f t="shared" ca="1" si="98"/>
        <v/>
      </c>
      <c r="K261" s="44" t="str">
        <f t="shared" ca="1" si="99"/>
        <v/>
      </c>
      <c r="L261" s="45" t="str">
        <f t="shared" ca="1" si="100"/>
        <v/>
      </c>
      <c r="M261" s="46" t="str">
        <f t="shared" ca="1" si="101"/>
        <v/>
      </c>
      <c r="N261" s="44" t="str">
        <f t="shared" ca="1" si="102"/>
        <v/>
      </c>
      <c r="O261" s="45" t="str">
        <f t="shared" ca="1" si="103"/>
        <v/>
      </c>
      <c r="P261" s="46" t="str">
        <f t="shared" ca="1" si="104"/>
        <v/>
      </c>
      <c r="Q261" s="44" t="str">
        <f t="shared" ca="1" si="105"/>
        <v/>
      </c>
      <c r="R261" s="45" t="str">
        <f t="shared" ca="1" si="106"/>
        <v/>
      </c>
      <c r="S261" s="46" t="str">
        <f t="shared" ca="1" si="107"/>
        <v/>
      </c>
      <c r="T261" s="77" t="str">
        <f t="shared" ca="1" si="89"/>
        <v/>
      </c>
      <c r="AH261" s="163" t="str">
        <f t="shared" ref="AH261:AH324" si="109">IF(COUNTIF(X:X,V261)*COUNTIF(Z:Z,V261)*COUNTIF(AB:AB,V261)*COUNTIF(AD:AD,V261)*COUNTIF(AF:AF,V261),V261,"")</f>
        <v/>
      </c>
      <c r="AI261" s="163" t="str">
        <f t="shared" si="108"/>
        <v/>
      </c>
    </row>
    <row r="262" spans="1:35">
      <c r="A262" s="164" t="str">
        <f t="shared" ca="1" si="90"/>
        <v/>
      </c>
      <c r="B262" s="44" t="str">
        <f t="shared" ca="1" si="91"/>
        <v/>
      </c>
      <c r="C262" s="45" t="str">
        <f t="shared" ca="1" si="88"/>
        <v/>
      </c>
      <c r="D262" s="45" t="str">
        <f t="shared" ca="1" si="92"/>
        <v/>
      </c>
      <c r="E262" s="44" t="str">
        <f t="shared" ca="1" si="93"/>
        <v/>
      </c>
      <c r="F262" s="45" t="str">
        <f t="shared" ca="1" si="94"/>
        <v/>
      </c>
      <c r="G262" s="46" t="str">
        <f t="shared" ca="1" si="95"/>
        <v/>
      </c>
      <c r="H262" s="44" t="str">
        <f t="shared" ca="1" si="96"/>
        <v/>
      </c>
      <c r="I262" s="45" t="str">
        <f t="shared" ca="1" si="97"/>
        <v/>
      </c>
      <c r="J262" s="46" t="str">
        <f t="shared" ca="1" si="98"/>
        <v/>
      </c>
      <c r="K262" s="44" t="str">
        <f t="shared" ca="1" si="99"/>
        <v/>
      </c>
      <c r="L262" s="45" t="str">
        <f t="shared" ca="1" si="100"/>
        <v/>
      </c>
      <c r="M262" s="46" t="str">
        <f t="shared" ca="1" si="101"/>
        <v/>
      </c>
      <c r="N262" s="44" t="str">
        <f t="shared" ca="1" si="102"/>
        <v/>
      </c>
      <c r="O262" s="45" t="str">
        <f t="shared" ca="1" si="103"/>
        <v/>
      </c>
      <c r="P262" s="46" t="str">
        <f t="shared" ca="1" si="104"/>
        <v/>
      </c>
      <c r="Q262" s="44" t="str">
        <f t="shared" ca="1" si="105"/>
        <v/>
      </c>
      <c r="R262" s="45" t="str">
        <f t="shared" ca="1" si="106"/>
        <v/>
      </c>
      <c r="S262" s="46" t="str">
        <f t="shared" ca="1" si="107"/>
        <v/>
      </c>
      <c r="T262" s="77" t="str">
        <f t="shared" ca="1" si="89"/>
        <v/>
      </c>
      <c r="AH262" s="163" t="str">
        <f t="shared" si="109"/>
        <v/>
      </c>
      <c r="AI262" s="163" t="str">
        <f t="shared" si="108"/>
        <v/>
      </c>
    </row>
    <row r="263" spans="1:35">
      <c r="A263" s="164" t="str">
        <f t="shared" ca="1" si="90"/>
        <v/>
      </c>
      <c r="B263" s="44" t="str">
        <f t="shared" ca="1" si="91"/>
        <v/>
      </c>
      <c r="C263" s="45" t="str">
        <f t="shared" ca="1" si="88"/>
        <v/>
      </c>
      <c r="D263" s="45" t="str">
        <f t="shared" ca="1" si="92"/>
        <v/>
      </c>
      <c r="E263" s="44" t="str">
        <f t="shared" ca="1" si="93"/>
        <v/>
      </c>
      <c r="F263" s="45" t="str">
        <f t="shared" ca="1" si="94"/>
        <v/>
      </c>
      <c r="G263" s="46" t="str">
        <f t="shared" ca="1" si="95"/>
        <v/>
      </c>
      <c r="H263" s="44" t="str">
        <f t="shared" ca="1" si="96"/>
        <v/>
      </c>
      <c r="I263" s="45" t="str">
        <f t="shared" ca="1" si="97"/>
        <v/>
      </c>
      <c r="J263" s="46" t="str">
        <f t="shared" ca="1" si="98"/>
        <v/>
      </c>
      <c r="K263" s="44" t="str">
        <f t="shared" ca="1" si="99"/>
        <v/>
      </c>
      <c r="L263" s="45" t="str">
        <f t="shared" ca="1" si="100"/>
        <v/>
      </c>
      <c r="M263" s="46" t="str">
        <f t="shared" ca="1" si="101"/>
        <v/>
      </c>
      <c r="N263" s="44" t="str">
        <f t="shared" ca="1" si="102"/>
        <v/>
      </c>
      <c r="O263" s="45" t="str">
        <f t="shared" ca="1" si="103"/>
        <v/>
      </c>
      <c r="P263" s="46" t="str">
        <f t="shared" ca="1" si="104"/>
        <v/>
      </c>
      <c r="Q263" s="44" t="str">
        <f t="shared" ca="1" si="105"/>
        <v/>
      </c>
      <c r="R263" s="45" t="str">
        <f t="shared" ca="1" si="106"/>
        <v/>
      </c>
      <c r="S263" s="46" t="str">
        <f t="shared" ca="1" si="107"/>
        <v/>
      </c>
      <c r="T263" s="77" t="str">
        <f t="shared" ca="1" si="89"/>
        <v/>
      </c>
      <c r="AH263" s="163" t="str">
        <f t="shared" si="109"/>
        <v/>
      </c>
      <c r="AI263" s="163" t="str">
        <f t="shared" si="108"/>
        <v/>
      </c>
    </row>
    <row r="264" spans="1:35">
      <c r="A264" s="164" t="str">
        <f t="shared" ca="1" si="90"/>
        <v/>
      </c>
      <c r="B264" s="44" t="str">
        <f t="shared" ca="1" si="91"/>
        <v/>
      </c>
      <c r="C264" s="45" t="str">
        <f t="shared" ca="1" si="88"/>
        <v/>
      </c>
      <c r="D264" s="45" t="str">
        <f t="shared" ca="1" si="92"/>
        <v/>
      </c>
      <c r="E264" s="44" t="str">
        <f t="shared" ca="1" si="93"/>
        <v/>
      </c>
      <c r="F264" s="45" t="str">
        <f t="shared" ca="1" si="94"/>
        <v/>
      </c>
      <c r="G264" s="46" t="str">
        <f t="shared" ca="1" si="95"/>
        <v/>
      </c>
      <c r="H264" s="44" t="str">
        <f t="shared" ca="1" si="96"/>
        <v/>
      </c>
      <c r="I264" s="45" t="str">
        <f t="shared" ca="1" si="97"/>
        <v/>
      </c>
      <c r="J264" s="46" t="str">
        <f t="shared" ca="1" si="98"/>
        <v/>
      </c>
      <c r="K264" s="44" t="str">
        <f t="shared" ca="1" si="99"/>
        <v/>
      </c>
      <c r="L264" s="45" t="str">
        <f t="shared" ca="1" si="100"/>
        <v/>
      </c>
      <c r="M264" s="46" t="str">
        <f t="shared" ca="1" si="101"/>
        <v/>
      </c>
      <c r="N264" s="44" t="str">
        <f t="shared" ca="1" si="102"/>
        <v/>
      </c>
      <c r="O264" s="45" t="str">
        <f t="shared" ca="1" si="103"/>
        <v/>
      </c>
      <c r="P264" s="46" t="str">
        <f t="shared" ca="1" si="104"/>
        <v/>
      </c>
      <c r="Q264" s="44" t="str">
        <f t="shared" ca="1" si="105"/>
        <v/>
      </c>
      <c r="R264" s="45" t="str">
        <f t="shared" ca="1" si="106"/>
        <v/>
      </c>
      <c r="S264" s="46" t="str">
        <f t="shared" ca="1" si="107"/>
        <v/>
      </c>
      <c r="T264" s="77" t="str">
        <f t="shared" ca="1" si="89"/>
        <v/>
      </c>
      <c r="AH264" s="163" t="str">
        <f t="shared" si="109"/>
        <v/>
      </c>
      <c r="AI264" s="163" t="str">
        <f t="shared" si="108"/>
        <v/>
      </c>
    </row>
    <row r="265" spans="1:35">
      <c r="A265" s="164" t="str">
        <f t="shared" ca="1" si="90"/>
        <v/>
      </c>
      <c r="B265" s="44" t="str">
        <f t="shared" ca="1" si="91"/>
        <v/>
      </c>
      <c r="C265" s="45" t="str">
        <f t="shared" ca="1" si="88"/>
        <v/>
      </c>
      <c r="D265" s="45" t="str">
        <f t="shared" ca="1" si="92"/>
        <v/>
      </c>
      <c r="E265" s="44" t="str">
        <f t="shared" ca="1" si="93"/>
        <v/>
      </c>
      <c r="F265" s="45" t="str">
        <f t="shared" ca="1" si="94"/>
        <v/>
      </c>
      <c r="G265" s="46" t="str">
        <f t="shared" ca="1" si="95"/>
        <v/>
      </c>
      <c r="H265" s="44" t="str">
        <f t="shared" ca="1" si="96"/>
        <v/>
      </c>
      <c r="I265" s="45" t="str">
        <f t="shared" ca="1" si="97"/>
        <v/>
      </c>
      <c r="J265" s="46" t="str">
        <f t="shared" ca="1" si="98"/>
        <v/>
      </c>
      <c r="K265" s="44" t="str">
        <f t="shared" ca="1" si="99"/>
        <v/>
      </c>
      <c r="L265" s="45" t="str">
        <f t="shared" ca="1" si="100"/>
        <v/>
      </c>
      <c r="M265" s="46" t="str">
        <f t="shared" ca="1" si="101"/>
        <v/>
      </c>
      <c r="N265" s="44" t="str">
        <f t="shared" ca="1" si="102"/>
        <v/>
      </c>
      <c r="O265" s="45" t="str">
        <f t="shared" ca="1" si="103"/>
        <v/>
      </c>
      <c r="P265" s="46" t="str">
        <f t="shared" ca="1" si="104"/>
        <v/>
      </c>
      <c r="Q265" s="44" t="str">
        <f t="shared" ca="1" si="105"/>
        <v/>
      </c>
      <c r="R265" s="45" t="str">
        <f t="shared" ca="1" si="106"/>
        <v/>
      </c>
      <c r="S265" s="46" t="str">
        <f t="shared" ca="1" si="107"/>
        <v/>
      </c>
      <c r="T265" s="77" t="str">
        <f t="shared" ca="1" si="89"/>
        <v/>
      </c>
      <c r="AH265" s="163" t="str">
        <f t="shared" si="109"/>
        <v/>
      </c>
      <c r="AI265" s="163" t="str">
        <f t="shared" si="108"/>
        <v/>
      </c>
    </row>
    <row r="266" spans="1:35">
      <c r="A266" s="164" t="str">
        <f t="shared" ca="1" si="90"/>
        <v/>
      </c>
      <c r="B266" s="44" t="str">
        <f t="shared" ca="1" si="91"/>
        <v/>
      </c>
      <c r="C266" s="45" t="str">
        <f t="shared" ca="1" si="88"/>
        <v/>
      </c>
      <c r="D266" s="45" t="str">
        <f t="shared" ca="1" si="92"/>
        <v/>
      </c>
      <c r="E266" s="44" t="str">
        <f t="shared" ca="1" si="93"/>
        <v/>
      </c>
      <c r="F266" s="45" t="str">
        <f t="shared" ca="1" si="94"/>
        <v/>
      </c>
      <c r="G266" s="46" t="str">
        <f t="shared" ca="1" si="95"/>
        <v/>
      </c>
      <c r="H266" s="44" t="str">
        <f t="shared" ca="1" si="96"/>
        <v/>
      </c>
      <c r="I266" s="45" t="str">
        <f t="shared" ca="1" si="97"/>
        <v/>
      </c>
      <c r="J266" s="46" t="str">
        <f t="shared" ca="1" si="98"/>
        <v/>
      </c>
      <c r="K266" s="44" t="str">
        <f t="shared" ca="1" si="99"/>
        <v/>
      </c>
      <c r="L266" s="45" t="str">
        <f t="shared" ca="1" si="100"/>
        <v/>
      </c>
      <c r="M266" s="46" t="str">
        <f t="shared" ca="1" si="101"/>
        <v/>
      </c>
      <c r="N266" s="44" t="str">
        <f t="shared" ca="1" si="102"/>
        <v/>
      </c>
      <c r="O266" s="45" t="str">
        <f t="shared" ca="1" si="103"/>
        <v/>
      </c>
      <c r="P266" s="46" t="str">
        <f t="shared" ca="1" si="104"/>
        <v/>
      </c>
      <c r="Q266" s="44" t="str">
        <f t="shared" ca="1" si="105"/>
        <v/>
      </c>
      <c r="R266" s="45" t="str">
        <f t="shared" ca="1" si="106"/>
        <v/>
      </c>
      <c r="S266" s="46" t="str">
        <f t="shared" ca="1" si="107"/>
        <v/>
      </c>
      <c r="T266" s="77" t="str">
        <f t="shared" ca="1" si="89"/>
        <v/>
      </c>
      <c r="AH266" s="163" t="str">
        <f t="shared" si="109"/>
        <v/>
      </c>
      <c r="AI266" s="163" t="str">
        <f t="shared" si="108"/>
        <v/>
      </c>
    </row>
    <row r="267" spans="1:35">
      <c r="A267" s="164" t="str">
        <f t="shared" ca="1" si="90"/>
        <v/>
      </c>
      <c r="B267" s="44" t="str">
        <f t="shared" ca="1" si="91"/>
        <v/>
      </c>
      <c r="C267" s="45" t="str">
        <f t="shared" ca="1" si="88"/>
        <v/>
      </c>
      <c r="D267" s="45" t="str">
        <f t="shared" ca="1" si="92"/>
        <v/>
      </c>
      <c r="E267" s="44" t="str">
        <f t="shared" ca="1" si="93"/>
        <v/>
      </c>
      <c r="F267" s="45" t="str">
        <f t="shared" ca="1" si="94"/>
        <v/>
      </c>
      <c r="G267" s="46" t="str">
        <f t="shared" ca="1" si="95"/>
        <v/>
      </c>
      <c r="H267" s="44" t="str">
        <f t="shared" ca="1" si="96"/>
        <v/>
      </c>
      <c r="I267" s="45" t="str">
        <f t="shared" ca="1" si="97"/>
        <v/>
      </c>
      <c r="J267" s="46" t="str">
        <f t="shared" ca="1" si="98"/>
        <v/>
      </c>
      <c r="K267" s="44" t="str">
        <f t="shared" ca="1" si="99"/>
        <v/>
      </c>
      <c r="L267" s="45" t="str">
        <f t="shared" ca="1" si="100"/>
        <v/>
      </c>
      <c r="M267" s="46" t="str">
        <f t="shared" ca="1" si="101"/>
        <v/>
      </c>
      <c r="N267" s="44" t="str">
        <f t="shared" ca="1" si="102"/>
        <v/>
      </c>
      <c r="O267" s="45" t="str">
        <f t="shared" ca="1" si="103"/>
        <v/>
      </c>
      <c r="P267" s="46" t="str">
        <f t="shared" ca="1" si="104"/>
        <v/>
      </c>
      <c r="Q267" s="44" t="str">
        <f t="shared" ca="1" si="105"/>
        <v/>
      </c>
      <c r="R267" s="45" t="str">
        <f t="shared" ca="1" si="106"/>
        <v/>
      </c>
      <c r="S267" s="46" t="str">
        <f t="shared" ca="1" si="107"/>
        <v/>
      </c>
      <c r="T267" s="77" t="str">
        <f t="shared" ca="1" si="89"/>
        <v/>
      </c>
      <c r="AH267" s="163" t="str">
        <f t="shared" si="109"/>
        <v/>
      </c>
      <c r="AI267" s="163" t="str">
        <f t="shared" si="108"/>
        <v/>
      </c>
    </row>
    <row r="268" spans="1:35">
      <c r="A268" s="164" t="str">
        <f t="shared" ca="1" si="90"/>
        <v/>
      </c>
      <c r="B268" s="44" t="str">
        <f t="shared" ca="1" si="91"/>
        <v/>
      </c>
      <c r="C268" s="45" t="str">
        <f t="shared" ca="1" si="88"/>
        <v/>
      </c>
      <c r="D268" s="45" t="str">
        <f t="shared" ca="1" si="92"/>
        <v/>
      </c>
      <c r="E268" s="44" t="str">
        <f t="shared" ca="1" si="93"/>
        <v/>
      </c>
      <c r="F268" s="45" t="str">
        <f t="shared" ca="1" si="94"/>
        <v/>
      </c>
      <c r="G268" s="46" t="str">
        <f t="shared" ca="1" si="95"/>
        <v/>
      </c>
      <c r="H268" s="44" t="str">
        <f t="shared" ca="1" si="96"/>
        <v/>
      </c>
      <c r="I268" s="45" t="str">
        <f t="shared" ca="1" si="97"/>
        <v/>
      </c>
      <c r="J268" s="46" t="str">
        <f t="shared" ca="1" si="98"/>
        <v/>
      </c>
      <c r="K268" s="44" t="str">
        <f t="shared" ca="1" si="99"/>
        <v/>
      </c>
      <c r="L268" s="45" t="str">
        <f t="shared" ca="1" si="100"/>
        <v/>
      </c>
      <c r="M268" s="46" t="str">
        <f t="shared" ca="1" si="101"/>
        <v/>
      </c>
      <c r="N268" s="44" t="str">
        <f t="shared" ca="1" si="102"/>
        <v/>
      </c>
      <c r="O268" s="45" t="str">
        <f t="shared" ca="1" si="103"/>
        <v/>
      </c>
      <c r="P268" s="46" t="str">
        <f t="shared" ca="1" si="104"/>
        <v/>
      </c>
      <c r="Q268" s="44" t="str">
        <f t="shared" ca="1" si="105"/>
        <v/>
      </c>
      <c r="R268" s="45" t="str">
        <f t="shared" ca="1" si="106"/>
        <v/>
      </c>
      <c r="S268" s="46" t="str">
        <f t="shared" ca="1" si="107"/>
        <v/>
      </c>
      <c r="T268" s="77" t="str">
        <f t="shared" ca="1" si="89"/>
        <v/>
      </c>
      <c r="AH268" s="163" t="str">
        <f t="shared" si="109"/>
        <v/>
      </c>
      <c r="AI268" s="163" t="str">
        <f t="shared" si="108"/>
        <v/>
      </c>
    </row>
    <row r="269" spans="1:35">
      <c r="A269" s="164" t="str">
        <f t="shared" ca="1" si="90"/>
        <v/>
      </c>
      <c r="B269" s="44" t="str">
        <f t="shared" ca="1" si="91"/>
        <v/>
      </c>
      <c r="C269" s="45" t="str">
        <f t="shared" ca="1" si="88"/>
        <v/>
      </c>
      <c r="D269" s="45" t="str">
        <f t="shared" ca="1" si="92"/>
        <v/>
      </c>
      <c r="E269" s="44" t="str">
        <f t="shared" ca="1" si="93"/>
        <v/>
      </c>
      <c r="F269" s="45" t="str">
        <f t="shared" ca="1" si="94"/>
        <v/>
      </c>
      <c r="G269" s="46" t="str">
        <f t="shared" ca="1" si="95"/>
        <v/>
      </c>
      <c r="H269" s="44" t="str">
        <f t="shared" ca="1" si="96"/>
        <v/>
      </c>
      <c r="I269" s="45" t="str">
        <f t="shared" ca="1" si="97"/>
        <v/>
      </c>
      <c r="J269" s="46" t="str">
        <f t="shared" ca="1" si="98"/>
        <v/>
      </c>
      <c r="K269" s="44" t="str">
        <f t="shared" ca="1" si="99"/>
        <v/>
      </c>
      <c r="L269" s="45" t="str">
        <f t="shared" ca="1" si="100"/>
        <v/>
      </c>
      <c r="M269" s="46" t="str">
        <f t="shared" ca="1" si="101"/>
        <v/>
      </c>
      <c r="N269" s="44" t="str">
        <f t="shared" ca="1" si="102"/>
        <v/>
      </c>
      <c r="O269" s="45" t="str">
        <f t="shared" ca="1" si="103"/>
        <v/>
      </c>
      <c r="P269" s="46" t="str">
        <f t="shared" ca="1" si="104"/>
        <v/>
      </c>
      <c r="Q269" s="44" t="str">
        <f t="shared" ca="1" si="105"/>
        <v/>
      </c>
      <c r="R269" s="45" t="str">
        <f t="shared" ca="1" si="106"/>
        <v/>
      </c>
      <c r="S269" s="46" t="str">
        <f t="shared" ca="1" si="107"/>
        <v/>
      </c>
      <c r="T269" s="77" t="str">
        <f t="shared" ca="1" si="89"/>
        <v/>
      </c>
      <c r="AH269" s="163" t="str">
        <f t="shared" si="109"/>
        <v/>
      </c>
      <c r="AI269" s="163" t="str">
        <f t="shared" si="108"/>
        <v/>
      </c>
    </row>
    <row r="270" spans="1:35">
      <c r="A270" s="164" t="str">
        <f t="shared" ca="1" si="90"/>
        <v/>
      </c>
      <c r="B270" s="44" t="str">
        <f t="shared" ca="1" si="91"/>
        <v/>
      </c>
      <c r="C270" s="45" t="str">
        <f t="shared" ca="1" si="88"/>
        <v/>
      </c>
      <c r="D270" s="45" t="str">
        <f t="shared" ca="1" si="92"/>
        <v/>
      </c>
      <c r="E270" s="44" t="str">
        <f t="shared" ca="1" si="93"/>
        <v/>
      </c>
      <c r="F270" s="45" t="str">
        <f t="shared" ca="1" si="94"/>
        <v/>
      </c>
      <c r="G270" s="46" t="str">
        <f t="shared" ca="1" si="95"/>
        <v/>
      </c>
      <c r="H270" s="44" t="str">
        <f t="shared" ca="1" si="96"/>
        <v/>
      </c>
      <c r="I270" s="45" t="str">
        <f t="shared" ca="1" si="97"/>
        <v/>
      </c>
      <c r="J270" s="46" t="str">
        <f t="shared" ca="1" si="98"/>
        <v/>
      </c>
      <c r="K270" s="44" t="str">
        <f t="shared" ca="1" si="99"/>
        <v/>
      </c>
      <c r="L270" s="45" t="str">
        <f t="shared" ca="1" si="100"/>
        <v/>
      </c>
      <c r="M270" s="46" t="str">
        <f t="shared" ca="1" si="101"/>
        <v/>
      </c>
      <c r="N270" s="44" t="str">
        <f t="shared" ca="1" si="102"/>
        <v/>
      </c>
      <c r="O270" s="45" t="str">
        <f t="shared" ca="1" si="103"/>
        <v/>
      </c>
      <c r="P270" s="46" t="str">
        <f t="shared" ca="1" si="104"/>
        <v/>
      </c>
      <c r="Q270" s="44" t="str">
        <f t="shared" ca="1" si="105"/>
        <v/>
      </c>
      <c r="R270" s="45" t="str">
        <f t="shared" ca="1" si="106"/>
        <v/>
      </c>
      <c r="S270" s="46" t="str">
        <f t="shared" ca="1" si="107"/>
        <v/>
      </c>
      <c r="T270" s="77" t="str">
        <f t="shared" ca="1" si="89"/>
        <v/>
      </c>
      <c r="AH270" s="163" t="str">
        <f t="shared" si="109"/>
        <v/>
      </c>
      <c r="AI270" s="163" t="str">
        <f t="shared" si="108"/>
        <v/>
      </c>
    </row>
    <row r="271" spans="1:35">
      <c r="A271" s="164" t="str">
        <f t="shared" ca="1" si="90"/>
        <v/>
      </c>
      <c r="B271" s="44" t="str">
        <f t="shared" ca="1" si="91"/>
        <v/>
      </c>
      <c r="C271" s="45" t="str">
        <f t="shared" ca="1" si="88"/>
        <v/>
      </c>
      <c r="D271" s="45" t="str">
        <f t="shared" ca="1" si="92"/>
        <v/>
      </c>
      <c r="E271" s="44" t="str">
        <f t="shared" ca="1" si="93"/>
        <v/>
      </c>
      <c r="F271" s="45" t="str">
        <f t="shared" ca="1" si="94"/>
        <v/>
      </c>
      <c r="G271" s="46" t="str">
        <f t="shared" ca="1" si="95"/>
        <v/>
      </c>
      <c r="H271" s="44" t="str">
        <f t="shared" ca="1" si="96"/>
        <v/>
      </c>
      <c r="I271" s="45" t="str">
        <f t="shared" ca="1" si="97"/>
        <v/>
      </c>
      <c r="J271" s="46" t="str">
        <f t="shared" ca="1" si="98"/>
        <v/>
      </c>
      <c r="K271" s="44" t="str">
        <f t="shared" ca="1" si="99"/>
        <v/>
      </c>
      <c r="L271" s="45" t="str">
        <f t="shared" ca="1" si="100"/>
        <v/>
      </c>
      <c r="M271" s="46" t="str">
        <f t="shared" ca="1" si="101"/>
        <v/>
      </c>
      <c r="N271" s="44" t="str">
        <f t="shared" ca="1" si="102"/>
        <v/>
      </c>
      <c r="O271" s="45" t="str">
        <f t="shared" ca="1" si="103"/>
        <v/>
      </c>
      <c r="P271" s="46" t="str">
        <f t="shared" ca="1" si="104"/>
        <v/>
      </c>
      <c r="Q271" s="44" t="str">
        <f t="shared" ca="1" si="105"/>
        <v/>
      </c>
      <c r="R271" s="45" t="str">
        <f t="shared" ca="1" si="106"/>
        <v/>
      </c>
      <c r="S271" s="46" t="str">
        <f t="shared" ca="1" si="107"/>
        <v/>
      </c>
      <c r="T271" s="77" t="str">
        <f t="shared" ca="1" si="89"/>
        <v/>
      </c>
      <c r="AH271" s="163" t="str">
        <f t="shared" si="109"/>
        <v/>
      </c>
      <c r="AI271" s="163" t="str">
        <f t="shared" si="108"/>
        <v/>
      </c>
    </row>
    <row r="272" spans="1:35">
      <c r="A272" s="164" t="str">
        <f t="shared" ca="1" si="90"/>
        <v/>
      </c>
      <c r="B272" s="44" t="str">
        <f t="shared" ca="1" si="91"/>
        <v/>
      </c>
      <c r="C272" s="45" t="str">
        <f t="shared" ref="C272:C335" ca="1" si="110">IF(ISERROR(B272-2),"",(B272/$B$14-1)*$B$5)</f>
        <v/>
      </c>
      <c r="D272" s="45" t="str">
        <f t="shared" ca="1" si="92"/>
        <v/>
      </c>
      <c r="E272" s="44" t="str">
        <f t="shared" ca="1" si="93"/>
        <v/>
      </c>
      <c r="F272" s="45" t="str">
        <f t="shared" ca="1" si="94"/>
        <v/>
      </c>
      <c r="G272" s="46" t="str">
        <f t="shared" ca="1" si="95"/>
        <v/>
      </c>
      <c r="H272" s="44" t="str">
        <f t="shared" ca="1" si="96"/>
        <v/>
      </c>
      <c r="I272" s="45" t="str">
        <f t="shared" ca="1" si="97"/>
        <v/>
      </c>
      <c r="J272" s="46" t="str">
        <f t="shared" ca="1" si="98"/>
        <v/>
      </c>
      <c r="K272" s="44" t="str">
        <f t="shared" ca="1" si="99"/>
        <v/>
      </c>
      <c r="L272" s="45" t="str">
        <f t="shared" ca="1" si="100"/>
        <v/>
      </c>
      <c r="M272" s="46" t="str">
        <f t="shared" ca="1" si="101"/>
        <v/>
      </c>
      <c r="N272" s="44" t="str">
        <f t="shared" ca="1" si="102"/>
        <v/>
      </c>
      <c r="O272" s="45" t="str">
        <f t="shared" ca="1" si="103"/>
        <v/>
      </c>
      <c r="P272" s="46" t="str">
        <f t="shared" ca="1" si="104"/>
        <v/>
      </c>
      <c r="Q272" s="44" t="str">
        <f t="shared" ca="1" si="105"/>
        <v/>
      </c>
      <c r="R272" s="45" t="str">
        <f t="shared" ca="1" si="106"/>
        <v/>
      </c>
      <c r="S272" s="46" t="str">
        <f t="shared" ca="1" si="107"/>
        <v/>
      </c>
      <c r="T272" s="77" t="str">
        <f t="shared" ca="1" si="89"/>
        <v/>
      </c>
      <c r="AH272" s="163" t="str">
        <f t="shared" si="109"/>
        <v/>
      </c>
      <c r="AI272" s="163" t="str">
        <f t="shared" si="108"/>
        <v/>
      </c>
    </row>
    <row r="273" spans="1:35">
      <c r="A273" s="164" t="str">
        <f t="shared" ca="1" si="90"/>
        <v/>
      </c>
      <c r="B273" s="44" t="str">
        <f t="shared" ca="1" si="91"/>
        <v/>
      </c>
      <c r="C273" s="45" t="str">
        <f t="shared" ca="1" si="110"/>
        <v/>
      </c>
      <c r="D273" s="45" t="str">
        <f t="shared" ca="1" si="92"/>
        <v/>
      </c>
      <c r="E273" s="44" t="str">
        <f t="shared" ca="1" si="93"/>
        <v/>
      </c>
      <c r="F273" s="45" t="str">
        <f t="shared" ca="1" si="94"/>
        <v/>
      </c>
      <c r="G273" s="46" t="str">
        <f t="shared" ca="1" si="95"/>
        <v/>
      </c>
      <c r="H273" s="44" t="str">
        <f t="shared" ca="1" si="96"/>
        <v/>
      </c>
      <c r="I273" s="45" t="str">
        <f t="shared" ca="1" si="97"/>
        <v/>
      </c>
      <c r="J273" s="46" t="str">
        <f t="shared" ca="1" si="98"/>
        <v/>
      </c>
      <c r="K273" s="44" t="str">
        <f t="shared" ca="1" si="99"/>
        <v/>
      </c>
      <c r="L273" s="45" t="str">
        <f t="shared" ca="1" si="100"/>
        <v/>
      </c>
      <c r="M273" s="46" t="str">
        <f t="shared" ca="1" si="101"/>
        <v/>
      </c>
      <c r="N273" s="44" t="str">
        <f t="shared" ca="1" si="102"/>
        <v/>
      </c>
      <c r="O273" s="45" t="str">
        <f t="shared" ca="1" si="103"/>
        <v/>
      </c>
      <c r="P273" s="46" t="str">
        <f t="shared" ca="1" si="104"/>
        <v/>
      </c>
      <c r="Q273" s="44" t="str">
        <f t="shared" ca="1" si="105"/>
        <v/>
      </c>
      <c r="R273" s="45" t="str">
        <f t="shared" ca="1" si="106"/>
        <v/>
      </c>
      <c r="S273" s="46" t="str">
        <f t="shared" ca="1" si="107"/>
        <v/>
      </c>
      <c r="T273" s="77" t="str">
        <f t="shared" ca="1" si="89"/>
        <v/>
      </c>
      <c r="AH273" s="163" t="str">
        <f t="shared" si="109"/>
        <v/>
      </c>
      <c r="AI273" s="163" t="str">
        <f t="shared" si="108"/>
        <v/>
      </c>
    </row>
    <row r="274" spans="1:35">
      <c r="A274" s="164" t="str">
        <f t="shared" ca="1" si="90"/>
        <v/>
      </c>
      <c r="B274" s="44" t="str">
        <f t="shared" ca="1" si="91"/>
        <v/>
      </c>
      <c r="C274" s="45" t="str">
        <f t="shared" ca="1" si="110"/>
        <v/>
      </c>
      <c r="D274" s="45" t="str">
        <f t="shared" ca="1" si="92"/>
        <v/>
      </c>
      <c r="E274" s="44" t="str">
        <f t="shared" ca="1" si="93"/>
        <v/>
      </c>
      <c r="F274" s="45" t="str">
        <f t="shared" ca="1" si="94"/>
        <v/>
      </c>
      <c r="G274" s="46" t="str">
        <f t="shared" ca="1" si="95"/>
        <v/>
      </c>
      <c r="H274" s="44" t="str">
        <f t="shared" ca="1" si="96"/>
        <v/>
      </c>
      <c r="I274" s="45" t="str">
        <f t="shared" ca="1" si="97"/>
        <v/>
      </c>
      <c r="J274" s="46" t="str">
        <f t="shared" ca="1" si="98"/>
        <v/>
      </c>
      <c r="K274" s="44" t="str">
        <f t="shared" ca="1" si="99"/>
        <v/>
      </c>
      <c r="L274" s="45" t="str">
        <f t="shared" ca="1" si="100"/>
        <v/>
      </c>
      <c r="M274" s="46" t="str">
        <f t="shared" ca="1" si="101"/>
        <v/>
      </c>
      <c r="N274" s="44" t="str">
        <f t="shared" ca="1" si="102"/>
        <v/>
      </c>
      <c r="O274" s="45" t="str">
        <f t="shared" ca="1" si="103"/>
        <v/>
      </c>
      <c r="P274" s="46" t="str">
        <f t="shared" ca="1" si="104"/>
        <v/>
      </c>
      <c r="Q274" s="44" t="str">
        <f t="shared" ca="1" si="105"/>
        <v/>
      </c>
      <c r="R274" s="45" t="str">
        <f t="shared" ca="1" si="106"/>
        <v/>
      </c>
      <c r="S274" s="46" t="str">
        <f t="shared" ca="1" si="107"/>
        <v/>
      </c>
      <c r="T274" s="77" t="str">
        <f t="shared" ca="1" si="89"/>
        <v/>
      </c>
      <c r="AH274" s="163" t="str">
        <f t="shared" si="109"/>
        <v/>
      </c>
      <c r="AI274" s="163" t="str">
        <f t="shared" si="108"/>
        <v/>
      </c>
    </row>
    <row r="275" spans="1:35">
      <c r="A275" s="164" t="str">
        <f t="shared" ca="1" si="90"/>
        <v/>
      </c>
      <c r="B275" s="44" t="str">
        <f t="shared" ca="1" si="91"/>
        <v/>
      </c>
      <c r="C275" s="45" t="str">
        <f t="shared" ca="1" si="110"/>
        <v/>
      </c>
      <c r="D275" s="45" t="str">
        <f t="shared" ca="1" si="92"/>
        <v/>
      </c>
      <c r="E275" s="44" t="str">
        <f t="shared" ca="1" si="93"/>
        <v/>
      </c>
      <c r="F275" s="45" t="str">
        <f t="shared" ca="1" si="94"/>
        <v/>
      </c>
      <c r="G275" s="46" t="str">
        <f t="shared" ca="1" si="95"/>
        <v/>
      </c>
      <c r="H275" s="44" t="str">
        <f t="shared" ca="1" si="96"/>
        <v/>
      </c>
      <c r="I275" s="45" t="str">
        <f t="shared" ca="1" si="97"/>
        <v/>
      </c>
      <c r="J275" s="46" t="str">
        <f t="shared" ca="1" si="98"/>
        <v/>
      </c>
      <c r="K275" s="44" t="str">
        <f t="shared" ca="1" si="99"/>
        <v/>
      </c>
      <c r="L275" s="45" t="str">
        <f t="shared" ca="1" si="100"/>
        <v/>
      </c>
      <c r="M275" s="46" t="str">
        <f t="shared" ca="1" si="101"/>
        <v/>
      </c>
      <c r="N275" s="44" t="str">
        <f t="shared" ca="1" si="102"/>
        <v/>
      </c>
      <c r="O275" s="45" t="str">
        <f t="shared" ca="1" si="103"/>
        <v/>
      </c>
      <c r="P275" s="46" t="str">
        <f t="shared" ca="1" si="104"/>
        <v/>
      </c>
      <c r="Q275" s="44" t="str">
        <f t="shared" ca="1" si="105"/>
        <v/>
      </c>
      <c r="R275" s="45" t="str">
        <f t="shared" ca="1" si="106"/>
        <v/>
      </c>
      <c r="S275" s="46" t="str">
        <f t="shared" ca="1" si="107"/>
        <v/>
      </c>
      <c r="T275" s="77" t="str">
        <f t="shared" ca="1" si="89"/>
        <v/>
      </c>
      <c r="AH275" s="163" t="str">
        <f t="shared" si="109"/>
        <v/>
      </c>
      <c r="AI275" s="163" t="str">
        <f t="shared" si="108"/>
        <v/>
      </c>
    </row>
    <row r="276" spans="1:35">
      <c r="A276" s="164" t="str">
        <f t="shared" ca="1" si="90"/>
        <v/>
      </c>
      <c r="B276" s="44" t="str">
        <f t="shared" ca="1" si="91"/>
        <v/>
      </c>
      <c r="C276" s="45" t="str">
        <f t="shared" ca="1" si="110"/>
        <v/>
      </c>
      <c r="D276" s="45" t="str">
        <f t="shared" ca="1" si="92"/>
        <v/>
      </c>
      <c r="E276" s="44" t="str">
        <f t="shared" ca="1" si="93"/>
        <v/>
      </c>
      <c r="F276" s="45" t="str">
        <f t="shared" ca="1" si="94"/>
        <v/>
      </c>
      <c r="G276" s="46" t="str">
        <f t="shared" ca="1" si="95"/>
        <v/>
      </c>
      <c r="H276" s="44" t="str">
        <f t="shared" ca="1" si="96"/>
        <v/>
      </c>
      <c r="I276" s="45" t="str">
        <f t="shared" ca="1" si="97"/>
        <v/>
      </c>
      <c r="J276" s="46" t="str">
        <f t="shared" ca="1" si="98"/>
        <v/>
      </c>
      <c r="K276" s="44" t="str">
        <f t="shared" ca="1" si="99"/>
        <v/>
      </c>
      <c r="L276" s="45" t="str">
        <f t="shared" ca="1" si="100"/>
        <v/>
      </c>
      <c r="M276" s="46" t="str">
        <f t="shared" ca="1" si="101"/>
        <v/>
      </c>
      <c r="N276" s="44" t="str">
        <f t="shared" ca="1" si="102"/>
        <v/>
      </c>
      <c r="O276" s="45" t="str">
        <f t="shared" ca="1" si="103"/>
        <v/>
      </c>
      <c r="P276" s="46" t="str">
        <f t="shared" ca="1" si="104"/>
        <v/>
      </c>
      <c r="Q276" s="44" t="str">
        <f t="shared" ca="1" si="105"/>
        <v/>
      </c>
      <c r="R276" s="45" t="str">
        <f t="shared" ca="1" si="106"/>
        <v/>
      </c>
      <c r="S276" s="46" t="str">
        <f t="shared" ca="1" si="107"/>
        <v/>
      </c>
      <c r="T276" s="77" t="str">
        <f t="shared" ca="1" si="89"/>
        <v/>
      </c>
      <c r="AH276" s="163" t="str">
        <f t="shared" si="109"/>
        <v/>
      </c>
      <c r="AI276" s="163" t="str">
        <f t="shared" si="108"/>
        <v/>
      </c>
    </row>
    <row r="277" spans="1:35">
      <c r="A277" s="164" t="str">
        <f t="shared" ca="1" si="90"/>
        <v/>
      </c>
      <c r="B277" s="44" t="str">
        <f t="shared" ca="1" si="91"/>
        <v/>
      </c>
      <c r="C277" s="45" t="str">
        <f t="shared" ca="1" si="110"/>
        <v/>
      </c>
      <c r="D277" s="45" t="str">
        <f t="shared" ca="1" si="92"/>
        <v/>
      </c>
      <c r="E277" s="44" t="str">
        <f t="shared" ca="1" si="93"/>
        <v/>
      </c>
      <c r="F277" s="45" t="str">
        <f t="shared" ca="1" si="94"/>
        <v/>
      </c>
      <c r="G277" s="46" t="str">
        <f t="shared" ca="1" si="95"/>
        <v/>
      </c>
      <c r="H277" s="44" t="str">
        <f t="shared" ca="1" si="96"/>
        <v/>
      </c>
      <c r="I277" s="45" t="str">
        <f t="shared" ca="1" si="97"/>
        <v/>
      </c>
      <c r="J277" s="46" t="str">
        <f t="shared" ca="1" si="98"/>
        <v/>
      </c>
      <c r="K277" s="44" t="str">
        <f t="shared" ca="1" si="99"/>
        <v/>
      </c>
      <c r="L277" s="45" t="str">
        <f t="shared" ca="1" si="100"/>
        <v/>
      </c>
      <c r="M277" s="46" t="str">
        <f t="shared" ca="1" si="101"/>
        <v/>
      </c>
      <c r="N277" s="44" t="str">
        <f t="shared" ca="1" si="102"/>
        <v/>
      </c>
      <c r="O277" s="45" t="str">
        <f t="shared" ca="1" si="103"/>
        <v/>
      </c>
      <c r="P277" s="46" t="str">
        <f t="shared" ca="1" si="104"/>
        <v/>
      </c>
      <c r="Q277" s="44" t="str">
        <f t="shared" ca="1" si="105"/>
        <v/>
      </c>
      <c r="R277" s="45" t="str">
        <f t="shared" ca="1" si="106"/>
        <v/>
      </c>
      <c r="S277" s="46" t="str">
        <f t="shared" ca="1" si="107"/>
        <v/>
      </c>
      <c r="T277" s="77" t="str">
        <f t="shared" ca="1" si="89"/>
        <v/>
      </c>
      <c r="AH277" s="163" t="str">
        <f t="shared" si="109"/>
        <v/>
      </c>
      <c r="AI277" s="163" t="str">
        <f t="shared" si="108"/>
        <v/>
      </c>
    </row>
    <row r="278" spans="1:35">
      <c r="A278" s="164" t="str">
        <f t="shared" ca="1" si="90"/>
        <v/>
      </c>
      <c r="B278" s="44" t="str">
        <f t="shared" ca="1" si="91"/>
        <v/>
      </c>
      <c r="C278" s="45" t="str">
        <f t="shared" ca="1" si="110"/>
        <v/>
      </c>
      <c r="D278" s="45" t="str">
        <f t="shared" ca="1" si="92"/>
        <v/>
      </c>
      <c r="E278" s="44" t="str">
        <f t="shared" ca="1" si="93"/>
        <v/>
      </c>
      <c r="F278" s="45" t="str">
        <f t="shared" ca="1" si="94"/>
        <v/>
      </c>
      <c r="G278" s="46" t="str">
        <f t="shared" ca="1" si="95"/>
        <v/>
      </c>
      <c r="H278" s="44" t="str">
        <f t="shared" ca="1" si="96"/>
        <v/>
      </c>
      <c r="I278" s="45" t="str">
        <f t="shared" ca="1" si="97"/>
        <v/>
      </c>
      <c r="J278" s="46" t="str">
        <f t="shared" ca="1" si="98"/>
        <v/>
      </c>
      <c r="K278" s="44" t="str">
        <f t="shared" ca="1" si="99"/>
        <v/>
      </c>
      <c r="L278" s="45" t="str">
        <f t="shared" ca="1" si="100"/>
        <v/>
      </c>
      <c r="M278" s="46" t="str">
        <f t="shared" ca="1" si="101"/>
        <v/>
      </c>
      <c r="N278" s="44" t="str">
        <f t="shared" ca="1" si="102"/>
        <v/>
      </c>
      <c r="O278" s="45" t="str">
        <f t="shared" ca="1" si="103"/>
        <v/>
      </c>
      <c r="P278" s="46" t="str">
        <f t="shared" ca="1" si="104"/>
        <v/>
      </c>
      <c r="Q278" s="44" t="str">
        <f t="shared" ca="1" si="105"/>
        <v/>
      </c>
      <c r="R278" s="45" t="str">
        <f t="shared" ca="1" si="106"/>
        <v/>
      </c>
      <c r="S278" s="46" t="str">
        <f t="shared" ca="1" si="107"/>
        <v/>
      </c>
      <c r="T278" s="77" t="str">
        <f t="shared" ca="1" si="89"/>
        <v/>
      </c>
      <c r="AH278" s="163" t="str">
        <f t="shared" si="109"/>
        <v/>
      </c>
      <c r="AI278" s="163" t="str">
        <f t="shared" si="108"/>
        <v/>
      </c>
    </row>
    <row r="279" spans="1:35">
      <c r="A279" s="164" t="str">
        <f t="shared" ca="1" si="90"/>
        <v/>
      </c>
      <c r="B279" s="44" t="str">
        <f t="shared" ca="1" si="91"/>
        <v/>
      </c>
      <c r="C279" s="45" t="str">
        <f t="shared" ca="1" si="110"/>
        <v/>
      </c>
      <c r="D279" s="45" t="str">
        <f t="shared" ca="1" si="92"/>
        <v/>
      </c>
      <c r="E279" s="44" t="str">
        <f t="shared" ca="1" si="93"/>
        <v/>
      </c>
      <c r="F279" s="45" t="str">
        <f t="shared" ca="1" si="94"/>
        <v/>
      </c>
      <c r="G279" s="46" t="str">
        <f t="shared" ca="1" si="95"/>
        <v/>
      </c>
      <c r="H279" s="44" t="str">
        <f t="shared" ca="1" si="96"/>
        <v/>
      </c>
      <c r="I279" s="45" t="str">
        <f t="shared" ca="1" si="97"/>
        <v/>
      </c>
      <c r="J279" s="46" t="str">
        <f t="shared" ca="1" si="98"/>
        <v/>
      </c>
      <c r="K279" s="44" t="str">
        <f t="shared" ca="1" si="99"/>
        <v/>
      </c>
      <c r="L279" s="45" t="str">
        <f t="shared" ca="1" si="100"/>
        <v/>
      </c>
      <c r="M279" s="46" t="str">
        <f t="shared" ca="1" si="101"/>
        <v/>
      </c>
      <c r="N279" s="44" t="str">
        <f t="shared" ca="1" si="102"/>
        <v/>
      </c>
      <c r="O279" s="45" t="str">
        <f t="shared" ca="1" si="103"/>
        <v/>
      </c>
      <c r="P279" s="46" t="str">
        <f t="shared" ca="1" si="104"/>
        <v/>
      </c>
      <c r="Q279" s="44" t="str">
        <f t="shared" ca="1" si="105"/>
        <v/>
      </c>
      <c r="R279" s="45" t="str">
        <f t="shared" ca="1" si="106"/>
        <v/>
      </c>
      <c r="S279" s="46" t="str">
        <f t="shared" ca="1" si="107"/>
        <v/>
      </c>
      <c r="T279" s="77" t="str">
        <f t="shared" ca="1" si="89"/>
        <v/>
      </c>
      <c r="AH279" s="163" t="str">
        <f t="shared" si="109"/>
        <v/>
      </c>
      <c r="AI279" s="163" t="str">
        <f t="shared" si="108"/>
        <v/>
      </c>
    </row>
    <row r="280" spans="1:35">
      <c r="A280" s="164" t="str">
        <f t="shared" ca="1" si="90"/>
        <v/>
      </c>
      <c r="B280" s="44" t="str">
        <f t="shared" ca="1" si="91"/>
        <v/>
      </c>
      <c r="C280" s="45" t="str">
        <f t="shared" ca="1" si="110"/>
        <v/>
      </c>
      <c r="D280" s="45" t="str">
        <f t="shared" ca="1" si="92"/>
        <v/>
      </c>
      <c r="E280" s="44" t="str">
        <f t="shared" ca="1" si="93"/>
        <v/>
      </c>
      <c r="F280" s="45" t="str">
        <f t="shared" ca="1" si="94"/>
        <v/>
      </c>
      <c r="G280" s="46" t="str">
        <f t="shared" ca="1" si="95"/>
        <v/>
      </c>
      <c r="H280" s="44" t="str">
        <f t="shared" ca="1" si="96"/>
        <v/>
      </c>
      <c r="I280" s="45" t="str">
        <f t="shared" ca="1" si="97"/>
        <v/>
      </c>
      <c r="J280" s="46" t="str">
        <f t="shared" ca="1" si="98"/>
        <v/>
      </c>
      <c r="K280" s="44" t="str">
        <f t="shared" ca="1" si="99"/>
        <v/>
      </c>
      <c r="L280" s="45" t="str">
        <f t="shared" ca="1" si="100"/>
        <v/>
      </c>
      <c r="M280" s="46" t="str">
        <f t="shared" ca="1" si="101"/>
        <v/>
      </c>
      <c r="N280" s="44" t="str">
        <f t="shared" ca="1" si="102"/>
        <v/>
      </c>
      <c r="O280" s="45" t="str">
        <f t="shared" ca="1" si="103"/>
        <v/>
      </c>
      <c r="P280" s="46" t="str">
        <f t="shared" ca="1" si="104"/>
        <v/>
      </c>
      <c r="Q280" s="44" t="str">
        <f t="shared" ca="1" si="105"/>
        <v/>
      </c>
      <c r="R280" s="45" t="str">
        <f t="shared" ca="1" si="106"/>
        <v/>
      </c>
      <c r="S280" s="46" t="str">
        <f t="shared" ca="1" si="107"/>
        <v/>
      </c>
      <c r="T280" s="77" t="str">
        <f t="shared" ca="1" si="89"/>
        <v/>
      </c>
      <c r="AH280" s="163" t="str">
        <f t="shared" si="109"/>
        <v/>
      </c>
      <c r="AI280" s="163" t="str">
        <f t="shared" si="108"/>
        <v/>
      </c>
    </row>
    <row r="281" spans="1:35">
      <c r="A281" s="164" t="str">
        <f t="shared" ca="1" si="90"/>
        <v/>
      </c>
      <c r="B281" s="44" t="str">
        <f t="shared" ca="1" si="91"/>
        <v/>
      </c>
      <c r="C281" s="45" t="str">
        <f t="shared" ca="1" si="110"/>
        <v/>
      </c>
      <c r="D281" s="45" t="str">
        <f t="shared" ca="1" si="92"/>
        <v/>
      </c>
      <c r="E281" s="44" t="str">
        <f t="shared" ca="1" si="93"/>
        <v/>
      </c>
      <c r="F281" s="45" t="str">
        <f t="shared" ca="1" si="94"/>
        <v/>
      </c>
      <c r="G281" s="46" t="str">
        <f t="shared" ca="1" si="95"/>
        <v/>
      </c>
      <c r="H281" s="44" t="str">
        <f t="shared" ca="1" si="96"/>
        <v/>
      </c>
      <c r="I281" s="45" t="str">
        <f t="shared" ca="1" si="97"/>
        <v/>
      </c>
      <c r="J281" s="46" t="str">
        <f t="shared" ca="1" si="98"/>
        <v/>
      </c>
      <c r="K281" s="44" t="str">
        <f t="shared" ca="1" si="99"/>
        <v/>
      </c>
      <c r="L281" s="45" t="str">
        <f t="shared" ca="1" si="100"/>
        <v/>
      </c>
      <c r="M281" s="46" t="str">
        <f t="shared" ca="1" si="101"/>
        <v/>
      </c>
      <c r="N281" s="44" t="str">
        <f t="shared" ca="1" si="102"/>
        <v/>
      </c>
      <c r="O281" s="45" t="str">
        <f t="shared" ca="1" si="103"/>
        <v/>
      </c>
      <c r="P281" s="46" t="str">
        <f t="shared" ca="1" si="104"/>
        <v/>
      </c>
      <c r="Q281" s="44" t="str">
        <f t="shared" ca="1" si="105"/>
        <v/>
      </c>
      <c r="R281" s="45" t="str">
        <f t="shared" ca="1" si="106"/>
        <v/>
      </c>
      <c r="S281" s="46" t="str">
        <f t="shared" ca="1" si="107"/>
        <v/>
      </c>
      <c r="T281" s="77" t="str">
        <f t="shared" ca="1" si="89"/>
        <v/>
      </c>
      <c r="AH281" s="163" t="str">
        <f t="shared" si="109"/>
        <v/>
      </c>
      <c r="AI281" s="163" t="str">
        <f t="shared" si="108"/>
        <v/>
      </c>
    </row>
    <row r="282" spans="1:35">
      <c r="A282" s="164" t="str">
        <f t="shared" ca="1" si="90"/>
        <v/>
      </c>
      <c r="B282" s="44" t="str">
        <f t="shared" ca="1" si="91"/>
        <v/>
      </c>
      <c r="C282" s="45" t="str">
        <f t="shared" ca="1" si="110"/>
        <v/>
      </c>
      <c r="D282" s="45" t="str">
        <f t="shared" ca="1" si="92"/>
        <v/>
      </c>
      <c r="E282" s="44" t="str">
        <f t="shared" ca="1" si="93"/>
        <v/>
      </c>
      <c r="F282" s="45" t="str">
        <f t="shared" ca="1" si="94"/>
        <v/>
      </c>
      <c r="G282" s="46" t="str">
        <f t="shared" ca="1" si="95"/>
        <v/>
      </c>
      <c r="H282" s="44" t="str">
        <f t="shared" ca="1" si="96"/>
        <v/>
      </c>
      <c r="I282" s="45" t="str">
        <f t="shared" ca="1" si="97"/>
        <v/>
      </c>
      <c r="J282" s="46" t="str">
        <f t="shared" ca="1" si="98"/>
        <v/>
      </c>
      <c r="K282" s="44" t="str">
        <f t="shared" ca="1" si="99"/>
        <v/>
      </c>
      <c r="L282" s="45" t="str">
        <f t="shared" ca="1" si="100"/>
        <v/>
      </c>
      <c r="M282" s="46" t="str">
        <f t="shared" ca="1" si="101"/>
        <v/>
      </c>
      <c r="N282" s="44" t="str">
        <f t="shared" ca="1" si="102"/>
        <v/>
      </c>
      <c r="O282" s="45" t="str">
        <f t="shared" ca="1" si="103"/>
        <v/>
      </c>
      <c r="P282" s="46" t="str">
        <f t="shared" ca="1" si="104"/>
        <v/>
      </c>
      <c r="Q282" s="44" t="str">
        <f t="shared" ca="1" si="105"/>
        <v/>
      </c>
      <c r="R282" s="45" t="str">
        <f t="shared" ca="1" si="106"/>
        <v/>
      </c>
      <c r="S282" s="46" t="str">
        <f t="shared" ca="1" si="107"/>
        <v/>
      </c>
      <c r="T282" s="77" t="str">
        <f t="shared" ca="1" si="89"/>
        <v/>
      </c>
      <c r="AH282" s="163" t="str">
        <f t="shared" si="109"/>
        <v/>
      </c>
      <c r="AI282" s="163" t="str">
        <f t="shared" si="108"/>
        <v/>
      </c>
    </row>
    <row r="283" spans="1:35">
      <c r="A283" s="164" t="str">
        <f t="shared" ca="1" si="90"/>
        <v/>
      </c>
      <c r="B283" s="44" t="str">
        <f t="shared" ca="1" si="91"/>
        <v/>
      </c>
      <c r="C283" s="45" t="str">
        <f t="shared" ca="1" si="110"/>
        <v/>
      </c>
      <c r="D283" s="45" t="str">
        <f t="shared" ca="1" si="92"/>
        <v/>
      </c>
      <c r="E283" s="44" t="str">
        <f t="shared" ca="1" si="93"/>
        <v/>
      </c>
      <c r="F283" s="45" t="str">
        <f t="shared" ca="1" si="94"/>
        <v/>
      </c>
      <c r="G283" s="46" t="str">
        <f t="shared" ca="1" si="95"/>
        <v/>
      </c>
      <c r="H283" s="44" t="str">
        <f t="shared" ca="1" si="96"/>
        <v/>
      </c>
      <c r="I283" s="45" t="str">
        <f t="shared" ca="1" si="97"/>
        <v/>
      </c>
      <c r="J283" s="46" t="str">
        <f t="shared" ca="1" si="98"/>
        <v/>
      </c>
      <c r="K283" s="44" t="str">
        <f t="shared" ca="1" si="99"/>
        <v/>
      </c>
      <c r="L283" s="45" t="str">
        <f t="shared" ca="1" si="100"/>
        <v/>
      </c>
      <c r="M283" s="46" t="str">
        <f t="shared" ca="1" si="101"/>
        <v/>
      </c>
      <c r="N283" s="44" t="str">
        <f t="shared" ca="1" si="102"/>
        <v/>
      </c>
      <c r="O283" s="45" t="str">
        <f t="shared" ca="1" si="103"/>
        <v/>
      </c>
      <c r="P283" s="46" t="str">
        <f t="shared" ca="1" si="104"/>
        <v/>
      </c>
      <c r="Q283" s="44" t="str">
        <f t="shared" ca="1" si="105"/>
        <v/>
      </c>
      <c r="R283" s="45" t="str">
        <f t="shared" ca="1" si="106"/>
        <v/>
      </c>
      <c r="S283" s="46" t="str">
        <f t="shared" ca="1" si="107"/>
        <v/>
      </c>
      <c r="T283" s="77" t="str">
        <f t="shared" ref="T283:T346" ca="1" si="111">IF(ISERROR(B283-2),"",C283+D283-F283-G283-I283-J283+L283+M283+O283+P283+R283+S283+$J$9)</f>
        <v/>
      </c>
      <c r="AH283" s="163" t="str">
        <f t="shared" si="109"/>
        <v/>
      </c>
      <c r="AI283" s="163" t="str">
        <f t="shared" si="108"/>
        <v/>
      </c>
    </row>
    <row r="284" spans="1:35">
      <c r="A284" s="164" t="str">
        <f t="shared" ca="1" si="90"/>
        <v/>
      </c>
      <c r="B284" s="44" t="str">
        <f t="shared" ca="1" si="91"/>
        <v/>
      </c>
      <c r="C284" s="45" t="str">
        <f t="shared" ca="1" si="110"/>
        <v/>
      </c>
      <c r="D284" s="45" t="str">
        <f t="shared" ca="1" si="92"/>
        <v/>
      </c>
      <c r="E284" s="44" t="str">
        <f t="shared" ca="1" si="93"/>
        <v/>
      </c>
      <c r="F284" s="45" t="str">
        <f t="shared" ca="1" si="94"/>
        <v/>
      </c>
      <c r="G284" s="46" t="str">
        <f t="shared" ca="1" si="95"/>
        <v/>
      </c>
      <c r="H284" s="44" t="str">
        <f t="shared" ca="1" si="96"/>
        <v/>
      </c>
      <c r="I284" s="45" t="str">
        <f t="shared" ca="1" si="97"/>
        <v/>
      </c>
      <c r="J284" s="46" t="str">
        <f t="shared" ca="1" si="98"/>
        <v/>
      </c>
      <c r="K284" s="44" t="str">
        <f t="shared" ca="1" si="99"/>
        <v/>
      </c>
      <c r="L284" s="45" t="str">
        <f t="shared" ca="1" si="100"/>
        <v/>
      </c>
      <c r="M284" s="46" t="str">
        <f t="shared" ca="1" si="101"/>
        <v/>
      </c>
      <c r="N284" s="44" t="str">
        <f t="shared" ca="1" si="102"/>
        <v/>
      </c>
      <c r="O284" s="45" t="str">
        <f t="shared" ca="1" si="103"/>
        <v/>
      </c>
      <c r="P284" s="46" t="str">
        <f t="shared" ca="1" si="104"/>
        <v/>
      </c>
      <c r="Q284" s="44" t="str">
        <f t="shared" ca="1" si="105"/>
        <v/>
      </c>
      <c r="R284" s="45" t="str">
        <f t="shared" ca="1" si="106"/>
        <v/>
      </c>
      <c r="S284" s="46" t="str">
        <f t="shared" ca="1" si="107"/>
        <v/>
      </c>
      <c r="T284" s="77" t="str">
        <f t="shared" ca="1" si="111"/>
        <v/>
      </c>
      <c r="AH284" s="163" t="str">
        <f t="shared" si="109"/>
        <v/>
      </c>
      <c r="AI284" s="163" t="str">
        <f t="shared" si="108"/>
        <v/>
      </c>
    </row>
    <row r="285" spans="1:35">
      <c r="A285" s="164" t="str">
        <f t="shared" ca="1" si="90"/>
        <v/>
      </c>
      <c r="B285" s="44" t="str">
        <f t="shared" ca="1" si="91"/>
        <v/>
      </c>
      <c r="C285" s="45" t="str">
        <f t="shared" ca="1" si="110"/>
        <v/>
      </c>
      <c r="D285" s="45" t="str">
        <f t="shared" ca="1" si="92"/>
        <v/>
      </c>
      <c r="E285" s="44" t="str">
        <f t="shared" ca="1" si="93"/>
        <v/>
      </c>
      <c r="F285" s="45" t="str">
        <f t="shared" ca="1" si="94"/>
        <v/>
      </c>
      <c r="G285" s="46" t="str">
        <f t="shared" ca="1" si="95"/>
        <v/>
      </c>
      <c r="H285" s="44" t="str">
        <f t="shared" ca="1" si="96"/>
        <v/>
      </c>
      <c r="I285" s="45" t="str">
        <f t="shared" ca="1" si="97"/>
        <v/>
      </c>
      <c r="J285" s="46" t="str">
        <f t="shared" ca="1" si="98"/>
        <v/>
      </c>
      <c r="K285" s="44" t="str">
        <f t="shared" ca="1" si="99"/>
        <v/>
      </c>
      <c r="L285" s="45" t="str">
        <f t="shared" ca="1" si="100"/>
        <v/>
      </c>
      <c r="M285" s="46" t="str">
        <f t="shared" ca="1" si="101"/>
        <v/>
      </c>
      <c r="N285" s="44" t="str">
        <f t="shared" ca="1" si="102"/>
        <v/>
      </c>
      <c r="O285" s="45" t="str">
        <f t="shared" ca="1" si="103"/>
        <v/>
      </c>
      <c r="P285" s="46" t="str">
        <f t="shared" ca="1" si="104"/>
        <v/>
      </c>
      <c r="Q285" s="44" t="str">
        <f t="shared" ca="1" si="105"/>
        <v/>
      </c>
      <c r="R285" s="45" t="str">
        <f t="shared" ca="1" si="106"/>
        <v/>
      </c>
      <c r="S285" s="46" t="str">
        <f t="shared" ca="1" si="107"/>
        <v/>
      </c>
      <c r="T285" s="77" t="str">
        <f t="shared" ca="1" si="111"/>
        <v/>
      </c>
      <c r="AH285" s="163" t="str">
        <f t="shared" si="109"/>
        <v/>
      </c>
      <c r="AI285" s="163" t="str">
        <f t="shared" si="108"/>
        <v/>
      </c>
    </row>
    <row r="286" spans="1:35">
      <c r="A286" s="164" t="str">
        <f t="shared" ca="1" si="90"/>
        <v/>
      </c>
      <c r="B286" s="44" t="str">
        <f t="shared" ca="1" si="91"/>
        <v/>
      </c>
      <c r="C286" s="45" t="str">
        <f t="shared" ca="1" si="110"/>
        <v/>
      </c>
      <c r="D286" s="45" t="str">
        <f t="shared" ca="1" si="92"/>
        <v/>
      </c>
      <c r="E286" s="44" t="str">
        <f t="shared" ca="1" si="93"/>
        <v/>
      </c>
      <c r="F286" s="45" t="str">
        <f t="shared" ca="1" si="94"/>
        <v/>
      </c>
      <c r="G286" s="46" t="str">
        <f t="shared" ca="1" si="95"/>
        <v/>
      </c>
      <c r="H286" s="44" t="str">
        <f t="shared" ca="1" si="96"/>
        <v/>
      </c>
      <c r="I286" s="45" t="str">
        <f t="shared" ca="1" si="97"/>
        <v/>
      </c>
      <c r="J286" s="46" t="str">
        <f t="shared" ca="1" si="98"/>
        <v/>
      </c>
      <c r="K286" s="44" t="str">
        <f t="shared" ca="1" si="99"/>
        <v/>
      </c>
      <c r="L286" s="45" t="str">
        <f t="shared" ca="1" si="100"/>
        <v/>
      </c>
      <c r="M286" s="46" t="str">
        <f t="shared" ca="1" si="101"/>
        <v/>
      </c>
      <c r="N286" s="44" t="str">
        <f t="shared" ca="1" si="102"/>
        <v/>
      </c>
      <c r="O286" s="45" t="str">
        <f t="shared" ca="1" si="103"/>
        <v/>
      </c>
      <c r="P286" s="46" t="str">
        <f t="shared" ca="1" si="104"/>
        <v/>
      </c>
      <c r="Q286" s="44" t="str">
        <f t="shared" ca="1" si="105"/>
        <v/>
      </c>
      <c r="R286" s="45" t="str">
        <f t="shared" ca="1" si="106"/>
        <v/>
      </c>
      <c r="S286" s="46" t="str">
        <f t="shared" ca="1" si="107"/>
        <v/>
      </c>
      <c r="T286" s="77" t="str">
        <f t="shared" ca="1" si="111"/>
        <v/>
      </c>
      <c r="AH286" s="163" t="str">
        <f t="shared" si="109"/>
        <v/>
      </c>
      <c r="AI286" s="163" t="str">
        <f t="shared" si="108"/>
        <v/>
      </c>
    </row>
    <row r="287" spans="1:35">
      <c r="A287" s="164" t="str">
        <f t="shared" ca="1" si="90"/>
        <v/>
      </c>
      <c r="B287" s="44" t="str">
        <f t="shared" ca="1" si="91"/>
        <v/>
      </c>
      <c r="C287" s="45" t="str">
        <f t="shared" ca="1" si="110"/>
        <v/>
      </c>
      <c r="D287" s="45" t="str">
        <f t="shared" ca="1" si="92"/>
        <v/>
      </c>
      <c r="E287" s="44" t="str">
        <f t="shared" ca="1" si="93"/>
        <v/>
      </c>
      <c r="F287" s="45" t="str">
        <f t="shared" ca="1" si="94"/>
        <v/>
      </c>
      <c r="G287" s="46" t="str">
        <f t="shared" ca="1" si="95"/>
        <v/>
      </c>
      <c r="H287" s="44" t="str">
        <f t="shared" ca="1" si="96"/>
        <v/>
      </c>
      <c r="I287" s="45" t="str">
        <f t="shared" ca="1" si="97"/>
        <v/>
      </c>
      <c r="J287" s="46" t="str">
        <f t="shared" ca="1" si="98"/>
        <v/>
      </c>
      <c r="K287" s="44" t="str">
        <f t="shared" ca="1" si="99"/>
        <v/>
      </c>
      <c r="L287" s="45" t="str">
        <f t="shared" ca="1" si="100"/>
        <v/>
      </c>
      <c r="M287" s="46" t="str">
        <f t="shared" ca="1" si="101"/>
        <v/>
      </c>
      <c r="N287" s="44" t="str">
        <f t="shared" ca="1" si="102"/>
        <v/>
      </c>
      <c r="O287" s="45" t="str">
        <f t="shared" ca="1" si="103"/>
        <v/>
      </c>
      <c r="P287" s="46" t="str">
        <f t="shared" ca="1" si="104"/>
        <v/>
      </c>
      <c r="Q287" s="44" t="str">
        <f t="shared" ca="1" si="105"/>
        <v/>
      </c>
      <c r="R287" s="45" t="str">
        <f t="shared" ca="1" si="106"/>
        <v/>
      </c>
      <c r="S287" s="46" t="str">
        <f t="shared" ca="1" si="107"/>
        <v/>
      </c>
      <c r="T287" s="77" t="str">
        <f t="shared" ca="1" si="111"/>
        <v/>
      </c>
      <c r="AH287" s="163" t="str">
        <f t="shared" si="109"/>
        <v/>
      </c>
      <c r="AI287" s="163" t="str">
        <f t="shared" si="108"/>
        <v/>
      </c>
    </row>
    <row r="288" spans="1:35">
      <c r="A288" s="164" t="str">
        <f t="shared" ca="1" si="90"/>
        <v/>
      </c>
      <c r="B288" s="44" t="str">
        <f t="shared" ca="1" si="91"/>
        <v/>
      </c>
      <c r="C288" s="45" t="str">
        <f t="shared" ca="1" si="110"/>
        <v/>
      </c>
      <c r="D288" s="45" t="str">
        <f t="shared" ca="1" si="92"/>
        <v/>
      </c>
      <c r="E288" s="44" t="str">
        <f t="shared" ca="1" si="93"/>
        <v/>
      </c>
      <c r="F288" s="45" t="str">
        <f t="shared" ca="1" si="94"/>
        <v/>
      </c>
      <c r="G288" s="46" t="str">
        <f t="shared" ca="1" si="95"/>
        <v/>
      </c>
      <c r="H288" s="44" t="str">
        <f t="shared" ca="1" si="96"/>
        <v/>
      </c>
      <c r="I288" s="45" t="str">
        <f t="shared" ca="1" si="97"/>
        <v/>
      </c>
      <c r="J288" s="46" t="str">
        <f t="shared" ca="1" si="98"/>
        <v/>
      </c>
      <c r="K288" s="44" t="str">
        <f t="shared" ca="1" si="99"/>
        <v/>
      </c>
      <c r="L288" s="45" t="str">
        <f t="shared" ca="1" si="100"/>
        <v/>
      </c>
      <c r="M288" s="46" t="str">
        <f t="shared" ca="1" si="101"/>
        <v/>
      </c>
      <c r="N288" s="44" t="str">
        <f t="shared" ca="1" si="102"/>
        <v/>
      </c>
      <c r="O288" s="45" t="str">
        <f t="shared" ca="1" si="103"/>
        <v/>
      </c>
      <c r="P288" s="46" t="str">
        <f t="shared" ca="1" si="104"/>
        <v/>
      </c>
      <c r="Q288" s="44" t="str">
        <f t="shared" ca="1" si="105"/>
        <v/>
      </c>
      <c r="R288" s="45" t="str">
        <f t="shared" ca="1" si="106"/>
        <v/>
      </c>
      <c r="S288" s="46" t="str">
        <f t="shared" ca="1" si="107"/>
        <v/>
      </c>
      <c r="T288" s="77" t="str">
        <f t="shared" ca="1" si="111"/>
        <v/>
      </c>
      <c r="AH288" s="163" t="str">
        <f t="shared" si="109"/>
        <v/>
      </c>
      <c r="AI288" s="163" t="str">
        <f t="shared" si="108"/>
        <v/>
      </c>
    </row>
    <row r="289" spans="1:35">
      <c r="A289" s="164" t="str">
        <f t="shared" ca="1" si="90"/>
        <v/>
      </c>
      <c r="B289" s="44" t="str">
        <f t="shared" ca="1" si="91"/>
        <v/>
      </c>
      <c r="C289" s="45" t="str">
        <f t="shared" ca="1" si="110"/>
        <v/>
      </c>
      <c r="D289" s="45" t="str">
        <f t="shared" ca="1" si="92"/>
        <v/>
      </c>
      <c r="E289" s="44" t="str">
        <f t="shared" ca="1" si="93"/>
        <v/>
      </c>
      <c r="F289" s="45" t="str">
        <f t="shared" ca="1" si="94"/>
        <v/>
      </c>
      <c r="G289" s="46" t="str">
        <f t="shared" ca="1" si="95"/>
        <v/>
      </c>
      <c r="H289" s="44" t="str">
        <f t="shared" ca="1" si="96"/>
        <v/>
      </c>
      <c r="I289" s="45" t="str">
        <f t="shared" ca="1" si="97"/>
        <v/>
      </c>
      <c r="J289" s="46" t="str">
        <f t="shared" ca="1" si="98"/>
        <v/>
      </c>
      <c r="K289" s="44" t="str">
        <f t="shared" ca="1" si="99"/>
        <v/>
      </c>
      <c r="L289" s="45" t="str">
        <f t="shared" ca="1" si="100"/>
        <v/>
      </c>
      <c r="M289" s="46" t="str">
        <f t="shared" ca="1" si="101"/>
        <v/>
      </c>
      <c r="N289" s="44" t="str">
        <f t="shared" ca="1" si="102"/>
        <v/>
      </c>
      <c r="O289" s="45" t="str">
        <f t="shared" ca="1" si="103"/>
        <v/>
      </c>
      <c r="P289" s="46" t="str">
        <f t="shared" ca="1" si="104"/>
        <v/>
      </c>
      <c r="Q289" s="44" t="str">
        <f t="shared" ca="1" si="105"/>
        <v/>
      </c>
      <c r="R289" s="45" t="str">
        <f t="shared" ca="1" si="106"/>
        <v/>
      </c>
      <c r="S289" s="46" t="str">
        <f t="shared" ca="1" si="107"/>
        <v/>
      </c>
      <c r="T289" s="77" t="str">
        <f t="shared" ca="1" si="111"/>
        <v/>
      </c>
      <c r="AH289" s="163" t="str">
        <f t="shared" si="109"/>
        <v/>
      </c>
      <c r="AI289" s="163" t="str">
        <f t="shared" si="108"/>
        <v/>
      </c>
    </row>
    <row r="290" spans="1:35">
      <c r="A290" s="164" t="str">
        <f t="shared" ca="1" si="90"/>
        <v/>
      </c>
      <c r="B290" s="44" t="str">
        <f t="shared" ca="1" si="91"/>
        <v/>
      </c>
      <c r="C290" s="45" t="str">
        <f t="shared" ca="1" si="110"/>
        <v/>
      </c>
      <c r="D290" s="45" t="str">
        <f t="shared" ca="1" si="92"/>
        <v/>
      </c>
      <c r="E290" s="44" t="str">
        <f t="shared" ca="1" si="93"/>
        <v/>
      </c>
      <c r="F290" s="45" t="str">
        <f t="shared" ca="1" si="94"/>
        <v/>
      </c>
      <c r="G290" s="46" t="str">
        <f t="shared" ca="1" si="95"/>
        <v/>
      </c>
      <c r="H290" s="44" t="str">
        <f t="shared" ca="1" si="96"/>
        <v/>
      </c>
      <c r="I290" s="45" t="str">
        <f t="shared" ca="1" si="97"/>
        <v/>
      </c>
      <c r="J290" s="46" t="str">
        <f t="shared" ca="1" si="98"/>
        <v/>
      </c>
      <c r="K290" s="44" t="str">
        <f t="shared" ca="1" si="99"/>
        <v/>
      </c>
      <c r="L290" s="45" t="str">
        <f t="shared" ca="1" si="100"/>
        <v/>
      </c>
      <c r="M290" s="46" t="str">
        <f t="shared" ca="1" si="101"/>
        <v/>
      </c>
      <c r="N290" s="44" t="str">
        <f t="shared" ca="1" si="102"/>
        <v/>
      </c>
      <c r="O290" s="45" t="str">
        <f t="shared" ca="1" si="103"/>
        <v/>
      </c>
      <c r="P290" s="46" t="str">
        <f t="shared" ca="1" si="104"/>
        <v/>
      </c>
      <c r="Q290" s="44" t="str">
        <f t="shared" ca="1" si="105"/>
        <v/>
      </c>
      <c r="R290" s="45" t="str">
        <f t="shared" ca="1" si="106"/>
        <v/>
      </c>
      <c r="S290" s="46" t="str">
        <f t="shared" ca="1" si="107"/>
        <v/>
      </c>
      <c r="T290" s="77" t="str">
        <f t="shared" ca="1" si="111"/>
        <v/>
      </c>
      <c r="AH290" s="163" t="str">
        <f t="shared" si="109"/>
        <v/>
      </c>
      <c r="AI290" s="163" t="str">
        <f t="shared" si="108"/>
        <v/>
      </c>
    </row>
    <row r="291" spans="1:35">
      <c r="A291" s="164" t="str">
        <f t="shared" ca="1" si="90"/>
        <v/>
      </c>
      <c r="B291" s="44" t="str">
        <f t="shared" ca="1" si="91"/>
        <v/>
      </c>
      <c r="C291" s="45" t="str">
        <f t="shared" ca="1" si="110"/>
        <v/>
      </c>
      <c r="D291" s="45" t="str">
        <f t="shared" ca="1" si="92"/>
        <v/>
      </c>
      <c r="E291" s="44" t="str">
        <f t="shared" ca="1" si="93"/>
        <v/>
      </c>
      <c r="F291" s="45" t="str">
        <f t="shared" ca="1" si="94"/>
        <v/>
      </c>
      <c r="G291" s="46" t="str">
        <f t="shared" ca="1" si="95"/>
        <v/>
      </c>
      <c r="H291" s="44" t="str">
        <f t="shared" ca="1" si="96"/>
        <v/>
      </c>
      <c r="I291" s="45" t="str">
        <f t="shared" ca="1" si="97"/>
        <v/>
      </c>
      <c r="J291" s="46" t="str">
        <f t="shared" ca="1" si="98"/>
        <v/>
      </c>
      <c r="K291" s="44" t="str">
        <f t="shared" ca="1" si="99"/>
        <v/>
      </c>
      <c r="L291" s="45" t="str">
        <f t="shared" ca="1" si="100"/>
        <v/>
      </c>
      <c r="M291" s="46" t="str">
        <f t="shared" ca="1" si="101"/>
        <v/>
      </c>
      <c r="N291" s="44" t="str">
        <f t="shared" ca="1" si="102"/>
        <v/>
      </c>
      <c r="O291" s="45" t="str">
        <f t="shared" ca="1" si="103"/>
        <v/>
      </c>
      <c r="P291" s="46" t="str">
        <f t="shared" ca="1" si="104"/>
        <v/>
      </c>
      <c r="Q291" s="44" t="str">
        <f t="shared" ca="1" si="105"/>
        <v/>
      </c>
      <c r="R291" s="45" t="str">
        <f t="shared" ca="1" si="106"/>
        <v/>
      </c>
      <c r="S291" s="46" t="str">
        <f t="shared" ca="1" si="107"/>
        <v/>
      </c>
      <c r="T291" s="77" t="str">
        <f t="shared" ca="1" si="111"/>
        <v/>
      </c>
      <c r="AH291" s="163" t="str">
        <f t="shared" si="109"/>
        <v/>
      </c>
      <c r="AI291" s="163" t="str">
        <f t="shared" si="108"/>
        <v/>
      </c>
    </row>
    <row r="292" spans="1:35">
      <c r="A292" s="164" t="str">
        <f t="shared" ca="1" si="90"/>
        <v/>
      </c>
      <c r="B292" s="44" t="str">
        <f t="shared" ca="1" si="91"/>
        <v/>
      </c>
      <c r="C292" s="45" t="str">
        <f t="shared" ca="1" si="110"/>
        <v/>
      </c>
      <c r="D292" s="45" t="str">
        <f t="shared" ca="1" si="92"/>
        <v/>
      </c>
      <c r="E292" s="44" t="str">
        <f t="shared" ca="1" si="93"/>
        <v/>
      </c>
      <c r="F292" s="45" t="str">
        <f t="shared" ca="1" si="94"/>
        <v/>
      </c>
      <c r="G292" s="46" t="str">
        <f t="shared" ca="1" si="95"/>
        <v/>
      </c>
      <c r="H292" s="44" t="str">
        <f t="shared" ca="1" si="96"/>
        <v/>
      </c>
      <c r="I292" s="45" t="str">
        <f t="shared" ca="1" si="97"/>
        <v/>
      </c>
      <c r="J292" s="46" t="str">
        <f t="shared" ca="1" si="98"/>
        <v/>
      </c>
      <c r="K292" s="44" t="str">
        <f t="shared" ca="1" si="99"/>
        <v/>
      </c>
      <c r="L292" s="45" t="str">
        <f t="shared" ca="1" si="100"/>
        <v/>
      </c>
      <c r="M292" s="46" t="str">
        <f t="shared" ca="1" si="101"/>
        <v/>
      </c>
      <c r="N292" s="44" t="str">
        <f t="shared" ca="1" si="102"/>
        <v/>
      </c>
      <c r="O292" s="45" t="str">
        <f t="shared" ca="1" si="103"/>
        <v/>
      </c>
      <c r="P292" s="46" t="str">
        <f t="shared" ca="1" si="104"/>
        <v/>
      </c>
      <c r="Q292" s="44" t="str">
        <f t="shared" ca="1" si="105"/>
        <v/>
      </c>
      <c r="R292" s="45" t="str">
        <f t="shared" ca="1" si="106"/>
        <v/>
      </c>
      <c r="S292" s="46" t="str">
        <f t="shared" ca="1" si="107"/>
        <v/>
      </c>
      <c r="T292" s="77" t="str">
        <f t="shared" ca="1" si="111"/>
        <v/>
      </c>
      <c r="AH292" s="163" t="str">
        <f t="shared" si="109"/>
        <v/>
      </c>
      <c r="AI292" s="163" t="str">
        <f t="shared" si="108"/>
        <v/>
      </c>
    </row>
    <row r="293" spans="1:35">
      <c r="A293" s="164" t="str">
        <f t="shared" ca="1" si="90"/>
        <v/>
      </c>
      <c r="B293" s="44" t="str">
        <f t="shared" ca="1" si="91"/>
        <v/>
      </c>
      <c r="C293" s="45" t="str">
        <f t="shared" ca="1" si="110"/>
        <v/>
      </c>
      <c r="D293" s="45" t="str">
        <f t="shared" ca="1" si="92"/>
        <v/>
      </c>
      <c r="E293" s="44" t="str">
        <f t="shared" ca="1" si="93"/>
        <v/>
      </c>
      <c r="F293" s="45" t="str">
        <f t="shared" ca="1" si="94"/>
        <v/>
      </c>
      <c r="G293" s="46" t="str">
        <f t="shared" ca="1" si="95"/>
        <v/>
      </c>
      <c r="H293" s="44" t="str">
        <f t="shared" ca="1" si="96"/>
        <v/>
      </c>
      <c r="I293" s="45" t="str">
        <f t="shared" ca="1" si="97"/>
        <v/>
      </c>
      <c r="J293" s="46" t="str">
        <f t="shared" ca="1" si="98"/>
        <v/>
      </c>
      <c r="K293" s="44" t="str">
        <f t="shared" ca="1" si="99"/>
        <v/>
      </c>
      <c r="L293" s="45" t="str">
        <f t="shared" ca="1" si="100"/>
        <v/>
      </c>
      <c r="M293" s="46" t="str">
        <f t="shared" ca="1" si="101"/>
        <v/>
      </c>
      <c r="N293" s="44" t="str">
        <f t="shared" ca="1" si="102"/>
        <v/>
      </c>
      <c r="O293" s="45" t="str">
        <f t="shared" ca="1" si="103"/>
        <v/>
      </c>
      <c r="P293" s="46" t="str">
        <f t="shared" ca="1" si="104"/>
        <v/>
      </c>
      <c r="Q293" s="44" t="str">
        <f t="shared" ca="1" si="105"/>
        <v/>
      </c>
      <c r="R293" s="45" t="str">
        <f t="shared" ca="1" si="106"/>
        <v/>
      </c>
      <c r="S293" s="46" t="str">
        <f t="shared" ca="1" si="107"/>
        <v/>
      </c>
      <c r="T293" s="77" t="str">
        <f t="shared" ca="1" si="111"/>
        <v/>
      </c>
      <c r="AH293" s="163" t="str">
        <f t="shared" si="109"/>
        <v/>
      </c>
      <c r="AI293" s="163" t="str">
        <f t="shared" si="108"/>
        <v/>
      </c>
    </row>
    <row r="294" spans="1:35">
      <c r="A294" s="164" t="str">
        <f t="shared" ca="1" si="90"/>
        <v/>
      </c>
      <c r="B294" s="44" t="str">
        <f t="shared" ca="1" si="91"/>
        <v/>
      </c>
      <c r="C294" s="45" t="str">
        <f t="shared" ca="1" si="110"/>
        <v/>
      </c>
      <c r="D294" s="45" t="str">
        <f t="shared" ca="1" si="92"/>
        <v/>
      </c>
      <c r="E294" s="44" t="str">
        <f t="shared" ca="1" si="93"/>
        <v/>
      </c>
      <c r="F294" s="45" t="str">
        <f t="shared" ca="1" si="94"/>
        <v/>
      </c>
      <c r="G294" s="46" t="str">
        <f t="shared" ca="1" si="95"/>
        <v/>
      </c>
      <c r="H294" s="44" t="str">
        <f t="shared" ca="1" si="96"/>
        <v/>
      </c>
      <c r="I294" s="45" t="str">
        <f t="shared" ca="1" si="97"/>
        <v/>
      </c>
      <c r="J294" s="46" t="str">
        <f t="shared" ca="1" si="98"/>
        <v/>
      </c>
      <c r="K294" s="44" t="str">
        <f t="shared" ca="1" si="99"/>
        <v/>
      </c>
      <c r="L294" s="45" t="str">
        <f t="shared" ca="1" si="100"/>
        <v/>
      </c>
      <c r="M294" s="46" t="str">
        <f t="shared" ca="1" si="101"/>
        <v/>
      </c>
      <c r="N294" s="44" t="str">
        <f t="shared" ca="1" si="102"/>
        <v/>
      </c>
      <c r="O294" s="45" t="str">
        <f t="shared" ca="1" si="103"/>
        <v/>
      </c>
      <c r="P294" s="46" t="str">
        <f t="shared" ca="1" si="104"/>
        <v/>
      </c>
      <c r="Q294" s="44" t="str">
        <f t="shared" ca="1" si="105"/>
        <v/>
      </c>
      <c r="R294" s="45" t="str">
        <f t="shared" ca="1" si="106"/>
        <v/>
      </c>
      <c r="S294" s="46" t="str">
        <f t="shared" ca="1" si="107"/>
        <v/>
      </c>
      <c r="T294" s="77" t="str">
        <f t="shared" ca="1" si="111"/>
        <v/>
      </c>
      <c r="AH294" s="163" t="str">
        <f t="shared" si="109"/>
        <v/>
      </c>
      <c r="AI294" s="163" t="str">
        <f t="shared" si="108"/>
        <v/>
      </c>
    </row>
    <row r="295" spans="1:35">
      <c r="A295" s="164" t="str">
        <f t="shared" ca="1" si="90"/>
        <v/>
      </c>
      <c r="B295" s="44" t="str">
        <f t="shared" ca="1" si="91"/>
        <v/>
      </c>
      <c r="C295" s="45" t="str">
        <f t="shared" ca="1" si="110"/>
        <v/>
      </c>
      <c r="D295" s="45" t="str">
        <f t="shared" ca="1" si="92"/>
        <v/>
      </c>
      <c r="E295" s="44" t="str">
        <f t="shared" ca="1" si="93"/>
        <v/>
      </c>
      <c r="F295" s="45" t="str">
        <f t="shared" ca="1" si="94"/>
        <v/>
      </c>
      <c r="G295" s="46" t="str">
        <f t="shared" ca="1" si="95"/>
        <v/>
      </c>
      <c r="H295" s="44" t="str">
        <f t="shared" ca="1" si="96"/>
        <v/>
      </c>
      <c r="I295" s="45" t="str">
        <f t="shared" ca="1" si="97"/>
        <v/>
      </c>
      <c r="J295" s="46" t="str">
        <f t="shared" ca="1" si="98"/>
        <v/>
      </c>
      <c r="K295" s="44" t="str">
        <f t="shared" ca="1" si="99"/>
        <v/>
      </c>
      <c r="L295" s="45" t="str">
        <f t="shared" ca="1" si="100"/>
        <v/>
      </c>
      <c r="M295" s="46" t="str">
        <f t="shared" ca="1" si="101"/>
        <v/>
      </c>
      <c r="N295" s="44" t="str">
        <f t="shared" ca="1" si="102"/>
        <v/>
      </c>
      <c r="O295" s="45" t="str">
        <f t="shared" ca="1" si="103"/>
        <v/>
      </c>
      <c r="P295" s="46" t="str">
        <f t="shared" ca="1" si="104"/>
        <v/>
      </c>
      <c r="Q295" s="44" t="str">
        <f t="shared" ca="1" si="105"/>
        <v/>
      </c>
      <c r="R295" s="45" t="str">
        <f t="shared" ca="1" si="106"/>
        <v/>
      </c>
      <c r="S295" s="46" t="str">
        <f t="shared" ca="1" si="107"/>
        <v/>
      </c>
      <c r="T295" s="77" t="str">
        <f t="shared" ca="1" si="111"/>
        <v/>
      </c>
      <c r="AH295" s="163" t="str">
        <f t="shared" si="109"/>
        <v/>
      </c>
      <c r="AI295" s="163" t="str">
        <f t="shared" si="108"/>
        <v/>
      </c>
    </row>
    <row r="296" spans="1:35">
      <c r="A296" s="164" t="str">
        <f t="shared" ca="1" si="90"/>
        <v/>
      </c>
      <c r="B296" s="44" t="str">
        <f t="shared" ca="1" si="91"/>
        <v/>
      </c>
      <c r="C296" s="45" t="str">
        <f t="shared" ca="1" si="110"/>
        <v/>
      </c>
      <c r="D296" s="45" t="str">
        <f t="shared" ca="1" si="92"/>
        <v/>
      </c>
      <c r="E296" s="44" t="str">
        <f t="shared" ca="1" si="93"/>
        <v/>
      </c>
      <c r="F296" s="45" t="str">
        <f t="shared" ca="1" si="94"/>
        <v/>
      </c>
      <c r="G296" s="46" t="str">
        <f t="shared" ca="1" si="95"/>
        <v/>
      </c>
      <c r="H296" s="44" t="str">
        <f t="shared" ca="1" si="96"/>
        <v/>
      </c>
      <c r="I296" s="45" t="str">
        <f t="shared" ca="1" si="97"/>
        <v/>
      </c>
      <c r="J296" s="46" t="str">
        <f t="shared" ca="1" si="98"/>
        <v/>
      </c>
      <c r="K296" s="44" t="str">
        <f t="shared" ca="1" si="99"/>
        <v/>
      </c>
      <c r="L296" s="45" t="str">
        <f t="shared" ca="1" si="100"/>
        <v/>
      </c>
      <c r="M296" s="46" t="str">
        <f t="shared" ca="1" si="101"/>
        <v/>
      </c>
      <c r="N296" s="44" t="str">
        <f t="shared" ca="1" si="102"/>
        <v/>
      </c>
      <c r="O296" s="45" t="str">
        <f t="shared" ca="1" si="103"/>
        <v/>
      </c>
      <c r="P296" s="46" t="str">
        <f t="shared" ca="1" si="104"/>
        <v/>
      </c>
      <c r="Q296" s="44" t="str">
        <f t="shared" ca="1" si="105"/>
        <v/>
      </c>
      <c r="R296" s="45" t="str">
        <f t="shared" ca="1" si="106"/>
        <v/>
      </c>
      <c r="S296" s="46" t="str">
        <f t="shared" ca="1" si="107"/>
        <v/>
      </c>
      <c r="T296" s="77" t="str">
        <f t="shared" ca="1" si="111"/>
        <v/>
      </c>
      <c r="AH296" s="163" t="str">
        <f t="shared" si="109"/>
        <v/>
      </c>
      <c r="AI296" s="163" t="str">
        <f t="shared" si="108"/>
        <v/>
      </c>
    </row>
    <row r="297" spans="1:35">
      <c r="A297" s="164" t="str">
        <f t="shared" ca="1" si="90"/>
        <v/>
      </c>
      <c r="B297" s="44" t="str">
        <f t="shared" ca="1" si="91"/>
        <v/>
      </c>
      <c r="C297" s="45" t="str">
        <f t="shared" ca="1" si="110"/>
        <v/>
      </c>
      <c r="D297" s="45" t="str">
        <f t="shared" ca="1" si="92"/>
        <v/>
      </c>
      <c r="E297" s="44" t="str">
        <f t="shared" ca="1" si="93"/>
        <v/>
      </c>
      <c r="F297" s="45" t="str">
        <f t="shared" ca="1" si="94"/>
        <v/>
      </c>
      <c r="G297" s="46" t="str">
        <f t="shared" ca="1" si="95"/>
        <v/>
      </c>
      <c r="H297" s="44" t="str">
        <f t="shared" ca="1" si="96"/>
        <v/>
      </c>
      <c r="I297" s="45" t="str">
        <f t="shared" ca="1" si="97"/>
        <v/>
      </c>
      <c r="J297" s="46" t="str">
        <f t="shared" ca="1" si="98"/>
        <v/>
      </c>
      <c r="K297" s="44" t="str">
        <f t="shared" ca="1" si="99"/>
        <v/>
      </c>
      <c r="L297" s="45" t="str">
        <f t="shared" ca="1" si="100"/>
        <v/>
      </c>
      <c r="M297" s="46" t="str">
        <f t="shared" ca="1" si="101"/>
        <v/>
      </c>
      <c r="N297" s="44" t="str">
        <f t="shared" ca="1" si="102"/>
        <v/>
      </c>
      <c r="O297" s="45" t="str">
        <f t="shared" ca="1" si="103"/>
        <v/>
      </c>
      <c r="P297" s="46" t="str">
        <f t="shared" ca="1" si="104"/>
        <v/>
      </c>
      <c r="Q297" s="44" t="str">
        <f t="shared" ca="1" si="105"/>
        <v/>
      </c>
      <c r="R297" s="45" t="str">
        <f t="shared" ca="1" si="106"/>
        <v/>
      </c>
      <c r="S297" s="46" t="str">
        <f t="shared" ca="1" si="107"/>
        <v/>
      </c>
      <c r="T297" s="77" t="str">
        <f t="shared" ca="1" si="111"/>
        <v/>
      </c>
      <c r="AH297" s="163" t="str">
        <f t="shared" si="109"/>
        <v/>
      </c>
      <c r="AI297" s="163" t="str">
        <f t="shared" si="108"/>
        <v/>
      </c>
    </row>
    <row r="298" spans="1:35">
      <c r="A298" s="164" t="str">
        <f t="shared" ca="1" si="90"/>
        <v/>
      </c>
      <c r="B298" s="44" t="str">
        <f t="shared" ca="1" si="91"/>
        <v/>
      </c>
      <c r="C298" s="45" t="str">
        <f t="shared" ca="1" si="110"/>
        <v/>
      </c>
      <c r="D298" s="45" t="str">
        <f t="shared" ca="1" si="92"/>
        <v/>
      </c>
      <c r="E298" s="44" t="str">
        <f t="shared" ca="1" si="93"/>
        <v/>
      </c>
      <c r="F298" s="45" t="str">
        <f t="shared" ca="1" si="94"/>
        <v/>
      </c>
      <c r="G298" s="46" t="str">
        <f t="shared" ca="1" si="95"/>
        <v/>
      </c>
      <c r="H298" s="44" t="str">
        <f t="shared" ca="1" si="96"/>
        <v/>
      </c>
      <c r="I298" s="45" t="str">
        <f t="shared" ca="1" si="97"/>
        <v/>
      </c>
      <c r="J298" s="46" t="str">
        <f t="shared" ca="1" si="98"/>
        <v/>
      </c>
      <c r="K298" s="44" t="str">
        <f t="shared" ca="1" si="99"/>
        <v/>
      </c>
      <c r="L298" s="45" t="str">
        <f t="shared" ca="1" si="100"/>
        <v/>
      </c>
      <c r="M298" s="46" t="str">
        <f t="shared" ca="1" si="101"/>
        <v/>
      </c>
      <c r="N298" s="44" t="str">
        <f t="shared" ca="1" si="102"/>
        <v/>
      </c>
      <c r="O298" s="45" t="str">
        <f t="shared" ca="1" si="103"/>
        <v/>
      </c>
      <c r="P298" s="46" t="str">
        <f t="shared" ca="1" si="104"/>
        <v/>
      </c>
      <c r="Q298" s="44" t="str">
        <f t="shared" ca="1" si="105"/>
        <v/>
      </c>
      <c r="R298" s="45" t="str">
        <f t="shared" ca="1" si="106"/>
        <v/>
      </c>
      <c r="S298" s="46" t="str">
        <f t="shared" ca="1" si="107"/>
        <v/>
      </c>
      <c r="T298" s="77" t="str">
        <f t="shared" ca="1" si="111"/>
        <v/>
      </c>
      <c r="AH298" s="163" t="str">
        <f t="shared" si="109"/>
        <v/>
      </c>
      <c r="AI298" s="163" t="str">
        <f t="shared" si="108"/>
        <v/>
      </c>
    </row>
    <row r="299" spans="1:35">
      <c r="A299" s="164" t="str">
        <f t="shared" ca="1" si="90"/>
        <v/>
      </c>
      <c r="B299" s="44" t="str">
        <f t="shared" ca="1" si="91"/>
        <v/>
      </c>
      <c r="C299" s="45" t="str">
        <f t="shared" ca="1" si="110"/>
        <v/>
      </c>
      <c r="D299" s="45" t="str">
        <f t="shared" ca="1" si="92"/>
        <v/>
      </c>
      <c r="E299" s="44" t="str">
        <f t="shared" ca="1" si="93"/>
        <v/>
      </c>
      <c r="F299" s="45" t="str">
        <f t="shared" ca="1" si="94"/>
        <v/>
      </c>
      <c r="G299" s="46" t="str">
        <f t="shared" ca="1" si="95"/>
        <v/>
      </c>
      <c r="H299" s="44" t="str">
        <f t="shared" ca="1" si="96"/>
        <v/>
      </c>
      <c r="I299" s="45" t="str">
        <f t="shared" ca="1" si="97"/>
        <v/>
      </c>
      <c r="J299" s="46" t="str">
        <f t="shared" ca="1" si="98"/>
        <v/>
      </c>
      <c r="K299" s="44" t="str">
        <f t="shared" ca="1" si="99"/>
        <v/>
      </c>
      <c r="L299" s="45" t="str">
        <f t="shared" ca="1" si="100"/>
        <v/>
      </c>
      <c r="M299" s="46" t="str">
        <f t="shared" ca="1" si="101"/>
        <v/>
      </c>
      <c r="N299" s="44" t="str">
        <f t="shared" ca="1" si="102"/>
        <v/>
      </c>
      <c r="O299" s="45" t="str">
        <f t="shared" ca="1" si="103"/>
        <v/>
      </c>
      <c r="P299" s="46" t="str">
        <f t="shared" ca="1" si="104"/>
        <v/>
      </c>
      <c r="Q299" s="44" t="str">
        <f t="shared" ca="1" si="105"/>
        <v/>
      </c>
      <c r="R299" s="45" t="str">
        <f t="shared" ca="1" si="106"/>
        <v/>
      </c>
      <c r="S299" s="46" t="str">
        <f t="shared" ca="1" si="107"/>
        <v/>
      </c>
      <c r="T299" s="77" t="str">
        <f t="shared" ca="1" si="111"/>
        <v/>
      </c>
      <c r="AH299" s="163" t="str">
        <f t="shared" si="109"/>
        <v/>
      </c>
      <c r="AI299" s="163" t="str">
        <f t="shared" si="108"/>
        <v/>
      </c>
    </row>
    <row r="300" spans="1:35">
      <c r="A300" s="164" t="str">
        <f t="shared" ca="1" si="90"/>
        <v/>
      </c>
      <c r="B300" s="44" t="str">
        <f t="shared" ca="1" si="91"/>
        <v/>
      </c>
      <c r="C300" s="45" t="str">
        <f t="shared" ca="1" si="110"/>
        <v/>
      </c>
      <c r="D300" s="45" t="str">
        <f t="shared" ca="1" si="92"/>
        <v/>
      </c>
      <c r="E300" s="44" t="str">
        <f t="shared" ca="1" si="93"/>
        <v/>
      </c>
      <c r="F300" s="45" t="str">
        <f t="shared" ca="1" si="94"/>
        <v/>
      </c>
      <c r="G300" s="46" t="str">
        <f t="shared" ca="1" si="95"/>
        <v/>
      </c>
      <c r="H300" s="44" t="str">
        <f t="shared" ca="1" si="96"/>
        <v/>
      </c>
      <c r="I300" s="45" t="str">
        <f t="shared" ca="1" si="97"/>
        <v/>
      </c>
      <c r="J300" s="46" t="str">
        <f t="shared" ca="1" si="98"/>
        <v/>
      </c>
      <c r="K300" s="44" t="str">
        <f t="shared" ca="1" si="99"/>
        <v/>
      </c>
      <c r="L300" s="45" t="str">
        <f t="shared" ca="1" si="100"/>
        <v/>
      </c>
      <c r="M300" s="46" t="str">
        <f t="shared" ca="1" si="101"/>
        <v/>
      </c>
      <c r="N300" s="44" t="str">
        <f t="shared" ca="1" si="102"/>
        <v/>
      </c>
      <c r="O300" s="45" t="str">
        <f t="shared" ca="1" si="103"/>
        <v/>
      </c>
      <c r="P300" s="46" t="str">
        <f t="shared" ca="1" si="104"/>
        <v/>
      </c>
      <c r="Q300" s="44" t="str">
        <f t="shared" ca="1" si="105"/>
        <v/>
      </c>
      <c r="R300" s="45" t="str">
        <f t="shared" ca="1" si="106"/>
        <v/>
      </c>
      <c r="S300" s="46" t="str">
        <f t="shared" ca="1" si="107"/>
        <v/>
      </c>
      <c r="T300" s="77" t="str">
        <f t="shared" ca="1" si="111"/>
        <v/>
      </c>
      <c r="AH300" s="163" t="str">
        <f t="shared" si="109"/>
        <v/>
      </c>
      <c r="AI300" s="163" t="str">
        <f t="shared" si="108"/>
        <v/>
      </c>
    </row>
    <row r="301" spans="1:35">
      <c r="A301" s="164" t="str">
        <f t="shared" ca="1" si="90"/>
        <v/>
      </c>
      <c r="B301" s="44" t="str">
        <f t="shared" ca="1" si="91"/>
        <v/>
      </c>
      <c r="C301" s="45" t="str">
        <f t="shared" ca="1" si="110"/>
        <v/>
      </c>
      <c r="D301" s="45" t="str">
        <f t="shared" ca="1" si="92"/>
        <v/>
      </c>
      <c r="E301" s="44" t="str">
        <f t="shared" ca="1" si="93"/>
        <v/>
      </c>
      <c r="F301" s="45" t="str">
        <f t="shared" ca="1" si="94"/>
        <v/>
      </c>
      <c r="G301" s="46" t="str">
        <f t="shared" ca="1" si="95"/>
        <v/>
      </c>
      <c r="H301" s="44" t="str">
        <f t="shared" ca="1" si="96"/>
        <v/>
      </c>
      <c r="I301" s="45" t="str">
        <f t="shared" ca="1" si="97"/>
        <v/>
      </c>
      <c r="J301" s="46" t="str">
        <f t="shared" ca="1" si="98"/>
        <v/>
      </c>
      <c r="K301" s="44" t="str">
        <f t="shared" ca="1" si="99"/>
        <v/>
      </c>
      <c r="L301" s="45" t="str">
        <f t="shared" ca="1" si="100"/>
        <v/>
      </c>
      <c r="M301" s="46" t="str">
        <f t="shared" ca="1" si="101"/>
        <v/>
      </c>
      <c r="N301" s="44" t="str">
        <f t="shared" ca="1" si="102"/>
        <v/>
      </c>
      <c r="O301" s="45" t="str">
        <f t="shared" ca="1" si="103"/>
        <v/>
      </c>
      <c r="P301" s="46" t="str">
        <f t="shared" ca="1" si="104"/>
        <v/>
      </c>
      <c r="Q301" s="44" t="str">
        <f t="shared" ca="1" si="105"/>
        <v/>
      </c>
      <c r="R301" s="45" t="str">
        <f t="shared" ca="1" si="106"/>
        <v/>
      </c>
      <c r="S301" s="46" t="str">
        <f t="shared" ca="1" si="107"/>
        <v/>
      </c>
      <c r="T301" s="77" t="str">
        <f t="shared" ca="1" si="111"/>
        <v/>
      </c>
      <c r="AH301" s="163" t="str">
        <f t="shared" si="109"/>
        <v/>
      </c>
      <c r="AI301" s="163" t="str">
        <f t="shared" si="108"/>
        <v/>
      </c>
    </row>
    <row r="302" spans="1:35">
      <c r="A302" s="164" t="str">
        <f t="shared" ca="1" si="90"/>
        <v/>
      </c>
      <c r="B302" s="44" t="str">
        <f t="shared" ca="1" si="91"/>
        <v/>
      </c>
      <c r="C302" s="45" t="str">
        <f t="shared" ca="1" si="110"/>
        <v/>
      </c>
      <c r="D302" s="45" t="str">
        <f t="shared" ca="1" si="92"/>
        <v/>
      </c>
      <c r="E302" s="44" t="str">
        <f t="shared" ca="1" si="93"/>
        <v/>
      </c>
      <c r="F302" s="45" t="str">
        <f t="shared" ca="1" si="94"/>
        <v/>
      </c>
      <c r="G302" s="46" t="str">
        <f t="shared" ca="1" si="95"/>
        <v/>
      </c>
      <c r="H302" s="44" t="str">
        <f t="shared" ca="1" si="96"/>
        <v/>
      </c>
      <c r="I302" s="45" t="str">
        <f t="shared" ca="1" si="97"/>
        <v/>
      </c>
      <c r="J302" s="46" t="str">
        <f t="shared" ca="1" si="98"/>
        <v/>
      </c>
      <c r="K302" s="44" t="str">
        <f t="shared" ca="1" si="99"/>
        <v/>
      </c>
      <c r="L302" s="45" t="str">
        <f t="shared" ca="1" si="100"/>
        <v/>
      </c>
      <c r="M302" s="46" t="str">
        <f t="shared" ca="1" si="101"/>
        <v/>
      </c>
      <c r="N302" s="44" t="str">
        <f t="shared" ca="1" si="102"/>
        <v/>
      </c>
      <c r="O302" s="45" t="str">
        <f t="shared" ca="1" si="103"/>
        <v/>
      </c>
      <c r="P302" s="46" t="str">
        <f t="shared" ca="1" si="104"/>
        <v/>
      </c>
      <c r="Q302" s="44" t="str">
        <f t="shared" ca="1" si="105"/>
        <v/>
      </c>
      <c r="R302" s="45" t="str">
        <f t="shared" ca="1" si="106"/>
        <v/>
      </c>
      <c r="S302" s="46" t="str">
        <f t="shared" ca="1" si="107"/>
        <v/>
      </c>
      <c r="T302" s="77" t="str">
        <f t="shared" ca="1" si="111"/>
        <v/>
      </c>
      <c r="AH302" s="163" t="str">
        <f t="shared" si="109"/>
        <v/>
      </c>
      <c r="AI302" s="163" t="str">
        <f t="shared" si="108"/>
        <v/>
      </c>
    </row>
    <row r="303" spans="1:35">
      <c r="A303" s="164" t="str">
        <f t="shared" ca="1" si="90"/>
        <v/>
      </c>
      <c r="B303" s="44" t="str">
        <f t="shared" ca="1" si="91"/>
        <v/>
      </c>
      <c r="C303" s="45" t="str">
        <f t="shared" ca="1" si="110"/>
        <v/>
      </c>
      <c r="D303" s="45" t="str">
        <f t="shared" ca="1" si="92"/>
        <v/>
      </c>
      <c r="E303" s="44" t="str">
        <f t="shared" ca="1" si="93"/>
        <v/>
      </c>
      <c r="F303" s="45" t="str">
        <f t="shared" ca="1" si="94"/>
        <v/>
      </c>
      <c r="G303" s="46" t="str">
        <f t="shared" ca="1" si="95"/>
        <v/>
      </c>
      <c r="H303" s="44" t="str">
        <f t="shared" ca="1" si="96"/>
        <v/>
      </c>
      <c r="I303" s="45" t="str">
        <f t="shared" ca="1" si="97"/>
        <v/>
      </c>
      <c r="J303" s="46" t="str">
        <f t="shared" ca="1" si="98"/>
        <v/>
      </c>
      <c r="K303" s="44" t="str">
        <f t="shared" ca="1" si="99"/>
        <v/>
      </c>
      <c r="L303" s="45" t="str">
        <f t="shared" ca="1" si="100"/>
        <v/>
      </c>
      <c r="M303" s="46" t="str">
        <f t="shared" ca="1" si="101"/>
        <v/>
      </c>
      <c r="N303" s="44" t="str">
        <f t="shared" ca="1" si="102"/>
        <v/>
      </c>
      <c r="O303" s="45" t="str">
        <f t="shared" ca="1" si="103"/>
        <v/>
      </c>
      <c r="P303" s="46" t="str">
        <f t="shared" ca="1" si="104"/>
        <v/>
      </c>
      <c r="Q303" s="44" t="str">
        <f t="shared" ca="1" si="105"/>
        <v/>
      </c>
      <c r="R303" s="45" t="str">
        <f t="shared" ca="1" si="106"/>
        <v/>
      </c>
      <c r="S303" s="46" t="str">
        <f t="shared" ca="1" si="107"/>
        <v/>
      </c>
      <c r="T303" s="77" t="str">
        <f t="shared" ca="1" si="111"/>
        <v/>
      </c>
      <c r="AH303" s="163" t="str">
        <f t="shared" si="109"/>
        <v/>
      </c>
      <c r="AI303" s="163" t="str">
        <f t="shared" si="108"/>
        <v/>
      </c>
    </row>
    <row r="304" spans="1:35">
      <c r="A304" s="164" t="str">
        <f t="shared" ca="1" si="90"/>
        <v/>
      </c>
      <c r="B304" s="44" t="str">
        <f t="shared" ca="1" si="91"/>
        <v/>
      </c>
      <c r="C304" s="45" t="str">
        <f t="shared" ca="1" si="110"/>
        <v/>
      </c>
      <c r="D304" s="45" t="str">
        <f t="shared" ca="1" si="92"/>
        <v/>
      </c>
      <c r="E304" s="44" t="str">
        <f t="shared" ca="1" si="93"/>
        <v/>
      </c>
      <c r="F304" s="45" t="str">
        <f t="shared" ca="1" si="94"/>
        <v/>
      </c>
      <c r="G304" s="46" t="str">
        <f t="shared" ca="1" si="95"/>
        <v/>
      </c>
      <c r="H304" s="44" t="str">
        <f t="shared" ca="1" si="96"/>
        <v/>
      </c>
      <c r="I304" s="45" t="str">
        <f t="shared" ca="1" si="97"/>
        <v/>
      </c>
      <c r="J304" s="46" t="str">
        <f t="shared" ca="1" si="98"/>
        <v/>
      </c>
      <c r="K304" s="44" t="str">
        <f t="shared" ca="1" si="99"/>
        <v/>
      </c>
      <c r="L304" s="45" t="str">
        <f t="shared" ca="1" si="100"/>
        <v/>
      </c>
      <c r="M304" s="46" t="str">
        <f t="shared" ca="1" si="101"/>
        <v/>
      </c>
      <c r="N304" s="44" t="str">
        <f t="shared" ca="1" si="102"/>
        <v/>
      </c>
      <c r="O304" s="45" t="str">
        <f t="shared" ca="1" si="103"/>
        <v/>
      </c>
      <c r="P304" s="46" t="str">
        <f t="shared" ca="1" si="104"/>
        <v/>
      </c>
      <c r="Q304" s="44" t="str">
        <f t="shared" ca="1" si="105"/>
        <v/>
      </c>
      <c r="R304" s="45" t="str">
        <f t="shared" ca="1" si="106"/>
        <v/>
      </c>
      <c r="S304" s="46" t="str">
        <f t="shared" ca="1" si="107"/>
        <v/>
      </c>
      <c r="T304" s="77" t="str">
        <f t="shared" ca="1" si="111"/>
        <v/>
      </c>
      <c r="AH304" s="163" t="str">
        <f t="shared" si="109"/>
        <v/>
      </c>
      <c r="AI304" s="163" t="str">
        <f t="shared" si="108"/>
        <v/>
      </c>
    </row>
    <row r="305" spans="1:35">
      <c r="A305" s="164" t="str">
        <f t="shared" ref="A305:A368" ca="1" si="112">IF(AND(ISBLANK(AJ294), A304 = $AJ$1),NOW(),IF(ISBLANK(AJ294),"",AJ294))</f>
        <v/>
      </c>
      <c r="B305" s="44" t="str">
        <f t="shared" ref="B305:B368" ca="1" si="113">IF(COUNTIF(V:V,A305)=1,VLOOKUP(A305,V:W,2), IF(COUNTIF(V:V,A305)=0,$B$10,""))</f>
        <v/>
      </c>
      <c r="C305" s="45" t="str">
        <f t="shared" ca="1" si="110"/>
        <v/>
      </c>
      <c r="D305" s="45" t="str">
        <f t="shared" ref="D305:D368" ca="1" si="114">IF(ISERROR(B305-2),"",-1*ROUNDUP(A305-$A$14,0)/360*$B$7*$B$5)</f>
        <v/>
      </c>
      <c r="E305" s="44" t="str">
        <f t="shared" ref="E305:E368" ca="1" si="115">IF(COUNTIF(V:V,A305)=1,VLOOKUP(A305,X:Y,2), IF(COUNTIF(V:V,A305)=0,$C$10,""))</f>
        <v/>
      </c>
      <c r="F305" s="45" t="str">
        <f t="shared" ref="F305:F368" ca="1" si="116">IF(ISERROR(B305-2),"",(E305-$E$14)/100*$C$5)</f>
        <v/>
      </c>
      <c r="G305" s="46" t="str">
        <f t="shared" ref="G305:G368" ca="1" si="117">IF(ISERROR(B305-2),"",ROUNDUP(A305-$A$14,0)/360*$C$6*$C$5-ROUNDUP(A305-$A$14,0)/360*$C$7*$C$5*$E$14/100)</f>
        <v/>
      </c>
      <c r="H305" s="44" t="str">
        <f t="shared" ref="H305:H368" ca="1" si="118">IF(COUNTIF(V:V,A305)=1,VLOOKUP(A305,Z:AA,2), IF(COUNTIF(V:V,A305)=0,$D$10,""))</f>
        <v/>
      </c>
      <c r="I305" s="45" t="str">
        <f t="shared" ref="I305:I368" ca="1" si="119">IF(ISERROR(B305-2),"",(H305/$H$14-1)*$D$5)</f>
        <v/>
      </c>
      <c r="J305" s="46" t="str">
        <f t="shared" ref="J305:J368" ca="1" si="120">IF(ISERROR(B305-2),"",-1*ROUNDUP(A305-$A$14,0)/360*$D$7*$D$5)</f>
        <v/>
      </c>
      <c r="K305" s="44" t="str">
        <f t="shared" ref="K305:K368" ca="1" si="121">IF(COUNTIF(V:V,A305)=1,VLOOKUP(A305,AB:AC,2), IF(COUNTIF(V:V,A305)=0,$E$10,""))</f>
        <v/>
      </c>
      <c r="L305" s="45" t="str">
        <f t="shared" ref="L305:L368" ca="1" si="122">IF(ISERROR(B305-2),"",(K305-$K$14)/100*$E$5)</f>
        <v/>
      </c>
      <c r="M305" s="46" t="str">
        <f t="shared" ref="M305:M368" ca="1" si="123">IF(ISERROR(B305-2),"",ROUNDUP(A305-$A$14,0)/360*$E$6*$E$5-ROUNDUP(A305-$A$14,0)/360*$E$7*$E$5*$N$14/100)</f>
        <v/>
      </c>
      <c r="N305" s="44" t="str">
        <f t="shared" ref="N305:N368" ca="1" si="124">IF(COUNTIF(V:V,A305)=1,VLOOKUP(A305,AD:AE,2), IF(COUNTIF(V:V,A305)=0,$F$10,""))</f>
        <v/>
      </c>
      <c r="O305" s="45" t="str">
        <f t="shared" ref="O305:O368" ca="1" si="125">IF(ISERROR(B305-2),"",(N305-$N$14)/100*$F$5)</f>
        <v/>
      </c>
      <c r="P305" s="46" t="str">
        <f t="shared" ref="P305:P368" ca="1" si="126">IF(ISERROR(B305-2),"",ROUNDUP(A305-$A$14,0)/360*$F$6*$F$5-ROUNDUP(A305-$A$14,0)/360*$F$7*$F$5*$N$14/100)</f>
        <v/>
      </c>
      <c r="Q305" s="44" t="str">
        <f t="shared" ref="Q305:Q368" ca="1" si="127">IF(COUNTIF(V:V,A305)=1,VLOOKUP(A305,AF:AG,2), IF(COUNTIF(V:V,A305)=0,$G$10,""))</f>
        <v/>
      </c>
      <c r="R305" s="45" t="str">
        <f t="shared" ref="R305:R368" ca="1" si="128">IF(ISERROR(B305-2),"",(Q305-$Q$14)/100*$G$5)</f>
        <v/>
      </c>
      <c r="S305" s="46" t="str">
        <f t="shared" ref="S305:S368" ca="1" si="129">IF(ISERROR(B305-2),"",ROUNDUP(A305-$A$14,0)/360*$G$6*$G$5-ROUNDUP(A305-$A$14,0)/360*$G$7*$G$5*$Q$14/100)</f>
        <v/>
      </c>
      <c r="T305" s="77" t="str">
        <f t="shared" ca="1" si="111"/>
        <v/>
      </c>
      <c r="AH305" s="163" t="str">
        <f t="shared" si="109"/>
        <v/>
      </c>
      <c r="AI305" s="163" t="str">
        <f t="shared" si="108"/>
        <v/>
      </c>
    </row>
    <row r="306" spans="1:35">
      <c r="A306" s="164" t="str">
        <f t="shared" ca="1" si="112"/>
        <v/>
      </c>
      <c r="B306" s="44" t="str">
        <f t="shared" ca="1" si="113"/>
        <v/>
      </c>
      <c r="C306" s="45" t="str">
        <f t="shared" ca="1" si="110"/>
        <v/>
      </c>
      <c r="D306" s="45" t="str">
        <f t="shared" ca="1" si="114"/>
        <v/>
      </c>
      <c r="E306" s="44" t="str">
        <f t="shared" ca="1" si="115"/>
        <v/>
      </c>
      <c r="F306" s="45" t="str">
        <f t="shared" ca="1" si="116"/>
        <v/>
      </c>
      <c r="G306" s="46" t="str">
        <f t="shared" ca="1" si="117"/>
        <v/>
      </c>
      <c r="H306" s="44" t="str">
        <f t="shared" ca="1" si="118"/>
        <v/>
      </c>
      <c r="I306" s="45" t="str">
        <f t="shared" ca="1" si="119"/>
        <v/>
      </c>
      <c r="J306" s="46" t="str">
        <f t="shared" ca="1" si="120"/>
        <v/>
      </c>
      <c r="K306" s="44" t="str">
        <f t="shared" ca="1" si="121"/>
        <v/>
      </c>
      <c r="L306" s="45" t="str">
        <f t="shared" ca="1" si="122"/>
        <v/>
      </c>
      <c r="M306" s="46" t="str">
        <f t="shared" ca="1" si="123"/>
        <v/>
      </c>
      <c r="N306" s="44" t="str">
        <f t="shared" ca="1" si="124"/>
        <v/>
      </c>
      <c r="O306" s="45" t="str">
        <f t="shared" ca="1" si="125"/>
        <v/>
      </c>
      <c r="P306" s="46" t="str">
        <f t="shared" ca="1" si="126"/>
        <v/>
      </c>
      <c r="Q306" s="44" t="str">
        <f t="shared" ca="1" si="127"/>
        <v/>
      </c>
      <c r="R306" s="45" t="str">
        <f t="shared" ca="1" si="128"/>
        <v/>
      </c>
      <c r="S306" s="46" t="str">
        <f t="shared" ca="1" si="129"/>
        <v/>
      </c>
      <c r="T306" s="77" t="str">
        <f t="shared" ca="1" si="111"/>
        <v/>
      </c>
      <c r="AH306" s="163" t="str">
        <f t="shared" si="109"/>
        <v/>
      </c>
      <c r="AI306" s="163" t="str">
        <f t="shared" si="108"/>
        <v/>
      </c>
    </row>
    <row r="307" spans="1:35">
      <c r="A307" s="164" t="str">
        <f t="shared" ca="1" si="112"/>
        <v/>
      </c>
      <c r="B307" s="44" t="str">
        <f t="shared" ca="1" si="113"/>
        <v/>
      </c>
      <c r="C307" s="45" t="str">
        <f t="shared" ca="1" si="110"/>
        <v/>
      </c>
      <c r="D307" s="45" t="str">
        <f t="shared" ca="1" si="114"/>
        <v/>
      </c>
      <c r="E307" s="44" t="str">
        <f t="shared" ca="1" si="115"/>
        <v/>
      </c>
      <c r="F307" s="45" t="str">
        <f t="shared" ca="1" si="116"/>
        <v/>
      </c>
      <c r="G307" s="46" t="str">
        <f t="shared" ca="1" si="117"/>
        <v/>
      </c>
      <c r="H307" s="44" t="str">
        <f t="shared" ca="1" si="118"/>
        <v/>
      </c>
      <c r="I307" s="45" t="str">
        <f t="shared" ca="1" si="119"/>
        <v/>
      </c>
      <c r="J307" s="46" t="str">
        <f t="shared" ca="1" si="120"/>
        <v/>
      </c>
      <c r="K307" s="44" t="str">
        <f t="shared" ca="1" si="121"/>
        <v/>
      </c>
      <c r="L307" s="45" t="str">
        <f t="shared" ca="1" si="122"/>
        <v/>
      </c>
      <c r="M307" s="46" t="str">
        <f t="shared" ca="1" si="123"/>
        <v/>
      </c>
      <c r="N307" s="44" t="str">
        <f t="shared" ca="1" si="124"/>
        <v/>
      </c>
      <c r="O307" s="45" t="str">
        <f t="shared" ca="1" si="125"/>
        <v/>
      </c>
      <c r="P307" s="46" t="str">
        <f t="shared" ca="1" si="126"/>
        <v/>
      </c>
      <c r="Q307" s="44" t="str">
        <f t="shared" ca="1" si="127"/>
        <v/>
      </c>
      <c r="R307" s="45" t="str">
        <f t="shared" ca="1" si="128"/>
        <v/>
      </c>
      <c r="S307" s="46" t="str">
        <f t="shared" ca="1" si="129"/>
        <v/>
      </c>
      <c r="T307" s="77" t="str">
        <f t="shared" ca="1" si="111"/>
        <v/>
      </c>
      <c r="AH307" s="163" t="str">
        <f t="shared" si="109"/>
        <v/>
      </c>
      <c r="AI307" s="163" t="str">
        <f t="shared" si="108"/>
        <v/>
      </c>
    </row>
    <row r="308" spans="1:35">
      <c r="A308" s="164" t="str">
        <f t="shared" ca="1" si="112"/>
        <v/>
      </c>
      <c r="B308" s="44" t="str">
        <f t="shared" ca="1" si="113"/>
        <v/>
      </c>
      <c r="C308" s="45" t="str">
        <f t="shared" ca="1" si="110"/>
        <v/>
      </c>
      <c r="D308" s="45" t="str">
        <f t="shared" ca="1" si="114"/>
        <v/>
      </c>
      <c r="E308" s="44" t="str">
        <f t="shared" ca="1" si="115"/>
        <v/>
      </c>
      <c r="F308" s="45" t="str">
        <f t="shared" ca="1" si="116"/>
        <v/>
      </c>
      <c r="G308" s="46" t="str">
        <f t="shared" ca="1" si="117"/>
        <v/>
      </c>
      <c r="H308" s="44" t="str">
        <f t="shared" ca="1" si="118"/>
        <v/>
      </c>
      <c r="I308" s="45" t="str">
        <f t="shared" ca="1" si="119"/>
        <v/>
      </c>
      <c r="J308" s="46" t="str">
        <f t="shared" ca="1" si="120"/>
        <v/>
      </c>
      <c r="K308" s="44" t="str">
        <f t="shared" ca="1" si="121"/>
        <v/>
      </c>
      <c r="L308" s="45" t="str">
        <f t="shared" ca="1" si="122"/>
        <v/>
      </c>
      <c r="M308" s="46" t="str">
        <f t="shared" ca="1" si="123"/>
        <v/>
      </c>
      <c r="N308" s="44" t="str">
        <f t="shared" ca="1" si="124"/>
        <v/>
      </c>
      <c r="O308" s="45" t="str">
        <f t="shared" ca="1" si="125"/>
        <v/>
      </c>
      <c r="P308" s="46" t="str">
        <f t="shared" ca="1" si="126"/>
        <v/>
      </c>
      <c r="Q308" s="44" t="str">
        <f t="shared" ca="1" si="127"/>
        <v/>
      </c>
      <c r="R308" s="45" t="str">
        <f t="shared" ca="1" si="128"/>
        <v/>
      </c>
      <c r="S308" s="46" t="str">
        <f t="shared" ca="1" si="129"/>
        <v/>
      </c>
      <c r="T308" s="77" t="str">
        <f t="shared" ca="1" si="111"/>
        <v/>
      </c>
      <c r="AH308" s="163" t="str">
        <f t="shared" si="109"/>
        <v/>
      </c>
      <c r="AI308" s="163" t="str">
        <f t="shared" si="108"/>
        <v/>
      </c>
    </row>
    <row r="309" spans="1:35">
      <c r="A309" s="164" t="str">
        <f t="shared" ca="1" si="112"/>
        <v/>
      </c>
      <c r="B309" s="44" t="str">
        <f t="shared" ca="1" si="113"/>
        <v/>
      </c>
      <c r="C309" s="45" t="str">
        <f t="shared" ca="1" si="110"/>
        <v/>
      </c>
      <c r="D309" s="45" t="str">
        <f t="shared" ca="1" si="114"/>
        <v/>
      </c>
      <c r="E309" s="44" t="str">
        <f t="shared" ca="1" si="115"/>
        <v/>
      </c>
      <c r="F309" s="45" t="str">
        <f t="shared" ca="1" si="116"/>
        <v/>
      </c>
      <c r="G309" s="46" t="str">
        <f t="shared" ca="1" si="117"/>
        <v/>
      </c>
      <c r="H309" s="44" t="str">
        <f t="shared" ca="1" si="118"/>
        <v/>
      </c>
      <c r="I309" s="45" t="str">
        <f t="shared" ca="1" si="119"/>
        <v/>
      </c>
      <c r="J309" s="46" t="str">
        <f t="shared" ca="1" si="120"/>
        <v/>
      </c>
      <c r="K309" s="44" t="str">
        <f t="shared" ca="1" si="121"/>
        <v/>
      </c>
      <c r="L309" s="45" t="str">
        <f t="shared" ca="1" si="122"/>
        <v/>
      </c>
      <c r="M309" s="46" t="str">
        <f t="shared" ca="1" si="123"/>
        <v/>
      </c>
      <c r="N309" s="44" t="str">
        <f t="shared" ca="1" si="124"/>
        <v/>
      </c>
      <c r="O309" s="45" t="str">
        <f t="shared" ca="1" si="125"/>
        <v/>
      </c>
      <c r="P309" s="46" t="str">
        <f t="shared" ca="1" si="126"/>
        <v/>
      </c>
      <c r="Q309" s="44" t="str">
        <f t="shared" ca="1" si="127"/>
        <v/>
      </c>
      <c r="R309" s="45" t="str">
        <f t="shared" ca="1" si="128"/>
        <v/>
      </c>
      <c r="S309" s="46" t="str">
        <f t="shared" ca="1" si="129"/>
        <v/>
      </c>
      <c r="T309" s="77" t="str">
        <f t="shared" ca="1" si="111"/>
        <v/>
      </c>
      <c r="AH309" s="163" t="str">
        <f t="shared" si="109"/>
        <v/>
      </c>
      <c r="AI309" s="163" t="str">
        <f t="shared" si="108"/>
        <v/>
      </c>
    </row>
    <row r="310" spans="1:35">
      <c r="A310" s="164" t="str">
        <f t="shared" ca="1" si="112"/>
        <v/>
      </c>
      <c r="B310" s="44" t="str">
        <f t="shared" ca="1" si="113"/>
        <v/>
      </c>
      <c r="C310" s="45" t="str">
        <f t="shared" ca="1" si="110"/>
        <v/>
      </c>
      <c r="D310" s="45" t="str">
        <f t="shared" ca="1" si="114"/>
        <v/>
      </c>
      <c r="E310" s="44" t="str">
        <f t="shared" ca="1" si="115"/>
        <v/>
      </c>
      <c r="F310" s="45" t="str">
        <f t="shared" ca="1" si="116"/>
        <v/>
      </c>
      <c r="G310" s="46" t="str">
        <f t="shared" ca="1" si="117"/>
        <v/>
      </c>
      <c r="H310" s="44" t="str">
        <f t="shared" ca="1" si="118"/>
        <v/>
      </c>
      <c r="I310" s="45" t="str">
        <f t="shared" ca="1" si="119"/>
        <v/>
      </c>
      <c r="J310" s="46" t="str">
        <f t="shared" ca="1" si="120"/>
        <v/>
      </c>
      <c r="K310" s="44" t="str">
        <f t="shared" ca="1" si="121"/>
        <v/>
      </c>
      <c r="L310" s="45" t="str">
        <f t="shared" ca="1" si="122"/>
        <v/>
      </c>
      <c r="M310" s="46" t="str">
        <f t="shared" ca="1" si="123"/>
        <v/>
      </c>
      <c r="N310" s="44" t="str">
        <f t="shared" ca="1" si="124"/>
        <v/>
      </c>
      <c r="O310" s="45" t="str">
        <f t="shared" ca="1" si="125"/>
        <v/>
      </c>
      <c r="P310" s="46" t="str">
        <f t="shared" ca="1" si="126"/>
        <v/>
      </c>
      <c r="Q310" s="44" t="str">
        <f t="shared" ca="1" si="127"/>
        <v/>
      </c>
      <c r="R310" s="45" t="str">
        <f t="shared" ca="1" si="128"/>
        <v/>
      </c>
      <c r="S310" s="46" t="str">
        <f t="shared" ca="1" si="129"/>
        <v/>
      </c>
      <c r="T310" s="77" t="str">
        <f t="shared" ca="1" si="111"/>
        <v/>
      </c>
      <c r="AH310" s="163" t="str">
        <f t="shared" si="109"/>
        <v/>
      </c>
      <c r="AI310" s="163" t="str">
        <f t="shared" si="108"/>
        <v/>
      </c>
    </row>
    <row r="311" spans="1:35">
      <c r="A311" s="164" t="str">
        <f t="shared" ca="1" si="112"/>
        <v/>
      </c>
      <c r="B311" s="44" t="str">
        <f t="shared" ca="1" si="113"/>
        <v/>
      </c>
      <c r="C311" s="45" t="str">
        <f t="shared" ca="1" si="110"/>
        <v/>
      </c>
      <c r="D311" s="45" t="str">
        <f t="shared" ca="1" si="114"/>
        <v/>
      </c>
      <c r="E311" s="44" t="str">
        <f t="shared" ca="1" si="115"/>
        <v/>
      </c>
      <c r="F311" s="45" t="str">
        <f t="shared" ca="1" si="116"/>
        <v/>
      </c>
      <c r="G311" s="46" t="str">
        <f t="shared" ca="1" si="117"/>
        <v/>
      </c>
      <c r="H311" s="44" t="str">
        <f t="shared" ca="1" si="118"/>
        <v/>
      </c>
      <c r="I311" s="45" t="str">
        <f t="shared" ca="1" si="119"/>
        <v/>
      </c>
      <c r="J311" s="46" t="str">
        <f t="shared" ca="1" si="120"/>
        <v/>
      </c>
      <c r="K311" s="44" t="str">
        <f t="shared" ca="1" si="121"/>
        <v/>
      </c>
      <c r="L311" s="45" t="str">
        <f t="shared" ca="1" si="122"/>
        <v/>
      </c>
      <c r="M311" s="46" t="str">
        <f t="shared" ca="1" si="123"/>
        <v/>
      </c>
      <c r="N311" s="44" t="str">
        <f t="shared" ca="1" si="124"/>
        <v/>
      </c>
      <c r="O311" s="45" t="str">
        <f t="shared" ca="1" si="125"/>
        <v/>
      </c>
      <c r="P311" s="46" t="str">
        <f t="shared" ca="1" si="126"/>
        <v/>
      </c>
      <c r="Q311" s="44" t="str">
        <f t="shared" ca="1" si="127"/>
        <v/>
      </c>
      <c r="R311" s="45" t="str">
        <f t="shared" ca="1" si="128"/>
        <v/>
      </c>
      <c r="S311" s="46" t="str">
        <f t="shared" ca="1" si="129"/>
        <v/>
      </c>
      <c r="T311" s="77" t="str">
        <f t="shared" ca="1" si="111"/>
        <v/>
      </c>
      <c r="AH311" s="163" t="str">
        <f t="shared" si="109"/>
        <v/>
      </c>
      <c r="AI311" s="163" t="str">
        <f t="shared" si="108"/>
        <v/>
      </c>
    </row>
    <row r="312" spans="1:35">
      <c r="A312" s="164" t="str">
        <f t="shared" ca="1" si="112"/>
        <v/>
      </c>
      <c r="B312" s="44" t="str">
        <f t="shared" ca="1" si="113"/>
        <v/>
      </c>
      <c r="C312" s="45" t="str">
        <f t="shared" ca="1" si="110"/>
        <v/>
      </c>
      <c r="D312" s="45" t="str">
        <f t="shared" ca="1" si="114"/>
        <v/>
      </c>
      <c r="E312" s="44" t="str">
        <f t="shared" ca="1" si="115"/>
        <v/>
      </c>
      <c r="F312" s="45" t="str">
        <f t="shared" ca="1" si="116"/>
        <v/>
      </c>
      <c r="G312" s="46" t="str">
        <f t="shared" ca="1" si="117"/>
        <v/>
      </c>
      <c r="H312" s="44" t="str">
        <f t="shared" ca="1" si="118"/>
        <v/>
      </c>
      <c r="I312" s="45" t="str">
        <f t="shared" ca="1" si="119"/>
        <v/>
      </c>
      <c r="J312" s="46" t="str">
        <f t="shared" ca="1" si="120"/>
        <v/>
      </c>
      <c r="K312" s="44" t="str">
        <f t="shared" ca="1" si="121"/>
        <v/>
      </c>
      <c r="L312" s="45" t="str">
        <f t="shared" ca="1" si="122"/>
        <v/>
      </c>
      <c r="M312" s="46" t="str">
        <f t="shared" ca="1" si="123"/>
        <v/>
      </c>
      <c r="N312" s="44" t="str">
        <f t="shared" ca="1" si="124"/>
        <v/>
      </c>
      <c r="O312" s="45" t="str">
        <f t="shared" ca="1" si="125"/>
        <v/>
      </c>
      <c r="P312" s="46" t="str">
        <f t="shared" ca="1" si="126"/>
        <v/>
      </c>
      <c r="Q312" s="44" t="str">
        <f t="shared" ca="1" si="127"/>
        <v/>
      </c>
      <c r="R312" s="45" t="str">
        <f t="shared" ca="1" si="128"/>
        <v/>
      </c>
      <c r="S312" s="46" t="str">
        <f t="shared" ca="1" si="129"/>
        <v/>
      </c>
      <c r="T312" s="77" t="str">
        <f t="shared" ca="1" si="111"/>
        <v/>
      </c>
      <c r="AH312" s="163" t="str">
        <f t="shared" si="109"/>
        <v/>
      </c>
      <c r="AI312" s="163" t="str">
        <f t="shared" si="108"/>
        <v/>
      </c>
    </row>
    <row r="313" spans="1:35">
      <c r="A313" s="164" t="str">
        <f t="shared" ca="1" si="112"/>
        <v/>
      </c>
      <c r="B313" s="44" t="str">
        <f t="shared" ca="1" si="113"/>
        <v/>
      </c>
      <c r="C313" s="45" t="str">
        <f t="shared" ca="1" si="110"/>
        <v/>
      </c>
      <c r="D313" s="45" t="str">
        <f t="shared" ca="1" si="114"/>
        <v/>
      </c>
      <c r="E313" s="44" t="str">
        <f t="shared" ca="1" si="115"/>
        <v/>
      </c>
      <c r="F313" s="45" t="str">
        <f t="shared" ca="1" si="116"/>
        <v/>
      </c>
      <c r="G313" s="46" t="str">
        <f t="shared" ca="1" si="117"/>
        <v/>
      </c>
      <c r="H313" s="44" t="str">
        <f t="shared" ca="1" si="118"/>
        <v/>
      </c>
      <c r="I313" s="45" t="str">
        <f t="shared" ca="1" si="119"/>
        <v/>
      </c>
      <c r="J313" s="46" t="str">
        <f t="shared" ca="1" si="120"/>
        <v/>
      </c>
      <c r="K313" s="44" t="str">
        <f t="shared" ca="1" si="121"/>
        <v/>
      </c>
      <c r="L313" s="45" t="str">
        <f t="shared" ca="1" si="122"/>
        <v/>
      </c>
      <c r="M313" s="46" t="str">
        <f t="shared" ca="1" si="123"/>
        <v/>
      </c>
      <c r="N313" s="44" t="str">
        <f t="shared" ca="1" si="124"/>
        <v/>
      </c>
      <c r="O313" s="45" t="str">
        <f t="shared" ca="1" si="125"/>
        <v/>
      </c>
      <c r="P313" s="46" t="str">
        <f t="shared" ca="1" si="126"/>
        <v/>
      </c>
      <c r="Q313" s="44" t="str">
        <f t="shared" ca="1" si="127"/>
        <v/>
      </c>
      <c r="R313" s="45" t="str">
        <f t="shared" ca="1" si="128"/>
        <v/>
      </c>
      <c r="S313" s="46" t="str">
        <f t="shared" ca="1" si="129"/>
        <v/>
      </c>
      <c r="T313" s="77" t="str">
        <f t="shared" ca="1" si="111"/>
        <v/>
      </c>
      <c r="AH313" s="163" t="str">
        <f t="shared" si="109"/>
        <v/>
      </c>
      <c r="AI313" s="163" t="str">
        <f t="shared" si="108"/>
        <v/>
      </c>
    </row>
    <row r="314" spans="1:35">
      <c r="A314" s="164" t="str">
        <f t="shared" ca="1" si="112"/>
        <v/>
      </c>
      <c r="B314" s="44" t="str">
        <f t="shared" ca="1" si="113"/>
        <v/>
      </c>
      <c r="C314" s="45" t="str">
        <f t="shared" ca="1" si="110"/>
        <v/>
      </c>
      <c r="D314" s="45" t="str">
        <f t="shared" ca="1" si="114"/>
        <v/>
      </c>
      <c r="E314" s="44" t="str">
        <f t="shared" ca="1" si="115"/>
        <v/>
      </c>
      <c r="F314" s="45" t="str">
        <f t="shared" ca="1" si="116"/>
        <v/>
      </c>
      <c r="G314" s="46" t="str">
        <f t="shared" ca="1" si="117"/>
        <v/>
      </c>
      <c r="H314" s="44" t="str">
        <f t="shared" ca="1" si="118"/>
        <v/>
      </c>
      <c r="I314" s="45" t="str">
        <f t="shared" ca="1" si="119"/>
        <v/>
      </c>
      <c r="J314" s="46" t="str">
        <f t="shared" ca="1" si="120"/>
        <v/>
      </c>
      <c r="K314" s="44" t="str">
        <f t="shared" ca="1" si="121"/>
        <v/>
      </c>
      <c r="L314" s="45" t="str">
        <f t="shared" ca="1" si="122"/>
        <v/>
      </c>
      <c r="M314" s="46" t="str">
        <f t="shared" ca="1" si="123"/>
        <v/>
      </c>
      <c r="N314" s="44" t="str">
        <f t="shared" ca="1" si="124"/>
        <v/>
      </c>
      <c r="O314" s="45" t="str">
        <f t="shared" ca="1" si="125"/>
        <v/>
      </c>
      <c r="P314" s="46" t="str">
        <f t="shared" ca="1" si="126"/>
        <v/>
      </c>
      <c r="Q314" s="44" t="str">
        <f t="shared" ca="1" si="127"/>
        <v/>
      </c>
      <c r="R314" s="45" t="str">
        <f t="shared" ca="1" si="128"/>
        <v/>
      </c>
      <c r="S314" s="46" t="str">
        <f t="shared" ca="1" si="129"/>
        <v/>
      </c>
      <c r="T314" s="77" t="str">
        <f t="shared" ca="1" si="111"/>
        <v/>
      </c>
      <c r="AH314" s="163" t="str">
        <f t="shared" si="109"/>
        <v/>
      </c>
      <c r="AI314" s="163" t="str">
        <f t="shared" si="108"/>
        <v/>
      </c>
    </row>
    <row r="315" spans="1:35">
      <c r="A315" s="164" t="str">
        <f t="shared" ca="1" si="112"/>
        <v/>
      </c>
      <c r="B315" s="44" t="str">
        <f t="shared" ca="1" si="113"/>
        <v/>
      </c>
      <c r="C315" s="45" t="str">
        <f t="shared" ca="1" si="110"/>
        <v/>
      </c>
      <c r="D315" s="45" t="str">
        <f t="shared" ca="1" si="114"/>
        <v/>
      </c>
      <c r="E315" s="44" t="str">
        <f t="shared" ca="1" si="115"/>
        <v/>
      </c>
      <c r="F315" s="45" t="str">
        <f t="shared" ca="1" si="116"/>
        <v/>
      </c>
      <c r="G315" s="46" t="str">
        <f t="shared" ca="1" si="117"/>
        <v/>
      </c>
      <c r="H315" s="44" t="str">
        <f t="shared" ca="1" si="118"/>
        <v/>
      </c>
      <c r="I315" s="45" t="str">
        <f t="shared" ca="1" si="119"/>
        <v/>
      </c>
      <c r="J315" s="46" t="str">
        <f t="shared" ca="1" si="120"/>
        <v/>
      </c>
      <c r="K315" s="44" t="str">
        <f t="shared" ca="1" si="121"/>
        <v/>
      </c>
      <c r="L315" s="45" t="str">
        <f t="shared" ca="1" si="122"/>
        <v/>
      </c>
      <c r="M315" s="46" t="str">
        <f t="shared" ca="1" si="123"/>
        <v/>
      </c>
      <c r="N315" s="44" t="str">
        <f t="shared" ca="1" si="124"/>
        <v/>
      </c>
      <c r="O315" s="45" t="str">
        <f t="shared" ca="1" si="125"/>
        <v/>
      </c>
      <c r="P315" s="46" t="str">
        <f t="shared" ca="1" si="126"/>
        <v/>
      </c>
      <c r="Q315" s="44" t="str">
        <f t="shared" ca="1" si="127"/>
        <v/>
      </c>
      <c r="R315" s="45" t="str">
        <f t="shared" ca="1" si="128"/>
        <v/>
      </c>
      <c r="S315" s="46" t="str">
        <f t="shared" ca="1" si="129"/>
        <v/>
      </c>
      <c r="T315" s="77" t="str">
        <f t="shared" ca="1" si="111"/>
        <v/>
      </c>
      <c r="AH315" s="163" t="str">
        <f t="shared" si="109"/>
        <v/>
      </c>
      <c r="AI315" s="163" t="str">
        <f t="shared" si="108"/>
        <v/>
      </c>
    </row>
    <row r="316" spans="1:35">
      <c r="A316" s="164" t="str">
        <f t="shared" ca="1" si="112"/>
        <v/>
      </c>
      <c r="B316" s="44" t="str">
        <f t="shared" ca="1" si="113"/>
        <v/>
      </c>
      <c r="C316" s="45" t="str">
        <f t="shared" ca="1" si="110"/>
        <v/>
      </c>
      <c r="D316" s="45" t="str">
        <f t="shared" ca="1" si="114"/>
        <v/>
      </c>
      <c r="E316" s="44" t="str">
        <f t="shared" ca="1" si="115"/>
        <v/>
      </c>
      <c r="F316" s="45" t="str">
        <f t="shared" ca="1" si="116"/>
        <v/>
      </c>
      <c r="G316" s="46" t="str">
        <f t="shared" ca="1" si="117"/>
        <v/>
      </c>
      <c r="H316" s="44" t="str">
        <f t="shared" ca="1" si="118"/>
        <v/>
      </c>
      <c r="I316" s="45" t="str">
        <f t="shared" ca="1" si="119"/>
        <v/>
      </c>
      <c r="J316" s="46" t="str">
        <f t="shared" ca="1" si="120"/>
        <v/>
      </c>
      <c r="K316" s="44" t="str">
        <f t="shared" ca="1" si="121"/>
        <v/>
      </c>
      <c r="L316" s="45" t="str">
        <f t="shared" ca="1" si="122"/>
        <v/>
      </c>
      <c r="M316" s="46" t="str">
        <f t="shared" ca="1" si="123"/>
        <v/>
      </c>
      <c r="N316" s="44" t="str">
        <f t="shared" ca="1" si="124"/>
        <v/>
      </c>
      <c r="O316" s="45" t="str">
        <f t="shared" ca="1" si="125"/>
        <v/>
      </c>
      <c r="P316" s="46" t="str">
        <f t="shared" ca="1" si="126"/>
        <v/>
      </c>
      <c r="Q316" s="44" t="str">
        <f t="shared" ca="1" si="127"/>
        <v/>
      </c>
      <c r="R316" s="45" t="str">
        <f t="shared" ca="1" si="128"/>
        <v/>
      </c>
      <c r="S316" s="46" t="str">
        <f t="shared" ca="1" si="129"/>
        <v/>
      </c>
      <c r="T316" s="77" t="str">
        <f t="shared" ca="1" si="111"/>
        <v/>
      </c>
      <c r="AH316" s="163" t="str">
        <f t="shared" si="109"/>
        <v/>
      </c>
      <c r="AI316" s="163" t="str">
        <f t="shared" si="108"/>
        <v/>
      </c>
    </row>
    <row r="317" spans="1:35">
      <c r="A317" s="164" t="str">
        <f t="shared" ca="1" si="112"/>
        <v/>
      </c>
      <c r="B317" s="44" t="str">
        <f t="shared" ca="1" si="113"/>
        <v/>
      </c>
      <c r="C317" s="45" t="str">
        <f t="shared" ca="1" si="110"/>
        <v/>
      </c>
      <c r="D317" s="45" t="str">
        <f t="shared" ca="1" si="114"/>
        <v/>
      </c>
      <c r="E317" s="44" t="str">
        <f t="shared" ca="1" si="115"/>
        <v/>
      </c>
      <c r="F317" s="45" t="str">
        <f t="shared" ca="1" si="116"/>
        <v/>
      </c>
      <c r="G317" s="46" t="str">
        <f t="shared" ca="1" si="117"/>
        <v/>
      </c>
      <c r="H317" s="44" t="str">
        <f t="shared" ca="1" si="118"/>
        <v/>
      </c>
      <c r="I317" s="45" t="str">
        <f t="shared" ca="1" si="119"/>
        <v/>
      </c>
      <c r="J317" s="46" t="str">
        <f t="shared" ca="1" si="120"/>
        <v/>
      </c>
      <c r="K317" s="44" t="str">
        <f t="shared" ca="1" si="121"/>
        <v/>
      </c>
      <c r="L317" s="45" t="str">
        <f t="shared" ca="1" si="122"/>
        <v/>
      </c>
      <c r="M317" s="46" t="str">
        <f t="shared" ca="1" si="123"/>
        <v/>
      </c>
      <c r="N317" s="44" t="str">
        <f t="shared" ca="1" si="124"/>
        <v/>
      </c>
      <c r="O317" s="45" t="str">
        <f t="shared" ca="1" si="125"/>
        <v/>
      </c>
      <c r="P317" s="46" t="str">
        <f t="shared" ca="1" si="126"/>
        <v/>
      </c>
      <c r="Q317" s="44" t="str">
        <f t="shared" ca="1" si="127"/>
        <v/>
      </c>
      <c r="R317" s="45" t="str">
        <f t="shared" ca="1" si="128"/>
        <v/>
      </c>
      <c r="S317" s="46" t="str">
        <f t="shared" ca="1" si="129"/>
        <v/>
      </c>
      <c r="T317" s="77" t="str">
        <f t="shared" ca="1" si="111"/>
        <v/>
      </c>
      <c r="AH317" s="163" t="str">
        <f t="shared" si="109"/>
        <v/>
      </c>
      <c r="AI317" s="163" t="str">
        <f t="shared" si="108"/>
        <v/>
      </c>
    </row>
    <row r="318" spans="1:35">
      <c r="A318" s="164" t="str">
        <f t="shared" ca="1" si="112"/>
        <v/>
      </c>
      <c r="B318" s="44" t="str">
        <f t="shared" ca="1" si="113"/>
        <v/>
      </c>
      <c r="C318" s="45" t="str">
        <f t="shared" ca="1" si="110"/>
        <v/>
      </c>
      <c r="D318" s="45" t="str">
        <f t="shared" ca="1" si="114"/>
        <v/>
      </c>
      <c r="E318" s="44" t="str">
        <f t="shared" ca="1" si="115"/>
        <v/>
      </c>
      <c r="F318" s="45" t="str">
        <f t="shared" ca="1" si="116"/>
        <v/>
      </c>
      <c r="G318" s="46" t="str">
        <f t="shared" ca="1" si="117"/>
        <v/>
      </c>
      <c r="H318" s="44" t="str">
        <f t="shared" ca="1" si="118"/>
        <v/>
      </c>
      <c r="I318" s="45" t="str">
        <f t="shared" ca="1" si="119"/>
        <v/>
      </c>
      <c r="J318" s="46" t="str">
        <f t="shared" ca="1" si="120"/>
        <v/>
      </c>
      <c r="K318" s="44" t="str">
        <f t="shared" ca="1" si="121"/>
        <v/>
      </c>
      <c r="L318" s="45" t="str">
        <f t="shared" ca="1" si="122"/>
        <v/>
      </c>
      <c r="M318" s="46" t="str">
        <f t="shared" ca="1" si="123"/>
        <v/>
      </c>
      <c r="N318" s="44" t="str">
        <f t="shared" ca="1" si="124"/>
        <v/>
      </c>
      <c r="O318" s="45" t="str">
        <f t="shared" ca="1" si="125"/>
        <v/>
      </c>
      <c r="P318" s="46" t="str">
        <f t="shared" ca="1" si="126"/>
        <v/>
      </c>
      <c r="Q318" s="44" t="str">
        <f t="shared" ca="1" si="127"/>
        <v/>
      </c>
      <c r="R318" s="45" t="str">
        <f t="shared" ca="1" si="128"/>
        <v/>
      </c>
      <c r="S318" s="46" t="str">
        <f t="shared" ca="1" si="129"/>
        <v/>
      </c>
      <c r="T318" s="77" t="str">
        <f t="shared" ca="1" si="111"/>
        <v/>
      </c>
      <c r="AH318" s="163" t="str">
        <f t="shared" si="109"/>
        <v/>
      </c>
      <c r="AI318" s="163" t="str">
        <f t="shared" si="108"/>
        <v/>
      </c>
    </row>
    <row r="319" spans="1:35">
      <c r="A319" s="164" t="str">
        <f t="shared" ca="1" si="112"/>
        <v/>
      </c>
      <c r="B319" s="44" t="str">
        <f t="shared" ca="1" si="113"/>
        <v/>
      </c>
      <c r="C319" s="45" t="str">
        <f t="shared" ca="1" si="110"/>
        <v/>
      </c>
      <c r="D319" s="45" t="str">
        <f t="shared" ca="1" si="114"/>
        <v/>
      </c>
      <c r="E319" s="44" t="str">
        <f t="shared" ca="1" si="115"/>
        <v/>
      </c>
      <c r="F319" s="45" t="str">
        <f t="shared" ca="1" si="116"/>
        <v/>
      </c>
      <c r="G319" s="46" t="str">
        <f t="shared" ca="1" si="117"/>
        <v/>
      </c>
      <c r="H319" s="44" t="str">
        <f t="shared" ca="1" si="118"/>
        <v/>
      </c>
      <c r="I319" s="45" t="str">
        <f t="shared" ca="1" si="119"/>
        <v/>
      </c>
      <c r="J319" s="46" t="str">
        <f t="shared" ca="1" si="120"/>
        <v/>
      </c>
      <c r="K319" s="44" t="str">
        <f t="shared" ca="1" si="121"/>
        <v/>
      </c>
      <c r="L319" s="45" t="str">
        <f t="shared" ca="1" si="122"/>
        <v/>
      </c>
      <c r="M319" s="46" t="str">
        <f t="shared" ca="1" si="123"/>
        <v/>
      </c>
      <c r="N319" s="44" t="str">
        <f t="shared" ca="1" si="124"/>
        <v/>
      </c>
      <c r="O319" s="45" t="str">
        <f t="shared" ca="1" si="125"/>
        <v/>
      </c>
      <c r="P319" s="46" t="str">
        <f t="shared" ca="1" si="126"/>
        <v/>
      </c>
      <c r="Q319" s="44" t="str">
        <f t="shared" ca="1" si="127"/>
        <v/>
      </c>
      <c r="R319" s="45" t="str">
        <f t="shared" ca="1" si="128"/>
        <v/>
      </c>
      <c r="S319" s="46" t="str">
        <f t="shared" ca="1" si="129"/>
        <v/>
      </c>
      <c r="T319" s="77" t="str">
        <f t="shared" ca="1" si="111"/>
        <v/>
      </c>
      <c r="AH319" s="163" t="str">
        <f t="shared" si="109"/>
        <v/>
      </c>
      <c r="AI319" s="163" t="str">
        <f t="shared" si="108"/>
        <v/>
      </c>
    </row>
    <row r="320" spans="1:35">
      <c r="A320" s="164" t="str">
        <f t="shared" ca="1" si="112"/>
        <v/>
      </c>
      <c r="B320" s="44" t="str">
        <f t="shared" ca="1" si="113"/>
        <v/>
      </c>
      <c r="C320" s="45" t="str">
        <f t="shared" ca="1" si="110"/>
        <v/>
      </c>
      <c r="D320" s="45" t="str">
        <f t="shared" ca="1" si="114"/>
        <v/>
      </c>
      <c r="E320" s="44" t="str">
        <f t="shared" ca="1" si="115"/>
        <v/>
      </c>
      <c r="F320" s="45" t="str">
        <f t="shared" ca="1" si="116"/>
        <v/>
      </c>
      <c r="G320" s="46" t="str">
        <f t="shared" ca="1" si="117"/>
        <v/>
      </c>
      <c r="H320" s="44" t="str">
        <f t="shared" ca="1" si="118"/>
        <v/>
      </c>
      <c r="I320" s="45" t="str">
        <f t="shared" ca="1" si="119"/>
        <v/>
      </c>
      <c r="J320" s="46" t="str">
        <f t="shared" ca="1" si="120"/>
        <v/>
      </c>
      <c r="K320" s="44" t="str">
        <f t="shared" ca="1" si="121"/>
        <v/>
      </c>
      <c r="L320" s="45" t="str">
        <f t="shared" ca="1" si="122"/>
        <v/>
      </c>
      <c r="M320" s="46" t="str">
        <f t="shared" ca="1" si="123"/>
        <v/>
      </c>
      <c r="N320" s="44" t="str">
        <f t="shared" ca="1" si="124"/>
        <v/>
      </c>
      <c r="O320" s="45" t="str">
        <f t="shared" ca="1" si="125"/>
        <v/>
      </c>
      <c r="P320" s="46" t="str">
        <f t="shared" ca="1" si="126"/>
        <v/>
      </c>
      <c r="Q320" s="44" t="str">
        <f t="shared" ca="1" si="127"/>
        <v/>
      </c>
      <c r="R320" s="45" t="str">
        <f t="shared" ca="1" si="128"/>
        <v/>
      </c>
      <c r="S320" s="46" t="str">
        <f t="shared" ca="1" si="129"/>
        <v/>
      </c>
      <c r="T320" s="77" t="str">
        <f t="shared" ca="1" si="111"/>
        <v/>
      </c>
      <c r="AH320" s="163" t="str">
        <f t="shared" si="109"/>
        <v/>
      </c>
      <c r="AI320" s="163" t="str">
        <f t="shared" si="108"/>
        <v/>
      </c>
    </row>
    <row r="321" spans="1:35">
      <c r="A321" s="164" t="str">
        <f t="shared" ca="1" si="112"/>
        <v/>
      </c>
      <c r="B321" s="44" t="str">
        <f t="shared" ca="1" si="113"/>
        <v/>
      </c>
      <c r="C321" s="45" t="str">
        <f t="shared" ca="1" si="110"/>
        <v/>
      </c>
      <c r="D321" s="45" t="str">
        <f t="shared" ca="1" si="114"/>
        <v/>
      </c>
      <c r="E321" s="44" t="str">
        <f t="shared" ca="1" si="115"/>
        <v/>
      </c>
      <c r="F321" s="45" t="str">
        <f t="shared" ca="1" si="116"/>
        <v/>
      </c>
      <c r="G321" s="46" t="str">
        <f t="shared" ca="1" si="117"/>
        <v/>
      </c>
      <c r="H321" s="44" t="str">
        <f t="shared" ca="1" si="118"/>
        <v/>
      </c>
      <c r="I321" s="45" t="str">
        <f t="shared" ca="1" si="119"/>
        <v/>
      </c>
      <c r="J321" s="46" t="str">
        <f t="shared" ca="1" si="120"/>
        <v/>
      </c>
      <c r="K321" s="44" t="str">
        <f t="shared" ca="1" si="121"/>
        <v/>
      </c>
      <c r="L321" s="45" t="str">
        <f t="shared" ca="1" si="122"/>
        <v/>
      </c>
      <c r="M321" s="46" t="str">
        <f t="shared" ca="1" si="123"/>
        <v/>
      </c>
      <c r="N321" s="44" t="str">
        <f t="shared" ca="1" si="124"/>
        <v/>
      </c>
      <c r="O321" s="45" t="str">
        <f t="shared" ca="1" si="125"/>
        <v/>
      </c>
      <c r="P321" s="46" t="str">
        <f t="shared" ca="1" si="126"/>
        <v/>
      </c>
      <c r="Q321" s="44" t="str">
        <f t="shared" ca="1" si="127"/>
        <v/>
      </c>
      <c r="R321" s="45" t="str">
        <f t="shared" ca="1" si="128"/>
        <v/>
      </c>
      <c r="S321" s="46" t="str">
        <f t="shared" ca="1" si="129"/>
        <v/>
      </c>
      <c r="T321" s="77" t="str">
        <f t="shared" ca="1" si="111"/>
        <v/>
      </c>
      <c r="AH321" s="163" t="str">
        <f t="shared" si="109"/>
        <v/>
      </c>
      <c r="AI321" s="163" t="str">
        <f t="shared" si="108"/>
        <v/>
      </c>
    </row>
    <row r="322" spans="1:35">
      <c r="A322" s="164" t="str">
        <f t="shared" ca="1" si="112"/>
        <v/>
      </c>
      <c r="B322" s="44" t="str">
        <f t="shared" ca="1" si="113"/>
        <v/>
      </c>
      <c r="C322" s="45" t="str">
        <f t="shared" ca="1" si="110"/>
        <v/>
      </c>
      <c r="D322" s="45" t="str">
        <f t="shared" ca="1" si="114"/>
        <v/>
      </c>
      <c r="E322" s="44" t="str">
        <f t="shared" ca="1" si="115"/>
        <v/>
      </c>
      <c r="F322" s="45" t="str">
        <f t="shared" ca="1" si="116"/>
        <v/>
      </c>
      <c r="G322" s="46" t="str">
        <f t="shared" ca="1" si="117"/>
        <v/>
      </c>
      <c r="H322" s="44" t="str">
        <f t="shared" ca="1" si="118"/>
        <v/>
      </c>
      <c r="I322" s="45" t="str">
        <f t="shared" ca="1" si="119"/>
        <v/>
      </c>
      <c r="J322" s="46" t="str">
        <f t="shared" ca="1" si="120"/>
        <v/>
      </c>
      <c r="K322" s="44" t="str">
        <f t="shared" ca="1" si="121"/>
        <v/>
      </c>
      <c r="L322" s="45" t="str">
        <f t="shared" ca="1" si="122"/>
        <v/>
      </c>
      <c r="M322" s="46" t="str">
        <f t="shared" ca="1" si="123"/>
        <v/>
      </c>
      <c r="N322" s="44" t="str">
        <f t="shared" ca="1" si="124"/>
        <v/>
      </c>
      <c r="O322" s="45" t="str">
        <f t="shared" ca="1" si="125"/>
        <v/>
      </c>
      <c r="P322" s="46" t="str">
        <f t="shared" ca="1" si="126"/>
        <v/>
      </c>
      <c r="Q322" s="44" t="str">
        <f t="shared" ca="1" si="127"/>
        <v/>
      </c>
      <c r="R322" s="45" t="str">
        <f t="shared" ca="1" si="128"/>
        <v/>
      </c>
      <c r="S322" s="46" t="str">
        <f t="shared" ca="1" si="129"/>
        <v/>
      </c>
      <c r="T322" s="77" t="str">
        <f t="shared" ca="1" si="111"/>
        <v/>
      </c>
      <c r="AH322" s="163" t="str">
        <f t="shared" si="109"/>
        <v/>
      </c>
      <c r="AI322" s="163" t="str">
        <f t="shared" si="108"/>
        <v/>
      </c>
    </row>
    <row r="323" spans="1:35">
      <c r="A323" s="164" t="str">
        <f t="shared" ca="1" si="112"/>
        <v/>
      </c>
      <c r="B323" s="44" t="str">
        <f t="shared" ca="1" si="113"/>
        <v/>
      </c>
      <c r="C323" s="45" t="str">
        <f t="shared" ca="1" si="110"/>
        <v/>
      </c>
      <c r="D323" s="45" t="str">
        <f t="shared" ca="1" si="114"/>
        <v/>
      </c>
      <c r="E323" s="44" t="str">
        <f t="shared" ca="1" si="115"/>
        <v/>
      </c>
      <c r="F323" s="45" t="str">
        <f t="shared" ca="1" si="116"/>
        <v/>
      </c>
      <c r="G323" s="46" t="str">
        <f t="shared" ca="1" si="117"/>
        <v/>
      </c>
      <c r="H323" s="44" t="str">
        <f t="shared" ca="1" si="118"/>
        <v/>
      </c>
      <c r="I323" s="45" t="str">
        <f t="shared" ca="1" si="119"/>
        <v/>
      </c>
      <c r="J323" s="46" t="str">
        <f t="shared" ca="1" si="120"/>
        <v/>
      </c>
      <c r="K323" s="44" t="str">
        <f t="shared" ca="1" si="121"/>
        <v/>
      </c>
      <c r="L323" s="45" t="str">
        <f t="shared" ca="1" si="122"/>
        <v/>
      </c>
      <c r="M323" s="46" t="str">
        <f t="shared" ca="1" si="123"/>
        <v/>
      </c>
      <c r="N323" s="44" t="str">
        <f t="shared" ca="1" si="124"/>
        <v/>
      </c>
      <c r="O323" s="45" t="str">
        <f t="shared" ca="1" si="125"/>
        <v/>
      </c>
      <c r="P323" s="46" t="str">
        <f t="shared" ca="1" si="126"/>
        <v/>
      </c>
      <c r="Q323" s="44" t="str">
        <f t="shared" ca="1" si="127"/>
        <v/>
      </c>
      <c r="R323" s="45" t="str">
        <f t="shared" ca="1" si="128"/>
        <v/>
      </c>
      <c r="S323" s="46" t="str">
        <f t="shared" ca="1" si="129"/>
        <v/>
      </c>
      <c r="T323" s="77" t="str">
        <f t="shared" ca="1" si="111"/>
        <v/>
      </c>
      <c r="AH323" s="163" t="str">
        <f t="shared" si="109"/>
        <v/>
      </c>
      <c r="AI323" s="163" t="str">
        <f t="shared" si="108"/>
        <v/>
      </c>
    </row>
    <row r="324" spans="1:35">
      <c r="A324" s="164" t="str">
        <f t="shared" ca="1" si="112"/>
        <v/>
      </c>
      <c r="B324" s="44" t="str">
        <f t="shared" ca="1" si="113"/>
        <v/>
      </c>
      <c r="C324" s="45" t="str">
        <f t="shared" ca="1" si="110"/>
        <v/>
      </c>
      <c r="D324" s="45" t="str">
        <f t="shared" ca="1" si="114"/>
        <v/>
      </c>
      <c r="E324" s="44" t="str">
        <f t="shared" ca="1" si="115"/>
        <v/>
      </c>
      <c r="F324" s="45" t="str">
        <f t="shared" ca="1" si="116"/>
        <v/>
      </c>
      <c r="G324" s="46" t="str">
        <f t="shared" ca="1" si="117"/>
        <v/>
      </c>
      <c r="H324" s="44" t="str">
        <f t="shared" ca="1" si="118"/>
        <v/>
      </c>
      <c r="I324" s="45" t="str">
        <f t="shared" ca="1" si="119"/>
        <v/>
      </c>
      <c r="J324" s="46" t="str">
        <f t="shared" ca="1" si="120"/>
        <v/>
      </c>
      <c r="K324" s="44" t="str">
        <f t="shared" ca="1" si="121"/>
        <v/>
      </c>
      <c r="L324" s="45" t="str">
        <f t="shared" ca="1" si="122"/>
        <v/>
      </c>
      <c r="M324" s="46" t="str">
        <f t="shared" ca="1" si="123"/>
        <v/>
      </c>
      <c r="N324" s="44" t="str">
        <f t="shared" ca="1" si="124"/>
        <v/>
      </c>
      <c r="O324" s="45" t="str">
        <f t="shared" ca="1" si="125"/>
        <v/>
      </c>
      <c r="P324" s="46" t="str">
        <f t="shared" ca="1" si="126"/>
        <v/>
      </c>
      <c r="Q324" s="44" t="str">
        <f t="shared" ca="1" si="127"/>
        <v/>
      </c>
      <c r="R324" s="45" t="str">
        <f t="shared" ca="1" si="128"/>
        <v/>
      </c>
      <c r="S324" s="46" t="str">
        <f t="shared" ca="1" si="129"/>
        <v/>
      </c>
      <c r="T324" s="77" t="str">
        <f t="shared" ca="1" si="111"/>
        <v/>
      </c>
      <c r="AH324" s="163" t="str">
        <f t="shared" si="109"/>
        <v/>
      </c>
      <c r="AI324" s="163" t="str">
        <f t="shared" ref="AI324:AI387" si="130">IF(AH324&gt;$A$14,AH324,"")</f>
        <v/>
      </c>
    </row>
    <row r="325" spans="1:35">
      <c r="A325" s="164" t="str">
        <f t="shared" ca="1" si="112"/>
        <v/>
      </c>
      <c r="B325" s="44" t="str">
        <f t="shared" ca="1" si="113"/>
        <v/>
      </c>
      <c r="C325" s="45" t="str">
        <f t="shared" ca="1" si="110"/>
        <v/>
      </c>
      <c r="D325" s="45" t="str">
        <f t="shared" ca="1" si="114"/>
        <v/>
      </c>
      <c r="E325" s="44" t="str">
        <f t="shared" ca="1" si="115"/>
        <v/>
      </c>
      <c r="F325" s="45" t="str">
        <f t="shared" ca="1" si="116"/>
        <v/>
      </c>
      <c r="G325" s="46" t="str">
        <f t="shared" ca="1" si="117"/>
        <v/>
      </c>
      <c r="H325" s="44" t="str">
        <f t="shared" ca="1" si="118"/>
        <v/>
      </c>
      <c r="I325" s="45" t="str">
        <f t="shared" ca="1" si="119"/>
        <v/>
      </c>
      <c r="J325" s="46" t="str">
        <f t="shared" ca="1" si="120"/>
        <v/>
      </c>
      <c r="K325" s="44" t="str">
        <f t="shared" ca="1" si="121"/>
        <v/>
      </c>
      <c r="L325" s="45" t="str">
        <f t="shared" ca="1" si="122"/>
        <v/>
      </c>
      <c r="M325" s="46" t="str">
        <f t="shared" ca="1" si="123"/>
        <v/>
      </c>
      <c r="N325" s="44" t="str">
        <f t="shared" ca="1" si="124"/>
        <v/>
      </c>
      <c r="O325" s="45" t="str">
        <f t="shared" ca="1" si="125"/>
        <v/>
      </c>
      <c r="P325" s="46" t="str">
        <f t="shared" ca="1" si="126"/>
        <v/>
      </c>
      <c r="Q325" s="44" t="str">
        <f t="shared" ca="1" si="127"/>
        <v/>
      </c>
      <c r="R325" s="45" t="str">
        <f t="shared" ca="1" si="128"/>
        <v/>
      </c>
      <c r="S325" s="46" t="str">
        <f t="shared" ca="1" si="129"/>
        <v/>
      </c>
      <c r="T325" s="77" t="str">
        <f t="shared" ca="1" si="111"/>
        <v/>
      </c>
      <c r="AH325" s="163" t="str">
        <f t="shared" ref="AH325:AH388" si="131">IF(COUNTIF(X:X,V325)*COUNTIF(Z:Z,V325)*COUNTIF(AB:AB,V325)*COUNTIF(AD:AD,V325)*COUNTIF(AF:AF,V325),V325,"")</f>
        <v/>
      </c>
      <c r="AI325" s="163" t="str">
        <f t="shared" si="130"/>
        <v/>
      </c>
    </row>
    <row r="326" spans="1:35">
      <c r="A326" s="164" t="str">
        <f t="shared" ca="1" si="112"/>
        <v/>
      </c>
      <c r="B326" s="44" t="str">
        <f t="shared" ca="1" si="113"/>
        <v/>
      </c>
      <c r="C326" s="45" t="str">
        <f t="shared" ca="1" si="110"/>
        <v/>
      </c>
      <c r="D326" s="45" t="str">
        <f t="shared" ca="1" si="114"/>
        <v/>
      </c>
      <c r="E326" s="44" t="str">
        <f t="shared" ca="1" si="115"/>
        <v/>
      </c>
      <c r="F326" s="45" t="str">
        <f t="shared" ca="1" si="116"/>
        <v/>
      </c>
      <c r="G326" s="46" t="str">
        <f t="shared" ca="1" si="117"/>
        <v/>
      </c>
      <c r="H326" s="44" t="str">
        <f t="shared" ca="1" si="118"/>
        <v/>
      </c>
      <c r="I326" s="45" t="str">
        <f t="shared" ca="1" si="119"/>
        <v/>
      </c>
      <c r="J326" s="46" t="str">
        <f t="shared" ca="1" si="120"/>
        <v/>
      </c>
      <c r="K326" s="44" t="str">
        <f t="shared" ca="1" si="121"/>
        <v/>
      </c>
      <c r="L326" s="45" t="str">
        <f t="shared" ca="1" si="122"/>
        <v/>
      </c>
      <c r="M326" s="46" t="str">
        <f t="shared" ca="1" si="123"/>
        <v/>
      </c>
      <c r="N326" s="44" t="str">
        <f t="shared" ca="1" si="124"/>
        <v/>
      </c>
      <c r="O326" s="45" t="str">
        <f t="shared" ca="1" si="125"/>
        <v/>
      </c>
      <c r="P326" s="46" t="str">
        <f t="shared" ca="1" si="126"/>
        <v/>
      </c>
      <c r="Q326" s="44" t="str">
        <f t="shared" ca="1" si="127"/>
        <v/>
      </c>
      <c r="R326" s="45" t="str">
        <f t="shared" ca="1" si="128"/>
        <v/>
      </c>
      <c r="S326" s="46" t="str">
        <f t="shared" ca="1" si="129"/>
        <v/>
      </c>
      <c r="T326" s="77" t="str">
        <f t="shared" ca="1" si="111"/>
        <v/>
      </c>
      <c r="AH326" s="163" t="str">
        <f t="shared" si="131"/>
        <v/>
      </c>
      <c r="AI326" s="163" t="str">
        <f t="shared" si="130"/>
        <v/>
      </c>
    </row>
    <row r="327" spans="1:35">
      <c r="A327" s="164" t="str">
        <f t="shared" ca="1" si="112"/>
        <v/>
      </c>
      <c r="B327" s="44" t="str">
        <f t="shared" ca="1" si="113"/>
        <v/>
      </c>
      <c r="C327" s="45" t="str">
        <f t="shared" ca="1" si="110"/>
        <v/>
      </c>
      <c r="D327" s="45" t="str">
        <f t="shared" ca="1" si="114"/>
        <v/>
      </c>
      <c r="E327" s="44" t="str">
        <f t="shared" ca="1" si="115"/>
        <v/>
      </c>
      <c r="F327" s="45" t="str">
        <f t="shared" ca="1" si="116"/>
        <v/>
      </c>
      <c r="G327" s="46" t="str">
        <f t="shared" ca="1" si="117"/>
        <v/>
      </c>
      <c r="H327" s="44" t="str">
        <f t="shared" ca="1" si="118"/>
        <v/>
      </c>
      <c r="I327" s="45" t="str">
        <f t="shared" ca="1" si="119"/>
        <v/>
      </c>
      <c r="J327" s="46" t="str">
        <f t="shared" ca="1" si="120"/>
        <v/>
      </c>
      <c r="K327" s="44" t="str">
        <f t="shared" ca="1" si="121"/>
        <v/>
      </c>
      <c r="L327" s="45" t="str">
        <f t="shared" ca="1" si="122"/>
        <v/>
      </c>
      <c r="M327" s="46" t="str">
        <f t="shared" ca="1" si="123"/>
        <v/>
      </c>
      <c r="N327" s="44" t="str">
        <f t="shared" ca="1" si="124"/>
        <v/>
      </c>
      <c r="O327" s="45" t="str">
        <f t="shared" ca="1" si="125"/>
        <v/>
      </c>
      <c r="P327" s="46" t="str">
        <f t="shared" ca="1" si="126"/>
        <v/>
      </c>
      <c r="Q327" s="44" t="str">
        <f t="shared" ca="1" si="127"/>
        <v/>
      </c>
      <c r="R327" s="45" t="str">
        <f t="shared" ca="1" si="128"/>
        <v/>
      </c>
      <c r="S327" s="46" t="str">
        <f t="shared" ca="1" si="129"/>
        <v/>
      </c>
      <c r="T327" s="77" t="str">
        <f t="shared" ca="1" si="111"/>
        <v/>
      </c>
      <c r="AH327" s="163" t="str">
        <f t="shared" si="131"/>
        <v/>
      </c>
      <c r="AI327" s="163" t="str">
        <f t="shared" si="130"/>
        <v/>
      </c>
    </row>
    <row r="328" spans="1:35">
      <c r="A328" s="164" t="str">
        <f t="shared" ca="1" si="112"/>
        <v/>
      </c>
      <c r="B328" s="44" t="str">
        <f t="shared" ca="1" si="113"/>
        <v/>
      </c>
      <c r="C328" s="45" t="str">
        <f t="shared" ca="1" si="110"/>
        <v/>
      </c>
      <c r="D328" s="45" t="str">
        <f t="shared" ca="1" si="114"/>
        <v/>
      </c>
      <c r="E328" s="44" t="str">
        <f t="shared" ca="1" si="115"/>
        <v/>
      </c>
      <c r="F328" s="45" t="str">
        <f t="shared" ca="1" si="116"/>
        <v/>
      </c>
      <c r="G328" s="46" t="str">
        <f t="shared" ca="1" si="117"/>
        <v/>
      </c>
      <c r="H328" s="44" t="str">
        <f t="shared" ca="1" si="118"/>
        <v/>
      </c>
      <c r="I328" s="45" t="str">
        <f t="shared" ca="1" si="119"/>
        <v/>
      </c>
      <c r="J328" s="46" t="str">
        <f t="shared" ca="1" si="120"/>
        <v/>
      </c>
      <c r="K328" s="44" t="str">
        <f t="shared" ca="1" si="121"/>
        <v/>
      </c>
      <c r="L328" s="45" t="str">
        <f t="shared" ca="1" si="122"/>
        <v/>
      </c>
      <c r="M328" s="46" t="str">
        <f t="shared" ca="1" si="123"/>
        <v/>
      </c>
      <c r="N328" s="44" t="str">
        <f t="shared" ca="1" si="124"/>
        <v/>
      </c>
      <c r="O328" s="45" t="str">
        <f t="shared" ca="1" si="125"/>
        <v/>
      </c>
      <c r="P328" s="46" t="str">
        <f t="shared" ca="1" si="126"/>
        <v/>
      </c>
      <c r="Q328" s="44" t="str">
        <f t="shared" ca="1" si="127"/>
        <v/>
      </c>
      <c r="R328" s="45" t="str">
        <f t="shared" ca="1" si="128"/>
        <v/>
      </c>
      <c r="S328" s="46" t="str">
        <f t="shared" ca="1" si="129"/>
        <v/>
      </c>
      <c r="T328" s="77" t="str">
        <f t="shared" ca="1" si="111"/>
        <v/>
      </c>
      <c r="AH328" s="163" t="str">
        <f t="shared" si="131"/>
        <v/>
      </c>
      <c r="AI328" s="163" t="str">
        <f t="shared" si="130"/>
        <v/>
      </c>
    </row>
    <row r="329" spans="1:35">
      <c r="A329" s="164" t="str">
        <f t="shared" ca="1" si="112"/>
        <v/>
      </c>
      <c r="B329" s="44" t="str">
        <f t="shared" ca="1" si="113"/>
        <v/>
      </c>
      <c r="C329" s="45" t="str">
        <f t="shared" ca="1" si="110"/>
        <v/>
      </c>
      <c r="D329" s="45" t="str">
        <f t="shared" ca="1" si="114"/>
        <v/>
      </c>
      <c r="E329" s="44" t="str">
        <f t="shared" ca="1" si="115"/>
        <v/>
      </c>
      <c r="F329" s="45" t="str">
        <f t="shared" ca="1" si="116"/>
        <v/>
      </c>
      <c r="G329" s="46" t="str">
        <f t="shared" ca="1" si="117"/>
        <v/>
      </c>
      <c r="H329" s="44" t="str">
        <f t="shared" ca="1" si="118"/>
        <v/>
      </c>
      <c r="I329" s="45" t="str">
        <f t="shared" ca="1" si="119"/>
        <v/>
      </c>
      <c r="J329" s="46" t="str">
        <f t="shared" ca="1" si="120"/>
        <v/>
      </c>
      <c r="K329" s="44" t="str">
        <f t="shared" ca="1" si="121"/>
        <v/>
      </c>
      <c r="L329" s="45" t="str">
        <f t="shared" ca="1" si="122"/>
        <v/>
      </c>
      <c r="M329" s="46" t="str">
        <f t="shared" ca="1" si="123"/>
        <v/>
      </c>
      <c r="N329" s="44" t="str">
        <f t="shared" ca="1" si="124"/>
        <v/>
      </c>
      <c r="O329" s="45" t="str">
        <f t="shared" ca="1" si="125"/>
        <v/>
      </c>
      <c r="P329" s="46" t="str">
        <f t="shared" ca="1" si="126"/>
        <v/>
      </c>
      <c r="Q329" s="44" t="str">
        <f t="shared" ca="1" si="127"/>
        <v/>
      </c>
      <c r="R329" s="45" t="str">
        <f t="shared" ca="1" si="128"/>
        <v/>
      </c>
      <c r="S329" s="46" t="str">
        <f t="shared" ca="1" si="129"/>
        <v/>
      </c>
      <c r="T329" s="77" t="str">
        <f t="shared" ca="1" si="111"/>
        <v/>
      </c>
      <c r="AH329" s="163" t="str">
        <f t="shared" si="131"/>
        <v/>
      </c>
      <c r="AI329" s="163" t="str">
        <f t="shared" si="130"/>
        <v/>
      </c>
    </row>
    <row r="330" spans="1:35">
      <c r="A330" s="164" t="str">
        <f t="shared" ca="1" si="112"/>
        <v/>
      </c>
      <c r="B330" s="44" t="str">
        <f t="shared" ca="1" si="113"/>
        <v/>
      </c>
      <c r="C330" s="45" t="str">
        <f t="shared" ca="1" si="110"/>
        <v/>
      </c>
      <c r="D330" s="45" t="str">
        <f t="shared" ca="1" si="114"/>
        <v/>
      </c>
      <c r="E330" s="44" t="str">
        <f t="shared" ca="1" si="115"/>
        <v/>
      </c>
      <c r="F330" s="45" t="str">
        <f t="shared" ca="1" si="116"/>
        <v/>
      </c>
      <c r="G330" s="46" t="str">
        <f t="shared" ca="1" si="117"/>
        <v/>
      </c>
      <c r="H330" s="44" t="str">
        <f t="shared" ca="1" si="118"/>
        <v/>
      </c>
      <c r="I330" s="45" t="str">
        <f t="shared" ca="1" si="119"/>
        <v/>
      </c>
      <c r="J330" s="46" t="str">
        <f t="shared" ca="1" si="120"/>
        <v/>
      </c>
      <c r="K330" s="44" t="str">
        <f t="shared" ca="1" si="121"/>
        <v/>
      </c>
      <c r="L330" s="45" t="str">
        <f t="shared" ca="1" si="122"/>
        <v/>
      </c>
      <c r="M330" s="46" t="str">
        <f t="shared" ca="1" si="123"/>
        <v/>
      </c>
      <c r="N330" s="44" t="str">
        <f t="shared" ca="1" si="124"/>
        <v/>
      </c>
      <c r="O330" s="45" t="str">
        <f t="shared" ca="1" si="125"/>
        <v/>
      </c>
      <c r="P330" s="46" t="str">
        <f t="shared" ca="1" si="126"/>
        <v/>
      </c>
      <c r="Q330" s="44" t="str">
        <f t="shared" ca="1" si="127"/>
        <v/>
      </c>
      <c r="R330" s="45" t="str">
        <f t="shared" ca="1" si="128"/>
        <v/>
      </c>
      <c r="S330" s="46" t="str">
        <f t="shared" ca="1" si="129"/>
        <v/>
      </c>
      <c r="T330" s="77" t="str">
        <f t="shared" ca="1" si="111"/>
        <v/>
      </c>
      <c r="AH330" s="163" t="str">
        <f t="shared" si="131"/>
        <v/>
      </c>
      <c r="AI330" s="163" t="str">
        <f t="shared" si="130"/>
        <v/>
      </c>
    </row>
    <row r="331" spans="1:35">
      <c r="A331" s="164" t="str">
        <f t="shared" ca="1" si="112"/>
        <v/>
      </c>
      <c r="B331" s="44" t="str">
        <f t="shared" ca="1" si="113"/>
        <v/>
      </c>
      <c r="C331" s="45" t="str">
        <f t="shared" ca="1" si="110"/>
        <v/>
      </c>
      <c r="D331" s="45" t="str">
        <f t="shared" ca="1" si="114"/>
        <v/>
      </c>
      <c r="E331" s="44" t="str">
        <f t="shared" ca="1" si="115"/>
        <v/>
      </c>
      <c r="F331" s="45" t="str">
        <f t="shared" ca="1" si="116"/>
        <v/>
      </c>
      <c r="G331" s="46" t="str">
        <f t="shared" ca="1" si="117"/>
        <v/>
      </c>
      <c r="H331" s="44" t="str">
        <f t="shared" ca="1" si="118"/>
        <v/>
      </c>
      <c r="I331" s="45" t="str">
        <f t="shared" ca="1" si="119"/>
        <v/>
      </c>
      <c r="J331" s="46" t="str">
        <f t="shared" ca="1" si="120"/>
        <v/>
      </c>
      <c r="K331" s="44" t="str">
        <f t="shared" ca="1" si="121"/>
        <v/>
      </c>
      <c r="L331" s="45" t="str">
        <f t="shared" ca="1" si="122"/>
        <v/>
      </c>
      <c r="M331" s="46" t="str">
        <f t="shared" ca="1" si="123"/>
        <v/>
      </c>
      <c r="N331" s="44" t="str">
        <f t="shared" ca="1" si="124"/>
        <v/>
      </c>
      <c r="O331" s="45" t="str">
        <f t="shared" ca="1" si="125"/>
        <v/>
      </c>
      <c r="P331" s="46" t="str">
        <f t="shared" ca="1" si="126"/>
        <v/>
      </c>
      <c r="Q331" s="44" t="str">
        <f t="shared" ca="1" si="127"/>
        <v/>
      </c>
      <c r="R331" s="45" t="str">
        <f t="shared" ca="1" si="128"/>
        <v/>
      </c>
      <c r="S331" s="46" t="str">
        <f t="shared" ca="1" si="129"/>
        <v/>
      </c>
      <c r="T331" s="77" t="str">
        <f t="shared" ca="1" si="111"/>
        <v/>
      </c>
      <c r="AH331" s="163" t="str">
        <f t="shared" si="131"/>
        <v/>
      </c>
      <c r="AI331" s="163" t="str">
        <f t="shared" si="130"/>
        <v/>
      </c>
    </row>
    <row r="332" spans="1:35">
      <c r="A332" s="164" t="str">
        <f t="shared" ca="1" si="112"/>
        <v/>
      </c>
      <c r="B332" s="44" t="str">
        <f t="shared" ca="1" si="113"/>
        <v/>
      </c>
      <c r="C332" s="45" t="str">
        <f t="shared" ca="1" si="110"/>
        <v/>
      </c>
      <c r="D332" s="45" t="str">
        <f t="shared" ca="1" si="114"/>
        <v/>
      </c>
      <c r="E332" s="44" t="str">
        <f t="shared" ca="1" si="115"/>
        <v/>
      </c>
      <c r="F332" s="45" t="str">
        <f t="shared" ca="1" si="116"/>
        <v/>
      </c>
      <c r="G332" s="46" t="str">
        <f t="shared" ca="1" si="117"/>
        <v/>
      </c>
      <c r="H332" s="44" t="str">
        <f t="shared" ca="1" si="118"/>
        <v/>
      </c>
      <c r="I332" s="45" t="str">
        <f t="shared" ca="1" si="119"/>
        <v/>
      </c>
      <c r="J332" s="46" t="str">
        <f t="shared" ca="1" si="120"/>
        <v/>
      </c>
      <c r="K332" s="44" t="str">
        <f t="shared" ca="1" si="121"/>
        <v/>
      </c>
      <c r="L332" s="45" t="str">
        <f t="shared" ca="1" si="122"/>
        <v/>
      </c>
      <c r="M332" s="46" t="str">
        <f t="shared" ca="1" si="123"/>
        <v/>
      </c>
      <c r="N332" s="44" t="str">
        <f t="shared" ca="1" si="124"/>
        <v/>
      </c>
      <c r="O332" s="45" t="str">
        <f t="shared" ca="1" si="125"/>
        <v/>
      </c>
      <c r="P332" s="46" t="str">
        <f t="shared" ca="1" si="126"/>
        <v/>
      </c>
      <c r="Q332" s="44" t="str">
        <f t="shared" ca="1" si="127"/>
        <v/>
      </c>
      <c r="R332" s="45" t="str">
        <f t="shared" ca="1" si="128"/>
        <v/>
      </c>
      <c r="S332" s="46" t="str">
        <f t="shared" ca="1" si="129"/>
        <v/>
      </c>
      <c r="T332" s="77" t="str">
        <f t="shared" ca="1" si="111"/>
        <v/>
      </c>
      <c r="AH332" s="163" t="str">
        <f t="shared" si="131"/>
        <v/>
      </c>
      <c r="AI332" s="163" t="str">
        <f t="shared" si="130"/>
        <v/>
      </c>
    </row>
    <row r="333" spans="1:35">
      <c r="A333" s="164" t="str">
        <f t="shared" ca="1" si="112"/>
        <v/>
      </c>
      <c r="B333" s="44" t="str">
        <f t="shared" ca="1" si="113"/>
        <v/>
      </c>
      <c r="C333" s="45" t="str">
        <f t="shared" ca="1" si="110"/>
        <v/>
      </c>
      <c r="D333" s="45" t="str">
        <f t="shared" ca="1" si="114"/>
        <v/>
      </c>
      <c r="E333" s="44" t="str">
        <f t="shared" ca="1" si="115"/>
        <v/>
      </c>
      <c r="F333" s="45" t="str">
        <f t="shared" ca="1" si="116"/>
        <v/>
      </c>
      <c r="G333" s="46" t="str">
        <f t="shared" ca="1" si="117"/>
        <v/>
      </c>
      <c r="H333" s="44" t="str">
        <f t="shared" ca="1" si="118"/>
        <v/>
      </c>
      <c r="I333" s="45" t="str">
        <f t="shared" ca="1" si="119"/>
        <v/>
      </c>
      <c r="J333" s="46" t="str">
        <f t="shared" ca="1" si="120"/>
        <v/>
      </c>
      <c r="K333" s="44" t="str">
        <f t="shared" ca="1" si="121"/>
        <v/>
      </c>
      <c r="L333" s="45" t="str">
        <f t="shared" ca="1" si="122"/>
        <v/>
      </c>
      <c r="M333" s="46" t="str">
        <f t="shared" ca="1" si="123"/>
        <v/>
      </c>
      <c r="N333" s="44" t="str">
        <f t="shared" ca="1" si="124"/>
        <v/>
      </c>
      <c r="O333" s="45" t="str">
        <f t="shared" ca="1" si="125"/>
        <v/>
      </c>
      <c r="P333" s="46" t="str">
        <f t="shared" ca="1" si="126"/>
        <v/>
      </c>
      <c r="Q333" s="44" t="str">
        <f t="shared" ca="1" si="127"/>
        <v/>
      </c>
      <c r="R333" s="45" t="str">
        <f t="shared" ca="1" si="128"/>
        <v/>
      </c>
      <c r="S333" s="46" t="str">
        <f t="shared" ca="1" si="129"/>
        <v/>
      </c>
      <c r="T333" s="77" t="str">
        <f t="shared" ca="1" si="111"/>
        <v/>
      </c>
      <c r="AH333" s="163" t="str">
        <f t="shared" si="131"/>
        <v/>
      </c>
      <c r="AI333" s="163" t="str">
        <f t="shared" si="130"/>
        <v/>
      </c>
    </row>
    <row r="334" spans="1:35">
      <c r="A334" s="164" t="str">
        <f t="shared" ca="1" si="112"/>
        <v/>
      </c>
      <c r="B334" s="44" t="str">
        <f t="shared" ca="1" si="113"/>
        <v/>
      </c>
      <c r="C334" s="45" t="str">
        <f t="shared" ca="1" si="110"/>
        <v/>
      </c>
      <c r="D334" s="45" t="str">
        <f t="shared" ca="1" si="114"/>
        <v/>
      </c>
      <c r="E334" s="44" t="str">
        <f t="shared" ca="1" si="115"/>
        <v/>
      </c>
      <c r="F334" s="45" t="str">
        <f t="shared" ca="1" si="116"/>
        <v/>
      </c>
      <c r="G334" s="46" t="str">
        <f t="shared" ca="1" si="117"/>
        <v/>
      </c>
      <c r="H334" s="44" t="str">
        <f t="shared" ca="1" si="118"/>
        <v/>
      </c>
      <c r="I334" s="45" t="str">
        <f t="shared" ca="1" si="119"/>
        <v/>
      </c>
      <c r="J334" s="46" t="str">
        <f t="shared" ca="1" si="120"/>
        <v/>
      </c>
      <c r="K334" s="44" t="str">
        <f t="shared" ca="1" si="121"/>
        <v/>
      </c>
      <c r="L334" s="45" t="str">
        <f t="shared" ca="1" si="122"/>
        <v/>
      </c>
      <c r="M334" s="46" t="str">
        <f t="shared" ca="1" si="123"/>
        <v/>
      </c>
      <c r="N334" s="44" t="str">
        <f t="shared" ca="1" si="124"/>
        <v/>
      </c>
      <c r="O334" s="45" t="str">
        <f t="shared" ca="1" si="125"/>
        <v/>
      </c>
      <c r="P334" s="46" t="str">
        <f t="shared" ca="1" si="126"/>
        <v/>
      </c>
      <c r="Q334" s="44" t="str">
        <f t="shared" ca="1" si="127"/>
        <v/>
      </c>
      <c r="R334" s="45" t="str">
        <f t="shared" ca="1" si="128"/>
        <v/>
      </c>
      <c r="S334" s="46" t="str">
        <f t="shared" ca="1" si="129"/>
        <v/>
      </c>
      <c r="T334" s="77" t="str">
        <f t="shared" ca="1" si="111"/>
        <v/>
      </c>
      <c r="AH334" s="163" t="str">
        <f t="shared" si="131"/>
        <v/>
      </c>
      <c r="AI334" s="163" t="str">
        <f t="shared" si="130"/>
        <v/>
      </c>
    </row>
    <row r="335" spans="1:35">
      <c r="A335" s="164" t="str">
        <f t="shared" ca="1" si="112"/>
        <v/>
      </c>
      <c r="B335" s="44" t="str">
        <f t="shared" ca="1" si="113"/>
        <v/>
      </c>
      <c r="C335" s="45" t="str">
        <f t="shared" ca="1" si="110"/>
        <v/>
      </c>
      <c r="D335" s="45" t="str">
        <f t="shared" ca="1" si="114"/>
        <v/>
      </c>
      <c r="E335" s="44" t="str">
        <f t="shared" ca="1" si="115"/>
        <v/>
      </c>
      <c r="F335" s="45" t="str">
        <f t="shared" ca="1" si="116"/>
        <v/>
      </c>
      <c r="G335" s="46" t="str">
        <f t="shared" ca="1" si="117"/>
        <v/>
      </c>
      <c r="H335" s="44" t="str">
        <f t="shared" ca="1" si="118"/>
        <v/>
      </c>
      <c r="I335" s="45" t="str">
        <f t="shared" ca="1" si="119"/>
        <v/>
      </c>
      <c r="J335" s="46" t="str">
        <f t="shared" ca="1" si="120"/>
        <v/>
      </c>
      <c r="K335" s="44" t="str">
        <f t="shared" ca="1" si="121"/>
        <v/>
      </c>
      <c r="L335" s="45" t="str">
        <f t="shared" ca="1" si="122"/>
        <v/>
      </c>
      <c r="M335" s="46" t="str">
        <f t="shared" ca="1" si="123"/>
        <v/>
      </c>
      <c r="N335" s="44" t="str">
        <f t="shared" ca="1" si="124"/>
        <v/>
      </c>
      <c r="O335" s="45" t="str">
        <f t="shared" ca="1" si="125"/>
        <v/>
      </c>
      <c r="P335" s="46" t="str">
        <f t="shared" ca="1" si="126"/>
        <v/>
      </c>
      <c r="Q335" s="44" t="str">
        <f t="shared" ca="1" si="127"/>
        <v/>
      </c>
      <c r="R335" s="45" t="str">
        <f t="shared" ca="1" si="128"/>
        <v/>
      </c>
      <c r="S335" s="46" t="str">
        <f t="shared" ca="1" si="129"/>
        <v/>
      </c>
      <c r="T335" s="77" t="str">
        <f t="shared" ca="1" si="111"/>
        <v/>
      </c>
      <c r="AH335" s="163" t="str">
        <f t="shared" si="131"/>
        <v/>
      </c>
      <c r="AI335" s="163" t="str">
        <f t="shared" si="130"/>
        <v/>
      </c>
    </row>
    <row r="336" spans="1:35">
      <c r="A336" s="164" t="str">
        <f t="shared" ca="1" si="112"/>
        <v/>
      </c>
      <c r="B336" s="44" t="str">
        <f t="shared" ca="1" si="113"/>
        <v/>
      </c>
      <c r="C336" s="45" t="str">
        <f t="shared" ref="C336:C399" ca="1" si="132">IF(ISERROR(B336-2),"",(B336/$B$14-1)*$B$5)</f>
        <v/>
      </c>
      <c r="D336" s="45" t="str">
        <f t="shared" ca="1" si="114"/>
        <v/>
      </c>
      <c r="E336" s="44" t="str">
        <f t="shared" ca="1" si="115"/>
        <v/>
      </c>
      <c r="F336" s="45" t="str">
        <f t="shared" ca="1" si="116"/>
        <v/>
      </c>
      <c r="G336" s="46" t="str">
        <f t="shared" ca="1" si="117"/>
        <v/>
      </c>
      <c r="H336" s="44" t="str">
        <f t="shared" ca="1" si="118"/>
        <v/>
      </c>
      <c r="I336" s="45" t="str">
        <f t="shared" ca="1" si="119"/>
        <v/>
      </c>
      <c r="J336" s="46" t="str">
        <f t="shared" ca="1" si="120"/>
        <v/>
      </c>
      <c r="K336" s="44" t="str">
        <f t="shared" ca="1" si="121"/>
        <v/>
      </c>
      <c r="L336" s="45" t="str">
        <f t="shared" ca="1" si="122"/>
        <v/>
      </c>
      <c r="M336" s="46" t="str">
        <f t="shared" ca="1" si="123"/>
        <v/>
      </c>
      <c r="N336" s="44" t="str">
        <f t="shared" ca="1" si="124"/>
        <v/>
      </c>
      <c r="O336" s="45" t="str">
        <f t="shared" ca="1" si="125"/>
        <v/>
      </c>
      <c r="P336" s="46" t="str">
        <f t="shared" ca="1" si="126"/>
        <v/>
      </c>
      <c r="Q336" s="44" t="str">
        <f t="shared" ca="1" si="127"/>
        <v/>
      </c>
      <c r="R336" s="45" t="str">
        <f t="shared" ca="1" si="128"/>
        <v/>
      </c>
      <c r="S336" s="46" t="str">
        <f t="shared" ca="1" si="129"/>
        <v/>
      </c>
      <c r="T336" s="77" t="str">
        <f t="shared" ca="1" si="111"/>
        <v/>
      </c>
      <c r="AH336" s="163" t="str">
        <f t="shared" si="131"/>
        <v/>
      </c>
      <c r="AI336" s="163" t="str">
        <f t="shared" si="130"/>
        <v/>
      </c>
    </row>
    <row r="337" spans="1:35">
      <c r="A337" s="164" t="str">
        <f t="shared" ca="1" si="112"/>
        <v/>
      </c>
      <c r="B337" s="44" t="str">
        <f t="shared" ca="1" si="113"/>
        <v/>
      </c>
      <c r="C337" s="45" t="str">
        <f t="shared" ca="1" si="132"/>
        <v/>
      </c>
      <c r="D337" s="45" t="str">
        <f t="shared" ca="1" si="114"/>
        <v/>
      </c>
      <c r="E337" s="44" t="str">
        <f t="shared" ca="1" si="115"/>
        <v/>
      </c>
      <c r="F337" s="45" t="str">
        <f t="shared" ca="1" si="116"/>
        <v/>
      </c>
      <c r="G337" s="46" t="str">
        <f t="shared" ca="1" si="117"/>
        <v/>
      </c>
      <c r="H337" s="44" t="str">
        <f t="shared" ca="1" si="118"/>
        <v/>
      </c>
      <c r="I337" s="45" t="str">
        <f t="shared" ca="1" si="119"/>
        <v/>
      </c>
      <c r="J337" s="46" t="str">
        <f t="shared" ca="1" si="120"/>
        <v/>
      </c>
      <c r="K337" s="44" t="str">
        <f t="shared" ca="1" si="121"/>
        <v/>
      </c>
      <c r="L337" s="45" t="str">
        <f t="shared" ca="1" si="122"/>
        <v/>
      </c>
      <c r="M337" s="46" t="str">
        <f t="shared" ca="1" si="123"/>
        <v/>
      </c>
      <c r="N337" s="44" t="str">
        <f t="shared" ca="1" si="124"/>
        <v/>
      </c>
      <c r="O337" s="45" t="str">
        <f t="shared" ca="1" si="125"/>
        <v/>
      </c>
      <c r="P337" s="46" t="str">
        <f t="shared" ca="1" si="126"/>
        <v/>
      </c>
      <c r="Q337" s="44" t="str">
        <f t="shared" ca="1" si="127"/>
        <v/>
      </c>
      <c r="R337" s="45" t="str">
        <f t="shared" ca="1" si="128"/>
        <v/>
      </c>
      <c r="S337" s="46" t="str">
        <f t="shared" ca="1" si="129"/>
        <v/>
      </c>
      <c r="T337" s="77" t="str">
        <f t="shared" ca="1" si="111"/>
        <v/>
      </c>
      <c r="AH337" s="163" t="str">
        <f t="shared" si="131"/>
        <v/>
      </c>
      <c r="AI337" s="163" t="str">
        <f t="shared" si="130"/>
        <v/>
      </c>
    </row>
    <row r="338" spans="1:35">
      <c r="A338" s="164" t="str">
        <f t="shared" ca="1" si="112"/>
        <v/>
      </c>
      <c r="B338" s="44" t="str">
        <f t="shared" ca="1" si="113"/>
        <v/>
      </c>
      <c r="C338" s="45" t="str">
        <f t="shared" ca="1" si="132"/>
        <v/>
      </c>
      <c r="D338" s="45" t="str">
        <f t="shared" ca="1" si="114"/>
        <v/>
      </c>
      <c r="E338" s="44" t="str">
        <f t="shared" ca="1" si="115"/>
        <v/>
      </c>
      <c r="F338" s="45" t="str">
        <f t="shared" ca="1" si="116"/>
        <v/>
      </c>
      <c r="G338" s="46" t="str">
        <f t="shared" ca="1" si="117"/>
        <v/>
      </c>
      <c r="H338" s="44" t="str">
        <f t="shared" ca="1" si="118"/>
        <v/>
      </c>
      <c r="I338" s="45" t="str">
        <f t="shared" ca="1" si="119"/>
        <v/>
      </c>
      <c r="J338" s="46" t="str">
        <f t="shared" ca="1" si="120"/>
        <v/>
      </c>
      <c r="K338" s="44" t="str">
        <f t="shared" ca="1" si="121"/>
        <v/>
      </c>
      <c r="L338" s="45" t="str">
        <f t="shared" ca="1" si="122"/>
        <v/>
      </c>
      <c r="M338" s="46" t="str">
        <f t="shared" ca="1" si="123"/>
        <v/>
      </c>
      <c r="N338" s="44" t="str">
        <f t="shared" ca="1" si="124"/>
        <v/>
      </c>
      <c r="O338" s="45" t="str">
        <f t="shared" ca="1" si="125"/>
        <v/>
      </c>
      <c r="P338" s="46" t="str">
        <f t="shared" ca="1" si="126"/>
        <v/>
      </c>
      <c r="Q338" s="44" t="str">
        <f t="shared" ca="1" si="127"/>
        <v/>
      </c>
      <c r="R338" s="45" t="str">
        <f t="shared" ca="1" si="128"/>
        <v/>
      </c>
      <c r="S338" s="46" t="str">
        <f t="shared" ca="1" si="129"/>
        <v/>
      </c>
      <c r="T338" s="77" t="str">
        <f t="shared" ca="1" si="111"/>
        <v/>
      </c>
      <c r="AH338" s="163" t="str">
        <f t="shared" si="131"/>
        <v/>
      </c>
      <c r="AI338" s="163" t="str">
        <f t="shared" si="130"/>
        <v/>
      </c>
    </row>
    <row r="339" spans="1:35">
      <c r="A339" s="164" t="str">
        <f t="shared" ca="1" si="112"/>
        <v/>
      </c>
      <c r="B339" s="44" t="str">
        <f t="shared" ca="1" si="113"/>
        <v/>
      </c>
      <c r="C339" s="45" t="str">
        <f t="shared" ca="1" si="132"/>
        <v/>
      </c>
      <c r="D339" s="45" t="str">
        <f t="shared" ca="1" si="114"/>
        <v/>
      </c>
      <c r="E339" s="44" t="str">
        <f t="shared" ca="1" si="115"/>
        <v/>
      </c>
      <c r="F339" s="45" t="str">
        <f t="shared" ca="1" si="116"/>
        <v/>
      </c>
      <c r="G339" s="46" t="str">
        <f t="shared" ca="1" si="117"/>
        <v/>
      </c>
      <c r="H339" s="44" t="str">
        <f t="shared" ca="1" si="118"/>
        <v/>
      </c>
      <c r="I339" s="45" t="str">
        <f t="shared" ca="1" si="119"/>
        <v/>
      </c>
      <c r="J339" s="46" t="str">
        <f t="shared" ca="1" si="120"/>
        <v/>
      </c>
      <c r="K339" s="44" t="str">
        <f t="shared" ca="1" si="121"/>
        <v/>
      </c>
      <c r="L339" s="45" t="str">
        <f t="shared" ca="1" si="122"/>
        <v/>
      </c>
      <c r="M339" s="46" t="str">
        <f t="shared" ca="1" si="123"/>
        <v/>
      </c>
      <c r="N339" s="44" t="str">
        <f t="shared" ca="1" si="124"/>
        <v/>
      </c>
      <c r="O339" s="45" t="str">
        <f t="shared" ca="1" si="125"/>
        <v/>
      </c>
      <c r="P339" s="46" t="str">
        <f t="shared" ca="1" si="126"/>
        <v/>
      </c>
      <c r="Q339" s="44" t="str">
        <f t="shared" ca="1" si="127"/>
        <v/>
      </c>
      <c r="R339" s="45" t="str">
        <f t="shared" ca="1" si="128"/>
        <v/>
      </c>
      <c r="S339" s="46" t="str">
        <f t="shared" ca="1" si="129"/>
        <v/>
      </c>
      <c r="T339" s="77" t="str">
        <f t="shared" ca="1" si="111"/>
        <v/>
      </c>
      <c r="AH339" s="163" t="str">
        <f t="shared" si="131"/>
        <v/>
      </c>
      <c r="AI339" s="163" t="str">
        <f t="shared" si="130"/>
        <v/>
      </c>
    </row>
    <row r="340" spans="1:35">
      <c r="A340" s="164" t="str">
        <f t="shared" ca="1" si="112"/>
        <v/>
      </c>
      <c r="B340" s="44" t="str">
        <f t="shared" ca="1" si="113"/>
        <v/>
      </c>
      <c r="C340" s="45" t="str">
        <f t="shared" ca="1" si="132"/>
        <v/>
      </c>
      <c r="D340" s="45" t="str">
        <f t="shared" ca="1" si="114"/>
        <v/>
      </c>
      <c r="E340" s="44" t="str">
        <f t="shared" ca="1" si="115"/>
        <v/>
      </c>
      <c r="F340" s="45" t="str">
        <f t="shared" ca="1" si="116"/>
        <v/>
      </c>
      <c r="G340" s="46" t="str">
        <f t="shared" ca="1" si="117"/>
        <v/>
      </c>
      <c r="H340" s="44" t="str">
        <f t="shared" ca="1" si="118"/>
        <v/>
      </c>
      <c r="I340" s="45" t="str">
        <f t="shared" ca="1" si="119"/>
        <v/>
      </c>
      <c r="J340" s="46" t="str">
        <f t="shared" ca="1" si="120"/>
        <v/>
      </c>
      <c r="K340" s="44" t="str">
        <f t="shared" ca="1" si="121"/>
        <v/>
      </c>
      <c r="L340" s="45" t="str">
        <f t="shared" ca="1" si="122"/>
        <v/>
      </c>
      <c r="M340" s="46" t="str">
        <f t="shared" ca="1" si="123"/>
        <v/>
      </c>
      <c r="N340" s="44" t="str">
        <f t="shared" ca="1" si="124"/>
        <v/>
      </c>
      <c r="O340" s="45" t="str">
        <f t="shared" ca="1" si="125"/>
        <v/>
      </c>
      <c r="P340" s="46" t="str">
        <f t="shared" ca="1" si="126"/>
        <v/>
      </c>
      <c r="Q340" s="44" t="str">
        <f t="shared" ca="1" si="127"/>
        <v/>
      </c>
      <c r="R340" s="45" t="str">
        <f t="shared" ca="1" si="128"/>
        <v/>
      </c>
      <c r="S340" s="46" t="str">
        <f t="shared" ca="1" si="129"/>
        <v/>
      </c>
      <c r="T340" s="77" t="str">
        <f t="shared" ca="1" si="111"/>
        <v/>
      </c>
      <c r="AH340" s="163" t="str">
        <f t="shared" si="131"/>
        <v/>
      </c>
      <c r="AI340" s="163" t="str">
        <f t="shared" si="130"/>
        <v/>
      </c>
    </row>
    <row r="341" spans="1:35">
      <c r="A341" s="164" t="str">
        <f t="shared" ca="1" si="112"/>
        <v/>
      </c>
      <c r="B341" s="44" t="str">
        <f t="shared" ca="1" si="113"/>
        <v/>
      </c>
      <c r="C341" s="45" t="str">
        <f t="shared" ca="1" si="132"/>
        <v/>
      </c>
      <c r="D341" s="45" t="str">
        <f t="shared" ca="1" si="114"/>
        <v/>
      </c>
      <c r="E341" s="44" t="str">
        <f t="shared" ca="1" si="115"/>
        <v/>
      </c>
      <c r="F341" s="45" t="str">
        <f t="shared" ca="1" si="116"/>
        <v/>
      </c>
      <c r="G341" s="46" t="str">
        <f t="shared" ca="1" si="117"/>
        <v/>
      </c>
      <c r="H341" s="44" t="str">
        <f t="shared" ca="1" si="118"/>
        <v/>
      </c>
      <c r="I341" s="45" t="str">
        <f t="shared" ca="1" si="119"/>
        <v/>
      </c>
      <c r="J341" s="46" t="str">
        <f t="shared" ca="1" si="120"/>
        <v/>
      </c>
      <c r="K341" s="44" t="str">
        <f t="shared" ca="1" si="121"/>
        <v/>
      </c>
      <c r="L341" s="45" t="str">
        <f t="shared" ca="1" si="122"/>
        <v/>
      </c>
      <c r="M341" s="46" t="str">
        <f t="shared" ca="1" si="123"/>
        <v/>
      </c>
      <c r="N341" s="44" t="str">
        <f t="shared" ca="1" si="124"/>
        <v/>
      </c>
      <c r="O341" s="45" t="str">
        <f t="shared" ca="1" si="125"/>
        <v/>
      </c>
      <c r="P341" s="46" t="str">
        <f t="shared" ca="1" si="126"/>
        <v/>
      </c>
      <c r="Q341" s="44" t="str">
        <f t="shared" ca="1" si="127"/>
        <v/>
      </c>
      <c r="R341" s="45" t="str">
        <f t="shared" ca="1" si="128"/>
        <v/>
      </c>
      <c r="S341" s="46" t="str">
        <f t="shared" ca="1" si="129"/>
        <v/>
      </c>
      <c r="T341" s="77" t="str">
        <f t="shared" ca="1" si="111"/>
        <v/>
      </c>
      <c r="AH341" s="163" t="str">
        <f t="shared" si="131"/>
        <v/>
      </c>
      <c r="AI341" s="163" t="str">
        <f t="shared" si="130"/>
        <v/>
      </c>
    </row>
    <row r="342" spans="1:35">
      <c r="A342" s="164" t="str">
        <f t="shared" ca="1" si="112"/>
        <v/>
      </c>
      <c r="B342" s="44" t="str">
        <f t="shared" ca="1" si="113"/>
        <v/>
      </c>
      <c r="C342" s="45" t="str">
        <f t="shared" ca="1" si="132"/>
        <v/>
      </c>
      <c r="D342" s="45" t="str">
        <f t="shared" ca="1" si="114"/>
        <v/>
      </c>
      <c r="E342" s="44" t="str">
        <f t="shared" ca="1" si="115"/>
        <v/>
      </c>
      <c r="F342" s="45" t="str">
        <f t="shared" ca="1" si="116"/>
        <v/>
      </c>
      <c r="G342" s="46" t="str">
        <f t="shared" ca="1" si="117"/>
        <v/>
      </c>
      <c r="H342" s="44" t="str">
        <f t="shared" ca="1" si="118"/>
        <v/>
      </c>
      <c r="I342" s="45" t="str">
        <f t="shared" ca="1" si="119"/>
        <v/>
      </c>
      <c r="J342" s="46" t="str">
        <f t="shared" ca="1" si="120"/>
        <v/>
      </c>
      <c r="K342" s="44" t="str">
        <f t="shared" ca="1" si="121"/>
        <v/>
      </c>
      <c r="L342" s="45" t="str">
        <f t="shared" ca="1" si="122"/>
        <v/>
      </c>
      <c r="M342" s="46" t="str">
        <f t="shared" ca="1" si="123"/>
        <v/>
      </c>
      <c r="N342" s="44" t="str">
        <f t="shared" ca="1" si="124"/>
        <v/>
      </c>
      <c r="O342" s="45" t="str">
        <f t="shared" ca="1" si="125"/>
        <v/>
      </c>
      <c r="P342" s="46" t="str">
        <f t="shared" ca="1" si="126"/>
        <v/>
      </c>
      <c r="Q342" s="44" t="str">
        <f t="shared" ca="1" si="127"/>
        <v/>
      </c>
      <c r="R342" s="45" t="str">
        <f t="shared" ca="1" si="128"/>
        <v/>
      </c>
      <c r="S342" s="46" t="str">
        <f t="shared" ca="1" si="129"/>
        <v/>
      </c>
      <c r="T342" s="77" t="str">
        <f t="shared" ca="1" si="111"/>
        <v/>
      </c>
      <c r="AH342" s="163" t="str">
        <f t="shared" si="131"/>
        <v/>
      </c>
      <c r="AI342" s="163" t="str">
        <f t="shared" si="130"/>
        <v/>
      </c>
    </row>
    <row r="343" spans="1:35">
      <c r="A343" s="164" t="str">
        <f t="shared" ca="1" si="112"/>
        <v/>
      </c>
      <c r="B343" s="44" t="str">
        <f t="shared" ca="1" si="113"/>
        <v/>
      </c>
      <c r="C343" s="45" t="str">
        <f t="shared" ca="1" si="132"/>
        <v/>
      </c>
      <c r="D343" s="45" t="str">
        <f t="shared" ca="1" si="114"/>
        <v/>
      </c>
      <c r="E343" s="44" t="str">
        <f t="shared" ca="1" si="115"/>
        <v/>
      </c>
      <c r="F343" s="45" t="str">
        <f t="shared" ca="1" si="116"/>
        <v/>
      </c>
      <c r="G343" s="46" t="str">
        <f t="shared" ca="1" si="117"/>
        <v/>
      </c>
      <c r="H343" s="44" t="str">
        <f t="shared" ca="1" si="118"/>
        <v/>
      </c>
      <c r="I343" s="45" t="str">
        <f t="shared" ca="1" si="119"/>
        <v/>
      </c>
      <c r="J343" s="46" t="str">
        <f t="shared" ca="1" si="120"/>
        <v/>
      </c>
      <c r="K343" s="44" t="str">
        <f t="shared" ca="1" si="121"/>
        <v/>
      </c>
      <c r="L343" s="45" t="str">
        <f t="shared" ca="1" si="122"/>
        <v/>
      </c>
      <c r="M343" s="46" t="str">
        <f t="shared" ca="1" si="123"/>
        <v/>
      </c>
      <c r="N343" s="44" t="str">
        <f t="shared" ca="1" si="124"/>
        <v/>
      </c>
      <c r="O343" s="45" t="str">
        <f t="shared" ca="1" si="125"/>
        <v/>
      </c>
      <c r="P343" s="46" t="str">
        <f t="shared" ca="1" si="126"/>
        <v/>
      </c>
      <c r="Q343" s="44" t="str">
        <f t="shared" ca="1" si="127"/>
        <v/>
      </c>
      <c r="R343" s="45" t="str">
        <f t="shared" ca="1" si="128"/>
        <v/>
      </c>
      <c r="S343" s="46" t="str">
        <f t="shared" ca="1" si="129"/>
        <v/>
      </c>
      <c r="T343" s="77" t="str">
        <f t="shared" ca="1" si="111"/>
        <v/>
      </c>
      <c r="AH343" s="163" t="str">
        <f t="shared" si="131"/>
        <v/>
      </c>
      <c r="AI343" s="163" t="str">
        <f t="shared" si="130"/>
        <v/>
      </c>
    </row>
    <row r="344" spans="1:35">
      <c r="A344" s="164" t="str">
        <f t="shared" ca="1" si="112"/>
        <v/>
      </c>
      <c r="B344" s="44" t="str">
        <f t="shared" ca="1" si="113"/>
        <v/>
      </c>
      <c r="C344" s="45" t="str">
        <f t="shared" ca="1" si="132"/>
        <v/>
      </c>
      <c r="D344" s="45" t="str">
        <f t="shared" ca="1" si="114"/>
        <v/>
      </c>
      <c r="E344" s="44" t="str">
        <f t="shared" ca="1" si="115"/>
        <v/>
      </c>
      <c r="F344" s="45" t="str">
        <f t="shared" ca="1" si="116"/>
        <v/>
      </c>
      <c r="G344" s="46" t="str">
        <f t="shared" ca="1" si="117"/>
        <v/>
      </c>
      <c r="H344" s="44" t="str">
        <f t="shared" ca="1" si="118"/>
        <v/>
      </c>
      <c r="I344" s="45" t="str">
        <f t="shared" ca="1" si="119"/>
        <v/>
      </c>
      <c r="J344" s="46" t="str">
        <f t="shared" ca="1" si="120"/>
        <v/>
      </c>
      <c r="K344" s="44" t="str">
        <f t="shared" ca="1" si="121"/>
        <v/>
      </c>
      <c r="L344" s="45" t="str">
        <f t="shared" ca="1" si="122"/>
        <v/>
      </c>
      <c r="M344" s="46" t="str">
        <f t="shared" ca="1" si="123"/>
        <v/>
      </c>
      <c r="N344" s="44" t="str">
        <f t="shared" ca="1" si="124"/>
        <v/>
      </c>
      <c r="O344" s="45" t="str">
        <f t="shared" ca="1" si="125"/>
        <v/>
      </c>
      <c r="P344" s="46" t="str">
        <f t="shared" ca="1" si="126"/>
        <v/>
      </c>
      <c r="Q344" s="44" t="str">
        <f t="shared" ca="1" si="127"/>
        <v/>
      </c>
      <c r="R344" s="45" t="str">
        <f t="shared" ca="1" si="128"/>
        <v/>
      </c>
      <c r="S344" s="46" t="str">
        <f t="shared" ca="1" si="129"/>
        <v/>
      </c>
      <c r="T344" s="77" t="str">
        <f t="shared" ca="1" si="111"/>
        <v/>
      </c>
      <c r="AH344" s="163" t="str">
        <f t="shared" si="131"/>
        <v/>
      </c>
      <c r="AI344" s="163" t="str">
        <f t="shared" si="130"/>
        <v/>
      </c>
    </row>
    <row r="345" spans="1:35">
      <c r="A345" s="164" t="str">
        <f t="shared" ca="1" si="112"/>
        <v/>
      </c>
      <c r="B345" s="44" t="str">
        <f t="shared" ca="1" si="113"/>
        <v/>
      </c>
      <c r="C345" s="45" t="str">
        <f t="shared" ca="1" si="132"/>
        <v/>
      </c>
      <c r="D345" s="45" t="str">
        <f t="shared" ca="1" si="114"/>
        <v/>
      </c>
      <c r="E345" s="44" t="str">
        <f t="shared" ca="1" si="115"/>
        <v/>
      </c>
      <c r="F345" s="45" t="str">
        <f t="shared" ca="1" si="116"/>
        <v/>
      </c>
      <c r="G345" s="46" t="str">
        <f t="shared" ca="1" si="117"/>
        <v/>
      </c>
      <c r="H345" s="44" t="str">
        <f t="shared" ca="1" si="118"/>
        <v/>
      </c>
      <c r="I345" s="45" t="str">
        <f t="shared" ca="1" si="119"/>
        <v/>
      </c>
      <c r="J345" s="46" t="str">
        <f t="shared" ca="1" si="120"/>
        <v/>
      </c>
      <c r="K345" s="44" t="str">
        <f t="shared" ca="1" si="121"/>
        <v/>
      </c>
      <c r="L345" s="45" t="str">
        <f t="shared" ca="1" si="122"/>
        <v/>
      </c>
      <c r="M345" s="46" t="str">
        <f t="shared" ca="1" si="123"/>
        <v/>
      </c>
      <c r="N345" s="44" t="str">
        <f t="shared" ca="1" si="124"/>
        <v/>
      </c>
      <c r="O345" s="45" t="str">
        <f t="shared" ca="1" si="125"/>
        <v/>
      </c>
      <c r="P345" s="46" t="str">
        <f t="shared" ca="1" si="126"/>
        <v/>
      </c>
      <c r="Q345" s="44" t="str">
        <f t="shared" ca="1" si="127"/>
        <v/>
      </c>
      <c r="R345" s="45" t="str">
        <f t="shared" ca="1" si="128"/>
        <v/>
      </c>
      <c r="S345" s="46" t="str">
        <f t="shared" ca="1" si="129"/>
        <v/>
      </c>
      <c r="T345" s="77" t="str">
        <f t="shared" ca="1" si="111"/>
        <v/>
      </c>
      <c r="AH345" s="163" t="str">
        <f t="shared" si="131"/>
        <v/>
      </c>
      <c r="AI345" s="163" t="str">
        <f t="shared" si="130"/>
        <v/>
      </c>
    </row>
    <row r="346" spans="1:35">
      <c r="A346" s="164" t="str">
        <f t="shared" ca="1" si="112"/>
        <v/>
      </c>
      <c r="B346" s="44" t="str">
        <f t="shared" ca="1" si="113"/>
        <v/>
      </c>
      <c r="C346" s="45" t="str">
        <f t="shared" ca="1" si="132"/>
        <v/>
      </c>
      <c r="D346" s="45" t="str">
        <f t="shared" ca="1" si="114"/>
        <v/>
      </c>
      <c r="E346" s="44" t="str">
        <f t="shared" ca="1" si="115"/>
        <v/>
      </c>
      <c r="F346" s="45" t="str">
        <f t="shared" ca="1" si="116"/>
        <v/>
      </c>
      <c r="G346" s="46" t="str">
        <f t="shared" ca="1" si="117"/>
        <v/>
      </c>
      <c r="H346" s="44" t="str">
        <f t="shared" ca="1" si="118"/>
        <v/>
      </c>
      <c r="I346" s="45" t="str">
        <f t="shared" ca="1" si="119"/>
        <v/>
      </c>
      <c r="J346" s="46" t="str">
        <f t="shared" ca="1" si="120"/>
        <v/>
      </c>
      <c r="K346" s="44" t="str">
        <f t="shared" ca="1" si="121"/>
        <v/>
      </c>
      <c r="L346" s="45" t="str">
        <f t="shared" ca="1" si="122"/>
        <v/>
      </c>
      <c r="M346" s="46" t="str">
        <f t="shared" ca="1" si="123"/>
        <v/>
      </c>
      <c r="N346" s="44" t="str">
        <f t="shared" ca="1" si="124"/>
        <v/>
      </c>
      <c r="O346" s="45" t="str">
        <f t="shared" ca="1" si="125"/>
        <v/>
      </c>
      <c r="P346" s="46" t="str">
        <f t="shared" ca="1" si="126"/>
        <v/>
      </c>
      <c r="Q346" s="44" t="str">
        <f t="shared" ca="1" si="127"/>
        <v/>
      </c>
      <c r="R346" s="45" t="str">
        <f t="shared" ca="1" si="128"/>
        <v/>
      </c>
      <c r="S346" s="46" t="str">
        <f t="shared" ca="1" si="129"/>
        <v/>
      </c>
      <c r="T346" s="77" t="str">
        <f t="shared" ca="1" si="111"/>
        <v/>
      </c>
      <c r="AH346" s="163" t="str">
        <f t="shared" si="131"/>
        <v/>
      </c>
      <c r="AI346" s="163" t="str">
        <f t="shared" si="130"/>
        <v/>
      </c>
    </row>
    <row r="347" spans="1:35">
      <c r="A347" s="164" t="str">
        <f t="shared" ca="1" si="112"/>
        <v/>
      </c>
      <c r="B347" s="44" t="str">
        <f t="shared" ca="1" si="113"/>
        <v/>
      </c>
      <c r="C347" s="45" t="str">
        <f t="shared" ca="1" si="132"/>
        <v/>
      </c>
      <c r="D347" s="45" t="str">
        <f t="shared" ca="1" si="114"/>
        <v/>
      </c>
      <c r="E347" s="44" t="str">
        <f t="shared" ca="1" si="115"/>
        <v/>
      </c>
      <c r="F347" s="45" t="str">
        <f t="shared" ca="1" si="116"/>
        <v/>
      </c>
      <c r="G347" s="46" t="str">
        <f t="shared" ca="1" si="117"/>
        <v/>
      </c>
      <c r="H347" s="44" t="str">
        <f t="shared" ca="1" si="118"/>
        <v/>
      </c>
      <c r="I347" s="45" t="str">
        <f t="shared" ca="1" si="119"/>
        <v/>
      </c>
      <c r="J347" s="46" t="str">
        <f t="shared" ca="1" si="120"/>
        <v/>
      </c>
      <c r="K347" s="44" t="str">
        <f t="shared" ca="1" si="121"/>
        <v/>
      </c>
      <c r="L347" s="45" t="str">
        <f t="shared" ca="1" si="122"/>
        <v/>
      </c>
      <c r="M347" s="46" t="str">
        <f t="shared" ca="1" si="123"/>
        <v/>
      </c>
      <c r="N347" s="44" t="str">
        <f t="shared" ca="1" si="124"/>
        <v/>
      </c>
      <c r="O347" s="45" t="str">
        <f t="shared" ca="1" si="125"/>
        <v/>
      </c>
      <c r="P347" s="46" t="str">
        <f t="shared" ca="1" si="126"/>
        <v/>
      </c>
      <c r="Q347" s="44" t="str">
        <f t="shared" ca="1" si="127"/>
        <v/>
      </c>
      <c r="R347" s="45" t="str">
        <f t="shared" ca="1" si="128"/>
        <v/>
      </c>
      <c r="S347" s="46" t="str">
        <f t="shared" ca="1" si="129"/>
        <v/>
      </c>
      <c r="T347" s="77" t="str">
        <f t="shared" ref="T347:T410" ca="1" si="133">IF(ISERROR(B347-2),"",C347+D347-F347-G347-I347-J347+L347+M347+O347+P347+R347+S347+$J$9)</f>
        <v/>
      </c>
      <c r="AH347" s="163" t="str">
        <f t="shared" si="131"/>
        <v/>
      </c>
      <c r="AI347" s="163" t="str">
        <f t="shared" si="130"/>
        <v/>
      </c>
    </row>
    <row r="348" spans="1:35">
      <c r="A348" s="164" t="str">
        <f t="shared" ca="1" si="112"/>
        <v/>
      </c>
      <c r="B348" s="44" t="str">
        <f t="shared" ca="1" si="113"/>
        <v/>
      </c>
      <c r="C348" s="45" t="str">
        <f t="shared" ca="1" si="132"/>
        <v/>
      </c>
      <c r="D348" s="45" t="str">
        <f t="shared" ca="1" si="114"/>
        <v/>
      </c>
      <c r="E348" s="44" t="str">
        <f t="shared" ca="1" si="115"/>
        <v/>
      </c>
      <c r="F348" s="45" t="str">
        <f t="shared" ca="1" si="116"/>
        <v/>
      </c>
      <c r="G348" s="46" t="str">
        <f t="shared" ca="1" si="117"/>
        <v/>
      </c>
      <c r="H348" s="44" t="str">
        <f t="shared" ca="1" si="118"/>
        <v/>
      </c>
      <c r="I348" s="45" t="str">
        <f t="shared" ca="1" si="119"/>
        <v/>
      </c>
      <c r="J348" s="46" t="str">
        <f t="shared" ca="1" si="120"/>
        <v/>
      </c>
      <c r="K348" s="44" t="str">
        <f t="shared" ca="1" si="121"/>
        <v/>
      </c>
      <c r="L348" s="45" t="str">
        <f t="shared" ca="1" si="122"/>
        <v/>
      </c>
      <c r="M348" s="46" t="str">
        <f t="shared" ca="1" si="123"/>
        <v/>
      </c>
      <c r="N348" s="44" t="str">
        <f t="shared" ca="1" si="124"/>
        <v/>
      </c>
      <c r="O348" s="45" t="str">
        <f t="shared" ca="1" si="125"/>
        <v/>
      </c>
      <c r="P348" s="46" t="str">
        <f t="shared" ca="1" si="126"/>
        <v/>
      </c>
      <c r="Q348" s="44" t="str">
        <f t="shared" ca="1" si="127"/>
        <v/>
      </c>
      <c r="R348" s="45" t="str">
        <f t="shared" ca="1" si="128"/>
        <v/>
      </c>
      <c r="S348" s="46" t="str">
        <f t="shared" ca="1" si="129"/>
        <v/>
      </c>
      <c r="T348" s="77" t="str">
        <f t="shared" ca="1" si="133"/>
        <v/>
      </c>
      <c r="AH348" s="163" t="str">
        <f t="shared" si="131"/>
        <v/>
      </c>
      <c r="AI348" s="163" t="str">
        <f t="shared" si="130"/>
        <v/>
      </c>
    </row>
    <row r="349" spans="1:35">
      <c r="A349" s="164" t="str">
        <f t="shared" ca="1" si="112"/>
        <v/>
      </c>
      <c r="B349" s="44" t="str">
        <f t="shared" ca="1" si="113"/>
        <v/>
      </c>
      <c r="C349" s="45" t="str">
        <f t="shared" ca="1" si="132"/>
        <v/>
      </c>
      <c r="D349" s="45" t="str">
        <f t="shared" ca="1" si="114"/>
        <v/>
      </c>
      <c r="E349" s="44" t="str">
        <f t="shared" ca="1" si="115"/>
        <v/>
      </c>
      <c r="F349" s="45" t="str">
        <f t="shared" ca="1" si="116"/>
        <v/>
      </c>
      <c r="G349" s="46" t="str">
        <f t="shared" ca="1" si="117"/>
        <v/>
      </c>
      <c r="H349" s="44" t="str">
        <f t="shared" ca="1" si="118"/>
        <v/>
      </c>
      <c r="I349" s="45" t="str">
        <f t="shared" ca="1" si="119"/>
        <v/>
      </c>
      <c r="J349" s="46" t="str">
        <f t="shared" ca="1" si="120"/>
        <v/>
      </c>
      <c r="K349" s="44" t="str">
        <f t="shared" ca="1" si="121"/>
        <v/>
      </c>
      <c r="L349" s="45" t="str">
        <f t="shared" ca="1" si="122"/>
        <v/>
      </c>
      <c r="M349" s="46" t="str">
        <f t="shared" ca="1" si="123"/>
        <v/>
      </c>
      <c r="N349" s="44" t="str">
        <f t="shared" ca="1" si="124"/>
        <v/>
      </c>
      <c r="O349" s="45" t="str">
        <f t="shared" ca="1" si="125"/>
        <v/>
      </c>
      <c r="P349" s="46" t="str">
        <f t="shared" ca="1" si="126"/>
        <v/>
      </c>
      <c r="Q349" s="44" t="str">
        <f t="shared" ca="1" si="127"/>
        <v/>
      </c>
      <c r="R349" s="45" t="str">
        <f t="shared" ca="1" si="128"/>
        <v/>
      </c>
      <c r="S349" s="46" t="str">
        <f t="shared" ca="1" si="129"/>
        <v/>
      </c>
      <c r="T349" s="77" t="str">
        <f t="shared" ca="1" si="133"/>
        <v/>
      </c>
      <c r="AH349" s="163" t="str">
        <f t="shared" si="131"/>
        <v/>
      </c>
      <c r="AI349" s="163" t="str">
        <f t="shared" si="130"/>
        <v/>
      </c>
    </row>
    <row r="350" spans="1:35">
      <c r="A350" s="164" t="str">
        <f t="shared" ca="1" si="112"/>
        <v/>
      </c>
      <c r="B350" s="44" t="str">
        <f t="shared" ca="1" si="113"/>
        <v/>
      </c>
      <c r="C350" s="45" t="str">
        <f t="shared" ca="1" si="132"/>
        <v/>
      </c>
      <c r="D350" s="45" t="str">
        <f t="shared" ca="1" si="114"/>
        <v/>
      </c>
      <c r="E350" s="44" t="str">
        <f t="shared" ca="1" si="115"/>
        <v/>
      </c>
      <c r="F350" s="45" t="str">
        <f t="shared" ca="1" si="116"/>
        <v/>
      </c>
      <c r="G350" s="46" t="str">
        <f t="shared" ca="1" si="117"/>
        <v/>
      </c>
      <c r="H350" s="44" t="str">
        <f t="shared" ca="1" si="118"/>
        <v/>
      </c>
      <c r="I350" s="45" t="str">
        <f t="shared" ca="1" si="119"/>
        <v/>
      </c>
      <c r="J350" s="46" t="str">
        <f t="shared" ca="1" si="120"/>
        <v/>
      </c>
      <c r="K350" s="44" t="str">
        <f t="shared" ca="1" si="121"/>
        <v/>
      </c>
      <c r="L350" s="45" t="str">
        <f t="shared" ca="1" si="122"/>
        <v/>
      </c>
      <c r="M350" s="46" t="str">
        <f t="shared" ca="1" si="123"/>
        <v/>
      </c>
      <c r="N350" s="44" t="str">
        <f t="shared" ca="1" si="124"/>
        <v/>
      </c>
      <c r="O350" s="45" t="str">
        <f t="shared" ca="1" si="125"/>
        <v/>
      </c>
      <c r="P350" s="46" t="str">
        <f t="shared" ca="1" si="126"/>
        <v/>
      </c>
      <c r="Q350" s="44" t="str">
        <f t="shared" ca="1" si="127"/>
        <v/>
      </c>
      <c r="R350" s="45" t="str">
        <f t="shared" ca="1" si="128"/>
        <v/>
      </c>
      <c r="S350" s="46" t="str">
        <f t="shared" ca="1" si="129"/>
        <v/>
      </c>
      <c r="T350" s="77" t="str">
        <f t="shared" ca="1" si="133"/>
        <v/>
      </c>
      <c r="AH350" s="163" t="str">
        <f t="shared" si="131"/>
        <v/>
      </c>
      <c r="AI350" s="163" t="str">
        <f t="shared" si="130"/>
        <v/>
      </c>
    </row>
    <row r="351" spans="1:35">
      <c r="A351" s="164" t="str">
        <f t="shared" ca="1" si="112"/>
        <v/>
      </c>
      <c r="B351" s="44" t="str">
        <f t="shared" ca="1" si="113"/>
        <v/>
      </c>
      <c r="C351" s="45" t="str">
        <f t="shared" ca="1" si="132"/>
        <v/>
      </c>
      <c r="D351" s="45" t="str">
        <f t="shared" ca="1" si="114"/>
        <v/>
      </c>
      <c r="E351" s="44" t="str">
        <f t="shared" ca="1" si="115"/>
        <v/>
      </c>
      <c r="F351" s="45" t="str">
        <f t="shared" ca="1" si="116"/>
        <v/>
      </c>
      <c r="G351" s="46" t="str">
        <f t="shared" ca="1" si="117"/>
        <v/>
      </c>
      <c r="H351" s="44" t="str">
        <f t="shared" ca="1" si="118"/>
        <v/>
      </c>
      <c r="I351" s="45" t="str">
        <f t="shared" ca="1" si="119"/>
        <v/>
      </c>
      <c r="J351" s="46" t="str">
        <f t="shared" ca="1" si="120"/>
        <v/>
      </c>
      <c r="K351" s="44" t="str">
        <f t="shared" ca="1" si="121"/>
        <v/>
      </c>
      <c r="L351" s="45" t="str">
        <f t="shared" ca="1" si="122"/>
        <v/>
      </c>
      <c r="M351" s="46" t="str">
        <f t="shared" ca="1" si="123"/>
        <v/>
      </c>
      <c r="N351" s="44" t="str">
        <f t="shared" ca="1" si="124"/>
        <v/>
      </c>
      <c r="O351" s="45" t="str">
        <f t="shared" ca="1" si="125"/>
        <v/>
      </c>
      <c r="P351" s="46" t="str">
        <f t="shared" ca="1" si="126"/>
        <v/>
      </c>
      <c r="Q351" s="44" t="str">
        <f t="shared" ca="1" si="127"/>
        <v/>
      </c>
      <c r="R351" s="45" t="str">
        <f t="shared" ca="1" si="128"/>
        <v/>
      </c>
      <c r="S351" s="46" t="str">
        <f t="shared" ca="1" si="129"/>
        <v/>
      </c>
      <c r="T351" s="77" t="str">
        <f t="shared" ca="1" si="133"/>
        <v/>
      </c>
      <c r="AH351" s="163" t="str">
        <f t="shared" si="131"/>
        <v/>
      </c>
      <c r="AI351" s="163" t="str">
        <f t="shared" si="130"/>
        <v/>
      </c>
    </row>
    <row r="352" spans="1:35">
      <c r="A352" s="164" t="str">
        <f t="shared" ca="1" si="112"/>
        <v/>
      </c>
      <c r="B352" s="44" t="str">
        <f t="shared" ca="1" si="113"/>
        <v/>
      </c>
      <c r="C352" s="45" t="str">
        <f t="shared" ca="1" si="132"/>
        <v/>
      </c>
      <c r="D352" s="45" t="str">
        <f t="shared" ca="1" si="114"/>
        <v/>
      </c>
      <c r="E352" s="44" t="str">
        <f t="shared" ca="1" si="115"/>
        <v/>
      </c>
      <c r="F352" s="45" t="str">
        <f t="shared" ca="1" si="116"/>
        <v/>
      </c>
      <c r="G352" s="46" t="str">
        <f t="shared" ca="1" si="117"/>
        <v/>
      </c>
      <c r="H352" s="44" t="str">
        <f t="shared" ca="1" si="118"/>
        <v/>
      </c>
      <c r="I352" s="45" t="str">
        <f t="shared" ca="1" si="119"/>
        <v/>
      </c>
      <c r="J352" s="46" t="str">
        <f t="shared" ca="1" si="120"/>
        <v/>
      </c>
      <c r="K352" s="44" t="str">
        <f t="shared" ca="1" si="121"/>
        <v/>
      </c>
      <c r="L352" s="45" t="str">
        <f t="shared" ca="1" si="122"/>
        <v/>
      </c>
      <c r="M352" s="46" t="str">
        <f t="shared" ca="1" si="123"/>
        <v/>
      </c>
      <c r="N352" s="44" t="str">
        <f t="shared" ca="1" si="124"/>
        <v/>
      </c>
      <c r="O352" s="45" t="str">
        <f t="shared" ca="1" si="125"/>
        <v/>
      </c>
      <c r="P352" s="46" t="str">
        <f t="shared" ca="1" si="126"/>
        <v/>
      </c>
      <c r="Q352" s="44" t="str">
        <f t="shared" ca="1" si="127"/>
        <v/>
      </c>
      <c r="R352" s="45" t="str">
        <f t="shared" ca="1" si="128"/>
        <v/>
      </c>
      <c r="S352" s="46" t="str">
        <f t="shared" ca="1" si="129"/>
        <v/>
      </c>
      <c r="T352" s="77" t="str">
        <f t="shared" ca="1" si="133"/>
        <v/>
      </c>
      <c r="AH352" s="163" t="str">
        <f t="shared" si="131"/>
        <v/>
      </c>
      <c r="AI352" s="163" t="str">
        <f t="shared" si="130"/>
        <v/>
      </c>
    </row>
    <row r="353" spans="1:35">
      <c r="A353" s="164" t="str">
        <f t="shared" ca="1" si="112"/>
        <v/>
      </c>
      <c r="B353" s="44" t="str">
        <f t="shared" ca="1" si="113"/>
        <v/>
      </c>
      <c r="C353" s="45" t="str">
        <f t="shared" ca="1" si="132"/>
        <v/>
      </c>
      <c r="D353" s="45" t="str">
        <f t="shared" ca="1" si="114"/>
        <v/>
      </c>
      <c r="E353" s="44" t="str">
        <f t="shared" ca="1" si="115"/>
        <v/>
      </c>
      <c r="F353" s="45" t="str">
        <f t="shared" ca="1" si="116"/>
        <v/>
      </c>
      <c r="G353" s="46" t="str">
        <f t="shared" ca="1" si="117"/>
        <v/>
      </c>
      <c r="H353" s="44" t="str">
        <f t="shared" ca="1" si="118"/>
        <v/>
      </c>
      <c r="I353" s="45" t="str">
        <f t="shared" ca="1" si="119"/>
        <v/>
      </c>
      <c r="J353" s="46" t="str">
        <f t="shared" ca="1" si="120"/>
        <v/>
      </c>
      <c r="K353" s="44" t="str">
        <f t="shared" ca="1" si="121"/>
        <v/>
      </c>
      <c r="L353" s="45" t="str">
        <f t="shared" ca="1" si="122"/>
        <v/>
      </c>
      <c r="M353" s="46" t="str">
        <f t="shared" ca="1" si="123"/>
        <v/>
      </c>
      <c r="N353" s="44" t="str">
        <f t="shared" ca="1" si="124"/>
        <v/>
      </c>
      <c r="O353" s="45" t="str">
        <f t="shared" ca="1" si="125"/>
        <v/>
      </c>
      <c r="P353" s="46" t="str">
        <f t="shared" ca="1" si="126"/>
        <v/>
      </c>
      <c r="Q353" s="44" t="str">
        <f t="shared" ca="1" si="127"/>
        <v/>
      </c>
      <c r="R353" s="45" t="str">
        <f t="shared" ca="1" si="128"/>
        <v/>
      </c>
      <c r="S353" s="46" t="str">
        <f t="shared" ca="1" si="129"/>
        <v/>
      </c>
      <c r="T353" s="77" t="str">
        <f t="shared" ca="1" si="133"/>
        <v/>
      </c>
      <c r="AH353" s="163" t="str">
        <f t="shared" si="131"/>
        <v/>
      </c>
      <c r="AI353" s="163" t="str">
        <f t="shared" si="130"/>
        <v/>
      </c>
    </row>
    <row r="354" spans="1:35">
      <c r="A354" s="164" t="str">
        <f t="shared" ca="1" si="112"/>
        <v/>
      </c>
      <c r="B354" s="44" t="str">
        <f t="shared" ca="1" si="113"/>
        <v/>
      </c>
      <c r="C354" s="45" t="str">
        <f t="shared" ca="1" si="132"/>
        <v/>
      </c>
      <c r="D354" s="45" t="str">
        <f t="shared" ca="1" si="114"/>
        <v/>
      </c>
      <c r="E354" s="44" t="str">
        <f t="shared" ca="1" si="115"/>
        <v/>
      </c>
      <c r="F354" s="45" t="str">
        <f t="shared" ca="1" si="116"/>
        <v/>
      </c>
      <c r="G354" s="46" t="str">
        <f t="shared" ca="1" si="117"/>
        <v/>
      </c>
      <c r="H354" s="44" t="str">
        <f t="shared" ca="1" si="118"/>
        <v/>
      </c>
      <c r="I354" s="45" t="str">
        <f t="shared" ca="1" si="119"/>
        <v/>
      </c>
      <c r="J354" s="46" t="str">
        <f t="shared" ca="1" si="120"/>
        <v/>
      </c>
      <c r="K354" s="44" t="str">
        <f t="shared" ca="1" si="121"/>
        <v/>
      </c>
      <c r="L354" s="45" t="str">
        <f t="shared" ca="1" si="122"/>
        <v/>
      </c>
      <c r="M354" s="46" t="str">
        <f t="shared" ca="1" si="123"/>
        <v/>
      </c>
      <c r="N354" s="44" t="str">
        <f t="shared" ca="1" si="124"/>
        <v/>
      </c>
      <c r="O354" s="45" t="str">
        <f t="shared" ca="1" si="125"/>
        <v/>
      </c>
      <c r="P354" s="46" t="str">
        <f t="shared" ca="1" si="126"/>
        <v/>
      </c>
      <c r="Q354" s="44" t="str">
        <f t="shared" ca="1" si="127"/>
        <v/>
      </c>
      <c r="R354" s="45" t="str">
        <f t="shared" ca="1" si="128"/>
        <v/>
      </c>
      <c r="S354" s="46" t="str">
        <f t="shared" ca="1" si="129"/>
        <v/>
      </c>
      <c r="T354" s="77" t="str">
        <f t="shared" ca="1" si="133"/>
        <v/>
      </c>
      <c r="AH354" s="163" t="str">
        <f t="shared" si="131"/>
        <v/>
      </c>
      <c r="AI354" s="163" t="str">
        <f t="shared" si="130"/>
        <v/>
      </c>
    </row>
    <row r="355" spans="1:35">
      <c r="A355" s="164" t="str">
        <f t="shared" ca="1" si="112"/>
        <v/>
      </c>
      <c r="B355" s="44" t="str">
        <f t="shared" ca="1" si="113"/>
        <v/>
      </c>
      <c r="C355" s="45" t="str">
        <f t="shared" ca="1" si="132"/>
        <v/>
      </c>
      <c r="D355" s="45" t="str">
        <f t="shared" ca="1" si="114"/>
        <v/>
      </c>
      <c r="E355" s="44" t="str">
        <f t="shared" ca="1" si="115"/>
        <v/>
      </c>
      <c r="F355" s="45" t="str">
        <f t="shared" ca="1" si="116"/>
        <v/>
      </c>
      <c r="G355" s="46" t="str">
        <f t="shared" ca="1" si="117"/>
        <v/>
      </c>
      <c r="H355" s="44" t="str">
        <f t="shared" ca="1" si="118"/>
        <v/>
      </c>
      <c r="I355" s="45" t="str">
        <f t="shared" ca="1" si="119"/>
        <v/>
      </c>
      <c r="J355" s="46" t="str">
        <f t="shared" ca="1" si="120"/>
        <v/>
      </c>
      <c r="K355" s="44" t="str">
        <f t="shared" ca="1" si="121"/>
        <v/>
      </c>
      <c r="L355" s="45" t="str">
        <f t="shared" ca="1" si="122"/>
        <v/>
      </c>
      <c r="M355" s="46" t="str">
        <f t="shared" ca="1" si="123"/>
        <v/>
      </c>
      <c r="N355" s="44" t="str">
        <f t="shared" ca="1" si="124"/>
        <v/>
      </c>
      <c r="O355" s="45" t="str">
        <f t="shared" ca="1" si="125"/>
        <v/>
      </c>
      <c r="P355" s="46" t="str">
        <f t="shared" ca="1" si="126"/>
        <v/>
      </c>
      <c r="Q355" s="44" t="str">
        <f t="shared" ca="1" si="127"/>
        <v/>
      </c>
      <c r="R355" s="45" t="str">
        <f t="shared" ca="1" si="128"/>
        <v/>
      </c>
      <c r="S355" s="46" t="str">
        <f t="shared" ca="1" si="129"/>
        <v/>
      </c>
      <c r="T355" s="77" t="str">
        <f t="shared" ca="1" si="133"/>
        <v/>
      </c>
      <c r="AH355" s="163" t="str">
        <f t="shared" si="131"/>
        <v/>
      </c>
      <c r="AI355" s="163" t="str">
        <f t="shared" si="130"/>
        <v/>
      </c>
    </row>
    <row r="356" spans="1:35">
      <c r="A356" s="164" t="str">
        <f t="shared" ca="1" si="112"/>
        <v/>
      </c>
      <c r="B356" s="44" t="str">
        <f t="shared" ca="1" si="113"/>
        <v/>
      </c>
      <c r="C356" s="45" t="str">
        <f t="shared" ca="1" si="132"/>
        <v/>
      </c>
      <c r="D356" s="45" t="str">
        <f t="shared" ca="1" si="114"/>
        <v/>
      </c>
      <c r="E356" s="44" t="str">
        <f t="shared" ca="1" si="115"/>
        <v/>
      </c>
      <c r="F356" s="45" t="str">
        <f t="shared" ca="1" si="116"/>
        <v/>
      </c>
      <c r="G356" s="46" t="str">
        <f t="shared" ca="1" si="117"/>
        <v/>
      </c>
      <c r="H356" s="44" t="str">
        <f t="shared" ca="1" si="118"/>
        <v/>
      </c>
      <c r="I356" s="45" t="str">
        <f t="shared" ca="1" si="119"/>
        <v/>
      </c>
      <c r="J356" s="46" t="str">
        <f t="shared" ca="1" si="120"/>
        <v/>
      </c>
      <c r="K356" s="44" t="str">
        <f t="shared" ca="1" si="121"/>
        <v/>
      </c>
      <c r="L356" s="45" t="str">
        <f t="shared" ca="1" si="122"/>
        <v/>
      </c>
      <c r="M356" s="46" t="str">
        <f t="shared" ca="1" si="123"/>
        <v/>
      </c>
      <c r="N356" s="44" t="str">
        <f t="shared" ca="1" si="124"/>
        <v/>
      </c>
      <c r="O356" s="45" t="str">
        <f t="shared" ca="1" si="125"/>
        <v/>
      </c>
      <c r="P356" s="46" t="str">
        <f t="shared" ca="1" si="126"/>
        <v/>
      </c>
      <c r="Q356" s="44" t="str">
        <f t="shared" ca="1" si="127"/>
        <v/>
      </c>
      <c r="R356" s="45" t="str">
        <f t="shared" ca="1" si="128"/>
        <v/>
      </c>
      <c r="S356" s="46" t="str">
        <f t="shared" ca="1" si="129"/>
        <v/>
      </c>
      <c r="T356" s="77" t="str">
        <f t="shared" ca="1" si="133"/>
        <v/>
      </c>
      <c r="AH356" s="163" t="str">
        <f t="shared" si="131"/>
        <v/>
      </c>
      <c r="AI356" s="163" t="str">
        <f t="shared" si="130"/>
        <v/>
      </c>
    </row>
    <row r="357" spans="1:35">
      <c r="A357" s="164" t="str">
        <f t="shared" ca="1" si="112"/>
        <v/>
      </c>
      <c r="B357" s="44" t="str">
        <f t="shared" ca="1" si="113"/>
        <v/>
      </c>
      <c r="C357" s="45" t="str">
        <f t="shared" ca="1" si="132"/>
        <v/>
      </c>
      <c r="D357" s="45" t="str">
        <f t="shared" ca="1" si="114"/>
        <v/>
      </c>
      <c r="E357" s="44" t="str">
        <f t="shared" ca="1" si="115"/>
        <v/>
      </c>
      <c r="F357" s="45" t="str">
        <f t="shared" ca="1" si="116"/>
        <v/>
      </c>
      <c r="G357" s="46" t="str">
        <f t="shared" ca="1" si="117"/>
        <v/>
      </c>
      <c r="H357" s="44" t="str">
        <f t="shared" ca="1" si="118"/>
        <v/>
      </c>
      <c r="I357" s="45" t="str">
        <f t="shared" ca="1" si="119"/>
        <v/>
      </c>
      <c r="J357" s="46" t="str">
        <f t="shared" ca="1" si="120"/>
        <v/>
      </c>
      <c r="K357" s="44" t="str">
        <f t="shared" ca="1" si="121"/>
        <v/>
      </c>
      <c r="L357" s="45" t="str">
        <f t="shared" ca="1" si="122"/>
        <v/>
      </c>
      <c r="M357" s="46" t="str">
        <f t="shared" ca="1" si="123"/>
        <v/>
      </c>
      <c r="N357" s="44" t="str">
        <f t="shared" ca="1" si="124"/>
        <v/>
      </c>
      <c r="O357" s="45" t="str">
        <f t="shared" ca="1" si="125"/>
        <v/>
      </c>
      <c r="P357" s="46" t="str">
        <f t="shared" ca="1" si="126"/>
        <v/>
      </c>
      <c r="Q357" s="44" t="str">
        <f t="shared" ca="1" si="127"/>
        <v/>
      </c>
      <c r="R357" s="45" t="str">
        <f t="shared" ca="1" si="128"/>
        <v/>
      </c>
      <c r="S357" s="46" t="str">
        <f t="shared" ca="1" si="129"/>
        <v/>
      </c>
      <c r="T357" s="77" t="str">
        <f t="shared" ca="1" si="133"/>
        <v/>
      </c>
      <c r="AH357" s="163" t="str">
        <f t="shared" si="131"/>
        <v/>
      </c>
      <c r="AI357" s="163" t="str">
        <f t="shared" si="130"/>
        <v/>
      </c>
    </row>
    <row r="358" spans="1:35">
      <c r="A358" s="164" t="str">
        <f t="shared" ca="1" si="112"/>
        <v/>
      </c>
      <c r="B358" s="44" t="str">
        <f t="shared" ca="1" si="113"/>
        <v/>
      </c>
      <c r="C358" s="45" t="str">
        <f t="shared" ca="1" si="132"/>
        <v/>
      </c>
      <c r="D358" s="45" t="str">
        <f t="shared" ca="1" si="114"/>
        <v/>
      </c>
      <c r="E358" s="44" t="str">
        <f t="shared" ca="1" si="115"/>
        <v/>
      </c>
      <c r="F358" s="45" t="str">
        <f t="shared" ca="1" si="116"/>
        <v/>
      </c>
      <c r="G358" s="46" t="str">
        <f t="shared" ca="1" si="117"/>
        <v/>
      </c>
      <c r="H358" s="44" t="str">
        <f t="shared" ca="1" si="118"/>
        <v/>
      </c>
      <c r="I358" s="45" t="str">
        <f t="shared" ca="1" si="119"/>
        <v/>
      </c>
      <c r="J358" s="46" t="str">
        <f t="shared" ca="1" si="120"/>
        <v/>
      </c>
      <c r="K358" s="44" t="str">
        <f t="shared" ca="1" si="121"/>
        <v/>
      </c>
      <c r="L358" s="45" t="str">
        <f t="shared" ca="1" si="122"/>
        <v/>
      </c>
      <c r="M358" s="46" t="str">
        <f t="shared" ca="1" si="123"/>
        <v/>
      </c>
      <c r="N358" s="44" t="str">
        <f t="shared" ca="1" si="124"/>
        <v/>
      </c>
      <c r="O358" s="45" t="str">
        <f t="shared" ca="1" si="125"/>
        <v/>
      </c>
      <c r="P358" s="46" t="str">
        <f t="shared" ca="1" si="126"/>
        <v/>
      </c>
      <c r="Q358" s="44" t="str">
        <f t="shared" ca="1" si="127"/>
        <v/>
      </c>
      <c r="R358" s="45" t="str">
        <f t="shared" ca="1" si="128"/>
        <v/>
      </c>
      <c r="S358" s="46" t="str">
        <f t="shared" ca="1" si="129"/>
        <v/>
      </c>
      <c r="T358" s="77" t="str">
        <f t="shared" ca="1" si="133"/>
        <v/>
      </c>
      <c r="AH358" s="163" t="str">
        <f t="shared" si="131"/>
        <v/>
      </c>
      <c r="AI358" s="163" t="str">
        <f t="shared" si="130"/>
        <v/>
      </c>
    </row>
    <row r="359" spans="1:35">
      <c r="A359" s="164" t="str">
        <f t="shared" ca="1" si="112"/>
        <v/>
      </c>
      <c r="B359" s="44" t="str">
        <f t="shared" ca="1" si="113"/>
        <v/>
      </c>
      <c r="C359" s="45" t="str">
        <f t="shared" ca="1" si="132"/>
        <v/>
      </c>
      <c r="D359" s="45" t="str">
        <f t="shared" ca="1" si="114"/>
        <v/>
      </c>
      <c r="E359" s="44" t="str">
        <f t="shared" ca="1" si="115"/>
        <v/>
      </c>
      <c r="F359" s="45" t="str">
        <f t="shared" ca="1" si="116"/>
        <v/>
      </c>
      <c r="G359" s="46" t="str">
        <f t="shared" ca="1" si="117"/>
        <v/>
      </c>
      <c r="H359" s="44" t="str">
        <f t="shared" ca="1" si="118"/>
        <v/>
      </c>
      <c r="I359" s="45" t="str">
        <f t="shared" ca="1" si="119"/>
        <v/>
      </c>
      <c r="J359" s="46" t="str">
        <f t="shared" ca="1" si="120"/>
        <v/>
      </c>
      <c r="K359" s="44" t="str">
        <f t="shared" ca="1" si="121"/>
        <v/>
      </c>
      <c r="L359" s="45" t="str">
        <f t="shared" ca="1" si="122"/>
        <v/>
      </c>
      <c r="M359" s="46" t="str">
        <f t="shared" ca="1" si="123"/>
        <v/>
      </c>
      <c r="N359" s="44" t="str">
        <f t="shared" ca="1" si="124"/>
        <v/>
      </c>
      <c r="O359" s="45" t="str">
        <f t="shared" ca="1" si="125"/>
        <v/>
      </c>
      <c r="P359" s="46" t="str">
        <f t="shared" ca="1" si="126"/>
        <v/>
      </c>
      <c r="Q359" s="44" t="str">
        <f t="shared" ca="1" si="127"/>
        <v/>
      </c>
      <c r="R359" s="45" t="str">
        <f t="shared" ca="1" si="128"/>
        <v/>
      </c>
      <c r="S359" s="46" t="str">
        <f t="shared" ca="1" si="129"/>
        <v/>
      </c>
      <c r="T359" s="77" t="str">
        <f t="shared" ca="1" si="133"/>
        <v/>
      </c>
      <c r="AH359" s="163" t="str">
        <f t="shared" si="131"/>
        <v/>
      </c>
      <c r="AI359" s="163" t="str">
        <f t="shared" si="130"/>
        <v/>
      </c>
    </row>
    <row r="360" spans="1:35">
      <c r="A360" s="164" t="str">
        <f t="shared" ca="1" si="112"/>
        <v/>
      </c>
      <c r="B360" s="44" t="str">
        <f t="shared" ca="1" si="113"/>
        <v/>
      </c>
      <c r="C360" s="45" t="str">
        <f t="shared" ca="1" si="132"/>
        <v/>
      </c>
      <c r="D360" s="45" t="str">
        <f t="shared" ca="1" si="114"/>
        <v/>
      </c>
      <c r="E360" s="44" t="str">
        <f t="shared" ca="1" si="115"/>
        <v/>
      </c>
      <c r="F360" s="45" t="str">
        <f t="shared" ca="1" si="116"/>
        <v/>
      </c>
      <c r="G360" s="46" t="str">
        <f t="shared" ca="1" si="117"/>
        <v/>
      </c>
      <c r="H360" s="44" t="str">
        <f t="shared" ca="1" si="118"/>
        <v/>
      </c>
      <c r="I360" s="45" t="str">
        <f t="shared" ca="1" si="119"/>
        <v/>
      </c>
      <c r="J360" s="46" t="str">
        <f t="shared" ca="1" si="120"/>
        <v/>
      </c>
      <c r="K360" s="44" t="str">
        <f t="shared" ca="1" si="121"/>
        <v/>
      </c>
      <c r="L360" s="45" t="str">
        <f t="shared" ca="1" si="122"/>
        <v/>
      </c>
      <c r="M360" s="46" t="str">
        <f t="shared" ca="1" si="123"/>
        <v/>
      </c>
      <c r="N360" s="44" t="str">
        <f t="shared" ca="1" si="124"/>
        <v/>
      </c>
      <c r="O360" s="45" t="str">
        <f t="shared" ca="1" si="125"/>
        <v/>
      </c>
      <c r="P360" s="46" t="str">
        <f t="shared" ca="1" si="126"/>
        <v/>
      </c>
      <c r="Q360" s="44" t="str">
        <f t="shared" ca="1" si="127"/>
        <v/>
      </c>
      <c r="R360" s="45" t="str">
        <f t="shared" ca="1" si="128"/>
        <v/>
      </c>
      <c r="S360" s="46" t="str">
        <f t="shared" ca="1" si="129"/>
        <v/>
      </c>
      <c r="T360" s="77" t="str">
        <f t="shared" ca="1" si="133"/>
        <v/>
      </c>
      <c r="AH360" s="163" t="str">
        <f t="shared" si="131"/>
        <v/>
      </c>
      <c r="AI360" s="163" t="str">
        <f t="shared" si="130"/>
        <v/>
      </c>
    </row>
    <row r="361" spans="1:35">
      <c r="A361" s="164" t="str">
        <f t="shared" ca="1" si="112"/>
        <v/>
      </c>
      <c r="B361" s="44" t="str">
        <f t="shared" ca="1" si="113"/>
        <v/>
      </c>
      <c r="C361" s="45" t="str">
        <f t="shared" ca="1" si="132"/>
        <v/>
      </c>
      <c r="D361" s="45" t="str">
        <f t="shared" ca="1" si="114"/>
        <v/>
      </c>
      <c r="E361" s="44" t="str">
        <f t="shared" ca="1" si="115"/>
        <v/>
      </c>
      <c r="F361" s="45" t="str">
        <f t="shared" ca="1" si="116"/>
        <v/>
      </c>
      <c r="G361" s="46" t="str">
        <f t="shared" ca="1" si="117"/>
        <v/>
      </c>
      <c r="H361" s="44" t="str">
        <f t="shared" ca="1" si="118"/>
        <v/>
      </c>
      <c r="I361" s="45" t="str">
        <f t="shared" ca="1" si="119"/>
        <v/>
      </c>
      <c r="J361" s="46" t="str">
        <f t="shared" ca="1" si="120"/>
        <v/>
      </c>
      <c r="K361" s="44" t="str">
        <f t="shared" ca="1" si="121"/>
        <v/>
      </c>
      <c r="L361" s="45" t="str">
        <f t="shared" ca="1" si="122"/>
        <v/>
      </c>
      <c r="M361" s="46" t="str">
        <f t="shared" ca="1" si="123"/>
        <v/>
      </c>
      <c r="N361" s="44" t="str">
        <f t="shared" ca="1" si="124"/>
        <v/>
      </c>
      <c r="O361" s="45" t="str">
        <f t="shared" ca="1" si="125"/>
        <v/>
      </c>
      <c r="P361" s="46" t="str">
        <f t="shared" ca="1" si="126"/>
        <v/>
      </c>
      <c r="Q361" s="44" t="str">
        <f t="shared" ca="1" si="127"/>
        <v/>
      </c>
      <c r="R361" s="45" t="str">
        <f t="shared" ca="1" si="128"/>
        <v/>
      </c>
      <c r="S361" s="46" t="str">
        <f t="shared" ca="1" si="129"/>
        <v/>
      </c>
      <c r="T361" s="77" t="str">
        <f t="shared" ca="1" si="133"/>
        <v/>
      </c>
      <c r="AH361" s="163" t="str">
        <f t="shared" si="131"/>
        <v/>
      </c>
      <c r="AI361" s="163" t="str">
        <f t="shared" si="130"/>
        <v/>
      </c>
    </row>
    <row r="362" spans="1:35">
      <c r="A362" s="164" t="str">
        <f t="shared" ca="1" si="112"/>
        <v/>
      </c>
      <c r="B362" s="44" t="str">
        <f t="shared" ca="1" si="113"/>
        <v/>
      </c>
      <c r="C362" s="45" t="str">
        <f t="shared" ca="1" si="132"/>
        <v/>
      </c>
      <c r="D362" s="45" t="str">
        <f t="shared" ca="1" si="114"/>
        <v/>
      </c>
      <c r="E362" s="44" t="str">
        <f t="shared" ca="1" si="115"/>
        <v/>
      </c>
      <c r="F362" s="45" t="str">
        <f t="shared" ca="1" si="116"/>
        <v/>
      </c>
      <c r="G362" s="46" t="str">
        <f t="shared" ca="1" si="117"/>
        <v/>
      </c>
      <c r="H362" s="44" t="str">
        <f t="shared" ca="1" si="118"/>
        <v/>
      </c>
      <c r="I362" s="45" t="str">
        <f t="shared" ca="1" si="119"/>
        <v/>
      </c>
      <c r="J362" s="46" t="str">
        <f t="shared" ca="1" si="120"/>
        <v/>
      </c>
      <c r="K362" s="44" t="str">
        <f t="shared" ca="1" si="121"/>
        <v/>
      </c>
      <c r="L362" s="45" t="str">
        <f t="shared" ca="1" si="122"/>
        <v/>
      </c>
      <c r="M362" s="46" t="str">
        <f t="shared" ca="1" si="123"/>
        <v/>
      </c>
      <c r="N362" s="44" t="str">
        <f t="shared" ca="1" si="124"/>
        <v/>
      </c>
      <c r="O362" s="45" t="str">
        <f t="shared" ca="1" si="125"/>
        <v/>
      </c>
      <c r="P362" s="46" t="str">
        <f t="shared" ca="1" si="126"/>
        <v/>
      </c>
      <c r="Q362" s="44" t="str">
        <f t="shared" ca="1" si="127"/>
        <v/>
      </c>
      <c r="R362" s="45" t="str">
        <f t="shared" ca="1" si="128"/>
        <v/>
      </c>
      <c r="S362" s="46" t="str">
        <f t="shared" ca="1" si="129"/>
        <v/>
      </c>
      <c r="T362" s="77" t="str">
        <f t="shared" ca="1" si="133"/>
        <v/>
      </c>
      <c r="AH362" s="163" t="str">
        <f t="shared" si="131"/>
        <v/>
      </c>
      <c r="AI362" s="163" t="str">
        <f t="shared" si="130"/>
        <v/>
      </c>
    </row>
    <row r="363" spans="1:35">
      <c r="A363" s="164" t="str">
        <f t="shared" ca="1" si="112"/>
        <v/>
      </c>
      <c r="B363" s="44" t="str">
        <f t="shared" ca="1" si="113"/>
        <v/>
      </c>
      <c r="C363" s="45" t="str">
        <f t="shared" ca="1" si="132"/>
        <v/>
      </c>
      <c r="D363" s="45" t="str">
        <f t="shared" ca="1" si="114"/>
        <v/>
      </c>
      <c r="E363" s="44" t="str">
        <f t="shared" ca="1" si="115"/>
        <v/>
      </c>
      <c r="F363" s="45" t="str">
        <f t="shared" ca="1" si="116"/>
        <v/>
      </c>
      <c r="G363" s="46" t="str">
        <f t="shared" ca="1" si="117"/>
        <v/>
      </c>
      <c r="H363" s="44" t="str">
        <f t="shared" ca="1" si="118"/>
        <v/>
      </c>
      <c r="I363" s="45" t="str">
        <f t="shared" ca="1" si="119"/>
        <v/>
      </c>
      <c r="J363" s="46" t="str">
        <f t="shared" ca="1" si="120"/>
        <v/>
      </c>
      <c r="K363" s="44" t="str">
        <f t="shared" ca="1" si="121"/>
        <v/>
      </c>
      <c r="L363" s="45" t="str">
        <f t="shared" ca="1" si="122"/>
        <v/>
      </c>
      <c r="M363" s="46" t="str">
        <f t="shared" ca="1" si="123"/>
        <v/>
      </c>
      <c r="N363" s="44" t="str">
        <f t="shared" ca="1" si="124"/>
        <v/>
      </c>
      <c r="O363" s="45" t="str">
        <f t="shared" ca="1" si="125"/>
        <v/>
      </c>
      <c r="P363" s="46" t="str">
        <f t="shared" ca="1" si="126"/>
        <v/>
      </c>
      <c r="Q363" s="44" t="str">
        <f t="shared" ca="1" si="127"/>
        <v/>
      </c>
      <c r="R363" s="45" t="str">
        <f t="shared" ca="1" si="128"/>
        <v/>
      </c>
      <c r="S363" s="46" t="str">
        <f t="shared" ca="1" si="129"/>
        <v/>
      </c>
      <c r="T363" s="77" t="str">
        <f t="shared" ca="1" si="133"/>
        <v/>
      </c>
      <c r="AH363" s="163" t="str">
        <f t="shared" si="131"/>
        <v/>
      </c>
      <c r="AI363" s="163" t="str">
        <f t="shared" si="130"/>
        <v/>
      </c>
    </row>
    <row r="364" spans="1:35">
      <c r="A364" s="164" t="str">
        <f t="shared" ca="1" si="112"/>
        <v/>
      </c>
      <c r="B364" s="44" t="str">
        <f t="shared" ca="1" si="113"/>
        <v/>
      </c>
      <c r="C364" s="45" t="str">
        <f t="shared" ca="1" si="132"/>
        <v/>
      </c>
      <c r="D364" s="45" t="str">
        <f t="shared" ca="1" si="114"/>
        <v/>
      </c>
      <c r="E364" s="44" t="str">
        <f t="shared" ca="1" si="115"/>
        <v/>
      </c>
      <c r="F364" s="45" t="str">
        <f t="shared" ca="1" si="116"/>
        <v/>
      </c>
      <c r="G364" s="46" t="str">
        <f t="shared" ca="1" si="117"/>
        <v/>
      </c>
      <c r="H364" s="44" t="str">
        <f t="shared" ca="1" si="118"/>
        <v/>
      </c>
      <c r="I364" s="45" t="str">
        <f t="shared" ca="1" si="119"/>
        <v/>
      </c>
      <c r="J364" s="46" t="str">
        <f t="shared" ca="1" si="120"/>
        <v/>
      </c>
      <c r="K364" s="44" t="str">
        <f t="shared" ca="1" si="121"/>
        <v/>
      </c>
      <c r="L364" s="45" t="str">
        <f t="shared" ca="1" si="122"/>
        <v/>
      </c>
      <c r="M364" s="46" t="str">
        <f t="shared" ca="1" si="123"/>
        <v/>
      </c>
      <c r="N364" s="44" t="str">
        <f t="shared" ca="1" si="124"/>
        <v/>
      </c>
      <c r="O364" s="45" t="str">
        <f t="shared" ca="1" si="125"/>
        <v/>
      </c>
      <c r="P364" s="46" t="str">
        <f t="shared" ca="1" si="126"/>
        <v/>
      </c>
      <c r="Q364" s="44" t="str">
        <f t="shared" ca="1" si="127"/>
        <v/>
      </c>
      <c r="R364" s="45" t="str">
        <f t="shared" ca="1" si="128"/>
        <v/>
      </c>
      <c r="S364" s="46" t="str">
        <f t="shared" ca="1" si="129"/>
        <v/>
      </c>
      <c r="T364" s="77" t="str">
        <f t="shared" ca="1" si="133"/>
        <v/>
      </c>
      <c r="AH364" s="163" t="str">
        <f t="shared" si="131"/>
        <v/>
      </c>
      <c r="AI364" s="163" t="str">
        <f t="shared" si="130"/>
        <v/>
      </c>
    </row>
    <row r="365" spans="1:35">
      <c r="A365" s="164" t="str">
        <f t="shared" ca="1" si="112"/>
        <v/>
      </c>
      <c r="B365" s="44" t="str">
        <f t="shared" ca="1" si="113"/>
        <v/>
      </c>
      <c r="C365" s="45" t="str">
        <f t="shared" ca="1" si="132"/>
        <v/>
      </c>
      <c r="D365" s="45" t="str">
        <f t="shared" ca="1" si="114"/>
        <v/>
      </c>
      <c r="E365" s="44" t="str">
        <f t="shared" ca="1" si="115"/>
        <v/>
      </c>
      <c r="F365" s="45" t="str">
        <f t="shared" ca="1" si="116"/>
        <v/>
      </c>
      <c r="G365" s="46" t="str">
        <f t="shared" ca="1" si="117"/>
        <v/>
      </c>
      <c r="H365" s="44" t="str">
        <f t="shared" ca="1" si="118"/>
        <v/>
      </c>
      <c r="I365" s="45" t="str">
        <f t="shared" ca="1" si="119"/>
        <v/>
      </c>
      <c r="J365" s="46" t="str">
        <f t="shared" ca="1" si="120"/>
        <v/>
      </c>
      <c r="K365" s="44" t="str">
        <f t="shared" ca="1" si="121"/>
        <v/>
      </c>
      <c r="L365" s="45" t="str">
        <f t="shared" ca="1" si="122"/>
        <v/>
      </c>
      <c r="M365" s="46" t="str">
        <f t="shared" ca="1" si="123"/>
        <v/>
      </c>
      <c r="N365" s="44" t="str">
        <f t="shared" ca="1" si="124"/>
        <v/>
      </c>
      <c r="O365" s="45" t="str">
        <f t="shared" ca="1" si="125"/>
        <v/>
      </c>
      <c r="P365" s="46" t="str">
        <f t="shared" ca="1" si="126"/>
        <v/>
      </c>
      <c r="Q365" s="44" t="str">
        <f t="shared" ca="1" si="127"/>
        <v/>
      </c>
      <c r="R365" s="45" t="str">
        <f t="shared" ca="1" si="128"/>
        <v/>
      </c>
      <c r="S365" s="46" t="str">
        <f t="shared" ca="1" si="129"/>
        <v/>
      </c>
      <c r="T365" s="77" t="str">
        <f t="shared" ca="1" si="133"/>
        <v/>
      </c>
      <c r="AH365" s="163" t="str">
        <f t="shared" si="131"/>
        <v/>
      </c>
      <c r="AI365" s="163" t="str">
        <f t="shared" si="130"/>
        <v/>
      </c>
    </row>
    <row r="366" spans="1:35">
      <c r="A366" s="164" t="str">
        <f t="shared" ca="1" si="112"/>
        <v/>
      </c>
      <c r="B366" s="44" t="str">
        <f t="shared" ca="1" si="113"/>
        <v/>
      </c>
      <c r="C366" s="45" t="str">
        <f t="shared" ca="1" si="132"/>
        <v/>
      </c>
      <c r="D366" s="45" t="str">
        <f t="shared" ca="1" si="114"/>
        <v/>
      </c>
      <c r="E366" s="44" t="str">
        <f t="shared" ca="1" si="115"/>
        <v/>
      </c>
      <c r="F366" s="45" t="str">
        <f t="shared" ca="1" si="116"/>
        <v/>
      </c>
      <c r="G366" s="46" t="str">
        <f t="shared" ca="1" si="117"/>
        <v/>
      </c>
      <c r="H366" s="44" t="str">
        <f t="shared" ca="1" si="118"/>
        <v/>
      </c>
      <c r="I366" s="45" t="str">
        <f t="shared" ca="1" si="119"/>
        <v/>
      </c>
      <c r="J366" s="46" t="str">
        <f t="shared" ca="1" si="120"/>
        <v/>
      </c>
      <c r="K366" s="44" t="str">
        <f t="shared" ca="1" si="121"/>
        <v/>
      </c>
      <c r="L366" s="45" t="str">
        <f t="shared" ca="1" si="122"/>
        <v/>
      </c>
      <c r="M366" s="46" t="str">
        <f t="shared" ca="1" si="123"/>
        <v/>
      </c>
      <c r="N366" s="44" t="str">
        <f t="shared" ca="1" si="124"/>
        <v/>
      </c>
      <c r="O366" s="45" t="str">
        <f t="shared" ca="1" si="125"/>
        <v/>
      </c>
      <c r="P366" s="46" t="str">
        <f t="shared" ca="1" si="126"/>
        <v/>
      </c>
      <c r="Q366" s="44" t="str">
        <f t="shared" ca="1" si="127"/>
        <v/>
      </c>
      <c r="R366" s="45" t="str">
        <f t="shared" ca="1" si="128"/>
        <v/>
      </c>
      <c r="S366" s="46" t="str">
        <f t="shared" ca="1" si="129"/>
        <v/>
      </c>
      <c r="T366" s="77" t="str">
        <f t="shared" ca="1" si="133"/>
        <v/>
      </c>
      <c r="AH366" s="163" t="str">
        <f t="shared" si="131"/>
        <v/>
      </c>
      <c r="AI366" s="163" t="str">
        <f t="shared" si="130"/>
        <v/>
      </c>
    </row>
    <row r="367" spans="1:35">
      <c r="A367" s="164" t="str">
        <f t="shared" ca="1" si="112"/>
        <v/>
      </c>
      <c r="B367" s="44" t="str">
        <f t="shared" ca="1" si="113"/>
        <v/>
      </c>
      <c r="C367" s="45" t="str">
        <f t="shared" ca="1" si="132"/>
        <v/>
      </c>
      <c r="D367" s="45" t="str">
        <f t="shared" ca="1" si="114"/>
        <v/>
      </c>
      <c r="E367" s="44" t="str">
        <f t="shared" ca="1" si="115"/>
        <v/>
      </c>
      <c r="F367" s="45" t="str">
        <f t="shared" ca="1" si="116"/>
        <v/>
      </c>
      <c r="G367" s="46" t="str">
        <f t="shared" ca="1" si="117"/>
        <v/>
      </c>
      <c r="H367" s="44" t="str">
        <f t="shared" ca="1" si="118"/>
        <v/>
      </c>
      <c r="I367" s="45" t="str">
        <f t="shared" ca="1" si="119"/>
        <v/>
      </c>
      <c r="J367" s="46" t="str">
        <f t="shared" ca="1" si="120"/>
        <v/>
      </c>
      <c r="K367" s="44" t="str">
        <f t="shared" ca="1" si="121"/>
        <v/>
      </c>
      <c r="L367" s="45" t="str">
        <f t="shared" ca="1" si="122"/>
        <v/>
      </c>
      <c r="M367" s="46" t="str">
        <f t="shared" ca="1" si="123"/>
        <v/>
      </c>
      <c r="N367" s="44" t="str">
        <f t="shared" ca="1" si="124"/>
        <v/>
      </c>
      <c r="O367" s="45" t="str">
        <f t="shared" ca="1" si="125"/>
        <v/>
      </c>
      <c r="P367" s="46" t="str">
        <f t="shared" ca="1" si="126"/>
        <v/>
      </c>
      <c r="Q367" s="44" t="str">
        <f t="shared" ca="1" si="127"/>
        <v/>
      </c>
      <c r="R367" s="45" t="str">
        <f t="shared" ca="1" si="128"/>
        <v/>
      </c>
      <c r="S367" s="46" t="str">
        <f t="shared" ca="1" si="129"/>
        <v/>
      </c>
      <c r="T367" s="77" t="str">
        <f t="shared" ca="1" si="133"/>
        <v/>
      </c>
      <c r="AH367" s="163" t="str">
        <f t="shared" si="131"/>
        <v/>
      </c>
      <c r="AI367" s="163" t="str">
        <f t="shared" si="130"/>
        <v/>
      </c>
    </row>
    <row r="368" spans="1:35">
      <c r="A368" s="164" t="str">
        <f t="shared" ca="1" si="112"/>
        <v/>
      </c>
      <c r="B368" s="44" t="str">
        <f t="shared" ca="1" si="113"/>
        <v/>
      </c>
      <c r="C368" s="45" t="str">
        <f t="shared" ca="1" si="132"/>
        <v/>
      </c>
      <c r="D368" s="45" t="str">
        <f t="shared" ca="1" si="114"/>
        <v/>
      </c>
      <c r="E368" s="44" t="str">
        <f t="shared" ca="1" si="115"/>
        <v/>
      </c>
      <c r="F368" s="45" t="str">
        <f t="shared" ca="1" si="116"/>
        <v/>
      </c>
      <c r="G368" s="46" t="str">
        <f t="shared" ca="1" si="117"/>
        <v/>
      </c>
      <c r="H368" s="44" t="str">
        <f t="shared" ca="1" si="118"/>
        <v/>
      </c>
      <c r="I368" s="45" t="str">
        <f t="shared" ca="1" si="119"/>
        <v/>
      </c>
      <c r="J368" s="46" t="str">
        <f t="shared" ca="1" si="120"/>
        <v/>
      </c>
      <c r="K368" s="44" t="str">
        <f t="shared" ca="1" si="121"/>
        <v/>
      </c>
      <c r="L368" s="45" t="str">
        <f t="shared" ca="1" si="122"/>
        <v/>
      </c>
      <c r="M368" s="46" t="str">
        <f t="shared" ca="1" si="123"/>
        <v/>
      </c>
      <c r="N368" s="44" t="str">
        <f t="shared" ca="1" si="124"/>
        <v/>
      </c>
      <c r="O368" s="45" t="str">
        <f t="shared" ca="1" si="125"/>
        <v/>
      </c>
      <c r="P368" s="46" t="str">
        <f t="shared" ca="1" si="126"/>
        <v/>
      </c>
      <c r="Q368" s="44" t="str">
        <f t="shared" ca="1" si="127"/>
        <v/>
      </c>
      <c r="R368" s="45" t="str">
        <f t="shared" ca="1" si="128"/>
        <v/>
      </c>
      <c r="S368" s="46" t="str">
        <f t="shared" ca="1" si="129"/>
        <v/>
      </c>
      <c r="T368" s="77" t="str">
        <f t="shared" ca="1" si="133"/>
        <v/>
      </c>
      <c r="AH368" s="163" t="str">
        <f t="shared" si="131"/>
        <v/>
      </c>
      <c r="AI368" s="163" t="str">
        <f t="shared" si="130"/>
        <v/>
      </c>
    </row>
    <row r="369" spans="1:35">
      <c r="A369" s="164" t="str">
        <f t="shared" ref="A369:A432" ca="1" si="134">IF(AND(ISBLANK(AJ358), A368 = $AJ$1),NOW(),IF(ISBLANK(AJ358),"",AJ358))</f>
        <v/>
      </c>
      <c r="B369" s="44" t="str">
        <f t="shared" ref="B369:B432" ca="1" si="135">IF(COUNTIF(V:V,A369)=1,VLOOKUP(A369,V:W,2), IF(COUNTIF(V:V,A369)=0,$B$10,""))</f>
        <v/>
      </c>
      <c r="C369" s="45" t="str">
        <f t="shared" ca="1" si="132"/>
        <v/>
      </c>
      <c r="D369" s="45" t="str">
        <f t="shared" ref="D369:D432" ca="1" si="136">IF(ISERROR(B369-2),"",-1*ROUNDUP(A369-$A$14,0)/360*$B$7*$B$5)</f>
        <v/>
      </c>
      <c r="E369" s="44" t="str">
        <f t="shared" ref="E369:E432" ca="1" si="137">IF(COUNTIF(V:V,A369)=1,VLOOKUP(A369,X:Y,2), IF(COUNTIF(V:V,A369)=0,$C$10,""))</f>
        <v/>
      </c>
      <c r="F369" s="45" t="str">
        <f t="shared" ref="F369:F432" ca="1" si="138">IF(ISERROR(B369-2),"",(E369-$E$14)/100*$C$5)</f>
        <v/>
      </c>
      <c r="G369" s="46" t="str">
        <f t="shared" ref="G369:G432" ca="1" si="139">IF(ISERROR(B369-2),"",ROUNDUP(A369-$A$14,0)/360*$C$6*$C$5-ROUNDUP(A369-$A$14,0)/360*$C$7*$C$5*$E$14/100)</f>
        <v/>
      </c>
      <c r="H369" s="44" t="str">
        <f t="shared" ref="H369:H432" ca="1" si="140">IF(COUNTIF(V:V,A369)=1,VLOOKUP(A369,Z:AA,2), IF(COUNTIF(V:V,A369)=0,$D$10,""))</f>
        <v/>
      </c>
      <c r="I369" s="45" t="str">
        <f t="shared" ref="I369:I432" ca="1" si="141">IF(ISERROR(B369-2),"",(H369/$H$14-1)*$D$5)</f>
        <v/>
      </c>
      <c r="J369" s="46" t="str">
        <f t="shared" ref="J369:J432" ca="1" si="142">IF(ISERROR(B369-2),"",-1*ROUNDUP(A369-$A$14,0)/360*$D$7*$D$5)</f>
        <v/>
      </c>
      <c r="K369" s="44" t="str">
        <f t="shared" ref="K369:K432" ca="1" si="143">IF(COUNTIF(V:V,A369)=1,VLOOKUP(A369,AB:AC,2), IF(COUNTIF(V:V,A369)=0,$E$10,""))</f>
        <v/>
      </c>
      <c r="L369" s="45" t="str">
        <f t="shared" ref="L369:L432" ca="1" si="144">IF(ISERROR(B369-2),"",(K369-$K$14)/100*$E$5)</f>
        <v/>
      </c>
      <c r="M369" s="46" t="str">
        <f t="shared" ref="M369:M432" ca="1" si="145">IF(ISERROR(B369-2),"",ROUNDUP(A369-$A$14,0)/360*$E$6*$E$5-ROUNDUP(A369-$A$14,0)/360*$E$7*$E$5*$N$14/100)</f>
        <v/>
      </c>
      <c r="N369" s="44" t="str">
        <f t="shared" ref="N369:N432" ca="1" si="146">IF(COUNTIF(V:V,A369)=1,VLOOKUP(A369,AD:AE,2), IF(COUNTIF(V:V,A369)=0,$F$10,""))</f>
        <v/>
      </c>
      <c r="O369" s="45" t="str">
        <f t="shared" ref="O369:O432" ca="1" si="147">IF(ISERROR(B369-2),"",(N369-$N$14)/100*$F$5)</f>
        <v/>
      </c>
      <c r="P369" s="46" t="str">
        <f t="shared" ref="P369:P432" ca="1" si="148">IF(ISERROR(B369-2),"",ROUNDUP(A369-$A$14,0)/360*$F$6*$F$5-ROUNDUP(A369-$A$14,0)/360*$F$7*$F$5*$N$14/100)</f>
        <v/>
      </c>
      <c r="Q369" s="44" t="str">
        <f t="shared" ref="Q369:Q432" ca="1" si="149">IF(COUNTIF(V:V,A369)=1,VLOOKUP(A369,AF:AG,2), IF(COUNTIF(V:V,A369)=0,$G$10,""))</f>
        <v/>
      </c>
      <c r="R369" s="45" t="str">
        <f t="shared" ref="R369:R432" ca="1" si="150">IF(ISERROR(B369-2),"",(Q369-$Q$14)/100*$G$5)</f>
        <v/>
      </c>
      <c r="S369" s="46" t="str">
        <f t="shared" ref="S369:S432" ca="1" si="151">IF(ISERROR(B369-2),"",ROUNDUP(A369-$A$14,0)/360*$G$6*$G$5-ROUNDUP(A369-$A$14,0)/360*$G$7*$G$5*$Q$14/100)</f>
        <v/>
      </c>
      <c r="T369" s="77" t="str">
        <f t="shared" ca="1" si="133"/>
        <v/>
      </c>
      <c r="AH369" s="163" t="str">
        <f t="shared" si="131"/>
        <v/>
      </c>
      <c r="AI369" s="163" t="str">
        <f t="shared" si="130"/>
        <v/>
      </c>
    </row>
    <row r="370" spans="1:35">
      <c r="A370" s="164" t="str">
        <f t="shared" ca="1" si="134"/>
        <v/>
      </c>
      <c r="B370" s="44" t="str">
        <f t="shared" ca="1" si="135"/>
        <v/>
      </c>
      <c r="C370" s="45" t="str">
        <f t="shared" ca="1" si="132"/>
        <v/>
      </c>
      <c r="D370" s="45" t="str">
        <f t="shared" ca="1" si="136"/>
        <v/>
      </c>
      <c r="E370" s="44" t="str">
        <f t="shared" ca="1" si="137"/>
        <v/>
      </c>
      <c r="F370" s="45" t="str">
        <f t="shared" ca="1" si="138"/>
        <v/>
      </c>
      <c r="G370" s="46" t="str">
        <f t="shared" ca="1" si="139"/>
        <v/>
      </c>
      <c r="H370" s="44" t="str">
        <f t="shared" ca="1" si="140"/>
        <v/>
      </c>
      <c r="I370" s="45" t="str">
        <f t="shared" ca="1" si="141"/>
        <v/>
      </c>
      <c r="J370" s="46" t="str">
        <f t="shared" ca="1" si="142"/>
        <v/>
      </c>
      <c r="K370" s="44" t="str">
        <f t="shared" ca="1" si="143"/>
        <v/>
      </c>
      <c r="L370" s="45" t="str">
        <f t="shared" ca="1" si="144"/>
        <v/>
      </c>
      <c r="M370" s="46" t="str">
        <f t="shared" ca="1" si="145"/>
        <v/>
      </c>
      <c r="N370" s="44" t="str">
        <f t="shared" ca="1" si="146"/>
        <v/>
      </c>
      <c r="O370" s="45" t="str">
        <f t="shared" ca="1" si="147"/>
        <v/>
      </c>
      <c r="P370" s="46" t="str">
        <f t="shared" ca="1" si="148"/>
        <v/>
      </c>
      <c r="Q370" s="44" t="str">
        <f t="shared" ca="1" si="149"/>
        <v/>
      </c>
      <c r="R370" s="45" t="str">
        <f t="shared" ca="1" si="150"/>
        <v/>
      </c>
      <c r="S370" s="46" t="str">
        <f t="shared" ca="1" si="151"/>
        <v/>
      </c>
      <c r="T370" s="77" t="str">
        <f t="shared" ca="1" si="133"/>
        <v/>
      </c>
      <c r="AH370" s="163" t="str">
        <f t="shared" si="131"/>
        <v/>
      </c>
      <c r="AI370" s="163" t="str">
        <f t="shared" si="130"/>
        <v/>
      </c>
    </row>
    <row r="371" spans="1:35">
      <c r="A371" s="164" t="str">
        <f t="shared" ca="1" si="134"/>
        <v/>
      </c>
      <c r="B371" s="44" t="str">
        <f t="shared" ca="1" si="135"/>
        <v/>
      </c>
      <c r="C371" s="45" t="str">
        <f t="shared" ca="1" si="132"/>
        <v/>
      </c>
      <c r="D371" s="45" t="str">
        <f t="shared" ca="1" si="136"/>
        <v/>
      </c>
      <c r="E371" s="44" t="str">
        <f t="shared" ca="1" si="137"/>
        <v/>
      </c>
      <c r="F371" s="45" t="str">
        <f t="shared" ca="1" si="138"/>
        <v/>
      </c>
      <c r="G371" s="46" t="str">
        <f t="shared" ca="1" si="139"/>
        <v/>
      </c>
      <c r="H371" s="44" t="str">
        <f t="shared" ca="1" si="140"/>
        <v/>
      </c>
      <c r="I371" s="45" t="str">
        <f t="shared" ca="1" si="141"/>
        <v/>
      </c>
      <c r="J371" s="46" t="str">
        <f t="shared" ca="1" si="142"/>
        <v/>
      </c>
      <c r="K371" s="44" t="str">
        <f t="shared" ca="1" si="143"/>
        <v/>
      </c>
      <c r="L371" s="45" t="str">
        <f t="shared" ca="1" si="144"/>
        <v/>
      </c>
      <c r="M371" s="46" t="str">
        <f t="shared" ca="1" si="145"/>
        <v/>
      </c>
      <c r="N371" s="44" t="str">
        <f t="shared" ca="1" si="146"/>
        <v/>
      </c>
      <c r="O371" s="45" t="str">
        <f t="shared" ca="1" si="147"/>
        <v/>
      </c>
      <c r="P371" s="46" t="str">
        <f t="shared" ca="1" si="148"/>
        <v/>
      </c>
      <c r="Q371" s="44" t="str">
        <f t="shared" ca="1" si="149"/>
        <v/>
      </c>
      <c r="R371" s="45" t="str">
        <f t="shared" ca="1" si="150"/>
        <v/>
      </c>
      <c r="S371" s="46" t="str">
        <f t="shared" ca="1" si="151"/>
        <v/>
      </c>
      <c r="T371" s="77" t="str">
        <f t="shared" ca="1" si="133"/>
        <v/>
      </c>
      <c r="AH371" s="163" t="str">
        <f t="shared" si="131"/>
        <v/>
      </c>
      <c r="AI371" s="163" t="str">
        <f t="shared" si="130"/>
        <v/>
      </c>
    </row>
    <row r="372" spans="1:35">
      <c r="A372" s="164" t="str">
        <f t="shared" ca="1" si="134"/>
        <v/>
      </c>
      <c r="B372" s="44" t="str">
        <f t="shared" ca="1" si="135"/>
        <v/>
      </c>
      <c r="C372" s="45" t="str">
        <f t="shared" ca="1" si="132"/>
        <v/>
      </c>
      <c r="D372" s="45" t="str">
        <f t="shared" ca="1" si="136"/>
        <v/>
      </c>
      <c r="E372" s="44" t="str">
        <f t="shared" ca="1" si="137"/>
        <v/>
      </c>
      <c r="F372" s="45" t="str">
        <f t="shared" ca="1" si="138"/>
        <v/>
      </c>
      <c r="G372" s="46" t="str">
        <f t="shared" ca="1" si="139"/>
        <v/>
      </c>
      <c r="H372" s="44" t="str">
        <f t="shared" ca="1" si="140"/>
        <v/>
      </c>
      <c r="I372" s="45" t="str">
        <f t="shared" ca="1" si="141"/>
        <v/>
      </c>
      <c r="J372" s="46" t="str">
        <f t="shared" ca="1" si="142"/>
        <v/>
      </c>
      <c r="K372" s="44" t="str">
        <f t="shared" ca="1" si="143"/>
        <v/>
      </c>
      <c r="L372" s="45" t="str">
        <f t="shared" ca="1" si="144"/>
        <v/>
      </c>
      <c r="M372" s="46" t="str">
        <f t="shared" ca="1" si="145"/>
        <v/>
      </c>
      <c r="N372" s="44" t="str">
        <f t="shared" ca="1" si="146"/>
        <v/>
      </c>
      <c r="O372" s="45" t="str">
        <f t="shared" ca="1" si="147"/>
        <v/>
      </c>
      <c r="P372" s="46" t="str">
        <f t="shared" ca="1" si="148"/>
        <v/>
      </c>
      <c r="Q372" s="44" t="str">
        <f t="shared" ca="1" si="149"/>
        <v/>
      </c>
      <c r="R372" s="45" t="str">
        <f t="shared" ca="1" si="150"/>
        <v/>
      </c>
      <c r="S372" s="46" t="str">
        <f t="shared" ca="1" si="151"/>
        <v/>
      </c>
      <c r="T372" s="77" t="str">
        <f t="shared" ca="1" si="133"/>
        <v/>
      </c>
      <c r="AH372" s="163" t="str">
        <f t="shared" si="131"/>
        <v/>
      </c>
      <c r="AI372" s="163" t="str">
        <f t="shared" si="130"/>
        <v/>
      </c>
    </row>
    <row r="373" spans="1:35">
      <c r="A373" s="164" t="str">
        <f t="shared" ca="1" si="134"/>
        <v/>
      </c>
      <c r="B373" s="44" t="str">
        <f t="shared" ca="1" si="135"/>
        <v/>
      </c>
      <c r="C373" s="45" t="str">
        <f t="shared" ca="1" si="132"/>
        <v/>
      </c>
      <c r="D373" s="45" t="str">
        <f t="shared" ca="1" si="136"/>
        <v/>
      </c>
      <c r="E373" s="44" t="str">
        <f t="shared" ca="1" si="137"/>
        <v/>
      </c>
      <c r="F373" s="45" t="str">
        <f t="shared" ca="1" si="138"/>
        <v/>
      </c>
      <c r="G373" s="46" t="str">
        <f t="shared" ca="1" si="139"/>
        <v/>
      </c>
      <c r="H373" s="44" t="str">
        <f t="shared" ca="1" si="140"/>
        <v/>
      </c>
      <c r="I373" s="45" t="str">
        <f t="shared" ca="1" si="141"/>
        <v/>
      </c>
      <c r="J373" s="46" t="str">
        <f t="shared" ca="1" si="142"/>
        <v/>
      </c>
      <c r="K373" s="44" t="str">
        <f t="shared" ca="1" si="143"/>
        <v/>
      </c>
      <c r="L373" s="45" t="str">
        <f t="shared" ca="1" si="144"/>
        <v/>
      </c>
      <c r="M373" s="46" t="str">
        <f t="shared" ca="1" si="145"/>
        <v/>
      </c>
      <c r="N373" s="44" t="str">
        <f t="shared" ca="1" si="146"/>
        <v/>
      </c>
      <c r="O373" s="45" t="str">
        <f t="shared" ca="1" si="147"/>
        <v/>
      </c>
      <c r="P373" s="46" t="str">
        <f t="shared" ca="1" si="148"/>
        <v/>
      </c>
      <c r="Q373" s="44" t="str">
        <f t="shared" ca="1" si="149"/>
        <v/>
      </c>
      <c r="R373" s="45" t="str">
        <f t="shared" ca="1" si="150"/>
        <v/>
      </c>
      <c r="S373" s="46" t="str">
        <f t="shared" ca="1" si="151"/>
        <v/>
      </c>
      <c r="T373" s="77" t="str">
        <f t="shared" ca="1" si="133"/>
        <v/>
      </c>
      <c r="AH373" s="163" t="str">
        <f t="shared" si="131"/>
        <v/>
      </c>
      <c r="AI373" s="163" t="str">
        <f t="shared" si="130"/>
        <v/>
      </c>
    </row>
    <row r="374" spans="1:35">
      <c r="A374" s="164" t="str">
        <f t="shared" ca="1" si="134"/>
        <v/>
      </c>
      <c r="B374" s="44" t="str">
        <f t="shared" ca="1" si="135"/>
        <v/>
      </c>
      <c r="C374" s="45" t="str">
        <f t="shared" ca="1" si="132"/>
        <v/>
      </c>
      <c r="D374" s="45" t="str">
        <f t="shared" ca="1" si="136"/>
        <v/>
      </c>
      <c r="E374" s="44" t="str">
        <f t="shared" ca="1" si="137"/>
        <v/>
      </c>
      <c r="F374" s="45" t="str">
        <f t="shared" ca="1" si="138"/>
        <v/>
      </c>
      <c r="G374" s="46" t="str">
        <f t="shared" ca="1" si="139"/>
        <v/>
      </c>
      <c r="H374" s="44" t="str">
        <f t="shared" ca="1" si="140"/>
        <v/>
      </c>
      <c r="I374" s="45" t="str">
        <f t="shared" ca="1" si="141"/>
        <v/>
      </c>
      <c r="J374" s="46" t="str">
        <f t="shared" ca="1" si="142"/>
        <v/>
      </c>
      <c r="K374" s="44" t="str">
        <f t="shared" ca="1" si="143"/>
        <v/>
      </c>
      <c r="L374" s="45" t="str">
        <f t="shared" ca="1" si="144"/>
        <v/>
      </c>
      <c r="M374" s="46" t="str">
        <f t="shared" ca="1" si="145"/>
        <v/>
      </c>
      <c r="N374" s="44" t="str">
        <f t="shared" ca="1" si="146"/>
        <v/>
      </c>
      <c r="O374" s="45" t="str">
        <f t="shared" ca="1" si="147"/>
        <v/>
      </c>
      <c r="P374" s="46" t="str">
        <f t="shared" ca="1" si="148"/>
        <v/>
      </c>
      <c r="Q374" s="44" t="str">
        <f t="shared" ca="1" si="149"/>
        <v/>
      </c>
      <c r="R374" s="45" t="str">
        <f t="shared" ca="1" si="150"/>
        <v/>
      </c>
      <c r="S374" s="46" t="str">
        <f t="shared" ca="1" si="151"/>
        <v/>
      </c>
      <c r="T374" s="77" t="str">
        <f t="shared" ca="1" si="133"/>
        <v/>
      </c>
      <c r="AH374" s="163" t="str">
        <f t="shared" si="131"/>
        <v/>
      </c>
      <c r="AI374" s="163" t="str">
        <f t="shared" si="130"/>
        <v/>
      </c>
    </row>
    <row r="375" spans="1:35">
      <c r="A375" s="164" t="str">
        <f t="shared" ca="1" si="134"/>
        <v/>
      </c>
      <c r="B375" s="44" t="str">
        <f t="shared" ca="1" si="135"/>
        <v/>
      </c>
      <c r="C375" s="45" t="str">
        <f t="shared" ca="1" si="132"/>
        <v/>
      </c>
      <c r="D375" s="45" t="str">
        <f t="shared" ca="1" si="136"/>
        <v/>
      </c>
      <c r="E375" s="44" t="str">
        <f t="shared" ca="1" si="137"/>
        <v/>
      </c>
      <c r="F375" s="45" t="str">
        <f t="shared" ca="1" si="138"/>
        <v/>
      </c>
      <c r="G375" s="46" t="str">
        <f t="shared" ca="1" si="139"/>
        <v/>
      </c>
      <c r="H375" s="44" t="str">
        <f t="shared" ca="1" si="140"/>
        <v/>
      </c>
      <c r="I375" s="45" t="str">
        <f t="shared" ca="1" si="141"/>
        <v/>
      </c>
      <c r="J375" s="46" t="str">
        <f t="shared" ca="1" si="142"/>
        <v/>
      </c>
      <c r="K375" s="44" t="str">
        <f t="shared" ca="1" si="143"/>
        <v/>
      </c>
      <c r="L375" s="45" t="str">
        <f t="shared" ca="1" si="144"/>
        <v/>
      </c>
      <c r="M375" s="46" t="str">
        <f t="shared" ca="1" si="145"/>
        <v/>
      </c>
      <c r="N375" s="44" t="str">
        <f t="shared" ca="1" si="146"/>
        <v/>
      </c>
      <c r="O375" s="45" t="str">
        <f t="shared" ca="1" si="147"/>
        <v/>
      </c>
      <c r="P375" s="46" t="str">
        <f t="shared" ca="1" si="148"/>
        <v/>
      </c>
      <c r="Q375" s="44" t="str">
        <f t="shared" ca="1" si="149"/>
        <v/>
      </c>
      <c r="R375" s="45" t="str">
        <f t="shared" ca="1" si="150"/>
        <v/>
      </c>
      <c r="S375" s="46" t="str">
        <f t="shared" ca="1" si="151"/>
        <v/>
      </c>
      <c r="T375" s="77" t="str">
        <f t="shared" ca="1" si="133"/>
        <v/>
      </c>
      <c r="AH375" s="163" t="str">
        <f t="shared" si="131"/>
        <v/>
      </c>
      <c r="AI375" s="163" t="str">
        <f t="shared" si="130"/>
        <v/>
      </c>
    </row>
    <row r="376" spans="1:35">
      <c r="A376" s="164" t="str">
        <f t="shared" ca="1" si="134"/>
        <v/>
      </c>
      <c r="B376" s="44" t="str">
        <f t="shared" ca="1" si="135"/>
        <v/>
      </c>
      <c r="C376" s="45" t="str">
        <f t="shared" ca="1" si="132"/>
        <v/>
      </c>
      <c r="D376" s="45" t="str">
        <f t="shared" ca="1" si="136"/>
        <v/>
      </c>
      <c r="E376" s="44" t="str">
        <f t="shared" ca="1" si="137"/>
        <v/>
      </c>
      <c r="F376" s="45" t="str">
        <f t="shared" ca="1" si="138"/>
        <v/>
      </c>
      <c r="G376" s="46" t="str">
        <f t="shared" ca="1" si="139"/>
        <v/>
      </c>
      <c r="H376" s="44" t="str">
        <f t="shared" ca="1" si="140"/>
        <v/>
      </c>
      <c r="I376" s="45" t="str">
        <f t="shared" ca="1" si="141"/>
        <v/>
      </c>
      <c r="J376" s="46" t="str">
        <f t="shared" ca="1" si="142"/>
        <v/>
      </c>
      <c r="K376" s="44" t="str">
        <f t="shared" ca="1" si="143"/>
        <v/>
      </c>
      <c r="L376" s="45" t="str">
        <f t="shared" ca="1" si="144"/>
        <v/>
      </c>
      <c r="M376" s="46" t="str">
        <f t="shared" ca="1" si="145"/>
        <v/>
      </c>
      <c r="N376" s="44" t="str">
        <f t="shared" ca="1" si="146"/>
        <v/>
      </c>
      <c r="O376" s="45" t="str">
        <f t="shared" ca="1" si="147"/>
        <v/>
      </c>
      <c r="P376" s="46" t="str">
        <f t="shared" ca="1" si="148"/>
        <v/>
      </c>
      <c r="Q376" s="44" t="str">
        <f t="shared" ca="1" si="149"/>
        <v/>
      </c>
      <c r="R376" s="45" t="str">
        <f t="shared" ca="1" si="150"/>
        <v/>
      </c>
      <c r="S376" s="46" t="str">
        <f t="shared" ca="1" si="151"/>
        <v/>
      </c>
      <c r="T376" s="77" t="str">
        <f t="shared" ca="1" si="133"/>
        <v/>
      </c>
      <c r="AH376" s="163" t="str">
        <f t="shared" si="131"/>
        <v/>
      </c>
      <c r="AI376" s="163" t="str">
        <f t="shared" si="130"/>
        <v/>
      </c>
    </row>
    <row r="377" spans="1:35">
      <c r="A377" s="164" t="str">
        <f t="shared" ca="1" si="134"/>
        <v/>
      </c>
      <c r="B377" s="44" t="str">
        <f t="shared" ca="1" si="135"/>
        <v/>
      </c>
      <c r="C377" s="45" t="str">
        <f t="shared" ca="1" si="132"/>
        <v/>
      </c>
      <c r="D377" s="45" t="str">
        <f t="shared" ca="1" si="136"/>
        <v/>
      </c>
      <c r="E377" s="44" t="str">
        <f t="shared" ca="1" si="137"/>
        <v/>
      </c>
      <c r="F377" s="45" t="str">
        <f t="shared" ca="1" si="138"/>
        <v/>
      </c>
      <c r="G377" s="46" t="str">
        <f t="shared" ca="1" si="139"/>
        <v/>
      </c>
      <c r="H377" s="44" t="str">
        <f t="shared" ca="1" si="140"/>
        <v/>
      </c>
      <c r="I377" s="45" t="str">
        <f t="shared" ca="1" si="141"/>
        <v/>
      </c>
      <c r="J377" s="46" t="str">
        <f t="shared" ca="1" si="142"/>
        <v/>
      </c>
      <c r="K377" s="44" t="str">
        <f t="shared" ca="1" si="143"/>
        <v/>
      </c>
      <c r="L377" s="45" t="str">
        <f t="shared" ca="1" si="144"/>
        <v/>
      </c>
      <c r="M377" s="46" t="str">
        <f t="shared" ca="1" si="145"/>
        <v/>
      </c>
      <c r="N377" s="44" t="str">
        <f t="shared" ca="1" si="146"/>
        <v/>
      </c>
      <c r="O377" s="45" t="str">
        <f t="shared" ca="1" si="147"/>
        <v/>
      </c>
      <c r="P377" s="46" t="str">
        <f t="shared" ca="1" si="148"/>
        <v/>
      </c>
      <c r="Q377" s="44" t="str">
        <f t="shared" ca="1" si="149"/>
        <v/>
      </c>
      <c r="R377" s="45" t="str">
        <f t="shared" ca="1" si="150"/>
        <v/>
      </c>
      <c r="S377" s="46" t="str">
        <f t="shared" ca="1" si="151"/>
        <v/>
      </c>
      <c r="T377" s="77" t="str">
        <f t="shared" ca="1" si="133"/>
        <v/>
      </c>
      <c r="AH377" s="163" t="str">
        <f t="shared" si="131"/>
        <v/>
      </c>
      <c r="AI377" s="163" t="str">
        <f t="shared" si="130"/>
        <v/>
      </c>
    </row>
    <row r="378" spans="1:35">
      <c r="A378" s="164" t="str">
        <f t="shared" ca="1" si="134"/>
        <v/>
      </c>
      <c r="B378" s="44" t="str">
        <f t="shared" ca="1" si="135"/>
        <v/>
      </c>
      <c r="C378" s="45" t="str">
        <f t="shared" ca="1" si="132"/>
        <v/>
      </c>
      <c r="D378" s="45" t="str">
        <f t="shared" ca="1" si="136"/>
        <v/>
      </c>
      <c r="E378" s="44" t="str">
        <f t="shared" ca="1" si="137"/>
        <v/>
      </c>
      <c r="F378" s="45" t="str">
        <f t="shared" ca="1" si="138"/>
        <v/>
      </c>
      <c r="G378" s="46" t="str">
        <f t="shared" ca="1" si="139"/>
        <v/>
      </c>
      <c r="H378" s="44" t="str">
        <f t="shared" ca="1" si="140"/>
        <v/>
      </c>
      <c r="I378" s="45" t="str">
        <f t="shared" ca="1" si="141"/>
        <v/>
      </c>
      <c r="J378" s="46" t="str">
        <f t="shared" ca="1" si="142"/>
        <v/>
      </c>
      <c r="K378" s="44" t="str">
        <f t="shared" ca="1" si="143"/>
        <v/>
      </c>
      <c r="L378" s="45" t="str">
        <f t="shared" ca="1" si="144"/>
        <v/>
      </c>
      <c r="M378" s="46" t="str">
        <f t="shared" ca="1" si="145"/>
        <v/>
      </c>
      <c r="N378" s="44" t="str">
        <f t="shared" ca="1" si="146"/>
        <v/>
      </c>
      <c r="O378" s="45" t="str">
        <f t="shared" ca="1" si="147"/>
        <v/>
      </c>
      <c r="P378" s="46" t="str">
        <f t="shared" ca="1" si="148"/>
        <v/>
      </c>
      <c r="Q378" s="44" t="str">
        <f t="shared" ca="1" si="149"/>
        <v/>
      </c>
      <c r="R378" s="45" t="str">
        <f t="shared" ca="1" si="150"/>
        <v/>
      </c>
      <c r="S378" s="46" t="str">
        <f t="shared" ca="1" si="151"/>
        <v/>
      </c>
      <c r="T378" s="77" t="str">
        <f t="shared" ca="1" si="133"/>
        <v/>
      </c>
      <c r="AH378" s="163" t="str">
        <f t="shared" si="131"/>
        <v/>
      </c>
      <c r="AI378" s="163" t="str">
        <f t="shared" si="130"/>
        <v/>
      </c>
    </row>
    <row r="379" spans="1:35">
      <c r="A379" s="164" t="str">
        <f t="shared" ca="1" si="134"/>
        <v/>
      </c>
      <c r="B379" s="44" t="str">
        <f t="shared" ca="1" si="135"/>
        <v/>
      </c>
      <c r="C379" s="45" t="str">
        <f t="shared" ca="1" si="132"/>
        <v/>
      </c>
      <c r="D379" s="45" t="str">
        <f t="shared" ca="1" si="136"/>
        <v/>
      </c>
      <c r="E379" s="44" t="str">
        <f t="shared" ca="1" si="137"/>
        <v/>
      </c>
      <c r="F379" s="45" t="str">
        <f t="shared" ca="1" si="138"/>
        <v/>
      </c>
      <c r="G379" s="46" t="str">
        <f t="shared" ca="1" si="139"/>
        <v/>
      </c>
      <c r="H379" s="44" t="str">
        <f t="shared" ca="1" si="140"/>
        <v/>
      </c>
      <c r="I379" s="45" t="str">
        <f t="shared" ca="1" si="141"/>
        <v/>
      </c>
      <c r="J379" s="46" t="str">
        <f t="shared" ca="1" si="142"/>
        <v/>
      </c>
      <c r="K379" s="44" t="str">
        <f t="shared" ca="1" si="143"/>
        <v/>
      </c>
      <c r="L379" s="45" t="str">
        <f t="shared" ca="1" si="144"/>
        <v/>
      </c>
      <c r="M379" s="46" t="str">
        <f t="shared" ca="1" si="145"/>
        <v/>
      </c>
      <c r="N379" s="44" t="str">
        <f t="shared" ca="1" si="146"/>
        <v/>
      </c>
      <c r="O379" s="45" t="str">
        <f t="shared" ca="1" si="147"/>
        <v/>
      </c>
      <c r="P379" s="46" t="str">
        <f t="shared" ca="1" si="148"/>
        <v/>
      </c>
      <c r="Q379" s="44" t="str">
        <f t="shared" ca="1" si="149"/>
        <v/>
      </c>
      <c r="R379" s="45" t="str">
        <f t="shared" ca="1" si="150"/>
        <v/>
      </c>
      <c r="S379" s="46" t="str">
        <f t="shared" ca="1" si="151"/>
        <v/>
      </c>
      <c r="T379" s="77" t="str">
        <f t="shared" ca="1" si="133"/>
        <v/>
      </c>
      <c r="AH379" s="163" t="str">
        <f t="shared" si="131"/>
        <v/>
      </c>
      <c r="AI379" s="163" t="str">
        <f t="shared" si="130"/>
        <v/>
      </c>
    </row>
    <row r="380" spans="1:35">
      <c r="A380" s="164" t="str">
        <f t="shared" ca="1" si="134"/>
        <v/>
      </c>
      <c r="B380" s="44" t="str">
        <f t="shared" ca="1" si="135"/>
        <v/>
      </c>
      <c r="C380" s="45" t="str">
        <f t="shared" ca="1" si="132"/>
        <v/>
      </c>
      <c r="D380" s="45" t="str">
        <f t="shared" ca="1" si="136"/>
        <v/>
      </c>
      <c r="E380" s="44" t="str">
        <f t="shared" ca="1" si="137"/>
        <v/>
      </c>
      <c r="F380" s="45" t="str">
        <f t="shared" ca="1" si="138"/>
        <v/>
      </c>
      <c r="G380" s="46" t="str">
        <f t="shared" ca="1" si="139"/>
        <v/>
      </c>
      <c r="H380" s="44" t="str">
        <f t="shared" ca="1" si="140"/>
        <v/>
      </c>
      <c r="I380" s="45" t="str">
        <f t="shared" ca="1" si="141"/>
        <v/>
      </c>
      <c r="J380" s="46" t="str">
        <f t="shared" ca="1" si="142"/>
        <v/>
      </c>
      <c r="K380" s="44" t="str">
        <f t="shared" ca="1" si="143"/>
        <v/>
      </c>
      <c r="L380" s="45" t="str">
        <f t="shared" ca="1" si="144"/>
        <v/>
      </c>
      <c r="M380" s="46" t="str">
        <f t="shared" ca="1" si="145"/>
        <v/>
      </c>
      <c r="N380" s="44" t="str">
        <f t="shared" ca="1" si="146"/>
        <v/>
      </c>
      <c r="O380" s="45" t="str">
        <f t="shared" ca="1" si="147"/>
        <v/>
      </c>
      <c r="P380" s="46" t="str">
        <f t="shared" ca="1" si="148"/>
        <v/>
      </c>
      <c r="Q380" s="44" t="str">
        <f t="shared" ca="1" si="149"/>
        <v/>
      </c>
      <c r="R380" s="45" t="str">
        <f t="shared" ca="1" si="150"/>
        <v/>
      </c>
      <c r="S380" s="46" t="str">
        <f t="shared" ca="1" si="151"/>
        <v/>
      </c>
      <c r="T380" s="77" t="str">
        <f t="shared" ca="1" si="133"/>
        <v/>
      </c>
      <c r="AH380" s="163" t="str">
        <f t="shared" si="131"/>
        <v/>
      </c>
      <c r="AI380" s="163" t="str">
        <f t="shared" si="130"/>
        <v/>
      </c>
    </row>
    <row r="381" spans="1:35">
      <c r="A381" s="164" t="str">
        <f t="shared" ca="1" si="134"/>
        <v/>
      </c>
      <c r="B381" s="44" t="str">
        <f t="shared" ca="1" si="135"/>
        <v/>
      </c>
      <c r="C381" s="45" t="str">
        <f t="shared" ca="1" si="132"/>
        <v/>
      </c>
      <c r="D381" s="45" t="str">
        <f t="shared" ca="1" si="136"/>
        <v/>
      </c>
      <c r="E381" s="44" t="str">
        <f t="shared" ca="1" si="137"/>
        <v/>
      </c>
      <c r="F381" s="45" t="str">
        <f t="shared" ca="1" si="138"/>
        <v/>
      </c>
      <c r="G381" s="46" t="str">
        <f t="shared" ca="1" si="139"/>
        <v/>
      </c>
      <c r="H381" s="44" t="str">
        <f t="shared" ca="1" si="140"/>
        <v/>
      </c>
      <c r="I381" s="45" t="str">
        <f t="shared" ca="1" si="141"/>
        <v/>
      </c>
      <c r="J381" s="46" t="str">
        <f t="shared" ca="1" si="142"/>
        <v/>
      </c>
      <c r="K381" s="44" t="str">
        <f t="shared" ca="1" si="143"/>
        <v/>
      </c>
      <c r="L381" s="45" t="str">
        <f t="shared" ca="1" si="144"/>
        <v/>
      </c>
      <c r="M381" s="46" t="str">
        <f t="shared" ca="1" si="145"/>
        <v/>
      </c>
      <c r="N381" s="44" t="str">
        <f t="shared" ca="1" si="146"/>
        <v/>
      </c>
      <c r="O381" s="45" t="str">
        <f t="shared" ca="1" si="147"/>
        <v/>
      </c>
      <c r="P381" s="46" t="str">
        <f t="shared" ca="1" si="148"/>
        <v/>
      </c>
      <c r="Q381" s="44" t="str">
        <f t="shared" ca="1" si="149"/>
        <v/>
      </c>
      <c r="R381" s="45" t="str">
        <f t="shared" ca="1" si="150"/>
        <v/>
      </c>
      <c r="S381" s="46" t="str">
        <f t="shared" ca="1" si="151"/>
        <v/>
      </c>
      <c r="T381" s="77" t="str">
        <f t="shared" ca="1" si="133"/>
        <v/>
      </c>
      <c r="AH381" s="163" t="str">
        <f t="shared" si="131"/>
        <v/>
      </c>
      <c r="AI381" s="163" t="str">
        <f t="shared" si="130"/>
        <v/>
      </c>
    </row>
    <row r="382" spans="1:35">
      <c r="A382" s="164" t="str">
        <f t="shared" ca="1" si="134"/>
        <v/>
      </c>
      <c r="B382" s="44" t="str">
        <f t="shared" ca="1" si="135"/>
        <v/>
      </c>
      <c r="C382" s="45" t="str">
        <f t="shared" ca="1" si="132"/>
        <v/>
      </c>
      <c r="D382" s="45" t="str">
        <f t="shared" ca="1" si="136"/>
        <v/>
      </c>
      <c r="E382" s="44" t="str">
        <f t="shared" ca="1" si="137"/>
        <v/>
      </c>
      <c r="F382" s="45" t="str">
        <f t="shared" ca="1" si="138"/>
        <v/>
      </c>
      <c r="G382" s="46" t="str">
        <f t="shared" ca="1" si="139"/>
        <v/>
      </c>
      <c r="H382" s="44" t="str">
        <f t="shared" ca="1" si="140"/>
        <v/>
      </c>
      <c r="I382" s="45" t="str">
        <f t="shared" ca="1" si="141"/>
        <v/>
      </c>
      <c r="J382" s="46" t="str">
        <f t="shared" ca="1" si="142"/>
        <v/>
      </c>
      <c r="K382" s="44" t="str">
        <f t="shared" ca="1" si="143"/>
        <v/>
      </c>
      <c r="L382" s="45" t="str">
        <f t="shared" ca="1" si="144"/>
        <v/>
      </c>
      <c r="M382" s="46" t="str">
        <f t="shared" ca="1" si="145"/>
        <v/>
      </c>
      <c r="N382" s="44" t="str">
        <f t="shared" ca="1" si="146"/>
        <v/>
      </c>
      <c r="O382" s="45" t="str">
        <f t="shared" ca="1" si="147"/>
        <v/>
      </c>
      <c r="P382" s="46" t="str">
        <f t="shared" ca="1" si="148"/>
        <v/>
      </c>
      <c r="Q382" s="44" t="str">
        <f t="shared" ca="1" si="149"/>
        <v/>
      </c>
      <c r="R382" s="45" t="str">
        <f t="shared" ca="1" si="150"/>
        <v/>
      </c>
      <c r="S382" s="46" t="str">
        <f t="shared" ca="1" si="151"/>
        <v/>
      </c>
      <c r="T382" s="77" t="str">
        <f t="shared" ca="1" si="133"/>
        <v/>
      </c>
      <c r="AH382" s="163" t="str">
        <f t="shared" si="131"/>
        <v/>
      </c>
      <c r="AI382" s="163" t="str">
        <f t="shared" si="130"/>
        <v/>
      </c>
    </row>
    <row r="383" spans="1:35">
      <c r="A383" s="164" t="str">
        <f t="shared" ca="1" si="134"/>
        <v/>
      </c>
      <c r="B383" s="44" t="str">
        <f t="shared" ca="1" si="135"/>
        <v/>
      </c>
      <c r="C383" s="45" t="str">
        <f t="shared" ca="1" si="132"/>
        <v/>
      </c>
      <c r="D383" s="45" t="str">
        <f t="shared" ca="1" si="136"/>
        <v/>
      </c>
      <c r="E383" s="44" t="str">
        <f t="shared" ca="1" si="137"/>
        <v/>
      </c>
      <c r="F383" s="45" t="str">
        <f t="shared" ca="1" si="138"/>
        <v/>
      </c>
      <c r="G383" s="46" t="str">
        <f t="shared" ca="1" si="139"/>
        <v/>
      </c>
      <c r="H383" s="44" t="str">
        <f t="shared" ca="1" si="140"/>
        <v/>
      </c>
      <c r="I383" s="45" t="str">
        <f t="shared" ca="1" si="141"/>
        <v/>
      </c>
      <c r="J383" s="46" t="str">
        <f t="shared" ca="1" si="142"/>
        <v/>
      </c>
      <c r="K383" s="44" t="str">
        <f t="shared" ca="1" si="143"/>
        <v/>
      </c>
      <c r="L383" s="45" t="str">
        <f t="shared" ca="1" si="144"/>
        <v/>
      </c>
      <c r="M383" s="46" t="str">
        <f t="shared" ca="1" si="145"/>
        <v/>
      </c>
      <c r="N383" s="44" t="str">
        <f t="shared" ca="1" si="146"/>
        <v/>
      </c>
      <c r="O383" s="45" t="str">
        <f t="shared" ca="1" si="147"/>
        <v/>
      </c>
      <c r="P383" s="46" t="str">
        <f t="shared" ca="1" si="148"/>
        <v/>
      </c>
      <c r="Q383" s="44" t="str">
        <f t="shared" ca="1" si="149"/>
        <v/>
      </c>
      <c r="R383" s="45" t="str">
        <f t="shared" ca="1" si="150"/>
        <v/>
      </c>
      <c r="S383" s="46" t="str">
        <f t="shared" ca="1" si="151"/>
        <v/>
      </c>
      <c r="T383" s="77" t="str">
        <f t="shared" ca="1" si="133"/>
        <v/>
      </c>
      <c r="AH383" s="163" t="str">
        <f t="shared" si="131"/>
        <v/>
      </c>
      <c r="AI383" s="163" t="str">
        <f t="shared" si="130"/>
        <v/>
      </c>
    </row>
    <row r="384" spans="1:35">
      <c r="A384" s="164" t="str">
        <f t="shared" ca="1" si="134"/>
        <v/>
      </c>
      <c r="B384" s="44" t="str">
        <f t="shared" ca="1" si="135"/>
        <v/>
      </c>
      <c r="C384" s="45" t="str">
        <f t="shared" ca="1" si="132"/>
        <v/>
      </c>
      <c r="D384" s="45" t="str">
        <f t="shared" ca="1" si="136"/>
        <v/>
      </c>
      <c r="E384" s="44" t="str">
        <f t="shared" ca="1" si="137"/>
        <v/>
      </c>
      <c r="F384" s="45" t="str">
        <f t="shared" ca="1" si="138"/>
        <v/>
      </c>
      <c r="G384" s="46" t="str">
        <f t="shared" ca="1" si="139"/>
        <v/>
      </c>
      <c r="H384" s="44" t="str">
        <f t="shared" ca="1" si="140"/>
        <v/>
      </c>
      <c r="I384" s="45" t="str">
        <f t="shared" ca="1" si="141"/>
        <v/>
      </c>
      <c r="J384" s="46" t="str">
        <f t="shared" ca="1" si="142"/>
        <v/>
      </c>
      <c r="K384" s="44" t="str">
        <f t="shared" ca="1" si="143"/>
        <v/>
      </c>
      <c r="L384" s="45" t="str">
        <f t="shared" ca="1" si="144"/>
        <v/>
      </c>
      <c r="M384" s="46" t="str">
        <f t="shared" ca="1" si="145"/>
        <v/>
      </c>
      <c r="N384" s="44" t="str">
        <f t="shared" ca="1" si="146"/>
        <v/>
      </c>
      <c r="O384" s="45" t="str">
        <f t="shared" ca="1" si="147"/>
        <v/>
      </c>
      <c r="P384" s="46" t="str">
        <f t="shared" ca="1" si="148"/>
        <v/>
      </c>
      <c r="Q384" s="44" t="str">
        <f t="shared" ca="1" si="149"/>
        <v/>
      </c>
      <c r="R384" s="45" t="str">
        <f t="shared" ca="1" si="150"/>
        <v/>
      </c>
      <c r="S384" s="46" t="str">
        <f t="shared" ca="1" si="151"/>
        <v/>
      </c>
      <c r="T384" s="77" t="str">
        <f t="shared" ca="1" si="133"/>
        <v/>
      </c>
      <c r="AH384" s="163" t="str">
        <f t="shared" si="131"/>
        <v/>
      </c>
      <c r="AI384" s="163" t="str">
        <f t="shared" si="130"/>
        <v/>
      </c>
    </row>
    <row r="385" spans="1:35">
      <c r="A385" s="164" t="str">
        <f t="shared" ca="1" si="134"/>
        <v/>
      </c>
      <c r="B385" s="44" t="str">
        <f t="shared" ca="1" si="135"/>
        <v/>
      </c>
      <c r="C385" s="45" t="str">
        <f t="shared" ca="1" si="132"/>
        <v/>
      </c>
      <c r="D385" s="45" t="str">
        <f t="shared" ca="1" si="136"/>
        <v/>
      </c>
      <c r="E385" s="44" t="str">
        <f t="shared" ca="1" si="137"/>
        <v/>
      </c>
      <c r="F385" s="45" t="str">
        <f t="shared" ca="1" si="138"/>
        <v/>
      </c>
      <c r="G385" s="46" t="str">
        <f t="shared" ca="1" si="139"/>
        <v/>
      </c>
      <c r="H385" s="44" t="str">
        <f t="shared" ca="1" si="140"/>
        <v/>
      </c>
      <c r="I385" s="45" t="str">
        <f t="shared" ca="1" si="141"/>
        <v/>
      </c>
      <c r="J385" s="46" t="str">
        <f t="shared" ca="1" si="142"/>
        <v/>
      </c>
      <c r="K385" s="44" t="str">
        <f t="shared" ca="1" si="143"/>
        <v/>
      </c>
      <c r="L385" s="45" t="str">
        <f t="shared" ca="1" si="144"/>
        <v/>
      </c>
      <c r="M385" s="46" t="str">
        <f t="shared" ca="1" si="145"/>
        <v/>
      </c>
      <c r="N385" s="44" t="str">
        <f t="shared" ca="1" si="146"/>
        <v/>
      </c>
      <c r="O385" s="45" t="str">
        <f t="shared" ca="1" si="147"/>
        <v/>
      </c>
      <c r="P385" s="46" t="str">
        <f t="shared" ca="1" si="148"/>
        <v/>
      </c>
      <c r="Q385" s="44" t="str">
        <f t="shared" ca="1" si="149"/>
        <v/>
      </c>
      <c r="R385" s="45" t="str">
        <f t="shared" ca="1" si="150"/>
        <v/>
      </c>
      <c r="S385" s="46" t="str">
        <f t="shared" ca="1" si="151"/>
        <v/>
      </c>
      <c r="T385" s="77" t="str">
        <f t="shared" ca="1" si="133"/>
        <v/>
      </c>
      <c r="AH385" s="163" t="str">
        <f t="shared" si="131"/>
        <v/>
      </c>
      <c r="AI385" s="163" t="str">
        <f t="shared" si="130"/>
        <v/>
      </c>
    </row>
    <row r="386" spans="1:35">
      <c r="A386" s="164" t="str">
        <f t="shared" ca="1" si="134"/>
        <v/>
      </c>
      <c r="B386" s="44" t="str">
        <f t="shared" ca="1" si="135"/>
        <v/>
      </c>
      <c r="C386" s="45" t="str">
        <f t="shared" ca="1" si="132"/>
        <v/>
      </c>
      <c r="D386" s="45" t="str">
        <f t="shared" ca="1" si="136"/>
        <v/>
      </c>
      <c r="E386" s="44" t="str">
        <f t="shared" ca="1" si="137"/>
        <v/>
      </c>
      <c r="F386" s="45" t="str">
        <f t="shared" ca="1" si="138"/>
        <v/>
      </c>
      <c r="G386" s="46" t="str">
        <f t="shared" ca="1" si="139"/>
        <v/>
      </c>
      <c r="H386" s="44" t="str">
        <f t="shared" ca="1" si="140"/>
        <v/>
      </c>
      <c r="I386" s="45" t="str">
        <f t="shared" ca="1" si="141"/>
        <v/>
      </c>
      <c r="J386" s="46" t="str">
        <f t="shared" ca="1" si="142"/>
        <v/>
      </c>
      <c r="K386" s="44" t="str">
        <f t="shared" ca="1" si="143"/>
        <v/>
      </c>
      <c r="L386" s="45" t="str">
        <f t="shared" ca="1" si="144"/>
        <v/>
      </c>
      <c r="M386" s="46" t="str">
        <f t="shared" ca="1" si="145"/>
        <v/>
      </c>
      <c r="N386" s="44" t="str">
        <f t="shared" ca="1" si="146"/>
        <v/>
      </c>
      <c r="O386" s="45" t="str">
        <f t="shared" ca="1" si="147"/>
        <v/>
      </c>
      <c r="P386" s="46" t="str">
        <f t="shared" ca="1" si="148"/>
        <v/>
      </c>
      <c r="Q386" s="44" t="str">
        <f t="shared" ca="1" si="149"/>
        <v/>
      </c>
      <c r="R386" s="45" t="str">
        <f t="shared" ca="1" si="150"/>
        <v/>
      </c>
      <c r="S386" s="46" t="str">
        <f t="shared" ca="1" si="151"/>
        <v/>
      </c>
      <c r="T386" s="77" t="str">
        <f t="shared" ca="1" si="133"/>
        <v/>
      </c>
      <c r="AH386" s="163" t="str">
        <f t="shared" si="131"/>
        <v/>
      </c>
      <c r="AI386" s="163" t="str">
        <f t="shared" si="130"/>
        <v/>
      </c>
    </row>
    <row r="387" spans="1:35">
      <c r="A387" s="164" t="str">
        <f t="shared" ca="1" si="134"/>
        <v/>
      </c>
      <c r="B387" s="44" t="str">
        <f t="shared" ca="1" si="135"/>
        <v/>
      </c>
      <c r="C387" s="45" t="str">
        <f t="shared" ca="1" si="132"/>
        <v/>
      </c>
      <c r="D387" s="45" t="str">
        <f t="shared" ca="1" si="136"/>
        <v/>
      </c>
      <c r="E387" s="44" t="str">
        <f t="shared" ca="1" si="137"/>
        <v/>
      </c>
      <c r="F387" s="45" t="str">
        <f t="shared" ca="1" si="138"/>
        <v/>
      </c>
      <c r="G387" s="46" t="str">
        <f t="shared" ca="1" si="139"/>
        <v/>
      </c>
      <c r="H387" s="44" t="str">
        <f t="shared" ca="1" si="140"/>
        <v/>
      </c>
      <c r="I387" s="45" t="str">
        <f t="shared" ca="1" si="141"/>
        <v/>
      </c>
      <c r="J387" s="46" t="str">
        <f t="shared" ca="1" si="142"/>
        <v/>
      </c>
      <c r="K387" s="44" t="str">
        <f t="shared" ca="1" si="143"/>
        <v/>
      </c>
      <c r="L387" s="45" t="str">
        <f t="shared" ca="1" si="144"/>
        <v/>
      </c>
      <c r="M387" s="46" t="str">
        <f t="shared" ca="1" si="145"/>
        <v/>
      </c>
      <c r="N387" s="44" t="str">
        <f t="shared" ca="1" si="146"/>
        <v/>
      </c>
      <c r="O387" s="45" t="str">
        <f t="shared" ca="1" si="147"/>
        <v/>
      </c>
      <c r="P387" s="46" t="str">
        <f t="shared" ca="1" si="148"/>
        <v/>
      </c>
      <c r="Q387" s="44" t="str">
        <f t="shared" ca="1" si="149"/>
        <v/>
      </c>
      <c r="R387" s="45" t="str">
        <f t="shared" ca="1" si="150"/>
        <v/>
      </c>
      <c r="S387" s="46" t="str">
        <f t="shared" ca="1" si="151"/>
        <v/>
      </c>
      <c r="T387" s="77" t="str">
        <f t="shared" ca="1" si="133"/>
        <v/>
      </c>
      <c r="AH387" s="163" t="str">
        <f t="shared" si="131"/>
        <v/>
      </c>
      <c r="AI387" s="163" t="str">
        <f t="shared" si="130"/>
        <v/>
      </c>
    </row>
    <row r="388" spans="1:35">
      <c r="A388" s="164" t="str">
        <f t="shared" ca="1" si="134"/>
        <v/>
      </c>
      <c r="B388" s="44" t="str">
        <f t="shared" ca="1" si="135"/>
        <v/>
      </c>
      <c r="C388" s="45" t="str">
        <f t="shared" ca="1" si="132"/>
        <v/>
      </c>
      <c r="D388" s="45" t="str">
        <f t="shared" ca="1" si="136"/>
        <v/>
      </c>
      <c r="E388" s="44" t="str">
        <f t="shared" ca="1" si="137"/>
        <v/>
      </c>
      <c r="F388" s="45" t="str">
        <f t="shared" ca="1" si="138"/>
        <v/>
      </c>
      <c r="G388" s="46" t="str">
        <f t="shared" ca="1" si="139"/>
        <v/>
      </c>
      <c r="H388" s="44" t="str">
        <f t="shared" ca="1" si="140"/>
        <v/>
      </c>
      <c r="I388" s="45" t="str">
        <f t="shared" ca="1" si="141"/>
        <v/>
      </c>
      <c r="J388" s="46" t="str">
        <f t="shared" ca="1" si="142"/>
        <v/>
      </c>
      <c r="K388" s="44" t="str">
        <f t="shared" ca="1" si="143"/>
        <v/>
      </c>
      <c r="L388" s="45" t="str">
        <f t="shared" ca="1" si="144"/>
        <v/>
      </c>
      <c r="M388" s="46" t="str">
        <f t="shared" ca="1" si="145"/>
        <v/>
      </c>
      <c r="N388" s="44" t="str">
        <f t="shared" ca="1" si="146"/>
        <v/>
      </c>
      <c r="O388" s="45" t="str">
        <f t="shared" ca="1" si="147"/>
        <v/>
      </c>
      <c r="P388" s="46" t="str">
        <f t="shared" ca="1" si="148"/>
        <v/>
      </c>
      <c r="Q388" s="44" t="str">
        <f t="shared" ca="1" si="149"/>
        <v/>
      </c>
      <c r="R388" s="45" t="str">
        <f t="shared" ca="1" si="150"/>
        <v/>
      </c>
      <c r="S388" s="46" t="str">
        <f t="shared" ca="1" si="151"/>
        <v/>
      </c>
      <c r="T388" s="77" t="str">
        <f t="shared" ca="1" si="133"/>
        <v/>
      </c>
      <c r="AH388" s="163" t="str">
        <f t="shared" si="131"/>
        <v/>
      </c>
      <c r="AI388" s="163" t="str">
        <f t="shared" ref="AI388:AI451" si="152">IF(AH388&gt;$A$14,AH388,"")</f>
        <v/>
      </c>
    </row>
    <row r="389" spans="1:35">
      <c r="A389" s="164" t="str">
        <f t="shared" ca="1" si="134"/>
        <v/>
      </c>
      <c r="B389" s="44" t="str">
        <f t="shared" ca="1" si="135"/>
        <v/>
      </c>
      <c r="C389" s="45" t="str">
        <f t="shared" ca="1" si="132"/>
        <v/>
      </c>
      <c r="D389" s="45" t="str">
        <f t="shared" ca="1" si="136"/>
        <v/>
      </c>
      <c r="E389" s="44" t="str">
        <f t="shared" ca="1" si="137"/>
        <v/>
      </c>
      <c r="F389" s="45" t="str">
        <f t="shared" ca="1" si="138"/>
        <v/>
      </c>
      <c r="G389" s="46" t="str">
        <f t="shared" ca="1" si="139"/>
        <v/>
      </c>
      <c r="H389" s="44" t="str">
        <f t="shared" ca="1" si="140"/>
        <v/>
      </c>
      <c r="I389" s="45" t="str">
        <f t="shared" ca="1" si="141"/>
        <v/>
      </c>
      <c r="J389" s="46" t="str">
        <f t="shared" ca="1" si="142"/>
        <v/>
      </c>
      <c r="K389" s="44" t="str">
        <f t="shared" ca="1" si="143"/>
        <v/>
      </c>
      <c r="L389" s="45" t="str">
        <f t="shared" ca="1" si="144"/>
        <v/>
      </c>
      <c r="M389" s="46" t="str">
        <f t="shared" ca="1" si="145"/>
        <v/>
      </c>
      <c r="N389" s="44" t="str">
        <f t="shared" ca="1" si="146"/>
        <v/>
      </c>
      <c r="O389" s="45" t="str">
        <f t="shared" ca="1" si="147"/>
        <v/>
      </c>
      <c r="P389" s="46" t="str">
        <f t="shared" ca="1" si="148"/>
        <v/>
      </c>
      <c r="Q389" s="44" t="str">
        <f t="shared" ca="1" si="149"/>
        <v/>
      </c>
      <c r="R389" s="45" t="str">
        <f t="shared" ca="1" si="150"/>
        <v/>
      </c>
      <c r="S389" s="46" t="str">
        <f t="shared" ca="1" si="151"/>
        <v/>
      </c>
      <c r="T389" s="77" t="str">
        <f t="shared" ca="1" si="133"/>
        <v/>
      </c>
      <c r="AH389" s="163" t="str">
        <f t="shared" ref="AH389:AH452" si="153">IF(COUNTIF(X:X,V389)*COUNTIF(Z:Z,V389)*COUNTIF(AB:AB,V389)*COUNTIF(AD:AD,V389)*COUNTIF(AF:AF,V389),V389,"")</f>
        <v/>
      </c>
      <c r="AI389" s="163" t="str">
        <f t="shared" si="152"/>
        <v/>
      </c>
    </row>
    <row r="390" spans="1:35">
      <c r="A390" s="164" t="str">
        <f t="shared" ca="1" si="134"/>
        <v/>
      </c>
      <c r="B390" s="44" t="str">
        <f t="shared" ca="1" si="135"/>
        <v/>
      </c>
      <c r="C390" s="45" t="str">
        <f t="shared" ca="1" si="132"/>
        <v/>
      </c>
      <c r="D390" s="45" t="str">
        <f t="shared" ca="1" si="136"/>
        <v/>
      </c>
      <c r="E390" s="44" t="str">
        <f t="shared" ca="1" si="137"/>
        <v/>
      </c>
      <c r="F390" s="45" t="str">
        <f t="shared" ca="1" si="138"/>
        <v/>
      </c>
      <c r="G390" s="46" t="str">
        <f t="shared" ca="1" si="139"/>
        <v/>
      </c>
      <c r="H390" s="44" t="str">
        <f t="shared" ca="1" si="140"/>
        <v/>
      </c>
      <c r="I390" s="45" t="str">
        <f t="shared" ca="1" si="141"/>
        <v/>
      </c>
      <c r="J390" s="46" t="str">
        <f t="shared" ca="1" si="142"/>
        <v/>
      </c>
      <c r="K390" s="44" t="str">
        <f t="shared" ca="1" si="143"/>
        <v/>
      </c>
      <c r="L390" s="45" t="str">
        <f t="shared" ca="1" si="144"/>
        <v/>
      </c>
      <c r="M390" s="46" t="str">
        <f t="shared" ca="1" si="145"/>
        <v/>
      </c>
      <c r="N390" s="44" t="str">
        <f t="shared" ca="1" si="146"/>
        <v/>
      </c>
      <c r="O390" s="45" t="str">
        <f t="shared" ca="1" si="147"/>
        <v/>
      </c>
      <c r="P390" s="46" t="str">
        <f t="shared" ca="1" si="148"/>
        <v/>
      </c>
      <c r="Q390" s="44" t="str">
        <f t="shared" ca="1" si="149"/>
        <v/>
      </c>
      <c r="R390" s="45" t="str">
        <f t="shared" ca="1" si="150"/>
        <v/>
      </c>
      <c r="S390" s="46" t="str">
        <f t="shared" ca="1" si="151"/>
        <v/>
      </c>
      <c r="T390" s="77" t="str">
        <f t="shared" ca="1" si="133"/>
        <v/>
      </c>
      <c r="AH390" s="163" t="str">
        <f t="shared" si="153"/>
        <v/>
      </c>
      <c r="AI390" s="163" t="str">
        <f t="shared" si="152"/>
        <v/>
      </c>
    </row>
    <row r="391" spans="1:35">
      <c r="A391" s="164" t="str">
        <f t="shared" ca="1" si="134"/>
        <v/>
      </c>
      <c r="B391" s="44" t="str">
        <f t="shared" ca="1" si="135"/>
        <v/>
      </c>
      <c r="C391" s="45" t="str">
        <f t="shared" ca="1" si="132"/>
        <v/>
      </c>
      <c r="D391" s="45" t="str">
        <f t="shared" ca="1" si="136"/>
        <v/>
      </c>
      <c r="E391" s="44" t="str">
        <f t="shared" ca="1" si="137"/>
        <v/>
      </c>
      <c r="F391" s="45" t="str">
        <f t="shared" ca="1" si="138"/>
        <v/>
      </c>
      <c r="G391" s="46" t="str">
        <f t="shared" ca="1" si="139"/>
        <v/>
      </c>
      <c r="H391" s="44" t="str">
        <f t="shared" ca="1" si="140"/>
        <v/>
      </c>
      <c r="I391" s="45" t="str">
        <f t="shared" ca="1" si="141"/>
        <v/>
      </c>
      <c r="J391" s="46" t="str">
        <f t="shared" ca="1" si="142"/>
        <v/>
      </c>
      <c r="K391" s="44" t="str">
        <f t="shared" ca="1" si="143"/>
        <v/>
      </c>
      <c r="L391" s="45" t="str">
        <f t="shared" ca="1" si="144"/>
        <v/>
      </c>
      <c r="M391" s="46" t="str">
        <f t="shared" ca="1" si="145"/>
        <v/>
      </c>
      <c r="N391" s="44" t="str">
        <f t="shared" ca="1" si="146"/>
        <v/>
      </c>
      <c r="O391" s="45" t="str">
        <f t="shared" ca="1" si="147"/>
        <v/>
      </c>
      <c r="P391" s="46" t="str">
        <f t="shared" ca="1" si="148"/>
        <v/>
      </c>
      <c r="Q391" s="44" t="str">
        <f t="shared" ca="1" si="149"/>
        <v/>
      </c>
      <c r="R391" s="45" t="str">
        <f t="shared" ca="1" si="150"/>
        <v/>
      </c>
      <c r="S391" s="46" t="str">
        <f t="shared" ca="1" si="151"/>
        <v/>
      </c>
      <c r="T391" s="77" t="str">
        <f t="shared" ca="1" si="133"/>
        <v/>
      </c>
      <c r="AH391" s="163" t="str">
        <f t="shared" si="153"/>
        <v/>
      </c>
      <c r="AI391" s="163" t="str">
        <f t="shared" si="152"/>
        <v/>
      </c>
    </row>
    <row r="392" spans="1:35">
      <c r="A392" s="164" t="str">
        <f t="shared" ca="1" si="134"/>
        <v/>
      </c>
      <c r="B392" s="44" t="str">
        <f t="shared" ca="1" si="135"/>
        <v/>
      </c>
      <c r="C392" s="45" t="str">
        <f t="shared" ca="1" si="132"/>
        <v/>
      </c>
      <c r="D392" s="45" t="str">
        <f t="shared" ca="1" si="136"/>
        <v/>
      </c>
      <c r="E392" s="44" t="str">
        <f t="shared" ca="1" si="137"/>
        <v/>
      </c>
      <c r="F392" s="45" t="str">
        <f t="shared" ca="1" si="138"/>
        <v/>
      </c>
      <c r="G392" s="46" t="str">
        <f t="shared" ca="1" si="139"/>
        <v/>
      </c>
      <c r="H392" s="44" t="str">
        <f t="shared" ca="1" si="140"/>
        <v/>
      </c>
      <c r="I392" s="45" t="str">
        <f t="shared" ca="1" si="141"/>
        <v/>
      </c>
      <c r="J392" s="46" t="str">
        <f t="shared" ca="1" si="142"/>
        <v/>
      </c>
      <c r="K392" s="44" t="str">
        <f t="shared" ca="1" si="143"/>
        <v/>
      </c>
      <c r="L392" s="45" t="str">
        <f t="shared" ca="1" si="144"/>
        <v/>
      </c>
      <c r="M392" s="46" t="str">
        <f t="shared" ca="1" si="145"/>
        <v/>
      </c>
      <c r="N392" s="44" t="str">
        <f t="shared" ca="1" si="146"/>
        <v/>
      </c>
      <c r="O392" s="45" t="str">
        <f t="shared" ca="1" si="147"/>
        <v/>
      </c>
      <c r="P392" s="46" t="str">
        <f t="shared" ca="1" si="148"/>
        <v/>
      </c>
      <c r="Q392" s="44" t="str">
        <f t="shared" ca="1" si="149"/>
        <v/>
      </c>
      <c r="R392" s="45" t="str">
        <f t="shared" ca="1" si="150"/>
        <v/>
      </c>
      <c r="S392" s="46" t="str">
        <f t="shared" ca="1" si="151"/>
        <v/>
      </c>
      <c r="T392" s="77" t="str">
        <f t="shared" ca="1" si="133"/>
        <v/>
      </c>
      <c r="AH392" s="163" t="str">
        <f t="shared" si="153"/>
        <v/>
      </c>
      <c r="AI392" s="163" t="str">
        <f t="shared" si="152"/>
        <v/>
      </c>
    </row>
    <row r="393" spans="1:35">
      <c r="A393" s="164" t="str">
        <f t="shared" ca="1" si="134"/>
        <v/>
      </c>
      <c r="B393" s="44" t="str">
        <f t="shared" ca="1" si="135"/>
        <v/>
      </c>
      <c r="C393" s="45" t="str">
        <f t="shared" ca="1" si="132"/>
        <v/>
      </c>
      <c r="D393" s="45" t="str">
        <f t="shared" ca="1" si="136"/>
        <v/>
      </c>
      <c r="E393" s="44" t="str">
        <f t="shared" ca="1" si="137"/>
        <v/>
      </c>
      <c r="F393" s="45" t="str">
        <f t="shared" ca="1" si="138"/>
        <v/>
      </c>
      <c r="G393" s="46" t="str">
        <f t="shared" ca="1" si="139"/>
        <v/>
      </c>
      <c r="H393" s="44" t="str">
        <f t="shared" ca="1" si="140"/>
        <v/>
      </c>
      <c r="I393" s="45" t="str">
        <f t="shared" ca="1" si="141"/>
        <v/>
      </c>
      <c r="J393" s="46" t="str">
        <f t="shared" ca="1" si="142"/>
        <v/>
      </c>
      <c r="K393" s="44" t="str">
        <f t="shared" ca="1" si="143"/>
        <v/>
      </c>
      <c r="L393" s="45" t="str">
        <f t="shared" ca="1" si="144"/>
        <v/>
      </c>
      <c r="M393" s="46" t="str">
        <f t="shared" ca="1" si="145"/>
        <v/>
      </c>
      <c r="N393" s="44" t="str">
        <f t="shared" ca="1" si="146"/>
        <v/>
      </c>
      <c r="O393" s="45" t="str">
        <f t="shared" ca="1" si="147"/>
        <v/>
      </c>
      <c r="P393" s="46" t="str">
        <f t="shared" ca="1" si="148"/>
        <v/>
      </c>
      <c r="Q393" s="44" t="str">
        <f t="shared" ca="1" si="149"/>
        <v/>
      </c>
      <c r="R393" s="45" t="str">
        <f t="shared" ca="1" si="150"/>
        <v/>
      </c>
      <c r="S393" s="46" t="str">
        <f t="shared" ca="1" si="151"/>
        <v/>
      </c>
      <c r="T393" s="77" t="str">
        <f t="shared" ca="1" si="133"/>
        <v/>
      </c>
      <c r="AH393" s="163" t="str">
        <f t="shared" si="153"/>
        <v/>
      </c>
      <c r="AI393" s="163" t="str">
        <f t="shared" si="152"/>
        <v/>
      </c>
    </row>
    <row r="394" spans="1:35">
      <c r="A394" s="164" t="str">
        <f t="shared" ca="1" si="134"/>
        <v/>
      </c>
      <c r="B394" s="44" t="str">
        <f t="shared" ca="1" si="135"/>
        <v/>
      </c>
      <c r="C394" s="45" t="str">
        <f t="shared" ca="1" si="132"/>
        <v/>
      </c>
      <c r="D394" s="45" t="str">
        <f t="shared" ca="1" si="136"/>
        <v/>
      </c>
      <c r="E394" s="44" t="str">
        <f t="shared" ca="1" si="137"/>
        <v/>
      </c>
      <c r="F394" s="45" t="str">
        <f t="shared" ca="1" si="138"/>
        <v/>
      </c>
      <c r="G394" s="46" t="str">
        <f t="shared" ca="1" si="139"/>
        <v/>
      </c>
      <c r="H394" s="44" t="str">
        <f t="shared" ca="1" si="140"/>
        <v/>
      </c>
      <c r="I394" s="45" t="str">
        <f t="shared" ca="1" si="141"/>
        <v/>
      </c>
      <c r="J394" s="46" t="str">
        <f t="shared" ca="1" si="142"/>
        <v/>
      </c>
      <c r="K394" s="44" t="str">
        <f t="shared" ca="1" si="143"/>
        <v/>
      </c>
      <c r="L394" s="45" t="str">
        <f t="shared" ca="1" si="144"/>
        <v/>
      </c>
      <c r="M394" s="46" t="str">
        <f t="shared" ca="1" si="145"/>
        <v/>
      </c>
      <c r="N394" s="44" t="str">
        <f t="shared" ca="1" si="146"/>
        <v/>
      </c>
      <c r="O394" s="45" t="str">
        <f t="shared" ca="1" si="147"/>
        <v/>
      </c>
      <c r="P394" s="46" t="str">
        <f t="shared" ca="1" si="148"/>
        <v/>
      </c>
      <c r="Q394" s="44" t="str">
        <f t="shared" ca="1" si="149"/>
        <v/>
      </c>
      <c r="R394" s="45" t="str">
        <f t="shared" ca="1" si="150"/>
        <v/>
      </c>
      <c r="S394" s="46" t="str">
        <f t="shared" ca="1" si="151"/>
        <v/>
      </c>
      <c r="T394" s="77" t="str">
        <f t="shared" ca="1" si="133"/>
        <v/>
      </c>
      <c r="AH394" s="163" t="str">
        <f t="shared" si="153"/>
        <v/>
      </c>
      <c r="AI394" s="163" t="str">
        <f t="shared" si="152"/>
        <v/>
      </c>
    </row>
    <row r="395" spans="1:35">
      <c r="A395" s="164" t="str">
        <f t="shared" ca="1" si="134"/>
        <v/>
      </c>
      <c r="B395" s="44" t="str">
        <f t="shared" ca="1" si="135"/>
        <v/>
      </c>
      <c r="C395" s="45" t="str">
        <f t="shared" ca="1" si="132"/>
        <v/>
      </c>
      <c r="D395" s="45" t="str">
        <f t="shared" ca="1" si="136"/>
        <v/>
      </c>
      <c r="E395" s="44" t="str">
        <f t="shared" ca="1" si="137"/>
        <v/>
      </c>
      <c r="F395" s="45" t="str">
        <f t="shared" ca="1" si="138"/>
        <v/>
      </c>
      <c r="G395" s="46" t="str">
        <f t="shared" ca="1" si="139"/>
        <v/>
      </c>
      <c r="H395" s="44" t="str">
        <f t="shared" ca="1" si="140"/>
        <v/>
      </c>
      <c r="I395" s="45" t="str">
        <f t="shared" ca="1" si="141"/>
        <v/>
      </c>
      <c r="J395" s="46" t="str">
        <f t="shared" ca="1" si="142"/>
        <v/>
      </c>
      <c r="K395" s="44" t="str">
        <f t="shared" ca="1" si="143"/>
        <v/>
      </c>
      <c r="L395" s="45" t="str">
        <f t="shared" ca="1" si="144"/>
        <v/>
      </c>
      <c r="M395" s="46" t="str">
        <f t="shared" ca="1" si="145"/>
        <v/>
      </c>
      <c r="N395" s="44" t="str">
        <f t="shared" ca="1" si="146"/>
        <v/>
      </c>
      <c r="O395" s="45" t="str">
        <f t="shared" ca="1" si="147"/>
        <v/>
      </c>
      <c r="P395" s="46" t="str">
        <f t="shared" ca="1" si="148"/>
        <v/>
      </c>
      <c r="Q395" s="44" t="str">
        <f t="shared" ca="1" si="149"/>
        <v/>
      </c>
      <c r="R395" s="45" t="str">
        <f t="shared" ca="1" si="150"/>
        <v/>
      </c>
      <c r="S395" s="46" t="str">
        <f t="shared" ca="1" si="151"/>
        <v/>
      </c>
      <c r="T395" s="77" t="str">
        <f t="shared" ca="1" si="133"/>
        <v/>
      </c>
      <c r="AH395" s="163" t="str">
        <f t="shared" si="153"/>
        <v/>
      </c>
      <c r="AI395" s="163" t="str">
        <f t="shared" si="152"/>
        <v/>
      </c>
    </row>
    <row r="396" spans="1:35">
      <c r="A396" s="164" t="str">
        <f t="shared" ca="1" si="134"/>
        <v/>
      </c>
      <c r="B396" s="44" t="str">
        <f t="shared" ca="1" si="135"/>
        <v/>
      </c>
      <c r="C396" s="45" t="str">
        <f t="shared" ca="1" si="132"/>
        <v/>
      </c>
      <c r="D396" s="45" t="str">
        <f t="shared" ca="1" si="136"/>
        <v/>
      </c>
      <c r="E396" s="44" t="str">
        <f t="shared" ca="1" si="137"/>
        <v/>
      </c>
      <c r="F396" s="45" t="str">
        <f t="shared" ca="1" si="138"/>
        <v/>
      </c>
      <c r="G396" s="46" t="str">
        <f t="shared" ca="1" si="139"/>
        <v/>
      </c>
      <c r="H396" s="44" t="str">
        <f t="shared" ca="1" si="140"/>
        <v/>
      </c>
      <c r="I396" s="45" t="str">
        <f t="shared" ca="1" si="141"/>
        <v/>
      </c>
      <c r="J396" s="46" t="str">
        <f t="shared" ca="1" si="142"/>
        <v/>
      </c>
      <c r="K396" s="44" t="str">
        <f t="shared" ca="1" si="143"/>
        <v/>
      </c>
      <c r="L396" s="45" t="str">
        <f t="shared" ca="1" si="144"/>
        <v/>
      </c>
      <c r="M396" s="46" t="str">
        <f t="shared" ca="1" si="145"/>
        <v/>
      </c>
      <c r="N396" s="44" t="str">
        <f t="shared" ca="1" si="146"/>
        <v/>
      </c>
      <c r="O396" s="45" t="str">
        <f t="shared" ca="1" si="147"/>
        <v/>
      </c>
      <c r="P396" s="46" t="str">
        <f t="shared" ca="1" si="148"/>
        <v/>
      </c>
      <c r="Q396" s="44" t="str">
        <f t="shared" ca="1" si="149"/>
        <v/>
      </c>
      <c r="R396" s="45" t="str">
        <f t="shared" ca="1" si="150"/>
        <v/>
      </c>
      <c r="S396" s="46" t="str">
        <f t="shared" ca="1" si="151"/>
        <v/>
      </c>
      <c r="T396" s="77" t="str">
        <f t="shared" ca="1" si="133"/>
        <v/>
      </c>
      <c r="AH396" s="163" t="str">
        <f t="shared" si="153"/>
        <v/>
      </c>
      <c r="AI396" s="163" t="str">
        <f t="shared" si="152"/>
        <v/>
      </c>
    </row>
    <row r="397" spans="1:35">
      <c r="A397" s="164" t="str">
        <f t="shared" ca="1" si="134"/>
        <v/>
      </c>
      <c r="B397" s="44" t="str">
        <f t="shared" ca="1" si="135"/>
        <v/>
      </c>
      <c r="C397" s="45" t="str">
        <f t="shared" ca="1" si="132"/>
        <v/>
      </c>
      <c r="D397" s="45" t="str">
        <f t="shared" ca="1" si="136"/>
        <v/>
      </c>
      <c r="E397" s="44" t="str">
        <f t="shared" ca="1" si="137"/>
        <v/>
      </c>
      <c r="F397" s="45" t="str">
        <f t="shared" ca="1" si="138"/>
        <v/>
      </c>
      <c r="G397" s="46" t="str">
        <f t="shared" ca="1" si="139"/>
        <v/>
      </c>
      <c r="H397" s="44" t="str">
        <f t="shared" ca="1" si="140"/>
        <v/>
      </c>
      <c r="I397" s="45" t="str">
        <f t="shared" ca="1" si="141"/>
        <v/>
      </c>
      <c r="J397" s="46" t="str">
        <f t="shared" ca="1" si="142"/>
        <v/>
      </c>
      <c r="K397" s="44" t="str">
        <f t="shared" ca="1" si="143"/>
        <v/>
      </c>
      <c r="L397" s="45" t="str">
        <f t="shared" ca="1" si="144"/>
        <v/>
      </c>
      <c r="M397" s="46" t="str">
        <f t="shared" ca="1" si="145"/>
        <v/>
      </c>
      <c r="N397" s="44" t="str">
        <f t="shared" ca="1" si="146"/>
        <v/>
      </c>
      <c r="O397" s="45" t="str">
        <f t="shared" ca="1" si="147"/>
        <v/>
      </c>
      <c r="P397" s="46" t="str">
        <f t="shared" ca="1" si="148"/>
        <v/>
      </c>
      <c r="Q397" s="44" t="str">
        <f t="shared" ca="1" si="149"/>
        <v/>
      </c>
      <c r="R397" s="45" t="str">
        <f t="shared" ca="1" si="150"/>
        <v/>
      </c>
      <c r="S397" s="46" t="str">
        <f t="shared" ca="1" si="151"/>
        <v/>
      </c>
      <c r="T397" s="77" t="str">
        <f t="shared" ca="1" si="133"/>
        <v/>
      </c>
      <c r="AH397" s="163" t="str">
        <f t="shared" si="153"/>
        <v/>
      </c>
      <c r="AI397" s="163" t="str">
        <f t="shared" si="152"/>
        <v/>
      </c>
    </row>
    <row r="398" spans="1:35">
      <c r="A398" s="164" t="str">
        <f t="shared" ca="1" si="134"/>
        <v/>
      </c>
      <c r="B398" s="44" t="str">
        <f t="shared" ca="1" si="135"/>
        <v/>
      </c>
      <c r="C398" s="45" t="str">
        <f t="shared" ca="1" si="132"/>
        <v/>
      </c>
      <c r="D398" s="45" t="str">
        <f t="shared" ca="1" si="136"/>
        <v/>
      </c>
      <c r="E398" s="44" t="str">
        <f t="shared" ca="1" si="137"/>
        <v/>
      </c>
      <c r="F398" s="45" t="str">
        <f t="shared" ca="1" si="138"/>
        <v/>
      </c>
      <c r="G398" s="46" t="str">
        <f t="shared" ca="1" si="139"/>
        <v/>
      </c>
      <c r="H398" s="44" t="str">
        <f t="shared" ca="1" si="140"/>
        <v/>
      </c>
      <c r="I398" s="45" t="str">
        <f t="shared" ca="1" si="141"/>
        <v/>
      </c>
      <c r="J398" s="46" t="str">
        <f t="shared" ca="1" si="142"/>
        <v/>
      </c>
      <c r="K398" s="44" t="str">
        <f t="shared" ca="1" si="143"/>
        <v/>
      </c>
      <c r="L398" s="45" t="str">
        <f t="shared" ca="1" si="144"/>
        <v/>
      </c>
      <c r="M398" s="46" t="str">
        <f t="shared" ca="1" si="145"/>
        <v/>
      </c>
      <c r="N398" s="44" t="str">
        <f t="shared" ca="1" si="146"/>
        <v/>
      </c>
      <c r="O398" s="45" t="str">
        <f t="shared" ca="1" si="147"/>
        <v/>
      </c>
      <c r="P398" s="46" t="str">
        <f t="shared" ca="1" si="148"/>
        <v/>
      </c>
      <c r="Q398" s="44" t="str">
        <f t="shared" ca="1" si="149"/>
        <v/>
      </c>
      <c r="R398" s="45" t="str">
        <f t="shared" ca="1" si="150"/>
        <v/>
      </c>
      <c r="S398" s="46" t="str">
        <f t="shared" ca="1" si="151"/>
        <v/>
      </c>
      <c r="T398" s="77" t="str">
        <f t="shared" ca="1" si="133"/>
        <v/>
      </c>
      <c r="AH398" s="163" t="str">
        <f t="shared" si="153"/>
        <v/>
      </c>
      <c r="AI398" s="163" t="str">
        <f t="shared" si="152"/>
        <v/>
      </c>
    </row>
    <row r="399" spans="1:35">
      <c r="A399" s="164" t="str">
        <f t="shared" ca="1" si="134"/>
        <v/>
      </c>
      <c r="B399" s="44" t="str">
        <f t="shared" ca="1" si="135"/>
        <v/>
      </c>
      <c r="C399" s="45" t="str">
        <f t="shared" ca="1" si="132"/>
        <v/>
      </c>
      <c r="D399" s="45" t="str">
        <f t="shared" ca="1" si="136"/>
        <v/>
      </c>
      <c r="E399" s="44" t="str">
        <f t="shared" ca="1" si="137"/>
        <v/>
      </c>
      <c r="F399" s="45" t="str">
        <f t="shared" ca="1" si="138"/>
        <v/>
      </c>
      <c r="G399" s="46" t="str">
        <f t="shared" ca="1" si="139"/>
        <v/>
      </c>
      <c r="H399" s="44" t="str">
        <f t="shared" ca="1" si="140"/>
        <v/>
      </c>
      <c r="I399" s="45" t="str">
        <f t="shared" ca="1" si="141"/>
        <v/>
      </c>
      <c r="J399" s="46" t="str">
        <f t="shared" ca="1" si="142"/>
        <v/>
      </c>
      <c r="K399" s="44" t="str">
        <f t="shared" ca="1" si="143"/>
        <v/>
      </c>
      <c r="L399" s="45" t="str">
        <f t="shared" ca="1" si="144"/>
        <v/>
      </c>
      <c r="M399" s="46" t="str">
        <f t="shared" ca="1" si="145"/>
        <v/>
      </c>
      <c r="N399" s="44" t="str">
        <f t="shared" ca="1" si="146"/>
        <v/>
      </c>
      <c r="O399" s="45" t="str">
        <f t="shared" ca="1" si="147"/>
        <v/>
      </c>
      <c r="P399" s="46" t="str">
        <f t="shared" ca="1" si="148"/>
        <v/>
      </c>
      <c r="Q399" s="44" t="str">
        <f t="shared" ca="1" si="149"/>
        <v/>
      </c>
      <c r="R399" s="45" t="str">
        <f t="shared" ca="1" si="150"/>
        <v/>
      </c>
      <c r="S399" s="46" t="str">
        <f t="shared" ca="1" si="151"/>
        <v/>
      </c>
      <c r="T399" s="77" t="str">
        <f t="shared" ca="1" si="133"/>
        <v/>
      </c>
      <c r="AH399" s="163" t="str">
        <f t="shared" si="153"/>
        <v/>
      </c>
      <c r="AI399" s="163" t="str">
        <f t="shared" si="152"/>
        <v/>
      </c>
    </row>
    <row r="400" spans="1:35">
      <c r="A400" s="164" t="str">
        <f t="shared" ca="1" si="134"/>
        <v/>
      </c>
      <c r="B400" s="44" t="str">
        <f t="shared" ca="1" si="135"/>
        <v/>
      </c>
      <c r="C400" s="45" t="str">
        <f t="shared" ref="C400:C463" ca="1" si="154">IF(ISERROR(B400-2),"",(B400/$B$14-1)*$B$5)</f>
        <v/>
      </c>
      <c r="D400" s="45" t="str">
        <f t="shared" ca="1" si="136"/>
        <v/>
      </c>
      <c r="E400" s="44" t="str">
        <f t="shared" ca="1" si="137"/>
        <v/>
      </c>
      <c r="F400" s="45" t="str">
        <f t="shared" ca="1" si="138"/>
        <v/>
      </c>
      <c r="G400" s="46" t="str">
        <f t="shared" ca="1" si="139"/>
        <v/>
      </c>
      <c r="H400" s="44" t="str">
        <f t="shared" ca="1" si="140"/>
        <v/>
      </c>
      <c r="I400" s="45" t="str">
        <f t="shared" ca="1" si="141"/>
        <v/>
      </c>
      <c r="J400" s="46" t="str">
        <f t="shared" ca="1" si="142"/>
        <v/>
      </c>
      <c r="K400" s="44" t="str">
        <f t="shared" ca="1" si="143"/>
        <v/>
      </c>
      <c r="L400" s="45" t="str">
        <f t="shared" ca="1" si="144"/>
        <v/>
      </c>
      <c r="M400" s="46" t="str">
        <f t="shared" ca="1" si="145"/>
        <v/>
      </c>
      <c r="N400" s="44" t="str">
        <f t="shared" ca="1" si="146"/>
        <v/>
      </c>
      <c r="O400" s="45" t="str">
        <f t="shared" ca="1" si="147"/>
        <v/>
      </c>
      <c r="P400" s="46" t="str">
        <f t="shared" ca="1" si="148"/>
        <v/>
      </c>
      <c r="Q400" s="44" t="str">
        <f t="shared" ca="1" si="149"/>
        <v/>
      </c>
      <c r="R400" s="45" t="str">
        <f t="shared" ca="1" si="150"/>
        <v/>
      </c>
      <c r="S400" s="46" t="str">
        <f t="shared" ca="1" si="151"/>
        <v/>
      </c>
      <c r="T400" s="77" t="str">
        <f t="shared" ca="1" si="133"/>
        <v/>
      </c>
      <c r="AH400" s="163" t="str">
        <f t="shared" si="153"/>
        <v/>
      </c>
      <c r="AI400" s="163" t="str">
        <f t="shared" si="152"/>
        <v/>
      </c>
    </row>
    <row r="401" spans="1:35">
      <c r="A401" s="164" t="str">
        <f t="shared" ca="1" si="134"/>
        <v/>
      </c>
      <c r="B401" s="44" t="str">
        <f t="shared" ca="1" si="135"/>
        <v/>
      </c>
      <c r="C401" s="45" t="str">
        <f t="shared" ca="1" si="154"/>
        <v/>
      </c>
      <c r="D401" s="45" t="str">
        <f t="shared" ca="1" si="136"/>
        <v/>
      </c>
      <c r="E401" s="44" t="str">
        <f t="shared" ca="1" si="137"/>
        <v/>
      </c>
      <c r="F401" s="45" t="str">
        <f t="shared" ca="1" si="138"/>
        <v/>
      </c>
      <c r="G401" s="46" t="str">
        <f t="shared" ca="1" si="139"/>
        <v/>
      </c>
      <c r="H401" s="44" t="str">
        <f t="shared" ca="1" si="140"/>
        <v/>
      </c>
      <c r="I401" s="45" t="str">
        <f t="shared" ca="1" si="141"/>
        <v/>
      </c>
      <c r="J401" s="46" t="str">
        <f t="shared" ca="1" si="142"/>
        <v/>
      </c>
      <c r="K401" s="44" t="str">
        <f t="shared" ca="1" si="143"/>
        <v/>
      </c>
      <c r="L401" s="45" t="str">
        <f t="shared" ca="1" si="144"/>
        <v/>
      </c>
      <c r="M401" s="46" t="str">
        <f t="shared" ca="1" si="145"/>
        <v/>
      </c>
      <c r="N401" s="44" t="str">
        <f t="shared" ca="1" si="146"/>
        <v/>
      </c>
      <c r="O401" s="45" t="str">
        <f t="shared" ca="1" si="147"/>
        <v/>
      </c>
      <c r="P401" s="46" t="str">
        <f t="shared" ca="1" si="148"/>
        <v/>
      </c>
      <c r="Q401" s="44" t="str">
        <f t="shared" ca="1" si="149"/>
        <v/>
      </c>
      <c r="R401" s="45" t="str">
        <f t="shared" ca="1" si="150"/>
        <v/>
      </c>
      <c r="S401" s="46" t="str">
        <f t="shared" ca="1" si="151"/>
        <v/>
      </c>
      <c r="T401" s="77" t="str">
        <f t="shared" ca="1" si="133"/>
        <v/>
      </c>
      <c r="AH401" s="163" t="str">
        <f t="shared" si="153"/>
        <v/>
      </c>
      <c r="AI401" s="163" t="str">
        <f t="shared" si="152"/>
        <v/>
      </c>
    </row>
    <row r="402" spans="1:35">
      <c r="A402" s="164" t="str">
        <f t="shared" ca="1" si="134"/>
        <v/>
      </c>
      <c r="B402" s="44" t="str">
        <f t="shared" ca="1" si="135"/>
        <v/>
      </c>
      <c r="C402" s="45" t="str">
        <f t="shared" ca="1" si="154"/>
        <v/>
      </c>
      <c r="D402" s="45" t="str">
        <f t="shared" ca="1" si="136"/>
        <v/>
      </c>
      <c r="E402" s="44" t="str">
        <f t="shared" ca="1" si="137"/>
        <v/>
      </c>
      <c r="F402" s="45" t="str">
        <f t="shared" ca="1" si="138"/>
        <v/>
      </c>
      <c r="G402" s="46" t="str">
        <f t="shared" ca="1" si="139"/>
        <v/>
      </c>
      <c r="H402" s="44" t="str">
        <f t="shared" ca="1" si="140"/>
        <v/>
      </c>
      <c r="I402" s="45" t="str">
        <f t="shared" ca="1" si="141"/>
        <v/>
      </c>
      <c r="J402" s="46" t="str">
        <f t="shared" ca="1" si="142"/>
        <v/>
      </c>
      <c r="K402" s="44" t="str">
        <f t="shared" ca="1" si="143"/>
        <v/>
      </c>
      <c r="L402" s="45" t="str">
        <f t="shared" ca="1" si="144"/>
        <v/>
      </c>
      <c r="M402" s="46" t="str">
        <f t="shared" ca="1" si="145"/>
        <v/>
      </c>
      <c r="N402" s="44" t="str">
        <f t="shared" ca="1" si="146"/>
        <v/>
      </c>
      <c r="O402" s="45" t="str">
        <f t="shared" ca="1" si="147"/>
        <v/>
      </c>
      <c r="P402" s="46" t="str">
        <f t="shared" ca="1" si="148"/>
        <v/>
      </c>
      <c r="Q402" s="44" t="str">
        <f t="shared" ca="1" si="149"/>
        <v/>
      </c>
      <c r="R402" s="45" t="str">
        <f t="shared" ca="1" si="150"/>
        <v/>
      </c>
      <c r="S402" s="46" t="str">
        <f t="shared" ca="1" si="151"/>
        <v/>
      </c>
      <c r="T402" s="77" t="str">
        <f t="shared" ca="1" si="133"/>
        <v/>
      </c>
      <c r="AH402" s="163" t="str">
        <f t="shared" si="153"/>
        <v/>
      </c>
      <c r="AI402" s="163" t="str">
        <f t="shared" si="152"/>
        <v/>
      </c>
    </row>
    <row r="403" spans="1:35">
      <c r="A403" s="164" t="str">
        <f t="shared" ca="1" si="134"/>
        <v/>
      </c>
      <c r="B403" s="44" t="str">
        <f t="shared" ca="1" si="135"/>
        <v/>
      </c>
      <c r="C403" s="45" t="str">
        <f t="shared" ca="1" si="154"/>
        <v/>
      </c>
      <c r="D403" s="45" t="str">
        <f t="shared" ca="1" si="136"/>
        <v/>
      </c>
      <c r="E403" s="44" t="str">
        <f t="shared" ca="1" si="137"/>
        <v/>
      </c>
      <c r="F403" s="45" t="str">
        <f t="shared" ca="1" si="138"/>
        <v/>
      </c>
      <c r="G403" s="46" t="str">
        <f t="shared" ca="1" si="139"/>
        <v/>
      </c>
      <c r="H403" s="44" t="str">
        <f t="shared" ca="1" si="140"/>
        <v/>
      </c>
      <c r="I403" s="45" t="str">
        <f t="shared" ca="1" si="141"/>
        <v/>
      </c>
      <c r="J403" s="46" t="str">
        <f t="shared" ca="1" si="142"/>
        <v/>
      </c>
      <c r="K403" s="44" t="str">
        <f t="shared" ca="1" si="143"/>
        <v/>
      </c>
      <c r="L403" s="45" t="str">
        <f t="shared" ca="1" si="144"/>
        <v/>
      </c>
      <c r="M403" s="46" t="str">
        <f t="shared" ca="1" si="145"/>
        <v/>
      </c>
      <c r="N403" s="44" t="str">
        <f t="shared" ca="1" si="146"/>
        <v/>
      </c>
      <c r="O403" s="45" t="str">
        <f t="shared" ca="1" si="147"/>
        <v/>
      </c>
      <c r="P403" s="46" t="str">
        <f t="shared" ca="1" si="148"/>
        <v/>
      </c>
      <c r="Q403" s="44" t="str">
        <f t="shared" ca="1" si="149"/>
        <v/>
      </c>
      <c r="R403" s="45" t="str">
        <f t="shared" ca="1" si="150"/>
        <v/>
      </c>
      <c r="S403" s="46" t="str">
        <f t="shared" ca="1" si="151"/>
        <v/>
      </c>
      <c r="T403" s="77" t="str">
        <f t="shared" ca="1" si="133"/>
        <v/>
      </c>
      <c r="AH403" s="163" t="str">
        <f t="shared" si="153"/>
        <v/>
      </c>
      <c r="AI403" s="163" t="str">
        <f t="shared" si="152"/>
        <v/>
      </c>
    </row>
    <row r="404" spans="1:35">
      <c r="A404" s="164" t="str">
        <f t="shared" ca="1" si="134"/>
        <v/>
      </c>
      <c r="B404" s="44" t="str">
        <f t="shared" ca="1" si="135"/>
        <v/>
      </c>
      <c r="C404" s="45" t="str">
        <f t="shared" ca="1" si="154"/>
        <v/>
      </c>
      <c r="D404" s="45" t="str">
        <f t="shared" ca="1" si="136"/>
        <v/>
      </c>
      <c r="E404" s="44" t="str">
        <f t="shared" ca="1" si="137"/>
        <v/>
      </c>
      <c r="F404" s="45" t="str">
        <f t="shared" ca="1" si="138"/>
        <v/>
      </c>
      <c r="G404" s="46" t="str">
        <f t="shared" ca="1" si="139"/>
        <v/>
      </c>
      <c r="H404" s="44" t="str">
        <f t="shared" ca="1" si="140"/>
        <v/>
      </c>
      <c r="I404" s="45" t="str">
        <f t="shared" ca="1" si="141"/>
        <v/>
      </c>
      <c r="J404" s="46" t="str">
        <f t="shared" ca="1" si="142"/>
        <v/>
      </c>
      <c r="K404" s="44" t="str">
        <f t="shared" ca="1" si="143"/>
        <v/>
      </c>
      <c r="L404" s="45" t="str">
        <f t="shared" ca="1" si="144"/>
        <v/>
      </c>
      <c r="M404" s="46" t="str">
        <f t="shared" ca="1" si="145"/>
        <v/>
      </c>
      <c r="N404" s="44" t="str">
        <f t="shared" ca="1" si="146"/>
        <v/>
      </c>
      <c r="O404" s="45" t="str">
        <f t="shared" ca="1" si="147"/>
        <v/>
      </c>
      <c r="P404" s="46" t="str">
        <f t="shared" ca="1" si="148"/>
        <v/>
      </c>
      <c r="Q404" s="44" t="str">
        <f t="shared" ca="1" si="149"/>
        <v/>
      </c>
      <c r="R404" s="45" t="str">
        <f t="shared" ca="1" si="150"/>
        <v/>
      </c>
      <c r="S404" s="46" t="str">
        <f t="shared" ca="1" si="151"/>
        <v/>
      </c>
      <c r="T404" s="77" t="str">
        <f t="shared" ca="1" si="133"/>
        <v/>
      </c>
      <c r="AH404" s="163" t="str">
        <f t="shared" si="153"/>
        <v/>
      </c>
      <c r="AI404" s="163" t="str">
        <f t="shared" si="152"/>
        <v/>
      </c>
    </row>
    <row r="405" spans="1:35">
      <c r="A405" s="164" t="str">
        <f t="shared" ca="1" si="134"/>
        <v/>
      </c>
      <c r="B405" s="44" t="str">
        <f t="shared" ca="1" si="135"/>
        <v/>
      </c>
      <c r="C405" s="45" t="str">
        <f t="shared" ca="1" si="154"/>
        <v/>
      </c>
      <c r="D405" s="45" t="str">
        <f t="shared" ca="1" si="136"/>
        <v/>
      </c>
      <c r="E405" s="44" t="str">
        <f t="shared" ca="1" si="137"/>
        <v/>
      </c>
      <c r="F405" s="45" t="str">
        <f t="shared" ca="1" si="138"/>
        <v/>
      </c>
      <c r="G405" s="46" t="str">
        <f t="shared" ca="1" si="139"/>
        <v/>
      </c>
      <c r="H405" s="44" t="str">
        <f t="shared" ca="1" si="140"/>
        <v/>
      </c>
      <c r="I405" s="45" t="str">
        <f t="shared" ca="1" si="141"/>
        <v/>
      </c>
      <c r="J405" s="46" t="str">
        <f t="shared" ca="1" si="142"/>
        <v/>
      </c>
      <c r="K405" s="44" t="str">
        <f t="shared" ca="1" si="143"/>
        <v/>
      </c>
      <c r="L405" s="45" t="str">
        <f t="shared" ca="1" si="144"/>
        <v/>
      </c>
      <c r="M405" s="46" t="str">
        <f t="shared" ca="1" si="145"/>
        <v/>
      </c>
      <c r="N405" s="44" t="str">
        <f t="shared" ca="1" si="146"/>
        <v/>
      </c>
      <c r="O405" s="45" t="str">
        <f t="shared" ca="1" si="147"/>
        <v/>
      </c>
      <c r="P405" s="46" t="str">
        <f t="shared" ca="1" si="148"/>
        <v/>
      </c>
      <c r="Q405" s="44" t="str">
        <f t="shared" ca="1" si="149"/>
        <v/>
      </c>
      <c r="R405" s="45" t="str">
        <f t="shared" ca="1" si="150"/>
        <v/>
      </c>
      <c r="S405" s="46" t="str">
        <f t="shared" ca="1" si="151"/>
        <v/>
      </c>
      <c r="T405" s="77" t="str">
        <f t="shared" ca="1" si="133"/>
        <v/>
      </c>
      <c r="AH405" s="163" t="str">
        <f t="shared" si="153"/>
        <v/>
      </c>
      <c r="AI405" s="163" t="str">
        <f t="shared" si="152"/>
        <v/>
      </c>
    </row>
    <row r="406" spans="1:35">
      <c r="A406" s="164" t="str">
        <f t="shared" ca="1" si="134"/>
        <v/>
      </c>
      <c r="B406" s="44" t="str">
        <f t="shared" ca="1" si="135"/>
        <v/>
      </c>
      <c r="C406" s="45" t="str">
        <f t="shared" ca="1" si="154"/>
        <v/>
      </c>
      <c r="D406" s="45" t="str">
        <f t="shared" ca="1" si="136"/>
        <v/>
      </c>
      <c r="E406" s="44" t="str">
        <f t="shared" ca="1" si="137"/>
        <v/>
      </c>
      <c r="F406" s="45" t="str">
        <f t="shared" ca="1" si="138"/>
        <v/>
      </c>
      <c r="G406" s="46" t="str">
        <f t="shared" ca="1" si="139"/>
        <v/>
      </c>
      <c r="H406" s="44" t="str">
        <f t="shared" ca="1" si="140"/>
        <v/>
      </c>
      <c r="I406" s="45" t="str">
        <f t="shared" ca="1" si="141"/>
        <v/>
      </c>
      <c r="J406" s="46" t="str">
        <f t="shared" ca="1" si="142"/>
        <v/>
      </c>
      <c r="K406" s="44" t="str">
        <f t="shared" ca="1" si="143"/>
        <v/>
      </c>
      <c r="L406" s="45" t="str">
        <f t="shared" ca="1" si="144"/>
        <v/>
      </c>
      <c r="M406" s="46" t="str">
        <f t="shared" ca="1" si="145"/>
        <v/>
      </c>
      <c r="N406" s="44" t="str">
        <f t="shared" ca="1" si="146"/>
        <v/>
      </c>
      <c r="O406" s="45" t="str">
        <f t="shared" ca="1" si="147"/>
        <v/>
      </c>
      <c r="P406" s="46" t="str">
        <f t="shared" ca="1" si="148"/>
        <v/>
      </c>
      <c r="Q406" s="44" t="str">
        <f t="shared" ca="1" si="149"/>
        <v/>
      </c>
      <c r="R406" s="45" t="str">
        <f t="shared" ca="1" si="150"/>
        <v/>
      </c>
      <c r="S406" s="46" t="str">
        <f t="shared" ca="1" si="151"/>
        <v/>
      </c>
      <c r="T406" s="77" t="str">
        <f t="shared" ca="1" si="133"/>
        <v/>
      </c>
      <c r="AH406" s="163" t="str">
        <f t="shared" si="153"/>
        <v/>
      </c>
      <c r="AI406" s="163" t="str">
        <f t="shared" si="152"/>
        <v/>
      </c>
    </row>
    <row r="407" spans="1:35">
      <c r="A407" s="164" t="str">
        <f t="shared" ca="1" si="134"/>
        <v/>
      </c>
      <c r="B407" s="44" t="str">
        <f t="shared" ca="1" si="135"/>
        <v/>
      </c>
      <c r="C407" s="45" t="str">
        <f t="shared" ca="1" si="154"/>
        <v/>
      </c>
      <c r="D407" s="45" t="str">
        <f t="shared" ca="1" si="136"/>
        <v/>
      </c>
      <c r="E407" s="44" t="str">
        <f t="shared" ca="1" si="137"/>
        <v/>
      </c>
      <c r="F407" s="45" t="str">
        <f t="shared" ca="1" si="138"/>
        <v/>
      </c>
      <c r="G407" s="46" t="str">
        <f t="shared" ca="1" si="139"/>
        <v/>
      </c>
      <c r="H407" s="44" t="str">
        <f t="shared" ca="1" si="140"/>
        <v/>
      </c>
      <c r="I407" s="45" t="str">
        <f t="shared" ca="1" si="141"/>
        <v/>
      </c>
      <c r="J407" s="46" t="str">
        <f t="shared" ca="1" si="142"/>
        <v/>
      </c>
      <c r="K407" s="44" t="str">
        <f t="shared" ca="1" si="143"/>
        <v/>
      </c>
      <c r="L407" s="45" t="str">
        <f t="shared" ca="1" si="144"/>
        <v/>
      </c>
      <c r="M407" s="46" t="str">
        <f t="shared" ca="1" si="145"/>
        <v/>
      </c>
      <c r="N407" s="44" t="str">
        <f t="shared" ca="1" si="146"/>
        <v/>
      </c>
      <c r="O407" s="45" t="str">
        <f t="shared" ca="1" si="147"/>
        <v/>
      </c>
      <c r="P407" s="46" t="str">
        <f t="shared" ca="1" si="148"/>
        <v/>
      </c>
      <c r="Q407" s="44" t="str">
        <f t="shared" ca="1" si="149"/>
        <v/>
      </c>
      <c r="R407" s="45" t="str">
        <f t="shared" ca="1" si="150"/>
        <v/>
      </c>
      <c r="S407" s="46" t="str">
        <f t="shared" ca="1" si="151"/>
        <v/>
      </c>
      <c r="T407" s="77" t="str">
        <f t="shared" ca="1" si="133"/>
        <v/>
      </c>
      <c r="AH407" s="163" t="str">
        <f t="shared" si="153"/>
        <v/>
      </c>
      <c r="AI407" s="163" t="str">
        <f t="shared" si="152"/>
        <v/>
      </c>
    </row>
    <row r="408" spans="1:35">
      <c r="A408" s="164" t="str">
        <f t="shared" ca="1" si="134"/>
        <v/>
      </c>
      <c r="B408" s="44" t="str">
        <f t="shared" ca="1" si="135"/>
        <v/>
      </c>
      <c r="C408" s="45" t="str">
        <f t="shared" ca="1" si="154"/>
        <v/>
      </c>
      <c r="D408" s="45" t="str">
        <f t="shared" ca="1" si="136"/>
        <v/>
      </c>
      <c r="E408" s="44" t="str">
        <f t="shared" ca="1" si="137"/>
        <v/>
      </c>
      <c r="F408" s="45" t="str">
        <f t="shared" ca="1" si="138"/>
        <v/>
      </c>
      <c r="G408" s="46" t="str">
        <f t="shared" ca="1" si="139"/>
        <v/>
      </c>
      <c r="H408" s="44" t="str">
        <f t="shared" ca="1" si="140"/>
        <v/>
      </c>
      <c r="I408" s="45" t="str">
        <f t="shared" ca="1" si="141"/>
        <v/>
      </c>
      <c r="J408" s="46" t="str">
        <f t="shared" ca="1" si="142"/>
        <v/>
      </c>
      <c r="K408" s="44" t="str">
        <f t="shared" ca="1" si="143"/>
        <v/>
      </c>
      <c r="L408" s="45" t="str">
        <f t="shared" ca="1" si="144"/>
        <v/>
      </c>
      <c r="M408" s="46" t="str">
        <f t="shared" ca="1" si="145"/>
        <v/>
      </c>
      <c r="N408" s="44" t="str">
        <f t="shared" ca="1" si="146"/>
        <v/>
      </c>
      <c r="O408" s="45" t="str">
        <f t="shared" ca="1" si="147"/>
        <v/>
      </c>
      <c r="P408" s="46" t="str">
        <f t="shared" ca="1" si="148"/>
        <v/>
      </c>
      <c r="Q408" s="44" t="str">
        <f t="shared" ca="1" si="149"/>
        <v/>
      </c>
      <c r="R408" s="45" t="str">
        <f t="shared" ca="1" si="150"/>
        <v/>
      </c>
      <c r="S408" s="46" t="str">
        <f t="shared" ca="1" si="151"/>
        <v/>
      </c>
      <c r="T408" s="77" t="str">
        <f t="shared" ca="1" si="133"/>
        <v/>
      </c>
      <c r="AH408" s="163" t="str">
        <f t="shared" si="153"/>
        <v/>
      </c>
      <c r="AI408" s="163" t="str">
        <f t="shared" si="152"/>
        <v/>
      </c>
    </row>
    <row r="409" spans="1:35">
      <c r="A409" s="164" t="str">
        <f t="shared" ca="1" si="134"/>
        <v/>
      </c>
      <c r="B409" s="44" t="str">
        <f t="shared" ca="1" si="135"/>
        <v/>
      </c>
      <c r="C409" s="45" t="str">
        <f t="shared" ca="1" si="154"/>
        <v/>
      </c>
      <c r="D409" s="45" t="str">
        <f t="shared" ca="1" si="136"/>
        <v/>
      </c>
      <c r="E409" s="44" t="str">
        <f t="shared" ca="1" si="137"/>
        <v/>
      </c>
      <c r="F409" s="45" t="str">
        <f t="shared" ca="1" si="138"/>
        <v/>
      </c>
      <c r="G409" s="46" t="str">
        <f t="shared" ca="1" si="139"/>
        <v/>
      </c>
      <c r="H409" s="44" t="str">
        <f t="shared" ca="1" si="140"/>
        <v/>
      </c>
      <c r="I409" s="45" t="str">
        <f t="shared" ca="1" si="141"/>
        <v/>
      </c>
      <c r="J409" s="46" t="str">
        <f t="shared" ca="1" si="142"/>
        <v/>
      </c>
      <c r="K409" s="44" t="str">
        <f t="shared" ca="1" si="143"/>
        <v/>
      </c>
      <c r="L409" s="45" t="str">
        <f t="shared" ca="1" si="144"/>
        <v/>
      </c>
      <c r="M409" s="46" t="str">
        <f t="shared" ca="1" si="145"/>
        <v/>
      </c>
      <c r="N409" s="44" t="str">
        <f t="shared" ca="1" si="146"/>
        <v/>
      </c>
      <c r="O409" s="45" t="str">
        <f t="shared" ca="1" si="147"/>
        <v/>
      </c>
      <c r="P409" s="46" t="str">
        <f t="shared" ca="1" si="148"/>
        <v/>
      </c>
      <c r="Q409" s="44" t="str">
        <f t="shared" ca="1" si="149"/>
        <v/>
      </c>
      <c r="R409" s="45" t="str">
        <f t="shared" ca="1" si="150"/>
        <v/>
      </c>
      <c r="S409" s="46" t="str">
        <f t="shared" ca="1" si="151"/>
        <v/>
      </c>
      <c r="T409" s="77" t="str">
        <f t="shared" ca="1" si="133"/>
        <v/>
      </c>
      <c r="AH409" s="163" t="str">
        <f t="shared" si="153"/>
        <v/>
      </c>
      <c r="AI409" s="163" t="str">
        <f t="shared" si="152"/>
        <v/>
      </c>
    </row>
    <row r="410" spans="1:35">
      <c r="A410" s="164" t="str">
        <f t="shared" ca="1" si="134"/>
        <v/>
      </c>
      <c r="B410" s="44" t="str">
        <f t="shared" ca="1" si="135"/>
        <v/>
      </c>
      <c r="C410" s="45" t="str">
        <f t="shared" ca="1" si="154"/>
        <v/>
      </c>
      <c r="D410" s="45" t="str">
        <f t="shared" ca="1" si="136"/>
        <v/>
      </c>
      <c r="E410" s="44" t="str">
        <f t="shared" ca="1" si="137"/>
        <v/>
      </c>
      <c r="F410" s="45" t="str">
        <f t="shared" ca="1" si="138"/>
        <v/>
      </c>
      <c r="G410" s="46" t="str">
        <f t="shared" ca="1" si="139"/>
        <v/>
      </c>
      <c r="H410" s="44" t="str">
        <f t="shared" ca="1" si="140"/>
        <v/>
      </c>
      <c r="I410" s="45" t="str">
        <f t="shared" ca="1" si="141"/>
        <v/>
      </c>
      <c r="J410" s="46" t="str">
        <f t="shared" ca="1" si="142"/>
        <v/>
      </c>
      <c r="K410" s="44" t="str">
        <f t="shared" ca="1" si="143"/>
        <v/>
      </c>
      <c r="L410" s="45" t="str">
        <f t="shared" ca="1" si="144"/>
        <v/>
      </c>
      <c r="M410" s="46" t="str">
        <f t="shared" ca="1" si="145"/>
        <v/>
      </c>
      <c r="N410" s="44" t="str">
        <f t="shared" ca="1" si="146"/>
        <v/>
      </c>
      <c r="O410" s="45" t="str">
        <f t="shared" ca="1" si="147"/>
        <v/>
      </c>
      <c r="P410" s="46" t="str">
        <f t="shared" ca="1" si="148"/>
        <v/>
      </c>
      <c r="Q410" s="44" t="str">
        <f t="shared" ca="1" si="149"/>
        <v/>
      </c>
      <c r="R410" s="45" t="str">
        <f t="shared" ca="1" si="150"/>
        <v/>
      </c>
      <c r="S410" s="46" t="str">
        <f t="shared" ca="1" si="151"/>
        <v/>
      </c>
      <c r="T410" s="77" t="str">
        <f t="shared" ca="1" si="133"/>
        <v/>
      </c>
      <c r="AH410" s="163" t="str">
        <f t="shared" si="153"/>
        <v/>
      </c>
      <c r="AI410" s="163" t="str">
        <f t="shared" si="152"/>
        <v/>
      </c>
    </row>
    <row r="411" spans="1:35">
      <c r="A411" s="164" t="str">
        <f t="shared" ca="1" si="134"/>
        <v/>
      </c>
      <c r="B411" s="44" t="str">
        <f t="shared" ca="1" si="135"/>
        <v/>
      </c>
      <c r="C411" s="45" t="str">
        <f t="shared" ca="1" si="154"/>
        <v/>
      </c>
      <c r="D411" s="45" t="str">
        <f t="shared" ca="1" si="136"/>
        <v/>
      </c>
      <c r="E411" s="44" t="str">
        <f t="shared" ca="1" si="137"/>
        <v/>
      </c>
      <c r="F411" s="45" t="str">
        <f t="shared" ca="1" si="138"/>
        <v/>
      </c>
      <c r="G411" s="46" t="str">
        <f t="shared" ca="1" si="139"/>
        <v/>
      </c>
      <c r="H411" s="44" t="str">
        <f t="shared" ca="1" si="140"/>
        <v/>
      </c>
      <c r="I411" s="45" t="str">
        <f t="shared" ca="1" si="141"/>
        <v/>
      </c>
      <c r="J411" s="46" t="str">
        <f t="shared" ca="1" si="142"/>
        <v/>
      </c>
      <c r="K411" s="44" t="str">
        <f t="shared" ca="1" si="143"/>
        <v/>
      </c>
      <c r="L411" s="45" t="str">
        <f t="shared" ca="1" si="144"/>
        <v/>
      </c>
      <c r="M411" s="46" t="str">
        <f t="shared" ca="1" si="145"/>
        <v/>
      </c>
      <c r="N411" s="44" t="str">
        <f t="shared" ca="1" si="146"/>
        <v/>
      </c>
      <c r="O411" s="45" t="str">
        <f t="shared" ca="1" si="147"/>
        <v/>
      </c>
      <c r="P411" s="46" t="str">
        <f t="shared" ca="1" si="148"/>
        <v/>
      </c>
      <c r="Q411" s="44" t="str">
        <f t="shared" ca="1" si="149"/>
        <v/>
      </c>
      <c r="R411" s="45" t="str">
        <f t="shared" ca="1" si="150"/>
        <v/>
      </c>
      <c r="S411" s="46" t="str">
        <f t="shared" ca="1" si="151"/>
        <v/>
      </c>
      <c r="T411" s="77" t="str">
        <f t="shared" ref="T411:T474" ca="1" si="155">IF(ISERROR(B411-2),"",C411+D411-F411-G411-I411-J411+L411+M411+O411+P411+R411+S411+$J$9)</f>
        <v/>
      </c>
      <c r="AH411" s="163" t="str">
        <f t="shared" si="153"/>
        <v/>
      </c>
      <c r="AI411" s="163" t="str">
        <f t="shared" si="152"/>
        <v/>
      </c>
    </row>
    <row r="412" spans="1:35">
      <c r="A412" s="164" t="str">
        <f t="shared" ca="1" si="134"/>
        <v/>
      </c>
      <c r="B412" s="44" t="str">
        <f t="shared" ca="1" si="135"/>
        <v/>
      </c>
      <c r="C412" s="45" t="str">
        <f t="shared" ca="1" si="154"/>
        <v/>
      </c>
      <c r="D412" s="45" t="str">
        <f t="shared" ca="1" si="136"/>
        <v/>
      </c>
      <c r="E412" s="44" t="str">
        <f t="shared" ca="1" si="137"/>
        <v/>
      </c>
      <c r="F412" s="45" t="str">
        <f t="shared" ca="1" si="138"/>
        <v/>
      </c>
      <c r="G412" s="46" t="str">
        <f t="shared" ca="1" si="139"/>
        <v/>
      </c>
      <c r="H412" s="44" t="str">
        <f t="shared" ca="1" si="140"/>
        <v/>
      </c>
      <c r="I412" s="45" t="str">
        <f t="shared" ca="1" si="141"/>
        <v/>
      </c>
      <c r="J412" s="46" t="str">
        <f t="shared" ca="1" si="142"/>
        <v/>
      </c>
      <c r="K412" s="44" t="str">
        <f t="shared" ca="1" si="143"/>
        <v/>
      </c>
      <c r="L412" s="45" t="str">
        <f t="shared" ca="1" si="144"/>
        <v/>
      </c>
      <c r="M412" s="46" t="str">
        <f t="shared" ca="1" si="145"/>
        <v/>
      </c>
      <c r="N412" s="44" t="str">
        <f t="shared" ca="1" si="146"/>
        <v/>
      </c>
      <c r="O412" s="45" t="str">
        <f t="shared" ca="1" si="147"/>
        <v/>
      </c>
      <c r="P412" s="46" t="str">
        <f t="shared" ca="1" si="148"/>
        <v/>
      </c>
      <c r="Q412" s="44" t="str">
        <f t="shared" ca="1" si="149"/>
        <v/>
      </c>
      <c r="R412" s="45" t="str">
        <f t="shared" ca="1" si="150"/>
        <v/>
      </c>
      <c r="S412" s="46" t="str">
        <f t="shared" ca="1" si="151"/>
        <v/>
      </c>
      <c r="T412" s="77" t="str">
        <f t="shared" ca="1" si="155"/>
        <v/>
      </c>
      <c r="AH412" s="163" t="str">
        <f t="shared" si="153"/>
        <v/>
      </c>
      <c r="AI412" s="163" t="str">
        <f t="shared" si="152"/>
        <v/>
      </c>
    </row>
    <row r="413" spans="1:35">
      <c r="A413" s="164" t="str">
        <f t="shared" ca="1" si="134"/>
        <v/>
      </c>
      <c r="B413" s="44" t="str">
        <f t="shared" ca="1" si="135"/>
        <v/>
      </c>
      <c r="C413" s="45" t="str">
        <f t="shared" ca="1" si="154"/>
        <v/>
      </c>
      <c r="D413" s="45" t="str">
        <f t="shared" ca="1" si="136"/>
        <v/>
      </c>
      <c r="E413" s="44" t="str">
        <f t="shared" ca="1" si="137"/>
        <v/>
      </c>
      <c r="F413" s="45" t="str">
        <f t="shared" ca="1" si="138"/>
        <v/>
      </c>
      <c r="G413" s="46" t="str">
        <f t="shared" ca="1" si="139"/>
        <v/>
      </c>
      <c r="H413" s="44" t="str">
        <f t="shared" ca="1" si="140"/>
        <v/>
      </c>
      <c r="I413" s="45" t="str">
        <f t="shared" ca="1" si="141"/>
        <v/>
      </c>
      <c r="J413" s="46" t="str">
        <f t="shared" ca="1" si="142"/>
        <v/>
      </c>
      <c r="K413" s="44" t="str">
        <f t="shared" ca="1" si="143"/>
        <v/>
      </c>
      <c r="L413" s="45" t="str">
        <f t="shared" ca="1" si="144"/>
        <v/>
      </c>
      <c r="M413" s="46" t="str">
        <f t="shared" ca="1" si="145"/>
        <v/>
      </c>
      <c r="N413" s="44" t="str">
        <f t="shared" ca="1" si="146"/>
        <v/>
      </c>
      <c r="O413" s="45" t="str">
        <f t="shared" ca="1" si="147"/>
        <v/>
      </c>
      <c r="P413" s="46" t="str">
        <f t="shared" ca="1" si="148"/>
        <v/>
      </c>
      <c r="Q413" s="44" t="str">
        <f t="shared" ca="1" si="149"/>
        <v/>
      </c>
      <c r="R413" s="45" t="str">
        <f t="shared" ca="1" si="150"/>
        <v/>
      </c>
      <c r="S413" s="46" t="str">
        <f t="shared" ca="1" si="151"/>
        <v/>
      </c>
      <c r="T413" s="77" t="str">
        <f t="shared" ca="1" si="155"/>
        <v/>
      </c>
      <c r="AH413" s="163" t="str">
        <f t="shared" si="153"/>
        <v/>
      </c>
      <c r="AI413" s="163" t="str">
        <f t="shared" si="152"/>
        <v/>
      </c>
    </row>
    <row r="414" spans="1:35">
      <c r="A414" s="164" t="str">
        <f t="shared" ca="1" si="134"/>
        <v/>
      </c>
      <c r="B414" s="44" t="str">
        <f t="shared" ca="1" si="135"/>
        <v/>
      </c>
      <c r="C414" s="45" t="str">
        <f t="shared" ca="1" si="154"/>
        <v/>
      </c>
      <c r="D414" s="45" t="str">
        <f t="shared" ca="1" si="136"/>
        <v/>
      </c>
      <c r="E414" s="44" t="str">
        <f t="shared" ca="1" si="137"/>
        <v/>
      </c>
      <c r="F414" s="45" t="str">
        <f t="shared" ca="1" si="138"/>
        <v/>
      </c>
      <c r="G414" s="46" t="str">
        <f t="shared" ca="1" si="139"/>
        <v/>
      </c>
      <c r="H414" s="44" t="str">
        <f t="shared" ca="1" si="140"/>
        <v/>
      </c>
      <c r="I414" s="45" t="str">
        <f t="shared" ca="1" si="141"/>
        <v/>
      </c>
      <c r="J414" s="46" t="str">
        <f t="shared" ca="1" si="142"/>
        <v/>
      </c>
      <c r="K414" s="44" t="str">
        <f t="shared" ca="1" si="143"/>
        <v/>
      </c>
      <c r="L414" s="45" t="str">
        <f t="shared" ca="1" si="144"/>
        <v/>
      </c>
      <c r="M414" s="46" t="str">
        <f t="shared" ca="1" si="145"/>
        <v/>
      </c>
      <c r="N414" s="44" t="str">
        <f t="shared" ca="1" si="146"/>
        <v/>
      </c>
      <c r="O414" s="45" t="str">
        <f t="shared" ca="1" si="147"/>
        <v/>
      </c>
      <c r="P414" s="46" t="str">
        <f t="shared" ca="1" si="148"/>
        <v/>
      </c>
      <c r="Q414" s="44" t="str">
        <f t="shared" ca="1" si="149"/>
        <v/>
      </c>
      <c r="R414" s="45" t="str">
        <f t="shared" ca="1" si="150"/>
        <v/>
      </c>
      <c r="S414" s="46" t="str">
        <f t="shared" ca="1" si="151"/>
        <v/>
      </c>
      <c r="T414" s="77" t="str">
        <f t="shared" ca="1" si="155"/>
        <v/>
      </c>
      <c r="AH414" s="163" t="str">
        <f t="shared" si="153"/>
        <v/>
      </c>
      <c r="AI414" s="163" t="str">
        <f t="shared" si="152"/>
        <v/>
      </c>
    </row>
    <row r="415" spans="1:35">
      <c r="A415" s="164" t="str">
        <f t="shared" ca="1" si="134"/>
        <v/>
      </c>
      <c r="B415" s="44" t="str">
        <f t="shared" ca="1" si="135"/>
        <v/>
      </c>
      <c r="C415" s="45" t="str">
        <f t="shared" ca="1" si="154"/>
        <v/>
      </c>
      <c r="D415" s="45" t="str">
        <f t="shared" ca="1" si="136"/>
        <v/>
      </c>
      <c r="E415" s="44" t="str">
        <f t="shared" ca="1" si="137"/>
        <v/>
      </c>
      <c r="F415" s="45" t="str">
        <f t="shared" ca="1" si="138"/>
        <v/>
      </c>
      <c r="G415" s="46" t="str">
        <f t="shared" ca="1" si="139"/>
        <v/>
      </c>
      <c r="H415" s="44" t="str">
        <f t="shared" ca="1" si="140"/>
        <v/>
      </c>
      <c r="I415" s="45" t="str">
        <f t="shared" ca="1" si="141"/>
        <v/>
      </c>
      <c r="J415" s="46" t="str">
        <f t="shared" ca="1" si="142"/>
        <v/>
      </c>
      <c r="K415" s="44" t="str">
        <f t="shared" ca="1" si="143"/>
        <v/>
      </c>
      <c r="L415" s="45" t="str">
        <f t="shared" ca="1" si="144"/>
        <v/>
      </c>
      <c r="M415" s="46" t="str">
        <f t="shared" ca="1" si="145"/>
        <v/>
      </c>
      <c r="N415" s="44" t="str">
        <f t="shared" ca="1" si="146"/>
        <v/>
      </c>
      <c r="O415" s="45" t="str">
        <f t="shared" ca="1" si="147"/>
        <v/>
      </c>
      <c r="P415" s="46" t="str">
        <f t="shared" ca="1" si="148"/>
        <v/>
      </c>
      <c r="Q415" s="44" t="str">
        <f t="shared" ca="1" si="149"/>
        <v/>
      </c>
      <c r="R415" s="45" t="str">
        <f t="shared" ca="1" si="150"/>
        <v/>
      </c>
      <c r="S415" s="46" t="str">
        <f t="shared" ca="1" si="151"/>
        <v/>
      </c>
      <c r="T415" s="77" t="str">
        <f t="shared" ca="1" si="155"/>
        <v/>
      </c>
      <c r="AH415" s="163" t="str">
        <f t="shared" si="153"/>
        <v/>
      </c>
      <c r="AI415" s="163" t="str">
        <f t="shared" si="152"/>
        <v/>
      </c>
    </row>
    <row r="416" spans="1:35">
      <c r="A416" s="164" t="str">
        <f t="shared" ca="1" si="134"/>
        <v/>
      </c>
      <c r="B416" s="44" t="str">
        <f t="shared" ca="1" si="135"/>
        <v/>
      </c>
      <c r="C416" s="45" t="str">
        <f t="shared" ca="1" si="154"/>
        <v/>
      </c>
      <c r="D416" s="45" t="str">
        <f t="shared" ca="1" si="136"/>
        <v/>
      </c>
      <c r="E416" s="44" t="str">
        <f t="shared" ca="1" si="137"/>
        <v/>
      </c>
      <c r="F416" s="45" t="str">
        <f t="shared" ca="1" si="138"/>
        <v/>
      </c>
      <c r="G416" s="46" t="str">
        <f t="shared" ca="1" si="139"/>
        <v/>
      </c>
      <c r="H416" s="44" t="str">
        <f t="shared" ca="1" si="140"/>
        <v/>
      </c>
      <c r="I416" s="45" t="str">
        <f t="shared" ca="1" si="141"/>
        <v/>
      </c>
      <c r="J416" s="46" t="str">
        <f t="shared" ca="1" si="142"/>
        <v/>
      </c>
      <c r="K416" s="44" t="str">
        <f t="shared" ca="1" si="143"/>
        <v/>
      </c>
      <c r="L416" s="45" t="str">
        <f t="shared" ca="1" si="144"/>
        <v/>
      </c>
      <c r="M416" s="46" t="str">
        <f t="shared" ca="1" si="145"/>
        <v/>
      </c>
      <c r="N416" s="44" t="str">
        <f t="shared" ca="1" si="146"/>
        <v/>
      </c>
      <c r="O416" s="45" t="str">
        <f t="shared" ca="1" si="147"/>
        <v/>
      </c>
      <c r="P416" s="46" t="str">
        <f t="shared" ca="1" si="148"/>
        <v/>
      </c>
      <c r="Q416" s="44" t="str">
        <f t="shared" ca="1" si="149"/>
        <v/>
      </c>
      <c r="R416" s="45" t="str">
        <f t="shared" ca="1" si="150"/>
        <v/>
      </c>
      <c r="S416" s="46" t="str">
        <f t="shared" ca="1" si="151"/>
        <v/>
      </c>
      <c r="T416" s="77" t="str">
        <f t="shared" ca="1" si="155"/>
        <v/>
      </c>
      <c r="AH416" s="163" t="str">
        <f t="shared" si="153"/>
        <v/>
      </c>
      <c r="AI416" s="163" t="str">
        <f t="shared" si="152"/>
        <v/>
      </c>
    </row>
    <row r="417" spans="1:35">
      <c r="A417" s="164" t="str">
        <f t="shared" ca="1" si="134"/>
        <v/>
      </c>
      <c r="B417" s="44" t="str">
        <f t="shared" ca="1" si="135"/>
        <v/>
      </c>
      <c r="C417" s="45" t="str">
        <f t="shared" ca="1" si="154"/>
        <v/>
      </c>
      <c r="D417" s="45" t="str">
        <f t="shared" ca="1" si="136"/>
        <v/>
      </c>
      <c r="E417" s="44" t="str">
        <f t="shared" ca="1" si="137"/>
        <v/>
      </c>
      <c r="F417" s="45" t="str">
        <f t="shared" ca="1" si="138"/>
        <v/>
      </c>
      <c r="G417" s="46" t="str">
        <f t="shared" ca="1" si="139"/>
        <v/>
      </c>
      <c r="H417" s="44" t="str">
        <f t="shared" ca="1" si="140"/>
        <v/>
      </c>
      <c r="I417" s="45" t="str">
        <f t="shared" ca="1" si="141"/>
        <v/>
      </c>
      <c r="J417" s="46" t="str">
        <f t="shared" ca="1" si="142"/>
        <v/>
      </c>
      <c r="K417" s="44" t="str">
        <f t="shared" ca="1" si="143"/>
        <v/>
      </c>
      <c r="L417" s="45" t="str">
        <f t="shared" ca="1" si="144"/>
        <v/>
      </c>
      <c r="M417" s="46" t="str">
        <f t="shared" ca="1" si="145"/>
        <v/>
      </c>
      <c r="N417" s="44" t="str">
        <f t="shared" ca="1" si="146"/>
        <v/>
      </c>
      <c r="O417" s="45" t="str">
        <f t="shared" ca="1" si="147"/>
        <v/>
      </c>
      <c r="P417" s="46" t="str">
        <f t="shared" ca="1" si="148"/>
        <v/>
      </c>
      <c r="Q417" s="44" t="str">
        <f t="shared" ca="1" si="149"/>
        <v/>
      </c>
      <c r="R417" s="45" t="str">
        <f t="shared" ca="1" si="150"/>
        <v/>
      </c>
      <c r="S417" s="46" t="str">
        <f t="shared" ca="1" si="151"/>
        <v/>
      </c>
      <c r="T417" s="77" t="str">
        <f t="shared" ca="1" si="155"/>
        <v/>
      </c>
      <c r="AH417" s="163" t="str">
        <f t="shared" si="153"/>
        <v/>
      </c>
      <c r="AI417" s="163" t="str">
        <f t="shared" si="152"/>
        <v/>
      </c>
    </row>
    <row r="418" spans="1:35">
      <c r="A418" s="164" t="str">
        <f t="shared" ca="1" si="134"/>
        <v/>
      </c>
      <c r="B418" s="44" t="str">
        <f t="shared" ca="1" si="135"/>
        <v/>
      </c>
      <c r="C418" s="45" t="str">
        <f t="shared" ca="1" si="154"/>
        <v/>
      </c>
      <c r="D418" s="45" t="str">
        <f t="shared" ca="1" si="136"/>
        <v/>
      </c>
      <c r="E418" s="44" t="str">
        <f t="shared" ca="1" si="137"/>
        <v/>
      </c>
      <c r="F418" s="45" t="str">
        <f t="shared" ca="1" si="138"/>
        <v/>
      </c>
      <c r="G418" s="46" t="str">
        <f t="shared" ca="1" si="139"/>
        <v/>
      </c>
      <c r="H418" s="44" t="str">
        <f t="shared" ca="1" si="140"/>
        <v/>
      </c>
      <c r="I418" s="45" t="str">
        <f t="shared" ca="1" si="141"/>
        <v/>
      </c>
      <c r="J418" s="46" t="str">
        <f t="shared" ca="1" si="142"/>
        <v/>
      </c>
      <c r="K418" s="44" t="str">
        <f t="shared" ca="1" si="143"/>
        <v/>
      </c>
      <c r="L418" s="45" t="str">
        <f t="shared" ca="1" si="144"/>
        <v/>
      </c>
      <c r="M418" s="46" t="str">
        <f t="shared" ca="1" si="145"/>
        <v/>
      </c>
      <c r="N418" s="44" t="str">
        <f t="shared" ca="1" si="146"/>
        <v/>
      </c>
      <c r="O418" s="45" t="str">
        <f t="shared" ca="1" si="147"/>
        <v/>
      </c>
      <c r="P418" s="46" t="str">
        <f t="shared" ca="1" si="148"/>
        <v/>
      </c>
      <c r="Q418" s="44" t="str">
        <f t="shared" ca="1" si="149"/>
        <v/>
      </c>
      <c r="R418" s="45" t="str">
        <f t="shared" ca="1" si="150"/>
        <v/>
      </c>
      <c r="S418" s="46" t="str">
        <f t="shared" ca="1" si="151"/>
        <v/>
      </c>
      <c r="T418" s="77" t="str">
        <f t="shared" ca="1" si="155"/>
        <v/>
      </c>
      <c r="AH418" s="163" t="str">
        <f t="shared" si="153"/>
        <v/>
      </c>
      <c r="AI418" s="163" t="str">
        <f t="shared" si="152"/>
        <v/>
      </c>
    </row>
    <row r="419" spans="1:35">
      <c r="A419" s="164" t="str">
        <f t="shared" ca="1" si="134"/>
        <v/>
      </c>
      <c r="B419" s="44" t="str">
        <f t="shared" ca="1" si="135"/>
        <v/>
      </c>
      <c r="C419" s="45" t="str">
        <f t="shared" ca="1" si="154"/>
        <v/>
      </c>
      <c r="D419" s="45" t="str">
        <f t="shared" ca="1" si="136"/>
        <v/>
      </c>
      <c r="E419" s="44" t="str">
        <f t="shared" ca="1" si="137"/>
        <v/>
      </c>
      <c r="F419" s="45" t="str">
        <f t="shared" ca="1" si="138"/>
        <v/>
      </c>
      <c r="G419" s="46" t="str">
        <f t="shared" ca="1" si="139"/>
        <v/>
      </c>
      <c r="H419" s="44" t="str">
        <f t="shared" ca="1" si="140"/>
        <v/>
      </c>
      <c r="I419" s="45" t="str">
        <f t="shared" ca="1" si="141"/>
        <v/>
      </c>
      <c r="J419" s="46" t="str">
        <f t="shared" ca="1" si="142"/>
        <v/>
      </c>
      <c r="K419" s="44" t="str">
        <f t="shared" ca="1" si="143"/>
        <v/>
      </c>
      <c r="L419" s="45" t="str">
        <f t="shared" ca="1" si="144"/>
        <v/>
      </c>
      <c r="M419" s="46" t="str">
        <f t="shared" ca="1" si="145"/>
        <v/>
      </c>
      <c r="N419" s="44" t="str">
        <f t="shared" ca="1" si="146"/>
        <v/>
      </c>
      <c r="O419" s="45" t="str">
        <f t="shared" ca="1" si="147"/>
        <v/>
      </c>
      <c r="P419" s="46" t="str">
        <f t="shared" ca="1" si="148"/>
        <v/>
      </c>
      <c r="Q419" s="44" t="str">
        <f t="shared" ca="1" si="149"/>
        <v/>
      </c>
      <c r="R419" s="45" t="str">
        <f t="shared" ca="1" si="150"/>
        <v/>
      </c>
      <c r="S419" s="46" t="str">
        <f t="shared" ca="1" si="151"/>
        <v/>
      </c>
      <c r="T419" s="77" t="str">
        <f t="shared" ca="1" si="155"/>
        <v/>
      </c>
      <c r="AH419" s="163" t="str">
        <f t="shared" si="153"/>
        <v/>
      </c>
      <c r="AI419" s="163" t="str">
        <f t="shared" si="152"/>
        <v/>
      </c>
    </row>
    <row r="420" spans="1:35">
      <c r="A420" s="164" t="str">
        <f t="shared" ca="1" si="134"/>
        <v/>
      </c>
      <c r="B420" s="44" t="str">
        <f t="shared" ca="1" si="135"/>
        <v/>
      </c>
      <c r="C420" s="45" t="str">
        <f t="shared" ca="1" si="154"/>
        <v/>
      </c>
      <c r="D420" s="45" t="str">
        <f t="shared" ca="1" si="136"/>
        <v/>
      </c>
      <c r="E420" s="44" t="str">
        <f t="shared" ca="1" si="137"/>
        <v/>
      </c>
      <c r="F420" s="45" t="str">
        <f t="shared" ca="1" si="138"/>
        <v/>
      </c>
      <c r="G420" s="46" t="str">
        <f t="shared" ca="1" si="139"/>
        <v/>
      </c>
      <c r="H420" s="44" t="str">
        <f t="shared" ca="1" si="140"/>
        <v/>
      </c>
      <c r="I420" s="45" t="str">
        <f t="shared" ca="1" si="141"/>
        <v/>
      </c>
      <c r="J420" s="46" t="str">
        <f t="shared" ca="1" si="142"/>
        <v/>
      </c>
      <c r="K420" s="44" t="str">
        <f t="shared" ca="1" si="143"/>
        <v/>
      </c>
      <c r="L420" s="45" t="str">
        <f t="shared" ca="1" si="144"/>
        <v/>
      </c>
      <c r="M420" s="46" t="str">
        <f t="shared" ca="1" si="145"/>
        <v/>
      </c>
      <c r="N420" s="44" t="str">
        <f t="shared" ca="1" si="146"/>
        <v/>
      </c>
      <c r="O420" s="45" t="str">
        <f t="shared" ca="1" si="147"/>
        <v/>
      </c>
      <c r="P420" s="46" t="str">
        <f t="shared" ca="1" si="148"/>
        <v/>
      </c>
      <c r="Q420" s="44" t="str">
        <f t="shared" ca="1" si="149"/>
        <v/>
      </c>
      <c r="R420" s="45" t="str">
        <f t="shared" ca="1" si="150"/>
        <v/>
      </c>
      <c r="S420" s="46" t="str">
        <f t="shared" ca="1" si="151"/>
        <v/>
      </c>
      <c r="T420" s="77" t="str">
        <f t="shared" ca="1" si="155"/>
        <v/>
      </c>
      <c r="AH420" s="163" t="str">
        <f t="shared" si="153"/>
        <v/>
      </c>
      <c r="AI420" s="163" t="str">
        <f t="shared" si="152"/>
        <v/>
      </c>
    </row>
    <row r="421" spans="1:35">
      <c r="A421" s="164" t="str">
        <f t="shared" ca="1" si="134"/>
        <v/>
      </c>
      <c r="B421" s="44" t="str">
        <f t="shared" ca="1" si="135"/>
        <v/>
      </c>
      <c r="C421" s="45" t="str">
        <f t="shared" ca="1" si="154"/>
        <v/>
      </c>
      <c r="D421" s="45" t="str">
        <f t="shared" ca="1" si="136"/>
        <v/>
      </c>
      <c r="E421" s="44" t="str">
        <f t="shared" ca="1" si="137"/>
        <v/>
      </c>
      <c r="F421" s="45" t="str">
        <f t="shared" ca="1" si="138"/>
        <v/>
      </c>
      <c r="G421" s="46" t="str">
        <f t="shared" ca="1" si="139"/>
        <v/>
      </c>
      <c r="H421" s="44" t="str">
        <f t="shared" ca="1" si="140"/>
        <v/>
      </c>
      <c r="I421" s="45" t="str">
        <f t="shared" ca="1" si="141"/>
        <v/>
      </c>
      <c r="J421" s="46" t="str">
        <f t="shared" ca="1" si="142"/>
        <v/>
      </c>
      <c r="K421" s="44" t="str">
        <f t="shared" ca="1" si="143"/>
        <v/>
      </c>
      <c r="L421" s="45" t="str">
        <f t="shared" ca="1" si="144"/>
        <v/>
      </c>
      <c r="M421" s="46" t="str">
        <f t="shared" ca="1" si="145"/>
        <v/>
      </c>
      <c r="N421" s="44" t="str">
        <f t="shared" ca="1" si="146"/>
        <v/>
      </c>
      <c r="O421" s="45" t="str">
        <f t="shared" ca="1" si="147"/>
        <v/>
      </c>
      <c r="P421" s="46" t="str">
        <f t="shared" ca="1" si="148"/>
        <v/>
      </c>
      <c r="Q421" s="44" t="str">
        <f t="shared" ca="1" si="149"/>
        <v/>
      </c>
      <c r="R421" s="45" t="str">
        <f t="shared" ca="1" si="150"/>
        <v/>
      </c>
      <c r="S421" s="46" t="str">
        <f t="shared" ca="1" si="151"/>
        <v/>
      </c>
      <c r="T421" s="77" t="str">
        <f t="shared" ca="1" si="155"/>
        <v/>
      </c>
      <c r="AH421" s="163" t="str">
        <f t="shared" si="153"/>
        <v/>
      </c>
      <c r="AI421" s="163" t="str">
        <f t="shared" si="152"/>
        <v/>
      </c>
    </row>
    <row r="422" spans="1:35">
      <c r="A422" s="164" t="str">
        <f t="shared" ca="1" si="134"/>
        <v/>
      </c>
      <c r="B422" s="44" t="str">
        <f t="shared" ca="1" si="135"/>
        <v/>
      </c>
      <c r="C422" s="45" t="str">
        <f t="shared" ca="1" si="154"/>
        <v/>
      </c>
      <c r="D422" s="45" t="str">
        <f t="shared" ca="1" si="136"/>
        <v/>
      </c>
      <c r="E422" s="44" t="str">
        <f t="shared" ca="1" si="137"/>
        <v/>
      </c>
      <c r="F422" s="45" t="str">
        <f t="shared" ca="1" si="138"/>
        <v/>
      </c>
      <c r="G422" s="46" t="str">
        <f t="shared" ca="1" si="139"/>
        <v/>
      </c>
      <c r="H422" s="44" t="str">
        <f t="shared" ca="1" si="140"/>
        <v/>
      </c>
      <c r="I422" s="45" t="str">
        <f t="shared" ca="1" si="141"/>
        <v/>
      </c>
      <c r="J422" s="46" t="str">
        <f t="shared" ca="1" si="142"/>
        <v/>
      </c>
      <c r="K422" s="44" t="str">
        <f t="shared" ca="1" si="143"/>
        <v/>
      </c>
      <c r="L422" s="45" t="str">
        <f t="shared" ca="1" si="144"/>
        <v/>
      </c>
      <c r="M422" s="46" t="str">
        <f t="shared" ca="1" si="145"/>
        <v/>
      </c>
      <c r="N422" s="44" t="str">
        <f t="shared" ca="1" si="146"/>
        <v/>
      </c>
      <c r="O422" s="45" t="str">
        <f t="shared" ca="1" si="147"/>
        <v/>
      </c>
      <c r="P422" s="46" t="str">
        <f t="shared" ca="1" si="148"/>
        <v/>
      </c>
      <c r="Q422" s="44" t="str">
        <f t="shared" ca="1" si="149"/>
        <v/>
      </c>
      <c r="R422" s="45" t="str">
        <f t="shared" ca="1" si="150"/>
        <v/>
      </c>
      <c r="S422" s="46" t="str">
        <f t="shared" ca="1" si="151"/>
        <v/>
      </c>
      <c r="T422" s="77" t="str">
        <f t="shared" ca="1" si="155"/>
        <v/>
      </c>
      <c r="AH422" s="163" t="str">
        <f t="shared" si="153"/>
        <v/>
      </c>
      <c r="AI422" s="163" t="str">
        <f t="shared" si="152"/>
        <v/>
      </c>
    </row>
    <row r="423" spans="1:35">
      <c r="A423" s="164" t="str">
        <f t="shared" ca="1" si="134"/>
        <v/>
      </c>
      <c r="B423" s="44" t="str">
        <f t="shared" ca="1" si="135"/>
        <v/>
      </c>
      <c r="C423" s="45" t="str">
        <f t="shared" ca="1" si="154"/>
        <v/>
      </c>
      <c r="D423" s="45" t="str">
        <f t="shared" ca="1" si="136"/>
        <v/>
      </c>
      <c r="E423" s="44" t="str">
        <f t="shared" ca="1" si="137"/>
        <v/>
      </c>
      <c r="F423" s="45" t="str">
        <f t="shared" ca="1" si="138"/>
        <v/>
      </c>
      <c r="G423" s="46" t="str">
        <f t="shared" ca="1" si="139"/>
        <v/>
      </c>
      <c r="H423" s="44" t="str">
        <f t="shared" ca="1" si="140"/>
        <v/>
      </c>
      <c r="I423" s="45" t="str">
        <f t="shared" ca="1" si="141"/>
        <v/>
      </c>
      <c r="J423" s="46" t="str">
        <f t="shared" ca="1" si="142"/>
        <v/>
      </c>
      <c r="K423" s="44" t="str">
        <f t="shared" ca="1" si="143"/>
        <v/>
      </c>
      <c r="L423" s="45" t="str">
        <f t="shared" ca="1" si="144"/>
        <v/>
      </c>
      <c r="M423" s="46" t="str">
        <f t="shared" ca="1" si="145"/>
        <v/>
      </c>
      <c r="N423" s="44" t="str">
        <f t="shared" ca="1" si="146"/>
        <v/>
      </c>
      <c r="O423" s="45" t="str">
        <f t="shared" ca="1" si="147"/>
        <v/>
      </c>
      <c r="P423" s="46" t="str">
        <f t="shared" ca="1" si="148"/>
        <v/>
      </c>
      <c r="Q423" s="44" t="str">
        <f t="shared" ca="1" si="149"/>
        <v/>
      </c>
      <c r="R423" s="45" t="str">
        <f t="shared" ca="1" si="150"/>
        <v/>
      </c>
      <c r="S423" s="46" t="str">
        <f t="shared" ca="1" si="151"/>
        <v/>
      </c>
      <c r="T423" s="77" t="str">
        <f t="shared" ca="1" si="155"/>
        <v/>
      </c>
      <c r="AH423" s="163" t="str">
        <f t="shared" si="153"/>
        <v/>
      </c>
      <c r="AI423" s="163" t="str">
        <f t="shared" si="152"/>
        <v/>
      </c>
    </row>
    <row r="424" spans="1:35">
      <c r="A424" s="164" t="str">
        <f t="shared" ca="1" si="134"/>
        <v/>
      </c>
      <c r="B424" s="44" t="str">
        <f t="shared" ca="1" si="135"/>
        <v/>
      </c>
      <c r="C424" s="45" t="str">
        <f t="shared" ca="1" si="154"/>
        <v/>
      </c>
      <c r="D424" s="45" t="str">
        <f t="shared" ca="1" si="136"/>
        <v/>
      </c>
      <c r="E424" s="44" t="str">
        <f t="shared" ca="1" si="137"/>
        <v/>
      </c>
      <c r="F424" s="45" t="str">
        <f t="shared" ca="1" si="138"/>
        <v/>
      </c>
      <c r="G424" s="46" t="str">
        <f t="shared" ca="1" si="139"/>
        <v/>
      </c>
      <c r="H424" s="44" t="str">
        <f t="shared" ca="1" si="140"/>
        <v/>
      </c>
      <c r="I424" s="45" t="str">
        <f t="shared" ca="1" si="141"/>
        <v/>
      </c>
      <c r="J424" s="46" t="str">
        <f t="shared" ca="1" si="142"/>
        <v/>
      </c>
      <c r="K424" s="44" t="str">
        <f t="shared" ca="1" si="143"/>
        <v/>
      </c>
      <c r="L424" s="45" t="str">
        <f t="shared" ca="1" si="144"/>
        <v/>
      </c>
      <c r="M424" s="46" t="str">
        <f t="shared" ca="1" si="145"/>
        <v/>
      </c>
      <c r="N424" s="44" t="str">
        <f t="shared" ca="1" si="146"/>
        <v/>
      </c>
      <c r="O424" s="45" t="str">
        <f t="shared" ca="1" si="147"/>
        <v/>
      </c>
      <c r="P424" s="46" t="str">
        <f t="shared" ca="1" si="148"/>
        <v/>
      </c>
      <c r="Q424" s="44" t="str">
        <f t="shared" ca="1" si="149"/>
        <v/>
      </c>
      <c r="R424" s="45" t="str">
        <f t="shared" ca="1" si="150"/>
        <v/>
      </c>
      <c r="S424" s="46" t="str">
        <f t="shared" ca="1" si="151"/>
        <v/>
      </c>
      <c r="T424" s="77" t="str">
        <f t="shared" ca="1" si="155"/>
        <v/>
      </c>
      <c r="AH424" s="163" t="str">
        <f t="shared" si="153"/>
        <v/>
      </c>
      <c r="AI424" s="163" t="str">
        <f t="shared" si="152"/>
        <v/>
      </c>
    </row>
    <row r="425" spans="1:35">
      <c r="A425" s="164" t="str">
        <f t="shared" ca="1" si="134"/>
        <v/>
      </c>
      <c r="B425" s="44" t="str">
        <f t="shared" ca="1" si="135"/>
        <v/>
      </c>
      <c r="C425" s="45" t="str">
        <f t="shared" ca="1" si="154"/>
        <v/>
      </c>
      <c r="D425" s="45" t="str">
        <f t="shared" ca="1" si="136"/>
        <v/>
      </c>
      <c r="E425" s="44" t="str">
        <f t="shared" ca="1" si="137"/>
        <v/>
      </c>
      <c r="F425" s="45" t="str">
        <f t="shared" ca="1" si="138"/>
        <v/>
      </c>
      <c r="G425" s="46" t="str">
        <f t="shared" ca="1" si="139"/>
        <v/>
      </c>
      <c r="H425" s="44" t="str">
        <f t="shared" ca="1" si="140"/>
        <v/>
      </c>
      <c r="I425" s="45" t="str">
        <f t="shared" ca="1" si="141"/>
        <v/>
      </c>
      <c r="J425" s="46" t="str">
        <f t="shared" ca="1" si="142"/>
        <v/>
      </c>
      <c r="K425" s="44" t="str">
        <f t="shared" ca="1" si="143"/>
        <v/>
      </c>
      <c r="L425" s="45" t="str">
        <f t="shared" ca="1" si="144"/>
        <v/>
      </c>
      <c r="M425" s="46" t="str">
        <f t="shared" ca="1" si="145"/>
        <v/>
      </c>
      <c r="N425" s="44" t="str">
        <f t="shared" ca="1" si="146"/>
        <v/>
      </c>
      <c r="O425" s="45" t="str">
        <f t="shared" ca="1" si="147"/>
        <v/>
      </c>
      <c r="P425" s="46" t="str">
        <f t="shared" ca="1" si="148"/>
        <v/>
      </c>
      <c r="Q425" s="44" t="str">
        <f t="shared" ca="1" si="149"/>
        <v/>
      </c>
      <c r="R425" s="45" t="str">
        <f t="shared" ca="1" si="150"/>
        <v/>
      </c>
      <c r="S425" s="46" t="str">
        <f t="shared" ca="1" si="151"/>
        <v/>
      </c>
      <c r="T425" s="77" t="str">
        <f t="shared" ca="1" si="155"/>
        <v/>
      </c>
      <c r="AH425" s="163" t="str">
        <f t="shared" si="153"/>
        <v/>
      </c>
      <c r="AI425" s="163" t="str">
        <f t="shared" si="152"/>
        <v/>
      </c>
    </row>
    <row r="426" spans="1:35">
      <c r="A426" s="164" t="str">
        <f t="shared" ca="1" si="134"/>
        <v/>
      </c>
      <c r="B426" s="44" t="str">
        <f t="shared" ca="1" si="135"/>
        <v/>
      </c>
      <c r="C426" s="45" t="str">
        <f t="shared" ca="1" si="154"/>
        <v/>
      </c>
      <c r="D426" s="45" t="str">
        <f t="shared" ca="1" si="136"/>
        <v/>
      </c>
      <c r="E426" s="44" t="str">
        <f t="shared" ca="1" si="137"/>
        <v/>
      </c>
      <c r="F426" s="45" t="str">
        <f t="shared" ca="1" si="138"/>
        <v/>
      </c>
      <c r="G426" s="46" t="str">
        <f t="shared" ca="1" si="139"/>
        <v/>
      </c>
      <c r="H426" s="44" t="str">
        <f t="shared" ca="1" si="140"/>
        <v/>
      </c>
      <c r="I426" s="45" t="str">
        <f t="shared" ca="1" si="141"/>
        <v/>
      </c>
      <c r="J426" s="46" t="str">
        <f t="shared" ca="1" si="142"/>
        <v/>
      </c>
      <c r="K426" s="44" t="str">
        <f t="shared" ca="1" si="143"/>
        <v/>
      </c>
      <c r="L426" s="45" t="str">
        <f t="shared" ca="1" si="144"/>
        <v/>
      </c>
      <c r="M426" s="46" t="str">
        <f t="shared" ca="1" si="145"/>
        <v/>
      </c>
      <c r="N426" s="44" t="str">
        <f t="shared" ca="1" si="146"/>
        <v/>
      </c>
      <c r="O426" s="45" t="str">
        <f t="shared" ca="1" si="147"/>
        <v/>
      </c>
      <c r="P426" s="46" t="str">
        <f t="shared" ca="1" si="148"/>
        <v/>
      </c>
      <c r="Q426" s="44" t="str">
        <f t="shared" ca="1" si="149"/>
        <v/>
      </c>
      <c r="R426" s="45" t="str">
        <f t="shared" ca="1" si="150"/>
        <v/>
      </c>
      <c r="S426" s="46" t="str">
        <f t="shared" ca="1" si="151"/>
        <v/>
      </c>
      <c r="T426" s="77" t="str">
        <f t="shared" ca="1" si="155"/>
        <v/>
      </c>
      <c r="AH426" s="163" t="str">
        <f t="shared" si="153"/>
        <v/>
      </c>
      <c r="AI426" s="163" t="str">
        <f t="shared" si="152"/>
        <v/>
      </c>
    </row>
    <row r="427" spans="1:35">
      <c r="A427" s="164" t="str">
        <f t="shared" ca="1" si="134"/>
        <v/>
      </c>
      <c r="B427" s="44" t="str">
        <f t="shared" ca="1" si="135"/>
        <v/>
      </c>
      <c r="C427" s="45" t="str">
        <f t="shared" ca="1" si="154"/>
        <v/>
      </c>
      <c r="D427" s="45" t="str">
        <f t="shared" ca="1" si="136"/>
        <v/>
      </c>
      <c r="E427" s="44" t="str">
        <f t="shared" ca="1" si="137"/>
        <v/>
      </c>
      <c r="F427" s="45" t="str">
        <f t="shared" ca="1" si="138"/>
        <v/>
      </c>
      <c r="G427" s="46" t="str">
        <f t="shared" ca="1" si="139"/>
        <v/>
      </c>
      <c r="H427" s="44" t="str">
        <f t="shared" ca="1" si="140"/>
        <v/>
      </c>
      <c r="I427" s="45" t="str">
        <f t="shared" ca="1" si="141"/>
        <v/>
      </c>
      <c r="J427" s="46" t="str">
        <f t="shared" ca="1" si="142"/>
        <v/>
      </c>
      <c r="K427" s="44" t="str">
        <f t="shared" ca="1" si="143"/>
        <v/>
      </c>
      <c r="L427" s="45" t="str">
        <f t="shared" ca="1" si="144"/>
        <v/>
      </c>
      <c r="M427" s="46" t="str">
        <f t="shared" ca="1" si="145"/>
        <v/>
      </c>
      <c r="N427" s="44" t="str">
        <f t="shared" ca="1" si="146"/>
        <v/>
      </c>
      <c r="O427" s="45" t="str">
        <f t="shared" ca="1" si="147"/>
        <v/>
      </c>
      <c r="P427" s="46" t="str">
        <f t="shared" ca="1" si="148"/>
        <v/>
      </c>
      <c r="Q427" s="44" t="str">
        <f t="shared" ca="1" si="149"/>
        <v/>
      </c>
      <c r="R427" s="45" t="str">
        <f t="shared" ca="1" si="150"/>
        <v/>
      </c>
      <c r="S427" s="46" t="str">
        <f t="shared" ca="1" si="151"/>
        <v/>
      </c>
      <c r="T427" s="77" t="str">
        <f t="shared" ca="1" si="155"/>
        <v/>
      </c>
      <c r="AH427" s="163" t="str">
        <f t="shared" si="153"/>
        <v/>
      </c>
      <c r="AI427" s="163" t="str">
        <f t="shared" si="152"/>
        <v/>
      </c>
    </row>
    <row r="428" spans="1:35">
      <c r="A428" s="164" t="str">
        <f t="shared" ca="1" si="134"/>
        <v/>
      </c>
      <c r="B428" s="44" t="str">
        <f t="shared" ca="1" si="135"/>
        <v/>
      </c>
      <c r="C428" s="45" t="str">
        <f t="shared" ca="1" si="154"/>
        <v/>
      </c>
      <c r="D428" s="45" t="str">
        <f t="shared" ca="1" si="136"/>
        <v/>
      </c>
      <c r="E428" s="44" t="str">
        <f t="shared" ca="1" si="137"/>
        <v/>
      </c>
      <c r="F428" s="45" t="str">
        <f t="shared" ca="1" si="138"/>
        <v/>
      </c>
      <c r="G428" s="46" t="str">
        <f t="shared" ca="1" si="139"/>
        <v/>
      </c>
      <c r="H428" s="44" t="str">
        <f t="shared" ca="1" si="140"/>
        <v/>
      </c>
      <c r="I428" s="45" t="str">
        <f t="shared" ca="1" si="141"/>
        <v/>
      </c>
      <c r="J428" s="46" t="str">
        <f t="shared" ca="1" si="142"/>
        <v/>
      </c>
      <c r="K428" s="44" t="str">
        <f t="shared" ca="1" si="143"/>
        <v/>
      </c>
      <c r="L428" s="45" t="str">
        <f t="shared" ca="1" si="144"/>
        <v/>
      </c>
      <c r="M428" s="46" t="str">
        <f t="shared" ca="1" si="145"/>
        <v/>
      </c>
      <c r="N428" s="44" t="str">
        <f t="shared" ca="1" si="146"/>
        <v/>
      </c>
      <c r="O428" s="45" t="str">
        <f t="shared" ca="1" si="147"/>
        <v/>
      </c>
      <c r="P428" s="46" t="str">
        <f t="shared" ca="1" si="148"/>
        <v/>
      </c>
      <c r="Q428" s="44" t="str">
        <f t="shared" ca="1" si="149"/>
        <v/>
      </c>
      <c r="R428" s="45" t="str">
        <f t="shared" ca="1" si="150"/>
        <v/>
      </c>
      <c r="S428" s="46" t="str">
        <f t="shared" ca="1" si="151"/>
        <v/>
      </c>
      <c r="T428" s="77" t="str">
        <f t="shared" ca="1" si="155"/>
        <v/>
      </c>
      <c r="AH428" s="163" t="str">
        <f t="shared" si="153"/>
        <v/>
      </c>
      <c r="AI428" s="163" t="str">
        <f t="shared" si="152"/>
        <v/>
      </c>
    </row>
    <row r="429" spans="1:35">
      <c r="A429" s="164" t="str">
        <f t="shared" ca="1" si="134"/>
        <v/>
      </c>
      <c r="B429" s="44" t="str">
        <f t="shared" ca="1" si="135"/>
        <v/>
      </c>
      <c r="C429" s="45" t="str">
        <f t="shared" ca="1" si="154"/>
        <v/>
      </c>
      <c r="D429" s="45" t="str">
        <f t="shared" ca="1" si="136"/>
        <v/>
      </c>
      <c r="E429" s="44" t="str">
        <f t="shared" ca="1" si="137"/>
        <v/>
      </c>
      <c r="F429" s="45" t="str">
        <f t="shared" ca="1" si="138"/>
        <v/>
      </c>
      <c r="G429" s="46" t="str">
        <f t="shared" ca="1" si="139"/>
        <v/>
      </c>
      <c r="H429" s="44" t="str">
        <f t="shared" ca="1" si="140"/>
        <v/>
      </c>
      <c r="I429" s="45" t="str">
        <f t="shared" ca="1" si="141"/>
        <v/>
      </c>
      <c r="J429" s="46" t="str">
        <f t="shared" ca="1" si="142"/>
        <v/>
      </c>
      <c r="K429" s="44" t="str">
        <f t="shared" ca="1" si="143"/>
        <v/>
      </c>
      <c r="L429" s="45" t="str">
        <f t="shared" ca="1" si="144"/>
        <v/>
      </c>
      <c r="M429" s="46" t="str">
        <f t="shared" ca="1" si="145"/>
        <v/>
      </c>
      <c r="N429" s="44" t="str">
        <f t="shared" ca="1" si="146"/>
        <v/>
      </c>
      <c r="O429" s="45" t="str">
        <f t="shared" ca="1" si="147"/>
        <v/>
      </c>
      <c r="P429" s="46" t="str">
        <f t="shared" ca="1" si="148"/>
        <v/>
      </c>
      <c r="Q429" s="44" t="str">
        <f t="shared" ca="1" si="149"/>
        <v/>
      </c>
      <c r="R429" s="45" t="str">
        <f t="shared" ca="1" si="150"/>
        <v/>
      </c>
      <c r="S429" s="46" t="str">
        <f t="shared" ca="1" si="151"/>
        <v/>
      </c>
      <c r="T429" s="77" t="str">
        <f t="shared" ca="1" si="155"/>
        <v/>
      </c>
      <c r="AH429" s="163" t="str">
        <f t="shared" si="153"/>
        <v/>
      </c>
      <c r="AI429" s="163" t="str">
        <f t="shared" si="152"/>
        <v/>
      </c>
    </row>
    <row r="430" spans="1:35">
      <c r="A430" s="164" t="str">
        <f t="shared" ca="1" si="134"/>
        <v/>
      </c>
      <c r="B430" s="44" t="str">
        <f t="shared" ca="1" si="135"/>
        <v/>
      </c>
      <c r="C430" s="45" t="str">
        <f t="shared" ca="1" si="154"/>
        <v/>
      </c>
      <c r="D430" s="45" t="str">
        <f t="shared" ca="1" si="136"/>
        <v/>
      </c>
      <c r="E430" s="44" t="str">
        <f t="shared" ca="1" si="137"/>
        <v/>
      </c>
      <c r="F430" s="45" t="str">
        <f t="shared" ca="1" si="138"/>
        <v/>
      </c>
      <c r="G430" s="46" t="str">
        <f t="shared" ca="1" si="139"/>
        <v/>
      </c>
      <c r="H430" s="44" t="str">
        <f t="shared" ca="1" si="140"/>
        <v/>
      </c>
      <c r="I430" s="45" t="str">
        <f t="shared" ca="1" si="141"/>
        <v/>
      </c>
      <c r="J430" s="46" t="str">
        <f t="shared" ca="1" si="142"/>
        <v/>
      </c>
      <c r="K430" s="44" t="str">
        <f t="shared" ca="1" si="143"/>
        <v/>
      </c>
      <c r="L430" s="45" t="str">
        <f t="shared" ca="1" si="144"/>
        <v/>
      </c>
      <c r="M430" s="46" t="str">
        <f t="shared" ca="1" si="145"/>
        <v/>
      </c>
      <c r="N430" s="44" t="str">
        <f t="shared" ca="1" si="146"/>
        <v/>
      </c>
      <c r="O430" s="45" t="str">
        <f t="shared" ca="1" si="147"/>
        <v/>
      </c>
      <c r="P430" s="46" t="str">
        <f t="shared" ca="1" si="148"/>
        <v/>
      </c>
      <c r="Q430" s="44" t="str">
        <f t="shared" ca="1" si="149"/>
        <v/>
      </c>
      <c r="R430" s="45" t="str">
        <f t="shared" ca="1" si="150"/>
        <v/>
      </c>
      <c r="S430" s="46" t="str">
        <f t="shared" ca="1" si="151"/>
        <v/>
      </c>
      <c r="T430" s="77" t="str">
        <f t="shared" ca="1" si="155"/>
        <v/>
      </c>
      <c r="AH430" s="163" t="str">
        <f t="shared" si="153"/>
        <v/>
      </c>
      <c r="AI430" s="163" t="str">
        <f t="shared" si="152"/>
        <v/>
      </c>
    </row>
    <row r="431" spans="1:35">
      <c r="A431" s="164" t="str">
        <f t="shared" ca="1" si="134"/>
        <v/>
      </c>
      <c r="B431" s="44" t="str">
        <f t="shared" ca="1" si="135"/>
        <v/>
      </c>
      <c r="C431" s="45" t="str">
        <f t="shared" ca="1" si="154"/>
        <v/>
      </c>
      <c r="D431" s="45" t="str">
        <f t="shared" ca="1" si="136"/>
        <v/>
      </c>
      <c r="E431" s="44" t="str">
        <f t="shared" ca="1" si="137"/>
        <v/>
      </c>
      <c r="F431" s="45" t="str">
        <f t="shared" ca="1" si="138"/>
        <v/>
      </c>
      <c r="G431" s="46" t="str">
        <f t="shared" ca="1" si="139"/>
        <v/>
      </c>
      <c r="H431" s="44" t="str">
        <f t="shared" ca="1" si="140"/>
        <v/>
      </c>
      <c r="I431" s="45" t="str">
        <f t="shared" ca="1" si="141"/>
        <v/>
      </c>
      <c r="J431" s="46" t="str">
        <f t="shared" ca="1" si="142"/>
        <v/>
      </c>
      <c r="K431" s="44" t="str">
        <f t="shared" ca="1" si="143"/>
        <v/>
      </c>
      <c r="L431" s="45" t="str">
        <f t="shared" ca="1" si="144"/>
        <v/>
      </c>
      <c r="M431" s="46" t="str">
        <f t="shared" ca="1" si="145"/>
        <v/>
      </c>
      <c r="N431" s="44" t="str">
        <f t="shared" ca="1" si="146"/>
        <v/>
      </c>
      <c r="O431" s="45" t="str">
        <f t="shared" ca="1" si="147"/>
        <v/>
      </c>
      <c r="P431" s="46" t="str">
        <f t="shared" ca="1" si="148"/>
        <v/>
      </c>
      <c r="Q431" s="44" t="str">
        <f t="shared" ca="1" si="149"/>
        <v/>
      </c>
      <c r="R431" s="45" t="str">
        <f t="shared" ca="1" si="150"/>
        <v/>
      </c>
      <c r="S431" s="46" t="str">
        <f t="shared" ca="1" si="151"/>
        <v/>
      </c>
      <c r="T431" s="77" t="str">
        <f t="shared" ca="1" si="155"/>
        <v/>
      </c>
      <c r="AH431" s="163" t="str">
        <f t="shared" si="153"/>
        <v/>
      </c>
      <c r="AI431" s="163" t="str">
        <f t="shared" si="152"/>
        <v/>
      </c>
    </row>
    <row r="432" spans="1:35">
      <c r="A432" s="164" t="str">
        <f t="shared" ca="1" si="134"/>
        <v/>
      </c>
      <c r="B432" s="44" t="str">
        <f t="shared" ca="1" si="135"/>
        <v/>
      </c>
      <c r="C432" s="45" t="str">
        <f t="shared" ca="1" si="154"/>
        <v/>
      </c>
      <c r="D432" s="45" t="str">
        <f t="shared" ca="1" si="136"/>
        <v/>
      </c>
      <c r="E432" s="44" t="str">
        <f t="shared" ca="1" si="137"/>
        <v/>
      </c>
      <c r="F432" s="45" t="str">
        <f t="shared" ca="1" si="138"/>
        <v/>
      </c>
      <c r="G432" s="46" t="str">
        <f t="shared" ca="1" si="139"/>
        <v/>
      </c>
      <c r="H432" s="44" t="str">
        <f t="shared" ca="1" si="140"/>
        <v/>
      </c>
      <c r="I432" s="45" t="str">
        <f t="shared" ca="1" si="141"/>
        <v/>
      </c>
      <c r="J432" s="46" t="str">
        <f t="shared" ca="1" si="142"/>
        <v/>
      </c>
      <c r="K432" s="44" t="str">
        <f t="shared" ca="1" si="143"/>
        <v/>
      </c>
      <c r="L432" s="45" t="str">
        <f t="shared" ca="1" si="144"/>
        <v/>
      </c>
      <c r="M432" s="46" t="str">
        <f t="shared" ca="1" si="145"/>
        <v/>
      </c>
      <c r="N432" s="44" t="str">
        <f t="shared" ca="1" si="146"/>
        <v/>
      </c>
      <c r="O432" s="45" t="str">
        <f t="shared" ca="1" si="147"/>
        <v/>
      </c>
      <c r="P432" s="46" t="str">
        <f t="shared" ca="1" si="148"/>
        <v/>
      </c>
      <c r="Q432" s="44" t="str">
        <f t="shared" ca="1" si="149"/>
        <v/>
      </c>
      <c r="R432" s="45" t="str">
        <f t="shared" ca="1" si="150"/>
        <v/>
      </c>
      <c r="S432" s="46" t="str">
        <f t="shared" ca="1" si="151"/>
        <v/>
      </c>
      <c r="T432" s="77" t="str">
        <f t="shared" ca="1" si="155"/>
        <v/>
      </c>
      <c r="AH432" s="163" t="str">
        <f t="shared" si="153"/>
        <v/>
      </c>
      <c r="AI432" s="163" t="str">
        <f t="shared" si="152"/>
        <v/>
      </c>
    </row>
    <row r="433" spans="1:35">
      <c r="A433" s="164" t="str">
        <f t="shared" ref="A433:A496" ca="1" si="156">IF(AND(ISBLANK(AJ422), A432 = $AJ$1),NOW(),IF(ISBLANK(AJ422),"",AJ422))</f>
        <v/>
      </c>
      <c r="B433" s="44" t="str">
        <f t="shared" ref="B433:B496" ca="1" si="157">IF(COUNTIF(V:V,A433)=1,VLOOKUP(A433,V:W,2), IF(COUNTIF(V:V,A433)=0,$B$10,""))</f>
        <v/>
      </c>
      <c r="C433" s="45" t="str">
        <f t="shared" ca="1" si="154"/>
        <v/>
      </c>
      <c r="D433" s="45" t="str">
        <f t="shared" ref="D433:D496" ca="1" si="158">IF(ISERROR(B433-2),"",-1*ROUNDUP(A433-$A$14,0)/360*$B$7*$B$5)</f>
        <v/>
      </c>
      <c r="E433" s="44" t="str">
        <f t="shared" ref="E433:E496" ca="1" si="159">IF(COUNTIF(V:V,A433)=1,VLOOKUP(A433,X:Y,2), IF(COUNTIF(V:V,A433)=0,$C$10,""))</f>
        <v/>
      </c>
      <c r="F433" s="45" t="str">
        <f t="shared" ref="F433:F496" ca="1" si="160">IF(ISERROR(B433-2),"",(E433-$E$14)/100*$C$5)</f>
        <v/>
      </c>
      <c r="G433" s="46" t="str">
        <f t="shared" ref="G433:G496" ca="1" si="161">IF(ISERROR(B433-2),"",ROUNDUP(A433-$A$14,0)/360*$C$6*$C$5-ROUNDUP(A433-$A$14,0)/360*$C$7*$C$5*$E$14/100)</f>
        <v/>
      </c>
      <c r="H433" s="44" t="str">
        <f t="shared" ref="H433:H496" ca="1" si="162">IF(COUNTIF(V:V,A433)=1,VLOOKUP(A433,Z:AA,2), IF(COUNTIF(V:V,A433)=0,$D$10,""))</f>
        <v/>
      </c>
      <c r="I433" s="45" t="str">
        <f t="shared" ref="I433:I496" ca="1" si="163">IF(ISERROR(B433-2),"",(H433/$H$14-1)*$D$5)</f>
        <v/>
      </c>
      <c r="J433" s="46" t="str">
        <f t="shared" ref="J433:J496" ca="1" si="164">IF(ISERROR(B433-2),"",-1*ROUNDUP(A433-$A$14,0)/360*$D$7*$D$5)</f>
        <v/>
      </c>
      <c r="K433" s="44" t="str">
        <f t="shared" ref="K433:K496" ca="1" si="165">IF(COUNTIF(V:V,A433)=1,VLOOKUP(A433,AB:AC,2), IF(COUNTIF(V:V,A433)=0,$E$10,""))</f>
        <v/>
      </c>
      <c r="L433" s="45" t="str">
        <f t="shared" ref="L433:L496" ca="1" si="166">IF(ISERROR(B433-2),"",(K433-$K$14)/100*$E$5)</f>
        <v/>
      </c>
      <c r="M433" s="46" t="str">
        <f t="shared" ref="M433:M496" ca="1" si="167">IF(ISERROR(B433-2),"",ROUNDUP(A433-$A$14,0)/360*$E$6*$E$5-ROUNDUP(A433-$A$14,0)/360*$E$7*$E$5*$N$14/100)</f>
        <v/>
      </c>
      <c r="N433" s="44" t="str">
        <f t="shared" ref="N433:N496" ca="1" si="168">IF(COUNTIF(V:V,A433)=1,VLOOKUP(A433,AD:AE,2), IF(COUNTIF(V:V,A433)=0,$F$10,""))</f>
        <v/>
      </c>
      <c r="O433" s="45" t="str">
        <f t="shared" ref="O433:O496" ca="1" si="169">IF(ISERROR(B433-2),"",(N433-$N$14)/100*$F$5)</f>
        <v/>
      </c>
      <c r="P433" s="46" t="str">
        <f t="shared" ref="P433:P496" ca="1" si="170">IF(ISERROR(B433-2),"",ROUNDUP(A433-$A$14,0)/360*$F$6*$F$5-ROUNDUP(A433-$A$14,0)/360*$F$7*$F$5*$N$14/100)</f>
        <v/>
      </c>
      <c r="Q433" s="44" t="str">
        <f t="shared" ref="Q433:Q496" ca="1" si="171">IF(COUNTIF(V:V,A433)=1,VLOOKUP(A433,AF:AG,2), IF(COUNTIF(V:V,A433)=0,$G$10,""))</f>
        <v/>
      </c>
      <c r="R433" s="45" t="str">
        <f t="shared" ref="R433:R496" ca="1" si="172">IF(ISERROR(B433-2),"",(Q433-$Q$14)/100*$G$5)</f>
        <v/>
      </c>
      <c r="S433" s="46" t="str">
        <f t="shared" ref="S433:S496" ca="1" si="173">IF(ISERROR(B433-2),"",ROUNDUP(A433-$A$14,0)/360*$G$6*$G$5-ROUNDUP(A433-$A$14,0)/360*$G$7*$G$5*$Q$14/100)</f>
        <v/>
      </c>
      <c r="T433" s="77" t="str">
        <f t="shared" ca="1" si="155"/>
        <v/>
      </c>
      <c r="AH433" s="163" t="str">
        <f t="shared" si="153"/>
        <v/>
      </c>
      <c r="AI433" s="163" t="str">
        <f t="shared" si="152"/>
        <v/>
      </c>
    </row>
    <row r="434" spans="1:35">
      <c r="A434" s="164" t="str">
        <f t="shared" ca="1" si="156"/>
        <v/>
      </c>
      <c r="B434" s="44" t="str">
        <f t="shared" ca="1" si="157"/>
        <v/>
      </c>
      <c r="C434" s="45" t="str">
        <f t="shared" ca="1" si="154"/>
        <v/>
      </c>
      <c r="D434" s="45" t="str">
        <f t="shared" ca="1" si="158"/>
        <v/>
      </c>
      <c r="E434" s="44" t="str">
        <f t="shared" ca="1" si="159"/>
        <v/>
      </c>
      <c r="F434" s="45" t="str">
        <f t="shared" ca="1" si="160"/>
        <v/>
      </c>
      <c r="G434" s="46" t="str">
        <f t="shared" ca="1" si="161"/>
        <v/>
      </c>
      <c r="H434" s="44" t="str">
        <f t="shared" ca="1" si="162"/>
        <v/>
      </c>
      <c r="I434" s="45" t="str">
        <f t="shared" ca="1" si="163"/>
        <v/>
      </c>
      <c r="J434" s="46" t="str">
        <f t="shared" ca="1" si="164"/>
        <v/>
      </c>
      <c r="K434" s="44" t="str">
        <f t="shared" ca="1" si="165"/>
        <v/>
      </c>
      <c r="L434" s="45" t="str">
        <f t="shared" ca="1" si="166"/>
        <v/>
      </c>
      <c r="M434" s="46" t="str">
        <f t="shared" ca="1" si="167"/>
        <v/>
      </c>
      <c r="N434" s="44" t="str">
        <f t="shared" ca="1" si="168"/>
        <v/>
      </c>
      <c r="O434" s="45" t="str">
        <f t="shared" ca="1" si="169"/>
        <v/>
      </c>
      <c r="P434" s="46" t="str">
        <f t="shared" ca="1" si="170"/>
        <v/>
      </c>
      <c r="Q434" s="44" t="str">
        <f t="shared" ca="1" si="171"/>
        <v/>
      </c>
      <c r="R434" s="45" t="str">
        <f t="shared" ca="1" si="172"/>
        <v/>
      </c>
      <c r="S434" s="46" t="str">
        <f t="shared" ca="1" si="173"/>
        <v/>
      </c>
      <c r="T434" s="77" t="str">
        <f t="shared" ca="1" si="155"/>
        <v/>
      </c>
      <c r="AH434" s="163" t="str">
        <f t="shared" si="153"/>
        <v/>
      </c>
      <c r="AI434" s="163" t="str">
        <f t="shared" si="152"/>
        <v/>
      </c>
    </row>
    <row r="435" spans="1:35">
      <c r="A435" s="164" t="str">
        <f t="shared" ca="1" si="156"/>
        <v/>
      </c>
      <c r="B435" s="44" t="str">
        <f t="shared" ca="1" si="157"/>
        <v/>
      </c>
      <c r="C435" s="45" t="str">
        <f t="shared" ca="1" si="154"/>
        <v/>
      </c>
      <c r="D435" s="45" t="str">
        <f t="shared" ca="1" si="158"/>
        <v/>
      </c>
      <c r="E435" s="44" t="str">
        <f t="shared" ca="1" si="159"/>
        <v/>
      </c>
      <c r="F435" s="45" t="str">
        <f t="shared" ca="1" si="160"/>
        <v/>
      </c>
      <c r="G435" s="46" t="str">
        <f t="shared" ca="1" si="161"/>
        <v/>
      </c>
      <c r="H435" s="44" t="str">
        <f t="shared" ca="1" si="162"/>
        <v/>
      </c>
      <c r="I435" s="45" t="str">
        <f t="shared" ca="1" si="163"/>
        <v/>
      </c>
      <c r="J435" s="46" t="str">
        <f t="shared" ca="1" si="164"/>
        <v/>
      </c>
      <c r="K435" s="44" t="str">
        <f t="shared" ca="1" si="165"/>
        <v/>
      </c>
      <c r="L435" s="45" t="str">
        <f t="shared" ca="1" si="166"/>
        <v/>
      </c>
      <c r="M435" s="46" t="str">
        <f t="shared" ca="1" si="167"/>
        <v/>
      </c>
      <c r="N435" s="44" t="str">
        <f t="shared" ca="1" si="168"/>
        <v/>
      </c>
      <c r="O435" s="45" t="str">
        <f t="shared" ca="1" si="169"/>
        <v/>
      </c>
      <c r="P435" s="46" t="str">
        <f t="shared" ca="1" si="170"/>
        <v/>
      </c>
      <c r="Q435" s="44" t="str">
        <f t="shared" ca="1" si="171"/>
        <v/>
      </c>
      <c r="R435" s="45" t="str">
        <f t="shared" ca="1" si="172"/>
        <v/>
      </c>
      <c r="S435" s="46" t="str">
        <f t="shared" ca="1" si="173"/>
        <v/>
      </c>
      <c r="T435" s="77" t="str">
        <f t="shared" ca="1" si="155"/>
        <v/>
      </c>
      <c r="AH435" s="163" t="str">
        <f t="shared" si="153"/>
        <v/>
      </c>
      <c r="AI435" s="163" t="str">
        <f t="shared" si="152"/>
        <v/>
      </c>
    </row>
    <row r="436" spans="1:35">
      <c r="A436" s="164" t="str">
        <f t="shared" ca="1" si="156"/>
        <v/>
      </c>
      <c r="B436" s="44" t="str">
        <f t="shared" ca="1" si="157"/>
        <v/>
      </c>
      <c r="C436" s="45" t="str">
        <f t="shared" ca="1" si="154"/>
        <v/>
      </c>
      <c r="D436" s="45" t="str">
        <f t="shared" ca="1" si="158"/>
        <v/>
      </c>
      <c r="E436" s="44" t="str">
        <f t="shared" ca="1" si="159"/>
        <v/>
      </c>
      <c r="F436" s="45" t="str">
        <f t="shared" ca="1" si="160"/>
        <v/>
      </c>
      <c r="G436" s="46" t="str">
        <f t="shared" ca="1" si="161"/>
        <v/>
      </c>
      <c r="H436" s="44" t="str">
        <f t="shared" ca="1" si="162"/>
        <v/>
      </c>
      <c r="I436" s="45" t="str">
        <f t="shared" ca="1" si="163"/>
        <v/>
      </c>
      <c r="J436" s="46" t="str">
        <f t="shared" ca="1" si="164"/>
        <v/>
      </c>
      <c r="K436" s="44" t="str">
        <f t="shared" ca="1" si="165"/>
        <v/>
      </c>
      <c r="L436" s="45" t="str">
        <f t="shared" ca="1" si="166"/>
        <v/>
      </c>
      <c r="M436" s="46" t="str">
        <f t="shared" ca="1" si="167"/>
        <v/>
      </c>
      <c r="N436" s="44" t="str">
        <f t="shared" ca="1" si="168"/>
        <v/>
      </c>
      <c r="O436" s="45" t="str">
        <f t="shared" ca="1" si="169"/>
        <v/>
      </c>
      <c r="P436" s="46" t="str">
        <f t="shared" ca="1" si="170"/>
        <v/>
      </c>
      <c r="Q436" s="44" t="str">
        <f t="shared" ca="1" si="171"/>
        <v/>
      </c>
      <c r="R436" s="45" t="str">
        <f t="shared" ca="1" si="172"/>
        <v/>
      </c>
      <c r="S436" s="46" t="str">
        <f t="shared" ca="1" si="173"/>
        <v/>
      </c>
      <c r="T436" s="77" t="str">
        <f t="shared" ca="1" si="155"/>
        <v/>
      </c>
      <c r="AH436" s="163" t="str">
        <f t="shared" si="153"/>
        <v/>
      </c>
      <c r="AI436" s="163" t="str">
        <f t="shared" si="152"/>
        <v/>
      </c>
    </row>
    <row r="437" spans="1:35">
      <c r="A437" s="164" t="str">
        <f t="shared" ca="1" si="156"/>
        <v/>
      </c>
      <c r="B437" s="44" t="str">
        <f t="shared" ca="1" si="157"/>
        <v/>
      </c>
      <c r="C437" s="45" t="str">
        <f t="shared" ca="1" si="154"/>
        <v/>
      </c>
      <c r="D437" s="45" t="str">
        <f t="shared" ca="1" si="158"/>
        <v/>
      </c>
      <c r="E437" s="44" t="str">
        <f t="shared" ca="1" si="159"/>
        <v/>
      </c>
      <c r="F437" s="45" t="str">
        <f t="shared" ca="1" si="160"/>
        <v/>
      </c>
      <c r="G437" s="46" t="str">
        <f t="shared" ca="1" si="161"/>
        <v/>
      </c>
      <c r="H437" s="44" t="str">
        <f t="shared" ca="1" si="162"/>
        <v/>
      </c>
      <c r="I437" s="45" t="str">
        <f t="shared" ca="1" si="163"/>
        <v/>
      </c>
      <c r="J437" s="46" t="str">
        <f t="shared" ca="1" si="164"/>
        <v/>
      </c>
      <c r="K437" s="44" t="str">
        <f t="shared" ca="1" si="165"/>
        <v/>
      </c>
      <c r="L437" s="45" t="str">
        <f t="shared" ca="1" si="166"/>
        <v/>
      </c>
      <c r="M437" s="46" t="str">
        <f t="shared" ca="1" si="167"/>
        <v/>
      </c>
      <c r="N437" s="44" t="str">
        <f t="shared" ca="1" si="168"/>
        <v/>
      </c>
      <c r="O437" s="45" t="str">
        <f t="shared" ca="1" si="169"/>
        <v/>
      </c>
      <c r="P437" s="46" t="str">
        <f t="shared" ca="1" si="170"/>
        <v/>
      </c>
      <c r="Q437" s="44" t="str">
        <f t="shared" ca="1" si="171"/>
        <v/>
      </c>
      <c r="R437" s="45" t="str">
        <f t="shared" ca="1" si="172"/>
        <v/>
      </c>
      <c r="S437" s="46" t="str">
        <f t="shared" ca="1" si="173"/>
        <v/>
      </c>
      <c r="T437" s="77" t="str">
        <f t="shared" ca="1" si="155"/>
        <v/>
      </c>
      <c r="AH437" s="163" t="str">
        <f t="shared" si="153"/>
        <v/>
      </c>
      <c r="AI437" s="163" t="str">
        <f t="shared" si="152"/>
        <v/>
      </c>
    </row>
    <row r="438" spans="1:35">
      <c r="A438" s="164" t="str">
        <f t="shared" ca="1" si="156"/>
        <v/>
      </c>
      <c r="B438" s="44" t="str">
        <f t="shared" ca="1" si="157"/>
        <v/>
      </c>
      <c r="C438" s="45" t="str">
        <f t="shared" ca="1" si="154"/>
        <v/>
      </c>
      <c r="D438" s="45" t="str">
        <f t="shared" ca="1" si="158"/>
        <v/>
      </c>
      <c r="E438" s="44" t="str">
        <f t="shared" ca="1" si="159"/>
        <v/>
      </c>
      <c r="F438" s="45" t="str">
        <f t="shared" ca="1" si="160"/>
        <v/>
      </c>
      <c r="G438" s="46" t="str">
        <f t="shared" ca="1" si="161"/>
        <v/>
      </c>
      <c r="H438" s="44" t="str">
        <f t="shared" ca="1" si="162"/>
        <v/>
      </c>
      <c r="I438" s="45" t="str">
        <f t="shared" ca="1" si="163"/>
        <v/>
      </c>
      <c r="J438" s="46" t="str">
        <f t="shared" ca="1" si="164"/>
        <v/>
      </c>
      <c r="K438" s="44" t="str">
        <f t="shared" ca="1" si="165"/>
        <v/>
      </c>
      <c r="L438" s="45" t="str">
        <f t="shared" ca="1" si="166"/>
        <v/>
      </c>
      <c r="M438" s="46" t="str">
        <f t="shared" ca="1" si="167"/>
        <v/>
      </c>
      <c r="N438" s="44" t="str">
        <f t="shared" ca="1" si="168"/>
        <v/>
      </c>
      <c r="O438" s="45" t="str">
        <f t="shared" ca="1" si="169"/>
        <v/>
      </c>
      <c r="P438" s="46" t="str">
        <f t="shared" ca="1" si="170"/>
        <v/>
      </c>
      <c r="Q438" s="44" t="str">
        <f t="shared" ca="1" si="171"/>
        <v/>
      </c>
      <c r="R438" s="45" t="str">
        <f t="shared" ca="1" si="172"/>
        <v/>
      </c>
      <c r="S438" s="46" t="str">
        <f t="shared" ca="1" si="173"/>
        <v/>
      </c>
      <c r="T438" s="77" t="str">
        <f t="shared" ca="1" si="155"/>
        <v/>
      </c>
      <c r="AH438" s="163" t="str">
        <f t="shared" si="153"/>
        <v/>
      </c>
      <c r="AI438" s="163" t="str">
        <f t="shared" si="152"/>
        <v/>
      </c>
    </row>
    <row r="439" spans="1:35">
      <c r="A439" s="164" t="str">
        <f t="shared" ca="1" si="156"/>
        <v/>
      </c>
      <c r="B439" s="44" t="str">
        <f t="shared" ca="1" si="157"/>
        <v/>
      </c>
      <c r="C439" s="45" t="str">
        <f t="shared" ca="1" si="154"/>
        <v/>
      </c>
      <c r="D439" s="45" t="str">
        <f t="shared" ca="1" si="158"/>
        <v/>
      </c>
      <c r="E439" s="44" t="str">
        <f t="shared" ca="1" si="159"/>
        <v/>
      </c>
      <c r="F439" s="45" t="str">
        <f t="shared" ca="1" si="160"/>
        <v/>
      </c>
      <c r="G439" s="46" t="str">
        <f t="shared" ca="1" si="161"/>
        <v/>
      </c>
      <c r="H439" s="44" t="str">
        <f t="shared" ca="1" si="162"/>
        <v/>
      </c>
      <c r="I439" s="45" t="str">
        <f t="shared" ca="1" si="163"/>
        <v/>
      </c>
      <c r="J439" s="46" t="str">
        <f t="shared" ca="1" si="164"/>
        <v/>
      </c>
      <c r="K439" s="44" t="str">
        <f t="shared" ca="1" si="165"/>
        <v/>
      </c>
      <c r="L439" s="45" t="str">
        <f t="shared" ca="1" si="166"/>
        <v/>
      </c>
      <c r="M439" s="46" t="str">
        <f t="shared" ca="1" si="167"/>
        <v/>
      </c>
      <c r="N439" s="44" t="str">
        <f t="shared" ca="1" si="168"/>
        <v/>
      </c>
      <c r="O439" s="45" t="str">
        <f t="shared" ca="1" si="169"/>
        <v/>
      </c>
      <c r="P439" s="46" t="str">
        <f t="shared" ca="1" si="170"/>
        <v/>
      </c>
      <c r="Q439" s="44" t="str">
        <f t="shared" ca="1" si="171"/>
        <v/>
      </c>
      <c r="R439" s="45" t="str">
        <f t="shared" ca="1" si="172"/>
        <v/>
      </c>
      <c r="S439" s="46" t="str">
        <f t="shared" ca="1" si="173"/>
        <v/>
      </c>
      <c r="T439" s="77" t="str">
        <f t="shared" ca="1" si="155"/>
        <v/>
      </c>
      <c r="AH439" s="163" t="str">
        <f t="shared" si="153"/>
        <v/>
      </c>
      <c r="AI439" s="163" t="str">
        <f t="shared" si="152"/>
        <v/>
      </c>
    </row>
    <row r="440" spans="1:35">
      <c r="A440" s="164" t="str">
        <f t="shared" ca="1" si="156"/>
        <v/>
      </c>
      <c r="B440" s="44" t="str">
        <f t="shared" ca="1" si="157"/>
        <v/>
      </c>
      <c r="C440" s="45" t="str">
        <f t="shared" ca="1" si="154"/>
        <v/>
      </c>
      <c r="D440" s="45" t="str">
        <f t="shared" ca="1" si="158"/>
        <v/>
      </c>
      <c r="E440" s="44" t="str">
        <f t="shared" ca="1" si="159"/>
        <v/>
      </c>
      <c r="F440" s="45" t="str">
        <f t="shared" ca="1" si="160"/>
        <v/>
      </c>
      <c r="G440" s="46" t="str">
        <f t="shared" ca="1" si="161"/>
        <v/>
      </c>
      <c r="H440" s="44" t="str">
        <f t="shared" ca="1" si="162"/>
        <v/>
      </c>
      <c r="I440" s="45" t="str">
        <f t="shared" ca="1" si="163"/>
        <v/>
      </c>
      <c r="J440" s="46" t="str">
        <f t="shared" ca="1" si="164"/>
        <v/>
      </c>
      <c r="K440" s="44" t="str">
        <f t="shared" ca="1" si="165"/>
        <v/>
      </c>
      <c r="L440" s="45" t="str">
        <f t="shared" ca="1" si="166"/>
        <v/>
      </c>
      <c r="M440" s="46" t="str">
        <f t="shared" ca="1" si="167"/>
        <v/>
      </c>
      <c r="N440" s="44" t="str">
        <f t="shared" ca="1" si="168"/>
        <v/>
      </c>
      <c r="O440" s="45" t="str">
        <f t="shared" ca="1" si="169"/>
        <v/>
      </c>
      <c r="P440" s="46" t="str">
        <f t="shared" ca="1" si="170"/>
        <v/>
      </c>
      <c r="Q440" s="44" t="str">
        <f t="shared" ca="1" si="171"/>
        <v/>
      </c>
      <c r="R440" s="45" t="str">
        <f t="shared" ca="1" si="172"/>
        <v/>
      </c>
      <c r="S440" s="46" t="str">
        <f t="shared" ca="1" si="173"/>
        <v/>
      </c>
      <c r="T440" s="77" t="str">
        <f t="shared" ca="1" si="155"/>
        <v/>
      </c>
      <c r="AH440" s="163" t="str">
        <f t="shared" si="153"/>
        <v/>
      </c>
      <c r="AI440" s="163" t="str">
        <f t="shared" si="152"/>
        <v/>
      </c>
    </row>
    <row r="441" spans="1:35">
      <c r="A441" s="164" t="str">
        <f t="shared" ca="1" si="156"/>
        <v/>
      </c>
      <c r="B441" s="44" t="str">
        <f t="shared" ca="1" si="157"/>
        <v/>
      </c>
      <c r="C441" s="45" t="str">
        <f t="shared" ca="1" si="154"/>
        <v/>
      </c>
      <c r="D441" s="45" t="str">
        <f t="shared" ca="1" si="158"/>
        <v/>
      </c>
      <c r="E441" s="44" t="str">
        <f t="shared" ca="1" si="159"/>
        <v/>
      </c>
      <c r="F441" s="45" t="str">
        <f t="shared" ca="1" si="160"/>
        <v/>
      </c>
      <c r="G441" s="46" t="str">
        <f t="shared" ca="1" si="161"/>
        <v/>
      </c>
      <c r="H441" s="44" t="str">
        <f t="shared" ca="1" si="162"/>
        <v/>
      </c>
      <c r="I441" s="45" t="str">
        <f t="shared" ca="1" si="163"/>
        <v/>
      </c>
      <c r="J441" s="46" t="str">
        <f t="shared" ca="1" si="164"/>
        <v/>
      </c>
      <c r="K441" s="44" t="str">
        <f t="shared" ca="1" si="165"/>
        <v/>
      </c>
      <c r="L441" s="45" t="str">
        <f t="shared" ca="1" si="166"/>
        <v/>
      </c>
      <c r="M441" s="46" t="str">
        <f t="shared" ca="1" si="167"/>
        <v/>
      </c>
      <c r="N441" s="44" t="str">
        <f t="shared" ca="1" si="168"/>
        <v/>
      </c>
      <c r="O441" s="45" t="str">
        <f t="shared" ca="1" si="169"/>
        <v/>
      </c>
      <c r="P441" s="46" t="str">
        <f t="shared" ca="1" si="170"/>
        <v/>
      </c>
      <c r="Q441" s="44" t="str">
        <f t="shared" ca="1" si="171"/>
        <v/>
      </c>
      <c r="R441" s="45" t="str">
        <f t="shared" ca="1" si="172"/>
        <v/>
      </c>
      <c r="S441" s="46" t="str">
        <f t="shared" ca="1" si="173"/>
        <v/>
      </c>
      <c r="T441" s="77" t="str">
        <f t="shared" ca="1" si="155"/>
        <v/>
      </c>
      <c r="AH441" s="163" t="str">
        <f t="shared" si="153"/>
        <v/>
      </c>
      <c r="AI441" s="163" t="str">
        <f t="shared" si="152"/>
        <v/>
      </c>
    </row>
    <row r="442" spans="1:35">
      <c r="A442" s="164" t="str">
        <f t="shared" ca="1" si="156"/>
        <v/>
      </c>
      <c r="B442" s="44" t="str">
        <f t="shared" ca="1" si="157"/>
        <v/>
      </c>
      <c r="C442" s="45" t="str">
        <f t="shared" ca="1" si="154"/>
        <v/>
      </c>
      <c r="D442" s="45" t="str">
        <f t="shared" ca="1" si="158"/>
        <v/>
      </c>
      <c r="E442" s="44" t="str">
        <f t="shared" ca="1" si="159"/>
        <v/>
      </c>
      <c r="F442" s="45" t="str">
        <f t="shared" ca="1" si="160"/>
        <v/>
      </c>
      <c r="G442" s="46" t="str">
        <f t="shared" ca="1" si="161"/>
        <v/>
      </c>
      <c r="H442" s="44" t="str">
        <f t="shared" ca="1" si="162"/>
        <v/>
      </c>
      <c r="I442" s="45" t="str">
        <f t="shared" ca="1" si="163"/>
        <v/>
      </c>
      <c r="J442" s="46" t="str">
        <f t="shared" ca="1" si="164"/>
        <v/>
      </c>
      <c r="K442" s="44" t="str">
        <f t="shared" ca="1" si="165"/>
        <v/>
      </c>
      <c r="L442" s="45" t="str">
        <f t="shared" ca="1" si="166"/>
        <v/>
      </c>
      <c r="M442" s="46" t="str">
        <f t="shared" ca="1" si="167"/>
        <v/>
      </c>
      <c r="N442" s="44" t="str">
        <f t="shared" ca="1" si="168"/>
        <v/>
      </c>
      <c r="O442" s="45" t="str">
        <f t="shared" ca="1" si="169"/>
        <v/>
      </c>
      <c r="P442" s="46" t="str">
        <f t="shared" ca="1" si="170"/>
        <v/>
      </c>
      <c r="Q442" s="44" t="str">
        <f t="shared" ca="1" si="171"/>
        <v/>
      </c>
      <c r="R442" s="45" t="str">
        <f t="shared" ca="1" si="172"/>
        <v/>
      </c>
      <c r="S442" s="46" t="str">
        <f t="shared" ca="1" si="173"/>
        <v/>
      </c>
      <c r="T442" s="77" t="str">
        <f t="shared" ca="1" si="155"/>
        <v/>
      </c>
      <c r="AH442" s="163" t="str">
        <f t="shared" si="153"/>
        <v/>
      </c>
      <c r="AI442" s="163" t="str">
        <f t="shared" si="152"/>
        <v/>
      </c>
    </row>
    <row r="443" spans="1:35">
      <c r="A443" s="164" t="str">
        <f t="shared" ca="1" si="156"/>
        <v/>
      </c>
      <c r="B443" s="44" t="str">
        <f t="shared" ca="1" si="157"/>
        <v/>
      </c>
      <c r="C443" s="45" t="str">
        <f t="shared" ca="1" si="154"/>
        <v/>
      </c>
      <c r="D443" s="45" t="str">
        <f t="shared" ca="1" si="158"/>
        <v/>
      </c>
      <c r="E443" s="44" t="str">
        <f t="shared" ca="1" si="159"/>
        <v/>
      </c>
      <c r="F443" s="45" t="str">
        <f t="shared" ca="1" si="160"/>
        <v/>
      </c>
      <c r="G443" s="46" t="str">
        <f t="shared" ca="1" si="161"/>
        <v/>
      </c>
      <c r="H443" s="44" t="str">
        <f t="shared" ca="1" si="162"/>
        <v/>
      </c>
      <c r="I443" s="45" t="str">
        <f t="shared" ca="1" si="163"/>
        <v/>
      </c>
      <c r="J443" s="46" t="str">
        <f t="shared" ca="1" si="164"/>
        <v/>
      </c>
      <c r="K443" s="44" t="str">
        <f t="shared" ca="1" si="165"/>
        <v/>
      </c>
      <c r="L443" s="45" t="str">
        <f t="shared" ca="1" si="166"/>
        <v/>
      </c>
      <c r="M443" s="46" t="str">
        <f t="shared" ca="1" si="167"/>
        <v/>
      </c>
      <c r="N443" s="44" t="str">
        <f t="shared" ca="1" si="168"/>
        <v/>
      </c>
      <c r="O443" s="45" t="str">
        <f t="shared" ca="1" si="169"/>
        <v/>
      </c>
      <c r="P443" s="46" t="str">
        <f t="shared" ca="1" si="170"/>
        <v/>
      </c>
      <c r="Q443" s="44" t="str">
        <f t="shared" ca="1" si="171"/>
        <v/>
      </c>
      <c r="R443" s="45" t="str">
        <f t="shared" ca="1" si="172"/>
        <v/>
      </c>
      <c r="S443" s="46" t="str">
        <f t="shared" ca="1" si="173"/>
        <v/>
      </c>
      <c r="T443" s="77" t="str">
        <f t="shared" ca="1" si="155"/>
        <v/>
      </c>
      <c r="AH443" s="163" t="str">
        <f t="shared" si="153"/>
        <v/>
      </c>
      <c r="AI443" s="163" t="str">
        <f t="shared" si="152"/>
        <v/>
      </c>
    </row>
    <row r="444" spans="1:35">
      <c r="A444" s="164" t="str">
        <f t="shared" ca="1" si="156"/>
        <v/>
      </c>
      <c r="B444" s="44" t="str">
        <f t="shared" ca="1" si="157"/>
        <v/>
      </c>
      <c r="C444" s="45" t="str">
        <f t="shared" ca="1" si="154"/>
        <v/>
      </c>
      <c r="D444" s="45" t="str">
        <f t="shared" ca="1" si="158"/>
        <v/>
      </c>
      <c r="E444" s="44" t="str">
        <f t="shared" ca="1" si="159"/>
        <v/>
      </c>
      <c r="F444" s="45" t="str">
        <f t="shared" ca="1" si="160"/>
        <v/>
      </c>
      <c r="G444" s="46" t="str">
        <f t="shared" ca="1" si="161"/>
        <v/>
      </c>
      <c r="H444" s="44" t="str">
        <f t="shared" ca="1" si="162"/>
        <v/>
      </c>
      <c r="I444" s="45" t="str">
        <f t="shared" ca="1" si="163"/>
        <v/>
      </c>
      <c r="J444" s="46" t="str">
        <f t="shared" ca="1" si="164"/>
        <v/>
      </c>
      <c r="K444" s="44" t="str">
        <f t="shared" ca="1" si="165"/>
        <v/>
      </c>
      <c r="L444" s="45" t="str">
        <f t="shared" ca="1" si="166"/>
        <v/>
      </c>
      <c r="M444" s="46" t="str">
        <f t="shared" ca="1" si="167"/>
        <v/>
      </c>
      <c r="N444" s="44" t="str">
        <f t="shared" ca="1" si="168"/>
        <v/>
      </c>
      <c r="O444" s="45" t="str">
        <f t="shared" ca="1" si="169"/>
        <v/>
      </c>
      <c r="P444" s="46" t="str">
        <f t="shared" ca="1" si="170"/>
        <v/>
      </c>
      <c r="Q444" s="44" t="str">
        <f t="shared" ca="1" si="171"/>
        <v/>
      </c>
      <c r="R444" s="45" t="str">
        <f t="shared" ca="1" si="172"/>
        <v/>
      </c>
      <c r="S444" s="46" t="str">
        <f t="shared" ca="1" si="173"/>
        <v/>
      </c>
      <c r="T444" s="77" t="str">
        <f t="shared" ca="1" si="155"/>
        <v/>
      </c>
      <c r="AH444" s="163" t="str">
        <f t="shared" si="153"/>
        <v/>
      </c>
      <c r="AI444" s="163" t="str">
        <f t="shared" si="152"/>
        <v/>
      </c>
    </row>
    <row r="445" spans="1:35">
      <c r="A445" s="164" t="str">
        <f t="shared" ca="1" si="156"/>
        <v/>
      </c>
      <c r="B445" s="44" t="str">
        <f t="shared" ca="1" si="157"/>
        <v/>
      </c>
      <c r="C445" s="45" t="str">
        <f t="shared" ca="1" si="154"/>
        <v/>
      </c>
      <c r="D445" s="45" t="str">
        <f t="shared" ca="1" si="158"/>
        <v/>
      </c>
      <c r="E445" s="44" t="str">
        <f t="shared" ca="1" si="159"/>
        <v/>
      </c>
      <c r="F445" s="45" t="str">
        <f t="shared" ca="1" si="160"/>
        <v/>
      </c>
      <c r="G445" s="46" t="str">
        <f t="shared" ca="1" si="161"/>
        <v/>
      </c>
      <c r="H445" s="44" t="str">
        <f t="shared" ca="1" si="162"/>
        <v/>
      </c>
      <c r="I445" s="45" t="str">
        <f t="shared" ca="1" si="163"/>
        <v/>
      </c>
      <c r="J445" s="46" t="str">
        <f t="shared" ca="1" si="164"/>
        <v/>
      </c>
      <c r="K445" s="44" t="str">
        <f t="shared" ca="1" si="165"/>
        <v/>
      </c>
      <c r="L445" s="45" t="str">
        <f t="shared" ca="1" si="166"/>
        <v/>
      </c>
      <c r="M445" s="46" t="str">
        <f t="shared" ca="1" si="167"/>
        <v/>
      </c>
      <c r="N445" s="44" t="str">
        <f t="shared" ca="1" si="168"/>
        <v/>
      </c>
      <c r="O445" s="45" t="str">
        <f t="shared" ca="1" si="169"/>
        <v/>
      </c>
      <c r="P445" s="46" t="str">
        <f t="shared" ca="1" si="170"/>
        <v/>
      </c>
      <c r="Q445" s="44" t="str">
        <f t="shared" ca="1" si="171"/>
        <v/>
      </c>
      <c r="R445" s="45" t="str">
        <f t="shared" ca="1" si="172"/>
        <v/>
      </c>
      <c r="S445" s="46" t="str">
        <f t="shared" ca="1" si="173"/>
        <v/>
      </c>
      <c r="T445" s="77" t="str">
        <f t="shared" ca="1" si="155"/>
        <v/>
      </c>
      <c r="AH445" s="163" t="str">
        <f t="shared" si="153"/>
        <v/>
      </c>
      <c r="AI445" s="163" t="str">
        <f t="shared" si="152"/>
        <v/>
      </c>
    </row>
    <row r="446" spans="1:35">
      <c r="A446" s="164" t="str">
        <f t="shared" ca="1" si="156"/>
        <v/>
      </c>
      <c r="B446" s="44" t="str">
        <f t="shared" ca="1" si="157"/>
        <v/>
      </c>
      <c r="C446" s="45" t="str">
        <f t="shared" ca="1" si="154"/>
        <v/>
      </c>
      <c r="D446" s="45" t="str">
        <f t="shared" ca="1" si="158"/>
        <v/>
      </c>
      <c r="E446" s="44" t="str">
        <f t="shared" ca="1" si="159"/>
        <v/>
      </c>
      <c r="F446" s="45" t="str">
        <f t="shared" ca="1" si="160"/>
        <v/>
      </c>
      <c r="G446" s="46" t="str">
        <f t="shared" ca="1" si="161"/>
        <v/>
      </c>
      <c r="H446" s="44" t="str">
        <f t="shared" ca="1" si="162"/>
        <v/>
      </c>
      <c r="I446" s="45" t="str">
        <f t="shared" ca="1" si="163"/>
        <v/>
      </c>
      <c r="J446" s="46" t="str">
        <f t="shared" ca="1" si="164"/>
        <v/>
      </c>
      <c r="K446" s="44" t="str">
        <f t="shared" ca="1" si="165"/>
        <v/>
      </c>
      <c r="L446" s="45" t="str">
        <f t="shared" ca="1" si="166"/>
        <v/>
      </c>
      <c r="M446" s="46" t="str">
        <f t="shared" ca="1" si="167"/>
        <v/>
      </c>
      <c r="N446" s="44" t="str">
        <f t="shared" ca="1" si="168"/>
        <v/>
      </c>
      <c r="O446" s="45" t="str">
        <f t="shared" ca="1" si="169"/>
        <v/>
      </c>
      <c r="P446" s="46" t="str">
        <f t="shared" ca="1" si="170"/>
        <v/>
      </c>
      <c r="Q446" s="44" t="str">
        <f t="shared" ca="1" si="171"/>
        <v/>
      </c>
      <c r="R446" s="45" t="str">
        <f t="shared" ca="1" si="172"/>
        <v/>
      </c>
      <c r="S446" s="46" t="str">
        <f t="shared" ca="1" si="173"/>
        <v/>
      </c>
      <c r="T446" s="77" t="str">
        <f t="shared" ca="1" si="155"/>
        <v/>
      </c>
      <c r="AH446" s="163" t="str">
        <f t="shared" si="153"/>
        <v/>
      </c>
      <c r="AI446" s="163" t="str">
        <f t="shared" si="152"/>
        <v/>
      </c>
    </row>
    <row r="447" spans="1:35">
      <c r="A447" s="164" t="str">
        <f t="shared" ca="1" si="156"/>
        <v/>
      </c>
      <c r="B447" s="44" t="str">
        <f t="shared" ca="1" si="157"/>
        <v/>
      </c>
      <c r="C447" s="45" t="str">
        <f t="shared" ca="1" si="154"/>
        <v/>
      </c>
      <c r="D447" s="45" t="str">
        <f t="shared" ca="1" si="158"/>
        <v/>
      </c>
      <c r="E447" s="44" t="str">
        <f t="shared" ca="1" si="159"/>
        <v/>
      </c>
      <c r="F447" s="45" t="str">
        <f t="shared" ca="1" si="160"/>
        <v/>
      </c>
      <c r="G447" s="46" t="str">
        <f t="shared" ca="1" si="161"/>
        <v/>
      </c>
      <c r="H447" s="44" t="str">
        <f t="shared" ca="1" si="162"/>
        <v/>
      </c>
      <c r="I447" s="45" t="str">
        <f t="shared" ca="1" si="163"/>
        <v/>
      </c>
      <c r="J447" s="46" t="str">
        <f t="shared" ca="1" si="164"/>
        <v/>
      </c>
      <c r="K447" s="44" t="str">
        <f t="shared" ca="1" si="165"/>
        <v/>
      </c>
      <c r="L447" s="45" t="str">
        <f t="shared" ca="1" si="166"/>
        <v/>
      </c>
      <c r="M447" s="46" t="str">
        <f t="shared" ca="1" si="167"/>
        <v/>
      </c>
      <c r="N447" s="44" t="str">
        <f t="shared" ca="1" si="168"/>
        <v/>
      </c>
      <c r="O447" s="45" t="str">
        <f t="shared" ca="1" si="169"/>
        <v/>
      </c>
      <c r="P447" s="46" t="str">
        <f t="shared" ca="1" si="170"/>
        <v/>
      </c>
      <c r="Q447" s="44" t="str">
        <f t="shared" ca="1" si="171"/>
        <v/>
      </c>
      <c r="R447" s="45" t="str">
        <f t="shared" ca="1" si="172"/>
        <v/>
      </c>
      <c r="S447" s="46" t="str">
        <f t="shared" ca="1" si="173"/>
        <v/>
      </c>
      <c r="T447" s="77" t="str">
        <f t="shared" ca="1" si="155"/>
        <v/>
      </c>
      <c r="AH447" s="163" t="str">
        <f t="shared" si="153"/>
        <v/>
      </c>
      <c r="AI447" s="163" t="str">
        <f t="shared" si="152"/>
        <v/>
      </c>
    </row>
    <row r="448" spans="1:35">
      <c r="A448" s="164" t="str">
        <f t="shared" ca="1" si="156"/>
        <v/>
      </c>
      <c r="B448" s="44" t="str">
        <f t="shared" ca="1" si="157"/>
        <v/>
      </c>
      <c r="C448" s="45" t="str">
        <f t="shared" ca="1" si="154"/>
        <v/>
      </c>
      <c r="D448" s="45" t="str">
        <f t="shared" ca="1" si="158"/>
        <v/>
      </c>
      <c r="E448" s="44" t="str">
        <f t="shared" ca="1" si="159"/>
        <v/>
      </c>
      <c r="F448" s="45" t="str">
        <f t="shared" ca="1" si="160"/>
        <v/>
      </c>
      <c r="G448" s="46" t="str">
        <f t="shared" ca="1" si="161"/>
        <v/>
      </c>
      <c r="H448" s="44" t="str">
        <f t="shared" ca="1" si="162"/>
        <v/>
      </c>
      <c r="I448" s="45" t="str">
        <f t="shared" ca="1" si="163"/>
        <v/>
      </c>
      <c r="J448" s="46" t="str">
        <f t="shared" ca="1" si="164"/>
        <v/>
      </c>
      <c r="K448" s="44" t="str">
        <f t="shared" ca="1" si="165"/>
        <v/>
      </c>
      <c r="L448" s="45" t="str">
        <f t="shared" ca="1" si="166"/>
        <v/>
      </c>
      <c r="M448" s="46" t="str">
        <f t="shared" ca="1" si="167"/>
        <v/>
      </c>
      <c r="N448" s="44" t="str">
        <f t="shared" ca="1" si="168"/>
        <v/>
      </c>
      <c r="O448" s="45" t="str">
        <f t="shared" ca="1" si="169"/>
        <v/>
      </c>
      <c r="P448" s="46" t="str">
        <f t="shared" ca="1" si="170"/>
        <v/>
      </c>
      <c r="Q448" s="44" t="str">
        <f t="shared" ca="1" si="171"/>
        <v/>
      </c>
      <c r="R448" s="45" t="str">
        <f t="shared" ca="1" si="172"/>
        <v/>
      </c>
      <c r="S448" s="46" t="str">
        <f t="shared" ca="1" si="173"/>
        <v/>
      </c>
      <c r="T448" s="77" t="str">
        <f t="shared" ca="1" si="155"/>
        <v/>
      </c>
      <c r="AH448" s="163" t="str">
        <f t="shared" si="153"/>
        <v/>
      </c>
      <c r="AI448" s="163" t="str">
        <f t="shared" si="152"/>
        <v/>
      </c>
    </row>
    <row r="449" spans="1:35">
      <c r="A449" s="164" t="str">
        <f t="shared" ca="1" si="156"/>
        <v/>
      </c>
      <c r="B449" s="44" t="str">
        <f t="shared" ca="1" si="157"/>
        <v/>
      </c>
      <c r="C449" s="45" t="str">
        <f t="shared" ca="1" si="154"/>
        <v/>
      </c>
      <c r="D449" s="45" t="str">
        <f t="shared" ca="1" si="158"/>
        <v/>
      </c>
      <c r="E449" s="44" t="str">
        <f t="shared" ca="1" si="159"/>
        <v/>
      </c>
      <c r="F449" s="45" t="str">
        <f t="shared" ca="1" si="160"/>
        <v/>
      </c>
      <c r="G449" s="46" t="str">
        <f t="shared" ca="1" si="161"/>
        <v/>
      </c>
      <c r="H449" s="44" t="str">
        <f t="shared" ca="1" si="162"/>
        <v/>
      </c>
      <c r="I449" s="45" t="str">
        <f t="shared" ca="1" si="163"/>
        <v/>
      </c>
      <c r="J449" s="46" t="str">
        <f t="shared" ca="1" si="164"/>
        <v/>
      </c>
      <c r="K449" s="44" t="str">
        <f t="shared" ca="1" si="165"/>
        <v/>
      </c>
      <c r="L449" s="45" t="str">
        <f t="shared" ca="1" si="166"/>
        <v/>
      </c>
      <c r="M449" s="46" t="str">
        <f t="shared" ca="1" si="167"/>
        <v/>
      </c>
      <c r="N449" s="44" t="str">
        <f t="shared" ca="1" si="168"/>
        <v/>
      </c>
      <c r="O449" s="45" t="str">
        <f t="shared" ca="1" si="169"/>
        <v/>
      </c>
      <c r="P449" s="46" t="str">
        <f t="shared" ca="1" si="170"/>
        <v/>
      </c>
      <c r="Q449" s="44" t="str">
        <f t="shared" ca="1" si="171"/>
        <v/>
      </c>
      <c r="R449" s="45" t="str">
        <f t="shared" ca="1" si="172"/>
        <v/>
      </c>
      <c r="S449" s="46" t="str">
        <f t="shared" ca="1" si="173"/>
        <v/>
      </c>
      <c r="T449" s="77" t="str">
        <f t="shared" ca="1" si="155"/>
        <v/>
      </c>
      <c r="AH449" s="163" t="str">
        <f t="shared" si="153"/>
        <v/>
      </c>
      <c r="AI449" s="163" t="str">
        <f t="shared" si="152"/>
        <v/>
      </c>
    </row>
    <row r="450" spans="1:35">
      <c r="A450" s="164" t="str">
        <f t="shared" ca="1" si="156"/>
        <v/>
      </c>
      <c r="B450" s="44" t="str">
        <f t="shared" ca="1" si="157"/>
        <v/>
      </c>
      <c r="C450" s="45" t="str">
        <f t="shared" ca="1" si="154"/>
        <v/>
      </c>
      <c r="D450" s="45" t="str">
        <f t="shared" ca="1" si="158"/>
        <v/>
      </c>
      <c r="E450" s="44" t="str">
        <f t="shared" ca="1" si="159"/>
        <v/>
      </c>
      <c r="F450" s="45" t="str">
        <f t="shared" ca="1" si="160"/>
        <v/>
      </c>
      <c r="G450" s="46" t="str">
        <f t="shared" ca="1" si="161"/>
        <v/>
      </c>
      <c r="H450" s="44" t="str">
        <f t="shared" ca="1" si="162"/>
        <v/>
      </c>
      <c r="I450" s="45" t="str">
        <f t="shared" ca="1" si="163"/>
        <v/>
      </c>
      <c r="J450" s="46" t="str">
        <f t="shared" ca="1" si="164"/>
        <v/>
      </c>
      <c r="K450" s="44" t="str">
        <f t="shared" ca="1" si="165"/>
        <v/>
      </c>
      <c r="L450" s="45" t="str">
        <f t="shared" ca="1" si="166"/>
        <v/>
      </c>
      <c r="M450" s="46" t="str">
        <f t="shared" ca="1" si="167"/>
        <v/>
      </c>
      <c r="N450" s="44" t="str">
        <f t="shared" ca="1" si="168"/>
        <v/>
      </c>
      <c r="O450" s="45" t="str">
        <f t="shared" ca="1" si="169"/>
        <v/>
      </c>
      <c r="P450" s="46" t="str">
        <f t="shared" ca="1" si="170"/>
        <v/>
      </c>
      <c r="Q450" s="44" t="str">
        <f t="shared" ca="1" si="171"/>
        <v/>
      </c>
      <c r="R450" s="45" t="str">
        <f t="shared" ca="1" si="172"/>
        <v/>
      </c>
      <c r="S450" s="46" t="str">
        <f t="shared" ca="1" si="173"/>
        <v/>
      </c>
      <c r="T450" s="77" t="str">
        <f t="shared" ca="1" si="155"/>
        <v/>
      </c>
      <c r="AH450" s="163" t="str">
        <f t="shared" si="153"/>
        <v/>
      </c>
      <c r="AI450" s="163" t="str">
        <f t="shared" si="152"/>
        <v/>
      </c>
    </row>
    <row r="451" spans="1:35">
      <c r="A451" s="164" t="str">
        <f t="shared" ca="1" si="156"/>
        <v/>
      </c>
      <c r="B451" s="44" t="str">
        <f t="shared" ca="1" si="157"/>
        <v/>
      </c>
      <c r="C451" s="45" t="str">
        <f t="shared" ca="1" si="154"/>
        <v/>
      </c>
      <c r="D451" s="45" t="str">
        <f t="shared" ca="1" si="158"/>
        <v/>
      </c>
      <c r="E451" s="44" t="str">
        <f t="shared" ca="1" si="159"/>
        <v/>
      </c>
      <c r="F451" s="45" t="str">
        <f t="shared" ca="1" si="160"/>
        <v/>
      </c>
      <c r="G451" s="46" t="str">
        <f t="shared" ca="1" si="161"/>
        <v/>
      </c>
      <c r="H451" s="44" t="str">
        <f t="shared" ca="1" si="162"/>
        <v/>
      </c>
      <c r="I451" s="45" t="str">
        <f t="shared" ca="1" si="163"/>
        <v/>
      </c>
      <c r="J451" s="46" t="str">
        <f t="shared" ca="1" si="164"/>
        <v/>
      </c>
      <c r="K451" s="44" t="str">
        <f t="shared" ca="1" si="165"/>
        <v/>
      </c>
      <c r="L451" s="45" t="str">
        <f t="shared" ca="1" si="166"/>
        <v/>
      </c>
      <c r="M451" s="46" t="str">
        <f t="shared" ca="1" si="167"/>
        <v/>
      </c>
      <c r="N451" s="44" t="str">
        <f t="shared" ca="1" si="168"/>
        <v/>
      </c>
      <c r="O451" s="45" t="str">
        <f t="shared" ca="1" si="169"/>
        <v/>
      </c>
      <c r="P451" s="46" t="str">
        <f t="shared" ca="1" si="170"/>
        <v/>
      </c>
      <c r="Q451" s="44" t="str">
        <f t="shared" ca="1" si="171"/>
        <v/>
      </c>
      <c r="R451" s="45" t="str">
        <f t="shared" ca="1" si="172"/>
        <v/>
      </c>
      <c r="S451" s="46" t="str">
        <f t="shared" ca="1" si="173"/>
        <v/>
      </c>
      <c r="T451" s="77" t="str">
        <f t="shared" ca="1" si="155"/>
        <v/>
      </c>
      <c r="AH451" s="163" t="str">
        <f t="shared" si="153"/>
        <v/>
      </c>
      <c r="AI451" s="163" t="str">
        <f t="shared" si="152"/>
        <v/>
      </c>
    </row>
    <row r="452" spans="1:35">
      <c r="A452" s="164" t="str">
        <f t="shared" ca="1" si="156"/>
        <v/>
      </c>
      <c r="B452" s="44" t="str">
        <f t="shared" ca="1" si="157"/>
        <v/>
      </c>
      <c r="C452" s="45" t="str">
        <f t="shared" ca="1" si="154"/>
        <v/>
      </c>
      <c r="D452" s="45" t="str">
        <f t="shared" ca="1" si="158"/>
        <v/>
      </c>
      <c r="E452" s="44" t="str">
        <f t="shared" ca="1" si="159"/>
        <v/>
      </c>
      <c r="F452" s="45" t="str">
        <f t="shared" ca="1" si="160"/>
        <v/>
      </c>
      <c r="G452" s="46" t="str">
        <f t="shared" ca="1" si="161"/>
        <v/>
      </c>
      <c r="H452" s="44" t="str">
        <f t="shared" ca="1" si="162"/>
        <v/>
      </c>
      <c r="I452" s="45" t="str">
        <f t="shared" ca="1" si="163"/>
        <v/>
      </c>
      <c r="J452" s="46" t="str">
        <f t="shared" ca="1" si="164"/>
        <v/>
      </c>
      <c r="K452" s="44" t="str">
        <f t="shared" ca="1" si="165"/>
        <v/>
      </c>
      <c r="L452" s="45" t="str">
        <f t="shared" ca="1" si="166"/>
        <v/>
      </c>
      <c r="M452" s="46" t="str">
        <f t="shared" ca="1" si="167"/>
        <v/>
      </c>
      <c r="N452" s="44" t="str">
        <f t="shared" ca="1" si="168"/>
        <v/>
      </c>
      <c r="O452" s="45" t="str">
        <f t="shared" ca="1" si="169"/>
        <v/>
      </c>
      <c r="P452" s="46" t="str">
        <f t="shared" ca="1" si="170"/>
        <v/>
      </c>
      <c r="Q452" s="44" t="str">
        <f t="shared" ca="1" si="171"/>
        <v/>
      </c>
      <c r="R452" s="45" t="str">
        <f t="shared" ca="1" si="172"/>
        <v/>
      </c>
      <c r="S452" s="46" t="str">
        <f t="shared" ca="1" si="173"/>
        <v/>
      </c>
      <c r="T452" s="77" t="str">
        <f t="shared" ca="1" si="155"/>
        <v/>
      </c>
      <c r="AH452" s="163" t="str">
        <f t="shared" si="153"/>
        <v/>
      </c>
      <c r="AI452" s="163" t="str">
        <f t="shared" ref="AI452:AI515" si="174">IF(AH452&gt;$A$14,AH452,"")</f>
        <v/>
      </c>
    </row>
    <row r="453" spans="1:35">
      <c r="A453" s="164" t="str">
        <f t="shared" ca="1" si="156"/>
        <v/>
      </c>
      <c r="B453" s="44" t="str">
        <f t="shared" ca="1" si="157"/>
        <v/>
      </c>
      <c r="C453" s="45" t="str">
        <f t="shared" ca="1" si="154"/>
        <v/>
      </c>
      <c r="D453" s="45" t="str">
        <f t="shared" ca="1" si="158"/>
        <v/>
      </c>
      <c r="E453" s="44" t="str">
        <f t="shared" ca="1" si="159"/>
        <v/>
      </c>
      <c r="F453" s="45" t="str">
        <f t="shared" ca="1" si="160"/>
        <v/>
      </c>
      <c r="G453" s="46" t="str">
        <f t="shared" ca="1" si="161"/>
        <v/>
      </c>
      <c r="H453" s="44" t="str">
        <f t="shared" ca="1" si="162"/>
        <v/>
      </c>
      <c r="I453" s="45" t="str">
        <f t="shared" ca="1" si="163"/>
        <v/>
      </c>
      <c r="J453" s="46" t="str">
        <f t="shared" ca="1" si="164"/>
        <v/>
      </c>
      <c r="K453" s="44" t="str">
        <f t="shared" ca="1" si="165"/>
        <v/>
      </c>
      <c r="L453" s="45" t="str">
        <f t="shared" ca="1" si="166"/>
        <v/>
      </c>
      <c r="M453" s="46" t="str">
        <f t="shared" ca="1" si="167"/>
        <v/>
      </c>
      <c r="N453" s="44" t="str">
        <f t="shared" ca="1" si="168"/>
        <v/>
      </c>
      <c r="O453" s="45" t="str">
        <f t="shared" ca="1" si="169"/>
        <v/>
      </c>
      <c r="P453" s="46" t="str">
        <f t="shared" ca="1" si="170"/>
        <v/>
      </c>
      <c r="Q453" s="44" t="str">
        <f t="shared" ca="1" si="171"/>
        <v/>
      </c>
      <c r="R453" s="45" t="str">
        <f t="shared" ca="1" si="172"/>
        <v/>
      </c>
      <c r="S453" s="46" t="str">
        <f t="shared" ca="1" si="173"/>
        <v/>
      </c>
      <c r="T453" s="77" t="str">
        <f t="shared" ca="1" si="155"/>
        <v/>
      </c>
      <c r="AH453" s="163" t="str">
        <f t="shared" ref="AH453:AH516" si="175">IF(COUNTIF(X:X,V453)*COUNTIF(Z:Z,V453)*COUNTIF(AB:AB,V453)*COUNTIF(AD:AD,V453)*COUNTIF(AF:AF,V453),V453,"")</f>
        <v/>
      </c>
      <c r="AI453" s="163" t="str">
        <f t="shared" si="174"/>
        <v/>
      </c>
    </row>
    <row r="454" spans="1:35">
      <c r="A454" s="164" t="str">
        <f t="shared" ca="1" si="156"/>
        <v/>
      </c>
      <c r="B454" s="44" t="str">
        <f t="shared" ca="1" si="157"/>
        <v/>
      </c>
      <c r="C454" s="45" t="str">
        <f t="shared" ca="1" si="154"/>
        <v/>
      </c>
      <c r="D454" s="45" t="str">
        <f t="shared" ca="1" si="158"/>
        <v/>
      </c>
      <c r="E454" s="44" t="str">
        <f t="shared" ca="1" si="159"/>
        <v/>
      </c>
      <c r="F454" s="45" t="str">
        <f t="shared" ca="1" si="160"/>
        <v/>
      </c>
      <c r="G454" s="46" t="str">
        <f t="shared" ca="1" si="161"/>
        <v/>
      </c>
      <c r="H454" s="44" t="str">
        <f t="shared" ca="1" si="162"/>
        <v/>
      </c>
      <c r="I454" s="45" t="str">
        <f t="shared" ca="1" si="163"/>
        <v/>
      </c>
      <c r="J454" s="46" t="str">
        <f t="shared" ca="1" si="164"/>
        <v/>
      </c>
      <c r="K454" s="44" t="str">
        <f t="shared" ca="1" si="165"/>
        <v/>
      </c>
      <c r="L454" s="45" t="str">
        <f t="shared" ca="1" si="166"/>
        <v/>
      </c>
      <c r="M454" s="46" t="str">
        <f t="shared" ca="1" si="167"/>
        <v/>
      </c>
      <c r="N454" s="44" t="str">
        <f t="shared" ca="1" si="168"/>
        <v/>
      </c>
      <c r="O454" s="45" t="str">
        <f t="shared" ca="1" si="169"/>
        <v/>
      </c>
      <c r="P454" s="46" t="str">
        <f t="shared" ca="1" si="170"/>
        <v/>
      </c>
      <c r="Q454" s="44" t="str">
        <f t="shared" ca="1" si="171"/>
        <v/>
      </c>
      <c r="R454" s="45" t="str">
        <f t="shared" ca="1" si="172"/>
        <v/>
      </c>
      <c r="S454" s="46" t="str">
        <f t="shared" ca="1" si="173"/>
        <v/>
      </c>
      <c r="T454" s="77" t="str">
        <f t="shared" ca="1" si="155"/>
        <v/>
      </c>
      <c r="AH454" s="163" t="str">
        <f t="shared" si="175"/>
        <v/>
      </c>
      <c r="AI454" s="163" t="str">
        <f t="shared" si="174"/>
        <v/>
      </c>
    </row>
    <row r="455" spans="1:35">
      <c r="A455" s="164" t="str">
        <f t="shared" ca="1" si="156"/>
        <v/>
      </c>
      <c r="B455" s="44" t="str">
        <f t="shared" ca="1" si="157"/>
        <v/>
      </c>
      <c r="C455" s="45" t="str">
        <f t="shared" ca="1" si="154"/>
        <v/>
      </c>
      <c r="D455" s="45" t="str">
        <f t="shared" ca="1" si="158"/>
        <v/>
      </c>
      <c r="E455" s="44" t="str">
        <f t="shared" ca="1" si="159"/>
        <v/>
      </c>
      <c r="F455" s="45" t="str">
        <f t="shared" ca="1" si="160"/>
        <v/>
      </c>
      <c r="G455" s="46" t="str">
        <f t="shared" ca="1" si="161"/>
        <v/>
      </c>
      <c r="H455" s="44" t="str">
        <f t="shared" ca="1" si="162"/>
        <v/>
      </c>
      <c r="I455" s="45" t="str">
        <f t="shared" ca="1" si="163"/>
        <v/>
      </c>
      <c r="J455" s="46" t="str">
        <f t="shared" ca="1" si="164"/>
        <v/>
      </c>
      <c r="K455" s="44" t="str">
        <f t="shared" ca="1" si="165"/>
        <v/>
      </c>
      <c r="L455" s="45" t="str">
        <f t="shared" ca="1" si="166"/>
        <v/>
      </c>
      <c r="M455" s="46" t="str">
        <f t="shared" ca="1" si="167"/>
        <v/>
      </c>
      <c r="N455" s="44" t="str">
        <f t="shared" ca="1" si="168"/>
        <v/>
      </c>
      <c r="O455" s="45" t="str">
        <f t="shared" ca="1" si="169"/>
        <v/>
      </c>
      <c r="P455" s="46" t="str">
        <f t="shared" ca="1" si="170"/>
        <v/>
      </c>
      <c r="Q455" s="44" t="str">
        <f t="shared" ca="1" si="171"/>
        <v/>
      </c>
      <c r="R455" s="45" t="str">
        <f t="shared" ca="1" si="172"/>
        <v/>
      </c>
      <c r="S455" s="46" t="str">
        <f t="shared" ca="1" si="173"/>
        <v/>
      </c>
      <c r="T455" s="77" t="str">
        <f t="shared" ca="1" si="155"/>
        <v/>
      </c>
      <c r="AH455" s="163" t="str">
        <f t="shared" si="175"/>
        <v/>
      </c>
      <c r="AI455" s="163" t="str">
        <f t="shared" si="174"/>
        <v/>
      </c>
    </row>
    <row r="456" spans="1:35">
      <c r="A456" s="164" t="str">
        <f t="shared" ca="1" si="156"/>
        <v/>
      </c>
      <c r="B456" s="44" t="str">
        <f t="shared" ca="1" si="157"/>
        <v/>
      </c>
      <c r="C456" s="45" t="str">
        <f t="shared" ca="1" si="154"/>
        <v/>
      </c>
      <c r="D456" s="45" t="str">
        <f t="shared" ca="1" si="158"/>
        <v/>
      </c>
      <c r="E456" s="44" t="str">
        <f t="shared" ca="1" si="159"/>
        <v/>
      </c>
      <c r="F456" s="45" t="str">
        <f t="shared" ca="1" si="160"/>
        <v/>
      </c>
      <c r="G456" s="46" t="str">
        <f t="shared" ca="1" si="161"/>
        <v/>
      </c>
      <c r="H456" s="44" t="str">
        <f t="shared" ca="1" si="162"/>
        <v/>
      </c>
      <c r="I456" s="45" t="str">
        <f t="shared" ca="1" si="163"/>
        <v/>
      </c>
      <c r="J456" s="46" t="str">
        <f t="shared" ca="1" si="164"/>
        <v/>
      </c>
      <c r="K456" s="44" t="str">
        <f t="shared" ca="1" si="165"/>
        <v/>
      </c>
      <c r="L456" s="45" t="str">
        <f t="shared" ca="1" si="166"/>
        <v/>
      </c>
      <c r="M456" s="46" t="str">
        <f t="shared" ca="1" si="167"/>
        <v/>
      </c>
      <c r="N456" s="44" t="str">
        <f t="shared" ca="1" si="168"/>
        <v/>
      </c>
      <c r="O456" s="45" t="str">
        <f t="shared" ca="1" si="169"/>
        <v/>
      </c>
      <c r="P456" s="46" t="str">
        <f t="shared" ca="1" si="170"/>
        <v/>
      </c>
      <c r="Q456" s="44" t="str">
        <f t="shared" ca="1" si="171"/>
        <v/>
      </c>
      <c r="R456" s="45" t="str">
        <f t="shared" ca="1" si="172"/>
        <v/>
      </c>
      <c r="S456" s="46" t="str">
        <f t="shared" ca="1" si="173"/>
        <v/>
      </c>
      <c r="T456" s="77" t="str">
        <f t="shared" ca="1" si="155"/>
        <v/>
      </c>
      <c r="AH456" s="163" t="str">
        <f t="shared" si="175"/>
        <v/>
      </c>
      <c r="AI456" s="163" t="str">
        <f t="shared" si="174"/>
        <v/>
      </c>
    </row>
    <row r="457" spans="1:35">
      <c r="A457" s="164" t="str">
        <f t="shared" ca="1" si="156"/>
        <v/>
      </c>
      <c r="B457" s="44" t="str">
        <f t="shared" ca="1" si="157"/>
        <v/>
      </c>
      <c r="C457" s="45" t="str">
        <f t="shared" ca="1" si="154"/>
        <v/>
      </c>
      <c r="D457" s="45" t="str">
        <f t="shared" ca="1" si="158"/>
        <v/>
      </c>
      <c r="E457" s="44" t="str">
        <f t="shared" ca="1" si="159"/>
        <v/>
      </c>
      <c r="F457" s="45" t="str">
        <f t="shared" ca="1" si="160"/>
        <v/>
      </c>
      <c r="G457" s="46" t="str">
        <f t="shared" ca="1" si="161"/>
        <v/>
      </c>
      <c r="H457" s="44" t="str">
        <f t="shared" ca="1" si="162"/>
        <v/>
      </c>
      <c r="I457" s="45" t="str">
        <f t="shared" ca="1" si="163"/>
        <v/>
      </c>
      <c r="J457" s="46" t="str">
        <f t="shared" ca="1" si="164"/>
        <v/>
      </c>
      <c r="K457" s="44" t="str">
        <f t="shared" ca="1" si="165"/>
        <v/>
      </c>
      <c r="L457" s="45" t="str">
        <f t="shared" ca="1" si="166"/>
        <v/>
      </c>
      <c r="M457" s="46" t="str">
        <f t="shared" ca="1" si="167"/>
        <v/>
      </c>
      <c r="N457" s="44" t="str">
        <f t="shared" ca="1" si="168"/>
        <v/>
      </c>
      <c r="O457" s="45" t="str">
        <f t="shared" ca="1" si="169"/>
        <v/>
      </c>
      <c r="P457" s="46" t="str">
        <f t="shared" ca="1" si="170"/>
        <v/>
      </c>
      <c r="Q457" s="44" t="str">
        <f t="shared" ca="1" si="171"/>
        <v/>
      </c>
      <c r="R457" s="45" t="str">
        <f t="shared" ca="1" si="172"/>
        <v/>
      </c>
      <c r="S457" s="46" t="str">
        <f t="shared" ca="1" si="173"/>
        <v/>
      </c>
      <c r="T457" s="77" t="str">
        <f t="shared" ca="1" si="155"/>
        <v/>
      </c>
      <c r="AH457" s="163" t="str">
        <f t="shared" si="175"/>
        <v/>
      </c>
      <c r="AI457" s="163" t="str">
        <f t="shared" si="174"/>
        <v/>
      </c>
    </row>
    <row r="458" spans="1:35">
      <c r="A458" s="164" t="str">
        <f t="shared" ca="1" si="156"/>
        <v/>
      </c>
      <c r="B458" s="44" t="str">
        <f t="shared" ca="1" si="157"/>
        <v/>
      </c>
      <c r="C458" s="45" t="str">
        <f t="shared" ca="1" si="154"/>
        <v/>
      </c>
      <c r="D458" s="45" t="str">
        <f t="shared" ca="1" si="158"/>
        <v/>
      </c>
      <c r="E458" s="44" t="str">
        <f t="shared" ca="1" si="159"/>
        <v/>
      </c>
      <c r="F458" s="45" t="str">
        <f t="shared" ca="1" si="160"/>
        <v/>
      </c>
      <c r="G458" s="46" t="str">
        <f t="shared" ca="1" si="161"/>
        <v/>
      </c>
      <c r="H458" s="44" t="str">
        <f t="shared" ca="1" si="162"/>
        <v/>
      </c>
      <c r="I458" s="45" t="str">
        <f t="shared" ca="1" si="163"/>
        <v/>
      </c>
      <c r="J458" s="46" t="str">
        <f t="shared" ca="1" si="164"/>
        <v/>
      </c>
      <c r="K458" s="44" t="str">
        <f t="shared" ca="1" si="165"/>
        <v/>
      </c>
      <c r="L458" s="45" t="str">
        <f t="shared" ca="1" si="166"/>
        <v/>
      </c>
      <c r="M458" s="46" t="str">
        <f t="shared" ca="1" si="167"/>
        <v/>
      </c>
      <c r="N458" s="44" t="str">
        <f t="shared" ca="1" si="168"/>
        <v/>
      </c>
      <c r="O458" s="45" t="str">
        <f t="shared" ca="1" si="169"/>
        <v/>
      </c>
      <c r="P458" s="46" t="str">
        <f t="shared" ca="1" si="170"/>
        <v/>
      </c>
      <c r="Q458" s="44" t="str">
        <f t="shared" ca="1" si="171"/>
        <v/>
      </c>
      <c r="R458" s="45" t="str">
        <f t="shared" ca="1" si="172"/>
        <v/>
      </c>
      <c r="S458" s="46" t="str">
        <f t="shared" ca="1" si="173"/>
        <v/>
      </c>
      <c r="T458" s="77" t="str">
        <f t="shared" ca="1" si="155"/>
        <v/>
      </c>
      <c r="AH458" s="163" t="str">
        <f t="shared" si="175"/>
        <v/>
      </c>
      <c r="AI458" s="163" t="str">
        <f t="shared" si="174"/>
        <v/>
      </c>
    </row>
    <row r="459" spans="1:35">
      <c r="A459" s="164" t="str">
        <f t="shared" ca="1" si="156"/>
        <v/>
      </c>
      <c r="B459" s="44" t="str">
        <f t="shared" ca="1" si="157"/>
        <v/>
      </c>
      <c r="C459" s="45" t="str">
        <f t="shared" ca="1" si="154"/>
        <v/>
      </c>
      <c r="D459" s="45" t="str">
        <f t="shared" ca="1" si="158"/>
        <v/>
      </c>
      <c r="E459" s="44" t="str">
        <f t="shared" ca="1" si="159"/>
        <v/>
      </c>
      <c r="F459" s="45" t="str">
        <f t="shared" ca="1" si="160"/>
        <v/>
      </c>
      <c r="G459" s="46" t="str">
        <f t="shared" ca="1" si="161"/>
        <v/>
      </c>
      <c r="H459" s="44" t="str">
        <f t="shared" ca="1" si="162"/>
        <v/>
      </c>
      <c r="I459" s="45" t="str">
        <f t="shared" ca="1" si="163"/>
        <v/>
      </c>
      <c r="J459" s="46" t="str">
        <f t="shared" ca="1" si="164"/>
        <v/>
      </c>
      <c r="K459" s="44" t="str">
        <f t="shared" ca="1" si="165"/>
        <v/>
      </c>
      <c r="L459" s="45" t="str">
        <f t="shared" ca="1" si="166"/>
        <v/>
      </c>
      <c r="M459" s="46" t="str">
        <f t="shared" ca="1" si="167"/>
        <v/>
      </c>
      <c r="N459" s="44" t="str">
        <f t="shared" ca="1" si="168"/>
        <v/>
      </c>
      <c r="O459" s="45" t="str">
        <f t="shared" ca="1" si="169"/>
        <v/>
      </c>
      <c r="P459" s="46" t="str">
        <f t="shared" ca="1" si="170"/>
        <v/>
      </c>
      <c r="Q459" s="44" t="str">
        <f t="shared" ca="1" si="171"/>
        <v/>
      </c>
      <c r="R459" s="45" t="str">
        <f t="shared" ca="1" si="172"/>
        <v/>
      </c>
      <c r="S459" s="46" t="str">
        <f t="shared" ca="1" si="173"/>
        <v/>
      </c>
      <c r="T459" s="77" t="str">
        <f t="shared" ca="1" si="155"/>
        <v/>
      </c>
      <c r="AH459" s="163" t="str">
        <f t="shared" si="175"/>
        <v/>
      </c>
      <c r="AI459" s="163" t="str">
        <f t="shared" si="174"/>
        <v/>
      </c>
    </row>
    <row r="460" spans="1:35">
      <c r="A460" s="164" t="str">
        <f t="shared" ca="1" si="156"/>
        <v/>
      </c>
      <c r="B460" s="44" t="str">
        <f t="shared" ca="1" si="157"/>
        <v/>
      </c>
      <c r="C460" s="45" t="str">
        <f t="shared" ca="1" si="154"/>
        <v/>
      </c>
      <c r="D460" s="45" t="str">
        <f t="shared" ca="1" si="158"/>
        <v/>
      </c>
      <c r="E460" s="44" t="str">
        <f t="shared" ca="1" si="159"/>
        <v/>
      </c>
      <c r="F460" s="45" t="str">
        <f t="shared" ca="1" si="160"/>
        <v/>
      </c>
      <c r="G460" s="46" t="str">
        <f t="shared" ca="1" si="161"/>
        <v/>
      </c>
      <c r="H460" s="44" t="str">
        <f t="shared" ca="1" si="162"/>
        <v/>
      </c>
      <c r="I460" s="45" t="str">
        <f t="shared" ca="1" si="163"/>
        <v/>
      </c>
      <c r="J460" s="46" t="str">
        <f t="shared" ca="1" si="164"/>
        <v/>
      </c>
      <c r="K460" s="44" t="str">
        <f t="shared" ca="1" si="165"/>
        <v/>
      </c>
      <c r="L460" s="45" t="str">
        <f t="shared" ca="1" si="166"/>
        <v/>
      </c>
      <c r="M460" s="46" t="str">
        <f t="shared" ca="1" si="167"/>
        <v/>
      </c>
      <c r="N460" s="44" t="str">
        <f t="shared" ca="1" si="168"/>
        <v/>
      </c>
      <c r="O460" s="45" t="str">
        <f t="shared" ca="1" si="169"/>
        <v/>
      </c>
      <c r="P460" s="46" t="str">
        <f t="shared" ca="1" si="170"/>
        <v/>
      </c>
      <c r="Q460" s="44" t="str">
        <f t="shared" ca="1" si="171"/>
        <v/>
      </c>
      <c r="R460" s="45" t="str">
        <f t="shared" ca="1" si="172"/>
        <v/>
      </c>
      <c r="S460" s="46" t="str">
        <f t="shared" ca="1" si="173"/>
        <v/>
      </c>
      <c r="T460" s="77" t="str">
        <f t="shared" ca="1" si="155"/>
        <v/>
      </c>
      <c r="AH460" s="163" t="str">
        <f t="shared" si="175"/>
        <v/>
      </c>
      <c r="AI460" s="163" t="str">
        <f t="shared" si="174"/>
        <v/>
      </c>
    </row>
    <row r="461" spans="1:35">
      <c r="A461" s="164" t="str">
        <f t="shared" ca="1" si="156"/>
        <v/>
      </c>
      <c r="B461" s="44" t="str">
        <f t="shared" ca="1" si="157"/>
        <v/>
      </c>
      <c r="C461" s="45" t="str">
        <f t="shared" ca="1" si="154"/>
        <v/>
      </c>
      <c r="D461" s="45" t="str">
        <f t="shared" ca="1" si="158"/>
        <v/>
      </c>
      <c r="E461" s="44" t="str">
        <f t="shared" ca="1" si="159"/>
        <v/>
      </c>
      <c r="F461" s="45" t="str">
        <f t="shared" ca="1" si="160"/>
        <v/>
      </c>
      <c r="G461" s="46" t="str">
        <f t="shared" ca="1" si="161"/>
        <v/>
      </c>
      <c r="H461" s="44" t="str">
        <f t="shared" ca="1" si="162"/>
        <v/>
      </c>
      <c r="I461" s="45" t="str">
        <f t="shared" ca="1" si="163"/>
        <v/>
      </c>
      <c r="J461" s="46" t="str">
        <f t="shared" ca="1" si="164"/>
        <v/>
      </c>
      <c r="K461" s="44" t="str">
        <f t="shared" ca="1" si="165"/>
        <v/>
      </c>
      <c r="L461" s="45" t="str">
        <f t="shared" ca="1" si="166"/>
        <v/>
      </c>
      <c r="M461" s="46" t="str">
        <f t="shared" ca="1" si="167"/>
        <v/>
      </c>
      <c r="N461" s="44" t="str">
        <f t="shared" ca="1" si="168"/>
        <v/>
      </c>
      <c r="O461" s="45" t="str">
        <f t="shared" ca="1" si="169"/>
        <v/>
      </c>
      <c r="P461" s="46" t="str">
        <f t="shared" ca="1" si="170"/>
        <v/>
      </c>
      <c r="Q461" s="44" t="str">
        <f t="shared" ca="1" si="171"/>
        <v/>
      </c>
      <c r="R461" s="45" t="str">
        <f t="shared" ca="1" si="172"/>
        <v/>
      </c>
      <c r="S461" s="46" t="str">
        <f t="shared" ca="1" si="173"/>
        <v/>
      </c>
      <c r="T461" s="77" t="str">
        <f t="shared" ca="1" si="155"/>
        <v/>
      </c>
      <c r="AH461" s="163" t="str">
        <f t="shared" si="175"/>
        <v/>
      </c>
      <c r="AI461" s="163" t="str">
        <f t="shared" si="174"/>
        <v/>
      </c>
    </row>
    <row r="462" spans="1:35">
      <c r="A462" s="164" t="str">
        <f t="shared" ca="1" si="156"/>
        <v/>
      </c>
      <c r="B462" s="44" t="str">
        <f t="shared" ca="1" si="157"/>
        <v/>
      </c>
      <c r="C462" s="45" t="str">
        <f t="shared" ca="1" si="154"/>
        <v/>
      </c>
      <c r="D462" s="45" t="str">
        <f t="shared" ca="1" si="158"/>
        <v/>
      </c>
      <c r="E462" s="44" t="str">
        <f t="shared" ca="1" si="159"/>
        <v/>
      </c>
      <c r="F462" s="45" t="str">
        <f t="shared" ca="1" si="160"/>
        <v/>
      </c>
      <c r="G462" s="46" t="str">
        <f t="shared" ca="1" si="161"/>
        <v/>
      </c>
      <c r="H462" s="44" t="str">
        <f t="shared" ca="1" si="162"/>
        <v/>
      </c>
      <c r="I462" s="45" t="str">
        <f t="shared" ca="1" si="163"/>
        <v/>
      </c>
      <c r="J462" s="46" t="str">
        <f t="shared" ca="1" si="164"/>
        <v/>
      </c>
      <c r="K462" s="44" t="str">
        <f t="shared" ca="1" si="165"/>
        <v/>
      </c>
      <c r="L462" s="45" t="str">
        <f t="shared" ca="1" si="166"/>
        <v/>
      </c>
      <c r="M462" s="46" t="str">
        <f t="shared" ca="1" si="167"/>
        <v/>
      </c>
      <c r="N462" s="44" t="str">
        <f t="shared" ca="1" si="168"/>
        <v/>
      </c>
      <c r="O462" s="45" t="str">
        <f t="shared" ca="1" si="169"/>
        <v/>
      </c>
      <c r="P462" s="46" t="str">
        <f t="shared" ca="1" si="170"/>
        <v/>
      </c>
      <c r="Q462" s="44" t="str">
        <f t="shared" ca="1" si="171"/>
        <v/>
      </c>
      <c r="R462" s="45" t="str">
        <f t="shared" ca="1" si="172"/>
        <v/>
      </c>
      <c r="S462" s="46" t="str">
        <f t="shared" ca="1" si="173"/>
        <v/>
      </c>
      <c r="T462" s="77" t="str">
        <f t="shared" ca="1" si="155"/>
        <v/>
      </c>
      <c r="AH462" s="163" t="str">
        <f t="shared" si="175"/>
        <v/>
      </c>
      <c r="AI462" s="163" t="str">
        <f t="shared" si="174"/>
        <v/>
      </c>
    </row>
    <row r="463" spans="1:35">
      <c r="A463" s="164" t="str">
        <f t="shared" ca="1" si="156"/>
        <v/>
      </c>
      <c r="B463" s="44" t="str">
        <f t="shared" ca="1" si="157"/>
        <v/>
      </c>
      <c r="C463" s="45" t="str">
        <f t="shared" ca="1" si="154"/>
        <v/>
      </c>
      <c r="D463" s="45" t="str">
        <f t="shared" ca="1" si="158"/>
        <v/>
      </c>
      <c r="E463" s="44" t="str">
        <f t="shared" ca="1" si="159"/>
        <v/>
      </c>
      <c r="F463" s="45" t="str">
        <f t="shared" ca="1" si="160"/>
        <v/>
      </c>
      <c r="G463" s="46" t="str">
        <f t="shared" ca="1" si="161"/>
        <v/>
      </c>
      <c r="H463" s="44" t="str">
        <f t="shared" ca="1" si="162"/>
        <v/>
      </c>
      <c r="I463" s="45" t="str">
        <f t="shared" ca="1" si="163"/>
        <v/>
      </c>
      <c r="J463" s="46" t="str">
        <f t="shared" ca="1" si="164"/>
        <v/>
      </c>
      <c r="K463" s="44" t="str">
        <f t="shared" ca="1" si="165"/>
        <v/>
      </c>
      <c r="L463" s="45" t="str">
        <f t="shared" ca="1" si="166"/>
        <v/>
      </c>
      <c r="M463" s="46" t="str">
        <f t="shared" ca="1" si="167"/>
        <v/>
      </c>
      <c r="N463" s="44" t="str">
        <f t="shared" ca="1" si="168"/>
        <v/>
      </c>
      <c r="O463" s="45" t="str">
        <f t="shared" ca="1" si="169"/>
        <v/>
      </c>
      <c r="P463" s="46" t="str">
        <f t="shared" ca="1" si="170"/>
        <v/>
      </c>
      <c r="Q463" s="44" t="str">
        <f t="shared" ca="1" si="171"/>
        <v/>
      </c>
      <c r="R463" s="45" t="str">
        <f t="shared" ca="1" si="172"/>
        <v/>
      </c>
      <c r="S463" s="46" t="str">
        <f t="shared" ca="1" si="173"/>
        <v/>
      </c>
      <c r="T463" s="77" t="str">
        <f t="shared" ca="1" si="155"/>
        <v/>
      </c>
      <c r="AH463" s="163" t="str">
        <f t="shared" si="175"/>
        <v/>
      </c>
      <c r="AI463" s="163" t="str">
        <f t="shared" si="174"/>
        <v/>
      </c>
    </row>
    <row r="464" spans="1:35">
      <c r="A464" s="164" t="str">
        <f t="shared" ca="1" si="156"/>
        <v/>
      </c>
      <c r="B464" s="44" t="str">
        <f t="shared" ca="1" si="157"/>
        <v/>
      </c>
      <c r="C464" s="45" t="str">
        <f t="shared" ref="C464:C527" ca="1" si="176">IF(ISERROR(B464-2),"",(B464/$B$14-1)*$B$5)</f>
        <v/>
      </c>
      <c r="D464" s="45" t="str">
        <f t="shared" ca="1" si="158"/>
        <v/>
      </c>
      <c r="E464" s="44" t="str">
        <f t="shared" ca="1" si="159"/>
        <v/>
      </c>
      <c r="F464" s="45" t="str">
        <f t="shared" ca="1" si="160"/>
        <v/>
      </c>
      <c r="G464" s="46" t="str">
        <f t="shared" ca="1" si="161"/>
        <v/>
      </c>
      <c r="H464" s="44" t="str">
        <f t="shared" ca="1" si="162"/>
        <v/>
      </c>
      <c r="I464" s="45" t="str">
        <f t="shared" ca="1" si="163"/>
        <v/>
      </c>
      <c r="J464" s="46" t="str">
        <f t="shared" ca="1" si="164"/>
        <v/>
      </c>
      <c r="K464" s="44" t="str">
        <f t="shared" ca="1" si="165"/>
        <v/>
      </c>
      <c r="L464" s="45" t="str">
        <f t="shared" ca="1" si="166"/>
        <v/>
      </c>
      <c r="M464" s="46" t="str">
        <f t="shared" ca="1" si="167"/>
        <v/>
      </c>
      <c r="N464" s="44" t="str">
        <f t="shared" ca="1" si="168"/>
        <v/>
      </c>
      <c r="O464" s="45" t="str">
        <f t="shared" ca="1" si="169"/>
        <v/>
      </c>
      <c r="P464" s="46" t="str">
        <f t="shared" ca="1" si="170"/>
        <v/>
      </c>
      <c r="Q464" s="44" t="str">
        <f t="shared" ca="1" si="171"/>
        <v/>
      </c>
      <c r="R464" s="45" t="str">
        <f t="shared" ca="1" si="172"/>
        <v/>
      </c>
      <c r="S464" s="46" t="str">
        <f t="shared" ca="1" si="173"/>
        <v/>
      </c>
      <c r="T464" s="77" t="str">
        <f t="shared" ca="1" si="155"/>
        <v/>
      </c>
      <c r="AH464" s="163" t="str">
        <f t="shared" si="175"/>
        <v/>
      </c>
      <c r="AI464" s="163" t="str">
        <f t="shared" si="174"/>
        <v/>
      </c>
    </row>
    <row r="465" spans="1:35">
      <c r="A465" s="164" t="str">
        <f t="shared" ca="1" si="156"/>
        <v/>
      </c>
      <c r="B465" s="44" t="str">
        <f t="shared" ca="1" si="157"/>
        <v/>
      </c>
      <c r="C465" s="45" t="str">
        <f t="shared" ca="1" si="176"/>
        <v/>
      </c>
      <c r="D465" s="45" t="str">
        <f t="shared" ca="1" si="158"/>
        <v/>
      </c>
      <c r="E465" s="44" t="str">
        <f t="shared" ca="1" si="159"/>
        <v/>
      </c>
      <c r="F465" s="45" t="str">
        <f t="shared" ca="1" si="160"/>
        <v/>
      </c>
      <c r="G465" s="46" t="str">
        <f t="shared" ca="1" si="161"/>
        <v/>
      </c>
      <c r="H465" s="44" t="str">
        <f t="shared" ca="1" si="162"/>
        <v/>
      </c>
      <c r="I465" s="45" t="str">
        <f t="shared" ca="1" si="163"/>
        <v/>
      </c>
      <c r="J465" s="46" t="str">
        <f t="shared" ca="1" si="164"/>
        <v/>
      </c>
      <c r="K465" s="44" t="str">
        <f t="shared" ca="1" si="165"/>
        <v/>
      </c>
      <c r="L465" s="45" t="str">
        <f t="shared" ca="1" si="166"/>
        <v/>
      </c>
      <c r="M465" s="46" t="str">
        <f t="shared" ca="1" si="167"/>
        <v/>
      </c>
      <c r="N465" s="44" t="str">
        <f t="shared" ca="1" si="168"/>
        <v/>
      </c>
      <c r="O465" s="45" t="str">
        <f t="shared" ca="1" si="169"/>
        <v/>
      </c>
      <c r="P465" s="46" t="str">
        <f t="shared" ca="1" si="170"/>
        <v/>
      </c>
      <c r="Q465" s="44" t="str">
        <f t="shared" ca="1" si="171"/>
        <v/>
      </c>
      <c r="R465" s="45" t="str">
        <f t="shared" ca="1" si="172"/>
        <v/>
      </c>
      <c r="S465" s="46" t="str">
        <f t="shared" ca="1" si="173"/>
        <v/>
      </c>
      <c r="T465" s="77" t="str">
        <f t="shared" ca="1" si="155"/>
        <v/>
      </c>
      <c r="AH465" s="163" t="str">
        <f t="shared" si="175"/>
        <v/>
      </c>
      <c r="AI465" s="163" t="str">
        <f t="shared" si="174"/>
        <v/>
      </c>
    </row>
    <row r="466" spans="1:35">
      <c r="A466" s="164" t="str">
        <f t="shared" ca="1" si="156"/>
        <v/>
      </c>
      <c r="B466" s="44" t="str">
        <f t="shared" ca="1" si="157"/>
        <v/>
      </c>
      <c r="C466" s="45" t="str">
        <f t="shared" ca="1" si="176"/>
        <v/>
      </c>
      <c r="D466" s="45" t="str">
        <f t="shared" ca="1" si="158"/>
        <v/>
      </c>
      <c r="E466" s="44" t="str">
        <f t="shared" ca="1" si="159"/>
        <v/>
      </c>
      <c r="F466" s="45" t="str">
        <f t="shared" ca="1" si="160"/>
        <v/>
      </c>
      <c r="G466" s="46" t="str">
        <f t="shared" ca="1" si="161"/>
        <v/>
      </c>
      <c r="H466" s="44" t="str">
        <f t="shared" ca="1" si="162"/>
        <v/>
      </c>
      <c r="I466" s="45" t="str">
        <f t="shared" ca="1" si="163"/>
        <v/>
      </c>
      <c r="J466" s="46" t="str">
        <f t="shared" ca="1" si="164"/>
        <v/>
      </c>
      <c r="K466" s="44" t="str">
        <f t="shared" ca="1" si="165"/>
        <v/>
      </c>
      <c r="L466" s="45" t="str">
        <f t="shared" ca="1" si="166"/>
        <v/>
      </c>
      <c r="M466" s="46" t="str">
        <f t="shared" ca="1" si="167"/>
        <v/>
      </c>
      <c r="N466" s="44" t="str">
        <f t="shared" ca="1" si="168"/>
        <v/>
      </c>
      <c r="O466" s="45" t="str">
        <f t="shared" ca="1" si="169"/>
        <v/>
      </c>
      <c r="P466" s="46" t="str">
        <f t="shared" ca="1" si="170"/>
        <v/>
      </c>
      <c r="Q466" s="44" t="str">
        <f t="shared" ca="1" si="171"/>
        <v/>
      </c>
      <c r="R466" s="45" t="str">
        <f t="shared" ca="1" si="172"/>
        <v/>
      </c>
      <c r="S466" s="46" t="str">
        <f t="shared" ca="1" si="173"/>
        <v/>
      </c>
      <c r="T466" s="77" t="str">
        <f t="shared" ca="1" si="155"/>
        <v/>
      </c>
      <c r="AH466" s="163" t="str">
        <f t="shared" si="175"/>
        <v/>
      </c>
      <c r="AI466" s="163" t="str">
        <f t="shared" si="174"/>
        <v/>
      </c>
    </row>
    <row r="467" spans="1:35">
      <c r="A467" s="164" t="str">
        <f t="shared" ca="1" si="156"/>
        <v/>
      </c>
      <c r="B467" s="44" t="str">
        <f t="shared" ca="1" si="157"/>
        <v/>
      </c>
      <c r="C467" s="45" t="str">
        <f t="shared" ca="1" si="176"/>
        <v/>
      </c>
      <c r="D467" s="45" t="str">
        <f t="shared" ca="1" si="158"/>
        <v/>
      </c>
      <c r="E467" s="44" t="str">
        <f t="shared" ca="1" si="159"/>
        <v/>
      </c>
      <c r="F467" s="45" t="str">
        <f t="shared" ca="1" si="160"/>
        <v/>
      </c>
      <c r="G467" s="46" t="str">
        <f t="shared" ca="1" si="161"/>
        <v/>
      </c>
      <c r="H467" s="44" t="str">
        <f t="shared" ca="1" si="162"/>
        <v/>
      </c>
      <c r="I467" s="45" t="str">
        <f t="shared" ca="1" si="163"/>
        <v/>
      </c>
      <c r="J467" s="46" t="str">
        <f t="shared" ca="1" si="164"/>
        <v/>
      </c>
      <c r="K467" s="44" t="str">
        <f t="shared" ca="1" si="165"/>
        <v/>
      </c>
      <c r="L467" s="45" t="str">
        <f t="shared" ca="1" si="166"/>
        <v/>
      </c>
      <c r="M467" s="46" t="str">
        <f t="shared" ca="1" si="167"/>
        <v/>
      </c>
      <c r="N467" s="44" t="str">
        <f t="shared" ca="1" si="168"/>
        <v/>
      </c>
      <c r="O467" s="45" t="str">
        <f t="shared" ca="1" si="169"/>
        <v/>
      </c>
      <c r="P467" s="46" t="str">
        <f t="shared" ca="1" si="170"/>
        <v/>
      </c>
      <c r="Q467" s="44" t="str">
        <f t="shared" ca="1" si="171"/>
        <v/>
      </c>
      <c r="R467" s="45" t="str">
        <f t="shared" ca="1" si="172"/>
        <v/>
      </c>
      <c r="S467" s="46" t="str">
        <f t="shared" ca="1" si="173"/>
        <v/>
      </c>
      <c r="T467" s="77" t="str">
        <f t="shared" ca="1" si="155"/>
        <v/>
      </c>
      <c r="AH467" s="163" t="str">
        <f t="shared" si="175"/>
        <v/>
      </c>
      <c r="AI467" s="163" t="str">
        <f t="shared" si="174"/>
        <v/>
      </c>
    </row>
    <row r="468" spans="1:35">
      <c r="A468" s="164" t="str">
        <f t="shared" ca="1" si="156"/>
        <v/>
      </c>
      <c r="B468" s="44" t="str">
        <f t="shared" ca="1" si="157"/>
        <v/>
      </c>
      <c r="C468" s="45" t="str">
        <f t="shared" ca="1" si="176"/>
        <v/>
      </c>
      <c r="D468" s="45" t="str">
        <f t="shared" ca="1" si="158"/>
        <v/>
      </c>
      <c r="E468" s="44" t="str">
        <f t="shared" ca="1" si="159"/>
        <v/>
      </c>
      <c r="F468" s="45" t="str">
        <f t="shared" ca="1" si="160"/>
        <v/>
      </c>
      <c r="G468" s="46" t="str">
        <f t="shared" ca="1" si="161"/>
        <v/>
      </c>
      <c r="H468" s="44" t="str">
        <f t="shared" ca="1" si="162"/>
        <v/>
      </c>
      <c r="I468" s="45" t="str">
        <f t="shared" ca="1" si="163"/>
        <v/>
      </c>
      <c r="J468" s="46" t="str">
        <f t="shared" ca="1" si="164"/>
        <v/>
      </c>
      <c r="K468" s="44" t="str">
        <f t="shared" ca="1" si="165"/>
        <v/>
      </c>
      <c r="L468" s="45" t="str">
        <f t="shared" ca="1" si="166"/>
        <v/>
      </c>
      <c r="M468" s="46" t="str">
        <f t="shared" ca="1" si="167"/>
        <v/>
      </c>
      <c r="N468" s="44" t="str">
        <f t="shared" ca="1" si="168"/>
        <v/>
      </c>
      <c r="O468" s="45" t="str">
        <f t="shared" ca="1" si="169"/>
        <v/>
      </c>
      <c r="P468" s="46" t="str">
        <f t="shared" ca="1" si="170"/>
        <v/>
      </c>
      <c r="Q468" s="44" t="str">
        <f t="shared" ca="1" si="171"/>
        <v/>
      </c>
      <c r="R468" s="45" t="str">
        <f t="shared" ca="1" si="172"/>
        <v/>
      </c>
      <c r="S468" s="46" t="str">
        <f t="shared" ca="1" si="173"/>
        <v/>
      </c>
      <c r="T468" s="77" t="str">
        <f t="shared" ca="1" si="155"/>
        <v/>
      </c>
      <c r="AH468" s="163" t="str">
        <f t="shared" si="175"/>
        <v/>
      </c>
      <c r="AI468" s="163" t="str">
        <f t="shared" si="174"/>
        <v/>
      </c>
    </row>
    <row r="469" spans="1:35">
      <c r="A469" s="164" t="str">
        <f t="shared" ca="1" si="156"/>
        <v/>
      </c>
      <c r="B469" s="44" t="str">
        <f t="shared" ca="1" si="157"/>
        <v/>
      </c>
      <c r="C469" s="45" t="str">
        <f t="shared" ca="1" si="176"/>
        <v/>
      </c>
      <c r="D469" s="45" t="str">
        <f t="shared" ca="1" si="158"/>
        <v/>
      </c>
      <c r="E469" s="44" t="str">
        <f t="shared" ca="1" si="159"/>
        <v/>
      </c>
      <c r="F469" s="45" t="str">
        <f t="shared" ca="1" si="160"/>
        <v/>
      </c>
      <c r="G469" s="46" t="str">
        <f t="shared" ca="1" si="161"/>
        <v/>
      </c>
      <c r="H469" s="44" t="str">
        <f t="shared" ca="1" si="162"/>
        <v/>
      </c>
      <c r="I469" s="45" t="str">
        <f t="shared" ca="1" si="163"/>
        <v/>
      </c>
      <c r="J469" s="46" t="str">
        <f t="shared" ca="1" si="164"/>
        <v/>
      </c>
      <c r="K469" s="44" t="str">
        <f t="shared" ca="1" si="165"/>
        <v/>
      </c>
      <c r="L469" s="45" t="str">
        <f t="shared" ca="1" si="166"/>
        <v/>
      </c>
      <c r="M469" s="46" t="str">
        <f t="shared" ca="1" si="167"/>
        <v/>
      </c>
      <c r="N469" s="44" t="str">
        <f t="shared" ca="1" si="168"/>
        <v/>
      </c>
      <c r="O469" s="45" t="str">
        <f t="shared" ca="1" si="169"/>
        <v/>
      </c>
      <c r="P469" s="46" t="str">
        <f t="shared" ca="1" si="170"/>
        <v/>
      </c>
      <c r="Q469" s="44" t="str">
        <f t="shared" ca="1" si="171"/>
        <v/>
      </c>
      <c r="R469" s="45" t="str">
        <f t="shared" ca="1" si="172"/>
        <v/>
      </c>
      <c r="S469" s="46" t="str">
        <f t="shared" ca="1" si="173"/>
        <v/>
      </c>
      <c r="T469" s="77" t="str">
        <f t="shared" ca="1" si="155"/>
        <v/>
      </c>
      <c r="AH469" s="163" t="str">
        <f t="shared" si="175"/>
        <v/>
      </c>
      <c r="AI469" s="163" t="str">
        <f t="shared" si="174"/>
        <v/>
      </c>
    </row>
    <row r="470" spans="1:35">
      <c r="A470" s="164" t="str">
        <f t="shared" ca="1" si="156"/>
        <v/>
      </c>
      <c r="B470" s="44" t="str">
        <f t="shared" ca="1" si="157"/>
        <v/>
      </c>
      <c r="C470" s="45" t="str">
        <f t="shared" ca="1" si="176"/>
        <v/>
      </c>
      <c r="D470" s="45" t="str">
        <f t="shared" ca="1" si="158"/>
        <v/>
      </c>
      <c r="E470" s="44" t="str">
        <f t="shared" ca="1" si="159"/>
        <v/>
      </c>
      <c r="F470" s="45" t="str">
        <f t="shared" ca="1" si="160"/>
        <v/>
      </c>
      <c r="G470" s="46" t="str">
        <f t="shared" ca="1" si="161"/>
        <v/>
      </c>
      <c r="H470" s="44" t="str">
        <f t="shared" ca="1" si="162"/>
        <v/>
      </c>
      <c r="I470" s="45" t="str">
        <f t="shared" ca="1" si="163"/>
        <v/>
      </c>
      <c r="J470" s="46" t="str">
        <f t="shared" ca="1" si="164"/>
        <v/>
      </c>
      <c r="K470" s="44" t="str">
        <f t="shared" ca="1" si="165"/>
        <v/>
      </c>
      <c r="L470" s="45" t="str">
        <f t="shared" ca="1" si="166"/>
        <v/>
      </c>
      <c r="M470" s="46" t="str">
        <f t="shared" ca="1" si="167"/>
        <v/>
      </c>
      <c r="N470" s="44" t="str">
        <f t="shared" ca="1" si="168"/>
        <v/>
      </c>
      <c r="O470" s="45" t="str">
        <f t="shared" ca="1" si="169"/>
        <v/>
      </c>
      <c r="P470" s="46" t="str">
        <f t="shared" ca="1" si="170"/>
        <v/>
      </c>
      <c r="Q470" s="44" t="str">
        <f t="shared" ca="1" si="171"/>
        <v/>
      </c>
      <c r="R470" s="45" t="str">
        <f t="shared" ca="1" si="172"/>
        <v/>
      </c>
      <c r="S470" s="46" t="str">
        <f t="shared" ca="1" si="173"/>
        <v/>
      </c>
      <c r="T470" s="77" t="str">
        <f t="shared" ca="1" si="155"/>
        <v/>
      </c>
      <c r="AH470" s="163" t="str">
        <f t="shared" si="175"/>
        <v/>
      </c>
      <c r="AI470" s="163" t="str">
        <f t="shared" si="174"/>
        <v/>
      </c>
    </row>
    <row r="471" spans="1:35">
      <c r="A471" s="164" t="str">
        <f t="shared" ca="1" si="156"/>
        <v/>
      </c>
      <c r="B471" s="44" t="str">
        <f t="shared" ca="1" si="157"/>
        <v/>
      </c>
      <c r="C471" s="45" t="str">
        <f t="shared" ca="1" si="176"/>
        <v/>
      </c>
      <c r="D471" s="45" t="str">
        <f t="shared" ca="1" si="158"/>
        <v/>
      </c>
      <c r="E471" s="44" t="str">
        <f t="shared" ca="1" si="159"/>
        <v/>
      </c>
      <c r="F471" s="45" t="str">
        <f t="shared" ca="1" si="160"/>
        <v/>
      </c>
      <c r="G471" s="46" t="str">
        <f t="shared" ca="1" si="161"/>
        <v/>
      </c>
      <c r="H471" s="44" t="str">
        <f t="shared" ca="1" si="162"/>
        <v/>
      </c>
      <c r="I471" s="45" t="str">
        <f t="shared" ca="1" si="163"/>
        <v/>
      </c>
      <c r="J471" s="46" t="str">
        <f t="shared" ca="1" si="164"/>
        <v/>
      </c>
      <c r="K471" s="44" t="str">
        <f t="shared" ca="1" si="165"/>
        <v/>
      </c>
      <c r="L471" s="45" t="str">
        <f t="shared" ca="1" si="166"/>
        <v/>
      </c>
      <c r="M471" s="46" t="str">
        <f t="shared" ca="1" si="167"/>
        <v/>
      </c>
      <c r="N471" s="44" t="str">
        <f t="shared" ca="1" si="168"/>
        <v/>
      </c>
      <c r="O471" s="45" t="str">
        <f t="shared" ca="1" si="169"/>
        <v/>
      </c>
      <c r="P471" s="46" t="str">
        <f t="shared" ca="1" si="170"/>
        <v/>
      </c>
      <c r="Q471" s="44" t="str">
        <f t="shared" ca="1" si="171"/>
        <v/>
      </c>
      <c r="R471" s="45" t="str">
        <f t="shared" ca="1" si="172"/>
        <v/>
      </c>
      <c r="S471" s="46" t="str">
        <f t="shared" ca="1" si="173"/>
        <v/>
      </c>
      <c r="T471" s="77" t="str">
        <f t="shared" ca="1" si="155"/>
        <v/>
      </c>
      <c r="AH471" s="163" t="str">
        <f t="shared" si="175"/>
        <v/>
      </c>
      <c r="AI471" s="163" t="str">
        <f t="shared" si="174"/>
        <v/>
      </c>
    </row>
    <row r="472" spans="1:35">
      <c r="A472" s="164" t="str">
        <f t="shared" ca="1" si="156"/>
        <v/>
      </c>
      <c r="B472" s="44" t="str">
        <f t="shared" ca="1" si="157"/>
        <v/>
      </c>
      <c r="C472" s="45" t="str">
        <f t="shared" ca="1" si="176"/>
        <v/>
      </c>
      <c r="D472" s="45" t="str">
        <f t="shared" ca="1" si="158"/>
        <v/>
      </c>
      <c r="E472" s="44" t="str">
        <f t="shared" ca="1" si="159"/>
        <v/>
      </c>
      <c r="F472" s="45" t="str">
        <f t="shared" ca="1" si="160"/>
        <v/>
      </c>
      <c r="G472" s="46" t="str">
        <f t="shared" ca="1" si="161"/>
        <v/>
      </c>
      <c r="H472" s="44" t="str">
        <f t="shared" ca="1" si="162"/>
        <v/>
      </c>
      <c r="I472" s="45" t="str">
        <f t="shared" ca="1" si="163"/>
        <v/>
      </c>
      <c r="J472" s="46" t="str">
        <f t="shared" ca="1" si="164"/>
        <v/>
      </c>
      <c r="K472" s="44" t="str">
        <f t="shared" ca="1" si="165"/>
        <v/>
      </c>
      <c r="L472" s="45" t="str">
        <f t="shared" ca="1" si="166"/>
        <v/>
      </c>
      <c r="M472" s="46" t="str">
        <f t="shared" ca="1" si="167"/>
        <v/>
      </c>
      <c r="N472" s="44" t="str">
        <f t="shared" ca="1" si="168"/>
        <v/>
      </c>
      <c r="O472" s="45" t="str">
        <f t="shared" ca="1" si="169"/>
        <v/>
      </c>
      <c r="P472" s="46" t="str">
        <f t="shared" ca="1" si="170"/>
        <v/>
      </c>
      <c r="Q472" s="44" t="str">
        <f t="shared" ca="1" si="171"/>
        <v/>
      </c>
      <c r="R472" s="45" t="str">
        <f t="shared" ca="1" si="172"/>
        <v/>
      </c>
      <c r="S472" s="46" t="str">
        <f t="shared" ca="1" si="173"/>
        <v/>
      </c>
      <c r="T472" s="77" t="str">
        <f t="shared" ca="1" si="155"/>
        <v/>
      </c>
      <c r="AH472" s="163" t="str">
        <f t="shared" si="175"/>
        <v/>
      </c>
      <c r="AI472" s="163" t="str">
        <f t="shared" si="174"/>
        <v/>
      </c>
    </row>
    <row r="473" spans="1:35">
      <c r="A473" s="164" t="str">
        <f t="shared" ca="1" si="156"/>
        <v/>
      </c>
      <c r="B473" s="44" t="str">
        <f t="shared" ca="1" si="157"/>
        <v/>
      </c>
      <c r="C473" s="45" t="str">
        <f t="shared" ca="1" si="176"/>
        <v/>
      </c>
      <c r="D473" s="45" t="str">
        <f t="shared" ca="1" si="158"/>
        <v/>
      </c>
      <c r="E473" s="44" t="str">
        <f t="shared" ca="1" si="159"/>
        <v/>
      </c>
      <c r="F473" s="45" t="str">
        <f t="shared" ca="1" si="160"/>
        <v/>
      </c>
      <c r="G473" s="46" t="str">
        <f t="shared" ca="1" si="161"/>
        <v/>
      </c>
      <c r="H473" s="44" t="str">
        <f t="shared" ca="1" si="162"/>
        <v/>
      </c>
      <c r="I473" s="45" t="str">
        <f t="shared" ca="1" si="163"/>
        <v/>
      </c>
      <c r="J473" s="46" t="str">
        <f t="shared" ca="1" si="164"/>
        <v/>
      </c>
      <c r="K473" s="44" t="str">
        <f t="shared" ca="1" si="165"/>
        <v/>
      </c>
      <c r="L473" s="45" t="str">
        <f t="shared" ca="1" si="166"/>
        <v/>
      </c>
      <c r="M473" s="46" t="str">
        <f t="shared" ca="1" si="167"/>
        <v/>
      </c>
      <c r="N473" s="44" t="str">
        <f t="shared" ca="1" si="168"/>
        <v/>
      </c>
      <c r="O473" s="45" t="str">
        <f t="shared" ca="1" si="169"/>
        <v/>
      </c>
      <c r="P473" s="46" t="str">
        <f t="shared" ca="1" si="170"/>
        <v/>
      </c>
      <c r="Q473" s="44" t="str">
        <f t="shared" ca="1" si="171"/>
        <v/>
      </c>
      <c r="R473" s="45" t="str">
        <f t="shared" ca="1" si="172"/>
        <v/>
      </c>
      <c r="S473" s="46" t="str">
        <f t="shared" ca="1" si="173"/>
        <v/>
      </c>
      <c r="T473" s="77" t="str">
        <f t="shared" ca="1" si="155"/>
        <v/>
      </c>
      <c r="AH473" s="163" t="str">
        <f t="shared" si="175"/>
        <v/>
      </c>
      <c r="AI473" s="163" t="str">
        <f t="shared" si="174"/>
        <v/>
      </c>
    </row>
    <row r="474" spans="1:35">
      <c r="A474" s="164" t="str">
        <f t="shared" ca="1" si="156"/>
        <v/>
      </c>
      <c r="B474" s="44" t="str">
        <f t="shared" ca="1" si="157"/>
        <v/>
      </c>
      <c r="C474" s="45" t="str">
        <f t="shared" ca="1" si="176"/>
        <v/>
      </c>
      <c r="D474" s="45" t="str">
        <f t="shared" ca="1" si="158"/>
        <v/>
      </c>
      <c r="E474" s="44" t="str">
        <f t="shared" ca="1" si="159"/>
        <v/>
      </c>
      <c r="F474" s="45" t="str">
        <f t="shared" ca="1" si="160"/>
        <v/>
      </c>
      <c r="G474" s="46" t="str">
        <f t="shared" ca="1" si="161"/>
        <v/>
      </c>
      <c r="H474" s="44" t="str">
        <f t="shared" ca="1" si="162"/>
        <v/>
      </c>
      <c r="I474" s="45" t="str">
        <f t="shared" ca="1" si="163"/>
        <v/>
      </c>
      <c r="J474" s="46" t="str">
        <f t="shared" ca="1" si="164"/>
        <v/>
      </c>
      <c r="K474" s="44" t="str">
        <f t="shared" ca="1" si="165"/>
        <v/>
      </c>
      <c r="L474" s="45" t="str">
        <f t="shared" ca="1" si="166"/>
        <v/>
      </c>
      <c r="M474" s="46" t="str">
        <f t="shared" ca="1" si="167"/>
        <v/>
      </c>
      <c r="N474" s="44" t="str">
        <f t="shared" ca="1" si="168"/>
        <v/>
      </c>
      <c r="O474" s="45" t="str">
        <f t="shared" ca="1" si="169"/>
        <v/>
      </c>
      <c r="P474" s="46" t="str">
        <f t="shared" ca="1" si="170"/>
        <v/>
      </c>
      <c r="Q474" s="44" t="str">
        <f t="shared" ca="1" si="171"/>
        <v/>
      </c>
      <c r="R474" s="45" t="str">
        <f t="shared" ca="1" si="172"/>
        <v/>
      </c>
      <c r="S474" s="46" t="str">
        <f t="shared" ca="1" si="173"/>
        <v/>
      </c>
      <c r="T474" s="77" t="str">
        <f t="shared" ca="1" si="155"/>
        <v/>
      </c>
      <c r="AH474" s="163" t="str">
        <f t="shared" si="175"/>
        <v/>
      </c>
      <c r="AI474" s="163" t="str">
        <f t="shared" si="174"/>
        <v/>
      </c>
    </row>
    <row r="475" spans="1:35">
      <c r="A475" s="164" t="str">
        <f t="shared" ca="1" si="156"/>
        <v/>
      </c>
      <c r="B475" s="44" t="str">
        <f t="shared" ca="1" si="157"/>
        <v/>
      </c>
      <c r="C475" s="45" t="str">
        <f t="shared" ca="1" si="176"/>
        <v/>
      </c>
      <c r="D475" s="45" t="str">
        <f t="shared" ca="1" si="158"/>
        <v/>
      </c>
      <c r="E475" s="44" t="str">
        <f t="shared" ca="1" si="159"/>
        <v/>
      </c>
      <c r="F475" s="45" t="str">
        <f t="shared" ca="1" si="160"/>
        <v/>
      </c>
      <c r="G475" s="46" t="str">
        <f t="shared" ca="1" si="161"/>
        <v/>
      </c>
      <c r="H475" s="44" t="str">
        <f t="shared" ca="1" si="162"/>
        <v/>
      </c>
      <c r="I475" s="45" t="str">
        <f t="shared" ca="1" si="163"/>
        <v/>
      </c>
      <c r="J475" s="46" t="str">
        <f t="shared" ca="1" si="164"/>
        <v/>
      </c>
      <c r="K475" s="44" t="str">
        <f t="shared" ca="1" si="165"/>
        <v/>
      </c>
      <c r="L475" s="45" t="str">
        <f t="shared" ca="1" si="166"/>
        <v/>
      </c>
      <c r="M475" s="46" t="str">
        <f t="shared" ca="1" si="167"/>
        <v/>
      </c>
      <c r="N475" s="44" t="str">
        <f t="shared" ca="1" si="168"/>
        <v/>
      </c>
      <c r="O475" s="45" t="str">
        <f t="shared" ca="1" si="169"/>
        <v/>
      </c>
      <c r="P475" s="46" t="str">
        <f t="shared" ca="1" si="170"/>
        <v/>
      </c>
      <c r="Q475" s="44" t="str">
        <f t="shared" ca="1" si="171"/>
        <v/>
      </c>
      <c r="R475" s="45" t="str">
        <f t="shared" ca="1" si="172"/>
        <v/>
      </c>
      <c r="S475" s="46" t="str">
        <f t="shared" ca="1" si="173"/>
        <v/>
      </c>
      <c r="T475" s="77" t="str">
        <f t="shared" ref="T475:T538" ca="1" si="177">IF(ISERROR(B475-2),"",C475+D475-F475-G475-I475-J475+L475+M475+O475+P475+R475+S475+$J$9)</f>
        <v/>
      </c>
      <c r="AH475" s="163" t="str">
        <f t="shared" si="175"/>
        <v/>
      </c>
      <c r="AI475" s="163" t="str">
        <f t="shared" si="174"/>
        <v/>
      </c>
    </row>
    <row r="476" spans="1:35">
      <c r="A476" s="164" t="str">
        <f t="shared" ca="1" si="156"/>
        <v/>
      </c>
      <c r="B476" s="44" t="str">
        <f t="shared" ca="1" si="157"/>
        <v/>
      </c>
      <c r="C476" s="45" t="str">
        <f t="shared" ca="1" si="176"/>
        <v/>
      </c>
      <c r="D476" s="45" t="str">
        <f t="shared" ca="1" si="158"/>
        <v/>
      </c>
      <c r="E476" s="44" t="str">
        <f t="shared" ca="1" si="159"/>
        <v/>
      </c>
      <c r="F476" s="45" t="str">
        <f t="shared" ca="1" si="160"/>
        <v/>
      </c>
      <c r="G476" s="46" t="str">
        <f t="shared" ca="1" si="161"/>
        <v/>
      </c>
      <c r="H476" s="44" t="str">
        <f t="shared" ca="1" si="162"/>
        <v/>
      </c>
      <c r="I476" s="45" t="str">
        <f t="shared" ca="1" si="163"/>
        <v/>
      </c>
      <c r="J476" s="46" t="str">
        <f t="shared" ca="1" si="164"/>
        <v/>
      </c>
      <c r="K476" s="44" t="str">
        <f t="shared" ca="1" si="165"/>
        <v/>
      </c>
      <c r="L476" s="45" t="str">
        <f t="shared" ca="1" si="166"/>
        <v/>
      </c>
      <c r="M476" s="46" t="str">
        <f t="shared" ca="1" si="167"/>
        <v/>
      </c>
      <c r="N476" s="44" t="str">
        <f t="shared" ca="1" si="168"/>
        <v/>
      </c>
      <c r="O476" s="45" t="str">
        <f t="shared" ca="1" si="169"/>
        <v/>
      </c>
      <c r="P476" s="46" t="str">
        <f t="shared" ca="1" si="170"/>
        <v/>
      </c>
      <c r="Q476" s="44" t="str">
        <f t="shared" ca="1" si="171"/>
        <v/>
      </c>
      <c r="R476" s="45" t="str">
        <f t="shared" ca="1" si="172"/>
        <v/>
      </c>
      <c r="S476" s="46" t="str">
        <f t="shared" ca="1" si="173"/>
        <v/>
      </c>
      <c r="T476" s="77" t="str">
        <f t="shared" ca="1" si="177"/>
        <v/>
      </c>
      <c r="AH476" s="163" t="str">
        <f t="shared" si="175"/>
        <v/>
      </c>
      <c r="AI476" s="163" t="str">
        <f t="shared" si="174"/>
        <v/>
      </c>
    </row>
    <row r="477" spans="1:35">
      <c r="A477" s="164" t="str">
        <f t="shared" ca="1" si="156"/>
        <v/>
      </c>
      <c r="B477" s="44" t="str">
        <f t="shared" ca="1" si="157"/>
        <v/>
      </c>
      <c r="C477" s="45" t="str">
        <f t="shared" ca="1" si="176"/>
        <v/>
      </c>
      <c r="D477" s="45" t="str">
        <f t="shared" ca="1" si="158"/>
        <v/>
      </c>
      <c r="E477" s="44" t="str">
        <f t="shared" ca="1" si="159"/>
        <v/>
      </c>
      <c r="F477" s="45" t="str">
        <f t="shared" ca="1" si="160"/>
        <v/>
      </c>
      <c r="G477" s="46" t="str">
        <f t="shared" ca="1" si="161"/>
        <v/>
      </c>
      <c r="H477" s="44" t="str">
        <f t="shared" ca="1" si="162"/>
        <v/>
      </c>
      <c r="I477" s="45" t="str">
        <f t="shared" ca="1" si="163"/>
        <v/>
      </c>
      <c r="J477" s="46" t="str">
        <f t="shared" ca="1" si="164"/>
        <v/>
      </c>
      <c r="K477" s="44" t="str">
        <f t="shared" ca="1" si="165"/>
        <v/>
      </c>
      <c r="L477" s="45" t="str">
        <f t="shared" ca="1" si="166"/>
        <v/>
      </c>
      <c r="M477" s="46" t="str">
        <f t="shared" ca="1" si="167"/>
        <v/>
      </c>
      <c r="N477" s="44" t="str">
        <f t="shared" ca="1" si="168"/>
        <v/>
      </c>
      <c r="O477" s="45" t="str">
        <f t="shared" ca="1" si="169"/>
        <v/>
      </c>
      <c r="P477" s="46" t="str">
        <f t="shared" ca="1" si="170"/>
        <v/>
      </c>
      <c r="Q477" s="44" t="str">
        <f t="shared" ca="1" si="171"/>
        <v/>
      </c>
      <c r="R477" s="45" t="str">
        <f t="shared" ca="1" si="172"/>
        <v/>
      </c>
      <c r="S477" s="46" t="str">
        <f t="shared" ca="1" si="173"/>
        <v/>
      </c>
      <c r="T477" s="77" t="str">
        <f t="shared" ca="1" si="177"/>
        <v/>
      </c>
      <c r="AH477" s="163" t="str">
        <f t="shared" si="175"/>
        <v/>
      </c>
      <c r="AI477" s="163" t="str">
        <f t="shared" si="174"/>
        <v/>
      </c>
    </row>
    <row r="478" spans="1:35">
      <c r="A478" s="164" t="str">
        <f t="shared" ca="1" si="156"/>
        <v/>
      </c>
      <c r="B478" s="44" t="str">
        <f t="shared" ca="1" si="157"/>
        <v/>
      </c>
      <c r="C478" s="45" t="str">
        <f t="shared" ca="1" si="176"/>
        <v/>
      </c>
      <c r="D478" s="45" t="str">
        <f t="shared" ca="1" si="158"/>
        <v/>
      </c>
      <c r="E478" s="44" t="str">
        <f t="shared" ca="1" si="159"/>
        <v/>
      </c>
      <c r="F478" s="45" t="str">
        <f t="shared" ca="1" si="160"/>
        <v/>
      </c>
      <c r="G478" s="46" t="str">
        <f t="shared" ca="1" si="161"/>
        <v/>
      </c>
      <c r="H478" s="44" t="str">
        <f t="shared" ca="1" si="162"/>
        <v/>
      </c>
      <c r="I478" s="45" t="str">
        <f t="shared" ca="1" si="163"/>
        <v/>
      </c>
      <c r="J478" s="46" t="str">
        <f t="shared" ca="1" si="164"/>
        <v/>
      </c>
      <c r="K478" s="44" t="str">
        <f t="shared" ca="1" si="165"/>
        <v/>
      </c>
      <c r="L478" s="45" t="str">
        <f t="shared" ca="1" si="166"/>
        <v/>
      </c>
      <c r="M478" s="46" t="str">
        <f t="shared" ca="1" si="167"/>
        <v/>
      </c>
      <c r="N478" s="44" t="str">
        <f t="shared" ca="1" si="168"/>
        <v/>
      </c>
      <c r="O478" s="45" t="str">
        <f t="shared" ca="1" si="169"/>
        <v/>
      </c>
      <c r="P478" s="46" t="str">
        <f t="shared" ca="1" si="170"/>
        <v/>
      </c>
      <c r="Q478" s="44" t="str">
        <f t="shared" ca="1" si="171"/>
        <v/>
      </c>
      <c r="R478" s="45" t="str">
        <f t="shared" ca="1" si="172"/>
        <v/>
      </c>
      <c r="S478" s="46" t="str">
        <f t="shared" ca="1" si="173"/>
        <v/>
      </c>
      <c r="T478" s="77" t="str">
        <f t="shared" ca="1" si="177"/>
        <v/>
      </c>
      <c r="AH478" s="163" t="str">
        <f t="shared" si="175"/>
        <v/>
      </c>
      <c r="AI478" s="163" t="str">
        <f t="shared" si="174"/>
        <v/>
      </c>
    </row>
    <row r="479" spans="1:35">
      <c r="A479" s="164" t="str">
        <f t="shared" ca="1" si="156"/>
        <v/>
      </c>
      <c r="B479" s="44" t="str">
        <f t="shared" ca="1" si="157"/>
        <v/>
      </c>
      <c r="C479" s="45" t="str">
        <f t="shared" ca="1" si="176"/>
        <v/>
      </c>
      <c r="D479" s="45" t="str">
        <f t="shared" ca="1" si="158"/>
        <v/>
      </c>
      <c r="E479" s="44" t="str">
        <f t="shared" ca="1" si="159"/>
        <v/>
      </c>
      <c r="F479" s="45" t="str">
        <f t="shared" ca="1" si="160"/>
        <v/>
      </c>
      <c r="G479" s="46" t="str">
        <f t="shared" ca="1" si="161"/>
        <v/>
      </c>
      <c r="H479" s="44" t="str">
        <f t="shared" ca="1" si="162"/>
        <v/>
      </c>
      <c r="I479" s="45" t="str">
        <f t="shared" ca="1" si="163"/>
        <v/>
      </c>
      <c r="J479" s="46" t="str">
        <f t="shared" ca="1" si="164"/>
        <v/>
      </c>
      <c r="K479" s="44" t="str">
        <f t="shared" ca="1" si="165"/>
        <v/>
      </c>
      <c r="L479" s="45" t="str">
        <f t="shared" ca="1" si="166"/>
        <v/>
      </c>
      <c r="M479" s="46" t="str">
        <f t="shared" ca="1" si="167"/>
        <v/>
      </c>
      <c r="N479" s="44" t="str">
        <f t="shared" ca="1" si="168"/>
        <v/>
      </c>
      <c r="O479" s="45" t="str">
        <f t="shared" ca="1" si="169"/>
        <v/>
      </c>
      <c r="P479" s="46" t="str">
        <f t="shared" ca="1" si="170"/>
        <v/>
      </c>
      <c r="Q479" s="44" t="str">
        <f t="shared" ca="1" si="171"/>
        <v/>
      </c>
      <c r="R479" s="45" t="str">
        <f t="shared" ca="1" si="172"/>
        <v/>
      </c>
      <c r="S479" s="46" t="str">
        <f t="shared" ca="1" si="173"/>
        <v/>
      </c>
      <c r="T479" s="77" t="str">
        <f t="shared" ca="1" si="177"/>
        <v/>
      </c>
      <c r="AH479" s="163" t="str">
        <f t="shared" si="175"/>
        <v/>
      </c>
      <c r="AI479" s="163" t="str">
        <f t="shared" si="174"/>
        <v/>
      </c>
    </row>
    <row r="480" spans="1:35">
      <c r="A480" s="164" t="str">
        <f t="shared" ca="1" si="156"/>
        <v/>
      </c>
      <c r="B480" s="44" t="str">
        <f t="shared" ca="1" si="157"/>
        <v/>
      </c>
      <c r="C480" s="45" t="str">
        <f t="shared" ca="1" si="176"/>
        <v/>
      </c>
      <c r="D480" s="45" t="str">
        <f t="shared" ca="1" si="158"/>
        <v/>
      </c>
      <c r="E480" s="44" t="str">
        <f t="shared" ca="1" si="159"/>
        <v/>
      </c>
      <c r="F480" s="45" t="str">
        <f t="shared" ca="1" si="160"/>
        <v/>
      </c>
      <c r="G480" s="46" t="str">
        <f t="shared" ca="1" si="161"/>
        <v/>
      </c>
      <c r="H480" s="44" t="str">
        <f t="shared" ca="1" si="162"/>
        <v/>
      </c>
      <c r="I480" s="45" t="str">
        <f t="shared" ca="1" si="163"/>
        <v/>
      </c>
      <c r="J480" s="46" t="str">
        <f t="shared" ca="1" si="164"/>
        <v/>
      </c>
      <c r="K480" s="44" t="str">
        <f t="shared" ca="1" si="165"/>
        <v/>
      </c>
      <c r="L480" s="45" t="str">
        <f t="shared" ca="1" si="166"/>
        <v/>
      </c>
      <c r="M480" s="46" t="str">
        <f t="shared" ca="1" si="167"/>
        <v/>
      </c>
      <c r="N480" s="44" t="str">
        <f t="shared" ca="1" si="168"/>
        <v/>
      </c>
      <c r="O480" s="45" t="str">
        <f t="shared" ca="1" si="169"/>
        <v/>
      </c>
      <c r="P480" s="46" t="str">
        <f t="shared" ca="1" si="170"/>
        <v/>
      </c>
      <c r="Q480" s="44" t="str">
        <f t="shared" ca="1" si="171"/>
        <v/>
      </c>
      <c r="R480" s="45" t="str">
        <f t="shared" ca="1" si="172"/>
        <v/>
      </c>
      <c r="S480" s="46" t="str">
        <f t="shared" ca="1" si="173"/>
        <v/>
      </c>
      <c r="T480" s="77" t="str">
        <f t="shared" ca="1" si="177"/>
        <v/>
      </c>
      <c r="AH480" s="163" t="str">
        <f t="shared" si="175"/>
        <v/>
      </c>
      <c r="AI480" s="163" t="str">
        <f t="shared" si="174"/>
        <v/>
      </c>
    </row>
    <row r="481" spans="1:35">
      <c r="A481" s="164" t="str">
        <f t="shared" ca="1" si="156"/>
        <v/>
      </c>
      <c r="B481" s="44" t="str">
        <f t="shared" ca="1" si="157"/>
        <v/>
      </c>
      <c r="C481" s="45" t="str">
        <f t="shared" ca="1" si="176"/>
        <v/>
      </c>
      <c r="D481" s="45" t="str">
        <f t="shared" ca="1" si="158"/>
        <v/>
      </c>
      <c r="E481" s="44" t="str">
        <f t="shared" ca="1" si="159"/>
        <v/>
      </c>
      <c r="F481" s="45" t="str">
        <f t="shared" ca="1" si="160"/>
        <v/>
      </c>
      <c r="G481" s="46" t="str">
        <f t="shared" ca="1" si="161"/>
        <v/>
      </c>
      <c r="H481" s="44" t="str">
        <f t="shared" ca="1" si="162"/>
        <v/>
      </c>
      <c r="I481" s="45" t="str">
        <f t="shared" ca="1" si="163"/>
        <v/>
      </c>
      <c r="J481" s="46" t="str">
        <f t="shared" ca="1" si="164"/>
        <v/>
      </c>
      <c r="K481" s="44" t="str">
        <f t="shared" ca="1" si="165"/>
        <v/>
      </c>
      <c r="L481" s="45" t="str">
        <f t="shared" ca="1" si="166"/>
        <v/>
      </c>
      <c r="M481" s="46" t="str">
        <f t="shared" ca="1" si="167"/>
        <v/>
      </c>
      <c r="N481" s="44" t="str">
        <f t="shared" ca="1" si="168"/>
        <v/>
      </c>
      <c r="O481" s="45" t="str">
        <f t="shared" ca="1" si="169"/>
        <v/>
      </c>
      <c r="P481" s="46" t="str">
        <f t="shared" ca="1" si="170"/>
        <v/>
      </c>
      <c r="Q481" s="44" t="str">
        <f t="shared" ca="1" si="171"/>
        <v/>
      </c>
      <c r="R481" s="45" t="str">
        <f t="shared" ca="1" si="172"/>
        <v/>
      </c>
      <c r="S481" s="46" t="str">
        <f t="shared" ca="1" si="173"/>
        <v/>
      </c>
      <c r="T481" s="77" t="str">
        <f t="shared" ca="1" si="177"/>
        <v/>
      </c>
      <c r="AH481" s="163" t="str">
        <f t="shared" si="175"/>
        <v/>
      </c>
      <c r="AI481" s="163" t="str">
        <f t="shared" si="174"/>
        <v/>
      </c>
    </row>
    <row r="482" spans="1:35">
      <c r="A482" s="164" t="str">
        <f t="shared" ca="1" si="156"/>
        <v/>
      </c>
      <c r="B482" s="44" t="str">
        <f t="shared" ca="1" si="157"/>
        <v/>
      </c>
      <c r="C482" s="45" t="str">
        <f t="shared" ca="1" si="176"/>
        <v/>
      </c>
      <c r="D482" s="45" t="str">
        <f t="shared" ca="1" si="158"/>
        <v/>
      </c>
      <c r="E482" s="44" t="str">
        <f t="shared" ca="1" si="159"/>
        <v/>
      </c>
      <c r="F482" s="45" t="str">
        <f t="shared" ca="1" si="160"/>
        <v/>
      </c>
      <c r="G482" s="46" t="str">
        <f t="shared" ca="1" si="161"/>
        <v/>
      </c>
      <c r="H482" s="44" t="str">
        <f t="shared" ca="1" si="162"/>
        <v/>
      </c>
      <c r="I482" s="45" t="str">
        <f t="shared" ca="1" si="163"/>
        <v/>
      </c>
      <c r="J482" s="46" t="str">
        <f t="shared" ca="1" si="164"/>
        <v/>
      </c>
      <c r="K482" s="44" t="str">
        <f t="shared" ca="1" si="165"/>
        <v/>
      </c>
      <c r="L482" s="45" t="str">
        <f t="shared" ca="1" si="166"/>
        <v/>
      </c>
      <c r="M482" s="46" t="str">
        <f t="shared" ca="1" si="167"/>
        <v/>
      </c>
      <c r="N482" s="44" t="str">
        <f t="shared" ca="1" si="168"/>
        <v/>
      </c>
      <c r="O482" s="45" t="str">
        <f t="shared" ca="1" si="169"/>
        <v/>
      </c>
      <c r="P482" s="46" t="str">
        <f t="shared" ca="1" si="170"/>
        <v/>
      </c>
      <c r="Q482" s="44" t="str">
        <f t="shared" ca="1" si="171"/>
        <v/>
      </c>
      <c r="R482" s="45" t="str">
        <f t="shared" ca="1" si="172"/>
        <v/>
      </c>
      <c r="S482" s="46" t="str">
        <f t="shared" ca="1" si="173"/>
        <v/>
      </c>
      <c r="T482" s="77" t="str">
        <f t="shared" ca="1" si="177"/>
        <v/>
      </c>
      <c r="AH482" s="163" t="str">
        <f t="shared" si="175"/>
        <v/>
      </c>
      <c r="AI482" s="163" t="str">
        <f t="shared" si="174"/>
        <v/>
      </c>
    </row>
    <row r="483" spans="1:35">
      <c r="A483" s="164" t="str">
        <f t="shared" ca="1" si="156"/>
        <v/>
      </c>
      <c r="B483" s="44" t="str">
        <f t="shared" ca="1" si="157"/>
        <v/>
      </c>
      <c r="C483" s="45" t="str">
        <f t="shared" ca="1" si="176"/>
        <v/>
      </c>
      <c r="D483" s="45" t="str">
        <f t="shared" ca="1" si="158"/>
        <v/>
      </c>
      <c r="E483" s="44" t="str">
        <f t="shared" ca="1" si="159"/>
        <v/>
      </c>
      <c r="F483" s="45" t="str">
        <f t="shared" ca="1" si="160"/>
        <v/>
      </c>
      <c r="G483" s="46" t="str">
        <f t="shared" ca="1" si="161"/>
        <v/>
      </c>
      <c r="H483" s="44" t="str">
        <f t="shared" ca="1" si="162"/>
        <v/>
      </c>
      <c r="I483" s="45" t="str">
        <f t="shared" ca="1" si="163"/>
        <v/>
      </c>
      <c r="J483" s="46" t="str">
        <f t="shared" ca="1" si="164"/>
        <v/>
      </c>
      <c r="K483" s="44" t="str">
        <f t="shared" ca="1" si="165"/>
        <v/>
      </c>
      <c r="L483" s="45" t="str">
        <f t="shared" ca="1" si="166"/>
        <v/>
      </c>
      <c r="M483" s="46" t="str">
        <f t="shared" ca="1" si="167"/>
        <v/>
      </c>
      <c r="N483" s="44" t="str">
        <f t="shared" ca="1" si="168"/>
        <v/>
      </c>
      <c r="O483" s="45" t="str">
        <f t="shared" ca="1" si="169"/>
        <v/>
      </c>
      <c r="P483" s="46" t="str">
        <f t="shared" ca="1" si="170"/>
        <v/>
      </c>
      <c r="Q483" s="44" t="str">
        <f t="shared" ca="1" si="171"/>
        <v/>
      </c>
      <c r="R483" s="45" t="str">
        <f t="shared" ca="1" si="172"/>
        <v/>
      </c>
      <c r="S483" s="46" t="str">
        <f t="shared" ca="1" si="173"/>
        <v/>
      </c>
      <c r="T483" s="77" t="str">
        <f t="shared" ca="1" si="177"/>
        <v/>
      </c>
      <c r="AH483" s="163" t="str">
        <f t="shared" si="175"/>
        <v/>
      </c>
      <c r="AI483" s="163" t="str">
        <f t="shared" si="174"/>
        <v/>
      </c>
    </row>
    <row r="484" spans="1:35">
      <c r="A484" s="164" t="str">
        <f t="shared" ca="1" si="156"/>
        <v/>
      </c>
      <c r="B484" s="44" t="str">
        <f t="shared" ca="1" si="157"/>
        <v/>
      </c>
      <c r="C484" s="45" t="str">
        <f t="shared" ca="1" si="176"/>
        <v/>
      </c>
      <c r="D484" s="45" t="str">
        <f t="shared" ca="1" si="158"/>
        <v/>
      </c>
      <c r="E484" s="44" t="str">
        <f t="shared" ca="1" si="159"/>
        <v/>
      </c>
      <c r="F484" s="45" t="str">
        <f t="shared" ca="1" si="160"/>
        <v/>
      </c>
      <c r="G484" s="46" t="str">
        <f t="shared" ca="1" si="161"/>
        <v/>
      </c>
      <c r="H484" s="44" t="str">
        <f t="shared" ca="1" si="162"/>
        <v/>
      </c>
      <c r="I484" s="45" t="str">
        <f t="shared" ca="1" si="163"/>
        <v/>
      </c>
      <c r="J484" s="46" t="str">
        <f t="shared" ca="1" si="164"/>
        <v/>
      </c>
      <c r="K484" s="44" t="str">
        <f t="shared" ca="1" si="165"/>
        <v/>
      </c>
      <c r="L484" s="45" t="str">
        <f t="shared" ca="1" si="166"/>
        <v/>
      </c>
      <c r="M484" s="46" t="str">
        <f t="shared" ca="1" si="167"/>
        <v/>
      </c>
      <c r="N484" s="44" t="str">
        <f t="shared" ca="1" si="168"/>
        <v/>
      </c>
      <c r="O484" s="45" t="str">
        <f t="shared" ca="1" si="169"/>
        <v/>
      </c>
      <c r="P484" s="46" t="str">
        <f t="shared" ca="1" si="170"/>
        <v/>
      </c>
      <c r="Q484" s="44" t="str">
        <f t="shared" ca="1" si="171"/>
        <v/>
      </c>
      <c r="R484" s="45" t="str">
        <f t="shared" ca="1" si="172"/>
        <v/>
      </c>
      <c r="S484" s="46" t="str">
        <f t="shared" ca="1" si="173"/>
        <v/>
      </c>
      <c r="T484" s="77" t="str">
        <f t="shared" ca="1" si="177"/>
        <v/>
      </c>
      <c r="AH484" s="163" t="str">
        <f t="shared" si="175"/>
        <v/>
      </c>
      <c r="AI484" s="163" t="str">
        <f t="shared" si="174"/>
        <v/>
      </c>
    </row>
    <row r="485" spans="1:35">
      <c r="A485" s="164" t="str">
        <f t="shared" ca="1" si="156"/>
        <v/>
      </c>
      <c r="B485" s="44" t="str">
        <f t="shared" ca="1" si="157"/>
        <v/>
      </c>
      <c r="C485" s="45" t="str">
        <f t="shared" ca="1" si="176"/>
        <v/>
      </c>
      <c r="D485" s="45" t="str">
        <f t="shared" ca="1" si="158"/>
        <v/>
      </c>
      <c r="E485" s="44" t="str">
        <f t="shared" ca="1" si="159"/>
        <v/>
      </c>
      <c r="F485" s="45" t="str">
        <f t="shared" ca="1" si="160"/>
        <v/>
      </c>
      <c r="G485" s="46" t="str">
        <f t="shared" ca="1" si="161"/>
        <v/>
      </c>
      <c r="H485" s="44" t="str">
        <f t="shared" ca="1" si="162"/>
        <v/>
      </c>
      <c r="I485" s="45" t="str">
        <f t="shared" ca="1" si="163"/>
        <v/>
      </c>
      <c r="J485" s="46" t="str">
        <f t="shared" ca="1" si="164"/>
        <v/>
      </c>
      <c r="K485" s="44" t="str">
        <f t="shared" ca="1" si="165"/>
        <v/>
      </c>
      <c r="L485" s="45" t="str">
        <f t="shared" ca="1" si="166"/>
        <v/>
      </c>
      <c r="M485" s="46" t="str">
        <f t="shared" ca="1" si="167"/>
        <v/>
      </c>
      <c r="N485" s="44" t="str">
        <f t="shared" ca="1" si="168"/>
        <v/>
      </c>
      <c r="O485" s="45" t="str">
        <f t="shared" ca="1" si="169"/>
        <v/>
      </c>
      <c r="P485" s="46" t="str">
        <f t="shared" ca="1" si="170"/>
        <v/>
      </c>
      <c r="Q485" s="44" t="str">
        <f t="shared" ca="1" si="171"/>
        <v/>
      </c>
      <c r="R485" s="45" t="str">
        <f t="shared" ca="1" si="172"/>
        <v/>
      </c>
      <c r="S485" s="46" t="str">
        <f t="shared" ca="1" si="173"/>
        <v/>
      </c>
      <c r="T485" s="77" t="str">
        <f t="shared" ca="1" si="177"/>
        <v/>
      </c>
      <c r="AH485" s="163" t="str">
        <f t="shared" si="175"/>
        <v/>
      </c>
      <c r="AI485" s="163" t="str">
        <f t="shared" si="174"/>
        <v/>
      </c>
    </row>
    <row r="486" spans="1:35">
      <c r="A486" s="164" t="str">
        <f t="shared" ca="1" si="156"/>
        <v/>
      </c>
      <c r="B486" s="44" t="str">
        <f t="shared" ca="1" si="157"/>
        <v/>
      </c>
      <c r="C486" s="45" t="str">
        <f t="shared" ca="1" si="176"/>
        <v/>
      </c>
      <c r="D486" s="45" t="str">
        <f t="shared" ca="1" si="158"/>
        <v/>
      </c>
      <c r="E486" s="44" t="str">
        <f t="shared" ca="1" si="159"/>
        <v/>
      </c>
      <c r="F486" s="45" t="str">
        <f t="shared" ca="1" si="160"/>
        <v/>
      </c>
      <c r="G486" s="46" t="str">
        <f t="shared" ca="1" si="161"/>
        <v/>
      </c>
      <c r="H486" s="44" t="str">
        <f t="shared" ca="1" si="162"/>
        <v/>
      </c>
      <c r="I486" s="45" t="str">
        <f t="shared" ca="1" si="163"/>
        <v/>
      </c>
      <c r="J486" s="46" t="str">
        <f t="shared" ca="1" si="164"/>
        <v/>
      </c>
      <c r="K486" s="44" t="str">
        <f t="shared" ca="1" si="165"/>
        <v/>
      </c>
      <c r="L486" s="45" t="str">
        <f t="shared" ca="1" si="166"/>
        <v/>
      </c>
      <c r="M486" s="46" t="str">
        <f t="shared" ca="1" si="167"/>
        <v/>
      </c>
      <c r="N486" s="44" t="str">
        <f t="shared" ca="1" si="168"/>
        <v/>
      </c>
      <c r="O486" s="45" t="str">
        <f t="shared" ca="1" si="169"/>
        <v/>
      </c>
      <c r="P486" s="46" t="str">
        <f t="shared" ca="1" si="170"/>
        <v/>
      </c>
      <c r="Q486" s="44" t="str">
        <f t="shared" ca="1" si="171"/>
        <v/>
      </c>
      <c r="R486" s="45" t="str">
        <f t="shared" ca="1" si="172"/>
        <v/>
      </c>
      <c r="S486" s="46" t="str">
        <f t="shared" ca="1" si="173"/>
        <v/>
      </c>
      <c r="T486" s="77" t="str">
        <f t="shared" ca="1" si="177"/>
        <v/>
      </c>
      <c r="AH486" s="163" t="str">
        <f t="shared" si="175"/>
        <v/>
      </c>
      <c r="AI486" s="163" t="str">
        <f t="shared" si="174"/>
        <v/>
      </c>
    </row>
    <row r="487" spans="1:35">
      <c r="A487" s="164" t="str">
        <f t="shared" ca="1" si="156"/>
        <v/>
      </c>
      <c r="B487" s="44" t="str">
        <f t="shared" ca="1" si="157"/>
        <v/>
      </c>
      <c r="C487" s="45" t="str">
        <f t="shared" ca="1" si="176"/>
        <v/>
      </c>
      <c r="D487" s="45" t="str">
        <f t="shared" ca="1" si="158"/>
        <v/>
      </c>
      <c r="E487" s="44" t="str">
        <f t="shared" ca="1" si="159"/>
        <v/>
      </c>
      <c r="F487" s="45" t="str">
        <f t="shared" ca="1" si="160"/>
        <v/>
      </c>
      <c r="G487" s="46" t="str">
        <f t="shared" ca="1" si="161"/>
        <v/>
      </c>
      <c r="H487" s="44" t="str">
        <f t="shared" ca="1" si="162"/>
        <v/>
      </c>
      <c r="I487" s="45" t="str">
        <f t="shared" ca="1" si="163"/>
        <v/>
      </c>
      <c r="J487" s="46" t="str">
        <f t="shared" ca="1" si="164"/>
        <v/>
      </c>
      <c r="K487" s="44" t="str">
        <f t="shared" ca="1" si="165"/>
        <v/>
      </c>
      <c r="L487" s="45" t="str">
        <f t="shared" ca="1" si="166"/>
        <v/>
      </c>
      <c r="M487" s="46" t="str">
        <f t="shared" ca="1" si="167"/>
        <v/>
      </c>
      <c r="N487" s="44" t="str">
        <f t="shared" ca="1" si="168"/>
        <v/>
      </c>
      <c r="O487" s="45" t="str">
        <f t="shared" ca="1" si="169"/>
        <v/>
      </c>
      <c r="P487" s="46" t="str">
        <f t="shared" ca="1" si="170"/>
        <v/>
      </c>
      <c r="Q487" s="44" t="str">
        <f t="shared" ca="1" si="171"/>
        <v/>
      </c>
      <c r="R487" s="45" t="str">
        <f t="shared" ca="1" si="172"/>
        <v/>
      </c>
      <c r="S487" s="46" t="str">
        <f t="shared" ca="1" si="173"/>
        <v/>
      </c>
      <c r="T487" s="77" t="str">
        <f t="shared" ca="1" si="177"/>
        <v/>
      </c>
      <c r="AH487" s="163" t="str">
        <f t="shared" si="175"/>
        <v/>
      </c>
      <c r="AI487" s="163" t="str">
        <f t="shared" si="174"/>
        <v/>
      </c>
    </row>
    <row r="488" spans="1:35">
      <c r="A488" s="164" t="str">
        <f t="shared" ca="1" si="156"/>
        <v/>
      </c>
      <c r="B488" s="44" t="str">
        <f t="shared" ca="1" si="157"/>
        <v/>
      </c>
      <c r="C488" s="45" t="str">
        <f t="shared" ca="1" si="176"/>
        <v/>
      </c>
      <c r="D488" s="45" t="str">
        <f t="shared" ca="1" si="158"/>
        <v/>
      </c>
      <c r="E488" s="44" t="str">
        <f t="shared" ca="1" si="159"/>
        <v/>
      </c>
      <c r="F488" s="45" t="str">
        <f t="shared" ca="1" si="160"/>
        <v/>
      </c>
      <c r="G488" s="46" t="str">
        <f t="shared" ca="1" si="161"/>
        <v/>
      </c>
      <c r="H488" s="44" t="str">
        <f t="shared" ca="1" si="162"/>
        <v/>
      </c>
      <c r="I488" s="45" t="str">
        <f t="shared" ca="1" si="163"/>
        <v/>
      </c>
      <c r="J488" s="46" t="str">
        <f t="shared" ca="1" si="164"/>
        <v/>
      </c>
      <c r="K488" s="44" t="str">
        <f t="shared" ca="1" si="165"/>
        <v/>
      </c>
      <c r="L488" s="45" t="str">
        <f t="shared" ca="1" si="166"/>
        <v/>
      </c>
      <c r="M488" s="46" t="str">
        <f t="shared" ca="1" si="167"/>
        <v/>
      </c>
      <c r="N488" s="44" t="str">
        <f t="shared" ca="1" si="168"/>
        <v/>
      </c>
      <c r="O488" s="45" t="str">
        <f t="shared" ca="1" si="169"/>
        <v/>
      </c>
      <c r="P488" s="46" t="str">
        <f t="shared" ca="1" si="170"/>
        <v/>
      </c>
      <c r="Q488" s="44" t="str">
        <f t="shared" ca="1" si="171"/>
        <v/>
      </c>
      <c r="R488" s="45" t="str">
        <f t="shared" ca="1" si="172"/>
        <v/>
      </c>
      <c r="S488" s="46" t="str">
        <f t="shared" ca="1" si="173"/>
        <v/>
      </c>
      <c r="T488" s="77" t="str">
        <f t="shared" ca="1" si="177"/>
        <v/>
      </c>
      <c r="AH488" s="163" t="str">
        <f t="shared" si="175"/>
        <v/>
      </c>
      <c r="AI488" s="163" t="str">
        <f t="shared" si="174"/>
        <v/>
      </c>
    </row>
    <row r="489" spans="1:35">
      <c r="A489" s="164" t="str">
        <f t="shared" ca="1" si="156"/>
        <v/>
      </c>
      <c r="B489" s="44" t="str">
        <f t="shared" ca="1" si="157"/>
        <v/>
      </c>
      <c r="C489" s="45" t="str">
        <f t="shared" ca="1" si="176"/>
        <v/>
      </c>
      <c r="D489" s="45" t="str">
        <f t="shared" ca="1" si="158"/>
        <v/>
      </c>
      <c r="E489" s="44" t="str">
        <f t="shared" ca="1" si="159"/>
        <v/>
      </c>
      <c r="F489" s="45" t="str">
        <f t="shared" ca="1" si="160"/>
        <v/>
      </c>
      <c r="G489" s="46" t="str">
        <f t="shared" ca="1" si="161"/>
        <v/>
      </c>
      <c r="H489" s="44" t="str">
        <f t="shared" ca="1" si="162"/>
        <v/>
      </c>
      <c r="I489" s="45" t="str">
        <f t="shared" ca="1" si="163"/>
        <v/>
      </c>
      <c r="J489" s="46" t="str">
        <f t="shared" ca="1" si="164"/>
        <v/>
      </c>
      <c r="K489" s="44" t="str">
        <f t="shared" ca="1" si="165"/>
        <v/>
      </c>
      <c r="L489" s="45" t="str">
        <f t="shared" ca="1" si="166"/>
        <v/>
      </c>
      <c r="M489" s="46" t="str">
        <f t="shared" ca="1" si="167"/>
        <v/>
      </c>
      <c r="N489" s="44" t="str">
        <f t="shared" ca="1" si="168"/>
        <v/>
      </c>
      <c r="O489" s="45" t="str">
        <f t="shared" ca="1" si="169"/>
        <v/>
      </c>
      <c r="P489" s="46" t="str">
        <f t="shared" ca="1" si="170"/>
        <v/>
      </c>
      <c r="Q489" s="44" t="str">
        <f t="shared" ca="1" si="171"/>
        <v/>
      </c>
      <c r="R489" s="45" t="str">
        <f t="shared" ca="1" si="172"/>
        <v/>
      </c>
      <c r="S489" s="46" t="str">
        <f t="shared" ca="1" si="173"/>
        <v/>
      </c>
      <c r="T489" s="77" t="str">
        <f t="shared" ca="1" si="177"/>
        <v/>
      </c>
      <c r="AH489" s="163" t="str">
        <f t="shared" si="175"/>
        <v/>
      </c>
      <c r="AI489" s="163" t="str">
        <f t="shared" si="174"/>
        <v/>
      </c>
    </row>
    <row r="490" spans="1:35">
      <c r="A490" s="164" t="str">
        <f t="shared" ca="1" si="156"/>
        <v/>
      </c>
      <c r="B490" s="44" t="str">
        <f t="shared" ca="1" si="157"/>
        <v/>
      </c>
      <c r="C490" s="45" t="str">
        <f t="shared" ca="1" si="176"/>
        <v/>
      </c>
      <c r="D490" s="45" t="str">
        <f t="shared" ca="1" si="158"/>
        <v/>
      </c>
      <c r="E490" s="44" t="str">
        <f t="shared" ca="1" si="159"/>
        <v/>
      </c>
      <c r="F490" s="45" t="str">
        <f t="shared" ca="1" si="160"/>
        <v/>
      </c>
      <c r="G490" s="46" t="str">
        <f t="shared" ca="1" si="161"/>
        <v/>
      </c>
      <c r="H490" s="44" t="str">
        <f t="shared" ca="1" si="162"/>
        <v/>
      </c>
      <c r="I490" s="45" t="str">
        <f t="shared" ca="1" si="163"/>
        <v/>
      </c>
      <c r="J490" s="46" t="str">
        <f t="shared" ca="1" si="164"/>
        <v/>
      </c>
      <c r="K490" s="44" t="str">
        <f t="shared" ca="1" si="165"/>
        <v/>
      </c>
      <c r="L490" s="45" t="str">
        <f t="shared" ca="1" si="166"/>
        <v/>
      </c>
      <c r="M490" s="46" t="str">
        <f t="shared" ca="1" si="167"/>
        <v/>
      </c>
      <c r="N490" s="44" t="str">
        <f t="shared" ca="1" si="168"/>
        <v/>
      </c>
      <c r="O490" s="45" t="str">
        <f t="shared" ca="1" si="169"/>
        <v/>
      </c>
      <c r="P490" s="46" t="str">
        <f t="shared" ca="1" si="170"/>
        <v/>
      </c>
      <c r="Q490" s="44" t="str">
        <f t="shared" ca="1" si="171"/>
        <v/>
      </c>
      <c r="R490" s="45" t="str">
        <f t="shared" ca="1" si="172"/>
        <v/>
      </c>
      <c r="S490" s="46" t="str">
        <f t="shared" ca="1" si="173"/>
        <v/>
      </c>
      <c r="T490" s="77" t="str">
        <f t="shared" ca="1" si="177"/>
        <v/>
      </c>
      <c r="AH490" s="163" t="str">
        <f t="shared" si="175"/>
        <v/>
      </c>
      <c r="AI490" s="163" t="str">
        <f t="shared" si="174"/>
        <v/>
      </c>
    </row>
    <row r="491" spans="1:35">
      <c r="A491" s="164" t="str">
        <f t="shared" ca="1" si="156"/>
        <v/>
      </c>
      <c r="B491" s="44" t="str">
        <f t="shared" ca="1" si="157"/>
        <v/>
      </c>
      <c r="C491" s="45" t="str">
        <f t="shared" ca="1" si="176"/>
        <v/>
      </c>
      <c r="D491" s="45" t="str">
        <f t="shared" ca="1" si="158"/>
        <v/>
      </c>
      <c r="E491" s="44" t="str">
        <f t="shared" ca="1" si="159"/>
        <v/>
      </c>
      <c r="F491" s="45" t="str">
        <f t="shared" ca="1" si="160"/>
        <v/>
      </c>
      <c r="G491" s="46" t="str">
        <f t="shared" ca="1" si="161"/>
        <v/>
      </c>
      <c r="H491" s="44" t="str">
        <f t="shared" ca="1" si="162"/>
        <v/>
      </c>
      <c r="I491" s="45" t="str">
        <f t="shared" ca="1" si="163"/>
        <v/>
      </c>
      <c r="J491" s="46" t="str">
        <f t="shared" ca="1" si="164"/>
        <v/>
      </c>
      <c r="K491" s="44" t="str">
        <f t="shared" ca="1" si="165"/>
        <v/>
      </c>
      <c r="L491" s="45" t="str">
        <f t="shared" ca="1" si="166"/>
        <v/>
      </c>
      <c r="M491" s="46" t="str">
        <f t="shared" ca="1" si="167"/>
        <v/>
      </c>
      <c r="N491" s="44" t="str">
        <f t="shared" ca="1" si="168"/>
        <v/>
      </c>
      <c r="O491" s="45" t="str">
        <f t="shared" ca="1" si="169"/>
        <v/>
      </c>
      <c r="P491" s="46" t="str">
        <f t="shared" ca="1" si="170"/>
        <v/>
      </c>
      <c r="Q491" s="44" t="str">
        <f t="shared" ca="1" si="171"/>
        <v/>
      </c>
      <c r="R491" s="45" t="str">
        <f t="shared" ca="1" si="172"/>
        <v/>
      </c>
      <c r="S491" s="46" t="str">
        <f t="shared" ca="1" si="173"/>
        <v/>
      </c>
      <c r="T491" s="77" t="str">
        <f t="shared" ca="1" si="177"/>
        <v/>
      </c>
      <c r="AH491" s="163" t="str">
        <f t="shared" si="175"/>
        <v/>
      </c>
      <c r="AI491" s="163" t="str">
        <f t="shared" si="174"/>
        <v/>
      </c>
    </row>
    <row r="492" spans="1:35">
      <c r="A492" s="164" t="str">
        <f t="shared" ca="1" si="156"/>
        <v/>
      </c>
      <c r="B492" s="44" t="str">
        <f t="shared" ca="1" si="157"/>
        <v/>
      </c>
      <c r="C492" s="45" t="str">
        <f t="shared" ca="1" si="176"/>
        <v/>
      </c>
      <c r="D492" s="45" t="str">
        <f t="shared" ca="1" si="158"/>
        <v/>
      </c>
      <c r="E492" s="44" t="str">
        <f t="shared" ca="1" si="159"/>
        <v/>
      </c>
      <c r="F492" s="45" t="str">
        <f t="shared" ca="1" si="160"/>
        <v/>
      </c>
      <c r="G492" s="46" t="str">
        <f t="shared" ca="1" si="161"/>
        <v/>
      </c>
      <c r="H492" s="44" t="str">
        <f t="shared" ca="1" si="162"/>
        <v/>
      </c>
      <c r="I492" s="45" t="str">
        <f t="shared" ca="1" si="163"/>
        <v/>
      </c>
      <c r="J492" s="46" t="str">
        <f t="shared" ca="1" si="164"/>
        <v/>
      </c>
      <c r="K492" s="44" t="str">
        <f t="shared" ca="1" si="165"/>
        <v/>
      </c>
      <c r="L492" s="45" t="str">
        <f t="shared" ca="1" si="166"/>
        <v/>
      </c>
      <c r="M492" s="46" t="str">
        <f t="shared" ca="1" si="167"/>
        <v/>
      </c>
      <c r="N492" s="44" t="str">
        <f t="shared" ca="1" si="168"/>
        <v/>
      </c>
      <c r="O492" s="45" t="str">
        <f t="shared" ca="1" si="169"/>
        <v/>
      </c>
      <c r="P492" s="46" t="str">
        <f t="shared" ca="1" si="170"/>
        <v/>
      </c>
      <c r="Q492" s="44" t="str">
        <f t="shared" ca="1" si="171"/>
        <v/>
      </c>
      <c r="R492" s="45" t="str">
        <f t="shared" ca="1" si="172"/>
        <v/>
      </c>
      <c r="S492" s="46" t="str">
        <f t="shared" ca="1" si="173"/>
        <v/>
      </c>
      <c r="T492" s="77" t="str">
        <f t="shared" ca="1" si="177"/>
        <v/>
      </c>
      <c r="AH492" s="163" t="str">
        <f t="shared" si="175"/>
        <v/>
      </c>
      <c r="AI492" s="163" t="str">
        <f t="shared" si="174"/>
        <v/>
      </c>
    </row>
    <row r="493" spans="1:35">
      <c r="A493" s="164" t="str">
        <f t="shared" ca="1" si="156"/>
        <v/>
      </c>
      <c r="B493" s="44" t="str">
        <f t="shared" ca="1" si="157"/>
        <v/>
      </c>
      <c r="C493" s="45" t="str">
        <f t="shared" ca="1" si="176"/>
        <v/>
      </c>
      <c r="D493" s="45" t="str">
        <f t="shared" ca="1" si="158"/>
        <v/>
      </c>
      <c r="E493" s="44" t="str">
        <f t="shared" ca="1" si="159"/>
        <v/>
      </c>
      <c r="F493" s="45" t="str">
        <f t="shared" ca="1" si="160"/>
        <v/>
      </c>
      <c r="G493" s="46" t="str">
        <f t="shared" ca="1" si="161"/>
        <v/>
      </c>
      <c r="H493" s="44" t="str">
        <f t="shared" ca="1" si="162"/>
        <v/>
      </c>
      <c r="I493" s="45" t="str">
        <f t="shared" ca="1" si="163"/>
        <v/>
      </c>
      <c r="J493" s="46" t="str">
        <f t="shared" ca="1" si="164"/>
        <v/>
      </c>
      <c r="K493" s="44" t="str">
        <f t="shared" ca="1" si="165"/>
        <v/>
      </c>
      <c r="L493" s="45" t="str">
        <f t="shared" ca="1" si="166"/>
        <v/>
      </c>
      <c r="M493" s="46" t="str">
        <f t="shared" ca="1" si="167"/>
        <v/>
      </c>
      <c r="N493" s="44" t="str">
        <f t="shared" ca="1" si="168"/>
        <v/>
      </c>
      <c r="O493" s="45" t="str">
        <f t="shared" ca="1" si="169"/>
        <v/>
      </c>
      <c r="P493" s="46" t="str">
        <f t="shared" ca="1" si="170"/>
        <v/>
      </c>
      <c r="Q493" s="44" t="str">
        <f t="shared" ca="1" si="171"/>
        <v/>
      </c>
      <c r="R493" s="45" t="str">
        <f t="shared" ca="1" si="172"/>
        <v/>
      </c>
      <c r="S493" s="46" t="str">
        <f t="shared" ca="1" si="173"/>
        <v/>
      </c>
      <c r="T493" s="77" t="str">
        <f t="shared" ca="1" si="177"/>
        <v/>
      </c>
      <c r="AH493" s="163" t="str">
        <f t="shared" si="175"/>
        <v/>
      </c>
      <c r="AI493" s="163" t="str">
        <f t="shared" si="174"/>
        <v/>
      </c>
    </row>
    <row r="494" spans="1:35">
      <c r="A494" s="164" t="str">
        <f t="shared" ca="1" si="156"/>
        <v/>
      </c>
      <c r="B494" s="44" t="str">
        <f t="shared" ca="1" si="157"/>
        <v/>
      </c>
      <c r="C494" s="45" t="str">
        <f t="shared" ca="1" si="176"/>
        <v/>
      </c>
      <c r="D494" s="45" t="str">
        <f t="shared" ca="1" si="158"/>
        <v/>
      </c>
      <c r="E494" s="44" t="str">
        <f t="shared" ca="1" si="159"/>
        <v/>
      </c>
      <c r="F494" s="45" t="str">
        <f t="shared" ca="1" si="160"/>
        <v/>
      </c>
      <c r="G494" s="46" t="str">
        <f t="shared" ca="1" si="161"/>
        <v/>
      </c>
      <c r="H494" s="44" t="str">
        <f t="shared" ca="1" si="162"/>
        <v/>
      </c>
      <c r="I494" s="45" t="str">
        <f t="shared" ca="1" si="163"/>
        <v/>
      </c>
      <c r="J494" s="46" t="str">
        <f t="shared" ca="1" si="164"/>
        <v/>
      </c>
      <c r="K494" s="44" t="str">
        <f t="shared" ca="1" si="165"/>
        <v/>
      </c>
      <c r="L494" s="45" t="str">
        <f t="shared" ca="1" si="166"/>
        <v/>
      </c>
      <c r="M494" s="46" t="str">
        <f t="shared" ca="1" si="167"/>
        <v/>
      </c>
      <c r="N494" s="44" t="str">
        <f t="shared" ca="1" si="168"/>
        <v/>
      </c>
      <c r="O494" s="45" t="str">
        <f t="shared" ca="1" si="169"/>
        <v/>
      </c>
      <c r="P494" s="46" t="str">
        <f t="shared" ca="1" si="170"/>
        <v/>
      </c>
      <c r="Q494" s="44" t="str">
        <f t="shared" ca="1" si="171"/>
        <v/>
      </c>
      <c r="R494" s="45" t="str">
        <f t="shared" ca="1" si="172"/>
        <v/>
      </c>
      <c r="S494" s="46" t="str">
        <f t="shared" ca="1" si="173"/>
        <v/>
      </c>
      <c r="T494" s="77" t="str">
        <f t="shared" ca="1" si="177"/>
        <v/>
      </c>
      <c r="AH494" s="163" t="str">
        <f t="shared" si="175"/>
        <v/>
      </c>
      <c r="AI494" s="163" t="str">
        <f t="shared" si="174"/>
        <v/>
      </c>
    </row>
    <row r="495" spans="1:35">
      <c r="A495" s="164" t="str">
        <f t="shared" ca="1" si="156"/>
        <v/>
      </c>
      <c r="B495" s="44" t="str">
        <f t="shared" ca="1" si="157"/>
        <v/>
      </c>
      <c r="C495" s="45" t="str">
        <f t="shared" ca="1" si="176"/>
        <v/>
      </c>
      <c r="D495" s="45" t="str">
        <f t="shared" ca="1" si="158"/>
        <v/>
      </c>
      <c r="E495" s="44" t="str">
        <f t="shared" ca="1" si="159"/>
        <v/>
      </c>
      <c r="F495" s="45" t="str">
        <f t="shared" ca="1" si="160"/>
        <v/>
      </c>
      <c r="G495" s="46" t="str">
        <f t="shared" ca="1" si="161"/>
        <v/>
      </c>
      <c r="H495" s="44" t="str">
        <f t="shared" ca="1" si="162"/>
        <v/>
      </c>
      <c r="I495" s="45" t="str">
        <f t="shared" ca="1" si="163"/>
        <v/>
      </c>
      <c r="J495" s="46" t="str">
        <f t="shared" ca="1" si="164"/>
        <v/>
      </c>
      <c r="K495" s="44" t="str">
        <f t="shared" ca="1" si="165"/>
        <v/>
      </c>
      <c r="L495" s="45" t="str">
        <f t="shared" ca="1" si="166"/>
        <v/>
      </c>
      <c r="M495" s="46" t="str">
        <f t="shared" ca="1" si="167"/>
        <v/>
      </c>
      <c r="N495" s="44" t="str">
        <f t="shared" ca="1" si="168"/>
        <v/>
      </c>
      <c r="O495" s="45" t="str">
        <f t="shared" ca="1" si="169"/>
        <v/>
      </c>
      <c r="P495" s="46" t="str">
        <f t="shared" ca="1" si="170"/>
        <v/>
      </c>
      <c r="Q495" s="44" t="str">
        <f t="shared" ca="1" si="171"/>
        <v/>
      </c>
      <c r="R495" s="45" t="str">
        <f t="shared" ca="1" si="172"/>
        <v/>
      </c>
      <c r="S495" s="46" t="str">
        <f t="shared" ca="1" si="173"/>
        <v/>
      </c>
      <c r="T495" s="77" t="str">
        <f t="shared" ca="1" si="177"/>
        <v/>
      </c>
      <c r="AH495" s="163" t="str">
        <f t="shared" si="175"/>
        <v/>
      </c>
      <c r="AI495" s="163" t="str">
        <f t="shared" si="174"/>
        <v/>
      </c>
    </row>
    <row r="496" spans="1:35">
      <c r="A496" s="164" t="str">
        <f t="shared" ca="1" si="156"/>
        <v/>
      </c>
      <c r="B496" s="44" t="str">
        <f t="shared" ca="1" si="157"/>
        <v/>
      </c>
      <c r="C496" s="45" t="str">
        <f t="shared" ca="1" si="176"/>
        <v/>
      </c>
      <c r="D496" s="45" t="str">
        <f t="shared" ca="1" si="158"/>
        <v/>
      </c>
      <c r="E496" s="44" t="str">
        <f t="shared" ca="1" si="159"/>
        <v/>
      </c>
      <c r="F496" s="45" t="str">
        <f t="shared" ca="1" si="160"/>
        <v/>
      </c>
      <c r="G496" s="46" t="str">
        <f t="shared" ca="1" si="161"/>
        <v/>
      </c>
      <c r="H496" s="44" t="str">
        <f t="shared" ca="1" si="162"/>
        <v/>
      </c>
      <c r="I496" s="45" t="str">
        <f t="shared" ca="1" si="163"/>
        <v/>
      </c>
      <c r="J496" s="46" t="str">
        <f t="shared" ca="1" si="164"/>
        <v/>
      </c>
      <c r="K496" s="44" t="str">
        <f t="shared" ca="1" si="165"/>
        <v/>
      </c>
      <c r="L496" s="45" t="str">
        <f t="shared" ca="1" si="166"/>
        <v/>
      </c>
      <c r="M496" s="46" t="str">
        <f t="shared" ca="1" si="167"/>
        <v/>
      </c>
      <c r="N496" s="44" t="str">
        <f t="shared" ca="1" si="168"/>
        <v/>
      </c>
      <c r="O496" s="45" t="str">
        <f t="shared" ca="1" si="169"/>
        <v/>
      </c>
      <c r="P496" s="46" t="str">
        <f t="shared" ca="1" si="170"/>
        <v/>
      </c>
      <c r="Q496" s="44" t="str">
        <f t="shared" ca="1" si="171"/>
        <v/>
      </c>
      <c r="R496" s="45" t="str">
        <f t="shared" ca="1" si="172"/>
        <v/>
      </c>
      <c r="S496" s="46" t="str">
        <f t="shared" ca="1" si="173"/>
        <v/>
      </c>
      <c r="T496" s="77" t="str">
        <f t="shared" ca="1" si="177"/>
        <v/>
      </c>
      <c r="AH496" s="163" t="str">
        <f t="shared" si="175"/>
        <v/>
      </c>
      <c r="AI496" s="163" t="str">
        <f t="shared" si="174"/>
        <v/>
      </c>
    </row>
    <row r="497" spans="1:35">
      <c r="A497" s="164" t="str">
        <f t="shared" ref="A497:A560" ca="1" si="178">IF(AND(ISBLANK(AJ486), A496 = $AJ$1),NOW(),IF(ISBLANK(AJ486),"",AJ486))</f>
        <v/>
      </c>
      <c r="B497" s="44" t="str">
        <f t="shared" ref="B497:B560" ca="1" si="179">IF(COUNTIF(V:V,A497)=1,VLOOKUP(A497,V:W,2), IF(COUNTIF(V:V,A497)=0,$B$10,""))</f>
        <v/>
      </c>
      <c r="C497" s="45" t="str">
        <f t="shared" ca="1" si="176"/>
        <v/>
      </c>
      <c r="D497" s="45" t="str">
        <f t="shared" ref="D497:D560" ca="1" si="180">IF(ISERROR(B497-2),"",-1*ROUNDUP(A497-$A$14,0)/360*$B$7*$B$5)</f>
        <v/>
      </c>
      <c r="E497" s="44" t="str">
        <f t="shared" ref="E497:E560" ca="1" si="181">IF(COUNTIF(V:V,A497)=1,VLOOKUP(A497,X:Y,2), IF(COUNTIF(V:V,A497)=0,$C$10,""))</f>
        <v/>
      </c>
      <c r="F497" s="45" t="str">
        <f t="shared" ref="F497:F560" ca="1" si="182">IF(ISERROR(B497-2),"",(E497-$E$14)/100*$C$5)</f>
        <v/>
      </c>
      <c r="G497" s="46" t="str">
        <f t="shared" ref="G497:G560" ca="1" si="183">IF(ISERROR(B497-2),"",ROUNDUP(A497-$A$14,0)/360*$C$6*$C$5-ROUNDUP(A497-$A$14,0)/360*$C$7*$C$5*$E$14/100)</f>
        <v/>
      </c>
      <c r="H497" s="44" t="str">
        <f t="shared" ref="H497:H560" ca="1" si="184">IF(COUNTIF(V:V,A497)=1,VLOOKUP(A497,Z:AA,2), IF(COUNTIF(V:V,A497)=0,$D$10,""))</f>
        <v/>
      </c>
      <c r="I497" s="45" t="str">
        <f t="shared" ref="I497:I560" ca="1" si="185">IF(ISERROR(B497-2),"",(H497/$H$14-1)*$D$5)</f>
        <v/>
      </c>
      <c r="J497" s="46" t="str">
        <f t="shared" ref="J497:J560" ca="1" si="186">IF(ISERROR(B497-2),"",-1*ROUNDUP(A497-$A$14,0)/360*$D$7*$D$5)</f>
        <v/>
      </c>
      <c r="K497" s="44" t="str">
        <f t="shared" ref="K497:K560" ca="1" si="187">IF(COUNTIF(V:V,A497)=1,VLOOKUP(A497,AB:AC,2), IF(COUNTIF(V:V,A497)=0,$E$10,""))</f>
        <v/>
      </c>
      <c r="L497" s="45" t="str">
        <f t="shared" ref="L497:L560" ca="1" si="188">IF(ISERROR(B497-2),"",(K497-$K$14)/100*$E$5)</f>
        <v/>
      </c>
      <c r="M497" s="46" t="str">
        <f t="shared" ref="M497:M560" ca="1" si="189">IF(ISERROR(B497-2),"",ROUNDUP(A497-$A$14,0)/360*$E$6*$E$5-ROUNDUP(A497-$A$14,0)/360*$E$7*$E$5*$N$14/100)</f>
        <v/>
      </c>
      <c r="N497" s="44" t="str">
        <f t="shared" ref="N497:N560" ca="1" si="190">IF(COUNTIF(V:V,A497)=1,VLOOKUP(A497,AD:AE,2), IF(COUNTIF(V:V,A497)=0,$F$10,""))</f>
        <v/>
      </c>
      <c r="O497" s="45" t="str">
        <f t="shared" ref="O497:O560" ca="1" si="191">IF(ISERROR(B497-2),"",(N497-$N$14)/100*$F$5)</f>
        <v/>
      </c>
      <c r="P497" s="46" t="str">
        <f t="shared" ref="P497:P560" ca="1" si="192">IF(ISERROR(B497-2),"",ROUNDUP(A497-$A$14,0)/360*$F$6*$F$5-ROUNDUP(A497-$A$14,0)/360*$F$7*$F$5*$N$14/100)</f>
        <v/>
      </c>
      <c r="Q497" s="44" t="str">
        <f t="shared" ref="Q497:Q560" ca="1" si="193">IF(COUNTIF(V:V,A497)=1,VLOOKUP(A497,AF:AG,2), IF(COUNTIF(V:V,A497)=0,$G$10,""))</f>
        <v/>
      </c>
      <c r="R497" s="45" t="str">
        <f t="shared" ref="R497:R560" ca="1" si="194">IF(ISERROR(B497-2),"",(Q497-$Q$14)/100*$G$5)</f>
        <v/>
      </c>
      <c r="S497" s="46" t="str">
        <f t="shared" ref="S497:S560" ca="1" si="195">IF(ISERROR(B497-2),"",ROUNDUP(A497-$A$14,0)/360*$G$6*$G$5-ROUNDUP(A497-$A$14,0)/360*$G$7*$G$5*$Q$14/100)</f>
        <v/>
      </c>
      <c r="T497" s="77" t="str">
        <f t="shared" ca="1" si="177"/>
        <v/>
      </c>
      <c r="AH497" s="163" t="str">
        <f t="shared" si="175"/>
        <v/>
      </c>
      <c r="AI497" s="163" t="str">
        <f t="shared" si="174"/>
        <v/>
      </c>
    </row>
    <row r="498" spans="1:35">
      <c r="A498" s="164" t="str">
        <f t="shared" ca="1" si="178"/>
        <v/>
      </c>
      <c r="B498" s="44" t="str">
        <f t="shared" ca="1" si="179"/>
        <v/>
      </c>
      <c r="C498" s="45" t="str">
        <f t="shared" ca="1" si="176"/>
        <v/>
      </c>
      <c r="D498" s="45" t="str">
        <f t="shared" ca="1" si="180"/>
        <v/>
      </c>
      <c r="E498" s="44" t="str">
        <f t="shared" ca="1" si="181"/>
        <v/>
      </c>
      <c r="F498" s="45" t="str">
        <f t="shared" ca="1" si="182"/>
        <v/>
      </c>
      <c r="G498" s="46" t="str">
        <f t="shared" ca="1" si="183"/>
        <v/>
      </c>
      <c r="H498" s="44" t="str">
        <f t="shared" ca="1" si="184"/>
        <v/>
      </c>
      <c r="I498" s="45" t="str">
        <f t="shared" ca="1" si="185"/>
        <v/>
      </c>
      <c r="J498" s="46" t="str">
        <f t="shared" ca="1" si="186"/>
        <v/>
      </c>
      <c r="K498" s="44" t="str">
        <f t="shared" ca="1" si="187"/>
        <v/>
      </c>
      <c r="L498" s="45" t="str">
        <f t="shared" ca="1" si="188"/>
        <v/>
      </c>
      <c r="M498" s="46" t="str">
        <f t="shared" ca="1" si="189"/>
        <v/>
      </c>
      <c r="N498" s="44" t="str">
        <f t="shared" ca="1" si="190"/>
        <v/>
      </c>
      <c r="O498" s="45" t="str">
        <f t="shared" ca="1" si="191"/>
        <v/>
      </c>
      <c r="P498" s="46" t="str">
        <f t="shared" ca="1" si="192"/>
        <v/>
      </c>
      <c r="Q498" s="44" t="str">
        <f t="shared" ca="1" si="193"/>
        <v/>
      </c>
      <c r="R498" s="45" t="str">
        <f t="shared" ca="1" si="194"/>
        <v/>
      </c>
      <c r="S498" s="46" t="str">
        <f t="shared" ca="1" si="195"/>
        <v/>
      </c>
      <c r="T498" s="77" t="str">
        <f t="shared" ca="1" si="177"/>
        <v/>
      </c>
      <c r="AH498" s="163" t="str">
        <f t="shared" si="175"/>
        <v/>
      </c>
      <c r="AI498" s="163" t="str">
        <f t="shared" si="174"/>
        <v/>
      </c>
    </row>
    <row r="499" spans="1:35">
      <c r="A499" s="164" t="str">
        <f t="shared" ca="1" si="178"/>
        <v/>
      </c>
      <c r="B499" s="44" t="str">
        <f t="shared" ca="1" si="179"/>
        <v/>
      </c>
      <c r="C499" s="45" t="str">
        <f t="shared" ca="1" si="176"/>
        <v/>
      </c>
      <c r="D499" s="45" t="str">
        <f t="shared" ca="1" si="180"/>
        <v/>
      </c>
      <c r="E499" s="44" t="str">
        <f t="shared" ca="1" si="181"/>
        <v/>
      </c>
      <c r="F499" s="45" t="str">
        <f t="shared" ca="1" si="182"/>
        <v/>
      </c>
      <c r="G499" s="46" t="str">
        <f t="shared" ca="1" si="183"/>
        <v/>
      </c>
      <c r="H499" s="44" t="str">
        <f t="shared" ca="1" si="184"/>
        <v/>
      </c>
      <c r="I499" s="45" t="str">
        <f t="shared" ca="1" si="185"/>
        <v/>
      </c>
      <c r="J499" s="46" t="str">
        <f t="shared" ca="1" si="186"/>
        <v/>
      </c>
      <c r="K499" s="44" t="str">
        <f t="shared" ca="1" si="187"/>
        <v/>
      </c>
      <c r="L499" s="45" t="str">
        <f t="shared" ca="1" si="188"/>
        <v/>
      </c>
      <c r="M499" s="46" t="str">
        <f t="shared" ca="1" si="189"/>
        <v/>
      </c>
      <c r="N499" s="44" t="str">
        <f t="shared" ca="1" si="190"/>
        <v/>
      </c>
      <c r="O499" s="45" t="str">
        <f t="shared" ca="1" si="191"/>
        <v/>
      </c>
      <c r="P499" s="46" t="str">
        <f t="shared" ca="1" si="192"/>
        <v/>
      </c>
      <c r="Q499" s="44" t="str">
        <f t="shared" ca="1" si="193"/>
        <v/>
      </c>
      <c r="R499" s="45" t="str">
        <f t="shared" ca="1" si="194"/>
        <v/>
      </c>
      <c r="S499" s="46" t="str">
        <f t="shared" ca="1" si="195"/>
        <v/>
      </c>
      <c r="T499" s="77" t="str">
        <f t="shared" ca="1" si="177"/>
        <v/>
      </c>
      <c r="AH499" s="163" t="str">
        <f t="shared" si="175"/>
        <v/>
      </c>
      <c r="AI499" s="163" t="str">
        <f t="shared" si="174"/>
        <v/>
      </c>
    </row>
    <row r="500" spans="1:35">
      <c r="A500" s="164" t="str">
        <f t="shared" ca="1" si="178"/>
        <v/>
      </c>
      <c r="B500" s="44" t="str">
        <f t="shared" ca="1" si="179"/>
        <v/>
      </c>
      <c r="C500" s="45" t="str">
        <f t="shared" ca="1" si="176"/>
        <v/>
      </c>
      <c r="D500" s="45" t="str">
        <f t="shared" ca="1" si="180"/>
        <v/>
      </c>
      <c r="E500" s="44" t="str">
        <f t="shared" ca="1" si="181"/>
        <v/>
      </c>
      <c r="F500" s="45" t="str">
        <f t="shared" ca="1" si="182"/>
        <v/>
      </c>
      <c r="G500" s="46" t="str">
        <f t="shared" ca="1" si="183"/>
        <v/>
      </c>
      <c r="H500" s="44" t="str">
        <f t="shared" ca="1" si="184"/>
        <v/>
      </c>
      <c r="I500" s="45" t="str">
        <f t="shared" ca="1" si="185"/>
        <v/>
      </c>
      <c r="J500" s="46" t="str">
        <f t="shared" ca="1" si="186"/>
        <v/>
      </c>
      <c r="K500" s="44" t="str">
        <f t="shared" ca="1" si="187"/>
        <v/>
      </c>
      <c r="L500" s="45" t="str">
        <f t="shared" ca="1" si="188"/>
        <v/>
      </c>
      <c r="M500" s="46" t="str">
        <f t="shared" ca="1" si="189"/>
        <v/>
      </c>
      <c r="N500" s="44" t="str">
        <f t="shared" ca="1" si="190"/>
        <v/>
      </c>
      <c r="O500" s="45" t="str">
        <f t="shared" ca="1" si="191"/>
        <v/>
      </c>
      <c r="P500" s="46" t="str">
        <f t="shared" ca="1" si="192"/>
        <v/>
      </c>
      <c r="Q500" s="44" t="str">
        <f t="shared" ca="1" si="193"/>
        <v/>
      </c>
      <c r="R500" s="45" t="str">
        <f t="shared" ca="1" si="194"/>
        <v/>
      </c>
      <c r="S500" s="46" t="str">
        <f t="shared" ca="1" si="195"/>
        <v/>
      </c>
      <c r="T500" s="77" t="str">
        <f t="shared" ca="1" si="177"/>
        <v/>
      </c>
      <c r="AH500" s="163" t="str">
        <f t="shared" si="175"/>
        <v/>
      </c>
      <c r="AI500" s="163" t="str">
        <f t="shared" si="174"/>
        <v/>
      </c>
    </row>
    <row r="501" spans="1:35">
      <c r="A501" s="164" t="str">
        <f t="shared" ca="1" si="178"/>
        <v/>
      </c>
      <c r="B501" s="44" t="str">
        <f t="shared" ca="1" si="179"/>
        <v/>
      </c>
      <c r="C501" s="45" t="str">
        <f t="shared" ca="1" si="176"/>
        <v/>
      </c>
      <c r="D501" s="45" t="str">
        <f t="shared" ca="1" si="180"/>
        <v/>
      </c>
      <c r="E501" s="44" t="str">
        <f t="shared" ca="1" si="181"/>
        <v/>
      </c>
      <c r="F501" s="45" t="str">
        <f t="shared" ca="1" si="182"/>
        <v/>
      </c>
      <c r="G501" s="46" t="str">
        <f t="shared" ca="1" si="183"/>
        <v/>
      </c>
      <c r="H501" s="44" t="str">
        <f t="shared" ca="1" si="184"/>
        <v/>
      </c>
      <c r="I501" s="45" t="str">
        <f t="shared" ca="1" si="185"/>
        <v/>
      </c>
      <c r="J501" s="46" t="str">
        <f t="shared" ca="1" si="186"/>
        <v/>
      </c>
      <c r="K501" s="44" t="str">
        <f t="shared" ca="1" si="187"/>
        <v/>
      </c>
      <c r="L501" s="45" t="str">
        <f t="shared" ca="1" si="188"/>
        <v/>
      </c>
      <c r="M501" s="46" t="str">
        <f t="shared" ca="1" si="189"/>
        <v/>
      </c>
      <c r="N501" s="44" t="str">
        <f t="shared" ca="1" si="190"/>
        <v/>
      </c>
      <c r="O501" s="45" t="str">
        <f t="shared" ca="1" si="191"/>
        <v/>
      </c>
      <c r="P501" s="46" t="str">
        <f t="shared" ca="1" si="192"/>
        <v/>
      </c>
      <c r="Q501" s="44" t="str">
        <f t="shared" ca="1" si="193"/>
        <v/>
      </c>
      <c r="R501" s="45" t="str">
        <f t="shared" ca="1" si="194"/>
        <v/>
      </c>
      <c r="S501" s="46" t="str">
        <f t="shared" ca="1" si="195"/>
        <v/>
      </c>
      <c r="T501" s="77" t="str">
        <f t="shared" ca="1" si="177"/>
        <v/>
      </c>
      <c r="AH501" s="163" t="str">
        <f t="shared" si="175"/>
        <v/>
      </c>
      <c r="AI501" s="163" t="str">
        <f t="shared" si="174"/>
        <v/>
      </c>
    </row>
    <row r="502" spans="1:35">
      <c r="A502" s="164" t="str">
        <f t="shared" ca="1" si="178"/>
        <v/>
      </c>
      <c r="B502" s="44" t="str">
        <f t="shared" ca="1" si="179"/>
        <v/>
      </c>
      <c r="C502" s="45" t="str">
        <f t="shared" ca="1" si="176"/>
        <v/>
      </c>
      <c r="D502" s="45" t="str">
        <f t="shared" ca="1" si="180"/>
        <v/>
      </c>
      <c r="E502" s="44" t="str">
        <f t="shared" ca="1" si="181"/>
        <v/>
      </c>
      <c r="F502" s="45" t="str">
        <f t="shared" ca="1" si="182"/>
        <v/>
      </c>
      <c r="G502" s="46" t="str">
        <f t="shared" ca="1" si="183"/>
        <v/>
      </c>
      <c r="H502" s="44" t="str">
        <f t="shared" ca="1" si="184"/>
        <v/>
      </c>
      <c r="I502" s="45" t="str">
        <f t="shared" ca="1" si="185"/>
        <v/>
      </c>
      <c r="J502" s="46" t="str">
        <f t="shared" ca="1" si="186"/>
        <v/>
      </c>
      <c r="K502" s="44" t="str">
        <f t="shared" ca="1" si="187"/>
        <v/>
      </c>
      <c r="L502" s="45" t="str">
        <f t="shared" ca="1" si="188"/>
        <v/>
      </c>
      <c r="M502" s="46" t="str">
        <f t="shared" ca="1" si="189"/>
        <v/>
      </c>
      <c r="N502" s="44" t="str">
        <f t="shared" ca="1" si="190"/>
        <v/>
      </c>
      <c r="O502" s="45" t="str">
        <f t="shared" ca="1" si="191"/>
        <v/>
      </c>
      <c r="P502" s="46" t="str">
        <f t="shared" ca="1" si="192"/>
        <v/>
      </c>
      <c r="Q502" s="44" t="str">
        <f t="shared" ca="1" si="193"/>
        <v/>
      </c>
      <c r="R502" s="45" t="str">
        <f t="shared" ca="1" si="194"/>
        <v/>
      </c>
      <c r="S502" s="46" t="str">
        <f t="shared" ca="1" si="195"/>
        <v/>
      </c>
      <c r="T502" s="77" t="str">
        <f t="shared" ca="1" si="177"/>
        <v/>
      </c>
      <c r="AH502" s="163" t="str">
        <f t="shared" si="175"/>
        <v/>
      </c>
      <c r="AI502" s="163" t="str">
        <f t="shared" si="174"/>
        <v/>
      </c>
    </row>
    <row r="503" spans="1:35">
      <c r="A503" s="164" t="str">
        <f t="shared" ca="1" si="178"/>
        <v/>
      </c>
      <c r="B503" s="44" t="str">
        <f t="shared" ca="1" si="179"/>
        <v/>
      </c>
      <c r="C503" s="45" t="str">
        <f t="shared" ca="1" si="176"/>
        <v/>
      </c>
      <c r="D503" s="45" t="str">
        <f t="shared" ca="1" si="180"/>
        <v/>
      </c>
      <c r="E503" s="44" t="str">
        <f t="shared" ca="1" si="181"/>
        <v/>
      </c>
      <c r="F503" s="45" t="str">
        <f t="shared" ca="1" si="182"/>
        <v/>
      </c>
      <c r="G503" s="46" t="str">
        <f t="shared" ca="1" si="183"/>
        <v/>
      </c>
      <c r="H503" s="44" t="str">
        <f t="shared" ca="1" si="184"/>
        <v/>
      </c>
      <c r="I503" s="45" t="str">
        <f t="shared" ca="1" si="185"/>
        <v/>
      </c>
      <c r="J503" s="46" t="str">
        <f t="shared" ca="1" si="186"/>
        <v/>
      </c>
      <c r="K503" s="44" t="str">
        <f t="shared" ca="1" si="187"/>
        <v/>
      </c>
      <c r="L503" s="45" t="str">
        <f t="shared" ca="1" si="188"/>
        <v/>
      </c>
      <c r="M503" s="46" t="str">
        <f t="shared" ca="1" si="189"/>
        <v/>
      </c>
      <c r="N503" s="44" t="str">
        <f t="shared" ca="1" si="190"/>
        <v/>
      </c>
      <c r="O503" s="45" t="str">
        <f t="shared" ca="1" si="191"/>
        <v/>
      </c>
      <c r="P503" s="46" t="str">
        <f t="shared" ca="1" si="192"/>
        <v/>
      </c>
      <c r="Q503" s="44" t="str">
        <f t="shared" ca="1" si="193"/>
        <v/>
      </c>
      <c r="R503" s="45" t="str">
        <f t="shared" ca="1" si="194"/>
        <v/>
      </c>
      <c r="S503" s="46" t="str">
        <f t="shared" ca="1" si="195"/>
        <v/>
      </c>
      <c r="T503" s="77" t="str">
        <f t="shared" ca="1" si="177"/>
        <v/>
      </c>
      <c r="AH503" s="163" t="str">
        <f t="shared" si="175"/>
        <v/>
      </c>
      <c r="AI503" s="163" t="str">
        <f t="shared" si="174"/>
        <v/>
      </c>
    </row>
    <row r="504" spans="1:35">
      <c r="A504" s="164" t="str">
        <f t="shared" ca="1" si="178"/>
        <v/>
      </c>
      <c r="B504" s="44" t="str">
        <f t="shared" ca="1" si="179"/>
        <v/>
      </c>
      <c r="C504" s="45" t="str">
        <f t="shared" ca="1" si="176"/>
        <v/>
      </c>
      <c r="D504" s="45" t="str">
        <f t="shared" ca="1" si="180"/>
        <v/>
      </c>
      <c r="E504" s="44" t="str">
        <f t="shared" ca="1" si="181"/>
        <v/>
      </c>
      <c r="F504" s="45" t="str">
        <f t="shared" ca="1" si="182"/>
        <v/>
      </c>
      <c r="G504" s="46" t="str">
        <f t="shared" ca="1" si="183"/>
        <v/>
      </c>
      <c r="H504" s="44" t="str">
        <f t="shared" ca="1" si="184"/>
        <v/>
      </c>
      <c r="I504" s="45" t="str">
        <f t="shared" ca="1" si="185"/>
        <v/>
      </c>
      <c r="J504" s="46" t="str">
        <f t="shared" ca="1" si="186"/>
        <v/>
      </c>
      <c r="K504" s="44" t="str">
        <f t="shared" ca="1" si="187"/>
        <v/>
      </c>
      <c r="L504" s="45" t="str">
        <f t="shared" ca="1" si="188"/>
        <v/>
      </c>
      <c r="M504" s="46" t="str">
        <f t="shared" ca="1" si="189"/>
        <v/>
      </c>
      <c r="N504" s="44" t="str">
        <f t="shared" ca="1" si="190"/>
        <v/>
      </c>
      <c r="O504" s="45" t="str">
        <f t="shared" ca="1" si="191"/>
        <v/>
      </c>
      <c r="P504" s="46" t="str">
        <f t="shared" ca="1" si="192"/>
        <v/>
      </c>
      <c r="Q504" s="44" t="str">
        <f t="shared" ca="1" si="193"/>
        <v/>
      </c>
      <c r="R504" s="45" t="str">
        <f t="shared" ca="1" si="194"/>
        <v/>
      </c>
      <c r="S504" s="46" t="str">
        <f t="shared" ca="1" si="195"/>
        <v/>
      </c>
      <c r="T504" s="77" t="str">
        <f t="shared" ca="1" si="177"/>
        <v/>
      </c>
      <c r="AH504" s="163" t="str">
        <f t="shared" si="175"/>
        <v/>
      </c>
      <c r="AI504" s="163" t="str">
        <f t="shared" si="174"/>
        <v/>
      </c>
    </row>
    <row r="505" spans="1:35">
      <c r="A505" s="164" t="str">
        <f t="shared" ca="1" si="178"/>
        <v/>
      </c>
      <c r="B505" s="44" t="str">
        <f t="shared" ca="1" si="179"/>
        <v/>
      </c>
      <c r="C505" s="45" t="str">
        <f t="shared" ca="1" si="176"/>
        <v/>
      </c>
      <c r="D505" s="45" t="str">
        <f t="shared" ca="1" si="180"/>
        <v/>
      </c>
      <c r="E505" s="44" t="str">
        <f t="shared" ca="1" si="181"/>
        <v/>
      </c>
      <c r="F505" s="45" t="str">
        <f t="shared" ca="1" si="182"/>
        <v/>
      </c>
      <c r="G505" s="46" t="str">
        <f t="shared" ca="1" si="183"/>
        <v/>
      </c>
      <c r="H505" s="44" t="str">
        <f t="shared" ca="1" si="184"/>
        <v/>
      </c>
      <c r="I505" s="45" t="str">
        <f t="shared" ca="1" si="185"/>
        <v/>
      </c>
      <c r="J505" s="46" t="str">
        <f t="shared" ca="1" si="186"/>
        <v/>
      </c>
      <c r="K505" s="44" t="str">
        <f t="shared" ca="1" si="187"/>
        <v/>
      </c>
      <c r="L505" s="45" t="str">
        <f t="shared" ca="1" si="188"/>
        <v/>
      </c>
      <c r="M505" s="46" t="str">
        <f t="shared" ca="1" si="189"/>
        <v/>
      </c>
      <c r="N505" s="44" t="str">
        <f t="shared" ca="1" si="190"/>
        <v/>
      </c>
      <c r="O505" s="45" t="str">
        <f t="shared" ca="1" si="191"/>
        <v/>
      </c>
      <c r="P505" s="46" t="str">
        <f t="shared" ca="1" si="192"/>
        <v/>
      </c>
      <c r="Q505" s="44" t="str">
        <f t="shared" ca="1" si="193"/>
        <v/>
      </c>
      <c r="R505" s="45" t="str">
        <f t="shared" ca="1" si="194"/>
        <v/>
      </c>
      <c r="S505" s="46" t="str">
        <f t="shared" ca="1" si="195"/>
        <v/>
      </c>
      <c r="T505" s="77" t="str">
        <f t="shared" ca="1" si="177"/>
        <v/>
      </c>
      <c r="AH505" s="163" t="str">
        <f t="shared" si="175"/>
        <v/>
      </c>
      <c r="AI505" s="163" t="str">
        <f t="shared" si="174"/>
        <v/>
      </c>
    </row>
    <row r="506" spans="1:35">
      <c r="A506" s="164" t="str">
        <f t="shared" ca="1" si="178"/>
        <v/>
      </c>
      <c r="B506" s="44" t="str">
        <f t="shared" ca="1" si="179"/>
        <v/>
      </c>
      <c r="C506" s="45" t="str">
        <f t="shared" ca="1" si="176"/>
        <v/>
      </c>
      <c r="D506" s="45" t="str">
        <f t="shared" ca="1" si="180"/>
        <v/>
      </c>
      <c r="E506" s="44" t="str">
        <f t="shared" ca="1" si="181"/>
        <v/>
      </c>
      <c r="F506" s="45" t="str">
        <f t="shared" ca="1" si="182"/>
        <v/>
      </c>
      <c r="G506" s="46" t="str">
        <f t="shared" ca="1" si="183"/>
        <v/>
      </c>
      <c r="H506" s="44" t="str">
        <f t="shared" ca="1" si="184"/>
        <v/>
      </c>
      <c r="I506" s="45" t="str">
        <f t="shared" ca="1" si="185"/>
        <v/>
      </c>
      <c r="J506" s="46" t="str">
        <f t="shared" ca="1" si="186"/>
        <v/>
      </c>
      <c r="K506" s="44" t="str">
        <f t="shared" ca="1" si="187"/>
        <v/>
      </c>
      <c r="L506" s="45" t="str">
        <f t="shared" ca="1" si="188"/>
        <v/>
      </c>
      <c r="M506" s="46" t="str">
        <f t="shared" ca="1" si="189"/>
        <v/>
      </c>
      <c r="N506" s="44" t="str">
        <f t="shared" ca="1" si="190"/>
        <v/>
      </c>
      <c r="O506" s="45" t="str">
        <f t="shared" ca="1" si="191"/>
        <v/>
      </c>
      <c r="P506" s="46" t="str">
        <f t="shared" ca="1" si="192"/>
        <v/>
      </c>
      <c r="Q506" s="44" t="str">
        <f t="shared" ca="1" si="193"/>
        <v/>
      </c>
      <c r="R506" s="45" t="str">
        <f t="shared" ca="1" si="194"/>
        <v/>
      </c>
      <c r="S506" s="46" t="str">
        <f t="shared" ca="1" si="195"/>
        <v/>
      </c>
      <c r="T506" s="77" t="str">
        <f t="shared" ca="1" si="177"/>
        <v/>
      </c>
      <c r="AH506" s="163" t="str">
        <f t="shared" si="175"/>
        <v/>
      </c>
      <c r="AI506" s="163" t="str">
        <f t="shared" si="174"/>
        <v/>
      </c>
    </row>
    <row r="507" spans="1:35">
      <c r="A507" s="164" t="str">
        <f t="shared" ca="1" si="178"/>
        <v/>
      </c>
      <c r="B507" s="44" t="str">
        <f t="shared" ca="1" si="179"/>
        <v/>
      </c>
      <c r="C507" s="45" t="str">
        <f t="shared" ca="1" si="176"/>
        <v/>
      </c>
      <c r="D507" s="45" t="str">
        <f t="shared" ca="1" si="180"/>
        <v/>
      </c>
      <c r="E507" s="44" t="str">
        <f t="shared" ca="1" si="181"/>
        <v/>
      </c>
      <c r="F507" s="45" t="str">
        <f t="shared" ca="1" si="182"/>
        <v/>
      </c>
      <c r="G507" s="46" t="str">
        <f t="shared" ca="1" si="183"/>
        <v/>
      </c>
      <c r="H507" s="44" t="str">
        <f t="shared" ca="1" si="184"/>
        <v/>
      </c>
      <c r="I507" s="45" t="str">
        <f t="shared" ca="1" si="185"/>
        <v/>
      </c>
      <c r="J507" s="46" t="str">
        <f t="shared" ca="1" si="186"/>
        <v/>
      </c>
      <c r="K507" s="44" t="str">
        <f t="shared" ca="1" si="187"/>
        <v/>
      </c>
      <c r="L507" s="45" t="str">
        <f t="shared" ca="1" si="188"/>
        <v/>
      </c>
      <c r="M507" s="46" t="str">
        <f t="shared" ca="1" si="189"/>
        <v/>
      </c>
      <c r="N507" s="44" t="str">
        <f t="shared" ca="1" si="190"/>
        <v/>
      </c>
      <c r="O507" s="45" t="str">
        <f t="shared" ca="1" si="191"/>
        <v/>
      </c>
      <c r="P507" s="46" t="str">
        <f t="shared" ca="1" si="192"/>
        <v/>
      </c>
      <c r="Q507" s="44" t="str">
        <f t="shared" ca="1" si="193"/>
        <v/>
      </c>
      <c r="R507" s="45" t="str">
        <f t="shared" ca="1" si="194"/>
        <v/>
      </c>
      <c r="S507" s="46" t="str">
        <f t="shared" ca="1" si="195"/>
        <v/>
      </c>
      <c r="T507" s="77" t="str">
        <f t="shared" ca="1" si="177"/>
        <v/>
      </c>
      <c r="AH507" s="163" t="str">
        <f t="shared" si="175"/>
        <v/>
      </c>
      <c r="AI507" s="163" t="str">
        <f t="shared" si="174"/>
        <v/>
      </c>
    </row>
    <row r="508" spans="1:35">
      <c r="A508" s="164" t="str">
        <f t="shared" ca="1" si="178"/>
        <v/>
      </c>
      <c r="B508" s="44" t="str">
        <f t="shared" ca="1" si="179"/>
        <v/>
      </c>
      <c r="C508" s="45" t="str">
        <f t="shared" ca="1" si="176"/>
        <v/>
      </c>
      <c r="D508" s="45" t="str">
        <f t="shared" ca="1" si="180"/>
        <v/>
      </c>
      <c r="E508" s="44" t="str">
        <f t="shared" ca="1" si="181"/>
        <v/>
      </c>
      <c r="F508" s="45" t="str">
        <f t="shared" ca="1" si="182"/>
        <v/>
      </c>
      <c r="G508" s="46" t="str">
        <f t="shared" ca="1" si="183"/>
        <v/>
      </c>
      <c r="H508" s="44" t="str">
        <f t="shared" ca="1" si="184"/>
        <v/>
      </c>
      <c r="I508" s="45" t="str">
        <f t="shared" ca="1" si="185"/>
        <v/>
      </c>
      <c r="J508" s="46" t="str">
        <f t="shared" ca="1" si="186"/>
        <v/>
      </c>
      <c r="K508" s="44" t="str">
        <f t="shared" ca="1" si="187"/>
        <v/>
      </c>
      <c r="L508" s="45" t="str">
        <f t="shared" ca="1" si="188"/>
        <v/>
      </c>
      <c r="M508" s="46" t="str">
        <f t="shared" ca="1" si="189"/>
        <v/>
      </c>
      <c r="N508" s="44" t="str">
        <f t="shared" ca="1" si="190"/>
        <v/>
      </c>
      <c r="O508" s="45" t="str">
        <f t="shared" ca="1" si="191"/>
        <v/>
      </c>
      <c r="P508" s="46" t="str">
        <f t="shared" ca="1" si="192"/>
        <v/>
      </c>
      <c r="Q508" s="44" t="str">
        <f t="shared" ca="1" si="193"/>
        <v/>
      </c>
      <c r="R508" s="45" t="str">
        <f t="shared" ca="1" si="194"/>
        <v/>
      </c>
      <c r="S508" s="46" t="str">
        <f t="shared" ca="1" si="195"/>
        <v/>
      </c>
      <c r="T508" s="77" t="str">
        <f t="shared" ca="1" si="177"/>
        <v/>
      </c>
      <c r="AH508" s="163" t="str">
        <f t="shared" si="175"/>
        <v/>
      </c>
      <c r="AI508" s="163" t="str">
        <f t="shared" si="174"/>
        <v/>
      </c>
    </row>
    <row r="509" spans="1:35">
      <c r="A509" s="164" t="str">
        <f t="shared" ca="1" si="178"/>
        <v/>
      </c>
      <c r="B509" s="44" t="str">
        <f t="shared" ca="1" si="179"/>
        <v/>
      </c>
      <c r="C509" s="45" t="str">
        <f t="shared" ca="1" si="176"/>
        <v/>
      </c>
      <c r="D509" s="45" t="str">
        <f t="shared" ca="1" si="180"/>
        <v/>
      </c>
      <c r="E509" s="44" t="str">
        <f t="shared" ca="1" si="181"/>
        <v/>
      </c>
      <c r="F509" s="45" t="str">
        <f t="shared" ca="1" si="182"/>
        <v/>
      </c>
      <c r="G509" s="46" t="str">
        <f t="shared" ca="1" si="183"/>
        <v/>
      </c>
      <c r="H509" s="44" t="str">
        <f t="shared" ca="1" si="184"/>
        <v/>
      </c>
      <c r="I509" s="45" t="str">
        <f t="shared" ca="1" si="185"/>
        <v/>
      </c>
      <c r="J509" s="46" t="str">
        <f t="shared" ca="1" si="186"/>
        <v/>
      </c>
      <c r="K509" s="44" t="str">
        <f t="shared" ca="1" si="187"/>
        <v/>
      </c>
      <c r="L509" s="45" t="str">
        <f t="shared" ca="1" si="188"/>
        <v/>
      </c>
      <c r="M509" s="46" t="str">
        <f t="shared" ca="1" si="189"/>
        <v/>
      </c>
      <c r="N509" s="44" t="str">
        <f t="shared" ca="1" si="190"/>
        <v/>
      </c>
      <c r="O509" s="45" t="str">
        <f t="shared" ca="1" si="191"/>
        <v/>
      </c>
      <c r="P509" s="46" t="str">
        <f t="shared" ca="1" si="192"/>
        <v/>
      </c>
      <c r="Q509" s="44" t="str">
        <f t="shared" ca="1" si="193"/>
        <v/>
      </c>
      <c r="R509" s="45" t="str">
        <f t="shared" ca="1" si="194"/>
        <v/>
      </c>
      <c r="S509" s="46" t="str">
        <f t="shared" ca="1" si="195"/>
        <v/>
      </c>
      <c r="T509" s="77" t="str">
        <f t="shared" ca="1" si="177"/>
        <v/>
      </c>
      <c r="AH509" s="163" t="str">
        <f t="shared" si="175"/>
        <v/>
      </c>
      <c r="AI509" s="163" t="str">
        <f t="shared" si="174"/>
        <v/>
      </c>
    </row>
    <row r="510" spans="1:35">
      <c r="A510" s="164" t="str">
        <f t="shared" ca="1" si="178"/>
        <v/>
      </c>
      <c r="B510" s="44" t="str">
        <f t="shared" ca="1" si="179"/>
        <v/>
      </c>
      <c r="C510" s="45" t="str">
        <f t="shared" ca="1" si="176"/>
        <v/>
      </c>
      <c r="D510" s="45" t="str">
        <f t="shared" ca="1" si="180"/>
        <v/>
      </c>
      <c r="E510" s="44" t="str">
        <f t="shared" ca="1" si="181"/>
        <v/>
      </c>
      <c r="F510" s="45" t="str">
        <f t="shared" ca="1" si="182"/>
        <v/>
      </c>
      <c r="G510" s="46" t="str">
        <f t="shared" ca="1" si="183"/>
        <v/>
      </c>
      <c r="H510" s="44" t="str">
        <f t="shared" ca="1" si="184"/>
        <v/>
      </c>
      <c r="I510" s="45" t="str">
        <f t="shared" ca="1" si="185"/>
        <v/>
      </c>
      <c r="J510" s="46" t="str">
        <f t="shared" ca="1" si="186"/>
        <v/>
      </c>
      <c r="K510" s="44" t="str">
        <f t="shared" ca="1" si="187"/>
        <v/>
      </c>
      <c r="L510" s="45" t="str">
        <f t="shared" ca="1" si="188"/>
        <v/>
      </c>
      <c r="M510" s="46" t="str">
        <f t="shared" ca="1" si="189"/>
        <v/>
      </c>
      <c r="N510" s="44" t="str">
        <f t="shared" ca="1" si="190"/>
        <v/>
      </c>
      <c r="O510" s="45" t="str">
        <f t="shared" ca="1" si="191"/>
        <v/>
      </c>
      <c r="P510" s="46" t="str">
        <f t="shared" ca="1" si="192"/>
        <v/>
      </c>
      <c r="Q510" s="44" t="str">
        <f t="shared" ca="1" si="193"/>
        <v/>
      </c>
      <c r="R510" s="45" t="str">
        <f t="shared" ca="1" si="194"/>
        <v/>
      </c>
      <c r="S510" s="46" t="str">
        <f t="shared" ca="1" si="195"/>
        <v/>
      </c>
      <c r="T510" s="77" t="str">
        <f t="shared" ca="1" si="177"/>
        <v/>
      </c>
      <c r="AH510" s="163" t="str">
        <f t="shared" si="175"/>
        <v/>
      </c>
      <c r="AI510" s="163" t="str">
        <f t="shared" si="174"/>
        <v/>
      </c>
    </row>
    <row r="511" spans="1:35">
      <c r="A511" s="164" t="str">
        <f t="shared" ca="1" si="178"/>
        <v/>
      </c>
      <c r="B511" s="44" t="str">
        <f t="shared" ca="1" si="179"/>
        <v/>
      </c>
      <c r="C511" s="45" t="str">
        <f t="shared" ca="1" si="176"/>
        <v/>
      </c>
      <c r="D511" s="45" t="str">
        <f t="shared" ca="1" si="180"/>
        <v/>
      </c>
      <c r="E511" s="44" t="str">
        <f t="shared" ca="1" si="181"/>
        <v/>
      </c>
      <c r="F511" s="45" t="str">
        <f t="shared" ca="1" si="182"/>
        <v/>
      </c>
      <c r="G511" s="46" t="str">
        <f t="shared" ca="1" si="183"/>
        <v/>
      </c>
      <c r="H511" s="44" t="str">
        <f t="shared" ca="1" si="184"/>
        <v/>
      </c>
      <c r="I511" s="45" t="str">
        <f t="shared" ca="1" si="185"/>
        <v/>
      </c>
      <c r="J511" s="46" t="str">
        <f t="shared" ca="1" si="186"/>
        <v/>
      </c>
      <c r="K511" s="44" t="str">
        <f t="shared" ca="1" si="187"/>
        <v/>
      </c>
      <c r="L511" s="45" t="str">
        <f t="shared" ca="1" si="188"/>
        <v/>
      </c>
      <c r="M511" s="46" t="str">
        <f t="shared" ca="1" si="189"/>
        <v/>
      </c>
      <c r="N511" s="44" t="str">
        <f t="shared" ca="1" si="190"/>
        <v/>
      </c>
      <c r="O511" s="45" t="str">
        <f t="shared" ca="1" si="191"/>
        <v/>
      </c>
      <c r="P511" s="46" t="str">
        <f t="shared" ca="1" si="192"/>
        <v/>
      </c>
      <c r="Q511" s="44" t="str">
        <f t="shared" ca="1" si="193"/>
        <v/>
      </c>
      <c r="R511" s="45" t="str">
        <f t="shared" ca="1" si="194"/>
        <v/>
      </c>
      <c r="S511" s="46" t="str">
        <f t="shared" ca="1" si="195"/>
        <v/>
      </c>
      <c r="T511" s="77" t="str">
        <f t="shared" ca="1" si="177"/>
        <v/>
      </c>
      <c r="AH511" s="163" t="str">
        <f t="shared" si="175"/>
        <v/>
      </c>
      <c r="AI511" s="163" t="str">
        <f t="shared" si="174"/>
        <v/>
      </c>
    </row>
    <row r="512" spans="1:35">
      <c r="A512" s="164" t="str">
        <f t="shared" ca="1" si="178"/>
        <v/>
      </c>
      <c r="B512" s="44" t="str">
        <f t="shared" ca="1" si="179"/>
        <v/>
      </c>
      <c r="C512" s="45" t="str">
        <f t="shared" ca="1" si="176"/>
        <v/>
      </c>
      <c r="D512" s="45" t="str">
        <f t="shared" ca="1" si="180"/>
        <v/>
      </c>
      <c r="E512" s="44" t="str">
        <f t="shared" ca="1" si="181"/>
        <v/>
      </c>
      <c r="F512" s="45" t="str">
        <f t="shared" ca="1" si="182"/>
        <v/>
      </c>
      <c r="G512" s="46" t="str">
        <f t="shared" ca="1" si="183"/>
        <v/>
      </c>
      <c r="H512" s="44" t="str">
        <f t="shared" ca="1" si="184"/>
        <v/>
      </c>
      <c r="I512" s="45" t="str">
        <f t="shared" ca="1" si="185"/>
        <v/>
      </c>
      <c r="J512" s="46" t="str">
        <f t="shared" ca="1" si="186"/>
        <v/>
      </c>
      <c r="K512" s="44" t="str">
        <f t="shared" ca="1" si="187"/>
        <v/>
      </c>
      <c r="L512" s="45" t="str">
        <f t="shared" ca="1" si="188"/>
        <v/>
      </c>
      <c r="M512" s="46" t="str">
        <f t="shared" ca="1" si="189"/>
        <v/>
      </c>
      <c r="N512" s="44" t="str">
        <f t="shared" ca="1" si="190"/>
        <v/>
      </c>
      <c r="O512" s="45" t="str">
        <f t="shared" ca="1" si="191"/>
        <v/>
      </c>
      <c r="P512" s="46" t="str">
        <f t="shared" ca="1" si="192"/>
        <v/>
      </c>
      <c r="Q512" s="44" t="str">
        <f t="shared" ca="1" si="193"/>
        <v/>
      </c>
      <c r="R512" s="45" t="str">
        <f t="shared" ca="1" si="194"/>
        <v/>
      </c>
      <c r="S512" s="46" t="str">
        <f t="shared" ca="1" si="195"/>
        <v/>
      </c>
      <c r="T512" s="77" t="str">
        <f t="shared" ca="1" si="177"/>
        <v/>
      </c>
      <c r="AH512" s="163" t="str">
        <f t="shared" si="175"/>
        <v/>
      </c>
      <c r="AI512" s="163" t="str">
        <f t="shared" si="174"/>
        <v/>
      </c>
    </row>
    <row r="513" spans="1:35">
      <c r="A513" s="164" t="str">
        <f t="shared" ca="1" si="178"/>
        <v/>
      </c>
      <c r="B513" s="44" t="str">
        <f t="shared" ca="1" si="179"/>
        <v/>
      </c>
      <c r="C513" s="45" t="str">
        <f t="shared" ca="1" si="176"/>
        <v/>
      </c>
      <c r="D513" s="45" t="str">
        <f t="shared" ca="1" si="180"/>
        <v/>
      </c>
      <c r="E513" s="44" t="str">
        <f t="shared" ca="1" si="181"/>
        <v/>
      </c>
      <c r="F513" s="45" t="str">
        <f t="shared" ca="1" si="182"/>
        <v/>
      </c>
      <c r="G513" s="46" t="str">
        <f t="shared" ca="1" si="183"/>
        <v/>
      </c>
      <c r="H513" s="44" t="str">
        <f t="shared" ca="1" si="184"/>
        <v/>
      </c>
      <c r="I513" s="45" t="str">
        <f t="shared" ca="1" si="185"/>
        <v/>
      </c>
      <c r="J513" s="46" t="str">
        <f t="shared" ca="1" si="186"/>
        <v/>
      </c>
      <c r="K513" s="44" t="str">
        <f t="shared" ca="1" si="187"/>
        <v/>
      </c>
      <c r="L513" s="45" t="str">
        <f t="shared" ca="1" si="188"/>
        <v/>
      </c>
      <c r="M513" s="46" t="str">
        <f t="shared" ca="1" si="189"/>
        <v/>
      </c>
      <c r="N513" s="44" t="str">
        <f t="shared" ca="1" si="190"/>
        <v/>
      </c>
      <c r="O513" s="45" t="str">
        <f t="shared" ca="1" si="191"/>
        <v/>
      </c>
      <c r="P513" s="46" t="str">
        <f t="shared" ca="1" si="192"/>
        <v/>
      </c>
      <c r="Q513" s="44" t="str">
        <f t="shared" ca="1" si="193"/>
        <v/>
      </c>
      <c r="R513" s="45" t="str">
        <f t="shared" ca="1" si="194"/>
        <v/>
      </c>
      <c r="S513" s="46" t="str">
        <f t="shared" ca="1" si="195"/>
        <v/>
      </c>
      <c r="T513" s="77" t="str">
        <f t="shared" ca="1" si="177"/>
        <v/>
      </c>
      <c r="AH513" s="163" t="str">
        <f t="shared" si="175"/>
        <v/>
      </c>
      <c r="AI513" s="163" t="str">
        <f t="shared" si="174"/>
        <v/>
      </c>
    </row>
    <row r="514" spans="1:35">
      <c r="A514" s="164" t="str">
        <f t="shared" ca="1" si="178"/>
        <v/>
      </c>
      <c r="B514" s="44" t="str">
        <f t="shared" ca="1" si="179"/>
        <v/>
      </c>
      <c r="C514" s="45" t="str">
        <f t="shared" ca="1" si="176"/>
        <v/>
      </c>
      <c r="D514" s="45" t="str">
        <f t="shared" ca="1" si="180"/>
        <v/>
      </c>
      <c r="E514" s="44" t="str">
        <f t="shared" ca="1" si="181"/>
        <v/>
      </c>
      <c r="F514" s="45" t="str">
        <f t="shared" ca="1" si="182"/>
        <v/>
      </c>
      <c r="G514" s="46" t="str">
        <f t="shared" ca="1" si="183"/>
        <v/>
      </c>
      <c r="H514" s="44" t="str">
        <f t="shared" ca="1" si="184"/>
        <v/>
      </c>
      <c r="I514" s="45" t="str">
        <f t="shared" ca="1" si="185"/>
        <v/>
      </c>
      <c r="J514" s="46" t="str">
        <f t="shared" ca="1" si="186"/>
        <v/>
      </c>
      <c r="K514" s="44" t="str">
        <f t="shared" ca="1" si="187"/>
        <v/>
      </c>
      <c r="L514" s="45" t="str">
        <f t="shared" ca="1" si="188"/>
        <v/>
      </c>
      <c r="M514" s="46" t="str">
        <f t="shared" ca="1" si="189"/>
        <v/>
      </c>
      <c r="N514" s="44" t="str">
        <f t="shared" ca="1" si="190"/>
        <v/>
      </c>
      <c r="O514" s="45" t="str">
        <f t="shared" ca="1" si="191"/>
        <v/>
      </c>
      <c r="P514" s="46" t="str">
        <f t="shared" ca="1" si="192"/>
        <v/>
      </c>
      <c r="Q514" s="44" t="str">
        <f t="shared" ca="1" si="193"/>
        <v/>
      </c>
      <c r="R514" s="45" t="str">
        <f t="shared" ca="1" si="194"/>
        <v/>
      </c>
      <c r="S514" s="46" t="str">
        <f t="shared" ca="1" si="195"/>
        <v/>
      </c>
      <c r="T514" s="77" t="str">
        <f t="shared" ca="1" si="177"/>
        <v/>
      </c>
      <c r="AH514" s="163" t="str">
        <f t="shared" si="175"/>
        <v/>
      </c>
      <c r="AI514" s="163" t="str">
        <f t="shared" si="174"/>
        <v/>
      </c>
    </row>
    <row r="515" spans="1:35">
      <c r="A515" s="164" t="str">
        <f t="shared" ca="1" si="178"/>
        <v/>
      </c>
      <c r="B515" s="44" t="str">
        <f t="shared" ca="1" si="179"/>
        <v/>
      </c>
      <c r="C515" s="45" t="str">
        <f t="shared" ca="1" si="176"/>
        <v/>
      </c>
      <c r="D515" s="45" t="str">
        <f t="shared" ca="1" si="180"/>
        <v/>
      </c>
      <c r="E515" s="44" t="str">
        <f t="shared" ca="1" si="181"/>
        <v/>
      </c>
      <c r="F515" s="45" t="str">
        <f t="shared" ca="1" si="182"/>
        <v/>
      </c>
      <c r="G515" s="46" t="str">
        <f t="shared" ca="1" si="183"/>
        <v/>
      </c>
      <c r="H515" s="44" t="str">
        <f t="shared" ca="1" si="184"/>
        <v/>
      </c>
      <c r="I515" s="45" t="str">
        <f t="shared" ca="1" si="185"/>
        <v/>
      </c>
      <c r="J515" s="46" t="str">
        <f t="shared" ca="1" si="186"/>
        <v/>
      </c>
      <c r="K515" s="44" t="str">
        <f t="shared" ca="1" si="187"/>
        <v/>
      </c>
      <c r="L515" s="45" t="str">
        <f t="shared" ca="1" si="188"/>
        <v/>
      </c>
      <c r="M515" s="46" t="str">
        <f t="shared" ca="1" si="189"/>
        <v/>
      </c>
      <c r="N515" s="44" t="str">
        <f t="shared" ca="1" si="190"/>
        <v/>
      </c>
      <c r="O515" s="45" t="str">
        <f t="shared" ca="1" si="191"/>
        <v/>
      </c>
      <c r="P515" s="46" t="str">
        <f t="shared" ca="1" si="192"/>
        <v/>
      </c>
      <c r="Q515" s="44" t="str">
        <f t="shared" ca="1" si="193"/>
        <v/>
      </c>
      <c r="R515" s="45" t="str">
        <f t="shared" ca="1" si="194"/>
        <v/>
      </c>
      <c r="S515" s="46" t="str">
        <f t="shared" ca="1" si="195"/>
        <v/>
      </c>
      <c r="T515" s="77" t="str">
        <f t="shared" ca="1" si="177"/>
        <v/>
      </c>
      <c r="AH515" s="163" t="str">
        <f t="shared" si="175"/>
        <v/>
      </c>
      <c r="AI515" s="163" t="str">
        <f t="shared" si="174"/>
        <v/>
      </c>
    </row>
    <row r="516" spans="1:35">
      <c r="A516" s="164" t="str">
        <f t="shared" ca="1" si="178"/>
        <v/>
      </c>
      <c r="B516" s="44" t="str">
        <f t="shared" ca="1" si="179"/>
        <v/>
      </c>
      <c r="C516" s="45" t="str">
        <f t="shared" ca="1" si="176"/>
        <v/>
      </c>
      <c r="D516" s="45" t="str">
        <f t="shared" ca="1" si="180"/>
        <v/>
      </c>
      <c r="E516" s="44" t="str">
        <f t="shared" ca="1" si="181"/>
        <v/>
      </c>
      <c r="F516" s="45" t="str">
        <f t="shared" ca="1" si="182"/>
        <v/>
      </c>
      <c r="G516" s="46" t="str">
        <f t="shared" ca="1" si="183"/>
        <v/>
      </c>
      <c r="H516" s="44" t="str">
        <f t="shared" ca="1" si="184"/>
        <v/>
      </c>
      <c r="I516" s="45" t="str">
        <f t="shared" ca="1" si="185"/>
        <v/>
      </c>
      <c r="J516" s="46" t="str">
        <f t="shared" ca="1" si="186"/>
        <v/>
      </c>
      <c r="K516" s="44" t="str">
        <f t="shared" ca="1" si="187"/>
        <v/>
      </c>
      <c r="L516" s="45" t="str">
        <f t="shared" ca="1" si="188"/>
        <v/>
      </c>
      <c r="M516" s="46" t="str">
        <f t="shared" ca="1" si="189"/>
        <v/>
      </c>
      <c r="N516" s="44" t="str">
        <f t="shared" ca="1" si="190"/>
        <v/>
      </c>
      <c r="O516" s="45" t="str">
        <f t="shared" ca="1" si="191"/>
        <v/>
      </c>
      <c r="P516" s="46" t="str">
        <f t="shared" ca="1" si="192"/>
        <v/>
      </c>
      <c r="Q516" s="44" t="str">
        <f t="shared" ca="1" si="193"/>
        <v/>
      </c>
      <c r="R516" s="45" t="str">
        <f t="shared" ca="1" si="194"/>
        <v/>
      </c>
      <c r="S516" s="46" t="str">
        <f t="shared" ca="1" si="195"/>
        <v/>
      </c>
      <c r="T516" s="77" t="str">
        <f t="shared" ca="1" si="177"/>
        <v/>
      </c>
      <c r="AH516" s="163" t="str">
        <f t="shared" si="175"/>
        <v/>
      </c>
      <c r="AI516" s="163" t="str">
        <f t="shared" ref="AI516:AI579" si="196">IF(AH516&gt;$A$14,AH516,"")</f>
        <v/>
      </c>
    </row>
    <row r="517" spans="1:35">
      <c r="A517" s="164" t="str">
        <f t="shared" ca="1" si="178"/>
        <v/>
      </c>
      <c r="B517" s="44" t="str">
        <f t="shared" ca="1" si="179"/>
        <v/>
      </c>
      <c r="C517" s="45" t="str">
        <f t="shared" ca="1" si="176"/>
        <v/>
      </c>
      <c r="D517" s="45" t="str">
        <f t="shared" ca="1" si="180"/>
        <v/>
      </c>
      <c r="E517" s="44" t="str">
        <f t="shared" ca="1" si="181"/>
        <v/>
      </c>
      <c r="F517" s="45" t="str">
        <f t="shared" ca="1" si="182"/>
        <v/>
      </c>
      <c r="G517" s="46" t="str">
        <f t="shared" ca="1" si="183"/>
        <v/>
      </c>
      <c r="H517" s="44" t="str">
        <f t="shared" ca="1" si="184"/>
        <v/>
      </c>
      <c r="I517" s="45" t="str">
        <f t="shared" ca="1" si="185"/>
        <v/>
      </c>
      <c r="J517" s="46" t="str">
        <f t="shared" ca="1" si="186"/>
        <v/>
      </c>
      <c r="K517" s="44" t="str">
        <f t="shared" ca="1" si="187"/>
        <v/>
      </c>
      <c r="L517" s="45" t="str">
        <f t="shared" ca="1" si="188"/>
        <v/>
      </c>
      <c r="M517" s="46" t="str">
        <f t="shared" ca="1" si="189"/>
        <v/>
      </c>
      <c r="N517" s="44" t="str">
        <f t="shared" ca="1" si="190"/>
        <v/>
      </c>
      <c r="O517" s="45" t="str">
        <f t="shared" ca="1" si="191"/>
        <v/>
      </c>
      <c r="P517" s="46" t="str">
        <f t="shared" ca="1" si="192"/>
        <v/>
      </c>
      <c r="Q517" s="44" t="str">
        <f t="shared" ca="1" si="193"/>
        <v/>
      </c>
      <c r="R517" s="45" t="str">
        <f t="shared" ca="1" si="194"/>
        <v/>
      </c>
      <c r="S517" s="46" t="str">
        <f t="shared" ca="1" si="195"/>
        <v/>
      </c>
      <c r="T517" s="77" t="str">
        <f t="shared" ca="1" si="177"/>
        <v/>
      </c>
      <c r="AH517" s="163" t="str">
        <f t="shared" ref="AH517:AH580" si="197">IF(COUNTIF(X:X,V517)*COUNTIF(Z:Z,V517)*COUNTIF(AB:AB,V517)*COUNTIF(AD:AD,V517)*COUNTIF(AF:AF,V517),V517,"")</f>
        <v/>
      </c>
      <c r="AI517" s="163" t="str">
        <f t="shared" si="196"/>
        <v/>
      </c>
    </row>
    <row r="518" spans="1:35">
      <c r="A518" s="164" t="str">
        <f t="shared" ca="1" si="178"/>
        <v/>
      </c>
      <c r="B518" s="44" t="str">
        <f t="shared" ca="1" si="179"/>
        <v/>
      </c>
      <c r="C518" s="45" t="str">
        <f t="shared" ca="1" si="176"/>
        <v/>
      </c>
      <c r="D518" s="45" t="str">
        <f t="shared" ca="1" si="180"/>
        <v/>
      </c>
      <c r="E518" s="44" t="str">
        <f t="shared" ca="1" si="181"/>
        <v/>
      </c>
      <c r="F518" s="45" t="str">
        <f t="shared" ca="1" si="182"/>
        <v/>
      </c>
      <c r="G518" s="46" t="str">
        <f t="shared" ca="1" si="183"/>
        <v/>
      </c>
      <c r="H518" s="44" t="str">
        <f t="shared" ca="1" si="184"/>
        <v/>
      </c>
      <c r="I518" s="45" t="str">
        <f t="shared" ca="1" si="185"/>
        <v/>
      </c>
      <c r="J518" s="46" t="str">
        <f t="shared" ca="1" si="186"/>
        <v/>
      </c>
      <c r="K518" s="44" t="str">
        <f t="shared" ca="1" si="187"/>
        <v/>
      </c>
      <c r="L518" s="45" t="str">
        <f t="shared" ca="1" si="188"/>
        <v/>
      </c>
      <c r="M518" s="46" t="str">
        <f t="shared" ca="1" si="189"/>
        <v/>
      </c>
      <c r="N518" s="44" t="str">
        <f t="shared" ca="1" si="190"/>
        <v/>
      </c>
      <c r="O518" s="45" t="str">
        <f t="shared" ca="1" si="191"/>
        <v/>
      </c>
      <c r="P518" s="46" t="str">
        <f t="shared" ca="1" si="192"/>
        <v/>
      </c>
      <c r="Q518" s="44" t="str">
        <f t="shared" ca="1" si="193"/>
        <v/>
      </c>
      <c r="R518" s="45" t="str">
        <f t="shared" ca="1" si="194"/>
        <v/>
      </c>
      <c r="S518" s="46" t="str">
        <f t="shared" ca="1" si="195"/>
        <v/>
      </c>
      <c r="T518" s="77" t="str">
        <f t="shared" ca="1" si="177"/>
        <v/>
      </c>
      <c r="AH518" s="163" t="str">
        <f t="shared" si="197"/>
        <v/>
      </c>
      <c r="AI518" s="163" t="str">
        <f t="shared" si="196"/>
        <v/>
      </c>
    </row>
    <row r="519" spans="1:35">
      <c r="A519" s="164" t="str">
        <f t="shared" ca="1" si="178"/>
        <v/>
      </c>
      <c r="B519" s="44" t="str">
        <f t="shared" ca="1" si="179"/>
        <v/>
      </c>
      <c r="C519" s="45" t="str">
        <f t="shared" ca="1" si="176"/>
        <v/>
      </c>
      <c r="D519" s="45" t="str">
        <f t="shared" ca="1" si="180"/>
        <v/>
      </c>
      <c r="E519" s="44" t="str">
        <f t="shared" ca="1" si="181"/>
        <v/>
      </c>
      <c r="F519" s="45" t="str">
        <f t="shared" ca="1" si="182"/>
        <v/>
      </c>
      <c r="G519" s="46" t="str">
        <f t="shared" ca="1" si="183"/>
        <v/>
      </c>
      <c r="H519" s="44" t="str">
        <f t="shared" ca="1" si="184"/>
        <v/>
      </c>
      <c r="I519" s="45" t="str">
        <f t="shared" ca="1" si="185"/>
        <v/>
      </c>
      <c r="J519" s="46" t="str">
        <f t="shared" ca="1" si="186"/>
        <v/>
      </c>
      <c r="K519" s="44" t="str">
        <f t="shared" ca="1" si="187"/>
        <v/>
      </c>
      <c r="L519" s="45" t="str">
        <f t="shared" ca="1" si="188"/>
        <v/>
      </c>
      <c r="M519" s="46" t="str">
        <f t="shared" ca="1" si="189"/>
        <v/>
      </c>
      <c r="N519" s="44" t="str">
        <f t="shared" ca="1" si="190"/>
        <v/>
      </c>
      <c r="O519" s="45" t="str">
        <f t="shared" ca="1" si="191"/>
        <v/>
      </c>
      <c r="P519" s="46" t="str">
        <f t="shared" ca="1" si="192"/>
        <v/>
      </c>
      <c r="Q519" s="44" t="str">
        <f t="shared" ca="1" si="193"/>
        <v/>
      </c>
      <c r="R519" s="45" t="str">
        <f t="shared" ca="1" si="194"/>
        <v/>
      </c>
      <c r="S519" s="46" t="str">
        <f t="shared" ca="1" si="195"/>
        <v/>
      </c>
      <c r="T519" s="77" t="str">
        <f t="shared" ca="1" si="177"/>
        <v/>
      </c>
      <c r="AH519" s="163" t="str">
        <f t="shared" si="197"/>
        <v/>
      </c>
      <c r="AI519" s="163" t="str">
        <f t="shared" si="196"/>
        <v/>
      </c>
    </row>
    <row r="520" spans="1:35">
      <c r="A520" s="164" t="str">
        <f t="shared" ca="1" si="178"/>
        <v/>
      </c>
      <c r="B520" s="44" t="str">
        <f t="shared" ca="1" si="179"/>
        <v/>
      </c>
      <c r="C520" s="45" t="str">
        <f t="shared" ca="1" si="176"/>
        <v/>
      </c>
      <c r="D520" s="45" t="str">
        <f t="shared" ca="1" si="180"/>
        <v/>
      </c>
      <c r="E520" s="44" t="str">
        <f t="shared" ca="1" si="181"/>
        <v/>
      </c>
      <c r="F520" s="45" t="str">
        <f t="shared" ca="1" si="182"/>
        <v/>
      </c>
      <c r="G520" s="46" t="str">
        <f t="shared" ca="1" si="183"/>
        <v/>
      </c>
      <c r="H520" s="44" t="str">
        <f t="shared" ca="1" si="184"/>
        <v/>
      </c>
      <c r="I520" s="45" t="str">
        <f t="shared" ca="1" si="185"/>
        <v/>
      </c>
      <c r="J520" s="46" t="str">
        <f t="shared" ca="1" si="186"/>
        <v/>
      </c>
      <c r="K520" s="44" t="str">
        <f t="shared" ca="1" si="187"/>
        <v/>
      </c>
      <c r="L520" s="45" t="str">
        <f t="shared" ca="1" si="188"/>
        <v/>
      </c>
      <c r="M520" s="46" t="str">
        <f t="shared" ca="1" si="189"/>
        <v/>
      </c>
      <c r="N520" s="44" t="str">
        <f t="shared" ca="1" si="190"/>
        <v/>
      </c>
      <c r="O520" s="45" t="str">
        <f t="shared" ca="1" si="191"/>
        <v/>
      </c>
      <c r="P520" s="46" t="str">
        <f t="shared" ca="1" si="192"/>
        <v/>
      </c>
      <c r="Q520" s="44" t="str">
        <f t="shared" ca="1" si="193"/>
        <v/>
      </c>
      <c r="R520" s="45" t="str">
        <f t="shared" ca="1" si="194"/>
        <v/>
      </c>
      <c r="S520" s="46" t="str">
        <f t="shared" ca="1" si="195"/>
        <v/>
      </c>
      <c r="T520" s="77" t="str">
        <f t="shared" ca="1" si="177"/>
        <v/>
      </c>
      <c r="AH520" s="163" t="str">
        <f t="shared" si="197"/>
        <v/>
      </c>
      <c r="AI520" s="163" t="str">
        <f t="shared" si="196"/>
        <v/>
      </c>
    </row>
    <row r="521" spans="1:35">
      <c r="A521" s="164" t="str">
        <f t="shared" ca="1" si="178"/>
        <v/>
      </c>
      <c r="B521" s="44" t="str">
        <f t="shared" ca="1" si="179"/>
        <v/>
      </c>
      <c r="C521" s="45" t="str">
        <f t="shared" ca="1" si="176"/>
        <v/>
      </c>
      <c r="D521" s="45" t="str">
        <f t="shared" ca="1" si="180"/>
        <v/>
      </c>
      <c r="E521" s="44" t="str">
        <f t="shared" ca="1" si="181"/>
        <v/>
      </c>
      <c r="F521" s="45" t="str">
        <f t="shared" ca="1" si="182"/>
        <v/>
      </c>
      <c r="G521" s="46" t="str">
        <f t="shared" ca="1" si="183"/>
        <v/>
      </c>
      <c r="H521" s="44" t="str">
        <f t="shared" ca="1" si="184"/>
        <v/>
      </c>
      <c r="I521" s="45" t="str">
        <f t="shared" ca="1" si="185"/>
        <v/>
      </c>
      <c r="J521" s="46" t="str">
        <f t="shared" ca="1" si="186"/>
        <v/>
      </c>
      <c r="K521" s="44" t="str">
        <f t="shared" ca="1" si="187"/>
        <v/>
      </c>
      <c r="L521" s="45" t="str">
        <f t="shared" ca="1" si="188"/>
        <v/>
      </c>
      <c r="M521" s="46" t="str">
        <f t="shared" ca="1" si="189"/>
        <v/>
      </c>
      <c r="N521" s="44" t="str">
        <f t="shared" ca="1" si="190"/>
        <v/>
      </c>
      <c r="O521" s="45" t="str">
        <f t="shared" ca="1" si="191"/>
        <v/>
      </c>
      <c r="P521" s="46" t="str">
        <f t="shared" ca="1" si="192"/>
        <v/>
      </c>
      <c r="Q521" s="44" t="str">
        <f t="shared" ca="1" si="193"/>
        <v/>
      </c>
      <c r="R521" s="45" t="str">
        <f t="shared" ca="1" si="194"/>
        <v/>
      </c>
      <c r="S521" s="46" t="str">
        <f t="shared" ca="1" si="195"/>
        <v/>
      </c>
      <c r="T521" s="77" t="str">
        <f t="shared" ca="1" si="177"/>
        <v/>
      </c>
      <c r="AH521" s="163" t="str">
        <f t="shared" si="197"/>
        <v/>
      </c>
      <c r="AI521" s="163" t="str">
        <f t="shared" si="196"/>
        <v/>
      </c>
    </row>
    <row r="522" spans="1:35">
      <c r="A522" s="164" t="str">
        <f t="shared" ca="1" si="178"/>
        <v/>
      </c>
      <c r="B522" s="44" t="str">
        <f t="shared" ca="1" si="179"/>
        <v/>
      </c>
      <c r="C522" s="45" t="str">
        <f t="shared" ca="1" si="176"/>
        <v/>
      </c>
      <c r="D522" s="45" t="str">
        <f t="shared" ca="1" si="180"/>
        <v/>
      </c>
      <c r="E522" s="44" t="str">
        <f t="shared" ca="1" si="181"/>
        <v/>
      </c>
      <c r="F522" s="45" t="str">
        <f t="shared" ca="1" si="182"/>
        <v/>
      </c>
      <c r="G522" s="46" t="str">
        <f t="shared" ca="1" si="183"/>
        <v/>
      </c>
      <c r="H522" s="44" t="str">
        <f t="shared" ca="1" si="184"/>
        <v/>
      </c>
      <c r="I522" s="45" t="str">
        <f t="shared" ca="1" si="185"/>
        <v/>
      </c>
      <c r="J522" s="46" t="str">
        <f t="shared" ca="1" si="186"/>
        <v/>
      </c>
      <c r="K522" s="44" t="str">
        <f t="shared" ca="1" si="187"/>
        <v/>
      </c>
      <c r="L522" s="45" t="str">
        <f t="shared" ca="1" si="188"/>
        <v/>
      </c>
      <c r="M522" s="46" t="str">
        <f t="shared" ca="1" si="189"/>
        <v/>
      </c>
      <c r="N522" s="44" t="str">
        <f t="shared" ca="1" si="190"/>
        <v/>
      </c>
      <c r="O522" s="45" t="str">
        <f t="shared" ca="1" si="191"/>
        <v/>
      </c>
      <c r="P522" s="46" t="str">
        <f t="shared" ca="1" si="192"/>
        <v/>
      </c>
      <c r="Q522" s="44" t="str">
        <f t="shared" ca="1" si="193"/>
        <v/>
      </c>
      <c r="R522" s="45" t="str">
        <f t="shared" ca="1" si="194"/>
        <v/>
      </c>
      <c r="S522" s="46" t="str">
        <f t="shared" ca="1" si="195"/>
        <v/>
      </c>
      <c r="T522" s="77" t="str">
        <f t="shared" ca="1" si="177"/>
        <v/>
      </c>
      <c r="AH522" s="163" t="str">
        <f t="shared" si="197"/>
        <v/>
      </c>
      <c r="AI522" s="163" t="str">
        <f t="shared" si="196"/>
        <v/>
      </c>
    </row>
    <row r="523" spans="1:35">
      <c r="A523" s="164" t="str">
        <f t="shared" ca="1" si="178"/>
        <v/>
      </c>
      <c r="B523" s="44" t="str">
        <f t="shared" ca="1" si="179"/>
        <v/>
      </c>
      <c r="C523" s="45" t="str">
        <f t="shared" ca="1" si="176"/>
        <v/>
      </c>
      <c r="D523" s="45" t="str">
        <f t="shared" ca="1" si="180"/>
        <v/>
      </c>
      <c r="E523" s="44" t="str">
        <f t="shared" ca="1" si="181"/>
        <v/>
      </c>
      <c r="F523" s="45" t="str">
        <f t="shared" ca="1" si="182"/>
        <v/>
      </c>
      <c r="G523" s="46" t="str">
        <f t="shared" ca="1" si="183"/>
        <v/>
      </c>
      <c r="H523" s="44" t="str">
        <f t="shared" ca="1" si="184"/>
        <v/>
      </c>
      <c r="I523" s="45" t="str">
        <f t="shared" ca="1" si="185"/>
        <v/>
      </c>
      <c r="J523" s="46" t="str">
        <f t="shared" ca="1" si="186"/>
        <v/>
      </c>
      <c r="K523" s="44" t="str">
        <f t="shared" ca="1" si="187"/>
        <v/>
      </c>
      <c r="L523" s="45" t="str">
        <f t="shared" ca="1" si="188"/>
        <v/>
      </c>
      <c r="M523" s="46" t="str">
        <f t="shared" ca="1" si="189"/>
        <v/>
      </c>
      <c r="N523" s="44" t="str">
        <f t="shared" ca="1" si="190"/>
        <v/>
      </c>
      <c r="O523" s="45" t="str">
        <f t="shared" ca="1" si="191"/>
        <v/>
      </c>
      <c r="P523" s="46" t="str">
        <f t="shared" ca="1" si="192"/>
        <v/>
      </c>
      <c r="Q523" s="44" t="str">
        <f t="shared" ca="1" si="193"/>
        <v/>
      </c>
      <c r="R523" s="45" t="str">
        <f t="shared" ca="1" si="194"/>
        <v/>
      </c>
      <c r="S523" s="46" t="str">
        <f t="shared" ca="1" si="195"/>
        <v/>
      </c>
      <c r="T523" s="77" t="str">
        <f t="shared" ca="1" si="177"/>
        <v/>
      </c>
      <c r="AH523" s="163" t="str">
        <f t="shared" si="197"/>
        <v/>
      </c>
      <c r="AI523" s="163" t="str">
        <f t="shared" si="196"/>
        <v/>
      </c>
    </row>
    <row r="524" spans="1:35">
      <c r="A524" s="164" t="str">
        <f t="shared" ca="1" si="178"/>
        <v/>
      </c>
      <c r="B524" s="44" t="str">
        <f t="shared" ca="1" si="179"/>
        <v/>
      </c>
      <c r="C524" s="45" t="str">
        <f t="shared" ca="1" si="176"/>
        <v/>
      </c>
      <c r="D524" s="45" t="str">
        <f t="shared" ca="1" si="180"/>
        <v/>
      </c>
      <c r="E524" s="44" t="str">
        <f t="shared" ca="1" si="181"/>
        <v/>
      </c>
      <c r="F524" s="45" t="str">
        <f t="shared" ca="1" si="182"/>
        <v/>
      </c>
      <c r="G524" s="46" t="str">
        <f t="shared" ca="1" si="183"/>
        <v/>
      </c>
      <c r="H524" s="44" t="str">
        <f t="shared" ca="1" si="184"/>
        <v/>
      </c>
      <c r="I524" s="45" t="str">
        <f t="shared" ca="1" si="185"/>
        <v/>
      </c>
      <c r="J524" s="46" t="str">
        <f t="shared" ca="1" si="186"/>
        <v/>
      </c>
      <c r="K524" s="44" t="str">
        <f t="shared" ca="1" si="187"/>
        <v/>
      </c>
      <c r="L524" s="45" t="str">
        <f t="shared" ca="1" si="188"/>
        <v/>
      </c>
      <c r="M524" s="46" t="str">
        <f t="shared" ca="1" si="189"/>
        <v/>
      </c>
      <c r="N524" s="44" t="str">
        <f t="shared" ca="1" si="190"/>
        <v/>
      </c>
      <c r="O524" s="45" t="str">
        <f t="shared" ca="1" si="191"/>
        <v/>
      </c>
      <c r="P524" s="46" t="str">
        <f t="shared" ca="1" si="192"/>
        <v/>
      </c>
      <c r="Q524" s="44" t="str">
        <f t="shared" ca="1" si="193"/>
        <v/>
      </c>
      <c r="R524" s="45" t="str">
        <f t="shared" ca="1" si="194"/>
        <v/>
      </c>
      <c r="S524" s="46" t="str">
        <f t="shared" ca="1" si="195"/>
        <v/>
      </c>
      <c r="T524" s="77" t="str">
        <f t="shared" ca="1" si="177"/>
        <v/>
      </c>
      <c r="AH524" s="163" t="str">
        <f t="shared" si="197"/>
        <v/>
      </c>
      <c r="AI524" s="163" t="str">
        <f t="shared" si="196"/>
        <v/>
      </c>
    </row>
    <row r="525" spans="1:35">
      <c r="A525" s="164" t="str">
        <f t="shared" ca="1" si="178"/>
        <v/>
      </c>
      <c r="B525" s="44" t="str">
        <f t="shared" ca="1" si="179"/>
        <v/>
      </c>
      <c r="C525" s="45" t="str">
        <f t="shared" ca="1" si="176"/>
        <v/>
      </c>
      <c r="D525" s="45" t="str">
        <f t="shared" ca="1" si="180"/>
        <v/>
      </c>
      <c r="E525" s="44" t="str">
        <f t="shared" ca="1" si="181"/>
        <v/>
      </c>
      <c r="F525" s="45" t="str">
        <f t="shared" ca="1" si="182"/>
        <v/>
      </c>
      <c r="G525" s="46" t="str">
        <f t="shared" ca="1" si="183"/>
        <v/>
      </c>
      <c r="H525" s="44" t="str">
        <f t="shared" ca="1" si="184"/>
        <v/>
      </c>
      <c r="I525" s="45" t="str">
        <f t="shared" ca="1" si="185"/>
        <v/>
      </c>
      <c r="J525" s="46" t="str">
        <f t="shared" ca="1" si="186"/>
        <v/>
      </c>
      <c r="K525" s="44" t="str">
        <f t="shared" ca="1" si="187"/>
        <v/>
      </c>
      <c r="L525" s="45" t="str">
        <f t="shared" ca="1" si="188"/>
        <v/>
      </c>
      <c r="M525" s="46" t="str">
        <f t="shared" ca="1" si="189"/>
        <v/>
      </c>
      <c r="N525" s="44" t="str">
        <f t="shared" ca="1" si="190"/>
        <v/>
      </c>
      <c r="O525" s="45" t="str">
        <f t="shared" ca="1" si="191"/>
        <v/>
      </c>
      <c r="P525" s="46" t="str">
        <f t="shared" ca="1" si="192"/>
        <v/>
      </c>
      <c r="Q525" s="44" t="str">
        <f t="shared" ca="1" si="193"/>
        <v/>
      </c>
      <c r="R525" s="45" t="str">
        <f t="shared" ca="1" si="194"/>
        <v/>
      </c>
      <c r="S525" s="46" t="str">
        <f t="shared" ca="1" si="195"/>
        <v/>
      </c>
      <c r="T525" s="77" t="str">
        <f t="shared" ca="1" si="177"/>
        <v/>
      </c>
      <c r="AH525" s="163" t="str">
        <f t="shared" si="197"/>
        <v/>
      </c>
      <c r="AI525" s="163" t="str">
        <f t="shared" si="196"/>
        <v/>
      </c>
    </row>
    <row r="526" spans="1:35">
      <c r="A526" s="164" t="str">
        <f t="shared" ca="1" si="178"/>
        <v/>
      </c>
      <c r="B526" s="44" t="str">
        <f t="shared" ca="1" si="179"/>
        <v/>
      </c>
      <c r="C526" s="45" t="str">
        <f t="shared" ca="1" si="176"/>
        <v/>
      </c>
      <c r="D526" s="45" t="str">
        <f t="shared" ca="1" si="180"/>
        <v/>
      </c>
      <c r="E526" s="44" t="str">
        <f t="shared" ca="1" si="181"/>
        <v/>
      </c>
      <c r="F526" s="45" t="str">
        <f t="shared" ca="1" si="182"/>
        <v/>
      </c>
      <c r="G526" s="46" t="str">
        <f t="shared" ca="1" si="183"/>
        <v/>
      </c>
      <c r="H526" s="44" t="str">
        <f t="shared" ca="1" si="184"/>
        <v/>
      </c>
      <c r="I526" s="45" t="str">
        <f t="shared" ca="1" si="185"/>
        <v/>
      </c>
      <c r="J526" s="46" t="str">
        <f t="shared" ca="1" si="186"/>
        <v/>
      </c>
      <c r="K526" s="44" t="str">
        <f t="shared" ca="1" si="187"/>
        <v/>
      </c>
      <c r="L526" s="45" t="str">
        <f t="shared" ca="1" si="188"/>
        <v/>
      </c>
      <c r="M526" s="46" t="str">
        <f t="shared" ca="1" si="189"/>
        <v/>
      </c>
      <c r="N526" s="44" t="str">
        <f t="shared" ca="1" si="190"/>
        <v/>
      </c>
      <c r="O526" s="45" t="str">
        <f t="shared" ca="1" si="191"/>
        <v/>
      </c>
      <c r="P526" s="46" t="str">
        <f t="shared" ca="1" si="192"/>
        <v/>
      </c>
      <c r="Q526" s="44" t="str">
        <f t="shared" ca="1" si="193"/>
        <v/>
      </c>
      <c r="R526" s="45" t="str">
        <f t="shared" ca="1" si="194"/>
        <v/>
      </c>
      <c r="S526" s="46" t="str">
        <f t="shared" ca="1" si="195"/>
        <v/>
      </c>
      <c r="T526" s="77" t="str">
        <f t="shared" ca="1" si="177"/>
        <v/>
      </c>
      <c r="AH526" s="163" t="str">
        <f t="shared" si="197"/>
        <v/>
      </c>
      <c r="AI526" s="163" t="str">
        <f t="shared" si="196"/>
        <v/>
      </c>
    </row>
    <row r="527" spans="1:35">
      <c r="A527" s="164" t="str">
        <f t="shared" ca="1" si="178"/>
        <v/>
      </c>
      <c r="B527" s="44" t="str">
        <f t="shared" ca="1" si="179"/>
        <v/>
      </c>
      <c r="C527" s="45" t="str">
        <f t="shared" ca="1" si="176"/>
        <v/>
      </c>
      <c r="D527" s="45" t="str">
        <f t="shared" ca="1" si="180"/>
        <v/>
      </c>
      <c r="E527" s="44" t="str">
        <f t="shared" ca="1" si="181"/>
        <v/>
      </c>
      <c r="F527" s="45" t="str">
        <f t="shared" ca="1" si="182"/>
        <v/>
      </c>
      <c r="G527" s="46" t="str">
        <f t="shared" ca="1" si="183"/>
        <v/>
      </c>
      <c r="H527" s="44" t="str">
        <f t="shared" ca="1" si="184"/>
        <v/>
      </c>
      <c r="I527" s="45" t="str">
        <f t="shared" ca="1" si="185"/>
        <v/>
      </c>
      <c r="J527" s="46" t="str">
        <f t="shared" ca="1" si="186"/>
        <v/>
      </c>
      <c r="K527" s="44" t="str">
        <f t="shared" ca="1" si="187"/>
        <v/>
      </c>
      <c r="L527" s="45" t="str">
        <f t="shared" ca="1" si="188"/>
        <v/>
      </c>
      <c r="M527" s="46" t="str">
        <f t="shared" ca="1" si="189"/>
        <v/>
      </c>
      <c r="N527" s="44" t="str">
        <f t="shared" ca="1" si="190"/>
        <v/>
      </c>
      <c r="O527" s="45" t="str">
        <f t="shared" ca="1" si="191"/>
        <v/>
      </c>
      <c r="P527" s="46" t="str">
        <f t="shared" ca="1" si="192"/>
        <v/>
      </c>
      <c r="Q527" s="44" t="str">
        <f t="shared" ca="1" si="193"/>
        <v/>
      </c>
      <c r="R527" s="45" t="str">
        <f t="shared" ca="1" si="194"/>
        <v/>
      </c>
      <c r="S527" s="46" t="str">
        <f t="shared" ca="1" si="195"/>
        <v/>
      </c>
      <c r="T527" s="77" t="str">
        <f t="shared" ca="1" si="177"/>
        <v/>
      </c>
      <c r="AH527" s="163" t="str">
        <f t="shared" si="197"/>
        <v/>
      </c>
      <c r="AI527" s="163" t="str">
        <f t="shared" si="196"/>
        <v/>
      </c>
    </row>
    <row r="528" spans="1:35">
      <c r="A528" s="164" t="str">
        <f t="shared" ca="1" si="178"/>
        <v/>
      </c>
      <c r="B528" s="44" t="str">
        <f t="shared" ca="1" si="179"/>
        <v/>
      </c>
      <c r="C528" s="45" t="str">
        <f t="shared" ref="C528:C591" ca="1" si="198">IF(ISERROR(B528-2),"",(B528/$B$14-1)*$B$5)</f>
        <v/>
      </c>
      <c r="D528" s="45" t="str">
        <f t="shared" ca="1" si="180"/>
        <v/>
      </c>
      <c r="E528" s="44" t="str">
        <f t="shared" ca="1" si="181"/>
        <v/>
      </c>
      <c r="F528" s="45" t="str">
        <f t="shared" ca="1" si="182"/>
        <v/>
      </c>
      <c r="G528" s="46" t="str">
        <f t="shared" ca="1" si="183"/>
        <v/>
      </c>
      <c r="H528" s="44" t="str">
        <f t="shared" ca="1" si="184"/>
        <v/>
      </c>
      <c r="I528" s="45" t="str">
        <f t="shared" ca="1" si="185"/>
        <v/>
      </c>
      <c r="J528" s="46" t="str">
        <f t="shared" ca="1" si="186"/>
        <v/>
      </c>
      <c r="K528" s="44" t="str">
        <f t="shared" ca="1" si="187"/>
        <v/>
      </c>
      <c r="L528" s="45" t="str">
        <f t="shared" ca="1" si="188"/>
        <v/>
      </c>
      <c r="M528" s="46" t="str">
        <f t="shared" ca="1" si="189"/>
        <v/>
      </c>
      <c r="N528" s="44" t="str">
        <f t="shared" ca="1" si="190"/>
        <v/>
      </c>
      <c r="O528" s="45" t="str">
        <f t="shared" ca="1" si="191"/>
        <v/>
      </c>
      <c r="P528" s="46" t="str">
        <f t="shared" ca="1" si="192"/>
        <v/>
      </c>
      <c r="Q528" s="44" t="str">
        <f t="shared" ca="1" si="193"/>
        <v/>
      </c>
      <c r="R528" s="45" t="str">
        <f t="shared" ca="1" si="194"/>
        <v/>
      </c>
      <c r="S528" s="46" t="str">
        <f t="shared" ca="1" si="195"/>
        <v/>
      </c>
      <c r="T528" s="77" t="str">
        <f t="shared" ca="1" si="177"/>
        <v/>
      </c>
      <c r="AH528" s="163" t="str">
        <f t="shared" si="197"/>
        <v/>
      </c>
      <c r="AI528" s="163" t="str">
        <f t="shared" si="196"/>
        <v/>
      </c>
    </row>
    <row r="529" spans="1:35">
      <c r="A529" s="164" t="str">
        <f t="shared" ca="1" si="178"/>
        <v/>
      </c>
      <c r="B529" s="44" t="str">
        <f t="shared" ca="1" si="179"/>
        <v/>
      </c>
      <c r="C529" s="45" t="str">
        <f t="shared" ca="1" si="198"/>
        <v/>
      </c>
      <c r="D529" s="45" t="str">
        <f t="shared" ca="1" si="180"/>
        <v/>
      </c>
      <c r="E529" s="44" t="str">
        <f t="shared" ca="1" si="181"/>
        <v/>
      </c>
      <c r="F529" s="45" t="str">
        <f t="shared" ca="1" si="182"/>
        <v/>
      </c>
      <c r="G529" s="46" t="str">
        <f t="shared" ca="1" si="183"/>
        <v/>
      </c>
      <c r="H529" s="44" t="str">
        <f t="shared" ca="1" si="184"/>
        <v/>
      </c>
      <c r="I529" s="45" t="str">
        <f t="shared" ca="1" si="185"/>
        <v/>
      </c>
      <c r="J529" s="46" t="str">
        <f t="shared" ca="1" si="186"/>
        <v/>
      </c>
      <c r="K529" s="44" t="str">
        <f t="shared" ca="1" si="187"/>
        <v/>
      </c>
      <c r="L529" s="45" t="str">
        <f t="shared" ca="1" si="188"/>
        <v/>
      </c>
      <c r="M529" s="46" t="str">
        <f t="shared" ca="1" si="189"/>
        <v/>
      </c>
      <c r="N529" s="44" t="str">
        <f t="shared" ca="1" si="190"/>
        <v/>
      </c>
      <c r="O529" s="45" t="str">
        <f t="shared" ca="1" si="191"/>
        <v/>
      </c>
      <c r="P529" s="46" t="str">
        <f t="shared" ca="1" si="192"/>
        <v/>
      </c>
      <c r="Q529" s="44" t="str">
        <f t="shared" ca="1" si="193"/>
        <v/>
      </c>
      <c r="R529" s="45" t="str">
        <f t="shared" ca="1" si="194"/>
        <v/>
      </c>
      <c r="S529" s="46" t="str">
        <f t="shared" ca="1" si="195"/>
        <v/>
      </c>
      <c r="T529" s="77" t="str">
        <f t="shared" ca="1" si="177"/>
        <v/>
      </c>
      <c r="AH529" s="163" t="str">
        <f t="shared" si="197"/>
        <v/>
      </c>
      <c r="AI529" s="163" t="str">
        <f t="shared" si="196"/>
        <v/>
      </c>
    </row>
    <row r="530" spans="1:35">
      <c r="A530" s="164" t="str">
        <f t="shared" ca="1" si="178"/>
        <v/>
      </c>
      <c r="B530" s="44" t="str">
        <f t="shared" ca="1" si="179"/>
        <v/>
      </c>
      <c r="C530" s="45" t="str">
        <f t="shared" ca="1" si="198"/>
        <v/>
      </c>
      <c r="D530" s="45" t="str">
        <f t="shared" ca="1" si="180"/>
        <v/>
      </c>
      <c r="E530" s="44" t="str">
        <f t="shared" ca="1" si="181"/>
        <v/>
      </c>
      <c r="F530" s="45" t="str">
        <f t="shared" ca="1" si="182"/>
        <v/>
      </c>
      <c r="G530" s="46" t="str">
        <f t="shared" ca="1" si="183"/>
        <v/>
      </c>
      <c r="H530" s="44" t="str">
        <f t="shared" ca="1" si="184"/>
        <v/>
      </c>
      <c r="I530" s="45" t="str">
        <f t="shared" ca="1" si="185"/>
        <v/>
      </c>
      <c r="J530" s="46" t="str">
        <f t="shared" ca="1" si="186"/>
        <v/>
      </c>
      <c r="K530" s="44" t="str">
        <f t="shared" ca="1" si="187"/>
        <v/>
      </c>
      <c r="L530" s="45" t="str">
        <f t="shared" ca="1" si="188"/>
        <v/>
      </c>
      <c r="M530" s="46" t="str">
        <f t="shared" ca="1" si="189"/>
        <v/>
      </c>
      <c r="N530" s="44" t="str">
        <f t="shared" ca="1" si="190"/>
        <v/>
      </c>
      <c r="O530" s="45" t="str">
        <f t="shared" ca="1" si="191"/>
        <v/>
      </c>
      <c r="P530" s="46" t="str">
        <f t="shared" ca="1" si="192"/>
        <v/>
      </c>
      <c r="Q530" s="44" t="str">
        <f t="shared" ca="1" si="193"/>
        <v/>
      </c>
      <c r="R530" s="45" t="str">
        <f t="shared" ca="1" si="194"/>
        <v/>
      </c>
      <c r="S530" s="46" t="str">
        <f t="shared" ca="1" si="195"/>
        <v/>
      </c>
      <c r="T530" s="77" t="str">
        <f t="shared" ca="1" si="177"/>
        <v/>
      </c>
      <c r="AH530" s="163" t="str">
        <f t="shared" si="197"/>
        <v/>
      </c>
      <c r="AI530" s="163" t="str">
        <f t="shared" si="196"/>
        <v/>
      </c>
    </row>
    <row r="531" spans="1:35">
      <c r="A531" s="164" t="str">
        <f t="shared" ca="1" si="178"/>
        <v/>
      </c>
      <c r="B531" s="44" t="str">
        <f t="shared" ca="1" si="179"/>
        <v/>
      </c>
      <c r="C531" s="45" t="str">
        <f t="shared" ca="1" si="198"/>
        <v/>
      </c>
      <c r="D531" s="45" t="str">
        <f t="shared" ca="1" si="180"/>
        <v/>
      </c>
      <c r="E531" s="44" t="str">
        <f t="shared" ca="1" si="181"/>
        <v/>
      </c>
      <c r="F531" s="45" t="str">
        <f t="shared" ca="1" si="182"/>
        <v/>
      </c>
      <c r="G531" s="46" t="str">
        <f t="shared" ca="1" si="183"/>
        <v/>
      </c>
      <c r="H531" s="44" t="str">
        <f t="shared" ca="1" si="184"/>
        <v/>
      </c>
      <c r="I531" s="45" t="str">
        <f t="shared" ca="1" si="185"/>
        <v/>
      </c>
      <c r="J531" s="46" t="str">
        <f t="shared" ca="1" si="186"/>
        <v/>
      </c>
      <c r="K531" s="44" t="str">
        <f t="shared" ca="1" si="187"/>
        <v/>
      </c>
      <c r="L531" s="45" t="str">
        <f t="shared" ca="1" si="188"/>
        <v/>
      </c>
      <c r="M531" s="46" t="str">
        <f t="shared" ca="1" si="189"/>
        <v/>
      </c>
      <c r="N531" s="44" t="str">
        <f t="shared" ca="1" si="190"/>
        <v/>
      </c>
      <c r="O531" s="45" t="str">
        <f t="shared" ca="1" si="191"/>
        <v/>
      </c>
      <c r="P531" s="46" t="str">
        <f t="shared" ca="1" si="192"/>
        <v/>
      </c>
      <c r="Q531" s="44" t="str">
        <f t="shared" ca="1" si="193"/>
        <v/>
      </c>
      <c r="R531" s="45" t="str">
        <f t="shared" ca="1" si="194"/>
        <v/>
      </c>
      <c r="S531" s="46" t="str">
        <f t="shared" ca="1" si="195"/>
        <v/>
      </c>
      <c r="T531" s="77" t="str">
        <f t="shared" ca="1" si="177"/>
        <v/>
      </c>
      <c r="AH531" s="163" t="str">
        <f t="shared" si="197"/>
        <v/>
      </c>
      <c r="AI531" s="163" t="str">
        <f t="shared" si="196"/>
        <v/>
      </c>
    </row>
    <row r="532" spans="1:35">
      <c r="A532" s="164" t="str">
        <f t="shared" ca="1" si="178"/>
        <v/>
      </c>
      <c r="B532" s="44" t="str">
        <f t="shared" ca="1" si="179"/>
        <v/>
      </c>
      <c r="C532" s="45" t="str">
        <f t="shared" ca="1" si="198"/>
        <v/>
      </c>
      <c r="D532" s="45" t="str">
        <f t="shared" ca="1" si="180"/>
        <v/>
      </c>
      <c r="E532" s="44" t="str">
        <f t="shared" ca="1" si="181"/>
        <v/>
      </c>
      <c r="F532" s="45" t="str">
        <f t="shared" ca="1" si="182"/>
        <v/>
      </c>
      <c r="G532" s="46" t="str">
        <f t="shared" ca="1" si="183"/>
        <v/>
      </c>
      <c r="H532" s="44" t="str">
        <f t="shared" ca="1" si="184"/>
        <v/>
      </c>
      <c r="I532" s="45" t="str">
        <f t="shared" ca="1" si="185"/>
        <v/>
      </c>
      <c r="J532" s="46" t="str">
        <f t="shared" ca="1" si="186"/>
        <v/>
      </c>
      <c r="K532" s="44" t="str">
        <f t="shared" ca="1" si="187"/>
        <v/>
      </c>
      <c r="L532" s="45" t="str">
        <f t="shared" ca="1" si="188"/>
        <v/>
      </c>
      <c r="M532" s="46" t="str">
        <f t="shared" ca="1" si="189"/>
        <v/>
      </c>
      <c r="N532" s="44" t="str">
        <f t="shared" ca="1" si="190"/>
        <v/>
      </c>
      <c r="O532" s="45" t="str">
        <f t="shared" ca="1" si="191"/>
        <v/>
      </c>
      <c r="P532" s="46" t="str">
        <f t="shared" ca="1" si="192"/>
        <v/>
      </c>
      <c r="Q532" s="44" t="str">
        <f t="shared" ca="1" si="193"/>
        <v/>
      </c>
      <c r="R532" s="45" t="str">
        <f t="shared" ca="1" si="194"/>
        <v/>
      </c>
      <c r="S532" s="46" t="str">
        <f t="shared" ca="1" si="195"/>
        <v/>
      </c>
      <c r="T532" s="77" t="str">
        <f t="shared" ca="1" si="177"/>
        <v/>
      </c>
      <c r="AH532" s="163" t="str">
        <f t="shared" si="197"/>
        <v/>
      </c>
      <c r="AI532" s="163" t="str">
        <f t="shared" si="196"/>
        <v/>
      </c>
    </row>
    <row r="533" spans="1:35">
      <c r="A533" s="164" t="str">
        <f t="shared" ca="1" si="178"/>
        <v/>
      </c>
      <c r="B533" s="44" t="str">
        <f t="shared" ca="1" si="179"/>
        <v/>
      </c>
      <c r="C533" s="45" t="str">
        <f t="shared" ca="1" si="198"/>
        <v/>
      </c>
      <c r="D533" s="45" t="str">
        <f t="shared" ca="1" si="180"/>
        <v/>
      </c>
      <c r="E533" s="44" t="str">
        <f t="shared" ca="1" si="181"/>
        <v/>
      </c>
      <c r="F533" s="45" t="str">
        <f t="shared" ca="1" si="182"/>
        <v/>
      </c>
      <c r="G533" s="46" t="str">
        <f t="shared" ca="1" si="183"/>
        <v/>
      </c>
      <c r="H533" s="44" t="str">
        <f t="shared" ca="1" si="184"/>
        <v/>
      </c>
      <c r="I533" s="45" t="str">
        <f t="shared" ca="1" si="185"/>
        <v/>
      </c>
      <c r="J533" s="46" t="str">
        <f t="shared" ca="1" si="186"/>
        <v/>
      </c>
      <c r="K533" s="44" t="str">
        <f t="shared" ca="1" si="187"/>
        <v/>
      </c>
      <c r="L533" s="45" t="str">
        <f t="shared" ca="1" si="188"/>
        <v/>
      </c>
      <c r="M533" s="46" t="str">
        <f t="shared" ca="1" si="189"/>
        <v/>
      </c>
      <c r="N533" s="44" t="str">
        <f t="shared" ca="1" si="190"/>
        <v/>
      </c>
      <c r="O533" s="45" t="str">
        <f t="shared" ca="1" si="191"/>
        <v/>
      </c>
      <c r="P533" s="46" t="str">
        <f t="shared" ca="1" si="192"/>
        <v/>
      </c>
      <c r="Q533" s="44" t="str">
        <f t="shared" ca="1" si="193"/>
        <v/>
      </c>
      <c r="R533" s="45" t="str">
        <f t="shared" ca="1" si="194"/>
        <v/>
      </c>
      <c r="S533" s="46" t="str">
        <f t="shared" ca="1" si="195"/>
        <v/>
      </c>
      <c r="T533" s="77" t="str">
        <f t="shared" ca="1" si="177"/>
        <v/>
      </c>
      <c r="AH533" s="163" t="str">
        <f t="shared" si="197"/>
        <v/>
      </c>
      <c r="AI533" s="163" t="str">
        <f t="shared" si="196"/>
        <v/>
      </c>
    </row>
    <row r="534" spans="1:35">
      <c r="A534" s="164" t="str">
        <f t="shared" ca="1" si="178"/>
        <v/>
      </c>
      <c r="B534" s="44" t="str">
        <f t="shared" ca="1" si="179"/>
        <v/>
      </c>
      <c r="C534" s="45" t="str">
        <f t="shared" ca="1" si="198"/>
        <v/>
      </c>
      <c r="D534" s="45" t="str">
        <f t="shared" ca="1" si="180"/>
        <v/>
      </c>
      <c r="E534" s="44" t="str">
        <f t="shared" ca="1" si="181"/>
        <v/>
      </c>
      <c r="F534" s="45" t="str">
        <f t="shared" ca="1" si="182"/>
        <v/>
      </c>
      <c r="G534" s="46" t="str">
        <f t="shared" ca="1" si="183"/>
        <v/>
      </c>
      <c r="H534" s="44" t="str">
        <f t="shared" ca="1" si="184"/>
        <v/>
      </c>
      <c r="I534" s="45" t="str">
        <f t="shared" ca="1" si="185"/>
        <v/>
      </c>
      <c r="J534" s="46" t="str">
        <f t="shared" ca="1" si="186"/>
        <v/>
      </c>
      <c r="K534" s="44" t="str">
        <f t="shared" ca="1" si="187"/>
        <v/>
      </c>
      <c r="L534" s="45" t="str">
        <f t="shared" ca="1" si="188"/>
        <v/>
      </c>
      <c r="M534" s="46" t="str">
        <f t="shared" ca="1" si="189"/>
        <v/>
      </c>
      <c r="N534" s="44" t="str">
        <f t="shared" ca="1" si="190"/>
        <v/>
      </c>
      <c r="O534" s="45" t="str">
        <f t="shared" ca="1" si="191"/>
        <v/>
      </c>
      <c r="P534" s="46" t="str">
        <f t="shared" ca="1" si="192"/>
        <v/>
      </c>
      <c r="Q534" s="44" t="str">
        <f t="shared" ca="1" si="193"/>
        <v/>
      </c>
      <c r="R534" s="45" t="str">
        <f t="shared" ca="1" si="194"/>
        <v/>
      </c>
      <c r="S534" s="46" t="str">
        <f t="shared" ca="1" si="195"/>
        <v/>
      </c>
      <c r="T534" s="77" t="str">
        <f t="shared" ca="1" si="177"/>
        <v/>
      </c>
      <c r="AH534" s="163" t="str">
        <f t="shared" si="197"/>
        <v/>
      </c>
      <c r="AI534" s="163" t="str">
        <f t="shared" si="196"/>
        <v/>
      </c>
    </row>
    <row r="535" spans="1:35">
      <c r="A535" s="164" t="str">
        <f t="shared" ca="1" si="178"/>
        <v/>
      </c>
      <c r="B535" s="44" t="str">
        <f t="shared" ca="1" si="179"/>
        <v/>
      </c>
      <c r="C535" s="45" t="str">
        <f t="shared" ca="1" si="198"/>
        <v/>
      </c>
      <c r="D535" s="45" t="str">
        <f t="shared" ca="1" si="180"/>
        <v/>
      </c>
      <c r="E535" s="44" t="str">
        <f t="shared" ca="1" si="181"/>
        <v/>
      </c>
      <c r="F535" s="45" t="str">
        <f t="shared" ca="1" si="182"/>
        <v/>
      </c>
      <c r="G535" s="46" t="str">
        <f t="shared" ca="1" si="183"/>
        <v/>
      </c>
      <c r="H535" s="44" t="str">
        <f t="shared" ca="1" si="184"/>
        <v/>
      </c>
      <c r="I535" s="45" t="str">
        <f t="shared" ca="1" si="185"/>
        <v/>
      </c>
      <c r="J535" s="46" t="str">
        <f t="shared" ca="1" si="186"/>
        <v/>
      </c>
      <c r="K535" s="44" t="str">
        <f t="shared" ca="1" si="187"/>
        <v/>
      </c>
      <c r="L535" s="45" t="str">
        <f t="shared" ca="1" si="188"/>
        <v/>
      </c>
      <c r="M535" s="46" t="str">
        <f t="shared" ca="1" si="189"/>
        <v/>
      </c>
      <c r="N535" s="44" t="str">
        <f t="shared" ca="1" si="190"/>
        <v/>
      </c>
      <c r="O535" s="45" t="str">
        <f t="shared" ca="1" si="191"/>
        <v/>
      </c>
      <c r="P535" s="46" t="str">
        <f t="shared" ca="1" si="192"/>
        <v/>
      </c>
      <c r="Q535" s="44" t="str">
        <f t="shared" ca="1" si="193"/>
        <v/>
      </c>
      <c r="R535" s="45" t="str">
        <f t="shared" ca="1" si="194"/>
        <v/>
      </c>
      <c r="S535" s="46" t="str">
        <f t="shared" ca="1" si="195"/>
        <v/>
      </c>
      <c r="T535" s="77" t="str">
        <f t="shared" ca="1" si="177"/>
        <v/>
      </c>
      <c r="AH535" s="163" t="str">
        <f t="shared" si="197"/>
        <v/>
      </c>
      <c r="AI535" s="163" t="str">
        <f t="shared" si="196"/>
        <v/>
      </c>
    </row>
    <row r="536" spans="1:35">
      <c r="A536" s="164" t="str">
        <f t="shared" ca="1" si="178"/>
        <v/>
      </c>
      <c r="B536" s="44" t="str">
        <f t="shared" ca="1" si="179"/>
        <v/>
      </c>
      <c r="C536" s="45" t="str">
        <f t="shared" ca="1" si="198"/>
        <v/>
      </c>
      <c r="D536" s="45" t="str">
        <f t="shared" ca="1" si="180"/>
        <v/>
      </c>
      <c r="E536" s="44" t="str">
        <f t="shared" ca="1" si="181"/>
        <v/>
      </c>
      <c r="F536" s="45" t="str">
        <f t="shared" ca="1" si="182"/>
        <v/>
      </c>
      <c r="G536" s="46" t="str">
        <f t="shared" ca="1" si="183"/>
        <v/>
      </c>
      <c r="H536" s="44" t="str">
        <f t="shared" ca="1" si="184"/>
        <v/>
      </c>
      <c r="I536" s="45" t="str">
        <f t="shared" ca="1" si="185"/>
        <v/>
      </c>
      <c r="J536" s="46" t="str">
        <f t="shared" ca="1" si="186"/>
        <v/>
      </c>
      <c r="K536" s="44" t="str">
        <f t="shared" ca="1" si="187"/>
        <v/>
      </c>
      <c r="L536" s="45" t="str">
        <f t="shared" ca="1" si="188"/>
        <v/>
      </c>
      <c r="M536" s="46" t="str">
        <f t="shared" ca="1" si="189"/>
        <v/>
      </c>
      <c r="N536" s="44" t="str">
        <f t="shared" ca="1" si="190"/>
        <v/>
      </c>
      <c r="O536" s="45" t="str">
        <f t="shared" ca="1" si="191"/>
        <v/>
      </c>
      <c r="P536" s="46" t="str">
        <f t="shared" ca="1" si="192"/>
        <v/>
      </c>
      <c r="Q536" s="44" t="str">
        <f t="shared" ca="1" si="193"/>
        <v/>
      </c>
      <c r="R536" s="45" t="str">
        <f t="shared" ca="1" si="194"/>
        <v/>
      </c>
      <c r="S536" s="46" t="str">
        <f t="shared" ca="1" si="195"/>
        <v/>
      </c>
      <c r="T536" s="77" t="str">
        <f t="shared" ca="1" si="177"/>
        <v/>
      </c>
      <c r="AH536" s="163" t="str">
        <f t="shared" si="197"/>
        <v/>
      </c>
      <c r="AI536" s="163" t="str">
        <f t="shared" si="196"/>
        <v/>
      </c>
    </row>
    <row r="537" spans="1:35">
      <c r="A537" s="164" t="str">
        <f t="shared" ca="1" si="178"/>
        <v/>
      </c>
      <c r="B537" s="44" t="str">
        <f t="shared" ca="1" si="179"/>
        <v/>
      </c>
      <c r="C537" s="45" t="str">
        <f t="shared" ca="1" si="198"/>
        <v/>
      </c>
      <c r="D537" s="45" t="str">
        <f t="shared" ca="1" si="180"/>
        <v/>
      </c>
      <c r="E537" s="44" t="str">
        <f t="shared" ca="1" si="181"/>
        <v/>
      </c>
      <c r="F537" s="45" t="str">
        <f t="shared" ca="1" si="182"/>
        <v/>
      </c>
      <c r="G537" s="46" t="str">
        <f t="shared" ca="1" si="183"/>
        <v/>
      </c>
      <c r="H537" s="44" t="str">
        <f t="shared" ca="1" si="184"/>
        <v/>
      </c>
      <c r="I537" s="45" t="str">
        <f t="shared" ca="1" si="185"/>
        <v/>
      </c>
      <c r="J537" s="46" t="str">
        <f t="shared" ca="1" si="186"/>
        <v/>
      </c>
      <c r="K537" s="44" t="str">
        <f t="shared" ca="1" si="187"/>
        <v/>
      </c>
      <c r="L537" s="45" t="str">
        <f t="shared" ca="1" si="188"/>
        <v/>
      </c>
      <c r="M537" s="46" t="str">
        <f t="shared" ca="1" si="189"/>
        <v/>
      </c>
      <c r="N537" s="44" t="str">
        <f t="shared" ca="1" si="190"/>
        <v/>
      </c>
      <c r="O537" s="45" t="str">
        <f t="shared" ca="1" si="191"/>
        <v/>
      </c>
      <c r="P537" s="46" t="str">
        <f t="shared" ca="1" si="192"/>
        <v/>
      </c>
      <c r="Q537" s="44" t="str">
        <f t="shared" ca="1" si="193"/>
        <v/>
      </c>
      <c r="R537" s="45" t="str">
        <f t="shared" ca="1" si="194"/>
        <v/>
      </c>
      <c r="S537" s="46" t="str">
        <f t="shared" ca="1" si="195"/>
        <v/>
      </c>
      <c r="T537" s="77" t="str">
        <f t="shared" ca="1" si="177"/>
        <v/>
      </c>
      <c r="AH537" s="163" t="str">
        <f t="shared" si="197"/>
        <v/>
      </c>
      <c r="AI537" s="163" t="str">
        <f t="shared" si="196"/>
        <v/>
      </c>
    </row>
    <row r="538" spans="1:35">
      <c r="A538" s="164" t="str">
        <f t="shared" ca="1" si="178"/>
        <v/>
      </c>
      <c r="B538" s="44" t="str">
        <f t="shared" ca="1" si="179"/>
        <v/>
      </c>
      <c r="C538" s="45" t="str">
        <f t="shared" ca="1" si="198"/>
        <v/>
      </c>
      <c r="D538" s="45" t="str">
        <f t="shared" ca="1" si="180"/>
        <v/>
      </c>
      <c r="E538" s="44" t="str">
        <f t="shared" ca="1" si="181"/>
        <v/>
      </c>
      <c r="F538" s="45" t="str">
        <f t="shared" ca="1" si="182"/>
        <v/>
      </c>
      <c r="G538" s="46" t="str">
        <f t="shared" ca="1" si="183"/>
        <v/>
      </c>
      <c r="H538" s="44" t="str">
        <f t="shared" ca="1" si="184"/>
        <v/>
      </c>
      <c r="I538" s="45" t="str">
        <f t="shared" ca="1" si="185"/>
        <v/>
      </c>
      <c r="J538" s="46" t="str">
        <f t="shared" ca="1" si="186"/>
        <v/>
      </c>
      <c r="K538" s="44" t="str">
        <f t="shared" ca="1" si="187"/>
        <v/>
      </c>
      <c r="L538" s="45" t="str">
        <f t="shared" ca="1" si="188"/>
        <v/>
      </c>
      <c r="M538" s="46" t="str">
        <f t="shared" ca="1" si="189"/>
        <v/>
      </c>
      <c r="N538" s="44" t="str">
        <f t="shared" ca="1" si="190"/>
        <v/>
      </c>
      <c r="O538" s="45" t="str">
        <f t="shared" ca="1" si="191"/>
        <v/>
      </c>
      <c r="P538" s="46" t="str">
        <f t="shared" ca="1" si="192"/>
        <v/>
      </c>
      <c r="Q538" s="44" t="str">
        <f t="shared" ca="1" si="193"/>
        <v/>
      </c>
      <c r="R538" s="45" t="str">
        <f t="shared" ca="1" si="194"/>
        <v/>
      </c>
      <c r="S538" s="46" t="str">
        <f t="shared" ca="1" si="195"/>
        <v/>
      </c>
      <c r="T538" s="77" t="str">
        <f t="shared" ca="1" si="177"/>
        <v/>
      </c>
      <c r="AH538" s="163" t="str">
        <f t="shared" si="197"/>
        <v/>
      </c>
      <c r="AI538" s="163" t="str">
        <f t="shared" si="196"/>
        <v/>
      </c>
    </row>
    <row r="539" spans="1:35">
      <c r="A539" s="164" t="str">
        <f t="shared" ca="1" si="178"/>
        <v/>
      </c>
      <c r="B539" s="44" t="str">
        <f t="shared" ca="1" si="179"/>
        <v/>
      </c>
      <c r="C539" s="45" t="str">
        <f t="shared" ca="1" si="198"/>
        <v/>
      </c>
      <c r="D539" s="45" t="str">
        <f t="shared" ca="1" si="180"/>
        <v/>
      </c>
      <c r="E539" s="44" t="str">
        <f t="shared" ca="1" si="181"/>
        <v/>
      </c>
      <c r="F539" s="45" t="str">
        <f t="shared" ca="1" si="182"/>
        <v/>
      </c>
      <c r="G539" s="46" t="str">
        <f t="shared" ca="1" si="183"/>
        <v/>
      </c>
      <c r="H539" s="44" t="str">
        <f t="shared" ca="1" si="184"/>
        <v/>
      </c>
      <c r="I539" s="45" t="str">
        <f t="shared" ca="1" si="185"/>
        <v/>
      </c>
      <c r="J539" s="46" t="str">
        <f t="shared" ca="1" si="186"/>
        <v/>
      </c>
      <c r="K539" s="44" t="str">
        <f t="shared" ca="1" si="187"/>
        <v/>
      </c>
      <c r="L539" s="45" t="str">
        <f t="shared" ca="1" si="188"/>
        <v/>
      </c>
      <c r="M539" s="46" t="str">
        <f t="shared" ca="1" si="189"/>
        <v/>
      </c>
      <c r="N539" s="44" t="str">
        <f t="shared" ca="1" si="190"/>
        <v/>
      </c>
      <c r="O539" s="45" t="str">
        <f t="shared" ca="1" si="191"/>
        <v/>
      </c>
      <c r="P539" s="46" t="str">
        <f t="shared" ca="1" si="192"/>
        <v/>
      </c>
      <c r="Q539" s="44" t="str">
        <f t="shared" ca="1" si="193"/>
        <v/>
      </c>
      <c r="R539" s="45" t="str">
        <f t="shared" ca="1" si="194"/>
        <v/>
      </c>
      <c r="S539" s="46" t="str">
        <f t="shared" ca="1" si="195"/>
        <v/>
      </c>
      <c r="T539" s="77" t="str">
        <f t="shared" ref="T539:T602" ca="1" si="199">IF(ISERROR(B539-2),"",C539+D539-F539-G539-I539-J539+L539+M539+O539+P539+R539+S539+$J$9)</f>
        <v/>
      </c>
      <c r="AH539" s="163" t="str">
        <f t="shared" si="197"/>
        <v/>
      </c>
      <c r="AI539" s="163" t="str">
        <f t="shared" si="196"/>
        <v/>
      </c>
    </row>
    <row r="540" spans="1:35">
      <c r="A540" s="164" t="str">
        <f t="shared" ca="1" si="178"/>
        <v/>
      </c>
      <c r="B540" s="44" t="str">
        <f t="shared" ca="1" si="179"/>
        <v/>
      </c>
      <c r="C540" s="45" t="str">
        <f t="shared" ca="1" si="198"/>
        <v/>
      </c>
      <c r="D540" s="45" t="str">
        <f t="shared" ca="1" si="180"/>
        <v/>
      </c>
      <c r="E540" s="44" t="str">
        <f t="shared" ca="1" si="181"/>
        <v/>
      </c>
      <c r="F540" s="45" t="str">
        <f t="shared" ca="1" si="182"/>
        <v/>
      </c>
      <c r="G540" s="46" t="str">
        <f t="shared" ca="1" si="183"/>
        <v/>
      </c>
      <c r="H540" s="44" t="str">
        <f t="shared" ca="1" si="184"/>
        <v/>
      </c>
      <c r="I540" s="45" t="str">
        <f t="shared" ca="1" si="185"/>
        <v/>
      </c>
      <c r="J540" s="46" t="str">
        <f t="shared" ca="1" si="186"/>
        <v/>
      </c>
      <c r="K540" s="44" t="str">
        <f t="shared" ca="1" si="187"/>
        <v/>
      </c>
      <c r="L540" s="45" t="str">
        <f t="shared" ca="1" si="188"/>
        <v/>
      </c>
      <c r="M540" s="46" t="str">
        <f t="shared" ca="1" si="189"/>
        <v/>
      </c>
      <c r="N540" s="44" t="str">
        <f t="shared" ca="1" si="190"/>
        <v/>
      </c>
      <c r="O540" s="45" t="str">
        <f t="shared" ca="1" si="191"/>
        <v/>
      </c>
      <c r="P540" s="46" t="str">
        <f t="shared" ca="1" si="192"/>
        <v/>
      </c>
      <c r="Q540" s="44" t="str">
        <f t="shared" ca="1" si="193"/>
        <v/>
      </c>
      <c r="R540" s="45" t="str">
        <f t="shared" ca="1" si="194"/>
        <v/>
      </c>
      <c r="S540" s="46" t="str">
        <f t="shared" ca="1" si="195"/>
        <v/>
      </c>
      <c r="T540" s="77" t="str">
        <f t="shared" ca="1" si="199"/>
        <v/>
      </c>
      <c r="AH540" s="163" t="str">
        <f t="shared" si="197"/>
        <v/>
      </c>
      <c r="AI540" s="163" t="str">
        <f t="shared" si="196"/>
        <v/>
      </c>
    </row>
    <row r="541" spans="1:35">
      <c r="A541" s="164" t="str">
        <f t="shared" ca="1" si="178"/>
        <v/>
      </c>
      <c r="B541" s="44" t="str">
        <f t="shared" ca="1" si="179"/>
        <v/>
      </c>
      <c r="C541" s="45" t="str">
        <f t="shared" ca="1" si="198"/>
        <v/>
      </c>
      <c r="D541" s="45" t="str">
        <f t="shared" ca="1" si="180"/>
        <v/>
      </c>
      <c r="E541" s="44" t="str">
        <f t="shared" ca="1" si="181"/>
        <v/>
      </c>
      <c r="F541" s="45" t="str">
        <f t="shared" ca="1" si="182"/>
        <v/>
      </c>
      <c r="G541" s="46" t="str">
        <f t="shared" ca="1" si="183"/>
        <v/>
      </c>
      <c r="H541" s="44" t="str">
        <f t="shared" ca="1" si="184"/>
        <v/>
      </c>
      <c r="I541" s="45" t="str">
        <f t="shared" ca="1" si="185"/>
        <v/>
      </c>
      <c r="J541" s="46" t="str">
        <f t="shared" ca="1" si="186"/>
        <v/>
      </c>
      <c r="K541" s="44" t="str">
        <f t="shared" ca="1" si="187"/>
        <v/>
      </c>
      <c r="L541" s="45" t="str">
        <f t="shared" ca="1" si="188"/>
        <v/>
      </c>
      <c r="M541" s="46" t="str">
        <f t="shared" ca="1" si="189"/>
        <v/>
      </c>
      <c r="N541" s="44" t="str">
        <f t="shared" ca="1" si="190"/>
        <v/>
      </c>
      <c r="O541" s="45" t="str">
        <f t="shared" ca="1" si="191"/>
        <v/>
      </c>
      <c r="P541" s="46" t="str">
        <f t="shared" ca="1" si="192"/>
        <v/>
      </c>
      <c r="Q541" s="44" t="str">
        <f t="shared" ca="1" si="193"/>
        <v/>
      </c>
      <c r="R541" s="45" t="str">
        <f t="shared" ca="1" si="194"/>
        <v/>
      </c>
      <c r="S541" s="46" t="str">
        <f t="shared" ca="1" si="195"/>
        <v/>
      </c>
      <c r="T541" s="77" t="str">
        <f t="shared" ca="1" si="199"/>
        <v/>
      </c>
      <c r="AH541" s="163" t="str">
        <f t="shared" si="197"/>
        <v/>
      </c>
      <c r="AI541" s="163" t="str">
        <f t="shared" si="196"/>
        <v/>
      </c>
    </row>
    <row r="542" spans="1:35">
      <c r="A542" s="164" t="str">
        <f t="shared" ca="1" si="178"/>
        <v/>
      </c>
      <c r="B542" s="44" t="str">
        <f t="shared" ca="1" si="179"/>
        <v/>
      </c>
      <c r="C542" s="45" t="str">
        <f t="shared" ca="1" si="198"/>
        <v/>
      </c>
      <c r="D542" s="45" t="str">
        <f t="shared" ca="1" si="180"/>
        <v/>
      </c>
      <c r="E542" s="44" t="str">
        <f t="shared" ca="1" si="181"/>
        <v/>
      </c>
      <c r="F542" s="45" t="str">
        <f t="shared" ca="1" si="182"/>
        <v/>
      </c>
      <c r="G542" s="46" t="str">
        <f t="shared" ca="1" si="183"/>
        <v/>
      </c>
      <c r="H542" s="44" t="str">
        <f t="shared" ca="1" si="184"/>
        <v/>
      </c>
      <c r="I542" s="45" t="str">
        <f t="shared" ca="1" si="185"/>
        <v/>
      </c>
      <c r="J542" s="46" t="str">
        <f t="shared" ca="1" si="186"/>
        <v/>
      </c>
      <c r="K542" s="44" t="str">
        <f t="shared" ca="1" si="187"/>
        <v/>
      </c>
      <c r="L542" s="45" t="str">
        <f t="shared" ca="1" si="188"/>
        <v/>
      </c>
      <c r="M542" s="46" t="str">
        <f t="shared" ca="1" si="189"/>
        <v/>
      </c>
      <c r="N542" s="44" t="str">
        <f t="shared" ca="1" si="190"/>
        <v/>
      </c>
      <c r="O542" s="45" t="str">
        <f t="shared" ca="1" si="191"/>
        <v/>
      </c>
      <c r="P542" s="46" t="str">
        <f t="shared" ca="1" si="192"/>
        <v/>
      </c>
      <c r="Q542" s="44" t="str">
        <f t="shared" ca="1" si="193"/>
        <v/>
      </c>
      <c r="R542" s="45" t="str">
        <f t="shared" ca="1" si="194"/>
        <v/>
      </c>
      <c r="S542" s="46" t="str">
        <f t="shared" ca="1" si="195"/>
        <v/>
      </c>
      <c r="T542" s="77" t="str">
        <f t="shared" ca="1" si="199"/>
        <v/>
      </c>
      <c r="AH542" s="163" t="str">
        <f t="shared" si="197"/>
        <v/>
      </c>
      <c r="AI542" s="163" t="str">
        <f t="shared" si="196"/>
        <v/>
      </c>
    </row>
    <row r="543" spans="1:35">
      <c r="A543" s="164" t="str">
        <f t="shared" ca="1" si="178"/>
        <v/>
      </c>
      <c r="B543" s="44" t="str">
        <f t="shared" ca="1" si="179"/>
        <v/>
      </c>
      <c r="C543" s="45" t="str">
        <f t="shared" ca="1" si="198"/>
        <v/>
      </c>
      <c r="D543" s="45" t="str">
        <f t="shared" ca="1" si="180"/>
        <v/>
      </c>
      <c r="E543" s="44" t="str">
        <f t="shared" ca="1" si="181"/>
        <v/>
      </c>
      <c r="F543" s="45" t="str">
        <f t="shared" ca="1" si="182"/>
        <v/>
      </c>
      <c r="G543" s="46" t="str">
        <f t="shared" ca="1" si="183"/>
        <v/>
      </c>
      <c r="H543" s="44" t="str">
        <f t="shared" ca="1" si="184"/>
        <v/>
      </c>
      <c r="I543" s="45" t="str">
        <f t="shared" ca="1" si="185"/>
        <v/>
      </c>
      <c r="J543" s="46" t="str">
        <f t="shared" ca="1" si="186"/>
        <v/>
      </c>
      <c r="K543" s="44" t="str">
        <f t="shared" ca="1" si="187"/>
        <v/>
      </c>
      <c r="L543" s="45" t="str">
        <f t="shared" ca="1" si="188"/>
        <v/>
      </c>
      <c r="M543" s="46" t="str">
        <f t="shared" ca="1" si="189"/>
        <v/>
      </c>
      <c r="N543" s="44" t="str">
        <f t="shared" ca="1" si="190"/>
        <v/>
      </c>
      <c r="O543" s="45" t="str">
        <f t="shared" ca="1" si="191"/>
        <v/>
      </c>
      <c r="P543" s="46" t="str">
        <f t="shared" ca="1" si="192"/>
        <v/>
      </c>
      <c r="Q543" s="44" t="str">
        <f t="shared" ca="1" si="193"/>
        <v/>
      </c>
      <c r="R543" s="45" t="str">
        <f t="shared" ca="1" si="194"/>
        <v/>
      </c>
      <c r="S543" s="46" t="str">
        <f t="shared" ca="1" si="195"/>
        <v/>
      </c>
      <c r="T543" s="77" t="str">
        <f t="shared" ca="1" si="199"/>
        <v/>
      </c>
      <c r="AH543" s="163" t="str">
        <f t="shared" si="197"/>
        <v/>
      </c>
      <c r="AI543" s="163" t="str">
        <f t="shared" si="196"/>
        <v/>
      </c>
    </row>
    <row r="544" spans="1:35">
      <c r="A544" s="164" t="str">
        <f t="shared" ca="1" si="178"/>
        <v/>
      </c>
      <c r="B544" s="44" t="str">
        <f t="shared" ca="1" si="179"/>
        <v/>
      </c>
      <c r="C544" s="45" t="str">
        <f t="shared" ca="1" si="198"/>
        <v/>
      </c>
      <c r="D544" s="45" t="str">
        <f t="shared" ca="1" si="180"/>
        <v/>
      </c>
      <c r="E544" s="44" t="str">
        <f t="shared" ca="1" si="181"/>
        <v/>
      </c>
      <c r="F544" s="45" t="str">
        <f t="shared" ca="1" si="182"/>
        <v/>
      </c>
      <c r="G544" s="46" t="str">
        <f t="shared" ca="1" si="183"/>
        <v/>
      </c>
      <c r="H544" s="44" t="str">
        <f t="shared" ca="1" si="184"/>
        <v/>
      </c>
      <c r="I544" s="45" t="str">
        <f t="shared" ca="1" si="185"/>
        <v/>
      </c>
      <c r="J544" s="46" t="str">
        <f t="shared" ca="1" si="186"/>
        <v/>
      </c>
      <c r="K544" s="44" t="str">
        <f t="shared" ca="1" si="187"/>
        <v/>
      </c>
      <c r="L544" s="45" t="str">
        <f t="shared" ca="1" si="188"/>
        <v/>
      </c>
      <c r="M544" s="46" t="str">
        <f t="shared" ca="1" si="189"/>
        <v/>
      </c>
      <c r="N544" s="44" t="str">
        <f t="shared" ca="1" si="190"/>
        <v/>
      </c>
      <c r="O544" s="45" t="str">
        <f t="shared" ca="1" si="191"/>
        <v/>
      </c>
      <c r="P544" s="46" t="str">
        <f t="shared" ca="1" si="192"/>
        <v/>
      </c>
      <c r="Q544" s="44" t="str">
        <f t="shared" ca="1" si="193"/>
        <v/>
      </c>
      <c r="R544" s="45" t="str">
        <f t="shared" ca="1" si="194"/>
        <v/>
      </c>
      <c r="S544" s="46" t="str">
        <f t="shared" ca="1" si="195"/>
        <v/>
      </c>
      <c r="T544" s="77" t="str">
        <f t="shared" ca="1" si="199"/>
        <v/>
      </c>
      <c r="AH544" s="163" t="str">
        <f t="shared" si="197"/>
        <v/>
      </c>
      <c r="AI544" s="163" t="str">
        <f t="shared" si="196"/>
        <v/>
      </c>
    </row>
    <row r="545" spans="1:35">
      <c r="A545" s="164" t="str">
        <f t="shared" ca="1" si="178"/>
        <v/>
      </c>
      <c r="B545" s="44" t="str">
        <f t="shared" ca="1" si="179"/>
        <v/>
      </c>
      <c r="C545" s="45" t="str">
        <f t="shared" ca="1" si="198"/>
        <v/>
      </c>
      <c r="D545" s="45" t="str">
        <f t="shared" ca="1" si="180"/>
        <v/>
      </c>
      <c r="E545" s="44" t="str">
        <f t="shared" ca="1" si="181"/>
        <v/>
      </c>
      <c r="F545" s="45" t="str">
        <f t="shared" ca="1" si="182"/>
        <v/>
      </c>
      <c r="G545" s="46" t="str">
        <f t="shared" ca="1" si="183"/>
        <v/>
      </c>
      <c r="H545" s="44" t="str">
        <f t="shared" ca="1" si="184"/>
        <v/>
      </c>
      <c r="I545" s="45" t="str">
        <f t="shared" ca="1" si="185"/>
        <v/>
      </c>
      <c r="J545" s="46" t="str">
        <f t="shared" ca="1" si="186"/>
        <v/>
      </c>
      <c r="K545" s="44" t="str">
        <f t="shared" ca="1" si="187"/>
        <v/>
      </c>
      <c r="L545" s="45" t="str">
        <f t="shared" ca="1" si="188"/>
        <v/>
      </c>
      <c r="M545" s="46" t="str">
        <f t="shared" ca="1" si="189"/>
        <v/>
      </c>
      <c r="N545" s="44" t="str">
        <f t="shared" ca="1" si="190"/>
        <v/>
      </c>
      <c r="O545" s="45" t="str">
        <f t="shared" ca="1" si="191"/>
        <v/>
      </c>
      <c r="P545" s="46" t="str">
        <f t="shared" ca="1" si="192"/>
        <v/>
      </c>
      <c r="Q545" s="44" t="str">
        <f t="shared" ca="1" si="193"/>
        <v/>
      </c>
      <c r="R545" s="45" t="str">
        <f t="shared" ca="1" si="194"/>
        <v/>
      </c>
      <c r="S545" s="46" t="str">
        <f t="shared" ca="1" si="195"/>
        <v/>
      </c>
      <c r="T545" s="77" t="str">
        <f t="shared" ca="1" si="199"/>
        <v/>
      </c>
      <c r="AH545" s="163" t="str">
        <f t="shared" si="197"/>
        <v/>
      </c>
      <c r="AI545" s="163" t="str">
        <f t="shared" si="196"/>
        <v/>
      </c>
    </row>
    <row r="546" spans="1:35">
      <c r="A546" s="164" t="str">
        <f t="shared" ca="1" si="178"/>
        <v/>
      </c>
      <c r="B546" s="44" t="str">
        <f t="shared" ca="1" si="179"/>
        <v/>
      </c>
      <c r="C546" s="45" t="str">
        <f t="shared" ca="1" si="198"/>
        <v/>
      </c>
      <c r="D546" s="45" t="str">
        <f t="shared" ca="1" si="180"/>
        <v/>
      </c>
      <c r="E546" s="44" t="str">
        <f t="shared" ca="1" si="181"/>
        <v/>
      </c>
      <c r="F546" s="45" t="str">
        <f t="shared" ca="1" si="182"/>
        <v/>
      </c>
      <c r="G546" s="46" t="str">
        <f t="shared" ca="1" si="183"/>
        <v/>
      </c>
      <c r="H546" s="44" t="str">
        <f t="shared" ca="1" si="184"/>
        <v/>
      </c>
      <c r="I546" s="45" t="str">
        <f t="shared" ca="1" si="185"/>
        <v/>
      </c>
      <c r="J546" s="46" t="str">
        <f t="shared" ca="1" si="186"/>
        <v/>
      </c>
      <c r="K546" s="44" t="str">
        <f t="shared" ca="1" si="187"/>
        <v/>
      </c>
      <c r="L546" s="45" t="str">
        <f t="shared" ca="1" si="188"/>
        <v/>
      </c>
      <c r="M546" s="46" t="str">
        <f t="shared" ca="1" si="189"/>
        <v/>
      </c>
      <c r="N546" s="44" t="str">
        <f t="shared" ca="1" si="190"/>
        <v/>
      </c>
      <c r="O546" s="45" t="str">
        <f t="shared" ca="1" si="191"/>
        <v/>
      </c>
      <c r="P546" s="46" t="str">
        <f t="shared" ca="1" si="192"/>
        <v/>
      </c>
      <c r="Q546" s="44" t="str">
        <f t="shared" ca="1" si="193"/>
        <v/>
      </c>
      <c r="R546" s="45" t="str">
        <f t="shared" ca="1" si="194"/>
        <v/>
      </c>
      <c r="S546" s="46" t="str">
        <f t="shared" ca="1" si="195"/>
        <v/>
      </c>
      <c r="T546" s="77" t="str">
        <f t="shared" ca="1" si="199"/>
        <v/>
      </c>
      <c r="AH546" s="163" t="str">
        <f t="shared" si="197"/>
        <v/>
      </c>
      <c r="AI546" s="163" t="str">
        <f t="shared" si="196"/>
        <v/>
      </c>
    </row>
    <row r="547" spans="1:35">
      <c r="A547" s="164" t="str">
        <f t="shared" ca="1" si="178"/>
        <v/>
      </c>
      <c r="B547" s="44" t="str">
        <f t="shared" ca="1" si="179"/>
        <v/>
      </c>
      <c r="C547" s="45" t="str">
        <f t="shared" ca="1" si="198"/>
        <v/>
      </c>
      <c r="D547" s="45" t="str">
        <f t="shared" ca="1" si="180"/>
        <v/>
      </c>
      <c r="E547" s="44" t="str">
        <f t="shared" ca="1" si="181"/>
        <v/>
      </c>
      <c r="F547" s="45" t="str">
        <f t="shared" ca="1" si="182"/>
        <v/>
      </c>
      <c r="G547" s="46" t="str">
        <f t="shared" ca="1" si="183"/>
        <v/>
      </c>
      <c r="H547" s="44" t="str">
        <f t="shared" ca="1" si="184"/>
        <v/>
      </c>
      <c r="I547" s="45" t="str">
        <f t="shared" ca="1" si="185"/>
        <v/>
      </c>
      <c r="J547" s="46" t="str">
        <f t="shared" ca="1" si="186"/>
        <v/>
      </c>
      <c r="K547" s="44" t="str">
        <f t="shared" ca="1" si="187"/>
        <v/>
      </c>
      <c r="L547" s="45" t="str">
        <f t="shared" ca="1" si="188"/>
        <v/>
      </c>
      <c r="M547" s="46" t="str">
        <f t="shared" ca="1" si="189"/>
        <v/>
      </c>
      <c r="N547" s="44" t="str">
        <f t="shared" ca="1" si="190"/>
        <v/>
      </c>
      <c r="O547" s="45" t="str">
        <f t="shared" ca="1" si="191"/>
        <v/>
      </c>
      <c r="P547" s="46" t="str">
        <f t="shared" ca="1" si="192"/>
        <v/>
      </c>
      <c r="Q547" s="44" t="str">
        <f t="shared" ca="1" si="193"/>
        <v/>
      </c>
      <c r="R547" s="45" t="str">
        <f t="shared" ca="1" si="194"/>
        <v/>
      </c>
      <c r="S547" s="46" t="str">
        <f t="shared" ca="1" si="195"/>
        <v/>
      </c>
      <c r="T547" s="77" t="str">
        <f t="shared" ca="1" si="199"/>
        <v/>
      </c>
      <c r="AH547" s="163" t="str">
        <f t="shared" si="197"/>
        <v/>
      </c>
      <c r="AI547" s="163" t="str">
        <f t="shared" si="196"/>
        <v/>
      </c>
    </row>
    <row r="548" spans="1:35">
      <c r="A548" s="164" t="str">
        <f t="shared" ca="1" si="178"/>
        <v/>
      </c>
      <c r="B548" s="44" t="str">
        <f t="shared" ca="1" si="179"/>
        <v/>
      </c>
      <c r="C548" s="45" t="str">
        <f t="shared" ca="1" si="198"/>
        <v/>
      </c>
      <c r="D548" s="45" t="str">
        <f t="shared" ca="1" si="180"/>
        <v/>
      </c>
      <c r="E548" s="44" t="str">
        <f t="shared" ca="1" si="181"/>
        <v/>
      </c>
      <c r="F548" s="45" t="str">
        <f t="shared" ca="1" si="182"/>
        <v/>
      </c>
      <c r="G548" s="46" t="str">
        <f t="shared" ca="1" si="183"/>
        <v/>
      </c>
      <c r="H548" s="44" t="str">
        <f t="shared" ca="1" si="184"/>
        <v/>
      </c>
      <c r="I548" s="45" t="str">
        <f t="shared" ca="1" si="185"/>
        <v/>
      </c>
      <c r="J548" s="46" t="str">
        <f t="shared" ca="1" si="186"/>
        <v/>
      </c>
      <c r="K548" s="44" t="str">
        <f t="shared" ca="1" si="187"/>
        <v/>
      </c>
      <c r="L548" s="45" t="str">
        <f t="shared" ca="1" si="188"/>
        <v/>
      </c>
      <c r="M548" s="46" t="str">
        <f t="shared" ca="1" si="189"/>
        <v/>
      </c>
      <c r="N548" s="44" t="str">
        <f t="shared" ca="1" si="190"/>
        <v/>
      </c>
      <c r="O548" s="45" t="str">
        <f t="shared" ca="1" si="191"/>
        <v/>
      </c>
      <c r="P548" s="46" t="str">
        <f t="shared" ca="1" si="192"/>
        <v/>
      </c>
      <c r="Q548" s="44" t="str">
        <f t="shared" ca="1" si="193"/>
        <v/>
      </c>
      <c r="R548" s="45" t="str">
        <f t="shared" ca="1" si="194"/>
        <v/>
      </c>
      <c r="S548" s="46" t="str">
        <f t="shared" ca="1" si="195"/>
        <v/>
      </c>
      <c r="T548" s="77" t="str">
        <f t="shared" ca="1" si="199"/>
        <v/>
      </c>
      <c r="AH548" s="163" t="str">
        <f t="shared" si="197"/>
        <v/>
      </c>
      <c r="AI548" s="163" t="str">
        <f t="shared" si="196"/>
        <v/>
      </c>
    </row>
    <row r="549" spans="1:35">
      <c r="A549" s="164" t="str">
        <f t="shared" ca="1" si="178"/>
        <v/>
      </c>
      <c r="B549" s="44" t="str">
        <f t="shared" ca="1" si="179"/>
        <v/>
      </c>
      <c r="C549" s="45" t="str">
        <f t="shared" ca="1" si="198"/>
        <v/>
      </c>
      <c r="D549" s="45" t="str">
        <f t="shared" ca="1" si="180"/>
        <v/>
      </c>
      <c r="E549" s="44" t="str">
        <f t="shared" ca="1" si="181"/>
        <v/>
      </c>
      <c r="F549" s="45" t="str">
        <f t="shared" ca="1" si="182"/>
        <v/>
      </c>
      <c r="G549" s="46" t="str">
        <f t="shared" ca="1" si="183"/>
        <v/>
      </c>
      <c r="H549" s="44" t="str">
        <f t="shared" ca="1" si="184"/>
        <v/>
      </c>
      <c r="I549" s="45" t="str">
        <f t="shared" ca="1" si="185"/>
        <v/>
      </c>
      <c r="J549" s="46" t="str">
        <f t="shared" ca="1" si="186"/>
        <v/>
      </c>
      <c r="K549" s="44" t="str">
        <f t="shared" ca="1" si="187"/>
        <v/>
      </c>
      <c r="L549" s="45" t="str">
        <f t="shared" ca="1" si="188"/>
        <v/>
      </c>
      <c r="M549" s="46" t="str">
        <f t="shared" ca="1" si="189"/>
        <v/>
      </c>
      <c r="N549" s="44" t="str">
        <f t="shared" ca="1" si="190"/>
        <v/>
      </c>
      <c r="O549" s="45" t="str">
        <f t="shared" ca="1" si="191"/>
        <v/>
      </c>
      <c r="P549" s="46" t="str">
        <f t="shared" ca="1" si="192"/>
        <v/>
      </c>
      <c r="Q549" s="44" t="str">
        <f t="shared" ca="1" si="193"/>
        <v/>
      </c>
      <c r="R549" s="45" t="str">
        <f t="shared" ca="1" si="194"/>
        <v/>
      </c>
      <c r="S549" s="46" t="str">
        <f t="shared" ca="1" si="195"/>
        <v/>
      </c>
      <c r="T549" s="77" t="str">
        <f t="shared" ca="1" si="199"/>
        <v/>
      </c>
      <c r="AH549" s="163" t="str">
        <f t="shared" si="197"/>
        <v/>
      </c>
      <c r="AI549" s="163" t="str">
        <f t="shared" si="196"/>
        <v/>
      </c>
    </row>
    <row r="550" spans="1:35">
      <c r="A550" s="164" t="str">
        <f t="shared" ca="1" si="178"/>
        <v/>
      </c>
      <c r="B550" s="44" t="str">
        <f t="shared" ca="1" si="179"/>
        <v/>
      </c>
      <c r="C550" s="45" t="str">
        <f t="shared" ca="1" si="198"/>
        <v/>
      </c>
      <c r="D550" s="45" t="str">
        <f t="shared" ca="1" si="180"/>
        <v/>
      </c>
      <c r="E550" s="44" t="str">
        <f t="shared" ca="1" si="181"/>
        <v/>
      </c>
      <c r="F550" s="45" t="str">
        <f t="shared" ca="1" si="182"/>
        <v/>
      </c>
      <c r="G550" s="46" t="str">
        <f t="shared" ca="1" si="183"/>
        <v/>
      </c>
      <c r="H550" s="44" t="str">
        <f t="shared" ca="1" si="184"/>
        <v/>
      </c>
      <c r="I550" s="45" t="str">
        <f t="shared" ca="1" si="185"/>
        <v/>
      </c>
      <c r="J550" s="46" t="str">
        <f t="shared" ca="1" si="186"/>
        <v/>
      </c>
      <c r="K550" s="44" t="str">
        <f t="shared" ca="1" si="187"/>
        <v/>
      </c>
      <c r="L550" s="45" t="str">
        <f t="shared" ca="1" si="188"/>
        <v/>
      </c>
      <c r="M550" s="46" t="str">
        <f t="shared" ca="1" si="189"/>
        <v/>
      </c>
      <c r="N550" s="44" t="str">
        <f t="shared" ca="1" si="190"/>
        <v/>
      </c>
      <c r="O550" s="45" t="str">
        <f t="shared" ca="1" si="191"/>
        <v/>
      </c>
      <c r="P550" s="46" t="str">
        <f t="shared" ca="1" si="192"/>
        <v/>
      </c>
      <c r="Q550" s="44" t="str">
        <f t="shared" ca="1" si="193"/>
        <v/>
      </c>
      <c r="R550" s="45" t="str">
        <f t="shared" ca="1" si="194"/>
        <v/>
      </c>
      <c r="S550" s="46" t="str">
        <f t="shared" ca="1" si="195"/>
        <v/>
      </c>
      <c r="T550" s="77" t="str">
        <f t="shared" ca="1" si="199"/>
        <v/>
      </c>
      <c r="AH550" s="163" t="str">
        <f t="shared" si="197"/>
        <v/>
      </c>
      <c r="AI550" s="163" t="str">
        <f t="shared" si="196"/>
        <v/>
      </c>
    </row>
    <row r="551" spans="1:35">
      <c r="A551" s="164" t="str">
        <f t="shared" ca="1" si="178"/>
        <v/>
      </c>
      <c r="B551" s="44" t="str">
        <f t="shared" ca="1" si="179"/>
        <v/>
      </c>
      <c r="C551" s="45" t="str">
        <f t="shared" ca="1" si="198"/>
        <v/>
      </c>
      <c r="D551" s="45" t="str">
        <f t="shared" ca="1" si="180"/>
        <v/>
      </c>
      <c r="E551" s="44" t="str">
        <f t="shared" ca="1" si="181"/>
        <v/>
      </c>
      <c r="F551" s="45" t="str">
        <f t="shared" ca="1" si="182"/>
        <v/>
      </c>
      <c r="G551" s="46" t="str">
        <f t="shared" ca="1" si="183"/>
        <v/>
      </c>
      <c r="H551" s="44" t="str">
        <f t="shared" ca="1" si="184"/>
        <v/>
      </c>
      <c r="I551" s="45" t="str">
        <f t="shared" ca="1" si="185"/>
        <v/>
      </c>
      <c r="J551" s="46" t="str">
        <f t="shared" ca="1" si="186"/>
        <v/>
      </c>
      <c r="K551" s="44" t="str">
        <f t="shared" ca="1" si="187"/>
        <v/>
      </c>
      <c r="L551" s="45" t="str">
        <f t="shared" ca="1" si="188"/>
        <v/>
      </c>
      <c r="M551" s="46" t="str">
        <f t="shared" ca="1" si="189"/>
        <v/>
      </c>
      <c r="N551" s="44" t="str">
        <f t="shared" ca="1" si="190"/>
        <v/>
      </c>
      <c r="O551" s="45" t="str">
        <f t="shared" ca="1" si="191"/>
        <v/>
      </c>
      <c r="P551" s="46" t="str">
        <f t="shared" ca="1" si="192"/>
        <v/>
      </c>
      <c r="Q551" s="44" t="str">
        <f t="shared" ca="1" si="193"/>
        <v/>
      </c>
      <c r="R551" s="45" t="str">
        <f t="shared" ca="1" si="194"/>
        <v/>
      </c>
      <c r="S551" s="46" t="str">
        <f t="shared" ca="1" si="195"/>
        <v/>
      </c>
      <c r="T551" s="77" t="str">
        <f t="shared" ca="1" si="199"/>
        <v/>
      </c>
      <c r="AH551" s="163" t="str">
        <f t="shared" si="197"/>
        <v/>
      </c>
      <c r="AI551" s="163" t="str">
        <f t="shared" si="196"/>
        <v/>
      </c>
    </row>
    <row r="552" spans="1:35">
      <c r="A552" s="164" t="str">
        <f t="shared" ca="1" si="178"/>
        <v/>
      </c>
      <c r="B552" s="44" t="str">
        <f t="shared" ca="1" si="179"/>
        <v/>
      </c>
      <c r="C552" s="45" t="str">
        <f t="shared" ca="1" si="198"/>
        <v/>
      </c>
      <c r="D552" s="45" t="str">
        <f t="shared" ca="1" si="180"/>
        <v/>
      </c>
      <c r="E552" s="44" t="str">
        <f t="shared" ca="1" si="181"/>
        <v/>
      </c>
      <c r="F552" s="45" t="str">
        <f t="shared" ca="1" si="182"/>
        <v/>
      </c>
      <c r="G552" s="46" t="str">
        <f t="shared" ca="1" si="183"/>
        <v/>
      </c>
      <c r="H552" s="44" t="str">
        <f t="shared" ca="1" si="184"/>
        <v/>
      </c>
      <c r="I552" s="45" t="str">
        <f t="shared" ca="1" si="185"/>
        <v/>
      </c>
      <c r="J552" s="46" t="str">
        <f t="shared" ca="1" si="186"/>
        <v/>
      </c>
      <c r="K552" s="44" t="str">
        <f t="shared" ca="1" si="187"/>
        <v/>
      </c>
      <c r="L552" s="45" t="str">
        <f t="shared" ca="1" si="188"/>
        <v/>
      </c>
      <c r="M552" s="46" t="str">
        <f t="shared" ca="1" si="189"/>
        <v/>
      </c>
      <c r="N552" s="44" t="str">
        <f t="shared" ca="1" si="190"/>
        <v/>
      </c>
      <c r="O552" s="45" t="str">
        <f t="shared" ca="1" si="191"/>
        <v/>
      </c>
      <c r="P552" s="46" t="str">
        <f t="shared" ca="1" si="192"/>
        <v/>
      </c>
      <c r="Q552" s="44" t="str">
        <f t="shared" ca="1" si="193"/>
        <v/>
      </c>
      <c r="R552" s="45" t="str">
        <f t="shared" ca="1" si="194"/>
        <v/>
      </c>
      <c r="S552" s="46" t="str">
        <f t="shared" ca="1" si="195"/>
        <v/>
      </c>
      <c r="T552" s="77" t="str">
        <f t="shared" ca="1" si="199"/>
        <v/>
      </c>
      <c r="AH552" s="163" t="str">
        <f t="shared" si="197"/>
        <v/>
      </c>
      <c r="AI552" s="163" t="str">
        <f t="shared" si="196"/>
        <v/>
      </c>
    </row>
    <row r="553" spans="1:35">
      <c r="A553" s="164" t="str">
        <f t="shared" ca="1" si="178"/>
        <v/>
      </c>
      <c r="B553" s="44" t="str">
        <f t="shared" ca="1" si="179"/>
        <v/>
      </c>
      <c r="C553" s="45" t="str">
        <f t="shared" ca="1" si="198"/>
        <v/>
      </c>
      <c r="D553" s="45" t="str">
        <f t="shared" ca="1" si="180"/>
        <v/>
      </c>
      <c r="E553" s="44" t="str">
        <f t="shared" ca="1" si="181"/>
        <v/>
      </c>
      <c r="F553" s="45" t="str">
        <f t="shared" ca="1" si="182"/>
        <v/>
      </c>
      <c r="G553" s="46" t="str">
        <f t="shared" ca="1" si="183"/>
        <v/>
      </c>
      <c r="H553" s="44" t="str">
        <f t="shared" ca="1" si="184"/>
        <v/>
      </c>
      <c r="I553" s="45" t="str">
        <f t="shared" ca="1" si="185"/>
        <v/>
      </c>
      <c r="J553" s="46" t="str">
        <f t="shared" ca="1" si="186"/>
        <v/>
      </c>
      <c r="K553" s="44" t="str">
        <f t="shared" ca="1" si="187"/>
        <v/>
      </c>
      <c r="L553" s="45" t="str">
        <f t="shared" ca="1" si="188"/>
        <v/>
      </c>
      <c r="M553" s="46" t="str">
        <f t="shared" ca="1" si="189"/>
        <v/>
      </c>
      <c r="N553" s="44" t="str">
        <f t="shared" ca="1" si="190"/>
        <v/>
      </c>
      <c r="O553" s="45" t="str">
        <f t="shared" ca="1" si="191"/>
        <v/>
      </c>
      <c r="P553" s="46" t="str">
        <f t="shared" ca="1" si="192"/>
        <v/>
      </c>
      <c r="Q553" s="44" t="str">
        <f t="shared" ca="1" si="193"/>
        <v/>
      </c>
      <c r="R553" s="45" t="str">
        <f t="shared" ca="1" si="194"/>
        <v/>
      </c>
      <c r="S553" s="46" t="str">
        <f t="shared" ca="1" si="195"/>
        <v/>
      </c>
      <c r="T553" s="77" t="str">
        <f t="shared" ca="1" si="199"/>
        <v/>
      </c>
      <c r="AH553" s="163" t="str">
        <f t="shared" si="197"/>
        <v/>
      </c>
      <c r="AI553" s="163" t="str">
        <f t="shared" si="196"/>
        <v/>
      </c>
    </row>
    <row r="554" spans="1:35">
      <c r="A554" s="164" t="str">
        <f t="shared" ca="1" si="178"/>
        <v/>
      </c>
      <c r="B554" s="44" t="str">
        <f t="shared" ca="1" si="179"/>
        <v/>
      </c>
      <c r="C554" s="45" t="str">
        <f t="shared" ca="1" si="198"/>
        <v/>
      </c>
      <c r="D554" s="45" t="str">
        <f t="shared" ca="1" si="180"/>
        <v/>
      </c>
      <c r="E554" s="44" t="str">
        <f t="shared" ca="1" si="181"/>
        <v/>
      </c>
      <c r="F554" s="45" t="str">
        <f t="shared" ca="1" si="182"/>
        <v/>
      </c>
      <c r="G554" s="46" t="str">
        <f t="shared" ca="1" si="183"/>
        <v/>
      </c>
      <c r="H554" s="44" t="str">
        <f t="shared" ca="1" si="184"/>
        <v/>
      </c>
      <c r="I554" s="45" t="str">
        <f t="shared" ca="1" si="185"/>
        <v/>
      </c>
      <c r="J554" s="46" t="str">
        <f t="shared" ca="1" si="186"/>
        <v/>
      </c>
      <c r="K554" s="44" t="str">
        <f t="shared" ca="1" si="187"/>
        <v/>
      </c>
      <c r="L554" s="45" t="str">
        <f t="shared" ca="1" si="188"/>
        <v/>
      </c>
      <c r="M554" s="46" t="str">
        <f t="shared" ca="1" si="189"/>
        <v/>
      </c>
      <c r="N554" s="44" t="str">
        <f t="shared" ca="1" si="190"/>
        <v/>
      </c>
      <c r="O554" s="45" t="str">
        <f t="shared" ca="1" si="191"/>
        <v/>
      </c>
      <c r="P554" s="46" t="str">
        <f t="shared" ca="1" si="192"/>
        <v/>
      </c>
      <c r="Q554" s="44" t="str">
        <f t="shared" ca="1" si="193"/>
        <v/>
      </c>
      <c r="R554" s="45" t="str">
        <f t="shared" ca="1" si="194"/>
        <v/>
      </c>
      <c r="S554" s="46" t="str">
        <f t="shared" ca="1" si="195"/>
        <v/>
      </c>
      <c r="T554" s="77" t="str">
        <f t="shared" ca="1" si="199"/>
        <v/>
      </c>
      <c r="AH554" s="163" t="str">
        <f t="shared" si="197"/>
        <v/>
      </c>
      <c r="AI554" s="163" t="str">
        <f t="shared" si="196"/>
        <v/>
      </c>
    </row>
    <row r="555" spans="1:35">
      <c r="A555" s="164" t="str">
        <f t="shared" ca="1" si="178"/>
        <v/>
      </c>
      <c r="B555" s="44" t="str">
        <f t="shared" ca="1" si="179"/>
        <v/>
      </c>
      <c r="C555" s="45" t="str">
        <f t="shared" ca="1" si="198"/>
        <v/>
      </c>
      <c r="D555" s="45" t="str">
        <f t="shared" ca="1" si="180"/>
        <v/>
      </c>
      <c r="E555" s="44" t="str">
        <f t="shared" ca="1" si="181"/>
        <v/>
      </c>
      <c r="F555" s="45" t="str">
        <f t="shared" ca="1" si="182"/>
        <v/>
      </c>
      <c r="G555" s="46" t="str">
        <f t="shared" ca="1" si="183"/>
        <v/>
      </c>
      <c r="H555" s="44" t="str">
        <f t="shared" ca="1" si="184"/>
        <v/>
      </c>
      <c r="I555" s="45" t="str">
        <f t="shared" ca="1" si="185"/>
        <v/>
      </c>
      <c r="J555" s="46" t="str">
        <f t="shared" ca="1" si="186"/>
        <v/>
      </c>
      <c r="K555" s="44" t="str">
        <f t="shared" ca="1" si="187"/>
        <v/>
      </c>
      <c r="L555" s="45" t="str">
        <f t="shared" ca="1" si="188"/>
        <v/>
      </c>
      <c r="M555" s="46" t="str">
        <f t="shared" ca="1" si="189"/>
        <v/>
      </c>
      <c r="N555" s="44" t="str">
        <f t="shared" ca="1" si="190"/>
        <v/>
      </c>
      <c r="O555" s="45" t="str">
        <f t="shared" ca="1" si="191"/>
        <v/>
      </c>
      <c r="P555" s="46" t="str">
        <f t="shared" ca="1" si="192"/>
        <v/>
      </c>
      <c r="Q555" s="44" t="str">
        <f t="shared" ca="1" si="193"/>
        <v/>
      </c>
      <c r="R555" s="45" t="str">
        <f t="shared" ca="1" si="194"/>
        <v/>
      </c>
      <c r="S555" s="46" t="str">
        <f t="shared" ca="1" si="195"/>
        <v/>
      </c>
      <c r="T555" s="77" t="str">
        <f t="shared" ca="1" si="199"/>
        <v/>
      </c>
      <c r="AH555" s="163" t="str">
        <f t="shared" si="197"/>
        <v/>
      </c>
      <c r="AI555" s="163" t="str">
        <f t="shared" si="196"/>
        <v/>
      </c>
    </row>
    <row r="556" spans="1:35">
      <c r="A556" s="164" t="str">
        <f t="shared" ca="1" si="178"/>
        <v/>
      </c>
      <c r="B556" s="44" t="str">
        <f t="shared" ca="1" si="179"/>
        <v/>
      </c>
      <c r="C556" s="45" t="str">
        <f t="shared" ca="1" si="198"/>
        <v/>
      </c>
      <c r="D556" s="45" t="str">
        <f t="shared" ca="1" si="180"/>
        <v/>
      </c>
      <c r="E556" s="44" t="str">
        <f t="shared" ca="1" si="181"/>
        <v/>
      </c>
      <c r="F556" s="45" t="str">
        <f t="shared" ca="1" si="182"/>
        <v/>
      </c>
      <c r="G556" s="46" t="str">
        <f t="shared" ca="1" si="183"/>
        <v/>
      </c>
      <c r="H556" s="44" t="str">
        <f t="shared" ca="1" si="184"/>
        <v/>
      </c>
      <c r="I556" s="45" t="str">
        <f t="shared" ca="1" si="185"/>
        <v/>
      </c>
      <c r="J556" s="46" t="str">
        <f t="shared" ca="1" si="186"/>
        <v/>
      </c>
      <c r="K556" s="44" t="str">
        <f t="shared" ca="1" si="187"/>
        <v/>
      </c>
      <c r="L556" s="45" t="str">
        <f t="shared" ca="1" si="188"/>
        <v/>
      </c>
      <c r="M556" s="46" t="str">
        <f t="shared" ca="1" si="189"/>
        <v/>
      </c>
      <c r="N556" s="44" t="str">
        <f t="shared" ca="1" si="190"/>
        <v/>
      </c>
      <c r="O556" s="45" t="str">
        <f t="shared" ca="1" si="191"/>
        <v/>
      </c>
      <c r="P556" s="46" t="str">
        <f t="shared" ca="1" si="192"/>
        <v/>
      </c>
      <c r="Q556" s="44" t="str">
        <f t="shared" ca="1" si="193"/>
        <v/>
      </c>
      <c r="R556" s="45" t="str">
        <f t="shared" ca="1" si="194"/>
        <v/>
      </c>
      <c r="S556" s="46" t="str">
        <f t="shared" ca="1" si="195"/>
        <v/>
      </c>
      <c r="T556" s="77" t="str">
        <f t="shared" ca="1" si="199"/>
        <v/>
      </c>
      <c r="AH556" s="163" t="str">
        <f t="shared" si="197"/>
        <v/>
      </c>
      <c r="AI556" s="163" t="str">
        <f t="shared" si="196"/>
        <v/>
      </c>
    </row>
    <row r="557" spans="1:35">
      <c r="A557" s="164" t="str">
        <f t="shared" ca="1" si="178"/>
        <v/>
      </c>
      <c r="B557" s="44" t="str">
        <f t="shared" ca="1" si="179"/>
        <v/>
      </c>
      <c r="C557" s="45" t="str">
        <f t="shared" ca="1" si="198"/>
        <v/>
      </c>
      <c r="D557" s="45" t="str">
        <f t="shared" ca="1" si="180"/>
        <v/>
      </c>
      <c r="E557" s="44" t="str">
        <f t="shared" ca="1" si="181"/>
        <v/>
      </c>
      <c r="F557" s="45" t="str">
        <f t="shared" ca="1" si="182"/>
        <v/>
      </c>
      <c r="G557" s="46" t="str">
        <f t="shared" ca="1" si="183"/>
        <v/>
      </c>
      <c r="H557" s="44" t="str">
        <f t="shared" ca="1" si="184"/>
        <v/>
      </c>
      <c r="I557" s="45" t="str">
        <f t="shared" ca="1" si="185"/>
        <v/>
      </c>
      <c r="J557" s="46" t="str">
        <f t="shared" ca="1" si="186"/>
        <v/>
      </c>
      <c r="K557" s="44" t="str">
        <f t="shared" ca="1" si="187"/>
        <v/>
      </c>
      <c r="L557" s="45" t="str">
        <f t="shared" ca="1" si="188"/>
        <v/>
      </c>
      <c r="M557" s="46" t="str">
        <f t="shared" ca="1" si="189"/>
        <v/>
      </c>
      <c r="N557" s="44" t="str">
        <f t="shared" ca="1" si="190"/>
        <v/>
      </c>
      <c r="O557" s="45" t="str">
        <f t="shared" ca="1" si="191"/>
        <v/>
      </c>
      <c r="P557" s="46" t="str">
        <f t="shared" ca="1" si="192"/>
        <v/>
      </c>
      <c r="Q557" s="44" t="str">
        <f t="shared" ca="1" si="193"/>
        <v/>
      </c>
      <c r="R557" s="45" t="str">
        <f t="shared" ca="1" si="194"/>
        <v/>
      </c>
      <c r="S557" s="46" t="str">
        <f t="shared" ca="1" si="195"/>
        <v/>
      </c>
      <c r="T557" s="77" t="str">
        <f t="shared" ca="1" si="199"/>
        <v/>
      </c>
      <c r="AH557" s="163" t="str">
        <f t="shared" si="197"/>
        <v/>
      </c>
      <c r="AI557" s="163" t="str">
        <f t="shared" si="196"/>
        <v/>
      </c>
    </row>
    <row r="558" spans="1:35">
      <c r="A558" s="164" t="str">
        <f t="shared" ca="1" si="178"/>
        <v/>
      </c>
      <c r="B558" s="44" t="str">
        <f t="shared" ca="1" si="179"/>
        <v/>
      </c>
      <c r="C558" s="45" t="str">
        <f t="shared" ca="1" si="198"/>
        <v/>
      </c>
      <c r="D558" s="45" t="str">
        <f t="shared" ca="1" si="180"/>
        <v/>
      </c>
      <c r="E558" s="44" t="str">
        <f t="shared" ca="1" si="181"/>
        <v/>
      </c>
      <c r="F558" s="45" t="str">
        <f t="shared" ca="1" si="182"/>
        <v/>
      </c>
      <c r="G558" s="46" t="str">
        <f t="shared" ca="1" si="183"/>
        <v/>
      </c>
      <c r="H558" s="44" t="str">
        <f t="shared" ca="1" si="184"/>
        <v/>
      </c>
      <c r="I558" s="45" t="str">
        <f t="shared" ca="1" si="185"/>
        <v/>
      </c>
      <c r="J558" s="46" t="str">
        <f t="shared" ca="1" si="186"/>
        <v/>
      </c>
      <c r="K558" s="44" t="str">
        <f t="shared" ca="1" si="187"/>
        <v/>
      </c>
      <c r="L558" s="45" t="str">
        <f t="shared" ca="1" si="188"/>
        <v/>
      </c>
      <c r="M558" s="46" t="str">
        <f t="shared" ca="1" si="189"/>
        <v/>
      </c>
      <c r="N558" s="44" t="str">
        <f t="shared" ca="1" si="190"/>
        <v/>
      </c>
      <c r="O558" s="45" t="str">
        <f t="shared" ca="1" si="191"/>
        <v/>
      </c>
      <c r="P558" s="46" t="str">
        <f t="shared" ca="1" si="192"/>
        <v/>
      </c>
      <c r="Q558" s="44" t="str">
        <f t="shared" ca="1" si="193"/>
        <v/>
      </c>
      <c r="R558" s="45" t="str">
        <f t="shared" ca="1" si="194"/>
        <v/>
      </c>
      <c r="S558" s="46" t="str">
        <f t="shared" ca="1" si="195"/>
        <v/>
      </c>
      <c r="T558" s="77" t="str">
        <f t="shared" ca="1" si="199"/>
        <v/>
      </c>
      <c r="AH558" s="163" t="str">
        <f t="shared" si="197"/>
        <v/>
      </c>
      <c r="AI558" s="163" t="str">
        <f t="shared" si="196"/>
        <v/>
      </c>
    </row>
    <row r="559" spans="1:35">
      <c r="A559" s="164" t="str">
        <f t="shared" ca="1" si="178"/>
        <v/>
      </c>
      <c r="B559" s="44" t="str">
        <f t="shared" ca="1" si="179"/>
        <v/>
      </c>
      <c r="C559" s="45" t="str">
        <f t="shared" ca="1" si="198"/>
        <v/>
      </c>
      <c r="D559" s="45" t="str">
        <f t="shared" ca="1" si="180"/>
        <v/>
      </c>
      <c r="E559" s="44" t="str">
        <f t="shared" ca="1" si="181"/>
        <v/>
      </c>
      <c r="F559" s="45" t="str">
        <f t="shared" ca="1" si="182"/>
        <v/>
      </c>
      <c r="G559" s="46" t="str">
        <f t="shared" ca="1" si="183"/>
        <v/>
      </c>
      <c r="H559" s="44" t="str">
        <f t="shared" ca="1" si="184"/>
        <v/>
      </c>
      <c r="I559" s="45" t="str">
        <f t="shared" ca="1" si="185"/>
        <v/>
      </c>
      <c r="J559" s="46" t="str">
        <f t="shared" ca="1" si="186"/>
        <v/>
      </c>
      <c r="K559" s="44" t="str">
        <f t="shared" ca="1" si="187"/>
        <v/>
      </c>
      <c r="L559" s="45" t="str">
        <f t="shared" ca="1" si="188"/>
        <v/>
      </c>
      <c r="M559" s="46" t="str">
        <f t="shared" ca="1" si="189"/>
        <v/>
      </c>
      <c r="N559" s="44" t="str">
        <f t="shared" ca="1" si="190"/>
        <v/>
      </c>
      <c r="O559" s="45" t="str">
        <f t="shared" ca="1" si="191"/>
        <v/>
      </c>
      <c r="P559" s="46" t="str">
        <f t="shared" ca="1" si="192"/>
        <v/>
      </c>
      <c r="Q559" s="44" t="str">
        <f t="shared" ca="1" si="193"/>
        <v/>
      </c>
      <c r="R559" s="45" t="str">
        <f t="shared" ca="1" si="194"/>
        <v/>
      </c>
      <c r="S559" s="46" t="str">
        <f t="shared" ca="1" si="195"/>
        <v/>
      </c>
      <c r="T559" s="77" t="str">
        <f t="shared" ca="1" si="199"/>
        <v/>
      </c>
      <c r="AH559" s="163" t="str">
        <f t="shared" si="197"/>
        <v/>
      </c>
      <c r="AI559" s="163" t="str">
        <f t="shared" si="196"/>
        <v/>
      </c>
    </row>
    <row r="560" spans="1:35">
      <c r="A560" s="164" t="str">
        <f t="shared" ca="1" si="178"/>
        <v/>
      </c>
      <c r="B560" s="44" t="str">
        <f t="shared" ca="1" si="179"/>
        <v/>
      </c>
      <c r="C560" s="45" t="str">
        <f t="shared" ca="1" si="198"/>
        <v/>
      </c>
      <c r="D560" s="45" t="str">
        <f t="shared" ca="1" si="180"/>
        <v/>
      </c>
      <c r="E560" s="44" t="str">
        <f t="shared" ca="1" si="181"/>
        <v/>
      </c>
      <c r="F560" s="45" t="str">
        <f t="shared" ca="1" si="182"/>
        <v/>
      </c>
      <c r="G560" s="46" t="str">
        <f t="shared" ca="1" si="183"/>
        <v/>
      </c>
      <c r="H560" s="44" t="str">
        <f t="shared" ca="1" si="184"/>
        <v/>
      </c>
      <c r="I560" s="45" t="str">
        <f t="shared" ca="1" si="185"/>
        <v/>
      </c>
      <c r="J560" s="46" t="str">
        <f t="shared" ca="1" si="186"/>
        <v/>
      </c>
      <c r="K560" s="44" t="str">
        <f t="shared" ca="1" si="187"/>
        <v/>
      </c>
      <c r="L560" s="45" t="str">
        <f t="shared" ca="1" si="188"/>
        <v/>
      </c>
      <c r="M560" s="46" t="str">
        <f t="shared" ca="1" si="189"/>
        <v/>
      </c>
      <c r="N560" s="44" t="str">
        <f t="shared" ca="1" si="190"/>
        <v/>
      </c>
      <c r="O560" s="45" t="str">
        <f t="shared" ca="1" si="191"/>
        <v/>
      </c>
      <c r="P560" s="46" t="str">
        <f t="shared" ca="1" si="192"/>
        <v/>
      </c>
      <c r="Q560" s="44" t="str">
        <f t="shared" ca="1" si="193"/>
        <v/>
      </c>
      <c r="R560" s="45" t="str">
        <f t="shared" ca="1" si="194"/>
        <v/>
      </c>
      <c r="S560" s="46" t="str">
        <f t="shared" ca="1" si="195"/>
        <v/>
      </c>
      <c r="T560" s="77" t="str">
        <f t="shared" ca="1" si="199"/>
        <v/>
      </c>
      <c r="AH560" s="163" t="str">
        <f t="shared" si="197"/>
        <v/>
      </c>
      <c r="AI560" s="163" t="str">
        <f t="shared" si="196"/>
        <v/>
      </c>
    </row>
    <row r="561" spans="1:35">
      <c r="A561" s="164" t="str">
        <f t="shared" ref="A561:A624" ca="1" si="200">IF(AND(ISBLANK(AJ550), A560 = $AJ$1),NOW(),IF(ISBLANK(AJ550),"",AJ550))</f>
        <v/>
      </c>
      <c r="B561" s="44" t="str">
        <f t="shared" ref="B561:B624" ca="1" si="201">IF(COUNTIF(V:V,A561)=1,VLOOKUP(A561,V:W,2), IF(COUNTIF(V:V,A561)=0,$B$10,""))</f>
        <v/>
      </c>
      <c r="C561" s="45" t="str">
        <f t="shared" ca="1" si="198"/>
        <v/>
      </c>
      <c r="D561" s="45" t="str">
        <f t="shared" ref="D561:D624" ca="1" si="202">IF(ISERROR(B561-2),"",-1*ROUNDUP(A561-$A$14,0)/360*$B$7*$B$5)</f>
        <v/>
      </c>
      <c r="E561" s="44" t="str">
        <f t="shared" ref="E561:E624" ca="1" si="203">IF(COUNTIF(V:V,A561)=1,VLOOKUP(A561,X:Y,2), IF(COUNTIF(V:V,A561)=0,$C$10,""))</f>
        <v/>
      </c>
      <c r="F561" s="45" t="str">
        <f t="shared" ref="F561:F624" ca="1" si="204">IF(ISERROR(B561-2),"",(E561-$E$14)/100*$C$5)</f>
        <v/>
      </c>
      <c r="G561" s="46" t="str">
        <f t="shared" ref="G561:G624" ca="1" si="205">IF(ISERROR(B561-2),"",ROUNDUP(A561-$A$14,0)/360*$C$6*$C$5-ROUNDUP(A561-$A$14,0)/360*$C$7*$C$5*$E$14/100)</f>
        <v/>
      </c>
      <c r="H561" s="44" t="str">
        <f t="shared" ref="H561:H624" ca="1" si="206">IF(COUNTIF(V:V,A561)=1,VLOOKUP(A561,Z:AA,2), IF(COUNTIF(V:V,A561)=0,$D$10,""))</f>
        <v/>
      </c>
      <c r="I561" s="45" t="str">
        <f t="shared" ref="I561:I624" ca="1" si="207">IF(ISERROR(B561-2),"",(H561/$H$14-1)*$D$5)</f>
        <v/>
      </c>
      <c r="J561" s="46" t="str">
        <f t="shared" ref="J561:J624" ca="1" si="208">IF(ISERROR(B561-2),"",-1*ROUNDUP(A561-$A$14,0)/360*$D$7*$D$5)</f>
        <v/>
      </c>
      <c r="K561" s="44" t="str">
        <f t="shared" ref="K561:K624" ca="1" si="209">IF(COUNTIF(V:V,A561)=1,VLOOKUP(A561,AB:AC,2), IF(COUNTIF(V:V,A561)=0,$E$10,""))</f>
        <v/>
      </c>
      <c r="L561" s="45" t="str">
        <f t="shared" ref="L561:L624" ca="1" si="210">IF(ISERROR(B561-2),"",(K561-$K$14)/100*$E$5)</f>
        <v/>
      </c>
      <c r="M561" s="46" t="str">
        <f t="shared" ref="M561:M624" ca="1" si="211">IF(ISERROR(B561-2),"",ROUNDUP(A561-$A$14,0)/360*$E$6*$E$5-ROUNDUP(A561-$A$14,0)/360*$E$7*$E$5*$N$14/100)</f>
        <v/>
      </c>
      <c r="N561" s="44" t="str">
        <f t="shared" ref="N561:N624" ca="1" si="212">IF(COUNTIF(V:V,A561)=1,VLOOKUP(A561,AD:AE,2), IF(COUNTIF(V:V,A561)=0,$F$10,""))</f>
        <v/>
      </c>
      <c r="O561" s="45" t="str">
        <f t="shared" ref="O561:O624" ca="1" si="213">IF(ISERROR(B561-2),"",(N561-$N$14)/100*$F$5)</f>
        <v/>
      </c>
      <c r="P561" s="46" t="str">
        <f t="shared" ref="P561:P624" ca="1" si="214">IF(ISERROR(B561-2),"",ROUNDUP(A561-$A$14,0)/360*$F$6*$F$5-ROUNDUP(A561-$A$14,0)/360*$F$7*$F$5*$N$14/100)</f>
        <v/>
      </c>
      <c r="Q561" s="44" t="str">
        <f t="shared" ref="Q561:Q624" ca="1" si="215">IF(COUNTIF(V:V,A561)=1,VLOOKUP(A561,AF:AG,2), IF(COUNTIF(V:V,A561)=0,$G$10,""))</f>
        <v/>
      </c>
      <c r="R561" s="45" t="str">
        <f t="shared" ref="R561:R624" ca="1" si="216">IF(ISERROR(B561-2),"",(Q561-$Q$14)/100*$G$5)</f>
        <v/>
      </c>
      <c r="S561" s="46" t="str">
        <f t="shared" ref="S561:S624" ca="1" si="217">IF(ISERROR(B561-2),"",ROUNDUP(A561-$A$14,0)/360*$G$6*$G$5-ROUNDUP(A561-$A$14,0)/360*$G$7*$G$5*$Q$14/100)</f>
        <v/>
      </c>
      <c r="T561" s="77" t="str">
        <f t="shared" ca="1" si="199"/>
        <v/>
      </c>
      <c r="AH561" s="163" t="str">
        <f t="shared" si="197"/>
        <v/>
      </c>
      <c r="AI561" s="163" t="str">
        <f t="shared" si="196"/>
        <v/>
      </c>
    </row>
    <row r="562" spans="1:35">
      <c r="A562" s="164" t="str">
        <f t="shared" ca="1" si="200"/>
        <v/>
      </c>
      <c r="B562" s="44" t="str">
        <f t="shared" ca="1" si="201"/>
        <v/>
      </c>
      <c r="C562" s="45" t="str">
        <f t="shared" ca="1" si="198"/>
        <v/>
      </c>
      <c r="D562" s="45" t="str">
        <f t="shared" ca="1" si="202"/>
        <v/>
      </c>
      <c r="E562" s="44" t="str">
        <f t="shared" ca="1" si="203"/>
        <v/>
      </c>
      <c r="F562" s="45" t="str">
        <f t="shared" ca="1" si="204"/>
        <v/>
      </c>
      <c r="G562" s="46" t="str">
        <f t="shared" ca="1" si="205"/>
        <v/>
      </c>
      <c r="H562" s="44" t="str">
        <f t="shared" ca="1" si="206"/>
        <v/>
      </c>
      <c r="I562" s="45" t="str">
        <f t="shared" ca="1" si="207"/>
        <v/>
      </c>
      <c r="J562" s="46" t="str">
        <f t="shared" ca="1" si="208"/>
        <v/>
      </c>
      <c r="K562" s="44" t="str">
        <f t="shared" ca="1" si="209"/>
        <v/>
      </c>
      <c r="L562" s="45" t="str">
        <f t="shared" ca="1" si="210"/>
        <v/>
      </c>
      <c r="M562" s="46" t="str">
        <f t="shared" ca="1" si="211"/>
        <v/>
      </c>
      <c r="N562" s="44" t="str">
        <f t="shared" ca="1" si="212"/>
        <v/>
      </c>
      <c r="O562" s="45" t="str">
        <f t="shared" ca="1" si="213"/>
        <v/>
      </c>
      <c r="P562" s="46" t="str">
        <f t="shared" ca="1" si="214"/>
        <v/>
      </c>
      <c r="Q562" s="44" t="str">
        <f t="shared" ca="1" si="215"/>
        <v/>
      </c>
      <c r="R562" s="45" t="str">
        <f t="shared" ca="1" si="216"/>
        <v/>
      </c>
      <c r="S562" s="46" t="str">
        <f t="shared" ca="1" si="217"/>
        <v/>
      </c>
      <c r="T562" s="77" t="str">
        <f t="shared" ca="1" si="199"/>
        <v/>
      </c>
      <c r="AH562" s="163" t="str">
        <f t="shared" si="197"/>
        <v/>
      </c>
      <c r="AI562" s="163" t="str">
        <f t="shared" si="196"/>
        <v/>
      </c>
    </row>
    <row r="563" spans="1:35">
      <c r="A563" s="164" t="str">
        <f t="shared" ca="1" si="200"/>
        <v/>
      </c>
      <c r="B563" s="44" t="str">
        <f t="shared" ca="1" si="201"/>
        <v/>
      </c>
      <c r="C563" s="45" t="str">
        <f t="shared" ca="1" si="198"/>
        <v/>
      </c>
      <c r="D563" s="45" t="str">
        <f t="shared" ca="1" si="202"/>
        <v/>
      </c>
      <c r="E563" s="44" t="str">
        <f t="shared" ca="1" si="203"/>
        <v/>
      </c>
      <c r="F563" s="45" t="str">
        <f t="shared" ca="1" si="204"/>
        <v/>
      </c>
      <c r="G563" s="46" t="str">
        <f t="shared" ca="1" si="205"/>
        <v/>
      </c>
      <c r="H563" s="44" t="str">
        <f t="shared" ca="1" si="206"/>
        <v/>
      </c>
      <c r="I563" s="45" t="str">
        <f t="shared" ca="1" si="207"/>
        <v/>
      </c>
      <c r="J563" s="46" t="str">
        <f t="shared" ca="1" si="208"/>
        <v/>
      </c>
      <c r="K563" s="44" t="str">
        <f t="shared" ca="1" si="209"/>
        <v/>
      </c>
      <c r="L563" s="45" t="str">
        <f t="shared" ca="1" si="210"/>
        <v/>
      </c>
      <c r="M563" s="46" t="str">
        <f t="shared" ca="1" si="211"/>
        <v/>
      </c>
      <c r="N563" s="44" t="str">
        <f t="shared" ca="1" si="212"/>
        <v/>
      </c>
      <c r="O563" s="45" t="str">
        <f t="shared" ca="1" si="213"/>
        <v/>
      </c>
      <c r="P563" s="46" t="str">
        <f t="shared" ca="1" si="214"/>
        <v/>
      </c>
      <c r="Q563" s="44" t="str">
        <f t="shared" ca="1" si="215"/>
        <v/>
      </c>
      <c r="R563" s="45" t="str">
        <f t="shared" ca="1" si="216"/>
        <v/>
      </c>
      <c r="S563" s="46" t="str">
        <f t="shared" ca="1" si="217"/>
        <v/>
      </c>
      <c r="T563" s="77" t="str">
        <f t="shared" ca="1" si="199"/>
        <v/>
      </c>
      <c r="AH563" s="163" t="str">
        <f t="shared" si="197"/>
        <v/>
      </c>
      <c r="AI563" s="163" t="str">
        <f t="shared" si="196"/>
        <v/>
      </c>
    </row>
    <row r="564" spans="1:35">
      <c r="A564" s="164" t="str">
        <f t="shared" ca="1" si="200"/>
        <v/>
      </c>
      <c r="B564" s="44" t="str">
        <f t="shared" ca="1" si="201"/>
        <v/>
      </c>
      <c r="C564" s="45" t="str">
        <f t="shared" ca="1" si="198"/>
        <v/>
      </c>
      <c r="D564" s="45" t="str">
        <f t="shared" ca="1" si="202"/>
        <v/>
      </c>
      <c r="E564" s="44" t="str">
        <f t="shared" ca="1" si="203"/>
        <v/>
      </c>
      <c r="F564" s="45" t="str">
        <f t="shared" ca="1" si="204"/>
        <v/>
      </c>
      <c r="G564" s="46" t="str">
        <f t="shared" ca="1" si="205"/>
        <v/>
      </c>
      <c r="H564" s="44" t="str">
        <f t="shared" ca="1" si="206"/>
        <v/>
      </c>
      <c r="I564" s="45" t="str">
        <f t="shared" ca="1" si="207"/>
        <v/>
      </c>
      <c r="J564" s="46" t="str">
        <f t="shared" ca="1" si="208"/>
        <v/>
      </c>
      <c r="K564" s="44" t="str">
        <f t="shared" ca="1" si="209"/>
        <v/>
      </c>
      <c r="L564" s="45" t="str">
        <f t="shared" ca="1" si="210"/>
        <v/>
      </c>
      <c r="M564" s="46" t="str">
        <f t="shared" ca="1" si="211"/>
        <v/>
      </c>
      <c r="N564" s="44" t="str">
        <f t="shared" ca="1" si="212"/>
        <v/>
      </c>
      <c r="O564" s="45" t="str">
        <f t="shared" ca="1" si="213"/>
        <v/>
      </c>
      <c r="P564" s="46" t="str">
        <f t="shared" ca="1" si="214"/>
        <v/>
      </c>
      <c r="Q564" s="44" t="str">
        <f t="shared" ca="1" si="215"/>
        <v/>
      </c>
      <c r="R564" s="45" t="str">
        <f t="shared" ca="1" si="216"/>
        <v/>
      </c>
      <c r="S564" s="46" t="str">
        <f t="shared" ca="1" si="217"/>
        <v/>
      </c>
      <c r="T564" s="77" t="str">
        <f t="shared" ca="1" si="199"/>
        <v/>
      </c>
      <c r="AH564" s="163" t="str">
        <f t="shared" si="197"/>
        <v/>
      </c>
      <c r="AI564" s="163" t="str">
        <f t="shared" si="196"/>
        <v/>
      </c>
    </row>
    <row r="565" spans="1:35">
      <c r="A565" s="164" t="str">
        <f t="shared" ca="1" si="200"/>
        <v/>
      </c>
      <c r="B565" s="44" t="str">
        <f t="shared" ca="1" si="201"/>
        <v/>
      </c>
      <c r="C565" s="45" t="str">
        <f t="shared" ca="1" si="198"/>
        <v/>
      </c>
      <c r="D565" s="45" t="str">
        <f t="shared" ca="1" si="202"/>
        <v/>
      </c>
      <c r="E565" s="44" t="str">
        <f t="shared" ca="1" si="203"/>
        <v/>
      </c>
      <c r="F565" s="45" t="str">
        <f t="shared" ca="1" si="204"/>
        <v/>
      </c>
      <c r="G565" s="46" t="str">
        <f t="shared" ca="1" si="205"/>
        <v/>
      </c>
      <c r="H565" s="44" t="str">
        <f t="shared" ca="1" si="206"/>
        <v/>
      </c>
      <c r="I565" s="45" t="str">
        <f t="shared" ca="1" si="207"/>
        <v/>
      </c>
      <c r="J565" s="46" t="str">
        <f t="shared" ca="1" si="208"/>
        <v/>
      </c>
      <c r="K565" s="44" t="str">
        <f t="shared" ca="1" si="209"/>
        <v/>
      </c>
      <c r="L565" s="45" t="str">
        <f t="shared" ca="1" si="210"/>
        <v/>
      </c>
      <c r="M565" s="46" t="str">
        <f t="shared" ca="1" si="211"/>
        <v/>
      </c>
      <c r="N565" s="44" t="str">
        <f t="shared" ca="1" si="212"/>
        <v/>
      </c>
      <c r="O565" s="45" t="str">
        <f t="shared" ca="1" si="213"/>
        <v/>
      </c>
      <c r="P565" s="46" t="str">
        <f t="shared" ca="1" si="214"/>
        <v/>
      </c>
      <c r="Q565" s="44" t="str">
        <f t="shared" ca="1" si="215"/>
        <v/>
      </c>
      <c r="R565" s="45" t="str">
        <f t="shared" ca="1" si="216"/>
        <v/>
      </c>
      <c r="S565" s="46" t="str">
        <f t="shared" ca="1" si="217"/>
        <v/>
      </c>
      <c r="T565" s="77" t="str">
        <f t="shared" ca="1" si="199"/>
        <v/>
      </c>
      <c r="AH565" s="163" t="str">
        <f t="shared" si="197"/>
        <v/>
      </c>
      <c r="AI565" s="163" t="str">
        <f t="shared" si="196"/>
        <v/>
      </c>
    </row>
    <row r="566" spans="1:35">
      <c r="A566" s="164" t="str">
        <f t="shared" ca="1" si="200"/>
        <v/>
      </c>
      <c r="B566" s="44" t="str">
        <f t="shared" ca="1" si="201"/>
        <v/>
      </c>
      <c r="C566" s="45" t="str">
        <f t="shared" ca="1" si="198"/>
        <v/>
      </c>
      <c r="D566" s="45" t="str">
        <f t="shared" ca="1" si="202"/>
        <v/>
      </c>
      <c r="E566" s="44" t="str">
        <f t="shared" ca="1" si="203"/>
        <v/>
      </c>
      <c r="F566" s="45" t="str">
        <f t="shared" ca="1" si="204"/>
        <v/>
      </c>
      <c r="G566" s="46" t="str">
        <f t="shared" ca="1" si="205"/>
        <v/>
      </c>
      <c r="H566" s="44" t="str">
        <f t="shared" ca="1" si="206"/>
        <v/>
      </c>
      <c r="I566" s="45" t="str">
        <f t="shared" ca="1" si="207"/>
        <v/>
      </c>
      <c r="J566" s="46" t="str">
        <f t="shared" ca="1" si="208"/>
        <v/>
      </c>
      <c r="K566" s="44" t="str">
        <f t="shared" ca="1" si="209"/>
        <v/>
      </c>
      <c r="L566" s="45" t="str">
        <f t="shared" ca="1" si="210"/>
        <v/>
      </c>
      <c r="M566" s="46" t="str">
        <f t="shared" ca="1" si="211"/>
        <v/>
      </c>
      <c r="N566" s="44" t="str">
        <f t="shared" ca="1" si="212"/>
        <v/>
      </c>
      <c r="O566" s="45" t="str">
        <f t="shared" ca="1" si="213"/>
        <v/>
      </c>
      <c r="P566" s="46" t="str">
        <f t="shared" ca="1" si="214"/>
        <v/>
      </c>
      <c r="Q566" s="44" t="str">
        <f t="shared" ca="1" si="215"/>
        <v/>
      </c>
      <c r="R566" s="45" t="str">
        <f t="shared" ca="1" si="216"/>
        <v/>
      </c>
      <c r="S566" s="46" t="str">
        <f t="shared" ca="1" si="217"/>
        <v/>
      </c>
      <c r="T566" s="77" t="str">
        <f t="shared" ca="1" si="199"/>
        <v/>
      </c>
      <c r="AH566" s="163" t="str">
        <f t="shared" si="197"/>
        <v/>
      </c>
      <c r="AI566" s="163" t="str">
        <f t="shared" si="196"/>
        <v/>
      </c>
    </row>
    <row r="567" spans="1:35">
      <c r="A567" s="164" t="str">
        <f t="shared" ca="1" si="200"/>
        <v/>
      </c>
      <c r="B567" s="44" t="str">
        <f t="shared" ca="1" si="201"/>
        <v/>
      </c>
      <c r="C567" s="45" t="str">
        <f t="shared" ca="1" si="198"/>
        <v/>
      </c>
      <c r="D567" s="45" t="str">
        <f t="shared" ca="1" si="202"/>
        <v/>
      </c>
      <c r="E567" s="44" t="str">
        <f t="shared" ca="1" si="203"/>
        <v/>
      </c>
      <c r="F567" s="45" t="str">
        <f t="shared" ca="1" si="204"/>
        <v/>
      </c>
      <c r="G567" s="46" t="str">
        <f t="shared" ca="1" si="205"/>
        <v/>
      </c>
      <c r="H567" s="44" t="str">
        <f t="shared" ca="1" si="206"/>
        <v/>
      </c>
      <c r="I567" s="45" t="str">
        <f t="shared" ca="1" si="207"/>
        <v/>
      </c>
      <c r="J567" s="46" t="str">
        <f t="shared" ca="1" si="208"/>
        <v/>
      </c>
      <c r="K567" s="44" t="str">
        <f t="shared" ca="1" si="209"/>
        <v/>
      </c>
      <c r="L567" s="45" t="str">
        <f t="shared" ca="1" si="210"/>
        <v/>
      </c>
      <c r="M567" s="46" t="str">
        <f t="shared" ca="1" si="211"/>
        <v/>
      </c>
      <c r="N567" s="44" t="str">
        <f t="shared" ca="1" si="212"/>
        <v/>
      </c>
      <c r="O567" s="45" t="str">
        <f t="shared" ca="1" si="213"/>
        <v/>
      </c>
      <c r="P567" s="46" t="str">
        <f t="shared" ca="1" si="214"/>
        <v/>
      </c>
      <c r="Q567" s="44" t="str">
        <f t="shared" ca="1" si="215"/>
        <v/>
      </c>
      <c r="R567" s="45" t="str">
        <f t="shared" ca="1" si="216"/>
        <v/>
      </c>
      <c r="S567" s="46" t="str">
        <f t="shared" ca="1" si="217"/>
        <v/>
      </c>
      <c r="T567" s="77" t="str">
        <f t="shared" ca="1" si="199"/>
        <v/>
      </c>
      <c r="AH567" s="163" t="str">
        <f t="shared" si="197"/>
        <v/>
      </c>
      <c r="AI567" s="163" t="str">
        <f t="shared" si="196"/>
        <v/>
      </c>
    </row>
    <row r="568" spans="1:35">
      <c r="A568" s="164" t="str">
        <f t="shared" ca="1" si="200"/>
        <v/>
      </c>
      <c r="B568" s="44" t="str">
        <f t="shared" ca="1" si="201"/>
        <v/>
      </c>
      <c r="C568" s="45" t="str">
        <f t="shared" ca="1" si="198"/>
        <v/>
      </c>
      <c r="D568" s="45" t="str">
        <f t="shared" ca="1" si="202"/>
        <v/>
      </c>
      <c r="E568" s="44" t="str">
        <f t="shared" ca="1" si="203"/>
        <v/>
      </c>
      <c r="F568" s="45" t="str">
        <f t="shared" ca="1" si="204"/>
        <v/>
      </c>
      <c r="G568" s="46" t="str">
        <f t="shared" ca="1" si="205"/>
        <v/>
      </c>
      <c r="H568" s="44" t="str">
        <f t="shared" ca="1" si="206"/>
        <v/>
      </c>
      <c r="I568" s="45" t="str">
        <f t="shared" ca="1" si="207"/>
        <v/>
      </c>
      <c r="J568" s="46" t="str">
        <f t="shared" ca="1" si="208"/>
        <v/>
      </c>
      <c r="K568" s="44" t="str">
        <f t="shared" ca="1" si="209"/>
        <v/>
      </c>
      <c r="L568" s="45" t="str">
        <f t="shared" ca="1" si="210"/>
        <v/>
      </c>
      <c r="M568" s="46" t="str">
        <f t="shared" ca="1" si="211"/>
        <v/>
      </c>
      <c r="N568" s="44" t="str">
        <f t="shared" ca="1" si="212"/>
        <v/>
      </c>
      <c r="O568" s="45" t="str">
        <f t="shared" ca="1" si="213"/>
        <v/>
      </c>
      <c r="P568" s="46" t="str">
        <f t="shared" ca="1" si="214"/>
        <v/>
      </c>
      <c r="Q568" s="44" t="str">
        <f t="shared" ca="1" si="215"/>
        <v/>
      </c>
      <c r="R568" s="45" t="str">
        <f t="shared" ca="1" si="216"/>
        <v/>
      </c>
      <c r="S568" s="46" t="str">
        <f t="shared" ca="1" si="217"/>
        <v/>
      </c>
      <c r="T568" s="77" t="str">
        <f t="shared" ca="1" si="199"/>
        <v/>
      </c>
      <c r="AH568" s="163" t="str">
        <f t="shared" si="197"/>
        <v/>
      </c>
      <c r="AI568" s="163" t="str">
        <f t="shared" si="196"/>
        <v/>
      </c>
    </row>
    <row r="569" spans="1:35">
      <c r="A569" s="164" t="str">
        <f t="shared" ca="1" si="200"/>
        <v/>
      </c>
      <c r="B569" s="44" t="str">
        <f t="shared" ca="1" si="201"/>
        <v/>
      </c>
      <c r="C569" s="45" t="str">
        <f t="shared" ca="1" si="198"/>
        <v/>
      </c>
      <c r="D569" s="45" t="str">
        <f t="shared" ca="1" si="202"/>
        <v/>
      </c>
      <c r="E569" s="44" t="str">
        <f t="shared" ca="1" si="203"/>
        <v/>
      </c>
      <c r="F569" s="45" t="str">
        <f t="shared" ca="1" si="204"/>
        <v/>
      </c>
      <c r="G569" s="46" t="str">
        <f t="shared" ca="1" si="205"/>
        <v/>
      </c>
      <c r="H569" s="44" t="str">
        <f t="shared" ca="1" si="206"/>
        <v/>
      </c>
      <c r="I569" s="45" t="str">
        <f t="shared" ca="1" si="207"/>
        <v/>
      </c>
      <c r="J569" s="46" t="str">
        <f t="shared" ca="1" si="208"/>
        <v/>
      </c>
      <c r="K569" s="44" t="str">
        <f t="shared" ca="1" si="209"/>
        <v/>
      </c>
      <c r="L569" s="45" t="str">
        <f t="shared" ca="1" si="210"/>
        <v/>
      </c>
      <c r="M569" s="46" t="str">
        <f t="shared" ca="1" si="211"/>
        <v/>
      </c>
      <c r="N569" s="44" t="str">
        <f t="shared" ca="1" si="212"/>
        <v/>
      </c>
      <c r="O569" s="45" t="str">
        <f t="shared" ca="1" si="213"/>
        <v/>
      </c>
      <c r="P569" s="46" t="str">
        <f t="shared" ca="1" si="214"/>
        <v/>
      </c>
      <c r="Q569" s="44" t="str">
        <f t="shared" ca="1" si="215"/>
        <v/>
      </c>
      <c r="R569" s="45" t="str">
        <f t="shared" ca="1" si="216"/>
        <v/>
      </c>
      <c r="S569" s="46" t="str">
        <f t="shared" ca="1" si="217"/>
        <v/>
      </c>
      <c r="T569" s="77" t="str">
        <f t="shared" ca="1" si="199"/>
        <v/>
      </c>
      <c r="AH569" s="163" t="str">
        <f t="shared" si="197"/>
        <v/>
      </c>
      <c r="AI569" s="163" t="str">
        <f t="shared" si="196"/>
        <v/>
      </c>
    </row>
    <row r="570" spans="1:35">
      <c r="A570" s="164" t="str">
        <f t="shared" ca="1" si="200"/>
        <v/>
      </c>
      <c r="B570" s="44" t="str">
        <f t="shared" ca="1" si="201"/>
        <v/>
      </c>
      <c r="C570" s="45" t="str">
        <f t="shared" ca="1" si="198"/>
        <v/>
      </c>
      <c r="D570" s="45" t="str">
        <f t="shared" ca="1" si="202"/>
        <v/>
      </c>
      <c r="E570" s="44" t="str">
        <f t="shared" ca="1" si="203"/>
        <v/>
      </c>
      <c r="F570" s="45" t="str">
        <f t="shared" ca="1" si="204"/>
        <v/>
      </c>
      <c r="G570" s="46" t="str">
        <f t="shared" ca="1" si="205"/>
        <v/>
      </c>
      <c r="H570" s="44" t="str">
        <f t="shared" ca="1" si="206"/>
        <v/>
      </c>
      <c r="I570" s="45" t="str">
        <f t="shared" ca="1" si="207"/>
        <v/>
      </c>
      <c r="J570" s="46" t="str">
        <f t="shared" ca="1" si="208"/>
        <v/>
      </c>
      <c r="K570" s="44" t="str">
        <f t="shared" ca="1" si="209"/>
        <v/>
      </c>
      <c r="L570" s="45" t="str">
        <f t="shared" ca="1" si="210"/>
        <v/>
      </c>
      <c r="M570" s="46" t="str">
        <f t="shared" ca="1" si="211"/>
        <v/>
      </c>
      <c r="N570" s="44" t="str">
        <f t="shared" ca="1" si="212"/>
        <v/>
      </c>
      <c r="O570" s="45" t="str">
        <f t="shared" ca="1" si="213"/>
        <v/>
      </c>
      <c r="P570" s="46" t="str">
        <f t="shared" ca="1" si="214"/>
        <v/>
      </c>
      <c r="Q570" s="44" t="str">
        <f t="shared" ca="1" si="215"/>
        <v/>
      </c>
      <c r="R570" s="45" t="str">
        <f t="shared" ca="1" si="216"/>
        <v/>
      </c>
      <c r="S570" s="46" t="str">
        <f t="shared" ca="1" si="217"/>
        <v/>
      </c>
      <c r="T570" s="77" t="str">
        <f t="shared" ca="1" si="199"/>
        <v/>
      </c>
      <c r="AH570" s="163" t="str">
        <f t="shared" si="197"/>
        <v/>
      </c>
      <c r="AI570" s="163" t="str">
        <f t="shared" si="196"/>
        <v/>
      </c>
    </row>
    <row r="571" spans="1:35">
      <c r="A571" s="164" t="str">
        <f t="shared" ca="1" si="200"/>
        <v/>
      </c>
      <c r="B571" s="44" t="str">
        <f t="shared" ca="1" si="201"/>
        <v/>
      </c>
      <c r="C571" s="45" t="str">
        <f t="shared" ca="1" si="198"/>
        <v/>
      </c>
      <c r="D571" s="45" t="str">
        <f t="shared" ca="1" si="202"/>
        <v/>
      </c>
      <c r="E571" s="44" t="str">
        <f t="shared" ca="1" si="203"/>
        <v/>
      </c>
      <c r="F571" s="45" t="str">
        <f t="shared" ca="1" si="204"/>
        <v/>
      </c>
      <c r="G571" s="46" t="str">
        <f t="shared" ca="1" si="205"/>
        <v/>
      </c>
      <c r="H571" s="44" t="str">
        <f t="shared" ca="1" si="206"/>
        <v/>
      </c>
      <c r="I571" s="45" t="str">
        <f t="shared" ca="1" si="207"/>
        <v/>
      </c>
      <c r="J571" s="46" t="str">
        <f t="shared" ca="1" si="208"/>
        <v/>
      </c>
      <c r="K571" s="44" t="str">
        <f t="shared" ca="1" si="209"/>
        <v/>
      </c>
      <c r="L571" s="45" t="str">
        <f t="shared" ca="1" si="210"/>
        <v/>
      </c>
      <c r="M571" s="46" t="str">
        <f t="shared" ca="1" si="211"/>
        <v/>
      </c>
      <c r="N571" s="44" t="str">
        <f t="shared" ca="1" si="212"/>
        <v/>
      </c>
      <c r="O571" s="45" t="str">
        <f t="shared" ca="1" si="213"/>
        <v/>
      </c>
      <c r="P571" s="46" t="str">
        <f t="shared" ca="1" si="214"/>
        <v/>
      </c>
      <c r="Q571" s="44" t="str">
        <f t="shared" ca="1" si="215"/>
        <v/>
      </c>
      <c r="R571" s="45" t="str">
        <f t="shared" ca="1" si="216"/>
        <v/>
      </c>
      <c r="S571" s="46" t="str">
        <f t="shared" ca="1" si="217"/>
        <v/>
      </c>
      <c r="T571" s="77" t="str">
        <f t="shared" ca="1" si="199"/>
        <v/>
      </c>
      <c r="AH571" s="163" t="str">
        <f t="shared" si="197"/>
        <v/>
      </c>
      <c r="AI571" s="163" t="str">
        <f t="shared" si="196"/>
        <v/>
      </c>
    </row>
    <row r="572" spans="1:35">
      <c r="A572" s="164" t="str">
        <f t="shared" ca="1" si="200"/>
        <v/>
      </c>
      <c r="B572" s="44" t="str">
        <f t="shared" ca="1" si="201"/>
        <v/>
      </c>
      <c r="C572" s="45" t="str">
        <f t="shared" ca="1" si="198"/>
        <v/>
      </c>
      <c r="D572" s="45" t="str">
        <f t="shared" ca="1" si="202"/>
        <v/>
      </c>
      <c r="E572" s="44" t="str">
        <f t="shared" ca="1" si="203"/>
        <v/>
      </c>
      <c r="F572" s="45" t="str">
        <f t="shared" ca="1" si="204"/>
        <v/>
      </c>
      <c r="G572" s="46" t="str">
        <f t="shared" ca="1" si="205"/>
        <v/>
      </c>
      <c r="H572" s="44" t="str">
        <f t="shared" ca="1" si="206"/>
        <v/>
      </c>
      <c r="I572" s="45" t="str">
        <f t="shared" ca="1" si="207"/>
        <v/>
      </c>
      <c r="J572" s="46" t="str">
        <f t="shared" ca="1" si="208"/>
        <v/>
      </c>
      <c r="K572" s="44" t="str">
        <f t="shared" ca="1" si="209"/>
        <v/>
      </c>
      <c r="L572" s="45" t="str">
        <f t="shared" ca="1" si="210"/>
        <v/>
      </c>
      <c r="M572" s="46" t="str">
        <f t="shared" ca="1" si="211"/>
        <v/>
      </c>
      <c r="N572" s="44" t="str">
        <f t="shared" ca="1" si="212"/>
        <v/>
      </c>
      <c r="O572" s="45" t="str">
        <f t="shared" ca="1" si="213"/>
        <v/>
      </c>
      <c r="P572" s="46" t="str">
        <f t="shared" ca="1" si="214"/>
        <v/>
      </c>
      <c r="Q572" s="44" t="str">
        <f t="shared" ca="1" si="215"/>
        <v/>
      </c>
      <c r="R572" s="45" t="str">
        <f t="shared" ca="1" si="216"/>
        <v/>
      </c>
      <c r="S572" s="46" t="str">
        <f t="shared" ca="1" si="217"/>
        <v/>
      </c>
      <c r="T572" s="77" t="str">
        <f t="shared" ca="1" si="199"/>
        <v/>
      </c>
      <c r="AH572" s="163" t="str">
        <f t="shared" si="197"/>
        <v/>
      </c>
      <c r="AI572" s="163" t="str">
        <f t="shared" si="196"/>
        <v/>
      </c>
    </row>
    <row r="573" spans="1:35">
      <c r="A573" s="164" t="str">
        <f t="shared" ca="1" si="200"/>
        <v/>
      </c>
      <c r="B573" s="44" t="str">
        <f t="shared" ca="1" si="201"/>
        <v/>
      </c>
      <c r="C573" s="45" t="str">
        <f t="shared" ca="1" si="198"/>
        <v/>
      </c>
      <c r="D573" s="45" t="str">
        <f t="shared" ca="1" si="202"/>
        <v/>
      </c>
      <c r="E573" s="44" t="str">
        <f t="shared" ca="1" si="203"/>
        <v/>
      </c>
      <c r="F573" s="45" t="str">
        <f t="shared" ca="1" si="204"/>
        <v/>
      </c>
      <c r="G573" s="46" t="str">
        <f t="shared" ca="1" si="205"/>
        <v/>
      </c>
      <c r="H573" s="44" t="str">
        <f t="shared" ca="1" si="206"/>
        <v/>
      </c>
      <c r="I573" s="45" t="str">
        <f t="shared" ca="1" si="207"/>
        <v/>
      </c>
      <c r="J573" s="46" t="str">
        <f t="shared" ca="1" si="208"/>
        <v/>
      </c>
      <c r="K573" s="44" t="str">
        <f t="shared" ca="1" si="209"/>
        <v/>
      </c>
      <c r="L573" s="45" t="str">
        <f t="shared" ca="1" si="210"/>
        <v/>
      </c>
      <c r="M573" s="46" t="str">
        <f t="shared" ca="1" si="211"/>
        <v/>
      </c>
      <c r="N573" s="44" t="str">
        <f t="shared" ca="1" si="212"/>
        <v/>
      </c>
      <c r="O573" s="45" t="str">
        <f t="shared" ca="1" si="213"/>
        <v/>
      </c>
      <c r="P573" s="46" t="str">
        <f t="shared" ca="1" si="214"/>
        <v/>
      </c>
      <c r="Q573" s="44" t="str">
        <f t="shared" ca="1" si="215"/>
        <v/>
      </c>
      <c r="R573" s="45" t="str">
        <f t="shared" ca="1" si="216"/>
        <v/>
      </c>
      <c r="S573" s="46" t="str">
        <f t="shared" ca="1" si="217"/>
        <v/>
      </c>
      <c r="T573" s="77" t="str">
        <f t="shared" ca="1" si="199"/>
        <v/>
      </c>
      <c r="AH573" s="163" t="str">
        <f t="shared" si="197"/>
        <v/>
      </c>
      <c r="AI573" s="163" t="str">
        <f t="shared" si="196"/>
        <v/>
      </c>
    </row>
    <row r="574" spans="1:35">
      <c r="A574" s="164" t="str">
        <f t="shared" ca="1" si="200"/>
        <v/>
      </c>
      <c r="B574" s="44" t="str">
        <f t="shared" ca="1" si="201"/>
        <v/>
      </c>
      <c r="C574" s="45" t="str">
        <f t="shared" ca="1" si="198"/>
        <v/>
      </c>
      <c r="D574" s="45" t="str">
        <f t="shared" ca="1" si="202"/>
        <v/>
      </c>
      <c r="E574" s="44" t="str">
        <f t="shared" ca="1" si="203"/>
        <v/>
      </c>
      <c r="F574" s="45" t="str">
        <f t="shared" ca="1" si="204"/>
        <v/>
      </c>
      <c r="G574" s="46" t="str">
        <f t="shared" ca="1" si="205"/>
        <v/>
      </c>
      <c r="H574" s="44" t="str">
        <f t="shared" ca="1" si="206"/>
        <v/>
      </c>
      <c r="I574" s="45" t="str">
        <f t="shared" ca="1" si="207"/>
        <v/>
      </c>
      <c r="J574" s="46" t="str">
        <f t="shared" ca="1" si="208"/>
        <v/>
      </c>
      <c r="K574" s="44" t="str">
        <f t="shared" ca="1" si="209"/>
        <v/>
      </c>
      <c r="L574" s="45" t="str">
        <f t="shared" ca="1" si="210"/>
        <v/>
      </c>
      <c r="M574" s="46" t="str">
        <f t="shared" ca="1" si="211"/>
        <v/>
      </c>
      <c r="N574" s="44" t="str">
        <f t="shared" ca="1" si="212"/>
        <v/>
      </c>
      <c r="O574" s="45" t="str">
        <f t="shared" ca="1" si="213"/>
        <v/>
      </c>
      <c r="P574" s="46" t="str">
        <f t="shared" ca="1" si="214"/>
        <v/>
      </c>
      <c r="Q574" s="44" t="str">
        <f t="shared" ca="1" si="215"/>
        <v/>
      </c>
      <c r="R574" s="45" t="str">
        <f t="shared" ca="1" si="216"/>
        <v/>
      </c>
      <c r="S574" s="46" t="str">
        <f t="shared" ca="1" si="217"/>
        <v/>
      </c>
      <c r="T574" s="77" t="str">
        <f t="shared" ca="1" si="199"/>
        <v/>
      </c>
      <c r="AH574" s="163" t="str">
        <f t="shared" si="197"/>
        <v/>
      </c>
      <c r="AI574" s="163" t="str">
        <f t="shared" si="196"/>
        <v/>
      </c>
    </row>
    <row r="575" spans="1:35">
      <c r="A575" s="164" t="str">
        <f t="shared" ca="1" si="200"/>
        <v/>
      </c>
      <c r="B575" s="44" t="str">
        <f t="shared" ca="1" si="201"/>
        <v/>
      </c>
      <c r="C575" s="45" t="str">
        <f t="shared" ca="1" si="198"/>
        <v/>
      </c>
      <c r="D575" s="45" t="str">
        <f t="shared" ca="1" si="202"/>
        <v/>
      </c>
      <c r="E575" s="44" t="str">
        <f t="shared" ca="1" si="203"/>
        <v/>
      </c>
      <c r="F575" s="45" t="str">
        <f t="shared" ca="1" si="204"/>
        <v/>
      </c>
      <c r="G575" s="46" t="str">
        <f t="shared" ca="1" si="205"/>
        <v/>
      </c>
      <c r="H575" s="44" t="str">
        <f t="shared" ca="1" si="206"/>
        <v/>
      </c>
      <c r="I575" s="45" t="str">
        <f t="shared" ca="1" si="207"/>
        <v/>
      </c>
      <c r="J575" s="46" t="str">
        <f t="shared" ca="1" si="208"/>
        <v/>
      </c>
      <c r="K575" s="44" t="str">
        <f t="shared" ca="1" si="209"/>
        <v/>
      </c>
      <c r="L575" s="45" t="str">
        <f t="shared" ca="1" si="210"/>
        <v/>
      </c>
      <c r="M575" s="46" t="str">
        <f t="shared" ca="1" si="211"/>
        <v/>
      </c>
      <c r="N575" s="44" t="str">
        <f t="shared" ca="1" si="212"/>
        <v/>
      </c>
      <c r="O575" s="45" t="str">
        <f t="shared" ca="1" si="213"/>
        <v/>
      </c>
      <c r="P575" s="46" t="str">
        <f t="shared" ca="1" si="214"/>
        <v/>
      </c>
      <c r="Q575" s="44" t="str">
        <f t="shared" ca="1" si="215"/>
        <v/>
      </c>
      <c r="R575" s="45" t="str">
        <f t="shared" ca="1" si="216"/>
        <v/>
      </c>
      <c r="S575" s="46" t="str">
        <f t="shared" ca="1" si="217"/>
        <v/>
      </c>
      <c r="T575" s="77" t="str">
        <f t="shared" ca="1" si="199"/>
        <v/>
      </c>
      <c r="AH575" s="163" t="str">
        <f t="shared" si="197"/>
        <v/>
      </c>
      <c r="AI575" s="163" t="str">
        <f t="shared" si="196"/>
        <v/>
      </c>
    </row>
    <row r="576" spans="1:35">
      <c r="A576" s="164" t="str">
        <f t="shared" ca="1" si="200"/>
        <v/>
      </c>
      <c r="B576" s="44" t="str">
        <f t="shared" ca="1" si="201"/>
        <v/>
      </c>
      <c r="C576" s="45" t="str">
        <f t="shared" ca="1" si="198"/>
        <v/>
      </c>
      <c r="D576" s="45" t="str">
        <f t="shared" ca="1" si="202"/>
        <v/>
      </c>
      <c r="E576" s="44" t="str">
        <f t="shared" ca="1" si="203"/>
        <v/>
      </c>
      <c r="F576" s="45" t="str">
        <f t="shared" ca="1" si="204"/>
        <v/>
      </c>
      <c r="G576" s="46" t="str">
        <f t="shared" ca="1" si="205"/>
        <v/>
      </c>
      <c r="H576" s="44" t="str">
        <f t="shared" ca="1" si="206"/>
        <v/>
      </c>
      <c r="I576" s="45" t="str">
        <f t="shared" ca="1" si="207"/>
        <v/>
      </c>
      <c r="J576" s="46" t="str">
        <f t="shared" ca="1" si="208"/>
        <v/>
      </c>
      <c r="K576" s="44" t="str">
        <f t="shared" ca="1" si="209"/>
        <v/>
      </c>
      <c r="L576" s="45" t="str">
        <f t="shared" ca="1" si="210"/>
        <v/>
      </c>
      <c r="M576" s="46" t="str">
        <f t="shared" ca="1" si="211"/>
        <v/>
      </c>
      <c r="N576" s="44" t="str">
        <f t="shared" ca="1" si="212"/>
        <v/>
      </c>
      <c r="O576" s="45" t="str">
        <f t="shared" ca="1" si="213"/>
        <v/>
      </c>
      <c r="P576" s="46" t="str">
        <f t="shared" ca="1" si="214"/>
        <v/>
      </c>
      <c r="Q576" s="44" t="str">
        <f t="shared" ca="1" si="215"/>
        <v/>
      </c>
      <c r="R576" s="45" t="str">
        <f t="shared" ca="1" si="216"/>
        <v/>
      </c>
      <c r="S576" s="46" t="str">
        <f t="shared" ca="1" si="217"/>
        <v/>
      </c>
      <c r="T576" s="77" t="str">
        <f t="shared" ca="1" si="199"/>
        <v/>
      </c>
      <c r="AH576" s="163" t="str">
        <f t="shared" si="197"/>
        <v/>
      </c>
      <c r="AI576" s="163" t="str">
        <f t="shared" si="196"/>
        <v/>
      </c>
    </row>
    <row r="577" spans="1:35">
      <c r="A577" s="164" t="str">
        <f t="shared" ca="1" si="200"/>
        <v/>
      </c>
      <c r="B577" s="44" t="str">
        <f t="shared" ca="1" si="201"/>
        <v/>
      </c>
      <c r="C577" s="45" t="str">
        <f t="shared" ca="1" si="198"/>
        <v/>
      </c>
      <c r="D577" s="45" t="str">
        <f t="shared" ca="1" si="202"/>
        <v/>
      </c>
      <c r="E577" s="44" t="str">
        <f t="shared" ca="1" si="203"/>
        <v/>
      </c>
      <c r="F577" s="45" t="str">
        <f t="shared" ca="1" si="204"/>
        <v/>
      </c>
      <c r="G577" s="46" t="str">
        <f t="shared" ca="1" si="205"/>
        <v/>
      </c>
      <c r="H577" s="44" t="str">
        <f t="shared" ca="1" si="206"/>
        <v/>
      </c>
      <c r="I577" s="45" t="str">
        <f t="shared" ca="1" si="207"/>
        <v/>
      </c>
      <c r="J577" s="46" t="str">
        <f t="shared" ca="1" si="208"/>
        <v/>
      </c>
      <c r="K577" s="44" t="str">
        <f t="shared" ca="1" si="209"/>
        <v/>
      </c>
      <c r="L577" s="45" t="str">
        <f t="shared" ca="1" si="210"/>
        <v/>
      </c>
      <c r="M577" s="46" t="str">
        <f t="shared" ca="1" si="211"/>
        <v/>
      </c>
      <c r="N577" s="44" t="str">
        <f t="shared" ca="1" si="212"/>
        <v/>
      </c>
      <c r="O577" s="45" t="str">
        <f t="shared" ca="1" si="213"/>
        <v/>
      </c>
      <c r="P577" s="46" t="str">
        <f t="shared" ca="1" si="214"/>
        <v/>
      </c>
      <c r="Q577" s="44" t="str">
        <f t="shared" ca="1" si="215"/>
        <v/>
      </c>
      <c r="R577" s="45" t="str">
        <f t="shared" ca="1" si="216"/>
        <v/>
      </c>
      <c r="S577" s="46" t="str">
        <f t="shared" ca="1" si="217"/>
        <v/>
      </c>
      <c r="T577" s="77" t="str">
        <f t="shared" ca="1" si="199"/>
        <v/>
      </c>
      <c r="AH577" s="163" t="str">
        <f t="shared" si="197"/>
        <v/>
      </c>
      <c r="AI577" s="163" t="str">
        <f t="shared" si="196"/>
        <v/>
      </c>
    </row>
    <row r="578" spans="1:35">
      <c r="A578" s="164" t="str">
        <f t="shared" ca="1" si="200"/>
        <v/>
      </c>
      <c r="B578" s="44" t="str">
        <f t="shared" ca="1" si="201"/>
        <v/>
      </c>
      <c r="C578" s="45" t="str">
        <f t="shared" ca="1" si="198"/>
        <v/>
      </c>
      <c r="D578" s="45" t="str">
        <f t="shared" ca="1" si="202"/>
        <v/>
      </c>
      <c r="E578" s="44" t="str">
        <f t="shared" ca="1" si="203"/>
        <v/>
      </c>
      <c r="F578" s="45" t="str">
        <f t="shared" ca="1" si="204"/>
        <v/>
      </c>
      <c r="G578" s="46" t="str">
        <f t="shared" ca="1" si="205"/>
        <v/>
      </c>
      <c r="H578" s="44" t="str">
        <f t="shared" ca="1" si="206"/>
        <v/>
      </c>
      <c r="I578" s="45" t="str">
        <f t="shared" ca="1" si="207"/>
        <v/>
      </c>
      <c r="J578" s="46" t="str">
        <f t="shared" ca="1" si="208"/>
        <v/>
      </c>
      <c r="K578" s="44" t="str">
        <f t="shared" ca="1" si="209"/>
        <v/>
      </c>
      <c r="L578" s="45" t="str">
        <f t="shared" ca="1" si="210"/>
        <v/>
      </c>
      <c r="M578" s="46" t="str">
        <f t="shared" ca="1" si="211"/>
        <v/>
      </c>
      <c r="N578" s="44" t="str">
        <f t="shared" ca="1" si="212"/>
        <v/>
      </c>
      <c r="O578" s="45" t="str">
        <f t="shared" ca="1" si="213"/>
        <v/>
      </c>
      <c r="P578" s="46" t="str">
        <f t="shared" ca="1" si="214"/>
        <v/>
      </c>
      <c r="Q578" s="44" t="str">
        <f t="shared" ca="1" si="215"/>
        <v/>
      </c>
      <c r="R578" s="45" t="str">
        <f t="shared" ca="1" si="216"/>
        <v/>
      </c>
      <c r="S578" s="46" t="str">
        <f t="shared" ca="1" si="217"/>
        <v/>
      </c>
      <c r="T578" s="77" t="str">
        <f t="shared" ca="1" si="199"/>
        <v/>
      </c>
      <c r="AH578" s="163" t="str">
        <f t="shared" si="197"/>
        <v/>
      </c>
      <c r="AI578" s="163" t="str">
        <f t="shared" si="196"/>
        <v/>
      </c>
    </row>
    <row r="579" spans="1:35">
      <c r="A579" s="164" t="str">
        <f t="shared" ca="1" si="200"/>
        <v/>
      </c>
      <c r="B579" s="44" t="str">
        <f t="shared" ca="1" si="201"/>
        <v/>
      </c>
      <c r="C579" s="45" t="str">
        <f t="shared" ca="1" si="198"/>
        <v/>
      </c>
      <c r="D579" s="45" t="str">
        <f t="shared" ca="1" si="202"/>
        <v/>
      </c>
      <c r="E579" s="44" t="str">
        <f t="shared" ca="1" si="203"/>
        <v/>
      </c>
      <c r="F579" s="45" t="str">
        <f t="shared" ca="1" si="204"/>
        <v/>
      </c>
      <c r="G579" s="46" t="str">
        <f t="shared" ca="1" si="205"/>
        <v/>
      </c>
      <c r="H579" s="44" t="str">
        <f t="shared" ca="1" si="206"/>
        <v/>
      </c>
      <c r="I579" s="45" t="str">
        <f t="shared" ca="1" si="207"/>
        <v/>
      </c>
      <c r="J579" s="46" t="str">
        <f t="shared" ca="1" si="208"/>
        <v/>
      </c>
      <c r="K579" s="44" t="str">
        <f t="shared" ca="1" si="209"/>
        <v/>
      </c>
      <c r="L579" s="45" t="str">
        <f t="shared" ca="1" si="210"/>
        <v/>
      </c>
      <c r="M579" s="46" t="str">
        <f t="shared" ca="1" si="211"/>
        <v/>
      </c>
      <c r="N579" s="44" t="str">
        <f t="shared" ca="1" si="212"/>
        <v/>
      </c>
      <c r="O579" s="45" t="str">
        <f t="shared" ca="1" si="213"/>
        <v/>
      </c>
      <c r="P579" s="46" t="str">
        <f t="shared" ca="1" si="214"/>
        <v/>
      </c>
      <c r="Q579" s="44" t="str">
        <f t="shared" ca="1" si="215"/>
        <v/>
      </c>
      <c r="R579" s="45" t="str">
        <f t="shared" ca="1" si="216"/>
        <v/>
      </c>
      <c r="S579" s="46" t="str">
        <f t="shared" ca="1" si="217"/>
        <v/>
      </c>
      <c r="T579" s="77" t="str">
        <f t="shared" ca="1" si="199"/>
        <v/>
      </c>
      <c r="AH579" s="163" t="str">
        <f t="shared" si="197"/>
        <v/>
      </c>
      <c r="AI579" s="163" t="str">
        <f t="shared" si="196"/>
        <v/>
      </c>
    </row>
    <row r="580" spans="1:35">
      <c r="A580" s="164" t="str">
        <f t="shared" ca="1" si="200"/>
        <v/>
      </c>
      <c r="B580" s="44" t="str">
        <f t="shared" ca="1" si="201"/>
        <v/>
      </c>
      <c r="C580" s="45" t="str">
        <f t="shared" ca="1" si="198"/>
        <v/>
      </c>
      <c r="D580" s="45" t="str">
        <f t="shared" ca="1" si="202"/>
        <v/>
      </c>
      <c r="E580" s="44" t="str">
        <f t="shared" ca="1" si="203"/>
        <v/>
      </c>
      <c r="F580" s="45" t="str">
        <f t="shared" ca="1" si="204"/>
        <v/>
      </c>
      <c r="G580" s="46" t="str">
        <f t="shared" ca="1" si="205"/>
        <v/>
      </c>
      <c r="H580" s="44" t="str">
        <f t="shared" ca="1" si="206"/>
        <v/>
      </c>
      <c r="I580" s="45" t="str">
        <f t="shared" ca="1" si="207"/>
        <v/>
      </c>
      <c r="J580" s="46" t="str">
        <f t="shared" ca="1" si="208"/>
        <v/>
      </c>
      <c r="K580" s="44" t="str">
        <f t="shared" ca="1" si="209"/>
        <v/>
      </c>
      <c r="L580" s="45" t="str">
        <f t="shared" ca="1" si="210"/>
        <v/>
      </c>
      <c r="M580" s="46" t="str">
        <f t="shared" ca="1" si="211"/>
        <v/>
      </c>
      <c r="N580" s="44" t="str">
        <f t="shared" ca="1" si="212"/>
        <v/>
      </c>
      <c r="O580" s="45" t="str">
        <f t="shared" ca="1" si="213"/>
        <v/>
      </c>
      <c r="P580" s="46" t="str">
        <f t="shared" ca="1" si="214"/>
        <v/>
      </c>
      <c r="Q580" s="44" t="str">
        <f t="shared" ca="1" si="215"/>
        <v/>
      </c>
      <c r="R580" s="45" t="str">
        <f t="shared" ca="1" si="216"/>
        <v/>
      </c>
      <c r="S580" s="46" t="str">
        <f t="shared" ca="1" si="217"/>
        <v/>
      </c>
      <c r="T580" s="77" t="str">
        <f t="shared" ca="1" si="199"/>
        <v/>
      </c>
      <c r="AH580" s="163" t="str">
        <f t="shared" si="197"/>
        <v/>
      </c>
      <c r="AI580" s="163" t="str">
        <f t="shared" ref="AI580:AI643" si="218">IF(AH580&gt;$A$14,AH580,"")</f>
        <v/>
      </c>
    </row>
    <row r="581" spans="1:35">
      <c r="A581" s="164" t="str">
        <f t="shared" ca="1" si="200"/>
        <v/>
      </c>
      <c r="B581" s="44" t="str">
        <f t="shared" ca="1" si="201"/>
        <v/>
      </c>
      <c r="C581" s="45" t="str">
        <f t="shared" ca="1" si="198"/>
        <v/>
      </c>
      <c r="D581" s="45" t="str">
        <f t="shared" ca="1" si="202"/>
        <v/>
      </c>
      <c r="E581" s="44" t="str">
        <f t="shared" ca="1" si="203"/>
        <v/>
      </c>
      <c r="F581" s="45" t="str">
        <f t="shared" ca="1" si="204"/>
        <v/>
      </c>
      <c r="G581" s="46" t="str">
        <f t="shared" ca="1" si="205"/>
        <v/>
      </c>
      <c r="H581" s="44" t="str">
        <f t="shared" ca="1" si="206"/>
        <v/>
      </c>
      <c r="I581" s="45" t="str">
        <f t="shared" ca="1" si="207"/>
        <v/>
      </c>
      <c r="J581" s="46" t="str">
        <f t="shared" ca="1" si="208"/>
        <v/>
      </c>
      <c r="K581" s="44" t="str">
        <f t="shared" ca="1" si="209"/>
        <v/>
      </c>
      <c r="L581" s="45" t="str">
        <f t="shared" ca="1" si="210"/>
        <v/>
      </c>
      <c r="M581" s="46" t="str">
        <f t="shared" ca="1" si="211"/>
        <v/>
      </c>
      <c r="N581" s="44" t="str">
        <f t="shared" ca="1" si="212"/>
        <v/>
      </c>
      <c r="O581" s="45" t="str">
        <f t="shared" ca="1" si="213"/>
        <v/>
      </c>
      <c r="P581" s="46" t="str">
        <f t="shared" ca="1" si="214"/>
        <v/>
      </c>
      <c r="Q581" s="44" t="str">
        <f t="shared" ca="1" si="215"/>
        <v/>
      </c>
      <c r="R581" s="45" t="str">
        <f t="shared" ca="1" si="216"/>
        <v/>
      </c>
      <c r="S581" s="46" t="str">
        <f t="shared" ca="1" si="217"/>
        <v/>
      </c>
      <c r="T581" s="77" t="str">
        <f t="shared" ca="1" si="199"/>
        <v/>
      </c>
      <c r="AH581" s="163" t="str">
        <f t="shared" ref="AH581:AH644" si="219">IF(COUNTIF(X:X,V581)*COUNTIF(Z:Z,V581)*COUNTIF(AB:AB,V581)*COUNTIF(AD:AD,V581)*COUNTIF(AF:AF,V581),V581,"")</f>
        <v/>
      </c>
      <c r="AI581" s="163" t="str">
        <f t="shared" si="218"/>
        <v/>
      </c>
    </row>
    <row r="582" spans="1:35">
      <c r="A582" s="164" t="str">
        <f t="shared" ca="1" si="200"/>
        <v/>
      </c>
      <c r="B582" s="44" t="str">
        <f t="shared" ca="1" si="201"/>
        <v/>
      </c>
      <c r="C582" s="45" t="str">
        <f t="shared" ca="1" si="198"/>
        <v/>
      </c>
      <c r="D582" s="45" t="str">
        <f t="shared" ca="1" si="202"/>
        <v/>
      </c>
      <c r="E582" s="44" t="str">
        <f t="shared" ca="1" si="203"/>
        <v/>
      </c>
      <c r="F582" s="45" t="str">
        <f t="shared" ca="1" si="204"/>
        <v/>
      </c>
      <c r="G582" s="46" t="str">
        <f t="shared" ca="1" si="205"/>
        <v/>
      </c>
      <c r="H582" s="44" t="str">
        <f t="shared" ca="1" si="206"/>
        <v/>
      </c>
      <c r="I582" s="45" t="str">
        <f t="shared" ca="1" si="207"/>
        <v/>
      </c>
      <c r="J582" s="46" t="str">
        <f t="shared" ca="1" si="208"/>
        <v/>
      </c>
      <c r="K582" s="44" t="str">
        <f t="shared" ca="1" si="209"/>
        <v/>
      </c>
      <c r="L582" s="45" t="str">
        <f t="shared" ca="1" si="210"/>
        <v/>
      </c>
      <c r="M582" s="46" t="str">
        <f t="shared" ca="1" si="211"/>
        <v/>
      </c>
      <c r="N582" s="44" t="str">
        <f t="shared" ca="1" si="212"/>
        <v/>
      </c>
      <c r="O582" s="45" t="str">
        <f t="shared" ca="1" si="213"/>
        <v/>
      </c>
      <c r="P582" s="46" t="str">
        <f t="shared" ca="1" si="214"/>
        <v/>
      </c>
      <c r="Q582" s="44" t="str">
        <f t="shared" ca="1" si="215"/>
        <v/>
      </c>
      <c r="R582" s="45" t="str">
        <f t="shared" ca="1" si="216"/>
        <v/>
      </c>
      <c r="S582" s="46" t="str">
        <f t="shared" ca="1" si="217"/>
        <v/>
      </c>
      <c r="T582" s="77" t="str">
        <f t="shared" ca="1" si="199"/>
        <v/>
      </c>
      <c r="AH582" s="163" t="str">
        <f t="shared" si="219"/>
        <v/>
      </c>
      <c r="AI582" s="163" t="str">
        <f t="shared" si="218"/>
        <v/>
      </c>
    </row>
    <row r="583" spans="1:35">
      <c r="A583" s="164" t="str">
        <f t="shared" ca="1" si="200"/>
        <v/>
      </c>
      <c r="B583" s="44" t="str">
        <f t="shared" ca="1" si="201"/>
        <v/>
      </c>
      <c r="C583" s="45" t="str">
        <f t="shared" ca="1" si="198"/>
        <v/>
      </c>
      <c r="D583" s="45" t="str">
        <f t="shared" ca="1" si="202"/>
        <v/>
      </c>
      <c r="E583" s="44" t="str">
        <f t="shared" ca="1" si="203"/>
        <v/>
      </c>
      <c r="F583" s="45" t="str">
        <f t="shared" ca="1" si="204"/>
        <v/>
      </c>
      <c r="G583" s="46" t="str">
        <f t="shared" ca="1" si="205"/>
        <v/>
      </c>
      <c r="H583" s="44" t="str">
        <f t="shared" ca="1" si="206"/>
        <v/>
      </c>
      <c r="I583" s="45" t="str">
        <f t="shared" ca="1" si="207"/>
        <v/>
      </c>
      <c r="J583" s="46" t="str">
        <f t="shared" ca="1" si="208"/>
        <v/>
      </c>
      <c r="K583" s="44" t="str">
        <f t="shared" ca="1" si="209"/>
        <v/>
      </c>
      <c r="L583" s="45" t="str">
        <f t="shared" ca="1" si="210"/>
        <v/>
      </c>
      <c r="M583" s="46" t="str">
        <f t="shared" ca="1" si="211"/>
        <v/>
      </c>
      <c r="N583" s="44" t="str">
        <f t="shared" ca="1" si="212"/>
        <v/>
      </c>
      <c r="O583" s="45" t="str">
        <f t="shared" ca="1" si="213"/>
        <v/>
      </c>
      <c r="P583" s="46" t="str">
        <f t="shared" ca="1" si="214"/>
        <v/>
      </c>
      <c r="Q583" s="44" t="str">
        <f t="shared" ca="1" si="215"/>
        <v/>
      </c>
      <c r="R583" s="45" t="str">
        <f t="shared" ca="1" si="216"/>
        <v/>
      </c>
      <c r="S583" s="46" t="str">
        <f t="shared" ca="1" si="217"/>
        <v/>
      </c>
      <c r="T583" s="77" t="str">
        <f t="shared" ca="1" si="199"/>
        <v/>
      </c>
      <c r="AH583" s="163" t="str">
        <f t="shared" si="219"/>
        <v/>
      </c>
      <c r="AI583" s="163" t="str">
        <f t="shared" si="218"/>
        <v/>
      </c>
    </row>
    <row r="584" spans="1:35">
      <c r="A584" s="164" t="str">
        <f t="shared" ca="1" si="200"/>
        <v/>
      </c>
      <c r="B584" s="44" t="str">
        <f t="shared" ca="1" si="201"/>
        <v/>
      </c>
      <c r="C584" s="45" t="str">
        <f t="shared" ca="1" si="198"/>
        <v/>
      </c>
      <c r="D584" s="45" t="str">
        <f t="shared" ca="1" si="202"/>
        <v/>
      </c>
      <c r="E584" s="44" t="str">
        <f t="shared" ca="1" si="203"/>
        <v/>
      </c>
      <c r="F584" s="45" t="str">
        <f t="shared" ca="1" si="204"/>
        <v/>
      </c>
      <c r="G584" s="46" t="str">
        <f t="shared" ca="1" si="205"/>
        <v/>
      </c>
      <c r="H584" s="44" t="str">
        <f t="shared" ca="1" si="206"/>
        <v/>
      </c>
      <c r="I584" s="45" t="str">
        <f t="shared" ca="1" si="207"/>
        <v/>
      </c>
      <c r="J584" s="46" t="str">
        <f t="shared" ca="1" si="208"/>
        <v/>
      </c>
      <c r="K584" s="44" t="str">
        <f t="shared" ca="1" si="209"/>
        <v/>
      </c>
      <c r="L584" s="45" t="str">
        <f t="shared" ca="1" si="210"/>
        <v/>
      </c>
      <c r="M584" s="46" t="str">
        <f t="shared" ca="1" si="211"/>
        <v/>
      </c>
      <c r="N584" s="44" t="str">
        <f t="shared" ca="1" si="212"/>
        <v/>
      </c>
      <c r="O584" s="45" t="str">
        <f t="shared" ca="1" si="213"/>
        <v/>
      </c>
      <c r="P584" s="46" t="str">
        <f t="shared" ca="1" si="214"/>
        <v/>
      </c>
      <c r="Q584" s="44" t="str">
        <f t="shared" ca="1" si="215"/>
        <v/>
      </c>
      <c r="R584" s="45" t="str">
        <f t="shared" ca="1" si="216"/>
        <v/>
      </c>
      <c r="S584" s="46" t="str">
        <f t="shared" ca="1" si="217"/>
        <v/>
      </c>
      <c r="T584" s="77" t="str">
        <f t="shared" ca="1" si="199"/>
        <v/>
      </c>
      <c r="AH584" s="163" t="str">
        <f t="shared" si="219"/>
        <v/>
      </c>
      <c r="AI584" s="163" t="str">
        <f t="shared" si="218"/>
        <v/>
      </c>
    </row>
    <row r="585" spans="1:35">
      <c r="A585" s="164" t="str">
        <f t="shared" ca="1" si="200"/>
        <v/>
      </c>
      <c r="B585" s="44" t="str">
        <f t="shared" ca="1" si="201"/>
        <v/>
      </c>
      <c r="C585" s="45" t="str">
        <f t="shared" ca="1" si="198"/>
        <v/>
      </c>
      <c r="D585" s="45" t="str">
        <f t="shared" ca="1" si="202"/>
        <v/>
      </c>
      <c r="E585" s="44" t="str">
        <f t="shared" ca="1" si="203"/>
        <v/>
      </c>
      <c r="F585" s="45" t="str">
        <f t="shared" ca="1" si="204"/>
        <v/>
      </c>
      <c r="G585" s="46" t="str">
        <f t="shared" ca="1" si="205"/>
        <v/>
      </c>
      <c r="H585" s="44" t="str">
        <f t="shared" ca="1" si="206"/>
        <v/>
      </c>
      <c r="I585" s="45" t="str">
        <f t="shared" ca="1" si="207"/>
        <v/>
      </c>
      <c r="J585" s="46" t="str">
        <f t="shared" ca="1" si="208"/>
        <v/>
      </c>
      <c r="K585" s="44" t="str">
        <f t="shared" ca="1" si="209"/>
        <v/>
      </c>
      <c r="L585" s="45" t="str">
        <f t="shared" ca="1" si="210"/>
        <v/>
      </c>
      <c r="M585" s="46" t="str">
        <f t="shared" ca="1" si="211"/>
        <v/>
      </c>
      <c r="N585" s="44" t="str">
        <f t="shared" ca="1" si="212"/>
        <v/>
      </c>
      <c r="O585" s="45" t="str">
        <f t="shared" ca="1" si="213"/>
        <v/>
      </c>
      <c r="P585" s="46" t="str">
        <f t="shared" ca="1" si="214"/>
        <v/>
      </c>
      <c r="Q585" s="44" t="str">
        <f t="shared" ca="1" si="215"/>
        <v/>
      </c>
      <c r="R585" s="45" t="str">
        <f t="shared" ca="1" si="216"/>
        <v/>
      </c>
      <c r="S585" s="46" t="str">
        <f t="shared" ca="1" si="217"/>
        <v/>
      </c>
      <c r="T585" s="77" t="str">
        <f t="shared" ca="1" si="199"/>
        <v/>
      </c>
      <c r="AH585" s="163" t="str">
        <f t="shared" si="219"/>
        <v/>
      </c>
      <c r="AI585" s="163" t="str">
        <f t="shared" si="218"/>
        <v/>
      </c>
    </row>
    <row r="586" spans="1:35">
      <c r="A586" s="164" t="str">
        <f t="shared" ca="1" si="200"/>
        <v/>
      </c>
      <c r="B586" s="44" t="str">
        <f t="shared" ca="1" si="201"/>
        <v/>
      </c>
      <c r="C586" s="45" t="str">
        <f t="shared" ca="1" si="198"/>
        <v/>
      </c>
      <c r="D586" s="45" t="str">
        <f t="shared" ca="1" si="202"/>
        <v/>
      </c>
      <c r="E586" s="44" t="str">
        <f t="shared" ca="1" si="203"/>
        <v/>
      </c>
      <c r="F586" s="45" t="str">
        <f t="shared" ca="1" si="204"/>
        <v/>
      </c>
      <c r="G586" s="46" t="str">
        <f t="shared" ca="1" si="205"/>
        <v/>
      </c>
      <c r="H586" s="44" t="str">
        <f t="shared" ca="1" si="206"/>
        <v/>
      </c>
      <c r="I586" s="45" t="str">
        <f t="shared" ca="1" si="207"/>
        <v/>
      </c>
      <c r="J586" s="46" t="str">
        <f t="shared" ca="1" si="208"/>
        <v/>
      </c>
      <c r="K586" s="44" t="str">
        <f t="shared" ca="1" si="209"/>
        <v/>
      </c>
      <c r="L586" s="45" t="str">
        <f t="shared" ca="1" si="210"/>
        <v/>
      </c>
      <c r="M586" s="46" t="str">
        <f t="shared" ca="1" si="211"/>
        <v/>
      </c>
      <c r="N586" s="44" t="str">
        <f t="shared" ca="1" si="212"/>
        <v/>
      </c>
      <c r="O586" s="45" t="str">
        <f t="shared" ca="1" si="213"/>
        <v/>
      </c>
      <c r="P586" s="46" t="str">
        <f t="shared" ca="1" si="214"/>
        <v/>
      </c>
      <c r="Q586" s="44" t="str">
        <f t="shared" ca="1" si="215"/>
        <v/>
      </c>
      <c r="R586" s="45" t="str">
        <f t="shared" ca="1" si="216"/>
        <v/>
      </c>
      <c r="S586" s="46" t="str">
        <f t="shared" ca="1" si="217"/>
        <v/>
      </c>
      <c r="T586" s="77" t="str">
        <f t="shared" ca="1" si="199"/>
        <v/>
      </c>
      <c r="AH586" s="163" t="str">
        <f t="shared" si="219"/>
        <v/>
      </c>
      <c r="AI586" s="163" t="str">
        <f t="shared" si="218"/>
        <v/>
      </c>
    </row>
    <row r="587" spans="1:35">
      <c r="A587" s="164" t="str">
        <f t="shared" ca="1" si="200"/>
        <v/>
      </c>
      <c r="B587" s="44" t="str">
        <f t="shared" ca="1" si="201"/>
        <v/>
      </c>
      <c r="C587" s="45" t="str">
        <f t="shared" ca="1" si="198"/>
        <v/>
      </c>
      <c r="D587" s="45" t="str">
        <f t="shared" ca="1" si="202"/>
        <v/>
      </c>
      <c r="E587" s="44" t="str">
        <f t="shared" ca="1" si="203"/>
        <v/>
      </c>
      <c r="F587" s="45" t="str">
        <f t="shared" ca="1" si="204"/>
        <v/>
      </c>
      <c r="G587" s="46" t="str">
        <f t="shared" ca="1" si="205"/>
        <v/>
      </c>
      <c r="H587" s="44" t="str">
        <f t="shared" ca="1" si="206"/>
        <v/>
      </c>
      <c r="I587" s="45" t="str">
        <f t="shared" ca="1" si="207"/>
        <v/>
      </c>
      <c r="J587" s="46" t="str">
        <f t="shared" ca="1" si="208"/>
        <v/>
      </c>
      <c r="K587" s="44" t="str">
        <f t="shared" ca="1" si="209"/>
        <v/>
      </c>
      <c r="L587" s="45" t="str">
        <f t="shared" ca="1" si="210"/>
        <v/>
      </c>
      <c r="M587" s="46" t="str">
        <f t="shared" ca="1" si="211"/>
        <v/>
      </c>
      <c r="N587" s="44" t="str">
        <f t="shared" ca="1" si="212"/>
        <v/>
      </c>
      <c r="O587" s="45" t="str">
        <f t="shared" ca="1" si="213"/>
        <v/>
      </c>
      <c r="P587" s="46" t="str">
        <f t="shared" ca="1" si="214"/>
        <v/>
      </c>
      <c r="Q587" s="44" t="str">
        <f t="shared" ca="1" si="215"/>
        <v/>
      </c>
      <c r="R587" s="45" t="str">
        <f t="shared" ca="1" si="216"/>
        <v/>
      </c>
      <c r="S587" s="46" t="str">
        <f t="shared" ca="1" si="217"/>
        <v/>
      </c>
      <c r="T587" s="77" t="str">
        <f t="shared" ca="1" si="199"/>
        <v/>
      </c>
      <c r="AH587" s="163" t="str">
        <f t="shared" si="219"/>
        <v/>
      </c>
      <c r="AI587" s="163" t="str">
        <f t="shared" si="218"/>
        <v/>
      </c>
    </row>
    <row r="588" spans="1:35">
      <c r="A588" s="164" t="str">
        <f t="shared" ca="1" si="200"/>
        <v/>
      </c>
      <c r="B588" s="44" t="str">
        <f t="shared" ca="1" si="201"/>
        <v/>
      </c>
      <c r="C588" s="45" t="str">
        <f t="shared" ca="1" si="198"/>
        <v/>
      </c>
      <c r="D588" s="45" t="str">
        <f t="shared" ca="1" si="202"/>
        <v/>
      </c>
      <c r="E588" s="44" t="str">
        <f t="shared" ca="1" si="203"/>
        <v/>
      </c>
      <c r="F588" s="45" t="str">
        <f t="shared" ca="1" si="204"/>
        <v/>
      </c>
      <c r="G588" s="46" t="str">
        <f t="shared" ca="1" si="205"/>
        <v/>
      </c>
      <c r="H588" s="44" t="str">
        <f t="shared" ca="1" si="206"/>
        <v/>
      </c>
      <c r="I588" s="45" t="str">
        <f t="shared" ca="1" si="207"/>
        <v/>
      </c>
      <c r="J588" s="46" t="str">
        <f t="shared" ca="1" si="208"/>
        <v/>
      </c>
      <c r="K588" s="44" t="str">
        <f t="shared" ca="1" si="209"/>
        <v/>
      </c>
      <c r="L588" s="45" t="str">
        <f t="shared" ca="1" si="210"/>
        <v/>
      </c>
      <c r="M588" s="46" t="str">
        <f t="shared" ca="1" si="211"/>
        <v/>
      </c>
      <c r="N588" s="44" t="str">
        <f t="shared" ca="1" si="212"/>
        <v/>
      </c>
      <c r="O588" s="45" t="str">
        <f t="shared" ca="1" si="213"/>
        <v/>
      </c>
      <c r="P588" s="46" t="str">
        <f t="shared" ca="1" si="214"/>
        <v/>
      </c>
      <c r="Q588" s="44" t="str">
        <f t="shared" ca="1" si="215"/>
        <v/>
      </c>
      <c r="R588" s="45" t="str">
        <f t="shared" ca="1" si="216"/>
        <v/>
      </c>
      <c r="S588" s="46" t="str">
        <f t="shared" ca="1" si="217"/>
        <v/>
      </c>
      <c r="T588" s="77" t="str">
        <f t="shared" ca="1" si="199"/>
        <v/>
      </c>
      <c r="AH588" s="163" t="str">
        <f t="shared" si="219"/>
        <v/>
      </c>
      <c r="AI588" s="163" t="str">
        <f t="shared" si="218"/>
        <v/>
      </c>
    </row>
    <row r="589" spans="1:35">
      <c r="A589" s="164" t="str">
        <f t="shared" ca="1" si="200"/>
        <v/>
      </c>
      <c r="B589" s="44" t="str">
        <f t="shared" ca="1" si="201"/>
        <v/>
      </c>
      <c r="C589" s="45" t="str">
        <f t="shared" ca="1" si="198"/>
        <v/>
      </c>
      <c r="D589" s="45" t="str">
        <f t="shared" ca="1" si="202"/>
        <v/>
      </c>
      <c r="E589" s="44" t="str">
        <f t="shared" ca="1" si="203"/>
        <v/>
      </c>
      <c r="F589" s="45" t="str">
        <f t="shared" ca="1" si="204"/>
        <v/>
      </c>
      <c r="G589" s="46" t="str">
        <f t="shared" ca="1" si="205"/>
        <v/>
      </c>
      <c r="H589" s="44" t="str">
        <f t="shared" ca="1" si="206"/>
        <v/>
      </c>
      <c r="I589" s="45" t="str">
        <f t="shared" ca="1" si="207"/>
        <v/>
      </c>
      <c r="J589" s="46" t="str">
        <f t="shared" ca="1" si="208"/>
        <v/>
      </c>
      <c r="K589" s="44" t="str">
        <f t="shared" ca="1" si="209"/>
        <v/>
      </c>
      <c r="L589" s="45" t="str">
        <f t="shared" ca="1" si="210"/>
        <v/>
      </c>
      <c r="M589" s="46" t="str">
        <f t="shared" ca="1" si="211"/>
        <v/>
      </c>
      <c r="N589" s="44" t="str">
        <f t="shared" ca="1" si="212"/>
        <v/>
      </c>
      <c r="O589" s="45" t="str">
        <f t="shared" ca="1" si="213"/>
        <v/>
      </c>
      <c r="P589" s="46" t="str">
        <f t="shared" ca="1" si="214"/>
        <v/>
      </c>
      <c r="Q589" s="44" t="str">
        <f t="shared" ca="1" si="215"/>
        <v/>
      </c>
      <c r="R589" s="45" t="str">
        <f t="shared" ca="1" si="216"/>
        <v/>
      </c>
      <c r="S589" s="46" t="str">
        <f t="shared" ca="1" si="217"/>
        <v/>
      </c>
      <c r="T589" s="77" t="str">
        <f t="shared" ca="1" si="199"/>
        <v/>
      </c>
      <c r="AH589" s="163" t="str">
        <f t="shared" si="219"/>
        <v/>
      </c>
      <c r="AI589" s="163" t="str">
        <f t="shared" si="218"/>
        <v/>
      </c>
    </row>
    <row r="590" spans="1:35">
      <c r="A590" s="164" t="str">
        <f t="shared" ca="1" si="200"/>
        <v/>
      </c>
      <c r="B590" s="44" t="str">
        <f t="shared" ca="1" si="201"/>
        <v/>
      </c>
      <c r="C590" s="45" t="str">
        <f t="shared" ca="1" si="198"/>
        <v/>
      </c>
      <c r="D590" s="45" t="str">
        <f t="shared" ca="1" si="202"/>
        <v/>
      </c>
      <c r="E590" s="44" t="str">
        <f t="shared" ca="1" si="203"/>
        <v/>
      </c>
      <c r="F590" s="45" t="str">
        <f t="shared" ca="1" si="204"/>
        <v/>
      </c>
      <c r="G590" s="46" t="str">
        <f t="shared" ca="1" si="205"/>
        <v/>
      </c>
      <c r="H590" s="44" t="str">
        <f t="shared" ca="1" si="206"/>
        <v/>
      </c>
      <c r="I590" s="45" t="str">
        <f t="shared" ca="1" si="207"/>
        <v/>
      </c>
      <c r="J590" s="46" t="str">
        <f t="shared" ca="1" si="208"/>
        <v/>
      </c>
      <c r="K590" s="44" t="str">
        <f t="shared" ca="1" si="209"/>
        <v/>
      </c>
      <c r="L590" s="45" t="str">
        <f t="shared" ca="1" si="210"/>
        <v/>
      </c>
      <c r="M590" s="46" t="str">
        <f t="shared" ca="1" si="211"/>
        <v/>
      </c>
      <c r="N590" s="44" t="str">
        <f t="shared" ca="1" si="212"/>
        <v/>
      </c>
      <c r="O590" s="45" t="str">
        <f t="shared" ca="1" si="213"/>
        <v/>
      </c>
      <c r="P590" s="46" t="str">
        <f t="shared" ca="1" si="214"/>
        <v/>
      </c>
      <c r="Q590" s="44" t="str">
        <f t="shared" ca="1" si="215"/>
        <v/>
      </c>
      <c r="R590" s="45" t="str">
        <f t="shared" ca="1" si="216"/>
        <v/>
      </c>
      <c r="S590" s="46" t="str">
        <f t="shared" ca="1" si="217"/>
        <v/>
      </c>
      <c r="T590" s="77" t="str">
        <f t="shared" ca="1" si="199"/>
        <v/>
      </c>
      <c r="AH590" s="163" t="str">
        <f t="shared" si="219"/>
        <v/>
      </c>
      <c r="AI590" s="163" t="str">
        <f t="shared" si="218"/>
        <v/>
      </c>
    </row>
    <row r="591" spans="1:35">
      <c r="A591" s="164" t="str">
        <f t="shared" ca="1" si="200"/>
        <v/>
      </c>
      <c r="B591" s="44" t="str">
        <f t="shared" ca="1" si="201"/>
        <v/>
      </c>
      <c r="C591" s="45" t="str">
        <f t="shared" ca="1" si="198"/>
        <v/>
      </c>
      <c r="D591" s="45" t="str">
        <f t="shared" ca="1" si="202"/>
        <v/>
      </c>
      <c r="E591" s="44" t="str">
        <f t="shared" ca="1" si="203"/>
        <v/>
      </c>
      <c r="F591" s="45" t="str">
        <f t="shared" ca="1" si="204"/>
        <v/>
      </c>
      <c r="G591" s="46" t="str">
        <f t="shared" ca="1" si="205"/>
        <v/>
      </c>
      <c r="H591" s="44" t="str">
        <f t="shared" ca="1" si="206"/>
        <v/>
      </c>
      <c r="I591" s="45" t="str">
        <f t="shared" ca="1" si="207"/>
        <v/>
      </c>
      <c r="J591" s="46" t="str">
        <f t="shared" ca="1" si="208"/>
        <v/>
      </c>
      <c r="K591" s="44" t="str">
        <f t="shared" ca="1" si="209"/>
        <v/>
      </c>
      <c r="L591" s="45" t="str">
        <f t="shared" ca="1" si="210"/>
        <v/>
      </c>
      <c r="M591" s="46" t="str">
        <f t="shared" ca="1" si="211"/>
        <v/>
      </c>
      <c r="N591" s="44" t="str">
        <f t="shared" ca="1" si="212"/>
        <v/>
      </c>
      <c r="O591" s="45" t="str">
        <f t="shared" ca="1" si="213"/>
        <v/>
      </c>
      <c r="P591" s="46" t="str">
        <f t="shared" ca="1" si="214"/>
        <v/>
      </c>
      <c r="Q591" s="44" t="str">
        <f t="shared" ca="1" si="215"/>
        <v/>
      </c>
      <c r="R591" s="45" t="str">
        <f t="shared" ca="1" si="216"/>
        <v/>
      </c>
      <c r="S591" s="46" t="str">
        <f t="shared" ca="1" si="217"/>
        <v/>
      </c>
      <c r="T591" s="77" t="str">
        <f t="shared" ca="1" si="199"/>
        <v/>
      </c>
      <c r="AH591" s="163" t="str">
        <f t="shared" si="219"/>
        <v/>
      </c>
      <c r="AI591" s="163" t="str">
        <f t="shared" si="218"/>
        <v/>
      </c>
    </row>
    <row r="592" spans="1:35">
      <c r="A592" s="164" t="str">
        <f t="shared" ca="1" si="200"/>
        <v/>
      </c>
      <c r="B592" s="44" t="str">
        <f t="shared" ca="1" si="201"/>
        <v/>
      </c>
      <c r="C592" s="45" t="str">
        <f t="shared" ref="C592:C655" ca="1" si="220">IF(ISERROR(B592-2),"",(B592/$B$14-1)*$B$5)</f>
        <v/>
      </c>
      <c r="D592" s="45" t="str">
        <f t="shared" ca="1" si="202"/>
        <v/>
      </c>
      <c r="E592" s="44" t="str">
        <f t="shared" ca="1" si="203"/>
        <v/>
      </c>
      <c r="F592" s="45" t="str">
        <f t="shared" ca="1" si="204"/>
        <v/>
      </c>
      <c r="G592" s="46" t="str">
        <f t="shared" ca="1" si="205"/>
        <v/>
      </c>
      <c r="H592" s="44" t="str">
        <f t="shared" ca="1" si="206"/>
        <v/>
      </c>
      <c r="I592" s="45" t="str">
        <f t="shared" ca="1" si="207"/>
        <v/>
      </c>
      <c r="J592" s="46" t="str">
        <f t="shared" ca="1" si="208"/>
        <v/>
      </c>
      <c r="K592" s="44" t="str">
        <f t="shared" ca="1" si="209"/>
        <v/>
      </c>
      <c r="L592" s="45" t="str">
        <f t="shared" ca="1" si="210"/>
        <v/>
      </c>
      <c r="M592" s="46" t="str">
        <f t="shared" ca="1" si="211"/>
        <v/>
      </c>
      <c r="N592" s="44" t="str">
        <f t="shared" ca="1" si="212"/>
        <v/>
      </c>
      <c r="O592" s="45" t="str">
        <f t="shared" ca="1" si="213"/>
        <v/>
      </c>
      <c r="P592" s="46" t="str">
        <f t="shared" ca="1" si="214"/>
        <v/>
      </c>
      <c r="Q592" s="44" t="str">
        <f t="shared" ca="1" si="215"/>
        <v/>
      </c>
      <c r="R592" s="45" t="str">
        <f t="shared" ca="1" si="216"/>
        <v/>
      </c>
      <c r="S592" s="46" t="str">
        <f t="shared" ca="1" si="217"/>
        <v/>
      </c>
      <c r="T592" s="77" t="str">
        <f t="shared" ca="1" si="199"/>
        <v/>
      </c>
      <c r="AH592" s="163" t="str">
        <f t="shared" si="219"/>
        <v/>
      </c>
      <c r="AI592" s="163" t="str">
        <f t="shared" si="218"/>
        <v/>
      </c>
    </row>
    <row r="593" spans="1:35">
      <c r="A593" s="164" t="str">
        <f t="shared" ca="1" si="200"/>
        <v/>
      </c>
      <c r="B593" s="44" t="str">
        <f t="shared" ca="1" si="201"/>
        <v/>
      </c>
      <c r="C593" s="45" t="str">
        <f t="shared" ca="1" si="220"/>
        <v/>
      </c>
      <c r="D593" s="45" t="str">
        <f t="shared" ca="1" si="202"/>
        <v/>
      </c>
      <c r="E593" s="44" t="str">
        <f t="shared" ca="1" si="203"/>
        <v/>
      </c>
      <c r="F593" s="45" t="str">
        <f t="shared" ca="1" si="204"/>
        <v/>
      </c>
      <c r="G593" s="46" t="str">
        <f t="shared" ca="1" si="205"/>
        <v/>
      </c>
      <c r="H593" s="44" t="str">
        <f t="shared" ca="1" si="206"/>
        <v/>
      </c>
      <c r="I593" s="45" t="str">
        <f t="shared" ca="1" si="207"/>
        <v/>
      </c>
      <c r="J593" s="46" t="str">
        <f t="shared" ca="1" si="208"/>
        <v/>
      </c>
      <c r="K593" s="44" t="str">
        <f t="shared" ca="1" si="209"/>
        <v/>
      </c>
      <c r="L593" s="45" t="str">
        <f t="shared" ca="1" si="210"/>
        <v/>
      </c>
      <c r="M593" s="46" t="str">
        <f t="shared" ca="1" si="211"/>
        <v/>
      </c>
      <c r="N593" s="44" t="str">
        <f t="shared" ca="1" si="212"/>
        <v/>
      </c>
      <c r="O593" s="45" t="str">
        <f t="shared" ca="1" si="213"/>
        <v/>
      </c>
      <c r="P593" s="46" t="str">
        <f t="shared" ca="1" si="214"/>
        <v/>
      </c>
      <c r="Q593" s="44" t="str">
        <f t="shared" ca="1" si="215"/>
        <v/>
      </c>
      <c r="R593" s="45" t="str">
        <f t="shared" ca="1" si="216"/>
        <v/>
      </c>
      <c r="S593" s="46" t="str">
        <f t="shared" ca="1" si="217"/>
        <v/>
      </c>
      <c r="T593" s="77" t="str">
        <f t="shared" ca="1" si="199"/>
        <v/>
      </c>
      <c r="AH593" s="163" t="str">
        <f t="shared" si="219"/>
        <v/>
      </c>
      <c r="AI593" s="163" t="str">
        <f t="shared" si="218"/>
        <v/>
      </c>
    </row>
    <row r="594" spans="1:35">
      <c r="A594" s="164" t="str">
        <f t="shared" ca="1" si="200"/>
        <v/>
      </c>
      <c r="B594" s="44" t="str">
        <f t="shared" ca="1" si="201"/>
        <v/>
      </c>
      <c r="C594" s="45" t="str">
        <f t="shared" ca="1" si="220"/>
        <v/>
      </c>
      <c r="D594" s="45" t="str">
        <f t="shared" ca="1" si="202"/>
        <v/>
      </c>
      <c r="E594" s="44" t="str">
        <f t="shared" ca="1" si="203"/>
        <v/>
      </c>
      <c r="F594" s="45" t="str">
        <f t="shared" ca="1" si="204"/>
        <v/>
      </c>
      <c r="G594" s="46" t="str">
        <f t="shared" ca="1" si="205"/>
        <v/>
      </c>
      <c r="H594" s="44" t="str">
        <f t="shared" ca="1" si="206"/>
        <v/>
      </c>
      <c r="I594" s="45" t="str">
        <f t="shared" ca="1" si="207"/>
        <v/>
      </c>
      <c r="J594" s="46" t="str">
        <f t="shared" ca="1" si="208"/>
        <v/>
      </c>
      <c r="K594" s="44" t="str">
        <f t="shared" ca="1" si="209"/>
        <v/>
      </c>
      <c r="L594" s="45" t="str">
        <f t="shared" ca="1" si="210"/>
        <v/>
      </c>
      <c r="M594" s="46" t="str">
        <f t="shared" ca="1" si="211"/>
        <v/>
      </c>
      <c r="N594" s="44" t="str">
        <f t="shared" ca="1" si="212"/>
        <v/>
      </c>
      <c r="O594" s="45" t="str">
        <f t="shared" ca="1" si="213"/>
        <v/>
      </c>
      <c r="P594" s="46" t="str">
        <f t="shared" ca="1" si="214"/>
        <v/>
      </c>
      <c r="Q594" s="44" t="str">
        <f t="shared" ca="1" si="215"/>
        <v/>
      </c>
      <c r="R594" s="45" t="str">
        <f t="shared" ca="1" si="216"/>
        <v/>
      </c>
      <c r="S594" s="46" t="str">
        <f t="shared" ca="1" si="217"/>
        <v/>
      </c>
      <c r="T594" s="77" t="str">
        <f t="shared" ca="1" si="199"/>
        <v/>
      </c>
      <c r="AH594" s="163" t="str">
        <f t="shared" si="219"/>
        <v/>
      </c>
      <c r="AI594" s="163" t="str">
        <f t="shared" si="218"/>
        <v/>
      </c>
    </row>
    <row r="595" spans="1:35">
      <c r="A595" s="164" t="str">
        <f t="shared" ca="1" si="200"/>
        <v/>
      </c>
      <c r="B595" s="44" t="str">
        <f t="shared" ca="1" si="201"/>
        <v/>
      </c>
      <c r="C595" s="45" t="str">
        <f t="shared" ca="1" si="220"/>
        <v/>
      </c>
      <c r="D595" s="45" t="str">
        <f t="shared" ca="1" si="202"/>
        <v/>
      </c>
      <c r="E595" s="44" t="str">
        <f t="shared" ca="1" si="203"/>
        <v/>
      </c>
      <c r="F595" s="45" t="str">
        <f t="shared" ca="1" si="204"/>
        <v/>
      </c>
      <c r="G595" s="46" t="str">
        <f t="shared" ca="1" si="205"/>
        <v/>
      </c>
      <c r="H595" s="44" t="str">
        <f t="shared" ca="1" si="206"/>
        <v/>
      </c>
      <c r="I595" s="45" t="str">
        <f t="shared" ca="1" si="207"/>
        <v/>
      </c>
      <c r="J595" s="46" t="str">
        <f t="shared" ca="1" si="208"/>
        <v/>
      </c>
      <c r="K595" s="44" t="str">
        <f t="shared" ca="1" si="209"/>
        <v/>
      </c>
      <c r="L595" s="45" t="str">
        <f t="shared" ca="1" si="210"/>
        <v/>
      </c>
      <c r="M595" s="46" t="str">
        <f t="shared" ca="1" si="211"/>
        <v/>
      </c>
      <c r="N595" s="44" t="str">
        <f t="shared" ca="1" si="212"/>
        <v/>
      </c>
      <c r="O595" s="45" t="str">
        <f t="shared" ca="1" si="213"/>
        <v/>
      </c>
      <c r="P595" s="46" t="str">
        <f t="shared" ca="1" si="214"/>
        <v/>
      </c>
      <c r="Q595" s="44" t="str">
        <f t="shared" ca="1" si="215"/>
        <v/>
      </c>
      <c r="R595" s="45" t="str">
        <f t="shared" ca="1" si="216"/>
        <v/>
      </c>
      <c r="S595" s="46" t="str">
        <f t="shared" ca="1" si="217"/>
        <v/>
      </c>
      <c r="T595" s="77" t="str">
        <f t="shared" ca="1" si="199"/>
        <v/>
      </c>
      <c r="AH595" s="163" t="str">
        <f t="shared" si="219"/>
        <v/>
      </c>
      <c r="AI595" s="163" t="str">
        <f t="shared" si="218"/>
        <v/>
      </c>
    </row>
    <row r="596" spans="1:35">
      <c r="A596" s="164" t="str">
        <f t="shared" ca="1" si="200"/>
        <v/>
      </c>
      <c r="B596" s="44" t="str">
        <f t="shared" ca="1" si="201"/>
        <v/>
      </c>
      <c r="C596" s="45" t="str">
        <f t="shared" ca="1" si="220"/>
        <v/>
      </c>
      <c r="D596" s="45" t="str">
        <f t="shared" ca="1" si="202"/>
        <v/>
      </c>
      <c r="E596" s="44" t="str">
        <f t="shared" ca="1" si="203"/>
        <v/>
      </c>
      <c r="F596" s="45" t="str">
        <f t="shared" ca="1" si="204"/>
        <v/>
      </c>
      <c r="G596" s="46" t="str">
        <f t="shared" ca="1" si="205"/>
        <v/>
      </c>
      <c r="H596" s="44" t="str">
        <f t="shared" ca="1" si="206"/>
        <v/>
      </c>
      <c r="I596" s="45" t="str">
        <f t="shared" ca="1" si="207"/>
        <v/>
      </c>
      <c r="J596" s="46" t="str">
        <f t="shared" ca="1" si="208"/>
        <v/>
      </c>
      <c r="K596" s="44" t="str">
        <f t="shared" ca="1" si="209"/>
        <v/>
      </c>
      <c r="L596" s="45" t="str">
        <f t="shared" ca="1" si="210"/>
        <v/>
      </c>
      <c r="M596" s="46" t="str">
        <f t="shared" ca="1" si="211"/>
        <v/>
      </c>
      <c r="N596" s="44" t="str">
        <f t="shared" ca="1" si="212"/>
        <v/>
      </c>
      <c r="O596" s="45" t="str">
        <f t="shared" ca="1" si="213"/>
        <v/>
      </c>
      <c r="P596" s="46" t="str">
        <f t="shared" ca="1" si="214"/>
        <v/>
      </c>
      <c r="Q596" s="44" t="str">
        <f t="shared" ca="1" si="215"/>
        <v/>
      </c>
      <c r="R596" s="45" t="str">
        <f t="shared" ca="1" si="216"/>
        <v/>
      </c>
      <c r="S596" s="46" t="str">
        <f t="shared" ca="1" si="217"/>
        <v/>
      </c>
      <c r="T596" s="77" t="str">
        <f t="shared" ca="1" si="199"/>
        <v/>
      </c>
      <c r="AH596" s="163" t="str">
        <f t="shared" si="219"/>
        <v/>
      </c>
      <c r="AI596" s="163" t="str">
        <f t="shared" si="218"/>
        <v/>
      </c>
    </row>
    <row r="597" spans="1:35">
      <c r="A597" s="164" t="str">
        <f t="shared" ca="1" si="200"/>
        <v/>
      </c>
      <c r="B597" s="44" t="str">
        <f t="shared" ca="1" si="201"/>
        <v/>
      </c>
      <c r="C597" s="45" t="str">
        <f t="shared" ca="1" si="220"/>
        <v/>
      </c>
      <c r="D597" s="45" t="str">
        <f t="shared" ca="1" si="202"/>
        <v/>
      </c>
      <c r="E597" s="44" t="str">
        <f t="shared" ca="1" si="203"/>
        <v/>
      </c>
      <c r="F597" s="45" t="str">
        <f t="shared" ca="1" si="204"/>
        <v/>
      </c>
      <c r="G597" s="46" t="str">
        <f t="shared" ca="1" si="205"/>
        <v/>
      </c>
      <c r="H597" s="44" t="str">
        <f t="shared" ca="1" si="206"/>
        <v/>
      </c>
      <c r="I597" s="45" t="str">
        <f t="shared" ca="1" si="207"/>
        <v/>
      </c>
      <c r="J597" s="46" t="str">
        <f t="shared" ca="1" si="208"/>
        <v/>
      </c>
      <c r="K597" s="44" t="str">
        <f t="shared" ca="1" si="209"/>
        <v/>
      </c>
      <c r="L597" s="45" t="str">
        <f t="shared" ca="1" si="210"/>
        <v/>
      </c>
      <c r="M597" s="46" t="str">
        <f t="shared" ca="1" si="211"/>
        <v/>
      </c>
      <c r="N597" s="44" t="str">
        <f t="shared" ca="1" si="212"/>
        <v/>
      </c>
      <c r="O597" s="45" t="str">
        <f t="shared" ca="1" si="213"/>
        <v/>
      </c>
      <c r="P597" s="46" t="str">
        <f t="shared" ca="1" si="214"/>
        <v/>
      </c>
      <c r="Q597" s="44" t="str">
        <f t="shared" ca="1" si="215"/>
        <v/>
      </c>
      <c r="R597" s="45" t="str">
        <f t="shared" ca="1" si="216"/>
        <v/>
      </c>
      <c r="S597" s="46" t="str">
        <f t="shared" ca="1" si="217"/>
        <v/>
      </c>
      <c r="T597" s="77" t="str">
        <f t="shared" ca="1" si="199"/>
        <v/>
      </c>
      <c r="AH597" s="163" t="str">
        <f t="shared" si="219"/>
        <v/>
      </c>
      <c r="AI597" s="163" t="str">
        <f t="shared" si="218"/>
        <v/>
      </c>
    </row>
    <row r="598" spans="1:35">
      <c r="A598" s="164" t="str">
        <f t="shared" ca="1" si="200"/>
        <v/>
      </c>
      <c r="B598" s="44" t="str">
        <f t="shared" ca="1" si="201"/>
        <v/>
      </c>
      <c r="C598" s="45" t="str">
        <f t="shared" ca="1" si="220"/>
        <v/>
      </c>
      <c r="D598" s="45" t="str">
        <f t="shared" ca="1" si="202"/>
        <v/>
      </c>
      <c r="E598" s="44" t="str">
        <f t="shared" ca="1" si="203"/>
        <v/>
      </c>
      <c r="F598" s="45" t="str">
        <f t="shared" ca="1" si="204"/>
        <v/>
      </c>
      <c r="G598" s="46" t="str">
        <f t="shared" ca="1" si="205"/>
        <v/>
      </c>
      <c r="H598" s="44" t="str">
        <f t="shared" ca="1" si="206"/>
        <v/>
      </c>
      <c r="I598" s="45" t="str">
        <f t="shared" ca="1" si="207"/>
        <v/>
      </c>
      <c r="J598" s="46" t="str">
        <f t="shared" ca="1" si="208"/>
        <v/>
      </c>
      <c r="K598" s="44" t="str">
        <f t="shared" ca="1" si="209"/>
        <v/>
      </c>
      <c r="L598" s="45" t="str">
        <f t="shared" ca="1" si="210"/>
        <v/>
      </c>
      <c r="M598" s="46" t="str">
        <f t="shared" ca="1" si="211"/>
        <v/>
      </c>
      <c r="N598" s="44" t="str">
        <f t="shared" ca="1" si="212"/>
        <v/>
      </c>
      <c r="O598" s="45" t="str">
        <f t="shared" ca="1" si="213"/>
        <v/>
      </c>
      <c r="P598" s="46" t="str">
        <f t="shared" ca="1" si="214"/>
        <v/>
      </c>
      <c r="Q598" s="44" t="str">
        <f t="shared" ca="1" si="215"/>
        <v/>
      </c>
      <c r="R598" s="45" t="str">
        <f t="shared" ca="1" si="216"/>
        <v/>
      </c>
      <c r="S598" s="46" t="str">
        <f t="shared" ca="1" si="217"/>
        <v/>
      </c>
      <c r="T598" s="77" t="str">
        <f t="shared" ca="1" si="199"/>
        <v/>
      </c>
      <c r="AH598" s="163" t="str">
        <f t="shared" si="219"/>
        <v/>
      </c>
      <c r="AI598" s="163" t="str">
        <f t="shared" si="218"/>
        <v/>
      </c>
    </row>
    <row r="599" spans="1:35">
      <c r="A599" s="164" t="str">
        <f t="shared" ca="1" si="200"/>
        <v/>
      </c>
      <c r="B599" s="44" t="str">
        <f t="shared" ca="1" si="201"/>
        <v/>
      </c>
      <c r="C599" s="45" t="str">
        <f t="shared" ca="1" si="220"/>
        <v/>
      </c>
      <c r="D599" s="45" t="str">
        <f t="shared" ca="1" si="202"/>
        <v/>
      </c>
      <c r="E599" s="44" t="str">
        <f t="shared" ca="1" si="203"/>
        <v/>
      </c>
      <c r="F599" s="45" t="str">
        <f t="shared" ca="1" si="204"/>
        <v/>
      </c>
      <c r="G599" s="46" t="str">
        <f t="shared" ca="1" si="205"/>
        <v/>
      </c>
      <c r="H599" s="44" t="str">
        <f t="shared" ca="1" si="206"/>
        <v/>
      </c>
      <c r="I599" s="45" t="str">
        <f t="shared" ca="1" si="207"/>
        <v/>
      </c>
      <c r="J599" s="46" t="str">
        <f t="shared" ca="1" si="208"/>
        <v/>
      </c>
      <c r="K599" s="44" t="str">
        <f t="shared" ca="1" si="209"/>
        <v/>
      </c>
      <c r="L599" s="45" t="str">
        <f t="shared" ca="1" si="210"/>
        <v/>
      </c>
      <c r="M599" s="46" t="str">
        <f t="shared" ca="1" si="211"/>
        <v/>
      </c>
      <c r="N599" s="44" t="str">
        <f t="shared" ca="1" si="212"/>
        <v/>
      </c>
      <c r="O599" s="45" t="str">
        <f t="shared" ca="1" si="213"/>
        <v/>
      </c>
      <c r="P599" s="46" t="str">
        <f t="shared" ca="1" si="214"/>
        <v/>
      </c>
      <c r="Q599" s="44" t="str">
        <f t="shared" ca="1" si="215"/>
        <v/>
      </c>
      <c r="R599" s="45" t="str">
        <f t="shared" ca="1" si="216"/>
        <v/>
      </c>
      <c r="S599" s="46" t="str">
        <f t="shared" ca="1" si="217"/>
        <v/>
      </c>
      <c r="T599" s="77" t="str">
        <f t="shared" ca="1" si="199"/>
        <v/>
      </c>
      <c r="AH599" s="163" t="str">
        <f t="shared" si="219"/>
        <v/>
      </c>
      <c r="AI599" s="163" t="str">
        <f t="shared" si="218"/>
        <v/>
      </c>
    </row>
    <row r="600" spans="1:35">
      <c r="A600" s="164" t="str">
        <f t="shared" ca="1" si="200"/>
        <v/>
      </c>
      <c r="B600" s="44" t="str">
        <f t="shared" ca="1" si="201"/>
        <v/>
      </c>
      <c r="C600" s="45" t="str">
        <f t="shared" ca="1" si="220"/>
        <v/>
      </c>
      <c r="D600" s="45" t="str">
        <f t="shared" ca="1" si="202"/>
        <v/>
      </c>
      <c r="E600" s="44" t="str">
        <f t="shared" ca="1" si="203"/>
        <v/>
      </c>
      <c r="F600" s="45" t="str">
        <f t="shared" ca="1" si="204"/>
        <v/>
      </c>
      <c r="G600" s="46" t="str">
        <f t="shared" ca="1" si="205"/>
        <v/>
      </c>
      <c r="H600" s="44" t="str">
        <f t="shared" ca="1" si="206"/>
        <v/>
      </c>
      <c r="I600" s="45" t="str">
        <f t="shared" ca="1" si="207"/>
        <v/>
      </c>
      <c r="J600" s="46" t="str">
        <f t="shared" ca="1" si="208"/>
        <v/>
      </c>
      <c r="K600" s="44" t="str">
        <f t="shared" ca="1" si="209"/>
        <v/>
      </c>
      <c r="L600" s="45" t="str">
        <f t="shared" ca="1" si="210"/>
        <v/>
      </c>
      <c r="M600" s="46" t="str">
        <f t="shared" ca="1" si="211"/>
        <v/>
      </c>
      <c r="N600" s="44" t="str">
        <f t="shared" ca="1" si="212"/>
        <v/>
      </c>
      <c r="O600" s="45" t="str">
        <f t="shared" ca="1" si="213"/>
        <v/>
      </c>
      <c r="P600" s="46" t="str">
        <f t="shared" ca="1" si="214"/>
        <v/>
      </c>
      <c r="Q600" s="44" t="str">
        <f t="shared" ca="1" si="215"/>
        <v/>
      </c>
      <c r="R600" s="45" t="str">
        <f t="shared" ca="1" si="216"/>
        <v/>
      </c>
      <c r="S600" s="46" t="str">
        <f t="shared" ca="1" si="217"/>
        <v/>
      </c>
      <c r="T600" s="77" t="str">
        <f t="shared" ca="1" si="199"/>
        <v/>
      </c>
      <c r="AH600" s="163" t="str">
        <f t="shared" si="219"/>
        <v/>
      </c>
      <c r="AI600" s="163" t="str">
        <f t="shared" si="218"/>
        <v/>
      </c>
    </row>
    <row r="601" spans="1:35">
      <c r="A601" s="164" t="str">
        <f t="shared" ca="1" si="200"/>
        <v/>
      </c>
      <c r="B601" s="44" t="str">
        <f t="shared" ca="1" si="201"/>
        <v/>
      </c>
      <c r="C601" s="45" t="str">
        <f t="shared" ca="1" si="220"/>
        <v/>
      </c>
      <c r="D601" s="45" t="str">
        <f t="shared" ca="1" si="202"/>
        <v/>
      </c>
      <c r="E601" s="44" t="str">
        <f t="shared" ca="1" si="203"/>
        <v/>
      </c>
      <c r="F601" s="45" t="str">
        <f t="shared" ca="1" si="204"/>
        <v/>
      </c>
      <c r="G601" s="46" t="str">
        <f t="shared" ca="1" si="205"/>
        <v/>
      </c>
      <c r="H601" s="44" t="str">
        <f t="shared" ca="1" si="206"/>
        <v/>
      </c>
      <c r="I601" s="45" t="str">
        <f t="shared" ca="1" si="207"/>
        <v/>
      </c>
      <c r="J601" s="46" t="str">
        <f t="shared" ca="1" si="208"/>
        <v/>
      </c>
      <c r="K601" s="44" t="str">
        <f t="shared" ca="1" si="209"/>
        <v/>
      </c>
      <c r="L601" s="45" t="str">
        <f t="shared" ca="1" si="210"/>
        <v/>
      </c>
      <c r="M601" s="46" t="str">
        <f t="shared" ca="1" si="211"/>
        <v/>
      </c>
      <c r="N601" s="44" t="str">
        <f t="shared" ca="1" si="212"/>
        <v/>
      </c>
      <c r="O601" s="45" t="str">
        <f t="shared" ca="1" si="213"/>
        <v/>
      </c>
      <c r="P601" s="46" t="str">
        <f t="shared" ca="1" si="214"/>
        <v/>
      </c>
      <c r="Q601" s="44" t="str">
        <f t="shared" ca="1" si="215"/>
        <v/>
      </c>
      <c r="R601" s="45" t="str">
        <f t="shared" ca="1" si="216"/>
        <v/>
      </c>
      <c r="S601" s="46" t="str">
        <f t="shared" ca="1" si="217"/>
        <v/>
      </c>
      <c r="T601" s="77" t="str">
        <f t="shared" ca="1" si="199"/>
        <v/>
      </c>
      <c r="AH601" s="163" t="str">
        <f t="shared" si="219"/>
        <v/>
      </c>
      <c r="AI601" s="163" t="str">
        <f t="shared" si="218"/>
        <v/>
      </c>
    </row>
    <row r="602" spans="1:35">
      <c r="A602" s="164" t="str">
        <f t="shared" ca="1" si="200"/>
        <v/>
      </c>
      <c r="B602" s="44" t="str">
        <f t="shared" ca="1" si="201"/>
        <v/>
      </c>
      <c r="C602" s="45" t="str">
        <f t="shared" ca="1" si="220"/>
        <v/>
      </c>
      <c r="D602" s="45" t="str">
        <f t="shared" ca="1" si="202"/>
        <v/>
      </c>
      <c r="E602" s="44" t="str">
        <f t="shared" ca="1" si="203"/>
        <v/>
      </c>
      <c r="F602" s="45" t="str">
        <f t="shared" ca="1" si="204"/>
        <v/>
      </c>
      <c r="G602" s="46" t="str">
        <f t="shared" ca="1" si="205"/>
        <v/>
      </c>
      <c r="H602" s="44" t="str">
        <f t="shared" ca="1" si="206"/>
        <v/>
      </c>
      <c r="I602" s="45" t="str">
        <f t="shared" ca="1" si="207"/>
        <v/>
      </c>
      <c r="J602" s="46" t="str">
        <f t="shared" ca="1" si="208"/>
        <v/>
      </c>
      <c r="K602" s="44" t="str">
        <f t="shared" ca="1" si="209"/>
        <v/>
      </c>
      <c r="L602" s="45" t="str">
        <f t="shared" ca="1" si="210"/>
        <v/>
      </c>
      <c r="M602" s="46" t="str">
        <f t="shared" ca="1" si="211"/>
        <v/>
      </c>
      <c r="N602" s="44" t="str">
        <f t="shared" ca="1" si="212"/>
        <v/>
      </c>
      <c r="O602" s="45" t="str">
        <f t="shared" ca="1" si="213"/>
        <v/>
      </c>
      <c r="P602" s="46" t="str">
        <f t="shared" ca="1" si="214"/>
        <v/>
      </c>
      <c r="Q602" s="44" t="str">
        <f t="shared" ca="1" si="215"/>
        <v/>
      </c>
      <c r="R602" s="45" t="str">
        <f t="shared" ca="1" si="216"/>
        <v/>
      </c>
      <c r="S602" s="46" t="str">
        <f t="shared" ca="1" si="217"/>
        <v/>
      </c>
      <c r="T602" s="77" t="str">
        <f t="shared" ca="1" si="199"/>
        <v/>
      </c>
      <c r="AH602" s="163" t="str">
        <f t="shared" si="219"/>
        <v/>
      </c>
      <c r="AI602" s="163" t="str">
        <f t="shared" si="218"/>
        <v/>
      </c>
    </row>
    <row r="603" spans="1:35">
      <c r="A603" s="164" t="str">
        <f t="shared" ca="1" si="200"/>
        <v/>
      </c>
      <c r="B603" s="44" t="str">
        <f t="shared" ca="1" si="201"/>
        <v/>
      </c>
      <c r="C603" s="45" t="str">
        <f t="shared" ca="1" si="220"/>
        <v/>
      </c>
      <c r="D603" s="45" t="str">
        <f t="shared" ca="1" si="202"/>
        <v/>
      </c>
      <c r="E603" s="44" t="str">
        <f t="shared" ca="1" si="203"/>
        <v/>
      </c>
      <c r="F603" s="45" t="str">
        <f t="shared" ca="1" si="204"/>
        <v/>
      </c>
      <c r="G603" s="46" t="str">
        <f t="shared" ca="1" si="205"/>
        <v/>
      </c>
      <c r="H603" s="44" t="str">
        <f t="shared" ca="1" si="206"/>
        <v/>
      </c>
      <c r="I603" s="45" t="str">
        <f t="shared" ca="1" si="207"/>
        <v/>
      </c>
      <c r="J603" s="46" t="str">
        <f t="shared" ca="1" si="208"/>
        <v/>
      </c>
      <c r="K603" s="44" t="str">
        <f t="shared" ca="1" si="209"/>
        <v/>
      </c>
      <c r="L603" s="45" t="str">
        <f t="shared" ca="1" si="210"/>
        <v/>
      </c>
      <c r="M603" s="46" t="str">
        <f t="shared" ca="1" si="211"/>
        <v/>
      </c>
      <c r="N603" s="44" t="str">
        <f t="shared" ca="1" si="212"/>
        <v/>
      </c>
      <c r="O603" s="45" t="str">
        <f t="shared" ca="1" si="213"/>
        <v/>
      </c>
      <c r="P603" s="46" t="str">
        <f t="shared" ca="1" si="214"/>
        <v/>
      </c>
      <c r="Q603" s="44" t="str">
        <f t="shared" ca="1" si="215"/>
        <v/>
      </c>
      <c r="R603" s="45" t="str">
        <f t="shared" ca="1" si="216"/>
        <v/>
      </c>
      <c r="S603" s="46" t="str">
        <f t="shared" ca="1" si="217"/>
        <v/>
      </c>
      <c r="T603" s="77" t="str">
        <f t="shared" ref="T603:T666" ca="1" si="221">IF(ISERROR(B603-2),"",C603+D603-F603-G603-I603-J603+L603+M603+O603+P603+R603+S603+$J$9)</f>
        <v/>
      </c>
      <c r="AH603" s="163" t="str">
        <f t="shared" si="219"/>
        <v/>
      </c>
      <c r="AI603" s="163" t="str">
        <f t="shared" si="218"/>
        <v/>
      </c>
    </row>
    <row r="604" spans="1:35">
      <c r="A604" s="164" t="str">
        <f t="shared" ca="1" si="200"/>
        <v/>
      </c>
      <c r="B604" s="44" t="str">
        <f t="shared" ca="1" si="201"/>
        <v/>
      </c>
      <c r="C604" s="45" t="str">
        <f t="shared" ca="1" si="220"/>
        <v/>
      </c>
      <c r="D604" s="45" t="str">
        <f t="shared" ca="1" si="202"/>
        <v/>
      </c>
      <c r="E604" s="44" t="str">
        <f t="shared" ca="1" si="203"/>
        <v/>
      </c>
      <c r="F604" s="45" t="str">
        <f t="shared" ca="1" si="204"/>
        <v/>
      </c>
      <c r="G604" s="46" t="str">
        <f t="shared" ca="1" si="205"/>
        <v/>
      </c>
      <c r="H604" s="44" t="str">
        <f t="shared" ca="1" si="206"/>
        <v/>
      </c>
      <c r="I604" s="45" t="str">
        <f t="shared" ca="1" si="207"/>
        <v/>
      </c>
      <c r="J604" s="46" t="str">
        <f t="shared" ca="1" si="208"/>
        <v/>
      </c>
      <c r="K604" s="44" t="str">
        <f t="shared" ca="1" si="209"/>
        <v/>
      </c>
      <c r="L604" s="45" t="str">
        <f t="shared" ca="1" si="210"/>
        <v/>
      </c>
      <c r="M604" s="46" t="str">
        <f t="shared" ca="1" si="211"/>
        <v/>
      </c>
      <c r="N604" s="44" t="str">
        <f t="shared" ca="1" si="212"/>
        <v/>
      </c>
      <c r="O604" s="45" t="str">
        <f t="shared" ca="1" si="213"/>
        <v/>
      </c>
      <c r="P604" s="46" t="str">
        <f t="shared" ca="1" si="214"/>
        <v/>
      </c>
      <c r="Q604" s="44" t="str">
        <f t="shared" ca="1" si="215"/>
        <v/>
      </c>
      <c r="R604" s="45" t="str">
        <f t="shared" ca="1" si="216"/>
        <v/>
      </c>
      <c r="S604" s="46" t="str">
        <f t="shared" ca="1" si="217"/>
        <v/>
      </c>
      <c r="T604" s="77" t="str">
        <f t="shared" ca="1" si="221"/>
        <v/>
      </c>
      <c r="AH604" s="163" t="str">
        <f t="shared" si="219"/>
        <v/>
      </c>
      <c r="AI604" s="163" t="str">
        <f t="shared" si="218"/>
        <v/>
      </c>
    </row>
    <row r="605" spans="1:35">
      <c r="A605" s="164" t="str">
        <f t="shared" ca="1" si="200"/>
        <v/>
      </c>
      <c r="B605" s="44" t="str">
        <f t="shared" ca="1" si="201"/>
        <v/>
      </c>
      <c r="C605" s="45" t="str">
        <f t="shared" ca="1" si="220"/>
        <v/>
      </c>
      <c r="D605" s="45" t="str">
        <f t="shared" ca="1" si="202"/>
        <v/>
      </c>
      <c r="E605" s="44" t="str">
        <f t="shared" ca="1" si="203"/>
        <v/>
      </c>
      <c r="F605" s="45" t="str">
        <f t="shared" ca="1" si="204"/>
        <v/>
      </c>
      <c r="G605" s="46" t="str">
        <f t="shared" ca="1" si="205"/>
        <v/>
      </c>
      <c r="H605" s="44" t="str">
        <f t="shared" ca="1" si="206"/>
        <v/>
      </c>
      <c r="I605" s="45" t="str">
        <f t="shared" ca="1" si="207"/>
        <v/>
      </c>
      <c r="J605" s="46" t="str">
        <f t="shared" ca="1" si="208"/>
        <v/>
      </c>
      <c r="K605" s="44" t="str">
        <f t="shared" ca="1" si="209"/>
        <v/>
      </c>
      <c r="L605" s="45" t="str">
        <f t="shared" ca="1" si="210"/>
        <v/>
      </c>
      <c r="M605" s="46" t="str">
        <f t="shared" ca="1" si="211"/>
        <v/>
      </c>
      <c r="N605" s="44" t="str">
        <f t="shared" ca="1" si="212"/>
        <v/>
      </c>
      <c r="O605" s="45" t="str">
        <f t="shared" ca="1" si="213"/>
        <v/>
      </c>
      <c r="P605" s="46" t="str">
        <f t="shared" ca="1" si="214"/>
        <v/>
      </c>
      <c r="Q605" s="44" t="str">
        <f t="shared" ca="1" si="215"/>
        <v/>
      </c>
      <c r="R605" s="45" t="str">
        <f t="shared" ca="1" si="216"/>
        <v/>
      </c>
      <c r="S605" s="46" t="str">
        <f t="shared" ca="1" si="217"/>
        <v/>
      </c>
      <c r="T605" s="77" t="str">
        <f t="shared" ca="1" si="221"/>
        <v/>
      </c>
      <c r="AH605" s="163" t="str">
        <f t="shared" si="219"/>
        <v/>
      </c>
      <c r="AI605" s="163" t="str">
        <f t="shared" si="218"/>
        <v/>
      </c>
    </row>
    <row r="606" spans="1:35">
      <c r="A606" s="164" t="str">
        <f t="shared" ca="1" si="200"/>
        <v/>
      </c>
      <c r="B606" s="44" t="str">
        <f t="shared" ca="1" si="201"/>
        <v/>
      </c>
      <c r="C606" s="45" t="str">
        <f t="shared" ca="1" si="220"/>
        <v/>
      </c>
      <c r="D606" s="45" t="str">
        <f t="shared" ca="1" si="202"/>
        <v/>
      </c>
      <c r="E606" s="44" t="str">
        <f t="shared" ca="1" si="203"/>
        <v/>
      </c>
      <c r="F606" s="45" t="str">
        <f t="shared" ca="1" si="204"/>
        <v/>
      </c>
      <c r="G606" s="46" t="str">
        <f t="shared" ca="1" si="205"/>
        <v/>
      </c>
      <c r="H606" s="44" t="str">
        <f t="shared" ca="1" si="206"/>
        <v/>
      </c>
      <c r="I606" s="45" t="str">
        <f t="shared" ca="1" si="207"/>
        <v/>
      </c>
      <c r="J606" s="46" t="str">
        <f t="shared" ca="1" si="208"/>
        <v/>
      </c>
      <c r="K606" s="44" t="str">
        <f t="shared" ca="1" si="209"/>
        <v/>
      </c>
      <c r="L606" s="45" t="str">
        <f t="shared" ca="1" si="210"/>
        <v/>
      </c>
      <c r="M606" s="46" t="str">
        <f t="shared" ca="1" si="211"/>
        <v/>
      </c>
      <c r="N606" s="44" t="str">
        <f t="shared" ca="1" si="212"/>
        <v/>
      </c>
      <c r="O606" s="45" t="str">
        <f t="shared" ca="1" si="213"/>
        <v/>
      </c>
      <c r="P606" s="46" t="str">
        <f t="shared" ca="1" si="214"/>
        <v/>
      </c>
      <c r="Q606" s="44" t="str">
        <f t="shared" ca="1" si="215"/>
        <v/>
      </c>
      <c r="R606" s="45" t="str">
        <f t="shared" ca="1" si="216"/>
        <v/>
      </c>
      <c r="S606" s="46" t="str">
        <f t="shared" ca="1" si="217"/>
        <v/>
      </c>
      <c r="T606" s="77" t="str">
        <f t="shared" ca="1" si="221"/>
        <v/>
      </c>
      <c r="AH606" s="163" t="str">
        <f t="shared" si="219"/>
        <v/>
      </c>
      <c r="AI606" s="163" t="str">
        <f t="shared" si="218"/>
        <v/>
      </c>
    </row>
    <row r="607" spans="1:35">
      <c r="A607" s="164" t="str">
        <f t="shared" ca="1" si="200"/>
        <v/>
      </c>
      <c r="B607" s="44" t="str">
        <f t="shared" ca="1" si="201"/>
        <v/>
      </c>
      <c r="C607" s="45" t="str">
        <f t="shared" ca="1" si="220"/>
        <v/>
      </c>
      <c r="D607" s="45" t="str">
        <f t="shared" ca="1" si="202"/>
        <v/>
      </c>
      <c r="E607" s="44" t="str">
        <f t="shared" ca="1" si="203"/>
        <v/>
      </c>
      <c r="F607" s="45" t="str">
        <f t="shared" ca="1" si="204"/>
        <v/>
      </c>
      <c r="G607" s="46" t="str">
        <f t="shared" ca="1" si="205"/>
        <v/>
      </c>
      <c r="H607" s="44" t="str">
        <f t="shared" ca="1" si="206"/>
        <v/>
      </c>
      <c r="I607" s="45" t="str">
        <f t="shared" ca="1" si="207"/>
        <v/>
      </c>
      <c r="J607" s="46" t="str">
        <f t="shared" ca="1" si="208"/>
        <v/>
      </c>
      <c r="K607" s="44" t="str">
        <f t="shared" ca="1" si="209"/>
        <v/>
      </c>
      <c r="L607" s="45" t="str">
        <f t="shared" ca="1" si="210"/>
        <v/>
      </c>
      <c r="M607" s="46" t="str">
        <f t="shared" ca="1" si="211"/>
        <v/>
      </c>
      <c r="N607" s="44" t="str">
        <f t="shared" ca="1" si="212"/>
        <v/>
      </c>
      <c r="O607" s="45" t="str">
        <f t="shared" ca="1" si="213"/>
        <v/>
      </c>
      <c r="P607" s="46" t="str">
        <f t="shared" ca="1" si="214"/>
        <v/>
      </c>
      <c r="Q607" s="44" t="str">
        <f t="shared" ca="1" si="215"/>
        <v/>
      </c>
      <c r="R607" s="45" t="str">
        <f t="shared" ca="1" si="216"/>
        <v/>
      </c>
      <c r="S607" s="46" t="str">
        <f t="shared" ca="1" si="217"/>
        <v/>
      </c>
      <c r="T607" s="77" t="str">
        <f t="shared" ca="1" si="221"/>
        <v/>
      </c>
      <c r="AH607" s="163" t="str">
        <f t="shared" si="219"/>
        <v/>
      </c>
      <c r="AI607" s="163" t="str">
        <f t="shared" si="218"/>
        <v/>
      </c>
    </row>
    <row r="608" spans="1:35">
      <c r="A608" s="164" t="str">
        <f t="shared" ca="1" si="200"/>
        <v/>
      </c>
      <c r="B608" s="44" t="str">
        <f t="shared" ca="1" si="201"/>
        <v/>
      </c>
      <c r="C608" s="45" t="str">
        <f t="shared" ca="1" si="220"/>
        <v/>
      </c>
      <c r="D608" s="45" t="str">
        <f t="shared" ca="1" si="202"/>
        <v/>
      </c>
      <c r="E608" s="44" t="str">
        <f t="shared" ca="1" si="203"/>
        <v/>
      </c>
      <c r="F608" s="45" t="str">
        <f t="shared" ca="1" si="204"/>
        <v/>
      </c>
      <c r="G608" s="46" t="str">
        <f t="shared" ca="1" si="205"/>
        <v/>
      </c>
      <c r="H608" s="44" t="str">
        <f t="shared" ca="1" si="206"/>
        <v/>
      </c>
      <c r="I608" s="45" t="str">
        <f t="shared" ca="1" si="207"/>
        <v/>
      </c>
      <c r="J608" s="46" t="str">
        <f t="shared" ca="1" si="208"/>
        <v/>
      </c>
      <c r="K608" s="44" t="str">
        <f t="shared" ca="1" si="209"/>
        <v/>
      </c>
      <c r="L608" s="45" t="str">
        <f t="shared" ca="1" si="210"/>
        <v/>
      </c>
      <c r="M608" s="46" t="str">
        <f t="shared" ca="1" si="211"/>
        <v/>
      </c>
      <c r="N608" s="44" t="str">
        <f t="shared" ca="1" si="212"/>
        <v/>
      </c>
      <c r="O608" s="45" t="str">
        <f t="shared" ca="1" si="213"/>
        <v/>
      </c>
      <c r="P608" s="46" t="str">
        <f t="shared" ca="1" si="214"/>
        <v/>
      </c>
      <c r="Q608" s="44" t="str">
        <f t="shared" ca="1" si="215"/>
        <v/>
      </c>
      <c r="R608" s="45" t="str">
        <f t="shared" ca="1" si="216"/>
        <v/>
      </c>
      <c r="S608" s="46" t="str">
        <f t="shared" ca="1" si="217"/>
        <v/>
      </c>
      <c r="T608" s="77" t="str">
        <f t="shared" ca="1" si="221"/>
        <v/>
      </c>
      <c r="AH608" s="163" t="str">
        <f t="shared" si="219"/>
        <v/>
      </c>
      <c r="AI608" s="163" t="str">
        <f t="shared" si="218"/>
        <v/>
      </c>
    </row>
    <row r="609" spans="1:35">
      <c r="A609" s="164" t="str">
        <f t="shared" ca="1" si="200"/>
        <v/>
      </c>
      <c r="B609" s="44" t="str">
        <f t="shared" ca="1" si="201"/>
        <v/>
      </c>
      <c r="C609" s="45" t="str">
        <f t="shared" ca="1" si="220"/>
        <v/>
      </c>
      <c r="D609" s="45" t="str">
        <f t="shared" ca="1" si="202"/>
        <v/>
      </c>
      <c r="E609" s="44" t="str">
        <f t="shared" ca="1" si="203"/>
        <v/>
      </c>
      <c r="F609" s="45" t="str">
        <f t="shared" ca="1" si="204"/>
        <v/>
      </c>
      <c r="G609" s="46" t="str">
        <f t="shared" ca="1" si="205"/>
        <v/>
      </c>
      <c r="H609" s="44" t="str">
        <f t="shared" ca="1" si="206"/>
        <v/>
      </c>
      <c r="I609" s="45" t="str">
        <f t="shared" ca="1" si="207"/>
        <v/>
      </c>
      <c r="J609" s="46" t="str">
        <f t="shared" ca="1" si="208"/>
        <v/>
      </c>
      <c r="K609" s="44" t="str">
        <f t="shared" ca="1" si="209"/>
        <v/>
      </c>
      <c r="L609" s="45" t="str">
        <f t="shared" ca="1" si="210"/>
        <v/>
      </c>
      <c r="M609" s="46" t="str">
        <f t="shared" ca="1" si="211"/>
        <v/>
      </c>
      <c r="N609" s="44" t="str">
        <f t="shared" ca="1" si="212"/>
        <v/>
      </c>
      <c r="O609" s="45" t="str">
        <f t="shared" ca="1" si="213"/>
        <v/>
      </c>
      <c r="P609" s="46" t="str">
        <f t="shared" ca="1" si="214"/>
        <v/>
      </c>
      <c r="Q609" s="44" t="str">
        <f t="shared" ca="1" si="215"/>
        <v/>
      </c>
      <c r="R609" s="45" t="str">
        <f t="shared" ca="1" si="216"/>
        <v/>
      </c>
      <c r="S609" s="46" t="str">
        <f t="shared" ca="1" si="217"/>
        <v/>
      </c>
      <c r="T609" s="77" t="str">
        <f t="shared" ca="1" si="221"/>
        <v/>
      </c>
      <c r="AH609" s="163" t="str">
        <f t="shared" si="219"/>
        <v/>
      </c>
      <c r="AI609" s="163" t="str">
        <f t="shared" si="218"/>
        <v/>
      </c>
    </row>
    <row r="610" spans="1:35">
      <c r="A610" s="164" t="str">
        <f t="shared" ca="1" si="200"/>
        <v/>
      </c>
      <c r="B610" s="44" t="str">
        <f t="shared" ca="1" si="201"/>
        <v/>
      </c>
      <c r="C610" s="45" t="str">
        <f t="shared" ca="1" si="220"/>
        <v/>
      </c>
      <c r="D610" s="45" t="str">
        <f t="shared" ca="1" si="202"/>
        <v/>
      </c>
      <c r="E610" s="44" t="str">
        <f t="shared" ca="1" si="203"/>
        <v/>
      </c>
      <c r="F610" s="45" t="str">
        <f t="shared" ca="1" si="204"/>
        <v/>
      </c>
      <c r="G610" s="46" t="str">
        <f t="shared" ca="1" si="205"/>
        <v/>
      </c>
      <c r="H610" s="44" t="str">
        <f t="shared" ca="1" si="206"/>
        <v/>
      </c>
      <c r="I610" s="45" t="str">
        <f t="shared" ca="1" si="207"/>
        <v/>
      </c>
      <c r="J610" s="46" t="str">
        <f t="shared" ca="1" si="208"/>
        <v/>
      </c>
      <c r="K610" s="44" t="str">
        <f t="shared" ca="1" si="209"/>
        <v/>
      </c>
      <c r="L610" s="45" t="str">
        <f t="shared" ca="1" si="210"/>
        <v/>
      </c>
      <c r="M610" s="46" t="str">
        <f t="shared" ca="1" si="211"/>
        <v/>
      </c>
      <c r="N610" s="44" t="str">
        <f t="shared" ca="1" si="212"/>
        <v/>
      </c>
      <c r="O610" s="45" t="str">
        <f t="shared" ca="1" si="213"/>
        <v/>
      </c>
      <c r="P610" s="46" t="str">
        <f t="shared" ca="1" si="214"/>
        <v/>
      </c>
      <c r="Q610" s="44" t="str">
        <f t="shared" ca="1" si="215"/>
        <v/>
      </c>
      <c r="R610" s="45" t="str">
        <f t="shared" ca="1" si="216"/>
        <v/>
      </c>
      <c r="S610" s="46" t="str">
        <f t="shared" ca="1" si="217"/>
        <v/>
      </c>
      <c r="T610" s="77" t="str">
        <f t="shared" ca="1" si="221"/>
        <v/>
      </c>
      <c r="AH610" s="163" t="str">
        <f t="shared" si="219"/>
        <v/>
      </c>
      <c r="AI610" s="163" t="str">
        <f t="shared" si="218"/>
        <v/>
      </c>
    </row>
    <row r="611" spans="1:35">
      <c r="A611" s="164" t="str">
        <f t="shared" ca="1" si="200"/>
        <v/>
      </c>
      <c r="B611" s="44" t="str">
        <f t="shared" ca="1" si="201"/>
        <v/>
      </c>
      <c r="C611" s="45" t="str">
        <f t="shared" ca="1" si="220"/>
        <v/>
      </c>
      <c r="D611" s="45" t="str">
        <f t="shared" ca="1" si="202"/>
        <v/>
      </c>
      <c r="E611" s="44" t="str">
        <f t="shared" ca="1" si="203"/>
        <v/>
      </c>
      <c r="F611" s="45" t="str">
        <f t="shared" ca="1" si="204"/>
        <v/>
      </c>
      <c r="G611" s="46" t="str">
        <f t="shared" ca="1" si="205"/>
        <v/>
      </c>
      <c r="H611" s="44" t="str">
        <f t="shared" ca="1" si="206"/>
        <v/>
      </c>
      <c r="I611" s="45" t="str">
        <f t="shared" ca="1" si="207"/>
        <v/>
      </c>
      <c r="J611" s="46" t="str">
        <f t="shared" ca="1" si="208"/>
        <v/>
      </c>
      <c r="K611" s="44" t="str">
        <f t="shared" ca="1" si="209"/>
        <v/>
      </c>
      <c r="L611" s="45" t="str">
        <f t="shared" ca="1" si="210"/>
        <v/>
      </c>
      <c r="M611" s="46" t="str">
        <f t="shared" ca="1" si="211"/>
        <v/>
      </c>
      <c r="N611" s="44" t="str">
        <f t="shared" ca="1" si="212"/>
        <v/>
      </c>
      <c r="O611" s="45" t="str">
        <f t="shared" ca="1" si="213"/>
        <v/>
      </c>
      <c r="P611" s="46" t="str">
        <f t="shared" ca="1" si="214"/>
        <v/>
      </c>
      <c r="Q611" s="44" t="str">
        <f t="shared" ca="1" si="215"/>
        <v/>
      </c>
      <c r="R611" s="45" t="str">
        <f t="shared" ca="1" si="216"/>
        <v/>
      </c>
      <c r="S611" s="46" t="str">
        <f t="shared" ca="1" si="217"/>
        <v/>
      </c>
      <c r="T611" s="77" t="str">
        <f t="shared" ca="1" si="221"/>
        <v/>
      </c>
      <c r="AH611" s="163" t="str">
        <f t="shared" si="219"/>
        <v/>
      </c>
      <c r="AI611" s="163" t="str">
        <f t="shared" si="218"/>
        <v/>
      </c>
    </row>
    <row r="612" spans="1:35">
      <c r="A612" s="164" t="str">
        <f t="shared" ca="1" si="200"/>
        <v/>
      </c>
      <c r="B612" s="44" t="str">
        <f t="shared" ca="1" si="201"/>
        <v/>
      </c>
      <c r="C612" s="45" t="str">
        <f t="shared" ca="1" si="220"/>
        <v/>
      </c>
      <c r="D612" s="45" t="str">
        <f t="shared" ca="1" si="202"/>
        <v/>
      </c>
      <c r="E612" s="44" t="str">
        <f t="shared" ca="1" si="203"/>
        <v/>
      </c>
      <c r="F612" s="45" t="str">
        <f t="shared" ca="1" si="204"/>
        <v/>
      </c>
      <c r="G612" s="46" t="str">
        <f t="shared" ca="1" si="205"/>
        <v/>
      </c>
      <c r="H612" s="44" t="str">
        <f t="shared" ca="1" si="206"/>
        <v/>
      </c>
      <c r="I612" s="45" t="str">
        <f t="shared" ca="1" si="207"/>
        <v/>
      </c>
      <c r="J612" s="46" t="str">
        <f t="shared" ca="1" si="208"/>
        <v/>
      </c>
      <c r="K612" s="44" t="str">
        <f t="shared" ca="1" si="209"/>
        <v/>
      </c>
      <c r="L612" s="45" t="str">
        <f t="shared" ca="1" si="210"/>
        <v/>
      </c>
      <c r="M612" s="46" t="str">
        <f t="shared" ca="1" si="211"/>
        <v/>
      </c>
      <c r="N612" s="44" t="str">
        <f t="shared" ca="1" si="212"/>
        <v/>
      </c>
      <c r="O612" s="45" t="str">
        <f t="shared" ca="1" si="213"/>
        <v/>
      </c>
      <c r="P612" s="46" t="str">
        <f t="shared" ca="1" si="214"/>
        <v/>
      </c>
      <c r="Q612" s="44" t="str">
        <f t="shared" ca="1" si="215"/>
        <v/>
      </c>
      <c r="R612" s="45" t="str">
        <f t="shared" ca="1" si="216"/>
        <v/>
      </c>
      <c r="S612" s="46" t="str">
        <f t="shared" ca="1" si="217"/>
        <v/>
      </c>
      <c r="T612" s="77" t="str">
        <f t="shared" ca="1" si="221"/>
        <v/>
      </c>
      <c r="AH612" s="163" t="str">
        <f t="shared" si="219"/>
        <v/>
      </c>
      <c r="AI612" s="163" t="str">
        <f t="shared" si="218"/>
        <v/>
      </c>
    </row>
    <row r="613" spans="1:35">
      <c r="A613" s="164" t="str">
        <f t="shared" ca="1" si="200"/>
        <v/>
      </c>
      <c r="B613" s="44" t="str">
        <f t="shared" ca="1" si="201"/>
        <v/>
      </c>
      <c r="C613" s="45" t="str">
        <f t="shared" ca="1" si="220"/>
        <v/>
      </c>
      <c r="D613" s="45" t="str">
        <f t="shared" ca="1" si="202"/>
        <v/>
      </c>
      <c r="E613" s="44" t="str">
        <f t="shared" ca="1" si="203"/>
        <v/>
      </c>
      <c r="F613" s="45" t="str">
        <f t="shared" ca="1" si="204"/>
        <v/>
      </c>
      <c r="G613" s="46" t="str">
        <f t="shared" ca="1" si="205"/>
        <v/>
      </c>
      <c r="H613" s="44" t="str">
        <f t="shared" ca="1" si="206"/>
        <v/>
      </c>
      <c r="I613" s="45" t="str">
        <f t="shared" ca="1" si="207"/>
        <v/>
      </c>
      <c r="J613" s="46" t="str">
        <f t="shared" ca="1" si="208"/>
        <v/>
      </c>
      <c r="K613" s="44" t="str">
        <f t="shared" ca="1" si="209"/>
        <v/>
      </c>
      <c r="L613" s="45" t="str">
        <f t="shared" ca="1" si="210"/>
        <v/>
      </c>
      <c r="M613" s="46" t="str">
        <f t="shared" ca="1" si="211"/>
        <v/>
      </c>
      <c r="N613" s="44" t="str">
        <f t="shared" ca="1" si="212"/>
        <v/>
      </c>
      <c r="O613" s="45" t="str">
        <f t="shared" ca="1" si="213"/>
        <v/>
      </c>
      <c r="P613" s="46" t="str">
        <f t="shared" ca="1" si="214"/>
        <v/>
      </c>
      <c r="Q613" s="44" t="str">
        <f t="shared" ca="1" si="215"/>
        <v/>
      </c>
      <c r="R613" s="45" t="str">
        <f t="shared" ca="1" si="216"/>
        <v/>
      </c>
      <c r="S613" s="46" t="str">
        <f t="shared" ca="1" si="217"/>
        <v/>
      </c>
      <c r="T613" s="77" t="str">
        <f t="shared" ca="1" si="221"/>
        <v/>
      </c>
      <c r="AH613" s="163" t="str">
        <f t="shared" si="219"/>
        <v/>
      </c>
      <c r="AI613" s="163" t="str">
        <f t="shared" si="218"/>
        <v/>
      </c>
    </row>
    <row r="614" spans="1:35">
      <c r="A614" s="164" t="str">
        <f t="shared" ca="1" si="200"/>
        <v/>
      </c>
      <c r="B614" s="44" t="str">
        <f t="shared" ca="1" si="201"/>
        <v/>
      </c>
      <c r="C614" s="45" t="str">
        <f t="shared" ca="1" si="220"/>
        <v/>
      </c>
      <c r="D614" s="45" t="str">
        <f t="shared" ca="1" si="202"/>
        <v/>
      </c>
      <c r="E614" s="44" t="str">
        <f t="shared" ca="1" si="203"/>
        <v/>
      </c>
      <c r="F614" s="45" t="str">
        <f t="shared" ca="1" si="204"/>
        <v/>
      </c>
      <c r="G614" s="46" t="str">
        <f t="shared" ca="1" si="205"/>
        <v/>
      </c>
      <c r="H614" s="44" t="str">
        <f t="shared" ca="1" si="206"/>
        <v/>
      </c>
      <c r="I614" s="45" t="str">
        <f t="shared" ca="1" si="207"/>
        <v/>
      </c>
      <c r="J614" s="46" t="str">
        <f t="shared" ca="1" si="208"/>
        <v/>
      </c>
      <c r="K614" s="44" t="str">
        <f t="shared" ca="1" si="209"/>
        <v/>
      </c>
      <c r="L614" s="45" t="str">
        <f t="shared" ca="1" si="210"/>
        <v/>
      </c>
      <c r="M614" s="46" t="str">
        <f t="shared" ca="1" si="211"/>
        <v/>
      </c>
      <c r="N614" s="44" t="str">
        <f t="shared" ca="1" si="212"/>
        <v/>
      </c>
      <c r="O614" s="45" t="str">
        <f t="shared" ca="1" si="213"/>
        <v/>
      </c>
      <c r="P614" s="46" t="str">
        <f t="shared" ca="1" si="214"/>
        <v/>
      </c>
      <c r="Q614" s="44" t="str">
        <f t="shared" ca="1" si="215"/>
        <v/>
      </c>
      <c r="R614" s="45" t="str">
        <f t="shared" ca="1" si="216"/>
        <v/>
      </c>
      <c r="S614" s="46" t="str">
        <f t="shared" ca="1" si="217"/>
        <v/>
      </c>
      <c r="T614" s="77" t="str">
        <f t="shared" ca="1" si="221"/>
        <v/>
      </c>
      <c r="AH614" s="163" t="str">
        <f t="shared" si="219"/>
        <v/>
      </c>
      <c r="AI614" s="163" t="str">
        <f t="shared" si="218"/>
        <v/>
      </c>
    </row>
    <row r="615" spans="1:35">
      <c r="A615" s="164" t="str">
        <f t="shared" ca="1" si="200"/>
        <v/>
      </c>
      <c r="B615" s="44" t="str">
        <f t="shared" ca="1" si="201"/>
        <v/>
      </c>
      <c r="C615" s="45" t="str">
        <f t="shared" ca="1" si="220"/>
        <v/>
      </c>
      <c r="D615" s="45" t="str">
        <f t="shared" ca="1" si="202"/>
        <v/>
      </c>
      <c r="E615" s="44" t="str">
        <f t="shared" ca="1" si="203"/>
        <v/>
      </c>
      <c r="F615" s="45" t="str">
        <f t="shared" ca="1" si="204"/>
        <v/>
      </c>
      <c r="G615" s="46" t="str">
        <f t="shared" ca="1" si="205"/>
        <v/>
      </c>
      <c r="H615" s="44" t="str">
        <f t="shared" ca="1" si="206"/>
        <v/>
      </c>
      <c r="I615" s="45" t="str">
        <f t="shared" ca="1" si="207"/>
        <v/>
      </c>
      <c r="J615" s="46" t="str">
        <f t="shared" ca="1" si="208"/>
        <v/>
      </c>
      <c r="K615" s="44" t="str">
        <f t="shared" ca="1" si="209"/>
        <v/>
      </c>
      <c r="L615" s="45" t="str">
        <f t="shared" ca="1" si="210"/>
        <v/>
      </c>
      <c r="M615" s="46" t="str">
        <f t="shared" ca="1" si="211"/>
        <v/>
      </c>
      <c r="N615" s="44" t="str">
        <f t="shared" ca="1" si="212"/>
        <v/>
      </c>
      <c r="O615" s="45" t="str">
        <f t="shared" ca="1" si="213"/>
        <v/>
      </c>
      <c r="P615" s="46" t="str">
        <f t="shared" ca="1" si="214"/>
        <v/>
      </c>
      <c r="Q615" s="44" t="str">
        <f t="shared" ca="1" si="215"/>
        <v/>
      </c>
      <c r="R615" s="45" t="str">
        <f t="shared" ca="1" si="216"/>
        <v/>
      </c>
      <c r="S615" s="46" t="str">
        <f t="shared" ca="1" si="217"/>
        <v/>
      </c>
      <c r="T615" s="77" t="str">
        <f t="shared" ca="1" si="221"/>
        <v/>
      </c>
      <c r="AH615" s="163" t="str">
        <f t="shared" si="219"/>
        <v/>
      </c>
      <c r="AI615" s="163" t="str">
        <f t="shared" si="218"/>
        <v/>
      </c>
    </row>
    <row r="616" spans="1:35">
      <c r="A616" s="164" t="str">
        <f t="shared" ca="1" si="200"/>
        <v/>
      </c>
      <c r="B616" s="44" t="str">
        <f t="shared" ca="1" si="201"/>
        <v/>
      </c>
      <c r="C616" s="45" t="str">
        <f t="shared" ca="1" si="220"/>
        <v/>
      </c>
      <c r="D616" s="45" t="str">
        <f t="shared" ca="1" si="202"/>
        <v/>
      </c>
      <c r="E616" s="44" t="str">
        <f t="shared" ca="1" si="203"/>
        <v/>
      </c>
      <c r="F616" s="45" t="str">
        <f t="shared" ca="1" si="204"/>
        <v/>
      </c>
      <c r="G616" s="46" t="str">
        <f t="shared" ca="1" si="205"/>
        <v/>
      </c>
      <c r="H616" s="44" t="str">
        <f t="shared" ca="1" si="206"/>
        <v/>
      </c>
      <c r="I616" s="45" t="str">
        <f t="shared" ca="1" si="207"/>
        <v/>
      </c>
      <c r="J616" s="46" t="str">
        <f t="shared" ca="1" si="208"/>
        <v/>
      </c>
      <c r="K616" s="44" t="str">
        <f t="shared" ca="1" si="209"/>
        <v/>
      </c>
      <c r="L616" s="45" t="str">
        <f t="shared" ca="1" si="210"/>
        <v/>
      </c>
      <c r="M616" s="46" t="str">
        <f t="shared" ca="1" si="211"/>
        <v/>
      </c>
      <c r="N616" s="44" t="str">
        <f t="shared" ca="1" si="212"/>
        <v/>
      </c>
      <c r="O616" s="45" t="str">
        <f t="shared" ca="1" si="213"/>
        <v/>
      </c>
      <c r="P616" s="46" t="str">
        <f t="shared" ca="1" si="214"/>
        <v/>
      </c>
      <c r="Q616" s="44" t="str">
        <f t="shared" ca="1" si="215"/>
        <v/>
      </c>
      <c r="R616" s="45" t="str">
        <f t="shared" ca="1" si="216"/>
        <v/>
      </c>
      <c r="S616" s="46" t="str">
        <f t="shared" ca="1" si="217"/>
        <v/>
      </c>
      <c r="T616" s="77" t="str">
        <f t="shared" ca="1" si="221"/>
        <v/>
      </c>
      <c r="AH616" s="163" t="str">
        <f t="shared" si="219"/>
        <v/>
      </c>
      <c r="AI616" s="163" t="str">
        <f t="shared" si="218"/>
        <v/>
      </c>
    </row>
    <row r="617" spans="1:35">
      <c r="A617" s="164" t="str">
        <f t="shared" ca="1" si="200"/>
        <v/>
      </c>
      <c r="B617" s="44" t="str">
        <f t="shared" ca="1" si="201"/>
        <v/>
      </c>
      <c r="C617" s="45" t="str">
        <f t="shared" ca="1" si="220"/>
        <v/>
      </c>
      <c r="D617" s="45" t="str">
        <f t="shared" ca="1" si="202"/>
        <v/>
      </c>
      <c r="E617" s="44" t="str">
        <f t="shared" ca="1" si="203"/>
        <v/>
      </c>
      <c r="F617" s="45" t="str">
        <f t="shared" ca="1" si="204"/>
        <v/>
      </c>
      <c r="G617" s="46" t="str">
        <f t="shared" ca="1" si="205"/>
        <v/>
      </c>
      <c r="H617" s="44" t="str">
        <f t="shared" ca="1" si="206"/>
        <v/>
      </c>
      <c r="I617" s="45" t="str">
        <f t="shared" ca="1" si="207"/>
        <v/>
      </c>
      <c r="J617" s="46" t="str">
        <f t="shared" ca="1" si="208"/>
        <v/>
      </c>
      <c r="K617" s="44" t="str">
        <f t="shared" ca="1" si="209"/>
        <v/>
      </c>
      <c r="L617" s="45" t="str">
        <f t="shared" ca="1" si="210"/>
        <v/>
      </c>
      <c r="M617" s="46" t="str">
        <f t="shared" ca="1" si="211"/>
        <v/>
      </c>
      <c r="N617" s="44" t="str">
        <f t="shared" ca="1" si="212"/>
        <v/>
      </c>
      <c r="O617" s="45" t="str">
        <f t="shared" ca="1" si="213"/>
        <v/>
      </c>
      <c r="P617" s="46" t="str">
        <f t="shared" ca="1" si="214"/>
        <v/>
      </c>
      <c r="Q617" s="44" t="str">
        <f t="shared" ca="1" si="215"/>
        <v/>
      </c>
      <c r="R617" s="45" t="str">
        <f t="shared" ca="1" si="216"/>
        <v/>
      </c>
      <c r="S617" s="46" t="str">
        <f t="shared" ca="1" si="217"/>
        <v/>
      </c>
      <c r="T617" s="77" t="str">
        <f t="shared" ca="1" si="221"/>
        <v/>
      </c>
      <c r="AH617" s="163" t="str">
        <f t="shared" si="219"/>
        <v/>
      </c>
      <c r="AI617" s="163" t="str">
        <f t="shared" si="218"/>
        <v/>
      </c>
    </row>
    <row r="618" spans="1:35">
      <c r="A618" s="164" t="str">
        <f t="shared" ca="1" si="200"/>
        <v/>
      </c>
      <c r="B618" s="44" t="str">
        <f t="shared" ca="1" si="201"/>
        <v/>
      </c>
      <c r="C618" s="45" t="str">
        <f t="shared" ca="1" si="220"/>
        <v/>
      </c>
      <c r="D618" s="45" t="str">
        <f t="shared" ca="1" si="202"/>
        <v/>
      </c>
      <c r="E618" s="44" t="str">
        <f t="shared" ca="1" si="203"/>
        <v/>
      </c>
      <c r="F618" s="45" t="str">
        <f t="shared" ca="1" si="204"/>
        <v/>
      </c>
      <c r="G618" s="46" t="str">
        <f t="shared" ca="1" si="205"/>
        <v/>
      </c>
      <c r="H618" s="44" t="str">
        <f t="shared" ca="1" si="206"/>
        <v/>
      </c>
      <c r="I618" s="45" t="str">
        <f t="shared" ca="1" si="207"/>
        <v/>
      </c>
      <c r="J618" s="46" t="str">
        <f t="shared" ca="1" si="208"/>
        <v/>
      </c>
      <c r="K618" s="44" t="str">
        <f t="shared" ca="1" si="209"/>
        <v/>
      </c>
      <c r="L618" s="45" t="str">
        <f t="shared" ca="1" si="210"/>
        <v/>
      </c>
      <c r="M618" s="46" t="str">
        <f t="shared" ca="1" si="211"/>
        <v/>
      </c>
      <c r="N618" s="44" t="str">
        <f t="shared" ca="1" si="212"/>
        <v/>
      </c>
      <c r="O618" s="45" t="str">
        <f t="shared" ca="1" si="213"/>
        <v/>
      </c>
      <c r="P618" s="46" t="str">
        <f t="shared" ca="1" si="214"/>
        <v/>
      </c>
      <c r="Q618" s="44" t="str">
        <f t="shared" ca="1" si="215"/>
        <v/>
      </c>
      <c r="R618" s="45" t="str">
        <f t="shared" ca="1" si="216"/>
        <v/>
      </c>
      <c r="S618" s="46" t="str">
        <f t="shared" ca="1" si="217"/>
        <v/>
      </c>
      <c r="T618" s="77" t="str">
        <f t="shared" ca="1" si="221"/>
        <v/>
      </c>
      <c r="AH618" s="163" t="str">
        <f t="shared" si="219"/>
        <v/>
      </c>
      <c r="AI618" s="163" t="str">
        <f t="shared" si="218"/>
        <v/>
      </c>
    </row>
    <row r="619" spans="1:35">
      <c r="A619" s="164" t="str">
        <f t="shared" ca="1" si="200"/>
        <v/>
      </c>
      <c r="B619" s="44" t="str">
        <f t="shared" ca="1" si="201"/>
        <v/>
      </c>
      <c r="C619" s="45" t="str">
        <f t="shared" ca="1" si="220"/>
        <v/>
      </c>
      <c r="D619" s="45" t="str">
        <f t="shared" ca="1" si="202"/>
        <v/>
      </c>
      <c r="E619" s="44" t="str">
        <f t="shared" ca="1" si="203"/>
        <v/>
      </c>
      <c r="F619" s="45" t="str">
        <f t="shared" ca="1" si="204"/>
        <v/>
      </c>
      <c r="G619" s="46" t="str">
        <f t="shared" ca="1" si="205"/>
        <v/>
      </c>
      <c r="H619" s="44" t="str">
        <f t="shared" ca="1" si="206"/>
        <v/>
      </c>
      <c r="I619" s="45" t="str">
        <f t="shared" ca="1" si="207"/>
        <v/>
      </c>
      <c r="J619" s="46" t="str">
        <f t="shared" ca="1" si="208"/>
        <v/>
      </c>
      <c r="K619" s="44" t="str">
        <f t="shared" ca="1" si="209"/>
        <v/>
      </c>
      <c r="L619" s="45" t="str">
        <f t="shared" ca="1" si="210"/>
        <v/>
      </c>
      <c r="M619" s="46" t="str">
        <f t="shared" ca="1" si="211"/>
        <v/>
      </c>
      <c r="N619" s="44" t="str">
        <f t="shared" ca="1" si="212"/>
        <v/>
      </c>
      <c r="O619" s="45" t="str">
        <f t="shared" ca="1" si="213"/>
        <v/>
      </c>
      <c r="P619" s="46" t="str">
        <f t="shared" ca="1" si="214"/>
        <v/>
      </c>
      <c r="Q619" s="44" t="str">
        <f t="shared" ca="1" si="215"/>
        <v/>
      </c>
      <c r="R619" s="45" t="str">
        <f t="shared" ca="1" si="216"/>
        <v/>
      </c>
      <c r="S619" s="46" t="str">
        <f t="shared" ca="1" si="217"/>
        <v/>
      </c>
      <c r="T619" s="77" t="str">
        <f t="shared" ca="1" si="221"/>
        <v/>
      </c>
      <c r="AH619" s="163" t="str">
        <f t="shared" si="219"/>
        <v/>
      </c>
      <c r="AI619" s="163" t="str">
        <f t="shared" si="218"/>
        <v/>
      </c>
    </row>
    <row r="620" spans="1:35">
      <c r="A620" s="164" t="str">
        <f t="shared" ca="1" si="200"/>
        <v/>
      </c>
      <c r="B620" s="44" t="str">
        <f t="shared" ca="1" si="201"/>
        <v/>
      </c>
      <c r="C620" s="45" t="str">
        <f t="shared" ca="1" si="220"/>
        <v/>
      </c>
      <c r="D620" s="45" t="str">
        <f t="shared" ca="1" si="202"/>
        <v/>
      </c>
      <c r="E620" s="44" t="str">
        <f t="shared" ca="1" si="203"/>
        <v/>
      </c>
      <c r="F620" s="45" t="str">
        <f t="shared" ca="1" si="204"/>
        <v/>
      </c>
      <c r="G620" s="46" t="str">
        <f t="shared" ca="1" si="205"/>
        <v/>
      </c>
      <c r="H620" s="44" t="str">
        <f t="shared" ca="1" si="206"/>
        <v/>
      </c>
      <c r="I620" s="45" t="str">
        <f t="shared" ca="1" si="207"/>
        <v/>
      </c>
      <c r="J620" s="46" t="str">
        <f t="shared" ca="1" si="208"/>
        <v/>
      </c>
      <c r="K620" s="44" t="str">
        <f t="shared" ca="1" si="209"/>
        <v/>
      </c>
      <c r="L620" s="45" t="str">
        <f t="shared" ca="1" si="210"/>
        <v/>
      </c>
      <c r="M620" s="46" t="str">
        <f t="shared" ca="1" si="211"/>
        <v/>
      </c>
      <c r="N620" s="44" t="str">
        <f t="shared" ca="1" si="212"/>
        <v/>
      </c>
      <c r="O620" s="45" t="str">
        <f t="shared" ca="1" si="213"/>
        <v/>
      </c>
      <c r="P620" s="46" t="str">
        <f t="shared" ca="1" si="214"/>
        <v/>
      </c>
      <c r="Q620" s="44" t="str">
        <f t="shared" ca="1" si="215"/>
        <v/>
      </c>
      <c r="R620" s="45" t="str">
        <f t="shared" ca="1" si="216"/>
        <v/>
      </c>
      <c r="S620" s="46" t="str">
        <f t="shared" ca="1" si="217"/>
        <v/>
      </c>
      <c r="T620" s="77" t="str">
        <f t="shared" ca="1" si="221"/>
        <v/>
      </c>
      <c r="AH620" s="163" t="str">
        <f t="shared" si="219"/>
        <v/>
      </c>
      <c r="AI620" s="163" t="str">
        <f t="shared" si="218"/>
        <v/>
      </c>
    </row>
    <row r="621" spans="1:35">
      <c r="A621" s="164" t="str">
        <f t="shared" ca="1" si="200"/>
        <v/>
      </c>
      <c r="B621" s="44" t="str">
        <f t="shared" ca="1" si="201"/>
        <v/>
      </c>
      <c r="C621" s="45" t="str">
        <f t="shared" ca="1" si="220"/>
        <v/>
      </c>
      <c r="D621" s="45" t="str">
        <f t="shared" ca="1" si="202"/>
        <v/>
      </c>
      <c r="E621" s="44" t="str">
        <f t="shared" ca="1" si="203"/>
        <v/>
      </c>
      <c r="F621" s="45" t="str">
        <f t="shared" ca="1" si="204"/>
        <v/>
      </c>
      <c r="G621" s="46" t="str">
        <f t="shared" ca="1" si="205"/>
        <v/>
      </c>
      <c r="H621" s="44" t="str">
        <f t="shared" ca="1" si="206"/>
        <v/>
      </c>
      <c r="I621" s="45" t="str">
        <f t="shared" ca="1" si="207"/>
        <v/>
      </c>
      <c r="J621" s="46" t="str">
        <f t="shared" ca="1" si="208"/>
        <v/>
      </c>
      <c r="K621" s="44" t="str">
        <f t="shared" ca="1" si="209"/>
        <v/>
      </c>
      <c r="L621" s="45" t="str">
        <f t="shared" ca="1" si="210"/>
        <v/>
      </c>
      <c r="M621" s="46" t="str">
        <f t="shared" ca="1" si="211"/>
        <v/>
      </c>
      <c r="N621" s="44" t="str">
        <f t="shared" ca="1" si="212"/>
        <v/>
      </c>
      <c r="O621" s="45" t="str">
        <f t="shared" ca="1" si="213"/>
        <v/>
      </c>
      <c r="P621" s="46" t="str">
        <f t="shared" ca="1" si="214"/>
        <v/>
      </c>
      <c r="Q621" s="44" t="str">
        <f t="shared" ca="1" si="215"/>
        <v/>
      </c>
      <c r="R621" s="45" t="str">
        <f t="shared" ca="1" si="216"/>
        <v/>
      </c>
      <c r="S621" s="46" t="str">
        <f t="shared" ca="1" si="217"/>
        <v/>
      </c>
      <c r="T621" s="77" t="str">
        <f t="shared" ca="1" si="221"/>
        <v/>
      </c>
      <c r="AH621" s="163" t="str">
        <f t="shared" si="219"/>
        <v/>
      </c>
      <c r="AI621" s="163" t="str">
        <f t="shared" si="218"/>
        <v/>
      </c>
    </row>
    <row r="622" spans="1:35">
      <c r="A622" s="164" t="str">
        <f t="shared" ca="1" si="200"/>
        <v/>
      </c>
      <c r="B622" s="44" t="str">
        <f t="shared" ca="1" si="201"/>
        <v/>
      </c>
      <c r="C622" s="45" t="str">
        <f t="shared" ca="1" si="220"/>
        <v/>
      </c>
      <c r="D622" s="45" t="str">
        <f t="shared" ca="1" si="202"/>
        <v/>
      </c>
      <c r="E622" s="44" t="str">
        <f t="shared" ca="1" si="203"/>
        <v/>
      </c>
      <c r="F622" s="45" t="str">
        <f t="shared" ca="1" si="204"/>
        <v/>
      </c>
      <c r="G622" s="46" t="str">
        <f t="shared" ca="1" si="205"/>
        <v/>
      </c>
      <c r="H622" s="44" t="str">
        <f t="shared" ca="1" si="206"/>
        <v/>
      </c>
      <c r="I622" s="45" t="str">
        <f t="shared" ca="1" si="207"/>
        <v/>
      </c>
      <c r="J622" s="46" t="str">
        <f t="shared" ca="1" si="208"/>
        <v/>
      </c>
      <c r="K622" s="44" t="str">
        <f t="shared" ca="1" si="209"/>
        <v/>
      </c>
      <c r="L622" s="45" t="str">
        <f t="shared" ca="1" si="210"/>
        <v/>
      </c>
      <c r="M622" s="46" t="str">
        <f t="shared" ca="1" si="211"/>
        <v/>
      </c>
      <c r="N622" s="44" t="str">
        <f t="shared" ca="1" si="212"/>
        <v/>
      </c>
      <c r="O622" s="45" t="str">
        <f t="shared" ca="1" si="213"/>
        <v/>
      </c>
      <c r="P622" s="46" t="str">
        <f t="shared" ca="1" si="214"/>
        <v/>
      </c>
      <c r="Q622" s="44" t="str">
        <f t="shared" ca="1" si="215"/>
        <v/>
      </c>
      <c r="R622" s="45" t="str">
        <f t="shared" ca="1" si="216"/>
        <v/>
      </c>
      <c r="S622" s="46" t="str">
        <f t="shared" ca="1" si="217"/>
        <v/>
      </c>
      <c r="T622" s="77" t="str">
        <f t="shared" ca="1" si="221"/>
        <v/>
      </c>
      <c r="AH622" s="163" t="str">
        <f t="shared" si="219"/>
        <v/>
      </c>
      <c r="AI622" s="163" t="str">
        <f t="shared" si="218"/>
        <v/>
      </c>
    </row>
    <row r="623" spans="1:35">
      <c r="A623" s="164" t="str">
        <f t="shared" ca="1" si="200"/>
        <v/>
      </c>
      <c r="B623" s="44" t="str">
        <f t="shared" ca="1" si="201"/>
        <v/>
      </c>
      <c r="C623" s="45" t="str">
        <f t="shared" ca="1" si="220"/>
        <v/>
      </c>
      <c r="D623" s="45" t="str">
        <f t="shared" ca="1" si="202"/>
        <v/>
      </c>
      <c r="E623" s="44" t="str">
        <f t="shared" ca="1" si="203"/>
        <v/>
      </c>
      <c r="F623" s="45" t="str">
        <f t="shared" ca="1" si="204"/>
        <v/>
      </c>
      <c r="G623" s="46" t="str">
        <f t="shared" ca="1" si="205"/>
        <v/>
      </c>
      <c r="H623" s="44" t="str">
        <f t="shared" ca="1" si="206"/>
        <v/>
      </c>
      <c r="I623" s="45" t="str">
        <f t="shared" ca="1" si="207"/>
        <v/>
      </c>
      <c r="J623" s="46" t="str">
        <f t="shared" ca="1" si="208"/>
        <v/>
      </c>
      <c r="K623" s="44" t="str">
        <f t="shared" ca="1" si="209"/>
        <v/>
      </c>
      <c r="L623" s="45" t="str">
        <f t="shared" ca="1" si="210"/>
        <v/>
      </c>
      <c r="M623" s="46" t="str">
        <f t="shared" ca="1" si="211"/>
        <v/>
      </c>
      <c r="N623" s="44" t="str">
        <f t="shared" ca="1" si="212"/>
        <v/>
      </c>
      <c r="O623" s="45" t="str">
        <f t="shared" ca="1" si="213"/>
        <v/>
      </c>
      <c r="P623" s="46" t="str">
        <f t="shared" ca="1" si="214"/>
        <v/>
      </c>
      <c r="Q623" s="44" t="str">
        <f t="shared" ca="1" si="215"/>
        <v/>
      </c>
      <c r="R623" s="45" t="str">
        <f t="shared" ca="1" si="216"/>
        <v/>
      </c>
      <c r="S623" s="46" t="str">
        <f t="shared" ca="1" si="217"/>
        <v/>
      </c>
      <c r="T623" s="77" t="str">
        <f t="shared" ca="1" si="221"/>
        <v/>
      </c>
      <c r="AH623" s="163" t="str">
        <f t="shared" si="219"/>
        <v/>
      </c>
      <c r="AI623" s="163" t="str">
        <f t="shared" si="218"/>
        <v/>
      </c>
    </row>
    <row r="624" spans="1:35">
      <c r="A624" s="164" t="str">
        <f t="shared" ca="1" si="200"/>
        <v/>
      </c>
      <c r="B624" s="44" t="str">
        <f t="shared" ca="1" si="201"/>
        <v/>
      </c>
      <c r="C624" s="45" t="str">
        <f t="shared" ca="1" si="220"/>
        <v/>
      </c>
      <c r="D624" s="45" t="str">
        <f t="shared" ca="1" si="202"/>
        <v/>
      </c>
      <c r="E624" s="44" t="str">
        <f t="shared" ca="1" si="203"/>
        <v/>
      </c>
      <c r="F624" s="45" t="str">
        <f t="shared" ca="1" si="204"/>
        <v/>
      </c>
      <c r="G624" s="46" t="str">
        <f t="shared" ca="1" si="205"/>
        <v/>
      </c>
      <c r="H624" s="44" t="str">
        <f t="shared" ca="1" si="206"/>
        <v/>
      </c>
      <c r="I624" s="45" t="str">
        <f t="shared" ca="1" si="207"/>
        <v/>
      </c>
      <c r="J624" s="46" t="str">
        <f t="shared" ca="1" si="208"/>
        <v/>
      </c>
      <c r="K624" s="44" t="str">
        <f t="shared" ca="1" si="209"/>
        <v/>
      </c>
      <c r="L624" s="45" t="str">
        <f t="shared" ca="1" si="210"/>
        <v/>
      </c>
      <c r="M624" s="46" t="str">
        <f t="shared" ca="1" si="211"/>
        <v/>
      </c>
      <c r="N624" s="44" t="str">
        <f t="shared" ca="1" si="212"/>
        <v/>
      </c>
      <c r="O624" s="45" t="str">
        <f t="shared" ca="1" si="213"/>
        <v/>
      </c>
      <c r="P624" s="46" t="str">
        <f t="shared" ca="1" si="214"/>
        <v/>
      </c>
      <c r="Q624" s="44" t="str">
        <f t="shared" ca="1" si="215"/>
        <v/>
      </c>
      <c r="R624" s="45" t="str">
        <f t="shared" ca="1" si="216"/>
        <v/>
      </c>
      <c r="S624" s="46" t="str">
        <f t="shared" ca="1" si="217"/>
        <v/>
      </c>
      <c r="T624" s="77" t="str">
        <f t="shared" ca="1" si="221"/>
        <v/>
      </c>
      <c r="AH624" s="163" t="str">
        <f t="shared" si="219"/>
        <v/>
      </c>
      <c r="AI624" s="163" t="str">
        <f t="shared" si="218"/>
        <v/>
      </c>
    </row>
    <row r="625" spans="1:35">
      <c r="A625" s="164" t="str">
        <f t="shared" ref="A625:A688" ca="1" si="222">IF(AND(ISBLANK(AJ614), A624 = $AJ$1),NOW(),IF(ISBLANK(AJ614),"",AJ614))</f>
        <v/>
      </c>
      <c r="B625" s="44" t="str">
        <f t="shared" ref="B625:B688" ca="1" si="223">IF(COUNTIF(V:V,A625)=1,VLOOKUP(A625,V:W,2), IF(COUNTIF(V:V,A625)=0,$B$10,""))</f>
        <v/>
      </c>
      <c r="C625" s="45" t="str">
        <f t="shared" ca="1" si="220"/>
        <v/>
      </c>
      <c r="D625" s="45" t="str">
        <f t="shared" ref="D625:D688" ca="1" si="224">IF(ISERROR(B625-2),"",-1*ROUNDUP(A625-$A$14,0)/360*$B$7*$B$5)</f>
        <v/>
      </c>
      <c r="E625" s="44" t="str">
        <f t="shared" ref="E625:E688" ca="1" si="225">IF(COUNTIF(V:V,A625)=1,VLOOKUP(A625,X:Y,2), IF(COUNTIF(V:V,A625)=0,$C$10,""))</f>
        <v/>
      </c>
      <c r="F625" s="45" t="str">
        <f t="shared" ref="F625:F688" ca="1" si="226">IF(ISERROR(B625-2),"",(E625-$E$14)/100*$C$5)</f>
        <v/>
      </c>
      <c r="G625" s="46" t="str">
        <f t="shared" ref="G625:G688" ca="1" si="227">IF(ISERROR(B625-2),"",ROUNDUP(A625-$A$14,0)/360*$C$6*$C$5-ROUNDUP(A625-$A$14,0)/360*$C$7*$C$5*$E$14/100)</f>
        <v/>
      </c>
      <c r="H625" s="44" t="str">
        <f t="shared" ref="H625:H688" ca="1" si="228">IF(COUNTIF(V:V,A625)=1,VLOOKUP(A625,Z:AA,2), IF(COUNTIF(V:V,A625)=0,$D$10,""))</f>
        <v/>
      </c>
      <c r="I625" s="45" t="str">
        <f t="shared" ref="I625:I688" ca="1" si="229">IF(ISERROR(B625-2),"",(H625/$H$14-1)*$D$5)</f>
        <v/>
      </c>
      <c r="J625" s="46" t="str">
        <f t="shared" ref="J625:J688" ca="1" si="230">IF(ISERROR(B625-2),"",-1*ROUNDUP(A625-$A$14,0)/360*$D$7*$D$5)</f>
        <v/>
      </c>
      <c r="K625" s="44" t="str">
        <f t="shared" ref="K625:K688" ca="1" si="231">IF(COUNTIF(V:V,A625)=1,VLOOKUP(A625,AB:AC,2), IF(COUNTIF(V:V,A625)=0,$E$10,""))</f>
        <v/>
      </c>
      <c r="L625" s="45" t="str">
        <f t="shared" ref="L625:L688" ca="1" si="232">IF(ISERROR(B625-2),"",(K625-$K$14)/100*$E$5)</f>
        <v/>
      </c>
      <c r="M625" s="46" t="str">
        <f t="shared" ref="M625:M688" ca="1" si="233">IF(ISERROR(B625-2),"",ROUNDUP(A625-$A$14,0)/360*$E$6*$E$5-ROUNDUP(A625-$A$14,0)/360*$E$7*$E$5*$N$14/100)</f>
        <v/>
      </c>
      <c r="N625" s="44" t="str">
        <f t="shared" ref="N625:N688" ca="1" si="234">IF(COUNTIF(V:V,A625)=1,VLOOKUP(A625,AD:AE,2), IF(COUNTIF(V:V,A625)=0,$F$10,""))</f>
        <v/>
      </c>
      <c r="O625" s="45" t="str">
        <f t="shared" ref="O625:O688" ca="1" si="235">IF(ISERROR(B625-2),"",(N625-$N$14)/100*$F$5)</f>
        <v/>
      </c>
      <c r="P625" s="46" t="str">
        <f t="shared" ref="P625:P688" ca="1" si="236">IF(ISERROR(B625-2),"",ROUNDUP(A625-$A$14,0)/360*$F$6*$F$5-ROUNDUP(A625-$A$14,0)/360*$F$7*$F$5*$N$14/100)</f>
        <v/>
      </c>
      <c r="Q625" s="44" t="str">
        <f t="shared" ref="Q625:Q688" ca="1" si="237">IF(COUNTIF(V:V,A625)=1,VLOOKUP(A625,AF:AG,2), IF(COUNTIF(V:V,A625)=0,$G$10,""))</f>
        <v/>
      </c>
      <c r="R625" s="45" t="str">
        <f t="shared" ref="R625:R688" ca="1" si="238">IF(ISERROR(B625-2),"",(Q625-$Q$14)/100*$G$5)</f>
        <v/>
      </c>
      <c r="S625" s="46" t="str">
        <f t="shared" ref="S625:S688" ca="1" si="239">IF(ISERROR(B625-2),"",ROUNDUP(A625-$A$14,0)/360*$G$6*$G$5-ROUNDUP(A625-$A$14,0)/360*$G$7*$G$5*$Q$14/100)</f>
        <v/>
      </c>
      <c r="T625" s="77" t="str">
        <f t="shared" ca="1" si="221"/>
        <v/>
      </c>
      <c r="AH625" s="163" t="str">
        <f t="shared" si="219"/>
        <v/>
      </c>
      <c r="AI625" s="163" t="str">
        <f t="shared" si="218"/>
        <v/>
      </c>
    </row>
    <row r="626" spans="1:35">
      <c r="A626" s="164" t="str">
        <f t="shared" ca="1" si="222"/>
        <v/>
      </c>
      <c r="B626" s="44" t="str">
        <f t="shared" ca="1" si="223"/>
        <v/>
      </c>
      <c r="C626" s="45" t="str">
        <f t="shared" ca="1" si="220"/>
        <v/>
      </c>
      <c r="D626" s="45" t="str">
        <f t="shared" ca="1" si="224"/>
        <v/>
      </c>
      <c r="E626" s="44" t="str">
        <f t="shared" ca="1" si="225"/>
        <v/>
      </c>
      <c r="F626" s="45" t="str">
        <f t="shared" ca="1" si="226"/>
        <v/>
      </c>
      <c r="G626" s="46" t="str">
        <f t="shared" ca="1" si="227"/>
        <v/>
      </c>
      <c r="H626" s="44" t="str">
        <f t="shared" ca="1" si="228"/>
        <v/>
      </c>
      <c r="I626" s="45" t="str">
        <f t="shared" ca="1" si="229"/>
        <v/>
      </c>
      <c r="J626" s="46" t="str">
        <f t="shared" ca="1" si="230"/>
        <v/>
      </c>
      <c r="K626" s="44" t="str">
        <f t="shared" ca="1" si="231"/>
        <v/>
      </c>
      <c r="L626" s="45" t="str">
        <f t="shared" ca="1" si="232"/>
        <v/>
      </c>
      <c r="M626" s="46" t="str">
        <f t="shared" ca="1" si="233"/>
        <v/>
      </c>
      <c r="N626" s="44" t="str">
        <f t="shared" ca="1" si="234"/>
        <v/>
      </c>
      <c r="O626" s="45" t="str">
        <f t="shared" ca="1" si="235"/>
        <v/>
      </c>
      <c r="P626" s="46" t="str">
        <f t="shared" ca="1" si="236"/>
        <v/>
      </c>
      <c r="Q626" s="44" t="str">
        <f t="shared" ca="1" si="237"/>
        <v/>
      </c>
      <c r="R626" s="45" t="str">
        <f t="shared" ca="1" si="238"/>
        <v/>
      </c>
      <c r="S626" s="46" t="str">
        <f t="shared" ca="1" si="239"/>
        <v/>
      </c>
      <c r="T626" s="77" t="str">
        <f t="shared" ca="1" si="221"/>
        <v/>
      </c>
      <c r="AH626" s="163" t="str">
        <f t="shared" si="219"/>
        <v/>
      </c>
      <c r="AI626" s="163" t="str">
        <f t="shared" si="218"/>
        <v/>
      </c>
    </row>
    <row r="627" spans="1:35">
      <c r="A627" s="164" t="str">
        <f t="shared" ca="1" si="222"/>
        <v/>
      </c>
      <c r="B627" s="44" t="str">
        <f t="shared" ca="1" si="223"/>
        <v/>
      </c>
      <c r="C627" s="45" t="str">
        <f t="shared" ca="1" si="220"/>
        <v/>
      </c>
      <c r="D627" s="45" t="str">
        <f t="shared" ca="1" si="224"/>
        <v/>
      </c>
      <c r="E627" s="44" t="str">
        <f t="shared" ca="1" si="225"/>
        <v/>
      </c>
      <c r="F627" s="45" t="str">
        <f t="shared" ca="1" si="226"/>
        <v/>
      </c>
      <c r="G627" s="46" t="str">
        <f t="shared" ca="1" si="227"/>
        <v/>
      </c>
      <c r="H627" s="44" t="str">
        <f t="shared" ca="1" si="228"/>
        <v/>
      </c>
      <c r="I627" s="45" t="str">
        <f t="shared" ca="1" si="229"/>
        <v/>
      </c>
      <c r="J627" s="46" t="str">
        <f t="shared" ca="1" si="230"/>
        <v/>
      </c>
      <c r="K627" s="44" t="str">
        <f t="shared" ca="1" si="231"/>
        <v/>
      </c>
      <c r="L627" s="45" t="str">
        <f t="shared" ca="1" si="232"/>
        <v/>
      </c>
      <c r="M627" s="46" t="str">
        <f t="shared" ca="1" si="233"/>
        <v/>
      </c>
      <c r="N627" s="44" t="str">
        <f t="shared" ca="1" si="234"/>
        <v/>
      </c>
      <c r="O627" s="45" t="str">
        <f t="shared" ca="1" si="235"/>
        <v/>
      </c>
      <c r="P627" s="46" t="str">
        <f t="shared" ca="1" si="236"/>
        <v/>
      </c>
      <c r="Q627" s="44" t="str">
        <f t="shared" ca="1" si="237"/>
        <v/>
      </c>
      <c r="R627" s="45" t="str">
        <f t="shared" ca="1" si="238"/>
        <v/>
      </c>
      <c r="S627" s="46" t="str">
        <f t="shared" ca="1" si="239"/>
        <v/>
      </c>
      <c r="T627" s="77" t="str">
        <f t="shared" ca="1" si="221"/>
        <v/>
      </c>
      <c r="AH627" s="163" t="str">
        <f t="shared" si="219"/>
        <v/>
      </c>
      <c r="AI627" s="163" t="str">
        <f t="shared" si="218"/>
        <v/>
      </c>
    </row>
    <row r="628" spans="1:35">
      <c r="A628" s="164" t="str">
        <f t="shared" ca="1" si="222"/>
        <v/>
      </c>
      <c r="B628" s="44" t="str">
        <f t="shared" ca="1" si="223"/>
        <v/>
      </c>
      <c r="C628" s="45" t="str">
        <f t="shared" ca="1" si="220"/>
        <v/>
      </c>
      <c r="D628" s="45" t="str">
        <f t="shared" ca="1" si="224"/>
        <v/>
      </c>
      <c r="E628" s="44" t="str">
        <f t="shared" ca="1" si="225"/>
        <v/>
      </c>
      <c r="F628" s="45" t="str">
        <f t="shared" ca="1" si="226"/>
        <v/>
      </c>
      <c r="G628" s="46" t="str">
        <f t="shared" ca="1" si="227"/>
        <v/>
      </c>
      <c r="H628" s="44" t="str">
        <f t="shared" ca="1" si="228"/>
        <v/>
      </c>
      <c r="I628" s="45" t="str">
        <f t="shared" ca="1" si="229"/>
        <v/>
      </c>
      <c r="J628" s="46" t="str">
        <f t="shared" ca="1" si="230"/>
        <v/>
      </c>
      <c r="K628" s="44" t="str">
        <f t="shared" ca="1" si="231"/>
        <v/>
      </c>
      <c r="L628" s="45" t="str">
        <f t="shared" ca="1" si="232"/>
        <v/>
      </c>
      <c r="M628" s="46" t="str">
        <f t="shared" ca="1" si="233"/>
        <v/>
      </c>
      <c r="N628" s="44" t="str">
        <f t="shared" ca="1" si="234"/>
        <v/>
      </c>
      <c r="O628" s="45" t="str">
        <f t="shared" ca="1" si="235"/>
        <v/>
      </c>
      <c r="P628" s="46" t="str">
        <f t="shared" ca="1" si="236"/>
        <v/>
      </c>
      <c r="Q628" s="44" t="str">
        <f t="shared" ca="1" si="237"/>
        <v/>
      </c>
      <c r="R628" s="45" t="str">
        <f t="shared" ca="1" si="238"/>
        <v/>
      </c>
      <c r="S628" s="46" t="str">
        <f t="shared" ca="1" si="239"/>
        <v/>
      </c>
      <c r="T628" s="77" t="str">
        <f t="shared" ca="1" si="221"/>
        <v/>
      </c>
      <c r="AH628" s="163" t="str">
        <f t="shared" si="219"/>
        <v/>
      </c>
      <c r="AI628" s="163" t="str">
        <f t="shared" si="218"/>
        <v/>
      </c>
    </row>
    <row r="629" spans="1:35">
      <c r="A629" s="164" t="str">
        <f t="shared" ca="1" si="222"/>
        <v/>
      </c>
      <c r="B629" s="44" t="str">
        <f t="shared" ca="1" si="223"/>
        <v/>
      </c>
      <c r="C629" s="45" t="str">
        <f t="shared" ca="1" si="220"/>
        <v/>
      </c>
      <c r="D629" s="45" t="str">
        <f t="shared" ca="1" si="224"/>
        <v/>
      </c>
      <c r="E629" s="44" t="str">
        <f t="shared" ca="1" si="225"/>
        <v/>
      </c>
      <c r="F629" s="45" t="str">
        <f t="shared" ca="1" si="226"/>
        <v/>
      </c>
      <c r="G629" s="46" t="str">
        <f t="shared" ca="1" si="227"/>
        <v/>
      </c>
      <c r="H629" s="44" t="str">
        <f t="shared" ca="1" si="228"/>
        <v/>
      </c>
      <c r="I629" s="45" t="str">
        <f t="shared" ca="1" si="229"/>
        <v/>
      </c>
      <c r="J629" s="46" t="str">
        <f t="shared" ca="1" si="230"/>
        <v/>
      </c>
      <c r="K629" s="44" t="str">
        <f t="shared" ca="1" si="231"/>
        <v/>
      </c>
      <c r="L629" s="45" t="str">
        <f t="shared" ca="1" si="232"/>
        <v/>
      </c>
      <c r="M629" s="46" t="str">
        <f t="shared" ca="1" si="233"/>
        <v/>
      </c>
      <c r="N629" s="44" t="str">
        <f t="shared" ca="1" si="234"/>
        <v/>
      </c>
      <c r="O629" s="45" t="str">
        <f t="shared" ca="1" si="235"/>
        <v/>
      </c>
      <c r="P629" s="46" t="str">
        <f t="shared" ca="1" si="236"/>
        <v/>
      </c>
      <c r="Q629" s="44" t="str">
        <f t="shared" ca="1" si="237"/>
        <v/>
      </c>
      <c r="R629" s="45" t="str">
        <f t="shared" ca="1" si="238"/>
        <v/>
      </c>
      <c r="S629" s="46" t="str">
        <f t="shared" ca="1" si="239"/>
        <v/>
      </c>
      <c r="T629" s="77" t="str">
        <f t="shared" ca="1" si="221"/>
        <v/>
      </c>
      <c r="AH629" s="163" t="str">
        <f t="shared" si="219"/>
        <v/>
      </c>
      <c r="AI629" s="163" t="str">
        <f t="shared" si="218"/>
        <v/>
      </c>
    </row>
    <row r="630" spans="1:35">
      <c r="A630" s="164" t="str">
        <f t="shared" ca="1" si="222"/>
        <v/>
      </c>
      <c r="B630" s="44" t="str">
        <f t="shared" ca="1" si="223"/>
        <v/>
      </c>
      <c r="C630" s="45" t="str">
        <f t="shared" ca="1" si="220"/>
        <v/>
      </c>
      <c r="D630" s="45" t="str">
        <f t="shared" ca="1" si="224"/>
        <v/>
      </c>
      <c r="E630" s="44" t="str">
        <f t="shared" ca="1" si="225"/>
        <v/>
      </c>
      <c r="F630" s="45" t="str">
        <f t="shared" ca="1" si="226"/>
        <v/>
      </c>
      <c r="G630" s="46" t="str">
        <f t="shared" ca="1" si="227"/>
        <v/>
      </c>
      <c r="H630" s="44" t="str">
        <f t="shared" ca="1" si="228"/>
        <v/>
      </c>
      <c r="I630" s="45" t="str">
        <f t="shared" ca="1" si="229"/>
        <v/>
      </c>
      <c r="J630" s="46" t="str">
        <f t="shared" ca="1" si="230"/>
        <v/>
      </c>
      <c r="K630" s="44" t="str">
        <f t="shared" ca="1" si="231"/>
        <v/>
      </c>
      <c r="L630" s="45" t="str">
        <f t="shared" ca="1" si="232"/>
        <v/>
      </c>
      <c r="M630" s="46" t="str">
        <f t="shared" ca="1" si="233"/>
        <v/>
      </c>
      <c r="N630" s="44" t="str">
        <f t="shared" ca="1" si="234"/>
        <v/>
      </c>
      <c r="O630" s="45" t="str">
        <f t="shared" ca="1" si="235"/>
        <v/>
      </c>
      <c r="P630" s="46" t="str">
        <f t="shared" ca="1" si="236"/>
        <v/>
      </c>
      <c r="Q630" s="44" t="str">
        <f t="shared" ca="1" si="237"/>
        <v/>
      </c>
      <c r="R630" s="45" t="str">
        <f t="shared" ca="1" si="238"/>
        <v/>
      </c>
      <c r="S630" s="46" t="str">
        <f t="shared" ca="1" si="239"/>
        <v/>
      </c>
      <c r="T630" s="77" t="str">
        <f t="shared" ca="1" si="221"/>
        <v/>
      </c>
      <c r="AH630" s="163" t="str">
        <f t="shared" si="219"/>
        <v/>
      </c>
      <c r="AI630" s="163" t="str">
        <f t="shared" si="218"/>
        <v/>
      </c>
    </row>
    <row r="631" spans="1:35">
      <c r="A631" s="164" t="str">
        <f t="shared" ca="1" si="222"/>
        <v/>
      </c>
      <c r="B631" s="44" t="str">
        <f t="shared" ca="1" si="223"/>
        <v/>
      </c>
      <c r="C631" s="45" t="str">
        <f t="shared" ca="1" si="220"/>
        <v/>
      </c>
      <c r="D631" s="45" t="str">
        <f t="shared" ca="1" si="224"/>
        <v/>
      </c>
      <c r="E631" s="44" t="str">
        <f t="shared" ca="1" si="225"/>
        <v/>
      </c>
      <c r="F631" s="45" t="str">
        <f t="shared" ca="1" si="226"/>
        <v/>
      </c>
      <c r="G631" s="46" t="str">
        <f t="shared" ca="1" si="227"/>
        <v/>
      </c>
      <c r="H631" s="44" t="str">
        <f t="shared" ca="1" si="228"/>
        <v/>
      </c>
      <c r="I631" s="45" t="str">
        <f t="shared" ca="1" si="229"/>
        <v/>
      </c>
      <c r="J631" s="46" t="str">
        <f t="shared" ca="1" si="230"/>
        <v/>
      </c>
      <c r="K631" s="44" t="str">
        <f t="shared" ca="1" si="231"/>
        <v/>
      </c>
      <c r="L631" s="45" t="str">
        <f t="shared" ca="1" si="232"/>
        <v/>
      </c>
      <c r="M631" s="46" t="str">
        <f t="shared" ca="1" si="233"/>
        <v/>
      </c>
      <c r="N631" s="44" t="str">
        <f t="shared" ca="1" si="234"/>
        <v/>
      </c>
      <c r="O631" s="45" t="str">
        <f t="shared" ca="1" si="235"/>
        <v/>
      </c>
      <c r="P631" s="46" t="str">
        <f t="shared" ca="1" si="236"/>
        <v/>
      </c>
      <c r="Q631" s="44" t="str">
        <f t="shared" ca="1" si="237"/>
        <v/>
      </c>
      <c r="R631" s="45" t="str">
        <f t="shared" ca="1" si="238"/>
        <v/>
      </c>
      <c r="S631" s="46" t="str">
        <f t="shared" ca="1" si="239"/>
        <v/>
      </c>
      <c r="T631" s="77" t="str">
        <f t="shared" ca="1" si="221"/>
        <v/>
      </c>
      <c r="AH631" s="163" t="str">
        <f t="shared" si="219"/>
        <v/>
      </c>
      <c r="AI631" s="163" t="str">
        <f t="shared" si="218"/>
        <v/>
      </c>
    </row>
    <row r="632" spans="1:35">
      <c r="A632" s="164" t="str">
        <f t="shared" ca="1" si="222"/>
        <v/>
      </c>
      <c r="B632" s="44" t="str">
        <f t="shared" ca="1" si="223"/>
        <v/>
      </c>
      <c r="C632" s="45" t="str">
        <f t="shared" ca="1" si="220"/>
        <v/>
      </c>
      <c r="D632" s="45" t="str">
        <f t="shared" ca="1" si="224"/>
        <v/>
      </c>
      <c r="E632" s="44" t="str">
        <f t="shared" ca="1" si="225"/>
        <v/>
      </c>
      <c r="F632" s="45" t="str">
        <f t="shared" ca="1" si="226"/>
        <v/>
      </c>
      <c r="G632" s="46" t="str">
        <f t="shared" ca="1" si="227"/>
        <v/>
      </c>
      <c r="H632" s="44" t="str">
        <f t="shared" ca="1" si="228"/>
        <v/>
      </c>
      <c r="I632" s="45" t="str">
        <f t="shared" ca="1" si="229"/>
        <v/>
      </c>
      <c r="J632" s="46" t="str">
        <f t="shared" ca="1" si="230"/>
        <v/>
      </c>
      <c r="K632" s="44" t="str">
        <f t="shared" ca="1" si="231"/>
        <v/>
      </c>
      <c r="L632" s="45" t="str">
        <f t="shared" ca="1" si="232"/>
        <v/>
      </c>
      <c r="M632" s="46" t="str">
        <f t="shared" ca="1" si="233"/>
        <v/>
      </c>
      <c r="N632" s="44" t="str">
        <f t="shared" ca="1" si="234"/>
        <v/>
      </c>
      <c r="O632" s="45" t="str">
        <f t="shared" ca="1" si="235"/>
        <v/>
      </c>
      <c r="P632" s="46" t="str">
        <f t="shared" ca="1" si="236"/>
        <v/>
      </c>
      <c r="Q632" s="44" t="str">
        <f t="shared" ca="1" si="237"/>
        <v/>
      </c>
      <c r="R632" s="45" t="str">
        <f t="shared" ca="1" si="238"/>
        <v/>
      </c>
      <c r="S632" s="46" t="str">
        <f t="shared" ca="1" si="239"/>
        <v/>
      </c>
      <c r="T632" s="77" t="str">
        <f t="shared" ca="1" si="221"/>
        <v/>
      </c>
      <c r="AH632" s="163" t="str">
        <f t="shared" si="219"/>
        <v/>
      </c>
      <c r="AI632" s="163" t="str">
        <f t="shared" si="218"/>
        <v/>
      </c>
    </row>
    <row r="633" spans="1:35">
      <c r="A633" s="164" t="str">
        <f t="shared" ca="1" si="222"/>
        <v/>
      </c>
      <c r="B633" s="44" t="str">
        <f t="shared" ca="1" si="223"/>
        <v/>
      </c>
      <c r="C633" s="45" t="str">
        <f t="shared" ca="1" si="220"/>
        <v/>
      </c>
      <c r="D633" s="45" t="str">
        <f t="shared" ca="1" si="224"/>
        <v/>
      </c>
      <c r="E633" s="44" t="str">
        <f t="shared" ca="1" si="225"/>
        <v/>
      </c>
      <c r="F633" s="45" t="str">
        <f t="shared" ca="1" si="226"/>
        <v/>
      </c>
      <c r="G633" s="46" t="str">
        <f t="shared" ca="1" si="227"/>
        <v/>
      </c>
      <c r="H633" s="44" t="str">
        <f t="shared" ca="1" si="228"/>
        <v/>
      </c>
      <c r="I633" s="45" t="str">
        <f t="shared" ca="1" si="229"/>
        <v/>
      </c>
      <c r="J633" s="46" t="str">
        <f t="shared" ca="1" si="230"/>
        <v/>
      </c>
      <c r="K633" s="44" t="str">
        <f t="shared" ca="1" si="231"/>
        <v/>
      </c>
      <c r="L633" s="45" t="str">
        <f t="shared" ca="1" si="232"/>
        <v/>
      </c>
      <c r="M633" s="46" t="str">
        <f t="shared" ca="1" si="233"/>
        <v/>
      </c>
      <c r="N633" s="44" t="str">
        <f t="shared" ca="1" si="234"/>
        <v/>
      </c>
      <c r="O633" s="45" t="str">
        <f t="shared" ca="1" si="235"/>
        <v/>
      </c>
      <c r="P633" s="46" t="str">
        <f t="shared" ca="1" si="236"/>
        <v/>
      </c>
      <c r="Q633" s="44" t="str">
        <f t="shared" ca="1" si="237"/>
        <v/>
      </c>
      <c r="R633" s="45" t="str">
        <f t="shared" ca="1" si="238"/>
        <v/>
      </c>
      <c r="S633" s="46" t="str">
        <f t="shared" ca="1" si="239"/>
        <v/>
      </c>
      <c r="T633" s="77" t="str">
        <f t="shared" ca="1" si="221"/>
        <v/>
      </c>
      <c r="AH633" s="163" t="str">
        <f t="shared" si="219"/>
        <v/>
      </c>
      <c r="AI633" s="163" t="str">
        <f t="shared" si="218"/>
        <v/>
      </c>
    </row>
    <row r="634" spans="1:35">
      <c r="A634" s="164" t="str">
        <f t="shared" ca="1" si="222"/>
        <v/>
      </c>
      <c r="B634" s="44" t="str">
        <f t="shared" ca="1" si="223"/>
        <v/>
      </c>
      <c r="C634" s="45" t="str">
        <f t="shared" ca="1" si="220"/>
        <v/>
      </c>
      <c r="D634" s="45" t="str">
        <f t="shared" ca="1" si="224"/>
        <v/>
      </c>
      <c r="E634" s="44" t="str">
        <f t="shared" ca="1" si="225"/>
        <v/>
      </c>
      <c r="F634" s="45" t="str">
        <f t="shared" ca="1" si="226"/>
        <v/>
      </c>
      <c r="G634" s="46" t="str">
        <f t="shared" ca="1" si="227"/>
        <v/>
      </c>
      <c r="H634" s="44" t="str">
        <f t="shared" ca="1" si="228"/>
        <v/>
      </c>
      <c r="I634" s="45" t="str">
        <f t="shared" ca="1" si="229"/>
        <v/>
      </c>
      <c r="J634" s="46" t="str">
        <f t="shared" ca="1" si="230"/>
        <v/>
      </c>
      <c r="K634" s="44" t="str">
        <f t="shared" ca="1" si="231"/>
        <v/>
      </c>
      <c r="L634" s="45" t="str">
        <f t="shared" ca="1" si="232"/>
        <v/>
      </c>
      <c r="M634" s="46" t="str">
        <f t="shared" ca="1" si="233"/>
        <v/>
      </c>
      <c r="N634" s="44" t="str">
        <f t="shared" ca="1" si="234"/>
        <v/>
      </c>
      <c r="O634" s="45" t="str">
        <f t="shared" ca="1" si="235"/>
        <v/>
      </c>
      <c r="P634" s="46" t="str">
        <f t="shared" ca="1" si="236"/>
        <v/>
      </c>
      <c r="Q634" s="44" t="str">
        <f t="shared" ca="1" si="237"/>
        <v/>
      </c>
      <c r="R634" s="45" t="str">
        <f t="shared" ca="1" si="238"/>
        <v/>
      </c>
      <c r="S634" s="46" t="str">
        <f t="shared" ca="1" si="239"/>
        <v/>
      </c>
      <c r="T634" s="77" t="str">
        <f t="shared" ca="1" si="221"/>
        <v/>
      </c>
      <c r="AH634" s="163" t="str">
        <f t="shared" si="219"/>
        <v/>
      </c>
      <c r="AI634" s="163" t="str">
        <f t="shared" si="218"/>
        <v/>
      </c>
    </row>
    <row r="635" spans="1:35">
      <c r="A635" s="164" t="str">
        <f t="shared" ca="1" si="222"/>
        <v/>
      </c>
      <c r="B635" s="44" t="str">
        <f t="shared" ca="1" si="223"/>
        <v/>
      </c>
      <c r="C635" s="45" t="str">
        <f t="shared" ca="1" si="220"/>
        <v/>
      </c>
      <c r="D635" s="45" t="str">
        <f t="shared" ca="1" si="224"/>
        <v/>
      </c>
      <c r="E635" s="44" t="str">
        <f t="shared" ca="1" si="225"/>
        <v/>
      </c>
      <c r="F635" s="45" t="str">
        <f t="shared" ca="1" si="226"/>
        <v/>
      </c>
      <c r="G635" s="46" t="str">
        <f t="shared" ca="1" si="227"/>
        <v/>
      </c>
      <c r="H635" s="44" t="str">
        <f t="shared" ca="1" si="228"/>
        <v/>
      </c>
      <c r="I635" s="45" t="str">
        <f t="shared" ca="1" si="229"/>
        <v/>
      </c>
      <c r="J635" s="46" t="str">
        <f t="shared" ca="1" si="230"/>
        <v/>
      </c>
      <c r="K635" s="44" t="str">
        <f t="shared" ca="1" si="231"/>
        <v/>
      </c>
      <c r="L635" s="45" t="str">
        <f t="shared" ca="1" si="232"/>
        <v/>
      </c>
      <c r="M635" s="46" t="str">
        <f t="shared" ca="1" si="233"/>
        <v/>
      </c>
      <c r="N635" s="44" t="str">
        <f t="shared" ca="1" si="234"/>
        <v/>
      </c>
      <c r="O635" s="45" t="str">
        <f t="shared" ca="1" si="235"/>
        <v/>
      </c>
      <c r="P635" s="46" t="str">
        <f t="shared" ca="1" si="236"/>
        <v/>
      </c>
      <c r="Q635" s="44" t="str">
        <f t="shared" ca="1" si="237"/>
        <v/>
      </c>
      <c r="R635" s="45" t="str">
        <f t="shared" ca="1" si="238"/>
        <v/>
      </c>
      <c r="S635" s="46" t="str">
        <f t="shared" ca="1" si="239"/>
        <v/>
      </c>
      <c r="T635" s="77" t="str">
        <f t="shared" ca="1" si="221"/>
        <v/>
      </c>
      <c r="AH635" s="163" t="str">
        <f t="shared" si="219"/>
        <v/>
      </c>
      <c r="AI635" s="163" t="str">
        <f t="shared" si="218"/>
        <v/>
      </c>
    </row>
    <row r="636" spans="1:35">
      <c r="A636" s="164" t="str">
        <f t="shared" ca="1" si="222"/>
        <v/>
      </c>
      <c r="B636" s="44" t="str">
        <f t="shared" ca="1" si="223"/>
        <v/>
      </c>
      <c r="C636" s="45" t="str">
        <f t="shared" ca="1" si="220"/>
        <v/>
      </c>
      <c r="D636" s="45" t="str">
        <f t="shared" ca="1" si="224"/>
        <v/>
      </c>
      <c r="E636" s="44" t="str">
        <f t="shared" ca="1" si="225"/>
        <v/>
      </c>
      <c r="F636" s="45" t="str">
        <f t="shared" ca="1" si="226"/>
        <v/>
      </c>
      <c r="G636" s="46" t="str">
        <f t="shared" ca="1" si="227"/>
        <v/>
      </c>
      <c r="H636" s="44" t="str">
        <f t="shared" ca="1" si="228"/>
        <v/>
      </c>
      <c r="I636" s="45" t="str">
        <f t="shared" ca="1" si="229"/>
        <v/>
      </c>
      <c r="J636" s="46" t="str">
        <f t="shared" ca="1" si="230"/>
        <v/>
      </c>
      <c r="K636" s="44" t="str">
        <f t="shared" ca="1" si="231"/>
        <v/>
      </c>
      <c r="L636" s="45" t="str">
        <f t="shared" ca="1" si="232"/>
        <v/>
      </c>
      <c r="M636" s="46" t="str">
        <f t="shared" ca="1" si="233"/>
        <v/>
      </c>
      <c r="N636" s="44" t="str">
        <f t="shared" ca="1" si="234"/>
        <v/>
      </c>
      <c r="O636" s="45" t="str">
        <f t="shared" ca="1" si="235"/>
        <v/>
      </c>
      <c r="P636" s="46" t="str">
        <f t="shared" ca="1" si="236"/>
        <v/>
      </c>
      <c r="Q636" s="44" t="str">
        <f t="shared" ca="1" si="237"/>
        <v/>
      </c>
      <c r="R636" s="45" t="str">
        <f t="shared" ca="1" si="238"/>
        <v/>
      </c>
      <c r="S636" s="46" t="str">
        <f t="shared" ca="1" si="239"/>
        <v/>
      </c>
      <c r="T636" s="77" t="str">
        <f t="shared" ca="1" si="221"/>
        <v/>
      </c>
      <c r="AH636" s="163" t="str">
        <f t="shared" si="219"/>
        <v/>
      </c>
      <c r="AI636" s="163" t="str">
        <f t="shared" si="218"/>
        <v/>
      </c>
    </row>
    <row r="637" spans="1:35">
      <c r="A637" s="164" t="str">
        <f t="shared" ca="1" si="222"/>
        <v/>
      </c>
      <c r="B637" s="44" t="str">
        <f t="shared" ca="1" si="223"/>
        <v/>
      </c>
      <c r="C637" s="45" t="str">
        <f t="shared" ca="1" si="220"/>
        <v/>
      </c>
      <c r="D637" s="45" t="str">
        <f t="shared" ca="1" si="224"/>
        <v/>
      </c>
      <c r="E637" s="44" t="str">
        <f t="shared" ca="1" si="225"/>
        <v/>
      </c>
      <c r="F637" s="45" t="str">
        <f t="shared" ca="1" si="226"/>
        <v/>
      </c>
      <c r="G637" s="46" t="str">
        <f t="shared" ca="1" si="227"/>
        <v/>
      </c>
      <c r="H637" s="44" t="str">
        <f t="shared" ca="1" si="228"/>
        <v/>
      </c>
      <c r="I637" s="45" t="str">
        <f t="shared" ca="1" si="229"/>
        <v/>
      </c>
      <c r="J637" s="46" t="str">
        <f t="shared" ca="1" si="230"/>
        <v/>
      </c>
      <c r="K637" s="44" t="str">
        <f t="shared" ca="1" si="231"/>
        <v/>
      </c>
      <c r="L637" s="45" t="str">
        <f t="shared" ca="1" si="232"/>
        <v/>
      </c>
      <c r="M637" s="46" t="str">
        <f t="shared" ca="1" si="233"/>
        <v/>
      </c>
      <c r="N637" s="44" t="str">
        <f t="shared" ca="1" si="234"/>
        <v/>
      </c>
      <c r="O637" s="45" t="str">
        <f t="shared" ca="1" si="235"/>
        <v/>
      </c>
      <c r="P637" s="46" t="str">
        <f t="shared" ca="1" si="236"/>
        <v/>
      </c>
      <c r="Q637" s="44" t="str">
        <f t="shared" ca="1" si="237"/>
        <v/>
      </c>
      <c r="R637" s="45" t="str">
        <f t="shared" ca="1" si="238"/>
        <v/>
      </c>
      <c r="S637" s="46" t="str">
        <f t="shared" ca="1" si="239"/>
        <v/>
      </c>
      <c r="T637" s="77" t="str">
        <f t="shared" ca="1" si="221"/>
        <v/>
      </c>
      <c r="AH637" s="163" t="str">
        <f t="shared" si="219"/>
        <v/>
      </c>
      <c r="AI637" s="163" t="str">
        <f t="shared" si="218"/>
        <v/>
      </c>
    </row>
    <row r="638" spans="1:35">
      <c r="A638" s="164" t="str">
        <f t="shared" ca="1" si="222"/>
        <v/>
      </c>
      <c r="B638" s="44" t="str">
        <f t="shared" ca="1" si="223"/>
        <v/>
      </c>
      <c r="C638" s="45" t="str">
        <f t="shared" ca="1" si="220"/>
        <v/>
      </c>
      <c r="D638" s="45" t="str">
        <f t="shared" ca="1" si="224"/>
        <v/>
      </c>
      <c r="E638" s="44" t="str">
        <f t="shared" ca="1" si="225"/>
        <v/>
      </c>
      <c r="F638" s="45" t="str">
        <f t="shared" ca="1" si="226"/>
        <v/>
      </c>
      <c r="G638" s="46" t="str">
        <f t="shared" ca="1" si="227"/>
        <v/>
      </c>
      <c r="H638" s="44" t="str">
        <f t="shared" ca="1" si="228"/>
        <v/>
      </c>
      <c r="I638" s="45" t="str">
        <f t="shared" ca="1" si="229"/>
        <v/>
      </c>
      <c r="J638" s="46" t="str">
        <f t="shared" ca="1" si="230"/>
        <v/>
      </c>
      <c r="K638" s="44" t="str">
        <f t="shared" ca="1" si="231"/>
        <v/>
      </c>
      <c r="L638" s="45" t="str">
        <f t="shared" ca="1" si="232"/>
        <v/>
      </c>
      <c r="M638" s="46" t="str">
        <f t="shared" ca="1" si="233"/>
        <v/>
      </c>
      <c r="N638" s="44" t="str">
        <f t="shared" ca="1" si="234"/>
        <v/>
      </c>
      <c r="O638" s="45" t="str">
        <f t="shared" ca="1" si="235"/>
        <v/>
      </c>
      <c r="P638" s="46" t="str">
        <f t="shared" ca="1" si="236"/>
        <v/>
      </c>
      <c r="Q638" s="44" t="str">
        <f t="shared" ca="1" si="237"/>
        <v/>
      </c>
      <c r="R638" s="45" t="str">
        <f t="shared" ca="1" si="238"/>
        <v/>
      </c>
      <c r="S638" s="46" t="str">
        <f t="shared" ca="1" si="239"/>
        <v/>
      </c>
      <c r="T638" s="77" t="str">
        <f t="shared" ca="1" si="221"/>
        <v/>
      </c>
      <c r="AH638" s="163" t="str">
        <f t="shared" si="219"/>
        <v/>
      </c>
      <c r="AI638" s="163" t="str">
        <f t="shared" si="218"/>
        <v/>
      </c>
    </row>
    <row r="639" spans="1:35">
      <c r="A639" s="164" t="str">
        <f t="shared" ca="1" si="222"/>
        <v/>
      </c>
      <c r="B639" s="44" t="str">
        <f t="shared" ca="1" si="223"/>
        <v/>
      </c>
      <c r="C639" s="45" t="str">
        <f t="shared" ca="1" si="220"/>
        <v/>
      </c>
      <c r="D639" s="45" t="str">
        <f t="shared" ca="1" si="224"/>
        <v/>
      </c>
      <c r="E639" s="44" t="str">
        <f t="shared" ca="1" si="225"/>
        <v/>
      </c>
      <c r="F639" s="45" t="str">
        <f t="shared" ca="1" si="226"/>
        <v/>
      </c>
      <c r="G639" s="46" t="str">
        <f t="shared" ca="1" si="227"/>
        <v/>
      </c>
      <c r="H639" s="44" t="str">
        <f t="shared" ca="1" si="228"/>
        <v/>
      </c>
      <c r="I639" s="45" t="str">
        <f t="shared" ca="1" si="229"/>
        <v/>
      </c>
      <c r="J639" s="46" t="str">
        <f t="shared" ca="1" si="230"/>
        <v/>
      </c>
      <c r="K639" s="44" t="str">
        <f t="shared" ca="1" si="231"/>
        <v/>
      </c>
      <c r="L639" s="45" t="str">
        <f t="shared" ca="1" si="232"/>
        <v/>
      </c>
      <c r="M639" s="46" t="str">
        <f t="shared" ca="1" si="233"/>
        <v/>
      </c>
      <c r="N639" s="44" t="str">
        <f t="shared" ca="1" si="234"/>
        <v/>
      </c>
      <c r="O639" s="45" t="str">
        <f t="shared" ca="1" si="235"/>
        <v/>
      </c>
      <c r="P639" s="46" t="str">
        <f t="shared" ca="1" si="236"/>
        <v/>
      </c>
      <c r="Q639" s="44" t="str">
        <f t="shared" ca="1" si="237"/>
        <v/>
      </c>
      <c r="R639" s="45" t="str">
        <f t="shared" ca="1" si="238"/>
        <v/>
      </c>
      <c r="S639" s="46" t="str">
        <f t="shared" ca="1" si="239"/>
        <v/>
      </c>
      <c r="T639" s="77" t="str">
        <f t="shared" ca="1" si="221"/>
        <v/>
      </c>
      <c r="AH639" s="163" t="str">
        <f t="shared" si="219"/>
        <v/>
      </c>
      <c r="AI639" s="163" t="str">
        <f t="shared" si="218"/>
        <v/>
      </c>
    </row>
    <row r="640" spans="1:35">
      <c r="A640" s="164" t="str">
        <f t="shared" ca="1" si="222"/>
        <v/>
      </c>
      <c r="B640" s="44" t="str">
        <f t="shared" ca="1" si="223"/>
        <v/>
      </c>
      <c r="C640" s="45" t="str">
        <f t="shared" ca="1" si="220"/>
        <v/>
      </c>
      <c r="D640" s="45" t="str">
        <f t="shared" ca="1" si="224"/>
        <v/>
      </c>
      <c r="E640" s="44" t="str">
        <f t="shared" ca="1" si="225"/>
        <v/>
      </c>
      <c r="F640" s="45" t="str">
        <f t="shared" ca="1" si="226"/>
        <v/>
      </c>
      <c r="G640" s="46" t="str">
        <f t="shared" ca="1" si="227"/>
        <v/>
      </c>
      <c r="H640" s="44" t="str">
        <f t="shared" ca="1" si="228"/>
        <v/>
      </c>
      <c r="I640" s="45" t="str">
        <f t="shared" ca="1" si="229"/>
        <v/>
      </c>
      <c r="J640" s="46" t="str">
        <f t="shared" ca="1" si="230"/>
        <v/>
      </c>
      <c r="K640" s="44" t="str">
        <f t="shared" ca="1" si="231"/>
        <v/>
      </c>
      <c r="L640" s="45" t="str">
        <f t="shared" ca="1" si="232"/>
        <v/>
      </c>
      <c r="M640" s="46" t="str">
        <f t="shared" ca="1" si="233"/>
        <v/>
      </c>
      <c r="N640" s="44" t="str">
        <f t="shared" ca="1" si="234"/>
        <v/>
      </c>
      <c r="O640" s="45" t="str">
        <f t="shared" ca="1" si="235"/>
        <v/>
      </c>
      <c r="P640" s="46" t="str">
        <f t="shared" ca="1" si="236"/>
        <v/>
      </c>
      <c r="Q640" s="44" t="str">
        <f t="shared" ca="1" si="237"/>
        <v/>
      </c>
      <c r="R640" s="45" t="str">
        <f t="shared" ca="1" si="238"/>
        <v/>
      </c>
      <c r="S640" s="46" t="str">
        <f t="shared" ca="1" si="239"/>
        <v/>
      </c>
      <c r="T640" s="77" t="str">
        <f t="shared" ca="1" si="221"/>
        <v/>
      </c>
      <c r="AH640" s="163" t="str">
        <f t="shared" si="219"/>
        <v/>
      </c>
      <c r="AI640" s="163" t="str">
        <f t="shared" si="218"/>
        <v/>
      </c>
    </row>
    <row r="641" spans="1:35">
      <c r="A641" s="164" t="str">
        <f t="shared" ca="1" si="222"/>
        <v/>
      </c>
      <c r="B641" s="44" t="str">
        <f t="shared" ca="1" si="223"/>
        <v/>
      </c>
      <c r="C641" s="45" t="str">
        <f t="shared" ca="1" si="220"/>
        <v/>
      </c>
      <c r="D641" s="45" t="str">
        <f t="shared" ca="1" si="224"/>
        <v/>
      </c>
      <c r="E641" s="44" t="str">
        <f t="shared" ca="1" si="225"/>
        <v/>
      </c>
      <c r="F641" s="45" t="str">
        <f t="shared" ca="1" si="226"/>
        <v/>
      </c>
      <c r="G641" s="46" t="str">
        <f t="shared" ca="1" si="227"/>
        <v/>
      </c>
      <c r="H641" s="44" t="str">
        <f t="shared" ca="1" si="228"/>
        <v/>
      </c>
      <c r="I641" s="45" t="str">
        <f t="shared" ca="1" si="229"/>
        <v/>
      </c>
      <c r="J641" s="46" t="str">
        <f t="shared" ca="1" si="230"/>
        <v/>
      </c>
      <c r="K641" s="44" t="str">
        <f t="shared" ca="1" si="231"/>
        <v/>
      </c>
      <c r="L641" s="45" t="str">
        <f t="shared" ca="1" si="232"/>
        <v/>
      </c>
      <c r="M641" s="46" t="str">
        <f t="shared" ca="1" si="233"/>
        <v/>
      </c>
      <c r="N641" s="44" t="str">
        <f t="shared" ca="1" si="234"/>
        <v/>
      </c>
      <c r="O641" s="45" t="str">
        <f t="shared" ca="1" si="235"/>
        <v/>
      </c>
      <c r="P641" s="46" t="str">
        <f t="shared" ca="1" si="236"/>
        <v/>
      </c>
      <c r="Q641" s="44" t="str">
        <f t="shared" ca="1" si="237"/>
        <v/>
      </c>
      <c r="R641" s="45" t="str">
        <f t="shared" ca="1" si="238"/>
        <v/>
      </c>
      <c r="S641" s="46" t="str">
        <f t="shared" ca="1" si="239"/>
        <v/>
      </c>
      <c r="T641" s="77" t="str">
        <f t="shared" ca="1" si="221"/>
        <v/>
      </c>
      <c r="AH641" s="163" t="str">
        <f t="shared" si="219"/>
        <v/>
      </c>
      <c r="AI641" s="163" t="str">
        <f t="shared" si="218"/>
        <v/>
      </c>
    </row>
    <row r="642" spans="1:35">
      <c r="A642" s="164" t="str">
        <f t="shared" ca="1" si="222"/>
        <v/>
      </c>
      <c r="B642" s="44" t="str">
        <f t="shared" ca="1" si="223"/>
        <v/>
      </c>
      <c r="C642" s="45" t="str">
        <f t="shared" ca="1" si="220"/>
        <v/>
      </c>
      <c r="D642" s="45" t="str">
        <f t="shared" ca="1" si="224"/>
        <v/>
      </c>
      <c r="E642" s="44" t="str">
        <f t="shared" ca="1" si="225"/>
        <v/>
      </c>
      <c r="F642" s="45" t="str">
        <f t="shared" ca="1" si="226"/>
        <v/>
      </c>
      <c r="G642" s="46" t="str">
        <f t="shared" ca="1" si="227"/>
        <v/>
      </c>
      <c r="H642" s="44" t="str">
        <f t="shared" ca="1" si="228"/>
        <v/>
      </c>
      <c r="I642" s="45" t="str">
        <f t="shared" ca="1" si="229"/>
        <v/>
      </c>
      <c r="J642" s="46" t="str">
        <f t="shared" ca="1" si="230"/>
        <v/>
      </c>
      <c r="K642" s="44" t="str">
        <f t="shared" ca="1" si="231"/>
        <v/>
      </c>
      <c r="L642" s="45" t="str">
        <f t="shared" ca="1" si="232"/>
        <v/>
      </c>
      <c r="M642" s="46" t="str">
        <f t="shared" ca="1" si="233"/>
        <v/>
      </c>
      <c r="N642" s="44" t="str">
        <f t="shared" ca="1" si="234"/>
        <v/>
      </c>
      <c r="O642" s="45" t="str">
        <f t="shared" ca="1" si="235"/>
        <v/>
      </c>
      <c r="P642" s="46" t="str">
        <f t="shared" ca="1" si="236"/>
        <v/>
      </c>
      <c r="Q642" s="44" t="str">
        <f t="shared" ca="1" si="237"/>
        <v/>
      </c>
      <c r="R642" s="45" t="str">
        <f t="shared" ca="1" si="238"/>
        <v/>
      </c>
      <c r="S642" s="46" t="str">
        <f t="shared" ca="1" si="239"/>
        <v/>
      </c>
      <c r="T642" s="77" t="str">
        <f t="shared" ca="1" si="221"/>
        <v/>
      </c>
      <c r="AH642" s="163" t="str">
        <f t="shared" si="219"/>
        <v/>
      </c>
      <c r="AI642" s="163" t="str">
        <f t="shared" si="218"/>
        <v/>
      </c>
    </row>
    <row r="643" spans="1:35">
      <c r="A643" s="164" t="str">
        <f t="shared" ca="1" si="222"/>
        <v/>
      </c>
      <c r="B643" s="44" t="str">
        <f t="shared" ca="1" si="223"/>
        <v/>
      </c>
      <c r="C643" s="45" t="str">
        <f t="shared" ca="1" si="220"/>
        <v/>
      </c>
      <c r="D643" s="45" t="str">
        <f t="shared" ca="1" si="224"/>
        <v/>
      </c>
      <c r="E643" s="44" t="str">
        <f t="shared" ca="1" si="225"/>
        <v/>
      </c>
      <c r="F643" s="45" t="str">
        <f t="shared" ca="1" si="226"/>
        <v/>
      </c>
      <c r="G643" s="46" t="str">
        <f t="shared" ca="1" si="227"/>
        <v/>
      </c>
      <c r="H643" s="44" t="str">
        <f t="shared" ca="1" si="228"/>
        <v/>
      </c>
      <c r="I643" s="45" t="str">
        <f t="shared" ca="1" si="229"/>
        <v/>
      </c>
      <c r="J643" s="46" t="str">
        <f t="shared" ca="1" si="230"/>
        <v/>
      </c>
      <c r="K643" s="44" t="str">
        <f t="shared" ca="1" si="231"/>
        <v/>
      </c>
      <c r="L643" s="45" t="str">
        <f t="shared" ca="1" si="232"/>
        <v/>
      </c>
      <c r="M643" s="46" t="str">
        <f t="shared" ca="1" si="233"/>
        <v/>
      </c>
      <c r="N643" s="44" t="str">
        <f t="shared" ca="1" si="234"/>
        <v/>
      </c>
      <c r="O643" s="45" t="str">
        <f t="shared" ca="1" si="235"/>
        <v/>
      </c>
      <c r="P643" s="46" t="str">
        <f t="shared" ca="1" si="236"/>
        <v/>
      </c>
      <c r="Q643" s="44" t="str">
        <f t="shared" ca="1" si="237"/>
        <v/>
      </c>
      <c r="R643" s="45" t="str">
        <f t="shared" ca="1" si="238"/>
        <v/>
      </c>
      <c r="S643" s="46" t="str">
        <f t="shared" ca="1" si="239"/>
        <v/>
      </c>
      <c r="T643" s="77" t="str">
        <f t="shared" ca="1" si="221"/>
        <v/>
      </c>
      <c r="AH643" s="163" t="str">
        <f t="shared" si="219"/>
        <v/>
      </c>
      <c r="AI643" s="163" t="str">
        <f t="shared" si="218"/>
        <v/>
      </c>
    </row>
    <row r="644" spans="1:35">
      <c r="A644" s="164" t="str">
        <f t="shared" ca="1" si="222"/>
        <v/>
      </c>
      <c r="B644" s="44" t="str">
        <f t="shared" ca="1" si="223"/>
        <v/>
      </c>
      <c r="C644" s="45" t="str">
        <f t="shared" ca="1" si="220"/>
        <v/>
      </c>
      <c r="D644" s="45" t="str">
        <f t="shared" ca="1" si="224"/>
        <v/>
      </c>
      <c r="E644" s="44" t="str">
        <f t="shared" ca="1" si="225"/>
        <v/>
      </c>
      <c r="F644" s="45" t="str">
        <f t="shared" ca="1" si="226"/>
        <v/>
      </c>
      <c r="G644" s="46" t="str">
        <f t="shared" ca="1" si="227"/>
        <v/>
      </c>
      <c r="H644" s="44" t="str">
        <f t="shared" ca="1" si="228"/>
        <v/>
      </c>
      <c r="I644" s="45" t="str">
        <f t="shared" ca="1" si="229"/>
        <v/>
      </c>
      <c r="J644" s="46" t="str">
        <f t="shared" ca="1" si="230"/>
        <v/>
      </c>
      <c r="K644" s="44" t="str">
        <f t="shared" ca="1" si="231"/>
        <v/>
      </c>
      <c r="L644" s="45" t="str">
        <f t="shared" ca="1" si="232"/>
        <v/>
      </c>
      <c r="M644" s="46" t="str">
        <f t="shared" ca="1" si="233"/>
        <v/>
      </c>
      <c r="N644" s="44" t="str">
        <f t="shared" ca="1" si="234"/>
        <v/>
      </c>
      <c r="O644" s="45" t="str">
        <f t="shared" ca="1" si="235"/>
        <v/>
      </c>
      <c r="P644" s="46" t="str">
        <f t="shared" ca="1" si="236"/>
        <v/>
      </c>
      <c r="Q644" s="44" t="str">
        <f t="shared" ca="1" si="237"/>
        <v/>
      </c>
      <c r="R644" s="45" t="str">
        <f t="shared" ca="1" si="238"/>
        <v/>
      </c>
      <c r="S644" s="46" t="str">
        <f t="shared" ca="1" si="239"/>
        <v/>
      </c>
      <c r="T644" s="77" t="str">
        <f t="shared" ca="1" si="221"/>
        <v/>
      </c>
      <c r="AH644" s="163" t="str">
        <f t="shared" si="219"/>
        <v/>
      </c>
      <c r="AI644" s="163" t="str">
        <f t="shared" ref="AI644:AI707" si="240">IF(AH644&gt;$A$14,AH644,"")</f>
        <v/>
      </c>
    </row>
    <row r="645" spans="1:35">
      <c r="A645" s="164" t="str">
        <f t="shared" ca="1" si="222"/>
        <v/>
      </c>
      <c r="B645" s="44" t="str">
        <f t="shared" ca="1" si="223"/>
        <v/>
      </c>
      <c r="C645" s="45" t="str">
        <f t="shared" ca="1" si="220"/>
        <v/>
      </c>
      <c r="D645" s="45" t="str">
        <f t="shared" ca="1" si="224"/>
        <v/>
      </c>
      <c r="E645" s="44" t="str">
        <f t="shared" ca="1" si="225"/>
        <v/>
      </c>
      <c r="F645" s="45" t="str">
        <f t="shared" ca="1" si="226"/>
        <v/>
      </c>
      <c r="G645" s="46" t="str">
        <f t="shared" ca="1" si="227"/>
        <v/>
      </c>
      <c r="H645" s="44" t="str">
        <f t="shared" ca="1" si="228"/>
        <v/>
      </c>
      <c r="I645" s="45" t="str">
        <f t="shared" ca="1" si="229"/>
        <v/>
      </c>
      <c r="J645" s="46" t="str">
        <f t="shared" ca="1" si="230"/>
        <v/>
      </c>
      <c r="K645" s="44" t="str">
        <f t="shared" ca="1" si="231"/>
        <v/>
      </c>
      <c r="L645" s="45" t="str">
        <f t="shared" ca="1" si="232"/>
        <v/>
      </c>
      <c r="M645" s="46" t="str">
        <f t="shared" ca="1" si="233"/>
        <v/>
      </c>
      <c r="N645" s="44" t="str">
        <f t="shared" ca="1" si="234"/>
        <v/>
      </c>
      <c r="O645" s="45" t="str">
        <f t="shared" ca="1" si="235"/>
        <v/>
      </c>
      <c r="P645" s="46" t="str">
        <f t="shared" ca="1" si="236"/>
        <v/>
      </c>
      <c r="Q645" s="44" t="str">
        <f t="shared" ca="1" si="237"/>
        <v/>
      </c>
      <c r="R645" s="45" t="str">
        <f t="shared" ca="1" si="238"/>
        <v/>
      </c>
      <c r="S645" s="46" t="str">
        <f t="shared" ca="1" si="239"/>
        <v/>
      </c>
      <c r="T645" s="77" t="str">
        <f t="shared" ca="1" si="221"/>
        <v/>
      </c>
      <c r="AH645" s="163" t="str">
        <f t="shared" ref="AH645:AH708" si="241">IF(COUNTIF(X:X,V645)*COUNTIF(Z:Z,V645)*COUNTIF(AB:AB,V645)*COUNTIF(AD:AD,V645)*COUNTIF(AF:AF,V645),V645,"")</f>
        <v/>
      </c>
      <c r="AI645" s="163" t="str">
        <f t="shared" si="240"/>
        <v/>
      </c>
    </row>
    <row r="646" spans="1:35">
      <c r="A646" s="164" t="str">
        <f t="shared" ca="1" si="222"/>
        <v/>
      </c>
      <c r="B646" s="44" t="str">
        <f t="shared" ca="1" si="223"/>
        <v/>
      </c>
      <c r="C646" s="45" t="str">
        <f t="shared" ca="1" si="220"/>
        <v/>
      </c>
      <c r="D646" s="45" t="str">
        <f t="shared" ca="1" si="224"/>
        <v/>
      </c>
      <c r="E646" s="44" t="str">
        <f t="shared" ca="1" si="225"/>
        <v/>
      </c>
      <c r="F646" s="45" t="str">
        <f t="shared" ca="1" si="226"/>
        <v/>
      </c>
      <c r="G646" s="46" t="str">
        <f t="shared" ca="1" si="227"/>
        <v/>
      </c>
      <c r="H646" s="44" t="str">
        <f t="shared" ca="1" si="228"/>
        <v/>
      </c>
      <c r="I646" s="45" t="str">
        <f t="shared" ca="1" si="229"/>
        <v/>
      </c>
      <c r="J646" s="46" t="str">
        <f t="shared" ca="1" si="230"/>
        <v/>
      </c>
      <c r="K646" s="44" t="str">
        <f t="shared" ca="1" si="231"/>
        <v/>
      </c>
      <c r="L646" s="45" t="str">
        <f t="shared" ca="1" si="232"/>
        <v/>
      </c>
      <c r="M646" s="46" t="str">
        <f t="shared" ca="1" si="233"/>
        <v/>
      </c>
      <c r="N646" s="44" t="str">
        <f t="shared" ca="1" si="234"/>
        <v/>
      </c>
      <c r="O646" s="45" t="str">
        <f t="shared" ca="1" si="235"/>
        <v/>
      </c>
      <c r="P646" s="46" t="str">
        <f t="shared" ca="1" si="236"/>
        <v/>
      </c>
      <c r="Q646" s="44" t="str">
        <f t="shared" ca="1" si="237"/>
        <v/>
      </c>
      <c r="R646" s="45" t="str">
        <f t="shared" ca="1" si="238"/>
        <v/>
      </c>
      <c r="S646" s="46" t="str">
        <f t="shared" ca="1" si="239"/>
        <v/>
      </c>
      <c r="T646" s="77" t="str">
        <f t="shared" ca="1" si="221"/>
        <v/>
      </c>
      <c r="AH646" s="163" t="str">
        <f t="shared" si="241"/>
        <v/>
      </c>
      <c r="AI646" s="163" t="str">
        <f t="shared" si="240"/>
        <v/>
      </c>
    </row>
    <row r="647" spans="1:35">
      <c r="A647" s="164" t="str">
        <f t="shared" ca="1" si="222"/>
        <v/>
      </c>
      <c r="B647" s="44" t="str">
        <f t="shared" ca="1" si="223"/>
        <v/>
      </c>
      <c r="C647" s="45" t="str">
        <f t="shared" ca="1" si="220"/>
        <v/>
      </c>
      <c r="D647" s="45" t="str">
        <f t="shared" ca="1" si="224"/>
        <v/>
      </c>
      <c r="E647" s="44" t="str">
        <f t="shared" ca="1" si="225"/>
        <v/>
      </c>
      <c r="F647" s="45" t="str">
        <f t="shared" ca="1" si="226"/>
        <v/>
      </c>
      <c r="G647" s="46" t="str">
        <f t="shared" ca="1" si="227"/>
        <v/>
      </c>
      <c r="H647" s="44" t="str">
        <f t="shared" ca="1" si="228"/>
        <v/>
      </c>
      <c r="I647" s="45" t="str">
        <f t="shared" ca="1" si="229"/>
        <v/>
      </c>
      <c r="J647" s="46" t="str">
        <f t="shared" ca="1" si="230"/>
        <v/>
      </c>
      <c r="K647" s="44" t="str">
        <f t="shared" ca="1" si="231"/>
        <v/>
      </c>
      <c r="L647" s="45" t="str">
        <f t="shared" ca="1" si="232"/>
        <v/>
      </c>
      <c r="M647" s="46" t="str">
        <f t="shared" ca="1" si="233"/>
        <v/>
      </c>
      <c r="N647" s="44" t="str">
        <f t="shared" ca="1" si="234"/>
        <v/>
      </c>
      <c r="O647" s="45" t="str">
        <f t="shared" ca="1" si="235"/>
        <v/>
      </c>
      <c r="P647" s="46" t="str">
        <f t="shared" ca="1" si="236"/>
        <v/>
      </c>
      <c r="Q647" s="44" t="str">
        <f t="shared" ca="1" si="237"/>
        <v/>
      </c>
      <c r="R647" s="45" t="str">
        <f t="shared" ca="1" si="238"/>
        <v/>
      </c>
      <c r="S647" s="46" t="str">
        <f t="shared" ca="1" si="239"/>
        <v/>
      </c>
      <c r="T647" s="77" t="str">
        <f t="shared" ca="1" si="221"/>
        <v/>
      </c>
      <c r="AH647" s="163" t="str">
        <f t="shared" si="241"/>
        <v/>
      </c>
      <c r="AI647" s="163" t="str">
        <f t="shared" si="240"/>
        <v/>
      </c>
    </row>
    <row r="648" spans="1:35">
      <c r="A648" s="164" t="str">
        <f t="shared" ca="1" si="222"/>
        <v/>
      </c>
      <c r="B648" s="44" t="str">
        <f t="shared" ca="1" si="223"/>
        <v/>
      </c>
      <c r="C648" s="45" t="str">
        <f t="shared" ca="1" si="220"/>
        <v/>
      </c>
      <c r="D648" s="45" t="str">
        <f t="shared" ca="1" si="224"/>
        <v/>
      </c>
      <c r="E648" s="44" t="str">
        <f t="shared" ca="1" si="225"/>
        <v/>
      </c>
      <c r="F648" s="45" t="str">
        <f t="shared" ca="1" si="226"/>
        <v/>
      </c>
      <c r="G648" s="46" t="str">
        <f t="shared" ca="1" si="227"/>
        <v/>
      </c>
      <c r="H648" s="44" t="str">
        <f t="shared" ca="1" si="228"/>
        <v/>
      </c>
      <c r="I648" s="45" t="str">
        <f t="shared" ca="1" si="229"/>
        <v/>
      </c>
      <c r="J648" s="46" t="str">
        <f t="shared" ca="1" si="230"/>
        <v/>
      </c>
      <c r="K648" s="44" t="str">
        <f t="shared" ca="1" si="231"/>
        <v/>
      </c>
      <c r="L648" s="45" t="str">
        <f t="shared" ca="1" si="232"/>
        <v/>
      </c>
      <c r="M648" s="46" t="str">
        <f t="shared" ca="1" si="233"/>
        <v/>
      </c>
      <c r="N648" s="44" t="str">
        <f t="shared" ca="1" si="234"/>
        <v/>
      </c>
      <c r="O648" s="45" t="str">
        <f t="shared" ca="1" si="235"/>
        <v/>
      </c>
      <c r="P648" s="46" t="str">
        <f t="shared" ca="1" si="236"/>
        <v/>
      </c>
      <c r="Q648" s="44" t="str">
        <f t="shared" ca="1" si="237"/>
        <v/>
      </c>
      <c r="R648" s="45" t="str">
        <f t="shared" ca="1" si="238"/>
        <v/>
      </c>
      <c r="S648" s="46" t="str">
        <f t="shared" ca="1" si="239"/>
        <v/>
      </c>
      <c r="T648" s="77" t="str">
        <f t="shared" ca="1" si="221"/>
        <v/>
      </c>
      <c r="AH648" s="163" t="str">
        <f t="shared" si="241"/>
        <v/>
      </c>
      <c r="AI648" s="163" t="str">
        <f t="shared" si="240"/>
        <v/>
      </c>
    </row>
    <row r="649" spans="1:35">
      <c r="A649" s="164" t="str">
        <f t="shared" ca="1" si="222"/>
        <v/>
      </c>
      <c r="B649" s="44" t="str">
        <f t="shared" ca="1" si="223"/>
        <v/>
      </c>
      <c r="C649" s="45" t="str">
        <f t="shared" ca="1" si="220"/>
        <v/>
      </c>
      <c r="D649" s="45" t="str">
        <f t="shared" ca="1" si="224"/>
        <v/>
      </c>
      <c r="E649" s="44" t="str">
        <f t="shared" ca="1" si="225"/>
        <v/>
      </c>
      <c r="F649" s="45" t="str">
        <f t="shared" ca="1" si="226"/>
        <v/>
      </c>
      <c r="G649" s="46" t="str">
        <f t="shared" ca="1" si="227"/>
        <v/>
      </c>
      <c r="H649" s="44" t="str">
        <f t="shared" ca="1" si="228"/>
        <v/>
      </c>
      <c r="I649" s="45" t="str">
        <f t="shared" ca="1" si="229"/>
        <v/>
      </c>
      <c r="J649" s="46" t="str">
        <f t="shared" ca="1" si="230"/>
        <v/>
      </c>
      <c r="K649" s="44" t="str">
        <f t="shared" ca="1" si="231"/>
        <v/>
      </c>
      <c r="L649" s="45" t="str">
        <f t="shared" ca="1" si="232"/>
        <v/>
      </c>
      <c r="M649" s="46" t="str">
        <f t="shared" ca="1" si="233"/>
        <v/>
      </c>
      <c r="N649" s="44" t="str">
        <f t="shared" ca="1" si="234"/>
        <v/>
      </c>
      <c r="O649" s="45" t="str">
        <f t="shared" ca="1" si="235"/>
        <v/>
      </c>
      <c r="P649" s="46" t="str">
        <f t="shared" ca="1" si="236"/>
        <v/>
      </c>
      <c r="Q649" s="44" t="str">
        <f t="shared" ca="1" si="237"/>
        <v/>
      </c>
      <c r="R649" s="45" t="str">
        <f t="shared" ca="1" si="238"/>
        <v/>
      </c>
      <c r="S649" s="46" t="str">
        <f t="shared" ca="1" si="239"/>
        <v/>
      </c>
      <c r="T649" s="77" t="str">
        <f t="shared" ca="1" si="221"/>
        <v/>
      </c>
      <c r="AH649" s="163" t="str">
        <f t="shared" si="241"/>
        <v/>
      </c>
      <c r="AI649" s="163" t="str">
        <f t="shared" si="240"/>
        <v/>
      </c>
    </row>
    <row r="650" spans="1:35">
      <c r="A650" s="164" t="str">
        <f t="shared" ca="1" si="222"/>
        <v/>
      </c>
      <c r="B650" s="44" t="str">
        <f t="shared" ca="1" si="223"/>
        <v/>
      </c>
      <c r="C650" s="45" t="str">
        <f t="shared" ca="1" si="220"/>
        <v/>
      </c>
      <c r="D650" s="45" t="str">
        <f t="shared" ca="1" si="224"/>
        <v/>
      </c>
      <c r="E650" s="44" t="str">
        <f t="shared" ca="1" si="225"/>
        <v/>
      </c>
      <c r="F650" s="45" t="str">
        <f t="shared" ca="1" si="226"/>
        <v/>
      </c>
      <c r="G650" s="46" t="str">
        <f t="shared" ca="1" si="227"/>
        <v/>
      </c>
      <c r="H650" s="44" t="str">
        <f t="shared" ca="1" si="228"/>
        <v/>
      </c>
      <c r="I650" s="45" t="str">
        <f t="shared" ca="1" si="229"/>
        <v/>
      </c>
      <c r="J650" s="46" t="str">
        <f t="shared" ca="1" si="230"/>
        <v/>
      </c>
      <c r="K650" s="44" t="str">
        <f t="shared" ca="1" si="231"/>
        <v/>
      </c>
      <c r="L650" s="45" t="str">
        <f t="shared" ca="1" si="232"/>
        <v/>
      </c>
      <c r="M650" s="46" t="str">
        <f t="shared" ca="1" si="233"/>
        <v/>
      </c>
      <c r="N650" s="44" t="str">
        <f t="shared" ca="1" si="234"/>
        <v/>
      </c>
      <c r="O650" s="45" t="str">
        <f t="shared" ca="1" si="235"/>
        <v/>
      </c>
      <c r="P650" s="46" t="str">
        <f t="shared" ca="1" si="236"/>
        <v/>
      </c>
      <c r="Q650" s="44" t="str">
        <f t="shared" ca="1" si="237"/>
        <v/>
      </c>
      <c r="R650" s="45" t="str">
        <f t="shared" ca="1" si="238"/>
        <v/>
      </c>
      <c r="S650" s="46" t="str">
        <f t="shared" ca="1" si="239"/>
        <v/>
      </c>
      <c r="T650" s="77" t="str">
        <f t="shared" ca="1" si="221"/>
        <v/>
      </c>
      <c r="AH650" s="163" t="str">
        <f t="shared" si="241"/>
        <v/>
      </c>
      <c r="AI650" s="163" t="str">
        <f t="shared" si="240"/>
        <v/>
      </c>
    </row>
    <row r="651" spans="1:35">
      <c r="A651" s="164" t="str">
        <f t="shared" ca="1" si="222"/>
        <v/>
      </c>
      <c r="B651" s="44" t="str">
        <f t="shared" ca="1" si="223"/>
        <v/>
      </c>
      <c r="C651" s="45" t="str">
        <f t="shared" ca="1" si="220"/>
        <v/>
      </c>
      <c r="D651" s="45" t="str">
        <f t="shared" ca="1" si="224"/>
        <v/>
      </c>
      <c r="E651" s="44" t="str">
        <f t="shared" ca="1" si="225"/>
        <v/>
      </c>
      <c r="F651" s="45" t="str">
        <f t="shared" ca="1" si="226"/>
        <v/>
      </c>
      <c r="G651" s="46" t="str">
        <f t="shared" ca="1" si="227"/>
        <v/>
      </c>
      <c r="H651" s="44" t="str">
        <f t="shared" ca="1" si="228"/>
        <v/>
      </c>
      <c r="I651" s="45" t="str">
        <f t="shared" ca="1" si="229"/>
        <v/>
      </c>
      <c r="J651" s="46" t="str">
        <f t="shared" ca="1" si="230"/>
        <v/>
      </c>
      <c r="K651" s="44" t="str">
        <f t="shared" ca="1" si="231"/>
        <v/>
      </c>
      <c r="L651" s="45" t="str">
        <f t="shared" ca="1" si="232"/>
        <v/>
      </c>
      <c r="M651" s="46" t="str">
        <f t="shared" ca="1" si="233"/>
        <v/>
      </c>
      <c r="N651" s="44" t="str">
        <f t="shared" ca="1" si="234"/>
        <v/>
      </c>
      <c r="O651" s="45" t="str">
        <f t="shared" ca="1" si="235"/>
        <v/>
      </c>
      <c r="P651" s="46" t="str">
        <f t="shared" ca="1" si="236"/>
        <v/>
      </c>
      <c r="Q651" s="44" t="str">
        <f t="shared" ca="1" si="237"/>
        <v/>
      </c>
      <c r="R651" s="45" t="str">
        <f t="shared" ca="1" si="238"/>
        <v/>
      </c>
      <c r="S651" s="46" t="str">
        <f t="shared" ca="1" si="239"/>
        <v/>
      </c>
      <c r="T651" s="77" t="str">
        <f t="shared" ca="1" si="221"/>
        <v/>
      </c>
      <c r="AH651" s="163" t="str">
        <f t="shared" si="241"/>
        <v/>
      </c>
      <c r="AI651" s="163" t="str">
        <f t="shared" si="240"/>
        <v/>
      </c>
    </row>
    <row r="652" spans="1:35">
      <c r="A652" s="164" t="str">
        <f t="shared" ca="1" si="222"/>
        <v/>
      </c>
      <c r="B652" s="44" t="str">
        <f t="shared" ca="1" si="223"/>
        <v/>
      </c>
      <c r="C652" s="45" t="str">
        <f t="shared" ca="1" si="220"/>
        <v/>
      </c>
      <c r="D652" s="45" t="str">
        <f t="shared" ca="1" si="224"/>
        <v/>
      </c>
      <c r="E652" s="44" t="str">
        <f t="shared" ca="1" si="225"/>
        <v/>
      </c>
      <c r="F652" s="45" t="str">
        <f t="shared" ca="1" si="226"/>
        <v/>
      </c>
      <c r="G652" s="46" t="str">
        <f t="shared" ca="1" si="227"/>
        <v/>
      </c>
      <c r="H652" s="44" t="str">
        <f t="shared" ca="1" si="228"/>
        <v/>
      </c>
      <c r="I652" s="45" t="str">
        <f t="shared" ca="1" si="229"/>
        <v/>
      </c>
      <c r="J652" s="46" t="str">
        <f t="shared" ca="1" si="230"/>
        <v/>
      </c>
      <c r="K652" s="44" t="str">
        <f t="shared" ca="1" si="231"/>
        <v/>
      </c>
      <c r="L652" s="45" t="str">
        <f t="shared" ca="1" si="232"/>
        <v/>
      </c>
      <c r="M652" s="46" t="str">
        <f t="shared" ca="1" si="233"/>
        <v/>
      </c>
      <c r="N652" s="44" t="str">
        <f t="shared" ca="1" si="234"/>
        <v/>
      </c>
      <c r="O652" s="45" t="str">
        <f t="shared" ca="1" si="235"/>
        <v/>
      </c>
      <c r="P652" s="46" t="str">
        <f t="shared" ca="1" si="236"/>
        <v/>
      </c>
      <c r="Q652" s="44" t="str">
        <f t="shared" ca="1" si="237"/>
        <v/>
      </c>
      <c r="R652" s="45" t="str">
        <f t="shared" ca="1" si="238"/>
        <v/>
      </c>
      <c r="S652" s="46" t="str">
        <f t="shared" ca="1" si="239"/>
        <v/>
      </c>
      <c r="T652" s="77" t="str">
        <f t="shared" ca="1" si="221"/>
        <v/>
      </c>
      <c r="AH652" s="163" t="str">
        <f t="shared" si="241"/>
        <v/>
      </c>
      <c r="AI652" s="163" t="str">
        <f t="shared" si="240"/>
        <v/>
      </c>
    </row>
    <row r="653" spans="1:35">
      <c r="A653" s="164" t="str">
        <f t="shared" ca="1" si="222"/>
        <v/>
      </c>
      <c r="B653" s="44" t="str">
        <f t="shared" ca="1" si="223"/>
        <v/>
      </c>
      <c r="C653" s="45" t="str">
        <f t="shared" ca="1" si="220"/>
        <v/>
      </c>
      <c r="D653" s="45" t="str">
        <f t="shared" ca="1" si="224"/>
        <v/>
      </c>
      <c r="E653" s="44" t="str">
        <f t="shared" ca="1" si="225"/>
        <v/>
      </c>
      <c r="F653" s="45" t="str">
        <f t="shared" ca="1" si="226"/>
        <v/>
      </c>
      <c r="G653" s="46" t="str">
        <f t="shared" ca="1" si="227"/>
        <v/>
      </c>
      <c r="H653" s="44" t="str">
        <f t="shared" ca="1" si="228"/>
        <v/>
      </c>
      <c r="I653" s="45" t="str">
        <f t="shared" ca="1" si="229"/>
        <v/>
      </c>
      <c r="J653" s="46" t="str">
        <f t="shared" ca="1" si="230"/>
        <v/>
      </c>
      <c r="K653" s="44" t="str">
        <f t="shared" ca="1" si="231"/>
        <v/>
      </c>
      <c r="L653" s="45" t="str">
        <f t="shared" ca="1" si="232"/>
        <v/>
      </c>
      <c r="M653" s="46" t="str">
        <f t="shared" ca="1" si="233"/>
        <v/>
      </c>
      <c r="N653" s="44" t="str">
        <f t="shared" ca="1" si="234"/>
        <v/>
      </c>
      <c r="O653" s="45" t="str">
        <f t="shared" ca="1" si="235"/>
        <v/>
      </c>
      <c r="P653" s="46" t="str">
        <f t="shared" ca="1" si="236"/>
        <v/>
      </c>
      <c r="Q653" s="44" t="str">
        <f t="shared" ca="1" si="237"/>
        <v/>
      </c>
      <c r="R653" s="45" t="str">
        <f t="shared" ca="1" si="238"/>
        <v/>
      </c>
      <c r="S653" s="46" t="str">
        <f t="shared" ca="1" si="239"/>
        <v/>
      </c>
      <c r="T653" s="77" t="str">
        <f t="shared" ca="1" si="221"/>
        <v/>
      </c>
      <c r="AH653" s="163" t="str">
        <f t="shared" si="241"/>
        <v/>
      </c>
      <c r="AI653" s="163" t="str">
        <f t="shared" si="240"/>
        <v/>
      </c>
    </row>
    <row r="654" spans="1:35">
      <c r="A654" s="164" t="str">
        <f t="shared" ca="1" si="222"/>
        <v/>
      </c>
      <c r="B654" s="44" t="str">
        <f t="shared" ca="1" si="223"/>
        <v/>
      </c>
      <c r="C654" s="45" t="str">
        <f t="shared" ca="1" si="220"/>
        <v/>
      </c>
      <c r="D654" s="45" t="str">
        <f t="shared" ca="1" si="224"/>
        <v/>
      </c>
      <c r="E654" s="44" t="str">
        <f t="shared" ca="1" si="225"/>
        <v/>
      </c>
      <c r="F654" s="45" t="str">
        <f t="shared" ca="1" si="226"/>
        <v/>
      </c>
      <c r="G654" s="46" t="str">
        <f t="shared" ca="1" si="227"/>
        <v/>
      </c>
      <c r="H654" s="44" t="str">
        <f t="shared" ca="1" si="228"/>
        <v/>
      </c>
      <c r="I654" s="45" t="str">
        <f t="shared" ca="1" si="229"/>
        <v/>
      </c>
      <c r="J654" s="46" t="str">
        <f t="shared" ca="1" si="230"/>
        <v/>
      </c>
      <c r="K654" s="44" t="str">
        <f t="shared" ca="1" si="231"/>
        <v/>
      </c>
      <c r="L654" s="45" t="str">
        <f t="shared" ca="1" si="232"/>
        <v/>
      </c>
      <c r="M654" s="46" t="str">
        <f t="shared" ca="1" si="233"/>
        <v/>
      </c>
      <c r="N654" s="44" t="str">
        <f t="shared" ca="1" si="234"/>
        <v/>
      </c>
      <c r="O654" s="45" t="str">
        <f t="shared" ca="1" si="235"/>
        <v/>
      </c>
      <c r="P654" s="46" t="str">
        <f t="shared" ca="1" si="236"/>
        <v/>
      </c>
      <c r="Q654" s="44" t="str">
        <f t="shared" ca="1" si="237"/>
        <v/>
      </c>
      <c r="R654" s="45" t="str">
        <f t="shared" ca="1" si="238"/>
        <v/>
      </c>
      <c r="S654" s="46" t="str">
        <f t="shared" ca="1" si="239"/>
        <v/>
      </c>
      <c r="T654" s="77" t="str">
        <f t="shared" ca="1" si="221"/>
        <v/>
      </c>
      <c r="AH654" s="163" t="str">
        <f t="shared" si="241"/>
        <v/>
      </c>
      <c r="AI654" s="163" t="str">
        <f t="shared" si="240"/>
        <v/>
      </c>
    </row>
    <row r="655" spans="1:35">
      <c r="A655" s="164" t="str">
        <f t="shared" ca="1" si="222"/>
        <v/>
      </c>
      <c r="B655" s="44" t="str">
        <f t="shared" ca="1" si="223"/>
        <v/>
      </c>
      <c r="C655" s="45" t="str">
        <f t="shared" ca="1" si="220"/>
        <v/>
      </c>
      <c r="D655" s="45" t="str">
        <f t="shared" ca="1" si="224"/>
        <v/>
      </c>
      <c r="E655" s="44" t="str">
        <f t="shared" ca="1" si="225"/>
        <v/>
      </c>
      <c r="F655" s="45" t="str">
        <f t="shared" ca="1" si="226"/>
        <v/>
      </c>
      <c r="G655" s="46" t="str">
        <f t="shared" ca="1" si="227"/>
        <v/>
      </c>
      <c r="H655" s="44" t="str">
        <f t="shared" ca="1" si="228"/>
        <v/>
      </c>
      <c r="I655" s="45" t="str">
        <f t="shared" ca="1" si="229"/>
        <v/>
      </c>
      <c r="J655" s="46" t="str">
        <f t="shared" ca="1" si="230"/>
        <v/>
      </c>
      <c r="K655" s="44" t="str">
        <f t="shared" ca="1" si="231"/>
        <v/>
      </c>
      <c r="L655" s="45" t="str">
        <f t="shared" ca="1" si="232"/>
        <v/>
      </c>
      <c r="M655" s="46" t="str">
        <f t="shared" ca="1" si="233"/>
        <v/>
      </c>
      <c r="N655" s="44" t="str">
        <f t="shared" ca="1" si="234"/>
        <v/>
      </c>
      <c r="O655" s="45" t="str">
        <f t="shared" ca="1" si="235"/>
        <v/>
      </c>
      <c r="P655" s="46" t="str">
        <f t="shared" ca="1" si="236"/>
        <v/>
      </c>
      <c r="Q655" s="44" t="str">
        <f t="shared" ca="1" si="237"/>
        <v/>
      </c>
      <c r="R655" s="45" t="str">
        <f t="shared" ca="1" si="238"/>
        <v/>
      </c>
      <c r="S655" s="46" t="str">
        <f t="shared" ca="1" si="239"/>
        <v/>
      </c>
      <c r="T655" s="77" t="str">
        <f t="shared" ca="1" si="221"/>
        <v/>
      </c>
      <c r="AH655" s="163" t="str">
        <f t="shared" si="241"/>
        <v/>
      </c>
      <c r="AI655" s="163" t="str">
        <f t="shared" si="240"/>
        <v/>
      </c>
    </row>
    <row r="656" spans="1:35">
      <c r="A656" s="164" t="str">
        <f t="shared" ca="1" si="222"/>
        <v/>
      </c>
      <c r="B656" s="44" t="str">
        <f t="shared" ca="1" si="223"/>
        <v/>
      </c>
      <c r="C656" s="45" t="str">
        <f t="shared" ref="C656:C719" ca="1" si="242">IF(ISERROR(B656-2),"",(B656/$B$14-1)*$B$5)</f>
        <v/>
      </c>
      <c r="D656" s="45" t="str">
        <f t="shared" ca="1" si="224"/>
        <v/>
      </c>
      <c r="E656" s="44" t="str">
        <f t="shared" ca="1" si="225"/>
        <v/>
      </c>
      <c r="F656" s="45" t="str">
        <f t="shared" ca="1" si="226"/>
        <v/>
      </c>
      <c r="G656" s="46" t="str">
        <f t="shared" ca="1" si="227"/>
        <v/>
      </c>
      <c r="H656" s="44" t="str">
        <f t="shared" ca="1" si="228"/>
        <v/>
      </c>
      <c r="I656" s="45" t="str">
        <f t="shared" ca="1" si="229"/>
        <v/>
      </c>
      <c r="J656" s="46" t="str">
        <f t="shared" ca="1" si="230"/>
        <v/>
      </c>
      <c r="K656" s="44" t="str">
        <f t="shared" ca="1" si="231"/>
        <v/>
      </c>
      <c r="L656" s="45" t="str">
        <f t="shared" ca="1" si="232"/>
        <v/>
      </c>
      <c r="M656" s="46" t="str">
        <f t="shared" ca="1" si="233"/>
        <v/>
      </c>
      <c r="N656" s="44" t="str">
        <f t="shared" ca="1" si="234"/>
        <v/>
      </c>
      <c r="O656" s="45" t="str">
        <f t="shared" ca="1" si="235"/>
        <v/>
      </c>
      <c r="P656" s="46" t="str">
        <f t="shared" ca="1" si="236"/>
        <v/>
      </c>
      <c r="Q656" s="44" t="str">
        <f t="shared" ca="1" si="237"/>
        <v/>
      </c>
      <c r="R656" s="45" t="str">
        <f t="shared" ca="1" si="238"/>
        <v/>
      </c>
      <c r="S656" s="46" t="str">
        <f t="shared" ca="1" si="239"/>
        <v/>
      </c>
      <c r="T656" s="77" t="str">
        <f t="shared" ca="1" si="221"/>
        <v/>
      </c>
      <c r="AH656" s="163" t="str">
        <f t="shared" si="241"/>
        <v/>
      </c>
      <c r="AI656" s="163" t="str">
        <f t="shared" si="240"/>
        <v/>
      </c>
    </row>
    <row r="657" spans="1:35">
      <c r="A657" s="164" t="str">
        <f t="shared" ca="1" si="222"/>
        <v/>
      </c>
      <c r="B657" s="44" t="str">
        <f t="shared" ca="1" si="223"/>
        <v/>
      </c>
      <c r="C657" s="45" t="str">
        <f t="shared" ca="1" si="242"/>
        <v/>
      </c>
      <c r="D657" s="45" t="str">
        <f t="shared" ca="1" si="224"/>
        <v/>
      </c>
      <c r="E657" s="44" t="str">
        <f t="shared" ca="1" si="225"/>
        <v/>
      </c>
      <c r="F657" s="45" t="str">
        <f t="shared" ca="1" si="226"/>
        <v/>
      </c>
      <c r="G657" s="46" t="str">
        <f t="shared" ca="1" si="227"/>
        <v/>
      </c>
      <c r="H657" s="44" t="str">
        <f t="shared" ca="1" si="228"/>
        <v/>
      </c>
      <c r="I657" s="45" t="str">
        <f t="shared" ca="1" si="229"/>
        <v/>
      </c>
      <c r="J657" s="46" t="str">
        <f t="shared" ca="1" si="230"/>
        <v/>
      </c>
      <c r="K657" s="44" t="str">
        <f t="shared" ca="1" si="231"/>
        <v/>
      </c>
      <c r="L657" s="45" t="str">
        <f t="shared" ca="1" si="232"/>
        <v/>
      </c>
      <c r="M657" s="46" t="str">
        <f t="shared" ca="1" si="233"/>
        <v/>
      </c>
      <c r="N657" s="44" t="str">
        <f t="shared" ca="1" si="234"/>
        <v/>
      </c>
      <c r="O657" s="45" t="str">
        <f t="shared" ca="1" si="235"/>
        <v/>
      </c>
      <c r="P657" s="46" t="str">
        <f t="shared" ca="1" si="236"/>
        <v/>
      </c>
      <c r="Q657" s="44" t="str">
        <f t="shared" ca="1" si="237"/>
        <v/>
      </c>
      <c r="R657" s="45" t="str">
        <f t="shared" ca="1" si="238"/>
        <v/>
      </c>
      <c r="S657" s="46" t="str">
        <f t="shared" ca="1" si="239"/>
        <v/>
      </c>
      <c r="T657" s="77" t="str">
        <f t="shared" ca="1" si="221"/>
        <v/>
      </c>
      <c r="AH657" s="163" t="str">
        <f t="shared" si="241"/>
        <v/>
      </c>
      <c r="AI657" s="163" t="str">
        <f t="shared" si="240"/>
        <v/>
      </c>
    </row>
    <row r="658" spans="1:35">
      <c r="A658" s="164" t="str">
        <f t="shared" ca="1" si="222"/>
        <v/>
      </c>
      <c r="B658" s="44" t="str">
        <f t="shared" ca="1" si="223"/>
        <v/>
      </c>
      <c r="C658" s="45" t="str">
        <f t="shared" ca="1" si="242"/>
        <v/>
      </c>
      <c r="D658" s="45" t="str">
        <f t="shared" ca="1" si="224"/>
        <v/>
      </c>
      <c r="E658" s="44" t="str">
        <f t="shared" ca="1" si="225"/>
        <v/>
      </c>
      <c r="F658" s="45" t="str">
        <f t="shared" ca="1" si="226"/>
        <v/>
      </c>
      <c r="G658" s="46" t="str">
        <f t="shared" ca="1" si="227"/>
        <v/>
      </c>
      <c r="H658" s="44" t="str">
        <f t="shared" ca="1" si="228"/>
        <v/>
      </c>
      <c r="I658" s="45" t="str">
        <f t="shared" ca="1" si="229"/>
        <v/>
      </c>
      <c r="J658" s="46" t="str">
        <f t="shared" ca="1" si="230"/>
        <v/>
      </c>
      <c r="K658" s="44" t="str">
        <f t="shared" ca="1" si="231"/>
        <v/>
      </c>
      <c r="L658" s="45" t="str">
        <f t="shared" ca="1" si="232"/>
        <v/>
      </c>
      <c r="M658" s="46" t="str">
        <f t="shared" ca="1" si="233"/>
        <v/>
      </c>
      <c r="N658" s="44" t="str">
        <f t="shared" ca="1" si="234"/>
        <v/>
      </c>
      <c r="O658" s="45" t="str">
        <f t="shared" ca="1" si="235"/>
        <v/>
      </c>
      <c r="P658" s="46" t="str">
        <f t="shared" ca="1" si="236"/>
        <v/>
      </c>
      <c r="Q658" s="44" t="str">
        <f t="shared" ca="1" si="237"/>
        <v/>
      </c>
      <c r="R658" s="45" t="str">
        <f t="shared" ca="1" si="238"/>
        <v/>
      </c>
      <c r="S658" s="46" t="str">
        <f t="shared" ca="1" si="239"/>
        <v/>
      </c>
      <c r="T658" s="77" t="str">
        <f t="shared" ca="1" si="221"/>
        <v/>
      </c>
      <c r="AH658" s="163" t="str">
        <f t="shared" si="241"/>
        <v/>
      </c>
      <c r="AI658" s="163" t="str">
        <f t="shared" si="240"/>
        <v/>
      </c>
    </row>
    <row r="659" spans="1:35">
      <c r="A659" s="164" t="str">
        <f t="shared" ca="1" si="222"/>
        <v/>
      </c>
      <c r="B659" s="44" t="str">
        <f t="shared" ca="1" si="223"/>
        <v/>
      </c>
      <c r="C659" s="45" t="str">
        <f t="shared" ca="1" si="242"/>
        <v/>
      </c>
      <c r="D659" s="45" t="str">
        <f t="shared" ca="1" si="224"/>
        <v/>
      </c>
      <c r="E659" s="44" t="str">
        <f t="shared" ca="1" si="225"/>
        <v/>
      </c>
      <c r="F659" s="45" t="str">
        <f t="shared" ca="1" si="226"/>
        <v/>
      </c>
      <c r="G659" s="46" t="str">
        <f t="shared" ca="1" si="227"/>
        <v/>
      </c>
      <c r="H659" s="44" t="str">
        <f t="shared" ca="1" si="228"/>
        <v/>
      </c>
      <c r="I659" s="45" t="str">
        <f t="shared" ca="1" si="229"/>
        <v/>
      </c>
      <c r="J659" s="46" t="str">
        <f t="shared" ca="1" si="230"/>
        <v/>
      </c>
      <c r="K659" s="44" t="str">
        <f t="shared" ca="1" si="231"/>
        <v/>
      </c>
      <c r="L659" s="45" t="str">
        <f t="shared" ca="1" si="232"/>
        <v/>
      </c>
      <c r="M659" s="46" t="str">
        <f t="shared" ca="1" si="233"/>
        <v/>
      </c>
      <c r="N659" s="44" t="str">
        <f t="shared" ca="1" si="234"/>
        <v/>
      </c>
      <c r="O659" s="45" t="str">
        <f t="shared" ca="1" si="235"/>
        <v/>
      </c>
      <c r="P659" s="46" t="str">
        <f t="shared" ca="1" si="236"/>
        <v/>
      </c>
      <c r="Q659" s="44" t="str">
        <f t="shared" ca="1" si="237"/>
        <v/>
      </c>
      <c r="R659" s="45" t="str">
        <f t="shared" ca="1" si="238"/>
        <v/>
      </c>
      <c r="S659" s="46" t="str">
        <f t="shared" ca="1" si="239"/>
        <v/>
      </c>
      <c r="T659" s="77" t="str">
        <f t="shared" ca="1" si="221"/>
        <v/>
      </c>
      <c r="AH659" s="163" t="str">
        <f t="shared" si="241"/>
        <v/>
      </c>
      <c r="AI659" s="163" t="str">
        <f t="shared" si="240"/>
        <v/>
      </c>
    </row>
    <row r="660" spans="1:35">
      <c r="A660" s="164" t="str">
        <f t="shared" ca="1" si="222"/>
        <v/>
      </c>
      <c r="B660" s="44" t="str">
        <f t="shared" ca="1" si="223"/>
        <v/>
      </c>
      <c r="C660" s="45" t="str">
        <f t="shared" ca="1" si="242"/>
        <v/>
      </c>
      <c r="D660" s="45" t="str">
        <f t="shared" ca="1" si="224"/>
        <v/>
      </c>
      <c r="E660" s="44" t="str">
        <f t="shared" ca="1" si="225"/>
        <v/>
      </c>
      <c r="F660" s="45" t="str">
        <f t="shared" ca="1" si="226"/>
        <v/>
      </c>
      <c r="G660" s="46" t="str">
        <f t="shared" ca="1" si="227"/>
        <v/>
      </c>
      <c r="H660" s="44" t="str">
        <f t="shared" ca="1" si="228"/>
        <v/>
      </c>
      <c r="I660" s="45" t="str">
        <f t="shared" ca="1" si="229"/>
        <v/>
      </c>
      <c r="J660" s="46" t="str">
        <f t="shared" ca="1" si="230"/>
        <v/>
      </c>
      <c r="K660" s="44" t="str">
        <f t="shared" ca="1" si="231"/>
        <v/>
      </c>
      <c r="L660" s="45" t="str">
        <f t="shared" ca="1" si="232"/>
        <v/>
      </c>
      <c r="M660" s="46" t="str">
        <f t="shared" ca="1" si="233"/>
        <v/>
      </c>
      <c r="N660" s="44" t="str">
        <f t="shared" ca="1" si="234"/>
        <v/>
      </c>
      <c r="O660" s="45" t="str">
        <f t="shared" ca="1" si="235"/>
        <v/>
      </c>
      <c r="P660" s="46" t="str">
        <f t="shared" ca="1" si="236"/>
        <v/>
      </c>
      <c r="Q660" s="44" t="str">
        <f t="shared" ca="1" si="237"/>
        <v/>
      </c>
      <c r="R660" s="45" t="str">
        <f t="shared" ca="1" si="238"/>
        <v/>
      </c>
      <c r="S660" s="46" t="str">
        <f t="shared" ca="1" si="239"/>
        <v/>
      </c>
      <c r="T660" s="77" t="str">
        <f t="shared" ca="1" si="221"/>
        <v/>
      </c>
      <c r="AH660" s="163" t="str">
        <f t="shared" si="241"/>
        <v/>
      </c>
      <c r="AI660" s="163" t="str">
        <f t="shared" si="240"/>
        <v/>
      </c>
    </row>
    <row r="661" spans="1:35">
      <c r="A661" s="164" t="str">
        <f t="shared" ca="1" si="222"/>
        <v/>
      </c>
      <c r="B661" s="44" t="str">
        <f t="shared" ca="1" si="223"/>
        <v/>
      </c>
      <c r="C661" s="45" t="str">
        <f t="shared" ca="1" si="242"/>
        <v/>
      </c>
      <c r="D661" s="45" t="str">
        <f t="shared" ca="1" si="224"/>
        <v/>
      </c>
      <c r="E661" s="44" t="str">
        <f t="shared" ca="1" si="225"/>
        <v/>
      </c>
      <c r="F661" s="45" t="str">
        <f t="shared" ca="1" si="226"/>
        <v/>
      </c>
      <c r="G661" s="46" t="str">
        <f t="shared" ca="1" si="227"/>
        <v/>
      </c>
      <c r="H661" s="44" t="str">
        <f t="shared" ca="1" si="228"/>
        <v/>
      </c>
      <c r="I661" s="45" t="str">
        <f t="shared" ca="1" si="229"/>
        <v/>
      </c>
      <c r="J661" s="46" t="str">
        <f t="shared" ca="1" si="230"/>
        <v/>
      </c>
      <c r="K661" s="44" t="str">
        <f t="shared" ca="1" si="231"/>
        <v/>
      </c>
      <c r="L661" s="45" t="str">
        <f t="shared" ca="1" si="232"/>
        <v/>
      </c>
      <c r="M661" s="46" t="str">
        <f t="shared" ca="1" si="233"/>
        <v/>
      </c>
      <c r="N661" s="44" t="str">
        <f t="shared" ca="1" si="234"/>
        <v/>
      </c>
      <c r="O661" s="45" t="str">
        <f t="shared" ca="1" si="235"/>
        <v/>
      </c>
      <c r="P661" s="46" t="str">
        <f t="shared" ca="1" si="236"/>
        <v/>
      </c>
      <c r="Q661" s="44" t="str">
        <f t="shared" ca="1" si="237"/>
        <v/>
      </c>
      <c r="R661" s="45" t="str">
        <f t="shared" ca="1" si="238"/>
        <v/>
      </c>
      <c r="S661" s="46" t="str">
        <f t="shared" ca="1" si="239"/>
        <v/>
      </c>
      <c r="T661" s="77" t="str">
        <f t="shared" ca="1" si="221"/>
        <v/>
      </c>
      <c r="AH661" s="163" t="str">
        <f t="shared" si="241"/>
        <v/>
      </c>
      <c r="AI661" s="163" t="str">
        <f t="shared" si="240"/>
        <v/>
      </c>
    </row>
    <row r="662" spans="1:35">
      <c r="A662" s="164" t="str">
        <f t="shared" ca="1" si="222"/>
        <v/>
      </c>
      <c r="B662" s="44" t="str">
        <f t="shared" ca="1" si="223"/>
        <v/>
      </c>
      <c r="C662" s="45" t="str">
        <f t="shared" ca="1" si="242"/>
        <v/>
      </c>
      <c r="D662" s="45" t="str">
        <f t="shared" ca="1" si="224"/>
        <v/>
      </c>
      <c r="E662" s="44" t="str">
        <f t="shared" ca="1" si="225"/>
        <v/>
      </c>
      <c r="F662" s="45" t="str">
        <f t="shared" ca="1" si="226"/>
        <v/>
      </c>
      <c r="G662" s="46" t="str">
        <f t="shared" ca="1" si="227"/>
        <v/>
      </c>
      <c r="H662" s="44" t="str">
        <f t="shared" ca="1" si="228"/>
        <v/>
      </c>
      <c r="I662" s="45" t="str">
        <f t="shared" ca="1" si="229"/>
        <v/>
      </c>
      <c r="J662" s="46" t="str">
        <f t="shared" ca="1" si="230"/>
        <v/>
      </c>
      <c r="K662" s="44" t="str">
        <f t="shared" ca="1" si="231"/>
        <v/>
      </c>
      <c r="L662" s="45" t="str">
        <f t="shared" ca="1" si="232"/>
        <v/>
      </c>
      <c r="M662" s="46" t="str">
        <f t="shared" ca="1" si="233"/>
        <v/>
      </c>
      <c r="N662" s="44" t="str">
        <f t="shared" ca="1" si="234"/>
        <v/>
      </c>
      <c r="O662" s="45" t="str">
        <f t="shared" ca="1" si="235"/>
        <v/>
      </c>
      <c r="P662" s="46" t="str">
        <f t="shared" ca="1" si="236"/>
        <v/>
      </c>
      <c r="Q662" s="44" t="str">
        <f t="shared" ca="1" si="237"/>
        <v/>
      </c>
      <c r="R662" s="45" t="str">
        <f t="shared" ca="1" si="238"/>
        <v/>
      </c>
      <c r="S662" s="46" t="str">
        <f t="shared" ca="1" si="239"/>
        <v/>
      </c>
      <c r="T662" s="77" t="str">
        <f t="shared" ca="1" si="221"/>
        <v/>
      </c>
      <c r="AH662" s="163" t="str">
        <f t="shared" si="241"/>
        <v/>
      </c>
      <c r="AI662" s="163" t="str">
        <f t="shared" si="240"/>
        <v/>
      </c>
    </row>
    <row r="663" spans="1:35">
      <c r="A663" s="164" t="str">
        <f t="shared" ca="1" si="222"/>
        <v/>
      </c>
      <c r="B663" s="44" t="str">
        <f t="shared" ca="1" si="223"/>
        <v/>
      </c>
      <c r="C663" s="45" t="str">
        <f t="shared" ca="1" si="242"/>
        <v/>
      </c>
      <c r="D663" s="45" t="str">
        <f t="shared" ca="1" si="224"/>
        <v/>
      </c>
      <c r="E663" s="44" t="str">
        <f t="shared" ca="1" si="225"/>
        <v/>
      </c>
      <c r="F663" s="45" t="str">
        <f t="shared" ca="1" si="226"/>
        <v/>
      </c>
      <c r="G663" s="46" t="str">
        <f t="shared" ca="1" si="227"/>
        <v/>
      </c>
      <c r="H663" s="44" t="str">
        <f t="shared" ca="1" si="228"/>
        <v/>
      </c>
      <c r="I663" s="45" t="str">
        <f t="shared" ca="1" si="229"/>
        <v/>
      </c>
      <c r="J663" s="46" t="str">
        <f t="shared" ca="1" si="230"/>
        <v/>
      </c>
      <c r="K663" s="44" t="str">
        <f t="shared" ca="1" si="231"/>
        <v/>
      </c>
      <c r="L663" s="45" t="str">
        <f t="shared" ca="1" si="232"/>
        <v/>
      </c>
      <c r="M663" s="46" t="str">
        <f t="shared" ca="1" si="233"/>
        <v/>
      </c>
      <c r="N663" s="44" t="str">
        <f t="shared" ca="1" si="234"/>
        <v/>
      </c>
      <c r="O663" s="45" t="str">
        <f t="shared" ca="1" si="235"/>
        <v/>
      </c>
      <c r="P663" s="46" t="str">
        <f t="shared" ca="1" si="236"/>
        <v/>
      </c>
      <c r="Q663" s="44" t="str">
        <f t="shared" ca="1" si="237"/>
        <v/>
      </c>
      <c r="R663" s="45" t="str">
        <f t="shared" ca="1" si="238"/>
        <v/>
      </c>
      <c r="S663" s="46" t="str">
        <f t="shared" ca="1" si="239"/>
        <v/>
      </c>
      <c r="T663" s="77" t="str">
        <f t="shared" ca="1" si="221"/>
        <v/>
      </c>
      <c r="AH663" s="163" t="str">
        <f t="shared" si="241"/>
        <v/>
      </c>
      <c r="AI663" s="163" t="str">
        <f t="shared" si="240"/>
        <v/>
      </c>
    </row>
    <row r="664" spans="1:35">
      <c r="A664" s="164" t="str">
        <f t="shared" ca="1" si="222"/>
        <v/>
      </c>
      <c r="B664" s="44" t="str">
        <f t="shared" ca="1" si="223"/>
        <v/>
      </c>
      <c r="C664" s="45" t="str">
        <f t="shared" ca="1" si="242"/>
        <v/>
      </c>
      <c r="D664" s="45" t="str">
        <f t="shared" ca="1" si="224"/>
        <v/>
      </c>
      <c r="E664" s="44" t="str">
        <f t="shared" ca="1" si="225"/>
        <v/>
      </c>
      <c r="F664" s="45" t="str">
        <f t="shared" ca="1" si="226"/>
        <v/>
      </c>
      <c r="G664" s="46" t="str">
        <f t="shared" ca="1" si="227"/>
        <v/>
      </c>
      <c r="H664" s="44" t="str">
        <f t="shared" ca="1" si="228"/>
        <v/>
      </c>
      <c r="I664" s="45" t="str">
        <f t="shared" ca="1" si="229"/>
        <v/>
      </c>
      <c r="J664" s="46" t="str">
        <f t="shared" ca="1" si="230"/>
        <v/>
      </c>
      <c r="K664" s="44" t="str">
        <f t="shared" ca="1" si="231"/>
        <v/>
      </c>
      <c r="L664" s="45" t="str">
        <f t="shared" ca="1" si="232"/>
        <v/>
      </c>
      <c r="M664" s="46" t="str">
        <f t="shared" ca="1" si="233"/>
        <v/>
      </c>
      <c r="N664" s="44" t="str">
        <f t="shared" ca="1" si="234"/>
        <v/>
      </c>
      <c r="O664" s="45" t="str">
        <f t="shared" ca="1" si="235"/>
        <v/>
      </c>
      <c r="P664" s="46" t="str">
        <f t="shared" ca="1" si="236"/>
        <v/>
      </c>
      <c r="Q664" s="44" t="str">
        <f t="shared" ca="1" si="237"/>
        <v/>
      </c>
      <c r="R664" s="45" t="str">
        <f t="shared" ca="1" si="238"/>
        <v/>
      </c>
      <c r="S664" s="46" t="str">
        <f t="shared" ca="1" si="239"/>
        <v/>
      </c>
      <c r="T664" s="77" t="str">
        <f t="shared" ca="1" si="221"/>
        <v/>
      </c>
      <c r="AH664" s="163" t="str">
        <f t="shared" si="241"/>
        <v/>
      </c>
      <c r="AI664" s="163" t="str">
        <f t="shared" si="240"/>
        <v/>
      </c>
    </row>
    <row r="665" spans="1:35">
      <c r="A665" s="164" t="str">
        <f t="shared" ca="1" si="222"/>
        <v/>
      </c>
      <c r="B665" s="44" t="str">
        <f t="shared" ca="1" si="223"/>
        <v/>
      </c>
      <c r="C665" s="45" t="str">
        <f t="shared" ca="1" si="242"/>
        <v/>
      </c>
      <c r="D665" s="45" t="str">
        <f t="shared" ca="1" si="224"/>
        <v/>
      </c>
      <c r="E665" s="44" t="str">
        <f t="shared" ca="1" si="225"/>
        <v/>
      </c>
      <c r="F665" s="45" t="str">
        <f t="shared" ca="1" si="226"/>
        <v/>
      </c>
      <c r="G665" s="46" t="str">
        <f t="shared" ca="1" si="227"/>
        <v/>
      </c>
      <c r="H665" s="44" t="str">
        <f t="shared" ca="1" si="228"/>
        <v/>
      </c>
      <c r="I665" s="45" t="str">
        <f t="shared" ca="1" si="229"/>
        <v/>
      </c>
      <c r="J665" s="46" t="str">
        <f t="shared" ca="1" si="230"/>
        <v/>
      </c>
      <c r="K665" s="44" t="str">
        <f t="shared" ca="1" si="231"/>
        <v/>
      </c>
      <c r="L665" s="45" t="str">
        <f t="shared" ca="1" si="232"/>
        <v/>
      </c>
      <c r="M665" s="46" t="str">
        <f t="shared" ca="1" si="233"/>
        <v/>
      </c>
      <c r="N665" s="44" t="str">
        <f t="shared" ca="1" si="234"/>
        <v/>
      </c>
      <c r="O665" s="45" t="str">
        <f t="shared" ca="1" si="235"/>
        <v/>
      </c>
      <c r="P665" s="46" t="str">
        <f t="shared" ca="1" si="236"/>
        <v/>
      </c>
      <c r="Q665" s="44" t="str">
        <f t="shared" ca="1" si="237"/>
        <v/>
      </c>
      <c r="R665" s="45" t="str">
        <f t="shared" ca="1" si="238"/>
        <v/>
      </c>
      <c r="S665" s="46" t="str">
        <f t="shared" ca="1" si="239"/>
        <v/>
      </c>
      <c r="T665" s="77" t="str">
        <f t="shared" ca="1" si="221"/>
        <v/>
      </c>
      <c r="AH665" s="163" t="str">
        <f t="shared" si="241"/>
        <v/>
      </c>
      <c r="AI665" s="163" t="str">
        <f t="shared" si="240"/>
        <v/>
      </c>
    </row>
    <row r="666" spans="1:35">
      <c r="A666" s="164" t="str">
        <f t="shared" ca="1" si="222"/>
        <v/>
      </c>
      <c r="B666" s="44" t="str">
        <f t="shared" ca="1" si="223"/>
        <v/>
      </c>
      <c r="C666" s="45" t="str">
        <f t="shared" ca="1" si="242"/>
        <v/>
      </c>
      <c r="D666" s="45" t="str">
        <f t="shared" ca="1" si="224"/>
        <v/>
      </c>
      <c r="E666" s="44" t="str">
        <f t="shared" ca="1" si="225"/>
        <v/>
      </c>
      <c r="F666" s="45" t="str">
        <f t="shared" ca="1" si="226"/>
        <v/>
      </c>
      <c r="G666" s="46" t="str">
        <f t="shared" ca="1" si="227"/>
        <v/>
      </c>
      <c r="H666" s="44" t="str">
        <f t="shared" ca="1" si="228"/>
        <v/>
      </c>
      <c r="I666" s="45" t="str">
        <f t="shared" ca="1" si="229"/>
        <v/>
      </c>
      <c r="J666" s="46" t="str">
        <f t="shared" ca="1" si="230"/>
        <v/>
      </c>
      <c r="K666" s="44" t="str">
        <f t="shared" ca="1" si="231"/>
        <v/>
      </c>
      <c r="L666" s="45" t="str">
        <f t="shared" ca="1" si="232"/>
        <v/>
      </c>
      <c r="M666" s="46" t="str">
        <f t="shared" ca="1" si="233"/>
        <v/>
      </c>
      <c r="N666" s="44" t="str">
        <f t="shared" ca="1" si="234"/>
        <v/>
      </c>
      <c r="O666" s="45" t="str">
        <f t="shared" ca="1" si="235"/>
        <v/>
      </c>
      <c r="P666" s="46" t="str">
        <f t="shared" ca="1" si="236"/>
        <v/>
      </c>
      <c r="Q666" s="44" t="str">
        <f t="shared" ca="1" si="237"/>
        <v/>
      </c>
      <c r="R666" s="45" t="str">
        <f t="shared" ca="1" si="238"/>
        <v/>
      </c>
      <c r="S666" s="46" t="str">
        <f t="shared" ca="1" si="239"/>
        <v/>
      </c>
      <c r="T666" s="77" t="str">
        <f t="shared" ca="1" si="221"/>
        <v/>
      </c>
      <c r="AH666" s="163" t="str">
        <f t="shared" si="241"/>
        <v/>
      </c>
      <c r="AI666" s="163" t="str">
        <f t="shared" si="240"/>
        <v/>
      </c>
    </row>
    <row r="667" spans="1:35">
      <c r="A667" s="164" t="str">
        <f t="shared" ca="1" si="222"/>
        <v/>
      </c>
      <c r="B667" s="44" t="str">
        <f t="shared" ca="1" si="223"/>
        <v/>
      </c>
      <c r="C667" s="45" t="str">
        <f t="shared" ca="1" si="242"/>
        <v/>
      </c>
      <c r="D667" s="45" t="str">
        <f t="shared" ca="1" si="224"/>
        <v/>
      </c>
      <c r="E667" s="44" t="str">
        <f t="shared" ca="1" si="225"/>
        <v/>
      </c>
      <c r="F667" s="45" t="str">
        <f t="shared" ca="1" si="226"/>
        <v/>
      </c>
      <c r="G667" s="46" t="str">
        <f t="shared" ca="1" si="227"/>
        <v/>
      </c>
      <c r="H667" s="44" t="str">
        <f t="shared" ca="1" si="228"/>
        <v/>
      </c>
      <c r="I667" s="45" t="str">
        <f t="shared" ca="1" si="229"/>
        <v/>
      </c>
      <c r="J667" s="46" t="str">
        <f t="shared" ca="1" si="230"/>
        <v/>
      </c>
      <c r="K667" s="44" t="str">
        <f t="shared" ca="1" si="231"/>
        <v/>
      </c>
      <c r="L667" s="45" t="str">
        <f t="shared" ca="1" si="232"/>
        <v/>
      </c>
      <c r="M667" s="46" t="str">
        <f t="shared" ca="1" si="233"/>
        <v/>
      </c>
      <c r="N667" s="44" t="str">
        <f t="shared" ca="1" si="234"/>
        <v/>
      </c>
      <c r="O667" s="45" t="str">
        <f t="shared" ca="1" si="235"/>
        <v/>
      </c>
      <c r="P667" s="46" t="str">
        <f t="shared" ca="1" si="236"/>
        <v/>
      </c>
      <c r="Q667" s="44" t="str">
        <f t="shared" ca="1" si="237"/>
        <v/>
      </c>
      <c r="R667" s="45" t="str">
        <f t="shared" ca="1" si="238"/>
        <v/>
      </c>
      <c r="S667" s="46" t="str">
        <f t="shared" ca="1" si="239"/>
        <v/>
      </c>
      <c r="T667" s="77" t="str">
        <f t="shared" ref="T667:T730" ca="1" si="243">IF(ISERROR(B667-2),"",C667+D667-F667-G667-I667-J667+L667+M667+O667+P667+R667+S667+$J$9)</f>
        <v/>
      </c>
      <c r="AH667" s="163" t="str">
        <f t="shared" si="241"/>
        <v/>
      </c>
      <c r="AI667" s="163" t="str">
        <f t="shared" si="240"/>
        <v/>
      </c>
    </row>
    <row r="668" spans="1:35">
      <c r="A668" s="164" t="str">
        <f t="shared" ca="1" si="222"/>
        <v/>
      </c>
      <c r="B668" s="44" t="str">
        <f t="shared" ca="1" si="223"/>
        <v/>
      </c>
      <c r="C668" s="45" t="str">
        <f t="shared" ca="1" si="242"/>
        <v/>
      </c>
      <c r="D668" s="45" t="str">
        <f t="shared" ca="1" si="224"/>
        <v/>
      </c>
      <c r="E668" s="44" t="str">
        <f t="shared" ca="1" si="225"/>
        <v/>
      </c>
      <c r="F668" s="45" t="str">
        <f t="shared" ca="1" si="226"/>
        <v/>
      </c>
      <c r="G668" s="46" t="str">
        <f t="shared" ca="1" si="227"/>
        <v/>
      </c>
      <c r="H668" s="44" t="str">
        <f t="shared" ca="1" si="228"/>
        <v/>
      </c>
      <c r="I668" s="45" t="str">
        <f t="shared" ca="1" si="229"/>
        <v/>
      </c>
      <c r="J668" s="46" t="str">
        <f t="shared" ca="1" si="230"/>
        <v/>
      </c>
      <c r="K668" s="44" t="str">
        <f t="shared" ca="1" si="231"/>
        <v/>
      </c>
      <c r="L668" s="45" t="str">
        <f t="shared" ca="1" si="232"/>
        <v/>
      </c>
      <c r="M668" s="46" t="str">
        <f t="shared" ca="1" si="233"/>
        <v/>
      </c>
      <c r="N668" s="44" t="str">
        <f t="shared" ca="1" si="234"/>
        <v/>
      </c>
      <c r="O668" s="45" t="str">
        <f t="shared" ca="1" si="235"/>
        <v/>
      </c>
      <c r="P668" s="46" t="str">
        <f t="shared" ca="1" si="236"/>
        <v/>
      </c>
      <c r="Q668" s="44" t="str">
        <f t="shared" ca="1" si="237"/>
        <v/>
      </c>
      <c r="R668" s="45" t="str">
        <f t="shared" ca="1" si="238"/>
        <v/>
      </c>
      <c r="S668" s="46" t="str">
        <f t="shared" ca="1" si="239"/>
        <v/>
      </c>
      <c r="T668" s="77" t="str">
        <f t="shared" ca="1" si="243"/>
        <v/>
      </c>
      <c r="AH668" s="163" t="str">
        <f t="shared" si="241"/>
        <v/>
      </c>
      <c r="AI668" s="163" t="str">
        <f t="shared" si="240"/>
        <v/>
      </c>
    </row>
    <row r="669" spans="1:35">
      <c r="A669" s="164" t="str">
        <f t="shared" ca="1" si="222"/>
        <v/>
      </c>
      <c r="B669" s="44" t="str">
        <f t="shared" ca="1" si="223"/>
        <v/>
      </c>
      <c r="C669" s="45" t="str">
        <f t="shared" ca="1" si="242"/>
        <v/>
      </c>
      <c r="D669" s="45" t="str">
        <f t="shared" ca="1" si="224"/>
        <v/>
      </c>
      <c r="E669" s="44" t="str">
        <f t="shared" ca="1" si="225"/>
        <v/>
      </c>
      <c r="F669" s="45" t="str">
        <f t="shared" ca="1" si="226"/>
        <v/>
      </c>
      <c r="G669" s="46" t="str">
        <f t="shared" ca="1" si="227"/>
        <v/>
      </c>
      <c r="H669" s="44" t="str">
        <f t="shared" ca="1" si="228"/>
        <v/>
      </c>
      <c r="I669" s="45" t="str">
        <f t="shared" ca="1" si="229"/>
        <v/>
      </c>
      <c r="J669" s="46" t="str">
        <f t="shared" ca="1" si="230"/>
        <v/>
      </c>
      <c r="K669" s="44" t="str">
        <f t="shared" ca="1" si="231"/>
        <v/>
      </c>
      <c r="L669" s="45" t="str">
        <f t="shared" ca="1" si="232"/>
        <v/>
      </c>
      <c r="M669" s="46" t="str">
        <f t="shared" ca="1" si="233"/>
        <v/>
      </c>
      <c r="N669" s="44" t="str">
        <f t="shared" ca="1" si="234"/>
        <v/>
      </c>
      <c r="O669" s="45" t="str">
        <f t="shared" ca="1" si="235"/>
        <v/>
      </c>
      <c r="P669" s="46" t="str">
        <f t="shared" ca="1" si="236"/>
        <v/>
      </c>
      <c r="Q669" s="44" t="str">
        <f t="shared" ca="1" si="237"/>
        <v/>
      </c>
      <c r="R669" s="45" t="str">
        <f t="shared" ca="1" si="238"/>
        <v/>
      </c>
      <c r="S669" s="46" t="str">
        <f t="shared" ca="1" si="239"/>
        <v/>
      </c>
      <c r="T669" s="77" t="str">
        <f t="shared" ca="1" si="243"/>
        <v/>
      </c>
      <c r="AH669" s="163" t="str">
        <f t="shared" si="241"/>
        <v/>
      </c>
      <c r="AI669" s="163" t="str">
        <f t="shared" si="240"/>
        <v/>
      </c>
    </row>
    <row r="670" spans="1:35">
      <c r="A670" s="164" t="str">
        <f t="shared" ca="1" si="222"/>
        <v/>
      </c>
      <c r="B670" s="44" t="str">
        <f t="shared" ca="1" si="223"/>
        <v/>
      </c>
      <c r="C670" s="45" t="str">
        <f t="shared" ca="1" si="242"/>
        <v/>
      </c>
      <c r="D670" s="45" t="str">
        <f t="shared" ca="1" si="224"/>
        <v/>
      </c>
      <c r="E670" s="44" t="str">
        <f t="shared" ca="1" si="225"/>
        <v/>
      </c>
      <c r="F670" s="45" t="str">
        <f t="shared" ca="1" si="226"/>
        <v/>
      </c>
      <c r="G670" s="46" t="str">
        <f t="shared" ca="1" si="227"/>
        <v/>
      </c>
      <c r="H670" s="44" t="str">
        <f t="shared" ca="1" si="228"/>
        <v/>
      </c>
      <c r="I670" s="45" t="str">
        <f t="shared" ca="1" si="229"/>
        <v/>
      </c>
      <c r="J670" s="46" t="str">
        <f t="shared" ca="1" si="230"/>
        <v/>
      </c>
      <c r="K670" s="44" t="str">
        <f t="shared" ca="1" si="231"/>
        <v/>
      </c>
      <c r="L670" s="45" t="str">
        <f t="shared" ca="1" si="232"/>
        <v/>
      </c>
      <c r="M670" s="46" t="str">
        <f t="shared" ca="1" si="233"/>
        <v/>
      </c>
      <c r="N670" s="44" t="str">
        <f t="shared" ca="1" si="234"/>
        <v/>
      </c>
      <c r="O670" s="45" t="str">
        <f t="shared" ca="1" si="235"/>
        <v/>
      </c>
      <c r="P670" s="46" t="str">
        <f t="shared" ca="1" si="236"/>
        <v/>
      </c>
      <c r="Q670" s="44" t="str">
        <f t="shared" ca="1" si="237"/>
        <v/>
      </c>
      <c r="R670" s="45" t="str">
        <f t="shared" ca="1" si="238"/>
        <v/>
      </c>
      <c r="S670" s="46" t="str">
        <f t="shared" ca="1" si="239"/>
        <v/>
      </c>
      <c r="T670" s="77" t="str">
        <f t="shared" ca="1" si="243"/>
        <v/>
      </c>
      <c r="AH670" s="163" t="str">
        <f t="shared" si="241"/>
        <v/>
      </c>
      <c r="AI670" s="163" t="str">
        <f t="shared" si="240"/>
        <v/>
      </c>
    </row>
    <row r="671" spans="1:35">
      <c r="A671" s="164" t="str">
        <f t="shared" ca="1" si="222"/>
        <v/>
      </c>
      <c r="B671" s="44" t="str">
        <f t="shared" ca="1" si="223"/>
        <v/>
      </c>
      <c r="C671" s="45" t="str">
        <f t="shared" ca="1" si="242"/>
        <v/>
      </c>
      <c r="D671" s="45" t="str">
        <f t="shared" ca="1" si="224"/>
        <v/>
      </c>
      <c r="E671" s="44" t="str">
        <f t="shared" ca="1" si="225"/>
        <v/>
      </c>
      <c r="F671" s="45" t="str">
        <f t="shared" ca="1" si="226"/>
        <v/>
      </c>
      <c r="G671" s="46" t="str">
        <f t="shared" ca="1" si="227"/>
        <v/>
      </c>
      <c r="H671" s="44" t="str">
        <f t="shared" ca="1" si="228"/>
        <v/>
      </c>
      <c r="I671" s="45" t="str">
        <f t="shared" ca="1" si="229"/>
        <v/>
      </c>
      <c r="J671" s="46" t="str">
        <f t="shared" ca="1" si="230"/>
        <v/>
      </c>
      <c r="K671" s="44" t="str">
        <f t="shared" ca="1" si="231"/>
        <v/>
      </c>
      <c r="L671" s="45" t="str">
        <f t="shared" ca="1" si="232"/>
        <v/>
      </c>
      <c r="M671" s="46" t="str">
        <f t="shared" ca="1" si="233"/>
        <v/>
      </c>
      <c r="N671" s="44" t="str">
        <f t="shared" ca="1" si="234"/>
        <v/>
      </c>
      <c r="O671" s="45" t="str">
        <f t="shared" ca="1" si="235"/>
        <v/>
      </c>
      <c r="P671" s="46" t="str">
        <f t="shared" ca="1" si="236"/>
        <v/>
      </c>
      <c r="Q671" s="44" t="str">
        <f t="shared" ca="1" si="237"/>
        <v/>
      </c>
      <c r="R671" s="45" t="str">
        <f t="shared" ca="1" si="238"/>
        <v/>
      </c>
      <c r="S671" s="46" t="str">
        <f t="shared" ca="1" si="239"/>
        <v/>
      </c>
      <c r="T671" s="77" t="str">
        <f t="shared" ca="1" si="243"/>
        <v/>
      </c>
      <c r="AH671" s="163" t="str">
        <f t="shared" si="241"/>
        <v/>
      </c>
      <c r="AI671" s="163" t="str">
        <f t="shared" si="240"/>
        <v/>
      </c>
    </row>
    <row r="672" spans="1:35">
      <c r="A672" s="164" t="str">
        <f t="shared" ca="1" si="222"/>
        <v/>
      </c>
      <c r="B672" s="44" t="str">
        <f t="shared" ca="1" si="223"/>
        <v/>
      </c>
      <c r="C672" s="45" t="str">
        <f t="shared" ca="1" si="242"/>
        <v/>
      </c>
      <c r="D672" s="45" t="str">
        <f t="shared" ca="1" si="224"/>
        <v/>
      </c>
      <c r="E672" s="44" t="str">
        <f t="shared" ca="1" si="225"/>
        <v/>
      </c>
      <c r="F672" s="45" t="str">
        <f t="shared" ca="1" si="226"/>
        <v/>
      </c>
      <c r="G672" s="46" t="str">
        <f t="shared" ca="1" si="227"/>
        <v/>
      </c>
      <c r="H672" s="44" t="str">
        <f t="shared" ca="1" si="228"/>
        <v/>
      </c>
      <c r="I672" s="45" t="str">
        <f t="shared" ca="1" si="229"/>
        <v/>
      </c>
      <c r="J672" s="46" t="str">
        <f t="shared" ca="1" si="230"/>
        <v/>
      </c>
      <c r="K672" s="44" t="str">
        <f t="shared" ca="1" si="231"/>
        <v/>
      </c>
      <c r="L672" s="45" t="str">
        <f t="shared" ca="1" si="232"/>
        <v/>
      </c>
      <c r="M672" s="46" t="str">
        <f t="shared" ca="1" si="233"/>
        <v/>
      </c>
      <c r="N672" s="44" t="str">
        <f t="shared" ca="1" si="234"/>
        <v/>
      </c>
      <c r="O672" s="45" t="str">
        <f t="shared" ca="1" si="235"/>
        <v/>
      </c>
      <c r="P672" s="46" t="str">
        <f t="shared" ca="1" si="236"/>
        <v/>
      </c>
      <c r="Q672" s="44" t="str">
        <f t="shared" ca="1" si="237"/>
        <v/>
      </c>
      <c r="R672" s="45" t="str">
        <f t="shared" ca="1" si="238"/>
        <v/>
      </c>
      <c r="S672" s="46" t="str">
        <f t="shared" ca="1" si="239"/>
        <v/>
      </c>
      <c r="T672" s="77" t="str">
        <f t="shared" ca="1" si="243"/>
        <v/>
      </c>
      <c r="AH672" s="163" t="str">
        <f t="shared" si="241"/>
        <v/>
      </c>
      <c r="AI672" s="163" t="str">
        <f t="shared" si="240"/>
        <v/>
      </c>
    </row>
    <row r="673" spans="1:35">
      <c r="A673" s="164" t="str">
        <f t="shared" ca="1" si="222"/>
        <v/>
      </c>
      <c r="B673" s="44" t="str">
        <f t="shared" ca="1" si="223"/>
        <v/>
      </c>
      <c r="C673" s="45" t="str">
        <f t="shared" ca="1" si="242"/>
        <v/>
      </c>
      <c r="D673" s="45" t="str">
        <f t="shared" ca="1" si="224"/>
        <v/>
      </c>
      <c r="E673" s="44" t="str">
        <f t="shared" ca="1" si="225"/>
        <v/>
      </c>
      <c r="F673" s="45" t="str">
        <f t="shared" ca="1" si="226"/>
        <v/>
      </c>
      <c r="G673" s="46" t="str">
        <f t="shared" ca="1" si="227"/>
        <v/>
      </c>
      <c r="H673" s="44" t="str">
        <f t="shared" ca="1" si="228"/>
        <v/>
      </c>
      <c r="I673" s="45" t="str">
        <f t="shared" ca="1" si="229"/>
        <v/>
      </c>
      <c r="J673" s="46" t="str">
        <f t="shared" ca="1" si="230"/>
        <v/>
      </c>
      <c r="K673" s="44" t="str">
        <f t="shared" ca="1" si="231"/>
        <v/>
      </c>
      <c r="L673" s="45" t="str">
        <f t="shared" ca="1" si="232"/>
        <v/>
      </c>
      <c r="M673" s="46" t="str">
        <f t="shared" ca="1" si="233"/>
        <v/>
      </c>
      <c r="N673" s="44" t="str">
        <f t="shared" ca="1" si="234"/>
        <v/>
      </c>
      <c r="O673" s="45" t="str">
        <f t="shared" ca="1" si="235"/>
        <v/>
      </c>
      <c r="P673" s="46" t="str">
        <f t="shared" ca="1" si="236"/>
        <v/>
      </c>
      <c r="Q673" s="44" t="str">
        <f t="shared" ca="1" si="237"/>
        <v/>
      </c>
      <c r="R673" s="45" t="str">
        <f t="shared" ca="1" si="238"/>
        <v/>
      </c>
      <c r="S673" s="46" t="str">
        <f t="shared" ca="1" si="239"/>
        <v/>
      </c>
      <c r="T673" s="77" t="str">
        <f t="shared" ca="1" si="243"/>
        <v/>
      </c>
      <c r="AH673" s="163" t="str">
        <f t="shared" si="241"/>
        <v/>
      </c>
      <c r="AI673" s="163" t="str">
        <f t="shared" si="240"/>
        <v/>
      </c>
    </row>
    <row r="674" spans="1:35">
      <c r="A674" s="164" t="str">
        <f t="shared" ca="1" si="222"/>
        <v/>
      </c>
      <c r="B674" s="44" t="str">
        <f t="shared" ca="1" si="223"/>
        <v/>
      </c>
      <c r="C674" s="45" t="str">
        <f t="shared" ca="1" si="242"/>
        <v/>
      </c>
      <c r="D674" s="45" t="str">
        <f t="shared" ca="1" si="224"/>
        <v/>
      </c>
      <c r="E674" s="44" t="str">
        <f t="shared" ca="1" si="225"/>
        <v/>
      </c>
      <c r="F674" s="45" t="str">
        <f t="shared" ca="1" si="226"/>
        <v/>
      </c>
      <c r="G674" s="46" t="str">
        <f t="shared" ca="1" si="227"/>
        <v/>
      </c>
      <c r="H674" s="44" t="str">
        <f t="shared" ca="1" si="228"/>
        <v/>
      </c>
      <c r="I674" s="45" t="str">
        <f t="shared" ca="1" si="229"/>
        <v/>
      </c>
      <c r="J674" s="46" t="str">
        <f t="shared" ca="1" si="230"/>
        <v/>
      </c>
      <c r="K674" s="44" t="str">
        <f t="shared" ca="1" si="231"/>
        <v/>
      </c>
      <c r="L674" s="45" t="str">
        <f t="shared" ca="1" si="232"/>
        <v/>
      </c>
      <c r="M674" s="46" t="str">
        <f t="shared" ca="1" si="233"/>
        <v/>
      </c>
      <c r="N674" s="44" t="str">
        <f t="shared" ca="1" si="234"/>
        <v/>
      </c>
      <c r="O674" s="45" t="str">
        <f t="shared" ca="1" si="235"/>
        <v/>
      </c>
      <c r="P674" s="46" t="str">
        <f t="shared" ca="1" si="236"/>
        <v/>
      </c>
      <c r="Q674" s="44" t="str">
        <f t="shared" ca="1" si="237"/>
        <v/>
      </c>
      <c r="R674" s="45" t="str">
        <f t="shared" ca="1" si="238"/>
        <v/>
      </c>
      <c r="S674" s="46" t="str">
        <f t="shared" ca="1" si="239"/>
        <v/>
      </c>
      <c r="T674" s="77" t="str">
        <f t="shared" ca="1" si="243"/>
        <v/>
      </c>
      <c r="AH674" s="163" t="str">
        <f t="shared" si="241"/>
        <v/>
      </c>
      <c r="AI674" s="163" t="str">
        <f t="shared" si="240"/>
        <v/>
      </c>
    </row>
    <row r="675" spans="1:35">
      <c r="A675" s="164" t="str">
        <f t="shared" ca="1" si="222"/>
        <v/>
      </c>
      <c r="B675" s="44" t="str">
        <f t="shared" ca="1" si="223"/>
        <v/>
      </c>
      <c r="C675" s="45" t="str">
        <f t="shared" ca="1" si="242"/>
        <v/>
      </c>
      <c r="D675" s="45" t="str">
        <f t="shared" ca="1" si="224"/>
        <v/>
      </c>
      <c r="E675" s="44" t="str">
        <f t="shared" ca="1" si="225"/>
        <v/>
      </c>
      <c r="F675" s="45" t="str">
        <f t="shared" ca="1" si="226"/>
        <v/>
      </c>
      <c r="G675" s="46" t="str">
        <f t="shared" ca="1" si="227"/>
        <v/>
      </c>
      <c r="H675" s="44" t="str">
        <f t="shared" ca="1" si="228"/>
        <v/>
      </c>
      <c r="I675" s="45" t="str">
        <f t="shared" ca="1" si="229"/>
        <v/>
      </c>
      <c r="J675" s="46" t="str">
        <f t="shared" ca="1" si="230"/>
        <v/>
      </c>
      <c r="K675" s="44" t="str">
        <f t="shared" ca="1" si="231"/>
        <v/>
      </c>
      <c r="L675" s="45" t="str">
        <f t="shared" ca="1" si="232"/>
        <v/>
      </c>
      <c r="M675" s="46" t="str">
        <f t="shared" ca="1" si="233"/>
        <v/>
      </c>
      <c r="N675" s="44" t="str">
        <f t="shared" ca="1" si="234"/>
        <v/>
      </c>
      <c r="O675" s="45" t="str">
        <f t="shared" ca="1" si="235"/>
        <v/>
      </c>
      <c r="P675" s="46" t="str">
        <f t="shared" ca="1" si="236"/>
        <v/>
      </c>
      <c r="Q675" s="44" t="str">
        <f t="shared" ca="1" si="237"/>
        <v/>
      </c>
      <c r="R675" s="45" t="str">
        <f t="shared" ca="1" si="238"/>
        <v/>
      </c>
      <c r="S675" s="46" t="str">
        <f t="shared" ca="1" si="239"/>
        <v/>
      </c>
      <c r="T675" s="77" t="str">
        <f t="shared" ca="1" si="243"/>
        <v/>
      </c>
      <c r="AH675" s="163" t="str">
        <f t="shared" si="241"/>
        <v/>
      </c>
      <c r="AI675" s="163" t="str">
        <f t="shared" si="240"/>
        <v/>
      </c>
    </row>
    <row r="676" spans="1:35">
      <c r="A676" s="164" t="str">
        <f t="shared" ca="1" si="222"/>
        <v/>
      </c>
      <c r="B676" s="44" t="str">
        <f t="shared" ca="1" si="223"/>
        <v/>
      </c>
      <c r="C676" s="45" t="str">
        <f t="shared" ca="1" si="242"/>
        <v/>
      </c>
      <c r="D676" s="45" t="str">
        <f t="shared" ca="1" si="224"/>
        <v/>
      </c>
      <c r="E676" s="44" t="str">
        <f t="shared" ca="1" si="225"/>
        <v/>
      </c>
      <c r="F676" s="45" t="str">
        <f t="shared" ca="1" si="226"/>
        <v/>
      </c>
      <c r="G676" s="46" t="str">
        <f t="shared" ca="1" si="227"/>
        <v/>
      </c>
      <c r="H676" s="44" t="str">
        <f t="shared" ca="1" si="228"/>
        <v/>
      </c>
      <c r="I676" s="45" t="str">
        <f t="shared" ca="1" si="229"/>
        <v/>
      </c>
      <c r="J676" s="46" t="str">
        <f t="shared" ca="1" si="230"/>
        <v/>
      </c>
      <c r="K676" s="44" t="str">
        <f t="shared" ca="1" si="231"/>
        <v/>
      </c>
      <c r="L676" s="45" t="str">
        <f t="shared" ca="1" si="232"/>
        <v/>
      </c>
      <c r="M676" s="46" t="str">
        <f t="shared" ca="1" si="233"/>
        <v/>
      </c>
      <c r="N676" s="44" t="str">
        <f t="shared" ca="1" si="234"/>
        <v/>
      </c>
      <c r="O676" s="45" t="str">
        <f t="shared" ca="1" si="235"/>
        <v/>
      </c>
      <c r="P676" s="46" t="str">
        <f t="shared" ca="1" si="236"/>
        <v/>
      </c>
      <c r="Q676" s="44" t="str">
        <f t="shared" ca="1" si="237"/>
        <v/>
      </c>
      <c r="R676" s="45" t="str">
        <f t="shared" ca="1" si="238"/>
        <v/>
      </c>
      <c r="S676" s="46" t="str">
        <f t="shared" ca="1" si="239"/>
        <v/>
      </c>
      <c r="T676" s="77" t="str">
        <f t="shared" ca="1" si="243"/>
        <v/>
      </c>
      <c r="AH676" s="163" t="str">
        <f t="shared" si="241"/>
        <v/>
      </c>
      <c r="AI676" s="163" t="str">
        <f t="shared" si="240"/>
        <v/>
      </c>
    </row>
    <row r="677" spans="1:35">
      <c r="A677" s="164" t="str">
        <f t="shared" ca="1" si="222"/>
        <v/>
      </c>
      <c r="B677" s="44" t="str">
        <f t="shared" ca="1" si="223"/>
        <v/>
      </c>
      <c r="C677" s="45" t="str">
        <f t="shared" ca="1" si="242"/>
        <v/>
      </c>
      <c r="D677" s="45" t="str">
        <f t="shared" ca="1" si="224"/>
        <v/>
      </c>
      <c r="E677" s="44" t="str">
        <f t="shared" ca="1" si="225"/>
        <v/>
      </c>
      <c r="F677" s="45" t="str">
        <f t="shared" ca="1" si="226"/>
        <v/>
      </c>
      <c r="G677" s="46" t="str">
        <f t="shared" ca="1" si="227"/>
        <v/>
      </c>
      <c r="H677" s="44" t="str">
        <f t="shared" ca="1" si="228"/>
        <v/>
      </c>
      <c r="I677" s="45" t="str">
        <f t="shared" ca="1" si="229"/>
        <v/>
      </c>
      <c r="J677" s="46" t="str">
        <f t="shared" ca="1" si="230"/>
        <v/>
      </c>
      <c r="K677" s="44" t="str">
        <f t="shared" ca="1" si="231"/>
        <v/>
      </c>
      <c r="L677" s="45" t="str">
        <f t="shared" ca="1" si="232"/>
        <v/>
      </c>
      <c r="M677" s="46" t="str">
        <f t="shared" ca="1" si="233"/>
        <v/>
      </c>
      <c r="N677" s="44" t="str">
        <f t="shared" ca="1" si="234"/>
        <v/>
      </c>
      <c r="O677" s="45" t="str">
        <f t="shared" ca="1" si="235"/>
        <v/>
      </c>
      <c r="P677" s="46" t="str">
        <f t="shared" ca="1" si="236"/>
        <v/>
      </c>
      <c r="Q677" s="44" t="str">
        <f t="shared" ca="1" si="237"/>
        <v/>
      </c>
      <c r="R677" s="45" t="str">
        <f t="shared" ca="1" si="238"/>
        <v/>
      </c>
      <c r="S677" s="46" t="str">
        <f t="shared" ca="1" si="239"/>
        <v/>
      </c>
      <c r="T677" s="77" t="str">
        <f t="shared" ca="1" si="243"/>
        <v/>
      </c>
      <c r="AH677" s="163" t="str">
        <f t="shared" si="241"/>
        <v/>
      </c>
      <c r="AI677" s="163" t="str">
        <f t="shared" si="240"/>
        <v/>
      </c>
    </row>
    <row r="678" spans="1:35">
      <c r="A678" s="164" t="str">
        <f t="shared" ca="1" si="222"/>
        <v/>
      </c>
      <c r="B678" s="44" t="str">
        <f t="shared" ca="1" si="223"/>
        <v/>
      </c>
      <c r="C678" s="45" t="str">
        <f t="shared" ca="1" si="242"/>
        <v/>
      </c>
      <c r="D678" s="45" t="str">
        <f t="shared" ca="1" si="224"/>
        <v/>
      </c>
      <c r="E678" s="44" t="str">
        <f t="shared" ca="1" si="225"/>
        <v/>
      </c>
      <c r="F678" s="45" t="str">
        <f t="shared" ca="1" si="226"/>
        <v/>
      </c>
      <c r="G678" s="46" t="str">
        <f t="shared" ca="1" si="227"/>
        <v/>
      </c>
      <c r="H678" s="44" t="str">
        <f t="shared" ca="1" si="228"/>
        <v/>
      </c>
      <c r="I678" s="45" t="str">
        <f t="shared" ca="1" si="229"/>
        <v/>
      </c>
      <c r="J678" s="46" t="str">
        <f t="shared" ca="1" si="230"/>
        <v/>
      </c>
      <c r="K678" s="44" t="str">
        <f t="shared" ca="1" si="231"/>
        <v/>
      </c>
      <c r="L678" s="45" t="str">
        <f t="shared" ca="1" si="232"/>
        <v/>
      </c>
      <c r="M678" s="46" t="str">
        <f t="shared" ca="1" si="233"/>
        <v/>
      </c>
      <c r="N678" s="44" t="str">
        <f t="shared" ca="1" si="234"/>
        <v/>
      </c>
      <c r="O678" s="45" t="str">
        <f t="shared" ca="1" si="235"/>
        <v/>
      </c>
      <c r="P678" s="46" t="str">
        <f t="shared" ca="1" si="236"/>
        <v/>
      </c>
      <c r="Q678" s="44" t="str">
        <f t="shared" ca="1" si="237"/>
        <v/>
      </c>
      <c r="R678" s="45" t="str">
        <f t="shared" ca="1" si="238"/>
        <v/>
      </c>
      <c r="S678" s="46" t="str">
        <f t="shared" ca="1" si="239"/>
        <v/>
      </c>
      <c r="T678" s="77" t="str">
        <f t="shared" ca="1" si="243"/>
        <v/>
      </c>
      <c r="AH678" s="163" t="str">
        <f t="shared" si="241"/>
        <v/>
      </c>
      <c r="AI678" s="163" t="str">
        <f t="shared" si="240"/>
        <v/>
      </c>
    </row>
    <row r="679" spans="1:35">
      <c r="A679" s="164" t="str">
        <f t="shared" ca="1" si="222"/>
        <v/>
      </c>
      <c r="B679" s="44" t="str">
        <f t="shared" ca="1" si="223"/>
        <v/>
      </c>
      <c r="C679" s="45" t="str">
        <f t="shared" ca="1" si="242"/>
        <v/>
      </c>
      <c r="D679" s="45" t="str">
        <f t="shared" ca="1" si="224"/>
        <v/>
      </c>
      <c r="E679" s="44" t="str">
        <f t="shared" ca="1" si="225"/>
        <v/>
      </c>
      <c r="F679" s="45" t="str">
        <f t="shared" ca="1" si="226"/>
        <v/>
      </c>
      <c r="G679" s="46" t="str">
        <f t="shared" ca="1" si="227"/>
        <v/>
      </c>
      <c r="H679" s="44" t="str">
        <f t="shared" ca="1" si="228"/>
        <v/>
      </c>
      <c r="I679" s="45" t="str">
        <f t="shared" ca="1" si="229"/>
        <v/>
      </c>
      <c r="J679" s="46" t="str">
        <f t="shared" ca="1" si="230"/>
        <v/>
      </c>
      <c r="K679" s="44" t="str">
        <f t="shared" ca="1" si="231"/>
        <v/>
      </c>
      <c r="L679" s="45" t="str">
        <f t="shared" ca="1" si="232"/>
        <v/>
      </c>
      <c r="M679" s="46" t="str">
        <f t="shared" ca="1" si="233"/>
        <v/>
      </c>
      <c r="N679" s="44" t="str">
        <f t="shared" ca="1" si="234"/>
        <v/>
      </c>
      <c r="O679" s="45" t="str">
        <f t="shared" ca="1" si="235"/>
        <v/>
      </c>
      <c r="P679" s="46" t="str">
        <f t="shared" ca="1" si="236"/>
        <v/>
      </c>
      <c r="Q679" s="44" t="str">
        <f t="shared" ca="1" si="237"/>
        <v/>
      </c>
      <c r="R679" s="45" t="str">
        <f t="shared" ca="1" si="238"/>
        <v/>
      </c>
      <c r="S679" s="46" t="str">
        <f t="shared" ca="1" si="239"/>
        <v/>
      </c>
      <c r="T679" s="77" t="str">
        <f t="shared" ca="1" si="243"/>
        <v/>
      </c>
      <c r="AH679" s="163" t="str">
        <f t="shared" si="241"/>
        <v/>
      </c>
      <c r="AI679" s="163" t="str">
        <f t="shared" si="240"/>
        <v/>
      </c>
    </row>
    <row r="680" spans="1:35">
      <c r="A680" s="164" t="str">
        <f t="shared" ca="1" si="222"/>
        <v/>
      </c>
      <c r="B680" s="44" t="str">
        <f t="shared" ca="1" si="223"/>
        <v/>
      </c>
      <c r="C680" s="45" t="str">
        <f t="shared" ca="1" si="242"/>
        <v/>
      </c>
      <c r="D680" s="45" t="str">
        <f t="shared" ca="1" si="224"/>
        <v/>
      </c>
      <c r="E680" s="44" t="str">
        <f t="shared" ca="1" si="225"/>
        <v/>
      </c>
      <c r="F680" s="45" t="str">
        <f t="shared" ca="1" si="226"/>
        <v/>
      </c>
      <c r="G680" s="46" t="str">
        <f t="shared" ca="1" si="227"/>
        <v/>
      </c>
      <c r="H680" s="44" t="str">
        <f t="shared" ca="1" si="228"/>
        <v/>
      </c>
      <c r="I680" s="45" t="str">
        <f t="shared" ca="1" si="229"/>
        <v/>
      </c>
      <c r="J680" s="46" t="str">
        <f t="shared" ca="1" si="230"/>
        <v/>
      </c>
      <c r="K680" s="44" t="str">
        <f t="shared" ca="1" si="231"/>
        <v/>
      </c>
      <c r="L680" s="45" t="str">
        <f t="shared" ca="1" si="232"/>
        <v/>
      </c>
      <c r="M680" s="46" t="str">
        <f t="shared" ca="1" si="233"/>
        <v/>
      </c>
      <c r="N680" s="44" t="str">
        <f t="shared" ca="1" si="234"/>
        <v/>
      </c>
      <c r="O680" s="45" t="str">
        <f t="shared" ca="1" si="235"/>
        <v/>
      </c>
      <c r="P680" s="46" t="str">
        <f t="shared" ca="1" si="236"/>
        <v/>
      </c>
      <c r="Q680" s="44" t="str">
        <f t="shared" ca="1" si="237"/>
        <v/>
      </c>
      <c r="R680" s="45" t="str">
        <f t="shared" ca="1" si="238"/>
        <v/>
      </c>
      <c r="S680" s="46" t="str">
        <f t="shared" ca="1" si="239"/>
        <v/>
      </c>
      <c r="T680" s="77" t="str">
        <f t="shared" ca="1" si="243"/>
        <v/>
      </c>
      <c r="AH680" s="163" t="str">
        <f t="shared" si="241"/>
        <v/>
      </c>
      <c r="AI680" s="163" t="str">
        <f t="shared" si="240"/>
        <v/>
      </c>
    </row>
    <row r="681" spans="1:35">
      <c r="A681" s="164" t="str">
        <f t="shared" ca="1" si="222"/>
        <v/>
      </c>
      <c r="B681" s="44" t="str">
        <f t="shared" ca="1" si="223"/>
        <v/>
      </c>
      <c r="C681" s="45" t="str">
        <f t="shared" ca="1" si="242"/>
        <v/>
      </c>
      <c r="D681" s="45" t="str">
        <f t="shared" ca="1" si="224"/>
        <v/>
      </c>
      <c r="E681" s="44" t="str">
        <f t="shared" ca="1" si="225"/>
        <v/>
      </c>
      <c r="F681" s="45" t="str">
        <f t="shared" ca="1" si="226"/>
        <v/>
      </c>
      <c r="G681" s="46" t="str">
        <f t="shared" ca="1" si="227"/>
        <v/>
      </c>
      <c r="H681" s="44" t="str">
        <f t="shared" ca="1" si="228"/>
        <v/>
      </c>
      <c r="I681" s="45" t="str">
        <f t="shared" ca="1" si="229"/>
        <v/>
      </c>
      <c r="J681" s="46" t="str">
        <f t="shared" ca="1" si="230"/>
        <v/>
      </c>
      <c r="K681" s="44" t="str">
        <f t="shared" ca="1" si="231"/>
        <v/>
      </c>
      <c r="L681" s="45" t="str">
        <f t="shared" ca="1" si="232"/>
        <v/>
      </c>
      <c r="M681" s="46" t="str">
        <f t="shared" ca="1" si="233"/>
        <v/>
      </c>
      <c r="N681" s="44" t="str">
        <f t="shared" ca="1" si="234"/>
        <v/>
      </c>
      <c r="O681" s="45" t="str">
        <f t="shared" ca="1" si="235"/>
        <v/>
      </c>
      <c r="P681" s="46" t="str">
        <f t="shared" ca="1" si="236"/>
        <v/>
      </c>
      <c r="Q681" s="44" t="str">
        <f t="shared" ca="1" si="237"/>
        <v/>
      </c>
      <c r="R681" s="45" t="str">
        <f t="shared" ca="1" si="238"/>
        <v/>
      </c>
      <c r="S681" s="46" t="str">
        <f t="shared" ca="1" si="239"/>
        <v/>
      </c>
      <c r="T681" s="77" t="str">
        <f t="shared" ca="1" si="243"/>
        <v/>
      </c>
      <c r="AH681" s="163" t="str">
        <f t="shared" si="241"/>
        <v/>
      </c>
      <c r="AI681" s="163" t="str">
        <f t="shared" si="240"/>
        <v/>
      </c>
    </row>
    <row r="682" spans="1:35">
      <c r="A682" s="164" t="str">
        <f t="shared" ca="1" si="222"/>
        <v/>
      </c>
      <c r="B682" s="44" t="str">
        <f t="shared" ca="1" si="223"/>
        <v/>
      </c>
      <c r="C682" s="45" t="str">
        <f t="shared" ca="1" si="242"/>
        <v/>
      </c>
      <c r="D682" s="45" t="str">
        <f t="shared" ca="1" si="224"/>
        <v/>
      </c>
      <c r="E682" s="44" t="str">
        <f t="shared" ca="1" si="225"/>
        <v/>
      </c>
      <c r="F682" s="45" t="str">
        <f t="shared" ca="1" si="226"/>
        <v/>
      </c>
      <c r="G682" s="46" t="str">
        <f t="shared" ca="1" si="227"/>
        <v/>
      </c>
      <c r="H682" s="44" t="str">
        <f t="shared" ca="1" si="228"/>
        <v/>
      </c>
      <c r="I682" s="45" t="str">
        <f t="shared" ca="1" si="229"/>
        <v/>
      </c>
      <c r="J682" s="46" t="str">
        <f t="shared" ca="1" si="230"/>
        <v/>
      </c>
      <c r="K682" s="44" t="str">
        <f t="shared" ca="1" si="231"/>
        <v/>
      </c>
      <c r="L682" s="45" t="str">
        <f t="shared" ca="1" si="232"/>
        <v/>
      </c>
      <c r="M682" s="46" t="str">
        <f t="shared" ca="1" si="233"/>
        <v/>
      </c>
      <c r="N682" s="44" t="str">
        <f t="shared" ca="1" si="234"/>
        <v/>
      </c>
      <c r="O682" s="45" t="str">
        <f t="shared" ca="1" si="235"/>
        <v/>
      </c>
      <c r="P682" s="46" t="str">
        <f t="shared" ca="1" si="236"/>
        <v/>
      </c>
      <c r="Q682" s="44" t="str">
        <f t="shared" ca="1" si="237"/>
        <v/>
      </c>
      <c r="R682" s="45" t="str">
        <f t="shared" ca="1" si="238"/>
        <v/>
      </c>
      <c r="S682" s="46" t="str">
        <f t="shared" ca="1" si="239"/>
        <v/>
      </c>
      <c r="T682" s="77" t="str">
        <f t="shared" ca="1" si="243"/>
        <v/>
      </c>
      <c r="AH682" s="163" t="str">
        <f t="shared" si="241"/>
        <v/>
      </c>
      <c r="AI682" s="163" t="str">
        <f t="shared" si="240"/>
        <v/>
      </c>
    </row>
    <row r="683" spans="1:35">
      <c r="A683" s="164" t="str">
        <f t="shared" ca="1" si="222"/>
        <v/>
      </c>
      <c r="B683" s="44" t="str">
        <f t="shared" ca="1" si="223"/>
        <v/>
      </c>
      <c r="C683" s="45" t="str">
        <f t="shared" ca="1" si="242"/>
        <v/>
      </c>
      <c r="D683" s="45" t="str">
        <f t="shared" ca="1" si="224"/>
        <v/>
      </c>
      <c r="E683" s="44" t="str">
        <f t="shared" ca="1" si="225"/>
        <v/>
      </c>
      <c r="F683" s="45" t="str">
        <f t="shared" ca="1" si="226"/>
        <v/>
      </c>
      <c r="G683" s="46" t="str">
        <f t="shared" ca="1" si="227"/>
        <v/>
      </c>
      <c r="H683" s="44" t="str">
        <f t="shared" ca="1" si="228"/>
        <v/>
      </c>
      <c r="I683" s="45" t="str">
        <f t="shared" ca="1" si="229"/>
        <v/>
      </c>
      <c r="J683" s="46" t="str">
        <f t="shared" ca="1" si="230"/>
        <v/>
      </c>
      <c r="K683" s="44" t="str">
        <f t="shared" ca="1" si="231"/>
        <v/>
      </c>
      <c r="L683" s="45" t="str">
        <f t="shared" ca="1" si="232"/>
        <v/>
      </c>
      <c r="M683" s="46" t="str">
        <f t="shared" ca="1" si="233"/>
        <v/>
      </c>
      <c r="N683" s="44" t="str">
        <f t="shared" ca="1" si="234"/>
        <v/>
      </c>
      <c r="O683" s="45" t="str">
        <f t="shared" ca="1" si="235"/>
        <v/>
      </c>
      <c r="P683" s="46" t="str">
        <f t="shared" ca="1" si="236"/>
        <v/>
      </c>
      <c r="Q683" s="44" t="str">
        <f t="shared" ca="1" si="237"/>
        <v/>
      </c>
      <c r="R683" s="45" t="str">
        <f t="shared" ca="1" si="238"/>
        <v/>
      </c>
      <c r="S683" s="46" t="str">
        <f t="shared" ca="1" si="239"/>
        <v/>
      </c>
      <c r="T683" s="77" t="str">
        <f t="shared" ca="1" si="243"/>
        <v/>
      </c>
      <c r="AH683" s="163" t="str">
        <f t="shared" si="241"/>
        <v/>
      </c>
      <c r="AI683" s="163" t="str">
        <f t="shared" si="240"/>
        <v/>
      </c>
    </row>
    <row r="684" spans="1:35">
      <c r="A684" s="164" t="str">
        <f t="shared" ca="1" si="222"/>
        <v/>
      </c>
      <c r="B684" s="44" t="str">
        <f t="shared" ca="1" si="223"/>
        <v/>
      </c>
      <c r="C684" s="45" t="str">
        <f t="shared" ca="1" si="242"/>
        <v/>
      </c>
      <c r="D684" s="45" t="str">
        <f t="shared" ca="1" si="224"/>
        <v/>
      </c>
      <c r="E684" s="44" t="str">
        <f t="shared" ca="1" si="225"/>
        <v/>
      </c>
      <c r="F684" s="45" t="str">
        <f t="shared" ca="1" si="226"/>
        <v/>
      </c>
      <c r="G684" s="46" t="str">
        <f t="shared" ca="1" si="227"/>
        <v/>
      </c>
      <c r="H684" s="44" t="str">
        <f t="shared" ca="1" si="228"/>
        <v/>
      </c>
      <c r="I684" s="45" t="str">
        <f t="shared" ca="1" si="229"/>
        <v/>
      </c>
      <c r="J684" s="46" t="str">
        <f t="shared" ca="1" si="230"/>
        <v/>
      </c>
      <c r="K684" s="44" t="str">
        <f t="shared" ca="1" si="231"/>
        <v/>
      </c>
      <c r="L684" s="45" t="str">
        <f t="shared" ca="1" si="232"/>
        <v/>
      </c>
      <c r="M684" s="46" t="str">
        <f t="shared" ca="1" si="233"/>
        <v/>
      </c>
      <c r="N684" s="44" t="str">
        <f t="shared" ca="1" si="234"/>
        <v/>
      </c>
      <c r="O684" s="45" t="str">
        <f t="shared" ca="1" si="235"/>
        <v/>
      </c>
      <c r="P684" s="46" t="str">
        <f t="shared" ca="1" si="236"/>
        <v/>
      </c>
      <c r="Q684" s="44" t="str">
        <f t="shared" ca="1" si="237"/>
        <v/>
      </c>
      <c r="R684" s="45" t="str">
        <f t="shared" ca="1" si="238"/>
        <v/>
      </c>
      <c r="S684" s="46" t="str">
        <f t="shared" ca="1" si="239"/>
        <v/>
      </c>
      <c r="T684" s="77" t="str">
        <f t="shared" ca="1" si="243"/>
        <v/>
      </c>
      <c r="AH684" s="163" t="str">
        <f t="shared" si="241"/>
        <v/>
      </c>
      <c r="AI684" s="163" t="str">
        <f t="shared" si="240"/>
        <v/>
      </c>
    </row>
    <row r="685" spans="1:35">
      <c r="A685" s="164" t="str">
        <f t="shared" ca="1" si="222"/>
        <v/>
      </c>
      <c r="B685" s="44" t="str">
        <f t="shared" ca="1" si="223"/>
        <v/>
      </c>
      <c r="C685" s="45" t="str">
        <f t="shared" ca="1" si="242"/>
        <v/>
      </c>
      <c r="D685" s="45" t="str">
        <f t="shared" ca="1" si="224"/>
        <v/>
      </c>
      <c r="E685" s="44" t="str">
        <f t="shared" ca="1" si="225"/>
        <v/>
      </c>
      <c r="F685" s="45" t="str">
        <f t="shared" ca="1" si="226"/>
        <v/>
      </c>
      <c r="G685" s="46" t="str">
        <f t="shared" ca="1" si="227"/>
        <v/>
      </c>
      <c r="H685" s="44" t="str">
        <f t="shared" ca="1" si="228"/>
        <v/>
      </c>
      <c r="I685" s="45" t="str">
        <f t="shared" ca="1" si="229"/>
        <v/>
      </c>
      <c r="J685" s="46" t="str">
        <f t="shared" ca="1" si="230"/>
        <v/>
      </c>
      <c r="K685" s="44" t="str">
        <f t="shared" ca="1" si="231"/>
        <v/>
      </c>
      <c r="L685" s="45" t="str">
        <f t="shared" ca="1" si="232"/>
        <v/>
      </c>
      <c r="M685" s="46" t="str">
        <f t="shared" ca="1" si="233"/>
        <v/>
      </c>
      <c r="N685" s="44" t="str">
        <f t="shared" ca="1" si="234"/>
        <v/>
      </c>
      <c r="O685" s="45" t="str">
        <f t="shared" ca="1" si="235"/>
        <v/>
      </c>
      <c r="P685" s="46" t="str">
        <f t="shared" ca="1" si="236"/>
        <v/>
      </c>
      <c r="Q685" s="44" t="str">
        <f t="shared" ca="1" si="237"/>
        <v/>
      </c>
      <c r="R685" s="45" t="str">
        <f t="shared" ca="1" si="238"/>
        <v/>
      </c>
      <c r="S685" s="46" t="str">
        <f t="shared" ca="1" si="239"/>
        <v/>
      </c>
      <c r="T685" s="77" t="str">
        <f t="shared" ca="1" si="243"/>
        <v/>
      </c>
      <c r="AH685" s="163" t="str">
        <f t="shared" si="241"/>
        <v/>
      </c>
      <c r="AI685" s="163" t="str">
        <f t="shared" si="240"/>
        <v/>
      </c>
    </row>
    <row r="686" spans="1:35">
      <c r="A686" s="164" t="str">
        <f t="shared" ca="1" si="222"/>
        <v/>
      </c>
      <c r="B686" s="44" t="str">
        <f t="shared" ca="1" si="223"/>
        <v/>
      </c>
      <c r="C686" s="45" t="str">
        <f t="shared" ca="1" si="242"/>
        <v/>
      </c>
      <c r="D686" s="45" t="str">
        <f t="shared" ca="1" si="224"/>
        <v/>
      </c>
      <c r="E686" s="44" t="str">
        <f t="shared" ca="1" si="225"/>
        <v/>
      </c>
      <c r="F686" s="45" t="str">
        <f t="shared" ca="1" si="226"/>
        <v/>
      </c>
      <c r="G686" s="46" t="str">
        <f t="shared" ca="1" si="227"/>
        <v/>
      </c>
      <c r="H686" s="44" t="str">
        <f t="shared" ca="1" si="228"/>
        <v/>
      </c>
      <c r="I686" s="45" t="str">
        <f t="shared" ca="1" si="229"/>
        <v/>
      </c>
      <c r="J686" s="46" t="str">
        <f t="shared" ca="1" si="230"/>
        <v/>
      </c>
      <c r="K686" s="44" t="str">
        <f t="shared" ca="1" si="231"/>
        <v/>
      </c>
      <c r="L686" s="45" t="str">
        <f t="shared" ca="1" si="232"/>
        <v/>
      </c>
      <c r="M686" s="46" t="str">
        <f t="shared" ca="1" si="233"/>
        <v/>
      </c>
      <c r="N686" s="44" t="str">
        <f t="shared" ca="1" si="234"/>
        <v/>
      </c>
      <c r="O686" s="45" t="str">
        <f t="shared" ca="1" si="235"/>
        <v/>
      </c>
      <c r="P686" s="46" t="str">
        <f t="shared" ca="1" si="236"/>
        <v/>
      </c>
      <c r="Q686" s="44" t="str">
        <f t="shared" ca="1" si="237"/>
        <v/>
      </c>
      <c r="R686" s="45" t="str">
        <f t="shared" ca="1" si="238"/>
        <v/>
      </c>
      <c r="S686" s="46" t="str">
        <f t="shared" ca="1" si="239"/>
        <v/>
      </c>
      <c r="T686" s="77" t="str">
        <f t="shared" ca="1" si="243"/>
        <v/>
      </c>
      <c r="AH686" s="163" t="str">
        <f t="shared" si="241"/>
        <v/>
      </c>
      <c r="AI686" s="163" t="str">
        <f t="shared" si="240"/>
        <v/>
      </c>
    </row>
    <row r="687" spans="1:35">
      <c r="A687" s="164" t="str">
        <f t="shared" ca="1" si="222"/>
        <v/>
      </c>
      <c r="B687" s="44" t="str">
        <f t="shared" ca="1" si="223"/>
        <v/>
      </c>
      <c r="C687" s="45" t="str">
        <f t="shared" ca="1" si="242"/>
        <v/>
      </c>
      <c r="D687" s="45" t="str">
        <f t="shared" ca="1" si="224"/>
        <v/>
      </c>
      <c r="E687" s="44" t="str">
        <f t="shared" ca="1" si="225"/>
        <v/>
      </c>
      <c r="F687" s="45" t="str">
        <f t="shared" ca="1" si="226"/>
        <v/>
      </c>
      <c r="G687" s="46" t="str">
        <f t="shared" ca="1" si="227"/>
        <v/>
      </c>
      <c r="H687" s="44" t="str">
        <f t="shared" ca="1" si="228"/>
        <v/>
      </c>
      <c r="I687" s="45" t="str">
        <f t="shared" ca="1" si="229"/>
        <v/>
      </c>
      <c r="J687" s="46" t="str">
        <f t="shared" ca="1" si="230"/>
        <v/>
      </c>
      <c r="K687" s="44" t="str">
        <f t="shared" ca="1" si="231"/>
        <v/>
      </c>
      <c r="L687" s="45" t="str">
        <f t="shared" ca="1" si="232"/>
        <v/>
      </c>
      <c r="M687" s="46" t="str">
        <f t="shared" ca="1" si="233"/>
        <v/>
      </c>
      <c r="N687" s="44" t="str">
        <f t="shared" ca="1" si="234"/>
        <v/>
      </c>
      <c r="O687" s="45" t="str">
        <f t="shared" ca="1" si="235"/>
        <v/>
      </c>
      <c r="P687" s="46" t="str">
        <f t="shared" ca="1" si="236"/>
        <v/>
      </c>
      <c r="Q687" s="44" t="str">
        <f t="shared" ca="1" si="237"/>
        <v/>
      </c>
      <c r="R687" s="45" t="str">
        <f t="shared" ca="1" si="238"/>
        <v/>
      </c>
      <c r="S687" s="46" t="str">
        <f t="shared" ca="1" si="239"/>
        <v/>
      </c>
      <c r="T687" s="77" t="str">
        <f t="shared" ca="1" si="243"/>
        <v/>
      </c>
      <c r="AH687" s="163" t="str">
        <f t="shared" si="241"/>
        <v/>
      </c>
      <c r="AI687" s="163" t="str">
        <f t="shared" si="240"/>
        <v/>
      </c>
    </row>
    <row r="688" spans="1:35">
      <c r="A688" s="164" t="str">
        <f t="shared" ca="1" si="222"/>
        <v/>
      </c>
      <c r="B688" s="44" t="str">
        <f t="shared" ca="1" si="223"/>
        <v/>
      </c>
      <c r="C688" s="45" t="str">
        <f t="shared" ca="1" si="242"/>
        <v/>
      </c>
      <c r="D688" s="45" t="str">
        <f t="shared" ca="1" si="224"/>
        <v/>
      </c>
      <c r="E688" s="44" t="str">
        <f t="shared" ca="1" si="225"/>
        <v/>
      </c>
      <c r="F688" s="45" t="str">
        <f t="shared" ca="1" si="226"/>
        <v/>
      </c>
      <c r="G688" s="46" t="str">
        <f t="shared" ca="1" si="227"/>
        <v/>
      </c>
      <c r="H688" s="44" t="str">
        <f t="shared" ca="1" si="228"/>
        <v/>
      </c>
      <c r="I688" s="45" t="str">
        <f t="shared" ca="1" si="229"/>
        <v/>
      </c>
      <c r="J688" s="46" t="str">
        <f t="shared" ca="1" si="230"/>
        <v/>
      </c>
      <c r="K688" s="44" t="str">
        <f t="shared" ca="1" si="231"/>
        <v/>
      </c>
      <c r="L688" s="45" t="str">
        <f t="shared" ca="1" si="232"/>
        <v/>
      </c>
      <c r="M688" s="46" t="str">
        <f t="shared" ca="1" si="233"/>
        <v/>
      </c>
      <c r="N688" s="44" t="str">
        <f t="shared" ca="1" si="234"/>
        <v/>
      </c>
      <c r="O688" s="45" t="str">
        <f t="shared" ca="1" si="235"/>
        <v/>
      </c>
      <c r="P688" s="46" t="str">
        <f t="shared" ca="1" si="236"/>
        <v/>
      </c>
      <c r="Q688" s="44" t="str">
        <f t="shared" ca="1" si="237"/>
        <v/>
      </c>
      <c r="R688" s="45" t="str">
        <f t="shared" ca="1" si="238"/>
        <v/>
      </c>
      <c r="S688" s="46" t="str">
        <f t="shared" ca="1" si="239"/>
        <v/>
      </c>
      <c r="T688" s="77" t="str">
        <f t="shared" ca="1" si="243"/>
        <v/>
      </c>
      <c r="AH688" s="163" t="str">
        <f t="shared" si="241"/>
        <v/>
      </c>
      <c r="AI688" s="163" t="str">
        <f t="shared" si="240"/>
        <v/>
      </c>
    </row>
    <row r="689" spans="1:35">
      <c r="A689" s="164" t="str">
        <f t="shared" ref="A689:A741" ca="1" si="244">IF(AND(ISBLANK(AJ678), A688 = $AJ$1),NOW(),IF(ISBLANK(AJ678),"",AJ678))</f>
        <v/>
      </c>
      <c r="B689" s="44" t="str">
        <f t="shared" ref="B689:B741" ca="1" si="245">IF(COUNTIF(V:V,A689)=1,VLOOKUP(A689,V:W,2), IF(COUNTIF(V:V,A689)=0,$B$10,""))</f>
        <v/>
      </c>
      <c r="C689" s="45" t="str">
        <f t="shared" ca="1" si="242"/>
        <v/>
      </c>
      <c r="D689" s="45" t="str">
        <f t="shared" ref="D689:D741" ca="1" si="246">IF(ISERROR(B689-2),"",-1*ROUNDUP(A689-$A$14,0)/360*$B$7*$B$5)</f>
        <v/>
      </c>
      <c r="E689" s="44" t="str">
        <f t="shared" ref="E689:E741" ca="1" si="247">IF(COUNTIF(V:V,A689)=1,VLOOKUP(A689,X:Y,2), IF(COUNTIF(V:V,A689)=0,$C$10,""))</f>
        <v/>
      </c>
      <c r="F689" s="45" t="str">
        <f t="shared" ref="F689:F741" ca="1" si="248">IF(ISERROR(B689-2),"",(E689-$E$14)/100*$C$5)</f>
        <v/>
      </c>
      <c r="G689" s="46" t="str">
        <f t="shared" ref="G689:G741" ca="1" si="249">IF(ISERROR(B689-2),"",ROUNDUP(A689-$A$14,0)/360*$C$6*$C$5-ROUNDUP(A689-$A$14,0)/360*$C$7*$C$5*$E$14/100)</f>
        <v/>
      </c>
      <c r="H689" s="44" t="str">
        <f t="shared" ref="H689:H741" ca="1" si="250">IF(COUNTIF(V:V,A689)=1,VLOOKUP(A689,Z:AA,2), IF(COUNTIF(V:V,A689)=0,$D$10,""))</f>
        <v/>
      </c>
      <c r="I689" s="45" t="str">
        <f t="shared" ref="I689:I741" ca="1" si="251">IF(ISERROR(B689-2),"",(H689/$H$14-1)*$D$5)</f>
        <v/>
      </c>
      <c r="J689" s="46" t="str">
        <f t="shared" ref="J689:J741" ca="1" si="252">IF(ISERROR(B689-2),"",-1*ROUNDUP(A689-$A$14,0)/360*$D$7*$D$5)</f>
        <v/>
      </c>
      <c r="K689" s="44" t="str">
        <f t="shared" ref="K689:K741" ca="1" si="253">IF(COUNTIF(V:V,A689)=1,VLOOKUP(A689,AB:AC,2), IF(COUNTIF(V:V,A689)=0,$E$10,""))</f>
        <v/>
      </c>
      <c r="L689" s="45" t="str">
        <f t="shared" ref="L689:L741" ca="1" si="254">IF(ISERROR(B689-2),"",(K689-$K$14)/100*$E$5)</f>
        <v/>
      </c>
      <c r="M689" s="46" t="str">
        <f t="shared" ref="M689:M741" ca="1" si="255">IF(ISERROR(B689-2),"",ROUNDUP(A689-$A$14,0)/360*$E$6*$E$5-ROUNDUP(A689-$A$14,0)/360*$E$7*$E$5*$N$14/100)</f>
        <v/>
      </c>
      <c r="N689" s="44" t="str">
        <f t="shared" ref="N689:N741" ca="1" si="256">IF(COUNTIF(V:V,A689)=1,VLOOKUP(A689,AD:AE,2), IF(COUNTIF(V:V,A689)=0,$F$10,""))</f>
        <v/>
      </c>
      <c r="O689" s="45" t="str">
        <f t="shared" ref="O689:O741" ca="1" si="257">IF(ISERROR(B689-2),"",(N689-$N$14)/100*$F$5)</f>
        <v/>
      </c>
      <c r="P689" s="46" t="str">
        <f t="shared" ref="P689:P741" ca="1" si="258">IF(ISERROR(B689-2),"",ROUNDUP(A689-$A$14,0)/360*$F$6*$F$5-ROUNDUP(A689-$A$14,0)/360*$F$7*$F$5*$N$14/100)</f>
        <v/>
      </c>
      <c r="Q689" s="44" t="str">
        <f t="shared" ref="Q689:Q741" ca="1" si="259">IF(COUNTIF(V:V,A689)=1,VLOOKUP(A689,AF:AG,2), IF(COUNTIF(V:V,A689)=0,$G$10,""))</f>
        <v/>
      </c>
      <c r="R689" s="45" t="str">
        <f t="shared" ref="R689:R741" ca="1" si="260">IF(ISERROR(B689-2),"",(Q689-$Q$14)/100*$G$5)</f>
        <v/>
      </c>
      <c r="S689" s="46" t="str">
        <f t="shared" ref="S689:S741" ca="1" si="261">IF(ISERROR(B689-2),"",ROUNDUP(A689-$A$14,0)/360*$G$6*$G$5-ROUNDUP(A689-$A$14,0)/360*$G$7*$G$5*$Q$14/100)</f>
        <v/>
      </c>
      <c r="T689" s="77" t="str">
        <f t="shared" ca="1" si="243"/>
        <v/>
      </c>
      <c r="AH689" s="163" t="str">
        <f t="shared" si="241"/>
        <v/>
      </c>
      <c r="AI689" s="163" t="str">
        <f t="shared" si="240"/>
        <v/>
      </c>
    </row>
    <row r="690" spans="1:35">
      <c r="A690" s="164" t="str">
        <f t="shared" ca="1" si="244"/>
        <v/>
      </c>
      <c r="B690" s="44" t="str">
        <f t="shared" ca="1" si="245"/>
        <v/>
      </c>
      <c r="C690" s="45" t="str">
        <f t="shared" ca="1" si="242"/>
        <v/>
      </c>
      <c r="D690" s="45" t="str">
        <f t="shared" ca="1" si="246"/>
        <v/>
      </c>
      <c r="E690" s="44" t="str">
        <f t="shared" ca="1" si="247"/>
        <v/>
      </c>
      <c r="F690" s="45" t="str">
        <f t="shared" ca="1" si="248"/>
        <v/>
      </c>
      <c r="G690" s="46" t="str">
        <f t="shared" ca="1" si="249"/>
        <v/>
      </c>
      <c r="H690" s="44" t="str">
        <f t="shared" ca="1" si="250"/>
        <v/>
      </c>
      <c r="I690" s="45" t="str">
        <f t="shared" ca="1" si="251"/>
        <v/>
      </c>
      <c r="J690" s="46" t="str">
        <f t="shared" ca="1" si="252"/>
        <v/>
      </c>
      <c r="K690" s="44" t="str">
        <f t="shared" ca="1" si="253"/>
        <v/>
      </c>
      <c r="L690" s="45" t="str">
        <f t="shared" ca="1" si="254"/>
        <v/>
      </c>
      <c r="M690" s="46" t="str">
        <f t="shared" ca="1" si="255"/>
        <v/>
      </c>
      <c r="N690" s="44" t="str">
        <f t="shared" ca="1" si="256"/>
        <v/>
      </c>
      <c r="O690" s="45" t="str">
        <f t="shared" ca="1" si="257"/>
        <v/>
      </c>
      <c r="P690" s="46" t="str">
        <f t="shared" ca="1" si="258"/>
        <v/>
      </c>
      <c r="Q690" s="44" t="str">
        <f t="shared" ca="1" si="259"/>
        <v/>
      </c>
      <c r="R690" s="45" t="str">
        <f t="shared" ca="1" si="260"/>
        <v/>
      </c>
      <c r="S690" s="46" t="str">
        <f t="shared" ca="1" si="261"/>
        <v/>
      </c>
      <c r="T690" s="77" t="str">
        <f t="shared" ca="1" si="243"/>
        <v/>
      </c>
      <c r="AH690" s="163" t="str">
        <f t="shared" si="241"/>
        <v/>
      </c>
      <c r="AI690" s="163" t="str">
        <f t="shared" si="240"/>
        <v/>
      </c>
    </row>
    <row r="691" spans="1:35">
      <c r="A691" s="164" t="str">
        <f t="shared" ca="1" si="244"/>
        <v/>
      </c>
      <c r="B691" s="44" t="str">
        <f t="shared" ca="1" si="245"/>
        <v/>
      </c>
      <c r="C691" s="45" t="str">
        <f t="shared" ca="1" si="242"/>
        <v/>
      </c>
      <c r="D691" s="45" t="str">
        <f t="shared" ca="1" si="246"/>
        <v/>
      </c>
      <c r="E691" s="44" t="str">
        <f t="shared" ca="1" si="247"/>
        <v/>
      </c>
      <c r="F691" s="45" t="str">
        <f t="shared" ca="1" si="248"/>
        <v/>
      </c>
      <c r="G691" s="46" t="str">
        <f t="shared" ca="1" si="249"/>
        <v/>
      </c>
      <c r="H691" s="44" t="str">
        <f t="shared" ca="1" si="250"/>
        <v/>
      </c>
      <c r="I691" s="45" t="str">
        <f t="shared" ca="1" si="251"/>
        <v/>
      </c>
      <c r="J691" s="46" t="str">
        <f t="shared" ca="1" si="252"/>
        <v/>
      </c>
      <c r="K691" s="44" t="str">
        <f t="shared" ca="1" si="253"/>
        <v/>
      </c>
      <c r="L691" s="45" t="str">
        <f t="shared" ca="1" si="254"/>
        <v/>
      </c>
      <c r="M691" s="46" t="str">
        <f t="shared" ca="1" si="255"/>
        <v/>
      </c>
      <c r="N691" s="44" t="str">
        <f t="shared" ca="1" si="256"/>
        <v/>
      </c>
      <c r="O691" s="45" t="str">
        <f t="shared" ca="1" si="257"/>
        <v/>
      </c>
      <c r="P691" s="46" t="str">
        <f t="shared" ca="1" si="258"/>
        <v/>
      </c>
      <c r="Q691" s="44" t="str">
        <f t="shared" ca="1" si="259"/>
        <v/>
      </c>
      <c r="R691" s="45" t="str">
        <f t="shared" ca="1" si="260"/>
        <v/>
      </c>
      <c r="S691" s="46" t="str">
        <f t="shared" ca="1" si="261"/>
        <v/>
      </c>
      <c r="T691" s="77" t="str">
        <f t="shared" ca="1" si="243"/>
        <v/>
      </c>
      <c r="AH691" s="163" t="str">
        <f t="shared" si="241"/>
        <v/>
      </c>
      <c r="AI691" s="163" t="str">
        <f t="shared" si="240"/>
        <v/>
      </c>
    </row>
    <row r="692" spans="1:35">
      <c r="A692" s="164" t="str">
        <f t="shared" ca="1" si="244"/>
        <v/>
      </c>
      <c r="B692" s="44" t="str">
        <f t="shared" ca="1" si="245"/>
        <v/>
      </c>
      <c r="C692" s="45" t="str">
        <f t="shared" ca="1" si="242"/>
        <v/>
      </c>
      <c r="D692" s="45" t="str">
        <f t="shared" ca="1" si="246"/>
        <v/>
      </c>
      <c r="E692" s="44" t="str">
        <f t="shared" ca="1" si="247"/>
        <v/>
      </c>
      <c r="F692" s="45" t="str">
        <f t="shared" ca="1" si="248"/>
        <v/>
      </c>
      <c r="G692" s="46" t="str">
        <f t="shared" ca="1" si="249"/>
        <v/>
      </c>
      <c r="H692" s="44" t="str">
        <f t="shared" ca="1" si="250"/>
        <v/>
      </c>
      <c r="I692" s="45" t="str">
        <f t="shared" ca="1" si="251"/>
        <v/>
      </c>
      <c r="J692" s="46" t="str">
        <f t="shared" ca="1" si="252"/>
        <v/>
      </c>
      <c r="K692" s="44" t="str">
        <f t="shared" ca="1" si="253"/>
        <v/>
      </c>
      <c r="L692" s="45" t="str">
        <f t="shared" ca="1" si="254"/>
        <v/>
      </c>
      <c r="M692" s="46" t="str">
        <f t="shared" ca="1" si="255"/>
        <v/>
      </c>
      <c r="N692" s="44" t="str">
        <f t="shared" ca="1" si="256"/>
        <v/>
      </c>
      <c r="O692" s="45" t="str">
        <f t="shared" ca="1" si="257"/>
        <v/>
      </c>
      <c r="P692" s="46" t="str">
        <f t="shared" ca="1" si="258"/>
        <v/>
      </c>
      <c r="Q692" s="44" t="str">
        <f t="shared" ca="1" si="259"/>
        <v/>
      </c>
      <c r="R692" s="45" t="str">
        <f t="shared" ca="1" si="260"/>
        <v/>
      </c>
      <c r="S692" s="46" t="str">
        <f t="shared" ca="1" si="261"/>
        <v/>
      </c>
      <c r="T692" s="77" t="str">
        <f t="shared" ca="1" si="243"/>
        <v/>
      </c>
      <c r="AH692" s="163" t="str">
        <f t="shared" si="241"/>
        <v/>
      </c>
      <c r="AI692" s="163" t="str">
        <f t="shared" si="240"/>
        <v/>
      </c>
    </row>
    <row r="693" spans="1:35">
      <c r="A693" s="164" t="str">
        <f t="shared" ca="1" si="244"/>
        <v/>
      </c>
      <c r="B693" s="44" t="str">
        <f t="shared" ca="1" si="245"/>
        <v/>
      </c>
      <c r="C693" s="45" t="str">
        <f t="shared" ca="1" si="242"/>
        <v/>
      </c>
      <c r="D693" s="45" t="str">
        <f t="shared" ca="1" si="246"/>
        <v/>
      </c>
      <c r="E693" s="44" t="str">
        <f t="shared" ca="1" si="247"/>
        <v/>
      </c>
      <c r="F693" s="45" t="str">
        <f t="shared" ca="1" si="248"/>
        <v/>
      </c>
      <c r="G693" s="46" t="str">
        <f t="shared" ca="1" si="249"/>
        <v/>
      </c>
      <c r="H693" s="44" t="str">
        <f t="shared" ca="1" si="250"/>
        <v/>
      </c>
      <c r="I693" s="45" t="str">
        <f t="shared" ca="1" si="251"/>
        <v/>
      </c>
      <c r="J693" s="46" t="str">
        <f t="shared" ca="1" si="252"/>
        <v/>
      </c>
      <c r="K693" s="44" t="str">
        <f t="shared" ca="1" si="253"/>
        <v/>
      </c>
      <c r="L693" s="45" t="str">
        <f t="shared" ca="1" si="254"/>
        <v/>
      </c>
      <c r="M693" s="46" t="str">
        <f t="shared" ca="1" si="255"/>
        <v/>
      </c>
      <c r="N693" s="44" t="str">
        <f t="shared" ca="1" si="256"/>
        <v/>
      </c>
      <c r="O693" s="45" t="str">
        <f t="shared" ca="1" si="257"/>
        <v/>
      </c>
      <c r="P693" s="46" t="str">
        <f t="shared" ca="1" si="258"/>
        <v/>
      </c>
      <c r="Q693" s="44" t="str">
        <f t="shared" ca="1" si="259"/>
        <v/>
      </c>
      <c r="R693" s="45" t="str">
        <f t="shared" ca="1" si="260"/>
        <v/>
      </c>
      <c r="S693" s="46" t="str">
        <f t="shared" ca="1" si="261"/>
        <v/>
      </c>
      <c r="T693" s="77" t="str">
        <f t="shared" ca="1" si="243"/>
        <v/>
      </c>
      <c r="AH693" s="163" t="str">
        <f t="shared" si="241"/>
        <v/>
      </c>
      <c r="AI693" s="163" t="str">
        <f t="shared" si="240"/>
        <v/>
      </c>
    </row>
    <row r="694" spans="1:35">
      <c r="A694" s="164" t="str">
        <f t="shared" ca="1" si="244"/>
        <v/>
      </c>
      <c r="B694" s="44" t="str">
        <f t="shared" ca="1" si="245"/>
        <v/>
      </c>
      <c r="C694" s="45" t="str">
        <f t="shared" ca="1" si="242"/>
        <v/>
      </c>
      <c r="D694" s="45" t="str">
        <f t="shared" ca="1" si="246"/>
        <v/>
      </c>
      <c r="E694" s="44" t="str">
        <f t="shared" ca="1" si="247"/>
        <v/>
      </c>
      <c r="F694" s="45" t="str">
        <f t="shared" ca="1" si="248"/>
        <v/>
      </c>
      <c r="G694" s="46" t="str">
        <f t="shared" ca="1" si="249"/>
        <v/>
      </c>
      <c r="H694" s="44" t="str">
        <f t="shared" ca="1" si="250"/>
        <v/>
      </c>
      <c r="I694" s="45" t="str">
        <f t="shared" ca="1" si="251"/>
        <v/>
      </c>
      <c r="J694" s="46" t="str">
        <f t="shared" ca="1" si="252"/>
        <v/>
      </c>
      <c r="K694" s="44" t="str">
        <f t="shared" ca="1" si="253"/>
        <v/>
      </c>
      <c r="L694" s="45" t="str">
        <f t="shared" ca="1" si="254"/>
        <v/>
      </c>
      <c r="M694" s="46" t="str">
        <f t="shared" ca="1" si="255"/>
        <v/>
      </c>
      <c r="N694" s="44" t="str">
        <f t="shared" ca="1" si="256"/>
        <v/>
      </c>
      <c r="O694" s="45" t="str">
        <f t="shared" ca="1" si="257"/>
        <v/>
      </c>
      <c r="P694" s="46" t="str">
        <f t="shared" ca="1" si="258"/>
        <v/>
      </c>
      <c r="Q694" s="44" t="str">
        <f t="shared" ca="1" si="259"/>
        <v/>
      </c>
      <c r="R694" s="45" t="str">
        <f t="shared" ca="1" si="260"/>
        <v/>
      </c>
      <c r="S694" s="46" t="str">
        <f t="shared" ca="1" si="261"/>
        <v/>
      </c>
      <c r="T694" s="77" t="str">
        <f t="shared" ca="1" si="243"/>
        <v/>
      </c>
      <c r="AH694" s="163" t="str">
        <f t="shared" si="241"/>
        <v/>
      </c>
      <c r="AI694" s="163" t="str">
        <f t="shared" si="240"/>
        <v/>
      </c>
    </row>
    <row r="695" spans="1:35">
      <c r="A695" s="164" t="str">
        <f t="shared" ca="1" si="244"/>
        <v/>
      </c>
      <c r="B695" s="44" t="str">
        <f t="shared" ca="1" si="245"/>
        <v/>
      </c>
      <c r="C695" s="45" t="str">
        <f t="shared" ca="1" si="242"/>
        <v/>
      </c>
      <c r="D695" s="45" t="str">
        <f t="shared" ca="1" si="246"/>
        <v/>
      </c>
      <c r="E695" s="44" t="str">
        <f t="shared" ca="1" si="247"/>
        <v/>
      </c>
      <c r="F695" s="45" t="str">
        <f t="shared" ca="1" si="248"/>
        <v/>
      </c>
      <c r="G695" s="46" t="str">
        <f t="shared" ca="1" si="249"/>
        <v/>
      </c>
      <c r="H695" s="44" t="str">
        <f t="shared" ca="1" si="250"/>
        <v/>
      </c>
      <c r="I695" s="45" t="str">
        <f t="shared" ca="1" si="251"/>
        <v/>
      </c>
      <c r="J695" s="46" t="str">
        <f t="shared" ca="1" si="252"/>
        <v/>
      </c>
      <c r="K695" s="44" t="str">
        <f t="shared" ca="1" si="253"/>
        <v/>
      </c>
      <c r="L695" s="45" t="str">
        <f t="shared" ca="1" si="254"/>
        <v/>
      </c>
      <c r="M695" s="46" t="str">
        <f t="shared" ca="1" si="255"/>
        <v/>
      </c>
      <c r="N695" s="44" t="str">
        <f t="shared" ca="1" si="256"/>
        <v/>
      </c>
      <c r="O695" s="45" t="str">
        <f t="shared" ca="1" si="257"/>
        <v/>
      </c>
      <c r="P695" s="46" t="str">
        <f t="shared" ca="1" si="258"/>
        <v/>
      </c>
      <c r="Q695" s="44" t="str">
        <f t="shared" ca="1" si="259"/>
        <v/>
      </c>
      <c r="R695" s="45" t="str">
        <f t="shared" ca="1" si="260"/>
        <v/>
      </c>
      <c r="S695" s="46" t="str">
        <f t="shared" ca="1" si="261"/>
        <v/>
      </c>
      <c r="T695" s="77" t="str">
        <f t="shared" ca="1" si="243"/>
        <v/>
      </c>
      <c r="AH695" s="163" t="str">
        <f t="shared" si="241"/>
        <v/>
      </c>
      <c r="AI695" s="163" t="str">
        <f t="shared" si="240"/>
        <v/>
      </c>
    </row>
    <row r="696" spans="1:35">
      <c r="A696" s="164" t="str">
        <f t="shared" ca="1" si="244"/>
        <v/>
      </c>
      <c r="B696" s="44" t="str">
        <f t="shared" ca="1" si="245"/>
        <v/>
      </c>
      <c r="C696" s="45" t="str">
        <f t="shared" ca="1" si="242"/>
        <v/>
      </c>
      <c r="D696" s="45" t="str">
        <f t="shared" ca="1" si="246"/>
        <v/>
      </c>
      <c r="E696" s="44" t="str">
        <f t="shared" ca="1" si="247"/>
        <v/>
      </c>
      <c r="F696" s="45" t="str">
        <f t="shared" ca="1" si="248"/>
        <v/>
      </c>
      <c r="G696" s="46" t="str">
        <f t="shared" ca="1" si="249"/>
        <v/>
      </c>
      <c r="H696" s="44" t="str">
        <f t="shared" ca="1" si="250"/>
        <v/>
      </c>
      <c r="I696" s="45" t="str">
        <f t="shared" ca="1" si="251"/>
        <v/>
      </c>
      <c r="J696" s="46" t="str">
        <f t="shared" ca="1" si="252"/>
        <v/>
      </c>
      <c r="K696" s="44" t="str">
        <f t="shared" ca="1" si="253"/>
        <v/>
      </c>
      <c r="L696" s="45" t="str">
        <f t="shared" ca="1" si="254"/>
        <v/>
      </c>
      <c r="M696" s="46" t="str">
        <f t="shared" ca="1" si="255"/>
        <v/>
      </c>
      <c r="N696" s="44" t="str">
        <f t="shared" ca="1" si="256"/>
        <v/>
      </c>
      <c r="O696" s="45" t="str">
        <f t="shared" ca="1" si="257"/>
        <v/>
      </c>
      <c r="P696" s="46" t="str">
        <f t="shared" ca="1" si="258"/>
        <v/>
      </c>
      <c r="Q696" s="44" t="str">
        <f t="shared" ca="1" si="259"/>
        <v/>
      </c>
      <c r="R696" s="45" t="str">
        <f t="shared" ca="1" si="260"/>
        <v/>
      </c>
      <c r="S696" s="46" t="str">
        <f t="shared" ca="1" si="261"/>
        <v/>
      </c>
      <c r="T696" s="77" t="str">
        <f t="shared" ca="1" si="243"/>
        <v/>
      </c>
      <c r="AH696" s="163" t="str">
        <f t="shared" si="241"/>
        <v/>
      </c>
      <c r="AI696" s="163" t="str">
        <f t="shared" si="240"/>
        <v/>
      </c>
    </row>
    <row r="697" spans="1:35">
      <c r="A697" s="164" t="str">
        <f t="shared" ca="1" si="244"/>
        <v/>
      </c>
      <c r="B697" s="44" t="str">
        <f t="shared" ca="1" si="245"/>
        <v/>
      </c>
      <c r="C697" s="45" t="str">
        <f t="shared" ca="1" si="242"/>
        <v/>
      </c>
      <c r="D697" s="45" t="str">
        <f t="shared" ca="1" si="246"/>
        <v/>
      </c>
      <c r="E697" s="44" t="str">
        <f t="shared" ca="1" si="247"/>
        <v/>
      </c>
      <c r="F697" s="45" t="str">
        <f t="shared" ca="1" si="248"/>
        <v/>
      </c>
      <c r="G697" s="46" t="str">
        <f t="shared" ca="1" si="249"/>
        <v/>
      </c>
      <c r="H697" s="44" t="str">
        <f t="shared" ca="1" si="250"/>
        <v/>
      </c>
      <c r="I697" s="45" t="str">
        <f t="shared" ca="1" si="251"/>
        <v/>
      </c>
      <c r="J697" s="46" t="str">
        <f t="shared" ca="1" si="252"/>
        <v/>
      </c>
      <c r="K697" s="44" t="str">
        <f t="shared" ca="1" si="253"/>
        <v/>
      </c>
      <c r="L697" s="45" t="str">
        <f t="shared" ca="1" si="254"/>
        <v/>
      </c>
      <c r="M697" s="46" t="str">
        <f t="shared" ca="1" si="255"/>
        <v/>
      </c>
      <c r="N697" s="44" t="str">
        <f t="shared" ca="1" si="256"/>
        <v/>
      </c>
      <c r="O697" s="45" t="str">
        <f t="shared" ca="1" si="257"/>
        <v/>
      </c>
      <c r="P697" s="46" t="str">
        <f t="shared" ca="1" si="258"/>
        <v/>
      </c>
      <c r="Q697" s="44" t="str">
        <f t="shared" ca="1" si="259"/>
        <v/>
      </c>
      <c r="R697" s="45" t="str">
        <f t="shared" ca="1" si="260"/>
        <v/>
      </c>
      <c r="S697" s="46" t="str">
        <f t="shared" ca="1" si="261"/>
        <v/>
      </c>
      <c r="T697" s="77" t="str">
        <f t="shared" ca="1" si="243"/>
        <v/>
      </c>
      <c r="AH697" s="163" t="str">
        <f t="shared" si="241"/>
        <v/>
      </c>
      <c r="AI697" s="163" t="str">
        <f t="shared" si="240"/>
        <v/>
      </c>
    </row>
    <row r="698" spans="1:35">
      <c r="A698" s="164" t="str">
        <f t="shared" ca="1" si="244"/>
        <v/>
      </c>
      <c r="B698" s="44" t="str">
        <f t="shared" ca="1" si="245"/>
        <v/>
      </c>
      <c r="C698" s="45" t="str">
        <f t="shared" ca="1" si="242"/>
        <v/>
      </c>
      <c r="D698" s="45" t="str">
        <f t="shared" ca="1" si="246"/>
        <v/>
      </c>
      <c r="E698" s="44" t="str">
        <f t="shared" ca="1" si="247"/>
        <v/>
      </c>
      <c r="F698" s="45" t="str">
        <f t="shared" ca="1" si="248"/>
        <v/>
      </c>
      <c r="G698" s="46" t="str">
        <f t="shared" ca="1" si="249"/>
        <v/>
      </c>
      <c r="H698" s="44" t="str">
        <f t="shared" ca="1" si="250"/>
        <v/>
      </c>
      <c r="I698" s="45" t="str">
        <f t="shared" ca="1" si="251"/>
        <v/>
      </c>
      <c r="J698" s="46" t="str">
        <f t="shared" ca="1" si="252"/>
        <v/>
      </c>
      <c r="K698" s="44" t="str">
        <f t="shared" ca="1" si="253"/>
        <v/>
      </c>
      <c r="L698" s="45" t="str">
        <f t="shared" ca="1" si="254"/>
        <v/>
      </c>
      <c r="M698" s="46" t="str">
        <f t="shared" ca="1" si="255"/>
        <v/>
      </c>
      <c r="N698" s="44" t="str">
        <f t="shared" ca="1" si="256"/>
        <v/>
      </c>
      <c r="O698" s="45" t="str">
        <f t="shared" ca="1" si="257"/>
        <v/>
      </c>
      <c r="P698" s="46" t="str">
        <f t="shared" ca="1" si="258"/>
        <v/>
      </c>
      <c r="Q698" s="44" t="str">
        <f t="shared" ca="1" si="259"/>
        <v/>
      </c>
      <c r="R698" s="45" t="str">
        <f t="shared" ca="1" si="260"/>
        <v/>
      </c>
      <c r="S698" s="46" t="str">
        <f t="shared" ca="1" si="261"/>
        <v/>
      </c>
      <c r="T698" s="77" t="str">
        <f t="shared" ca="1" si="243"/>
        <v/>
      </c>
      <c r="AH698" s="163" t="str">
        <f t="shared" si="241"/>
        <v/>
      </c>
      <c r="AI698" s="163" t="str">
        <f t="shared" si="240"/>
        <v/>
      </c>
    </row>
    <row r="699" spans="1:35">
      <c r="A699" s="164" t="str">
        <f t="shared" ca="1" si="244"/>
        <v/>
      </c>
      <c r="B699" s="44" t="str">
        <f t="shared" ca="1" si="245"/>
        <v/>
      </c>
      <c r="C699" s="45" t="str">
        <f t="shared" ca="1" si="242"/>
        <v/>
      </c>
      <c r="D699" s="45" t="str">
        <f t="shared" ca="1" si="246"/>
        <v/>
      </c>
      <c r="E699" s="44" t="str">
        <f t="shared" ca="1" si="247"/>
        <v/>
      </c>
      <c r="F699" s="45" t="str">
        <f t="shared" ca="1" si="248"/>
        <v/>
      </c>
      <c r="G699" s="46" t="str">
        <f t="shared" ca="1" si="249"/>
        <v/>
      </c>
      <c r="H699" s="44" t="str">
        <f t="shared" ca="1" si="250"/>
        <v/>
      </c>
      <c r="I699" s="45" t="str">
        <f t="shared" ca="1" si="251"/>
        <v/>
      </c>
      <c r="J699" s="46" t="str">
        <f t="shared" ca="1" si="252"/>
        <v/>
      </c>
      <c r="K699" s="44" t="str">
        <f t="shared" ca="1" si="253"/>
        <v/>
      </c>
      <c r="L699" s="45" t="str">
        <f t="shared" ca="1" si="254"/>
        <v/>
      </c>
      <c r="M699" s="46" t="str">
        <f t="shared" ca="1" si="255"/>
        <v/>
      </c>
      <c r="N699" s="44" t="str">
        <f t="shared" ca="1" si="256"/>
        <v/>
      </c>
      <c r="O699" s="45" t="str">
        <f t="shared" ca="1" si="257"/>
        <v/>
      </c>
      <c r="P699" s="46" t="str">
        <f t="shared" ca="1" si="258"/>
        <v/>
      </c>
      <c r="Q699" s="44" t="str">
        <f t="shared" ca="1" si="259"/>
        <v/>
      </c>
      <c r="R699" s="45" t="str">
        <f t="shared" ca="1" si="260"/>
        <v/>
      </c>
      <c r="S699" s="46" t="str">
        <f t="shared" ca="1" si="261"/>
        <v/>
      </c>
      <c r="T699" s="77" t="str">
        <f t="shared" ca="1" si="243"/>
        <v/>
      </c>
      <c r="AH699" s="163" t="str">
        <f t="shared" si="241"/>
        <v/>
      </c>
      <c r="AI699" s="163" t="str">
        <f t="shared" si="240"/>
        <v/>
      </c>
    </row>
    <row r="700" spans="1:35">
      <c r="A700" s="164" t="str">
        <f t="shared" ca="1" si="244"/>
        <v/>
      </c>
      <c r="B700" s="44" t="str">
        <f t="shared" ca="1" si="245"/>
        <v/>
      </c>
      <c r="C700" s="45" t="str">
        <f t="shared" ca="1" si="242"/>
        <v/>
      </c>
      <c r="D700" s="45" t="str">
        <f t="shared" ca="1" si="246"/>
        <v/>
      </c>
      <c r="E700" s="44" t="str">
        <f t="shared" ca="1" si="247"/>
        <v/>
      </c>
      <c r="F700" s="45" t="str">
        <f t="shared" ca="1" si="248"/>
        <v/>
      </c>
      <c r="G700" s="46" t="str">
        <f t="shared" ca="1" si="249"/>
        <v/>
      </c>
      <c r="H700" s="44" t="str">
        <f t="shared" ca="1" si="250"/>
        <v/>
      </c>
      <c r="I700" s="45" t="str">
        <f t="shared" ca="1" si="251"/>
        <v/>
      </c>
      <c r="J700" s="46" t="str">
        <f t="shared" ca="1" si="252"/>
        <v/>
      </c>
      <c r="K700" s="44" t="str">
        <f t="shared" ca="1" si="253"/>
        <v/>
      </c>
      <c r="L700" s="45" t="str">
        <f t="shared" ca="1" si="254"/>
        <v/>
      </c>
      <c r="M700" s="46" t="str">
        <f t="shared" ca="1" si="255"/>
        <v/>
      </c>
      <c r="N700" s="44" t="str">
        <f t="shared" ca="1" si="256"/>
        <v/>
      </c>
      <c r="O700" s="45" t="str">
        <f t="shared" ca="1" si="257"/>
        <v/>
      </c>
      <c r="P700" s="46" t="str">
        <f t="shared" ca="1" si="258"/>
        <v/>
      </c>
      <c r="Q700" s="44" t="str">
        <f t="shared" ca="1" si="259"/>
        <v/>
      </c>
      <c r="R700" s="45" t="str">
        <f t="shared" ca="1" si="260"/>
        <v/>
      </c>
      <c r="S700" s="46" t="str">
        <f t="shared" ca="1" si="261"/>
        <v/>
      </c>
      <c r="T700" s="77" t="str">
        <f t="shared" ca="1" si="243"/>
        <v/>
      </c>
      <c r="AH700" s="163" t="str">
        <f t="shared" si="241"/>
        <v/>
      </c>
      <c r="AI700" s="163" t="str">
        <f t="shared" si="240"/>
        <v/>
      </c>
    </row>
    <row r="701" spans="1:35">
      <c r="A701" s="164" t="str">
        <f t="shared" ca="1" si="244"/>
        <v/>
      </c>
      <c r="B701" s="44" t="str">
        <f t="shared" ca="1" si="245"/>
        <v/>
      </c>
      <c r="C701" s="45" t="str">
        <f t="shared" ca="1" si="242"/>
        <v/>
      </c>
      <c r="D701" s="45" t="str">
        <f t="shared" ca="1" si="246"/>
        <v/>
      </c>
      <c r="E701" s="44" t="str">
        <f t="shared" ca="1" si="247"/>
        <v/>
      </c>
      <c r="F701" s="45" t="str">
        <f t="shared" ca="1" si="248"/>
        <v/>
      </c>
      <c r="G701" s="46" t="str">
        <f t="shared" ca="1" si="249"/>
        <v/>
      </c>
      <c r="H701" s="44" t="str">
        <f t="shared" ca="1" si="250"/>
        <v/>
      </c>
      <c r="I701" s="45" t="str">
        <f t="shared" ca="1" si="251"/>
        <v/>
      </c>
      <c r="J701" s="46" t="str">
        <f t="shared" ca="1" si="252"/>
        <v/>
      </c>
      <c r="K701" s="44" t="str">
        <f t="shared" ca="1" si="253"/>
        <v/>
      </c>
      <c r="L701" s="45" t="str">
        <f t="shared" ca="1" si="254"/>
        <v/>
      </c>
      <c r="M701" s="46" t="str">
        <f t="shared" ca="1" si="255"/>
        <v/>
      </c>
      <c r="N701" s="44" t="str">
        <f t="shared" ca="1" si="256"/>
        <v/>
      </c>
      <c r="O701" s="45" t="str">
        <f t="shared" ca="1" si="257"/>
        <v/>
      </c>
      <c r="P701" s="46" t="str">
        <f t="shared" ca="1" si="258"/>
        <v/>
      </c>
      <c r="Q701" s="44" t="str">
        <f t="shared" ca="1" si="259"/>
        <v/>
      </c>
      <c r="R701" s="45" t="str">
        <f t="shared" ca="1" si="260"/>
        <v/>
      </c>
      <c r="S701" s="46" t="str">
        <f t="shared" ca="1" si="261"/>
        <v/>
      </c>
      <c r="T701" s="77" t="str">
        <f t="shared" ca="1" si="243"/>
        <v/>
      </c>
      <c r="AH701" s="163" t="str">
        <f t="shared" si="241"/>
        <v/>
      </c>
      <c r="AI701" s="163" t="str">
        <f t="shared" si="240"/>
        <v/>
      </c>
    </row>
    <row r="702" spans="1:35">
      <c r="A702" s="164" t="str">
        <f t="shared" ca="1" si="244"/>
        <v/>
      </c>
      <c r="B702" s="44" t="str">
        <f t="shared" ca="1" si="245"/>
        <v/>
      </c>
      <c r="C702" s="45" t="str">
        <f t="shared" ca="1" si="242"/>
        <v/>
      </c>
      <c r="D702" s="45" t="str">
        <f t="shared" ca="1" si="246"/>
        <v/>
      </c>
      <c r="E702" s="44" t="str">
        <f t="shared" ca="1" si="247"/>
        <v/>
      </c>
      <c r="F702" s="45" t="str">
        <f t="shared" ca="1" si="248"/>
        <v/>
      </c>
      <c r="G702" s="46" t="str">
        <f t="shared" ca="1" si="249"/>
        <v/>
      </c>
      <c r="H702" s="44" t="str">
        <f t="shared" ca="1" si="250"/>
        <v/>
      </c>
      <c r="I702" s="45" t="str">
        <f t="shared" ca="1" si="251"/>
        <v/>
      </c>
      <c r="J702" s="46" t="str">
        <f t="shared" ca="1" si="252"/>
        <v/>
      </c>
      <c r="K702" s="44" t="str">
        <f t="shared" ca="1" si="253"/>
        <v/>
      </c>
      <c r="L702" s="45" t="str">
        <f t="shared" ca="1" si="254"/>
        <v/>
      </c>
      <c r="M702" s="46" t="str">
        <f t="shared" ca="1" si="255"/>
        <v/>
      </c>
      <c r="N702" s="44" t="str">
        <f t="shared" ca="1" si="256"/>
        <v/>
      </c>
      <c r="O702" s="45" t="str">
        <f t="shared" ca="1" si="257"/>
        <v/>
      </c>
      <c r="P702" s="46" t="str">
        <f t="shared" ca="1" si="258"/>
        <v/>
      </c>
      <c r="Q702" s="44" t="str">
        <f t="shared" ca="1" si="259"/>
        <v/>
      </c>
      <c r="R702" s="45" t="str">
        <f t="shared" ca="1" si="260"/>
        <v/>
      </c>
      <c r="S702" s="46" t="str">
        <f t="shared" ca="1" si="261"/>
        <v/>
      </c>
      <c r="T702" s="77" t="str">
        <f t="shared" ca="1" si="243"/>
        <v/>
      </c>
      <c r="AH702" s="163" t="str">
        <f t="shared" si="241"/>
        <v/>
      </c>
      <c r="AI702" s="163" t="str">
        <f t="shared" si="240"/>
        <v/>
      </c>
    </row>
    <row r="703" spans="1:35">
      <c r="A703" s="164" t="str">
        <f t="shared" ca="1" si="244"/>
        <v/>
      </c>
      <c r="B703" s="44" t="str">
        <f t="shared" ca="1" si="245"/>
        <v/>
      </c>
      <c r="C703" s="45" t="str">
        <f t="shared" ca="1" si="242"/>
        <v/>
      </c>
      <c r="D703" s="45" t="str">
        <f t="shared" ca="1" si="246"/>
        <v/>
      </c>
      <c r="E703" s="44" t="str">
        <f t="shared" ca="1" si="247"/>
        <v/>
      </c>
      <c r="F703" s="45" t="str">
        <f t="shared" ca="1" si="248"/>
        <v/>
      </c>
      <c r="G703" s="46" t="str">
        <f t="shared" ca="1" si="249"/>
        <v/>
      </c>
      <c r="H703" s="44" t="str">
        <f t="shared" ca="1" si="250"/>
        <v/>
      </c>
      <c r="I703" s="45" t="str">
        <f t="shared" ca="1" si="251"/>
        <v/>
      </c>
      <c r="J703" s="46" t="str">
        <f t="shared" ca="1" si="252"/>
        <v/>
      </c>
      <c r="K703" s="44" t="str">
        <f t="shared" ca="1" si="253"/>
        <v/>
      </c>
      <c r="L703" s="45" t="str">
        <f t="shared" ca="1" si="254"/>
        <v/>
      </c>
      <c r="M703" s="46" t="str">
        <f t="shared" ca="1" si="255"/>
        <v/>
      </c>
      <c r="N703" s="44" t="str">
        <f t="shared" ca="1" si="256"/>
        <v/>
      </c>
      <c r="O703" s="45" t="str">
        <f t="shared" ca="1" si="257"/>
        <v/>
      </c>
      <c r="P703" s="46" t="str">
        <f t="shared" ca="1" si="258"/>
        <v/>
      </c>
      <c r="Q703" s="44" t="str">
        <f t="shared" ca="1" si="259"/>
        <v/>
      </c>
      <c r="R703" s="45" t="str">
        <f t="shared" ca="1" si="260"/>
        <v/>
      </c>
      <c r="S703" s="46" t="str">
        <f t="shared" ca="1" si="261"/>
        <v/>
      </c>
      <c r="T703" s="77" t="str">
        <f t="shared" ca="1" si="243"/>
        <v/>
      </c>
      <c r="AH703" s="163" t="str">
        <f t="shared" si="241"/>
        <v/>
      </c>
      <c r="AI703" s="163" t="str">
        <f t="shared" si="240"/>
        <v/>
      </c>
    </row>
    <row r="704" spans="1:35">
      <c r="A704" s="164" t="str">
        <f t="shared" ca="1" si="244"/>
        <v/>
      </c>
      <c r="B704" s="44" t="str">
        <f t="shared" ca="1" si="245"/>
        <v/>
      </c>
      <c r="C704" s="45" t="str">
        <f t="shared" ca="1" si="242"/>
        <v/>
      </c>
      <c r="D704" s="45" t="str">
        <f t="shared" ca="1" si="246"/>
        <v/>
      </c>
      <c r="E704" s="44" t="str">
        <f t="shared" ca="1" si="247"/>
        <v/>
      </c>
      <c r="F704" s="45" t="str">
        <f t="shared" ca="1" si="248"/>
        <v/>
      </c>
      <c r="G704" s="46" t="str">
        <f t="shared" ca="1" si="249"/>
        <v/>
      </c>
      <c r="H704" s="44" t="str">
        <f t="shared" ca="1" si="250"/>
        <v/>
      </c>
      <c r="I704" s="45" t="str">
        <f t="shared" ca="1" si="251"/>
        <v/>
      </c>
      <c r="J704" s="46" t="str">
        <f t="shared" ca="1" si="252"/>
        <v/>
      </c>
      <c r="K704" s="44" t="str">
        <f t="shared" ca="1" si="253"/>
        <v/>
      </c>
      <c r="L704" s="45" t="str">
        <f t="shared" ca="1" si="254"/>
        <v/>
      </c>
      <c r="M704" s="46" t="str">
        <f t="shared" ca="1" si="255"/>
        <v/>
      </c>
      <c r="N704" s="44" t="str">
        <f t="shared" ca="1" si="256"/>
        <v/>
      </c>
      <c r="O704" s="45" t="str">
        <f t="shared" ca="1" si="257"/>
        <v/>
      </c>
      <c r="P704" s="46" t="str">
        <f t="shared" ca="1" si="258"/>
        <v/>
      </c>
      <c r="Q704" s="44" t="str">
        <f t="shared" ca="1" si="259"/>
        <v/>
      </c>
      <c r="R704" s="45" t="str">
        <f t="shared" ca="1" si="260"/>
        <v/>
      </c>
      <c r="S704" s="46" t="str">
        <f t="shared" ca="1" si="261"/>
        <v/>
      </c>
      <c r="T704" s="77" t="str">
        <f t="shared" ca="1" si="243"/>
        <v/>
      </c>
      <c r="AH704" s="163" t="str">
        <f t="shared" si="241"/>
        <v/>
      </c>
      <c r="AI704" s="163" t="str">
        <f t="shared" si="240"/>
        <v/>
      </c>
    </row>
    <row r="705" spans="1:35">
      <c r="A705" s="164" t="str">
        <f t="shared" ca="1" si="244"/>
        <v/>
      </c>
      <c r="B705" s="44" t="str">
        <f t="shared" ca="1" si="245"/>
        <v/>
      </c>
      <c r="C705" s="45" t="str">
        <f t="shared" ca="1" si="242"/>
        <v/>
      </c>
      <c r="D705" s="45" t="str">
        <f t="shared" ca="1" si="246"/>
        <v/>
      </c>
      <c r="E705" s="44" t="str">
        <f t="shared" ca="1" si="247"/>
        <v/>
      </c>
      <c r="F705" s="45" t="str">
        <f t="shared" ca="1" si="248"/>
        <v/>
      </c>
      <c r="G705" s="46" t="str">
        <f t="shared" ca="1" si="249"/>
        <v/>
      </c>
      <c r="H705" s="44" t="str">
        <f t="shared" ca="1" si="250"/>
        <v/>
      </c>
      <c r="I705" s="45" t="str">
        <f t="shared" ca="1" si="251"/>
        <v/>
      </c>
      <c r="J705" s="46" t="str">
        <f t="shared" ca="1" si="252"/>
        <v/>
      </c>
      <c r="K705" s="44" t="str">
        <f t="shared" ca="1" si="253"/>
        <v/>
      </c>
      <c r="L705" s="45" t="str">
        <f t="shared" ca="1" si="254"/>
        <v/>
      </c>
      <c r="M705" s="46" t="str">
        <f t="shared" ca="1" si="255"/>
        <v/>
      </c>
      <c r="N705" s="44" t="str">
        <f t="shared" ca="1" si="256"/>
        <v/>
      </c>
      <c r="O705" s="45" t="str">
        <f t="shared" ca="1" si="257"/>
        <v/>
      </c>
      <c r="P705" s="46" t="str">
        <f t="shared" ca="1" si="258"/>
        <v/>
      </c>
      <c r="Q705" s="44" t="str">
        <f t="shared" ca="1" si="259"/>
        <v/>
      </c>
      <c r="R705" s="45" t="str">
        <f t="shared" ca="1" si="260"/>
        <v/>
      </c>
      <c r="S705" s="46" t="str">
        <f t="shared" ca="1" si="261"/>
        <v/>
      </c>
      <c r="T705" s="77" t="str">
        <f t="shared" ca="1" si="243"/>
        <v/>
      </c>
      <c r="AH705" s="163" t="str">
        <f t="shared" si="241"/>
        <v/>
      </c>
      <c r="AI705" s="163" t="str">
        <f t="shared" si="240"/>
        <v/>
      </c>
    </row>
    <row r="706" spans="1:35">
      <c r="A706" s="164" t="str">
        <f t="shared" ca="1" si="244"/>
        <v/>
      </c>
      <c r="B706" s="44" t="str">
        <f t="shared" ca="1" si="245"/>
        <v/>
      </c>
      <c r="C706" s="45" t="str">
        <f t="shared" ca="1" si="242"/>
        <v/>
      </c>
      <c r="D706" s="45" t="str">
        <f t="shared" ca="1" si="246"/>
        <v/>
      </c>
      <c r="E706" s="44" t="str">
        <f t="shared" ca="1" si="247"/>
        <v/>
      </c>
      <c r="F706" s="45" t="str">
        <f t="shared" ca="1" si="248"/>
        <v/>
      </c>
      <c r="G706" s="46" t="str">
        <f t="shared" ca="1" si="249"/>
        <v/>
      </c>
      <c r="H706" s="44" t="str">
        <f t="shared" ca="1" si="250"/>
        <v/>
      </c>
      <c r="I706" s="45" t="str">
        <f t="shared" ca="1" si="251"/>
        <v/>
      </c>
      <c r="J706" s="46" t="str">
        <f t="shared" ca="1" si="252"/>
        <v/>
      </c>
      <c r="K706" s="44" t="str">
        <f t="shared" ca="1" si="253"/>
        <v/>
      </c>
      <c r="L706" s="45" t="str">
        <f t="shared" ca="1" si="254"/>
        <v/>
      </c>
      <c r="M706" s="46" t="str">
        <f t="shared" ca="1" si="255"/>
        <v/>
      </c>
      <c r="N706" s="44" t="str">
        <f t="shared" ca="1" si="256"/>
        <v/>
      </c>
      <c r="O706" s="45" t="str">
        <f t="shared" ca="1" si="257"/>
        <v/>
      </c>
      <c r="P706" s="46" t="str">
        <f t="shared" ca="1" si="258"/>
        <v/>
      </c>
      <c r="Q706" s="44" t="str">
        <f t="shared" ca="1" si="259"/>
        <v/>
      </c>
      <c r="R706" s="45" t="str">
        <f t="shared" ca="1" si="260"/>
        <v/>
      </c>
      <c r="S706" s="46" t="str">
        <f t="shared" ca="1" si="261"/>
        <v/>
      </c>
      <c r="T706" s="77" t="str">
        <f t="shared" ca="1" si="243"/>
        <v/>
      </c>
      <c r="AH706" s="163" t="str">
        <f t="shared" si="241"/>
        <v/>
      </c>
      <c r="AI706" s="163" t="str">
        <f t="shared" si="240"/>
        <v/>
      </c>
    </row>
    <row r="707" spans="1:35">
      <c r="A707" s="164" t="str">
        <f t="shared" ca="1" si="244"/>
        <v/>
      </c>
      <c r="B707" s="44" t="str">
        <f t="shared" ca="1" si="245"/>
        <v/>
      </c>
      <c r="C707" s="45" t="str">
        <f t="shared" ca="1" si="242"/>
        <v/>
      </c>
      <c r="D707" s="45" t="str">
        <f t="shared" ca="1" si="246"/>
        <v/>
      </c>
      <c r="E707" s="44" t="str">
        <f t="shared" ca="1" si="247"/>
        <v/>
      </c>
      <c r="F707" s="45" t="str">
        <f t="shared" ca="1" si="248"/>
        <v/>
      </c>
      <c r="G707" s="46" t="str">
        <f t="shared" ca="1" si="249"/>
        <v/>
      </c>
      <c r="H707" s="44" t="str">
        <f t="shared" ca="1" si="250"/>
        <v/>
      </c>
      <c r="I707" s="45" t="str">
        <f t="shared" ca="1" si="251"/>
        <v/>
      </c>
      <c r="J707" s="46" t="str">
        <f t="shared" ca="1" si="252"/>
        <v/>
      </c>
      <c r="K707" s="44" t="str">
        <f t="shared" ca="1" si="253"/>
        <v/>
      </c>
      <c r="L707" s="45" t="str">
        <f t="shared" ca="1" si="254"/>
        <v/>
      </c>
      <c r="M707" s="46" t="str">
        <f t="shared" ca="1" si="255"/>
        <v/>
      </c>
      <c r="N707" s="44" t="str">
        <f t="shared" ca="1" si="256"/>
        <v/>
      </c>
      <c r="O707" s="45" t="str">
        <f t="shared" ca="1" si="257"/>
        <v/>
      </c>
      <c r="P707" s="46" t="str">
        <f t="shared" ca="1" si="258"/>
        <v/>
      </c>
      <c r="Q707" s="44" t="str">
        <f t="shared" ca="1" si="259"/>
        <v/>
      </c>
      <c r="R707" s="45" t="str">
        <f t="shared" ca="1" si="260"/>
        <v/>
      </c>
      <c r="S707" s="46" t="str">
        <f t="shared" ca="1" si="261"/>
        <v/>
      </c>
      <c r="T707" s="77" t="str">
        <f t="shared" ca="1" si="243"/>
        <v/>
      </c>
      <c r="AH707" s="163" t="str">
        <f t="shared" si="241"/>
        <v/>
      </c>
      <c r="AI707" s="163" t="str">
        <f t="shared" si="240"/>
        <v/>
      </c>
    </row>
    <row r="708" spans="1:35">
      <c r="A708" s="164" t="str">
        <f t="shared" ca="1" si="244"/>
        <v/>
      </c>
      <c r="B708" s="44" t="str">
        <f t="shared" ca="1" si="245"/>
        <v/>
      </c>
      <c r="C708" s="45" t="str">
        <f t="shared" ca="1" si="242"/>
        <v/>
      </c>
      <c r="D708" s="45" t="str">
        <f t="shared" ca="1" si="246"/>
        <v/>
      </c>
      <c r="E708" s="44" t="str">
        <f t="shared" ca="1" si="247"/>
        <v/>
      </c>
      <c r="F708" s="45" t="str">
        <f t="shared" ca="1" si="248"/>
        <v/>
      </c>
      <c r="G708" s="46" t="str">
        <f t="shared" ca="1" si="249"/>
        <v/>
      </c>
      <c r="H708" s="44" t="str">
        <f t="shared" ca="1" si="250"/>
        <v/>
      </c>
      <c r="I708" s="45" t="str">
        <f t="shared" ca="1" si="251"/>
        <v/>
      </c>
      <c r="J708" s="46" t="str">
        <f t="shared" ca="1" si="252"/>
        <v/>
      </c>
      <c r="K708" s="44" t="str">
        <f t="shared" ca="1" si="253"/>
        <v/>
      </c>
      <c r="L708" s="45" t="str">
        <f t="shared" ca="1" si="254"/>
        <v/>
      </c>
      <c r="M708" s="46" t="str">
        <f t="shared" ca="1" si="255"/>
        <v/>
      </c>
      <c r="N708" s="44" t="str">
        <f t="shared" ca="1" si="256"/>
        <v/>
      </c>
      <c r="O708" s="45" t="str">
        <f t="shared" ca="1" si="257"/>
        <v/>
      </c>
      <c r="P708" s="46" t="str">
        <f t="shared" ca="1" si="258"/>
        <v/>
      </c>
      <c r="Q708" s="44" t="str">
        <f t="shared" ca="1" si="259"/>
        <v/>
      </c>
      <c r="R708" s="45" t="str">
        <f t="shared" ca="1" si="260"/>
        <v/>
      </c>
      <c r="S708" s="46" t="str">
        <f t="shared" ca="1" si="261"/>
        <v/>
      </c>
      <c r="T708" s="77" t="str">
        <f t="shared" ca="1" si="243"/>
        <v/>
      </c>
      <c r="AH708" s="163" t="str">
        <f t="shared" si="241"/>
        <v/>
      </c>
      <c r="AI708" s="163" t="str">
        <f t="shared" ref="AI708:AI771" si="262">IF(AH708&gt;$A$14,AH708,"")</f>
        <v/>
      </c>
    </row>
    <row r="709" spans="1:35">
      <c r="A709" s="164" t="str">
        <f t="shared" ca="1" si="244"/>
        <v/>
      </c>
      <c r="B709" s="44" t="str">
        <f t="shared" ca="1" si="245"/>
        <v/>
      </c>
      <c r="C709" s="45" t="str">
        <f t="shared" ca="1" si="242"/>
        <v/>
      </c>
      <c r="D709" s="45" t="str">
        <f t="shared" ca="1" si="246"/>
        <v/>
      </c>
      <c r="E709" s="44" t="str">
        <f t="shared" ca="1" si="247"/>
        <v/>
      </c>
      <c r="F709" s="45" t="str">
        <f t="shared" ca="1" si="248"/>
        <v/>
      </c>
      <c r="G709" s="46" t="str">
        <f t="shared" ca="1" si="249"/>
        <v/>
      </c>
      <c r="H709" s="44" t="str">
        <f t="shared" ca="1" si="250"/>
        <v/>
      </c>
      <c r="I709" s="45" t="str">
        <f t="shared" ca="1" si="251"/>
        <v/>
      </c>
      <c r="J709" s="46" t="str">
        <f t="shared" ca="1" si="252"/>
        <v/>
      </c>
      <c r="K709" s="44" t="str">
        <f t="shared" ca="1" si="253"/>
        <v/>
      </c>
      <c r="L709" s="45" t="str">
        <f t="shared" ca="1" si="254"/>
        <v/>
      </c>
      <c r="M709" s="46" t="str">
        <f t="shared" ca="1" si="255"/>
        <v/>
      </c>
      <c r="N709" s="44" t="str">
        <f t="shared" ca="1" si="256"/>
        <v/>
      </c>
      <c r="O709" s="45" t="str">
        <f t="shared" ca="1" si="257"/>
        <v/>
      </c>
      <c r="P709" s="46" t="str">
        <f t="shared" ca="1" si="258"/>
        <v/>
      </c>
      <c r="Q709" s="44" t="str">
        <f t="shared" ca="1" si="259"/>
        <v/>
      </c>
      <c r="R709" s="45" t="str">
        <f t="shared" ca="1" si="260"/>
        <v/>
      </c>
      <c r="S709" s="46" t="str">
        <f t="shared" ca="1" si="261"/>
        <v/>
      </c>
      <c r="T709" s="77" t="str">
        <f t="shared" ca="1" si="243"/>
        <v/>
      </c>
      <c r="AH709" s="163" t="str">
        <f t="shared" ref="AH709:AH772" si="263">IF(COUNTIF(X:X,V709)*COUNTIF(Z:Z,V709)*COUNTIF(AB:AB,V709)*COUNTIF(AD:AD,V709)*COUNTIF(AF:AF,V709),V709,"")</f>
        <v/>
      </c>
      <c r="AI709" s="163" t="str">
        <f t="shared" si="262"/>
        <v/>
      </c>
    </row>
    <row r="710" spans="1:35">
      <c r="A710" s="164" t="str">
        <f t="shared" ca="1" si="244"/>
        <v/>
      </c>
      <c r="B710" s="44" t="str">
        <f t="shared" ca="1" si="245"/>
        <v/>
      </c>
      <c r="C710" s="45" t="str">
        <f t="shared" ca="1" si="242"/>
        <v/>
      </c>
      <c r="D710" s="45" t="str">
        <f t="shared" ca="1" si="246"/>
        <v/>
      </c>
      <c r="E710" s="44" t="str">
        <f t="shared" ca="1" si="247"/>
        <v/>
      </c>
      <c r="F710" s="45" t="str">
        <f t="shared" ca="1" si="248"/>
        <v/>
      </c>
      <c r="G710" s="46" t="str">
        <f t="shared" ca="1" si="249"/>
        <v/>
      </c>
      <c r="H710" s="44" t="str">
        <f t="shared" ca="1" si="250"/>
        <v/>
      </c>
      <c r="I710" s="45" t="str">
        <f t="shared" ca="1" si="251"/>
        <v/>
      </c>
      <c r="J710" s="46" t="str">
        <f t="shared" ca="1" si="252"/>
        <v/>
      </c>
      <c r="K710" s="44" t="str">
        <f t="shared" ca="1" si="253"/>
        <v/>
      </c>
      <c r="L710" s="45" t="str">
        <f t="shared" ca="1" si="254"/>
        <v/>
      </c>
      <c r="M710" s="46" t="str">
        <f t="shared" ca="1" si="255"/>
        <v/>
      </c>
      <c r="N710" s="44" t="str">
        <f t="shared" ca="1" si="256"/>
        <v/>
      </c>
      <c r="O710" s="45" t="str">
        <f t="shared" ca="1" si="257"/>
        <v/>
      </c>
      <c r="P710" s="46" t="str">
        <f t="shared" ca="1" si="258"/>
        <v/>
      </c>
      <c r="Q710" s="44" t="str">
        <f t="shared" ca="1" si="259"/>
        <v/>
      </c>
      <c r="R710" s="45" t="str">
        <f t="shared" ca="1" si="260"/>
        <v/>
      </c>
      <c r="S710" s="46" t="str">
        <f t="shared" ca="1" si="261"/>
        <v/>
      </c>
      <c r="T710" s="77" t="str">
        <f t="shared" ca="1" si="243"/>
        <v/>
      </c>
      <c r="AH710" s="163" t="str">
        <f t="shared" si="263"/>
        <v/>
      </c>
      <c r="AI710" s="163" t="str">
        <f t="shared" si="262"/>
        <v/>
      </c>
    </row>
    <row r="711" spans="1:35">
      <c r="A711" s="164" t="str">
        <f t="shared" ca="1" si="244"/>
        <v/>
      </c>
      <c r="B711" s="44" t="str">
        <f t="shared" ca="1" si="245"/>
        <v/>
      </c>
      <c r="C711" s="45" t="str">
        <f t="shared" ca="1" si="242"/>
        <v/>
      </c>
      <c r="D711" s="45" t="str">
        <f t="shared" ca="1" si="246"/>
        <v/>
      </c>
      <c r="E711" s="44" t="str">
        <f t="shared" ca="1" si="247"/>
        <v/>
      </c>
      <c r="F711" s="45" t="str">
        <f t="shared" ca="1" si="248"/>
        <v/>
      </c>
      <c r="G711" s="46" t="str">
        <f t="shared" ca="1" si="249"/>
        <v/>
      </c>
      <c r="H711" s="44" t="str">
        <f t="shared" ca="1" si="250"/>
        <v/>
      </c>
      <c r="I711" s="45" t="str">
        <f t="shared" ca="1" si="251"/>
        <v/>
      </c>
      <c r="J711" s="46" t="str">
        <f t="shared" ca="1" si="252"/>
        <v/>
      </c>
      <c r="K711" s="44" t="str">
        <f t="shared" ca="1" si="253"/>
        <v/>
      </c>
      <c r="L711" s="45" t="str">
        <f t="shared" ca="1" si="254"/>
        <v/>
      </c>
      <c r="M711" s="46" t="str">
        <f t="shared" ca="1" si="255"/>
        <v/>
      </c>
      <c r="N711" s="44" t="str">
        <f t="shared" ca="1" si="256"/>
        <v/>
      </c>
      <c r="O711" s="45" t="str">
        <f t="shared" ca="1" si="257"/>
        <v/>
      </c>
      <c r="P711" s="46" t="str">
        <f t="shared" ca="1" si="258"/>
        <v/>
      </c>
      <c r="Q711" s="44" t="str">
        <f t="shared" ca="1" si="259"/>
        <v/>
      </c>
      <c r="R711" s="45" t="str">
        <f t="shared" ca="1" si="260"/>
        <v/>
      </c>
      <c r="S711" s="46" t="str">
        <f t="shared" ca="1" si="261"/>
        <v/>
      </c>
      <c r="T711" s="77" t="str">
        <f t="shared" ca="1" si="243"/>
        <v/>
      </c>
      <c r="AH711" s="163" t="str">
        <f t="shared" si="263"/>
        <v/>
      </c>
      <c r="AI711" s="163" t="str">
        <f t="shared" si="262"/>
        <v/>
      </c>
    </row>
    <row r="712" spans="1:35">
      <c r="A712" s="164" t="str">
        <f t="shared" ca="1" si="244"/>
        <v/>
      </c>
      <c r="B712" s="44" t="str">
        <f t="shared" ca="1" si="245"/>
        <v/>
      </c>
      <c r="C712" s="45" t="str">
        <f t="shared" ca="1" si="242"/>
        <v/>
      </c>
      <c r="D712" s="45" t="str">
        <f t="shared" ca="1" si="246"/>
        <v/>
      </c>
      <c r="E712" s="44" t="str">
        <f t="shared" ca="1" si="247"/>
        <v/>
      </c>
      <c r="F712" s="45" t="str">
        <f t="shared" ca="1" si="248"/>
        <v/>
      </c>
      <c r="G712" s="46" t="str">
        <f t="shared" ca="1" si="249"/>
        <v/>
      </c>
      <c r="H712" s="44" t="str">
        <f t="shared" ca="1" si="250"/>
        <v/>
      </c>
      <c r="I712" s="45" t="str">
        <f t="shared" ca="1" si="251"/>
        <v/>
      </c>
      <c r="J712" s="46" t="str">
        <f t="shared" ca="1" si="252"/>
        <v/>
      </c>
      <c r="K712" s="44" t="str">
        <f t="shared" ca="1" si="253"/>
        <v/>
      </c>
      <c r="L712" s="45" t="str">
        <f t="shared" ca="1" si="254"/>
        <v/>
      </c>
      <c r="M712" s="46" t="str">
        <f t="shared" ca="1" si="255"/>
        <v/>
      </c>
      <c r="N712" s="44" t="str">
        <f t="shared" ca="1" si="256"/>
        <v/>
      </c>
      <c r="O712" s="45" t="str">
        <f t="shared" ca="1" si="257"/>
        <v/>
      </c>
      <c r="P712" s="46" t="str">
        <f t="shared" ca="1" si="258"/>
        <v/>
      </c>
      <c r="Q712" s="44" t="str">
        <f t="shared" ca="1" si="259"/>
        <v/>
      </c>
      <c r="R712" s="45" t="str">
        <f t="shared" ca="1" si="260"/>
        <v/>
      </c>
      <c r="S712" s="46" t="str">
        <f t="shared" ca="1" si="261"/>
        <v/>
      </c>
      <c r="T712" s="77" t="str">
        <f t="shared" ca="1" si="243"/>
        <v/>
      </c>
      <c r="AH712" s="163" t="str">
        <f t="shared" si="263"/>
        <v/>
      </c>
      <c r="AI712" s="163" t="str">
        <f t="shared" si="262"/>
        <v/>
      </c>
    </row>
    <row r="713" spans="1:35">
      <c r="A713" s="164" t="str">
        <f t="shared" ca="1" si="244"/>
        <v/>
      </c>
      <c r="B713" s="44" t="str">
        <f t="shared" ca="1" si="245"/>
        <v/>
      </c>
      <c r="C713" s="45" t="str">
        <f t="shared" ca="1" si="242"/>
        <v/>
      </c>
      <c r="D713" s="45" t="str">
        <f t="shared" ca="1" si="246"/>
        <v/>
      </c>
      <c r="E713" s="44" t="str">
        <f t="shared" ca="1" si="247"/>
        <v/>
      </c>
      <c r="F713" s="45" t="str">
        <f t="shared" ca="1" si="248"/>
        <v/>
      </c>
      <c r="G713" s="46" t="str">
        <f t="shared" ca="1" si="249"/>
        <v/>
      </c>
      <c r="H713" s="44" t="str">
        <f t="shared" ca="1" si="250"/>
        <v/>
      </c>
      <c r="I713" s="45" t="str">
        <f t="shared" ca="1" si="251"/>
        <v/>
      </c>
      <c r="J713" s="46" t="str">
        <f t="shared" ca="1" si="252"/>
        <v/>
      </c>
      <c r="K713" s="44" t="str">
        <f t="shared" ca="1" si="253"/>
        <v/>
      </c>
      <c r="L713" s="45" t="str">
        <f t="shared" ca="1" si="254"/>
        <v/>
      </c>
      <c r="M713" s="46" t="str">
        <f t="shared" ca="1" si="255"/>
        <v/>
      </c>
      <c r="N713" s="44" t="str">
        <f t="shared" ca="1" si="256"/>
        <v/>
      </c>
      <c r="O713" s="45" t="str">
        <f t="shared" ca="1" si="257"/>
        <v/>
      </c>
      <c r="P713" s="46" t="str">
        <f t="shared" ca="1" si="258"/>
        <v/>
      </c>
      <c r="Q713" s="44" t="str">
        <f t="shared" ca="1" si="259"/>
        <v/>
      </c>
      <c r="R713" s="45" t="str">
        <f t="shared" ca="1" si="260"/>
        <v/>
      </c>
      <c r="S713" s="46" t="str">
        <f t="shared" ca="1" si="261"/>
        <v/>
      </c>
      <c r="T713" s="77" t="str">
        <f t="shared" ca="1" si="243"/>
        <v/>
      </c>
      <c r="AH713" s="163" t="str">
        <f t="shared" si="263"/>
        <v/>
      </c>
      <c r="AI713" s="163" t="str">
        <f t="shared" si="262"/>
        <v/>
      </c>
    </row>
    <row r="714" spans="1:35">
      <c r="A714" s="164" t="str">
        <f t="shared" ca="1" si="244"/>
        <v/>
      </c>
      <c r="B714" s="44" t="str">
        <f t="shared" ca="1" si="245"/>
        <v/>
      </c>
      <c r="C714" s="45" t="str">
        <f t="shared" ca="1" si="242"/>
        <v/>
      </c>
      <c r="D714" s="45" t="str">
        <f t="shared" ca="1" si="246"/>
        <v/>
      </c>
      <c r="E714" s="44" t="str">
        <f t="shared" ca="1" si="247"/>
        <v/>
      </c>
      <c r="F714" s="45" t="str">
        <f t="shared" ca="1" si="248"/>
        <v/>
      </c>
      <c r="G714" s="46" t="str">
        <f t="shared" ca="1" si="249"/>
        <v/>
      </c>
      <c r="H714" s="44" t="str">
        <f t="shared" ca="1" si="250"/>
        <v/>
      </c>
      <c r="I714" s="45" t="str">
        <f t="shared" ca="1" si="251"/>
        <v/>
      </c>
      <c r="J714" s="46" t="str">
        <f t="shared" ca="1" si="252"/>
        <v/>
      </c>
      <c r="K714" s="44" t="str">
        <f t="shared" ca="1" si="253"/>
        <v/>
      </c>
      <c r="L714" s="45" t="str">
        <f t="shared" ca="1" si="254"/>
        <v/>
      </c>
      <c r="M714" s="46" t="str">
        <f t="shared" ca="1" si="255"/>
        <v/>
      </c>
      <c r="N714" s="44" t="str">
        <f t="shared" ca="1" si="256"/>
        <v/>
      </c>
      <c r="O714" s="45" t="str">
        <f t="shared" ca="1" si="257"/>
        <v/>
      </c>
      <c r="P714" s="46" t="str">
        <f t="shared" ca="1" si="258"/>
        <v/>
      </c>
      <c r="Q714" s="44" t="str">
        <f t="shared" ca="1" si="259"/>
        <v/>
      </c>
      <c r="R714" s="45" t="str">
        <f t="shared" ca="1" si="260"/>
        <v/>
      </c>
      <c r="S714" s="46" t="str">
        <f t="shared" ca="1" si="261"/>
        <v/>
      </c>
      <c r="T714" s="77" t="str">
        <f t="shared" ca="1" si="243"/>
        <v/>
      </c>
      <c r="AH714" s="163" t="str">
        <f t="shared" si="263"/>
        <v/>
      </c>
      <c r="AI714" s="163" t="str">
        <f t="shared" si="262"/>
        <v/>
      </c>
    </row>
    <row r="715" spans="1:35">
      <c r="A715" s="164" t="str">
        <f t="shared" ca="1" si="244"/>
        <v/>
      </c>
      <c r="B715" s="44" t="str">
        <f t="shared" ca="1" si="245"/>
        <v/>
      </c>
      <c r="C715" s="45" t="str">
        <f t="shared" ca="1" si="242"/>
        <v/>
      </c>
      <c r="D715" s="45" t="str">
        <f t="shared" ca="1" si="246"/>
        <v/>
      </c>
      <c r="E715" s="44" t="str">
        <f t="shared" ca="1" si="247"/>
        <v/>
      </c>
      <c r="F715" s="45" t="str">
        <f t="shared" ca="1" si="248"/>
        <v/>
      </c>
      <c r="G715" s="46" t="str">
        <f t="shared" ca="1" si="249"/>
        <v/>
      </c>
      <c r="H715" s="44" t="str">
        <f t="shared" ca="1" si="250"/>
        <v/>
      </c>
      <c r="I715" s="45" t="str">
        <f t="shared" ca="1" si="251"/>
        <v/>
      </c>
      <c r="J715" s="46" t="str">
        <f t="shared" ca="1" si="252"/>
        <v/>
      </c>
      <c r="K715" s="44" t="str">
        <f t="shared" ca="1" si="253"/>
        <v/>
      </c>
      <c r="L715" s="45" t="str">
        <f t="shared" ca="1" si="254"/>
        <v/>
      </c>
      <c r="M715" s="46" t="str">
        <f t="shared" ca="1" si="255"/>
        <v/>
      </c>
      <c r="N715" s="44" t="str">
        <f t="shared" ca="1" si="256"/>
        <v/>
      </c>
      <c r="O715" s="45" t="str">
        <f t="shared" ca="1" si="257"/>
        <v/>
      </c>
      <c r="P715" s="46" t="str">
        <f t="shared" ca="1" si="258"/>
        <v/>
      </c>
      <c r="Q715" s="44" t="str">
        <f t="shared" ca="1" si="259"/>
        <v/>
      </c>
      <c r="R715" s="45" t="str">
        <f t="shared" ca="1" si="260"/>
        <v/>
      </c>
      <c r="S715" s="46" t="str">
        <f t="shared" ca="1" si="261"/>
        <v/>
      </c>
      <c r="T715" s="77" t="str">
        <f t="shared" ca="1" si="243"/>
        <v/>
      </c>
      <c r="AH715" s="163" t="str">
        <f t="shared" si="263"/>
        <v/>
      </c>
      <c r="AI715" s="163" t="str">
        <f t="shared" si="262"/>
        <v/>
      </c>
    </row>
    <row r="716" spans="1:35">
      <c r="A716" s="164" t="str">
        <f t="shared" ca="1" si="244"/>
        <v/>
      </c>
      <c r="B716" s="44" t="str">
        <f t="shared" ca="1" si="245"/>
        <v/>
      </c>
      <c r="C716" s="45" t="str">
        <f t="shared" ca="1" si="242"/>
        <v/>
      </c>
      <c r="D716" s="45" t="str">
        <f t="shared" ca="1" si="246"/>
        <v/>
      </c>
      <c r="E716" s="44" t="str">
        <f t="shared" ca="1" si="247"/>
        <v/>
      </c>
      <c r="F716" s="45" t="str">
        <f t="shared" ca="1" si="248"/>
        <v/>
      </c>
      <c r="G716" s="46" t="str">
        <f t="shared" ca="1" si="249"/>
        <v/>
      </c>
      <c r="H716" s="44" t="str">
        <f t="shared" ca="1" si="250"/>
        <v/>
      </c>
      <c r="I716" s="45" t="str">
        <f t="shared" ca="1" si="251"/>
        <v/>
      </c>
      <c r="J716" s="46" t="str">
        <f t="shared" ca="1" si="252"/>
        <v/>
      </c>
      <c r="K716" s="44" t="str">
        <f t="shared" ca="1" si="253"/>
        <v/>
      </c>
      <c r="L716" s="45" t="str">
        <f t="shared" ca="1" si="254"/>
        <v/>
      </c>
      <c r="M716" s="46" t="str">
        <f t="shared" ca="1" si="255"/>
        <v/>
      </c>
      <c r="N716" s="44" t="str">
        <f t="shared" ca="1" si="256"/>
        <v/>
      </c>
      <c r="O716" s="45" t="str">
        <f t="shared" ca="1" si="257"/>
        <v/>
      </c>
      <c r="P716" s="46" t="str">
        <f t="shared" ca="1" si="258"/>
        <v/>
      </c>
      <c r="Q716" s="44" t="str">
        <f t="shared" ca="1" si="259"/>
        <v/>
      </c>
      <c r="R716" s="45" t="str">
        <f t="shared" ca="1" si="260"/>
        <v/>
      </c>
      <c r="S716" s="46" t="str">
        <f t="shared" ca="1" si="261"/>
        <v/>
      </c>
      <c r="T716" s="77" t="str">
        <f t="shared" ca="1" si="243"/>
        <v/>
      </c>
      <c r="AH716" s="163" t="str">
        <f t="shared" si="263"/>
        <v/>
      </c>
      <c r="AI716" s="163" t="str">
        <f t="shared" si="262"/>
        <v/>
      </c>
    </row>
    <row r="717" spans="1:35">
      <c r="A717" s="164" t="str">
        <f t="shared" ca="1" si="244"/>
        <v/>
      </c>
      <c r="B717" s="44" t="str">
        <f t="shared" ca="1" si="245"/>
        <v/>
      </c>
      <c r="C717" s="45" t="str">
        <f t="shared" ca="1" si="242"/>
        <v/>
      </c>
      <c r="D717" s="45" t="str">
        <f t="shared" ca="1" si="246"/>
        <v/>
      </c>
      <c r="E717" s="44" t="str">
        <f t="shared" ca="1" si="247"/>
        <v/>
      </c>
      <c r="F717" s="45" t="str">
        <f t="shared" ca="1" si="248"/>
        <v/>
      </c>
      <c r="G717" s="46" t="str">
        <f t="shared" ca="1" si="249"/>
        <v/>
      </c>
      <c r="H717" s="44" t="str">
        <f t="shared" ca="1" si="250"/>
        <v/>
      </c>
      <c r="I717" s="45" t="str">
        <f t="shared" ca="1" si="251"/>
        <v/>
      </c>
      <c r="J717" s="46" t="str">
        <f t="shared" ca="1" si="252"/>
        <v/>
      </c>
      <c r="K717" s="44" t="str">
        <f t="shared" ca="1" si="253"/>
        <v/>
      </c>
      <c r="L717" s="45" t="str">
        <f t="shared" ca="1" si="254"/>
        <v/>
      </c>
      <c r="M717" s="46" t="str">
        <f t="shared" ca="1" si="255"/>
        <v/>
      </c>
      <c r="N717" s="44" t="str">
        <f t="shared" ca="1" si="256"/>
        <v/>
      </c>
      <c r="O717" s="45" t="str">
        <f t="shared" ca="1" si="257"/>
        <v/>
      </c>
      <c r="P717" s="46" t="str">
        <f t="shared" ca="1" si="258"/>
        <v/>
      </c>
      <c r="Q717" s="44" t="str">
        <f t="shared" ca="1" si="259"/>
        <v/>
      </c>
      <c r="R717" s="45" t="str">
        <f t="shared" ca="1" si="260"/>
        <v/>
      </c>
      <c r="S717" s="46" t="str">
        <f t="shared" ca="1" si="261"/>
        <v/>
      </c>
      <c r="T717" s="77" t="str">
        <f t="shared" ca="1" si="243"/>
        <v/>
      </c>
      <c r="AH717" s="163" t="str">
        <f t="shared" si="263"/>
        <v/>
      </c>
      <c r="AI717" s="163" t="str">
        <f t="shared" si="262"/>
        <v/>
      </c>
    </row>
    <row r="718" spans="1:35">
      <c r="A718" s="164" t="str">
        <f t="shared" ca="1" si="244"/>
        <v/>
      </c>
      <c r="B718" s="44" t="str">
        <f t="shared" ca="1" si="245"/>
        <v/>
      </c>
      <c r="C718" s="45" t="str">
        <f t="shared" ca="1" si="242"/>
        <v/>
      </c>
      <c r="D718" s="45" t="str">
        <f t="shared" ca="1" si="246"/>
        <v/>
      </c>
      <c r="E718" s="44" t="str">
        <f t="shared" ca="1" si="247"/>
        <v/>
      </c>
      <c r="F718" s="45" t="str">
        <f t="shared" ca="1" si="248"/>
        <v/>
      </c>
      <c r="G718" s="46" t="str">
        <f t="shared" ca="1" si="249"/>
        <v/>
      </c>
      <c r="H718" s="44" t="str">
        <f t="shared" ca="1" si="250"/>
        <v/>
      </c>
      <c r="I718" s="45" t="str">
        <f t="shared" ca="1" si="251"/>
        <v/>
      </c>
      <c r="J718" s="46" t="str">
        <f t="shared" ca="1" si="252"/>
        <v/>
      </c>
      <c r="K718" s="44" t="str">
        <f t="shared" ca="1" si="253"/>
        <v/>
      </c>
      <c r="L718" s="45" t="str">
        <f t="shared" ca="1" si="254"/>
        <v/>
      </c>
      <c r="M718" s="46" t="str">
        <f t="shared" ca="1" si="255"/>
        <v/>
      </c>
      <c r="N718" s="44" t="str">
        <f t="shared" ca="1" si="256"/>
        <v/>
      </c>
      <c r="O718" s="45" t="str">
        <f t="shared" ca="1" si="257"/>
        <v/>
      </c>
      <c r="P718" s="46" t="str">
        <f t="shared" ca="1" si="258"/>
        <v/>
      </c>
      <c r="Q718" s="44" t="str">
        <f t="shared" ca="1" si="259"/>
        <v/>
      </c>
      <c r="R718" s="45" t="str">
        <f t="shared" ca="1" si="260"/>
        <v/>
      </c>
      <c r="S718" s="46" t="str">
        <f t="shared" ca="1" si="261"/>
        <v/>
      </c>
      <c r="T718" s="77" t="str">
        <f t="shared" ca="1" si="243"/>
        <v/>
      </c>
      <c r="AH718" s="163" t="str">
        <f t="shared" si="263"/>
        <v/>
      </c>
      <c r="AI718" s="163" t="str">
        <f t="shared" si="262"/>
        <v/>
      </c>
    </row>
    <row r="719" spans="1:35">
      <c r="A719" s="164" t="str">
        <f t="shared" ca="1" si="244"/>
        <v/>
      </c>
      <c r="B719" s="44" t="str">
        <f t="shared" ca="1" si="245"/>
        <v/>
      </c>
      <c r="C719" s="45" t="str">
        <f t="shared" ca="1" si="242"/>
        <v/>
      </c>
      <c r="D719" s="45" t="str">
        <f t="shared" ca="1" si="246"/>
        <v/>
      </c>
      <c r="E719" s="44" t="str">
        <f t="shared" ca="1" si="247"/>
        <v/>
      </c>
      <c r="F719" s="45" t="str">
        <f t="shared" ca="1" si="248"/>
        <v/>
      </c>
      <c r="G719" s="46" t="str">
        <f t="shared" ca="1" si="249"/>
        <v/>
      </c>
      <c r="H719" s="44" t="str">
        <f t="shared" ca="1" si="250"/>
        <v/>
      </c>
      <c r="I719" s="45" t="str">
        <f t="shared" ca="1" si="251"/>
        <v/>
      </c>
      <c r="J719" s="46" t="str">
        <f t="shared" ca="1" si="252"/>
        <v/>
      </c>
      <c r="K719" s="44" t="str">
        <f t="shared" ca="1" si="253"/>
        <v/>
      </c>
      <c r="L719" s="45" t="str">
        <f t="shared" ca="1" si="254"/>
        <v/>
      </c>
      <c r="M719" s="46" t="str">
        <f t="shared" ca="1" si="255"/>
        <v/>
      </c>
      <c r="N719" s="44" t="str">
        <f t="shared" ca="1" si="256"/>
        <v/>
      </c>
      <c r="O719" s="45" t="str">
        <f t="shared" ca="1" si="257"/>
        <v/>
      </c>
      <c r="P719" s="46" t="str">
        <f t="shared" ca="1" si="258"/>
        <v/>
      </c>
      <c r="Q719" s="44" t="str">
        <f t="shared" ca="1" si="259"/>
        <v/>
      </c>
      <c r="R719" s="45" t="str">
        <f t="shared" ca="1" si="260"/>
        <v/>
      </c>
      <c r="S719" s="46" t="str">
        <f t="shared" ca="1" si="261"/>
        <v/>
      </c>
      <c r="T719" s="77" t="str">
        <f t="shared" ca="1" si="243"/>
        <v/>
      </c>
      <c r="AH719" s="163" t="str">
        <f t="shared" si="263"/>
        <v/>
      </c>
      <c r="AI719" s="163" t="str">
        <f t="shared" si="262"/>
        <v/>
      </c>
    </row>
    <row r="720" spans="1:35">
      <c r="A720" s="164" t="str">
        <f t="shared" ca="1" si="244"/>
        <v/>
      </c>
      <c r="B720" s="44" t="str">
        <f t="shared" ca="1" si="245"/>
        <v/>
      </c>
      <c r="C720" s="45" t="str">
        <f t="shared" ref="C720:C741" ca="1" si="264">IF(ISERROR(B720-2),"",(B720/$B$14-1)*$B$5)</f>
        <v/>
      </c>
      <c r="D720" s="45" t="str">
        <f t="shared" ca="1" si="246"/>
        <v/>
      </c>
      <c r="E720" s="44" t="str">
        <f t="shared" ca="1" si="247"/>
        <v/>
      </c>
      <c r="F720" s="45" t="str">
        <f t="shared" ca="1" si="248"/>
        <v/>
      </c>
      <c r="G720" s="46" t="str">
        <f t="shared" ca="1" si="249"/>
        <v/>
      </c>
      <c r="H720" s="44" t="str">
        <f t="shared" ca="1" si="250"/>
        <v/>
      </c>
      <c r="I720" s="45" t="str">
        <f t="shared" ca="1" si="251"/>
        <v/>
      </c>
      <c r="J720" s="46" t="str">
        <f t="shared" ca="1" si="252"/>
        <v/>
      </c>
      <c r="K720" s="44" t="str">
        <f t="shared" ca="1" si="253"/>
        <v/>
      </c>
      <c r="L720" s="45" t="str">
        <f t="shared" ca="1" si="254"/>
        <v/>
      </c>
      <c r="M720" s="46" t="str">
        <f t="shared" ca="1" si="255"/>
        <v/>
      </c>
      <c r="N720" s="44" t="str">
        <f t="shared" ca="1" si="256"/>
        <v/>
      </c>
      <c r="O720" s="45" t="str">
        <f t="shared" ca="1" si="257"/>
        <v/>
      </c>
      <c r="P720" s="46" t="str">
        <f t="shared" ca="1" si="258"/>
        <v/>
      </c>
      <c r="Q720" s="44" t="str">
        <f t="shared" ca="1" si="259"/>
        <v/>
      </c>
      <c r="R720" s="45" t="str">
        <f t="shared" ca="1" si="260"/>
        <v/>
      </c>
      <c r="S720" s="46" t="str">
        <f t="shared" ca="1" si="261"/>
        <v/>
      </c>
      <c r="T720" s="77" t="str">
        <f t="shared" ca="1" si="243"/>
        <v/>
      </c>
      <c r="AH720" s="163" t="str">
        <f t="shared" si="263"/>
        <v/>
      </c>
      <c r="AI720" s="163" t="str">
        <f t="shared" si="262"/>
        <v/>
      </c>
    </row>
    <row r="721" spans="1:35">
      <c r="A721" s="164" t="str">
        <f t="shared" ca="1" si="244"/>
        <v/>
      </c>
      <c r="B721" s="44" t="str">
        <f t="shared" ca="1" si="245"/>
        <v/>
      </c>
      <c r="C721" s="45" t="str">
        <f t="shared" ca="1" si="264"/>
        <v/>
      </c>
      <c r="D721" s="45" t="str">
        <f t="shared" ca="1" si="246"/>
        <v/>
      </c>
      <c r="E721" s="44" t="str">
        <f t="shared" ca="1" si="247"/>
        <v/>
      </c>
      <c r="F721" s="45" t="str">
        <f t="shared" ca="1" si="248"/>
        <v/>
      </c>
      <c r="G721" s="46" t="str">
        <f t="shared" ca="1" si="249"/>
        <v/>
      </c>
      <c r="H721" s="44" t="str">
        <f t="shared" ca="1" si="250"/>
        <v/>
      </c>
      <c r="I721" s="45" t="str">
        <f t="shared" ca="1" si="251"/>
        <v/>
      </c>
      <c r="J721" s="46" t="str">
        <f t="shared" ca="1" si="252"/>
        <v/>
      </c>
      <c r="K721" s="44" t="str">
        <f t="shared" ca="1" si="253"/>
        <v/>
      </c>
      <c r="L721" s="45" t="str">
        <f t="shared" ca="1" si="254"/>
        <v/>
      </c>
      <c r="M721" s="46" t="str">
        <f t="shared" ca="1" si="255"/>
        <v/>
      </c>
      <c r="N721" s="44" t="str">
        <f t="shared" ca="1" si="256"/>
        <v/>
      </c>
      <c r="O721" s="45" t="str">
        <f t="shared" ca="1" si="257"/>
        <v/>
      </c>
      <c r="P721" s="46" t="str">
        <f t="shared" ca="1" si="258"/>
        <v/>
      </c>
      <c r="Q721" s="44" t="str">
        <f t="shared" ca="1" si="259"/>
        <v/>
      </c>
      <c r="R721" s="45" t="str">
        <f t="shared" ca="1" si="260"/>
        <v/>
      </c>
      <c r="S721" s="46" t="str">
        <f t="shared" ca="1" si="261"/>
        <v/>
      </c>
      <c r="T721" s="77" t="str">
        <f t="shared" ca="1" si="243"/>
        <v/>
      </c>
      <c r="AH721" s="163" t="str">
        <f t="shared" si="263"/>
        <v/>
      </c>
      <c r="AI721" s="163" t="str">
        <f t="shared" si="262"/>
        <v/>
      </c>
    </row>
    <row r="722" spans="1:35">
      <c r="A722" s="164" t="str">
        <f t="shared" ca="1" si="244"/>
        <v/>
      </c>
      <c r="B722" s="44" t="str">
        <f t="shared" ca="1" si="245"/>
        <v/>
      </c>
      <c r="C722" s="45" t="str">
        <f t="shared" ca="1" si="264"/>
        <v/>
      </c>
      <c r="D722" s="45" t="str">
        <f t="shared" ca="1" si="246"/>
        <v/>
      </c>
      <c r="E722" s="44" t="str">
        <f t="shared" ca="1" si="247"/>
        <v/>
      </c>
      <c r="F722" s="45" t="str">
        <f t="shared" ca="1" si="248"/>
        <v/>
      </c>
      <c r="G722" s="46" t="str">
        <f t="shared" ca="1" si="249"/>
        <v/>
      </c>
      <c r="H722" s="44" t="str">
        <f t="shared" ca="1" si="250"/>
        <v/>
      </c>
      <c r="I722" s="45" t="str">
        <f t="shared" ca="1" si="251"/>
        <v/>
      </c>
      <c r="J722" s="46" t="str">
        <f t="shared" ca="1" si="252"/>
        <v/>
      </c>
      <c r="K722" s="44" t="str">
        <f t="shared" ca="1" si="253"/>
        <v/>
      </c>
      <c r="L722" s="45" t="str">
        <f t="shared" ca="1" si="254"/>
        <v/>
      </c>
      <c r="M722" s="46" t="str">
        <f t="shared" ca="1" si="255"/>
        <v/>
      </c>
      <c r="N722" s="44" t="str">
        <f t="shared" ca="1" si="256"/>
        <v/>
      </c>
      <c r="O722" s="45" t="str">
        <f t="shared" ca="1" si="257"/>
        <v/>
      </c>
      <c r="P722" s="46" t="str">
        <f t="shared" ca="1" si="258"/>
        <v/>
      </c>
      <c r="Q722" s="44" t="str">
        <f t="shared" ca="1" si="259"/>
        <v/>
      </c>
      <c r="R722" s="45" t="str">
        <f t="shared" ca="1" si="260"/>
        <v/>
      </c>
      <c r="S722" s="46" t="str">
        <f t="shared" ca="1" si="261"/>
        <v/>
      </c>
      <c r="T722" s="77" t="str">
        <f t="shared" ca="1" si="243"/>
        <v/>
      </c>
      <c r="AH722" s="163" t="str">
        <f t="shared" si="263"/>
        <v/>
      </c>
      <c r="AI722" s="163" t="str">
        <f t="shared" si="262"/>
        <v/>
      </c>
    </row>
    <row r="723" spans="1:35">
      <c r="A723" s="164" t="str">
        <f t="shared" ca="1" si="244"/>
        <v/>
      </c>
      <c r="B723" s="44" t="str">
        <f t="shared" ca="1" si="245"/>
        <v/>
      </c>
      <c r="C723" s="45" t="str">
        <f t="shared" ca="1" si="264"/>
        <v/>
      </c>
      <c r="D723" s="45" t="str">
        <f t="shared" ca="1" si="246"/>
        <v/>
      </c>
      <c r="E723" s="44" t="str">
        <f t="shared" ca="1" si="247"/>
        <v/>
      </c>
      <c r="F723" s="45" t="str">
        <f t="shared" ca="1" si="248"/>
        <v/>
      </c>
      <c r="G723" s="46" t="str">
        <f t="shared" ca="1" si="249"/>
        <v/>
      </c>
      <c r="H723" s="44" t="str">
        <f t="shared" ca="1" si="250"/>
        <v/>
      </c>
      <c r="I723" s="45" t="str">
        <f t="shared" ca="1" si="251"/>
        <v/>
      </c>
      <c r="J723" s="46" t="str">
        <f t="shared" ca="1" si="252"/>
        <v/>
      </c>
      <c r="K723" s="44" t="str">
        <f t="shared" ca="1" si="253"/>
        <v/>
      </c>
      <c r="L723" s="45" t="str">
        <f t="shared" ca="1" si="254"/>
        <v/>
      </c>
      <c r="M723" s="46" t="str">
        <f t="shared" ca="1" si="255"/>
        <v/>
      </c>
      <c r="N723" s="44" t="str">
        <f t="shared" ca="1" si="256"/>
        <v/>
      </c>
      <c r="O723" s="45" t="str">
        <f t="shared" ca="1" si="257"/>
        <v/>
      </c>
      <c r="P723" s="46" t="str">
        <f t="shared" ca="1" si="258"/>
        <v/>
      </c>
      <c r="Q723" s="44" t="str">
        <f t="shared" ca="1" si="259"/>
        <v/>
      </c>
      <c r="R723" s="45" t="str">
        <f t="shared" ca="1" si="260"/>
        <v/>
      </c>
      <c r="S723" s="46" t="str">
        <f t="shared" ca="1" si="261"/>
        <v/>
      </c>
      <c r="T723" s="77" t="str">
        <f t="shared" ca="1" si="243"/>
        <v/>
      </c>
      <c r="AH723" s="163" t="str">
        <f t="shared" si="263"/>
        <v/>
      </c>
      <c r="AI723" s="163" t="str">
        <f t="shared" si="262"/>
        <v/>
      </c>
    </row>
    <row r="724" spans="1:35">
      <c r="A724" s="164" t="str">
        <f t="shared" ca="1" si="244"/>
        <v/>
      </c>
      <c r="B724" s="44" t="str">
        <f t="shared" ca="1" si="245"/>
        <v/>
      </c>
      <c r="C724" s="45" t="str">
        <f t="shared" ca="1" si="264"/>
        <v/>
      </c>
      <c r="D724" s="45" t="str">
        <f t="shared" ca="1" si="246"/>
        <v/>
      </c>
      <c r="E724" s="44" t="str">
        <f t="shared" ca="1" si="247"/>
        <v/>
      </c>
      <c r="F724" s="45" t="str">
        <f t="shared" ca="1" si="248"/>
        <v/>
      </c>
      <c r="G724" s="46" t="str">
        <f t="shared" ca="1" si="249"/>
        <v/>
      </c>
      <c r="H724" s="44" t="str">
        <f t="shared" ca="1" si="250"/>
        <v/>
      </c>
      <c r="I724" s="45" t="str">
        <f t="shared" ca="1" si="251"/>
        <v/>
      </c>
      <c r="J724" s="46" t="str">
        <f t="shared" ca="1" si="252"/>
        <v/>
      </c>
      <c r="K724" s="44" t="str">
        <f t="shared" ca="1" si="253"/>
        <v/>
      </c>
      <c r="L724" s="45" t="str">
        <f t="shared" ca="1" si="254"/>
        <v/>
      </c>
      <c r="M724" s="46" t="str">
        <f t="shared" ca="1" si="255"/>
        <v/>
      </c>
      <c r="N724" s="44" t="str">
        <f t="shared" ca="1" si="256"/>
        <v/>
      </c>
      <c r="O724" s="45" t="str">
        <f t="shared" ca="1" si="257"/>
        <v/>
      </c>
      <c r="P724" s="46" t="str">
        <f t="shared" ca="1" si="258"/>
        <v/>
      </c>
      <c r="Q724" s="44" t="str">
        <f t="shared" ca="1" si="259"/>
        <v/>
      </c>
      <c r="R724" s="45" t="str">
        <f t="shared" ca="1" si="260"/>
        <v/>
      </c>
      <c r="S724" s="46" t="str">
        <f t="shared" ca="1" si="261"/>
        <v/>
      </c>
      <c r="T724" s="77" t="str">
        <f t="shared" ca="1" si="243"/>
        <v/>
      </c>
      <c r="AH724" s="163" t="str">
        <f t="shared" si="263"/>
        <v/>
      </c>
      <c r="AI724" s="163" t="str">
        <f t="shared" si="262"/>
        <v/>
      </c>
    </row>
    <row r="725" spans="1:35">
      <c r="A725" s="164" t="str">
        <f t="shared" ca="1" si="244"/>
        <v/>
      </c>
      <c r="B725" s="44" t="str">
        <f t="shared" ca="1" si="245"/>
        <v/>
      </c>
      <c r="C725" s="45" t="str">
        <f t="shared" ca="1" si="264"/>
        <v/>
      </c>
      <c r="D725" s="45" t="str">
        <f t="shared" ca="1" si="246"/>
        <v/>
      </c>
      <c r="E725" s="44" t="str">
        <f t="shared" ca="1" si="247"/>
        <v/>
      </c>
      <c r="F725" s="45" t="str">
        <f t="shared" ca="1" si="248"/>
        <v/>
      </c>
      <c r="G725" s="46" t="str">
        <f t="shared" ca="1" si="249"/>
        <v/>
      </c>
      <c r="H725" s="44" t="str">
        <f t="shared" ca="1" si="250"/>
        <v/>
      </c>
      <c r="I725" s="45" t="str">
        <f t="shared" ca="1" si="251"/>
        <v/>
      </c>
      <c r="J725" s="46" t="str">
        <f t="shared" ca="1" si="252"/>
        <v/>
      </c>
      <c r="K725" s="44" t="str">
        <f t="shared" ca="1" si="253"/>
        <v/>
      </c>
      <c r="L725" s="45" t="str">
        <f t="shared" ca="1" si="254"/>
        <v/>
      </c>
      <c r="M725" s="46" t="str">
        <f t="shared" ca="1" si="255"/>
        <v/>
      </c>
      <c r="N725" s="44" t="str">
        <f t="shared" ca="1" si="256"/>
        <v/>
      </c>
      <c r="O725" s="45" t="str">
        <f t="shared" ca="1" si="257"/>
        <v/>
      </c>
      <c r="P725" s="46" t="str">
        <f t="shared" ca="1" si="258"/>
        <v/>
      </c>
      <c r="Q725" s="44" t="str">
        <f t="shared" ca="1" si="259"/>
        <v/>
      </c>
      <c r="R725" s="45" t="str">
        <f t="shared" ca="1" si="260"/>
        <v/>
      </c>
      <c r="S725" s="46" t="str">
        <f t="shared" ca="1" si="261"/>
        <v/>
      </c>
      <c r="T725" s="77" t="str">
        <f t="shared" ca="1" si="243"/>
        <v/>
      </c>
      <c r="AH725" s="163" t="str">
        <f t="shared" si="263"/>
        <v/>
      </c>
      <c r="AI725" s="163" t="str">
        <f t="shared" si="262"/>
        <v/>
      </c>
    </row>
    <row r="726" spans="1:35">
      <c r="A726" s="164" t="str">
        <f t="shared" ca="1" si="244"/>
        <v/>
      </c>
      <c r="B726" s="44" t="str">
        <f t="shared" ca="1" si="245"/>
        <v/>
      </c>
      <c r="C726" s="45" t="str">
        <f t="shared" ca="1" si="264"/>
        <v/>
      </c>
      <c r="D726" s="45" t="str">
        <f t="shared" ca="1" si="246"/>
        <v/>
      </c>
      <c r="E726" s="44" t="str">
        <f t="shared" ca="1" si="247"/>
        <v/>
      </c>
      <c r="F726" s="45" t="str">
        <f t="shared" ca="1" si="248"/>
        <v/>
      </c>
      <c r="G726" s="46" t="str">
        <f t="shared" ca="1" si="249"/>
        <v/>
      </c>
      <c r="H726" s="44" t="str">
        <f t="shared" ca="1" si="250"/>
        <v/>
      </c>
      <c r="I726" s="45" t="str">
        <f t="shared" ca="1" si="251"/>
        <v/>
      </c>
      <c r="J726" s="46" t="str">
        <f t="shared" ca="1" si="252"/>
        <v/>
      </c>
      <c r="K726" s="44" t="str">
        <f t="shared" ca="1" si="253"/>
        <v/>
      </c>
      <c r="L726" s="45" t="str">
        <f t="shared" ca="1" si="254"/>
        <v/>
      </c>
      <c r="M726" s="46" t="str">
        <f t="shared" ca="1" si="255"/>
        <v/>
      </c>
      <c r="N726" s="44" t="str">
        <f t="shared" ca="1" si="256"/>
        <v/>
      </c>
      <c r="O726" s="45" t="str">
        <f t="shared" ca="1" si="257"/>
        <v/>
      </c>
      <c r="P726" s="46" t="str">
        <f t="shared" ca="1" si="258"/>
        <v/>
      </c>
      <c r="Q726" s="44" t="str">
        <f t="shared" ca="1" si="259"/>
        <v/>
      </c>
      <c r="R726" s="45" t="str">
        <f t="shared" ca="1" si="260"/>
        <v/>
      </c>
      <c r="S726" s="46" t="str">
        <f t="shared" ca="1" si="261"/>
        <v/>
      </c>
      <c r="T726" s="77" t="str">
        <f t="shared" ca="1" si="243"/>
        <v/>
      </c>
      <c r="AH726" s="163" t="str">
        <f t="shared" si="263"/>
        <v/>
      </c>
      <c r="AI726" s="163" t="str">
        <f t="shared" si="262"/>
        <v/>
      </c>
    </row>
    <row r="727" spans="1:35">
      <c r="A727" s="164" t="str">
        <f t="shared" ca="1" si="244"/>
        <v/>
      </c>
      <c r="B727" s="44" t="str">
        <f t="shared" ca="1" si="245"/>
        <v/>
      </c>
      <c r="C727" s="45" t="str">
        <f t="shared" ca="1" si="264"/>
        <v/>
      </c>
      <c r="D727" s="45" t="str">
        <f t="shared" ca="1" si="246"/>
        <v/>
      </c>
      <c r="E727" s="44" t="str">
        <f t="shared" ca="1" si="247"/>
        <v/>
      </c>
      <c r="F727" s="45" t="str">
        <f t="shared" ca="1" si="248"/>
        <v/>
      </c>
      <c r="G727" s="46" t="str">
        <f t="shared" ca="1" si="249"/>
        <v/>
      </c>
      <c r="H727" s="44" t="str">
        <f t="shared" ca="1" si="250"/>
        <v/>
      </c>
      <c r="I727" s="45" t="str">
        <f t="shared" ca="1" si="251"/>
        <v/>
      </c>
      <c r="J727" s="46" t="str">
        <f t="shared" ca="1" si="252"/>
        <v/>
      </c>
      <c r="K727" s="44" t="str">
        <f t="shared" ca="1" si="253"/>
        <v/>
      </c>
      <c r="L727" s="45" t="str">
        <f t="shared" ca="1" si="254"/>
        <v/>
      </c>
      <c r="M727" s="46" t="str">
        <f t="shared" ca="1" si="255"/>
        <v/>
      </c>
      <c r="N727" s="44" t="str">
        <f t="shared" ca="1" si="256"/>
        <v/>
      </c>
      <c r="O727" s="45" t="str">
        <f t="shared" ca="1" si="257"/>
        <v/>
      </c>
      <c r="P727" s="46" t="str">
        <f t="shared" ca="1" si="258"/>
        <v/>
      </c>
      <c r="Q727" s="44" t="str">
        <f t="shared" ca="1" si="259"/>
        <v/>
      </c>
      <c r="R727" s="45" t="str">
        <f t="shared" ca="1" si="260"/>
        <v/>
      </c>
      <c r="S727" s="46" t="str">
        <f t="shared" ca="1" si="261"/>
        <v/>
      </c>
      <c r="T727" s="77" t="str">
        <f t="shared" ca="1" si="243"/>
        <v/>
      </c>
      <c r="AH727" s="163" t="str">
        <f t="shared" si="263"/>
        <v/>
      </c>
      <c r="AI727" s="163" t="str">
        <f t="shared" si="262"/>
        <v/>
      </c>
    </row>
    <row r="728" spans="1:35">
      <c r="A728" s="164" t="str">
        <f t="shared" ca="1" si="244"/>
        <v/>
      </c>
      <c r="B728" s="44" t="str">
        <f t="shared" ca="1" si="245"/>
        <v/>
      </c>
      <c r="C728" s="45" t="str">
        <f t="shared" ca="1" si="264"/>
        <v/>
      </c>
      <c r="D728" s="45" t="str">
        <f t="shared" ca="1" si="246"/>
        <v/>
      </c>
      <c r="E728" s="44" t="str">
        <f t="shared" ca="1" si="247"/>
        <v/>
      </c>
      <c r="F728" s="45" t="str">
        <f t="shared" ca="1" si="248"/>
        <v/>
      </c>
      <c r="G728" s="46" t="str">
        <f t="shared" ca="1" si="249"/>
        <v/>
      </c>
      <c r="H728" s="44" t="str">
        <f t="shared" ca="1" si="250"/>
        <v/>
      </c>
      <c r="I728" s="45" t="str">
        <f t="shared" ca="1" si="251"/>
        <v/>
      </c>
      <c r="J728" s="46" t="str">
        <f t="shared" ca="1" si="252"/>
        <v/>
      </c>
      <c r="K728" s="44" t="str">
        <f t="shared" ca="1" si="253"/>
        <v/>
      </c>
      <c r="L728" s="45" t="str">
        <f t="shared" ca="1" si="254"/>
        <v/>
      </c>
      <c r="M728" s="46" t="str">
        <f t="shared" ca="1" si="255"/>
        <v/>
      </c>
      <c r="N728" s="44" t="str">
        <f t="shared" ca="1" si="256"/>
        <v/>
      </c>
      <c r="O728" s="45" t="str">
        <f t="shared" ca="1" si="257"/>
        <v/>
      </c>
      <c r="P728" s="46" t="str">
        <f t="shared" ca="1" si="258"/>
        <v/>
      </c>
      <c r="Q728" s="44" t="str">
        <f t="shared" ca="1" si="259"/>
        <v/>
      </c>
      <c r="R728" s="45" t="str">
        <f t="shared" ca="1" si="260"/>
        <v/>
      </c>
      <c r="S728" s="46" t="str">
        <f t="shared" ca="1" si="261"/>
        <v/>
      </c>
      <c r="T728" s="77" t="str">
        <f t="shared" ca="1" si="243"/>
        <v/>
      </c>
      <c r="AH728" s="163" t="str">
        <f t="shared" si="263"/>
        <v/>
      </c>
      <c r="AI728" s="163" t="str">
        <f t="shared" si="262"/>
        <v/>
      </c>
    </row>
    <row r="729" spans="1:35">
      <c r="A729" s="164" t="str">
        <f t="shared" ca="1" si="244"/>
        <v/>
      </c>
      <c r="B729" s="44" t="str">
        <f t="shared" ca="1" si="245"/>
        <v/>
      </c>
      <c r="C729" s="45" t="str">
        <f t="shared" ca="1" si="264"/>
        <v/>
      </c>
      <c r="D729" s="45" t="str">
        <f t="shared" ca="1" si="246"/>
        <v/>
      </c>
      <c r="E729" s="44" t="str">
        <f t="shared" ca="1" si="247"/>
        <v/>
      </c>
      <c r="F729" s="45" t="str">
        <f t="shared" ca="1" si="248"/>
        <v/>
      </c>
      <c r="G729" s="46" t="str">
        <f t="shared" ca="1" si="249"/>
        <v/>
      </c>
      <c r="H729" s="44" t="str">
        <f t="shared" ca="1" si="250"/>
        <v/>
      </c>
      <c r="I729" s="45" t="str">
        <f t="shared" ca="1" si="251"/>
        <v/>
      </c>
      <c r="J729" s="46" t="str">
        <f t="shared" ca="1" si="252"/>
        <v/>
      </c>
      <c r="K729" s="44" t="str">
        <f t="shared" ca="1" si="253"/>
        <v/>
      </c>
      <c r="L729" s="45" t="str">
        <f t="shared" ca="1" si="254"/>
        <v/>
      </c>
      <c r="M729" s="46" t="str">
        <f t="shared" ca="1" si="255"/>
        <v/>
      </c>
      <c r="N729" s="44" t="str">
        <f t="shared" ca="1" si="256"/>
        <v/>
      </c>
      <c r="O729" s="45" t="str">
        <f t="shared" ca="1" si="257"/>
        <v/>
      </c>
      <c r="P729" s="46" t="str">
        <f t="shared" ca="1" si="258"/>
        <v/>
      </c>
      <c r="Q729" s="44" t="str">
        <f t="shared" ca="1" si="259"/>
        <v/>
      </c>
      <c r="R729" s="45" t="str">
        <f t="shared" ca="1" si="260"/>
        <v/>
      </c>
      <c r="S729" s="46" t="str">
        <f t="shared" ca="1" si="261"/>
        <v/>
      </c>
      <c r="T729" s="77" t="str">
        <f t="shared" ca="1" si="243"/>
        <v/>
      </c>
      <c r="AH729" s="163" t="str">
        <f t="shared" si="263"/>
        <v/>
      </c>
      <c r="AI729" s="163" t="str">
        <f t="shared" si="262"/>
        <v/>
      </c>
    </row>
    <row r="730" spans="1:35">
      <c r="A730" s="164" t="str">
        <f t="shared" ca="1" si="244"/>
        <v/>
      </c>
      <c r="B730" s="44" t="str">
        <f t="shared" ca="1" si="245"/>
        <v/>
      </c>
      <c r="C730" s="45" t="str">
        <f t="shared" ca="1" si="264"/>
        <v/>
      </c>
      <c r="D730" s="45" t="str">
        <f t="shared" ca="1" si="246"/>
        <v/>
      </c>
      <c r="E730" s="44" t="str">
        <f t="shared" ca="1" si="247"/>
        <v/>
      </c>
      <c r="F730" s="45" t="str">
        <f t="shared" ca="1" si="248"/>
        <v/>
      </c>
      <c r="G730" s="46" t="str">
        <f t="shared" ca="1" si="249"/>
        <v/>
      </c>
      <c r="H730" s="44" t="str">
        <f t="shared" ca="1" si="250"/>
        <v/>
      </c>
      <c r="I730" s="45" t="str">
        <f t="shared" ca="1" si="251"/>
        <v/>
      </c>
      <c r="J730" s="46" t="str">
        <f t="shared" ca="1" si="252"/>
        <v/>
      </c>
      <c r="K730" s="44" t="str">
        <f t="shared" ca="1" si="253"/>
        <v/>
      </c>
      <c r="L730" s="45" t="str">
        <f t="shared" ca="1" si="254"/>
        <v/>
      </c>
      <c r="M730" s="46" t="str">
        <f t="shared" ca="1" si="255"/>
        <v/>
      </c>
      <c r="N730" s="44" t="str">
        <f t="shared" ca="1" si="256"/>
        <v/>
      </c>
      <c r="O730" s="45" t="str">
        <f t="shared" ca="1" si="257"/>
        <v/>
      </c>
      <c r="P730" s="46" t="str">
        <f t="shared" ca="1" si="258"/>
        <v/>
      </c>
      <c r="Q730" s="44" t="str">
        <f t="shared" ca="1" si="259"/>
        <v/>
      </c>
      <c r="R730" s="45" t="str">
        <f t="shared" ca="1" si="260"/>
        <v/>
      </c>
      <c r="S730" s="46" t="str">
        <f t="shared" ca="1" si="261"/>
        <v/>
      </c>
      <c r="T730" s="77" t="str">
        <f t="shared" ca="1" si="243"/>
        <v/>
      </c>
      <c r="AH730" s="163" t="str">
        <f t="shared" si="263"/>
        <v/>
      </c>
      <c r="AI730" s="163" t="str">
        <f t="shared" si="262"/>
        <v/>
      </c>
    </row>
    <row r="731" spans="1:35">
      <c r="A731" s="164" t="str">
        <f t="shared" ca="1" si="244"/>
        <v/>
      </c>
      <c r="B731" s="44" t="str">
        <f t="shared" ca="1" si="245"/>
        <v/>
      </c>
      <c r="C731" s="45" t="str">
        <f t="shared" ca="1" si="264"/>
        <v/>
      </c>
      <c r="D731" s="45" t="str">
        <f t="shared" ca="1" si="246"/>
        <v/>
      </c>
      <c r="E731" s="44" t="str">
        <f t="shared" ca="1" si="247"/>
        <v/>
      </c>
      <c r="F731" s="45" t="str">
        <f t="shared" ca="1" si="248"/>
        <v/>
      </c>
      <c r="G731" s="46" t="str">
        <f t="shared" ca="1" si="249"/>
        <v/>
      </c>
      <c r="H731" s="44" t="str">
        <f t="shared" ca="1" si="250"/>
        <v/>
      </c>
      <c r="I731" s="45" t="str">
        <f t="shared" ca="1" si="251"/>
        <v/>
      </c>
      <c r="J731" s="46" t="str">
        <f t="shared" ca="1" si="252"/>
        <v/>
      </c>
      <c r="K731" s="44" t="str">
        <f t="shared" ca="1" si="253"/>
        <v/>
      </c>
      <c r="L731" s="45" t="str">
        <f t="shared" ca="1" si="254"/>
        <v/>
      </c>
      <c r="M731" s="46" t="str">
        <f t="shared" ca="1" si="255"/>
        <v/>
      </c>
      <c r="N731" s="44" t="str">
        <f t="shared" ca="1" si="256"/>
        <v/>
      </c>
      <c r="O731" s="45" t="str">
        <f t="shared" ca="1" si="257"/>
        <v/>
      </c>
      <c r="P731" s="46" t="str">
        <f t="shared" ca="1" si="258"/>
        <v/>
      </c>
      <c r="Q731" s="44" t="str">
        <f t="shared" ca="1" si="259"/>
        <v/>
      </c>
      <c r="R731" s="45" t="str">
        <f t="shared" ca="1" si="260"/>
        <v/>
      </c>
      <c r="S731" s="46" t="str">
        <f t="shared" ca="1" si="261"/>
        <v/>
      </c>
      <c r="T731" s="77" t="str">
        <f t="shared" ref="T731:T741" ca="1" si="265">IF(ISERROR(B731-2),"",C731+D731-F731-G731-I731-J731+L731+M731+O731+P731+R731+S731+$J$9)</f>
        <v/>
      </c>
      <c r="AH731" s="163" t="str">
        <f t="shared" si="263"/>
        <v/>
      </c>
      <c r="AI731" s="163" t="str">
        <f t="shared" si="262"/>
        <v/>
      </c>
    </row>
    <row r="732" spans="1:35">
      <c r="A732" s="164" t="str">
        <f t="shared" ca="1" si="244"/>
        <v/>
      </c>
      <c r="B732" s="44" t="str">
        <f t="shared" ca="1" si="245"/>
        <v/>
      </c>
      <c r="C732" s="45" t="str">
        <f t="shared" ca="1" si="264"/>
        <v/>
      </c>
      <c r="D732" s="45" t="str">
        <f t="shared" ca="1" si="246"/>
        <v/>
      </c>
      <c r="E732" s="44" t="str">
        <f t="shared" ca="1" si="247"/>
        <v/>
      </c>
      <c r="F732" s="45" t="str">
        <f t="shared" ca="1" si="248"/>
        <v/>
      </c>
      <c r="G732" s="46" t="str">
        <f t="shared" ca="1" si="249"/>
        <v/>
      </c>
      <c r="H732" s="44" t="str">
        <f t="shared" ca="1" si="250"/>
        <v/>
      </c>
      <c r="I732" s="45" t="str">
        <f t="shared" ca="1" si="251"/>
        <v/>
      </c>
      <c r="J732" s="46" t="str">
        <f t="shared" ca="1" si="252"/>
        <v/>
      </c>
      <c r="K732" s="44" t="str">
        <f t="shared" ca="1" si="253"/>
        <v/>
      </c>
      <c r="L732" s="45" t="str">
        <f t="shared" ca="1" si="254"/>
        <v/>
      </c>
      <c r="M732" s="46" t="str">
        <f t="shared" ca="1" si="255"/>
        <v/>
      </c>
      <c r="N732" s="44" t="str">
        <f t="shared" ca="1" si="256"/>
        <v/>
      </c>
      <c r="O732" s="45" t="str">
        <f t="shared" ca="1" si="257"/>
        <v/>
      </c>
      <c r="P732" s="46" t="str">
        <f t="shared" ca="1" si="258"/>
        <v/>
      </c>
      <c r="Q732" s="44" t="str">
        <f t="shared" ca="1" si="259"/>
        <v/>
      </c>
      <c r="R732" s="45" t="str">
        <f t="shared" ca="1" si="260"/>
        <v/>
      </c>
      <c r="S732" s="46" t="str">
        <f t="shared" ca="1" si="261"/>
        <v/>
      </c>
      <c r="T732" s="77" t="str">
        <f t="shared" ca="1" si="265"/>
        <v/>
      </c>
      <c r="AH732" s="163" t="str">
        <f t="shared" si="263"/>
        <v/>
      </c>
      <c r="AI732" s="163" t="str">
        <f t="shared" si="262"/>
        <v/>
      </c>
    </row>
    <row r="733" spans="1:35">
      <c r="A733" s="164" t="str">
        <f t="shared" ca="1" si="244"/>
        <v/>
      </c>
      <c r="B733" s="44" t="str">
        <f t="shared" ca="1" si="245"/>
        <v/>
      </c>
      <c r="C733" s="45" t="str">
        <f t="shared" ca="1" si="264"/>
        <v/>
      </c>
      <c r="D733" s="45" t="str">
        <f t="shared" ca="1" si="246"/>
        <v/>
      </c>
      <c r="E733" s="44" t="str">
        <f t="shared" ca="1" si="247"/>
        <v/>
      </c>
      <c r="F733" s="45" t="str">
        <f t="shared" ca="1" si="248"/>
        <v/>
      </c>
      <c r="G733" s="46" t="str">
        <f t="shared" ca="1" si="249"/>
        <v/>
      </c>
      <c r="H733" s="44" t="str">
        <f t="shared" ca="1" si="250"/>
        <v/>
      </c>
      <c r="I733" s="45" t="str">
        <f t="shared" ca="1" si="251"/>
        <v/>
      </c>
      <c r="J733" s="46" t="str">
        <f t="shared" ca="1" si="252"/>
        <v/>
      </c>
      <c r="K733" s="44" t="str">
        <f t="shared" ca="1" si="253"/>
        <v/>
      </c>
      <c r="L733" s="45" t="str">
        <f t="shared" ca="1" si="254"/>
        <v/>
      </c>
      <c r="M733" s="46" t="str">
        <f t="shared" ca="1" si="255"/>
        <v/>
      </c>
      <c r="N733" s="44" t="str">
        <f t="shared" ca="1" si="256"/>
        <v/>
      </c>
      <c r="O733" s="45" t="str">
        <f t="shared" ca="1" si="257"/>
        <v/>
      </c>
      <c r="P733" s="46" t="str">
        <f t="shared" ca="1" si="258"/>
        <v/>
      </c>
      <c r="Q733" s="44" t="str">
        <f t="shared" ca="1" si="259"/>
        <v/>
      </c>
      <c r="R733" s="45" t="str">
        <f t="shared" ca="1" si="260"/>
        <v/>
      </c>
      <c r="S733" s="46" t="str">
        <f t="shared" ca="1" si="261"/>
        <v/>
      </c>
      <c r="T733" s="77" t="str">
        <f t="shared" ca="1" si="265"/>
        <v/>
      </c>
      <c r="AH733" s="163" t="str">
        <f t="shared" si="263"/>
        <v/>
      </c>
      <c r="AI733" s="163" t="str">
        <f t="shared" si="262"/>
        <v/>
      </c>
    </row>
    <row r="734" spans="1:35">
      <c r="A734" s="164" t="str">
        <f t="shared" ca="1" si="244"/>
        <v/>
      </c>
      <c r="B734" s="44" t="str">
        <f t="shared" ca="1" si="245"/>
        <v/>
      </c>
      <c r="C734" s="45" t="str">
        <f t="shared" ca="1" si="264"/>
        <v/>
      </c>
      <c r="D734" s="45" t="str">
        <f t="shared" ca="1" si="246"/>
        <v/>
      </c>
      <c r="E734" s="44" t="str">
        <f t="shared" ca="1" si="247"/>
        <v/>
      </c>
      <c r="F734" s="45" t="str">
        <f t="shared" ca="1" si="248"/>
        <v/>
      </c>
      <c r="G734" s="46" t="str">
        <f t="shared" ca="1" si="249"/>
        <v/>
      </c>
      <c r="H734" s="44" t="str">
        <f t="shared" ca="1" si="250"/>
        <v/>
      </c>
      <c r="I734" s="45" t="str">
        <f t="shared" ca="1" si="251"/>
        <v/>
      </c>
      <c r="J734" s="46" t="str">
        <f t="shared" ca="1" si="252"/>
        <v/>
      </c>
      <c r="K734" s="44" t="str">
        <f t="shared" ca="1" si="253"/>
        <v/>
      </c>
      <c r="L734" s="45" t="str">
        <f t="shared" ca="1" si="254"/>
        <v/>
      </c>
      <c r="M734" s="46" t="str">
        <f t="shared" ca="1" si="255"/>
        <v/>
      </c>
      <c r="N734" s="44" t="str">
        <f t="shared" ca="1" si="256"/>
        <v/>
      </c>
      <c r="O734" s="45" t="str">
        <f t="shared" ca="1" si="257"/>
        <v/>
      </c>
      <c r="P734" s="46" t="str">
        <f t="shared" ca="1" si="258"/>
        <v/>
      </c>
      <c r="Q734" s="44" t="str">
        <f t="shared" ca="1" si="259"/>
        <v/>
      </c>
      <c r="R734" s="45" t="str">
        <f t="shared" ca="1" si="260"/>
        <v/>
      </c>
      <c r="S734" s="46" t="str">
        <f t="shared" ca="1" si="261"/>
        <v/>
      </c>
      <c r="T734" s="77" t="str">
        <f t="shared" ca="1" si="265"/>
        <v/>
      </c>
      <c r="AH734" s="163" t="str">
        <f t="shared" si="263"/>
        <v/>
      </c>
      <c r="AI734" s="163" t="str">
        <f t="shared" si="262"/>
        <v/>
      </c>
    </row>
    <row r="735" spans="1:35">
      <c r="A735" s="164" t="str">
        <f t="shared" ca="1" si="244"/>
        <v/>
      </c>
      <c r="B735" s="44" t="str">
        <f t="shared" ca="1" si="245"/>
        <v/>
      </c>
      <c r="C735" s="45" t="str">
        <f t="shared" ca="1" si="264"/>
        <v/>
      </c>
      <c r="D735" s="45" t="str">
        <f t="shared" ca="1" si="246"/>
        <v/>
      </c>
      <c r="E735" s="44" t="str">
        <f t="shared" ca="1" si="247"/>
        <v/>
      </c>
      <c r="F735" s="45" t="str">
        <f t="shared" ca="1" si="248"/>
        <v/>
      </c>
      <c r="G735" s="46" t="str">
        <f t="shared" ca="1" si="249"/>
        <v/>
      </c>
      <c r="H735" s="44" t="str">
        <f t="shared" ca="1" si="250"/>
        <v/>
      </c>
      <c r="I735" s="45" t="str">
        <f t="shared" ca="1" si="251"/>
        <v/>
      </c>
      <c r="J735" s="46" t="str">
        <f t="shared" ca="1" si="252"/>
        <v/>
      </c>
      <c r="K735" s="44" t="str">
        <f t="shared" ca="1" si="253"/>
        <v/>
      </c>
      <c r="L735" s="45" t="str">
        <f t="shared" ca="1" si="254"/>
        <v/>
      </c>
      <c r="M735" s="46" t="str">
        <f t="shared" ca="1" si="255"/>
        <v/>
      </c>
      <c r="N735" s="44" t="str">
        <f t="shared" ca="1" si="256"/>
        <v/>
      </c>
      <c r="O735" s="45" t="str">
        <f t="shared" ca="1" si="257"/>
        <v/>
      </c>
      <c r="P735" s="46" t="str">
        <f t="shared" ca="1" si="258"/>
        <v/>
      </c>
      <c r="Q735" s="44" t="str">
        <f t="shared" ca="1" si="259"/>
        <v/>
      </c>
      <c r="R735" s="45" t="str">
        <f t="shared" ca="1" si="260"/>
        <v/>
      </c>
      <c r="S735" s="46" t="str">
        <f t="shared" ca="1" si="261"/>
        <v/>
      </c>
      <c r="T735" s="77" t="str">
        <f t="shared" ca="1" si="265"/>
        <v/>
      </c>
      <c r="AH735" s="163" t="str">
        <f t="shared" si="263"/>
        <v/>
      </c>
      <c r="AI735" s="163" t="str">
        <f t="shared" si="262"/>
        <v/>
      </c>
    </row>
    <row r="736" spans="1:35">
      <c r="A736" s="164" t="str">
        <f t="shared" ca="1" si="244"/>
        <v/>
      </c>
      <c r="B736" s="44" t="str">
        <f t="shared" ca="1" si="245"/>
        <v/>
      </c>
      <c r="C736" s="45" t="str">
        <f t="shared" ca="1" si="264"/>
        <v/>
      </c>
      <c r="D736" s="45" t="str">
        <f t="shared" ca="1" si="246"/>
        <v/>
      </c>
      <c r="E736" s="44" t="str">
        <f t="shared" ca="1" si="247"/>
        <v/>
      </c>
      <c r="F736" s="45" t="str">
        <f t="shared" ca="1" si="248"/>
        <v/>
      </c>
      <c r="G736" s="46" t="str">
        <f t="shared" ca="1" si="249"/>
        <v/>
      </c>
      <c r="H736" s="44" t="str">
        <f t="shared" ca="1" si="250"/>
        <v/>
      </c>
      <c r="I736" s="45" t="str">
        <f t="shared" ca="1" si="251"/>
        <v/>
      </c>
      <c r="J736" s="46" t="str">
        <f t="shared" ca="1" si="252"/>
        <v/>
      </c>
      <c r="K736" s="44" t="str">
        <f t="shared" ca="1" si="253"/>
        <v/>
      </c>
      <c r="L736" s="45" t="str">
        <f t="shared" ca="1" si="254"/>
        <v/>
      </c>
      <c r="M736" s="46" t="str">
        <f t="shared" ca="1" si="255"/>
        <v/>
      </c>
      <c r="N736" s="44" t="str">
        <f t="shared" ca="1" si="256"/>
        <v/>
      </c>
      <c r="O736" s="45" t="str">
        <f t="shared" ca="1" si="257"/>
        <v/>
      </c>
      <c r="P736" s="46" t="str">
        <f t="shared" ca="1" si="258"/>
        <v/>
      </c>
      <c r="Q736" s="44" t="str">
        <f t="shared" ca="1" si="259"/>
        <v/>
      </c>
      <c r="R736" s="45" t="str">
        <f t="shared" ca="1" si="260"/>
        <v/>
      </c>
      <c r="S736" s="46" t="str">
        <f t="shared" ca="1" si="261"/>
        <v/>
      </c>
      <c r="T736" s="77" t="str">
        <f t="shared" ca="1" si="265"/>
        <v/>
      </c>
      <c r="AH736" s="163" t="str">
        <f t="shared" si="263"/>
        <v/>
      </c>
      <c r="AI736" s="163" t="str">
        <f t="shared" si="262"/>
        <v/>
      </c>
    </row>
    <row r="737" spans="1:35">
      <c r="A737" s="164" t="str">
        <f t="shared" ca="1" si="244"/>
        <v/>
      </c>
      <c r="B737" s="44" t="str">
        <f t="shared" ca="1" si="245"/>
        <v/>
      </c>
      <c r="C737" s="45" t="str">
        <f t="shared" ca="1" si="264"/>
        <v/>
      </c>
      <c r="D737" s="45" t="str">
        <f t="shared" ca="1" si="246"/>
        <v/>
      </c>
      <c r="E737" s="44" t="str">
        <f t="shared" ca="1" si="247"/>
        <v/>
      </c>
      <c r="F737" s="45" t="str">
        <f t="shared" ca="1" si="248"/>
        <v/>
      </c>
      <c r="G737" s="46" t="str">
        <f t="shared" ca="1" si="249"/>
        <v/>
      </c>
      <c r="H737" s="44" t="str">
        <f t="shared" ca="1" si="250"/>
        <v/>
      </c>
      <c r="I737" s="45" t="str">
        <f t="shared" ca="1" si="251"/>
        <v/>
      </c>
      <c r="J737" s="46" t="str">
        <f t="shared" ca="1" si="252"/>
        <v/>
      </c>
      <c r="K737" s="44" t="str">
        <f t="shared" ca="1" si="253"/>
        <v/>
      </c>
      <c r="L737" s="45" t="str">
        <f t="shared" ca="1" si="254"/>
        <v/>
      </c>
      <c r="M737" s="46" t="str">
        <f t="shared" ca="1" si="255"/>
        <v/>
      </c>
      <c r="N737" s="44" t="str">
        <f t="shared" ca="1" si="256"/>
        <v/>
      </c>
      <c r="O737" s="45" t="str">
        <f t="shared" ca="1" si="257"/>
        <v/>
      </c>
      <c r="P737" s="46" t="str">
        <f t="shared" ca="1" si="258"/>
        <v/>
      </c>
      <c r="Q737" s="44" t="str">
        <f t="shared" ca="1" si="259"/>
        <v/>
      </c>
      <c r="R737" s="45" t="str">
        <f t="shared" ca="1" si="260"/>
        <v/>
      </c>
      <c r="S737" s="46" t="str">
        <f t="shared" ca="1" si="261"/>
        <v/>
      </c>
      <c r="T737" s="77" t="str">
        <f t="shared" ca="1" si="265"/>
        <v/>
      </c>
      <c r="AH737" s="163" t="str">
        <f t="shared" si="263"/>
        <v/>
      </c>
      <c r="AI737" s="163" t="str">
        <f t="shared" si="262"/>
        <v/>
      </c>
    </row>
    <row r="738" spans="1:35">
      <c r="A738" s="164" t="str">
        <f t="shared" ca="1" si="244"/>
        <v/>
      </c>
      <c r="B738" s="44" t="str">
        <f t="shared" ca="1" si="245"/>
        <v/>
      </c>
      <c r="C738" s="45" t="str">
        <f t="shared" ca="1" si="264"/>
        <v/>
      </c>
      <c r="D738" s="45" t="str">
        <f t="shared" ca="1" si="246"/>
        <v/>
      </c>
      <c r="E738" s="44" t="str">
        <f t="shared" ca="1" si="247"/>
        <v/>
      </c>
      <c r="F738" s="45" t="str">
        <f t="shared" ca="1" si="248"/>
        <v/>
      </c>
      <c r="G738" s="46" t="str">
        <f t="shared" ca="1" si="249"/>
        <v/>
      </c>
      <c r="H738" s="44" t="str">
        <f t="shared" ca="1" si="250"/>
        <v/>
      </c>
      <c r="I738" s="45" t="str">
        <f t="shared" ca="1" si="251"/>
        <v/>
      </c>
      <c r="J738" s="46" t="str">
        <f t="shared" ca="1" si="252"/>
        <v/>
      </c>
      <c r="K738" s="44" t="str">
        <f t="shared" ca="1" si="253"/>
        <v/>
      </c>
      <c r="L738" s="45" t="str">
        <f t="shared" ca="1" si="254"/>
        <v/>
      </c>
      <c r="M738" s="46" t="str">
        <f t="shared" ca="1" si="255"/>
        <v/>
      </c>
      <c r="N738" s="44" t="str">
        <f t="shared" ca="1" si="256"/>
        <v/>
      </c>
      <c r="O738" s="45" t="str">
        <f t="shared" ca="1" si="257"/>
        <v/>
      </c>
      <c r="P738" s="46" t="str">
        <f t="shared" ca="1" si="258"/>
        <v/>
      </c>
      <c r="Q738" s="44" t="str">
        <f t="shared" ca="1" si="259"/>
        <v/>
      </c>
      <c r="R738" s="45" t="str">
        <f t="shared" ca="1" si="260"/>
        <v/>
      </c>
      <c r="S738" s="46" t="str">
        <f t="shared" ca="1" si="261"/>
        <v/>
      </c>
      <c r="T738" s="77" t="str">
        <f t="shared" ca="1" si="265"/>
        <v/>
      </c>
      <c r="AH738" s="163" t="str">
        <f t="shared" si="263"/>
        <v/>
      </c>
      <c r="AI738" s="163" t="str">
        <f t="shared" si="262"/>
        <v/>
      </c>
    </row>
    <row r="739" spans="1:35">
      <c r="A739" s="164" t="str">
        <f t="shared" ca="1" si="244"/>
        <v/>
      </c>
      <c r="B739" s="44" t="str">
        <f t="shared" ca="1" si="245"/>
        <v/>
      </c>
      <c r="C739" s="45" t="str">
        <f t="shared" ca="1" si="264"/>
        <v/>
      </c>
      <c r="D739" s="45" t="str">
        <f t="shared" ca="1" si="246"/>
        <v/>
      </c>
      <c r="E739" s="44" t="str">
        <f t="shared" ca="1" si="247"/>
        <v/>
      </c>
      <c r="F739" s="45" t="str">
        <f t="shared" ca="1" si="248"/>
        <v/>
      </c>
      <c r="G739" s="46" t="str">
        <f t="shared" ca="1" si="249"/>
        <v/>
      </c>
      <c r="H739" s="44" t="str">
        <f t="shared" ca="1" si="250"/>
        <v/>
      </c>
      <c r="I739" s="45" t="str">
        <f t="shared" ca="1" si="251"/>
        <v/>
      </c>
      <c r="J739" s="46" t="str">
        <f t="shared" ca="1" si="252"/>
        <v/>
      </c>
      <c r="K739" s="44" t="str">
        <f t="shared" ca="1" si="253"/>
        <v/>
      </c>
      <c r="L739" s="45" t="str">
        <f t="shared" ca="1" si="254"/>
        <v/>
      </c>
      <c r="M739" s="46" t="str">
        <f t="shared" ca="1" si="255"/>
        <v/>
      </c>
      <c r="N739" s="44" t="str">
        <f t="shared" ca="1" si="256"/>
        <v/>
      </c>
      <c r="O739" s="45" t="str">
        <f t="shared" ca="1" si="257"/>
        <v/>
      </c>
      <c r="P739" s="46" t="str">
        <f t="shared" ca="1" si="258"/>
        <v/>
      </c>
      <c r="Q739" s="44" t="str">
        <f t="shared" ca="1" si="259"/>
        <v/>
      </c>
      <c r="R739" s="45" t="str">
        <f t="shared" ca="1" si="260"/>
        <v/>
      </c>
      <c r="S739" s="46" t="str">
        <f t="shared" ca="1" si="261"/>
        <v/>
      </c>
      <c r="T739" s="77" t="str">
        <f t="shared" ca="1" si="265"/>
        <v/>
      </c>
      <c r="AH739" s="163" t="str">
        <f t="shared" si="263"/>
        <v/>
      </c>
      <c r="AI739" s="163" t="str">
        <f t="shared" si="262"/>
        <v/>
      </c>
    </row>
    <row r="740" spans="1:35">
      <c r="A740" s="164" t="str">
        <f t="shared" ca="1" si="244"/>
        <v/>
      </c>
      <c r="B740" s="44" t="str">
        <f t="shared" ca="1" si="245"/>
        <v/>
      </c>
      <c r="C740" s="45" t="str">
        <f t="shared" ca="1" si="264"/>
        <v/>
      </c>
      <c r="D740" s="45" t="str">
        <f t="shared" ca="1" si="246"/>
        <v/>
      </c>
      <c r="E740" s="44" t="str">
        <f t="shared" ca="1" si="247"/>
        <v/>
      </c>
      <c r="F740" s="45" t="str">
        <f t="shared" ca="1" si="248"/>
        <v/>
      </c>
      <c r="G740" s="46" t="str">
        <f t="shared" ca="1" si="249"/>
        <v/>
      </c>
      <c r="H740" s="44" t="str">
        <f t="shared" ca="1" si="250"/>
        <v/>
      </c>
      <c r="I740" s="45" t="str">
        <f t="shared" ca="1" si="251"/>
        <v/>
      </c>
      <c r="J740" s="46" t="str">
        <f t="shared" ca="1" si="252"/>
        <v/>
      </c>
      <c r="K740" s="44" t="str">
        <f t="shared" ca="1" si="253"/>
        <v/>
      </c>
      <c r="L740" s="45" t="str">
        <f t="shared" ca="1" si="254"/>
        <v/>
      </c>
      <c r="M740" s="46" t="str">
        <f t="shared" ca="1" si="255"/>
        <v/>
      </c>
      <c r="N740" s="44" t="str">
        <f t="shared" ca="1" si="256"/>
        <v/>
      </c>
      <c r="O740" s="45" t="str">
        <f t="shared" ca="1" si="257"/>
        <v/>
      </c>
      <c r="P740" s="46" t="str">
        <f t="shared" ca="1" si="258"/>
        <v/>
      </c>
      <c r="Q740" s="44" t="str">
        <f t="shared" ca="1" si="259"/>
        <v/>
      </c>
      <c r="R740" s="45" t="str">
        <f t="shared" ca="1" si="260"/>
        <v/>
      </c>
      <c r="S740" s="46" t="str">
        <f t="shared" ca="1" si="261"/>
        <v/>
      </c>
      <c r="T740" s="77" t="str">
        <f t="shared" ca="1" si="265"/>
        <v/>
      </c>
      <c r="AH740" s="163" t="str">
        <f t="shared" si="263"/>
        <v/>
      </c>
      <c r="AI740" s="163" t="str">
        <f t="shared" si="262"/>
        <v/>
      </c>
    </row>
    <row r="741" spans="1:35">
      <c r="A741" s="164" t="str">
        <f t="shared" ca="1" si="244"/>
        <v/>
      </c>
      <c r="B741" s="44" t="str">
        <f t="shared" ca="1" si="245"/>
        <v/>
      </c>
      <c r="C741" s="45" t="str">
        <f t="shared" ca="1" si="264"/>
        <v/>
      </c>
      <c r="D741" s="45" t="str">
        <f t="shared" ca="1" si="246"/>
        <v/>
      </c>
      <c r="E741" s="44" t="str">
        <f t="shared" ca="1" si="247"/>
        <v/>
      </c>
      <c r="F741" s="45" t="str">
        <f t="shared" ca="1" si="248"/>
        <v/>
      </c>
      <c r="G741" s="46" t="str">
        <f t="shared" ca="1" si="249"/>
        <v/>
      </c>
      <c r="H741" s="44" t="str">
        <f t="shared" ca="1" si="250"/>
        <v/>
      </c>
      <c r="I741" s="45" t="str">
        <f t="shared" ca="1" si="251"/>
        <v/>
      </c>
      <c r="J741" s="46" t="str">
        <f t="shared" ca="1" si="252"/>
        <v/>
      </c>
      <c r="K741" s="44" t="str">
        <f t="shared" ca="1" si="253"/>
        <v/>
      </c>
      <c r="L741" s="45" t="str">
        <f t="shared" ca="1" si="254"/>
        <v/>
      </c>
      <c r="M741" s="46" t="str">
        <f t="shared" ca="1" si="255"/>
        <v/>
      </c>
      <c r="N741" s="44" t="str">
        <f t="shared" ca="1" si="256"/>
        <v/>
      </c>
      <c r="O741" s="45" t="str">
        <f t="shared" ca="1" si="257"/>
        <v/>
      </c>
      <c r="P741" s="46" t="str">
        <f t="shared" ca="1" si="258"/>
        <v/>
      </c>
      <c r="Q741" s="44" t="str">
        <f t="shared" ca="1" si="259"/>
        <v/>
      </c>
      <c r="R741" s="45" t="str">
        <f t="shared" ca="1" si="260"/>
        <v/>
      </c>
      <c r="S741" s="46" t="str">
        <f t="shared" ca="1" si="261"/>
        <v/>
      </c>
      <c r="T741" s="77" t="str">
        <f t="shared" ca="1" si="265"/>
        <v/>
      </c>
      <c r="AH741" s="163" t="str">
        <f t="shared" si="263"/>
        <v/>
      </c>
      <c r="AI741" s="163" t="str">
        <f t="shared" si="262"/>
        <v/>
      </c>
    </row>
    <row r="742" spans="1:35">
      <c r="AH742" s="163" t="str">
        <f t="shared" si="263"/>
        <v/>
      </c>
      <c r="AI742" s="163" t="str">
        <f t="shared" si="262"/>
        <v/>
      </c>
    </row>
    <row r="743" spans="1:35">
      <c r="AH743" s="163" t="str">
        <f t="shared" si="263"/>
        <v/>
      </c>
      <c r="AI743" s="163" t="str">
        <f t="shared" si="262"/>
        <v/>
      </c>
    </row>
    <row r="744" spans="1:35">
      <c r="AH744" s="163" t="str">
        <f t="shared" si="263"/>
        <v/>
      </c>
      <c r="AI744" s="163" t="str">
        <f t="shared" si="262"/>
        <v/>
      </c>
    </row>
    <row r="745" spans="1:35">
      <c r="AH745" s="163" t="str">
        <f t="shared" si="263"/>
        <v/>
      </c>
      <c r="AI745" s="163" t="str">
        <f t="shared" si="262"/>
        <v/>
      </c>
    </row>
    <row r="746" spans="1:35">
      <c r="AH746" s="163" t="str">
        <f t="shared" si="263"/>
        <v/>
      </c>
      <c r="AI746" s="163" t="str">
        <f t="shared" si="262"/>
        <v/>
      </c>
    </row>
    <row r="747" spans="1:35">
      <c r="AH747" s="163" t="str">
        <f t="shared" si="263"/>
        <v/>
      </c>
      <c r="AI747" s="163" t="str">
        <f t="shared" si="262"/>
        <v/>
      </c>
    </row>
    <row r="748" spans="1:35">
      <c r="AH748" s="163" t="str">
        <f t="shared" si="263"/>
        <v/>
      </c>
      <c r="AI748" s="163" t="str">
        <f t="shared" si="262"/>
        <v/>
      </c>
    </row>
    <row r="749" spans="1:35">
      <c r="AH749" s="163" t="str">
        <f t="shared" si="263"/>
        <v/>
      </c>
      <c r="AI749" s="163" t="str">
        <f t="shared" si="262"/>
        <v/>
      </c>
    </row>
    <row r="750" spans="1:35">
      <c r="AH750" s="163" t="str">
        <f t="shared" si="263"/>
        <v/>
      </c>
      <c r="AI750" s="163" t="str">
        <f t="shared" si="262"/>
        <v/>
      </c>
    </row>
    <row r="751" spans="1:35">
      <c r="AH751" s="163" t="str">
        <f t="shared" si="263"/>
        <v/>
      </c>
      <c r="AI751" s="163" t="str">
        <f t="shared" si="262"/>
        <v/>
      </c>
    </row>
    <row r="752" spans="1:35">
      <c r="AH752" s="163" t="str">
        <f t="shared" si="263"/>
        <v/>
      </c>
      <c r="AI752" s="163" t="str">
        <f t="shared" si="262"/>
        <v/>
      </c>
    </row>
    <row r="753" spans="34:35">
      <c r="AH753" s="163" t="str">
        <f t="shared" si="263"/>
        <v/>
      </c>
      <c r="AI753" s="163" t="str">
        <f t="shared" si="262"/>
        <v/>
      </c>
    </row>
    <row r="754" spans="34:35">
      <c r="AH754" s="163" t="str">
        <f t="shared" si="263"/>
        <v/>
      </c>
      <c r="AI754" s="163" t="str">
        <f t="shared" si="262"/>
        <v/>
      </c>
    </row>
    <row r="755" spans="34:35">
      <c r="AH755" s="163" t="str">
        <f t="shared" si="263"/>
        <v/>
      </c>
      <c r="AI755" s="163" t="str">
        <f t="shared" si="262"/>
        <v/>
      </c>
    </row>
    <row r="756" spans="34:35">
      <c r="AH756" s="163" t="str">
        <f t="shared" si="263"/>
        <v/>
      </c>
      <c r="AI756" s="163" t="str">
        <f t="shared" si="262"/>
        <v/>
      </c>
    </row>
    <row r="757" spans="34:35">
      <c r="AH757" s="163" t="str">
        <f t="shared" si="263"/>
        <v/>
      </c>
      <c r="AI757" s="163" t="str">
        <f t="shared" si="262"/>
        <v/>
      </c>
    </row>
    <row r="758" spans="34:35">
      <c r="AH758" s="163" t="str">
        <f t="shared" si="263"/>
        <v/>
      </c>
      <c r="AI758" s="163" t="str">
        <f t="shared" si="262"/>
        <v/>
      </c>
    </row>
    <row r="759" spans="34:35">
      <c r="AH759" s="163" t="str">
        <f t="shared" si="263"/>
        <v/>
      </c>
      <c r="AI759" s="163" t="str">
        <f t="shared" si="262"/>
        <v/>
      </c>
    </row>
    <row r="760" spans="34:35">
      <c r="AH760" s="163" t="str">
        <f t="shared" si="263"/>
        <v/>
      </c>
      <c r="AI760" s="163" t="str">
        <f t="shared" si="262"/>
        <v/>
      </c>
    </row>
    <row r="761" spans="34:35">
      <c r="AH761" s="163" t="str">
        <f t="shared" si="263"/>
        <v/>
      </c>
      <c r="AI761" s="163" t="str">
        <f t="shared" si="262"/>
        <v/>
      </c>
    </row>
    <row r="762" spans="34:35">
      <c r="AH762" s="163" t="str">
        <f t="shared" si="263"/>
        <v/>
      </c>
      <c r="AI762" s="163" t="str">
        <f t="shared" si="262"/>
        <v/>
      </c>
    </row>
    <row r="763" spans="34:35">
      <c r="AH763" s="163" t="str">
        <f t="shared" si="263"/>
        <v/>
      </c>
      <c r="AI763" s="163" t="str">
        <f t="shared" si="262"/>
        <v/>
      </c>
    </row>
    <row r="764" spans="34:35">
      <c r="AH764" s="163" t="str">
        <f t="shared" si="263"/>
        <v/>
      </c>
      <c r="AI764" s="163" t="str">
        <f t="shared" si="262"/>
        <v/>
      </c>
    </row>
    <row r="765" spans="34:35">
      <c r="AH765" s="163" t="str">
        <f t="shared" si="263"/>
        <v/>
      </c>
      <c r="AI765" s="163" t="str">
        <f t="shared" si="262"/>
        <v/>
      </c>
    </row>
    <row r="766" spans="34:35">
      <c r="AH766" s="163" t="str">
        <f t="shared" si="263"/>
        <v/>
      </c>
      <c r="AI766" s="163" t="str">
        <f t="shared" si="262"/>
        <v/>
      </c>
    </row>
    <row r="767" spans="34:35">
      <c r="AH767" s="163" t="str">
        <f t="shared" si="263"/>
        <v/>
      </c>
      <c r="AI767" s="163" t="str">
        <f t="shared" si="262"/>
        <v/>
      </c>
    </row>
    <row r="768" spans="34:35">
      <c r="AH768" s="163" t="str">
        <f t="shared" si="263"/>
        <v/>
      </c>
      <c r="AI768" s="163" t="str">
        <f t="shared" si="262"/>
        <v/>
      </c>
    </row>
    <row r="769" spans="34:35">
      <c r="AH769" s="163" t="str">
        <f t="shared" si="263"/>
        <v/>
      </c>
      <c r="AI769" s="163" t="str">
        <f t="shared" si="262"/>
        <v/>
      </c>
    </row>
    <row r="770" spans="34:35">
      <c r="AH770" s="163" t="str">
        <f t="shared" si="263"/>
        <v/>
      </c>
      <c r="AI770" s="163" t="str">
        <f t="shared" si="262"/>
        <v/>
      </c>
    </row>
    <row r="771" spans="34:35">
      <c r="AH771" s="163" t="str">
        <f t="shared" si="263"/>
        <v/>
      </c>
      <c r="AI771" s="163" t="str">
        <f t="shared" si="262"/>
        <v/>
      </c>
    </row>
    <row r="772" spans="34:35">
      <c r="AH772" s="163" t="str">
        <f t="shared" si="263"/>
        <v/>
      </c>
      <c r="AI772" s="163" t="str">
        <f t="shared" ref="AI772:AI835" si="266">IF(AH772&gt;$A$14,AH772,"")</f>
        <v/>
      </c>
    </row>
    <row r="773" spans="34:35">
      <c r="AH773" s="163" t="str">
        <f t="shared" ref="AH773:AH836" si="267">IF(COUNTIF(X:X,V773)*COUNTIF(Z:Z,V773)*COUNTIF(AB:AB,V773)*COUNTIF(AD:AD,V773)*COUNTIF(AF:AF,V773),V773,"")</f>
        <v/>
      </c>
      <c r="AI773" s="163" t="str">
        <f t="shared" si="266"/>
        <v/>
      </c>
    </row>
    <row r="774" spans="34:35">
      <c r="AH774" s="163" t="str">
        <f t="shared" si="267"/>
        <v/>
      </c>
      <c r="AI774" s="163" t="str">
        <f t="shared" si="266"/>
        <v/>
      </c>
    </row>
    <row r="775" spans="34:35">
      <c r="AH775" s="163" t="str">
        <f t="shared" si="267"/>
        <v/>
      </c>
      <c r="AI775" s="163" t="str">
        <f t="shared" si="266"/>
        <v/>
      </c>
    </row>
    <row r="776" spans="34:35">
      <c r="AH776" s="163" t="str">
        <f t="shared" si="267"/>
        <v/>
      </c>
      <c r="AI776" s="163" t="str">
        <f t="shared" si="266"/>
        <v/>
      </c>
    </row>
    <row r="777" spans="34:35">
      <c r="AH777" s="163" t="str">
        <f t="shared" si="267"/>
        <v/>
      </c>
      <c r="AI777" s="163" t="str">
        <f t="shared" si="266"/>
        <v/>
      </c>
    </row>
    <row r="778" spans="34:35">
      <c r="AH778" s="163" t="str">
        <f t="shared" si="267"/>
        <v/>
      </c>
      <c r="AI778" s="163" t="str">
        <f t="shared" si="266"/>
        <v/>
      </c>
    </row>
    <row r="779" spans="34:35">
      <c r="AH779" s="163" t="str">
        <f t="shared" si="267"/>
        <v/>
      </c>
      <c r="AI779" s="163" t="str">
        <f t="shared" si="266"/>
        <v/>
      </c>
    </row>
    <row r="780" spans="34:35">
      <c r="AH780" s="163" t="str">
        <f t="shared" si="267"/>
        <v/>
      </c>
      <c r="AI780" s="163" t="str">
        <f t="shared" si="266"/>
        <v/>
      </c>
    </row>
    <row r="781" spans="34:35">
      <c r="AH781" s="163" t="str">
        <f t="shared" si="267"/>
        <v/>
      </c>
      <c r="AI781" s="163" t="str">
        <f t="shared" si="266"/>
        <v/>
      </c>
    </row>
    <row r="782" spans="34:35">
      <c r="AH782" s="163" t="str">
        <f t="shared" si="267"/>
        <v/>
      </c>
      <c r="AI782" s="163" t="str">
        <f t="shared" si="266"/>
        <v/>
      </c>
    </row>
    <row r="783" spans="34:35">
      <c r="AH783" s="163" t="str">
        <f t="shared" si="267"/>
        <v/>
      </c>
      <c r="AI783" s="163" t="str">
        <f t="shared" si="266"/>
        <v/>
      </c>
    </row>
    <row r="784" spans="34:35">
      <c r="AH784" s="163" t="str">
        <f t="shared" si="267"/>
        <v/>
      </c>
      <c r="AI784" s="163" t="str">
        <f t="shared" si="266"/>
        <v/>
      </c>
    </row>
    <row r="785" spans="34:35">
      <c r="AH785" s="163" t="str">
        <f t="shared" si="267"/>
        <v/>
      </c>
      <c r="AI785" s="163" t="str">
        <f t="shared" si="266"/>
        <v/>
      </c>
    </row>
    <row r="786" spans="34:35">
      <c r="AH786" s="163" t="str">
        <f t="shared" si="267"/>
        <v/>
      </c>
      <c r="AI786" s="163" t="str">
        <f t="shared" si="266"/>
        <v/>
      </c>
    </row>
    <row r="787" spans="34:35">
      <c r="AH787" s="163" t="str">
        <f t="shared" si="267"/>
        <v/>
      </c>
      <c r="AI787" s="163" t="str">
        <f t="shared" si="266"/>
        <v/>
      </c>
    </row>
    <row r="788" spans="34:35">
      <c r="AH788" s="163" t="str">
        <f t="shared" si="267"/>
        <v/>
      </c>
      <c r="AI788" s="163" t="str">
        <f t="shared" si="266"/>
        <v/>
      </c>
    </row>
    <row r="789" spans="34:35">
      <c r="AH789" s="163" t="str">
        <f t="shared" si="267"/>
        <v/>
      </c>
      <c r="AI789" s="163" t="str">
        <f t="shared" si="266"/>
        <v/>
      </c>
    </row>
    <row r="790" spans="34:35">
      <c r="AH790" s="163" t="str">
        <f t="shared" si="267"/>
        <v/>
      </c>
      <c r="AI790" s="163" t="str">
        <f t="shared" si="266"/>
        <v/>
      </c>
    </row>
    <row r="791" spans="34:35">
      <c r="AH791" s="163" t="str">
        <f t="shared" si="267"/>
        <v/>
      </c>
      <c r="AI791" s="163" t="str">
        <f t="shared" si="266"/>
        <v/>
      </c>
    </row>
    <row r="792" spans="34:35">
      <c r="AH792" s="163" t="str">
        <f t="shared" si="267"/>
        <v/>
      </c>
      <c r="AI792" s="163" t="str">
        <f t="shared" si="266"/>
        <v/>
      </c>
    </row>
    <row r="793" spans="34:35">
      <c r="AH793" s="163" t="str">
        <f t="shared" si="267"/>
        <v/>
      </c>
      <c r="AI793" s="163" t="str">
        <f t="shared" si="266"/>
        <v/>
      </c>
    </row>
    <row r="794" spans="34:35">
      <c r="AH794" s="163" t="str">
        <f t="shared" si="267"/>
        <v/>
      </c>
      <c r="AI794" s="163" t="str">
        <f t="shared" si="266"/>
        <v/>
      </c>
    </row>
    <row r="795" spans="34:35">
      <c r="AH795" s="163" t="str">
        <f t="shared" si="267"/>
        <v/>
      </c>
      <c r="AI795" s="163" t="str">
        <f t="shared" si="266"/>
        <v/>
      </c>
    </row>
    <row r="796" spans="34:35">
      <c r="AH796" s="163" t="str">
        <f t="shared" si="267"/>
        <v/>
      </c>
      <c r="AI796" s="163" t="str">
        <f t="shared" si="266"/>
        <v/>
      </c>
    </row>
    <row r="797" spans="34:35">
      <c r="AH797" s="163" t="str">
        <f t="shared" si="267"/>
        <v/>
      </c>
      <c r="AI797" s="163" t="str">
        <f t="shared" si="266"/>
        <v/>
      </c>
    </row>
    <row r="798" spans="34:35">
      <c r="AH798" s="163" t="str">
        <f t="shared" si="267"/>
        <v/>
      </c>
      <c r="AI798" s="163" t="str">
        <f t="shared" si="266"/>
        <v/>
      </c>
    </row>
    <row r="799" spans="34:35">
      <c r="AH799" s="163" t="str">
        <f t="shared" si="267"/>
        <v/>
      </c>
      <c r="AI799" s="163" t="str">
        <f t="shared" si="266"/>
        <v/>
      </c>
    </row>
    <row r="800" spans="34:35">
      <c r="AH800" s="163" t="str">
        <f t="shared" si="267"/>
        <v/>
      </c>
      <c r="AI800" s="163" t="str">
        <f t="shared" si="266"/>
        <v/>
      </c>
    </row>
    <row r="801" spans="34:35">
      <c r="AH801" s="163" t="str">
        <f t="shared" si="267"/>
        <v/>
      </c>
      <c r="AI801" s="163" t="str">
        <f t="shared" si="266"/>
        <v/>
      </c>
    </row>
    <row r="802" spans="34:35">
      <c r="AH802" s="163" t="str">
        <f t="shared" si="267"/>
        <v/>
      </c>
      <c r="AI802" s="163" t="str">
        <f t="shared" si="266"/>
        <v/>
      </c>
    </row>
    <row r="803" spans="34:35">
      <c r="AH803" s="163" t="str">
        <f t="shared" si="267"/>
        <v/>
      </c>
      <c r="AI803" s="163" t="str">
        <f t="shared" si="266"/>
        <v/>
      </c>
    </row>
    <row r="804" spans="34:35">
      <c r="AH804" s="163" t="str">
        <f t="shared" si="267"/>
        <v/>
      </c>
      <c r="AI804" s="163" t="str">
        <f t="shared" si="266"/>
        <v/>
      </c>
    </row>
    <row r="805" spans="34:35">
      <c r="AH805" s="163" t="str">
        <f t="shared" si="267"/>
        <v/>
      </c>
      <c r="AI805" s="163" t="str">
        <f t="shared" si="266"/>
        <v/>
      </c>
    </row>
    <row r="806" spans="34:35">
      <c r="AH806" s="163" t="str">
        <f t="shared" si="267"/>
        <v/>
      </c>
      <c r="AI806" s="163" t="str">
        <f t="shared" si="266"/>
        <v/>
      </c>
    </row>
    <row r="807" spans="34:35">
      <c r="AH807" s="163" t="str">
        <f t="shared" si="267"/>
        <v/>
      </c>
      <c r="AI807" s="163" t="str">
        <f t="shared" si="266"/>
        <v/>
      </c>
    </row>
    <row r="808" spans="34:35">
      <c r="AH808" s="163" t="str">
        <f t="shared" si="267"/>
        <v/>
      </c>
      <c r="AI808" s="163" t="str">
        <f t="shared" si="266"/>
        <v/>
      </c>
    </row>
    <row r="809" spans="34:35">
      <c r="AH809" s="163" t="str">
        <f t="shared" si="267"/>
        <v/>
      </c>
      <c r="AI809" s="163" t="str">
        <f t="shared" si="266"/>
        <v/>
      </c>
    </row>
    <row r="810" spans="34:35">
      <c r="AH810" s="163" t="str">
        <f t="shared" si="267"/>
        <v/>
      </c>
      <c r="AI810" s="163" t="str">
        <f t="shared" si="266"/>
        <v/>
      </c>
    </row>
    <row r="811" spans="34:35">
      <c r="AH811" s="163" t="str">
        <f t="shared" si="267"/>
        <v/>
      </c>
      <c r="AI811" s="163" t="str">
        <f t="shared" si="266"/>
        <v/>
      </c>
    </row>
    <row r="812" spans="34:35">
      <c r="AH812" s="163" t="str">
        <f t="shared" si="267"/>
        <v/>
      </c>
      <c r="AI812" s="163" t="str">
        <f t="shared" si="266"/>
        <v/>
      </c>
    </row>
    <row r="813" spans="34:35">
      <c r="AH813" s="163" t="str">
        <f t="shared" si="267"/>
        <v/>
      </c>
      <c r="AI813" s="163" t="str">
        <f t="shared" si="266"/>
        <v/>
      </c>
    </row>
    <row r="814" spans="34:35">
      <c r="AH814" s="163" t="str">
        <f t="shared" si="267"/>
        <v/>
      </c>
      <c r="AI814" s="163" t="str">
        <f t="shared" si="266"/>
        <v/>
      </c>
    </row>
    <row r="815" spans="34:35">
      <c r="AH815" s="163" t="str">
        <f t="shared" si="267"/>
        <v/>
      </c>
      <c r="AI815" s="163" t="str">
        <f t="shared" si="266"/>
        <v/>
      </c>
    </row>
    <row r="816" spans="34:35">
      <c r="AH816" s="163" t="str">
        <f t="shared" si="267"/>
        <v/>
      </c>
      <c r="AI816" s="163" t="str">
        <f t="shared" si="266"/>
        <v/>
      </c>
    </row>
    <row r="817" spans="34:35">
      <c r="AH817" s="163" t="str">
        <f t="shared" si="267"/>
        <v/>
      </c>
      <c r="AI817" s="163" t="str">
        <f t="shared" si="266"/>
        <v/>
      </c>
    </row>
    <row r="818" spans="34:35">
      <c r="AH818" s="163" t="str">
        <f t="shared" si="267"/>
        <v/>
      </c>
      <c r="AI818" s="163" t="str">
        <f t="shared" si="266"/>
        <v/>
      </c>
    </row>
    <row r="819" spans="34:35">
      <c r="AH819" s="163" t="str">
        <f t="shared" si="267"/>
        <v/>
      </c>
      <c r="AI819" s="163" t="str">
        <f t="shared" si="266"/>
        <v/>
      </c>
    </row>
    <row r="820" spans="34:35">
      <c r="AH820" s="163" t="str">
        <f t="shared" si="267"/>
        <v/>
      </c>
      <c r="AI820" s="163" t="str">
        <f t="shared" si="266"/>
        <v/>
      </c>
    </row>
    <row r="821" spans="34:35">
      <c r="AH821" s="163" t="str">
        <f t="shared" si="267"/>
        <v/>
      </c>
      <c r="AI821" s="163" t="str">
        <f t="shared" si="266"/>
        <v/>
      </c>
    </row>
    <row r="822" spans="34:35">
      <c r="AH822" s="163" t="str">
        <f t="shared" si="267"/>
        <v/>
      </c>
      <c r="AI822" s="163" t="str">
        <f t="shared" si="266"/>
        <v/>
      </c>
    </row>
    <row r="823" spans="34:35">
      <c r="AH823" s="163" t="str">
        <f t="shared" si="267"/>
        <v/>
      </c>
      <c r="AI823" s="163" t="str">
        <f t="shared" si="266"/>
        <v/>
      </c>
    </row>
    <row r="824" spans="34:35">
      <c r="AH824" s="163" t="str">
        <f t="shared" si="267"/>
        <v/>
      </c>
      <c r="AI824" s="163" t="str">
        <f t="shared" si="266"/>
        <v/>
      </c>
    </row>
    <row r="825" spans="34:35">
      <c r="AH825" s="163" t="str">
        <f t="shared" si="267"/>
        <v/>
      </c>
      <c r="AI825" s="163" t="str">
        <f t="shared" si="266"/>
        <v/>
      </c>
    </row>
    <row r="826" spans="34:35">
      <c r="AH826" s="163" t="str">
        <f t="shared" si="267"/>
        <v/>
      </c>
      <c r="AI826" s="163" t="str">
        <f t="shared" si="266"/>
        <v/>
      </c>
    </row>
    <row r="827" spans="34:35">
      <c r="AH827" s="163" t="str">
        <f t="shared" si="267"/>
        <v/>
      </c>
      <c r="AI827" s="163" t="str">
        <f t="shared" si="266"/>
        <v/>
      </c>
    </row>
    <row r="828" spans="34:35">
      <c r="AH828" s="163" t="str">
        <f t="shared" si="267"/>
        <v/>
      </c>
      <c r="AI828" s="163" t="str">
        <f t="shared" si="266"/>
        <v/>
      </c>
    </row>
    <row r="829" spans="34:35">
      <c r="AH829" s="163" t="str">
        <f t="shared" si="267"/>
        <v/>
      </c>
      <c r="AI829" s="163" t="str">
        <f t="shared" si="266"/>
        <v/>
      </c>
    </row>
    <row r="830" spans="34:35">
      <c r="AH830" s="163" t="str">
        <f t="shared" si="267"/>
        <v/>
      </c>
      <c r="AI830" s="163" t="str">
        <f t="shared" si="266"/>
        <v/>
      </c>
    </row>
    <row r="831" spans="34:35">
      <c r="AH831" s="163" t="str">
        <f t="shared" si="267"/>
        <v/>
      </c>
      <c r="AI831" s="163" t="str">
        <f t="shared" si="266"/>
        <v/>
      </c>
    </row>
    <row r="832" spans="34:35">
      <c r="AH832" s="163" t="str">
        <f t="shared" si="267"/>
        <v/>
      </c>
      <c r="AI832" s="163" t="str">
        <f t="shared" si="266"/>
        <v/>
      </c>
    </row>
    <row r="833" spans="34:35">
      <c r="AH833" s="163" t="str">
        <f t="shared" si="267"/>
        <v/>
      </c>
      <c r="AI833" s="163" t="str">
        <f t="shared" si="266"/>
        <v/>
      </c>
    </row>
    <row r="834" spans="34:35">
      <c r="AH834" s="163" t="str">
        <f t="shared" si="267"/>
        <v/>
      </c>
      <c r="AI834" s="163" t="str">
        <f t="shared" si="266"/>
        <v/>
      </c>
    </row>
    <row r="835" spans="34:35">
      <c r="AH835" s="163" t="str">
        <f t="shared" si="267"/>
        <v/>
      </c>
      <c r="AI835" s="163" t="str">
        <f t="shared" si="266"/>
        <v/>
      </c>
    </row>
    <row r="836" spans="34:35">
      <c r="AH836" s="163" t="str">
        <f t="shared" si="267"/>
        <v/>
      </c>
      <c r="AI836" s="163" t="str">
        <f t="shared" ref="AI836:AI899" si="268">IF(AH836&gt;$A$14,AH836,"")</f>
        <v/>
      </c>
    </row>
    <row r="837" spans="34:35">
      <c r="AH837" s="163" t="str">
        <f t="shared" ref="AH837:AH900" si="269">IF(COUNTIF(X:X,V837)*COUNTIF(Z:Z,V837)*COUNTIF(AB:AB,V837)*COUNTIF(AD:AD,V837)*COUNTIF(AF:AF,V837),V837,"")</f>
        <v/>
      </c>
      <c r="AI837" s="163" t="str">
        <f t="shared" si="268"/>
        <v/>
      </c>
    </row>
    <row r="838" spans="34:35">
      <c r="AH838" s="163" t="str">
        <f t="shared" si="269"/>
        <v/>
      </c>
      <c r="AI838" s="163" t="str">
        <f t="shared" si="268"/>
        <v/>
      </c>
    </row>
    <row r="839" spans="34:35">
      <c r="AH839" s="163" t="str">
        <f t="shared" si="269"/>
        <v/>
      </c>
      <c r="AI839" s="163" t="str">
        <f t="shared" si="268"/>
        <v/>
      </c>
    </row>
    <row r="840" spans="34:35">
      <c r="AH840" s="163" t="str">
        <f t="shared" si="269"/>
        <v/>
      </c>
      <c r="AI840" s="163" t="str">
        <f t="shared" si="268"/>
        <v/>
      </c>
    </row>
    <row r="841" spans="34:35">
      <c r="AH841" s="163" t="str">
        <f t="shared" si="269"/>
        <v/>
      </c>
      <c r="AI841" s="163" t="str">
        <f t="shared" si="268"/>
        <v/>
      </c>
    </row>
    <row r="842" spans="34:35">
      <c r="AH842" s="163" t="str">
        <f t="shared" si="269"/>
        <v/>
      </c>
      <c r="AI842" s="163" t="str">
        <f t="shared" si="268"/>
        <v/>
      </c>
    </row>
    <row r="843" spans="34:35">
      <c r="AH843" s="163" t="str">
        <f t="shared" si="269"/>
        <v/>
      </c>
      <c r="AI843" s="163" t="str">
        <f t="shared" si="268"/>
        <v/>
      </c>
    </row>
    <row r="844" spans="34:35">
      <c r="AH844" s="163" t="str">
        <f t="shared" si="269"/>
        <v/>
      </c>
      <c r="AI844" s="163" t="str">
        <f t="shared" si="268"/>
        <v/>
      </c>
    </row>
    <row r="845" spans="34:35">
      <c r="AH845" s="163" t="str">
        <f t="shared" si="269"/>
        <v/>
      </c>
      <c r="AI845" s="163" t="str">
        <f t="shared" si="268"/>
        <v/>
      </c>
    </row>
    <row r="846" spans="34:35">
      <c r="AH846" s="163" t="str">
        <f t="shared" si="269"/>
        <v/>
      </c>
      <c r="AI846" s="163" t="str">
        <f t="shared" si="268"/>
        <v/>
      </c>
    </row>
    <row r="847" spans="34:35">
      <c r="AH847" s="163" t="str">
        <f t="shared" si="269"/>
        <v/>
      </c>
      <c r="AI847" s="163" t="str">
        <f t="shared" si="268"/>
        <v/>
      </c>
    </row>
    <row r="848" spans="34:35">
      <c r="AH848" s="163" t="str">
        <f t="shared" si="269"/>
        <v/>
      </c>
      <c r="AI848" s="163" t="str">
        <f t="shared" si="268"/>
        <v/>
      </c>
    </row>
    <row r="849" spans="34:35">
      <c r="AH849" s="163" t="str">
        <f t="shared" si="269"/>
        <v/>
      </c>
      <c r="AI849" s="163" t="str">
        <f t="shared" si="268"/>
        <v/>
      </c>
    </row>
    <row r="850" spans="34:35">
      <c r="AH850" s="163" t="str">
        <f t="shared" si="269"/>
        <v/>
      </c>
      <c r="AI850" s="163" t="str">
        <f t="shared" si="268"/>
        <v/>
      </c>
    </row>
    <row r="851" spans="34:35">
      <c r="AH851" s="163" t="str">
        <f t="shared" si="269"/>
        <v/>
      </c>
      <c r="AI851" s="163" t="str">
        <f t="shared" si="268"/>
        <v/>
      </c>
    </row>
    <row r="852" spans="34:35">
      <c r="AH852" s="163" t="str">
        <f t="shared" si="269"/>
        <v/>
      </c>
      <c r="AI852" s="163" t="str">
        <f t="shared" si="268"/>
        <v/>
      </c>
    </row>
    <row r="853" spans="34:35">
      <c r="AH853" s="163" t="str">
        <f t="shared" si="269"/>
        <v/>
      </c>
      <c r="AI853" s="163" t="str">
        <f t="shared" si="268"/>
        <v/>
      </c>
    </row>
    <row r="854" spans="34:35">
      <c r="AH854" s="163" t="str">
        <f t="shared" si="269"/>
        <v/>
      </c>
      <c r="AI854" s="163" t="str">
        <f t="shared" si="268"/>
        <v/>
      </c>
    </row>
    <row r="855" spans="34:35">
      <c r="AH855" s="163" t="str">
        <f t="shared" si="269"/>
        <v/>
      </c>
      <c r="AI855" s="163" t="str">
        <f t="shared" si="268"/>
        <v/>
      </c>
    </row>
    <row r="856" spans="34:35">
      <c r="AH856" s="163" t="str">
        <f t="shared" si="269"/>
        <v/>
      </c>
      <c r="AI856" s="163" t="str">
        <f t="shared" si="268"/>
        <v/>
      </c>
    </row>
    <row r="857" spans="34:35">
      <c r="AH857" s="163" t="str">
        <f t="shared" si="269"/>
        <v/>
      </c>
      <c r="AI857" s="163" t="str">
        <f t="shared" si="268"/>
        <v/>
      </c>
    </row>
    <row r="858" spans="34:35">
      <c r="AH858" s="163" t="str">
        <f t="shared" si="269"/>
        <v/>
      </c>
      <c r="AI858" s="163" t="str">
        <f t="shared" si="268"/>
        <v/>
      </c>
    </row>
    <row r="859" spans="34:35">
      <c r="AH859" s="163" t="str">
        <f t="shared" si="269"/>
        <v/>
      </c>
      <c r="AI859" s="163" t="str">
        <f t="shared" si="268"/>
        <v/>
      </c>
    </row>
    <row r="860" spans="34:35">
      <c r="AH860" s="163" t="str">
        <f t="shared" si="269"/>
        <v/>
      </c>
      <c r="AI860" s="163" t="str">
        <f t="shared" si="268"/>
        <v/>
      </c>
    </row>
    <row r="861" spans="34:35">
      <c r="AH861" s="163" t="str">
        <f t="shared" si="269"/>
        <v/>
      </c>
      <c r="AI861" s="163" t="str">
        <f t="shared" si="268"/>
        <v/>
      </c>
    </row>
    <row r="862" spans="34:35">
      <c r="AH862" s="163" t="str">
        <f t="shared" si="269"/>
        <v/>
      </c>
      <c r="AI862" s="163" t="str">
        <f t="shared" si="268"/>
        <v/>
      </c>
    </row>
    <row r="863" spans="34:35">
      <c r="AH863" s="163" t="str">
        <f t="shared" si="269"/>
        <v/>
      </c>
      <c r="AI863" s="163" t="str">
        <f t="shared" si="268"/>
        <v/>
      </c>
    </row>
    <row r="864" spans="34:35">
      <c r="AH864" s="163" t="str">
        <f t="shared" si="269"/>
        <v/>
      </c>
      <c r="AI864" s="163" t="str">
        <f t="shared" si="268"/>
        <v/>
      </c>
    </row>
    <row r="865" spans="34:35">
      <c r="AH865" s="163" t="str">
        <f t="shared" si="269"/>
        <v/>
      </c>
      <c r="AI865" s="163" t="str">
        <f t="shared" si="268"/>
        <v/>
      </c>
    </row>
    <row r="866" spans="34:35">
      <c r="AH866" s="163" t="str">
        <f t="shared" si="269"/>
        <v/>
      </c>
      <c r="AI866" s="163" t="str">
        <f t="shared" si="268"/>
        <v/>
      </c>
    </row>
    <row r="867" spans="34:35">
      <c r="AH867" s="163" t="str">
        <f t="shared" si="269"/>
        <v/>
      </c>
      <c r="AI867" s="163" t="str">
        <f t="shared" si="268"/>
        <v/>
      </c>
    </row>
    <row r="868" spans="34:35">
      <c r="AH868" s="163" t="str">
        <f t="shared" si="269"/>
        <v/>
      </c>
      <c r="AI868" s="163" t="str">
        <f t="shared" si="268"/>
        <v/>
      </c>
    </row>
    <row r="869" spans="34:35">
      <c r="AH869" s="163" t="str">
        <f t="shared" si="269"/>
        <v/>
      </c>
      <c r="AI869" s="163" t="str">
        <f t="shared" si="268"/>
        <v/>
      </c>
    </row>
    <row r="870" spans="34:35">
      <c r="AH870" s="163" t="str">
        <f t="shared" si="269"/>
        <v/>
      </c>
      <c r="AI870" s="163" t="str">
        <f t="shared" si="268"/>
        <v/>
      </c>
    </row>
    <row r="871" spans="34:35">
      <c r="AH871" s="163" t="str">
        <f t="shared" si="269"/>
        <v/>
      </c>
      <c r="AI871" s="163" t="str">
        <f t="shared" si="268"/>
        <v/>
      </c>
    </row>
    <row r="872" spans="34:35">
      <c r="AH872" s="163" t="str">
        <f t="shared" si="269"/>
        <v/>
      </c>
      <c r="AI872" s="163" t="str">
        <f t="shared" si="268"/>
        <v/>
      </c>
    </row>
    <row r="873" spans="34:35">
      <c r="AH873" s="163" t="str">
        <f t="shared" si="269"/>
        <v/>
      </c>
      <c r="AI873" s="163" t="str">
        <f t="shared" si="268"/>
        <v/>
      </c>
    </row>
    <row r="874" spans="34:35">
      <c r="AH874" s="163" t="str">
        <f t="shared" si="269"/>
        <v/>
      </c>
      <c r="AI874" s="163" t="str">
        <f t="shared" si="268"/>
        <v/>
      </c>
    </row>
    <row r="875" spans="34:35">
      <c r="AH875" s="163" t="str">
        <f t="shared" si="269"/>
        <v/>
      </c>
      <c r="AI875" s="163" t="str">
        <f t="shared" si="268"/>
        <v/>
      </c>
    </row>
    <row r="876" spans="34:35">
      <c r="AH876" s="163" t="str">
        <f t="shared" si="269"/>
        <v/>
      </c>
      <c r="AI876" s="163" t="str">
        <f t="shared" si="268"/>
        <v/>
      </c>
    </row>
    <row r="877" spans="34:35">
      <c r="AH877" s="163" t="str">
        <f t="shared" si="269"/>
        <v/>
      </c>
      <c r="AI877" s="163" t="str">
        <f t="shared" si="268"/>
        <v/>
      </c>
    </row>
    <row r="878" spans="34:35">
      <c r="AH878" s="163" t="str">
        <f t="shared" si="269"/>
        <v/>
      </c>
      <c r="AI878" s="163" t="str">
        <f t="shared" si="268"/>
        <v/>
      </c>
    </row>
    <row r="879" spans="34:35">
      <c r="AH879" s="163" t="str">
        <f t="shared" si="269"/>
        <v/>
      </c>
      <c r="AI879" s="163" t="str">
        <f t="shared" si="268"/>
        <v/>
      </c>
    </row>
    <row r="880" spans="34:35">
      <c r="AH880" s="163" t="str">
        <f t="shared" si="269"/>
        <v/>
      </c>
      <c r="AI880" s="163" t="str">
        <f t="shared" si="268"/>
        <v/>
      </c>
    </row>
    <row r="881" spans="34:35">
      <c r="AH881" s="163" t="str">
        <f t="shared" si="269"/>
        <v/>
      </c>
      <c r="AI881" s="163" t="str">
        <f t="shared" si="268"/>
        <v/>
      </c>
    </row>
    <row r="882" spans="34:35">
      <c r="AH882" s="163" t="str">
        <f t="shared" si="269"/>
        <v/>
      </c>
      <c r="AI882" s="163" t="str">
        <f t="shared" si="268"/>
        <v/>
      </c>
    </row>
    <row r="883" spans="34:35">
      <c r="AH883" s="163" t="str">
        <f t="shared" si="269"/>
        <v/>
      </c>
      <c r="AI883" s="163" t="str">
        <f t="shared" si="268"/>
        <v/>
      </c>
    </row>
    <row r="884" spans="34:35">
      <c r="AH884" s="163" t="str">
        <f t="shared" si="269"/>
        <v/>
      </c>
      <c r="AI884" s="163" t="str">
        <f t="shared" si="268"/>
        <v/>
      </c>
    </row>
    <row r="885" spans="34:35">
      <c r="AH885" s="163" t="str">
        <f t="shared" si="269"/>
        <v/>
      </c>
      <c r="AI885" s="163" t="str">
        <f t="shared" si="268"/>
        <v/>
      </c>
    </row>
    <row r="886" spans="34:35">
      <c r="AH886" s="163" t="str">
        <f t="shared" si="269"/>
        <v/>
      </c>
      <c r="AI886" s="163" t="str">
        <f t="shared" si="268"/>
        <v/>
      </c>
    </row>
    <row r="887" spans="34:35">
      <c r="AH887" s="163" t="str">
        <f t="shared" si="269"/>
        <v/>
      </c>
      <c r="AI887" s="163" t="str">
        <f t="shared" si="268"/>
        <v/>
      </c>
    </row>
    <row r="888" spans="34:35">
      <c r="AH888" s="163" t="str">
        <f t="shared" si="269"/>
        <v/>
      </c>
      <c r="AI888" s="163" t="str">
        <f t="shared" si="268"/>
        <v/>
      </c>
    </row>
    <row r="889" spans="34:35">
      <c r="AH889" s="163" t="str">
        <f t="shared" si="269"/>
        <v/>
      </c>
      <c r="AI889" s="163" t="str">
        <f t="shared" si="268"/>
        <v/>
      </c>
    </row>
    <row r="890" spans="34:35">
      <c r="AH890" s="163" t="str">
        <f t="shared" si="269"/>
        <v/>
      </c>
      <c r="AI890" s="163" t="str">
        <f t="shared" si="268"/>
        <v/>
      </c>
    </row>
    <row r="891" spans="34:35">
      <c r="AH891" s="163" t="str">
        <f t="shared" si="269"/>
        <v/>
      </c>
      <c r="AI891" s="163" t="str">
        <f t="shared" si="268"/>
        <v/>
      </c>
    </row>
    <row r="892" spans="34:35">
      <c r="AH892" s="163" t="str">
        <f t="shared" si="269"/>
        <v/>
      </c>
      <c r="AI892" s="163" t="str">
        <f t="shared" si="268"/>
        <v/>
      </c>
    </row>
    <row r="893" spans="34:35">
      <c r="AH893" s="163" t="str">
        <f t="shared" si="269"/>
        <v/>
      </c>
      <c r="AI893" s="163" t="str">
        <f t="shared" si="268"/>
        <v/>
      </c>
    </row>
    <row r="894" spans="34:35">
      <c r="AH894" s="163" t="str">
        <f t="shared" si="269"/>
        <v/>
      </c>
      <c r="AI894" s="163" t="str">
        <f t="shared" si="268"/>
        <v/>
      </c>
    </row>
    <row r="895" spans="34:35">
      <c r="AH895" s="163" t="str">
        <f t="shared" si="269"/>
        <v/>
      </c>
      <c r="AI895" s="163" t="str">
        <f t="shared" si="268"/>
        <v/>
      </c>
    </row>
    <row r="896" spans="34:35">
      <c r="AH896" s="163" t="str">
        <f t="shared" si="269"/>
        <v/>
      </c>
      <c r="AI896" s="163" t="str">
        <f t="shared" si="268"/>
        <v/>
      </c>
    </row>
    <row r="897" spans="34:35">
      <c r="AH897" s="163" t="str">
        <f t="shared" si="269"/>
        <v/>
      </c>
      <c r="AI897" s="163" t="str">
        <f t="shared" si="268"/>
        <v/>
      </c>
    </row>
    <row r="898" spans="34:35">
      <c r="AH898" s="163" t="str">
        <f t="shared" si="269"/>
        <v/>
      </c>
      <c r="AI898" s="163" t="str">
        <f t="shared" si="268"/>
        <v/>
      </c>
    </row>
    <row r="899" spans="34:35">
      <c r="AH899" s="163" t="str">
        <f t="shared" si="269"/>
        <v/>
      </c>
      <c r="AI899" s="163" t="str">
        <f t="shared" si="268"/>
        <v/>
      </c>
    </row>
    <row r="900" spans="34:35">
      <c r="AH900" s="163" t="str">
        <f t="shared" si="269"/>
        <v/>
      </c>
      <c r="AI900" s="163" t="str">
        <f t="shared" ref="AI900:AI963" si="270">IF(AH900&gt;$A$14,AH900,"")</f>
        <v/>
      </c>
    </row>
    <row r="901" spans="34:35">
      <c r="AH901" s="163" t="str">
        <f t="shared" ref="AH901:AH964" si="271">IF(COUNTIF(X:X,V901)*COUNTIF(Z:Z,V901)*COUNTIF(AB:AB,V901)*COUNTIF(AD:AD,V901)*COUNTIF(AF:AF,V901),V901,"")</f>
        <v/>
      </c>
      <c r="AI901" s="163" t="str">
        <f t="shared" si="270"/>
        <v/>
      </c>
    </row>
    <row r="902" spans="34:35">
      <c r="AH902" s="163" t="str">
        <f t="shared" si="271"/>
        <v/>
      </c>
      <c r="AI902" s="163" t="str">
        <f t="shared" si="270"/>
        <v/>
      </c>
    </row>
    <row r="903" spans="34:35">
      <c r="AH903" s="163" t="str">
        <f t="shared" si="271"/>
        <v/>
      </c>
      <c r="AI903" s="163" t="str">
        <f t="shared" si="270"/>
        <v/>
      </c>
    </row>
    <row r="904" spans="34:35">
      <c r="AH904" s="163" t="str">
        <f t="shared" si="271"/>
        <v/>
      </c>
      <c r="AI904" s="163" t="str">
        <f t="shared" si="270"/>
        <v/>
      </c>
    </row>
    <row r="905" spans="34:35">
      <c r="AH905" s="163" t="str">
        <f t="shared" si="271"/>
        <v/>
      </c>
      <c r="AI905" s="163" t="str">
        <f t="shared" si="270"/>
        <v/>
      </c>
    </row>
    <row r="906" spans="34:35">
      <c r="AH906" s="163" t="str">
        <f t="shared" si="271"/>
        <v/>
      </c>
      <c r="AI906" s="163" t="str">
        <f t="shared" si="270"/>
        <v/>
      </c>
    </row>
    <row r="907" spans="34:35">
      <c r="AH907" s="163" t="str">
        <f t="shared" si="271"/>
        <v/>
      </c>
      <c r="AI907" s="163" t="str">
        <f t="shared" si="270"/>
        <v/>
      </c>
    </row>
    <row r="908" spans="34:35">
      <c r="AH908" s="163" t="str">
        <f t="shared" si="271"/>
        <v/>
      </c>
      <c r="AI908" s="163" t="str">
        <f t="shared" si="270"/>
        <v/>
      </c>
    </row>
    <row r="909" spans="34:35">
      <c r="AH909" s="163" t="str">
        <f t="shared" si="271"/>
        <v/>
      </c>
      <c r="AI909" s="163" t="str">
        <f t="shared" si="270"/>
        <v/>
      </c>
    </row>
    <row r="910" spans="34:35">
      <c r="AH910" s="163" t="str">
        <f t="shared" si="271"/>
        <v/>
      </c>
      <c r="AI910" s="163" t="str">
        <f t="shared" si="270"/>
        <v/>
      </c>
    </row>
    <row r="911" spans="34:35">
      <c r="AH911" s="163" t="str">
        <f t="shared" si="271"/>
        <v/>
      </c>
      <c r="AI911" s="163" t="str">
        <f t="shared" si="270"/>
        <v/>
      </c>
    </row>
    <row r="912" spans="34:35">
      <c r="AH912" s="163" t="str">
        <f t="shared" si="271"/>
        <v/>
      </c>
      <c r="AI912" s="163" t="str">
        <f t="shared" si="270"/>
        <v/>
      </c>
    </row>
    <row r="913" spans="34:35">
      <c r="AH913" s="163" t="str">
        <f t="shared" si="271"/>
        <v/>
      </c>
      <c r="AI913" s="163" t="str">
        <f t="shared" si="270"/>
        <v/>
      </c>
    </row>
    <row r="914" spans="34:35">
      <c r="AH914" s="163" t="str">
        <f t="shared" si="271"/>
        <v/>
      </c>
      <c r="AI914" s="163" t="str">
        <f t="shared" si="270"/>
        <v/>
      </c>
    </row>
    <row r="915" spans="34:35">
      <c r="AH915" s="163" t="str">
        <f t="shared" si="271"/>
        <v/>
      </c>
      <c r="AI915" s="163" t="str">
        <f t="shared" si="270"/>
        <v/>
      </c>
    </row>
    <row r="916" spans="34:35">
      <c r="AH916" s="163" t="str">
        <f t="shared" si="271"/>
        <v/>
      </c>
      <c r="AI916" s="163" t="str">
        <f t="shared" si="270"/>
        <v/>
      </c>
    </row>
    <row r="917" spans="34:35">
      <c r="AH917" s="163" t="str">
        <f t="shared" si="271"/>
        <v/>
      </c>
      <c r="AI917" s="163" t="str">
        <f t="shared" si="270"/>
        <v/>
      </c>
    </row>
    <row r="918" spans="34:35">
      <c r="AH918" s="163" t="str">
        <f t="shared" si="271"/>
        <v/>
      </c>
      <c r="AI918" s="163" t="str">
        <f t="shared" si="270"/>
        <v/>
      </c>
    </row>
    <row r="919" spans="34:35">
      <c r="AH919" s="163" t="str">
        <f t="shared" si="271"/>
        <v/>
      </c>
      <c r="AI919" s="163" t="str">
        <f t="shared" si="270"/>
        <v/>
      </c>
    </row>
    <row r="920" spans="34:35">
      <c r="AH920" s="163" t="str">
        <f t="shared" si="271"/>
        <v/>
      </c>
      <c r="AI920" s="163" t="str">
        <f t="shared" si="270"/>
        <v/>
      </c>
    </row>
    <row r="921" spans="34:35">
      <c r="AH921" s="163" t="str">
        <f t="shared" si="271"/>
        <v/>
      </c>
      <c r="AI921" s="163" t="str">
        <f t="shared" si="270"/>
        <v/>
      </c>
    </row>
    <row r="922" spans="34:35">
      <c r="AH922" s="163" t="str">
        <f t="shared" si="271"/>
        <v/>
      </c>
      <c r="AI922" s="163" t="str">
        <f t="shared" si="270"/>
        <v/>
      </c>
    </row>
    <row r="923" spans="34:35">
      <c r="AH923" s="163" t="str">
        <f t="shared" si="271"/>
        <v/>
      </c>
      <c r="AI923" s="163" t="str">
        <f t="shared" si="270"/>
        <v/>
      </c>
    </row>
    <row r="924" spans="34:35">
      <c r="AH924" s="163" t="str">
        <f t="shared" si="271"/>
        <v/>
      </c>
      <c r="AI924" s="163" t="str">
        <f t="shared" si="270"/>
        <v/>
      </c>
    </row>
    <row r="925" spans="34:35">
      <c r="AH925" s="163" t="str">
        <f t="shared" si="271"/>
        <v/>
      </c>
      <c r="AI925" s="163" t="str">
        <f t="shared" si="270"/>
        <v/>
      </c>
    </row>
    <row r="926" spans="34:35">
      <c r="AH926" s="163" t="str">
        <f t="shared" si="271"/>
        <v/>
      </c>
      <c r="AI926" s="163" t="str">
        <f t="shared" si="270"/>
        <v/>
      </c>
    </row>
    <row r="927" spans="34:35">
      <c r="AH927" s="163" t="str">
        <f t="shared" si="271"/>
        <v/>
      </c>
      <c r="AI927" s="163" t="str">
        <f t="shared" si="270"/>
        <v/>
      </c>
    </row>
    <row r="928" spans="34:35">
      <c r="AH928" s="163" t="str">
        <f t="shared" si="271"/>
        <v/>
      </c>
      <c r="AI928" s="163" t="str">
        <f t="shared" si="270"/>
        <v/>
      </c>
    </row>
    <row r="929" spans="34:35">
      <c r="AH929" s="163" t="str">
        <f t="shared" si="271"/>
        <v/>
      </c>
      <c r="AI929" s="163" t="str">
        <f t="shared" si="270"/>
        <v/>
      </c>
    </row>
    <row r="930" spans="34:35">
      <c r="AH930" s="163" t="str">
        <f t="shared" si="271"/>
        <v/>
      </c>
      <c r="AI930" s="163" t="str">
        <f t="shared" si="270"/>
        <v/>
      </c>
    </row>
    <row r="931" spans="34:35">
      <c r="AH931" s="163" t="str">
        <f t="shared" si="271"/>
        <v/>
      </c>
      <c r="AI931" s="163" t="str">
        <f t="shared" si="270"/>
        <v/>
      </c>
    </row>
    <row r="932" spans="34:35">
      <c r="AH932" s="163" t="str">
        <f t="shared" si="271"/>
        <v/>
      </c>
      <c r="AI932" s="163" t="str">
        <f t="shared" si="270"/>
        <v/>
      </c>
    </row>
    <row r="933" spans="34:35">
      <c r="AH933" s="163" t="str">
        <f t="shared" si="271"/>
        <v/>
      </c>
      <c r="AI933" s="163" t="str">
        <f t="shared" si="270"/>
        <v/>
      </c>
    </row>
    <row r="934" spans="34:35">
      <c r="AH934" s="163" t="str">
        <f t="shared" si="271"/>
        <v/>
      </c>
      <c r="AI934" s="163" t="str">
        <f t="shared" si="270"/>
        <v/>
      </c>
    </row>
    <row r="935" spans="34:35">
      <c r="AH935" s="163" t="str">
        <f t="shared" si="271"/>
        <v/>
      </c>
      <c r="AI935" s="163" t="str">
        <f t="shared" si="270"/>
        <v/>
      </c>
    </row>
    <row r="936" spans="34:35">
      <c r="AH936" s="163" t="str">
        <f t="shared" si="271"/>
        <v/>
      </c>
      <c r="AI936" s="163" t="str">
        <f t="shared" si="270"/>
        <v/>
      </c>
    </row>
    <row r="937" spans="34:35">
      <c r="AH937" s="163" t="str">
        <f t="shared" si="271"/>
        <v/>
      </c>
      <c r="AI937" s="163" t="str">
        <f t="shared" si="270"/>
        <v/>
      </c>
    </row>
    <row r="938" spans="34:35">
      <c r="AH938" s="163" t="str">
        <f t="shared" si="271"/>
        <v/>
      </c>
      <c r="AI938" s="163" t="str">
        <f t="shared" si="270"/>
        <v/>
      </c>
    </row>
    <row r="939" spans="34:35">
      <c r="AH939" s="163" t="str">
        <f t="shared" si="271"/>
        <v/>
      </c>
      <c r="AI939" s="163" t="str">
        <f t="shared" si="270"/>
        <v/>
      </c>
    </row>
    <row r="940" spans="34:35">
      <c r="AH940" s="163" t="str">
        <f t="shared" si="271"/>
        <v/>
      </c>
      <c r="AI940" s="163" t="str">
        <f t="shared" si="270"/>
        <v/>
      </c>
    </row>
    <row r="941" spans="34:35">
      <c r="AH941" s="163" t="str">
        <f t="shared" si="271"/>
        <v/>
      </c>
      <c r="AI941" s="163" t="str">
        <f t="shared" si="270"/>
        <v/>
      </c>
    </row>
    <row r="942" spans="34:35">
      <c r="AH942" s="163" t="str">
        <f t="shared" si="271"/>
        <v/>
      </c>
      <c r="AI942" s="163" t="str">
        <f t="shared" si="270"/>
        <v/>
      </c>
    </row>
    <row r="943" spans="34:35">
      <c r="AH943" s="163" t="str">
        <f t="shared" si="271"/>
        <v/>
      </c>
      <c r="AI943" s="163" t="str">
        <f t="shared" si="270"/>
        <v/>
      </c>
    </row>
    <row r="944" spans="34:35">
      <c r="AH944" s="163" t="str">
        <f t="shared" si="271"/>
        <v/>
      </c>
      <c r="AI944" s="163" t="str">
        <f t="shared" si="270"/>
        <v/>
      </c>
    </row>
    <row r="945" spans="34:35">
      <c r="AH945" s="163" t="str">
        <f t="shared" si="271"/>
        <v/>
      </c>
      <c r="AI945" s="163" t="str">
        <f t="shared" si="270"/>
        <v/>
      </c>
    </row>
    <row r="946" spans="34:35">
      <c r="AH946" s="163" t="str">
        <f t="shared" si="271"/>
        <v/>
      </c>
      <c r="AI946" s="163" t="str">
        <f t="shared" si="270"/>
        <v/>
      </c>
    </row>
    <row r="947" spans="34:35">
      <c r="AH947" s="163" t="str">
        <f t="shared" si="271"/>
        <v/>
      </c>
      <c r="AI947" s="163" t="str">
        <f t="shared" si="270"/>
        <v/>
      </c>
    </row>
    <row r="948" spans="34:35">
      <c r="AH948" s="163" t="str">
        <f t="shared" si="271"/>
        <v/>
      </c>
      <c r="AI948" s="163" t="str">
        <f t="shared" si="270"/>
        <v/>
      </c>
    </row>
    <row r="949" spans="34:35">
      <c r="AH949" s="163" t="str">
        <f t="shared" si="271"/>
        <v/>
      </c>
      <c r="AI949" s="163" t="str">
        <f t="shared" si="270"/>
        <v/>
      </c>
    </row>
    <row r="950" spans="34:35">
      <c r="AH950" s="163" t="str">
        <f t="shared" si="271"/>
        <v/>
      </c>
      <c r="AI950" s="163" t="str">
        <f t="shared" si="270"/>
        <v/>
      </c>
    </row>
    <row r="951" spans="34:35">
      <c r="AH951" s="163" t="str">
        <f t="shared" si="271"/>
        <v/>
      </c>
      <c r="AI951" s="163" t="str">
        <f t="shared" si="270"/>
        <v/>
      </c>
    </row>
    <row r="952" spans="34:35">
      <c r="AH952" s="163" t="str">
        <f t="shared" si="271"/>
        <v/>
      </c>
      <c r="AI952" s="163" t="str">
        <f t="shared" si="270"/>
        <v/>
      </c>
    </row>
    <row r="953" spans="34:35">
      <c r="AH953" s="163" t="str">
        <f t="shared" si="271"/>
        <v/>
      </c>
      <c r="AI953" s="163" t="str">
        <f t="shared" si="270"/>
        <v/>
      </c>
    </row>
    <row r="954" spans="34:35">
      <c r="AH954" s="163" t="str">
        <f t="shared" si="271"/>
        <v/>
      </c>
      <c r="AI954" s="163" t="str">
        <f t="shared" si="270"/>
        <v/>
      </c>
    </row>
    <row r="955" spans="34:35">
      <c r="AH955" s="163" t="str">
        <f t="shared" si="271"/>
        <v/>
      </c>
      <c r="AI955" s="163" t="str">
        <f t="shared" si="270"/>
        <v/>
      </c>
    </row>
    <row r="956" spans="34:35">
      <c r="AH956" s="163" t="str">
        <f t="shared" si="271"/>
        <v/>
      </c>
      <c r="AI956" s="163" t="str">
        <f t="shared" si="270"/>
        <v/>
      </c>
    </row>
    <row r="957" spans="34:35">
      <c r="AH957" s="163" t="str">
        <f t="shared" si="271"/>
        <v/>
      </c>
      <c r="AI957" s="163" t="str">
        <f t="shared" si="270"/>
        <v/>
      </c>
    </row>
    <row r="958" spans="34:35">
      <c r="AH958" s="163" t="str">
        <f t="shared" si="271"/>
        <v/>
      </c>
      <c r="AI958" s="163" t="str">
        <f t="shared" si="270"/>
        <v/>
      </c>
    </row>
    <row r="959" spans="34:35">
      <c r="AH959" s="163" t="str">
        <f t="shared" si="271"/>
        <v/>
      </c>
      <c r="AI959" s="163" t="str">
        <f t="shared" si="270"/>
        <v/>
      </c>
    </row>
    <row r="960" spans="34:35">
      <c r="AH960" s="163" t="str">
        <f t="shared" si="271"/>
        <v/>
      </c>
      <c r="AI960" s="163" t="str">
        <f t="shared" si="270"/>
        <v/>
      </c>
    </row>
    <row r="961" spans="34:35">
      <c r="AH961" s="163" t="str">
        <f t="shared" si="271"/>
        <v/>
      </c>
      <c r="AI961" s="163" t="str">
        <f t="shared" si="270"/>
        <v/>
      </c>
    </row>
    <row r="962" spans="34:35">
      <c r="AH962" s="163" t="str">
        <f t="shared" si="271"/>
        <v/>
      </c>
      <c r="AI962" s="163" t="str">
        <f t="shared" si="270"/>
        <v/>
      </c>
    </row>
    <row r="963" spans="34:35">
      <c r="AH963" s="163" t="str">
        <f t="shared" si="271"/>
        <v/>
      </c>
      <c r="AI963" s="163" t="str">
        <f t="shared" si="270"/>
        <v/>
      </c>
    </row>
    <row r="964" spans="34:35">
      <c r="AH964" s="163" t="str">
        <f t="shared" si="271"/>
        <v/>
      </c>
      <c r="AI964" s="163" t="str">
        <f t="shared" ref="AI964:AI1027" si="272">IF(AH964&gt;$A$14,AH964,"")</f>
        <v/>
      </c>
    </row>
    <row r="965" spans="34:35">
      <c r="AH965" s="163" t="str">
        <f t="shared" ref="AH965:AH1028" si="273">IF(COUNTIF(X:X,V965)*COUNTIF(Z:Z,V965)*COUNTIF(AB:AB,V965)*COUNTIF(AD:AD,V965)*COUNTIF(AF:AF,V965),V965,"")</f>
        <v/>
      </c>
      <c r="AI965" s="163" t="str">
        <f t="shared" si="272"/>
        <v/>
      </c>
    </row>
    <row r="966" spans="34:35">
      <c r="AH966" s="163" t="str">
        <f t="shared" si="273"/>
        <v/>
      </c>
      <c r="AI966" s="163" t="str">
        <f t="shared" si="272"/>
        <v/>
      </c>
    </row>
    <row r="967" spans="34:35">
      <c r="AH967" s="163" t="str">
        <f t="shared" si="273"/>
        <v/>
      </c>
      <c r="AI967" s="163" t="str">
        <f t="shared" si="272"/>
        <v/>
      </c>
    </row>
    <row r="968" spans="34:35">
      <c r="AH968" s="163" t="str">
        <f t="shared" si="273"/>
        <v/>
      </c>
      <c r="AI968" s="163" t="str">
        <f t="shared" si="272"/>
        <v/>
      </c>
    </row>
    <row r="969" spans="34:35">
      <c r="AH969" s="163" t="str">
        <f t="shared" si="273"/>
        <v/>
      </c>
      <c r="AI969" s="163" t="str">
        <f t="shared" si="272"/>
        <v/>
      </c>
    </row>
    <row r="970" spans="34:35">
      <c r="AH970" s="163" t="str">
        <f t="shared" si="273"/>
        <v/>
      </c>
      <c r="AI970" s="163" t="str">
        <f t="shared" si="272"/>
        <v/>
      </c>
    </row>
    <row r="971" spans="34:35">
      <c r="AH971" s="163" t="str">
        <f t="shared" si="273"/>
        <v/>
      </c>
      <c r="AI971" s="163" t="str">
        <f t="shared" si="272"/>
        <v/>
      </c>
    </row>
    <row r="972" spans="34:35">
      <c r="AH972" s="163" t="str">
        <f t="shared" si="273"/>
        <v/>
      </c>
      <c r="AI972" s="163" t="str">
        <f t="shared" si="272"/>
        <v/>
      </c>
    </row>
    <row r="973" spans="34:35">
      <c r="AH973" s="163" t="str">
        <f t="shared" si="273"/>
        <v/>
      </c>
      <c r="AI973" s="163" t="str">
        <f t="shared" si="272"/>
        <v/>
      </c>
    </row>
    <row r="974" spans="34:35">
      <c r="AH974" s="163" t="str">
        <f t="shared" si="273"/>
        <v/>
      </c>
      <c r="AI974" s="163" t="str">
        <f t="shared" si="272"/>
        <v/>
      </c>
    </row>
    <row r="975" spans="34:35">
      <c r="AH975" s="163" t="str">
        <f t="shared" si="273"/>
        <v/>
      </c>
      <c r="AI975" s="163" t="str">
        <f t="shared" si="272"/>
        <v/>
      </c>
    </row>
    <row r="976" spans="34:35">
      <c r="AH976" s="163" t="str">
        <f t="shared" si="273"/>
        <v/>
      </c>
      <c r="AI976" s="163" t="str">
        <f t="shared" si="272"/>
        <v/>
      </c>
    </row>
    <row r="977" spans="34:35">
      <c r="AH977" s="163" t="str">
        <f t="shared" si="273"/>
        <v/>
      </c>
      <c r="AI977" s="163" t="str">
        <f t="shared" si="272"/>
        <v/>
      </c>
    </row>
    <row r="978" spans="34:35">
      <c r="AH978" s="163" t="str">
        <f t="shared" si="273"/>
        <v/>
      </c>
      <c r="AI978" s="163" t="str">
        <f t="shared" si="272"/>
        <v/>
      </c>
    </row>
    <row r="979" spans="34:35">
      <c r="AH979" s="163" t="str">
        <f t="shared" si="273"/>
        <v/>
      </c>
      <c r="AI979" s="163" t="str">
        <f t="shared" si="272"/>
        <v/>
      </c>
    </row>
    <row r="980" spans="34:35">
      <c r="AH980" s="163" t="str">
        <f t="shared" si="273"/>
        <v/>
      </c>
      <c r="AI980" s="163" t="str">
        <f t="shared" si="272"/>
        <v/>
      </c>
    </row>
    <row r="981" spans="34:35">
      <c r="AH981" s="163" t="str">
        <f t="shared" si="273"/>
        <v/>
      </c>
      <c r="AI981" s="163" t="str">
        <f t="shared" si="272"/>
        <v/>
      </c>
    </row>
    <row r="982" spans="34:35">
      <c r="AH982" s="163" t="str">
        <f t="shared" si="273"/>
        <v/>
      </c>
      <c r="AI982" s="163" t="str">
        <f t="shared" si="272"/>
        <v/>
      </c>
    </row>
    <row r="983" spans="34:35">
      <c r="AH983" s="163" t="str">
        <f t="shared" si="273"/>
        <v/>
      </c>
      <c r="AI983" s="163" t="str">
        <f t="shared" si="272"/>
        <v/>
      </c>
    </row>
    <row r="984" spans="34:35">
      <c r="AH984" s="163" t="str">
        <f t="shared" si="273"/>
        <v/>
      </c>
      <c r="AI984" s="163" t="str">
        <f t="shared" si="272"/>
        <v/>
      </c>
    </row>
    <row r="985" spans="34:35">
      <c r="AH985" s="163" t="str">
        <f t="shared" si="273"/>
        <v/>
      </c>
      <c r="AI985" s="163" t="str">
        <f t="shared" si="272"/>
        <v/>
      </c>
    </row>
    <row r="986" spans="34:35">
      <c r="AH986" s="163" t="str">
        <f t="shared" si="273"/>
        <v/>
      </c>
      <c r="AI986" s="163" t="str">
        <f t="shared" si="272"/>
        <v/>
      </c>
    </row>
    <row r="987" spans="34:35">
      <c r="AH987" s="163" t="str">
        <f t="shared" si="273"/>
        <v/>
      </c>
      <c r="AI987" s="163" t="str">
        <f t="shared" si="272"/>
        <v/>
      </c>
    </row>
    <row r="988" spans="34:35">
      <c r="AH988" s="163" t="str">
        <f t="shared" si="273"/>
        <v/>
      </c>
      <c r="AI988" s="163" t="str">
        <f t="shared" si="272"/>
        <v/>
      </c>
    </row>
    <row r="989" spans="34:35">
      <c r="AH989" s="163" t="str">
        <f t="shared" si="273"/>
        <v/>
      </c>
      <c r="AI989" s="163" t="str">
        <f t="shared" si="272"/>
        <v/>
      </c>
    </row>
    <row r="990" spans="34:35">
      <c r="AH990" s="163" t="str">
        <f t="shared" si="273"/>
        <v/>
      </c>
      <c r="AI990" s="163" t="str">
        <f t="shared" si="272"/>
        <v/>
      </c>
    </row>
    <row r="991" spans="34:35">
      <c r="AH991" s="163" t="str">
        <f t="shared" si="273"/>
        <v/>
      </c>
      <c r="AI991" s="163" t="str">
        <f t="shared" si="272"/>
        <v/>
      </c>
    </row>
    <row r="992" spans="34:35">
      <c r="AH992" s="163" t="str">
        <f t="shared" si="273"/>
        <v/>
      </c>
      <c r="AI992" s="163" t="str">
        <f t="shared" si="272"/>
        <v/>
      </c>
    </row>
    <row r="993" spans="34:35">
      <c r="AH993" s="163" t="str">
        <f t="shared" si="273"/>
        <v/>
      </c>
      <c r="AI993" s="163" t="str">
        <f t="shared" si="272"/>
        <v/>
      </c>
    </row>
    <row r="994" spans="34:35">
      <c r="AH994" s="163" t="str">
        <f t="shared" si="273"/>
        <v/>
      </c>
      <c r="AI994" s="163" t="str">
        <f t="shared" si="272"/>
        <v/>
      </c>
    </row>
    <row r="995" spans="34:35">
      <c r="AH995" s="163" t="str">
        <f t="shared" si="273"/>
        <v/>
      </c>
      <c r="AI995" s="163" t="str">
        <f t="shared" si="272"/>
        <v/>
      </c>
    </row>
    <row r="996" spans="34:35">
      <c r="AH996" s="163" t="str">
        <f t="shared" si="273"/>
        <v/>
      </c>
      <c r="AI996" s="163" t="str">
        <f t="shared" si="272"/>
        <v/>
      </c>
    </row>
    <row r="997" spans="34:35">
      <c r="AH997" s="163" t="str">
        <f t="shared" si="273"/>
        <v/>
      </c>
      <c r="AI997" s="163" t="str">
        <f t="shared" si="272"/>
        <v/>
      </c>
    </row>
    <row r="998" spans="34:35">
      <c r="AH998" s="163" t="str">
        <f t="shared" si="273"/>
        <v/>
      </c>
      <c r="AI998" s="163" t="str">
        <f t="shared" si="272"/>
        <v/>
      </c>
    </row>
    <row r="999" spans="34:35">
      <c r="AH999" s="163" t="str">
        <f t="shared" si="273"/>
        <v/>
      </c>
      <c r="AI999" s="163" t="str">
        <f t="shared" si="272"/>
        <v/>
      </c>
    </row>
    <row r="1000" spans="34:35">
      <c r="AH1000" s="163" t="str">
        <f t="shared" si="273"/>
        <v/>
      </c>
      <c r="AI1000" s="163" t="str">
        <f t="shared" si="272"/>
        <v/>
      </c>
    </row>
    <row r="1001" spans="34:35">
      <c r="AH1001" s="163" t="str">
        <f t="shared" si="273"/>
        <v/>
      </c>
      <c r="AI1001" s="163" t="str">
        <f t="shared" si="272"/>
        <v/>
      </c>
    </row>
    <row r="1002" spans="34:35">
      <c r="AH1002" s="163" t="str">
        <f t="shared" si="273"/>
        <v/>
      </c>
      <c r="AI1002" s="163" t="str">
        <f t="shared" si="272"/>
        <v/>
      </c>
    </row>
    <row r="1003" spans="34:35">
      <c r="AH1003" s="163" t="str">
        <f t="shared" si="273"/>
        <v/>
      </c>
      <c r="AI1003" s="163" t="str">
        <f t="shared" si="272"/>
        <v/>
      </c>
    </row>
    <row r="1004" spans="34:35">
      <c r="AH1004" s="163" t="str">
        <f t="shared" si="273"/>
        <v/>
      </c>
      <c r="AI1004" s="163" t="str">
        <f t="shared" si="272"/>
        <v/>
      </c>
    </row>
    <row r="1005" spans="34:35">
      <c r="AH1005" s="163" t="str">
        <f t="shared" si="273"/>
        <v/>
      </c>
      <c r="AI1005" s="163" t="str">
        <f t="shared" si="272"/>
        <v/>
      </c>
    </row>
    <row r="1006" spans="34:35">
      <c r="AH1006" s="163" t="str">
        <f t="shared" si="273"/>
        <v/>
      </c>
      <c r="AI1006" s="163" t="str">
        <f t="shared" si="272"/>
        <v/>
      </c>
    </row>
    <row r="1007" spans="34:35">
      <c r="AH1007" s="163" t="str">
        <f t="shared" si="273"/>
        <v/>
      </c>
      <c r="AI1007" s="163" t="str">
        <f t="shared" si="272"/>
        <v/>
      </c>
    </row>
    <row r="1008" spans="34:35">
      <c r="AH1008" s="163" t="str">
        <f t="shared" si="273"/>
        <v/>
      </c>
      <c r="AI1008" s="163" t="str">
        <f t="shared" si="272"/>
        <v/>
      </c>
    </row>
    <row r="1009" spans="34:35">
      <c r="AH1009" s="163" t="str">
        <f t="shared" si="273"/>
        <v/>
      </c>
      <c r="AI1009" s="163" t="str">
        <f t="shared" si="272"/>
        <v/>
      </c>
    </row>
    <row r="1010" spans="34:35">
      <c r="AH1010" s="163" t="str">
        <f t="shared" si="273"/>
        <v/>
      </c>
      <c r="AI1010" s="163" t="str">
        <f t="shared" si="272"/>
        <v/>
      </c>
    </row>
    <row r="1011" spans="34:35">
      <c r="AH1011" s="163" t="str">
        <f t="shared" si="273"/>
        <v/>
      </c>
      <c r="AI1011" s="163" t="str">
        <f t="shared" si="272"/>
        <v/>
      </c>
    </row>
    <row r="1012" spans="34:35">
      <c r="AH1012" s="163" t="str">
        <f t="shared" si="273"/>
        <v/>
      </c>
      <c r="AI1012" s="163" t="str">
        <f t="shared" si="272"/>
        <v/>
      </c>
    </row>
    <row r="1013" spans="34:35">
      <c r="AH1013" s="163" t="str">
        <f t="shared" si="273"/>
        <v/>
      </c>
      <c r="AI1013" s="163" t="str">
        <f t="shared" si="272"/>
        <v/>
      </c>
    </row>
    <row r="1014" spans="34:35">
      <c r="AH1014" s="163" t="str">
        <f t="shared" si="273"/>
        <v/>
      </c>
      <c r="AI1014" s="163" t="str">
        <f t="shared" si="272"/>
        <v/>
      </c>
    </row>
    <row r="1015" spans="34:35">
      <c r="AH1015" s="163" t="str">
        <f t="shared" si="273"/>
        <v/>
      </c>
      <c r="AI1015" s="163" t="str">
        <f t="shared" si="272"/>
        <v/>
      </c>
    </row>
    <row r="1016" spans="34:35">
      <c r="AH1016" s="163" t="str">
        <f t="shared" si="273"/>
        <v/>
      </c>
      <c r="AI1016" s="163" t="str">
        <f t="shared" si="272"/>
        <v/>
      </c>
    </row>
    <row r="1017" spans="34:35">
      <c r="AH1017" s="163" t="str">
        <f t="shared" si="273"/>
        <v/>
      </c>
      <c r="AI1017" s="163" t="str">
        <f t="shared" si="272"/>
        <v/>
      </c>
    </row>
    <row r="1018" spans="34:35">
      <c r="AH1018" s="163" t="str">
        <f t="shared" si="273"/>
        <v/>
      </c>
      <c r="AI1018" s="163" t="str">
        <f t="shared" si="272"/>
        <v/>
      </c>
    </row>
    <row r="1019" spans="34:35">
      <c r="AH1019" s="163" t="str">
        <f t="shared" si="273"/>
        <v/>
      </c>
      <c r="AI1019" s="163" t="str">
        <f t="shared" si="272"/>
        <v/>
      </c>
    </row>
    <row r="1020" spans="34:35">
      <c r="AH1020" s="163" t="str">
        <f t="shared" si="273"/>
        <v/>
      </c>
      <c r="AI1020" s="163" t="str">
        <f t="shared" si="272"/>
        <v/>
      </c>
    </row>
    <row r="1021" spans="34:35">
      <c r="AH1021" s="163" t="str">
        <f t="shared" si="273"/>
        <v/>
      </c>
      <c r="AI1021" s="163" t="str">
        <f t="shared" si="272"/>
        <v/>
      </c>
    </row>
    <row r="1022" spans="34:35">
      <c r="AH1022" s="163" t="str">
        <f t="shared" si="273"/>
        <v/>
      </c>
      <c r="AI1022" s="163" t="str">
        <f t="shared" si="272"/>
        <v/>
      </c>
    </row>
    <row r="1023" spans="34:35">
      <c r="AH1023" s="163" t="str">
        <f t="shared" si="273"/>
        <v/>
      </c>
      <c r="AI1023" s="163" t="str">
        <f t="shared" si="272"/>
        <v/>
      </c>
    </row>
    <row r="1024" spans="34:35">
      <c r="AH1024" s="163" t="str">
        <f t="shared" si="273"/>
        <v/>
      </c>
      <c r="AI1024" s="163" t="str">
        <f t="shared" si="272"/>
        <v/>
      </c>
    </row>
    <row r="1025" spans="34:35">
      <c r="AH1025" s="163" t="str">
        <f t="shared" si="273"/>
        <v/>
      </c>
      <c r="AI1025" s="163" t="str">
        <f t="shared" si="272"/>
        <v/>
      </c>
    </row>
    <row r="1026" spans="34:35">
      <c r="AH1026" s="163" t="str">
        <f t="shared" si="273"/>
        <v/>
      </c>
      <c r="AI1026" s="163" t="str">
        <f t="shared" si="272"/>
        <v/>
      </c>
    </row>
    <row r="1027" spans="34:35">
      <c r="AH1027" s="163" t="str">
        <f t="shared" si="273"/>
        <v/>
      </c>
      <c r="AI1027" s="163" t="str">
        <f t="shared" si="272"/>
        <v/>
      </c>
    </row>
    <row r="1028" spans="34:35">
      <c r="AH1028" s="163" t="str">
        <f t="shared" si="273"/>
        <v/>
      </c>
      <c r="AI1028" s="163" t="str">
        <f t="shared" ref="AI1028:AI1091" si="274">IF(AH1028&gt;$A$14,AH1028,"")</f>
        <v/>
      </c>
    </row>
    <row r="1029" spans="34:35">
      <c r="AH1029" s="163" t="str">
        <f t="shared" ref="AH1029:AH1092" si="275">IF(COUNTIF(X:X,V1029)*COUNTIF(Z:Z,V1029)*COUNTIF(AB:AB,V1029)*COUNTIF(AD:AD,V1029)*COUNTIF(AF:AF,V1029),V1029,"")</f>
        <v/>
      </c>
      <c r="AI1029" s="163" t="str">
        <f t="shared" si="274"/>
        <v/>
      </c>
    </row>
    <row r="1030" spans="34:35">
      <c r="AH1030" s="163" t="str">
        <f t="shared" si="275"/>
        <v/>
      </c>
      <c r="AI1030" s="163" t="str">
        <f t="shared" si="274"/>
        <v/>
      </c>
    </row>
    <row r="1031" spans="34:35">
      <c r="AH1031" s="163" t="str">
        <f t="shared" si="275"/>
        <v/>
      </c>
      <c r="AI1031" s="163" t="str">
        <f t="shared" si="274"/>
        <v/>
      </c>
    </row>
    <row r="1032" spans="34:35">
      <c r="AH1032" s="163" t="str">
        <f t="shared" si="275"/>
        <v/>
      </c>
      <c r="AI1032" s="163" t="str">
        <f t="shared" si="274"/>
        <v/>
      </c>
    </row>
    <row r="1033" spans="34:35">
      <c r="AH1033" s="163" t="str">
        <f t="shared" si="275"/>
        <v/>
      </c>
      <c r="AI1033" s="163" t="str">
        <f t="shared" si="274"/>
        <v/>
      </c>
    </row>
    <row r="1034" spans="34:35">
      <c r="AH1034" s="163" t="str">
        <f t="shared" si="275"/>
        <v/>
      </c>
      <c r="AI1034" s="163" t="str">
        <f t="shared" si="274"/>
        <v/>
      </c>
    </row>
    <row r="1035" spans="34:35">
      <c r="AH1035" s="163" t="str">
        <f t="shared" si="275"/>
        <v/>
      </c>
      <c r="AI1035" s="163" t="str">
        <f t="shared" si="274"/>
        <v/>
      </c>
    </row>
    <row r="1036" spans="34:35">
      <c r="AH1036" s="163" t="str">
        <f t="shared" si="275"/>
        <v/>
      </c>
      <c r="AI1036" s="163" t="str">
        <f t="shared" si="274"/>
        <v/>
      </c>
    </row>
    <row r="1037" spans="34:35">
      <c r="AH1037" s="163" t="str">
        <f t="shared" si="275"/>
        <v/>
      </c>
      <c r="AI1037" s="163" t="str">
        <f t="shared" si="274"/>
        <v/>
      </c>
    </row>
    <row r="1038" spans="34:35">
      <c r="AH1038" s="163" t="str">
        <f t="shared" si="275"/>
        <v/>
      </c>
      <c r="AI1038" s="163" t="str">
        <f t="shared" si="274"/>
        <v/>
      </c>
    </row>
    <row r="1039" spans="34:35">
      <c r="AH1039" s="163" t="str">
        <f t="shared" si="275"/>
        <v/>
      </c>
      <c r="AI1039" s="163" t="str">
        <f t="shared" si="274"/>
        <v/>
      </c>
    </row>
    <row r="1040" spans="34:35">
      <c r="AH1040" s="163" t="str">
        <f t="shared" si="275"/>
        <v/>
      </c>
      <c r="AI1040" s="163" t="str">
        <f t="shared" si="274"/>
        <v/>
      </c>
    </row>
    <row r="1041" spans="34:35">
      <c r="AH1041" s="163" t="str">
        <f t="shared" si="275"/>
        <v/>
      </c>
      <c r="AI1041" s="163" t="str">
        <f t="shared" si="274"/>
        <v/>
      </c>
    </row>
    <row r="1042" spans="34:35">
      <c r="AH1042" s="163" t="str">
        <f t="shared" si="275"/>
        <v/>
      </c>
      <c r="AI1042" s="163" t="str">
        <f t="shared" si="274"/>
        <v/>
      </c>
    </row>
    <row r="1043" spans="34:35">
      <c r="AH1043" s="163" t="str">
        <f t="shared" si="275"/>
        <v/>
      </c>
      <c r="AI1043" s="163" t="str">
        <f t="shared" si="274"/>
        <v/>
      </c>
    </row>
    <row r="1044" spans="34:35">
      <c r="AH1044" s="163" t="str">
        <f t="shared" si="275"/>
        <v/>
      </c>
      <c r="AI1044" s="163" t="str">
        <f t="shared" si="274"/>
        <v/>
      </c>
    </row>
    <row r="1045" spans="34:35">
      <c r="AH1045" s="163" t="str">
        <f t="shared" si="275"/>
        <v/>
      </c>
      <c r="AI1045" s="163" t="str">
        <f t="shared" si="274"/>
        <v/>
      </c>
    </row>
    <row r="1046" spans="34:35">
      <c r="AH1046" s="163" t="str">
        <f t="shared" si="275"/>
        <v/>
      </c>
      <c r="AI1046" s="163" t="str">
        <f t="shared" si="274"/>
        <v/>
      </c>
    </row>
    <row r="1047" spans="34:35">
      <c r="AH1047" s="163" t="str">
        <f t="shared" si="275"/>
        <v/>
      </c>
      <c r="AI1047" s="163" t="str">
        <f t="shared" si="274"/>
        <v/>
      </c>
    </row>
    <row r="1048" spans="34:35">
      <c r="AH1048" s="163" t="str">
        <f t="shared" si="275"/>
        <v/>
      </c>
      <c r="AI1048" s="163" t="str">
        <f t="shared" si="274"/>
        <v/>
      </c>
    </row>
    <row r="1049" spans="34:35">
      <c r="AH1049" s="163" t="str">
        <f t="shared" si="275"/>
        <v/>
      </c>
      <c r="AI1049" s="163" t="str">
        <f t="shared" si="274"/>
        <v/>
      </c>
    </row>
    <row r="1050" spans="34:35">
      <c r="AH1050" s="163" t="str">
        <f t="shared" si="275"/>
        <v/>
      </c>
      <c r="AI1050" s="163" t="str">
        <f t="shared" si="274"/>
        <v/>
      </c>
    </row>
    <row r="1051" spans="34:35">
      <c r="AH1051" s="163" t="str">
        <f t="shared" si="275"/>
        <v/>
      </c>
      <c r="AI1051" s="163" t="str">
        <f t="shared" si="274"/>
        <v/>
      </c>
    </row>
    <row r="1052" spans="34:35">
      <c r="AH1052" s="163" t="str">
        <f t="shared" si="275"/>
        <v/>
      </c>
      <c r="AI1052" s="163" t="str">
        <f t="shared" si="274"/>
        <v/>
      </c>
    </row>
    <row r="1053" spans="34:35">
      <c r="AH1053" s="163" t="str">
        <f t="shared" si="275"/>
        <v/>
      </c>
      <c r="AI1053" s="163" t="str">
        <f t="shared" si="274"/>
        <v/>
      </c>
    </row>
    <row r="1054" spans="34:35">
      <c r="AH1054" s="163" t="str">
        <f t="shared" si="275"/>
        <v/>
      </c>
      <c r="AI1054" s="163" t="str">
        <f t="shared" si="274"/>
        <v/>
      </c>
    </row>
    <row r="1055" spans="34:35">
      <c r="AH1055" s="163" t="str">
        <f t="shared" si="275"/>
        <v/>
      </c>
      <c r="AI1055" s="163" t="str">
        <f t="shared" si="274"/>
        <v/>
      </c>
    </row>
    <row r="1056" spans="34:35">
      <c r="AH1056" s="163" t="str">
        <f t="shared" si="275"/>
        <v/>
      </c>
      <c r="AI1056" s="163" t="str">
        <f t="shared" si="274"/>
        <v/>
      </c>
    </row>
    <row r="1057" spans="34:35">
      <c r="AH1057" s="163" t="str">
        <f t="shared" si="275"/>
        <v/>
      </c>
      <c r="AI1057" s="163" t="str">
        <f t="shared" si="274"/>
        <v/>
      </c>
    </row>
    <row r="1058" spans="34:35">
      <c r="AH1058" s="163" t="str">
        <f t="shared" si="275"/>
        <v/>
      </c>
      <c r="AI1058" s="163" t="str">
        <f t="shared" si="274"/>
        <v/>
      </c>
    </row>
    <row r="1059" spans="34:35">
      <c r="AH1059" s="163" t="str">
        <f t="shared" si="275"/>
        <v/>
      </c>
      <c r="AI1059" s="163" t="str">
        <f t="shared" si="274"/>
        <v/>
      </c>
    </row>
    <row r="1060" spans="34:35">
      <c r="AH1060" s="163" t="str">
        <f t="shared" si="275"/>
        <v/>
      </c>
      <c r="AI1060" s="163" t="str">
        <f t="shared" si="274"/>
        <v/>
      </c>
    </row>
    <row r="1061" spans="34:35">
      <c r="AH1061" s="163" t="str">
        <f t="shared" si="275"/>
        <v/>
      </c>
      <c r="AI1061" s="163" t="str">
        <f t="shared" si="274"/>
        <v/>
      </c>
    </row>
    <row r="1062" spans="34:35">
      <c r="AH1062" s="163" t="str">
        <f t="shared" si="275"/>
        <v/>
      </c>
      <c r="AI1062" s="163" t="str">
        <f t="shared" si="274"/>
        <v/>
      </c>
    </row>
    <row r="1063" spans="34:35">
      <c r="AH1063" s="163" t="str">
        <f t="shared" si="275"/>
        <v/>
      </c>
      <c r="AI1063" s="163" t="str">
        <f t="shared" si="274"/>
        <v/>
      </c>
    </row>
    <row r="1064" spans="34:35">
      <c r="AH1064" s="163" t="str">
        <f t="shared" si="275"/>
        <v/>
      </c>
      <c r="AI1064" s="163" t="str">
        <f t="shared" si="274"/>
        <v/>
      </c>
    </row>
    <row r="1065" spans="34:35">
      <c r="AH1065" s="163" t="str">
        <f t="shared" si="275"/>
        <v/>
      </c>
      <c r="AI1065" s="163" t="str">
        <f t="shared" si="274"/>
        <v/>
      </c>
    </row>
    <row r="1066" spans="34:35">
      <c r="AH1066" s="163" t="str">
        <f t="shared" si="275"/>
        <v/>
      </c>
      <c r="AI1066" s="163" t="str">
        <f t="shared" si="274"/>
        <v/>
      </c>
    </row>
    <row r="1067" spans="34:35">
      <c r="AH1067" s="163" t="str">
        <f t="shared" si="275"/>
        <v/>
      </c>
      <c r="AI1067" s="163" t="str">
        <f t="shared" si="274"/>
        <v/>
      </c>
    </row>
    <row r="1068" spans="34:35">
      <c r="AH1068" s="163" t="str">
        <f t="shared" si="275"/>
        <v/>
      </c>
      <c r="AI1068" s="163" t="str">
        <f t="shared" si="274"/>
        <v/>
      </c>
    </row>
    <row r="1069" spans="34:35">
      <c r="AH1069" s="163" t="str">
        <f t="shared" si="275"/>
        <v/>
      </c>
      <c r="AI1069" s="163" t="str">
        <f t="shared" si="274"/>
        <v/>
      </c>
    </row>
    <row r="1070" spans="34:35">
      <c r="AH1070" s="163" t="str">
        <f t="shared" si="275"/>
        <v/>
      </c>
      <c r="AI1070" s="163" t="str">
        <f t="shared" si="274"/>
        <v/>
      </c>
    </row>
    <row r="1071" spans="34:35">
      <c r="AH1071" s="163" t="str">
        <f t="shared" si="275"/>
        <v/>
      </c>
      <c r="AI1071" s="163" t="str">
        <f t="shared" si="274"/>
        <v/>
      </c>
    </row>
    <row r="1072" spans="34:35">
      <c r="AH1072" s="163" t="str">
        <f t="shared" si="275"/>
        <v/>
      </c>
      <c r="AI1072" s="163" t="str">
        <f t="shared" si="274"/>
        <v/>
      </c>
    </row>
    <row r="1073" spans="34:35">
      <c r="AH1073" s="163" t="str">
        <f t="shared" si="275"/>
        <v/>
      </c>
      <c r="AI1073" s="163" t="str">
        <f t="shared" si="274"/>
        <v/>
      </c>
    </row>
    <row r="1074" spans="34:35">
      <c r="AH1074" s="163" t="str">
        <f t="shared" si="275"/>
        <v/>
      </c>
      <c r="AI1074" s="163" t="str">
        <f t="shared" si="274"/>
        <v/>
      </c>
    </row>
    <row r="1075" spans="34:35">
      <c r="AH1075" s="163" t="str">
        <f t="shared" si="275"/>
        <v/>
      </c>
      <c r="AI1075" s="163" t="str">
        <f t="shared" si="274"/>
        <v/>
      </c>
    </row>
    <row r="1076" spans="34:35">
      <c r="AH1076" s="163" t="str">
        <f t="shared" si="275"/>
        <v/>
      </c>
      <c r="AI1076" s="163" t="str">
        <f t="shared" si="274"/>
        <v/>
      </c>
    </row>
    <row r="1077" spans="34:35">
      <c r="AH1077" s="163" t="str">
        <f t="shared" si="275"/>
        <v/>
      </c>
      <c r="AI1077" s="163" t="str">
        <f t="shared" si="274"/>
        <v/>
      </c>
    </row>
    <row r="1078" spans="34:35">
      <c r="AH1078" s="163" t="str">
        <f t="shared" si="275"/>
        <v/>
      </c>
      <c r="AI1078" s="163" t="str">
        <f t="shared" si="274"/>
        <v/>
      </c>
    </row>
    <row r="1079" spans="34:35">
      <c r="AH1079" s="163" t="str">
        <f t="shared" si="275"/>
        <v/>
      </c>
      <c r="AI1079" s="163" t="str">
        <f t="shared" si="274"/>
        <v/>
      </c>
    </row>
    <row r="1080" spans="34:35">
      <c r="AH1080" s="163" t="str">
        <f t="shared" si="275"/>
        <v/>
      </c>
      <c r="AI1080" s="163" t="str">
        <f t="shared" si="274"/>
        <v/>
      </c>
    </row>
    <row r="1081" spans="34:35">
      <c r="AH1081" s="163" t="str">
        <f t="shared" si="275"/>
        <v/>
      </c>
      <c r="AI1081" s="163" t="str">
        <f t="shared" si="274"/>
        <v/>
      </c>
    </row>
    <row r="1082" spans="34:35">
      <c r="AH1082" s="163" t="str">
        <f t="shared" si="275"/>
        <v/>
      </c>
      <c r="AI1082" s="163" t="str">
        <f t="shared" si="274"/>
        <v/>
      </c>
    </row>
    <row r="1083" spans="34:35">
      <c r="AH1083" s="163" t="str">
        <f t="shared" si="275"/>
        <v/>
      </c>
      <c r="AI1083" s="163" t="str">
        <f t="shared" si="274"/>
        <v/>
      </c>
    </row>
    <row r="1084" spans="34:35">
      <c r="AH1084" s="163" t="str">
        <f t="shared" si="275"/>
        <v/>
      </c>
      <c r="AI1084" s="163" t="str">
        <f t="shared" si="274"/>
        <v/>
      </c>
    </row>
    <row r="1085" spans="34:35">
      <c r="AH1085" s="163" t="str">
        <f t="shared" si="275"/>
        <v/>
      </c>
      <c r="AI1085" s="163" t="str">
        <f t="shared" si="274"/>
        <v/>
      </c>
    </row>
    <row r="1086" spans="34:35">
      <c r="AH1086" s="163" t="str">
        <f t="shared" si="275"/>
        <v/>
      </c>
      <c r="AI1086" s="163" t="str">
        <f t="shared" si="274"/>
        <v/>
      </c>
    </row>
    <row r="1087" spans="34:35">
      <c r="AH1087" s="163" t="str">
        <f t="shared" si="275"/>
        <v/>
      </c>
      <c r="AI1087" s="163" t="str">
        <f t="shared" si="274"/>
        <v/>
      </c>
    </row>
    <row r="1088" spans="34:35">
      <c r="AH1088" s="163" t="str">
        <f t="shared" si="275"/>
        <v/>
      </c>
      <c r="AI1088" s="163" t="str">
        <f t="shared" si="274"/>
        <v/>
      </c>
    </row>
    <row r="1089" spans="34:35">
      <c r="AH1089" s="163" t="str">
        <f t="shared" si="275"/>
        <v/>
      </c>
      <c r="AI1089" s="163" t="str">
        <f t="shared" si="274"/>
        <v/>
      </c>
    </row>
    <row r="1090" spans="34:35">
      <c r="AH1090" s="163" t="str">
        <f t="shared" si="275"/>
        <v/>
      </c>
      <c r="AI1090" s="163" t="str">
        <f t="shared" si="274"/>
        <v/>
      </c>
    </row>
    <row r="1091" spans="34:35">
      <c r="AH1091" s="163" t="str">
        <f t="shared" si="275"/>
        <v/>
      </c>
      <c r="AI1091" s="163" t="str">
        <f t="shared" si="274"/>
        <v/>
      </c>
    </row>
    <row r="1092" spans="34:35">
      <c r="AH1092" s="163" t="str">
        <f t="shared" si="275"/>
        <v/>
      </c>
      <c r="AI1092" s="163" t="str">
        <f t="shared" ref="AI1092:AI1153" si="276">IF(AH1092&gt;$A$14,AH1092,"")</f>
        <v/>
      </c>
    </row>
    <row r="1093" spans="34:35">
      <c r="AH1093" s="163" t="str">
        <f t="shared" ref="AH1093:AH1153" si="277">IF(COUNTIF(X:X,V1093)*COUNTIF(Z:Z,V1093)*COUNTIF(AB:AB,V1093)*COUNTIF(AD:AD,V1093)*COUNTIF(AF:AF,V1093),V1093,"")</f>
        <v/>
      </c>
      <c r="AI1093" s="163" t="str">
        <f t="shared" si="276"/>
        <v/>
      </c>
    </row>
    <row r="1094" spans="34:35">
      <c r="AH1094" s="163" t="str">
        <f t="shared" si="277"/>
        <v/>
      </c>
      <c r="AI1094" s="163" t="str">
        <f t="shared" si="276"/>
        <v/>
      </c>
    </row>
    <row r="1095" spans="34:35">
      <c r="AH1095" s="163" t="str">
        <f t="shared" si="277"/>
        <v/>
      </c>
      <c r="AI1095" s="163" t="str">
        <f t="shared" si="276"/>
        <v/>
      </c>
    </row>
    <row r="1096" spans="34:35">
      <c r="AH1096" s="163" t="str">
        <f t="shared" si="277"/>
        <v/>
      </c>
      <c r="AI1096" s="163" t="str">
        <f t="shared" si="276"/>
        <v/>
      </c>
    </row>
    <row r="1097" spans="34:35">
      <c r="AH1097" s="163" t="str">
        <f t="shared" si="277"/>
        <v/>
      </c>
      <c r="AI1097" s="163" t="str">
        <f t="shared" si="276"/>
        <v/>
      </c>
    </row>
    <row r="1098" spans="34:35">
      <c r="AH1098" s="163" t="str">
        <f t="shared" si="277"/>
        <v/>
      </c>
      <c r="AI1098" s="163" t="str">
        <f t="shared" si="276"/>
        <v/>
      </c>
    </row>
    <row r="1099" spans="34:35">
      <c r="AH1099" s="163" t="str">
        <f t="shared" si="277"/>
        <v/>
      </c>
      <c r="AI1099" s="163" t="str">
        <f t="shared" si="276"/>
        <v/>
      </c>
    </row>
    <row r="1100" spans="34:35">
      <c r="AH1100" s="163" t="str">
        <f t="shared" si="277"/>
        <v/>
      </c>
      <c r="AI1100" s="163" t="str">
        <f t="shared" si="276"/>
        <v/>
      </c>
    </row>
    <row r="1101" spans="34:35">
      <c r="AH1101" s="163" t="str">
        <f t="shared" si="277"/>
        <v/>
      </c>
      <c r="AI1101" s="163" t="str">
        <f t="shared" si="276"/>
        <v/>
      </c>
    </row>
    <row r="1102" spans="34:35">
      <c r="AH1102" s="163" t="str">
        <f t="shared" si="277"/>
        <v/>
      </c>
      <c r="AI1102" s="163" t="str">
        <f t="shared" si="276"/>
        <v/>
      </c>
    </row>
    <row r="1103" spans="34:35">
      <c r="AH1103" s="163" t="str">
        <f t="shared" si="277"/>
        <v/>
      </c>
      <c r="AI1103" s="163" t="str">
        <f t="shared" si="276"/>
        <v/>
      </c>
    </row>
    <row r="1104" spans="34:35">
      <c r="AH1104" s="163" t="str">
        <f t="shared" si="277"/>
        <v/>
      </c>
      <c r="AI1104" s="163" t="str">
        <f t="shared" si="276"/>
        <v/>
      </c>
    </row>
    <row r="1105" spans="34:35">
      <c r="AH1105" s="163" t="str">
        <f t="shared" si="277"/>
        <v/>
      </c>
      <c r="AI1105" s="163" t="str">
        <f t="shared" si="276"/>
        <v/>
      </c>
    </row>
    <row r="1106" spans="34:35">
      <c r="AH1106" s="163" t="str">
        <f t="shared" si="277"/>
        <v/>
      </c>
      <c r="AI1106" s="163" t="str">
        <f t="shared" si="276"/>
        <v/>
      </c>
    </row>
    <row r="1107" spans="34:35">
      <c r="AH1107" s="163" t="str">
        <f t="shared" si="277"/>
        <v/>
      </c>
      <c r="AI1107" s="163" t="str">
        <f t="shared" si="276"/>
        <v/>
      </c>
    </row>
    <row r="1108" spans="34:35">
      <c r="AH1108" s="163" t="str">
        <f t="shared" si="277"/>
        <v/>
      </c>
      <c r="AI1108" s="163" t="str">
        <f t="shared" si="276"/>
        <v/>
      </c>
    </row>
    <row r="1109" spans="34:35">
      <c r="AH1109" s="163" t="str">
        <f t="shared" si="277"/>
        <v/>
      </c>
      <c r="AI1109" s="163" t="str">
        <f t="shared" si="276"/>
        <v/>
      </c>
    </row>
    <row r="1110" spans="34:35">
      <c r="AH1110" s="163" t="str">
        <f t="shared" si="277"/>
        <v/>
      </c>
      <c r="AI1110" s="163" t="str">
        <f t="shared" si="276"/>
        <v/>
      </c>
    </row>
    <row r="1111" spans="34:35">
      <c r="AH1111" s="163" t="str">
        <f t="shared" si="277"/>
        <v/>
      </c>
      <c r="AI1111" s="163" t="str">
        <f t="shared" si="276"/>
        <v/>
      </c>
    </row>
    <row r="1112" spans="34:35">
      <c r="AH1112" s="163" t="str">
        <f t="shared" si="277"/>
        <v/>
      </c>
      <c r="AI1112" s="163" t="str">
        <f t="shared" si="276"/>
        <v/>
      </c>
    </row>
    <row r="1113" spans="34:35">
      <c r="AH1113" s="163" t="str">
        <f t="shared" si="277"/>
        <v/>
      </c>
      <c r="AI1113" s="163" t="str">
        <f t="shared" si="276"/>
        <v/>
      </c>
    </row>
    <row r="1114" spans="34:35">
      <c r="AH1114" s="163" t="str">
        <f t="shared" si="277"/>
        <v/>
      </c>
      <c r="AI1114" s="163" t="str">
        <f t="shared" si="276"/>
        <v/>
      </c>
    </row>
    <row r="1115" spans="34:35">
      <c r="AH1115" s="163" t="str">
        <f t="shared" si="277"/>
        <v/>
      </c>
      <c r="AI1115" s="163" t="str">
        <f t="shared" si="276"/>
        <v/>
      </c>
    </row>
    <row r="1116" spans="34:35">
      <c r="AH1116" s="163" t="str">
        <f t="shared" si="277"/>
        <v/>
      </c>
      <c r="AI1116" s="163" t="str">
        <f t="shared" si="276"/>
        <v/>
      </c>
    </row>
    <row r="1117" spans="34:35">
      <c r="AH1117" s="163" t="str">
        <f t="shared" si="277"/>
        <v/>
      </c>
      <c r="AI1117" s="163" t="str">
        <f t="shared" si="276"/>
        <v/>
      </c>
    </row>
    <row r="1118" spans="34:35">
      <c r="AH1118" s="163" t="str">
        <f t="shared" si="277"/>
        <v/>
      </c>
      <c r="AI1118" s="163" t="str">
        <f t="shared" si="276"/>
        <v/>
      </c>
    </row>
    <row r="1119" spans="34:35">
      <c r="AH1119" s="163" t="str">
        <f t="shared" si="277"/>
        <v/>
      </c>
      <c r="AI1119" s="163" t="str">
        <f t="shared" si="276"/>
        <v/>
      </c>
    </row>
    <row r="1120" spans="34:35">
      <c r="AH1120" s="163" t="str">
        <f t="shared" si="277"/>
        <v/>
      </c>
      <c r="AI1120" s="163" t="str">
        <f t="shared" si="276"/>
        <v/>
      </c>
    </row>
    <row r="1121" spans="34:35">
      <c r="AH1121" s="163" t="str">
        <f t="shared" si="277"/>
        <v/>
      </c>
      <c r="AI1121" s="163" t="str">
        <f t="shared" si="276"/>
        <v/>
      </c>
    </row>
    <row r="1122" spans="34:35">
      <c r="AH1122" s="163" t="str">
        <f t="shared" si="277"/>
        <v/>
      </c>
      <c r="AI1122" s="163" t="str">
        <f t="shared" si="276"/>
        <v/>
      </c>
    </row>
    <row r="1123" spans="34:35">
      <c r="AH1123" s="163" t="str">
        <f t="shared" si="277"/>
        <v/>
      </c>
      <c r="AI1123" s="163" t="str">
        <f t="shared" si="276"/>
        <v/>
      </c>
    </row>
    <row r="1124" spans="34:35">
      <c r="AH1124" s="163" t="str">
        <f t="shared" si="277"/>
        <v/>
      </c>
      <c r="AI1124" s="163" t="str">
        <f t="shared" si="276"/>
        <v/>
      </c>
    </row>
    <row r="1125" spans="34:35">
      <c r="AH1125" s="163" t="str">
        <f t="shared" si="277"/>
        <v/>
      </c>
      <c r="AI1125" s="163" t="str">
        <f t="shared" si="276"/>
        <v/>
      </c>
    </row>
    <row r="1126" spans="34:35">
      <c r="AH1126" s="163" t="str">
        <f t="shared" si="277"/>
        <v/>
      </c>
      <c r="AI1126" s="163" t="str">
        <f t="shared" si="276"/>
        <v/>
      </c>
    </row>
    <row r="1127" spans="34:35">
      <c r="AH1127" s="163" t="str">
        <f t="shared" si="277"/>
        <v/>
      </c>
      <c r="AI1127" s="163" t="str">
        <f t="shared" si="276"/>
        <v/>
      </c>
    </row>
    <row r="1128" spans="34:35">
      <c r="AH1128" s="163" t="str">
        <f t="shared" si="277"/>
        <v/>
      </c>
      <c r="AI1128" s="163" t="str">
        <f t="shared" si="276"/>
        <v/>
      </c>
    </row>
    <row r="1129" spans="34:35">
      <c r="AH1129" s="163" t="str">
        <f t="shared" si="277"/>
        <v/>
      </c>
      <c r="AI1129" s="163" t="str">
        <f t="shared" si="276"/>
        <v/>
      </c>
    </row>
    <row r="1130" spans="34:35">
      <c r="AH1130" s="163" t="str">
        <f t="shared" si="277"/>
        <v/>
      </c>
      <c r="AI1130" s="163" t="str">
        <f t="shared" si="276"/>
        <v/>
      </c>
    </row>
    <row r="1131" spans="34:35">
      <c r="AH1131" s="163" t="str">
        <f t="shared" si="277"/>
        <v/>
      </c>
      <c r="AI1131" s="163" t="str">
        <f t="shared" si="276"/>
        <v/>
      </c>
    </row>
    <row r="1132" spans="34:35">
      <c r="AH1132" s="163" t="str">
        <f t="shared" si="277"/>
        <v/>
      </c>
      <c r="AI1132" s="163" t="str">
        <f t="shared" si="276"/>
        <v/>
      </c>
    </row>
    <row r="1133" spans="34:35">
      <c r="AH1133" s="163" t="str">
        <f t="shared" si="277"/>
        <v/>
      </c>
      <c r="AI1133" s="163" t="str">
        <f t="shared" si="276"/>
        <v/>
      </c>
    </row>
    <row r="1134" spans="34:35">
      <c r="AH1134" s="163" t="str">
        <f t="shared" si="277"/>
        <v/>
      </c>
      <c r="AI1134" s="163" t="str">
        <f t="shared" si="276"/>
        <v/>
      </c>
    </row>
    <row r="1135" spans="34:35">
      <c r="AH1135" s="163" t="str">
        <f t="shared" si="277"/>
        <v/>
      </c>
      <c r="AI1135" s="163" t="str">
        <f t="shared" si="276"/>
        <v/>
      </c>
    </row>
    <row r="1136" spans="34:35">
      <c r="AH1136" s="163" t="str">
        <f t="shared" si="277"/>
        <v/>
      </c>
      <c r="AI1136" s="163" t="str">
        <f t="shared" si="276"/>
        <v/>
      </c>
    </row>
    <row r="1137" spans="34:35">
      <c r="AH1137" s="163" t="str">
        <f t="shared" si="277"/>
        <v/>
      </c>
      <c r="AI1137" s="163" t="str">
        <f t="shared" si="276"/>
        <v/>
      </c>
    </row>
    <row r="1138" spans="34:35">
      <c r="AH1138" s="163" t="str">
        <f t="shared" si="277"/>
        <v/>
      </c>
      <c r="AI1138" s="163" t="str">
        <f t="shared" si="276"/>
        <v/>
      </c>
    </row>
    <row r="1139" spans="34:35">
      <c r="AH1139" s="163" t="str">
        <f t="shared" si="277"/>
        <v/>
      </c>
      <c r="AI1139" s="163" t="str">
        <f t="shared" si="276"/>
        <v/>
      </c>
    </row>
    <row r="1140" spans="34:35">
      <c r="AH1140" s="163" t="str">
        <f t="shared" si="277"/>
        <v/>
      </c>
      <c r="AI1140" s="163" t="str">
        <f t="shared" si="276"/>
        <v/>
      </c>
    </row>
    <row r="1141" spans="34:35">
      <c r="AH1141" s="163" t="str">
        <f t="shared" si="277"/>
        <v/>
      </c>
      <c r="AI1141" s="163" t="str">
        <f t="shared" si="276"/>
        <v/>
      </c>
    </row>
    <row r="1142" spans="34:35">
      <c r="AH1142" s="163" t="str">
        <f t="shared" si="277"/>
        <v/>
      </c>
      <c r="AI1142" s="163" t="str">
        <f t="shared" si="276"/>
        <v/>
      </c>
    </row>
    <row r="1143" spans="34:35">
      <c r="AH1143" s="163" t="str">
        <f t="shared" si="277"/>
        <v/>
      </c>
      <c r="AI1143" s="163" t="str">
        <f t="shared" si="276"/>
        <v/>
      </c>
    </row>
    <row r="1144" spans="34:35">
      <c r="AH1144" s="163" t="str">
        <f t="shared" si="277"/>
        <v/>
      </c>
      <c r="AI1144" s="163" t="str">
        <f t="shared" si="276"/>
        <v/>
      </c>
    </row>
    <row r="1145" spans="34:35">
      <c r="AH1145" s="163" t="str">
        <f t="shared" si="277"/>
        <v/>
      </c>
      <c r="AI1145" s="163" t="str">
        <f t="shared" si="276"/>
        <v/>
      </c>
    </row>
    <row r="1146" spans="34:35">
      <c r="AH1146" s="163" t="str">
        <f t="shared" si="277"/>
        <v/>
      </c>
      <c r="AI1146" s="163" t="str">
        <f t="shared" si="276"/>
        <v/>
      </c>
    </row>
    <row r="1147" spans="34:35">
      <c r="AH1147" s="163" t="str">
        <f t="shared" si="277"/>
        <v/>
      </c>
      <c r="AI1147" s="163" t="str">
        <f t="shared" si="276"/>
        <v/>
      </c>
    </row>
    <row r="1148" spans="34:35">
      <c r="AH1148" s="163" t="str">
        <f t="shared" si="277"/>
        <v/>
      </c>
      <c r="AI1148" s="163" t="str">
        <f t="shared" si="276"/>
        <v/>
      </c>
    </row>
    <row r="1149" spans="34:35">
      <c r="AH1149" s="163" t="str">
        <f t="shared" si="277"/>
        <v/>
      </c>
      <c r="AI1149" s="163" t="str">
        <f t="shared" si="276"/>
        <v/>
      </c>
    </row>
    <row r="1150" spans="34:35">
      <c r="AH1150" s="163" t="str">
        <f t="shared" si="277"/>
        <v/>
      </c>
      <c r="AI1150" s="163" t="str">
        <f t="shared" si="276"/>
        <v/>
      </c>
    </row>
    <row r="1151" spans="34:35">
      <c r="AH1151" s="163" t="str">
        <f t="shared" si="277"/>
        <v/>
      </c>
      <c r="AI1151" s="163" t="str">
        <f t="shared" si="276"/>
        <v/>
      </c>
    </row>
    <row r="1152" spans="34:35">
      <c r="AH1152" s="163" t="str">
        <f t="shared" si="277"/>
        <v/>
      </c>
      <c r="AI1152" s="163" t="str">
        <f t="shared" si="276"/>
        <v/>
      </c>
    </row>
    <row r="1153" spans="34:35">
      <c r="AH1153" s="163" t="str">
        <f t="shared" si="277"/>
        <v/>
      </c>
      <c r="AI1153" s="163" t="str">
        <f t="shared" si="276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741">
    <cfRule type="cellIs" dxfId="12" priority="1" operator="less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3848-A484-4C66-B70D-DE0974E6095A}">
  <dimension ref="A1:AM1016"/>
  <sheetViews>
    <sheetView topLeftCell="A11" zoomScale="70" zoomScaleNormal="70" workbookViewId="0">
      <selection activeCell="B16" sqref="B16"/>
    </sheetView>
  </sheetViews>
  <sheetFormatPr defaultColWidth="8.88671875" defaultRowHeight="14.4"/>
  <cols>
    <col min="1" max="1" width="16.6640625" style="163" bestFit="1" customWidth="1"/>
    <col min="2" max="3" width="13.6640625" style="53" bestFit="1" customWidth="1"/>
    <col min="4" max="4" width="12.5546875" style="53" bestFit="1" customWidth="1"/>
    <col min="5" max="7" width="13.6640625" style="53" bestFit="1" customWidth="1"/>
    <col min="8" max="8" width="7.33203125" style="53" bestFit="1" customWidth="1"/>
    <col min="9" max="9" width="14.33203125" style="53" bestFit="1" customWidth="1"/>
    <col min="10" max="10" width="10.44140625" style="53" bestFit="1" customWidth="1"/>
    <col min="11" max="11" width="8" style="53" bestFit="1" customWidth="1"/>
    <col min="12" max="12" width="10.6640625" style="53" bestFit="1" customWidth="1"/>
    <col min="13" max="13" width="13.88671875" style="53" bestFit="1" customWidth="1"/>
    <col min="14" max="14" width="10.109375" style="53" bestFit="1" customWidth="1"/>
    <col min="15" max="15" width="10.6640625" style="53" bestFit="1" customWidth="1"/>
    <col min="16" max="16" width="11.44140625" style="53" bestFit="1" customWidth="1"/>
    <col min="17" max="17" width="7.33203125" style="53" bestFit="1" customWidth="1"/>
    <col min="18" max="18" width="10.6640625" style="53" bestFit="1" customWidth="1"/>
    <col min="19" max="19" width="10.33203125" style="53" bestFit="1" customWidth="1"/>
    <col min="20" max="20" width="11.33203125" style="53" bestFit="1" customWidth="1"/>
    <col min="21" max="21" width="9.109375"/>
    <col min="22" max="22" width="11.88671875" style="70" customWidth="1"/>
    <col min="23" max="23" width="8" style="53" customWidth="1"/>
    <col min="24" max="24" width="11.88671875" style="70" customWidth="1"/>
    <col min="25" max="25" width="13.6640625" style="53" customWidth="1"/>
    <col min="26" max="26" width="11.88671875" style="70" customWidth="1"/>
    <col min="27" max="27" width="13.6640625" style="53" customWidth="1"/>
    <col min="28" max="28" width="11.88671875" style="70" customWidth="1"/>
    <col min="29" max="29" width="13.6640625" style="53" customWidth="1"/>
    <col min="30" max="30" width="11.88671875" style="70" customWidth="1"/>
    <col min="31" max="31" width="6.88671875" style="53" customWidth="1"/>
    <col min="32" max="32" width="11.88671875" style="70" customWidth="1"/>
    <col min="33" max="33" width="13.6640625" style="53" customWidth="1"/>
    <col min="34" max="34" width="15.6640625" style="163" bestFit="1" customWidth="1"/>
    <col min="35" max="35" width="8.88671875" style="163"/>
    <col min="36" max="36" width="17.109375" style="163" bestFit="1" customWidth="1"/>
    <col min="37" max="39" width="8.88671875" style="163"/>
    <col min="40" max="16384" width="8.88671875" style="53"/>
  </cols>
  <sheetData>
    <row r="1" spans="1:36" ht="15" thickBot="1">
      <c r="A1" s="1"/>
      <c r="B1" s="1"/>
      <c r="C1" s="1"/>
      <c r="D1" s="1"/>
      <c r="E1" s="1"/>
      <c r="F1" s="1"/>
      <c r="G1" s="1"/>
      <c r="I1" s="112" t="s">
        <v>86</v>
      </c>
      <c r="J1" s="113">
        <v>0.625</v>
      </c>
      <c r="K1" s="52"/>
      <c r="L1" s="1"/>
      <c r="P1" s="1"/>
      <c r="Q1" s="52"/>
      <c r="R1" s="1"/>
      <c r="S1" s="52"/>
      <c r="T1" s="1"/>
      <c r="V1" s="52"/>
      <c r="W1" s="1"/>
      <c r="X1" s="52"/>
      <c r="Y1" s="1"/>
      <c r="Z1" s="52"/>
      <c r="AA1" s="1"/>
      <c r="AB1" s="52"/>
      <c r="AC1" s="1"/>
      <c r="AD1" s="52"/>
      <c r="AE1" s="1"/>
      <c r="AF1" s="52"/>
      <c r="AJ1" s="163" cm="1">
        <f t="array" ref="AJ1">LOOKUP(2,1/(AJ:AJ&lt;&gt;""),AJ:AJ)</f>
        <v>45961.625</v>
      </c>
    </row>
    <row r="2" spans="1:36" ht="15" thickBot="1">
      <c r="A2" s="30"/>
      <c r="B2" s="39" t="s">
        <v>0</v>
      </c>
      <c r="C2" s="43" t="s">
        <v>1</v>
      </c>
      <c r="D2" s="66" t="s">
        <v>1</v>
      </c>
      <c r="E2" s="72" t="s">
        <v>1</v>
      </c>
      <c r="F2" s="66" t="s">
        <v>1</v>
      </c>
      <c r="G2" s="67" t="s">
        <v>0</v>
      </c>
      <c r="I2" s="171">
        <v>45931</v>
      </c>
      <c r="J2" s="1"/>
      <c r="K2" s="52"/>
      <c r="L2" s="1"/>
      <c r="M2" s="169">
        <v>45964</v>
      </c>
      <c r="P2" s="1"/>
      <c r="Q2" s="52"/>
      <c r="R2" s="1"/>
      <c r="S2" s="52"/>
      <c r="T2" s="1"/>
      <c r="V2" s="97" t="s">
        <v>0</v>
      </c>
      <c r="W2" s="1"/>
      <c r="X2" s="98" t="s">
        <v>1</v>
      </c>
      <c r="Y2" s="2"/>
      <c r="Z2" s="99" t="s">
        <v>1</v>
      </c>
      <c r="AA2" s="1"/>
      <c r="AB2" s="100" t="s">
        <v>0</v>
      </c>
      <c r="AD2" s="101" t="s">
        <v>1</v>
      </c>
      <c r="AF2" s="96" t="s">
        <v>0</v>
      </c>
      <c r="AJ2" s="53" cm="1">
        <f t="array" ref="AJ2:AJ29">_xlfn.UNIQUE(AI:AI)</f>
        <v>0</v>
      </c>
    </row>
    <row r="3" spans="1:36">
      <c r="A3" s="15" t="s">
        <v>32</v>
      </c>
      <c r="B3" s="59" t="s">
        <v>67</v>
      </c>
      <c r="C3" s="68" t="s">
        <v>66</v>
      </c>
      <c r="D3" s="68" t="s">
        <v>68</v>
      </c>
      <c r="E3" s="68" t="s">
        <v>69</v>
      </c>
      <c r="F3" s="68" t="s">
        <v>74</v>
      </c>
      <c r="G3" s="60" t="s">
        <v>76</v>
      </c>
      <c r="I3" s="89" t="s">
        <v>80</v>
      </c>
      <c r="J3" s="81" t="s">
        <v>67</v>
      </c>
      <c r="K3" s="82" t="s">
        <v>74</v>
      </c>
      <c r="L3" s="45"/>
      <c r="M3" s="168"/>
      <c r="Q3" s="51"/>
      <c r="S3" s="51"/>
      <c r="V3" s="51" cm="1">
        <f t="array" ref="V3:W138">_xll.BDH(B4, "LAST_PRICE", "01/01/2025 15:00:00", "01/01/2035 16:00:00", "BarSize=60", "BarType=T", "RecurDaily=True", "TZ=New_York")</f>
        <v>45768.625</v>
      </c>
      <c r="W3" s="1">
        <v>105.6</v>
      </c>
      <c r="X3" s="111" cm="1">
        <f t="array" ref="X3:Y30">_xll.BDH(C4, "LAST_PRICE", "01/01/2025 15:00:00", "01/01/2035 16:00:00", "BarSize=60", "BarType=T", "RecurDaily=True", "TZ=New_York")</f>
        <v>45924.625</v>
      </c>
      <c r="Y3" s="45">
        <v>99.59375</v>
      </c>
      <c r="Z3" s="51" cm="1">
        <f t="array" ref="Z3:AA65">_xll.BDH(D4, "LAST_PRICE", "01/01/2025 15:00:00", "01/01/2035 16:00:00", "BarSize=60", "BarType=T", "RecurDaily=True", "TZ=New_York")</f>
        <v>45875.625</v>
      </c>
      <c r="AA3" s="1">
        <v>100.140625</v>
      </c>
      <c r="AB3" s="51" cm="1">
        <f t="array" ref="AB3:AC64">_xll.BDH(E4, "LAST_PRICE", "01/01/2025 15:00:00", "01/01/2035 16:00:00", "BarSize=60", "BarType=T", "RecurDaily=True", "TZ=New_York")</f>
        <v>45876.625</v>
      </c>
      <c r="AC3" s="53">
        <v>98.9375</v>
      </c>
      <c r="AD3" s="51" cm="1">
        <f t="array" ref="AD3:AE137">_xll.BDH(F4, "LAST_PRICE", "01/01/2025 15:00:00", "01/01/2035 16:00:00", "BarSize=60", "BarType=T", "RecurDaily=True", "TZ=New_York")</f>
        <v>45768.625</v>
      </c>
      <c r="AE3" s="53">
        <v>80.209999999999994</v>
      </c>
      <c r="AF3" s="51" cm="1">
        <f t="array" ref="AF3:AG29">_xll.BDH(G4, "LAST_PRICE", "01/01/2025 15:00:00", "01/01/2035 16:00:00", "BarSize=60", "BarType=T", "RecurDaily=True", "TZ=New_York")</f>
        <v>45925.625</v>
      </c>
      <c r="AG3" s="53">
        <v>99.5625</v>
      </c>
      <c r="AH3" s="163" t="str">
        <f>IF(COUNTIF(X:X,V3)*COUNTIF(Z:Z,V3)*COUNTIF(AB:AB,V3)*COUNTIF(AD:AD,V3)*COUNTIF(AF:AF,V3),V3,"")</f>
        <v/>
      </c>
      <c r="AI3" s="163" t="str">
        <f>IF(AH3&gt;$A$14,AH3,"")</f>
        <v/>
      </c>
      <c r="AJ3" s="163" t="str">
        <v/>
      </c>
    </row>
    <row r="4" spans="1:36" ht="32.25" customHeight="1" thickBot="1">
      <c r="A4" s="15" t="s">
        <v>33</v>
      </c>
      <c r="B4" s="61" t="s">
        <v>70</v>
      </c>
      <c r="C4" s="40" t="s">
        <v>78</v>
      </c>
      <c r="D4" s="40" t="s">
        <v>72</v>
      </c>
      <c r="E4" s="40" t="s">
        <v>71</v>
      </c>
      <c r="F4" s="40" t="s">
        <v>75</v>
      </c>
      <c r="G4" s="41" t="s">
        <v>77</v>
      </c>
      <c r="I4" s="83"/>
      <c r="J4" s="84">
        <f>B5/B14</f>
        <v>322202.69478617457</v>
      </c>
      <c r="K4" s="85">
        <f>F5/N14</f>
        <v>596551.92984549305</v>
      </c>
      <c r="L4" s="1"/>
      <c r="Q4" s="70"/>
      <c r="S4" s="52"/>
      <c r="V4" s="70">
        <v>45769.625</v>
      </c>
      <c r="W4" s="55">
        <v>105.86</v>
      </c>
      <c r="X4" s="70">
        <v>45925.625</v>
      </c>
      <c r="Y4" s="55">
        <v>99.3828125</v>
      </c>
      <c r="Z4" s="70">
        <v>45876.625</v>
      </c>
      <c r="AA4" s="53">
        <v>100.0625</v>
      </c>
      <c r="AB4" s="70">
        <v>45877.625</v>
      </c>
      <c r="AC4" s="53">
        <v>98.4375</v>
      </c>
      <c r="AD4" s="70">
        <v>45769.625</v>
      </c>
      <c r="AE4" s="55">
        <v>80.33</v>
      </c>
      <c r="AF4" s="70">
        <v>45926.625</v>
      </c>
      <c r="AG4" s="53">
        <v>99.5</v>
      </c>
      <c r="AH4" s="163" t="str">
        <f t="shared" ref="AH4:AH67" si="0">IF(COUNTIF(X:X,V4)*COUNTIF(Z:Z,V4)*COUNTIF(AB:AB,V4)*COUNTIF(AD:AD,V4)*COUNTIF(AF:AF,V4),V4,"")</f>
        <v/>
      </c>
      <c r="AI4" s="163" t="str">
        <f t="shared" ref="AI4:AI67" si="1">IF(AH4&gt;$A$14,AH4,"")</f>
        <v/>
      </c>
      <c r="AJ4" s="163">
        <v>45926.625</v>
      </c>
    </row>
    <row r="5" spans="1:36" ht="15" thickBot="1">
      <c r="A5" s="15" t="s">
        <v>8</v>
      </c>
      <c r="B5" s="62">
        <f>35.75*10^6</f>
        <v>35750000</v>
      </c>
      <c r="C5" s="7">
        <f>16.75*10^6</f>
        <v>16750000</v>
      </c>
      <c r="D5" s="7">
        <f>7.5*10^6</f>
        <v>7500000</v>
      </c>
      <c r="E5" s="7">
        <f>10.5*10^6</f>
        <v>10500000</v>
      </c>
      <c r="F5" s="7">
        <f>50*10^6</f>
        <v>50000000</v>
      </c>
      <c r="G5" s="8">
        <f>50.75*10^6</f>
        <v>50750000</v>
      </c>
      <c r="I5" s="70"/>
      <c r="L5" s="1"/>
      <c r="Q5" s="70"/>
      <c r="S5" s="52"/>
      <c r="V5" s="70">
        <v>45770.625</v>
      </c>
      <c r="W5" s="55">
        <v>106.33</v>
      </c>
      <c r="X5" s="70">
        <v>45926.625</v>
      </c>
      <c r="Y5" s="55">
        <v>99.3671875</v>
      </c>
      <c r="Z5" s="70">
        <v>45877.625</v>
      </c>
      <c r="AA5" s="53">
        <v>99.734375</v>
      </c>
      <c r="AB5" s="70">
        <v>45880.625</v>
      </c>
      <c r="AC5" s="53">
        <v>98.53125</v>
      </c>
      <c r="AD5" s="70">
        <v>45770.625</v>
      </c>
      <c r="AE5" s="55">
        <v>80.5</v>
      </c>
      <c r="AF5" s="70">
        <v>45929.625</v>
      </c>
      <c r="AG5" s="53">
        <v>99.703125</v>
      </c>
      <c r="AH5" s="163" t="str">
        <f t="shared" si="0"/>
        <v/>
      </c>
      <c r="AI5" s="163" t="str">
        <f t="shared" si="1"/>
        <v/>
      </c>
      <c r="AJ5" s="163">
        <v>45929.625</v>
      </c>
    </row>
    <row r="6" spans="1:36">
      <c r="A6" s="15" t="s">
        <v>10</v>
      </c>
      <c r="B6" s="64">
        <v>0</v>
      </c>
      <c r="C6" s="10">
        <f>(3+5/8)*0.01</f>
        <v>3.6249999999999998E-2</v>
      </c>
      <c r="D6" s="69">
        <v>4.2500000000000003E-2</v>
      </c>
      <c r="E6" s="69">
        <v>4.7500000000000001E-2</v>
      </c>
      <c r="F6" s="69">
        <v>0</v>
      </c>
      <c r="G6" s="10">
        <f>(3+5/8)*0.01</f>
        <v>3.6249999999999998E-2</v>
      </c>
      <c r="I6" s="90" t="s">
        <v>79</v>
      </c>
      <c r="J6" s="68" t="s">
        <v>67</v>
      </c>
      <c r="K6" s="86" t="s">
        <v>74</v>
      </c>
      <c r="L6" s="1"/>
      <c r="M6" s="90" t="s">
        <v>79</v>
      </c>
      <c r="N6" s="68" t="s">
        <v>67</v>
      </c>
      <c r="O6" s="86" t="s">
        <v>74</v>
      </c>
      <c r="Q6" s="70"/>
      <c r="S6" s="52"/>
      <c r="V6" s="70">
        <v>45771.625</v>
      </c>
      <c r="W6" s="55">
        <v>107.38</v>
      </c>
      <c r="X6" s="70">
        <v>45929.625</v>
      </c>
      <c r="Y6" s="55">
        <v>99.484375</v>
      </c>
      <c r="Z6" s="70">
        <v>45880.625</v>
      </c>
      <c r="AA6" s="53">
        <v>99.8125</v>
      </c>
      <c r="AB6" s="70">
        <v>45881.625</v>
      </c>
      <c r="AC6" s="53">
        <v>98</v>
      </c>
      <c r="AD6" s="70">
        <v>45771.625</v>
      </c>
      <c r="AE6" s="55">
        <v>81.14</v>
      </c>
      <c r="AF6" s="70">
        <v>45930.625</v>
      </c>
      <c r="AG6" s="53">
        <v>99.6875</v>
      </c>
      <c r="AH6" s="163" t="str">
        <f t="shared" si="0"/>
        <v/>
      </c>
      <c r="AI6" s="163" t="str">
        <f t="shared" si="1"/>
        <v/>
      </c>
      <c r="AJ6" s="163">
        <v>45930.625</v>
      </c>
    </row>
    <row r="7" spans="1:36" ht="15" thickBot="1">
      <c r="A7" s="15" t="s">
        <v>12</v>
      </c>
      <c r="B7" s="64">
        <v>4.2299999999999997E-2</v>
      </c>
      <c r="C7" s="69">
        <v>4.2299999999999997E-2</v>
      </c>
      <c r="D7" s="69">
        <v>4.2299999999999997E-2</v>
      </c>
      <c r="E7" s="69">
        <v>4.2299999999999997E-2</v>
      </c>
      <c r="F7" s="69">
        <v>4.2299999999999997E-2</v>
      </c>
      <c r="G7" s="10">
        <v>4.2299999999999997E-2</v>
      </c>
      <c r="I7" s="74"/>
      <c r="J7" s="21">
        <v>0.41</v>
      </c>
      <c r="K7" s="87">
        <v>0.32600000000000001</v>
      </c>
      <c r="L7" s="1"/>
      <c r="M7" s="74"/>
      <c r="N7" s="21">
        <v>0.402445</v>
      </c>
      <c r="O7" s="87">
        <v>0.33400000000000002</v>
      </c>
      <c r="P7" s="1"/>
      <c r="Q7" s="52"/>
      <c r="R7" s="1"/>
      <c r="S7" s="52"/>
      <c r="T7" s="1"/>
      <c r="V7" s="70">
        <v>45772.625</v>
      </c>
      <c r="W7" s="55">
        <v>107.99</v>
      </c>
      <c r="X7" s="70">
        <v>45930.625</v>
      </c>
      <c r="Y7" s="55">
        <v>99.5</v>
      </c>
      <c r="Z7" s="70">
        <v>45881.625</v>
      </c>
      <c r="AA7" s="53">
        <v>99.6875</v>
      </c>
      <c r="AB7" s="70">
        <v>45882.625</v>
      </c>
      <c r="AC7" s="53">
        <v>98.796875</v>
      </c>
      <c r="AD7" s="70">
        <v>45772.625</v>
      </c>
      <c r="AE7" s="55">
        <v>81.489999999999995</v>
      </c>
      <c r="AF7" s="70">
        <v>45931.625</v>
      </c>
      <c r="AG7" s="53">
        <v>100</v>
      </c>
      <c r="AH7" s="163" t="str">
        <f t="shared" si="0"/>
        <v/>
      </c>
      <c r="AI7" s="163" t="str">
        <f t="shared" si="1"/>
        <v/>
      </c>
      <c r="AJ7" s="163">
        <v>45931.625</v>
      </c>
    </row>
    <row r="8" spans="1:36" ht="15" thickBot="1">
      <c r="A8" s="15" t="s">
        <v>14</v>
      </c>
      <c r="B8" s="4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5" t="s">
        <v>23</v>
      </c>
      <c r="I8" s="70"/>
      <c r="L8" s="1"/>
      <c r="M8" s="70"/>
      <c r="P8" s="1"/>
      <c r="Q8" s="52"/>
      <c r="R8" s="1"/>
      <c r="S8" s="52"/>
      <c r="T8" s="1"/>
      <c r="V8" s="70">
        <v>45775.625</v>
      </c>
      <c r="W8" s="55">
        <v>108.24</v>
      </c>
      <c r="X8" s="70">
        <v>45931.625</v>
      </c>
      <c r="Y8" s="55">
        <v>99.7578125</v>
      </c>
      <c r="Z8" s="70">
        <v>45882.625</v>
      </c>
      <c r="AA8" s="53">
        <v>100.125</v>
      </c>
      <c r="AB8" s="70">
        <v>45883.625</v>
      </c>
      <c r="AC8" s="53">
        <v>98.03125</v>
      </c>
      <c r="AD8" s="70">
        <v>45775.625</v>
      </c>
      <c r="AE8" s="55">
        <v>81.680000000000007</v>
      </c>
      <c r="AF8" s="70">
        <v>45932.625</v>
      </c>
      <c r="AG8" s="53">
        <v>100.078125</v>
      </c>
      <c r="AH8" s="163" t="str">
        <f t="shared" si="0"/>
        <v/>
      </c>
      <c r="AI8" s="163" t="str">
        <f t="shared" si="1"/>
        <v/>
      </c>
      <c r="AJ8" s="163">
        <v>45932.625</v>
      </c>
    </row>
    <row r="9" spans="1:36" ht="15" thickBot="1">
      <c r="A9" s="15" t="s">
        <v>15</v>
      </c>
      <c r="B9" s="4" t="s">
        <v>23</v>
      </c>
      <c r="C9" s="1" t="s">
        <v>23</v>
      </c>
      <c r="D9" s="1"/>
      <c r="E9" s="1"/>
      <c r="F9" s="1"/>
      <c r="G9" s="5" t="s">
        <v>23</v>
      </c>
      <c r="I9" s="91" t="s">
        <v>81</v>
      </c>
      <c r="J9" s="88">
        <f>J4*J7-K4*K7</f>
        <v>-62372.824267299176</v>
      </c>
      <c r="L9" s="1"/>
      <c r="M9" s="91" t="s">
        <v>81</v>
      </c>
      <c r="N9" s="88">
        <f>J4*N7-K4*O7</f>
        <v>-69579.481065172658</v>
      </c>
      <c r="P9" s="1"/>
      <c r="Q9" s="52"/>
      <c r="R9" s="1"/>
      <c r="S9" s="52"/>
      <c r="T9" s="1"/>
      <c r="V9" s="70">
        <v>45776.625</v>
      </c>
      <c r="W9" s="55">
        <v>108.49</v>
      </c>
      <c r="X9" s="70">
        <v>45932.625</v>
      </c>
      <c r="Y9" s="55">
        <v>99.78125</v>
      </c>
      <c r="Z9" s="70">
        <v>45883.625</v>
      </c>
      <c r="AA9" s="53">
        <v>99.703125</v>
      </c>
      <c r="AB9" s="70">
        <v>45884.625</v>
      </c>
      <c r="AC9" s="53">
        <v>97.375</v>
      </c>
      <c r="AD9" s="70">
        <v>45776.625</v>
      </c>
      <c r="AE9" s="55">
        <v>81.83</v>
      </c>
      <c r="AF9" s="70">
        <v>45933.625</v>
      </c>
      <c r="AG9" s="53">
        <v>99.828125</v>
      </c>
      <c r="AH9" s="163" t="str">
        <f t="shared" si="0"/>
        <v/>
      </c>
      <c r="AI9" s="163" t="str">
        <f t="shared" si="1"/>
        <v/>
      </c>
      <c r="AJ9" s="163">
        <v>45933.625</v>
      </c>
    </row>
    <row r="10" spans="1:36" ht="15" thickBot="1">
      <c r="A10" s="16" t="s">
        <v>28</v>
      </c>
      <c r="B10" s="11" cm="1">
        <f t="array" ref="B10">_xll.BDP(B4,"px_last")</f>
        <v>110.505</v>
      </c>
      <c r="C10" s="21" cm="1">
        <f t="array" ref="C10">_xll.BDP(C4,"px_last")</f>
        <v>99.5703125</v>
      </c>
      <c r="D10" s="21" cm="1">
        <f t="array" ref="D10">_xll.BDP(D4,"px_last")</f>
        <v>101.109375</v>
      </c>
      <c r="E10" s="21" cm="1">
        <f t="array" ref="E10">_xll.BDP(E4,"px_last")</f>
        <v>100.921875</v>
      </c>
      <c r="F10" s="21" cm="1">
        <f t="array" ref="F10">_xll.BDP(F4,"px_last")</f>
        <v>83.584999999999994</v>
      </c>
      <c r="G10" s="22" cm="1">
        <f t="array" ref="G10">_xll.BDP(G4,"px_last")</f>
        <v>99.859375</v>
      </c>
      <c r="H10" s="1"/>
      <c r="I10" s="52"/>
      <c r="J10" s="1"/>
      <c r="K10" s="52"/>
      <c r="L10" s="1"/>
      <c r="M10" s="52"/>
      <c r="N10" s="1"/>
      <c r="O10" s="52"/>
      <c r="P10" s="1"/>
      <c r="Q10" s="52"/>
      <c r="R10" s="1"/>
      <c r="S10" s="52"/>
      <c r="T10" s="1"/>
      <c r="V10" s="70">
        <v>45777.625</v>
      </c>
      <c r="W10" s="55">
        <v>108</v>
      </c>
      <c r="X10" s="70">
        <v>45933.625</v>
      </c>
      <c r="Y10" s="55">
        <v>99.59375</v>
      </c>
      <c r="Z10" s="70">
        <v>45884.625</v>
      </c>
      <c r="AA10" s="53">
        <v>99.4375</v>
      </c>
      <c r="AB10" s="70">
        <v>45887.625</v>
      </c>
      <c r="AC10" s="53">
        <v>97.078125</v>
      </c>
      <c r="AD10" s="70">
        <v>45777.625</v>
      </c>
      <c r="AE10" s="55">
        <v>81.78</v>
      </c>
      <c r="AF10" s="70">
        <v>45936.625</v>
      </c>
      <c r="AG10" s="53">
        <v>99.59375</v>
      </c>
      <c r="AH10" s="163" t="str">
        <f t="shared" si="0"/>
        <v/>
      </c>
      <c r="AI10" s="163" t="str">
        <f t="shared" si="1"/>
        <v/>
      </c>
      <c r="AJ10" s="163">
        <v>45936.625</v>
      </c>
    </row>
    <row r="11" spans="1:36" ht="15" thickBot="1">
      <c r="A11" s="53"/>
      <c r="C11" s="1"/>
      <c r="D11" s="1"/>
      <c r="E11" s="1"/>
      <c r="F11" s="1"/>
      <c r="G11" s="1"/>
      <c r="H11" s="1"/>
      <c r="I11" s="52"/>
      <c r="J11" s="1"/>
      <c r="K11" s="52"/>
      <c r="L11" s="1"/>
      <c r="M11" s="52"/>
      <c r="N11" s="1"/>
      <c r="O11" s="52"/>
      <c r="P11" s="1"/>
      <c r="Q11" s="52"/>
      <c r="R11" s="1"/>
      <c r="S11" s="52"/>
      <c r="T11" s="1"/>
      <c r="V11" s="70">
        <v>45778.625</v>
      </c>
      <c r="W11" s="55">
        <v>107.17</v>
      </c>
      <c r="X11" s="70">
        <v>45936.625</v>
      </c>
      <c r="Y11" s="55">
        <v>99.4609375</v>
      </c>
      <c r="Z11" s="70">
        <v>45887.625</v>
      </c>
      <c r="AA11" s="53">
        <v>99.3125</v>
      </c>
      <c r="AB11" s="70">
        <v>45888.625</v>
      </c>
      <c r="AC11" s="53">
        <v>97.640625</v>
      </c>
      <c r="AD11" s="70">
        <v>45778.625</v>
      </c>
      <c r="AE11" s="55">
        <v>81.17</v>
      </c>
      <c r="AF11" s="70">
        <v>45937.625</v>
      </c>
      <c r="AG11" s="53">
        <v>99.8125</v>
      </c>
      <c r="AH11" s="163" t="str">
        <f t="shared" si="0"/>
        <v/>
      </c>
      <c r="AI11" s="163" t="str">
        <f t="shared" si="1"/>
        <v/>
      </c>
      <c r="AJ11" s="163">
        <v>45937.625</v>
      </c>
    </row>
    <row r="12" spans="1:36" ht="15" thickBot="1">
      <c r="A12" s="38" t="s">
        <v>22</v>
      </c>
      <c r="B12" s="184" t="s">
        <v>0</v>
      </c>
      <c r="C12" s="185"/>
      <c r="D12" s="185"/>
      <c r="E12" s="190" t="s">
        <v>1</v>
      </c>
      <c r="F12" s="191"/>
      <c r="G12" s="192"/>
      <c r="H12" s="187" t="s">
        <v>1</v>
      </c>
      <c r="I12" s="198"/>
      <c r="J12" s="189"/>
      <c r="K12" s="199" t="s">
        <v>1</v>
      </c>
      <c r="L12" s="200"/>
      <c r="M12" s="201"/>
      <c r="N12" s="187" t="s">
        <v>1</v>
      </c>
      <c r="O12" s="198"/>
      <c r="P12" s="189"/>
      <c r="Q12" s="196" t="s">
        <v>0</v>
      </c>
      <c r="R12" s="194"/>
      <c r="S12" s="197"/>
      <c r="T12" s="38" t="s">
        <v>16</v>
      </c>
      <c r="V12" s="70">
        <v>45779.625</v>
      </c>
      <c r="W12" s="53">
        <v>106.91</v>
      </c>
      <c r="X12" s="70">
        <v>45937.625</v>
      </c>
      <c r="Y12" s="53">
        <v>99.6171875</v>
      </c>
      <c r="Z12" s="70">
        <v>45888.625</v>
      </c>
      <c r="AA12" s="53">
        <v>99.59375</v>
      </c>
      <c r="AB12" s="70">
        <v>45889.625</v>
      </c>
      <c r="AC12" s="53">
        <v>97.796875</v>
      </c>
      <c r="AD12" s="70">
        <v>45779.625</v>
      </c>
      <c r="AE12" s="53">
        <v>80.954999999999998</v>
      </c>
      <c r="AF12" s="70">
        <v>45938.625</v>
      </c>
      <c r="AG12" s="53">
        <v>99.78125</v>
      </c>
      <c r="AH12" s="163" t="str">
        <f t="shared" si="0"/>
        <v/>
      </c>
      <c r="AI12" s="163" t="str">
        <f t="shared" si="1"/>
        <v/>
      </c>
      <c r="AJ12" s="163">
        <v>45938.625</v>
      </c>
    </row>
    <row r="13" spans="1:36" ht="15" thickBot="1">
      <c r="A13" s="16"/>
      <c r="B13" s="11" t="s">
        <v>17</v>
      </c>
      <c r="C13" s="21" t="s">
        <v>21</v>
      </c>
      <c r="D13" s="21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73" t="s">
        <v>21</v>
      </c>
      <c r="J13" s="22" t="s">
        <v>20</v>
      </c>
      <c r="K13" s="74" t="s">
        <v>17</v>
      </c>
      <c r="L13" s="21" t="s">
        <v>21</v>
      </c>
      <c r="M13" s="75" t="s">
        <v>20</v>
      </c>
      <c r="N13" s="11" t="s">
        <v>17</v>
      </c>
      <c r="O13" s="73" t="s">
        <v>21</v>
      </c>
      <c r="P13" s="22" t="s">
        <v>20</v>
      </c>
      <c r="Q13" s="74" t="s">
        <v>17</v>
      </c>
      <c r="R13" s="21" t="s">
        <v>21</v>
      </c>
      <c r="S13" s="75" t="s">
        <v>20</v>
      </c>
      <c r="T13" s="94"/>
      <c r="V13" s="70">
        <v>45782.625</v>
      </c>
      <c r="W13" s="53">
        <v>106.76</v>
      </c>
      <c r="X13" s="70">
        <v>45938.625</v>
      </c>
      <c r="Y13" s="53">
        <v>99.5625</v>
      </c>
      <c r="Z13" s="70">
        <v>45889.625</v>
      </c>
      <c r="AA13" s="53">
        <v>99.71875</v>
      </c>
      <c r="AB13" s="70">
        <v>45890.625</v>
      </c>
      <c r="AC13" s="53">
        <v>97.328125</v>
      </c>
      <c r="AD13" s="70">
        <v>45782.625</v>
      </c>
      <c r="AE13" s="53">
        <v>80.91</v>
      </c>
      <c r="AF13" s="70">
        <v>45939.625</v>
      </c>
      <c r="AG13" s="53">
        <v>99.71875</v>
      </c>
      <c r="AH13" s="163" t="str">
        <f t="shared" si="0"/>
        <v/>
      </c>
      <c r="AI13" s="163" t="str">
        <f t="shared" si="1"/>
        <v/>
      </c>
      <c r="AJ13" s="163">
        <v>45939.625</v>
      </c>
    </row>
    <row r="14" spans="1:36">
      <c r="A14" s="164">
        <v>45925.625</v>
      </c>
      <c r="B14" s="44">
        <v>110.955</v>
      </c>
      <c r="C14" s="45"/>
      <c r="D14" s="45"/>
      <c r="E14" s="102">
        <f>99+12/32+3/8*1/32</f>
        <v>99.38671875</v>
      </c>
      <c r="F14" s="103"/>
      <c r="G14" s="104"/>
      <c r="H14" s="44">
        <f>100+18/32+3/4*1/32</f>
        <v>100.5859375</v>
      </c>
      <c r="I14" s="45"/>
      <c r="J14" s="46"/>
      <c r="K14" s="44">
        <f>99+24/32</f>
        <v>99.75</v>
      </c>
      <c r="L14" s="45"/>
      <c r="M14" s="46"/>
      <c r="N14" s="44">
        <v>83.814999999999998</v>
      </c>
      <c r="O14" s="45"/>
      <c r="P14" s="46"/>
      <c r="Q14" s="44">
        <f>99+18/32+3/4*1/32</f>
        <v>99.5859375</v>
      </c>
      <c r="R14" s="45"/>
      <c r="S14" s="46"/>
      <c r="T14" s="77">
        <v>0</v>
      </c>
      <c r="V14" s="70">
        <v>45783.625</v>
      </c>
      <c r="W14" s="53">
        <v>106.97</v>
      </c>
      <c r="X14" s="70">
        <v>45939.625</v>
      </c>
      <c r="Y14" s="53">
        <v>99.5</v>
      </c>
      <c r="Z14" s="70">
        <v>45890.625</v>
      </c>
      <c r="AA14" s="53">
        <v>99.390625</v>
      </c>
      <c r="AB14" s="70">
        <v>45891.625</v>
      </c>
      <c r="AC14" s="53">
        <v>97.953125</v>
      </c>
      <c r="AD14" s="70">
        <v>45783.625</v>
      </c>
      <c r="AE14" s="53">
        <v>81.040000000000006</v>
      </c>
      <c r="AF14" s="70">
        <v>45940.625</v>
      </c>
      <c r="AG14" s="53">
        <v>100.25</v>
      </c>
      <c r="AH14" s="163" t="str">
        <f t="shared" si="0"/>
        <v/>
      </c>
      <c r="AI14" s="163" t="str">
        <f t="shared" si="1"/>
        <v/>
      </c>
      <c r="AJ14" s="163">
        <v>45940.625</v>
      </c>
    </row>
    <row r="15" spans="1:36">
      <c r="A15" s="164">
        <f ca="1">IF(AND(ISBLANK(AJ4), A14 = $AJ$1),NOW(),IF(ISBLANK(AJ4),"",AJ4))</f>
        <v>45926.625</v>
      </c>
      <c r="B15" s="44">
        <f ca="1">IF(COUNTIF(V:V,A15)=1,VLOOKUP(A15,V:W,2), IF(COUNTIF(V:V,A15)=0,$B$10,""))</f>
        <v>111.21</v>
      </c>
      <c r="C15" s="45">
        <f ca="1">IF(ISERROR(B15-2),"",(B15/$B$14-1)*$B$5)</f>
        <v>82161.687170472404</v>
      </c>
      <c r="D15" s="45">
        <f ca="1">IF(ISERROR(B15-2),"",-1*ROUNDUP(A15-$A$14,0)/360*$B$7*$B$5)</f>
        <v>-4200.625</v>
      </c>
      <c r="E15" s="44">
        <f ca="1">IF(COUNTIF(V:V,A15)=1,VLOOKUP(A15,X:Y,2), IF(COUNTIF(V:V,A15)=0,$C$10,""))</f>
        <v>99.3671875</v>
      </c>
      <c r="F15" s="45">
        <f ca="1">IF(ISERROR(B15-2),"",(E15-$E$14)/100*$C$5)</f>
        <v>-3271.484375</v>
      </c>
      <c r="G15" s="46">
        <f ca="1">IF(ISERROR(B15-2),"",ROUNDUP(A15-$A$14,0)/360*$C$6*$C$5-ROUNDUP(A15-$A$14,0)/360*$C$7*$C$5*$E$14/100)</f>
        <v>-269.4229139539932</v>
      </c>
      <c r="H15" s="44">
        <f ca="1">IF(COUNTIF(V:V,A15)=1,VLOOKUP(A15,Z:AA,2), IF(COUNTIF(V:V,A15)=0,$D$10,""))</f>
        <v>100.5625</v>
      </c>
      <c r="I15" s="45">
        <f ca="1">IF(ISERROR(B15-2),"",(H15-$H$14)/100*$D$5)</f>
        <v>-1757.8125</v>
      </c>
      <c r="J15" s="46">
        <f ca="1">IF(ISERROR(B15-2),"",ROUNDUP(A15-$A$14,0)/360*$D$6*$D$5-ROUNDUP(A15-$A$14,0)/360*$D$7*$D$5*$H$14/100)</f>
        <v>-0.99690755208325754</v>
      </c>
      <c r="K15" s="44">
        <f ca="1">IF(COUNTIF(V:V,A15)=1,VLOOKUP(A15,AB:AC,2), IF(COUNTIF(V:V,A15)=0,$E$10,""))</f>
        <v>99.90625</v>
      </c>
      <c r="L15" s="45">
        <f ca="1">IF(ISERROR(B15-2),"",(K15-$K$14)/100*$E$5)</f>
        <v>16406.25</v>
      </c>
      <c r="M15" s="46">
        <f ca="1">IF(ISERROR(B15-2),"",ROUNDUP(A15-$A$14,0)/360*$E$6*$E$5-ROUNDUP(A15-$A$14,0)/360*$E$7*$E$5*$K$14/100)</f>
        <v>154.75104166666665</v>
      </c>
      <c r="N15" s="44">
        <f ca="1">IF(COUNTIF(V:V,A15)=1,VLOOKUP(A15,AD:AE,2), IF(COUNTIF(V:V,A15)=0,$F$10,""))</f>
        <v>83.93</v>
      </c>
      <c r="O15" s="45">
        <f ca="1">IF(ISERROR(B15-2),"",(N15/$N$14-1)*$F$5)</f>
        <v>68603.471932238142</v>
      </c>
      <c r="P15" s="46">
        <f ca="1">IF(ISERROR(B15-2),"",-1*ROUNDUP(A15-$A$14,0)/360*$F$7*$F$5)</f>
        <v>-5875</v>
      </c>
      <c r="Q15" s="44">
        <f ca="1">IF(COUNTIF(V:V,A15)=1,VLOOKUP(A15,AF:AG,2), IF(COUNTIF(V:V,A15)=0,$G$10,""))</f>
        <v>99.5</v>
      </c>
      <c r="R15" s="45">
        <f ca="1">IF(ISERROR(B15-2),"",(Q15-$Q$14)/100*$G$5)</f>
        <v>-43613.28125</v>
      </c>
      <c r="S15" s="46">
        <f ca="1">IF(ISERROR(B15-2),"",ROUNDUP(A15-$A$14,0)/360*$G$6*$G$5-ROUNDUP(A15-$A$14,0)/360*$G$7*$G$5*$Q$14/100)</f>
        <v>-828.19087999131898</v>
      </c>
      <c r="T15" s="77">
        <f ca="1">C15+D15-F15-G15-I15-J15-L15-M15-O15-P15+R15+S15</f>
        <v>-40470.166236917648</v>
      </c>
      <c r="V15" s="70">
        <v>45784.625</v>
      </c>
      <c r="W15" s="53">
        <v>107.19</v>
      </c>
      <c r="X15" s="70">
        <v>45940.625</v>
      </c>
      <c r="Y15" s="53">
        <v>99.890625</v>
      </c>
      <c r="Z15" s="70">
        <v>45891.625</v>
      </c>
      <c r="AA15" s="53">
        <v>99.953125</v>
      </c>
      <c r="AB15" s="70">
        <v>45894.625</v>
      </c>
      <c r="AC15" s="53">
        <v>97.71875</v>
      </c>
      <c r="AD15" s="70">
        <v>45784.625</v>
      </c>
      <c r="AE15" s="53">
        <v>81.209999999999994</v>
      </c>
      <c r="AF15" s="70">
        <v>45943.625</v>
      </c>
      <c r="AG15" s="53">
        <v>100.40625</v>
      </c>
      <c r="AH15" s="163" t="str">
        <f t="shared" si="0"/>
        <v/>
      </c>
      <c r="AI15" s="163" t="str">
        <f t="shared" si="1"/>
        <v/>
      </c>
      <c r="AJ15" s="163">
        <v>45943.625</v>
      </c>
    </row>
    <row r="16" spans="1:36">
      <c r="A16" s="164">
        <f t="shared" ref="A16:A41" ca="1" si="2">IF(AND(ISBLANK(AJ5), A15 = $AJ$1),NOW(),IF(ISBLANK(AJ5),"",AJ5))</f>
        <v>45929.625</v>
      </c>
      <c r="B16" s="44">
        <f t="shared" ref="B16:B41" ca="1" si="3">IF(COUNTIF(V:V,A16)=1,VLOOKUP(A16,V:W,2), IF(COUNTIF(V:V,A16)=0,$B$10,""))</f>
        <v>111.58</v>
      </c>
      <c r="C16" s="45">
        <f t="shared" ref="C16:C79" ca="1" si="4">IF(ISERROR(B16-2),"",(B16/$B$14-1)*$B$5)</f>
        <v>201376.68424135796</v>
      </c>
      <c r="D16" s="45">
        <f t="shared" ref="D16:D41" ca="1" si="5">IF(ISERROR(B16-2),"",-1*ROUNDUP(A16-$A$14,0)/360*$B$7*$B$5)</f>
        <v>-16802.5</v>
      </c>
      <c r="E16" s="44">
        <f t="shared" ref="E16:E41" ca="1" si="6">IF(COUNTIF(V:V,A16)=1,VLOOKUP(A16,X:Y,2), IF(COUNTIF(V:V,A16)=0,$C$10,""))</f>
        <v>99.484375</v>
      </c>
      <c r="F16" s="45">
        <f t="shared" ref="F16:F41" ca="1" si="7">IF(ISERROR(B16-2),"",(E16-$E$14)/100*$C$5)</f>
        <v>16357.421875</v>
      </c>
      <c r="G16" s="46">
        <f t="shared" ref="G16:G41" ca="1" si="8">IF(ISERROR(B16-2),"",ROUNDUP(A16-$A$14,0)/360*$C$6*$C$5-ROUNDUP(A16-$A$14,0)/360*$C$7*$C$5*$E$14/100)</f>
        <v>-1077.6916558159728</v>
      </c>
      <c r="H16" s="44">
        <f t="shared" ref="H16:H41" ca="1" si="9">IF(COUNTIF(V:V,A16)=1,VLOOKUP(A16,Z:AA,2), IF(COUNTIF(V:V,A16)=0,$D$10,""))</f>
        <v>100.875</v>
      </c>
      <c r="I16" s="45">
        <f t="shared" ref="I16:I41" ca="1" si="10">IF(ISERROR(B16-2),"",(H16-$H$14)/100*$D$5)</f>
        <v>21679.6875</v>
      </c>
      <c r="J16" s="46">
        <f t="shared" ref="J16:J41" ca="1" si="11">IF(ISERROR(B16-2),"",ROUNDUP(A16-$A$14,0)/360*$D$6*$D$5-ROUNDUP(A16-$A$14,0)/360*$D$7*$D$5*$H$14/100)</f>
        <v>-3.9876302083330302</v>
      </c>
      <c r="K16" s="44">
        <f t="shared" ref="K16:K41" ca="1" si="12">IF(COUNTIF(V:V,A16)=1,VLOOKUP(A16,AB:AC,2), IF(COUNTIF(V:V,A16)=0,$E$10,""))</f>
        <v>100.65625</v>
      </c>
      <c r="L16" s="45">
        <f t="shared" ref="L16:L41" ca="1" si="13">IF(ISERROR(B16-2),"",(K16-$K$14)/100*$E$5)</f>
        <v>95156.25</v>
      </c>
      <c r="M16" s="46">
        <f t="shared" ref="M16:M41" ca="1" si="14">IF(ISERROR(B16-2),"",ROUNDUP(A16-$A$14,0)/360*$E$6*$E$5-ROUNDUP(A16-$A$14,0)/360*$E$7*$E$5*$K$14/100)</f>
        <v>619.00416666666661</v>
      </c>
      <c r="N16" s="44">
        <f t="shared" ref="N16:N41" ca="1" si="15">IF(COUNTIF(V:V,A16)=1,VLOOKUP(A16,AD:AE,2), IF(COUNTIF(V:V,A16)=0,$F$10,""))</f>
        <v>84.11</v>
      </c>
      <c r="O16" s="45">
        <f t="shared" ref="O16:O41" ca="1" si="16">IF(ISERROR(B16-2),"",(N16/$N$14-1)*$F$5)</f>
        <v>175982.81930442105</v>
      </c>
      <c r="P16" s="46">
        <f t="shared" ref="P16:P41" ca="1" si="17">IF(ISERROR(B16-2),"",-1*ROUNDUP(A16-$A$14,0)/360*$F$7*$F$5)</f>
        <v>-23500</v>
      </c>
      <c r="Q16" s="44">
        <f t="shared" ref="Q16:Q41" ca="1" si="18">IF(COUNTIF(V:V,A16)=1,VLOOKUP(A16,AF:AG,2), IF(COUNTIF(V:V,A16)=0,$G$10,""))</f>
        <v>99.703125</v>
      </c>
      <c r="R16" s="45">
        <f t="shared" ref="R16:R41" ca="1" si="19">IF(ISERROR(B16-2),"",(Q16-$Q$14)/100*$G$5)</f>
        <v>59472.65625</v>
      </c>
      <c r="S16" s="46">
        <f t="shared" ref="S16:S41" ca="1" si="20">IF(ISERROR(B16-2),"",ROUNDUP(A16-$A$14,0)/360*$G$6*$G$5-ROUNDUP(A16-$A$14,0)/360*$G$7*$G$5*$Q$14/100)</f>
        <v>-3312.7635199652759</v>
      </c>
      <c r="T16" s="77">
        <f t="shared" ref="T16:T17" ca="1" si="21">C16+D16-F16-G16-I16-J16-L16-M16-O16-P16+R16+S16</f>
        <v>-44479.4265886707</v>
      </c>
      <c r="V16" s="70">
        <v>45785.625</v>
      </c>
      <c r="W16" s="53">
        <v>106.65</v>
      </c>
      <c r="X16" s="70">
        <v>45943.625</v>
      </c>
      <c r="Y16" s="53">
        <v>100</v>
      </c>
      <c r="Z16" s="70">
        <v>45894.625</v>
      </c>
      <c r="AA16" s="53">
        <v>99.765625</v>
      </c>
      <c r="AB16" s="70">
        <v>45895.625</v>
      </c>
      <c r="AC16" s="53">
        <v>97.59375</v>
      </c>
      <c r="AD16" s="70">
        <v>45785.625</v>
      </c>
      <c r="AE16" s="53">
        <v>80.88</v>
      </c>
      <c r="AF16" s="70">
        <v>45944.625</v>
      </c>
      <c r="AG16" s="53">
        <v>100.53125</v>
      </c>
      <c r="AH16" s="163" t="str">
        <f t="shared" si="0"/>
        <v/>
      </c>
      <c r="AI16" s="163" t="str">
        <f t="shared" si="1"/>
        <v/>
      </c>
      <c r="AJ16" s="163">
        <v>45944.625</v>
      </c>
    </row>
    <row r="17" spans="1:36">
      <c r="A17" s="164">
        <f t="shared" ca="1" si="2"/>
        <v>45930.625</v>
      </c>
      <c r="B17" s="44">
        <f t="shared" ca="1" si="3"/>
        <v>111.47</v>
      </c>
      <c r="C17" s="45">
        <f t="shared" ca="1" si="4"/>
        <v>165934.38781487718</v>
      </c>
      <c r="D17" s="45">
        <f t="shared" ca="1" si="5"/>
        <v>-21003.124999999996</v>
      </c>
      <c r="E17" s="44">
        <f t="shared" ca="1" si="6"/>
        <v>99.5</v>
      </c>
      <c r="F17" s="45">
        <f t="shared" ca="1" si="7"/>
        <v>18974.609375</v>
      </c>
      <c r="G17" s="46">
        <f t="shared" ca="1" si="8"/>
        <v>-1347.1145697699631</v>
      </c>
      <c r="H17" s="44">
        <f t="shared" ca="1" si="9"/>
        <v>100.828125</v>
      </c>
      <c r="I17" s="45">
        <f t="shared" ca="1" si="10"/>
        <v>18164.0625</v>
      </c>
      <c r="J17" s="46">
        <f t="shared" ca="1" si="11"/>
        <v>-4.9845377604160603</v>
      </c>
      <c r="K17" s="44">
        <f t="shared" ca="1" si="12"/>
        <v>100.390625</v>
      </c>
      <c r="L17" s="45">
        <f t="shared" ca="1" si="13"/>
        <v>67265.625</v>
      </c>
      <c r="M17" s="46">
        <f t="shared" ca="1" si="14"/>
        <v>773.75520833333485</v>
      </c>
      <c r="N17" s="44">
        <f t="shared" ca="1" si="15"/>
        <v>84.11</v>
      </c>
      <c r="O17" s="45">
        <f t="shared" ca="1" si="16"/>
        <v>175982.81930442105</v>
      </c>
      <c r="P17" s="46">
        <f t="shared" ca="1" si="17"/>
        <v>-29374.999999999996</v>
      </c>
      <c r="Q17" s="44">
        <f t="shared" ca="1" si="18"/>
        <v>99.6875</v>
      </c>
      <c r="R17" s="45">
        <f t="shared" ca="1" si="19"/>
        <v>51542.96875</v>
      </c>
      <c r="S17" s="46">
        <f t="shared" ca="1" si="20"/>
        <v>-4140.954399956594</v>
      </c>
      <c r="T17" s="77">
        <f t="shared" ca="1" si="21"/>
        <v>-58100.495115303405</v>
      </c>
      <c r="V17" s="70">
        <v>45786.625</v>
      </c>
      <c r="W17" s="53">
        <v>106.61</v>
      </c>
      <c r="X17" s="70">
        <v>45944.625</v>
      </c>
      <c r="Y17" s="53">
        <v>100.125</v>
      </c>
      <c r="Z17" s="70">
        <v>45895.625</v>
      </c>
      <c r="AA17" s="53">
        <v>99.984375</v>
      </c>
      <c r="AB17" s="70">
        <v>45896.625</v>
      </c>
      <c r="AC17" s="53">
        <v>97.453125</v>
      </c>
      <c r="AD17" s="70">
        <v>45786.625</v>
      </c>
      <c r="AE17" s="53">
        <v>80.87</v>
      </c>
      <c r="AF17" s="70">
        <v>45945.625</v>
      </c>
      <c r="AG17" s="53">
        <v>100.40625</v>
      </c>
      <c r="AH17" s="163" t="str">
        <f t="shared" si="0"/>
        <v/>
      </c>
      <c r="AI17" s="163" t="str">
        <f t="shared" si="1"/>
        <v/>
      </c>
      <c r="AJ17" s="163">
        <v>45945.625</v>
      </c>
    </row>
    <row r="18" spans="1:36">
      <c r="A18" s="164">
        <f t="shared" ca="1" si="2"/>
        <v>45931.625</v>
      </c>
      <c r="B18" s="44">
        <f t="shared" ca="1" si="3"/>
        <v>111.51</v>
      </c>
      <c r="C18" s="45">
        <f t="shared" ca="1" si="4"/>
        <v>178822.49560632836</v>
      </c>
      <c r="D18" s="45">
        <f t="shared" ca="1" si="5"/>
        <v>-25203.749999999996</v>
      </c>
      <c r="E18" s="44">
        <f t="shared" ca="1" si="6"/>
        <v>99.7578125</v>
      </c>
      <c r="F18" s="45">
        <f t="shared" ca="1" si="7"/>
        <v>62158.203125</v>
      </c>
      <c r="G18" s="46">
        <f t="shared" ca="1" si="8"/>
        <v>-1616.537483723956</v>
      </c>
      <c r="H18" s="44">
        <f t="shared" ca="1" si="9"/>
        <v>101.171875</v>
      </c>
      <c r="I18" s="45">
        <f t="shared" ca="1" si="10"/>
        <v>43945.3125</v>
      </c>
      <c r="J18" s="46">
        <f t="shared" ca="1" si="11"/>
        <v>-5.9814453124990905</v>
      </c>
      <c r="K18" s="44">
        <f t="shared" ca="1" si="12"/>
        <v>100.578125</v>
      </c>
      <c r="L18" s="45">
        <f t="shared" ca="1" si="13"/>
        <v>86953.125</v>
      </c>
      <c r="M18" s="46">
        <f t="shared" ca="1" si="14"/>
        <v>928.50625000000127</v>
      </c>
      <c r="N18" s="44">
        <f t="shared" ca="1" si="15"/>
        <v>84.07</v>
      </c>
      <c r="O18" s="45">
        <f t="shared" ca="1" si="16"/>
        <v>152120.74211059522</v>
      </c>
      <c r="P18" s="46">
        <f t="shared" ca="1" si="17"/>
        <v>-35249.999999999993</v>
      </c>
      <c r="Q18" s="44">
        <f t="shared" ca="1" si="18"/>
        <v>100</v>
      </c>
      <c r="R18" s="45">
        <f t="shared" ca="1" si="19"/>
        <v>210136.71875</v>
      </c>
      <c r="S18" s="46">
        <f t="shared" ca="1" si="20"/>
        <v>-4969.1452799479157</v>
      </c>
      <c r="T18" s="77">
        <f t="shared" ref="T18:T28" ca="1" si="22">C18+D18-F18-G18-I18-J18-L18-M18-O18-P18+R18+S18+$J$9</f>
        <v>-12819.87524747751</v>
      </c>
      <c r="U18" s="170" t="s">
        <v>177</v>
      </c>
      <c r="V18" s="70">
        <v>45789.625</v>
      </c>
      <c r="W18" s="53">
        <v>106.59</v>
      </c>
      <c r="X18" s="70">
        <v>45945.625</v>
      </c>
      <c r="Y18" s="53">
        <v>100.015625</v>
      </c>
      <c r="Z18" s="70">
        <v>45896.625</v>
      </c>
      <c r="AA18" s="53">
        <v>100.125</v>
      </c>
      <c r="AB18" s="70">
        <v>45897.625</v>
      </c>
      <c r="AC18" s="53">
        <v>98.078125</v>
      </c>
      <c r="AD18" s="70">
        <v>45789.625</v>
      </c>
      <c r="AE18" s="53">
        <v>80.790000000000006</v>
      </c>
      <c r="AF18" s="70">
        <v>45946.625</v>
      </c>
      <c r="AG18" s="53">
        <v>100.84375</v>
      </c>
      <c r="AH18" s="163" t="str">
        <f t="shared" si="0"/>
        <v/>
      </c>
      <c r="AI18" s="163" t="str">
        <f t="shared" si="1"/>
        <v/>
      </c>
      <c r="AJ18" s="163">
        <v>45946.625</v>
      </c>
    </row>
    <row r="19" spans="1:36">
      <c r="A19" s="164">
        <f t="shared" ca="1" si="2"/>
        <v>45932.625</v>
      </c>
      <c r="B19" s="44">
        <f t="shared" ca="1" si="3"/>
        <v>111.69</v>
      </c>
      <c r="C19" s="45">
        <f t="shared" ca="1" si="4"/>
        <v>236818.98066783874</v>
      </c>
      <c r="D19" s="45">
        <f t="shared" ca="1" si="5"/>
        <v>-29404.375</v>
      </c>
      <c r="E19" s="44">
        <f t="shared" ca="1" si="6"/>
        <v>99.78125</v>
      </c>
      <c r="F19" s="45">
        <f t="shared" ca="1" si="7"/>
        <v>66083.984375</v>
      </c>
      <c r="G19" s="46">
        <f t="shared" ca="1" si="8"/>
        <v>-1885.9603976779508</v>
      </c>
      <c r="H19" s="44">
        <f t="shared" ca="1" si="9"/>
        <v>101.3125</v>
      </c>
      <c r="I19" s="45">
        <f t="shared" ca="1" si="10"/>
        <v>54492.1875</v>
      </c>
      <c r="J19" s="46">
        <f t="shared" ca="1" si="11"/>
        <v>-6.9783528645830302</v>
      </c>
      <c r="K19" s="44">
        <f t="shared" ca="1" si="12"/>
        <v>100.875</v>
      </c>
      <c r="L19" s="45">
        <f t="shared" ca="1" si="13"/>
        <v>118125</v>
      </c>
      <c r="M19" s="46">
        <f t="shared" ca="1" si="14"/>
        <v>1083.2572916666686</v>
      </c>
      <c r="N19" s="44">
        <f t="shared" ca="1" si="15"/>
        <v>84.16</v>
      </c>
      <c r="O19" s="45">
        <f t="shared" ca="1" si="16"/>
        <v>205810.41579669225</v>
      </c>
      <c r="P19" s="46">
        <f t="shared" ca="1" si="17"/>
        <v>-41125</v>
      </c>
      <c r="Q19" s="44">
        <f t="shared" ca="1" si="18"/>
        <v>100.078125</v>
      </c>
      <c r="R19" s="45">
        <f t="shared" ca="1" si="19"/>
        <v>249785.15625</v>
      </c>
      <c r="S19" s="46">
        <f t="shared" ca="1" si="20"/>
        <v>-5797.3361599392374</v>
      </c>
      <c r="T19" s="77">
        <f t="shared" ca="1" si="22"/>
        <v>-13547.304722216068</v>
      </c>
      <c r="V19" s="70">
        <v>45790.625</v>
      </c>
      <c r="W19" s="53">
        <v>106.68</v>
      </c>
      <c r="X19" s="70">
        <v>45946.625</v>
      </c>
      <c r="Y19" s="53">
        <v>100.359375</v>
      </c>
      <c r="Z19" s="70">
        <v>45897.625</v>
      </c>
      <c r="AA19" s="53">
        <v>100.375</v>
      </c>
      <c r="AB19" s="70">
        <v>45898.625</v>
      </c>
      <c r="AC19" s="53">
        <v>97.34375</v>
      </c>
      <c r="AD19" s="70">
        <v>45790.625</v>
      </c>
      <c r="AE19" s="53">
        <v>80.88</v>
      </c>
      <c r="AF19" s="70">
        <v>45947.625</v>
      </c>
      <c r="AG19" s="53">
        <v>100.625</v>
      </c>
      <c r="AH19" s="163" t="str">
        <f t="shared" si="0"/>
        <v/>
      </c>
      <c r="AI19" s="163" t="str">
        <f t="shared" si="1"/>
        <v/>
      </c>
      <c r="AJ19" s="163">
        <v>45947.625</v>
      </c>
    </row>
    <row r="20" spans="1:36">
      <c r="A20" s="164">
        <f t="shared" ca="1" si="2"/>
        <v>45933.625</v>
      </c>
      <c r="B20" s="44">
        <f t="shared" ca="1" si="3"/>
        <v>111.55</v>
      </c>
      <c r="C20" s="45">
        <f t="shared" ca="1" si="4"/>
        <v>191710.60339777157</v>
      </c>
      <c r="D20" s="45">
        <f t="shared" ca="1" si="5"/>
        <v>-33605</v>
      </c>
      <c r="E20" s="44">
        <f t="shared" ca="1" si="6"/>
        <v>99.59375</v>
      </c>
      <c r="F20" s="45">
        <f t="shared" ca="1" si="7"/>
        <v>34677.734375</v>
      </c>
      <c r="G20" s="46">
        <f t="shared" ca="1" si="8"/>
        <v>-2155.3833116319456</v>
      </c>
      <c r="H20" s="44">
        <f t="shared" ca="1" si="9"/>
        <v>101.046875</v>
      </c>
      <c r="I20" s="45">
        <f t="shared" ca="1" si="10"/>
        <v>34570.3125</v>
      </c>
      <c r="J20" s="46">
        <f t="shared" ca="1" si="11"/>
        <v>-7.9752604166660603</v>
      </c>
      <c r="K20" s="44">
        <f t="shared" ca="1" si="12"/>
        <v>100.609375</v>
      </c>
      <c r="L20" s="45">
        <f t="shared" ca="1" si="13"/>
        <v>90234.375000000015</v>
      </c>
      <c r="M20" s="46">
        <f t="shared" ca="1" si="14"/>
        <v>1238.0083333333332</v>
      </c>
      <c r="N20" s="44">
        <f t="shared" ca="1" si="15"/>
        <v>84.06</v>
      </c>
      <c r="O20" s="45">
        <f t="shared" ca="1" si="16"/>
        <v>146155.22281214988</v>
      </c>
      <c r="P20" s="46">
        <f t="shared" ca="1" si="17"/>
        <v>-47000</v>
      </c>
      <c r="Q20" s="44">
        <f t="shared" ca="1" si="18"/>
        <v>99.828125</v>
      </c>
      <c r="R20" s="45">
        <f t="shared" ca="1" si="19"/>
        <v>122910.15625</v>
      </c>
      <c r="S20" s="46">
        <f t="shared" ca="1" si="20"/>
        <v>-6625.5270399305518</v>
      </c>
      <c r="T20" s="77">
        <f t="shared" ca="1" si="22"/>
        <v>-45694.886107892766</v>
      </c>
      <c r="V20" s="70">
        <v>45791.625</v>
      </c>
      <c r="W20" s="53">
        <v>106.18</v>
      </c>
      <c r="X20" s="70">
        <v>45947.625</v>
      </c>
      <c r="Y20" s="53">
        <v>100.1796875</v>
      </c>
      <c r="Z20" s="70">
        <v>45898.625</v>
      </c>
      <c r="AA20" s="53">
        <v>100.21875</v>
      </c>
      <c r="AB20" s="70">
        <v>45901.625</v>
      </c>
      <c r="AC20" s="53">
        <v>97.234375</v>
      </c>
      <c r="AD20" s="70">
        <v>45791.625</v>
      </c>
      <c r="AE20" s="53">
        <v>80.58</v>
      </c>
      <c r="AF20" s="70">
        <v>45950.625</v>
      </c>
      <c r="AG20" s="53">
        <v>100.71875</v>
      </c>
      <c r="AH20" s="163" t="str">
        <f t="shared" si="0"/>
        <v/>
      </c>
      <c r="AI20" s="163" t="str">
        <f t="shared" si="1"/>
        <v/>
      </c>
      <c r="AJ20" s="163">
        <v>45950.625</v>
      </c>
    </row>
    <row r="21" spans="1:36">
      <c r="A21" s="164">
        <f t="shared" ca="1" si="2"/>
        <v>45936.625</v>
      </c>
      <c r="B21" s="44">
        <f t="shared" ca="1" si="3"/>
        <v>111.19</v>
      </c>
      <c r="C21" s="45">
        <f t="shared" ca="1" si="4"/>
        <v>75717.633274750784</v>
      </c>
      <c r="D21" s="45">
        <f t="shared" ca="1" si="5"/>
        <v>-46206.874999999993</v>
      </c>
      <c r="E21" s="44">
        <f t="shared" ca="1" si="6"/>
        <v>99.4609375</v>
      </c>
      <c r="F21" s="45">
        <f t="shared" ca="1" si="7"/>
        <v>12431.640625</v>
      </c>
      <c r="G21" s="46">
        <f t="shared" ca="1" si="8"/>
        <v>-2963.6520534939227</v>
      </c>
      <c r="H21" s="44">
        <f t="shared" ca="1" si="9"/>
        <v>100.6875</v>
      </c>
      <c r="I21" s="45">
        <f t="shared" ca="1" si="10"/>
        <v>7617.1875</v>
      </c>
      <c r="J21" s="46">
        <f t="shared" ca="1" si="11"/>
        <v>-10.96598307291606</v>
      </c>
      <c r="K21" s="44">
        <f t="shared" ca="1" si="12"/>
        <v>99.859375</v>
      </c>
      <c r="L21" s="45">
        <f t="shared" ca="1" si="13"/>
        <v>11484.375000000002</v>
      </c>
      <c r="M21" s="46">
        <f t="shared" ca="1" si="14"/>
        <v>1702.2614583333343</v>
      </c>
      <c r="N21" s="44">
        <f t="shared" ca="1" si="15"/>
        <v>83.89</v>
      </c>
      <c r="O21" s="45">
        <f t="shared" ca="1" si="16"/>
        <v>44741.394738412324</v>
      </c>
      <c r="P21" s="46">
        <f t="shared" ca="1" si="17"/>
        <v>-64624.999999999993</v>
      </c>
      <c r="Q21" s="44">
        <f t="shared" ca="1" si="18"/>
        <v>99.59375</v>
      </c>
      <c r="R21" s="45">
        <f t="shared" ca="1" si="19"/>
        <v>3964.84375</v>
      </c>
      <c r="S21" s="46">
        <f t="shared" ca="1" si="20"/>
        <v>-9110.0996799045024</v>
      </c>
      <c r="T21" s="77">
        <f t="shared" ca="1" si="22"/>
        <v>-48384.563207631712</v>
      </c>
      <c r="V21" s="70">
        <v>45792.625</v>
      </c>
      <c r="W21" s="53">
        <v>106.9</v>
      </c>
      <c r="X21" s="70">
        <v>45950.625</v>
      </c>
      <c r="Y21" s="53">
        <v>100.2421875</v>
      </c>
      <c r="Z21" s="70">
        <v>45901.625</v>
      </c>
      <c r="AA21" s="53">
        <v>100.171875</v>
      </c>
      <c r="AB21" s="70">
        <v>45902.625</v>
      </c>
      <c r="AC21" s="53">
        <v>96.65625</v>
      </c>
      <c r="AD21" s="70">
        <v>45792.625</v>
      </c>
      <c r="AE21" s="53">
        <v>81.099999999999994</v>
      </c>
      <c r="AF21" s="70">
        <v>45951.625</v>
      </c>
      <c r="AG21" s="53">
        <v>100.859375</v>
      </c>
      <c r="AH21" s="163" t="str">
        <f t="shared" si="0"/>
        <v/>
      </c>
      <c r="AI21" s="163" t="str">
        <f t="shared" si="1"/>
        <v/>
      </c>
      <c r="AJ21" s="163">
        <v>45951.625</v>
      </c>
    </row>
    <row r="22" spans="1:36">
      <c r="A22" s="164">
        <f t="shared" ca="1" si="2"/>
        <v>45937.625</v>
      </c>
      <c r="B22" s="44">
        <f t="shared" ca="1" si="3"/>
        <v>111.4</v>
      </c>
      <c r="C22" s="45">
        <f t="shared" ca="1" si="4"/>
        <v>143380.19917984758</v>
      </c>
      <c r="D22" s="45">
        <f t="shared" ca="1" si="5"/>
        <v>-50407.499999999993</v>
      </c>
      <c r="E22" s="44">
        <f t="shared" ca="1" si="6"/>
        <v>99.6171875</v>
      </c>
      <c r="F22" s="45">
        <f t="shared" ca="1" si="7"/>
        <v>38603.515625</v>
      </c>
      <c r="G22" s="46">
        <f t="shared" ca="1" si="8"/>
        <v>-3233.0749674479121</v>
      </c>
      <c r="H22" s="44">
        <f t="shared" ca="1" si="9"/>
        <v>100.96875</v>
      </c>
      <c r="I22" s="45">
        <f t="shared" ca="1" si="10"/>
        <v>28710.9375</v>
      </c>
      <c r="J22" s="46">
        <f t="shared" ca="1" si="11"/>
        <v>-11.962890624998181</v>
      </c>
      <c r="K22" s="44">
        <f t="shared" ca="1" si="12"/>
        <v>100.390625</v>
      </c>
      <c r="L22" s="45">
        <f t="shared" ca="1" si="13"/>
        <v>67265.625</v>
      </c>
      <c r="M22" s="46">
        <f t="shared" ca="1" si="14"/>
        <v>1857.0125000000025</v>
      </c>
      <c r="N22" s="44">
        <f t="shared" ca="1" si="15"/>
        <v>84</v>
      </c>
      <c r="O22" s="45">
        <f t="shared" ca="1" si="16"/>
        <v>110362.10702142224</v>
      </c>
      <c r="P22" s="46">
        <f t="shared" ca="1" si="17"/>
        <v>-70499.999999999985</v>
      </c>
      <c r="Q22" s="44">
        <f t="shared" ca="1" si="18"/>
        <v>99.8125</v>
      </c>
      <c r="R22" s="45">
        <f t="shared" ca="1" si="19"/>
        <v>114980.46874999999</v>
      </c>
      <c r="S22" s="46">
        <f t="shared" ca="1" si="20"/>
        <v>-9938.2905598958314</v>
      </c>
      <c r="T22" s="77">
        <f t="shared" ca="1" si="22"/>
        <v>-37412.106685696781</v>
      </c>
      <c r="V22" s="70">
        <v>45793.625</v>
      </c>
      <c r="W22" s="53">
        <v>107.1</v>
      </c>
      <c r="X22" s="70">
        <v>45951.625</v>
      </c>
      <c r="Y22" s="53">
        <v>100.3125</v>
      </c>
      <c r="Z22" s="70">
        <v>45902.625</v>
      </c>
      <c r="AA22" s="53">
        <v>99.859375</v>
      </c>
      <c r="AB22" s="70">
        <v>45903.625</v>
      </c>
      <c r="AC22" s="53">
        <v>97.671875</v>
      </c>
      <c r="AD22" s="70">
        <v>45793.625</v>
      </c>
      <c r="AE22" s="53">
        <v>81.19</v>
      </c>
      <c r="AF22" s="70">
        <v>45952.625</v>
      </c>
      <c r="AG22" s="53">
        <v>100.859375</v>
      </c>
      <c r="AH22" s="163" t="str">
        <f t="shared" si="0"/>
        <v/>
      </c>
      <c r="AI22" s="163" t="str">
        <f t="shared" si="1"/>
        <v/>
      </c>
      <c r="AJ22" s="163">
        <v>45952.625</v>
      </c>
    </row>
    <row r="23" spans="1:36">
      <c r="A23" s="164">
        <f t="shared" ca="1" si="2"/>
        <v>45938.625</v>
      </c>
      <c r="B23" s="44">
        <f t="shared" ca="1" si="3"/>
        <v>111.26</v>
      </c>
      <c r="C23" s="45">
        <f t="shared" ca="1" si="4"/>
        <v>98271.821909788341</v>
      </c>
      <c r="D23" s="45">
        <f t="shared" ca="1" si="5"/>
        <v>-54608.124999999993</v>
      </c>
      <c r="E23" s="44">
        <f t="shared" ca="1" si="6"/>
        <v>99.5625</v>
      </c>
      <c r="F23" s="45">
        <f t="shared" ca="1" si="7"/>
        <v>29443.359375</v>
      </c>
      <c r="G23" s="46">
        <f t="shared" ca="1" si="8"/>
        <v>-3502.497881401905</v>
      </c>
      <c r="H23" s="44">
        <f t="shared" ca="1" si="9"/>
        <v>100.953125</v>
      </c>
      <c r="I23" s="45">
        <f t="shared" ca="1" si="10"/>
        <v>27539.0625</v>
      </c>
      <c r="J23" s="46">
        <f t="shared" ca="1" si="11"/>
        <v>-12.959798177082121</v>
      </c>
      <c r="K23" s="44">
        <f t="shared" ca="1" si="12"/>
        <v>100.4375</v>
      </c>
      <c r="L23" s="45">
        <f t="shared" ca="1" si="13"/>
        <v>72187.5</v>
      </c>
      <c r="M23" s="46">
        <f t="shared" ca="1" si="14"/>
        <v>2011.7635416666672</v>
      </c>
      <c r="N23" s="44">
        <f t="shared" ca="1" si="15"/>
        <v>83.91</v>
      </c>
      <c r="O23" s="45">
        <f t="shared" ca="1" si="16"/>
        <v>56672.433335325237</v>
      </c>
      <c r="P23" s="46">
        <f t="shared" ca="1" si="17"/>
        <v>-76374.999999999985</v>
      </c>
      <c r="Q23" s="44">
        <f t="shared" ca="1" si="18"/>
        <v>99.78125</v>
      </c>
      <c r="R23" s="45">
        <f t="shared" ca="1" si="19"/>
        <v>99121.09375</v>
      </c>
      <c r="S23" s="46">
        <f t="shared" ca="1" si="20"/>
        <v>-10766.481439887139</v>
      </c>
      <c r="T23" s="77">
        <f t="shared" ca="1" si="22"/>
        <v>-38318.176119810916</v>
      </c>
      <c r="V23" s="70">
        <v>45796.625</v>
      </c>
      <c r="W23" s="53">
        <v>107.11</v>
      </c>
      <c r="X23" s="70">
        <v>45952.625</v>
      </c>
      <c r="Y23" s="53">
        <v>100.3203125</v>
      </c>
      <c r="Z23" s="70">
        <v>45903.625</v>
      </c>
      <c r="AA23" s="53">
        <v>100.234375</v>
      </c>
      <c r="AB23" s="70">
        <v>45904.625</v>
      </c>
      <c r="AC23" s="53">
        <v>98.296875</v>
      </c>
      <c r="AD23" s="70">
        <v>45796.625</v>
      </c>
      <c r="AE23" s="53">
        <v>81.239999999999995</v>
      </c>
      <c r="AF23" s="70">
        <v>45953.625</v>
      </c>
      <c r="AG23" s="53">
        <v>100.546875</v>
      </c>
      <c r="AH23" s="163" t="str">
        <f t="shared" si="0"/>
        <v/>
      </c>
      <c r="AI23" s="163" t="str">
        <f t="shared" si="1"/>
        <v/>
      </c>
      <c r="AJ23" s="163">
        <v>45953.625</v>
      </c>
    </row>
    <row r="24" spans="1:36">
      <c r="A24" s="164">
        <f t="shared" ca="1" si="2"/>
        <v>45939.625</v>
      </c>
      <c r="B24" s="44">
        <f t="shared" ca="1" si="3"/>
        <v>111.04</v>
      </c>
      <c r="C24" s="45">
        <f t="shared" ca="1" si="4"/>
        <v>27387.229056826778</v>
      </c>
      <c r="D24" s="45">
        <f t="shared" ca="1" si="5"/>
        <v>-58808.75</v>
      </c>
      <c r="E24" s="44">
        <f t="shared" ca="1" si="6"/>
        <v>99.5</v>
      </c>
      <c r="F24" s="45">
        <f t="shared" ca="1" si="7"/>
        <v>18974.609375</v>
      </c>
      <c r="G24" s="46">
        <f t="shared" ca="1" si="8"/>
        <v>-3771.9207953559016</v>
      </c>
      <c r="H24" s="44">
        <f t="shared" ca="1" si="9"/>
        <v>100.875</v>
      </c>
      <c r="I24" s="45">
        <f t="shared" ca="1" si="10"/>
        <v>21679.6875</v>
      </c>
      <c r="J24" s="46">
        <f t="shared" ca="1" si="11"/>
        <v>-13.95670572916606</v>
      </c>
      <c r="K24" s="44">
        <f t="shared" ca="1" si="12"/>
        <v>100.390625</v>
      </c>
      <c r="L24" s="45">
        <f t="shared" ca="1" si="13"/>
        <v>67265.625</v>
      </c>
      <c r="M24" s="46">
        <f t="shared" ca="1" si="14"/>
        <v>2166.5145833333372</v>
      </c>
      <c r="N24" s="44">
        <f t="shared" ca="1" si="15"/>
        <v>83.78</v>
      </c>
      <c r="O24" s="45">
        <f t="shared" ca="1" si="16"/>
        <v>-20879.317544592046</v>
      </c>
      <c r="P24" s="46">
        <f t="shared" ca="1" si="17"/>
        <v>-82250</v>
      </c>
      <c r="Q24" s="44">
        <f t="shared" ca="1" si="18"/>
        <v>99.71875</v>
      </c>
      <c r="R24" s="45">
        <f t="shared" ca="1" si="19"/>
        <v>67402.34375</v>
      </c>
      <c r="S24" s="46">
        <f t="shared" ca="1" si="20"/>
        <v>-11594.672319878475</v>
      </c>
      <c r="T24" s="77">
        <f t="shared" ca="1" si="22"/>
        <v>-41157.915193007095</v>
      </c>
      <c r="V24" s="70">
        <v>45797.625</v>
      </c>
      <c r="W24" s="53">
        <v>106.86</v>
      </c>
      <c r="X24" s="70">
        <v>45953.625</v>
      </c>
      <c r="Y24" s="53">
        <v>100.0859375</v>
      </c>
      <c r="Z24" s="70">
        <v>45904.625</v>
      </c>
      <c r="AA24" s="53">
        <v>100.71875</v>
      </c>
      <c r="AB24" s="70">
        <v>45905.625</v>
      </c>
      <c r="AC24" s="53">
        <v>99.6875</v>
      </c>
      <c r="AD24" s="70">
        <v>45797.625</v>
      </c>
      <c r="AE24" s="53">
        <v>81.16</v>
      </c>
      <c r="AF24" s="70">
        <v>45954.625</v>
      </c>
      <c r="AG24" s="53">
        <v>100.578125</v>
      </c>
      <c r="AH24" s="163" t="str">
        <f t="shared" si="0"/>
        <v/>
      </c>
      <c r="AI24" s="163" t="str">
        <f t="shared" si="1"/>
        <v/>
      </c>
      <c r="AJ24" s="163">
        <v>45954.625</v>
      </c>
    </row>
    <row r="25" spans="1:36">
      <c r="A25" s="164">
        <f t="shared" ca="1" si="2"/>
        <v>45940.625</v>
      </c>
      <c r="B25" s="44">
        <f t="shared" ca="1" si="3"/>
        <v>111.36</v>
      </c>
      <c r="C25" s="45">
        <f t="shared" ca="1" si="4"/>
        <v>130492.09138840434</v>
      </c>
      <c r="D25" s="45">
        <f t="shared" ca="1" si="5"/>
        <v>-63009.374999999993</v>
      </c>
      <c r="E25" s="44">
        <f t="shared" ca="1" si="6"/>
        <v>99.890625</v>
      </c>
      <c r="F25" s="45">
        <f t="shared" ca="1" si="7"/>
        <v>84404.296875</v>
      </c>
      <c r="G25" s="46">
        <f t="shared" ca="1" si="8"/>
        <v>-4041.3437093098946</v>
      </c>
      <c r="H25" s="44">
        <f t="shared" ca="1" si="9"/>
        <v>101.578125</v>
      </c>
      <c r="I25" s="45">
        <f t="shared" ca="1" si="10"/>
        <v>74414.0625</v>
      </c>
      <c r="J25" s="46">
        <f t="shared" ca="1" si="11"/>
        <v>-14.953613281246362</v>
      </c>
      <c r="K25" s="44">
        <f t="shared" ca="1" si="12"/>
        <v>101.875</v>
      </c>
      <c r="L25" s="45">
        <f t="shared" ca="1" si="13"/>
        <v>223125.00000000003</v>
      </c>
      <c r="M25" s="46">
        <f t="shared" ca="1" si="14"/>
        <v>2321.265625</v>
      </c>
      <c r="N25" s="44">
        <f t="shared" ca="1" si="15"/>
        <v>83.94</v>
      </c>
      <c r="O25" s="45">
        <f t="shared" ca="1" si="16"/>
        <v>74568.991230683503</v>
      </c>
      <c r="P25" s="46">
        <f t="shared" ca="1" si="17"/>
        <v>-88124.999999999985</v>
      </c>
      <c r="Q25" s="44">
        <f t="shared" ca="1" si="18"/>
        <v>100.25</v>
      </c>
      <c r="R25" s="45">
        <f t="shared" ca="1" si="19"/>
        <v>337011.71875</v>
      </c>
      <c r="S25" s="46">
        <f t="shared" ca="1" si="20"/>
        <v>-12422.863199869797</v>
      </c>
      <c r="T25" s="77">
        <f t="shared" ca="1" si="22"/>
        <v>-36953.571236857053</v>
      </c>
      <c r="V25" s="70">
        <v>45798.625</v>
      </c>
      <c r="W25" s="53">
        <v>105.66</v>
      </c>
      <c r="X25" s="70">
        <v>45954.625</v>
      </c>
      <c r="Y25" s="53">
        <v>100.125</v>
      </c>
      <c r="Z25" s="70">
        <v>45905.625</v>
      </c>
      <c r="AA25" s="53">
        <v>101.3125</v>
      </c>
      <c r="AB25" s="70">
        <v>45908.625</v>
      </c>
      <c r="AC25" s="53">
        <v>101</v>
      </c>
      <c r="AD25" s="70">
        <v>45798.625</v>
      </c>
      <c r="AE25" s="53">
        <v>80.52</v>
      </c>
      <c r="AF25" s="70">
        <v>45957.625</v>
      </c>
      <c r="AG25" s="53">
        <v>100.546875</v>
      </c>
      <c r="AH25" s="163" t="str">
        <f t="shared" si="0"/>
        <v/>
      </c>
      <c r="AI25" s="163" t="str">
        <f t="shared" si="1"/>
        <v/>
      </c>
      <c r="AJ25" s="163">
        <v>45957.625</v>
      </c>
    </row>
    <row r="26" spans="1:36">
      <c r="A26" s="164">
        <f t="shared" ca="1" si="2"/>
        <v>45943.625</v>
      </c>
      <c r="B26" s="44">
        <f t="shared" ca="1" si="3"/>
        <v>111.73</v>
      </c>
      <c r="C26" s="45">
        <f t="shared" ca="1" si="4"/>
        <v>249707.08845928989</v>
      </c>
      <c r="D26" s="45">
        <f t="shared" ca="1" si="5"/>
        <v>-75611.25</v>
      </c>
      <c r="E26" s="44">
        <f t="shared" ca="1" si="6"/>
        <v>100</v>
      </c>
      <c r="F26" s="45">
        <f t="shared" ca="1" si="7"/>
        <v>102724.609375</v>
      </c>
      <c r="G26" s="46">
        <f t="shared" ca="1" si="8"/>
        <v>-4849.6124511718772</v>
      </c>
      <c r="H26" s="44">
        <f t="shared" ca="1" si="9"/>
        <v>101.75</v>
      </c>
      <c r="I26" s="45">
        <f t="shared" ca="1" si="10"/>
        <v>87304.6875</v>
      </c>
      <c r="J26" s="46">
        <f t="shared" ca="1" si="11"/>
        <v>-17.9443359375</v>
      </c>
      <c r="K26" s="44">
        <f t="shared" ca="1" si="12"/>
        <v>102.109375</v>
      </c>
      <c r="L26" s="45">
        <f t="shared" ca="1" si="13"/>
        <v>247734.375</v>
      </c>
      <c r="M26" s="46">
        <f t="shared" ca="1" si="14"/>
        <v>2785.5187500000029</v>
      </c>
      <c r="N26" s="44">
        <f t="shared" ca="1" si="15"/>
        <v>84.18</v>
      </c>
      <c r="O26" s="45">
        <f t="shared" ca="1" si="16"/>
        <v>217741.45439360515</v>
      </c>
      <c r="P26" s="46">
        <f t="shared" ca="1" si="17"/>
        <v>-105750</v>
      </c>
      <c r="Q26" s="44">
        <f t="shared" ca="1" si="18"/>
        <v>100.40625</v>
      </c>
      <c r="R26" s="45">
        <f t="shared" ca="1" si="19"/>
        <v>416308.59375</v>
      </c>
      <c r="S26" s="46">
        <f t="shared" ca="1" si="20"/>
        <v>-14907.435839843747</v>
      </c>
      <c r="T26" s="77">
        <f t="shared" ca="1" si="22"/>
        <v>-34548.916129348756</v>
      </c>
      <c r="V26" s="70">
        <v>45799.625</v>
      </c>
      <c r="W26" s="53">
        <v>106.2</v>
      </c>
      <c r="X26" s="70">
        <v>45957.625</v>
      </c>
      <c r="Y26" s="53">
        <v>100.0546875</v>
      </c>
      <c r="Z26" s="70">
        <v>45908.625</v>
      </c>
      <c r="AA26" s="53">
        <v>101.6875</v>
      </c>
      <c r="AB26" s="70">
        <v>45909.625</v>
      </c>
      <c r="AC26" s="53">
        <v>100.4375</v>
      </c>
      <c r="AD26" s="70">
        <v>45799.625</v>
      </c>
      <c r="AE26" s="53">
        <v>80.81</v>
      </c>
      <c r="AF26" s="70">
        <v>45958.625</v>
      </c>
      <c r="AG26" s="53">
        <v>100.625</v>
      </c>
      <c r="AH26" s="163" t="str">
        <f t="shared" si="0"/>
        <v/>
      </c>
      <c r="AI26" s="163" t="str">
        <f t="shared" si="1"/>
        <v/>
      </c>
      <c r="AJ26" s="163">
        <v>45958.625</v>
      </c>
    </row>
    <row r="27" spans="1:36">
      <c r="A27" s="164">
        <f t="shared" ca="1" si="2"/>
        <v>45944.625</v>
      </c>
      <c r="B27" s="44">
        <f t="shared" ca="1" si="3"/>
        <v>112.1</v>
      </c>
      <c r="C27" s="45">
        <f t="shared" ca="1" si="4"/>
        <v>368922.0855301675</v>
      </c>
      <c r="D27" s="45">
        <f t="shared" ca="1" si="5"/>
        <v>-79811.874999999985</v>
      </c>
      <c r="E27" s="44">
        <f t="shared" ca="1" si="6"/>
        <v>100.125</v>
      </c>
      <c r="F27" s="45">
        <f t="shared" ca="1" si="7"/>
        <v>123662.109375</v>
      </c>
      <c r="G27" s="46">
        <f t="shared" ca="1" si="8"/>
        <v>-5119.0353651258592</v>
      </c>
      <c r="H27" s="44">
        <f t="shared" ca="1" si="9"/>
        <v>101.859375</v>
      </c>
      <c r="I27" s="45">
        <f t="shared" ca="1" si="10"/>
        <v>95507.8125</v>
      </c>
      <c r="J27" s="46">
        <f t="shared" ca="1" si="11"/>
        <v>-18.941243489578483</v>
      </c>
      <c r="K27" s="44">
        <f t="shared" ca="1" si="12"/>
        <v>102.140625</v>
      </c>
      <c r="L27" s="45">
        <f t="shared" ca="1" si="13"/>
        <v>251015.625</v>
      </c>
      <c r="M27" s="46">
        <f t="shared" ca="1" si="14"/>
        <v>2940.269791666673</v>
      </c>
      <c r="N27" s="44">
        <f t="shared" ca="1" si="15"/>
        <v>84.33</v>
      </c>
      <c r="O27" s="45">
        <f t="shared" ca="1" si="16"/>
        <v>307224.24387042981</v>
      </c>
      <c r="P27" s="46">
        <f t="shared" ca="1" si="17"/>
        <v>-111624.99999999999</v>
      </c>
      <c r="Q27" s="44">
        <f t="shared" ca="1" si="18"/>
        <v>100.53125</v>
      </c>
      <c r="R27" s="45">
        <f t="shared" ca="1" si="19"/>
        <v>479746.09375</v>
      </c>
      <c r="S27" s="46">
        <f t="shared" ca="1" si="20"/>
        <v>-15735.626719835054</v>
      </c>
      <c r="T27" s="77">
        <f t="shared" ca="1" si="22"/>
        <v>27160.769364552238</v>
      </c>
      <c r="V27" s="70">
        <v>45800.625</v>
      </c>
      <c r="W27" s="53">
        <v>106.28</v>
      </c>
      <c r="X27" s="70">
        <v>45958.625</v>
      </c>
      <c r="Y27" s="53">
        <v>100.1015625</v>
      </c>
      <c r="Z27" s="70">
        <v>45909.625</v>
      </c>
      <c r="AA27" s="53">
        <v>101.390625</v>
      </c>
      <c r="AB27" s="70">
        <v>45910.625</v>
      </c>
      <c r="AC27" s="53">
        <v>100.953125</v>
      </c>
      <c r="AD27" s="70">
        <v>45800.625</v>
      </c>
      <c r="AE27" s="53">
        <v>80.915000000000006</v>
      </c>
      <c r="AF27" s="70">
        <v>45959.625</v>
      </c>
      <c r="AG27" s="53">
        <v>100.015625</v>
      </c>
      <c r="AH27" s="163" t="str">
        <f t="shared" si="0"/>
        <v/>
      </c>
      <c r="AI27" s="163" t="str">
        <f t="shared" si="1"/>
        <v/>
      </c>
      <c r="AJ27" s="163">
        <v>45959.625</v>
      </c>
    </row>
    <row r="28" spans="1:36">
      <c r="A28" s="164">
        <f t="shared" ca="1" si="2"/>
        <v>45945.625</v>
      </c>
      <c r="B28" s="44">
        <f t="shared" ca="1" si="3"/>
        <v>112.1</v>
      </c>
      <c r="C28" s="45">
        <f t="shared" ca="1" si="4"/>
        <v>368922.0855301675</v>
      </c>
      <c r="D28" s="45">
        <f t="shared" ca="1" si="5"/>
        <v>-84012.499999999985</v>
      </c>
      <c r="E28" s="44">
        <f t="shared" ca="1" si="6"/>
        <v>100.015625</v>
      </c>
      <c r="F28" s="45">
        <f t="shared" ca="1" si="7"/>
        <v>105341.796875</v>
      </c>
      <c r="G28" s="46">
        <f t="shared" ca="1" si="8"/>
        <v>-5388.4582790798522</v>
      </c>
      <c r="H28" s="44">
        <f t="shared" ca="1" si="9"/>
        <v>101.734375</v>
      </c>
      <c r="I28" s="45">
        <f t="shared" ca="1" si="10"/>
        <v>86132.8125</v>
      </c>
      <c r="J28" s="46">
        <f t="shared" ca="1" si="11"/>
        <v>-19.938151041664241</v>
      </c>
      <c r="K28" s="44">
        <f t="shared" ca="1" si="12"/>
        <v>101.921875</v>
      </c>
      <c r="L28" s="45">
        <f t="shared" ca="1" si="13"/>
        <v>228046.87499999997</v>
      </c>
      <c r="M28" s="46">
        <f t="shared" ca="1" si="14"/>
        <v>3095.0208333333394</v>
      </c>
      <c r="N28" s="44">
        <f t="shared" ca="1" si="15"/>
        <v>84.38</v>
      </c>
      <c r="O28" s="45">
        <f t="shared" ca="1" si="16"/>
        <v>337051.84036270098</v>
      </c>
      <c r="P28" s="46">
        <f t="shared" ca="1" si="17"/>
        <v>-117499.99999999999</v>
      </c>
      <c r="Q28" s="44">
        <f t="shared" ca="1" si="18"/>
        <v>100.40625</v>
      </c>
      <c r="R28" s="45">
        <f t="shared" ca="1" si="19"/>
        <v>416308.59375</v>
      </c>
      <c r="S28" s="46">
        <f t="shared" ca="1" si="20"/>
        <v>-16563.817599826376</v>
      </c>
      <c r="T28" s="77">
        <f t="shared" ca="1" si="22"/>
        <v>-14478.411727870844</v>
      </c>
      <c r="V28" s="70">
        <v>45804.625</v>
      </c>
      <c r="W28" s="53">
        <v>107.24</v>
      </c>
      <c r="X28" s="70">
        <v>45959.625</v>
      </c>
      <c r="Y28" s="53">
        <v>99.6328125</v>
      </c>
      <c r="Z28" s="70">
        <v>45910.625</v>
      </c>
      <c r="AA28" s="53">
        <v>101.6875</v>
      </c>
      <c r="AB28" s="70">
        <v>45911.625</v>
      </c>
      <c r="AC28" s="53">
        <v>101.640625</v>
      </c>
      <c r="AD28" s="70">
        <v>45804.625</v>
      </c>
      <c r="AE28" s="53">
        <v>81.37</v>
      </c>
      <c r="AF28" s="70">
        <v>45960.625</v>
      </c>
      <c r="AG28" s="53">
        <v>99.921875</v>
      </c>
      <c r="AH28" s="163" t="str">
        <f t="shared" si="0"/>
        <v/>
      </c>
      <c r="AI28" s="163" t="str">
        <f t="shared" si="1"/>
        <v/>
      </c>
      <c r="AJ28" s="163">
        <v>45960.625</v>
      </c>
    </row>
    <row r="29" spans="1:36">
      <c r="A29" s="164">
        <f t="shared" ca="1" si="2"/>
        <v>45946.625</v>
      </c>
      <c r="B29" s="44">
        <f t="shared" ca="1" si="3"/>
        <v>112.42</v>
      </c>
      <c r="C29" s="45">
        <f t="shared" ca="1" si="4"/>
        <v>472026.94786174508</v>
      </c>
      <c r="D29" s="45">
        <f t="shared" ca="1" si="5"/>
        <v>-88213.125</v>
      </c>
      <c r="E29" s="44">
        <f t="shared" ca="1" si="6"/>
        <v>100.359375</v>
      </c>
      <c r="F29" s="45">
        <f t="shared" ca="1" si="7"/>
        <v>162919.921875</v>
      </c>
      <c r="G29" s="46">
        <f t="shared" ca="1" si="8"/>
        <v>-5657.8811930338488</v>
      </c>
      <c r="H29" s="44">
        <f t="shared" ca="1" si="9"/>
        <v>102.234375</v>
      </c>
      <c r="I29" s="45">
        <f t="shared" ca="1" si="10"/>
        <v>123632.81249999999</v>
      </c>
      <c r="J29" s="46">
        <f t="shared" ca="1" si="11"/>
        <v>-20.93505859375</v>
      </c>
      <c r="K29" s="44">
        <f t="shared" ca="1" si="12"/>
        <v>102.671875</v>
      </c>
      <c r="L29" s="45">
        <f t="shared" ca="1" si="13"/>
        <v>306796.875</v>
      </c>
      <c r="M29" s="46">
        <f t="shared" ca="1" si="14"/>
        <v>3249.7718749999985</v>
      </c>
      <c r="N29" s="44">
        <f t="shared" ca="1" si="15"/>
        <v>84.594999999999999</v>
      </c>
      <c r="O29" s="45">
        <f t="shared" ca="1" si="16"/>
        <v>465310.50527948147</v>
      </c>
      <c r="P29" s="46">
        <f t="shared" ca="1" si="17"/>
        <v>-123375</v>
      </c>
      <c r="Q29" s="44">
        <f t="shared" ca="1" si="18"/>
        <v>100.84375</v>
      </c>
      <c r="R29" s="45">
        <f t="shared" ca="1" si="19"/>
        <v>638339.84375</v>
      </c>
      <c r="S29" s="46">
        <f t="shared" ca="1" si="20"/>
        <v>-17392.008479817698</v>
      </c>
      <c r="T29" s="77">
        <f t="shared" ref="T29" ca="1" si="23">C29+D29-F29-G29-I29-J29-L29-M29-O29-P29+R29+S29+$J$9</f>
        <v>9532.7635867743957</v>
      </c>
      <c r="V29" s="70">
        <v>45805.625</v>
      </c>
      <c r="W29" s="53">
        <v>106.98</v>
      </c>
      <c r="X29" s="70">
        <v>45960.625</v>
      </c>
      <c r="Y29" s="53">
        <v>99.59375</v>
      </c>
      <c r="Z29" s="70">
        <v>45911.625</v>
      </c>
      <c r="AA29" s="53">
        <v>101.890625</v>
      </c>
      <c r="AB29" s="70">
        <v>45912.625</v>
      </c>
      <c r="AC29" s="53">
        <v>101.171875</v>
      </c>
      <c r="AD29" s="70">
        <v>45805.625</v>
      </c>
      <c r="AE29" s="53">
        <v>81.209999999999994</v>
      </c>
      <c r="AF29" s="70">
        <v>45961.625</v>
      </c>
      <c r="AG29" s="53">
        <v>99.96875</v>
      </c>
      <c r="AH29" s="163" t="str">
        <f t="shared" si="0"/>
        <v/>
      </c>
      <c r="AI29" s="163" t="str">
        <f t="shared" si="1"/>
        <v/>
      </c>
      <c r="AJ29" s="163">
        <v>45961.625</v>
      </c>
    </row>
    <row r="30" spans="1:36">
      <c r="A30" s="164">
        <f t="shared" ca="1" si="2"/>
        <v>45947.625</v>
      </c>
      <c r="B30" s="44">
        <f t="shared" ca="1" si="3"/>
        <v>112.2</v>
      </c>
      <c r="C30" s="45">
        <f t="shared" ca="1" si="4"/>
        <v>401142.35500879149</v>
      </c>
      <c r="D30" s="45">
        <f t="shared" ca="1" si="5"/>
        <v>-92413.749999999985</v>
      </c>
      <c r="E30" s="44">
        <f t="shared" ca="1" si="6"/>
        <v>100.1796875</v>
      </c>
      <c r="F30" s="45">
        <f t="shared" ca="1" si="7"/>
        <v>132822.265625</v>
      </c>
      <c r="G30" s="46">
        <f t="shared" ca="1" si="8"/>
        <v>-5927.3041069878454</v>
      </c>
      <c r="H30" s="44">
        <f t="shared" ca="1" si="9"/>
        <v>102.015625</v>
      </c>
      <c r="I30" s="45">
        <f t="shared" ca="1" si="10"/>
        <v>107226.5625</v>
      </c>
      <c r="J30" s="46">
        <f t="shared" ca="1" si="11"/>
        <v>-21.931966145832121</v>
      </c>
      <c r="K30" s="44">
        <f t="shared" ca="1" si="12"/>
        <v>102.46875</v>
      </c>
      <c r="L30" s="45">
        <f t="shared" ca="1" si="13"/>
        <v>285468.75</v>
      </c>
      <c r="M30" s="46">
        <f t="shared" ca="1" si="14"/>
        <v>3404.5229166666686</v>
      </c>
      <c r="N30" s="44">
        <f t="shared" ca="1" si="15"/>
        <v>84.47</v>
      </c>
      <c r="O30" s="45">
        <f t="shared" ca="1" si="16"/>
        <v>390741.51404879795</v>
      </c>
      <c r="P30" s="46">
        <f t="shared" ca="1" si="17"/>
        <v>-129249.99999999999</v>
      </c>
      <c r="Q30" s="44">
        <f t="shared" ca="1" si="18"/>
        <v>100.625</v>
      </c>
      <c r="R30" s="45">
        <f t="shared" ca="1" si="19"/>
        <v>527324.21875</v>
      </c>
      <c r="S30" s="46">
        <f t="shared" ca="1" si="20"/>
        <v>-18220.199359809005</v>
      </c>
      <c r="T30" s="77">
        <f t="shared" ref="T30:T31" ca="1" si="24">C30+D30-F30-G30-I30-J30-L30-M30-O30-P30+R30+S30+$J$9</f>
        <v>-29004.578885647687</v>
      </c>
      <c r="V30" s="70">
        <v>45806.625</v>
      </c>
      <c r="W30" s="53">
        <v>107.46</v>
      </c>
      <c r="X30" s="70">
        <v>45961.625</v>
      </c>
      <c r="Y30" s="53">
        <v>99.6484375</v>
      </c>
      <c r="Z30" s="70">
        <v>45912.625</v>
      </c>
      <c r="AA30" s="53">
        <v>101.546875</v>
      </c>
      <c r="AB30" s="70">
        <v>45915.625</v>
      </c>
      <c r="AC30" s="53">
        <v>101.4375</v>
      </c>
      <c r="AD30" s="70">
        <v>45806.625</v>
      </c>
      <c r="AE30" s="53">
        <v>81.489999999999995</v>
      </c>
      <c r="AH30" s="163" t="str">
        <f t="shared" si="0"/>
        <v/>
      </c>
      <c r="AI30" s="163" t="str">
        <f t="shared" si="1"/>
        <v/>
      </c>
    </row>
    <row r="31" spans="1:36">
      <c r="A31" s="164">
        <f t="shared" ca="1" si="2"/>
        <v>45950.625</v>
      </c>
      <c r="B31" s="44">
        <f t="shared" ca="1" si="3"/>
        <v>112.54</v>
      </c>
      <c r="C31" s="45">
        <f t="shared" ca="1" si="4"/>
        <v>510691.27123609063</v>
      </c>
      <c r="D31" s="45">
        <f t="shared" ca="1" si="5"/>
        <v>-105015.625</v>
      </c>
      <c r="E31" s="44">
        <f t="shared" ca="1" si="6"/>
        <v>100.2421875</v>
      </c>
      <c r="F31" s="45">
        <f t="shared" ca="1" si="7"/>
        <v>143291.015625</v>
      </c>
      <c r="G31" s="46">
        <f t="shared" ca="1" si="8"/>
        <v>-6735.572848849828</v>
      </c>
      <c r="H31" s="44">
        <f t="shared" ca="1" si="9"/>
        <v>102.171875</v>
      </c>
      <c r="I31" s="45">
        <f t="shared" ca="1" si="10"/>
        <v>118945.31249999999</v>
      </c>
      <c r="J31" s="46">
        <f t="shared" ca="1" si="11"/>
        <v>-24.922688802082121</v>
      </c>
      <c r="K31" s="44">
        <f t="shared" ca="1" si="12"/>
        <v>102.859375</v>
      </c>
      <c r="L31" s="45">
        <f t="shared" ca="1" si="13"/>
        <v>326484.375</v>
      </c>
      <c r="M31" s="46">
        <f t="shared" ca="1" si="14"/>
        <v>3868.7760416666642</v>
      </c>
      <c r="N31" s="44">
        <f t="shared" ca="1" si="15"/>
        <v>84.6</v>
      </c>
      <c r="O31" s="45">
        <f t="shared" ca="1" si="16"/>
        <v>468293.26492870972</v>
      </c>
      <c r="P31" s="46">
        <f t="shared" ca="1" si="17"/>
        <v>-146875</v>
      </c>
      <c r="Q31" s="44">
        <f t="shared" ca="1" si="18"/>
        <v>100.71875</v>
      </c>
      <c r="R31" s="45">
        <f t="shared" ca="1" si="19"/>
        <v>574902.34375</v>
      </c>
      <c r="S31" s="46">
        <f t="shared" ca="1" si="20"/>
        <v>-20704.771999782999</v>
      </c>
      <c r="T31" s="77">
        <f t="shared" ca="1" si="24"/>
        <v>-9746.8548387160117</v>
      </c>
      <c r="V31" s="70">
        <v>45807.625</v>
      </c>
      <c r="W31" s="53">
        <v>107.77</v>
      </c>
      <c r="Z31" s="70">
        <v>45915.625</v>
      </c>
      <c r="AA31" s="53">
        <v>101.71875</v>
      </c>
      <c r="AB31" s="70">
        <v>45916.625</v>
      </c>
      <c r="AC31" s="53">
        <v>101.578125</v>
      </c>
      <c r="AD31" s="70">
        <v>45807.625</v>
      </c>
      <c r="AE31" s="53">
        <v>81.72</v>
      </c>
      <c r="AH31" s="163" t="str">
        <f t="shared" si="0"/>
        <v/>
      </c>
      <c r="AI31" s="163" t="str">
        <f t="shared" si="1"/>
        <v/>
      </c>
    </row>
    <row r="32" spans="1:36">
      <c r="A32" s="164">
        <f t="shared" ca="1" si="2"/>
        <v>45951.625</v>
      </c>
      <c r="B32" s="44">
        <f t="shared" ca="1" si="3"/>
        <v>112.56</v>
      </c>
      <c r="C32" s="45">
        <f t="shared" ca="1" si="4"/>
        <v>517135.32513181225</v>
      </c>
      <c r="D32" s="45">
        <f t="shared" ca="1" si="5"/>
        <v>-109216.24999999999</v>
      </c>
      <c r="E32" s="44">
        <f t="shared" ca="1" si="6"/>
        <v>100.3125</v>
      </c>
      <c r="F32" s="45">
        <f t="shared" ca="1" si="7"/>
        <v>155068.359375</v>
      </c>
      <c r="G32" s="46">
        <f t="shared" ca="1" si="8"/>
        <v>-7004.9957628038101</v>
      </c>
      <c r="H32" s="44">
        <f t="shared" ca="1" si="9"/>
        <v>102.359375</v>
      </c>
      <c r="I32" s="45">
        <f t="shared" ca="1" si="10"/>
        <v>133007.8125</v>
      </c>
      <c r="J32" s="46">
        <f t="shared" ca="1" si="11"/>
        <v>-25.919596354164241</v>
      </c>
      <c r="K32" s="44">
        <f t="shared" ca="1" si="12"/>
        <v>103.359375</v>
      </c>
      <c r="L32" s="45">
        <f t="shared" ca="1" si="13"/>
        <v>378984.375</v>
      </c>
      <c r="M32" s="46">
        <f t="shared" ca="1" si="14"/>
        <v>4023.5270833333343</v>
      </c>
      <c r="N32" s="44">
        <f t="shared" ca="1" si="15"/>
        <v>84.65</v>
      </c>
      <c r="O32" s="45">
        <f t="shared" ca="1" si="16"/>
        <v>498120.86142099201</v>
      </c>
      <c r="P32" s="46">
        <f t="shared" ca="1" si="17"/>
        <v>-152749.99999999997</v>
      </c>
      <c r="Q32" s="44">
        <f t="shared" ca="1" si="18"/>
        <v>100.859375</v>
      </c>
      <c r="R32" s="45">
        <f t="shared" ca="1" si="19"/>
        <v>646269.53125</v>
      </c>
      <c r="S32" s="46">
        <f t="shared" ca="1" si="20"/>
        <v>-21532.962879774277</v>
      </c>
      <c r="T32" s="77">
        <f t="shared" ref="T32" ca="1" si="25">C32+D32-F32-G32-I32-J32-L32-M32-O32-P32+R32+S32+$J$9</f>
        <v>-39141.200785428548</v>
      </c>
      <c r="V32" s="70">
        <v>45810.625</v>
      </c>
      <c r="W32" s="53">
        <v>107.07</v>
      </c>
      <c r="Z32" s="70">
        <v>45916.625</v>
      </c>
      <c r="AA32" s="53">
        <v>101.765625</v>
      </c>
      <c r="AB32" s="70">
        <v>45917.625</v>
      </c>
      <c r="AC32" s="53">
        <v>101.375</v>
      </c>
      <c r="AD32" s="70">
        <v>45810.625</v>
      </c>
      <c r="AE32" s="53">
        <v>81.25</v>
      </c>
      <c r="AH32" s="163" t="str">
        <f t="shared" si="0"/>
        <v/>
      </c>
      <c r="AI32" s="163" t="str">
        <f t="shared" si="1"/>
        <v/>
      </c>
    </row>
    <row r="33" spans="1:35">
      <c r="A33" s="164">
        <f t="shared" ca="1" si="2"/>
        <v>45952.625</v>
      </c>
      <c r="B33" s="44">
        <f t="shared" ca="1" si="3"/>
        <v>112.67</v>
      </c>
      <c r="C33" s="45">
        <f t="shared" ca="1" si="4"/>
        <v>552577.621558293</v>
      </c>
      <c r="D33" s="45">
        <f t="shared" ca="1" si="5"/>
        <v>-113416.87499999999</v>
      </c>
      <c r="E33" s="44">
        <f t="shared" ca="1" si="6"/>
        <v>100.3203125</v>
      </c>
      <c r="F33" s="45">
        <f t="shared" ca="1" si="7"/>
        <v>156376.953125</v>
      </c>
      <c r="G33" s="46">
        <f t="shared" ca="1" si="8"/>
        <v>-7274.4186767578067</v>
      </c>
      <c r="H33" s="44">
        <f t="shared" ca="1" si="9"/>
        <v>102.390625</v>
      </c>
      <c r="I33" s="45">
        <f t="shared" ca="1" si="10"/>
        <v>135351.5625</v>
      </c>
      <c r="J33" s="46">
        <f t="shared" ca="1" si="11"/>
        <v>-26.916503906246362</v>
      </c>
      <c r="K33" s="44">
        <f t="shared" ca="1" si="12"/>
        <v>103.4375</v>
      </c>
      <c r="L33" s="45">
        <f t="shared" ca="1" si="13"/>
        <v>387187.5</v>
      </c>
      <c r="M33" s="46">
        <f t="shared" ca="1" si="14"/>
        <v>4178.2781250000116</v>
      </c>
      <c r="N33" s="44">
        <f t="shared" ca="1" si="15"/>
        <v>84.67</v>
      </c>
      <c r="O33" s="45">
        <f t="shared" ca="1" si="16"/>
        <v>510051.90001789381</v>
      </c>
      <c r="P33" s="46">
        <f t="shared" ca="1" si="17"/>
        <v>-158624.99999999997</v>
      </c>
      <c r="Q33" s="44">
        <f t="shared" ca="1" si="18"/>
        <v>100.859375</v>
      </c>
      <c r="R33" s="45">
        <f t="shared" ca="1" si="19"/>
        <v>646269.53125</v>
      </c>
      <c r="S33" s="46">
        <f t="shared" ca="1" si="20"/>
        <v>-22361.153759765584</v>
      </c>
      <c r="T33" s="77">
        <f t="shared" ref="T33" ca="1" si="26">C33+D33-F33-G33-I33-J33-L33-M33-O33-P33+R33+S33+$J$9</f>
        <v>-26523.5588060015</v>
      </c>
      <c r="V33" s="70">
        <v>45811.625</v>
      </c>
      <c r="W33" s="53">
        <v>107.12</v>
      </c>
      <c r="Z33" s="70">
        <v>45917.625</v>
      </c>
      <c r="AA33" s="53">
        <v>101.5</v>
      </c>
      <c r="AB33" s="70">
        <v>45918.625</v>
      </c>
      <c r="AC33" s="53">
        <v>100.328125</v>
      </c>
      <c r="AD33" s="70">
        <v>45811.625</v>
      </c>
      <c r="AE33" s="53">
        <v>81.27</v>
      </c>
      <c r="AH33" s="163" t="str">
        <f t="shared" si="0"/>
        <v/>
      </c>
      <c r="AI33" s="163" t="str">
        <f t="shared" si="1"/>
        <v/>
      </c>
    </row>
    <row r="34" spans="1:35">
      <c r="A34" s="164">
        <f t="shared" ca="1" si="2"/>
        <v>45953.625</v>
      </c>
      <c r="B34" s="44">
        <f t="shared" ca="1" si="3"/>
        <v>112.53</v>
      </c>
      <c r="C34" s="45">
        <f t="shared" ca="1" si="4"/>
        <v>507469.24428822589</v>
      </c>
      <c r="D34" s="45">
        <f t="shared" ca="1" si="5"/>
        <v>-117617.5</v>
      </c>
      <c r="E34" s="44">
        <f t="shared" ca="1" si="6"/>
        <v>100.0859375</v>
      </c>
      <c r="F34" s="45">
        <f t="shared" ca="1" si="7"/>
        <v>117119.140625</v>
      </c>
      <c r="G34" s="46">
        <f t="shared" ca="1" si="8"/>
        <v>-7543.8415907118033</v>
      </c>
      <c r="H34" s="44">
        <f t="shared" ca="1" si="9"/>
        <v>102.015625</v>
      </c>
      <c r="I34" s="45">
        <f t="shared" ca="1" si="10"/>
        <v>107226.5625</v>
      </c>
      <c r="J34" s="46">
        <f t="shared" ca="1" si="11"/>
        <v>-27.913411458332121</v>
      </c>
      <c r="K34" s="44">
        <f t="shared" ca="1" si="12"/>
        <v>102.75</v>
      </c>
      <c r="L34" s="45">
        <f t="shared" ca="1" si="13"/>
        <v>315000</v>
      </c>
      <c r="M34" s="46">
        <f t="shared" ca="1" si="14"/>
        <v>4333.0291666666744</v>
      </c>
      <c r="N34" s="44">
        <f t="shared" ca="1" si="15"/>
        <v>84.594999999999999</v>
      </c>
      <c r="O34" s="45">
        <f t="shared" ca="1" si="16"/>
        <v>465310.50527948147</v>
      </c>
      <c r="P34" s="46">
        <f t="shared" ca="1" si="17"/>
        <v>-164500</v>
      </c>
      <c r="Q34" s="44">
        <f t="shared" ca="1" si="18"/>
        <v>100.546875</v>
      </c>
      <c r="R34" s="45">
        <f t="shared" ca="1" si="19"/>
        <v>487675.78125</v>
      </c>
      <c r="S34" s="46">
        <f t="shared" ca="1" si="20"/>
        <v>-23189.34463975695</v>
      </c>
      <c r="T34" s="77">
        <f t="shared" ref="T34" ca="1" si="27">C34+D34-F34-G34-I34-J34-L34-M34-O34-P34+R34+S34+$J$9</f>
        <v>-44952.125937808218</v>
      </c>
      <c r="V34" s="70">
        <v>45812.625</v>
      </c>
      <c r="W34" s="53">
        <v>107.9</v>
      </c>
      <c r="Z34" s="70">
        <v>45918.625</v>
      </c>
      <c r="AA34" s="53">
        <v>101.09375</v>
      </c>
      <c r="AB34" s="70">
        <v>45919.625</v>
      </c>
      <c r="AC34" s="53">
        <v>100.125</v>
      </c>
      <c r="AD34" s="70">
        <v>45812.625</v>
      </c>
      <c r="AE34" s="53">
        <v>81.72</v>
      </c>
      <c r="AH34" s="163" t="str">
        <f t="shared" si="0"/>
        <v/>
      </c>
      <c r="AI34" s="163" t="str">
        <f t="shared" si="1"/>
        <v/>
      </c>
    </row>
    <row r="35" spans="1:35">
      <c r="A35" s="164">
        <f t="shared" ca="1" si="2"/>
        <v>45954.625</v>
      </c>
      <c r="B35" s="44">
        <f t="shared" ca="1" si="3"/>
        <v>112.72</v>
      </c>
      <c r="C35" s="45">
        <f t="shared" ca="1" si="4"/>
        <v>568687.75629760104</v>
      </c>
      <c r="D35" s="45">
        <f t="shared" ca="1" si="5"/>
        <v>-121818.125</v>
      </c>
      <c r="E35" s="44">
        <f t="shared" ca="1" si="6"/>
        <v>100.125</v>
      </c>
      <c r="F35" s="45">
        <f t="shared" ca="1" si="7"/>
        <v>123662.109375</v>
      </c>
      <c r="G35" s="46">
        <f t="shared" ca="1" si="8"/>
        <v>-7813.2645046657999</v>
      </c>
      <c r="H35" s="44">
        <f t="shared" ca="1" si="9"/>
        <v>102.0625</v>
      </c>
      <c r="I35" s="45">
        <f t="shared" ca="1" si="10"/>
        <v>110742.1875</v>
      </c>
      <c r="J35" s="46">
        <f t="shared" ca="1" si="11"/>
        <v>-28.910319010414241</v>
      </c>
      <c r="K35" s="44">
        <f t="shared" ca="1" si="12"/>
        <v>102.6875</v>
      </c>
      <c r="L35" s="45">
        <f t="shared" ca="1" si="13"/>
        <v>308437.5</v>
      </c>
      <c r="M35" s="46">
        <f t="shared" ca="1" si="14"/>
        <v>4487.7802083333372</v>
      </c>
      <c r="N35" s="44">
        <f t="shared" ca="1" si="15"/>
        <v>84.76</v>
      </c>
      <c r="O35" s="45">
        <f t="shared" ca="1" si="16"/>
        <v>563741.57370399078</v>
      </c>
      <c r="P35" s="46">
        <f t="shared" ca="1" si="17"/>
        <v>-170375</v>
      </c>
      <c r="Q35" s="44">
        <f t="shared" ca="1" si="18"/>
        <v>100.578125</v>
      </c>
      <c r="R35" s="45">
        <f t="shared" ca="1" si="19"/>
        <v>503535.15625</v>
      </c>
      <c r="S35" s="46">
        <f t="shared" ca="1" si="20"/>
        <v>-24017.535519748286</v>
      </c>
      <c r="T35" s="77">
        <f t="shared" ref="T35" ca="1" si="28">C35+D35-F35-G35-I35-J35-L35-M35-O35-P35+R35+S35+$J$9</f>
        <v>-68839.548203094368</v>
      </c>
      <c r="V35" s="70">
        <v>45813.625</v>
      </c>
      <c r="W35" s="53">
        <v>107.57</v>
      </c>
      <c r="Z35" s="70">
        <v>45919.625</v>
      </c>
      <c r="AA35" s="53">
        <v>101.015625</v>
      </c>
      <c r="AB35" s="70">
        <v>45922.625</v>
      </c>
      <c r="AC35" s="53">
        <v>99.734375</v>
      </c>
      <c r="AD35" s="70">
        <v>45813.625</v>
      </c>
      <c r="AE35" s="53">
        <v>81.405000000000001</v>
      </c>
      <c r="AH35" s="163" t="str">
        <f t="shared" si="0"/>
        <v/>
      </c>
      <c r="AI35" s="163" t="str">
        <f t="shared" si="1"/>
        <v/>
      </c>
    </row>
    <row r="36" spans="1:35">
      <c r="A36" s="164">
        <f t="shared" ca="1" si="2"/>
        <v>45957.625</v>
      </c>
      <c r="B36" s="44">
        <f t="shared" ca="1" si="3"/>
        <v>112.91</v>
      </c>
      <c r="C36" s="45">
        <f t="shared" ca="1" si="4"/>
        <v>629906.26830696827</v>
      </c>
      <c r="D36" s="45">
        <f t="shared" ca="1" si="5"/>
        <v>-134420</v>
      </c>
      <c r="E36" s="44">
        <f t="shared" ca="1" si="6"/>
        <v>100.0546875</v>
      </c>
      <c r="F36" s="45">
        <f t="shared" ca="1" si="7"/>
        <v>111884.765625</v>
      </c>
      <c r="G36" s="46">
        <f t="shared" ca="1" si="8"/>
        <v>-8621.5332465277825</v>
      </c>
      <c r="H36" s="44">
        <f t="shared" ca="1" si="9"/>
        <v>102.09375</v>
      </c>
      <c r="I36" s="45">
        <f t="shared" ca="1" si="10"/>
        <v>113085.9375</v>
      </c>
      <c r="J36" s="46">
        <f t="shared" ca="1" si="11"/>
        <v>-31.901041666664241</v>
      </c>
      <c r="K36" s="44">
        <f t="shared" ca="1" si="12"/>
        <v>103.046875</v>
      </c>
      <c r="L36" s="45">
        <f t="shared" ca="1" si="13"/>
        <v>346171.875</v>
      </c>
      <c r="M36" s="46">
        <f t="shared" ca="1" si="14"/>
        <v>4952.0333333333328</v>
      </c>
      <c r="N36" s="44">
        <f t="shared" ca="1" si="15"/>
        <v>84.82</v>
      </c>
      <c r="O36" s="45">
        <f t="shared" ca="1" si="16"/>
        <v>599534.68949471845</v>
      </c>
      <c r="P36" s="46">
        <f t="shared" ca="1" si="17"/>
        <v>-188000</v>
      </c>
      <c r="Q36" s="44">
        <f t="shared" ca="1" si="18"/>
        <v>100.546875</v>
      </c>
      <c r="R36" s="45">
        <f t="shared" ca="1" si="19"/>
        <v>487675.78125</v>
      </c>
      <c r="S36" s="46">
        <f t="shared" ca="1" si="20"/>
        <v>-26502.108159722207</v>
      </c>
      <c r="T36" s="77">
        <f t="shared" ref="T36" ca="1" si="29">C36+D36-F36-G36-I36-J36-L36-M36-O36-P36+R36+S36+$J$9</f>
        <v>-84688.749534910487</v>
      </c>
      <c r="V36" s="70">
        <v>45814.625</v>
      </c>
      <c r="W36" s="53">
        <v>106.92</v>
      </c>
      <c r="Z36" s="70">
        <v>45922.625</v>
      </c>
      <c r="AA36" s="53">
        <v>100.8125</v>
      </c>
      <c r="AB36" s="70">
        <v>45923.625</v>
      </c>
      <c r="AC36" s="53">
        <v>100.421875</v>
      </c>
      <c r="AD36" s="70">
        <v>45814.625</v>
      </c>
      <c r="AE36" s="53">
        <v>81.03</v>
      </c>
      <c r="AH36" s="163" t="str">
        <f t="shared" si="0"/>
        <v/>
      </c>
      <c r="AI36" s="163" t="str">
        <f t="shared" si="1"/>
        <v/>
      </c>
    </row>
    <row r="37" spans="1:35">
      <c r="A37" s="164">
        <f t="shared" ca="1" si="2"/>
        <v>45958.625</v>
      </c>
      <c r="B37" s="44">
        <f t="shared" ca="1" si="3"/>
        <v>112.92</v>
      </c>
      <c r="C37" s="45">
        <f t="shared" ca="1" si="4"/>
        <v>633128.29525483306</v>
      </c>
      <c r="D37" s="45">
        <f t="shared" ca="1" si="5"/>
        <v>-138620.62499999997</v>
      </c>
      <c r="E37" s="44">
        <f t="shared" ca="1" si="6"/>
        <v>100.1015625</v>
      </c>
      <c r="F37" s="45">
        <f t="shared" ca="1" si="7"/>
        <v>119736.328125</v>
      </c>
      <c r="G37" s="46">
        <f t="shared" ca="1" si="8"/>
        <v>-8890.9561604817718</v>
      </c>
      <c r="H37" s="44">
        <f t="shared" ca="1" si="9"/>
        <v>102.1875</v>
      </c>
      <c r="I37" s="45">
        <f t="shared" ca="1" si="10"/>
        <v>120117.18749999999</v>
      </c>
      <c r="J37" s="46">
        <f t="shared" ca="1" si="11"/>
        <v>-32.897949218746362</v>
      </c>
      <c r="K37" s="44">
        <f t="shared" ca="1" si="12"/>
        <v>103.3125</v>
      </c>
      <c r="L37" s="45">
        <f t="shared" ca="1" si="13"/>
        <v>374062.49999999994</v>
      </c>
      <c r="M37" s="46">
        <f t="shared" ca="1" si="14"/>
        <v>5106.7843750000102</v>
      </c>
      <c r="N37" s="44">
        <f t="shared" ca="1" si="15"/>
        <v>84.81</v>
      </c>
      <c r="O37" s="45">
        <f t="shared" ca="1" si="16"/>
        <v>593569.17019627313</v>
      </c>
      <c r="P37" s="46">
        <f t="shared" ca="1" si="17"/>
        <v>-193874.99999999997</v>
      </c>
      <c r="Q37" s="44">
        <f t="shared" ca="1" si="18"/>
        <v>100.625</v>
      </c>
      <c r="R37" s="45">
        <f t="shared" ca="1" si="19"/>
        <v>527324.21875</v>
      </c>
      <c r="S37" s="46">
        <f t="shared" ca="1" si="20"/>
        <v>-27330.299039713515</v>
      </c>
      <c r="T37" s="77">
        <f t="shared" ref="T37" ca="1" si="30">C37+D37-F37-G37-I37-J37-L37-M37-O37-P37+R37+S37+$J$9</f>
        <v>-77664.350388752151</v>
      </c>
      <c r="V37" s="70">
        <v>45817.625</v>
      </c>
      <c r="W37" s="53">
        <v>107.24</v>
      </c>
      <c r="Z37" s="70">
        <v>45923.625</v>
      </c>
      <c r="AA37" s="53">
        <v>101.140625</v>
      </c>
      <c r="AB37" s="70">
        <v>45924.625</v>
      </c>
      <c r="AC37" s="53">
        <v>100.015625</v>
      </c>
      <c r="AD37" s="70">
        <v>45817.625</v>
      </c>
      <c r="AE37" s="53">
        <v>81.209999999999994</v>
      </c>
      <c r="AH37" s="163" t="str">
        <f t="shared" si="0"/>
        <v/>
      </c>
      <c r="AI37" s="163" t="str">
        <f t="shared" si="1"/>
        <v/>
      </c>
    </row>
    <row r="38" spans="1:35">
      <c r="A38" s="164">
        <f t="shared" ca="1" si="2"/>
        <v>45959.625</v>
      </c>
      <c r="B38" s="44">
        <f t="shared" ca="1" si="3"/>
        <v>112.28</v>
      </c>
      <c r="C38" s="45">
        <f t="shared" ca="1" si="4"/>
        <v>426918.57059168589</v>
      </c>
      <c r="D38" s="45">
        <f t="shared" ca="1" si="5"/>
        <v>-142821.24999999997</v>
      </c>
      <c r="E38" s="44">
        <f t="shared" ca="1" si="6"/>
        <v>99.6328125</v>
      </c>
      <c r="F38" s="45">
        <f t="shared" ca="1" si="7"/>
        <v>41220.703125</v>
      </c>
      <c r="G38" s="46">
        <f t="shared" ca="1" si="8"/>
        <v>-9160.3790744357611</v>
      </c>
      <c r="H38" s="44">
        <f t="shared" ca="1" si="9"/>
        <v>101.453125</v>
      </c>
      <c r="I38" s="45">
        <f t="shared" ca="1" si="10"/>
        <v>65039.062500000007</v>
      </c>
      <c r="J38" s="46">
        <f t="shared" ca="1" si="11"/>
        <v>-33.894856770828483</v>
      </c>
      <c r="K38" s="44">
        <f t="shared" ca="1" si="12"/>
        <v>102.265625</v>
      </c>
      <c r="L38" s="45">
        <f t="shared" ca="1" si="13"/>
        <v>264140.625</v>
      </c>
      <c r="M38" s="46">
        <f t="shared" ca="1" si="14"/>
        <v>5261.535416666673</v>
      </c>
      <c r="N38" s="44">
        <f t="shared" ca="1" si="15"/>
        <v>84.4</v>
      </c>
      <c r="O38" s="45">
        <f t="shared" ca="1" si="16"/>
        <v>348982.87895961391</v>
      </c>
      <c r="P38" s="46">
        <f t="shared" ca="1" si="17"/>
        <v>-199749.99999999997</v>
      </c>
      <c r="Q38" s="44">
        <f t="shared" ca="1" si="18"/>
        <v>100.015625</v>
      </c>
      <c r="R38" s="45">
        <f t="shared" ca="1" si="19"/>
        <v>218066.40625000003</v>
      </c>
      <c r="S38" s="46">
        <f t="shared" ca="1" si="20"/>
        <v>-28158.489919704851</v>
      </c>
      <c r="T38" s="77">
        <f t="shared" ref="T38" ca="1" si="31">C38+D38-F38-G38-I38-J38-L38-M38-O38-P38+R38+S38+$J$9</f>
        <v>-104068.11841539203</v>
      </c>
      <c r="V38" s="70">
        <v>45818.625</v>
      </c>
      <c r="W38" s="53">
        <v>107.5</v>
      </c>
      <c r="Z38" s="70">
        <v>45924.625</v>
      </c>
      <c r="AA38" s="53">
        <v>100.859375</v>
      </c>
      <c r="AB38" s="70">
        <v>45925.625</v>
      </c>
      <c r="AC38" s="53">
        <v>100.03125</v>
      </c>
      <c r="AD38" s="70">
        <v>45818.625</v>
      </c>
      <c r="AE38" s="53">
        <v>81.33</v>
      </c>
      <c r="AH38" s="163" t="str">
        <f t="shared" si="0"/>
        <v/>
      </c>
      <c r="AI38" s="163" t="str">
        <f t="shared" si="1"/>
        <v/>
      </c>
    </row>
    <row r="39" spans="1:35">
      <c r="A39" s="164">
        <f t="shared" ca="1" si="2"/>
        <v>45960.625</v>
      </c>
      <c r="B39" s="44">
        <f t="shared" ca="1" si="3"/>
        <v>111.68</v>
      </c>
      <c r="C39" s="45">
        <f t="shared" ca="1" si="4"/>
        <v>233596.95371998192</v>
      </c>
      <c r="D39" s="45">
        <f t="shared" ca="1" si="5"/>
        <v>-147021.875</v>
      </c>
      <c r="E39" s="44">
        <f t="shared" ca="1" si="6"/>
        <v>99.59375</v>
      </c>
      <c r="F39" s="45">
        <f t="shared" ca="1" si="7"/>
        <v>34677.734375</v>
      </c>
      <c r="G39" s="46">
        <f t="shared" ca="1" si="8"/>
        <v>-9429.801988389765</v>
      </c>
      <c r="H39" s="44">
        <f t="shared" ca="1" si="9"/>
        <v>101.28125</v>
      </c>
      <c r="I39" s="45">
        <f t="shared" ca="1" si="10"/>
        <v>52148.4375</v>
      </c>
      <c r="J39" s="46">
        <f t="shared" ca="1" si="11"/>
        <v>-34.891764322910603</v>
      </c>
      <c r="K39" s="44">
        <f t="shared" ca="1" si="12"/>
        <v>101.703125</v>
      </c>
      <c r="L39" s="45">
        <f t="shared" ca="1" si="13"/>
        <v>205078.125</v>
      </c>
      <c r="M39" s="46">
        <f t="shared" ca="1" si="14"/>
        <v>5416.2864583333358</v>
      </c>
      <c r="N39" s="44">
        <f t="shared" ca="1" si="15"/>
        <v>84.17</v>
      </c>
      <c r="O39" s="45">
        <f t="shared" ca="1" si="16"/>
        <v>211775.93509514868</v>
      </c>
      <c r="P39" s="46">
        <f t="shared" ca="1" si="17"/>
        <v>-205625</v>
      </c>
      <c r="Q39" s="44">
        <f t="shared" ca="1" si="18"/>
        <v>99.921875</v>
      </c>
      <c r="R39" s="45">
        <f t="shared" ca="1" si="19"/>
        <v>170488.28125</v>
      </c>
      <c r="S39" s="46">
        <f t="shared" ca="1" si="20"/>
        <v>-28986.680799696187</v>
      </c>
      <c r="T39" s="77">
        <f t="shared" ref="T39" ca="1" si="32">C39+D39-F39-G39-I39-J39-L39-M39-O39-P39+R39+S39+$J$9</f>
        <v>-128302.96977278279</v>
      </c>
      <c r="V39" s="70">
        <v>45819.625</v>
      </c>
      <c r="W39" s="53">
        <v>107.84</v>
      </c>
      <c r="Z39" s="70">
        <v>45925.625</v>
      </c>
      <c r="AA39" s="53">
        <v>100.640625</v>
      </c>
      <c r="AB39" s="70">
        <v>45926.625</v>
      </c>
      <c r="AC39" s="53">
        <v>99.90625</v>
      </c>
      <c r="AD39" s="70">
        <v>45819.625</v>
      </c>
      <c r="AE39" s="53">
        <v>81.62</v>
      </c>
      <c r="AH39" s="163" t="str">
        <f t="shared" si="0"/>
        <v/>
      </c>
      <c r="AI39" s="163" t="str">
        <f t="shared" si="1"/>
        <v/>
      </c>
    </row>
    <row r="40" spans="1:35">
      <c r="A40" s="164">
        <f t="shared" ca="1" si="2"/>
        <v>45961.625</v>
      </c>
      <c r="B40" s="44">
        <f t="shared" ca="1" si="3"/>
        <v>111.23</v>
      </c>
      <c r="C40" s="45">
        <f t="shared" ca="1" si="4"/>
        <v>88605.741066201954</v>
      </c>
      <c r="D40" s="45">
        <f t="shared" ca="1" si="5"/>
        <v>-151222.5</v>
      </c>
      <c r="E40" s="44">
        <f t="shared" ca="1" si="6"/>
        <v>99.6484375</v>
      </c>
      <c r="F40" s="45">
        <f t="shared" ca="1" si="7"/>
        <v>43837.890625</v>
      </c>
      <c r="G40" s="46">
        <f t="shared" ca="1" si="8"/>
        <v>-9699.2249023437544</v>
      </c>
      <c r="H40" s="44">
        <f t="shared" ca="1" si="9"/>
        <v>101.25</v>
      </c>
      <c r="I40" s="45">
        <f t="shared" ca="1" si="10"/>
        <v>49804.6875</v>
      </c>
      <c r="J40" s="46">
        <f t="shared" ca="1" si="11"/>
        <v>-35.888671875</v>
      </c>
      <c r="K40" s="44">
        <f t="shared" ca="1" si="12"/>
        <v>101.375</v>
      </c>
      <c r="L40" s="45">
        <f t="shared" ca="1" si="13"/>
        <v>170625</v>
      </c>
      <c r="M40" s="46">
        <f t="shared" ca="1" si="14"/>
        <v>5571.0375000000058</v>
      </c>
      <c r="N40" s="44">
        <f t="shared" ca="1" si="15"/>
        <v>84.05</v>
      </c>
      <c r="O40" s="45">
        <f t="shared" ca="1" si="16"/>
        <v>140189.70351369341</v>
      </c>
      <c r="P40" s="46">
        <f t="shared" ca="1" si="17"/>
        <v>-211500</v>
      </c>
      <c r="Q40" s="44">
        <f t="shared" ca="1" si="18"/>
        <v>99.96875</v>
      </c>
      <c r="R40" s="45">
        <f t="shared" ca="1" si="19"/>
        <v>194277.34375</v>
      </c>
      <c r="S40" s="46">
        <f t="shared" ca="1" si="20"/>
        <v>-29814.871679687494</v>
      </c>
      <c r="T40" s="77">
        <f t="shared" ref="T40" ca="1" si="33">C40+D40-F40-G40-I40-J40-L40-M40-O40-P40+R40+S40+$J$9</f>
        <v>-149320.31669525942</v>
      </c>
      <c r="V40" s="70">
        <v>45820.625</v>
      </c>
      <c r="W40" s="53">
        <v>108.44</v>
      </c>
      <c r="Z40" s="70">
        <v>45926.625</v>
      </c>
      <c r="AA40" s="53">
        <v>100.5625</v>
      </c>
      <c r="AB40" s="70">
        <v>45929.625</v>
      </c>
      <c r="AC40" s="53">
        <v>100.65625</v>
      </c>
      <c r="AD40" s="70">
        <v>45820.625</v>
      </c>
      <c r="AE40" s="53">
        <v>81.91</v>
      </c>
      <c r="AH40" s="163" t="str">
        <f t="shared" si="0"/>
        <v/>
      </c>
      <c r="AI40" s="163" t="str">
        <f t="shared" si="1"/>
        <v/>
      </c>
    </row>
    <row r="41" spans="1:35">
      <c r="A41" s="164">
        <f t="shared" ca="1" si="2"/>
        <v>45964.632331944442</v>
      </c>
      <c r="B41" s="44">
        <f t="shared" ca="1" si="3"/>
        <v>110.505</v>
      </c>
      <c r="C41" s="45">
        <f t="shared" ca="1" si="4"/>
        <v>-144991.21265377995</v>
      </c>
      <c r="D41" s="45">
        <f t="shared" ca="1" si="5"/>
        <v>-168024.99999999997</v>
      </c>
      <c r="E41" s="44">
        <f t="shared" ca="1" si="6"/>
        <v>99.5703125</v>
      </c>
      <c r="F41" s="45">
        <f t="shared" ca="1" si="7"/>
        <v>30751.953125</v>
      </c>
      <c r="G41" s="46">
        <f t="shared" ca="1" si="8"/>
        <v>-10776.916558159704</v>
      </c>
      <c r="H41" s="44">
        <f t="shared" ca="1" si="9"/>
        <v>101.109375</v>
      </c>
      <c r="I41" s="45">
        <f t="shared" ca="1" si="10"/>
        <v>39257.8125</v>
      </c>
      <c r="J41" s="46">
        <f t="shared" ca="1" si="11"/>
        <v>-39.876302083328483</v>
      </c>
      <c r="K41" s="44">
        <f t="shared" ca="1" si="12"/>
        <v>100.921875</v>
      </c>
      <c r="L41" s="45">
        <f t="shared" ca="1" si="13"/>
        <v>123046.875</v>
      </c>
      <c r="M41" s="46">
        <f t="shared" ca="1" si="14"/>
        <v>6190.0416666666788</v>
      </c>
      <c r="N41" s="44">
        <f t="shared" ca="1" si="15"/>
        <v>83.584999999999994</v>
      </c>
      <c r="O41" s="45">
        <f t="shared" ca="1" si="16"/>
        <v>-137206.9438644652</v>
      </c>
      <c r="P41" s="46">
        <f t="shared" ca="1" si="17"/>
        <v>-234999.99999999997</v>
      </c>
      <c r="Q41" s="44">
        <f t="shared" ca="1" si="18"/>
        <v>99.859375</v>
      </c>
      <c r="R41" s="45">
        <f t="shared" ca="1" si="19"/>
        <v>138769.53125</v>
      </c>
      <c r="S41" s="46">
        <f t="shared" ca="1" si="20"/>
        <v>-33127.635199652752</v>
      </c>
      <c r="T41" s="77">
        <f ca="1">IF(ISERROR(B41-2),"",C41+D41-F41-G41-I41-J41-L41-M41-O41-P41+R41+S41+$J$9+$N$9)</f>
        <v>-155549.56750286301</v>
      </c>
      <c r="U41" s="170" t="s">
        <v>176</v>
      </c>
      <c r="V41" s="70">
        <v>45821.625</v>
      </c>
      <c r="W41" s="53">
        <v>107.79</v>
      </c>
      <c r="Z41" s="70">
        <v>45929.625</v>
      </c>
      <c r="AA41" s="53">
        <v>100.875</v>
      </c>
      <c r="AB41" s="70">
        <v>45930.625</v>
      </c>
      <c r="AC41" s="53">
        <v>100.390625</v>
      </c>
      <c r="AD41" s="70">
        <v>45821.625</v>
      </c>
      <c r="AE41" s="53">
        <v>81.56</v>
      </c>
      <c r="AH41" s="163" t="str">
        <f t="shared" si="0"/>
        <v/>
      </c>
      <c r="AI41" s="163" t="str">
        <f t="shared" si="1"/>
        <v/>
      </c>
    </row>
    <row r="42" spans="1:35">
      <c r="A42" s="164" t="str">
        <f t="shared" ref="A42:A105" ca="1" si="34">IF(AND(ISBLANK(AJ31), A41 = $AJ$1),NOW(),IF(ISBLANK(AJ31),"",AJ31))</f>
        <v/>
      </c>
      <c r="B42" s="44" t="str">
        <f t="shared" ref="B42:B105" ca="1" si="35">IF(COUNTIF(V:V,A42)=1,VLOOKUP(A42,V:W,2), IF(COUNTIF(V:V,A42)=0,$B$10,""))</f>
        <v/>
      </c>
      <c r="C42" s="45" t="str">
        <f t="shared" ca="1" si="4"/>
        <v/>
      </c>
      <c r="D42" s="45" t="str">
        <f t="shared" ref="D42:D105" ca="1" si="36">IF(ISERROR(B42-2),"",-1*ROUNDUP(A42-$A$14,0)/360*$B$7*$B$5)</f>
        <v/>
      </c>
      <c r="E42" s="44" t="str">
        <f t="shared" ref="E42:E105" ca="1" si="37">IF(COUNTIF(V:V,A42)=1,VLOOKUP(A42,X:Y,2), IF(COUNTIF(V:V,A42)=0,$C$10,""))</f>
        <v/>
      </c>
      <c r="F42" s="45" t="str">
        <f t="shared" ref="F42:F105" ca="1" si="38">IF(ISERROR(B42-2),"",(E42-$E$14)/100*$C$5)</f>
        <v/>
      </c>
      <c r="G42" s="46" t="str">
        <f t="shared" ref="G42:G105" ca="1" si="39">IF(ISERROR(B42-2),"",ROUNDUP(A42-$A$14,0)/360*$C$6*$C$5-ROUNDUP(A42-$A$14,0)/360*$C$7*$C$5*$E$14/100)</f>
        <v/>
      </c>
      <c r="H42" s="44" t="str">
        <f t="shared" ref="H42:H105" ca="1" si="40">IF(COUNTIF(V:V,A42)=1,VLOOKUP(A42,Z:AA,2), IF(COUNTIF(V:V,A42)=0,$D$10,""))</f>
        <v/>
      </c>
      <c r="I42" s="45" t="str">
        <f t="shared" ref="I42:I105" ca="1" si="41">IF(ISERROR(B42-2),"",(H42-$H$14)/100*$D$5)</f>
        <v/>
      </c>
      <c r="J42" s="46" t="str">
        <f t="shared" ref="J42:J105" ca="1" si="42">IF(ISERROR(B42-2),"",ROUNDUP(A42-$A$14,0)/360*$D$6*$D$5-ROUNDUP(A42-$A$14,0)/360*$D$7*$D$5*$H$14/100)</f>
        <v/>
      </c>
      <c r="K42" s="44" t="str">
        <f t="shared" ref="K42:K105" ca="1" si="43">IF(COUNTIF(V:V,A42)=1,VLOOKUP(A42,AB:AC,2), IF(COUNTIF(V:V,A42)=0,$E$10,""))</f>
        <v/>
      </c>
      <c r="L42" s="45" t="str">
        <f t="shared" ref="L42:L105" ca="1" si="44">IF(ISERROR(B42-2),"",(K42-$K$14)/100*$E$5)</f>
        <v/>
      </c>
      <c r="M42" s="46" t="str">
        <f t="shared" ref="M42:M105" ca="1" si="45">IF(ISERROR(B42-2),"",ROUNDUP(A42-$A$14,0)/360*$E$6*$E$5-ROUNDUP(A42-$A$14,0)/360*$E$7*$E$5*$K$14/100)</f>
        <v/>
      </c>
      <c r="N42" s="44" t="str">
        <f t="shared" ref="N42:N105" ca="1" si="46">IF(COUNTIF(V:V,A42)=1,VLOOKUP(A42,AD:AE,2), IF(COUNTIF(V:V,A42)=0,$F$10,""))</f>
        <v/>
      </c>
      <c r="O42" s="45" t="str">
        <f t="shared" ref="O42:O105" ca="1" si="47">IF(ISERROR(B42-2),"",(N42/$N$14-1)*$F$5)</f>
        <v/>
      </c>
      <c r="P42" s="46" t="str">
        <f t="shared" ref="P42:P105" ca="1" si="48">IF(ISERROR(B42-2),"",-1*ROUNDUP(A42-$A$14,0)/360*$F$7*$F$5)</f>
        <v/>
      </c>
      <c r="Q42" s="44" t="str">
        <f t="shared" ref="Q42:Q105" ca="1" si="49">IF(COUNTIF(V:V,A42)=1,VLOOKUP(A42,AF:AG,2), IF(COUNTIF(V:V,A42)=0,$G$10,""))</f>
        <v/>
      </c>
      <c r="R42" s="45" t="str">
        <f t="shared" ref="R42:R105" ca="1" si="50">IF(ISERROR(B42-2),"",(Q42-$Q$14)/100*$G$5)</f>
        <v/>
      </c>
      <c r="S42" s="46" t="str">
        <f t="shared" ref="S42:S105" ca="1" si="51">IF(ISERROR(B42-2),"",ROUNDUP(A42-$A$14,0)/360*$G$6*$G$5-ROUNDUP(A42-$A$14,0)/360*$G$7*$G$5*$Q$14/100)</f>
        <v/>
      </c>
      <c r="T42" s="77" t="str">
        <f t="shared" ref="T42:T105" ca="1" si="52">IF(ISERROR(B42-2),"",C42+D42-F42-G42-I42-J42-L42-M42-O42-P42+R42+S42+$J$9+$N$9)</f>
        <v/>
      </c>
      <c r="V42" s="70">
        <v>45824.625</v>
      </c>
      <c r="W42" s="53">
        <v>107.6</v>
      </c>
      <c r="Z42" s="70">
        <v>45930.625</v>
      </c>
      <c r="AA42" s="53">
        <v>100.828125</v>
      </c>
      <c r="AB42" s="70">
        <v>45931.625</v>
      </c>
      <c r="AC42" s="53">
        <v>100.578125</v>
      </c>
      <c r="AD42" s="70">
        <v>45824.625</v>
      </c>
      <c r="AE42" s="53">
        <v>81.52</v>
      </c>
      <c r="AH42" s="163" t="str">
        <f t="shared" si="0"/>
        <v/>
      </c>
      <c r="AI42" s="163" t="str">
        <f t="shared" si="1"/>
        <v/>
      </c>
    </row>
    <row r="43" spans="1:35">
      <c r="A43" s="164" t="str">
        <f t="shared" ca="1" si="34"/>
        <v/>
      </c>
      <c r="B43" s="44" t="str">
        <f t="shared" ca="1" si="35"/>
        <v/>
      </c>
      <c r="C43" s="45" t="str">
        <f t="shared" ca="1" si="4"/>
        <v/>
      </c>
      <c r="D43" s="45" t="str">
        <f t="shared" ca="1" si="36"/>
        <v/>
      </c>
      <c r="E43" s="44" t="str">
        <f t="shared" ca="1" si="37"/>
        <v/>
      </c>
      <c r="F43" s="45" t="str">
        <f t="shared" ca="1" si="38"/>
        <v/>
      </c>
      <c r="G43" s="46" t="str">
        <f t="shared" ca="1" si="39"/>
        <v/>
      </c>
      <c r="H43" s="44" t="str">
        <f t="shared" ca="1" si="40"/>
        <v/>
      </c>
      <c r="I43" s="45" t="str">
        <f t="shared" ca="1" si="41"/>
        <v/>
      </c>
      <c r="J43" s="46" t="str">
        <f t="shared" ca="1" si="42"/>
        <v/>
      </c>
      <c r="K43" s="44" t="str">
        <f t="shared" ca="1" si="43"/>
        <v/>
      </c>
      <c r="L43" s="45" t="str">
        <f t="shared" ca="1" si="44"/>
        <v/>
      </c>
      <c r="M43" s="46" t="str">
        <f t="shared" ca="1" si="45"/>
        <v/>
      </c>
      <c r="N43" s="44" t="str">
        <f t="shared" ca="1" si="46"/>
        <v/>
      </c>
      <c r="O43" s="45" t="str">
        <f t="shared" ca="1" si="47"/>
        <v/>
      </c>
      <c r="P43" s="46" t="str">
        <f t="shared" ca="1" si="48"/>
        <v/>
      </c>
      <c r="Q43" s="44" t="str">
        <f t="shared" ca="1" si="49"/>
        <v/>
      </c>
      <c r="R43" s="45" t="str">
        <f t="shared" ca="1" si="50"/>
        <v/>
      </c>
      <c r="S43" s="46" t="str">
        <f t="shared" ca="1" si="51"/>
        <v/>
      </c>
      <c r="T43" s="77" t="str">
        <f t="shared" ca="1" si="52"/>
        <v/>
      </c>
      <c r="V43" s="70">
        <v>45825.625</v>
      </c>
      <c r="W43" s="53">
        <v>107.97</v>
      </c>
      <c r="Z43" s="70">
        <v>45931.625</v>
      </c>
      <c r="AA43" s="53">
        <v>101.171875</v>
      </c>
      <c r="AB43" s="70">
        <v>45932.625</v>
      </c>
      <c r="AC43" s="53">
        <v>100.875</v>
      </c>
      <c r="AD43" s="70">
        <v>45825.625</v>
      </c>
      <c r="AE43" s="53">
        <v>81.709999999999994</v>
      </c>
      <c r="AH43" s="163" t="str">
        <f t="shared" si="0"/>
        <v/>
      </c>
      <c r="AI43" s="163" t="str">
        <f t="shared" si="1"/>
        <v/>
      </c>
    </row>
    <row r="44" spans="1:35">
      <c r="A44" s="164" t="str">
        <f t="shared" ca="1" si="34"/>
        <v/>
      </c>
      <c r="B44" s="44" t="str">
        <f t="shared" ca="1" si="35"/>
        <v/>
      </c>
      <c r="C44" s="45" t="str">
        <f t="shared" ca="1" si="4"/>
        <v/>
      </c>
      <c r="D44" s="45" t="str">
        <f t="shared" ca="1" si="36"/>
        <v/>
      </c>
      <c r="E44" s="44" t="str">
        <f t="shared" ca="1" si="37"/>
        <v/>
      </c>
      <c r="F44" s="45" t="str">
        <f t="shared" ca="1" si="38"/>
        <v/>
      </c>
      <c r="G44" s="46" t="str">
        <f t="shared" ca="1" si="39"/>
        <v/>
      </c>
      <c r="H44" s="44" t="str">
        <f t="shared" ca="1" si="40"/>
        <v/>
      </c>
      <c r="I44" s="45" t="str">
        <f t="shared" ca="1" si="41"/>
        <v/>
      </c>
      <c r="J44" s="46" t="str">
        <f t="shared" ca="1" si="42"/>
        <v/>
      </c>
      <c r="K44" s="44" t="str">
        <f t="shared" ca="1" si="43"/>
        <v/>
      </c>
      <c r="L44" s="45" t="str">
        <f t="shared" ca="1" si="44"/>
        <v/>
      </c>
      <c r="M44" s="46" t="str">
        <f t="shared" ca="1" si="45"/>
        <v/>
      </c>
      <c r="N44" s="44" t="str">
        <f t="shared" ca="1" si="46"/>
        <v/>
      </c>
      <c r="O44" s="45" t="str">
        <f t="shared" ca="1" si="47"/>
        <v/>
      </c>
      <c r="P44" s="46" t="str">
        <f t="shared" ca="1" si="48"/>
        <v/>
      </c>
      <c r="Q44" s="44" t="str">
        <f t="shared" ca="1" si="49"/>
        <v/>
      </c>
      <c r="R44" s="45" t="str">
        <f t="shared" ca="1" si="50"/>
        <v/>
      </c>
      <c r="S44" s="46" t="str">
        <f t="shared" ca="1" si="51"/>
        <v/>
      </c>
      <c r="T44" s="77" t="str">
        <f t="shared" ca="1" si="52"/>
        <v/>
      </c>
      <c r="V44" s="70">
        <v>45826.625</v>
      </c>
      <c r="W44" s="53">
        <v>108.05</v>
      </c>
      <c r="Z44" s="70">
        <v>45932.625</v>
      </c>
      <c r="AA44" s="53">
        <v>101.3125</v>
      </c>
      <c r="AB44" s="70">
        <v>45933.625</v>
      </c>
      <c r="AC44" s="53">
        <v>100.609375</v>
      </c>
      <c r="AD44" s="70">
        <v>45826.625</v>
      </c>
      <c r="AE44" s="53">
        <v>81.77</v>
      </c>
      <c r="AH44" s="163" t="str">
        <f t="shared" si="0"/>
        <v/>
      </c>
      <c r="AI44" s="163" t="str">
        <f t="shared" si="1"/>
        <v/>
      </c>
    </row>
    <row r="45" spans="1:35">
      <c r="A45" s="164" t="str">
        <f t="shared" ca="1" si="34"/>
        <v/>
      </c>
      <c r="B45" s="44" t="str">
        <f t="shared" ca="1" si="35"/>
        <v/>
      </c>
      <c r="C45" s="45" t="str">
        <f t="shared" ca="1" si="4"/>
        <v/>
      </c>
      <c r="D45" s="45" t="str">
        <f t="shared" ca="1" si="36"/>
        <v/>
      </c>
      <c r="E45" s="44" t="str">
        <f t="shared" ca="1" si="37"/>
        <v/>
      </c>
      <c r="F45" s="45" t="str">
        <f t="shared" ca="1" si="38"/>
        <v/>
      </c>
      <c r="G45" s="46" t="str">
        <f t="shared" ca="1" si="39"/>
        <v/>
      </c>
      <c r="H45" s="44" t="str">
        <f t="shared" ca="1" si="40"/>
        <v/>
      </c>
      <c r="I45" s="45" t="str">
        <f t="shared" ca="1" si="41"/>
        <v/>
      </c>
      <c r="J45" s="46" t="str">
        <f t="shared" ca="1" si="42"/>
        <v/>
      </c>
      <c r="K45" s="44" t="str">
        <f t="shared" ca="1" si="43"/>
        <v/>
      </c>
      <c r="L45" s="45" t="str">
        <f t="shared" ca="1" si="44"/>
        <v/>
      </c>
      <c r="M45" s="46" t="str">
        <f t="shared" ca="1" si="45"/>
        <v/>
      </c>
      <c r="N45" s="44" t="str">
        <f t="shared" ca="1" si="46"/>
        <v/>
      </c>
      <c r="O45" s="45" t="str">
        <f t="shared" ca="1" si="47"/>
        <v/>
      </c>
      <c r="P45" s="46" t="str">
        <f t="shared" ca="1" si="48"/>
        <v/>
      </c>
      <c r="Q45" s="44" t="str">
        <f t="shared" ca="1" si="49"/>
        <v/>
      </c>
      <c r="R45" s="45" t="str">
        <f t="shared" ca="1" si="50"/>
        <v/>
      </c>
      <c r="S45" s="46" t="str">
        <f t="shared" ca="1" si="51"/>
        <v/>
      </c>
      <c r="T45" s="77" t="str">
        <f t="shared" ca="1" si="52"/>
        <v/>
      </c>
      <c r="V45" s="70">
        <v>45828.625</v>
      </c>
      <c r="W45" s="53">
        <v>108.15</v>
      </c>
      <c r="Z45" s="70">
        <v>45933.625</v>
      </c>
      <c r="AA45" s="53">
        <v>101.046875</v>
      </c>
      <c r="AB45" s="70">
        <v>45936.625</v>
      </c>
      <c r="AC45" s="53">
        <v>99.859375</v>
      </c>
      <c r="AD45" s="70">
        <v>45828.625</v>
      </c>
      <c r="AE45" s="53">
        <v>81.89</v>
      </c>
      <c r="AH45" s="163" t="str">
        <f t="shared" si="0"/>
        <v/>
      </c>
      <c r="AI45" s="163" t="str">
        <f t="shared" si="1"/>
        <v/>
      </c>
    </row>
    <row r="46" spans="1:35">
      <c r="A46" s="164" t="str">
        <f t="shared" ca="1" si="34"/>
        <v/>
      </c>
      <c r="B46" s="44" t="str">
        <f t="shared" ca="1" si="35"/>
        <v/>
      </c>
      <c r="C46" s="45" t="str">
        <f t="shared" ca="1" si="4"/>
        <v/>
      </c>
      <c r="D46" s="45" t="str">
        <f t="shared" ca="1" si="36"/>
        <v/>
      </c>
      <c r="E46" s="44" t="str">
        <f t="shared" ca="1" si="37"/>
        <v/>
      </c>
      <c r="F46" s="45" t="str">
        <f t="shared" ca="1" si="38"/>
        <v/>
      </c>
      <c r="G46" s="46" t="str">
        <f t="shared" ca="1" si="39"/>
        <v/>
      </c>
      <c r="H46" s="44" t="str">
        <f t="shared" ca="1" si="40"/>
        <v/>
      </c>
      <c r="I46" s="45" t="str">
        <f t="shared" ca="1" si="41"/>
        <v/>
      </c>
      <c r="J46" s="46" t="str">
        <f t="shared" ca="1" si="42"/>
        <v/>
      </c>
      <c r="K46" s="44" t="str">
        <f t="shared" ca="1" si="43"/>
        <v/>
      </c>
      <c r="L46" s="45" t="str">
        <f t="shared" ca="1" si="44"/>
        <v/>
      </c>
      <c r="M46" s="46" t="str">
        <f t="shared" ca="1" si="45"/>
        <v/>
      </c>
      <c r="N46" s="44" t="str">
        <f t="shared" ca="1" si="46"/>
        <v/>
      </c>
      <c r="O46" s="45" t="str">
        <f t="shared" ca="1" si="47"/>
        <v/>
      </c>
      <c r="P46" s="46" t="str">
        <f t="shared" ca="1" si="48"/>
        <v/>
      </c>
      <c r="Q46" s="44" t="str">
        <f t="shared" ca="1" si="49"/>
        <v/>
      </c>
      <c r="R46" s="45" t="str">
        <f t="shared" ca="1" si="50"/>
        <v/>
      </c>
      <c r="S46" s="46" t="str">
        <f t="shared" ca="1" si="51"/>
        <v/>
      </c>
      <c r="T46" s="77" t="str">
        <f t="shared" ca="1" si="52"/>
        <v/>
      </c>
      <c r="V46" s="70">
        <v>45831.625</v>
      </c>
      <c r="W46" s="53">
        <v>108.41</v>
      </c>
      <c r="Z46" s="70">
        <v>45936.625</v>
      </c>
      <c r="AA46" s="53">
        <v>100.6875</v>
      </c>
      <c r="AB46" s="70">
        <v>45937.625</v>
      </c>
      <c r="AC46" s="53">
        <v>100.390625</v>
      </c>
      <c r="AD46" s="70">
        <v>45831.625</v>
      </c>
      <c r="AE46" s="53">
        <v>82.12</v>
      </c>
      <c r="AH46" s="163" t="str">
        <f t="shared" si="0"/>
        <v/>
      </c>
      <c r="AI46" s="163" t="str">
        <f t="shared" si="1"/>
        <v/>
      </c>
    </row>
    <row r="47" spans="1:35">
      <c r="A47" s="164" t="str">
        <f t="shared" ca="1" si="34"/>
        <v/>
      </c>
      <c r="B47" s="44" t="str">
        <f t="shared" ca="1" si="35"/>
        <v/>
      </c>
      <c r="C47" s="45" t="str">
        <f t="shared" ca="1" si="4"/>
        <v/>
      </c>
      <c r="D47" s="45" t="str">
        <f t="shared" ca="1" si="36"/>
        <v/>
      </c>
      <c r="E47" s="44" t="str">
        <f t="shared" ca="1" si="37"/>
        <v/>
      </c>
      <c r="F47" s="45" t="str">
        <f t="shared" ca="1" si="38"/>
        <v/>
      </c>
      <c r="G47" s="46" t="str">
        <f t="shared" ca="1" si="39"/>
        <v/>
      </c>
      <c r="H47" s="44" t="str">
        <f t="shared" ca="1" si="40"/>
        <v/>
      </c>
      <c r="I47" s="45" t="str">
        <f t="shared" ca="1" si="41"/>
        <v/>
      </c>
      <c r="J47" s="46" t="str">
        <f t="shared" ca="1" si="42"/>
        <v/>
      </c>
      <c r="K47" s="44" t="str">
        <f t="shared" ca="1" si="43"/>
        <v/>
      </c>
      <c r="L47" s="45" t="str">
        <f t="shared" ca="1" si="44"/>
        <v/>
      </c>
      <c r="M47" s="46" t="str">
        <f t="shared" ca="1" si="45"/>
        <v/>
      </c>
      <c r="N47" s="44" t="str">
        <f t="shared" ca="1" si="46"/>
        <v/>
      </c>
      <c r="O47" s="45" t="str">
        <f t="shared" ca="1" si="47"/>
        <v/>
      </c>
      <c r="P47" s="46" t="str">
        <f t="shared" ca="1" si="48"/>
        <v/>
      </c>
      <c r="Q47" s="44" t="str">
        <f t="shared" ca="1" si="49"/>
        <v/>
      </c>
      <c r="R47" s="45" t="str">
        <f t="shared" ca="1" si="50"/>
        <v/>
      </c>
      <c r="S47" s="46" t="str">
        <f t="shared" ca="1" si="51"/>
        <v/>
      </c>
      <c r="T47" s="77" t="str">
        <f t="shared" ca="1" si="52"/>
        <v/>
      </c>
      <c r="V47" s="70">
        <v>45832.625</v>
      </c>
      <c r="W47" s="53">
        <v>108.92</v>
      </c>
      <c r="Z47" s="70">
        <v>45937.625</v>
      </c>
      <c r="AA47" s="53">
        <v>100.96875</v>
      </c>
      <c r="AB47" s="70">
        <v>45938.625</v>
      </c>
      <c r="AC47" s="53">
        <v>100.4375</v>
      </c>
      <c r="AD47" s="70">
        <v>45832.625</v>
      </c>
      <c r="AE47" s="53">
        <v>82.45</v>
      </c>
      <c r="AH47" s="163" t="str">
        <f t="shared" si="0"/>
        <v/>
      </c>
      <c r="AI47" s="163" t="str">
        <f t="shared" si="1"/>
        <v/>
      </c>
    </row>
    <row r="48" spans="1:35">
      <c r="A48" s="164" t="str">
        <f t="shared" ca="1" si="34"/>
        <v/>
      </c>
      <c r="B48" s="44" t="str">
        <f t="shared" ca="1" si="35"/>
        <v/>
      </c>
      <c r="C48" s="45" t="str">
        <f t="shared" ca="1" si="4"/>
        <v/>
      </c>
      <c r="D48" s="45" t="str">
        <f t="shared" ca="1" si="36"/>
        <v/>
      </c>
      <c r="E48" s="44" t="str">
        <f t="shared" ca="1" si="37"/>
        <v/>
      </c>
      <c r="F48" s="45" t="str">
        <f t="shared" ca="1" si="38"/>
        <v/>
      </c>
      <c r="G48" s="46" t="str">
        <f t="shared" ca="1" si="39"/>
        <v/>
      </c>
      <c r="H48" s="44" t="str">
        <f t="shared" ca="1" si="40"/>
        <v/>
      </c>
      <c r="I48" s="45" t="str">
        <f t="shared" ca="1" si="41"/>
        <v/>
      </c>
      <c r="J48" s="46" t="str">
        <f t="shared" ca="1" si="42"/>
        <v/>
      </c>
      <c r="K48" s="44" t="str">
        <f t="shared" ca="1" si="43"/>
        <v/>
      </c>
      <c r="L48" s="45" t="str">
        <f t="shared" ca="1" si="44"/>
        <v/>
      </c>
      <c r="M48" s="46" t="str">
        <f t="shared" ca="1" si="45"/>
        <v/>
      </c>
      <c r="N48" s="44" t="str">
        <f t="shared" ca="1" si="46"/>
        <v/>
      </c>
      <c r="O48" s="45" t="str">
        <f t="shared" ca="1" si="47"/>
        <v/>
      </c>
      <c r="P48" s="46" t="str">
        <f t="shared" ca="1" si="48"/>
        <v/>
      </c>
      <c r="Q48" s="44" t="str">
        <f t="shared" ca="1" si="49"/>
        <v/>
      </c>
      <c r="R48" s="45" t="str">
        <f t="shared" ca="1" si="50"/>
        <v/>
      </c>
      <c r="S48" s="46" t="str">
        <f t="shared" ca="1" si="51"/>
        <v/>
      </c>
      <c r="T48" s="77" t="str">
        <f t="shared" ca="1" si="52"/>
        <v/>
      </c>
      <c r="V48" s="70">
        <v>45833.625</v>
      </c>
      <c r="W48" s="53">
        <v>108.79</v>
      </c>
      <c r="Z48" s="70">
        <v>45938.625</v>
      </c>
      <c r="AA48" s="53">
        <v>100.953125</v>
      </c>
      <c r="AB48" s="70">
        <v>45939.625</v>
      </c>
      <c r="AC48" s="53">
        <v>100.390625</v>
      </c>
      <c r="AD48" s="70">
        <v>45833.625</v>
      </c>
      <c r="AE48" s="53">
        <v>82.41</v>
      </c>
      <c r="AH48" s="163" t="str">
        <f t="shared" si="0"/>
        <v/>
      </c>
      <c r="AI48" s="163" t="str">
        <f t="shared" si="1"/>
        <v/>
      </c>
    </row>
    <row r="49" spans="1:35">
      <c r="A49" s="164" t="str">
        <f t="shared" ca="1" si="34"/>
        <v/>
      </c>
      <c r="B49" s="44" t="str">
        <f t="shared" ca="1" si="35"/>
        <v/>
      </c>
      <c r="C49" s="45" t="str">
        <f t="shared" ca="1" si="4"/>
        <v/>
      </c>
      <c r="D49" s="45" t="str">
        <f t="shared" ca="1" si="36"/>
        <v/>
      </c>
      <c r="E49" s="44" t="str">
        <f t="shared" ca="1" si="37"/>
        <v/>
      </c>
      <c r="F49" s="45" t="str">
        <f t="shared" ca="1" si="38"/>
        <v/>
      </c>
      <c r="G49" s="46" t="str">
        <f t="shared" ca="1" si="39"/>
        <v/>
      </c>
      <c r="H49" s="44" t="str">
        <f t="shared" ca="1" si="40"/>
        <v/>
      </c>
      <c r="I49" s="45" t="str">
        <f t="shared" ca="1" si="41"/>
        <v/>
      </c>
      <c r="J49" s="46" t="str">
        <f t="shared" ca="1" si="42"/>
        <v/>
      </c>
      <c r="K49" s="44" t="str">
        <f t="shared" ca="1" si="43"/>
        <v/>
      </c>
      <c r="L49" s="45" t="str">
        <f t="shared" ca="1" si="44"/>
        <v/>
      </c>
      <c r="M49" s="46" t="str">
        <f t="shared" ca="1" si="45"/>
        <v/>
      </c>
      <c r="N49" s="44" t="str">
        <f t="shared" ca="1" si="46"/>
        <v/>
      </c>
      <c r="O49" s="45" t="str">
        <f t="shared" ca="1" si="47"/>
        <v/>
      </c>
      <c r="P49" s="46" t="str">
        <f t="shared" ca="1" si="48"/>
        <v/>
      </c>
      <c r="Q49" s="44" t="str">
        <f t="shared" ca="1" si="49"/>
        <v/>
      </c>
      <c r="R49" s="45" t="str">
        <f t="shared" ca="1" si="50"/>
        <v/>
      </c>
      <c r="S49" s="46" t="str">
        <f t="shared" ca="1" si="51"/>
        <v/>
      </c>
      <c r="T49" s="77" t="str">
        <f t="shared" ca="1" si="52"/>
        <v/>
      </c>
      <c r="V49" s="70">
        <v>45834.625</v>
      </c>
      <c r="W49" s="53">
        <v>109.19</v>
      </c>
      <c r="Z49" s="70">
        <v>45939.625</v>
      </c>
      <c r="AA49" s="53">
        <v>100.875</v>
      </c>
      <c r="AB49" s="70">
        <v>45940.625</v>
      </c>
      <c r="AC49" s="53">
        <v>101.875</v>
      </c>
      <c r="AD49" s="70">
        <v>45834.625</v>
      </c>
      <c r="AE49" s="53">
        <v>82.67</v>
      </c>
      <c r="AH49" s="163" t="str">
        <f t="shared" si="0"/>
        <v/>
      </c>
      <c r="AI49" s="163" t="str">
        <f t="shared" si="1"/>
        <v/>
      </c>
    </row>
    <row r="50" spans="1:35">
      <c r="A50" s="164" t="str">
        <f t="shared" ca="1" si="34"/>
        <v/>
      </c>
      <c r="B50" s="44" t="str">
        <f t="shared" ca="1" si="35"/>
        <v/>
      </c>
      <c r="C50" s="45" t="str">
        <f t="shared" ca="1" si="4"/>
        <v/>
      </c>
      <c r="D50" s="45" t="str">
        <f t="shared" ca="1" si="36"/>
        <v/>
      </c>
      <c r="E50" s="44" t="str">
        <f t="shared" ca="1" si="37"/>
        <v/>
      </c>
      <c r="F50" s="45" t="str">
        <f t="shared" ca="1" si="38"/>
        <v/>
      </c>
      <c r="G50" s="46" t="str">
        <f t="shared" ca="1" si="39"/>
        <v/>
      </c>
      <c r="H50" s="44" t="str">
        <f t="shared" ca="1" si="40"/>
        <v/>
      </c>
      <c r="I50" s="45" t="str">
        <f t="shared" ca="1" si="41"/>
        <v/>
      </c>
      <c r="J50" s="46" t="str">
        <f t="shared" ca="1" si="42"/>
        <v/>
      </c>
      <c r="K50" s="44" t="str">
        <f t="shared" ca="1" si="43"/>
        <v/>
      </c>
      <c r="L50" s="45" t="str">
        <f t="shared" ca="1" si="44"/>
        <v/>
      </c>
      <c r="M50" s="46" t="str">
        <f t="shared" ca="1" si="45"/>
        <v/>
      </c>
      <c r="N50" s="44" t="str">
        <f t="shared" ca="1" si="46"/>
        <v/>
      </c>
      <c r="O50" s="45" t="str">
        <f t="shared" ca="1" si="47"/>
        <v/>
      </c>
      <c r="P50" s="46" t="str">
        <f t="shared" ca="1" si="48"/>
        <v/>
      </c>
      <c r="Q50" s="44" t="str">
        <f t="shared" ca="1" si="49"/>
        <v/>
      </c>
      <c r="R50" s="45" t="str">
        <f t="shared" ca="1" si="50"/>
        <v/>
      </c>
      <c r="S50" s="46" t="str">
        <f t="shared" ca="1" si="51"/>
        <v/>
      </c>
      <c r="T50" s="77" t="str">
        <f t="shared" ca="1" si="52"/>
        <v/>
      </c>
      <c r="V50" s="70">
        <v>45835.625</v>
      </c>
      <c r="W50" s="53">
        <v>109.01</v>
      </c>
      <c r="Z50" s="70">
        <v>45940.625</v>
      </c>
      <c r="AA50" s="53">
        <v>101.578125</v>
      </c>
      <c r="AB50" s="70">
        <v>45943.625</v>
      </c>
      <c r="AC50" s="53">
        <v>102.109375</v>
      </c>
      <c r="AD50" s="70">
        <v>45835.625</v>
      </c>
      <c r="AE50" s="53">
        <v>82.59</v>
      </c>
      <c r="AH50" s="163" t="str">
        <f t="shared" si="0"/>
        <v/>
      </c>
      <c r="AI50" s="163" t="str">
        <f t="shared" si="1"/>
        <v/>
      </c>
    </row>
    <row r="51" spans="1:35">
      <c r="A51" s="164" t="str">
        <f t="shared" ca="1" si="34"/>
        <v/>
      </c>
      <c r="B51" s="44" t="str">
        <f t="shared" ca="1" si="35"/>
        <v/>
      </c>
      <c r="C51" s="45" t="str">
        <f t="shared" ca="1" si="4"/>
        <v/>
      </c>
      <c r="D51" s="45" t="str">
        <f t="shared" ca="1" si="36"/>
        <v/>
      </c>
      <c r="E51" s="44" t="str">
        <f t="shared" ca="1" si="37"/>
        <v/>
      </c>
      <c r="F51" s="45" t="str">
        <f t="shared" ca="1" si="38"/>
        <v/>
      </c>
      <c r="G51" s="46" t="str">
        <f t="shared" ca="1" si="39"/>
        <v/>
      </c>
      <c r="H51" s="44" t="str">
        <f t="shared" ca="1" si="40"/>
        <v/>
      </c>
      <c r="I51" s="45" t="str">
        <f t="shared" ca="1" si="41"/>
        <v/>
      </c>
      <c r="J51" s="46" t="str">
        <f t="shared" ca="1" si="42"/>
        <v/>
      </c>
      <c r="K51" s="44" t="str">
        <f t="shared" ca="1" si="43"/>
        <v/>
      </c>
      <c r="L51" s="45" t="str">
        <f t="shared" ca="1" si="44"/>
        <v/>
      </c>
      <c r="M51" s="46" t="str">
        <f t="shared" ca="1" si="45"/>
        <v/>
      </c>
      <c r="N51" s="44" t="str">
        <f t="shared" ca="1" si="46"/>
        <v/>
      </c>
      <c r="O51" s="45" t="str">
        <f t="shared" ca="1" si="47"/>
        <v/>
      </c>
      <c r="P51" s="46" t="str">
        <f t="shared" ca="1" si="48"/>
        <v/>
      </c>
      <c r="Q51" s="44" t="str">
        <f t="shared" ca="1" si="49"/>
        <v/>
      </c>
      <c r="R51" s="45" t="str">
        <f t="shared" ca="1" si="50"/>
        <v/>
      </c>
      <c r="S51" s="46" t="str">
        <f t="shared" ca="1" si="51"/>
        <v/>
      </c>
      <c r="T51" s="77" t="str">
        <f t="shared" ca="1" si="52"/>
        <v/>
      </c>
      <c r="V51" s="70">
        <v>45838.625</v>
      </c>
      <c r="W51" s="53">
        <v>109.61</v>
      </c>
      <c r="Z51" s="70">
        <v>45943.625</v>
      </c>
      <c r="AA51" s="53">
        <v>101.75</v>
      </c>
      <c r="AB51" s="70">
        <v>45944.625</v>
      </c>
      <c r="AC51" s="53">
        <v>102.140625</v>
      </c>
      <c r="AD51" s="70">
        <v>45838.625</v>
      </c>
      <c r="AE51" s="53">
        <v>82.92</v>
      </c>
      <c r="AH51" s="163" t="str">
        <f t="shared" si="0"/>
        <v/>
      </c>
      <c r="AI51" s="163" t="str">
        <f t="shared" si="1"/>
        <v/>
      </c>
    </row>
    <row r="52" spans="1:35">
      <c r="A52" s="164" t="str">
        <f t="shared" ca="1" si="34"/>
        <v/>
      </c>
      <c r="B52" s="44" t="str">
        <f t="shared" ca="1" si="35"/>
        <v/>
      </c>
      <c r="C52" s="45" t="str">
        <f t="shared" ca="1" si="4"/>
        <v/>
      </c>
      <c r="D52" s="45" t="str">
        <f t="shared" ca="1" si="36"/>
        <v/>
      </c>
      <c r="E52" s="44" t="str">
        <f t="shared" ca="1" si="37"/>
        <v/>
      </c>
      <c r="F52" s="45" t="str">
        <f t="shared" ca="1" si="38"/>
        <v/>
      </c>
      <c r="G52" s="46" t="str">
        <f t="shared" ca="1" si="39"/>
        <v/>
      </c>
      <c r="H52" s="44" t="str">
        <f t="shared" ca="1" si="40"/>
        <v/>
      </c>
      <c r="I52" s="45" t="str">
        <f t="shared" ca="1" si="41"/>
        <v/>
      </c>
      <c r="J52" s="46" t="str">
        <f t="shared" ca="1" si="42"/>
        <v/>
      </c>
      <c r="K52" s="44" t="str">
        <f t="shared" ca="1" si="43"/>
        <v/>
      </c>
      <c r="L52" s="45" t="str">
        <f t="shared" ca="1" si="44"/>
        <v/>
      </c>
      <c r="M52" s="46" t="str">
        <f t="shared" ca="1" si="45"/>
        <v/>
      </c>
      <c r="N52" s="44" t="str">
        <f t="shared" ca="1" si="46"/>
        <v/>
      </c>
      <c r="O52" s="45" t="str">
        <f t="shared" ca="1" si="47"/>
        <v/>
      </c>
      <c r="P52" s="46" t="str">
        <f t="shared" ca="1" si="48"/>
        <v/>
      </c>
      <c r="Q52" s="44" t="str">
        <f t="shared" ca="1" si="49"/>
        <v/>
      </c>
      <c r="R52" s="45" t="str">
        <f t="shared" ca="1" si="50"/>
        <v/>
      </c>
      <c r="S52" s="46" t="str">
        <f t="shared" ca="1" si="51"/>
        <v/>
      </c>
      <c r="T52" s="77" t="str">
        <f t="shared" ca="1" si="52"/>
        <v/>
      </c>
      <c r="V52" s="70">
        <v>45839.625</v>
      </c>
      <c r="W52" s="53">
        <v>109.34</v>
      </c>
      <c r="Z52" s="70">
        <v>45944.625</v>
      </c>
      <c r="AA52" s="53">
        <v>101.859375</v>
      </c>
      <c r="AB52" s="70">
        <v>45945.625</v>
      </c>
      <c r="AC52" s="53">
        <v>101.921875</v>
      </c>
      <c r="AD52" s="70">
        <v>45839.625</v>
      </c>
      <c r="AE52" s="53">
        <v>82.59</v>
      </c>
      <c r="AH52" s="163" t="str">
        <f t="shared" si="0"/>
        <v/>
      </c>
      <c r="AI52" s="163" t="str">
        <f t="shared" si="1"/>
        <v/>
      </c>
    </row>
    <row r="53" spans="1:35">
      <c r="A53" s="164" t="str">
        <f t="shared" ca="1" si="34"/>
        <v/>
      </c>
      <c r="B53" s="44" t="str">
        <f t="shared" ca="1" si="35"/>
        <v/>
      </c>
      <c r="C53" s="45" t="str">
        <f t="shared" ca="1" si="4"/>
        <v/>
      </c>
      <c r="D53" s="45" t="str">
        <f t="shared" ca="1" si="36"/>
        <v/>
      </c>
      <c r="E53" s="44" t="str">
        <f t="shared" ca="1" si="37"/>
        <v/>
      </c>
      <c r="F53" s="45" t="str">
        <f t="shared" ca="1" si="38"/>
        <v/>
      </c>
      <c r="G53" s="46" t="str">
        <f t="shared" ca="1" si="39"/>
        <v/>
      </c>
      <c r="H53" s="44" t="str">
        <f t="shared" ca="1" si="40"/>
        <v/>
      </c>
      <c r="I53" s="45" t="str">
        <f t="shared" ca="1" si="41"/>
        <v/>
      </c>
      <c r="J53" s="46" t="str">
        <f t="shared" ca="1" si="42"/>
        <v/>
      </c>
      <c r="K53" s="44" t="str">
        <f t="shared" ca="1" si="43"/>
        <v/>
      </c>
      <c r="L53" s="45" t="str">
        <f t="shared" ca="1" si="44"/>
        <v/>
      </c>
      <c r="M53" s="46" t="str">
        <f t="shared" ca="1" si="45"/>
        <v/>
      </c>
      <c r="N53" s="44" t="str">
        <f t="shared" ca="1" si="46"/>
        <v/>
      </c>
      <c r="O53" s="45" t="str">
        <f t="shared" ca="1" si="47"/>
        <v/>
      </c>
      <c r="P53" s="46" t="str">
        <f t="shared" ca="1" si="48"/>
        <v/>
      </c>
      <c r="Q53" s="44" t="str">
        <f t="shared" ca="1" si="49"/>
        <v/>
      </c>
      <c r="R53" s="45" t="str">
        <f t="shared" ca="1" si="50"/>
        <v/>
      </c>
      <c r="S53" s="46" t="str">
        <f t="shared" ca="1" si="51"/>
        <v/>
      </c>
      <c r="T53" s="77" t="str">
        <f t="shared" ca="1" si="52"/>
        <v/>
      </c>
      <c r="V53" s="70">
        <v>45840.625</v>
      </c>
      <c r="W53" s="53">
        <v>109.32</v>
      </c>
      <c r="Z53" s="70">
        <v>45945.625</v>
      </c>
      <c r="AA53" s="53">
        <v>101.734375</v>
      </c>
      <c r="AB53" s="70">
        <v>45946.625</v>
      </c>
      <c r="AC53" s="53">
        <v>102.671875</v>
      </c>
      <c r="AD53" s="70">
        <v>45840.625</v>
      </c>
      <c r="AE53" s="53">
        <v>82.58</v>
      </c>
      <c r="AH53" s="163" t="str">
        <f t="shared" si="0"/>
        <v/>
      </c>
      <c r="AI53" s="163" t="str">
        <f t="shared" si="1"/>
        <v/>
      </c>
    </row>
    <row r="54" spans="1:35">
      <c r="A54" s="164" t="str">
        <f t="shared" ca="1" si="34"/>
        <v/>
      </c>
      <c r="B54" s="44" t="str">
        <f t="shared" ca="1" si="35"/>
        <v/>
      </c>
      <c r="C54" s="45" t="str">
        <f t="shared" ca="1" si="4"/>
        <v/>
      </c>
      <c r="D54" s="45" t="str">
        <f t="shared" ca="1" si="36"/>
        <v/>
      </c>
      <c r="E54" s="44" t="str">
        <f t="shared" ca="1" si="37"/>
        <v/>
      </c>
      <c r="F54" s="45" t="str">
        <f t="shared" ca="1" si="38"/>
        <v/>
      </c>
      <c r="G54" s="46" t="str">
        <f t="shared" ca="1" si="39"/>
        <v/>
      </c>
      <c r="H54" s="44" t="str">
        <f t="shared" ca="1" si="40"/>
        <v/>
      </c>
      <c r="I54" s="45" t="str">
        <f t="shared" ca="1" si="41"/>
        <v/>
      </c>
      <c r="J54" s="46" t="str">
        <f t="shared" ca="1" si="42"/>
        <v/>
      </c>
      <c r="K54" s="44" t="str">
        <f t="shared" ca="1" si="43"/>
        <v/>
      </c>
      <c r="L54" s="45" t="str">
        <f t="shared" ca="1" si="44"/>
        <v/>
      </c>
      <c r="M54" s="46" t="str">
        <f t="shared" ca="1" si="45"/>
        <v/>
      </c>
      <c r="N54" s="44" t="str">
        <f t="shared" ca="1" si="46"/>
        <v/>
      </c>
      <c r="O54" s="45" t="str">
        <f t="shared" ca="1" si="47"/>
        <v/>
      </c>
      <c r="P54" s="46" t="str">
        <f t="shared" ca="1" si="48"/>
        <v/>
      </c>
      <c r="Q54" s="44" t="str">
        <f t="shared" ca="1" si="49"/>
        <v/>
      </c>
      <c r="R54" s="45" t="str">
        <f t="shared" ca="1" si="50"/>
        <v/>
      </c>
      <c r="S54" s="46" t="str">
        <f t="shared" ca="1" si="51"/>
        <v/>
      </c>
      <c r="T54" s="77" t="str">
        <f t="shared" ca="1" si="52"/>
        <v/>
      </c>
      <c r="V54" s="70">
        <v>45841.625</v>
      </c>
      <c r="W54" s="53">
        <v>109.06</v>
      </c>
      <c r="Z54" s="70">
        <v>45946.625</v>
      </c>
      <c r="AA54" s="53">
        <v>102.234375</v>
      </c>
      <c r="AB54" s="70">
        <v>45947.625</v>
      </c>
      <c r="AC54" s="53">
        <v>102.46875</v>
      </c>
      <c r="AD54" s="70">
        <v>45845.625</v>
      </c>
      <c r="AE54" s="53">
        <v>82.18</v>
      </c>
      <c r="AH54" s="163" t="str">
        <f t="shared" si="0"/>
        <v/>
      </c>
      <c r="AI54" s="163" t="str">
        <f t="shared" si="1"/>
        <v/>
      </c>
    </row>
    <row r="55" spans="1:35">
      <c r="A55" s="164" t="str">
        <f t="shared" ca="1" si="34"/>
        <v/>
      </c>
      <c r="B55" s="44" t="str">
        <f t="shared" ca="1" si="35"/>
        <v/>
      </c>
      <c r="C55" s="45" t="str">
        <f t="shared" ca="1" si="4"/>
        <v/>
      </c>
      <c r="D55" s="45" t="str">
        <f t="shared" ca="1" si="36"/>
        <v/>
      </c>
      <c r="E55" s="44" t="str">
        <f t="shared" ca="1" si="37"/>
        <v/>
      </c>
      <c r="F55" s="45" t="str">
        <f t="shared" ca="1" si="38"/>
        <v/>
      </c>
      <c r="G55" s="46" t="str">
        <f t="shared" ca="1" si="39"/>
        <v/>
      </c>
      <c r="H55" s="44" t="str">
        <f t="shared" ca="1" si="40"/>
        <v/>
      </c>
      <c r="I55" s="45" t="str">
        <f t="shared" ca="1" si="41"/>
        <v/>
      </c>
      <c r="J55" s="46" t="str">
        <f t="shared" ca="1" si="42"/>
        <v/>
      </c>
      <c r="K55" s="44" t="str">
        <f t="shared" ca="1" si="43"/>
        <v/>
      </c>
      <c r="L55" s="45" t="str">
        <f t="shared" ca="1" si="44"/>
        <v/>
      </c>
      <c r="M55" s="46" t="str">
        <f t="shared" ca="1" si="45"/>
        <v/>
      </c>
      <c r="N55" s="44" t="str">
        <f t="shared" ca="1" si="46"/>
        <v/>
      </c>
      <c r="O55" s="45" t="str">
        <f t="shared" ca="1" si="47"/>
        <v/>
      </c>
      <c r="P55" s="46" t="str">
        <f t="shared" ca="1" si="48"/>
        <v/>
      </c>
      <c r="Q55" s="44" t="str">
        <f t="shared" ca="1" si="49"/>
        <v/>
      </c>
      <c r="R55" s="45" t="str">
        <f t="shared" ca="1" si="50"/>
        <v/>
      </c>
      <c r="S55" s="46" t="str">
        <f t="shared" ca="1" si="51"/>
        <v/>
      </c>
      <c r="T55" s="77" t="str">
        <f t="shared" ca="1" si="52"/>
        <v/>
      </c>
      <c r="V55" s="70">
        <v>45845.625</v>
      </c>
      <c r="W55" s="53">
        <v>108.41</v>
      </c>
      <c r="Z55" s="70">
        <v>45947.625</v>
      </c>
      <c r="AA55" s="53">
        <v>102.015625</v>
      </c>
      <c r="AB55" s="70">
        <v>45950.625</v>
      </c>
      <c r="AC55" s="53">
        <v>102.859375</v>
      </c>
      <c r="AD55" s="70">
        <v>45846.625</v>
      </c>
      <c r="AE55" s="53">
        <v>81.96</v>
      </c>
      <c r="AH55" s="163" t="str">
        <f t="shared" si="0"/>
        <v/>
      </c>
      <c r="AI55" s="163" t="str">
        <f t="shared" si="1"/>
        <v/>
      </c>
    </row>
    <row r="56" spans="1:35">
      <c r="A56" s="164" t="str">
        <f t="shared" ca="1" si="34"/>
        <v/>
      </c>
      <c r="B56" s="44" t="str">
        <f t="shared" ca="1" si="35"/>
        <v/>
      </c>
      <c r="C56" s="45" t="str">
        <f t="shared" ca="1" si="4"/>
        <v/>
      </c>
      <c r="D56" s="45" t="str">
        <f t="shared" ca="1" si="36"/>
        <v/>
      </c>
      <c r="E56" s="44" t="str">
        <f t="shared" ca="1" si="37"/>
        <v/>
      </c>
      <c r="F56" s="45" t="str">
        <f t="shared" ca="1" si="38"/>
        <v/>
      </c>
      <c r="G56" s="46" t="str">
        <f t="shared" ca="1" si="39"/>
        <v/>
      </c>
      <c r="H56" s="44" t="str">
        <f t="shared" ca="1" si="40"/>
        <v/>
      </c>
      <c r="I56" s="45" t="str">
        <f t="shared" ca="1" si="41"/>
        <v/>
      </c>
      <c r="J56" s="46" t="str">
        <f t="shared" ca="1" si="42"/>
        <v/>
      </c>
      <c r="K56" s="44" t="str">
        <f t="shared" ca="1" si="43"/>
        <v/>
      </c>
      <c r="L56" s="45" t="str">
        <f t="shared" ca="1" si="44"/>
        <v/>
      </c>
      <c r="M56" s="46" t="str">
        <f t="shared" ca="1" si="45"/>
        <v/>
      </c>
      <c r="N56" s="44" t="str">
        <f t="shared" ca="1" si="46"/>
        <v/>
      </c>
      <c r="O56" s="45" t="str">
        <f t="shared" ca="1" si="47"/>
        <v/>
      </c>
      <c r="P56" s="46" t="str">
        <f t="shared" ca="1" si="48"/>
        <v/>
      </c>
      <c r="Q56" s="44" t="str">
        <f t="shared" ca="1" si="49"/>
        <v/>
      </c>
      <c r="R56" s="45" t="str">
        <f t="shared" ca="1" si="50"/>
        <v/>
      </c>
      <c r="S56" s="46" t="str">
        <f t="shared" ca="1" si="51"/>
        <v/>
      </c>
      <c r="T56" s="77" t="str">
        <f t="shared" ca="1" si="52"/>
        <v/>
      </c>
      <c r="V56" s="70">
        <v>45846.625</v>
      </c>
      <c r="W56" s="53">
        <v>108.1</v>
      </c>
      <c r="Z56" s="70">
        <v>45950.625</v>
      </c>
      <c r="AA56" s="53">
        <v>102.171875</v>
      </c>
      <c r="AB56" s="70">
        <v>45951.625</v>
      </c>
      <c r="AC56" s="53">
        <v>103.359375</v>
      </c>
      <c r="AD56" s="70">
        <v>45847.625</v>
      </c>
      <c r="AE56" s="53">
        <v>82.31</v>
      </c>
      <c r="AH56" s="163" t="str">
        <f t="shared" si="0"/>
        <v/>
      </c>
      <c r="AI56" s="163" t="str">
        <f t="shared" si="1"/>
        <v/>
      </c>
    </row>
    <row r="57" spans="1:35">
      <c r="A57" s="164" t="str">
        <f t="shared" ca="1" si="34"/>
        <v/>
      </c>
      <c r="B57" s="44" t="str">
        <f t="shared" ca="1" si="35"/>
        <v/>
      </c>
      <c r="C57" s="45" t="str">
        <f t="shared" ca="1" si="4"/>
        <v/>
      </c>
      <c r="D57" s="45" t="str">
        <f t="shared" ca="1" si="36"/>
        <v/>
      </c>
      <c r="E57" s="44" t="str">
        <f t="shared" ca="1" si="37"/>
        <v/>
      </c>
      <c r="F57" s="45" t="str">
        <f t="shared" ca="1" si="38"/>
        <v/>
      </c>
      <c r="G57" s="46" t="str">
        <f t="shared" ca="1" si="39"/>
        <v/>
      </c>
      <c r="H57" s="44" t="str">
        <f t="shared" ca="1" si="40"/>
        <v/>
      </c>
      <c r="I57" s="45" t="str">
        <f t="shared" ca="1" si="41"/>
        <v/>
      </c>
      <c r="J57" s="46" t="str">
        <f t="shared" ca="1" si="42"/>
        <v/>
      </c>
      <c r="K57" s="44" t="str">
        <f t="shared" ca="1" si="43"/>
        <v/>
      </c>
      <c r="L57" s="45" t="str">
        <f t="shared" ca="1" si="44"/>
        <v/>
      </c>
      <c r="M57" s="46" t="str">
        <f t="shared" ca="1" si="45"/>
        <v/>
      </c>
      <c r="N57" s="44" t="str">
        <f t="shared" ca="1" si="46"/>
        <v/>
      </c>
      <c r="O57" s="45" t="str">
        <f t="shared" ca="1" si="47"/>
        <v/>
      </c>
      <c r="P57" s="46" t="str">
        <f t="shared" ca="1" si="48"/>
        <v/>
      </c>
      <c r="Q57" s="44" t="str">
        <f t="shared" ca="1" si="49"/>
        <v/>
      </c>
      <c r="R57" s="45" t="str">
        <f t="shared" ca="1" si="50"/>
        <v/>
      </c>
      <c r="S57" s="46" t="str">
        <f t="shared" ca="1" si="51"/>
        <v/>
      </c>
      <c r="T57" s="77" t="str">
        <f t="shared" ca="1" si="52"/>
        <v/>
      </c>
      <c r="V57" s="70">
        <v>45847.625</v>
      </c>
      <c r="W57" s="53">
        <v>108.71</v>
      </c>
      <c r="Z57" s="70">
        <v>45951.625</v>
      </c>
      <c r="AA57" s="53">
        <v>102.359375</v>
      </c>
      <c r="AB57" s="70">
        <v>45952.625</v>
      </c>
      <c r="AC57" s="53">
        <v>103.4375</v>
      </c>
      <c r="AD57" s="70">
        <v>45848.625</v>
      </c>
      <c r="AE57" s="53">
        <v>82.31</v>
      </c>
      <c r="AH57" s="163" t="str">
        <f t="shared" si="0"/>
        <v/>
      </c>
      <c r="AI57" s="163" t="str">
        <f t="shared" si="1"/>
        <v/>
      </c>
    </row>
    <row r="58" spans="1:35">
      <c r="A58" s="164" t="str">
        <f t="shared" ca="1" si="34"/>
        <v/>
      </c>
      <c r="B58" s="44" t="str">
        <f t="shared" ca="1" si="35"/>
        <v/>
      </c>
      <c r="C58" s="45" t="str">
        <f t="shared" ca="1" si="4"/>
        <v/>
      </c>
      <c r="D58" s="45" t="str">
        <f t="shared" ca="1" si="36"/>
        <v/>
      </c>
      <c r="E58" s="44" t="str">
        <f t="shared" ca="1" si="37"/>
        <v/>
      </c>
      <c r="F58" s="45" t="str">
        <f t="shared" ca="1" si="38"/>
        <v/>
      </c>
      <c r="G58" s="46" t="str">
        <f t="shared" ca="1" si="39"/>
        <v/>
      </c>
      <c r="H58" s="44" t="str">
        <f t="shared" ca="1" si="40"/>
        <v/>
      </c>
      <c r="I58" s="45" t="str">
        <f t="shared" ca="1" si="41"/>
        <v/>
      </c>
      <c r="J58" s="46" t="str">
        <f t="shared" ca="1" si="42"/>
        <v/>
      </c>
      <c r="K58" s="44" t="str">
        <f t="shared" ca="1" si="43"/>
        <v/>
      </c>
      <c r="L58" s="45" t="str">
        <f t="shared" ca="1" si="44"/>
        <v/>
      </c>
      <c r="M58" s="46" t="str">
        <f t="shared" ca="1" si="45"/>
        <v/>
      </c>
      <c r="N58" s="44" t="str">
        <f t="shared" ca="1" si="46"/>
        <v/>
      </c>
      <c r="O58" s="45" t="str">
        <f t="shared" ca="1" si="47"/>
        <v/>
      </c>
      <c r="P58" s="46" t="str">
        <f t="shared" ca="1" si="48"/>
        <v/>
      </c>
      <c r="Q58" s="44" t="str">
        <f t="shared" ca="1" si="49"/>
        <v/>
      </c>
      <c r="R58" s="45" t="str">
        <f t="shared" ca="1" si="50"/>
        <v/>
      </c>
      <c r="S58" s="46" t="str">
        <f t="shared" ca="1" si="51"/>
        <v/>
      </c>
      <c r="T58" s="77" t="str">
        <f t="shared" ca="1" si="52"/>
        <v/>
      </c>
      <c r="V58" s="70">
        <v>45848.625</v>
      </c>
      <c r="W58" s="53">
        <v>108.74</v>
      </c>
      <c r="Z58" s="70">
        <v>45952.625</v>
      </c>
      <c r="AA58" s="53">
        <v>102.390625</v>
      </c>
      <c r="AB58" s="70">
        <v>45953.625</v>
      </c>
      <c r="AC58" s="53">
        <v>102.75</v>
      </c>
      <c r="AD58" s="70">
        <v>45849.625</v>
      </c>
      <c r="AE58" s="53">
        <v>82.02</v>
      </c>
      <c r="AH58" s="163" t="str">
        <f t="shared" si="0"/>
        <v/>
      </c>
      <c r="AI58" s="163" t="str">
        <f t="shared" si="1"/>
        <v/>
      </c>
    </row>
    <row r="59" spans="1:35">
      <c r="A59" s="164" t="str">
        <f t="shared" ca="1" si="34"/>
        <v/>
      </c>
      <c r="B59" s="44" t="str">
        <f t="shared" ca="1" si="35"/>
        <v/>
      </c>
      <c r="C59" s="45" t="str">
        <f t="shared" ca="1" si="4"/>
        <v/>
      </c>
      <c r="D59" s="45" t="str">
        <f t="shared" ca="1" si="36"/>
        <v/>
      </c>
      <c r="E59" s="44" t="str">
        <f t="shared" ca="1" si="37"/>
        <v/>
      </c>
      <c r="F59" s="45" t="str">
        <f t="shared" ca="1" si="38"/>
        <v/>
      </c>
      <c r="G59" s="46" t="str">
        <f t="shared" ca="1" si="39"/>
        <v/>
      </c>
      <c r="H59" s="44" t="str">
        <f t="shared" ca="1" si="40"/>
        <v/>
      </c>
      <c r="I59" s="45" t="str">
        <f t="shared" ca="1" si="41"/>
        <v/>
      </c>
      <c r="J59" s="46" t="str">
        <f t="shared" ca="1" si="42"/>
        <v/>
      </c>
      <c r="K59" s="44" t="str">
        <f t="shared" ca="1" si="43"/>
        <v/>
      </c>
      <c r="L59" s="45" t="str">
        <f t="shared" ca="1" si="44"/>
        <v/>
      </c>
      <c r="M59" s="46" t="str">
        <f t="shared" ca="1" si="45"/>
        <v/>
      </c>
      <c r="N59" s="44" t="str">
        <f t="shared" ca="1" si="46"/>
        <v/>
      </c>
      <c r="O59" s="45" t="str">
        <f t="shared" ca="1" si="47"/>
        <v/>
      </c>
      <c r="P59" s="46" t="str">
        <f t="shared" ca="1" si="48"/>
        <v/>
      </c>
      <c r="Q59" s="44" t="str">
        <f t="shared" ca="1" si="49"/>
        <v/>
      </c>
      <c r="R59" s="45" t="str">
        <f t="shared" ca="1" si="50"/>
        <v/>
      </c>
      <c r="S59" s="46" t="str">
        <f t="shared" ca="1" si="51"/>
        <v/>
      </c>
      <c r="T59" s="77" t="str">
        <f t="shared" ca="1" si="52"/>
        <v/>
      </c>
      <c r="V59" s="70">
        <v>45849.625</v>
      </c>
      <c r="W59" s="53">
        <v>108.08</v>
      </c>
      <c r="Z59" s="70">
        <v>45953.625</v>
      </c>
      <c r="AA59" s="53">
        <v>102.015625</v>
      </c>
      <c r="AB59" s="70">
        <v>45954.625</v>
      </c>
      <c r="AC59" s="53">
        <v>102.6875</v>
      </c>
      <c r="AD59" s="70">
        <v>45852.625</v>
      </c>
      <c r="AE59" s="53">
        <v>82</v>
      </c>
      <c r="AH59" s="163" t="str">
        <f t="shared" si="0"/>
        <v/>
      </c>
      <c r="AI59" s="163" t="str">
        <f t="shared" si="1"/>
        <v/>
      </c>
    </row>
    <row r="60" spans="1:35">
      <c r="A60" s="164" t="str">
        <f t="shared" ca="1" si="34"/>
        <v/>
      </c>
      <c r="B60" s="44" t="str">
        <f t="shared" ca="1" si="35"/>
        <v/>
      </c>
      <c r="C60" s="45" t="str">
        <f t="shared" ca="1" si="4"/>
        <v/>
      </c>
      <c r="D60" s="45" t="str">
        <f t="shared" ca="1" si="36"/>
        <v/>
      </c>
      <c r="E60" s="44" t="str">
        <f t="shared" ca="1" si="37"/>
        <v/>
      </c>
      <c r="F60" s="45" t="str">
        <f t="shared" ca="1" si="38"/>
        <v/>
      </c>
      <c r="G60" s="46" t="str">
        <f t="shared" ca="1" si="39"/>
        <v/>
      </c>
      <c r="H60" s="44" t="str">
        <f t="shared" ca="1" si="40"/>
        <v/>
      </c>
      <c r="I60" s="45" t="str">
        <f t="shared" ca="1" si="41"/>
        <v/>
      </c>
      <c r="J60" s="46" t="str">
        <f t="shared" ca="1" si="42"/>
        <v/>
      </c>
      <c r="K60" s="44" t="str">
        <f t="shared" ca="1" si="43"/>
        <v/>
      </c>
      <c r="L60" s="45" t="str">
        <f t="shared" ca="1" si="44"/>
        <v/>
      </c>
      <c r="M60" s="46" t="str">
        <f t="shared" ca="1" si="45"/>
        <v/>
      </c>
      <c r="N60" s="44" t="str">
        <f t="shared" ca="1" si="46"/>
        <v/>
      </c>
      <c r="O60" s="45" t="str">
        <f t="shared" ca="1" si="47"/>
        <v/>
      </c>
      <c r="P60" s="46" t="str">
        <f t="shared" ca="1" si="48"/>
        <v/>
      </c>
      <c r="Q60" s="44" t="str">
        <f t="shared" ca="1" si="49"/>
        <v/>
      </c>
      <c r="R60" s="45" t="str">
        <f t="shared" ca="1" si="50"/>
        <v/>
      </c>
      <c r="S60" s="46" t="str">
        <f t="shared" ca="1" si="51"/>
        <v/>
      </c>
      <c r="T60" s="77" t="str">
        <f t="shared" ca="1" si="52"/>
        <v/>
      </c>
      <c r="V60" s="70">
        <v>45852.625</v>
      </c>
      <c r="W60" s="53">
        <v>108.05</v>
      </c>
      <c r="Z60" s="70">
        <v>45954.625</v>
      </c>
      <c r="AA60" s="53">
        <v>102.0625</v>
      </c>
      <c r="AB60" s="70">
        <v>45957.625</v>
      </c>
      <c r="AC60" s="53">
        <v>103.046875</v>
      </c>
      <c r="AD60" s="70">
        <v>45853.625</v>
      </c>
      <c r="AE60" s="53">
        <v>81.75</v>
      </c>
      <c r="AH60" s="163" t="str">
        <f t="shared" si="0"/>
        <v/>
      </c>
      <c r="AI60" s="163" t="str">
        <f t="shared" si="1"/>
        <v/>
      </c>
    </row>
    <row r="61" spans="1:35">
      <c r="A61" s="164" t="str">
        <f t="shared" ca="1" si="34"/>
        <v/>
      </c>
      <c r="B61" s="44" t="str">
        <f t="shared" ca="1" si="35"/>
        <v/>
      </c>
      <c r="C61" s="45" t="str">
        <f t="shared" ca="1" si="4"/>
        <v/>
      </c>
      <c r="D61" s="45" t="str">
        <f t="shared" ca="1" si="36"/>
        <v/>
      </c>
      <c r="E61" s="44" t="str">
        <f t="shared" ca="1" si="37"/>
        <v/>
      </c>
      <c r="F61" s="45" t="str">
        <f t="shared" ca="1" si="38"/>
        <v/>
      </c>
      <c r="G61" s="46" t="str">
        <f t="shared" ca="1" si="39"/>
        <v/>
      </c>
      <c r="H61" s="44" t="str">
        <f t="shared" ca="1" si="40"/>
        <v/>
      </c>
      <c r="I61" s="45" t="str">
        <f t="shared" ca="1" si="41"/>
        <v/>
      </c>
      <c r="J61" s="46" t="str">
        <f t="shared" ca="1" si="42"/>
        <v/>
      </c>
      <c r="K61" s="44" t="str">
        <f t="shared" ca="1" si="43"/>
        <v/>
      </c>
      <c r="L61" s="45" t="str">
        <f t="shared" ca="1" si="44"/>
        <v/>
      </c>
      <c r="M61" s="46" t="str">
        <f t="shared" ca="1" si="45"/>
        <v/>
      </c>
      <c r="N61" s="44" t="str">
        <f t="shared" ca="1" si="46"/>
        <v/>
      </c>
      <c r="O61" s="45" t="str">
        <f t="shared" ca="1" si="47"/>
        <v/>
      </c>
      <c r="P61" s="46" t="str">
        <f t="shared" ca="1" si="48"/>
        <v/>
      </c>
      <c r="Q61" s="44" t="str">
        <f t="shared" ca="1" si="49"/>
        <v/>
      </c>
      <c r="R61" s="45" t="str">
        <f t="shared" ca="1" si="50"/>
        <v/>
      </c>
      <c r="S61" s="46" t="str">
        <f t="shared" ca="1" si="51"/>
        <v/>
      </c>
      <c r="T61" s="77" t="str">
        <f t="shared" ca="1" si="52"/>
        <v/>
      </c>
      <c r="V61" s="70">
        <v>45853.625</v>
      </c>
      <c r="W61" s="53">
        <v>107.66</v>
      </c>
      <c r="Z61" s="70">
        <v>45957.625</v>
      </c>
      <c r="AA61" s="53">
        <v>102.09375</v>
      </c>
      <c r="AB61" s="70">
        <v>45958.625</v>
      </c>
      <c r="AC61" s="53">
        <v>103.3125</v>
      </c>
      <c r="AD61" s="70">
        <v>45854.625</v>
      </c>
      <c r="AE61" s="53">
        <v>81.97</v>
      </c>
      <c r="AH61" s="163" t="str">
        <f t="shared" si="0"/>
        <v/>
      </c>
      <c r="AI61" s="163" t="str">
        <f t="shared" si="1"/>
        <v/>
      </c>
    </row>
    <row r="62" spans="1:35">
      <c r="A62" s="164" t="str">
        <f t="shared" ca="1" si="34"/>
        <v/>
      </c>
      <c r="B62" s="44" t="str">
        <f t="shared" ca="1" si="35"/>
        <v/>
      </c>
      <c r="C62" s="45" t="str">
        <f t="shared" ca="1" si="4"/>
        <v/>
      </c>
      <c r="D62" s="45" t="str">
        <f t="shared" ca="1" si="36"/>
        <v/>
      </c>
      <c r="E62" s="44" t="str">
        <f t="shared" ca="1" si="37"/>
        <v/>
      </c>
      <c r="F62" s="45" t="str">
        <f t="shared" ca="1" si="38"/>
        <v/>
      </c>
      <c r="G62" s="46" t="str">
        <f t="shared" ca="1" si="39"/>
        <v/>
      </c>
      <c r="H62" s="44" t="str">
        <f t="shared" ca="1" si="40"/>
        <v/>
      </c>
      <c r="I62" s="45" t="str">
        <f t="shared" ca="1" si="41"/>
        <v/>
      </c>
      <c r="J62" s="46" t="str">
        <f t="shared" ca="1" si="42"/>
        <v/>
      </c>
      <c r="K62" s="44" t="str">
        <f t="shared" ca="1" si="43"/>
        <v/>
      </c>
      <c r="L62" s="45" t="str">
        <f t="shared" ca="1" si="44"/>
        <v/>
      </c>
      <c r="M62" s="46" t="str">
        <f t="shared" ca="1" si="45"/>
        <v/>
      </c>
      <c r="N62" s="44" t="str">
        <f t="shared" ca="1" si="46"/>
        <v/>
      </c>
      <c r="O62" s="45" t="str">
        <f t="shared" ca="1" si="47"/>
        <v/>
      </c>
      <c r="P62" s="46" t="str">
        <f t="shared" ca="1" si="48"/>
        <v/>
      </c>
      <c r="Q62" s="44" t="str">
        <f t="shared" ca="1" si="49"/>
        <v/>
      </c>
      <c r="R62" s="45" t="str">
        <f t="shared" ca="1" si="50"/>
        <v/>
      </c>
      <c r="S62" s="46" t="str">
        <f t="shared" ca="1" si="51"/>
        <v/>
      </c>
      <c r="T62" s="77" t="str">
        <f t="shared" ca="1" si="52"/>
        <v/>
      </c>
      <c r="V62" s="70">
        <v>45854.625</v>
      </c>
      <c r="W62" s="53">
        <v>107.83</v>
      </c>
      <c r="Z62" s="70">
        <v>45958.625</v>
      </c>
      <c r="AA62" s="53">
        <v>102.1875</v>
      </c>
      <c r="AB62" s="70">
        <v>45959.625</v>
      </c>
      <c r="AC62" s="53">
        <v>102.265625</v>
      </c>
      <c r="AD62" s="70">
        <v>45855.625</v>
      </c>
      <c r="AE62" s="53">
        <v>82.06</v>
      </c>
      <c r="AH62" s="163" t="str">
        <f t="shared" si="0"/>
        <v/>
      </c>
      <c r="AI62" s="163" t="str">
        <f t="shared" si="1"/>
        <v/>
      </c>
    </row>
    <row r="63" spans="1:35">
      <c r="A63" s="164" t="str">
        <f t="shared" ca="1" si="34"/>
        <v/>
      </c>
      <c r="B63" s="44" t="str">
        <f t="shared" ca="1" si="35"/>
        <v/>
      </c>
      <c r="C63" s="45" t="str">
        <f t="shared" ca="1" si="4"/>
        <v/>
      </c>
      <c r="D63" s="45" t="str">
        <f t="shared" ca="1" si="36"/>
        <v/>
      </c>
      <c r="E63" s="44" t="str">
        <f t="shared" ca="1" si="37"/>
        <v/>
      </c>
      <c r="F63" s="45" t="str">
        <f t="shared" ca="1" si="38"/>
        <v/>
      </c>
      <c r="G63" s="46" t="str">
        <f t="shared" ca="1" si="39"/>
        <v/>
      </c>
      <c r="H63" s="44" t="str">
        <f t="shared" ca="1" si="40"/>
        <v/>
      </c>
      <c r="I63" s="45" t="str">
        <f t="shared" ca="1" si="41"/>
        <v/>
      </c>
      <c r="J63" s="46" t="str">
        <f t="shared" ca="1" si="42"/>
        <v/>
      </c>
      <c r="K63" s="44" t="str">
        <f t="shared" ca="1" si="43"/>
        <v/>
      </c>
      <c r="L63" s="45" t="str">
        <f t="shared" ca="1" si="44"/>
        <v/>
      </c>
      <c r="M63" s="46" t="str">
        <f t="shared" ca="1" si="45"/>
        <v/>
      </c>
      <c r="N63" s="44" t="str">
        <f t="shared" ca="1" si="46"/>
        <v/>
      </c>
      <c r="O63" s="45" t="str">
        <f t="shared" ca="1" si="47"/>
        <v/>
      </c>
      <c r="P63" s="46" t="str">
        <f t="shared" ca="1" si="48"/>
        <v/>
      </c>
      <c r="Q63" s="44" t="str">
        <f t="shared" ca="1" si="49"/>
        <v/>
      </c>
      <c r="R63" s="45" t="str">
        <f t="shared" ca="1" si="50"/>
        <v/>
      </c>
      <c r="S63" s="46" t="str">
        <f t="shared" ca="1" si="51"/>
        <v/>
      </c>
      <c r="T63" s="77" t="str">
        <f t="shared" ca="1" si="52"/>
        <v/>
      </c>
      <c r="V63" s="70">
        <v>45855.625</v>
      </c>
      <c r="W63" s="53">
        <v>108.09</v>
      </c>
      <c r="Z63" s="70">
        <v>45959.625</v>
      </c>
      <c r="AA63" s="53">
        <v>101.453125</v>
      </c>
      <c r="AB63" s="70">
        <v>45960.625</v>
      </c>
      <c r="AC63" s="53">
        <v>101.703125</v>
      </c>
      <c r="AD63" s="70">
        <v>45856.625</v>
      </c>
      <c r="AE63" s="53">
        <v>82.25</v>
      </c>
      <c r="AH63" s="163" t="str">
        <f t="shared" si="0"/>
        <v/>
      </c>
      <c r="AI63" s="163" t="str">
        <f t="shared" si="1"/>
        <v/>
      </c>
    </row>
    <row r="64" spans="1:35">
      <c r="A64" s="164" t="str">
        <f t="shared" ca="1" si="34"/>
        <v/>
      </c>
      <c r="B64" s="44" t="str">
        <f t="shared" ca="1" si="35"/>
        <v/>
      </c>
      <c r="C64" s="45" t="str">
        <f t="shared" ca="1" si="4"/>
        <v/>
      </c>
      <c r="D64" s="45" t="str">
        <f t="shared" ca="1" si="36"/>
        <v/>
      </c>
      <c r="E64" s="44" t="str">
        <f t="shared" ca="1" si="37"/>
        <v/>
      </c>
      <c r="F64" s="45" t="str">
        <f t="shared" ca="1" si="38"/>
        <v/>
      </c>
      <c r="G64" s="46" t="str">
        <f t="shared" ca="1" si="39"/>
        <v/>
      </c>
      <c r="H64" s="44" t="str">
        <f t="shared" ca="1" si="40"/>
        <v/>
      </c>
      <c r="I64" s="45" t="str">
        <f t="shared" ca="1" si="41"/>
        <v/>
      </c>
      <c r="J64" s="46" t="str">
        <f t="shared" ca="1" si="42"/>
        <v/>
      </c>
      <c r="K64" s="44" t="str">
        <f t="shared" ca="1" si="43"/>
        <v/>
      </c>
      <c r="L64" s="45" t="str">
        <f t="shared" ca="1" si="44"/>
        <v/>
      </c>
      <c r="M64" s="46" t="str">
        <f t="shared" ca="1" si="45"/>
        <v/>
      </c>
      <c r="N64" s="44" t="str">
        <f t="shared" ca="1" si="46"/>
        <v/>
      </c>
      <c r="O64" s="45" t="str">
        <f t="shared" ca="1" si="47"/>
        <v/>
      </c>
      <c r="P64" s="46" t="str">
        <f t="shared" ca="1" si="48"/>
        <v/>
      </c>
      <c r="Q64" s="44" t="str">
        <f t="shared" ca="1" si="49"/>
        <v/>
      </c>
      <c r="R64" s="45" t="str">
        <f t="shared" ca="1" si="50"/>
        <v/>
      </c>
      <c r="S64" s="46" t="str">
        <f t="shared" ca="1" si="51"/>
        <v/>
      </c>
      <c r="T64" s="77" t="str">
        <f t="shared" ca="1" si="52"/>
        <v/>
      </c>
      <c r="V64" s="70">
        <v>45856.625</v>
      </c>
      <c r="W64" s="53">
        <v>108.29</v>
      </c>
      <c r="Z64" s="70">
        <v>45960.625</v>
      </c>
      <c r="AA64" s="53">
        <v>101.28125</v>
      </c>
      <c r="AB64" s="70">
        <v>45961.625</v>
      </c>
      <c r="AC64" s="53">
        <v>101.375</v>
      </c>
      <c r="AD64" s="70">
        <v>45859.625</v>
      </c>
      <c r="AE64" s="53">
        <v>82.49</v>
      </c>
      <c r="AH64" s="163" t="str">
        <f t="shared" si="0"/>
        <v/>
      </c>
      <c r="AI64" s="163" t="str">
        <f t="shared" si="1"/>
        <v/>
      </c>
    </row>
    <row r="65" spans="1:35">
      <c r="A65" s="164" t="str">
        <f t="shared" ca="1" si="34"/>
        <v/>
      </c>
      <c r="B65" s="44" t="str">
        <f t="shared" ca="1" si="35"/>
        <v/>
      </c>
      <c r="C65" s="45" t="str">
        <f t="shared" ca="1" si="4"/>
        <v/>
      </c>
      <c r="D65" s="45" t="str">
        <f t="shared" ca="1" si="36"/>
        <v/>
      </c>
      <c r="E65" s="44" t="str">
        <f t="shared" ca="1" si="37"/>
        <v/>
      </c>
      <c r="F65" s="45" t="str">
        <f t="shared" ca="1" si="38"/>
        <v/>
      </c>
      <c r="G65" s="46" t="str">
        <f t="shared" ca="1" si="39"/>
        <v/>
      </c>
      <c r="H65" s="44" t="str">
        <f t="shared" ca="1" si="40"/>
        <v/>
      </c>
      <c r="I65" s="45" t="str">
        <f t="shared" ca="1" si="41"/>
        <v/>
      </c>
      <c r="J65" s="46" t="str">
        <f t="shared" ca="1" si="42"/>
        <v/>
      </c>
      <c r="K65" s="44" t="str">
        <f t="shared" ca="1" si="43"/>
        <v/>
      </c>
      <c r="L65" s="45" t="str">
        <f t="shared" ca="1" si="44"/>
        <v/>
      </c>
      <c r="M65" s="46" t="str">
        <f t="shared" ca="1" si="45"/>
        <v/>
      </c>
      <c r="N65" s="44" t="str">
        <f t="shared" ca="1" si="46"/>
        <v/>
      </c>
      <c r="O65" s="45" t="str">
        <f t="shared" ca="1" si="47"/>
        <v/>
      </c>
      <c r="P65" s="46" t="str">
        <f t="shared" ca="1" si="48"/>
        <v/>
      </c>
      <c r="Q65" s="44" t="str">
        <f t="shared" ca="1" si="49"/>
        <v/>
      </c>
      <c r="R65" s="45" t="str">
        <f t="shared" ca="1" si="50"/>
        <v/>
      </c>
      <c r="S65" s="46" t="str">
        <f t="shared" ca="1" si="51"/>
        <v/>
      </c>
      <c r="T65" s="77" t="str">
        <f t="shared" ca="1" si="52"/>
        <v/>
      </c>
      <c r="V65" s="70">
        <v>45859.625</v>
      </c>
      <c r="W65" s="53">
        <v>108.71</v>
      </c>
      <c r="Z65" s="70">
        <v>45961.625</v>
      </c>
      <c r="AA65" s="53">
        <v>101.25</v>
      </c>
      <c r="AD65" s="70">
        <v>45860.625</v>
      </c>
      <c r="AE65" s="53">
        <v>82.64</v>
      </c>
      <c r="AH65" s="163" t="str">
        <f t="shared" si="0"/>
        <v/>
      </c>
      <c r="AI65" s="163" t="str">
        <f t="shared" si="1"/>
        <v/>
      </c>
    </row>
    <row r="66" spans="1:35">
      <c r="A66" s="164" t="str">
        <f t="shared" ca="1" si="34"/>
        <v/>
      </c>
      <c r="B66" s="44" t="str">
        <f t="shared" ca="1" si="35"/>
        <v/>
      </c>
      <c r="C66" s="45" t="str">
        <f t="shared" ca="1" si="4"/>
        <v/>
      </c>
      <c r="D66" s="45" t="str">
        <f t="shared" ca="1" si="36"/>
        <v/>
      </c>
      <c r="E66" s="44" t="str">
        <f t="shared" ca="1" si="37"/>
        <v/>
      </c>
      <c r="F66" s="45" t="str">
        <f t="shared" ca="1" si="38"/>
        <v/>
      </c>
      <c r="G66" s="46" t="str">
        <f t="shared" ca="1" si="39"/>
        <v/>
      </c>
      <c r="H66" s="44" t="str">
        <f t="shared" ca="1" si="40"/>
        <v/>
      </c>
      <c r="I66" s="45" t="str">
        <f t="shared" ca="1" si="41"/>
        <v/>
      </c>
      <c r="J66" s="46" t="str">
        <f t="shared" ca="1" si="42"/>
        <v/>
      </c>
      <c r="K66" s="44" t="str">
        <f t="shared" ca="1" si="43"/>
        <v/>
      </c>
      <c r="L66" s="45" t="str">
        <f t="shared" ca="1" si="44"/>
        <v/>
      </c>
      <c r="M66" s="46" t="str">
        <f t="shared" ca="1" si="45"/>
        <v/>
      </c>
      <c r="N66" s="44" t="str">
        <f t="shared" ca="1" si="46"/>
        <v/>
      </c>
      <c r="O66" s="45" t="str">
        <f t="shared" ca="1" si="47"/>
        <v/>
      </c>
      <c r="P66" s="46" t="str">
        <f t="shared" ca="1" si="48"/>
        <v/>
      </c>
      <c r="Q66" s="44" t="str">
        <f t="shared" ca="1" si="49"/>
        <v/>
      </c>
      <c r="R66" s="45" t="str">
        <f t="shared" ca="1" si="50"/>
        <v/>
      </c>
      <c r="S66" s="46" t="str">
        <f t="shared" ca="1" si="51"/>
        <v/>
      </c>
      <c r="T66" s="77" t="str">
        <f t="shared" ca="1" si="52"/>
        <v/>
      </c>
      <c r="V66" s="70">
        <v>45860.625</v>
      </c>
      <c r="W66" s="53">
        <v>108.97</v>
      </c>
      <c r="AD66" s="70">
        <v>45861.625</v>
      </c>
      <c r="AE66" s="53">
        <v>82.53</v>
      </c>
      <c r="AH66" s="163" t="str">
        <f t="shared" si="0"/>
        <v/>
      </c>
      <c r="AI66" s="163" t="str">
        <f t="shared" si="1"/>
        <v/>
      </c>
    </row>
    <row r="67" spans="1:35">
      <c r="A67" s="164" t="str">
        <f t="shared" ca="1" si="34"/>
        <v/>
      </c>
      <c r="B67" s="44" t="str">
        <f t="shared" ca="1" si="35"/>
        <v/>
      </c>
      <c r="C67" s="45" t="str">
        <f t="shared" ca="1" si="4"/>
        <v/>
      </c>
      <c r="D67" s="45" t="str">
        <f t="shared" ca="1" si="36"/>
        <v/>
      </c>
      <c r="E67" s="44" t="str">
        <f t="shared" ca="1" si="37"/>
        <v/>
      </c>
      <c r="F67" s="45" t="str">
        <f t="shared" ca="1" si="38"/>
        <v/>
      </c>
      <c r="G67" s="46" t="str">
        <f t="shared" ca="1" si="39"/>
        <v/>
      </c>
      <c r="H67" s="44" t="str">
        <f t="shared" ca="1" si="40"/>
        <v/>
      </c>
      <c r="I67" s="45" t="str">
        <f t="shared" ca="1" si="41"/>
        <v/>
      </c>
      <c r="J67" s="46" t="str">
        <f t="shared" ca="1" si="42"/>
        <v/>
      </c>
      <c r="K67" s="44" t="str">
        <f t="shared" ca="1" si="43"/>
        <v/>
      </c>
      <c r="L67" s="45" t="str">
        <f t="shared" ca="1" si="44"/>
        <v/>
      </c>
      <c r="M67" s="46" t="str">
        <f t="shared" ca="1" si="45"/>
        <v/>
      </c>
      <c r="N67" s="44" t="str">
        <f t="shared" ca="1" si="46"/>
        <v/>
      </c>
      <c r="O67" s="45" t="str">
        <f t="shared" ca="1" si="47"/>
        <v/>
      </c>
      <c r="P67" s="46" t="str">
        <f t="shared" ca="1" si="48"/>
        <v/>
      </c>
      <c r="Q67" s="44" t="str">
        <f t="shared" ca="1" si="49"/>
        <v/>
      </c>
      <c r="R67" s="45" t="str">
        <f t="shared" ca="1" si="50"/>
        <v/>
      </c>
      <c r="S67" s="46" t="str">
        <f t="shared" ca="1" si="51"/>
        <v/>
      </c>
      <c r="T67" s="77" t="str">
        <f t="shared" ca="1" si="52"/>
        <v/>
      </c>
      <c r="V67" s="70">
        <v>45861.625</v>
      </c>
      <c r="W67" s="53">
        <v>108.8</v>
      </c>
      <c r="AD67" s="70">
        <v>45862.625</v>
      </c>
      <c r="AE67" s="53">
        <v>82.43</v>
      </c>
      <c r="AH67" s="163" t="str">
        <f t="shared" si="0"/>
        <v/>
      </c>
      <c r="AI67" s="163" t="str">
        <f t="shared" si="1"/>
        <v/>
      </c>
    </row>
    <row r="68" spans="1:35">
      <c r="A68" s="164" t="str">
        <f t="shared" ca="1" si="34"/>
        <v/>
      </c>
      <c r="B68" s="44" t="str">
        <f t="shared" ca="1" si="35"/>
        <v/>
      </c>
      <c r="C68" s="45" t="str">
        <f t="shared" ca="1" si="4"/>
        <v/>
      </c>
      <c r="D68" s="45" t="str">
        <f t="shared" ca="1" si="36"/>
        <v/>
      </c>
      <c r="E68" s="44" t="str">
        <f t="shared" ca="1" si="37"/>
        <v/>
      </c>
      <c r="F68" s="45" t="str">
        <f t="shared" ca="1" si="38"/>
        <v/>
      </c>
      <c r="G68" s="46" t="str">
        <f t="shared" ca="1" si="39"/>
        <v/>
      </c>
      <c r="H68" s="44" t="str">
        <f t="shared" ca="1" si="40"/>
        <v/>
      </c>
      <c r="I68" s="45" t="str">
        <f t="shared" ca="1" si="41"/>
        <v/>
      </c>
      <c r="J68" s="46" t="str">
        <f t="shared" ca="1" si="42"/>
        <v/>
      </c>
      <c r="K68" s="44" t="str">
        <f t="shared" ca="1" si="43"/>
        <v/>
      </c>
      <c r="L68" s="45" t="str">
        <f t="shared" ca="1" si="44"/>
        <v/>
      </c>
      <c r="M68" s="46" t="str">
        <f t="shared" ca="1" si="45"/>
        <v/>
      </c>
      <c r="N68" s="44" t="str">
        <f t="shared" ca="1" si="46"/>
        <v/>
      </c>
      <c r="O68" s="45" t="str">
        <f t="shared" ca="1" si="47"/>
        <v/>
      </c>
      <c r="P68" s="46" t="str">
        <f t="shared" ca="1" si="48"/>
        <v/>
      </c>
      <c r="Q68" s="44" t="str">
        <f t="shared" ca="1" si="49"/>
        <v/>
      </c>
      <c r="R68" s="45" t="str">
        <f t="shared" ca="1" si="50"/>
        <v/>
      </c>
      <c r="S68" s="46" t="str">
        <f t="shared" ca="1" si="51"/>
        <v/>
      </c>
      <c r="T68" s="77" t="str">
        <f t="shared" ca="1" si="52"/>
        <v/>
      </c>
      <c r="V68" s="70">
        <v>45862.625</v>
      </c>
      <c r="W68" s="53">
        <v>108.64</v>
      </c>
      <c r="AD68" s="70">
        <v>45863.625</v>
      </c>
      <c r="AE68" s="53">
        <v>82.63</v>
      </c>
      <c r="AH68" s="163" t="str">
        <f t="shared" ref="AH68:AH131" si="53">IF(COUNTIF(X:X,V68)*COUNTIF(Z:Z,V68)*COUNTIF(AB:AB,V68)*COUNTIF(AD:AD,V68)*COUNTIF(AF:AF,V68),V68,"")</f>
        <v/>
      </c>
      <c r="AI68" s="163" t="str">
        <f t="shared" ref="AI68:AI131" si="54">IF(AH68&gt;$A$14,AH68,"")</f>
        <v/>
      </c>
    </row>
    <row r="69" spans="1:35">
      <c r="A69" s="164" t="str">
        <f t="shared" ca="1" si="34"/>
        <v/>
      </c>
      <c r="B69" s="44" t="str">
        <f t="shared" ca="1" si="35"/>
        <v/>
      </c>
      <c r="C69" s="45" t="str">
        <f t="shared" ca="1" si="4"/>
        <v/>
      </c>
      <c r="D69" s="45" t="str">
        <f t="shared" ca="1" si="36"/>
        <v/>
      </c>
      <c r="E69" s="44" t="str">
        <f t="shared" ca="1" si="37"/>
        <v/>
      </c>
      <c r="F69" s="45" t="str">
        <f t="shared" ca="1" si="38"/>
        <v/>
      </c>
      <c r="G69" s="46" t="str">
        <f t="shared" ca="1" si="39"/>
        <v/>
      </c>
      <c r="H69" s="44" t="str">
        <f t="shared" ca="1" si="40"/>
        <v/>
      </c>
      <c r="I69" s="45" t="str">
        <f t="shared" ca="1" si="41"/>
        <v/>
      </c>
      <c r="J69" s="46" t="str">
        <f t="shared" ca="1" si="42"/>
        <v/>
      </c>
      <c r="K69" s="44" t="str">
        <f t="shared" ca="1" si="43"/>
        <v/>
      </c>
      <c r="L69" s="45" t="str">
        <f t="shared" ca="1" si="44"/>
        <v/>
      </c>
      <c r="M69" s="46" t="str">
        <f t="shared" ca="1" si="45"/>
        <v/>
      </c>
      <c r="N69" s="44" t="str">
        <f t="shared" ca="1" si="46"/>
        <v/>
      </c>
      <c r="O69" s="45" t="str">
        <f t="shared" ca="1" si="47"/>
        <v/>
      </c>
      <c r="P69" s="46" t="str">
        <f t="shared" ca="1" si="48"/>
        <v/>
      </c>
      <c r="Q69" s="44" t="str">
        <f t="shared" ca="1" si="49"/>
        <v/>
      </c>
      <c r="R69" s="45" t="str">
        <f t="shared" ca="1" si="50"/>
        <v/>
      </c>
      <c r="S69" s="46" t="str">
        <f t="shared" ca="1" si="51"/>
        <v/>
      </c>
      <c r="T69" s="77" t="str">
        <f t="shared" ca="1" si="52"/>
        <v/>
      </c>
      <c r="V69" s="70">
        <v>45863.625</v>
      </c>
      <c r="W69" s="53">
        <v>108.99</v>
      </c>
      <c r="AD69" s="70">
        <v>45866.625</v>
      </c>
      <c r="AE69" s="53">
        <v>82.525000000000006</v>
      </c>
      <c r="AH69" s="163" t="str">
        <f t="shared" si="53"/>
        <v/>
      </c>
      <c r="AI69" s="163" t="str">
        <f t="shared" si="54"/>
        <v/>
      </c>
    </row>
    <row r="70" spans="1:35">
      <c r="A70" s="164" t="str">
        <f t="shared" ca="1" si="34"/>
        <v/>
      </c>
      <c r="B70" s="44" t="str">
        <f t="shared" ca="1" si="35"/>
        <v/>
      </c>
      <c r="C70" s="45" t="str">
        <f t="shared" ca="1" si="4"/>
        <v/>
      </c>
      <c r="D70" s="45" t="str">
        <f t="shared" ca="1" si="36"/>
        <v/>
      </c>
      <c r="E70" s="44" t="str">
        <f t="shared" ca="1" si="37"/>
        <v/>
      </c>
      <c r="F70" s="45" t="str">
        <f t="shared" ca="1" si="38"/>
        <v/>
      </c>
      <c r="G70" s="46" t="str">
        <f t="shared" ca="1" si="39"/>
        <v/>
      </c>
      <c r="H70" s="44" t="str">
        <f t="shared" ca="1" si="40"/>
        <v/>
      </c>
      <c r="I70" s="45" t="str">
        <f t="shared" ca="1" si="41"/>
        <v/>
      </c>
      <c r="J70" s="46" t="str">
        <f t="shared" ca="1" si="42"/>
        <v/>
      </c>
      <c r="K70" s="44" t="str">
        <f t="shared" ca="1" si="43"/>
        <v/>
      </c>
      <c r="L70" s="45" t="str">
        <f t="shared" ca="1" si="44"/>
        <v/>
      </c>
      <c r="M70" s="46" t="str">
        <f t="shared" ca="1" si="45"/>
        <v/>
      </c>
      <c r="N70" s="44" t="str">
        <f t="shared" ca="1" si="46"/>
        <v/>
      </c>
      <c r="O70" s="45" t="str">
        <f t="shared" ca="1" si="47"/>
        <v/>
      </c>
      <c r="P70" s="46" t="str">
        <f t="shared" ca="1" si="48"/>
        <v/>
      </c>
      <c r="Q70" s="44" t="str">
        <f t="shared" ca="1" si="49"/>
        <v/>
      </c>
      <c r="R70" s="45" t="str">
        <f t="shared" ca="1" si="50"/>
        <v/>
      </c>
      <c r="S70" s="46" t="str">
        <f t="shared" ca="1" si="51"/>
        <v/>
      </c>
      <c r="T70" s="77" t="str">
        <f t="shared" ca="1" si="52"/>
        <v/>
      </c>
      <c r="V70" s="70">
        <v>45866.625</v>
      </c>
      <c r="W70" s="53">
        <v>108.77</v>
      </c>
      <c r="AD70" s="70">
        <v>45867.625</v>
      </c>
      <c r="AE70" s="53">
        <v>82.81</v>
      </c>
      <c r="AH70" s="163" t="str">
        <f t="shared" si="53"/>
        <v/>
      </c>
      <c r="AI70" s="163" t="str">
        <f t="shared" si="54"/>
        <v/>
      </c>
    </row>
    <row r="71" spans="1:35">
      <c r="A71" s="164" t="str">
        <f t="shared" ca="1" si="34"/>
        <v/>
      </c>
      <c r="B71" s="44" t="str">
        <f t="shared" ca="1" si="35"/>
        <v/>
      </c>
      <c r="C71" s="45" t="str">
        <f t="shared" ca="1" si="4"/>
        <v/>
      </c>
      <c r="D71" s="45" t="str">
        <f t="shared" ca="1" si="36"/>
        <v/>
      </c>
      <c r="E71" s="44" t="str">
        <f t="shared" ca="1" si="37"/>
        <v/>
      </c>
      <c r="F71" s="45" t="str">
        <f t="shared" ca="1" si="38"/>
        <v/>
      </c>
      <c r="G71" s="46" t="str">
        <f t="shared" ca="1" si="39"/>
        <v/>
      </c>
      <c r="H71" s="44" t="str">
        <f t="shared" ca="1" si="40"/>
        <v/>
      </c>
      <c r="I71" s="45" t="str">
        <f t="shared" ca="1" si="41"/>
        <v/>
      </c>
      <c r="J71" s="46" t="str">
        <f t="shared" ca="1" si="42"/>
        <v/>
      </c>
      <c r="K71" s="44" t="str">
        <f t="shared" ca="1" si="43"/>
        <v/>
      </c>
      <c r="L71" s="45" t="str">
        <f t="shared" ca="1" si="44"/>
        <v/>
      </c>
      <c r="M71" s="46" t="str">
        <f t="shared" ca="1" si="45"/>
        <v/>
      </c>
      <c r="N71" s="44" t="str">
        <f t="shared" ca="1" si="46"/>
        <v/>
      </c>
      <c r="O71" s="45" t="str">
        <f t="shared" ca="1" si="47"/>
        <v/>
      </c>
      <c r="P71" s="46" t="str">
        <f t="shared" ca="1" si="48"/>
        <v/>
      </c>
      <c r="Q71" s="44" t="str">
        <f t="shared" ca="1" si="49"/>
        <v/>
      </c>
      <c r="R71" s="45" t="str">
        <f t="shared" ca="1" si="50"/>
        <v/>
      </c>
      <c r="S71" s="46" t="str">
        <f t="shared" ca="1" si="51"/>
        <v/>
      </c>
      <c r="T71" s="77" t="str">
        <f t="shared" ca="1" si="52"/>
        <v/>
      </c>
      <c r="V71" s="70">
        <v>45867.625</v>
      </c>
      <c r="W71" s="53">
        <v>109.49</v>
      </c>
      <c r="AD71" s="70">
        <v>45868.625</v>
      </c>
      <c r="AE71" s="53">
        <v>82.67</v>
      </c>
      <c r="AH71" s="163" t="str">
        <f t="shared" si="53"/>
        <v/>
      </c>
      <c r="AI71" s="163" t="str">
        <f t="shared" si="54"/>
        <v/>
      </c>
    </row>
    <row r="72" spans="1:35">
      <c r="A72" s="164" t="str">
        <f t="shared" ca="1" si="34"/>
        <v/>
      </c>
      <c r="B72" s="44" t="str">
        <f t="shared" ca="1" si="35"/>
        <v/>
      </c>
      <c r="C72" s="45" t="str">
        <f t="shared" ca="1" si="4"/>
        <v/>
      </c>
      <c r="D72" s="45" t="str">
        <f t="shared" ca="1" si="36"/>
        <v/>
      </c>
      <c r="E72" s="44" t="str">
        <f t="shared" ca="1" si="37"/>
        <v/>
      </c>
      <c r="F72" s="45" t="str">
        <f t="shared" ca="1" si="38"/>
        <v/>
      </c>
      <c r="G72" s="46" t="str">
        <f t="shared" ca="1" si="39"/>
        <v/>
      </c>
      <c r="H72" s="44" t="str">
        <f t="shared" ca="1" si="40"/>
        <v/>
      </c>
      <c r="I72" s="45" t="str">
        <f t="shared" ca="1" si="41"/>
        <v/>
      </c>
      <c r="J72" s="46" t="str">
        <f t="shared" ca="1" si="42"/>
        <v/>
      </c>
      <c r="K72" s="44" t="str">
        <f t="shared" ca="1" si="43"/>
        <v/>
      </c>
      <c r="L72" s="45" t="str">
        <f t="shared" ca="1" si="44"/>
        <v/>
      </c>
      <c r="M72" s="46" t="str">
        <f t="shared" ca="1" si="45"/>
        <v/>
      </c>
      <c r="N72" s="44" t="str">
        <f t="shared" ca="1" si="46"/>
        <v/>
      </c>
      <c r="O72" s="45" t="str">
        <f t="shared" ca="1" si="47"/>
        <v/>
      </c>
      <c r="P72" s="46" t="str">
        <f t="shared" ca="1" si="48"/>
        <v/>
      </c>
      <c r="Q72" s="44" t="str">
        <f t="shared" ca="1" si="49"/>
        <v/>
      </c>
      <c r="R72" s="45" t="str">
        <f t="shared" ca="1" si="50"/>
        <v/>
      </c>
      <c r="S72" s="46" t="str">
        <f t="shared" ca="1" si="51"/>
        <v/>
      </c>
      <c r="T72" s="77" t="str">
        <f t="shared" ca="1" si="52"/>
        <v/>
      </c>
      <c r="V72" s="70">
        <v>45868.625</v>
      </c>
      <c r="W72" s="53">
        <v>109.08</v>
      </c>
      <c r="AD72" s="70">
        <v>45869.625</v>
      </c>
      <c r="AE72" s="53">
        <v>82.68</v>
      </c>
      <c r="AH72" s="163" t="str">
        <f t="shared" si="53"/>
        <v/>
      </c>
      <c r="AI72" s="163" t="str">
        <f t="shared" si="54"/>
        <v/>
      </c>
    </row>
    <row r="73" spans="1:35">
      <c r="A73" s="164" t="str">
        <f t="shared" ca="1" si="34"/>
        <v/>
      </c>
      <c r="B73" s="44" t="str">
        <f t="shared" ca="1" si="35"/>
        <v/>
      </c>
      <c r="C73" s="45" t="str">
        <f t="shared" ca="1" si="4"/>
        <v/>
      </c>
      <c r="D73" s="45" t="str">
        <f t="shared" ca="1" si="36"/>
        <v/>
      </c>
      <c r="E73" s="44" t="str">
        <f t="shared" ca="1" si="37"/>
        <v/>
      </c>
      <c r="F73" s="45" t="str">
        <f t="shared" ca="1" si="38"/>
        <v/>
      </c>
      <c r="G73" s="46" t="str">
        <f t="shared" ca="1" si="39"/>
        <v/>
      </c>
      <c r="H73" s="44" t="str">
        <f t="shared" ca="1" si="40"/>
        <v/>
      </c>
      <c r="I73" s="45" t="str">
        <f t="shared" ca="1" si="41"/>
        <v/>
      </c>
      <c r="J73" s="46" t="str">
        <f t="shared" ca="1" si="42"/>
        <v/>
      </c>
      <c r="K73" s="44" t="str">
        <f t="shared" ca="1" si="43"/>
        <v/>
      </c>
      <c r="L73" s="45" t="str">
        <f t="shared" ca="1" si="44"/>
        <v/>
      </c>
      <c r="M73" s="46" t="str">
        <f t="shared" ca="1" si="45"/>
        <v/>
      </c>
      <c r="N73" s="44" t="str">
        <f t="shared" ca="1" si="46"/>
        <v/>
      </c>
      <c r="O73" s="45" t="str">
        <f t="shared" ca="1" si="47"/>
        <v/>
      </c>
      <c r="P73" s="46" t="str">
        <f t="shared" ca="1" si="48"/>
        <v/>
      </c>
      <c r="Q73" s="44" t="str">
        <f t="shared" ca="1" si="49"/>
        <v/>
      </c>
      <c r="R73" s="45" t="str">
        <f t="shared" ca="1" si="50"/>
        <v/>
      </c>
      <c r="S73" s="46" t="str">
        <f t="shared" ca="1" si="51"/>
        <v/>
      </c>
      <c r="T73" s="77" t="str">
        <f t="shared" ca="1" si="52"/>
        <v/>
      </c>
      <c r="V73" s="70">
        <v>45869.625</v>
      </c>
      <c r="W73" s="53">
        <v>109.11</v>
      </c>
      <c r="AD73" s="70">
        <v>45870.625</v>
      </c>
      <c r="AE73" s="53">
        <v>83.04</v>
      </c>
      <c r="AH73" s="163" t="str">
        <f t="shared" si="53"/>
        <v/>
      </c>
      <c r="AI73" s="163" t="str">
        <f t="shared" si="54"/>
        <v/>
      </c>
    </row>
    <row r="74" spans="1:35">
      <c r="A74" s="164" t="str">
        <f t="shared" ca="1" si="34"/>
        <v/>
      </c>
      <c r="B74" s="44" t="str">
        <f t="shared" ca="1" si="35"/>
        <v/>
      </c>
      <c r="C74" s="45" t="str">
        <f t="shared" ca="1" si="4"/>
        <v/>
      </c>
      <c r="D74" s="45" t="str">
        <f t="shared" ca="1" si="36"/>
        <v/>
      </c>
      <c r="E74" s="44" t="str">
        <f t="shared" ca="1" si="37"/>
        <v/>
      </c>
      <c r="F74" s="45" t="str">
        <f t="shared" ca="1" si="38"/>
        <v/>
      </c>
      <c r="G74" s="46" t="str">
        <f t="shared" ca="1" si="39"/>
        <v/>
      </c>
      <c r="H74" s="44" t="str">
        <f t="shared" ca="1" si="40"/>
        <v/>
      </c>
      <c r="I74" s="45" t="str">
        <f t="shared" ca="1" si="41"/>
        <v/>
      </c>
      <c r="J74" s="46" t="str">
        <f t="shared" ca="1" si="42"/>
        <v/>
      </c>
      <c r="K74" s="44" t="str">
        <f t="shared" ca="1" si="43"/>
        <v/>
      </c>
      <c r="L74" s="45" t="str">
        <f t="shared" ca="1" si="44"/>
        <v/>
      </c>
      <c r="M74" s="46" t="str">
        <f t="shared" ca="1" si="45"/>
        <v/>
      </c>
      <c r="N74" s="44" t="str">
        <f t="shared" ca="1" si="46"/>
        <v/>
      </c>
      <c r="O74" s="45" t="str">
        <f t="shared" ca="1" si="47"/>
        <v/>
      </c>
      <c r="P74" s="46" t="str">
        <f t="shared" ca="1" si="48"/>
        <v/>
      </c>
      <c r="Q74" s="44" t="str">
        <f t="shared" ca="1" si="49"/>
        <v/>
      </c>
      <c r="R74" s="45" t="str">
        <f t="shared" ca="1" si="50"/>
        <v/>
      </c>
      <c r="S74" s="46" t="str">
        <f t="shared" ca="1" si="51"/>
        <v/>
      </c>
      <c r="T74" s="77" t="str">
        <f t="shared" ca="1" si="52"/>
        <v/>
      </c>
      <c r="V74" s="70">
        <v>45870.625</v>
      </c>
      <c r="W74" s="53">
        <v>109.63</v>
      </c>
      <c r="AD74" s="70">
        <v>45873.625</v>
      </c>
      <c r="AE74" s="53">
        <v>83.17</v>
      </c>
      <c r="AH74" s="163" t="str">
        <f t="shared" si="53"/>
        <v/>
      </c>
      <c r="AI74" s="163" t="str">
        <f t="shared" si="54"/>
        <v/>
      </c>
    </row>
    <row r="75" spans="1:35">
      <c r="A75" s="164" t="str">
        <f t="shared" ca="1" si="34"/>
        <v/>
      </c>
      <c r="B75" s="44" t="str">
        <f t="shared" ca="1" si="35"/>
        <v/>
      </c>
      <c r="C75" s="45" t="str">
        <f t="shared" ca="1" si="4"/>
        <v/>
      </c>
      <c r="D75" s="45" t="str">
        <f t="shared" ca="1" si="36"/>
        <v/>
      </c>
      <c r="E75" s="44" t="str">
        <f t="shared" ca="1" si="37"/>
        <v/>
      </c>
      <c r="F75" s="45" t="str">
        <f t="shared" ca="1" si="38"/>
        <v/>
      </c>
      <c r="G75" s="46" t="str">
        <f t="shared" ca="1" si="39"/>
        <v/>
      </c>
      <c r="H75" s="44" t="str">
        <f t="shared" ca="1" si="40"/>
        <v/>
      </c>
      <c r="I75" s="45" t="str">
        <f t="shared" ca="1" si="41"/>
        <v/>
      </c>
      <c r="J75" s="46" t="str">
        <f t="shared" ca="1" si="42"/>
        <v/>
      </c>
      <c r="K75" s="44" t="str">
        <f t="shared" ca="1" si="43"/>
        <v/>
      </c>
      <c r="L75" s="45" t="str">
        <f t="shared" ca="1" si="44"/>
        <v/>
      </c>
      <c r="M75" s="46" t="str">
        <f t="shared" ca="1" si="45"/>
        <v/>
      </c>
      <c r="N75" s="44" t="str">
        <f t="shared" ca="1" si="46"/>
        <v/>
      </c>
      <c r="O75" s="45" t="str">
        <f t="shared" ca="1" si="47"/>
        <v/>
      </c>
      <c r="P75" s="46" t="str">
        <f t="shared" ca="1" si="48"/>
        <v/>
      </c>
      <c r="Q75" s="44" t="str">
        <f t="shared" ca="1" si="49"/>
        <v/>
      </c>
      <c r="R75" s="45" t="str">
        <f t="shared" ca="1" si="50"/>
        <v/>
      </c>
      <c r="S75" s="46" t="str">
        <f t="shared" ca="1" si="51"/>
        <v/>
      </c>
      <c r="T75" s="77" t="str">
        <f t="shared" ca="1" si="52"/>
        <v/>
      </c>
      <c r="V75" s="70">
        <v>45873.625</v>
      </c>
      <c r="W75" s="53">
        <v>109.82</v>
      </c>
      <c r="AD75" s="70">
        <v>45874.625</v>
      </c>
      <c r="AE75" s="53">
        <v>83.12</v>
      </c>
      <c r="AH75" s="163" t="str">
        <f t="shared" si="53"/>
        <v/>
      </c>
      <c r="AI75" s="163" t="str">
        <f t="shared" si="54"/>
        <v/>
      </c>
    </row>
    <row r="76" spans="1:35">
      <c r="A76" s="164" t="str">
        <f t="shared" ca="1" si="34"/>
        <v/>
      </c>
      <c r="B76" s="44" t="str">
        <f t="shared" ca="1" si="35"/>
        <v/>
      </c>
      <c r="C76" s="45" t="str">
        <f t="shared" ca="1" si="4"/>
        <v/>
      </c>
      <c r="D76" s="45" t="str">
        <f t="shared" ca="1" si="36"/>
        <v/>
      </c>
      <c r="E76" s="44" t="str">
        <f t="shared" ca="1" si="37"/>
        <v/>
      </c>
      <c r="F76" s="45" t="str">
        <f t="shared" ca="1" si="38"/>
        <v/>
      </c>
      <c r="G76" s="46" t="str">
        <f t="shared" ca="1" si="39"/>
        <v/>
      </c>
      <c r="H76" s="44" t="str">
        <f t="shared" ca="1" si="40"/>
        <v/>
      </c>
      <c r="I76" s="45" t="str">
        <f t="shared" ca="1" si="41"/>
        <v/>
      </c>
      <c r="J76" s="46" t="str">
        <f t="shared" ca="1" si="42"/>
        <v/>
      </c>
      <c r="K76" s="44" t="str">
        <f t="shared" ca="1" si="43"/>
        <v/>
      </c>
      <c r="L76" s="45" t="str">
        <f t="shared" ca="1" si="44"/>
        <v/>
      </c>
      <c r="M76" s="46" t="str">
        <f t="shared" ca="1" si="45"/>
        <v/>
      </c>
      <c r="N76" s="44" t="str">
        <f t="shared" ca="1" si="46"/>
        <v/>
      </c>
      <c r="O76" s="45" t="str">
        <f t="shared" ca="1" si="47"/>
        <v/>
      </c>
      <c r="P76" s="46" t="str">
        <f t="shared" ca="1" si="48"/>
        <v/>
      </c>
      <c r="Q76" s="44" t="str">
        <f t="shared" ca="1" si="49"/>
        <v/>
      </c>
      <c r="R76" s="45" t="str">
        <f t="shared" ca="1" si="50"/>
        <v/>
      </c>
      <c r="S76" s="46" t="str">
        <f t="shared" ca="1" si="51"/>
        <v/>
      </c>
      <c r="T76" s="77" t="str">
        <f t="shared" ca="1" si="52"/>
        <v/>
      </c>
      <c r="V76" s="70">
        <v>45874.625</v>
      </c>
      <c r="W76" s="53">
        <v>109.9</v>
      </c>
      <c r="AD76" s="70">
        <v>45875.625</v>
      </c>
      <c r="AE76" s="53">
        <v>83.16</v>
      </c>
      <c r="AH76" s="163" t="str">
        <f t="shared" si="53"/>
        <v/>
      </c>
      <c r="AI76" s="163" t="str">
        <f t="shared" si="54"/>
        <v/>
      </c>
    </row>
    <row r="77" spans="1:35">
      <c r="A77" s="164" t="str">
        <f t="shared" ca="1" si="34"/>
        <v/>
      </c>
      <c r="B77" s="44" t="str">
        <f t="shared" ca="1" si="35"/>
        <v/>
      </c>
      <c r="C77" s="45" t="str">
        <f t="shared" ca="1" si="4"/>
        <v/>
      </c>
      <c r="D77" s="45" t="str">
        <f t="shared" ca="1" si="36"/>
        <v/>
      </c>
      <c r="E77" s="44" t="str">
        <f t="shared" ca="1" si="37"/>
        <v/>
      </c>
      <c r="F77" s="45" t="str">
        <f t="shared" ca="1" si="38"/>
        <v/>
      </c>
      <c r="G77" s="46" t="str">
        <f t="shared" ca="1" si="39"/>
        <v/>
      </c>
      <c r="H77" s="44" t="str">
        <f t="shared" ca="1" si="40"/>
        <v/>
      </c>
      <c r="I77" s="45" t="str">
        <f t="shared" ca="1" si="41"/>
        <v/>
      </c>
      <c r="J77" s="46" t="str">
        <f t="shared" ca="1" si="42"/>
        <v/>
      </c>
      <c r="K77" s="44" t="str">
        <f t="shared" ca="1" si="43"/>
        <v/>
      </c>
      <c r="L77" s="45" t="str">
        <f t="shared" ca="1" si="44"/>
        <v/>
      </c>
      <c r="M77" s="46" t="str">
        <f t="shared" ca="1" si="45"/>
        <v/>
      </c>
      <c r="N77" s="44" t="str">
        <f t="shared" ca="1" si="46"/>
        <v/>
      </c>
      <c r="O77" s="45" t="str">
        <f t="shared" ca="1" si="47"/>
        <v/>
      </c>
      <c r="P77" s="46" t="str">
        <f t="shared" ca="1" si="48"/>
        <v/>
      </c>
      <c r="Q77" s="44" t="str">
        <f t="shared" ca="1" si="49"/>
        <v/>
      </c>
      <c r="R77" s="45" t="str">
        <f t="shared" ca="1" si="50"/>
        <v/>
      </c>
      <c r="S77" s="46" t="str">
        <f t="shared" ca="1" si="51"/>
        <v/>
      </c>
      <c r="T77" s="77" t="str">
        <f t="shared" ca="1" si="52"/>
        <v/>
      </c>
      <c r="V77" s="70">
        <v>45875.625</v>
      </c>
      <c r="W77" s="53">
        <v>109.87</v>
      </c>
      <c r="AD77" s="70">
        <v>45876.625</v>
      </c>
      <c r="AE77" s="53">
        <v>83.09</v>
      </c>
      <c r="AH77" s="163" t="str">
        <f t="shared" si="53"/>
        <v/>
      </c>
      <c r="AI77" s="163" t="str">
        <f t="shared" si="54"/>
        <v/>
      </c>
    </row>
    <row r="78" spans="1:35">
      <c r="A78" s="164" t="str">
        <f t="shared" ca="1" si="34"/>
        <v/>
      </c>
      <c r="B78" s="44" t="str">
        <f t="shared" ca="1" si="35"/>
        <v/>
      </c>
      <c r="C78" s="45" t="str">
        <f t="shared" ca="1" si="4"/>
        <v/>
      </c>
      <c r="D78" s="45" t="str">
        <f t="shared" ca="1" si="36"/>
        <v/>
      </c>
      <c r="E78" s="44" t="str">
        <f t="shared" ca="1" si="37"/>
        <v/>
      </c>
      <c r="F78" s="45" t="str">
        <f t="shared" ca="1" si="38"/>
        <v/>
      </c>
      <c r="G78" s="46" t="str">
        <f t="shared" ca="1" si="39"/>
        <v/>
      </c>
      <c r="H78" s="44" t="str">
        <f t="shared" ca="1" si="40"/>
        <v/>
      </c>
      <c r="I78" s="45" t="str">
        <f t="shared" ca="1" si="41"/>
        <v/>
      </c>
      <c r="J78" s="46" t="str">
        <f t="shared" ca="1" si="42"/>
        <v/>
      </c>
      <c r="K78" s="44" t="str">
        <f t="shared" ca="1" si="43"/>
        <v/>
      </c>
      <c r="L78" s="45" t="str">
        <f t="shared" ca="1" si="44"/>
        <v/>
      </c>
      <c r="M78" s="46" t="str">
        <f t="shared" ca="1" si="45"/>
        <v/>
      </c>
      <c r="N78" s="44" t="str">
        <f t="shared" ca="1" si="46"/>
        <v/>
      </c>
      <c r="O78" s="45" t="str">
        <f t="shared" ca="1" si="47"/>
        <v/>
      </c>
      <c r="P78" s="46" t="str">
        <f t="shared" ca="1" si="48"/>
        <v/>
      </c>
      <c r="Q78" s="44" t="str">
        <f t="shared" ca="1" si="49"/>
        <v/>
      </c>
      <c r="R78" s="45" t="str">
        <f t="shared" ca="1" si="50"/>
        <v/>
      </c>
      <c r="S78" s="46" t="str">
        <f t="shared" ca="1" si="51"/>
        <v/>
      </c>
      <c r="T78" s="77" t="str">
        <f t="shared" ca="1" si="52"/>
        <v/>
      </c>
      <c r="V78" s="70">
        <v>45876.625</v>
      </c>
      <c r="W78" s="53">
        <v>109.76</v>
      </c>
      <c r="AD78" s="70">
        <v>45877.625</v>
      </c>
      <c r="AE78" s="53">
        <v>82.88</v>
      </c>
      <c r="AH78" s="163" t="str">
        <f t="shared" si="53"/>
        <v/>
      </c>
      <c r="AI78" s="163" t="str">
        <f t="shared" si="54"/>
        <v/>
      </c>
    </row>
    <row r="79" spans="1:35">
      <c r="A79" s="164" t="str">
        <f t="shared" ca="1" si="34"/>
        <v/>
      </c>
      <c r="B79" s="44" t="str">
        <f t="shared" ca="1" si="35"/>
        <v/>
      </c>
      <c r="C79" s="45" t="str">
        <f t="shared" ca="1" si="4"/>
        <v/>
      </c>
      <c r="D79" s="45" t="str">
        <f t="shared" ca="1" si="36"/>
        <v/>
      </c>
      <c r="E79" s="44" t="str">
        <f t="shared" ca="1" si="37"/>
        <v/>
      </c>
      <c r="F79" s="45" t="str">
        <f t="shared" ca="1" si="38"/>
        <v/>
      </c>
      <c r="G79" s="46" t="str">
        <f t="shared" ca="1" si="39"/>
        <v/>
      </c>
      <c r="H79" s="44" t="str">
        <f t="shared" ca="1" si="40"/>
        <v/>
      </c>
      <c r="I79" s="45" t="str">
        <f t="shared" ca="1" si="41"/>
        <v/>
      </c>
      <c r="J79" s="46" t="str">
        <f t="shared" ca="1" si="42"/>
        <v/>
      </c>
      <c r="K79" s="44" t="str">
        <f t="shared" ca="1" si="43"/>
        <v/>
      </c>
      <c r="L79" s="45" t="str">
        <f t="shared" ca="1" si="44"/>
        <v/>
      </c>
      <c r="M79" s="46" t="str">
        <f t="shared" ca="1" si="45"/>
        <v/>
      </c>
      <c r="N79" s="44" t="str">
        <f t="shared" ca="1" si="46"/>
        <v/>
      </c>
      <c r="O79" s="45" t="str">
        <f t="shared" ca="1" si="47"/>
        <v/>
      </c>
      <c r="P79" s="46" t="str">
        <f t="shared" ca="1" si="48"/>
        <v/>
      </c>
      <c r="Q79" s="44" t="str">
        <f t="shared" ca="1" si="49"/>
        <v/>
      </c>
      <c r="R79" s="45" t="str">
        <f t="shared" ca="1" si="50"/>
        <v/>
      </c>
      <c r="S79" s="46" t="str">
        <f t="shared" ca="1" si="51"/>
        <v/>
      </c>
      <c r="T79" s="77" t="str">
        <f t="shared" ca="1" si="52"/>
        <v/>
      </c>
      <c r="V79" s="70">
        <v>45877.625</v>
      </c>
      <c r="W79" s="53">
        <v>109.41</v>
      </c>
      <c r="AD79" s="70">
        <v>45880.625</v>
      </c>
      <c r="AE79" s="53">
        <v>82.93</v>
      </c>
      <c r="AH79" s="163" t="str">
        <f t="shared" si="53"/>
        <v/>
      </c>
      <c r="AI79" s="163" t="str">
        <f t="shared" si="54"/>
        <v/>
      </c>
    </row>
    <row r="80" spans="1:35">
      <c r="A80" s="164" t="str">
        <f t="shared" ca="1" si="34"/>
        <v/>
      </c>
      <c r="B80" s="44" t="str">
        <f t="shared" ca="1" si="35"/>
        <v/>
      </c>
      <c r="C80" s="45" t="str">
        <f t="shared" ref="C80:C143" ca="1" si="55">IF(ISERROR(B80-2),"",(B80/$B$14-1)*$B$5)</f>
        <v/>
      </c>
      <c r="D80" s="45" t="str">
        <f t="shared" ca="1" si="36"/>
        <v/>
      </c>
      <c r="E80" s="44" t="str">
        <f t="shared" ca="1" si="37"/>
        <v/>
      </c>
      <c r="F80" s="45" t="str">
        <f t="shared" ca="1" si="38"/>
        <v/>
      </c>
      <c r="G80" s="46" t="str">
        <f t="shared" ca="1" si="39"/>
        <v/>
      </c>
      <c r="H80" s="44" t="str">
        <f t="shared" ca="1" si="40"/>
        <v/>
      </c>
      <c r="I80" s="45" t="str">
        <f t="shared" ca="1" si="41"/>
        <v/>
      </c>
      <c r="J80" s="46" t="str">
        <f t="shared" ca="1" si="42"/>
        <v/>
      </c>
      <c r="K80" s="44" t="str">
        <f t="shared" ca="1" si="43"/>
        <v/>
      </c>
      <c r="L80" s="45" t="str">
        <f t="shared" ca="1" si="44"/>
        <v/>
      </c>
      <c r="M80" s="46" t="str">
        <f t="shared" ca="1" si="45"/>
        <v/>
      </c>
      <c r="N80" s="44" t="str">
        <f t="shared" ca="1" si="46"/>
        <v/>
      </c>
      <c r="O80" s="45" t="str">
        <f t="shared" ca="1" si="47"/>
        <v/>
      </c>
      <c r="P80" s="46" t="str">
        <f t="shared" ca="1" si="48"/>
        <v/>
      </c>
      <c r="Q80" s="44" t="str">
        <f t="shared" ca="1" si="49"/>
        <v/>
      </c>
      <c r="R80" s="45" t="str">
        <f t="shared" ca="1" si="50"/>
        <v/>
      </c>
      <c r="S80" s="46" t="str">
        <f t="shared" ca="1" si="51"/>
        <v/>
      </c>
      <c r="T80" s="77" t="str">
        <f t="shared" ca="1" si="52"/>
        <v/>
      </c>
      <c r="V80" s="70">
        <v>45880.625</v>
      </c>
      <c r="W80" s="53">
        <v>109.58499999999999</v>
      </c>
      <c r="AD80" s="70">
        <v>45881.625</v>
      </c>
      <c r="AE80" s="53">
        <v>83.02</v>
      </c>
      <c r="AH80" s="163" t="str">
        <f t="shared" si="53"/>
        <v/>
      </c>
      <c r="AI80" s="163" t="str">
        <f t="shared" si="54"/>
        <v/>
      </c>
    </row>
    <row r="81" spans="1:35">
      <c r="A81" s="164" t="str">
        <f t="shared" ca="1" si="34"/>
        <v/>
      </c>
      <c r="B81" s="44" t="str">
        <f t="shared" ca="1" si="35"/>
        <v/>
      </c>
      <c r="C81" s="45" t="str">
        <f t="shared" ca="1" si="55"/>
        <v/>
      </c>
      <c r="D81" s="45" t="str">
        <f t="shared" ca="1" si="36"/>
        <v/>
      </c>
      <c r="E81" s="44" t="str">
        <f t="shared" ca="1" si="37"/>
        <v/>
      </c>
      <c r="F81" s="45" t="str">
        <f t="shared" ca="1" si="38"/>
        <v/>
      </c>
      <c r="G81" s="46" t="str">
        <f t="shared" ca="1" si="39"/>
        <v/>
      </c>
      <c r="H81" s="44" t="str">
        <f t="shared" ca="1" si="40"/>
        <v/>
      </c>
      <c r="I81" s="45" t="str">
        <f t="shared" ca="1" si="41"/>
        <v/>
      </c>
      <c r="J81" s="46" t="str">
        <f t="shared" ca="1" si="42"/>
        <v/>
      </c>
      <c r="K81" s="44" t="str">
        <f t="shared" ca="1" si="43"/>
        <v/>
      </c>
      <c r="L81" s="45" t="str">
        <f t="shared" ca="1" si="44"/>
        <v/>
      </c>
      <c r="M81" s="46" t="str">
        <f t="shared" ca="1" si="45"/>
        <v/>
      </c>
      <c r="N81" s="44" t="str">
        <f t="shared" ca="1" si="46"/>
        <v/>
      </c>
      <c r="O81" s="45" t="str">
        <f t="shared" ca="1" si="47"/>
        <v/>
      </c>
      <c r="P81" s="46" t="str">
        <f t="shared" ca="1" si="48"/>
        <v/>
      </c>
      <c r="Q81" s="44" t="str">
        <f t="shared" ca="1" si="49"/>
        <v/>
      </c>
      <c r="R81" s="45" t="str">
        <f t="shared" ca="1" si="50"/>
        <v/>
      </c>
      <c r="S81" s="46" t="str">
        <f t="shared" ca="1" si="51"/>
        <v/>
      </c>
      <c r="T81" s="77" t="str">
        <f t="shared" ca="1" si="52"/>
        <v/>
      </c>
      <c r="V81" s="70">
        <v>45881.625</v>
      </c>
      <c r="W81" s="53">
        <v>109.68</v>
      </c>
      <c r="AD81" s="70">
        <v>45882.625</v>
      </c>
      <c r="AE81" s="53">
        <v>83.34</v>
      </c>
      <c r="AH81" s="163" t="str">
        <f t="shared" si="53"/>
        <v/>
      </c>
      <c r="AI81" s="163" t="str">
        <f t="shared" si="54"/>
        <v/>
      </c>
    </row>
    <row r="82" spans="1:35">
      <c r="A82" s="164" t="str">
        <f t="shared" ca="1" si="34"/>
        <v/>
      </c>
      <c r="B82" s="44" t="str">
        <f t="shared" ca="1" si="35"/>
        <v/>
      </c>
      <c r="C82" s="45" t="str">
        <f t="shared" ca="1" si="55"/>
        <v/>
      </c>
      <c r="D82" s="45" t="str">
        <f t="shared" ca="1" si="36"/>
        <v/>
      </c>
      <c r="E82" s="44" t="str">
        <f t="shared" ca="1" si="37"/>
        <v/>
      </c>
      <c r="F82" s="45" t="str">
        <f t="shared" ca="1" si="38"/>
        <v/>
      </c>
      <c r="G82" s="46" t="str">
        <f t="shared" ca="1" si="39"/>
        <v/>
      </c>
      <c r="H82" s="44" t="str">
        <f t="shared" ca="1" si="40"/>
        <v/>
      </c>
      <c r="I82" s="45" t="str">
        <f t="shared" ca="1" si="41"/>
        <v/>
      </c>
      <c r="J82" s="46" t="str">
        <f t="shared" ca="1" si="42"/>
        <v/>
      </c>
      <c r="K82" s="44" t="str">
        <f t="shared" ca="1" si="43"/>
        <v/>
      </c>
      <c r="L82" s="45" t="str">
        <f t="shared" ca="1" si="44"/>
        <v/>
      </c>
      <c r="M82" s="46" t="str">
        <f t="shared" ca="1" si="45"/>
        <v/>
      </c>
      <c r="N82" s="44" t="str">
        <f t="shared" ca="1" si="46"/>
        <v/>
      </c>
      <c r="O82" s="45" t="str">
        <f t="shared" ca="1" si="47"/>
        <v/>
      </c>
      <c r="P82" s="46" t="str">
        <f t="shared" ca="1" si="48"/>
        <v/>
      </c>
      <c r="Q82" s="44" t="str">
        <f t="shared" ca="1" si="49"/>
        <v/>
      </c>
      <c r="R82" s="45" t="str">
        <f t="shared" ca="1" si="50"/>
        <v/>
      </c>
      <c r="S82" s="46" t="str">
        <f t="shared" ca="1" si="51"/>
        <v/>
      </c>
      <c r="T82" s="77" t="str">
        <f t="shared" ca="1" si="52"/>
        <v/>
      </c>
      <c r="V82" s="70">
        <v>45882.625</v>
      </c>
      <c r="W82" s="53">
        <v>110.26</v>
      </c>
      <c r="AD82" s="70">
        <v>45883.625</v>
      </c>
      <c r="AE82" s="53">
        <v>83.12</v>
      </c>
      <c r="AH82" s="163" t="str">
        <f t="shared" si="53"/>
        <v/>
      </c>
      <c r="AI82" s="163" t="str">
        <f t="shared" si="54"/>
        <v/>
      </c>
    </row>
    <row r="83" spans="1:35">
      <c r="A83" s="164" t="str">
        <f t="shared" ca="1" si="34"/>
        <v/>
      </c>
      <c r="B83" s="44" t="str">
        <f t="shared" ca="1" si="35"/>
        <v/>
      </c>
      <c r="C83" s="45" t="str">
        <f t="shared" ca="1" si="55"/>
        <v/>
      </c>
      <c r="D83" s="45" t="str">
        <f t="shared" ca="1" si="36"/>
        <v/>
      </c>
      <c r="E83" s="44" t="str">
        <f t="shared" ca="1" si="37"/>
        <v/>
      </c>
      <c r="F83" s="45" t="str">
        <f t="shared" ca="1" si="38"/>
        <v/>
      </c>
      <c r="G83" s="46" t="str">
        <f t="shared" ca="1" si="39"/>
        <v/>
      </c>
      <c r="H83" s="44" t="str">
        <f t="shared" ca="1" si="40"/>
        <v/>
      </c>
      <c r="I83" s="45" t="str">
        <f t="shared" ca="1" si="41"/>
        <v/>
      </c>
      <c r="J83" s="46" t="str">
        <f t="shared" ca="1" si="42"/>
        <v/>
      </c>
      <c r="K83" s="44" t="str">
        <f t="shared" ca="1" si="43"/>
        <v/>
      </c>
      <c r="L83" s="45" t="str">
        <f t="shared" ca="1" si="44"/>
        <v/>
      </c>
      <c r="M83" s="46" t="str">
        <f t="shared" ca="1" si="45"/>
        <v/>
      </c>
      <c r="N83" s="44" t="str">
        <f t="shared" ca="1" si="46"/>
        <v/>
      </c>
      <c r="O83" s="45" t="str">
        <f t="shared" ca="1" si="47"/>
        <v/>
      </c>
      <c r="P83" s="46" t="str">
        <f t="shared" ca="1" si="48"/>
        <v/>
      </c>
      <c r="Q83" s="44" t="str">
        <f t="shared" ca="1" si="49"/>
        <v/>
      </c>
      <c r="R83" s="45" t="str">
        <f t="shared" ca="1" si="50"/>
        <v/>
      </c>
      <c r="S83" s="46" t="str">
        <f t="shared" ca="1" si="51"/>
        <v/>
      </c>
      <c r="T83" s="77" t="str">
        <f t="shared" ca="1" si="52"/>
        <v/>
      </c>
      <c r="V83" s="70">
        <v>45883.625</v>
      </c>
      <c r="W83" s="53">
        <v>109.88</v>
      </c>
      <c r="AD83" s="70">
        <v>45884.625</v>
      </c>
      <c r="AE83" s="53">
        <v>83.06</v>
      </c>
      <c r="AH83" s="163" t="str">
        <f t="shared" si="53"/>
        <v/>
      </c>
      <c r="AI83" s="163" t="str">
        <f t="shared" si="54"/>
        <v/>
      </c>
    </row>
    <row r="84" spans="1:35">
      <c r="A84" s="164" t="str">
        <f t="shared" ca="1" si="34"/>
        <v/>
      </c>
      <c r="B84" s="44" t="str">
        <f t="shared" ca="1" si="35"/>
        <v/>
      </c>
      <c r="C84" s="45" t="str">
        <f t="shared" ca="1" si="55"/>
        <v/>
      </c>
      <c r="D84" s="45" t="str">
        <f t="shared" ca="1" si="36"/>
        <v/>
      </c>
      <c r="E84" s="44" t="str">
        <f t="shared" ca="1" si="37"/>
        <v/>
      </c>
      <c r="F84" s="45" t="str">
        <f t="shared" ca="1" si="38"/>
        <v/>
      </c>
      <c r="G84" s="46" t="str">
        <f t="shared" ca="1" si="39"/>
        <v/>
      </c>
      <c r="H84" s="44" t="str">
        <f t="shared" ca="1" si="40"/>
        <v/>
      </c>
      <c r="I84" s="45" t="str">
        <f t="shared" ca="1" si="41"/>
        <v/>
      </c>
      <c r="J84" s="46" t="str">
        <f t="shared" ca="1" si="42"/>
        <v/>
      </c>
      <c r="K84" s="44" t="str">
        <f t="shared" ca="1" si="43"/>
        <v/>
      </c>
      <c r="L84" s="45" t="str">
        <f t="shared" ca="1" si="44"/>
        <v/>
      </c>
      <c r="M84" s="46" t="str">
        <f t="shared" ca="1" si="45"/>
        <v/>
      </c>
      <c r="N84" s="44" t="str">
        <f t="shared" ca="1" si="46"/>
        <v/>
      </c>
      <c r="O84" s="45" t="str">
        <f t="shared" ca="1" si="47"/>
        <v/>
      </c>
      <c r="P84" s="46" t="str">
        <f t="shared" ca="1" si="48"/>
        <v/>
      </c>
      <c r="Q84" s="44" t="str">
        <f t="shared" ca="1" si="49"/>
        <v/>
      </c>
      <c r="R84" s="45" t="str">
        <f t="shared" ca="1" si="50"/>
        <v/>
      </c>
      <c r="S84" s="46" t="str">
        <f t="shared" ca="1" si="51"/>
        <v/>
      </c>
      <c r="T84" s="77" t="str">
        <f t="shared" ca="1" si="52"/>
        <v/>
      </c>
      <c r="V84" s="70">
        <v>45884.625</v>
      </c>
      <c r="W84" s="53">
        <v>109.74</v>
      </c>
      <c r="AD84" s="70">
        <v>45887.625</v>
      </c>
      <c r="AE84" s="53">
        <v>82.96</v>
      </c>
      <c r="AH84" s="163" t="str">
        <f t="shared" si="53"/>
        <v/>
      </c>
      <c r="AI84" s="163" t="str">
        <f t="shared" si="54"/>
        <v/>
      </c>
    </row>
    <row r="85" spans="1:35">
      <c r="A85" s="164" t="str">
        <f t="shared" ca="1" si="34"/>
        <v/>
      </c>
      <c r="B85" s="44" t="str">
        <f t="shared" ca="1" si="35"/>
        <v/>
      </c>
      <c r="C85" s="45" t="str">
        <f t="shared" ca="1" si="55"/>
        <v/>
      </c>
      <c r="D85" s="45" t="str">
        <f t="shared" ca="1" si="36"/>
        <v/>
      </c>
      <c r="E85" s="44" t="str">
        <f t="shared" ca="1" si="37"/>
        <v/>
      </c>
      <c r="F85" s="45" t="str">
        <f t="shared" ca="1" si="38"/>
        <v/>
      </c>
      <c r="G85" s="46" t="str">
        <f t="shared" ca="1" si="39"/>
        <v/>
      </c>
      <c r="H85" s="44" t="str">
        <f t="shared" ca="1" si="40"/>
        <v/>
      </c>
      <c r="I85" s="45" t="str">
        <f t="shared" ca="1" si="41"/>
        <v/>
      </c>
      <c r="J85" s="46" t="str">
        <f t="shared" ca="1" si="42"/>
        <v/>
      </c>
      <c r="K85" s="44" t="str">
        <f t="shared" ca="1" si="43"/>
        <v/>
      </c>
      <c r="L85" s="45" t="str">
        <f t="shared" ca="1" si="44"/>
        <v/>
      </c>
      <c r="M85" s="46" t="str">
        <f t="shared" ca="1" si="45"/>
        <v/>
      </c>
      <c r="N85" s="44" t="str">
        <f t="shared" ca="1" si="46"/>
        <v/>
      </c>
      <c r="O85" s="45" t="str">
        <f t="shared" ca="1" si="47"/>
        <v/>
      </c>
      <c r="P85" s="46" t="str">
        <f t="shared" ca="1" si="48"/>
        <v/>
      </c>
      <c r="Q85" s="44" t="str">
        <f t="shared" ca="1" si="49"/>
        <v/>
      </c>
      <c r="R85" s="45" t="str">
        <f t="shared" ca="1" si="50"/>
        <v/>
      </c>
      <c r="S85" s="46" t="str">
        <f t="shared" ca="1" si="51"/>
        <v/>
      </c>
      <c r="T85" s="77" t="str">
        <f t="shared" ca="1" si="52"/>
        <v/>
      </c>
      <c r="V85" s="70">
        <v>45887.625</v>
      </c>
      <c r="W85" s="53">
        <v>109.54</v>
      </c>
      <c r="AD85" s="70">
        <v>45888.625</v>
      </c>
      <c r="AE85" s="53">
        <v>83.08</v>
      </c>
      <c r="AH85" s="163" t="str">
        <f t="shared" si="53"/>
        <v/>
      </c>
      <c r="AI85" s="163" t="str">
        <f t="shared" si="54"/>
        <v/>
      </c>
    </row>
    <row r="86" spans="1:35">
      <c r="A86" s="164" t="str">
        <f t="shared" ca="1" si="34"/>
        <v/>
      </c>
      <c r="B86" s="44" t="str">
        <f t="shared" ca="1" si="35"/>
        <v/>
      </c>
      <c r="C86" s="45" t="str">
        <f t="shared" ca="1" si="55"/>
        <v/>
      </c>
      <c r="D86" s="45" t="str">
        <f t="shared" ca="1" si="36"/>
        <v/>
      </c>
      <c r="E86" s="44" t="str">
        <f t="shared" ca="1" si="37"/>
        <v/>
      </c>
      <c r="F86" s="45" t="str">
        <f t="shared" ca="1" si="38"/>
        <v/>
      </c>
      <c r="G86" s="46" t="str">
        <f t="shared" ca="1" si="39"/>
        <v/>
      </c>
      <c r="H86" s="44" t="str">
        <f t="shared" ca="1" si="40"/>
        <v/>
      </c>
      <c r="I86" s="45" t="str">
        <f t="shared" ca="1" si="41"/>
        <v/>
      </c>
      <c r="J86" s="46" t="str">
        <f t="shared" ca="1" si="42"/>
        <v/>
      </c>
      <c r="K86" s="44" t="str">
        <f t="shared" ca="1" si="43"/>
        <v/>
      </c>
      <c r="L86" s="45" t="str">
        <f t="shared" ca="1" si="44"/>
        <v/>
      </c>
      <c r="M86" s="46" t="str">
        <f t="shared" ca="1" si="45"/>
        <v/>
      </c>
      <c r="N86" s="44" t="str">
        <f t="shared" ca="1" si="46"/>
        <v/>
      </c>
      <c r="O86" s="45" t="str">
        <f t="shared" ca="1" si="47"/>
        <v/>
      </c>
      <c r="P86" s="46" t="str">
        <f t="shared" ca="1" si="48"/>
        <v/>
      </c>
      <c r="Q86" s="44" t="str">
        <f t="shared" ca="1" si="49"/>
        <v/>
      </c>
      <c r="R86" s="45" t="str">
        <f t="shared" ca="1" si="50"/>
        <v/>
      </c>
      <c r="S86" s="46" t="str">
        <f t="shared" ca="1" si="51"/>
        <v/>
      </c>
      <c r="T86" s="77" t="str">
        <f t="shared" ca="1" si="52"/>
        <v/>
      </c>
      <c r="V86" s="70">
        <v>45888.625</v>
      </c>
      <c r="W86" s="53">
        <v>109.71</v>
      </c>
      <c r="AD86" s="70">
        <v>45889.625</v>
      </c>
      <c r="AE86" s="53">
        <v>83.11</v>
      </c>
      <c r="AH86" s="163" t="str">
        <f t="shared" si="53"/>
        <v/>
      </c>
      <c r="AI86" s="163" t="str">
        <f t="shared" si="54"/>
        <v/>
      </c>
    </row>
    <row r="87" spans="1:35">
      <c r="A87" s="164" t="str">
        <f t="shared" ca="1" si="34"/>
        <v/>
      </c>
      <c r="B87" s="44" t="str">
        <f t="shared" ca="1" si="35"/>
        <v/>
      </c>
      <c r="C87" s="45" t="str">
        <f t="shared" ca="1" si="55"/>
        <v/>
      </c>
      <c r="D87" s="45" t="str">
        <f t="shared" ca="1" si="36"/>
        <v/>
      </c>
      <c r="E87" s="44" t="str">
        <f t="shared" ca="1" si="37"/>
        <v/>
      </c>
      <c r="F87" s="45" t="str">
        <f t="shared" ca="1" si="38"/>
        <v/>
      </c>
      <c r="G87" s="46" t="str">
        <f t="shared" ca="1" si="39"/>
        <v/>
      </c>
      <c r="H87" s="44" t="str">
        <f t="shared" ca="1" si="40"/>
        <v/>
      </c>
      <c r="I87" s="45" t="str">
        <f t="shared" ca="1" si="41"/>
        <v/>
      </c>
      <c r="J87" s="46" t="str">
        <f t="shared" ca="1" si="42"/>
        <v/>
      </c>
      <c r="K87" s="44" t="str">
        <f t="shared" ca="1" si="43"/>
        <v/>
      </c>
      <c r="L87" s="45" t="str">
        <f t="shared" ca="1" si="44"/>
        <v/>
      </c>
      <c r="M87" s="46" t="str">
        <f t="shared" ca="1" si="45"/>
        <v/>
      </c>
      <c r="N87" s="44" t="str">
        <f t="shared" ca="1" si="46"/>
        <v/>
      </c>
      <c r="O87" s="45" t="str">
        <f t="shared" ca="1" si="47"/>
        <v/>
      </c>
      <c r="P87" s="46" t="str">
        <f t="shared" ca="1" si="48"/>
        <v/>
      </c>
      <c r="Q87" s="44" t="str">
        <f t="shared" ca="1" si="49"/>
        <v/>
      </c>
      <c r="R87" s="45" t="str">
        <f t="shared" ca="1" si="50"/>
        <v/>
      </c>
      <c r="S87" s="46" t="str">
        <f t="shared" ca="1" si="51"/>
        <v/>
      </c>
      <c r="T87" s="77" t="str">
        <f t="shared" ca="1" si="52"/>
        <v/>
      </c>
      <c r="V87" s="70">
        <v>45889.625</v>
      </c>
      <c r="W87" s="53">
        <v>109.76</v>
      </c>
      <c r="AD87" s="70">
        <v>45890.625</v>
      </c>
      <c r="AE87" s="53">
        <v>82.86</v>
      </c>
      <c r="AH87" s="163" t="str">
        <f t="shared" si="53"/>
        <v/>
      </c>
      <c r="AI87" s="163" t="str">
        <f t="shared" si="54"/>
        <v/>
      </c>
    </row>
    <row r="88" spans="1:35">
      <c r="A88" s="164" t="str">
        <f t="shared" ca="1" si="34"/>
        <v/>
      </c>
      <c r="B88" s="44" t="str">
        <f t="shared" ca="1" si="35"/>
        <v/>
      </c>
      <c r="C88" s="45" t="str">
        <f t="shared" ca="1" si="55"/>
        <v/>
      </c>
      <c r="D88" s="45" t="str">
        <f t="shared" ca="1" si="36"/>
        <v/>
      </c>
      <c r="E88" s="44" t="str">
        <f t="shared" ca="1" si="37"/>
        <v/>
      </c>
      <c r="F88" s="45" t="str">
        <f t="shared" ca="1" si="38"/>
        <v/>
      </c>
      <c r="G88" s="46" t="str">
        <f t="shared" ca="1" si="39"/>
        <v/>
      </c>
      <c r="H88" s="44" t="str">
        <f t="shared" ca="1" si="40"/>
        <v/>
      </c>
      <c r="I88" s="45" t="str">
        <f t="shared" ca="1" si="41"/>
        <v/>
      </c>
      <c r="J88" s="46" t="str">
        <f t="shared" ca="1" si="42"/>
        <v/>
      </c>
      <c r="K88" s="44" t="str">
        <f t="shared" ca="1" si="43"/>
        <v/>
      </c>
      <c r="L88" s="45" t="str">
        <f t="shared" ca="1" si="44"/>
        <v/>
      </c>
      <c r="M88" s="46" t="str">
        <f t="shared" ca="1" si="45"/>
        <v/>
      </c>
      <c r="N88" s="44" t="str">
        <f t="shared" ca="1" si="46"/>
        <v/>
      </c>
      <c r="O88" s="45" t="str">
        <f t="shared" ca="1" si="47"/>
        <v/>
      </c>
      <c r="P88" s="46" t="str">
        <f t="shared" ca="1" si="48"/>
        <v/>
      </c>
      <c r="Q88" s="44" t="str">
        <f t="shared" ca="1" si="49"/>
        <v/>
      </c>
      <c r="R88" s="45" t="str">
        <f t="shared" ca="1" si="50"/>
        <v/>
      </c>
      <c r="S88" s="46" t="str">
        <f t="shared" ca="1" si="51"/>
        <v/>
      </c>
      <c r="T88" s="77" t="str">
        <f t="shared" ca="1" si="52"/>
        <v/>
      </c>
      <c r="V88" s="70">
        <v>45890.625</v>
      </c>
      <c r="W88" s="53">
        <v>109.34</v>
      </c>
      <c r="AD88" s="70">
        <v>45891.625</v>
      </c>
      <c r="AE88" s="53">
        <v>83.38</v>
      </c>
      <c r="AH88" s="163" t="str">
        <f t="shared" si="53"/>
        <v/>
      </c>
      <c r="AI88" s="163" t="str">
        <f t="shared" si="54"/>
        <v/>
      </c>
    </row>
    <row r="89" spans="1:35">
      <c r="A89" s="164" t="str">
        <f t="shared" ca="1" si="34"/>
        <v/>
      </c>
      <c r="B89" s="44" t="str">
        <f t="shared" ca="1" si="35"/>
        <v/>
      </c>
      <c r="C89" s="45" t="str">
        <f t="shared" ca="1" si="55"/>
        <v/>
      </c>
      <c r="D89" s="45" t="str">
        <f t="shared" ca="1" si="36"/>
        <v/>
      </c>
      <c r="E89" s="44" t="str">
        <f t="shared" ca="1" si="37"/>
        <v/>
      </c>
      <c r="F89" s="45" t="str">
        <f t="shared" ca="1" si="38"/>
        <v/>
      </c>
      <c r="G89" s="46" t="str">
        <f t="shared" ca="1" si="39"/>
        <v/>
      </c>
      <c r="H89" s="44" t="str">
        <f t="shared" ca="1" si="40"/>
        <v/>
      </c>
      <c r="I89" s="45" t="str">
        <f t="shared" ca="1" si="41"/>
        <v/>
      </c>
      <c r="J89" s="46" t="str">
        <f t="shared" ca="1" si="42"/>
        <v/>
      </c>
      <c r="K89" s="44" t="str">
        <f t="shared" ca="1" si="43"/>
        <v/>
      </c>
      <c r="L89" s="45" t="str">
        <f t="shared" ca="1" si="44"/>
        <v/>
      </c>
      <c r="M89" s="46" t="str">
        <f t="shared" ca="1" si="45"/>
        <v/>
      </c>
      <c r="N89" s="44" t="str">
        <f t="shared" ca="1" si="46"/>
        <v/>
      </c>
      <c r="O89" s="45" t="str">
        <f t="shared" ca="1" si="47"/>
        <v/>
      </c>
      <c r="P89" s="46" t="str">
        <f t="shared" ca="1" si="48"/>
        <v/>
      </c>
      <c r="Q89" s="44" t="str">
        <f t="shared" ca="1" si="49"/>
        <v/>
      </c>
      <c r="R89" s="45" t="str">
        <f t="shared" ca="1" si="50"/>
        <v/>
      </c>
      <c r="S89" s="46" t="str">
        <f t="shared" ca="1" si="51"/>
        <v/>
      </c>
      <c r="T89" s="77" t="str">
        <f t="shared" ca="1" si="52"/>
        <v/>
      </c>
      <c r="V89" s="70">
        <v>45891.625</v>
      </c>
      <c r="W89" s="53">
        <v>110.2</v>
      </c>
      <c r="AD89" s="70">
        <v>45894.625</v>
      </c>
      <c r="AE89" s="53">
        <v>83.23</v>
      </c>
      <c r="AH89" s="163" t="str">
        <f t="shared" si="53"/>
        <v/>
      </c>
      <c r="AI89" s="163" t="str">
        <f t="shared" si="54"/>
        <v/>
      </c>
    </row>
    <row r="90" spans="1:35">
      <c r="A90" s="164" t="str">
        <f t="shared" ca="1" si="34"/>
        <v/>
      </c>
      <c r="B90" s="44" t="str">
        <f t="shared" ca="1" si="35"/>
        <v/>
      </c>
      <c r="C90" s="45" t="str">
        <f t="shared" ca="1" si="55"/>
        <v/>
      </c>
      <c r="D90" s="45" t="str">
        <f t="shared" ca="1" si="36"/>
        <v/>
      </c>
      <c r="E90" s="44" t="str">
        <f t="shared" ca="1" si="37"/>
        <v/>
      </c>
      <c r="F90" s="45" t="str">
        <f t="shared" ca="1" si="38"/>
        <v/>
      </c>
      <c r="G90" s="46" t="str">
        <f t="shared" ca="1" si="39"/>
        <v/>
      </c>
      <c r="H90" s="44" t="str">
        <f t="shared" ca="1" si="40"/>
        <v/>
      </c>
      <c r="I90" s="45" t="str">
        <f t="shared" ca="1" si="41"/>
        <v/>
      </c>
      <c r="J90" s="46" t="str">
        <f t="shared" ca="1" si="42"/>
        <v/>
      </c>
      <c r="K90" s="44" t="str">
        <f t="shared" ca="1" si="43"/>
        <v/>
      </c>
      <c r="L90" s="45" t="str">
        <f t="shared" ca="1" si="44"/>
        <v/>
      </c>
      <c r="M90" s="46" t="str">
        <f t="shared" ca="1" si="45"/>
        <v/>
      </c>
      <c r="N90" s="44" t="str">
        <f t="shared" ca="1" si="46"/>
        <v/>
      </c>
      <c r="O90" s="45" t="str">
        <f t="shared" ca="1" si="47"/>
        <v/>
      </c>
      <c r="P90" s="46" t="str">
        <f t="shared" ca="1" si="48"/>
        <v/>
      </c>
      <c r="Q90" s="44" t="str">
        <f t="shared" ca="1" si="49"/>
        <v/>
      </c>
      <c r="R90" s="45" t="str">
        <f t="shared" ca="1" si="50"/>
        <v/>
      </c>
      <c r="S90" s="46" t="str">
        <f t="shared" ca="1" si="51"/>
        <v/>
      </c>
      <c r="T90" s="77" t="str">
        <f t="shared" ca="1" si="52"/>
        <v/>
      </c>
      <c r="V90" s="70">
        <v>45894.625</v>
      </c>
      <c r="W90" s="53">
        <v>109.91</v>
      </c>
      <c r="AD90" s="70">
        <v>45895.625</v>
      </c>
      <c r="AE90" s="53">
        <v>83.36</v>
      </c>
      <c r="AH90" s="163" t="str">
        <f t="shared" si="53"/>
        <v/>
      </c>
      <c r="AI90" s="163" t="str">
        <f t="shared" si="54"/>
        <v/>
      </c>
    </row>
    <row r="91" spans="1:35">
      <c r="A91" s="164" t="str">
        <f t="shared" ca="1" si="34"/>
        <v/>
      </c>
      <c r="B91" s="44" t="str">
        <f t="shared" ca="1" si="35"/>
        <v/>
      </c>
      <c r="C91" s="45" t="str">
        <f t="shared" ca="1" si="55"/>
        <v/>
      </c>
      <c r="D91" s="45" t="str">
        <f t="shared" ca="1" si="36"/>
        <v/>
      </c>
      <c r="E91" s="44" t="str">
        <f t="shared" ca="1" si="37"/>
        <v/>
      </c>
      <c r="F91" s="45" t="str">
        <f t="shared" ca="1" si="38"/>
        <v/>
      </c>
      <c r="G91" s="46" t="str">
        <f t="shared" ca="1" si="39"/>
        <v/>
      </c>
      <c r="H91" s="44" t="str">
        <f t="shared" ca="1" si="40"/>
        <v/>
      </c>
      <c r="I91" s="45" t="str">
        <f t="shared" ca="1" si="41"/>
        <v/>
      </c>
      <c r="J91" s="46" t="str">
        <f t="shared" ca="1" si="42"/>
        <v/>
      </c>
      <c r="K91" s="44" t="str">
        <f t="shared" ca="1" si="43"/>
        <v/>
      </c>
      <c r="L91" s="45" t="str">
        <f t="shared" ca="1" si="44"/>
        <v/>
      </c>
      <c r="M91" s="46" t="str">
        <f t="shared" ca="1" si="45"/>
        <v/>
      </c>
      <c r="N91" s="44" t="str">
        <f t="shared" ca="1" si="46"/>
        <v/>
      </c>
      <c r="O91" s="45" t="str">
        <f t="shared" ca="1" si="47"/>
        <v/>
      </c>
      <c r="P91" s="46" t="str">
        <f t="shared" ca="1" si="48"/>
        <v/>
      </c>
      <c r="Q91" s="44" t="str">
        <f t="shared" ca="1" si="49"/>
        <v/>
      </c>
      <c r="R91" s="45" t="str">
        <f t="shared" ca="1" si="50"/>
        <v/>
      </c>
      <c r="S91" s="46" t="str">
        <f t="shared" ca="1" si="51"/>
        <v/>
      </c>
      <c r="T91" s="77" t="str">
        <f t="shared" ca="1" si="52"/>
        <v/>
      </c>
      <c r="V91" s="70">
        <v>45895.625</v>
      </c>
      <c r="W91" s="53">
        <v>109.99</v>
      </c>
      <c r="AD91" s="70">
        <v>45896.625</v>
      </c>
      <c r="AE91" s="53">
        <v>83.46</v>
      </c>
      <c r="AH91" s="163" t="str">
        <f t="shared" si="53"/>
        <v/>
      </c>
      <c r="AI91" s="163" t="str">
        <f t="shared" si="54"/>
        <v/>
      </c>
    </row>
    <row r="92" spans="1:35">
      <c r="A92" s="164" t="str">
        <f t="shared" ca="1" si="34"/>
        <v/>
      </c>
      <c r="B92" s="44" t="str">
        <f t="shared" ca="1" si="35"/>
        <v/>
      </c>
      <c r="C92" s="45" t="str">
        <f t="shared" ca="1" si="55"/>
        <v/>
      </c>
      <c r="D92" s="45" t="str">
        <f t="shared" ca="1" si="36"/>
        <v/>
      </c>
      <c r="E92" s="44" t="str">
        <f t="shared" ca="1" si="37"/>
        <v/>
      </c>
      <c r="F92" s="45" t="str">
        <f t="shared" ca="1" si="38"/>
        <v/>
      </c>
      <c r="G92" s="46" t="str">
        <f t="shared" ca="1" si="39"/>
        <v/>
      </c>
      <c r="H92" s="44" t="str">
        <f t="shared" ca="1" si="40"/>
        <v/>
      </c>
      <c r="I92" s="45" t="str">
        <f t="shared" ca="1" si="41"/>
        <v/>
      </c>
      <c r="J92" s="46" t="str">
        <f t="shared" ca="1" si="42"/>
        <v/>
      </c>
      <c r="K92" s="44" t="str">
        <f t="shared" ca="1" si="43"/>
        <v/>
      </c>
      <c r="L92" s="45" t="str">
        <f t="shared" ca="1" si="44"/>
        <v/>
      </c>
      <c r="M92" s="46" t="str">
        <f t="shared" ca="1" si="45"/>
        <v/>
      </c>
      <c r="N92" s="44" t="str">
        <f t="shared" ca="1" si="46"/>
        <v/>
      </c>
      <c r="O92" s="45" t="str">
        <f t="shared" ca="1" si="47"/>
        <v/>
      </c>
      <c r="P92" s="46" t="str">
        <f t="shared" ca="1" si="48"/>
        <v/>
      </c>
      <c r="Q92" s="44" t="str">
        <f t="shared" ca="1" si="49"/>
        <v/>
      </c>
      <c r="R92" s="45" t="str">
        <f t="shared" ca="1" si="50"/>
        <v/>
      </c>
      <c r="S92" s="46" t="str">
        <f t="shared" ca="1" si="51"/>
        <v/>
      </c>
      <c r="T92" s="77" t="str">
        <f t="shared" ca="1" si="52"/>
        <v/>
      </c>
      <c r="V92" s="70">
        <v>45896.625</v>
      </c>
      <c r="W92" s="53">
        <v>110.03</v>
      </c>
      <c r="AD92" s="70">
        <v>45897.625</v>
      </c>
      <c r="AE92" s="53">
        <v>83.53</v>
      </c>
      <c r="AH92" s="163" t="str">
        <f t="shared" si="53"/>
        <v/>
      </c>
      <c r="AI92" s="163" t="str">
        <f t="shared" si="54"/>
        <v/>
      </c>
    </row>
    <row r="93" spans="1:35">
      <c r="A93" s="164" t="str">
        <f t="shared" ca="1" si="34"/>
        <v/>
      </c>
      <c r="B93" s="44" t="str">
        <f t="shared" ca="1" si="35"/>
        <v/>
      </c>
      <c r="C93" s="45" t="str">
        <f t="shared" ca="1" si="55"/>
        <v/>
      </c>
      <c r="D93" s="45" t="str">
        <f t="shared" ca="1" si="36"/>
        <v/>
      </c>
      <c r="E93" s="44" t="str">
        <f t="shared" ca="1" si="37"/>
        <v/>
      </c>
      <c r="F93" s="45" t="str">
        <f t="shared" ca="1" si="38"/>
        <v/>
      </c>
      <c r="G93" s="46" t="str">
        <f t="shared" ca="1" si="39"/>
        <v/>
      </c>
      <c r="H93" s="44" t="str">
        <f t="shared" ca="1" si="40"/>
        <v/>
      </c>
      <c r="I93" s="45" t="str">
        <f t="shared" ca="1" si="41"/>
        <v/>
      </c>
      <c r="J93" s="46" t="str">
        <f t="shared" ca="1" si="42"/>
        <v/>
      </c>
      <c r="K93" s="44" t="str">
        <f t="shared" ca="1" si="43"/>
        <v/>
      </c>
      <c r="L93" s="45" t="str">
        <f t="shared" ca="1" si="44"/>
        <v/>
      </c>
      <c r="M93" s="46" t="str">
        <f t="shared" ca="1" si="45"/>
        <v/>
      </c>
      <c r="N93" s="44" t="str">
        <f t="shared" ca="1" si="46"/>
        <v/>
      </c>
      <c r="O93" s="45" t="str">
        <f t="shared" ca="1" si="47"/>
        <v/>
      </c>
      <c r="P93" s="46" t="str">
        <f t="shared" ca="1" si="48"/>
        <v/>
      </c>
      <c r="Q93" s="44" t="str">
        <f t="shared" ca="1" si="49"/>
        <v/>
      </c>
      <c r="R93" s="45" t="str">
        <f t="shared" ca="1" si="50"/>
        <v/>
      </c>
      <c r="S93" s="46" t="str">
        <f t="shared" ca="1" si="51"/>
        <v/>
      </c>
      <c r="T93" s="77" t="str">
        <f t="shared" ca="1" si="52"/>
        <v/>
      </c>
      <c r="V93" s="70">
        <v>45897.625</v>
      </c>
      <c r="W93" s="53">
        <v>110.2</v>
      </c>
      <c r="AD93" s="70">
        <v>45898.625</v>
      </c>
      <c r="AE93" s="53">
        <v>83.42</v>
      </c>
      <c r="AH93" s="163" t="str">
        <f t="shared" si="53"/>
        <v/>
      </c>
      <c r="AI93" s="163" t="str">
        <f t="shared" si="54"/>
        <v/>
      </c>
    </row>
    <row r="94" spans="1:35">
      <c r="A94" s="164" t="str">
        <f t="shared" ca="1" si="34"/>
        <v/>
      </c>
      <c r="B94" s="44" t="str">
        <f t="shared" ca="1" si="35"/>
        <v/>
      </c>
      <c r="C94" s="45" t="str">
        <f t="shared" ca="1" si="55"/>
        <v/>
      </c>
      <c r="D94" s="45" t="str">
        <f t="shared" ca="1" si="36"/>
        <v/>
      </c>
      <c r="E94" s="44" t="str">
        <f t="shared" ca="1" si="37"/>
        <v/>
      </c>
      <c r="F94" s="45" t="str">
        <f t="shared" ca="1" si="38"/>
        <v/>
      </c>
      <c r="G94" s="46" t="str">
        <f t="shared" ca="1" si="39"/>
        <v/>
      </c>
      <c r="H94" s="44" t="str">
        <f t="shared" ca="1" si="40"/>
        <v/>
      </c>
      <c r="I94" s="45" t="str">
        <f t="shared" ca="1" si="41"/>
        <v/>
      </c>
      <c r="J94" s="46" t="str">
        <f t="shared" ca="1" si="42"/>
        <v/>
      </c>
      <c r="K94" s="44" t="str">
        <f t="shared" ca="1" si="43"/>
        <v/>
      </c>
      <c r="L94" s="45" t="str">
        <f t="shared" ca="1" si="44"/>
        <v/>
      </c>
      <c r="M94" s="46" t="str">
        <f t="shared" ca="1" si="45"/>
        <v/>
      </c>
      <c r="N94" s="44" t="str">
        <f t="shared" ca="1" si="46"/>
        <v/>
      </c>
      <c r="O94" s="45" t="str">
        <f t="shared" ca="1" si="47"/>
        <v/>
      </c>
      <c r="P94" s="46" t="str">
        <f t="shared" ca="1" si="48"/>
        <v/>
      </c>
      <c r="Q94" s="44" t="str">
        <f t="shared" ca="1" si="49"/>
        <v/>
      </c>
      <c r="R94" s="45" t="str">
        <f t="shared" ca="1" si="50"/>
        <v/>
      </c>
      <c r="S94" s="46" t="str">
        <f t="shared" ca="1" si="51"/>
        <v/>
      </c>
      <c r="T94" s="77" t="str">
        <f t="shared" ca="1" si="52"/>
        <v/>
      </c>
      <c r="V94" s="70">
        <v>45898.625</v>
      </c>
      <c r="W94" s="53">
        <v>109.83</v>
      </c>
      <c r="AD94" s="70">
        <v>45902.625</v>
      </c>
      <c r="AE94" s="53">
        <v>82.9</v>
      </c>
      <c r="AH94" s="163" t="str">
        <f t="shared" si="53"/>
        <v/>
      </c>
      <c r="AI94" s="163" t="str">
        <f t="shared" si="54"/>
        <v/>
      </c>
    </row>
    <row r="95" spans="1:35">
      <c r="A95" s="164" t="str">
        <f t="shared" ca="1" si="34"/>
        <v/>
      </c>
      <c r="B95" s="44" t="str">
        <f t="shared" ca="1" si="35"/>
        <v/>
      </c>
      <c r="C95" s="45" t="str">
        <f t="shared" ca="1" si="55"/>
        <v/>
      </c>
      <c r="D95" s="45" t="str">
        <f t="shared" ca="1" si="36"/>
        <v/>
      </c>
      <c r="E95" s="44" t="str">
        <f t="shared" ca="1" si="37"/>
        <v/>
      </c>
      <c r="F95" s="45" t="str">
        <f t="shared" ca="1" si="38"/>
        <v/>
      </c>
      <c r="G95" s="46" t="str">
        <f t="shared" ca="1" si="39"/>
        <v/>
      </c>
      <c r="H95" s="44" t="str">
        <f t="shared" ca="1" si="40"/>
        <v/>
      </c>
      <c r="I95" s="45" t="str">
        <f t="shared" ca="1" si="41"/>
        <v/>
      </c>
      <c r="J95" s="46" t="str">
        <f t="shared" ca="1" si="42"/>
        <v/>
      </c>
      <c r="K95" s="44" t="str">
        <f t="shared" ca="1" si="43"/>
        <v/>
      </c>
      <c r="L95" s="45" t="str">
        <f t="shared" ca="1" si="44"/>
        <v/>
      </c>
      <c r="M95" s="46" t="str">
        <f t="shared" ca="1" si="45"/>
        <v/>
      </c>
      <c r="N95" s="44" t="str">
        <f t="shared" ca="1" si="46"/>
        <v/>
      </c>
      <c r="O95" s="45" t="str">
        <f t="shared" ca="1" si="47"/>
        <v/>
      </c>
      <c r="P95" s="46" t="str">
        <f t="shared" ca="1" si="48"/>
        <v/>
      </c>
      <c r="Q95" s="44" t="str">
        <f t="shared" ca="1" si="49"/>
        <v/>
      </c>
      <c r="R95" s="45" t="str">
        <f t="shared" ca="1" si="50"/>
        <v/>
      </c>
      <c r="S95" s="46" t="str">
        <f t="shared" ca="1" si="51"/>
        <v/>
      </c>
      <c r="T95" s="77" t="str">
        <f t="shared" ca="1" si="52"/>
        <v/>
      </c>
      <c r="V95" s="70">
        <v>45902.625</v>
      </c>
      <c r="W95" s="53">
        <v>109.05</v>
      </c>
      <c r="AD95" s="70">
        <v>45903.625</v>
      </c>
      <c r="AE95" s="53">
        <v>83.2</v>
      </c>
      <c r="AH95" s="163" t="str">
        <f t="shared" si="53"/>
        <v/>
      </c>
      <c r="AI95" s="163" t="str">
        <f t="shared" si="54"/>
        <v/>
      </c>
    </row>
    <row r="96" spans="1:35">
      <c r="A96" s="164" t="str">
        <f t="shared" ca="1" si="34"/>
        <v/>
      </c>
      <c r="B96" s="44" t="str">
        <f t="shared" ca="1" si="35"/>
        <v/>
      </c>
      <c r="C96" s="45" t="str">
        <f t="shared" ca="1" si="55"/>
        <v/>
      </c>
      <c r="D96" s="45" t="str">
        <f t="shared" ca="1" si="36"/>
        <v/>
      </c>
      <c r="E96" s="44" t="str">
        <f t="shared" ca="1" si="37"/>
        <v/>
      </c>
      <c r="F96" s="45" t="str">
        <f t="shared" ca="1" si="38"/>
        <v/>
      </c>
      <c r="G96" s="46" t="str">
        <f t="shared" ca="1" si="39"/>
        <v/>
      </c>
      <c r="H96" s="44" t="str">
        <f t="shared" ca="1" si="40"/>
        <v/>
      </c>
      <c r="I96" s="45" t="str">
        <f t="shared" ca="1" si="41"/>
        <v/>
      </c>
      <c r="J96" s="46" t="str">
        <f t="shared" ca="1" si="42"/>
        <v/>
      </c>
      <c r="K96" s="44" t="str">
        <f t="shared" ca="1" si="43"/>
        <v/>
      </c>
      <c r="L96" s="45" t="str">
        <f t="shared" ca="1" si="44"/>
        <v/>
      </c>
      <c r="M96" s="46" t="str">
        <f t="shared" ca="1" si="45"/>
        <v/>
      </c>
      <c r="N96" s="44" t="str">
        <f t="shared" ca="1" si="46"/>
        <v/>
      </c>
      <c r="O96" s="45" t="str">
        <f t="shared" ca="1" si="47"/>
        <v/>
      </c>
      <c r="P96" s="46" t="str">
        <f t="shared" ca="1" si="48"/>
        <v/>
      </c>
      <c r="Q96" s="44" t="str">
        <f t="shared" ca="1" si="49"/>
        <v/>
      </c>
      <c r="R96" s="45" t="str">
        <f t="shared" ca="1" si="50"/>
        <v/>
      </c>
      <c r="S96" s="46" t="str">
        <f t="shared" ca="1" si="51"/>
        <v/>
      </c>
      <c r="T96" s="77" t="str">
        <f t="shared" ca="1" si="52"/>
        <v/>
      </c>
      <c r="V96" s="70">
        <v>45903.625</v>
      </c>
      <c r="W96" s="53">
        <v>109.7</v>
      </c>
      <c r="AD96" s="70">
        <v>45904.625</v>
      </c>
      <c r="AE96" s="53">
        <v>83.66</v>
      </c>
      <c r="AH96" s="163" t="str">
        <f t="shared" si="53"/>
        <v/>
      </c>
      <c r="AI96" s="163" t="str">
        <f t="shared" si="54"/>
        <v/>
      </c>
    </row>
    <row r="97" spans="1:35">
      <c r="A97" s="164" t="str">
        <f t="shared" ca="1" si="34"/>
        <v/>
      </c>
      <c r="B97" s="44" t="str">
        <f t="shared" ca="1" si="35"/>
        <v/>
      </c>
      <c r="C97" s="45" t="str">
        <f t="shared" ca="1" si="55"/>
        <v/>
      </c>
      <c r="D97" s="45" t="str">
        <f t="shared" ca="1" si="36"/>
        <v/>
      </c>
      <c r="E97" s="44" t="str">
        <f t="shared" ca="1" si="37"/>
        <v/>
      </c>
      <c r="F97" s="45" t="str">
        <f t="shared" ca="1" si="38"/>
        <v/>
      </c>
      <c r="G97" s="46" t="str">
        <f t="shared" ca="1" si="39"/>
        <v/>
      </c>
      <c r="H97" s="44" t="str">
        <f t="shared" ca="1" si="40"/>
        <v/>
      </c>
      <c r="I97" s="45" t="str">
        <f t="shared" ca="1" si="41"/>
        <v/>
      </c>
      <c r="J97" s="46" t="str">
        <f t="shared" ca="1" si="42"/>
        <v/>
      </c>
      <c r="K97" s="44" t="str">
        <f t="shared" ca="1" si="43"/>
        <v/>
      </c>
      <c r="L97" s="45" t="str">
        <f t="shared" ca="1" si="44"/>
        <v/>
      </c>
      <c r="M97" s="46" t="str">
        <f t="shared" ca="1" si="45"/>
        <v/>
      </c>
      <c r="N97" s="44" t="str">
        <f t="shared" ca="1" si="46"/>
        <v/>
      </c>
      <c r="O97" s="45" t="str">
        <f t="shared" ca="1" si="47"/>
        <v/>
      </c>
      <c r="P97" s="46" t="str">
        <f t="shared" ca="1" si="48"/>
        <v/>
      </c>
      <c r="Q97" s="44" t="str">
        <f t="shared" ca="1" si="49"/>
        <v/>
      </c>
      <c r="R97" s="45" t="str">
        <f t="shared" ca="1" si="50"/>
        <v/>
      </c>
      <c r="S97" s="46" t="str">
        <f t="shared" ca="1" si="51"/>
        <v/>
      </c>
      <c r="T97" s="77" t="str">
        <f t="shared" ca="1" si="52"/>
        <v/>
      </c>
      <c r="V97" s="70">
        <v>45904.625</v>
      </c>
      <c r="W97" s="53">
        <v>110.45</v>
      </c>
      <c r="AD97" s="70">
        <v>45905.625</v>
      </c>
      <c r="AE97" s="53">
        <v>83.99</v>
      </c>
      <c r="AH97" s="163" t="str">
        <f t="shared" si="53"/>
        <v/>
      </c>
      <c r="AI97" s="163" t="str">
        <f t="shared" si="54"/>
        <v/>
      </c>
    </row>
    <row r="98" spans="1:35">
      <c r="A98" s="164" t="str">
        <f t="shared" ca="1" si="34"/>
        <v/>
      </c>
      <c r="B98" s="44" t="str">
        <f t="shared" ca="1" si="35"/>
        <v/>
      </c>
      <c r="C98" s="45" t="str">
        <f t="shared" ca="1" si="55"/>
        <v/>
      </c>
      <c r="D98" s="45" t="str">
        <f t="shared" ca="1" si="36"/>
        <v/>
      </c>
      <c r="E98" s="44" t="str">
        <f t="shared" ca="1" si="37"/>
        <v/>
      </c>
      <c r="F98" s="45" t="str">
        <f t="shared" ca="1" si="38"/>
        <v/>
      </c>
      <c r="G98" s="46" t="str">
        <f t="shared" ca="1" si="39"/>
        <v/>
      </c>
      <c r="H98" s="44" t="str">
        <f t="shared" ca="1" si="40"/>
        <v/>
      </c>
      <c r="I98" s="45" t="str">
        <f t="shared" ca="1" si="41"/>
        <v/>
      </c>
      <c r="J98" s="46" t="str">
        <f t="shared" ca="1" si="42"/>
        <v/>
      </c>
      <c r="K98" s="44" t="str">
        <f t="shared" ca="1" si="43"/>
        <v/>
      </c>
      <c r="L98" s="45" t="str">
        <f t="shared" ca="1" si="44"/>
        <v/>
      </c>
      <c r="M98" s="46" t="str">
        <f t="shared" ca="1" si="45"/>
        <v/>
      </c>
      <c r="N98" s="44" t="str">
        <f t="shared" ca="1" si="46"/>
        <v/>
      </c>
      <c r="O98" s="45" t="str">
        <f t="shared" ca="1" si="47"/>
        <v/>
      </c>
      <c r="P98" s="46" t="str">
        <f t="shared" ca="1" si="48"/>
        <v/>
      </c>
      <c r="Q98" s="44" t="str">
        <f t="shared" ca="1" si="49"/>
        <v/>
      </c>
      <c r="R98" s="45" t="str">
        <f t="shared" ca="1" si="50"/>
        <v/>
      </c>
      <c r="S98" s="46" t="str">
        <f t="shared" ca="1" si="51"/>
        <v/>
      </c>
      <c r="T98" s="77" t="str">
        <f t="shared" ca="1" si="52"/>
        <v/>
      </c>
      <c r="V98" s="70">
        <v>45905.625</v>
      </c>
      <c r="W98" s="53">
        <v>111.17</v>
      </c>
      <c r="AD98" s="70">
        <v>45908.625</v>
      </c>
      <c r="AE98" s="53">
        <v>84.15</v>
      </c>
      <c r="AH98" s="163" t="str">
        <f t="shared" si="53"/>
        <v/>
      </c>
      <c r="AI98" s="163" t="str">
        <f t="shared" si="54"/>
        <v/>
      </c>
    </row>
    <row r="99" spans="1:35">
      <c r="A99" s="164" t="str">
        <f t="shared" ca="1" si="34"/>
        <v/>
      </c>
      <c r="B99" s="44" t="str">
        <f t="shared" ca="1" si="35"/>
        <v/>
      </c>
      <c r="C99" s="45" t="str">
        <f t="shared" ca="1" si="55"/>
        <v/>
      </c>
      <c r="D99" s="45" t="str">
        <f t="shared" ca="1" si="36"/>
        <v/>
      </c>
      <c r="E99" s="44" t="str">
        <f t="shared" ca="1" si="37"/>
        <v/>
      </c>
      <c r="F99" s="45" t="str">
        <f t="shared" ca="1" si="38"/>
        <v/>
      </c>
      <c r="G99" s="46" t="str">
        <f t="shared" ca="1" si="39"/>
        <v/>
      </c>
      <c r="H99" s="44" t="str">
        <f t="shared" ca="1" si="40"/>
        <v/>
      </c>
      <c r="I99" s="45" t="str">
        <f t="shared" ca="1" si="41"/>
        <v/>
      </c>
      <c r="J99" s="46" t="str">
        <f t="shared" ca="1" si="42"/>
        <v/>
      </c>
      <c r="K99" s="44" t="str">
        <f t="shared" ca="1" si="43"/>
        <v/>
      </c>
      <c r="L99" s="45" t="str">
        <f t="shared" ca="1" si="44"/>
        <v/>
      </c>
      <c r="M99" s="46" t="str">
        <f t="shared" ca="1" si="45"/>
        <v/>
      </c>
      <c r="N99" s="44" t="str">
        <f t="shared" ca="1" si="46"/>
        <v/>
      </c>
      <c r="O99" s="45" t="str">
        <f t="shared" ca="1" si="47"/>
        <v/>
      </c>
      <c r="P99" s="46" t="str">
        <f t="shared" ca="1" si="48"/>
        <v/>
      </c>
      <c r="Q99" s="44" t="str">
        <f t="shared" ca="1" si="49"/>
        <v/>
      </c>
      <c r="R99" s="45" t="str">
        <f t="shared" ca="1" si="50"/>
        <v/>
      </c>
      <c r="S99" s="46" t="str">
        <f t="shared" ca="1" si="51"/>
        <v/>
      </c>
      <c r="T99" s="77" t="str">
        <f t="shared" ca="1" si="52"/>
        <v/>
      </c>
      <c r="V99" s="70">
        <v>45908.625</v>
      </c>
      <c r="W99" s="53">
        <v>111.56</v>
      </c>
      <c r="AD99" s="70">
        <v>45909.625</v>
      </c>
      <c r="AE99" s="53">
        <v>84.04</v>
      </c>
      <c r="AH99" s="163" t="str">
        <f t="shared" si="53"/>
        <v/>
      </c>
      <c r="AI99" s="163" t="str">
        <f t="shared" si="54"/>
        <v/>
      </c>
    </row>
    <row r="100" spans="1:35">
      <c r="A100" s="164" t="str">
        <f t="shared" ca="1" si="34"/>
        <v/>
      </c>
      <c r="B100" s="44" t="str">
        <f t="shared" ca="1" si="35"/>
        <v/>
      </c>
      <c r="C100" s="45" t="str">
        <f t="shared" ca="1" si="55"/>
        <v/>
      </c>
      <c r="D100" s="45" t="str">
        <f t="shared" ca="1" si="36"/>
        <v/>
      </c>
      <c r="E100" s="44" t="str">
        <f t="shared" ca="1" si="37"/>
        <v/>
      </c>
      <c r="F100" s="45" t="str">
        <f t="shared" ca="1" si="38"/>
        <v/>
      </c>
      <c r="G100" s="46" t="str">
        <f t="shared" ca="1" si="39"/>
        <v/>
      </c>
      <c r="H100" s="44" t="str">
        <f t="shared" ca="1" si="40"/>
        <v/>
      </c>
      <c r="I100" s="45" t="str">
        <f t="shared" ca="1" si="41"/>
        <v/>
      </c>
      <c r="J100" s="46" t="str">
        <f t="shared" ca="1" si="42"/>
        <v/>
      </c>
      <c r="K100" s="44" t="str">
        <f t="shared" ca="1" si="43"/>
        <v/>
      </c>
      <c r="L100" s="45" t="str">
        <f t="shared" ca="1" si="44"/>
        <v/>
      </c>
      <c r="M100" s="46" t="str">
        <f t="shared" ca="1" si="45"/>
        <v/>
      </c>
      <c r="N100" s="44" t="str">
        <f t="shared" ca="1" si="46"/>
        <v/>
      </c>
      <c r="O100" s="45" t="str">
        <f t="shared" ca="1" si="47"/>
        <v/>
      </c>
      <c r="P100" s="46" t="str">
        <f t="shared" ca="1" si="48"/>
        <v/>
      </c>
      <c r="Q100" s="44" t="str">
        <f t="shared" ca="1" si="49"/>
        <v/>
      </c>
      <c r="R100" s="45" t="str">
        <f t="shared" ca="1" si="50"/>
        <v/>
      </c>
      <c r="S100" s="46" t="str">
        <f t="shared" ca="1" si="51"/>
        <v/>
      </c>
      <c r="T100" s="77" t="str">
        <f t="shared" ca="1" si="52"/>
        <v/>
      </c>
      <c r="V100" s="70">
        <v>45909.625</v>
      </c>
      <c r="W100" s="53">
        <v>111.36</v>
      </c>
      <c r="AD100" s="70">
        <v>45910.625</v>
      </c>
      <c r="AE100" s="53">
        <v>84.24</v>
      </c>
      <c r="AH100" s="163" t="str">
        <f t="shared" si="53"/>
        <v/>
      </c>
      <c r="AI100" s="163" t="str">
        <f t="shared" si="54"/>
        <v/>
      </c>
    </row>
    <row r="101" spans="1:35">
      <c r="A101" s="164" t="str">
        <f t="shared" ca="1" si="34"/>
        <v/>
      </c>
      <c r="B101" s="44" t="str">
        <f t="shared" ca="1" si="35"/>
        <v/>
      </c>
      <c r="C101" s="45" t="str">
        <f t="shared" ca="1" si="55"/>
        <v/>
      </c>
      <c r="D101" s="45" t="str">
        <f t="shared" ca="1" si="36"/>
        <v/>
      </c>
      <c r="E101" s="44" t="str">
        <f t="shared" ca="1" si="37"/>
        <v/>
      </c>
      <c r="F101" s="45" t="str">
        <f t="shared" ca="1" si="38"/>
        <v/>
      </c>
      <c r="G101" s="46" t="str">
        <f t="shared" ca="1" si="39"/>
        <v/>
      </c>
      <c r="H101" s="44" t="str">
        <f t="shared" ca="1" si="40"/>
        <v/>
      </c>
      <c r="I101" s="45" t="str">
        <f t="shared" ca="1" si="41"/>
        <v/>
      </c>
      <c r="J101" s="46" t="str">
        <f t="shared" ca="1" si="42"/>
        <v/>
      </c>
      <c r="K101" s="44" t="str">
        <f t="shared" ca="1" si="43"/>
        <v/>
      </c>
      <c r="L101" s="45" t="str">
        <f t="shared" ca="1" si="44"/>
        <v/>
      </c>
      <c r="M101" s="46" t="str">
        <f t="shared" ca="1" si="45"/>
        <v/>
      </c>
      <c r="N101" s="44" t="str">
        <f t="shared" ca="1" si="46"/>
        <v/>
      </c>
      <c r="O101" s="45" t="str">
        <f t="shared" ca="1" si="47"/>
        <v/>
      </c>
      <c r="P101" s="46" t="str">
        <f t="shared" ca="1" si="48"/>
        <v/>
      </c>
      <c r="Q101" s="44" t="str">
        <f t="shared" ca="1" si="49"/>
        <v/>
      </c>
      <c r="R101" s="45" t="str">
        <f t="shared" ca="1" si="50"/>
        <v/>
      </c>
      <c r="S101" s="46" t="str">
        <f t="shared" ca="1" si="51"/>
        <v/>
      </c>
      <c r="T101" s="77" t="str">
        <f t="shared" ca="1" si="52"/>
        <v/>
      </c>
      <c r="V101" s="70">
        <v>45910.625</v>
      </c>
      <c r="W101" s="53">
        <v>111.69</v>
      </c>
      <c r="AD101" s="70">
        <v>45911.625</v>
      </c>
      <c r="AE101" s="53">
        <v>84.49</v>
      </c>
      <c r="AH101" s="163" t="str">
        <f t="shared" si="53"/>
        <v/>
      </c>
      <c r="AI101" s="163" t="str">
        <f t="shared" si="54"/>
        <v/>
      </c>
    </row>
    <row r="102" spans="1:35">
      <c r="A102" s="164" t="str">
        <f t="shared" ca="1" si="34"/>
        <v/>
      </c>
      <c r="B102" s="44" t="str">
        <f t="shared" ca="1" si="35"/>
        <v/>
      </c>
      <c r="C102" s="45" t="str">
        <f t="shared" ca="1" si="55"/>
        <v/>
      </c>
      <c r="D102" s="45" t="str">
        <f t="shared" ca="1" si="36"/>
        <v/>
      </c>
      <c r="E102" s="44" t="str">
        <f t="shared" ca="1" si="37"/>
        <v/>
      </c>
      <c r="F102" s="45" t="str">
        <f t="shared" ca="1" si="38"/>
        <v/>
      </c>
      <c r="G102" s="46" t="str">
        <f t="shared" ca="1" si="39"/>
        <v/>
      </c>
      <c r="H102" s="44" t="str">
        <f t="shared" ca="1" si="40"/>
        <v/>
      </c>
      <c r="I102" s="45" t="str">
        <f t="shared" ca="1" si="41"/>
        <v/>
      </c>
      <c r="J102" s="46" t="str">
        <f t="shared" ca="1" si="42"/>
        <v/>
      </c>
      <c r="K102" s="44" t="str">
        <f t="shared" ca="1" si="43"/>
        <v/>
      </c>
      <c r="L102" s="45" t="str">
        <f t="shared" ca="1" si="44"/>
        <v/>
      </c>
      <c r="M102" s="46" t="str">
        <f t="shared" ca="1" si="45"/>
        <v/>
      </c>
      <c r="N102" s="44" t="str">
        <f t="shared" ca="1" si="46"/>
        <v/>
      </c>
      <c r="O102" s="45" t="str">
        <f t="shared" ca="1" si="47"/>
        <v/>
      </c>
      <c r="P102" s="46" t="str">
        <f t="shared" ca="1" si="48"/>
        <v/>
      </c>
      <c r="Q102" s="44" t="str">
        <f t="shared" ca="1" si="49"/>
        <v/>
      </c>
      <c r="R102" s="45" t="str">
        <f t="shared" ca="1" si="50"/>
        <v/>
      </c>
      <c r="S102" s="46" t="str">
        <f t="shared" ca="1" si="51"/>
        <v/>
      </c>
      <c r="T102" s="77" t="str">
        <f t="shared" ca="1" si="52"/>
        <v/>
      </c>
      <c r="V102" s="70">
        <v>45911.625</v>
      </c>
      <c r="W102" s="53">
        <v>112.21</v>
      </c>
      <c r="AD102" s="70">
        <v>45912.625</v>
      </c>
      <c r="AE102" s="53">
        <v>84.34</v>
      </c>
      <c r="AH102" s="163" t="str">
        <f t="shared" si="53"/>
        <v/>
      </c>
      <c r="AI102" s="163" t="str">
        <f t="shared" si="54"/>
        <v/>
      </c>
    </row>
    <row r="103" spans="1:35">
      <c r="A103" s="164" t="str">
        <f t="shared" ca="1" si="34"/>
        <v/>
      </c>
      <c r="B103" s="44" t="str">
        <f t="shared" ca="1" si="35"/>
        <v/>
      </c>
      <c r="C103" s="45" t="str">
        <f t="shared" ca="1" si="55"/>
        <v/>
      </c>
      <c r="D103" s="45" t="str">
        <f t="shared" ca="1" si="36"/>
        <v/>
      </c>
      <c r="E103" s="44" t="str">
        <f t="shared" ca="1" si="37"/>
        <v/>
      </c>
      <c r="F103" s="45" t="str">
        <f t="shared" ca="1" si="38"/>
        <v/>
      </c>
      <c r="G103" s="46" t="str">
        <f t="shared" ca="1" si="39"/>
        <v/>
      </c>
      <c r="H103" s="44" t="str">
        <f t="shared" ca="1" si="40"/>
        <v/>
      </c>
      <c r="I103" s="45" t="str">
        <f t="shared" ca="1" si="41"/>
        <v/>
      </c>
      <c r="J103" s="46" t="str">
        <f t="shared" ca="1" si="42"/>
        <v/>
      </c>
      <c r="K103" s="44" t="str">
        <f t="shared" ca="1" si="43"/>
        <v/>
      </c>
      <c r="L103" s="45" t="str">
        <f t="shared" ca="1" si="44"/>
        <v/>
      </c>
      <c r="M103" s="46" t="str">
        <f t="shared" ca="1" si="45"/>
        <v/>
      </c>
      <c r="N103" s="44" t="str">
        <f t="shared" ca="1" si="46"/>
        <v/>
      </c>
      <c r="O103" s="45" t="str">
        <f t="shared" ca="1" si="47"/>
        <v/>
      </c>
      <c r="P103" s="46" t="str">
        <f t="shared" ca="1" si="48"/>
        <v/>
      </c>
      <c r="Q103" s="44" t="str">
        <f t="shared" ca="1" si="49"/>
        <v/>
      </c>
      <c r="R103" s="45" t="str">
        <f t="shared" ca="1" si="50"/>
        <v/>
      </c>
      <c r="S103" s="46" t="str">
        <f t="shared" ca="1" si="51"/>
        <v/>
      </c>
      <c r="T103" s="77" t="str">
        <f t="shared" ca="1" si="52"/>
        <v/>
      </c>
      <c r="V103" s="70">
        <v>45912.625</v>
      </c>
      <c r="W103" s="53">
        <v>112.01</v>
      </c>
      <c r="AD103" s="70">
        <v>45915.625</v>
      </c>
      <c r="AE103" s="53">
        <v>84.54</v>
      </c>
      <c r="AH103" s="163" t="str">
        <f t="shared" si="53"/>
        <v/>
      </c>
      <c r="AI103" s="163" t="str">
        <f t="shared" si="54"/>
        <v/>
      </c>
    </row>
    <row r="104" spans="1:35">
      <c r="A104" s="164" t="str">
        <f t="shared" ca="1" si="34"/>
        <v/>
      </c>
      <c r="B104" s="44" t="str">
        <f t="shared" ca="1" si="35"/>
        <v/>
      </c>
      <c r="C104" s="45" t="str">
        <f t="shared" ca="1" si="55"/>
        <v/>
      </c>
      <c r="D104" s="45" t="str">
        <f t="shared" ca="1" si="36"/>
        <v/>
      </c>
      <c r="E104" s="44" t="str">
        <f t="shared" ca="1" si="37"/>
        <v/>
      </c>
      <c r="F104" s="45" t="str">
        <f t="shared" ca="1" si="38"/>
        <v/>
      </c>
      <c r="G104" s="46" t="str">
        <f t="shared" ca="1" si="39"/>
        <v/>
      </c>
      <c r="H104" s="44" t="str">
        <f t="shared" ca="1" si="40"/>
        <v/>
      </c>
      <c r="I104" s="45" t="str">
        <f t="shared" ca="1" si="41"/>
        <v/>
      </c>
      <c r="J104" s="46" t="str">
        <f t="shared" ca="1" si="42"/>
        <v/>
      </c>
      <c r="K104" s="44" t="str">
        <f t="shared" ca="1" si="43"/>
        <v/>
      </c>
      <c r="L104" s="45" t="str">
        <f t="shared" ca="1" si="44"/>
        <v/>
      </c>
      <c r="M104" s="46" t="str">
        <f t="shared" ca="1" si="45"/>
        <v/>
      </c>
      <c r="N104" s="44" t="str">
        <f t="shared" ca="1" si="46"/>
        <v/>
      </c>
      <c r="O104" s="45" t="str">
        <f t="shared" ca="1" si="47"/>
        <v/>
      </c>
      <c r="P104" s="46" t="str">
        <f t="shared" ca="1" si="48"/>
        <v/>
      </c>
      <c r="Q104" s="44" t="str">
        <f t="shared" ca="1" si="49"/>
        <v/>
      </c>
      <c r="R104" s="45" t="str">
        <f t="shared" ca="1" si="50"/>
        <v/>
      </c>
      <c r="S104" s="46" t="str">
        <f t="shared" ca="1" si="51"/>
        <v/>
      </c>
      <c r="T104" s="77" t="str">
        <f t="shared" ca="1" si="52"/>
        <v/>
      </c>
      <c r="V104" s="70">
        <v>45915.625</v>
      </c>
      <c r="W104" s="53">
        <v>112.36</v>
      </c>
      <c r="AD104" s="70">
        <v>45916.625</v>
      </c>
      <c r="AE104" s="53">
        <v>84.53</v>
      </c>
      <c r="AH104" s="163" t="str">
        <f t="shared" si="53"/>
        <v/>
      </c>
      <c r="AI104" s="163" t="str">
        <f t="shared" si="54"/>
        <v/>
      </c>
    </row>
    <row r="105" spans="1:35">
      <c r="A105" s="164" t="str">
        <f t="shared" ca="1" si="34"/>
        <v/>
      </c>
      <c r="B105" s="44" t="str">
        <f t="shared" ca="1" si="35"/>
        <v/>
      </c>
      <c r="C105" s="45" t="str">
        <f t="shared" ca="1" si="55"/>
        <v/>
      </c>
      <c r="D105" s="45" t="str">
        <f t="shared" ca="1" si="36"/>
        <v/>
      </c>
      <c r="E105" s="44" t="str">
        <f t="shared" ca="1" si="37"/>
        <v/>
      </c>
      <c r="F105" s="45" t="str">
        <f t="shared" ca="1" si="38"/>
        <v/>
      </c>
      <c r="G105" s="46" t="str">
        <f t="shared" ca="1" si="39"/>
        <v/>
      </c>
      <c r="H105" s="44" t="str">
        <f t="shared" ca="1" si="40"/>
        <v/>
      </c>
      <c r="I105" s="45" t="str">
        <f t="shared" ca="1" si="41"/>
        <v/>
      </c>
      <c r="J105" s="46" t="str">
        <f t="shared" ca="1" si="42"/>
        <v/>
      </c>
      <c r="K105" s="44" t="str">
        <f t="shared" ca="1" si="43"/>
        <v/>
      </c>
      <c r="L105" s="45" t="str">
        <f t="shared" ca="1" si="44"/>
        <v/>
      </c>
      <c r="M105" s="46" t="str">
        <f t="shared" ca="1" si="45"/>
        <v/>
      </c>
      <c r="N105" s="44" t="str">
        <f t="shared" ca="1" si="46"/>
        <v/>
      </c>
      <c r="O105" s="45" t="str">
        <f t="shared" ca="1" si="47"/>
        <v/>
      </c>
      <c r="P105" s="46" t="str">
        <f t="shared" ca="1" si="48"/>
        <v/>
      </c>
      <c r="Q105" s="44" t="str">
        <f t="shared" ca="1" si="49"/>
        <v/>
      </c>
      <c r="R105" s="45" t="str">
        <f t="shared" ca="1" si="50"/>
        <v/>
      </c>
      <c r="S105" s="46" t="str">
        <f t="shared" ca="1" si="51"/>
        <v/>
      </c>
      <c r="T105" s="77" t="str">
        <f t="shared" ca="1" si="52"/>
        <v/>
      </c>
      <c r="V105" s="70">
        <v>45916.625</v>
      </c>
      <c r="W105" s="53">
        <v>112.26</v>
      </c>
      <c r="AD105" s="70">
        <v>45917.625</v>
      </c>
      <c r="AE105" s="53">
        <v>84.37</v>
      </c>
      <c r="AH105" s="163" t="str">
        <f t="shared" si="53"/>
        <v/>
      </c>
      <c r="AI105" s="163" t="str">
        <f t="shared" si="54"/>
        <v/>
      </c>
    </row>
    <row r="106" spans="1:35">
      <c r="A106" s="164" t="str">
        <f t="shared" ref="A106:A169" ca="1" si="56">IF(AND(ISBLANK(AJ95), A105 = $AJ$1),NOW(),IF(ISBLANK(AJ95),"",AJ95))</f>
        <v/>
      </c>
      <c r="B106" s="44" t="str">
        <f t="shared" ref="B106:B169" ca="1" si="57">IF(COUNTIF(V:V,A106)=1,VLOOKUP(A106,V:W,2), IF(COUNTIF(V:V,A106)=0,$B$10,""))</f>
        <v/>
      </c>
      <c r="C106" s="45" t="str">
        <f t="shared" ca="1" si="55"/>
        <v/>
      </c>
      <c r="D106" s="45" t="str">
        <f t="shared" ref="D106:D169" ca="1" si="58">IF(ISERROR(B106-2),"",-1*ROUNDUP(A106-$A$14,0)/360*$B$7*$B$5)</f>
        <v/>
      </c>
      <c r="E106" s="44" t="str">
        <f t="shared" ref="E106:E169" ca="1" si="59">IF(COUNTIF(V:V,A106)=1,VLOOKUP(A106,X:Y,2), IF(COUNTIF(V:V,A106)=0,$C$10,""))</f>
        <v/>
      </c>
      <c r="F106" s="45" t="str">
        <f t="shared" ref="F106:F169" ca="1" si="60">IF(ISERROR(B106-2),"",(E106-$E$14)/100*$C$5)</f>
        <v/>
      </c>
      <c r="G106" s="46" t="str">
        <f t="shared" ref="G106:G169" ca="1" si="61">IF(ISERROR(B106-2),"",ROUNDUP(A106-$A$14,0)/360*$C$6*$C$5-ROUNDUP(A106-$A$14,0)/360*$C$7*$C$5*$E$14/100)</f>
        <v/>
      </c>
      <c r="H106" s="44" t="str">
        <f t="shared" ref="H106:H169" ca="1" si="62">IF(COUNTIF(V:V,A106)=1,VLOOKUP(A106,Z:AA,2), IF(COUNTIF(V:V,A106)=0,$D$10,""))</f>
        <v/>
      </c>
      <c r="I106" s="45" t="str">
        <f t="shared" ref="I106:I169" ca="1" si="63">IF(ISERROR(B106-2),"",(H106-$H$14)/100*$D$5)</f>
        <v/>
      </c>
      <c r="J106" s="46" t="str">
        <f t="shared" ref="J106:J169" ca="1" si="64">IF(ISERROR(B106-2),"",ROUNDUP(A106-$A$14,0)/360*$D$6*$D$5-ROUNDUP(A106-$A$14,0)/360*$D$7*$D$5*$H$14/100)</f>
        <v/>
      </c>
      <c r="K106" s="44" t="str">
        <f t="shared" ref="K106:K169" ca="1" si="65">IF(COUNTIF(V:V,A106)=1,VLOOKUP(A106,AB:AC,2), IF(COUNTIF(V:V,A106)=0,$E$10,""))</f>
        <v/>
      </c>
      <c r="L106" s="45" t="str">
        <f t="shared" ref="L106:L169" ca="1" si="66">IF(ISERROR(B106-2),"",(K106-$K$14)/100*$E$5)</f>
        <v/>
      </c>
      <c r="M106" s="46" t="str">
        <f t="shared" ref="M106:M169" ca="1" si="67">IF(ISERROR(B106-2),"",ROUNDUP(A106-$A$14,0)/360*$E$6*$E$5-ROUNDUP(A106-$A$14,0)/360*$E$7*$E$5*$K$14/100)</f>
        <v/>
      </c>
      <c r="N106" s="44" t="str">
        <f t="shared" ref="N106:N169" ca="1" si="68">IF(COUNTIF(V:V,A106)=1,VLOOKUP(A106,AD:AE,2), IF(COUNTIF(V:V,A106)=0,$F$10,""))</f>
        <v/>
      </c>
      <c r="O106" s="45" t="str">
        <f t="shared" ref="O106:O169" ca="1" si="69">IF(ISERROR(B106-2),"",(N106/$N$14-1)*$F$5)</f>
        <v/>
      </c>
      <c r="P106" s="46" t="str">
        <f t="shared" ref="P106:P169" ca="1" si="70">IF(ISERROR(B106-2),"",-1*ROUNDUP(A106-$A$14,0)/360*$F$7*$F$5)</f>
        <v/>
      </c>
      <c r="Q106" s="44" t="str">
        <f t="shared" ref="Q106:Q169" ca="1" si="71">IF(COUNTIF(V:V,A106)=1,VLOOKUP(A106,AF:AG,2), IF(COUNTIF(V:V,A106)=0,$G$10,""))</f>
        <v/>
      </c>
      <c r="R106" s="45" t="str">
        <f t="shared" ref="R106:R169" ca="1" si="72">IF(ISERROR(B106-2),"",(Q106-$Q$14)/100*$G$5)</f>
        <v/>
      </c>
      <c r="S106" s="46" t="str">
        <f t="shared" ref="S106:S169" ca="1" si="73">IF(ISERROR(B106-2),"",ROUNDUP(A106-$A$14,0)/360*$G$6*$G$5-ROUNDUP(A106-$A$14,0)/360*$G$7*$G$5*$Q$14/100)</f>
        <v/>
      </c>
      <c r="T106" s="77" t="str">
        <f t="shared" ref="T106:T169" ca="1" si="74">IF(ISERROR(B106-2),"",C106+D106-F106-G106-I106-J106-L106-M106-O106-P106+R106+S106+$J$9+$N$9)</f>
        <v/>
      </c>
      <c r="V106" s="70">
        <v>45917.625</v>
      </c>
      <c r="W106" s="53">
        <v>112.06</v>
      </c>
      <c r="AD106" s="70">
        <v>45918.625</v>
      </c>
      <c r="AE106" s="53">
        <v>84.295000000000002</v>
      </c>
      <c r="AH106" s="163" t="str">
        <f t="shared" si="53"/>
        <v/>
      </c>
      <c r="AI106" s="163" t="str">
        <f t="shared" si="54"/>
        <v/>
      </c>
    </row>
    <row r="107" spans="1:35">
      <c r="A107" s="164" t="str">
        <f t="shared" ca="1" si="56"/>
        <v/>
      </c>
      <c r="B107" s="44" t="str">
        <f t="shared" ca="1" si="57"/>
        <v/>
      </c>
      <c r="C107" s="45" t="str">
        <f t="shared" ca="1" si="55"/>
        <v/>
      </c>
      <c r="D107" s="45" t="str">
        <f t="shared" ca="1" si="58"/>
        <v/>
      </c>
      <c r="E107" s="44" t="str">
        <f t="shared" ca="1" si="59"/>
        <v/>
      </c>
      <c r="F107" s="45" t="str">
        <f t="shared" ca="1" si="60"/>
        <v/>
      </c>
      <c r="G107" s="46" t="str">
        <f t="shared" ca="1" si="61"/>
        <v/>
      </c>
      <c r="H107" s="44" t="str">
        <f t="shared" ca="1" si="62"/>
        <v/>
      </c>
      <c r="I107" s="45" t="str">
        <f t="shared" ca="1" si="63"/>
        <v/>
      </c>
      <c r="J107" s="46" t="str">
        <f t="shared" ca="1" si="64"/>
        <v/>
      </c>
      <c r="K107" s="44" t="str">
        <f t="shared" ca="1" si="65"/>
        <v/>
      </c>
      <c r="L107" s="45" t="str">
        <f t="shared" ca="1" si="66"/>
        <v/>
      </c>
      <c r="M107" s="46" t="str">
        <f t="shared" ca="1" si="67"/>
        <v/>
      </c>
      <c r="N107" s="44" t="str">
        <f t="shared" ca="1" si="68"/>
        <v/>
      </c>
      <c r="O107" s="45" t="str">
        <f t="shared" ca="1" si="69"/>
        <v/>
      </c>
      <c r="P107" s="46" t="str">
        <f t="shared" ca="1" si="70"/>
        <v/>
      </c>
      <c r="Q107" s="44" t="str">
        <f t="shared" ca="1" si="71"/>
        <v/>
      </c>
      <c r="R107" s="45" t="str">
        <f t="shared" ca="1" si="72"/>
        <v/>
      </c>
      <c r="S107" s="46" t="str">
        <f t="shared" ca="1" si="73"/>
        <v/>
      </c>
      <c r="T107" s="77" t="str">
        <f t="shared" ca="1" si="74"/>
        <v/>
      </c>
      <c r="V107" s="70">
        <v>45918.625</v>
      </c>
      <c r="W107" s="53">
        <v>111.83</v>
      </c>
      <c r="AD107" s="70">
        <v>45919.625</v>
      </c>
      <c r="AE107" s="53">
        <v>84.29</v>
      </c>
      <c r="AH107" s="163" t="str">
        <f t="shared" si="53"/>
        <v/>
      </c>
      <c r="AI107" s="163" t="str">
        <f t="shared" si="54"/>
        <v/>
      </c>
    </row>
    <row r="108" spans="1:35">
      <c r="A108" s="164" t="str">
        <f t="shared" ca="1" si="56"/>
        <v/>
      </c>
      <c r="B108" s="44" t="str">
        <f t="shared" ca="1" si="57"/>
        <v/>
      </c>
      <c r="C108" s="45" t="str">
        <f t="shared" ca="1" si="55"/>
        <v/>
      </c>
      <c r="D108" s="45" t="str">
        <f t="shared" ca="1" si="58"/>
        <v/>
      </c>
      <c r="E108" s="44" t="str">
        <f t="shared" ca="1" si="59"/>
        <v/>
      </c>
      <c r="F108" s="45" t="str">
        <f t="shared" ca="1" si="60"/>
        <v/>
      </c>
      <c r="G108" s="46" t="str">
        <f t="shared" ca="1" si="61"/>
        <v/>
      </c>
      <c r="H108" s="44" t="str">
        <f t="shared" ca="1" si="62"/>
        <v/>
      </c>
      <c r="I108" s="45" t="str">
        <f t="shared" ca="1" si="63"/>
        <v/>
      </c>
      <c r="J108" s="46" t="str">
        <f t="shared" ca="1" si="64"/>
        <v/>
      </c>
      <c r="K108" s="44" t="str">
        <f t="shared" ca="1" si="65"/>
        <v/>
      </c>
      <c r="L108" s="45" t="str">
        <f t="shared" ca="1" si="66"/>
        <v/>
      </c>
      <c r="M108" s="46" t="str">
        <f t="shared" ca="1" si="67"/>
        <v/>
      </c>
      <c r="N108" s="44" t="str">
        <f t="shared" ca="1" si="68"/>
        <v/>
      </c>
      <c r="O108" s="45" t="str">
        <f t="shared" ca="1" si="69"/>
        <v/>
      </c>
      <c r="P108" s="46" t="str">
        <f t="shared" ca="1" si="70"/>
        <v/>
      </c>
      <c r="Q108" s="44" t="str">
        <f t="shared" ca="1" si="71"/>
        <v/>
      </c>
      <c r="R108" s="45" t="str">
        <f t="shared" ca="1" si="72"/>
        <v/>
      </c>
      <c r="S108" s="46" t="str">
        <f t="shared" ca="1" si="73"/>
        <v/>
      </c>
      <c r="T108" s="77" t="str">
        <f t="shared" ca="1" si="74"/>
        <v/>
      </c>
      <c r="V108" s="70">
        <v>45919.625</v>
      </c>
      <c r="W108" s="53">
        <v>111.74</v>
      </c>
      <c r="AD108" s="70">
        <v>45922.625</v>
      </c>
      <c r="AE108" s="53">
        <v>84.154300000000006</v>
      </c>
      <c r="AH108" s="163" t="str">
        <f t="shared" si="53"/>
        <v/>
      </c>
      <c r="AI108" s="163" t="str">
        <f t="shared" si="54"/>
        <v/>
      </c>
    </row>
    <row r="109" spans="1:35">
      <c r="A109" s="164" t="str">
        <f t="shared" ca="1" si="56"/>
        <v/>
      </c>
      <c r="B109" s="44" t="str">
        <f t="shared" ca="1" si="57"/>
        <v/>
      </c>
      <c r="C109" s="45" t="str">
        <f t="shared" ca="1" si="55"/>
        <v/>
      </c>
      <c r="D109" s="45" t="str">
        <f t="shared" ca="1" si="58"/>
        <v/>
      </c>
      <c r="E109" s="44" t="str">
        <f t="shared" ca="1" si="59"/>
        <v/>
      </c>
      <c r="F109" s="45" t="str">
        <f t="shared" ca="1" si="60"/>
        <v/>
      </c>
      <c r="G109" s="46" t="str">
        <f t="shared" ca="1" si="61"/>
        <v/>
      </c>
      <c r="H109" s="44" t="str">
        <f t="shared" ca="1" si="62"/>
        <v/>
      </c>
      <c r="I109" s="45" t="str">
        <f t="shared" ca="1" si="63"/>
        <v/>
      </c>
      <c r="J109" s="46" t="str">
        <f t="shared" ca="1" si="64"/>
        <v/>
      </c>
      <c r="K109" s="44" t="str">
        <f t="shared" ca="1" si="65"/>
        <v/>
      </c>
      <c r="L109" s="45" t="str">
        <f t="shared" ca="1" si="66"/>
        <v/>
      </c>
      <c r="M109" s="46" t="str">
        <f t="shared" ca="1" si="67"/>
        <v/>
      </c>
      <c r="N109" s="44" t="str">
        <f t="shared" ca="1" si="68"/>
        <v/>
      </c>
      <c r="O109" s="45" t="str">
        <f t="shared" ca="1" si="69"/>
        <v/>
      </c>
      <c r="P109" s="46" t="str">
        <f t="shared" ca="1" si="70"/>
        <v/>
      </c>
      <c r="Q109" s="44" t="str">
        <f t="shared" ca="1" si="71"/>
        <v/>
      </c>
      <c r="R109" s="45" t="str">
        <f t="shared" ca="1" si="72"/>
        <v/>
      </c>
      <c r="S109" s="46" t="str">
        <f t="shared" ca="1" si="73"/>
        <v/>
      </c>
      <c r="T109" s="77" t="str">
        <f t="shared" ca="1" si="74"/>
        <v/>
      </c>
      <c r="V109" s="70">
        <v>45922.625</v>
      </c>
      <c r="W109" s="53">
        <v>111.48</v>
      </c>
      <c r="AD109" s="70">
        <v>45923.625</v>
      </c>
      <c r="AE109" s="53">
        <v>84.29</v>
      </c>
      <c r="AH109" s="163" t="str">
        <f t="shared" si="53"/>
        <v/>
      </c>
      <c r="AI109" s="163" t="str">
        <f t="shared" si="54"/>
        <v/>
      </c>
    </row>
    <row r="110" spans="1:35">
      <c r="A110" s="164" t="str">
        <f t="shared" ca="1" si="56"/>
        <v/>
      </c>
      <c r="B110" s="44" t="str">
        <f t="shared" ca="1" si="57"/>
        <v/>
      </c>
      <c r="C110" s="45" t="str">
        <f t="shared" ca="1" si="55"/>
        <v/>
      </c>
      <c r="D110" s="45" t="str">
        <f t="shared" ca="1" si="58"/>
        <v/>
      </c>
      <c r="E110" s="44" t="str">
        <f t="shared" ca="1" si="59"/>
        <v/>
      </c>
      <c r="F110" s="45" t="str">
        <f t="shared" ca="1" si="60"/>
        <v/>
      </c>
      <c r="G110" s="46" t="str">
        <f t="shared" ca="1" si="61"/>
        <v/>
      </c>
      <c r="H110" s="44" t="str">
        <f t="shared" ca="1" si="62"/>
        <v/>
      </c>
      <c r="I110" s="45" t="str">
        <f t="shared" ca="1" si="63"/>
        <v/>
      </c>
      <c r="J110" s="46" t="str">
        <f t="shared" ca="1" si="64"/>
        <v/>
      </c>
      <c r="K110" s="44" t="str">
        <f t="shared" ca="1" si="65"/>
        <v/>
      </c>
      <c r="L110" s="45" t="str">
        <f t="shared" ca="1" si="66"/>
        <v/>
      </c>
      <c r="M110" s="46" t="str">
        <f t="shared" ca="1" si="67"/>
        <v/>
      </c>
      <c r="N110" s="44" t="str">
        <f t="shared" ca="1" si="68"/>
        <v/>
      </c>
      <c r="O110" s="45" t="str">
        <f t="shared" ca="1" si="69"/>
        <v/>
      </c>
      <c r="P110" s="46" t="str">
        <f t="shared" ca="1" si="70"/>
        <v/>
      </c>
      <c r="Q110" s="44" t="str">
        <f t="shared" ca="1" si="71"/>
        <v/>
      </c>
      <c r="R110" s="45" t="str">
        <f t="shared" ca="1" si="72"/>
        <v/>
      </c>
      <c r="S110" s="46" t="str">
        <f t="shared" ca="1" si="73"/>
        <v/>
      </c>
      <c r="T110" s="77" t="str">
        <f t="shared" ca="1" si="74"/>
        <v/>
      </c>
      <c r="V110" s="70">
        <v>45923.625</v>
      </c>
      <c r="W110" s="53">
        <v>111.71</v>
      </c>
      <c r="AD110" s="70">
        <v>45924.625</v>
      </c>
      <c r="AE110" s="53">
        <v>84.05</v>
      </c>
      <c r="AH110" s="163" t="str">
        <f t="shared" si="53"/>
        <v/>
      </c>
      <c r="AI110" s="163" t="str">
        <f t="shared" si="54"/>
        <v/>
      </c>
    </row>
    <row r="111" spans="1:35">
      <c r="A111" s="164" t="str">
        <f t="shared" ca="1" si="56"/>
        <v/>
      </c>
      <c r="B111" s="44" t="str">
        <f t="shared" ca="1" si="57"/>
        <v/>
      </c>
      <c r="C111" s="45" t="str">
        <f t="shared" ca="1" si="55"/>
        <v/>
      </c>
      <c r="D111" s="45" t="str">
        <f t="shared" ca="1" si="58"/>
        <v/>
      </c>
      <c r="E111" s="44" t="str">
        <f t="shared" ca="1" si="59"/>
        <v/>
      </c>
      <c r="F111" s="45" t="str">
        <f t="shared" ca="1" si="60"/>
        <v/>
      </c>
      <c r="G111" s="46" t="str">
        <f t="shared" ca="1" si="61"/>
        <v/>
      </c>
      <c r="H111" s="44" t="str">
        <f t="shared" ca="1" si="62"/>
        <v/>
      </c>
      <c r="I111" s="45" t="str">
        <f t="shared" ca="1" si="63"/>
        <v/>
      </c>
      <c r="J111" s="46" t="str">
        <f t="shared" ca="1" si="64"/>
        <v/>
      </c>
      <c r="K111" s="44" t="str">
        <f t="shared" ca="1" si="65"/>
        <v/>
      </c>
      <c r="L111" s="45" t="str">
        <f t="shared" ca="1" si="66"/>
        <v/>
      </c>
      <c r="M111" s="46" t="str">
        <f t="shared" ca="1" si="67"/>
        <v/>
      </c>
      <c r="N111" s="44" t="str">
        <f t="shared" ca="1" si="68"/>
        <v/>
      </c>
      <c r="O111" s="45" t="str">
        <f t="shared" ca="1" si="69"/>
        <v/>
      </c>
      <c r="P111" s="46" t="str">
        <f t="shared" ca="1" si="70"/>
        <v/>
      </c>
      <c r="Q111" s="44" t="str">
        <f t="shared" ca="1" si="71"/>
        <v/>
      </c>
      <c r="R111" s="45" t="str">
        <f t="shared" ca="1" si="72"/>
        <v/>
      </c>
      <c r="S111" s="46" t="str">
        <f t="shared" ca="1" si="73"/>
        <v/>
      </c>
      <c r="T111" s="77" t="str">
        <f t="shared" ca="1" si="74"/>
        <v/>
      </c>
      <c r="V111" s="70">
        <v>45924.625</v>
      </c>
      <c r="W111" s="53">
        <v>111.26</v>
      </c>
      <c r="AD111" s="70">
        <v>45925.625</v>
      </c>
      <c r="AE111" s="53">
        <v>83.87</v>
      </c>
      <c r="AH111" s="163" t="str">
        <f t="shared" si="53"/>
        <v/>
      </c>
      <c r="AI111" s="163" t="str">
        <f t="shared" si="54"/>
        <v/>
      </c>
    </row>
    <row r="112" spans="1:35">
      <c r="A112" s="164" t="str">
        <f t="shared" ca="1" si="56"/>
        <v/>
      </c>
      <c r="B112" s="44" t="str">
        <f t="shared" ca="1" si="57"/>
        <v/>
      </c>
      <c r="C112" s="45" t="str">
        <f t="shared" ca="1" si="55"/>
        <v/>
      </c>
      <c r="D112" s="45" t="str">
        <f t="shared" ca="1" si="58"/>
        <v/>
      </c>
      <c r="E112" s="44" t="str">
        <f t="shared" ca="1" si="59"/>
        <v/>
      </c>
      <c r="F112" s="45" t="str">
        <f t="shared" ca="1" si="60"/>
        <v/>
      </c>
      <c r="G112" s="46" t="str">
        <f t="shared" ca="1" si="61"/>
        <v/>
      </c>
      <c r="H112" s="44" t="str">
        <f t="shared" ca="1" si="62"/>
        <v/>
      </c>
      <c r="I112" s="45" t="str">
        <f t="shared" ca="1" si="63"/>
        <v/>
      </c>
      <c r="J112" s="46" t="str">
        <f t="shared" ca="1" si="64"/>
        <v/>
      </c>
      <c r="K112" s="44" t="str">
        <f t="shared" ca="1" si="65"/>
        <v/>
      </c>
      <c r="L112" s="45" t="str">
        <f t="shared" ca="1" si="66"/>
        <v/>
      </c>
      <c r="M112" s="46" t="str">
        <f t="shared" ca="1" si="67"/>
        <v/>
      </c>
      <c r="N112" s="44" t="str">
        <f t="shared" ca="1" si="68"/>
        <v/>
      </c>
      <c r="O112" s="45" t="str">
        <f t="shared" ca="1" si="69"/>
        <v/>
      </c>
      <c r="P112" s="46" t="str">
        <f t="shared" ca="1" si="70"/>
        <v/>
      </c>
      <c r="Q112" s="44" t="str">
        <f t="shared" ca="1" si="71"/>
        <v/>
      </c>
      <c r="R112" s="45" t="str">
        <f t="shared" ca="1" si="72"/>
        <v/>
      </c>
      <c r="S112" s="46" t="str">
        <f t="shared" ca="1" si="73"/>
        <v/>
      </c>
      <c r="T112" s="77" t="str">
        <f t="shared" ca="1" si="74"/>
        <v/>
      </c>
      <c r="V112" s="70">
        <v>45925.625</v>
      </c>
      <c r="W112" s="53">
        <v>111.06</v>
      </c>
      <c r="AD112" s="70">
        <v>45926.625</v>
      </c>
      <c r="AE112" s="53">
        <v>83.93</v>
      </c>
      <c r="AH112" s="163">
        <f t="shared" si="53"/>
        <v>45925.625</v>
      </c>
      <c r="AI112" s="163" t="str">
        <f t="shared" si="54"/>
        <v/>
      </c>
    </row>
    <row r="113" spans="1:35">
      <c r="A113" s="164" t="str">
        <f t="shared" ca="1" si="56"/>
        <v/>
      </c>
      <c r="B113" s="44" t="str">
        <f t="shared" ca="1" si="57"/>
        <v/>
      </c>
      <c r="C113" s="45" t="str">
        <f t="shared" ca="1" si="55"/>
        <v/>
      </c>
      <c r="D113" s="45" t="str">
        <f t="shared" ca="1" si="58"/>
        <v/>
      </c>
      <c r="E113" s="44" t="str">
        <f t="shared" ca="1" si="59"/>
        <v/>
      </c>
      <c r="F113" s="45" t="str">
        <f t="shared" ca="1" si="60"/>
        <v/>
      </c>
      <c r="G113" s="46" t="str">
        <f t="shared" ca="1" si="61"/>
        <v/>
      </c>
      <c r="H113" s="44" t="str">
        <f t="shared" ca="1" si="62"/>
        <v/>
      </c>
      <c r="I113" s="45" t="str">
        <f t="shared" ca="1" si="63"/>
        <v/>
      </c>
      <c r="J113" s="46" t="str">
        <f t="shared" ca="1" si="64"/>
        <v/>
      </c>
      <c r="K113" s="44" t="str">
        <f t="shared" ca="1" si="65"/>
        <v/>
      </c>
      <c r="L113" s="45" t="str">
        <f t="shared" ca="1" si="66"/>
        <v/>
      </c>
      <c r="M113" s="46" t="str">
        <f t="shared" ca="1" si="67"/>
        <v/>
      </c>
      <c r="N113" s="44" t="str">
        <f t="shared" ca="1" si="68"/>
        <v/>
      </c>
      <c r="O113" s="45" t="str">
        <f t="shared" ca="1" si="69"/>
        <v/>
      </c>
      <c r="P113" s="46" t="str">
        <f t="shared" ca="1" si="70"/>
        <v/>
      </c>
      <c r="Q113" s="44" t="str">
        <f t="shared" ca="1" si="71"/>
        <v/>
      </c>
      <c r="R113" s="45" t="str">
        <f t="shared" ca="1" si="72"/>
        <v/>
      </c>
      <c r="S113" s="46" t="str">
        <f t="shared" ca="1" si="73"/>
        <v/>
      </c>
      <c r="T113" s="77" t="str">
        <f t="shared" ca="1" si="74"/>
        <v/>
      </c>
      <c r="V113" s="70">
        <v>45926.625</v>
      </c>
      <c r="W113" s="53">
        <v>111.21</v>
      </c>
      <c r="AD113" s="70">
        <v>45929.625</v>
      </c>
      <c r="AE113" s="53">
        <v>84.11</v>
      </c>
      <c r="AH113" s="163">
        <f t="shared" si="53"/>
        <v>45926.625</v>
      </c>
      <c r="AI113" s="163">
        <f t="shared" si="54"/>
        <v>45926.625</v>
      </c>
    </row>
    <row r="114" spans="1:35">
      <c r="A114" s="164" t="str">
        <f t="shared" ca="1" si="56"/>
        <v/>
      </c>
      <c r="B114" s="44" t="str">
        <f t="shared" ca="1" si="57"/>
        <v/>
      </c>
      <c r="C114" s="45" t="str">
        <f t="shared" ca="1" si="55"/>
        <v/>
      </c>
      <c r="D114" s="45" t="str">
        <f t="shared" ca="1" si="58"/>
        <v/>
      </c>
      <c r="E114" s="44" t="str">
        <f t="shared" ca="1" si="59"/>
        <v/>
      </c>
      <c r="F114" s="45" t="str">
        <f t="shared" ca="1" si="60"/>
        <v/>
      </c>
      <c r="G114" s="46" t="str">
        <f t="shared" ca="1" si="61"/>
        <v/>
      </c>
      <c r="H114" s="44" t="str">
        <f t="shared" ca="1" si="62"/>
        <v/>
      </c>
      <c r="I114" s="45" t="str">
        <f t="shared" ca="1" si="63"/>
        <v/>
      </c>
      <c r="J114" s="46" t="str">
        <f t="shared" ca="1" si="64"/>
        <v/>
      </c>
      <c r="K114" s="44" t="str">
        <f t="shared" ca="1" si="65"/>
        <v/>
      </c>
      <c r="L114" s="45" t="str">
        <f t="shared" ca="1" si="66"/>
        <v/>
      </c>
      <c r="M114" s="46" t="str">
        <f t="shared" ca="1" si="67"/>
        <v/>
      </c>
      <c r="N114" s="44" t="str">
        <f t="shared" ca="1" si="68"/>
        <v/>
      </c>
      <c r="O114" s="45" t="str">
        <f t="shared" ca="1" si="69"/>
        <v/>
      </c>
      <c r="P114" s="46" t="str">
        <f t="shared" ca="1" si="70"/>
        <v/>
      </c>
      <c r="Q114" s="44" t="str">
        <f t="shared" ca="1" si="71"/>
        <v/>
      </c>
      <c r="R114" s="45" t="str">
        <f t="shared" ca="1" si="72"/>
        <v/>
      </c>
      <c r="S114" s="46" t="str">
        <f t="shared" ca="1" si="73"/>
        <v/>
      </c>
      <c r="T114" s="77" t="str">
        <f t="shared" ca="1" si="74"/>
        <v/>
      </c>
      <c r="V114" s="70">
        <v>45929.625</v>
      </c>
      <c r="W114" s="53">
        <v>111.58</v>
      </c>
      <c r="AD114" s="70">
        <v>45930.625</v>
      </c>
      <c r="AE114" s="53">
        <v>84.11</v>
      </c>
      <c r="AH114" s="163">
        <f t="shared" si="53"/>
        <v>45929.625</v>
      </c>
      <c r="AI114" s="163">
        <f t="shared" si="54"/>
        <v>45929.625</v>
      </c>
    </row>
    <row r="115" spans="1:35">
      <c r="A115" s="164" t="str">
        <f t="shared" ca="1" si="56"/>
        <v/>
      </c>
      <c r="B115" s="44" t="str">
        <f t="shared" ca="1" si="57"/>
        <v/>
      </c>
      <c r="C115" s="45" t="str">
        <f t="shared" ca="1" si="55"/>
        <v/>
      </c>
      <c r="D115" s="45" t="str">
        <f t="shared" ca="1" si="58"/>
        <v/>
      </c>
      <c r="E115" s="44" t="str">
        <f t="shared" ca="1" si="59"/>
        <v/>
      </c>
      <c r="F115" s="45" t="str">
        <f t="shared" ca="1" si="60"/>
        <v/>
      </c>
      <c r="G115" s="46" t="str">
        <f t="shared" ca="1" si="61"/>
        <v/>
      </c>
      <c r="H115" s="44" t="str">
        <f t="shared" ca="1" si="62"/>
        <v/>
      </c>
      <c r="I115" s="45" t="str">
        <f t="shared" ca="1" si="63"/>
        <v/>
      </c>
      <c r="J115" s="46" t="str">
        <f t="shared" ca="1" si="64"/>
        <v/>
      </c>
      <c r="K115" s="44" t="str">
        <f t="shared" ca="1" si="65"/>
        <v/>
      </c>
      <c r="L115" s="45" t="str">
        <f t="shared" ca="1" si="66"/>
        <v/>
      </c>
      <c r="M115" s="46" t="str">
        <f t="shared" ca="1" si="67"/>
        <v/>
      </c>
      <c r="N115" s="44" t="str">
        <f t="shared" ca="1" si="68"/>
        <v/>
      </c>
      <c r="O115" s="45" t="str">
        <f t="shared" ca="1" si="69"/>
        <v/>
      </c>
      <c r="P115" s="46" t="str">
        <f t="shared" ca="1" si="70"/>
        <v/>
      </c>
      <c r="Q115" s="44" t="str">
        <f t="shared" ca="1" si="71"/>
        <v/>
      </c>
      <c r="R115" s="45" t="str">
        <f t="shared" ca="1" si="72"/>
        <v/>
      </c>
      <c r="S115" s="46" t="str">
        <f t="shared" ca="1" si="73"/>
        <v/>
      </c>
      <c r="T115" s="77" t="str">
        <f t="shared" ca="1" si="74"/>
        <v/>
      </c>
      <c r="V115" s="70">
        <v>45930.625</v>
      </c>
      <c r="W115" s="53">
        <v>111.47</v>
      </c>
      <c r="AD115" s="70">
        <v>45931.625</v>
      </c>
      <c r="AE115" s="53">
        <v>84.07</v>
      </c>
      <c r="AH115" s="163">
        <f t="shared" si="53"/>
        <v>45930.625</v>
      </c>
      <c r="AI115" s="163">
        <f t="shared" si="54"/>
        <v>45930.625</v>
      </c>
    </row>
    <row r="116" spans="1:35">
      <c r="A116" s="164" t="str">
        <f t="shared" ca="1" si="56"/>
        <v/>
      </c>
      <c r="B116" s="44" t="str">
        <f t="shared" ca="1" si="57"/>
        <v/>
      </c>
      <c r="C116" s="45" t="str">
        <f t="shared" ca="1" si="55"/>
        <v/>
      </c>
      <c r="D116" s="45" t="str">
        <f t="shared" ca="1" si="58"/>
        <v/>
      </c>
      <c r="E116" s="44" t="str">
        <f t="shared" ca="1" si="59"/>
        <v/>
      </c>
      <c r="F116" s="45" t="str">
        <f t="shared" ca="1" si="60"/>
        <v/>
      </c>
      <c r="G116" s="46" t="str">
        <f t="shared" ca="1" si="61"/>
        <v/>
      </c>
      <c r="H116" s="44" t="str">
        <f t="shared" ca="1" si="62"/>
        <v/>
      </c>
      <c r="I116" s="45" t="str">
        <f t="shared" ca="1" si="63"/>
        <v/>
      </c>
      <c r="J116" s="46" t="str">
        <f t="shared" ca="1" si="64"/>
        <v/>
      </c>
      <c r="K116" s="44" t="str">
        <f t="shared" ca="1" si="65"/>
        <v/>
      </c>
      <c r="L116" s="45" t="str">
        <f t="shared" ca="1" si="66"/>
        <v/>
      </c>
      <c r="M116" s="46" t="str">
        <f t="shared" ca="1" si="67"/>
        <v/>
      </c>
      <c r="N116" s="44" t="str">
        <f t="shared" ca="1" si="68"/>
        <v/>
      </c>
      <c r="O116" s="45" t="str">
        <f t="shared" ca="1" si="69"/>
        <v/>
      </c>
      <c r="P116" s="46" t="str">
        <f t="shared" ca="1" si="70"/>
        <v/>
      </c>
      <c r="Q116" s="44" t="str">
        <f t="shared" ca="1" si="71"/>
        <v/>
      </c>
      <c r="R116" s="45" t="str">
        <f t="shared" ca="1" si="72"/>
        <v/>
      </c>
      <c r="S116" s="46" t="str">
        <f t="shared" ca="1" si="73"/>
        <v/>
      </c>
      <c r="T116" s="77" t="str">
        <f t="shared" ca="1" si="74"/>
        <v/>
      </c>
      <c r="V116" s="70">
        <v>45931.625</v>
      </c>
      <c r="W116" s="53">
        <v>111.51</v>
      </c>
      <c r="AD116" s="70">
        <v>45932.625</v>
      </c>
      <c r="AE116" s="53">
        <v>84.16</v>
      </c>
      <c r="AH116" s="163">
        <f t="shared" si="53"/>
        <v>45931.625</v>
      </c>
      <c r="AI116" s="163">
        <f t="shared" si="54"/>
        <v>45931.625</v>
      </c>
    </row>
    <row r="117" spans="1:35">
      <c r="A117" s="164" t="str">
        <f t="shared" ca="1" si="56"/>
        <v/>
      </c>
      <c r="B117" s="44" t="str">
        <f t="shared" ca="1" si="57"/>
        <v/>
      </c>
      <c r="C117" s="45" t="str">
        <f t="shared" ca="1" si="55"/>
        <v/>
      </c>
      <c r="D117" s="45" t="str">
        <f t="shared" ca="1" si="58"/>
        <v/>
      </c>
      <c r="E117" s="44" t="str">
        <f t="shared" ca="1" si="59"/>
        <v/>
      </c>
      <c r="F117" s="45" t="str">
        <f t="shared" ca="1" si="60"/>
        <v/>
      </c>
      <c r="G117" s="46" t="str">
        <f t="shared" ca="1" si="61"/>
        <v/>
      </c>
      <c r="H117" s="44" t="str">
        <f t="shared" ca="1" si="62"/>
        <v/>
      </c>
      <c r="I117" s="45" t="str">
        <f t="shared" ca="1" si="63"/>
        <v/>
      </c>
      <c r="J117" s="46" t="str">
        <f t="shared" ca="1" si="64"/>
        <v/>
      </c>
      <c r="K117" s="44" t="str">
        <f t="shared" ca="1" si="65"/>
        <v/>
      </c>
      <c r="L117" s="45" t="str">
        <f t="shared" ca="1" si="66"/>
        <v/>
      </c>
      <c r="M117" s="46" t="str">
        <f t="shared" ca="1" si="67"/>
        <v/>
      </c>
      <c r="N117" s="44" t="str">
        <f t="shared" ca="1" si="68"/>
        <v/>
      </c>
      <c r="O117" s="45" t="str">
        <f t="shared" ca="1" si="69"/>
        <v/>
      </c>
      <c r="P117" s="46" t="str">
        <f t="shared" ca="1" si="70"/>
        <v/>
      </c>
      <c r="Q117" s="44" t="str">
        <f t="shared" ca="1" si="71"/>
        <v/>
      </c>
      <c r="R117" s="45" t="str">
        <f t="shared" ca="1" si="72"/>
        <v/>
      </c>
      <c r="S117" s="46" t="str">
        <f t="shared" ca="1" si="73"/>
        <v/>
      </c>
      <c r="T117" s="77" t="str">
        <f t="shared" ca="1" si="74"/>
        <v/>
      </c>
      <c r="V117" s="70">
        <v>45932.625</v>
      </c>
      <c r="W117" s="53">
        <v>111.69</v>
      </c>
      <c r="AD117" s="70">
        <v>45933.625</v>
      </c>
      <c r="AE117" s="53">
        <v>84.06</v>
      </c>
      <c r="AH117" s="163">
        <f t="shared" si="53"/>
        <v>45932.625</v>
      </c>
      <c r="AI117" s="163">
        <f t="shared" si="54"/>
        <v>45932.625</v>
      </c>
    </row>
    <row r="118" spans="1:35">
      <c r="A118" s="164" t="str">
        <f t="shared" ca="1" si="56"/>
        <v/>
      </c>
      <c r="B118" s="44" t="str">
        <f t="shared" ca="1" si="57"/>
        <v/>
      </c>
      <c r="C118" s="45" t="str">
        <f t="shared" ca="1" si="55"/>
        <v/>
      </c>
      <c r="D118" s="45" t="str">
        <f t="shared" ca="1" si="58"/>
        <v/>
      </c>
      <c r="E118" s="44" t="str">
        <f t="shared" ca="1" si="59"/>
        <v/>
      </c>
      <c r="F118" s="45" t="str">
        <f t="shared" ca="1" si="60"/>
        <v/>
      </c>
      <c r="G118" s="46" t="str">
        <f t="shared" ca="1" si="61"/>
        <v/>
      </c>
      <c r="H118" s="44" t="str">
        <f t="shared" ca="1" si="62"/>
        <v/>
      </c>
      <c r="I118" s="45" t="str">
        <f t="shared" ca="1" si="63"/>
        <v/>
      </c>
      <c r="J118" s="46" t="str">
        <f t="shared" ca="1" si="64"/>
        <v/>
      </c>
      <c r="K118" s="44" t="str">
        <f t="shared" ca="1" si="65"/>
        <v/>
      </c>
      <c r="L118" s="45" t="str">
        <f t="shared" ca="1" si="66"/>
        <v/>
      </c>
      <c r="M118" s="46" t="str">
        <f t="shared" ca="1" si="67"/>
        <v/>
      </c>
      <c r="N118" s="44" t="str">
        <f t="shared" ca="1" si="68"/>
        <v/>
      </c>
      <c r="O118" s="45" t="str">
        <f t="shared" ca="1" si="69"/>
        <v/>
      </c>
      <c r="P118" s="46" t="str">
        <f t="shared" ca="1" si="70"/>
        <v/>
      </c>
      <c r="Q118" s="44" t="str">
        <f t="shared" ca="1" si="71"/>
        <v/>
      </c>
      <c r="R118" s="45" t="str">
        <f t="shared" ca="1" si="72"/>
        <v/>
      </c>
      <c r="S118" s="46" t="str">
        <f t="shared" ca="1" si="73"/>
        <v/>
      </c>
      <c r="T118" s="77" t="str">
        <f t="shared" ca="1" si="74"/>
        <v/>
      </c>
      <c r="V118" s="70">
        <v>45933.625</v>
      </c>
      <c r="W118" s="53">
        <v>111.55</v>
      </c>
      <c r="AD118" s="70">
        <v>45936.625</v>
      </c>
      <c r="AE118" s="53">
        <v>83.89</v>
      </c>
      <c r="AH118" s="163">
        <f t="shared" si="53"/>
        <v>45933.625</v>
      </c>
      <c r="AI118" s="163">
        <f t="shared" si="54"/>
        <v>45933.625</v>
      </c>
    </row>
    <row r="119" spans="1:35">
      <c r="A119" s="164" t="str">
        <f t="shared" ca="1" si="56"/>
        <v/>
      </c>
      <c r="B119" s="44" t="str">
        <f t="shared" ca="1" si="57"/>
        <v/>
      </c>
      <c r="C119" s="45" t="str">
        <f t="shared" ca="1" si="55"/>
        <v/>
      </c>
      <c r="D119" s="45" t="str">
        <f t="shared" ca="1" si="58"/>
        <v/>
      </c>
      <c r="E119" s="44" t="str">
        <f t="shared" ca="1" si="59"/>
        <v/>
      </c>
      <c r="F119" s="45" t="str">
        <f t="shared" ca="1" si="60"/>
        <v/>
      </c>
      <c r="G119" s="46" t="str">
        <f t="shared" ca="1" si="61"/>
        <v/>
      </c>
      <c r="H119" s="44" t="str">
        <f t="shared" ca="1" si="62"/>
        <v/>
      </c>
      <c r="I119" s="45" t="str">
        <f t="shared" ca="1" si="63"/>
        <v/>
      </c>
      <c r="J119" s="46" t="str">
        <f t="shared" ca="1" si="64"/>
        <v/>
      </c>
      <c r="K119" s="44" t="str">
        <f t="shared" ca="1" si="65"/>
        <v/>
      </c>
      <c r="L119" s="45" t="str">
        <f t="shared" ca="1" si="66"/>
        <v/>
      </c>
      <c r="M119" s="46" t="str">
        <f t="shared" ca="1" si="67"/>
        <v/>
      </c>
      <c r="N119" s="44" t="str">
        <f t="shared" ca="1" si="68"/>
        <v/>
      </c>
      <c r="O119" s="45" t="str">
        <f t="shared" ca="1" si="69"/>
        <v/>
      </c>
      <c r="P119" s="46" t="str">
        <f t="shared" ca="1" si="70"/>
        <v/>
      </c>
      <c r="Q119" s="44" t="str">
        <f t="shared" ca="1" si="71"/>
        <v/>
      </c>
      <c r="R119" s="45" t="str">
        <f t="shared" ca="1" si="72"/>
        <v/>
      </c>
      <c r="S119" s="46" t="str">
        <f t="shared" ca="1" si="73"/>
        <v/>
      </c>
      <c r="T119" s="77" t="str">
        <f t="shared" ca="1" si="74"/>
        <v/>
      </c>
      <c r="V119" s="70">
        <v>45936.625</v>
      </c>
      <c r="W119" s="53">
        <v>111.19</v>
      </c>
      <c r="AD119" s="70">
        <v>45937.625</v>
      </c>
      <c r="AE119" s="53">
        <v>84</v>
      </c>
      <c r="AH119" s="163">
        <f t="shared" si="53"/>
        <v>45936.625</v>
      </c>
      <c r="AI119" s="163">
        <f t="shared" si="54"/>
        <v>45936.625</v>
      </c>
    </row>
    <row r="120" spans="1:35">
      <c r="A120" s="164" t="str">
        <f t="shared" ca="1" si="56"/>
        <v/>
      </c>
      <c r="B120" s="44" t="str">
        <f t="shared" ca="1" si="57"/>
        <v/>
      </c>
      <c r="C120" s="45" t="str">
        <f t="shared" ca="1" si="55"/>
        <v/>
      </c>
      <c r="D120" s="45" t="str">
        <f t="shared" ca="1" si="58"/>
        <v/>
      </c>
      <c r="E120" s="44" t="str">
        <f t="shared" ca="1" si="59"/>
        <v/>
      </c>
      <c r="F120" s="45" t="str">
        <f t="shared" ca="1" si="60"/>
        <v/>
      </c>
      <c r="G120" s="46" t="str">
        <f t="shared" ca="1" si="61"/>
        <v/>
      </c>
      <c r="H120" s="44" t="str">
        <f t="shared" ca="1" si="62"/>
        <v/>
      </c>
      <c r="I120" s="45" t="str">
        <f t="shared" ca="1" si="63"/>
        <v/>
      </c>
      <c r="J120" s="46" t="str">
        <f t="shared" ca="1" si="64"/>
        <v/>
      </c>
      <c r="K120" s="44" t="str">
        <f t="shared" ca="1" si="65"/>
        <v/>
      </c>
      <c r="L120" s="45" t="str">
        <f t="shared" ca="1" si="66"/>
        <v/>
      </c>
      <c r="M120" s="46" t="str">
        <f t="shared" ca="1" si="67"/>
        <v/>
      </c>
      <c r="N120" s="44" t="str">
        <f t="shared" ca="1" si="68"/>
        <v/>
      </c>
      <c r="O120" s="45" t="str">
        <f t="shared" ca="1" si="69"/>
        <v/>
      </c>
      <c r="P120" s="46" t="str">
        <f t="shared" ca="1" si="70"/>
        <v/>
      </c>
      <c r="Q120" s="44" t="str">
        <f t="shared" ca="1" si="71"/>
        <v/>
      </c>
      <c r="R120" s="45" t="str">
        <f t="shared" ca="1" si="72"/>
        <v/>
      </c>
      <c r="S120" s="46" t="str">
        <f t="shared" ca="1" si="73"/>
        <v/>
      </c>
      <c r="T120" s="77" t="str">
        <f t="shared" ca="1" si="74"/>
        <v/>
      </c>
      <c r="V120" s="70">
        <v>45937.625</v>
      </c>
      <c r="W120" s="53">
        <v>111.4</v>
      </c>
      <c r="AD120" s="70">
        <v>45938.625</v>
      </c>
      <c r="AE120" s="53">
        <v>83.91</v>
      </c>
      <c r="AH120" s="163">
        <f t="shared" si="53"/>
        <v>45937.625</v>
      </c>
      <c r="AI120" s="163">
        <f t="shared" si="54"/>
        <v>45937.625</v>
      </c>
    </row>
    <row r="121" spans="1:35">
      <c r="A121" s="164" t="str">
        <f t="shared" ca="1" si="56"/>
        <v/>
      </c>
      <c r="B121" s="44" t="str">
        <f t="shared" ca="1" si="57"/>
        <v/>
      </c>
      <c r="C121" s="45" t="str">
        <f t="shared" ca="1" si="55"/>
        <v/>
      </c>
      <c r="D121" s="45" t="str">
        <f t="shared" ca="1" si="58"/>
        <v/>
      </c>
      <c r="E121" s="44" t="str">
        <f t="shared" ca="1" si="59"/>
        <v/>
      </c>
      <c r="F121" s="45" t="str">
        <f t="shared" ca="1" si="60"/>
        <v/>
      </c>
      <c r="G121" s="46" t="str">
        <f t="shared" ca="1" si="61"/>
        <v/>
      </c>
      <c r="H121" s="44" t="str">
        <f t="shared" ca="1" si="62"/>
        <v/>
      </c>
      <c r="I121" s="45" t="str">
        <f t="shared" ca="1" si="63"/>
        <v/>
      </c>
      <c r="J121" s="46" t="str">
        <f t="shared" ca="1" si="64"/>
        <v/>
      </c>
      <c r="K121" s="44" t="str">
        <f t="shared" ca="1" si="65"/>
        <v/>
      </c>
      <c r="L121" s="45" t="str">
        <f t="shared" ca="1" si="66"/>
        <v/>
      </c>
      <c r="M121" s="46" t="str">
        <f t="shared" ca="1" si="67"/>
        <v/>
      </c>
      <c r="N121" s="44" t="str">
        <f t="shared" ca="1" si="68"/>
        <v/>
      </c>
      <c r="O121" s="45" t="str">
        <f t="shared" ca="1" si="69"/>
        <v/>
      </c>
      <c r="P121" s="46" t="str">
        <f t="shared" ca="1" si="70"/>
        <v/>
      </c>
      <c r="Q121" s="44" t="str">
        <f t="shared" ca="1" si="71"/>
        <v/>
      </c>
      <c r="R121" s="45" t="str">
        <f t="shared" ca="1" si="72"/>
        <v/>
      </c>
      <c r="S121" s="46" t="str">
        <f t="shared" ca="1" si="73"/>
        <v/>
      </c>
      <c r="T121" s="77" t="str">
        <f t="shared" ca="1" si="74"/>
        <v/>
      </c>
      <c r="V121" s="70">
        <v>45938.625</v>
      </c>
      <c r="W121" s="53">
        <v>111.26</v>
      </c>
      <c r="AD121" s="70">
        <v>45939.625</v>
      </c>
      <c r="AE121" s="53">
        <v>83.78</v>
      </c>
      <c r="AH121" s="163">
        <f t="shared" si="53"/>
        <v>45938.625</v>
      </c>
      <c r="AI121" s="163">
        <f t="shared" si="54"/>
        <v>45938.625</v>
      </c>
    </row>
    <row r="122" spans="1:35">
      <c r="A122" s="164" t="str">
        <f t="shared" ca="1" si="56"/>
        <v/>
      </c>
      <c r="B122" s="44" t="str">
        <f t="shared" ca="1" si="57"/>
        <v/>
      </c>
      <c r="C122" s="45" t="str">
        <f t="shared" ca="1" si="55"/>
        <v/>
      </c>
      <c r="D122" s="45" t="str">
        <f t="shared" ca="1" si="58"/>
        <v/>
      </c>
      <c r="E122" s="44" t="str">
        <f t="shared" ca="1" si="59"/>
        <v/>
      </c>
      <c r="F122" s="45" t="str">
        <f t="shared" ca="1" si="60"/>
        <v/>
      </c>
      <c r="G122" s="46" t="str">
        <f t="shared" ca="1" si="61"/>
        <v/>
      </c>
      <c r="H122" s="44" t="str">
        <f t="shared" ca="1" si="62"/>
        <v/>
      </c>
      <c r="I122" s="45" t="str">
        <f t="shared" ca="1" si="63"/>
        <v/>
      </c>
      <c r="J122" s="46" t="str">
        <f t="shared" ca="1" si="64"/>
        <v/>
      </c>
      <c r="K122" s="44" t="str">
        <f t="shared" ca="1" si="65"/>
        <v/>
      </c>
      <c r="L122" s="45" t="str">
        <f t="shared" ca="1" si="66"/>
        <v/>
      </c>
      <c r="M122" s="46" t="str">
        <f t="shared" ca="1" si="67"/>
        <v/>
      </c>
      <c r="N122" s="44" t="str">
        <f t="shared" ca="1" si="68"/>
        <v/>
      </c>
      <c r="O122" s="45" t="str">
        <f t="shared" ca="1" si="69"/>
        <v/>
      </c>
      <c r="P122" s="46" t="str">
        <f t="shared" ca="1" si="70"/>
        <v/>
      </c>
      <c r="Q122" s="44" t="str">
        <f t="shared" ca="1" si="71"/>
        <v/>
      </c>
      <c r="R122" s="45" t="str">
        <f t="shared" ca="1" si="72"/>
        <v/>
      </c>
      <c r="S122" s="46" t="str">
        <f t="shared" ca="1" si="73"/>
        <v/>
      </c>
      <c r="T122" s="77" t="str">
        <f t="shared" ca="1" si="74"/>
        <v/>
      </c>
      <c r="V122" s="70">
        <v>45939.625</v>
      </c>
      <c r="W122" s="53">
        <v>111.04</v>
      </c>
      <c r="AD122" s="70">
        <v>45940.625</v>
      </c>
      <c r="AE122" s="53">
        <v>83.94</v>
      </c>
      <c r="AH122" s="163">
        <f t="shared" si="53"/>
        <v>45939.625</v>
      </c>
      <c r="AI122" s="163">
        <f t="shared" si="54"/>
        <v>45939.625</v>
      </c>
    </row>
    <row r="123" spans="1:35">
      <c r="A123" s="164" t="str">
        <f t="shared" ca="1" si="56"/>
        <v/>
      </c>
      <c r="B123" s="44" t="str">
        <f t="shared" ca="1" si="57"/>
        <v/>
      </c>
      <c r="C123" s="45" t="str">
        <f t="shared" ca="1" si="55"/>
        <v/>
      </c>
      <c r="D123" s="45" t="str">
        <f t="shared" ca="1" si="58"/>
        <v/>
      </c>
      <c r="E123" s="44" t="str">
        <f t="shared" ca="1" si="59"/>
        <v/>
      </c>
      <c r="F123" s="45" t="str">
        <f t="shared" ca="1" si="60"/>
        <v/>
      </c>
      <c r="G123" s="46" t="str">
        <f t="shared" ca="1" si="61"/>
        <v/>
      </c>
      <c r="H123" s="44" t="str">
        <f t="shared" ca="1" si="62"/>
        <v/>
      </c>
      <c r="I123" s="45" t="str">
        <f t="shared" ca="1" si="63"/>
        <v/>
      </c>
      <c r="J123" s="46" t="str">
        <f t="shared" ca="1" si="64"/>
        <v/>
      </c>
      <c r="K123" s="44" t="str">
        <f t="shared" ca="1" si="65"/>
        <v/>
      </c>
      <c r="L123" s="45" t="str">
        <f t="shared" ca="1" si="66"/>
        <v/>
      </c>
      <c r="M123" s="46" t="str">
        <f t="shared" ca="1" si="67"/>
        <v/>
      </c>
      <c r="N123" s="44" t="str">
        <f t="shared" ca="1" si="68"/>
        <v/>
      </c>
      <c r="O123" s="45" t="str">
        <f t="shared" ca="1" si="69"/>
        <v/>
      </c>
      <c r="P123" s="46" t="str">
        <f t="shared" ca="1" si="70"/>
        <v/>
      </c>
      <c r="Q123" s="44" t="str">
        <f t="shared" ca="1" si="71"/>
        <v/>
      </c>
      <c r="R123" s="45" t="str">
        <f t="shared" ca="1" si="72"/>
        <v/>
      </c>
      <c r="S123" s="46" t="str">
        <f t="shared" ca="1" si="73"/>
        <v/>
      </c>
      <c r="T123" s="77" t="str">
        <f t="shared" ca="1" si="74"/>
        <v/>
      </c>
      <c r="V123" s="70">
        <v>45940.625</v>
      </c>
      <c r="W123" s="53">
        <v>111.36</v>
      </c>
      <c r="AD123" s="70">
        <v>45943.625</v>
      </c>
      <c r="AE123" s="53">
        <v>84.18</v>
      </c>
      <c r="AH123" s="163">
        <f t="shared" si="53"/>
        <v>45940.625</v>
      </c>
      <c r="AI123" s="163">
        <f t="shared" si="54"/>
        <v>45940.625</v>
      </c>
    </row>
    <row r="124" spans="1:35">
      <c r="A124" s="164" t="str">
        <f t="shared" ca="1" si="56"/>
        <v/>
      </c>
      <c r="B124" s="44" t="str">
        <f t="shared" ca="1" si="57"/>
        <v/>
      </c>
      <c r="C124" s="45" t="str">
        <f t="shared" ca="1" si="55"/>
        <v/>
      </c>
      <c r="D124" s="45" t="str">
        <f t="shared" ca="1" si="58"/>
        <v/>
      </c>
      <c r="E124" s="44" t="str">
        <f t="shared" ca="1" si="59"/>
        <v/>
      </c>
      <c r="F124" s="45" t="str">
        <f t="shared" ca="1" si="60"/>
        <v/>
      </c>
      <c r="G124" s="46" t="str">
        <f t="shared" ca="1" si="61"/>
        <v/>
      </c>
      <c r="H124" s="44" t="str">
        <f t="shared" ca="1" si="62"/>
        <v/>
      </c>
      <c r="I124" s="45" t="str">
        <f t="shared" ca="1" si="63"/>
        <v/>
      </c>
      <c r="J124" s="46" t="str">
        <f t="shared" ca="1" si="64"/>
        <v/>
      </c>
      <c r="K124" s="44" t="str">
        <f t="shared" ca="1" si="65"/>
        <v/>
      </c>
      <c r="L124" s="45" t="str">
        <f t="shared" ca="1" si="66"/>
        <v/>
      </c>
      <c r="M124" s="46" t="str">
        <f t="shared" ca="1" si="67"/>
        <v/>
      </c>
      <c r="N124" s="44" t="str">
        <f t="shared" ca="1" si="68"/>
        <v/>
      </c>
      <c r="O124" s="45" t="str">
        <f t="shared" ca="1" si="69"/>
        <v/>
      </c>
      <c r="P124" s="46" t="str">
        <f t="shared" ca="1" si="70"/>
        <v/>
      </c>
      <c r="Q124" s="44" t="str">
        <f t="shared" ca="1" si="71"/>
        <v/>
      </c>
      <c r="R124" s="45" t="str">
        <f t="shared" ca="1" si="72"/>
        <v/>
      </c>
      <c r="S124" s="46" t="str">
        <f t="shared" ca="1" si="73"/>
        <v/>
      </c>
      <c r="T124" s="77" t="str">
        <f t="shared" ca="1" si="74"/>
        <v/>
      </c>
      <c r="V124" s="70">
        <v>45943.625</v>
      </c>
      <c r="W124" s="53">
        <v>111.73</v>
      </c>
      <c r="AD124" s="70">
        <v>45944.625</v>
      </c>
      <c r="AE124" s="53">
        <v>84.33</v>
      </c>
      <c r="AH124" s="163">
        <f t="shared" si="53"/>
        <v>45943.625</v>
      </c>
      <c r="AI124" s="163">
        <f t="shared" si="54"/>
        <v>45943.625</v>
      </c>
    </row>
    <row r="125" spans="1:35">
      <c r="A125" s="164" t="str">
        <f t="shared" ca="1" si="56"/>
        <v/>
      </c>
      <c r="B125" s="44" t="str">
        <f t="shared" ca="1" si="57"/>
        <v/>
      </c>
      <c r="C125" s="45" t="str">
        <f t="shared" ca="1" si="55"/>
        <v/>
      </c>
      <c r="D125" s="45" t="str">
        <f t="shared" ca="1" si="58"/>
        <v/>
      </c>
      <c r="E125" s="44" t="str">
        <f t="shared" ca="1" si="59"/>
        <v/>
      </c>
      <c r="F125" s="45" t="str">
        <f t="shared" ca="1" si="60"/>
        <v/>
      </c>
      <c r="G125" s="46" t="str">
        <f t="shared" ca="1" si="61"/>
        <v/>
      </c>
      <c r="H125" s="44" t="str">
        <f t="shared" ca="1" si="62"/>
        <v/>
      </c>
      <c r="I125" s="45" t="str">
        <f t="shared" ca="1" si="63"/>
        <v/>
      </c>
      <c r="J125" s="46" t="str">
        <f t="shared" ca="1" si="64"/>
        <v/>
      </c>
      <c r="K125" s="44" t="str">
        <f t="shared" ca="1" si="65"/>
        <v/>
      </c>
      <c r="L125" s="45" t="str">
        <f t="shared" ca="1" si="66"/>
        <v/>
      </c>
      <c r="M125" s="46" t="str">
        <f t="shared" ca="1" si="67"/>
        <v/>
      </c>
      <c r="N125" s="44" t="str">
        <f t="shared" ca="1" si="68"/>
        <v/>
      </c>
      <c r="O125" s="45" t="str">
        <f t="shared" ca="1" si="69"/>
        <v/>
      </c>
      <c r="P125" s="46" t="str">
        <f t="shared" ca="1" si="70"/>
        <v/>
      </c>
      <c r="Q125" s="44" t="str">
        <f t="shared" ca="1" si="71"/>
        <v/>
      </c>
      <c r="R125" s="45" t="str">
        <f t="shared" ca="1" si="72"/>
        <v/>
      </c>
      <c r="S125" s="46" t="str">
        <f t="shared" ca="1" si="73"/>
        <v/>
      </c>
      <c r="T125" s="77" t="str">
        <f t="shared" ca="1" si="74"/>
        <v/>
      </c>
      <c r="V125" s="70">
        <v>45944.625</v>
      </c>
      <c r="W125" s="53">
        <v>112.1</v>
      </c>
      <c r="AD125" s="70">
        <v>45945.625</v>
      </c>
      <c r="AE125" s="53">
        <v>84.38</v>
      </c>
      <c r="AH125" s="163">
        <f t="shared" si="53"/>
        <v>45944.625</v>
      </c>
      <c r="AI125" s="163">
        <f t="shared" si="54"/>
        <v>45944.625</v>
      </c>
    </row>
    <row r="126" spans="1:35">
      <c r="A126" s="164" t="str">
        <f t="shared" ca="1" si="56"/>
        <v/>
      </c>
      <c r="B126" s="44" t="str">
        <f t="shared" ca="1" si="57"/>
        <v/>
      </c>
      <c r="C126" s="45" t="str">
        <f t="shared" ca="1" si="55"/>
        <v/>
      </c>
      <c r="D126" s="45" t="str">
        <f t="shared" ca="1" si="58"/>
        <v/>
      </c>
      <c r="E126" s="44" t="str">
        <f t="shared" ca="1" si="59"/>
        <v/>
      </c>
      <c r="F126" s="45" t="str">
        <f t="shared" ca="1" si="60"/>
        <v/>
      </c>
      <c r="G126" s="46" t="str">
        <f t="shared" ca="1" si="61"/>
        <v/>
      </c>
      <c r="H126" s="44" t="str">
        <f t="shared" ca="1" si="62"/>
        <v/>
      </c>
      <c r="I126" s="45" t="str">
        <f t="shared" ca="1" si="63"/>
        <v/>
      </c>
      <c r="J126" s="46" t="str">
        <f t="shared" ca="1" si="64"/>
        <v/>
      </c>
      <c r="K126" s="44" t="str">
        <f t="shared" ca="1" si="65"/>
        <v/>
      </c>
      <c r="L126" s="45" t="str">
        <f t="shared" ca="1" si="66"/>
        <v/>
      </c>
      <c r="M126" s="46" t="str">
        <f t="shared" ca="1" si="67"/>
        <v/>
      </c>
      <c r="N126" s="44" t="str">
        <f t="shared" ca="1" si="68"/>
        <v/>
      </c>
      <c r="O126" s="45" t="str">
        <f t="shared" ca="1" si="69"/>
        <v/>
      </c>
      <c r="P126" s="46" t="str">
        <f t="shared" ca="1" si="70"/>
        <v/>
      </c>
      <c r="Q126" s="44" t="str">
        <f t="shared" ca="1" si="71"/>
        <v/>
      </c>
      <c r="R126" s="45" t="str">
        <f t="shared" ca="1" si="72"/>
        <v/>
      </c>
      <c r="S126" s="46" t="str">
        <f t="shared" ca="1" si="73"/>
        <v/>
      </c>
      <c r="T126" s="77" t="str">
        <f t="shared" ca="1" si="74"/>
        <v/>
      </c>
      <c r="V126" s="70">
        <v>45945.625</v>
      </c>
      <c r="W126" s="53">
        <v>112.1</v>
      </c>
      <c r="AD126" s="70">
        <v>45946.625</v>
      </c>
      <c r="AE126" s="53">
        <v>84.594999999999999</v>
      </c>
      <c r="AH126" s="163">
        <f t="shared" si="53"/>
        <v>45945.625</v>
      </c>
      <c r="AI126" s="163">
        <f t="shared" si="54"/>
        <v>45945.625</v>
      </c>
    </row>
    <row r="127" spans="1:35">
      <c r="A127" s="164" t="str">
        <f t="shared" ca="1" si="56"/>
        <v/>
      </c>
      <c r="B127" s="44" t="str">
        <f t="shared" ca="1" si="57"/>
        <v/>
      </c>
      <c r="C127" s="45" t="str">
        <f t="shared" ca="1" si="55"/>
        <v/>
      </c>
      <c r="D127" s="45" t="str">
        <f t="shared" ca="1" si="58"/>
        <v/>
      </c>
      <c r="E127" s="44" t="str">
        <f t="shared" ca="1" si="59"/>
        <v/>
      </c>
      <c r="F127" s="45" t="str">
        <f t="shared" ca="1" si="60"/>
        <v/>
      </c>
      <c r="G127" s="46" t="str">
        <f t="shared" ca="1" si="61"/>
        <v/>
      </c>
      <c r="H127" s="44" t="str">
        <f t="shared" ca="1" si="62"/>
        <v/>
      </c>
      <c r="I127" s="45" t="str">
        <f t="shared" ca="1" si="63"/>
        <v/>
      </c>
      <c r="J127" s="46" t="str">
        <f t="shared" ca="1" si="64"/>
        <v/>
      </c>
      <c r="K127" s="44" t="str">
        <f t="shared" ca="1" si="65"/>
        <v/>
      </c>
      <c r="L127" s="45" t="str">
        <f t="shared" ca="1" si="66"/>
        <v/>
      </c>
      <c r="M127" s="46" t="str">
        <f t="shared" ca="1" si="67"/>
        <v/>
      </c>
      <c r="N127" s="44" t="str">
        <f t="shared" ca="1" si="68"/>
        <v/>
      </c>
      <c r="O127" s="45" t="str">
        <f t="shared" ca="1" si="69"/>
        <v/>
      </c>
      <c r="P127" s="46" t="str">
        <f t="shared" ca="1" si="70"/>
        <v/>
      </c>
      <c r="Q127" s="44" t="str">
        <f t="shared" ca="1" si="71"/>
        <v/>
      </c>
      <c r="R127" s="45" t="str">
        <f t="shared" ca="1" si="72"/>
        <v/>
      </c>
      <c r="S127" s="46" t="str">
        <f t="shared" ca="1" si="73"/>
        <v/>
      </c>
      <c r="T127" s="77" t="str">
        <f t="shared" ca="1" si="74"/>
        <v/>
      </c>
      <c r="V127" s="70">
        <v>45946.625</v>
      </c>
      <c r="W127" s="53">
        <v>112.42</v>
      </c>
      <c r="AD127" s="70">
        <v>45947.625</v>
      </c>
      <c r="AE127" s="53">
        <v>84.47</v>
      </c>
      <c r="AH127" s="163">
        <f t="shared" si="53"/>
        <v>45946.625</v>
      </c>
      <c r="AI127" s="163">
        <f t="shared" si="54"/>
        <v>45946.625</v>
      </c>
    </row>
    <row r="128" spans="1:35">
      <c r="A128" s="164" t="str">
        <f t="shared" ca="1" si="56"/>
        <v/>
      </c>
      <c r="B128" s="44" t="str">
        <f t="shared" ca="1" si="57"/>
        <v/>
      </c>
      <c r="C128" s="45" t="str">
        <f t="shared" ca="1" si="55"/>
        <v/>
      </c>
      <c r="D128" s="45" t="str">
        <f t="shared" ca="1" si="58"/>
        <v/>
      </c>
      <c r="E128" s="44" t="str">
        <f t="shared" ca="1" si="59"/>
        <v/>
      </c>
      <c r="F128" s="45" t="str">
        <f t="shared" ca="1" si="60"/>
        <v/>
      </c>
      <c r="G128" s="46" t="str">
        <f t="shared" ca="1" si="61"/>
        <v/>
      </c>
      <c r="H128" s="44" t="str">
        <f t="shared" ca="1" si="62"/>
        <v/>
      </c>
      <c r="I128" s="45" t="str">
        <f t="shared" ca="1" si="63"/>
        <v/>
      </c>
      <c r="J128" s="46" t="str">
        <f t="shared" ca="1" si="64"/>
        <v/>
      </c>
      <c r="K128" s="44" t="str">
        <f t="shared" ca="1" si="65"/>
        <v/>
      </c>
      <c r="L128" s="45" t="str">
        <f t="shared" ca="1" si="66"/>
        <v/>
      </c>
      <c r="M128" s="46" t="str">
        <f t="shared" ca="1" si="67"/>
        <v/>
      </c>
      <c r="N128" s="44" t="str">
        <f t="shared" ca="1" si="68"/>
        <v/>
      </c>
      <c r="O128" s="45" t="str">
        <f t="shared" ca="1" si="69"/>
        <v/>
      </c>
      <c r="P128" s="46" t="str">
        <f t="shared" ca="1" si="70"/>
        <v/>
      </c>
      <c r="Q128" s="44" t="str">
        <f t="shared" ca="1" si="71"/>
        <v/>
      </c>
      <c r="R128" s="45" t="str">
        <f t="shared" ca="1" si="72"/>
        <v/>
      </c>
      <c r="S128" s="46" t="str">
        <f t="shared" ca="1" si="73"/>
        <v/>
      </c>
      <c r="T128" s="77" t="str">
        <f t="shared" ca="1" si="74"/>
        <v/>
      </c>
      <c r="V128" s="70">
        <v>45947.625</v>
      </c>
      <c r="W128" s="53">
        <v>112.2</v>
      </c>
      <c r="AD128" s="70">
        <v>45950.625</v>
      </c>
      <c r="AE128" s="53">
        <v>84.6</v>
      </c>
      <c r="AH128" s="163">
        <f t="shared" si="53"/>
        <v>45947.625</v>
      </c>
      <c r="AI128" s="163">
        <f t="shared" si="54"/>
        <v>45947.625</v>
      </c>
    </row>
    <row r="129" spans="1:35">
      <c r="A129" s="164" t="str">
        <f t="shared" ca="1" si="56"/>
        <v/>
      </c>
      <c r="B129" s="44" t="str">
        <f t="shared" ca="1" si="57"/>
        <v/>
      </c>
      <c r="C129" s="45" t="str">
        <f t="shared" ca="1" si="55"/>
        <v/>
      </c>
      <c r="D129" s="45" t="str">
        <f t="shared" ca="1" si="58"/>
        <v/>
      </c>
      <c r="E129" s="44" t="str">
        <f t="shared" ca="1" si="59"/>
        <v/>
      </c>
      <c r="F129" s="45" t="str">
        <f t="shared" ca="1" si="60"/>
        <v/>
      </c>
      <c r="G129" s="46" t="str">
        <f t="shared" ca="1" si="61"/>
        <v/>
      </c>
      <c r="H129" s="44" t="str">
        <f t="shared" ca="1" si="62"/>
        <v/>
      </c>
      <c r="I129" s="45" t="str">
        <f t="shared" ca="1" si="63"/>
        <v/>
      </c>
      <c r="J129" s="46" t="str">
        <f t="shared" ca="1" si="64"/>
        <v/>
      </c>
      <c r="K129" s="44" t="str">
        <f t="shared" ca="1" si="65"/>
        <v/>
      </c>
      <c r="L129" s="45" t="str">
        <f t="shared" ca="1" si="66"/>
        <v/>
      </c>
      <c r="M129" s="46" t="str">
        <f t="shared" ca="1" si="67"/>
        <v/>
      </c>
      <c r="N129" s="44" t="str">
        <f t="shared" ca="1" si="68"/>
        <v/>
      </c>
      <c r="O129" s="45" t="str">
        <f t="shared" ca="1" si="69"/>
        <v/>
      </c>
      <c r="P129" s="46" t="str">
        <f t="shared" ca="1" si="70"/>
        <v/>
      </c>
      <c r="Q129" s="44" t="str">
        <f t="shared" ca="1" si="71"/>
        <v/>
      </c>
      <c r="R129" s="45" t="str">
        <f t="shared" ca="1" si="72"/>
        <v/>
      </c>
      <c r="S129" s="46" t="str">
        <f t="shared" ca="1" si="73"/>
        <v/>
      </c>
      <c r="T129" s="77" t="str">
        <f t="shared" ca="1" si="74"/>
        <v/>
      </c>
      <c r="V129" s="70">
        <v>45950.625</v>
      </c>
      <c r="W129" s="53">
        <v>112.54</v>
      </c>
      <c r="AD129" s="70">
        <v>45951.625</v>
      </c>
      <c r="AE129" s="53">
        <v>84.65</v>
      </c>
      <c r="AH129" s="163">
        <f t="shared" si="53"/>
        <v>45950.625</v>
      </c>
      <c r="AI129" s="163">
        <f t="shared" si="54"/>
        <v>45950.625</v>
      </c>
    </row>
    <row r="130" spans="1:35">
      <c r="A130" s="164" t="str">
        <f t="shared" ca="1" si="56"/>
        <v/>
      </c>
      <c r="B130" s="44" t="str">
        <f t="shared" ca="1" si="57"/>
        <v/>
      </c>
      <c r="C130" s="45" t="str">
        <f t="shared" ca="1" si="55"/>
        <v/>
      </c>
      <c r="D130" s="45" t="str">
        <f t="shared" ca="1" si="58"/>
        <v/>
      </c>
      <c r="E130" s="44" t="str">
        <f t="shared" ca="1" si="59"/>
        <v/>
      </c>
      <c r="F130" s="45" t="str">
        <f t="shared" ca="1" si="60"/>
        <v/>
      </c>
      <c r="G130" s="46" t="str">
        <f t="shared" ca="1" si="61"/>
        <v/>
      </c>
      <c r="H130" s="44" t="str">
        <f t="shared" ca="1" si="62"/>
        <v/>
      </c>
      <c r="I130" s="45" t="str">
        <f t="shared" ca="1" si="63"/>
        <v/>
      </c>
      <c r="J130" s="46" t="str">
        <f t="shared" ca="1" si="64"/>
        <v/>
      </c>
      <c r="K130" s="44" t="str">
        <f t="shared" ca="1" si="65"/>
        <v/>
      </c>
      <c r="L130" s="45" t="str">
        <f t="shared" ca="1" si="66"/>
        <v/>
      </c>
      <c r="M130" s="46" t="str">
        <f t="shared" ca="1" si="67"/>
        <v/>
      </c>
      <c r="N130" s="44" t="str">
        <f t="shared" ca="1" si="68"/>
        <v/>
      </c>
      <c r="O130" s="45" t="str">
        <f t="shared" ca="1" si="69"/>
        <v/>
      </c>
      <c r="P130" s="46" t="str">
        <f t="shared" ca="1" si="70"/>
        <v/>
      </c>
      <c r="Q130" s="44" t="str">
        <f t="shared" ca="1" si="71"/>
        <v/>
      </c>
      <c r="R130" s="45" t="str">
        <f t="shared" ca="1" si="72"/>
        <v/>
      </c>
      <c r="S130" s="46" t="str">
        <f t="shared" ca="1" si="73"/>
        <v/>
      </c>
      <c r="T130" s="77" t="str">
        <f t="shared" ca="1" si="74"/>
        <v/>
      </c>
      <c r="V130" s="70">
        <v>45951.625</v>
      </c>
      <c r="W130" s="53">
        <v>112.56</v>
      </c>
      <c r="AD130" s="70">
        <v>45952.625</v>
      </c>
      <c r="AE130" s="53">
        <v>84.67</v>
      </c>
      <c r="AH130" s="163">
        <f t="shared" si="53"/>
        <v>45951.625</v>
      </c>
      <c r="AI130" s="163">
        <f t="shared" si="54"/>
        <v>45951.625</v>
      </c>
    </row>
    <row r="131" spans="1:35">
      <c r="A131" s="164" t="str">
        <f t="shared" ca="1" si="56"/>
        <v/>
      </c>
      <c r="B131" s="44" t="str">
        <f t="shared" ca="1" si="57"/>
        <v/>
      </c>
      <c r="C131" s="45" t="str">
        <f t="shared" ca="1" si="55"/>
        <v/>
      </c>
      <c r="D131" s="45" t="str">
        <f t="shared" ca="1" si="58"/>
        <v/>
      </c>
      <c r="E131" s="44" t="str">
        <f t="shared" ca="1" si="59"/>
        <v/>
      </c>
      <c r="F131" s="45" t="str">
        <f t="shared" ca="1" si="60"/>
        <v/>
      </c>
      <c r="G131" s="46" t="str">
        <f t="shared" ca="1" si="61"/>
        <v/>
      </c>
      <c r="H131" s="44" t="str">
        <f t="shared" ca="1" si="62"/>
        <v/>
      </c>
      <c r="I131" s="45" t="str">
        <f t="shared" ca="1" si="63"/>
        <v/>
      </c>
      <c r="J131" s="46" t="str">
        <f t="shared" ca="1" si="64"/>
        <v/>
      </c>
      <c r="K131" s="44" t="str">
        <f t="shared" ca="1" si="65"/>
        <v/>
      </c>
      <c r="L131" s="45" t="str">
        <f t="shared" ca="1" si="66"/>
        <v/>
      </c>
      <c r="M131" s="46" t="str">
        <f t="shared" ca="1" si="67"/>
        <v/>
      </c>
      <c r="N131" s="44" t="str">
        <f t="shared" ca="1" si="68"/>
        <v/>
      </c>
      <c r="O131" s="45" t="str">
        <f t="shared" ca="1" si="69"/>
        <v/>
      </c>
      <c r="P131" s="46" t="str">
        <f t="shared" ca="1" si="70"/>
        <v/>
      </c>
      <c r="Q131" s="44" t="str">
        <f t="shared" ca="1" si="71"/>
        <v/>
      </c>
      <c r="R131" s="45" t="str">
        <f t="shared" ca="1" si="72"/>
        <v/>
      </c>
      <c r="S131" s="46" t="str">
        <f t="shared" ca="1" si="73"/>
        <v/>
      </c>
      <c r="T131" s="77" t="str">
        <f t="shared" ca="1" si="74"/>
        <v/>
      </c>
      <c r="V131" s="70">
        <v>45952.625</v>
      </c>
      <c r="W131" s="53">
        <v>112.67</v>
      </c>
      <c r="AD131" s="70">
        <v>45953.625</v>
      </c>
      <c r="AE131" s="53">
        <v>84.594999999999999</v>
      </c>
      <c r="AH131" s="163">
        <f t="shared" si="53"/>
        <v>45952.625</v>
      </c>
      <c r="AI131" s="163">
        <f t="shared" si="54"/>
        <v>45952.625</v>
      </c>
    </row>
    <row r="132" spans="1:35">
      <c r="A132" s="164" t="str">
        <f t="shared" ca="1" si="56"/>
        <v/>
      </c>
      <c r="B132" s="44" t="str">
        <f t="shared" ca="1" si="57"/>
        <v/>
      </c>
      <c r="C132" s="45" t="str">
        <f t="shared" ca="1" si="55"/>
        <v/>
      </c>
      <c r="D132" s="45" t="str">
        <f t="shared" ca="1" si="58"/>
        <v/>
      </c>
      <c r="E132" s="44" t="str">
        <f t="shared" ca="1" si="59"/>
        <v/>
      </c>
      <c r="F132" s="45" t="str">
        <f t="shared" ca="1" si="60"/>
        <v/>
      </c>
      <c r="G132" s="46" t="str">
        <f t="shared" ca="1" si="61"/>
        <v/>
      </c>
      <c r="H132" s="44" t="str">
        <f t="shared" ca="1" si="62"/>
        <v/>
      </c>
      <c r="I132" s="45" t="str">
        <f t="shared" ca="1" si="63"/>
        <v/>
      </c>
      <c r="J132" s="46" t="str">
        <f t="shared" ca="1" si="64"/>
        <v/>
      </c>
      <c r="K132" s="44" t="str">
        <f t="shared" ca="1" si="65"/>
        <v/>
      </c>
      <c r="L132" s="45" t="str">
        <f t="shared" ca="1" si="66"/>
        <v/>
      </c>
      <c r="M132" s="46" t="str">
        <f t="shared" ca="1" si="67"/>
        <v/>
      </c>
      <c r="N132" s="44" t="str">
        <f t="shared" ca="1" si="68"/>
        <v/>
      </c>
      <c r="O132" s="45" t="str">
        <f t="shared" ca="1" si="69"/>
        <v/>
      </c>
      <c r="P132" s="46" t="str">
        <f t="shared" ca="1" si="70"/>
        <v/>
      </c>
      <c r="Q132" s="44" t="str">
        <f t="shared" ca="1" si="71"/>
        <v/>
      </c>
      <c r="R132" s="45" t="str">
        <f t="shared" ca="1" si="72"/>
        <v/>
      </c>
      <c r="S132" s="46" t="str">
        <f t="shared" ca="1" si="73"/>
        <v/>
      </c>
      <c r="T132" s="77" t="str">
        <f t="shared" ca="1" si="74"/>
        <v/>
      </c>
      <c r="V132" s="70">
        <v>45953.625</v>
      </c>
      <c r="W132" s="53">
        <v>112.53</v>
      </c>
      <c r="AD132" s="70">
        <v>45954.625</v>
      </c>
      <c r="AE132" s="53">
        <v>84.76</v>
      </c>
      <c r="AH132" s="163">
        <f t="shared" ref="AH132:AH195" si="75">IF(COUNTIF(X:X,V132)*COUNTIF(Z:Z,V132)*COUNTIF(AB:AB,V132)*COUNTIF(AD:AD,V132)*COUNTIF(AF:AF,V132),V132,"")</f>
        <v>45953.625</v>
      </c>
      <c r="AI132" s="163">
        <f t="shared" ref="AI132:AI195" si="76">IF(AH132&gt;$A$14,AH132,"")</f>
        <v>45953.625</v>
      </c>
    </row>
    <row r="133" spans="1:35">
      <c r="A133" s="164" t="str">
        <f t="shared" ca="1" si="56"/>
        <v/>
      </c>
      <c r="B133" s="44" t="str">
        <f t="shared" ca="1" si="57"/>
        <v/>
      </c>
      <c r="C133" s="45" t="str">
        <f t="shared" ca="1" si="55"/>
        <v/>
      </c>
      <c r="D133" s="45" t="str">
        <f t="shared" ca="1" si="58"/>
        <v/>
      </c>
      <c r="E133" s="44" t="str">
        <f t="shared" ca="1" si="59"/>
        <v/>
      </c>
      <c r="F133" s="45" t="str">
        <f t="shared" ca="1" si="60"/>
        <v/>
      </c>
      <c r="G133" s="46" t="str">
        <f t="shared" ca="1" si="61"/>
        <v/>
      </c>
      <c r="H133" s="44" t="str">
        <f t="shared" ca="1" si="62"/>
        <v/>
      </c>
      <c r="I133" s="45" t="str">
        <f t="shared" ca="1" si="63"/>
        <v/>
      </c>
      <c r="J133" s="46" t="str">
        <f t="shared" ca="1" si="64"/>
        <v/>
      </c>
      <c r="K133" s="44" t="str">
        <f t="shared" ca="1" si="65"/>
        <v/>
      </c>
      <c r="L133" s="45" t="str">
        <f t="shared" ca="1" si="66"/>
        <v/>
      </c>
      <c r="M133" s="46" t="str">
        <f t="shared" ca="1" si="67"/>
        <v/>
      </c>
      <c r="N133" s="44" t="str">
        <f t="shared" ca="1" si="68"/>
        <v/>
      </c>
      <c r="O133" s="45" t="str">
        <f t="shared" ca="1" si="69"/>
        <v/>
      </c>
      <c r="P133" s="46" t="str">
        <f t="shared" ca="1" si="70"/>
        <v/>
      </c>
      <c r="Q133" s="44" t="str">
        <f t="shared" ca="1" si="71"/>
        <v/>
      </c>
      <c r="R133" s="45" t="str">
        <f t="shared" ca="1" si="72"/>
        <v/>
      </c>
      <c r="S133" s="46" t="str">
        <f t="shared" ca="1" si="73"/>
        <v/>
      </c>
      <c r="T133" s="77" t="str">
        <f t="shared" ca="1" si="74"/>
        <v/>
      </c>
      <c r="V133" s="70">
        <v>45954.625</v>
      </c>
      <c r="W133" s="53">
        <v>112.72</v>
      </c>
      <c r="AD133" s="70">
        <v>45957.625</v>
      </c>
      <c r="AE133" s="53">
        <v>84.82</v>
      </c>
      <c r="AH133" s="163">
        <f t="shared" si="75"/>
        <v>45954.625</v>
      </c>
      <c r="AI133" s="163">
        <f t="shared" si="76"/>
        <v>45954.625</v>
      </c>
    </row>
    <row r="134" spans="1:35">
      <c r="A134" s="164" t="str">
        <f t="shared" ca="1" si="56"/>
        <v/>
      </c>
      <c r="B134" s="44" t="str">
        <f t="shared" ca="1" si="57"/>
        <v/>
      </c>
      <c r="C134" s="45" t="str">
        <f t="shared" ca="1" si="55"/>
        <v/>
      </c>
      <c r="D134" s="45" t="str">
        <f t="shared" ca="1" si="58"/>
        <v/>
      </c>
      <c r="E134" s="44" t="str">
        <f t="shared" ca="1" si="59"/>
        <v/>
      </c>
      <c r="F134" s="45" t="str">
        <f t="shared" ca="1" si="60"/>
        <v/>
      </c>
      <c r="G134" s="46" t="str">
        <f t="shared" ca="1" si="61"/>
        <v/>
      </c>
      <c r="H134" s="44" t="str">
        <f t="shared" ca="1" si="62"/>
        <v/>
      </c>
      <c r="I134" s="45" t="str">
        <f t="shared" ca="1" si="63"/>
        <v/>
      </c>
      <c r="J134" s="46" t="str">
        <f t="shared" ca="1" si="64"/>
        <v/>
      </c>
      <c r="K134" s="44" t="str">
        <f t="shared" ca="1" si="65"/>
        <v/>
      </c>
      <c r="L134" s="45" t="str">
        <f t="shared" ca="1" si="66"/>
        <v/>
      </c>
      <c r="M134" s="46" t="str">
        <f t="shared" ca="1" si="67"/>
        <v/>
      </c>
      <c r="N134" s="44" t="str">
        <f t="shared" ca="1" si="68"/>
        <v/>
      </c>
      <c r="O134" s="45" t="str">
        <f t="shared" ca="1" si="69"/>
        <v/>
      </c>
      <c r="P134" s="46" t="str">
        <f t="shared" ca="1" si="70"/>
        <v/>
      </c>
      <c r="Q134" s="44" t="str">
        <f t="shared" ca="1" si="71"/>
        <v/>
      </c>
      <c r="R134" s="45" t="str">
        <f t="shared" ca="1" si="72"/>
        <v/>
      </c>
      <c r="S134" s="46" t="str">
        <f t="shared" ca="1" si="73"/>
        <v/>
      </c>
      <c r="T134" s="77" t="str">
        <f t="shared" ca="1" si="74"/>
        <v/>
      </c>
      <c r="V134" s="70">
        <v>45957.625</v>
      </c>
      <c r="W134" s="53">
        <v>112.91</v>
      </c>
      <c r="AD134" s="70">
        <v>45958.625</v>
      </c>
      <c r="AE134" s="53">
        <v>84.81</v>
      </c>
      <c r="AH134" s="163">
        <f t="shared" si="75"/>
        <v>45957.625</v>
      </c>
      <c r="AI134" s="163">
        <f t="shared" si="76"/>
        <v>45957.625</v>
      </c>
    </row>
    <row r="135" spans="1:35">
      <c r="A135" s="164" t="str">
        <f t="shared" ca="1" si="56"/>
        <v/>
      </c>
      <c r="B135" s="44" t="str">
        <f t="shared" ca="1" si="57"/>
        <v/>
      </c>
      <c r="C135" s="45" t="str">
        <f t="shared" ca="1" si="55"/>
        <v/>
      </c>
      <c r="D135" s="45" t="str">
        <f t="shared" ca="1" si="58"/>
        <v/>
      </c>
      <c r="E135" s="44" t="str">
        <f t="shared" ca="1" si="59"/>
        <v/>
      </c>
      <c r="F135" s="45" t="str">
        <f t="shared" ca="1" si="60"/>
        <v/>
      </c>
      <c r="G135" s="46" t="str">
        <f t="shared" ca="1" si="61"/>
        <v/>
      </c>
      <c r="H135" s="44" t="str">
        <f t="shared" ca="1" si="62"/>
        <v/>
      </c>
      <c r="I135" s="45" t="str">
        <f t="shared" ca="1" si="63"/>
        <v/>
      </c>
      <c r="J135" s="46" t="str">
        <f t="shared" ca="1" si="64"/>
        <v/>
      </c>
      <c r="K135" s="44" t="str">
        <f t="shared" ca="1" si="65"/>
        <v/>
      </c>
      <c r="L135" s="45" t="str">
        <f t="shared" ca="1" si="66"/>
        <v/>
      </c>
      <c r="M135" s="46" t="str">
        <f t="shared" ca="1" si="67"/>
        <v/>
      </c>
      <c r="N135" s="44" t="str">
        <f t="shared" ca="1" si="68"/>
        <v/>
      </c>
      <c r="O135" s="45" t="str">
        <f t="shared" ca="1" si="69"/>
        <v/>
      </c>
      <c r="P135" s="46" t="str">
        <f t="shared" ca="1" si="70"/>
        <v/>
      </c>
      <c r="Q135" s="44" t="str">
        <f t="shared" ca="1" si="71"/>
        <v/>
      </c>
      <c r="R135" s="45" t="str">
        <f t="shared" ca="1" si="72"/>
        <v/>
      </c>
      <c r="S135" s="46" t="str">
        <f t="shared" ca="1" si="73"/>
        <v/>
      </c>
      <c r="T135" s="77" t="str">
        <f t="shared" ca="1" si="74"/>
        <v/>
      </c>
      <c r="V135" s="70">
        <v>45958.625</v>
      </c>
      <c r="W135" s="53">
        <v>112.92</v>
      </c>
      <c r="AD135" s="70">
        <v>45959.625</v>
      </c>
      <c r="AE135" s="53">
        <v>84.4</v>
      </c>
      <c r="AH135" s="163">
        <f t="shared" si="75"/>
        <v>45958.625</v>
      </c>
      <c r="AI135" s="163">
        <f t="shared" si="76"/>
        <v>45958.625</v>
      </c>
    </row>
    <row r="136" spans="1:35">
      <c r="A136" s="164" t="str">
        <f t="shared" ca="1" si="56"/>
        <v/>
      </c>
      <c r="B136" s="44" t="str">
        <f t="shared" ca="1" si="57"/>
        <v/>
      </c>
      <c r="C136" s="45" t="str">
        <f t="shared" ca="1" si="55"/>
        <v/>
      </c>
      <c r="D136" s="45" t="str">
        <f t="shared" ca="1" si="58"/>
        <v/>
      </c>
      <c r="E136" s="44" t="str">
        <f t="shared" ca="1" si="59"/>
        <v/>
      </c>
      <c r="F136" s="45" t="str">
        <f t="shared" ca="1" si="60"/>
        <v/>
      </c>
      <c r="G136" s="46" t="str">
        <f t="shared" ca="1" si="61"/>
        <v/>
      </c>
      <c r="H136" s="44" t="str">
        <f t="shared" ca="1" si="62"/>
        <v/>
      </c>
      <c r="I136" s="45" t="str">
        <f t="shared" ca="1" si="63"/>
        <v/>
      </c>
      <c r="J136" s="46" t="str">
        <f t="shared" ca="1" si="64"/>
        <v/>
      </c>
      <c r="K136" s="44" t="str">
        <f t="shared" ca="1" si="65"/>
        <v/>
      </c>
      <c r="L136" s="45" t="str">
        <f t="shared" ca="1" si="66"/>
        <v/>
      </c>
      <c r="M136" s="46" t="str">
        <f t="shared" ca="1" si="67"/>
        <v/>
      </c>
      <c r="N136" s="44" t="str">
        <f t="shared" ca="1" si="68"/>
        <v/>
      </c>
      <c r="O136" s="45" t="str">
        <f t="shared" ca="1" si="69"/>
        <v/>
      </c>
      <c r="P136" s="46" t="str">
        <f t="shared" ca="1" si="70"/>
        <v/>
      </c>
      <c r="Q136" s="44" t="str">
        <f t="shared" ca="1" si="71"/>
        <v/>
      </c>
      <c r="R136" s="45" t="str">
        <f t="shared" ca="1" si="72"/>
        <v/>
      </c>
      <c r="S136" s="46" t="str">
        <f t="shared" ca="1" si="73"/>
        <v/>
      </c>
      <c r="T136" s="77" t="str">
        <f t="shared" ca="1" si="74"/>
        <v/>
      </c>
      <c r="V136" s="70">
        <v>45959.625</v>
      </c>
      <c r="W136" s="53">
        <v>112.28</v>
      </c>
      <c r="AD136" s="70">
        <v>45960.625</v>
      </c>
      <c r="AE136" s="53">
        <v>84.17</v>
      </c>
      <c r="AH136" s="163">
        <f t="shared" si="75"/>
        <v>45959.625</v>
      </c>
      <c r="AI136" s="163">
        <f t="shared" si="76"/>
        <v>45959.625</v>
      </c>
    </row>
    <row r="137" spans="1:35">
      <c r="A137" s="164" t="str">
        <f t="shared" ca="1" si="56"/>
        <v/>
      </c>
      <c r="B137" s="44" t="str">
        <f t="shared" ca="1" si="57"/>
        <v/>
      </c>
      <c r="C137" s="45" t="str">
        <f t="shared" ca="1" si="55"/>
        <v/>
      </c>
      <c r="D137" s="45" t="str">
        <f t="shared" ca="1" si="58"/>
        <v/>
      </c>
      <c r="E137" s="44" t="str">
        <f t="shared" ca="1" si="59"/>
        <v/>
      </c>
      <c r="F137" s="45" t="str">
        <f t="shared" ca="1" si="60"/>
        <v/>
      </c>
      <c r="G137" s="46" t="str">
        <f t="shared" ca="1" si="61"/>
        <v/>
      </c>
      <c r="H137" s="44" t="str">
        <f t="shared" ca="1" si="62"/>
        <v/>
      </c>
      <c r="I137" s="45" t="str">
        <f t="shared" ca="1" si="63"/>
        <v/>
      </c>
      <c r="J137" s="46" t="str">
        <f t="shared" ca="1" si="64"/>
        <v/>
      </c>
      <c r="K137" s="44" t="str">
        <f t="shared" ca="1" si="65"/>
        <v/>
      </c>
      <c r="L137" s="45" t="str">
        <f t="shared" ca="1" si="66"/>
        <v/>
      </c>
      <c r="M137" s="46" t="str">
        <f t="shared" ca="1" si="67"/>
        <v/>
      </c>
      <c r="N137" s="44" t="str">
        <f t="shared" ca="1" si="68"/>
        <v/>
      </c>
      <c r="O137" s="45" t="str">
        <f t="shared" ca="1" si="69"/>
        <v/>
      </c>
      <c r="P137" s="46" t="str">
        <f t="shared" ca="1" si="70"/>
        <v/>
      </c>
      <c r="Q137" s="44" t="str">
        <f t="shared" ca="1" si="71"/>
        <v/>
      </c>
      <c r="R137" s="45" t="str">
        <f t="shared" ca="1" si="72"/>
        <v/>
      </c>
      <c r="S137" s="46" t="str">
        <f t="shared" ca="1" si="73"/>
        <v/>
      </c>
      <c r="T137" s="77" t="str">
        <f t="shared" ca="1" si="74"/>
        <v/>
      </c>
      <c r="V137" s="70">
        <v>45960.625</v>
      </c>
      <c r="W137" s="53">
        <v>111.68</v>
      </c>
      <c r="AD137" s="70">
        <v>45961.625</v>
      </c>
      <c r="AE137" s="53">
        <v>84.05</v>
      </c>
      <c r="AH137" s="163">
        <f t="shared" si="75"/>
        <v>45960.625</v>
      </c>
      <c r="AI137" s="163">
        <f t="shared" si="76"/>
        <v>45960.625</v>
      </c>
    </row>
    <row r="138" spans="1:35">
      <c r="A138" s="164" t="str">
        <f t="shared" ca="1" si="56"/>
        <v/>
      </c>
      <c r="B138" s="44" t="str">
        <f t="shared" ca="1" si="57"/>
        <v/>
      </c>
      <c r="C138" s="45" t="str">
        <f t="shared" ca="1" si="55"/>
        <v/>
      </c>
      <c r="D138" s="45" t="str">
        <f t="shared" ca="1" si="58"/>
        <v/>
      </c>
      <c r="E138" s="44" t="str">
        <f t="shared" ca="1" si="59"/>
        <v/>
      </c>
      <c r="F138" s="45" t="str">
        <f t="shared" ca="1" si="60"/>
        <v/>
      </c>
      <c r="G138" s="46" t="str">
        <f t="shared" ca="1" si="61"/>
        <v/>
      </c>
      <c r="H138" s="44" t="str">
        <f t="shared" ca="1" si="62"/>
        <v/>
      </c>
      <c r="I138" s="45" t="str">
        <f t="shared" ca="1" si="63"/>
        <v/>
      </c>
      <c r="J138" s="46" t="str">
        <f t="shared" ca="1" si="64"/>
        <v/>
      </c>
      <c r="K138" s="44" t="str">
        <f t="shared" ca="1" si="65"/>
        <v/>
      </c>
      <c r="L138" s="45" t="str">
        <f t="shared" ca="1" si="66"/>
        <v/>
      </c>
      <c r="M138" s="46" t="str">
        <f t="shared" ca="1" si="67"/>
        <v/>
      </c>
      <c r="N138" s="44" t="str">
        <f t="shared" ca="1" si="68"/>
        <v/>
      </c>
      <c r="O138" s="45" t="str">
        <f t="shared" ca="1" si="69"/>
        <v/>
      </c>
      <c r="P138" s="46" t="str">
        <f t="shared" ca="1" si="70"/>
        <v/>
      </c>
      <c r="Q138" s="44" t="str">
        <f t="shared" ca="1" si="71"/>
        <v/>
      </c>
      <c r="R138" s="45" t="str">
        <f t="shared" ca="1" si="72"/>
        <v/>
      </c>
      <c r="S138" s="46" t="str">
        <f t="shared" ca="1" si="73"/>
        <v/>
      </c>
      <c r="T138" s="77" t="str">
        <f t="shared" ca="1" si="74"/>
        <v/>
      </c>
      <c r="V138" s="70">
        <v>45961.625</v>
      </c>
      <c r="W138" s="53">
        <v>111.23</v>
      </c>
      <c r="AH138" s="163">
        <f t="shared" si="75"/>
        <v>45961.625</v>
      </c>
      <c r="AI138" s="163">
        <f t="shared" si="76"/>
        <v>45961.625</v>
      </c>
    </row>
    <row r="139" spans="1:35">
      <c r="A139" s="164" t="str">
        <f t="shared" ca="1" si="56"/>
        <v/>
      </c>
      <c r="B139" s="44" t="str">
        <f t="shared" ca="1" si="57"/>
        <v/>
      </c>
      <c r="C139" s="45" t="str">
        <f t="shared" ca="1" si="55"/>
        <v/>
      </c>
      <c r="D139" s="45" t="str">
        <f t="shared" ca="1" si="58"/>
        <v/>
      </c>
      <c r="E139" s="44" t="str">
        <f t="shared" ca="1" si="59"/>
        <v/>
      </c>
      <c r="F139" s="45" t="str">
        <f t="shared" ca="1" si="60"/>
        <v/>
      </c>
      <c r="G139" s="46" t="str">
        <f t="shared" ca="1" si="61"/>
        <v/>
      </c>
      <c r="H139" s="44" t="str">
        <f t="shared" ca="1" si="62"/>
        <v/>
      </c>
      <c r="I139" s="45" t="str">
        <f t="shared" ca="1" si="63"/>
        <v/>
      </c>
      <c r="J139" s="46" t="str">
        <f t="shared" ca="1" si="64"/>
        <v/>
      </c>
      <c r="K139" s="44" t="str">
        <f t="shared" ca="1" si="65"/>
        <v/>
      </c>
      <c r="L139" s="45" t="str">
        <f t="shared" ca="1" si="66"/>
        <v/>
      </c>
      <c r="M139" s="46" t="str">
        <f t="shared" ca="1" si="67"/>
        <v/>
      </c>
      <c r="N139" s="44" t="str">
        <f t="shared" ca="1" si="68"/>
        <v/>
      </c>
      <c r="O139" s="45" t="str">
        <f t="shared" ca="1" si="69"/>
        <v/>
      </c>
      <c r="P139" s="46" t="str">
        <f t="shared" ca="1" si="70"/>
        <v/>
      </c>
      <c r="Q139" s="44" t="str">
        <f t="shared" ca="1" si="71"/>
        <v/>
      </c>
      <c r="R139" s="45" t="str">
        <f t="shared" ca="1" si="72"/>
        <v/>
      </c>
      <c r="S139" s="46" t="str">
        <f t="shared" ca="1" si="73"/>
        <v/>
      </c>
      <c r="T139" s="77" t="str">
        <f t="shared" ca="1" si="74"/>
        <v/>
      </c>
      <c r="AH139" s="163" t="str">
        <f t="shared" si="75"/>
        <v/>
      </c>
      <c r="AI139" s="163" t="str">
        <f t="shared" si="76"/>
        <v/>
      </c>
    </row>
    <row r="140" spans="1:35">
      <c r="A140" s="164" t="str">
        <f t="shared" ca="1" si="56"/>
        <v/>
      </c>
      <c r="B140" s="44" t="str">
        <f t="shared" ca="1" si="57"/>
        <v/>
      </c>
      <c r="C140" s="45" t="str">
        <f t="shared" ca="1" si="55"/>
        <v/>
      </c>
      <c r="D140" s="45" t="str">
        <f t="shared" ca="1" si="58"/>
        <v/>
      </c>
      <c r="E140" s="44" t="str">
        <f t="shared" ca="1" si="59"/>
        <v/>
      </c>
      <c r="F140" s="45" t="str">
        <f t="shared" ca="1" si="60"/>
        <v/>
      </c>
      <c r="G140" s="46" t="str">
        <f t="shared" ca="1" si="61"/>
        <v/>
      </c>
      <c r="H140" s="44" t="str">
        <f t="shared" ca="1" si="62"/>
        <v/>
      </c>
      <c r="I140" s="45" t="str">
        <f t="shared" ca="1" si="63"/>
        <v/>
      </c>
      <c r="J140" s="46" t="str">
        <f t="shared" ca="1" si="64"/>
        <v/>
      </c>
      <c r="K140" s="44" t="str">
        <f t="shared" ca="1" si="65"/>
        <v/>
      </c>
      <c r="L140" s="45" t="str">
        <f t="shared" ca="1" si="66"/>
        <v/>
      </c>
      <c r="M140" s="46" t="str">
        <f t="shared" ca="1" si="67"/>
        <v/>
      </c>
      <c r="N140" s="44" t="str">
        <f t="shared" ca="1" si="68"/>
        <v/>
      </c>
      <c r="O140" s="45" t="str">
        <f t="shared" ca="1" si="69"/>
        <v/>
      </c>
      <c r="P140" s="46" t="str">
        <f t="shared" ca="1" si="70"/>
        <v/>
      </c>
      <c r="Q140" s="44" t="str">
        <f t="shared" ca="1" si="71"/>
        <v/>
      </c>
      <c r="R140" s="45" t="str">
        <f t="shared" ca="1" si="72"/>
        <v/>
      </c>
      <c r="S140" s="46" t="str">
        <f t="shared" ca="1" si="73"/>
        <v/>
      </c>
      <c r="T140" s="77" t="str">
        <f t="shared" ca="1" si="74"/>
        <v/>
      </c>
      <c r="AH140" s="163" t="str">
        <f t="shared" si="75"/>
        <v/>
      </c>
      <c r="AI140" s="163" t="str">
        <f t="shared" si="76"/>
        <v/>
      </c>
    </row>
    <row r="141" spans="1:35">
      <c r="A141" s="164" t="str">
        <f t="shared" ca="1" si="56"/>
        <v/>
      </c>
      <c r="B141" s="44" t="str">
        <f t="shared" ca="1" si="57"/>
        <v/>
      </c>
      <c r="C141" s="45" t="str">
        <f t="shared" ca="1" si="55"/>
        <v/>
      </c>
      <c r="D141" s="45" t="str">
        <f t="shared" ca="1" si="58"/>
        <v/>
      </c>
      <c r="E141" s="44" t="str">
        <f t="shared" ca="1" si="59"/>
        <v/>
      </c>
      <c r="F141" s="45" t="str">
        <f t="shared" ca="1" si="60"/>
        <v/>
      </c>
      <c r="G141" s="46" t="str">
        <f t="shared" ca="1" si="61"/>
        <v/>
      </c>
      <c r="H141" s="44" t="str">
        <f t="shared" ca="1" si="62"/>
        <v/>
      </c>
      <c r="I141" s="45" t="str">
        <f t="shared" ca="1" si="63"/>
        <v/>
      </c>
      <c r="J141" s="46" t="str">
        <f t="shared" ca="1" si="64"/>
        <v/>
      </c>
      <c r="K141" s="44" t="str">
        <f t="shared" ca="1" si="65"/>
        <v/>
      </c>
      <c r="L141" s="45" t="str">
        <f t="shared" ca="1" si="66"/>
        <v/>
      </c>
      <c r="M141" s="46" t="str">
        <f t="shared" ca="1" si="67"/>
        <v/>
      </c>
      <c r="N141" s="44" t="str">
        <f t="shared" ca="1" si="68"/>
        <v/>
      </c>
      <c r="O141" s="45" t="str">
        <f t="shared" ca="1" si="69"/>
        <v/>
      </c>
      <c r="P141" s="46" t="str">
        <f t="shared" ca="1" si="70"/>
        <v/>
      </c>
      <c r="Q141" s="44" t="str">
        <f t="shared" ca="1" si="71"/>
        <v/>
      </c>
      <c r="R141" s="45" t="str">
        <f t="shared" ca="1" si="72"/>
        <v/>
      </c>
      <c r="S141" s="46" t="str">
        <f t="shared" ca="1" si="73"/>
        <v/>
      </c>
      <c r="T141" s="77" t="str">
        <f t="shared" ca="1" si="74"/>
        <v/>
      </c>
      <c r="AH141" s="163" t="str">
        <f t="shared" si="75"/>
        <v/>
      </c>
      <c r="AI141" s="163" t="str">
        <f t="shared" si="76"/>
        <v/>
      </c>
    </row>
    <row r="142" spans="1:35">
      <c r="A142" s="164" t="str">
        <f t="shared" ca="1" si="56"/>
        <v/>
      </c>
      <c r="B142" s="44" t="str">
        <f t="shared" ca="1" si="57"/>
        <v/>
      </c>
      <c r="C142" s="45" t="str">
        <f t="shared" ca="1" si="55"/>
        <v/>
      </c>
      <c r="D142" s="45" t="str">
        <f t="shared" ca="1" si="58"/>
        <v/>
      </c>
      <c r="E142" s="44" t="str">
        <f t="shared" ca="1" si="59"/>
        <v/>
      </c>
      <c r="F142" s="45" t="str">
        <f t="shared" ca="1" si="60"/>
        <v/>
      </c>
      <c r="G142" s="46" t="str">
        <f t="shared" ca="1" si="61"/>
        <v/>
      </c>
      <c r="H142" s="44" t="str">
        <f t="shared" ca="1" si="62"/>
        <v/>
      </c>
      <c r="I142" s="45" t="str">
        <f t="shared" ca="1" si="63"/>
        <v/>
      </c>
      <c r="J142" s="46" t="str">
        <f t="shared" ca="1" si="64"/>
        <v/>
      </c>
      <c r="K142" s="44" t="str">
        <f t="shared" ca="1" si="65"/>
        <v/>
      </c>
      <c r="L142" s="45" t="str">
        <f t="shared" ca="1" si="66"/>
        <v/>
      </c>
      <c r="M142" s="46" t="str">
        <f t="shared" ca="1" si="67"/>
        <v/>
      </c>
      <c r="N142" s="44" t="str">
        <f t="shared" ca="1" si="68"/>
        <v/>
      </c>
      <c r="O142" s="45" t="str">
        <f t="shared" ca="1" si="69"/>
        <v/>
      </c>
      <c r="P142" s="46" t="str">
        <f t="shared" ca="1" si="70"/>
        <v/>
      </c>
      <c r="Q142" s="44" t="str">
        <f t="shared" ca="1" si="71"/>
        <v/>
      </c>
      <c r="R142" s="45" t="str">
        <f t="shared" ca="1" si="72"/>
        <v/>
      </c>
      <c r="S142" s="46" t="str">
        <f t="shared" ca="1" si="73"/>
        <v/>
      </c>
      <c r="T142" s="77" t="str">
        <f t="shared" ca="1" si="74"/>
        <v/>
      </c>
      <c r="AH142" s="163" t="str">
        <f t="shared" si="75"/>
        <v/>
      </c>
      <c r="AI142" s="163" t="str">
        <f t="shared" si="76"/>
        <v/>
      </c>
    </row>
    <row r="143" spans="1:35">
      <c r="A143" s="164" t="str">
        <f t="shared" ca="1" si="56"/>
        <v/>
      </c>
      <c r="B143" s="44" t="str">
        <f t="shared" ca="1" si="57"/>
        <v/>
      </c>
      <c r="C143" s="45" t="str">
        <f t="shared" ca="1" si="55"/>
        <v/>
      </c>
      <c r="D143" s="45" t="str">
        <f t="shared" ca="1" si="58"/>
        <v/>
      </c>
      <c r="E143" s="44" t="str">
        <f t="shared" ca="1" si="59"/>
        <v/>
      </c>
      <c r="F143" s="45" t="str">
        <f t="shared" ca="1" si="60"/>
        <v/>
      </c>
      <c r="G143" s="46" t="str">
        <f t="shared" ca="1" si="61"/>
        <v/>
      </c>
      <c r="H143" s="44" t="str">
        <f t="shared" ca="1" si="62"/>
        <v/>
      </c>
      <c r="I143" s="45" t="str">
        <f t="shared" ca="1" si="63"/>
        <v/>
      </c>
      <c r="J143" s="46" t="str">
        <f t="shared" ca="1" si="64"/>
        <v/>
      </c>
      <c r="K143" s="44" t="str">
        <f t="shared" ca="1" si="65"/>
        <v/>
      </c>
      <c r="L143" s="45" t="str">
        <f t="shared" ca="1" si="66"/>
        <v/>
      </c>
      <c r="M143" s="46" t="str">
        <f t="shared" ca="1" si="67"/>
        <v/>
      </c>
      <c r="N143" s="44" t="str">
        <f t="shared" ca="1" si="68"/>
        <v/>
      </c>
      <c r="O143" s="45" t="str">
        <f t="shared" ca="1" si="69"/>
        <v/>
      </c>
      <c r="P143" s="46" t="str">
        <f t="shared" ca="1" si="70"/>
        <v/>
      </c>
      <c r="Q143" s="44" t="str">
        <f t="shared" ca="1" si="71"/>
        <v/>
      </c>
      <c r="R143" s="45" t="str">
        <f t="shared" ca="1" si="72"/>
        <v/>
      </c>
      <c r="S143" s="46" t="str">
        <f t="shared" ca="1" si="73"/>
        <v/>
      </c>
      <c r="T143" s="77" t="str">
        <f t="shared" ca="1" si="74"/>
        <v/>
      </c>
      <c r="AH143" s="163" t="str">
        <f t="shared" si="75"/>
        <v/>
      </c>
      <c r="AI143" s="163" t="str">
        <f t="shared" si="76"/>
        <v/>
      </c>
    </row>
    <row r="144" spans="1:35">
      <c r="A144" s="164" t="str">
        <f t="shared" ca="1" si="56"/>
        <v/>
      </c>
      <c r="B144" s="44" t="str">
        <f t="shared" ca="1" si="57"/>
        <v/>
      </c>
      <c r="C144" s="45" t="str">
        <f t="shared" ref="C144:C207" ca="1" si="77">IF(ISERROR(B144-2),"",(B144/$B$14-1)*$B$5)</f>
        <v/>
      </c>
      <c r="D144" s="45" t="str">
        <f t="shared" ca="1" si="58"/>
        <v/>
      </c>
      <c r="E144" s="44" t="str">
        <f t="shared" ca="1" si="59"/>
        <v/>
      </c>
      <c r="F144" s="45" t="str">
        <f t="shared" ca="1" si="60"/>
        <v/>
      </c>
      <c r="G144" s="46" t="str">
        <f t="shared" ca="1" si="61"/>
        <v/>
      </c>
      <c r="H144" s="44" t="str">
        <f t="shared" ca="1" si="62"/>
        <v/>
      </c>
      <c r="I144" s="45" t="str">
        <f t="shared" ca="1" si="63"/>
        <v/>
      </c>
      <c r="J144" s="46" t="str">
        <f t="shared" ca="1" si="64"/>
        <v/>
      </c>
      <c r="K144" s="44" t="str">
        <f t="shared" ca="1" si="65"/>
        <v/>
      </c>
      <c r="L144" s="45" t="str">
        <f t="shared" ca="1" si="66"/>
        <v/>
      </c>
      <c r="M144" s="46" t="str">
        <f t="shared" ca="1" si="67"/>
        <v/>
      </c>
      <c r="N144" s="44" t="str">
        <f t="shared" ca="1" si="68"/>
        <v/>
      </c>
      <c r="O144" s="45" t="str">
        <f t="shared" ca="1" si="69"/>
        <v/>
      </c>
      <c r="P144" s="46" t="str">
        <f t="shared" ca="1" si="70"/>
        <v/>
      </c>
      <c r="Q144" s="44" t="str">
        <f t="shared" ca="1" si="71"/>
        <v/>
      </c>
      <c r="R144" s="45" t="str">
        <f t="shared" ca="1" si="72"/>
        <v/>
      </c>
      <c r="S144" s="46" t="str">
        <f t="shared" ca="1" si="73"/>
        <v/>
      </c>
      <c r="T144" s="77" t="str">
        <f t="shared" ca="1" si="74"/>
        <v/>
      </c>
      <c r="AH144" s="163" t="str">
        <f t="shared" si="75"/>
        <v/>
      </c>
      <c r="AI144" s="163" t="str">
        <f t="shared" si="76"/>
        <v/>
      </c>
    </row>
    <row r="145" spans="1:35">
      <c r="A145" s="164" t="str">
        <f t="shared" ca="1" si="56"/>
        <v/>
      </c>
      <c r="B145" s="44" t="str">
        <f t="shared" ca="1" si="57"/>
        <v/>
      </c>
      <c r="C145" s="45" t="str">
        <f t="shared" ca="1" si="77"/>
        <v/>
      </c>
      <c r="D145" s="45" t="str">
        <f t="shared" ca="1" si="58"/>
        <v/>
      </c>
      <c r="E145" s="44" t="str">
        <f t="shared" ca="1" si="59"/>
        <v/>
      </c>
      <c r="F145" s="45" t="str">
        <f t="shared" ca="1" si="60"/>
        <v/>
      </c>
      <c r="G145" s="46" t="str">
        <f t="shared" ca="1" si="61"/>
        <v/>
      </c>
      <c r="H145" s="44" t="str">
        <f t="shared" ca="1" si="62"/>
        <v/>
      </c>
      <c r="I145" s="45" t="str">
        <f t="shared" ca="1" si="63"/>
        <v/>
      </c>
      <c r="J145" s="46" t="str">
        <f t="shared" ca="1" si="64"/>
        <v/>
      </c>
      <c r="K145" s="44" t="str">
        <f t="shared" ca="1" si="65"/>
        <v/>
      </c>
      <c r="L145" s="45" t="str">
        <f t="shared" ca="1" si="66"/>
        <v/>
      </c>
      <c r="M145" s="46" t="str">
        <f t="shared" ca="1" si="67"/>
        <v/>
      </c>
      <c r="N145" s="44" t="str">
        <f t="shared" ca="1" si="68"/>
        <v/>
      </c>
      <c r="O145" s="45" t="str">
        <f t="shared" ca="1" si="69"/>
        <v/>
      </c>
      <c r="P145" s="46" t="str">
        <f t="shared" ca="1" si="70"/>
        <v/>
      </c>
      <c r="Q145" s="44" t="str">
        <f t="shared" ca="1" si="71"/>
        <v/>
      </c>
      <c r="R145" s="45" t="str">
        <f t="shared" ca="1" si="72"/>
        <v/>
      </c>
      <c r="S145" s="46" t="str">
        <f t="shared" ca="1" si="73"/>
        <v/>
      </c>
      <c r="T145" s="77" t="str">
        <f t="shared" ca="1" si="74"/>
        <v/>
      </c>
      <c r="AH145" s="163" t="str">
        <f t="shared" si="75"/>
        <v/>
      </c>
      <c r="AI145" s="163" t="str">
        <f t="shared" si="76"/>
        <v/>
      </c>
    </row>
    <row r="146" spans="1:35">
      <c r="A146" s="164" t="str">
        <f t="shared" ca="1" si="56"/>
        <v/>
      </c>
      <c r="B146" s="44" t="str">
        <f t="shared" ca="1" si="57"/>
        <v/>
      </c>
      <c r="C146" s="45" t="str">
        <f t="shared" ca="1" si="77"/>
        <v/>
      </c>
      <c r="D146" s="45" t="str">
        <f t="shared" ca="1" si="58"/>
        <v/>
      </c>
      <c r="E146" s="44" t="str">
        <f t="shared" ca="1" si="59"/>
        <v/>
      </c>
      <c r="F146" s="45" t="str">
        <f t="shared" ca="1" si="60"/>
        <v/>
      </c>
      <c r="G146" s="46" t="str">
        <f t="shared" ca="1" si="61"/>
        <v/>
      </c>
      <c r="H146" s="44" t="str">
        <f t="shared" ca="1" si="62"/>
        <v/>
      </c>
      <c r="I146" s="45" t="str">
        <f t="shared" ca="1" si="63"/>
        <v/>
      </c>
      <c r="J146" s="46" t="str">
        <f t="shared" ca="1" si="64"/>
        <v/>
      </c>
      <c r="K146" s="44" t="str">
        <f t="shared" ca="1" si="65"/>
        <v/>
      </c>
      <c r="L146" s="45" t="str">
        <f t="shared" ca="1" si="66"/>
        <v/>
      </c>
      <c r="M146" s="46" t="str">
        <f t="shared" ca="1" si="67"/>
        <v/>
      </c>
      <c r="N146" s="44" t="str">
        <f t="shared" ca="1" si="68"/>
        <v/>
      </c>
      <c r="O146" s="45" t="str">
        <f t="shared" ca="1" si="69"/>
        <v/>
      </c>
      <c r="P146" s="46" t="str">
        <f t="shared" ca="1" si="70"/>
        <v/>
      </c>
      <c r="Q146" s="44" t="str">
        <f t="shared" ca="1" si="71"/>
        <v/>
      </c>
      <c r="R146" s="45" t="str">
        <f t="shared" ca="1" si="72"/>
        <v/>
      </c>
      <c r="S146" s="46" t="str">
        <f t="shared" ca="1" si="73"/>
        <v/>
      </c>
      <c r="T146" s="77" t="str">
        <f t="shared" ca="1" si="74"/>
        <v/>
      </c>
      <c r="AH146" s="163" t="str">
        <f t="shared" si="75"/>
        <v/>
      </c>
      <c r="AI146" s="163" t="str">
        <f t="shared" si="76"/>
        <v/>
      </c>
    </row>
    <row r="147" spans="1:35">
      <c r="A147" s="164" t="str">
        <f t="shared" ca="1" si="56"/>
        <v/>
      </c>
      <c r="B147" s="44" t="str">
        <f t="shared" ca="1" si="57"/>
        <v/>
      </c>
      <c r="C147" s="45" t="str">
        <f t="shared" ca="1" si="77"/>
        <v/>
      </c>
      <c r="D147" s="45" t="str">
        <f t="shared" ca="1" si="58"/>
        <v/>
      </c>
      <c r="E147" s="44" t="str">
        <f t="shared" ca="1" si="59"/>
        <v/>
      </c>
      <c r="F147" s="45" t="str">
        <f t="shared" ca="1" si="60"/>
        <v/>
      </c>
      <c r="G147" s="46" t="str">
        <f t="shared" ca="1" si="61"/>
        <v/>
      </c>
      <c r="H147" s="44" t="str">
        <f t="shared" ca="1" si="62"/>
        <v/>
      </c>
      <c r="I147" s="45" t="str">
        <f t="shared" ca="1" si="63"/>
        <v/>
      </c>
      <c r="J147" s="46" t="str">
        <f t="shared" ca="1" si="64"/>
        <v/>
      </c>
      <c r="K147" s="44" t="str">
        <f t="shared" ca="1" si="65"/>
        <v/>
      </c>
      <c r="L147" s="45" t="str">
        <f t="shared" ca="1" si="66"/>
        <v/>
      </c>
      <c r="M147" s="46" t="str">
        <f t="shared" ca="1" si="67"/>
        <v/>
      </c>
      <c r="N147" s="44" t="str">
        <f t="shared" ca="1" si="68"/>
        <v/>
      </c>
      <c r="O147" s="45" t="str">
        <f t="shared" ca="1" si="69"/>
        <v/>
      </c>
      <c r="P147" s="46" t="str">
        <f t="shared" ca="1" si="70"/>
        <v/>
      </c>
      <c r="Q147" s="44" t="str">
        <f t="shared" ca="1" si="71"/>
        <v/>
      </c>
      <c r="R147" s="45" t="str">
        <f t="shared" ca="1" si="72"/>
        <v/>
      </c>
      <c r="S147" s="46" t="str">
        <f t="shared" ca="1" si="73"/>
        <v/>
      </c>
      <c r="T147" s="77" t="str">
        <f t="shared" ca="1" si="74"/>
        <v/>
      </c>
      <c r="AH147" s="163" t="str">
        <f t="shared" si="75"/>
        <v/>
      </c>
      <c r="AI147" s="163" t="str">
        <f t="shared" si="76"/>
        <v/>
      </c>
    </row>
    <row r="148" spans="1:35">
      <c r="A148" s="164" t="str">
        <f t="shared" ca="1" si="56"/>
        <v/>
      </c>
      <c r="B148" s="44" t="str">
        <f t="shared" ca="1" si="57"/>
        <v/>
      </c>
      <c r="C148" s="45" t="str">
        <f t="shared" ca="1" si="77"/>
        <v/>
      </c>
      <c r="D148" s="45" t="str">
        <f t="shared" ca="1" si="58"/>
        <v/>
      </c>
      <c r="E148" s="44" t="str">
        <f t="shared" ca="1" si="59"/>
        <v/>
      </c>
      <c r="F148" s="45" t="str">
        <f t="shared" ca="1" si="60"/>
        <v/>
      </c>
      <c r="G148" s="46" t="str">
        <f t="shared" ca="1" si="61"/>
        <v/>
      </c>
      <c r="H148" s="44" t="str">
        <f t="shared" ca="1" si="62"/>
        <v/>
      </c>
      <c r="I148" s="45" t="str">
        <f t="shared" ca="1" si="63"/>
        <v/>
      </c>
      <c r="J148" s="46" t="str">
        <f t="shared" ca="1" si="64"/>
        <v/>
      </c>
      <c r="K148" s="44" t="str">
        <f t="shared" ca="1" si="65"/>
        <v/>
      </c>
      <c r="L148" s="45" t="str">
        <f t="shared" ca="1" si="66"/>
        <v/>
      </c>
      <c r="M148" s="46" t="str">
        <f t="shared" ca="1" si="67"/>
        <v/>
      </c>
      <c r="N148" s="44" t="str">
        <f t="shared" ca="1" si="68"/>
        <v/>
      </c>
      <c r="O148" s="45" t="str">
        <f t="shared" ca="1" si="69"/>
        <v/>
      </c>
      <c r="P148" s="46" t="str">
        <f t="shared" ca="1" si="70"/>
        <v/>
      </c>
      <c r="Q148" s="44" t="str">
        <f t="shared" ca="1" si="71"/>
        <v/>
      </c>
      <c r="R148" s="45" t="str">
        <f t="shared" ca="1" si="72"/>
        <v/>
      </c>
      <c r="S148" s="46" t="str">
        <f t="shared" ca="1" si="73"/>
        <v/>
      </c>
      <c r="T148" s="77" t="str">
        <f t="shared" ca="1" si="74"/>
        <v/>
      </c>
      <c r="AH148" s="163" t="str">
        <f t="shared" si="75"/>
        <v/>
      </c>
      <c r="AI148" s="163" t="str">
        <f t="shared" si="76"/>
        <v/>
      </c>
    </row>
    <row r="149" spans="1:35">
      <c r="A149" s="164" t="str">
        <f t="shared" ca="1" si="56"/>
        <v/>
      </c>
      <c r="B149" s="44" t="str">
        <f t="shared" ca="1" si="57"/>
        <v/>
      </c>
      <c r="C149" s="45" t="str">
        <f t="shared" ca="1" si="77"/>
        <v/>
      </c>
      <c r="D149" s="45" t="str">
        <f t="shared" ca="1" si="58"/>
        <v/>
      </c>
      <c r="E149" s="44" t="str">
        <f t="shared" ca="1" si="59"/>
        <v/>
      </c>
      <c r="F149" s="45" t="str">
        <f t="shared" ca="1" si="60"/>
        <v/>
      </c>
      <c r="G149" s="46" t="str">
        <f t="shared" ca="1" si="61"/>
        <v/>
      </c>
      <c r="H149" s="44" t="str">
        <f t="shared" ca="1" si="62"/>
        <v/>
      </c>
      <c r="I149" s="45" t="str">
        <f t="shared" ca="1" si="63"/>
        <v/>
      </c>
      <c r="J149" s="46" t="str">
        <f t="shared" ca="1" si="64"/>
        <v/>
      </c>
      <c r="K149" s="44" t="str">
        <f t="shared" ca="1" si="65"/>
        <v/>
      </c>
      <c r="L149" s="45" t="str">
        <f t="shared" ca="1" si="66"/>
        <v/>
      </c>
      <c r="M149" s="46" t="str">
        <f t="shared" ca="1" si="67"/>
        <v/>
      </c>
      <c r="N149" s="44" t="str">
        <f t="shared" ca="1" si="68"/>
        <v/>
      </c>
      <c r="O149" s="45" t="str">
        <f t="shared" ca="1" si="69"/>
        <v/>
      </c>
      <c r="P149" s="46" t="str">
        <f t="shared" ca="1" si="70"/>
        <v/>
      </c>
      <c r="Q149" s="44" t="str">
        <f t="shared" ca="1" si="71"/>
        <v/>
      </c>
      <c r="R149" s="45" t="str">
        <f t="shared" ca="1" si="72"/>
        <v/>
      </c>
      <c r="S149" s="46" t="str">
        <f t="shared" ca="1" si="73"/>
        <v/>
      </c>
      <c r="T149" s="77" t="str">
        <f t="shared" ca="1" si="74"/>
        <v/>
      </c>
      <c r="AH149" s="163" t="str">
        <f t="shared" si="75"/>
        <v/>
      </c>
      <c r="AI149" s="163" t="str">
        <f t="shared" si="76"/>
        <v/>
      </c>
    </row>
    <row r="150" spans="1:35">
      <c r="A150" s="164" t="str">
        <f t="shared" ca="1" si="56"/>
        <v/>
      </c>
      <c r="B150" s="44" t="str">
        <f t="shared" ca="1" si="57"/>
        <v/>
      </c>
      <c r="C150" s="45" t="str">
        <f t="shared" ca="1" si="77"/>
        <v/>
      </c>
      <c r="D150" s="45" t="str">
        <f t="shared" ca="1" si="58"/>
        <v/>
      </c>
      <c r="E150" s="44" t="str">
        <f t="shared" ca="1" si="59"/>
        <v/>
      </c>
      <c r="F150" s="45" t="str">
        <f t="shared" ca="1" si="60"/>
        <v/>
      </c>
      <c r="G150" s="46" t="str">
        <f t="shared" ca="1" si="61"/>
        <v/>
      </c>
      <c r="H150" s="44" t="str">
        <f t="shared" ca="1" si="62"/>
        <v/>
      </c>
      <c r="I150" s="45" t="str">
        <f t="shared" ca="1" si="63"/>
        <v/>
      </c>
      <c r="J150" s="46" t="str">
        <f t="shared" ca="1" si="64"/>
        <v/>
      </c>
      <c r="K150" s="44" t="str">
        <f t="shared" ca="1" si="65"/>
        <v/>
      </c>
      <c r="L150" s="45" t="str">
        <f t="shared" ca="1" si="66"/>
        <v/>
      </c>
      <c r="M150" s="46" t="str">
        <f t="shared" ca="1" si="67"/>
        <v/>
      </c>
      <c r="N150" s="44" t="str">
        <f t="shared" ca="1" si="68"/>
        <v/>
      </c>
      <c r="O150" s="45" t="str">
        <f t="shared" ca="1" si="69"/>
        <v/>
      </c>
      <c r="P150" s="46" t="str">
        <f t="shared" ca="1" si="70"/>
        <v/>
      </c>
      <c r="Q150" s="44" t="str">
        <f t="shared" ca="1" si="71"/>
        <v/>
      </c>
      <c r="R150" s="45" t="str">
        <f t="shared" ca="1" si="72"/>
        <v/>
      </c>
      <c r="S150" s="46" t="str">
        <f t="shared" ca="1" si="73"/>
        <v/>
      </c>
      <c r="T150" s="77" t="str">
        <f t="shared" ca="1" si="74"/>
        <v/>
      </c>
      <c r="AH150" s="163" t="str">
        <f t="shared" si="75"/>
        <v/>
      </c>
      <c r="AI150" s="163" t="str">
        <f t="shared" si="76"/>
        <v/>
      </c>
    </row>
    <row r="151" spans="1:35">
      <c r="A151" s="164" t="str">
        <f t="shared" ca="1" si="56"/>
        <v/>
      </c>
      <c r="B151" s="44" t="str">
        <f t="shared" ca="1" si="57"/>
        <v/>
      </c>
      <c r="C151" s="45" t="str">
        <f t="shared" ca="1" si="77"/>
        <v/>
      </c>
      <c r="D151" s="45" t="str">
        <f t="shared" ca="1" si="58"/>
        <v/>
      </c>
      <c r="E151" s="44" t="str">
        <f t="shared" ca="1" si="59"/>
        <v/>
      </c>
      <c r="F151" s="45" t="str">
        <f t="shared" ca="1" si="60"/>
        <v/>
      </c>
      <c r="G151" s="46" t="str">
        <f t="shared" ca="1" si="61"/>
        <v/>
      </c>
      <c r="H151" s="44" t="str">
        <f t="shared" ca="1" si="62"/>
        <v/>
      </c>
      <c r="I151" s="45" t="str">
        <f t="shared" ca="1" si="63"/>
        <v/>
      </c>
      <c r="J151" s="46" t="str">
        <f t="shared" ca="1" si="64"/>
        <v/>
      </c>
      <c r="K151" s="44" t="str">
        <f t="shared" ca="1" si="65"/>
        <v/>
      </c>
      <c r="L151" s="45" t="str">
        <f t="shared" ca="1" si="66"/>
        <v/>
      </c>
      <c r="M151" s="46" t="str">
        <f t="shared" ca="1" si="67"/>
        <v/>
      </c>
      <c r="N151" s="44" t="str">
        <f t="shared" ca="1" si="68"/>
        <v/>
      </c>
      <c r="O151" s="45" t="str">
        <f t="shared" ca="1" si="69"/>
        <v/>
      </c>
      <c r="P151" s="46" t="str">
        <f t="shared" ca="1" si="70"/>
        <v/>
      </c>
      <c r="Q151" s="44" t="str">
        <f t="shared" ca="1" si="71"/>
        <v/>
      </c>
      <c r="R151" s="45" t="str">
        <f t="shared" ca="1" si="72"/>
        <v/>
      </c>
      <c r="S151" s="46" t="str">
        <f t="shared" ca="1" si="73"/>
        <v/>
      </c>
      <c r="T151" s="77" t="str">
        <f t="shared" ca="1" si="74"/>
        <v/>
      </c>
      <c r="AH151" s="163" t="str">
        <f t="shared" si="75"/>
        <v/>
      </c>
      <c r="AI151" s="163" t="str">
        <f t="shared" si="76"/>
        <v/>
      </c>
    </row>
    <row r="152" spans="1:35">
      <c r="A152" s="164" t="str">
        <f t="shared" ca="1" si="56"/>
        <v/>
      </c>
      <c r="B152" s="44" t="str">
        <f t="shared" ca="1" si="57"/>
        <v/>
      </c>
      <c r="C152" s="45" t="str">
        <f t="shared" ca="1" si="77"/>
        <v/>
      </c>
      <c r="D152" s="45" t="str">
        <f t="shared" ca="1" si="58"/>
        <v/>
      </c>
      <c r="E152" s="44" t="str">
        <f t="shared" ca="1" si="59"/>
        <v/>
      </c>
      <c r="F152" s="45" t="str">
        <f t="shared" ca="1" si="60"/>
        <v/>
      </c>
      <c r="G152" s="46" t="str">
        <f t="shared" ca="1" si="61"/>
        <v/>
      </c>
      <c r="H152" s="44" t="str">
        <f t="shared" ca="1" si="62"/>
        <v/>
      </c>
      <c r="I152" s="45" t="str">
        <f t="shared" ca="1" si="63"/>
        <v/>
      </c>
      <c r="J152" s="46" t="str">
        <f t="shared" ca="1" si="64"/>
        <v/>
      </c>
      <c r="K152" s="44" t="str">
        <f t="shared" ca="1" si="65"/>
        <v/>
      </c>
      <c r="L152" s="45" t="str">
        <f t="shared" ca="1" si="66"/>
        <v/>
      </c>
      <c r="M152" s="46" t="str">
        <f t="shared" ca="1" si="67"/>
        <v/>
      </c>
      <c r="N152" s="44" t="str">
        <f t="shared" ca="1" si="68"/>
        <v/>
      </c>
      <c r="O152" s="45" t="str">
        <f t="shared" ca="1" si="69"/>
        <v/>
      </c>
      <c r="P152" s="46" t="str">
        <f t="shared" ca="1" si="70"/>
        <v/>
      </c>
      <c r="Q152" s="44" t="str">
        <f t="shared" ca="1" si="71"/>
        <v/>
      </c>
      <c r="R152" s="45" t="str">
        <f t="shared" ca="1" si="72"/>
        <v/>
      </c>
      <c r="S152" s="46" t="str">
        <f t="shared" ca="1" si="73"/>
        <v/>
      </c>
      <c r="T152" s="77" t="str">
        <f t="shared" ca="1" si="74"/>
        <v/>
      </c>
      <c r="AH152" s="163" t="str">
        <f t="shared" si="75"/>
        <v/>
      </c>
      <c r="AI152" s="163" t="str">
        <f t="shared" si="76"/>
        <v/>
      </c>
    </row>
    <row r="153" spans="1:35">
      <c r="A153" s="164" t="str">
        <f t="shared" ca="1" si="56"/>
        <v/>
      </c>
      <c r="B153" s="44" t="str">
        <f t="shared" ca="1" si="57"/>
        <v/>
      </c>
      <c r="C153" s="45" t="str">
        <f t="shared" ca="1" si="77"/>
        <v/>
      </c>
      <c r="D153" s="45" t="str">
        <f t="shared" ca="1" si="58"/>
        <v/>
      </c>
      <c r="E153" s="44" t="str">
        <f t="shared" ca="1" si="59"/>
        <v/>
      </c>
      <c r="F153" s="45" t="str">
        <f t="shared" ca="1" si="60"/>
        <v/>
      </c>
      <c r="G153" s="46" t="str">
        <f t="shared" ca="1" si="61"/>
        <v/>
      </c>
      <c r="H153" s="44" t="str">
        <f t="shared" ca="1" si="62"/>
        <v/>
      </c>
      <c r="I153" s="45" t="str">
        <f t="shared" ca="1" si="63"/>
        <v/>
      </c>
      <c r="J153" s="46" t="str">
        <f t="shared" ca="1" si="64"/>
        <v/>
      </c>
      <c r="K153" s="44" t="str">
        <f t="shared" ca="1" si="65"/>
        <v/>
      </c>
      <c r="L153" s="45" t="str">
        <f t="shared" ca="1" si="66"/>
        <v/>
      </c>
      <c r="M153" s="46" t="str">
        <f t="shared" ca="1" si="67"/>
        <v/>
      </c>
      <c r="N153" s="44" t="str">
        <f t="shared" ca="1" si="68"/>
        <v/>
      </c>
      <c r="O153" s="45" t="str">
        <f t="shared" ca="1" si="69"/>
        <v/>
      </c>
      <c r="P153" s="46" t="str">
        <f t="shared" ca="1" si="70"/>
        <v/>
      </c>
      <c r="Q153" s="44" t="str">
        <f t="shared" ca="1" si="71"/>
        <v/>
      </c>
      <c r="R153" s="45" t="str">
        <f t="shared" ca="1" si="72"/>
        <v/>
      </c>
      <c r="S153" s="46" t="str">
        <f t="shared" ca="1" si="73"/>
        <v/>
      </c>
      <c r="T153" s="77" t="str">
        <f t="shared" ca="1" si="74"/>
        <v/>
      </c>
      <c r="AH153" s="163" t="str">
        <f t="shared" si="75"/>
        <v/>
      </c>
      <c r="AI153" s="163" t="str">
        <f t="shared" si="76"/>
        <v/>
      </c>
    </row>
    <row r="154" spans="1:35">
      <c r="A154" s="164" t="str">
        <f t="shared" ca="1" si="56"/>
        <v/>
      </c>
      <c r="B154" s="44" t="str">
        <f t="shared" ca="1" si="57"/>
        <v/>
      </c>
      <c r="C154" s="45" t="str">
        <f t="shared" ca="1" si="77"/>
        <v/>
      </c>
      <c r="D154" s="45" t="str">
        <f t="shared" ca="1" si="58"/>
        <v/>
      </c>
      <c r="E154" s="44" t="str">
        <f t="shared" ca="1" si="59"/>
        <v/>
      </c>
      <c r="F154" s="45" t="str">
        <f t="shared" ca="1" si="60"/>
        <v/>
      </c>
      <c r="G154" s="46" t="str">
        <f t="shared" ca="1" si="61"/>
        <v/>
      </c>
      <c r="H154" s="44" t="str">
        <f t="shared" ca="1" si="62"/>
        <v/>
      </c>
      <c r="I154" s="45" t="str">
        <f t="shared" ca="1" si="63"/>
        <v/>
      </c>
      <c r="J154" s="46" t="str">
        <f t="shared" ca="1" si="64"/>
        <v/>
      </c>
      <c r="K154" s="44" t="str">
        <f t="shared" ca="1" si="65"/>
        <v/>
      </c>
      <c r="L154" s="45" t="str">
        <f t="shared" ca="1" si="66"/>
        <v/>
      </c>
      <c r="M154" s="46" t="str">
        <f t="shared" ca="1" si="67"/>
        <v/>
      </c>
      <c r="N154" s="44" t="str">
        <f t="shared" ca="1" si="68"/>
        <v/>
      </c>
      <c r="O154" s="45" t="str">
        <f t="shared" ca="1" si="69"/>
        <v/>
      </c>
      <c r="P154" s="46" t="str">
        <f t="shared" ca="1" si="70"/>
        <v/>
      </c>
      <c r="Q154" s="44" t="str">
        <f t="shared" ca="1" si="71"/>
        <v/>
      </c>
      <c r="R154" s="45" t="str">
        <f t="shared" ca="1" si="72"/>
        <v/>
      </c>
      <c r="S154" s="46" t="str">
        <f t="shared" ca="1" si="73"/>
        <v/>
      </c>
      <c r="T154" s="77" t="str">
        <f t="shared" ca="1" si="74"/>
        <v/>
      </c>
      <c r="AH154" s="163" t="str">
        <f t="shared" si="75"/>
        <v/>
      </c>
      <c r="AI154" s="163" t="str">
        <f t="shared" si="76"/>
        <v/>
      </c>
    </row>
    <row r="155" spans="1:35">
      <c r="A155" s="164" t="str">
        <f t="shared" ca="1" si="56"/>
        <v/>
      </c>
      <c r="B155" s="44" t="str">
        <f t="shared" ca="1" si="57"/>
        <v/>
      </c>
      <c r="C155" s="45" t="str">
        <f t="shared" ca="1" si="77"/>
        <v/>
      </c>
      <c r="D155" s="45" t="str">
        <f t="shared" ca="1" si="58"/>
        <v/>
      </c>
      <c r="E155" s="44" t="str">
        <f t="shared" ca="1" si="59"/>
        <v/>
      </c>
      <c r="F155" s="45" t="str">
        <f t="shared" ca="1" si="60"/>
        <v/>
      </c>
      <c r="G155" s="46" t="str">
        <f t="shared" ca="1" si="61"/>
        <v/>
      </c>
      <c r="H155" s="44" t="str">
        <f t="shared" ca="1" si="62"/>
        <v/>
      </c>
      <c r="I155" s="45" t="str">
        <f t="shared" ca="1" si="63"/>
        <v/>
      </c>
      <c r="J155" s="46" t="str">
        <f t="shared" ca="1" si="64"/>
        <v/>
      </c>
      <c r="K155" s="44" t="str">
        <f t="shared" ca="1" si="65"/>
        <v/>
      </c>
      <c r="L155" s="45" t="str">
        <f t="shared" ca="1" si="66"/>
        <v/>
      </c>
      <c r="M155" s="46" t="str">
        <f t="shared" ca="1" si="67"/>
        <v/>
      </c>
      <c r="N155" s="44" t="str">
        <f t="shared" ca="1" si="68"/>
        <v/>
      </c>
      <c r="O155" s="45" t="str">
        <f t="shared" ca="1" si="69"/>
        <v/>
      </c>
      <c r="P155" s="46" t="str">
        <f t="shared" ca="1" si="70"/>
        <v/>
      </c>
      <c r="Q155" s="44" t="str">
        <f t="shared" ca="1" si="71"/>
        <v/>
      </c>
      <c r="R155" s="45" t="str">
        <f t="shared" ca="1" si="72"/>
        <v/>
      </c>
      <c r="S155" s="46" t="str">
        <f t="shared" ca="1" si="73"/>
        <v/>
      </c>
      <c r="T155" s="77" t="str">
        <f t="shared" ca="1" si="74"/>
        <v/>
      </c>
      <c r="AH155" s="163" t="str">
        <f t="shared" si="75"/>
        <v/>
      </c>
      <c r="AI155" s="163" t="str">
        <f t="shared" si="76"/>
        <v/>
      </c>
    </row>
    <row r="156" spans="1:35">
      <c r="A156" s="164" t="str">
        <f t="shared" ca="1" si="56"/>
        <v/>
      </c>
      <c r="B156" s="44" t="str">
        <f t="shared" ca="1" si="57"/>
        <v/>
      </c>
      <c r="C156" s="45" t="str">
        <f t="shared" ca="1" si="77"/>
        <v/>
      </c>
      <c r="D156" s="45" t="str">
        <f t="shared" ca="1" si="58"/>
        <v/>
      </c>
      <c r="E156" s="44" t="str">
        <f t="shared" ca="1" si="59"/>
        <v/>
      </c>
      <c r="F156" s="45" t="str">
        <f t="shared" ca="1" si="60"/>
        <v/>
      </c>
      <c r="G156" s="46" t="str">
        <f t="shared" ca="1" si="61"/>
        <v/>
      </c>
      <c r="H156" s="44" t="str">
        <f t="shared" ca="1" si="62"/>
        <v/>
      </c>
      <c r="I156" s="45" t="str">
        <f t="shared" ca="1" si="63"/>
        <v/>
      </c>
      <c r="J156" s="46" t="str">
        <f t="shared" ca="1" si="64"/>
        <v/>
      </c>
      <c r="K156" s="44" t="str">
        <f t="shared" ca="1" si="65"/>
        <v/>
      </c>
      <c r="L156" s="45" t="str">
        <f t="shared" ca="1" si="66"/>
        <v/>
      </c>
      <c r="M156" s="46" t="str">
        <f t="shared" ca="1" si="67"/>
        <v/>
      </c>
      <c r="N156" s="44" t="str">
        <f t="shared" ca="1" si="68"/>
        <v/>
      </c>
      <c r="O156" s="45" t="str">
        <f t="shared" ca="1" si="69"/>
        <v/>
      </c>
      <c r="P156" s="46" t="str">
        <f t="shared" ca="1" si="70"/>
        <v/>
      </c>
      <c r="Q156" s="44" t="str">
        <f t="shared" ca="1" si="71"/>
        <v/>
      </c>
      <c r="R156" s="45" t="str">
        <f t="shared" ca="1" si="72"/>
        <v/>
      </c>
      <c r="S156" s="46" t="str">
        <f t="shared" ca="1" si="73"/>
        <v/>
      </c>
      <c r="T156" s="77" t="str">
        <f t="shared" ca="1" si="74"/>
        <v/>
      </c>
      <c r="AH156" s="163" t="str">
        <f t="shared" si="75"/>
        <v/>
      </c>
      <c r="AI156" s="163" t="str">
        <f t="shared" si="76"/>
        <v/>
      </c>
    </row>
    <row r="157" spans="1:35">
      <c r="A157" s="164" t="str">
        <f t="shared" ca="1" si="56"/>
        <v/>
      </c>
      <c r="B157" s="44" t="str">
        <f t="shared" ca="1" si="57"/>
        <v/>
      </c>
      <c r="C157" s="45" t="str">
        <f t="shared" ca="1" si="77"/>
        <v/>
      </c>
      <c r="D157" s="45" t="str">
        <f t="shared" ca="1" si="58"/>
        <v/>
      </c>
      <c r="E157" s="44" t="str">
        <f t="shared" ca="1" si="59"/>
        <v/>
      </c>
      <c r="F157" s="45" t="str">
        <f t="shared" ca="1" si="60"/>
        <v/>
      </c>
      <c r="G157" s="46" t="str">
        <f t="shared" ca="1" si="61"/>
        <v/>
      </c>
      <c r="H157" s="44" t="str">
        <f t="shared" ca="1" si="62"/>
        <v/>
      </c>
      <c r="I157" s="45" t="str">
        <f t="shared" ca="1" si="63"/>
        <v/>
      </c>
      <c r="J157" s="46" t="str">
        <f t="shared" ca="1" si="64"/>
        <v/>
      </c>
      <c r="K157" s="44" t="str">
        <f t="shared" ca="1" si="65"/>
        <v/>
      </c>
      <c r="L157" s="45" t="str">
        <f t="shared" ca="1" si="66"/>
        <v/>
      </c>
      <c r="M157" s="46" t="str">
        <f t="shared" ca="1" si="67"/>
        <v/>
      </c>
      <c r="N157" s="44" t="str">
        <f t="shared" ca="1" si="68"/>
        <v/>
      </c>
      <c r="O157" s="45" t="str">
        <f t="shared" ca="1" si="69"/>
        <v/>
      </c>
      <c r="P157" s="46" t="str">
        <f t="shared" ca="1" si="70"/>
        <v/>
      </c>
      <c r="Q157" s="44" t="str">
        <f t="shared" ca="1" si="71"/>
        <v/>
      </c>
      <c r="R157" s="45" t="str">
        <f t="shared" ca="1" si="72"/>
        <v/>
      </c>
      <c r="S157" s="46" t="str">
        <f t="shared" ca="1" si="73"/>
        <v/>
      </c>
      <c r="T157" s="77" t="str">
        <f t="shared" ca="1" si="74"/>
        <v/>
      </c>
      <c r="AH157" s="163" t="str">
        <f t="shared" si="75"/>
        <v/>
      </c>
      <c r="AI157" s="163" t="str">
        <f t="shared" si="76"/>
        <v/>
      </c>
    </row>
    <row r="158" spans="1:35">
      <c r="A158" s="164" t="str">
        <f t="shared" ca="1" si="56"/>
        <v/>
      </c>
      <c r="B158" s="44" t="str">
        <f t="shared" ca="1" si="57"/>
        <v/>
      </c>
      <c r="C158" s="45" t="str">
        <f t="shared" ca="1" si="77"/>
        <v/>
      </c>
      <c r="D158" s="45" t="str">
        <f t="shared" ca="1" si="58"/>
        <v/>
      </c>
      <c r="E158" s="44" t="str">
        <f t="shared" ca="1" si="59"/>
        <v/>
      </c>
      <c r="F158" s="45" t="str">
        <f t="shared" ca="1" si="60"/>
        <v/>
      </c>
      <c r="G158" s="46" t="str">
        <f t="shared" ca="1" si="61"/>
        <v/>
      </c>
      <c r="H158" s="44" t="str">
        <f t="shared" ca="1" si="62"/>
        <v/>
      </c>
      <c r="I158" s="45" t="str">
        <f t="shared" ca="1" si="63"/>
        <v/>
      </c>
      <c r="J158" s="46" t="str">
        <f t="shared" ca="1" si="64"/>
        <v/>
      </c>
      <c r="K158" s="44" t="str">
        <f t="shared" ca="1" si="65"/>
        <v/>
      </c>
      <c r="L158" s="45" t="str">
        <f t="shared" ca="1" si="66"/>
        <v/>
      </c>
      <c r="M158" s="46" t="str">
        <f t="shared" ca="1" si="67"/>
        <v/>
      </c>
      <c r="N158" s="44" t="str">
        <f t="shared" ca="1" si="68"/>
        <v/>
      </c>
      <c r="O158" s="45" t="str">
        <f t="shared" ca="1" si="69"/>
        <v/>
      </c>
      <c r="P158" s="46" t="str">
        <f t="shared" ca="1" si="70"/>
        <v/>
      </c>
      <c r="Q158" s="44" t="str">
        <f t="shared" ca="1" si="71"/>
        <v/>
      </c>
      <c r="R158" s="45" t="str">
        <f t="shared" ca="1" si="72"/>
        <v/>
      </c>
      <c r="S158" s="46" t="str">
        <f t="shared" ca="1" si="73"/>
        <v/>
      </c>
      <c r="T158" s="77" t="str">
        <f t="shared" ca="1" si="74"/>
        <v/>
      </c>
      <c r="AH158" s="163" t="str">
        <f t="shared" si="75"/>
        <v/>
      </c>
      <c r="AI158" s="163" t="str">
        <f t="shared" si="76"/>
        <v/>
      </c>
    </row>
    <row r="159" spans="1:35">
      <c r="A159" s="164" t="str">
        <f t="shared" ca="1" si="56"/>
        <v/>
      </c>
      <c r="B159" s="44" t="str">
        <f t="shared" ca="1" si="57"/>
        <v/>
      </c>
      <c r="C159" s="45" t="str">
        <f t="shared" ca="1" si="77"/>
        <v/>
      </c>
      <c r="D159" s="45" t="str">
        <f t="shared" ca="1" si="58"/>
        <v/>
      </c>
      <c r="E159" s="44" t="str">
        <f t="shared" ca="1" si="59"/>
        <v/>
      </c>
      <c r="F159" s="45" t="str">
        <f t="shared" ca="1" si="60"/>
        <v/>
      </c>
      <c r="G159" s="46" t="str">
        <f t="shared" ca="1" si="61"/>
        <v/>
      </c>
      <c r="H159" s="44" t="str">
        <f t="shared" ca="1" si="62"/>
        <v/>
      </c>
      <c r="I159" s="45" t="str">
        <f t="shared" ca="1" si="63"/>
        <v/>
      </c>
      <c r="J159" s="46" t="str">
        <f t="shared" ca="1" si="64"/>
        <v/>
      </c>
      <c r="K159" s="44" t="str">
        <f t="shared" ca="1" si="65"/>
        <v/>
      </c>
      <c r="L159" s="45" t="str">
        <f t="shared" ca="1" si="66"/>
        <v/>
      </c>
      <c r="M159" s="46" t="str">
        <f t="shared" ca="1" si="67"/>
        <v/>
      </c>
      <c r="N159" s="44" t="str">
        <f t="shared" ca="1" si="68"/>
        <v/>
      </c>
      <c r="O159" s="45" t="str">
        <f t="shared" ca="1" si="69"/>
        <v/>
      </c>
      <c r="P159" s="46" t="str">
        <f t="shared" ca="1" si="70"/>
        <v/>
      </c>
      <c r="Q159" s="44" t="str">
        <f t="shared" ca="1" si="71"/>
        <v/>
      </c>
      <c r="R159" s="45" t="str">
        <f t="shared" ca="1" si="72"/>
        <v/>
      </c>
      <c r="S159" s="46" t="str">
        <f t="shared" ca="1" si="73"/>
        <v/>
      </c>
      <c r="T159" s="77" t="str">
        <f t="shared" ca="1" si="74"/>
        <v/>
      </c>
      <c r="AH159" s="163" t="str">
        <f t="shared" si="75"/>
        <v/>
      </c>
      <c r="AI159" s="163" t="str">
        <f t="shared" si="76"/>
        <v/>
      </c>
    </row>
    <row r="160" spans="1:35">
      <c r="A160" s="164" t="str">
        <f t="shared" ca="1" si="56"/>
        <v/>
      </c>
      <c r="B160" s="44" t="str">
        <f t="shared" ca="1" si="57"/>
        <v/>
      </c>
      <c r="C160" s="45" t="str">
        <f t="shared" ca="1" si="77"/>
        <v/>
      </c>
      <c r="D160" s="45" t="str">
        <f t="shared" ca="1" si="58"/>
        <v/>
      </c>
      <c r="E160" s="44" t="str">
        <f t="shared" ca="1" si="59"/>
        <v/>
      </c>
      <c r="F160" s="45" t="str">
        <f t="shared" ca="1" si="60"/>
        <v/>
      </c>
      <c r="G160" s="46" t="str">
        <f t="shared" ca="1" si="61"/>
        <v/>
      </c>
      <c r="H160" s="44" t="str">
        <f t="shared" ca="1" si="62"/>
        <v/>
      </c>
      <c r="I160" s="45" t="str">
        <f t="shared" ca="1" si="63"/>
        <v/>
      </c>
      <c r="J160" s="46" t="str">
        <f t="shared" ca="1" si="64"/>
        <v/>
      </c>
      <c r="K160" s="44" t="str">
        <f t="shared" ca="1" si="65"/>
        <v/>
      </c>
      <c r="L160" s="45" t="str">
        <f t="shared" ca="1" si="66"/>
        <v/>
      </c>
      <c r="M160" s="46" t="str">
        <f t="shared" ca="1" si="67"/>
        <v/>
      </c>
      <c r="N160" s="44" t="str">
        <f t="shared" ca="1" si="68"/>
        <v/>
      </c>
      <c r="O160" s="45" t="str">
        <f t="shared" ca="1" si="69"/>
        <v/>
      </c>
      <c r="P160" s="46" t="str">
        <f t="shared" ca="1" si="70"/>
        <v/>
      </c>
      <c r="Q160" s="44" t="str">
        <f t="shared" ca="1" si="71"/>
        <v/>
      </c>
      <c r="R160" s="45" t="str">
        <f t="shared" ca="1" si="72"/>
        <v/>
      </c>
      <c r="S160" s="46" t="str">
        <f t="shared" ca="1" si="73"/>
        <v/>
      </c>
      <c r="T160" s="77" t="str">
        <f t="shared" ca="1" si="74"/>
        <v/>
      </c>
      <c r="AH160" s="163" t="str">
        <f t="shared" si="75"/>
        <v/>
      </c>
      <c r="AI160" s="163" t="str">
        <f t="shared" si="76"/>
        <v/>
      </c>
    </row>
    <row r="161" spans="1:35">
      <c r="A161" s="164" t="str">
        <f t="shared" ca="1" si="56"/>
        <v/>
      </c>
      <c r="B161" s="44" t="str">
        <f t="shared" ca="1" si="57"/>
        <v/>
      </c>
      <c r="C161" s="45" t="str">
        <f t="shared" ca="1" si="77"/>
        <v/>
      </c>
      <c r="D161" s="45" t="str">
        <f t="shared" ca="1" si="58"/>
        <v/>
      </c>
      <c r="E161" s="44" t="str">
        <f t="shared" ca="1" si="59"/>
        <v/>
      </c>
      <c r="F161" s="45" t="str">
        <f t="shared" ca="1" si="60"/>
        <v/>
      </c>
      <c r="G161" s="46" t="str">
        <f t="shared" ca="1" si="61"/>
        <v/>
      </c>
      <c r="H161" s="44" t="str">
        <f t="shared" ca="1" si="62"/>
        <v/>
      </c>
      <c r="I161" s="45" t="str">
        <f t="shared" ca="1" si="63"/>
        <v/>
      </c>
      <c r="J161" s="46" t="str">
        <f t="shared" ca="1" si="64"/>
        <v/>
      </c>
      <c r="K161" s="44" t="str">
        <f t="shared" ca="1" si="65"/>
        <v/>
      </c>
      <c r="L161" s="45" t="str">
        <f t="shared" ca="1" si="66"/>
        <v/>
      </c>
      <c r="M161" s="46" t="str">
        <f t="shared" ca="1" si="67"/>
        <v/>
      </c>
      <c r="N161" s="44" t="str">
        <f t="shared" ca="1" si="68"/>
        <v/>
      </c>
      <c r="O161" s="45" t="str">
        <f t="shared" ca="1" si="69"/>
        <v/>
      </c>
      <c r="P161" s="46" t="str">
        <f t="shared" ca="1" si="70"/>
        <v/>
      </c>
      <c r="Q161" s="44" t="str">
        <f t="shared" ca="1" si="71"/>
        <v/>
      </c>
      <c r="R161" s="45" t="str">
        <f t="shared" ca="1" si="72"/>
        <v/>
      </c>
      <c r="S161" s="46" t="str">
        <f t="shared" ca="1" si="73"/>
        <v/>
      </c>
      <c r="T161" s="77" t="str">
        <f t="shared" ca="1" si="74"/>
        <v/>
      </c>
      <c r="AH161" s="163" t="str">
        <f t="shared" si="75"/>
        <v/>
      </c>
      <c r="AI161" s="163" t="str">
        <f t="shared" si="76"/>
        <v/>
      </c>
    </row>
    <row r="162" spans="1:35">
      <c r="A162" s="164" t="str">
        <f t="shared" ca="1" si="56"/>
        <v/>
      </c>
      <c r="B162" s="44" t="str">
        <f t="shared" ca="1" si="57"/>
        <v/>
      </c>
      <c r="C162" s="45" t="str">
        <f t="shared" ca="1" si="77"/>
        <v/>
      </c>
      <c r="D162" s="45" t="str">
        <f t="shared" ca="1" si="58"/>
        <v/>
      </c>
      <c r="E162" s="44" t="str">
        <f t="shared" ca="1" si="59"/>
        <v/>
      </c>
      <c r="F162" s="45" t="str">
        <f t="shared" ca="1" si="60"/>
        <v/>
      </c>
      <c r="G162" s="46" t="str">
        <f t="shared" ca="1" si="61"/>
        <v/>
      </c>
      <c r="H162" s="44" t="str">
        <f t="shared" ca="1" si="62"/>
        <v/>
      </c>
      <c r="I162" s="45" t="str">
        <f t="shared" ca="1" si="63"/>
        <v/>
      </c>
      <c r="J162" s="46" t="str">
        <f t="shared" ca="1" si="64"/>
        <v/>
      </c>
      <c r="K162" s="44" t="str">
        <f t="shared" ca="1" si="65"/>
        <v/>
      </c>
      <c r="L162" s="45" t="str">
        <f t="shared" ca="1" si="66"/>
        <v/>
      </c>
      <c r="M162" s="46" t="str">
        <f t="shared" ca="1" si="67"/>
        <v/>
      </c>
      <c r="N162" s="44" t="str">
        <f t="shared" ca="1" si="68"/>
        <v/>
      </c>
      <c r="O162" s="45" t="str">
        <f t="shared" ca="1" si="69"/>
        <v/>
      </c>
      <c r="P162" s="46" t="str">
        <f t="shared" ca="1" si="70"/>
        <v/>
      </c>
      <c r="Q162" s="44" t="str">
        <f t="shared" ca="1" si="71"/>
        <v/>
      </c>
      <c r="R162" s="45" t="str">
        <f t="shared" ca="1" si="72"/>
        <v/>
      </c>
      <c r="S162" s="46" t="str">
        <f t="shared" ca="1" si="73"/>
        <v/>
      </c>
      <c r="T162" s="77" t="str">
        <f t="shared" ca="1" si="74"/>
        <v/>
      </c>
      <c r="AH162" s="163" t="str">
        <f t="shared" si="75"/>
        <v/>
      </c>
      <c r="AI162" s="163" t="str">
        <f t="shared" si="76"/>
        <v/>
      </c>
    </row>
    <row r="163" spans="1:35">
      <c r="A163" s="164" t="str">
        <f t="shared" ca="1" si="56"/>
        <v/>
      </c>
      <c r="B163" s="44" t="str">
        <f t="shared" ca="1" si="57"/>
        <v/>
      </c>
      <c r="C163" s="45" t="str">
        <f t="shared" ca="1" si="77"/>
        <v/>
      </c>
      <c r="D163" s="45" t="str">
        <f t="shared" ca="1" si="58"/>
        <v/>
      </c>
      <c r="E163" s="44" t="str">
        <f t="shared" ca="1" si="59"/>
        <v/>
      </c>
      <c r="F163" s="45" t="str">
        <f t="shared" ca="1" si="60"/>
        <v/>
      </c>
      <c r="G163" s="46" t="str">
        <f t="shared" ca="1" si="61"/>
        <v/>
      </c>
      <c r="H163" s="44" t="str">
        <f t="shared" ca="1" si="62"/>
        <v/>
      </c>
      <c r="I163" s="45" t="str">
        <f t="shared" ca="1" si="63"/>
        <v/>
      </c>
      <c r="J163" s="46" t="str">
        <f t="shared" ca="1" si="64"/>
        <v/>
      </c>
      <c r="K163" s="44" t="str">
        <f t="shared" ca="1" si="65"/>
        <v/>
      </c>
      <c r="L163" s="45" t="str">
        <f t="shared" ca="1" si="66"/>
        <v/>
      </c>
      <c r="M163" s="46" t="str">
        <f t="shared" ca="1" si="67"/>
        <v/>
      </c>
      <c r="N163" s="44" t="str">
        <f t="shared" ca="1" si="68"/>
        <v/>
      </c>
      <c r="O163" s="45" t="str">
        <f t="shared" ca="1" si="69"/>
        <v/>
      </c>
      <c r="P163" s="46" t="str">
        <f t="shared" ca="1" si="70"/>
        <v/>
      </c>
      <c r="Q163" s="44" t="str">
        <f t="shared" ca="1" si="71"/>
        <v/>
      </c>
      <c r="R163" s="45" t="str">
        <f t="shared" ca="1" si="72"/>
        <v/>
      </c>
      <c r="S163" s="46" t="str">
        <f t="shared" ca="1" si="73"/>
        <v/>
      </c>
      <c r="T163" s="77" t="str">
        <f t="shared" ca="1" si="74"/>
        <v/>
      </c>
      <c r="AH163" s="163" t="str">
        <f t="shared" si="75"/>
        <v/>
      </c>
      <c r="AI163" s="163" t="str">
        <f t="shared" si="76"/>
        <v/>
      </c>
    </row>
    <row r="164" spans="1:35">
      <c r="A164" s="164" t="str">
        <f t="shared" ca="1" si="56"/>
        <v/>
      </c>
      <c r="B164" s="44" t="str">
        <f t="shared" ca="1" si="57"/>
        <v/>
      </c>
      <c r="C164" s="45" t="str">
        <f t="shared" ca="1" si="77"/>
        <v/>
      </c>
      <c r="D164" s="45" t="str">
        <f t="shared" ca="1" si="58"/>
        <v/>
      </c>
      <c r="E164" s="44" t="str">
        <f t="shared" ca="1" si="59"/>
        <v/>
      </c>
      <c r="F164" s="45" t="str">
        <f t="shared" ca="1" si="60"/>
        <v/>
      </c>
      <c r="G164" s="46" t="str">
        <f t="shared" ca="1" si="61"/>
        <v/>
      </c>
      <c r="H164" s="44" t="str">
        <f t="shared" ca="1" si="62"/>
        <v/>
      </c>
      <c r="I164" s="45" t="str">
        <f t="shared" ca="1" si="63"/>
        <v/>
      </c>
      <c r="J164" s="46" t="str">
        <f t="shared" ca="1" si="64"/>
        <v/>
      </c>
      <c r="K164" s="44" t="str">
        <f t="shared" ca="1" si="65"/>
        <v/>
      </c>
      <c r="L164" s="45" t="str">
        <f t="shared" ca="1" si="66"/>
        <v/>
      </c>
      <c r="M164" s="46" t="str">
        <f t="shared" ca="1" si="67"/>
        <v/>
      </c>
      <c r="N164" s="44" t="str">
        <f t="shared" ca="1" si="68"/>
        <v/>
      </c>
      <c r="O164" s="45" t="str">
        <f t="shared" ca="1" si="69"/>
        <v/>
      </c>
      <c r="P164" s="46" t="str">
        <f t="shared" ca="1" si="70"/>
        <v/>
      </c>
      <c r="Q164" s="44" t="str">
        <f t="shared" ca="1" si="71"/>
        <v/>
      </c>
      <c r="R164" s="45" t="str">
        <f t="shared" ca="1" si="72"/>
        <v/>
      </c>
      <c r="S164" s="46" t="str">
        <f t="shared" ca="1" si="73"/>
        <v/>
      </c>
      <c r="T164" s="77" t="str">
        <f t="shared" ca="1" si="74"/>
        <v/>
      </c>
      <c r="AH164" s="163" t="str">
        <f t="shared" si="75"/>
        <v/>
      </c>
      <c r="AI164" s="163" t="str">
        <f t="shared" si="76"/>
        <v/>
      </c>
    </row>
    <row r="165" spans="1:35">
      <c r="A165" s="164" t="str">
        <f t="shared" ca="1" si="56"/>
        <v/>
      </c>
      <c r="B165" s="44" t="str">
        <f t="shared" ca="1" si="57"/>
        <v/>
      </c>
      <c r="C165" s="45" t="str">
        <f t="shared" ca="1" si="77"/>
        <v/>
      </c>
      <c r="D165" s="45" t="str">
        <f t="shared" ca="1" si="58"/>
        <v/>
      </c>
      <c r="E165" s="44" t="str">
        <f t="shared" ca="1" si="59"/>
        <v/>
      </c>
      <c r="F165" s="45" t="str">
        <f t="shared" ca="1" si="60"/>
        <v/>
      </c>
      <c r="G165" s="46" t="str">
        <f t="shared" ca="1" si="61"/>
        <v/>
      </c>
      <c r="H165" s="44" t="str">
        <f t="shared" ca="1" si="62"/>
        <v/>
      </c>
      <c r="I165" s="45" t="str">
        <f t="shared" ca="1" si="63"/>
        <v/>
      </c>
      <c r="J165" s="46" t="str">
        <f t="shared" ca="1" si="64"/>
        <v/>
      </c>
      <c r="K165" s="44" t="str">
        <f t="shared" ca="1" si="65"/>
        <v/>
      </c>
      <c r="L165" s="45" t="str">
        <f t="shared" ca="1" si="66"/>
        <v/>
      </c>
      <c r="M165" s="46" t="str">
        <f t="shared" ca="1" si="67"/>
        <v/>
      </c>
      <c r="N165" s="44" t="str">
        <f t="shared" ca="1" si="68"/>
        <v/>
      </c>
      <c r="O165" s="45" t="str">
        <f t="shared" ca="1" si="69"/>
        <v/>
      </c>
      <c r="P165" s="46" t="str">
        <f t="shared" ca="1" si="70"/>
        <v/>
      </c>
      <c r="Q165" s="44" t="str">
        <f t="shared" ca="1" si="71"/>
        <v/>
      </c>
      <c r="R165" s="45" t="str">
        <f t="shared" ca="1" si="72"/>
        <v/>
      </c>
      <c r="S165" s="46" t="str">
        <f t="shared" ca="1" si="73"/>
        <v/>
      </c>
      <c r="T165" s="77" t="str">
        <f t="shared" ca="1" si="74"/>
        <v/>
      </c>
      <c r="AH165" s="163" t="str">
        <f t="shared" si="75"/>
        <v/>
      </c>
      <c r="AI165" s="163" t="str">
        <f t="shared" si="76"/>
        <v/>
      </c>
    </row>
    <row r="166" spans="1:35">
      <c r="A166" s="164" t="str">
        <f t="shared" ca="1" si="56"/>
        <v/>
      </c>
      <c r="B166" s="44" t="str">
        <f t="shared" ca="1" si="57"/>
        <v/>
      </c>
      <c r="C166" s="45" t="str">
        <f t="shared" ca="1" si="77"/>
        <v/>
      </c>
      <c r="D166" s="45" t="str">
        <f t="shared" ca="1" si="58"/>
        <v/>
      </c>
      <c r="E166" s="44" t="str">
        <f t="shared" ca="1" si="59"/>
        <v/>
      </c>
      <c r="F166" s="45" t="str">
        <f t="shared" ca="1" si="60"/>
        <v/>
      </c>
      <c r="G166" s="46" t="str">
        <f t="shared" ca="1" si="61"/>
        <v/>
      </c>
      <c r="H166" s="44" t="str">
        <f t="shared" ca="1" si="62"/>
        <v/>
      </c>
      <c r="I166" s="45" t="str">
        <f t="shared" ca="1" si="63"/>
        <v/>
      </c>
      <c r="J166" s="46" t="str">
        <f t="shared" ca="1" si="64"/>
        <v/>
      </c>
      <c r="K166" s="44" t="str">
        <f t="shared" ca="1" si="65"/>
        <v/>
      </c>
      <c r="L166" s="45" t="str">
        <f t="shared" ca="1" si="66"/>
        <v/>
      </c>
      <c r="M166" s="46" t="str">
        <f t="shared" ca="1" si="67"/>
        <v/>
      </c>
      <c r="N166" s="44" t="str">
        <f t="shared" ca="1" si="68"/>
        <v/>
      </c>
      <c r="O166" s="45" t="str">
        <f t="shared" ca="1" si="69"/>
        <v/>
      </c>
      <c r="P166" s="46" t="str">
        <f t="shared" ca="1" si="70"/>
        <v/>
      </c>
      <c r="Q166" s="44" t="str">
        <f t="shared" ca="1" si="71"/>
        <v/>
      </c>
      <c r="R166" s="45" t="str">
        <f t="shared" ca="1" si="72"/>
        <v/>
      </c>
      <c r="S166" s="46" t="str">
        <f t="shared" ca="1" si="73"/>
        <v/>
      </c>
      <c r="T166" s="77" t="str">
        <f t="shared" ca="1" si="74"/>
        <v/>
      </c>
      <c r="AH166" s="163" t="str">
        <f t="shared" si="75"/>
        <v/>
      </c>
      <c r="AI166" s="163" t="str">
        <f t="shared" si="76"/>
        <v/>
      </c>
    </row>
    <row r="167" spans="1:35">
      <c r="A167" s="164" t="str">
        <f t="shared" ca="1" si="56"/>
        <v/>
      </c>
      <c r="B167" s="44" t="str">
        <f t="shared" ca="1" si="57"/>
        <v/>
      </c>
      <c r="C167" s="45" t="str">
        <f t="shared" ca="1" si="77"/>
        <v/>
      </c>
      <c r="D167" s="45" t="str">
        <f t="shared" ca="1" si="58"/>
        <v/>
      </c>
      <c r="E167" s="44" t="str">
        <f t="shared" ca="1" si="59"/>
        <v/>
      </c>
      <c r="F167" s="45" t="str">
        <f t="shared" ca="1" si="60"/>
        <v/>
      </c>
      <c r="G167" s="46" t="str">
        <f t="shared" ca="1" si="61"/>
        <v/>
      </c>
      <c r="H167" s="44" t="str">
        <f t="shared" ca="1" si="62"/>
        <v/>
      </c>
      <c r="I167" s="45" t="str">
        <f t="shared" ca="1" si="63"/>
        <v/>
      </c>
      <c r="J167" s="46" t="str">
        <f t="shared" ca="1" si="64"/>
        <v/>
      </c>
      <c r="K167" s="44" t="str">
        <f t="shared" ca="1" si="65"/>
        <v/>
      </c>
      <c r="L167" s="45" t="str">
        <f t="shared" ca="1" si="66"/>
        <v/>
      </c>
      <c r="M167" s="46" t="str">
        <f t="shared" ca="1" si="67"/>
        <v/>
      </c>
      <c r="N167" s="44" t="str">
        <f t="shared" ca="1" si="68"/>
        <v/>
      </c>
      <c r="O167" s="45" t="str">
        <f t="shared" ca="1" si="69"/>
        <v/>
      </c>
      <c r="P167" s="46" t="str">
        <f t="shared" ca="1" si="70"/>
        <v/>
      </c>
      <c r="Q167" s="44" t="str">
        <f t="shared" ca="1" si="71"/>
        <v/>
      </c>
      <c r="R167" s="45" t="str">
        <f t="shared" ca="1" si="72"/>
        <v/>
      </c>
      <c r="S167" s="46" t="str">
        <f t="shared" ca="1" si="73"/>
        <v/>
      </c>
      <c r="T167" s="77" t="str">
        <f t="shared" ca="1" si="74"/>
        <v/>
      </c>
      <c r="AH167" s="163" t="str">
        <f t="shared" si="75"/>
        <v/>
      </c>
      <c r="AI167" s="163" t="str">
        <f t="shared" si="76"/>
        <v/>
      </c>
    </row>
    <row r="168" spans="1:35">
      <c r="A168" s="164" t="str">
        <f t="shared" ca="1" si="56"/>
        <v/>
      </c>
      <c r="B168" s="44" t="str">
        <f t="shared" ca="1" si="57"/>
        <v/>
      </c>
      <c r="C168" s="45" t="str">
        <f t="shared" ca="1" si="77"/>
        <v/>
      </c>
      <c r="D168" s="45" t="str">
        <f t="shared" ca="1" si="58"/>
        <v/>
      </c>
      <c r="E168" s="44" t="str">
        <f t="shared" ca="1" si="59"/>
        <v/>
      </c>
      <c r="F168" s="45" t="str">
        <f t="shared" ca="1" si="60"/>
        <v/>
      </c>
      <c r="G168" s="46" t="str">
        <f t="shared" ca="1" si="61"/>
        <v/>
      </c>
      <c r="H168" s="44" t="str">
        <f t="shared" ca="1" si="62"/>
        <v/>
      </c>
      <c r="I168" s="45" t="str">
        <f t="shared" ca="1" si="63"/>
        <v/>
      </c>
      <c r="J168" s="46" t="str">
        <f t="shared" ca="1" si="64"/>
        <v/>
      </c>
      <c r="K168" s="44" t="str">
        <f t="shared" ca="1" si="65"/>
        <v/>
      </c>
      <c r="L168" s="45" t="str">
        <f t="shared" ca="1" si="66"/>
        <v/>
      </c>
      <c r="M168" s="46" t="str">
        <f t="shared" ca="1" si="67"/>
        <v/>
      </c>
      <c r="N168" s="44" t="str">
        <f t="shared" ca="1" si="68"/>
        <v/>
      </c>
      <c r="O168" s="45" t="str">
        <f t="shared" ca="1" si="69"/>
        <v/>
      </c>
      <c r="P168" s="46" t="str">
        <f t="shared" ca="1" si="70"/>
        <v/>
      </c>
      <c r="Q168" s="44" t="str">
        <f t="shared" ca="1" si="71"/>
        <v/>
      </c>
      <c r="R168" s="45" t="str">
        <f t="shared" ca="1" si="72"/>
        <v/>
      </c>
      <c r="S168" s="46" t="str">
        <f t="shared" ca="1" si="73"/>
        <v/>
      </c>
      <c r="T168" s="77" t="str">
        <f t="shared" ca="1" si="74"/>
        <v/>
      </c>
      <c r="AH168" s="163" t="str">
        <f t="shared" si="75"/>
        <v/>
      </c>
      <c r="AI168" s="163" t="str">
        <f t="shared" si="76"/>
        <v/>
      </c>
    </row>
    <row r="169" spans="1:35">
      <c r="A169" s="164" t="str">
        <f t="shared" ca="1" si="56"/>
        <v/>
      </c>
      <c r="B169" s="44" t="str">
        <f t="shared" ca="1" si="57"/>
        <v/>
      </c>
      <c r="C169" s="45" t="str">
        <f t="shared" ca="1" si="77"/>
        <v/>
      </c>
      <c r="D169" s="45" t="str">
        <f t="shared" ca="1" si="58"/>
        <v/>
      </c>
      <c r="E169" s="44" t="str">
        <f t="shared" ca="1" si="59"/>
        <v/>
      </c>
      <c r="F169" s="45" t="str">
        <f t="shared" ca="1" si="60"/>
        <v/>
      </c>
      <c r="G169" s="46" t="str">
        <f t="shared" ca="1" si="61"/>
        <v/>
      </c>
      <c r="H169" s="44" t="str">
        <f t="shared" ca="1" si="62"/>
        <v/>
      </c>
      <c r="I169" s="45" t="str">
        <f t="shared" ca="1" si="63"/>
        <v/>
      </c>
      <c r="J169" s="46" t="str">
        <f t="shared" ca="1" si="64"/>
        <v/>
      </c>
      <c r="K169" s="44" t="str">
        <f t="shared" ca="1" si="65"/>
        <v/>
      </c>
      <c r="L169" s="45" t="str">
        <f t="shared" ca="1" si="66"/>
        <v/>
      </c>
      <c r="M169" s="46" t="str">
        <f t="shared" ca="1" si="67"/>
        <v/>
      </c>
      <c r="N169" s="44" t="str">
        <f t="shared" ca="1" si="68"/>
        <v/>
      </c>
      <c r="O169" s="45" t="str">
        <f t="shared" ca="1" si="69"/>
        <v/>
      </c>
      <c r="P169" s="46" t="str">
        <f t="shared" ca="1" si="70"/>
        <v/>
      </c>
      <c r="Q169" s="44" t="str">
        <f t="shared" ca="1" si="71"/>
        <v/>
      </c>
      <c r="R169" s="45" t="str">
        <f t="shared" ca="1" si="72"/>
        <v/>
      </c>
      <c r="S169" s="46" t="str">
        <f t="shared" ca="1" si="73"/>
        <v/>
      </c>
      <c r="T169" s="77" t="str">
        <f t="shared" ca="1" si="74"/>
        <v/>
      </c>
      <c r="AH169" s="163" t="str">
        <f t="shared" si="75"/>
        <v/>
      </c>
      <c r="AI169" s="163" t="str">
        <f t="shared" si="76"/>
        <v/>
      </c>
    </row>
    <row r="170" spans="1:35">
      <c r="A170" s="164" t="str">
        <f t="shared" ref="A170:A233" ca="1" si="78">IF(AND(ISBLANK(AJ159), A169 = $AJ$1),NOW(),IF(ISBLANK(AJ159),"",AJ159))</f>
        <v/>
      </c>
      <c r="B170" s="44" t="str">
        <f t="shared" ref="B170:B233" ca="1" si="79">IF(COUNTIF(V:V,A170)=1,VLOOKUP(A170,V:W,2), IF(COUNTIF(V:V,A170)=0,$B$10,""))</f>
        <v/>
      </c>
      <c r="C170" s="45" t="str">
        <f t="shared" ca="1" si="77"/>
        <v/>
      </c>
      <c r="D170" s="45" t="str">
        <f t="shared" ref="D170:D233" ca="1" si="80">IF(ISERROR(B170-2),"",-1*ROUNDUP(A170-$A$14,0)/360*$B$7*$B$5)</f>
        <v/>
      </c>
      <c r="E170" s="44" t="str">
        <f t="shared" ref="E170:E233" ca="1" si="81">IF(COUNTIF(V:V,A170)=1,VLOOKUP(A170,X:Y,2), IF(COUNTIF(V:V,A170)=0,$C$10,""))</f>
        <v/>
      </c>
      <c r="F170" s="45" t="str">
        <f t="shared" ref="F170:F233" ca="1" si="82">IF(ISERROR(B170-2),"",(E170-$E$14)/100*$C$5)</f>
        <v/>
      </c>
      <c r="G170" s="46" t="str">
        <f t="shared" ref="G170:G233" ca="1" si="83">IF(ISERROR(B170-2),"",ROUNDUP(A170-$A$14,0)/360*$C$6*$C$5-ROUNDUP(A170-$A$14,0)/360*$C$7*$C$5*$E$14/100)</f>
        <v/>
      </c>
      <c r="H170" s="44" t="str">
        <f t="shared" ref="H170:H233" ca="1" si="84">IF(COUNTIF(V:V,A170)=1,VLOOKUP(A170,Z:AA,2), IF(COUNTIF(V:V,A170)=0,$D$10,""))</f>
        <v/>
      </c>
      <c r="I170" s="45" t="str">
        <f t="shared" ref="I170:I233" ca="1" si="85">IF(ISERROR(B170-2),"",(H170-$H$14)/100*$D$5)</f>
        <v/>
      </c>
      <c r="J170" s="46" t="str">
        <f t="shared" ref="J170:J233" ca="1" si="86">IF(ISERROR(B170-2),"",ROUNDUP(A170-$A$14,0)/360*$D$6*$D$5-ROUNDUP(A170-$A$14,0)/360*$D$7*$D$5*$H$14/100)</f>
        <v/>
      </c>
      <c r="K170" s="44" t="str">
        <f t="shared" ref="K170:K233" ca="1" si="87">IF(COUNTIF(V:V,A170)=1,VLOOKUP(A170,AB:AC,2), IF(COUNTIF(V:V,A170)=0,$E$10,""))</f>
        <v/>
      </c>
      <c r="L170" s="45" t="str">
        <f t="shared" ref="L170:L233" ca="1" si="88">IF(ISERROR(B170-2),"",(K170-$K$14)/100*$E$5)</f>
        <v/>
      </c>
      <c r="M170" s="46" t="str">
        <f t="shared" ref="M170:M233" ca="1" si="89">IF(ISERROR(B170-2),"",ROUNDUP(A170-$A$14,0)/360*$E$6*$E$5-ROUNDUP(A170-$A$14,0)/360*$E$7*$E$5*$K$14/100)</f>
        <v/>
      </c>
      <c r="N170" s="44" t="str">
        <f t="shared" ref="N170:N233" ca="1" si="90">IF(COUNTIF(V:V,A170)=1,VLOOKUP(A170,AD:AE,2), IF(COUNTIF(V:V,A170)=0,$F$10,""))</f>
        <v/>
      </c>
      <c r="O170" s="45" t="str">
        <f t="shared" ref="O170:O233" ca="1" si="91">IF(ISERROR(B170-2),"",(N170/$N$14-1)*$F$5)</f>
        <v/>
      </c>
      <c r="P170" s="46" t="str">
        <f t="shared" ref="P170:P233" ca="1" si="92">IF(ISERROR(B170-2),"",-1*ROUNDUP(A170-$A$14,0)/360*$F$7*$F$5)</f>
        <v/>
      </c>
      <c r="Q170" s="44" t="str">
        <f t="shared" ref="Q170:Q233" ca="1" si="93">IF(COUNTIF(V:V,A170)=1,VLOOKUP(A170,AF:AG,2), IF(COUNTIF(V:V,A170)=0,$G$10,""))</f>
        <v/>
      </c>
      <c r="R170" s="45" t="str">
        <f t="shared" ref="R170:R233" ca="1" si="94">IF(ISERROR(B170-2),"",(Q170-$Q$14)/100*$G$5)</f>
        <v/>
      </c>
      <c r="S170" s="46" t="str">
        <f t="shared" ref="S170:S233" ca="1" si="95">IF(ISERROR(B170-2),"",ROUNDUP(A170-$A$14,0)/360*$G$6*$G$5-ROUNDUP(A170-$A$14,0)/360*$G$7*$G$5*$Q$14/100)</f>
        <v/>
      </c>
      <c r="T170" s="77" t="str">
        <f t="shared" ref="T170:T233" ca="1" si="96">IF(ISERROR(B170-2),"",C170+D170-F170-G170-I170-J170-L170-M170-O170-P170+R170+S170+$J$9+$N$9)</f>
        <v/>
      </c>
      <c r="AH170" s="163" t="str">
        <f t="shared" si="75"/>
        <v/>
      </c>
      <c r="AI170" s="163" t="str">
        <f t="shared" si="76"/>
        <v/>
      </c>
    </row>
    <row r="171" spans="1:35">
      <c r="A171" s="164" t="str">
        <f t="shared" ca="1" si="78"/>
        <v/>
      </c>
      <c r="B171" s="44" t="str">
        <f t="shared" ca="1" si="79"/>
        <v/>
      </c>
      <c r="C171" s="45" t="str">
        <f t="shared" ca="1" si="77"/>
        <v/>
      </c>
      <c r="D171" s="45" t="str">
        <f t="shared" ca="1" si="80"/>
        <v/>
      </c>
      <c r="E171" s="44" t="str">
        <f t="shared" ca="1" si="81"/>
        <v/>
      </c>
      <c r="F171" s="45" t="str">
        <f t="shared" ca="1" si="82"/>
        <v/>
      </c>
      <c r="G171" s="46" t="str">
        <f t="shared" ca="1" si="83"/>
        <v/>
      </c>
      <c r="H171" s="44" t="str">
        <f t="shared" ca="1" si="84"/>
        <v/>
      </c>
      <c r="I171" s="45" t="str">
        <f t="shared" ca="1" si="85"/>
        <v/>
      </c>
      <c r="J171" s="46" t="str">
        <f t="shared" ca="1" si="86"/>
        <v/>
      </c>
      <c r="K171" s="44" t="str">
        <f t="shared" ca="1" si="87"/>
        <v/>
      </c>
      <c r="L171" s="45" t="str">
        <f t="shared" ca="1" si="88"/>
        <v/>
      </c>
      <c r="M171" s="46" t="str">
        <f t="shared" ca="1" si="89"/>
        <v/>
      </c>
      <c r="N171" s="44" t="str">
        <f t="shared" ca="1" si="90"/>
        <v/>
      </c>
      <c r="O171" s="45" t="str">
        <f t="shared" ca="1" si="91"/>
        <v/>
      </c>
      <c r="P171" s="46" t="str">
        <f t="shared" ca="1" si="92"/>
        <v/>
      </c>
      <c r="Q171" s="44" t="str">
        <f t="shared" ca="1" si="93"/>
        <v/>
      </c>
      <c r="R171" s="45" t="str">
        <f t="shared" ca="1" si="94"/>
        <v/>
      </c>
      <c r="S171" s="46" t="str">
        <f t="shared" ca="1" si="95"/>
        <v/>
      </c>
      <c r="T171" s="77" t="str">
        <f t="shared" ca="1" si="96"/>
        <v/>
      </c>
      <c r="AH171" s="163" t="str">
        <f t="shared" si="75"/>
        <v/>
      </c>
      <c r="AI171" s="163" t="str">
        <f t="shared" si="76"/>
        <v/>
      </c>
    </row>
    <row r="172" spans="1:35">
      <c r="A172" s="164" t="str">
        <f t="shared" ca="1" si="78"/>
        <v/>
      </c>
      <c r="B172" s="44" t="str">
        <f t="shared" ca="1" si="79"/>
        <v/>
      </c>
      <c r="C172" s="45" t="str">
        <f t="shared" ca="1" si="77"/>
        <v/>
      </c>
      <c r="D172" s="45" t="str">
        <f t="shared" ca="1" si="80"/>
        <v/>
      </c>
      <c r="E172" s="44" t="str">
        <f t="shared" ca="1" si="81"/>
        <v/>
      </c>
      <c r="F172" s="45" t="str">
        <f t="shared" ca="1" si="82"/>
        <v/>
      </c>
      <c r="G172" s="46" t="str">
        <f t="shared" ca="1" si="83"/>
        <v/>
      </c>
      <c r="H172" s="44" t="str">
        <f t="shared" ca="1" si="84"/>
        <v/>
      </c>
      <c r="I172" s="45" t="str">
        <f t="shared" ca="1" si="85"/>
        <v/>
      </c>
      <c r="J172" s="46" t="str">
        <f t="shared" ca="1" si="86"/>
        <v/>
      </c>
      <c r="K172" s="44" t="str">
        <f t="shared" ca="1" si="87"/>
        <v/>
      </c>
      <c r="L172" s="45" t="str">
        <f t="shared" ca="1" si="88"/>
        <v/>
      </c>
      <c r="M172" s="46" t="str">
        <f t="shared" ca="1" si="89"/>
        <v/>
      </c>
      <c r="N172" s="44" t="str">
        <f t="shared" ca="1" si="90"/>
        <v/>
      </c>
      <c r="O172" s="45" t="str">
        <f t="shared" ca="1" si="91"/>
        <v/>
      </c>
      <c r="P172" s="46" t="str">
        <f t="shared" ca="1" si="92"/>
        <v/>
      </c>
      <c r="Q172" s="44" t="str">
        <f t="shared" ca="1" si="93"/>
        <v/>
      </c>
      <c r="R172" s="45" t="str">
        <f t="shared" ca="1" si="94"/>
        <v/>
      </c>
      <c r="S172" s="46" t="str">
        <f t="shared" ca="1" si="95"/>
        <v/>
      </c>
      <c r="T172" s="77" t="str">
        <f t="shared" ca="1" si="96"/>
        <v/>
      </c>
      <c r="AH172" s="163" t="str">
        <f t="shared" si="75"/>
        <v/>
      </c>
      <c r="AI172" s="163" t="str">
        <f t="shared" si="76"/>
        <v/>
      </c>
    </row>
    <row r="173" spans="1:35">
      <c r="A173" s="164" t="str">
        <f t="shared" ca="1" si="78"/>
        <v/>
      </c>
      <c r="B173" s="44" t="str">
        <f t="shared" ca="1" si="79"/>
        <v/>
      </c>
      <c r="C173" s="45" t="str">
        <f t="shared" ca="1" si="77"/>
        <v/>
      </c>
      <c r="D173" s="45" t="str">
        <f t="shared" ca="1" si="80"/>
        <v/>
      </c>
      <c r="E173" s="44" t="str">
        <f t="shared" ca="1" si="81"/>
        <v/>
      </c>
      <c r="F173" s="45" t="str">
        <f t="shared" ca="1" si="82"/>
        <v/>
      </c>
      <c r="G173" s="46" t="str">
        <f t="shared" ca="1" si="83"/>
        <v/>
      </c>
      <c r="H173" s="44" t="str">
        <f t="shared" ca="1" si="84"/>
        <v/>
      </c>
      <c r="I173" s="45" t="str">
        <f t="shared" ca="1" si="85"/>
        <v/>
      </c>
      <c r="J173" s="46" t="str">
        <f t="shared" ca="1" si="86"/>
        <v/>
      </c>
      <c r="K173" s="44" t="str">
        <f t="shared" ca="1" si="87"/>
        <v/>
      </c>
      <c r="L173" s="45" t="str">
        <f t="shared" ca="1" si="88"/>
        <v/>
      </c>
      <c r="M173" s="46" t="str">
        <f t="shared" ca="1" si="89"/>
        <v/>
      </c>
      <c r="N173" s="44" t="str">
        <f t="shared" ca="1" si="90"/>
        <v/>
      </c>
      <c r="O173" s="45" t="str">
        <f t="shared" ca="1" si="91"/>
        <v/>
      </c>
      <c r="P173" s="46" t="str">
        <f t="shared" ca="1" si="92"/>
        <v/>
      </c>
      <c r="Q173" s="44" t="str">
        <f t="shared" ca="1" si="93"/>
        <v/>
      </c>
      <c r="R173" s="45" t="str">
        <f t="shared" ca="1" si="94"/>
        <v/>
      </c>
      <c r="S173" s="46" t="str">
        <f t="shared" ca="1" si="95"/>
        <v/>
      </c>
      <c r="T173" s="77" t="str">
        <f t="shared" ca="1" si="96"/>
        <v/>
      </c>
      <c r="AH173" s="163" t="str">
        <f t="shared" si="75"/>
        <v/>
      </c>
      <c r="AI173" s="163" t="str">
        <f t="shared" si="76"/>
        <v/>
      </c>
    </row>
    <row r="174" spans="1:35">
      <c r="A174" s="164" t="str">
        <f t="shared" ca="1" si="78"/>
        <v/>
      </c>
      <c r="B174" s="44" t="str">
        <f t="shared" ca="1" si="79"/>
        <v/>
      </c>
      <c r="C174" s="45" t="str">
        <f t="shared" ca="1" si="77"/>
        <v/>
      </c>
      <c r="D174" s="45" t="str">
        <f t="shared" ca="1" si="80"/>
        <v/>
      </c>
      <c r="E174" s="44" t="str">
        <f t="shared" ca="1" si="81"/>
        <v/>
      </c>
      <c r="F174" s="45" t="str">
        <f t="shared" ca="1" si="82"/>
        <v/>
      </c>
      <c r="G174" s="46" t="str">
        <f t="shared" ca="1" si="83"/>
        <v/>
      </c>
      <c r="H174" s="44" t="str">
        <f t="shared" ca="1" si="84"/>
        <v/>
      </c>
      <c r="I174" s="45" t="str">
        <f t="shared" ca="1" si="85"/>
        <v/>
      </c>
      <c r="J174" s="46" t="str">
        <f t="shared" ca="1" si="86"/>
        <v/>
      </c>
      <c r="K174" s="44" t="str">
        <f t="shared" ca="1" si="87"/>
        <v/>
      </c>
      <c r="L174" s="45" t="str">
        <f t="shared" ca="1" si="88"/>
        <v/>
      </c>
      <c r="M174" s="46" t="str">
        <f t="shared" ca="1" si="89"/>
        <v/>
      </c>
      <c r="N174" s="44" t="str">
        <f t="shared" ca="1" si="90"/>
        <v/>
      </c>
      <c r="O174" s="45" t="str">
        <f t="shared" ca="1" si="91"/>
        <v/>
      </c>
      <c r="P174" s="46" t="str">
        <f t="shared" ca="1" si="92"/>
        <v/>
      </c>
      <c r="Q174" s="44" t="str">
        <f t="shared" ca="1" si="93"/>
        <v/>
      </c>
      <c r="R174" s="45" t="str">
        <f t="shared" ca="1" si="94"/>
        <v/>
      </c>
      <c r="S174" s="46" t="str">
        <f t="shared" ca="1" si="95"/>
        <v/>
      </c>
      <c r="T174" s="77" t="str">
        <f t="shared" ca="1" si="96"/>
        <v/>
      </c>
      <c r="AH174" s="163" t="str">
        <f t="shared" si="75"/>
        <v/>
      </c>
      <c r="AI174" s="163" t="str">
        <f t="shared" si="76"/>
        <v/>
      </c>
    </row>
    <row r="175" spans="1:35">
      <c r="A175" s="164" t="str">
        <f t="shared" ca="1" si="78"/>
        <v/>
      </c>
      <c r="B175" s="44" t="str">
        <f t="shared" ca="1" si="79"/>
        <v/>
      </c>
      <c r="C175" s="45" t="str">
        <f t="shared" ca="1" si="77"/>
        <v/>
      </c>
      <c r="D175" s="45" t="str">
        <f t="shared" ca="1" si="80"/>
        <v/>
      </c>
      <c r="E175" s="44" t="str">
        <f t="shared" ca="1" si="81"/>
        <v/>
      </c>
      <c r="F175" s="45" t="str">
        <f t="shared" ca="1" si="82"/>
        <v/>
      </c>
      <c r="G175" s="46" t="str">
        <f t="shared" ca="1" si="83"/>
        <v/>
      </c>
      <c r="H175" s="44" t="str">
        <f t="shared" ca="1" si="84"/>
        <v/>
      </c>
      <c r="I175" s="45" t="str">
        <f t="shared" ca="1" si="85"/>
        <v/>
      </c>
      <c r="J175" s="46" t="str">
        <f t="shared" ca="1" si="86"/>
        <v/>
      </c>
      <c r="K175" s="44" t="str">
        <f t="shared" ca="1" si="87"/>
        <v/>
      </c>
      <c r="L175" s="45" t="str">
        <f t="shared" ca="1" si="88"/>
        <v/>
      </c>
      <c r="M175" s="46" t="str">
        <f t="shared" ca="1" si="89"/>
        <v/>
      </c>
      <c r="N175" s="44" t="str">
        <f t="shared" ca="1" si="90"/>
        <v/>
      </c>
      <c r="O175" s="45" t="str">
        <f t="shared" ca="1" si="91"/>
        <v/>
      </c>
      <c r="P175" s="46" t="str">
        <f t="shared" ca="1" si="92"/>
        <v/>
      </c>
      <c r="Q175" s="44" t="str">
        <f t="shared" ca="1" si="93"/>
        <v/>
      </c>
      <c r="R175" s="45" t="str">
        <f t="shared" ca="1" si="94"/>
        <v/>
      </c>
      <c r="S175" s="46" t="str">
        <f t="shared" ca="1" si="95"/>
        <v/>
      </c>
      <c r="T175" s="77" t="str">
        <f t="shared" ca="1" si="96"/>
        <v/>
      </c>
      <c r="AH175" s="163" t="str">
        <f t="shared" si="75"/>
        <v/>
      </c>
      <c r="AI175" s="163" t="str">
        <f t="shared" si="76"/>
        <v/>
      </c>
    </row>
    <row r="176" spans="1:35">
      <c r="A176" s="164" t="str">
        <f t="shared" ca="1" si="78"/>
        <v/>
      </c>
      <c r="B176" s="44" t="str">
        <f t="shared" ca="1" si="79"/>
        <v/>
      </c>
      <c r="C176" s="45" t="str">
        <f t="shared" ca="1" si="77"/>
        <v/>
      </c>
      <c r="D176" s="45" t="str">
        <f t="shared" ca="1" si="80"/>
        <v/>
      </c>
      <c r="E176" s="44" t="str">
        <f t="shared" ca="1" si="81"/>
        <v/>
      </c>
      <c r="F176" s="45" t="str">
        <f t="shared" ca="1" si="82"/>
        <v/>
      </c>
      <c r="G176" s="46" t="str">
        <f t="shared" ca="1" si="83"/>
        <v/>
      </c>
      <c r="H176" s="44" t="str">
        <f t="shared" ca="1" si="84"/>
        <v/>
      </c>
      <c r="I176" s="45" t="str">
        <f t="shared" ca="1" si="85"/>
        <v/>
      </c>
      <c r="J176" s="46" t="str">
        <f t="shared" ca="1" si="86"/>
        <v/>
      </c>
      <c r="K176" s="44" t="str">
        <f t="shared" ca="1" si="87"/>
        <v/>
      </c>
      <c r="L176" s="45" t="str">
        <f t="shared" ca="1" si="88"/>
        <v/>
      </c>
      <c r="M176" s="46" t="str">
        <f t="shared" ca="1" si="89"/>
        <v/>
      </c>
      <c r="N176" s="44" t="str">
        <f t="shared" ca="1" si="90"/>
        <v/>
      </c>
      <c r="O176" s="45" t="str">
        <f t="shared" ca="1" si="91"/>
        <v/>
      </c>
      <c r="P176" s="46" t="str">
        <f t="shared" ca="1" si="92"/>
        <v/>
      </c>
      <c r="Q176" s="44" t="str">
        <f t="shared" ca="1" si="93"/>
        <v/>
      </c>
      <c r="R176" s="45" t="str">
        <f t="shared" ca="1" si="94"/>
        <v/>
      </c>
      <c r="S176" s="46" t="str">
        <f t="shared" ca="1" si="95"/>
        <v/>
      </c>
      <c r="T176" s="77" t="str">
        <f t="shared" ca="1" si="96"/>
        <v/>
      </c>
      <c r="AH176" s="163" t="str">
        <f t="shared" si="75"/>
        <v/>
      </c>
      <c r="AI176" s="163" t="str">
        <f t="shared" si="76"/>
        <v/>
      </c>
    </row>
    <row r="177" spans="1:35">
      <c r="A177" s="164" t="str">
        <f t="shared" ca="1" si="78"/>
        <v/>
      </c>
      <c r="B177" s="44" t="str">
        <f t="shared" ca="1" si="79"/>
        <v/>
      </c>
      <c r="C177" s="45" t="str">
        <f t="shared" ca="1" si="77"/>
        <v/>
      </c>
      <c r="D177" s="45" t="str">
        <f t="shared" ca="1" si="80"/>
        <v/>
      </c>
      <c r="E177" s="44" t="str">
        <f t="shared" ca="1" si="81"/>
        <v/>
      </c>
      <c r="F177" s="45" t="str">
        <f t="shared" ca="1" si="82"/>
        <v/>
      </c>
      <c r="G177" s="46" t="str">
        <f t="shared" ca="1" si="83"/>
        <v/>
      </c>
      <c r="H177" s="44" t="str">
        <f t="shared" ca="1" si="84"/>
        <v/>
      </c>
      <c r="I177" s="45" t="str">
        <f t="shared" ca="1" si="85"/>
        <v/>
      </c>
      <c r="J177" s="46" t="str">
        <f t="shared" ca="1" si="86"/>
        <v/>
      </c>
      <c r="K177" s="44" t="str">
        <f t="shared" ca="1" si="87"/>
        <v/>
      </c>
      <c r="L177" s="45" t="str">
        <f t="shared" ca="1" si="88"/>
        <v/>
      </c>
      <c r="M177" s="46" t="str">
        <f t="shared" ca="1" si="89"/>
        <v/>
      </c>
      <c r="N177" s="44" t="str">
        <f t="shared" ca="1" si="90"/>
        <v/>
      </c>
      <c r="O177" s="45" t="str">
        <f t="shared" ca="1" si="91"/>
        <v/>
      </c>
      <c r="P177" s="46" t="str">
        <f t="shared" ca="1" si="92"/>
        <v/>
      </c>
      <c r="Q177" s="44" t="str">
        <f t="shared" ca="1" si="93"/>
        <v/>
      </c>
      <c r="R177" s="45" t="str">
        <f t="shared" ca="1" si="94"/>
        <v/>
      </c>
      <c r="S177" s="46" t="str">
        <f t="shared" ca="1" si="95"/>
        <v/>
      </c>
      <c r="T177" s="77" t="str">
        <f t="shared" ca="1" si="96"/>
        <v/>
      </c>
      <c r="AH177" s="163" t="str">
        <f t="shared" si="75"/>
        <v/>
      </c>
      <c r="AI177" s="163" t="str">
        <f t="shared" si="76"/>
        <v/>
      </c>
    </row>
    <row r="178" spans="1:35">
      <c r="A178" s="164" t="str">
        <f t="shared" ca="1" si="78"/>
        <v/>
      </c>
      <c r="B178" s="44" t="str">
        <f t="shared" ca="1" si="79"/>
        <v/>
      </c>
      <c r="C178" s="45" t="str">
        <f t="shared" ca="1" si="77"/>
        <v/>
      </c>
      <c r="D178" s="45" t="str">
        <f t="shared" ca="1" si="80"/>
        <v/>
      </c>
      <c r="E178" s="44" t="str">
        <f t="shared" ca="1" si="81"/>
        <v/>
      </c>
      <c r="F178" s="45" t="str">
        <f t="shared" ca="1" si="82"/>
        <v/>
      </c>
      <c r="G178" s="46" t="str">
        <f t="shared" ca="1" si="83"/>
        <v/>
      </c>
      <c r="H178" s="44" t="str">
        <f t="shared" ca="1" si="84"/>
        <v/>
      </c>
      <c r="I178" s="45" t="str">
        <f t="shared" ca="1" si="85"/>
        <v/>
      </c>
      <c r="J178" s="46" t="str">
        <f t="shared" ca="1" si="86"/>
        <v/>
      </c>
      <c r="K178" s="44" t="str">
        <f t="shared" ca="1" si="87"/>
        <v/>
      </c>
      <c r="L178" s="45" t="str">
        <f t="shared" ca="1" si="88"/>
        <v/>
      </c>
      <c r="M178" s="46" t="str">
        <f t="shared" ca="1" si="89"/>
        <v/>
      </c>
      <c r="N178" s="44" t="str">
        <f t="shared" ca="1" si="90"/>
        <v/>
      </c>
      <c r="O178" s="45" t="str">
        <f t="shared" ca="1" si="91"/>
        <v/>
      </c>
      <c r="P178" s="46" t="str">
        <f t="shared" ca="1" si="92"/>
        <v/>
      </c>
      <c r="Q178" s="44" t="str">
        <f t="shared" ca="1" si="93"/>
        <v/>
      </c>
      <c r="R178" s="45" t="str">
        <f t="shared" ca="1" si="94"/>
        <v/>
      </c>
      <c r="S178" s="46" t="str">
        <f t="shared" ca="1" si="95"/>
        <v/>
      </c>
      <c r="T178" s="77" t="str">
        <f t="shared" ca="1" si="96"/>
        <v/>
      </c>
      <c r="AH178" s="163" t="str">
        <f t="shared" si="75"/>
        <v/>
      </c>
      <c r="AI178" s="163" t="str">
        <f t="shared" si="76"/>
        <v/>
      </c>
    </row>
    <row r="179" spans="1:35">
      <c r="A179" s="164" t="str">
        <f t="shared" ca="1" si="78"/>
        <v/>
      </c>
      <c r="B179" s="44" t="str">
        <f t="shared" ca="1" si="79"/>
        <v/>
      </c>
      <c r="C179" s="45" t="str">
        <f t="shared" ca="1" si="77"/>
        <v/>
      </c>
      <c r="D179" s="45" t="str">
        <f t="shared" ca="1" si="80"/>
        <v/>
      </c>
      <c r="E179" s="44" t="str">
        <f t="shared" ca="1" si="81"/>
        <v/>
      </c>
      <c r="F179" s="45" t="str">
        <f t="shared" ca="1" si="82"/>
        <v/>
      </c>
      <c r="G179" s="46" t="str">
        <f t="shared" ca="1" si="83"/>
        <v/>
      </c>
      <c r="H179" s="44" t="str">
        <f t="shared" ca="1" si="84"/>
        <v/>
      </c>
      <c r="I179" s="45" t="str">
        <f t="shared" ca="1" si="85"/>
        <v/>
      </c>
      <c r="J179" s="46" t="str">
        <f t="shared" ca="1" si="86"/>
        <v/>
      </c>
      <c r="K179" s="44" t="str">
        <f t="shared" ca="1" si="87"/>
        <v/>
      </c>
      <c r="L179" s="45" t="str">
        <f t="shared" ca="1" si="88"/>
        <v/>
      </c>
      <c r="M179" s="46" t="str">
        <f t="shared" ca="1" si="89"/>
        <v/>
      </c>
      <c r="N179" s="44" t="str">
        <f t="shared" ca="1" si="90"/>
        <v/>
      </c>
      <c r="O179" s="45" t="str">
        <f t="shared" ca="1" si="91"/>
        <v/>
      </c>
      <c r="P179" s="46" t="str">
        <f t="shared" ca="1" si="92"/>
        <v/>
      </c>
      <c r="Q179" s="44" t="str">
        <f t="shared" ca="1" si="93"/>
        <v/>
      </c>
      <c r="R179" s="45" t="str">
        <f t="shared" ca="1" si="94"/>
        <v/>
      </c>
      <c r="S179" s="46" t="str">
        <f t="shared" ca="1" si="95"/>
        <v/>
      </c>
      <c r="T179" s="77" t="str">
        <f t="shared" ca="1" si="96"/>
        <v/>
      </c>
      <c r="AH179" s="163" t="str">
        <f t="shared" si="75"/>
        <v/>
      </c>
      <c r="AI179" s="163" t="str">
        <f t="shared" si="76"/>
        <v/>
      </c>
    </row>
    <row r="180" spans="1:35">
      <c r="A180" s="164" t="str">
        <f t="shared" ca="1" si="78"/>
        <v/>
      </c>
      <c r="B180" s="44" t="str">
        <f t="shared" ca="1" si="79"/>
        <v/>
      </c>
      <c r="C180" s="45" t="str">
        <f t="shared" ca="1" si="77"/>
        <v/>
      </c>
      <c r="D180" s="45" t="str">
        <f t="shared" ca="1" si="80"/>
        <v/>
      </c>
      <c r="E180" s="44" t="str">
        <f t="shared" ca="1" si="81"/>
        <v/>
      </c>
      <c r="F180" s="45" t="str">
        <f t="shared" ca="1" si="82"/>
        <v/>
      </c>
      <c r="G180" s="46" t="str">
        <f t="shared" ca="1" si="83"/>
        <v/>
      </c>
      <c r="H180" s="44" t="str">
        <f t="shared" ca="1" si="84"/>
        <v/>
      </c>
      <c r="I180" s="45" t="str">
        <f t="shared" ca="1" si="85"/>
        <v/>
      </c>
      <c r="J180" s="46" t="str">
        <f t="shared" ca="1" si="86"/>
        <v/>
      </c>
      <c r="K180" s="44" t="str">
        <f t="shared" ca="1" si="87"/>
        <v/>
      </c>
      <c r="L180" s="45" t="str">
        <f t="shared" ca="1" si="88"/>
        <v/>
      </c>
      <c r="M180" s="46" t="str">
        <f t="shared" ca="1" si="89"/>
        <v/>
      </c>
      <c r="N180" s="44" t="str">
        <f t="shared" ca="1" si="90"/>
        <v/>
      </c>
      <c r="O180" s="45" t="str">
        <f t="shared" ca="1" si="91"/>
        <v/>
      </c>
      <c r="P180" s="46" t="str">
        <f t="shared" ca="1" si="92"/>
        <v/>
      </c>
      <c r="Q180" s="44" t="str">
        <f t="shared" ca="1" si="93"/>
        <v/>
      </c>
      <c r="R180" s="45" t="str">
        <f t="shared" ca="1" si="94"/>
        <v/>
      </c>
      <c r="S180" s="46" t="str">
        <f t="shared" ca="1" si="95"/>
        <v/>
      </c>
      <c r="T180" s="77" t="str">
        <f t="shared" ca="1" si="96"/>
        <v/>
      </c>
      <c r="AH180" s="163" t="str">
        <f t="shared" si="75"/>
        <v/>
      </c>
      <c r="AI180" s="163" t="str">
        <f t="shared" si="76"/>
        <v/>
      </c>
    </row>
    <row r="181" spans="1:35">
      <c r="A181" s="164" t="str">
        <f t="shared" ca="1" si="78"/>
        <v/>
      </c>
      <c r="B181" s="44" t="str">
        <f t="shared" ca="1" si="79"/>
        <v/>
      </c>
      <c r="C181" s="45" t="str">
        <f t="shared" ca="1" si="77"/>
        <v/>
      </c>
      <c r="D181" s="45" t="str">
        <f t="shared" ca="1" si="80"/>
        <v/>
      </c>
      <c r="E181" s="44" t="str">
        <f t="shared" ca="1" si="81"/>
        <v/>
      </c>
      <c r="F181" s="45" t="str">
        <f t="shared" ca="1" si="82"/>
        <v/>
      </c>
      <c r="G181" s="46" t="str">
        <f t="shared" ca="1" si="83"/>
        <v/>
      </c>
      <c r="H181" s="44" t="str">
        <f t="shared" ca="1" si="84"/>
        <v/>
      </c>
      <c r="I181" s="45" t="str">
        <f t="shared" ca="1" si="85"/>
        <v/>
      </c>
      <c r="J181" s="46" t="str">
        <f t="shared" ca="1" si="86"/>
        <v/>
      </c>
      <c r="K181" s="44" t="str">
        <f t="shared" ca="1" si="87"/>
        <v/>
      </c>
      <c r="L181" s="45" t="str">
        <f t="shared" ca="1" si="88"/>
        <v/>
      </c>
      <c r="M181" s="46" t="str">
        <f t="shared" ca="1" si="89"/>
        <v/>
      </c>
      <c r="N181" s="44" t="str">
        <f t="shared" ca="1" si="90"/>
        <v/>
      </c>
      <c r="O181" s="45" t="str">
        <f t="shared" ca="1" si="91"/>
        <v/>
      </c>
      <c r="P181" s="46" t="str">
        <f t="shared" ca="1" si="92"/>
        <v/>
      </c>
      <c r="Q181" s="44" t="str">
        <f t="shared" ca="1" si="93"/>
        <v/>
      </c>
      <c r="R181" s="45" t="str">
        <f t="shared" ca="1" si="94"/>
        <v/>
      </c>
      <c r="S181" s="46" t="str">
        <f t="shared" ca="1" si="95"/>
        <v/>
      </c>
      <c r="T181" s="77" t="str">
        <f t="shared" ca="1" si="96"/>
        <v/>
      </c>
      <c r="AH181" s="163" t="str">
        <f t="shared" si="75"/>
        <v/>
      </c>
      <c r="AI181" s="163" t="str">
        <f t="shared" si="76"/>
        <v/>
      </c>
    </row>
    <row r="182" spans="1:35">
      <c r="A182" s="164" t="str">
        <f t="shared" ca="1" si="78"/>
        <v/>
      </c>
      <c r="B182" s="44" t="str">
        <f t="shared" ca="1" si="79"/>
        <v/>
      </c>
      <c r="C182" s="45" t="str">
        <f t="shared" ca="1" si="77"/>
        <v/>
      </c>
      <c r="D182" s="45" t="str">
        <f t="shared" ca="1" si="80"/>
        <v/>
      </c>
      <c r="E182" s="44" t="str">
        <f t="shared" ca="1" si="81"/>
        <v/>
      </c>
      <c r="F182" s="45" t="str">
        <f t="shared" ca="1" si="82"/>
        <v/>
      </c>
      <c r="G182" s="46" t="str">
        <f t="shared" ca="1" si="83"/>
        <v/>
      </c>
      <c r="H182" s="44" t="str">
        <f t="shared" ca="1" si="84"/>
        <v/>
      </c>
      <c r="I182" s="45" t="str">
        <f t="shared" ca="1" si="85"/>
        <v/>
      </c>
      <c r="J182" s="46" t="str">
        <f t="shared" ca="1" si="86"/>
        <v/>
      </c>
      <c r="K182" s="44" t="str">
        <f t="shared" ca="1" si="87"/>
        <v/>
      </c>
      <c r="L182" s="45" t="str">
        <f t="shared" ca="1" si="88"/>
        <v/>
      </c>
      <c r="M182" s="46" t="str">
        <f t="shared" ca="1" si="89"/>
        <v/>
      </c>
      <c r="N182" s="44" t="str">
        <f t="shared" ca="1" si="90"/>
        <v/>
      </c>
      <c r="O182" s="45" t="str">
        <f t="shared" ca="1" si="91"/>
        <v/>
      </c>
      <c r="P182" s="46" t="str">
        <f t="shared" ca="1" si="92"/>
        <v/>
      </c>
      <c r="Q182" s="44" t="str">
        <f t="shared" ca="1" si="93"/>
        <v/>
      </c>
      <c r="R182" s="45" t="str">
        <f t="shared" ca="1" si="94"/>
        <v/>
      </c>
      <c r="S182" s="46" t="str">
        <f t="shared" ca="1" si="95"/>
        <v/>
      </c>
      <c r="T182" s="77" t="str">
        <f t="shared" ca="1" si="96"/>
        <v/>
      </c>
      <c r="AH182" s="163" t="str">
        <f t="shared" si="75"/>
        <v/>
      </c>
      <c r="AI182" s="163" t="str">
        <f t="shared" si="76"/>
        <v/>
      </c>
    </row>
    <row r="183" spans="1:35">
      <c r="A183" s="164" t="str">
        <f t="shared" ca="1" si="78"/>
        <v/>
      </c>
      <c r="B183" s="44" t="str">
        <f t="shared" ca="1" si="79"/>
        <v/>
      </c>
      <c r="C183" s="45" t="str">
        <f t="shared" ca="1" si="77"/>
        <v/>
      </c>
      <c r="D183" s="45" t="str">
        <f t="shared" ca="1" si="80"/>
        <v/>
      </c>
      <c r="E183" s="44" t="str">
        <f t="shared" ca="1" si="81"/>
        <v/>
      </c>
      <c r="F183" s="45" t="str">
        <f t="shared" ca="1" si="82"/>
        <v/>
      </c>
      <c r="G183" s="46" t="str">
        <f t="shared" ca="1" si="83"/>
        <v/>
      </c>
      <c r="H183" s="44" t="str">
        <f t="shared" ca="1" si="84"/>
        <v/>
      </c>
      <c r="I183" s="45" t="str">
        <f t="shared" ca="1" si="85"/>
        <v/>
      </c>
      <c r="J183" s="46" t="str">
        <f t="shared" ca="1" si="86"/>
        <v/>
      </c>
      <c r="K183" s="44" t="str">
        <f t="shared" ca="1" si="87"/>
        <v/>
      </c>
      <c r="L183" s="45" t="str">
        <f t="shared" ca="1" si="88"/>
        <v/>
      </c>
      <c r="M183" s="46" t="str">
        <f t="shared" ca="1" si="89"/>
        <v/>
      </c>
      <c r="N183" s="44" t="str">
        <f t="shared" ca="1" si="90"/>
        <v/>
      </c>
      <c r="O183" s="45" t="str">
        <f t="shared" ca="1" si="91"/>
        <v/>
      </c>
      <c r="P183" s="46" t="str">
        <f t="shared" ca="1" si="92"/>
        <v/>
      </c>
      <c r="Q183" s="44" t="str">
        <f t="shared" ca="1" si="93"/>
        <v/>
      </c>
      <c r="R183" s="45" t="str">
        <f t="shared" ca="1" si="94"/>
        <v/>
      </c>
      <c r="S183" s="46" t="str">
        <f t="shared" ca="1" si="95"/>
        <v/>
      </c>
      <c r="T183" s="77" t="str">
        <f t="shared" ca="1" si="96"/>
        <v/>
      </c>
      <c r="AH183" s="163" t="str">
        <f t="shared" si="75"/>
        <v/>
      </c>
      <c r="AI183" s="163" t="str">
        <f t="shared" si="76"/>
        <v/>
      </c>
    </row>
    <row r="184" spans="1:35">
      <c r="A184" s="164" t="str">
        <f t="shared" ca="1" si="78"/>
        <v/>
      </c>
      <c r="B184" s="44" t="str">
        <f t="shared" ca="1" si="79"/>
        <v/>
      </c>
      <c r="C184" s="45" t="str">
        <f t="shared" ca="1" si="77"/>
        <v/>
      </c>
      <c r="D184" s="45" t="str">
        <f t="shared" ca="1" si="80"/>
        <v/>
      </c>
      <c r="E184" s="44" t="str">
        <f t="shared" ca="1" si="81"/>
        <v/>
      </c>
      <c r="F184" s="45" t="str">
        <f t="shared" ca="1" si="82"/>
        <v/>
      </c>
      <c r="G184" s="46" t="str">
        <f t="shared" ca="1" si="83"/>
        <v/>
      </c>
      <c r="H184" s="44" t="str">
        <f t="shared" ca="1" si="84"/>
        <v/>
      </c>
      <c r="I184" s="45" t="str">
        <f t="shared" ca="1" si="85"/>
        <v/>
      </c>
      <c r="J184" s="46" t="str">
        <f t="shared" ca="1" si="86"/>
        <v/>
      </c>
      <c r="K184" s="44" t="str">
        <f t="shared" ca="1" si="87"/>
        <v/>
      </c>
      <c r="L184" s="45" t="str">
        <f t="shared" ca="1" si="88"/>
        <v/>
      </c>
      <c r="M184" s="46" t="str">
        <f t="shared" ca="1" si="89"/>
        <v/>
      </c>
      <c r="N184" s="44" t="str">
        <f t="shared" ca="1" si="90"/>
        <v/>
      </c>
      <c r="O184" s="45" t="str">
        <f t="shared" ca="1" si="91"/>
        <v/>
      </c>
      <c r="P184" s="46" t="str">
        <f t="shared" ca="1" si="92"/>
        <v/>
      </c>
      <c r="Q184" s="44" t="str">
        <f t="shared" ca="1" si="93"/>
        <v/>
      </c>
      <c r="R184" s="45" t="str">
        <f t="shared" ca="1" si="94"/>
        <v/>
      </c>
      <c r="S184" s="46" t="str">
        <f t="shared" ca="1" si="95"/>
        <v/>
      </c>
      <c r="T184" s="77" t="str">
        <f t="shared" ca="1" si="96"/>
        <v/>
      </c>
      <c r="AH184" s="163" t="str">
        <f t="shared" si="75"/>
        <v/>
      </c>
      <c r="AI184" s="163" t="str">
        <f t="shared" si="76"/>
        <v/>
      </c>
    </row>
    <row r="185" spans="1:35">
      <c r="A185" s="164" t="str">
        <f t="shared" ca="1" si="78"/>
        <v/>
      </c>
      <c r="B185" s="44" t="str">
        <f t="shared" ca="1" si="79"/>
        <v/>
      </c>
      <c r="C185" s="45" t="str">
        <f t="shared" ca="1" si="77"/>
        <v/>
      </c>
      <c r="D185" s="45" t="str">
        <f t="shared" ca="1" si="80"/>
        <v/>
      </c>
      <c r="E185" s="44" t="str">
        <f t="shared" ca="1" si="81"/>
        <v/>
      </c>
      <c r="F185" s="45" t="str">
        <f t="shared" ca="1" si="82"/>
        <v/>
      </c>
      <c r="G185" s="46" t="str">
        <f t="shared" ca="1" si="83"/>
        <v/>
      </c>
      <c r="H185" s="44" t="str">
        <f t="shared" ca="1" si="84"/>
        <v/>
      </c>
      <c r="I185" s="45" t="str">
        <f t="shared" ca="1" si="85"/>
        <v/>
      </c>
      <c r="J185" s="46" t="str">
        <f t="shared" ca="1" si="86"/>
        <v/>
      </c>
      <c r="K185" s="44" t="str">
        <f t="shared" ca="1" si="87"/>
        <v/>
      </c>
      <c r="L185" s="45" t="str">
        <f t="shared" ca="1" si="88"/>
        <v/>
      </c>
      <c r="M185" s="46" t="str">
        <f t="shared" ca="1" si="89"/>
        <v/>
      </c>
      <c r="N185" s="44" t="str">
        <f t="shared" ca="1" si="90"/>
        <v/>
      </c>
      <c r="O185" s="45" t="str">
        <f t="shared" ca="1" si="91"/>
        <v/>
      </c>
      <c r="P185" s="46" t="str">
        <f t="shared" ca="1" si="92"/>
        <v/>
      </c>
      <c r="Q185" s="44" t="str">
        <f t="shared" ca="1" si="93"/>
        <v/>
      </c>
      <c r="R185" s="45" t="str">
        <f t="shared" ca="1" si="94"/>
        <v/>
      </c>
      <c r="S185" s="46" t="str">
        <f t="shared" ca="1" si="95"/>
        <v/>
      </c>
      <c r="T185" s="77" t="str">
        <f t="shared" ca="1" si="96"/>
        <v/>
      </c>
      <c r="AH185" s="163" t="str">
        <f t="shared" si="75"/>
        <v/>
      </c>
      <c r="AI185" s="163" t="str">
        <f t="shared" si="76"/>
        <v/>
      </c>
    </row>
    <row r="186" spans="1:35">
      <c r="A186" s="164" t="str">
        <f t="shared" ca="1" si="78"/>
        <v/>
      </c>
      <c r="B186" s="44" t="str">
        <f t="shared" ca="1" si="79"/>
        <v/>
      </c>
      <c r="C186" s="45" t="str">
        <f t="shared" ca="1" si="77"/>
        <v/>
      </c>
      <c r="D186" s="45" t="str">
        <f t="shared" ca="1" si="80"/>
        <v/>
      </c>
      <c r="E186" s="44" t="str">
        <f t="shared" ca="1" si="81"/>
        <v/>
      </c>
      <c r="F186" s="45" t="str">
        <f t="shared" ca="1" si="82"/>
        <v/>
      </c>
      <c r="G186" s="46" t="str">
        <f t="shared" ca="1" si="83"/>
        <v/>
      </c>
      <c r="H186" s="44" t="str">
        <f t="shared" ca="1" si="84"/>
        <v/>
      </c>
      <c r="I186" s="45" t="str">
        <f t="shared" ca="1" si="85"/>
        <v/>
      </c>
      <c r="J186" s="46" t="str">
        <f t="shared" ca="1" si="86"/>
        <v/>
      </c>
      <c r="K186" s="44" t="str">
        <f t="shared" ca="1" si="87"/>
        <v/>
      </c>
      <c r="L186" s="45" t="str">
        <f t="shared" ca="1" si="88"/>
        <v/>
      </c>
      <c r="M186" s="46" t="str">
        <f t="shared" ca="1" si="89"/>
        <v/>
      </c>
      <c r="N186" s="44" t="str">
        <f t="shared" ca="1" si="90"/>
        <v/>
      </c>
      <c r="O186" s="45" t="str">
        <f t="shared" ca="1" si="91"/>
        <v/>
      </c>
      <c r="P186" s="46" t="str">
        <f t="shared" ca="1" si="92"/>
        <v/>
      </c>
      <c r="Q186" s="44" t="str">
        <f t="shared" ca="1" si="93"/>
        <v/>
      </c>
      <c r="R186" s="45" t="str">
        <f t="shared" ca="1" si="94"/>
        <v/>
      </c>
      <c r="S186" s="46" t="str">
        <f t="shared" ca="1" si="95"/>
        <v/>
      </c>
      <c r="T186" s="77" t="str">
        <f t="shared" ca="1" si="96"/>
        <v/>
      </c>
      <c r="AH186" s="163" t="str">
        <f t="shared" si="75"/>
        <v/>
      </c>
      <c r="AI186" s="163" t="str">
        <f t="shared" si="76"/>
        <v/>
      </c>
    </row>
    <row r="187" spans="1:35">
      <c r="A187" s="164" t="str">
        <f t="shared" ca="1" si="78"/>
        <v/>
      </c>
      <c r="B187" s="44" t="str">
        <f t="shared" ca="1" si="79"/>
        <v/>
      </c>
      <c r="C187" s="45" t="str">
        <f t="shared" ca="1" si="77"/>
        <v/>
      </c>
      <c r="D187" s="45" t="str">
        <f t="shared" ca="1" si="80"/>
        <v/>
      </c>
      <c r="E187" s="44" t="str">
        <f t="shared" ca="1" si="81"/>
        <v/>
      </c>
      <c r="F187" s="45" t="str">
        <f t="shared" ca="1" si="82"/>
        <v/>
      </c>
      <c r="G187" s="46" t="str">
        <f t="shared" ca="1" si="83"/>
        <v/>
      </c>
      <c r="H187" s="44" t="str">
        <f t="shared" ca="1" si="84"/>
        <v/>
      </c>
      <c r="I187" s="45" t="str">
        <f t="shared" ca="1" si="85"/>
        <v/>
      </c>
      <c r="J187" s="46" t="str">
        <f t="shared" ca="1" si="86"/>
        <v/>
      </c>
      <c r="K187" s="44" t="str">
        <f t="shared" ca="1" si="87"/>
        <v/>
      </c>
      <c r="L187" s="45" t="str">
        <f t="shared" ca="1" si="88"/>
        <v/>
      </c>
      <c r="M187" s="46" t="str">
        <f t="shared" ca="1" si="89"/>
        <v/>
      </c>
      <c r="N187" s="44" t="str">
        <f t="shared" ca="1" si="90"/>
        <v/>
      </c>
      <c r="O187" s="45" t="str">
        <f t="shared" ca="1" si="91"/>
        <v/>
      </c>
      <c r="P187" s="46" t="str">
        <f t="shared" ca="1" si="92"/>
        <v/>
      </c>
      <c r="Q187" s="44" t="str">
        <f t="shared" ca="1" si="93"/>
        <v/>
      </c>
      <c r="R187" s="45" t="str">
        <f t="shared" ca="1" si="94"/>
        <v/>
      </c>
      <c r="S187" s="46" t="str">
        <f t="shared" ca="1" si="95"/>
        <v/>
      </c>
      <c r="T187" s="77" t="str">
        <f t="shared" ca="1" si="96"/>
        <v/>
      </c>
      <c r="AH187" s="163" t="str">
        <f t="shared" si="75"/>
        <v/>
      </c>
      <c r="AI187" s="163" t="str">
        <f t="shared" si="76"/>
        <v/>
      </c>
    </row>
    <row r="188" spans="1:35">
      <c r="A188" s="164" t="str">
        <f t="shared" ca="1" si="78"/>
        <v/>
      </c>
      <c r="B188" s="44" t="str">
        <f t="shared" ca="1" si="79"/>
        <v/>
      </c>
      <c r="C188" s="45" t="str">
        <f t="shared" ca="1" si="77"/>
        <v/>
      </c>
      <c r="D188" s="45" t="str">
        <f t="shared" ca="1" si="80"/>
        <v/>
      </c>
      <c r="E188" s="44" t="str">
        <f t="shared" ca="1" si="81"/>
        <v/>
      </c>
      <c r="F188" s="45" t="str">
        <f t="shared" ca="1" si="82"/>
        <v/>
      </c>
      <c r="G188" s="46" t="str">
        <f t="shared" ca="1" si="83"/>
        <v/>
      </c>
      <c r="H188" s="44" t="str">
        <f t="shared" ca="1" si="84"/>
        <v/>
      </c>
      <c r="I188" s="45" t="str">
        <f t="shared" ca="1" si="85"/>
        <v/>
      </c>
      <c r="J188" s="46" t="str">
        <f t="shared" ca="1" si="86"/>
        <v/>
      </c>
      <c r="K188" s="44" t="str">
        <f t="shared" ca="1" si="87"/>
        <v/>
      </c>
      <c r="L188" s="45" t="str">
        <f t="shared" ca="1" si="88"/>
        <v/>
      </c>
      <c r="M188" s="46" t="str">
        <f t="shared" ca="1" si="89"/>
        <v/>
      </c>
      <c r="N188" s="44" t="str">
        <f t="shared" ca="1" si="90"/>
        <v/>
      </c>
      <c r="O188" s="45" t="str">
        <f t="shared" ca="1" si="91"/>
        <v/>
      </c>
      <c r="P188" s="46" t="str">
        <f t="shared" ca="1" si="92"/>
        <v/>
      </c>
      <c r="Q188" s="44" t="str">
        <f t="shared" ca="1" si="93"/>
        <v/>
      </c>
      <c r="R188" s="45" t="str">
        <f t="shared" ca="1" si="94"/>
        <v/>
      </c>
      <c r="S188" s="46" t="str">
        <f t="shared" ca="1" si="95"/>
        <v/>
      </c>
      <c r="T188" s="77" t="str">
        <f t="shared" ca="1" si="96"/>
        <v/>
      </c>
      <c r="AH188" s="163" t="str">
        <f t="shared" si="75"/>
        <v/>
      </c>
      <c r="AI188" s="163" t="str">
        <f t="shared" si="76"/>
        <v/>
      </c>
    </row>
    <row r="189" spans="1:35">
      <c r="A189" s="164" t="str">
        <f t="shared" ca="1" si="78"/>
        <v/>
      </c>
      <c r="B189" s="44" t="str">
        <f t="shared" ca="1" si="79"/>
        <v/>
      </c>
      <c r="C189" s="45" t="str">
        <f t="shared" ca="1" si="77"/>
        <v/>
      </c>
      <c r="D189" s="45" t="str">
        <f t="shared" ca="1" si="80"/>
        <v/>
      </c>
      <c r="E189" s="44" t="str">
        <f t="shared" ca="1" si="81"/>
        <v/>
      </c>
      <c r="F189" s="45" t="str">
        <f t="shared" ca="1" si="82"/>
        <v/>
      </c>
      <c r="G189" s="46" t="str">
        <f t="shared" ca="1" si="83"/>
        <v/>
      </c>
      <c r="H189" s="44" t="str">
        <f t="shared" ca="1" si="84"/>
        <v/>
      </c>
      <c r="I189" s="45" t="str">
        <f t="shared" ca="1" si="85"/>
        <v/>
      </c>
      <c r="J189" s="46" t="str">
        <f t="shared" ca="1" si="86"/>
        <v/>
      </c>
      <c r="K189" s="44" t="str">
        <f t="shared" ca="1" si="87"/>
        <v/>
      </c>
      <c r="L189" s="45" t="str">
        <f t="shared" ca="1" si="88"/>
        <v/>
      </c>
      <c r="M189" s="46" t="str">
        <f t="shared" ca="1" si="89"/>
        <v/>
      </c>
      <c r="N189" s="44" t="str">
        <f t="shared" ca="1" si="90"/>
        <v/>
      </c>
      <c r="O189" s="45" t="str">
        <f t="shared" ca="1" si="91"/>
        <v/>
      </c>
      <c r="P189" s="46" t="str">
        <f t="shared" ca="1" si="92"/>
        <v/>
      </c>
      <c r="Q189" s="44" t="str">
        <f t="shared" ca="1" si="93"/>
        <v/>
      </c>
      <c r="R189" s="45" t="str">
        <f t="shared" ca="1" si="94"/>
        <v/>
      </c>
      <c r="S189" s="46" t="str">
        <f t="shared" ca="1" si="95"/>
        <v/>
      </c>
      <c r="T189" s="77" t="str">
        <f t="shared" ca="1" si="96"/>
        <v/>
      </c>
      <c r="AH189" s="163" t="str">
        <f t="shared" si="75"/>
        <v/>
      </c>
      <c r="AI189" s="163" t="str">
        <f t="shared" si="76"/>
        <v/>
      </c>
    </row>
    <row r="190" spans="1:35">
      <c r="A190" s="164" t="str">
        <f t="shared" ca="1" si="78"/>
        <v/>
      </c>
      <c r="B190" s="44" t="str">
        <f t="shared" ca="1" si="79"/>
        <v/>
      </c>
      <c r="C190" s="45" t="str">
        <f t="shared" ca="1" si="77"/>
        <v/>
      </c>
      <c r="D190" s="45" t="str">
        <f t="shared" ca="1" si="80"/>
        <v/>
      </c>
      <c r="E190" s="44" t="str">
        <f t="shared" ca="1" si="81"/>
        <v/>
      </c>
      <c r="F190" s="45" t="str">
        <f t="shared" ca="1" si="82"/>
        <v/>
      </c>
      <c r="G190" s="46" t="str">
        <f t="shared" ca="1" si="83"/>
        <v/>
      </c>
      <c r="H190" s="44" t="str">
        <f t="shared" ca="1" si="84"/>
        <v/>
      </c>
      <c r="I190" s="45" t="str">
        <f t="shared" ca="1" si="85"/>
        <v/>
      </c>
      <c r="J190" s="46" t="str">
        <f t="shared" ca="1" si="86"/>
        <v/>
      </c>
      <c r="K190" s="44" t="str">
        <f t="shared" ca="1" si="87"/>
        <v/>
      </c>
      <c r="L190" s="45" t="str">
        <f t="shared" ca="1" si="88"/>
        <v/>
      </c>
      <c r="M190" s="46" t="str">
        <f t="shared" ca="1" si="89"/>
        <v/>
      </c>
      <c r="N190" s="44" t="str">
        <f t="shared" ca="1" si="90"/>
        <v/>
      </c>
      <c r="O190" s="45" t="str">
        <f t="shared" ca="1" si="91"/>
        <v/>
      </c>
      <c r="P190" s="46" t="str">
        <f t="shared" ca="1" si="92"/>
        <v/>
      </c>
      <c r="Q190" s="44" t="str">
        <f t="shared" ca="1" si="93"/>
        <v/>
      </c>
      <c r="R190" s="45" t="str">
        <f t="shared" ca="1" si="94"/>
        <v/>
      </c>
      <c r="S190" s="46" t="str">
        <f t="shared" ca="1" si="95"/>
        <v/>
      </c>
      <c r="T190" s="77" t="str">
        <f t="shared" ca="1" si="96"/>
        <v/>
      </c>
      <c r="AH190" s="163" t="str">
        <f t="shared" si="75"/>
        <v/>
      </c>
      <c r="AI190" s="163" t="str">
        <f t="shared" si="76"/>
        <v/>
      </c>
    </row>
    <row r="191" spans="1:35">
      <c r="A191" s="164" t="str">
        <f t="shared" ca="1" si="78"/>
        <v/>
      </c>
      <c r="B191" s="44" t="str">
        <f t="shared" ca="1" si="79"/>
        <v/>
      </c>
      <c r="C191" s="45" t="str">
        <f t="shared" ca="1" si="77"/>
        <v/>
      </c>
      <c r="D191" s="45" t="str">
        <f t="shared" ca="1" si="80"/>
        <v/>
      </c>
      <c r="E191" s="44" t="str">
        <f t="shared" ca="1" si="81"/>
        <v/>
      </c>
      <c r="F191" s="45" t="str">
        <f t="shared" ca="1" si="82"/>
        <v/>
      </c>
      <c r="G191" s="46" t="str">
        <f t="shared" ca="1" si="83"/>
        <v/>
      </c>
      <c r="H191" s="44" t="str">
        <f t="shared" ca="1" si="84"/>
        <v/>
      </c>
      <c r="I191" s="45" t="str">
        <f t="shared" ca="1" si="85"/>
        <v/>
      </c>
      <c r="J191" s="46" t="str">
        <f t="shared" ca="1" si="86"/>
        <v/>
      </c>
      <c r="K191" s="44" t="str">
        <f t="shared" ca="1" si="87"/>
        <v/>
      </c>
      <c r="L191" s="45" t="str">
        <f t="shared" ca="1" si="88"/>
        <v/>
      </c>
      <c r="M191" s="46" t="str">
        <f t="shared" ca="1" si="89"/>
        <v/>
      </c>
      <c r="N191" s="44" t="str">
        <f t="shared" ca="1" si="90"/>
        <v/>
      </c>
      <c r="O191" s="45" t="str">
        <f t="shared" ca="1" si="91"/>
        <v/>
      </c>
      <c r="P191" s="46" t="str">
        <f t="shared" ca="1" si="92"/>
        <v/>
      </c>
      <c r="Q191" s="44" t="str">
        <f t="shared" ca="1" si="93"/>
        <v/>
      </c>
      <c r="R191" s="45" t="str">
        <f t="shared" ca="1" si="94"/>
        <v/>
      </c>
      <c r="S191" s="46" t="str">
        <f t="shared" ca="1" si="95"/>
        <v/>
      </c>
      <c r="T191" s="77" t="str">
        <f t="shared" ca="1" si="96"/>
        <v/>
      </c>
      <c r="AH191" s="163" t="str">
        <f t="shared" si="75"/>
        <v/>
      </c>
      <c r="AI191" s="163" t="str">
        <f t="shared" si="76"/>
        <v/>
      </c>
    </row>
    <row r="192" spans="1:35">
      <c r="A192" s="164" t="str">
        <f t="shared" ca="1" si="78"/>
        <v/>
      </c>
      <c r="B192" s="44" t="str">
        <f t="shared" ca="1" si="79"/>
        <v/>
      </c>
      <c r="C192" s="45" t="str">
        <f t="shared" ca="1" si="77"/>
        <v/>
      </c>
      <c r="D192" s="45" t="str">
        <f t="shared" ca="1" si="80"/>
        <v/>
      </c>
      <c r="E192" s="44" t="str">
        <f t="shared" ca="1" si="81"/>
        <v/>
      </c>
      <c r="F192" s="45" t="str">
        <f t="shared" ca="1" si="82"/>
        <v/>
      </c>
      <c r="G192" s="46" t="str">
        <f t="shared" ca="1" si="83"/>
        <v/>
      </c>
      <c r="H192" s="44" t="str">
        <f t="shared" ca="1" si="84"/>
        <v/>
      </c>
      <c r="I192" s="45" t="str">
        <f t="shared" ca="1" si="85"/>
        <v/>
      </c>
      <c r="J192" s="46" t="str">
        <f t="shared" ca="1" si="86"/>
        <v/>
      </c>
      <c r="K192" s="44" t="str">
        <f t="shared" ca="1" si="87"/>
        <v/>
      </c>
      <c r="L192" s="45" t="str">
        <f t="shared" ca="1" si="88"/>
        <v/>
      </c>
      <c r="M192" s="46" t="str">
        <f t="shared" ca="1" si="89"/>
        <v/>
      </c>
      <c r="N192" s="44" t="str">
        <f t="shared" ca="1" si="90"/>
        <v/>
      </c>
      <c r="O192" s="45" t="str">
        <f t="shared" ca="1" si="91"/>
        <v/>
      </c>
      <c r="P192" s="46" t="str">
        <f t="shared" ca="1" si="92"/>
        <v/>
      </c>
      <c r="Q192" s="44" t="str">
        <f t="shared" ca="1" si="93"/>
        <v/>
      </c>
      <c r="R192" s="45" t="str">
        <f t="shared" ca="1" si="94"/>
        <v/>
      </c>
      <c r="S192" s="46" t="str">
        <f t="shared" ca="1" si="95"/>
        <v/>
      </c>
      <c r="T192" s="77" t="str">
        <f t="shared" ca="1" si="96"/>
        <v/>
      </c>
      <c r="AH192" s="163" t="str">
        <f t="shared" si="75"/>
        <v/>
      </c>
      <c r="AI192" s="163" t="str">
        <f t="shared" si="76"/>
        <v/>
      </c>
    </row>
    <row r="193" spans="1:35">
      <c r="A193" s="164" t="str">
        <f t="shared" ca="1" si="78"/>
        <v/>
      </c>
      <c r="B193" s="44" t="str">
        <f t="shared" ca="1" si="79"/>
        <v/>
      </c>
      <c r="C193" s="45" t="str">
        <f t="shared" ca="1" si="77"/>
        <v/>
      </c>
      <c r="D193" s="45" t="str">
        <f t="shared" ca="1" si="80"/>
        <v/>
      </c>
      <c r="E193" s="44" t="str">
        <f t="shared" ca="1" si="81"/>
        <v/>
      </c>
      <c r="F193" s="45" t="str">
        <f t="shared" ca="1" si="82"/>
        <v/>
      </c>
      <c r="G193" s="46" t="str">
        <f t="shared" ca="1" si="83"/>
        <v/>
      </c>
      <c r="H193" s="44" t="str">
        <f t="shared" ca="1" si="84"/>
        <v/>
      </c>
      <c r="I193" s="45" t="str">
        <f t="shared" ca="1" si="85"/>
        <v/>
      </c>
      <c r="J193" s="46" t="str">
        <f t="shared" ca="1" si="86"/>
        <v/>
      </c>
      <c r="K193" s="44" t="str">
        <f t="shared" ca="1" si="87"/>
        <v/>
      </c>
      <c r="L193" s="45" t="str">
        <f t="shared" ca="1" si="88"/>
        <v/>
      </c>
      <c r="M193" s="46" t="str">
        <f t="shared" ca="1" si="89"/>
        <v/>
      </c>
      <c r="N193" s="44" t="str">
        <f t="shared" ca="1" si="90"/>
        <v/>
      </c>
      <c r="O193" s="45" t="str">
        <f t="shared" ca="1" si="91"/>
        <v/>
      </c>
      <c r="P193" s="46" t="str">
        <f t="shared" ca="1" si="92"/>
        <v/>
      </c>
      <c r="Q193" s="44" t="str">
        <f t="shared" ca="1" si="93"/>
        <v/>
      </c>
      <c r="R193" s="45" t="str">
        <f t="shared" ca="1" si="94"/>
        <v/>
      </c>
      <c r="S193" s="46" t="str">
        <f t="shared" ca="1" si="95"/>
        <v/>
      </c>
      <c r="T193" s="77" t="str">
        <f t="shared" ca="1" si="96"/>
        <v/>
      </c>
      <c r="AH193" s="163" t="str">
        <f t="shared" si="75"/>
        <v/>
      </c>
      <c r="AI193" s="163" t="str">
        <f t="shared" si="76"/>
        <v/>
      </c>
    </row>
    <row r="194" spans="1:35">
      <c r="A194" s="164" t="str">
        <f t="shared" ca="1" si="78"/>
        <v/>
      </c>
      <c r="B194" s="44" t="str">
        <f t="shared" ca="1" si="79"/>
        <v/>
      </c>
      <c r="C194" s="45" t="str">
        <f t="shared" ca="1" si="77"/>
        <v/>
      </c>
      <c r="D194" s="45" t="str">
        <f t="shared" ca="1" si="80"/>
        <v/>
      </c>
      <c r="E194" s="44" t="str">
        <f t="shared" ca="1" si="81"/>
        <v/>
      </c>
      <c r="F194" s="45" t="str">
        <f t="shared" ca="1" si="82"/>
        <v/>
      </c>
      <c r="G194" s="46" t="str">
        <f t="shared" ca="1" si="83"/>
        <v/>
      </c>
      <c r="H194" s="44" t="str">
        <f t="shared" ca="1" si="84"/>
        <v/>
      </c>
      <c r="I194" s="45" t="str">
        <f t="shared" ca="1" si="85"/>
        <v/>
      </c>
      <c r="J194" s="46" t="str">
        <f t="shared" ca="1" si="86"/>
        <v/>
      </c>
      <c r="K194" s="44" t="str">
        <f t="shared" ca="1" si="87"/>
        <v/>
      </c>
      <c r="L194" s="45" t="str">
        <f t="shared" ca="1" si="88"/>
        <v/>
      </c>
      <c r="M194" s="46" t="str">
        <f t="shared" ca="1" si="89"/>
        <v/>
      </c>
      <c r="N194" s="44" t="str">
        <f t="shared" ca="1" si="90"/>
        <v/>
      </c>
      <c r="O194" s="45" t="str">
        <f t="shared" ca="1" si="91"/>
        <v/>
      </c>
      <c r="P194" s="46" t="str">
        <f t="shared" ca="1" si="92"/>
        <v/>
      </c>
      <c r="Q194" s="44" t="str">
        <f t="shared" ca="1" si="93"/>
        <v/>
      </c>
      <c r="R194" s="45" t="str">
        <f t="shared" ca="1" si="94"/>
        <v/>
      </c>
      <c r="S194" s="46" t="str">
        <f t="shared" ca="1" si="95"/>
        <v/>
      </c>
      <c r="T194" s="77" t="str">
        <f t="shared" ca="1" si="96"/>
        <v/>
      </c>
      <c r="AH194" s="163" t="str">
        <f t="shared" si="75"/>
        <v/>
      </c>
      <c r="AI194" s="163" t="str">
        <f t="shared" si="76"/>
        <v/>
      </c>
    </row>
    <row r="195" spans="1:35">
      <c r="A195" s="164" t="str">
        <f t="shared" ca="1" si="78"/>
        <v/>
      </c>
      <c r="B195" s="44" t="str">
        <f t="shared" ca="1" si="79"/>
        <v/>
      </c>
      <c r="C195" s="45" t="str">
        <f t="shared" ca="1" si="77"/>
        <v/>
      </c>
      <c r="D195" s="45" t="str">
        <f t="shared" ca="1" si="80"/>
        <v/>
      </c>
      <c r="E195" s="44" t="str">
        <f t="shared" ca="1" si="81"/>
        <v/>
      </c>
      <c r="F195" s="45" t="str">
        <f t="shared" ca="1" si="82"/>
        <v/>
      </c>
      <c r="G195" s="46" t="str">
        <f t="shared" ca="1" si="83"/>
        <v/>
      </c>
      <c r="H195" s="44" t="str">
        <f t="shared" ca="1" si="84"/>
        <v/>
      </c>
      <c r="I195" s="45" t="str">
        <f t="shared" ca="1" si="85"/>
        <v/>
      </c>
      <c r="J195" s="46" t="str">
        <f t="shared" ca="1" si="86"/>
        <v/>
      </c>
      <c r="K195" s="44" t="str">
        <f t="shared" ca="1" si="87"/>
        <v/>
      </c>
      <c r="L195" s="45" t="str">
        <f t="shared" ca="1" si="88"/>
        <v/>
      </c>
      <c r="M195" s="46" t="str">
        <f t="shared" ca="1" si="89"/>
        <v/>
      </c>
      <c r="N195" s="44" t="str">
        <f t="shared" ca="1" si="90"/>
        <v/>
      </c>
      <c r="O195" s="45" t="str">
        <f t="shared" ca="1" si="91"/>
        <v/>
      </c>
      <c r="P195" s="46" t="str">
        <f t="shared" ca="1" si="92"/>
        <v/>
      </c>
      <c r="Q195" s="44" t="str">
        <f t="shared" ca="1" si="93"/>
        <v/>
      </c>
      <c r="R195" s="45" t="str">
        <f t="shared" ca="1" si="94"/>
        <v/>
      </c>
      <c r="S195" s="46" t="str">
        <f t="shared" ca="1" si="95"/>
        <v/>
      </c>
      <c r="T195" s="77" t="str">
        <f t="shared" ca="1" si="96"/>
        <v/>
      </c>
      <c r="AH195" s="163" t="str">
        <f t="shared" si="75"/>
        <v/>
      </c>
      <c r="AI195" s="163" t="str">
        <f t="shared" si="76"/>
        <v/>
      </c>
    </row>
    <row r="196" spans="1:35">
      <c r="A196" s="164" t="str">
        <f t="shared" ca="1" si="78"/>
        <v/>
      </c>
      <c r="B196" s="44" t="str">
        <f t="shared" ca="1" si="79"/>
        <v/>
      </c>
      <c r="C196" s="45" t="str">
        <f t="shared" ca="1" si="77"/>
        <v/>
      </c>
      <c r="D196" s="45" t="str">
        <f t="shared" ca="1" si="80"/>
        <v/>
      </c>
      <c r="E196" s="44" t="str">
        <f t="shared" ca="1" si="81"/>
        <v/>
      </c>
      <c r="F196" s="45" t="str">
        <f t="shared" ca="1" si="82"/>
        <v/>
      </c>
      <c r="G196" s="46" t="str">
        <f t="shared" ca="1" si="83"/>
        <v/>
      </c>
      <c r="H196" s="44" t="str">
        <f t="shared" ca="1" si="84"/>
        <v/>
      </c>
      <c r="I196" s="45" t="str">
        <f t="shared" ca="1" si="85"/>
        <v/>
      </c>
      <c r="J196" s="46" t="str">
        <f t="shared" ca="1" si="86"/>
        <v/>
      </c>
      <c r="K196" s="44" t="str">
        <f t="shared" ca="1" si="87"/>
        <v/>
      </c>
      <c r="L196" s="45" t="str">
        <f t="shared" ca="1" si="88"/>
        <v/>
      </c>
      <c r="M196" s="46" t="str">
        <f t="shared" ca="1" si="89"/>
        <v/>
      </c>
      <c r="N196" s="44" t="str">
        <f t="shared" ca="1" si="90"/>
        <v/>
      </c>
      <c r="O196" s="45" t="str">
        <f t="shared" ca="1" si="91"/>
        <v/>
      </c>
      <c r="P196" s="46" t="str">
        <f t="shared" ca="1" si="92"/>
        <v/>
      </c>
      <c r="Q196" s="44" t="str">
        <f t="shared" ca="1" si="93"/>
        <v/>
      </c>
      <c r="R196" s="45" t="str">
        <f t="shared" ca="1" si="94"/>
        <v/>
      </c>
      <c r="S196" s="46" t="str">
        <f t="shared" ca="1" si="95"/>
        <v/>
      </c>
      <c r="T196" s="77" t="str">
        <f t="shared" ca="1" si="96"/>
        <v/>
      </c>
      <c r="AH196" s="163" t="str">
        <f t="shared" ref="AH196:AH259" si="97">IF(COUNTIF(X:X,V196)*COUNTIF(Z:Z,V196)*COUNTIF(AB:AB,V196)*COUNTIF(AD:AD,V196)*COUNTIF(AF:AF,V196),V196,"")</f>
        <v/>
      </c>
      <c r="AI196" s="163" t="str">
        <f t="shared" ref="AI196:AI259" si="98">IF(AH196&gt;$A$14,AH196,"")</f>
        <v/>
      </c>
    </row>
    <row r="197" spans="1:35">
      <c r="A197" s="164" t="str">
        <f t="shared" ca="1" si="78"/>
        <v/>
      </c>
      <c r="B197" s="44" t="str">
        <f t="shared" ca="1" si="79"/>
        <v/>
      </c>
      <c r="C197" s="45" t="str">
        <f t="shared" ca="1" si="77"/>
        <v/>
      </c>
      <c r="D197" s="45" t="str">
        <f t="shared" ca="1" si="80"/>
        <v/>
      </c>
      <c r="E197" s="44" t="str">
        <f t="shared" ca="1" si="81"/>
        <v/>
      </c>
      <c r="F197" s="45" t="str">
        <f t="shared" ca="1" si="82"/>
        <v/>
      </c>
      <c r="G197" s="46" t="str">
        <f t="shared" ca="1" si="83"/>
        <v/>
      </c>
      <c r="H197" s="44" t="str">
        <f t="shared" ca="1" si="84"/>
        <v/>
      </c>
      <c r="I197" s="45" t="str">
        <f t="shared" ca="1" si="85"/>
        <v/>
      </c>
      <c r="J197" s="46" t="str">
        <f t="shared" ca="1" si="86"/>
        <v/>
      </c>
      <c r="K197" s="44" t="str">
        <f t="shared" ca="1" si="87"/>
        <v/>
      </c>
      <c r="L197" s="45" t="str">
        <f t="shared" ca="1" si="88"/>
        <v/>
      </c>
      <c r="M197" s="46" t="str">
        <f t="shared" ca="1" si="89"/>
        <v/>
      </c>
      <c r="N197" s="44" t="str">
        <f t="shared" ca="1" si="90"/>
        <v/>
      </c>
      <c r="O197" s="45" t="str">
        <f t="shared" ca="1" si="91"/>
        <v/>
      </c>
      <c r="P197" s="46" t="str">
        <f t="shared" ca="1" si="92"/>
        <v/>
      </c>
      <c r="Q197" s="44" t="str">
        <f t="shared" ca="1" si="93"/>
        <v/>
      </c>
      <c r="R197" s="45" t="str">
        <f t="shared" ca="1" si="94"/>
        <v/>
      </c>
      <c r="S197" s="46" t="str">
        <f t="shared" ca="1" si="95"/>
        <v/>
      </c>
      <c r="T197" s="77" t="str">
        <f t="shared" ca="1" si="96"/>
        <v/>
      </c>
      <c r="AH197" s="163" t="str">
        <f t="shared" si="97"/>
        <v/>
      </c>
      <c r="AI197" s="163" t="str">
        <f t="shared" si="98"/>
        <v/>
      </c>
    </row>
    <row r="198" spans="1:35">
      <c r="A198" s="164" t="str">
        <f t="shared" ca="1" si="78"/>
        <v/>
      </c>
      <c r="B198" s="44" t="str">
        <f t="shared" ca="1" si="79"/>
        <v/>
      </c>
      <c r="C198" s="45" t="str">
        <f t="shared" ca="1" si="77"/>
        <v/>
      </c>
      <c r="D198" s="45" t="str">
        <f t="shared" ca="1" si="80"/>
        <v/>
      </c>
      <c r="E198" s="44" t="str">
        <f t="shared" ca="1" si="81"/>
        <v/>
      </c>
      <c r="F198" s="45" t="str">
        <f t="shared" ca="1" si="82"/>
        <v/>
      </c>
      <c r="G198" s="46" t="str">
        <f t="shared" ca="1" si="83"/>
        <v/>
      </c>
      <c r="H198" s="44" t="str">
        <f t="shared" ca="1" si="84"/>
        <v/>
      </c>
      <c r="I198" s="45" t="str">
        <f t="shared" ca="1" si="85"/>
        <v/>
      </c>
      <c r="J198" s="46" t="str">
        <f t="shared" ca="1" si="86"/>
        <v/>
      </c>
      <c r="K198" s="44" t="str">
        <f t="shared" ca="1" si="87"/>
        <v/>
      </c>
      <c r="L198" s="45" t="str">
        <f t="shared" ca="1" si="88"/>
        <v/>
      </c>
      <c r="M198" s="46" t="str">
        <f t="shared" ca="1" si="89"/>
        <v/>
      </c>
      <c r="N198" s="44" t="str">
        <f t="shared" ca="1" si="90"/>
        <v/>
      </c>
      <c r="O198" s="45" t="str">
        <f t="shared" ca="1" si="91"/>
        <v/>
      </c>
      <c r="P198" s="46" t="str">
        <f t="shared" ca="1" si="92"/>
        <v/>
      </c>
      <c r="Q198" s="44" t="str">
        <f t="shared" ca="1" si="93"/>
        <v/>
      </c>
      <c r="R198" s="45" t="str">
        <f t="shared" ca="1" si="94"/>
        <v/>
      </c>
      <c r="S198" s="46" t="str">
        <f t="shared" ca="1" si="95"/>
        <v/>
      </c>
      <c r="T198" s="77" t="str">
        <f t="shared" ca="1" si="96"/>
        <v/>
      </c>
      <c r="AH198" s="163" t="str">
        <f t="shared" si="97"/>
        <v/>
      </c>
      <c r="AI198" s="163" t="str">
        <f t="shared" si="98"/>
        <v/>
      </c>
    </row>
    <row r="199" spans="1:35">
      <c r="A199" s="164" t="str">
        <f t="shared" ca="1" si="78"/>
        <v/>
      </c>
      <c r="B199" s="44" t="str">
        <f t="shared" ca="1" si="79"/>
        <v/>
      </c>
      <c r="C199" s="45" t="str">
        <f t="shared" ca="1" si="77"/>
        <v/>
      </c>
      <c r="D199" s="45" t="str">
        <f t="shared" ca="1" si="80"/>
        <v/>
      </c>
      <c r="E199" s="44" t="str">
        <f t="shared" ca="1" si="81"/>
        <v/>
      </c>
      <c r="F199" s="45" t="str">
        <f t="shared" ca="1" si="82"/>
        <v/>
      </c>
      <c r="G199" s="46" t="str">
        <f t="shared" ca="1" si="83"/>
        <v/>
      </c>
      <c r="H199" s="44" t="str">
        <f t="shared" ca="1" si="84"/>
        <v/>
      </c>
      <c r="I199" s="45" t="str">
        <f t="shared" ca="1" si="85"/>
        <v/>
      </c>
      <c r="J199" s="46" t="str">
        <f t="shared" ca="1" si="86"/>
        <v/>
      </c>
      <c r="K199" s="44" t="str">
        <f t="shared" ca="1" si="87"/>
        <v/>
      </c>
      <c r="L199" s="45" t="str">
        <f t="shared" ca="1" si="88"/>
        <v/>
      </c>
      <c r="M199" s="46" t="str">
        <f t="shared" ca="1" si="89"/>
        <v/>
      </c>
      <c r="N199" s="44" t="str">
        <f t="shared" ca="1" si="90"/>
        <v/>
      </c>
      <c r="O199" s="45" t="str">
        <f t="shared" ca="1" si="91"/>
        <v/>
      </c>
      <c r="P199" s="46" t="str">
        <f t="shared" ca="1" si="92"/>
        <v/>
      </c>
      <c r="Q199" s="44" t="str">
        <f t="shared" ca="1" si="93"/>
        <v/>
      </c>
      <c r="R199" s="45" t="str">
        <f t="shared" ca="1" si="94"/>
        <v/>
      </c>
      <c r="S199" s="46" t="str">
        <f t="shared" ca="1" si="95"/>
        <v/>
      </c>
      <c r="T199" s="77" t="str">
        <f t="shared" ca="1" si="96"/>
        <v/>
      </c>
      <c r="AH199" s="163" t="str">
        <f t="shared" si="97"/>
        <v/>
      </c>
      <c r="AI199" s="163" t="str">
        <f t="shared" si="98"/>
        <v/>
      </c>
    </row>
    <row r="200" spans="1:35">
      <c r="A200" s="164" t="str">
        <f t="shared" ca="1" si="78"/>
        <v/>
      </c>
      <c r="B200" s="44" t="str">
        <f t="shared" ca="1" si="79"/>
        <v/>
      </c>
      <c r="C200" s="45" t="str">
        <f t="shared" ca="1" si="77"/>
        <v/>
      </c>
      <c r="D200" s="45" t="str">
        <f t="shared" ca="1" si="80"/>
        <v/>
      </c>
      <c r="E200" s="44" t="str">
        <f t="shared" ca="1" si="81"/>
        <v/>
      </c>
      <c r="F200" s="45" t="str">
        <f t="shared" ca="1" si="82"/>
        <v/>
      </c>
      <c r="G200" s="46" t="str">
        <f t="shared" ca="1" si="83"/>
        <v/>
      </c>
      <c r="H200" s="44" t="str">
        <f t="shared" ca="1" si="84"/>
        <v/>
      </c>
      <c r="I200" s="45" t="str">
        <f t="shared" ca="1" si="85"/>
        <v/>
      </c>
      <c r="J200" s="46" t="str">
        <f t="shared" ca="1" si="86"/>
        <v/>
      </c>
      <c r="K200" s="44" t="str">
        <f t="shared" ca="1" si="87"/>
        <v/>
      </c>
      <c r="L200" s="45" t="str">
        <f t="shared" ca="1" si="88"/>
        <v/>
      </c>
      <c r="M200" s="46" t="str">
        <f t="shared" ca="1" si="89"/>
        <v/>
      </c>
      <c r="N200" s="44" t="str">
        <f t="shared" ca="1" si="90"/>
        <v/>
      </c>
      <c r="O200" s="45" t="str">
        <f t="shared" ca="1" si="91"/>
        <v/>
      </c>
      <c r="P200" s="46" t="str">
        <f t="shared" ca="1" si="92"/>
        <v/>
      </c>
      <c r="Q200" s="44" t="str">
        <f t="shared" ca="1" si="93"/>
        <v/>
      </c>
      <c r="R200" s="45" t="str">
        <f t="shared" ca="1" si="94"/>
        <v/>
      </c>
      <c r="S200" s="46" t="str">
        <f t="shared" ca="1" si="95"/>
        <v/>
      </c>
      <c r="T200" s="77" t="str">
        <f t="shared" ca="1" si="96"/>
        <v/>
      </c>
      <c r="AH200" s="163" t="str">
        <f t="shared" si="97"/>
        <v/>
      </c>
      <c r="AI200" s="163" t="str">
        <f t="shared" si="98"/>
        <v/>
      </c>
    </row>
    <row r="201" spans="1:35">
      <c r="A201" s="164" t="str">
        <f t="shared" ca="1" si="78"/>
        <v/>
      </c>
      <c r="B201" s="44" t="str">
        <f t="shared" ca="1" si="79"/>
        <v/>
      </c>
      <c r="C201" s="45" t="str">
        <f t="shared" ca="1" si="77"/>
        <v/>
      </c>
      <c r="D201" s="45" t="str">
        <f t="shared" ca="1" si="80"/>
        <v/>
      </c>
      <c r="E201" s="44" t="str">
        <f t="shared" ca="1" si="81"/>
        <v/>
      </c>
      <c r="F201" s="45" t="str">
        <f t="shared" ca="1" si="82"/>
        <v/>
      </c>
      <c r="G201" s="46" t="str">
        <f t="shared" ca="1" si="83"/>
        <v/>
      </c>
      <c r="H201" s="44" t="str">
        <f t="shared" ca="1" si="84"/>
        <v/>
      </c>
      <c r="I201" s="45" t="str">
        <f t="shared" ca="1" si="85"/>
        <v/>
      </c>
      <c r="J201" s="46" t="str">
        <f t="shared" ca="1" si="86"/>
        <v/>
      </c>
      <c r="K201" s="44" t="str">
        <f t="shared" ca="1" si="87"/>
        <v/>
      </c>
      <c r="L201" s="45" t="str">
        <f t="shared" ca="1" si="88"/>
        <v/>
      </c>
      <c r="M201" s="46" t="str">
        <f t="shared" ca="1" si="89"/>
        <v/>
      </c>
      <c r="N201" s="44" t="str">
        <f t="shared" ca="1" si="90"/>
        <v/>
      </c>
      <c r="O201" s="45" t="str">
        <f t="shared" ca="1" si="91"/>
        <v/>
      </c>
      <c r="P201" s="46" t="str">
        <f t="shared" ca="1" si="92"/>
        <v/>
      </c>
      <c r="Q201" s="44" t="str">
        <f t="shared" ca="1" si="93"/>
        <v/>
      </c>
      <c r="R201" s="45" t="str">
        <f t="shared" ca="1" si="94"/>
        <v/>
      </c>
      <c r="S201" s="46" t="str">
        <f t="shared" ca="1" si="95"/>
        <v/>
      </c>
      <c r="T201" s="77" t="str">
        <f t="shared" ca="1" si="96"/>
        <v/>
      </c>
      <c r="AH201" s="163" t="str">
        <f t="shared" si="97"/>
        <v/>
      </c>
      <c r="AI201" s="163" t="str">
        <f t="shared" si="98"/>
        <v/>
      </c>
    </row>
    <row r="202" spans="1:35">
      <c r="A202" s="164" t="str">
        <f t="shared" ca="1" si="78"/>
        <v/>
      </c>
      <c r="B202" s="44" t="str">
        <f t="shared" ca="1" si="79"/>
        <v/>
      </c>
      <c r="C202" s="45" t="str">
        <f t="shared" ca="1" si="77"/>
        <v/>
      </c>
      <c r="D202" s="45" t="str">
        <f t="shared" ca="1" si="80"/>
        <v/>
      </c>
      <c r="E202" s="44" t="str">
        <f t="shared" ca="1" si="81"/>
        <v/>
      </c>
      <c r="F202" s="45" t="str">
        <f t="shared" ca="1" si="82"/>
        <v/>
      </c>
      <c r="G202" s="46" t="str">
        <f t="shared" ca="1" si="83"/>
        <v/>
      </c>
      <c r="H202" s="44" t="str">
        <f t="shared" ca="1" si="84"/>
        <v/>
      </c>
      <c r="I202" s="45" t="str">
        <f t="shared" ca="1" si="85"/>
        <v/>
      </c>
      <c r="J202" s="46" t="str">
        <f t="shared" ca="1" si="86"/>
        <v/>
      </c>
      <c r="K202" s="44" t="str">
        <f t="shared" ca="1" si="87"/>
        <v/>
      </c>
      <c r="L202" s="45" t="str">
        <f t="shared" ca="1" si="88"/>
        <v/>
      </c>
      <c r="M202" s="46" t="str">
        <f t="shared" ca="1" si="89"/>
        <v/>
      </c>
      <c r="N202" s="44" t="str">
        <f t="shared" ca="1" si="90"/>
        <v/>
      </c>
      <c r="O202" s="45" t="str">
        <f t="shared" ca="1" si="91"/>
        <v/>
      </c>
      <c r="P202" s="46" t="str">
        <f t="shared" ca="1" si="92"/>
        <v/>
      </c>
      <c r="Q202" s="44" t="str">
        <f t="shared" ca="1" si="93"/>
        <v/>
      </c>
      <c r="R202" s="45" t="str">
        <f t="shared" ca="1" si="94"/>
        <v/>
      </c>
      <c r="S202" s="46" t="str">
        <f t="shared" ca="1" si="95"/>
        <v/>
      </c>
      <c r="T202" s="77" t="str">
        <f t="shared" ca="1" si="96"/>
        <v/>
      </c>
      <c r="AH202" s="163" t="str">
        <f t="shared" si="97"/>
        <v/>
      </c>
      <c r="AI202" s="163" t="str">
        <f t="shared" si="98"/>
        <v/>
      </c>
    </row>
    <row r="203" spans="1:35">
      <c r="A203" s="164" t="str">
        <f t="shared" ca="1" si="78"/>
        <v/>
      </c>
      <c r="B203" s="44" t="str">
        <f t="shared" ca="1" si="79"/>
        <v/>
      </c>
      <c r="C203" s="45" t="str">
        <f t="shared" ca="1" si="77"/>
        <v/>
      </c>
      <c r="D203" s="45" t="str">
        <f t="shared" ca="1" si="80"/>
        <v/>
      </c>
      <c r="E203" s="44" t="str">
        <f t="shared" ca="1" si="81"/>
        <v/>
      </c>
      <c r="F203" s="45" t="str">
        <f t="shared" ca="1" si="82"/>
        <v/>
      </c>
      <c r="G203" s="46" t="str">
        <f t="shared" ca="1" si="83"/>
        <v/>
      </c>
      <c r="H203" s="44" t="str">
        <f t="shared" ca="1" si="84"/>
        <v/>
      </c>
      <c r="I203" s="45" t="str">
        <f t="shared" ca="1" si="85"/>
        <v/>
      </c>
      <c r="J203" s="46" t="str">
        <f t="shared" ca="1" si="86"/>
        <v/>
      </c>
      <c r="K203" s="44" t="str">
        <f t="shared" ca="1" si="87"/>
        <v/>
      </c>
      <c r="L203" s="45" t="str">
        <f t="shared" ca="1" si="88"/>
        <v/>
      </c>
      <c r="M203" s="46" t="str">
        <f t="shared" ca="1" si="89"/>
        <v/>
      </c>
      <c r="N203" s="44" t="str">
        <f t="shared" ca="1" si="90"/>
        <v/>
      </c>
      <c r="O203" s="45" t="str">
        <f t="shared" ca="1" si="91"/>
        <v/>
      </c>
      <c r="P203" s="46" t="str">
        <f t="shared" ca="1" si="92"/>
        <v/>
      </c>
      <c r="Q203" s="44" t="str">
        <f t="shared" ca="1" si="93"/>
        <v/>
      </c>
      <c r="R203" s="45" t="str">
        <f t="shared" ca="1" si="94"/>
        <v/>
      </c>
      <c r="S203" s="46" t="str">
        <f t="shared" ca="1" si="95"/>
        <v/>
      </c>
      <c r="T203" s="77" t="str">
        <f t="shared" ca="1" si="96"/>
        <v/>
      </c>
      <c r="AH203" s="163" t="str">
        <f t="shared" si="97"/>
        <v/>
      </c>
      <c r="AI203" s="163" t="str">
        <f t="shared" si="98"/>
        <v/>
      </c>
    </row>
    <row r="204" spans="1:35">
      <c r="A204" s="164" t="str">
        <f t="shared" ca="1" si="78"/>
        <v/>
      </c>
      <c r="B204" s="44" t="str">
        <f t="shared" ca="1" si="79"/>
        <v/>
      </c>
      <c r="C204" s="45" t="str">
        <f t="shared" ca="1" si="77"/>
        <v/>
      </c>
      <c r="D204" s="45" t="str">
        <f t="shared" ca="1" si="80"/>
        <v/>
      </c>
      <c r="E204" s="44" t="str">
        <f t="shared" ca="1" si="81"/>
        <v/>
      </c>
      <c r="F204" s="45" t="str">
        <f t="shared" ca="1" si="82"/>
        <v/>
      </c>
      <c r="G204" s="46" t="str">
        <f t="shared" ca="1" si="83"/>
        <v/>
      </c>
      <c r="H204" s="44" t="str">
        <f t="shared" ca="1" si="84"/>
        <v/>
      </c>
      <c r="I204" s="45" t="str">
        <f t="shared" ca="1" si="85"/>
        <v/>
      </c>
      <c r="J204" s="46" t="str">
        <f t="shared" ca="1" si="86"/>
        <v/>
      </c>
      <c r="K204" s="44" t="str">
        <f t="shared" ca="1" si="87"/>
        <v/>
      </c>
      <c r="L204" s="45" t="str">
        <f t="shared" ca="1" si="88"/>
        <v/>
      </c>
      <c r="M204" s="46" t="str">
        <f t="shared" ca="1" si="89"/>
        <v/>
      </c>
      <c r="N204" s="44" t="str">
        <f t="shared" ca="1" si="90"/>
        <v/>
      </c>
      <c r="O204" s="45" t="str">
        <f t="shared" ca="1" si="91"/>
        <v/>
      </c>
      <c r="P204" s="46" t="str">
        <f t="shared" ca="1" si="92"/>
        <v/>
      </c>
      <c r="Q204" s="44" t="str">
        <f t="shared" ca="1" si="93"/>
        <v/>
      </c>
      <c r="R204" s="45" t="str">
        <f t="shared" ca="1" si="94"/>
        <v/>
      </c>
      <c r="S204" s="46" t="str">
        <f t="shared" ca="1" si="95"/>
        <v/>
      </c>
      <c r="T204" s="77" t="str">
        <f t="shared" ca="1" si="96"/>
        <v/>
      </c>
      <c r="AH204" s="163" t="str">
        <f t="shared" si="97"/>
        <v/>
      </c>
      <c r="AI204" s="163" t="str">
        <f t="shared" si="98"/>
        <v/>
      </c>
    </row>
    <row r="205" spans="1:35">
      <c r="A205" s="164" t="str">
        <f t="shared" ca="1" si="78"/>
        <v/>
      </c>
      <c r="B205" s="44" t="str">
        <f t="shared" ca="1" si="79"/>
        <v/>
      </c>
      <c r="C205" s="45" t="str">
        <f t="shared" ca="1" si="77"/>
        <v/>
      </c>
      <c r="D205" s="45" t="str">
        <f t="shared" ca="1" si="80"/>
        <v/>
      </c>
      <c r="E205" s="44" t="str">
        <f t="shared" ca="1" si="81"/>
        <v/>
      </c>
      <c r="F205" s="45" t="str">
        <f t="shared" ca="1" si="82"/>
        <v/>
      </c>
      <c r="G205" s="46" t="str">
        <f t="shared" ca="1" si="83"/>
        <v/>
      </c>
      <c r="H205" s="44" t="str">
        <f t="shared" ca="1" si="84"/>
        <v/>
      </c>
      <c r="I205" s="45" t="str">
        <f t="shared" ca="1" si="85"/>
        <v/>
      </c>
      <c r="J205" s="46" t="str">
        <f t="shared" ca="1" si="86"/>
        <v/>
      </c>
      <c r="K205" s="44" t="str">
        <f t="shared" ca="1" si="87"/>
        <v/>
      </c>
      <c r="L205" s="45" t="str">
        <f t="shared" ca="1" si="88"/>
        <v/>
      </c>
      <c r="M205" s="46" t="str">
        <f t="shared" ca="1" si="89"/>
        <v/>
      </c>
      <c r="N205" s="44" t="str">
        <f t="shared" ca="1" si="90"/>
        <v/>
      </c>
      <c r="O205" s="45" t="str">
        <f t="shared" ca="1" si="91"/>
        <v/>
      </c>
      <c r="P205" s="46" t="str">
        <f t="shared" ca="1" si="92"/>
        <v/>
      </c>
      <c r="Q205" s="44" t="str">
        <f t="shared" ca="1" si="93"/>
        <v/>
      </c>
      <c r="R205" s="45" t="str">
        <f t="shared" ca="1" si="94"/>
        <v/>
      </c>
      <c r="S205" s="46" t="str">
        <f t="shared" ca="1" si="95"/>
        <v/>
      </c>
      <c r="T205" s="77" t="str">
        <f t="shared" ca="1" si="96"/>
        <v/>
      </c>
      <c r="AH205" s="163" t="str">
        <f t="shared" si="97"/>
        <v/>
      </c>
      <c r="AI205" s="163" t="str">
        <f t="shared" si="98"/>
        <v/>
      </c>
    </row>
    <row r="206" spans="1:35">
      <c r="A206" s="164" t="str">
        <f t="shared" ca="1" si="78"/>
        <v/>
      </c>
      <c r="B206" s="44" t="str">
        <f t="shared" ca="1" si="79"/>
        <v/>
      </c>
      <c r="C206" s="45" t="str">
        <f t="shared" ca="1" si="77"/>
        <v/>
      </c>
      <c r="D206" s="45" t="str">
        <f t="shared" ca="1" si="80"/>
        <v/>
      </c>
      <c r="E206" s="44" t="str">
        <f t="shared" ca="1" si="81"/>
        <v/>
      </c>
      <c r="F206" s="45" t="str">
        <f t="shared" ca="1" si="82"/>
        <v/>
      </c>
      <c r="G206" s="46" t="str">
        <f t="shared" ca="1" si="83"/>
        <v/>
      </c>
      <c r="H206" s="44" t="str">
        <f t="shared" ca="1" si="84"/>
        <v/>
      </c>
      <c r="I206" s="45" t="str">
        <f t="shared" ca="1" si="85"/>
        <v/>
      </c>
      <c r="J206" s="46" t="str">
        <f t="shared" ca="1" si="86"/>
        <v/>
      </c>
      <c r="K206" s="44" t="str">
        <f t="shared" ca="1" si="87"/>
        <v/>
      </c>
      <c r="L206" s="45" t="str">
        <f t="shared" ca="1" si="88"/>
        <v/>
      </c>
      <c r="M206" s="46" t="str">
        <f t="shared" ca="1" si="89"/>
        <v/>
      </c>
      <c r="N206" s="44" t="str">
        <f t="shared" ca="1" si="90"/>
        <v/>
      </c>
      <c r="O206" s="45" t="str">
        <f t="shared" ca="1" si="91"/>
        <v/>
      </c>
      <c r="P206" s="46" t="str">
        <f t="shared" ca="1" si="92"/>
        <v/>
      </c>
      <c r="Q206" s="44" t="str">
        <f t="shared" ca="1" si="93"/>
        <v/>
      </c>
      <c r="R206" s="45" t="str">
        <f t="shared" ca="1" si="94"/>
        <v/>
      </c>
      <c r="S206" s="46" t="str">
        <f t="shared" ca="1" si="95"/>
        <v/>
      </c>
      <c r="T206" s="77" t="str">
        <f t="shared" ca="1" si="96"/>
        <v/>
      </c>
      <c r="AH206" s="163" t="str">
        <f t="shared" si="97"/>
        <v/>
      </c>
      <c r="AI206" s="163" t="str">
        <f t="shared" si="98"/>
        <v/>
      </c>
    </row>
    <row r="207" spans="1:35">
      <c r="A207" s="164" t="str">
        <f t="shared" ca="1" si="78"/>
        <v/>
      </c>
      <c r="B207" s="44" t="str">
        <f t="shared" ca="1" si="79"/>
        <v/>
      </c>
      <c r="C207" s="45" t="str">
        <f t="shared" ca="1" si="77"/>
        <v/>
      </c>
      <c r="D207" s="45" t="str">
        <f t="shared" ca="1" si="80"/>
        <v/>
      </c>
      <c r="E207" s="44" t="str">
        <f t="shared" ca="1" si="81"/>
        <v/>
      </c>
      <c r="F207" s="45" t="str">
        <f t="shared" ca="1" si="82"/>
        <v/>
      </c>
      <c r="G207" s="46" t="str">
        <f t="shared" ca="1" si="83"/>
        <v/>
      </c>
      <c r="H207" s="44" t="str">
        <f t="shared" ca="1" si="84"/>
        <v/>
      </c>
      <c r="I207" s="45" t="str">
        <f t="shared" ca="1" si="85"/>
        <v/>
      </c>
      <c r="J207" s="46" t="str">
        <f t="shared" ca="1" si="86"/>
        <v/>
      </c>
      <c r="K207" s="44" t="str">
        <f t="shared" ca="1" si="87"/>
        <v/>
      </c>
      <c r="L207" s="45" t="str">
        <f t="shared" ca="1" si="88"/>
        <v/>
      </c>
      <c r="M207" s="46" t="str">
        <f t="shared" ca="1" si="89"/>
        <v/>
      </c>
      <c r="N207" s="44" t="str">
        <f t="shared" ca="1" si="90"/>
        <v/>
      </c>
      <c r="O207" s="45" t="str">
        <f t="shared" ca="1" si="91"/>
        <v/>
      </c>
      <c r="P207" s="46" t="str">
        <f t="shared" ca="1" si="92"/>
        <v/>
      </c>
      <c r="Q207" s="44" t="str">
        <f t="shared" ca="1" si="93"/>
        <v/>
      </c>
      <c r="R207" s="45" t="str">
        <f t="shared" ca="1" si="94"/>
        <v/>
      </c>
      <c r="S207" s="46" t="str">
        <f t="shared" ca="1" si="95"/>
        <v/>
      </c>
      <c r="T207" s="77" t="str">
        <f t="shared" ca="1" si="96"/>
        <v/>
      </c>
      <c r="AH207" s="163" t="str">
        <f t="shared" si="97"/>
        <v/>
      </c>
      <c r="AI207" s="163" t="str">
        <f t="shared" si="98"/>
        <v/>
      </c>
    </row>
    <row r="208" spans="1:35">
      <c r="A208" s="164" t="str">
        <f t="shared" ca="1" si="78"/>
        <v/>
      </c>
      <c r="B208" s="44" t="str">
        <f t="shared" ca="1" si="79"/>
        <v/>
      </c>
      <c r="C208" s="45" t="str">
        <f t="shared" ref="C208:C271" ca="1" si="99">IF(ISERROR(B208-2),"",(B208/$B$14-1)*$B$5)</f>
        <v/>
      </c>
      <c r="D208" s="45" t="str">
        <f t="shared" ca="1" si="80"/>
        <v/>
      </c>
      <c r="E208" s="44" t="str">
        <f t="shared" ca="1" si="81"/>
        <v/>
      </c>
      <c r="F208" s="45" t="str">
        <f t="shared" ca="1" si="82"/>
        <v/>
      </c>
      <c r="G208" s="46" t="str">
        <f t="shared" ca="1" si="83"/>
        <v/>
      </c>
      <c r="H208" s="44" t="str">
        <f t="shared" ca="1" si="84"/>
        <v/>
      </c>
      <c r="I208" s="45" t="str">
        <f t="shared" ca="1" si="85"/>
        <v/>
      </c>
      <c r="J208" s="46" t="str">
        <f t="shared" ca="1" si="86"/>
        <v/>
      </c>
      <c r="K208" s="44" t="str">
        <f t="shared" ca="1" si="87"/>
        <v/>
      </c>
      <c r="L208" s="45" t="str">
        <f t="shared" ca="1" si="88"/>
        <v/>
      </c>
      <c r="M208" s="46" t="str">
        <f t="shared" ca="1" si="89"/>
        <v/>
      </c>
      <c r="N208" s="44" t="str">
        <f t="shared" ca="1" si="90"/>
        <v/>
      </c>
      <c r="O208" s="45" t="str">
        <f t="shared" ca="1" si="91"/>
        <v/>
      </c>
      <c r="P208" s="46" t="str">
        <f t="shared" ca="1" si="92"/>
        <v/>
      </c>
      <c r="Q208" s="44" t="str">
        <f t="shared" ca="1" si="93"/>
        <v/>
      </c>
      <c r="R208" s="45" t="str">
        <f t="shared" ca="1" si="94"/>
        <v/>
      </c>
      <c r="S208" s="46" t="str">
        <f t="shared" ca="1" si="95"/>
        <v/>
      </c>
      <c r="T208" s="77" t="str">
        <f t="shared" ca="1" si="96"/>
        <v/>
      </c>
      <c r="AH208" s="163" t="str">
        <f t="shared" si="97"/>
        <v/>
      </c>
      <c r="AI208" s="163" t="str">
        <f t="shared" si="98"/>
        <v/>
      </c>
    </row>
    <row r="209" spans="1:35">
      <c r="A209" s="164" t="str">
        <f t="shared" ca="1" si="78"/>
        <v/>
      </c>
      <c r="B209" s="44" t="str">
        <f t="shared" ca="1" si="79"/>
        <v/>
      </c>
      <c r="C209" s="45" t="str">
        <f t="shared" ca="1" si="99"/>
        <v/>
      </c>
      <c r="D209" s="45" t="str">
        <f t="shared" ca="1" si="80"/>
        <v/>
      </c>
      <c r="E209" s="44" t="str">
        <f t="shared" ca="1" si="81"/>
        <v/>
      </c>
      <c r="F209" s="45" t="str">
        <f t="shared" ca="1" si="82"/>
        <v/>
      </c>
      <c r="G209" s="46" t="str">
        <f t="shared" ca="1" si="83"/>
        <v/>
      </c>
      <c r="H209" s="44" t="str">
        <f t="shared" ca="1" si="84"/>
        <v/>
      </c>
      <c r="I209" s="45" t="str">
        <f t="shared" ca="1" si="85"/>
        <v/>
      </c>
      <c r="J209" s="46" t="str">
        <f t="shared" ca="1" si="86"/>
        <v/>
      </c>
      <c r="K209" s="44" t="str">
        <f t="shared" ca="1" si="87"/>
        <v/>
      </c>
      <c r="L209" s="45" t="str">
        <f t="shared" ca="1" si="88"/>
        <v/>
      </c>
      <c r="M209" s="46" t="str">
        <f t="shared" ca="1" si="89"/>
        <v/>
      </c>
      <c r="N209" s="44" t="str">
        <f t="shared" ca="1" si="90"/>
        <v/>
      </c>
      <c r="O209" s="45" t="str">
        <f t="shared" ca="1" si="91"/>
        <v/>
      </c>
      <c r="P209" s="46" t="str">
        <f t="shared" ca="1" si="92"/>
        <v/>
      </c>
      <c r="Q209" s="44" t="str">
        <f t="shared" ca="1" si="93"/>
        <v/>
      </c>
      <c r="R209" s="45" t="str">
        <f t="shared" ca="1" si="94"/>
        <v/>
      </c>
      <c r="S209" s="46" t="str">
        <f t="shared" ca="1" si="95"/>
        <v/>
      </c>
      <c r="T209" s="77" t="str">
        <f t="shared" ca="1" si="96"/>
        <v/>
      </c>
      <c r="AH209" s="163" t="str">
        <f t="shared" si="97"/>
        <v/>
      </c>
      <c r="AI209" s="163" t="str">
        <f t="shared" si="98"/>
        <v/>
      </c>
    </row>
    <row r="210" spans="1:35">
      <c r="A210" s="164" t="str">
        <f t="shared" ca="1" si="78"/>
        <v/>
      </c>
      <c r="B210" s="44" t="str">
        <f t="shared" ca="1" si="79"/>
        <v/>
      </c>
      <c r="C210" s="45" t="str">
        <f t="shared" ca="1" si="99"/>
        <v/>
      </c>
      <c r="D210" s="45" t="str">
        <f t="shared" ca="1" si="80"/>
        <v/>
      </c>
      <c r="E210" s="44" t="str">
        <f t="shared" ca="1" si="81"/>
        <v/>
      </c>
      <c r="F210" s="45" t="str">
        <f t="shared" ca="1" si="82"/>
        <v/>
      </c>
      <c r="G210" s="46" t="str">
        <f t="shared" ca="1" si="83"/>
        <v/>
      </c>
      <c r="H210" s="44" t="str">
        <f t="shared" ca="1" si="84"/>
        <v/>
      </c>
      <c r="I210" s="45" t="str">
        <f t="shared" ca="1" si="85"/>
        <v/>
      </c>
      <c r="J210" s="46" t="str">
        <f t="shared" ca="1" si="86"/>
        <v/>
      </c>
      <c r="K210" s="44" t="str">
        <f t="shared" ca="1" si="87"/>
        <v/>
      </c>
      <c r="L210" s="45" t="str">
        <f t="shared" ca="1" si="88"/>
        <v/>
      </c>
      <c r="M210" s="46" t="str">
        <f t="shared" ca="1" si="89"/>
        <v/>
      </c>
      <c r="N210" s="44" t="str">
        <f t="shared" ca="1" si="90"/>
        <v/>
      </c>
      <c r="O210" s="45" t="str">
        <f t="shared" ca="1" si="91"/>
        <v/>
      </c>
      <c r="P210" s="46" t="str">
        <f t="shared" ca="1" si="92"/>
        <v/>
      </c>
      <c r="Q210" s="44" t="str">
        <f t="shared" ca="1" si="93"/>
        <v/>
      </c>
      <c r="R210" s="45" t="str">
        <f t="shared" ca="1" si="94"/>
        <v/>
      </c>
      <c r="S210" s="46" t="str">
        <f t="shared" ca="1" si="95"/>
        <v/>
      </c>
      <c r="T210" s="77" t="str">
        <f t="shared" ca="1" si="96"/>
        <v/>
      </c>
      <c r="AH210" s="163" t="str">
        <f t="shared" si="97"/>
        <v/>
      </c>
      <c r="AI210" s="163" t="str">
        <f t="shared" si="98"/>
        <v/>
      </c>
    </row>
    <row r="211" spans="1:35">
      <c r="A211" s="164" t="str">
        <f t="shared" ca="1" si="78"/>
        <v/>
      </c>
      <c r="B211" s="44" t="str">
        <f t="shared" ca="1" si="79"/>
        <v/>
      </c>
      <c r="C211" s="45" t="str">
        <f t="shared" ca="1" si="99"/>
        <v/>
      </c>
      <c r="D211" s="45" t="str">
        <f t="shared" ca="1" si="80"/>
        <v/>
      </c>
      <c r="E211" s="44" t="str">
        <f t="shared" ca="1" si="81"/>
        <v/>
      </c>
      <c r="F211" s="45" t="str">
        <f t="shared" ca="1" si="82"/>
        <v/>
      </c>
      <c r="G211" s="46" t="str">
        <f t="shared" ca="1" si="83"/>
        <v/>
      </c>
      <c r="H211" s="44" t="str">
        <f t="shared" ca="1" si="84"/>
        <v/>
      </c>
      <c r="I211" s="45" t="str">
        <f t="shared" ca="1" si="85"/>
        <v/>
      </c>
      <c r="J211" s="46" t="str">
        <f t="shared" ca="1" si="86"/>
        <v/>
      </c>
      <c r="K211" s="44" t="str">
        <f t="shared" ca="1" si="87"/>
        <v/>
      </c>
      <c r="L211" s="45" t="str">
        <f t="shared" ca="1" si="88"/>
        <v/>
      </c>
      <c r="M211" s="46" t="str">
        <f t="shared" ca="1" si="89"/>
        <v/>
      </c>
      <c r="N211" s="44" t="str">
        <f t="shared" ca="1" si="90"/>
        <v/>
      </c>
      <c r="O211" s="45" t="str">
        <f t="shared" ca="1" si="91"/>
        <v/>
      </c>
      <c r="P211" s="46" t="str">
        <f t="shared" ca="1" si="92"/>
        <v/>
      </c>
      <c r="Q211" s="44" t="str">
        <f t="shared" ca="1" si="93"/>
        <v/>
      </c>
      <c r="R211" s="45" t="str">
        <f t="shared" ca="1" si="94"/>
        <v/>
      </c>
      <c r="S211" s="46" t="str">
        <f t="shared" ca="1" si="95"/>
        <v/>
      </c>
      <c r="T211" s="77" t="str">
        <f t="shared" ca="1" si="96"/>
        <v/>
      </c>
      <c r="AH211" s="163" t="str">
        <f t="shared" si="97"/>
        <v/>
      </c>
      <c r="AI211" s="163" t="str">
        <f t="shared" si="98"/>
        <v/>
      </c>
    </row>
    <row r="212" spans="1:35">
      <c r="A212" s="164" t="str">
        <f t="shared" ca="1" si="78"/>
        <v/>
      </c>
      <c r="B212" s="44" t="str">
        <f t="shared" ca="1" si="79"/>
        <v/>
      </c>
      <c r="C212" s="45" t="str">
        <f t="shared" ca="1" si="99"/>
        <v/>
      </c>
      <c r="D212" s="45" t="str">
        <f t="shared" ca="1" si="80"/>
        <v/>
      </c>
      <c r="E212" s="44" t="str">
        <f t="shared" ca="1" si="81"/>
        <v/>
      </c>
      <c r="F212" s="45" t="str">
        <f t="shared" ca="1" si="82"/>
        <v/>
      </c>
      <c r="G212" s="46" t="str">
        <f t="shared" ca="1" si="83"/>
        <v/>
      </c>
      <c r="H212" s="44" t="str">
        <f t="shared" ca="1" si="84"/>
        <v/>
      </c>
      <c r="I212" s="45" t="str">
        <f t="shared" ca="1" si="85"/>
        <v/>
      </c>
      <c r="J212" s="46" t="str">
        <f t="shared" ca="1" si="86"/>
        <v/>
      </c>
      <c r="K212" s="44" t="str">
        <f t="shared" ca="1" si="87"/>
        <v/>
      </c>
      <c r="L212" s="45" t="str">
        <f t="shared" ca="1" si="88"/>
        <v/>
      </c>
      <c r="M212" s="46" t="str">
        <f t="shared" ca="1" si="89"/>
        <v/>
      </c>
      <c r="N212" s="44" t="str">
        <f t="shared" ca="1" si="90"/>
        <v/>
      </c>
      <c r="O212" s="45" t="str">
        <f t="shared" ca="1" si="91"/>
        <v/>
      </c>
      <c r="P212" s="46" t="str">
        <f t="shared" ca="1" si="92"/>
        <v/>
      </c>
      <c r="Q212" s="44" t="str">
        <f t="shared" ca="1" si="93"/>
        <v/>
      </c>
      <c r="R212" s="45" t="str">
        <f t="shared" ca="1" si="94"/>
        <v/>
      </c>
      <c r="S212" s="46" t="str">
        <f t="shared" ca="1" si="95"/>
        <v/>
      </c>
      <c r="T212" s="77" t="str">
        <f t="shared" ca="1" si="96"/>
        <v/>
      </c>
      <c r="AH212" s="163" t="str">
        <f t="shared" si="97"/>
        <v/>
      </c>
      <c r="AI212" s="163" t="str">
        <f t="shared" si="98"/>
        <v/>
      </c>
    </row>
    <row r="213" spans="1:35">
      <c r="A213" s="164" t="str">
        <f t="shared" ca="1" si="78"/>
        <v/>
      </c>
      <c r="B213" s="44" t="str">
        <f t="shared" ca="1" si="79"/>
        <v/>
      </c>
      <c r="C213" s="45" t="str">
        <f t="shared" ca="1" si="99"/>
        <v/>
      </c>
      <c r="D213" s="45" t="str">
        <f t="shared" ca="1" si="80"/>
        <v/>
      </c>
      <c r="E213" s="44" t="str">
        <f t="shared" ca="1" si="81"/>
        <v/>
      </c>
      <c r="F213" s="45" t="str">
        <f t="shared" ca="1" si="82"/>
        <v/>
      </c>
      <c r="G213" s="46" t="str">
        <f t="shared" ca="1" si="83"/>
        <v/>
      </c>
      <c r="H213" s="44" t="str">
        <f t="shared" ca="1" si="84"/>
        <v/>
      </c>
      <c r="I213" s="45" t="str">
        <f t="shared" ca="1" si="85"/>
        <v/>
      </c>
      <c r="J213" s="46" t="str">
        <f t="shared" ca="1" si="86"/>
        <v/>
      </c>
      <c r="K213" s="44" t="str">
        <f t="shared" ca="1" si="87"/>
        <v/>
      </c>
      <c r="L213" s="45" t="str">
        <f t="shared" ca="1" si="88"/>
        <v/>
      </c>
      <c r="M213" s="46" t="str">
        <f t="shared" ca="1" si="89"/>
        <v/>
      </c>
      <c r="N213" s="44" t="str">
        <f t="shared" ca="1" si="90"/>
        <v/>
      </c>
      <c r="O213" s="45" t="str">
        <f t="shared" ca="1" si="91"/>
        <v/>
      </c>
      <c r="P213" s="46" t="str">
        <f t="shared" ca="1" si="92"/>
        <v/>
      </c>
      <c r="Q213" s="44" t="str">
        <f t="shared" ca="1" si="93"/>
        <v/>
      </c>
      <c r="R213" s="45" t="str">
        <f t="shared" ca="1" si="94"/>
        <v/>
      </c>
      <c r="S213" s="46" t="str">
        <f t="shared" ca="1" si="95"/>
        <v/>
      </c>
      <c r="T213" s="77" t="str">
        <f t="shared" ca="1" si="96"/>
        <v/>
      </c>
      <c r="AH213" s="163" t="str">
        <f t="shared" si="97"/>
        <v/>
      </c>
      <c r="AI213" s="163" t="str">
        <f t="shared" si="98"/>
        <v/>
      </c>
    </row>
    <row r="214" spans="1:35">
      <c r="A214" s="164" t="str">
        <f t="shared" ca="1" si="78"/>
        <v/>
      </c>
      <c r="B214" s="44" t="str">
        <f t="shared" ca="1" si="79"/>
        <v/>
      </c>
      <c r="C214" s="45" t="str">
        <f t="shared" ca="1" si="99"/>
        <v/>
      </c>
      <c r="D214" s="45" t="str">
        <f t="shared" ca="1" si="80"/>
        <v/>
      </c>
      <c r="E214" s="44" t="str">
        <f t="shared" ca="1" si="81"/>
        <v/>
      </c>
      <c r="F214" s="45" t="str">
        <f t="shared" ca="1" si="82"/>
        <v/>
      </c>
      <c r="G214" s="46" t="str">
        <f t="shared" ca="1" si="83"/>
        <v/>
      </c>
      <c r="H214" s="44" t="str">
        <f t="shared" ca="1" si="84"/>
        <v/>
      </c>
      <c r="I214" s="45" t="str">
        <f t="shared" ca="1" si="85"/>
        <v/>
      </c>
      <c r="J214" s="46" t="str">
        <f t="shared" ca="1" si="86"/>
        <v/>
      </c>
      <c r="K214" s="44" t="str">
        <f t="shared" ca="1" si="87"/>
        <v/>
      </c>
      <c r="L214" s="45" t="str">
        <f t="shared" ca="1" si="88"/>
        <v/>
      </c>
      <c r="M214" s="46" t="str">
        <f t="shared" ca="1" si="89"/>
        <v/>
      </c>
      <c r="N214" s="44" t="str">
        <f t="shared" ca="1" si="90"/>
        <v/>
      </c>
      <c r="O214" s="45" t="str">
        <f t="shared" ca="1" si="91"/>
        <v/>
      </c>
      <c r="P214" s="46" t="str">
        <f t="shared" ca="1" si="92"/>
        <v/>
      </c>
      <c r="Q214" s="44" t="str">
        <f t="shared" ca="1" si="93"/>
        <v/>
      </c>
      <c r="R214" s="45" t="str">
        <f t="shared" ca="1" si="94"/>
        <v/>
      </c>
      <c r="S214" s="46" t="str">
        <f t="shared" ca="1" si="95"/>
        <v/>
      </c>
      <c r="T214" s="77" t="str">
        <f t="shared" ca="1" si="96"/>
        <v/>
      </c>
      <c r="AH214" s="163" t="str">
        <f t="shared" si="97"/>
        <v/>
      </c>
      <c r="AI214" s="163" t="str">
        <f t="shared" si="98"/>
        <v/>
      </c>
    </row>
    <row r="215" spans="1:35">
      <c r="A215" s="164" t="str">
        <f t="shared" ca="1" si="78"/>
        <v/>
      </c>
      <c r="B215" s="44" t="str">
        <f t="shared" ca="1" si="79"/>
        <v/>
      </c>
      <c r="C215" s="45" t="str">
        <f t="shared" ca="1" si="99"/>
        <v/>
      </c>
      <c r="D215" s="45" t="str">
        <f t="shared" ca="1" si="80"/>
        <v/>
      </c>
      <c r="E215" s="44" t="str">
        <f t="shared" ca="1" si="81"/>
        <v/>
      </c>
      <c r="F215" s="45" t="str">
        <f t="shared" ca="1" si="82"/>
        <v/>
      </c>
      <c r="G215" s="46" t="str">
        <f t="shared" ca="1" si="83"/>
        <v/>
      </c>
      <c r="H215" s="44" t="str">
        <f t="shared" ca="1" si="84"/>
        <v/>
      </c>
      <c r="I215" s="45" t="str">
        <f t="shared" ca="1" si="85"/>
        <v/>
      </c>
      <c r="J215" s="46" t="str">
        <f t="shared" ca="1" si="86"/>
        <v/>
      </c>
      <c r="K215" s="44" t="str">
        <f t="shared" ca="1" si="87"/>
        <v/>
      </c>
      <c r="L215" s="45" t="str">
        <f t="shared" ca="1" si="88"/>
        <v/>
      </c>
      <c r="M215" s="46" t="str">
        <f t="shared" ca="1" si="89"/>
        <v/>
      </c>
      <c r="N215" s="44" t="str">
        <f t="shared" ca="1" si="90"/>
        <v/>
      </c>
      <c r="O215" s="45" t="str">
        <f t="shared" ca="1" si="91"/>
        <v/>
      </c>
      <c r="P215" s="46" t="str">
        <f t="shared" ca="1" si="92"/>
        <v/>
      </c>
      <c r="Q215" s="44" t="str">
        <f t="shared" ca="1" si="93"/>
        <v/>
      </c>
      <c r="R215" s="45" t="str">
        <f t="shared" ca="1" si="94"/>
        <v/>
      </c>
      <c r="S215" s="46" t="str">
        <f t="shared" ca="1" si="95"/>
        <v/>
      </c>
      <c r="T215" s="77" t="str">
        <f t="shared" ca="1" si="96"/>
        <v/>
      </c>
      <c r="AH215" s="163" t="str">
        <f t="shared" si="97"/>
        <v/>
      </c>
      <c r="AI215" s="163" t="str">
        <f t="shared" si="98"/>
        <v/>
      </c>
    </row>
    <row r="216" spans="1:35">
      <c r="A216" s="164" t="str">
        <f t="shared" ca="1" si="78"/>
        <v/>
      </c>
      <c r="B216" s="44" t="str">
        <f t="shared" ca="1" si="79"/>
        <v/>
      </c>
      <c r="C216" s="45" t="str">
        <f t="shared" ca="1" si="99"/>
        <v/>
      </c>
      <c r="D216" s="45" t="str">
        <f t="shared" ca="1" si="80"/>
        <v/>
      </c>
      <c r="E216" s="44" t="str">
        <f t="shared" ca="1" si="81"/>
        <v/>
      </c>
      <c r="F216" s="45" t="str">
        <f t="shared" ca="1" si="82"/>
        <v/>
      </c>
      <c r="G216" s="46" t="str">
        <f t="shared" ca="1" si="83"/>
        <v/>
      </c>
      <c r="H216" s="44" t="str">
        <f t="shared" ca="1" si="84"/>
        <v/>
      </c>
      <c r="I216" s="45" t="str">
        <f t="shared" ca="1" si="85"/>
        <v/>
      </c>
      <c r="J216" s="46" t="str">
        <f t="shared" ca="1" si="86"/>
        <v/>
      </c>
      <c r="K216" s="44" t="str">
        <f t="shared" ca="1" si="87"/>
        <v/>
      </c>
      <c r="L216" s="45" t="str">
        <f t="shared" ca="1" si="88"/>
        <v/>
      </c>
      <c r="M216" s="46" t="str">
        <f t="shared" ca="1" si="89"/>
        <v/>
      </c>
      <c r="N216" s="44" t="str">
        <f t="shared" ca="1" si="90"/>
        <v/>
      </c>
      <c r="O216" s="45" t="str">
        <f t="shared" ca="1" si="91"/>
        <v/>
      </c>
      <c r="P216" s="46" t="str">
        <f t="shared" ca="1" si="92"/>
        <v/>
      </c>
      <c r="Q216" s="44" t="str">
        <f t="shared" ca="1" si="93"/>
        <v/>
      </c>
      <c r="R216" s="45" t="str">
        <f t="shared" ca="1" si="94"/>
        <v/>
      </c>
      <c r="S216" s="46" t="str">
        <f t="shared" ca="1" si="95"/>
        <v/>
      </c>
      <c r="T216" s="77" t="str">
        <f t="shared" ca="1" si="96"/>
        <v/>
      </c>
      <c r="AH216" s="163" t="str">
        <f t="shared" si="97"/>
        <v/>
      </c>
      <c r="AI216" s="163" t="str">
        <f t="shared" si="98"/>
        <v/>
      </c>
    </row>
    <row r="217" spans="1:35">
      <c r="A217" s="164" t="str">
        <f t="shared" ca="1" si="78"/>
        <v/>
      </c>
      <c r="B217" s="44" t="str">
        <f t="shared" ca="1" si="79"/>
        <v/>
      </c>
      <c r="C217" s="45" t="str">
        <f t="shared" ca="1" si="99"/>
        <v/>
      </c>
      <c r="D217" s="45" t="str">
        <f t="shared" ca="1" si="80"/>
        <v/>
      </c>
      <c r="E217" s="44" t="str">
        <f t="shared" ca="1" si="81"/>
        <v/>
      </c>
      <c r="F217" s="45" t="str">
        <f t="shared" ca="1" si="82"/>
        <v/>
      </c>
      <c r="G217" s="46" t="str">
        <f t="shared" ca="1" si="83"/>
        <v/>
      </c>
      <c r="H217" s="44" t="str">
        <f t="shared" ca="1" si="84"/>
        <v/>
      </c>
      <c r="I217" s="45" t="str">
        <f t="shared" ca="1" si="85"/>
        <v/>
      </c>
      <c r="J217" s="46" t="str">
        <f t="shared" ca="1" si="86"/>
        <v/>
      </c>
      <c r="K217" s="44" t="str">
        <f t="shared" ca="1" si="87"/>
        <v/>
      </c>
      <c r="L217" s="45" t="str">
        <f t="shared" ca="1" si="88"/>
        <v/>
      </c>
      <c r="M217" s="46" t="str">
        <f t="shared" ca="1" si="89"/>
        <v/>
      </c>
      <c r="N217" s="44" t="str">
        <f t="shared" ca="1" si="90"/>
        <v/>
      </c>
      <c r="O217" s="45" t="str">
        <f t="shared" ca="1" si="91"/>
        <v/>
      </c>
      <c r="P217" s="46" t="str">
        <f t="shared" ca="1" si="92"/>
        <v/>
      </c>
      <c r="Q217" s="44" t="str">
        <f t="shared" ca="1" si="93"/>
        <v/>
      </c>
      <c r="R217" s="45" t="str">
        <f t="shared" ca="1" si="94"/>
        <v/>
      </c>
      <c r="S217" s="46" t="str">
        <f t="shared" ca="1" si="95"/>
        <v/>
      </c>
      <c r="T217" s="77" t="str">
        <f t="shared" ca="1" si="96"/>
        <v/>
      </c>
      <c r="AH217" s="163" t="str">
        <f t="shared" si="97"/>
        <v/>
      </c>
      <c r="AI217" s="163" t="str">
        <f t="shared" si="98"/>
        <v/>
      </c>
    </row>
    <row r="218" spans="1:35">
      <c r="A218" s="164" t="str">
        <f t="shared" ca="1" si="78"/>
        <v/>
      </c>
      <c r="B218" s="44" t="str">
        <f t="shared" ca="1" si="79"/>
        <v/>
      </c>
      <c r="C218" s="45" t="str">
        <f t="shared" ca="1" si="99"/>
        <v/>
      </c>
      <c r="D218" s="45" t="str">
        <f t="shared" ca="1" si="80"/>
        <v/>
      </c>
      <c r="E218" s="44" t="str">
        <f t="shared" ca="1" si="81"/>
        <v/>
      </c>
      <c r="F218" s="45" t="str">
        <f t="shared" ca="1" si="82"/>
        <v/>
      </c>
      <c r="G218" s="46" t="str">
        <f t="shared" ca="1" si="83"/>
        <v/>
      </c>
      <c r="H218" s="44" t="str">
        <f t="shared" ca="1" si="84"/>
        <v/>
      </c>
      <c r="I218" s="45" t="str">
        <f t="shared" ca="1" si="85"/>
        <v/>
      </c>
      <c r="J218" s="46" t="str">
        <f t="shared" ca="1" si="86"/>
        <v/>
      </c>
      <c r="K218" s="44" t="str">
        <f t="shared" ca="1" si="87"/>
        <v/>
      </c>
      <c r="L218" s="45" t="str">
        <f t="shared" ca="1" si="88"/>
        <v/>
      </c>
      <c r="M218" s="46" t="str">
        <f t="shared" ca="1" si="89"/>
        <v/>
      </c>
      <c r="N218" s="44" t="str">
        <f t="shared" ca="1" si="90"/>
        <v/>
      </c>
      <c r="O218" s="45" t="str">
        <f t="shared" ca="1" si="91"/>
        <v/>
      </c>
      <c r="P218" s="46" t="str">
        <f t="shared" ca="1" si="92"/>
        <v/>
      </c>
      <c r="Q218" s="44" t="str">
        <f t="shared" ca="1" si="93"/>
        <v/>
      </c>
      <c r="R218" s="45" t="str">
        <f t="shared" ca="1" si="94"/>
        <v/>
      </c>
      <c r="S218" s="46" t="str">
        <f t="shared" ca="1" si="95"/>
        <v/>
      </c>
      <c r="T218" s="77" t="str">
        <f t="shared" ca="1" si="96"/>
        <v/>
      </c>
      <c r="AH218" s="163" t="str">
        <f t="shared" si="97"/>
        <v/>
      </c>
      <c r="AI218" s="163" t="str">
        <f t="shared" si="98"/>
        <v/>
      </c>
    </row>
    <row r="219" spans="1:35">
      <c r="A219" s="164" t="str">
        <f t="shared" ca="1" si="78"/>
        <v/>
      </c>
      <c r="B219" s="44" t="str">
        <f t="shared" ca="1" si="79"/>
        <v/>
      </c>
      <c r="C219" s="45" t="str">
        <f t="shared" ca="1" si="99"/>
        <v/>
      </c>
      <c r="D219" s="45" t="str">
        <f t="shared" ca="1" si="80"/>
        <v/>
      </c>
      <c r="E219" s="44" t="str">
        <f t="shared" ca="1" si="81"/>
        <v/>
      </c>
      <c r="F219" s="45" t="str">
        <f t="shared" ca="1" si="82"/>
        <v/>
      </c>
      <c r="G219" s="46" t="str">
        <f t="shared" ca="1" si="83"/>
        <v/>
      </c>
      <c r="H219" s="44" t="str">
        <f t="shared" ca="1" si="84"/>
        <v/>
      </c>
      <c r="I219" s="45" t="str">
        <f t="shared" ca="1" si="85"/>
        <v/>
      </c>
      <c r="J219" s="46" t="str">
        <f t="shared" ca="1" si="86"/>
        <v/>
      </c>
      <c r="K219" s="44" t="str">
        <f t="shared" ca="1" si="87"/>
        <v/>
      </c>
      <c r="L219" s="45" t="str">
        <f t="shared" ca="1" si="88"/>
        <v/>
      </c>
      <c r="M219" s="46" t="str">
        <f t="shared" ca="1" si="89"/>
        <v/>
      </c>
      <c r="N219" s="44" t="str">
        <f t="shared" ca="1" si="90"/>
        <v/>
      </c>
      <c r="O219" s="45" t="str">
        <f t="shared" ca="1" si="91"/>
        <v/>
      </c>
      <c r="P219" s="46" t="str">
        <f t="shared" ca="1" si="92"/>
        <v/>
      </c>
      <c r="Q219" s="44" t="str">
        <f t="shared" ca="1" si="93"/>
        <v/>
      </c>
      <c r="R219" s="45" t="str">
        <f t="shared" ca="1" si="94"/>
        <v/>
      </c>
      <c r="S219" s="46" t="str">
        <f t="shared" ca="1" si="95"/>
        <v/>
      </c>
      <c r="T219" s="77" t="str">
        <f t="shared" ca="1" si="96"/>
        <v/>
      </c>
      <c r="AH219" s="163" t="str">
        <f t="shared" si="97"/>
        <v/>
      </c>
      <c r="AI219" s="163" t="str">
        <f t="shared" si="98"/>
        <v/>
      </c>
    </row>
    <row r="220" spans="1:35">
      <c r="A220" s="164" t="str">
        <f t="shared" ca="1" si="78"/>
        <v/>
      </c>
      <c r="B220" s="44" t="str">
        <f t="shared" ca="1" si="79"/>
        <v/>
      </c>
      <c r="C220" s="45" t="str">
        <f t="shared" ca="1" si="99"/>
        <v/>
      </c>
      <c r="D220" s="45" t="str">
        <f t="shared" ca="1" si="80"/>
        <v/>
      </c>
      <c r="E220" s="44" t="str">
        <f t="shared" ca="1" si="81"/>
        <v/>
      </c>
      <c r="F220" s="45" t="str">
        <f t="shared" ca="1" si="82"/>
        <v/>
      </c>
      <c r="G220" s="46" t="str">
        <f t="shared" ca="1" si="83"/>
        <v/>
      </c>
      <c r="H220" s="44" t="str">
        <f t="shared" ca="1" si="84"/>
        <v/>
      </c>
      <c r="I220" s="45" t="str">
        <f t="shared" ca="1" si="85"/>
        <v/>
      </c>
      <c r="J220" s="46" t="str">
        <f t="shared" ca="1" si="86"/>
        <v/>
      </c>
      <c r="K220" s="44" t="str">
        <f t="shared" ca="1" si="87"/>
        <v/>
      </c>
      <c r="L220" s="45" t="str">
        <f t="shared" ca="1" si="88"/>
        <v/>
      </c>
      <c r="M220" s="46" t="str">
        <f t="shared" ca="1" si="89"/>
        <v/>
      </c>
      <c r="N220" s="44" t="str">
        <f t="shared" ca="1" si="90"/>
        <v/>
      </c>
      <c r="O220" s="45" t="str">
        <f t="shared" ca="1" si="91"/>
        <v/>
      </c>
      <c r="P220" s="46" t="str">
        <f t="shared" ca="1" si="92"/>
        <v/>
      </c>
      <c r="Q220" s="44" t="str">
        <f t="shared" ca="1" si="93"/>
        <v/>
      </c>
      <c r="R220" s="45" t="str">
        <f t="shared" ca="1" si="94"/>
        <v/>
      </c>
      <c r="S220" s="46" t="str">
        <f t="shared" ca="1" si="95"/>
        <v/>
      </c>
      <c r="T220" s="77" t="str">
        <f t="shared" ca="1" si="96"/>
        <v/>
      </c>
      <c r="AH220" s="163" t="str">
        <f t="shared" si="97"/>
        <v/>
      </c>
      <c r="AI220" s="163" t="str">
        <f t="shared" si="98"/>
        <v/>
      </c>
    </row>
    <row r="221" spans="1:35">
      <c r="A221" s="164" t="str">
        <f t="shared" ca="1" si="78"/>
        <v/>
      </c>
      <c r="B221" s="44" t="str">
        <f t="shared" ca="1" si="79"/>
        <v/>
      </c>
      <c r="C221" s="45" t="str">
        <f t="shared" ca="1" si="99"/>
        <v/>
      </c>
      <c r="D221" s="45" t="str">
        <f t="shared" ca="1" si="80"/>
        <v/>
      </c>
      <c r="E221" s="44" t="str">
        <f t="shared" ca="1" si="81"/>
        <v/>
      </c>
      <c r="F221" s="45" t="str">
        <f t="shared" ca="1" si="82"/>
        <v/>
      </c>
      <c r="G221" s="46" t="str">
        <f t="shared" ca="1" si="83"/>
        <v/>
      </c>
      <c r="H221" s="44" t="str">
        <f t="shared" ca="1" si="84"/>
        <v/>
      </c>
      <c r="I221" s="45" t="str">
        <f t="shared" ca="1" si="85"/>
        <v/>
      </c>
      <c r="J221" s="46" t="str">
        <f t="shared" ca="1" si="86"/>
        <v/>
      </c>
      <c r="K221" s="44" t="str">
        <f t="shared" ca="1" si="87"/>
        <v/>
      </c>
      <c r="L221" s="45" t="str">
        <f t="shared" ca="1" si="88"/>
        <v/>
      </c>
      <c r="M221" s="46" t="str">
        <f t="shared" ca="1" si="89"/>
        <v/>
      </c>
      <c r="N221" s="44" t="str">
        <f t="shared" ca="1" si="90"/>
        <v/>
      </c>
      <c r="O221" s="45" t="str">
        <f t="shared" ca="1" si="91"/>
        <v/>
      </c>
      <c r="P221" s="46" t="str">
        <f t="shared" ca="1" si="92"/>
        <v/>
      </c>
      <c r="Q221" s="44" t="str">
        <f t="shared" ca="1" si="93"/>
        <v/>
      </c>
      <c r="R221" s="45" t="str">
        <f t="shared" ca="1" si="94"/>
        <v/>
      </c>
      <c r="S221" s="46" t="str">
        <f t="shared" ca="1" si="95"/>
        <v/>
      </c>
      <c r="T221" s="77" t="str">
        <f t="shared" ca="1" si="96"/>
        <v/>
      </c>
      <c r="AH221" s="163" t="str">
        <f t="shared" si="97"/>
        <v/>
      </c>
      <c r="AI221" s="163" t="str">
        <f t="shared" si="98"/>
        <v/>
      </c>
    </row>
    <row r="222" spans="1:35">
      <c r="A222" s="164" t="str">
        <f t="shared" ca="1" si="78"/>
        <v/>
      </c>
      <c r="B222" s="44" t="str">
        <f t="shared" ca="1" si="79"/>
        <v/>
      </c>
      <c r="C222" s="45" t="str">
        <f t="shared" ca="1" si="99"/>
        <v/>
      </c>
      <c r="D222" s="45" t="str">
        <f t="shared" ca="1" si="80"/>
        <v/>
      </c>
      <c r="E222" s="44" t="str">
        <f t="shared" ca="1" si="81"/>
        <v/>
      </c>
      <c r="F222" s="45" t="str">
        <f t="shared" ca="1" si="82"/>
        <v/>
      </c>
      <c r="G222" s="46" t="str">
        <f t="shared" ca="1" si="83"/>
        <v/>
      </c>
      <c r="H222" s="44" t="str">
        <f t="shared" ca="1" si="84"/>
        <v/>
      </c>
      <c r="I222" s="45" t="str">
        <f t="shared" ca="1" si="85"/>
        <v/>
      </c>
      <c r="J222" s="46" t="str">
        <f t="shared" ca="1" si="86"/>
        <v/>
      </c>
      <c r="K222" s="44" t="str">
        <f t="shared" ca="1" si="87"/>
        <v/>
      </c>
      <c r="L222" s="45" t="str">
        <f t="shared" ca="1" si="88"/>
        <v/>
      </c>
      <c r="M222" s="46" t="str">
        <f t="shared" ca="1" si="89"/>
        <v/>
      </c>
      <c r="N222" s="44" t="str">
        <f t="shared" ca="1" si="90"/>
        <v/>
      </c>
      <c r="O222" s="45" t="str">
        <f t="shared" ca="1" si="91"/>
        <v/>
      </c>
      <c r="P222" s="46" t="str">
        <f t="shared" ca="1" si="92"/>
        <v/>
      </c>
      <c r="Q222" s="44" t="str">
        <f t="shared" ca="1" si="93"/>
        <v/>
      </c>
      <c r="R222" s="45" t="str">
        <f t="shared" ca="1" si="94"/>
        <v/>
      </c>
      <c r="S222" s="46" t="str">
        <f t="shared" ca="1" si="95"/>
        <v/>
      </c>
      <c r="T222" s="77" t="str">
        <f t="shared" ca="1" si="96"/>
        <v/>
      </c>
      <c r="AH222" s="163" t="str">
        <f t="shared" si="97"/>
        <v/>
      </c>
      <c r="AI222" s="163" t="str">
        <f t="shared" si="98"/>
        <v/>
      </c>
    </row>
    <row r="223" spans="1:35">
      <c r="A223" s="164" t="str">
        <f t="shared" ca="1" si="78"/>
        <v/>
      </c>
      <c r="B223" s="44" t="str">
        <f t="shared" ca="1" si="79"/>
        <v/>
      </c>
      <c r="C223" s="45" t="str">
        <f t="shared" ca="1" si="99"/>
        <v/>
      </c>
      <c r="D223" s="45" t="str">
        <f t="shared" ca="1" si="80"/>
        <v/>
      </c>
      <c r="E223" s="44" t="str">
        <f t="shared" ca="1" si="81"/>
        <v/>
      </c>
      <c r="F223" s="45" t="str">
        <f t="shared" ca="1" si="82"/>
        <v/>
      </c>
      <c r="G223" s="46" t="str">
        <f t="shared" ca="1" si="83"/>
        <v/>
      </c>
      <c r="H223" s="44" t="str">
        <f t="shared" ca="1" si="84"/>
        <v/>
      </c>
      <c r="I223" s="45" t="str">
        <f t="shared" ca="1" si="85"/>
        <v/>
      </c>
      <c r="J223" s="46" t="str">
        <f t="shared" ca="1" si="86"/>
        <v/>
      </c>
      <c r="K223" s="44" t="str">
        <f t="shared" ca="1" si="87"/>
        <v/>
      </c>
      <c r="L223" s="45" t="str">
        <f t="shared" ca="1" si="88"/>
        <v/>
      </c>
      <c r="M223" s="46" t="str">
        <f t="shared" ca="1" si="89"/>
        <v/>
      </c>
      <c r="N223" s="44" t="str">
        <f t="shared" ca="1" si="90"/>
        <v/>
      </c>
      <c r="O223" s="45" t="str">
        <f t="shared" ca="1" si="91"/>
        <v/>
      </c>
      <c r="P223" s="46" t="str">
        <f t="shared" ca="1" si="92"/>
        <v/>
      </c>
      <c r="Q223" s="44" t="str">
        <f t="shared" ca="1" si="93"/>
        <v/>
      </c>
      <c r="R223" s="45" t="str">
        <f t="shared" ca="1" si="94"/>
        <v/>
      </c>
      <c r="S223" s="46" t="str">
        <f t="shared" ca="1" si="95"/>
        <v/>
      </c>
      <c r="T223" s="77" t="str">
        <f t="shared" ca="1" si="96"/>
        <v/>
      </c>
      <c r="AH223" s="163" t="str">
        <f t="shared" si="97"/>
        <v/>
      </c>
      <c r="AI223" s="163" t="str">
        <f t="shared" si="98"/>
        <v/>
      </c>
    </row>
    <row r="224" spans="1:35">
      <c r="A224" s="164" t="str">
        <f t="shared" ca="1" si="78"/>
        <v/>
      </c>
      <c r="B224" s="44" t="str">
        <f t="shared" ca="1" si="79"/>
        <v/>
      </c>
      <c r="C224" s="45" t="str">
        <f t="shared" ca="1" si="99"/>
        <v/>
      </c>
      <c r="D224" s="45" t="str">
        <f t="shared" ca="1" si="80"/>
        <v/>
      </c>
      <c r="E224" s="44" t="str">
        <f t="shared" ca="1" si="81"/>
        <v/>
      </c>
      <c r="F224" s="45" t="str">
        <f t="shared" ca="1" si="82"/>
        <v/>
      </c>
      <c r="G224" s="46" t="str">
        <f t="shared" ca="1" si="83"/>
        <v/>
      </c>
      <c r="H224" s="44" t="str">
        <f t="shared" ca="1" si="84"/>
        <v/>
      </c>
      <c r="I224" s="45" t="str">
        <f t="shared" ca="1" si="85"/>
        <v/>
      </c>
      <c r="J224" s="46" t="str">
        <f t="shared" ca="1" si="86"/>
        <v/>
      </c>
      <c r="K224" s="44" t="str">
        <f t="shared" ca="1" si="87"/>
        <v/>
      </c>
      <c r="L224" s="45" t="str">
        <f t="shared" ca="1" si="88"/>
        <v/>
      </c>
      <c r="M224" s="46" t="str">
        <f t="shared" ca="1" si="89"/>
        <v/>
      </c>
      <c r="N224" s="44" t="str">
        <f t="shared" ca="1" si="90"/>
        <v/>
      </c>
      <c r="O224" s="45" t="str">
        <f t="shared" ca="1" si="91"/>
        <v/>
      </c>
      <c r="P224" s="46" t="str">
        <f t="shared" ca="1" si="92"/>
        <v/>
      </c>
      <c r="Q224" s="44" t="str">
        <f t="shared" ca="1" si="93"/>
        <v/>
      </c>
      <c r="R224" s="45" t="str">
        <f t="shared" ca="1" si="94"/>
        <v/>
      </c>
      <c r="S224" s="46" t="str">
        <f t="shared" ca="1" si="95"/>
        <v/>
      </c>
      <c r="T224" s="77" t="str">
        <f t="shared" ca="1" si="96"/>
        <v/>
      </c>
      <c r="AH224" s="163" t="str">
        <f t="shared" si="97"/>
        <v/>
      </c>
      <c r="AI224" s="163" t="str">
        <f t="shared" si="98"/>
        <v/>
      </c>
    </row>
    <row r="225" spans="1:35">
      <c r="A225" s="164" t="str">
        <f t="shared" ca="1" si="78"/>
        <v/>
      </c>
      <c r="B225" s="44" t="str">
        <f t="shared" ca="1" si="79"/>
        <v/>
      </c>
      <c r="C225" s="45" t="str">
        <f t="shared" ca="1" si="99"/>
        <v/>
      </c>
      <c r="D225" s="45" t="str">
        <f t="shared" ca="1" si="80"/>
        <v/>
      </c>
      <c r="E225" s="44" t="str">
        <f t="shared" ca="1" si="81"/>
        <v/>
      </c>
      <c r="F225" s="45" t="str">
        <f t="shared" ca="1" si="82"/>
        <v/>
      </c>
      <c r="G225" s="46" t="str">
        <f t="shared" ca="1" si="83"/>
        <v/>
      </c>
      <c r="H225" s="44" t="str">
        <f t="shared" ca="1" si="84"/>
        <v/>
      </c>
      <c r="I225" s="45" t="str">
        <f t="shared" ca="1" si="85"/>
        <v/>
      </c>
      <c r="J225" s="46" t="str">
        <f t="shared" ca="1" si="86"/>
        <v/>
      </c>
      <c r="K225" s="44" t="str">
        <f t="shared" ca="1" si="87"/>
        <v/>
      </c>
      <c r="L225" s="45" t="str">
        <f t="shared" ca="1" si="88"/>
        <v/>
      </c>
      <c r="M225" s="46" t="str">
        <f t="shared" ca="1" si="89"/>
        <v/>
      </c>
      <c r="N225" s="44" t="str">
        <f t="shared" ca="1" si="90"/>
        <v/>
      </c>
      <c r="O225" s="45" t="str">
        <f t="shared" ca="1" si="91"/>
        <v/>
      </c>
      <c r="P225" s="46" t="str">
        <f t="shared" ca="1" si="92"/>
        <v/>
      </c>
      <c r="Q225" s="44" t="str">
        <f t="shared" ca="1" si="93"/>
        <v/>
      </c>
      <c r="R225" s="45" t="str">
        <f t="shared" ca="1" si="94"/>
        <v/>
      </c>
      <c r="S225" s="46" t="str">
        <f t="shared" ca="1" si="95"/>
        <v/>
      </c>
      <c r="T225" s="77" t="str">
        <f t="shared" ca="1" si="96"/>
        <v/>
      </c>
      <c r="AH225" s="163" t="str">
        <f t="shared" si="97"/>
        <v/>
      </c>
      <c r="AI225" s="163" t="str">
        <f t="shared" si="98"/>
        <v/>
      </c>
    </row>
    <row r="226" spans="1:35">
      <c r="A226" s="164" t="str">
        <f t="shared" ca="1" si="78"/>
        <v/>
      </c>
      <c r="B226" s="44" t="str">
        <f t="shared" ca="1" si="79"/>
        <v/>
      </c>
      <c r="C226" s="45" t="str">
        <f t="shared" ca="1" si="99"/>
        <v/>
      </c>
      <c r="D226" s="45" t="str">
        <f t="shared" ca="1" si="80"/>
        <v/>
      </c>
      <c r="E226" s="44" t="str">
        <f t="shared" ca="1" si="81"/>
        <v/>
      </c>
      <c r="F226" s="45" t="str">
        <f t="shared" ca="1" si="82"/>
        <v/>
      </c>
      <c r="G226" s="46" t="str">
        <f t="shared" ca="1" si="83"/>
        <v/>
      </c>
      <c r="H226" s="44" t="str">
        <f t="shared" ca="1" si="84"/>
        <v/>
      </c>
      <c r="I226" s="45" t="str">
        <f t="shared" ca="1" si="85"/>
        <v/>
      </c>
      <c r="J226" s="46" t="str">
        <f t="shared" ca="1" si="86"/>
        <v/>
      </c>
      <c r="K226" s="44" t="str">
        <f t="shared" ca="1" si="87"/>
        <v/>
      </c>
      <c r="L226" s="45" t="str">
        <f t="shared" ca="1" si="88"/>
        <v/>
      </c>
      <c r="M226" s="46" t="str">
        <f t="shared" ca="1" si="89"/>
        <v/>
      </c>
      <c r="N226" s="44" t="str">
        <f t="shared" ca="1" si="90"/>
        <v/>
      </c>
      <c r="O226" s="45" t="str">
        <f t="shared" ca="1" si="91"/>
        <v/>
      </c>
      <c r="P226" s="46" t="str">
        <f t="shared" ca="1" si="92"/>
        <v/>
      </c>
      <c r="Q226" s="44" t="str">
        <f t="shared" ca="1" si="93"/>
        <v/>
      </c>
      <c r="R226" s="45" t="str">
        <f t="shared" ca="1" si="94"/>
        <v/>
      </c>
      <c r="S226" s="46" t="str">
        <f t="shared" ca="1" si="95"/>
        <v/>
      </c>
      <c r="T226" s="77" t="str">
        <f t="shared" ca="1" si="96"/>
        <v/>
      </c>
      <c r="AH226" s="163" t="str">
        <f t="shared" si="97"/>
        <v/>
      </c>
      <c r="AI226" s="163" t="str">
        <f t="shared" si="98"/>
        <v/>
      </c>
    </row>
    <row r="227" spans="1:35">
      <c r="A227" s="164" t="str">
        <f t="shared" ca="1" si="78"/>
        <v/>
      </c>
      <c r="B227" s="44" t="str">
        <f t="shared" ca="1" si="79"/>
        <v/>
      </c>
      <c r="C227" s="45" t="str">
        <f t="shared" ca="1" si="99"/>
        <v/>
      </c>
      <c r="D227" s="45" t="str">
        <f t="shared" ca="1" si="80"/>
        <v/>
      </c>
      <c r="E227" s="44" t="str">
        <f t="shared" ca="1" si="81"/>
        <v/>
      </c>
      <c r="F227" s="45" t="str">
        <f t="shared" ca="1" si="82"/>
        <v/>
      </c>
      <c r="G227" s="46" t="str">
        <f t="shared" ca="1" si="83"/>
        <v/>
      </c>
      <c r="H227" s="44" t="str">
        <f t="shared" ca="1" si="84"/>
        <v/>
      </c>
      <c r="I227" s="45" t="str">
        <f t="shared" ca="1" si="85"/>
        <v/>
      </c>
      <c r="J227" s="46" t="str">
        <f t="shared" ca="1" si="86"/>
        <v/>
      </c>
      <c r="K227" s="44" t="str">
        <f t="shared" ca="1" si="87"/>
        <v/>
      </c>
      <c r="L227" s="45" t="str">
        <f t="shared" ca="1" si="88"/>
        <v/>
      </c>
      <c r="M227" s="46" t="str">
        <f t="shared" ca="1" si="89"/>
        <v/>
      </c>
      <c r="N227" s="44" t="str">
        <f t="shared" ca="1" si="90"/>
        <v/>
      </c>
      <c r="O227" s="45" t="str">
        <f t="shared" ca="1" si="91"/>
        <v/>
      </c>
      <c r="P227" s="46" t="str">
        <f t="shared" ca="1" si="92"/>
        <v/>
      </c>
      <c r="Q227" s="44" t="str">
        <f t="shared" ca="1" si="93"/>
        <v/>
      </c>
      <c r="R227" s="45" t="str">
        <f t="shared" ca="1" si="94"/>
        <v/>
      </c>
      <c r="S227" s="46" t="str">
        <f t="shared" ca="1" si="95"/>
        <v/>
      </c>
      <c r="T227" s="77" t="str">
        <f t="shared" ca="1" si="96"/>
        <v/>
      </c>
      <c r="AH227" s="163" t="str">
        <f t="shared" si="97"/>
        <v/>
      </c>
      <c r="AI227" s="163" t="str">
        <f t="shared" si="98"/>
        <v/>
      </c>
    </row>
    <row r="228" spans="1:35">
      <c r="A228" s="164" t="str">
        <f t="shared" ca="1" si="78"/>
        <v/>
      </c>
      <c r="B228" s="44" t="str">
        <f t="shared" ca="1" si="79"/>
        <v/>
      </c>
      <c r="C228" s="45" t="str">
        <f t="shared" ca="1" si="99"/>
        <v/>
      </c>
      <c r="D228" s="45" t="str">
        <f t="shared" ca="1" si="80"/>
        <v/>
      </c>
      <c r="E228" s="44" t="str">
        <f t="shared" ca="1" si="81"/>
        <v/>
      </c>
      <c r="F228" s="45" t="str">
        <f t="shared" ca="1" si="82"/>
        <v/>
      </c>
      <c r="G228" s="46" t="str">
        <f t="shared" ca="1" si="83"/>
        <v/>
      </c>
      <c r="H228" s="44" t="str">
        <f t="shared" ca="1" si="84"/>
        <v/>
      </c>
      <c r="I228" s="45" t="str">
        <f t="shared" ca="1" si="85"/>
        <v/>
      </c>
      <c r="J228" s="46" t="str">
        <f t="shared" ca="1" si="86"/>
        <v/>
      </c>
      <c r="K228" s="44" t="str">
        <f t="shared" ca="1" si="87"/>
        <v/>
      </c>
      <c r="L228" s="45" t="str">
        <f t="shared" ca="1" si="88"/>
        <v/>
      </c>
      <c r="M228" s="46" t="str">
        <f t="shared" ca="1" si="89"/>
        <v/>
      </c>
      <c r="N228" s="44" t="str">
        <f t="shared" ca="1" si="90"/>
        <v/>
      </c>
      <c r="O228" s="45" t="str">
        <f t="shared" ca="1" si="91"/>
        <v/>
      </c>
      <c r="P228" s="46" t="str">
        <f t="shared" ca="1" si="92"/>
        <v/>
      </c>
      <c r="Q228" s="44" t="str">
        <f t="shared" ca="1" si="93"/>
        <v/>
      </c>
      <c r="R228" s="45" t="str">
        <f t="shared" ca="1" si="94"/>
        <v/>
      </c>
      <c r="S228" s="46" t="str">
        <f t="shared" ca="1" si="95"/>
        <v/>
      </c>
      <c r="T228" s="77" t="str">
        <f t="shared" ca="1" si="96"/>
        <v/>
      </c>
      <c r="AH228" s="163" t="str">
        <f t="shared" si="97"/>
        <v/>
      </c>
      <c r="AI228" s="163" t="str">
        <f t="shared" si="98"/>
        <v/>
      </c>
    </row>
    <row r="229" spans="1:35">
      <c r="A229" s="164" t="str">
        <f t="shared" ca="1" si="78"/>
        <v/>
      </c>
      <c r="B229" s="44" t="str">
        <f t="shared" ca="1" si="79"/>
        <v/>
      </c>
      <c r="C229" s="45" t="str">
        <f t="shared" ca="1" si="99"/>
        <v/>
      </c>
      <c r="D229" s="45" t="str">
        <f t="shared" ca="1" si="80"/>
        <v/>
      </c>
      <c r="E229" s="44" t="str">
        <f t="shared" ca="1" si="81"/>
        <v/>
      </c>
      <c r="F229" s="45" t="str">
        <f t="shared" ca="1" si="82"/>
        <v/>
      </c>
      <c r="G229" s="46" t="str">
        <f t="shared" ca="1" si="83"/>
        <v/>
      </c>
      <c r="H229" s="44" t="str">
        <f t="shared" ca="1" si="84"/>
        <v/>
      </c>
      <c r="I229" s="45" t="str">
        <f t="shared" ca="1" si="85"/>
        <v/>
      </c>
      <c r="J229" s="46" t="str">
        <f t="shared" ca="1" si="86"/>
        <v/>
      </c>
      <c r="K229" s="44" t="str">
        <f t="shared" ca="1" si="87"/>
        <v/>
      </c>
      <c r="L229" s="45" t="str">
        <f t="shared" ca="1" si="88"/>
        <v/>
      </c>
      <c r="M229" s="46" t="str">
        <f t="shared" ca="1" si="89"/>
        <v/>
      </c>
      <c r="N229" s="44" t="str">
        <f t="shared" ca="1" si="90"/>
        <v/>
      </c>
      <c r="O229" s="45" t="str">
        <f t="shared" ca="1" si="91"/>
        <v/>
      </c>
      <c r="P229" s="46" t="str">
        <f t="shared" ca="1" si="92"/>
        <v/>
      </c>
      <c r="Q229" s="44" t="str">
        <f t="shared" ca="1" si="93"/>
        <v/>
      </c>
      <c r="R229" s="45" t="str">
        <f t="shared" ca="1" si="94"/>
        <v/>
      </c>
      <c r="S229" s="46" t="str">
        <f t="shared" ca="1" si="95"/>
        <v/>
      </c>
      <c r="T229" s="77" t="str">
        <f t="shared" ca="1" si="96"/>
        <v/>
      </c>
      <c r="AH229" s="163" t="str">
        <f t="shared" si="97"/>
        <v/>
      </c>
      <c r="AI229" s="163" t="str">
        <f t="shared" si="98"/>
        <v/>
      </c>
    </row>
    <row r="230" spans="1:35">
      <c r="A230" s="164" t="str">
        <f t="shared" ca="1" si="78"/>
        <v/>
      </c>
      <c r="B230" s="44" t="str">
        <f t="shared" ca="1" si="79"/>
        <v/>
      </c>
      <c r="C230" s="45" t="str">
        <f t="shared" ca="1" si="99"/>
        <v/>
      </c>
      <c r="D230" s="45" t="str">
        <f t="shared" ca="1" si="80"/>
        <v/>
      </c>
      <c r="E230" s="44" t="str">
        <f t="shared" ca="1" si="81"/>
        <v/>
      </c>
      <c r="F230" s="45" t="str">
        <f t="shared" ca="1" si="82"/>
        <v/>
      </c>
      <c r="G230" s="46" t="str">
        <f t="shared" ca="1" si="83"/>
        <v/>
      </c>
      <c r="H230" s="44" t="str">
        <f t="shared" ca="1" si="84"/>
        <v/>
      </c>
      <c r="I230" s="45" t="str">
        <f t="shared" ca="1" si="85"/>
        <v/>
      </c>
      <c r="J230" s="46" t="str">
        <f t="shared" ca="1" si="86"/>
        <v/>
      </c>
      <c r="K230" s="44" t="str">
        <f t="shared" ca="1" si="87"/>
        <v/>
      </c>
      <c r="L230" s="45" t="str">
        <f t="shared" ca="1" si="88"/>
        <v/>
      </c>
      <c r="M230" s="46" t="str">
        <f t="shared" ca="1" si="89"/>
        <v/>
      </c>
      <c r="N230" s="44" t="str">
        <f t="shared" ca="1" si="90"/>
        <v/>
      </c>
      <c r="O230" s="45" t="str">
        <f t="shared" ca="1" si="91"/>
        <v/>
      </c>
      <c r="P230" s="46" t="str">
        <f t="shared" ca="1" si="92"/>
        <v/>
      </c>
      <c r="Q230" s="44" t="str">
        <f t="shared" ca="1" si="93"/>
        <v/>
      </c>
      <c r="R230" s="45" t="str">
        <f t="shared" ca="1" si="94"/>
        <v/>
      </c>
      <c r="S230" s="46" t="str">
        <f t="shared" ca="1" si="95"/>
        <v/>
      </c>
      <c r="T230" s="77" t="str">
        <f t="shared" ca="1" si="96"/>
        <v/>
      </c>
      <c r="AH230" s="163" t="str">
        <f t="shared" si="97"/>
        <v/>
      </c>
      <c r="AI230" s="163" t="str">
        <f t="shared" si="98"/>
        <v/>
      </c>
    </row>
    <row r="231" spans="1:35">
      <c r="A231" s="164" t="str">
        <f t="shared" ca="1" si="78"/>
        <v/>
      </c>
      <c r="B231" s="44" t="str">
        <f t="shared" ca="1" si="79"/>
        <v/>
      </c>
      <c r="C231" s="45" t="str">
        <f t="shared" ca="1" si="99"/>
        <v/>
      </c>
      <c r="D231" s="45" t="str">
        <f t="shared" ca="1" si="80"/>
        <v/>
      </c>
      <c r="E231" s="44" t="str">
        <f t="shared" ca="1" si="81"/>
        <v/>
      </c>
      <c r="F231" s="45" t="str">
        <f t="shared" ca="1" si="82"/>
        <v/>
      </c>
      <c r="G231" s="46" t="str">
        <f t="shared" ca="1" si="83"/>
        <v/>
      </c>
      <c r="H231" s="44" t="str">
        <f t="shared" ca="1" si="84"/>
        <v/>
      </c>
      <c r="I231" s="45" t="str">
        <f t="shared" ca="1" si="85"/>
        <v/>
      </c>
      <c r="J231" s="46" t="str">
        <f t="shared" ca="1" si="86"/>
        <v/>
      </c>
      <c r="K231" s="44" t="str">
        <f t="shared" ca="1" si="87"/>
        <v/>
      </c>
      <c r="L231" s="45" t="str">
        <f t="shared" ca="1" si="88"/>
        <v/>
      </c>
      <c r="M231" s="46" t="str">
        <f t="shared" ca="1" si="89"/>
        <v/>
      </c>
      <c r="N231" s="44" t="str">
        <f t="shared" ca="1" si="90"/>
        <v/>
      </c>
      <c r="O231" s="45" t="str">
        <f t="shared" ca="1" si="91"/>
        <v/>
      </c>
      <c r="P231" s="46" t="str">
        <f t="shared" ca="1" si="92"/>
        <v/>
      </c>
      <c r="Q231" s="44" t="str">
        <f t="shared" ca="1" si="93"/>
        <v/>
      </c>
      <c r="R231" s="45" t="str">
        <f t="shared" ca="1" si="94"/>
        <v/>
      </c>
      <c r="S231" s="46" t="str">
        <f t="shared" ca="1" si="95"/>
        <v/>
      </c>
      <c r="T231" s="77" t="str">
        <f t="shared" ca="1" si="96"/>
        <v/>
      </c>
      <c r="AH231" s="163" t="str">
        <f t="shared" si="97"/>
        <v/>
      </c>
      <c r="AI231" s="163" t="str">
        <f t="shared" si="98"/>
        <v/>
      </c>
    </row>
    <row r="232" spans="1:35">
      <c r="A232" s="164" t="str">
        <f t="shared" ca="1" si="78"/>
        <v/>
      </c>
      <c r="B232" s="44" t="str">
        <f t="shared" ca="1" si="79"/>
        <v/>
      </c>
      <c r="C232" s="45" t="str">
        <f t="shared" ca="1" si="99"/>
        <v/>
      </c>
      <c r="D232" s="45" t="str">
        <f t="shared" ca="1" si="80"/>
        <v/>
      </c>
      <c r="E232" s="44" t="str">
        <f t="shared" ca="1" si="81"/>
        <v/>
      </c>
      <c r="F232" s="45" t="str">
        <f t="shared" ca="1" si="82"/>
        <v/>
      </c>
      <c r="G232" s="46" t="str">
        <f t="shared" ca="1" si="83"/>
        <v/>
      </c>
      <c r="H232" s="44" t="str">
        <f t="shared" ca="1" si="84"/>
        <v/>
      </c>
      <c r="I232" s="45" t="str">
        <f t="shared" ca="1" si="85"/>
        <v/>
      </c>
      <c r="J232" s="46" t="str">
        <f t="shared" ca="1" si="86"/>
        <v/>
      </c>
      <c r="K232" s="44" t="str">
        <f t="shared" ca="1" si="87"/>
        <v/>
      </c>
      <c r="L232" s="45" t="str">
        <f t="shared" ca="1" si="88"/>
        <v/>
      </c>
      <c r="M232" s="46" t="str">
        <f t="shared" ca="1" si="89"/>
        <v/>
      </c>
      <c r="N232" s="44" t="str">
        <f t="shared" ca="1" si="90"/>
        <v/>
      </c>
      <c r="O232" s="45" t="str">
        <f t="shared" ca="1" si="91"/>
        <v/>
      </c>
      <c r="P232" s="46" t="str">
        <f t="shared" ca="1" si="92"/>
        <v/>
      </c>
      <c r="Q232" s="44" t="str">
        <f t="shared" ca="1" si="93"/>
        <v/>
      </c>
      <c r="R232" s="45" t="str">
        <f t="shared" ca="1" si="94"/>
        <v/>
      </c>
      <c r="S232" s="46" t="str">
        <f t="shared" ca="1" si="95"/>
        <v/>
      </c>
      <c r="T232" s="77" t="str">
        <f t="shared" ca="1" si="96"/>
        <v/>
      </c>
      <c r="AH232" s="163" t="str">
        <f t="shared" si="97"/>
        <v/>
      </c>
      <c r="AI232" s="163" t="str">
        <f t="shared" si="98"/>
        <v/>
      </c>
    </row>
    <row r="233" spans="1:35">
      <c r="A233" s="164" t="str">
        <f t="shared" ca="1" si="78"/>
        <v/>
      </c>
      <c r="B233" s="44" t="str">
        <f t="shared" ca="1" si="79"/>
        <v/>
      </c>
      <c r="C233" s="45" t="str">
        <f t="shared" ca="1" si="99"/>
        <v/>
      </c>
      <c r="D233" s="45" t="str">
        <f t="shared" ca="1" si="80"/>
        <v/>
      </c>
      <c r="E233" s="44" t="str">
        <f t="shared" ca="1" si="81"/>
        <v/>
      </c>
      <c r="F233" s="45" t="str">
        <f t="shared" ca="1" si="82"/>
        <v/>
      </c>
      <c r="G233" s="46" t="str">
        <f t="shared" ca="1" si="83"/>
        <v/>
      </c>
      <c r="H233" s="44" t="str">
        <f t="shared" ca="1" si="84"/>
        <v/>
      </c>
      <c r="I233" s="45" t="str">
        <f t="shared" ca="1" si="85"/>
        <v/>
      </c>
      <c r="J233" s="46" t="str">
        <f t="shared" ca="1" si="86"/>
        <v/>
      </c>
      <c r="K233" s="44" t="str">
        <f t="shared" ca="1" si="87"/>
        <v/>
      </c>
      <c r="L233" s="45" t="str">
        <f t="shared" ca="1" si="88"/>
        <v/>
      </c>
      <c r="M233" s="46" t="str">
        <f t="shared" ca="1" si="89"/>
        <v/>
      </c>
      <c r="N233" s="44" t="str">
        <f t="shared" ca="1" si="90"/>
        <v/>
      </c>
      <c r="O233" s="45" t="str">
        <f t="shared" ca="1" si="91"/>
        <v/>
      </c>
      <c r="P233" s="46" t="str">
        <f t="shared" ca="1" si="92"/>
        <v/>
      </c>
      <c r="Q233" s="44" t="str">
        <f t="shared" ca="1" si="93"/>
        <v/>
      </c>
      <c r="R233" s="45" t="str">
        <f t="shared" ca="1" si="94"/>
        <v/>
      </c>
      <c r="S233" s="46" t="str">
        <f t="shared" ca="1" si="95"/>
        <v/>
      </c>
      <c r="T233" s="77" t="str">
        <f t="shared" ca="1" si="96"/>
        <v/>
      </c>
      <c r="AH233" s="163" t="str">
        <f t="shared" si="97"/>
        <v/>
      </c>
      <c r="AI233" s="163" t="str">
        <f t="shared" si="98"/>
        <v/>
      </c>
    </row>
    <row r="234" spans="1:35">
      <c r="A234" s="164" t="str">
        <f t="shared" ref="A234:A297" ca="1" si="100">IF(AND(ISBLANK(AJ223), A233 = $AJ$1),NOW(),IF(ISBLANK(AJ223),"",AJ223))</f>
        <v/>
      </c>
      <c r="B234" s="44" t="str">
        <f t="shared" ref="B234:B297" ca="1" si="101">IF(COUNTIF(V:V,A234)=1,VLOOKUP(A234,V:W,2), IF(COUNTIF(V:V,A234)=0,$B$10,""))</f>
        <v/>
      </c>
      <c r="C234" s="45" t="str">
        <f t="shared" ca="1" si="99"/>
        <v/>
      </c>
      <c r="D234" s="45" t="str">
        <f t="shared" ref="D234:D297" ca="1" si="102">IF(ISERROR(B234-2),"",-1*ROUNDUP(A234-$A$14,0)/360*$B$7*$B$5)</f>
        <v/>
      </c>
      <c r="E234" s="44" t="str">
        <f t="shared" ref="E234:E297" ca="1" si="103">IF(COUNTIF(V:V,A234)=1,VLOOKUP(A234,X:Y,2), IF(COUNTIF(V:V,A234)=0,$C$10,""))</f>
        <v/>
      </c>
      <c r="F234" s="45" t="str">
        <f t="shared" ref="F234:F297" ca="1" si="104">IF(ISERROR(B234-2),"",(E234-$E$14)/100*$C$5)</f>
        <v/>
      </c>
      <c r="G234" s="46" t="str">
        <f t="shared" ref="G234:G297" ca="1" si="105">IF(ISERROR(B234-2),"",ROUNDUP(A234-$A$14,0)/360*$C$6*$C$5-ROUNDUP(A234-$A$14,0)/360*$C$7*$C$5*$E$14/100)</f>
        <v/>
      </c>
      <c r="H234" s="44" t="str">
        <f t="shared" ref="H234:H297" ca="1" si="106">IF(COUNTIF(V:V,A234)=1,VLOOKUP(A234,Z:AA,2), IF(COUNTIF(V:V,A234)=0,$D$10,""))</f>
        <v/>
      </c>
      <c r="I234" s="45" t="str">
        <f t="shared" ref="I234:I297" ca="1" si="107">IF(ISERROR(B234-2),"",(H234-$H$14)/100*$D$5)</f>
        <v/>
      </c>
      <c r="J234" s="46" t="str">
        <f t="shared" ref="J234:J297" ca="1" si="108">IF(ISERROR(B234-2),"",ROUNDUP(A234-$A$14,0)/360*$D$6*$D$5-ROUNDUP(A234-$A$14,0)/360*$D$7*$D$5*$H$14/100)</f>
        <v/>
      </c>
      <c r="K234" s="44" t="str">
        <f t="shared" ref="K234:K297" ca="1" si="109">IF(COUNTIF(V:V,A234)=1,VLOOKUP(A234,AB:AC,2), IF(COUNTIF(V:V,A234)=0,$E$10,""))</f>
        <v/>
      </c>
      <c r="L234" s="45" t="str">
        <f t="shared" ref="L234:L297" ca="1" si="110">IF(ISERROR(B234-2),"",(K234-$K$14)/100*$E$5)</f>
        <v/>
      </c>
      <c r="M234" s="46" t="str">
        <f t="shared" ref="M234:M297" ca="1" si="111">IF(ISERROR(B234-2),"",ROUNDUP(A234-$A$14,0)/360*$E$6*$E$5-ROUNDUP(A234-$A$14,0)/360*$E$7*$E$5*$K$14/100)</f>
        <v/>
      </c>
      <c r="N234" s="44" t="str">
        <f t="shared" ref="N234:N297" ca="1" si="112">IF(COUNTIF(V:V,A234)=1,VLOOKUP(A234,AD:AE,2), IF(COUNTIF(V:V,A234)=0,$F$10,""))</f>
        <v/>
      </c>
      <c r="O234" s="45" t="str">
        <f t="shared" ref="O234:O297" ca="1" si="113">IF(ISERROR(B234-2),"",(N234/$N$14-1)*$F$5)</f>
        <v/>
      </c>
      <c r="P234" s="46" t="str">
        <f t="shared" ref="P234:P297" ca="1" si="114">IF(ISERROR(B234-2),"",-1*ROUNDUP(A234-$A$14,0)/360*$F$7*$F$5)</f>
        <v/>
      </c>
      <c r="Q234" s="44" t="str">
        <f t="shared" ref="Q234:Q297" ca="1" si="115">IF(COUNTIF(V:V,A234)=1,VLOOKUP(A234,AF:AG,2), IF(COUNTIF(V:V,A234)=0,$G$10,""))</f>
        <v/>
      </c>
      <c r="R234" s="45" t="str">
        <f t="shared" ref="R234:R297" ca="1" si="116">IF(ISERROR(B234-2),"",(Q234-$Q$14)/100*$G$5)</f>
        <v/>
      </c>
      <c r="S234" s="46" t="str">
        <f t="shared" ref="S234:S297" ca="1" si="117">IF(ISERROR(B234-2),"",ROUNDUP(A234-$A$14,0)/360*$G$6*$G$5-ROUNDUP(A234-$A$14,0)/360*$G$7*$G$5*$Q$14/100)</f>
        <v/>
      </c>
      <c r="T234" s="77" t="str">
        <f t="shared" ref="T234:T297" ca="1" si="118">IF(ISERROR(B234-2),"",C234+D234-F234-G234-I234-J234-L234-M234-O234-P234+R234+S234+$J$9+$N$9)</f>
        <v/>
      </c>
      <c r="AH234" s="163" t="str">
        <f t="shared" si="97"/>
        <v/>
      </c>
      <c r="AI234" s="163" t="str">
        <f t="shared" si="98"/>
        <v/>
      </c>
    </row>
    <row r="235" spans="1:35">
      <c r="A235" s="164" t="str">
        <f t="shared" ca="1" si="100"/>
        <v/>
      </c>
      <c r="B235" s="44" t="str">
        <f t="shared" ca="1" si="101"/>
        <v/>
      </c>
      <c r="C235" s="45" t="str">
        <f t="shared" ca="1" si="99"/>
        <v/>
      </c>
      <c r="D235" s="45" t="str">
        <f t="shared" ca="1" si="102"/>
        <v/>
      </c>
      <c r="E235" s="44" t="str">
        <f t="shared" ca="1" si="103"/>
        <v/>
      </c>
      <c r="F235" s="45" t="str">
        <f t="shared" ca="1" si="104"/>
        <v/>
      </c>
      <c r="G235" s="46" t="str">
        <f t="shared" ca="1" si="105"/>
        <v/>
      </c>
      <c r="H235" s="44" t="str">
        <f t="shared" ca="1" si="106"/>
        <v/>
      </c>
      <c r="I235" s="45" t="str">
        <f t="shared" ca="1" si="107"/>
        <v/>
      </c>
      <c r="J235" s="46" t="str">
        <f t="shared" ca="1" si="108"/>
        <v/>
      </c>
      <c r="K235" s="44" t="str">
        <f t="shared" ca="1" si="109"/>
        <v/>
      </c>
      <c r="L235" s="45" t="str">
        <f t="shared" ca="1" si="110"/>
        <v/>
      </c>
      <c r="M235" s="46" t="str">
        <f t="shared" ca="1" si="111"/>
        <v/>
      </c>
      <c r="N235" s="44" t="str">
        <f t="shared" ca="1" si="112"/>
        <v/>
      </c>
      <c r="O235" s="45" t="str">
        <f t="shared" ca="1" si="113"/>
        <v/>
      </c>
      <c r="P235" s="46" t="str">
        <f t="shared" ca="1" si="114"/>
        <v/>
      </c>
      <c r="Q235" s="44" t="str">
        <f t="shared" ca="1" si="115"/>
        <v/>
      </c>
      <c r="R235" s="45" t="str">
        <f t="shared" ca="1" si="116"/>
        <v/>
      </c>
      <c r="S235" s="46" t="str">
        <f t="shared" ca="1" si="117"/>
        <v/>
      </c>
      <c r="T235" s="77" t="str">
        <f t="shared" ca="1" si="118"/>
        <v/>
      </c>
      <c r="AH235" s="163" t="str">
        <f t="shared" si="97"/>
        <v/>
      </c>
      <c r="AI235" s="163" t="str">
        <f t="shared" si="98"/>
        <v/>
      </c>
    </row>
    <row r="236" spans="1:35">
      <c r="A236" s="164" t="str">
        <f t="shared" ca="1" si="100"/>
        <v/>
      </c>
      <c r="B236" s="44" t="str">
        <f t="shared" ca="1" si="101"/>
        <v/>
      </c>
      <c r="C236" s="45" t="str">
        <f t="shared" ca="1" si="99"/>
        <v/>
      </c>
      <c r="D236" s="45" t="str">
        <f t="shared" ca="1" si="102"/>
        <v/>
      </c>
      <c r="E236" s="44" t="str">
        <f t="shared" ca="1" si="103"/>
        <v/>
      </c>
      <c r="F236" s="45" t="str">
        <f t="shared" ca="1" si="104"/>
        <v/>
      </c>
      <c r="G236" s="46" t="str">
        <f t="shared" ca="1" si="105"/>
        <v/>
      </c>
      <c r="H236" s="44" t="str">
        <f t="shared" ca="1" si="106"/>
        <v/>
      </c>
      <c r="I236" s="45" t="str">
        <f t="shared" ca="1" si="107"/>
        <v/>
      </c>
      <c r="J236" s="46" t="str">
        <f t="shared" ca="1" si="108"/>
        <v/>
      </c>
      <c r="K236" s="44" t="str">
        <f t="shared" ca="1" si="109"/>
        <v/>
      </c>
      <c r="L236" s="45" t="str">
        <f t="shared" ca="1" si="110"/>
        <v/>
      </c>
      <c r="M236" s="46" t="str">
        <f t="shared" ca="1" si="111"/>
        <v/>
      </c>
      <c r="N236" s="44" t="str">
        <f t="shared" ca="1" si="112"/>
        <v/>
      </c>
      <c r="O236" s="45" t="str">
        <f t="shared" ca="1" si="113"/>
        <v/>
      </c>
      <c r="P236" s="46" t="str">
        <f t="shared" ca="1" si="114"/>
        <v/>
      </c>
      <c r="Q236" s="44" t="str">
        <f t="shared" ca="1" si="115"/>
        <v/>
      </c>
      <c r="R236" s="45" t="str">
        <f t="shared" ca="1" si="116"/>
        <v/>
      </c>
      <c r="S236" s="46" t="str">
        <f t="shared" ca="1" si="117"/>
        <v/>
      </c>
      <c r="T236" s="77" t="str">
        <f t="shared" ca="1" si="118"/>
        <v/>
      </c>
      <c r="AH236" s="163" t="str">
        <f t="shared" si="97"/>
        <v/>
      </c>
      <c r="AI236" s="163" t="str">
        <f t="shared" si="98"/>
        <v/>
      </c>
    </row>
    <row r="237" spans="1:35">
      <c r="A237" s="164" t="str">
        <f t="shared" ca="1" si="100"/>
        <v/>
      </c>
      <c r="B237" s="44" t="str">
        <f t="shared" ca="1" si="101"/>
        <v/>
      </c>
      <c r="C237" s="45" t="str">
        <f t="shared" ca="1" si="99"/>
        <v/>
      </c>
      <c r="D237" s="45" t="str">
        <f t="shared" ca="1" si="102"/>
        <v/>
      </c>
      <c r="E237" s="44" t="str">
        <f t="shared" ca="1" si="103"/>
        <v/>
      </c>
      <c r="F237" s="45" t="str">
        <f t="shared" ca="1" si="104"/>
        <v/>
      </c>
      <c r="G237" s="46" t="str">
        <f t="shared" ca="1" si="105"/>
        <v/>
      </c>
      <c r="H237" s="44" t="str">
        <f t="shared" ca="1" si="106"/>
        <v/>
      </c>
      <c r="I237" s="45" t="str">
        <f t="shared" ca="1" si="107"/>
        <v/>
      </c>
      <c r="J237" s="46" t="str">
        <f t="shared" ca="1" si="108"/>
        <v/>
      </c>
      <c r="K237" s="44" t="str">
        <f t="shared" ca="1" si="109"/>
        <v/>
      </c>
      <c r="L237" s="45" t="str">
        <f t="shared" ca="1" si="110"/>
        <v/>
      </c>
      <c r="M237" s="46" t="str">
        <f t="shared" ca="1" si="111"/>
        <v/>
      </c>
      <c r="N237" s="44" t="str">
        <f t="shared" ca="1" si="112"/>
        <v/>
      </c>
      <c r="O237" s="45" t="str">
        <f t="shared" ca="1" si="113"/>
        <v/>
      </c>
      <c r="P237" s="46" t="str">
        <f t="shared" ca="1" si="114"/>
        <v/>
      </c>
      <c r="Q237" s="44" t="str">
        <f t="shared" ca="1" si="115"/>
        <v/>
      </c>
      <c r="R237" s="45" t="str">
        <f t="shared" ca="1" si="116"/>
        <v/>
      </c>
      <c r="S237" s="46" t="str">
        <f t="shared" ca="1" si="117"/>
        <v/>
      </c>
      <c r="T237" s="77" t="str">
        <f t="shared" ca="1" si="118"/>
        <v/>
      </c>
      <c r="AH237" s="163" t="str">
        <f t="shared" si="97"/>
        <v/>
      </c>
      <c r="AI237" s="163" t="str">
        <f t="shared" si="98"/>
        <v/>
      </c>
    </row>
    <row r="238" spans="1:35">
      <c r="A238" s="164" t="str">
        <f t="shared" ca="1" si="100"/>
        <v/>
      </c>
      <c r="B238" s="44" t="str">
        <f t="shared" ca="1" si="101"/>
        <v/>
      </c>
      <c r="C238" s="45" t="str">
        <f t="shared" ca="1" si="99"/>
        <v/>
      </c>
      <c r="D238" s="45" t="str">
        <f t="shared" ca="1" si="102"/>
        <v/>
      </c>
      <c r="E238" s="44" t="str">
        <f t="shared" ca="1" si="103"/>
        <v/>
      </c>
      <c r="F238" s="45" t="str">
        <f t="shared" ca="1" si="104"/>
        <v/>
      </c>
      <c r="G238" s="46" t="str">
        <f t="shared" ca="1" si="105"/>
        <v/>
      </c>
      <c r="H238" s="44" t="str">
        <f t="shared" ca="1" si="106"/>
        <v/>
      </c>
      <c r="I238" s="45" t="str">
        <f t="shared" ca="1" si="107"/>
        <v/>
      </c>
      <c r="J238" s="46" t="str">
        <f t="shared" ca="1" si="108"/>
        <v/>
      </c>
      <c r="K238" s="44" t="str">
        <f t="shared" ca="1" si="109"/>
        <v/>
      </c>
      <c r="L238" s="45" t="str">
        <f t="shared" ca="1" si="110"/>
        <v/>
      </c>
      <c r="M238" s="46" t="str">
        <f t="shared" ca="1" si="111"/>
        <v/>
      </c>
      <c r="N238" s="44" t="str">
        <f t="shared" ca="1" si="112"/>
        <v/>
      </c>
      <c r="O238" s="45" t="str">
        <f t="shared" ca="1" si="113"/>
        <v/>
      </c>
      <c r="P238" s="46" t="str">
        <f t="shared" ca="1" si="114"/>
        <v/>
      </c>
      <c r="Q238" s="44" t="str">
        <f t="shared" ca="1" si="115"/>
        <v/>
      </c>
      <c r="R238" s="45" t="str">
        <f t="shared" ca="1" si="116"/>
        <v/>
      </c>
      <c r="S238" s="46" t="str">
        <f t="shared" ca="1" si="117"/>
        <v/>
      </c>
      <c r="T238" s="77" t="str">
        <f t="shared" ca="1" si="118"/>
        <v/>
      </c>
      <c r="AH238" s="163" t="str">
        <f t="shared" si="97"/>
        <v/>
      </c>
      <c r="AI238" s="163" t="str">
        <f t="shared" si="98"/>
        <v/>
      </c>
    </row>
    <row r="239" spans="1:35">
      <c r="A239" s="164" t="str">
        <f t="shared" ca="1" si="100"/>
        <v/>
      </c>
      <c r="B239" s="44" t="str">
        <f t="shared" ca="1" si="101"/>
        <v/>
      </c>
      <c r="C239" s="45" t="str">
        <f t="shared" ca="1" si="99"/>
        <v/>
      </c>
      <c r="D239" s="45" t="str">
        <f t="shared" ca="1" si="102"/>
        <v/>
      </c>
      <c r="E239" s="44" t="str">
        <f t="shared" ca="1" si="103"/>
        <v/>
      </c>
      <c r="F239" s="45" t="str">
        <f t="shared" ca="1" si="104"/>
        <v/>
      </c>
      <c r="G239" s="46" t="str">
        <f t="shared" ca="1" si="105"/>
        <v/>
      </c>
      <c r="H239" s="44" t="str">
        <f t="shared" ca="1" si="106"/>
        <v/>
      </c>
      <c r="I239" s="45" t="str">
        <f t="shared" ca="1" si="107"/>
        <v/>
      </c>
      <c r="J239" s="46" t="str">
        <f t="shared" ca="1" si="108"/>
        <v/>
      </c>
      <c r="K239" s="44" t="str">
        <f t="shared" ca="1" si="109"/>
        <v/>
      </c>
      <c r="L239" s="45" t="str">
        <f t="shared" ca="1" si="110"/>
        <v/>
      </c>
      <c r="M239" s="46" t="str">
        <f t="shared" ca="1" si="111"/>
        <v/>
      </c>
      <c r="N239" s="44" t="str">
        <f t="shared" ca="1" si="112"/>
        <v/>
      </c>
      <c r="O239" s="45" t="str">
        <f t="shared" ca="1" si="113"/>
        <v/>
      </c>
      <c r="P239" s="46" t="str">
        <f t="shared" ca="1" si="114"/>
        <v/>
      </c>
      <c r="Q239" s="44" t="str">
        <f t="shared" ca="1" si="115"/>
        <v/>
      </c>
      <c r="R239" s="45" t="str">
        <f t="shared" ca="1" si="116"/>
        <v/>
      </c>
      <c r="S239" s="46" t="str">
        <f t="shared" ca="1" si="117"/>
        <v/>
      </c>
      <c r="T239" s="77" t="str">
        <f t="shared" ca="1" si="118"/>
        <v/>
      </c>
      <c r="AH239" s="163" t="str">
        <f t="shared" si="97"/>
        <v/>
      </c>
      <c r="AI239" s="163" t="str">
        <f t="shared" si="98"/>
        <v/>
      </c>
    </row>
    <row r="240" spans="1:35">
      <c r="A240" s="164" t="str">
        <f t="shared" ca="1" si="100"/>
        <v/>
      </c>
      <c r="B240" s="44" t="str">
        <f t="shared" ca="1" si="101"/>
        <v/>
      </c>
      <c r="C240" s="45" t="str">
        <f t="shared" ca="1" si="99"/>
        <v/>
      </c>
      <c r="D240" s="45" t="str">
        <f t="shared" ca="1" si="102"/>
        <v/>
      </c>
      <c r="E240" s="44" t="str">
        <f t="shared" ca="1" si="103"/>
        <v/>
      </c>
      <c r="F240" s="45" t="str">
        <f t="shared" ca="1" si="104"/>
        <v/>
      </c>
      <c r="G240" s="46" t="str">
        <f t="shared" ca="1" si="105"/>
        <v/>
      </c>
      <c r="H240" s="44" t="str">
        <f t="shared" ca="1" si="106"/>
        <v/>
      </c>
      <c r="I240" s="45" t="str">
        <f t="shared" ca="1" si="107"/>
        <v/>
      </c>
      <c r="J240" s="46" t="str">
        <f t="shared" ca="1" si="108"/>
        <v/>
      </c>
      <c r="K240" s="44" t="str">
        <f t="shared" ca="1" si="109"/>
        <v/>
      </c>
      <c r="L240" s="45" t="str">
        <f t="shared" ca="1" si="110"/>
        <v/>
      </c>
      <c r="M240" s="46" t="str">
        <f t="shared" ca="1" si="111"/>
        <v/>
      </c>
      <c r="N240" s="44" t="str">
        <f t="shared" ca="1" si="112"/>
        <v/>
      </c>
      <c r="O240" s="45" t="str">
        <f t="shared" ca="1" si="113"/>
        <v/>
      </c>
      <c r="P240" s="46" t="str">
        <f t="shared" ca="1" si="114"/>
        <v/>
      </c>
      <c r="Q240" s="44" t="str">
        <f t="shared" ca="1" si="115"/>
        <v/>
      </c>
      <c r="R240" s="45" t="str">
        <f t="shared" ca="1" si="116"/>
        <v/>
      </c>
      <c r="S240" s="46" t="str">
        <f t="shared" ca="1" si="117"/>
        <v/>
      </c>
      <c r="T240" s="77" t="str">
        <f t="shared" ca="1" si="118"/>
        <v/>
      </c>
      <c r="AH240" s="163" t="str">
        <f t="shared" si="97"/>
        <v/>
      </c>
      <c r="AI240" s="163" t="str">
        <f t="shared" si="98"/>
        <v/>
      </c>
    </row>
    <row r="241" spans="1:35">
      <c r="A241" s="164" t="str">
        <f t="shared" ca="1" si="100"/>
        <v/>
      </c>
      <c r="B241" s="44" t="str">
        <f t="shared" ca="1" si="101"/>
        <v/>
      </c>
      <c r="C241" s="45" t="str">
        <f t="shared" ca="1" si="99"/>
        <v/>
      </c>
      <c r="D241" s="45" t="str">
        <f t="shared" ca="1" si="102"/>
        <v/>
      </c>
      <c r="E241" s="44" t="str">
        <f t="shared" ca="1" si="103"/>
        <v/>
      </c>
      <c r="F241" s="45" t="str">
        <f t="shared" ca="1" si="104"/>
        <v/>
      </c>
      <c r="G241" s="46" t="str">
        <f t="shared" ca="1" si="105"/>
        <v/>
      </c>
      <c r="H241" s="44" t="str">
        <f t="shared" ca="1" si="106"/>
        <v/>
      </c>
      <c r="I241" s="45" t="str">
        <f t="shared" ca="1" si="107"/>
        <v/>
      </c>
      <c r="J241" s="46" t="str">
        <f t="shared" ca="1" si="108"/>
        <v/>
      </c>
      <c r="K241" s="44" t="str">
        <f t="shared" ca="1" si="109"/>
        <v/>
      </c>
      <c r="L241" s="45" t="str">
        <f t="shared" ca="1" si="110"/>
        <v/>
      </c>
      <c r="M241" s="46" t="str">
        <f t="shared" ca="1" si="111"/>
        <v/>
      </c>
      <c r="N241" s="44" t="str">
        <f t="shared" ca="1" si="112"/>
        <v/>
      </c>
      <c r="O241" s="45" t="str">
        <f t="shared" ca="1" si="113"/>
        <v/>
      </c>
      <c r="P241" s="46" t="str">
        <f t="shared" ca="1" si="114"/>
        <v/>
      </c>
      <c r="Q241" s="44" t="str">
        <f t="shared" ca="1" si="115"/>
        <v/>
      </c>
      <c r="R241" s="45" t="str">
        <f t="shared" ca="1" si="116"/>
        <v/>
      </c>
      <c r="S241" s="46" t="str">
        <f t="shared" ca="1" si="117"/>
        <v/>
      </c>
      <c r="T241" s="77" t="str">
        <f t="shared" ca="1" si="118"/>
        <v/>
      </c>
      <c r="AH241" s="163" t="str">
        <f t="shared" si="97"/>
        <v/>
      </c>
      <c r="AI241" s="163" t="str">
        <f t="shared" si="98"/>
        <v/>
      </c>
    </row>
    <row r="242" spans="1:35">
      <c r="A242" s="164" t="str">
        <f t="shared" ca="1" si="100"/>
        <v/>
      </c>
      <c r="B242" s="44" t="str">
        <f t="shared" ca="1" si="101"/>
        <v/>
      </c>
      <c r="C242" s="45" t="str">
        <f t="shared" ca="1" si="99"/>
        <v/>
      </c>
      <c r="D242" s="45" t="str">
        <f t="shared" ca="1" si="102"/>
        <v/>
      </c>
      <c r="E242" s="44" t="str">
        <f t="shared" ca="1" si="103"/>
        <v/>
      </c>
      <c r="F242" s="45" t="str">
        <f t="shared" ca="1" si="104"/>
        <v/>
      </c>
      <c r="G242" s="46" t="str">
        <f t="shared" ca="1" si="105"/>
        <v/>
      </c>
      <c r="H242" s="44" t="str">
        <f t="shared" ca="1" si="106"/>
        <v/>
      </c>
      <c r="I242" s="45" t="str">
        <f t="shared" ca="1" si="107"/>
        <v/>
      </c>
      <c r="J242" s="46" t="str">
        <f t="shared" ca="1" si="108"/>
        <v/>
      </c>
      <c r="K242" s="44" t="str">
        <f t="shared" ca="1" si="109"/>
        <v/>
      </c>
      <c r="L242" s="45" t="str">
        <f t="shared" ca="1" si="110"/>
        <v/>
      </c>
      <c r="M242" s="46" t="str">
        <f t="shared" ca="1" si="111"/>
        <v/>
      </c>
      <c r="N242" s="44" t="str">
        <f t="shared" ca="1" si="112"/>
        <v/>
      </c>
      <c r="O242" s="45" t="str">
        <f t="shared" ca="1" si="113"/>
        <v/>
      </c>
      <c r="P242" s="46" t="str">
        <f t="shared" ca="1" si="114"/>
        <v/>
      </c>
      <c r="Q242" s="44" t="str">
        <f t="shared" ca="1" si="115"/>
        <v/>
      </c>
      <c r="R242" s="45" t="str">
        <f t="shared" ca="1" si="116"/>
        <v/>
      </c>
      <c r="S242" s="46" t="str">
        <f t="shared" ca="1" si="117"/>
        <v/>
      </c>
      <c r="T242" s="77" t="str">
        <f t="shared" ca="1" si="118"/>
        <v/>
      </c>
      <c r="AH242" s="163" t="str">
        <f t="shared" si="97"/>
        <v/>
      </c>
      <c r="AI242" s="163" t="str">
        <f t="shared" si="98"/>
        <v/>
      </c>
    </row>
    <row r="243" spans="1:35">
      <c r="A243" s="164" t="str">
        <f t="shared" ca="1" si="100"/>
        <v/>
      </c>
      <c r="B243" s="44" t="str">
        <f t="shared" ca="1" si="101"/>
        <v/>
      </c>
      <c r="C243" s="45" t="str">
        <f t="shared" ca="1" si="99"/>
        <v/>
      </c>
      <c r="D243" s="45" t="str">
        <f t="shared" ca="1" si="102"/>
        <v/>
      </c>
      <c r="E243" s="44" t="str">
        <f t="shared" ca="1" si="103"/>
        <v/>
      </c>
      <c r="F243" s="45" t="str">
        <f t="shared" ca="1" si="104"/>
        <v/>
      </c>
      <c r="G243" s="46" t="str">
        <f t="shared" ca="1" si="105"/>
        <v/>
      </c>
      <c r="H243" s="44" t="str">
        <f t="shared" ca="1" si="106"/>
        <v/>
      </c>
      <c r="I243" s="45" t="str">
        <f t="shared" ca="1" si="107"/>
        <v/>
      </c>
      <c r="J243" s="46" t="str">
        <f t="shared" ca="1" si="108"/>
        <v/>
      </c>
      <c r="K243" s="44" t="str">
        <f t="shared" ca="1" si="109"/>
        <v/>
      </c>
      <c r="L243" s="45" t="str">
        <f t="shared" ca="1" si="110"/>
        <v/>
      </c>
      <c r="M243" s="46" t="str">
        <f t="shared" ca="1" si="111"/>
        <v/>
      </c>
      <c r="N243" s="44" t="str">
        <f t="shared" ca="1" si="112"/>
        <v/>
      </c>
      <c r="O243" s="45" t="str">
        <f t="shared" ca="1" si="113"/>
        <v/>
      </c>
      <c r="P243" s="46" t="str">
        <f t="shared" ca="1" si="114"/>
        <v/>
      </c>
      <c r="Q243" s="44" t="str">
        <f t="shared" ca="1" si="115"/>
        <v/>
      </c>
      <c r="R243" s="45" t="str">
        <f t="shared" ca="1" si="116"/>
        <v/>
      </c>
      <c r="S243" s="46" t="str">
        <f t="shared" ca="1" si="117"/>
        <v/>
      </c>
      <c r="T243" s="77" t="str">
        <f t="shared" ca="1" si="118"/>
        <v/>
      </c>
      <c r="AH243" s="163" t="str">
        <f t="shared" si="97"/>
        <v/>
      </c>
      <c r="AI243" s="163" t="str">
        <f t="shared" si="98"/>
        <v/>
      </c>
    </row>
    <row r="244" spans="1:35">
      <c r="A244" s="164" t="str">
        <f t="shared" ca="1" si="100"/>
        <v/>
      </c>
      <c r="B244" s="44" t="str">
        <f t="shared" ca="1" si="101"/>
        <v/>
      </c>
      <c r="C244" s="45" t="str">
        <f t="shared" ca="1" si="99"/>
        <v/>
      </c>
      <c r="D244" s="45" t="str">
        <f t="shared" ca="1" si="102"/>
        <v/>
      </c>
      <c r="E244" s="44" t="str">
        <f t="shared" ca="1" si="103"/>
        <v/>
      </c>
      <c r="F244" s="45" t="str">
        <f t="shared" ca="1" si="104"/>
        <v/>
      </c>
      <c r="G244" s="46" t="str">
        <f t="shared" ca="1" si="105"/>
        <v/>
      </c>
      <c r="H244" s="44" t="str">
        <f t="shared" ca="1" si="106"/>
        <v/>
      </c>
      <c r="I244" s="45" t="str">
        <f t="shared" ca="1" si="107"/>
        <v/>
      </c>
      <c r="J244" s="46" t="str">
        <f t="shared" ca="1" si="108"/>
        <v/>
      </c>
      <c r="K244" s="44" t="str">
        <f t="shared" ca="1" si="109"/>
        <v/>
      </c>
      <c r="L244" s="45" t="str">
        <f t="shared" ca="1" si="110"/>
        <v/>
      </c>
      <c r="M244" s="46" t="str">
        <f t="shared" ca="1" si="111"/>
        <v/>
      </c>
      <c r="N244" s="44" t="str">
        <f t="shared" ca="1" si="112"/>
        <v/>
      </c>
      <c r="O244" s="45" t="str">
        <f t="shared" ca="1" si="113"/>
        <v/>
      </c>
      <c r="P244" s="46" t="str">
        <f t="shared" ca="1" si="114"/>
        <v/>
      </c>
      <c r="Q244" s="44" t="str">
        <f t="shared" ca="1" si="115"/>
        <v/>
      </c>
      <c r="R244" s="45" t="str">
        <f t="shared" ca="1" si="116"/>
        <v/>
      </c>
      <c r="S244" s="46" t="str">
        <f t="shared" ca="1" si="117"/>
        <v/>
      </c>
      <c r="T244" s="77" t="str">
        <f t="shared" ca="1" si="118"/>
        <v/>
      </c>
      <c r="AH244" s="163" t="str">
        <f t="shared" si="97"/>
        <v/>
      </c>
      <c r="AI244" s="163" t="str">
        <f t="shared" si="98"/>
        <v/>
      </c>
    </row>
    <row r="245" spans="1:35">
      <c r="A245" s="164" t="str">
        <f t="shared" ca="1" si="100"/>
        <v/>
      </c>
      <c r="B245" s="44" t="str">
        <f t="shared" ca="1" si="101"/>
        <v/>
      </c>
      <c r="C245" s="45" t="str">
        <f t="shared" ca="1" si="99"/>
        <v/>
      </c>
      <c r="D245" s="45" t="str">
        <f t="shared" ca="1" si="102"/>
        <v/>
      </c>
      <c r="E245" s="44" t="str">
        <f t="shared" ca="1" si="103"/>
        <v/>
      </c>
      <c r="F245" s="45" t="str">
        <f t="shared" ca="1" si="104"/>
        <v/>
      </c>
      <c r="G245" s="46" t="str">
        <f t="shared" ca="1" si="105"/>
        <v/>
      </c>
      <c r="H245" s="44" t="str">
        <f t="shared" ca="1" si="106"/>
        <v/>
      </c>
      <c r="I245" s="45" t="str">
        <f t="shared" ca="1" si="107"/>
        <v/>
      </c>
      <c r="J245" s="46" t="str">
        <f t="shared" ca="1" si="108"/>
        <v/>
      </c>
      <c r="K245" s="44" t="str">
        <f t="shared" ca="1" si="109"/>
        <v/>
      </c>
      <c r="L245" s="45" t="str">
        <f t="shared" ca="1" si="110"/>
        <v/>
      </c>
      <c r="M245" s="46" t="str">
        <f t="shared" ca="1" si="111"/>
        <v/>
      </c>
      <c r="N245" s="44" t="str">
        <f t="shared" ca="1" si="112"/>
        <v/>
      </c>
      <c r="O245" s="45" t="str">
        <f t="shared" ca="1" si="113"/>
        <v/>
      </c>
      <c r="P245" s="46" t="str">
        <f t="shared" ca="1" si="114"/>
        <v/>
      </c>
      <c r="Q245" s="44" t="str">
        <f t="shared" ca="1" si="115"/>
        <v/>
      </c>
      <c r="R245" s="45" t="str">
        <f t="shared" ca="1" si="116"/>
        <v/>
      </c>
      <c r="S245" s="46" t="str">
        <f t="shared" ca="1" si="117"/>
        <v/>
      </c>
      <c r="T245" s="77" t="str">
        <f t="shared" ca="1" si="118"/>
        <v/>
      </c>
      <c r="AH245" s="163" t="str">
        <f t="shared" si="97"/>
        <v/>
      </c>
      <c r="AI245" s="163" t="str">
        <f t="shared" si="98"/>
        <v/>
      </c>
    </row>
    <row r="246" spans="1:35">
      <c r="A246" s="164" t="str">
        <f t="shared" ca="1" si="100"/>
        <v/>
      </c>
      <c r="B246" s="44" t="str">
        <f t="shared" ca="1" si="101"/>
        <v/>
      </c>
      <c r="C246" s="45" t="str">
        <f t="shared" ca="1" si="99"/>
        <v/>
      </c>
      <c r="D246" s="45" t="str">
        <f t="shared" ca="1" si="102"/>
        <v/>
      </c>
      <c r="E246" s="44" t="str">
        <f t="shared" ca="1" si="103"/>
        <v/>
      </c>
      <c r="F246" s="45" t="str">
        <f t="shared" ca="1" si="104"/>
        <v/>
      </c>
      <c r="G246" s="46" t="str">
        <f t="shared" ca="1" si="105"/>
        <v/>
      </c>
      <c r="H246" s="44" t="str">
        <f t="shared" ca="1" si="106"/>
        <v/>
      </c>
      <c r="I246" s="45" t="str">
        <f t="shared" ca="1" si="107"/>
        <v/>
      </c>
      <c r="J246" s="46" t="str">
        <f t="shared" ca="1" si="108"/>
        <v/>
      </c>
      <c r="K246" s="44" t="str">
        <f t="shared" ca="1" si="109"/>
        <v/>
      </c>
      <c r="L246" s="45" t="str">
        <f t="shared" ca="1" si="110"/>
        <v/>
      </c>
      <c r="M246" s="46" t="str">
        <f t="shared" ca="1" si="111"/>
        <v/>
      </c>
      <c r="N246" s="44" t="str">
        <f t="shared" ca="1" si="112"/>
        <v/>
      </c>
      <c r="O246" s="45" t="str">
        <f t="shared" ca="1" si="113"/>
        <v/>
      </c>
      <c r="P246" s="46" t="str">
        <f t="shared" ca="1" si="114"/>
        <v/>
      </c>
      <c r="Q246" s="44" t="str">
        <f t="shared" ca="1" si="115"/>
        <v/>
      </c>
      <c r="R246" s="45" t="str">
        <f t="shared" ca="1" si="116"/>
        <v/>
      </c>
      <c r="S246" s="46" t="str">
        <f t="shared" ca="1" si="117"/>
        <v/>
      </c>
      <c r="T246" s="77" t="str">
        <f t="shared" ca="1" si="118"/>
        <v/>
      </c>
      <c r="AH246" s="163" t="str">
        <f t="shared" si="97"/>
        <v/>
      </c>
      <c r="AI246" s="163" t="str">
        <f t="shared" si="98"/>
        <v/>
      </c>
    </row>
    <row r="247" spans="1:35">
      <c r="A247" s="164" t="str">
        <f t="shared" ca="1" si="100"/>
        <v/>
      </c>
      <c r="B247" s="44" t="str">
        <f t="shared" ca="1" si="101"/>
        <v/>
      </c>
      <c r="C247" s="45" t="str">
        <f t="shared" ca="1" si="99"/>
        <v/>
      </c>
      <c r="D247" s="45" t="str">
        <f t="shared" ca="1" si="102"/>
        <v/>
      </c>
      <c r="E247" s="44" t="str">
        <f t="shared" ca="1" si="103"/>
        <v/>
      </c>
      <c r="F247" s="45" t="str">
        <f t="shared" ca="1" si="104"/>
        <v/>
      </c>
      <c r="G247" s="46" t="str">
        <f t="shared" ca="1" si="105"/>
        <v/>
      </c>
      <c r="H247" s="44" t="str">
        <f t="shared" ca="1" si="106"/>
        <v/>
      </c>
      <c r="I247" s="45" t="str">
        <f t="shared" ca="1" si="107"/>
        <v/>
      </c>
      <c r="J247" s="46" t="str">
        <f t="shared" ca="1" si="108"/>
        <v/>
      </c>
      <c r="K247" s="44" t="str">
        <f t="shared" ca="1" si="109"/>
        <v/>
      </c>
      <c r="L247" s="45" t="str">
        <f t="shared" ca="1" si="110"/>
        <v/>
      </c>
      <c r="M247" s="46" t="str">
        <f t="shared" ca="1" si="111"/>
        <v/>
      </c>
      <c r="N247" s="44" t="str">
        <f t="shared" ca="1" si="112"/>
        <v/>
      </c>
      <c r="O247" s="45" t="str">
        <f t="shared" ca="1" si="113"/>
        <v/>
      </c>
      <c r="P247" s="46" t="str">
        <f t="shared" ca="1" si="114"/>
        <v/>
      </c>
      <c r="Q247" s="44" t="str">
        <f t="shared" ca="1" si="115"/>
        <v/>
      </c>
      <c r="R247" s="45" t="str">
        <f t="shared" ca="1" si="116"/>
        <v/>
      </c>
      <c r="S247" s="46" t="str">
        <f t="shared" ca="1" si="117"/>
        <v/>
      </c>
      <c r="T247" s="77" t="str">
        <f t="shared" ca="1" si="118"/>
        <v/>
      </c>
      <c r="AH247" s="163" t="str">
        <f t="shared" si="97"/>
        <v/>
      </c>
      <c r="AI247" s="163" t="str">
        <f t="shared" si="98"/>
        <v/>
      </c>
    </row>
    <row r="248" spans="1:35">
      <c r="A248" s="164" t="str">
        <f t="shared" ca="1" si="100"/>
        <v/>
      </c>
      <c r="B248" s="44" t="str">
        <f t="shared" ca="1" si="101"/>
        <v/>
      </c>
      <c r="C248" s="45" t="str">
        <f t="shared" ca="1" si="99"/>
        <v/>
      </c>
      <c r="D248" s="45" t="str">
        <f t="shared" ca="1" si="102"/>
        <v/>
      </c>
      <c r="E248" s="44" t="str">
        <f t="shared" ca="1" si="103"/>
        <v/>
      </c>
      <c r="F248" s="45" t="str">
        <f t="shared" ca="1" si="104"/>
        <v/>
      </c>
      <c r="G248" s="46" t="str">
        <f t="shared" ca="1" si="105"/>
        <v/>
      </c>
      <c r="H248" s="44" t="str">
        <f t="shared" ca="1" si="106"/>
        <v/>
      </c>
      <c r="I248" s="45" t="str">
        <f t="shared" ca="1" si="107"/>
        <v/>
      </c>
      <c r="J248" s="46" t="str">
        <f t="shared" ca="1" si="108"/>
        <v/>
      </c>
      <c r="K248" s="44" t="str">
        <f t="shared" ca="1" si="109"/>
        <v/>
      </c>
      <c r="L248" s="45" t="str">
        <f t="shared" ca="1" si="110"/>
        <v/>
      </c>
      <c r="M248" s="46" t="str">
        <f t="shared" ca="1" si="111"/>
        <v/>
      </c>
      <c r="N248" s="44" t="str">
        <f t="shared" ca="1" si="112"/>
        <v/>
      </c>
      <c r="O248" s="45" t="str">
        <f t="shared" ca="1" si="113"/>
        <v/>
      </c>
      <c r="P248" s="46" t="str">
        <f t="shared" ca="1" si="114"/>
        <v/>
      </c>
      <c r="Q248" s="44" t="str">
        <f t="shared" ca="1" si="115"/>
        <v/>
      </c>
      <c r="R248" s="45" t="str">
        <f t="shared" ca="1" si="116"/>
        <v/>
      </c>
      <c r="S248" s="46" t="str">
        <f t="shared" ca="1" si="117"/>
        <v/>
      </c>
      <c r="T248" s="77" t="str">
        <f t="shared" ca="1" si="118"/>
        <v/>
      </c>
      <c r="AH248" s="163" t="str">
        <f t="shared" si="97"/>
        <v/>
      </c>
      <c r="AI248" s="163" t="str">
        <f t="shared" si="98"/>
        <v/>
      </c>
    </row>
    <row r="249" spans="1:35">
      <c r="A249" s="164" t="str">
        <f t="shared" ca="1" si="100"/>
        <v/>
      </c>
      <c r="B249" s="44" t="str">
        <f t="shared" ca="1" si="101"/>
        <v/>
      </c>
      <c r="C249" s="45" t="str">
        <f t="shared" ca="1" si="99"/>
        <v/>
      </c>
      <c r="D249" s="45" t="str">
        <f t="shared" ca="1" si="102"/>
        <v/>
      </c>
      <c r="E249" s="44" t="str">
        <f t="shared" ca="1" si="103"/>
        <v/>
      </c>
      <c r="F249" s="45" t="str">
        <f t="shared" ca="1" si="104"/>
        <v/>
      </c>
      <c r="G249" s="46" t="str">
        <f t="shared" ca="1" si="105"/>
        <v/>
      </c>
      <c r="H249" s="44" t="str">
        <f t="shared" ca="1" si="106"/>
        <v/>
      </c>
      <c r="I249" s="45" t="str">
        <f t="shared" ca="1" si="107"/>
        <v/>
      </c>
      <c r="J249" s="46" t="str">
        <f t="shared" ca="1" si="108"/>
        <v/>
      </c>
      <c r="K249" s="44" t="str">
        <f t="shared" ca="1" si="109"/>
        <v/>
      </c>
      <c r="L249" s="45" t="str">
        <f t="shared" ca="1" si="110"/>
        <v/>
      </c>
      <c r="M249" s="46" t="str">
        <f t="shared" ca="1" si="111"/>
        <v/>
      </c>
      <c r="N249" s="44" t="str">
        <f t="shared" ca="1" si="112"/>
        <v/>
      </c>
      <c r="O249" s="45" t="str">
        <f t="shared" ca="1" si="113"/>
        <v/>
      </c>
      <c r="P249" s="46" t="str">
        <f t="shared" ca="1" si="114"/>
        <v/>
      </c>
      <c r="Q249" s="44" t="str">
        <f t="shared" ca="1" si="115"/>
        <v/>
      </c>
      <c r="R249" s="45" t="str">
        <f t="shared" ca="1" si="116"/>
        <v/>
      </c>
      <c r="S249" s="46" t="str">
        <f t="shared" ca="1" si="117"/>
        <v/>
      </c>
      <c r="T249" s="77" t="str">
        <f t="shared" ca="1" si="118"/>
        <v/>
      </c>
      <c r="AH249" s="163" t="str">
        <f t="shared" si="97"/>
        <v/>
      </c>
      <c r="AI249" s="163" t="str">
        <f t="shared" si="98"/>
        <v/>
      </c>
    </row>
    <row r="250" spans="1:35">
      <c r="A250" s="164" t="str">
        <f t="shared" ca="1" si="100"/>
        <v/>
      </c>
      <c r="B250" s="44" t="str">
        <f t="shared" ca="1" si="101"/>
        <v/>
      </c>
      <c r="C250" s="45" t="str">
        <f t="shared" ca="1" si="99"/>
        <v/>
      </c>
      <c r="D250" s="45" t="str">
        <f t="shared" ca="1" si="102"/>
        <v/>
      </c>
      <c r="E250" s="44" t="str">
        <f t="shared" ca="1" si="103"/>
        <v/>
      </c>
      <c r="F250" s="45" t="str">
        <f t="shared" ca="1" si="104"/>
        <v/>
      </c>
      <c r="G250" s="46" t="str">
        <f t="shared" ca="1" si="105"/>
        <v/>
      </c>
      <c r="H250" s="44" t="str">
        <f t="shared" ca="1" si="106"/>
        <v/>
      </c>
      <c r="I250" s="45" t="str">
        <f t="shared" ca="1" si="107"/>
        <v/>
      </c>
      <c r="J250" s="46" t="str">
        <f t="shared" ca="1" si="108"/>
        <v/>
      </c>
      <c r="K250" s="44" t="str">
        <f t="shared" ca="1" si="109"/>
        <v/>
      </c>
      <c r="L250" s="45" t="str">
        <f t="shared" ca="1" si="110"/>
        <v/>
      </c>
      <c r="M250" s="46" t="str">
        <f t="shared" ca="1" si="111"/>
        <v/>
      </c>
      <c r="N250" s="44" t="str">
        <f t="shared" ca="1" si="112"/>
        <v/>
      </c>
      <c r="O250" s="45" t="str">
        <f t="shared" ca="1" si="113"/>
        <v/>
      </c>
      <c r="P250" s="46" t="str">
        <f t="shared" ca="1" si="114"/>
        <v/>
      </c>
      <c r="Q250" s="44" t="str">
        <f t="shared" ca="1" si="115"/>
        <v/>
      </c>
      <c r="R250" s="45" t="str">
        <f t="shared" ca="1" si="116"/>
        <v/>
      </c>
      <c r="S250" s="46" t="str">
        <f t="shared" ca="1" si="117"/>
        <v/>
      </c>
      <c r="T250" s="77" t="str">
        <f t="shared" ca="1" si="118"/>
        <v/>
      </c>
      <c r="AH250" s="163" t="str">
        <f t="shared" si="97"/>
        <v/>
      </c>
      <c r="AI250" s="163" t="str">
        <f t="shared" si="98"/>
        <v/>
      </c>
    </row>
    <row r="251" spans="1:35">
      <c r="A251" s="164" t="str">
        <f t="shared" ca="1" si="100"/>
        <v/>
      </c>
      <c r="B251" s="44" t="str">
        <f t="shared" ca="1" si="101"/>
        <v/>
      </c>
      <c r="C251" s="45" t="str">
        <f t="shared" ca="1" si="99"/>
        <v/>
      </c>
      <c r="D251" s="45" t="str">
        <f t="shared" ca="1" si="102"/>
        <v/>
      </c>
      <c r="E251" s="44" t="str">
        <f t="shared" ca="1" si="103"/>
        <v/>
      </c>
      <c r="F251" s="45" t="str">
        <f t="shared" ca="1" si="104"/>
        <v/>
      </c>
      <c r="G251" s="46" t="str">
        <f t="shared" ca="1" si="105"/>
        <v/>
      </c>
      <c r="H251" s="44" t="str">
        <f t="shared" ca="1" si="106"/>
        <v/>
      </c>
      <c r="I251" s="45" t="str">
        <f t="shared" ca="1" si="107"/>
        <v/>
      </c>
      <c r="J251" s="46" t="str">
        <f t="shared" ca="1" si="108"/>
        <v/>
      </c>
      <c r="K251" s="44" t="str">
        <f t="shared" ca="1" si="109"/>
        <v/>
      </c>
      <c r="L251" s="45" t="str">
        <f t="shared" ca="1" si="110"/>
        <v/>
      </c>
      <c r="M251" s="46" t="str">
        <f t="shared" ca="1" si="111"/>
        <v/>
      </c>
      <c r="N251" s="44" t="str">
        <f t="shared" ca="1" si="112"/>
        <v/>
      </c>
      <c r="O251" s="45" t="str">
        <f t="shared" ca="1" si="113"/>
        <v/>
      </c>
      <c r="P251" s="46" t="str">
        <f t="shared" ca="1" si="114"/>
        <v/>
      </c>
      <c r="Q251" s="44" t="str">
        <f t="shared" ca="1" si="115"/>
        <v/>
      </c>
      <c r="R251" s="45" t="str">
        <f t="shared" ca="1" si="116"/>
        <v/>
      </c>
      <c r="S251" s="46" t="str">
        <f t="shared" ca="1" si="117"/>
        <v/>
      </c>
      <c r="T251" s="77" t="str">
        <f t="shared" ca="1" si="118"/>
        <v/>
      </c>
      <c r="AH251" s="163" t="str">
        <f t="shared" si="97"/>
        <v/>
      </c>
      <c r="AI251" s="163" t="str">
        <f t="shared" si="98"/>
        <v/>
      </c>
    </row>
    <row r="252" spans="1:35">
      <c r="A252" s="164" t="str">
        <f t="shared" ca="1" si="100"/>
        <v/>
      </c>
      <c r="B252" s="44" t="str">
        <f t="shared" ca="1" si="101"/>
        <v/>
      </c>
      <c r="C252" s="45" t="str">
        <f t="shared" ca="1" si="99"/>
        <v/>
      </c>
      <c r="D252" s="45" t="str">
        <f t="shared" ca="1" si="102"/>
        <v/>
      </c>
      <c r="E252" s="44" t="str">
        <f t="shared" ca="1" si="103"/>
        <v/>
      </c>
      <c r="F252" s="45" t="str">
        <f t="shared" ca="1" si="104"/>
        <v/>
      </c>
      <c r="G252" s="46" t="str">
        <f t="shared" ca="1" si="105"/>
        <v/>
      </c>
      <c r="H252" s="44" t="str">
        <f t="shared" ca="1" si="106"/>
        <v/>
      </c>
      <c r="I252" s="45" t="str">
        <f t="shared" ca="1" si="107"/>
        <v/>
      </c>
      <c r="J252" s="46" t="str">
        <f t="shared" ca="1" si="108"/>
        <v/>
      </c>
      <c r="K252" s="44" t="str">
        <f t="shared" ca="1" si="109"/>
        <v/>
      </c>
      <c r="L252" s="45" t="str">
        <f t="shared" ca="1" si="110"/>
        <v/>
      </c>
      <c r="M252" s="46" t="str">
        <f t="shared" ca="1" si="111"/>
        <v/>
      </c>
      <c r="N252" s="44" t="str">
        <f t="shared" ca="1" si="112"/>
        <v/>
      </c>
      <c r="O252" s="45" t="str">
        <f t="shared" ca="1" si="113"/>
        <v/>
      </c>
      <c r="P252" s="46" t="str">
        <f t="shared" ca="1" si="114"/>
        <v/>
      </c>
      <c r="Q252" s="44" t="str">
        <f t="shared" ca="1" si="115"/>
        <v/>
      </c>
      <c r="R252" s="45" t="str">
        <f t="shared" ca="1" si="116"/>
        <v/>
      </c>
      <c r="S252" s="46" t="str">
        <f t="shared" ca="1" si="117"/>
        <v/>
      </c>
      <c r="T252" s="77" t="str">
        <f t="shared" ca="1" si="118"/>
        <v/>
      </c>
      <c r="AH252" s="163" t="str">
        <f t="shared" si="97"/>
        <v/>
      </c>
      <c r="AI252" s="163" t="str">
        <f t="shared" si="98"/>
        <v/>
      </c>
    </row>
    <row r="253" spans="1:35">
      <c r="A253" s="164" t="str">
        <f t="shared" ca="1" si="100"/>
        <v/>
      </c>
      <c r="B253" s="44" t="str">
        <f t="shared" ca="1" si="101"/>
        <v/>
      </c>
      <c r="C253" s="45" t="str">
        <f t="shared" ca="1" si="99"/>
        <v/>
      </c>
      <c r="D253" s="45" t="str">
        <f t="shared" ca="1" si="102"/>
        <v/>
      </c>
      <c r="E253" s="44" t="str">
        <f t="shared" ca="1" si="103"/>
        <v/>
      </c>
      <c r="F253" s="45" t="str">
        <f t="shared" ca="1" si="104"/>
        <v/>
      </c>
      <c r="G253" s="46" t="str">
        <f t="shared" ca="1" si="105"/>
        <v/>
      </c>
      <c r="H253" s="44" t="str">
        <f t="shared" ca="1" si="106"/>
        <v/>
      </c>
      <c r="I253" s="45" t="str">
        <f t="shared" ca="1" si="107"/>
        <v/>
      </c>
      <c r="J253" s="46" t="str">
        <f t="shared" ca="1" si="108"/>
        <v/>
      </c>
      <c r="K253" s="44" t="str">
        <f t="shared" ca="1" si="109"/>
        <v/>
      </c>
      <c r="L253" s="45" t="str">
        <f t="shared" ca="1" si="110"/>
        <v/>
      </c>
      <c r="M253" s="46" t="str">
        <f t="shared" ca="1" si="111"/>
        <v/>
      </c>
      <c r="N253" s="44" t="str">
        <f t="shared" ca="1" si="112"/>
        <v/>
      </c>
      <c r="O253" s="45" t="str">
        <f t="shared" ca="1" si="113"/>
        <v/>
      </c>
      <c r="P253" s="46" t="str">
        <f t="shared" ca="1" si="114"/>
        <v/>
      </c>
      <c r="Q253" s="44" t="str">
        <f t="shared" ca="1" si="115"/>
        <v/>
      </c>
      <c r="R253" s="45" t="str">
        <f t="shared" ca="1" si="116"/>
        <v/>
      </c>
      <c r="S253" s="46" t="str">
        <f t="shared" ca="1" si="117"/>
        <v/>
      </c>
      <c r="T253" s="77" t="str">
        <f t="shared" ca="1" si="118"/>
        <v/>
      </c>
      <c r="AH253" s="163" t="str">
        <f t="shared" si="97"/>
        <v/>
      </c>
      <c r="AI253" s="163" t="str">
        <f t="shared" si="98"/>
        <v/>
      </c>
    </row>
    <row r="254" spans="1:35">
      <c r="A254" s="164" t="str">
        <f t="shared" ca="1" si="100"/>
        <v/>
      </c>
      <c r="B254" s="44" t="str">
        <f t="shared" ca="1" si="101"/>
        <v/>
      </c>
      <c r="C254" s="45" t="str">
        <f t="shared" ca="1" si="99"/>
        <v/>
      </c>
      <c r="D254" s="45" t="str">
        <f t="shared" ca="1" si="102"/>
        <v/>
      </c>
      <c r="E254" s="44" t="str">
        <f t="shared" ca="1" si="103"/>
        <v/>
      </c>
      <c r="F254" s="45" t="str">
        <f t="shared" ca="1" si="104"/>
        <v/>
      </c>
      <c r="G254" s="46" t="str">
        <f t="shared" ca="1" si="105"/>
        <v/>
      </c>
      <c r="H254" s="44" t="str">
        <f t="shared" ca="1" si="106"/>
        <v/>
      </c>
      <c r="I254" s="45" t="str">
        <f t="shared" ca="1" si="107"/>
        <v/>
      </c>
      <c r="J254" s="46" t="str">
        <f t="shared" ca="1" si="108"/>
        <v/>
      </c>
      <c r="K254" s="44" t="str">
        <f t="shared" ca="1" si="109"/>
        <v/>
      </c>
      <c r="L254" s="45" t="str">
        <f t="shared" ca="1" si="110"/>
        <v/>
      </c>
      <c r="M254" s="46" t="str">
        <f t="shared" ca="1" si="111"/>
        <v/>
      </c>
      <c r="N254" s="44" t="str">
        <f t="shared" ca="1" si="112"/>
        <v/>
      </c>
      <c r="O254" s="45" t="str">
        <f t="shared" ca="1" si="113"/>
        <v/>
      </c>
      <c r="P254" s="46" t="str">
        <f t="shared" ca="1" si="114"/>
        <v/>
      </c>
      <c r="Q254" s="44" t="str">
        <f t="shared" ca="1" si="115"/>
        <v/>
      </c>
      <c r="R254" s="45" t="str">
        <f t="shared" ca="1" si="116"/>
        <v/>
      </c>
      <c r="S254" s="46" t="str">
        <f t="shared" ca="1" si="117"/>
        <v/>
      </c>
      <c r="T254" s="77" t="str">
        <f t="shared" ca="1" si="118"/>
        <v/>
      </c>
      <c r="AH254" s="163" t="str">
        <f t="shared" si="97"/>
        <v/>
      </c>
      <c r="AI254" s="163" t="str">
        <f t="shared" si="98"/>
        <v/>
      </c>
    </row>
    <row r="255" spans="1:35">
      <c r="A255" s="164" t="str">
        <f t="shared" ca="1" si="100"/>
        <v/>
      </c>
      <c r="B255" s="44" t="str">
        <f t="shared" ca="1" si="101"/>
        <v/>
      </c>
      <c r="C255" s="45" t="str">
        <f t="shared" ca="1" si="99"/>
        <v/>
      </c>
      <c r="D255" s="45" t="str">
        <f t="shared" ca="1" si="102"/>
        <v/>
      </c>
      <c r="E255" s="44" t="str">
        <f t="shared" ca="1" si="103"/>
        <v/>
      </c>
      <c r="F255" s="45" t="str">
        <f t="shared" ca="1" si="104"/>
        <v/>
      </c>
      <c r="G255" s="46" t="str">
        <f t="shared" ca="1" si="105"/>
        <v/>
      </c>
      <c r="H255" s="44" t="str">
        <f t="shared" ca="1" si="106"/>
        <v/>
      </c>
      <c r="I255" s="45" t="str">
        <f t="shared" ca="1" si="107"/>
        <v/>
      </c>
      <c r="J255" s="46" t="str">
        <f t="shared" ca="1" si="108"/>
        <v/>
      </c>
      <c r="K255" s="44" t="str">
        <f t="shared" ca="1" si="109"/>
        <v/>
      </c>
      <c r="L255" s="45" t="str">
        <f t="shared" ca="1" si="110"/>
        <v/>
      </c>
      <c r="M255" s="46" t="str">
        <f t="shared" ca="1" si="111"/>
        <v/>
      </c>
      <c r="N255" s="44" t="str">
        <f t="shared" ca="1" si="112"/>
        <v/>
      </c>
      <c r="O255" s="45" t="str">
        <f t="shared" ca="1" si="113"/>
        <v/>
      </c>
      <c r="P255" s="46" t="str">
        <f t="shared" ca="1" si="114"/>
        <v/>
      </c>
      <c r="Q255" s="44" t="str">
        <f t="shared" ca="1" si="115"/>
        <v/>
      </c>
      <c r="R255" s="45" t="str">
        <f t="shared" ca="1" si="116"/>
        <v/>
      </c>
      <c r="S255" s="46" t="str">
        <f t="shared" ca="1" si="117"/>
        <v/>
      </c>
      <c r="T255" s="77" t="str">
        <f t="shared" ca="1" si="118"/>
        <v/>
      </c>
      <c r="AH255" s="163" t="str">
        <f t="shared" si="97"/>
        <v/>
      </c>
      <c r="AI255" s="163" t="str">
        <f t="shared" si="98"/>
        <v/>
      </c>
    </row>
    <row r="256" spans="1:35">
      <c r="A256" s="164" t="str">
        <f t="shared" ca="1" si="100"/>
        <v/>
      </c>
      <c r="B256" s="44" t="str">
        <f t="shared" ca="1" si="101"/>
        <v/>
      </c>
      <c r="C256" s="45" t="str">
        <f t="shared" ca="1" si="99"/>
        <v/>
      </c>
      <c r="D256" s="45" t="str">
        <f t="shared" ca="1" si="102"/>
        <v/>
      </c>
      <c r="E256" s="44" t="str">
        <f t="shared" ca="1" si="103"/>
        <v/>
      </c>
      <c r="F256" s="45" t="str">
        <f t="shared" ca="1" si="104"/>
        <v/>
      </c>
      <c r="G256" s="46" t="str">
        <f t="shared" ca="1" si="105"/>
        <v/>
      </c>
      <c r="H256" s="44" t="str">
        <f t="shared" ca="1" si="106"/>
        <v/>
      </c>
      <c r="I256" s="45" t="str">
        <f t="shared" ca="1" si="107"/>
        <v/>
      </c>
      <c r="J256" s="46" t="str">
        <f t="shared" ca="1" si="108"/>
        <v/>
      </c>
      <c r="K256" s="44" t="str">
        <f t="shared" ca="1" si="109"/>
        <v/>
      </c>
      <c r="L256" s="45" t="str">
        <f t="shared" ca="1" si="110"/>
        <v/>
      </c>
      <c r="M256" s="46" t="str">
        <f t="shared" ca="1" si="111"/>
        <v/>
      </c>
      <c r="N256" s="44" t="str">
        <f t="shared" ca="1" si="112"/>
        <v/>
      </c>
      <c r="O256" s="45" t="str">
        <f t="shared" ca="1" si="113"/>
        <v/>
      </c>
      <c r="P256" s="46" t="str">
        <f t="shared" ca="1" si="114"/>
        <v/>
      </c>
      <c r="Q256" s="44" t="str">
        <f t="shared" ca="1" si="115"/>
        <v/>
      </c>
      <c r="R256" s="45" t="str">
        <f t="shared" ca="1" si="116"/>
        <v/>
      </c>
      <c r="S256" s="46" t="str">
        <f t="shared" ca="1" si="117"/>
        <v/>
      </c>
      <c r="T256" s="77" t="str">
        <f t="shared" ca="1" si="118"/>
        <v/>
      </c>
      <c r="AH256" s="163" t="str">
        <f t="shared" si="97"/>
        <v/>
      </c>
      <c r="AI256" s="163" t="str">
        <f t="shared" si="98"/>
        <v/>
      </c>
    </row>
    <row r="257" spans="1:35">
      <c r="A257" s="164" t="str">
        <f t="shared" ca="1" si="100"/>
        <v/>
      </c>
      <c r="B257" s="44" t="str">
        <f t="shared" ca="1" si="101"/>
        <v/>
      </c>
      <c r="C257" s="45" t="str">
        <f t="shared" ca="1" si="99"/>
        <v/>
      </c>
      <c r="D257" s="45" t="str">
        <f t="shared" ca="1" si="102"/>
        <v/>
      </c>
      <c r="E257" s="44" t="str">
        <f t="shared" ca="1" si="103"/>
        <v/>
      </c>
      <c r="F257" s="45" t="str">
        <f t="shared" ca="1" si="104"/>
        <v/>
      </c>
      <c r="G257" s="46" t="str">
        <f t="shared" ca="1" si="105"/>
        <v/>
      </c>
      <c r="H257" s="44" t="str">
        <f t="shared" ca="1" si="106"/>
        <v/>
      </c>
      <c r="I257" s="45" t="str">
        <f t="shared" ca="1" si="107"/>
        <v/>
      </c>
      <c r="J257" s="46" t="str">
        <f t="shared" ca="1" si="108"/>
        <v/>
      </c>
      <c r="K257" s="44" t="str">
        <f t="shared" ca="1" si="109"/>
        <v/>
      </c>
      <c r="L257" s="45" t="str">
        <f t="shared" ca="1" si="110"/>
        <v/>
      </c>
      <c r="M257" s="46" t="str">
        <f t="shared" ca="1" si="111"/>
        <v/>
      </c>
      <c r="N257" s="44" t="str">
        <f t="shared" ca="1" si="112"/>
        <v/>
      </c>
      <c r="O257" s="45" t="str">
        <f t="shared" ca="1" si="113"/>
        <v/>
      </c>
      <c r="P257" s="46" t="str">
        <f t="shared" ca="1" si="114"/>
        <v/>
      </c>
      <c r="Q257" s="44" t="str">
        <f t="shared" ca="1" si="115"/>
        <v/>
      </c>
      <c r="R257" s="45" t="str">
        <f t="shared" ca="1" si="116"/>
        <v/>
      </c>
      <c r="S257" s="46" t="str">
        <f t="shared" ca="1" si="117"/>
        <v/>
      </c>
      <c r="T257" s="77" t="str">
        <f t="shared" ca="1" si="118"/>
        <v/>
      </c>
      <c r="AH257" s="163" t="str">
        <f t="shared" si="97"/>
        <v/>
      </c>
      <c r="AI257" s="163" t="str">
        <f t="shared" si="98"/>
        <v/>
      </c>
    </row>
    <row r="258" spans="1:35">
      <c r="A258" s="164" t="str">
        <f t="shared" ca="1" si="100"/>
        <v/>
      </c>
      <c r="B258" s="44" t="str">
        <f t="shared" ca="1" si="101"/>
        <v/>
      </c>
      <c r="C258" s="45" t="str">
        <f t="shared" ca="1" si="99"/>
        <v/>
      </c>
      <c r="D258" s="45" t="str">
        <f t="shared" ca="1" si="102"/>
        <v/>
      </c>
      <c r="E258" s="44" t="str">
        <f t="shared" ca="1" si="103"/>
        <v/>
      </c>
      <c r="F258" s="45" t="str">
        <f t="shared" ca="1" si="104"/>
        <v/>
      </c>
      <c r="G258" s="46" t="str">
        <f t="shared" ca="1" si="105"/>
        <v/>
      </c>
      <c r="H258" s="44" t="str">
        <f t="shared" ca="1" si="106"/>
        <v/>
      </c>
      <c r="I258" s="45" t="str">
        <f t="shared" ca="1" si="107"/>
        <v/>
      </c>
      <c r="J258" s="46" t="str">
        <f t="shared" ca="1" si="108"/>
        <v/>
      </c>
      <c r="K258" s="44" t="str">
        <f t="shared" ca="1" si="109"/>
        <v/>
      </c>
      <c r="L258" s="45" t="str">
        <f t="shared" ca="1" si="110"/>
        <v/>
      </c>
      <c r="M258" s="46" t="str">
        <f t="shared" ca="1" si="111"/>
        <v/>
      </c>
      <c r="N258" s="44" t="str">
        <f t="shared" ca="1" si="112"/>
        <v/>
      </c>
      <c r="O258" s="45" t="str">
        <f t="shared" ca="1" si="113"/>
        <v/>
      </c>
      <c r="P258" s="46" t="str">
        <f t="shared" ca="1" si="114"/>
        <v/>
      </c>
      <c r="Q258" s="44" t="str">
        <f t="shared" ca="1" si="115"/>
        <v/>
      </c>
      <c r="R258" s="45" t="str">
        <f t="shared" ca="1" si="116"/>
        <v/>
      </c>
      <c r="S258" s="46" t="str">
        <f t="shared" ca="1" si="117"/>
        <v/>
      </c>
      <c r="T258" s="77" t="str">
        <f t="shared" ca="1" si="118"/>
        <v/>
      </c>
      <c r="AH258" s="163" t="str">
        <f t="shared" si="97"/>
        <v/>
      </c>
      <c r="AI258" s="163" t="str">
        <f t="shared" si="98"/>
        <v/>
      </c>
    </row>
    <row r="259" spans="1:35">
      <c r="A259" s="164" t="str">
        <f t="shared" ca="1" si="100"/>
        <v/>
      </c>
      <c r="B259" s="44" t="str">
        <f t="shared" ca="1" si="101"/>
        <v/>
      </c>
      <c r="C259" s="45" t="str">
        <f t="shared" ca="1" si="99"/>
        <v/>
      </c>
      <c r="D259" s="45" t="str">
        <f t="shared" ca="1" si="102"/>
        <v/>
      </c>
      <c r="E259" s="44" t="str">
        <f t="shared" ca="1" si="103"/>
        <v/>
      </c>
      <c r="F259" s="45" t="str">
        <f t="shared" ca="1" si="104"/>
        <v/>
      </c>
      <c r="G259" s="46" t="str">
        <f t="shared" ca="1" si="105"/>
        <v/>
      </c>
      <c r="H259" s="44" t="str">
        <f t="shared" ca="1" si="106"/>
        <v/>
      </c>
      <c r="I259" s="45" t="str">
        <f t="shared" ca="1" si="107"/>
        <v/>
      </c>
      <c r="J259" s="46" t="str">
        <f t="shared" ca="1" si="108"/>
        <v/>
      </c>
      <c r="K259" s="44" t="str">
        <f t="shared" ca="1" si="109"/>
        <v/>
      </c>
      <c r="L259" s="45" t="str">
        <f t="shared" ca="1" si="110"/>
        <v/>
      </c>
      <c r="M259" s="46" t="str">
        <f t="shared" ca="1" si="111"/>
        <v/>
      </c>
      <c r="N259" s="44" t="str">
        <f t="shared" ca="1" si="112"/>
        <v/>
      </c>
      <c r="O259" s="45" t="str">
        <f t="shared" ca="1" si="113"/>
        <v/>
      </c>
      <c r="P259" s="46" t="str">
        <f t="shared" ca="1" si="114"/>
        <v/>
      </c>
      <c r="Q259" s="44" t="str">
        <f t="shared" ca="1" si="115"/>
        <v/>
      </c>
      <c r="R259" s="45" t="str">
        <f t="shared" ca="1" si="116"/>
        <v/>
      </c>
      <c r="S259" s="46" t="str">
        <f t="shared" ca="1" si="117"/>
        <v/>
      </c>
      <c r="T259" s="77" t="str">
        <f t="shared" ca="1" si="118"/>
        <v/>
      </c>
      <c r="AH259" s="163" t="str">
        <f t="shared" si="97"/>
        <v/>
      </c>
      <c r="AI259" s="163" t="str">
        <f t="shared" si="98"/>
        <v/>
      </c>
    </row>
    <row r="260" spans="1:35">
      <c r="A260" s="164" t="str">
        <f t="shared" ca="1" si="100"/>
        <v/>
      </c>
      <c r="B260" s="44" t="str">
        <f t="shared" ca="1" si="101"/>
        <v/>
      </c>
      <c r="C260" s="45" t="str">
        <f t="shared" ca="1" si="99"/>
        <v/>
      </c>
      <c r="D260" s="45" t="str">
        <f t="shared" ca="1" si="102"/>
        <v/>
      </c>
      <c r="E260" s="44" t="str">
        <f t="shared" ca="1" si="103"/>
        <v/>
      </c>
      <c r="F260" s="45" t="str">
        <f t="shared" ca="1" si="104"/>
        <v/>
      </c>
      <c r="G260" s="46" t="str">
        <f t="shared" ca="1" si="105"/>
        <v/>
      </c>
      <c r="H260" s="44" t="str">
        <f t="shared" ca="1" si="106"/>
        <v/>
      </c>
      <c r="I260" s="45" t="str">
        <f t="shared" ca="1" si="107"/>
        <v/>
      </c>
      <c r="J260" s="46" t="str">
        <f t="shared" ca="1" si="108"/>
        <v/>
      </c>
      <c r="K260" s="44" t="str">
        <f t="shared" ca="1" si="109"/>
        <v/>
      </c>
      <c r="L260" s="45" t="str">
        <f t="shared" ca="1" si="110"/>
        <v/>
      </c>
      <c r="M260" s="46" t="str">
        <f t="shared" ca="1" si="111"/>
        <v/>
      </c>
      <c r="N260" s="44" t="str">
        <f t="shared" ca="1" si="112"/>
        <v/>
      </c>
      <c r="O260" s="45" t="str">
        <f t="shared" ca="1" si="113"/>
        <v/>
      </c>
      <c r="P260" s="46" t="str">
        <f t="shared" ca="1" si="114"/>
        <v/>
      </c>
      <c r="Q260" s="44" t="str">
        <f t="shared" ca="1" si="115"/>
        <v/>
      </c>
      <c r="R260" s="45" t="str">
        <f t="shared" ca="1" si="116"/>
        <v/>
      </c>
      <c r="S260" s="46" t="str">
        <f t="shared" ca="1" si="117"/>
        <v/>
      </c>
      <c r="T260" s="77" t="str">
        <f t="shared" ca="1" si="118"/>
        <v/>
      </c>
      <c r="AH260" s="163" t="str">
        <f t="shared" ref="AH260:AH323" si="119">IF(COUNTIF(X:X,V260)*COUNTIF(Z:Z,V260)*COUNTIF(AB:AB,V260)*COUNTIF(AD:AD,V260)*COUNTIF(AF:AF,V260),V260,"")</f>
        <v/>
      </c>
      <c r="AI260" s="163" t="str">
        <f t="shared" ref="AI260:AI323" si="120">IF(AH260&gt;$A$14,AH260,"")</f>
        <v/>
      </c>
    </row>
    <row r="261" spans="1:35">
      <c r="A261" s="164" t="str">
        <f t="shared" ca="1" si="100"/>
        <v/>
      </c>
      <c r="B261" s="44" t="str">
        <f t="shared" ca="1" si="101"/>
        <v/>
      </c>
      <c r="C261" s="45" t="str">
        <f t="shared" ca="1" si="99"/>
        <v/>
      </c>
      <c r="D261" s="45" t="str">
        <f t="shared" ca="1" si="102"/>
        <v/>
      </c>
      <c r="E261" s="44" t="str">
        <f t="shared" ca="1" si="103"/>
        <v/>
      </c>
      <c r="F261" s="45" t="str">
        <f t="shared" ca="1" si="104"/>
        <v/>
      </c>
      <c r="G261" s="46" t="str">
        <f t="shared" ca="1" si="105"/>
        <v/>
      </c>
      <c r="H261" s="44" t="str">
        <f t="shared" ca="1" si="106"/>
        <v/>
      </c>
      <c r="I261" s="45" t="str">
        <f t="shared" ca="1" si="107"/>
        <v/>
      </c>
      <c r="J261" s="46" t="str">
        <f t="shared" ca="1" si="108"/>
        <v/>
      </c>
      <c r="K261" s="44" t="str">
        <f t="shared" ca="1" si="109"/>
        <v/>
      </c>
      <c r="L261" s="45" t="str">
        <f t="shared" ca="1" si="110"/>
        <v/>
      </c>
      <c r="M261" s="46" t="str">
        <f t="shared" ca="1" si="111"/>
        <v/>
      </c>
      <c r="N261" s="44" t="str">
        <f t="shared" ca="1" si="112"/>
        <v/>
      </c>
      <c r="O261" s="45" t="str">
        <f t="shared" ca="1" si="113"/>
        <v/>
      </c>
      <c r="P261" s="46" t="str">
        <f t="shared" ca="1" si="114"/>
        <v/>
      </c>
      <c r="Q261" s="44" t="str">
        <f t="shared" ca="1" si="115"/>
        <v/>
      </c>
      <c r="R261" s="45" t="str">
        <f t="shared" ca="1" si="116"/>
        <v/>
      </c>
      <c r="S261" s="46" t="str">
        <f t="shared" ca="1" si="117"/>
        <v/>
      </c>
      <c r="T261" s="77" t="str">
        <f t="shared" ca="1" si="118"/>
        <v/>
      </c>
      <c r="AH261" s="163" t="str">
        <f t="shared" si="119"/>
        <v/>
      </c>
      <c r="AI261" s="163" t="str">
        <f t="shared" si="120"/>
        <v/>
      </c>
    </row>
    <row r="262" spans="1:35">
      <c r="A262" s="164" t="str">
        <f t="shared" ca="1" si="100"/>
        <v/>
      </c>
      <c r="B262" s="44" t="str">
        <f t="shared" ca="1" si="101"/>
        <v/>
      </c>
      <c r="C262" s="45" t="str">
        <f t="shared" ca="1" si="99"/>
        <v/>
      </c>
      <c r="D262" s="45" t="str">
        <f t="shared" ca="1" si="102"/>
        <v/>
      </c>
      <c r="E262" s="44" t="str">
        <f t="shared" ca="1" si="103"/>
        <v/>
      </c>
      <c r="F262" s="45" t="str">
        <f t="shared" ca="1" si="104"/>
        <v/>
      </c>
      <c r="G262" s="46" t="str">
        <f t="shared" ca="1" si="105"/>
        <v/>
      </c>
      <c r="H262" s="44" t="str">
        <f t="shared" ca="1" si="106"/>
        <v/>
      </c>
      <c r="I262" s="45" t="str">
        <f t="shared" ca="1" si="107"/>
        <v/>
      </c>
      <c r="J262" s="46" t="str">
        <f t="shared" ca="1" si="108"/>
        <v/>
      </c>
      <c r="K262" s="44" t="str">
        <f t="shared" ca="1" si="109"/>
        <v/>
      </c>
      <c r="L262" s="45" t="str">
        <f t="shared" ca="1" si="110"/>
        <v/>
      </c>
      <c r="M262" s="46" t="str">
        <f t="shared" ca="1" si="111"/>
        <v/>
      </c>
      <c r="N262" s="44" t="str">
        <f t="shared" ca="1" si="112"/>
        <v/>
      </c>
      <c r="O262" s="45" t="str">
        <f t="shared" ca="1" si="113"/>
        <v/>
      </c>
      <c r="P262" s="46" t="str">
        <f t="shared" ca="1" si="114"/>
        <v/>
      </c>
      <c r="Q262" s="44" t="str">
        <f t="shared" ca="1" si="115"/>
        <v/>
      </c>
      <c r="R262" s="45" t="str">
        <f t="shared" ca="1" si="116"/>
        <v/>
      </c>
      <c r="S262" s="46" t="str">
        <f t="shared" ca="1" si="117"/>
        <v/>
      </c>
      <c r="T262" s="77" t="str">
        <f t="shared" ca="1" si="118"/>
        <v/>
      </c>
      <c r="AH262" s="163" t="str">
        <f t="shared" si="119"/>
        <v/>
      </c>
      <c r="AI262" s="163" t="str">
        <f t="shared" si="120"/>
        <v/>
      </c>
    </row>
    <row r="263" spans="1:35">
      <c r="A263" s="164" t="str">
        <f t="shared" ca="1" si="100"/>
        <v/>
      </c>
      <c r="B263" s="44" t="str">
        <f t="shared" ca="1" si="101"/>
        <v/>
      </c>
      <c r="C263" s="45" t="str">
        <f t="shared" ca="1" si="99"/>
        <v/>
      </c>
      <c r="D263" s="45" t="str">
        <f t="shared" ca="1" si="102"/>
        <v/>
      </c>
      <c r="E263" s="44" t="str">
        <f t="shared" ca="1" si="103"/>
        <v/>
      </c>
      <c r="F263" s="45" t="str">
        <f t="shared" ca="1" si="104"/>
        <v/>
      </c>
      <c r="G263" s="46" t="str">
        <f t="shared" ca="1" si="105"/>
        <v/>
      </c>
      <c r="H263" s="44" t="str">
        <f t="shared" ca="1" si="106"/>
        <v/>
      </c>
      <c r="I263" s="45" t="str">
        <f t="shared" ca="1" si="107"/>
        <v/>
      </c>
      <c r="J263" s="46" t="str">
        <f t="shared" ca="1" si="108"/>
        <v/>
      </c>
      <c r="K263" s="44" t="str">
        <f t="shared" ca="1" si="109"/>
        <v/>
      </c>
      <c r="L263" s="45" t="str">
        <f t="shared" ca="1" si="110"/>
        <v/>
      </c>
      <c r="M263" s="46" t="str">
        <f t="shared" ca="1" si="111"/>
        <v/>
      </c>
      <c r="N263" s="44" t="str">
        <f t="shared" ca="1" si="112"/>
        <v/>
      </c>
      <c r="O263" s="45" t="str">
        <f t="shared" ca="1" si="113"/>
        <v/>
      </c>
      <c r="P263" s="46" t="str">
        <f t="shared" ca="1" si="114"/>
        <v/>
      </c>
      <c r="Q263" s="44" t="str">
        <f t="shared" ca="1" si="115"/>
        <v/>
      </c>
      <c r="R263" s="45" t="str">
        <f t="shared" ca="1" si="116"/>
        <v/>
      </c>
      <c r="S263" s="46" t="str">
        <f t="shared" ca="1" si="117"/>
        <v/>
      </c>
      <c r="T263" s="77" t="str">
        <f t="shared" ca="1" si="118"/>
        <v/>
      </c>
      <c r="AH263" s="163" t="str">
        <f t="shared" si="119"/>
        <v/>
      </c>
      <c r="AI263" s="163" t="str">
        <f t="shared" si="120"/>
        <v/>
      </c>
    </row>
    <row r="264" spans="1:35">
      <c r="A264" s="164" t="str">
        <f t="shared" ca="1" si="100"/>
        <v/>
      </c>
      <c r="B264" s="44" t="str">
        <f t="shared" ca="1" si="101"/>
        <v/>
      </c>
      <c r="C264" s="45" t="str">
        <f t="shared" ca="1" si="99"/>
        <v/>
      </c>
      <c r="D264" s="45" t="str">
        <f t="shared" ca="1" si="102"/>
        <v/>
      </c>
      <c r="E264" s="44" t="str">
        <f t="shared" ca="1" si="103"/>
        <v/>
      </c>
      <c r="F264" s="45" t="str">
        <f t="shared" ca="1" si="104"/>
        <v/>
      </c>
      <c r="G264" s="46" t="str">
        <f t="shared" ca="1" si="105"/>
        <v/>
      </c>
      <c r="H264" s="44" t="str">
        <f t="shared" ca="1" si="106"/>
        <v/>
      </c>
      <c r="I264" s="45" t="str">
        <f t="shared" ca="1" si="107"/>
        <v/>
      </c>
      <c r="J264" s="46" t="str">
        <f t="shared" ca="1" si="108"/>
        <v/>
      </c>
      <c r="K264" s="44" t="str">
        <f t="shared" ca="1" si="109"/>
        <v/>
      </c>
      <c r="L264" s="45" t="str">
        <f t="shared" ca="1" si="110"/>
        <v/>
      </c>
      <c r="M264" s="46" t="str">
        <f t="shared" ca="1" si="111"/>
        <v/>
      </c>
      <c r="N264" s="44" t="str">
        <f t="shared" ca="1" si="112"/>
        <v/>
      </c>
      <c r="O264" s="45" t="str">
        <f t="shared" ca="1" si="113"/>
        <v/>
      </c>
      <c r="P264" s="46" t="str">
        <f t="shared" ca="1" si="114"/>
        <v/>
      </c>
      <c r="Q264" s="44" t="str">
        <f t="shared" ca="1" si="115"/>
        <v/>
      </c>
      <c r="R264" s="45" t="str">
        <f t="shared" ca="1" si="116"/>
        <v/>
      </c>
      <c r="S264" s="46" t="str">
        <f t="shared" ca="1" si="117"/>
        <v/>
      </c>
      <c r="T264" s="77" t="str">
        <f t="shared" ca="1" si="118"/>
        <v/>
      </c>
      <c r="AH264" s="163" t="str">
        <f t="shared" si="119"/>
        <v/>
      </c>
      <c r="AI264" s="163" t="str">
        <f t="shared" si="120"/>
        <v/>
      </c>
    </row>
    <row r="265" spans="1:35">
      <c r="A265" s="164" t="str">
        <f t="shared" ca="1" si="100"/>
        <v/>
      </c>
      <c r="B265" s="44" t="str">
        <f t="shared" ca="1" si="101"/>
        <v/>
      </c>
      <c r="C265" s="45" t="str">
        <f t="shared" ca="1" si="99"/>
        <v/>
      </c>
      <c r="D265" s="45" t="str">
        <f t="shared" ca="1" si="102"/>
        <v/>
      </c>
      <c r="E265" s="44" t="str">
        <f t="shared" ca="1" si="103"/>
        <v/>
      </c>
      <c r="F265" s="45" t="str">
        <f t="shared" ca="1" si="104"/>
        <v/>
      </c>
      <c r="G265" s="46" t="str">
        <f t="shared" ca="1" si="105"/>
        <v/>
      </c>
      <c r="H265" s="44" t="str">
        <f t="shared" ca="1" si="106"/>
        <v/>
      </c>
      <c r="I265" s="45" t="str">
        <f t="shared" ca="1" si="107"/>
        <v/>
      </c>
      <c r="J265" s="46" t="str">
        <f t="shared" ca="1" si="108"/>
        <v/>
      </c>
      <c r="K265" s="44" t="str">
        <f t="shared" ca="1" si="109"/>
        <v/>
      </c>
      <c r="L265" s="45" t="str">
        <f t="shared" ca="1" si="110"/>
        <v/>
      </c>
      <c r="M265" s="46" t="str">
        <f t="shared" ca="1" si="111"/>
        <v/>
      </c>
      <c r="N265" s="44" t="str">
        <f t="shared" ca="1" si="112"/>
        <v/>
      </c>
      <c r="O265" s="45" t="str">
        <f t="shared" ca="1" si="113"/>
        <v/>
      </c>
      <c r="P265" s="46" t="str">
        <f t="shared" ca="1" si="114"/>
        <v/>
      </c>
      <c r="Q265" s="44" t="str">
        <f t="shared" ca="1" si="115"/>
        <v/>
      </c>
      <c r="R265" s="45" t="str">
        <f t="shared" ca="1" si="116"/>
        <v/>
      </c>
      <c r="S265" s="46" t="str">
        <f t="shared" ca="1" si="117"/>
        <v/>
      </c>
      <c r="T265" s="77" t="str">
        <f t="shared" ca="1" si="118"/>
        <v/>
      </c>
      <c r="AH265" s="163" t="str">
        <f t="shared" si="119"/>
        <v/>
      </c>
      <c r="AI265" s="163" t="str">
        <f t="shared" si="120"/>
        <v/>
      </c>
    </row>
    <row r="266" spans="1:35">
      <c r="A266" s="164" t="str">
        <f t="shared" ca="1" si="100"/>
        <v/>
      </c>
      <c r="B266" s="44" t="str">
        <f t="shared" ca="1" si="101"/>
        <v/>
      </c>
      <c r="C266" s="45" t="str">
        <f t="shared" ca="1" si="99"/>
        <v/>
      </c>
      <c r="D266" s="45" t="str">
        <f t="shared" ca="1" si="102"/>
        <v/>
      </c>
      <c r="E266" s="44" t="str">
        <f t="shared" ca="1" si="103"/>
        <v/>
      </c>
      <c r="F266" s="45" t="str">
        <f t="shared" ca="1" si="104"/>
        <v/>
      </c>
      <c r="G266" s="46" t="str">
        <f t="shared" ca="1" si="105"/>
        <v/>
      </c>
      <c r="H266" s="44" t="str">
        <f t="shared" ca="1" si="106"/>
        <v/>
      </c>
      <c r="I266" s="45" t="str">
        <f t="shared" ca="1" si="107"/>
        <v/>
      </c>
      <c r="J266" s="46" t="str">
        <f t="shared" ca="1" si="108"/>
        <v/>
      </c>
      <c r="K266" s="44" t="str">
        <f t="shared" ca="1" si="109"/>
        <v/>
      </c>
      <c r="L266" s="45" t="str">
        <f t="shared" ca="1" si="110"/>
        <v/>
      </c>
      <c r="M266" s="46" t="str">
        <f t="shared" ca="1" si="111"/>
        <v/>
      </c>
      <c r="N266" s="44" t="str">
        <f t="shared" ca="1" si="112"/>
        <v/>
      </c>
      <c r="O266" s="45" t="str">
        <f t="shared" ca="1" si="113"/>
        <v/>
      </c>
      <c r="P266" s="46" t="str">
        <f t="shared" ca="1" si="114"/>
        <v/>
      </c>
      <c r="Q266" s="44" t="str">
        <f t="shared" ca="1" si="115"/>
        <v/>
      </c>
      <c r="R266" s="45" t="str">
        <f t="shared" ca="1" si="116"/>
        <v/>
      </c>
      <c r="S266" s="46" t="str">
        <f t="shared" ca="1" si="117"/>
        <v/>
      </c>
      <c r="T266" s="77" t="str">
        <f t="shared" ca="1" si="118"/>
        <v/>
      </c>
      <c r="AH266" s="163" t="str">
        <f t="shared" si="119"/>
        <v/>
      </c>
      <c r="AI266" s="163" t="str">
        <f t="shared" si="120"/>
        <v/>
      </c>
    </row>
    <row r="267" spans="1:35">
      <c r="A267" s="164" t="str">
        <f t="shared" ca="1" si="100"/>
        <v/>
      </c>
      <c r="B267" s="44" t="str">
        <f t="shared" ca="1" si="101"/>
        <v/>
      </c>
      <c r="C267" s="45" t="str">
        <f t="shared" ca="1" si="99"/>
        <v/>
      </c>
      <c r="D267" s="45" t="str">
        <f t="shared" ca="1" si="102"/>
        <v/>
      </c>
      <c r="E267" s="44" t="str">
        <f t="shared" ca="1" si="103"/>
        <v/>
      </c>
      <c r="F267" s="45" t="str">
        <f t="shared" ca="1" si="104"/>
        <v/>
      </c>
      <c r="G267" s="46" t="str">
        <f t="shared" ca="1" si="105"/>
        <v/>
      </c>
      <c r="H267" s="44" t="str">
        <f t="shared" ca="1" si="106"/>
        <v/>
      </c>
      <c r="I267" s="45" t="str">
        <f t="shared" ca="1" si="107"/>
        <v/>
      </c>
      <c r="J267" s="46" t="str">
        <f t="shared" ca="1" si="108"/>
        <v/>
      </c>
      <c r="K267" s="44" t="str">
        <f t="shared" ca="1" si="109"/>
        <v/>
      </c>
      <c r="L267" s="45" t="str">
        <f t="shared" ca="1" si="110"/>
        <v/>
      </c>
      <c r="M267" s="46" t="str">
        <f t="shared" ca="1" si="111"/>
        <v/>
      </c>
      <c r="N267" s="44" t="str">
        <f t="shared" ca="1" si="112"/>
        <v/>
      </c>
      <c r="O267" s="45" t="str">
        <f t="shared" ca="1" si="113"/>
        <v/>
      </c>
      <c r="P267" s="46" t="str">
        <f t="shared" ca="1" si="114"/>
        <v/>
      </c>
      <c r="Q267" s="44" t="str">
        <f t="shared" ca="1" si="115"/>
        <v/>
      </c>
      <c r="R267" s="45" t="str">
        <f t="shared" ca="1" si="116"/>
        <v/>
      </c>
      <c r="S267" s="46" t="str">
        <f t="shared" ca="1" si="117"/>
        <v/>
      </c>
      <c r="T267" s="77" t="str">
        <f t="shared" ca="1" si="118"/>
        <v/>
      </c>
      <c r="AH267" s="163" t="str">
        <f t="shared" si="119"/>
        <v/>
      </c>
      <c r="AI267" s="163" t="str">
        <f t="shared" si="120"/>
        <v/>
      </c>
    </row>
    <row r="268" spans="1:35">
      <c r="A268" s="164" t="str">
        <f t="shared" ca="1" si="100"/>
        <v/>
      </c>
      <c r="B268" s="44" t="str">
        <f t="shared" ca="1" si="101"/>
        <v/>
      </c>
      <c r="C268" s="45" t="str">
        <f t="shared" ca="1" si="99"/>
        <v/>
      </c>
      <c r="D268" s="45" t="str">
        <f t="shared" ca="1" si="102"/>
        <v/>
      </c>
      <c r="E268" s="44" t="str">
        <f t="shared" ca="1" si="103"/>
        <v/>
      </c>
      <c r="F268" s="45" t="str">
        <f t="shared" ca="1" si="104"/>
        <v/>
      </c>
      <c r="G268" s="46" t="str">
        <f t="shared" ca="1" si="105"/>
        <v/>
      </c>
      <c r="H268" s="44" t="str">
        <f t="shared" ca="1" si="106"/>
        <v/>
      </c>
      <c r="I268" s="45" t="str">
        <f t="shared" ca="1" si="107"/>
        <v/>
      </c>
      <c r="J268" s="46" t="str">
        <f t="shared" ca="1" si="108"/>
        <v/>
      </c>
      <c r="K268" s="44" t="str">
        <f t="shared" ca="1" si="109"/>
        <v/>
      </c>
      <c r="L268" s="45" t="str">
        <f t="shared" ca="1" si="110"/>
        <v/>
      </c>
      <c r="M268" s="46" t="str">
        <f t="shared" ca="1" si="111"/>
        <v/>
      </c>
      <c r="N268" s="44" t="str">
        <f t="shared" ca="1" si="112"/>
        <v/>
      </c>
      <c r="O268" s="45" t="str">
        <f t="shared" ca="1" si="113"/>
        <v/>
      </c>
      <c r="P268" s="46" t="str">
        <f t="shared" ca="1" si="114"/>
        <v/>
      </c>
      <c r="Q268" s="44" t="str">
        <f t="shared" ca="1" si="115"/>
        <v/>
      </c>
      <c r="R268" s="45" t="str">
        <f t="shared" ca="1" si="116"/>
        <v/>
      </c>
      <c r="S268" s="46" t="str">
        <f t="shared" ca="1" si="117"/>
        <v/>
      </c>
      <c r="T268" s="77" t="str">
        <f t="shared" ca="1" si="118"/>
        <v/>
      </c>
      <c r="AH268" s="163" t="str">
        <f t="shared" si="119"/>
        <v/>
      </c>
      <c r="AI268" s="163" t="str">
        <f t="shared" si="120"/>
        <v/>
      </c>
    </row>
    <row r="269" spans="1:35">
      <c r="A269" s="164" t="str">
        <f t="shared" ca="1" si="100"/>
        <v/>
      </c>
      <c r="B269" s="44" t="str">
        <f t="shared" ca="1" si="101"/>
        <v/>
      </c>
      <c r="C269" s="45" t="str">
        <f t="shared" ca="1" si="99"/>
        <v/>
      </c>
      <c r="D269" s="45" t="str">
        <f t="shared" ca="1" si="102"/>
        <v/>
      </c>
      <c r="E269" s="44" t="str">
        <f t="shared" ca="1" si="103"/>
        <v/>
      </c>
      <c r="F269" s="45" t="str">
        <f t="shared" ca="1" si="104"/>
        <v/>
      </c>
      <c r="G269" s="46" t="str">
        <f t="shared" ca="1" si="105"/>
        <v/>
      </c>
      <c r="H269" s="44" t="str">
        <f t="shared" ca="1" si="106"/>
        <v/>
      </c>
      <c r="I269" s="45" t="str">
        <f t="shared" ca="1" si="107"/>
        <v/>
      </c>
      <c r="J269" s="46" t="str">
        <f t="shared" ca="1" si="108"/>
        <v/>
      </c>
      <c r="K269" s="44" t="str">
        <f t="shared" ca="1" si="109"/>
        <v/>
      </c>
      <c r="L269" s="45" t="str">
        <f t="shared" ca="1" si="110"/>
        <v/>
      </c>
      <c r="M269" s="46" t="str">
        <f t="shared" ca="1" si="111"/>
        <v/>
      </c>
      <c r="N269" s="44" t="str">
        <f t="shared" ca="1" si="112"/>
        <v/>
      </c>
      <c r="O269" s="45" t="str">
        <f t="shared" ca="1" si="113"/>
        <v/>
      </c>
      <c r="P269" s="46" t="str">
        <f t="shared" ca="1" si="114"/>
        <v/>
      </c>
      <c r="Q269" s="44" t="str">
        <f t="shared" ca="1" si="115"/>
        <v/>
      </c>
      <c r="R269" s="45" t="str">
        <f t="shared" ca="1" si="116"/>
        <v/>
      </c>
      <c r="S269" s="46" t="str">
        <f t="shared" ca="1" si="117"/>
        <v/>
      </c>
      <c r="T269" s="77" t="str">
        <f t="shared" ca="1" si="118"/>
        <v/>
      </c>
      <c r="AH269" s="163" t="str">
        <f t="shared" si="119"/>
        <v/>
      </c>
      <c r="AI269" s="163" t="str">
        <f t="shared" si="120"/>
        <v/>
      </c>
    </row>
    <row r="270" spans="1:35">
      <c r="A270" s="164" t="str">
        <f t="shared" ca="1" si="100"/>
        <v/>
      </c>
      <c r="B270" s="44" t="str">
        <f t="shared" ca="1" si="101"/>
        <v/>
      </c>
      <c r="C270" s="45" t="str">
        <f t="shared" ca="1" si="99"/>
        <v/>
      </c>
      <c r="D270" s="45" t="str">
        <f t="shared" ca="1" si="102"/>
        <v/>
      </c>
      <c r="E270" s="44" t="str">
        <f t="shared" ca="1" si="103"/>
        <v/>
      </c>
      <c r="F270" s="45" t="str">
        <f t="shared" ca="1" si="104"/>
        <v/>
      </c>
      <c r="G270" s="46" t="str">
        <f t="shared" ca="1" si="105"/>
        <v/>
      </c>
      <c r="H270" s="44" t="str">
        <f t="shared" ca="1" si="106"/>
        <v/>
      </c>
      <c r="I270" s="45" t="str">
        <f t="shared" ca="1" si="107"/>
        <v/>
      </c>
      <c r="J270" s="46" t="str">
        <f t="shared" ca="1" si="108"/>
        <v/>
      </c>
      <c r="K270" s="44" t="str">
        <f t="shared" ca="1" si="109"/>
        <v/>
      </c>
      <c r="L270" s="45" t="str">
        <f t="shared" ca="1" si="110"/>
        <v/>
      </c>
      <c r="M270" s="46" t="str">
        <f t="shared" ca="1" si="111"/>
        <v/>
      </c>
      <c r="N270" s="44" t="str">
        <f t="shared" ca="1" si="112"/>
        <v/>
      </c>
      <c r="O270" s="45" t="str">
        <f t="shared" ca="1" si="113"/>
        <v/>
      </c>
      <c r="P270" s="46" t="str">
        <f t="shared" ca="1" si="114"/>
        <v/>
      </c>
      <c r="Q270" s="44" t="str">
        <f t="shared" ca="1" si="115"/>
        <v/>
      </c>
      <c r="R270" s="45" t="str">
        <f t="shared" ca="1" si="116"/>
        <v/>
      </c>
      <c r="S270" s="46" t="str">
        <f t="shared" ca="1" si="117"/>
        <v/>
      </c>
      <c r="T270" s="77" t="str">
        <f t="shared" ca="1" si="118"/>
        <v/>
      </c>
      <c r="AH270" s="163" t="str">
        <f t="shared" si="119"/>
        <v/>
      </c>
      <c r="AI270" s="163" t="str">
        <f t="shared" si="120"/>
        <v/>
      </c>
    </row>
    <row r="271" spans="1:35">
      <c r="A271" s="164" t="str">
        <f t="shared" ca="1" si="100"/>
        <v/>
      </c>
      <c r="B271" s="44" t="str">
        <f t="shared" ca="1" si="101"/>
        <v/>
      </c>
      <c r="C271" s="45" t="str">
        <f t="shared" ca="1" si="99"/>
        <v/>
      </c>
      <c r="D271" s="45" t="str">
        <f t="shared" ca="1" si="102"/>
        <v/>
      </c>
      <c r="E271" s="44" t="str">
        <f t="shared" ca="1" si="103"/>
        <v/>
      </c>
      <c r="F271" s="45" t="str">
        <f t="shared" ca="1" si="104"/>
        <v/>
      </c>
      <c r="G271" s="46" t="str">
        <f t="shared" ca="1" si="105"/>
        <v/>
      </c>
      <c r="H271" s="44" t="str">
        <f t="shared" ca="1" si="106"/>
        <v/>
      </c>
      <c r="I271" s="45" t="str">
        <f t="shared" ca="1" si="107"/>
        <v/>
      </c>
      <c r="J271" s="46" t="str">
        <f t="shared" ca="1" si="108"/>
        <v/>
      </c>
      <c r="K271" s="44" t="str">
        <f t="shared" ca="1" si="109"/>
        <v/>
      </c>
      <c r="L271" s="45" t="str">
        <f t="shared" ca="1" si="110"/>
        <v/>
      </c>
      <c r="M271" s="46" t="str">
        <f t="shared" ca="1" si="111"/>
        <v/>
      </c>
      <c r="N271" s="44" t="str">
        <f t="shared" ca="1" si="112"/>
        <v/>
      </c>
      <c r="O271" s="45" t="str">
        <f t="shared" ca="1" si="113"/>
        <v/>
      </c>
      <c r="P271" s="46" t="str">
        <f t="shared" ca="1" si="114"/>
        <v/>
      </c>
      <c r="Q271" s="44" t="str">
        <f t="shared" ca="1" si="115"/>
        <v/>
      </c>
      <c r="R271" s="45" t="str">
        <f t="shared" ca="1" si="116"/>
        <v/>
      </c>
      <c r="S271" s="46" t="str">
        <f t="shared" ca="1" si="117"/>
        <v/>
      </c>
      <c r="T271" s="77" t="str">
        <f t="shared" ca="1" si="118"/>
        <v/>
      </c>
      <c r="AH271" s="163" t="str">
        <f t="shared" si="119"/>
        <v/>
      </c>
      <c r="AI271" s="163" t="str">
        <f t="shared" si="120"/>
        <v/>
      </c>
    </row>
    <row r="272" spans="1:35">
      <c r="A272" s="164" t="str">
        <f t="shared" ca="1" si="100"/>
        <v/>
      </c>
      <c r="B272" s="44" t="str">
        <f t="shared" ca="1" si="101"/>
        <v/>
      </c>
      <c r="C272" s="45" t="str">
        <f t="shared" ref="C272:C335" ca="1" si="121">IF(ISERROR(B272-2),"",(B272/$B$14-1)*$B$5)</f>
        <v/>
      </c>
      <c r="D272" s="45" t="str">
        <f t="shared" ca="1" si="102"/>
        <v/>
      </c>
      <c r="E272" s="44" t="str">
        <f t="shared" ca="1" si="103"/>
        <v/>
      </c>
      <c r="F272" s="45" t="str">
        <f t="shared" ca="1" si="104"/>
        <v/>
      </c>
      <c r="G272" s="46" t="str">
        <f t="shared" ca="1" si="105"/>
        <v/>
      </c>
      <c r="H272" s="44" t="str">
        <f t="shared" ca="1" si="106"/>
        <v/>
      </c>
      <c r="I272" s="45" t="str">
        <f t="shared" ca="1" si="107"/>
        <v/>
      </c>
      <c r="J272" s="46" t="str">
        <f t="shared" ca="1" si="108"/>
        <v/>
      </c>
      <c r="K272" s="44" t="str">
        <f t="shared" ca="1" si="109"/>
        <v/>
      </c>
      <c r="L272" s="45" t="str">
        <f t="shared" ca="1" si="110"/>
        <v/>
      </c>
      <c r="M272" s="46" t="str">
        <f t="shared" ca="1" si="111"/>
        <v/>
      </c>
      <c r="N272" s="44" t="str">
        <f t="shared" ca="1" si="112"/>
        <v/>
      </c>
      <c r="O272" s="45" t="str">
        <f t="shared" ca="1" si="113"/>
        <v/>
      </c>
      <c r="P272" s="46" t="str">
        <f t="shared" ca="1" si="114"/>
        <v/>
      </c>
      <c r="Q272" s="44" t="str">
        <f t="shared" ca="1" si="115"/>
        <v/>
      </c>
      <c r="R272" s="45" t="str">
        <f t="shared" ca="1" si="116"/>
        <v/>
      </c>
      <c r="S272" s="46" t="str">
        <f t="shared" ca="1" si="117"/>
        <v/>
      </c>
      <c r="T272" s="77" t="str">
        <f t="shared" ca="1" si="118"/>
        <v/>
      </c>
      <c r="AH272" s="163" t="str">
        <f t="shared" si="119"/>
        <v/>
      </c>
      <c r="AI272" s="163" t="str">
        <f t="shared" si="120"/>
        <v/>
      </c>
    </row>
    <row r="273" spans="1:35">
      <c r="A273" s="164" t="str">
        <f t="shared" ca="1" si="100"/>
        <v/>
      </c>
      <c r="B273" s="44" t="str">
        <f t="shared" ca="1" si="101"/>
        <v/>
      </c>
      <c r="C273" s="45" t="str">
        <f t="shared" ca="1" si="121"/>
        <v/>
      </c>
      <c r="D273" s="45" t="str">
        <f t="shared" ca="1" si="102"/>
        <v/>
      </c>
      <c r="E273" s="44" t="str">
        <f t="shared" ca="1" si="103"/>
        <v/>
      </c>
      <c r="F273" s="45" t="str">
        <f t="shared" ca="1" si="104"/>
        <v/>
      </c>
      <c r="G273" s="46" t="str">
        <f t="shared" ca="1" si="105"/>
        <v/>
      </c>
      <c r="H273" s="44" t="str">
        <f t="shared" ca="1" si="106"/>
        <v/>
      </c>
      <c r="I273" s="45" t="str">
        <f t="shared" ca="1" si="107"/>
        <v/>
      </c>
      <c r="J273" s="46" t="str">
        <f t="shared" ca="1" si="108"/>
        <v/>
      </c>
      <c r="K273" s="44" t="str">
        <f t="shared" ca="1" si="109"/>
        <v/>
      </c>
      <c r="L273" s="45" t="str">
        <f t="shared" ca="1" si="110"/>
        <v/>
      </c>
      <c r="M273" s="46" t="str">
        <f t="shared" ca="1" si="111"/>
        <v/>
      </c>
      <c r="N273" s="44" t="str">
        <f t="shared" ca="1" si="112"/>
        <v/>
      </c>
      <c r="O273" s="45" t="str">
        <f t="shared" ca="1" si="113"/>
        <v/>
      </c>
      <c r="P273" s="46" t="str">
        <f t="shared" ca="1" si="114"/>
        <v/>
      </c>
      <c r="Q273" s="44" t="str">
        <f t="shared" ca="1" si="115"/>
        <v/>
      </c>
      <c r="R273" s="45" t="str">
        <f t="shared" ca="1" si="116"/>
        <v/>
      </c>
      <c r="S273" s="46" t="str">
        <f t="shared" ca="1" si="117"/>
        <v/>
      </c>
      <c r="T273" s="77" t="str">
        <f t="shared" ca="1" si="118"/>
        <v/>
      </c>
      <c r="AH273" s="163" t="str">
        <f t="shared" si="119"/>
        <v/>
      </c>
      <c r="AI273" s="163" t="str">
        <f t="shared" si="120"/>
        <v/>
      </c>
    </row>
    <row r="274" spans="1:35">
      <c r="A274" s="164" t="str">
        <f t="shared" ca="1" si="100"/>
        <v/>
      </c>
      <c r="B274" s="44" t="str">
        <f t="shared" ca="1" si="101"/>
        <v/>
      </c>
      <c r="C274" s="45" t="str">
        <f t="shared" ca="1" si="121"/>
        <v/>
      </c>
      <c r="D274" s="45" t="str">
        <f t="shared" ca="1" si="102"/>
        <v/>
      </c>
      <c r="E274" s="44" t="str">
        <f t="shared" ca="1" si="103"/>
        <v/>
      </c>
      <c r="F274" s="45" t="str">
        <f t="shared" ca="1" si="104"/>
        <v/>
      </c>
      <c r="G274" s="46" t="str">
        <f t="shared" ca="1" si="105"/>
        <v/>
      </c>
      <c r="H274" s="44" t="str">
        <f t="shared" ca="1" si="106"/>
        <v/>
      </c>
      <c r="I274" s="45" t="str">
        <f t="shared" ca="1" si="107"/>
        <v/>
      </c>
      <c r="J274" s="46" t="str">
        <f t="shared" ca="1" si="108"/>
        <v/>
      </c>
      <c r="K274" s="44" t="str">
        <f t="shared" ca="1" si="109"/>
        <v/>
      </c>
      <c r="L274" s="45" t="str">
        <f t="shared" ca="1" si="110"/>
        <v/>
      </c>
      <c r="M274" s="46" t="str">
        <f t="shared" ca="1" si="111"/>
        <v/>
      </c>
      <c r="N274" s="44" t="str">
        <f t="shared" ca="1" si="112"/>
        <v/>
      </c>
      <c r="O274" s="45" t="str">
        <f t="shared" ca="1" si="113"/>
        <v/>
      </c>
      <c r="P274" s="46" t="str">
        <f t="shared" ca="1" si="114"/>
        <v/>
      </c>
      <c r="Q274" s="44" t="str">
        <f t="shared" ca="1" si="115"/>
        <v/>
      </c>
      <c r="R274" s="45" t="str">
        <f t="shared" ca="1" si="116"/>
        <v/>
      </c>
      <c r="S274" s="46" t="str">
        <f t="shared" ca="1" si="117"/>
        <v/>
      </c>
      <c r="T274" s="77" t="str">
        <f t="shared" ca="1" si="118"/>
        <v/>
      </c>
      <c r="AH274" s="163" t="str">
        <f t="shared" si="119"/>
        <v/>
      </c>
      <c r="AI274" s="163" t="str">
        <f t="shared" si="120"/>
        <v/>
      </c>
    </row>
    <row r="275" spans="1:35">
      <c r="A275" s="164" t="str">
        <f t="shared" ca="1" si="100"/>
        <v/>
      </c>
      <c r="B275" s="44" t="str">
        <f t="shared" ca="1" si="101"/>
        <v/>
      </c>
      <c r="C275" s="45" t="str">
        <f t="shared" ca="1" si="121"/>
        <v/>
      </c>
      <c r="D275" s="45" t="str">
        <f t="shared" ca="1" si="102"/>
        <v/>
      </c>
      <c r="E275" s="44" t="str">
        <f t="shared" ca="1" si="103"/>
        <v/>
      </c>
      <c r="F275" s="45" t="str">
        <f t="shared" ca="1" si="104"/>
        <v/>
      </c>
      <c r="G275" s="46" t="str">
        <f t="shared" ca="1" si="105"/>
        <v/>
      </c>
      <c r="H275" s="44" t="str">
        <f t="shared" ca="1" si="106"/>
        <v/>
      </c>
      <c r="I275" s="45" t="str">
        <f t="shared" ca="1" si="107"/>
        <v/>
      </c>
      <c r="J275" s="46" t="str">
        <f t="shared" ca="1" si="108"/>
        <v/>
      </c>
      <c r="K275" s="44" t="str">
        <f t="shared" ca="1" si="109"/>
        <v/>
      </c>
      <c r="L275" s="45" t="str">
        <f t="shared" ca="1" si="110"/>
        <v/>
      </c>
      <c r="M275" s="46" t="str">
        <f t="shared" ca="1" si="111"/>
        <v/>
      </c>
      <c r="N275" s="44" t="str">
        <f t="shared" ca="1" si="112"/>
        <v/>
      </c>
      <c r="O275" s="45" t="str">
        <f t="shared" ca="1" si="113"/>
        <v/>
      </c>
      <c r="P275" s="46" t="str">
        <f t="shared" ca="1" si="114"/>
        <v/>
      </c>
      <c r="Q275" s="44" t="str">
        <f t="shared" ca="1" si="115"/>
        <v/>
      </c>
      <c r="R275" s="45" t="str">
        <f t="shared" ca="1" si="116"/>
        <v/>
      </c>
      <c r="S275" s="46" t="str">
        <f t="shared" ca="1" si="117"/>
        <v/>
      </c>
      <c r="T275" s="77" t="str">
        <f t="shared" ca="1" si="118"/>
        <v/>
      </c>
      <c r="AH275" s="163" t="str">
        <f t="shared" si="119"/>
        <v/>
      </c>
      <c r="AI275" s="163" t="str">
        <f t="shared" si="120"/>
        <v/>
      </c>
    </row>
    <row r="276" spans="1:35">
      <c r="A276" s="164" t="str">
        <f t="shared" ca="1" si="100"/>
        <v/>
      </c>
      <c r="B276" s="44" t="str">
        <f t="shared" ca="1" si="101"/>
        <v/>
      </c>
      <c r="C276" s="45" t="str">
        <f t="shared" ca="1" si="121"/>
        <v/>
      </c>
      <c r="D276" s="45" t="str">
        <f t="shared" ca="1" si="102"/>
        <v/>
      </c>
      <c r="E276" s="44" t="str">
        <f t="shared" ca="1" si="103"/>
        <v/>
      </c>
      <c r="F276" s="45" t="str">
        <f t="shared" ca="1" si="104"/>
        <v/>
      </c>
      <c r="G276" s="46" t="str">
        <f t="shared" ca="1" si="105"/>
        <v/>
      </c>
      <c r="H276" s="44" t="str">
        <f t="shared" ca="1" si="106"/>
        <v/>
      </c>
      <c r="I276" s="45" t="str">
        <f t="shared" ca="1" si="107"/>
        <v/>
      </c>
      <c r="J276" s="46" t="str">
        <f t="shared" ca="1" si="108"/>
        <v/>
      </c>
      <c r="K276" s="44" t="str">
        <f t="shared" ca="1" si="109"/>
        <v/>
      </c>
      <c r="L276" s="45" t="str">
        <f t="shared" ca="1" si="110"/>
        <v/>
      </c>
      <c r="M276" s="46" t="str">
        <f t="shared" ca="1" si="111"/>
        <v/>
      </c>
      <c r="N276" s="44" t="str">
        <f t="shared" ca="1" si="112"/>
        <v/>
      </c>
      <c r="O276" s="45" t="str">
        <f t="shared" ca="1" si="113"/>
        <v/>
      </c>
      <c r="P276" s="46" t="str">
        <f t="shared" ca="1" si="114"/>
        <v/>
      </c>
      <c r="Q276" s="44" t="str">
        <f t="shared" ca="1" si="115"/>
        <v/>
      </c>
      <c r="R276" s="45" t="str">
        <f t="shared" ca="1" si="116"/>
        <v/>
      </c>
      <c r="S276" s="46" t="str">
        <f t="shared" ca="1" si="117"/>
        <v/>
      </c>
      <c r="T276" s="77" t="str">
        <f t="shared" ca="1" si="118"/>
        <v/>
      </c>
      <c r="AH276" s="163" t="str">
        <f t="shared" si="119"/>
        <v/>
      </c>
      <c r="AI276" s="163" t="str">
        <f t="shared" si="120"/>
        <v/>
      </c>
    </row>
    <row r="277" spans="1:35">
      <c r="A277" s="164" t="str">
        <f t="shared" ca="1" si="100"/>
        <v/>
      </c>
      <c r="B277" s="44" t="str">
        <f t="shared" ca="1" si="101"/>
        <v/>
      </c>
      <c r="C277" s="45" t="str">
        <f t="shared" ca="1" si="121"/>
        <v/>
      </c>
      <c r="D277" s="45" t="str">
        <f t="shared" ca="1" si="102"/>
        <v/>
      </c>
      <c r="E277" s="44" t="str">
        <f t="shared" ca="1" si="103"/>
        <v/>
      </c>
      <c r="F277" s="45" t="str">
        <f t="shared" ca="1" si="104"/>
        <v/>
      </c>
      <c r="G277" s="46" t="str">
        <f t="shared" ca="1" si="105"/>
        <v/>
      </c>
      <c r="H277" s="44" t="str">
        <f t="shared" ca="1" si="106"/>
        <v/>
      </c>
      <c r="I277" s="45" t="str">
        <f t="shared" ca="1" si="107"/>
        <v/>
      </c>
      <c r="J277" s="46" t="str">
        <f t="shared" ca="1" si="108"/>
        <v/>
      </c>
      <c r="K277" s="44" t="str">
        <f t="shared" ca="1" si="109"/>
        <v/>
      </c>
      <c r="L277" s="45" t="str">
        <f t="shared" ca="1" si="110"/>
        <v/>
      </c>
      <c r="M277" s="46" t="str">
        <f t="shared" ca="1" si="111"/>
        <v/>
      </c>
      <c r="N277" s="44" t="str">
        <f t="shared" ca="1" si="112"/>
        <v/>
      </c>
      <c r="O277" s="45" t="str">
        <f t="shared" ca="1" si="113"/>
        <v/>
      </c>
      <c r="P277" s="46" t="str">
        <f t="shared" ca="1" si="114"/>
        <v/>
      </c>
      <c r="Q277" s="44" t="str">
        <f t="shared" ca="1" si="115"/>
        <v/>
      </c>
      <c r="R277" s="45" t="str">
        <f t="shared" ca="1" si="116"/>
        <v/>
      </c>
      <c r="S277" s="46" t="str">
        <f t="shared" ca="1" si="117"/>
        <v/>
      </c>
      <c r="T277" s="77" t="str">
        <f t="shared" ca="1" si="118"/>
        <v/>
      </c>
      <c r="AH277" s="163" t="str">
        <f t="shared" si="119"/>
        <v/>
      </c>
      <c r="AI277" s="163" t="str">
        <f t="shared" si="120"/>
        <v/>
      </c>
    </row>
    <row r="278" spans="1:35">
      <c r="A278" s="164" t="str">
        <f t="shared" ca="1" si="100"/>
        <v/>
      </c>
      <c r="B278" s="44" t="str">
        <f t="shared" ca="1" si="101"/>
        <v/>
      </c>
      <c r="C278" s="45" t="str">
        <f t="shared" ca="1" si="121"/>
        <v/>
      </c>
      <c r="D278" s="45" t="str">
        <f t="shared" ca="1" si="102"/>
        <v/>
      </c>
      <c r="E278" s="44" t="str">
        <f t="shared" ca="1" si="103"/>
        <v/>
      </c>
      <c r="F278" s="45" t="str">
        <f t="shared" ca="1" si="104"/>
        <v/>
      </c>
      <c r="G278" s="46" t="str">
        <f t="shared" ca="1" si="105"/>
        <v/>
      </c>
      <c r="H278" s="44" t="str">
        <f t="shared" ca="1" si="106"/>
        <v/>
      </c>
      <c r="I278" s="45" t="str">
        <f t="shared" ca="1" si="107"/>
        <v/>
      </c>
      <c r="J278" s="46" t="str">
        <f t="shared" ca="1" si="108"/>
        <v/>
      </c>
      <c r="K278" s="44" t="str">
        <f t="shared" ca="1" si="109"/>
        <v/>
      </c>
      <c r="L278" s="45" t="str">
        <f t="shared" ca="1" si="110"/>
        <v/>
      </c>
      <c r="M278" s="46" t="str">
        <f t="shared" ca="1" si="111"/>
        <v/>
      </c>
      <c r="N278" s="44" t="str">
        <f t="shared" ca="1" si="112"/>
        <v/>
      </c>
      <c r="O278" s="45" t="str">
        <f t="shared" ca="1" si="113"/>
        <v/>
      </c>
      <c r="P278" s="46" t="str">
        <f t="shared" ca="1" si="114"/>
        <v/>
      </c>
      <c r="Q278" s="44" t="str">
        <f t="shared" ca="1" si="115"/>
        <v/>
      </c>
      <c r="R278" s="45" t="str">
        <f t="shared" ca="1" si="116"/>
        <v/>
      </c>
      <c r="S278" s="46" t="str">
        <f t="shared" ca="1" si="117"/>
        <v/>
      </c>
      <c r="T278" s="77" t="str">
        <f t="shared" ca="1" si="118"/>
        <v/>
      </c>
      <c r="AH278" s="163" t="str">
        <f t="shared" si="119"/>
        <v/>
      </c>
      <c r="AI278" s="163" t="str">
        <f t="shared" si="120"/>
        <v/>
      </c>
    </row>
    <row r="279" spans="1:35">
      <c r="A279" s="164" t="str">
        <f t="shared" ca="1" si="100"/>
        <v/>
      </c>
      <c r="B279" s="44" t="str">
        <f t="shared" ca="1" si="101"/>
        <v/>
      </c>
      <c r="C279" s="45" t="str">
        <f t="shared" ca="1" si="121"/>
        <v/>
      </c>
      <c r="D279" s="45" t="str">
        <f t="shared" ca="1" si="102"/>
        <v/>
      </c>
      <c r="E279" s="44" t="str">
        <f t="shared" ca="1" si="103"/>
        <v/>
      </c>
      <c r="F279" s="45" t="str">
        <f t="shared" ca="1" si="104"/>
        <v/>
      </c>
      <c r="G279" s="46" t="str">
        <f t="shared" ca="1" si="105"/>
        <v/>
      </c>
      <c r="H279" s="44" t="str">
        <f t="shared" ca="1" si="106"/>
        <v/>
      </c>
      <c r="I279" s="45" t="str">
        <f t="shared" ca="1" si="107"/>
        <v/>
      </c>
      <c r="J279" s="46" t="str">
        <f t="shared" ca="1" si="108"/>
        <v/>
      </c>
      <c r="K279" s="44" t="str">
        <f t="shared" ca="1" si="109"/>
        <v/>
      </c>
      <c r="L279" s="45" t="str">
        <f t="shared" ca="1" si="110"/>
        <v/>
      </c>
      <c r="M279" s="46" t="str">
        <f t="shared" ca="1" si="111"/>
        <v/>
      </c>
      <c r="N279" s="44" t="str">
        <f t="shared" ca="1" si="112"/>
        <v/>
      </c>
      <c r="O279" s="45" t="str">
        <f t="shared" ca="1" si="113"/>
        <v/>
      </c>
      <c r="P279" s="46" t="str">
        <f t="shared" ca="1" si="114"/>
        <v/>
      </c>
      <c r="Q279" s="44" t="str">
        <f t="shared" ca="1" si="115"/>
        <v/>
      </c>
      <c r="R279" s="45" t="str">
        <f t="shared" ca="1" si="116"/>
        <v/>
      </c>
      <c r="S279" s="46" t="str">
        <f t="shared" ca="1" si="117"/>
        <v/>
      </c>
      <c r="T279" s="77" t="str">
        <f t="shared" ca="1" si="118"/>
        <v/>
      </c>
      <c r="AH279" s="163" t="str">
        <f t="shared" si="119"/>
        <v/>
      </c>
      <c r="AI279" s="163" t="str">
        <f t="shared" si="120"/>
        <v/>
      </c>
    </row>
    <row r="280" spans="1:35">
      <c r="A280" s="164" t="str">
        <f t="shared" ca="1" si="100"/>
        <v/>
      </c>
      <c r="B280" s="44" t="str">
        <f t="shared" ca="1" si="101"/>
        <v/>
      </c>
      <c r="C280" s="45" t="str">
        <f t="shared" ca="1" si="121"/>
        <v/>
      </c>
      <c r="D280" s="45" t="str">
        <f t="shared" ca="1" si="102"/>
        <v/>
      </c>
      <c r="E280" s="44" t="str">
        <f t="shared" ca="1" si="103"/>
        <v/>
      </c>
      <c r="F280" s="45" t="str">
        <f t="shared" ca="1" si="104"/>
        <v/>
      </c>
      <c r="G280" s="46" t="str">
        <f t="shared" ca="1" si="105"/>
        <v/>
      </c>
      <c r="H280" s="44" t="str">
        <f t="shared" ca="1" si="106"/>
        <v/>
      </c>
      <c r="I280" s="45" t="str">
        <f t="shared" ca="1" si="107"/>
        <v/>
      </c>
      <c r="J280" s="46" t="str">
        <f t="shared" ca="1" si="108"/>
        <v/>
      </c>
      <c r="K280" s="44" t="str">
        <f t="shared" ca="1" si="109"/>
        <v/>
      </c>
      <c r="L280" s="45" t="str">
        <f t="shared" ca="1" si="110"/>
        <v/>
      </c>
      <c r="M280" s="46" t="str">
        <f t="shared" ca="1" si="111"/>
        <v/>
      </c>
      <c r="N280" s="44" t="str">
        <f t="shared" ca="1" si="112"/>
        <v/>
      </c>
      <c r="O280" s="45" t="str">
        <f t="shared" ca="1" si="113"/>
        <v/>
      </c>
      <c r="P280" s="46" t="str">
        <f t="shared" ca="1" si="114"/>
        <v/>
      </c>
      <c r="Q280" s="44" t="str">
        <f t="shared" ca="1" si="115"/>
        <v/>
      </c>
      <c r="R280" s="45" t="str">
        <f t="shared" ca="1" si="116"/>
        <v/>
      </c>
      <c r="S280" s="46" t="str">
        <f t="shared" ca="1" si="117"/>
        <v/>
      </c>
      <c r="T280" s="77" t="str">
        <f t="shared" ca="1" si="118"/>
        <v/>
      </c>
      <c r="AH280" s="163" t="str">
        <f t="shared" si="119"/>
        <v/>
      </c>
      <c r="AI280" s="163" t="str">
        <f t="shared" si="120"/>
        <v/>
      </c>
    </row>
    <row r="281" spans="1:35">
      <c r="A281" s="164" t="str">
        <f t="shared" ca="1" si="100"/>
        <v/>
      </c>
      <c r="B281" s="44" t="str">
        <f t="shared" ca="1" si="101"/>
        <v/>
      </c>
      <c r="C281" s="45" t="str">
        <f t="shared" ca="1" si="121"/>
        <v/>
      </c>
      <c r="D281" s="45" t="str">
        <f t="shared" ca="1" si="102"/>
        <v/>
      </c>
      <c r="E281" s="44" t="str">
        <f t="shared" ca="1" si="103"/>
        <v/>
      </c>
      <c r="F281" s="45" t="str">
        <f t="shared" ca="1" si="104"/>
        <v/>
      </c>
      <c r="G281" s="46" t="str">
        <f t="shared" ca="1" si="105"/>
        <v/>
      </c>
      <c r="H281" s="44" t="str">
        <f t="shared" ca="1" si="106"/>
        <v/>
      </c>
      <c r="I281" s="45" t="str">
        <f t="shared" ca="1" si="107"/>
        <v/>
      </c>
      <c r="J281" s="46" t="str">
        <f t="shared" ca="1" si="108"/>
        <v/>
      </c>
      <c r="K281" s="44" t="str">
        <f t="shared" ca="1" si="109"/>
        <v/>
      </c>
      <c r="L281" s="45" t="str">
        <f t="shared" ca="1" si="110"/>
        <v/>
      </c>
      <c r="M281" s="46" t="str">
        <f t="shared" ca="1" si="111"/>
        <v/>
      </c>
      <c r="N281" s="44" t="str">
        <f t="shared" ca="1" si="112"/>
        <v/>
      </c>
      <c r="O281" s="45" t="str">
        <f t="shared" ca="1" si="113"/>
        <v/>
      </c>
      <c r="P281" s="46" t="str">
        <f t="shared" ca="1" si="114"/>
        <v/>
      </c>
      <c r="Q281" s="44" t="str">
        <f t="shared" ca="1" si="115"/>
        <v/>
      </c>
      <c r="R281" s="45" t="str">
        <f t="shared" ca="1" si="116"/>
        <v/>
      </c>
      <c r="S281" s="46" t="str">
        <f t="shared" ca="1" si="117"/>
        <v/>
      </c>
      <c r="T281" s="77" t="str">
        <f t="shared" ca="1" si="118"/>
        <v/>
      </c>
      <c r="AH281" s="163" t="str">
        <f t="shared" si="119"/>
        <v/>
      </c>
      <c r="AI281" s="163" t="str">
        <f t="shared" si="120"/>
        <v/>
      </c>
    </row>
    <row r="282" spans="1:35">
      <c r="A282" s="164" t="str">
        <f t="shared" ca="1" si="100"/>
        <v/>
      </c>
      <c r="B282" s="44" t="str">
        <f t="shared" ca="1" si="101"/>
        <v/>
      </c>
      <c r="C282" s="45" t="str">
        <f t="shared" ca="1" si="121"/>
        <v/>
      </c>
      <c r="D282" s="45" t="str">
        <f t="shared" ca="1" si="102"/>
        <v/>
      </c>
      <c r="E282" s="44" t="str">
        <f t="shared" ca="1" si="103"/>
        <v/>
      </c>
      <c r="F282" s="45" t="str">
        <f t="shared" ca="1" si="104"/>
        <v/>
      </c>
      <c r="G282" s="46" t="str">
        <f t="shared" ca="1" si="105"/>
        <v/>
      </c>
      <c r="H282" s="44" t="str">
        <f t="shared" ca="1" si="106"/>
        <v/>
      </c>
      <c r="I282" s="45" t="str">
        <f t="shared" ca="1" si="107"/>
        <v/>
      </c>
      <c r="J282" s="46" t="str">
        <f t="shared" ca="1" si="108"/>
        <v/>
      </c>
      <c r="K282" s="44" t="str">
        <f t="shared" ca="1" si="109"/>
        <v/>
      </c>
      <c r="L282" s="45" t="str">
        <f t="shared" ca="1" si="110"/>
        <v/>
      </c>
      <c r="M282" s="46" t="str">
        <f t="shared" ca="1" si="111"/>
        <v/>
      </c>
      <c r="N282" s="44" t="str">
        <f t="shared" ca="1" si="112"/>
        <v/>
      </c>
      <c r="O282" s="45" t="str">
        <f t="shared" ca="1" si="113"/>
        <v/>
      </c>
      <c r="P282" s="46" t="str">
        <f t="shared" ca="1" si="114"/>
        <v/>
      </c>
      <c r="Q282" s="44" t="str">
        <f t="shared" ca="1" si="115"/>
        <v/>
      </c>
      <c r="R282" s="45" t="str">
        <f t="shared" ca="1" si="116"/>
        <v/>
      </c>
      <c r="S282" s="46" t="str">
        <f t="shared" ca="1" si="117"/>
        <v/>
      </c>
      <c r="T282" s="77" t="str">
        <f t="shared" ca="1" si="118"/>
        <v/>
      </c>
      <c r="AH282" s="163" t="str">
        <f t="shared" si="119"/>
        <v/>
      </c>
      <c r="AI282" s="163" t="str">
        <f t="shared" si="120"/>
        <v/>
      </c>
    </row>
    <row r="283" spans="1:35">
      <c r="A283" s="164" t="str">
        <f t="shared" ca="1" si="100"/>
        <v/>
      </c>
      <c r="B283" s="44" t="str">
        <f t="shared" ca="1" si="101"/>
        <v/>
      </c>
      <c r="C283" s="45" t="str">
        <f t="shared" ca="1" si="121"/>
        <v/>
      </c>
      <c r="D283" s="45" t="str">
        <f t="shared" ca="1" si="102"/>
        <v/>
      </c>
      <c r="E283" s="44" t="str">
        <f t="shared" ca="1" si="103"/>
        <v/>
      </c>
      <c r="F283" s="45" t="str">
        <f t="shared" ca="1" si="104"/>
        <v/>
      </c>
      <c r="G283" s="46" t="str">
        <f t="shared" ca="1" si="105"/>
        <v/>
      </c>
      <c r="H283" s="44" t="str">
        <f t="shared" ca="1" si="106"/>
        <v/>
      </c>
      <c r="I283" s="45" t="str">
        <f t="shared" ca="1" si="107"/>
        <v/>
      </c>
      <c r="J283" s="46" t="str">
        <f t="shared" ca="1" si="108"/>
        <v/>
      </c>
      <c r="K283" s="44" t="str">
        <f t="shared" ca="1" si="109"/>
        <v/>
      </c>
      <c r="L283" s="45" t="str">
        <f t="shared" ca="1" si="110"/>
        <v/>
      </c>
      <c r="M283" s="46" t="str">
        <f t="shared" ca="1" si="111"/>
        <v/>
      </c>
      <c r="N283" s="44" t="str">
        <f t="shared" ca="1" si="112"/>
        <v/>
      </c>
      <c r="O283" s="45" t="str">
        <f t="shared" ca="1" si="113"/>
        <v/>
      </c>
      <c r="P283" s="46" t="str">
        <f t="shared" ca="1" si="114"/>
        <v/>
      </c>
      <c r="Q283" s="44" t="str">
        <f t="shared" ca="1" si="115"/>
        <v/>
      </c>
      <c r="R283" s="45" t="str">
        <f t="shared" ca="1" si="116"/>
        <v/>
      </c>
      <c r="S283" s="46" t="str">
        <f t="shared" ca="1" si="117"/>
        <v/>
      </c>
      <c r="T283" s="77" t="str">
        <f t="shared" ca="1" si="118"/>
        <v/>
      </c>
      <c r="AH283" s="163" t="str">
        <f t="shared" si="119"/>
        <v/>
      </c>
      <c r="AI283" s="163" t="str">
        <f t="shared" si="120"/>
        <v/>
      </c>
    </row>
    <row r="284" spans="1:35">
      <c r="A284" s="164" t="str">
        <f t="shared" ca="1" si="100"/>
        <v/>
      </c>
      <c r="B284" s="44" t="str">
        <f t="shared" ca="1" si="101"/>
        <v/>
      </c>
      <c r="C284" s="45" t="str">
        <f t="shared" ca="1" si="121"/>
        <v/>
      </c>
      <c r="D284" s="45" t="str">
        <f t="shared" ca="1" si="102"/>
        <v/>
      </c>
      <c r="E284" s="44" t="str">
        <f t="shared" ca="1" si="103"/>
        <v/>
      </c>
      <c r="F284" s="45" t="str">
        <f t="shared" ca="1" si="104"/>
        <v/>
      </c>
      <c r="G284" s="46" t="str">
        <f t="shared" ca="1" si="105"/>
        <v/>
      </c>
      <c r="H284" s="44" t="str">
        <f t="shared" ca="1" si="106"/>
        <v/>
      </c>
      <c r="I284" s="45" t="str">
        <f t="shared" ca="1" si="107"/>
        <v/>
      </c>
      <c r="J284" s="46" t="str">
        <f t="shared" ca="1" si="108"/>
        <v/>
      </c>
      <c r="K284" s="44" t="str">
        <f t="shared" ca="1" si="109"/>
        <v/>
      </c>
      <c r="L284" s="45" t="str">
        <f t="shared" ca="1" si="110"/>
        <v/>
      </c>
      <c r="M284" s="46" t="str">
        <f t="shared" ca="1" si="111"/>
        <v/>
      </c>
      <c r="N284" s="44" t="str">
        <f t="shared" ca="1" si="112"/>
        <v/>
      </c>
      <c r="O284" s="45" t="str">
        <f t="shared" ca="1" si="113"/>
        <v/>
      </c>
      <c r="P284" s="46" t="str">
        <f t="shared" ca="1" si="114"/>
        <v/>
      </c>
      <c r="Q284" s="44" t="str">
        <f t="shared" ca="1" si="115"/>
        <v/>
      </c>
      <c r="R284" s="45" t="str">
        <f t="shared" ca="1" si="116"/>
        <v/>
      </c>
      <c r="S284" s="46" t="str">
        <f t="shared" ca="1" si="117"/>
        <v/>
      </c>
      <c r="T284" s="77" t="str">
        <f t="shared" ca="1" si="118"/>
        <v/>
      </c>
      <c r="AH284" s="163" t="str">
        <f t="shared" si="119"/>
        <v/>
      </c>
      <c r="AI284" s="163" t="str">
        <f t="shared" si="120"/>
        <v/>
      </c>
    </row>
    <row r="285" spans="1:35">
      <c r="A285" s="164" t="str">
        <f t="shared" ca="1" si="100"/>
        <v/>
      </c>
      <c r="B285" s="44" t="str">
        <f t="shared" ca="1" si="101"/>
        <v/>
      </c>
      <c r="C285" s="45" t="str">
        <f t="shared" ca="1" si="121"/>
        <v/>
      </c>
      <c r="D285" s="45" t="str">
        <f t="shared" ca="1" si="102"/>
        <v/>
      </c>
      <c r="E285" s="44" t="str">
        <f t="shared" ca="1" si="103"/>
        <v/>
      </c>
      <c r="F285" s="45" t="str">
        <f t="shared" ca="1" si="104"/>
        <v/>
      </c>
      <c r="G285" s="46" t="str">
        <f t="shared" ca="1" si="105"/>
        <v/>
      </c>
      <c r="H285" s="44" t="str">
        <f t="shared" ca="1" si="106"/>
        <v/>
      </c>
      <c r="I285" s="45" t="str">
        <f t="shared" ca="1" si="107"/>
        <v/>
      </c>
      <c r="J285" s="46" t="str">
        <f t="shared" ca="1" si="108"/>
        <v/>
      </c>
      <c r="K285" s="44" t="str">
        <f t="shared" ca="1" si="109"/>
        <v/>
      </c>
      <c r="L285" s="45" t="str">
        <f t="shared" ca="1" si="110"/>
        <v/>
      </c>
      <c r="M285" s="46" t="str">
        <f t="shared" ca="1" si="111"/>
        <v/>
      </c>
      <c r="N285" s="44" t="str">
        <f t="shared" ca="1" si="112"/>
        <v/>
      </c>
      <c r="O285" s="45" t="str">
        <f t="shared" ca="1" si="113"/>
        <v/>
      </c>
      <c r="P285" s="46" t="str">
        <f t="shared" ca="1" si="114"/>
        <v/>
      </c>
      <c r="Q285" s="44" t="str">
        <f t="shared" ca="1" si="115"/>
        <v/>
      </c>
      <c r="R285" s="45" t="str">
        <f t="shared" ca="1" si="116"/>
        <v/>
      </c>
      <c r="S285" s="46" t="str">
        <f t="shared" ca="1" si="117"/>
        <v/>
      </c>
      <c r="T285" s="77" t="str">
        <f t="shared" ca="1" si="118"/>
        <v/>
      </c>
      <c r="AH285" s="163" t="str">
        <f t="shared" si="119"/>
        <v/>
      </c>
      <c r="AI285" s="163" t="str">
        <f t="shared" si="120"/>
        <v/>
      </c>
    </row>
    <row r="286" spans="1:35">
      <c r="A286" s="164" t="str">
        <f t="shared" ca="1" si="100"/>
        <v/>
      </c>
      <c r="B286" s="44" t="str">
        <f t="shared" ca="1" si="101"/>
        <v/>
      </c>
      <c r="C286" s="45" t="str">
        <f t="shared" ca="1" si="121"/>
        <v/>
      </c>
      <c r="D286" s="45" t="str">
        <f t="shared" ca="1" si="102"/>
        <v/>
      </c>
      <c r="E286" s="44" t="str">
        <f t="shared" ca="1" si="103"/>
        <v/>
      </c>
      <c r="F286" s="45" t="str">
        <f t="shared" ca="1" si="104"/>
        <v/>
      </c>
      <c r="G286" s="46" t="str">
        <f t="shared" ca="1" si="105"/>
        <v/>
      </c>
      <c r="H286" s="44" t="str">
        <f t="shared" ca="1" si="106"/>
        <v/>
      </c>
      <c r="I286" s="45" t="str">
        <f t="shared" ca="1" si="107"/>
        <v/>
      </c>
      <c r="J286" s="46" t="str">
        <f t="shared" ca="1" si="108"/>
        <v/>
      </c>
      <c r="K286" s="44" t="str">
        <f t="shared" ca="1" si="109"/>
        <v/>
      </c>
      <c r="L286" s="45" t="str">
        <f t="shared" ca="1" si="110"/>
        <v/>
      </c>
      <c r="M286" s="46" t="str">
        <f t="shared" ca="1" si="111"/>
        <v/>
      </c>
      <c r="N286" s="44" t="str">
        <f t="shared" ca="1" si="112"/>
        <v/>
      </c>
      <c r="O286" s="45" t="str">
        <f t="shared" ca="1" si="113"/>
        <v/>
      </c>
      <c r="P286" s="46" t="str">
        <f t="shared" ca="1" si="114"/>
        <v/>
      </c>
      <c r="Q286" s="44" t="str">
        <f t="shared" ca="1" si="115"/>
        <v/>
      </c>
      <c r="R286" s="45" t="str">
        <f t="shared" ca="1" si="116"/>
        <v/>
      </c>
      <c r="S286" s="46" t="str">
        <f t="shared" ca="1" si="117"/>
        <v/>
      </c>
      <c r="T286" s="77" t="str">
        <f t="shared" ca="1" si="118"/>
        <v/>
      </c>
      <c r="AH286" s="163" t="str">
        <f t="shared" si="119"/>
        <v/>
      </c>
      <c r="AI286" s="163" t="str">
        <f t="shared" si="120"/>
        <v/>
      </c>
    </row>
    <row r="287" spans="1:35">
      <c r="A287" s="164" t="str">
        <f t="shared" ca="1" si="100"/>
        <v/>
      </c>
      <c r="B287" s="44" t="str">
        <f t="shared" ca="1" si="101"/>
        <v/>
      </c>
      <c r="C287" s="45" t="str">
        <f t="shared" ca="1" si="121"/>
        <v/>
      </c>
      <c r="D287" s="45" t="str">
        <f t="shared" ca="1" si="102"/>
        <v/>
      </c>
      <c r="E287" s="44" t="str">
        <f t="shared" ca="1" si="103"/>
        <v/>
      </c>
      <c r="F287" s="45" t="str">
        <f t="shared" ca="1" si="104"/>
        <v/>
      </c>
      <c r="G287" s="46" t="str">
        <f t="shared" ca="1" si="105"/>
        <v/>
      </c>
      <c r="H287" s="44" t="str">
        <f t="shared" ca="1" si="106"/>
        <v/>
      </c>
      <c r="I287" s="45" t="str">
        <f t="shared" ca="1" si="107"/>
        <v/>
      </c>
      <c r="J287" s="46" t="str">
        <f t="shared" ca="1" si="108"/>
        <v/>
      </c>
      <c r="K287" s="44" t="str">
        <f t="shared" ca="1" si="109"/>
        <v/>
      </c>
      <c r="L287" s="45" t="str">
        <f t="shared" ca="1" si="110"/>
        <v/>
      </c>
      <c r="M287" s="46" t="str">
        <f t="shared" ca="1" si="111"/>
        <v/>
      </c>
      <c r="N287" s="44" t="str">
        <f t="shared" ca="1" si="112"/>
        <v/>
      </c>
      <c r="O287" s="45" t="str">
        <f t="shared" ca="1" si="113"/>
        <v/>
      </c>
      <c r="P287" s="46" t="str">
        <f t="shared" ca="1" si="114"/>
        <v/>
      </c>
      <c r="Q287" s="44" t="str">
        <f t="shared" ca="1" si="115"/>
        <v/>
      </c>
      <c r="R287" s="45" t="str">
        <f t="shared" ca="1" si="116"/>
        <v/>
      </c>
      <c r="S287" s="46" t="str">
        <f t="shared" ca="1" si="117"/>
        <v/>
      </c>
      <c r="T287" s="77" t="str">
        <f t="shared" ca="1" si="118"/>
        <v/>
      </c>
      <c r="AH287" s="163" t="str">
        <f t="shared" si="119"/>
        <v/>
      </c>
      <c r="AI287" s="163" t="str">
        <f t="shared" si="120"/>
        <v/>
      </c>
    </row>
    <row r="288" spans="1:35">
      <c r="A288" s="164" t="str">
        <f t="shared" ca="1" si="100"/>
        <v/>
      </c>
      <c r="B288" s="44" t="str">
        <f t="shared" ca="1" si="101"/>
        <v/>
      </c>
      <c r="C288" s="45" t="str">
        <f t="shared" ca="1" si="121"/>
        <v/>
      </c>
      <c r="D288" s="45" t="str">
        <f t="shared" ca="1" si="102"/>
        <v/>
      </c>
      <c r="E288" s="44" t="str">
        <f t="shared" ca="1" si="103"/>
        <v/>
      </c>
      <c r="F288" s="45" t="str">
        <f t="shared" ca="1" si="104"/>
        <v/>
      </c>
      <c r="G288" s="46" t="str">
        <f t="shared" ca="1" si="105"/>
        <v/>
      </c>
      <c r="H288" s="44" t="str">
        <f t="shared" ca="1" si="106"/>
        <v/>
      </c>
      <c r="I288" s="45" t="str">
        <f t="shared" ca="1" si="107"/>
        <v/>
      </c>
      <c r="J288" s="46" t="str">
        <f t="shared" ca="1" si="108"/>
        <v/>
      </c>
      <c r="K288" s="44" t="str">
        <f t="shared" ca="1" si="109"/>
        <v/>
      </c>
      <c r="L288" s="45" t="str">
        <f t="shared" ca="1" si="110"/>
        <v/>
      </c>
      <c r="M288" s="46" t="str">
        <f t="shared" ca="1" si="111"/>
        <v/>
      </c>
      <c r="N288" s="44" t="str">
        <f t="shared" ca="1" si="112"/>
        <v/>
      </c>
      <c r="O288" s="45" t="str">
        <f t="shared" ca="1" si="113"/>
        <v/>
      </c>
      <c r="P288" s="46" t="str">
        <f t="shared" ca="1" si="114"/>
        <v/>
      </c>
      <c r="Q288" s="44" t="str">
        <f t="shared" ca="1" si="115"/>
        <v/>
      </c>
      <c r="R288" s="45" t="str">
        <f t="shared" ca="1" si="116"/>
        <v/>
      </c>
      <c r="S288" s="46" t="str">
        <f t="shared" ca="1" si="117"/>
        <v/>
      </c>
      <c r="T288" s="77" t="str">
        <f t="shared" ca="1" si="118"/>
        <v/>
      </c>
      <c r="AH288" s="163" t="str">
        <f t="shared" si="119"/>
        <v/>
      </c>
      <c r="AI288" s="163" t="str">
        <f t="shared" si="120"/>
        <v/>
      </c>
    </row>
    <row r="289" spans="1:35">
      <c r="A289" s="164" t="str">
        <f t="shared" ca="1" si="100"/>
        <v/>
      </c>
      <c r="B289" s="44" t="str">
        <f t="shared" ca="1" si="101"/>
        <v/>
      </c>
      <c r="C289" s="45" t="str">
        <f t="shared" ca="1" si="121"/>
        <v/>
      </c>
      <c r="D289" s="45" t="str">
        <f t="shared" ca="1" si="102"/>
        <v/>
      </c>
      <c r="E289" s="44" t="str">
        <f t="shared" ca="1" si="103"/>
        <v/>
      </c>
      <c r="F289" s="45" t="str">
        <f t="shared" ca="1" si="104"/>
        <v/>
      </c>
      <c r="G289" s="46" t="str">
        <f t="shared" ca="1" si="105"/>
        <v/>
      </c>
      <c r="H289" s="44" t="str">
        <f t="shared" ca="1" si="106"/>
        <v/>
      </c>
      <c r="I289" s="45" t="str">
        <f t="shared" ca="1" si="107"/>
        <v/>
      </c>
      <c r="J289" s="46" t="str">
        <f t="shared" ca="1" si="108"/>
        <v/>
      </c>
      <c r="K289" s="44" t="str">
        <f t="shared" ca="1" si="109"/>
        <v/>
      </c>
      <c r="L289" s="45" t="str">
        <f t="shared" ca="1" si="110"/>
        <v/>
      </c>
      <c r="M289" s="46" t="str">
        <f t="shared" ca="1" si="111"/>
        <v/>
      </c>
      <c r="N289" s="44" t="str">
        <f t="shared" ca="1" si="112"/>
        <v/>
      </c>
      <c r="O289" s="45" t="str">
        <f t="shared" ca="1" si="113"/>
        <v/>
      </c>
      <c r="P289" s="46" t="str">
        <f t="shared" ca="1" si="114"/>
        <v/>
      </c>
      <c r="Q289" s="44" t="str">
        <f t="shared" ca="1" si="115"/>
        <v/>
      </c>
      <c r="R289" s="45" t="str">
        <f t="shared" ca="1" si="116"/>
        <v/>
      </c>
      <c r="S289" s="46" t="str">
        <f t="shared" ca="1" si="117"/>
        <v/>
      </c>
      <c r="T289" s="77" t="str">
        <f t="shared" ca="1" si="118"/>
        <v/>
      </c>
      <c r="AH289" s="163" t="str">
        <f t="shared" si="119"/>
        <v/>
      </c>
      <c r="AI289" s="163" t="str">
        <f t="shared" si="120"/>
        <v/>
      </c>
    </row>
    <row r="290" spans="1:35">
      <c r="A290" s="164" t="str">
        <f t="shared" ca="1" si="100"/>
        <v/>
      </c>
      <c r="B290" s="44" t="str">
        <f t="shared" ca="1" si="101"/>
        <v/>
      </c>
      <c r="C290" s="45" t="str">
        <f t="shared" ca="1" si="121"/>
        <v/>
      </c>
      <c r="D290" s="45" t="str">
        <f t="shared" ca="1" si="102"/>
        <v/>
      </c>
      <c r="E290" s="44" t="str">
        <f t="shared" ca="1" si="103"/>
        <v/>
      </c>
      <c r="F290" s="45" t="str">
        <f t="shared" ca="1" si="104"/>
        <v/>
      </c>
      <c r="G290" s="46" t="str">
        <f t="shared" ca="1" si="105"/>
        <v/>
      </c>
      <c r="H290" s="44" t="str">
        <f t="shared" ca="1" si="106"/>
        <v/>
      </c>
      <c r="I290" s="45" t="str">
        <f t="shared" ca="1" si="107"/>
        <v/>
      </c>
      <c r="J290" s="46" t="str">
        <f t="shared" ca="1" si="108"/>
        <v/>
      </c>
      <c r="K290" s="44" t="str">
        <f t="shared" ca="1" si="109"/>
        <v/>
      </c>
      <c r="L290" s="45" t="str">
        <f t="shared" ca="1" si="110"/>
        <v/>
      </c>
      <c r="M290" s="46" t="str">
        <f t="shared" ca="1" si="111"/>
        <v/>
      </c>
      <c r="N290" s="44" t="str">
        <f t="shared" ca="1" si="112"/>
        <v/>
      </c>
      <c r="O290" s="45" t="str">
        <f t="shared" ca="1" si="113"/>
        <v/>
      </c>
      <c r="P290" s="46" t="str">
        <f t="shared" ca="1" si="114"/>
        <v/>
      </c>
      <c r="Q290" s="44" t="str">
        <f t="shared" ca="1" si="115"/>
        <v/>
      </c>
      <c r="R290" s="45" t="str">
        <f t="shared" ca="1" si="116"/>
        <v/>
      </c>
      <c r="S290" s="46" t="str">
        <f t="shared" ca="1" si="117"/>
        <v/>
      </c>
      <c r="T290" s="77" t="str">
        <f t="shared" ca="1" si="118"/>
        <v/>
      </c>
      <c r="AH290" s="163" t="str">
        <f t="shared" si="119"/>
        <v/>
      </c>
      <c r="AI290" s="163" t="str">
        <f t="shared" si="120"/>
        <v/>
      </c>
    </row>
    <row r="291" spans="1:35">
      <c r="A291" s="164" t="str">
        <f t="shared" ca="1" si="100"/>
        <v/>
      </c>
      <c r="B291" s="44" t="str">
        <f t="shared" ca="1" si="101"/>
        <v/>
      </c>
      <c r="C291" s="45" t="str">
        <f t="shared" ca="1" si="121"/>
        <v/>
      </c>
      <c r="D291" s="45" t="str">
        <f t="shared" ca="1" si="102"/>
        <v/>
      </c>
      <c r="E291" s="44" t="str">
        <f t="shared" ca="1" si="103"/>
        <v/>
      </c>
      <c r="F291" s="45" t="str">
        <f t="shared" ca="1" si="104"/>
        <v/>
      </c>
      <c r="G291" s="46" t="str">
        <f t="shared" ca="1" si="105"/>
        <v/>
      </c>
      <c r="H291" s="44" t="str">
        <f t="shared" ca="1" si="106"/>
        <v/>
      </c>
      <c r="I291" s="45" t="str">
        <f t="shared" ca="1" si="107"/>
        <v/>
      </c>
      <c r="J291" s="46" t="str">
        <f t="shared" ca="1" si="108"/>
        <v/>
      </c>
      <c r="K291" s="44" t="str">
        <f t="shared" ca="1" si="109"/>
        <v/>
      </c>
      <c r="L291" s="45" t="str">
        <f t="shared" ca="1" si="110"/>
        <v/>
      </c>
      <c r="M291" s="46" t="str">
        <f t="shared" ca="1" si="111"/>
        <v/>
      </c>
      <c r="N291" s="44" t="str">
        <f t="shared" ca="1" si="112"/>
        <v/>
      </c>
      <c r="O291" s="45" t="str">
        <f t="shared" ca="1" si="113"/>
        <v/>
      </c>
      <c r="P291" s="46" t="str">
        <f t="shared" ca="1" si="114"/>
        <v/>
      </c>
      <c r="Q291" s="44" t="str">
        <f t="shared" ca="1" si="115"/>
        <v/>
      </c>
      <c r="R291" s="45" t="str">
        <f t="shared" ca="1" si="116"/>
        <v/>
      </c>
      <c r="S291" s="46" t="str">
        <f t="shared" ca="1" si="117"/>
        <v/>
      </c>
      <c r="T291" s="77" t="str">
        <f t="shared" ca="1" si="118"/>
        <v/>
      </c>
      <c r="AH291" s="163" t="str">
        <f t="shared" si="119"/>
        <v/>
      </c>
      <c r="AI291" s="163" t="str">
        <f t="shared" si="120"/>
        <v/>
      </c>
    </row>
    <row r="292" spans="1:35">
      <c r="A292" s="164" t="str">
        <f t="shared" ca="1" si="100"/>
        <v/>
      </c>
      <c r="B292" s="44" t="str">
        <f t="shared" ca="1" si="101"/>
        <v/>
      </c>
      <c r="C292" s="45" t="str">
        <f t="shared" ca="1" si="121"/>
        <v/>
      </c>
      <c r="D292" s="45" t="str">
        <f t="shared" ca="1" si="102"/>
        <v/>
      </c>
      <c r="E292" s="44" t="str">
        <f t="shared" ca="1" si="103"/>
        <v/>
      </c>
      <c r="F292" s="45" t="str">
        <f t="shared" ca="1" si="104"/>
        <v/>
      </c>
      <c r="G292" s="46" t="str">
        <f t="shared" ca="1" si="105"/>
        <v/>
      </c>
      <c r="H292" s="44" t="str">
        <f t="shared" ca="1" si="106"/>
        <v/>
      </c>
      <c r="I292" s="45" t="str">
        <f t="shared" ca="1" si="107"/>
        <v/>
      </c>
      <c r="J292" s="46" t="str">
        <f t="shared" ca="1" si="108"/>
        <v/>
      </c>
      <c r="K292" s="44" t="str">
        <f t="shared" ca="1" si="109"/>
        <v/>
      </c>
      <c r="L292" s="45" t="str">
        <f t="shared" ca="1" si="110"/>
        <v/>
      </c>
      <c r="M292" s="46" t="str">
        <f t="shared" ca="1" si="111"/>
        <v/>
      </c>
      <c r="N292" s="44" t="str">
        <f t="shared" ca="1" si="112"/>
        <v/>
      </c>
      <c r="O292" s="45" t="str">
        <f t="shared" ca="1" si="113"/>
        <v/>
      </c>
      <c r="P292" s="46" t="str">
        <f t="shared" ca="1" si="114"/>
        <v/>
      </c>
      <c r="Q292" s="44" t="str">
        <f t="shared" ca="1" si="115"/>
        <v/>
      </c>
      <c r="R292" s="45" t="str">
        <f t="shared" ca="1" si="116"/>
        <v/>
      </c>
      <c r="S292" s="46" t="str">
        <f t="shared" ca="1" si="117"/>
        <v/>
      </c>
      <c r="T292" s="77" t="str">
        <f t="shared" ca="1" si="118"/>
        <v/>
      </c>
      <c r="AH292" s="163" t="str">
        <f t="shared" si="119"/>
        <v/>
      </c>
      <c r="AI292" s="163" t="str">
        <f t="shared" si="120"/>
        <v/>
      </c>
    </row>
    <row r="293" spans="1:35">
      <c r="A293" s="164" t="str">
        <f t="shared" ca="1" si="100"/>
        <v/>
      </c>
      <c r="B293" s="44" t="str">
        <f t="shared" ca="1" si="101"/>
        <v/>
      </c>
      <c r="C293" s="45" t="str">
        <f t="shared" ca="1" si="121"/>
        <v/>
      </c>
      <c r="D293" s="45" t="str">
        <f t="shared" ca="1" si="102"/>
        <v/>
      </c>
      <c r="E293" s="44" t="str">
        <f t="shared" ca="1" si="103"/>
        <v/>
      </c>
      <c r="F293" s="45" t="str">
        <f t="shared" ca="1" si="104"/>
        <v/>
      </c>
      <c r="G293" s="46" t="str">
        <f t="shared" ca="1" si="105"/>
        <v/>
      </c>
      <c r="H293" s="44" t="str">
        <f t="shared" ca="1" si="106"/>
        <v/>
      </c>
      <c r="I293" s="45" t="str">
        <f t="shared" ca="1" si="107"/>
        <v/>
      </c>
      <c r="J293" s="46" t="str">
        <f t="shared" ca="1" si="108"/>
        <v/>
      </c>
      <c r="K293" s="44" t="str">
        <f t="shared" ca="1" si="109"/>
        <v/>
      </c>
      <c r="L293" s="45" t="str">
        <f t="shared" ca="1" si="110"/>
        <v/>
      </c>
      <c r="M293" s="46" t="str">
        <f t="shared" ca="1" si="111"/>
        <v/>
      </c>
      <c r="N293" s="44" t="str">
        <f t="shared" ca="1" si="112"/>
        <v/>
      </c>
      <c r="O293" s="45" t="str">
        <f t="shared" ca="1" si="113"/>
        <v/>
      </c>
      <c r="P293" s="46" t="str">
        <f t="shared" ca="1" si="114"/>
        <v/>
      </c>
      <c r="Q293" s="44" t="str">
        <f t="shared" ca="1" si="115"/>
        <v/>
      </c>
      <c r="R293" s="45" t="str">
        <f t="shared" ca="1" si="116"/>
        <v/>
      </c>
      <c r="S293" s="46" t="str">
        <f t="shared" ca="1" si="117"/>
        <v/>
      </c>
      <c r="T293" s="77" t="str">
        <f t="shared" ca="1" si="118"/>
        <v/>
      </c>
      <c r="AH293" s="163" t="str">
        <f t="shared" si="119"/>
        <v/>
      </c>
      <c r="AI293" s="163" t="str">
        <f t="shared" si="120"/>
        <v/>
      </c>
    </row>
    <row r="294" spans="1:35">
      <c r="A294" s="164" t="str">
        <f t="shared" ca="1" si="100"/>
        <v/>
      </c>
      <c r="B294" s="44" t="str">
        <f t="shared" ca="1" si="101"/>
        <v/>
      </c>
      <c r="C294" s="45" t="str">
        <f t="shared" ca="1" si="121"/>
        <v/>
      </c>
      <c r="D294" s="45" t="str">
        <f t="shared" ca="1" si="102"/>
        <v/>
      </c>
      <c r="E294" s="44" t="str">
        <f t="shared" ca="1" si="103"/>
        <v/>
      </c>
      <c r="F294" s="45" t="str">
        <f t="shared" ca="1" si="104"/>
        <v/>
      </c>
      <c r="G294" s="46" t="str">
        <f t="shared" ca="1" si="105"/>
        <v/>
      </c>
      <c r="H294" s="44" t="str">
        <f t="shared" ca="1" si="106"/>
        <v/>
      </c>
      <c r="I294" s="45" t="str">
        <f t="shared" ca="1" si="107"/>
        <v/>
      </c>
      <c r="J294" s="46" t="str">
        <f t="shared" ca="1" si="108"/>
        <v/>
      </c>
      <c r="K294" s="44" t="str">
        <f t="shared" ca="1" si="109"/>
        <v/>
      </c>
      <c r="L294" s="45" t="str">
        <f t="shared" ca="1" si="110"/>
        <v/>
      </c>
      <c r="M294" s="46" t="str">
        <f t="shared" ca="1" si="111"/>
        <v/>
      </c>
      <c r="N294" s="44" t="str">
        <f t="shared" ca="1" si="112"/>
        <v/>
      </c>
      <c r="O294" s="45" t="str">
        <f t="shared" ca="1" si="113"/>
        <v/>
      </c>
      <c r="P294" s="46" t="str">
        <f t="shared" ca="1" si="114"/>
        <v/>
      </c>
      <c r="Q294" s="44" t="str">
        <f t="shared" ca="1" si="115"/>
        <v/>
      </c>
      <c r="R294" s="45" t="str">
        <f t="shared" ca="1" si="116"/>
        <v/>
      </c>
      <c r="S294" s="46" t="str">
        <f t="shared" ca="1" si="117"/>
        <v/>
      </c>
      <c r="T294" s="77" t="str">
        <f t="shared" ca="1" si="118"/>
        <v/>
      </c>
      <c r="AH294" s="163" t="str">
        <f t="shared" si="119"/>
        <v/>
      </c>
      <c r="AI294" s="163" t="str">
        <f t="shared" si="120"/>
        <v/>
      </c>
    </row>
    <row r="295" spans="1:35">
      <c r="A295" s="164" t="str">
        <f t="shared" ca="1" si="100"/>
        <v/>
      </c>
      <c r="B295" s="44" t="str">
        <f t="shared" ca="1" si="101"/>
        <v/>
      </c>
      <c r="C295" s="45" t="str">
        <f t="shared" ca="1" si="121"/>
        <v/>
      </c>
      <c r="D295" s="45" t="str">
        <f t="shared" ca="1" si="102"/>
        <v/>
      </c>
      <c r="E295" s="44" t="str">
        <f t="shared" ca="1" si="103"/>
        <v/>
      </c>
      <c r="F295" s="45" t="str">
        <f t="shared" ca="1" si="104"/>
        <v/>
      </c>
      <c r="G295" s="46" t="str">
        <f t="shared" ca="1" si="105"/>
        <v/>
      </c>
      <c r="H295" s="44" t="str">
        <f t="shared" ca="1" si="106"/>
        <v/>
      </c>
      <c r="I295" s="45" t="str">
        <f t="shared" ca="1" si="107"/>
        <v/>
      </c>
      <c r="J295" s="46" t="str">
        <f t="shared" ca="1" si="108"/>
        <v/>
      </c>
      <c r="K295" s="44" t="str">
        <f t="shared" ca="1" si="109"/>
        <v/>
      </c>
      <c r="L295" s="45" t="str">
        <f t="shared" ca="1" si="110"/>
        <v/>
      </c>
      <c r="M295" s="46" t="str">
        <f t="shared" ca="1" si="111"/>
        <v/>
      </c>
      <c r="N295" s="44" t="str">
        <f t="shared" ca="1" si="112"/>
        <v/>
      </c>
      <c r="O295" s="45" t="str">
        <f t="shared" ca="1" si="113"/>
        <v/>
      </c>
      <c r="P295" s="46" t="str">
        <f t="shared" ca="1" si="114"/>
        <v/>
      </c>
      <c r="Q295" s="44" t="str">
        <f t="shared" ca="1" si="115"/>
        <v/>
      </c>
      <c r="R295" s="45" t="str">
        <f t="shared" ca="1" si="116"/>
        <v/>
      </c>
      <c r="S295" s="46" t="str">
        <f t="shared" ca="1" si="117"/>
        <v/>
      </c>
      <c r="T295" s="77" t="str">
        <f t="shared" ca="1" si="118"/>
        <v/>
      </c>
      <c r="AH295" s="163" t="str">
        <f t="shared" si="119"/>
        <v/>
      </c>
      <c r="AI295" s="163" t="str">
        <f t="shared" si="120"/>
        <v/>
      </c>
    </row>
    <row r="296" spans="1:35">
      <c r="A296" s="164" t="str">
        <f t="shared" ca="1" si="100"/>
        <v/>
      </c>
      <c r="B296" s="44" t="str">
        <f t="shared" ca="1" si="101"/>
        <v/>
      </c>
      <c r="C296" s="45" t="str">
        <f t="shared" ca="1" si="121"/>
        <v/>
      </c>
      <c r="D296" s="45" t="str">
        <f t="shared" ca="1" si="102"/>
        <v/>
      </c>
      <c r="E296" s="44" t="str">
        <f t="shared" ca="1" si="103"/>
        <v/>
      </c>
      <c r="F296" s="45" t="str">
        <f t="shared" ca="1" si="104"/>
        <v/>
      </c>
      <c r="G296" s="46" t="str">
        <f t="shared" ca="1" si="105"/>
        <v/>
      </c>
      <c r="H296" s="44" t="str">
        <f t="shared" ca="1" si="106"/>
        <v/>
      </c>
      <c r="I296" s="45" t="str">
        <f t="shared" ca="1" si="107"/>
        <v/>
      </c>
      <c r="J296" s="46" t="str">
        <f t="shared" ca="1" si="108"/>
        <v/>
      </c>
      <c r="K296" s="44" t="str">
        <f t="shared" ca="1" si="109"/>
        <v/>
      </c>
      <c r="L296" s="45" t="str">
        <f t="shared" ca="1" si="110"/>
        <v/>
      </c>
      <c r="M296" s="46" t="str">
        <f t="shared" ca="1" si="111"/>
        <v/>
      </c>
      <c r="N296" s="44" t="str">
        <f t="shared" ca="1" si="112"/>
        <v/>
      </c>
      <c r="O296" s="45" t="str">
        <f t="shared" ca="1" si="113"/>
        <v/>
      </c>
      <c r="P296" s="46" t="str">
        <f t="shared" ca="1" si="114"/>
        <v/>
      </c>
      <c r="Q296" s="44" t="str">
        <f t="shared" ca="1" si="115"/>
        <v/>
      </c>
      <c r="R296" s="45" t="str">
        <f t="shared" ca="1" si="116"/>
        <v/>
      </c>
      <c r="S296" s="46" t="str">
        <f t="shared" ca="1" si="117"/>
        <v/>
      </c>
      <c r="T296" s="77" t="str">
        <f t="shared" ca="1" si="118"/>
        <v/>
      </c>
      <c r="AH296" s="163" t="str">
        <f t="shared" si="119"/>
        <v/>
      </c>
      <c r="AI296" s="163" t="str">
        <f t="shared" si="120"/>
        <v/>
      </c>
    </row>
    <row r="297" spans="1:35">
      <c r="A297" s="164" t="str">
        <f t="shared" ca="1" si="100"/>
        <v/>
      </c>
      <c r="B297" s="44" t="str">
        <f t="shared" ca="1" si="101"/>
        <v/>
      </c>
      <c r="C297" s="45" t="str">
        <f t="shared" ca="1" si="121"/>
        <v/>
      </c>
      <c r="D297" s="45" t="str">
        <f t="shared" ca="1" si="102"/>
        <v/>
      </c>
      <c r="E297" s="44" t="str">
        <f t="shared" ca="1" si="103"/>
        <v/>
      </c>
      <c r="F297" s="45" t="str">
        <f t="shared" ca="1" si="104"/>
        <v/>
      </c>
      <c r="G297" s="46" t="str">
        <f t="shared" ca="1" si="105"/>
        <v/>
      </c>
      <c r="H297" s="44" t="str">
        <f t="shared" ca="1" si="106"/>
        <v/>
      </c>
      <c r="I297" s="45" t="str">
        <f t="shared" ca="1" si="107"/>
        <v/>
      </c>
      <c r="J297" s="46" t="str">
        <f t="shared" ca="1" si="108"/>
        <v/>
      </c>
      <c r="K297" s="44" t="str">
        <f t="shared" ca="1" si="109"/>
        <v/>
      </c>
      <c r="L297" s="45" t="str">
        <f t="shared" ca="1" si="110"/>
        <v/>
      </c>
      <c r="M297" s="46" t="str">
        <f t="shared" ca="1" si="111"/>
        <v/>
      </c>
      <c r="N297" s="44" t="str">
        <f t="shared" ca="1" si="112"/>
        <v/>
      </c>
      <c r="O297" s="45" t="str">
        <f t="shared" ca="1" si="113"/>
        <v/>
      </c>
      <c r="P297" s="46" t="str">
        <f t="shared" ca="1" si="114"/>
        <v/>
      </c>
      <c r="Q297" s="44" t="str">
        <f t="shared" ca="1" si="115"/>
        <v/>
      </c>
      <c r="R297" s="45" t="str">
        <f t="shared" ca="1" si="116"/>
        <v/>
      </c>
      <c r="S297" s="46" t="str">
        <f t="shared" ca="1" si="117"/>
        <v/>
      </c>
      <c r="T297" s="77" t="str">
        <f t="shared" ca="1" si="118"/>
        <v/>
      </c>
      <c r="AH297" s="163" t="str">
        <f t="shared" si="119"/>
        <v/>
      </c>
      <c r="AI297" s="163" t="str">
        <f t="shared" si="120"/>
        <v/>
      </c>
    </row>
    <row r="298" spans="1:35">
      <c r="A298" s="164" t="str">
        <f t="shared" ref="A298:A361" ca="1" si="122">IF(AND(ISBLANK(AJ287), A297 = $AJ$1),NOW(),IF(ISBLANK(AJ287),"",AJ287))</f>
        <v/>
      </c>
      <c r="B298" s="44" t="str">
        <f t="shared" ref="B298:B361" ca="1" si="123">IF(COUNTIF(V:V,A298)=1,VLOOKUP(A298,V:W,2), IF(COUNTIF(V:V,A298)=0,$B$10,""))</f>
        <v/>
      </c>
      <c r="C298" s="45" t="str">
        <f t="shared" ca="1" si="121"/>
        <v/>
      </c>
      <c r="D298" s="45" t="str">
        <f t="shared" ref="D298:D361" ca="1" si="124">IF(ISERROR(B298-2),"",-1*ROUNDUP(A298-$A$14,0)/360*$B$7*$B$5)</f>
        <v/>
      </c>
      <c r="E298" s="44" t="str">
        <f t="shared" ref="E298:E361" ca="1" si="125">IF(COUNTIF(V:V,A298)=1,VLOOKUP(A298,X:Y,2), IF(COUNTIF(V:V,A298)=0,$C$10,""))</f>
        <v/>
      </c>
      <c r="F298" s="45" t="str">
        <f t="shared" ref="F298:F361" ca="1" si="126">IF(ISERROR(B298-2),"",(E298-$E$14)/100*$C$5)</f>
        <v/>
      </c>
      <c r="G298" s="46" t="str">
        <f t="shared" ref="G298:G361" ca="1" si="127">IF(ISERROR(B298-2),"",ROUNDUP(A298-$A$14,0)/360*$C$6*$C$5-ROUNDUP(A298-$A$14,0)/360*$C$7*$C$5*$E$14/100)</f>
        <v/>
      </c>
      <c r="H298" s="44" t="str">
        <f t="shared" ref="H298:H361" ca="1" si="128">IF(COUNTIF(V:V,A298)=1,VLOOKUP(A298,Z:AA,2), IF(COUNTIF(V:V,A298)=0,$D$10,""))</f>
        <v/>
      </c>
      <c r="I298" s="45" t="str">
        <f t="shared" ref="I298:I361" ca="1" si="129">IF(ISERROR(B298-2),"",(H298-$H$14)/100*$D$5)</f>
        <v/>
      </c>
      <c r="J298" s="46" t="str">
        <f t="shared" ref="J298:J361" ca="1" si="130">IF(ISERROR(B298-2),"",ROUNDUP(A298-$A$14,0)/360*$D$6*$D$5-ROUNDUP(A298-$A$14,0)/360*$D$7*$D$5*$H$14/100)</f>
        <v/>
      </c>
      <c r="K298" s="44" t="str">
        <f t="shared" ref="K298:K361" ca="1" si="131">IF(COUNTIF(V:V,A298)=1,VLOOKUP(A298,AB:AC,2), IF(COUNTIF(V:V,A298)=0,$E$10,""))</f>
        <v/>
      </c>
      <c r="L298" s="45" t="str">
        <f t="shared" ref="L298:L361" ca="1" si="132">IF(ISERROR(B298-2),"",(K298-$K$14)/100*$E$5)</f>
        <v/>
      </c>
      <c r="M298" s="46" t="str">
        <f t="shared" ref="M298:M361" ca="1" si="133">IF(ISERROR(B298-2),"",ROUNDUP(A298-$A$14,0)/360*$E$6*$E$5-ROUNDUP(A298-$A$14,0)/360*$E$7*$E$5*$K$14/100)</f>
        <v/>
      </c>
      <c r="N298" s="44" t="str">
        <f t="shared" ref="N298:N361" ca="1" si="134">IF(COUNTIF(V:V,A298)=1,VLOOKUP(A298,AD:AE,2), IF(COUNTIF(V:V,A298)=0,$F$10,""))</f>
        <v/>
      </c>
      <c r="O298" s="45" t="str">
        <f t="shared" ref="O298:O361" ca="1" si="135">IF(ISERROR(B298-2),"",(N298/$N$14-1)*$F$5)</f>
        <v/>
      </c>
      <c r="P298" s="46" t="str">
        <f t="shared" ref="P298:P361" ca="1" si="136">IF(ISERROR(B298-2),"",-1*ROUNDUP(A298-$A$14,0)/360*$F$7*$F$5)</f>
        <v/>
      </c>
      <c r="Q298" s="44" t="str">
        <f t="shared" ref="Q298:Q361" ca="1" si="137">IF(COUNTIF(V:V,A298)=1,VLOOKUP(A298,AF:AG,2), IF(COUNTIF(V:V,A298)=0,$G$10,""))</f>
        <v/>
      </c>
      <c r="R298" s="45" t="str">
        <f t="shared" ref="R298:R361" ca="1" si="138">IF(ISERROR(B298-2),"",(Q298-$Q$14)/100*$G$5)</f>
        <v/>
      </c>
      <c r="S298" s="46" t="str">
        <f t="shared" ref="S298:S361" ca="1" si="139">IF(ISERROR(B298-2),"",ROUNDUP(A298-$A$14,0)/360*$G$6*$G$5-ROUNDUP(A298-$A$14,0)/360*$G$7*$G$5*$Q$14/100)</f>
        <v/>
      </c>
      <c r="T298" s="77" t="str">
        <f t="shared" ref="T298:T361" ca="1" si="140">IF(ISERROR(B298-2),"",C298+D298-F298-G298-I298-J298-L298-M298-O298-P298+R298+S298+$J$9+$N$9)</f>
        <v/>
      </c>
      <c r="AH298" s="163" t="str">
        <f t="shared" si="119"/>
        <v/>
      </c>
      <c r="AI298" s="163" t="str">
        <f t="shared" si="120"/>
        <v/>
      </c>
    </row>
    <row r="299" spans="1:35">
      <c r="A299" s="164" t="str">
        <f t="shared" ca="1" si="122"/>
        <v/>
      </c>
      <c r="B299" s="44" t="str">
        <f t="shared" ca="1" si="123"/>
        <v/>
      </c>
      <c r="C299" s="45" t="str">
        <f t="shared" ca="1" si="121"/>
        <v/>
      </c>
      <c r="D299" s="45" t="str">
        <f t="shared" ca="1" si="124"/>
        <v/>
      </c>
      <c r="E299" s="44" t="str">
        <f t="shared" ca="1" si="125"/>
        <v/>
      </c>
      <c r="F299" s="45" t="str">
        <f t="shared" ca="1" si="126"/>
        <v/>
      </c>
      <c r="G299" s="46" t="str">
        <f t="shared" ca="1" si="127"/>
        <v/>
      </c>
      <c r="H299" s="44" t="str">
        <f t="shared" ca="1" si="128"/>
        <v/>
      </c>
      <c r="I299" s="45" t="str">
        <f t="shared" ca="1" si="129"/>
        <v/>
      </c>
      <c r="J299" s="46" t="str">
        <f t="shared" ca="1" si="130"/>
        <v/>
      </c>
      <c r="K299" s="44" t="str">
        <f t="shared" ca="1" si="131"/>
        <v/>
      </c>
      <c r="L299" s="45" t="str">
        <f t="shared" ca="1" si="132"/>
        <v/>
      </c>
      <c r="M299" s="46" t="str">
        <f t="shared" ca="1" si="133"/>
        <v/>
      </c>
      <c r="N299" s="44" t="str">
        <f t="shared" ca="1" si="134"/>
        <v/>
      </c>
      <c r="O299" s="45" t="str">
        <f t="shared" ca="1" si="135"/>
        <v/>
      </c>
      <c r="P299" s="46" t="str">
        <f t="shared" ca="1" si="136"/>
        <v/>
      </c>
      <c r="Q299" s="44" t="str">
        <f t="shared" ca="1" si="137"/>
        <v/>
      </c>
      <c r="R299" s="45" t="str">
        <f t="shared" ca="1" si="138"/>
        <v/>
      </c>
      <c r="S299" s="46" t="str">
        <f t="shared" ca="1" si="139"/>
        <v/>
      </c>
      <c r="T299" s="77" t="str">
        <f t="shared" ca="1" si="140"/>
        <v/>
      </c>
      <c r="AH299" s="163" t="str">
        <f t="shared" si="119"/>
        <v/>
      </c>
      <c r="AI299" s="163" t="str">
        <f t="shared" si="120"/>
        <v/>
      </c>
    </row>
    <row r="300" spans="1:35">
      <c r="A300" s="164" t="str">
        <f t="shared" ca="1" si="122"/>
        <v/>
      </c>
      <c r="B300" s="44" t="str">
        <f t="shared" ca="1" si="123"/>
        <v/>
      </c>
      <c r="C300" s="45" t="str">
        <f t="shared" ca="1" si="121"/>
        <v/>
      </c>
      <c r="D300" s="45" t="str">
        <f t="shared" ca="1" si="124"/>
        <v/>
      </c>
      <c r="E300" s="44" t="str">
        <f t="shared" ca="1" si="125"/>
        <v/>
      </c>
      <c r="F300" s="45" t="str">
        <f t="shared" ca="1" si="126"/>
        <v/>
      </c>
      <c r="G300" s="46" t="str">
        <f t="shared" ca="1" si="127"/>
        <v/>
      </c>
      <c r="H300" s="44" t="str">
        <f t="shared" ca="1" si="128"/>
        <v/>
      </c>
      <c r="I300" s="45" t="str">
        <f t="shared" ca="1" si="129"/>
        <v/>
      </c>
      <c r="J300" s="46" t="str">
        <f t="shared" ca="1" si="130"/>
        <v/>
      </c>
      <c r="K300" s="44" t="str">
        <f t="shared" ca="1" si="131"/>
        <v/>
      </c>
      <c r="L300" s="45" t="str">
        <f t="shared" ca="1" si="132"/>
        <v/>
      </c>
      <c r="M300" s="46" t="str">
        <f t="shared" ca="1" si="133"/>
        <v/>
      </c>
      <c r="N300" s="44" t="str">
        <f t="shared" ca="1" si="134"/>
        <v/>
      </c>
      <c r="O300" s="45" t="str">
        <f t="shared" ca="1" si="135"/>
        <v/>
      </c>
      <c r="P300" s="46" t="str">
        <f t="shared" ca="1" si="136"/>
        <v/>
      </c>
      <c r="Q300" s="44" t="str">
        <f t="shared" ca="1" si="137"/>
        <v/>
      </c>
      <c r="R300" s="45" t="str">
        <f t="shared" ca="1" si="138"/>
        <v/>
      </c>
      <c r="S300" s="46" t="str">
        <f t="shared" ca="1" si="139"/>
        <v/>
      </c>
      <c r="T300" s="77" t="str">
        <f t="shared" ca="1" si="140"/>
        <v/>
      </c>
      <c r="AH300" s="163" t="str">
        <f t="shared" si="119"/>
        <v/>
      </c>
      <c r="AI300" s="163" t="str">
        <f t="shared" si="120"/>
        <v/>
      </c>
    </row>
    <row r="301" spans="1:35">
      <c r="A301" s="164" t="str">
        <f t="shared" ca="1" si="122"/>
        <v/>
      </c>
      <c r="B301" s="44" t="str">
        <f t="shared" ca="1" si="123"/>
        <v/>
      </c>
      <c r="C301" s="45" t="str">
        <f t="shared" ca="1" si="121"/>
        <v/>
      </c>
      <c r="D301" s="45" t="str">
        <f t="shared" ca="1" si="124"/>
        <v/>
      </c>
      <c r="E301" s="44" t="str">
        <f t="shared" ca="1" si="125"/>
        <v/>
      </c>
      <c r="F301" s="45" t="str">
        <f t="shared" ca="1" si="126"/>
        <v/>
      </c>
      <c r="G301" s="46" t="str">
        <f t="shared" ca="1" si="127"/>
        <v/>
      </c>
      <c r="H301" s="44" t="str">
        <f t="shared" ca="1" si="128"/>
        <v/>
      </c>
      <c r="I301" s="45" t="str">
        <f t="shared" ca="1" si="129"/>
        <v/>
      </c>
      <c r="J301" s="46" t="str">
        <f t="shared" ca="1" si="130"/>
        <v/>
      </c>
      <c r="K301" s="44" t="str">
        <f t="shared" ca="1" si="131"/>
        <v/>
      </c>
      <c r="L301" s="45" t="str">
        <f t="shared" ca="1" si="132"/>
        <v/>
      </c>
      <c r="M301" s="46" t="str">
        <f t="shared" ca="1" si="133"/>
        <v/>
      </c>
      <c r="N301" s="44" t="str">
        <f t="shared" ca="1" si="134"/>
        <v/>
      </c>
      <c r="O301" s="45" t="str">
        <f t="shared" ca="1" si="135"/>
        <v/>
      </c>
      <c r="P301" s="46" t="str">
        <f t="shared" ca="1" si="136"/>
        <v/>
      </c>
      <c r="Q301" s="44" t="str">
        <f t="shared" ca="1" si="137"/>
        <v/>
      </c>
      <c r="R301" s="45" t="str">
        <f t="shared" ca="1" si="138"/>
        <v/>
      </c>
      <c r="S301" s="46" t="str">
        <f t="shared" ca="1" si="139"/>
        <v/>
      </c>
      <c r="T301" s="77" t="str">
        <f t="shared" ca="1" si="140"/>
        <v/>
      </c>
      <c r="AH301" s="163" t="str">
        <f t="shared" si="119"/>
        <v/>
      </c>
      <c r="AI301" s="163" t="str">
        <f t="shared" si="120"/>
        <v/>
      </c>
    </row>
    <row r="302" spans="1:35">
      <c r="A302" s="164" t="str">
        <f t="shared" ca="1" si="122"/>
        <v/>
      </c>
      <c r="B302" s="44" t="str">
        <f t="shared" ca="1" si="123"/>
        <v/>
      </c>
      <c r="C302" s="45" t="str">
        <f t="shared" ca="1" si="121"/>
        <v/>
      </c>
      <c r="D302" s="45" t="str">
        <f t="shared" ca="1" si="124"/>
        <v/>
      </c>
      <c r="E302" s="44" t="str">
        <f t="shared" ca="1" si="125"/>
        <v/>
      </c>
      <c r="F302" s="45" t="str">
        <f t="shared" ca="1" si="126"/>
        <v/>
      </c>
      <c r="G302" s="46" t="str">
        <f t="shared" ca="1" si="127"/>
        <v/>
      </c>
      <c r="H302" s="44" t="str">
        <f t="shared" ca="1" si="128"/>
        <v/>
      </c>
      <c r="I302" s="45" t="str">
        <f t="shared" ca="1" si="129"/>
        <v/>
      </c>
      <c r="J302" s="46" t="str">
        <f t="shared" ca="1" si="130"/>
        <v/>
      </c>
      <c r="K302" s="44" t="str">
        <f t="shared" ca="1" si="131"/>
        <v/>
      </c>
      <c r="L302" s="45" t="str">
        <f t="shared" ca="1" si="132"/>
        <v/>
      </c>
      <c r="M302" s="46" t="str">
        <f t="shared" ca="1" si="133"/>
        <v/>
      </c>
      <c r="N302" s="44" t="str">
        <f t="shared" ca="1" si="134"/>
        <v/>
      </c>
      <c r="O302" s="45" t="str">
        <f t="shared" ca="1" si="135"/>
        <v/>
      </c>
      <c r="P302" s="46" t="str">
        <f t="shared" ca="1" si="136"/>
        <v/>
      </c>
      <c r="Q302" s="44" t="str">
        <f t="shared" ca="1" si="137"/>
        <v/>
      </c>
      <c r="R302" s="45" t="str">
        <f t="shared" ca="1" si="138"/>
        <v/>
      </c>
      <c r="S302" s="46" t="str">
        <f t="shared" ca="1" si="139"/>
        <v/>
      </c>
      <c r="T302" s="77" t="str">
        <f t="shared" ca="1" si="140"/>
        <v/>
      </c>
      <c r="AH302" s="163" t="str">
        <f t="shared" si="119"/>
        <v/>
      </c>
      <c r="AI302" s="163" t="str">
        <f t="shared" si="120"/>
        <v/>
      </c>
    </row>
    <row r="303" spans="1:35">
      <c r="A303" s="164" t="str">
        <f t="shared" ca="1" si="122"/>
        <v/>
      </c>
      <c r="B303" s="44" t="str">
        <f t="shared" ca="1" si="123"/>
        <v/>
      </c>
      <c r="C303" s="45" t="str">
        <f t="shared" ca="1" si="121"/>
        <v/>
      </c>
      <c r="D303" s="45" t="str">
        <f t="shared" ca="1" si="124"/>
        <v/>
      </c>
      <c r="E303" s="44" t="str">
        <f t="shared" ca="1" si="125"/>
        <v/>
      </c>
      <c r="F303" s="45" t="str">
        <f t="shared" ca="1" si="126"/>
        <v/>
      </c>
      <c r="G303" s="46" t="str">
        <f t="shared" ca="1" si="127"/>
        <v/>
      </c>
      <c r="H303" s="44" t="str">
        <f t="shared" ca="1" si="128"/>
        <v/>
      </c>
      <c r="I303" s="45" t="str">
        <f t="shared" ca="1" si="129"/>
        <v/>
      </c>
      <c r="J303" s="46" t="str">
        <f t="shared" ca="1" si="130"/>
        <v/>
      </c>
      <c r="K303" s="44" t="str">
        <f t="shared" ca="1" si="131"/>
        <v/>
      </c>
      <c r="L303" s="45" t="str">
        <f t="shared" ca="1" si="132"/>
        <v/>
      </c>
      <c r="M303" s="46" t="str">
        <f t="shared" ca="1" si="133"/>
        <v/>
      </c>
      <c r="N303" s="44" t="str">
        <f t="shared" ca="1" si="134"/>
        <v/>
      </c>
      <c r="O303" s="45" t="str">
        <f t="shared" ca="1" si="135"/>
        <v/>
      </c>
      <c r="P303" s="46" t="str">
        <f t="shared" ca="1" si="136"/>
        <v/>
      </c>
      <c r="Q303" s="44" t="str">
        <f t="shared" ca="1" si="137"/>
        <v/>
      </c>
      <c r="R303" s="45" t="str">
        <f t="shared" ca="1" si="138"/>
        <v/>
      </c>
      <c r="S303" s="46" t="str">
        <f t="shared" ca="1" si="139"/>
        <v/>
      </c>
      <c r="T303" s="77" t="str">
        <f t="shared" ca="1" si="140"/>
        <v/>
      </c>
      <c r="AH303" s="163" t="str">
        <f t="shared" si="119"/>
        <v/>
      </c>
      <c r="AI303" s="163" t="str">
        <f t="shared" si="120"/>
        <v/>
      </c>
    </row>
    <row r="304" spans="1:35">
      <c r="A304" s="164" t="str">
        <f t="shared" ca="1" si="122"/>
        <v/>
      </c>
      <c r="B304" s="44" t="str">
        <f t="shared" ca="1" si="123"/>
        <v/>
      </c>
      <c r="C304" s="45" t="str">
        <f t="shared" ca="1" si="121"/>
        <v/>
      </c>
      <c r="D304" s="45" t="str">
        <f t="shared" ca="1" si="124"/>
        <v/>
      </c>
      <c r="E304" s="44" t="str">
        <f t="shared" ca="1" si="125"/>
        <v/>
      </c>
      <c r="F304" s="45" t="str">
        <f t="shared" ca="1" si="126"/>
        <v/>
      </c>
      <c r="G304" s="46" t="str">
        <f t="shared" ca="1" si="127"/>
        <v/>
      </c>
      <c r="H304" s="44" t="str">
        <f t="shared" ca="1" si="128"/>
        <v/>
      </c>
      <c r="I304" s="45" t="str">
        <f t="shared" ca="1" si="129"/>
        <v/>
      </c>
      <c r="J304" s="46" t="str">
        <f t="shared" ca="1" si="130"/>
        <v/>
      </c>
      <c r="K304" s="44" t="str">
        <f t="shared" ca="1" si="131"/>
        <v/>
      </c>
      <c r="L304" s="45" t="str">
        <f t="shared" ca="1" si="132"/>
        <v/>
      </c>
      <c r="M304" s="46" t="str">
        <f t="shared" ca="1" si="133"/>
        <v/>
      </c>
      <c r="N304" s="44" t="str">
        <f t="shared" ca="1" si="134"/>
        <v/>
      </c>
      <c r="O304" s="45" t="str">
        <f t="shared" ca="1" si="135"/>
        <v/>
      </c>
      <c r="P304" s="46" t="str">
        <f t="shared" ca="1" si="136"/>
        <v/>
      </c>
      <c r="Q304" s="44" t="str">
        <f t="shared" ca="1" si="137"/>
        <v/>
      </c>
      <c r="R304" s="45" t="str">
        <f t="shared" ca="1" si="138"/>
        <v/>
      </c>
      <c r="S304" s="46" t="str">
        <f t="shared" ca="1" si="139"/>
        <v/>
      </c>
      <c r="T304" s="77" t="str">
        <f t="shared" ca="1" si="140"/>
        <v/>
      </c>
      <c r="AH304" s="163" t="str">
        <f t="shared" si="119"/>
        <v/>
      </c>
      <c r="AI304" s="163" t="str">
        <f t="shared" si="120"/>
        <v/>
      </c>
    </row>
    <row r="305" spans="1:35">
      <c r="A305" s="164" t="str">
        <f t="shared" ca="1" si="122"/>
        <v/>
      </c>
      <c r="B305" s="44" t="str">
        <f t="shared" ca="1" si="123"/>
        <v/>
      </c>
      <c r="C305" s="45" t="str">
        <f t="shared" ca="1" si="121"/>
        <v/>
      </c>
      <c r="D305" s="45" t="str">
        <f t="shared" ca="1" si="124"/>
        <v/>
      </c>
      <c r="E305" s="44" t="str">
        <f t="shared" ca="1" si="125"/>
        <v/>
      </c>
      <c r="F305" s="45" t="str">
        <f t="shared" ca="1" si="126"/>
        <v/>
      </c>
      <c r="G305" s="46" t="str">
        <f t="shared" ca="1" si="127"/>
        <v/>
      </c>
      <c r="H305" s="44" t="str">
        <f t="shared" ca="1" si="128"/>
        <v/>
      </c>
      <c r="I305" s="45" t="str">
        <f t="shared" ca="1" si="129"/>
        <v/>
      </c>
      <c r="J305" s="46" t="str">
        <f t="shared" ca="1" si="130"/>
        <v/>
      </c>
      <c r="K305" s="44" t="str">
        <f t="shared" ca="1" si="131"/>
        <v/>
      </c>
      <c r="L305" s="45" t="str">
        <f t="shared" ca="1" si="132"/>
        <v/>
      </c>
      <c r="M305" s="46" t="str">
        <f t="shared" ca="1" si="133"/>
        <v/>
      </c>
      <c r="N305" s="44" t="str">
        <f t="shared" ca="1" si="134"/>
        <v/>
      </c>
      <c r="O305" s="45" t="str">
        <f t="shared" ca="1" si="135"/>
        <v/>
      </c>
      <c r="P305" s="46" t="str">
        <f t="shared" ca="1" si="136"/>
        <v/>
      </c>
      <c r="Q305" s="44" t="str">
        <f t="shared" ca="1" si="137"/>
        <v/>
      </c>
      <c r="R305" s="45" t="str">
        <f t="shared" ca="1" si="138"/>
        <v/>
      </c>
      <c r="S305" s="46" t="str">
        <f t="shared" ca="1" si="139"/>
        <v/>
      </c>
      <c r="T305" s="77" t="str">
        <f t="shared" ca="1" si="140"/>
        <v/>
      </c>
      <c r="AH305" s="163" t="str">
        <f t="shared" si="119"/>
        <v/>
      </c>
      <c r="AI305" s="163" t="str">
        <f t="shared" si="120"/>
        <v/>
      </c>
    </row>
    <row r="306" spans="1:35">
      <c r="A306" s="164" t="str">
        <f t="shared" ca="1" si="122"/>
        <v/>
      </c>
      <c r="B306" s="44" t="str">
        <f t="shared" ca="1" si="123"/>
        <v/>
      </c>
      <c r="C306" s="45" t="str">
        <f t="shared" ca="1" si="121"/>
        <v/>
      </c>
      <c r="D306" s="45" t="str">
        <f t="shared" ca="1" si="124"/>
        <v/>
      </c>
      <c r="E306" s="44" t="str">
        <f t="shared" ca="1" si="125"/>
        <v/>
      </c>
      <c r="F306" s="45" t="str">
        <f t="shared" ca="1" si="126"/>
        <v/>
      </c>
      <c r="G306" s="46" t="str">
        <f t="shared" ca="1" si="127"/>
        <v/>
      </c>
      <c r="H306" s="44" t="str">
        <f t="shared" ca="1" si="128"/>
        <v/>
      </c>
      <c r="I306" s="45" t="str">
        <f t="shared" ca="1" si="129"/>
        <v/>
      </c>
      <c r="J306" s="46" t="str">
        <f t="shared" ca="1" si="130"/>
        <v/>
      </c>
      <c r="K306" s="44" t="str">
        <f t="shared" ca="1" si="131"/>
        <v/>
      </c>
      <c r="L306" s="45" t="str">
        <f t="shared" ca="1" si="132"/>
        <v/>
      </c>
      <c r="M306" s="46" t="str">
        <f t="shared" ca="1" si="133"/>
        <v/>
      </c>
      <c r="N306" s="44" t="str">
        <f t="shared" ca="1" si="134"/>
        <v/>
      </c>
      <c r="O306" s="45" t="str">
        <f t="shared" ca="1" si="135"/>
        <v/>
      </c>
      <c r="P306" s="46" t="str">
        <f t="shared" ca="1" si="136"/>
        <v/>
      </c>
      <c r="Q306" s="44" t="str">
        <f t="shared" ca="1" si="137"/>
        <v/>
      </c>
      <c r="R306" s="45" t="str">
        <f t="shared" ca="1" si="138"/>
        <v/>
      </c>
      <c r="S306" s="46" t="str">
        <f t="shared" ca="1" si="139"/>
        <v/>
      </c>
      <c r="T306" s="77" t="str">
        <f t="shared" ca="1" si="140"/>
        <v/>
      </c>
      <c r="AH306" s="163" t="str">
        <f t="shared" si="119"/>
        <v/>
      </c>
      <c r="AI306" s="163" t="str">
        <f t="shared" si="120"/>
        <v/>
      </c>
    </row>
    <row r="307" spans="1:35">
      <c r="A307" s="164" t="str">
        <f t="shared" ca="1" si="122"/>
        <v/>
      </c>
      <c r="B307" s="44" t="str">
        <f t="shared" ca="1" si="123"/>
        <v/>
      </c>
      <c r="C307" s="45" t="str">
        <f t="shared" ca="1" si="121"/>
        <v/>
      </c>
      <c r="D307" s="45" t="str">
        <f t="shared" ca="1" si="124"/>
        <v/>
      </c>
      <c r="E307" s="44" t="str">
        <f t="shared" ca="1" si="125"/>
        <v/>
      </c>
      <c r="F307" s="45" t="str">
        <f t="shared" ca="1" si="126"/>
        <v/>
      </c>
      <c r="G307" s="46" t="str">
        <f t="shared" ca="1" si="127"/>
        <v/>
      </c>
      <c r="H307" s="44" t="str">
        <f t="shared" ca="1" si="128"/>
        <v/>
      </c>
      <c r="I307" s="45" t="str">
        <f t="shared" ca="1" si="129"/>
        <v/>
      </c>
      <c r="J307" s="46" t="str">
        <f t="shared" ca="1" si="130"/>
        <v/>
      </c>
      <c r="K307" s="44" t="str">
        <f t="shared" ca="1" si="131"/>
        <v/>
      </c>
      <c r="L307" s="45" t="str">
        <f t="shared" ca="1" si="132"/>
        <v/>
      </c>
      <c r="M307" s="46" t="str">
        <f t="shared" ca="1" si="133"/>
        <v/>
      </c>
      <c r="N307" s="44" t="str">
        <f t="shared" ca="1" si="134"/>
        <v/>
      </c>
      <c r="O307" s="45" t="str">
        <f t="shared" ca="1" si="135"/>
        <v/>
      </c>
      <c r="P307" s="46" t="str">
        <f t="shared" ca="1" si="136"/>
        <v/>
      </c>
      <c r="Q307" s="44" t="str">
        <f t="shared" ca="1" si="137"/>
        <v/>
      </c>
      <c r="R307" s="45" t="str">
        <f t="shared" ca="1" si="138"/>
        <v/>
      </c>
      <c r="S307" s="46" t="str">
        <f t="shared" ca="1" si="139"/>
        <v/>
      </c>
      <c r="T307" s="77" t="str">
        <f t="shared" ca="1" si="140"/>
        <v/>
      </c>
      <c r="AH307" s="163" t="str">
        <f t="shared" si="119"/>
        <v/>
      </c>
      <c r="AI307" s="163" t="str">
        <f t="shared" si="120"/>
        <v/>
      </c>
    </row>
    <row r="308" spans="1:35">
      <c r="A308" s="164" t="str">
        <f t="shared" ca="1" si="122"/>
        <v/>
      </c>
      <c r="B308" s="44" t="str">
        <f t="shared" ca="1" si="123"/>
        <v/>
      </c>
      <c r="C308" s="45" t="str">
        <f t="shared" ca="1" si="121"/>
        <v/>
      </c>
      <c r="D308" s="45" t="str">
        <f t="shared" ca="1" si="124"/>
        <v/>
      </c>
      <c r="E308" s="44" t="str">
        <f t="shared" ca="1" si="125"/>
        <v/>
      </c>
      <c r="F308" s="45" t="str">
        <f t="shared" ca="1" si="126"/>
        <v/>
      </c>
      <c r="G308" s="46" t="str">
        <f t="shared" ca="1" si="127"/>
        <v/>
      </c>
      <c r="H308" s="44" t="str">
        <f t="shared" ca="1" si="128"/>
        <v/>
      </c>
      <c r="I308" s="45" t="str">
        <f t="shared" ca="1" si="129"/>
        <v/>
      </c>
      <c r="J308" s="46" t="str">
        <f t="shared" ca="1" si="130"/>
        <v/>
      </c>
      <c r="K308" s="44" t="str">
        <f t="shared" ca="1" si="131"/>
        <v/>
      </c>
      <c r="L308" s="45" t="str">
        <f t="shared" ca="1" si="132"/>
        <v/>
      </c>
      <c r="M308" s="46" t="str">
        <f t="shared" ca="1" si="133"/>
        <v/>
      </c>
      <c r="N308" s="44" t="str">
        <f t="shared" ca="1" si="134"/>
        <v/>
      </c>
      <c r="O308" s="45" t="str">
        <f t="shared" ca="1" si="135"/>
        <v/>
      </c>
      <c r="P308" s="46" t="str">
        <f t="shared" ca="1" si="136"/>
        <v/>
      </c>
      <c r="Q308" s="44" t="str">
        <f t="shared" ca="1" si="137"/>
        <v/>
      </c>
      <c r="R308" s="45" t="str">
        <f t="shared" ca="1" si="138"/>
        <v/>
      </c>
      <c r="S308" s="46" t="str">
        <f t="shared" ca="1" si="139"/>
        <v/>
      </c>
      <c r="T308" s="77" t="str">
        <f t="shared" ca="1" si="140"/>
        <v/>
      </c>
      <c r="AH308" s="163" t="str">
        <f t="shared" si="119"/>
        <v/>
      </c>
      <c r="AI308" s="163" t="str">
        <f t="shared" si="120"/>
        <v/>
      </c>
    </row>
    <row r="309" spans="1:35">
      <c r="A309" s="164" t="str">
        <f t="shared" ca="1" si="122"/>
        <v/>
      </c>
      <c r="B309" s="44" t="str">
        <f t="shared" ca="1" si="123"/>
        <v/>
      </c>
      <c r="C309" s="45" t="str">
        <f t="shared" ca="1" si="121"/>
        <v/>
      </c>
      <c r="D309" s="45" t="str">
        <f t="shared" ca="1" si="124"/>
        <v/>
      </c>
      <c r="E309" s="44" t="str">
        <f t="shared" ca="1" si="125"/>
        <v/>
      </c>
      <c r="F309" s="45" t="str">
        <f t="shared" ca="1" si="126"/>
        <v/>
      </c>
      <c r="G309" s="46" t="str">
        <f t="shared" ca="1" si="127"/>
        <v/>
      </c>
      <c r="H309" s="44" t="str">
        <f t="shared" ca="1" si="128"/>
        <v/>
      </c>
      <c r="I309" s="45" t="str">
        <f t="shared" ca="1" si="129"/>
        <v/>
      </c>
      <c r="J309" s="46" t="str">
        <f t="shared" ca="1" si="130"/>
        <v/>
      </c>
      <c r="K309" s="44" t="str">
        <f t="shared" ca="1" si="131"/>
        <v/>
      </c>
      <c r="L309" s="45" t="str">
        <f t="shared" ca="1" si="132"/>
        <v/>
      </c>
      <c r="M309" s="46" t="str">
        <f t="shared" ca="1" si="133"/>
        <v/>
      </c>
      <c r="N309" s="44" t="str">
        <f t="shared" ca="1" si="134"/>
        <v/>
      </c>
      <c r="O309" s="45" t="str">
        <f t="shared" ca="1" si="135"/>
        <v/>
      </c>
      <c r="P309" s="46" t="str">
        <f t="shared" ca="1" si="136"/>
        <v/>
      </c>
      <c r="Q309" s="44" t="str">
        <f t="shared" ca="1" si="137"/>
        <v/>
      </c>
      <c r="R309" s="45" t="str">
        <f t="shared" ca="1" si="138"/>
        <v/>
      </c>
      <c r="S309" s="46" t="str">
        <f t="shared" ca="1" si="139"/>
        <v/>
      </c>
      <c r="T309" s="77" t="str">
        <f t="shared" ca="1" si="140"/>
        <v/>
      </c>
      <c r="AH309" s="163" t="str">
        <f t="shared" si="119"/>
        <v/>
      </c>
      <c r="AI309" s="163" t="str">
        <f t="shared" si="120"/>
        <v/>
      </c>
    </row>
    <row r="310" spans="1:35">
      <c r="A310" s="164" t="str">
        <f t="shared" ca="1" si="122"/>
        <v/>
      </c>
      <c r="B310" s="44" t="str">
        <f t="shared" ca="1" si="123"/>
        <v/>
      </c>
      <c r="C310" s="45" t="str">
        <f t="shared" ca="1" si="121"/>
        <v/>
      </c>
      <c r="D310" s="45" t="str">
        <f t="shared" ca="1" si="124"/>
        <v/>
      </c>
      <c r="E310" s="44" t="str">
        <f t="shared" ca="1" si="125"/>
        <v/>
      </c>
      <c r="F310" s="45" t="str">
        <f t="shared" ca="1" si="126"/>
        <v/>
      </c>
      <c r="G310" s="46" t="str">
        <f t="shared" ca="1" si="127"/>
        <v/>
      </c>
      <c r="H310" s="44" t="str">
        <f t="shared" ca="1" si="128"/>
        <v/>
      </c>
      <c r="I310" s="45" t="str">
        <f t="shared" ca="1" si="129"/>
        <v/>
      </c>
      <c r="J310" s="46" t="str">
        <f t="shared" ca="1" si="130"/>
        <v/>
      </c>
      <c r="K310" s="44" t="str">
        <f t="shared" ca="1" si="131"/>
        <v/>
      </c>
      <c r="L310" s="45" t="str">
        <f t="shared" ca="1" si="132"/>
        <v/>
      </c>
      <c r="M310" s="46" t="str">
        <f t="shared" ca="1" si="133"/>
        <v/>
      </c>
      <c r="N310" s="44" t="str">
        <f t="shared" ca="1" si="134"/>
        <v/>
      </c>
      <c r="O310" s="45" t="str">
        <f t="shared" ca="1" si="135"/>
        <v/>
      </c>
      <c r="P310" s="46" t="str">
        <f t="shared" ca="1" si="136"/>
        <v/>
      </c>
      <c r="Q310" s="44" t="str">
        <f t="shared" ca="1" si="137"/>
        <v/>
      </c>
      <c r="R310" s="45" t="str">
        <f t="shared" ca="1" si="138"/>
        <v/>
      </c>
      <c r="S310" s="46" t="str">
        <f t="shared" ca="1" si="139"/>
        <v/>
      </c>
      <c r="T310" s="77" t="str">
        <f t="shared" ca="1" si="140"/>
        <v/>
      </c>
      <c r="AH310" s="163" t="str">
        <f t="shared" si="119"/>
        <v/>
      </c>
      <c r="AI310" s="163" t="str">
        <f t="shared" si="120"/>
        <v/>
      </c>
    </row>
    <row r="311" spans="1:35">
      <c r="A311" s="164" t="str">
        <f t="shared" ca="1" si="122"/>
        <v/>
      </c>
      <c r="B311" s="44" t="str">
        <f t="shared" ca="1" si="123"/>
        <v/>
      </c>
      <c r="C311" s="45" t="str">
        <f t="shared" ca="1" si="121"/>
        <v/>
      </c>
      <c r="D311" s="45" t="str">
        <f t="shared" ca="1" si="124"/>
        <v/>
      </c>
      <c r="E311" s="44" t="str">
        <f t="shared" ca="1" si="125"/>
        <v/>
      </c>
      <c r="F311" s="45" t="str">
        <f t="shared" ca="1" si="126"/>
        <v/>
      </c>
      <c r="G311" s="46" t="str">
        <f t="shared" ca="1" si="127"/>
        <v/>
      </c>
      <c r="H311" s="44" t="str">
        <f t="shared" ca="1" si="128"/>
        <v/>
      </c>
      <c r="I311" s="45" t="str">
        <f t="shared" ca="1" si="129"/>
        <v/>
      </c>
      <c r="J311" s="46" t="str">
        <f t="shared" ca="1" si="130"/>
        <v/>
      </c>
      <c r="K311" s="44" t="str">
        <f t="shared" ca="1" si="131"/>
        <v/>
      </c>
      <c r="L311" s="45" t="str">
        <f t="shared" ca="1" si="132"/>
        <v/>
      </c>
      <c r="M311" s="46" t="str">
        <f t="shared" ca="1" si="133"/>
        <v/>
      </c>
      <c r="N311" s="44" t="str">
        <f t="shared" ca="1" si="134"/>
        <v/>
      </c>
      <c r="O311" s="45" t="str">
        <f t="shared" ca="1" si="135"/>
        <v/>
      </c>
      <c r="P311" s="46" t="str">
        <f t="shared" ca="1" si="136"/>
        <v/>
      </c>
      <c r="Q311" s="44" t="str">
        <f t="shared" ca="1" si="137"/>
        <v/>
      </c>
      <c r="R311" s="45" t="str">
        <f t="shared" ca="1" si="138"/>
        <v/>
      </c>
      <c r="S311" s="46" t="str">
        <f t="shared" ca="1" si="139"/>
        <v/>
      </c>
      <c r="T311" s="77" t="str">
        <f t="shared" ca="1" si="140"/>
        <v/>
      </c>
      <c r="AH311" s="163" t="str">
        <f t="shared" si="119"/>
        <v/>
      </c>
      <c r="AI311" s="163" t="str">
        <f t="shared" si="120"/>
        <v/>
      </c>
    </row>
    <row r="312" spans="1:35">
      <c r="A312" s="164" t="str">
        <f t="shared" ca="1" si="122"/>
        <v/>
      </c>
      <c r="B312" s="44" t="str">
        <f t="shared" ca="1" si="123"/>
        <v/>
      </c>
      <c r="C312" s="45" t="str">
        <f t="shared" ca="1" si="121"/>
        <v/>
      </c>
      <c r="D312" s="45" t="str">
        <f t="shared" ca="1" si="124"/>
        <v/>
      </c>
      <c r="E312" s="44" t="str">
        <f t="shared" ca="1" si="125"/>
        <v/>
      </c>
      <c r="F312" s="45" t="str">
        <f t="shared" ca="1" si="126"/>
        <v/>
      </c>
      <c r="G312" s="46" t="str">
        <f t="shared" ca="1" si="127"/>
        <v/>
      </c>
      <c r="H312" s="44" t="str">
        <f t="shared" ca="1" si="128"/>
        <v/>
      </c>
      <c r="I312" s="45" t="str">
        <f t="shared" ca="1" si="129"/>
        <v/>
      </c>
      <c r="J312" s="46" t="str">
        <f t="shared" ca="1" si="130"/>
        <v/>
      </c>
      <c r="K312" s="44" t="str">
        <f t="shared" ca="1" si="131"/>
        <v/>
      </c>
      <c r="L312" s="45" t="str">
        <f t="shared" ca="1" si="132"/>
        <v/>
      </c>
      <c r="M312" s="46" t="str">
        <f t="shared" ca="1" si="133"/>
        <v/>
      </c>
      <c r="N312" s="44" t="str">
        <f t="shared" ca="1" si="134"/>
        <v/>
      </c>
      <c r="O312" s="45" t="str">
        <f t="shared" ca="1" si="135"/>
        <v/>
      </c>
      <c r="P312" s="46" t="str">
        <f t="shared" ca="1" si="136"/>
        <v/>
      </c>
      <c r="Q312" s="44" t="str">
        <f t="shared" ca="1" si="137"/>
        <v/>
      </c>
      <c r="R312" s="45" t="str">
        <f t="shared" ca="1" si="138"/>
        <v/>
      </c>
      <c r="S312" s="46" t="str">
        <f t="shared" ca="1" si="139"/>
        <v/>
      </c>
      <c r="T312" s="77" t="str">
        <f t="shared" ca="1" si="140"/>
        <v/>
      </c>
      <c r="AH312" s="163" t="str">
        <f t="shared" si="119"/>
        <v/>
      </c>
      <c r="AI312" s="163" t="str">
        <f t="shared" si="120"/>
        <v/>
      </c>
    </row>
    <row r="313" spans="1:35">
      <c r="A313" s="164" t="str">
        <f t="shared" ca="1" si="122"/>
        <v/>
      </c>
      <c r="B313" s="44" t="str">
        <f t="shared" ca="1" si="123"/>
        <v/>
      </c>
      <c r="C313" s="45" t="str">
        <f t="shared" ca="1" si="121"/>
        <v/>
      </c>
      <c r="D313" s="45" t="str">
        <f t="shared" ca="1" si="124"/>
        <v/>
      </c>
      <c r="E313" s="44" t="str">
        <f t="shared" ca="1" si="125"/>
        <v/>
      </c>
      <c r="F313" s="45" t="str">
        <f t="shared" ca="1" si="126"/>
        <v/>
      </c>
      <c r="G313" s="46" t="str">
        <f t="shared" ca="1" si="127"/>
        <v/>
      </c>
      <c r="H313" s="44" t="str">
        <f t="shared" ca="1" si="128"/>
        <v/>
      </c>
      <c r="I313" s="45" t="str">
        <f t="shared" ca="1" si="129"/>
        <v/>
      </c>
      <c r="J313" s="46" t="str">
        <f t="shared" ca="1" si="130"/>
        <v/>
      </c>
      <c r="K313" s="44" t="str">
        <f t="shared" ca="1" si="131"/>
        <v/>
      </c>
      <c r="L313" s="45" t="str">
        <f t="shared" ca="1" si="132"/>
        <v/>
      </c>
      <c r="M313" s="46" t="str">
        <f t="shared" ca="1" si="133"/>
        <v/>
      </c>
      <c r="N313" s="44" t="str">
        <f t="shared" ca="1" si="134"/>
        <v/>
      </c>
      <c r="O313" s="45" t="str">
        <f t="shared" ca="1" si="135"/>
        <v/>
      </c>
      <c r="P313" s="46" t="str">
        <f t="shared" ca="1" si="136"/>
        <v/>
      </c>
      <c r="Q313" s="44" t="str">
        <f t="shared" ca="1" si="137"/>
        <v/>
      </c>
      <c r="R313" s="45" t="str">
        <f t="shared" ca="1" si="138"/>
        <v/>
      </c>
      <c r="S313" s="46" t="str">
        <f t="shared" ca="1" si="139"/>
        <v/>
      </c>
      <c r="T313" s="77" t="str">
        <f t="shared" ca="1" si="140"/>
        <v/>
      </c>
      <c r="AH313" s="163" t="str">
        <f t="shared" si="119"/>
        <v/>
      </c>
      <c r="AI313" s="163" t="str">
        <f t="shared" si="120"/>
        <v/>
      </c>
    </row>
    <row r="314" spans="1:35">
      <c r="A314" s="164" t="str">
        <f t="shared" ca="1" si="122"/>
        <v/>
      </c>
      <c r="B314" s="44" t="str">
        <f t="shared" ca="1" si="123"/>
        <v/>
      </c>
      <c r="C314" s="45" t="str">
        <f t="shared" ca="1" si="121"/>
        <v/>
      </c>
      <c r="D314" s="45" t="str">
        <f t="shared" ca="1" si="124"/>
        <v/>
      </c>
      <c r="E314" s="44" t="str">
        <f t="shared" ca="1" si="125"/>
        <v/>
      </c>
      <c r="F314" s="45" t="str">
        <f t="shared" ca="1" si="126"/>
        <v/>
      </c>
      <c r="G314" s="46" t="str">
        <f t="shared" ca="1" si="127"/>
        <v/>
      </c>
      <c r="H314" s="44" t="str">
        <f t="shared" ca="1" si="128"/>
        <v/>
      </c>
      <c r="I314" s="45" t="str">
        <f t="shared" ca="1" si="129"/>
        <v/>
      </c>
      <c r="J314" s="46" t="str">
        <f t="shared" ca="1" si="130"/>
        <v/>
      </c>
      <c r="K314" s="44" t="str">
        <f t="shared" ca="1" si="131"/>
        <v/>
      </c>
      <c r="L314" s="45" t="str">
        <f t="shared" ca="1" si="132"/>
        <v/>
      </c>
      <c r="M314" s="46" t="str">
        <f t="shared" ca="1" si="133"/>
        <v/>
      </c>
      <c r="N314" s="44" t="str">
        <f t="shared" ca="1" si="134"/>
        <v/>
      </c>
      <c r="O314" s="45" t="str">
        <f t="shared" ca="1" si="135"/>
        <v/>
      </c>
      <c r="P314" s="46" t="str">
        <f t="shared" ca="1" si="136"/>
        <v/>
      </c>
      <c r="Q314" s="44" t="str">
        <f t="shared" ca="1" si="137"/>
        <v/>
      </c>
      <c r="R314" s="45" t="str">
        <f t="shared" ca="1" si="138"/>
        <v/>
      </c>
      <c r="S314" s="46" t="str">
        <f t="shared" ca="1" si="139"/>
        <v/>
      </c>
      <c r="T314" s="77" t="str">
        <f t="shared" ca="1" si="140"/>
        <v/>
      </c>
      <c r="AH314" s="163" t="str">
        <f t="shared" si="119"/>
        <v/>
      </c>
      <c r="AI314" s="163" t="str">
        <f t="shared" si="120"/>
        <v/>
      </c>
    </row>
    <row r="315" spans="1:35">
      <c r="A315" s="164" t="str">
        <f t="shared" ca="1" si="122"/>
        <v/>
      </c>
      <c r="B315" s="44" t="str">
        <f t="shared" ca="1" si="123"/>
        <v/>
      </c>
      <c r="C315" s="45" t="str">
        <f t="shared" ca="1" si="121"/>
        <v/>
      </c>
      <c r="D315" s="45" t="str">
        <f t="shared" ca="1" si="124"/>
        <v/>
      </c>
      <c r="E315" s="44" t="str">
        <f t="shared" ca="1" si="125"/>
        <v/>
      </c>
      <c r="F315" s="45" t="str">
        <f t="shared" ca="1" si="126"/>
        <v/>
      </c>
      <c r="G315" s="46" t="str">
        <f t="shared" ca="1" si="127"/>
        <v/>
      </c>
      <c r="H315" s="44" t="str">
        <f t="shared" ca="1" si="128"/>
        <v/>
      </c>
      <c r="I315" s="45" t="str">
        <f t="shared" ca="1" si="129"/>
        <v/>
      </c>
      <c r="J315" s="46" t="str">
        <f t="shared" ca="1" si="130"/>
        <v/>
      </c>
      <c r="K315" s="44" t="str">
        <f t="shared" ca="1" si="131"/>
        <v/>
      </c>
      <c r="L315" s="45" t="str">
        <f t="shared" ca="1" si="132"/>
        <v/>
      </c>
      <c r="M315" s="46" t="str">
        <f t="shared" ca="1" si="133"/>
        <v/>
      </c>
      <c r="N315" s="44" t="str">
        <f t="shared" ca="1" si="134"/>
        <v/>
      </c>
      <c r="O315" s="45" t="str">
        <f t="shared" ca="1" si="135"/>
        <v/>
      </c>
      <c r="P315" s="46" t="str">
        <f t="shared" ca="1" si="136"/>
        <v/>
      </c>
      <c r="Q315" s="44" t="str">
        <f t="shared" ca="1" si="137"/>
        <v/>
      </c>
      <c r="R315" s="45" t="str">
        <f t="shared" ca="1" si="138"/>
        <v/>
      </c>
      <c r="S315" s="46" t="str">
        <f t="shared" ca="1" si="139"/>
        <v/>
      </c>
      <c r="T315" s="77" t="str">
        <f t="shared" ca="1" si="140"/>
        <v/>
      </c>
      <c r="AH315" s="163" t="str">
        <f t="shared" si="119"/>
        <v/>
      </c>
      <c r="AI315" s="163" t="str">
        <f t="shared" si="120"/>
        <v/>
      </c>
    </row>
    <row r="316" spans="1:35">
      <c r="A316" s="164" t="str">
        <f t="shared" ca="1" si="122"/>
        <v/>
      </c>
      <c r="B316" s="44" t="str">
        <f t="shared" ca="1" si="123"/>
        <v/>
      </c>
      <c r="C316" s="45" t="str">
        <f t="shared" ca="1" si="121"/>
        <v/>
      </c>
      <c r="D316" s="45" t="str">
        <f t="shared" ca="1" si="124"/>
        <v/>
      </c>
      <c r="E316" s="44" t="str">
        <f t="shared" ca="1" si="125"/>
        <v/>
      </c>
      <c r="F316" s="45" t="str">
        <f t="shared" ca="1" si="126"/>
        <v/>
      </c>
      <c r="G316" s="46" t="str">
        <f t="shared" ca="1" si="127"/>
        <v/>
      </c>
      <c r="H316" s="44" t="str">
        <f t="shared" ca="1" si="128"/>
        <v/>
      </c>
      <c r="I316" s="45" t="str">
        <f t="shared" ca="1" si="129"/>
        <v/>
      </c>
      <c r="J316" s="46" t="str">
        <f t="shared" ca="1" si="130"/>
        <v/>
      </c>
      <c r="K316" s="44" t="str">
        <f t="shared" ca="1" si="131"/>
        <v/>
      </c>
      <c r="L316" s="45" t="str">
        <f t="shared" ca="1" si="132"/>
        <v/>
      </c>
      <c r="M316" s="46" t="str">
        <f t="shared" ca="1" si="133"/>
        <v/>
      </c>
      <c r="N316" s="44" t="str">
        <f t="shared" ca="1" si="134"/>
        <v/>
      </c>
      <c r="O316" s="45" t="str">
        <f t="shared" ca="1" si="135"/>
        <v/>
      </c>
      <c r="P316" s="46" t="str">
        <f t="shared" ca="1" si="136"/>
        <v/>
      </c>
      <c r="Q316" s="44" t="str">
        <f t="shared" ca="1" si="137"/>
        <v/>
      </c>
      <c r="R316" s="45" t="str">
        <f t="shared" ca="1" si="138"/>
        <v/>
      </c>
      <c r="S316" s="46" t="str">
        <f t="shared" ca="1" si="139"/>
        <v/>
      </c>
      <c r="T316" s="77" t="str">
        <f t="shared" ca="1" si="140"/>
        <v/>
      </c>
      <c r="AH316" s="163" t="str">
        <f t="shared" si="119"/>
        <v/>
      </c>
      <c r="AI316" s="163" t="str">
        <f t="shared" si="120"/>
        <v/>
      </c>
    </row>
    <row r="317" spans="1:35">
      <c r="A317" s="164" t="str">
        <f t="shared" ca="1" si="122"/>
        <v/>
      </c>
      <c r="B317" s="44" t="str">
        <f t="shared" ca="1" si="123"/>
        <v/>
      </c>
      <c r="C317" s="45" t="str">
        <f t="shared" ca="1" si="121"/>
        <v/>
      </c>
      <c r="D317" s="45" t="str">
        <f t="shared" ca="1" si="124"/>
        <v/>
      </c>
      <c r="E317" s="44" t="str">
        <f t="shared" ca="1" si="125"/>
        <v/>
      </c>
      <c r="F317" s="45" t="str">
        <f t="shared" ca="1" si="126"/>
        <v/>
      </c>
      <c r="G317" s="46" t="str">
        <f t="shared" ca="1" si="127"/>
        <v/>
      </c>
      <c r="H317" s="44" t="str">
        <f t="shared" ca="1" si="128"/>
        <v/>
      </c>
      <c r="I317" s="45" t="str">
        <f t="shared" ca="1" si="129"/>
        <v/>
      </c>
      <c r="J317" s="46" t="str">
        <f t="shared" ca="1" si="130"/>
        <v/>
      </c>
      <c r="K317" s="44" t="str">
        <f t="shared" ca="1" si="131"/>
        <v/>
      </c>
      <c r="L317" s="45" t="str">
        <f t="shared" ca="1" si="132"/>
        <v/>
      </c>
      <c r="M317" s="46" t="str">
        <f t="shared" ca="1" si="133"/>
        <v/>
      </c>
      <c r="N317" s="44" t="str">
        <f t="shared" ca="1" si="134"/>
        <v/>
      </c>
      <c r="O317" s="45" t="str">
        <f t="shared" ca="1" si="135"/>
        <v/>
      </c>
      <c r="P317" s="46" t="str">
        <f t="shared" ca="1" si="136"/>
        <v/>
      </c>
      <c r="Q317" s="44" t="str">
        <f t="shared" ca="1" si="137"/>
        <v/>
      </c>
      <c r="R317" s="45" t="str">
        <f t="shared" ca="1" si="138"/>
        <v/>
      </c>
      <c r="S317" s="46" t="str">
        <f t="shared" ca="1" si="139"/>
        <v/>
      </c>
      <c r="T317" s="77" t="str">
        <f t="shared" ca="1" si="140"/>
        <v/>
      </c>
      <c r="AH317" s="163" t="str">
        <f t="shared" si="119"/>
        <v/>
      </c>
      <c r="AI317" s="163" t="str">
        <f t="shared" si="120"/>
        <v/>
      </c>
    </row>
    <row r="318" spans="1:35">
      <c r="A318" s="164" t="str">
        <f t="shared" ca="1" si="122"/>
        <v/>
      </c>
      <c r="B318" s="44" t="str">
        <f t="shared" ca="1" si="123"/>
        <v/>
      </c>
      <c r="C318" s="45" t="str">
        <f t="shared" ca="1" si="121"/>
        <v/>
      </c>
      <c r="D318" s="45" t="str">
        <f t="shared" ca="1" si="124"/>
        <v/>
      </c>
      <c r="E318" s="44" t="str">
        <f t="shared" ca="1" si="125"/>
        <v/>
      </c>
      <c r="F318" s="45" t="str">
        <f t="shared" ca="1" si="126"/>
        <v/>
      </c>
      <c r="G318" s="46" t="str">
        <f t="shared" ca="1" si="127"/>
        <v/>
      </c>
      <c r="H318" s="44" t="str">
        <f t="shared" ca="1" si="128"/>
        <v/>
      </c>
      <c r="I318" s="45" t="str">
        <f t="shared" ca="1" si="129"/>
        <v/>
      </c>
      <c r="J318" s="46" t="str">
        <f t="shared" ca="1" si="130"/>
        <v/>
      </c>
      <c r="K318" s="44" t="str">
        <f t="shared" ca="1" si="131"/>
        <v/>
      </c>
      <c r="L318" s="45" t="str">
        <f t="shared" ca="1" si="132"/>
        <v/>
      </c>
      <c r="M318" s="46" t="str">
        <f t="shared" ca="1" si="133"/>
        <v/>
      </c>
      <c r="N318" s="44" t="str">
        <f t="shared" ca="1" si="134"/>
        <v/>
      </c>
      <c r="O318" s="45" t="str">
        <f t="shared" ca="1" si="135"/>
        <v/>
      </c>
      <c r="P318" s="46" t="str">
        <f t="shared" ca="1" si="136"/>
        <v/>
      </c>
      <c r="Q318" s="44" t="str">
        <f t="shared" ca="1" si="137"/>
        <v/>
      </c>
      <c r="R318" s="45" t="str">
        <f t="shared" ca="1" si="138"/>
        <v/>
      </c>
      <c r="S318" s="46" t="str">
        <f t="shared" ca="1" si="139"/>
        <v/>
      </c>
      <c r="T318" s="77" t="str">
        <f t="shared" ca="1" si="140"/>
        <v/>
      </c>
      <c r="AH318" s="163" t="str">
        <f t="shared" si="119"/>
        <v/>
      </c>
      <c r="AI318" s="163" t="str">
        <f t="shared" si="120"/>
        <v/>
      </c>
    </row>
    <row r="319" spans="1:35">
      <c r="A319" s="164" t="str">
        <f t="shared" ca="1" si="122"/>
        <v/>
      </c>
      <c r="B319" s="44" t="str">
        <f t="shared" ca="1" si="123"/>
        <v/>
      </c>
      <c r="C319" s="45" t="str">
        <f t="shared" ca="1" si="121"/>
        <v/>
      </c>
      <c r="D319" s="45" t="str">
        <f t="shared" ca="1" si="124"/>
        <v/>
      </c>
      <c r="E319" s="44" t="str">
        <f t="shared" ca="1" si="125"/>
        <v/>
      </c>
      <c r="F319" s="45" t="str">
        <f t="shared" ca="1" si="126"/>
        <v/>
      </c>
      <c r="G319" s="46" t="str">
        <f t="shared" ca="1" si="127"/>
        <v/>
      </c>
      <c r="H319" s="44" t="str">
        <f t="shared" ca="1" si="128"/>
        <v/>
      </c>
      <c r="I319" s="45" t="str">
        <f t="shared" ca="1" si="129"/>
        <v/>
      </c>
      <c r="J319" s="46" t="str">
        <f t="shared" ca="1" si="130"/>
        <v/>
      </c>
      <c r="K319" s="44" t="str">
        <f t="shared" ca="1" si="131"/>
        <v/>
      </c>
      <c r="L319" s="45" t="str">
        <f t="shared" ca="1" si="132"/>
        <v/>
      </c>
      <c r="M319" s="46" t="str">
        <f t="shared" ca="1" si="133"/>
        <v/>
      </c>
      <c r="N319" s="44" t="str">
        <f t="shared" ca="1" si="134"/>
        <v/>
      </c>
      <c r="O319" s="45" t="str">
        <f t="shared" ca="1" si="135"/>
        <v/>
      </c>
      <c r="P319" s="46" t="str">
        <f t="shared" ca="1" si="136"/>
        <v/>
      </c>
      <c r="Q319" s="44" t="str">
        <f t="shared" ca="1" si="137"/>
        <v/>
      </c>
      <c r="R319" s="45" t="str">
        <f t="shared" ca="1" si="138"/>
        <v/>
      </c>
      <c r="S319" s="46" t="str">
        <f t="shared" ca="1" si="139"/>
        <v/>
      </c>
      <c r="T319" s="77" t="str">
        <f t="shared" ca="1" si="140"/>
        <v/>
      </c>
      <c r="AH319" s="163" t="str">
        <f t="shared" si="119"/>
        <v/>
      </c>
      <c r="AI319" s="163" t="str">
        <f t="shared" si="120"/>
        <v/>
      </c>
    </row>
    <row r="320" spans="1:35">
      <c r="A320" s="164" t="str">
        <f t="shared" ca="1" si="122"/>
        <v/>
      </c>
      <c r="B320" s="44" t="str">
        <f t="shared" ca="1" si="123"/>
        <v/>
      </c>
      <c r="C320" s="45" t="str">
        <f t="shared" ca="1" si="121"/>
        <v/>
      </c>
      <c r="D320" s="45" t="str">
        <f t="shared" ca="1" si="124"/>
        <v/>
      </c>
      <c r="E320" s="44" t="str">
        <f t="shared" ca="1" si="125"/>
        <v/>
      </c>
      <c r="F320" s="45" t="str">
        <f t="shared" ca="1" si="126"/>
        <v/>
      </c>
      <c r="G320" s="46" t="str">
        <f t="shared" ca="1" si="127"/>
        <v/>
      </c>
      <c r="H320" s="44" t="str">
        <f t="shared" ca="1" si="128"/>
        <v/>
      </c>
      <c r="I320" s="45" t="str">
        <f t="shared" ca="1" si="129"/>
        <v/>
      </c>
      <c r="J320" s="46" t="str">
        <f t="shared" ca="1" si="130"/>
        <v/>
      </c>
      <c r="K320" s="44" t="str">
        <f t="shared" ca="1" si="131"/>
        <v/>
      </c>
      <c r="L320" s="45" t="str">
        <f t="shared" ca="1" si="132"/>
        <v/>
      </c>
      <c r="M320" s="46" t="str">
        <f t="shared" ca="1" si="133"/>
        <v/>
      </c>
      <c r="N320" s="44" t="str">
        <f t="shared" ca="1" si="134"/>
        <v/>
      </c>
      <c r="O320" s="45" t="str">
        <f t="shared" ca="1" si="135"/>
        <v/>
      </c>
      <c r="P320" s="46" t="str">
        <f t="shared" ca="1" si="136"/>
        <v/>
      </c>
      <c r="Q320" s="44" t="str">
        <f t="shared" ca="1" si="137"/>
        <v/>
      </c>
      <c r="R320" s="45" t="str">
        <f t="shared" ca="1" si="138"/>
        <v/>
      </c>
      <c r="S320" s="46" t="str">
        <f t="shared" ca="1" si="139"/>
        <v/>
      </c>
      <c r="T320" s="77" t="str">
        <f t="shared" ca="1" si="140"/>
        <v/>
      </c>
      <c r="AH320" s="163" t="str">
        <f t="shared" si="119"/>
        <v/>
      </c>
      <c r="AI320" s="163" t="str">
        <f t="shared" si="120"/>
        <v/>
      </c>
    </row>
    <row r="321" spans="1:35">
      <c r="A321" s="164" t="str">
        <f t="shared" ca="1" si="122"/>
        <v/>
      </c>
      <c r="B321" s="44" t="str">
        <f t="shared" ca="1" si="123"/>
        <v/>
      </c>
      <c r="C321" s="45" t="str">
        <f t="shared" ca="1" si="121"/>
        <v/>
      </c>
      <c r="D321" s="45" t="str">
        <f t="shared" ca="1" si="124"/>
        <v/>
      </c>
      <c r="E321" s="44" t="str">
        <f t="shared" ca="1" si="125"/>
        <v/>
      </c>
      <c r="F321" s="45" t="str">
        <f t="shared" ca="1" si="126"/>
        <v/>
      </c>
      <c r="G321" s="46" t="str">
        <f t="shared" ca="1" si="127"/>
        <v/>
      </c>
      <c r="H321" s="44" t="str">
        <f t="shared" ca="1" si="128"/>
        <v/>
      </c>
      <c r="I321" s="45" t="str">
        <f t="shared" ca="1" si="129"/>
        <v/>
      </c>
      <c r="J321" s="46" t="str">
        <f t="shared" ca="1" si="130"/>
        <v/>
      </c>
      <c r="K321" s="44" t="str">
        <f t="shared" ca="1" si="131"/>
        <v/>
      </c>
      <c r="L321" s="45" t="str">
        <f t="shared" ca="1" si="132"/>
        <v/>
      </c>
      <c r="M321" s="46" t="str">
        <f t="shared" ca="1" si="133"/>
        <v/>
      </c>
      <c r="N321" s="44" t="str">
        <f t="shared" ca="1" si="134"/>
        <v/>
      </c>
      <c r="O321" s="45" t="str">
        <f t="shared" ca="1" si="135"/>
        <v/>
      </c>
      <c r="P321" s="46" t="str">
        <f t="shared" ca="1" si="136"/>
        <v/>
      </c>
      <c r="Q321" s="44" t="str">
        <f t="shared" ca="1" si="137"/>
        <v/>
      </c>
      <c r="R321" s="45" t="str">
        <f t="shared" ca="1" si="138"/>
        <v/>
      </c>
      <c r="S321" s="46" t="str">
        <f t="shared" ca="1" si="139"/>
        <v/>
      </c>
      <c r="T321" s="77" t="str">
        <f t="shared" ca="1" si="140"/>
        <v/>
      </c>
      <c r="AH321" s="163" t="str">
        <f t="shared" si="119"/>
        <v/>
      </c>
      <c r="AI321" s="163" t="str">
        <f t="shared" si="120"/>
        <v/>
      </c>
    </row>
    <row r="322" spans="1:35">
      <c r="A322" s="164" t="str">
        <f t="shared" ca="1" si="122"/>
        <v/>
      </c>
      <c r="B322" s="44" t="str">
        <f t="shared" ca="1" si="123"/>
        <v/>
      </c>
      <c r="C322" s="45" t="str">
        <f t="shared" ca="1" si="121"/>
        <v/>
      </c>
      <c r="D322" s="45" t="str">
        <f t="shared" ca="1" si="124"/>
        <v/>
      </c>
      <c r="E322" s="44" t="str">
        <f t="shared" ca="1" si="125"/>
        <v/>
      </c>
      <c r="F322" s="45" t="str">
        <f t="shared" ca="1" si="126"/>
        <v/>
      </c>
      <c r="G322" s="46" t="str">
        <f t="shared" ca="1" si="127"/>
        <v/>
      </c>
      <c r="H322" s="44" t="str">
        <f t="shared" ca="1" si="128"/>
        <v/>
      </c>
      <c r="I322" s="45" t="str">
        <f t="shared" ca="1" si="129"/>
        <v/>
      </c>
      <c r="J322" s="46" t="str">
        <f t="shared" ca="1" si="130"/>
        <v/>
      </c>
      <c r="K322" s="44" t="str">
        <f t="shared" ca="1" si="131"/>
        <v/>
      </c>
      <c r="L322" s="45" t="str">
        <f t="shared" ca="1" si="132"/>
        <v/>
      </c>
      <c r="M322" s="46" t="str">
        <f t="shared" ca="1" si="133"/>
        <v/>
      </c>
      <c r="N322" s="44" t="str">
        <f t="shared" ca="1" si="134"/>
        <v/>
      </c>
      <c r="O322" s="45" t="str">
        <f t="shared" ca="1" si="135"/>
        <v/>
      </c>
      <c r="P322" s="46" t="str">
        <f t="shared" ca="1" si="136"/>
        <v/>
      </c>
      <c r="Q322" s="44" t="str">
        <f t="shared" ca="1" si="137"/>
        <v/>
      </c>
      <c r="R322" s="45" t="str">
        <f t="shared" ca="1" si="138"/>
        <v/>
      </c>
      <c r="S322" s="46" t="str">
        <f t="shared" ca="1" si="139"/>
        <v/>
      </c>
      <c r="T322" s="77" t="str">
        <f t="shared" ca="1" si="140"/>
        <v/>
      </c>
      <c r="AH322" s="163" t="str">
        <f t="shared" si="119"/>
        <v/>
      </c>
      <c r="AI322" s="163" t="str">
        <f t="shared" si="120"/>
        <v/>
      </c>
    </row>
    <row r="323" spans="1:35">
      <c r="A323" s="164" t="str">
        <f t="shared" ca="1" si="122"/>
        <v/>
      </c>
      <c r="B323" s="44" t="str">
        <f t="shared" ca="1" si="123"/>
        <v/>
      </c>
      <c r="C323" s="45" t="str">
        <f t="shared" ca="1" si="121"/>
        <v/>
      </c>
      <c r="D323" s="45" t="str">
        <f t="shared" ca="1" si="124"/>
        <v/>
      </c>
      <c r="E323" s="44" t="str">
        <f t="shared" ca="1" si="125"/>
        <v/>
      </c>
      <c r="F323" s="45" t="str">
        <f t="shared" ca="1" si="126"/>
        <v/>
      </c>
      <c r="G323" s="46" t="str">
        <f t="shared" ca="1" si="127"/>
        <v/>
      </c>
      <c r="H323" s="44" t="str">
        <f t="shared" ca="1" si="128"/>
        <v/>
      </c>
      <c r="I323" s="45" t="str">
        <f t="shared" ca="1" si="129"/>
        <v/>
      </c>
      <c r="J323" s="46" t="str">
        <f t="shared" ca="1" si="130"/>
        <v/>
      </c>
      <c r="K323" s="44" t="str">
        <f t="shared" ca="1" si="131"/>
        <v/>
      </c>
      <c r="L323" s="45" t="str">
        <f t="shared" ca="1" si="132"/>
        <v/>
      </c>
      <c r="M323" s="46" t="str">
        <f t="shared" ca="1" si="133"/>
        <v/>
      </c>
      <c r="N323" s="44" t="str">
        <f t="shared" ca="1" si="134"/>
        <v/>
      </c>
      <c r="O323" s="45" t="str">
        <f t="shared" ca="1" si="135"/>
        <v/>
      </c>
      <c r="P323" s="46" t="str">
        <f t="shared" ca="1" si="136"/>
        <v/>
      </c>
      <c r="Q323" s="44" t="str">
        <f t="shared" ca="1" si="137"/>
        <v/>
      </c>
      <c r="R323" s="45" t="str">
        <f t="shared" ca="1" si="138"/>
        <v/>
      </c>
      <c r="S323" s="46" t="str">
        <f t="shared" ca="1" si="139"/>
        <v/>
      </c>
      <c r="T323" s="77" t="str">
        <f t="shared" ca="1" si="140"/>
        <v/>
      </c>
      <c r="AH323" s="163" t="str">
        <f t="shared" si="119"/>
        <v/>
      </c>
      <c r="AI323" s="163" t="str">
        <f t="shared" si="120"/>
        <v/>
      </c>
    </row>
    <row r="324" spans="1:35">
      <c r="A324" s="164" t="str">
        <f t="shared" ca="1" si="122"/>
        <v/>
      </c>
      <c r="B324" s="44" t="str">
        <f t="shared" ca="1" si="123"/>
        <v/>
      </c>
      <c r="C324" s="45" t="str">
        <f t="shared" ca="1" si="121"/>
        <v/>
      </c>
      <c r="D324" s="45" t="str">
        <f t="shared" ca="1" si="124"/>
        <v/>
      </c>
      <c r="E324" s="44" t="str">
        <f t="shared" ca="1" si="125"/>
        <v/>
      </c>
      <c r="F324" s="45" t="str">
        <f t="shared" ca="1" si="126"/>
        <v/>
      </c>
      <c r="G324" s="46" t="str">
        <f t="shared" ca="1" si="127"/>
        <v/>
      </c>
      <c r="H324" s="44" t="str">
        <f t="shared" ca="1" si="128"/>
        <v/>
      </c>
      <c r="I324" s="45" t="str">
        <f t="shared" ca="1" si="129"/>
        <v/>
      </c>
      <c r="J324" s="46" t="str">
        <f t="shared" ca="1" si="130"/>
        <v/>
      </c>
      <c r="K324" s="44" t="str">
        <f t="shared" ca="1" si="131"/>
        <v/>
      </c>
      <c r="L324" s="45" t="str">
        <f t="shared" ca="1" si="132"/>
        <v/>
      </c>
      <c r="M324" s="46" t="str">
        <f t="shared" ca="1" si="133"/>
        <v/>
      </c>
      <c r="N324" s="44" t="str">
        <f t="shared" ca="1" si="134"/>
        <v/>
      </c>
      <c r="O324" s="45" t="str">
        <f t="shared" ca="1" si="135"/>
        <v/>
      </c>
      <c r="P324" s="46" t="str">
        <f t="shared" ca="1" si="136"/>
        <v/>
      </c>
      <c r="Q324" s="44" t="str">
        <f t="shared" ca="1" si="137"/>
        <v/>
      </c>
      <c r="R324" s="45" t="str">
        <f t="shared" ca="1" si="138"/>
        <v/>
      </c>
      <c r="S324" s="46" t="str">
        <f t="shared" ca="1" si="139"/>
        <v/>
      </c>
      <c r="T324" s="77" t="str">
        <f t="shared" ca="1" si="140"/>
        <v/>
      </c>
      <c r="AH324" s="163" t="str">
        <f t="shared" ref="AH324:AH387" si="141">IF(COUNTIF(X:X,V324)*COUNTIF(Z:Z,V324)*COUNTIF(AB:AB,V324)*COUNTIF(AD:AD,V324)*COUNTIF(AF:AF,V324),V324,"")</f>
        <v/>
      </c>
      <c r="AI324" s="163" t="str">
        <f t="shared" ref="AI324:AI387" si="142">IF(AH324&gt;$A$14,AH324,"")</f>
        <v/>
      </c>
    </row>
    <row r="325" spans="1:35">
      <c r="A325" s="164" t="str">
        <f t="shared" ca="1" si="122"/>
        <v/>
      </c>
      <c r="B325" s="44" t="str">
        <f t="shared" ca="1" si="123"/>
        <v/>
      </c>
      <c r="C325" s="45" t="str">
        <f t="shared" ca="1" si="121"/>
        <v/>
      </c>
      <c r="D325" s="45" t="str">
        <f t="shared" ca="1" si="124"/>
        <v/>
      </c>
      <c r="E325" s="44" t="str">
        <f t="shared" ca="1" si="125"/>
        <v/>
      </c>
      <c r="F325" s="45" t="str">
        <f t="shared" ca="1" si="126"/>
        <v/>
      </c>
      <c r="G325" s="46" t="str">
        <f t="shared" ca="1" si="127"/>
        <v/>
      </c>
      <c r="H325" s="44" t="str">
        <f t="shared" ca="1" si="128"/>
        <v/>
      </c>
      <c r="I325" s="45" t="str">
        <f t="shared" ca="1" si="129"/>
        <v/>
      </c>
      <c r="J325" s="46" t="str">
        <f t="shared" ca="1" si="130"/>
        <v/>
      </c>
      <c r="K325" s="44" t="str">
        <f t="shared" ca="1" si="131"/>
        <v/>
      </c>
      <c r="L325" s="45" t="str">
        <f t="shared" ca="1" si="132"/>
        <v/>
      </c>
      <c r="M325" s="46" t="str">
        <f t="shared" ca="1" si="133"/>
        <v/>
      </c>
      <c r="N325" s="44" t="str">
        <f t="shared" ca="1" si="134"/>
        <v/>
      </c>
      <c r="O325" s="45" t="str">
        <f t="shared" ca="1" si="135"/>
        <v/>
      </c>
      <c r="P325" s="46" t="str">
        <f t="shared" ca="1" si="136"/>
        <v/>
      </c>
      <c r="Q325" s="44" t="str">
        <f t="shared" ca="1" si="137"/>
        <v/>
      </c>
      <c r="R325" s="45" t="str">
        <f t="shared" ca="1" si="138"/>
        <v/>
      </c>
      <c r="S325" s="46" t="str">
        <f t="shared" ca="1" si="139"/>
        <v/>
      </c>
      <c r="T325" s="77" t="str">
        <f t="shared" ca="1" si="140"/>
        <v/>
      </c>
      <c r="AH325" s="163" t="str">
        <f t="shared" si="141"/>
        <v/>
      </c>
      <c r="AI325" s="163" t="str">
        <f t="shared" si="142"/>
        <v/>
      </c>
    </row>
    <row r="326" spans="1:35">
      <c r="A326" s="164" t="str">
        <f t="shared" ca="1" si="122"/>
        <v/>
      </c>
      <c r="B326" s="44" t="str">
        <f t="shared" ca="1" si="123"/>
        <v/>
      </c>
      <c r="C326" s="45" t="str">
        <f t="shared" ca="1" si="121"/>
        <v/>
      </c>
      <c r="D326" s="45" t="str">
        <f t="shared" ca="1" si="124"/>
        <v/>
      </c>
      <c r="E326" s="44" t="str">
        <f t="shared" ca="1" si="125"/>
        <v/>
      </c>
      <c r="F326" s="45" t="str">
        <f t="shared" ca="1" si="126"/>
        <v/>
      </c>
      <c r="G326" s="46" t="str">
        <f t="shared" ca="1" si="127"/>
        <v/>
      </c>
      <c r="H326" s="44" t="str">
        <f t="shared" ca="1" si="128"/>
        <v/>
      </c>
      <c r="I326" s="45" t="str">
        <f t="shared" ca="1" si="129"/>
        <v/>
      </c>
      <c r="J326" s="46" t="str">
        <f t="shared" ca="1" si="130"/>
        <v/>
      </c>
      <c r="K326" s="44" t="str">
        <f t="shared" ca="1" si="131"/>
        <v/>
      </c>
      <c r="L326" s="45" t="str">
        <f t="shared" ca="1" si="132"/>
        <v/>
      </c>
      <c r="M326" s="46" t="str">
        <f t="shared" ca="1" si="133"/>
        <v/>
      </c>
      <c r="N326" s="44" t="str">
        <f t="shared" ca="1" si="134"/>
        <v/>
      </c>
      <c r="O326" s="45" t="str">
        <f t="shared" ca="1" si="135"/>
        <v/>
      </c>
      <c r="P326" s="46" t="str">
        <f t="shared" ca="1" si="136"/>
        <v/>
      </c>
      <c r="Q326" s="44" t="str">
        <f t="shared" ca="1" si="137"/>
        <v/>
      </c>
      <c r="R326" s="45" t="str">
        <f t="shared" ca="1" si="138"/>
        <v/>
      </c>
      <c r="S326" s="46" t="str">
        <f t="shared" ca="1" si="139"/>
        <v/>
      </c>
      <c r="T326" s="77" t="str">
        <f t="shared" ca="1" si="140"/>
        <v/>
      </c>
      <c r="AH326" s="163" t="str">
        <f t="shared" si="141"/>
        <v/>
      </c>
      <c r="AI326" s="163" t="str">
        <f t="shared" si="142"/>
        <v/>
      </c>
    </row>
    <row r="327" spans="1:35">
      <c r="A327" s="164" t="str">
        <f t="shared" ca="1" si="122"/>
        <v/>
      </c>
      <c r="B327" s="44" t="str">
        <f t="shared" ca="1" si="123"/>
        <v/>
      </c>
      <c r="C327" s="45" t="str">
        <f t="shared" ca="1" si="121"/>
        <v/>
      </c>
      <c r="D327" s="45" t="str">
        <f t="shared" ca="1" si="124"/>
        <v/>
      </c>
      <c r="E327" s="44" t="str">
        <f t="shared" ca="1" si="125"/>
        <v/>
      </c>
      <c r="F327" s="45" t="str">
        <f t="shared" ca="1" si="126"/>
        <v/>
      </c>
      <c r="G327" s="46" t="str">
        <f t="shared" ca="1" si="127"/>
        <v/>
      </c>
      <c r="H327" s="44" t="str">
        <f t="shared" ca="1" si="128"/>
        <v/>
      </c>
      <c r="I327" s="45" t="str">
        <f t="shared" ca="1" si="129"/>
        <v/>
      </c>
      <c r="J327" s="46" t="str">
        <f t="shared" ca="1" si="130"/>
        <v/>
      </c>
      <c r="K327" s="44" t="str">
        <f t="shared" ca="1" si="131"/>
        <v/>
      </c>
      <c r="L327" s="45" t="str">
        <f t="shared" ca="1" si="132"/>
        <v/>
      </c>
      <c r="M327" s="46" t="str">
        <f t="shared" ca="1" si="133"/>
        <v/>
      </c>
      <c r="N327" s="44" t="str">
        <f t="shared" ca="1" si="134"/>
        <v/>
      </c>
      <c r="O327" s="45" t="str">
        <f t="shared" ca="1" si="135"/>
        <v/>
      </c>
      <c r="P327" s="46" t="str">
        <f t="shared" ca="1" si="136"/>
        <v/>
      </c>
      <c r="Q327" s="44" t="str">
        <f t="shared" ca="1" si="137"/>
        <v/>
      </c>
      <c r="R327" s="45" t="str">
        <f t="shared" ca="1" si="138"/>
        <v/>
      </c>
      <c r="S327" s="46" t="str">
        <f t="shared" ca="1" si="139"/>
        <v/>
      </c>
      <c r="T327" s="77" t="str">
        <f t="shared" ca="1" si="140"/>
        <v/>
      </c>
      <c r="AH327" s="163" t="str">
        <f t="shared" si="141"/>
        <v/>
      </c>
      <c r="AI327" s="163" t="str">
        <f t="shared" si="142"/>
        <v/>
      </c>
    </row>
    <row r="328" spans="1:35">
      <c r="A328" s="164" t="str">
        <f t="shared" ca="1" si="122"/>
        <v/>
      </c>
      <c r="B328" s="44" t="str">
        <f t="shared" ca="1" si="123"/>
        <v/>
      </c>
      <c r="C328" s="45" t="str">
        <f t="shared" ca="1" si="121"/>
        <v/>
      </c>
      <c r="D328" s="45" t="str">
        <f t="shared" ca="1" si="124"/>
        <v/>
      </c>
      <c r="E328" s="44" t="str">
        <f t="shared" ca="1" si="125"/>
        <v/>
      </c>
      <c r="F328" s="45" t="str">
        <f t="shared" ca="1" si="126"/>
        <v/>
      </c>
      <c r="G328" s="46" t="str">
        <f t="shared" ca="1" si="127"/>
        <v/>
      </c>
      <c r="H328" s="44" t="str">
        <f t="shared" ca="1" si="128"/>
        <v/>
      </c>
      <c r="I328" s="45" t="str">
        <f t="shared" ca="1" si="129"/>
        <v/>
      </c>
      <c r="J328" s="46" t="str">
        <f t="shared" ca="1" si="130"/>
        <v/>
      </c>
      <c r="K328" s="44" t="str">
        <f t="shared" ca="1" si="131"/>
        <v/>
      </c>
      <c r="L328" s="45" t="str">
        <f t="shared" ca="1" si="132"/>
        <v/>
      </c>
      <c r="M328" s="46" t="str">
        <f t="shared" ca="1" si="133"/>
        <v/>
      </c>
      <c r="N328" s="44" t="str">
        <f t="shared" ca="1" si="134"/>
        <v/>
      </c>
      <c r="O328" s="45" t="str">
        <f t="shared" ca="1" si="135"/>
        <v/>
      </c>
      <c r="P328" s="46" t="str">
        <f t="shared" ca="1" si="136"/>
        <v/>
      </c>
      <c r="Q328" s="44" t="str">
        <f t="shared" ca="1" si="137"/>
        <v/>
      </c>
      <c r="R328" s="45" t="str">
        <f t="shared" ca="1" si="138"/>
        <v/>
      </c>
      <c r="S328" s="46" t="str">
        <f t="shared" ca="1" si="139"/>
        <v/>
      </c>
      <c r="T328" s="77" t="str">
        <f t="shared" ca="1" si="140"/>
        <v/>
      </c>
      <c r="AH328" s="163" t="str">
        <f t="shared" si="141"/>
        <v/>
      </c>
      <c r="AI328" s="163" t="str">
        <f t="shared" si="142"/>
        <v/>
      </c>
    </row>
    <row r="329" spans="1:35">
      <c r="A329" s="164" t="str">
        <f t="shared" ca="1" si="122"/>
        <v/>
      </c>
      <c r="B329" s="44" t="str">
        <f t="shared" ca="1" si="123"/>
        <v/>
      </c>
      <c r="C329" s="45" t="str">
        <f t="shared" ca="1" si="121"/>
        <v/>
      </c>
      <c r="D329" s="45" t="str">
        <f t="shared" ca="1" si="124"/>
        <v/>
      </c>
      <c r="E329" s="44" t="str">
        <f t="shared" ca="1" si="125"/>
        <v/>
      </c>
      <c r="F329" s="45" t="str">
        <f t="shared" ca="1" si="126"/>
        <v/>
      </c>
      <c r="G329" s="46" t="str">
        <f t="shared" ca="1" si="127"/>
        <v/>
      </c>
      <c r="H329" s="44" t="str">
        <f t="shared" ca="1" si="128"/>
        <v/>
      </c>
      <c r="I329" s="45" t="str">
        <f t="shared" ca="1" si="129"/>
        <v/>
      </c>
      <c r="J329" s="46" t="str">
        <f t="shared" ca="1" si="130"/>
        <v/>
      </c>
      <c r="K329" s="44" t="str">
        <f t="shared" ca="1" si="131"/>
        <v/>
      </c>
      <c r="L329" s="45" t="str">
        <f t="shared" ca="1" si="132"/>
        <v/>
      </c>
      <c r="M329" s="46" t="str">
        <f t="shared" ca="1" si="133"/>
        <v/>
      </c>
      <c r="N329" s="44" t="str">
        <f t="shared" ca="1" si="134"/>
        <v/>
      </c>
      <c r="O329" s="45" t="str">
        <f t="shared" ca="1" si="135"/>
        <v/>
      </c>
      <c r="P329" s="46" t="str">
        <f t="shared" ca="1" si="136"/>
        <v/>
      </c>
      <c r="Q329" s="44" t="str">
        <f t="shared" ca="1" si="137"/>
        <v/>
      </c>
      <c r="R329" s="45" t="str">
        <f t="shared" ca="1" si="138"/>
        <v/>
      </c>
      <c r="S329" s="46" t="str">
        <f t="shared" ca="1" si="139"/>
        <v/>
      </c>
      <c r="T329" s="77" t="str">
        <f t="shared" ca="1" si="140"/>
        <v/>
      </c>
      <c r="AH329" s="163" t="str">
        <f t="shared" si="141"/>
        <v/>
      </c>
      <c r="AI329" s="163" t="str">
        <f t="shared" si="142"/>
        <v/>
      </c>
    </row>
    <row r="330" spans="1:35">
      <c r="A330" s="164" t="str">
        <f t="shared" ca="1" si="122"/>
        <v/>
      </c>
      <c r="B330" s="44" t="str">
        <f t="shared" ca="1" si="123"/>
        <v/>
      </c>
      <c r="C330" s="45" t="str">
        <f t="shared" ca="1" si="121"/>
        <v/>
      </c>
      <c r="D330" s="45" t="str">
        <f t="shared" ca="1" si="124"/>
        <v/>
      </c>
      <c r="E330" s="44" t="str">
        <f t="shared" ca="1" si="125"/>
        <v/>
      </c>
      <c r="F330" s="45" t="str">
        <f t="shared" ca="1" si="126"/>
        <v/>
      </c>
      <c r="G330" s="46" t="str">
        <f t="shared" ca="1" si="127"/>
        <v/>
      </c>
      <c r="H330" s="44" t="str">
        <f t="shared" ca="1" si="128"/>
        <v/>
      </c>
      <c r="I330" s="45" t="str">
        <f t="shared" ca="1" si="129"/>
        <v/>
      </c>
      <c r="J330" s="46" t="str">
        <f t="shared" ca="1" si="130"/>
        <v/>
      </c>
      <c r="K330" s="44" t="str">
        <f t="shared" ca="1" si="131"/>
        <v/>
      </c>
      <c r="L330" s="45" t="str">
        <f t="shared" ca="1" si="132"/>
        <v/>
      </c>
      <c r="M330" s="46" t="str">
        <f t="shared" ca="1" si="133"/>
        <v/>
      </c>
      <c r="N330" s="44" t="str">
        <f t="shared" ca="1" si="134"/>
        <v/>
      </c>
      <c r="O330" s="45" t="str">
        <f t="shared" ca="1" si="135"/>
        <v/>
      </c>
      <c r="P330" s="46" t="str">
        <f t="shared" ca="1" si="136"/>
        <v/>
      </c>
      <c r="Q330" s="44" t="str">
        <f t="shared" ca="1" si="137"/>
        <v/>
      </c>
      <c r="R330" s="45" t="str">
        <f t="shared" ca="1" si="138"/>
        <v/>
      </c>
      <c r="S330" s="46" t="str">
        <f t="shared" ca="1" si="139"/>
        <v/>
      </c>
      <c r="T330" s="77" t="str">
        <f t="shared" ca="1" si="140"/>
        <v/>
      </c>
      <c r="AH330" s="163" t="str">
        <f t="shared" si="141"/>
        <v/>
      </c>
      <c r="AI330" s="163" t="str">
        <f t="shared" si="142"/>
        <v/>
      </c>
    </row>
    <row r="331" spans="1:35">
      <c r="A331" s="164" t="str">
        <f t="shared" ca="1" si="122"/>
        <v/>
      </c>
      <c r="B331" s="44" t="str">
        <f t="shared" ca="1" si="123"/>
        <v/>
      </c>
      <c r="C331" s="45" t="str">
        <f t="shared" ca="1" si="121"/>
        <v/>
      </c>
      <c r="D331" s="45" t="str">
        <f t="shared" ca="1" si="124"/>
        <v/>
      </c>
      <c r="E331" s="44" t="str">
        <f t="shared" ca="1" si="125"/>
        <v/>
      </c>
      <c r="F331" s="45" t="str">
        <f t="shared" ca="1" si="126"/>
        <v/>
      </c>
      <c r="G331" s="46" t="str">
        <f t="shared" ca="1" si="127"/>
        <v/>
      </c>
      <c r="H331" s="44" t="str">
        <f t="shared" ca="1" si="128"/>
        <v/>
      </c>
      <c r="I331" s="45" t="str">
        <f t="shared" ca="1" si="129"/>
        <v/>
      </c>
      <c r="J331" s="46" t="str">
        <f t="shared" ca="1" si="130"/>
        <v/>
      </c>
      <c r="K331" s="44" t="str">
        <f t="shared" ca="1" si="131"/>
        <v/>
      </c>
      <c r="L331" s="45" t="str">
        <f t="shared" ca="1" si="132"/>
        <v/>
      </c>
      <c r="M331" s="46" t="str">
        <f t="shared" ca="1" si="133"/>
        <v/>
      </c>
      <c r="N331" s="44" t="str">
        <f t="shared" ca="1" si="134"/>
        <v/>
      </c>
      <c r="O331" s="45" t="str">
        <f t="shared" ca="1" si="135"/>
        <v/>
      </c>
      <c r="P331" s="46" t="str">
        <f t="shared" ca="1" si="136"/>
        <v/>
      </c>
      <c r="Q331" s="44" t="str">
        <f t="shared" ca="1" si="137"/>
        <v/>
      </c>
      <c r="R331" s="45" t="str">
        <f t="shared" ca="1" si="138"/>
        <v/>
      </c>
      <c r="S331" s="46" t="str">
        <f t="shared" ca="1" si="139"/>
        <v/>
      </c>
      <c r="T331" s="77" t="str">
        <f t="shared" ca="1" si="140"/>
        <v/>
      </c>
      <c r="AH331" s="163" t="str">
        <f t="shared" si="141"/>
        <v/>
      </c>
      <c r="AI331" s="163" t="str">
        <f t="shared" si="142"/>
        <v/>
      </c>
    </row>
    <row r="332" spans="1:35">
      <c r="A332" s="164" t="str">
        <f t="shared" ca="1" si="122"/>
        <v/>
      </c>
      <c r="B332" s="44" t="str">
        <f t="shared" ca="1" si="123"/>
        <v/>
      </c>
      <c r="C332" s="45" t="str">
        <f t="shared" ca="1" si="121"/>
        <v/>
      </c>
      <c r="D332" s="45" t="str">
        <f t="shared" ca="1" si="124"/>
        <v/>
      </c>
      <c r="E332" s="44" t="str">
        <f t="shared" ca="1" si="125"/>
        <v/>
      </c>
      <c r="F332" s="45" t="str">
        <f t="shared" ca="1" si="126"/>
        <v/>
      </c>
      <c r="G332" s="46" t="str">
        <f t="shared" ca="1" si="127"/>
        <v/>
      </c>
      <c r="H332" s="44" t="str">
        <f t="shared" ca="1" si="128"/>
        <v/>
      </c>
      <c r="I332" s="45" t="str">
        <f t="shared" ca="1" si="129"/>
        <v/>
      </c>
      <c r="J332" s="46" t="str">
        <f t="shared" ca="1" si="130"/>
        <v/>
      </c>
      <c r="K332" s="44" t="str">
        <f t="shared" ca="1" si="131"/>
        <v/>
      </c>
      <c r="L332" s="45" t="str">
        <f t="shared" ca="1" si="132"/>
        <v/>
      </c>
      <c r="M332" s="46" t="str">
        <f t="shared" ca="1" si="133"/>
        <v/>
      </c>
      <c r="N332" s="44" t="str">
        <f t="shared" ca="1" si="134"/>
        <v/>
      </c>
      <c r="O332" s="45" t="str">
        <f t="shared" ca="1" si="135"/>
        <v/>
      </c>
      <c r="P332" s="46" t="str">
        <f t="shared" ca="1" si="136"/>
        <v/>
      </c>
      <c r="Q332" s="44" t="str">
        <f t="shared" ca="1" si="137"/>
        <v/>
      </c>
      <c r="R332" s="45" t="str">
        <f t="shared" ca="1" si="138"/>
        <v/>
      </c>
      <c r="S332" s="46" t="str">
        <f t="shared" ca="1" si="139"/>
        <v/>
      </c>
      <c r="T332" s="77" t="str">
        <f t="shared" ca="1" si="140"/>
        <v/>
      </c>
      <c r="AH332" s="163" t="str">
        <f t="shared" si="141"/>
        <v/>
      </c>
      <c r="AI332" s="163" t="str">
        <f t="shared" si="142"/>
        <v/>
      </c>
    </row>
    <row r="333" spans="1:35">
      <c r="A333" s="164" t="str">
        <f t="shared" ca="1" si="122"/>
        <v/>
      </c>
      <c r="B333" s="44" t="str">
        <f t="shared" ca="1" si="123"/>
        <v/>
      </c>
      <c r="C333" s="45" t="str">
        <f t="shared" ca="1" si="121"/>
        <v/>
      </c>
      <c r="D333" s="45" t="str">
        <f t="shared" ca="1" si="124"/>
        <v/>
      </c>
      <c r="E333" s="44" t="str">
        <f t="shared" ca="1" si="125"/>
        <v/>
      </c>
      <c r="F333" s="45" t="str">
        <f t="shared" ca="1" si="126"/>
        <v/>
      </c>
      <c r="G333" s="46" t="str">
        <f t="shared" ca="1" si="127"/>
        <v/>
      </c>
      <c r="H333" s="44" t="str">
        <f t="shared" ca="1" si="128"/>
        <v/>
      </c>
      <c r="I333" s="45" t="str">
        <f t="shared" ca="1" si="129"/>
        <v/>
      </c>
      <c r="J333" s="46" t="str">
        <f t="shared" ca="1" si="130"/>
        <v/>
      </c>
      <c r="K333" s="44" t="str">
        <f t="shared" ca="1" si="131"/>
        <v/>
      </c>
      <c r="L333" s="45" t="str">
        <f t="shared" ca="1" si="132"/>
        <v/>
      </c>
      <c r="M333" s="46" t="str">
        <f t="shared" ca="1" si="133"/>
        <v/>
      </c>
      <c r="N333" s="44" t="str">
        <f t="shared" ca="1" si="134"/>
        <v/>
      </c>
      <c r="O333" s="45" t="str">
        <f t="shared" ca="1" si="135"/>
        <v/>
      </c>
      <c r="P333" s="46" t="str">
        <f t="shared" ca="1" si="136"/>
        <v/>
      </c>
      <c r="Q333" s="44" t="str">
        <f t="shared" ca="1" si="137"/>
        <v/>
      </c>
      <c r="R333" s="45" t="str">
        <f t="shared" ca="1" si="138"/>
        <v/>
      </c>
      <c r="S333" s="46" t="str">
        <f t="shared" ca="1" si="139"/>
        <v/>
      </c>
      <c r="T333" s="77" t="str">
        <f t="shared" ca="1" si="140"/>
        <v/>
      </c>
      <c r="AH333" s="163" t="str">
        <f t="shared" si="141"/>
        <v/>
      </c>
      <c r="AI333" s="163" t="str">
        <f t="shared" si="142"/>
        <v/>
      </c>
    </row>
    <row r="334" spans="1:35">
      <c r="A334" s="164" t="str">
        <f t="shared" ca="1" si="122"/>
        <v/>
      </c>
      <c r="B334" s="44" t="str">
        <f t="shared" ca="1" si="123"/>
        <v/>
      </c>
      <c r="C334" s="45" t="str">
        <f t="shared" ca="1" si="121"/>
        <v/>
      </c>
      <c r="D334" s="45" t="str">
        <f t="shared" ca="1" si="124"/>
        <v/>
      </c>
      <c r="E334" s="44" t="str">
        <f t="shared" ca="1" si="125"/>
        <v/>
      </c>
      <c r="F334" s="45" t="str">
        <f t="shared" ca="1" si="126"/>
        <v/>
      </c>
      <c r="G334" s="46" t="str">
        <f t="shared" ca="1" si="127"/>
        <v/>
      </c>
      <c r="H334" s="44" t="str">
        <f t="shared" ca="1" si="128"/>
        <v/>
      </c>
      <c r="I334" s="45" t="str">
        <f t="shared" ca="1" si="129"/>
        <v/>
      </c>
      <c r="J334" s="46" t="str">
        <f t="shared" ca="1" si="130"/>
        <v/>
      </c>
      <c r="K334" s="44" t="str">
        <f t="shared" ca="1" si="131"/>
        <v/>
      </c>
      <c r="L334" s="45" t="str">
        <f t="shared" ca="1" si="132"/>
        <v/>
      </c>
      <c r="M334" s="46" t="str">
        <f t="shared" ca="1" si="133"/>
        <v/>
      </c>
      <c r="N334" s="44" t="str">
        <f t="shared" ca="1" si="134"/>
        <v/>
      </c>
      <c r="O334" s="45" t="str">
        <f t="shared" ca="1" si="135"/>
        <v/>
      </c>
      <c r="P334" s="46" t="str">
        <f t="shared" ca="1" si="136"/>
        <v/>
      </c>
      <c r="Q334" s="44" t="str">
        <f t="shared" ca="1" si="137"/>
        <v/>
      </c>
      <c r="R334" s="45" t="str">
        <f t="shared" ca="1" si="138"/>
        <v/>
      </c>
      <c r="S334" s="46" t="str">
        <f t="shared" ca="1" si="139"/>
        <v/>
      </c>
      <c r="T334" s="77" t="str">
        <f t="shared" ca="1" si="140"/>
        <v/>
      </c>
      <c r="AH334" s="163" t="str">
        <f t="shared" si="141"/>
        <v/>
      </c>
      <c r="AI334" s="163" t="str">
        <f t="shared" si="142"/>
        <v/>
      </c>
    </row>
    <row r="335" spans="1:35">
      <c r="A335" s="164" t="str">
        <f t="shared" ca="1" si="122"/>
        <v/>
      </c>
      <c r="B335" s="44" t="str">
        <f t="shared" ca="1" si="123"/>
        <v/>
      </c>
      <c r="C335" s="45" t="str">
        <f t="shared" ca="1" si="121"/>
        <v/>
      </c>
      <c r="D335" s="45" t="str">
        <f t="shared" ca="1" si="124"/>
        <v/>
      </c>
      <c r="E335" s="44" t="str">
        <f t="shared" ca="1" si="125"/>
        <v/>
      </c>
      <c r="F335" s="45" t="str">
        <f t="shared" ca="1" si="126"/>
        <v/>
      </c>
      <c r="G335" s="46" t="str">
        <f t="shared" ca="1" si="127"/>
        <v/>
      </c>
      <c r="H335" s="44" t="str">
        <f t="shared" ca="1" si="128"/>
        <v/>
      </c>
      <c r="I335" s="45" t="str">
        <f t="shared" ca="1" si="129"/>
        <v/>
      </c>
      <c r="J335" s="46" t="str">
        <f t="shared" ca="1" si="130"/>
        <v/>
      </c>
      <c r="K335" s="44" t="str">
        <f t="shared" ca="1" si="131"/>
        <v/>
      </c>
      <c r="L335" s="45" t="str">
        <f t="shared" ca="1" si="132"/>
        <v/>
      </c>
      <c r="M335" s="46" t="str">
        <f t="shared" ca="1" si="133"/>
        <v/>
      </c>
      <c r="N335" s="44" t="str">
        <f t="shared" ca="1" si="134"/>
        <v/>
      </c>
      <c r="O335" s="45" t="str">
        <f t="shared" ca="1" si="135"/>
        <v/>
      </c>
      <c r="P335" s="46" t="str">
        <f t="shared" ca="1" si="136"/>
        <v/>
      </c>
      <c r="Q335" s="44" t="str">
        <f t="shared" ca="1" si="137"/>
        <v/>
      </c>
      <c r="R335" s="45" t="str">
        <f t="shared" ca="1" si="138"/>
        <v/>
      </c>
      <c r="S335" s="46" t="str">
        <f t="shared" ca="1" si="139"/>
        <v/>
      </c>
      <c r="T335" s="77" t="str">
        <f t="shared" ca="1" si="140"/>
        <v/>
      </c>
      <c r="AH335" s="163" t="str">
        <f t="shared" si="141"/>
        <v/>
      </c>
      <c r="AI335" s="163" t="str">
        <f t="shared" si="142"/>
        <v/>
      </c>
    </row>
    <row r="336" spans="1:35">
      <c r="A336" s="164" t="str">
        <f t="shared" ca="1" si="122"/>
        <v/>
      </c>
      <c r="B336" s="44" t="str">
        <f t="shared" ca="1" si="123"/>
        <v/>
      </c>
      <c r="C336" s="45" t="str">
        <f t="shared" ref="C336:C399" ca="1" si="143">IF(ISERROR(B336-2),"",(B336/$B$14-1)*$B$5)</f>
        <v/>
      </c>
      <c r="D336" s="45" t="str">
        <f t="shared" ca="1" si="124"/>
        <v/>
      </c>
      <c r="E336" s="44" t="str">
        <f t="shared" ca="1" si="125"/>
        <v/>
      </c>
      <c r="F336" s="45" t="str">
        <f t="shared" ca="1" si="126"/>
        <v/>
      </c>
      <c r="G336" s="46" t="str">
        <f t="shared" ca="1" si="127"/>
        <v/>
      </c>
      <c r="H336" s="44" t="str">
        <f t="shared" ca="1" si="128"/>
        <v/>
      </c>
      <c r="I336" s="45" t="str">
        <f t="shared" ca="1" si="129"/>
        <v/>
      </c>
      <c r="J336" s="46" t="str">
        <f t="shared" ca="1" si="130"/>
        <v/>
      </c>
      <c r="K336" s="44" t="str">
        <f t="shared" ca="1" si="131"/>
        <v/>
      </c>
      <c r="L336" s="45" t="str">
        <f t="shared" ca="1" si="132"/>
        <v/>
      </c>
      <c r="M336" s="46" t="str">
        <f t="shared" ca="1" si="133"/>
        <v/>
      </c>
      <c r="N336" s="44" t="str">
        <f t="shared" ca="1" si="134"/>
        <v/>
      </c>
      <c r="O336" s="45" t="str">
        <f t="shared" ca="1" si="135"/>
        <v/>
      </c>
      <c r="P336" s="46" t="str">
        <f t="shared" ca="1" si="136"/>
        <v/>
      </c>
      <c r="Q336" s="44" t="str">
        <f t="shared" ca="1" si="137"/>
        <v/>
      </c>
      <c r="R336" s="45" t="str">
        <f t="shared" ca="1" si="138"/>
        <v/>
      </c>
      <c r="S336" s="46" t="str">
        <f t="shared" ca="1" si="139"/>
        <v/>
      </c>
      <c r="T336" s="77" t="str">
        <f t="shared" ca="1" si="140"/>
        <v/>
      </c>
      <c r="AH336" s="163" t="str">
        <f t="shared" si="141"/>
        <v/>
      </c>
      <c r="AI336" s="163" t="str">
        <f t="shared" si="142"/>
        <v/>
      </c>
    </row>
    <row r="337" spans="1:35">
      <c r="A337" s="164" t="str">
        <f t="shared" ca="1" si="122"/>
        <v/>
      </c>
      <c r="B337" s="44" t="str">
        <f t="shared" ca="1" si="123"/>
        <v/>
      </c>
      <c r="C337" s="45" t="str">
        <f t="shared" ca="1" si="143"/>
        <v/>
      </c>
      <c r="D337" s="45" t="str">
        <f t="shared" ca="1" si="124"/>
        <v/>
      </c>
      <c r="E337" s="44" t="str">
        <f t="shared" ca="1" si="125"/>
        <v/>
      </c>
      <c r="F337" s="45" t="str">
        <f t="shared" ca="1" si="126"/>
        <v/>
      </c>
      <c r="G337" s="46" t="str">
        <f t="shared" ca="1" si="127"/>
        <v/>
      </c>
      <c r="H337" s="44" t="str">
        <f t="shared" ca="1" si="128"/>
        <v/>
      </c>
      <c r="I337" s="45" t="str">
        <f t="shared" ca="1" si="129"/>
        <v/>
      </c>
      <c r="J337" s="46" t="str">
        <f t="shared" ca="1" si="130"/>
        <v/>
      </c>
      <c r="K337" s="44" t="str">
        <f t="shared" ca="1" si="131"/>
        <v/>
      </c>
      <c r="L337" s="45" t="str">
        <f t="shared" ca="1" si="132"/>
        <v/>
      </c>
      <c r="M337" s="46" t="str">
        <f t="shared" ca="1" si="133"/>
        <v/>
      </c>
      <c r="N337" s="44" t="str">
        <f t="shared" ca="1" si="134"/>
        <v/>
      </c>
      <c r="O337" s="45" t="str">
        <f t="shared" ca="1" si="135"/>
        <v/>
      </c>
      <c r="P337" s="46" t="str">
        <f t="shared" ca="1" si="136"/>
        <v/>
      </c>
      <c r="Q337" s="44" t="str">
        <f t="shared" ca="1" si="137"/>
        <v/>
      </c>
      <c r="R337" s="45" t="str">
        <f t="shared" ca="1" si="138"/>
        <v/>
      </c>
      <c r="S337" s="46" t="str">
        <f t="shared" ca="1" si="139"/>
        <v/>
      </c>
      <c r="T337" s="77" t="str">
        <f t="shared" ca="1" si="140"/>
        <v/>
      </c>
      <c r="AH337" s="163" t="str">
        <f t="shared" si="141"/>
        <v/>
      </c>
      <c r="AI337" s="163" t="str">
        <f t="shared" si="142"/>
        <v/>
      </c>
    </row>
    <row r="338" spans="1:35">
      <c r="A338" s="164" t="str">
        <f t="shared" ca="1" si="122"/>
        <v/>
      </c>
      <c r="B338" s="44" t="str">
        <f t="shared" ca="1" si="123"/>
        <v/>
      </c>
      <c r="C338" s="45" t="str">
        <f t="shared" ca="1" si="143"/>
        <v/>
      </c>
      <c r="D338" s="45" t="str">
        <f t="shared" ca="1" si="124"/>
        <v/>
      </c>
      <c r="E338" s="44" t="str">
        <f t="shared" ca="1" si="125"/>
        <v/>
      </c>
      <c r="F338" s="45" t="str">
        <f t="shared" ca="1" si="126"/>
        <v/>
      </c>
      <c r="G338" s="46" t="str">
        <f t="shared" ca="1" si="127"/>
        <v/>
      </c>
      <c r="H338" s="44" t="str">
        <f t="shared" ca="1" si="128"/>
        <v/>
      </c>
      <c r="I338" s="45" t="str">
        <f t="shared" ca="1" si="129"/>
        <v/>
      </c>
      <c r="J338" s="46" t="str">
        <f t="shared" ca="1" si="130"/>
        <v/>
      </c>
      <c r="K338" s="44" t="str">
        <f t="shared" ca="1" si="131"/>
        <v/>
      </c>
      <c r="L338" s="45" t="str">
        <f t="shared" ca="1" si="132"/>
        <v/>
      </c>
      <c r="M338" s="46" t="str">
        <f t="shared" ca="1" si="133"/>
        <v/>
      </c>
      <c r="N338" s="44" t="str">
        <f t="shared" ca="1" si="134"/>
        <v/>
      </c>
      <c r="O338" s="45" t="str">
        <f t="shared" ca="1" si="135"/>
        <v/>
      </c>
      <c r="P338" s="46" t="str">
        <f t="shared" ca="1" si="136"/>
        <v/>
      </c>
      <c r="Q338" s="44" t="str">
        <f t="shared" ca="1" si="137"/>
        <v/>
      </c>
      <c r="R338" s="45" t="str">
        <f t="shared" ca="1" si="138"/>
        <v/>
      </c>
      <c r="S338" s="46" t="str">
        <f t="shared" ca="1" si="139"/>
        <v/>
      </c>
      <c r="T338" s="77" t="str">
        <f t="shared" ca="1" si="140"/>
        <v/>
      </c>
      <c r="AH338" s="163" t="str">
        <f t="shared" si="141"/>
        <v/>
      </c>
      <c r="AI338" s="163" t="str">
        <f t="shared" si="142"/>
        <v/>
      </c>
    </row>
    <row r="339" spans="1:35">
      <c r="A339" s="164" t="str">
        <f t="shared" ca="1" si="122"/>
        <v/>
      </c>
      <c r="B339" s="44" t="str">
        <f t="shared" ca="1" si="123"/>
        <v/>
      </c>
      <c r="C339" s="45" t="str">
        <f t="shared" ca="1" si="143"/>
        <v/>
      </c>
      <c r="D339" s="45" t="str">
        <f t="shared" ca="1" si="124"/>
        <v/>
      </c>
      <c r="E339" s="44" t="str">
        <f t="shared" ca="1" si="125"/>
        <v/>
      </c>
      <c r="F339" s="45" t="str">
        <f t="shared" ca="1" si="126"/>
        <v/>
      </c>
      <c r="G339" s="46" t="str">
        <f t="shared" ca="1" si="127"/>
        <v/>
      </c>
      <c r="H339" s="44" t="str">
        <f t="shared" ca="1" si="128"/>
        <v/>
      </c>
      <c r="I339" s="45" t="str">
        <f t="shared" ca="1" si="129"/>
        <v/>
      </c>
      <c r="J339" s="46" t="str">
        <f t="shared" ca="1" si="130"/>
        <v/>
      </c>
      <c r="K339" s="44" t="str">
        <f t="shared" ca="1" si="131"/>
        <v/>
      </c>
      <c r="L339" s="45" t="str">
        <f t="shared" ca="1" si="132"/>
        <v/>
      </c>
      <c r="M339" s="46" t="str">
        <f t="shared" ca="1" si="133"/>
        <v/>
      </c>
      <c r="N339" s="44" t="str">
        <f t="shared" ca="1" si="134"/>
        <v/>
      </c>
      <c r="O339" s="45" t="str">
        <f t="shared" ca="1" si="135"/>
        <v/>
      </c>
      <c r="P339" s="46" t="str">
        <f t="shared" ca="1" si="136"/>
        <v/>
      </c>
      <c r="Q339" s="44" t="str">
        <f t="shared" ca="1" si="137"/>
        <v/>
      </c>
      <c r="R339" s="45" t="str">
        <f t="shared" ca="1" si="138"/>
        <v/>
      </c>
      <c r="S339" s="46" t="str">
        <f t="shared" ca="1" si="139"/>
        <v/>
      </c>
      <c r="T339" s="77" t="str">
        <f t="shared" ca="1" si="140"/>
        <v/>
      </c>
      <c r="AH339" s="163" t="str">
        <f t="shared" si="141"/>
        <v/>
      </c>
      <c r="AI339" s="163" t="str">
        <f t="shared" si="142"/>
        <v/>
      </c>
    </row>
    <row r="340" spans="1:35">
      <c r="A340" s="164" t="str">
        <f t="shared" ca="1" si="122"/>
        <v/>
      </c>
      <c r="B340" s="44" t="str">
        <f t="shared" ca="1" si="123"/>
        <v/>
      </c>
      <c r="C340" s="45" t="str">
        <f t="shared" ca="1" si="143"/>
        <v/>
      </c>
      <c r="D340" s="45" t="str">
        <f t="shared" ca="1" si="124"/>
        <v/>
      </c>
      <c r="E340" s="44" t="str">
        <f t="shared" ca="1" si="125"/>
        <v/>
      </c>
      <c r="F340" s="45" t="str">
        <f t="shared" ca="1" si="126"/>
        <v/>
      </c>
      <c r="G340" s="46" t="str">
        <f t="shared" ca="1" si="127"/>
        <v/>
      </c>
      <c r="H340" s="44" t="str">
        <f t="shared" ca="1" si="128"/>
        <v/>
      </c>
      <c r="I340" s="45" t="str">
        <f t="shared" ca="1" si="129"/>
        <v/>
      </c>
      <c r="J340" s="46" t="str">
        <f t="shared" ca="1" si="130"/>
        <v/>
      </c>
      <c r="K340" s="44" t="str">
        <f t="shared" ca="1" si="131"/>
        <v/>
      </c>
      <c r="L340" s="45" t="str">
        <f t="shared" ca="1" si="132"/>
        <v/>
      </c>
      <c r="M340" s="46" t="str">
        <f t="shared" ca="1" si="133"/>
        <v/>
      </c>
      <c r="N340" s="44" t="str">
        <f t="shared" ca="1" si="134"/>
        <v/>
      </c>
      <c r="O340" s="45" t="str">
        <f t="shared" ca="1" si="135"/>
        <v/>
      </c>
      <c r="P340" s="46" t="str">
        <f t="shared" ca="1" si="136"/>
        <v/>
      </c>
      <c r="Q340" s="44" t="str">
        <f t="shared" ca="1" si="137"/>
        <v/>
      </c>
      <c r="R340" s="45" t="str">
        <f t="shared" ca="1" si="138"/>
        <v/>
      </c>
      <c r="S340" s="46" t="str">
        <f t="shared" ca="1" si="139"/>
        <v/>
      </c>
      <c r="T340" s="77" t="str">
        <f t="shared" ca="1" si="140"/>
        <v/>
      </c>
      <c r="AH340" s="163" t="str">
        <f t="shared" si="141"/>
        <v/>
      </c>
      <c r="AI340" s="163" t="str">
        <f t="shared" si="142"/>
        <v/>
      </c>
    </row>
    <row r="341" spans="1:35">
      <c r="A341" s="164" t="str">
        <f t="shared" ca="1" si="122"/>
        <v/>
      </c>
      <c r="B341" s="44" t="str">
        <f t="shared" ca="1" si="123"/>
        <v/>
      </c>
      <c r="C341" s="45" t="str">
        <f t="shared" ca="1" si="143"/>
        <v/>
      </c>
      <c r="D341" s="45" t="str">
        <f t="shared" ca="1" si="124"/>
        <v/>
      </c>
      <c r="E341" s="44" t="str">
        <f t="shared" ca="1" si="125"/>
        <v/>
      </c>
      <c r="F341" s="45" t="str">
        <f t="shared" ca="1" si="126"/>
        <v/>
      </c>
      <c r="G341" s="46" t="str">
        <f t="shared" ca="1" si="127"/>
        <v/>
      </c>
      <c r="H341" s="44" t="str">
        <f t="shared" ca="1" si="128"/>
        <v/>
      </c>
      <c r="I341" s="45" t="str">
        <f t="shared" ca="1" si="129"/>
        <v/>
      </c>
      <c r="J341" s="46" t="str">
        <f t="shared" ca="1" si="130"/>
        <v/>
      </c>
      <c r="K341" s="44" t="str">
        <f t="shared" ca="1" si="131"/>
        <v/>
      </c>
      <c r="L341" s="45" t="str">
        <f t="shared" ca="1" si="132"/>
        <v/>
      </c>
      <c r="M341" s="46" t="str">
        <f t="shared" ca="1" si="133"/>
        <v/>
      </c>
      <c r="N341" s="44" t="str">
        <f t="shared" ca="1" si="134"/>
        <v/>
      </c>
      <c r="O341" s="45" t="str">
        <f t="shared" ca="1" si="135"/>
        <v/>
      </c>
      <c r="P341" s="46" t="str">
        <f t="shared" ca="1" si="136"/>
        <v/>
      </c>
      <c r="Q341" s="44" t="str">
        <f t="shared" ca="1" si="137"/>
        <v/>
      </c>
      <c r="R341" s="45" t="str">
        <f t="shared" ca="1" si="138"/>
        <v/>
      </c>
      <c r="S341" s="46" t="str">
        <f t="shared" ca="1" si="139"/>
        <v/>
      </c>
      <c r="T341" s="77" t="str">
        <f t="shared" ca="1" si="140"/>
        <v/>
      </c>
      <c r="AH341" s="163" t="str">
        <f t="shared" si="141"/>
        <v/>
      </c>
      <c r="AI341" s="163" t="str">
        <f t="shared" si="142"/>
        <v/>
      </c>
    </row>
    <row r="342" spans="1:35">
      <c r="A342" s="164" t="str">
        <f t="shared" ca="1" si="122"/>
        <v/>
      </c>
      <c r="B342" s="44" t="str">
        <f t="shared" ca="1" si="123"/>
        <v/>
      </c>
      <c r="C342" s="45" t="str">
        <f t="shared" ca="1" si="143"/>
        <v/>
      </c>
      <c r="D342" s="45" t="str">
        <f t="shared" ca="1" si="124"/>
        <v/>
      </c>
      <c r="E342" s="44" t="str">
        <f t="shared" ca="1" si="125"/>
        <v/>
      </c>
      <c r="F342" s="45" t="str">
        <f t="shared" ca="1" si="126"/>
        <v/>
      </c>
      <c r="G342" s="46" t="str">
        <f t="shared" ca="1" si="127"/>
        <v/>
      </c>
      <c r="H342" s="44" t="str">
        <f t="shared" ca="1" si="128"/>
        <v/>
      </c>
      <c r="I342" s="45" t="str">
        <f t="shared" ca="1" si="129"/>
        <v/>
      </c>
      <c r="J342" s="46" t="str">
        <f t="shared" ca="1" si="130"/>
        <v/>
      </c>
      <c r="K342" s="44" t="str">
        <f t="shared" ca="1" si="131"/>
        <v/>
      </c>
      <c r="L342" s="45" t="str">
        <f t="shared" ca="1" si="132"/>
        <v/>
      </c>
      <c r="M342" s="46" t="str">
        <f t="shared" ca="1" si="133"/>
        <v/>
      </c>
      <c r="N342" s="44" t="str">
        <f t="shared" ca="1" si="134"/>
        <v/>
      </c>
      <c r="O342" s="45" t="str">
        <f t="shared" ca="1" si="135"/>
        <v/>
      </c>
      <c r="P342" s="46" t="str">
        <f t="shared" ca="1" si="136"/>
        <v/>
      </c>
      <c r="Q342" s="44" t="str">
        <f t="shared" ca="1" si="137"/>
        <v/>
      </c>
      <c r="R342" s="45" t="str">
        <f t="shared" ca="1" si="138"/>
        <v/>
      </c>
      <c r="S342" s="46" t="str">
        <f t="shared" ca="1" si="139"/>
        <v/>
      </c>
      <c r="T342" s="77" t="str">
        <f t="shared" ca="1" si="140"/>
        <v/>
      </c>
      <c r="AH342" s="163" t="str">
        <f t="shared" si="141"/>
        <v/>
      </c>
      <c r="AI342" s="163" t="str">
        <f t="shared" si="142"/>
        <v/>
      </c>
    </row>
    <row r="343" spans="1:35">
      <c r="A343" s="164" t="str">
        <f t="shared" ca="1" si="122"/>
        <v/>
      </c>
      <c r="B343" s="44" t="str">
        <f t="shared" ca="1" si="123"/>
        <v/>
      </c>
      <c r="C343" s="45" t="str">
        <f t="shared" ca="1" si="143"/>
        <v/>
      </c>
      <c r="D343" s="45" t="str">
        <f t="shared" ca="1" si="124"/>
        <v/>
      </c>
      <c r="E343" s="44" t="str">
        <f t="shared" ca="1" si="125"/>
        <v/>
      </c>
      <c r="F343" s="45" t="str">
        <f t="shared" ca="1" si="126"/>
        <v/>
      </c>
      <c r="G343" s="46" t="str">
        <f t="shared" ca="1" si="127"/>
        <v/>
      </c>
      <c r="H343" s="44" t="str">
        <f t="shared" ca="1" si="128"/>
        <v/>
      </c>
      <c r="I343" s="45" t="str">
        <f t="shared" ca="1" si="129"/>
        <v/>
      </c>
      <c r="J343" s="46" t="str">
        <f t="shared" ca="1" si="130"/>
        <v/>
      </c>
      <c r="K343" s="44" t="str">
        <f t="shared" ca="1" si="131"/>
        <v/>
      </c>
      <c r="L343" s="45" t="str">
        <f t="shared" ca="1" si="132"/>
        <v/>
      </c>
      <c r="M343" s="46" t="str">
        <f t="shared" ca="1" si="133"/>
        <v/>
      </c>
      <c r="N343" s="44" t="str">
        <f t="shared" ca="1" si="134"/>
        <v/>
      </c>
      <c r="O343" s="45" t="str">
        <f t="shared" ca="1" si="135"/>
        <v/>
      </c>
      <c r="P343" s="46" t="str">
        <f t="shared" ca="1" si="136"/>
        <v/>
      </c>
      <c r="Q343" s="44" t="str">
        <f t="shared" ca="1" si="137"/>
        <v/>
      </c>
      <c r="R343" s="45" t="str">
        <f t="shared" ca="1" si="138"/>
        <v/>
      </c>
      <c r="S343" s="46" t="str">
        <f t="shared" ca="1" si="139"/>
        <v/>
      </c>
      <c r="T343" s="77" t="str">
        <f t="shared" ca="1" si="140"/>
        <v/>
      </c>
      <c r="AH343" s="163" t="str">
        <f t="shared" si="141"/>
        <v/>
      </c>
      <c r="AI343" s="163" t="str">
        <f t="shared" si="142"/>
        <v/>
      </c>
    </row>
    <row r="344" spans="1:35">
      <c r="A344" s="164" t="str">
        <f t="shared" ca="1" si="122"/>
        <v/>
      </c>
      <c r="B344" s="44" t="str">
        <f t="shared" ca="1" si="123"/>
        <v/>
      </c>
      <c r="C344" s="45" t="str">
        <f t="shared" ca="1" si="143"/>
        <v/>
      </c>
      <c r="D344" s="45" t="str">
        <f t="shared" ca="1" si="124"/>
        <v/>
      </c>
      <c r="E344" s="44" t="str">
        <f t="shared" ca="1" si="125"/>
        <v/>
      </c>
      <c r="F344" s="45" t="str">
        <f t="shared" ca="1" si="126"/>
        <v/>
      </c>
      <c r="G344" s="46" t="str">
        <f t="shared" ca="1" si="127"/>
        <v/>
      </c>
      <c r="H344" s="44" t="str">
        <f t="shared" ca="1" si="128"/>
        <v/>
      </c>
      <c r="I344" s="45" t="str">
        <f t="shared" ca="1" si="129"/>
        <v/>
      </c>
      <c r="J344" s="46" t="str">
        <f t="shared" ca="1" si="130"/>
        <v/>
      </c>
      <c r="K344" s="44" t="str">
        <f t="shared" ca="1" si="131"/>
        <v/>
      </c>
      <c r="L344" s="45" t="str">
        <f t="shared" ca="1" si="132"/>
        <v/>
      </c>
      <c r="M344" s="46" t="str">
        <f t="shared" ca="1" si="133"/>
        <v/>
      </c>
      <c r="N344" s="44" t="str">
        <f t="shared" ca="1" si="134"/>
        <v/>
      </c>
      <c r="O344" s="45" t="str">
        <f t="shared" ca="1" si="135"/>
        <v/>
      </c>
      <c r="P344" s="46" t="str">
        <f t="shared" ca="1" si="136"/>
        <v/>
      </c>
      <c r="Q344" s="44" t="str">
        <f t="shared" ca="1" si="137"/>
        <v/>
      </c>
      <c r="R344" s="45" t="str">
        <f t="shared" ca="1" si="138"/>
        <v/>
      </c>
      <c r="S344" s="46" t="str">
        <f t="shared" ca="1" si="139"/>
        <v/>
      </c>
      <c r="T344" s="77" t="str">
        <f t="shared" ca="1" si="140"/>
        <v/>
      </c>
      <c r="AH344" s="163" t="str">
        <f t="shared" si="141"/>
        <v/>
      </c>
      <c r="AI344" s="163" t="str">
        <f t="shared" si="142"/>
        <v/>
      </c>
    </row>
    <row r="345" spans="1:35">
      <c r="A345" s="164" t="str">
        <f t="shared" ca="1" si="122"/>
        <v/>
      </c>
      <c r="B345" s="44" t="str">
        <f t="shared" ca="1" si="123"/>
        <v/>
      </c>
      <c r="C345" s="45" t="str">
        <f t="shared" ca="1" si="143"/>
        <v/>
      </c>
      <c r="D345" s="45" t="str">
        <f t="shared" ca="1" si="124"/>
        <v/>
      </c>
      <c r="E345" s="44" t="str">
        <f t="shared" ca="1" si="125"/>
        <v/>
      </c>
      <c r="F345" s="45" t="str">
        <f t="shared" ca="1" si="126"/>
        <v/>
      </c>
      <c r="G345" s="46" t="str">
        <f t="shared" ca="1" si="127"/>
        <v/>
      </c>
      <c r="H345" s="44" t="str">
        <f t="shared" ca="1" si="128"/>
        <v/>
      </c>
      <c r="I345" s="45" t="str">
        <f t="shared" ca="1" si="129"/>
        <v/>
      </c>
      <c r="J345" s="46" t="str">
        <f t="shared" ca="1" si="130"/>
        <v/>
      </c>
      <c r="K345" s="44" t="str">
        <f t="shared" ca="1" si="131"/>
        <v/>
      </c>
      <c r="L345" s="45" t="str">
        <f t="shared" ca="1" si="132"/>
        <v/>
      </c>
      <c r="M345" s="46" t="str">
        <f t="shared" ca="1" si="133"/>
        <v/>
      </c>
      <c r="N345" s="44" t="str">
        <f t="shared" ca="1" si="134"/>
        <v/>
      </c>
      <c r="O345" s="45" t="str">
        <f t="shared" ca="1" si="135"/>
        <v/>
      </c>
      <c r="P345" s="46" t="str">
        <f t="shared" ca="1" si="136"/>
        <v/>
      </c>
      <c r="Q345" s="44" t="str">
        <f t="shared" ca="1" si="137"/>
        <v/>
      </c>
      <c r="R345" s="45" t="str">
        <f t="shared" ca="1" si="138"/>
        <v/>
      </c>
      <c r="S345" s="46" t="str">
        <f t="shared" ca="1" si="139"/>
        <v/>
      </c>
      <c r="T345" s="77" t="str">
        <f t="shared" ca="1" si="140"/>
        <v/>
      </c>
      <c r="AH345" s="163" t="str">
        <f t="shared" si="141"/>
        <v/>
      </c>
      <c r="AI345" s="163" t="str">
        <f t="shared" si="142"/>
        <v/>
      </c>
    </row>
    <row r="346" spans="1:35">
      <c r="A346" s="164" t="str">
        <f t="shared" ca="1" si="122"/>
        <v/>
      </c>
      <c r="B346" s="44" t="str">
        <f t="shared" ca="1" si="123"/>
        <v/>
      </c>
      <c r="C346" s="45" t="str">
        <f t="shared" ca="1" si="143"/>
        <v/>
      </c>
      <c r="D346" s="45" t="str">
        <f t="shared" ca="1" si="124"/>
        <v/>
      </c>
      <c r="E346" s="44" t="str">
        <f t="shared" ca="1" si="125"/>
        <v/>
      </c>
      <c r="F346" s="45" t="str">
        <f t="shared" ca="1" si="126"/>
        <v/>
      </c>
      <c r="G346" s="46" t="str">
        <f t="shared" ca="1" si="127"/>
        <v/>
      </c>
      <c r="H346" s="44" t="str">
        <f t="shared" ca="1" si="128"/>
        <v/>
      </c>
      <c r="I346" s="45" t="str">
        <f t="shared" ca="1" si="129"/>
        <v/>
      </c>
      <c r="J346" s="46" t="str">
        <f t="shared" ca="1" si="130"/>
        <v/>
      </c>
      <c r="K346" s="44" t="str">
        <f t="shared" ca="1" si="131"/>
        <v/>
      </c>
      <c r="L346" s="45" t="str">
        <f t="shared" ca="1" si="132"/>
        <v/>
      </c>
      <c r="M346" s="46" t="str">
        <f t="shared" ca="1" si="133"/>
        <v/>
      </c>
      <c r="N346" s="44" t="str">
        <f t="shared" ca="1" si="134"/>
        <v/>
      </c>
      <c r="O346" s="45" t="str">
        <f t="shared" ca="1" si="135"/>
        <v/>
      </c>
      <c r="P346" s="46" t="str">
        <f t="shared" ca="1" si="136"/>
        <v/>
      </c>
      <c r="Q346" s="44" t="str">
        <f t="shared" ca="1" si="137"/>
        <v/>
      </c>
      <c r="R346" s="45" t="str">
        <f t="shared" ca="1" si="138"/>
        <v/>
      </c>
      <c r="S346" s="46" t="str">
        <f t="shared" ca="1" si="139"/>
        <v/>
      </c>
      <c r="T346" s="77" t="str">
        <f t="shared" ca="1" si="140"/>
        <v/>
      </c>
      <c r="AH346" s="163" t="str">
        <f t="shared" si="141"/>
        <v/>
      </c>
      <c r="AI346" s="163" t="str">
        <f t="shared" si="142"/>
        <v/>
      </c>
    </row>
    <row r="347" spans="1:35">
      <c r="A347" s="164" t="str">
        <f t="shared" ca="1" si="122"/>
        <v/>
      </c>
      <c r="B347" s="44" t="str">
        <f t="shared" ca="1" si="123"/>
        <v/>
      </c>
      <c r="C347" s="45" t="str">
        <f t="shared" ca="1" si="143"/>
        <v/>
      </c>
      <c r="D347" s="45" t="str">
        <f t="shared" ca="1" si="124"/>
        <v/>
      </c>
      <c r="E347" s="44" t="str">
        <f t="shared" ca="1" si="125"/>
        <v/>
      </c>
      <c r="F347" s="45" t="str">
        <f t="shared" ca="1" si="126"/>
        <v/>
      </c>
      <c r="G347" s="46" t="str">
        <f t="shared" ca="1" si="127"/>
        <v/>
      </c>
      <c r="H347" s="44" t="str">
        <f t="shared" ca="1" si="128"/>
        <v/>
      </c>
      <c r="I347" s="45" t="str">
        <f t="shared" ca="1" si="129"/>
        <v/>
      </c>
      <c r="J347" s="46" t="str">
        <f t="shared" ca="1" si="130"/>
        <v/>
      </c>
      <c r="K347" s="44" t="str">
        <f t="shared" ca="1" si="131"/>
        <v/>
      </c>
      <c r="L347" s="45" t="str">
        <f t="shared" ca="1" si="132"/>
        <v/>
      </c>
      <c r="M347" s="46" t="str">
        <f t="shared" ca="1" si="133"/>
        <v/>
      </c>
      <c r="N347" s="44" t="str">
        <f t="shared" ca="1" si="134"/>
        <v/>
      </c>
      <c r="O347" s="45" t="str">
        <f t="shared" ca="1" si="135"/>
        <v/>
      </c>
      <c r="P347" s="46" t="str">
        <f t="shared" ca="1" si="136"/>
        <v/>
      </c>
      <c r="Q347" s="44" t="str">
        <f t="shared" ca="1" si="137"/>
        <v/>
      </c>
      <c r="R347" s="45" t="str">
        <f t="shared" ca="1" si="138"/>
        <v/>
      </c>
      <c r="S347" s="46" t="str">
        <f t="shared" ca="1" si="139"/>
        <v/>
      </c>
      <c r="T347" s="77" t="str">
        <f t="shared" ca="1" si="140"/>
        <v/>
      </c>
      <c r="AH347" s="163" t="str">
        <f t="shared" si="141"/>
        <v/>
      </c>
      <c r="AI347" s="163" t="str">
        <f t="shared" si="142"/>
        <v/>
      </c>
    </row>
    <row r="348" spans="1:35">
      <c r="A348" s="164" t="str">
        <f t="shared" ca="1" si="122"/>
        <v/>
      </c>
      <c r="B348" s="44" t="str">
        <f t="shared" ca="1" si="123"/>
        <v/>
      </c>
      <c r="C348" s="45" t="str">
        <f t="shared" ca="1" si="143"/>
        <v/>
      </c>
      <c r="D348" s="45" t="str">
        <f t="shared" ca="1" si="124"/>
        <v/>
      </c>
      <c r="E348" s="44" t="str">
        <f t="shared" ca="1" si="125"/>
        <v/>
      </c>
      <c r="F348" s="45" t="str">
        <f t="shared" ca="1" si="126"/>
        <v/>
      </c>
      <c r="G348" s="46" t="str">
        <f t="shared" ca="1" si="127"/>
        <v/>
      </c>
      <c r="H348" s="44" t="str">
        <f t="shared" ca="1" si="128"/>
        <v/>
      </c>
      <c r="I348" s="45" t="str">
        <f t="shared" ca="1" si="129"/>
        <v/>
      </c>
      <c r="J348" s="46" t="str">
        <f t="shared" ca="1" si="130"/>
        <v/>
      </c>
      <c r="K348" s="44" t="str">
        <f t="shared" ca="1" si="131"/>
        <v/>
      </c>
      <c r="L348" s="45" t="str">
        <f t="shared" ca="1" si="132"/>
        <v/>
      </c>
      <c r="M348" s="46" t="str">
        <f t="shared" ca="1" si="133"/>
        <v/>
      </c>
      <c r="N348" s="44" t="str">
        <f t="shared" ca="1" si="134"/>
        <v/>
      </c>
      <c r="O348" s="45" t="str">
        <f t="shared" ca="1" si="135"/>
        <v/>
      </c>
      <c r="P348" s="46" t="str">
        <f t="shared" ca="1" si="136"/>
        <v/>
      </c>
      <c r="Q348" s="44" t="str">
        <f t="shared" ca="1" si="137"/>
        <v/>
      </c>
      <c r="R348" s="45" t="str">
        <f t="shared" ca="1" si="138"/>
        <v/>
      </c>
      <c r="S348" s="46" t="str">
        <f t="shared" ca="1" si="139"/>
        <v/>
      </c>
      <c r="T348" s="77" t="str">
        <f t="shared" ca="1" si="140"/>
        <v/>
      </c>
      <c r="AH348" s="163" t="str">
        <f t="shared" si="141"/>
        <v/>
      </c>
      <c r="AI348" s="163" t="str">
        <f t="shared" si="142"/>
        <v/>
      </c>
    </row>
    <row r="349" spans="1:35">
      <c r="A349" s="164" t="str">
        <f t="shared" ca="1" si="122"/>
        <v/>
      </c>
      <c r="B349" s="44" t="str">
        <f t="shared" ca="1" si="123"/>
        <v/>
      </c>
      <c r="C349" s="45" t="str">
        <f t="shared" ca="1" si="143"/>
        <v/>
      </c>
      <c r="D349" s="45" t="str">
        <f t="shared" ca="1" si="124"/>
        <v/>
      </c>
      <c r="E349" s="44" t="str">
        <f t="shared" ca="1" si="125"/>
        <v/>
      </c>
      <c r="F349" s="45" t="str">
        <f t="shared" ca="1" si="126"/>
        <v/>
      </c>
      <c r="G349" s="46" t="str">
        <f t="shared" ca="1" si="127"/>
        <v/>
      </c>
      <c r="H349" s="44" t="str">
        <f t="shared" ca="1" si="128"/>
        <v/>
      </c>
      <c r="I349" s="45" t="str">
        <f t="shared" ca="1" si="129"/>
        <v/>
      </c>
      <c r="J349" s="46" t="str">
        <f t="shared" ca="1" si="130"/>
        <v/>
      </c>
      <c r="K349" s="44" t="str">
        <f t="shared" ca="1" si="131"/>
        <v/>
      </c>
      <c r="L349" s="45" t="str">
        <f t="shared" ca="1" si="132"/>
        <v/>
      </c>
      <c r="M349" s="46" t="str">
        <f t="shared" ca="1" si="133"/>
        <v/>
      </c>
      <c r="N349" s="44" t="str">
        <f t="shared" ca="1" si="134"/>
        <v/>
      </c>
      <c r="O349" s="45" t="str">
        <f t="shared" ca="1" si="135"/>
        <v/>
      </c>
      <c r="P349" s="46" t="str">
        <f t="shared" ca="1" si="136"/>
        <v/>
      </c>
      <c r="Q349" s="44" t="str">
        <f t="shared" ca="1" si="137"/>
        <v/>
      </c>
      <c r="R349" s="45" t="str">
        <f t="shared" ca="1" si="138"/>
        <v/>
      </c>
      <c r="S349" s="46" t="str">
        <f t="shared" ca="1" si="139"/>
        <v/>
      </c>
      <c r="T349" s="77" t="str">
        <f t="shared" ca="1" si="140"/>
        <v/>
      </c>
      <c r="AH349" s="163" t="str">
        <f t="shared" si="141"/>
        <v/>
      </c>
      <c r="AI349" s="163" t="str">
        <f t="shared" si="142"/>
        <v/>
      </c>
    </row>
    <row r="350" spans="1:35">
      <c r="A350" s="164" t="str">
        <f t="shared" ca="1" si="122"/>
        <v/>
      </c>
      <c r="B350" s="44" t="str">
        <f t="shared" ca="1" si="123"/>
        <v/>
      </c>
      <c r="C350" s="45" t="str">
        <f t="shared" ca="1" si="143"/>
        <v/>
      </c>
      <c r="D350" s="45" t="str">
        <f t="shared" ca="1" si="124"/>
        <v/>
      </c>
      <c r="E350" s="44" t="str">
        <f t="shared" ca="1" si="125"/>
        <v/>
      </c>
      <c r="F350" s="45" t="str">
        <f t="shared" ca="1" si="126"/>
        <v/>
      </c>
      <c r="G350" s="46" t="str">
        <f t="shared" ca="1" si="127"/>
        <v/>
      </c>
      <c r="H350" s="44" t="str">
        <f t="shared" ca="1" si="128"/>
        <v/>
      </c>
      <c r="I350" s="45" t="str">
        <f t="shared" ca="1" si="129"/>
        <v/>
      </c>
      <c r="J350" s="46" t="str">
        <f t="shared" ca="1" si="130"/>
        <v/>
      </c>
      <c r="K350" s="44" t="str">
        <f t="shared" ca="1" si="131"/>
        <v/>
      </c>
      <c r="L350" s="45" t="str">
        <f t="shared" ca="1" si="132"/>
        <v/>
      </c>
      <c r="M350" s="46" t="str">
        <f t="shared" ca="1" si="133"/>
        <v/>
      </c>
      <c r="N350" s="44" t="str">
        <f t="shared" ca="1" si="134"/>
        <v/>
      </c>
      <c r="O350" s="45" t="str">
        <f t="shared" ca="1" si="135"/>
        <v/>
      </c>
      <c r="P350" s="46" t="str">
        <f t="shared" ca="1" si="136"/>
        <v/>
      </c>
      <c r="Q350" s="44" t="str">
        <f t="shared" ca="1" si="137"/>
        <v/>
      </c>
      <c r="R350" s="45" t="str">
        <f t="shared" ca="1" si="138"/>
        <v/>
      </c>
      <c r="S350" s="46" t="str">
        <f t="shared" ca="1" si="139"/>
        <v/>
      </c>
      <c r="T350" s="77" t="str">
        <f t="shared" ca="1" si="140"/>
        <v/>
      </c>
      <c r="AH350" s="163" t="str">
        <f t="shared" si="141"/>
        <v/>
      </c>
      <c r="AI350" s="163" t="str">
        <f t="shared" si="142"/>
        <v/>
      </c>
    </row>
    <row r="351" spans="1:35">
      <c r="A351" s="164" t="str">
        <f t="shared" ca="1" si="122"/>
        <v/>
      </c>
      <c r="B351" s="44" t="str">
        <f t="shared" ca="1" si="123"/>
        <v/>
      </c>
      <c r="C351" s="45" t="str">
        <f t="shared" ca="1" si="143"/>
        <v/>
      </c>
      <c r="D351" s="45" t="str">
        <f t="shared" ca="1" si="124"/>
        <v/>
      </c>
      <c r="E351" s="44" t="str">
        <f t="shared" ca="1" si="125"/>
        <v/>
      </c>
      <c r="F351" s="45" t="str">
        <f t="shared" ca="1" si="126"/>
        <v/>
      </c>
      <c r="G351" s="46" t="str">
        <f t="shared" ca="1" si="127"/>
        <v/>
      </c>
      <c r="H351" s="44" t="str">
        <f t="shared" ca="1" si="128"/>
        <v/>
      </c>
      <c r="I351" s="45" t="str">
        <f t="shared" ca="1" si="129"/>
        <v/>
      </c>
      <c r="J351" s="46" t="str">
        <f t="shared" ca="1" si="130"/>
        <v/>
      </c>
      <c r="K351" s="44" t="str">
        <f t="shared" ca="1" si="131"/>
        <v/>
      </c>
      <c r="L351" s="45" t="str">
        <f t="shared" ca="1" si="132"/>
        <v/>
      </c>
      <c r="M351" s="46" t="str">
        <f t="shared" ca="1" si="133"/>
        <v/>
      </c>
      <c r="N351" s="44" t="str">
        <f t="shared" ca="1" si="134"/>
        <v/>
      </c>
      <c r="O351" s="45" t="str">
        <f t="shared" ca="1" si="135"/>
        <v/>
      </c>
      <c r="P351" s="46" t="str">
        <f t="shared" ca="1" si="136"/>
        <v/>
      </c>
      <c r="Q351" s="44" t="str">
        <f t="shared" ca="1" si="137"/>
        <v/>
      </c>
      <c r="R351" s="45" t="str">
        <f t="shared" ca="1" si="138"/>
        <v/>
      </c>
      <c r="S351" s="46" t="str">
        <f t="shared" ca="1" si="139"/>
        <v/>
      </c>
      <c r="T351" s="77" t="str">
        <f t="shared" ca="1" si="140"/>
        <v/>
      </c>
      <c r="AH351" s="163" t="str">
        <f t="shared" si="141"/>
        <v/>
      </c>
      <c r="AI351" s="163" t="str">
        <f t="shared" si="142"/>
        <v/>
      </c>
    </row>
    <row r="352" spans="1:35">
      <c r="A352" s="164" t="str">
        <f t="shared" ca="1" si="122"/>
        <v/>
      </c>
      <c r="B352" s="44" t="str">
        <f t="shared" ca="1" si="123"/>
        <v/>
      </c>
      <c r="C352" s="45" t="str">
        <f t="shared" ca="1" si="143"/>
        <v/>
      </c>
      <c r="D352" s="45" t="str">
        <f t="shared" ca="1" si="124"/>
        <v/>
      </c>
      <c r="E352" s="44" t="str">
        <f t="shared" ca="1" si="125"/>
        <v/>
      </c>
      <c r="F352" s="45" t="str">
        <f t="shared" ca="1" si="126"/>
        <v/>
      </c>
      <c r="G352" s="46" t="str">
        <f t="shared" ca="1" si="127"/>
        <v/>
      </c>
      <c r="H352" s="44" t="str">
        <f t="shared" ca="1" si="128"/>
        <v/>
      </c>
      <c r="I352" s="45" t="str">
        <f t="shared" ca="1" si="129"/>
        <v/>
      </c>
      <c r="J352" s="46" t="str">
        <f t="shared" ca="1" si="130"/>
        <v/>
      </c>
      <c r="K352" s="44" t="str">
        <f t="shared" ca="1" si="131"/>
        <v/>
      </c>
      <c r="L352" s="45" t="str">
        <f t="shared" ca="1" si="132"/>
        <v/>
      </c>
      <c r="M352" s="46" t="str">
        <f t="shared" ca="1" si="133"/>
        <v/>
      </c>
      <c r="N352" s="44" t="str">
        <f t="shared" ca="1" si="134"/>
        <v/>
      </c>
      <c r="O352" s="45" t="str">
        <f t="shared" ca="1" si="135"/>
        <v/>
      </c>
      <c r="P352" s="46" t="str">
        <f t="shared" ca="1" si="136"/>
        <v/>
      </c>
      <c r="Q352" s="44" t="str">
        <f t="shared" ca="1" si="137"/>
        <v/>
      </c>
      <c r="R352" s="45" t="str">
        <f t="shared" ca="1" si="138"/>
        <v/>
      </c>
      <c r="S352" s="46" t="str">
        <f t="shared" ca="1" si="139"/>
        <v/>
      </c>
      <c r="T352" s="77" t="str">
        <f t="shared" ca="1" si="140"/>
        <v/>
      </c>
      <c r="AH352" s="163" t="str">
        <f t="shared" si="141"/>
        <v/>
      </c>
      <c r="AI352" s="163" t="str">
        <f t="shared" si="142"/>
        <v/>
      </c>
    </row>
    <row r="353" spans="1:35">
      <c r="A353" s="164" t="str">
        <f t="shared" ca="1" si="122"/>
        <v/>
      </c>
      <c r="B353" s="44" t="str">
        <f t="shared" ca="1" si="123"/>
        <v/>
      </c>
      <c r="C353" s="45" t="str">
        <f t="shared" ca="1" si="143"/>
        <v/>
      </c>
      <c r="D353" s="45" t="str">
        <f t="shared" ca="1" si="124"/>
        <v/>
      </c>
      <c r="E353" s="44" t="str">
        <f t="shared" ca="1" si="125"/>
        <v/>
      </c>
      <c r="F353" s="45" t="str">
        <f t="shared" ca="1" si="126"/>
        <v/>
      </c>
      <c r="G353" s="46" t="str">
        <f t="shared" ca="1" si="127"/>
        <v/>
      </c>
      <c r="H353" s="44" t="str">
        <f t="shared" ca="1" si="128"/>
        <v/>
      </c>
      <c r="I353" s="45" t="str">
        <f t="shared" ca="1" si="129"/>
        <v/>
      </c>
      <c r="J353" s="46" t="str">
        <f t="shared" ca="1" si="130"/>
        <v/>
      </c>
      <c r="K353" s="44" t="str">
        <f t="shared" ca="1" si="131"/>
        <v/>
      </c>
      <c r="L353" s="45" t="str">
        <f t="shared" ca="1" si="132"/>
        <v/>
      </c>
      <c r="M353" s="46" t="str">
        <f t="shared" ca="1" si="133"/>
        <v/>
      </c>
      <c r="N353" s="44" t="str">
        <f t="shared" ca="1" si="134"/>
        <v/>
      </c>
      <c r="O353" s="45" t="str">
        <f t="shared" ca="1" si="135"/>
        <v/>
      </c>
      <c r="P353" s="46" t="str">
        <f t="shared" ca="1" si="136"/>
        <v/>
      </c>
      <c r="Q353" s="44" t="str">
        <f t="shared" ca="1" si="137"/>
        <v/>
      </c>
      <c r="R353" s="45" t="str">
        <f t="shared" ca="1" si="138"/>
        <v/>
      </c>
      <c r="S353" s="46" t="str">
        <f t="shared" ca="1" si="139"/>
        <v/>
      </c>
      <c r="T353" s="77" t="str">
        <f t="shared" ca="1" si="140"/>
        <v/>
      </c>
      <c r="AH353" s="163" t="str">
        <f t="shared" si="141"/>
        <v/>
      </c>
      <c r="AI353" s="163" t="str">
        <f t="shared" si="142"/>
        <v/>
      </c>
    </row>
    <row r="354" spans="1:35">
      <c r="A354" s="164" t="str">
        <f t="shared" ca="1" si="122"/>
        <v/>
      </c>
      <c r="B354" s="44" t="str">
        <f t="shared" ca="1" si="123"/>
        <v/>
      </c>
      <c r="C354" s="45" t="str">
        <f t="shared" ca="1" si="143"/>
        <v/>
      </c>
      <c r="D354" s="45" t="str">
        <f t="shared" ca="1" si="124"/>
        <v/>
      </c>
      <c r="E354" s="44" t="str">
        <f t="shared" ca="1" si="125"/>
        <v/>
      </c>
      <c r="F354" s="45" t="str">
        <f t="shared" ca="1" si="126"/>
        <v/>
      </c>
      <c r="G354" s="46" t="str">
        <f t="shared" ca="1" si="127"/>
        <v/>
      </c>
      <c r="H354" s="44" t="str">
        <f t="shared" ca="1" si="128"/>
        <v/>
      </c>
      <c r="I354" s="45" t="str">
        <f t="shared" ca="1" si="129"/>
        <v/>
      </c>
      <c r="J354" s="46" t="str">
        <f t="shared" ca="1" si="130"/>
        <v/>
      </c>
      <c r="K354" s="44" t="str">
        <f t="shared" ca="1" si="131"/>
        <v/>
      </c>
      <c r="L354" s="45" t="str">
        <f t="shared" ca="1" si="132"/>
        <v/>
      </c>
      <c r="M354" s="46" t="str">
        <f t="shared" ca="1" si="133"/>
        <v/>
      </c>
      <c r="N354" s="44" t="str">
        <f t="shared" ca="1" si="134"/>
        <v/>
      </c>
      <c r="O354" s="45" t="str">
        <f t="shared" ca="1" si="135"/>
        <v/>
      </c>
      <c r="P354" s="46" t="str">
        <f t="shared" ca="1" si="136"/>
        <v/>
      </c>
      <c r="Q354" s="44" t="str">
        <f t="shared" ca="1" si="137"/>
        <v/>
      </c>
      <c r="R354" s="45" t="str">
        <f t="shared" ca="1" si="138"/>
        <v/>
      </c>
      <c r="S354" s="46" t="str">
        <f t="shared" ca="1" si="139"/>
        <v/>
      </c>
      <c r="T354" s="77" t="str">
        <f t="shared" ca="1" si="140"/>
        <v/>
      </c>
      <c r="AH354" s="163" t="str">
        <f t="shared" si="141"/>
        <v/>
      </c>
      <c r="AI354" s="163" t="str">
        <f t="shared" si="142"/>
        <v/>
      </c>
    </row>
    <row r="355" spans="1:35">
      <c r="A355" s="164" t="str">
        <f t="shared" ca="1" si="122"/>
        <v/>
      </c>
      <c r="B355" s="44" t="str">
        <f t="shared" ca="1" si="123"/>
        <v/>
      </c>
      <c r="C355" s="45" t="str">
        <f t="shared" ca="1" si="143"/>
        <v/>
      </c>
      <c r="D355" s="45" t="str">
        <f t="shared" ca="1" si="124"/>
        <v/>
      </c>
      <c r="E355" s="44" t="str">
        <f t="shared" ca="1" si="125"/>
        <v/>
      </c>
      <c r="F355" s="45" t="str">
        <f t="shared" ca="1" si="126"/>
        <v/>
      </c>
      <c r="G355" s="46" t="str">
        <f t="shared" ca="1" si="127"/>
        <v/>
      </c>
      <c r="H355" s="44" t="str">
        <f t="shared" ca="1" si="128"/>
        <v/>
      </c>
      <c r="I355" s="45" t="str">
        <f t="shared" ca="1" si="129"/>
        <v/>
      </c>
      <c r="J355" s="46" t="str">
        <f t="shared" ca="1" si="130"/>
        <v/>
      </c>
      <c r="K355" s="44" t="str">
        <f t="shared" ca="1" si="131"/>
        <v/>
      </c>
      <c r="L355" s="45" t="str">
        <f t="shared" ca="1" si="132"/>
        <v/>
      </c>
      <c r="M355" s="46" t="str">
        <f t="shared" ca="1" si="133"/>
        <v/>
      </c>
      <c r="N355" s="44" t="str">
        <f t="shared" ca="1" si="134"/>
        <v/>
      </c>
      <c r="O355" s="45" t="str">
        <f t="shared" ca="1" si="135"/>
        <v/>
      </c>
      <c r="P355" s="46" t="str">
        <f t="shared" ca="1" si="136"/>
        <v/>
      </c>
      <c r="Q355" s="44" t="str">
        <f t="shared" ca="1" si="137"/>
        <v/>
      </c>
      <c r="R355" s="45" t="str">
        <f t="shared" ca="1" si="138"/>
        <v/>
      </c>
      <c r="S355" s="46" t="str">
        <f t="shared" ca="1" si="139"/>
        <v/>
      </c>
      <c r="T355" s="77" t="str">
        <f t="shared" ca="1" si="140"/>
        <v/>
      </c>
      <c r="AH355" s="163" t="str">
        <f t="shared" si="141"/>
        <v/>
      </c>
      <c r="AI355" s="163" t="str">
        <f t="shared" si="142"/>
        <v/>
      </c>
    </row>
    <row r="356" spans="1:35">
      <c r="A356" s="164" t="str">
        <f t="shared" ca="1" si="122"/>
        <v/>
      </c>
      <c r="B356" s="44" t="str">
        <f t="shared" ca="1" si="123"/>
        <v/>
      </c>
      <c r="C356" s="45" t="str">
        <f t="shared" ca="1" si="143"/>
        <v/>
      </c>
      <c r="D356" s="45" t="str">
        <f t="shared" ca="1" si="124"/>
        <v/>
      </c>
      <c r="E356" s="44" t="str">
        <f t="shared" ca="1" si="125"/>
        <v/>
      </c>
      <c r="F356" s="45" t="str">
        <f t="shared" ca="1" si="126"/>
        <v/>
      </c>
      <c r="G356" s="46" t="str">
        <f t="shared" ca="1" si="127"/>
        <v/>
      </c>
      <c r="H356" s="44" t="str">
        <f t="shared" ca="1" si="128"/>
        <v/>
      </c>
      <c r="I356" s="45" t="str">
        <f t="shared" ca="1" si="129"/>
        <v/>
      </c>
      <c r="J356" s="46" t="str">
        <f t="shared" ca="1" si="130"/>
        <v/>
      </c>
      <c r="K356" s="44" t="str">
        <f t="shared" ca="1" si="131"/>
        <v/>
      </c>
      <c r="L356" s="45" t="str">
        <f t="shared" ca="1" si="132"/>
        <v/>
      </c>
      <c r="M356" s="46" t="str">
        <f t="shared" ca="1" si="133"/>
        <v/>
      </c>
      <c r="N356" s="44" t="str">
        <f t="shared" ca="1" si="134"/>
        <v/>
      </c>
      <c r="O356" s="45" t="str">
        <f t="shared" ca="1" si="135"/>
        <v/>
      </c>
      <c r="P356" s="46" t="str">
        <f t="shared" ca="1" si="136"/>
        <v/>
      </c>
      <c r="Q356" s="44" t="str">
        <f t="shared" ca="1" si="137"/>
        <v/>
      </c>
      <c r="R356" s="45" t="str">
        <f t="shared" ca="1" si="138"/>
        <v/>
      </c>
      <c r="S356" s="46" t="str">
        <f t="shared" ca="1" si="139"/>
        <v/>
      </c>
      <c r="T356" s="77" t="str">
        <f t="shared" ca="1" si="140"/>
        <v/>
      </c>
      <c r="AH356" s="163" t="str">
        <f t="shared" si="141"/>
        <v/>
      </c>
      <c r="AI356" s="163" t="str">
        <f t="shared" si="142"/>
        <v/>
      </c>
    </row>
    <row r="357" spans="1:35">
      <c r="A357" s="164" t="str">
        <f t="shared" ca="1" si="122"/>
        <v/>
      </c>
      <c r="B357" s="44" t="str">
        <f t="shared" ca="1" si="123"/>
        <v/>
      </c>
      <c r="C357" s="45" t="str">
        <f t="shared" ca="1" si="143"/>
        <v/>
      </c>
      <c r="D357" s="45" t="str">
        <f t="shared" ca="1" si="124"/>
        <v/>
      </c>
      <c r="E357" s="44" t="str">
        <f t="shared" ca="1" si="125"/>
        <v/>
      </c>
      <c r="F357" s="45" t="str">
        <f t="shared" ca="1" si="126"/>
        <v/>
      </c>
      <c r="G357" s="46" t="str">
        <f t="shared" ca="1" si="127"/>
        <v/>
      </c>
      <c r="H357" s="44" t="str">
        <f t="shared" ca="1" si="128"/>
        <v/>
      </c>
      <c r="I357" s="45" t="str">
        <f t="shared" ca="1" si="129"/>
        <v/>
      </c>
      <c r="J357" s="46" t="str">
        <f t="shared" ca="1" si="130"/>
        <v/>
      </c>
      <c r="K357" s="44" t="str">
        <f t="shared" ca="1" si="131"/>
        <v/>
      </c>
      <c r="L357" s="45" t="str">
        <f t="shared" ca="1" si="132"/>
        <v/>
      </c>
      <c r="M357" s="46" t="str">
        <f t="shared" ca="1" si="133"/>
        <v/>
      </c>
      <c r="N357" s="44" t="str">
        <f t="shared" ca="1" si="134"/>
        <v/>
      </c>
      <c r="O357" s="45" t="str">
        <f t="shared" ca="1" si="135"/>
        <v/>
      </c>
      <c r="P357" s="46" t="str">
        <f t="shared" ca="1" si="136"/>
        <v/>
      </c>
      <c r="Q357" s="44" t="str">
        <f t="shared" ca="1" si="137"/>
        <v/>
      </c>
      <c r="R357" s="45" t="str">
        <f t="shared" ca="1" si="138"/>
        <v/>
      </c>
      <c r="S357" s="46" t="str">
        <f t="shared" ca="1" si="139"/>
        <v/>
      </c>
      <c r="T357" s="77" t="str">
        <f t="shared" ca="1" si="140"/>
        <v/>
      </c>
      <c r="AH357" s="163" t="str">
        <f t="shared" si="141"/>
        <v/>
      </c>
      <c r="AI357" s="163" t="str">
        <f t="shared" si="142"/>
        <v/>
      </c>
    </row>
    <row r="358" spans="1:35">
      <c r="A358" s="164" t="str">
        <f t="shared" ca="1" si="122"/>
        <v/>
      </c>
      <c r="B358" s="44" t="str">
        <f t="shared" ca="1" si="123"/>
        <v/>
      </c>
      <c r="C358" s="45" t="str">
        <f t="shared" ca="1" si="143"/>
        <v/>
      </c>
      <c r="D358" s="45" t="str">
        <f t="shared" ca="1" si="124"/>
        <v/>
      </c>
      <c r="E358" s="44" t="str">
        <f t="shared" ca="1" si="125"/>
        <v/>
      </c>
      <c r="F358" s="45" t="str">
        <f t="shared" ca="1" si="126"/>
        <v/>
      </c>
      <c r="G358" s="46" t="str">
        <f t="shared" ca="1" si="127"/>
        <v/>
      </c>
      <c r="H358" s="44" t="str">
        <f t="shared" ca="1" si="128"/>
        <v/>
      </c>
      <c r="I358" s="45" t="str">
        <f t="shared" ca="1" si="129"/>
        <v/>
      </c>
      <c r="J358" s="46" t="str">
        <f t="shared" ca="1" si="130"/>
        <v/>
      </c>
      <c r="K358" s="44" t="str">
        <f t="shared" ca="1" si="131"/>
        <v/>
      </c>
      <c r="L358" s="45" t="str">
        <f t="shared" ca="1" si="132"/>
        <v/>
      </c>
      <c r="M358" s="46" t="str">
        <f t="shared" ca="1" si="133"/>
        <v/>
      </c>
      <c r="N358" s="44" t="str">
        <f t="shared" ca="1" si="134"/>
        <v/>
      </c>
      <c r="O358" s="45" t="str">
        <f t="shared" ca="1" si="135"/>
        <v/>
      </c>
      <c r="P358" s="46" t="str">
        <f t="shared" ca="1" si="136"/>
        <v/>
      </c>
      <c r="Q358" s="44" t="str">
        <f t="shared" ca="1" si="137"/>
        <v/>
      </c>
      <c r="R358" s="45" t="str">
        <f t="shared" ca="1" si="138"/>
        <v/>
      </c>
      <c r="S358" s="46" t="str">
        <f t="shared" ca="1" si="139"/>
        <v/>
      </c>
      <c r="T358" s="77" t="str">
        <f t="shared" ca="1" si="140"/>
        <v/>
      </c>
      <c r="AH358" s="163" t="str">
        <f t="shared" si="141"/>
        <v/>
      </c>
      <c r="AI358" s="163" t="str">
        <f t="shared" si="142"/>
        <v/>
      </c>
    </row>
    <row r="359" spans="1:35">
      <c r="A359" s="164" t="str">
        <f t="shared" ca="1" si="122"/>
        <v/>
      </c>
      <c r="B359" s="44" t="str">
        <f t="shared" ca="1" si="123"/>
        <v/>
      </c>
      <c r="C359" s="45" t="str">
        <f t="shared" ca="1" si="143"/>
        <v/>
      </c>
      <c r="D359" s="45" t="str">
        <f t="shared" ca="1" si="124"/>
        <v/>
      </c>
      <c r="E359" s="44" t="str">
        <f t="shared" ca="1" si="125"/>
        <v/>
      </c>
      <c r="F359" s="45" t="str">
        <f t="shared" ca="1" si="126"/>
        <v/>
      </c>
      <c r="G359" s="46" t="str">
        <f t="shared" ca="1" si="127"/>
        <v/>
      </c>
      <c r="H359" s="44" t="str">
        <f t="shared" ca="1" si="128"/>
        <v/>
      </c>
      <c r="I359" s="45" t="str">
        <f t="shared" ca="1" si="129"/>
        <v/>
      </c>
      <c r="J359" s="46" t="str">
        <f t="shared" ca="1" si="130"/>
        <v/>
      </c>
      <c r="K359" s="44" t="str">
        <f t="shared" ca="1" si="131"/>
        <v/>
      </c>
      <c r="L359" s="45" t="str">
        <f t="shared" ca="1" si="132"/>
        <v/>
      </c>
      <c r="M359" s="46" t="str">
        <f t="shared" ca="1" si="133"/>
        <v/>
      </c>
      <c r="N359" s="44" t="str">
        <f t="shared" ca="1" si="134"/>
        <v/>
      </c>
      <c r="O359" s="45" t="str">
        <f t="shared" ca="1" si="135"/>
        <v/>
      </c>
      <c r="P359" s="46" t="str">
        <f t="shared" ca="1" si="136"/>
        <v/>
      </c>
      <c r="Q359" s="44" t="str">
        <f t="shared" ca="1" si="137"/>
        <v/>
      </c>
      <c r="R359" s="45" t="str">
        <f t="shared" ca="1" si="138"/>
        <v/>
      </c>
      <c r="S359" s="46" t="str">
        <f t="shared" ca="1" si="139"/>
        <v/>
      </c>
      <c r="T359" s="77" t="str">
        <f t="shared" ca="1" si="140"/>
        <v/>
      </c>
      <c r="AH359" s="163" t="str">
        <f t="shared" si="141"/>
        <v/>
      </c>
      <c r="AI359" s="163" t="str">
        <f t="shared" si="142"/>
        <v/>
      </c>
    </row>
    <row r="360" spans="1:35">
      <c r="A360" s="164" t="str">
        <f t="shared" ca="1" si="122"/>
        <v/>
      </c>
      <c r="B360" s="44" t="str">
        <f t="shared" ca="1" si="123"/>
        <v/>
      </c>
      <c r="C360" s="45" t="str">
        <f t="shared" ca="1" si="143"/>
        <v/>
      </c>
      <c r="D360" s="45" t="str">
        <f t="shared" ca="1" si="124"/>
        <v/>
      </c>
      <c r="E360" s="44" t="str">
        <f t="shared" ca="1" si="125"/>
        <v/>
      </c>
      <c r="F360" s="45" t="str">
        <f t="shared" ca="1" si="126"/>
        <v/>
      </c>
      <c r="G360" s="46" t="str">
        <f t="shared" ca="1" si="127"/>
        <v/>
      </c>
      <c r="H360" s="44" t="str">
        <f t="shared" ca="1" si="128"/>
        <v/>
      </c>
      <c r="I360" s="45" t="str">
        <f t="shared" ca="1" si="129"/>
        <v/>
      </c>
      <c r="J360" s="46" t="str">
        <f t="shared" ca="1" si="130"/>
        <v/>
      </c>
      <c r="K360" s="44" t="str">
        <f t="shared" ca="1" si="131"/>
        <v/>
      </c>
      <c r="L360" s="45" t="str">
        <f t="shared" ca="1" si="132"/>
        <v/>
      </c>
      <c r="M360" s="46" t="str">
        <f t="shared" ca="1" si="133"/>
        <v/>
      </c>
      <c r="N360" s="44" t="str">
        <f t="shared" ca="1" si="134"/>
        <v/>
      </c>
      <c r="O360" s="45" t="str">
        <f t="shared" ca="1" si="135"/>
        <v/>
      </c>
      <c r="P360" s="46" t="str">
        <f t="shared" ca="1" si="136"/>
        <v/>
      </c>
      <c r="Q360" s="44" t="str">
        <f t="shared" ca="1" si="137"/>
        <v/>
      </c>
      <c r="R360" s="45" t="str">
        <f t="shared" ca="1" si="138"/>
        <v/>
      </c>
      <c r="S360" s="46" t="str">
        <f t="shared" ca="1" si="139"/>
        <v/>
      </c>
      <c r="T360" s="77" t="str">
        <f t="shared" ca="1" si="140"/>
        <v/>
      </c>
      <c r="AH360" s="163" t="str">
        <f t="shared" si="141"/>
        <v/>
      </c>
      <c r="AI360" s="163" t="str">
        <f t="shared" si="142"/>
        <v/>
      </c>
    </row>
    <row r="361" spans="1:35">
      <c r="A361" s="164" t="str">
        <f t="shared" ca="1" si="122"/>
        <v/>
      </c>
      <c r="B361" s="44" t="str">
        <f t="shared" ca="1" si="123"/>
        <v/>
      </c>
      <c r="C361" s="45" t="str">
        <f t="shared" ca="1" si="143"/>
        <v/>
      </c>
      <c r="D361" s="45" t="str">
        <f t="shared" ca="1" si="124"/>
        <v/>
      </c>
      <c r="E361" s="44" t="str">
        <f t="shared" ca="1" si="125"/>
        <v/>
      </c>
      <c r="F361" s="45" t="str">
        <f t="shared" ca="1" si="126"/>
        <v/>
      </c>
      <c r="G361" s="46" t="str">
        <f t="shared" ca="1" si="127"/>
        <v/>
      </c>
      <c r="H361" s="44" t="str">
        <f t="shared" ca="1" si="128"/>
        <v/>
      </c>
      <c r="I361" s="45" t="str">
        <f t="shared" ca="1" si="129"/>
        <v/>
      </c>
      <c r="J361" s="46" t="str">
        <f t="shared" ca="1" si="130"/>
        <v/>
      </c>
      <c r="K361" s="44" t="str">
        <f t="shared" ca="1" si="131"/>
        <v/>
      </c>
      <c r="L361" s="45" t="str">
        <f t="shared" ca="1" si="132"/>
        <v/>
      </c>
      <c r="M361" s="46" t="str">
        <f t="shared" ca="1" si="133"/>
        <v/>
      </c>
      <c r="N361" s="44" t="str">
        <f t="shared" ca="1" si="134"/>
        <v/>
      </c>
      <c r="O361" s="45" t="str">
        <f t="shared" ca="1" si="135"/>
        <v/>
      </c>
      <c r="P361" s="46" t="str">
        <f t="shared" ca="1" si="136"/>
        <v/>
      </c>
      <c r="Q361" s="44" t="str">
        <f t="shared" ca="1" si="137"/>
        <v/>
      </c>
      <c r="R361" s="45" t="str">
        <f t="shared" ca="1" si="138"/>
        <v/>
      </c>
      <c r="S361" s="46" t="str">
        <f t="shared" ca="1" si="139"/>
        <v/>
      </c>
      <c r="T361" s="77" t="str">
        <f t="shared" ca="1" si="140"/>
        <v/>
      </c>
      <c r="AH361" s="163" t="str">
        <f t="shared" si="141"/>
        <v/>
      </c>
      <c r="AI361" s="163" t="str">
        <f t="shared" si="142"/>
        <v/>
      </c>
    </row>
    <row r="362" spans="1:35">
      <c r="A362" s="164" t="str">
        <f t="shared" ref="A362:A425" ca="1" si="144">IF(AND(ISBLANK(AJ351), A361 = $AJ$1),NOW(),IF(ISBLANK(AJ351),"",AJ351))</f>
        <v/>
      </c>
      <c r="B362" s="44" t="str">
        <f t="shared" ref="B362:B425" ca="1" si="145">IF(COUNTIF(V:V,A362)=1,VLOOKUP(A362,V:W,2), IF(COUNTIF(V:V,A362)=0,$B$10,""))</f>
        <v/>
      </c>
      <c r="C362" s="45" t="str">
        <f t="shared" ca="1" si="143"/>
        <v/>
      </c>
      <c r="D362" s="45" t="str">
        <f t="shared" ref="D362:D425" ca="1" si="146">IF(ISERROR(B362-2),"",-1*ROUNDUP(A362-$A$14,0)/360*$B$7*$B$5)</f>
        <v/>
      </c>
      <c r="E362" s="44" t="str">
        <f t="shared" ref="E362:E425" ca="1" si="147">IF(COUNTIF(V:V,A362)=1,VLOOKUP(A362,X:Y,2), IF(COUNTIF(V:V,A362)=0,$C$10,""))</f>
        <v/>
      </c>
      <c r="F362" s="45" t="str">
        <f t="shared" ref="F362:F425" ca="1" si="148">IF(ISERROR(B362-2),"",(E362-$E$14)/100*$C$5)</f>
        <v/>
      </c>
      <c r="G362" s="46" t="str">
        <f t="shared" ref="G362:G425" ca="1" si="149">IF(ISERROR(B362-2),"",ROUNDUP(A362-$A$14,0)/360*$C$6*$C$5-ROUNDUP(A362-$A$14,0)/360*$C$7*$C$5*$E$14/100)</f>
        <v/>
      </c>
      <c r="H362" s="44" t="str">
        <f t="shared" ref="H362:H425" ca="1" si="150">IF(COUNTIF(V:V,A362)=1,VLOOKUP(A362,Z:AA,2), IF(COUNTIF(V:V,A362)=0,$D$10,""))</f>
        <v/>
      </c>
      <c r="I362" s="45" t="str">
        <f t="shared" ref="I362:I425" ca="1" si="151">IF(ISERROR(B362-2),"",(H362-$H$14)/100*$D$5)</f>
        <v/>
      </c>
      <c r="J362" s="46" t="str">
        <f t="shared" ref="J362:J425" ca="1" si="152">IF(ISERROR(B362-2),"",ROUNDUP(A362-$A$14,0)/360*$D$6*$D$5-ROUNDUP(A362-$A$14,0)/360*$D$7*$D$5*$H$14/100)</f>
        <v/>
      </c>
      <c r="K362" s="44" t="str">
        <f t="shared" ref="K362:K425" ca="1" si="153">IF(COUNTIF(V:V,A362)=1,VLOOKUP(A362,AB:AC,2), IF(COUNTIF(V:V,A362)=0,$E$10,""))</f>
        <v/>
      </c>
      <c r="L362" s="45" t="str">
        <f t="shared" ref="L362:L425" ca="1" si="154">IF(ISERROR(B362-2),"",(K362-$K$14)/100*$E$5)</f>
        <v/>
      </c>
      <c r="M362" s="46" t="str">
        <f t="shared" ref="M362:M425" ca="1" si="155">IF(ISERROR(B362-2),"",ROUNDUP(A362-$A$14,0)/360*$E$6*$E$5-ROUNDUP(A362-$A$14,0)/360*$E$7*$E$5*$K$14/100)</f>
        <v/>
      </c>
      <c r="N362" s="44" t="str">
        <f t="shared" ref="N362:N425" ca="1" si="156">IF(COUNTIF(V:V,A362)=1,VLOOKUP(A362,AD:AE,2), IF(COUNTIF(V:V,A362)=0,$F$10,""))</f>
        <v/>
      </c>
      <c r="O362" s="45" t="str">
        <f t="shared" ref="O362:O425" ca="1" si="157">IF(ISERROR(B362-2),"",(N362/$N$14-1)*$F$5)</f>
        <v/>
      </c>
      <c r="P362" s="46" t="str">
        <f t="shared" ref="P362:P425" ca="1" si="158">IF(ISERROR(B362-2),"",-1*ROUNDUP(A362-$A$14,0)/360*$F$7*$F$5)</f>
        <v/>
      </c>
      <c r="Q362" s="44" t="str">
        <f t="shared" ref="Q362:Q425" ca="1" si="159">IF(COUNTIF(V:V,A362)=1,VLOOKUP(A362,AF:AG,2), IF(COUNTIF(V:V,A362)=0,$G$10,""))</f>
        <v/>
      </c>
      <c r="R362" s="45" t="str">
        <f t="shared" ref="R362:R425" ca="1" si="160">IF(ISERROR(B362-2),"",(Q362-$Q$14)/100*$G$5)</f>
        <v/>
      </c>
      <c r="S362" s="46" t="str">
        <f t="shared" ref="S362:S425" ca="1" si="161">IF(ISERROR(B362-2),"",ROUNDUP(A362-$A$14,0)/360*$G$6*$G$5-ROUNDUP(A362-$A$14,0)/360*$G$7*$G$5*$Q$14/100)</f>
        <v/>
      </c>
      <c r="T362" s="77" t="str">
        <f t="shared" ref="T362:T425" ca="1" si="162">IF(ISERROR(B362-2),"",C362+D362-F362-G362-I362-J362-L362-M362-O362-P362+R362+S362+$J$9+$N$9)</f>
        <v/>
      </c>
      <c r="AH362" s="163" t="str">
        <f t="shared" si="141"/>
        <v/>
      </c>
      <c r="AI362" s="163" t="str">
        <f t="shared" si="142"/>
        <v/>
      </c>
    </row>
    <row r="363" spans="1:35">
      <c r="A363" s="164" t="str">
        <f t="shared" ca="1" si="144"/>
        <v/>
      </c>
      <c r="B363" s="44" t="str">
        <f t="shared" ca="1" si="145"/>
        <v/>
      </c>
      <c r="C363" s="45" t="str">
        <f t="shared" ca="1" si="143"/>
        <v/>
      </c>
      <c r="D363" s="45" t="str">
        <f t="shared" ca="1" si="146"/>
        <v/>
      </c>
      <c r="E363" s="44" t="str">
        <f t="shared" ca="1" si="147"/>
        <v/>
      </c>
      <c r="F363" s="45" t="str">
        <f t="shared" ca="1" si="148"/>
        <v/>
      </c>
      <c r="G363" s="46" t="str">
        <f t="shared" ca="1" si="149"/>
        <v/>
      </c>
      <c r="H363" s="44" t="str">
        <f t="shared" ca="1" si="150"/>
        <v/>
      </c>
      <c r="I363" s="45" t="str">
        <f t="shared" ca="1" si="151"/>
        <v/>
      </c>
      <c r="J363" s="46" t="str">
        <f t="shared" ca="1" si="152"/>
        <v/>
      </c>
      <c r="K363" s="44" t="str">
        <f t="shared" ca="1" si="153"/>
        <v/>
      </c>
      <c r="L363" s="45" t="str">
        <f t="shared" ca="1" si="154"/>
        <v/>
      </c>
      <c r="M363" s="46" t="str">
        <f t="shared" ca="1" si="155"/>
        <v/>
      </c>
      <c r="N363" s="44" t="str">
        <f t="shared" ca="1" si="156"/>
        <v/>
      </c>
      <c r="O363" s="45" t="str">
        <f t="shared" ca="1" si="157"/>
        <v/>
      </c>
      <c r="P363" s="46" t="str">
        <f t="shared" ca="1" si="158"/>
        <v/>
      </c>
      <c r="Q363" s="44" t="str">
        <f t="shared" ca="1" si="159"/>
        <v/>
      </c>
      <c r="R363" s="45" t="str">
        <f t="shared" ca="1" si="160"/>
        <v/>
      </c>
      <c r="S363" s="46" t="str">
        <f t="shared" ca="1" si="161"/>
        <v/>
      </c>
      <c r="T363" s="77" t="str">
        <f t="shared" ca="1" si="162"/>
        <v/>
      </c>
      <c r="AH363" s="163" t="str">
        <f t="shared" si="141"/>
        <v/>
      </c>
      <c r="AI363" s="163" t="str">
        <f t="shared" si="142"/>
        <v/>
      </c>
    </row>
    <row r="364" spans="1:35">
      <c r="A364" s="164" t="str">
        <f t="shared" ca="1" si="144"/>
        <v/>
      </c>
      <c r="B364" s="44" t="str">
        <f t="shared" ca="1" si="145"/>
        <v/>
      </c>
      <c r="C364" s="45" t="str">
        <f t="shared" ca="1" si="143"/>
        <v/>
      </c>
      <c r="D364" s="45" t="str">
        <f t="shared" ca="1" si="146"/>
        <v/>
      </c>
      <c r="E364" s="44" t="str">
        <f t="shared" ca="1" si="147"/>
        <v/>
      </c>
      <c r="F364" s="45" t="str">
        <f t="shared" ca="1" si="148"/>
        <v/>
      </c>
      <c r="G364" s="46" t="str">
        <f t="shared" ca="1" si="149"/>
        <v/>
      </c>
      <c r="H364" s="44" t="str">
        <f t="shared" ca="1" si="150"/>
        <v/>
      </c>
      <c r="I364" s="45" t="str">
        <f t="shared" ca="1" si="151"/>
        <v/>
      </c>
      <c r="J364" s="46" t="str">
        <f t="shared" ca="1" si="152"/>
        <v/>
      </c>
      <c r="K364" s="44" t="str">
        <f t="shared" ca="1" si="153"/>
        <v/>
      </c>
      <c r="L364" s="45" t="str">
        <f t="shared" ca="1" si="154"/>
        <v/>
      </c>
      <c r="M364" s="46" t="str">
        <f t="shared" ca="1" si="155"/>
        <v/>
      </c>
      <c r="N364" s="44" t="str">
        <f t="shared" ca="1" si="156"/>
        <v/>
      </c>
      <c r="O364" s="45" t="str">
        <f t="shared" ca="1" si="157"/>
        <v/>
      </c>
      <c r="P364" s="46" t="str">
        <f t="shared" ca="1" si="158"/>
        <v/>
      </c>
      <c r="Q364" s="44" t="str">
        <f t="shared" ca="1" si="159"/>
        <v/>
      </c>
      <c r="R364" s="45" t="str">
        <f t="shared" ca="1" si="160"/>
        <v/>
      </c>
      <c r="S364" s="46" t="str">
        <f t="shared" ca="1" si="161"/>
        <v/>
      </c>
      <c r="T364" s="77" t="str">
        <f t="shared" ca="1" si="162"/>
        <v/>
      </c>
      <c r="AH364" s="163" t="str">
        <f t="shared" si="141"/>
        <v/>
      </c>
      <c r="AI364" s="163" t="str">
        <f t="shared" si="142"/>
        <v/>
      </c>
    </row>
    <row r="365" spans="1:35">
      <c r="A365" s="164" t="str">
        <f t="shared" ca="1" si="144"/>
        <v/>
      </c>
      <c r="B365" s="44" t="str">
        <f t="shared" ca="1" si="145"/>
        <v/>
      </c>
      <c r="C365" s="45" t="str">
        <f t="shared" ca="1" si="143"/>
        <v/>
      </c>
      <c r="D365" s="45" t="str">
        <f t="shared" ca="1" si="146"/>
        <v/>
      </c>
      <c r="E365" s="44" t="str">
        <f t="shared" ca="1" si="147"/>
        <v/>
      </c>
      <c r="F365" s="45" t="str">
        <f t="shared" ca="1" si="148"/>
        <v/>
      </c>
      <c r="G365" s="46" t="str">
        <f t="shared" ca="1" si="149"/>
        <v/>
      </c>
      <c r="H365" s="44" t="str">
        <f t="shared" ca="1" si="150"/>
        <v/>
      </c>
      <c r="I365" s="45" t="str">
        <f t="shared" ca="1" si="151"/>
        <v/>
      </c>
      <c r="J365" s="46" t="str">
        <f t="shared" ca="1" si="152"/>
        <v/>
      </c>
      <c r="K365" s="44" t="str">
        <f t="shared" ca="1" si="153"/>
        <v/>
      </c>
      <c r="L365" s="45" t="str">
        <f t="shared" ca="1" si="154"/>
        <v/>
      </c>
      <c r="M365" s="46" t="str">
        <f t="shared" ca="1" si="155"/>
        <v/>
      </c>
      <c r="N365" s="44" t="str">
        <f t="shared" ca="1" si="156"/>
        <v/>
      </c>
      <c r="O365" s="45" t="str">
        <f t="shared" ca="1" si="157"/>
        <v/>
      </c>
      <c r="P365" s="46" t="str">
        <f t="shared" ca="1" si="158"/>
        <v/>
      </c>
      <c r="Q365" s="44" t="str">
        <f t="shared" ca="1" si="159"/>
        <v/>
      </c>
      <c r="R365" s="45" t="str">
        <f t="shared" ca="1" si="160"/>
        <v/>
      </c>
      <c r="S365" s="46" t="str">
        <f t="shared" ca="1" si="161"/>
        <v/>
      </c>
      <c r="T365" s="77" t="str">
        <f t="shared" ca="1" si="162"/>
        <v/>
      </c>
      <c r="AH365" s="163" t="str">
        <f t="shared" si="141"/>
        <v/>
      </c>
      <c r="AI365" s="163" t="str">
        <f t="shared" si="142"/>
        <v/>
      </c>
    </row>
    <row r="366" spans="1:35">
      <c r="A366" s="164" t="str">
        <f t="shared" ca="1" si="144"/>
        <v/>
      </c>
      <c r="B366" s="44" t="str">
        <f t="shared" ca="1" si="145"/>
        <v/>
      </c>
      <c r="C366" s="45" t="str">
        <f t="shared" ca="1" si="143"/>
        <v/>
      </c>
      <c r="D366" s="45" t="str">
        <f t="shared" ca="1" si="146"/>
        <v/>
      </c>
      <c r="E366" s="44" t="str">
        <f t="shared" ca="1" si="147"/>
        <v/>
      </c>
      <c r="F366" s="45" t="str">
        <f t="shared" ca="1" si="148"/>
        <v/>
      </c>
      <c r="G366" s="46" t="str">
        <f t="shared" ca="1" si="149"/>
        <v/>
      </c>
      <c r="H366" s="44" t="str">
        <f t="shared" ca="1" si="150"/>
        <v/>
      </c>
      <c r="I366" s="45" t="str">
        <f t="shared" ca="1" si="151"/>
        <v/>
      </c>
      <c r="J366" s="46" t="str">
        <f t="shared" ca="1" si="152"/>
        <v/>
      </c>
      <c r="K366" s="44" t="str">
        <f t="shared" ca="1" si="153"/>
        <v/>
      </c>
      <c r="L366" s="45" t="str">
        <f t="shared" ca="1" si="154"/>
        <v/>
      </c>
      <c r="M366" s="46" t="str">
        <f t="shared" ca="1" si="155"/>
        <v/>
      </c>
      <c r="N366" s="44" t="str">
        <f t="shared" ca="1" si="156"/>
        <v/>
      </c>
      <c r="O366" s="45" t="str">
        <f t="shared" ca="1" si="157"/>
        <v/>
      </c>
      <c r="P366" s="46" t="str">
        <f t="shared" ca="1" si="158"/>
        <v/>
      </c>
      <c r="Q366" s="44" t="str">
        <f t="shared" ca="1" si="159"/>
        <v/>
      </c>
      <c r="R366" s="45" t="str">
        <f t="shared" ca="1" si="160"/>
        <v/>
      </c>
      <c r="S366" s="46" t="str">
        <f t="shared" ca="1" si="161"/>
        <v/>
      </c>
      <c r="T366" s="77" t="str">
        <f t="shared" ca="1" si="162"/>
        <v/>
      </c>
      <c r="AH366" s="163" t="str">
        <f t="shared" si="141"/>
        <v/>
      </c>
      <c r="AI366" s="163" t="str">
        <f t="shared" si="142"/>
        <v/>
      </c>
    </row>
    <row r="367" spans="1:35">
      <c r="A367" s="164" t="str">
        <f t="shared" ca="1" si="144"/>
        <v/>
      </c>
      <c r="B367" s="44" t="str">
        <f t="shared" ca="1" si="145"/>
        <v/>
      </c>
      <c r="C367" s="45" t="str">
        <f t="shared" ca="1" si="143"/>
        <v/>
      </c>
      <c r="D367" s="45" t="str">
        <f t="shared" ca="1" si="146"/>
        <v/>
      </c>
      <c r="E367" s="44" t="str">
        <f t="shared" ca="1" si="147"/>
        <v/>
      </c>
      <c r="F367" s="45" t="str">
        <f t="shared" ca="1" si="148"/>
        <v/>
      </c>
      <c r="G367" s="46" t="str">
        <f t="shared" ca="1" si="149"/>
        <v/>
      </c>
      <c r="H367" s="44" t="str">
        <f t="shared" ca="1" si="150"/>
        <v/>
      </c>
      <c r="I367" s="45" t="str">
        <f t="shared" ca="1" si="151"/>
        <v/>
      </c>
      <c r="J367" s="46" t="str">
        <f t="shared" ca="1" si="152"/>
        <v/>
      </c>
      <c r="K367" s="44" t="str">
        <f t="shared" ca="1" si="153"/>
        <v/>
      </c>
      <c r="L367" s="45" t="str">
        <f t="shared" ca="1" si="154"/>
        <v/>
      </c>
      <c r="M367" s="46" t="str">
        <f t="shared" ca="1" si="155"/>
        <v/>
      </c>
      <c r="N367" s="44" t="str">
        <f t="shared" ca="1" si="156"/>
        <v/>
      </c>
      <c r="O367" s="45" t="str">
        <f t="shared" ca="1" si="157"/>
        <v/>
      </c>
      <c r="P367" s="46" t="str">
        <f t="shared" ca="1" si="158"/>
        <v/>
      </c>
      <c r="Q367" s="44" t="str">
        <f t="shared" ca="1" si="159"/>
        <v/>
      </c>
      <c r="R367" s="45" t="str">
        <f t="shared" ca="1" si="160"/>
        <v/>
      </c>
      <c r="S367" s="46" t="str">
        <f t="shared" ca="1" si="161"/>
        <v/>
      </c>
      <c r="T367" s="77" t="str">
        <f t="shared" ca="1" si="162"/>
        <v/>
      </c>
      <c r="AH367" s="163" t="str">
        <f t="shared" si="141"/>
        <v/>
      </c>
      <c r="AI367" s="163" t="str">
        <f t="shared" si="142"/>
        <v/>
      </c>
    </row>
    <row r="368" spans="1:35">
      <c r="A368" s="164" t="str">
        <f t="shared" ca="1" si="144"/>
        <v/>
      </c>
      <c r="B368" s="44" t="str">
        <f t="shared" ca="1" si="145"/>
        <v/>
      </c>
      <c r="C368" s="45" t="str">
        <f t="shared" ca="1" si="143"/>
        <v/>
      </c>
      <c r="D368" s="45" t="str">
        <f t="shared" ca="1" si="146"/>
        <v/>
      </c>
      <c r="E368" s="44" t="str">
        <f t="shared" ca="1" si="147"/>
        <v/>
      </c>
      <c r="F368" s="45" t="str">
        <f t="shared" ca="1" si="148"/>
        <v/>
      </c>
      <c r="G368" s="46" t="str">
        <f t="shared" ca="1" si="149"/>
        <v/>
      </c>
      <c r="H368" s="44" t="str">
        <f t="shared" ca="1" si="150"/>
        <v/>
      </c>
      <c r="I368" s="45" t="str">
        <f t="shared" ca="1" si="151"/>
        <v/>
      </c>
      <c r="J368" s="46" t="str">
        <f t="shared" ca="1" si="152"/>
        <v/>
      </c>
      <c r="K368" s="44" t="str">
        <f t="shared" ca="1" si="153"/>
        <v/>
      </c>
      <c r="L368" s="45" t="str">
        <f t="shared" ca="1" si="154"/>
        <v/>
      </c>
      <c r="M368" s="46" t="str">
        <f t="shared" ca="1" si="155"/>
        <v/>
      </c>
      <c r="N368" s="44" t="str">
        <f t="shared" ca="1" si="156"/>
        <v/>
      </c>
      <c r="O368" s="45" t="str">
        <f t="shared" ca="1" si="157"/>
        <v/>
      </c>
      <c r="P368" s="46" t="str">
        <f t="shared" ca="1" si="158"/>
        <v/>
      </c>
      <c r="Q368" s="44" t="str">
        <f t="shared" ca="1" si="159"/>
        <v/>
      </c>
      <c r="R368" s="45" t="str">
        <f t="shared" ca="1" si="160"/>
        <v/>
      </c>
      <c r="S368" s="46" t="str">
        <f t="shared" ca="1" si="161"/>
        <v/>
      </c>
      <c r="T368" s="77" t="str">
        <f t="shared" ca="1" si="162"/>
        <v/>
      </c>
      <c r="AH368" s="163" t="str">
        <f t="shared" si="141"/>
        <v/>
      </c>
      <c r="AI368" s="163" t="str">
        <f t="shared" si="142"/>
        <v/>
      </c>
    </row>
    <row r="369" spans="1:35">
      <c r="A369" s="164" t="str">
        <f t="shared" ca="1" si="144"/>
        <v/>
      </c>
      <c r="B369" s="44" t="str">
        <f t="shared" ca="1" si="145"/>
        <v/>
      </c>
      <c r="C369" s="45" t="str">
        <f t="shared" ca="1" si="143"/>
        <v/>
      </c>
      <c r="D369" s="45" t="str">
        <f t="shared" ca="1" si="146"/>
        <v/>
      </c>
      <c r="E369" s="44" t="str">
        <f t="shared" ca="1" si="147"/>
        <v/>
      </c>
      <c r="F369" s="45" t="str">
        <f t="shared" ca="1" si="148"/>
        <v/>
      </c>
      <c r="G369" s="46" t="str">
        <f t="shared" ca="1" si="149"/>
        <v/>
      </c>
      <c r="H369" s="44" t="str">
        <f t="shared" ca="1" si="150"/>
        <v/>
      </c>
      <c r="I369" s="45" t="str">
        <f t="shared" ca="1" si="151"/>
        <v/>
      </c>
      <c r="J369" s="46" t="str">
        <f t="shared" ca="1" si="152"/>
        <v/>
      </c>
      <c r="K369" s="44" t="str">
        <f t="shared" ca="1" si="153"/>
        <v/>
      </c>
      <c r="L369" s="45" t="str">
        <f t="shared" ca="1" si="154"/>
        <v/>
      </c>
      <c r="M369" s="46" t="str">
        <f t="shared" ca="1" si="155"/>
        <v/>
      </c>
      <c r="N369" s="44" t="str">
        <f t="shared" ca="1" si="156"/>
        <v/>
      </c>
      <c r="O369" s="45" t="str">
        <f t="shared" ca="1" si="157"/>
        <v/>
      </c>
      <c r="P369" s="46" t="str">
        <f t="shared" ca="1" si="158"/>
        <v/>
      </c>
      <c r="Q369" s="44" t="str">
        <f t="shared" ca="1" si="159"/>
        <v/>
      </c>
      <c r="R369" s="45" t="str">
        <f t="shared" ca="1" si="160"/>
        <v/>
      </c>
      <c r="S369" s="46" t="str">
        <f t="shared" ca="1" si="161"/>
        <v/>
      </c>
      <c r="T369" s="77" t="str">
        <f t="shared" ca="1" si="162"/>
        <v/>
      </c>
      <c r="AH369" s="163" t="str">
        <f t="shared" si="141"/>
        <v/>
      </c>
      <c r="AI369" s="163" t="str">
        <f t="shared" si="142"/>
        <v/>
      </c>
    </row>
    <row r="370" spans="1:35">
      <c r="A370" s="164" t="str">
        <f t="shared" ca="1" si="144"/>
        <v/>
      </c>
      <c r="B370" s="44" t="str">
        <f t="shared" ca="1" si="145"/>
        <v/>
      </c>
      <c r="C370" s="45" t="str">
        <f t="shared" ca="1" si="143"/>
        <v/>
      </c>
      <c r="D370" s="45" t="str">
        <f t="shared" ca="1" si="146"/>
        <v/>
      </c>
      <c r="E370" s="44" t="str">
        <f t="shared" ca="1" si="147"/>
        <v/>
      </c>
      <c r="F370" s="45" t="str">
        <f t="shared" ca="1" si="148"/>
        <v/>
      </c>
      <c r="G370" s="46" t="str">
        <f t="shared" ca="1" si="149"/>
        <v/>
      </c>
      <c r="H370" s="44" t="str">
        <f t="shared" ca="1" si="150"/>
        <v/>
      </c>
      <c r="I370" s="45" t="str">
        <f t="shared" ca="1" si="151"/>
        <v/>
      </c>
      <c r="J370" s="46" t="str">
        <f t="shared" ca="1" si="152"/>
        <v/>
      </c>
      <c r="K370" s="44" t="str">
        <f t="shared" ca="1" si="153"/>
        <v/>
      </c>
      <c r="L370" s="45" t="str">
        <f t="shared" ca="1" si="154"/>
        <v/>
      </c>
      <c r="M370" s="46" t="str">
        <f t="shared" ca="1" si="155"/>
        <v/>
      </c>
      <c r="N370" s="44" t="str">
        <f t="shared" ca="1" si="156"/>
        <v/>
      </c>
      <c r="O370" s="45" t="str">
        <f t="shared" ca="1" si="157"/>
        <v/>
      </c>
      <c r="P370" s="46" t="str">
        <f t="shared" ca="1" si="158"/>
        <v/>
      </c>
      <c r="Q370" s="44" t="str">
        <f t="shared" ca="1" si="159"/>
        <v/>
      </c>
      <c r="R370" s="45" t="str">
        <f t="shared" ca="1" si="160"/>
        <v/>
      </c>
      <c r="S370" s="46" t="str">
        <f t="shared" ca="1" si="161"/>
        <v/>
      </c>
      <c r="T370" s="77" t="str">
        <f t="shared" ca="1" si="162"/>
        <v/>
      </c>
      <c r="AH370" s="163" t="str">
        <f t="shared" si="141"/>
        <v/>
      </c>
      <c r="AI370" s="163" t="str">
        <f t="shared" si="142"/>
        <v/>
      </c>
    </row>
    <row r="371" spans="1:35">
      <c r="A371" s="164" t="str">
        <f t="shared" ca="1" si="144"/>
        <v/>
      </c>
      <c r="B371" s="44" t="str">
        <f t="shared" ca="1" si="145"/>
        <v/>
      </c>
      <c r="C371" s="45" t="str">
        <f t="shared" ca="1" si="143"/>
        <v/>
      </c>
      <c r="D371" s="45" t="str">
        <f t="shared" ca="1" si="146"/>
        <v/>
      </c>
      <c r="E371" s="44" t="str">
        <f t="shared" ca="1" si="147"/>
        <v/>
      </c>
      <c r="F371" s="45" t="str">
        <f t="shared" ca="1" si="148"/>
        <v/>
      </c>
      <c r="G371" s="46" t="str">
        <f t="shared" ca="1" si="149"/>
        <v/>
      </c>
      <c r="H371" s="44" t="str">
        <f t="shared" ca="1" si="150"/>
        <v/>
      </c>
      <c r="I371" s="45" t="str">
        <f t="shared" ca="1" si="151"/>
        <v/>
      </c>
      <c r="J371" s="46" t="str">
        <f t="shared" ca="1" si="152"/>
        <v/>
      </c>
      <c r="K371" s="44" t="str">
        <f t="shared" ca="1" si="153"/>
        <v/>
      </c>
      <c r="L371" s="45" t="str">
        <f t="shared" ca="1" si="154"/>
        <v/>
      </c>
      <c r="M371" s="46" t="str">
        <f t="shared" ca="1" si="155"/>
        <v/>
      </c>
      <c r="N371" s="44" t="str">
        <f t="shared" ca="1" si="156"/>
        <v/>
      </c>
      <c r="O371" s="45" t="str">
        <f t="shared" ca="1" si="157"/>
        <v/>
      </c>
      <c r="P371" s="46" t="str">
        <f t="shared" ca="1" si="158"/>
        <v/>
      </c>
      <c r="Q371" s="44" t="str">
        <f t="shared" ca="1" si="159"/>
        <v/>
      </c>
      <c r="R371" s="45" t="str">
        <f t="shared" ca="1" si="160"/>
        <v/>
      </c>
      <c r="S371" s="46" t="str">
        <f t="shared" ca="1" si="161"/>
        <v/>
      </c>
      <c r="T371" s="77" t="str">
        <f t="shared" ca="1" si="162"/>
        <v/>
      </c>
      <c r="AH371" s="163" t="str">
        <f t="shared" si="141"/>
        <v/>
      </c>
      <c r="AI371" s="163" t="str">
        <f t="shared" si="142"/>
        <v/>
      </c>
    </row>
    <row r="372" spans="1:35">
      <c r="A372" s="164" t="str">
        <f t="shared" ca="1" si="144"/>
        <v/>
      </c>
      <c r="B372" s="44" t="str">
        <f t="shared" ca="1" si="145"/>
        <v/>
      </c>
      <c r="C372" s="45" t="str">
        <f t="shared" ca="1" si="143"/>
        <v/>
      </c>
      <c r="D372" s="45" t="str">
        <f t="shared" ca="1" si="146"/>
        <v/>
      </c>
      <c r="E372" s="44" t="str">
        <f t="shared" ca="1" si="147"/>
        <v/>
      </c>
      <c r="F372" s="45" t="str">
        <f t="shared" ca="1" si="148"/>
        <v/>
      </c>
      <c r="G372" s="46" t="str">
        <f t="shared" ca="1" si="149"/>
        <v/>
      </c>
      <c r="H372" s="44" t="str">
        <f t="shared" ca="1" si="150"/>
        <v/>
      </c>
      <c r="I372" s="45" t="str">
        <f t="shared" ca="1" si="151"/>
        <v/>
      </c>
      <c r="J372" s="46" t="str">
        <f t="shared" ca="1" si="152"/>
        <v/>
      </c>
      <c r="K372" s="44" t="str">
        <f t="shared" ca="1" si="153"/>
        <v/>
      </c>
      <c r="L372" s="45" t="str">
        <f t="shared" ca="1" si="154"/>
        <v/>
      </c>
      <c r="M372" s="46" t="str">
        <f t="shared" ca="1" si="155"/>
        <v/>
      </c>
      <c r="N372" s="44" t="str">
        <f t="shared" ca="1" si="156"/>
        <v/>
      </c>
      <c r="O372" s="45" t="str">
        <f t="shared" ca="1" si="157"/>
        <v/>
      </c>
      <c r="P372" s="46" t="str">
        <f t="shared" ca="1" si="158"/>
        <v/>
      </c>
      <c r="Q372" s="44" t="str">
        <f t="shared" ca="1" si="159"/>
        <v/>
      </c>
      <c r="R372" s="45" t="str">
        <f t="shared" ca="1" si="160"/>
        <v/>
      </c>
      <c r="S372" s="46" t="str">
        <f t="shared" ca="1" si="161"/>
        <v/>
      </c>
      <c r="T372" s="77" t="str">
        <f t="shared" ca="1" si="162"/>
        <v/>
      </c>
      <c r="AH372" s="163" t="str">
        <f t="shared" si="141"/>
        <v/>
      </c>
      <c r="AI372" s="163" t="str">
        <f t="shared" si="142"/>
        <v/>
      </c>
    </row>
    <row r="373" spans="1:35">
      <c r="A373" s="164" t="str">
        <f t="shared" ca="1" si="144"/>
        <v/>
      </c>
      <c r="B373" s="44" t="str">
        <f t="shared" ca="1" si="145"/>
        <v/>
      </c>
      <c r="C373" s="45" t="str">
        <f t="shared" ca="1" si="143"/>
        <v/>
      </c>
      <c r="D373" s="45" t="str">
        <f t="shared" ca="1" si="146"/>
        <v/>
      </c>
      <c r="E373" s="44" t="str">
        <f t="shared" ca="1" si="147"/>
        <v/>
      </c>
      <c r="F373" s="45" t="str">
        <f t="shared" ca="1" si="148"/>
        <v/>
      </c>
      <c r="G373" s="46" t="str">
        <f t="shared" ca="1" si="149"/>
        <v/>
      </c>
      <c r="H373" s="44" t="str">
        <f t="shared" ca="1" si="150"/>
        <v/>
      </c>
      <c r="I373" s="45" t="str">
        <f t="shared" ca="1" si="151"/>
        <v/>
      </c>
      <c r="J373" s="46" t="str">
        <f t="shared" ca="1" si="152"/>
        <v/>
      </c>
      <c r="K373" s="44" t="str">
        <f t="shared" ca="1" si="153"/>
        <v/>
      </c>
      <c r="L373" s="45" t="str">
        <f t="shared" ca="1" si="154"/>
        <v/>
      </c>
      <c r="M373" s="46" t="str">
        <f t="shared" ca="1" si="155"/>
        <v/>
      </c>
      <c r="N373" s="44" t="str">
        <f t="shared" ca="1" si="156"/>
        <v/>
      </c>
      <c r="O373" s="45" t="str">
        <f t="shared" ca="1" si="157"/>
        <v/>
      </c>
      <c r="P373" s="46" t="str">
        <f t="shared" ca="1" si="158"/>
        <v/>
      </c>
      <c r="Q373" s="44" t="str">
        <f t="shared" ca="1" si="159"/>
        <v/>
      </c>
      <c r="R373" s="45" t="str">
        <f t="shared" ca="1" si="160"/>
        <v/>
      </c>
      <c r="S373" s="46" t="str">
        <f t="shared" ca="1" si="161"/>
        <v/>
      </c>
      <c r="T373" s="77" t="str">
        <f t="shared" ca="1" si="162"/>
        <v/>
      </c>
      <c r="AH373" s="163" t="str">
        <f t="shared" si="141"/>
        <v/>
      </c>
      <c r="AI373" s="163" t="str">
        <f t="shared" si="142"/>
        <v/>
      </c>
    </row>
    <row r="374" spans="1:35">
      <c r="A374" s="164" t="str">
        <f t="shared" ca="1" si="144"/>
        <v/>
      </c>
      <c r="B374" s="44" t="str">
        <f t="shared" ca="1" si="145"/>
        <v/>
      </c>
      <c r="C374" s="45" t="str">
        <f t="shared" ca="1" si="143"/>
        <v/>
      </c>
      <c r="D374" s="45" t="str">
        <f t="shared" ca="1" si="146"/>
        <v/>
      </c>
      <c r="E374" s="44" t="str">
        <f t="shared" ca="1" si="147"/>
        <v/>
      </c>
      <c r="F374" s="45" t="str">
        <f t="shared" ca="1" si="148"/>
        <v/>
      </c>
      <c r="G374" s="46" t="str">
        <f t="shared" ca="1" si="149"/>
        <v/>
      </c>
      <c r="H374" s="44" t="str">
        <f t="shared" ca="1" si="150"/>
        <v/>
      </c>
      <c r="I374" s="45" t="str">
        <f t="shared" ca="1" si="151"/>
        <v/>
      </c>
      <c r="J374" s="46" t="str">
        <f t="shared" ca="1" si="152"/>
        <v/>
      </c>
      <c r="K374" s="44" t="str">
        <f t="shared" ca="1" si="153"/>
        <v/>
      </c>
      <c r="L374" s="45" t="str">
        <f t="shared" ca="1" si="154"/>
        <v/>
      </c>
      <c r="M374" s="46" t="str">
        <f t="shared" ca="1" si="155"/>
        <v/>
      </c>
      <c r="N374" s="44" t="str">
        <f t="shared" ca="1" si="156"/>
        <v/>
      </c>
      <c r="O374" s="45" t="str">
        <f t="shared" ca="1" si="157"/>
        <v/>
      </c>
      <c r="P374" s="46" t="str">
        <f t="shared" ca="1" si="158"/>
        <v/>
      </c>
      <c r="Q374" s="44" t="str">
        <f t="shared" ca="1" si="159"/>
        <v/>
      </c>
      <c r="R374" s="45" t="str">
        <f t="shared" ca="1" si="160"/>
        <v/>
      </c>
      <c r="S374" s="46" t="str">
        <f t="shared" ca="1" si="161"/>
        <v/>
      </c>
      <c r="T374" s="77" t="str">
        <f t="shared" ca="1" si="162"/>
        <v/>
      </c>
      <c r="AH374" s="163" t="str">
        <f t="shared" si="141"/>
        <v/>
      </c>
      <c r="AI374" s="163" t="str">
        <f t="shared" si="142"/>
        <v/>
      </c>
    </row>
    <row r="375" spans="1:35">
      <c r="A375" s="164" t="str">
        <f t="shared" ca="1" si="144"/>
        <v/>
      </c>
      <c r="B375" s="44" t="str">
        <f t="shared" ca="1" si="145"/>
        <v/>
      </c>
      <c r="C375" s="45" t="str">
        <f t="shared" ca="1" si="143"/>
        <v/>
      </c>
      <c r="D375" s="45" t="str">
        <f t="shared" ca="1" si="146"/>
        <v/>
      </c>
      <c r="E375" s="44" t="str">
        <f t="shared" ca="1" si="147"/>
        <v/>
      </c>
      <c r="F375" s="45" t="str">
        <f t="shared" ca="1" si="148"/>
        <v/>
      </c>
      <c r="G375" s="46" t="str">
        <f t="shared" ca="1" si="149"/>
        <v/>
      </c>
      <c r="H375" s="44" t="str">
        <f t="shared" ca="1" si="150"/>
        <v/>
      </c>
      <c r="I375" s="45" t="str">
        <f t="shared" ca="1" si="151"/>
        <v/>
      </c>
      <c r="J375" s="46" t="str">
        <f t="shared" ca="1" si="152"/>
        <v/>
      </c>
      <c r="K375" s="44" t="str">
        <f t="shared" ca="1" si="153"/>
        <v/>
      </c>
      <c r="L375" s="45" t="str">
        <f t="shared" ca="1" si="154"/>
        <v/>
      </c>
      <c r="M375" s="46" t="str">
        <f t="shared" ca="1" si="155"/>
        <v/>
      </c>
      <c r="N375" s="44" t="str">
        <f t="shared" ca="1" si="156"/>
        <v/>
      </c>
      <c r="O375" s="45" t="str">
        <f t="shared" ca="1" si="157"/>
        <v/>
      </c>
      <c r="P375" s="46" t="str">
        <f t="shared" ca="1" si="158"/>
        <v/>
      </c>
      <c r="Q375" s="44" t="str">
        <f t="shared" ca="1" si="159"/>
        <v/>
      </c>
      <c r="R375" s="45" t="str">
        <f t="shared" ca="1" si="160"/>
        <v/>
      </c>
      <c r="S375" s="46" t="str">
        <f t="shared" ca="1" si="161"/>
        <v/>
      </c>
      <c r="T375" s="77" t="str">
        <f t="shared" ca="1" si="162"/>
        <v/>
      </c>
      <c r="AH375" s="163" t="str">
        <f t="shared" si="141"/>
        <v/>
      </c>
      <c r="AI375" s="163" t="str">
        <f t="shared" si="142"/>
        <v/>
      </c>
    </row>
    <row r="376" spans="1:35">
      <c r="A376" s="164" t="str">
        <f t="shared" ca="1" si="144"/>
        <v/>
      </c>
      <c r="B376" s="44" t="str">
        <f t="shared" ca="1" si="145"/>
        <v/>
      </c>
      <c r="C376" s="45" t="str">
        <f t="shared" ca="1" si="143"/>
        <v/>
      </c>
      <c r="D376" s="45" t="str">
        <f t="shared" ca="1" si="146"/>
        <v/>
      </c>
      <c r="E376" s="44" t="str">
        <f t="shared" ca="1" si="147"/>
        <v/>
      </c>
      <c r="F376" s="45" t="str">
        <f t="shared" ca="1" si="148"/>
        <v/>
      </c>
      <c r="G376" s="46" t="str">
        <f t="shared" ca="1" si="149"/>
        <v/>
      </c>
      <c r="H376" s="44" t="str">
        <f t="shared" ca="1" si="150"/>
        <v/>
      </c>
      <c r="I376" s="45" t="str">
        <f t="shared" ca="1" si="151"/>
        <v/>
      </c>
      <c r="J376" s="46" t="str">
        <f t="shared" ca="1" si="152"/>
        <v/>
      </c>
      <c r="K376" s="44" t="str">
        <f t="shared" ca="1" si="153"/>
        <v/>
      </c>
      <c r="L376" s="45" t="str">
        <f t="shared" ca="1" si="154"/>
        <v/>
      </c>
      <c r="M376" s="46" t="str">
        <f t="shared" ca="1" si="155"/>
        <v/>
      </c>
      <c r="N376" s="44" t="str">
        <f t="shared" ca="1" si="156"/>
        <v/>
      </c>
      <c r="O376" s="45" t="str">
        <f t="shared" ca="1" si="157"/>
        <v/>
      </c>
      <c r="P376" s="46" t="str">
        <f t="shared" ca="1" si="158"/>
        <v/>
      </c>
      <c r="Q376" s="44" t="str">
        <f t="shared" ca="1" si="159"/>
        <v/>
      </c>
      <c r="R376" s="45" t="str">
        <f t="shared" ca="1" si="160"/>
        <v/>
      </c>
      <c r="S376" s="46" t="str">
        <f t="shared" ca="1" si="161"/>
        <v/>
      </c>
      <c r="T376" s="77" t="str">
        <f t="shared" ca="1" si="162"/>
        <v/>
      </c>
      <c r="AH376" s="163" t="str">
        <f t="shared" si="141"/>
        <v/>
      </c>
      <c r="AI376" s="163" t="str">
        <f t="shared" si="142"/>
        <v/>
      </c>
    </row>
    <row r="377" spans="1:35">
      <c r="A377" s="164" t="str">
        <f t="shared" ca="1" si="144"/>
        <v/>
      </c>
      <c r="B377" s="44" t="str">
        <f t="shared" ca="1" si="145"/>
        <v/>
      </c>
      <c r="C377" s="45" t="str">
        <f t="shared" ca="1" si="143"/>
        <v/>
      </c>
      <c r="D377" s="45" t="str">
        <f t="shared" ca="1" si="146"/>
        <v/>
      </c>
      <c r="E377" s="44" t="str">
        <f t="shared" ca="1" si="147"/>
        <v/>
      </c>
      <c r="F377" s="45" t="str">
        <f t="shared" ca="1" si="148"/>
        <v/>
      </c>
      <c r="G377" s="46" t="str">
        <f t="shared" ca="1" si="149"/>
        <v/>
      </c>
      <c r="H377" s="44" t="str">
        <f t="shared" ca="1" si="150"/>
        <v/>
      </c>
      <c r="I377" s="45" t="str">
        <f t="shared" ca="1" si="151"/>
        <v/>
      </c>
      <c r="J377" s="46" t="str">
        <f t="shared" ca="1" si="152"/>
        <v/>
      </c>
      <c r="K377" s="44" t="str">
        <f t="shared" ca="1" si="153"/>
        <v/>
      </c>
      <c r="L377" s="45" t="str">
        <f t="shared" ca="1" si="154"/>
        <v/>
      </c>
      <c r="M377" s="46" t="str">
        <f t="shared" ca="1" si="155"/>
        <v/>
      </c>
      <c r="N377" s="44" t="str">
        <f t="shared" ca="1" si="156"/>
        <v/>
      </c>
      <c r="O377" s="45" t="str">
        <f t="shared" ca="1" si="157"/>
        <v/>
      </c>
      <c r="P377" s="46" t="str">
        <f t="shared" ca="1" si="158"/>
        <v/>
      </c>
      <c r="Q377" s="44" t="str">
        <f t="shared" ca="1" si="159"/>
        <v/>
      </c>
      <c r="R377" s="45" t="str">
        <f t="shared" ca="1" si="160"/>
        <v/>
      </c>
      <c r="S377" s="46" t="str">
        <f t="shared" ca="1" si="161"/>
        <v/>
      </c>
      <c r="T377" s="77" t="str">
        <f t="shared" ca="1" si="162"/>
        <v/>
      </c>
      <c r="AH377" s="163" t="str">
        <f t="shared" si="141"/>
        <v/>
      </c>
      <c r="AI377" s="163" t="str">
        <f t="shared" si="142"/>
        <v/>
      </c>
    </row>
    <row r="378" spans="1:35">
      <c r="A378" s="164" t="str">
        <f t="shared" ca="1" si="144"/>
        <v/>
      </c>
      <c r="B378" s="44" t="str">
        <f t="shared" ca="1" si="145"/>
        <v/>
      </c>
      <c r="C378" s="45" t="str">
        <f t="shared" ca="1" si="143"/>
        <v/>
      </c>
      <c r="D378" s="45" t="str">
        <f t="shared" ca="1" si="146"/>
        <v/>
      </c>
      <c r="E378" s="44" t="str">
        <f t="shared" ca="1" si="147"/>
        <v/>
      </c>
      <c r="F378" s="45" t="str">
        <f t="shared" ca="1" si="148"/>
        <v/>
      </c>
      <c r="G378" s="46" t="str">
        <f t="shared" ca="1" si="149"/>
        <v/>
      </c>
      <c r="H378" s="44" t="str">
        <f t="shared" ca="1" si="150"/>
        <v/>
      </c>
      <c r="I378" s="45" t="str">
        <f t="shared" ca="1" si="151"/>
        <v/>
      </c>
      <c r="J378" s="46" t="str">
        <f t="shared" ca="1" si="152"/>
        <v/>
      </c>
      <c r="K378" s="44" t="str">
        <f t="shared" ca="1" si="153"/>
        <v/>
      </c>
      <c r="L378" s="45" t="str">
        <f t="shared" ca="1" si="154"/>
        <v/>
      </c>
      <c r="M378" s="46" t="str">
        <f t="shared" ca="1" si="155"/>
        <v/>
      </c>
      <c r="N378" s="44" t="str">
        <f t="shared" ca="1" si="156"/>
        <v/>
      </c>
      <c r="O378" s="45" t="str">
        <f t="shared" ca="1" si="157"/>
        <v/>
      </c>
      <c r="P378" s="46" t="str">
        <f t="shared" ca="1" si="158"/>
        <v/>
      </c>
      <c r="Q378" s="44" t="str">
        <f t="shared" ca="1" si="159"/>
        <v/>
      </c>
      <c r="R378" s="45" t="str">
        <f t="shared" ca="1" si="160"/>
        <v/>
      </c>
      <c r="S378" s="46" t="str">
        <f t="shared" ca="1" si="161"/>
        <v/>
      </c>
      <c r="T378" s="77" t="str">
        <f t="shared" ca="1" si="162"/>
        <v/>
      </c>
      <c r="AH378" s="163" t="str">
        <f t="shared" si="141"/>
        <v/>
      </c>
      <c r="AI378" s="163" t="str">
        <f t="shared" si="142"/>
        <v/>
      </c>
    </row>
    <row r="379" spans="1:35">
      <c r="A379" s="164" t="str">
        <f t="shared" ca="1" si="144"/>
        <v/>
      </c>
      <c r="B379" s="44" t="str">
        <f t="shared" ca="1" si="145"/>
        <v/>
      </c>
      <c r="C379" s="45" t="str">
        <f t="shared" ca="1" si="143"/>
        <v/>
      </c>
      <c r="D379" s="45" t="str">
        <f t="shared" ca="1" si="146"/>
        <v/>
      </c>
      <c r="E379" s="44" t="str">
        <f t="shared" ca="1" si="147"/>
        <v/>
      </c>
      <c r="F379" s="45" t="str">
        <f t="shared" ca="1" si="148"/>
        <v/>
      </c>
      <c r="G379" s="46" t="str">
        <f t="shared" ca="1" si="149"/>
        <v/>
      </c>
      <c r="H379" s="44" t="str">
        <f t="shared" ca="1" si="150"/>
        <v/>
      </c>
      <c r="I379" s="45" t="str">
        <f t="shared" ca="1" si="151"/>
        <v/>
      </c>
      <c r="J379" s="46" t="str">
        <f t="shared" ca="1" si="152"/>
        <v/>
      </c>
      <c r="K379" s="44" t="str">
        <f t="shared" ca="1" si="153"/>
        <v/>
      </c>
      <c r="L379" s="45" t="str">
        <f t="shared" ca="1" si="154"/>
        <v/>
      </c>
      <c r="M379" s="46" t="str">
        <f t="shared" ca="1" si="155"/>
        <v/>
      </c>
      <c r="N379" s="44" t="str">
        <f t="shared" ca="1" si="156"/>
        <v/>
      </c>
      <c r="O379" s="45" t="str">
        <f t="shared" ca="1" si="157"/>
        <v/>
      </c>
      <c r="P379" s="46" t="str">
        <f t="shared" ca="1" si="158"/>
        <v/>
      </c>
      <c r="Q379" s="44" t="str">
        <f t="shared" ca="1" si="159"/>
        <v/>
      </c>
      <c r="R379" s="45" t="str">
        <f t="shared" ca="1" si="160"/>
        <v/>
      </c>
      <c r="S379" s="46" t="str">
        <f t="shared" ca="1" si="161"/>
        <v/>
      </c>
      <c r="T379" s="77" t="str">
        <f t="shared" ca="1" si="162"/>
        <v/>
      </c>
      <c r="AH379" s="163" t="str">
        <f t="shared" si="141"/>
        <v/>
      </c>
      <c r="AI379" s="163" t="str">
        <f t="shared" si="142"/>
        <v/>
      </c>
    </row>
    <row r="380" spans="1:35">
      <c r="A380" s="164" t="str">
        <f t="shared" ca="1" si="144"/>
        <v/>
      </c>
      <c r="B380" s="44" t="str">
        <f t="shared" ca="1" si="145"/>
        <v/>
      </c>
      <c r="C380" s="45" t="str">
        <f t="shared" ca="1" si="143"/>
        <v/>
      </c>
      <c r="D380" s="45" t="str">
        <f t="shared" ca="1" si="146"/>
        <v/>
      </c>
      <c r="E380" s="44" t="str">
        <f t="shared" ca="1" si="147"/>
        <v/>
      </c>
      <c r="F380" s="45" t="str">
        <f t="shared" ca="1" si="148"/>
        <v/>
      </c>
      <c r="G380" s="46" t="str">
        <f t="shared" ca="1" si="149"/>
        <v/>
      </c>
      <c r="H380" s="44" t="str">
        <f t="shared" ca="1" si="150"/>
        <v/>
      </c>
      <c r="I380" s="45" t="str">
        <f t="shared" ca="1" si="151"/>
        <v/>
      </c>
      <c r="J380" s="46" t="str">
        <f t="shared" ca="1" si="152"/>
        <v/>
      </c>
      <c r="K380" s="44" t="str">
        <f t="shared" ca="1" si="153"/>
        <v/>
      </c>
      <c r="L380" s="45" t="str">
        <f t="shared" ca="1" si="154"/>
        <v/>
      </c>
      <c r="M380" s="46" t="str">
        <f t="shared" ca="1" si="155"/>
        <v/>
      </c>
      <c r="N380" s="44" t="str">
        <f t="shared" ca="1" si="156"/>
        <v/>
      </c>
      <c r="O380" s="45" t="str">
        <f t="shared" ca="1" si="157"/>
        <v/>
      </c>
      <c r="P380" s="46" t="str">
        <f t="shared" ca="1" si="158"/>
        <v/>
      </c>
      <c r="Q380" s="44" t="str">
        <f t="shared" ca="1" si="159"/>
        <v/>
      </c>
      <c r="R380" s="45" t="str">
        <f t="shared" ca="1" si="160"/>
        <v/>
      </c>
      <c r="S380" s="46" t="str">
        <f t="shared" ca="1" si="161"/>
        <v/>
      </c>
      <c r="T380" s="77" t="str">
        <f t="shared" ca="1" si="162"/>
        <v/>
      </c>
      <c r="AH380" s="163" t="str">
        <f t="shared" si="141"/>
        <v/>
      </c>
      <c r="AI380" s="163" t="str">
        <f t="shared" si="142"/>
        <v/>
      </c>
    </row>
    <row r="381" spans="1:35">
      <c r="A381" s="164" t="str">
        <f t="shared" ca="1" si="144"/>
        <v/>
      </c>
      <c r="B381" s="44" t="str">
        <f t="shared" ca="1" si="145"/>
        <v/>
      </c>
      <c r="C381" s="45" t="str">
        <f t="shared" ca="1" si="143"/>
        <v/>
      </c>
      <c r="D381" s="45" t="str">
        <f t="shared" ca="1" si="146"/>
        <v/>
      </c>
      <c r="E381" s="44" t="str">
        <f t="shared" ca="1" si="147"/>
        <v/>
      </c>
      <c r="F381" s="45" t="str">
        <f t="shared" ca="1" si="148"/>
        <v/>
      </c>
      <c r="G381" s="46" t="str">
        <f t="shared" ca="1" si="149"/>
        <v/>
      </c>
      <c r="H381" s="44" t="str">
        <f t="shared" ca="1" si="150"/>
        <v/>
      </c>
      <c r="I381" s="45" t="str">
        <f t="shared" ca="1" si="151"/>
        <v/>
      </c>
      <c r="J381" s="46" t="str">
        <f t="shared" ca="1" si="152"/>
        <v/>
      </c>
      <c r="K381" s="44" t="str">
        <f t="shared" ca="1" si="153"/>
        <v/>
      </c>
      <c r="L381" s="45" t="str">
        <f t="shared" ca="1" si="154"/>
        <v/>
      </c>
      <c r="M381" s="46" t="str">
        <f t="shared" ca="1" si="155"/>
        <v/>
      </c>
      <c r="N381" s="44" t="str">
        <f t="shared" ca="1" si="156"/>
        <v/>
      </c>
      <c r="O381" s="45" t="str">
        <f t="shared" ca="1" si="157"/>
        <v/>
      </c>
      <c r="P381" s="46" t="str">
        <f t="shared" ca="1" si="158"/>
        <v/>
      </c>
      <c r="Q381" s="44" t="str">
        <f t="shared" ca="1" si="159"/>
        <v/>
      </c>
      <c r="R381" s="45" t="str">
        <f t="shared" ca="1" si="160"/>
        <v/>
      </c>
      <c r="S381" s="46" t="str">
        <f t="shared" ca="1" si="161"/>
        <v/>
      </c>
      <c r="T381" s="77" t="str">
        <f t="shared" ca="1" si="162"/>
        <v/>
      </c>
      <c r="AH381" s="163" t="str">
        <f t="shared" si="141"/>
        <v/>
      </c>
      <c r="AI381" s="163" t="str">
        <f t="shared" si="142"/>
        <v/>
      </c>
    </row>
    <row r="382" spans="1:35">
      <c r="A382" s="164" t="str">
        <f t="shared" ca="1" si="144"/>
        <v/>
      </c>
      <c r="B382" s="44" t="str">
        <f t="shared" ca="1" si="145"/>
        <v/>
      </c>
      <c r="C382" s="45" t="str">
        <f t="shared" ca="1" si="143"/>
        <v/>
      </c>
      <c r="D382" s="45" t="str">
        <f t="shared" ca="1" si="146"/>
        <v/>
      </c>
      <c r="E382" s="44" t="str">
        <f t="shared" ca="1" si="147"/>
        <v/>
      </c>
      <c r="F382" s="45" t="str">
        <f t="shared" ca="1" si="148"/>
        <v/>
      </c>
      <c r="G382" s="46" t="str">
        <f t="shared" ca="1" si="149"/>
        <v/>
      </c>
      <c r="H382" s="44" t="str">
        <f t="shared" ca="1" si="150"/>
        <v/>
      </c>
      <c r="I382" s="45" t="str">
        <f t="shared" ca="1" si="151"/>
        <v/>
      </c>
      <c r="J382" s="46" t="str">
        <f t="shared" ca="1" si="152"/>
        <v/>
      </c>
      <c r="K382" s="44" t="str">
        <f t="shared" ca="1" si="153"/>
        <v/>
      </c>
      <c r="L382" s="45" t="str">
        <f t="shared" ca="1" si="154"/>
        <v/>
      </c>
      <c r="M382" s="46" t="str">
        <f t="shared" ca="1" si="155"/>
        <v/>
      </c>
      <c r="N382" s="44" t="str">
        <f t="shared" ca="1" si="156"/>
        <v/>
      </c>
      <c r="O382" s="45" t="str">
        <f t="shared" ca="1" si="157"/>
        <v/>
      </c>
      <c r="P382" s="46" t="str">
        <f t="shared" ca="1" si="158"/>
        <v/>
      </c>
      <c r="Q382" s="44" t="str">
        <f t="shared" ca="1" si="159"/>
        <v/>
      </c>
      <c r="R382" s="45" t="str">
        <f t="shared" ca="1" si="160"/>
        <v/>
      </c>
      <c r="S382" s="46" t="str">
        <f t="shared" ca="1" si="161"/>
        <v/>
      </c>
      <c r="T382" s="77" t="str">
        <f t="shared" ca="1" si="162"/>
        <v/>
      </c>
      <c r="AH382" s="163" t="str">
        <f t="shared" si="141"/>
        <v/>
      </c>
      <c r="AI382" s="163" t="str">
        <f t="shared" si="142"/>
        <v/>
      </c>
    </row>
    <row r="383" spans="1:35">
      <c r="A383" s="164" t="str">
        <f t="shared" ca="1" si="144"/>
        <v/>
      </c>
      <c r="B383" s="44" t="str">
        <f t="shared" ca="1" si="145"/>
        <v/>
      </c>
      <c r="C383" s="45" t="str">
        <f t="shared" ca="1" si="143"/>
        <v/>
      </c>
      <c r="D383" s="45" t="str">
        <f t="shared" ca="1" si="146"/>
        <v/>
      </c>
      <c r="E383" s="44" t="str">
        <f t="shared" ca="1" si="147"/>
        <v/>
      </c>
      <c r="F383" s="45" t="str">
        <f t="shared" ca="1" si="148"/>
        <v/>
      </c>
      <c r="G383" s="46" t="str">
        <f t="shared" ca="1" si="149"/>
        <v/>
      </c>
      <c r="H383" s="44" t="str">
        <f t="shared" ca="1" si="150"/>
        <v/>
      </c>
      <c r="I383" s="45" t="str">
        <f t="shared" ca="1" si="151"/>
        <v/>
      </c>
      <c r="J383" s="46" t="str">
        <f t="shared" ca="1" si="152"/>
        <v/>
      </c>
      <c r="K383" s="44" t="str">
        <f t="shared" ca="1" si="153"/>
        <v/>
      </c>
      <c r="L383" s="45" t="str">
        <f t="shared" ca="1" si="154"/>
        <v/>
      </c>
      <c r="M383" s="46" t="str">
        <f t="shared" ca="1" si="155"/>
        <v/>
      </c>
      <c r="N383" s="44" t="str">
        <f t="shared" ca="1" si="156"/>
        <v/>
      </c>
      <c r="O383" s="45" t="str">
        <f t="shared" ca="1" si="157"/>
        <v/>
      </c>
      <c r="P383" s="46" t="str">
        <f t="shared" ca="1" si="158"/>
        <v/>
      </c>
      <c r="Q383" s="44" t="str">
        <f t="shared" ca="1" si="159"/>
        <v/>
      </c>
      <c r="R383" s="45" t="str">
        <f t="shared" ca="1" si="160"/>
        <v/>
      </c>
      <c r="S383" s="46" t="str">
        <f t="shared" ca="1" si="161"/>
        <v/>
      </c>
      <c r="T383" s="77" t="str">
        <f t="shared" ca="1" si="162"/>
        <v/>
      </c>
      <c r="AH383" s="163" t="str">
        <f t="shared" si="141"/>
        <v/>
      </c>
      <c r="AI383" s="163" t="str">
        <f t="shared" si="142"/>
        <v/>
      </c>
    </row>
    <row r="384" spans="1:35">
      <c r="A384" s="164" t="str">
        <f t="shared" ca="1" si="144"/>
        <v/>
      </c>
      <c r="B384" s="44" t="str">
        <f t="shared" ca="1" si="145"/>
        <v/>
      </c>
      <c r="C384" s="45" t="str">
        <f t="shared" ca="1" si="143"/>
        <v/>
      </c>
      <c r="D384" s="45" t="str">
        <f t="shared" ca="1" si="146"/>
        <v/>
      </c>
      <c r="E384" s="44" t="str">
        <f t="shared" ca="1" si="147"/>
        <v/>
      </c>
      <c r="F384" s="45" t="str">
        <f t="shared" ca="1" si="148"/>
        <v/>
      </c>
      <c r="G384" s="46" t="str">
        <f t="shared" ca="1" si="149"/>
        <v/>
      </c>
      <c r="H384" s="44" t="str">
        <f t="shared" ca="1" si="150"/>
        <v/>
      </c>
      <c r="I384" s="45" t="str">
        <f t="shared" ca="1" si="151"/>
        <v/>
      </c>
      <c r="J384" s="46" t="str">
        <f t="shared" ca="1" si="152"/>
        <v/>
      </c>
      <c r="K384" s="44" t="str">
        <f t="shared" ca="1" si="153"/>
        <v/>
      </c>
      <c r="L384" s="45" t="str">
        <f t="shared" ca="1" si="154"/>
        <v/>
      </c>
      <c r="M384" s="46" t="str">
        <f t="shared" ca="1" si="155"/>
        <v/>
      </c>
      <c r="N384" s="44" t="str">
        <f t="shared" ca="1" si="156"/>
        <v/>
      </c>
      <c r="O384" s="45" t="str">
        <f t="shared" ca="1" si="157"/>
        <v/>
      </c>
      <c r="P384" s="46" t="str">
        <f t="shared" ca="1" si="158"/>
        <v/>
      </c>
      <c r="Q384" s="44" t="str">
        <f t="shared" ca="1" si="159"/>
        <v/>
      </c>
      <c r="R384" s="45" t="str">
        <f t="shared" ca="1" si="160"/>
        <v/>
      </c>
      <c r="S384" s="46" t="str">
        <f t="shared" ca="1" si="161"/>
        <v/>
      </c>
      <c r="T384" s="77" t="str">
        <f t="shared" ca="1" si="162"/>
        <v/>
      </c>
      <c r="AH384" s="163" t="str">
        <f t="shared" si="141"/>
        <v/>
      </c>
      <c r="AI384" s="163" t="str">
        <f t="shared" si="142"/>
        <v/>
      </c>
    </row>
    <row r="385" spans="1:35">
      <c r="A385" s="164" t="str">
        <f t="shared" ca="1" si="144"/>
        <v/>
      </c>
      <c r="B385" s="44" t="str">
        <f t="shared" ca="1" si="145"/>
        <v/>
      </c>
      <c r="C385" s="45" t="str">
        <f t="shared" ca="1" si="143"/>
        <v/>
      </c>
      <c r="D385" s="45" t="str">
        <f t="shared" ca="1" si="146"/>
        <v/>
      </c>
      <c r="E385" s="44" t="str">
        <f t="shared" ca="1" si="147"/>
        <v/>
      </c>
      <c r="F385" s="45" t="str">
        <f t="shared" ca="1" si="148"/>
        <v/>
      </c>
      <c r="G385" s="46" t="str">
        <f t="shared" ca="1" si="149"/>
        <v/>
      </c>
      <c r="H385" s="44" t="str">
        <f t="shared" ca="1" si="150"/>
        <v/>
      </c>
      <c r="I385" s="45" t="str">
        <f t="shared" ca="1" si="151"/>
        <v/>
      </c>
      <c r="J385" s="46" t="str">
        <f t="shared" ca="1" si="152"/>
        <v/>
      </c>
      <c r="K385" s="44" t="str">
        <f t="shared" ca="1" si="153"/>
        <v/>
      </c>
      <c r="L385" s="45" t="str">
        <f t="shared" ca="1" si="154"/>
        <v/>
      </c>
      <c r="M385" s="46" t="str">
        <f t="shared" ca="1" si="155"/>
        <v/>
      </c>
      <c r="N385" s="44" t="str">
        <f t="shared" ca="1" si="156"/>
        <v/>
      </c>
      <c r="O385" s="45" t="str">
        <f t="shared" ca="1" si="157"/>
        <v/>
      </c>
      <c r="P385" s="46" t="str">
        <f t="shared" ca="1" si="158"/>
        <v/>
      </c>
      <c r="Q385" s="44" t="str">
        <f t="shared" ca="1" si="159"/>
        <v/>
      </c>
      <c r="R385" s="45" t="str">
        <f t="shared" ca="1" si="160"/>
        <v/>
      </c>
      <c r="S385" s="46" t="str">
        <f t="shared" ca="1" si="161"/>
        <v/>
      </c>
      <c r="T385" s="77" t="str">
        <f t="shared" ca="1" si="162"/>
        <v/>
      </c>
      <c r="AH385" s="163" t="str">
        <f t="shared" si="141"/>
        <v/>
      </c>
      <c r="AI385" s="163" t="str">
        <f t="shared" si="142"/>
        <v/>
      </c>
    </row>
    <row r="386" spans="1:35">
      <c r="A386" s="164" t="str">
        <f t="shared" ca="1" si="144"/>
        <v/>
      </c>
      <c r="B386" s="44" t="str">
        <f t="shared" ca="1" si="145"/>
        <v/>
      </c>
      <c r="C386" s="45" t="str">
        <f t="shared" ca="1" si="143"/>
        <v/>
      </c>
      <c r="D386" s="45" t="str">
        <f t="shared" ca="1" si="146"/>
        <v/>
      </c>
      <c r="E386" s="44" t="str">
        <f t="shared" ca="1" si="147"/>
        <v/>
      </c>
      <c r="F386" s="45" t="str">
        <f t="shared" ca="1" si="148"/>
        <v/>
      </c>
      <c r="G386" s="46" t="str">
        <f t="shared" ca="1" si="149"/>
        <v/>
      </c>
      <c r="H386" s="44" t="str">
        <f t="shared" ca="1" si="150"/>
        <v/>
      </c>
      <c r="I386" s="45" t="str">
        <f t="shared" ca="1" si="151"/>
        <v/>
      </c>
      <c r="J386" s="46" t="str">
        <f t="shared" ca="1" si="152"/>
        <v/>
      </c>
      <c r="K386" s="44" t="str">
        <f t="shared" ca="1" si="153"/>
        <v/>
      </c>
      <c r="L386" s="45" t="str">
        <f t="shared" ca="1" si="154"/>
        <v/>
      </c>
      <c r="M386" s="46" t="str">
        <f t="shared" ca="1" si="155"/>
        <v/>
      </c>
      <c r="N386" s="44" t="str">
        <f t="shared" ca="1" si="156"/>
        <v/>
      </c>
      <c r="O386" s="45" t="str">
        <f t="shared" ca="1" si="157"/>
        <v/>
      </c>
      <c r="P386" s="46" t="str">
        <f t="shared" ca="1" si="158"/>
        <v/>
      </c>
      <c r="Q386" s="44" t="str">
        <f t="shared" ca="1" si="159"/>
        <v/>
      </c>
      <c r="R386" s="45" t="str">
        <f t="shared" ca="1" si="160"/>
        <v/>
      </c>
      <c r="S386" s="46" t="str">
        <f t="shared" ca="1" si="161"/>
        <v/>
      </c>
      <c r="T386" s="77" t="str">
        <f t="shared" ca="1" si="162"/>
        <v/>
      </c>
      <c r="AH386" s="163" t="str">
        <f t="shared" si="141"/>
        <v/>
      </c>
      <c r="AI386" s="163" t="str">
        <f t="shared" si="142"/>
        <v/>
      </c>
    </row>
    <row r="387" spans="1:35">
      <c r="A387" s="164" t="str">
        <f t="shared" ca="1" si="144"/>
        <v/>
      </c>
      <c r="B387" s="44" t="str">
        <f t="shared" ca="1" si="145"/>
        <v/>
      </c>
      <c r="C387" s="45" t="str">
        <f t="shared" ca="1" si="143"/>
        <v/>
      </c>
      <c r="D387" s="45" t="str">
        <f t="shared" ca="1" si="146"/>
        <v/>
      </c>
      <c r="E387" s="44" t="str">
        <f t="shared" ca="1" si="147"/>
        <v/>
      </c>
      <c r="F387" s="45" t="str">
        <f t="shared" ca="1" si="148"/>
        <v/>
      </c>
      <c r="G387" s="46" t="str">
        <f t="shared" ca="1" si="149"/>
        <v/>
      </c>
      <c r="H387" s="44" t="str">
        <f t="shared" ca="1" si="150"/>
        <v/>
      </c>
      <c r="I387" s="45" t="str">
        <f t="shared" ca="1" si="151"/>
        <v/>
      </c>
      <c r="J387" s="46" t="str">
        <f t="shared" ca="1" si="152"/>
        <v/>
      </c>
      <c r="K387" s="44" t="str">
        <f t="shared" ca="1" si="153"/>
        <v/>
      </c>
      <c r="L387" s="45" t="str">
        <f t="shared" ca="1" si="154"/>
        <v/>
      </c>
      <c r="M387" s="46" t="str">
        <f t="shared" ca="1" si="155"/>
        <v/>
      </c>
      <c r="N387" s="44" t="str">
        <f t="shared" ca="1" si="156"/>
        <v/>
      </c>
      <c r="O387" s="45" t="str">
        <f t="shared" ca="1" si="157"/>
        <v/>
      </c>
      <c r="P387" s="46" t="str">
        <f t="shared" ca="1" si="158"/>
        <v/>
      </c>
      <c r="Q387" s="44" t="str">
        <f t="shared" ca="1" si="159"/>
        <v/>
      </c>
      <c r="R387" s="45" t="str">
        <f t="shared" ca="1" si="160"/>
        <v/>
      </c>
      <c r="S387" s="46" t="str">
        <f t="shared" ca="1" si="161"/>
        <v/>
      </c>
      <c r="T387" s="77" t="str">
        <f t="shared" ca="1" si="162"/>
        <v/>
      </c>
      <c r="AH387" s="163" t="str">
        <f t="shared" si="141"/>
        <v/>
      </c>
      <c r="AI387" s="163" t="str">
        <f t="shared" si="142"/>
        <v/>
      </c>
    </row>
    <row r="388" spans="1:35">
      <c r="A388" s="164" t="str">
        <f t="shared" ca="1" si="144"/>
        <v/>
      </c>
      <c r="B388" s="44" t="str">
        <f t="shared" ca="1" si="145"/>
        <v/>
      </c>
      <c r="C388" s="45" t="str">
        <f t="shared" ca="1" si="143"/>
        <v/>
      </c>
      <c r="D388" s="45" t="str">
        <f t="shared" ca="1" si="146"/>
        <v/>
      </c>
      <c r="E388" s="44" t="str">
        <f t="shared" ca="1" si="147"/>
        <v/>
      </c>
      <c r="F388" s="45" t="str">
        <f t="shared" ca="1" si="148"/>
        <v/>
      </c>
      <c r="G388" s="46" t="str">
        <f t="shared" ca="1" si="149"/>
        <v/>
      </c>
      <c r="H388" s="44" t="str">
        <f t="shared" ca="1" si="150"/>
        <v/>
      </c>
      <c r="I388" s="45" t="str">
        <f t="shared" ca="1" si="151"/>
        <v/>
      </c>
      <c r="J388" s="46" t="str">
        <f t="shared" ca="1" si="152"/>
        <v/>
      </c>
      <c r="K388" s="44" t="str">
        <f t="shared" ca="1" si="153"/>
        <v/>
      </c>
      <c r="L388" s="45" t="str">
        <f t="shared" ca="1" si="154"/>
        <v/>
      </c>
      <c r="M388" s="46" t="str">
        <f t="shared" ca="1" si="155"/>
        <v/>
      </c>
      <c r="N388" s="44" t="str">
        <f t="shared" ca="1" si="156"/>
        <v/>
      </c>
      <c r="O388" s="45" t="str">
        <f t="shared" ca="1" si="157"/>
        <v/>
      </c>
      <c r="P388" s="46" t="str">
        <f t="shared" ca="1" si="158"/>
        <v/>
      </c>
      <c r="Q388" s="44" t="str">
        <f t="shared" ca="1" si="159"/>
        <v/>
      </c>
      <c r="R388" s="45" t="str">
        <f t="shared" ca="1" si="160"/>
        <v/>
      </c>
      <c r="S388" s="46" t="str">
        <f t="shared" ca="1" si="161"/>
        <v/>
      </c>
      <c r="T388" s="77" t="str">
        <f t="shared" ca="1" si="162"/>
        <v/>
      </c>
      <c r="AH388" s="163" t="str">
        <f t="shared" ref="AH388:AH451" si="163">IF(COUNTIF(X:X,V388)*COUNTIF(Z:Z,V388)*COUNTIF(AB:AB,V388)*COUNTIF(AD:AD,V388)*COUNTIF(AF:AF,V388),V388,"")</f>
        <v/>
      </c>
      <c r="AI388" s="163" t="str">
        <f t="shared" ref="AI388:AI451" si="164">IF(AH388&gt;$A$14,AH388,"")</f>
        <v/>
      </c>
    </row>
    <row r="389" spans="1:35">
      <c r="A389" s="164" t="str">
        <f t="shared" ca="1" si="144"/>
        <v/>
      </c>
      <c r="B389" s="44" t="str">
        <f t="shared" ca="1" si="145"/>
        <v/>
      </c>
      <c r="C389" s="45" t="str">
        <f t="shared" ca="1" si="143"/>
        <v/>
      </c>
      <c r="D389" s="45" t="str">
        <f t="shared" ca="1" si="146"/>
        <v/>
      </c>
      <c r="E389" s="44" t="str">
        <f t="shared" ca="1" si="147"/>
        <v/>
      </c>
      <c r="F389" s="45" t="str">
        <f t="shared" ca="1" si="148"/>
        <v/>
      </c>
      <c r="G389" s="46" t="str">
        <f t="shared" ca="1" si="149"/>
        <v/>
      </c>
      <c r="H389" s="44" t="str">
        <f t="shared" ca="1" si="150"/>
        <v/>
      </c>
      <c r="I389" s="45" t="str">
        <f t="shared" ca="1" si="151"/>
        <v/>
      </c>
      <c r="J389" s="46" t="str">
        <f t="shared" ca="1" si="152"/>
        <v/>
      </c>
      <c r="K389" s="44" t="str">
        <f t="shared" ca="1" si="153"/>
        <v/>
      </c>
      <c r="L389" s="45" t="str">
        <f t="shared" ca="1" si="154"/>
        <v/>
      </c>
      <c r="M389" s="46" t="str">
        <f t="shared" ca="1" si="155"/>
        <v/>
      </c>
      <c r="N389" s="44" t="str">
        <f t="shared" ca="1" si="156"/>
        <v/>
      </c>
      <c r="O389" s="45" t="str">
        <f t="shared" ca="1" si="157"/>
        <v/>
      </c>
      <c r="P389" s="46" t="str">
        <f t="shared" ca="1" si="158"/>
        <v/>
      </c>
      <c r="Q389" s="44" t="str">
        <f t="shared" ca="1" si="159"/>
        <v/>
      </c>
      <c r="R389" s="45" t="str">
        <f t="shared" ca="1" si="160"/>
        <v/>
      </c>
      <c r="S389" s="46" t="str">
        <f t="shared" ca="1" si="161"/>
        <v/>
      </c>
      <c r="T389" s="77" t="str">
        <f t="shared" ca="1" si="162"/>
        <v/>
      </c>
      <c r="AH389" s="163" t="str">
        <f t="shared" si="163"/>
        <v/>
      </c>
      <c r="AI389" s="163" t="str">
        <f t="shared" si="164"/>
        <v/>
      </c>
    </row>
    <row r="390" spans="1:35">
      <c r="A390" s="164" t="str">
        <f t="shared" ca="1" si="144"/>
        <v/>
      </c>
      <c r="B390" s="44" t="str">
        <f t="shared" ca="1" si="145"/>
        <v/>
      </c>
      <c r="C390" s="45" t="str">
        <f t="shared" ca="1" si="143"/>
        <v/>
      </c>
      <c r="D390" s="45" t="str">
        <f t="shared" ca="1" si="146"/>
        <v/>
      </c>
      <c r="E390" s="44" t="str">
        <f t="shared" ca="1" si="147"/>
        <v/>
      </c>
      <c r="F390" s="45" t="str">
        <f t="shared" ca="1" si="148"/>
        <v/>
      </c>
      <c r="G390" s="46" t="str">
        <f t="shared" ca="1" si="149"/>
        <v/>
      </c>
      <c r="H390" s="44" t="str">
        <f t="shared" ca="1" si="150"/>
        <v/>
      </c>
      <c r="I390" s="45" t="str">
        <f t="shared" ca="1" si="151"/>
        <v/>
      </c>
      <c r="J390" s="46" t="str">
        <f t="shared" ca="1" si="152"/>
        <v/>
      </c>
      <c r="K390" s="44" t="str">
        <f t="shared" ca="1" si="153"/>
        <v/>
      </c>
      <c r="L390" s="45" t="str">
        <f t="shared" ca="1" si="154"/>
        <v/>
      </c>
      <c r="M390" s="46" t="str">
        <f t="shared" ca="1" si="155"/>
        <v/>
      </c>
      <c r="N390" s="44" t="str">
        <f t="shared" ca="1" si="156"/>
        <v/>
      </c>
      <c r="O390" s="45" t="str">
        <f t="shared" ca="1" si="157"/>
        <v/>
      </c>
      <c r="P390" s="46" t="str">
        <f t="shared" ca="1" si="158"/>
        <v/>
      </c>
      <c r="Q390" s="44" t="str">
        <f t="shared" ca="1" si="159"/>
        <v/>
      </c>
      <c r="R390" s="45" t="str">
        <f t="shared" ca="1" si="160"/>
        <v/>
      </c>
      <c r="S390" s="46" t="str">
        <f t="shared" ca="1" si="161"/>
        <v/>
      </c>
      <c r="T390" s="77" t="str">
        <f t="shared" ca="1" si="162"/>
        <v/>
      </c>
      <c r="AH390" s="163" t="str">
        <f t="shared" si="163"/>
        <v/>
      </c>
      <c r="AI390" s="163" t="str">
        <f t="shared" si="164"/>
        <v/>
      </c>
    </row>
    <row r="391" spans="1:35">
      <c r="A391" s="164" t="str">
        <f t="shared" ca="1" si="144"/>
        <v/>
      </c>
      <c r="B391" s="44" t="str">
        <f t="shared" ca="1" si="145"/>
        <v/>
      </c>
      <c r="C391" s="45" t="str">
        <f t="shared" ca="1" si="143"/>
        <v/>
      </c>
      <c r="D391" s="45" t="str">
        <f t="shared" ca="1" si="146"/>
        <v/>
      </c>
      <c r="E391" s="44" t="str">
        <f t="shared" ca="1" si="147"/>
        <v/>
      </c>
      <c r="F391" s="45" t="str">
        <f t="shared" ca="1" si="148"/>
        <v/>
      </c>
      <c r="G391" s="46" t="str">
        <f t="shared" ca="1" si="149"/>
        <v/>
      </c>
      <c r="H391" s="44" t="str">
        <f t="shared" ca="1" si="150"/>
        <v/>
      </c>
      <c r="I391" s="45" t="str">
        <f t="shared" ca="1" si="151"/>
        <v/>
      </c>
      <c r="J391" s="46" t="str">
        <f t="shared" ca="1" si="152"/>
        <v/>
      </c>
      <c r="K391" s="44" t="str">
        <f t="shared" ca="1" si="153"/>
        <v/>
      </c>
      <c r="L391" s="45" t="str">
        <f t="shared" ca="1" si="154"/>
        <v/>
      </c>
      <c r="M391" s="46" t="str">
        <f t="shared" ca="1" si="155"/>
        <v/>
      </c>
      <c r="N391" s="44" t="str">
        <f t="shared" ca="1" si="156"/>
        <v/>
      </c>
      <c r="O391" s="45" t="str">
        <f t="shared" ca="1" si="157"/>
        <v/>
      </c>
      <c r="P391" s="46" t="str">
        <f t="shared" ca="1" si="158"/>
        <v/>
      </c>
      <c r="Q391" s="44" t="str">
        <f t="shared" ca="1" si="159"/>
        <v/>
      </c>
      <c r="R391" s="45" t="str">
        <f t="shared" ca="1" si="160"/>
        <v/>
      </c>
      <c r="S391" s="46" t="str">
        <f t="shared" ca="1" si="161"/>
        <v/>
      </c>
      <c r="T391" s="77" t="str">
        <f t="shared" ca="1" si="162"/>
        <v/>
      </c>
      <c r="AH391" s="163" t="str">
        <f t="shared" si="163"/>
        <v/>
      </c>
      <c r="AI391" s="163" t="str">
        <f t="shared" si="164"/>
        <v/>
      </c>
    </row>
    <row r="392" spans="1:35">
      <c r="A392" s="164" t="str">
        <f t="shared" ca="1" si="144"/>
        <v/>
      </c>
      <c r="B392" s="44" t="str">
        <f t="shared" ca="1" si="145"/>
        <v/>
      </c>
      <c r="C392" s="45" t="str">
        <f t="shared" ca="1" si="143"/>
        <v/>
      </c>
      <c r="D392" s="45" t="str">
        <f t="shared" ca="1" si="146"/>
        <v/>
      </c>
      <c r="E392" s="44" t="str">
        <f t="shared" ca="1" si="147"/>
        <v/>
      </c>
      <c r="F392" s="45" t="str">
        <f t="shared" ca="1" si="148"/>
        <v/>
      </c>
      <c r="G392" s="46" t="str">
        <f t="shared" ca="1" si="149"/>
        <v/>
      </c>
      <c r="H392" s="44" t="str">
        <f t="shared" ca="1" si="150"/>
        <v/>
      </c>
      <c r="I392" s="45" t="str">
        <f t="shared" ca="1" si="151"/>
        <v/>
      </c>
      <c r="J392" s="46" t="str">
        <f t="shared" ca="1" si="152"/>
        <v/>
      </c>
      <c r="K392" s="44" t="str">
        <f t="shared" ca="1" si="153"/>
        <v/>
      </c>
      <c r="L392" s="45" t="str">
        <f t="shared" ca="1" si="154"/>
        <v/>
      </c>
      <c r="M392" s="46" t="str">
        <f t="shared" ca="1" si="155"/>
        <v/>
      </c>
      <c r="N392" s="44" t="str">
        <f t="shared" ca="1" si="156"/>
        <v/>
      </c>
      <c r="O392" s="45" t="str">
        <f t="shared" ca="1" si="157"/>
        <v/>
      </c>
      <c r="P392" s="46" t="str">
        <f t="shared" ca="1" si="158"/>
        <v/>
      </c>
      <c r="Q392" s="44" t="str">
        <f t="shared" ca="1" si="159"/>
        <v/>
      </c>
      <c r="R392" s="45" t="str">
        <f t="shared" ca="1" si="160"/>
        <v/>
      </c>
      <c r="S392" s="46" t="str">
        <f t="shared" ca="1" si="161"/>
        <v/>
      </c>
      <c r="T392" s="77" t="str">
        <f t="shared" ca="1" si="162"/>
        <v/>
      </c>
      <c r="AH392" s="163" t="str">
        <f t="shared" si="163"/>
        <v/>
      </c>
      <c r="AI392" s="163" t="str">
        <f t="shared" si="164"/>
        <v/>
      </c>
    </row>
    <row r="393" spans="1:35">
      <c r="A393" s="164" t="str">
        <f t="shared" ca="1" si="144"/>
        <v/>
      </c>
      <c r="B393" s="44" t="str">
        <f t="shared" ca="1" si="145"/>
        <v/>
      </c>
      <c r="C393" s="45" t="str">
        <f t="shared" ca="1" si="143"/>
        <v/>
      </c>
      <c r="D393" s="45" t="str">
        <f t="shared" ca="1" si="146"/>
        <v/>
      </c>
      <c r="E393" s="44" t="str">
        <f t="shared" ca="1" si="147"/>
        <v/>
      </c>
      <c r="F393" s="45" t="str">
        <f t="shared" ca="1" si="148"/>
        <v/>
      </c>
      <c r="G393" s="46" t="str">
        <f t="shared" ca="1" si="149"/>
        <v/>
      </c>
      <c r="H393" s="44" t="str">
        <f t="shared" ca="1" si="150"/>
        <v/>
      </c>
      <c r="I393" s="45" t="str">
        <f t="shared" ca="1" si="151"/>
        <v/>
      </c>
      <c r="J393" s="46" t="str">
        <f t="shared" ca="1" si="152"/>
        <v/>
      </c>
      <c r="K393" s="44" t="str">
        <f t="shared" ca="1" si="153"/>
        <v/>
      </c>
      <c r="L393" s="45" t="str">
        <f t="shared" ca="1" si="154"/>
        <v/>
      </c>
      <c r="M393" s="46" t="str">
        <f t="shared" ca="1" si="155"/>
        <v/>
      </c>
      <c r="N393" s="44" t="str">
        <f t="shared" ca="1" si="156"/>
        <v/>
      </c>
      <c r="O393" s="45" t="str">
        <f t="shared" ca="1" si="157"/>
        <v/>
      </c>
      <c r="P393" s="46" t="str">
        <f t="shared" ca="1" si="158"/>
        <v/>
      </c>
      <c r="Q393" s="44" t="str">
        <f t="shared" ca="1" si="159"/>
        <v/>
      </c>
      <c r="R393" s="45" t="str">
        <f t="shared" ca="1" si="160"/>
        <v/>
      </c>
      <c r="S393" s="46" t="str">
        <f t="shared" ca="1" si="161"/>
        <v/>
      </c>
      <c r="T393" s="77" t="str">
        <f t="shared" ca="1" si="162"/>
        <v/>
      </c>
      <c r="AH393" s="163" t="str">
        <f t="shared" si="163"/>
        <v/>
      </c>
      <c r="AI393" s="163" t="str">
        <f t="shared" si="164"/>
        <v/>
      </c>
    </row>
    <row r="394" spans="1:35">
      <c r="A394" s="164" t="str">
        <f t="shared" ca="1" si="144"/>
        <v/>
      </c>
      <c r="B394" s="44" t="str">
        <f t="shared" ca="1" si="145"/>
        <v/>
      </c>
      <c r="C394" s="45" t="str">
        <f t="shared" ca="1" si="143"/>
        <v/>
      </c>
      <c r="D394" s="45" t="str">
        <f t="shared" ca="1" si="146"/>
        <v/>
      </c>
      <c r="E394" s="44" t="str">
        <f t="shared" ca="1" si="147"/>
        <v/>
      </c>
      <c r="F394" s="45" t="str">
        <f t="shared" ca="1" si="148"/>
        <v/>
      </c>
      <c r="G394" s="46" t="str">
        <f t="shared" ca="1" si="149"/>
        <v/>
      </c>
      <c r="H394" s="44" t="str">
        <f t="shared" ca="1" si="150"/>
        <v/>
      </c>
      <c r="I394" s="45" t="str">
        <f t="shared" ca="1" si="151"/>
        <v/>
      </c>
      <c r="J394" s="46" t="str">
        <f t="shared" ca="1" si="152"/>
        <v/>
      </c>
      <c r="K394" s="44" t="str">
        <f t="shared" ca="1" si="153"/>
        <v/>
      </c>
      <c r="L394" s="45" t="str">
        <f t="shared" ca="1" si="154"/>
        <v/>
      </c>
      <c r="M394" s="46" t="str">
        <f t="shared" ca="1" si="155"/>
        <v/>
      </c>
      <c r="N394" s="44" t="str">
        <f t="shared" ca="1" si="156"/>
        <v/>
      </c>
      <c r="O394" s="45" t="str">
        <f t="shared" ca="1" si="157"/>
        <v/>
      </c>
      <c r="P394" s="46" t="str">
        <f t="shared" ca="1" si="158"/>
        <v/>
      </c>
      <c r="Q394" s="44" t="str">
        <f t="shared" ca="1" si="159"/>
        <v/>
      </c>
      <c r="R394" s="45" t="str">
        <f t="shared" ca="1" si="160"/>
        <v/>
      </c>
      <c r="S394" s="46" t="str">
        <f t="shared" ca="1" si="161"/>
        <v/>
      </c>
      <c r="T394" s="77" t="str">
        <f t="shared" ca="1" si="162"/>
        <v/>
      </c>
      <c r="AH394" s="163" t="str">
        <f t="shared" si="163"/>
        <v/>
      </c>
      <c r="AI394" s="163" t="str">
        <f t="shared" si="164"/>
        <v/>
      </c>
    </row>
    <row r="395" spans="1:35">
      <c r="A395" s="164" t="str">
        <f t="shared" ca="1" si="144"/>
        <v/>
      </c>
      <c r="B395" s="44" t="str">
        <f t="shared" ca="1" si="145"/>
        <v/>
      </c>
      <c r="C395" s="45" t="str">
        <f t="shared" ca="1" si="143"/>
        <v/>
      </c>
      <c r="D395" s="45" t="str">
        <f t="shared" ca="1" si="146"/>
        <v/>
      </c>
      <c r="E395" s="44" t="str">
        <f t="shared" ca="1" si="147"/>
        <v/>
      </c>
      <c r="F395" s="45" t="str">
        <f t="shared" ca="1" si="148"/>
        <v/>
      </c>
      <c r="G395" s="46" t="str">
        <f t="shared" ca="1" si="149"/>
        <v/>
      </c>
      <c r="H395" s="44" t="str">
        <f t="shared" ca="1" si="150"/>
        <v/>
      </c>
      <c r="I395" s="45" t="str">
        <f t="shared" ca="1" si="151"/>
        <v/>
      </c>
      <c r="J395" s="46" t="str">
        <f t="shared" ca="1" si="152"/>
        <v/>
      </c>
      <c r="K395" s="44" t="str">
        <f t="shared" ca="1" si="153"/>
        <v/>
      </c>
      <c r="L395" s="45" t="str">
        <f t="shared" ca="1" si="154"/>
        <v/>
      </c>
      <c r="M395" s="46" t="str">
        <f t="shared" ca="1" si="155"/>
        <v/>
      </c>
      <c r="N395" s="44" t="str">
        <f t="shared" ca="1" si="156"/>
        <v/>
      </c>
      <c r="O395" s="45" t="str">
        <f t="shared" ca="1" si="157"/>
        <v/>
      </c>
      <c r="P395" s="46" t="str">
        <f t="shared" ca="1" si="158"/>
        <v/>
      </c>
      <c r="Q395" s="44" t="str">
        <f t="shared" ca="1" si="159"/>
        <v/>
      </c>
      <c r="R395" s="45" t="str">
        <f t="shared" ca="1" si="160"/>
        <v/>
      </c>
      <c r="S395" s="46" t="str">
        <f t="shared" ca="1" si="161"/>
        <v/>
      </c>
      <c r="T395" s="77" t="str">
        <f t="shared" ca="1" si="162"/>
        <v/>
      </c>
      <c r="AH395" s="163" t="str">
        <f t="shared" si="163"/>
        <v/>
      </c>
      <c r="AI395" s="163" t="str">
        <f t="shared" si="164"/>
        <v/>
      </c>
    </row>
    <row r="396" spans="1:35">
      <c r="A396" s="164" t="str">
        <f t="shared" ca="1" si="144"/>
        <v/>
      </c>
      <c r="B396" s="44" t="str">
        <f t="shared" ca="1" si="145"/>
        <v/>
      </c>
      <c r="C396" s="45" t="str">
        <f t="shared" ca="1" si="143"/>
        <v/>
      </c>
      <c r="D396" s="45" t="str">
        <f t="shared" ca="1" si="146"/>
        <v/>
      </c>
      <c r="E396" s="44" t="str">
        <f t="shared" ca="1" si="147"/>
        <v/>
      </c>
      <c r="F396" s="45" t="str">
        <f t="shared" ca="1" si="148"/>
        <v/>
      </c>
      <c r="G396" s="46" t="str">
        <f t="shared" ca="1" si="149"/>
        <v/>
      </c>
      <c r="H396" s="44" t="str">
        <f t="shared" ca="1" si="150"/>
        <v/>
      </c>
      <c r="I396" s="45" t="str">
        <f t="shared" ca="1" si="151"/>
        <v/>
      </c>
      <c r="J396" s="46" t="str">
        <f t="shared" ca="1" si="152"/>
        <v/>
      </c>
      <c r="K396" s="44" t="str">
        <f t="shared" ca="1" si="153"/>
        <v/>
      </c>
      <c r="L396" s="45" t="str">
        <f t="shared" ca="1" si="154"/>
        <v/>
      </c>
      <c r="M396" s="46" t="str">
        <f t="shared" ca="1" si="155"/>
        <v/>
      </c>
      <c r="N396" s="44" t="str">
        <f t="shared" ca="1" si="156"/>
        <v/>
      </c>
      <c r="O396" s="45" t="str">
        <f t="shared" ca="1" si="157"/>
        <v/>
      </c>
      <c r="P396" s="46" t="str">
        <f t="shared" ca="1" si="158"/>
        <v/>
      </c>
      <c r="Q396" s="44" t="str">
        <f t="shared" ca="1" si="159"/>
        <v/>
      </c>
      <c r="R396" s="45" t="str">
        <f t="shared" ca="1" si="160"/>
        <v/>
      </c>
      <c r="S396" s="46" t="str">
        <f t="shared" ca="1" si="161"/>
        <v/>
      </c>
      <c r="T396" s="77" t="str">
        <f t="shared" ca="1" si="162"/>
        <v/>
      </c>
      <c r="AH396" s="163" t="str">
        <f t="shared" si="163"/>
        <v/>
      </c>
      <c r="AI396" s="163" t="str">
        <f t="shared" si="164"/>
        <v/>
      </c>
    </row>
    <row r="397" spans="1:35">
      <c r="A397" s="164" t="str">
        <f t="shared" ca="1" si="144"/>
        <v/>
      </c>
      <c r="B397" s="44" t="str">
        <f t="shared" ca="1" si="145"/>
        <v/>
      </c>
      <c r="C397" s="45" t="str">
        <f t="shared" ca="1" si="143"/>
        <v/>
      </c>
      <c r="D397" s="45" t="str">
        <f t="shared" ca="1" si="146"/>
        <v/>
      </c>
      <c r="E397" s="44" t="str">
        <f t="shared" ca="1" si="147"/>
        <v/>
      </c>
      <c r="F397" s="45" t="str">
        <f t="shared" ca="1" si="148"/>
        <v/>
      </c>
      <c r="G397" s="46" t="str">
        <f t="shared" ca="1" si="149"/>
        <v/>
      </c>
      <c r="H397" s="44" t="str">
        <f t="shared" ca="1" si="150"/>
        <v/>
      </c>
      <c r="I397" s="45" t="str">
        <f t="shared" ca="1" si="151"/>
        <v/>
      </c>
      <c r="J397" s="46" t="str">
        <f t="shared" ca="1" si="152"/>
        <v/>
      </c>
      <c r="K397" s="44" t="str">
        <f t="shared" ca="1" si="153"/>
        <v/>
      </c>
      <c r="L397" s="45" t="str">
        <f t="shared" ca="1" si="154"/>
        <v/>
      </c>
      <c r="M397" s="46" t="str">
        <f t="shared" ca="1" si="155"/>
        <v/>
      </c>
      <c r="N397" s="44" t="str">
        <f t="shared" ca="1" si="156"/>
        <v/>
      </c>
      <c r="O397" s="45" t="str">
        <f t="shared" ca="1" si="157"/>
        <v/>
      </c>
      <c r="P397" s="46" t="str">
        <f t="shared" ca="1" si="158"/>
        <v/>
      </c>
      <c r="Q397" s="44" t="str">
        <f t="shared" ca="1" si="159"/>
        <v/>
      </c>
      <c r="R397" s="45" t="str">
        <f t="shared" ca="1" si="160"/>
        <v/>
      </c>
      <c r="S397" s="46" t="str">
        <f t="shared" ca="1" si="161"/>
        <v/>
      </c>
      <c r="T397" s="77" t="str">
        <f t="shared" ca="1" si="162"/>
        <v/>
      </c>
      <c r="AH397" s="163" t="str">
        <f t="shared" si="163"/>
        <v/>
      </c>
      <c r="AI397" s="163" t="str">
        <f t="shared" si="164"/>
        <v/>
      </c>
    </row>
    <row r="398" spans="1:35">
      <c r="A398" s="164" t="str">
        <f t="shared" ca="1" si="144"/>
        <v/>
      </c>
      <c r="B398" s="44" t="str">
        <f t="shared" ca="1" si="145"/>
        <v/>
      </c>
      <c r="C398" s="45" t="str">
        <f t="shared" ca="1" si="143"/>
        <v/>
      </c>
      <c r="D398" s="45" t="str">
        <f t="shared" ca="1" si="146"/>
        <v/>
      </c>
      <c r="E398" s="44" t="str">
        <f t="shared" ca="1" si="147"/>
        <v/>
      </c>
      <c r="F398" s="45" t="str">
        <f t="shared" ca="1" si="148"/>
        <v/>
      </c>
      <c r="G398" s="46" t="str">
        <f t="shared" ca="1" si="149"/>
        <v/>
      </c>
      <c r="H398" s="44" t="str">
        <f t="shared" ca="1" si="150"/>
        <v/>
      </c>
      <c r="I398" s="45" t="str">
        <f t="shared" ca="1" si="151"/>
        <v/>
      </c>
      <c r="J398" s="46" t="str">
        <f t="shared" ca="1" si="152"/>
        <v/>
      </c>
      <c r="K398" s="44" t="str">
        <f t="shared" ca="1" si="153"/>
        <v/>
      </c>
      <c r="L398" s="45" t="str">
        <f t="shared" ca="1" si="154"/>
        <v/>
      </c>
      <c r="M398" s="46" t="str">
        <f t="shared" ca="1" si="155"/>
        <v/>
      </c>
      <c r="N398" s="44" t="str">
        <f t="shared" ca="1" si="156"/>
        <v/>
      </c>
      <c r="O398" s="45" t="str">
        <f t="shared" ca="1" si="157"/>
        <v/>
      </c>
      <c r="P398" s="46" t="str">
        <f t="shared" ca="1" si="158"/>
        <v/>
      </c>
      <c r="Q398" s="44" t="str">
        <f t="shared" ca="1" si="159"/>
        <v/>
      </c>
      <c r="R398" s="45" t="str">
        <f t="shared" ca="1" si="160"/>
        <v/>
      </c>
      <c r="S398" s="46" t="str">
        <f t="shared" ca="1" si="161"/>
        <v/>
      </c>
      <c r="T398" s="77" t="str">
        <f t="shared" ca="1" si="162"/>
        <v/>
      </c>
      <c r="AH398" s="163" t="str">
        <f t="shared" si="163"/>
        <v/>
      </c>
      <c r="AI398" s="163" t="str">
        <f t="shared" si="164"/>
        <v/>
      </c>
    </row>
    <row r="399" spans="1:35">
      <c r="A399" s="164" t="str">
        <f t="shared" ca="1" si="144"/>
        <v/>
      </c>
      <c r="B399" s="44" t="str">
        <f t="shared" ca="1" si="145"/>
        <v/>
      </c>
      <c r="C399" s="45" t="str">
        <f t="shared" ca="1" si="143"/>
        <v/>
      </c>
      <c r="D399" s="45" t="str">
        <f t="shared" ca="1" si="146"/>
        <v/>
      </c>
      <c r="E399" s="44" t="str">
        <f t="shared" ca="1" si="147"/>
        <v/>
      </c>
      <c r="F399" s="45" t="str">
        <f t="shared" ca="1" si="148"/>
        <v/>
      </c>
      <c r="G399" s="46" t="str">
        <f t="shared" ca="1" si="149"/>
        <v/>
      </c>
      <c r="H399" s="44" t="str">
        <f t="shared" ca="1" si="150"/>
        <v/>
      </c>
      <c r="I399" s="45" t="str">
        <f t="shared" ca="1" si="151"/>
        <v/>
      </c>
      <c r="J399" s="46" t="str">
        <f t="shared" ca="1" si="152"/>
        <v/>
      </c>
      <c r="K399" s="44" t="str">
        <f t="shared" ca="1" si="153"/>
        <v/>
      </c>
      <c r="L399" s="45" t="str">
        <f t="shared" ca="1" si="154"/>
        <v/>
      </c>
      <c r="M399" s="46" t="str">
        <f t="shared" ca="1" si="155"/>
        <v/>
      </c>
      <c r="N399" s="44" t="str">
        <f t="shared" ca="1" si="156"/>
        <v/>
      </c>
      <c r="O399" s="45" t="str">
        <f t="shared" ca="1" si="157"/>
        <v/>
      </c>
      <c r="P399" s="46" t="str">
        <f t="shared" ca="1" si="158"/>
        <v/>
      </c>
      <c r="Q399" s="44" t="str">
        <f t="shared" ca="1" si="159"/>
        <v/>
      </c>
      <c r="R399" s="45" t="str">
        <f t="shared" ca="1" si="160"/>
        <v/>
      </c>
      <c r="S399" s="46" t="str">
        <f t="shared" ca="1" si="161"/>
        <v/>
      </c>
      <c r="T399" s="77" t="str">
        <f t="shared" ca="1" si="162"/>
        <v/>
      </c>
      <c r="AH399" s="163" t="str">
        <f t="shared" si="163"/>
        <v/>
      </c>
      <c r="AI399" s="163" t="str">
        <f t="shared" si="164"/>
        <v/>
      </c>
    </row>
    <row r="400" spans="1:35">
      <c r="A400" s="164" t="str">
        <f t="shared" ca="1" si="144"/>
        <v/>
      </c>
      <c r="B400" s="44" t="str">
        <f t="shared" ca="1" si="145"/>
        <v/>
      </c>
      <c r="C400" s="45" t="str">
        <f t="shared" ref="C400:C463" ca="1" si="165">IF(ISERROR(B400-2),"",(B400/$B$14-1)*$B$5)</f>
        <v/>
      </c>
      <c r="D400" s="45" t="str">
        <f t="shared" ca="1" si="146"/>
        <v/>
      </c>
      <c r="E400" s="44" t="str">
        <f t="shared" ca="1" si="147"/>
        <v/>
      </c>
      <c r="F400" s="45" t="str">
        <f t="shared" ca="1" si="148"/>
        <v/>
      </c>
      <c r="G400" s="46" t="str">
        <f t="shared" ca="1" si="149"/>
        <v/>
      </c>
      <c r="H400" s="44" t="str">
        <f t="shared" ca="1" si="150"/>
        <v/>
      </c>
      <c r="I400" s="45" t="str">
        <f t="shared" ca="1" si="151"/>
        <v/>
      </c>
      <c r="J400" s="46" t="str">
        <f t="shared" ca="1" si="152"/>
        <v/>
      </c>
      <c r="K400" s="44" t="str">
        <f t="shared" ca="1" si="153"/>
        <v/>
      </c>
      <c r="L400" s="45" t="str">
        <f t="shared" ca="1" si="154"/>
        <v/>
      </c>
      <c r="M400" s="46" t="str">
        <f t="shared" ca="1" si="155"/>
        <v/>
      </c>
      <c r="N400" s="44" t="str">
        <f t="shared" ca="1" si="156"/>
        <v/>
      </c>
      <c r="O400" s="45" t="str">
        <f t="shared" ca="1" si="157"/>
        <v/>
      </c>
      <c r="P400" s="46" t="str">
        <f t="shared" ca="1" si="158"/>
        <v/>
      </c>
      <c r="Q400" s="44" t="str">
        <f t="shared" ca="1" si="159"/>
        <v/>
      </c>
      <c r="R400" s="45" t="str">
        <f t="shared" ca="1" si="160"/>
        <v/>
      </c>
      <c r="S400" s="46" t="str">
        <f t="shared" ca="1" si="161"/>
        <v/>
      </c>
      <c r="T400" s="77" t="str">
        <f t="shared" ca="1" si="162"/>
        <v/>
      </c>
      <c r="AH400" s="163" t="str">
        <f t="shared" si="163"/>
        <v/>
      </c>
      <c r="AI400" s="163" t="str">
        <f t="shared" si="164"/>
        <v/>
      </c>
    </row>
    <row r="401" spans="1:35">
      <c r="A401" s="164" t="str">
        <f t="shared" ca="1" si="144"/>
        <v/>
      </c>
      <c r="B401" s="44" t="str">
        <f t="shared" ca="1" si="145"/>
        <v/>
      </c>
      <c r="C401" s="45" t="str">
        <f t="shared" ca="1" si="165"/>
        <v/>
      </c>
      <c r="D401" s="45" t="str">
        <f t="shared" ca="1" si="146"/>
        <v/>
      </c>
      <c r="E401" s="44" t="str">
        <f t="shared" ca="1" si="147"/>
        <v/>
      </c>
      <c r="F401" s="45" t="str">
        <f t="shared" ca="1" si="148"/>
        <v/>
      </c>
      <c r="G401" s="46" t="str">
        <f t="shared" ca="1" si="149"/>
        <v/>
      </c>
      <c r="H401" s="44" t="str">
        <f t="shared" ca="1" si="150"/>
        <v/>
      </c>
      <c r="I401" s="45" t="str">
        <f t="shared" ca="1" si="151"/>
        <v/>
      </c>
      <c r="J401" s="46" t="str">
        <f t="shared" ca="1" si="152"/>
        <v/>
      </c>
      <c r="K401" s="44" t="str">
        <f t="shared" ca="1" si="153"/>
        <v/>
      </c>
      <c r="L401" s="45" t="str">
        <f t="shared" ca="1" si="154"/>
        <v/>
      </c>
      <c r="M401" s="46" t="str">
        <f t="shared" ca="1" si="155"/>
        <v/>
      </c>
      <c r="N401" s="44" t="str">
        <f t="shared" ca="1" si="156"/>
        <v/>
      </c>
      <c r="O401" s="45" t="str">
        <f t="shared" ca="1" si="157"/>
        <v/>
      </c>
      <c r="P401" s="46" t="str">
        <f t="shared" ca="1" si="158"/>
        <v/>
      </c>
      <c r="Q401" s="44" t="str">
        <f t="shared" ca="1" si="159"/>
        <v/>
      </c>
      <c r="R401" s="45" t="str">
        <f t="shared" ca="1" si="160"/>
        <v/>
      </c>
      <c r="S401" s="46" t="str">
        <f t="shared" ca="1" si="161"/>
        <v/>
      </c>
      <c r="T401" s="77" t="str">
        <f t="shared" ca="1" si="162"/>
        <v/>
      </c>
      <c r="AH401" s="163" t="str">
        <f t="shared" si="163"/>
        <v/>
      </c>
      <c r="AI401" s="163" t="str">
        <f t="shared" si="164"/>
        <v/>
      </c>
    </row>
    <row r="402" spans="1:35">
      <c r="A402" s="164" t="str">
        <f t="shared" ca="1" si="144"/>
        <v/>
      </c>
      <c r="B402" s="44" t="str">
        <f t="shared" ca="1" si="145"/>
        <v/>
      </c>
      <c r="C402" s="45" t="str">
        <f t="shared" ca="1" si="165"/>
        <v/>
      </c>
      <c r="D402" s="45" t="str">
        <f t="shared" ca="1" si="146"/>
        <v/>
      </c>
      <c r="E402" s="44" t="str">
        <f t="shared" ca="1" si="147"/>
        <v/>
      </c>
      <c r="F402" s="45" t="str">
        <f t="shared" ca="1" si="148"/>
        <v/>
      </c>
      <c r="G402" s="46" t="str">
        <f t="shared" ca="1" si="149"/>
        <v/>
      </c>
      <c r="H402" s="44" t="str">
        <f t="shared" ca="1" si="150"/>
        <v/>
      </c>
      <c r="I402" s="45" t="str">
        <f t="shared" ca="1" si="151"/>
        <v/>
      </c>
      <c r="J402" s="46" t="str">
        <f t="shared" ca="1" si="152"/>
        <v/>
      </c>
      <c r="K402" s="44" t="str">
        <f t="shared" ca="1" si="153"/>
        <v/>
      </c>
      <c r="L402" s="45" t="str">
        <f t="shared" ca="1" si="154"/>
        <v/>
      </c>
      <c r="M402" s="46" t="str">
        <f t="shared" ca="1" si="155"/>
        <v/>
      </c>
      <c r="N402" s="44" t="str">
        <f t="shared" ca="1" si="156"/>
        <v/>
      </c>
      <c r="O402" s="45" t="str">
        <f t="shared" ca="1" si="157"/>
        <v/>
      </c>
      <c r="P402" s="46" t="str">
        <f t="shared" ca="1" si="158"/>
        <v/>
      </c>
      <c r="Q402" s="44" t="str">
        <f t="shared" ca="1" si="159"/>
        <v/>
      </c>
      <c r="R402" s="45" t="str">
        <f t="shared" ca="1" si="160"/>
        <v/>
      </c>
      <c r="S402" s="46" t="str">
        <f t="shared" ca="1" si="161"/>
        <v/>
      </c>
      <c r="T402" s="77" t="str">
        <f t="shared" ca="1" si="162"/>
        <v/>
      </c>
      <c r="AH402" s="163" t="str">
        <f t="shared" si="163"/>
        <v/>
      </c>
      <c r="AI402" s="163" t="str">
        <f t="shared" si="164"/>
        <v/>
      </c>
    </row>
    <row r="403" spans="1:35">
      <c r="A403" s="164" t="str">
        <f t="shared" ca="1" si="144"/>
        <v/>
      </c>
      <c r="B403" s="44" t="str">
        <f t="shared" ca="1" si="145"/>
        <v/>
      </c>
      <c r="C403" s="45" t="str">
        <f t="shared" ca="1" si="165"/>
        <v/>
      </c>
      <c r="D403" s="45" t="str">
        <f t="shared" ca="1" si="146"/>
        <v/>
      </c>
      <c r="E403" s="44" t="str">
        <f t="shared" ca="1" si="147"/>
        <v/>
      </c>
      <c r="F403" s="45" t="str">
        <f t="shared" ca="1" si="148"/>
        <v/>
      </c>
      <c r="G403" s="46" t="str">
        <f t="shared" ca="1" si="149"/>
        <v/>
      </c>
      <c r="H403" s="44" t="str">
        <f t="shared" ca="1" si="150"/>
        <v/>
      </c>
      <c r="I403" s="45" t="str">
        <f t="shared" ca="1" si="151"/>
        <v/>
      </c>
      <c r="J403" s="46" t="str">
        <f t="shared" ca="1" si="152"/>
        <v/>
      </c>
      <c r="K403" s="44" t="str">
        <f t="shared" ca="1" si="153"/>
        <v/>
      </c>
      <c r="L403" s="45" t="str">
        <f t="shared" ca="1" si="154"/>
        <v/>
      </c>
      <c r="M403" s="46" t="str">
        <f t="shared" ca="1" si="155"/>
        <v/>
      </c>
      <c r="N403" s="44" t="str">
        <f t="shared" ca="1" si="156"/>
        <v/>
      </c>
      <c r="O403" s="45" t="str">
        <f t="shared" ca="1" si="157"/>
        <v/>
      </c>
      <c r="P403" s="46" t="str">
        <f t="shared" ca="1" si="158"/>
        <v/>
      </c>
      <c r="Q403" s="44" t="str">
        <f t="shared" ca="1" si="159"/>
        <v/>
      </c>
      <c r="R403" s="45" t="str">
        <f t="shared" ca="1" si="160"/>
        <v/>
      </c>
      <c r="S403" s="46" t="str">
        <f t="shared" ca="1" si="161"/>
        <v/>
      </c>
      <c r="T403" s="77" t="str">
        <f t="shared" ca="1" si="162"/>
        <v/>
      </c>
      <c r="AH403" s="163" t="str">
        <f t="shared" si="163"/>
        <v/>
      </c>
      <c r="AI403" s="163" t="str">
        <f t="shared" si="164"/>
        <v/>
      </c>
    </row>
    <row r="404" spans="1:35">
      <c r="A404" s="164" t="str">
        <f t="shared" ca="1" si="144"/>
        <v/>
      </c>
      <c r="B404" s="44" t="str">
        <f t="shared" ca="1" si="145"/>
        <v/>
      </c>
      <c r="C404" s="45" t="str">
        <f t="shared" ca="1" si="165"/>
        <v/>
      </c>
      <c r="D404" s="45" t="str">
        <f t="shared" ca="1" si="146"/>
        <v/>
      </c>
      <c r="E404" s="44" t="str">
        <f t="shared" ca="1" si="147"/>
        <v/>
      </c>
      <c r="F404" s="45" t="str">
        <f t="shared" ca="1" si="148"/>
        <v/>
      </c>
      <c r="G404" s="46" t="str">
        <f t="shared" ca="1" si="149"/>
        <v/>
      </c>
      <c r="H404" s="44" t="str">
        <f t="shared" ca="1" si="150"/>
        <v/>
      </c>
      <c r="I404" s="45" t="str">
        <f t="shared" ca="1" si="151"/>
        <v/>
      </c>
      <c r="J404" s="46" t="str">
        <f t="shared" ca="1" si="152"/>
        <v/>
      </c>
      <c r="K404" s="44" t="str">
        <f t="shared" ca="1" si="153"/>
        <v/>
      </c>
      <c r="L404" s="45" t="str">
        <f t="shared" ca="1" si="154"/>
        <v/>
      </c>
      <c r="M404" s="46" t="str">
        <f t="shared" ca="1" si="155"/>
        <v/>
      </c>
      <c r="N404" s="44" t="str">
        <f t="shared" ca="1" si="156"/>
        <v/>
      </c>
      <c r="O404" s="45" t="str">
        <f t="shared" ca="1" si="157"/>
        <v/>
      </c>
      <c r="P404" s="46" t="str">
        <f t="shared" ca="1" si="158"/>
        <v/>
      </c>
      <c r="Q404" s="44" t="str">
        <f t="shared" ca="1" si="159"/>
        <v/>
      </c>
      <c r="R404" s="45" t="str">
        <f t="shared" ca="1" si="160"/>
        <v/>
      </c>
      <c r="S404" s="46" t="str">
        <f t="shared" ca="1" si="161"/>
        <v/>
      </c>
      <c r="T404" s="77" t="str">
        <f t="shared" ca="1" si="162"/>
        <v/>
      </c>
      <c r="AH404" s="163" t="str">
        <f t="shared" si="163"/>
        <v/>
      </c>
      <c r="AI404" s="163" t="str">
        <f t="shared" si="164"/>
        <v/>
      </c>
    </row>
    <row r="405" spans="1:35">
      <c r="A405" s="164" t="str">
        <f t="shared" ca="1" si="144"/>
        <v/>
      </c>
      <c r="B405" s="44" t="str">
        <f t="shared" ca="1" si="145"/>
        <v/>
      </c>
      <c r="C405" s="45" t="str">
        <f t="shared" ca="1" si="165"/>
        <v/>
      </c>
      <c r="D405" s="45" t="str">
        <f t="shared" ca="1" si="146"/>
        <v/>
      </c>
      <c r="E405" s="44" t="str">
        <f t="shared" ca="1" si="147"/>
        <v/>
      </c>
      <c r="F405" s="45" t="str">
        <f t="shared" ca="1" si="148"/>
        <v/>
      </c>
      <c r="G405" s="46" t="str">
        <f t="shared" ca="1" si="149"/>
        <v/>
      </c>
      <c r="H405" s="44" t="str">
        <f t="shared" ca="1" si="150"/>
        <v/>
      </c>
      <c r="I405" s="45" t="str">
        <f t="shared" ca="1" si="151"/>
        <v/>
      </c>
      <c r="J405" s="46" t="str">
        <f t="shared" ca="1" si="152"/>
        <v/>
      </c>
      <c r="K405" s="44" t="str">
        <f t="shared" ca="1" si="153"/>
        <v/>
      </c>
      <c r="L405" s="45" t="str">
        <f t="shared" ca="1" si="154"/>
        <v/>
      </c>
      <c r="M405" s="46" t="str">
        <f t="shared" ca="1" si="155"/>
        <v/>
      </c>
      <c r="N405" s="44" t="str">
        <f t="shared" ca="1" si="156"/>
        <v/>
      </c>
      <c r="O405" s="45" t="str">
        <f t="shared" ca="1" si="157"/>
        <v/>
      </c>
      <c r="P405" s="46" t="str">
        <f t="shared" ca="1" si="158"/>
        <v/>
      </c>
      <c r="Q405" s="44" t="str">
        <f t="shared" ca="1" si="159"/>
        <v/>
      </c>
      <c r="R405" s="45" t="str">
        <f t="shared" ca="1" si="160"/>
        <v/>
      </c>
      <c r="S405" s="46" t="str">
        <f t="shared" ca="1" si="161"/>
        <v/>
      </c>
      <c r="T405" s="77" t="str">
        <f t="shared" ca="1" si="162"/>
        <v/>
      </c>
      <c r="AH405" s="163" t="str">
        <f t="shared" si="163"/>
        <v/>
      </c>
      <c r="AI405" s="163" t="str">
        <f t="shared" si="164"/>
        <v/>
      </c>
    </row>
    <row r="406" spans="1:35">
      <c r="A406" s="164" t="str">
        <f t="shared" ca="1" si="144"/>
        <v/>
      </c>
      <c r="B406" s="44" t="str">
        <f t="shared" ca="1" si="145"/>
        <v/>
      </c>
      <c r="C406" s="45" t="str">
        <f t="shared" ca="1" si="165"/>
        <v/>
      </c>
      <c r="D406" s="45" t="str">
        <f t="shared" ca="1" si="146"/>
        <v/>
      </c>
      <c r="E406" s="44" t="str">
        <f t="shared" ca="1" si="147"/>
        <v/>
      </c>
      <c r="F406" s="45" t="str">
        <f t="shared" ca="1" si="148"/>
        <v/>
      </c>
      <c r="G406" s="46" t="str">
        <f t="shared" ca="1" si="149"/>
        <v/>
      </c>
      <c r="H406" s="44" t="str">
        <f t="shared" ca="1" si="150"/>
        <v/>
      </c>
      <c r="I406" s="45" t="str">
        <f t="shared" ca="1" si="151"/>
        <v/>
      </c>
      <c r="J406" s="46" t="str">
        <f t="shared" ca="1" si="152"/>
        <v/>
      </c>
      <c r="K406" s="44" t="str">
        <f t="shared" ca="1" si="153"/>
        <v/>
      </c>
      <c r="L406" s="45" t="str">
        <f t="shared" ca="1" si="154"/>
        <v/>
      </c>
      <c r="M406" s="46" t="str">
        <f t="shared" ca="1" si="155"/>
        <v/>
      </c>
      <c r="N406" s="44" t="str">
        <f t="shared" ca="1" si="156"/>
        <v/>
      </c>
      <c r="O406" s="45" t="str">
        <f t="shared" ca="1" si="157"/>
        <v/>
      </c>
      <c r="P406" s="46" t="str">
        <f t="shared" ca="1" si="158"/>
        <v/>
      </c>
      <c r="Q406" s="44" t="str">
        <f t="shared" ca="1" si="159"/>
        <v/>
      </c>
      <c r="R406" s="45" t="str">
        <f t="shared" ca="1" si="160"/>
        <v/>
      </c>
      <c r="S406" s="46" t="str">
        <f t="shared" ca="1" si="161"/>
        <v/>
      </c>
      <c r="T406" s="77" t="str">
        <f t="shared" ca="1" si="162"/>
        <v/>
      </c>
      <c r="AH406" s="163" t="str">
        <f t="shared" si="163"/>
        <v/>
      </c>
      <c r="AI406" s="163" t="str">
        <f t="shared" si="164"/>
        <v/>
      </c>
    </row>
    <row r="407" spans="1:35">
      <c r="A407" s="164" t="str">
        <f t="shared" ca="1" si="144"/>
        <v/>
      </c>
      <c r="B407" s="44" t="str">
        <f t="shared" ca="1" si="145"/>
        <v/>
      </c>
      <c r="C407" s="45" t="str">
        <f t="shared" ca="1" si="165"/>
        <v/>
      </c>
      <c r="D407" s="45" t="str">
        <f t="shared" ca="1" si="146"/>
        <v/>
      </c>
      <c r="E407" s="44" t="str">
        <f t="shared" ca="1" si="147"/>
        <v/>
      </c>
      <c r="F407" s="45" t="str">
        <f t="shared" ca="1" si="148"/>
        <v/>
      </c>
      <c r="G407" s="46" t="str">
        <f t="shared" ca="1" si="149"/>
        <v/>
      </c>
      <c r="H407" s="44" t="str">
        <f t="shared" ca="1" si="150"/>
        <v/>
      </c>
      <c r="I407" s="45" t="str">
        <f t="shared" ca="1" si="151"/>
        <v/>
      </c>
      <c r="J407" s="46" t="str">
        <f t="shared" ca="1" si="152"/>
        <v/>
      </c>
      <c r="K407" s="44" t="str">
        <f t="shared" ca="1" si="153"/>
        <v/>
      </c>
      <c r="L407" s="45" t="str">
        <f t="shared" ca="1" si="154"/>
        <v/>
      </c>
      <c r="M407" s="46" t="str">
        <f t="shared" ca="1" si="155"/>
        <v/>
      </c>
      <c r="N407" s="44" t="str">
        <f t="shared" ca="1" si="156"/>
        <v/>
      </c>
      <c r="O407" s="45" t="str">
        <f t="shared" ca="1" si="157"/>
        <v/>
      </c>
      <c r="P407" s="46" t="str">
        <f t="shared" ca="1" si="158"/>
        <v/>
      </c>
      <c r="Q407" s="44" t="str">
        <f t="shared" ca="1" si="159"/>
        <v/>
      </c>
      <c r="R407" s="45" t="str">
        <f t="shared" ca="1" si="160"/>
        <v/>
      </c>
      <c r="S407" s="46" t="str">
        <f t="shared" ca="1" si="161"/>
        <v/>
      </c>
      <c r="T407" s="77" t="str">
        <f t="shared" ca="1" si="162"/>
        <v/>
      </c>
      <c r="AH407" s="163" t="str">
        <f t="shared" si="163"/>
        <v/>
      </c>
      <c r="AI407" s="163" t="str">
        <f t="shared" si="164"/>
        <v/>
      </c>
    </row>
    <row r="408" spans="1:35">
      <c r="A408" s="164" t="str">
        <f t="shared" ca="1" si="144"/>
        <v/>
      </c>
      <c r="B408" s="44" t="str">
        <f t="shared" ca="1" si="145"/>
        <v/>
      </c>
      <c r="C408" s="45" t="str">
        <f t="shared" ca="1" si="165"/>
        <v/>
      </c>
      <c r="D408" s="45" t="str">
        <f t="shared" ca="1" si="146"/>
        <v/>
      </c>
      <c r="E408" s="44" t="str">
        <f t="shared" ca="1" si="147"/>
        <v/>
      </c>
      <c r="F408" s="45" t="str">
        <f t="shared" ca="1" si="148"/>
        <v/>
      </c>
      <c r="G408" s="46" t="str">
        <f t="shared" ca="1" si="149"/>
        <v/>
      </c>
      <c r="H408" s="44" t="str">
        <f t="shared" ca="1" si="150"/>
        <v/>
      </c>
      <c r="I408" s="45" t="str">
        <f t="shared" ca="1" si="151"/>
        <v/>
      </c>
      <c r="J408" s="46" t="str">
        <f t="shared" ca="1" si="152"/>
        <v/>
      </c>
      <c r="K408" s="44" t="str">
        <f t="shared" ca="1" si="153"/>
        <v/>
      </c>
      <c r="L408" s="45" t="str">
        <f t="shared" ca="1" si="154"/>
        <v/>
      </c>
      <c r="M408" s="46" t="str">
        <f t="shared" ca="1" si="155"/>
        <v/>
      </c>
      <c r="N408" s="44" t="str">
        <f t="shared" ca="1" si="156"/>
        <v/>
      </c>
      <c r="O408" s="45" t="str">
        <f t="shared" ca="1" si="157"/>
        <v/>
      </c>
      <c r="P408" s="46" t="str">
        <f t="shared" ca="1" si="158"/>
        <v/>
      </c>
      <c r="Q408" s="44" t="str">
        <f t="shared" ca="1" si="159"/>
        <v/>
      </c>
      <c r="R408" s="45" t="str">
        <f t="shared" ca="1" si="160"/>
        <v/>
      </c>
      <c r="S408" s="46" t="str">
        <f t="shared" ca="1" si="161"/>
        <v/>
      </c>
      <c r="T408" s="77" t="str">
        <f t="shared" ca="1" si="162"/>
        <v/>
      </c>
      <c r="AH408" s="163" t="str">
        <f t="shared" si="163"/>
        <v/>
      </c>
      <c r="AI408" s="163" t="str">
        <f t="shared" si="164"/>
        <v/>
      </c>
    </row>
    <row r="409" spans="1:35">
      <c r="A409" s="164" t="str">
        <f t="shared" ca="1" si="144"/>
        <v/>
      </c>
      <c r="B409" s="44" t="str">
        <f t="shared" ca="1" si="145"/>
        <v/>
      </c>
      <c r="C409" s="45" t="str">
        <f t="shared" ca="1" si="165"/>
        <v/>
      </c>
      <c r="D409" s="45" t="str">
        <f t="shared" ca="1" si="146"/>
        <v/>
      </c>
      <c r="E409" s="44" t="str">
        <f t="shared" ca="1" si="147"/>
        <v/>
      </c>
      <c r="F409" s="45" t="str">
        <f t="shared" ca="1" si="148"/>
        <v/>
      </c>
      <c r="G409" s="46" t="str">
        <f t="shared" ca="1" si="149"/>
        <v/>
      </c>
      <c r="H409" s="44" t="str">
        <f t="shared" ca="1" si="150"/>
        <v/>
      </c>
      <c r="I409" s="45" t="str">
        <f t="shared" ca="1" si="151"/>
        <v/>
      </c>
      <c r="J409" s="46" t="str">
        <f t="shared" ca="1" si="152"/>
        <v/>
      </c>
      <c r="K409" s="44" t="str">
        <f t="shared" ca="1" si="153"/>
        <v/>
      </c>
      <c r="L409" s="45" t="str">
        <f t="shared" ca="1" si="154"/>
        <v/>
      </c>
      <c r="M409" s="46" t="str">
        <f t="shared" ca="1" si="155"/>
        <v/>
      </c>
      <c r="N409" s="44" t="str">
        <f t="shared" ca="1" si="156"/>
        <v/>
      </c>
      <c r="O409" s="45" t="str">
        <f t="shared" ca="1" si="157"/>
        <v/>
      </c>
      <c r="P409" s="46" t="str">
        <f t="shared" ca="1" si="158"/>
        <v/>
      </c>
      <c r="Q409" s="44" t="str">
        <f t="shared" ca="1" si="159"/>
        <v/>
      </c>
      <c r="R409" s="45" t="str">
        <f t="shared" ca="1" si="160"/>
        <v/>
      </c>
      <c r="S409" s="46" t="str">
        <f t="shared" ca="1" si="161"/>
        <v/>
      </c>
      <c r="T409" s="77" t="str">
        <f t="shared" ca="1" si="162"/>
        <v/>
      </c>
      <c r="AH409" s="163" t="str">
        <f t="shared" si="163"/>
        <v/>
      </c>
      <c r="AI409" s="163" t="str">
        <f t="shared" si="164"/>
        <v/>
      </c>
    </row>
    <row r="410" spans="1:35">
      <c r="A410" s="164" t="str">
        <f t="shared" ca="1" si="144"/>
        <v/>
      </c>
      <c r="B410" s="44" t="str">
        <f t="shared" ca="1" si="145"/>
        <v/>
      </c>
      <c r="C410" s="45" t="str">
        <f t="shared" ca="1" si="165"/>
        <v/>
      </c>
      <c r="D410" s="45" t="str">
        <f t="shared" ca="1" si="146"/>
        <v/>
      </c>
      <c r="E410" s="44" t="str">
        <f t="shared" ca="1" si="147"/>
        <v/>
      </c>
      <c r="F410" s="45" t="str">
        <f t="shared" ca="1" si="148"/>
        <v/>
      </c>
      <c r="G410" s="46" t="str">
        <f t="shared" ca="1" si="149"/>
        <v/>
      </c>
      <c r="H410" s="44" t="str">
        <f t="shared" ca="1" si="150"/>
        <v/>
      </c>
      <c r="I410" s="45" t="str">
        <f t="shared" ca="1" si="151"/>
        <v/>
      </c>
      <c r="J410" s="46" t="str">
        <f t="shared" ca="1" si="152"/>
        <v/>
      </c>
      <c r="K410" s="44" t="str">
        <f t="shared" ca="1" si="153"/>
        <v/>
      </c>
      <c r="L410" s="45" t="str">
        <f t="shared" ca="1" si="154"/>
        <v/>
      </c>
      <c r="M410" s="46" t="str">
        <f t="shared" ca="1" si="155"/>
        <v/>
      </c>
      <c r="N410" s="44" t="str">
        <f t="shared" ca="1" si="156"/>
        <v/>
      </c>
      <c r="O410" s="45" t="str">
        <f t="shared" ca="1" si="157"/>
        <v/>
      </c>
      <c r="P410" s="46" t="str">
        <f t="shared" ca="1" si="158"/>
        <v/>
      </c>
      <c r="Q410" s="44" t="str">
        <f t="shared" ca="1" si="159"/>
        <v/>
      </c>
      <c r="R410" s="45" t="str">
        <f t="shared" ca="1" si="160"/>
        <v/>
      </c>
      <c r="S410" s="46" t="str">
        <f t="shared" ca="1" si="161"/>
        <v/>
      </c>
      <c r="T410" s="77" t="str">
        <f t="shared" ca="1" si="162"/>
        <v/>
      </c>
      <c r="AH410" s="163" t="str">
        <f t="shared" si="163"/>
        <v/>
      </c>
      <c r="AI410" s="163" t="str">
        <f t="shared" si="164"/>
        <v/>
      </c>
    </row>
    <row r="411" spans="1:35">
      <c r="A411" s="164" t="str">
        <f t="shared" ca="1" si="144"/>
        <v/>
      </c>
      <c r="B411" s="44" t="str">
        <f t="shared" ca="1" si="145"/>
        <v/>
      </c>
      <c r="C411" s="45" t="str">
        <f t="shared" ca="1" si="165"/>
        <v/>
      </c>
      <c r="D411" s="45" t="str">
        <f t="shared" ca="1" si="146"/>
        <v/>
      </c>
      <c r="E411" s="44" t="str">
        <f t="shared" ca="1" si="147"/>
        <v/>
      </c>
      <c r="F411" s="45" t="str">
        <f t="shared" ca="1" si="148"/>
        <v/>
      </c>
      <c r="G411" s="46" t="str">
        <f t="shared" ca="1" si="149"/>
        <v/>
      </c>
      <c r="H411" s="44" t="str">
        <f t="shared" ca="1" si="150"/>
        <v/>
      </c>
      <c r="I411" s="45" t="str">
        <f t="shared" ca="1" si="151"/>
        <v/>
      </c>
      <c r="J411" s="46" t="str">
        <f t="shared" ca="1" si="152"/>
        <v/>
      </c>
      <c r="K411" s="44" t="str">
        <f t="shared" ca="1" si="153"/>
        <v/>
      </c>
      <c r="L411" s="45" t="str">
        <f t="shared" ca="1" si="154"/>
        <v/>
      </c>
      <c r="M411" s="46" t="str">
        <f t="shared" ca="1" si="155"/>
        <v/>
      </c>
      <c r="N411" s="44" t="str">
        <f t="shared" ca="1" si="156"/>
        <v/>
      </c>
      <c r="O411" s="45" t="str">
        <f t="shared" ca="1" si="157"/>
        <v/>
      </c>
      <c r="P411" s="46" t="str">
        <f t="shared" ca="1" si="158"/>
        <v/>
      </c>
      <c r="Q411" s="44" t="str">
        <f t="shared" ca="1" si="159"/>
        <v/>
      </c>
      <c r="R411" s="45" t="str">
        <f t="shared" ca="1" si="160"/>
        <v/>
      </c>
      <c r="S411" s="46" t="str">
        <f t="shared" ca="1" si="161"/>
        <v/>
      </c>
      <c r="T411" s="77" t="str">
        <f t="shared" ca="1" si="162"/>
        <v/>
      </c>
      <c r="AH411" s="163" t="str">
        <f t="shared" si="163"/>
        <v/>
      </c>
      <c r="AI411" s="163" t="str">
        <f t="shared" si="164"/>
        <v/>
      </c>
    </row>
    <row r="412" spans="1:35">
      <c r="A412" s="164" t="str">
        <f t="shared" ca="1" si="144"/>
        <v/>
      </c>
      <c r="B412" s="44" t="str">
        <f t="shared" ca="1" si="145"/>
        <v/>
      </c>
      <c r="C412" s="45" t="str">
        <f t="shared" ca="1" si="165"/>
        <v/>
      </c>
      <c r="D412" s="45" t="str">
        <f t="shared" ca="1" si="146"/>
        <v/>
      </c>
      <c r="E412" s="44" t="str">
        <f t="shared" ca="1" si="147"/>
        <v/>
      </c>
      <c r="F412" s="45" t="str">
        <f t="shared" ca="1" si="148"/>
        <v/>
      </c>
      <c r="G412" s="46" t="str">
        <f t="shared" ca="1" si="149"/>
        <v/>
      </c>
      <c r="H412" s="44" t="str">
        <f t="shared" ca="1" si="150"/>
        <v/>
      </c>
      <c r="I412" s="45" t="str">
        <f t="shared" ca="1" si="151"/>
        <v/>
      </c>
      <c r="J412" s="46" t="str">
        <f t="shared" ca="1" si="152"/>
        <v/>
      </c>
      <c r="K412" s="44" t="str">
        <f t="shared" ca="1" si="153"/>
        <v/>
      </c>
      <c r="L412" s="45" t="str">
        <f t="shared" ca="1" si="154"/>
        <v/>
      </c>
      <c r="M412" s="46" t="str">
        <f t="shared" ca="1" si="155"/>
        <v/>
      </c>
      <c r="N412" s="44" t="str">
        <f t="shared" ca="1" si="156"/>
        <v/>
      </c>
      <c r="O412" s="45" t="str">
        <f t="shared" ca="1" si="157"/>
        <v/>
      </c>
      <c r="P412" s="46" t="str">
        <f t="shared" ca="1" si="158"/>
        <v/>
      </c>
      <c r="Q412" s="44" t="str">
        <f t="shared" ca="1" si="159"/>
        <v/>
      </c>
      <c r="R412" s="45" t="str">
        <f t="shared" ca="1" si="160"/>
        <v/>
      </c>
      <c r="S412" s="46" t="str">
        <f t="shared" ca="1" si="161"/>
        <v/>
      </c>
      <c r="T412" s="77" t="str">
        <f t="shared" ca="1" si="162"/>
        <v/>
      </c>
      <c r="AH412" s="163" t="str">
        <f t="shared" si="163"/>
        <v/>
      </c>
      <c r="AI412" s="163" t="str">
        <f t="shared" si="164"/>
        <v/>
      </c>
    </row>
    <row r="413" spans="1:35">
      <c r="A413" s="164" t="str">
        <f t="shared" ca="1" si="144"/>
        <v/>
      </c>
      <c r="B413" s="44" t="str">
        <f t="shared" ca="1" si="145"/>
        <v/>
      </c>
      <c r="C413" s="45" t="str">
        <f t="shared" ca="1" si="165"/>
        <v/>
      </c>
      <c r="D413" s="45" t="str">
        <f t="shared" ca="1" si="146"/>
        <v/>
      </c>
      <c r="E413" s="44" t="str">
        <f t="shared" ca="1" si="147"/>
        <v/>
      </c>
      <c r="F413" s="45" t="str">
        <f t="shared" ca="1" si="148"/>
        <v/>
      </c>
      <c r="G413" s="46" t="str">
        <f t="shared" ca="1" si="149"/>
        <v/>
      </c>
      <c r="H413" s="44" t="str">
        <f t="shared" ca="1" si="150"/>
        <v/>
      </c>
      <c r="I413" s="45" t="str">
        <f t="shared" ca="1" si="151"/>
        <v/>
      </c>
      <c r="J413" s="46" t="str">
        <f t="shared" ca="1" si="152"/>
        <v/>
      </c>
      <c r="K413" s="44" t="str">
        <f t="shared" ca="1" si="153"/>
        <v/>
      </c>
      <c r="L413" s="45" t="str">
        <f t="shared" ca="1" si="154"/>
        <v/>
      </c>
      <c r="M413" s="46" t="str">
        <f t="shared" ca="1" si="155"/>
        <v/>
      </c>
      <c r="N413" s="44" t="str">
        <f t="shared" ca="1" si="156"/>
        <v/>
      </c>
      <c r="O413" s="45" t="str">
        <f t="shared" ca="1" si="157"/>
        <v/>
      </c>
      <c r="P413" s="46" t="str">
        <f t="shared" ca="1" si="158"/>
        <v/>
      </c>
      <c r="Q413" s="44" t="str">
        <f t="shared" ca="1" si="159"/>
        <v/>
      </c>
      <c r="R413" s="45" t="str">
        <f t="shared" ca="1" si="160"/>
        <v/>
      </c>
      <c r="S413" s="46" t="str">
        <f t="shared" ca="1" si="161"/>
        <v/>
      </c>
      <c r="T413" s="77" t="str">
        <f t="shared" ca="1" si="162"/>
        <v/>
      </c>
      <c r="AH413" s="163" t="str">
        <f t="shared" si="163"/>
        <v/>
      </c>
      <c r="AI413" s="163" t="str">
        <f t="shared" si="164"/>
        <v/>
      </c>
    </row>
    <row r="414" spans="1:35">
      <c r="A414" s="164" t="str">
        <f t="shared" ca="1" si="144"/>
        <v/>
      </c>
      <c r="B414" s="44" t="str">
        <f t="shared" ca="1" si="145"/>
        <v/>
      </c>
      <c r="C414" s="45" t="str">
        <f t="shared" ca="1" si="165"/>
        <v/>
      </c>
      <c r="D414" s="45" t="str">
        <f t="shared" ca="1" si="146"/>
        <v/>
      </c>
      <c r="E414" s="44" t="str">
        <f t="shared" ca="1" si="147"/>
        <v/>
      </c>
      <c r="F414" s="45" t="str">
        <f t="shared" ca="1" si="148"/>
        <v/>
      </c>
      <c r="G414" s="46" t="str">
        <f t="shared" ca="1" si="149"/>
        <v/>
      </c>
      <c r="H414" s="44" t="str">
        <f t="shared" ca="1" si="150"/>
        <v/>
      </c>
      <c r="I414" s="45" t="str">
        <f t="shared" ca="1" si="151"/>
        <v/>
      </c>
      <c r="J414" s="46" t="str">
        <f t="shared" ca="1" si="152"/>
        <v/>
      </c>
      <c r="K414" s="44" t="str">
        <f t="shared" ca="1" si="153"/>
        <v/>
      </c>
      <c r="L414" s="45" t="str">
        <f t="shared" ca="1" si="154"/>
        <v/>
      </c>
      <c r="M414" s="46" t="str">
        <f t="shared" ca="1" si="155"/>
        <v/>
      </c>
      <c r="N414" s="44" t="str">
        <f t="shared" ca="1" si="156"/>
        <v/>
      </c>
      <c r="O414" s="45" t="str">
        <f t="shared" ca="1" si="157"/>
        <v/>
      </c>
      <c r="P414" s="46" t="str">
        <f t="shared" ca="1" si="158"/>
        <v/>
      </c>
      <c r="Q414" s="44" t="str">
        <f t="shared" ca="1" si="159"/>
        <v/>
      </c>
      <c r="R414" s="45" t="str">
        <f t="shared" ca="1" si="160"/>
        <v/>
      </c>
      <c r="S414" s="46" t="str">
        <f t="shared" ca="1" si="161"/>
        <v/>
      </c>
      <c r="T414" s="77" t="str">
        <f t="shared" ca="1" si="162"/>
        <v/>
      </c>
      <c r="AH414" s="163" t="str">
        <f t="shared" si="163"/>
        <v/>
      </c>
      <c r="AI414" s="163" t="str">
        <f t="shared" si="164"/>
        <v/>
      </c>
    </row>
    <row r="415" spans="1:35">
      <c r="A415" s="164" t="str">
        <f t="shared" ca="1" si="144"/>
        <v/>
      </c>
      <c r="B415" s="44" t="str">
        <f t="shared" ca="1" si="145"/>
        <v/>
      </c>
      <c r="C415" s="45" t="str">
        <f t="shared" ca="1" si="165"/>
        <v/>
      </c>
      <c r="D415" s="45" t="str">
        <f t="shared" ca="1" si="146"/>
        <v/>
      </c>
      <c r="E415" s="44" t="str">
        <f t="shared" ca="1" si="147"/>
        <v/>
      </c>
      <c r="F415" s="45" t="str">
        <f t="shared" ca="1" si="148"/>
        <v/>
      </c>
      <c r="G415" s="46" t="str">
        <f t="shared" ca="1" si="149"/>
        <v/>
      </c>
      <c r="H415" s="44" t="str">
        <f t="shared" ca="1" si="150"/>
        <v/>
      </c>
      <c r="I415" s="45" t="str">
        <f t="shared" ca="1" si="151"/>
        <v/>
      </c>
      <c r="J415" s="46" t="str">
        <f t="shared" ca="1" si="152"/>
        <v/>
      </c>
      <c r="K415" s="44" t="str">
        <f t="shared" ca="1" si="153"/>
        <v/>
      </c>
      <c r="L415" s="45" t="str">
        <f t="shared" ca="1" si="154"/>
        <v/>
      </c>
      <c r="M415" s="46" t="str">
        <f t="shared" ca="1" si="155"/>
        <v/>
      </c>
      <c r="N415" s="44" t="str">
        <f t="shared" ca="1" si="156"/>
        <v/>
      </c>
      <c r="O415" s="45" t="str">
        <f t="shared" ca="1" si="157"/>
        <v/>
      </c>
      <c r="P415" s="46" t="str">
        <f t="shared" ca="1" si="158"/>
        <v/>
      </c>
      <c r="Q415" s="44" t="str">
        <f t="shared" ca="1" si="159"/>
        <v/>
      </c>
      <c r="R415" s="45" t="str">
        <f t="shared" ca="1" si="160"/>
        <v/>
      </c>
      <c r="S415" s="46" t="str">
        <f t="shared" ca="1" si="161"/>
        <v/>
      </c>
      <c r="T415" s="77" t="str">
        <f t="shared" ca="1" si="162"/>
        <v/>
      </c>
      <c r="AH415" s="163" t="str">
        <f t="shared" si="163"/>
        <v/>
      </c>
      <c r="AI415" s="163" t="str">
        <f t="shared" si="164"/>
        <v/>
      </c>
    </row>
    <row r="416" spans="1:35">
      <c r="A416" s="164" t="str">
        <f t="shared" ca="1" si="144"/>
        <v/>
      </c>
      <c r="B416" s="44" t="str">
        <f t="shared" ca="1" si="145"/>
        <v/>
      </c>
      <c r="C416" s="45" t="str">
        <f t="shared" ca="1" si="165"/>
        <v/>
      </c>
      <c r="D416" s="45" t="str">
        <f t="shared" ca="1" si="146"/>
        <v/>
      </c>
      <c r="E416" s="44" t="str">
        <f t="shared" ca="1" si="147"/>
        <v/>
      </c>
      <c r="F416" s="45" t="str">
        <f t="shared" ca="1" si="148"/>
        <v/>
      </c>
      <c r="G416" s="46" t="str">
        <f t="shared" ca="1" si="149"/>
        <v/>
      </c>
      <c r="H416" s="44" t="str">
        <f t="shared" ca="1" si="150"/>
        <v/>
      </c>
      <c r="I416" s="45" t="str">
        <f t="shared" ca="1" si="151"/>
        <v/>
      </c>
      <c r="J416" s="46" t="str">
        <f t="shared" ca="1" si="152"/>
        <v/>
      </c>
      <c r="K416" s="44" t="str">
        <f t="shared" ca="1" si="153"/>
        <v/>
      </c>
      <c r="L416" s="45" t="str">
        <f t="shared" ca="1" si="154"/>
        <v/>
      </c>
      <c r="M416" s="46" t="str">
        <f t="shared" ca="1" si="155"/>
        <v/>
      </c>
      <c r="N416" s="44" t="str">
        <f t="shared" ca="1" si="156"/>
        <v/>
      </c>
      <c r="O416" s="45" t="str">
        <f t="shared" ca="1" si="157"/>
        <v/>
      </c>
      <c r="P416" s="46" t="str">
        <f t="shared" ca="1" si="158"/>
        <v/>
      </c>
      <c r="Q416" s="44" t="str">
        <f t="shared" ca="1" si="159"/>
        <v/>
      </c>
      <c r="R416" s="45" t="str">
        <f t="shared" ca="1" si="160"/>
        <v/>
      </c>
      <c r="S416" s="46" t="str">
        <f t="shared" ca="1" si="161"/>
        <v/>
      </c>
      <c r="T416" s="77" t="str">
        <f t="shared" ca="1" si="162"/>
        <v/>
      </c>
      <c r="AH416" s="163" t="str">
        <f t="shared" si="163"/>
        <v/>
      </c>
      <c r="AI416" s="163" t="str">
        <f t="shared" si="164"/>
        <v/>
      </c>
    </row>
    <row r="417" spans="1:35">
      <c r="A417" s="164" t="str">
        <f t="shared" ca="1" si="144"/>
        <v/>
      </c>
      <c r="B417" s="44" t="str">
        <f t="shared" ca="1" si="145"/>
        <v/>
      </c>
      <c r="C417" s="45" t="str">
        <f t="shared" ca="1" si="165"/>
        <v/>
      </c>
      <c r="D417" s="45" t="str">
        <f t="shared" ca="1" si="146"/>
        <v/>
      </c>
      <c r="E417" s="44" t="str">
        <f t="shared" ca="1" si="147"/>
        <v/>
      </c>
      <c r="F417" s="45" t="str">
        <f t="shared" ca="1" si="148"/>
        <v/>
      </c>
      <c r="G417" s="46" t="str">
        <f t="shared" ca="1" si="149"/>
        <v/>
      </c>
      <c r="H417" s="44" t="str">
        <f t="shared" ca="1" si="150"/>
        <v/>
      </c>
      <c r="I417" s="45" t="str">
        <f t="shared" ca="1" si="151"/>
        <v/>
      </c>
      <c r="J417" s="46" t="str">
        <f t="shared" ca="1" si="152"/>
        <v/>
      </c>
      <c r="K417" s="44" t="str">
        <f t="shared" ca="1" si="153"/>
        <v/>
      </c>
      <c r="L417" s="45" t="str">
        <f t="shared" ca="1" si="154"/>
        <v/>
      </c>
      <c r="M417" s="46" t="str">
        <f t="shared" ca="1" si="155"/>
        <v/>
      </c>
      <c r="N417" s="44" t="str">
        <f t="shared" ca="1" si="156"/>
        <v/>
      </c>
      <c r="O417" s="45" t="str">
        <f t="shared" ca="1" si="157"/>
        <v/>
      </c>
      <c r="P417" s="46" t="str">
        <f t="shared" ca="1" si="158"/>
        <v/>
      </c>
      <c r="Q417" s="44" t="str">
        <f t="shared" ca="1" si="159"/>
        <v/>
      </c>
      <c r="R417" s="45" t="str">
        <f t="shared" ca="1" si="160"/>
        <v/>
      </c>
      <c r="S417" s="46" t="str">
        <f t="shared" ca="1" si="161"/>
        <v/>
      </c>
      <c r="T417" s="77" t="str">
        <f t="shared" ca="1" si="162"/>
        <v/>
      </c>
      <c r="AH417" s="163" t="str">
        <f t="shared" si="163"/>
        <v/>
      </c>
      <c r="AI417" s="163" t="str">
        <f t="shared" si="164"/>
        <v/>
      </c>
    </row>
    <row r="418" spans="1:35">
      <c r="A418" s="164" t="str">
        <f t="shared" ca="1" si="144"/>
        <v/>
      </c>
      <c r="B418" s="44" t="str">
        <f t="shared" ca="1" si="145"/>
        <v/>
      </c>
      <c r="C418" s="45" t="str">
        <f t="shared" ca="1" si="165"/>
        <v/>
      </c>
      <c r="D418" s="45" t="str">
        <f t="shared" ca="1" si="146"/>
        <v/>
      </c>
      <c r="E418" s="44" t="str">
        <f t="shared" ca="1" si="147"/>
        <v/>
      </c>
      <c r="F418" s="45" t="str">
        <f t="shared" ca="1" si="148"/>
        <v/>
      </c>
      <c r="G418" s="46" t="str">
        <f t="shared" ca="1" si="149"/>
        <v/>
      </c>
      <c r="H418" s="44" t="str">
        <f t="shared" ca="1" si="150"/>
        <v/>
      </c>
      <c r="I418" s="45" t="str">
        <f t="shared" ca="1" si="151"/>
        <v/>
      </c>
      <c r="J418" s="46" t="str">
        <f t="shared" ca="1" si="152"/>
        <v/>
      </c>
      <c r="K418" s="44" t="str">
        <f t="shared" ca="1" si="153"/>
        <v/>
      </c>
      <c r="L418" s="45" t="str">
        <f t="shared" ca="1" si="154"/>
        <v/>
      </c>
      <c r="M418" s="46" t="str">
        <f t="shared" ca="1" si="155"/>
        <v/>
      </c>
      <c r="N418" s="44" t="str">
        <f t="shared" ca="1" si="156"/>
        <v/>
      </c>
      <c r="O418" s="45" t="str">
        <f t="shared" ca="1" si="157"/>
        <v/>
      </c>
      <c r="P418" s="46" t="str">
        <f t="shared" ca="1" si="158"/>
        <v/>
      </c>
      <c r="Q418" s="44" t="str">
        <f t="shared" ca="1" si="159"/>
        <v/>
      </c>
      <c r="R418" s="45" t="str">
        <f t="shared" ca="1" si="160"/>
        <v/>
      </c>
      <c r="S418" s="46" t="str">
        <f t="shared" ca="1" si="161"/>
        <v/>
      </c>
      <c r="T418" s="77" t="str">
        <f t="shared" ca="1" si="162"/>
        <v/>
      </c>
      <c r="AH418" s="163" t="str">
        <f t="shared" si="163"/>
        <v/>
      </c>
      <c r="AI418" s="163" t="str">
        <f t="shared" si="164"/>
        <v/>
      </c>
    </row>
    <row r="419" spans="1:35">
      <c r="A419" s="164" t="str">
        <f t="shared" ca="1" si="144"/>
        <v/>
      </c>
      <c r="B419" s="44" t="str">
        <f t="shared" ca="1" si="145"/>
        <v/>
      </c>
      <c r="C419" s="45" t="str">
        <f t="shared" ca="1" si="165"/>
        <v/>
      </c>
      <c r="D419" s="45" t="str">
        <f t="shared" ca="1" si="146"/>
        <v/>
      </c>
      <c r="E419" s="44" t="str">
        <f t="shared" ca="1" si="147"/>
        <v/>
      </c>
      <c r="F419" s="45" t="str">
        <f t="shared" ca="1" si="148"/>
        <v/>
      </c>
      <c r="G419" s="46" t="str">
        <f t="shared" ca="1" si="149"/>
        <v/>
      </c>
      <c r="H419" s="44" t="str">
        <f t="shared" ca="1" si="150"/>
        <v/>
      </c>
      <c r="I419" s="45" t="str">
        <f t="shared" ca="1" si="151"/>
        <v/>
      </c>
      <c r="J419" s="46" t="str">
        <f t="shared" ca="1" si="152"/>
        <v/>
      </c>
      <c r="K419" s="44" t="str">
        <f t="shared" ca="1" si="153"/>
        <v/>
      </c>
      <c r="L419" s="45" t="str">
        <f t="shared" ca="1" si="154"/>
        <v/>
      </c>
      <c r="M419" s="46" t="str">
        <f t="shared" ca="1" si="155"/>
        <v/>
      </c>
      <c r="N419" s="44" t="str">
        <f t="shared" ca="1" si="156"/>
        <v/>
      </c>
      <c r="O419" s="45" t="str">
        <f t="shared" ca="1" si="157"/>
        <v/>
      </c>
      <c r="P419" s="46" t="str">
        <f t="shared" ca="1" si="158"/>
        <v/>
      </c>
      <c r="Q419" s="44" t="str">
        <f t="shared" ca="1" si="159"/>
        <v/>
      </c>
      <c r="R419" s="45" t="str">
        <f t="shared" ca="1" si="160"/>
        <v/>
      </c>
      <c r="S419" s="46" t="str">
        <f t="shared" ca="1" si="161"/>
        <v/>
      </c>
      <c r="T419" s="77" t="str">
        <f t="shared" ca="1" si="162"/>
        <v/>
      </c>
      <c r="AH419" s="163" t="str">
        <f t="shared" si="163"/>
        <v/>
      </c>
      <c r="AI419" s="163" t="str">
        <f t="shared" si="164"/>
        <v/>
      </c>
    </row>
    <row r="420" spans="1:35">
      <c r="A420" s="164" t="str">
        <f t="shared" ca="1" si="144"/>
        <v/>
      </c>
      <c r="B420" s="44" t="str">
        <f t="shared" ca="1" si="145"/>
        <v/>
      </c>
      <c r="C420" s="45" t="str">
        <f t="shared" ca="1" si="165"/>
        <v/>
      </c>
      <c r="D420" s="45" t="str">
        <f t="shared" ca="1" si="146"/>
        <v/>
      </c>
      <c r="E420" s="44" t="str">
        <f t="shared" ca="1" si="147"/>
        <v/>
      </c>
      <c r="F420" s="45" t="str">
        <f t="shared" ca="1" si="148"/>
        <v/>
      </c>
      <c r="G420" s="46" t="str">
        <f t="shared" ca="1" si="149"/>
        <v/>
      </c>
      <c r="H420" s="44" t="str">
        <f t="shared" ca="1" si="150"/>
        <v/>
      </c>
      <c r="I420" s="45" t="str">
        <f t="shared" ca="1" si="151"/>
        <v/>
      </c>
      <c r="J420" s="46" t="str">
        <f t="shared" ca="1" si="152"/>
        <v/>
      </c>
      <c r="K420" s="44" t="str">
        <f t="shared" ca="1" si="153"/>
        <v/>
      </c>
      <c r="L420" s="45" t="str">
        <f t="shared" ca="1" si="154"/>
        <v/>
      </c>
      <c r="M420" s="46" t="str">
        <f t="shared" ca="1" si="155"/>
        <v/>
      </c>
      <c r="N420" s="44" t="str">
        <f t="shared" ca="1" si="156"/>
        <v/>
      </c>
      <c r="O420" s="45" t="str">
        <f t="shared" ca="1" si="157"/>
        <v/>
      </c>
      <c r="P420" s="46" t="str">
        <f t="shared" ca="1" si="158"/>
        <v/>
      </c>
      <c r="Q420" s="44" t="str">
        <f t="shared" ca="1" si="159"/>
        <v/>
      </c>
      <c r="R420" s="45" t="str">
        <f t="shared" ca="1" si="160"/>
        <v/>
      </c>
      <c r="S420" s="46" t="str">
        <f t="shared" ca="1" si="161"/>
        <v/>
      </c>
      <c r="T420" s="77" t="str">
        <f t="shared" ca="1" si="162"/>
        <v/>
      </c>
      <c r="AH420" s="163" t="str">
        <f t="shared" si="163"/>
        <v/>
      </c>
      <c r="AI420" s="163" t="str">
        <f t="shared" si="164"/>
        <v/>
      </c>
    </row>
    <row r="421" spans="1:35">
      <c r="A421" s="164" t="str">
        <f t="shared" ca="1" si="144"/>
        <v/>
      </c>
      <c r="B421" s="44" t="str">
        <f t="shared" ca="1" si="145"/>
        <v/>
      </c>
      <c r="C421" s="45" t="str">
        <f t="shared" ca="1" si="165"/>
        <v/>
      </c>
      <c r="D421" s="45" t="str">
        <f t="shared" ca="1" si="146"/>
        <v/>
      </c>
      <c r="E421" s="44" t="str">
        <f t="shared" ca="1" si="147"/>
        <v/>
      </c>
      <c r="F421" s="45" t="str">
        <f t="shared" ca="1" si="148"/>
        <v/>
      </c>
      <c r="G421" s="46" t="str">
        <f t="shared" ca="1" si="149"/>
        <v/>
      </c>
      <c r="H421" s="44" t="str">
        <f t="shared" ca="1" si="150"/>
        <v/>
      </c>
      <c r="I421" s="45" t="str">
        <f t="shared" ca="1" si="151"/>
        <v/>
      </c>
      <c r="J421" s="46" t="str">
        <f t="shared" ca="1" si="152"/>
        <v/>
      </c>
      <c r="K421" s="44" t="str">
        <f t="shared" ca="1" si="153"/>
        <v/>
      </c>
      <c r="L421" s="45" t="str">
        <f t="shared" ca="1" si="154"/>
        <v/>
      </c>
      <c r="M421" s="46" t="str">
        <f t="shared" ca="1" si="155"/>
        <v/>
      </c>
      <c r="N421" s="44" t="str">
        <f t="shared" ca="1" si="156"/>
        <v/>
      </c>
      <c r="O421" s="45" t="str">
        <f t="shared" ca="1" si="157"/>
        <v/>
      </c>
      <c r="P421" s="46" t="str">
        <f t="shared" ca="1" si="158"/>
        <v/>
      </c>
      <c r="Q421" s="44" t="str">
        <f t="shared" ca="1" si="159"/>
        <v/>
      </c>
      <c r="R421" s="45" t="str">
        <f t="shared" ca="1" si="160"/>
        <v/>
      </c>
      <c r="S421" s="46" t="str">
        <f t="shared" ca="1" si="161"/>
        <v/>
      </c>
      <c r="T421" s="77" t="str">
        <f t="shared" ca="1" si="162"/>
        <v/>
      </c>
      <c r="AH421" s="163" t="str">
        <f t="shared" si="163"/>
        <v/>
      </c>
      <c r="AI421" s="163" t="str">
        <f t="shared" si="164"/>
        <v/>
      </c>
    </row>
    <row r="422" spans="1:35">
      <c r="A422" s="164" t="str">
        <f t="shared" ca="1" si="144"/>
        <v/>
      </c>
      <c r="B422" s="44" t="str">
        <f t="shared" ca="1" si="145"/>
        <v/>
      </c>
      <c r="C422" s="45" t="str">
        <f t="shared" ca="1" si="165"/>
        <v/>
      </c>
      <c r="D422" s="45" t="str">
        <f t="shared" ca="1" si="146"/>
        <v/>
      </c>
      <c r="E422" s="44" t="str">
        <f t="shared" ca="1" si="147"/>
        <v/>
      </c>
      <c r="F422" s="45" t="str">
        <f t="shared" ca="1" si="148"/>
        <v/>
      </c>
      <c r="G422" s="46" t="str">
        <f t="shared" ca="1" si="149"/>
        <v/>
      </c>
      <c r="H422" s="44" t="str">
        <f t="shared" ca="1" si="150"/>
        <v/>
      </c>
      <c r="I422" s="45" t="str">
        <f t="shared" ca="1" si="151"/>
        <v/>
      </c>
      <c r="J422" s="46" t="str">
        <f t="shared" ca="1" si="152"/>
        <v/>
      </c>
      <c r="K422" s="44" t="str">
        <f t="shared" ca="1" si="153"/>
        <v/>
      </c>
      <c r="L422" s="45" t="str">
        <f t="shared" ca="1" si="154"/>
        <v/>
      </c>
      <c r="M422" s="46" t="str">
        <f t="shared" ca="1" si="155"/>
        <v/>
      </c>
      <c r="N422" s="44" t="str">
        <f t="shared" ca="1" si="156"/>
        <v/>
      </c>
      <c r="O422" s="45" t="str">
        <f t="shared" ca="1" si="157"/>
        <v/>
      </c>
      <c r="P422" s="46" t="str">
        <f t="shared" ca="1" si="158"/>
        <v/>
      </c>
      <c r="Q422" s="44" t="str">
        <f t="shared" ca="1" si="159"/>
        <v/>
      </c>
      <c r="R422" s="45" t="str">
        <f t="shared" ca="1" si="160"/>
        <v/>
      </c>
      <c r="S422" s="46" t="str">
        <f t="shared" ca="1" si="161"/>
        <v/>
      </c>
      <c r="T422" s="77" t="str">
        <f t="shared" ca="1" si="162"/>
        <v/>
      </c>
      <c r="AH422" s="163" t="str">
        <f t="shared" si="163"/>
        <v/>
      </c>
      <c r="AI422" s="163" t="str">
        <f t="shared" si="164"/>
        <v/>
      </c>
    </row>
    <row r="423" spans="1:35">
      <c r="A423" s="164" t="str">
        <f t="shared" ca="1" si="144"/>
        <v/>
      </c>
      <c r="B423" s="44" t="str">
        <f t="shared" ca="1" si="145"/>
        <v/>
      </c>
      <c r="C423" s="45" t="str">
        <f t="shared" ca="1" si="165"/>
        <v/>
      </c>
      <c r="D423" s="45" t="str">
        <f t="shared" ca="1" si="146"/>
        <v/>
      </c>
      <c r="E423" s="44" t="str">
        <f t="shared" ca="1" si="147"/>
        <v/>
      </c>
      <c r="F423" s="45" t="str">
        <f t="shared" ca="1" si="148"/>
        <v/>
      </c>
      <c r="G423" s="46" t="str">
        <f t="shared" ca="1" si="149"/>
        <v/>
      </c>
      <c r="H423" s="44" t="str">
        <f t="shared" ca="1" si="150"/>
        <v/>
      </c>
      <c r="I423" s="45" t="str">
        <f t="shared" ca="1" si="151"/>
        <v/>
      </c>
      <c r="J423" s="46" t="str">
        <f t="shared" ca="1" si="152"/>
        <v/>
      </c>
      <c r="K423" s="44" t="str">
        <f t="shared" ca="1" si="153"/>
        <v/>
      </c>
      <c r="L423" s="45" t="str">
        <f t="shared" ca="1" si="154"/>
        <v/>
      </c>
      <c r="M423" s="46" t="str">
        <f t="shared" ca="1" si="155"/>
        <v/>
      </c>
      <c r="N423" s="44" t="str">
        <f t="shared" ca="1" si="156"/>
        <v/>
      </c>
      <c r="O423" s="45" t="str">
        <f t="shared" ca="1" si="157"/>
        <v/>
      </c>
      <c r="P423" s="46" t="str">
        <f t="shared" ca="1" si="158"/>
        <v/>
      </c>
      <c r="Q423" s="44" t="str">
        <f t="shared" ca="1" si="159"/>
        <v/>
      </c>
      <c r="R423" s="45" t="str">
        <f t="shared" ca="1" si="160"/>
        <v/>
      </c>
      <c r="S423" s="46" t="str">
        <f t="shared" ca="1" si="161"/>
        <v/>
      </c>
      <c r="T423" s="77" t="str">
        <f t="shared" ca="1" si="162"/>
        <v/>
      </c>
      <c r="AH423" s="163" t="str">
        <f t="shared" si="163"/>
        <v/>
      </c>
      <c r="AI423" s="163" t="str">
        <f t="shared" si="164"/>
        <v/>
      </c>
    </row>
    <row r="424" spans="1:35">
      <c r="A424" s="164" t="str">
        <f t="shared" ca="1" si="144"/>
        <v/>
      </c>
      <c r="B424" s="44" t="str">
        <f t="shared" ca="1" si="145"/>
        <v/>
      </c>
      <c r="C424" s="45" t="str">
        <f t="shared" ca="1" si="165"/>
        <v/>
      </c>
      <c r="D424" s="45" t="str">
        <f t="shared" ca="1" si="146"/>
        <v/>
      </c>
      <c r="E424" s="44" t="str">
        <f t="shared" ca="1" si="147"/>
        <v/>
      </c>
      <c r="F424" s="45" t="str">
        <f t="shared" ca="1" si="148"/>
        <v/>
      </c>
      <c r="G424" s="46" t="str">
        <f t="shared" ca="1" si="149"/>
        <v/>
      </c>
      <c r="H424" s="44" t="str">
        <f t="shared" ca="1" si="150"/>
        <v/>
      </c>
      <c r="I424" s="45" t="str">
        <f t="shared" ca="1" si="151"/>
        <v/>
      </c>
      <c r="J424" s="46" t="str">
        <f t="shared" ca="1" si="152"/>
        <v/>
      </c>
      <c r="K424" s="44" t="str">
        <f t="shared" ca="1" si="153"/>
        <v/>
      </c>
      <c r="L424" s="45" t="str">
        <f t="shared" ca="1" si="154"/>
        <v/>
      </c>
      <c r="M424" s="46" t="str">
        <f t="shared" ca="1" si="155"/>
        <v/>
      </c>
      <c r="N424" s="44" t="str">
        <f t="shared" ca="1" si="156"/>
        <v/>
      </c>
      <c r="O424" s="45" t="str">
        <f t="shared" ca="1" si="157"/>
        <v/>
      </c>
      <c r="P424" s="46" t="str">
        <f t="shared" ca="1" si="158"/>
        <v/>
      </c>
      <c r="Q424" s="44" t="str">
        <f t="shared" ca="1" si="159"/>
        <v/>
      </c>
      <c r="R424" s="45" t="str">
        <f t="shared" ca="1" si="160"/>
        <v/>
      </c>
      <c r="S424" s="46" t="str">
        <f t="shared" ca="1" si="161"/>
        <v/>
      </c>
      <c r="T424" s="77" t="str">
        <f t="shared" ca="1" si="162"/>
        <v/>
      </c>
      <c r="AH424" s="163" t="str">
        <f t="shared" si="163"/>
        <v/>
      </c>
      <c r="AI424" s="163" t="str">
        <f t="shared" si="164"/>
        <v/>
      </c>
    </row>
    <row r="425" spans="1:35">
      <c r="A425" s="164" t="str">
        <f t="shared" ca="1" si="144"/>
        <v/>
      </c>
      <c r="B425" s="44" t="str">
        <f t="shared" ca="1" si="145"/>
        <v/>
      </c>
      <c r="C425" s="45" t="str">
        <f t="shared" ca="1" si="165"/>
        <v/>
      </c>
      <c r="D425" s="45" t="str">
        <f t="shared" ca="1" si="146"/>
        <v/>
      </c>
      <c r="E425" s="44" t="str">
        <f t="shared" ca="1" si="147"/>
        <v/>
      </c>
      <c r="F425" s="45" t="str">
        <f t="shared" ca="1" si="148"/>
        <v/>
      </c>
      <c r="G425" s="46" t="str">
        <f t="shared" ca="1" si="149"/>
        <v/>
      </c>
      <c r="H425" s="44" t="str">
        <f t="shared" ca="1" si="150"/>
        <v/>
      </c>
      <c r="I425" s="45" t="str">
        <f t="shared" ca="1" si="151"/>
        <v/>
      </c>
      <c r="J425" s="46" t="str">
        <f t="shared" ca="1" si="152"/>
        <v/>
      </c>
      <c r="K425" s="44" t="str">
        <f t="shared" ca="1" si="153"/>
        <v/>
      </c>
      <c r="L425" s="45" t="str">
        <f t="shared" ca="1" si="154"/>
        <v/>
      </c>
      <c r="M425" s="46" t="str">
        <f t="shared" ca="1" si="155"/>
        <v/>
      </c>
      <c r="N425" s="44" t="str">
        <f t="shared" ca="1" si="156"/>
        <v/>
      </c>
      <c r="O425" s="45" t="str">
        <f t="shared" ca="1" si="157"/>
        <v/>
      </c>
      <c r="P425" s="46" t="str">
        <f t="shared" ca="1" si="158"/>
        <v/>
      </c>
      <c r="Q425" s="44" t="str">
        <f t="shared" ca="1" si="159"/>
        <v/>
      </c>
      <c r="R425" s="45" t="str">
        <f t="shared" ca="1" si="160"/>
        <v/>
      </c>
      <c r="S425" s="46" t="str">
        <f t="shared" ca="1" si="161"/>
        <v/>
      </c>
      <c r="T425" s="77" t="str">
        <f t="shared" ca="1" si="162"/>
        <v/>
      </c>
      <c r="AH425" s="163" t="str">
        <f t="shared" si="163"/>
        <v/>
      </c>
      <c r="AI425" s="163" t="str">
        <f t="shared" si="164"/>
        <v/>
      </c>
    </row>
    <row r="426" spans="1:35">
      <c r="A426" s="164" t="str">
        <f t="shared" ref="A426:A489" ca="1" si="166">IF(AND(ISBLANK(AJ415), A425 = $AJ$1),NOW(),IF(ISBLANK(AJ415),"",AJ415))</f>
        <v/>
      </c>
      <c r="B426" s="44" t="str">
        <f t="shared" ref="B426:B489" ca="1" si="167">IF(COUNTIF(V:V,A426)=1,VLOOKUP(A426,V:W,2), IF(COUNTIF(V:V,A426)=0,$B$10,""))</f>
        <v/>
      </c>
      <c r="C426" s="45" t="str">
        <f t="shared" ca="1" si="165"/>
        <v/>
      </c>
      <c r="D426" s="45" t="str">
        <f t="shared" ref="D426:D489" ca="1" si="168">IF(ISERROR(B426-2),"",-1*ROUNDUP(A426-$A$14,0)/360*$B$7*$B$5)</f>
        <v/>
      </c>
      <c r="E426" s="44" t="str">
        <f t="shared" ref="E426:E489" ca="1" si="169">IF(COUNTIF(V:V,A426)=1,VLOOKUP(A426,X:Y,2), IF(COUNTIF(V:V,A426)=0,$C$10,""))</f>
        <v/>
      </c>
      <c r="F426" s="45" t="str">
        <f t="shared" ref="F426:F489" ca="1" si="170">IF(ISERROR(B426-2),"",(E426-$E$14)/100*$C$5)</f>
        <v/>
      </c>
      <c r="G426" s="46" t="str">
        <f t="shared" ref="G426:G489" ca="1" si="171">IF(ISERROR(B426-2),"",ROUNDUP(A426-$A$14,0)/360*$C$6*$C$5-ROUNDUP(A426-$A$14,0)/360*$C$7*$C$5*$E$14/100)</f>
        <v/>
      </c>
      <c r="H426" s="44" t="str">
        <f t="shared" ref="H426:H489" ca="1" si="172">IF(COUNTIF(V:V,A426)=1,VLOOKUP(A426,Z:AA,2), IF(COUNTIF(V:V,A426)=0,$D$10,""))</f>
        <v/>
      </c>
      <c r="I426" s="45" t="str">
        <f t="shared" ref="I426:I489" ca="1" si="173">IF(ISERROR(B426-2),"",(H426-$H$14)/100*$D$5)</f>
        <v/>
      </c>
      <c r="J426" s="46" t="str">
        <f t="shared" ref="J426:J489" ca="1" si="174">IF(ISERROR(B426-2),"",ROUNDUP(A426-$A$14,0)/360*$D$6*$D$5-ROUNDUP(A426-$A$14,0)/360*$D$7*$D$5*$H$14/100)</f>
        <v/>
      </c>
      <c r="K426" s="44" t="str">
        <f t="shared" ref="K426:K489" ca="1" si="175">IF(COUNTIF(V:V,A426)=1,VLOOKUP(A426,AB:AC,2), IF(COUNTIF(V:V,A426)=0,$E$10,""))</f>
        <v/>
      </c>
      <c r="L426" s="45" t="str">
        <f t="shared" ref="L426:L489" ca="1" si="176">IF(ISERROR(B426-2),"",(K426-$K$14)/100*$E$5)</f>
        <v/>
      </c>
      <c r="M426" s="46" t="str">
        <f t="shared" ref="M426:M489" ca="1" si="177">IF(ISERROR(B426-2),"",ROUNDUP(A426-$A$14,0)/360*$E$6*$E$5-ROUNDUP(A426-$A$14,0)/360*$E$7*$E$5*$K$14/100)</f>
        <v/>
      </c>
      <c r="N426" s="44" t="str">
        <f t="shared" ref="N426:N489" ca="1" si="178">IF(COUNTIF(V:V,A426)=1,VLOOKUP(A426,AD:AE,2), IF(COUNTIF(V:V,A426)=0,$F$10,""))</f>
        <v/>
      </c>
      <c r="O426" s="45" t="str">
        <f t="shared" ref="O426:O489" ca="1" si="179">IF(ISERROR(B426-2),"",(N426/$N$14-1)*$F$5)</f>
        <v/>
      </c>
      <c r="P426" s="46" t="str">
        <f t="shared" ref="P426:P489" ca="1" si="180">IF(ISERROR(B426-2),"",-1*ROUNDUP(A426-$A$14,0)/360*$F$7*$F$5)</f>
        <v/>
      </c>
      <c r="Q426" s="44" t="str">
        <f t="shared" ref="Q426:Q489" ca="1" si="181">IF(COUNTIF(V:V,A426)=1,VLOOKUP(A426,AF:AG,2), IF(COUNTIF(V:V,A426)=0,$G$10,""))</f>
        <v/>
      </c>
      <c r="R426" s="45" t="str">
        <f t="shared" ref="R426:R489" ca="1" si="182">IF(ISERROR(B426-2),"",(Q426-$Q$14)/100*$G$5)</f>
        <v/>
      </c>
      <c r="S426" s="46" t="str">
        <f t="shared" ref="S426:S489" ca="1" si="183">IF(ISERROR(B426-2),"",ROUNDUP(A426-$A$14,0)/360*$G$6*$G$5-ROUNDUP(A426-$A$14,0)/360*$G$7*$G$5*$Q$14/100)</f>
        <v/>
      </c>
      <c r="T426" s="77" t="str">
        <f t="shared" ref="T426:T489" ca="1" si="184">IF(ISERROR(B426-2),"",C426+D426-F426-G426-I426-J426-L426-M426-O426-P426+R426+S426+$J$9+$N$9)</f>
        <v/>
      </c>
      <c r="AH426" s="163" t="str">
        <f t="shared" si="163"/>
        <v/>
      </c>
      <c r="AI426" s="163" t="str">
        <f t="shared" si="164"/>
        <v/>
      </c>
    </row>
    <row r="427" spans="1:35">
      <c r="A427" s="164" t="str">
        <f t="shared" ca="1" si="166"/>
        <v/>
      </c>
      <c r="B427" s="44" t="str">
        <f t="shared" ca="1" si="167"/>
        <v/>
      </c>
      <c r="C427" s="45" t="str">
        <f t="shared" ca="1" si="165"/>
        <v/>
      </c>
      <c r="D427" s="45" t="str">
        <f t="shared" ca="1" si="168"/>
        <v/>
      </c>
      <c r="E427" s="44" t="str">
        <f t="shared" ca="1" si="169"/>
        <v/>
      </c>
      <c r="F427" s="45" t="str">
        <f t="shared" ca="1" si="170"/>
        <v/>
      </c>
      <c r="G427" s="46" t="str">
        <f t="shared" ca="1" si="171"/>
        <v/>
      </c>
      <c r="H427" s="44" t="str">
        <f t="shared" ca="1" si="172"/>
        <v/>
      </c>
      <c r="I427" s="45" t="str">
        <f t="shared" ca="1" si="173"/>
        <v/>
      </c>
      <c r="J427" s="46" t="str">
        <f t="shared" ca="1" si="174"/>
        <v/>
      </c>
      <c r="K427" s="44" t="str">
        <f t="shared" ca="1" si="175"/>
        <v/>
      </c>
      <c r="L427" s="45" t="str">
        <f t="shared" ca="1" si="176"/>
        <v/>
      </c>
      <c r="M427" s="46" t="str">
        <f t="shared" ca="1" si="177"/>
        <v/>
      </c>
      <c r="N427" s="44" t="str">
        <f t="shared" ca="1" si="178"/>
        <v/>
      </c>
      <c r="O427" s="45" t="str">
        <f t="shared" ca="1" si="179"/>
        <v/>
      </c>
      <c r="P427" s="46" t="str">
        <f t="shared" ca="1" si="180"/>
        <v/>
      </c>
      <c r="Q427" s="44" t="str">
        <f t="shared" ca="1" si="181"/>
        <v/>
      </c>
      <c r="R427" s="45" t="str">
        <f t="shared" ca="1" si="182"/>
        <v/>
      </c>
      <c r="S427" s="46" t="str">
        <f t="shared" ca="1" si="183"/>
        <v/>
      </c>
      <c r="T427" s="77" t="str">
        <f t="shared" ca="1" si="184"/>
        <v/>
      </c>
      <c r="AH427" s="163" t="str">
        <f t="shared" si="163"/>
        <v/>
      </c>
      <c r="AI427" s="163" t="str">
        <f t="shared" si="164"/>
        <v/>
      </c>
    </row>
    <row r="428" spans="1:35">
      <c r="A428" s="164" t="str">
        <f t="shared" ca="1" si="166"/>
        <v/>
      </c>
      <c r="B428" s="44" t="str">
        <f t="shared" ca="1" si="167"/>
        <v/>
      </c>
      <c r="C428" s="45" t="str">
        <f t="shared" ca="1" si="165"/>
        <v/>
      </c>
      <c r="D428" s="45" t="str">
        <f t="shared" ca="1" si="168"/>
        <v/>
      </c>
      <c r="E428" s="44" t="str">
        <f t="shared" ca="1" si="169"/>
        <v/>
      </c>
      <c r="F428" s="45" t="str">
        <f t="shared" ca="1" si="170"/>
        <v/>
      </c>
      <c r="G428" s="46" t="str">
        <f t="shared" ca="1" si="171"/>
        <v/>
      </c>
      <c r="H428" s="44" t="str">
        <f t="shared" ca="1" si="172"/>
        <v/>
      </c>
      <c r="I428" s="45" t="str">
        <f t="shared" ca="1" si="173"/>
        <v/>
      </c>
      <c r="J428" s="46" t="str">
        <f t="shared" ca="1" si="174"/>
        <v/>
      </c>
      <c r="K428" s="44" t="str">
        <f t="shared" ca="1" si="175"/>
        <v/>
      </c>
      <c r="L428" s="45" t="str">
        <f t="shared" ca="1" si="176"/>
        <v/>
      </c>
      <c r="M428" s="46" t="str">
        <f t="shared" ca="1" si="177"/>
        <v/>
      </c>
      <c r="N428" s="44" t="str">
        <f t="shared" ca="1" si="178"/>
        <v/>
      </c>
      <c r="O428" s="45" t="str">
        <f t="shared" ca="1" si="179"/>
        <v/>
      </c>
      <c r="P428" s="46" t="str">
        <f t="shared" ca="1" si="180"/>
        <v/>
      </c>
      <c r="Q428" s="44" t="str">
        <f t="shared" ca="1" si="181"/>
        <v/>
      </c>
      <c r="R428" s="45" t="str">
        <f t="shared" ca="1" si="182"/>
        <v/>
      </c>
      <c r="S428" s="46" t="str">
        <f t="shared" ca="1" si="183"/>
        <v/>
      </c>
      <c r="T428" s="77" t="str">
        <f t="shared" ca="1" si="184"/>
        <v/>
      </c>
      <c r="AH428" s="163" t="str">
        <f t="shared" si="163"/>
        <v/>
      </c>
      <c r="AI428" s="163" t="str">
        <f t="shared" si="164"/>
        <v/>
      </c>
    </row>
    <row r="429" spans="1:35">
      <c r="A429" s="164" t="str">
        <f t="shared" ca="1" si="166"/>
        <v/>
      </c>
      <c r="B429" s="44" t="str">
        <f t="shared" ca="1" si="167"/>
        <v/>
      </c>
      <c r="C429" s="45" t="str">
        <f t="shared" ca="1" si="165"/>
        <v/>
      </c>
      <c r="D429" s="45" t="str">
        <f t="shared" ca="1" si="168"/>
        <v/>
      </c>
      <c r="E429" s="44" t="str">
        <f t="shared" ca="1" si="169"/>
        <v/>
      </c>
      <c r="F429" s="45" t="str">
        <f t="shared" ca="1" si="170"/>
        <v/>
      </c>
      <c r="G429" s="46" t="str">
        <f t="shared" ca="1" si="171"/>
        <v/>
      </c>
      <c r="H429" s="44" t="str">
        <f t="shared" ca="1" si="172"/>
        <v/>
      </c>
      <c r="I429" s="45" t="str">
        <f t="shared" ca="1" si="173"/>
        <v/>
      </c>
      <c r="J429" s="46" t="str">
        <f t="shared" ca="1" si="174"/>
        <v/>
      </c>
      <c r="K429" s="44" t="str">
        <f t="shared" ca="1" si="175"/>
        <v/>
      </c>
      <c r="L429" s="45" t="str">
        <f t="shared" ca="1" si="176"/>
        <v/>
      </c>
      <c r="M429" s="46" t="str">
        <f t="shared" ca="1" si="177"/>
        <v/>
      </c>
      <c r="N429" s="44" t="str">
        <f t="shared" ca="1" si="178"/>
        <v/>
      </c>
      <c r="O429" s="45" t="str">
        <f t="shared" ca="1" si="179"/>
        <v/>
      </c>
      <c r="P429" s="46" t="str">
        <f t="shared" ca="1" si="180"/>
        <v/>
      </c>
      <c r="Q429" s="44" t="str">
        <f t="shared" ca="1" si="181"/>
        <v/>
      </c>
      <c r="R429" s="45" t="str">
        <f t="shared" ca="1" si="182"/>
        <v/>
      </c>
      <c r="S429" s="46" t="str">
        <f t="shared" ca="1" si="183"/>
        <v/>
      </c>
      <c r="T429" s="77" t="str">
        <f t="shared" ca="1" si="184"/>
        <v/>
      </c>
      <c r="AH429" s="163" t="str">
        <f t="shared" si="163"/>
        <v/>
      </c>
      <c r="AI429" s="163" t="str">
        <f t="shared" si="164"/>
        <v/>
      </c>
    </row>
    <row r="430" spans="1:35">
      <c r="A430" s="164" t="str">
        <f t="shared" ca="1" si="166"/>
        <v/>
      </c>
      <c r="B430" s="44" t="str">
        <f t="shared" ca="1" si="167"/>
        <v/>
      </c>
      <c r="C430" s="45" t="str">
        <f t="shared" ca="1" si="165"/>
        <v/>
      </c>
      <c r="D430" s="45" t="str">
        <f t="shared" ca="1" si="168"/>
        <v/>
      </c>
      <c r="E430" s="44" t="str">
        <f t="shared" ca="1" si="169"/>
        <v/>
      </c>
      <c r="F430" s="45" t="str">
        <f t="shared" ca="1" si="170"/>
        <v/>
      </c>
      <c r="G430" s="46" t="str">
        <f t="shared" ca="1" si="171"/>
        <v/>
      </c>
      <c r="H430" s="44" t="str">
        <f t="shared" ca="1" si="172"/>
        <v/>
      </c>
      <c r="I430" s="45" t="str">
        <f t="shared" ca="1" si="173"/>
        <v/>
      </c>
      <c r="J430" s="46" t="str">
        <f t="shared" ca="1" si="174"/>
        <v/>
      </c>
      <c r="K430" s="44" t="str">
        <f t="shared" ca="1" si="175"/>
        <v/>
      </c>
      <c r="L430" s="45" t="str">
        <f t="shared" ca="1" si="176"/>
        <v/>
      </c>
      <c r="M430" s="46" t="str">
        <f t="shared" ca="1" si="177"/>
        <v/>
      </c>
      <c r="N430" s="44" t="str">
        <f t="shared" ca="1" si="178"/>
        <v/>
      </c>
      <c r="O430" s="45" t="str">
        <f t="shared" ca="1" si="179"/>
        <v/>
      </c>
      <c r="P430" s="46" t="str">
        <f t="shared" ca="1" si="180"/>
        <v/>
      </c>
      <c r="Q430" s="44" t="str">
        <f t="shared" ca="1" si="181"/>
        <v/>
      </c>
      <c r="R430" s="45" t="str">
        <f t="shared" ca="1" si="182"/>
        <v/>
      </c>
      <c r="S430" s="46" t="str">
        <f t="shared" ca="1" si="183"/>
        <v/>
      </c>
      <c r="T430" s="77" t="str">
        <f t="shared" ca="1" si="184"/>
        <v/>
      </c>
      <c r="AH430" s="163" t="str">
        <f t="shared" si="163"/>
        <v/>
      </c>
      <c r="AI430" s="163" t="str">
        <f t="shared" si="164"/>
        <v/>
      </c>
    </row>
    <row r="431" spans="1:35">
      <c r="A431" s="164" t="str">
        <f t="shared" ca="1" si="166"/>
        <v/>
      </c>
      <c r="B431" s="44" t="str">
        <f t="shared" ca="1" si="167"/>
        <v/>
      </c>
      <c r="C431" s="45" t="str">
        <f t="shared" ca="1" si="165"/>
        <v/>
      </c>
      <c r="D431" s="45" t="str">
        <f t="shared" ca="1" si="168"/>
        <v/>
      </c>
      <c r="E431" s="44" t="str">
        <f t="shared" ca="1" si="169"/>
        <v/>
      </c>
      <c r="F431" s="45" t="str">
        <f t="shared" ca="1" si="170"/>
        <v/>
      </c>
      <c r="G431" s="46" t="str">
        <f t="shared" ca="1" si="171"/>
        <v/>
      </c>
      <c r="H431" s="44" t="str">
        <f t="shared" ca="1" si="172"/>
        <v/>
      </c>
      <c r="I431" s="45" t="str">
        <f t="shared" ca="1" si="173"/>
        <v/>
      </c>
      <c r="J431" s="46" t="str">
        <f t="shared" ca="1" si="174"/>
        <v/>
      </c>
      <c r="K431" s="44" t="str">
        <f t="shared" ca="1" si="175"/>
        <v/>
      </c>
      <c r="L431" s="45" t="str">
        <f t="shared" ca="1" si="176"/>
        <v/>
      </c>
      <c r="M431" s="46" t="str">
        <f t="shared" ca="1" si="177"/>
        <v/>
      </c>
      <c r="N431" s="44" t="str">
        <f t="shared" ca="1" si="178"/>
        <v/>
      </c>
      <c r="O431" s="45" t="str">
        <f t="shared" ca="1" si="179"/>
        <v/>
      </c>
      <c r="P431" s="46" t="str">
        <f t="shared" ca="1" si="180"/>
        <v/>
      </c>
      <c r="Q431" s="44" t="str">
        <f t="shared" ca="1" si="181"/>
        <v/>
      </c>
      <c r="R431" s="45" t="str">
        <f t="shared" ca="1" si="182"/>
        <v/>
      </c>
      <c r="S431" s="46" t="str">
        <f t="shared" ca="1" si="183"/>
        <v/>
      </c>
      <c r="T431" s="77" t="str">
        <f t="shared" ca="1" si="184"/>
        <v/>
      </c>
      <c r="AH431" s="163" t="str">
        <f t="shared" si="163"/>
        <v/>
      </c>
      <c r="AI431" s="163" t="str">
        <f t="shared" si="164"/>
        <v/>
      </c>
    </row>
    <row r="432" spans="1:35">
      <c r="A432" s="164" t="str">
        <f t="shared" ca="1" si="166"/>
        <v/>
      </c>
      <c r="B432" s="44" t="str">
        <f t="shared" ca="1" si="167"/>
        <v/>
      </c>
      <c r="C432" s="45" t="str">
        <f t="shared" ca="1" si="165"/>
        <v/>
      </c>
      <c r="D432" s="45" t="str">
        <f t="shared" ca="1" si="168"/>
        <v/>
      </c>
      <c r="E432" s="44" t="str">
        <f t="shared" ca="1" si="169"/>
        <v/>
      </c>
      <c r="F432" s="45" t="str">
        <f t="shared" ca="1" si="170"/>
        <v/>
      </c>
      <c r="G432" s="46" t="str">
        <f t="shared" ca="1" si="171"/>
        <v/>
      </c>
      <c r="H432" s="44" t="str">
        <f t="shared" ca="1" si="172"/>
        <v/>
      </c>
      <c r="I432" s="45" t="str">
        <f t="shared" ca="1" si="173"/>
        <v/>
      </c>
      <c r="J432" s="46" t="str">
        <f t="shared" ca="1" si="174"/>
        <v/>
      </c>
      <c r="K432" s="44" t="str">
        <f t="shared" ca="1" si="175"/>
        <v/>
      </c>
      <c r="L432" s="45" t="str">
        <f t="shared" ca="1" si="176"/>
        <v/>
      </c>
      <c r="M432" s="46" t="str">
        <f t="shared" ca="1" si="177"/>
        <v/>
      </c>
      <c r="N432" s="44" t="str">
        <f t="shared" ca="1" si="178"/>
        <v/>
      </c>
      <c r="O432" s="45" t="str">
        <f t="shared" ca="1" si="179"/>
        <v/>
      </c>
      <c r="P432" s="46" t="str">
        <f t="shared" ca="1" si="180"/>
        <v/>
      </c>
      <c r="Q432" s="44" t="str">
        <f t="shared" ca="1" si="181"/>
        <v/>
      </c>
      <c r="R432" s="45" t="str">
        <f t="shared" ca="1" si="182"/>
        <v/>
      </c>
      <c r="S432" s="46" t="str">
        <f t="shared" ca="1" si="183"/>
        <v/>
      </c>
      <c r="T432" s="77" t="str">
        <f t="shared" ca="1" si="184"/>
        <v/>
      </c>
      <c r="AH432" s="163" t="str">
        <f t="shared" si="163"/>
        <v/>
      </c>
      <c r="AI432" s="163" t="str">
        <f t="shared" si="164"/>
        <v/>
      </c>
    </row>
    <row r="433" spans="1:35">
      <c r="A433" s="164" t="str">
        <f t="shared" ca="1" si="166"/>
        <v/>
      </c>
      <c r="B433" s="44" t="str">
        <f t="shared" ca="1" si="167"/>
        <v/>
      </c>
      <c r="C433" s="45" t="str">
        <f t="shared" ca="1" si="165"/>
        <v/>
      </c>
      <c r="D433" s="45" t="str">
        <f t="shared" ca="1" si="168"/>
        <v/>
      </c>
      <c r="E433" s="44" t="str">
        <f t="shared" ca="1" si="169"/>
        <v/>
      </c>
      <c r="F433" s="45" t="str">
        <f t="shared" ca="1" si="170"/>
        <v/>
      </c>
      <c r="G433" s="46" t="str">
        <f t="shared" ca="1" si="171"/>
        <v/>
      </c>
      <c r="H433" s="44" t="str">
        <f t="shared" ca="1" si="172"/>
        <v/>
      </c>
      <c r="I433" s="45" t="str">
        <f t="shared" ca="1" si="173"/>
        <v/>
      </c>
      <c r="J433" s="46" t="str">
        <f t="shared" ca="1" si="174"/>
        <v/>
      </c>
      <c r="K433" s="44" t="str">
        <f t="shared" ca="1" si="175"/>
        <v/>
      </c>
      <c r="L433" s="45" t="str">
        <f t="shared" ca="1" si="176"/>
        <v/>
      </c>
      <c r="M433" s="46" t="str">
        <f t="shared" ca="1" si="177"/>
        <v/>
      </c>
      <c r="N433" s="44" t="str">
        <f t="shared" ca="1" si="178"/>
        <v/>
      </c>
      <c r="O433" s="45" t="str">
        <f t="shared" ca="1" si="179"/>
        <v/>
      </c>
      <c r="P433" s="46" t="str">
        <f t="shared" ca="1" si="180"/>
        <v/>
      </c>
      <c r="Q433" s="44" t="str">
        <f t="shared" ca="1" si="181"/>
        <v/>
      </c>
      <c r="R433" s="45" t="str">
        <f t="shared" ca="1" si="182"/>
        <v/>
      </c>
      <c r="S433" s="46" t="str">
        <f t="shared" ca="1" si="183"/>
        <v/>
      </c>
      <c r="T433" s="77" t="str">
        <f t="shared" ca="1" si="184"/>
        <v/>
      </c>
      <c r="AH433" s="163" t="str">
        <f t="shared" si="163"/>
        <v/>
      </c>
      <c r="AI433" s="163" t="str">
        <f t="shared" si="164"/>
        <v/>
      </c>
    </row>
    <row r="434" spans="1:35">
      <c r="A434" s="164" t="str">
        <f t="shared" ca="1" si="166"/>
        <v/>
      </c>
      <c r="B434" s="44" t="str">
        <f t="shared" ca="1" si="167"/>
        <v/>
      </c>
      <c r="C434" s="45" t="str">
        <f t="shared" ca="1" si="165"/>
        <v/>
      </c>
      <c r="D434" s="45" t="str">
        <f t="shared" ca="1" si="168"/>
        <v/>
      </c>
      <c r="E434" s="44" t="str">
        <f t="shared" ca="1" si="169"/>
        <v/>
      </c>
      <c r="F434" s="45" t="str">
        <f t="shared" ca="1" si="170"/>
        <v/>
      </c>
      <c r="G434" s="46" t="str">
        <f t="shared" ca="1" si="171"/>
        <v/>
      </c>
      <c r="H434" s="44" t="str">
        <f t="shared" ca="1" si="172"/>
        <v/>
      </c>
      <c r="I434" s="45" t="str">
        <f t="shared" ca="1" si="173"/>
        <v/>
      </c>
      <c r="J434" s="46" t="str">
        <f t="shared" ca="1" si="174"/>
        <v/>
      </c>
      <c r="K434" s="44" t="str">
        <f t="shared" ca="1" si="175"/>
        <v/>
      </c>
      <c r="L434" s="45" t="str">
        <f t="shared" ca="1" si="176"/>
        <v/>
      </c>
      <c r="M434" s="46" t="str">
        <f t="shared" ca="1" si="177"/>
        <v/>
      </c>
      <c r="N434" s="44" t="str">
        <f t="shared" ca="1" si="178"/>
        <v/>
      </c>
      <c r="O434" s="45" t="str">
        <f t="shared" ca="1" si="179"/>
        <v/>
      </c>
      <c r="P434" s="46" t="str">
        <f t="shared" ca="1" si="180"/>
        <v/>
      </c>
      <c r="Q434" s="44" t="str">
        <f t="shared" ca="1" si="181"/>
        <v/>
      </c>
      <c r="R434" s="45" t="str">
        <f t="shared" ca="1" si="182"/>
        <v/>
      </c>
      <c r="S434" s="46" t="str">
        <f t="shared" ca="1" si="183"/>
        <v/>
      </c>
      <c r="T434" s="77" t="str">
        <f t="shared" ca="1" si="184"/>
        <v/>
      </c>
      <c r="AH434" s="163" t="str">
        <f t="shared" si="163"/>
        <v/>
      </c>
      <c r="AI434" s="163" t="str">
        <f t="shared" si="164"/>
        <v/>
      </c>
    </row>
    <row r="435" spans="1:35">
      <c r="A435" s="164" t="str">
        <f t="shared" ca="1" si="166"/>
        <v/>
      </c>
      <c r="B435" s="44" t="str">
        <f t="shared" ca="1" si="167"/>
        <v/>
      </c>
      <c r="C435" s="45" t="str">
        <f t="shared" ca="1" si="165"/>
        <v/>
      </c>
      <c r="D435" s="45" t="str">
        <f t="shared" ca="1" si="168"/>
        <v/>
      </c>
      <c r="E435" s="44" t="str">
        <f t="shared" ca="1" si="169"/>
        <v/>
      </c>
      <c r="F435" s="45" t="str">
        <f t="shared" ca="1" si="170"/>
        <v/>
      </c>
      <c r="G435" s="46" t="str">
        <f t="shared" ca="1" si="171"/>
        <v/>
      </c>
      <c r="H435" s="44" t="str">
        <f t="shared" ca="1" si="172"/>
        <v/>
      </c>
      <c r="I435" s="45" t="str">
        <f t="shared" ca="1" si="173"/>
        <v/>
      </c>
      <c r="J435" s="46" t="str">
        <f t="shared" ca="1" si="174"/>
        <v/>
      </c>
      <c r="K435" s="44" t="str">
        <f t="shared" ca="1" si="175"/>
        <v/>
      </c>
      <c r="L435" s="45" t="str">
        <f t="shared" ca="1" si="176"/>
        <v/>
      </c>
      <c r="M435" s="46" t="str">
        <f t="shared" ca="1" si="177"/>
        <v/>
      </c>
      <c r="N435" s="44" t="str">
        <f t="shared" ca="1" si="178"/>
        <v/>
      </c>
      <c r="O435" s="45" t="str">
        <f t="shared" ca="1" si="179"/>
        <v/>
      </c>
      <c r="P435" s="46" t="str">
        <f t="shared" ca="1" si="180"/>
        <v/>
      </c>
      <c r="Q435" s="44" t="str">
        <f t="shared" ca="1" si="181"/>
        <v/>
      </c>
      <c r="R435" s="45" t="str">
        <f t="shared" ca="1" si="182"/>
        <v/>
      </c>
      <c r="S435" s="46" t="str">
        <f t="shared" ca="1" si="183"/>
        <v/>
      </c>
      <c r="T435" s="77" t="str">
        <f t="shared" ca="1" si="184"/>
        <v/>
      </c>
      <c r="AH435" s="163" t="str">
        <f t="shared" si="163"/>
        <v/>
      </c>
      <c r="AI435" s="163" t="str">
        <f t="shared" si="164"/>
        <v/>
      </c>
    </row>
    <row r="436" spans="1:35">
      <c r="A436" s="164" t="str">
        <f t="shared" ca="1" si="166"/>
        <v/>
      </c>
      <c r="B436" s="44" t="str">
        <f t="shared" ca="1" si="167"/>
        <v/>
      </c>
      <c r="C436" s="45" t="str">
        <f t="shared" ca="1" si="165"/>
        <v/>
      </c>
      <c r="D436" s="45" t="str">
        <f t="shared" ca="1" si="168"/>
        <v/>
      </c>
      <c r="E436" s="44" t="str">
        <f t="shared" ca="1" si="169"/>
        <v/>
      </c>
      <c r="F436" s="45" t="str">
        <f t="shared" ca="1" si="170"/>
        <v/>
      </c>
      <c r="G436" s="46" t="str">
        <f t="shared" ca="1" si="171"/>
        <v/>
      </c>
      <c r="H436" s="44" t="str">
        <f t="shared" ca="1" si="172"/>
        <v/>
      </c>
      <c r="I436" s="45" t="str">
        <f t="shared" ca="1" si="173"/>
        <v/>
      </c>
      <c r="J436" s="46" t="str">
        <f t="shared" ca="1" si="174"/>
        <v/>
      </c>
      <c r="K436" s="44" t="str">
        <f t="shared" ca="1" si="175"/>
        <v/>
      </c>
      <c r="L436" s="45" t="str">
        <f t="shared" ca="1" si="176"/>
        <v/>
      </c>
      <c r="M436" s="46" t="str">
        <f t="shared" ca="1" si="177"/>
        <v/>
      </c>
      <c r="N436" s="44" t="str">
        <f t="shared" ca="1" si="178"/>
        <v/>
      </c>
      <c r="O436" s="45" t="str">
        <f t="shared" ca="1" si="179"/>
        <v/>
      </c>
      <c r="P436" s="46" t="str">
        <f t="shared" ca="1" si="180"/>
        <v/>
      </c>
      <c r="Q436" s="44" t="str">
        <f t="shared" ca="1" si="181"/>
        <v/>
      </c>
      <c r="R436" s="45" t="str">
        <f t="shared" ca="1" si="182"/>
        <v/>
      </c>
      <c r="S436" s="46" t="str">
        <f t="shared" ca="1" si="183"/>
        <v/>
      </c>
      <c r="T436" s="77" t="str">
        <f t="shared" ca="1" si="184"/>
        <v/>
      </c>
      <c r="AH436" s="163" t="str">
        <f t="shared" si="163"/>
        <v/>
      </c>
      <c r="AI436" s="163" t="str">
        <f t="shared" si="164"/>
        <v/>
      </c>
    </row>
    <row r="437" spans="1:35">
      <c r="A437" s="164" t="str">
        <f t="shared" ca="1" si="166"/>
        <v/>
      </c>
      <c r="B437" s="44" t="str">
        <f t="shared" ca="1" si="167"/>
        <v/>
      </c>
      <c r="C437" s="45" t="str">
        <f t="shared" ca="1" si="165"/>
        <v/>
      </c>
      <c r="D437" s="45" t="str">
        <f t="shared" ca="1" si="168"/>
        <v/>
      </c>
      <c r="E437" s="44" t="str">
        <f t="shared" ca="1" si="169"/>
        <v/>
      </c>
      <c r="F437" s="45" t="str">
        <f t="shared" ca="1" si="170"/>
        <v/>
      </c>
      <c r="G437" s="46" t="str">
        <f t="shared" ca="1" si="171"/>
        <v/>
      </c>
      <c r="H437" s="44" t="str">
        <f t="shared" ca="1" si="172"/>
        <v/>
      </c>
      <c r="I437" s="45" t="str">
        <f t="shared" ca="1" si="173"/>
        <v/>
      </c>
      <c r="J437" s="46" t="str">
        <f t="shared" ca="1" si="174"/>
        <v/>
      </c>
      <c r="K437" s="44" t="str">
        <f t="shared" ca="1" si="175"/>
        <v/>
      </c>
      <c r="L437" s="45" t="str">
        <f t="shared" ca="1" si="176"/>
        <v/>
      </c>
      <c r="M437" s="46" t="str">
        <f t="shared" ca="1" si="177"/>
        <v/>
      </c>
      <c r="N437" s="44" t="str">
        <f t="shared" ca="1" si="178"/>
        <v/>
      </c>
      <c r="O437" s="45" t="str">
        <f t="shared" ca="1" si="179"/>
        <v/>
      </c>
      <c r="P437" s="46" t="str">
        <f t="shared" ca="1" si="180"/>
        <v/>
      </c>
      <c r="Q437" s="44" t="str">
        <f t="shared" ca="1" si="181"/>
        <v/>
      </c>
      <c r="R437" s="45" t="str">
        <f t="shared" ca="1" si="182"/>
        <v/>
      </c>
      <c r="S437" s="46" t="str">
        <f t="shared" ca="1" si="183"/>
        <v/>
      </c>
      <c r="T437" s="77" t="str">
        <f t="shared" ca="1" si="184"/>
        <v/>
      </c>
      <c r="AH437" s="163" t="str">
        <f t="shared" si="163"/>
        <v/>
      </c>
      <c r="AI437" s="163" t="str">
        <f t="shared" si="164"/>
        <v/>
      </c>
    </row>
    <row r="438" spans="1:35">
      <c r="A438" s="164" t="str">
        <f t="shared" ca="1" si="166"/>
        <v/>
      </c>
      <c r="B438" s="44" t="str">
        <f t="shared" ca="1" si="167"/>
        <v/>
      </c>
      <c r="C438" s="45" t="str">
        <f t="shared" ca="1" si="165"/>
        <v/>
      </c>
      <c r="D438" s="45" t="str">
        <f t="shared" ca="1" si="168"/>
        <v/>
      </c>
      <c r="E438" s="44" t="str">
        <f t="shared" ca="1" si="169"/>
        <v/>
      </c>
      <c r="F438" s="45" t="str">
        <f t="shared" ca="1" si="170"/>
        <v/>
      </c>
      <c r="G438" s="46" t="str">
        <f t="shared" ca="1" si="171"/>
        <v/>
      </c>
      <c r="H438" s="44" t="str">
        <f t="shared" ca="1" si="172"/>
        <v/>
      </c>
      <c r="I438" s="45" t="str">
        <f t="shared" ca="1" si="173"/>
        <v/>
      </c>
      <c r="J438" s="46" t="str">
        <f t="shared" ca="1" si="174"/>
        <v/>
      </c>
      <c r="K438" s="44" t="str">
        <f t="shared" ca="1" si="175"/>
        <v/>
      </c>
      <c r="L438" s="45" t="str">
        <f t="shared" ca="1" si="176"/>
        <v/>
      </c>
      <c r="M438" s="46" t="str">
        <f t="shared" ca="1" si="177"/>
        <v/>
      </c>
      <c r="N438" s="44" t="str">
        <f t="shared" ca="1" si="178"/>
        <v/>
      </c>
      <c r="O438" s="45" t="str">
        <f t="shared" ca="1" si="179"/>
        <v/>
      </c>
      <c r="P438" s="46" t="str">
        <f t="shared" ca="1" si="180"/>
        <v/>
      </c>
      <c r="Q438" s="44" t="str">
        <f t="shared" ca="1" si="181"/>
        <v/>
      </c>
      <c r="R438" s="45" t="str">
        <f t="shared" ca="1" si="182"/>
        <v/>
      </c>
      <c r="S438" s="46" t="str">
        <f t="shared" ca="1" si="183"/>
        <v/>
      </c>
      <c r="T438" s="77" t="str">
        <f t="shared" ca="1" si="184"/>
        <v/>
      </c>
      <c r="AH438" s="163" t="str">
        <f t="shared" si="163"/>
        <v/>
      </c>
      <c r="AI438" s="163" t="str">
        <f t="shared" si="164"/>
        <v/>
      </c>
    </row>
    <row r="439" spans="1:35">
      <c r="A439" s="164" t="str">
        <f t="shared" ca="1" si="166"/>
        <v/>
      </c>
      <c r="B439" s="44" t="str">
        <f t="shared" ca="1" si="167"/>
        <v/>
      </c>
      <c r="C439" s="45" t="str">
        <f t="shared" ca="1" si="165"/>
        <v/>
      </c>
      <c r="D439" s="45" t="str">
        <f t="shared" ca="1" si="168"/>
        <v/>
      </c>
      <c r="E439" s="44" t="str">
        <f t="shared" ca="1" si="169"/>
        <v/>
      </c>
      <c r="F439" s="45" t="str">
        <f t="shared" ca="1" si="170"/>
        <v/>
      </c>
      <c r="G439" s="46" t="str">
        <f t="shared" ca="1" si="171"/>
        <v/>
      </c>
      <c r="H439" s="44" t="str">
        <f t="shared" ca="1" si="172"/>
        <v/>
      </c>
      <c r="I439" s="45" t="str">
        <f t="shared" ca="1" si="173"/>
        <v/>
      </c>
      <c r="J439" s="46" t="str">
        <f t="shared" ca="1" si="174"/>
        <v/>
      </c>
      <c r="K439" s="44" t="str">
        <f t="shared" ca="1" si="175"/>
        <v/>
      </c>
      <c r="L439" s="45" t="str">
        <f t="shared" ca="1" si="176"/>
        <v/>
      </c>
      <c r="M439" s="46" t="str">
        <f t="shared" ca="1" si="177"/>
        <v/>
      </c>
      <c r="N439" s="44" t="str">
        <f t="shared" ca="1" si="178"/>
        <v/>
      </c>
      <c r="O439" s="45" t="str">
        <f t="shared" ca="1" si="179"/>
        <v/>
      </c>
      <c r="P439" s="46" t="str">
        <f t="shared" ca="1" si="180"/>
        <v/>
      </c>
      <c r="Q439" s="44" t="str">
        <f t="shared" ca="1" si="181"/>
        <v/>
      </c>
      <c r="R439" s="45" t="str">
        <f t="shared" ca="1" si="182"/>
        <v/>
      </c>
      <c r="S439" s="46" t="str">
        <f t="shared" ca="1" si="183"/>
        <v/>
      </c>
      <c r="T439" s="77" t="str">
        <f t="shared" ca="1" si="184"/>
        <v/>
      </c>
      <c r="AH439" s="163" t="str">
        <f t="shared" si="163"/>
        <v/>
      </c>
      <c r="AI439" s="163" t="str">
        <f t="shared" si="164"/>
        <v/>
      </c>
    </row>
    <row r="440" spans="1:35">
      <c r="A440" s="164" t="str">
        <f t="shared" ca="1" si="166"/>
        <v/>
      </c>
      <c r="B440" s="44" t="str">
        <f t="shared" ca="1" si="167"/>
        <v/>
      </c>
      <c r="C440" s="45" t="str">
        <f t="shared" ca="1" si="165"/>
        <v/>
      </c>
      <c r="D440" s="45" t="str">
        <f t="shared" ca="1" si="168"/>
        <v/>
      </c>
      <c r="E440" s="44" t="str">
        <f t="shared" ca="1" si="169"/>
        <v/>
      </c>
      <c r="F440" s="45" t="str">
        <f t="shared" ca="1" si="170"/>
        <v/>
      </c>
      <c r="G440" s="46" t="str">
        <f t="shared" ca="1" si="171"/>
        <v/>
      </c>
      <c r="H440" s="44" t="str">
        <f t="shared" ca="1" si="172"/>
        <v/>
      </c>
      <c r="I440" s="45" t="str">
        <f t="shared" ca="1" si="173"/>
        <v/>
      </c>
      <c r="J440" s="46" t="str">
        <f t="shared" ca="1" si="174"/>
        <v/>
      </c>
      <c r="K440" s="44" t="str">
        <f t="shared" ca="1" si="175"/>
        <v/>
      </c>
      <c r="L440" s="45" t="str">
        <f t="shared" ca="1" si="176"/>
        <v/>
      </c>
      <c r="M440" s="46" t="str">
        <f t="shared" ca="1" si="177"/>
        <v/>
      </c>
      <c r="N440" s="44" t="str">
        <f t="shared" ca="1" si="178"/>
        <v/>
      </c>
      <c r="O440" s="45" t="str">
        <f t="shared" ca="1" si="179"/>
        <v/>
      </c>
      <c r="P440" s="46" t="str">
        <f t="shared" ca="1" si="180"/>
        <v/>
      </c>
      <c r="Q440" s="44" t="str">
        <f t="shared" ca="1" si="181"/>
        <v/>
      </c>
      <c r="R440" s="45" t="str">
        <f t="shared" ca="1" si="182"/>
        <v/>
      </c>
      <c r="S440" s="46" t="str">
        <f t="shared" ca="1" si="183"/>
        <v/>
      </c>
      <c r="T440" s="77" t="str">
        <f t="shared" ca="1" si="184"/>
        <v/>
      </c>
      <c r="AH440" s="163" t="str">
        <f t="shared" si="163"/>
        <v/>
      </c>
      <c r="AI440" s="163" t="str">
        <f t="shared" si="164"/>
        <v/>
      </c>
    </row>
    <row r="441" spans="1:35">
      <c r="A441" s="164" t="str">
        <f t="shared" ca="1" si="166"/>
        <v/>
      </c>
      <c r="B441" s="44" t="str">
        <f t="shared" ca="1" si="167"/>
        <v/>
      </c>
      <c r="C441" s="45" t="str">
        <f t="shared" ca="1" si="165"/>
        <v/>
      </c>
      <c r="D441" s="45" t="str">
        <f t="shared" ca="1" si="168"/>
        <v/>
      </c>
      <c r="E441" s="44" t="str">
        <f t="shared" ca="1" si="169"/>
        <v/>
      </c>
      <c r="F441" s="45" t="str">
        <f t="shared" ca="1" si="170"/>
        <v/>
      </c>
      <c r="G441" s="46" t="str">
        <f t="shared" ca="1" si="171"/>
        <v/>
      </c>
      <c r="H441" s="44" t="str">
        <f t="shared" ca="1" si="172"/>
        <v/>
      </c>
      <c r="I441" s="45" t="str">
        <f t="shared" ca="1" si="173"/>
        <v/>
      </c>
      <c r="J441" s="46" t="str">
        <f t="shared" ca="1" si="174"/>
        <v/>
      </c>
      <c r="K441" s="44" t="str">
        <f t="shared" ca="1" si="175"/>
        <v/>
      </c>
      <c r="L441" s="45" t="str">
        <f t="shared" ca="1" si="176"/>
        <v/>
      </c>
      <c r="M441" s="46" t="str">
        <f t="shared" ca="1" si="177"/>
        <v/>
      </c>
      <c r="N441" s="44" t="str">
        <f t="shared" ca="1" si="178"/>
        <v/>
      </c>
      <c r="O441" s="45" t="str">
        <f t="shared" ca="1" si="179"/>
        <v/>
      </c>
      <c r="P441" s="46" t="str">
        <f t="shared" ca="1" si="180"/>
        <v/>
      </c>
      <c r="Q441" s="44" t="str">
        <f t="shared" ca="1" si="181"/>
        <v/>
      </c>
      <c r="R441" s="45" t="str">
        <f t="shared" ca="1" si="182"/>
        <v/>
      </c>
      <c r="S441" s="46" t="str">
        <f t="shared" ca="1" si="183"/>
        <v/>
      </c>
      <c r="T441" s="77" t="str">
        <f t="shared" ca="1" si="184"/>
        <v/>
      </c>
      <c r="AH441" s="163" t="str">
        <f t="shared" si="163"/>
        <v/>
      </c>
      <c r="AI441" s="163" t="str">
        <f t="shared" si="164"/>
        <v/>
      </c>
    </row>
    <row r="442" spans="1:35">
      <c r="A442" s="164" t="str">
        <f t="shared" ca="1" si="166"/>
        <v/>
      </c>
      <c r="B442" s="44" t="str">
        <f t="shared" ca="1" si="167"/>
        <v/>
      </c>
      <c r="C442" s="45" t="str">
        <f t="shared" ca="1" si="165"/>
        <v/>
      </c>
      <c r="D442" s="45" t="str">
        <f t="shared" ca="1" si="168"/>
        <v/>
      </c>
      <c r="E442" s="44" t="str">
        <f t="shared" ca="1" si="169"/>
        <v/>
      </c>
      <c r="F442" s="45" t="str">
        <f t="shared" ca="1" si="170"/>
        <v/>
      </c>
      <c r="G442" s="46" t="str">
        <f t="shared" ca="1" si="171"/>
        <v/>
      </c>
      <c r="H442" s="44" t="str">
        <f t="shared" ca="1" si="172"/>
        <v/>
      </c>
      <c r="I442" s="45" t="str">
        <f t="shared" ca="1" si="173"/>
        <v/>
      </c>
      <c r="J442" s="46" t="str">
        <f t="shared" ca="1" si="174"/>
        <v/>
      </c>
      <c r="K442" s="44" t="str">
        <f t="shared" ca="1" si="175"/>
        <v/>
      </c>
      <c r="L442" s="45" t="str">
        <f t="shared" ca="1" si="176"/>
        <v/>
      </c>
      <c r="M442" s="46" t="str">
        <f t="shared" ca="1" si="177"/>
        <v/>
      </c>
      <c r="N442" s="44" t="str">
        <f t="shared" ca="1" si="178"/>
        <v/>
      </c>
      <c r="O442" s="45" t="str">
        <f t="shared" ca="1" si="179"/>
        <v/>
      </c>
      <c r="P442" s="46" t="str">
        <f t="shared" ca="1" si="180"/>
        <v/>
      </c>
      <c r="Q442" s="44" t="str">
        <f t="shared" ca="1" si="181"/>
        <v/>
      </c>
      <c r="R442" s="45" t="str">
        <f t="shared" ca="1" si="182"/>
        <v/>
      </c>
      <c r="S442" s="46" t="str">
        <f t="shared" ca="1" si="183"/>
        <v/>
      </c>
      <c r="T442" s="77" t="str">
        <f t="shared" ca="1" si="184"/>
        <v/>
      </c>
      <c r="AH442" s="163" t="str">
        <f t="shared" si="163"/>
        <v/>
      </c>
      <c r="AI442" s="163" t="str">
        <f t="shared" si="164"/>
        <v/>
      </c>
    </row>
    <row r="443" spans="1:35">
      <c r="A443" s="164" t="str">
        <f t="shared" ca="1" si="166"/>
        <v/>
      </c>
      <c r="B443" s="44" t="str">
        <f t="shared" ca="1" si="167"/>
        <v/>
      </c>
      <c r="C443" s="45" t="str">
        <f t="shared" ca="1" si="165"/>
        <v/>
      </c>
      <c r="D443" s="45" t="str">
        <f t="shared" ca="1" si="168"/>
        <v/>
      </c>
      <c r="E443" s="44" t="str">
        <f t="shared" ca="1" si="169"/>
        <v/>
      </c>
      <c r="F443" s="45" t="str">
        <f t="shared" ca="1" si="170"/>
        <v/>
      </c>
      <c r="G443" s="46" t="str">
        <f t="shared" ca="1" si="171"/>
        <v/>
      </c>
      <c r="H443" s="44" t="str">
        <f t="shared" ca="1" si="172"/>
        <v/>
      </c>
      <c r="I443" s="45" t="str">
        <f t="shared" ca="1" si="173"/>
        <v/>
      </c>
      <c r="J443" s="46" t="str">
        <f t="shared" ca="1" si="174"/>
        <v/>
      </c>
      <c r="K443" s="44" t="str">
        <f t="shared" ca="1" si="175"/>
        <v/>
      </c>
      <c r="L443" s="45" t="str">
        <f t="shared" ca="1" si="176"/>
        <v/>
      </c>
      <c r="M443" s="46" t="str">
        <f t="shared" ca="1" si="177"/>
        <v/>
      </c>
      <c r="N443" s="44" t="str">
        <f t="shared" ca="1" si="178"/>
        <v/>
      </c>
      <c r="O443" s="45" t="str">
        <f t="shared" ca="1" si="179"/>
        <v/>
      </c>
      <c r="P443" s="46" t="str">
        <f t="shared" ca="1" si="180"/>
        <v/>
      </c>
      <c r="Q443" s="44" t="str">
        <f t="shared" ca="1" si="181"/>
        <v/>
      </c>
      <c r="R443" s="45" t="str">
        <f t="shared" ca="1" si="182"/>
        <v/>
      </c>
      <c r="S443" s="46" t="str">
        <f t="shared" ca="1" si="183"/>
        <v/>
      </c>
      <c r="T443" s="77" t="str">
        <f t="shared" ca="1" si="184"/>
        <v/>
      </c>
      <c r="AH443" s="163" t="str">
        <f t="shared" si="163"/>
        <v/>
      </c>
      <c r="AI443" s="163" t="str">
        <f t="shared" si="164"/>
        <v/>
      </c>
    </row>
    <row r="444" spans="1:35">
      <c r="A444" s="164" t="str">
        <f t="shared" ca="1" si="166"/>
        <v/>
      </c>
      <c r="B444" s="44" t="str">
        <f t="shared" ca="1" si="167"/>
        <v/>
      </c>
      <c r="C444" s="45" t="str">
        <f t="shared" ca="1" si="165"/>
        <v/>
      </c>
      <c r="D444" s="45" t="str">
        <f t="shared" ca="1" si="168"/>
        <v/>
      </c>
      <c r="E444" s="44" t="str">
        <f t="shared" ca="1" si="169"/>
        <v/>
      </c>
      <c r="F444" s="45" t="str">
        <f t="shared" ca="1" si="170"/>
        <v/>
      </c>
      <c r="G444" s="46" t="str">
        <f t="shared" ca="1" si="171"/>
        <v/>
      </c>
      <c r="H444" s="44" t="str">
        <f t="shared" ca="1" si="172"/>
        <v/>
      </c>
      <c r="I444" s="45" t="str">
        <f t="shared" ca="1" si="173"/>
        <v/>
      </c>
      <c r="J444" s="46" t="str">
        <f t="shared" ca="1" si="174"/>
        <v/>
      </c>
      <c r="K444" s="44" t="str">
        <f t="shared" ca="1" si="175"/>
        <v/>
      </c>
      <c r="L444" s="45" t="str">
        <f t="shared" ca="1" si="176"/>
        <v/>
      </c>
      <c r="M444" s="46" t="str">
        <f t="shared" ca="1" si="177"/>
        <v/>
      </c>
      <c r="N444" s="44" t="str">
        <f t="shared" ca="1" si="178"/>
        <v/>
      </c>
      <c r="O444" s="45" t="str">
        <f t="shared" ca="1" si="179"/>
        <v/>
      </c>
      <c r="P444" s="46" t="str">
        <f t="shared" ca="1" si="180"/>
        <v/>
      </c>
      <c r="Q444" s="44" t="str">
        <f t="shared" ca="1" si="181"/>
        <v/>
      </c>
      <c r="R444" s="45" t="str">
        <f t="shared" ca="1" si="182"/>
        <v/>
      </c>
      <c r="S444" s="46" t="str">
        <f t="shared" ca="1" si="183"/>
        <v/>
      </c>
      <c r="T444" s="77" t="str">
        <f t="shared" ca="1" si="184"/>
        <v/>
      </c>
      <c r="AH444" s="163" t="str">
        <f t="shared" si="163"/>
        <v/>
      </c>
      <c r="AI444" s="163" t="str">
        <f t="shared" si="164"/>
        <v/>
      </c>
    </row>
    <row r="445" spans="1:35">
      <c r="A445" s="164" t="str">
        <f t="shared" ca="1" si="166"/>
        <v/>
      </c>
      <c r="B445" s="44" t="str">
        <f t="shared" ca="1" si="167"/>
        <v/>
      </c>
      <c r="C445" s="45" t="str">
        <f t="shared" ca="1" si="165"/>
        <v/>
      </c>
      <c r="D445" s="45" t="str">
        <f t="shared" ca="1" si="168"/>
        <v/>
      </c>
      <c r="E445" s="44" t="str">
        <f t="shared" ca="1" si="169"/>
        <v/>
      </c>
      <c r="F445" s="45" t="str">
        <f t="shared" ca="1" si="170"/>
        <v/>
      </c>
      <c r="G445" s="46" t="str">
        <f t="shared" ca="1" si="171"/>
        <v/>
      </c>
      <c r="H445" s="44" t="str">
        <f t="shared" ca="1" si="172"/>
        <v/>
      </c>
      <c r="I445" s="45" t="str">
        <f t="shared" ca="1" si="173"/>
        <v/>
      </c>
      <c r="J445" s="46" t="str">
        <f t="shared" ca="1" si="174"/>
        <v/>
      </c>
      <c r="K445" s="44" t="str">
        <f t="shared" ca="1" si="175"/>
        <v/>
      </c>
      <c r="L445" s="45" t="str">
        <f t="shared" ca="1" si="176"/>
        <v/>
      </c>
      <c r="M445" s="46" t="str">
        <f t="shared" ca="1" si="177"/>
        <v/>
      </c>
      <c r="N445" s="44" t="str">
        <f t="shared" ca="1" si="178"/>
        <v/>
      </c>
      <c r="O445" s="45" t="str">
        <f t="shared" ca="1" si="179"/>
        <v/>
      </c>
      <c r="P445" s="46" t="str">
        <f t="shared" ca="1" si="180"/>
        <v/>
      </c>
      <c r="Q445" s="44" t="str">
        <f t="shared" ca="1" si="181"/>
        <v/>
      </c>
      <c r="R445" s="45" t="str">
        <f t="shared" ca="1" si="182"/>
        <v/>
      </c>
      <c r="S445" s="46" t="str">
        <f t="shared" ca="1" si="183"/>
        <v/>
      </c>
      <c r="T445" s="77" t="str">
        <f t="shared" ca="1" si="184"/>
        <v/>
      </c>
      <c r="AH445" s="163" t="str">
        <f t="shared" si="163"/>
        <v/>
      </c>
      <c r="AI445" s="163" t="str">
        <f t="shared" si="164"/>
        <v/>
      </c>
    </row>
    <row r="446" spans="1:35">
      <c r="A446" s="164" t="str">
        <f t="shared" ca="1" si="166"/>
        <v/>
      </c>
      <c r="B446" s="44" t="str">
        <f t="shared" ca="1" si="167"/>
        <v/>
      </c>
      <c r="C446" s="45" t="str">
        <f t="shared" ca="1" si="165"/>
        <v/>
      </c>
      <c r="D446" s="45" t="str">
        <f t="shared" ca="1" si="168"/>
        <v/>
      </c>
      <c r="E446" s="44" t="str">
        <f t="shared" ca="1" si="169"/>
        <v/>
      </c>
      <c r="F446" s="45" t="str">
        <f t="shared" ca="1" si="170"/>
        <v/>
      </c>
      <c r="G446" s="46" t="str">
        <f t="shared" ca="1" si="171"/>
        <v/>
      </c>
      <c r="H446" s="44" t="str">
        <f t="shared" ca="1" si="172"/>
        <v/>
      </c>
      <c r="I446" s="45" t="str">
        <f t="shared" ca="1" si="173"/>
        <v/>
      </c>
      <c r="J446" s="46" t="str">
        <f t="shared" ca="1" si="174"/>
        <v/>
      </c>
      <c r="K446" s="44" t="str">
        <f t="shared" ca="1" si="175"/>
        <v/>
      </c>
      <c r="L446" s="45" t="str">
        <f t="shared" ca="1" si="176"/>
        <v/>
      </c>
      <c r="M446" s="46" t="str">
        <f t="shared" ca="1" si="177"/>
        <v/>
      </c>
      <c r="N446" s="44" t="str">
        <f t="shared" ca="1" si="178"/>
        <v/>
      </c>
      <c r="O446" s="45" t="str">
        <f t="shared" ca="1" si="179"/>
        <v/>
      </c>
      <c r="P446" s="46" t="str">
        <f t="shared" ca="1" si="180"/>
        <v/>
      </c>
      <c r="Q446" s="44" t="str">
        <f t="shared" ca="1" si="181"/>
        <v/>
      </c>
      <c r="R446" s="45" t="str">
        <f t="shared" ca="1" si="182"/>
        <v/>
      </c>
      <c r="S446" s="46" t="str">
        <f t="shared" ca="1" si="183"/>
        <v/>
      </c>
      <c r="T446" s="77" t="str">
        <f t="shared" ca="1" si="184"/>
        <v/>
      </c>
      <c r="AH446" s="163" t="str">
        <f t="shared" si="163"/>
        <v/>
      </c>
      <c r="AI446" s="163" t="str">
        <f t="shared" si="164"/>
        <v/>
      </c>
    </row>
    <row r="447" spans="1:35">
      <c r="A447" s="164" t="str">
        <f t="shared" ca="1" si="166"/>
        <v/>
      </c>
      <c r="B447" s="44" t="str">
        <f t="shared" ca="1" si="167"/>
        <v/>
      </c>
      <c r="C447" s="45" t="str">
        <f t="shared" ca="1" si="165"/>
        <v/>
      </c>
      <c r="D447" s="45" t="str">
        <f t="shared" ca="1" si="168"/>
        <v/>
      </c>
      <c r="E447" s="44" t="str">
        <f t="shared" ca="1" si="169"/>
        <v/>
      </c>
      <c r="F447" s="45" t="str">
        <f t="shared" ca="1" si="170"/>
        <v/>
      </c>
      <c r="G447" s="46" t="str">
        <f t="shared" ca="1" si="171"/>
        <v/>
      </c>
      <c r="H447" s="44" t="str">
        <f t="shared" ca="1" si="172"/>
        <v/>
      </c>
      <c r="I447" s="45" t="str">
        <f t="shared" ca="1" si="173"/>
        <v/>
      </c>
      <c r="J447" s="46" t="str">
        <f t="shared" ca="1" si="174"/>
        <v/>
      </c>
      <c r="K447" s="44" t="str">
        <f t="shared" ca="1" si="175"/>
        <v/>
      </c>
      <c r="L447" s="45" t="str">
        <f t="shared" ca="1" si="176"/>
        <v/>
      </c>
      <c r="M447" s="46" t="str">
        <f t="shared" ca="1" si="177"/>
        <v/>
      </c>
      <c r="N447" s="44" t="str">
        <f t="shared" ca="1" si="178"/>
        <v/>
      </c>
      <c r="O447" s="45" t="str">
        <f t="shared" ca="1" si="179"/>
        <v/>
      </c>
      <c r="P447" s="46" t="str">
        <f t="shared" ca="1" si="180"/>
        <v/>
      </c>
      <c r="Q447" s="44" t="str">
        <f t="shared" ca="1" si="181"/>
        <v/>
      </c>
      <c r="R447" s="45" t="str">
        <f t="shared" ca="1" si="182"/>
        <v/>
      </c>
      <c r="S447" s="46" t="str">
        <f t="shared" ca="1" si="183"/>
        <v/>
      </c>
      <c r="T447" s="77" t="str">
        <f t="shared" ca="1" si="184"/>
        <v/>
      </c>
      <c r="AH447" s="163" t="str">
        <f t="shared" si="163"/>
        <v/>
      </c>
      <c r="AI447" s="163" t="str">
        <f t="shared" si="164"/>
        <v/>
      </c>
    </row>
    <row r="448" spans="1:35">
      <c r="A448" s="164" t="str">
        <f t="shared" ca="1" si="166"/>
        <v/>
      </c>
      <c r="B448" s="44" t="str">
        <f t="shared" ca="1" si="167"/>
        <v/>
      </c>
      <c r="C448" s="45" t="str">
        <f t="shared" ca="1" si="165"/>
        <v/>
      </c>
      <c r="D448" s="45" t="str">
        <f t="shared" ca="1" si="168"/>
        <v/>
      </c>
      <c r="E448" s="44" t="str">
        <f t="shared" ca="1" si="169"/>
        <v/>
      </c>
      <c r="F448" s="45" t="str">
        <f t="shared" ca="1" si="170"/>
        <v/>
      </c>
      <c r="G448" s="46" t="str">
        <f t="shared" ca="1" si="171"/>
        <v/>
      </c>
      <c r="H448" s="44" t="str">
        <f t="shared" ca="1" si="172"/>
        <v/>
      </c>
      <c r="I448" s="45" t="str">
        <f t="shared" ca="1" si="173"/>
        <v/>
      </c>
      <c r="J448" s="46" t="str">
        <f t="shared" ca="1" si="174"/>
        <v/>
      </c>
      <c r="K448" s="44" t="str">
        <f t="shared" ca="1" si="175"/>
        <v/>
      </c>
      <c r="L448" s="45" t="str">
        <f t="shared" ca="1" si="176"/>
        <v/>
      </c>
      <c r="M448" s="46" t="str">
        <f t="shared" ca="1" si="177"/>
        <v/>
      </c>
      <c r="N448" s="44" t="str">
        <f t="shared" ca="1" si="178"/>
        <v/>
      </c>
      <c r="O448" s="45" t="str">
        <f t="shared" ca="1" si="179"/>
        <v/>
      </c>
      <c r="P448" s="46" t="str">
        <f t="shared" ca="1" si="180"/>
        <v/>
      </c>
      <c r="Q448" s="44" t="str">
        <f t="shared" ca="1" si="181"/>
        <v/>
      </c>
      <c r="R448" s="45" t="str">
        <f t="shared" ca="1" si="182"/>
        <v/>
      </c>
      <c r="S448" s="46" t="str">
        <f t="shared" ca="1" si="183"/>
        <v/>
      </c>
      <c r="T448" s="77" t="str">
        <f t="shared" ca="1" si="184"/>
        <v/>
      </c>
      <c r="AH448" s="163" t="str">
        <f t="shared" si="163"/>
        <v/>
      </c>
      <c r="AI448" s="163" t="str">
        <f t="shared" si="164"/>
        <v/>
      </c>
    </row>
    <row r="449" spans="1:35">
      <c r="A449" s="164" t="str">
        <f t="shared" ca="1" si="166"/>
        <v/>
      </c>
      <c r="B449" s="44" t="str">
        <f t="shared" ca="1" si="167"/>
        <v/>
      </c>
      <c r="C449" s="45" t="str">
        <f t="shared" ca="1" si="165"/>
        <v/>
      </c>
      <c r="D449" s="45" t="str">
        <f t="shared" ca="1" si="168"/>
        <v/>
      </c>
      <c r="E449" s="44" t="str">
        <f t="shared" ca="1" si="169"/>
        <v/>
      </c>
      <c r="F449" s="45" t="str">
        <f t="shared" ca="1" si="170"/>
        <v/>
      </c>
      <c r="G449" s="46" t="str">
        <f t="shared" ca="1" si="171"/>
        <v/>
      </c>
      <c r="H449" s="44" t="str">
        <f t="shared" ca="1" si="172"/>
        <v/>
      </c>
      <c r="I449" s="45" t="str">
        <f t="shared" ca="1" si="173"/>
        <v/>
      </c>
      <c r="J449" s="46" t="str">
        <f t="shared" ca="1" si="174"/>
        <v/>
      </c>
      <c r="K449" s="44" t="str">
        <f t="shared" ca="1" si="175"/>
        <v/>
      </c>
      <c r="L449" s="45" t="str">
        <f t="shared" ca="1" si="176"/>
        <v/>
      </c>
      <c r="M449" s="46" t="str">
        <f t="shared" ca="1" si="177"/>
        <v/>
      </c>
      <c r="N449" s="44" t="str">
        <f t="shared" ca="1" si="178"/>
        <v/>
      </c>
      <c r="O449" s="45" t="str">
        <f t="shared" ca="1" si="179"/>
        <v/>
      </c>
      <c r="P449" s="46" t="str">
        <f t="shared" ca="1" si="180"/>
        <v/>
      </c>
      <c r="Q449" s="44" t="str">
        <f t="shared" ca="1" si="181"/>
        <v/>
      </c>
      <c r="R449" s="45" t="str">
        <f t="shared" ca="1" si="182"/>
        <v/>
      </c>
      <c r="S449" s="46" t="str">
        <f t="shared" ca="1" si="183"/>
        <v/>
      </c>
      <c r="T449" s="77" t="str">
        <f t="shared" ca="1" si="184"/>
        <v/>
      </c>
      <c r="AH449" s="163" t="str">
        <f t="shared" si="163"/>
        <v/>
      </c>
      <c r="AI449" s="163" t="str">
        <f t="shared" si="164"/>
        <v/>
      </c>
    </row>
    <row r="450" spans="1:35">
      <c r="A450" s="164" t="str">
        <f t="shared" ca="1" si="166"/>
        <v/>
      </c>
      <c r="B450" s="44" t="str">
        <f t="shared" ca="1" si="167"/>
        <v/>
      </c>
      <c r="C450" s="45" t="str">
        <f t="shared" ca="1" si="165"/>
        <v/>
      </c>
      <c r="D450" s="45" t="str">
        <f t="shared" ca="1" si="168"/>
        <v/>
      </c>
      <c r="E450" s="44" t="str">
        <f t="shared" ca="1" si="169"/>
        <v/>
      </c>
      <c r="F450" s="45" t="str">
        <f t="shared" ca="1" si="170"/>
        <v/>
      </c>
      <c r="G450" s="46" t="str">
        <f t="shared" ca="1" si="171"/>
        <v/>
      </c>
      <c r="H450" s="44" t="str">
        <f t="shared" ca="1" si="172"/>
        <v/>
      </c>
      <c r="I450" s="45" t="str">
        <f t="shared" ca="1" si="173"/>
        <v/>
      </c>
      <c r="J450" s="46" t="str">
        <f t="shared" ca="1" si="174"/>
        <v/>
      </c>
      <c r="K450" s="44" t="str">
        <f t="shared" ca="1" si="175"/>
        <v/>
      </c>
      <c r="L450" s="45" t="str">
        <f t="shared" ca="1" si="176"/>
        <v/>
      </c>
      <c r="M450" s="46" t="str">
        <f t="shared" ca="1" si="177"/>
        <v/>
      </c>
      <c r="N450" s="44" t="str">
        <f t="shared" ca="1" si="178"/>
        <v/>
      </c>
      <c r="O450" s="45" t="str">
        <f t="shared" ca="1" si="179"/>
        <v/>
      </c>
      <c r="P450" s="46" t="str">
        <f t="shared" ca="1" si="180"/>
        <v/>
      </c>
      <c r="Q450" s="44" t="str">
        <f t="shared" ca="1" si="181"/>
        <v/>
      </c>
      <c r="R450" s="45" t="str">
        <f t="shared" ca="1" si="182"/>
        <v/>
      </c>
      <c r="S450" s="46" t="str">
        <f t="shared" ca="1" si="183"/>
        <v/>
      </c>
      <c r="T450" s="77" t="str">
        <f t="shared" ca="1" si="184"/>
        <v/>
      </c>
      <c r="AH450" s="163" t="str">
        <f t="shared" si="163"/>
        <v/>
      </c>
      <c r="AI450" s="163" t="str">
        <f t="shared" si="164"/>
        <v/>
      </c>
    </row>
    <row r="451" spans="1:35">
      <c r="A451" s="164" t="str">
        <f t="shared" ca="1" si="166"/>
        <v/>
      </c>
      <c r="B451" s="44" t="str">
        <f t="shared" ca="1" si="167"/>
        <v/>
      </c>
      <c r="C451" s="45" t="str">
        <f t="shared" ca="1" si="165"/>
        <v/>
      </c>
      <c r="D451" s="45" t="str">
        <f t="shared" ca="1" si="168"/>
        <v/>
      </c>
      <c r="E451" s="44" t="str">
        <f t="shared" ca="1" si="169"/>
        <v/>
      </c>
      <c r="F451" s="45" t="str">
        <f t="shared" ca="1" si="170"/>
        <v/>
      </c>
      <c r="G451" s="46" t="str">
        <f t="shared" ca="1" si="171"/>
        <v/>
      </c>
      <c r="H451" s="44" t="str">
        <f t="shared" ca="1" si="172"/>
        <v/>
      </c>
      <c r="I451" s="45" t="str">
        <f t="shared" ca="1" si="173"/>
        <v/>
      </c>
      <c r="J451" s="46" t="str">
        <f t="shared" ca="1" si="174"/>
        <v/>
      </c>
      <c r="K451" s="44" t="str">
        <f t="shared" ca="1" si="175"/>
        <v/>
      </c>
      <c r="L451" s="45" t="str">
        <f t="shared" ca="1" si="176"/>
        <v/>
      </c>
      <c r="M451" s="46" t="str">
        <f t="shared" ca="1" si="177"/>
        <v/>
      </c>
      <c r="N451" s="44" t="str">
        <f t="shared" ca="1" si="178"/>
        <v/>
      </c>
      <c r="O451" s="45" t="str">
        <f t="shared" ca="1" si="179"/>
        <v/>
      </c>
      <c r="P451" s="46" t="str">
        <f t="shared" ca="1" si="180"/>
        <v/>
      </c>
      <c r="Q451" s="44" t="str">
        <f t="shared" ca="1" si="181"/>
        <v/>
      </c>
      <c r="R451" s="45" t="str">
        <f t="shared" ca="1" si="182"/>
        <v/>
      </c>
      <c r="S451" s="46" t="str">
        <f t="shared" ca="1" si="183"/>
        <v/>
      </c>
      <c r="T451" s="77" t="str">
        <f t="shared" ca="1" si="184"/>
        <v/>
      </c>
      <c r="AH451" s="163" t="str">
        <f t="shared" si="163"/>
        <v/>
      </c>
      <c r="AI451" s="163" t="str">
        <f t="shared" si="164"/>
        <v/>
      </c>
    </row>
    <row r="452" spans="1:35">
      <c r="A452" s="164" t="str">
        <f t="shared" ca="1" si="166"/>
        <v/>
      </c>
      <c r="B452" s="44" t="str">
        <f t="shared" ca="1" si="167"/>
        <v/>
      </c>
      <c r="C452" s="45" t="str">
        <f t="shared" ca="1" si="165"/>
        <v/>
      </c>
      <c r="D452" s="45" t="str">
        <f t="shared" ca="1" si="168"/>
        <v/>
      </c>
      <c r="E452" s="44" t="str">
        <f t="shared" ca="1" si="169"/>
        <v/>
      </c>
      <c r="F452" s="45" t="str">
        <f t="shared" ca="1" si="170"/>
        <v/>
      </c>
      <c r="G452" s="46" t="str">
        <f t="shared" ca="1" si="171"/>
        <v/>
      </c>
      <c r="H452" s="44" t="str">
        <f t="shared" ca="1" si="172"/>
        <v/>
      </c>
      <c r="I452" s="45" t="str">
        <f t="shared" ca="1" si="173"/>
        <v/>
      </c>
      <c r="J452" s="46" t="str">
        <f t="shared" ca="1" si="174"/>
        <v/>
      </c>
      <c r="K452" s="44" t="str">
        <f t="shared" ca="1" si="175"/>
        <v/>
      </c>
      <c r="L452" s="45" t="str">
        <f t="shared" ca="1" si="176"/>
        <v/>
      </c>
      <c r="M452" s="46" t="str">
        <f t="shared" ca="1" si="177"/>
        <v/>
      </c>
      <c r="N452" s="44" t="str">
        <f t="shared" ca="1" si="178"/>
        <v/>
      </c>
      <c r="O452" s="45" t="str">
        <f t="shared" ca="1" si="179"/>
        <v/>
      </c>
      <c r="P452" s="46" t="str">
        <f t="shared" ca="1" si="180"/>
        <v/>
      </c>
      <c r="Q452" s="44" t="str">
        <f t="shared" ca="1" si="181"/>
        <v/>
      </c>
      <c r="R452" s="45" t="str">
        <f t="shared" ca="1" si="182"/>
        <v/>
      </c>
      <c r="S452" s="46" t="str">
        <f t="shared" ca="1" si="183"/>
        <v/>
      </c>
      <c r="T452" s="77" t="str">
        <f t="shared" ca="1" si="184"/>
        <v/>
      </c>
      <c r="AH452" s="163" t="str">
        <f t="shared" ref="AH452:AH515" si="185">IF(COUNTIF(X:X,V452)*COUNTIF(Z:Z,V452)*COUNTIF(AB:AB,V452)*COUNTIF(AD:AD,V452)*COUNTIF(AF:AF,V452),V452,"")</f>
        <v/>
      </c>
      <c r="AI452" s="163" t="str">
        <f t="shared" ref="AI452:AI515" si="186">IF(AH452&gt;$A$14,AH452,"")</f>
        <v/>
      </c>
    </row>
    <row r="453" spans="1:35">
      <c r="A453" s="164" t="str">
        <f t="shared" ca="1" si="166"/>
        <v/>
      </c>
      <c r="B453" s="44" t="str">
        <f t="shared" ca="1" si="167"/>
        <v/>
      </c>
      <c r="C453" s="45" t="str">
        <f t="shared" ca="1" si="165"/>
        <v/>
      </c>
      <c r="D453" s="45" t="str">
        <f t="shared" ca="1" si="168"/>
        <v/>
      </c>
      <c r="E453" s="44" t="str">
        <f t="shared" ca="1" si="169"/>
        <v/>
      </c>
      <c r="F453" s="45" t="str">
        <f t="shared" ca="1" si="170"/>
        <v/>
      </c>
      <c r="G453" s="46" t="str">
        <f t="shared" ca="1" si="171"/>
        <v/>
      </c>
      <c r="H453" s="44" t="str">
        <f t="shared" ca="1" si="172"/>
        <v/>
      </c>
      <c r="I453" s="45" t="str">
        <f t="shared" ca="1" si="173"/>
        <v/>
      </c>
      <c r="J453" s="46" t="str">
        <f t="shared" ca="1" si="174"/>
        <v/>
      </c>
      <c r="K453" s="44" t="str">
        <f t="shared" ca="1" si="175"/>
        <v/>
      </c>
      <c r="L453" s="45" t="str">
        <f t="shared" ca="1" si="176"/>
        <v/>
      </c>
      <c r="M453" s="46" t="str">
        <f t="shared" ca="1" si="177"/>
        <v/>
      </c>
      <c r="N453" s="44" t="str">
        <f t="shared" ca="1" si="178"/>
        <v/>
      </c>
      <c r="O453" s="45" t="str">
        <f t="shared" ca="1" si="179"/>
        <v/>
      </c>
      <c r="P453" s="46" t="str">
        <f t="shared" ca="1" si="180"/>
        <v/>
      </c>
      <c r="Q453" s="44" t="str">
        <f t="shared" ca="1" si="181"/>
        <v/>
      </c>
      <c r="R453" s="45" t="str">
        <f t="shared" ca="1" si="182"/>
        <v/>
      </c>
      <c r="S453" s="46" t="str">
        <f t="shared" ca="1" si="183"/>
        <v/>
      </c>
      <c r="T453" s="77" t="str">
        <f t="shared" ca="1" si="184"/>
        <v/>
      </c>
      <c r="AH453" s="163" t="str">
        <f t="shared" si="185"/>
        <v/>
      </c>
      <c r="AI453" s="163" t="str">
        <f t="shared" si="186"/>
        <v/>
      </c>
    </row>
    <row r="454" spans="1:35">
      <c r="A454" s="164" t="str">
        <f t="shared" ca="1" si="166"/>
        <v/>
      </c>
      <c r="B454" s="44" t="str">
        <f t="shared" ca="1" si="167"/>
        <v/>
      </c>
      <c r="C454" s="45" t="str">
        <f t="shared" ca="1" si="165"/>
        <v/>
      </c>
      <c r="D454" s="45" t="str">
        <f t="shared" ca="1" si="168"/>
        <v/>
      </c>
      <c r="E454" s="44" t="str">
        <f t="shared" ca="1" si="169"/>
        <v/>
      </c>
      <c r="F454" s="45" t="str">
        <f t="shared" ca="1" si="170"/>
        <v/>
      </c>
      <c r="G454" s="46" t="str">
        <f t="shared" ca="1" si="171"/>
        <v/>
      </c>
      <c r="H454" s="44" t="str">
        <f t="shared" ca="1" si="172"/>
        <v/>
      </c>
      <c r="I454" s="45" t="str">
        <f t="shared" ca="1" si="173"/>
        <v/>
      </c>
      <c r="J454" s="46" t="str">
        <f t="shared" ca="1" si="174"/>
        <v/>
      </c>
      <c r="K454" s="44" t="str">
        <f t="shared" ca="1" si="175"/>
        <v/>
      </c>
      <c r="L454" s="45" t="str">
        <f t="shared" ca="1" si="176"/>
        <v/>
      </c>
      <c r="M454" s="46" t="str">
        <f t="shared" ca="1" si="177"/>
        <v/>
      </c>
      <c r="N454" s="44" t="str">
        <f t="shared" ca="1" si="178"/>
        <v/>
      </c>
      <c r="O454" s="45" t="str">
        <f t="shared" ca="1" si="179"/>
        <v/>
      </c>
      <c r="P454" s="46" t="str">
        <f t="shared" ca="1" si="180"/>
        <v/>
      </c>
      <c r="Q454" s="44" t="str">
        <f t="shared" ca="1" si="181"/>
        <v/>
      </c>
      <c r="R454" s="45" t="str">
        <f t="shared" ca="1" si="182"/>
        <v/>
      </c>
      <c r="S454" s="46" t="str">
        <f t="shared" ca="1" si="183"/>
        <v/>
      </c>
      <c r="T454" s="77" t="str">
        <f t="shared" ca="1" si="184"/>
        <v/>
      </c>
      <c r="AH454" s="163" t="str">
        <f t="shared" si="185"/>
        <v/>
      </c>
      <c r="AI454" s="163" t="str">
        <f t="shared" si="186"/>
        <v/>
      </c>
    </row>
    <row r="455" spans="1:35">
      <c r="A455" s="164" t="str">
        <f t="shared" ca="1" si="166"/>
        <v/>
      </c>
      <c r="B455" s="44" t="str">
        <f t="shared" ca="1" si="167"/>
        <v/>
      </c>
      <c r="C455" s="45" t="str">
        <f t="shared" ca="1" si="165"/>
        <v/>
      </c>
      <c r="D455" s="45" t="str">
        <f t="shared" ca="1" si="168"/>
        <v/>
      </c>
      <c r="E455" s="44" t="str">
        <f t="shared" ca="1" si="169"/>
        <v/>
      </c>
      <c r="F455" s="45" t="str">
        <f t="shared" ca="1" si="170"/>
        <v/>
      </c>
      <c r="G455" s="46" t="str">
        <f t="shared" ca="1" si="171"/>
        <v/>
      </c>
      <c r="H455" s="44" t="str">
        <f t="shared" ca="1" si="172"/>
        <v/>
      </c>
      <c r="I455" s="45" t="str">
        <f t="shared" ca="1" si="173"/>
        <v/>
      </c>
      <c r="J455" s="46" t="str">
        <f t="shared" ca="1" si="174"/>
        <v/>
      </c>
      <c r="K455" s="44" t="str">
        <f t="shared" ca="1" si="175"/>
        <v/>
      </c>
      <c r="L455" s="45" t="str">
        <f t="shared" ca="1" si="176"/>
        <v/>
      </c>
      <c r="M455" s="46" t="str">
        <f t="shared" ca="1" si="177"/>
        <v/>
      </c>
      <c r="N455" s="44" t="str">
        <f t="shared" ca="1" si="178"/>
        <v/>
      </c>
      <c r="O455" s="45" t="str">
        <f t="shared" ca="1" si="179"/>
        <v/>
      </c>
      <c r="P455" s="46" t="str">
        <f t="shared" ca="1" si="180"/>
        <v/>
      </c>
      <c r="Q455" s="44" t="str">
        <f t="shared" ca="1" si="181"/>
        <v/>
      </c>
      <c r="R455" s="45" t="str">
        <f t="shared" ca="1" si="182"/>
        <v/>
      </c>
      <c r="S455" s="46" t="str">
        <f t="shared" ca="1" si="183"/>
        <v/>
      </c>
      <c r="T455" s="77" t="str">
        <f t="shared" ca="1" si="184"/>
        <v/>
      </c>
      <c r="AH455" s="163" t="str">
        <f t="shared" si="185"/>
        <v/>
      </c>
      <c r="AI455" s="163" t="str">
        <f t="shared" si="186"/>
        <v/>
      </c>
    </row>
    <row r="456" spans="1:35">
      <c r="A456" s="164" t="str">
        <f t="shared" ca="1" si="166"/>
        <v/>
      </c>
      <c r="B456" s="44" t="str">
        <f t="shared" ca="1" si="167"/>
        <v/>
      </c>
      <c r="C456" s="45" t="str">
        <f t="shared" ca="1" si="165"/>
        <v/>
      </c>
      <c r="D456" s="45" t="str">
        <f t="shared" ca="1" si="168"/>
        <v/>
      </c>
      <c r="E456" s="44" t="str">
        <f t="shared" ca="1" si="169"/>
        <v/>
      </c>
      <c r="F456" s="45" t="str">
        <f t="shared" ca="1" si="170"/>
        <v/>
      </c>
      <c r="G456" s="46" t="str">
        <f t="shared" ca="1" si="171"/>
        <v/>
      </c>
      <c r="H456" s="44" t="str">
        <f t="shared" ca="1" si="172"/>
        <v/>
      </c>
      <c r="I456" s="45" t="str">
        <f t="shared" ca="1" si="173"/>
        <v/>
      </c>
      <c r="J456" s="46" t="str">
        <f t="shared" ca="1" si="174"/>
        <v/>
      </c>
      <c r="K456" s="44" t="str">
        <f t="shared" ca="1" si="175"/>
        <v/>
      </c>
      <c r="L456" s="45" t="str">
        <f t="shared" ca="1" si="176"/>
        <v/>
      </c>
      <c r="M456" s="46" t="str">
        <f t="shared" ca="1" si="177"/>
        <v/>
      </c>
      <c r="N456" s="44" t="str">
        <f t="shared" ca="1" si="178"/>
        <v/>
      </c>
      <c r="O456" s="45" t="str">
        <f t="shared" ca="1" si="179"/>
        <v/>
      </c>
      <c r="P456" s="46" t="str">
        <f t="shared" ca="1" si="180"/>
        <v/>
      </c>
      <c r="Q456" s="44" t="str">
        <f t="shared" ca="1" si="181"/>
        <v/>
      </c>
      <c r="R456" s="45" t="str">
        <f t="shared" ca="1" si="182"/>
        <v/>
      </c>
      <c r="S456" s="46" t="str">
        <f t="shared" ca="1" si="183"/>
        <v/>
      </c>
      <c r="T456" s="77" t="str">
        <f t="shared" ca="1" si="184"/>
        <v/>
      </c>
      <c r="AH456" s="163" t="str">
        <f t="shared" si="185"/>
        <v/>
      </c>
      <c r="AI456" s="163" t="str">
        <f t="shared" si="186"/>
        <v/>
      </c>
    </row>
    <row r="457" spans="1:35">
      <c r="A457" s="164" t="str">
        <f t="shared" ca="1" si="166"/>
        <v/>
      </c>
      <c r="B457" s="44" t="str">
        <f t="shared" ca="1" si="167"/>
        <v/>
      </c>
      <c r="C457" s="45" t="str">
        <f t="shared" ca="1" si="165"/>
        <v/>
      </c>
      <c r="D457" s="45" t="str">
        <f t="shared" ca="1" si="168"/>
        <v/>
      </c>
      <c r="E457" s="44" t="str">
        <f t="shared" ca="1" si="169"/>
        <v/>
      </c>
      <c r="F457" s="45" t="str">
        <f t="shared" ca="1" si="170"/>
        <v/>
      </c>
      <c r="G457" s="46" t="str">
        <f t="shared" ca="1" si="171"/>
        <v/>
      </c>
      <c r="H457" s="44" t="str">
        <f t="shared" ca="1" si="172"/>
        <v/>
      </c>
      <c r="I457" s="45" t="str">
        <f t="shared" ca="1" si="173"/>
        <v/>
      </c>
      <c r="J457" s="46" t="str">
        <f t="shared" ca="1" si="174"/>
        <v/>
      </c>
      <c r="K457" s="44" t="str">
        <f t="shared" ca="1" si="175"/>
        <v/>
      </c>
      <c r="L457" s="45" t="str">
        <f t="shared" ca="1" si="176"/>
        <v/>
      </c>
      <c r="M457" s="46" t="str">
        <f t="shared" ca="1" si="177"/>
        <v/>
      </c>
      <c r="N457" s="44" t="str">
        <f t="shared" ca="1" si="178"/>
        <v/>
      </c>
      <c r="O457" s="45" t="str">
        <f t="shared" ca="1" si="179"/>
        <v/>
      </c>
      <c r="P457" s="46" t="str">
        <f t="shared" ca="1" si="180"/>
        <v/>
      </c>
      <c r="Q457" s="44" t="str">
        <f t="shared" ca="1" si="181"/>
        <v/>
      </c>
      <c r="R457" s="45" t="str">
        <f t="shared" ca="1" si="182"/>
        <v/>
      </c>
      <c r="S457" s="46" t="str">
        <f t="shared" ca="1" si="183"/>
        <v/>
      </c>
      <c r="T457" s="77" t="str">
        <f t="shared" ca="1" si="184"/>
        <v/>
      </c>
      <c r="AH457" s="163" t="str">
        <f t="shared" si="185"/>
        <v/>
      </c>
      <c r="AI457" s="163" t="str">
        <f t="shared" si="186"/>
        <v/>
      </c>
    </row>
    <row r="458" spans="1:35">
      <c r="A458" s="164" t="str">
        <f t="shared" ca="1" si="166"/>
        <v/>
      </c>
      <c r="B458" s="44" t="str">
        <f t="shared" ca="1" si="167"/>
        <v/>
      </c>
      <c r="C458" s="45" t="str">
        <f t="shared" ca="1" si="165"/>
        <v/>
      </c>
      <c r="D458" s="45" t="str">
        <f t="shared" ca="1" si="168"/>
        <v/>
      </c>
      <c r="E458" s="44" t="str">
        <f t="shared" ca="1" si="169"/>
        <v/>
      </c>
      <c r="F458" s="45" t="str">
        <f t="shared" ca="1" si="170"/>
        <v/>
      </c>
      <c r="G458" s="46" t="str">
        <f t="shared" ca="1" si="171"/>
        <v/>
      </c>
      <c r="H458" s="44" t="str">
        <f t="shared" ca="1" si="172"/>
        <v/>
      </c>
      <c r="I458" s="45" t="str">
        <f t="shared" ca="1" si="173"/>
        <v/>
      </c>
      <c r="J458" s="46" t="str">
        <f t="shared" ca="1" si="174"/>
        <v/>
      </c>
      <c r="K458" s="44" t="str">
        <f t="shared" ca="1" si="175"/>
        <v/>
      </c>
      <c r="L458" s="45" t="str">
        <f t="shared" ca="1" si="176"/>
        <v/>
      </c>
      <c r="M458" s="46" t="str">
        <f t="shared" ca="1" si="177"/>
        <v/>
      </c>
      <c r="N458" s="44" t="str">
        <f t="shared" ca="1" si="178"/>
        <v/>
      </c>
      <c r="O458" s="45" t="str">
        <f t="shared" ca="1" si="179"/>
        <v/>
      </c>
      <c r="P458" s="46" t="str">
        <f t="shared" ca="1" si="180"/>
        <v/>
      </c>
      <c r="Q458" s="44" t="str">
        <f t="shared" ca="1" si="181"/>
        <v/>
      </c>
      <c r="R458" s="45" t="str">
        <f t="shared" ca="1" si="182"/>
        <v/>
      </c>
      <c r="S458" s="46" t="str">
        <f t="shared" ca="1" si="183"/>
        <v/>
      </c>
      <c r="T458" s="77" t="str">
        <f t="shared" ca="1" si="184"/>
        <v/>
      </c>
      <c r="AH458" s="163" t="str">
        <f t="shared" si="185"/>
        <v/>
      </c>
      <c r="AI458" s="163" t="str">
        <f t="shared" si="186"/>
        <v/>
      </c>
    </row>
    <row r="459" spans="1:35">
      <c r="A459" s="164" t="str">
        <f t="shared" ca="1" si="166"/>
        <v/>
      </c>
      <c r="B459" s="44" t="str">
        <f t="shared" ca="1" si="167"/>
        <v/>
      </c>
      <c r="C459" s="45" t="str">
        <f t="shared" ca="1" si="165"/>
        <v/>
      </c>
      <c r="D459" s="45" t="str">
        <f t="shared" ca="1" si="168"/>
        <v/>
      </c>
      <c r="E459" s="44" t="str">
        <f t="shared" ca="1" si="169"/>
        <v/>
      </c>
      <c r="F459" s="45" t="str">
        <f t="shared" ca="1" si="170"/>
        <v/>
      </c>
      <c r="G459" s="46" t="str">
        <f t="shared" ca="1" si="171"/>
        <v/>
      </c>
      <c r="H459" s="44" t="str">
        <f t="shared" ca="1" si="172"/>
        <v/>
      </c>
      <c r="I459" s="45" t="str">
        <f t="shared" ca="1" si="173"/>
        <v/>
      </c>
      <c r="J459" s="46" t="str">
        <f t="shared" ca="1" si="174"/>
        <v/>
      </c>
      <c r="K459" s="44" t="str">
        <f t="shared" ca="1" si="175"/>
        <v/>
      </c>
      <c r="L459" s="45" t="str">
        <f t="shared" ca="1" si="176"/>
        <v/>
      </c>
      <c r="M459" s="46" t="str">
        <f t="shared" ca="1" si="177"/>
        <v/>
      </c>
      <c r="N459" s="44" t="str">
        <f t="shared" ca="1" si="178"/>
        <v/>
      </c>
      <c r="O459" s="45" t="str">
        <f t="shared" ca="1" si="179"/>
        <v/>
      </c>
      <c r="P459" s="46" t="str">
        <f t="shared" ca="1" si="180"/>
        <v/>
      </c>
      <c r="Q459" s="44" t="str">
        <f t="shared" ca="1" si="181"/>
        <v/>
      </c>
      <c r="R459" s="45" t="str">
        <f t="shared" ca="1" si="182"/>
        <v/>
      </c>
      <c r="S459" s="46" t="str">
        <f t="shared" ca="1" si="183"/>
        <v/>
      </c>
      <c r="T459" s="77" t="str">
        <f t="shared" ca="1" si="184"/>
        <v/>
      </c>
      <c r="AH459" s="163" t="str">
        <f t="shared" si="185"/>
        <v/>
      </c>
      <c r="AI459" s="163" t="str">
        <f t="shared" si="186"/>
        <v/>
      </c>
    </row>
    <row r="460" spans="1:35">
      <c r="A460" s="164" t="str">
        <f t="shared" ca="1" si="166"/>
        <v/>
      </c>
      <c r="B460" s="44" t="str">
        <f t="shared" ca="1" si="167"/>
        <v/>
      </c>
      <c r="C460" s="45" t="str">
        <f t="shared" ca="1" si="165"/>
        <v/>
      </c>
      <c r="D460" s="45" t="str">
        <f t="shared" ca="1" si="168"/>
        <v/>
      </c>
      <c r="E460" s="44" t="str">
        <f t="shared" ca="1" si="169"/>
        <v/>
      </c>
      <c r="F460" s="45" t="str">
        <f t="shared" ca="1" si="170"/>
        <v/>
      </c>
      <c r="G460" s="46" t="str">
        <f t="shared" ca="1" si="171"/>
        <v/>
      </c>
      <c r="H460" s="44" t="str">
        <f t="shared" ca="1" si="172"/>
        <v/>
      </c>
      <c r="I460" s="45" t="str">
        <f t="shared" ca="1" si="173"/>
        <v/>
      </c>
      <c r="J460" s="46" t="str">
        <f t="shared" ca="1" si="174"/>
        <v/>
      </c>
      <c r="K460" s="44" t="str">
        <f t="shared" ca="1" si="175"/>
        <v/>
      </c>
      <c r="L460" s="45" t="str">
        <f t="shared" ca="1" si="176"/>
        <v/>
      </c>
      <c r="M460" s="46" t="str">
        <f t="shared" ca="1" si="177"/>
        <v/>
      </c>
      <c r="N460" s="44" t="str">
        <f t="shared" ca="1" si="178"/>
        <v/>
      </c>
      <c r="O460" s="45" t="str">
        <f t="shared" ca="1" si="179"/>
        <v/>
      </c>
      <c r="P460" s="46" t="str">
        <f t="shared" ca="1" si="180"/>
        <v/>
      </c>
      <c r="Q460" s="44" t="str">
        <f t="shared" ca="1" si="181"/>
        <v/>
      </c>
      <c r="R460" s="45" t="str">
        <f t="shared" ca="1" si="182"/>
        <v/>
      </c>
      <c r="S460" s="46" t="str">
        <f t="shared" ca="1" si="183"/>
        <v/>
      </c>
      <c r="T460" s="77" t="str">
        <f t="shared" ca="1" si="184"/>
        <v/>
      </c>
      <c r="AH460" s="163" t="str">
        <f t="shared" si="185"/>
        <v/>
      </c>
      <c r="AI460" s="163" t="str">
        <f t="shared" si="186"/>
        <v/>
      </c>
    </row>
    <row r="461" spans="1:35">
      <c r="A461" s="164" t="str">
        <f t="shared" ca="1" si="166"/>
        <v/>
      </c>
      <c r="B461" s="44" t="str">
        <f t="shared" ca="1" si="167"/>
        <v/>
      </c>
      <c r="C461" s="45" t="str">
        <f t="shared" ca="1" si="165"/>
        <v/>
      </c>
      <c r="D461" s="45" t="str">
        <f t="shared" ca="1" si="168"/>
        <v/>
      </c>
      <c r="E461" s="44" t="str">
        <f t="shared" ca="1" si="169"/>
        <v/>
      </c>
      <c r="F461" s="45" t="str">
        <f t="shared" ca="1" si="170"/>
        <v/>
      </c>
      <c r="G461" s="46" t="str">
        <f t="shared" ca="1" si="171"/>
        <v/>
      </c>
      <c r="H461" s="44" t="str">
        <f t="shared" ca="1" si="172"/>
        <v/>
      </c>
      <c r="I461" s="45" t="str">
        <f t="shared" ca="1" si="173"/>
        <v/>
      </c>
      <c r="J461" s="46" t="str">
        <f t="shared" ca="1" si="174"/>
        <v/>
      </c>
      <c r="K461" s="44" t="str">
        <f t="shared" ca="1" si="175"/>
        <v/>
      </c>
      <c r="L461" s="45" t="str">
        <f t="shared" ca="1" si="176"/>
        <v/>
      </c>
      <c r="M461" s="46" t="str">
        <f t="shared" ca="1" si="177"/>
        <v/>
      </c>
      <c r="N461" s="44" t="str">
        <f t="shared" ca="1" si="178"/>
        <v/>
      </c>
      <c r="O461" s="45" t="str">
        <f t="shared" ca="1" si="179"/>
        <v/>
      </c>
      <c r="P461" s="46" t="str">
        <f t="shared" ca="1" si="180"/>
        <v/>
      </c>
      <c r="Q461" s="44" t="str">
        <f t="shared" ca="1" si="181"/>
        <v/>
      </c>
      <c r="R461" s="45" t="str">
        <f t="shared" ca="1" si="182"/>
        <v/>
      </c>
      <c r="S461" s="46" t="str">
        <f t="shared" ca="1" si="183"/>
        <v/>
      </c>
      <c r="T461" s="77" t="str">
        <f t="shared" ca="1" si="184"/>
        <v/>
      </c>
      <c r="AH461" s="163" t="str">
        <f t="shared" si="185"/>
        <v/>
      </c>
      <c r="AI461" s="163" t="str">
        <f t="shared" si="186"/>
        <v/>
      </c>
    </row>
    <row r="462" spans="1:35">
      <c r="A462" s="164" t="str">
        <f t="shared" ca="1" si="166"/>
        <v/>
      </c>
      <c r="B462" s="44" t="str">
        <f t="shared" ca="1" si="167"/>
        <v/>
      </c>
      <c r="C462" s="45" t="str">
        <f t="shared" ca="1" si="165"/>
        <v/>
      </c>
      <c r="D462" s="45" t="str">
        <f t="shared" ca="1" si="168"/>
        <v/>
      </c>
      <c r="E462" s="44" t="str">
        <f t="shared" ca="1" si="169"/>
        <v/>
      </c>
      <c r="F462" s="45" t="str">
        <f t="shared" ca="1" si="170"/>
        <v/>
      </c>
      <c r="G462" s="46" t="str">
        <f t="shared" ca="1" si="171"/>
        <v/>
      </c>
      <c r="H462" s="44" t="str">
        <f t="shared" ca="1" si="172"/>
        <v/>
      </c>
      <c r="I462" s="45" t="str">
        <f t="shared" ca="1" si="173"/>
        <v/>
      </c>
      <c r="J462" s="46" t="str">
        <f t="shared" ca="1" si="174"/>
        <v/>
      </c>
      <c r="K462" s="44" t="str">
        <f t="shared" ca="1" si="175"/>
        <v/>
      </c>
      <c r="L462" s="45" t="str">
        <f t="shared" ca="1" si="176"/>
        <v/>
      </c>
      <c r="M462" s="46" t="str">
        <f t="shared" ca="1" si="177"/>
        <v/>
      </c>
      <c r="N462" s="44" t="str">
        <f t="shared" ca="1" si="178"/>
        <v/>
      </c>
      <c r="O462" s="45" t="str">
        <f t="shared" ca="1" si="179"/>
        <v/>
      </c>
      <c r="P462" s="46" t="str">
        <f t="shared" ca="1" si="180"/>
        <v/>
      </c>
      <c r="Q462" s="44" t="str">
        <f t="shared" ca="1" si="181"/>
        <v/>
      </c>
      <c r="R462" s="45" t="str">
        <f t="shared" ca="1" si="182"/>
        <v/>
      </c>
      <c r="S462" s="46" t="str">
        <f t="shared" ca="1" si="183"/>
        <v/>
      </c>
      <c r="T462" s="77" t="str">
        <f t="shared" ca="1" si="184"/>
        <v/>
      </c>
      <c r="AH462" s="163" t="str">
        <f t="shared" si="185"/>
        <v/>
      </c>
      <c r="AI462" s="163" t="str">
        <f t="shared" si="186"/>
        <v/>
      </c>
    </row>
    <row r="463" spans="1:35">
      <c r="A463" s="164" t="str">
        <f t="shared" ca="1" si="166"/>
        <v/>
      </c>
      <c r="B463" s="44" t="str">
        <f t="shared" ca="1" si="167"/>
        <v/>
      </c>
      <c r="C463" s="45" t="str">
        <f t="shared" ca="1" si="165"/>
        <v/>
      </c>
      <c r="D463" s="45" t="str">
        <f t="shared" ca="1" si="168"/>
        <v/>
      </c>
      <c r="E463" s="44" t="str">
        <f t="shared" ca="1" si="169"/>
        <v/>
      </c>
      <c r="F463" s="45" t="str">
        <f t="shared" ca="1" si="170"/>
        <v/>
      </c>
      <c r="G463" s="46" t="str">
        <f t="shared" ca="1" si="171"/>
        <v/>
      </c>
      <c r="H463" s="44" t="str">
        <f t="shared" ca="1" si="172"/>
        <v/>
      </c>
      <c r="I463" s="45" t="str">
        <f t="shared" ca="1" si="173"/>
        <v/>
      </c>
      <c r="J463" s="46" t="str">
        <f t="shared" ca="1" si="174"/>
        <v/>
      </c>
      <c r="K463" s="44" t="str">
        <f t="shared" ca="1" si="175"/>
        <v/>
      </c>
      <c r="L463" s="45" t="str">
        <f t="shared" ca="1" si="176"/>
        <v/>
      </c>
      <c r="M463" s="46" t="str">
        <f t="shared" ca="1" si="177"/>
        <v/>
      </c>
      <c r="N463" s="44" t="str">
        <f t="shared" ca="1" si="178"/>
        <v/>
      </c>
      <c r="O463" s="45" t="str">
        <f t="shared" ca="1" si="179"/>
        <v/>
      </c>
      <c r="P463" s="46" t="str">
        <f t="shared" ca="1" si="180"/>
        <v/>
      </c>
      <c r="Q463" s="44" t="str">
        <f t="shared" ca="1" si="181"/>
        <v/>
      </c>
      <c r="R463" s="45" t="str">
        <f t="shared" ca="1" si="182"/>
        <v/>
      </c>
      <c r="S463" s="46" t="str">
        <f t="shared" ca="1" si="183"/>
        <v/>
      </c>
      <c r="T463" s="77" t="str">
        <f t="shared" ca="1" si="184"/>
        <v/>
      </c>
      <c r="AH463" s="163" t="str">
        <f t="shared" si="185"/>
        <v/>
      </c>
      <c r="AI463" s="163" t="str">
        <f t="shared" si="186"/>
        <v/>
      </c>
    </row>
    <row r="464" spans="1:35">
      <c r="A464" s="164" t="str">
        <f t="shared" ca="1" si="166"/>
        <v/>
      </c>
      <c r="B464" s="44" t="str">
        <f t="shared" ca="1" si="167"/>
        <v/>
      </c>
      <c r="C464" s="45" t="str">
        <f t="shared" ref="C464:C527" ca="1" si="187">IF(ISERROR(B464-2),"",(B464/$B$14-1)*$B$5)</f>
        <v/>
      </c>
      <c r="D464" s="45" t="str">
        <f t="shared" ca="1" si="168"/>
        <v/>
      </c>
      <c r="E464" s="44" t="str">
        <f t="shared" ca="1" si="169"/>
        <v/>
      </c>
      <c r="F464" s="45" t="str">
        <f t="shared" ca="1" si="170"/>
        <v/>
      </c>
      <c r="G464" s="46" t="str">
        <f t="shared" ca="1" si="171"/>
        <v/>
      </c>
      <c r="H464" s="44" t="str">
        <f t="shared" ca="1" si="172"/>
        <v/>
      </c>
      <c r="I464" s="45" t="str">
        <f t="shared" ca="1" si="173"/>
        <v/>
      </c>
      <c r="J464" s="46" t="str">
        <f t="shared" ca="1" si="174"/>
        <v/>
      </c>
      <c r="K464" s="44" t="str">
        <f t="shared" ca="1" si="175"/>
        <v/>
      </c>
      <c r="L464" s="45" t="str">
        <f t="shared" ca="1" si="176"/>
        <v/>
      </c>
      <c r="M464" s="46" t="str">
        <f t="shared" ca="1" si="177"/>
        <v/>
      </c>
      <c r="N464" s="44" t="str">
        <f t="shared" ca="1" si="178"/>
        <v/>
      </c>
      <c r="O464" s="45" t="str">
        <f t="shared" ca="1" si="179"/>
        <v/>
      </c>
      <c r="P464" s="46" t="str">
        <f t="shared" ca="1" si="180"/>
        <v/>
      </c>
      <c r="Q464" s="44" t="str">
        <f t="shared" ca="1" si="181"/>
        <v/>
      </c>
      <c r="R464" s="45" t="str">
        <f t="shared" ca="1" si="182"/>
        <v/>
      </c>
      <c r="S464" s="46" t="str">
        <f t="shared" ca="1" si="183"/>
        <v/>
      </c>
      <c r="T464" s="77" t="str">
        <f t="shared" ca="1" si="184"/>
        <v/>
      </c>
      <c r="AH464" s="163" t="str">
        <f t="shared" si="185"/>
        <v/>
      </c>
      <c r="AI464" s="163" t="str">
        <f t="shared" si="186"/>
        <v/>
      </c>
    </row>
    <row r="465" spans="1:35">
      <c r="A465" s="164" t="str">
        <f t="shared" ca="1" si="166"/>
        <v/>
      </c>
      <c r="B465" s="44" t="str">
        <f t="shared" ca="1" si="167"/>
        <v/>
      </c>
      <c r="C465" s="45" t="str">
        <f t="shared" ca="1" si="187"/>
        <v/>
      </c>
      <c r="D465" s="45" t="str">
        <f t="shared" ca="1" si="168"/>
        <v/>
      </c>
      <c r="E465" s="44" t="str">
        <f t="shared" ca="1" si="169"/>
        <v/>
      </c>
      <c r="F465" s="45" t="str">
        <f t="shared" ca="1" si="170"/>
        <v/>
      </c>
      <c r="G465" s="46" t="str">
        <f t="shared" ca="1" si="171"/>
        <v/>
      </c>
      <c r="H465" s="44" t="str">
        <f t="shared" ca="1" si="172"/>
        <v/>
      </c>
      <c r="I465" s="45" t="str">
        <f t="shared" ca="1" si="173"/>
        <v/>
      </c>
      <c r="J465" s="46" t="str">
        <f t="shared" ca="1" si="174"/>
        <v/>
      </c>
      <c r="K465" s="44" t="str">
        <f t="shared" ca="1" si="175"/>
        <v/>
      </c>
      <c r="L465" s="45" t="str">
        <f t="shared" ca="1" si="176"/>
        <v/>
      </c>
      <c r="M465" s="46" t="str">
        <f t="shared" ca="1" si="177"/>
        <v/>
      </c>
      <c r="N465" s="44" t="str">
        <f t="shared" ca="1" si="178"/>
        <v/>
      </c>
      <c r="O465" s="45" t="str">
        <f t="shared" ca="1" si="179"/>
        <v/>
      </c>
      <c r="P465" s="46" t="str">
        <f t="shared" ca="1" si="180"/>
        <v/>
      </c>
      <c r="Q465" s="44" t="str">
        <f t="shared" ca="1" si="181"/>
        <v/>
      </c>
      <c r="R465" s="45" t="str">
        <f t="shared" ca="1" si="182"/>
        <v/>
      </c>
      <c r="S465" s="46" t="str">
        <f t="shared" ca="1" si="183"/>
        <v/>
      </c>
      <c r="T465" s="77" t="str">
        <f t="shared" ca="1" si="184"/>
        <v/>
      </c>
      <c r="AH465" s="163" t="str">
        <f t="shared" si="185"/>
        <v/>
      </c>
      <c r="AI465" s="163" t="str">
        <f t="shared" si="186"/>
        <v/>
      </c>
    </row>
    <row r="466" spans="1:35">
      <c r="A466" s="164" t="str">
        <f t="shared" ca="1" si="166"/>
        <v/>
      </c>
      <c r="B466" s="44" t="str">
        <f t="shared" ca="1" si="167"/>
        <v/>
      </c>
      <c r="C466" s="45" t="str">
        <f t="shared" ca="1" si="187"/>
        <v/>
      </c>
      <c r="D466" s="45" t="str">
        <f t="shared" ca="1" si="168"/>
        <v/>
      </c>
      <c r="E466" s="44" t="str">
        <f t="shared" ca="1" si="169"/>
        <v/>
      </c>
      <c r="F466" s="45" t="str">
        <f t="shared" ca="1" si="170"/>
        <v/>
      </c>
      <c r="G466" s="46" t="str">
        <f t="shared" ca="1" si="171"/>
        <v/>
      </c>
      <c r="H466" s="44" t="str">
        <f t="shared" ca="1" si="172"/>
        <v/>
      </c>
      <c r="I466" s="45" t="str">
        <f t="shared" ca="1" si="173"/>
        <v/>
      </c>
      <c r="J466" s="46" t="str">
        <f t="shared" ca="1" si="174"/>
        <v/>
      </c>
      <c r="K466" s="44" t="str">
        <f t="shared" ca="1" si="175"/>
        <v/>
      </c>
      <c r="L466" s="45" t="str">
        <f t="shared" ca="1" si="176"/>
        <v/>
      </c>
      <c r="M466" s="46" t="str">
        <f t="shared" ca="1" si="177"/>
        <v/>
      </c>
      <c r="N466" s="44" t="str">
        <f t="shared" ca="1" si="178"/>
        <v/>
      </c>
      <c r="O466" s="45" t="str">
        <f t="shared" ca="1" si="179"/>
        <v/>
      </c>
      <c r="P466" s="46" t="str">
        <f t="shared" ca="1" si="180"/>
        <v/>
      </c>
      <c r="Q466" s="44" t="str">
        <f t="shared" ca="1" si="181"/>
        <v/>
      </c>
      <c r="R466" s="45" t="str">
        <f t="shared" ca="1" si="182"/>
        <v/>
      </c>
      <c r="S466" s="46" t="str">
        <f t="shared" ca="1" si="183"/>
        <v/>
      </c>
      <c r="T466" s="77" t="str">
        <f t="shared" ca="1" si="184"/>
        <v/>
      </c>
      <c r="AH466" s="163" t="str">
        <f t="shared" si="185"/>
        <v/>
      </c>
      <c r="AI466" s="163" t="str">
        <f t="shared" si="186"/>
        <v/>
      </c>
    </row>
    <row r="467" spans="1:35">
      <c r="A467" s="164" t="str">
        <f t="shared" ca="1" si="166"/>
        <v/>
      </c>
      <c r="B467" s="44" t="str">
        <f t="shared" ca="1" si="167"/>
        <v/>
      </c>
      <c r="C467" s="45" t="str">
        <f t="shared" ca="1" si="187"/>
        <v/>
      </c>
      <c r="D467" s="45" t="str">
        <f t="shared" ca="1" si="168"/>
        <v/>
      </c>
      <c r="E467" s="44" t="str">
        <f t="shared" ca="1" si="169"/>
        <v/>
      </c>
      <c r="F467" s="45" t="str">
        <f t="shared" ca="1" si="170"/>
        <v/>
      </c>
      <c r="G467" s="46" t="str">
        <f t="shared" ca="1" si="171"/>
        <v/>
      </c>
      <c r="H467" s="44" t="str">
        <f t="shared" ca="1" si="172"/>
        <v/>
      </c>
      <c r="I467" s="45" t="str">
        <f t="shared" ca="1" si="173"/>
        <v/>
      </c>
      <c r="J467" s="46" t="str">
        <f t="shared" ca="1" si="174"/>
        <v/>
      </c>
      <c r="K467" s="44" t="str">
        <f t="shared" ca="1" si="175"/>
        <v/>
      </c>
      <c r="L467" s="45" t="str">
        <f t="shared" ca="1" si="176"/>
        <v/>
      </c>
      <c r="M467" s="46" t="str">
        <f t="shared" ca="1" si="177"/>
        <v/>
      </c>
      <c r="N467" s="44" t="str">
        <f t="shared" ca="1" si="178"/>
        <v/>
      </c>
      <c r="O467" s="45" t="str">
        <f t="shared" ca="1" si="179"/>
        <v/>
      </c>
      <c r="P467" s="46" t="str">
        <f t="shared" ca="1" si="180"/>
        <v/>
      </c>
      <c r="Q467" s="44" t="str">
        <f t="shared" ca="1" si="181"/>
        <v/>
      </c>
      <c r="R467" s="45" t="str">
        <f t="shared" ca="1" si="182"/>
        <v/>
      </c>
      <c r="S467" s="46" t="str">
        <f t="shared" ca="1" si="183"/>
        <v/>
      </c>
      <c r="T467" s="77" t="str">
        <f t="shared" ca="1" si="184"/>
        <v/>
      </c>
      <c r="AH467" s="163" t="str">
        <f t="shared" si="185"/>
        <v/>
      </c>
      <c r="AI467" s="163" t="str">
        <f t="shared" si="186"/>
        <v/>
      </c>
    </row>
    <row r="468" spans="1:35">
      <c r="A468" s="164" t="str">
        <f t="shared" ca="1" si="166"/>
        <v/>
      </c>
      <c r="B468" s="44" t="str">
        <f t="shared" ca="1" si="167"/>
        <v/>
      </c>
      <c r="C468" s="45" t="str">
        <f t="shared" ca="1" si="187"/>
        <v/>
      </c>
      <c r="D468" s="45" t="str">
        <f t="shared" ca="1" si="168"/>
        <v/>
      </c>
      <c r="E468" s="44" t="str">
        <f t="shared" ca="1" si="169"/>
        <v/>
      </c>
      <c r="F468" s="45" t="str">
        <f t="shared" ca="1" si="170"/>
        <v/>
      </c>
      <c r="G468" s="46" t="str">
        <f t="shared" ca="1" si="171"/>
        <v/>
      </c>
      <c r="H468" s="44" t="str">
        <f t="shared" ca="1" si="172"/>
        <v/>
      </c>
      <c r="I468" s="45" t="str">
        <f t="shared" ca="1" si="173"/>
        <v/>
      </c>
      <c r="J468" s="46" t="str">
        <f t="shared" ca="1" si="174"/>
        <v/>
      </c>
      <c r="K468" s="44" t="str">
        <f t="shared" ca="1" si="175"/>
        <v/>
      </c>
      <c r="L468" s="45" t="str">
        <f t="shared" ca="1" si="176"/>
        <v/>
      </c>
      <c r="M468" s="46" t="str">
        <f t="shared" ca="1" si="177"/>
        <v/>
      </c>
      <c r="N468" s="44" t="str">
        <f t="shared" ca="1" si="178"/>
        <v/>
      </c>
      <c r="O468" s="45" t="str">
        <f t="shared" ca="1" si="179"/>
        <v/>
      </c>
      <c r="P468" s="46" t="str">
        <f t="shared" ca="1" si="180"/>
        <v/>
      </c>
      <c r="Q468" s="44" t="str">
        <f t="shared" ca="1" si="181"/>
        <v/>
      </c>
      <c r="R468" s="45" t="str">
        <f t="shared" ca="1" si="182"/>
        <v/>
      </c>
      <c r="S468" s="46" t="str">
        <f t="shared" ca="1" si="183"/>
        <v/>
      </c>
      <c r="T468" s="77" t="str">
        <f t="shared" ca="1" si="184"/>
        <v/>
      </c>
      <c r="AH468" s="163" t="str">
        <f t="shared" si="185"/>
        <v/>
      </c>
      <c r="AI468" s="163" t="str">
        <f t="shared" si="186"/>
        <v/>
      </c>
    </row>
    <row r="469" spans="1:35">
      <c r="A469" s="164" t="str">
        <f t="shared" ca="1" si="166"/>
        <v/>
      </c>
      <c r="B469" s="44" t="str">
        <f t="shared" ca="1" si="167"/>
        <v/>
      </c>
      <c r="C469" s="45" t="str">
        <f t="shared" ca="1" si="187"/>
        <v/>
      </c>
      <c r="D469" s="45" t="str">
        <f t="shared" ca="1" si="168"/>
        <v/>
      </c>
      <c r="E469" s="44" t="str">
        <f t="shared" ca="1" si="169"/>
        <v/>
      </c>
      <c r="F469" s="45" t="str">
        <f t="shared" ca="1" si="170"/>
        <v/>
      </c>
      <c r="G469" s="46" t="str">
        <f t="shared" ca="1" si="171"/>
        <v/>
      </c>
      <c r="H469" s="44" t="str">
        <f t="shared" ca="1" si="172"/>
        <v/>
      </c>
      <c r="I469" s="45" t="str">
        <f t="shared" ca="1" si="173"/>
        <v/>
      </c>
      <c r="J469" s="46" t="str">
        <f t="shared" ca="1" si="174"/>
        <v/>
      </c>
      <c r="K469" s="44" t="str">
        <f t="shared" ca="1" si="175"/>
        <v/>
      </c>
      <c r="L469" s="45" t="str">
        <f t="shared" ca="1" si="176"/>
        <v/>
      </c>
      <c r="M469" s="46" t="str">
        <f t="shared" ca="1" si="177"/>
        <v/>
      </c>
      <c r="N469" s="44" t="str">
        <f t="shared" ca="1" si="178"/>
        <v/>
      </c>
      <c r="O469" s="45" t="str">
        <f t="shared" ca="1" si="179"/>
        <v/>
      </c>
      <c r="P469" s="46" t="str">
        <f t="shared" ca="1" si="180"/>
        <v/>
      </c>
      <c r="Q469" s="44" t="str">
        <f t="shared" ca="1" si="181"/>
        <v/>
      </c>
      <c r="R469" s="45" t="str">
        <f t="shared" ca="1" si="182"/>
        <v/>
      </c>
      <c r="S469" s="46" t="str">
        <f t="shared" ca="1" si="183"/>
        <v/>
      </c>
      <c r="T469" s="77" t="str">
        <f t="shared" ca="1" si="184"/>
        <v/>
      </c>
      <c r="AH469" s="163" t="str">
        <f t="shared" si="185"/>
        <v/>
      </c>
      <c r="AI469" s="163" t="str">
        <f t="shared" si="186"/>
        <v/>
      </c>
    </row>
    <row r="470" spans="1:35">
      <c r="A470" s="164" t="str">
        <f t="shared" ca="1" si="166"/>
        <v/>
      </c>
      <c r="B470" s="44" t="str">
        <f t="shared" ca="1" si="167"/>
        <v/>
      </c>
      <c r="C470" s="45" t="str">
        <f t="shared" ca="1" si="187"/>
        <v/>
      </c>
      <c r="D470" s="45" t="str">
        <f t="shared" ca="1" si="168"/>
        <v/>
      </c>
      <c r="E470" s="44" t="str">
        <f t="shared" ca="1" si="169"/>
        <v/>
      </c>
      <c r="F470" s="45" t="str">
        <f t="shared" ca="1" si="170"/>
        <v/>
      </c>
      <c r="G470" s="46" t="str">
        <f t="shared" ca="1" si="171"/>
        <v/>
      </c>
      <c r="H470" s="44" t="str">
        <f t="shared" ca="1" si="172"/>
        <v/>
      </c>
      <c r="I470" s="45" t="str">
        <f t="shared" ca="1" si="173"/>
        <v/>
      </c>
      <c r="J470" s="46" t="str">
        <f t="shared" ca="1" si="174"/>
        <v/>
      </c>
      <c r="K470" s="44" t="str">
        <f t="shared" ca="1" si="175"/>
        <v/>
      </c>
      <c r="L470" s="45" t="str">
        <f t="shared" ca="1" si="176"/>
        <v/>
      </c>
      <c r="M470" s="46" t="str">
        <f t="shared" ca="1" si="177"/>
        <v/>
      </c>
      <c r="N470" s="44" t="str">
        <f t="shared" ca="1" si="178"/>
        <v/>
      </c>
      <c r="O470" s="45" t="str">
        <f t="shared" ca="1" si="179"/>
        <v/>
      </c>
      <c r="P470" s="46" t="str">
        <f t="shared" ca="1" si="180"/>
        <v/>
      </c>
      <c r="Q470" s="44" t="str">
        <f t="shared" ca="1" si="181"/>
        <v/>
      </c>
      <c r="R470" s="45" t="str">
        <f t="shared" ca="1" si="182"/>
        <v/>
      </c>
      <c r="S470" s="46" t="str">
        <f t="shared" ca="1" si="183"/>
        <v/>
      </c>
      <c r="T470" s="77" t="str">
        <f t="shared" ca="1" si="184"/>
        <v/>
      </c>
      <c r="AH470" s="163" t="str">
        <f t="shared" si="185"/>
        <v/>
      </c>
      <c r="AI470" s="163" t="str">
        <f t="shared" si="186"/>
        <v/>
      </c>
    </row>
    <row r="471" spans="1:35">
      <c r="A471" s="164" t="str">
        <f t="shared" ca="1" si="166"/>
        <v/>
      </c>
      <c r="B471" s="44" t="str">
        <f t="shared" ca="1" si="167"/>
        <v/>
      </c>
      <c r="C471" s="45" t="str">
        <f t="shared" ca="1" si="187"/>
        <v/>
      </c>
      <c r="D471" s="45" t="str">
        <f t="shared" ca="1" si="168"/>
        <v/>
      </c>
      <c r="E471" s="44" t="str">
        <f t="shared" ca="1" si="169"/>
        <v/>
      </c>
      <c r="F471" s="45" t="str">
        <f t="shared" ca="1" si="170"/>
        <v/>
      </c>
      <c r="G471" s="46" t="str">
        <f t="shared" ca="1" si="171"/>
        <v/>
      </c>
      <c r="H471" s="44" t="str">
        <f t="shared" ca="1" si="172"/>
        <v/>
      </c>
      <c r="I471" s="45" t="str">
        <f t="shared" ca="1" si="173"/>
        <v/>
      </c>
      <c r="J471" s="46" t="str">
        <f t="shared" ca="1" si="174"/>
        <v/>
      </c>
      <c r="K471" s="44" t="str">
        <f t="shared" ca="1" si="175"/>
        <v/>
      </c>
      <c r="L471" s="45" t="str">
        <f t="shared" ca="1" si="176"/>
        <v/>
      </c>
      <c r="M471" s="46" t="str">
        <f t="shared" ca="1" si="177"/>
        <v/>
      </c>
      <c r="N471" s="44" t="str">
        <f t="shared" ca="1" si="178"/>
        <v/>
      </c>
      <c r="O471" s="45" t="str">
        <f t="shared" ca="1" si="179"/>
        <v/>
      </c>
      <c r="P471" s="46" t="str">
        <f t="shared" ca="1" si="180"/>
        <v/>
      </c>
      <c r="Q471" s="44" t="str">
        <f t="shared" ca="1" si="181"/>
        <v/>
      </c>
      <c r="R471" s="45" t="str">
        <f t="shared" ca="1" si="182"/>
        <v/>
      </c>
      <c r="S471" s="46" t="str">
        <f t="shared" ca="1" si="183"/>
        <v/>
      </c>
      <c r="T471" s="77" t="str">
        <f t="shared" ca="1" si="184"/>
        <v/>
      </c>
      <c r="AH471" s="163" t="str">
        <f t="shared" si="185"/>
        <v/>
      </c>
      <c r="AI471" s="163" t="str">
        <f t="shared" si="186"/>
        <v/>
      </c>
    </row>
    <row r="472" spans="1:35">
      <c r="A472" s="164" t="str">
        <f t="shared" ca="1" si="166"/>
        <v/>
      </c>
      <c r="B472" s="44" t="str">
        <f t="shared" ca="1" si="167"/>
        <v/>
      </c>
      <c r="C472" s="45" t="str">
        <f t="shared" ca="1" si="187"/>
        <v/>
      </c>
      <c r="D472" s="45" t="str">
        <f t="shared" ca="1" si="168"/>
        <v/>
      </c>
      <c r="E472" s="44" t="str">
        <f t="shared" ca="1" si="169"/>
        <v/>
      </c>
      <c r="F472" s="45" t="str">
        <f t="shared" ca="1" si="170"/>
        <v/>
      </c>
      <c r="G472" s="46" t="str">
        <f t="shared" ca="1" si="171"/>
        <v/>
      </c>
      <c r="H472" s="44" t="str">
        <f t="shared" ca="1" si="172"/>
        <v/>
      </c>
      <c r="I472" s="45" t="str">
        <f t="shared" ca="1" si="173"/>
        <v/>
      </c>
      <c r="J472" s="46" t="str">
        <f t="shared" ca="1" si="174"/>
        <v/>
      </c>
      <c r="K472" s="44" t="str">
        <f t="shared" ca="1" si="175"/>
        <v/>
      </c>
      <c r="L472" s="45" t="str">
        <f t="shared" ca="1" si="176"/>
        <v/>
      </c>
      <c r="M472" s="46" t="str">
        <f t="shared" ca="1" si="177"/>
        <v/>
      </c>
      <c r="N472" s="44" t="str">
        <f t="shared" ca="1" si="178"/>
        <v/>
      </c>
      <c r="O472" s="45" t="str">
        <f t="shared" ca="1" si="179"/>
        <v/>
      </c>
      <c r="P472" s="46" t="str">
        <f t="shared" ca="1" si="180"/>
        <v/>
      </c>
      <c r="Q472" s="44" t="str">
        <f t="shared" ca="1" si="181"/>
        <v/>
      </c>
      <c r="R472" s="45" t="str">
        <f t="shared" ca="1" si="182"/>
        <v/>
      </c>
      <c r="S472" s="46" t="str">
        <f t="shared" ca="1" si="183"/>
        <v/>
      </c>
      <c r="T472" s="77" t="str">
        <f t="shared" ca="1" si="184"/>
        <v/>
      </c>
      <c r="AH472" s="163" t="str">
        <f t="shared" si="185"/>
        <v/>
      </c>
      <c r="AI472" s="163" t="str">
        <f t="shared" si="186"/>
        <v/>
      </c>
    </row>
    <row r="473" spans="1:35">
      <c r="A473" s="164" t="str">
        <f t="shared" ca="1" si="166"/>
        <v/>
      </c>
      <c r="B473" s="44" t="str">
        <f t="shared" ca="1" si="167"/>
        <v/>
      </c>
      <c r="C473" s="45" t="str">
        <f t="shared" ca="1" si="187"/>
        <v/>
      </c>
      <c r="D473" s="45" t="str">
        <f t="shared" ca="1" si="168"/>
        <v/>
      </c>
      <c r="E473" s="44" t="str">
        <f t="shared" ca="1" si="169"/>
        <v/>
      </c>
      <c r="F473" s="45" t="str">
        <f t="shared" ca="1" si="170"/>
        <v/>
      </c>
      <c r="G473" s="46" t="str">
        <f t="shared" ca="1" si="171"/>
        <v/>
      </c>
      <c r="H473" s="44" t="str">
        <f t="shared" ca="1" si="172"/>
        <v/>
      </c>
      <c r="I473" s="45" t="str">
        <f t="shared" ca="1" si="173"/>
        <v/>
      </c>
      <c r="J473" s="46" t="str">
        <f t="shared" ca="1" si="174"/>
        <v/>
      </c>
      <c r="K473" s="44" t="str">
        <f t="shared" ca="1" si="175"/>
        <v/>
      </c>
      <c r="L473" s="45" t="str">
        <f t="shared" ca="1" si="176"/>
        <v/>
      </c>
      <c r="M473" s="46" t="str">
        <f t="shared" ca="1" si="177"/>
        <v/>
      </c>
      <c r="N473" s="44" t="str">
        <f t="shared" ca="1" si="178"/>
        <v/>
      </c>
      <c r="O473" s="45" t="str">
        <f t="shared" ca="1" si="179"/>
        <v/>
      </c>
      <c r="P473" s="46" t="str">
        <f t="shared" ca="1" si="180"/>
        <v/>
      </c>
      <c r="Q473" s="44" t="str">
        <f t="shared" ca="1" si="181"/>
        <v/>
      </c>
      <c r="R473" s="45" t="str">
        <f t="shared" ca="1" si="182"/>
        <v/>
      </c>
      <c r="S473" s="46" t="str">
        <f t="shared" ca="1" si="183"/>
        <v/>
      </c>
      <c r="T473" s="77" t="str">
        <f t="shared" ca="1" si="184"/>
        <v/>
      </c>
      <c r="AH473" s="163" t="str">
        <f t="shared" si="185"/>
        <v/>
      </c>
      <c r="AI473" s="163" t="str">
        <f t="shared" si="186"/>
        <v/>
      </c>
    </row>
    <row r="474" spans="1:35">
      <c r="A474" s="164" t="str">
        <f t="shared" ca="1" si="166"/>
        <v/>
      </c>
      <c r="B474" s="44" t="str">
        <f t="shared" ca="1" si="167"/>
        <v/>
      </c>
      <c r="C474" s="45" t="str">
        <f t="shared" ca="1" si="187"/>
        <v/>
      </c>
      <c r="D474" s="45" t="str">
        <f t="shared" ca="1" si="168"/>
        <v/>
      </c>
      <c r="E474" s="44" t="str">
        <f t="shared" ca="1" si="169"/>
        <v/>
      </c>
      <c r="F474" s="45" t="str">
        <f t="shared" ca="1" si="170"/>
        <v/>
      </c>
      <c r="G474" s="46" t="str">
        <f t="shared" ca="1" si="171"/>
        <v/>
      </c>
      <c r="H474" s="44" t="str">
        <f t="shared" ca="1" si="172"/>
        <v/>
      </c>
      <c r="I474" s="45" t="str">
        <f t="shared" ca="1" si="173"/>
        <v/>
      </c>
      <c r="J474" s="46" t="str">
        <f t="shared" ca="1" si="174"/>
        <v/>
      </c>
      <c r="K474" s="44" t="str">
        <f t="shared" ca="1" si="175"/>
        <v/>
      </c>
      <c r="L474" s="45" t="str">
        <f t="shared" ca="1" si="176"/>
        <v/>
      </c>
      <c r="M474" s="46" t="str">
        <f t="shared" ca="1" si="177"/>
        <v/>
      </c>
      <c r="N474" s="44" t="str">
        <f t="shared" ca="1" si="178"/>
        <v/>
      </c>
      <c r="O474" s="45" t="str">
        <f t="shared" ca="1" si="179"/>
        <v/>
      </c>
      <c r="P474" s="46" t="str">
        <f t="shared" ca="1" si="180"/>
        <v/>
      </c>
      <c r="Q474" s="44" t="str">
        <f t="shared" ca="1" si="181"/>
        <v/>
      </c>
      <c r="R474" s="45" t="str">
        <f t="shared" ca="1" si="182"/>
        <v/>
      </c>
      <c r="S474" s="46" t="str">
        <f t="shared" ca="1" si="183"/>
        <v/>
      </c>
      <c r="T474" s="77" t="str">
        <f t="shared" ca="1" si="184"/>
        <v/>
      </c>
      <c r="AH474" s="163" t="str">
        <f t="shared" si="185"/>
        <v/>
      </c>
      <c r="AI474" s="163" t="str">
        <f t="shared" si="186"/>
        <v/>
      </c>
    </row>
    <row r="475" spans="1:35">
      <c r="A475" s="164" t="str">
        <f t="shared" ca="1" si="166"/>
        <v/>
      </c>
      <c r="B475" s="44" t="str">
        <f t="shared" ca="1" si="167"/>
        <v/>
      </c>
      <c r="C475" s="45" t="str">
        <f t="shared" ca="1" si="187"/>
        <v/>
      </c>
      <c r="D475" s="45" t="str">
        <f t="shared" ca="1" si="168"/>
        <v/>
      </c>
      <c r="E475" s="44" t="str">
        <f t="shared" ca="1" si="169"/>
        <v/>
      </c>
      <c r="F475" s="45" t="str">
        <f t="shared" ca="1" si="170"/>
        <v/>
      </c>
      <c r="G475" s="46" t="str">
        <f t="shared" ca="1" si="171"/>
        <v/>
      </c>
      <c r="H475" s="44" t="str">
        <f t="shared" ca="1" si="172"/>
        <v/>
      </c>
      <c r="I475" s="45" t="str">
        <f t="shared" ca="1" si="173"/>
        <v/>
      </c>
      <c r="J475" s="46" t="str">
        <f t="shared" ca="1" si="174"/>
        <v/>
      </c>
      <c r="K475" s="44" t="str">
        <f t="shared" ca="1" si="175"/>
        <v/>
      </c>
      <c r="L475" s="45" t="str">
        <f t="shared" ca="1" si="176"/>
        <v/>
      </c>
      <c r="M475" s="46" t="str">
        <f t="shared" ca="1" si="177"/>
        <v/>
      </c>
      <c r="N475" s="44" t="str">
        <f t="shared" ca="1" si="178"/>
        <v/>
      </c>
      <c r="O475" s="45" t="str">
        <f t="shared" ca="1" si="179"/>
        <v/>
      </c>
      <c r="P475" s="46" t="str">
        <f t="shared" ca="1" si="180"/>
        <v/>
      </c>
      <c r="Q475" s="44" t="str">
        <f t="shared" ca="1" si="181"/>
        <v/>
      </c>
      <c r="R475" s="45" t="str">
        <f t="shared" ca="1" si="182"/>
        <v/>
      </c>
      <c r="S475" s="46" t="str">
        <f t="shared" ca="1" si="183"/>
        <v/>
      </c>
      <c r="T475" s="77" t="str">
        <f t="shared" ca="1" si="184"/>
        <v/>
      </c>
      <c r="AH475" s="163" t="str">
        <f t="shared" si="185"/>
        <v/>
      </c>
      <c r="AI475" s="163" t="str">
        <f t="shared" si="186"/>
        <v/>
      </c>
    </row>
    <row r="476" spans="1:35">
      <c r="A476" s="164" t="str">
        <f t="shared" ca="1" si="166"/>
        <v/>
      </c>
      <c r="B476" s="44" t="str">
        <f t="shared" ca="1" si="167"/>
        <v/>
      </c>
      <c r="C476" s="45" t="str">
        <f t="shared" ca="1" si="187"/>
        <v/>
      </c>
      <c r="D476" s="45" t="str">
        <f t="shared" ca="1" si="168"/>
        <v/>
      </c>
      <c r="E476" s="44" t="str">
        <f t="shared" ca="1" si="169"/>
        <v/>
      </c>
      <c r="F476" s="45" t="str">
        <f t="shared" ca="1" si="170"/>
        <v/>
      </c>
      <c r="G476" s="46" t="str">
        <f t="shared" ca="1" si="171"/>
        <v/>
      </c>
      <c r="H476" s="44" t="str">
        <f t="shared" ca="1" si="172"/>
        <v/>
      </c>
      <c r="I476" s="45" t="str">
        <f t="shared" ca="1" si="173"/>
        <v/>
      </c>
      <c r="J476" s="46" t="str">
        <f t="shared" ca="1" si="174"/>
        <v/>
      </c>
      <c r="K476" s="44" t="str">
        <f t="shared" ca="1" si="175"/>
        <v/>
      </c>
      <c r="L476" s="45" t="str">
        <f t="shared" ca="1" si="176"/>
        <v/>
      </c>
      <c r="M476" s="46" t="str">
        <f t="shared" ca="1" si="177"/>
        <v/>
      </c>
      <c r="N476" s="44" t="str">
        <f t="shared" ca="1" si="178"/>
        <v/>
      </c>
      <c r="O476" s="45" t="str">
        <f t="shared" ca="1" si="179"/>
        <v/>
      </c>
      <c r="P476" s="46" t="str">
        <f t="shared" ca="1" si="180"/>
        <v/>
      </c>
      <c r="Q476" s="44" t="str">
        <f t="shared" ca="1" si="181"/>
        <v/>
      </c>
      <c r="R476" s="45" t="str">
        <f t="shared" ca="1" si="182"/>
        <v/>
      </c>
      <c r="S476" s="46" t="str">
        <f t="shared" ca="1" si="183"/>
        <v/>
      </c>
      <c r="T476" s="77" t="str">
        <f t="shared" ca="1" si="184"/>
        <v/>
      </c>
      <c r="AH476" s="163" t="str">
        <f t="shared" si="185"/>
        <v/>
      </c>
      <c r="AI476" s="163" t="str">
        <f t="shared" si="186"/>
        <v/>
      </c>
    </row>
    <row r="477" spans="1:35">
      <c r="A477" s="164" t="str">
        <f t="shared" ca="1" si="166"/>
        <v/>
      </c>
      <c r="B477" s="44" t="str">
        <f t="shared" ca="1" si="167"/>
        <v/>
      </c>
      <c r="C477" s="45" t="str">
        <f t="shared" ca="1" si="187"/>
        <v/>
      </c>
      <c r="D477" s="45" t="str">
        <f t="shared" ca="1" si="168"/>
        <v/>
      </c>
      <c r="E477" s="44" t="str">
        <f t="shared" ca="1" si="169"/>
        <v/>
      </c>
      <c r="F477" s="45" t="str">
        <f t="shared" ca="1" si="170"/>
        <v/>
      </c>
      <c r="G477" s="46" t="str">
        <f t="shared" ca="1" si="171"/>
        <v/>
      </c>
      <c r="H477" s="44" t="str">
        <f t="shared" ca="1" si="172"/>
        <v/>
      </c>
      <c r="I477" s="45" t="str">
        <f t="shared" ca="1" si="173"/>
        <v/>
      </c>
      <c r="J477" s="46" t="str">
        <f t="shared" ca="1" si="174"/>
        <v/>
      </c>
      <c r="K477" s="44" t="str">
        <f t="shared" ca="1" si="175"/>
        <v/>
      </c>
      <c r="L477" s="45" t="str">
        <f t="shared" ca="1" si="176"/>
        <v/>
      </c>
      <c r="M477" s="46" t="str">
        <f t="shared" ca="1" si="177"/>
        <v/>
      </c>
      <c r="N477" s="44" t="str">
        <f t="shared" ca="1" si="178"/>
        <v/>
      </c>
      <c r="O477" s="45" t="str">
        <f t="shared" ca="1" si="179"/>
        <v/>
      </c>
      <c r="P477" s="46" t="str">
        <f t="shared" ca="1" si="180"/>
        <v/>
      </c>
      <c r="Q477" s="44" t="str">
        <f t="shared" ca="1" si="181"/>
        <v/>
      </c>
      <c r="R477" s="45" t="str">
        <f t="shared" ca="1" si="182"/>
        <v/>
      </c>
      <c r="S477" s="46" t="str">
        <f t="shared" ca="1" si="183"/>
        <v/>
      </c>
      <c r="T477" s="77" t="str">
        <f t="shared" ca="1" si="184"/>
        <v/>
      </c>
      <c r="AH477" s="163" t="str">
        <f t="shared" si="185"/>
        <v/>
      </c>
      <c r="AI477" s="163" t="str">
        <f t="shared" si="186"/>
        <v/>
      </c>
    </row>
    <row r="478" spans="1:35">
      <c r="A478" s="164" t="str">
        <f t="shared" ca="1" si="166"/>
        <v/>
      </c>
      <c r="B478" s="44" t="str">
        <f t="shared" ca="1" si="167"/>
        <v/>
      </c>
      <c r="C478" s="45" t="str">
        <f t="shared" ca="1" si="187"/>
        <v/>
      </c>
      <c r="D478" s="45" t="str">
        <f t="shared" ca="1" si="168"/>
        <v/>
      </c>
      <c r="E478" s="44" t="str">
        <f t="shared" ca="1" si="169"/>
        <v/>
      </c>
      <c r="F478" s="45" t="str">
        <f t="shared" ca="1" si="170"/>
        <v/>
      </c>
      <c r="G478" s="46" t="str">
        <f t="shared" ca="1" si="171"/>
        <v/>
      </c>
      <c r="H478" s="44" t="str">
        <f t="shared" ca="1" si="172"/>
        <v/>
      </c>
      <c r="I478" s="45" t="str">
        <f t="shared" ca="1" si="173"/>
        <v/>
      </c>
      <c r="J478" s="46" t="str">
        <f t="shared" ca="1" si="174"/>
        <v/>
      </c>
      <c r="K478" s="44" t="str">
        <f t="shared" ca="1" si="175"/>
        <v/>
      </c>
      <c r="L478" s="45" t="str">
        <f t="shared" ca="1" si="176"/>
        <v/>
      </c>
      <c r="M478" s="46" t="str">
        <f t="shared" ca="1" si="177"/>
        <v/>
      </c>
      <c r="N478" s="44" t="str">
        <f t="shared" ca="1" si="178"/>
        <v/>
      </c>
      <c r="O478" s="45" t="str">
        <f t="shared" ca="1" si="179"/>
        <v/>
      </c>
      <c r="P478" s="46" t="str">
        <f t="shared" ca="1" si="180"/>
        <v/>
      </c>
      <c r="Q478" s="44" t="str">
        <f t="shared" ca="1" si="181"/>
        <v/>
      </c>
      <c r="R478" s="45" t="str">
        <f t="shared" ca="1" si="182"/>
        <v/>
      </c>
      <c r="S478" s="46" t="str">
        <f t="shared" ca="1" si="183"/>
        <v/>
      </c>
      <c r="T478" s="77" t="str">
        <f t="shared" ca="1" si="184"/>
        <v/>
      </c>
      <c r="AH478" s="163" t="str">
        <f t="shared" si="185"/>
        <v/>
      </c>
      <c r="AI478" s="163" t="str">
        <f t="shared" si="186"/>
        <v/>
      </c>
    </row>
    <row r="479" spans="1:35">
      <c r="A479" s="164" t="str">
        <f t="shared" ca="1" si="166"/>
        <v/>
      </c>
      <c r="B479" s="44" t="str">
        <f t="shared" ca="1" si="167"/>
        <v/>
      </c>
      <c r="C479" s="45" t="str">
        <f t="shared" ca="1" si="187"/>
        <v/>
      </c>
      <c r="D479" s="45" t="str">
        <f t="shared" ca="1" si="168"/>
        <v/>
      </c>
      <c r="E479" s="44" t="str">
        <f t="shared" ca="1" si="169"/>
        <v/>
      </c>
      <c r="F479" s="45" t="str">
        <f t="shared" ca="1" si="170"/>
        <v/>
      </c>
      <c r="G479" s="46" t="str">
        <f t="shared" ca="1" si="171"/>
        <v/>
      </c>
      <c r="H479" s="44" t="str">
        <f t="shared" ca="1" si="172"/>
        <v/>
      </c>
      <c r="I479" s="45" t="str">
        <f t="shared" ca="1" si="173"/>
        <v/>
      </c>
      <c r="J479" s="46" t="str">
        <f t="shared" ca="1" si="174"/>
        <v/>
      </c>
      <c r="K479" s="44" t="str">
        <f t="shared" ca="1" si="175"/>
        <v/>
      </c>
      <c r="L479" s="45" t="str">
        <f t="shared" ca="1" si="176"/>
        <v/>
      </c>
      <c r="M479" s="46" t="str">
        <f t="shared" ca="1" si="177"/>
        <v/>
      </c>
      <c r="N479" s="44" t="str">
        <f t="shared" ca="1" si="178"/>
        <v/>
      </c>
      <c r="O479" s="45" t="str">
        <f t="shared" ca="1" si="179"/>
        <v/>
      </c>
      <c r="P479" s="46" t="str">
        <f t="shared" ca="1" si="180"/>
        <v/>
      </c>
      <c r="Q479" s="44" t="str">
        <f t="shared" ca="1" si="181"/>
        <v/>
      </c>
      <c r="R479" s="45" t="str">
        <f t="shared" ca="1" si="182"/>
        <v/>
      </c>
      <c r="S479" s="46" t="str">
        <f t="shared" ca="1" si="183"/>
        <v/>
      </c>
      <c r="T479" s="77" t="str">
        <f t="shared" ca="1" si="184"/>
        <v/>
      </c>
      <c r="AH479" s="163" t="str">
        <f t="shared" si="185"/>
        <v/>
      </c>
      <c r="AI479" s="163" t="str">
        <f t="shared" si="186"/>
        <v/>
      </c>
    </row>
    <row r="480" spans="1:35">
      <c r="A480" s="164" t="str">
        <f t="shared" ca="1" si="166"/>
        <v/>
      </c>
      <c r="B480" s="44" t="str">
        <f t="shared" ca="1" si="167"/>
        <v/>
      </c>
      <c r="C480" s="45" t="str">
        <f t="shared" ca="1" si="187"/>
        <v/>
      </c>
      <c r="D480" s="45" t="str">
        <f t="shared" ca="1" si="168"/>
        <v/>
      </c>
      <c r="E480" s="44" t="str">
        <f t="shared" ca="1" si="169"/>
        <v/>
      </c>
      <c r="F480" s="45" t="str">
        <f t="shared" ca="1" si="170"/>
        <v/>
      </c>
      <c r="G480" s="46" t="str">
        <f t="shared" ca="1" si="171"/>
        <v/>
      </c>
      <c r="H480" s="44" t="str">
        <f t="shared" ca="1" si="172"/>
        <v/>
      </c>
      <c r="I480" s="45" t="str">
        <f t="shared" ca="1" si="173"/>
        <v/>
      </c>
      <c r="J480" s="46" t="str">
        <f t="shared" ca="1" si="174"/>
        <v/>
      </c>
      <c r="K480" s="44" t="str">
        <f t="shared" ca="1" si="175"/>
        <v/>
      </c>
      <c r="L480" s="45" t="str">
        <f t="shared" ca="1" si="176"/>
        <v/>
      </c>
      <c r="M480" s="46" t="str">
        <f t="shared" ca="1" si="177"/>
        <v/>
      </c>
      <c r="N480" s="44" t="str">
        <f t="shared" ca="1" si="178"/>
        <v/>
      </c>
      <c r="O480" s="45" t="str">
        <f t="shared" ca="1" si="179"/>
        <v/>
      </c>
      <c r="P480" s="46" t="str">
        <f t="shared" ca="1" si="180"/>
        <v/>
      </c>
      <c r="Q480" s="44" t="str">
        <f t="shared" ca="1" si="181"/>
        <v/>
      </c>
      <c r="R480" s="45" t="str">
        <f t="shared" ca="1" si="182"/>
        <v/>
      </c>
      <c r="S480" s="46" t="str">
        <f t="shared" ca="1" si="183"/>
        <v/>
      </c>
      <c r="T480" s="77" t="str">
        <f t="shared" ca="1" si="184"/>
        <v/>
      </c>
      <c r="AH480" s="163" t="str">
        <f t="shared" si="185"/>
        <v/>
      </c>
      <c r="AI480" s="163" t="str">
        <f t="shared" si="186"/>
        <v/>
      </c>
    </row>
    <row r="481" spans="1:35">
      <c r="A481" s="164" t="str">
        <f t="shared" ca="1" si="166"/>
        <v/>
      </c>
      <c r="B481" s="44" t="str">
        <f t="shared" ca="1" si="167"/>
        <v/>
      </c>
      <c r="C481" s="45" t="str">
        <f t="shared" ca="1" si="187"/>
        <v/>
      </c>
      <c r="D481" s="45" t="str">
        <f t="shared" ca="1" si="168"/>
        <v/>
      </c>
      <c r="E481" s="44" t="str">
        <f t="shared" ca="1" si="169"/>
        <v/>
      </c>
      <c r="F481" s="45" t="str">
        <f t="shared" ca="1" si="170"/>
        <v/>
      </c>
      <c r="G481" s="46" t="str">
        <f t="shared" ca="1" si="171"/>
        <v/>
      </c>
      <c r="H481" s="44" t="str">
        <f t="shared" ca="1" si="172"/>
        <v/>
      </c>
      <c r="I481" s="45" t="str">
        <f t="shared" ca="1" si="173"/>
        <v/>
      </c>
      <c r="J481" s="46" t="str">
        <f t="shared" ca="1" si="174"/>
        <v/>
      </c>
      <c r="K481" s="44" t="str">
        <f t="shared" ca="1" si="175"/>
        <v/>
      </c>
      <c r="L481" s="45" t="str">
        <f t="shared" ca="1" si="176"/>
        <v/>
      </c>
      <c r="M481" s="46" t="str">
        <f t="shared" ca="1" si="177"/>
        <v/>
      </c>
      <c r="N481" s="44" t="str">
        <f t="shared" ca="1" si="178"/>
        <v/>
      </c>
      <c r="O481" s="45" t="str">
        <f t="shared" ca="1" si="179"/>
        <v/>
      </c>
      <c r="P481" s="46" t="str">
        <f t="shared" ca="1" si="180"/>
        <v/>
      </c>
      <c r="Q481" s="44" t="str">
        <f t="shared" ca="1" si="181"/>
        <v/>
      </c>
      <c r="R481" s="45" t="str">
        <f t="shared" ca="1" si="182"/>
        <v/>
      </c>
      <c r="S481" s="46" t="str">
        <f t="shared" ca="1" si="183"/>
        <v/>
      </c>
      <c r="T481" s="77" t="str">
        <f t="shared" ca="1" si="184"/>
        <v/>
      </c>
      <c r="AH481" s="163" t="str">
        <f t="shared" si="185"/>
        <v/>
      </c>
      <c r="AI481" s="163" t="str">
        <f t="shared" si="186"/>
        <v/>
      </c>
    </row>
    <row r="482" spans="1:35">
      <c r="A482" s="164" t="str">
        <f t="shared" ca="1" si="166"/>
        <v/>
      </c>
      <c r="B482" s="44" t="str">
        <f t="shared" ca="1" si="167"/>
        <v/>
      </c>
      <c r="C482" s="45" t="str">
        <f t="shared" ca="1" si="187"/>
        <v/>
      </c>
      <c r="D482" s="45" t="str">
        <f t="shared" ca="1" si="168"/>
        <v/>
      </c>
      <c r="E482" s="44" t="str">
        <f t="shared" ca="1" si="169"/>
        <v/>
      </c>
      <c r="F482" s="45" t="str">
        <f t="shared" ca="1" si="170"/>
        <v/>
      </c>
      <c r="G482" s="46" t="str">
        <f t="shared" ca="1" si="171"/>
        <v/>
      </c>
      <c r="H482" s="44" t="str">
        <f t="shared" ca="1" si="172"/>
        <v/>
      </c>
      <c r="I482" s="45" t="str">
        <f t="shared" ca="1" si="173"/>
        <v/>
      </c>
      <c r="J482" s="46" t="str">
        <f t="shared" ca="1" si="174"/>
        <v/>
      </c>
      <c r="K482" s="44" t="str">
        <f t="shared" ca="1" si="175"/>
        <v/>
      </c>
      <c r="L482" s="45" t="str">
        <f t="shared" ca="1" si="176"/>
        <v/>
      </c>
      <c r="M482" s="46" t="str">
        <f t="shared" ca="1" si="177"/>
        <v/>
      </c>
      <c r="N482" s="44" t="str">
        <f t="shared" ca="1" si="178"/>
        <v/>
      </c>
      <c r="O482" s="45" t="str">
        <f t="shared" ca="1" si="179"/>
        <v/>
      </c>
      <c r="P482" s="46" t="str">
        <f t="shared" ca="1" si="180"/>
        <v/>
      </c>
      <c r="Q482" s="44" t="str">
        <f t="shared" ca="1" si="181"/>
        <v/>
      </c>
      <c r="R482" s="45" t="str">
        <f t="shared" ca="1" si="182"/>
        <v/>
      </c>
      <c r="S482" s="46" t="str">
        <f t="shared" ca="1" si="183"/>
        <v/>
      </c>
      <c r="T482" s="77" t="str">
        <f t="shared" ca="1" si="184"/>
        <v/>
      </c>
      <c r="AH482" s="163" t="str">
        <f t="shared" si="185"/>
        <v/>
      </c>
      <c r="AI482" s="163" t="str">
        <f t="shared" si="186"/>
        <v/>
      </c>
    </row>
    <row r="483" spans="1:35">
      <c r="A483" s="164" t="str">
        <f t="shared" ca="1" si="166"/>
        <v/>
      </c>
      <c r="B483" s="44" t="str">
        <f t="shared" ca="1" si="167"/>
        <v/>
      </c>
      <c r="C483" s="45" t="str">
        <f t="shared" ca="1" si="187"/>
        <v/>
      </c>
      <c r="D483" s="45" t="str">
        <f t="shared" ca="1" si="168"/>
        <v/>
      </c>
      <c r="E483" s="44" t="str">
        <f t="shared" ca="1" si="169"/>
        <v/>
      </c>
      <c r="F483" s="45" t="str">
        <f t="shared" ca="1" si="170"/>
        <v/>
      </c>
      <c r="G483" s="46" t="str">
        <f t="shared" ca="1" si="171"/>
        <v/>
      </c>
      <c r="H483" s="44" t="str">
        <f t="shared" ca="1" si="172"/>
        <v/>
      </c>
      <c r="I483" s="45" t="str">
        <f t="shared" ca="1" si="173"/>
        <v/>
      </c>
      <c r="J483" s="46" t="str">
        <f t="shared" ca="1" si="174"/>
        <v/>
      </c>
      <c r="K483" s="44" t="str">
        <f t="shared" ca="1" si="175"/>
        <v/>
      </c>
      <c r="L483" s="45" t="str">
        <f t="shared" ca="1" si="176"/>
        <v/>
      </c>
      <c r="M483" s="46" t="str">
        <f t="shared" ca="1" si="177"/>
        <v/>
      </c>
      <c r="N483" s="44" t="str">
        <f t="shared" ca="1" si="178"/>
        <v/>
      </c>
      <c r="O483" s="45" t="str">
        <f t="shared" ca="1" si="179"/>
        <v/>
      </c>
      <c r="P483" s="46" t="str">
        <f t="shared" ca="1" si="180"/>
        <v/>
      </c>
      <c r="Q483" s="44" t="str">
        <f t="shared" ca="1" si="181"/>
        <v/>
      </c>
      <c r="R483" s="45" t="str">
        <f t="shared" ca="1" si="182"/>
        <v/>
      </c>
      <c r="S483" s="46" t="str">
        <f t="shared" ca="1" si="183"/>
        <v/>
      </c>
      <c r="T483" s="77" t="str">
        <f t="shared" ca="1" si="184"/>
        <v/>
      </c>
      <c r="AH483" s="163" t="str">
        <f t="shared" si="185"/>
        <v/>
      </c>
      <c r="AI483" s="163" t="str">
        <f t="shared" si="186"/>
        <v/>
      </c>
    </row>
    <row r="484" spans="1:35">
      <c r="A484" s="164" t="str">
        <f t="shared" ca="1" si="166"/>
        <v/>
      </c>
      <c r="B484" s="44" t="str">
        <f t="shared" ca="1" si="167"/>
        <v/>
      </c>
      <c r="C484" s="45" t="str">
        <f t="shared" ca="1" si="187"/>
        <v/>
      </c>
      <c r="D484" s="45" t="str">
        <f t="shared" ca="1" si="168"/>
        <v/>
      </c>
      <c r="E484" s="44" t="str">
        <f t="shared" ca="1" si="169"/>
        <v/>
      </c>
      <c r="F484" s="45" t="str">
        <f t="shared" ca="1" si="170"/>
        <v/>
      </c>
      <c r="G484" s="46" t="str">
        <f t="shared" ca="1" si="171"/>
        <v/>
      </c>
      <c r="H484" s="44" t="str">
        <f t="shared" ca="1" si="172"/>
        <v/>
      </c>
      <c r="I484" s="45" t="str">
        <f t="shared" ca="1" si="173"/>
        <v/>
      </c>
      <c r="J484" s="46" t="str">
        <f t="shared" ca="1" si="174"/>
        <v/>
      </c>
      <c r="K484" s="44" t="str">
        <f t="shared" ca="1" si="175"/>
        <v/>
      </c>
      <c r="L484" s="45" t="str">
        <f t="shared" ca="1" si="176"/>
        <v/>
      </c>
      <c r="M484" s="46" t="str">
        <f t="shared" ca="1" si="177"/>
        <v/>
      </c>
      <c r="N484" s="44" t="str">
        <f t="shared" ca="1" si="178"/>
        <v/>
      </c>
      <c r="O484" s="45" t="str">
        <f t="shared" ca="1" si="179"/>
        <v/>
      </c>
      <c r="P484" s="46" t="str">
        <f t="shared" ca="1" si="180"/>
        <v/>
      </c>
      <c r="Q484" s="44" t="str">
        <f t="shared" ca="1" si="181"/>
        <v/>
      </c>
      <c r="R484" s="45" t="str">
        <f t="shared" ca="1" si="182"/>
        <v/>
      </c>
      <c r="S484" s="46" t="str">
        <f t="shared" ca="1" si="183"/>
        <v/>
      </c>
      <c r="T484" s="77" t="str">
        <f t="shared" ca="1" si="184"/>
        <v/>
      </c>
      <c r="AH484" s="163" t="str">
        <f t="shared" si="185"/>
        <v/>
      </c>
      <c r="AI484" s="163" t="str">
        <f t="shared" si="186"/>
        <v/>
      </c>
    </row>
    <row r="485" spans="1:35">
      <c r="A485" s="164" t="str">
        <f t="shared" ca="1" si="166"/>
        <v/>
      </c>
      <c r="B485" s="44" t="str">
        <f t="shared" ca="1" si="167"/>
        <v/>
      </c>
      <c r="C485" s="45" t="str">
        <f t="shared" ca="1" si="187"/>
        <v/>
      </c>
      <c r="D485" s="45" t="str">
        <f t="shared" ca="1" si="168"/>
        <v/>
      </c>
      <c r="E485" s="44" t="str">
        <f t="shared" ca="1" si="169"/>
        <v/>
      </c>
      <c r="F485" s="45" t="str">
        <f t="shared" ca="1" si="170"/>
        <v/>
      </c>
      <c r="G485" s="46" t="str">
        <f t="shared" ca="1" si="171"/>
        <v/>
      </c>
      <c r="H485" s="44" t="str">
        <f t="shared" ca="1" si="172"/>
        <v/>
      </c>
      <c r="I485" s="45" t="str">
        <f t="shared" ca="1" si="173"/>
        <v/>
      </c>
      <c r="J485" s="46" t="str">
        <f t="shared" ca="1" si="174"/>
        <v/>
      </c>
      <c r="K485" s="44" t="str">
        <f t="shared" ca="1" si="175"/>
        <v/>
      </c>
      <c r="L485" s="45" t="str">
        <f t="shared" ca="1" si="176"/>
        <v/>
      </c>
      <c r="M485" s="46" t="str">
        <f t="shared" ca="1" si="177"/>
        <v/>
      </c>
      <c r="N485" s="44" t="str">
        <f t="shared" ca="1" si="178"/>
        <v/>
      </c>
      <c r="O485" s="45" t="str">
        <f t="shared" ca="1" si="179"/>
        <v/>
      </c>
      <c r="P485" s="46" t="str">
        <f t="shared" ca="1" si="180"/>
        <v/>
      </c>
      <c r="Q485" s="44" t="str">
        <f t="shared" ca="1" si="181"/>
        <v/>
      </c>
      <c r="R485" s="45" t="str">
        <f t="shared" ca="1" si="182"/>
        <v/>
      </c>
      <c r="S485" s="46" t="str">
        <f t="shared" ca="1" si="183"/>
        <v/>
      </c>
      <c r="T485" s="77" t="str">
        <f t="shared" ca="1" si="184"/>
        <v/>
      </c>
      <c r="AH485" s="163" t="str">
        <f t="shared" si="185"/>
        <v/>
      </c>
      <c r="AI485" s="163" t="str">
        <f t="shared" si="186"/>
        <v/>
      </c>
    </row>
    <row r="486" spans="1:35">
      <c r="A486" s="164" t="str">
        <f t="shared" ca="1" si="166"/>
        <v/>
      </c>
      <c r="B486" s="44" t="str">
        <f t="shared" ca="1" si="167"/>
        <v/>
      </c>
      <c r="C486" s="45" t="str">
        <f t="shared" ca="1" si="187"/>
        <v/>
      </c>
      <c r="D486" s="45" t="str">
        <f t="shared" ca="1" si="168"/>
        <v/>
      </c>
      <c r="E486" s="44" t="str">
        <f t="shared" ca="1" si="169"/>
        <v/>
      </c>
      <c r="F486" s="45" t="str">
        <f t="shared" ca="1" si="170"/>
        <v/>
      </c>
      <c r="G486" s="46" t="str">
        <f t="shared" ca="1" si="171"/>
        <v/>
      </c>
      <c r="H486" s="44" t="str">
        <f t="shared" ca="1" si="172"/>
        <v/>
      </c>
      <c r="I486" s="45" t="str">
        <f t="shared" ca="1" si="173"/>
        <v/>
      </c>
      <c r="J486" s="46" t="str">
        <f t="shared" ca="1" si="174"/>
        <v/>
      </c>
      <c r="K486" s="44" t="str">
        <f t="shared" ca="1" si="175"/>
        <v/>
      </c>
      <c r="L486" s="45" t="str">
        <f t="shared" ca="1" si="176"/>
        <v/>
      </c>
      <c r="M486" s="46" t="str">
        <f t="shared" ca="1" si="177"/>
        <v/>
      </c>
      <c r="N486" s="44" t="str">
        <f t="shared" ca="1" si="178"/>
        <v/>
      </c>
      <c r="O486" s="45" t="str">
        <f t="shared" ca="1" si="179"/>
        <v/>
      </c>
      <c r="P486" s="46" t="str">
        <f t="shared" ca="1" si="180"/>
        <v/>
      </c>
      <c r="Q486" s="44" t="str">
        <f t="shared" ca="1" si="181"/>
        <v/>
      </c>
      <c r="R486" s="45" t="str">
        <f t="shared" ca="1" si="182"/>
        <v/>
      </c>
      <c r="S486" s="46" t="str">
        <f t="shared" ca="1" si="183"/>
        <v/>
      </c>
      <c r="T486" s="77" t="str">
        <f t="shared" ca="1" si="184"/>
        <v/>
      </c>
      <c r="AH486" s="163" t="str">
        <f t="shared" si="185"/>
        <v/>
      </c>
      <c r="AI486" s="163" t="str">
        <f t="shared" si="186"/>
        <v/>
      </c>
    </row>
    <row r="487" spans="1:35">
      <c r="A487" s="164" t="str">
        <f t="shared" ca="1" si="166"/>
        <v/>
      </c>
      <c r="B487" s="44" t="str">
        <f t="shared" ca="1" si="167"/>
        <v/>
      </c>
      <c r="C487" s="45" t="str">
        <f t="shared" ca="1" si="187"/>
        <v/>
      </c>
      <c r="D487" s="45" t="str">
        <f t="shared" ca="1" si="168"/>
        <v/>
      </c>
      <c r="E487" s="44" t="str">
        <f t="shared" ca="1" si="169"/>
        <v/>
      </c>
      <c r="F487" s="45" t="str">
        <f t="shared" ca="1" si="170"/>
        <v/>
      </c>
      <c r="G487" s="46" t="str">
        <f t="shared" ca="1" si="171"/>
        <v/>
      </c>
      <c r="H487" s="44" t="str">
        <f t="shared" ca="1" si="172"/>
        <v/>
      </c>
      <c r="I487" s="45" t="str">
        <f t="shared" ca="1" si="173"/>
        <v/>
      </c>
      <c r="J487" s="46" t="str">
        <f t="shared" ca="1" si="174"/>
        <v/>
      </c>
      <c r="K487" s="44" t="str">
        <f t="shared" ca="1" si="175"/>
        <v/>
      </c>
      <c r="L487" s="45" t="str">
        <f t="shared" ca="1" si="176"/>
        <v/>
      </c>
      <c r="M487" s="46" t="str">
        <f t="shared" ca="1" si="177"/>
        <v/>
      </c>
      <c r="N487" s="44" t="str">
        <f t="shared" ca="1" si="178"/>
        <v/>
      </c>
      <c r="O487" s="45" t="str">
        <f t="shared" ca="1" si="179"/>
        <v/>
      </c>
      <c r="P487" s="46" t="str">
        <f t="shared" ca="1" si="180"/>
        <v/>
      </c>
      <c r="Q487" s="44" t="str">
        <f t="shared" ca="1" si="181"/>
        <v/>
      </c>
      <c r="R487" s="45" t="str">
        <f t="shared" ca="1" si="182"/>
        <v/>
      </c>
      <c r="S487" s="46" t="str">
        <f t="shared" ca="1" si="183"/>
        <v/>
      </c>
      <c r="T487" s="77" t="str">
        <f t="shared" ca="1" si="184"/>
        <v/>
      </c>
      <c r="AH487" s="163" t="str">
        <f t="shared" si="185"/>
        <v/>
      </c>
      <c r="AI487" s="163" t="str">
        <f t="shared" si="186"/>
        <v/>
      </c>
    </row>
    <row r="488" spans="1:35">
      <c r="A488" s="164" t="str">
        <f t="shared" ca="1" si="166"/>
        <v/>
      </c>
      <c r="B488" s="44" t="str">
        <f t="shared" ca="1" si="167"/>
        <v/>
      </c>
      <c r="C488" s="45" t="str">
        <f t="shared" ca="1" si="187"/>
        <v/>
      </c>
      <c r="D488" s="45" t="str">
        <f t="shared" ca="1" si="168"/>
        <v/>
      </c>
      <c r="E488" s="44" t="str">
        <f t="shared" ca="1" si="169"/>
        <v/>
      </c>
      <c r="F488" s="45" t="str">
        <f t="shared" ca="1" si="170"/>
        <v/>
      </c>
      <c r="G488" s="46" t="str">
        <f t="shared" ca="1" si="171"/>
        <v/>
      </c>
      <c r="H488" s="44" t="str">
        <f t="shared" ca="1" si="172"/>
        <v/>
      </c>
      <c r="I488" s="45" t="str">
        <f t="shared" ca="1" si="173"/>
        <v/>
      </c>
      <c r="J488" s="46" t="str">
        <f t="shared" ca="1" si="174"/>
        <v/>
      </c>
      <c r="K488" s="44" t="str">
        <f t="shared" ca="1" si="175"/>
        <v/>
      </c>
      <c r="L488" s="45" t="str">
        <f t="shared" ca="1" si="176"/>
        <v/>
      </c>
      <c r="M488" s="46" t="str">
        <f t="shared" ca="1" si="177"/>
        <v/>
      </c>
      <c r="N488" s="44" t="str">
        <f t="shared" ca="1" si="178"/>
        <v/>
      </c>
      <c r="O488" s="45" t="str">
        <f t="shared" ca="1" si="179"/>
        <v/>
      </c>
      <c r="P488" s="46" t="str">
        <f t="shared" ca="1" si="180"/>
        <v/>
      </c>
      <c r="Q488" s="44" t="str">
        <f t="shared" ca="1" si="181"/>
        <v/>
      </c>
      <c r="R488" s="45" t="str">
        <f t="shared" ca="1" si="182"/>
        <v/>
      </c>
      <c r="S488" s="46" t="str">
        <f t="shared" ca="1" si="183"/>
        <v/>
      </c>
      <c r="T488" s="77" t="str">
        <f t="shared" ca="1" si="184"/>
        <v/>
      </c>
      <c r="AH488" s="163" t="str">
        <f t="shared" si="185"/>
        <v/>
      </c>
      <c r="AI488" s="163" t="str">
        <f t="shared" si="186"/>
        <v/>
      </c>
    </row>
    <row r="489" spans="1:35">
      <c r="A489" s="164" t="str">
        <f t="shared" ca="1" si="166"/>
        <v/>
      </c>
      <c r="B489" s="44" t="str">
        <f t="shared" ca="1" si="167"/>
        <v/>
      </c>
      <c r="C489" s="45" t="str">
        <f t="shared" ca="1" si="187"/>
        <v/>
      </c>
      <c r="D489" s="45" t="str">
        <f t="shared" ca="1" si="168"/>
        <v/>
      </c>
      <c r="E489" s="44" t="str">
        <f t="shared" ca="1" si="169"/>
        <v/>
      </c>
      <c r="F489" s="45" t="str">
        <f t="shared" ca="1" si="170"/>
        <v/>
      </c>
      <c r="G489" s="46" t="str">
        <f t="shared" ca="1" si="171"/>
        <v/>
      </c>
      <c r="H489" s="44" t="str">
        <f t="shared" ca="1" si="172"/>
        <v/>
      </c>
      <c r="I489" s="45" t="str">
        <f t="shared" ca="1" si="173"/>
        <v/>
      </c>
      <c r="J489" s="46" t="str">
        <f t="shared" ca="1" si="174"/>
        <v/>
      </c>
      <c r="K489" s="44" t="str">
        <f t="shared" ca="1" si="175"/>
        <v/>
      </c>
      <c r="L489" s="45" t="str">
        <f t="shared" ca="1" si="176"/>
        <v/>
      </c>
      <c r="M489" s="46" t="str">
        <f t="shared" ca="1" si="177"/>
        <v/>
      </c>
      <c r="N489" s="44" t="str">
        <f t="shared" ca="1" si="178"/>
        <v/>
      </c>
      <c r="O489" s="45" t="str">
        <f t="shared" ca="1" si="179"/>
        <v/>
      </c>
      <c r="P489" s="46" t="str">
        <f t="shared" ca="1" si="180"/>
        <v/>
      </c>
      <c r="Q489" s="44" t="str">
        <f t="shared" ca="1" si="181"/>
        <v/>
      </c>
      <c r="R489" s="45" t="str">
        <f t="shared" ca="1" si="182"/>
        <v/>
      </c>
      <c r="S489" s="46" t="str">
        <f t="shared" ca="1" si="183"/>
        <v/>
      </c>
      <c r="T489" s="77" t="str">
        <f t="shared" ca="1" si="184"/>
        <v/>
      </c>
      <c r="AH489" s="163" t="str">
        <f t="shared" si="185"/>
        <v/>
      </c>
      <c r="AI489" s="163" t="str">
        <f t="shared" si="186"/>
        <v/>
      </c>
    </row>
    <row r="490" spans="1:35">
      <c r="A490" s="164" t="str">
        <f t="shared" ref="A490:A553" ca="1" si="188">IF(AND(ISBLANK(AJ479), A489 = $AJ$1),NOW(),IF(ISBLANK(AJ479),"",AJ479))</f>
        <v/>
      </c>
      <c r="B490" s="44" t="str">
        <f t="shared" ref="B490:B553" ca="1" si="189">IF(COUNTIF(V:V,A490)=1,VLOOKUP(A490,V:W,2), IF(COUNTIF(V:V,A490)=0,$B$10,""))</f>
        <v/>
      </c>
      <c r="C490" s="45" t="str">
        <f t="shared" ca="1" si="187"/>
        <v/>
      </c>
      <c r="D490" s="45" t="str">
        <f t="shared" ref="D490:D553" ca="1" si="190">IF(ISERROR(B490-2),"",-1*ROUNDUP(A490-$A$14,0)/360*$B$7*$B$5)</f>
        <v/>
      </c>
      <c r="E490" s="44" t="str">
        <f t="shared" ref="E490:E553" ca="1" si="191">IF(COUNTIF(V:V,A490)=1,VLOOKUP(A490,X:Y,2), IF(COUNTIF(V:V,A490)=0,$C$10,""))</f>
        <v/>
      </c>
      <c r="F490" s="45" t="str">
        <f t="shared" ref="F490:F553" ca="1" si="192">IF(ISERROR(B490-2),"",(E490-$E$14)/100*$C$5)</f>
        <v/>
      </c>
      <c r="G490" s="46" t="str">
        <f t="shared" ref="G490:G553" ca="1" si="193">IF(ISERROR(B490-2),"",ROUNDUP(A490-$A$14,0)/360*$C$6*$C$5-ROUNDUP(A490-$A$14,0)/360*$C$7*$C$5*$E$14/100)</f>
        <v/>
      </c>
      <c r="H490" s="44" t="str">
        <f t="shared" ref="H490:H553" ca="1" si="194">IF(COUNTIF(V:V,A490)=1,VLOOKUP(A490,Z:AA,2), IF(COUNTIF(V:V,A490)=0,$D$10,""))</f>
        <v/>
      </c>
      <c r="I490" s="45" t="str">
        <f t="shared" ref="I490:I553" ca="1" si="195">IF(ISERROR(B490-2),"",(H490-$H$14)/100*$D$5)</f>
        <v/>
      </c>
      <c r="J490" s="46" t="str">
        <f t="shared" ref="J490:J553" ca="1" si="196">IF(ISERROR(B490-2),"",ROUNDUP(A490-$A$14,0)/360*$D$6*$D$5-ROUNDUP(A490-$A$14,0)/360*$D$7*$D$5*$H$14/100)</f>
        <v/>
      </c>
      <c r="K490" s="44" t="str">
        <f t="shared" ref="K490:K553" ca="1" si="197">IF(COUNTIF(V:V,A490)=1,VLOOKUP(A490,AB:AC,2), IF(COUNTIF(V:V,A490)=0,$E$10,""))</f>
        <v/>
      </c>
      <c r="L490" s="45" t="str">
        <f t="shared" ref="L490:L553" ca="1" si="198">IF(ISERROR(B490-2),"",(K490-$K$14)/100*$E$5)</f>
        <v/>
      </c>
      <c r="M490" s="46" t="str">
        <f t="shared" ref="M490:M553" ca="1" si="199">IF(ISERROR(B490-2),"",ROUNDUP(A490-$A$14,0)/360*$E$6*$E$5-ROUNDUP(A490-$A$14,0)/360*$E$7*$E$5*$K$14/100)</f>
        <v/>
      </c>
      <c r="N490" s="44" t="str">
        <f t="shared" ref="N490:N553" ca="1" si="200">IF(COUNTIF(V:V,A490)=1,VLOOKUP(A490,AD:AE,2), IF(COUNTIF(V:V,A490)=0,$F$10,""))</f>
        <v/>
      </c>
      <c r="O490" s="45" t="str">
        <f t="shared" ref="O490:O553" ca="1" si="201">IF(ISERROR(B490-2),"",(N490/$N$14-1)*$F$5)</f>
        <v/>
      </c>
      <c r="P490" s="46" t="str">
        <f t="shared" ref="P490:P553" ca="1" si="202">IF(ISERROR(B490-2),"",-1*ROUNDUP(A490-$A$14,0)/360*$F$7*$F$5)</f>
        <v/>
      </c>
      <c r="Q490" s="44" t="str">
        <f t="shared" ref="Q490:Q553" ca="1" si="203">IF(COUNTIF(V:V,A490)=1,VLOOKUP(A490,AF:AG,2), IF(COUNTIF(V:V,A490)=0,$G$10,""))</f>
        <v/>
      </c>
      <c r="R490" s="45" t="str">
        <f t="shared" ref="R490:R553" ca="1" si="204">IF(ISERROR(B490-2),"",(Q490-$Q$14)/100*$G$5)</f>
        <v/>
      </c>
      <c r="S490" s="46" t="str">
        <f t="shared" ref="S490:S553" ca="1" si="205">IF(ISERROR(B490-2),"",ROUNDUP(A490-$A$14,0)/360*$G$6*$G$5-ROUNDUP(A490-$A$14,0)/360*$G$7*$G$5*$Q$14/100)</f>
        <v/>
      </c>
      <c r="T490" s="77" t="str">
        <f t="shared" ref="T490:T553" ca="1" si="206">IF(ISERROR(B490-2),"",C490+D490-F490-G490-I490-J490-L490-M490-O490-P490+R490+S490+$J$9+$N$9)</f>
        <v/>
      </c>
      <c r="AH490" s="163" t="str">
        <f t="shared" si="185"/>
        <v/>
      </c>
      <c r="AI490" s="163" t="str">
        <f t="shared" si="186"/>
        <v/>
      </c>
    </row>
    <row r="491" spans="1:35">
      <c r="A491" s="164" t="str">
        <f t="shared" ca="1" si="188"/>
        <v/>
      </c>
      <c r="B491" s="44" t="str">
        <f t="shared" ca="1" si="189"/>
        <v/>
      </c>
      <c r="C491" s="45" t="str">
        <f t="shared" ca="1" si="187"/>
        <v/>
      </c>
      <c r="D491" s="45" t="str">
        <f t="shared" ca="1" si="190"/>
        <v/>
      </c>
      <c r="E491" s="44" t="str">
        <f t="shared" ca="1" si="191"/>
        <v/>
      </c>
      <c r="F491" s="45" t="str">
        <f t="shared" ca="1" si="192"/>
        <v/>
      </c>
      <c r="G491" s="46" t="str">
        <f t="shared" ca="1" si="193"/>
        <v/>
      </c>
      <c r="H491" s="44" t="str">
        <f t="shared" ca="1" si="194"/>
        <v/>
      </c>
      <c r="I491" s="45" t="str">
        <f t="shared" ca="1" si="195"/>
        <v/>
      </c>
      <c r="J491" s="46" t="str">
        <f t="shared" ca="1" si="196"/>
        <v/>
      </c>
      <c r="K491" s="44" t="str">
        <f t="shared" ca="1" si="197"/>
        <v/>
      </c>
      <c r="L491" s="45" t="str">
        <f t="shared" ca="1" si="198"/>
        <v/>
      </c>
      <c r="M491" s="46" t="str">
        <f t="shared" ca="1" si="199"/>
        <v/>
      </c>
      <c r="N491" s="44" t="str">
        <f t="shared" ca="1" si="200"/>
        <v/>
      </c>
      <c r="O491" s="45" t="str">
        <f t="shared" ca="1" si="201"/>
        <v/>
      </c>
      <c r="P491" s="46" t="str">
        <f t="shared" ca="1" si="202"/>
        <v/>
      </c>
      <c r="Q491" s="44" t="str">
        <f t="shared" ca="1" si="203"/>
        <v/>
      </c>
      <c r="R491" s="45" t="str">
        <f t="shared" ca="1" si="204"/>
        <v/>
      </c>
      <c r="S491" s="46" t="str">
        <f t="shared" ca="1" si="205"/>
        <v/>
      </c>
      <c r="T491" s="77" t="str">
        <f t="shared" ca="1" si="206"/>
        <v/>
      </c>
      <c r="AH491" s="163" t="str">
        <f t="shared" si="185"/>
        <v/>
      </c>
      <c r="AI491" s="163" t="str">
        <f t="shared" si="186"/>
        <v/>
      </c>
    </row>
    <row r="492" spans="1:35">
      <c r="A492" s="164" t="str">
        <f t="shared" ca="1" si="188"/>
        <v/>
      </c>
      <c r="B492" s="44" t="str">
        <f t="shared" ca="1" si="189"/>
        <v/>
      </c>
      <c r="C492" s="45" t="str">
        <f t="shared" ca="1" si="187"/>
        <v/>
      </c>
      <c r="D492" s="45" t="str">
        <f t="shared" ca="1" si="190"/>
        <v/>
      </c>
      <c r="E492" s="44" t="str">
        <f t="shared" ca="1" si="191"/>
        <v/>
      </c>
      <c r="F492" s="45" t="str">
        <f t="shared" ca="1" si="192"/>
        <v/>
      </c>
      <c r="G492" s="46" t="str">
        <f t="shared" ca="1" si="193"/>
        <v/>
      </c>
      <c r="H492" s="44" t="str">
        <f t="shared" ca="1" si="194"/>
        <v/>
      </c>
      <c r="I492" s="45" t="str">
        <f t="shared" ca="1" si="195"/>
        <v/>
      </c>
      <c r="J492" s="46" t="str">
        <f t="shared" ca="1" si="196"/>
        <v/>
      </c>
      <c r="K492" s="44" t="str">
        <f t="shared" ca="1" si="197"/>
        <v/>
      </c>
      <c r="L492" s="45" t="str">
        <f t="shared" ca="1" si="198"/>
        <v/>
      </c>
      <c r="M492" s="46" t="str">
        <f t="shared" ca="1" si="199"/>
        <v/>
      </c>
      <c r="N492" s="44" t="str">
        <f t="shared" ca="1" si="200"/>
        <v/>
      </c>
      <c r="O492" s="45" t="str">
        <f t="shared" ca="1" si="201"/>
        <v/>
      </c>
      <c r="P492" s="46" t="str">
        <f t="shared" ca="1" si="202"/>
        <v/>
      </c>
      <c r="Q492" s="44" t="str">
        <f t="shared" ca="1" si="203"/>
        <v/>
      </c>
      <c r="R492" s="45" t="str">
        <f t="shared" ca="1" si="204"/>
        <v/>
      </c>
      <c r="S492" s="46" t="str">
        <f t="shared" ca="1" si="205"/>
        <v/>
      </c>
      <c r="T492" s="77" t="str">
        <f t="shared" ca="1" si="206"/>
        <v/>
      </c>
      <c r="AH492" s="163" t="str">
        <f t="shared" si="185"/>
        <v/>
      </c>
      <c r="AI492" s="163" t="str">
        <f t="shared" si="186"/>
        <v/>
      </c>
    </row>
    <row r="493" spans="1:35">
      <c r="A493" s="164" t="str">
        <f t="shared" ca="1" si="188"/>
        <v/>
      </c>
      <c r="B493" s="44" t="str">
        <f t="shared" ca="1" si="189"/>
        <v/>
      </c>
      <c r="C493" s="45" t="str">
        <f t="shared" ca="1" si="187"/>
        <v/>
      </c>
      <c r="D493" s="45" t="str">
        <f t="shared" ca="1" si="190"/>
        <v/>
      </c>
      <c r="E493" s="44" t="str">
        <f t="shared" ca="1" si="191"/>
        <v/>
      </c>
      <c r="F493" s="45" t="str">
        <f t="shared" ca="1" si="192"/>
        <v/>
      </c>
      <c r="G493" s="46" t="str">
        <f t="shared" ca="1" si="193"/>
        <v/>
      </c>
      <c r="H493" s="44" t="str">
        <f t="shared" ca="1" si="194"/>
        <v/>
      </c>
      <c r="I493" s="45" t="str">
        <f t="shared" ca="1" si="195"/>
        <v/>
      </c>
      <c r="J493" s="46" t="str">
        <f t="shared" ca="1" si="196"/>
        <v/>
      </c>
      <c r="K493" s="44" t="str">
        <f t="shared" ca="1" si="197"/>
        <v/>
      </c>
      <c r="L493" s="45" t="str">
        <f t="shared" ca="1" si="198"/>
        <v/>
      </c>
      <c r="M493" s="46" t="str">
        <f t="shared" ca="1" si="199"/>
        <v/>
      </c>
      <c r="N493" s="44" t="str">
        <f t="shared" ca="1" si="200"/>
        <v/>
      </c>
      <c r="O493" s="45" t="str">
        <f t="shared" ca="1" si="201"/>
        <v/>
      </c>
      <c r="P493" s="46" t="str">
        <f t="shared" ca="1" si="202"/>
        <v/>
      </c>
      <c r="Q493" s="44" t="str">
        <f t="shared" ca="1" si="203"/>
        <v/>
      </c>
      <c r="R493" s="45" t="str">
        <f t="shared" ca="1" si="204"/>
        <v/>
      </c>
      <c r="S493" s="46" t="str">
        <f t="shared" ca="1" si="205"/>
        <v/>
      </c>
      <c r="T493" s="77" t="str">
        <f t="shared" ca="1" si="206"/>
        <v/>
      </c>
      <c r="AH493" s="163" t="str">
        <f t="shared" si="185"/>
        <v/>
      </c>
      <c r="AI493" s="163" t="str">
        <f t="shared" si="186"/>
        <v/>
      </c>
    </row>
    <row r="494" spans="1:35">
      <c r="A494" s="164" t="str">
        <f t="shared" ca="1" si="188"/>
        <v/>
      </c>
      <c r="B494" s="44" t="str">
        <f t="shared" ca="1" si="189"/>
        <v/>
      </c>
      <c r="C494" s="45" t="str">
        <f t="shared" ca="1" si="187"/>
        <v/>
      </c>
      <c r="D494" s="45" t="str">
        <f t="shared" ca="1" si="190"/>
        <v/>
      </c>
      <c r="E494" s="44" t="str">
        <f t="shared" ca="1" si="191"/>
        <v/>
      </c>
      <c r="F494" s="45" t="str">
        <f t="shared" ca="1" si="192"/>
        <v/>
      </c>
      <c r="G494" s="46" t="str">
        <f t="shared" ca="1" si="193"/>
        <v/>
      </c>
      <c r="H494" s="44" t="str">
        <f t="shared" ca="1" si="194"/>
        <v/>
      </c>
      <c r="I494" s="45" t="str">
        <f t="shared" ca="1" si="195"/>
        <v/>
      </c>
      <c r="J494" s="46" t="str">
        <f t="shared" ca="1" si="196"/>
        <v/>
      </c>
      <c r="K494" s="44" t="str">
        <f t="shared" ca="1" si="197"/>
        <v/>
      </c>
      <c r="L494" s="45" t="str">
        <f t="shared" ca="1" si="198"/>
        <v/>
      </c>
      <c r="M494" s="46" t="str">
        <f t="shared" ca="1" si="199"/>
        <v/>
      </c>
      <c r="N494" s="44" t="str">
        <f t="shared" ca="1" si="200"/>
        <v/>
      </c>
      <c r="O494" s="45" t="str">
        <f t="shared" ca="1" si="201"/>
        <v/>
      </c>
      <c r="P494" s="46" t="str">
        <f t="shared" ca="1" si="202"/>
        <v/>
      </c>
      <c r="Q494" s="44" t="str">
        <f t="shared" ca="1" si="203"/>
        <v/>
      </c>
      <c r="R494" s="45" t="str">
        <f t="shared" ca="1" si="204"/>
        <v/>
      </c>
      <c r="S494" s="46" t="str">
        <f t="shared" ca="1" si="205"/>
        <v/>
      </c>
      <c r="T494" s="77" t="str">
        <f t="shared" ca="1" si="206"/>
        <v/>
      </c>
      <c r="AH494" s="163" t="str">
        <f t="shared" si="185"/>
        <v/>
      </c>
      <c r="AI494" s="163" t="str">
        <f t="shared" si="186"/>
        <v/>
      </c>
    </row>
    <row r="495" spans="1:35">
      <c r="A495" s="164" t="str">
        <f t="shared" ca="1" si="188"/>
        <v/>
      </c>
      <c r="B495" s="44" t="str">
        <f t="shared" ca="1" si="189"/>
        <v/>
      </c>
      <c r="C495" s="45" t="str">
        <f t="shared" ca="1" si="187"/>
        <v/>
      </c>
      <c r="D495" s="45" t="str">
        <f t="shared" ca="1" si="190"/>
        <v/>
      </c>
      <c r="E495" s="44" t="str">
        <f t="shared" ca="1" si="191"/>
        <v/>
      </c>
      <c r="F495" s="45" t="str">
        <f t="shared" ca="1" si="192"/>
        <v/>
      </c>
      <c r="G495" s="46" t="str">
        <f t="shared" ca="1" si="193"/>
        <v/>
      </c>
      <c r="H495" s="44" t="str">
        <f t="shared" ca="1" si="194"/>
        <v/>
      </c>
      <c r="I495" s="45" t="str">
        <f t="shared" ca="1" si="195"/>
        <v/>
      </c>
      <c r="J495" s="46" t="str">
        <f t="shared" ca="1" si="196"/>
        <v/>
      </c>
      <c r="K495" s="44" t="str">
        <f t="shared" ca="1" si="197"/>
        <v/>
      </c>
      <c r="L495" s="45" t="str">
        <f t="shared" ca="1" si="198"/>
        <v/>
      </c>
      <c r="M495" s="46" t="str">
        <f t="shared" ca="1" si="199"/>
        <v/>
      </c>
      <c r="N495" s="44" t="str">
        <f t="shared" ca="1" si="200"/>
        <v/>
      </c>
      <c r="O495" s="45" t="str">
        <f t="shared" ca="1" si="201"/>
        <v/>
      </c>
      <c r="P495" s="46" t="str">
        <f t="shared" ca="1" si="202"/>
        <v/>
      </c>
      <c r="Q495" s="44" t="str">
        <f t="shared" ca="1" si="203"/>
        <v/>
      </c>
      <c r="R495" s="45" t="str">
        <f t="shared" ca="1" si="204"/>
        <v/>
      </c>
      <c r="S495" s="46" t="str">
        <f t="shared" ca="1" si="205"/>
        <v/>
      </c>
      <c r="T495" s="77" t="str">
        <f t="shared" ca="1" si="206"/>
        <v/>
      </c>
      <c r="AH495" s="163" t="str">
        <f t="shared" si="185"/>
        <v/>
      </c>
      <c r="AI495" s="163" t="str">
        <f t="shared" si="186"/>
        <v/>
      </c>
    </row>
    <row r="496" spans="1:35">
      <c r="A496" s="164" t="str">
        <f t="shared" ca="1" si="188"/>
        <v/>
      </c>
      <c r="B496" s="44" t="str">
        <f t="shared" ca="1" si="189"/>
        <v/>
      </c>
      <c r="C496" s="45" t="str">
        <f t="shared" ca="1" si="187"/>
        <v/>
      </c>
      <c r="D496" s="45" t="str">
        <f t="shared" ca="1" si="190"/>
        <v/>
      </c>
      <c r="E496" s="44" t="str">
        <f t="shared" ca="1" si="191"/>
        <v/>
      </c>
      <c r="F496" s="45" t="str">
        <f t="shared" ca="1" si="192"/>
        <v/>
      </c>
      <c r="G496" s="46" t="str">
        <f t="shared" ca="1" si="193"/>
        <v/>
      </c>
      <c r="H496" s="44" t="str">
        <f t="shared" ca="1" si="194"/>
        <v/>
      </c>
      <c r="I496" s="45" t="str">
        <f t="shared" ca="1" si="195"/>
        <v/>
      </c>
      <c r="J496" s="46" t="str">
        <f t="shared" ca="1" si="196"/>
        <v/>
      </c>
      <c r="K496" s="44" t="str">
        <f t="shared" ca="1" si="197"/>
        <v/>
      </c>
      <c r="L496" s="45" t="str">
        <f t="shared" ca="1" si="198"/>
        <v/>
      </c>
      <c r="M496" s="46" t="str">
        <f t="shared" ca="1" si="199"/>
        <v/>
      </c>
      <c r="N496" s="44" t="str">
        <f t="shared" ca="1" si="200"/>
        <v/>
      </c>
      <c r="O496" s="45" t="str">
        <f t="shared" ca="1" si="201"/>
        <v/>
      </c>
      <c r="P496" s="46" t="str">
        <f t="shared" ca="1" si="202"/>
        <v/>
      </c>
      <c r="Q496" s="44" t="str">
        <f t="shared" ca="1" si="203"/>
        <v/>
      </c>
      <c r="R496" s="45" t="str">
        <f t="shared" ca="1" si="204"/>
        <v/>
      </c>
      <c r="S496" s="46" t="str">
        <f t="shared" ca="1" si="205"/>
        <v/>
      </c>
      <c r="T496" s="77" t="str">
        <f t="shared" ca="1" si="206"/>
        <v/>
      </c>
      <c r="AH496" s="163" t="str">
        <f t="shared" si="185"/>
        <v/>
      </c>
      <c r="AI496" s="163" t="str">
        <f t="shared" si="186"/>
        <v/>
      </c>
    </row>
    <row r="497" spans="1:35">
      <c r="A497" s="164" t="str">
        <f t="shared" ca="1" si="188"/>
        <v/>
      </c>
      <c r="B497" s="44" t="str">
        <f t="shared" ca="1" si="189"/>
        <v/>
      </c>
      <c r="C497" s="45" t="str">
        <f t="shared" ca="1" si="187"/>
        <v/>
      </c>
      <c r="D497" s="45" t="str">
        <f t="shared" ca="1" si="190"/>
        <v/>
      </c>
      <c r="E497" s="44" t="str">
        <f t="shared" ca="1" si="191"/>
        <v/>
      </c>
      <c r="F497" s="45" t="str">
        <f t="shared" ca="1" si="192"/>
        <v/>
      </c>
      <c r="G497" s="46" t="str">
        <f t="shared" ca="1" si="193"/>
        <v/>
      </c>
      <c r="H497" s="44" t="str">
        <f t="shared" ca="1" si="194"/>
        <v/>
      </c>
      <c r="I497" s="45" t="str">
        <f t="shared" ca="1" si="195"/>
        <v/>
      </c>
      <c r="J497" s="46" t="str">
        <f t="shared" ca="1" si="196"/>
        <v/>
      </c>
      <c r="K497" s="44" t="str">
        <f t="shared" ca="1" si="197"/>
        <v/>
      </c>
      <c r="L497" s="45" t="str">
        <f t="shared" ca="1" si="198"/>
        <v/>
      </c>
      <c r="M497" s="46" t="str">
        <f t="shared" ca="1" si="199"/>
        <v/>
      </c>
      <c r="N497" s="44" t="str">
        <f t="shared" ca="1" si="200"/>
        <v/>
      </c>
      <c r="O497" s="45" t="str">
        <f t="shared" ca="1" si="201"/>
        <v/>
      </c>
      <c r="P497" s="46" t="str">
        <f t="shared" ca="1" si="202"/>
        <v/>
      </c>
      <c r="Q497" s="44" t="str">
        <f t="shared" ca="1" si="203"/>
        <v/>
      </c>
      <c r="R497" s="45" t="str">
        <f t="shared" ca="1" si="204"/>
        <v/>
      </c>
      <c r="S497" s="46" t="str">
        <f t="shared" ca="1" si="205"/>
        <v/>
      </c>
      <c r="T497" s="77" t="str">
        <f t="shared" ca="1" si="206"/>
        <v/>
      </c>
      <c r="AH497" s="163" t="str">
        <f t="shared" si="185"/>
        <v/>
      </c>
      <c r="AI497" s="163" t="str">
        <f t="shared" si="186"/>
        <v/>
      </c>
    </row>
    <row r="498" spans="1:35">
      <c r="A498" s="164" t="str">
        <f t="shared" ca="1" si="188"/>
        <v/>
      </c>
      <c r="B498" s="44" t="str">
        <f t="shared" ca="1" si="189"/>
        <v/>
      </c>
      <c r="C498" s="45" t="str">
        <f t="shared" ca="1" si="187"/>
        <v/>
      </c>
      <c r="D498" s="45" t="str">
        <f t="shared" ca="1" si="190"/>
        <v/>
      </c>
      <c r="E498" s="44" t="str">
        <f t="shared" ca="1" si="191"/>
        <v/>
      </c>
      <c r="F498" s="45" t="str">
        <f t="shared" ca="1" si="192"/>
        <v/>
      </c>
      <c r="G498" s="46" t="str">
        <f t="shared" ca="1" si="193"/>
        <v/>
      </c>
      <c r="H498" s="44" t="str">
        <f t="shared" ca="1" si="194"/>
        <v/>
      </c>
      <c r="I498" s="45" t="str">
        <f t="shared" ca="1" si="195"/>
        <v/>
      </c>
      <c r="J498" s="46" t="str">
        <f t="shared" ca="1" si="196"/>
        <v/>
      </c>
      <c r="K498" s="44" t="str">
        <f t="shared" ca="1" si="197"/>
        <v/>
      </c>
      <c r="L498" s="45" t="str">
        <f t="shared" ca="1" si="198"/>
        <v/>
      </c>
      <c r="M498" s="46" t="str">
        <f t="shared" ca="1" si="199"/>
        <v/>
      </c>
      <c r="N498" s="44" t="str">
        <f t="shared" ca="1" si="200"/>
        <v/>
      </c>
      <c r="O498" s="45" t="str">
        <f t="shared" ca="1" si="201"/>
        <v/>
      </c>
      <c r="P498" s="46" t="str">
        <f t="shared" ca="1" si="202"/>
        <v/>
      </c>
      <c r="Q498" s="44" t="str">
        <f t="shared" ca="1" si="203"/>
        <v/>
      </c>
      <c r="R498" s="45" t="str">
        <f t="shared" ca="1" si="204"/>
        <v/>
      </c>
      <c r="S498" s="46" t="str">
        <f t="shared" ca="1" si="205"/>
        <v/>
      </c>
      <c r="T498" s="77" t="str">
        <f t="shared" ca="1" si="206"/>
        <v/>
      </c>
      <c r="AH498" s="163" t="str">
        <f t="shared" si="185"/>
        <v/>
      </c>
      <c r="AI498" s="163" t="str">
        <f t="shared" si="186"/>
        <v/>
      </c>
    </row>
    <row r="499" spans="1:35">
      <c r="A499" s="164" t="str">
        <f t="shared" ca="1" si="188"/>
        <v/>
      </c>
      <c r="B499" s="44" t="str">
        <f t="shared" ca="1" si="189"/>
        <v/>
      </c>
      <c r="C499" s="45" t="str">
        <f t="shared" ca="1" si="187"/>
        <v/>
      </c>
      <c r="D499" s="45" t="str">
        <f t="shared" ca="1" si="190"/>
        <v/>
      </c>
      <c r="E499" s="44" t="str">
        <f t="shared" ca="1" si="191"/>
        <v/>
      </c>
      <c r="F499" s="45" t="str">
        <f t="shared" ca="1" si="192"/>
        <v/>
      </c>
      <c r="G499" s="46" t="str">
        <f t="shared" ca="1" si="193"/>
        <v/>
      </c>
      <c r="H499" s="44" t="str">
        <f t="shared" ca="1" si="194"/>
        <v/>
      </c>
      <c r="I499" s="45" t="str">
        <f t="shared" ca="1" si="195"/>
        <v/>
      </c>
      <c r="J499" s="46" t="str">
        <f t="shared" ca="1" si="196"/>
        <v/>
      </c>
      <c r="K499" s="44" t="str">
        <f t="shared" ca="1" si="197"/>
        <v/>
      </c>
      <c r="L499" s="45" t="str">
        <f t="shared" ca="1" si="198"/>
        <v/>
      </c>
      <c r="M499" s="46" t="str">
        <f t="shared" ca="1" si="199"/>
        <v/>
      </c>
      <c r="N499" s="44" t="str">
        <f t="shared" ca="1" si="200"/>
        <v/>
      </c>
      <c r="O499" s="45" t="str">
        <f t="shared" ca="1" si="201"/>
        <v/>
      </c>
      <c r="P499" s="46" t="str">
        <f t="shared" ca="1" si="202"/>
        <v/>
      </c>
      <c r="Q499" s="44" t="str">
        <f t="shared" ca="1" si="203"/>
        <v/>
      </c>
      <c r="R499" s="45" t="str">
        <f t="shared" ca="1" si="204"/>
        <v/>
      </c>
      <c r="S499" s="46" t="str">
        <f t="shared" ca="1" si="205"/>
        <v/>
      </c>
      <c r="T499" s="77" t="str">
        <f t="shared" ca="1" si="206"/>
        <v/>
      </c>
      <c r="AH499" s="163" t="str">
        <f t="shared" si="185"/>
        <v/>
      </c>
      <c r="AI499" s="163" t="str">
        <f t="shared" si="186"/>
        <v/>
      </c>
    </row>
    <row r="500" spans="1:35">
      <c r="A500" s="164" t="str">
        <f t="shared" ca="1" si="188"/>
        <v/>
      </c>
      <c r="B500" s="44" t="str">
        <f t="shared" ca="1" si="189"/>
        <v/>
      </c>
      <c r="C500" s="45" t="str">
        <f t="shared" ca="1" si="187"/>
        <v/>
      </c>
      <c r="D500" s="45" t="str">
        <f t="shared" ca="1" si="190"/>
        <v/>
      </c>
      <c r="E500" s="44" t="str">
        <f t="shared" ca="1" si="191"/>
        <v/>
      </c>
      <c r="F500" s="45" t="str">
        <f t="shared" ca="1" si="192"/>
        <v/>
      </c>
      <c r="G500" s="46" t="str">
        <f t="shared" ca="1" si="193"/>
        <v/>
      </c>
      <c r="H500" s="44" t="str">
        <f t="shared" ca="1" si="194"/>
        <v/>
      </c>
      <c r="I500" s="45" t="str">
        <f t="shared" ca="1" si="195"/>
        <v/>
      </c>
      <c r="J500" s="46" t="str">
        <f t="shared" ca="1" si="196"/>
        <v/>
      </c>
      <c r="K500" s="44" t="str">
        <f t="shared" ca="1" si="197"/>
        <v/>
      </c>
      <c r="L500" s="45" t="str">
        <f t="shared" ca="1" si="198"/>
        <v/>
      </c>
      <c r="M500" s="46" t="str">
        <f t="shared" ca="1" si="199"/>
        <v/>
      </c>
      <c r="N500" s="44" t="str">
        <f t="shared" ca="1" si="200"/>
        <v/>
      </c>
      <c r="O500" s="45" t="str">
        <f t="shared" ca="1" si="201"/>
        <v/>
      </c>
      <c r="P500" s="46" t="str">
        <f t="shared" ca="1" si="202"/>
        <v/>
      </c>
      <c r="Q500" s="44" t="str">
        <f t="shared" ca="1" si="203"/>
        <v/>
      </c>
      <c r="R500" s="45" t="str">
        <f t="shared" ca="1" si="204"/>
        <v/>
      </c>
      <c r="S500" s="46" t="str">
        <f t="shared" ca="1" si="205"/>
        <v/>
      </c>
      <c r="T500" s="77" t="str">
        <f t="shared" ca="1" si="206"/>
        <v/>
      </c>
      <c r="AH500" s="163" t="str">
        <f t="shared" si="185"/>
        <v/>
      </c>
      <c r="AI500" s="163" t="str">
        <f t="shared" si="186"/>
        <v/>
      </c>
    </row>
    <row r="501" spans="1:35">
      <c r="A501" s="164" t="str">
        <f t="shared" ca="1" si="188"/>
        <v/>
      </c>
      <c r="B501" s="44" t="str">
        <f t="shared" ca="1" si="189"/>
        <v/>
      </c>
      <c r="C501" s="45" t="str">
        <f t="shared" ca="1" si="187"/>
        <v/>
      </c>
      <c r="D501" s="45" t="str">
        <f t="shared" ca="1" si="190"/>
        <v/>
      </c>
      <c r="E501" s="44" t="str">
        <f t="shared" ca="1" si="191"/>
        <v/>
      </c>
      <c r="F501" s="45" t="str">
        <f t="shared" ca="1" si="192"/>
        <v/>
      </c>
      <c r="G501" s="46" t="str">
        <f t="shared" ca="1" si="193"/>
        <v/>
      </c>
      <c r="H501" s="44" t="str">
        <f t="shared" ca="1" si="194"/>
        <v/>
      </c>
      <c r="I501" s="45" t="str">
        <f t="shared" ca="1" si="195"/>
        <v/>
      </c>
      <c r="J501" s="46" t="str">
        <f t="shared" ca="1" si="196"/>
        <v/>
      </c>
      <c r="K501" s="44" t="str">
        <f t="shared" ca="1" si="197"/>
        <v/>
      </c>
      <c r="L501" s="45" t="str">
        <f t="shared" ca="1" si="198"/>
        <v/>
      </c>
      <c r="M501" s="46" t="str">
        <f t="shared" ca="1" si="199"/>
        <v/>
      </c>
      <c r="N501" s="44" t="str">
        <f t="shared" ca="1" si="200"/>
        <v/>
      </c>
      <c r="O501" s="45" t="str">
        <f t="shared" ca="1" si="201"/>
        <v/>
      </c>
      <c r="P501" s="46" t="str">
        <f t="shared" ca="1" si="202"/>
        <v/>
      </c>
      <c r="Q501" s="44" t="str">
        <f t="shared" ca="1" si="203"/>
        <v/>
      </c>
      <c r="R501" s="45" t="str">
        <f t="shared" ca="1" si="204"/>
        <v/>
      </c>
      <c r="S501" s="46" t="str">
        <f t="shared" ca="1" si="205"/>
        <v/>
      </c>
      <c r="T501" s="77" t="str">
        <f t="shared" ca="1" si="206"/>
        <v/>
      </c>
      <c r="AH501" s="163" t="str">
        <f t="shared" si="185"/>
        <v/>
      </c>
      <c r="AI501" s="163" t="str">
        <f t="shared" si="186"/>
        <v/>
      </c>
    </row>
    <row r="502" spans="1:35">
      <c r="A502" s="164" t="str">
        <f t="shared" ca="1" si="188"/>
        <v/>
      </c>
      <c r="B502" s="44" t="str">
        <f t="shared" ca="1" si="189"/>
        <v/>
      </c>
      <c r="C502" s="45" t="str">
        <f t="shared" ca="1" si="187"/>
        <v/>
      </c>
      <c r="D502" s="45" t="str">
        <f t="shared" ca="1" si="190"/>
        <v/>
      </c>
      <c r="E502" s="44" t="str">
        <f t="shared" ca="1" si="191"/>
        <v/>
      </c>
      <c r="F502" s="45" t="str">
        <f t="shared" ca="1" si="192"/>
        <v/>
      </c>
      <c r="G502" s="46" t="str">
        <f t="shared" ca="1" si="193"/>
        <v/>
      </c>
      <c r="H502" s="44" t="str">
        <f t="shared" ca="1" si="194"/>
        <v/>
      </c>
      <c r="I502" s="45" t="str">
        <f t="shared" ca="1" si="195"/>
        <v/>
      </c>
      <c r="J502" s="46" t="str">
        <f t="shared" ca="1" si="196"/>
        <v/>
      </c>
      <c r="K502" s="44" t="str">
        <f t="shared" ca="1" si="197"/>
        <v/>
      </c>
      <c r="L502" s="45" t="str">
        <f t="shared" ca="1" si="198"/>
        <v/>
      </c>
      <c r="M502" s="46" t="str">
        <f t="shared" ca="1" si="199"/>
        <v/>
      </c>
      <c r="N502" s="44" t="str">
        <f t="shared" ca="1" si="200"/>
        <v/>
      </c>
      <c r="O502" s="45" t="str">
        <f t="shared" ca="1" si="201"/>
        <v/>
      </c>
      <c r="P502" s="46" t="str">
        <f t="shared" ca="1" si="202"/>
        <v/>
      </c>
      <c r="Q502" s="44" t="str">
        <f t="shared" ca="1" si="203"/>
        <v/>
      </c>
      <c r="R502" s="45" t="str">
        <f t="shared" ca="1" si="204"/>
        <v/>
      </c>
      <c r="S502" s="46" t="str">
        <f t="shared" ca="1" si="205"/>
        <v/>
      </c>
      <c r="T502" s="77" t="str">
        <f t="shared" ca="1" si="206"/>
        <v/>
      </c>
      <c r="AH502" s="163" t="str">
        <f t="shared" si="185"/>
        <v/>
      </c>
      <c r="AI502" s="163" t="str">
        <f t="shared" si="186"/>
        <v/>
      </c>
    </row>
    <row r="503" spans="1:35">
      <c r="A503" s="164" t="str">
        <f t="shared" ca="1" si="188"/>
        <v/>
      </c>
      <c r="B503" s="44" t="str">
        <f t="shared" ca="1" si="189"/>
        <v/>
      </c>
      <c r="C503" s="45" t="str">
        <f t="shared" ca="1" si="187"/>
        <v/>
      </c>
      <c r="D503" s="45" t="str">
        <f t="shared" ca="1" si="190"/>
        <v/>
      </c>
      <c r="E503" s="44" t="str">
        <f t="shared" ca="1" si="191"/>
        <v/>
      </c>
      <c r="F503" s="45" t="str">
        <f t="shared" ca="1" si="192"/>
        <v/>
      </c>
      <c r="G503" s="46" t="str">
        <f t="shared" ca="1" si="193"/>
        <v/>
      </c>
      <c r="H503" s="44" t="str">
        <f t="shared" ca="1" si="194"/>
        <v/>
      </c>
      <c r="I503" s="45" t="str">
        <f t="shared" ca="1" si="195"/>
        <v/>
      </c>
      <c r="J503" s="46" t="str">
        <f t="shared" ca="1" si="196"/>
        <v/>
      </c>
      <c r="K503" s="44" t="str">
        <f t="shared" ca="1" si="197"/>
        <v/>
      </c>
      <c r="L503" s="45" t="str">
        <f t="shared" ca="1" si="198"/>
        <v/>
      </c>
      <c r="M503" s="46" t="str">
        <f t="shared" ca="1" si="199"/>
        <v/>
      </c>
      <c r="N503" s="44" t="str">
        <f t="shared" ca="1" si="200"/>
        <v/>
      </c>
      <c r="O503" s="45" t="str">
        <f t="shared" ca="1" si="201"/>
        <v/>
      </c>
      <c r="P503" s="46" t="str">
        <f t="shared" ca="1" si="202"/>
        <v/>
      </c>
      <c r="Q503" s="44" t="str">
        <f t="shared" ca="1" si="203"/>
        <v/>
      </c>
      <c r="R503" s="45" t="str">
        <f t="shared" ca="1" si="204"/>
        <v/>
      </c>
      <c r="S503" s="46" t="str">
        <f t="shared" ca="1" si="205"/>
        <v/>
      </c>
      <c r="T503" s="77" t="str">
        <f t="shared" ca="1" si="206"/>
        <v/>
      </c>
      <c r="AH503" s="163" t="str">
        <f t="shared" si="185"/>
        <v/>
      </c>
      <c r="AI503" s="163" t="str">
        <f t="shared" si="186"/>
        <v/>
      </c>
    </row>
    <row r="504" spans="1:35">
      <c r="A504" s="164" t="str">
        <f t="shared" ca="1" si="188"/>
        <v/>
      </c>
      <c r="B504" s="44" t="str">
        <f t="shared" ca="1" si="189"/>
        <v/>
      </c>
      <c r="C504" s="45" t="str">
        <f t="shared" ca="1" si="187"/>
        <v/>
      </c>
      <c r="D504" s="45" t="str">
        <f t="shared" ca="1" si="190"/>
        <v/>
      </c>
      <c r="E504" s="44" t="str">
        <f t="shared" ca="1" si="191"/>
        <v/>
      </c>
      <c r="F504" s="45" t="str">
        <f t="shared" ca="1" si="192"/>
        <v/>
      </c>
      <c r="G504" s="46" t="str">
        <f t="shared" ca="1" si="193"/>
        <v/>
      </c>
      <c r="H504" s="44" t="str">
        <f t="shared" ca="1" si="194"/>
        <v/>
      </c>
      <c r="I504" s="45" t="str">
        <f t="shared" ca="1" si="195"/>
        <v/>
      </c>
      <c r="J504" s="46" t="str">
        <f t="shared" ca="1" si="196"/>
        <v/>
      </c>
      <c r="K504" s="44" t="str">
        <f t="shared" ca="1" si="197"/>
        <v/>
      </c>
      <c r="L504" s="45" t="str">
        <f t="shared" ca="1" si="198"/>
        <v/>
      </c>
      <c r="M504" s="46" t="str">
        <f t="shared" ca="1" si="199"/>
        <v/>
      </c>
      <c r="N504" s="44" t="str">
        <f t="shared" ca="1" si="200"/>
        <v/>
      </c>
      <c r="O504" s="45" t="str">
        <f t="shared" ca="1" si="201"/>
        <v/>
      </c>
      <c r="P504" s="46" t="str">
        <f t="shared" ca="1" si="202"/>
        <v/>
      </c>
      <c r="Q504" s="44" t="str">
        <f t="shared" ca="1" si="203"/>
        <v/>
      </c>
      <c r="R504" s="45" t="str">
        <f t="shared" ca="1" si="204"/>
        <v/>
      </c>
      <c r="S504" s="46" t="str">
        <f t="shared" ca="1" si="205"/>
        <v/>
      </c>
      <c r="T504" s="77" t="str">
        <f t="shared" ca="1" si="206"/>
        <v/>
      </c>
      <c r="AH504" s="163" t="str">
        <f t="shared" si="185"/>
        <v/>
      </c>
      <c r="AI504" s="163" t="str">
        <f t="shared" si="186"/>
        <v/>
      </c>
    </row>
    <row r="505" spans="1:35">
      <c r="A505" s="164" t="str">
        <f t="shared" ca="1" si="188"/>
        <v/>
      </c>
      <c r="B505" s="44" t="str">
        <f t="shared" ca="1" si="189"/>
        <v/>
      </c>
      <c r="C505" s="45" t="str">
        <f t="shared" ca="1" si="187"/>
        <v/>
      </c>
      <c r="D505" s="45" t="str">
        <f t="shared" ca="1" si="190"/>
        <v/>
      </c>
      <c r="E505" s="44" t="str">
        <f t="shared" ca="1" si="191"/>
        <v/>
      </c>
      <c r="F505" s="45" t="str">
        <f t="shared" ca="1" si="192"/>
        <v/>
      </c>
      <c r="G505" s="46" t="str">
        <f t="shared" ca="1" si="193"/>
        <v/>
      </c>
      <c r="H505" s="44" t="str">
        <f t="shared" ca="1" si="194"/>
        <v/>
      </c>
      <c r="I505" s="45" t="str">
        <f t="shared" ca="1" si="195"/>
        <v/>
      </c>
      <c r="J505" s="46" t="str">
        <f t="shared" ca="1" si="196"/>
        <v/>
      </c>
      <c r="K505" s="44" t="str">
        <f t="shared" ca="1" si="197"/>
        <v/>
      </c>
      <c r="L505" s="45" t="str">
        <f t="shared" ca="1" si="198"/>
        <v/>
      </c>
      <c r="M505" s="46" t="str">
        <f t="shared" ca="1" si="199"/>
        <v/>
      </c>
      <c r="N505" s="44" t="str">
        <f t="shared" ca="1" si="200"/>
        <v/>
      </c>
      <c r="O505" s="45" t="str">
        <f t="shared" ca="1" si="201"/>
        <v/>
      </c>
      <c r="P505" s="46" t="str">
        <f t="shared" ca="1" si="202"/>
        <v/>
      </c>
      <c r="Q505" s="44" t="str">
        <f t="shared" ca="1" si="203"/>
        <v/>
      </c>
      <c r="R505" s="45" t="str">
        <f t="shared" ca="1" si="204"/>
        <v/>
      </c>
      <c r="S505" s="46" t="str">
        <f t="shared" ca="1" si="205"/>
        <v/>
      </c>
      <c r="T505" s="77" t="str">
        <f t="shared" ca="1" si="206"/>
        <v/>
      </c>
      <c r="AH505" s="163" t="str">
        <f t="shared" si="185"/>
        <v/>
      </c>
      <c r="AI505" s="163" t="str">
        <f t="shared" si="186"/>
        <v/>
      </c>
    </row>
    <row r="506" spans="1:35">
      <c r="A506" s="164" t="str">
        <f t="shared" ca="1" si="188"/>
        <v/>
      </c>
      <c r="B506" s="44" t="str">
        <f t="shared" ca="1" si="189"/>
        <v/>
      </c>
      <c r="C506" s="45" t="str">
        <f t="shared" ca="1" si="187"/>
        <v/>
      </c>
      <c r="D506" s="45" t="str">
        <f t="shared" ca="1" si="190"/>
        <v/>
      </c>
      <c r="E506" s="44" t="str">
        <f t="shared" ca="1" si="191"/>
        <v/>
      </c>
      <c r="F506" s="45" t="str">
        <f t="shared" ca="1" si="192"/>
        <v/>
      </c>
      <c r="G506" s="46" t="str">
        <f t="shared" ca="1" si="193"/>
        <v/>
      </c>
      <c r="H506" s="44" t="str">
        <f t="shared" ca="1" si="194"/>
        <v/>
      </c>
      <c r="I506" s="45" t="str">
        <f t="shared" ca="1" si="195"/>
        <v/>
      </c>
      <c r="J506" s="46" t="str">
        <f t="shared" ca="1" si="196"/>
        <v/>
      </c>
      <c r="K506" s="44" t="str">
        <f t="shared" ca="1" si="197"/>
        <v/>
      </c>
      <c r="L506" s="45" t="str">
        <f t="shared" ca="1" si="198"/>
        <v/>
      </c>
      <c r="M506" s="46" t="str">
        <f t="shared" ca="1" si="199"/>
        <v/>
      </c>
      <c r="N506" s="44" t="str">
        <f t="shared" ca="1" si="200"/>
        <v/>
      </c>
      <c r="O506" s="45" t="str">
        <f t="shared" ca="1" si="201"/>
        <v/>
      </c>
      <c r="P506" s="46" t="str">
        <f t="shared" ca="1" si="202"/>
        <v/>
      </c>
      <c r="Q506" s="44" t="str">
        <f t="shared" ca="1" si="203"/>
        <v/>
      </c>
      <c r="R506" s="45" t="str">
        <f t="shared" ca="1" si="204"/>
        <v/>
      </c>
      <c r="S506" s="46" t="str">
        <f t="shared" ca="1" si="205"/>
        <v/>
      </c>
      <c r="T506" s="77" t="str">
        <f t="shared" ca="1" si="206"/>
        <v/>
      </c>
      <c r="AH506" s="163" t="str">
        <f t="shared" si="185"/>
        <v/>
      </c>
      <c r="AI506" s="163" t="str">
        <f t="shared" si="186"/>
        <v/>
      </c>
    </row>
    <row r="507" spans="1:35">
      <c r="A507" s="164" t="str">
        <f t="shared" ca="1" si="188"/>
        <v/>
      </c>
      <c r="B507" s="44" t="str">
        <f t="shared" ca="1" si="189"/>
        <v/>
      </c>
      <c r="C507" s="45" t="str">
        <f t="shared" ca="1" si="187"/>
        <v/>
      </c>
      <c r="D507" s="45" t="str">
        <f t="shared" ca="1" si="190"/>
        <v/>
      </c>
      <c r="E507" s="44" t="str">
        <f t="shared" ca="1" si="191"/>
        <v/>
      </c>
      <c r="F507" s="45" t="str">
        <f t="shared" ca="1" si="192"/>
        <v/>
      </c>
      <c r="G507" s="46" t="str">
        <f t="shared" ca="1" si="193"/>
        <v/>
      </c>
      <c r="H507" s="44" t="str">
        <f t="shared" ca="1" si="194"/>
        <v/>
      </c>
      <c r="I507" s="45" t="str">
        <f t="shared" ca="1" si="195"/>
        <v/>
      </c>
      <c r="J507" s="46" t="str">
        <f t="shared" ca="1" si="196"/>
        <v/>
      </c>
      <c r="K507" s="44" t="str">
        <f t="shared" ca="1" si="197"/>
        <v/>
      </c>
      <c r="L507" s="45" t="str">
        <f t="shared" ca="1" si="198"/>
        <v/>
      </c>
      <c r="M507" s="46" t="str">
        <f t="shared" ca="1" si="199"/>
        <v/>
      </c>
      <c r="N507" s="44" t="str">
        <f t="shared" ca="1" si="200"/>
        <v/>
      </c>
      <c r="O507" s="45" t="str">
        <f t="shared" ca="1" si="201"/>
        <v/>
      </c>
      <c r="P507" s="46" t="str">
        <f t="shared" ca="1" si="202"/>
        <v/>
      </c>
      <c r="Q507" s="44" t="str">
        <f t="shared" ca="1" si="203"/>
        <v/>
      </c>
      <c r="R507" s="45" t="str">
        <f t="shared" ca="1" si="204"/>
        <v/>
      </c>
      <c r="S507" s="46" t="str">
        <f t="shared" ca="1" si="205"/>
        <v/>
      </c>
      <c r="T507" s="77" t="str">
        <f t="shared" ca="1" si="206"/>
        <v/>
      </c>
      <c r="AH507" s="163" t="str">
        <f t="shared" si="185"/>
        <v/>
      </c>
      <c r="AI507" s="163" t="str">
        <f t="shared" si="186"/>
        <v/>
      </c>
    </row>
    <row r="508" spans="1:35">
      <c r="A508" s="164" t="str">
        <f t="shared" ca="1" si="188"/>
        <v/>
      </c>
      <c r="B508" s="44" t="str">
        <f t="shared" ca="1" si="189"/>
        <v/>
      </c>
      <c r="C508" s="45" t="str">
        <f t="shared" ca="1" si="187"/>
        <v/>
      </c>
      <c r="D508" s="45" t="str">
        <f t="shared" ca="1" si="190"/>
        <v/>
      </c>
      <c r="E508" s="44" t="str">
        <f t="shared" ca="1" si="191"/>
        <v/>
      </c>
      <c r="F508" s="45" t="str">
        <f t="shared" ca="1" si="192"/>
        <v/>
      </c>
      <c r="G508" s="46" t="str">
        <f t="shared" ca="1" si="193"/>
        <v/>
      </c>
      <c r="H508" s="44" t="str">
        <f t="shared" ca="1" si="194"/>
        <v/>
      </c>
      <c r="I508" s="45" t="str">
        <f t="shared" ca="1" si="195"/>
        <v/>
      </c>
      <c r="J508" s="46" t="str">
        <f t="shared" ca="1" si="196"/>
        <v/>
      </c>
      <c r="K508" s="44" t="str">
        <f t="shared" ca="1" si="197"/>
        <v/>
      </c>
      <c r="L508" s="45" t="str">
        <f t="shared" ca="1" si="198"/>
        <v/>
      </c>
      <c r="M508" s="46" t="str">
        <f t="shared" ca="1" si="199"/>
        <v/>
      </c>
      <c r="N508" s="44" t="str">
        <f t="shared" ca="1" si="200"/>
        <v/>
      </c>
      <c r="O508" s="45" t="str">
        <f t="shared" ca="1" si="201"/>
        <v/>
      </c>
      <c r="P508" s="46" t="str">
        <f t="shared" ca="1" si="202"/>
        <v/>
      </c>
      <c r="Q508" s="44" t="str">
        <f t="shared" ca="1" si="203"/>
        <v/>
      </c>
      <c r="R508" s="45" t="str">
        <f t="shared" ca="1" si="204"/>
        <v/>
      </c>
      <c r="S508" s="46" t="str">
        <f t="shared" ca="1" si="205"/>
        <v/>
      </c>
      <c r="T508" s="77" t="str">
        <f t="shared" ca="1" si="206"/>
        <v/>
      </c>
      <c r="AH508" s="163" t="str">
        <f t="shared" si="185"/>
        <v/>
      </c>
      <c r="AI508" s="163" t="str">
        <f t="shared" si="186"/>
        <v/>
      </c>
    </row>
    <row r="509" spans="1:35">
      <c r="A509" s="164" t="str">
        <f t="shared" ca="1" si="188"/>
        <v/>
      </c>
      <c r="B509" s="44" t="str">
        <f t="shared" ca="1" si="189"/>
        <v/>
      </c>
      <c r="C509" s="45" t="str">
        <f t="shared" ca="1" si="187"/>
        <v/>
      </c>
      <c r="D509" s="45" t="str">
        <f t="shared" ca="1" si="190"/>
        <v/>
      </c>
      <c r="E509" s="44" t="str">
        <f t="shared" ca="1" si="191"/>
        <v/>
      </c>
      <c r="F509" s="45" t="str">
        <f t="shared" ca="1" si="192"/>
        <v/>
      </c>
      <c r="G509" s="46" t="str">
        <f t="shared" ca="1" si="193"/>
        <v/>
      </c>
      <c r="H509" s="44" t="str">
        <f t="shared" ca="1" si="194"/>
        <v/>
      </c>
      <c r="I509" s="45" t="str">
        <f t="shared" ca="1" si="195"/>
        <v/>
      </c>
      <c r="J509" s="46" t="str">
        <f t="shared" ca="1" si="196"/>
        <v/>
      </c>
      <c r="K509" s="44" t="str">
        <f t="shared" ca="1" si="197"/>
        <v/>
      </c>
      <c r="L509" s="45" t="str">
        <f t="shared" ca="1" si="198"/>
        <v/>
      </c>
      <c r="M509" s="46" t="str">
        <f t="shared" ca="1" si="199"/>
        <v/>
      </c>
      <c r="N509" s="44" t="str">
        <f t="shared" ca="1" si="200"/>
        <v/>
      </c>
      <c r="O509" s="45" t="str">
        <f t="shared" ca="1" si="201"/>
        <v/>
      </c>
      <c r="P509" s="46" t="str">
        <f t="shared" ca="1" si="202"/>
        <v/>
      </c>
      <c r="Q509" s="44" t="str">
        <f t="shared" ca="1" si="203"/>
        <v/>
      </c>
      <c r="R509" s="45" t="str">
        <f t="shared" ca="1" si="204"/>
        <v/>
      </c>
      <c r="S509" s="46" t="str">
        <f t="shared" ca="1" si="205"/>
        <v/>
      </c>
      <c r="T509" s="77" t="str">
        <f t="shared" ca="1" si="206"/>
        <v/>
      </c>
      <c r="AH509" s="163" t="str">
        <f t="shared" si="185"/>
        <v/>
      </c>
      <c r="AI509" s="163" t="str">
        <f t="shared" si="186"/>
        <v/>
      </c>
    </row>
    <row r="510" spans="1:35">
      <c r="A510" s="164" t="str">
        <f t="shared" ca="1" si="188"/>
        <v/>
      </c>
      <c r="B510" s="44" t="str">
        <f t="shared" ca="1" si="189"/>
        <v/>
      </c>
      <c r="C510" s="45" t="str">
        <f t="shared" ca="1" si="187"/>
        <v/>
      </c>
      <c r="D510" s="45" t="str">
        <f t="shared" ca="1" si="190"/>
        <v/>
      </c>
      <c r="E510" s="44" t="str">
        <f t="shared" ca="1" si="191"/>
        <v/>
      </c>
      <c r="F510" s="45" t="str">
        <f t="shared" ca="1" si="192"/>
        <v/>
      </c>
      <c r="G510" s="46" t="str">
        <f t="shared" ca="1" si="193"/>
        <v/>
      </c>
      <c r="H510" s="44" t="str">
        <f t="shared" ca="1" si="194"/>
        <v/>
      </c>
      <c r="I510" s="45" t="str">
        <f t="shared" ca="1" si="195"/>
        <v/>
      </c>
      <c r="J510" s="46" t="str">
        <f t="shared" ca="1" si="196"/>
        <v/>
      </c>
      <c r="K510" s="44" t="str">
        <f t="shared" ca="1" si="197"/>
        <v/>
      </c>
      <c r="L510" s="45" t="str">
        <f t="shared" ca="1" si="198"/>
        <v/>
      </c>
      <c r="M510" s="46" t="str">
        <f t="shared" ca="1" si="199"/>
        <v/>
      </c>
      <c r="N510" s="44" t="str">
        <f t="shared" ca="1" si="200"/>
        <v/>
      </c>
      <c r="O510" s="45" t="str">
        <f t="shared" ca="1" si="201"/>
        <v/>
      </c>
      <c r="P510" s="46" t="str">
        <f t="shared" ca="1" si="202"/>
        <v/>
      </c>
      <c r="Q510" s="44" t="str">
        <f t="shared" ca="1" si="203"/>
        <v/>
      </c>
      <c r="R510" s="45" t="str">
        <f t="shared" ca="1" si="204"/>
        <v/>
      </c>
      <c r="S510" s="46" t="str">
        <f t="shared" ca="1" si="205"/>
        <v/>
      </c>
      <c r="T510" s="77" t="str">
        <f t="shared" ca="1" si="206"/>
        <v/>
      </c>
      <c r="AH510" s="163" t="str">
        <f t="shared" si="185"/>
        <v/>
      </c>
      <c r="AI510" s="163" t="str">
        <f t="shared" si="186"/>
        <v/>
      </c>
    </row>
    <row r="511" spans="1:35">
      <c r="A511" s="164" t="str">
        <f t="shared" ca="1" si="188"/>
        <v/>
      </c>
      <c r="B511" s="44" t="str">
        <f t="shared" ca="1" si="189"/>
        <v/>
      </c>
      <c r="C511" s="45" t="str">
        <f t="shared" ca="1" si="187"/>
        <v/>
      </c>
      <c r="D511" s="45" t="str">
        <f t="shared" ca="1" si="190"/>
        <v/>
      </c>
      <c r="E511" s="44" t="str">
        <f t="shared" ca="1" si="191"/>
        <v/>
      </c>
      <c r="F511" s="45" t="str">
        <f t="shared" ca="1" si="192"/>
        <v/>
      </c>
      <c r="G511" s="46" t="str">
        <f t="shared" ca="1" si="193"/>
        <v/>
      </c>
      <c r="H511" s="44" t="str">
        <f t="shared" ca="1" si="194"/>
        <v/>
      </c>
      <c r="I511" s="45" t="str">
        <f t="shared" ca="1" si="195"/>
        <v/>
      </c>
      <c r="J511" s="46" t="str">
        <f t="shared" ca="1" si="196"/>
        <v/>
      </c>
      <c r="K511" s="44" t="str">
        <f t="shared" ca="1" si="197"/>
        <v/>
      </c>
      <c r="L511" s="45" t="str">
        <f t="shared" ca="1" si="198"/>
        <v/>
      </c>
      <c r="M511" s="46" t="str">
        <f t="shared" ca="1" si="199"/>
        <v/>
      </c>
      <c r="N511" s="44" t="str">
        <f t="shared" ca="1" si="200"/>
        <v/>
      </c>
      <c r="O511" s="45" t="str">
        <f t="shared" ca="1" si="201"/>
        <v/>
      </c>
      <c r="P511" s="46" t="str">
        <f t="shared" ca="1" si="202"/>
        <v/>
      </c>
      <c r="Q511" s="44" t="str">
        <f t="shared" ca="1" si="203"/>
        <v/>
      </c>
      <c r="R511" s="45" t="str">
        <f t="shared" ca="1" si="204"/>
        <v/>
      </c>
      <c r="S511" s="46" t="str">
        <f t="shared" ca="1" si="205"/>
        <v/>
      </c>
      <c r="T511" s="77" t="str">
        <f t="shared" ca="1" si="206"/>
        <v/>
      </c>
      <c r="AH511" s="163" t="str">
        <f t="shared" si="185"/>
        <v/>
      </c>
      <c r="AI511" s="163" t="str">
        <f t="shared" si="186"/>
        <v/>
      </c>
    </row>
    <row r="512" spans="1:35">
      <c r="A512" s="164" t="str">
        <f t="shared" ca="1" si="188"/>
        <v/>
      </c>
      <c r="B512" s="44" t="str">
        <f t="shared" ca="1" si="189"/>
        <v/>
      </c>
      <c r="C512" s="45" t="str">
        <f t="shared" ca="1" si="187"/>
        <v/>
      </c>
      <c r="D512" s="45" t="str">
        <f t="shared" ca="1" si="190"/>
        <v/>
      </c>
      <c r="E512" s="44" t="str">
        <f t="shared" ca="1" si="191"/>
        <v/>
      </c>
      <c r="F512" s="45" t="str">
        <f t="shared" ca="1" si="192"/>
        <v/>
      </c>
      <c r="G512" s="46" t="str">
        <f t="shared" ca="1" si="193"/>
        <v/>
      </c>
      <c r="H512" s="44" t="str">
        <f t="shared" ca="1" si="194"/>
        <v/>
      </c>
      <c r="I512" s="45" t="str">
        <f t="shared" ca="1" si="195"/>
        <v/>
      </c>
      <c r="J512" s="46" t="str">
        <f t="shared" ca="1" si="196"/>
        <v/>
      </c>
      <c r="K512" s="44" t="str">
        <f t="shared" ca="1" si="197"/>
        <v/>
      </c>
      <c r="L512" s="45" t="str">
        <f t="shared" ca="1" si="198"/>
        <v/>
      </c>
      <c r="M512" s="46" t="str">
        <f t="shared" ca="1" si="199"/>
        <v/>
      </c>
      <c r="N512" s="44" t="str">
        <f t="shared" ca="1" si="200"/>
        <v/>
      </c>
      <c r="O512" s="45" t="str">
        <f t="shared" ca="1" si="201"/>
        <v/>
      </c>
      <c r="P512" s="46" t="str">
        <f t="shared" ca="1" si="202"/>
        <v/>
      </c>
      <c r="Q512" s="44" t="str">
        <f t="shared" ca="1" si="203"/>
        <v/>
      </c>
      <c r="R512" s="45" t="str">
        <f t="shared" ca="1" si="204"/>
        <v/>
      </c>
      <c r="S512" s="46" t="str">
        <f t="shared" ca="1" si="205"/>
        <v/>
      </c>
      <c r="T512" s="77" t="str">
        <f t="shared" ca="1" si="206"/>
        <v/>
      </c>
      <c r="AH512" s="163" t="str">
        <f t="shared" si="185"/>
        <v/>
      </c>
      <c r="AI512" s="163" t="str">
        <f t="shared" si="186"/>
        <v/>
      </c>
    </row>
    <row r="513" spans="1:35">
      <c r="A513" s="164" t="str">
        <f t="shared" ca="1" si="188"/>
        <v/>
      </c>
      <c r="B513" s="44" t="str">
        <f t="shared" ca="1" si="189"/>
        <v/>
      </c>
      <c r="C513" s="45" t="str">
        <f t="shared" ca="1" si="187"/>
        <v/>
      </c>
      <c r="D513" s="45" t="str">
        <f t="shared" ca="1" si="190"/>
        <v/>
      </c>
      <c r="E513" s="44" t="str">
        <f t="shared" ca="1" si="191"/>
        <v/>
      </c>
      <c r="F513" s="45" t="str">
        <f t="shared" ca="1" si="192"/>
        <v/>
      </c>
      <c r="G513" s="46" t="str">
        <f t="shared" ca="1" si="193"/>
        <v/>
      </c>
      <c r="H513" s="44" t="str">
        <f t="shared" ca="1" si="194"/>
        <v/>
      </c>
      <c r="I513" s="45" t="str">
        <f t="shared" ca="1" si="195"/>
        <v/>
      </c>
      <c r="J513" s="46" t="str">
        <f t="shared" ca="1" si="196"/>
        <v/>
      </c>
      <c r="K513" s="44" t="str">
        <f t="shared" ca="1" si="197"/>
        <v/>
      </c>
      <c r="L513" s="45" t="str">
        <f t="shared" ca="1" si="198"/>
        <v/>
      </c>
      <c r="M513" s="46" t="str">
        <f t="shared" ca="1" si="199"/>
        <v/>
      </c>
      <c r="N513" s="44" t="str">
        <f t="shared" ca="1" si="200"/>
        <v/>
      </c>
      <c r="O513" s="45" t="str">
        <f t="shared" ca="1" si="201"/>
        <v/>
      </c>
      <c r="P513" s="46" t="str">
        <f t="shared" ca="1" si="202"/>
        <v/>
      </c>
      <c r="Q513" s="44" t="str">
        <f t="shared" ca="1" si="203"/>
        <v/>
      </c>
      <c r="R513" s="45" t="str">
        <f t="shared" ca="1" si="204"/>
        <v/>
      </c>
      <c r="S513" s="46" t="str">
        <f t="shared" ca="1" si="205"/>
        <v/>
      </c>
      <c r="T513" s="77" t="str">
        <f t="shared" ca="1" si="206"/>
        <v/>
      </c>
      <c r="AH513" s="163" t="str">
        <f t="shared" si="185"/>
        <v/>
      </c>
      <c r="AI513" s="163" t="str">
        <f t="shared" si="186"/>
        <v/>
      </c>
    </row>
    <row r="514" spans="1:35">
      <c r="A514" s="164" t="str">
        <f t="shared" ca="1" si="188"/>
        <v/>
      </c>
      <c r="B514" s="44" t="str">
        <f t="shared" ca="1" si="189"/>
        <v/>
      </c>
      <c r="C514" s="45" t="str">
        <f t="shared" ca="1" si="187"/>
        <v/>
      </c>
      <c r="D514" s="45" t="str">
        <f t="shared" ca="1" si="190"/>
        <v/>
      </c>
      <c r="E514" s="44" t="str">
        <f t="shared" ca="1" si="191"/>
        <v/>
      </c>
      <c r="F514" s="45" t="str">
        <f t="shared" ca="1" si="192"/>
        <v/>
      </c>
      <c r="G514" s="46" t="str">
        <f t="shared" ca="1" si="193"/>
        <v/>
      </c>
      <c r="H514" s="44" t="str">
        <f t="shared" ca="1" si="194"/>
        <v/>
      </c>
      <c r="I514" s="45" t="str">
        <f t="shared" ca="1" si="195"/>
        <v/>
      </c>
      <c r="J514" s="46" t="str">
        <f t="shared" ca="1" si="196"/>
        <v/>
      </c>
      <c r="K514" s="44" t="str">
        <f t="shared" ca="1" si="197"/>
        <v/>
      </c>
      <c r="L514" s="45" t="str">
        <f t="shared" ca="1" si="198"/>
        <v/>
      </c>
      <c r="M514" s="46" t="str">
        <f t="shared" ca="1" si="199"/>
        <v/>
      </c>
      <c r="N514" s="44" t="str">
        <f t="shared" ca="1" si="200"/>
        <v/>
      </c>
      <c r="O514" s="45" t="str">
        <f t="shared" ca="1" si="201"/>
        <v/>
      </c>
      <c r="P514" s="46" t="str">
        <f t="shared" ca="1" si="202"/>
        <v/>
      </c>
      <c r="Q514" s="44" t="str">
        <f t="shared" ca="1" si="203"/>
        <v/>
      </c>
      <c r="R514" s="45" t="str">
        <f t="shared" ca="1" si="204"/>
        <v/>
      </c>
      <c r="S514" s="46" t="str">
        <f t="shared" ca="1" si="205"/>
        <v/>
      </c>
      <c r="T514" s="77" t="str">
        <f t="shared" ca="1" si="206"/>
        <v/>
      </c>
      <c r="AH514" s="163" t="str">
        <f t="shared" si="185"/>
        <v/>
      </c>
      <c r="AI514" s="163" t="str">
        <f t="shared" si="186"/>
        <v/>
      </c>
    </row>
    <row r="515" spans="1:35">
      <c r="A515" s="164" t="str">
        <f t="shared" ca="1" si="188"/>
        <v/>
      </c>
      <c r="B515" s="44" t="str">
        <f t="shared" ca="1" si="189"/>
        <v/>
      </c>
      <c r="C515" s="45" t="str">
        <f t="shared" ca="1" si="187"/>
        <v/>
      </c>
      <c r="D515" s="45" t="str">
        <f t="shared" ca="1" si="190"/>
        <v/>
      </c>
      <c r="E515" s="44" t="str">
        <f t="shared" ca="1" si="191"/>
        <v/>
      </c>
      <c r="F515" s="45" t="str">
        <f t="shared" ca="1" si="192"/>
        <v/>
      </c>
      <c r="G515" s="46" t="str">
        <f t="shared" ca="1" si="193"/>
        <v/>
      </c>
      <c r="H515" s="44" t="str">
        <f t="shared" ca="1" si="194"/>
        <v/>
      </c>
      <c r="I515" s="45" t="str">
        <f t="shared" ca="1" si="195"/>
        <v/>
      </c>
      <c r="J515" s="46" t="str">
        <f t="shared" ca="1" si="196"/>
        <v/>
      </c>
      <c r="K515" s="44" t="str">
        <f t="shared" ca="1" si="197"/>
        <v/>
      </c>
      <c r="L515" s="45" t="str">
        <f t="shared" ca="1" si="198"/>
        <v/>
      </c>
      <c r="M515" s="46" t="str">
        <f t="shared" ca="1" si="199"/>
        <v/>
      </c>
      <c r="N515" s="44" t="str">
        <f t="shared" ca="1" si="200"/>
        <v/>
      </c>
      <c r="O515" s="45" t="str">
        <f t="shared" ca="1" si="201"/>
        <v/>
      </c>
      <c r="P515" s="46" t="str">
        <f t="shared" ca="1" si="202"/>
        <v/>
      </c>
      <c r="Q515" s="44" t="str">
        <f t="shared" ca="1" si="203"/>
        <v/>
      </c>
      <c r="R515" s="45" t="str">
        <f t="shared" ca="1" si="204"/>
        <v/>
      </c>
      <c r="S515" s="46" t="str">
        <f t="shared" ca="1" si="205"/>
        <v/>
      </c>
      <c r="T515" s="77" t="str">
        <f t="shared" ca="1" si="206"/>
        <v/>
      </c>
      <c r="AH515" s="163" t="str">
        <f t="shared" si="185"/>
        <v/>
      </c>
      <c r="AI515" s="163" t="str">
        <f t="shared" si="186"/>
        <v/>
      </c>
    </row>
    <row r="516" spans="1:35">
      <c r="A516" s="164" t="str">
        <f t="shared" ca="1" si="188"/>
        <v/>
      </c>
      <c r="B516" s="44" t="str">
        <f t="shared" ca="1" si="189"/>
        <v/>
      </c>
      <c r="C516" s="45" t="str">
        <f t="shared" ca="1" si="187"/>
        <v/>
      </c>
      <c r="D516" s="45" t="str">
        <f t="shared" ca="1" si="190"/>
        <v/>
      </c>
      <c r="E516" s="44" t="str">
        <f t="shared" ca="1" si="191"/>
        <v/>
      </c>
      <c r="F516" s="45" t="str">
        <f t="shared" ca="1" si="192"/>
        <v/>
      </c>
      <c r="G516" s="46" t="str">
        <f t="shared" ca="1" si="193"/>
        <v/>
      </c>
      <c r="H516" s="44" t="str">
        <f t="shared" ca="1" si="194"/>
        <v/>
      </c>
      <c r="I516" s="45" t="str">
        <f t="shared" ca="1" si="195"/>
        <v/>
      </c>
      <c r="J516" s="46" t="str">
        <f t="shared" ca="1" si="196"/>
        <v/>
      </c>
      <c r="K516" s="44" t="str">
        <f t="shared" ca="1" si="197"/>
        <v/>
      </c>
      <c r="L516" s="45" t="str">
        <f t="shared" ca="1" si="198"/>
        <v/>
      </c>
      <c r="M516" s="46" t="str">
        <f t="shared" ca="1" si="199"/>
        <v/>
      </c>
      <c r="N516" s="44" t="str">
        <f t="shared" ca="1" si="200"/>
        <v/>
      </c>
      <c r="O516" s="45" t="str">
        <f t="shared" ca="1" si="201"/>
        <v/>
      </c>
      <c r="P516" s="46" t="str">
        <f t="shared" ca="1" si="202"/>
        <v/>
      </c>
      <c r="Q516" s="44" t="str">
        <f t="shared" ca="1" si="203"/>
        <v/>
      </c>
      <c r="R516" s="45" t="str">
        <f t="shared" ca="1" si="204"/>
        <v/>
      </c>
      <c r="S516" s="46" t="str">
        <f t="shared" ca="1" si="205"/>
        <v/>
      </c>
      <c r="T516" s="77" t="str">
        <f t="shared" ca="1" si="206"/>
        <v/>
      </c>
      <c r="AH516" s="163" t="str">
        <f t="shared" ref="AH516:AH579" si="207">IF(COUNTIF(X:X,V516)*COUNTIF(Z:Z,V516)*COUNTIF(AB:AB,V516)*COUNTIF(AD:AD,V516)*COUNTIF(AF:AF,V516),V516,"")</f>
        <v/>
      </c>
      <c r="AI516" s="163" t="str">
        <f t="shared" ref="AI516:AI579" si="208">IF(AH516&gt;$A$14,AH516,"")</f>
        <v/>
      </c>
    </row>
    <row r="517" spans="1:35">
      <c r="A517" s="164" t="str">
        <f t="shared" ca="1" si="188"/>
        <v/>
      </c>
      <c r="B517" s="44" t="str">
        <f t="shared" ca="1" si="189"/>
        <v/>
      </c>
      <c r="C517" s="45" t="str">
        <f t="shared" ca="1" si="187"/>
        <v/>
      </c>
      <c r="D517" s="45" t="str">
        <f t="shared" ca="1" si="190"/>
        <v/>
      </c>
      <c r="E517" s="44" t="str">
        <f t="shared" ca="1" si="191"/>
        <v/>
      </c>
      <c r="F517" s="45" t="str">
        <f t="shared" ca="1" si="192"/>
        <v/>
      </c>
      <c r="G517" s="46" t="str">
        <f t="shared" ca="1" si="193"/>
        <v/>
      </c>
      <c r="H517" s="44" t="str">
        <f t="shared" ca="1" si="194"/>
        <v/>
      </c>
      <c r="I517" s="45" t="str">
        <f t="shared" ca="1" si="195"/>
        <v/>
      </c>
      <c r="J517" s="46" t="str">
        <f t="shared" ca="1" si="196"/>
        <v/>
      </c>
      <c r="K517" s="44" t="str">
        <f t="shared" ca="1" si="197"/>
        <v/>
      </c>
      <c r="L517" s="45" t="str">
        <f t="shared" ca="1" si="198"/>
        <v/>
      </c>
      <c r="M517" s="46" t="str">
        <f t="shared" ca="1" si="199"/>
        <v/>
      </c>
      <c r="N517" s="44" t="str">
        <f t="shared" ca="1" si="200"/>
        <v/>
      </c>
      <c r="O517" s="45" t="str">
        <f t="shared" ca="1" si="201"/>
        <v/>
      </c>
      <c r="P517" s="46" t="str">
        <f t="shared" ca="1" si="202"/>
        <v/>
      </c>
      <c r="Q517" s="44" t="str">
        <f t="shared" ca="1" si="203"/>
        <v/>
      </c>
      <c r="R517" s="45" t="str">
        <f t="shared" ca="1" si="204"/>
        <v/>
      </c>
      <c r="S517" s="46" t="str">
        <f t="shared" ca="1" si="205"/>
        <v/>
      </c>
      <c r="T517" s="77" t="str">
        <f t="shared" ca="1" si="206"/>
        <v/>
      </c>
      <c r="AH517" s="163" t="str">
        <f t="shared" si="207"/>
        <v/>
      </c>
      <c r="AI517" s="163" t="str">
        <f t="shared" si="208"/>
        <v/>
      </c>
    </row>
    <row r="518" spans="1:35">
      <c r="A518" s="164" t="str">
        <f t="shared" ca="1" si="188"/>
        <v/>
      </c>
      <c r="B518" s="44" t="str">
        <f t="shared" ca="1" si="189"/>
        <v/>
      </c>
      <c r="C518" s="45" t="str">
        <f t="shared" ca="1" si="187"/>
        <v/>
      </c>
      <c r="D518" s="45" t="str">
        <f t="shared" ca="1" si="190"/>
        <v/>
      </c>
      <c r="E518" s="44" t="str">
        <f t="shared" ca="1" si="191"/>
        <v/>
      </c>
      <c r="F518" s="45" t="str">
        <f t="shared" ca="1" si="192"/>
        <v/>
      </c>
      <c r="G518" s="46" t="str">
        <f t="shared" ca="1" si="193"/>
        <v/>
      </c>
      <c r="H518" s="44" t="str">
        <f t="shared" ca="1" si="194"/>
        <v/>
      </c>
      <c r="I518" s="45" t="str">
        <f t="shared" ca="1" si="195"/>
        <v/>
      </c>
      <c r="J518" s="46" t="str">
        <f t="shared" ca="1" si="196"/>
        <v/>
      </c>
      <c r="K518" s="44" t="str">
        <f t="shared" ca="1" si="197"/>
        <v/>
      </c>
      <c r="L518" s="45" t="str">
        <f t="shared" ca="1" si="198"/>
        <v/>
      </c>
      <c r="M518" s="46" t="str">
        <f t="shared" ca="1" si="199"/>
        <v/>
      </c>
      <c r="N518" s="44" t="str">
        <f t="shared" ca="1" si="200"/>
        <v/>
      </c>
      <c r="O518" s="45" t="str">
        <f t="shared" ca="1" si="201"/>
        <v/>
      </c>
      <c r="P518" s="46" t="str">
        <f t="shared" ca="1" si="202"/>
        <v/>
      </c>
      <c r="Q518" s="44" t="str">
        <f t="shared" ca="1" si="203"/>
        <v/>
      </c>
      <c r="R518" s="45" t="str">
        <f t="shared" ca="1" si="204"/>
        <v/>
      </c>
      <c r="S518" s="46" t="str">
        <f t="shared" ca="1" si="205"/>
        <v/>
      </c>
      <c r="T518" s="77" t="str">
        <f t="shared" ca="1" si="206"/>
        <v/>
      </c>
      <c r="AH518" s="163" t="str">
        <f t="shared" si="207"/>
        <v/>
      </c>
      <c r="AI518" s="163" t="str">
        <f t="shared" si="208"/>
        <v/>
      </c>
    </row>
    <row r="519" spans="1:35">
      <c r="A519" s="164" t="str">
        <f t="shared" ca="1" si="188"/>
        <v/>
      </c>
      <c r="B519" s="44" t="str">
        <f t="shared" ca="1" si="189"/>
        <v/>
      </c>
      <c r="C519" s="45" t="str">
        <f t="shared" ca="1" si="187"/>
        <v/>
      </c>
      <c r="D519" s="45" t="str">
        <f t="shared" ca="1" si="190"/>
        <v/>
      </c>
      <c r="E519" s="44" t="str">
        <f t="shared" ca="1" si="191"/>
        <v/>
      </c>
      <c r="F519" s="45" t="str">
        <f t="shared" ca="1" si="192"/>
        <v/>
      </c>
      <c r="G519" s="46" t="str">
        <f t="shared" ca="1" si="193"/>
        <v/>
      </c>
      <c r="H519" s="44" t="str">
        <f t="shared" ca="1" si="194"/>
        <v/>
      </c>
      <c r="I519" s="45" t="str">
        <f t="shared" ca="1" si="195"/>
        <v/>
      </c>
      <c r="J519" s="46" t="str">
        <f t="shared" ca="1" si="196"/>
        <v/>
      </c>
      <c r="K519" s="44" t="str">
        <f t="shared" ca="1" si="197"/>
        <v/>
      </c>
      <c r="L519" s="45" t="str">
        <f t="shared" ca="1" si="198"/>
        <v/>
      </c>
      <c r="M519" s="46" t="str">
        <f t="shared" ca="1" si="199"/>
        <v/>
      </c>
      <c r="N519" s="44" t="str">
        <f t="shared" ca="1" si="200"/>
        <v/>
      </c>
      <c r="O519" s="45" t="str">
        <f t="shared" ca="1" si="201"/>
        <v/>
      </c>
      <c r="P519" s="46" t="str">
        <f t="shared" ca="1" si="202"/>
        <v/>
      </c>
      <c r="Q519" s="44" t="str">
        <f t="shared" ca="1" si="203"/>
        <v/>
      </c>
      <c r="R519" s="45" t="str">
        <f t="shared" ca="1" si="204"/>
        <v/>
      </c>
      <c r="S519" s="46" t="str">
        <f t="shared" ca="1" si="205"/>
        <v/>
      </c>
      <c r="T519" s="77" t="str">
        <f t="shared" ca="1" si="206"/>
        <v/>
      </c>
      <c r="AH519" s="163" t="str">
        <f t="shared" si="207"/>
        <v/>
      </c>
      <c r="AI519" s="163" t="str">
        <f t="shared" si="208"/>
        <v/>
      </c>
    </row>
    <row r="520" spans="1:35">
      <c r="A520" s="164" t="str">
        <f t="shared" ca="1" si="188"/>
        <v/>
      </c>
      <c r="B520" s="44" t="str">
        <f t="shared" ca="1" si="189"/>
        <v/>
      </c>
      <c r="C520" s="45" t="str">
        <f t="shared" ca="1" si="187"/>
        <v/>
      </c>
      <c r="D520" s="45" t="str">
        <f t="shared" ca="1" si="190"/>
        <v/>
      </c>
      <c r="E520" s="44" t="str">
        <f t="shared" ca="1" si="191"/>
        <v/>
      </c>
      <c r="F520" s="45" t="str">
        <f t="shared" ca="1" si="192"/>
        <v/>
      </c>
      <c r="G520" s="46" t="str">
        <f t="shared" ca="1" si="193"/>
        <v/>
      </c>
      <c r="H520" s="44" t="str">
        <f t="shared" ca="1" si="194"/>
        <v/>
      </c>
      <c r="I520" s="45" t="str">
        <f t="shared" ca="1" si="195"/>
        <v/>
      </c>
      <c r="J520" s="46" t="str">
        <f t="shared" ca="1" si="196"/>
        <v/>
      </c>
      <c r="K520" s="44" t="str">
        <f t="shared" ca="1" si="197"/>
        <v/>
      </c>
      <c r="L520" s="45" t="str">
        <f t="shared" ca="1" si="198"/>
        <v/>
      </c>
      <c r="M520" s="46" t="str">
        <f t="shared" ca="1" si="199"/>
        <v/>
      </c>
      <c r="N520" s="44" t="str">
        <f t="shared" ca="1" si="200"/>
        <v/>
      </c>
      <c r="O520" s="45" t="str">
        <f t="shared" ca="1" si="201"/>
        <v/>
      </c>
      <c r="P520" s="46" t="str">
        <f t="shared" ca="1" si="202"/>
        <v/>
      </c>
      <c r="Q520" s="44" t="str">
        <f t="shared" ca="1" si="203"/>
        <v/>
      </c>
      <c r="R520" s="45" t="str">
        <f t="shared" ca="1" si="204"/>
        <v/>
      </c>
      <c r="S520" s="46" t="str">
        <f t="shared" ca="1" si="205"/>
        <v/>
      </c>
      <c r="T520" s="77" t="str">
        <f t="shared" ca="1" si="206"/>
        <v/>
      </c>
      <c r="AH520" s="163" t="str">
        <f t="shared" si="207"/>
        <v/>
      </c>
      <c r="AI520" s="163" t="str">
        <f t="shared" si="208"/>
        <v/>
      </c>
    </row>
    <row r="521" spans="1:35">
      <c r="A521" s="164" t="str">
        <f t="shared" ca="1" si="188"/>
        <v/>
      </c>
      <c r="B521" s="44" t="str">
        <f t="shared" ca="1" si="189"/>
        <v/>
      </c>
      <c r="C521" s="45" t="str">
        <f t="shared" ca="1" si="187"/>
        <v/>
      </c>
      <c r="D521" s="45" t="str">
        <f t="shared" ca="1" si="190"/>
        <v/>
      </c>
      <c r="E521" s="44" t="str">
        <f t="shared" ca="1" si="191"/>
        <v/>
      </c>
      <c r="F521" s="45" t="str">
        <f t="shared" ca="1" si="192"/>
        <v/>
      </c>
      <c r="G521" s="46" t="str">
        <f t="shared" ca="1" si="193"/>
        <v/>
      </c>
      <c r="H521" s="44" t="str">
        <f t="shared" ca="1" si="194"/>
        <v/>
      </c>
      <c r="I521" s="45" t="str">
        <f t="shared" ca="1" si="195"/>
        <v/>
      </c>
      <c r="J521" s="46" t="str">
        <f t="shared" ca="1" si="196"/>
        <v/>
      </c>
      <c r="K521" s="44" t="str">
        <f t="shared" ca="1" si="197"/>
        <v/>
      </c>
      <c r="L521" s="45" t="str">
        <f t="shared" ca="1" si="198"/>
        <v/>
      </c>
      <c r="M521" s="46" t="str">
        <f t="shared" ca="1" si="199"/>
        <v/>
      </c>
      <c r="N521" s="44" t="str">
        <f t="shared" ca="1" si="200"/>
        <v/>
      </c>
      <c r="O521" s="45" t="str">
        <f t="shared" ca="1" si="201"/>
        <v/>
      </c>
      <c r="P521" s="46" t="str">
        <f t="shared" ca="1" si="202"/>
        <v/>
      </c>
      <c r="Q521" s="44" t="str">
        <f t="shared" ca="1" si="203"/>
        <v/>
      </c>
      <c r="R521" s="45" t="str">
        <f t="shared" ca="1" si="204"/>
        <v/>
      </c>
      <c r="S521" s="46" t="str">
        <f t="shared" ca="1" si="205"/>
        <v/>
      </c>
      <c r="T521" s="77" t="str">
        <f t="shared" ca="1" si="206"/>
        <v/>
      </c>
      <c r="AH521" s="163" t="str">
        <f t="shared" si="207"/>
        <v/>
      </c>
      <c r="AI521" s="163" t="str">
        <f t="shared" si="208"/>
        <v/>
      </c>
    </row>
    <row r="522" spans="1:35">
      <c r="A522" s="164" t="str">
        <f t="shared" ca="1" si="188"/>
        <v/>
      </c>
      <c r="B522" s="44" t="str">
        <f t="shared" ca="1" si="189"/>
        <v/>
      </c>
      <c r="C522" s="45" t="str">
        <f t="shared" ca="1" si="187"/>
        <v/>
      </c>
      <c r="D522" s="45" t="str">
        <f t="shared" ca="1" si="190"/>
        <v/>
      </c>
      <c r="E522" s="44" t="str">
        <f t="shared" ca="1" si="191"/>
        <v/>
      </c>
      <c r="F522" s="45" t="str">
        <f t="shared" ca="1" si="192"/>
        <v/>
      </c>
      <c r="G522" s="46" t="str">
        <f t="shared" ca="1" si="193"/>
        <v/>
      </c>
      <c r="H522" s="44" t="str">
        <f t="shared" ca="1" si="194"/>
        <v/>
      </c>
      <c r="I522" s="45" t="str">
        <f t="shared" ca="1" si="195"/>
        <v/>
      </c>
      <c r="J522" s="46" t="str">
        <f t="shared" ca="1" si="196"/>
        <v/>
      </c>
      <c r="K522" s="44" t="str">
        <f t="shared" ca="1" si="197"/>
        <v/>
      </c>
      <c r="L522" s="45" t="str">
        <f t="shared" ca="1" si="198"/>
        <v/>
      </c>
      <c r="M522" s="46" t="str">
        <f t="shared" ca="1" si="199"/>
        <v/>
      </c>
      <c r="N522" s="44" t="str">
        <f t="shared" ca="1" si="200"/>
        <v/>
      </c>
      <c r="O522" s="45" t="str">
        <f t="shared" ca="1" si="201"/>
        <v/>
      </c>
      <c r="P522" s="46" t="str">
        <f t="shared" ca="1" si="202"/>
        <v/>
      </c>
      <c r="Q522" s="44" t="str">
        <f t="shared" ca="1" si="203"/>
        <v/>
      </c>
      <c r="R522" s="45" t="str">
        <f t="shared" ca="1" si="204"/>
        <v/>
      </c>
      <c r="S522" s="46" t="str">
        <f t="shared" ca="1" si="205"/>
        <v/>
      </c>
      <c r="T522" s="77" t="str">
        <f t="shared" ca="1" si="206"/>
        <v/>
      </c>
      <c r="AH522" s="163" t="str">
        <f t="shared" si="207"/>
        <v/>
      </c>
      <c r="AI522" s="163" t="str">
        <f t="shared" si="208"/>
        <v/>
      </c>
    </row>
    <row r="523" spans="1:35">
      <c r="A523" s="164" t="str">
        <f t="shared" ca="1" si="188"/>
        <v/>
      </c>
      <c r="B523" s="44" t="str">
        <f t="shared" ca="1" si="189"/>
        <v/>
      </c>
      <c r="C523" s="45" t="str">
        <f t="shared" ca="1" si="187"/>
        <v/>
      </c>
      <c r="D523" s="45" t="str">
        <f t="shared" ca="1" si="190"/>
        <v/>
      </c>
      <c r="E523" s="44" t="str">
        <f t="shared" ca="1" si="191"/>
        <v/>
      </c>
      <c r="F523" s="45" t="str">
        <f t="shared" ca="1" si="192"/>
        <v/>
      </c>
      <c r="G523" s="46" t="str">
        <f t="shared" ca="1" si="193"/>
        <v/>
      </c>
      <c r="H523" s="44" t="str">
        <f t="shared" ca="1" si="194"/>
        <v/>
      </c>
      <c r="I523" s="45" t="str">
        <f t="shared" ca="1" si="195"/>
        <v/>
      </c>
      <c r="J523" s="46" t="str">
        <f t="shared" ca="1" si="196"/>
        <v/>
      </c>
      <c r="K523" s="44" t="str">
        <f t="shared" ca="1" si="197"/>
        <v/>
      </c>
      <c r="L523" s="45" t="str">
        <f t="shared" ca="1" si="198"/>
        <v/>
      </c>
      <c r="M523" s="46" t="str">
        <f t="shared" ca="1" si="199"/>
        <v/>
      </c>
      <c r="N523" s="44" t="str">
        <f t="shared" ca="1" si="200"/>
        <v/>
      </c>
      <c r="O523" s="45" t="str">
        <f t="shared" ca="1" si="201"/>
        <v/>
      </c>
      <c r="P523" s="46" t="str">
        <f t="shared" ca="1" si="202"/>
        <v/>
      </c>
      <c r="Q523" s="44" t="str">
        <f t="shared" ca="1" si="203"/>
        <v/>
      </c>
      <c r="R523" s="45" t="str">
        <f t="shared" ca="1" si="204"/>
        <v/>
      </c>
      <c r="S523" s="46" t="str">
        <f t="shared" ca="1" si="205"/>
        <v/>
      </c>
      <c r="T523" s="77" t="str">
        <f t="shared" ca="1" si="206"/>
        <v/>
      </c>
      <c r="AH523" s="163" t="str">
        <f t="shared" si="207"/>
        <v/>
      </c>
      <c r="AI523" s="163" t="str">
        <f t="shared" si="208"/>
        <v/>
      </c>
    </row>
    <row r="524" spans="1:35">
      <c r="A524" s="164" t="str">
        <f t="shared" ca="1" si="188"/>
        <v/>
      </c>
      <c r="B524" s="44" t="str">
        <f t="shared" ca="1" si="189"/>
        <v/>
      </c>
      <c r="C524" s="45" t="str">
        <f t="shared" ca="1" si="187"/>
        <v/>
      </c>
      <c r="D524" s="45" t="str">
        <f t="shared" ca="1" si="190"/>
        <v/>
      </c>
      <c r="E524" s="44" t="str">
        <f t="shared" ca="1" si="191"/>
        <v/>
      </c>
      <c r="F524" s="45" t="str">
        <f t="shared" ca="1" si="192"/>
        <v/>
      </c>
      <c r="G524" s="46" t="str">
        <f t="shared" ca="1" si="193"/>
        <v/>
      </c>
      <c r="H524" s="44" t="str">
        <f t="shared" ca="1" si="194"/>
        <v/>
      </c>
      <c r="I524" s="45" t="str">
        <f t="shared" ca="1" si="195"/>
        <v/>
      </c>
      <c r="J524" s="46" t="str">
        <f t="shared" ca="1" si="196"/>
        <v/>
      </c>
      <c r="K524" s="44" t="str">
        <f t="shared" ca="1" si="197"/>
        <v/>
      </c>
      <c r="L524" s="45" t="str">
        <f t="shared" ca="1" si="198"/>
        <v/>
      </c>
      <c r="M524" s="46" t="str">
        <f t="shared" ca="1" si="199"/>
        <v/>
      </c>
      <c r="N524" s="44" t="str">
        <f t="shared" ca="1" si="200"/>
        <v/>
      </c>
      <c r="O524" s="45" t="str">
        <f t="shared" ca="1" si="201"/>
        <v/>
      </c>
      <c r="P524" s="46" t="str">
        <f t="shared" ca="1" si="202"/>
        <v/>
      </c>
      <c r="Q524" s="44" t="str">
        <f t="shared" ca="1" si="203"/>
        <v/>
      </c>
      <c r="R524" s="45" t="str">
        <f t="shared" ca="1" si="204"/>
        <v/>
      </c>
      <c r="S524" s="46" t="str">
        <f t="shared" ca="1" si="205"/>
        <v/>
      </c>
      <c r="T524" s="77" t="str">
        <f t="shared" ca="1" si="206"/>
        <v/>
      </c>
      <c r="AH524" s="163" t="str">
        <f t="shared" si="207"/>
        <v/>
      </c>
      <c r="AI524" s="163" t="str">
        <f t="shared" si="208"/>
        <v/>
      </c>
    </row>
    <row r="525" spans="1:35">
      <c r="A525" s="164" t="str">
        <f t="shared" ca="1" si="188"/>
        <v/>
      </c>
      <c r="B525" s="44" t="str">
        <f t="shared" ca="1" si="189"/>
        <v/>
      </c>
      <c r="C525" s="45" t="str">
        <f t="shared" ca="1" si="187"/>
        <v/>
      </c>
      <c r="D525" s="45" t="str">
        <f t="shared" ca="1" si="190"/>
        <v/>
      </c>
      <c r="E525" s="44" t="str">
        <f t="shared" ca="1" si="191"/>
        <v/>
      </c>
      <c r="F525" s="45" t="str">
        <f t="shared" ca="1" si="192"/>
        <v/>
      </c>
      <c r="G525" s="46" t="str">
        <f t="shared" ca="1" si="193"/>
        <v/>
      </c>
      <c r="H525" s="44" t="str">
        <f t="shared" ca="1" si="194"/>
        <v/>
      </c>
      <c r="I525" s="45" t="str">
        <f t="shared" ca="1" si="195"/>
        <v/>
      </c>
      <c r="J525" s="46" t="str">
        <f t="shared" ca="1" si="196"/>
        <v/>
      </c>
      <c r="K525" s="44" t="str">
        <f t="shared" ca="1" si="197"/>
        <v/>
      </c>
      <c r="L525" s="45" t="str">
        <f t="shared" ca="1" si="198"/>
        <v/>
      </c>
      <c r="M525" s="46" t="str">
        <f t="shared" ca="1" si="199"/>
        <v/>
      </c>
      <c r="N525" s="44" t="str">
        <f t="shared" ca="1" si="200"/>
        <v/>
      </c>
      <c r="O525" s="45" t="str">
        <f t="shared" ca="1" si="201"/>
        <v/>
      </c>
      <c r="P525" s="46" t="str">
        <f t="shared" ca="1" si="202"/>
        <v/>
      </c>
      <c r="Q525" s="44" t="str">
        <f t="shared" ca="1" si="203"/>
        <v/>
      </c>
      <c r="R525" s="45" t="str">
        <f t="shared" ca="1" si="204"/>
        <v/>
      </c>
      <c r="S525" s="46" t="str">
        <f t="shared" ca="1" si="205"/>
        <v/>
      </c>
      <c r="T525" s="77" t="str">
        <f t="shared" ca="1" si="206"/>
        <v/>
      </c>
      <c r="AH525" s="163" t="str">
        <f t="shared" si="207"/>
        <v/>
      </c>
      <c r="AI525" s="163" t="str">
        <f t="shared" si="208"/>
        <v/>
      </c>
    </row>
    <row r="526" spans="1:35">
      <c r="A526" s="164" t="str">
        <f t="shared" ca="1" si="188"/>
        <v/>
      </c>
      <c r="B526" s="44" t="str">
        <f t="shared" ca="1" si="189"/>
        <v/>
      </c>
      <c r="C526" s="45" t="str">
        <f t="shared" ca="1" si="187"/>
        <v/>
      </c>
      <c r="D526" s="45" t="str">
        <f t="shared" ca="1" si="190"/>
        <v/>
      </c>
      <c r="E526" s="44" t="str">
        <f t="shared" ca="1" si="191"/>
        <v/>
      </c>
      <c r="F526" s="45" t="str">
        <f t="shared" ca="1" si="192"/>
        <v/>
      </c>
      <c r="G526" s="46" t="str">
        <f t="shared" ca="1" si="193"/>
        <v/>
      </c>
      <c r="H526" s="44" t="str">
        <f t="shared" ca="1" si="194"/>
        <v/>
      </c>
      <c r="I526" s="45" t="str">
        <f t="shared" ca="1" si="195"/>
        <v/>
      </c>
      <c r="J526" s="46" t="str">
        <f t="shared" ca="1" si="196"/>
        <v/>
      </c>
      <c r="K526" s="44" t="str">
        <f t="shared" ca="1" si="197"/>
        <v/>
      </c>
      <c r="L526" s="45" t="str">
        <f t="shared" ca="1" si="198"/>
        <v/>
      </c>
      <c r="M526" s="46" t="str">
        <f t="shared" ca="1" si="199"/>
        <v/>
      </c>
      <c r="N526" s="44" t="str">
        <f t="shared" ca="1" si="200"/>
        <v/>
      </c>
      <c r="O526" s="45" t="str">
        <f t="shared" ca="1" si="201"/>
        <v/>
      </c>
      <c r="P526" s="46" t="str">
        <f t="shared" ca="1" si="202"/>
        <v/>
      </c>
      <c r="Q526" s="44" t="str">
        <f t="shared" ca="1" si="203"/>
        <v/>
      </c>
      <c r="R526" s="45" t="str">
        <f t="shared" ca="1" si="204"/>
        <v/>
      </c>
      <c r="S526" s="46" t="str">
        <f t="shared" ca="1" si="205"/>
        <v/>
      </c>
      <c r="T526" s="77" t="str">
        <f t="shared" ca="1" si="206"/>
        <v/>
      </c>
      <c r="AH526" s="163" t="str">
        <f t="shared" si="207"/>
        <v/>
      </c>
      <c r="AI526" s="163" t="str">
        <f t="shared" si="208"/>
        <v/>
      </c>
    </row>
    <row r="527" spans="1:35">
      <c r="A527" s="164" t="str">
        <f t="shared" ca="1" si="188"/>
        <v/>
      </c>
      <c r="B527" s="44" t="str">
        <f t="shared" ca="1" si="189"/>
        <v/>
      </c>
      <c r="C527" s="45" t="str">
        <f t="shared" ca="1" si="187"/>
        <v/>
      </c>
      <c r="D527" s="45" t="str">
        <f t="shared" ca="1" si="190"/>
        <v/>
      </c>
      <c r="E527" s="44" t="str">
        <f t="shared" ca="1" si="191"/>
        <v/>
      </c>
      <c r="F527" s="45" t="str">
        <f t="shared" ca="1" si="192"/>
        <v/>
      </c>
      <c r="G527" s="46" t="str">
        <f t="shared" ca="1" si="193"/>
        <v/>
      </c>
      <c r="H527" s="44" t="str">
        <f t="shared" ca="1" si="194"/>
        <v/>
      </c>
      <c r="I527" s="45" t="str">
        <f t="shared" ca="1" si="195"/>
        <v/>
      </c>
      <c r="J527" s="46" t="str">
        <f t="shared" ca="1" si="196"/>
        <v/>
      </c>
      <c r="K527" s="44" t="str">
        <f t="shared" ca="1" si="197"/>
        <v/>
      </c>
      <c r="L527" s="45" t="str">
        <f t="shared" ca="1" si="198"/>
        <v/>
      </c>
      <c r="M527" s="46" t="str">
        <f t="shared" ca="1" si="199"/>
        <v/>
      </c>
      <c r="N527" s="44" t="str">
        <f t="shared" ca="1" si="200"/>
        <v/>
      </c>
      <c r="O527" s="45" t="str">
        <f t="shared" ca="1" si="201"/>
        <v/>
      </c>
      <c r="P527" s="46" t="str">
        <f t="shared" ca="1" si="202"/>
        <v/>
      </c>
      <c r="Q527" s="44" t="str">
        <f t="shared" ca="1" si="203"/>
        <v/>
      </c>
      <c r="R527" s="45" t="str">
        <f t="shared" ca="1" si="204"/>
        <v/>
      </c>
      <c r="S527" s="46" t="str">
        <f t="shared" ca="1" si="205"/>
        <v/>
      </c>
      <c r="T527" s="77" t="str">
        <f t="shared" ca="1" si="206"/>
        <v/>
      </c>
      <c r="AH527" s="163" t="str">
        <f t="shared" si="207"/>
        <v/>
      </c>
      <c r="AI527" s="163" t="str">
        <f t="shared" si="208"/>
        <v/>
      </c>
    </row>
    <row r="528" spans="1:35">
      <c r="A528" s="164" t="str">
        <f t="shared" ca="1" si="188"/>
        <v/>
      </c>
      <c r="B528" s="44" t="str">
        <f t="shared" ca="1" si="189"/>
        <v/>
      </c>
      <c r="C528" s="45" t="str">
        <f t="shared" ref="C528:C591" ca="1" si="209">IF(ISERROR(B528-2),"",(B528/$B$14-1)*$B$5)</f>
        <v/>
      </c>
      <c r="D528" s="45" t="str">
        <f t="shared" ca="1" si="190"/>
        <v/>
      </c>
      <c r="E528" s="44" t="str">
        <f t="shared" ca="1" si="191"/>
        <v/>
      </c>
      <c r="F528" s="45" t="str">
        <f t="shared" ca="1" si="192"/>
        <v/>
      </c>
      <c r="G528" s="46" t="str">
        <f t="shared" ca="1" si="193"/>
        <v/>
      </c>
      <c r="H528" s="44" t="str">
        <f t="shared" ca="1" si="194"/>
        <v/>
      </c>
      <c r="I528" s="45" t="str">
        <f t="shared" ca="1" si="195"/>
        <v/>
      </c>
      <c r="J528" s="46" t="str">
        <f t="shared" ca="1" si="196"/>
        <v/>
      </c>
      <c r="K528" s="44" t="str">
        <f t="shared" ca="1" si="197"/>
        <v/>
      </c>
      <c r="L528" s="45" t="str">
        <f t="shared" ca="1" si="198"/>
        <v/>
      </c>
      <c r="M528" s="46" t="str">
        <f t="shared" ca="1" si="199"/>
        <v/>
      </c>
      <c r="N528" s="44" t="str">
        <f t="shared" ca="1" si="200"/>
        <v/>
      </c>
      <c r="O528" s="45" t="str">
        <f t="shared" ca="1" si="201"/>
        <v/>
      </c>
      <c r="P528" s="46" t="str">
        <f t="shared" ca="1" si="202"/>
        <v/>
      </c>
      <c r="Q528" s="44" t="str">
        <f t="shared" ca="1" si="203"/>
        <v/>
      </c>
      <c r="R528" s="45" t="str">
        <f t="shared" ca="1" si="204"/>
        <v/>
      </c>
      <c r="S528" s="46" t="str">
        <f t="shared" ca="1" si="205"/>
        <v/>
      </c>
      <c r="T528" s="77" t="str">
        <f t="shared" ca="1" si="206"/>
        <v/>
      </c>
      <c r="AH528" s="163" t="str">
        <f t="shared" si="207"/>
        <v/>
      </c>
      <c r="AI528" s="163" t="str">
        <f t="shared" si="208"/>
        <v/>
      </c>
    </row>
    <row r="529" spans="1:35">
      <c r="A529" s="164" t="str">
        <f t="shared" ca="1" si="188"/>
        <v/>
      </c>
      <c r="B529" s="44" t="str">
        <f t="shared" ca="1" si="189"/>
        <v/>
      </c>
      <c r="C529" s="45" t="str">
        <f t="shared" ca="1" si="209"/>
        <v/>
      </c>
      <c r="D529" s="45" t="str">
        <f t="shared" ca="1" si="190"/>
        <v/>
      </c>
      <c r="E529" s="44" t="str">
        <f t="shared" ca="1" si="191"/>
        <v/>
      </c>
      <c r="F529" s="45" t="str">
        <f t="shared" ca="1" si="192"/>
        <v/>
      </c>
      <c r="G529" s="46" t="str">
        <f t="shared" ca="1" si="193"/>
        <v/>
      </c>
      <c r="H529" s="44" t="str">
        <f t="shared" ca="1" si="194"/>
        <v/>
      </c>
      <c r="I529" s="45" t="str">
        <f t="shared" ca="1" si="195"/>
        <v/>
      </c>
      <c r="J529" s="46" t="str">
        <f t="shared" ca="1" si="196"/>
        <v/>
      </c>
      <c r="K529" s="44" t="str">
        <f t="shared" ca="1" si="197"/>
        <v/>
      </c>
      <c r="L529" s="45" t="str">
        <f t="shared" ca="1" si="198"/>
        <v/>
      </c>
      <c r="M529" s="46" t="str">
        <f t="shared" ca="1" si="199"/>
        <v/>
      </c>
      <c r="N529" s="44" t="str">
        <f t="shared" ca="1" si="200"/>
        <v/>
      </c>
      <c r="O529" s="45" t="str">
        <f t="shared" ca="1" si="201"/>
        <v/>
      </c>
      <c r="P529" s="46" t="str">
        <f t="shared" ca="1" si="202"/>
        <v/>
      </c>
      <c r="Q529" s="44" t="str">
        <f t="shared" ca="1" si="203"/>
        <v/>
      </c>
      <c r="R529" s="45" t="str">
        <f t="shared" ca="1" si="204"/>
        <v/>
      </c>
      <c r="S529" s="46" t="str">
        <f t="shared" ca="1" si="205"/>
        <v/>
      </c>
      <c r="T529" s="77" t="str">
        <f t="shared" ca="1" si="206"/>
        <v/>
      </c>
      <c r="AH529" s="163" t="str">
        <f t="shared" si="207"/>
        <v/>
      </c>
      <c r="AI529" s="163" t="str">
        <f t="shared" si="208"/>
        <v/>
      </c>
    </row>
    <row r="530" spans="1:35">
      <c r="A530" s="164" t="str">
        <f t="shared" ca="1" si="188"/>
        <v/>
      </c>
      <c r="B530" s="44" t="str">
        <f t="shared" ca="1" si="189"/>
        <v/>
      </c>
      <c r="C530" s="45" t="str">
        <f t="shared" ca="1" si="209"/>
        <v/>
      </c>
      <c r="D530" s="45" t="str">
        <f t="shared" ca="1" si="190"/>
        <v/>
      </c>
      <c r="E530" s="44" t="str">
        <f t="shared" ca="1" si="191"/>
        <v/>
      </c>
      <c r="F530" s="45" t="str">
        <f t="shared" ca="1" si="192"/>
        <v/>
      </c>
      <c r="G530" s="46" t="str">
        <f t="shared" ca="1" si="193"/>
        <v/>
      </c>
      <c r="H530" s="44" t="str">
        <f t="shared" ca="1" si="194"/>
        <v/>
      </c>
      <c r="I530" s="45" t="str">
        <f t="shared" ca="1" si="195"/>
        <v/>
      </c>
      <c r="J530" s="46" t="str">
        <f t="shared" ca="1" si="196"/>
        <v/>
      </c>
      <c r="K530" s="44" t="str">
        <f t="shared" ca="1" si="197"/>
        <v/>
      </c>
      <c r="L530" s="45" t="str">
        <f t="shared" ca="1" si="198"/>
        <v/>
      </c>
      <c r="M530" s="46" t="str">
        <f t="shared" ca="1" si="199"/>
        <v/>
      </c>
      <c r="N530" s="44" t="str">
        <f t="shared" ca="1" si="200"/>
        <v/>
      </c>
      <c r="O530" s="45" t="str">
        <f t="shared" ca="1" si="201"/>
        <v/>
      </c>
      <c r="P530" s="46" t="str">
        <f t="shared" ca="1" si="202"/>
        <v/>
      </c>
      <c r="Q530" s="44" t="str">
        <f t="shared" ca="1" si="203"/>
        <v/>
      </c>
      <c r="R530" s="45" t="str">
        <f t="shared" ca="1" si="204"/>
        <v/>
      </c>
      <c r="S530" s="46" t="str">
        <f t="shared" ca="1" si="205"/>
        <v/>
      </c>
      <c r="T530" s="77" t="str">
        <f t="shared" ca="1" si="206"/>
        <v/>
      </c>
      <c r="AH530" s="163" t="str">
        <f t="shared" si="207"/>
        <v/>
      </c>
      <c r="AI530" s="163" t="str">
        <f t="shared" si="208"/>
        <v/>
      </c>
    </row>
    <row r="531" spans="1:35">
      <c r="A531" s="164" t="str">
        <f t="shared" ca="1" si="188"/>
        <v/>
      </c>
      <c r="B531" s="44" t="str">
        <f t="shared" ca="1" si="189"/>
        <v/>
      </c>
      <c r="C531" s="45" t="str">
        <f t="shared" ca="1" si="209"/>
        <v/>
      </c>
      <c r="D531" s="45" t="str">
        <f t="shared" ca="1" si="190"/>
        <v/>
      </c>
      <c r="E531" s="44" t="str">
        <f t="shared" ca="1" si="191"/>
        <v/>
      </c>
      <c r="F531" s="45" t="str">
        <f t="shared" ca="1" si="192"/>
        <v/>
      </c>
      <c r="G531" s="46" t="str">
        <f t="shared" ca="1" si="193"/>
        <v/>
      </c>
      <c r="H531" s="44" t="str">
        <f t="shared" ca="1" si="194"/>
        <v/>
      </c>
      <c r="I531" s="45" t="str">
        <f t="shared" ca="1" si="195"/>
        <v/>
      </c>
      <c r="J531" s="46" t="str">
        <f t="shared" ca="1" si="196"/>
        <v/>
      </c>
      <c r="K531" s="44" t="str">
        <f t="shared" ca="1" si="197"/>
        <v/>
      </c>
      <c r="L531" s="45" t="str">
        <f t="shared" ca="1" si="198"/>
        <v/>
      </c>
      <c r="M531" s="46" t="str">
        <f t="shared" ca="1" si="199"/>
        <v/>
      </c>
      <c r="N531" s="44" t="str">
        <f t="shared" ca="1" si="200"/>
        <v/>
      </c>
      <c r="O531" s="45" t="str">
        <f t="shared" ca="1" si="201"/>
        <v/>
      </c>
      <c r="P531" s="46" t="str">
        <f t="shared" ca="1" si="202"/>
        <v/>
      </c>
      <c r="Q531" s="44" t="str">
        <f t="shared" ca="1" si="203"/>
        <v/>
      </c>
      <c r="R531" s="45" t="str">
        <f t="shared" ca="1" si="204"/>
        <v/>
      </c>
      <c r="S531" s="46" t="str">
        <f t="shared" ca="1" si="205"/>
        <v/>
      </c>
      <c r="T531" s="77" t="str">
        <f t="shared" ca="1" si="206"/>
        <v/>
      </c>
      <c r="AH531" s="163" t="str">
        <f t="shared" si="207"/>
        <v/>
      </c>
      <c r="AI531" s="163" t="str">
        <f t="shared" si="208"/>
        <v/>
      </c>
    </row>
    <row r="532" spans="1:35">
      <c r="A532" s="164" t="str">
        <f t="shared" ca="1" si="188"/>
        <v/>
      </c>
      <c r="B532" s="44" t="str">
        <f t="shared" ca="1" si="189"/>
        <v/>
      </c>
      <c r="C532" s="45" t="str">
        <f t="shared" ca="1" si="209"/>
        <v/>
      </c>
      <c r="D532" s="45" t="str">
        <f t="shared" ca="1" si="190"/>
        <v/>
      </c>
      <c r="E532" s="44" t="str">
        <f t="shared" ca="1" si="191"/>
        <v/>
      </c>
      <c r="F532" s="45" t="str">
        <f t="shared" ca="1" si="192"/>
        <v/>
      </c>
      <c r="G532" s="46" t="str">
        <f t="shared" ca="1" si="193"/>
        <v/>
      </c>
      <c r="H532" s="44" t="str">
        <f t="shared" ca="1" si="194"/>
        <v/>
      </c>
      <c r="I532" s="45" t="str">
        <f t="shared" ca="1" si="195"/>
        <v/>
      </c>
      <c r="J532" s="46" t="str">
        <f t="shared" ca="1" si="196"/>
        <v/>
      </c>
      <c r="K532" s="44" t="str">
        <f t="shared" ca="1" si="197"/>
        <v/>
      </c>
      <c r="L532" s="45" t="str">
        <f t="shared" ca="1" si="198"/>
        <v/>
      </c>
      <c r="M532" s="46" t="str">
        <f t="shared" ca="1" si="199"/>
        <v/>
      </c>
      <c r="N532" s="44" t="str">
        <f t="shared" ca="1" si="200"/>
        <v/>
      </c>
      <c r="O532" s="45" t="str">
        <f t="shared" ca="1" si="201"/>
        <v/>
      </c>
      <c r="P532" s="46" t="str">
        <f t="shared" ca="1" si="202"/>
        <v/>
      </c>
      <c r="Q532" s="44" t="str">
        <f t="shared" ca="1" si="203"/>
        <v/>
      </c>
      <c r="R532" s="45" t="str">
        <f t="shared" ca="1" si="204"/>
        <v/>
      </c>
      <c r="S532" s="46" t="str">
        <f t="shared" ca="1" si="205"/>
        <v/>
      </c>
      <c r="T532" s="77" t="str">
        <f t="shared" ca="1" si="206"/>
        <v/>
      </c>
      <c r="AH532" s="163" t="str">
        <f t="shared" si="207"/>
        <v/>
      </c>
      <c r="AI532" s="163" t="str">
        <f t="shared" si="208"/>
        <v/>
      </c>
    </row>
    <row r="533" spans="1:35">
      <c r="A533" s="164" t="str">
        <f t="shared" ca="1" si="188"/>
        <v/>
      </c>
      <c r="B533" s="44" t="str">
        <f t="shared" ca="1" si="189"/>
        <v/>
      </c>
      <c r="C533" s="45" t="str">
        <f t="shared" ca="1" si="209"/>
        <v/>
      </c>
      <c r="D533" s="45" t="str">
        <f t="shared" ca="1" si="190"/>
        <v/>
      </c>
      <c r="E533" s="44" t="str">
        <f t="shared" ca="1" si="191"/>
        <v/>
      </c>
      <c r="F533" s="45" t="str">
        <f t="shared" ca="1" si="192"/>
        <v/>
      </c>
      <c r="G533" s="46" t="str">
        <f t="shared" ca="1" si="193"/>
        <v/>
      </c>
      <c r="H533" s="44" t="str">
        <f t="shared" ca="1" si="194"/>
        <v/>
      </c>
      <c r="I533" s="45" t="str">
        <f t="shared" ca="1" si="195"/>
        <v/>
      </c>
      <c r="J533" s="46" t="str">
        <f t="shared" ca="1" si="196"/>
        <v/>
      </c>
      <c r="K533" s="44" t="str">
        <f t="shared" ca="1" si="197"/>
        <v/>
      </c>
      <c r="L533" s="45" t="str">
        <f t="shared" ca="1" si="198"/>
        <v/>
      </c>
      <c r="M533" s="46" t="str">
        <f t="shared" ca="1" si="199"/>
        <v/>
      </c>
      <c r="N533" s="44" t="str">
        <f t="shared" ca="1" si="200"/>
        <v/>
      </c>
      <c r="O533" s="45" t="str">
        <f t="shared" ca="1" si="201"/>
        <v/>
      </c>
      <c r="P533" s="46" t="str">
        <f t="shared" ca="1" si="202"/>
        <v/>
      </c>
      <c r="Q533" s="44" t="str">
        <f t="shared" ca="1" si="203"/>
        <v/>
      </c>
      <c r="R533" s="45" t="str">
        <f t="shared" ca="1" si="204"/>
        <v/>
      </c>
      <c r="S533" s="46" t="str">
        <f t="shared" ca="1" si="205"/>
        <v/>
      </c>
      <c r="T533" s="77" t="str">
        <f t="shared" ca="1" si="206"/>
        <v/>
      </c>
      <c r="AH533" s="163" t="str">
        <f t="shared" si="207"/>
        <v/>
      </c>
      <c r="AI533" s="163" t="str">
        <f t="shared" si="208"/>
        <v/>
      </c>
    </row>
    <row r="534" spans="1:35">
      <c r="A534" s="164" t="str">
        <f t="shared" ca="1" si="188"/>
        <v/>
      </c>
      <c r="B534" s="44" t="str">
        <f t="shared" ca="1" si="189"/>
        <v/>
      </c>
      <c r="C534" s="45" t="str">
        <f t="shared" ca="1" si="209"/>
        <v/>
      </c>
      <c r="D534" s="45" t="str">
        <f t="shared" ca="1" si="190"/>
        <v/>
      </c>
      <c r="E534" s="44" t="str">
        <f t="shared" ca="1" si="191"/>
        <v/>
      </c>
      <c r="F534" s="45" t="str">
        <f t="shared" ca="1" si="192"/>
        <v/>
      </c>
      <c r="G534" s="46" t="str">
        <f t="shared" ca="1" si="193"/>
        <v/>
      </c>
      <c r="H534" s="44" t="str">
        <f t="shared" ca="1" si="194"/>
        <v/>
      </c>
      <c r="I534" s="45" t="str">
        <f t="shared" ca="1" si="195"/>
        <v/>
      </c>
      <c r="J534" s="46" t="str">
        <f t="shared" ca="1" si="196"/>
        <v/>
      </c>
      <c r="K534" s="44" t="str">
        <f t="shared" ca="1" si="197"/>
        <v/>
      </c>
      <c r="L534" s="45" t="str">
        <f t="shared" ca="1" si="198"/>
        <v/>
      </c>
      <c r="M534" s="46" t="str">
        <f t="shared" ca="1" si="199"/>
        <v/>
      </c>
      <c r="N534" s="44" t="str">
        <f t="shared" ca="1" si="200"/>
        <v/>
      </c>
      <c r="O534" s="45" t="str">
        <f t="shared" ca="1" si="201"/>
        <v/>
      </c>
      <c r="P534" s="46" t="str">
        <f t="shared" ca="1" si="202"/>
        <v/>
      </c>
      <c r="Q534" s="44" t="str">
        <f t="shared" ca="1" si="203"/>
        <v/>
      </c>
      <c r="R534" s="45" t="str">
        <f t="shared" ca="1" si="204"/>
        <v/>
      </c>
      <c r="S534" s="46" t="str">
        <f t="shared" ca="1" si="205"/>
        <v/>
      </c>
      <c r="T534" s="77" t="str">
        <f t="shared" ca="1" si="206"/>
        <v/>
      </c>
      <c r="AH534" s="163" t="str">
        <f t="shared" si="207"/>
        <v/>
      </c>
      <c r="AI534" s="163" t="str">
        <f t="shared" si="208"/>
        <v/>
      </c>
    </row>
    <row r="535" spans="1:35">
      <c r="A535" s="164" t="str">
        <f t="shared" ca="1" si="188"/>
        <v/>
      </c>
      <c r="B535" s="44" t="str">
        <f t="shared" ca="1" si="189"/>
        <v/>
      </c>
      <c r="C535" s="45" t="str">
        <f t="shared" ca="1" si="209"/>
        <v/>
      </c>
      <c r="D535" s="45" t="str">
        <f t="shared" ca="1" si="190"/>
        <v/>
      </c>
      <c r="E535" s="44" t="str">
        <f t="shared" ca="1" si="191"/>
        <v/>
      </c>
      <c r="F535" s="45" t="str">
        <f t="shared" ca="1" si="192"/>
        <v/>
      </c>
      <c r="G535" s="46" t="str">
        <f t="shared" ca="1" si="193"/>
        <v/>
      </c>
      <c r="H535" s="44" t="str">
        <f t="shared" ca="1" si="194"/>
        <v/>
      </c>
      <c r="I535" s="45" t="str">
        <f t="shared" ca="1" si="195"/>
        <v/>
      </c>
      <c r="J535" s="46" t="str">
        <f t="shared" ca="1" si="196"/>
        <v/>
      </c>
      <c r="K535" s="44" t="str">
        <f t="shared" ca="1" si="197"/>
        <v/>
      </c>
      <c r="L535" s="45" t="str">
        <f t="shared" ca="1" si="198"/>
        <v/>
      </c>
      <c r="M535" s="46" t="str">
        <f t="shared" ca="1" si="199"/>
        <v/>
      </c>
      <c r="N535" s="44" t="str">
        <f t="shared" ca="1" si="200"/>
        <v/>
      </c>
      <c r="O535" s="45" t="str">
        <f t="shared" ca="1" si="201"/>
        <v/>
      </c>
      <c r="P535" s="46" t="str">
        <f t="shared" ca="1" si="202"/>
        <v/>
      </c>
      <c r="Q535" s="44" t="str">
        <f t="shared" ca="1" si="203"/>
        <v/>
      </c>
      <c r="R535" s="45" t="str">
        <f t="shared" ca="1" si="204"/>
        <v/>
      </c>
      <c r="S535" s="46" t="str">
        <f t="shared" ca="1" si="205"/>
        <v/>
      </c>
      <c r="T535" s="77" t="str">
        <f t="shared" ca="1" si="206"/>
        <v/>
      </c>
      <c r="AH535" s="163" t="str">
        <f t="shared" si="207"/>
        <v/>
      </c>
      <c r="AI535" s="163" t="str">
        <f t="shared" si="208"/>
        <v/>
      </c>
    </row>
    <row r="536" spans="1:35">
      <c r="A536" s="164" t="str">
        <f t="shared" ca="1" si="188"/>
        <v/>
      </c>
      <c r="B536" s="44" t="str">
        <f t="shared" ca="1" si="189"/>
        <v/>
      </c>
      <c r="C536" s="45" t="str">
        <f t="shared" ca="1" si="209"/>
        <v/>
      </c>
      <c r="D536" s="45" t="str">
        <f t="shared" ca="1" si="190"/>
        <v/>
      </c>
      <c r="E536" s="44" t="str">
        <f t="shared" ca="1" si="191"/>
        <v/>
      </c>
      <c r="F536" s="45" t="str">
        <f t="shared" ca="1" si="192"/>
        <v/>
      </c>
      <c r="G536" s="46" t="str">
        <f t="shared" ca="1" si="193"/>
        <v/>
      </c>
      <c r="H536" s="44" t="str">
        <f t="shared" ca="1" si="194"/>
        <v/>
      </c>
      <c r="I536" s="45" t="str">
        <f t="shared" ca="1" si="195"/>
        <v/>
      </c>
      <c r="J536" s="46" t="str">
        <f t="shared" ca="1" si="196"/>
        <v/>
      </c>
      <c r="K536" s="44" t="str">
        <f t="shared" ca="1" si="197"/>
        <v/>
      </c>
      <c r="L536" s="45" t="str">
        <f t="shared" ca="1" si="198"/>
        <v/>
      </c>
      <c r="M536" s="46" t="str">
        <f t="shared" ca="1" si="199"/>
        <v/>
      </c>
      <c r="N536" s="44" t="str">
        <f t="shared" ca="1" si="200"/>
        <v/>
      </c>
      <c r="O536" s="45" t="str">
        <f t="shared" ca="1" si="201"/>
        <v/>
      </c>
      <c r="P536" s="46" t="str">
        <f t="shared" ca="1" si="202"/>
        <v/>
      </c>
      <c r="Q536" s="44" t="str">
        <f t="shared" ca="1" si="203"/>
        <v/>
      </c>
      <c r="R536" s="45" t="str">
        <f t="shared" ca="1" si="204"/>
        <v/>
      </c>
      <c r="S536" s="46" t="str">
        <f t="shared" ca="1" si="205"/>
        <v/>
      </c>
      <c r="T536" s="77" t="str">
        <f t="shared" ca="1" si="206"/>
        <v/>
      </c>
      <c r="AH536" s="163" t="str">
        <f t="shared" si="207"/>
        <v/>
      </c>
      <c r="AI536" s="163" t="str">
        <f t="shared" si="208"/>
        <v/>
      </c>
    </row>
    <row r="537" spans="1:35">
      <c r="A537" s="164" t="str">
        <f t="shared" ca="1" si="188"/>
        <v/>
      </c>
      <c r="B537" s="44" t="str">
        <f t="shared" ca="1" si="189"/>
        <v/>
      </c>
      <c r="C537" s="45" t="str">
        <f t="shared" ca="1" si="209"/>
        <v/>
      </c>
      <c r="D537" s="45" t="str">
        <f t="shared" ca="1" si="190"/>
        <v/>
      </c>
      <c r="E537" s="44" t="str">
        <f t="shared" ca="1" si="191"/>
        <v/>
      </c>
      <c r="F537" s="45" t="str">
        <f t="shared" ca="1" si="192"/>
        <v/>
      </c>
      <c r="G537" s="46" t="str">
        <f t="shared" ca="1" si="193"/>
        <v/>
      </c>
      <c r="H537" s="44" t="str">
        <f t="shared" ca="1" si="194"/>
        <v/>
      </c>
      <c r="I537" s="45" t="str">
        <f t="shared" ca="1" si="195"/>
        <v/>
      </c>
      <c r="J537" s="46" t="str">
        <f t="shared" ca="1" si="196"/>
        <v/>
      </c>
      <c r="K537" s="44" t="str">
        <f t="shared" ca="1" si="197"/>
        <v/>
      </c>
      <c r="L537" s="45" t="str">
        <f t="shared" ca="1" si="198"/>
        <v/>
      </c>
      <c r="M537" s="46" t="str">
        <f t="shared" ca="1" si="199"/>
        <v/>
      </c>
      <c r="N537" s="44" t="str">
        <f t="shared" ca="1" si="200"/>
        <v/>
      </c>
      <c r="O537" s="45" t="str">
        <f t="shared" ca="1" si="201"/>
        <v/>
      </c>
      <c r="P537" s="46" t="str">
        <f t="shared" ca="1" si="202"/>
        <v/>
      </c>
      <c r="Q537" s="44" t="str">
        <f t="shared" ca="1" si="203"/>
        <v/>
      </c>
      <c r="R537" s="45" t="str">
        <f t="shared" ca="1" si="204"/>
        <v/>
      </c>
      <c r="S537" s="46" t="str">
        <f t="shared" ca="1" si="205"/>
        <v/>
      </c>
      <c r="T537" s="77" t="str">
        <f t="shared" ca="1" si="206"/>
        <v/>
      </c>
      <c r="AH537" s="163" t="str">
        <f t="shared" si="207"/>
        <v/>
      </c>
      <c r="AI537" s="163" t="str">
        <f t="shared" si="208"/>
        <v/>
      </c>
    </row>
    <row r="538" spans="1:35">
      <c r="A538" s="164" t="str">
        <f t="shared" ca="1" si="188"/>
        <v/>
      </c>
      <c r="B538" s="44" t="str">
        <f t="shared" ca="1" si="189"/>
        <v/>
      </c>
      <c r="C538" s="45" t="str">
        <f t="shared" ca="1" si="209"/>
        <v/>
      </c>
      <c r="D538" s="45" t="str">
        <f t="shared" ca="1" si="190"/>
        <v/>
      </c>
      <c r="E538" s="44" t="str">
        <f t="shared" ca="1" si="191"/>
        <v/>
      </c>
      <c r="F538" s="45" t="str">
        <f t="shared" ca="1" si="192"/>
        <v/>
      </c>
      <c r="G538" s="46" t="str">
        <f t="shared" ca="1" si="193"/>
        <v/>
      </c>
      <c r="H538" s="44" t="str">
        <f t="shared" ca="1" si="194"/>
        <v/>
      </c>
      <c r="I538" s="45" t="str">
        <f t="shared" ca="1" si="195"/>
        <v/>
      </c>
      <c r="J538" s="46" t="str">
        <f t="shared" ca="1" si="196"/>
        <v/>
      </c>
      <c r="K538" s="44" t="str">
        <f t="shared" ca="1" si="197"/>
        <v/>
      </c>
      <c r="L538" s="45" t="str">
        <f t="shared" ca="1" si="198"/>
        <v/>
      </c>
      <c r="M538" s="46" t="str">
        <f t="shared" ca="1" si="199"/>
        <v/>
      </c>
      <c r="N538" s="44" t="str">
        <f t="shared" ca="1" si="200"/>
        <v/>
      </c>
      <c r="O538" s="45" t="str">
        <f t="shared" ca="1" si="201"/>
        <v/>
      </c>
      <c r="P538" s="46" t="str">
        <f t="shared" ca="1" si="202"/>
        <v/>
      </c>
      <c r="Q538" s="44" t="str">
        <f t="shared" ca="1" si="203"/>
        <v/>
      </c>
      <c r="R538" s="45" t="str">
        <f t="shared" ca="1" si="204"/>
        <v/>
      </c>
      <c r="S538" s="46" t="str">
        <f t="shared" ca="1" si="205"/>
        <v/>
      </c>
      <c r="T538" s="77" t="str">
        <f t="shared" ca="1" si="206"/>
        <v/>
      </c>
      <c r="AH538" s="163" t="str">
        <f t="shared" si="207"/>
        <v/>
      </c>
      <c r="AI538" s="163" t="str">
        <f t="shared" si="208"/>
        <v/>
      </c>
    </row>
    <row r="539" spans="1:35">
      <c r="A539" s="164" t="str">
        <f t="shared" ca="1" si="188"/>
        <v/>
      </c>
      <c r="B539" s="44" t="str">
        <f t="shared" ca="1" si="189"/>
        <v/>
      </c>
      <c r="C539" s="45" t="str">
        <f t="shared" ca="1" si="209"/>
        <v/>
      </c>
      <c r="D539" s="45" t="str">
        <f t="shared" ca="1" si="190"/>
        <v/>
      </c>
      <c r="E539" s="44" t="str">
        <f t="shared" ca="1" si="191"/>
        <v/>
      </c>
      <c r="F539" s="45" t="str">
        <f t="shared" ca="1" si="192"/>
        <v/>
      </c>
      <c r="G539" s="46" t="str">
        <f t="shared" ca="1" si="193"/>
        <v/>
      </c>
      <c r="H539" s="44" t="str">
        <f t="shared" ca="1" si="194"/>
        <v/>
      </c>
      <c r="I539" s="45" t="str">
        <f t="shared" ca="1" si="195"/>
        <v/>
      </c>
      <c r="J539" s="46" t="str">
        <f t="shared" ca="1" si="196"/>
        <v/>
      </c>
      <c r="K539" s="44" t="str">
        <f t="shared" ca="1" si="197"/>
        <v/>
      </c>
      <c r="L539" s="45" t="str">
        <f t="shared" ca="1" si="198"/>
        <v/>
      </c>
      <c r="M539" s="46" t="str">
        <f t="shared" ca="1" si="199"/>
        <v/>
      </c>
      <c r="N539" s="44" t="str">
        <f t="shared" ca="1" si="200"/>
        <v/>
      </c>
      <c r="O539" s="45" t="str">
        <f t="shared" ca="1" si="201"/>
        <v/>
      </c>
      <c r="P539" s="46" t="str">
        <f t="shared" ca="1" si="202"/>
        <v/>
      </c>
      <c r="Q539" s="44" t="str">
        <f t="shared" ca="1" si="203"/>
        <v/>
      </c>
      <c r="R539" s="45" t="str">
        <f t="shared" ca="1" si="204"/>
        <v/>
      </c>
      <c r="S539" s="46" t="str">
        <f t="shared" ca="1" si="205"/>
        <v/>
      </c>
      <c r="T539" s="77" t="str">
        <f t="shared" ca="1" si="206"/>
        <v/>
      </c>
      <c r="AH539" s="163" t="str">
        <f t="shared" si="207"/>
        <v/>
      </c>
      <c r="AI539" s="163" t="str">
        <f t="shared" si="208"/>
        <v/>
      </c>
    </row>
    <row r="540" spans="1:35">
      <c r="A540" s="164" t="str">
        <f t="shared" ca="1" si="188"/>
        <v/>
      </c>
      <c r="B540" s="44" t="str">
        <f t="shared" ca="1" si="189"/>
        <v/>
      </c>
      <c r="C540" s="45" t="str">
        <f t="shared" ca="1" si="209"/>
        <v/>
      </c>
      <c r="D540" s="45" t="str">
        <f t="shared" ca="1" si="190"/>
        <v/>
      </c>
      <c r="E540" s="44" t="str">
        <f t="shared" ca="1" si="191"/>
        <v/>
      </c>
      <c r="F540" s="45" t="str">
        <f t="shared" ca="1" si="192"/>
        <v/>
      </c>
      <c r="G540" s="46" t="str">
        <f t="shared" ca="1" si="193"/>
        <v/>
      </c>
      <c r="H540" s="44" t="str">
        <f t="shared" ca="1" si="194"/>
        <v/>
      </c>
      <c r="I540" s="45" t="str">
        <f t="shared" ca="1" si="195"/>
        <v/>
      </c>
      <c r="J540" s="46" t="str">
        <f t="shared" ca="1" si="196"/>
        <v/>
      </c>
      <c r="K540" s="44" t="str">
        <f t="shared" ca="1" si="197"/>
        <v/>
      </c>
      <c r="L540" s="45" t="str">
        <f t="shared" ca="1" si="198"/>
        <v/>
      </c>
      <c r="M540" s="46" t="str">
        <f t="shared" ca="1" si="199"/>
        <v/>
      </c>
      <c r="N540" s="44" t="str">
        <f t="shared" ca="1" si="200"/>
        <v/>
      </c>
      <c r="O540" s="45" t="str">
        <f t="shared" ca="1" si="201"/>
        <v/>
      </c>
      <c r="P540" s="46" t="str">
        <f t="shared" ca="1" si="202"/>
        <v/>
      </c>
      <c r="Q540" s="44" t="str">
        <f t="shared" ca="1" si="203"/>
        <v/>
      </c>
      <c r="R540" s="45" t="str">
        <f t="shared" ca="1" si="204"/>
        <v/>
      </c>
      <c r="S540" s="46" t="str">
        <f t="shared" ca="1" si="205"/>
        <v/>
      </c>
      <c r="T540" s="77" t="str">
        <f t="shared" ca="1" si="206"/>
        <v/>
      </c>
      <c r="AH540" s="163" t="str">
        <f t="shared" si="207"/>
        <v/>
      </c>
      <c r="AI540" s="163" t="str">
        <f t="shared" si="208"/>
        <v/>
      </c>
    </row>
    <row r="541" spans="1:35">
      <c r="A541" s="164" t="str">
        <f t="shared" ca="1" si="188"/>
        <v/>
      </c>
      <c r="B541" s="44" t="str">
        <f t="shared" ca="1" si="189"/>
        <v/>
      </c>
      <c r="C541" s="45" t="str">
        <f t="shared" ca="1" si="209"/>
        <v/>
      </c>
      <c r="D541" s="45" t="str">
        <f t="shared" ca="1" si="190"/>
        <v/>
      </c>
      <c r="E541" s="44" t="str">
        <f t="shared" ca="1" si="191"/>
        <v/>
      </c>
      <c r="F541" s="45" t="str">
        <f t="shared" ca="1" si="192"/>
        <v/>
      </c>
      <c r="G541" s="46" t="str">
        <f t="shared" ca="1" si="193"/>
        <v/>
      </c>
      <c r="H541" s="44" t="str">
        <f t="shared" ca="1" si="194"/>
        <v/>
      </c>
      <c r="I541" s="45" t="str">
        <f t="shared" ca="1" si="195"/>
        <v/>
      </c>
      <c r="J541" s="46" t="str">
        <f t="shared" ca="1" si="196"/>
        <v/>
      </c>
      <c r="K541" s="44" t="str">
        <f t="shared" ca="1" si="197"/>
        <v/>
      </c>
      <c r="L541" s="45" t="str">
        <f t="shared" ca="1" si="198"/>
        <v/>
      </c>
      <c r="M541" s="46" t="str">
        <f t="shared" ca="1" si="199"/>
        <v/>
      </c>
      <c r="N541" s="44" t="str">
        <f t="shared" ca="1" si="200"/>
        <v/>
      </c>
      <c r="O541" s="45" t="str">
        <f t="shared" ca="1" si="201"/>
        <v/>
      </c>
      <c r="P541" s="46" t="str">
        <f t="shared" ca="1" si="202"/>
        <v/>
      </c>
      <c r="Q541" s="44" t="str">
        <f t="shared" ca="1" si="203"/>
        <v/>
      </c>
      <c r="R541" s="45" t="str">
        <f t="shared" ca="1" si="204"/>
        <v/>
      </c>
      <c r="S541" s="46" t="str">
        <f t="shared" ca="1" si="205"/>
        <v/>
      </c>
      <c r="T541" s="77" t="str">
        <f t="shared" ca="1" si="206"/>
        <v/>
      </c>
      <c r="AH541" s="163" t="str">
        <f t="shared" si="207"/>
        <v/>
      </c>
      <c r="AI541" s="163" t="str">
        <f t="shared" si="208"/>
        <v/>
      </c>
    </row>
    <row r="542" spans="1:35">
      <c r="A542" s="164" t="str">
        <f t="shared" ca="1" si="188"/>
        <v/>
      </c>
      <c r="B542" s="44" t="str">
        <f t="shared" ca="1" si="189"/>
        <v/>
      </c>
      <c r="C542" s="45" t="str">
        <f t="shared" ca="1" si="209"/>
        <v/>
      </c>
      <c r="D542" s="45" t="str">
        <f t="shared" ca="1" si="190"/>
        <v/>
      </c>
      <c r="E542" s="44" t="str">
        <f t="shared" ca="1" si="191"/>
        <v/>
      </c>
      <c r="F542" s="45" t="str">
        <f t="shared" ca="1" si="192"/>
        <v/>
      </c>
      <c r="G542" s="46" t="str">
        <f t="shared" ca="1" si="193"/>
        <v/>
      </c>
      <c r="H542" s="44" t="str">
        <f t="shared" ca="1" si="194"/>
        <v/>
      </c>
      <c r="I542" s="45" t="str">
        <f t="shared" ca="1" si="195"/>
        <v/>
      </c>
      <c r="J542" s="46" t="str">
        <f t="shared" ca="1" si="196"/>
        <v/>
      </c>
      <c r="K542" s="44" t="str">
        <f t="shared" ca="1" si="197"/>
        <v/>
      </c>
      <c r="L542" s="45" t="str">
        <f t="shared" ca="1" si="198"/>
        <v/>
      </c>
      <c r="M542" s="46" t="str">
        <f t="shared" ca="1" si="199"/>
        <v/>
      </c>
      <c r="N542" s="44" t="str">
        <f t="shared" ca="1" si="200"/>
        <v/>
      </c>
      <c r="O542" s="45" t="str">
        <f t="shared" ca="1" si="201"/>
        <v/>
      </c>
      <c r="P542" s="46" t="str">
        <f t="shared" ca="1" si="202"/>
        <v/>
      </c>
      <c r="Q542" s="44" t="str">
        <f t="shared" ca="1" si="203"/>
        <v/>
      </c>
      <c r="R542" s="45" t="str">
        <f t="shared" ca="1" si="204"/>
        <v/>
      </c>
      <c r="S542" s="46" t="str">
        <f t="shared" ca="1" si="205"/>
        <v/>
      </c>
      <c r="T542" s="77" t="str">
        <f t="shared" ca="1" si="206"/>
        <v/>
      </c>
      <c r="AH542" s="163" t="str">
        <f t="shared" si="207"/>
        <v/>
      </c>
      <c r="AI542" s="163" t="str">
        <f t="shared" si="208"/>
        <v/>
      </c>
    </row>
    <row r="543" spans="1:35">
      <c r="A543" s="164" t="str">
        <f t="shared" ca="1" si="188"/>
        <v/>
      </c>
      <c r="B543" s="44" t="str">
        <f t="shared" ca="1" si="189"/>
        <v/>
      </c>
      <c r="C543" s="45" t="str">
        <f t="shared" ca="1" si="209"/>
        <v/>
      </c>
      <c r="D543" s="45" t="str">
        <f t="shared" ca="1" si="190"/>
        <v/>
      </c>
      <c r="E543" s="44" t="str">
        <f t="shared" ca="1" si="191"/>
        <v/>
      </c>
      <c r="F543" s="45" t="str">
        <f t="shared" ca="1" si="192"/>
        <v/>
      </c>
      <c r="G543" s="46" t="str">
        <f t="shared" ca="1" si="193"/>
        <v/>
      </c>
      <c r="H543" s="44" t="str">
        <f t="shared" ca="1" si="194"/>
        <v/>
      </c>
      <c r="I543" s="45" t="str">
        <f t="shared" ca="1" si="195"/>
        <v/>
      </c>
      <c r="J543" s="46" t="str">
        <f t="shared" ca="1" si="196"/>
        <v/>
      </c>
      <c r="K543" s="44" t="str">
        <f t="shared" ca="1" si="197"/>
        <v/>
      </c>
      <c r="L543" s="45" t="str">
        <f t="shared" ca="1" si="198"/>
        <v/>
      </c>
      <c r="M543" s="46" t="str">
        <f t="shared" ca="1" si="199"/>
        <v/>
      </c>
      <c r="N543" s="44" t="str">
        <f t="shared" ca="1" si="200"/>
        <v/>
      </c>
      <c r="O543" s="45" t="str">
        <f t="shared" ca="1" si="201"/>
        <v/>
      </c>
      <c r="P543" s="46" t="str">
        <f t="shared" ca="1" si="202"/>
        <v/>
      </c>
      <c r="Q543" s="44" t="str">
        <f t="shared" ca="1" si="203"/>
        <v/>
      </c>
      <c r="R543" s="45" t="str">
        <f t="shared" ca="1" si="204"/>
        <v/>
      </c>
      <c r="S543" s="46" t="str">
        <f t="shared" ca="1" si="205"/>
        <v/>
      </c>
      <c r="T543" s="77" t="str">
        <f t="shared" ca="1" si="206"/>
        <v/>
      </c>
      <c r="AH543" s="163" t="str">
        <f t="shared" si="207"/>
        <v/>
      </c>
      <c r="AI543" s="163" t="str">
        <f t="shared" si="208"/>
        <v/>
      </c>
    </row>
    <row r="544" spans="1:35">
      <c r="A544" s="164" t="str">
        <f t="shared" ca="1" si="188"/>
        <v/>
      </c>
      <c r="B544" s="44" t="str">
        <f t="shared" ca="1" si="189"/>
        <v/>
      </c>
      <c r="C544" s="45" t="str">
        <f t="shared" ca="1" si="209"/>
        <v/>
      </c>
      <c r="D544" s="45" t="str">
        <f t="shared" ca="1" si="190"/>
        <v/>
      </c>
      <c r="E544" s="44" t="str">
        <f t="shared" ca="1" si="191"/>
        <v/>
      </c>
      <c r="F544" s="45" t="str">
        <f t="shared" ca="1" si="192"/>
        <v/>
      </c>
      <c r="G544" s="46" t="str">
        <f t="shared" ca="1" si="193"/>
        <v/>
      </c>
      <c r="H544" s="44" t="str">
        <f t="shared" ca="1" si="194"/>
        <v/>
      </c>
      <c r="I544" s="45" t="str">
        <f t="shared" ca="1" si="195"/>
        <v/>
      </c>
      <c r="J544" s="46" t="str">
        <f t="shared" ca="1" si="196"/>
        <v/>
      </c>
      <c r="K544" s="44" t="str">
        <f t="shared" ca="1" si="197"/>
        <v/>
      </c>
      <c r="L544" s="45" t="str">
        <f t="shared" ca="1" si="198"/>
        <v/>
      </c>
      <c r="M544" s="46" t="str">
        <f t="shared" ca="1" si="199"/>
        <v/>
      </c>
      <c r="N544" s="44" t="str">
        <f t="shared" ca="1" si="200"/>
        <v/>
      </c>
      <c r="O544" s="45" t="str">
        <f t="shared" ca="1" si="201"/>
        <v/>
      </c>
      <c r="P544" s="46" t="str">
        <f t="shared" ca="1" si="202"/>
        <v/>
      </c>
      <c r="Q544" s="44" t="str">
        <f t="shared" ca="1" si="203"/>
        <v/>
      </c>
      <c r="R544" s="45" t="str">
        <f t="shared" ca="1" si="204"/>
        <v/>
      </c>
      <c r="S544" s="46" t="str">
        <f t="shared" ca="1" si="205"/>
        <v/>
      </c>
      <c r="T544" s="77" t="str">
        <f t="shared" ca="1" si="206"/>
        <v/>
      </c>
      <c r="AH544" s="163" t="str">
        <f t="shared" si="207"/>
        <v/>
      </c>
      <c r="AI544" s="163" t="str">
        <f t="shared" si="208"/>
        <v/>
      </c>
    </row>
    <row r="545" spans="1:35">
      <c r="A545" s="164" t="str">
        <f t="shared" ca="1" si="188"/>
        <v/>
      </c>
      <c r="B545" s="44" t="str">
        <f t="shared" ca="1" si="189"/>
        <v/>
      </c>
      <c r="C545" s="45" t="str">
        <f t="shared" ca="1" si="209"/>
        <v/>
      </c>
      <c r="D545" s="45" t="str">
        <f t="shared" ca="1" si="190"/>
        <v/>
      </c>
      <c r="E545" s="44" t="str">
        <f t="shared" ca="1" si="191"/>
        <v/>
      </c>
      <c r="F545" s="45" t="str">
        <f t="shared" ca="1" si="192"/>
        <v/>
      </c>
      <c r="G545" s="46" t="str">
        <f t="shared" ca="1" si="193"/>
        <v/>
      </c>
      <c r="H545" s="44" t="str">
        <f t="shared" ca="1" si="194"/>
        <v/>
      </c>
      <c r="I545" s="45" t="str">
        <f t="shared" ca="1" si="195"/>
        <v/>
      </c>
      <c r="J545" s="46" t="str">
        <f t="shared" ca="1" si="196"/>
        <v/>
      </c>
      <c r="K545" s="44" t="str">
        <f t="shared" ca="1" si="197"/>
        <v/>
      </c>
      <c r="L545" s="45" t="str">
        <f t="shared" ca="1" si="198"/>
        <v/>
      </c>
      <c r="M545" s="46" t="str">
        <f t="shared" ca="1" si="199"/>
        <v/>
      </c>
      <c r="N545" s="44" t="str">
        <f t="shared" ca="1" si="200"/>
        <v/>
      </c>
      <c r="O545" s="45" t="str">
        <f t="shared" ca="1" si="201"/>
        <v/>
      </c>
      <c r="P545" s="46" t="str">
        <f t="shared" ca="1" si="202"/>
        <v/>
      </c>
      <c r="Q545" s="44" t="str">
        <f t="shared" ca="1" si="203"/>
        <v/>
      </c>
      <c r="R545" s="45" t="str">
        <f t="shared" ca="1" si="204"/>
        <v/>
      </c>
      <c r="S545" s="46" t="str">
        <f t="shared" ca="1" si="205"/>
        <v/>
      </c>
      <c r="T545" s="77" t="str">
        <f t="shared" ca="1" si="206"/>
        <v/>
      </c>
      <c r="AH545" s="163" t="str">
        <f t="shared" si="207"/>
        <v/>
      </c>
      <c r="AI545" s="163" t="str">
        <f t="shared" si="208"/>
        <v/>
      </c>
    </row>
    <row r="546" spans="1:35">
      <c r="A546" s="164" t="str">
        <f t="shared" ca="1" si="188"/>
        <v/>
      </c>
      <c r="B546" s="44" t="str">
        <f t="shared" ca="1" si="189"/>
        <v/>
      </c>
      <c r="C546" s="45" t="str">
        <f t="shared" ca="1" si="209"/>
        <v/>
      </c>
      <c r="D546" s="45" t="str">
        <f t="shared" ca="1" si="190"/>
        <v/>
      </c>
      <c r="E546" s="44" t="str">
        <f t="shared" ca="1" si="191"/>
        <v/>
      </c>
      <c r="F546" s="45" t="str">
        <f t="shared" ca="1" si="192"/>
        <v/>
      </c>
      <c r="G546" s="46" t="str">
        <f t="shared" ca="1" si="193"/>
        <v/>
      </c>
      <c r="H546" s="44" t="str">
        <f t="shared" ca="1" si="194"/>
        <v/>
      </c>
      <c r="I546" s="45" t="str">
        <f t="shared" ca="1" si="195"/>
        <v/>
      </c>
      <c r="J546" s="46" t="str">
        <f t="shared" ca="1" si="196"/>
        <v/>
      </c>
      <c r="K546" s="44" t="str">
        <f t="shared" ca="1" si="197"/>
        <v/>
      </c>
      <c r="L546" s="45" t="str">
        <f t="shared" ca="1" si="198"/>
        <v/>
      </c>
      <c r="M546" s="46" t="str">
        <f t="shared" ca="1" si="199"/>
        <v/>
      </c>
      <c r="N546" s="44" t="str">
        <f t="shared" ca="1" si="200"/>
        <v/>
      </c>
      <c r="O546" s="45" t="str">
        <f t="shared" ca="1" si="201"/>
        <v/>
      </c>
      <c r="P546" s="46" t="str">
        <f t="shared" ca="1" si="202"/>
        <v/>
      </c>
      <c r="Q546" s="44" t="str">
        <f t="shared" ca="1" si="203"/>
        <v/>
      </c>
      <c r="R546" s="45" t="str">
        <f t="shared" ca="1" si="204"/>
        <v/>
      </c>
      <c r="S546" s="46" t="str">
        <f t="shared" ca="1" si="205"/>
        <v/>
      </c>
      <c r="T546" s="77" t="str">
        <f t="shared" ca="1" si="206"/>
        <v/>
      </c>
      <c r="AH546" s="163" t="str">
        <f t="shared" si="207"/>
        <v/>
      </c>
      <c r="AI546" s="163" t="str">
        <f t="shared" si="208"/>
        <v/>
      </c>
    </row>
    <row r="547" spans="1:35">
      <c r="A547" s="164" t="str">
        <f t="shared" ca="1" si="188"/>
        <v/>
      </c>
      <c r="B547" s="44" t="str">
        <f t="shared" ca="1" si="189"/>
        <v/>
      </c>
      <c r="C547" s="45" t="str">
        <f t="shared" ca="1" si="209"/>
        <v/>
      </c>
      <c r="D547" s="45" t="str">
        <f t="shared" ca="1" si="190"/>
        <v/>
      </c>
      <c r="E547" s="44" t="str">
        <f t="shared" ca="1" si="191"/>
        <v/>
      </c>
      <c r="F547" s="45" t="str">
        <f t="shared" ca="1" si="192"/>
        <v/>
      </c>
      <c r="G547" s="46" t="str">
        <f t="shared" ca="1" si="193"/>
        <v/>
      </c>
      <c r="H547" s="44" t="str">
        <f t="shared" ca="1" si="194"/>
        <v/>
      </c>
      <c r="I547" s="45" t="str">
        <f t="shared" ca="1" si="195"/>
        <v/>
      </c>
      <c r="J547" s="46" t="str">
        <f t="shared" ca="1" si="196"/>
        <v/>
      </c>
      <c r="K547" s="44" t="str">
        <f t="shared" ca="1" si="197"/>
        <v/>
      </c>
      <c r="L547" s="45" t="str">
        <f t="shared" ca="1" si="198"/>
        <v/>
      </c>
      <c r="M547" s="46" t="str">
        <f t="shared" ca="1" si="199"/>
        <v/>
      </c>
      <c r="N547" s="44" t="str">
        <f t="shared" ca="1" si="200"/>
        <v/>
      </c>
      <c r="O547" s="45" t="str">
        <f t="shared" ca="1" si="201"/>
        <v/>
      </c>
      <c r="P547" s="46" t="str">
        <f t="shared" ca="1" si="202"/>
        <v/>
      </c>
      <c r="Q547" s="44" t="str">
        <f t="shared" ca="1" si="203"/>
        <v/>
      </c>
      <c r="R547" s="45" t="str">
        <f t="shared" ca="1" si="204"/>
        <v/>
      </c>
      <c r="S547" s="46" t="str">
        <f t="shared" ca="1" si="205"/>
        <v/>
      </c>
      <c r="T547" s="77" t="str">
        <f t="shared" ca="1" si="206"/>
        <v/>
      </c>
      <c r="AH547" s="163" t="str">
        <f t="shared" si="207"/>
        <v/>
      </c>
      <c r="AI547" s="163" t="str">
        <f t="shared" si="208"/>
        <v/>
      </c>
    </row>
    <row r="548" spans="1:35">
      <c r="A548" s="164" t="str">
        <f t="shared" ca="1" si="188"/>
        <v/>
      </c>
      <c r="B548" s="44" t="str">
        <f t="shared" ca="1" si="189"/>
        <v/>
      </c>
      <c r="C548" s="45" t="str">
        <f t="shared" ca="1" si="209"/>
        <v/>
      </c>
      <c r="D548" s="45" t="str">
        <f t="shared" ca="1" si="190"/>
        <v/>
      </c>
      <c r="E548" s="44" t="str">
        <f t="shared" ca="1" si="191"/>
        <v/>
      </c>
      <c r="F548" s="45" t="str">
        <f t="shared" ca="1" si="192"/>
        <v/>
      </c>
      <c r="G548" s="46" t="str">
        <f t="shared" ca="1" si="193"/>
        <v/>
      </c>
      <c r="H548" s="44" t="str">
        <f t="shared" ca="1" si="194"/>
        <v/>
      </c>
      <c r="I548" s="45" t="str">
        <f t="shared" ca="1" si="195"/>
        <v/>
      </c>
      <c r="J548" s="46" t="str">
        <f t="shared" ca="1" si="196"/>
        <v/>
      </c>
      <c r="K548" s="44" t="str">
        <f t="shared" ca="1" si="197"/>
        <v/>
      </c>
      <c r="L548" s="45" t="str">
        <f t="shared" ca="1" si="198"/>
        <v/>
      </c>
      <c r="M548" s="46" t="str">
        <f t="shared" ca="1" si="199"/>
        <v/>
      </c>
      <c r="N548" s="44" t="str">
        <f t="shared" ca="1" si="200"/>
        <v/>
      </c>
      <c r="O548" s="45" t="str">
        <f t="shared" ca="1" si="201"/>
        <v/>
      </c>
      <c r="P548" s="46" t="str">
        <f t="shared" ca="1" si="202"/>
        <v/>
      </c>
      <c r="Q548" s="44" t="str">
        <f t="shared" ca="1" si="203"/>
        <v/>
      </c>
      <c r="R548" s="45" t="str">
        <f t="shared" ca="1" si="204"/>
        <v/>
      </c>
      <c r="S548" s="46" t="str">
        <f t="shared" ca="1" si="205"/>
        <v/>
      </c>
      <c r="T548" s="77" t="str">
        <f t="shared" ca="1" si="206"/>
        <v/>
      </c>
      <c r="AH548" s="163" t="str">
        <f t="shared" si="207"/>
        <v/>
      </c>
      <c r="AI548" s="163" t="str">
        <f t="shared" si="208"/>
        <v/>
      </c>
    </row>
    <row r="549" spans="1:35">
      <c r="A549" s="164" t="str">
        <f t="shared" ca="1" si="188"/>
        <v/>
      </c>
      <c r="B549" s="44" t="str">
        <f t="shared" ca="1" si="189"/>
        <v/>
      </c>
      <c r="C549" s="45" t="str">
        <f t="shared" ca="1" si="209"/>
        <v/>
      </c>
      <c r="D549" s="45" t="str">
        <f t="shared" ca="1" si="190"/>
        <v/>
      </c>
      <c r="E549" s="44" t="str">
        <f t="shared" ca="1" si="191"/>
        <v/>
      </c>
      <c r="F549" s="45" t="str">
        <f t="shared" ca="1" si="192"/>
        <v/>
      </c>
      <c r="G549" s="46" t="str">
        <f t="shared" ca="1" si="193"/>
        <v/>
      </c>
      <c r="H549" s="44" t="str">
        <f t="shared" ca="1" si="194"/>
        <v/>
      </c>
      <c r="I549" s="45" t="str">
        <f t="shared" ca="1" si="195"/>
        <v/>
      </c>
      <c r="J549" s="46" t="str">
        <f t="shared" ca="1" si="196"/>
        <v/>
      </c>
      <c r="K549" s="44" t="str">
        <f t="shared" ca="1" si="197"/>
        <v/>
      </c>
      <c r="L549" s="45" t="str">
        <f t="shared" ca="1" si="198"/>
        <v/>
      </c>
      <c r="M549" s="46" t="str">
        <f t="shared" ca="1" si="199"/>
        <v/>
      </c>
      <c r="N549" s="44" t="str">
        <f t="shared" ca="1" si="200"/>
        <v/>
      </c>
      <c r="O549" s="45" t="str">
        <f t="shared" ca="1" si="201"/>
        <v/>
      </c>
      <c r="P549" s="46" t="str">
        <f t="shared" ca="1" si="202"/>
        <v/>
      </c>
      <c r="Q549" s="44" t="str">
        <f t="shared" ca="1" si="203"/>
        <v/>
      </c>
      <c r="R549" s="45" t="str">
        <f t="shared" ca="1" si="204"/>
        <v/>
      </c>
      <c r="S549" s="46" t="str">
        <f t="shared" ca="1" si="205"/>
        <v/>
      </c>
      <c r="T549" s="77" t="str">
        <f t="shared" ca="1" si="206"/>
        <v/>
      </c>
      <c r="AH549" s="163" t="str">
        <f t="shared" si="207"/>
        <v/>
      </c>
      <c r="AI549" s="163" t="str">
        <f t="shared" si="208"/>
        <v/>
      </c>
    </row>
    <row r="550" spans="1:35">
      <c r="A550" s="164" t="str">
        <f t="shared" ca="1" si="188"/>
        <v/>
      </c>
      <c r="B550" s="44" t="str">
        <f t="shared" ca="1" si="189"/>
        <v/>
      </c>
      <c r="C550" s="45" t="str">
        <f t="shared" ca="1" si="209"/>
        <v/>
      </c>
      <c r="D550" s="45" t="str">
        <f t="shared" ca="1" si="190"/>
        <v/>
      </c>
      <c r="E550" s="44" t="str">
        <f t="shared" ca="1" si="191"/>
        <v/>
      </c>
      <c r="F550" s="45" t="str">
        <f t="shared" ca="1" si="192"/>
        <v/>
      </c>
      <c r="G550" s="46" t="str">
        <f t="shared" ca="1" si="193"/>
        <v/>
      </c>
      <c r="H550" s="44" t="str">
        <f t="shared" ca="1" si="194"/>
        <v/>
      </c>
      <c r="I550" s="45" t="str">
        <f t="shared" ca="1" si="195"/>
        <v/>
      </c>
      <c r="J550" s="46" t="str">
        <f t="shared" ca="1" si="196"/>
        <v/>
      </c>
      <c r="K550" s="44" t="str">
        <f t="shared" ca="1" si="197"/>
        <v/>
      </c>
      <c r="L550" s="45" t="str">
        <f t="shared" ca="1" si="198"/>
        <v/>
      </c>
      <c r="M550" s="46" t="str">
        <f t="shared" ca="1" si="199"/>
        <v/>
      </c>
      <c r="N550" s="44" t="str">
        <f t="shared" ca="1" si="200"/>
        <v/>
      </c>
      <c r="O550" s="45" t="str">
        <f t="shared" ca="1" si="201"/>
        <v/>
      </c>
      <c r="P550" s="46" t="str">
        <f t="shared" ca="1" si="202"/>
        <v/>
      </c>
      <c r="Q550" s="44" t="str">
        <f t="shared" ca="1" si="203"/>
        <v/>
      </c>
      <c r="R550" s="45" t="str">
        <f t="shared" ca="1" si="204"/>
        <v/>
      </c>
      <c r="S550" s="46" t="str">
        <f t="shared" ca="1" si="205"/>
        <v/>
      </c>
      <c r="T550" s="77" t="str">
        <f t="shared" ca="1" si="206"/>
        <v/>
      </c>
      <c r="AH550" s="163" t="str">
        <f t="shared" si="207"/>
        <v/>
      </c>
      <c r="AI550" s="163" t="str">
        <f t="shared" si="208"/>
        <v/>
      </c>
    </row>
    <row r="551" spans="1:35">
      <c r="A551" s="164" t="str">
        <f t="shared" ca="1" si="188"/>
        <v/>
      </c>
      <c r="B551" s="44" t="str">
        <f t="shared" ca="1" si="189"/>
        <v/>
      </c>
      <c r="C551" s="45" t="str">
        <f t="shared" ca="1" si="209"/>
        <v/>
      </c>
      <c r="D551" s="45" t="str">
        <f t="shared" ca="1" si="190"/>
        <v/>
      </c>
      <c r="E551" s="44" t="str">
        <f t="shared" ca="1" si="191"/>
        <v/>
      </c>
      <c r="F551" s="45" t="str">
        <f t="shared" ca="1" si="192"/>
        <v/>
      </c>
      <c r="G551" s="46" t="str">
        <f t="shared" ca="1" si="193"/>
        <v/>
      </c>
      <c r="H551" s="44" t="str">
        <f t="shared" ca="1" si="194"/>
        <v/>
      </c>
      <c r="I551" s="45" t="str">
        <f t="shared" ca="1" si="195"/>
        <v/>
      </c>
      <c r="J551" s="46" t="str">
        <f t="shared" ca="1" si="196"/>
        <v/>
      </c>
      <c r="K551" s="44" t="str">
        <f t="shared" ca="1" si="197"/>
        <v/>
      </c>
      <c r="L551" s="45" t="str">
        <f t="shared" ca="1" si="198"/>
        <v/>
      </c>
      <c r="M551" s="46" t="str">
        <f t="shared" ca="1" si="199"/>
        <v/>
      </c>
      <c r="N551" s="44" t="str">
        <f t="shared" ca="1" si="200"/>
        <v/>
      </c>
      <c r="O551" s="45" t="str">
        <f t="shared" ca="1" si="201"/>
        <v/>
      </c>
      <c r="P551" s="46" t="str">
        <f t="shared" ca="1" si="202"/>
        <v/>
      </c>
      <c r="Q551" s="44" t="str">
        <f t="shared" ca="1" si="203"/>
        <v/>
      </c>
      <c r="R551" s="45" t="str">
        <f t="shared" ca="1" si="204"/>
        <v/>
      </c>
      <c r="S551" s="46" t="str">
        <f t="shared" ca="1" si="205"/>
        <v/>
      </c>
      <c r="T551" s="77" t="str">
        <f t="shared" ca="1" si="206"/>
        <v/>
      </c>
      <c r="AH551" s="163" t="str">
        <f t="shared" si="207"/>
        <v/>
      </c>
      <c r="AI551" s="163" t="str">
        <f t="shared" si="208"/>
        <v/>
      </c>
    </row>
    <row r="552" spans="1:35">
      <c r="A552" s="164" t="str">
        <f t="shared" ca="1" si="188"/>
        <v/>
      </c>
      <c r="B552" s="44" t="str">
        <f t="shared" ca="1" si="189"/>
        <v/>
      </c>
      <c r="C552" s="45" t="str">
        <f t="shared" ca="1" si="209"/>
        <v/>
      </c>
      <c r="D552" s="45" t="str">
        <f t="shared" ca="1" si="190"/>
        <v/>
      </c>
      <c r="E552" s="44" t="str">
        <f t="shared" ca="1" si="191"/>
        <v/>
      </c>
      <c r="F552" s="45" t="str">
        <f t="shared" ca="1" si="192"/>
        <v/>
      </c>
      <c r="G552" s="46" t="str">
        <f t="shared" ca="1" si="193"/>
        <v/>
      </c>
      <c r="H552" s="44" t="str">
        <f t="shared" ca="1" si="194"/>
        <v/>
      </c>
      <c r="I552" s="45" t="str">
        <f t="shared" ca="1" si="195"/>
        <v/>
      </c>
      <c r="J552" s="46" t="str">
        <f t="shared" ca="1" si="196"/>
        <v/>
      </c>
      <c r="K552" s="44" t="str">
        <f t="shared" ca="1" si="197"/>
        <v/>
      </c>
      <c r="L552" s="45" t="str">
        <f t="shared" ca="1" si="198"/>
        <v/>
      </c>
      <c r="M552" s="46" t="str">
        <f t="shared" ca="1" si="199"/>
        <v/>
      </c>
      <c r="N552" s="44" t="str">
        <f t="shared" ca="1" si="200"/>
        <v/>
      </c>
      <c r="O552" s="45" t="str">
        <f t="shared" ca="1" si="201"/>
        <v/>
      </c>
      <c r="P552" s="46" t="str">
        <f t="shared" ca="1" si="202"/>
        <v/>
      </c>
      <c r="Q552" s="44" t="str">
        <f t="shared" ca="1" si="203"/>
        <v/>
      </c>
      <c r="R552" s="45" t="str">
        <f t="shared" ca="1" si="204"/>
        <v/>
      </c>
      <c r="S552" s="46" t="str">
        <f t="shared" ca="1" si="205"/>
        <v/>
      </c>
      <c r="T552" s="77" t="str">
        <f t="shared" ca="1" si="206"/>
        <v/>
      </c>
      <c r="AH552" s="163" t="str">
        <f t="shared" si="207"/>
        <v/>
      </c>
      <c r="AI552" s="163" t="str">
        <f t="shared" si="208"/>
        <v/>
      </c>
    </row>
    <row r="553" spans="1:35">
      <c r="A553" s="164" t="str">
        <f t="shared" ca="1" si="188"/>
        <v/>
      </c>
      <c r="B553" s="44" t="str">
        <f t="shared" ca="1" si="189"/>
        <v/>
      </c>
      <c r="C553" s="45" t="str">
        <f t="shared" ca="1" si="209"/>
        <v/>
      </c>
      <c r="D553" s="45" t="str">
        <f t="shared" ca="1" si="190"/>
        <v/>
      </c>
      <c r="E553" s="44" t="str">
        <f t="shared" ca="1" si="191"/>
        <v/>
      </c>
      <c r="F553" s="45" t="str">
        <f t="shared" ca="1" si="192"/>
        <v/>
      </c>
      <c r="G553" s="46" t="str">
        <f t="shared" ca="1" si="193"/>
        <v/>
      </c>
      <c r="H553" s="44" t="str">
        <f t="shared" ca="1" si="194"/>
        <v/>
      </c>
      <c r="I553" s="45" t="str">
        <f t="shared" ca="1" si="195"/>
        <v/>
      </c>
      <c r="J553" s="46" t="str">
        <f t="shared" ca="1" si="196"/>
        <v/>
      </c>
      <c r="K553" s="44" t="str">
        <f t="shared" ca="1" si="197"/>
        <v/>
      </c>
      <c r="L553" s="45" t="str">
        <f t="shared" ca="1" si="198"/>
        <v/>
      </c>
      <c r="M553" s="46" t="str">
        <f t="shared" ca="1" si="199"/>
        <v/>
      </c>
      <c r="N553" s="44" t="str">
        <f t="shared" ca="1" si="200"/>
        <v/>
      </c>
      <c r="O553" s="45" t="str">
        <f t="shared" ca="1" si="201"/>
        <v/>
      </c>
      <c r="P553" s="46" t="str">
        <f t="shared" ca="1" si="202"/>
        <v/>
      </c>
      <c r="Q553" s="44" t="str">
        <f t="shared" ca="1" si="203"/>
        <v/>
      </c>
      <c r="R553" s="45" t="str">
        <f t="shared" ca="1" si="204"/>
        <v/>
      </c>
      <c r="S553" s="46" t="str">
        <f t="shared" ca="1" si="205"/>
        <v/>
      </c>
      <c r="T553" s="77" t="str">
        <f t="shared" ca="1" si="206"/>
        <v/>
      </c>
      <c r="AH553" s="163" t="str">
        <f t="shared" si="207"/>
        <v/>
      </c>
      <c r="AI553" s="163" t="str">
        <f t="shared" si="208"/>
        <v/>
      </c>
    </row>
    <row r="554" spans="1:35">
      <c r="A554" s="164" t="str">
        <f t="shared" ref="A554:A617" ca="1" si="210">IF(AND(ISBLANK(AJ543), A553 = $AJ$1),NOW(),IF(ISBLANK(AJ543),"",AJ543))</f>
        <v/>
      </c>
      <c r="B554" s="44" t="str">
        <f t="shared" ref="B554:B617" ca="1" si="211">IF(COUNTIF(V:V,A554)=1,VLOOKUP(A554,V:W,2), IF(COUNTIF(V:V,A554)=0,$B$10,""))</f>
        <v/>
      </c>
      <c r="C554" s="45" t="str">
        <f t="shared" ca="1" si="209"/>
        <v/>
      </c>
      <c r="D554" s="45" t="str">
        <f t="shared" ref="D554:D617" ca="1" si="212">IF(ISERROR(B554-2),"",-1*ROUNDUP(A554-$A$14,0)/360*$B$7*$B$5)</f>
        <v/>
      </c>
      <c r="E554" s="44" t="str">
        <f t="shared" ref="E554:E617" ca="1" si="213">IF(COUNTIF(V:V,A554)=1,VLOOKUP(A554,X:Y,2), IF(COUNTIF(V:V,A554)=0,$C$10,""))</f>
        <v/>
      </c>
      <c r="F554" s="45" t="str">
        <f t="shared" ref="F554:F617" ca="1" si="214">IF(ISERROR(B554-2),"",(E554-$E$14)/100*$C$5)</f>
        <v/>
      </c>
      <c r="G554" s="46" t="str">
        <f t="shared" ref="G554:G617" ca="1" si="215">IF(ISERROR(B554-2),"",ROUNDUP(A554-$A$14,0)/360*$C$6*$C$5-ROUNDUP(A554-$A$14,0)/360*$C$7*$C$5*$E$14/100)</f>
        <v/>
      </c>
      <c r="H554" s="44" t="str">
        <f t="shared" ref="H554:H617" ca="1" si="216">IF(COUNTIF(V:V,A554)=1,VLOOKUP(A554,Z:AA,2), IF(COUNTIF(V:V,A554)=0,$D$10,""))</f>
        <v/>
      </c>
      <c r="I554" s="45" t="str">
        <f t="shared" ref="I554:I617" ca="1" si="217">IF(ISERROR(B554-2),"",(H554-$H$14)/100*$D$5)</f>
        <v/>
      </c>
      <c r="J554" s="46" t="str">
        <f t="shared" ref="J554:J617" ca="1" si="218">IF(ISERROR(B554-2),"",ROUNDUP(A554-$A$14,0)/360*$D$6*$D$5-ROUNDUP(A554-$A$14,0)/360*$D$7*$D$5*$H$14/100)</f>
        <v/>
      </c>
      <c r="K554" s="44" t="str">
        <f t="shared" ref="K554:K617" ca="1" si="219">IF(COUNTIF(V:V,A554)=1,VLOOKUP(A554,AB:AC,2), IF(COUNTIF(V:V,A554)=0,$E$10,""))</f>
        <v/>
      </c>
      <c r="L554" s="45" t="str">
        <f t="shared" ref="L554:L617" ca="1" si="220">IF(ISERROR(B554-2),"",(K554-$K$14)/100*$E$5)</f>
        <v/>
      </c>
      <c r="M554" s="46" t="str">
        <f t="shared" ref="M554:M617" ca="1" si="221">IF(ISERROR(B554-2),"",ROUNDUP(A554-$A$14,0)/360*$E$6*$E$5-ROUNDUP(A554-$A$14,0)/360*$E$7*$E$5*$K$14/100)</f>
        <v/>
      </c>
      <c r="N554" s="44" t="str">
        <f t="shared" ref="N554:N617" ca="1" si="222">IF(COUNTIF(V:V,A554)=1,VLOOKUP(A554,AD:AE,2), IF(COUNTIF(V:V,A554)=0,$F$10,""))</f>
        <v/>
      </c>
      <c r="O554" s="45" t="str">
        <f t="shared" ref="O554:O617" ca="1" si="223">IF(ISERROR(B554-2),"",(N554/$N$14-1)*$F$5)</f>
        <v/>
      </c>
      <c r="P554" s="46" t="str">
        <f t="shared" ref="P554:P617" ca="1" si="224">IF(ISERROR(B554-2),"",-1*ROUNDUP(A554-$A$14,0)/360*$F$7*$F$5)</f>
        <v/>
      </c>
      <c r="Q554" s="44" t="str">
        <f t="shared" ref="Q554:Q617" ca="1" si="225">IF(COUNTIF(V:V,A554)=1,VLOOKUP(A554,AF:AG,2), IF(COUNTIF(V:V,A554)=0,$G$10,""))</f>
        <v/>
      </c>
      <c r="R554" s="45" t="str">
        <f t="shared" ref="R554:R617" ca="1" si="226">IF(ISERROR(B554-2),"",(Q554-$Q$14)/100*$G$5)</f>
        <v/>
      </c>
      <c r="S554" s="46" t="str">
        <f t="shared" ref="S554:S617" ca="1" si="227">IF(ISERROR(B554-2),"",ROUNDUP(A554-$A$14,0)/360*$G$6*$G$5-ROUNDUP(A554-$A$14,0)/360*$G$7*$G$5*$Q$14/100)</f>
        <v/>
      </c>
      <c r="T554" s="77" t="str">
        <f t="shared" ref="T554:T617" ca="1" si="228">IF(ISERROR(B554-2),"",C554+D554-F554-G554-I554-J554-L554-M554-O554-P554+R554+S554+$J$9+$N$9)</f>
        <v/>
      </c>
      <c r="AH554" s="163" t="str">
        <f t="shared" si="207"/>
        <v/>
      </c>
      <c r="AI554" s="163" t="str">
        <f t="shared" si="208"/>
        <v/>
      </c>
    </row>
    <row r="555" spans="1:35">
      <c r="A555" s="164" t="str">
        <f t="shared" ca="1" si="210"/>
        <v/>
      </c>
      <c r="B555" s="44" t="str">
        <f t="shared" ca="1" si="211"/>
        <v/>
      </c>
      <c r="C555" s="45" t="str">
        <f t="shared" ca="1" si="209"/>
        <v/>
      </c>
      <c r="D555" s="45" t="str">
        <f t="shared" ca="1" si="212"/>
        <v/>
      </c>
      <c r="E555" s="44" t="str">
        <f t="shared" ca="1" si="213"/>
        <v/>
      </c>
      <c r="F555" s="45" t="str">
        <f t="shared" ca="1" si="214"/>
        <v/>
      </c>
      <c r="G555" s="46" t="str">
        <f t="shared" ca="1" si="215"/>
        <v/>
      </c>
      <c r="H555" s="44" t="str">
        <f t="shared" ca="1" si="216"/>
        <v/>
      </c>
      <c r="I555" s="45" t="str">
        <f t="shared" ca="1" si="217"/>
        <v/>
      </c>
      <c r="J555" s="46" t="str">
        <f t="shared" ca="1" si="218"/>
        <v/>
      </c>
      <c r="K555" s="44" t="str">
        <f t="shared" ca="1" si="219"/>
        <v/>
      </c>
      <c r="L555" s="45" t="str">
        <f t="shared" ca="1" si="220"/>
        <v/>
      </c>
      <c r="M555" s="46" t="str">
        <f t="shared" ca="1" si="221"/>
        <v/>
      </c>
      <c r="N555" s="44" t="str">
        <f t="shared" ca="1" si="222"/>
        <v/>
      </c>
      <c r="O555" s="45" t="str">
        <f t="shared" ca="1" si="223"/>
        <v/>
      </c>
      <c r="P555" s="46" t="str">
        <f t="shared" ca="1" si="224"/>
        <v/>
      </c>
      <c r="Q555" s="44" t="str">
        <f t="shared" ca="1" si="225"/>
        <v/>
      </c>
      <c r="R555" s="45" t="str">
        <f t="shared" ca="1" si="226"/>
        <v/>
      </c>
      <c r="S555" s="46" t="str">
        <f t="shared" ca="1" si="227"/>
        <v/>
      </c>
      <c r="T555" s="77" t="str">
        <f t="shared" ca="1" si="228"/>
        <v/>
      </c>
      <c r="AH555" s="163" t="str">
        <f t="shared" si="207"/>
        <v/>
      </c>
      <c r="AI555" s="163" t="str">
        <f t="shared" si="208"/>
        <v/>
      </c>
    </row>
    <row r="556" spans="1:35">
      <c r="A556" s="164" t="str">
        <f t="shared" ca="1" si="210"/>
        <v/>
      </c>
      <c r="B556" s="44" t="str">
        <f t="shared" ca="1" si="211"/>
        <v/>
      </c>
      <c r="C556" s="45" t="str">
        <f t="shared" ca="1" si="209"/>
        <v/>
      </c>
      <c r="D556" s="45" t="str">
        <f t="shared" ca="1" si="212"/>
        <v/>
      </c>
      <c r="E556" s="44" t="str">
        <f t="shared" ca="1" si="213"/>
        <v/>
      </c>
      <c r="F556" s="45" t="str">
        <f t="shared" ca="1" si="214"/>
        <v/>
      </c>
      <c r="G556" s="46" t="str">
        <f t="shared" ca="1" si="215"/>
        <v/>
      </c>
      <c r="H556" s="44" t="str">
        <f t="shared" ca="1" si="216"/>
        <v/>
      </c>
      <c r="I556" s="45" t="str">
        <f t="shared" ca="1" si="217"/>
        <v/>
      </c>
      <c r="J556" s="46" t="str">
        <f t="shared" ca="1" si="218"/>
        <v/>
      </c>
      <c r="K556" s="44" t="str">
        <f t="shared" ca="1" si="219"/>
        <v/>
      </c>
      <c r="L556" s="45" t="str">
        <f t="shared" ca="1" si="220"/>
        <v/>
      </c>
      <c r="M556" s="46" t="str">
        <f t="shared" ca="1" si="221"/>
        <v/>
      </c>
      <c r="N556" s="44" t="str">
        <f t="shared" ca="1" si="222"/>
        <v/>
      </c>
      <c r="O556" s="45" t="str">
        <f t="shared" ca="1" si="223"/>
        <v/>
      </c>
      <c r="P556" s="46" t="str">
        <f t="shared" ca="1" si="224"/>
        <v/>
      </c>
      <c r="Q556" s="44" t="str">
        <f t="shared" ca="1" si="225"/>
        <v/>
      </c>
      <c r="R556" s="45" t="str">
        <f t="shared" ca="1" si="226"/>
        <v/>
      </c>
      <c r="S556" s="46" t="str">
        <f t="shared" ca="1" si="227"/>
        <v/>
      </c>
      <c r="T556" s="77" t="str">
        <f t="shared" ca="1" si="228"/>
        <v/>
      </c>
      <c r="AH556" s="163" t="str">
        <f t="shared" si="207"/>
        <v/>
      </c>
      <c r="AI556" s="163" t="str">
        <f t="shared" si="208"/>
        <v/>
      </c>
    </row>
    <row r="557" spans="1:35">
      <c r="A557" s="164" t="str">
        <f t="shared" ca="1" si="210"/>
        <v/>
      </c>
      <c r="B557" s="44" t="str">
        <f t="shared" ca="1" si="211"/>
        <v/>
      </c>
      <c r="C557" s="45" t="str">
        <f t="shared" ca="1" si="209"/>
        <v/>
      </c>
      <c r="D557" s="45" t="str">
        <f t="shared" ca="1" si="212"/>
        <v/>
      </c>
      <c r="E557" s="44" t="str">
        <f t="shared" ca="1" si="213"/>
        <v/>
      </c>
      <c r="F557" s="45" t="str">
        <f t="shared" ca="1" si="214"/>
        <v/>
      </c>
      <c r="G557" s="46" t="str">
        <f t="shared" ca="1" si="215"/>
        <v/>
      </c>
      <c r="H557" s="44" t="str">
        <f t="shared" ca="1" si="216"/>
        <v/>
      </c>
      <c r="I557" s="45" t="str">
        <f t="shared" ca="1" si="217"/>
        <v/>
      </c>
      <c r="J557" s="46" t="str">
        <f t="shared" ca="1" si="218"/>
        <v/>
      </c>
      <c r="K557" s="44" t="str">
        <f t="shared" ca="1" si="219"/>
        <v/>
      </c>
      <c r="L557" s="45" t="str">
        <f t="shared" ca="1" si="220"/>
        <v/>
      </c>
      <c r="M557" s="46" t="str">
        <f t="shared" ca="1" si="221"/>
        <v/>
      </c>
      <c r="N557" s="44" t="str">
        <f t="shared" ca="1" si="222"/>
        <v/>
      </c>
      <c r="O557" s="45" t="str">
        <f t="shared" ca="1" si="223"/>
        <v/>
      </c>
      <c r="P557" s="46" t="str">
        <f t="shared" ca="1" si="224"/>
        <v/>
      </c>
      <c r="Q557" s="44" t="str">
        <f t="shared" ca="1" si="225"/>
        <v/>
      </c>
      <c r="R557" s="45" t="str">
        <f t="shared" ca="1" si="226"/>
        <v/>
      </c>
      <c r="S557" s="46" t="str">
        <f t="shared" ca="1" si="227"/>
        <v/>
      </c>
      <c r="T557" s="77" t="str">
        <f t="shared" ca="1" si="228"/>
        <v/>
      </c>
      <c r="AH557" s="163" t="str">
        <f t="shared" si="207"/>
        <v/>
      </c>
      <c r="AI557" s="163" t="str">
        <f t="shared" si="208"/>
        <v/>
      </c>
    </row>
    <row r="558" spans="1:35">
      <c r="A558" s="164" t="str">
        <f t="shared" ca="1" si="210"/>
        <v/>
      </c>
      <c r="B558" s="44" t="str">
        <f t="shared" ca="1" si="211"/>
        <v/>
      </c>
      <c r="C558" s="45" t="str">
        <f t="shared" ca="1" si="209"/>
        <v/>
      </c>
      <c r="D558" s="45" t="str">
        <f t="shared" ca="1" si="212"/>
        <v/>
      </c>
      <c r="E558" s="44" t="str">
        <f t="shared" ca="1" si="213"/>
        <v/>
      </c>
      <c r="F558" s="45" t="str">
        <f t="shared" ca="1" si="214"/>
        <v/>
      </c>
      <c r="G558" s="46" t="str">
        <f t="shared" ca="1" si="215"/>
        <v/>
      </c>
      <c r="H558" s="44" t="str">
        <f t="shared" ca="1" si="216"/>
        <v/>
      </c>
      <c r="I558" s="45" t="str">
        <f t="shared" ca="1" si="217"/>
        <v/>
      </c>
      <c r="J558" s="46" t="str">
        <f t="shared" ca="1" si="218"/>
        <v/>
      </c>
      <c r="K558" s="44" t="str">
        <f t="shared" ca="1" si="219"/>
        <v/>
      </c>
      <c r="L558" s="45" t="str">
        <f t="shared" ca="1" si="220"/>
        <v/>
      </c>
      <c r="M558" s="46" t="str">
        <f t="shared" ca="1" si="221"/>
        <v/>
      </c>
      <c r="N558" s="44" t="str">
        <f t="shared" ca="1" si="222"/>
        <v/>
      </c>
      <c r="O558" s="45" t="str">
        <f t="shared" ca="1" si="223"/>
        <v/>
      </c>
      <c r="P558" s="46" t="str">
        <f t="shared" ca="1" si="224"/>
        <v/>
      </c>
      <c r="Q558" s="44" t="str">
        <f t="shared" ca="1" si="225"/>
        <v/>
      </c>
      <c r="R558" s="45" t="str">
        <f t="shared" ca="1" si="226"/>
        <v/>
      </c>
      <c r="S558" s="46" t="str">
        <f t="shared" ca="1" si="227"/>
        <v/>
      </c>
      <c r="T558" s="77" t="str">
        <f t="shared" ca="1" si="228"/>
        <v/>
      </c>
      <c r="AH558" s="163" t="str">
        <f t="shared" si="207"/>
        <v/>
      </c>
      <c r="AI558" s="163" t="str">
        <f t="shared" si="208"/>
        <v/>
      </c>
    </row>
    <row r="559" spans="1:35">
      <c r="A559" s="164" t="str">
        <f t="shared" ca="1" si="210"/>
        <v/>
      </c>
      <c r="B559" s="44" t="str">
        <f t="shared" ca="1" si="211"/>
        <v/>
      </c>
      <c r="C559" s="45" t="str">
        <f t="shared" ca="1" si="209"/>
        <v/>
      </c>
      <c r="D559" s="45" t="str">
        <f t="shared" ca="1" si="212"/>
        <v/>
      </c>
      <c r="E559" s="44" t="str">
        <f t="shared" ca="1" si="213"/>
        <v/>
      </c>
      <c r="F559" s="45" t="str">
        <f t="shared" ca="1" si="214"/>
        <v/>
      </c>
      <c r="G559" s="46" t="str">
        <f t="shared" ca="1" si="215"/>
        <v/>
      </c>
      <c r="H559" s="44" t="str">
        <f t="shared" ca="1" si="216"/>
        <v/>
      </c>
      <c r="I559" s="45" t="str">
        <f t="shared" ca="1" si="217"/>
        <v/>
      </c>
      <c r="J559" s="46" t="str">
        <f t="shared" ca="1" si="218"/>
        <v/>
      </c>
      <c r="K559" s="44" t="str">
        <f t="shared" ca="1" si="219"/>
        <v/>
      </c>
      <c r="L559" s="45" t="str">
        <f t="shared" ca="1" si="220"/>
        <v/>
      </c>
      <c r="M559" s="46" t="str">
        <f t="shared" ca="1" si="221"/>
        <v/>
      </c>
      <c r="N559" s="44" t="str">
        <f t="shared" ca="1" si="222"/>
        <v/>
      </c>
      <c r="O559" s="45" t="str">
        <f t="shared" ca="1" si="223"/>
        <v/>
      </c>
      <c r="P559" s="46" t="str">
        <f t="shared" ca="1" si="224"/>
        <v/>
      </c>
      <c r="Q559" s="44" t="str">
        <f t="shared" ca="1" si="225"/>
        <v/>
      </c>
      <c r="R559" s="45" t="str">
        <f t="shared" ca="1" si="226"/>
        <v/>
      </c>
      <c r="S559" s="46" t="str">
        <f t="shared" ca="1" si="227"/>
        <v/>
      </c>
      <c r="T559" s="77" t="str">
        <f t="shared" ca="1" si="228"/>
        <v/>
      </c>
      <c r="AH559" s="163" t="str">
        <f t="shared" si="207"/>
        <v/>
      </c>
      <c r="AI559" s="163" t="str">
        <f t="shared" si="208"/>
        <v/>
      </c>
    </row>
    <row r="560" spans="1:35">
      <c r="A560" s="164" t="str">
        <f t="shared" ca="1" si="210"/>
        <v/>
      </c>
      <c r="B560" s="44" t="str">
        <f t="shared" ca="1" si="211"/>
        <v/>
      </c>
      <c r="C560" s="45" t="str">
        <f t="shared" ca="1" si="209"/>
        <v/>
      </c>
      <c r="D560" s="45" t="str">
        <f t="shared" ca="1" si="212"/>
        <v/>
      </c>
      <c r="E560" s="44" t="str">
        <f t="shared" ca="1" si="213"/>
        <v/>
      </c>
      <c r="F560" s="45" t="str">
        <f t="shared" ca="1" si="214"/>
        <v/>
      </c>
      <c r="G560" s="46" t="str">
        <f t="shared" ca="1" si="215"/>
        <v/>
      </c>
      <c r="H560" s="44" t="str">
        <f t="shared" ca="1" si="216"/>
        <v/>
      </c>
      <c r="I560" s="45" t="str">
        <f t="shared" ca="1" si="217"/>
        <v/>
      </c>
      <c r="J560" s="46" t="str">
        <f t="shared" ca="1" si="218"/>
        <v/>
      </c>
      <c r="K560" s="44" t="str">
        <f t="shared" ca="1" si="219"/>
        <v/>
      </c>
      <c r="L560" s="45" t="str">
        <f t="shared" ca="1" si="220"/>
        <v/>
      </c>
      <c r="M560" s="46" t="str">
        <f t="shared" ca="1" si="221"/>
        <v/>
      </c>
      <c r="N560" s="44" t="str">
        <f t="shared" ca="1" si="222"/>
        <v/>
      </c>
      <c r="O560" s="45" t="str">
        <f t="shared" ca="1" si="223"/>
        <v/>
      </c>
      <c r="P560" s="46" t="str">
        <f t="shared" ca="1" si="224"/>
        <v/>
      </c>
      <c r="Q560" s="44" t="str">
        <f t="shared" ca="1" si="225"/>
        <v/>
      </c>
      <c r="R560" s="45" t="str">
        <f t="shared" ca="1" si="226"/>
        <v/>
      </c>
      <c r="S560" s="46" t="str">
        <f t="shared" ca="1" si="227"/>
        <v/>
      </c>
      <c r="T560" s="77" t="str">
        <f t="shared" ca="1" si="228"/>
        <v/>
      </c>
      <c r="AH560" s="163" t="str">
        <f t="shared" si="207"/>
        <v/>
      </c>
      <c r="AI560" s="163" t="str">
        <f t="shared" si="208"/>
        <v/>
      </c>
    </row>
    <row r="561" spans="1:35">
      <c r="A561" s="164" t="str">
        <f t="shared" ca="1" si="210"/>
        <v/>
      </c>
      <c r="B561" s="44" t="str">
        <f t="shared" ca="1" si="211"/>
        <v/>
      </c>
      <c r="C561" s="45" t="str">
        <f t="shared" ca="1" si="209"/>
        <v/>
      </c>
      <c r="D561" s="45" t="str">
        <f t="shared" ca="1" si="212"/>
        <v/>
      </c>
      <c r="E561" s="44" t="str">
        <f t="shared" ca="1" si="213"/>
        <v/>
      </c>
      <c r="F561" s="45" t="str">
        <f t="shared" ca="1" si="214"/>
        <v/>
      </c>
      <c r="G561" s="46" t="str">
        <f t="shared" ca="1" si="215"/>
        <v/>
      </c>
      <c r="H561" s="44" t="str">
        <f t="shared" ca="1" si="216"/>
        <v/>
      </c>
      <c r="I561" s="45" t="str">
        <f t="shared" ca="1" si="217"/>
        <v/>
      </c>
      <c r="J561" s="46" t="str">
        <f t="shared" ca="1" si="218"/>
        <v/>
      </c>
      <c r="K561" s="44" t="str">
        <f t="shared" ca="1" si="219"/>
        <v/>
      </c>
      <c r="L561" s="45" t="str">
        <f t="shared" ca="1" si="220"/>
        <v/>
      </c>
      <c r="M561" s="46" t="str">
        <f t="shared" ca="1" si="221"/>
        <v/>
      </c>
      <c r="N561" s="44" t="str">
        <f t="shared" ca="1" si="222"/>
        <v/>
      </c>
      <c r="O561" s="45" t="str">
        <f t="shared" ca="1" si="223"/>
        <v/>
      </c>
      <c r="P561" s="46" t="str">
        <f t="shared" ca="1" si="224"/>
        <v/>
      </c>
      <c r="Q561" s="44" t="str">
        <f t="shared" ca="1" si="225"/>
        <v/>
      </c>
      <c r="R561" s="45" t="str">
        <f t="shared" ca="1" si="226"/>
        <v/>
      </c>
      <c r="S561" s="46" t="str">
        <f t="shared" ca="1" si="227"/>
        <v/>
      </c>
      <c r="T561" s="77" t="str">
        <f t="shared" ca="1" si="228"/>
        <v/>
      </c>
      <c r="AH561" s="163" t="str">
        <f t="shared" si="207"/>
        <v/>
      </c>
      <c r="AI561" s="163" t="str">
        <f t="shared" si="208"/>
        <v/>
      </c>
    </row>
    <row r="562" spans="1:35">
      <c r="A562" s="164" t="str">
        <f t="shared" ca="1" si="210"/>
        <v/>
      </c>
      <c r="B562" s="44" t="str">
        <f t="shared" ca="1" si="211"/>
        <v/>
      </c>
      <c r="C562" s="45" t="str">
        <f t="shared" ca="1" si="209"/>
        <v/>
      </c>
      <c r="D562" s="45" t="str">
        <f t="shared" ca="1" si="212"/>
        <v/>
      </c>
      <c r="E562" s="44" t="str">
        <f t="shared" ca="1" si="213"/>
        <v/>
      </c>
      <c r="F562" s="45" t="str">
        <f t="shared" ca="1" si="214"/>
        <v/>
      </c>
      <c r="G562" s="46" t="str">
        <f t="shared" ca="1" si="215"/>
        <v/>
      </c>
      <c r="H562" s="44" t="str">
        <f t="shared" ca="1" si="216"/>
        <v/>
      </c>
      <c r="I562" s="45" t="str">
        <f t="shared" ca="1" si="217"/>
        <v/>
      </c>
      <c r="J562" s="46" t="str">
        <f t="shared" ca="1" si="218"/>
        <v/>
      </c>
      <c r="K562" s="44" t="str">
        <f t="shared" ca="1" si="219"/>
        <v/>
      </c>
      <c r="L562" s="45" t="str">
        <f t="shared" ca="1" si="220"/>
        <v/>
      </c>
      <c r="M562" s="46" t="str">
        <f t="shared" ca="1" si="221"/>
        <v/>
      </c>
      <c r="N562" s="44" t="str">
        <f t="shared" ca="1" si="222"/>
        <v/>
      </c>
      <c r="O562" s="45" t="str">
        <f t="shared" ca="1" si="223"/>
        <v/>
      </c>
      <c r="P562" s="46" t="str">
        <f t="shared" ca="1" si="224"/>
        <v/>
      </c>
      <c r="Q562" s="44" t="str">
        <f t="shared" ca="1" si="225"/>
        <v/>
      </c>
      <c r="R562" s="45" t="str">
        <f t="shared" ca="1" si="226"/>
        <v/>
      </c>
      <c r="S562" s="46" t="str">
        <f t="shared" ca="1" si="227"/>
        <v/>
      </c>
      <c r="T562" s="77" t="str">
        <f t="shared" ca="1" si="228"/>
        <v/>
      </c>
      <c r="AH562" s="163" t="str">
        <f t="shared" si="207"/>
        <v/>
      </c>
      <c r="AI562" s="163" t="str">
        <f t="shared" si="208"/>
        <v/>
      </c>
    </row>
    <row r="563" spans="1:35">
      <c r="A563" s="164" t="str">
        <f t="shared" ca="1" si="210"/>
        <v/>
      </c>
      <c r="B563" s="44" t="str">
        <f t="shared" ca="1" si="211"/>
        <v/>
      </c>
      <c r="C563" s="45" t="str">
        <f t="shared" ca="1" si="209"/>
        <v/>
      </c>
      <c r="D563" s="45" t="str">
        <f t="shared" ca="1" si="212"/>
        <v/>
      </c>
      <c r="E563" s="44" t="str">
        <f t="shared" ca="1" si="213"/>
        <v/>
      </c>
      <c r="F563" s="45" t="str">
        <f t="shared" ca="1" si="214"/>
        <v/>
      </c>
      <c r="G563" s="46" t="str">
        <f t="shared" ca="1" si="215"/>
        <v/>
      </c>
      <c r="H563" s="44" t="str">
        <f t="shared" ca="1" si="216"/>
        <v/>
      </c>
      <c r="I563" s="45" t="str">
        <f t="shared" ca="1" si="217"/>
        <v/>
      </c>
      <c r="J563" s="46" t="str">
        <f t="shared" ca="1" si="218"/>
        <v/>
      </c>
      <c r="K563" s="44" t="str">
        <f t="shared" ca="1" si="219"/>
        <v/>
      </c>
      <c r="L563" s="45" t="str">
        <f t="shared" ca="1" si="220"/>
        <v/>
      </c>
      <c r="M563" s="46" t="str">
        <f t="shared" ca="1" si="221"/>
        <v/>
      </c>
      <c r="N563" s="44" t="str">
        <f t="shared" ca="1" si="222"/>
        <v/>
      </c>
      <c r="O563" s="45" t="str">
        <f t="shared" ca="1" si="223"/>
        <v/>
      </c>
      <c r="P563" s="46" t="str">
        <f t="shared" ca="1" si="224"/>
        <v/>
      </c>
      <c r="Q563" s="44" t="str">
        <f t="shared" ca="1" si="225"/>
        <v/>
      </c>
      <c r="R563" s="45" t="str">
        <f t="shared" ca="1" si="226"/>
        <v/>
      </c>
      <c r="S563" s="46" t="str">
        <f t="shared" ca="1" si="227"/>
        <v/>
      </c>
      <c r="T563" s="77" t="str">
        <f t="shared" ca="1" si="228"/>
        <v/>
      </c>
      <c r="AH563" s="163" t="str">
        <f t="shared" si="207"/>
        <v/>
      </c>
      <c r="AI563" s="163" t="str">
        <f t="shared" si="208"/>
        <v/>
      </c>
    </row>
    <row r="564" spans="1:35">
      <c r="A564" s="164" t="str">
        <f t="shared" ca="1" si="210"/>
        <v/>
      </c>
      <c r="B564" s="44" t="str">
        <f t="shared" ca="1" si="211"/>
        <v/>
      </c>
      <c r="C564" s="45" t="str">
        <f t="shared" ca="1" si="209"/>
        <v/>
      </c>
      <c r="D564" s="45" t="str">
        <f t="shared" ca="1" si="212"/>
        <v/>
      </c>
      <c r="E564" s="44" t="str">
        <f t="shared" ca="1" si="213"/>
        <v/>
      </c>
      <c r="F564" s="45" t="str">
        <f t="shared" ca="1" si="214"/>
        <v/>
      </c>
      <c r="G564" s="46" t="str">
        <f t="shared" ca="1" si="215"/>
        <v/>
      </c>
      <c r="H564" s="44" t="str">
        <f t="shared" ca="1" si="216"/>
        <v/>
      </c>
      <c r="I564" s="45" t="str">
        <f t="shared" ca="1" si="217"/>
        <v/>
      </c>
      <c r="J564" s="46" t="str">
        <f t="shared" ca="1" si="218"/>
        <v/>
      </c>
      <c r="K564" s="44" t="str">
        <f t="shared" ca="1" si="219"/>
        <v/>
      </c>
      <c r="L564" s="45" t="str">
        <f t="shared" ca="1" si="220"/>
        <v/>
      </c>
      <c r="M564" s="46" t="str">
        <f t="shared" ca="1" si="221"/>
        <v/>
      </c>
      <c r="N564" s="44" t="str">
        <f t="shared" ca="1" si="222"/>
        <v/>
      </c>
      <c r="O564" s="45" t="str">
        <f t="shared" ca="1" si="223"/>
        <v/>
      </c>
      <c r="P564" s="46" t="str">
        <f t="shared" ca="1" si="224"/>
        <v/>
      </c>
      <c r="Q564" s="44" t="str">
        <f t="shared" ca="1" si="225"/>
        <v/>
      </c>
      <c r="R564" s="45" t="str">
        <f t="shared" ca="1" si="226"/>
        <v/>
      </c>
      <c r="S564" s="46" t="str">
        <f t="shared" ca="1" si="227"/>
        <v/>
      </c>
      <c r="T564" s="77" t="str">
        <f t="shared" ca="1" si="228"/>
        <v/>
      </c>
      <c r="AH564" s="163" t="str">
        <f t="shared" si="207"/>
        <v/>
      </c>
      <c r="AI564" s="163" t="str">
        <f t="shared" si="208"/>
        <v/>
      </c>
    </row>
    <row r="565" spans="1:35">
      <c r="A565" s="164" t="str">
        <f t="shared" ca="1" si="210"/>
        <v/>
      </c>
      <c r="B565" s="44" t="str">
        <f t="shared" ca="1" si="211"/>
        <v/>
      </c>
      <c r="C565" s="45" t="str">
        <f t="shared" ca="1" si="209"/>
        <v/>
      </c>
      <c r="D565" s="45" t="str">
        <f t="shared" ca="1" si="212"/>
        <v/>
      </c>
      <c r="E565" s="44" t="str">
        <f t="shared" ca="1" si="213"/>
        <v/>
      </c>
      <c r="F565" s="45" t="str">
        <f t="shared" ca="1" si="214"/>
        <v/>
      </c>
      <c r="G565" s="46" t="str">
        <f t="shared" ca="1" si="215"/>
        <v/>
      </c>
      <c r="H565" s="44" t="str">
        <f t="shared" ca="1" si="216"/>
        <v/>
      </c>
      <c r="I565" s="45" t="str">
        <f t="shared" ca="1" si="217"/>
        <v/>
      </c>
      <c r="J565" s="46" t="str">
        <f t="shared" ca="1" si="218"/>
        <v/>
      </c>
      <c r="K565" s="44" t="str">
        <f t="shared" ca="1" si="219"/>
        <v/>
      </c>
      <c r="L565" s="45" t="str">
        <f t="shared" ca="1" si="220"/>
        <v/>
      </c>
      <c r="M565" s="46" t="str">
        <f t="shared" ca="1" si="221"/>
        <v/>
      </c>
      <c r="N565" s="44" t="str">
        <f t="shared" ca="1" si="222"/>
        <v/>
      </c>
      <c r="O565" s="45" t="str">
        <f t="shared" ca="1" si="223"/>
        <v/>
      </c>
      <c r="P565" s="46" t="str">
        <f t="shared" ca="1" si="224"/>
        <v/>
      </c>
      <c r="Q565" s="44" t="str">
        <f t="shared" ca="1" si="225"/>
        <v/>
      </c>
      <c r="R565" s="45" t="str">
        <f t="shared" ca="1" si="226"/>
        <v/>
      </c>
      <c r="S565" s="46" t="str">
        <f t="shared" ca="1" si="227"/>
        <v/>
      </c>
      <c r="T565" s="77" t="str">
        <f t="shared" ca="1" si="228"/>
        <v/>
      </c>
      <c r="AH565" s="163" t="str">
        <f t="shared" si="207"/>
        <v/>
      </c>
      <c r="AI565" s="163" t="str">
        <f t="shared" si="208"/>
        <v/>
      </c>
    </row>
    <row r="566" spans="1:35">
      <c r="A566" s="164" t="str">
        <f t="shared" ca="1" si="210"/>
        <v/>
      </c>
      <c r="B566" s="44" t="str">
        <f t="shared" ca="1" si="211"/>
        <v/>
      </c>
      <c r="C566" s="45" t="str">
        <f t="shared" ca="1" si="209"/>
        <v/>
      </c>
      <c r="D566" s="45" t="str">
        <f t="shared" ca="1" si="212"/>
        <v/>
      </c>
      <c r="E566" s="44" t="str">
        <f t="shared" ca="1" si="213"/>
        <v/>
      </c>
      <c r="F566" s="45" t="str">
        <f t="shared" ca="1" si="214"/>
        <v/>
      </c>
      <c r="G566" s="46" t="str">
        <f t="shared" ca="1" si="215"/>
        <v/>
      </c>
      <c r="H566" s="44" t="str">
        <f t="shared" ca="1" si="216"/>
        <v/>
      </c>
      <c r="I566" s="45" t="str">
        <f t="shared" ca="1" si="217"/>
        <v/>
      </c>
      <c r="J566" s="46" t="str">
        <f t="shared" ca="1" si="218"/>
        <v/>
      </c>
      <c r="K566" s="44" t="str">
        <f t="shared" ca="1" si="219"/>
        <v/>
      </c>
      <c r="L566" s="45" t="str">
        <f t="shared" ca="1" si="220"/>
        <v/>
      </c>
      <c r="M566" s="46" t="str">
        <f t="shared" ca="1" si="221"/>
        <v/>
      </c>
      <c r="N566" s="44" t="str">
        <f t="shared" ca="1" si="222"/>
        <v/>
      </c>
      <c r="O566" s="45" t="str">
        <f t="shared" ca="1" si="223"/>
        <v/>
      </c>
      <c r="P566" s="46" t="str">
        <f t="shared" ca="1" si="224"/>
        <v/>
      </c>
      <c r="Q566" s="44" t="str">
        <f t="shared" ca="1" si="225"/>
        <v/>
      </c>
      <c r="R566" s="45" t="str">
        <f t="shared" ca="1" si="226"/>
        <v/>
      </c>
      <c r="S566" s="46" t="str">
        <f t="shared" ca="1" si="227"/>
        <v/>
      </c>
      <c r="T566" s="77" t="str">
        <f t="shared" ca="1" si="228"/>
        <v/>
      </c>
      <c r="AH566" s="163" t="str">
        <f t="shared" si="207"/>
        <v/>
      </c>
      <c r="AI566" s="163" t="str">
        <f t="shared" si="208"/>
        <v/>
      </c>
    </row>
    <row r="567" spans="1:35">
      <c r="A567" s="164" t="str">
        <f t="shared" ca="1" si="210"/>
        <v/>
      </c>
      <c r="B567" s="44" t="str">
        <f t="shared" ca="1" si="211"/>
        <v/>
      </c>
      <c r="C567" s="45" t="str">
        <f t="shared" ca="1" si="209"/>
        <v/>
      </c>
      <c r="D567" s="45" t="str">
        <f t="shared" ca="1" si="212"/>
        <v/>
      </c>
      <c r="E567" s="44" t="str">
        <f t="shared" ca="1" si="213"/>
        <v/>
      </c>
      <c r="F567" s="45" t="str">
        <f t="shared" ca="1" si="214"/>
        <v/>
      </c>
      <c r="G567" s="46" t="str">
        <f t="shared" ca="1" si="215"/>
        <v/>
      </c>
      <c r="H567" s="44" t="str">
        <f t="shared" ca="1" si="216"/>
        <v/>
      </c>
      <c r="I567" s="45" t="str">
        <f t="shared" ca="1" si="217"/>
        <v/>
      </c>
      <c r="J567" s="46" t="str">
        <f t="shared" ca="1" si="218"/>
        <v/>
      </c>
      <c r="K567" s="44" t="str">
        <f t="shared" ca="1" si="219"/>
        <v/>
      </c>
      <c r="L567" s="45" t="str">
        <f t="shared" ca="1" si="220"/>
        <v/>
      </c>
      <c r="M567" s="46" t="str">
        <f t="shared" ca="1" si="221"/>
        <v/>
      </c>
      <c r="N567" s="44" t="str">
        <f t="shared" ca="1" si="222"/>
        <v/>
      </c>
      <c r="O567" s="45" t="str">
        <f t="shared" ca="1" si="223"/>
        <v/>
      </c>
      <c r="P567" s="46" t="str">
        <f t="shared" ca="1" si="224"/>
        <v/>
      </c>
      <c r="Q567" s="44" t="str">
        <f t="shared" ca="1" si="225"/>
        <v/>
      </c>
      <c r="R567" s="45" t="str">
        <f t="shared" ca="1" si="226"/>
        <v/>
      </c>
      <c r="S567" s="46" t="str">
        <f t="shared" ca="1" si="227"/>
        <v/>
      </c>
      <c r="T567" s="77" t="str">
        <f t="shared" ca="1" si="228"/>
        <v/>
      </c>
      <c r="AH567" s="163" t="str">
        <f t="shared" si="207"/>
        <v/>
      </c>
      <c r="AI567" s="163" t="str">
        <f t="shared" si="208"/>
        <v/>
      </c>
    </row>
    <row r="568" spans="1:35">
      <c r="A568" s="164" t="str">
        <f t="shared" ca="1" si="210"/>
        <v/>
      </c>
      <c r="B568" s="44" t="str">
        <f t="shared" ca="1" si="211"/>
        <v/>
      </c>
      <c r="C568" s="45" t="str">
        <f t="shared" ca="1" si="209"/>
        <v/>
      </c>
      <c r="D568" s="45" t="str">
        <f t="shared" ca="1" si="212"/>
        <v/>
      </c>
      <c r="E568" s="44" t="str">
        <f t="shared" ca="1" si="213"/>
        <v/>
      </c>
      <c r="F568" s="45" t="str">
        <f t="shared" ca="1" si="214"/>
        <v/>
      </c>
      <c r="G568" s="46" t="str">
        <f t="shared" ca="1" si="215"/>
        <v/>
      </c>
      <c r="H568" s="44" t="str">
        <f t="shared" ca="1" si="216"/>
        <v/>
      </c>
      <c r="I568" s="45" t="str">
        <f t="shared" ca="1" si="217"/>
        <v/>
      </c>
      <c r="J568" s="46" t="str">
        <f t="shared" ca="1" si="218"/>
        <v/>
      </c>
      <c r="K568" s="44" t="str">
        <f t="shared" ca="1" si="219"/>
        <v/>
      </c>
      <c r="L568" s="45" t="str">
        <f t="shared" ca="1" si="220"/>
        <v/>
      </c>
      <c r="M568" s="46" t="str">
        <f t="shared" ca="1" si="221"/>
        <v/>
      </c>
      <c r="N568" s="44" t="str">
        <f t="shared" ca="1" si="222"/>
        <v/>
      </c>
      <c r="O568" s="45" t="str">
        <f t="shared" ca="1" si="223"/>
        <v/>
      </c>
      <c r="P568" s="46" t="str">
        <f t="shared" ca="1" si="224"/>
        <v/>
      </c>
      <c r="Q568" s="44" t="str">
        <f t="shared" ca="1" si="225"/>
        <v/>
      </c>
      <c r="R568" s="45" t="str">
        <f t="shared" ca="1" si="226"/>
        <v/>
      </c>
      <c r="S568" s="46" t="str">
        <f t="shared" ca="1" si="227"/>
        <v/>
      </c>
      <c r="T568" s="77" t="str">
        <f t="shared" ca="1" si="228"/>
        <v/>
      </c>
      <c r="AH568" s="163" t="str">
        <f t="shared" si="207"/>
        <v/>
      </c>
      <c r="AI568" s="163" t="str">
        <f t="shared" si="208"/>
        <v/>
      </c>
    </row>
    <row r="569" spans="1:35">
      <c r="A569" s="164" t="str">
        <f t="shared" ca="1" si="210"/>
        <v/>
      </c>
      <c r="B569" s="44" t="str">
        <f t="shared" ca="1" si="211"/>
        <v/>
      </c>
      <c r="C569" s="45" t="str">
        <f t="shared" ca="1" si="209"/>
        <v/>
      </c>
      <c r="D569" s="45" t="str">
        <f t="shared" ca="1" si="212"/>
        <v/>
      </c>
      <c r="E569" s="44" t="str">
        <f t="shared" ca="1" si="213"/>
        <v/>
      </c>
      <c r="F569" s="45" t="str">
        <f t="shared" ca="1" si="214"/>
        <v/>
      </c>
      <c r="G569" s="46" t="str">
        <f t="shared" ca="1" si="215"/>
        <v/>
      </c>
      <c r="H569" s="44" t="str">
        <f t="shared" ca="1" si="216"/>
        <v/>
      </c>
      <c r="I569" s="45" t="str">
        <f t="shared" ca="1" si="217"/>
        <v/>
      </c>
      <c r="J569" s="46" t="str">
        <f t="shared" ca="1" si="218"/>
        <v/>
      </c>
      <c r="K569" s="44" t="str">
        <f t="shared" ca="1" si="219"/>
        <v/>
      </c>
      <c r="L569" s="45" t="str">
        <f t="shared" ca="1" si="220"/>
        <v/>
      </c>
      <c r="M569" s="46" t="str">
        <f t="shared" ca="1" si="221"/>
        <v/>
      </c>
      <c r="N569" s="44" t="str">
        <f t="shared" ca="1" si="222"/>
        <v/>
      </c>
      <c r="O569" s="45" t="str">
        <f t="shared" ca="1" si="223"/>
        <v/>
      </c>
      <c r="P569" s="46" t="str">
        <f t="shared" ca="1" si="224"/>
        <v/>
      </c>
      <c r="Q569" s="44" t="str">
        <f t="shared" ca="1" si="225"/>
        <v/>
      </c>
      <c r="R569" s="45" t="str">
        <f t="shared" ca="1" si="226"/>
        <v/>
      </c>
      <c r="S569" s="46" t="str">
        <f t="shared" ca="1" si="227"/>
        <v/>
      </c>
      <c r="T569" s="77" t="str">
        <f t="shared" ca="1" si="228"/>
        <v/>
      </c>
      <c r="AH569" s="163" t="str">
        <f t="shared" si="207"/>
        <v/>
      </c>
      <c r="AI569" s="163" t="str">
        <f t="shared" si="208"/>
        <v/>
      </c>
    </row>
    <row r="570" spans="1:35">
      <c r="A570" s="164" t="str">
        <f t="shared" ca="1" si="210"/>
        <v/>
      </c>
      <c r="B570" s="44" t="str">
        <f t="shared" ca="1" si="211"/>
        <v/>
      </c>
      <c r="C570" s="45" t="str">
        <f t="shared" ca="1" si="209"/>
        <v/>
      </c>
      <c r="D570" s="45" t="str">
        <f t="shared" ca="1" si="212"/>
        <v/>
      </c>
      <c r="E570" s="44" t="str">
        <f t="shared" ca="1" si="213"/>
        <v/>
      </c>
      <c r="F570" s="45" t="str">
        <f t="shared" ca="1" si="214"/>
        <v/>
      </c>
      <c r="G570" s="46" t="str">
        <f t="shared" ca="1" si="215"/>
        <v/>
      </c>
      <c r="H570" s="44" t="str">
        <f t="shared" ca="1" si="216"/>
        <v/>
      </c>
      <c r="I570" s="45" t="str">
        <f t="shared" ca="1" si="217"/>
        <v/>
      </c>
      <c r="J570" s="46" t="str">
        <f t="shared" ca="1" si="218"/>
        <v/>
      </c>
      <c r="K570" s="44" t="str">
        <f t="shared" ca="1" si="219"/>
        <v/>
      </c>
      <c r="L570" s="45" t="str">
        <f t="shared" ca="1" si="220"/>
        <v/>
      </c>
      <c r="M570" s="46" t="str">
        <f t="shared" ca="1" si="221"/>
        <v/>
      </c>
      <c r="N570" s="44" t="str">
        <f t="shared" ca="1" si="222"/>
        <v/>
      </c>
      <c r="O570" s="45" t="str">
        <f t="shared" ca="1" si="223"/>
        <v/>
      </c>
      <c r="P570" s="46" t="str">
        <f t="shared" ca="1" si="224"/>
        <v/>
      </c>
      <c r="Q570" s="44" t="str">
        <f t="shared" ca="1" si="225"/>
        <v/>
      </c>
      <c r="R570" s="45" t="str">
        <f t="shared" ca="1" si="226"/>
        <v/>
      </c>
      <c r="S570" s="46" t="str">
        <f t="shared" ca="1" si="227"/>
        <v/>
      </c>
      <c r="T570" s="77" t="str">
        <f t="shared" ca="1" si="228"/>
        <v/>
      </c>
      <c r="AH570" s="163" t="str">
        <f t="shared" si="207"/>
        <v/>
      </c>
      <c r="AI570" s="163" t="str">
        <f t="shared" si="208"/>
        <v/>
      </c>
    </row>
    <row r="571" spans="1:35">
      <c r="A571" s="164" t="str">
        <f t="shared" ca="1" si="210"/>
        <v/>
      </c>
      <c r="B571" s="44" t="str">
        <f t="shared" ca="1" si="211"/>
        <v/>
      </c>
      <c r="C571" s="45" t="str">
        <f t="shared" ca="1" si="209"/>
        <v/>
      </c>
      <c r="D571" s="45" t="str">
        <f t="shared" ca="1" si="212"/>
        <v/>
      </c>
      <c r="E571" s="44" t="str">
        <f t="shared" ca="1" si="213"/>
        <v/>
      </c>
      <c r="F571" s="45" t="str">
        <f t="shared" ca="1" si="214"/>
        <v/>
      </c>
      <c r="G571" s="46" t="str">
        <f t="shared" ca="1" si="215"/>
        <v/>
      </c>
      <c r="H571" s="44" t="str">
        <f t="shared" ca="1" si="216"/>
        <v/>
      </c>
      <c r="I571" s="45" t="str">
        <f t="shared" ca="1" si="217"/>
        <v/>
      </c>
      <c r="J571" s="46" t="str">
        <f t="shared" ca="1" si="218"/>
        <v/>
      </c>
      <c r="K571" s="44" t="str">
        <f t="shared" ca="1" si="219"/>
        <v/>
      </c>
      <c r="L571" s="45" t="str">
        <f t="shared" ca="1" si="220"/>
        <v/>
      </c>
      <c r="M571" s="46" t="str">
        <f t="shared" ca="1" si="221"/>
        <v/>
      </c>
      <c r="N571" s="44" t="str">
        <f t="shared" ca="1" si="222"/>
        <v/>
      </c>
      <c r="O571" s="45" t="str">
        <f t="shared" ca="1" si="223"/>
        <v/>
      </c>
      <c r="P571" s="46" t="str">
        <f t="shared" ca="1" si="224"/>
        <v/>
      </c>
      <c r="Q571" s="44" t="str">
        <f t="shared" ca="1" si="225"/>
        <v/>
      </c>
      <c r="R571" s="45" t="str">
        <f t="shared" ca="1" si="226"/>
        <v/>
      </c>
      <c r="S571" s="46" t="str">
        <f t="shared" ca="1" si="227"/>
        <v/>
      </c>
      <c r="T571" s="77" t="str">
        <f t="shared" ca="1" si="228"/>
        <v/>
      </c>
      <c r="AH571" s="163" t="str">
        <f t="shared" si="207"/>
        <v/>
      </c>
      <c r="AI571" s="163" t="str">
        <f t="shared" si="208"/>
        <v/>
      </c>
    </row>
    <row r="572" spans="1:35">
      <c r="A572" s="164" t="str">
        <f t="shared" ca="1" si="210"/>
        <v/>
      </c>
      <c r="B572" s="44" t="str">
        <f t="shared" ca="1" si="211"/>
        <v/>
      </c>
      <c r="C572" s="45" t="str">
        <f t="shared" ca="1" si="209"/>
        <v/>
      </c>
      <c r="D572" s="45" t="str">
        <f t="shared" ca="1" si="212"/>
        <v/>
      </c>
      <c r="E572" s="44" t="str">
        <f t="shared" ca="1" si="213"/>
        <v/>
      </c>
      <c r="F572" s="45" t="str">
        <f t="shared" ca="1" si="214"/>
        <v/>
      </c>
      <c r="G572" s="46" t="str">
        <f t="shared" ca="1" si="215"/>
        <v/>
      </c>
      <c r="H572" s="44" t="str">
        <f t="shared" ca="1" si="216"/>
        <v/>
      </c>
      <c r="I572" s="45" t="str">
        <f t="shared" ca="1" si="217"/>
        <v/>
      </c>
      <c r="J572" s="46" t="str">
        <f t="shared" ca="1" si="218"/>
        <v/>
      </c>
      <c r="K572" s="44" t="str">
        <f t="shared" ca="1" si="219"/>
        <v/>
      </c>
      <c r="L572" s="45" t="str">
        <f t="shared" ca="1" si="220"/>
        <v/>
      </c>
      <c r="M572" s="46" t="str">
        <f t="shared" ca="1" si="221"/>
        <v/>
      </c>
      <c r="N572" s="44" t="str">
        <f t="shared" ca="1" si="222"/>
        <v/>
      </c>
      <c r="O572" s="45" t="str">
        <f t="shared" ca="1" si="223"/>
        <v/>
      </c>
      <c r="P572" s="46" t="str">
        <f t="shared" ca="1" si="224"/>
        <v/>
      </c>
      <c r="Q572" s="44" t="str">
        <f t="shared" ca="1" si="225"/>
        <v/>
      </c>
      <c r="R572" s="45" t="str">
        <f t="shared" ca="1" si="226"/>
        <v/>
      </c>
      <c r="S572" s="46" t="str">
        <f t="shared" ca="1" si="227"/>
        <v/>
      </c>
      <c r="T572" s="77" t="str">
        <f t="shared" ca="1" si="228"/>
        <v/>
      </c>
      <c r="AH572" s="163" t="str">
        <f t="shared" si="207"/>
        <v/>
      </c>
      <c r="AI572" s="163" t="str">
        <f t="shared" si="208"/>
        <v/>
      </c>
    </row>
    <row r="573" spans="1:35">
      <c r="A573" s="164" t="str">
        <f t="shared" ca="1" si="210"/>
        <v/>
      </c>
      <c r="B573" s="44" t="str">
        <f t="shared" ca="1" si="211"/>
        <v/>
      </c>
      <c r="C573" s="45" t="str">
        <f t="shared" ca="1" si="209"/>
        <v/>
      </c>
      <c r="D573" s="45" t="str">
        <f t="shared" ca="1" si="212"/>
        <v/>
      </c>
      <c r="E573" s="44" t="str">
        <f t="shared" ca="1" si="213"/>
        <v/>
      </c>
      <c r="F573" s="45" t="str">
        <f t="shared" ca="1" si="214"/>
        <v/>
      </c>
      <c r="G573" s="46" t="str">
        <f t="shared" ca="1" si="215"/>
        <v/>
      </c>
      <c r="H573" s="44" t="str">
        <f t="shared" ca="1" si="216"/>
        <v/>
      </c>
      <c r="I573" s="45" t="str">
        <f t="shared" ca="1" si="217"/>
        <v/>
      </c>
      <c r="J573" s="46" t="str">
        <f t="shared" ca="1" si="218"/>
        <v/>
      </c>
      <c r="K573" s="44" t="str">
        <f t="shared" ca="1" si="219"/>
        <v/>
      </c>
      <c r="L573" s="45" t="str">
        <f t="shared" ca="1" si="220"/>
        <v/>
      </c>
      <c r="M573" s="46" t="str">
        <f t="shared" ca="1" si="221"/>
        <v/>
      </c>
      <c r="N573" s="44" t="str">
        <f t="shared" ca="1" si="222"/>
        <v/>
      </c>
      <c r="O573" s="45" t="str">
        <f t="shared" ca="1" si="223"/>
        <v/>
      </c>
      <c r="P573" s="46" t="str">
        <f t="shared" ca="1" si="224"/>
        <v/>
      </c>
      <c r="Q573" s="44" t="str">
        <f t="shared" ca="1" si="225"/>
        <v/>
      </c>
      <c r="R573" s="45" t="str">
        <f t="shared" ca="1" si="226"/>
        <v/>
      </c>
      <c r="S573" s="46" t="str">
        <f t="shared" ca="1" si="227"/>
        <v/>
      </c>
      <c r="T573" s="77" t="str">
        <f t="shared" ca="1" si="228"/>
        <v/>
      </c>
      <c r="AH573" s="163" t="str">
        <f t="shared" si="207"/>
        <v/>
      </c>
      <c r="AI573" s="163" t="str">
        <f t="shared" si="208"/>
        <v/>
      </c>
    </row>
    <row r="574" spans="1:35">
      <c r="A574" s="164" t="str">
        <f t="shared" ca="1" si="210"/>
        <v/>
      </c>
      <c r="B574" s="44" t="str">
        <f t="shared" ca="1" si="211"/>
        <v/>
      </c>
      <c r="C574" s="45" t="str">
        <f t="shared" ca="1" si="209"/>
        <v/>
      </c>
      <c r="D574" s="45" t="str">
        <f t="shared" ca="1" si="212"/>
        <v/>
      </c>
      <c r="E574" s="44" t="str">
        <f t="shared" ca="1" si="213"/>
        <v/>
      </c>
      <c r="F574" s="45" t="str">
        <f t="shared" ca="1" si="214"/>
        <v/>
      </c>
      <c r="G574" s="46" t="str">
        <f t="shared" ca="1" si="215"/>
        <v/>
      </c>
      <c r="H574" s="44" t="str">
        <f t="shared" ca="1" si="216"/>
        <v/>
      </c>
      <c r="I574" s="45" t="str">
        <f t="shared" ca="1" si="217"/>
        <v/>
      </c>
      <c r="J574" s="46" t="str">
        <f t="shared" ca="1" si="218"/>
        <v/>
      </c>
      <c r="K574" s="44" t="str">
        <f t="shared" ca="1" si="219"/>
        <v/>
      </c>
      <c r="L574" s="45" t="str">
        <f t="shared" ca="1" si="220"/>
        <v/>
      </c>
      <c r="M574" s="46" t="str">
        <f t="shared" ca="1" si="221"/>
        <v/>
      </c>
      <c r="N574" s="44" t="str">
        <f t="shared" ca="1" si="222"/>
        <v/>
      </c>
      <c r="O574" s="45" t="str">
        <f t="shared" ca="1" si="223"/>
        <v/>
      </c>
      <c r="P574" s="46" t="str">
        <f t="shared" ca="1" si="224"/>
        <v/>
      </c>
      <c r="Q574" s="44" t="str">
        <f t="shared" ca="1" si="225"/>
        <v/>
      </c>
      <c r="R574" s="45" t="str">
        <f t="shared" ca="1" si="226"/>
        <v/>
      </c>
      <c r="S574" s="46" t="str">
        <f t="shared" ca="1" si="227"/>
        <v/>
      </c>
      <c r="T574" s="77" t="str">
        <f t="shared" ca="1" si="228"/>
        <v/>
      </c>
      <c r="AH574" s="163" t="str">
        <f t="shared" si="207"/>
        <v/>
      </c>
      <c r="AI574" s="163" t="str">
        <f t="shared" si="208"/>
        <v/>
      </c>
    </row>
    <row r="575" spans="1:35">
      <c r="A575" s="164" t="str">
        <f t="shared" ca="1" si="210"/>
        <v/>
      </c>
      <c r="B575" s="44" t="str">
        <f t="shared" ca="1" si="211"/>
        <v/>
      </c>
      <c r="C575" s="45" t="str">
        <f t="shared" ca="1" si="209"/>
        <v/>
      </c>
      <c r="D575" s="45" t="str">
        <f t="shared" ca="1" si="212"/>
        <v/>
      </c>
      <c r="E575" s="44" t="str">
        <f t="shared" ca="1" si="213"/>
        <v/>
      </c>
      <c r="F575" s="45" t="str">
        <f t="shared" ca="1" si="214"/>
        <v/>
      </c>
      <c r="G575" s="46" t="str">
        <f t="shared" ca="1" si="215"/>
        <v/>
      </c>
      <c r="H575" s="44" t="str">
        <f t="shared" ca="1" si="216"/>
        <v/>
      </c>
      <c r="I575" s="45" t="str">
        <f t="shared" ca="1" si="217"/>
        <v/>
      </c>
      <c r="J575" s="46" t="str">
        <f t="shared" ca="1" si="218"/>
        <v/>
      </c>
      <c r="K575" s="44" t="str">
        <f t="shared" ca="1" si="219"/>
        <v/>
      </c>
      <c r="L575" s="45" t="str">
        <f t="shared" ca="1" si="220"/>
        <v/>
      </c>
      <c r="M575" s="46" t="str">
        <f t="shared" ca="1" si="221"/>
        <v/>
      </c>
      <c r="N575" s="44" t="str">
        <f t="shared" ca="1" si="222"/>
        <v/>
      </c>
      <c r="O575" s="45" t="str">
        <f t="shared" ca="1" si="223"/>
        <v/>
      </c>
      <c r="P575" s="46" t="str">
        <f t="shared" ca="1" si="224"/>
        <v/>
      </c>
      <c r="Q575" s="44" t="str">
        <f t="shared" ca="1" si="225"/>
        <v/>
      </c>
      <c r="R575" s="45" t="str">
        <f t="shared" ca="1" si="226"/>
        <v/>
      </c>
      <c r="S575" s="46" t="str">
        <f t="shared" ca="1" si="227"/>
        <v/>
      </c>
      <c r="T575" s="77" t="str">
        <f t="shared" ca="1" si="228"/>
        <v/>
      </c>
      <c r="AH575" s="163" t="str">
        <f t="shared" si="207"/>
        <v/>
      </c>
      <c r="AI575" s="163" t="str">
        <f t="shared" si="208"/>
        <v/>
      </c>
    </row>
    <row r="576" spans="1:35">
      <c r="A576" s="164" t="str">
        <f t="shared" ca="1" si="210"/>
        <v/>
      </c>
      <c r="B576" s="44" t="str">
        <f t="shared" ca="1" si="211"/>
        <v/>
      </c>
      <c r="C576" s="45" t="str">
        <f t="shared" ca="1" si="209"/>
        <v/>
      </c>
      <c r="D576" s="45" t="str">
        <f t="shared" ca="1" si="212"/>
        <v/>
      </c>
      <c r="E576" s="44" t="str">
        <f t="shared" ca="1" si="213"/>
        <v/>
      </c>
      <c r="F576" s="45" t="str">
        <f t="shared" ca="1" si="214"/>
        <v/>
      </c>
      <c r="G576" s="46" t="str">
        <f t="shared" ca="1" si="215"/>
        <v/>
      </c>
      <c r="H576" s="44" t="str">
        <f t="shared" ca="1" si="216"/>
        <v/>
      </c>
      <c r="I576" s="45" t="str">
        <f t="shared" ca="1" si="217"/>
        <v/>
      </c>
      <c r="J576" s="46" t="str">
        <f t="shared" ca="1" si="218"/>
        <v/>
      </c>
      <c r="K576" s="44" t="str">
        <f t="shared" ca="1" si="219"/>
        <v/>
      </c>
      <c r="L576" s="45" t="str">
        <f t="shared" ca="1" si="220"/>
        <v/>
      </c>
      <c r="M576" s="46" t="str">
        <f t="shared" ca="1" si="221"/>
        <v/>
      </c>
      <c r="N576" s="44" t="str">
        <f t="shared" ca="1" si="222"/>
        <v/>
      </c>
      <c r="O576" s="45" t="str">
        <f t="shared" ca="1" si="223"/>
        <v/>
      </c>
      <c r="P576" s="46" t="str">
        <f t="shared" ca="1" si="224"/>
        <v/>
      </c>
      <c r="Q576" s="44" t="str">
        <f t="shared" ca="1" si="225"/>
        <v/>
      </c>
      <c r="R576" s="45" t="str">
        <f t="shared" ca="1" si="226"/>
        <v/>
      </c>
      <c r="S576" s="46" t="str">
        <f t="shared" ca="1" si="227"/>
        <v/>
      </c>
      <c r="T576" s="77" t="str">
        <f t="shared" ca="1" si="228"/>
        <v/>
      </c>
      <c r="AH576" s="163" t="str">
        <f t="shared" si="207"/>
        <v/>
      </c>
      <c r="AI576" s="163" t="str">
        <f t="shared" si="208"/>
        <v/>
      </c>
    </row>
    <row r="577" spans="1:35">
      <c r="A577" s="164" t="str">
        <f t="shared" ca="1" si="210"/>
        <v/>
      </c>
      <c r="B577" s="44" t="str">
        <f t="shared" ca="1" si="211"/>
        <v/>
      </c>
      <c r="C577" s="45" t="str">
        <f t="shared" ca="1" si="209"/>
        <v/>
      </c>
      <c r="D577" s="45" t="str">
        <f t="shared" ca="1" si="212"/>
        <v/>
      </c>
      <c r="E577" s="44" t="str">
        <f t="shared" ca="1" si="213"/>
        <v/>
      </c>
      <c r="F577" s="45" t="str">
        <f t="shared" ca="1" si="214"/>
        <v/>
      </c>
      <c r="G577" s="46" t="str">
        <f t="shared" ca="1" si="215"/>
        <v/>
      </c>
      <c r="H577" s="44" t="str">
        <f t="shared" ca="1" si="216"/>
        <v/>
      </c>
      <c r="I577" s="45" t="str">
        <f t="shared" ca="1" si="217"/>
        <v/>
      </c>
      <c r="J577" s="46" t="str">
        <f t="shared" ca="1" si="218"/>
        <v/>
      </c>
      <c r="K577" s="44" t="str">
        <f t="shared" ca="1" si="219"/>
        <v/>
      </c>
      <c r="L577" s="45" t="str">
        <f t="shared" ca="1" si="220"/>
        <v/>
      </c>
      <c r="M577" s="46" t="str">
        <f t="shared" ca="1" si="221"/>
        <v/>
      </c>
      <c r="N577" s="44" t="str">
        <f t="shared" ca="1" si="222"/>
        <v/>
      </c>
      <c r="O577" s="45" t="str">
        <f t="shared" ca="1" si="223"/>
        <v/>
      </c>
      <c r="P577" s="46" t="str">
        <f t="shared" ca="1" si="224"/>
        <v/>
      </c>
      <c r="Q577" s="44" t="str">
        <f t="shared" ca="1" si="225"/>
        <v/>
      </c>
      <c r="R577" s="45" t="str">
        <f t="shared" ca="1" si="226"/>
        <v/>
      </c>
      <c r="S577" s="46" t="str">
        <f t="shared" ca="1" si="227"/>
        <v/>
      </c>
      <c r="T577" s="77" t="str">
        <f t="shared" ca="1" si="228"/>
        <v/>
      </c>
      <c r="AH577" s="163" t="str">
        <f t="shared" si="207"/>
        <v/>
      </c>
      <c r="AI577" s="163" t="str">
        <f t="shared" si="208"/>
        <v/>
      </c>
    </row>
    <row r="578" spans="1:35">
      <c r="A578" s="164" t="str">
        <f t="shared" ca="1" si="210"/>
        <v/>
      </c>
      <c r="B578" s="44" t="str">
        <f t="shared" ca="1" si="211"/>
        <v/>
      </c>
      <c r="C578" s="45" t="str">
        <f t="shared" ca="1" si="209"/>
        <v/>
      </c>
      <c r="D578" s="45" t="str">
        <f t="shared" ca="1" si="212"/>
        <v/>
      </c>
      <c r="E578" s="44" t="str">
        <f t="shared" ca="1" si="213"/>
        <v/>
      </c>
      <c r="F578" s="45" t="str">
        <f t="shared" ca="1" si="214"/>
        <v/>
      </c>
      <c r="G578" s="46" t="str">
        <f t="shared" ca="1" si="215"/>
        <v/>
      </c>
      <c r="H578" s="44" t="str">
        <f t="shared" ca="1" si="216"/>
        <v/>
      </c>
      <c r="I578" s="45" t="str">
        <f t="shared" ca="1" si="217"/>
        <v/>
      </c>
      <c r="J578" s="46" t="str">
        <f t="shared" ca="1" si="218"/>
        <v/>
      </c>
      <c r="K578" s="44" t="str">
        <f t="shared" ca="1" si="219"/>
        <v/>
      </c>
      <c r="L578" s="45" t="str">
        <f t="shared" ca="1" si="220"/>
        <v/>
      </c>
      <c r="M578" s="46" t="str">
        <f t="shared" ca="1" si="221"/>
        <v/>
      </c>
      <c r="N578" s="44" t="str">
        <f t="shared" ca="1" si="222"/>
        <v/>
      </c>
      <c r="O578" s="45" t="str">
        <f t="shared" ca="1" si="223"/>
        <v/>
      </c>
      <c r="P578" s="46" t="str">
        <f t="shared" ca="1" si="224"/>
        <v/>
      </c>
      <c r="Q578" s="44" t="str">
        <f t="shared" ca="1" si="225"/>
        <v/>
      </c>
      <c r="R578" s="45" t="str">
        <f t="shared" ca="1" si="226"/>
        <v/>
      </c>
      <c r="S578" s="46" t="str">
        <f t="shared" ca="1" si="227"/>
        <v/>
      </c>
      <c r="T578" s="77" t="str">
        <f t="shared" ca="1" si="228"/>
        <v/>
      </c>
      <c r="AH578" s="163" t="str">
        <f t="shared" si="207"/>
        <v/>
      </c>
      <c r="AI578" s="163" t="str">
        <f t="shared" si="208"/>
        <v/>
      </c>
    </row>
    <row r="579" spans="1:35">
      <c r="A579" s="164" t="str">
        <f t="shared" ca="1" si="210"/>
        <v/>
      </c>
      <c r="B579" s="44" t="str">
        <f t="shared" ca="1" si="211"/>
        <v/>
      </c>
      <c r="C579" s="45" t="str">
        <f t="shared" ca="1" si="209"/>
        <v/>
      </c>
      <c r="D579" s="45" t="str">
        <f t="shared" ca="1" si="212"/>
        <v/>
      </c>
      <c r="E579" s="44" t="str">
        <f t="shared" ca="1" si="213"/>
        <v/>
      </c>
      <c r="F579" s="45" t="str">
        <f t="shared" ca="1" si="214"/>
        <v/>
      </c>
      <c r="G579" s="46" t="str">
        <f t="shared" ca="1" si="215"/>
        <v/>
      </c>
      <c r="H579" s="44" t="str">
        <f t="shared" ca="1" si="216"/>
        <v/>
      </c>
      <c r="I579" s="45" t="str">
        <f t="shared" ca="1" si="217"/>
        <v/>
      </c>
      <c r="J579" s="46" t="str">
        <f t="shared" ca="1" si="218"/>
        <v/>
      </c>
      <c r="K579" s="44" t="str">
        <f t="shared" ca="1" si="219"/>
        <v/>
      </c>
      <c r="L579" s="45" t="str">
        <f t="shared" ca="1" si="220"/>
        <v/>
      </c>
      <c r="M579" s="46" t="str">
        <f t="shared" ca="1" si="221"/>
        <v/>
      </c>
      <c r="N579" s="44" t="str">
        <f t="shared" ca="1" si="222"/>
        <v/>
      </c>
      <c r="O579" s="45" t="str">
        <f t="shared" ca="1" si="223"/>
        <v/>
      </c>
      <c r="P579" s="46" t="str">
        <f t="shared" ca="1" si="224"/>
        <v/>
      </c>
      <c r="Q579" s="44" t="str">
        <f t="shared" ca="1" si="225"/>
        <v/>
      </c>
      <c r="R579" s="45" t="str">
        <f t="shared" ca="1" si="226"/>
        <v/>
      </c>
      <c r="S579" s="46" t="str">
        <f t="shared" ca="1" si="227"/>
        <v/>
      </c>
      <c r="T579" s="77" t="str">
        <f t="shared" ca="1" si="228"/>
        <v/>
      </c>
      <c r="AH579" s="163" t="str">
        <f t="shared" si="207"/>
        <v/>
      </c>
      <c r="AI579" s="163" t="str">
        <f t="shared" si="208"/>
        <v/>
      </c>
    </row>
    <row r="580" spans="1:35">
      <c r="A580" s="164" t="str">
        <f t="shared" ca="1" si="210"/>
        <v/>
      </c>
      <c r="B580" s="44" t="str">
        <f t="shared" ca="1" si="211"/>
        <v/>
      </c>
      <c r="C580" s="45" t="str">
        <f t="shared" ca="1" si="209"/>
        <v/>
      </c>
      <c r="D580" s="45" t="str">
        <f t="shared" ca="1" si="212"/>
        <v/>
      </c>
      <c r="E580" s="44" t="str">
        <f t="shared" ca="1" si="213"/>
        <v/>
      </c>
      <c r="F580" s="45" t="str">
        <f t="shared" ca="1" si="214"/>
        <v/>
      </c>
      <c r="G580" s="46" t="str">
        <f t="shared" ca="1" si="215"/>
        <v/>
      </c>
      <c r="H580" s="44" t="str">
        <f t="shared" ca="1" si="216"/>
        <v/>
      </c>
      <c r="I580" s="45" t="str">
        <f t="shared" ca="1" si="217"/>
        <v/>
      </c>
      <c r="J580" s="46" t="str">
        <f t="shared" ca="1" si="218"/>
        <v/>
      </c>
      <c r="K580" s="44" t="str">
        <f t="shared" ca="1" si="219"/>
        <v/>
      </c>
      <c r="L580" s="45" t="str">
        <f t="shared" ca="1" si="220"/>
        <v/>
      </c>
      <c r="M580" s="46" t="str">
        <f t="shared" ca="1" si="221"/>
        <v/>
      </c>
      <c r="N580" s="44" t="str">
        <f t="shared" ca="1" si="222"/>
        <v/>
      </c>
      <c r="O580" s="45" t="str">
        <f t="shared" ca="1" si="223"/>
        <v/>
      </c>
      <c r="P580" s="46" t="str">
        <f t="shared" ca="1" si="224"/>
        <v/>
      </c>
      <c r="Q580" s="44" t="str">
        <f t="shared" ca="1" si="225"/>
        <v/>
      </c>
      <c r="R580" s="45" t="str">
        <f t="shared" ca="1" si="226"/>
        <v/>
      </c>
      <c r="S580" s="46" t="str">
        <f t="shared" ca="1" si="227"/>
        <v/>
      </c>
      <c r="T580" s="77" t="str">
        <f t="shared" ca="1" si="228"/>
        <v/>
      </c>
      <c r="AH580" s="163" t="str">
        <f t="shared" ref="AH580:AH643" si="229">IF(COUNTIF(X:X,V580)*COUNTIF(Z:Z,V580)*COUNTIF(AB:AB,V580)*COUNTIF(AD:AD,V580)*COUNTIF(AF:AF,V580),V580,"")</f>
        <v/>
      </c>
      <c r="AI580" s="163" t="str">
        <f t="shared" ref="AI580:AI643" si="230">IF(AH580&gt;$A$14,AH580,"")</f>
        <v/>
      </c>
    </row>
    <row r="581" spans="1:35">
      <c r="A581" s="164" t="str">
        <f t="shared" ca="1" si="210"/>
        <v/>
      </c>
      <c r="B581" s="44" t="str">
        <f t="shared" ca="1" si="211"/>
        <v/>
      </c>
      <c r="C581" s="45" t="str">
        <f t="shared" ca="1" si="209"/>
        <v/>
      </c>
      <c r="D581" s="45" t="str">
        <f t="shared" ca="1" si="212"/>
        <v/>
      </c>
      <c r="E581" s="44" t="str">
        <f t="shared" ca="1" si="213"/>
        <v/>
      </c>
      <c r="F581" s="45" t="str">
        <f t="shared" ca="1" si="214"/>
        <v/>
      </c>
      <c r="G581" s="46" t="str">
        <f t="shared" ca="1" si="215"/>
        <v/>
      </c>
      <c r="H581" s="44" t="str">
        <f t="shared" ca="1" si="216"/>
        <v/>
      </c>
      <c r="I581" s="45" t="str">
        <f t="shared" ca="1" si="217"/>
        <v/>
      </c>
      <c r="J581" s="46" t="str">
        <f t="shared" ca="1" si="218"/>
        <v/>
      </c>
      <c r="K581" s="44" t="str">
        <f t="shared" ca="1" si="219"/>
        <v/>
      </c>
      <c r="L581" s="45" t="str">
        <f t="shared" ca="1" si="220"/>
        <v/>
      </c>
      <c r="M581" s="46" t="str">
        <f t="shared" ca="1" si="221"/>
        <v/>
      </c>
      <c r="N581" s="44" t="str">
        <f t="shared" ca="1" si="222"/>
        <v/>
      </c>
      <c r="O581" s="45" t="str">
        <f t="shared" ca="1" si="223"/>
        <v/>
      </c>
      <c r="P581" s="46" t="str">
        <f t="shared" ca="1" si="224"/>
        <v/>
      </c>
      <c r="Q581" s="44" t="str">
        <f t="shared" ca="1" si="225"/>
        <v/>
      </c>
      <c r="R581" s="45" t="str">
        <f t="shared" ca="1" si="226"/>
        <v/>
      </c>
      <c r="S581" s="46" t="str">
        <f t="shared" ca="1" si="227"/>
        <v/>
      </c>
      <c r="T581" s="77" t="str">
        <f t="shared" ca="1" si="228"/>
        <v/>
      </c>
      <c r="AH581" s="163" t="str">
        <f t="shared" si="229"/>
        <v/>
      </c>
      <c r="AI581" s="163" t="str">
        <f t="shared" si="230"/>
        <v/>
      </c>
    </row>
    <row r="582" spans="1:35">
      <c r="A582" s="164" t="str">
        <f t="shared" ca="1" si="210"/>
        <v/>
      </c>
      <c r="B582" s="44" t="str">
        <f t="shared" ca="1" si="211"/>
        <v/>
      </c>
      <c r="C582" s="45" t="str">
        <f t="shared" ca="1" si="209"/>
        <v/>
      </c>
      <c r="D582" s="45" t="str">
        <f t="shared" ca="1" si="212"/>
        <v/>
      </c>
      <c r="E582" s="44" t="str">
        <f t="shared" ca="1" si="213"/>
        <v/>
      </c>
      <c r="F582" s="45" t="str">
        <f t="shared" ca="1" si="214"/>
        <v/>
      </c>
      <c r="G582" s="46" t="str">
        <f t="shared" ca="1" si="215"/>
        <v/>
      </c>
      <c r="H582" s="44" t="str">
        <f t="shared" ca="1" si="216"/>
        <v/>
      </c>
      <c r="I582" s="45" t="str">
        <f t="shared" ca="1" si="217"/>
        <v/>
      </c>
      <c r="J582" s="46" t="str">
        <f t="shared" ca="1" si="218"/>
        <v/>
      </c>
      <c r="K582" s="44" t="str">
        <f t="shared" ca="1" si="219"/>
        <v/>
      </c>
      <c r="L582" s="45" t="str">
        <f t="shared" ca="1" si="220"/>
        <v/>
      </c>
      <c r="M582" s="46" t="str">
        <f t="shared" ca="1" si="221"/>
        <v/>
      </c>
      <c r="N582" s="44" t="str">
        <f t="shared" ca="1" si="222"/>
        <v/>
      </c>
      <c r="O582" s="45" t="str">
        <f t="shared" ca="1" si="223"/>
        <v/>
      </c>
      <c r="P582" s="46" t="str">
        <f t="shared" ca="1" si="224"/>
        <v/>
      </c>
      <c r="Q582" s="44" t="str">
        <f t="shared" ca="1" si="225"/>
        <v/>
      </c>
      <c r="R582" s="45" t="str">
        <f t="shared" ca="1" si="226"/>
        <v/>
      </c>
      <c r="S582" s="46" t="str">
        <f t="shared" ca="1" si="227"/>
        <v/>
      </c>
      <c r="T582" s="77" t="str">
        <f t="shared" ca="1" si="228"/>
        <v/>
      </c>
      <c r="AH582" s="163" t="str">
        <f t="shared" si="229"/>
        <v/>
      </c>
      <c r="AI582" s="163" t="str">
        <f t="shared" si="230"/>
        <v/>
      </c>
    </row>
    <row r="583" spans="1:35">
      <c r="A583" s="164" t="str">
        <f t="shared" ca="1" si="210"/>
        <v/>
      </c>
      <c r="B583" s="44" t="str">
        <f t="shared" ca="1" si="211"/>
        <v/>
      </c>
      <c r="C583" s="45" t="str">
        <f t="shared" ca="1" si="209"/>
        <v/>
      </c>
      <c r="D583" s="45" t="str">
        <f t="shared" ca="1" si="212"/>
        <v/>
      </c>
      <c r="E583" s="44" t="str">
        <f t="shared" ca="1" si="213"/>
        <v/>
      </c>
      <c r="F583" s="45" t="str">
        <f t="shared" ca="1" si="214"/>
        <v/>
      </c>
      <c r="G583" s="46" t="str">
        <f t="shared" ca="1" si="215"/>
        <v/>
      </c>
      <c r="H583" s="44" t="str">
        <f t="shared" ca="1" si="216"/>
        <v/>
      </c>
      <c r="I583" s="45" t="str">
        <f t="shared" ca="1" si="217"/>
        <v/>
      </c>
      <c r="J583" s="46" t="str">
        <f t="shared" ca="1" si="218"/>
        <v/>
      </c>
      <c r="K583" s="44" t="str">
        <f t="shared" ca="1" si="219"/>
        <v/>
      </c>
      <c r="L583" s="45" t="str">
        <f t="shared" ca="1" si="220"/>
        <v/>
      </c>
      <c r="M583" s="46" t="str">
        <f t="shared" ca="1" si="221"/>
        <v/>
      </c>
      <c r="N583" s="44" t="str">
        <f t="shared" ca="1" si="222"/>
        <v/>
      </c>
      <c r="O583" s="45" t="str">
        <f t="shared" ca="1" si="223"/>
        <v/>
      </c>
      <c r="P583" s="46" t="str">
        <f t="shared" ca="1" si="224"/>
        <v/>
      </c>
      <c r="Q583" s="44" t="str">
        <f t="shared" ca="1" si="225"/>
        <v/>
      </c>
      <c r="R583" s="45" t="str">
        <f t="shared" ca="1" si="226"/>
        <v/>
      </c>
      <c r="S583" s="46" t="str">
        <f t="shared" ca="1" si="227"/>
        <v/>
      </c>
      <c r="T583" s="77" t="str">
        <f t="shared" ca="1" si="228"/>
        <v/>
      </c>
      <c r="AH583" s="163" t="str">
        <f t="shared" si="229"/>
        <v/>
      </c>
      <c r="AI583" s="163" t="str">
        <f t="shared" si="230"/>
        <v/>
      </c>
    </row>
    <row r="584" spans="1:35">
      <c r="A584" s="164" t="str">
        <f t="shared" ca="1" si="210"/>
        <v/>
      </c>
      <c r="B584" s="44" t="str">
        <f t="shared" ca="1" si="211"/>
        <v/>
      </c>
      <c r="C584" s="45" t="str">
        <f t="shared" ca="1" si="209"/>
        <v/>
      </c>
      <c r="D584" s="45" t="str">
        <f t="shared" ca="1" si="212"/>
        <v/>
      </c>
      <c r="E584" s="44" t="str">
        <f t="shared" ca="1" si="213"/>
        <v/>
      </c>
      <c r="F584" s="45" t="str">
        <f t="shared" ca="1" si="214"/>
        <v/>
      </c>
      <c r="G584" s="46" t="str">
        <f t="shared" ca="1" si="215"/>
        <v/>
      </c>
      <c r="H584" s="44" t="str">
        <f t="shared" ca="1" si="216"/>
        <v/>
      </c>
      <c r="I584" s="45" t="str">
        <f t="shared" ca="1" si="217"/>
        <v/>
      </c>
      <c r="J584" s="46" t="str">
        <f t="shared" ca="1" si="218"/>
        <v/>
      </c>
      <c r="K584" s="44" t="str">
        <f t="shared" ca="1" si="219"/>
        <v/>
      </c>
      <c r="L584" s="45" t="str">
        <f t="shared" ca="1" si="220"/>
        <v/>
      </c>
      <c r="M584" s="46" t="str">
        <f t="shared" ca="1" si="221"/>
        <v/>
      </c>
      <c r="N584" s="44" t="str">
        <f t="shared" ca="1" si="222"/>
        <v/>
      </c>
      <c r="O584" s="45" t="str">
        <f t="shared" ca="1" si="223"/>
        <v/>
      </c>
      <c r="P584" s="46" t="str">
        <f t="shared" ca="1" si="224"/>
        <v/>
      </c>
      <c r="Q584" s="44" t="str">
        <f t="shared" ca="1" si="225"/>
        <v/>
      </c>
      <c r="R584" s="45" t="str">
        <f t="shared" ca="1" si="226"/>
        <v/>
      </c>
      <c r="S584" s="46" t="str">
        <f t="shared" ca="1" si="227"/>
        <v/>
      </c>
      <c r="T584" s="77" t="str">
        <f t="shared" ca="1" si="228"/>
        <v/>
      </c>
      <c r="AH584" s="163" t="str">
        <f t="shared" si="229"/>
        <v/>
      </c>
      <c r="AI584" s="163" t="str">
        <f t="shared" si="230"/>
        <v/>
      </c>
    </row>
    <row r="585" spans="1:35">
      <c r="A585" s="164" t="str">
        <f t="shared" ca="1" si="210"/>
        <v/>
      </c>
      <c r="B585" s="44" t="str">
        <f t="shared" ca="1" si="211"/>
        <v/>
      </c>
      <c r="C585" s="45" t="str">
        <f t="shared" ca="1" si="209"/>
        <v/>
      </c>
      <c r="D585" s="45" t="str">
        <f t="shared" ca="1" si="212"/>
        <v/>
      </c>
      <c r="E585" s="44" t="str">
        <f t="shared" ca="1" si="213"/>
        <v/>
      </c>
      <c r="F585" s="45" t="str">
        <f t="shared" ca="1" si="214"/>
        <v/>
      </c>
      <c r="G585" s="46" t="str">
        <f t="shared" ca="1" si="215"/>
        <v/>
      </c>
      <c r="H585" s="44" t="str">
        <f t="shared" ca="1" si="216"/>
        <v/>
      </c>
      <c r="I585" s="45" t="str">
        <f t="shared" ca="1" si="217"/>
        <v/>
      </c>
      <c r="J585" s="46" t="str">
        <f t="shared" ca="1" si="218"/>
        <v/>
      </c>
      <c r="K585" s="44" t="str">
        <f t="shared" ca="1" si="219"/>
        <v/>
      </c>
      <c r="L585" s="45" t="str">
        <f t="shared" ca="1" si="220"/>
        <v/>
      </c>
      <c r="M585" s="46" t="str">
        <f t="shared" ca="1" si="221"/>
        <v/>
      </c>
      <c r="N585" s="44" t="str">
        <f t="shared" ca="1" si="222"/>
        <v/>
      </c>
      <c r="O585" s="45" t="str">
        <f t="shared" ca="1" si="223"/>
        <v/>
      </c>
      <c r="P585" s="46" t="str">
        <f t="shared" ca="1" si="224"/>
        <v/>
      </c>
      <c r="Q585" s="44" t="str">
        <f t="shared" ca="1" si="225"/>
        <v/>
      </c>
      <c r="R585" s="45" t="str">
        <f t="shared" ca="1" si="226"/>
        <v/>
      </c>
      <c r="S585" s="46" t="str">
        <f t="shared" ca="1" si="227"/>
        <v/>
      </c>
      <c r="T585" s="77" t="str">
        <f t="shared" ca="1" si="228"/>
        <v/>
      </c>
      <c r="AH585" s="163" t="str">
        <f t="shared" si="229"/>
        <v/>
      </c>
      <c r="AI585" s="163" t="str">
        <f t="shared" si="230"/>
        <v/>
      </c>
    </row>
    <row r="586" spans="1:35">
      <c r="A586" s="164" t="str">
        <f t="shared" ca="1" si="210"/>
        <v/>
      </c>
      <c r="B586" s="44" t="str">
        <f t="shared" ca="1" si="211"/>
        <v/>
      </c>
      <c r="C586" s="45" t="str">
        <f t="shared" ca="1" si="209"/>
        <v/>
      </c>
      <c r="D586" s="45" t="str">
        <f t="shared" ca="1" si="212"/>
        <v/>
      </c>
      <c r="E586" s="44" t="str">
        <f t="shared" ca="1" si="213"/>
        <v/>
      </c>
      <c r="F586" s="45" t="str">
        <f t="shared" ca="1" si="214"/>
        <v/>
      </c>
      <c r="G586" s="46" t="str">
        <f t="shared" ca="1" si="215"/>
        <v/>
      </c>
      <c r="H586" s="44" t="str">
        <f t="shared" ca="1" si="216"/>
        <v/>
      </c>
      <c r="I586" s="45" t="str">
        <f t="shared" ca="1" si="217"/>
        <v/>
      </c>
      <c r="J586" s="46" t="str">
        <f t="shared" ca="1" si="218"/>
        <v/>
      </c>
      <c r="K586" s="44" t="str">
        <f t="shared" ca="1" si="219"/>
        <v/>
      </c>
      <c r="L586" s="45" t="str">
        <f t="shared" ca="1" si="220"/>
        <v/>
      </c>
      <c r="M586" s="46" t="str">
        <f t="shared" ca="1" si="221"/>
        <v/>
      </c>
      <c r="N586" s="44" t="str">
        <f t="shared" ca="1" si="222"/>
        <v/>
      </c>
      <c r="O586" s="45" t="str">
        <f t="shared" ca="1" si="223"/>
        <v/>
      </c>
      <c r="P586" s="46" t="str">
        <f t="shared" ca="1" si="224"/>
        <v/>
      </c>
      <c r="Q586" s="44" t="str">
        <f t="shared" ca="1" si="225"/>
        <v/>
      </c>
      <c r="R586" s="45" t="str">
        <f t="shared" ca="1" si="226"/>
        <v/>
      </c>
      <c r="S586" s="46" t="str">
        <f t="shared" ca="1" si="227"/>
        <v/>
      </c>
      <c r="T586" s="77" t="str">
        <f t="shared" ca="1" si="228"/>
        <v/>
      </c>
      <c r="AH586" s="163" t="str">
        <f t="shared" si="229"/>
        <v/>
      </c>
      <c r="AI586" s="163" t="str">
        <f t="shared" si="230"/>
        <v/>
      </c>
    </row>
    <row r="587" spans="1:35">
      <c r="A587" s="164" t="str">
        <f t="shared" ca="1" si="210"/>
        <v/>
      </c>
      <c r="B587" s="44" t="str">
        <f t="shared" ca="1" si="211"/>
        <v/>
      </c>
      <c r="C587" s="45" t="str">
        <f t="shared" ca="1" si="209"/>
        <v/>
      </c>
      <c r="D587" s="45" t="str">
        <f t="shared" ca="1" si="212"/>
        <v/>
      </c>
      <c r="E587" s="44" t="str">
        <f t="shared" ca="1" si="213"/>
        <v/>
      </c>
      <c r="F587" s="45" t="str">
        <f t="shared" ca="1" si="214"/>
        <v/>
      </c>
      <c r="G587" s="46" t="str">
        <f t="shared" ca="1" si="215"/>
        <v/>
      </c>
      <c r="H587" s="44" t="str">
        <f t="shared" ca="1" si="216"/>
        <v/>
      </c>
      <c r="I587" s="45" t="str">
        <f t="shared" ca="1" si="217"/>
        <v/>
      </c>
      <c r="J587" s="46" t="str">
        <f t="shared" ca="1" si="218"/>
        <v/>
      </c>
      <c r="K587" s="44" t="str">
        <f t="shared" ca="1" si="219"/>
        <v/>
      </c>
      <c r="L587" s="45" t="str">
        <f t="shared" ca="1" si="220"/>
        <v/>
      </c>
      <c r="M587" s="46" t="str">
        <f t="shared" ca="1" si="221"/>
        <v/>
      </c>
      <c r="N587" s="44" t="str">
        <f t="shared" ca="1" si="222"/>
        <v/>
      </c>
      <c r="O587" s="45" t="str">
        <f t="shared" ca="1" si="223"/>
        <v/>
      </c>
      <c r="P587" s="46" t="str">
        <f t="shared" ca="1" si="224"/>
        <v/>
      </c>
      <c r="Q587" s="44" t="str">
        <f t="shared" ca="1" si="225"/>
        <v/>
      </c>
      <c r="R587" s="45" t="str">
        <f t="shared" ca="1" si="226"/>
        <v/>
      </c>
      <c r="S587" s="46" t="str">
        <f t="shared" ca="1" si="227"/>
        <v/>
      </c>
      <c r="T587" s="77" t="str">
        <f t="shared" ca="1" si="228"/>
        <v/>
      </c>
      <c r="AH587" s="163" t="str">
        <f t="shared" si="229"/>
        <v/>
      </c>
      <c r="AI587" s="163" t="str">
        <f t="shared" si="230"/>
        <v/>
      </c>
    </row>
    <row r="588" spans="1:35">
      <c r="A588" s="164" t="str">
        <f t="shared" ca="1" si="210"/>
        <v/>
      </c>
      <c r="B588" s="44" t="str">
        <f t="shared" ca="1" si="211"/>
        <v/>
      </c>
      <c r="C588" s="45" t="str">
        <f t="shared" ca="1" si="209"/>
        <v/>
      </c>
      <c r="D588" s="45" t="str">
        <f t="shared" ca="1" si="212"/>
        <v/>
      </c>
      <c r="E588" s="44" t="str">
        <f t="shared" ca="1" si="213"/>
        <v/>
      </c>
      <c r="F588" s="45" t="str">
        <f t="shared" ca="1" si="214"/>
        <v/>
      </c>
      <c r="G588" s="46" t="str">
        <f t="shared" ca="1" si="215"/>
        <v/>
      </c>
      <c r="H588" s="44" t="str">
        <f t="shared" ca="1" si="216"/>
        <v/>
      </c>
      <c r="I588" s="45" t="str">
        <f t="shared" ca="1" si="217"/>
        <v/>
      </c>
      <c r="J588" s="46" t="str">
        <f t="shared" ca="1" si="218"/>
        <v/>
      </c>
      <c r="K588" s="44" t="str">
        <f t="shared" ca="1" si="219"/>
        <v/>
      </c>
      <c r="L588" s="45" t="str">
        <f t="shared" ca="1" si="220"/>
        <v/>
      </c>
      <c r="M588" s="46" t="str">
        <f t="shared" ca="1" si="221"/>
        <v/>
      </c>
      <c r="N588" s="44" t="str">
        <f t="shared" ca="1" si="222"/>
        <v/>
      </c>
      <c r="O588" s="45" t="str">
        <f t="shared" ca="1" si="223"/>
        <v/>
      </c>
      <c r="P588" s="46" t="str">
        <f t="shared" ca="1" si="224"/>
        <v/>
      </c>
      <c r="Q588" s="44" t="str">
        <f t="shared" ca="1" si="225"/>
        <v/>
      </c>
      <c r="R588" s="45" t="str">
        <f t="shared" ca="1" si="226"/>
        <v/>
      </c>
      <c r="S588" s="46" t="str">
        <f t="shared" ca="1" si="227"/>
        <v/>
      </c>
      <c r="T588" s="77" t="str">
        <f t="shared" ca="1" si="228"/>
        <v/>
      </c>
      <c r="AH588" s="163" t="str">
        <f t="shared" si="229"/>
        <v/>
      </c>
      <c r="AI588" s="163" t="str">
        <f t="shared" si="230"/>
        <v/>
      </c>
    </row>
    <row r="589" spans="1:35">
      <c r="A589" s="164" t="str">
        <f t="shared" ca="1" si="210"/>
        <v/>
      </c>
      <c r="B589" s="44" t="str">
        <f t="shared" ca="1" si="211"/>
        <v/>
      </c>
      <c r="C589" s="45" t="str">
        <f t="shared" ca="1" si="209"/>
        <v/>
      </c>
      <c r="D589" s="45" t="str">
        <f t="shared" ca="1" si="212"/>
        <v/>
      </c>
      <c r="E589" s="44" t="str">
        <f t="shared" ca="1" si="213"/>
        <v/>
      </c>
      <c r="F589" s="45" t="str">
        <f t="shared" ca="1" si="214"/>
        <v/>
      </c>
      <c r="G589" s="46" t="str">
        <f t="shared" ca="1" si="215"/>
        <v/>
      </c>
      <c r="H589" s="44" t="str">
        <f t="shared" ca="1" si="216"/>
        <v/>
      </c>
      <c r="I589" s="45" t="str">
        <f t="shared" ca="1" si="217"/>
        <v/>
      </c>
      <c r="J589" s="46" t="str">
        <f t="shared" ca="1" si="218"/>
        <v/>
      </c>
      <c r="K589" s="44" t="str">
        <f t="shared" ca="1" si="219"/>
        <v/>
      </c>
      <c r="L589" s="45" t="str">
        <f t="shared" ca="1" si="220"/>
        <v/>
      </c>
      <c r="M589" s="46" t="str">
        <f t="shared" ca="1" si="221"/>
        <v/>
      </c>
      <c r="N589" s="44" t="str">
        <f t="shared" ca="1" si="222"/>
        <v/>
      </c>
      <c r="O589" s="45" t="str">
        <f t="shared" ca="1" si="223"/>
        <v/>
      </c>
      <c r="P589" s="46" t="str">
        <f t="shared" ca="1" si="224"/>
        <v/>
      </c>
      <c r="Q589" s="44" t="str">
        <f t="shared" ca="1" si="225"/>
        <v/>
      </c>
      <c r="R589" s="45" t="str">
        <f t="shared" ca="1" si="226"/>
        <v/>
      </c>
      <c r="S589" s="46" t="str">
        <f t="shared" ca="1" si="227"/>
        <v/>
      </c>
      <c r="T589" s="77" t="str">
        <f t="shared" ca="1" si="228"/>
        <v/>
      </c>
      <c r="AH589" s="163" t="str">
        <f t="shared" si="229"/>
        <v/>
      </c>
      <c r="AI589" s="163" t="str">
        <f t="shared" si="230"/>
        <v/>
      </c>
    </row>
    <row r="590" spans="1:35">
      <c r="A590" s="164" t="str">
        <f t="shared" ca="1" si="210"/>
        <v/>
      </c>
      <c r="B590" s="44" t="str">
        <f t="shared" ca="1" si="211"/>
        <v/>
      </c>
      <c r="C590" s="45" t="str">
        <f t="shared" ca="1" si="209"/>
        <v/>
      </c>
      <c r="D590" s="45" t="str">
        <f t="shared" ca="1" si="212"/>
        <v/>
      </c>
      <c r="E590" s="44" t="str">
        <f t="shared" ca="1" si="213"/>
        <v/>
      </c>
      <c r="F590" s="45" t="str">
        <f t="shared" ca="1" si="214"/>
        <v/>
      </c>
      <c r="G590" s="46" t="str">
        <f t="shared" ca="1" si="215"/>
        <v/>
      </c>
      <c r="H590" s="44" t="str">
        <f t="shared" ca="1" si="216"/>
        <v/>
      </c>
      <c r="I590" s="45" t="str">
        <f t="shared" ca="1" si="217"/>
        <v/>
      </c>
      <c r="J590" s="46" t="str">
        <f t="shared" ca="1" si="218"/>
        <v/>
      </c>
      <c r="K590" s="44" t="str">
        <f t="shared" ca="1" si="219"/>
        <v/>
      </c>
      <c r="L590" s="45" t="str">
        <f t="shared" ca="1" si="220"/>
        <v/>
      </c>
      <c r="M590" s="46" t="str">
        <f t="shared" ca="1" si="221"/>
        <v/>
      </c>
      <c r="N590" s="44" t="str">
        <f t="shared" ca="1" si="222"/>
        <v/>
      </c>
      <c r="O590" s="45" t="str">
        <f t="shared" ca="1" si="223"/>
        <v/>
      </c>
      <c r="P590" s="46" t="str">
        <f t="shared" ca="1" si="224"/>
        <v/>
      </c>
      <c r="Q590" s="44" t="str">
        <f t="shared" ca="1" si="225"/>
        <v/>
      </c>
      <c r="R590" s="45" t="str">
        <f t="shared" ca="1" si="226"/>
        <v/>
      </c>
      <c r="S590" s="46" t="str">
        <f t="shared" ca="1" si="227"/>
        <v/>
      </c>
      <c r="T590" s="77" t="str">
        <f t="shared" ca="1" si="228"/>
        <v/>
      </c>
      <c r="AH590" s="163" t="str">
        <f t="shared" si="229"/>
        <v/>
      </c>
      <c r="AI590" s="163" t="str">
        <f t="shared" si="230"/>
        <v/>
      </c>
    </row>
    <row r="591" spans="1:35">
      <c r="A591" s="164" t="str">
        <f t="shared" ca="1" si="210"/>
        <v/>
      </c>
      <c r="B591" s="44" t="str">
        <f t="shared" ca="1" si="211"/>
        <v/>
      </c>
      <c r="C591" s="45" t="str">
        <f t="shared" ca="1" si="209"/>
        <v/>
      </c>
      <c r="D591" s="45" t="str">
        <f t="shared" ca="1" si="212"/>
        <v/>
      </c>
      <c r="E591" s="44" t="str">
        <f t="shared" ca="1" si="213"/>
        <v/>
      </c>
      <c r="F591" s="45" t="str">
        <f t="shared" ca="1" si="214"/>
        <v/>
      </c>
      <c r="G591" s="46" t="str">
        <f t="shared" ca="1" si="215"/>
        <v/>
      </c>
      <c r="H591" s="44" t="str">
        <f t="shared" ca="1" si="216"/>
        <v/>
      </c>
      <c r="I591" s="45" t="str">
        <f t="shared" ca="1" si="217"/>
        <v/>
      </c>
      <c r="J591" s="46" t="str">
        <f t="shared" ca="1" si="218"/>
        <v/>
      </c>
      <c r="K591" s="44" t="str">
        <f t="shared" ca="1" si="219"/>
        <v/>
      </c>
      <c r="L591" s="45" t="str">
        <f t="shared" ca="1" si="220"/>
        <v/>
      </c>
      <c r="M591" s="46" t="str">
        <f t="shared" ca="1" si="221"/>
        <v/>
      </c>
      <c r="N591" s="44" t="str">
        <f t="shared" ca="1" si="222"/>
        <v/>
      </c>
      <c r="O591" s="45" t="str">
        <f t="shared" ca="1" si="223"/>
        <v/>
      </c>
      <c r="P591" s="46" t="str">
        <f t="shared" ca="1" si="224"/>
        <v/>
      </c>
      <c r="Q591" s="44" t="str">
        <f t="shared" ca="1" si="225"/>
        <v/>
      </c>
      <c r="R591" s="45" t="str">
        <f t="shared" ca="1" si="226"/>
        <v/>
      </c>
      <c r="S591" s="46" t="str">
        <f t="shared" ca="1" si="227"/>
        <v/>
      </c>
      <c r="T591" s="77" t="str">
        <f t="shared" ca="1" si="228"/>
        <v/>
      </c>
      <c r="AH591" s="163" t="str">
        <f t="shared" si="229"/>
        <v/>
      </c>
      <c r="AI591" s="163" t="str">
        <f t="shared" si="230"/>
        <v/>
      </c>
    </row>
    <row r="592" spans="1:35">
      <c r="A592" s="164" t="str">
        <f t="shared" ca="1" si="210"/>
        <v/>
      </c>
      <c r="B592" s="44" t="str">
        <f t="shared" ca="1" si="211"/>
        <v/>
      </c>
      <c r="C592" s="45" t="str">
        <f t="shared" ref="C592:C655" ca="1" si="231">IF(ISERROR(B592-2),"",(B592/$B$14-1)*$B$5)</f>
        <v/>
      </c>
      <c r="D592" s="45" t="str">
        <f t="shared" ca="1" si="212"/>
        <v/>
      </c>
      <c r="E592" s="44" t="str">
        <f t="shared" ca="1" si="213"/>
        <v/>
      </c>
      <c r="F592" s="45" t="str">
        <f t="shared" ca="1" si="214"/>
        <v/>
      </c>
      <c r="G592" s="46" t="str">
        <f t="shared" ca="1" si="215"/>
        <v/>
      </c>
      <c r="H592" s="44" t="str">
        <f t="shared" ca="1" si="216"/>
        <v/>
      </c>
      <c r="I592" s="45" t="str">
        <f t="shared" ca="1" si="217"/>
        <v/>
      </c>
      <c r="J592" s="46" t="str">
        <f t="shared" ca="1" si="218"/>
        <v/>
      </c>
      <c r="K592" s="44" t="str">
        <f t="shared" ca="1" si="219"/>
        <v/>
      </c>
      <c r="L592" s="45" t="str">
        <f t="shared" ca="1" si="220"/>
        <v/>
      </c>
      <c r="M592" s="46" t="str">
        <f t="shared" ca="1" si="221"/>
        <v/>
      </c>
      <c r="N592" s="44" t="str">
        <f t="shared" ca="1" si="222"/>
        <v/>
      </c>
      <c r="O592" s="45" t="str">
        <f t="shared" ca="1" si="223"/>
        <v/>
      </c>
      <c r="P592" s="46" t="str">
        <f t="shared" ca="1" si="224"/>
        <v/>
      </c>
      <c r="Q592" s="44" t="str">
        <f t="shared" ca="1" si="225"/>
        <v/>
      </c>
      <c r="R592" s="45" t="str">
        <f t="shared" ca="1" si="226"/>
        <v/>
      </c>
      <c r="S592" s="46" t="str">
        <f t="shared" ca="1" si="227"/>
        <v/>
      </c>
      <c r="T592" s="77" t="str">
        <f t="shared" ca="1" si="228"/>
        <v/>
      </c>
      <c r="AH592" s="163" t="str">
        <f t="shared" si="229"/>
        <v/>
      </c>
      <c r="AI592" s="163" t="str">
        <f t="shared" si="230"/>
        <v/>
      </c>
    </row>
    <row r="593" spans="1:35">
      <c r="A593" s="164" t="str">
        <f t="shared" ca="1" si="210"/>
        <v/>
      </c>
      <c r="B593" s="44" t="str">
        <f t="shared" ca="1" si="211"/>
        <v/>
      </c>
      <c r="C593" s="45" t="str">
        <f t="shared" ca="1" si="231"/>
        <v/>
      </c>
      <c r="D593" s="45" t="str">
        <f t="shared" ca="1" si="212"/>
        <v/>
      </c>
      <c r="E593" s="44" t="str">
        <f t="shared" ca="1" si="213"/>
        <v/>
      </c>
      <c r="F593" s="45" t="str">
        <f t="shared" ca="1" si="214"/>
        <v/>
      </c>
      <c r="G593" s="46" t="str">
        <f t="shared" ca="1" si="215"/>
        <v/>
      </c>
      <c r="H593" s="44" t="str">
        <f t="shared" ca="1" si="216"/>
        <v/>
      </c>
      <c r="I593" s="45" t="str">
        <f t="shared" ca="1" si="217"/>
        <v/>
      </c>
      <c r="J593" s="46" t="str">
        <f t="shared" ca="1" si="218"/>
        <v/>
      </c>
      <c r="K593" s="44" t="str">
        <f t="shared" ca="1" si="219"/>
        <v/>
      </c>
      <c r="L593" s="45" t="str">
        <f t="shared" ca="1" si="220"/>
        <v/>
      </c>
      <c r="M593" s="46" t="str">
        <f t="shared" ca="1" si="221"/>
        <v/>
      </c>
      <c r="N593" s="44" t="str">
        <f t="shared" ca="1" si="222"/>
        <v/>
      </c>
      <c r="O593" s="45" t="str">
        <f t="shared" ca="1" si="223"/>
        <v/>
      </c>
      <c r="P593" s="46" t="str">
        <f t="shared" ca="1" si="224"/>
        <v/>
      </c>
      <c r="Q593" s="44" t="str">
        <f t="shared" ca="1" si="225"/>
        <v/>
      </c>
      <c r="R593" s="45" t="str">
        <f t="shared" ca="1" si="226"/>
        <v/>
      </c>
      <c r="S593" s="46" t="str">
        <f t="shared" ca="1" si="227"/>
        <v/>
      </c>
      <c r="T593" s="77" t="str">
        <f t="shared" ca="1" si="228"/>
        <v/>
      </c>
      <c r="AH593" s="163" t="str">
        <f t="shared" si="229"/>
        <v/>
      </c>
      <c r="AI593" s="163" t="str">
        <f t="shared" si="230"/>
        <v/>
      </c>
    </row>
    <row r="594" spans="1:35">
      <c r="A594" s="164" t="str">
        <f t="shared" ca="1" si="210"/>
        <v/>
      </c>
      <c r="B594" s="44" t="str">
        <f t="shared" ca="1" si="211"/>
        <v/>
      </c>
      <c r="C594" s="45" t="str">
        <f t="shared" ca="1" si="231"/>
        <v/>
      </c>
      <c r="D594" s="45" t="str">
        <f t="shared" ca="1" si="212"/>
        <v/>
      </c>
      <c r="E594" s="44" t="str">
        <f t="shared" ca="1" si="213"/>
        <v/>
      </c>
      <c r="F594" s="45" t="str">
        <f t="shared" ca="1" si="214"/>
        <v/>
      </c>
      <c r="G594" s="46" t="str">
        <f t="shared" ca="1" si="215"/>
        <v/>
      </c>
      <c r="H594" s="44" t="str">
        <f t="shared" ca="1" si="216"/>
        <v/>
      </c>
      <c r="I594" s="45" t="str">
        <f t="shared" ca="1" si="217"/>
        <v/>
      </c>
      <c r="J594" s="46" t="str">
        <f t="shared" ca="1" si="218"/>
        <v/>
      </c>
      <c r="K594" s="44" t="str">
        <f t="shared" ca="1" si="219"/>
        <v/>
      </c>
      <c r="L594" s="45" t="str">
        <f t="shared" ca="1" si="220"/>
        <v/>
      </c>
      <c r="M594" s="46" t="str">
        <f t="shared" ca="1" si="221"/>
        <v/>
      </c>
      <c r="N594" s="44" t="str">
        <f t="shared" ca="1" si="222"/>
        <v/>
      </c>
      <c r="O594" s="45" t="str">
        <f t="shared" ca="1" si="223"/>
        <v/>
      </c>
      <c r="P594" s="46" t="str">
        <f t="shared" ca="1" si="224"/>
        <v/>
      </c>
      <c r="Q594" s="44" t="str">
        <f t="shared" ca="1" si="225"/>
        <v/>
      </c>
      <c r="R594" s="45" t="str">
        <f t="shared" ca="1" si="226"/>
        <v/>
      </c>
      <c r="S594" s="46" t="str">
        <f t="shared" ca="1" si="227"/>
        <v/>
      </c>
      <c r="T594" s="77" t="str">
        <f t="shared" ca="1" si="228"/>
        <v/>
      </c>
      <c r="AH594" s="163" t="str">
        <f t="shared" si="229"/>
        <v/>
      </c>
      <c r="AI594" s="163" t="str">
        <f t="shared" si="230"/>
        <v/>
      </c>
    </row>
    <row r="595" spans="1:35">
      <c r="A595" s="164" t="str">
        <f t="shared" ca="1" si="210"/>
        <v/>
      </c>
      <c r="B595" s="44" t="str">
        <f t="shared" ca="1" si="211"/>
        <v/>
      </c>
      <c r="C595" s="45" t="str">
        <f t="shared" ca="1" si="231"/>
        <v/>
      </c>
      <c r="D595" s="45" t="str">
        <f t="shared" ca="1" si="212"/>
        <v/>
      </c>
      <c r="E595" s="44" t="str">
        <f t="shared" ca="1" si="213"/>
        <v/>
      </c>
      <c r="F595" s="45" t="str">
        <f t="shared" ca="1" si="214"/>
        <v/>
      </c>
      <c r="G595" s="46" t="str">
        <f t="shared" ca="1" si="215"/>
        <v/>
      </c>
      <c r="H595" s="44" t="str">
        <f t="shared" ca="1" si="216"/>
        <v/>
      </c>
      <c r="I595" s="45" t="str">
        <f t="shared" ca="1" si="217"/>
        <v/>
      </c>
      <c r="J595" s="46" t="str">
        <f t="shared" ca="1" si="218"/>
        <v/>
      </c>
      <c r="K595" s="44" t="str">
        <f t="shared" ca="1" si="219"/>
        <v/>
      </c>
      <c r="L595" s="45" t="str">
        <f t="shared" ca="1" si="220"/>
        <v/>
      </c>
      <c r="M595" s="46" t="str">
        <f t="shared" ca="1" si="221"/>
        <v/>
      </c>
      <c r="N595" s="44" t="str">
        <f t="shared" ca="1" si="222"/>
        <v/>
      </c>
      <c r="O595" s="45" t="str">
        <f t="shared" ca="1" si="223"/>
        <v/>
      </c>
      <c r="P595" s="46" t="str">
        <f t="shared" ca="1" si="224"/>
        <v/>
      </c>
      <c r="Q595" s="44" t="str">
        <f t="shared" ca="1" si="225"/>
        <v/>
      </c>
      <c r="R595" s="45" t="str">
        <f t="shared" ca="1" si="226"/>
        <v/>
      </c>
      <c r="S595" s="46" t="str">
        <f t="shared" ca="1" si="227"/>
        <v/>
      </c>
      <c r="T595" s="77" t="str">
        <f t="shared" ca="1" si="228"/>
        <v/>
      </c>
      <c r="AH595" s="163" t="str">
        <f t="shared" si="229"/>
        <v/>
      </c>
      <c r="AI595" s="163" t="str">
        <f t="shared" si="230"/>
        <v/>
      </c>
    </row>
    <row r="596" spans="1:35">
      <c r="A596" s="164" t="str">
        <f t="shared" ca="1" si="210"/>
        <v/>
      </c>
      <c r="B596" s="44" t="str">
        <f t="shared" ca="1" si="211"/>
        <v/>
      </c>
      <c r="C596" s="45" t="str">
        <f t="shared" ca="1" si="231"/>
        <v/>
      </c>
      <c r="D596" s="45" t="str">
        <f t="shared" ca="1" si="212"/>
        <v/>
      </c>
      <c r="E596" s="44" t="str">
        <f t="shared" ca="1" si="213"/>
        <v/>
      </c>
      <c r="F596" s="45" t="str">
        <f t="shared" ca="1" si="214"/>
        <v/>
      </c>
      <c r="G596" s="46" t="str">
        <f t="shared" ca="1" si="215"/>
        <v/>
      </c>
      <c r="H596" s="44" t="str">
        <f t="shared" ca="1" si="216"/>
        <v/>
      </c>
      <c r="I596" s="45" t="str">
        <f t="shared" ca="1" si="217"/>
        <v/>
      </c>
      <c r="J596" s="46" t="str">
        <f t="shared" ca="1" si="218"/>
        <v/>
      </c>
      <c r="K596" s="44" t="str">
        <f t="shared" ca="1" si="219"/>
        <v/>
      </c>
      <c r="L596" s="45" t="str">
        <f t="shared" ca="1" si="220"/>
        <v/>
      </c>
      <c r="M596" s="46" t="str">
        <f t="shared" ca="1" si="221"/>
        <v/>
      </c>
      <c r="N596" s="44" t="str">
        <f t="shared" ca="1" si="222"/>
        <v/>
      </c>
      <c r="O596" s="45" t="str">
        <f t="shared" ca="1" si="223"/>
        <v/>
      </c>
      <c r="P596" s="46" t="str">
        <f t="shared" ca="1" si="224"/>
        <v/>
      </c>
      <c r="Q596" s="44" t="str">
        <f t="shared" ca="1" si="225"/>
        <v/>
      </c>
      <c r="R596" s="45" t="str">
        <f t="shared" ca="1" si="226"/>
        <v/>
      </c>
      <c r="S596" s="46" t="str">
        <f t="shared" ca="1" si="227"/>
        <v/>
      </c>
      <c r="T596" s="77" t="str">
        <f t="shared" ca="1" si="228"/>
        <v/>
      </c>
      <c r="AH596" s="163" t="str">
        <f t="shared" si="229"/>
        <v/>
      </c>
      <c r="AI596" s="163" t="str">
        <f t="shared" si="230"/>
        <v/>
      </c>
    </row>
    <row r="597" spans="1:35">
      <c r="A597" s="164" t="str">
        <f t="shared" ca="1" si="210"/>
        <v/>
      </c>
      <c r="B597" s="44" t="str">
        <f t="shared" ca="1" si="211"/>
        <v/>
      </c>
      <c r="C597" s="45" t="str">
        <f t="shared" ca="1" si="231"/>
        <v/>
      </c>
      <c r="D597" s="45" t="str">
        <f t="shared" ca="1" si="212"/>
        <v/>
      </c>
      <c r="E597" s="44" t="str">
        <f t="shared" ca="1" si="213"/>
        <v/>
      </c>
      <c r="F597" s="45" t="str">
        <f t="shared" ca="1" si="214"/>
        <v/>
      </c>
      <c r="G597" s="46" t="str">
        <f t="shared" ca="1" si="215"/>
        <v/>
      </c>
      <c r="H597" s="44" t="str">
        <f t="shared" ca="1" si="216"/>
        <v/>
      </c>
      <c r="I597" s="45" t="str">
        <f t="shared" ca="1" si="217"/>
        <v/>
      </c>
      <c r="J597" s="46" t="str">
        <f t="shared" ca="1" si="218"/>
        <v/>
      </c>
      <c r="K597" s="44" t="str">
        <f t="shared" ca="1" si="219"/>
        <v/>
      </c>
      <c r="L597" s="45" t="str">
        <f t="shared" ca="1" si="220"/>
        <v/>
      </c>
      <c r="M597" s="46" t="str">
        <f t="shared" ca="1" si="221"/>
        <v/>
      </c>
      <c r="N597" s="44" t="str">
        <f t="shared" ca="1" si="222"/>
        <v/>
      </c>
      <c r="O597" s="45" t="str">
        <f t="shared" ca="1" si="223"/>
        <v/>
      </c>
      <c r="P597" s="46" t="str">
        <f t="shared" ca="1" si="224"/>
        <v/>
      </c>
      <c r="Q597" s="44" t="str">
        <f t="shared" ca="1" si="225"/>
        <v/>
      </c>
      <c r="R597" s="45" t="str">
        <f t="shared" ca="1" si="226"/>
        <v/>
      </c>
      <c r="S597" s="46" t="str">
        <f t="shared" ca="1" si="227"/>
        <v/>
      </c>
      <c r="T597" s="77" t="str">
        <f t="shared" ca="1" si="228"/>
        <v/>
      </c>
      <c r="AH597" s="163" t="str">
        <f t="shared" si="229"/>
        <v/>
      </c>
      <c r="AI597" s="163" t="str">
        <f t="shared" si="230"/>
        <v/>
      </c>
    </row>
    <row r="598" spans="1:35">
      <c r="A598" s="164" t="str">
        <f t="shared" ca="1" si="210"/>
        <v/>
      </c>
      <c r="B598" s="44" t="str">
        <f t="shared" ca="1" si="211"/>
        <v/>
      </c>
      <c r="C598" s="45" t="str">
        <f t="shared" ca="1" si="231"/>
        <v/>
      </c>
      <c r="D598" s="45" t="str">
        <f t="shared" ca="1" si="212"/>
        <v/>
      </c>
      <c r="E598" s="44" t="str">
        <f t="shared" ca="1" si="213"/>
        <v/>
      </c>
      <c r="F598" s="45" t="str">
        <f t="shared" ca="1" si="214"/>
        <v/>
      </c>
      <c r="G598" s="46" t="str">
        <f t="shared" ca="1" si="215"/>
        <v/>
      </c>
      <c r="H598" s="44" t="str">
        <f t="shared" ca="1" si="216"/>
        <v/>
      </c>
      <c r="I598" s="45" t="str">
        <f t="shared" ca="1" si="217"/>
        <v/>
      </c>
      <c r="J598" s="46" t="str">
        <f t="shared" ca="1" si="218"/>
        <v/>
      </c>
      <c r="K598" s="44" t="str">
        <f t="shared" ca="1" si="219"/>
        <v/>
      </c>
      <c r="L598" s="45" t="str">
        <f t="shared" ca="1" si="220"/>
        <v/>
      </c>
      <c r="M598" s="46" t="str">
        <f t="shared" ca="1" si="221"/>
        <v/>
      </c>
      <c r="N598" s="44" t="str">
        <f t="shared" ca="1" si="222"/>
        <v/>
      </c>
      <c r="O598" s="45" t="str">
        <f t="shared" ca="1" si="223"/>
        <v/>
      </c>
      <c r="P598" s="46" t="str">
        <f t="shared" ca="1" si="224"/>
        <v/>
      </c>
      <c r="Q598" s="44" t="str">
        <f t="shared" ca="1" si="225"/>
        <v/>
      </c>
      <c r="R598" s="45" t="str">
        <f t="shared" ca="1" si="226"/>
        <v/>
      </c>
      <c r="S598" s="46" t="str">
        <f t="shared" ca="1" si="227"/>
        <v/>
      </c>
      <c r="T598" s="77" t="str">
        <f t="shared" ca="1" si="228"/>
        <v/>
      </c>
      <c r="AH598" s="163" t="str">
        <f t="shared" si="229"/>
        <v/>
      </c>
      <c r="AI598" s="163" t="str">
        <f t="shared" si="230"/>
        <v/>
      </c>
    </row>
    <row r="599" spans="1:35">
      <c r="A599" s="164" t="str">
        <f t="shared" ca="1" si="210"/>
        <v/>
      </c>
      <c r="B599" s="44" t="str">
        <f t="shared" ca="1" si="211"/>
        <v/>
      </c>
      <c r="C599" s="45" t="str">
        <f t="shared" ca="1" si="231"/>
        <v/>
      </c>
      <c r="D599" s="45" t="str">
        <f t="shared" ca="1" si="212"/>
        <v/>
      </c>
      <c r="E599" s="44" t="str">
        <f t="shared" ca="1" si="213"/>
        <v/>
      </c>
      <c r="F599" s="45" t="str">
        <f t="shared" ca="1" si="214"/>
        <v/>
      </c>
      <c r="G599" s="46" t="str">
        <f t="shared" ca="1" si="215"/>
        <v/>
      </c>
      <c r="H599" s="44" t="str">
        <f t="shared" ca="1" si="216"/>
        <v/>
      </c>
      <c r="I599" s="45" t="str">
        <f t="shared" ca="1" si="217"/>
        <v/>
      </c>
      <c r="J599" s="46" t="str">
        <f t="shared" ca="1" si="218"/>
        <v/>
      </c>
      <c r="K599" s="44" t="str">
        <f t="shared" ca="1" si="219"/>
        <v/>
      </c>
      <c r="L599" s="45" t="str">
        <f t="shared" ca="1" si="220"/>
        <v/>
      </c>
      <c r="M599" s="46" t="str">
        <f t="shared" ca="1" si="221"/>
        <v/>
      </c>
      <c r="N599" s="44" t="str">
        <f t="shared" ca="1" si="222"/>
        <v/>
      </c>
      <c r="O599" s="45" t="str">
        <f t="shared" ca="1" si="223"/>
        <v/>
      </c>
      <c r="P599" s="46" t="str">
        <f t="shared" ca="1" si="224"/>
        <v/>
      </c>
      <c r="Q599" s="44" t="str">
        <f t="shared" ca="1" si="225"/>
        <v/>
      </c>
      <c r="R599" s="45" t="str">
        <f t="shared" ca="1" si="226"/>
        <v/>
      </c>
      <c r="S599" s="46" t="str">
        <f t="shared" ca="1" si="227"/>
        <v/>
      </c>
      <c r="T599" s="77" t="str">
        <f t="shared" ca="1" si="228"/>
        <v/>
      </c>
      <c r="AH599" s="163" t="str">
        <f t="shared" si="229"/>
        <v/>
      </c>
      <c r="AI599" s="163" t="str">
        <f t="shared" si="230"/>
        <v/>
      </c>
    </row>
    <row r="600" spans="1:35">
      <c r="A600" s="164" t="str">
        <f t="shared" ca="1" si="210"/>
        <v/>
      </c>
      <c r="B600" s="44" t="str">
        <f t="shared" ca="1" si="211"/>
        <v/>
      </c>
      <c r="C600" s="45" t="str">
        <f t="shared" ca="1" si="231"/>
        <v/>
      </c>
      <c r="D600" s="45" t="str">
        <f t="shared" ca="1" si="212"/>
        <v/>
      </c>
      <c r="E600" s="44" t="str">
        <f t="shared" ca="1" si="213"/>
        <v/>
      </c>
      <c r="F600" s="45" t="str">
        <f t="shared" ca="1" si="214"/>
        <v/>
      </c>
      <c r="G600" s="46" t="str">
        <f t="shared" ca="1" si="215"/>
        <v/>
      </c>
      <c r="H600" s="44" t="str">
        <f t="shared" ca="1" si="216"/>
        <v/>
      </c>
      <c r="I600" s="45" t="str">
        <f t="shared" ca="1" si="217"/>
        <v/>
      </c>
      <c r="J600" s="46" t="str">
        <f t="shared" ca="1" si="218"/>
        <v/>
      </c>
      <c r="K600" s="44" t="str">
        <f t="shared" ca="1" si="219"/>
        <v/>
      </c>
      <c r="L600" s="45" t="str">
        <f t="shared" ca="1" si="220"/>
        <v/>
      </c>
      <c r="M600" s="46" t="str">
        <f t="shared" ca="1" si="221"/>
        <v/>
      </c>
      <c r="N600" s="44" t="str">
        <f t="shared" ca="1" si="222"/>
        <v/>
      </c>
      <c r="O600" s="45" t="str">
        <f t="shared" ca="1" si="223"/>
        <v/>
      </c>
      <c r="P600" s="46" t="str">
        <f t="shared" ca="1" si="224"/>
        <v/>
      </c>
      <c r="Q600" s="44" t="str">
        <f t="shared" ca="1" si="225"/>
        <v/>
      </c>
      <c r="R600" s="45" t="str">
        <f t="shared" ca="1" si="226"/>
        <v/>
      </c>
      <c r="S600" s="46" t="str">
        <f t="shared" ca="1" si="227"/>
        <v/>
      </c>
      <c r="T600" s="77" t="str">
        <f t="shared" ca="1" si="228"/>
        <v/>
      </c>
      <c r="AH600" s="163" t="str">
        <f t="shared" si="229"/>
        <v/>
      </c>
      <c r="AI600" s="163" t="str">
        <f t="shared" si="230"/>
        <v/>
      </c>
    </row>
    <row r="601" spans="1:35">
      <c r="A601" s="164" t="str">
        <f t="shared" ca="1" si="210"/>
        <v/>
      </c>
      <c r="B601" s="44" t="str">
        <f t="shared" ca="1" si="211"/>
        <v/>
      </c>
      <c r="C601" s="45" t="str">
        <f t="shared" ca="1" si="231"/>
        <v/>
      </c>
      <c r="D601" s="45" t="str">
        <f t="shared" ca="1" si="212"/>
        <v/>
      </c>
      <c r="E601" s="44" t="str">
        <f t="shared" ca="1" si="213"/>
        <v/>
      </c>
      <c r="F601" s="45" t="str">
        <f t="shared" ca="1" si="214"/>
        <v/>
      </c>
      <c r="G601" s="46" t="str">
        <f t="shared" ca="1" si="215"/>
        <v/>
      </c>
      <c r="H601" s="44" t="str">
        <f t="shared" ca="1" si="216"/>
        <v/>
      </c>
      <c r="I601" s="45" t="str">
        <f t="shared" ca="1" si="217"/>
        <v/>
      </c>
      <c r="J601" s="46" t="str">
        <f t="shared" ca="1" si="218"/>
        <v/>
      </c>
      <c r="K601" s="44" t="str">
        <f t="shared" ca="1" si="219"/>
        <v/>
      </c>
      <c r="L601" s="45" t="str">
        <f t="shared" ca="1" si="220"/>
        <v/>
      </c>
      <c r="M601" s="46" t="str">
        <f t="shared" ca="1" si="221"/>
        <v/>
      </c>
      <c r="N601" s="44" t="str">
        <f t="shared" ca="1" si="222"/>
        <v/>
      </c>
      <c r="O601" s="45" t="str">
        <f t="shared" ca="1" si="223"/>
        <v/>
      </c>
      <c r="P601" s="46" t="str">
        <f t="shared" ca="1" si="224"/>
        <v/>
      </c>
      <c r="Q601" s="44" t="str">
        <f t="shared" ca="1" si="225"/>
        <v/>
      </c>
      <c r="R601" s="45" t="str">
        <f t="shared" ca="1" si="226"/>
        <v/>
      </c>
      <c r="S601" s="46" t="str">
        <f t="shared" ca="1" si="227"/>
        <v/>
      </c>
      <c r="T601" s="77" t="str">
        <f t="shared" ca="1" si="228"/>
        <v/>
      </c>
      <c r="AH601" s="163" t="str">
        <f t="shared" si="229"/>
        <v/>
      </c>
      <c r="AI601" s="163" t="str">
        <f t="shared" si="230"/>
        <v/>
      </c>
    </row>
    <row r="602" spans="1:35">
      <c r="A602" s="164" t="str">
        <f t="shared" ca="1" si="210"/>
        <v/>
      </c>
      <c r="B602" s="44" t="str">
        <f t="shared" ca="1" si="211"/>
        <v/>
      </c>
      <c r="C602" s="45" t="str">
        <f t="shared" ca="1" si="231"/>
        <v/>
      </c>
      <c r="D602" s="45" t="str">
        <f t="shared" ca="1" si="212"/>
        <v/>
      </c>
      <c r="E602" s="44" t="str">
        <f t="shared" ca="1" si="213"/>
        <v/>
      </c>
      <c r="F602" s="45" t="str">
        <f t="shared" ca="1" si="214"/>
        <v/>
      </c>
      <c r="G602" s="46" t="str">
        <f t="shared" ca="1" si="215"/>
        <v/>
      </c>
      <c r="H602" s="44" t="str">
        <f t="shared" ca="1" si="216"/>
        <v/>
      </c>
      <c r="I602" s="45" t="str">
        <f t="shared" ca="1" si="217"/>
        <v/>
      </c>
      <c r="J602" s="46" t="str">
        <f t="shared" ca="1" si="218"/>
        <v/>
      </c>
      <c r="K602" s="44" t="str">
        <f t="shared" ca="1" si="219"/>
        <v/>
      </c>
      <c r="L602" s="45" t="str">
        <f t="shared" ca="1" si="220"/>
        <v/>
      </c>
      <c r="M602" s="46" t="str">
        <f t="shared" ca="1" si="221"/>
        <v/>
      </c>
      <c r="N602" s="44" t="str">
        <f t="shared" ca="1" si="222"/>
        <v/>
      </c>
      <c r="O602" s="45" t="str">
        <f t="shared" ca="1" si="223"/>
        <v/>
      </c>
      <c r="P602" s="46" t="str">
        <f t="shared" ca="1" si="224"/>
        <v/>
      </c>
      <c r="Q602" s="44" t="str">
        <f t="shared" ca="1" si="225"/>
        <v/>
      </c>
      <c r="R602" s="45" t="str">
        <f t="shared" ca="1" si="226"/>
        <v/>
      </c>
      <c r="S602" s="46" t="str">
        <f t="shared" ca="1" si="227"/>
        <v/>
      </c>
      <c r="T602" s="77" t="str">
        <f t="shared" ca="1" si="228"/>
        <v/>
      </c>
      <c r="AH602" s="163" t="str">
        <f t="shared" si="229"/>
        <v/>
      </c>
      <c r="AI602" s="163" t="str">
        <f t="shared" si="230"/>
        <v/>
      </c>
    </row>
    <row r="603" spans="1:35">
      <c r="A603" s="164" t="str">
        <f t="shared" ca="1" si="210"/>
        <v/>
      </c>
      <c r="B603" s="44" t="str">
        <f t="shared" ca="1" si="211"/>
        <v/>
      </c>
      <c r="C603" s="45" t="str">
        <f t="shared" ca="1" si="231"/>
        <v/>
      </c>
      <c r="D603" s="45" t="str">
        <f t="shared" ca="1" si="212"/>
        <v/>
      </c>
      <c r="E603" s="44" t="str">
        <f t="shared" ca="1" si="213"/>
        <v/>
      </c>
      <c r="F603" s="45" t="str">
        <f t="shared" ca="1" si="214"/>
        <v/>
      </c>
      <c r="G603" s="46" t="str">
        <f t="shared" ca="1" si="215"/>
        <v/>
      </c>
      <c r="H603" s="44" t="str">
        <f t="shared" ca="1" si="216"/>
        <v/>
      </c>
      <c r="I603" s="45" t="str">
        <f t="shared" ca="1" si="217"/>
        <v/>
      </c>
      <c r="J603" s="46" t="str">
        <f t="shared" ca="1" si="218"/>
        <v/>
      </c>
      <c r="K603" s="44" t="str">
        <f t="shared" ca="1" si="219"/>
        <v/>
      </c>
      <c r="L603" s="45" t="str">
        <f t="shared" ca="1" si="220"/>
        <v/>
      </c>
      <c r="M603" s="46" t="str">
        <f t="shared" ca="1" si="221"/>
        <v/>
      </c>
      <c r="N603" s="44" t="str">
        <f t="shared" ca="1" si="222"/>
        <v/>
      </c>
      <c r="O603" s="45" t="str">
        <f t="shared" ca="1" si="223"/>
        <v/>
      </c>
      <c r="P603" s="46" t="str">
        <f t="shared" ca="1" si="224"/>
        <v/>
      </c>
      <c r="Q603" s="44" t="str">
        <f t="shared" ca="1" si="225"/>
        <v/>
      </c>
      <c r="R603" s="45" t="str">
        <f t="shared" ca="1" si="226"/>
        <v/>
      </c>
      <c r="S603" s="46" t="str">
        <f t="shared" ca="1" si="227"/>
        <v/>
      </c>
      <c r="T603" s="77" t="str">
        <f t="shared" ca="1" si="228"/>
        <v/>
      </c>
      <c r="AH603" s="163" t="str">
        <f t="shared" si="229"/>
        <v/>
      </c>
      <c r="AI603" s="163" t="str">
        <f t="shared" si="230"/>
        <v/>
      </c>
    </row>
    <row r="604" spans="1:35">
      <c r="A604" s="164" t="str">
        <f t="shared" ca="1" si="210"/>
        <v/>
      </c>
      <c r="B604" s="44" t="str">
        <f t="shared" ca="1" si="211"/>
        <v/>
      </c>
      <c r="C604" s="45" t="str">
        <f t="shared" ca="1" si="231"/>
        <v/>
      </c>
      <c r="D604" s="45" t="str">
        <f t="shared" ca="1" si="212"/>
        <v/>
      </c>
      <c r="E604" s="44" t="str">
        <f t="shared" ca="1" si="213"/>
        <v/>
      </c>
      <c r="F604" s="45" t="str">
        <f t="shared" ca="1" si="214"/>
        <v/>
      </c>
      <c r="G604" s="46" t="str">
        <f t="shared" ca="1" si="215"/>
        <v/>
      </c>
      <c r="H604" s="44" t="str">
        <f t="shared" ca="1" si="216"/>
        <v/>
      </c>
      <c r="I604" s="45" t="str">
        <f t="shared" ca="1" si="217"/>
        <v/>
      </c>
      <c r="J604" s="46" t="str">
        <f t="shared" ca="1" si="218"/>
        <v/>
      </c>
      <c r="K604" s="44" t="str">
        <f t="shared" ca="1" si="219"/>
        <v/>
      </c>
      <c r="L604" s="45" t="str">
        <f t="shared" ca="1" si="220"/>
        <v/>
      </c>
      <c r="M604" s="46" t="str">
        <f t="shared" ca="1" si="221"/>
        <v/>
      </c>
      <c r="N604" s="44" t="str">
        <f t="shared" ca="1" si="222"/>
        <v/>
      </c>
      <c r="O604" s="45" t="str">
        <f t="shared" ca="1" si="223"/>
        <v/>
      </c>
      <c r="P604" s="46" t="str">
        <f t="shared" ca="1" si="224"/>
        <v/>
      </c>
      <c r="Q604" s="44" t="str">
        <f t="shared" ca="1" si="225"/>
        <v/>
      </c>
      <c r="R604" s="45" t="str">
        <f t="shared" ca="1" si="226"/>
        <v/>
      </c>
      <c r="S604" s="46" t="str">
        <f t="shared" ca="1" si="227"/>
        <v/>
      </c>
      <c r="T604" s="77" t="str">
        <f t="shared" ca="1" si="228"/>
        <v/>
      </c>
      <c r="AH604" s="163" t="str">
        <f t="shared" si="229"/>
        <v/>
      </c>
      <c r="AI604" s="163" t="str">
        <f t="shared" si="230"/>
        <v/>
      </c>
    </row>
    <row r="605" spans="1:35">
      <c r="A605" s="164" t="str">
        <f t="shared" ca="1" si="210"/>
        <v/>
      </c>
      <c r="B605" s="44" t="str">
        <f t="shared" ca="1" si="211"/>
        <v/>
      </c>
      <c r="C605" s="45" t="str">
        <f t="shared" ca="1" si="231"/>
        <v/>
      </c>
      <c r="D605" s="45" t="str">
        <f t="shared" ca="1" si="212"/>
        <v/>
      </c>
      <c r="E605" s="44" t="str">
        <f t="shared" ca="1" si="213"/>
        <v/>
      </c>
      <c r="F605" s="45" t="str">
        <f t="shared" ca="1" si="214"/>
        <v/>
      </c>
      <c r="G605" s="46" t="str">
        <f t="shared" ca="1" si="215"/>
        <v/>
      </c>
      <c r="H605" s="44" t="str">
        <f t="shared" ca="1" si="216"/>
        <v/>
      </c>
      <c r="I605" s="45" t="str">
        <f t="shared" ca="1" si="217"/>
        <v/>
      </c>
      <c r="J605" s="46" t="str">
        <f t="shared" ca="1" si="218"/>
        <v/>
      </c>
      <c r="K605" s="44" t="str">
        <f t="shared" ca="1" si="219"/>
        <v/>
      </c>
      <c r="L605" s="45" t="str">
        <f t="shared" ca="1" si="220"/>
        <v/>
      </c>
      <c r="M605" s="46" t="str">
        <f t="shared" ca="1" si="221"/>
        <v/>
      </c>
      <c r="N605" s="44" t="str">
        <f t="shared" ca="1" si="222"/>
        <v/>
      </c>
      <c r="O605" s="45" t="str">
        <f t="shared" ca="1" si="223"/>
        <v/>
      </c>
      <c r="P605" s="46" t="str">
        <f t="shared" ca="1" si="224"/>
        <v/>
      </c>
      <c r="Q605" s="44" t="str">
        <f t="shared" ca="1" si="225"/>
        <v/>
      </c>
      <c r="R605" s="45" t="str">
        <f t="shared" ca="1" si="226"/>
        <v/>
      </c>
      <c r="S605" s="46" t="str">
        <f t="shared" ca="1" si="227"/>
        <v/>
      </c>
      <c r="T605" s="77" t="str">
        <f t="shared" ca="1" si="228"/>
        <v/>
      </c>
      <c r="AH605" s="163" t="str">
        <f t="shared" si="229"/>
        <v/>
      </c>
      <c r="AI605" s="163" t="str">
        <f t="shared" si="230"/>
        <v/>
      </c>
    </row>
    <row r="606" spans="1:35">
      <c r="A606" s="164" t="str">
        <f t="shared" ca="1" si="210"/>
        <v/>
      </c>
      <c r="B606" s="44" t="str">
        <f t="shared" ca="1" si="211"/>
        <v/>
      </c>
      <c r="C606" s="45" t="str">
        <f t="shared" ca="1" si="231"/>
        <v/>
      </c>
      <c r="D606" s="45" t="str">
        <f t="shared" ca="1" si="212"/>
        <v/>
      </c>
      <c r="E606" s="44" t="str">
        <f t="shared" ca="1" si="213"/>
        <v/>
      </c>
      <c r="F606" s="45" t="str">
        <f t="shared" ca="1" si="214"/>
        <v/>
      </c>
      <c r="G606" s="46" t="str">
        <f t="shared" ca="1" si="215"/>
        <v/>
      </c>
      <c r="H606" s="44" t="str">
        <f t="shared" ca="1" si="216"/>
        <v/>
      </c>
      <c r="I606" s="45" t="str">
        <f t="shared" ca="1" si="217"/>
        <v/>
      </c>
      <c r="J606" s="46" t="str">
        <f t="shared" ca="1" si="218"/>
        <v/>
      </c>
      <c r="K606" s="44" t="str">
        <f t="shared" ca="1" si="219"/>
        <v/>
      </c>
      <c r="L606" s="45" t="str">
        <f t="shared" ca="1" si="220"/>
        <v/>
      </c>
      <c r="M606" s="46" t="str">
        <f t="shared" ca="1" si="221"/>
        <v/>
      </c>
      <c r="N606" s="44" t="str">
        <f t="shared" ca="1" si="222"/>
        <v/>
      </c>
      <c r="O606" s="45" t="str">
        <f t="shared" ca="1" si="223"/>
        <v/>
      </c>
      <c r="P606" s="46" t="str">
        <f t="shared" ca="1" si="224"/>
        <v/>
      </c>
      <c r="Q606" s="44" t="str">
        <f t="shared" ca="1" si="225"/>
        <v/>
      </c>
      <c r="R606" s="45" t="str">
        <f t="shared" ca="1" si="226"/>
        <v/>
      </c>
      <c r="S606" s="46" t="str">
        <f t="shared" ca="1" si="227"/>
        <v/>
      </c>
      <c r="T606" s="77" t="str">
        <f t="shared" ca="1" si="228"/>
        <v/>
      </c>
      <c r="AH606" s="163" t="str">
        <f t="shared" si="229"/>
        <v/>
      </c>
      <c r="AI606" s="163" t="str">
        <f t="shared" si="230"/>
        <v/>
      </c>
    </row>
    <row r="607" spans="1:35">
      <c r="A607" s="164" t="str">
        <f t="shared" ca="1" si="210"/>
        <v/>
      </c>
      <c r="B607" s="44" t="str">
        <f t="shared" ca="1" si="211"/>
        <v/>
      </c>
      <c r="C607" s="45" t="str">
        <f t="shared" ca="1" si="231"/>
        <v/>
      </c>
      <c r="D607" s="45" t="str">
        <f t="shared" ca="1" si="212"/>
        <v/>
      </c>
      <c r="E607" s="44" t="str">
        <f t="shared" ca="1" si="213"/>
        <v/>
      </c>
      <c r="F607" s="45" t="str">
        <f t="shared" ca="1" si="214"/>
        <v/>
      </c>
      <c r="G607" s="46" t="str">
        <f t="shared" ca="1" si="215"/>
        <v/>
      </c>
      <c r="H607" s="44" t="str">
        <f t="shared" ca="1" si="216"/>
        <v/>
      </c>
      <c r="I607" s="45" t="str">
        <f t="shared" ca="1" si="217"/>
        <v/>
      </c>
      <c r="J607" s="46" t="str">
        <f t="shared" ca="1" si="218"/>
        <v/>
      </c>
      <c r="K607" s="44" t="str">
        <f t="shared" ca="1" si="219"/>
        <v/>
      </c>
      <c r="L607" s="45" t="str">
        <f t="shared" ca="1" si="220"/>
        <v/>
      </c>
      <c r="M607" s="46" t="str">
        <f t="shared" ca="1" si="221"/>
        <v/>
      </c>
      <c r="N607" s="44" t="str">
        <f t="shared" ca="1" si="222"/>
        <v/>
      </c>
      <c r="O607" s="45" t="str">
        <f t="shared" ca="1" si="223"/>
        <v/>
      </c>
      <c r="P607" s="46" t="str">
        <f t="shared" ca="1" si="224"/>
        <v/>
      </c>
      <c r="Q607" s="44" t="str">
        <f t="shared" ca="1" si="225"/>
        <v/>
      </c>
      <c r="R607" s="45" t="str">
        <f t="shared" ca="1" si="226"/>
        <v/>
      </c>
      <c r="S607" s="46" t="str">
        <f t="shared" ca="1" si="227"/>
        <v/>
      </c>
      <c r="T607" s="77" t="str">
        <f t="shared" ca="1" si="228"/>
        <v/>
      </c>
      <c r="AH607" s="163" t="str">
        <f t="shared" si="229"/>
        <v/>
      </c>
      <c r="AI607" s="163" t="str">
        <f t="shared" si="230"/>
        <v/>
      </c>
    </row>
    <row r="608" spans="1:35">
      <c r="A608" s="164" t="str">
        <f t="shared" ca="1" si="210"/>
        <v/>
      </c>
      <c r="B608" s="44" t="str">
        <f t="shared" ca="1" si="211"/>
        <v/>
      </c>
      <c r="C608" s="45" t="str">
        <f t="shared" ca="1" si="231"/>
        <v/>
      </c>
      <c r="D608" s="45" t="str">
        <f t="shared" ca="1" si="212"/>
        <v/>
      </c>
      <c r="E608" s="44" t="str">
        <f t="shared" ca="1" si="213"/>
        <v/>
      </c>
      <c r="F608" s="45" t="str">
        <f t="shared" ca="1" si="214"/>
        <v/>
      </c>
      <c r="G608" s="46" t="str">
        <f t="shared" ca="1" si="215"/>
        <v/>
      </c>
      <c r="H608" s="44" t="str">
        <f t="shared" ca="1" si="216"/>
        <v/>
      </c>
      <c r="I608" s="45" t="str">
        <f t="shared" ca="1" si="217"/>
        <v/>
      </c>
      <c r="J608" s="46" t="str">
        <f t="shared" ca="1" si="218"/>
        <v/>
      </c>
      <c r="K608" s="44" t="str">
        <f t="shared" ca="1" si="219"/>
        <v/>
      </c>
      <c r="L608" s="45" t="str">
        <f t="shared" ca="1" si="220"/>
        <v/>
      </c>
      <c r="M608" s="46" t="str">
        <f t="shared" ca="1" si="221"/>
        <v/>
      </c>
      <c r="N608" s="44" t="str">
        <f t="shared" ca="1" si="222"/>
        <v/>
      </c>
      <c r="O608" s="45" t="str">
        <f t="shared" ca="1" si="223"/>
        <v/>
      </c>
      <c r="P608" s="46" t="str">
        <f t="shared" ca="1" si="224"/>
        <v/>
      </c>
      <c r="Q608" s="44" t="str">
        <f t="shared" ca="1" si="225"/>
        <v/>
      </c>
      <c r="R608" s="45" t="str">
        <f t="shared" ca="1" si="226"/>
        <v/>
      </c>
      <c r="S608" s="46" t="str">
        <f t="shared" ca="1" si="227"/>
        <v/>
      </c>
      <c r="T608" s="77" t="str">
        <f t="shared" ca="1" si="228"/>
        <v/>
      </c>
      <c r="AH608" s="163" t="str">
        <f t="shared" si="229"/>
        <v/>
      </c>
      <c r="AI608" s="163" t="str">
        <f t="shared" si="230"/>
        <v/>
      </c>
    </row>
    <row r="609" spans="1:35">
      <c r="A609" s="164" t="str">
        <f t="shared" ca="1" si="210"/>
        <v/>
      </c>
      <c r="B609" s="44" t="str">
        <f t="shared" ca="1" si="211"/>
        <v/>
      </c>
      <c r="C609" s="45" t="str">
        <f t="shared" ca="1" si="231"/>
        <v/>
      </c>
      <c r="D609" s="45" t="str">
        <f t="shared" ca="1" si="212"/>
        <v/>
      </c>
      <c r="E609" s="44" t="str">
        <f t="shared" ca="1" si="213"/>
        <v/>
      </c>
      <c r="F609" s="45" t="str">
        <f t="shared" ca="1" si="214"/>
        <v/>
      </c>
      <c r="G609" s="46" t="str">
        <f t="shared" ca="1" si="215"/>
        <v/>
      </c>
      <c r="H609" s="44" t="str">
        <f t="shared" ca="1" si="216"/>
        <v/>
      </c>
      <c r="I609" s="45" t="str">
        <f t="shared" ca="1" si="217"/>
        <v/>
      </c>
      <c r="J609" s="46" t="str">
        <f t="shared" ca="1" si="218"/>
        <v/>
      </c>
      <c r="K609" s="44" t="str">
        <f t="shared" ca="1" si="219"/>
        <v/>
      </c>
      <c r="L609" s="45" t="str">
        <f t="shared" ca="1" si="220"/>
        <v/>
      </c>
      <c r="M609" s="46" t="str">
        <f t="shared" ca="1" si="221"/>
        <v/>
      </c>
      <c r="N609" s="44" t="str">
        <f t="shared" ca="1" si="222"/>
        <v/>
      </c>
      <c r="O609" s="45" t="str">
        <f t="shared" ca="1" si="223"/>
        <v/>
      </c>
      <c r="P609" s="46" t="str">
        <f t="shared" ca="1" si="224"/>
        <v/>
      </c>
      <c r="Q609" s="44" t="str">
        <f t="shared" ca="1" si="225"/>
        <v/>
      </c>
      <c r="R609" s="45" t="str">
        <f t="shared" ca="1" si="226"/>
        <v/>
      </c>
      <c r="S609" s="46" t="str">
        <f t="shared" ca="1" si="227"/>
        <v/>
      </c>
      <c r="T609" s="77" t="str">
        <f t="shared" ca="1" si="228"/>
        <v/>
      </c>
      <c r="AH609" s="163" t="str">
        <f t="shared" si="229"/>
        <v/>
      </c>
      <c r="AI609" s="163" t="str">
        <f t="shared" si="230"/>
        <v/>
      </c>
    </row>
    <row r="610" spans="1:35">
      <c r="A610" s="164" t="str">
        <f t="shared" ca="1" si="210"/>
        <v/>
      </c>
      <c r="B610" s="44" t="str">
        <f t="shared" ca="1" si="211"/>
        <v/>
      </c>
      <c r="C610" s="45" t="str">
        <f t="shared" ca="1" si="231"/>
        <v/>
      </c>
      <c r="D610" s="45" t="str">
        <f t="shared" ca="1" si="212"/>
        <v/>
      </c>
      <c r="E610" s="44" t="str">
        <f t="shared" ca="1" si="213"/>
        <v/>
      </c>
      <c r="F610" s="45" t="str">
        <f t="shared" ca="1" si="214"/>
        <v/>
      </c>
      <c r="G610" s="46" t="str">
        <f t="shared" ca="1" si="215"/>
        <v/>
      </c>
      <c r="H610" s="44" t="str">
        <f t="shared" ca="1" si="216"/>
        <v/>
      </c>
      <c r="I610" s="45" t="str">
        <f t="shared" ca="1" si="217"/>
        <v/>
      </c>
      <c r="J610" s="46" t="str">
        <f t="shared" ca="1" si="218"/>
        <v/>
      </c>
      <c r="K610" s="44" t="str">
        <f t="shared" ca="1" si="219"/>
        <v/>
      </c>
      <c r="L610" s="45" t="str">
        <f t="shared" ca="1" si="220"/>
        <v/>
      </c>
      <c r="M610" s="46" t="str">
        <f t="shared" ca="1" si="221"/>
        <v/>
      </c>
      <c r="N610" s="44" t="str">
        <f t="shared" ca="1" si="222"/>
        <v/>
      </c>
      <c r="O610" s="45" t="str">
        <f t="shared" ca="1" si="223"/>
        <v/>
      </c>
      <c r="P610" s="46" t="str">
        <f t="shared" ca="1" si="224"/>
        <v/>
      </c>
      <c r="Q610" s="44" t="str">
        <f t="shared" ca="1" si="225"/>
        <v/>
      </c>
      <c r="R610" s="45" t="str">
        <f t="shared" ca="1" si="226"/>
        <v/>
      </c>
      <c r="S610" s="46" t="str">
        <f t="shared" ca="1" si="227"/>
        <v/>
      </c>
      <c r="T610" s="77" t="str">
        <f t="shared" ca="1" si="228"/>
        <v/>
      </c>
      <c r="AH610" s="163" t="str">
        <f t="shared" si="229"/>
        <v/>
      </c>
      <c r="AI610" s="163" t="str">
        <f t="shared" si="230"/>
        <v/>
      </c>
    </row>
    <row r="611" spans="1:35">
      <c r="A611" s="164" t="str">
        <f t="shared" ca="1" si="210"/>
        <v/>
      </c>
      <c r="B611" s="44" t="str">
        <f t="shared" ca="1" si="211"/>
        <v/>
      </c>
      <c r="C611" s="45" t="str">
        <f t="shared" ca="1" si="231"/>
        <v/>
      </c>
      <c r="D611" s="45" t="str">
        <f t="shared" ca="1" si="212"/>
        <v/>
      </c>
      <c r="E611" s="44" t="str">
        <f t="shared" ca="1" si="213"/>
        <v/>
      </c>
      <c r="F611" s="45" t="str">
        <f t="shared" ca="1" si="214"/>
        <v/>
      </c>
      <c r="G611" s="46" t="str">
        <f t="shared" ca="1" si="215"/>
        <v/>
      </c>
      <c r="H611" s="44" t="str">
        <f t="shared" ca="1" si="216"/>
        <v/>
      </c>
      <c r="I611" s="45" t="str">
        <f t="shared" ca="1" si="217"/>
        <v/>
      </c>
      <c r="J611" s="46" t="str">
        <f t="shared" ca="1" si="218"/>
        <v/>
      </c>
      <c r="K611" s="44" t="str">
        <f t="shared" ca="1" si="219"/>
        <v/>
      </c>
      <c r="L611" s="45" t="str">
        <f t="shared" ca="1" si="220"/>
        <v/>
      </c>
      <c r="M611" s="46" t="str">
        <f t="shared" ca="1" si="221"/>
        <v/>
      </c>
      <c r="N611" s="44" t="str">
        <f t="shared" ca="1" si="222"/>
        <v/>
      </c>
      <c r="O611" s="45" t="str">
        <f t="shared" ca="1" si="223"/>
        <v/>
      </c>
      <c r="P611" s="46" t="str">
        <f t="shared" ca="1" si="224"/>
        <v/>
      </c>
      <c r="Q611" s="44" t="str">
        <f t="shared" ca="1" si="225"/>
        <v/>
      </c>
      <c r="R611" s="45" t="str">
        <f t="shared" ca="1" si="226"/>
        <v/>
      </c>
      <c r="S611" s="46" t="str">
        <f t="shared" ca="1" si="227"/>
        <v/>
      </c>
      <c r="T611" s="77" t="str">
        <f t="shared" ca="1" si="228"/>
        <v/>
      </c>
      <c r="AH611" s="163" t="str">
        <f t="shared" si="229"/>
        <v/>
      </c>
      <c r="AI611" s="163" t="str">
        <f t="shared" si="230"/>
        <v/>
      </c>
    </row>
    <row r="612" spans="1:35">
      <c r="A612" s="164" t="str">
        <f t="shared" ca="1" si="210"/>
        <v/>
      </c>
      <c r="B612" s="44" t="str">
        <f t="shared" ca="1" si="211"/>
        <v/>
      </c>
      <c r="C612" s="45" t="str">
        <f t="shared" ca="1" si="231"/>
        <v/>
      </c>
      <c r="D612" s="45" t="str">
        <f t="shared" ca="1" si="212"/>
        <v/>
      </c>
      <c r="E612" s="44" t="str">
        <f t="shared" ca="1" si="213"/>
        <v/>
      </c>
      <c r="F612" s="45" t="str">
        <f t="shared" ca="1" si="214"/>
        <v/>
      </c>
      <c r="G612" s="46" t="str">
        <f t="shared" ca="1" si="215"/>
        <v/>
      </c>
      <c r="H612" s="44" t="str">
        <f t="shared" ca="1" si="216"/>
        <v/>
      </c>
      <c r="I612" s="45" t="str">
        <f t="shared" ca="1" si="217"/>
        <v/>
      </c>
      <c r="J612" s="46" t="str">
        <f t="shared" ca="1" si="218"/>
        <v/>
      </c>
      <c r="K612" s="44" t="str">
        <f t="shared" ca="1" si="219"/>
        <v/>
      </c>
      <c r="L612" s="45" t="str">
        <f t="shared" ca="1" si="220"/>
        <v/>
      </c>
      <c r="M612" s="46" t="str">
        <f t="shared" ca="1" si="221"/>
        <v/>
      </c>
      <c r="N612" s="44" t="str">
        <f t="shared" ca="1" si="222"/>
        <v/>
      </c>
      <c r="O612" s="45" t="str">
        <f t="shared" ca="1" si="223"/>
        <v/>
      </c>
      <c r="P612" s="46" t="str">
        <f t="shared" ca="1" si="224"/>
        <v/>
      </c>
      <c r="Q612" s="44" t="str">
        <f t="shared" ca="1" si="225"/>
        <v/>
      </c>
      <c r="R612" s="45" t="str">
        <f t="shared" ca="1" si="226"/>
        <v/>
      </c>
      <c r="S612" s="46" t="str">
        <f t="shared" ca="1" si="227"/>
        <v/>
      </c>
      <c r="T612" s="77" t="str">
        <f t="shared" ca="1" si="228"/>
        <v/>
      </c>
      <c r="AH612" s="163" t="str">
        <f t="shared" si="229"/>
        <v/>
      </c>
      <c r="AI612" s="163" t="str">
        <f t="shared" si="230"/>
        <v/>
      </c>
    </row>
    <row r="613" spans="1:35">
      <c r="A613" s="164" t="str">
        <f t="shared" ca="1" si="210"/>
        <v/>
      </c>
      <c r="B613" s="44" t="str">
        <f t="shared" ca="1" si="211"/>
        <v/>
      </c>
      <c r="C613" s="45" t="str">
        <f t="shared" ca="1" si="231"/>
        <v/>
      </c>
      <c r="D613" s="45" t="str">
        <f t="shared" ca="1" si="212"/>
        <v/>
      </c>
      <c r="E613" s="44" t="str">
        <f t="shared" ca="1" si="213"/>
        <v/>
      </c>
      <c r="F613" s="45" t="str">
        <f t="shared" ca="1" si="214"/>
        <v/>
      </c>
      <c r="G613" s="46" t="str">
        <f t="shared" ca="1" si="215"/>
        <v/>
      </c>
      <c r="H613" s="44" t="str">
        <f t="shared" ca="1" si="216"/>
        <v/>
      </c>
      <c r="I613" s="45" t="str">
        <f t="shared" ca="1" si="217"/>
        <v/>
      </c>
      <c r="J613" s="46" t="str">
        <f t="shared" ca="1" si="218"/>
        <v/>
      </c>
      <c r="K613" s="44" t="str">
        <f t="shared" ca="1" si="219"/>
        <v/>
      </c>
      <c r="L613" s="45" t="str">
        <f t="shared" ca="1" si="220"/>
        <v/>
      </c>
      <c r="M613" s="46" t="str">
        <f t="shared" ca="1" si="221"/>
        <v/>
      </c>
      <c r="N613" s="44" t="str">
        <f t="shared" ca="1" si="222"/>
        <v/>
      </c>
      <c r="O613" s="45" t="str">
        <f t="shared" ca="1" si="223"/>
        <v/>
      </c>
      <c r="P613" s="46" t="str">
        <f t="shared" ca="1" si="224"/>
        <v/>
      </c>
      <c r="Q613" s="44" t="str">
        <f t="shared" ca="1" si="225"/>
        <v/>
      </c>
      <c r="R613" s="45" t="str">
        <f t="shared" ca="1" si="226"/>
        <v/>
      </c>
      <c r="S613" s="46" t="str">
        <f t="shared" ca="1" si="227"/>
        <v/>
      </c>
      <c r="T613" s="77" t="str">
        <f t="shared" ca="1" si="228"/>
        <v/>
      </c>
      <c r="AH613" s="163" t="str">
        <f t="shared" si="229"/>
        <v/>
      </c>
      <c r="AI613" s="163" t="str">
        <f t="shared" si="230"/>
        <v/>
      </c>
    </row>
    <row r="614" spans="1:35">
      <c r="A614" s="164" t="str">
        <f t="shared" ca="1" si="210"/>
        <v/>
      </c>
      <c r="B614" s="44" t="str">
        <f t="shared" ca="1" si="211"/>
        <v/>
      </c>
      <c r="C614" s="45" t="str">
        <f t="shared" ca="1" si="231"/>
        <v/>
      </c>
      <c r="D614" s="45" t="str">
        <f t="shared" ca="1" si="212"/>
        <v/>
      </c>
      <c r="E614" s="44" t="str">
        <f t="shared" ca="1" si="213"/>
        <v/>
      </c>
      <c r="F614" s="45" t="str">
        <f t="shared" ca="1" si="214"/>
        <v/>
      </c>
      <c r="G614" s="46" t="str">
        <f t="shared" ca="1" si="215"/>
        <v/>
      </c>
      <c r="H614" s="44" t="str">
        <f t="shared" ca="1" si="216"/>
        <v/>
      </c>
      <c r="I614" s="45" t="str">
        <f t="shared" ca="1" si="217"/>
        <v/>
      </c>
      <c r="J614" s="46" t="str">
        <f t="shared" ca="1" si="218"/>
        <v/>
      </c>
      <c r="K614" s="44" t="str">
        <f t="shared" ca="1" si="219"/>
        <v/>
      </c>
      <c r="L614" s="45" t="str">
        <f t="shared" ca="1" si="220"/>
        <v/>
      </c>
      <c r="M614" s="46" t="str">
        <f t="shared" ca="1" si="221"/>
        <v/>
      </c>
      <c r="N614" s="44" t="str">
        <f t="shared" ca="1" si="222"/>
        <v/>
      </c>
      <c r="O614" s="45" t="str">
        <f t="shared" ca="1" si="223"/>
        <v/>
      </c>
      <c r="P614" s="46" t="str">
        <f t="shared" ca="1" si="224"/>
        <v/>
      </c>
      <c r="Q614" s="44" t="str">
        <f t="shared" ca="1" si="225"/>
        <v/>
      </c>
      <c r="R614" s="45" t="str">
        <f t="shared" ca="1" si="226"/>
        <v/>
      </c>
      <c r="S614" s="46" t="str">
        <f t="shared" ca="1" si="227"/>
        <v/>
      </c>
      <c r="T614" s="77" t="str">
        <f t="shared" ca="1" si="228"/>
        <v/>
      </c>
      <c r="AH614" s="163" t="str">
        <f t="shared" si="229"/>
        <v/>
      </c>
      <c r="AI614" s="163" t="str">
        <f t="shared" si="230"/>
        <v/>
      </c>
    </row>
    <row r="615" spans="1:35">
      <c r="A615" s="164" t="str">
        <f t="shared" ca="1" si="210"/>
        <v/>
      </c>
      <c r="B615" s="44" t="str">
        <f t="shared" ca="1" si="211"/>
        <v/>
      </c>
      <c r="C615" s="45" t="str">
        <f t="shared" ca="1" si="231"/>
        <v/>
      </c>
      <c r="D615" s="45" t="str">
        <f t="shared" ca="1" si="212"/>
        <v/>
      </c>
      <c r="E615" s="44" t="str">
        <f t="shared" ca="1" si="213"/>
        <v/>
      </c>
      <c r="F615" s="45" t="str">
        <f t="shared" ca="1" si="214"/>
        <v/>
      </c>
      <c r="G615" s="46" t="str">
        <f t="shared" ca="1" si="215"/>
        <v/>
      </c>
      <c r="H615" s="44" t="str">
        <f t="shared" ca="1" si="216"/>
        <v/>
      </c>
      <c r="I615" s="45" t="str">
        <f t="shared" ca="1" si="217"/>
        <v/>
      </c>
      <c r="J615" s="46" t="str">
        <f t="shared" ca="1" si="218"/>
        <v/>
      </c>
      <c r="K615" s="44" t="str">
        <f t="shared" ca="1" si="219"/>
        <v/>
      </c>
      <c r="L615" s="45" t="str">
        <f t="shared" ca="1" si="220"/>
        <v/>
      </c>
      <c r="M615" s="46" t="str">
        <f t="shared" ca="1" si="221"/>
        <v/>
      </c>
      <c r="N615" s="44" t="str">
        <f t="shared" ca="1" si="222"/>
        <v/>
      </c>
      <c r="O615" s="45" t="str">
        <f t="shared" ca="1" si="223"/>
        <v/>
      </c>
      <c r="P615" s="46" t="str">
        <f t="shared" ca="1" si="224"/>
        <v/>
      </c>
      <c r="Q615" s="44" t="str">
        <f t="shared" ca="1" si="225"/>
        <v/>
      </c>
      <c r="R615" s="45" t="str">
        <f t="shared" ca="1" si="226"/>
        <v/>
      </c>
      <c r="S615" s="46" t="str">
        <f t="shared" ca="1" si="227"/>
        <v/>
      </c>
      <c r="T615" s="77" t="str">
        <f t="shared" ca="1" si="228"/>
        <v/>
      </c>
      <c r="AH615" s="163" t="str">
        <f t="shared" si="229"/>
        <v/>
      </c>
      <c r="AI615" s="163" t="str">
        <f t="shared" si="230"/>
        <v/>
      </c>
    </row>
    <row r="616" spans="1:35">
      <c r="A616" s="164" t="str">
        <f t="shared" ca="1" si="210"/>
        <v/>
      </c>
      <c r="B616" s="44" t="str">
        <f t="shared" ca="1" si="211"/>
        <v/>
      </c>
      <c r="C616" s="45" t="str">
        <f t="shared" ca="1" si="231"/>
        <v/>
      </c>
      <c r="D616" s="45" t="str">
        <f t="shared" ca="1" si="212"/>
        <v/>
      </c>
      <c r="E616" s="44" t="str">
        <f t="shared" ca="1" si="213"/>
        <v/>
      </c>
      <c r="F616" s="45" t="str">
        <f t="shared" ca="1" si="214"/>
        <v/>
      </c>
      <c r="G616" s="46" t="str">
        <f t="shared" ca="1" si="215"/>
        <v/>
      </c>
      <c r="H616" s="44" t="str">
        <f t="shared" ca="1" si="216"/>
        <v/>
      </c>
      <c r="I616" s="45" t="str">
        <f t="shared" ca="1" si="217"/>
        <v/>
      </c>
      <c r="J616" s="46" t="str">
        <f t="shared" ca="1" si="218"/>
        <v/>
      </c>
      <c r="K616" s="44" t="str">
        <f t="shared" ca="1" si="219"/>
        <v/>
      </c>
      <c r="L616" s="45" t="str">
        <f t="shared" ca="1" si="220"/>
        <v/>
      </c>
      <c r="M616" s="46" t="str">
        <f t="shared" ca="1" si="221"/>
        <v/>
      </c>
      <c r="N616" s="44" t="str">
        <f t="shared" ca="1" si="222"/>
        <v/>
      </c>
      <c r="O616" s="45" t="str">
        <f t="shared" ca="1" si="223"/>
        <v/>
      </c>
      <c r="P616" s="46" t="str">
        <f t="shared" ca="1" si="224"/>
        <v/>
      </c>
      <c r="Q616" s="44" t="str">
        <f t="shared" ca="1" si="225"/>
        <v/>
      </c>
      <c r="R616" s="45" t="str">
        <f t="shared" ca="1" si="226"/>
        <v/>
      </c>
      <c r="S616" s="46" t="str">
        <f t="shared" ca="1" si="227"/>
        <v/>
      </c>
      <c r="T616" s="77" t="str">
        <f t="shared" ca="1" si="228"/>
        <v/>
      </c>
      <c r="AH616" s="163" t="str">
        <f t="shared" si="229"/>
        <v/>
      </c>
      <c r="AI616" s="163" t="str">
        <f t="shared" si="230"/>
        <v/>
      </c>
    </row>
    <row r="617" spans="1:35">
      <c r="A617" s="164" t="str">
        <f t="shared" ca="1" si="210"/>
        <v/>
      </c>
      <c r="B617" s="44" t="str">
        <f t="shared" ca="1" si="211"/>
        <v/>
      </c>
      <c r="C617" s="45" t="str">
        <f t="shared" ca="1" si="231"/>
        <v/>
      </c>
      <c r="D617" s="45" t="str">
        <f t="shared" ca="1" si="212"/>
        <v/>
      </c>
      <c r="E617" s="44" t="str">
        <f t="shared" ca="1" si="213"/>
        <v/>
      </c>
      <c r="F617" s="45" t="str">
        <f t="shared" ca="1" si="214"/>
        <v/>
      </c>
      <c r="G617" s="46" t="str">
        <f t="shared" ca="1" si="215"/>
        <v/>
      </c>
      <c r="H617" s="44" t="str">
        <f t="shared" ca="1" si="216"/>
        <v/>
      </c>
      <c r="I617" s="45" t="str">
        <f t="shared" ca="1" si="217"/>
        <v/>
      </c>
      <c r="J617" s="46" t="str">
        <f t="shared" ca="1" si="218"/>
        <v/>
      </c>
      <c r="K617" s="44" t="str">
        <f t="shared" ca="1" si="219"/>
        <v/>
      </c>
      <c r="L617" s="45" t="str">
        <f t="shared" ca="1" si="220"/>
        <v/>
      </c>
      <c r="M617" s="46" t="str">
        <f t="shared" ca="1" si="221"/>
        <v/>
      </c>
      <c r="N617" s="44" t="str">
        <f t="shared" ca="1" si="222"/>
        <v/>
      </c>
      <c r="O617" s="45" t="str">
        <f t="shared" ca="1" si="223"/>
        <v/>
      </c>
      <c r="P617" s="46" t="str">
        <f t="shared" ca="1" si="224"/>
        <v/>
      </c>
      <c r="Q617" s="44" t="str">
        <f t="shared" ca="1" si="225"/>
        <v/>
      </c>
      <c r="R617" s="45" t="str">
        <f t="shared" ca="1" si="226"/>
        <v/>
      </c>
      <c r="S617" s="46" t="str">
        <f t="shared" ca="1" si="227"/>
        <v/>
      </c>
      <c r="T617" s="77" t="str">
        <f t="shared" ca="1" si="228"/>
        <v/>
      </c>
      <c r="AH617" s="163" t="str">
        <f t="shared" si="229"/>
        <v/>
      </c>
      <c r="AI617" s="163" t="str">
        <f t="shared" si="230"/>
        <v/>
      </c>
    </row>
    <row r="618" spans="1:35">
      <c r="A618" s="164" t="str">
        <f t="shared" ref="A618:A681" ca="1" si="232">IF(AND(ISBLANK(AJ607), A617 = $AJ$1),NOW(),IF(ISBLANK(AJ607),"",AJ607))</f>
        <v/>
      </c>
      <c r="B618" s="44" t="str">
        <f t="shared" ref="B618:B681" ca="1" si="233">IF(COUNTIF(V:V,A618)=1,VLOOKUP(A618,V:W,2), IF(COUNTIF(V:V,A618)=0,$B$10,""))</f>
        <v/>
      </c>
      <c r="C618" s="45" t="str">
        <f t="shared" ca="1" si="231"/>
        <v/>
      </c>
      <c r="D618" s="45" t="str">
        <f t="shared" ref="D618:D681" ca="1" si="234">IF(ISERROR(B618-2),"",-1*ROUNDUP(A618-$A$14,0)/360*$B$7*$B$5)</f>
        <v/>
      </c>
      <c r="E618" s="44" t="str">
        <f t="shared" ref="E618:E681" ca="1" si="235">IF(COUNTIF(V:V,A618)=1,VLOOKUP(A618,X:Y,2), IF(COUNTIF(V:V,A618)=0,$C$10,""))</f>
        <v/>
      </c>
      <c r="F618" s="45" t="str">
        <f t="shared" ref="F618:F681" ca="1" si="236">IF(ISERROR(B618-2),"",(E618-$E$14)/100*$C$5)</f>
        <v/>
      </c>
      <c r="G618" s="46" t="str">
        <f t="shared" ref="G618:G681" ca="1" si="237">IF(ISERROR(B618-2),"",ROUNDUP(A618-$A$14,0)/360*$C$6*$C$5-ROUNDUP(A618-$A$14,0)/360*$C$7*$C$5*$E$14/100)</f>
        <v/>
      </c>
      <c r="H618" s="44" t="str">
        <f t="shared" ref="H618:H681" ca="1" si="238">IF(COUNTIF(V:V,A618)=1,VLOOKUP(A618,Z:AA,2), IF(COUNTIF(V:V,A618)=0,$D$10,""))</f>
        <v/>
      </c>
      <c r="I618" s="45" t="str">
        <f t="shared" ref="I618:I681" ca="1" si="239">IF(ISERROR(B618-2),"",(H618-$H$14)/100*$D$5)</f>
        <v/>
      </c>
      <c r="J618" s="46" t="str">
        <f t="shared" ref="J618:J681" ca="1" si="240">IF(ISERROR(B618-2),"",ROUNDUP(A618-$A$14,0)/360*$D$6*$D$5-ROUNDUP(A618-$A$14,0)/360*$D$7*$D$5*$H$14/100)</f>
        <v/>
      </c>
      <c r="K618" s="44" t="str">
        <f t="shared" ref="K618:K681" ca="1" si="241">IF(COUNTIF(V:V,A618)=1,VLOOKUP(A618,AB:AC,2), IF(COUNTIF(V:V,A618)=0,$E$10,""))</f>
        <v/>
      </c>
      <c r="L618" s="45" t="str">
        <f t="shared" ref="L618:L681" ca="1" si="242">IF(ISERROR(B618-2),"",(K618-$K$14)/100*$E$5)</f>
        <v/>
      </c>
      <c r="M618" s="46" t="str">
        <f t="shared" ref="M618:M681" ca="1" si="243">IF(ISERROR(B618-2),"",ROUNDUP(A618-$A$14,0)/360*$E$6*$E$5-ROUNDUP(A618-$A$14,0)/360*$E$7*$E$5*$K$14/100)</f>
        <v/>
      </c>
      <c r="N618" s="44" t="str">
        <f t="shared" ref="N618:N681" ca="1" si="244">IF(COUNTIF(V:V,A618)=1,VLOOKUP(A618,AD:AE,2), IF(COUNTIF(V:V,A618)=0,$F$10,""))</f>
        <v/>
      </c>
      <c r="O618" s="45" t="str">
        <f t="shared" ref="O618:O681" ca="1" si="245">IF(ISERROR(B618-2),"",(N618/$N$14-1)*$F$5)</f>
        <v/>
      </c>
      <c r="P618" s="46" t="str">
        <f t="shared" ref="P618:P681" ca="1" si="246">IF(ISERROR(B618-2),"",-1*ROUNDUP(A618-$A$14,0)/360*$F$7*$F$5)</f>
        <v/>
      </c>
      <c r="Q618" s="44" t="str">
        <f t="shared" ref="Q618:Q681" ca="1" si="247">IF(COUNTIF(V:V,A618)=1,VLOOKUP(A618,AF:AG,2), IF(COUNTIF(V:V,A618)=0,$G$10,""))</f>
        <v/>
      </c>
      <c r="R618" s="45" t="str">
        <f t="shared" ref="R618:R681" ca="1" si="248">IF(ISERROR(B618-2),"",(Q618-$Q$14)/100*$G$5)</f>
        <v/>
      </c>
      <c r="S618" s="46" t="str">
        <f t="shared" ref="S618:S681" ca="1" si="249">IF(ISERROR(B618-2),"",ROUNDUP(A618-$A$14,0)/360*$G$6*$G$5-ROUNDUP(A618-$A$14,0)/360*$G$7*$G$5*$Q$14/100)</f>
        <v/>
      </c>
      <c r="T618" s="77" t="str">
        <f t="shared" ref="T618:T681" ca="1" si="250">IF(ISERROR(B618-2),"",C618+D618-F618-G618-I618-J618-L618-M618-O618-P618+R618+S618+$J$9+$N$9)</f>
        <v/>
      </c>
      <c r="AH618" s="163" t="str">
        <f t="shared" si="229"/>
        <v/>
      </c>
      <c r="AI618" s="163" t="str">
        <f t="shared" si="230"/>
        <v/>
      </c>
    </row>
    <row r="619" spans="1:35">
      <c r="A619" s="164" t="str">
        <f t="shared" ca="1" si="232"/>
        <v/>
      </c>
      <c r="B619" s="44" t="str">
        <f t="shared" ca="1" si="233"/>
        <v/>
      </c>
      <c r="C619" s="45" t="str">
        <f t="shared" ca="1" si="231"/>
        <v/>
      </c>
      <c r="D619" s="45" t="str">
        <f t="shared" ca="1" si="234"/>
        <v/>
      </c>
      <c r="E619" s="44" t="str">
        <f t="shared" ca="1" si="235"/>
        <v/>
      </c>
      <c r="F619" s="45" t="str">
        <f t="shared" ca="1" si="236"/>
        <v/>
      </c>
      <c r="G619" s="46" t="str">
        <f t="shared" ca="1" si="237"/>
        <v/>
      </c>
      <c r="H619" s="44" t="str">
        <f t="shared" ca="1" si="238"/>
        <v/>
      </c>
      <c r="I619" s="45" t="str">
        <f t="shared" ca="1" si="239"/>
        <v/>
      </c>
      <c r="J619" s="46" t="str">
        <f t="shared" ca="1" si="240"/>
        <v/>
      </c>
      <c r="K619" s="44" t="str">
        <f t="shared" ca="1" si="241"/>
        <v/>
      </c>
      <c r="L619" s="45" t="str">
        <f t="shared" ca="1" si="242"/>
        <v/>
      </c>
      <c r="M619" s="46" t="str">
        <f t="shared" ca="1" si="243"/>
        <v/>
      </c>
      <c r="N619" s="44" t="str">
        <f t="shared" ca="1" si="244"/>
        <v/>
      </c>
      <c r="O619" s="45" t="str">
        <f t="shared" ca="1" si="245"/>
        <v/>
      </c>
      <c r="P619" s="46" t="str">
        <f t="shared" ca="1" si="246"/>
        <v/>
      </c>
      <c r="Q619" s="44" t="str">
        <f t="shared" ca="1" si="247"/>
        <v/>
      </c>
      <c r="R619" s="45" t="str">
        <f t="shared" ca="1" si="248"/>
        <v/>
      </c>
      <c r="S619" s="46" t="str">
        <f t="shared" ca="1" si="249"/>
        <v/>
      </c>
      <c r="T619" s="77" t="str">
        <f t="shared" ca="1" si="250"/>
        <v/>
      </c>
      <c r="AH619" s="163" t="str">
        <f t="shared" si="229"/>
        <v/>
      </c>
      <c r="AI619" s="163" t="str">
        <f t="shared" si="230"/>
        <v/>
      </c>
    </row>
    <row r="620" spans="1:35">
      <c r="A620" s="164" t="str">
        <f t="shared" ca="1" si="232"/>
        <v/>
      </c>
      <c r="B620" s="44" t="str">
        <f t="shared" ca="1" si="233"/>
        <v/>
      </c>
      <c r="C620" s="45" t="str">
        <f t="shared" ca="1" si="231"/>
        <v/>
      </c>
      <c r="D620" s="45" t="str">
        <f t="shared" ca="1" si="234"/>
        <v/>
      </c>
      <c r="E620" s="44" t="str">
        <f t="shared" ca="1" si="235"/>
        <v/>
      </c>
      <c r="F620" s="45" t="str">
        <f t="shared" ca="1" si="236"/>
        <v/>
      </c>
      <c r="G620" s="46" t="str">
        <f t="shared" ca="1" si="237"/>
        <v/>
      </c>
      <c r="H620" s="44" t="str">
        <f t="shared" ca="1" si="238"/>
        <v/>
      </c>
      <c r="I620" s="45" t="str">
        <f t="shared" ca="1" si="239"/>
        <v/>
      </c>
      <c r="J620" s="46" t="str">
        <f t="shared" ca="1" si="240"/>
        <v/>
      </c>
      <c r="K620" s="44" t="str">
        <f t="shared" ca="1" si="241"/>
        <v/>
      </c>
      <c r="L620" s="45" t="str">
        <f t="shared" ca="1" si="242"/>
        <v/>
      </c>
      <c r="M620" s="46" t="str">
        <f t="shared" ca="1" si="243"/>
        <v/>
      </c>
      <c r="N620" s="44" t="str">
        <f t="shared" ca="1" si="244"/>
        <v/>
      </c>
      <c r="O620" s="45" t="str">
        <f t="shared" ca="1" si="245"/>
        <v/>
      </c>
      <c r="P620" s="46" t="str">
        <f t="shared" ca="1" si="246"/>
        <v/>
      </c>
      <c r="Q620" s="44" t="str">
        <f t="shared" ca="1" si="247"/>
        <v/>
      </c>
      <c r="R620" s="45" t="str">
        <f t="shared" ca="1" si="248"/>
        <v/>
      </c>
      <c r="S620" s="46" t="str">
        <f t="shared" ca="1" si="249"/>
        <v/>
      </c>
      <c r="T620" s="77" t="str">
        <f t="shared" ca="1" si="250"/>
        <v/>
      </c>
      <c r="AH620" s="163" t="str">
        <f t="shared" si="229"/>
        <v/>
      </c>
      <c r="AI620" s="163" t="str">
        <f t="shared" si="230"/>
        <v/>
      </c>
    </row>
    <row r="621" spans="1:35">
      <c r="A621" s="164" t="str">
        <f t="shared" ca="1" si="232"/>
        <v/>
      </c>
      <c r="B621" s="44" t="str">
        <f t="shared" ca="1" si="233"/>
        <v/>
      </c>
      <c r="C621" s="45" t="str">
        <f t="shared" ca="1" si="231"/>
        <v/>
      </c>
      <c r="D621" s="45" t="str">
        <f t="shared" ca="1" si="234"/>
        <v/>
      </c>
      <c r="E621" s="44" t="str">
        <f t="shared" ca="1" si="235"/>
        <v/>
      </c>
      <c r="F621" s="45" t="str">
        <f t="shared" ca="1" si="236"/>
        <v/>
      </c>
      <c r="G621" s="46" t="str">
        <f t="shared" ca="1" si="237"/>
        <v/>
      </c>
      <c r="H621" s="44" t="str">
        <f t="shared" ca="1" si="238"/>
        <v/>
      </c>
      <c r="I621" s="45" t="str">
        <f t="shared" ca="1" si="239"/>
        <v/>
      </c>
      <c r="J621" s="46" t="str">
        <f t="shared" ca="1" si="240"/>
        <v/>
      </c>
      <c r="K621" s="44" t="str">
        <f t="shared" ca="1" si="241"/>
        <v/>
      </c>
      <c r="L621" s="45" t="str">
        <f t="shared" ca="1" si="242"/>
        <v/>
      </c>
      <c r="M621" s="46" t="str">
        <f t="shared" ca="1" si="243"/>
        <v/>
      </c>
      <c r="N621" s="44" t="str">
        <f t="shared" ca="1" si="244"/>
        <v/>
      </c>
      <c r="O621" s="45" t="str">
        <f t="shared" ca="1" si="245"/>
        <v/>
      </c>
      <c r="P621" s="46" t="str">
        <f t="shared" ca="1" si="246"/>
        <v/>
      </c>
      <c r="Q621" s="44" t="str">
        <f t="shared" ca="1" si="247"/>
        <v/>
      </c>
      <c r="R621" s="45" t="str">
        <f t="shared" ca="1" si="248"/>
        <v/>
      </c>
      <c r="S621" s="46" t="str">
        <f t="shared" ca="1" si="249"/>
        <v/>
      </c>
      <c r="T621" s="77" t="str">
        <f t="shared" ca="1" si="250"/>
        <v/>
      </c>
      <c r="AH621" s="163" t="str">
        <f t="shared" si="229"/>
        <v/>
      </c>
      <c r="AI621" s="163" t="str">
        <f t="shared" si="230"/>
        <v/>
      </c>
    </row>
    <row r="622" spans="1:35">
      <c r="A622" s="164" t="str">
        <f t="shared" ca="1" si="232"/>
        <v/>
      </c>
      <c r="B622" s="44" t="str">
        <f t="shared" ca="1" si="233"/>
        <v/>
      </c>
      <c r="C622" s="45" t="str">
        <f t="shared" ca="1" si="231"/>
        <v/>
      </c>
      <c r="D622" s="45" t="str">
        <f t="shared" ca="1" si="234"/>
        <v/>
      </c>
      <c r="E622" s="44" t="str">
        <f t="shared" ca="1" si="235"/>
        <v/>
      </c>
      <c r="F622" s="45" t="str">
        <f t="shared" ca="1" si="236"/>
        <v/>
      </c>
      <c r="G622" s="46" t="str">
        <f t="shared" ca="1" si="237"/>
        <v/>
      </c>
      <c r="H622" s="44" t="str">
        <f t="shared" ca="1" si="238"/>
        <v/>
      </c>
      <c r="I622" s="45" t="str">
        <f t="shared" ca="1" si="239"/>
        <v/>
      </c>
      <c r="J622" s="46" t="str">
        <f t="shared" ca="1" si="240"/>
        <v/>
      </c>
      <c r="K622" s="44" t="str">
        <f t="shared" ca="1" si="241"/>
        <v/>
      </c>
      <c r="L622" s="45" t="str">
        <f t="shared" ca="1" si="242"/>
        <v/>
      </c>
      <c r="M622" s="46" t="str">
        <f t="shared" ca="1" si="243"/>
        <v/>
      </c>
      <c r="N622" s="44" t="str">
        <f t="shared" ca="1" si="244"/>
        <v/>
      </c>
      <c r="O622" s="45" t="str">
        <f t="shared" ca="1" si="245"/>
        <v/>
      </c>
      <c r="P622" s="46" t="str">
        <f t="shared" ca="1" si="246"/>
        <v/>
      </c>
      <c r="Q622" s="44" t="str">
        <f t="shared" ca="1" si="247"/>
        <v/>
      </c>
      <c r="R622" s="45" t="str">
        <f t="shared" ca="1" si="248"/>
        <v/>
      </c>
      <c r="S622" s="46" t="str">
        <f t="shared" ca="1" si="249"/>
        <v/>
      </c>
      <c r="T622" s="77" t="str">
        <f t="shared" ca="1" si="250"/>
        <v/>
      </c>
      <c r="AH622" s="163" t="str">
        <f t="shared" si="229"/>
        <v/>
      </c>
      <c r="AI622" s="163" t="str">
        <f t="shared" si="230"/>
        <v/>
      </c>
    </row>
    <row r="623" spans="1:35">
      <c r="A623" s="164" t="str">
        <f t="shared" ca="1" si="232"/>
        <v/>
      </c>
      <c r="B623" s="44" t="str">
        <f t="shared" ca="1" si="233"/>
        <v/>
      </c>
      <c r="C623" s="45" t="str">
        <f t="shared" ca="1" si="231"/>
        <v/>
      </c>
      <c r="D623" s="45" t="str">
        <f t="shared" ca="1" si="234"/>
        <v/>
      </c>
      <c r="E623" s="44" t="str">
        <f t="shared" ca="1" si="235"/>
        <v/>
      </c>
      <c r="F623" s="45" t="str">
        <f t="shared" ca="1" si="236"/>
        <v/>
      </c>
      <c r="G623" s="46" t="str">
        <f t="shared" ca="1" si="237"/>
        <v/>
      </c>
      <c r="H623" s="44" t="str">
        <f t="shared" ca="1" si="238"/>
        <v/>
      </c>
      <c r="I623" s="45" t="str">
        <f t="shared" ca="1" si="239"/>
        <v/>
      </c>
      <c r="J623" s="46" t="str">
        <f t="shared" ca="1" si="240"/>
        <v/>
      </c>
      <c r="K623" s="44" t="str">
        <f t="shared" ca="1" si="241"/>
        <v/>
      </c>
      <c r="L623" s="45" t="str">
        <f t="shared" ca="1" si="242"/>
        <v/>
      </c>
      <c r="M623" s="46" t="str">
        <f t="shared" ca="1" si="243"/>
        <v/>
      </c>
      <c r="N623" s="44" t="str">
        <f t="shared" ca="1" si="244"/>
        <v/>
      </c>
      <c r="O623" s="45" t="str">
        <f t="shared" ca="1" si="245"/>
        <v/>
      </c>
      <c r="P623" s="46" t="str">
        <f t="shared" ca="1" si="246"/>
        <v/>
      </c>
      <c r="Q623" s="44" t="str">
        <f t="shared" ca="1" si="247"/>
        <v/>
      </c>
      <c r="R623" s="45" t="str">
        <f t="shared" ca="1" si="248"/>
        <v/>
      </c>
      <c r="S623" s="46" t="str">
        <f t="shared" ca="1" si="249"/>
        <v/>
      </c>
      <c r="T623" s="77" t="str">
        <f t="shared" ca="1" si="250"/>
        <v/>
      </c>
      <c r="AH623" s="163" t="str">
        <f t="shared" si="229"/>
        <v/>
      </c>
      <c r="AI623" s="163" t="str">
        <f t="shared" si="230"/>
        <v/>
      </c>
    </row>
    <row r="624" spans="1:35">
      <c r="A624" s="164" t="str">
        <f t="shared" ca="1" si="232"/>
        <v/>
      </c>
      <c r="B624" s="44" t="str">
        <f t="shared" ca="1" si="233"/>
        <v/>
      </c>
      <c r="C624" s="45" t="str">
        <f t="shared" ca="1" si="231"/>
        <v/>
      </c>
      <c r="D624" s="45" t="str">
        <f t="shared" ca="1" si="234"/>
        <v/>
      </c>
      <c r="E624" s="44" t="str">
        <f t="shared" ca="1" si="235"/>
        <v/>
      </c>
      <c r="F624" s="45" t="str">
        <f t="shared" ca="1" si="236"/>
        <v/>
      </c>
      <c r="G624" s="46" t="str">
        <f t="shared" ca="1" si="237"/>
        <v/>
      </c>
      <c r="H624" s="44" t="str">
        <f t="shared" ca="1" si="238"/>
        <v/>
      </c>
      <c r="I624" s="45" t="str">
        <f t="shared" ca="1" si="239"/>
        <v/>
      </c>
      <c r="J624" s="46" t="str">
        <f t="shared" ca="1" si="240"/>
        <v/>
      </c>
      <c r="K624" s="44" t="str">
        <f t="shared" ca="1" si="241"/>
        <v/>
      </c>
      <c r="L624" s="45" t="str">
        <f t="shared" ca="1" si="242"/>
        <v/>
      </c>
      <c r="M624" s="46" t="str">
        <f t="shared" ca="1" si="243"/>
        <v/>
      </c>
      <c r="N624" s="44" t="str">
        <f t="shared" ca="1" si="244"/>
        <v/>
      </c>
      <c r="O624" s="45" t="str">
        <f t="shared" ca="1" si="245"/>
        <v/>
      </c>
      <c r="P624" s="46" t="str">
        <f t="shared" ca="1" si="246"/>
        <v/>
      </c>
      <c r="Q624" s="44" t="str">
        <f t="shared" ca="1" si="247"/>
        <v/>
      </c>
      <c r="R624" s="45" t="str">
        <f t="shared" ca="1" si="248"/>
        <v/>
      </c>
      <c r="S624" s="46" t="str">
        <f t="shared" ca="1" si="249"/>
        <v/>
      </c>
      <c r="T624" s="77" t="str">
        <f t="shared" ca="1" si="250"/>
        <v/>
      </c>
      <c r="AH624" s="163" t="str">
        <f t="shared" si="229"/>
        <v/>
      </c>
      <c r="AI624" s="163" t="str">
        <f t="shared" si="230"/>
        <v/>
      </c>
    </row>
    <row r="625" spans="1:35">
      <c r="A625" s="164" t="str">
        <f t="shared" ca="1" si="232"/>
        <v/>
      </c>
      <c r="B625" s="44" t="str">
        <f t="shared" ca="1" si="233"/>
        <v/>
      </c>
      <c r="C625" s="45" t="str">
        <f t="shared" ca="1" si="231"/>
        <v/>
      </c>
      <c r="D625" s="45" t="str">
        <f t="shared" ca="1" si="234"/>
        <v/>
      </c>
      <c r="E625" s="44" t="str">
        <f t="shared" ca="1" si="235"/>
        <v/>
      </c>
      <c r="F625" s="45" t="str">
        <f t="shared" ca="1" si="236"/>
        <v/>
      </c>
      <c r="G625" s="46" t="str">
        <f t="shared" ca="1" si="237"/>
        <v/>
      </c>
      <c r="H625" s="44" t="str">
        <f t="shared" ca="1" si="238"/>
        <v/>
      </c>
      <c r="I625" s="45" t="str">
        <f t="shared" ca="1" si="239"/>
        <v/>
      </c>
      <c r="J625" s="46" t="str">
        <f t="shared" ca="1" si="240"/>
        <v/>
      </c>
      <c r="K625" s="44" t="str">
        <f t="shared" ca="1" si="241"/>
        <v/>
      </c>
      <c r="L625" s="45" t="str">
        <f t="shared" ca="1" si="242"/>
        <v/>
      </c>
      <c r="M625" s="46" t="str">
        <f t="shared" ca="1" si="243"/>
        <v/>
      </c>
      <c r="N625" s="44" t="str">
        <f t="shared" ca="1" si="244"/>
        <v/>
      </c>
      <c r="O625" s="45" t="str">
        <f t="shared" ca="1" si="245"/>
        <v/>
      </c>
      <c r="P625" s="46" t="str">
        <f t="shared" ca="1" si="246"/>
        <v/>
      </c>
      <c r="Q625" s="44" t="str">
        <f t="shared" ca="1" si="247"/>
        <v/>
      </c>
      <c r="R625" s="45" t="str">
        <f t="shared" ca="1" si="248"/>
        <v/>
      </c>
      <c r="S625" s="46" t="str">
        <f t="shared" ca="1" si="249"/>
        <v/>
      </c>
      <c r="T625" s="77" t="str">
        <f t="shared" ca="1" si="250"/>
        <v/>
      </c>
      <c r="AH625" s="163" t="str">
        <f t="shared" si="229"/>
        <v/>
      </c>
      <c r="AI625" s="163" t="str">
        <f t="shared" si="230"/>
        <v/>
      </c>
    </row>
    <row r="626" spans="1:35">
      <c r="A626" s="164" t="str">
        <f t="shared" ca="1" si="232"/>
        <v/>
      </c>
      <c r="B626" s="44" t="str">
        <f t="shared" ca="1" si="233"/>
        <v/>
      </c>
      <c r="C626" s="45" t="str">
        <f t="shared" ca="1" si="231"/>
        <v/>
      </c>
      <c r="D626" s="45" t="str">
        <f t="shared" ca="1" si="234"/>
        <v/>
      </c>
      <c r="E626" s="44" t="str">
        <f t="shared" ca="1" si="235"/>
        <v/>
      </c>
      <c r="F626" s="45" t="str">
        <f t="shared" ca="1" si="236"/>
        <v/>
      </c>
      <c r="G626" s="46" t="str">
        <f t="shared" ca="1" si="237"/>
        <v/>
      </c>
      <c r="H626" s="44" t="str">
        <f t="shared" ca="1" si="238"/>
        <v/>
      </c>
      <c r="I626" s="45" t="str">
        <f t="shared" ca="1" si="239"/>
        <v/>
      </c>
      <c r="J626" s="46" t="str">
        <f t="shared" ca="1" si="240"/>
        <v/>
      </c>
      <c r="K626" s="44" t="str">
        <f t="shared" ca="1" si="241"/>
        <v/>
      </c>
      <c r="L626" s="45" t="str">
        <f t="shared" ca="1" si="242"/>
        <v/>
      </c>
      <c r="M626" s="46" t="str">
        <f t="shared" ca="1" si="243"/>
        <v/>
      </c>
      <c r="N626" s="44" t="str">
        <f t="shared" ca="1" si="244"/>
        <v/>
      </c>
      <c r="O626" s="45" t="str">
        <f t="shared" ca="1" si="245"/>
        <v/>
      </c>
      <c r="P626" s="46" t="str">
        <f t="shared" ca="1" si="246"/>
        <v/>
      </c>
      <c r="Q626" s="44" t="str">
        <f t="shared" ca="1" si="247"/>
        <v/>
      </c>
      <c r="R626" s="45" t="str">
        <f t="shared" ca="1" si="248"/>
        <v/>
      </c>
      <c r="S626" s="46" t="str">
        <f t="shared" ca="1" si="249"/>
        <v/>
      </c>
      <c r="T626" s="77" t="str">
        <f t="shared" ca="1" si="250"/>
        <v/>
      </c>
      <c r="AH626" s="163" t="str">
        <f t="shared" si="229"/>
        <v/>
      </c>
      <c r="AI626" s="163" t="str">
        <f t="shared" si="230"/>
        <v/>
      </c>
    </row>
    <row r="627" spans="1:35">
      <c r="A627" s="164" t="str">
        <f t="shared" ca="1" si="232"/>
        <v/>
      </c>
      <c r="B627" s="44" t="str">
        <f t="shared" ca="1" si="233"/>
        <v/>
      </c>
      <c r="C627" s="45" t="str">
        <f t="shared" ca="1" si="231"/>
        <v/>
      </c>
      <c r="D627" s="45" t="str">
        <f t="shared" ca="1" si="234"/>
        <v/>
      </c>
      <c r="E627" s="44" t="str">
        <f t="shared" ca="1" si="235"/>
        <v/>
      </c>
      <c r="F627" s="45" t="str">
        <f t="shared" ca="1" si="236"/>
        <v/>
      </c>
      <c r="G627" s="46" t="str">
        <f t="shared" ca="1" si="237"/>
        <v/>
      </c>
      <c r="H627" s="44" t="str">
        <f t="shared" ca="1" si="238"/>
        <v/>
      </c>
      <c r="I627" s="45" t="str">
        <f t="shared" ca="1" si="239"/>
        <v/>
      </c>
      <c r="J627" s="46" t="str">
        <f t="shared" ca="1" si="240"/>
        <v/>
      </c>
      <c r="K627" s="44" t="str">
        <f t="shared" ca="1" si="241"/>
        <v/>
      </c>
      <c r="L627" s="45" t="str">
        <f t="shared" ca="1" si="242"/>
        <v/>
      </c>
      <c r="M627" s="46" t="str">
        <f t="shared" ca="1" si="243"/>
        <v/>
      </c>
      <c r="N627" s="44" t="str">
        <f t="shared" ca="1" si="244"/>
        <v/>
      </c>
      <c r="O627" s="45" t="str">
        <f t="shared" ca="1" si="245"/>
        <v/>
      </c>
      <c r="P627" s="46" t="str">
        <f t="shared" ca="1" si="246"/>
        <v/>
      </c>
      <c r="Q627" s="44" t="str">
        <f t="shared" ca="1" si="247"/>
        <v/>
      </c>
      <c r="R627" s="45" t="str">
        <f t="shared" ca="1" si="248"/>
        <v/>
      </c>
      <c r="S627" s="46" t="str">
        <f t="shared" ca="1" si="249"/>
        <v/>
      </c>
      <c r="T627" s="77" t="str">
        <f t="shared" ca="1" si="250"/>
        <v/>
      </c>
      <c r="AH627" s="163" t="str">
        <f t="shared" si="229"/>
        <v/>
      </c>
      <c r="AI627" s="163" t="str">
        <f t="shared" si="230"/>
        <v/>
      </c>
    </row>
    <row r="628" spans="1:35">
      <c r="A628" s="164" t="str">
        <f t="shared" ca="1" si="232"/>
        <v/>
      </c>
      <c r="B628" s="44" t="str">
        <f t="shared" ca="1" si="233"/>
        <v/>
      </c>
      <c r="C628" s="45" t="str">
        <f t="shared" ca="1" si="231"/>
        <v/>
      </c>
      <c r="D628" s="45" t="str">
        <f t="shared" ca="1" si="234"/>
        <v/>
      </c>
      <c r="E628" s="44" t="str">
        <f t="shared" ca="1" si="235"/>
        <v/>
      </c>
      <c r="F628" s="45" t="str">
        <f t="shared" ca="1" si="236"/>
        <v/>
      </c>
      <c r="G628" s="46" t="str">
        <f t="shared" ca="1" si="237"/>
        <v/>
      </c>
      <c r="H628" s="44" t="str">
        <f t="shared" ca="1" si="238"/>
        <v/>
      </c>
      <c r="I628" s="45" t="str">
        <f t="shared" ca="1" si="239"/>
        <v/>
      </c>
      <c r="J628" s="46" t="str">
        <f t="shared" ca="1" si="240"/>
        <v/>
      </c>
      <c r="K628" s="44" t="str">
        <f t="shared" ca="1" si="241"/>
        <v/>
      </c>
      <c r="L628" s="45" t="str">
        <f t="shared" ca="1" si="242"/>
        <v/>
      </c>
      <c r="M628" s="46" t="str">
        <f t="shared" ca="1" si="243"/>
        <v/>
      </c>
      <c r="N628" s="44" t="str">
        <f t="shared" ca="1" si="244"/>
        <v/>
      </c>
      <c r="O628" s="45" t="str">
        <f t="shared" ca="1" si="245"/>
        <v/>
      </c>
      <c r="P628" s="46" t="str">
        <f t="shared" ca="1" si="246"/>
        <v/>
      </c>
      <c r="Q628" s="44" t="str">
        <f t="shared" ca="1" si="247"/>
        <v/>
      </c>
      <c r="R628" s="45" t="str">
        <f t="shared" ca="1" si="248"/>
        <v/>
      </c>
      <c r="S628" s="46" t="str">
        <f t="shared" ca="1" si="249"/>
        <v/>
      </c>
      <c r="T628" s="77" t="str">
        <f t="shared" ca="1" si="250"/>
        <v/>
      </c>
      <c r="AH628" s="163" t="str">
        <f t="shared" si="229"/>
        <v/>
      </c>
      <c r="AI628" s="163" t="str">
        <f t="shared" si="230"/>
        <v/>
      </c>
    </row>
    <row r="629" spans="1:35">
      <c r="A629" s="164" t="str">
        <f t="shared" ca="1" si="232"/>
        <v/>
      </c>
      <c r="B629" s="44" t="str">
        <f t="shared" ca="1" si="233"/>
        <v/>
      </c>
      <c r="C629" s="45" t="str">
        <f t="shared" ca="1" si="231"/>
        <v/>
      </c>
      <c r="D629" s="45" t="str">
        <f t="shared" ca="1" si="234"/>
        <v/>
      </c>
      <c r="E629" s="44" t="str">
        <f t="shared" ca="1" si="235"/>
        <v/>
      </c>
      <c r="F629" s="45" t="str">
        <f t="shared" ca="1" si="236"/>
        <v/>
      </c>
      <c r="G629" s="46" t="str">
        <f t="shared" ca="1" si="237"/>
        <v/>
      </c>
      <c r="H629" s="44" t="str">
        <f t="shared" ca="1" si="238"/>
        <v/>
      </c>
      <c r="I629" s="45" t="str">
        <f t="shared" ca="1" si="239"/>
        <v/>
      </c>
      <c r="J629" s="46" t="str">
        <f t="shared" ca="1" si="240"/>
        <v/>
      </c>
      <c r="K629" s="44" t="str">
        <f t="shared" ca="1" si="241"/>
        <v/>
      </c>
      <c r="L629" s="45" t="str">
        <f t="shared" ca="1" si="242"/>
        <v/>
      </c>
      <c r="M629" s="46" t="str">
        <f t="shared" ca="1" si="243"/>
        <v/>
      </c>
      <c r="N629" s="44" t="str">
        <f t="shared" ca="1" si="244"/>
        <v/>
      </c>
      <c r="O629" s="45" t="str">
        <f t="shared" ca="1" si="245"/>
        <v/>
      </c>
      <c r="P629" s="46" t="str">
        <f t="shared" ca="1" si="246"/>
        <v/>
      </c>
      <c r="Q629" s="44" t="str">
        <f t="shared" ca="1" si="247"/>
        <v/>
      </c>
      <c r="R629" s="45" t="str">
        <f t="shared" ca="1" si="248"/>
        <v/>
      </c>
      <c r="S629" s="46" t="str">
        <f t="shared" ca="1" si="249"/>
        <v/>
      </c>
      <c r="T629" s="77" t="str">
        <f t="shared" ca="1" si="250"/>
        <v/>
      </c>
      <c r="AH629" s="163" t="str">
        <f t="shared" si="229"/>
        <v/>
      </c>
      <c r="AI629" s="163" t="str">
        <f t="shared" si="230"/>
        <v/>
      </c>
    </row>
    <row r="630" spans="1:35">
      <c r="A630" s="164" t="str">
        <f t="shared" ca="1" si="232"/>
        <v/>
      </c>
      <c r="B630" s="44" t="str">
        <f t="shared" ca="1" si="233"/>
        <v/>
      </c>
      <c r="C630" s="45" t="str">
        <f t="shared" ca="1" si="231"/>
        <v/>
      </c>
      <c r="D630" s="45" t="str">
        <f t="shared" ca="1" si="234"/>
        <v/>
      </c>
      <c r="E630" s="44" t="str">
        <f t="shared" ca="1" si="235"/>
        <v/>
      </c>
      <c r="F630" s="45" t="str">
        <f t="shared" ca="1" si="236"/>
        <v/>
      </c>
      <c r="G630" s="46" t="str">
        <f t="shared" ca="1" si="237"/>
        <v/>
      </c>
      <c r="H630" s="44" t="str">
        <f t="shared" ca="1" si="238"/>
        <v/>
      </c>
      <c r="I630" s="45" t="str">
        <f t="shared" ca="1" si="239"/>
        <v/>
      </c>
      <c r="J630" s="46" t="str">
        <f t="shared" ca="1" si="240"/>
        <v/>
      </c>
      <c r="K630" s="44" t="str">
        <f t="shared" ca="1" si="241"/>
        <v/>
      </c>
      <c r="L630" s="45" t="str">
        <f t="shared" ca="1" si="242"/>
        <v/>
      </c>
      <c r="M630" s="46" t="str">
        <f t="shared" ca="1" si="243"/>
        <v/>
      </c>
      <c r="N630" s="44" t="str">
        <f t="shared" ca="1" si="244"/>
        <v/>
      </c>
      <c r="O630" s="45" t="str">
        <f t="shared" ca="1" si="245"/>
        <v/>
      </c>
      <c r="P630" s="46" t="str">
        <f t="shared" ca="1" si="246"/>
        <v/>
      </c>
      <c r="Q630" s="44" t="str">
        <f t="shared" ca="1" si="247"/>
        <v/>
      </c>
      <c r="R630" s="45" t="str">
        <f t="shared" ca="1" si="248"/>
        <v/>
      </c>
      <c r="S630" s="46" t="str">
        <f t="shared" ca="1" si="249"/>
        <v/>
      </c>
      <c r="T630" s="77" t="str">
        <f t="shared" ca="1" si="250"/>
        <v/>
      </c>
      <c r="AH630" s="163" t="str">
        <f t="shared" si="229"/>
        <v/>
      </c>
      <c r="AI630" s="163" t="str">
        <f t="shared" si="230"/>
        <v/>
      </c>
    </row>
    <row r="631" spans="1:35">
      <c r="A631" s="164" t="str">
        <f t="shared" ca="1" si="232"/>
        <v/>
      </c>
      <c r="B631" s="44" t="str">
        <f t="shared" ca="1" si="233"/>
        <v/>
      </c>
      <c r="C631" s="45" t="str">
        <f t="shared" ca="1" si="231"/>
        <v/>
      </c>
      <c r="D631" s="45" t="str">
        <f t="shared" ca="1" si="234"/>
        <v/>
      </c>
      <c r="E631" s="44" t="str">
        <f t="shared" ca="1" si="235"/>
        <v/>
      </c>
      <c r="F631" s="45" t="str">
        <f t="shared" ca="1" si="236"/>
        <v/>
      </c>
      <c r="G631" s="46" t="str">
        <f t="shared" ca="1" si="237"/>
        <v/>
      </c>
      <c r="H631" s="44" t="str">
        <f t="shared" ca="1" si="238"/>
        <v/>
      </c>
      <c r="I631" s="45" t="str">
        <f t="shared" ca="1" si="239"/>
        <v/>
      </c>
      <c r="J631" s="46" t="str">
        <f t="shared" ca="1" si="240"/>
        <v/>
      </c>
      <c r="K631" s="44" t="str">
        <f t="shared" ca="1" si="241"/>
        <v/>
      </c>
      <c r="L631" s="45" t="str">
        <f t="shared" ca="1" si="242"/>
        <v/>
      </c>
      <c r="M631" s="46" t="str">
        <f t="shared" ca="1" si="243"/>
        <v/>
      </c>
      <c r="N631" s="44" t="str">
        <f t="shared" ca="1" si="244"/>
        <v/>
      </c>
      <c r="O631" s="45" t="str">
        <f t="shared" ca="1" si="245"/>
        <v/>
      </c>
      <c r="P631" s="46" t="str">
        <f t="shared" ca="1" si="246"/>
        <v/>
      </c>
      <c r="Q631" s="44" t="str">
        <f t="shared" ca="1" si="247"/>
        <v/>
      </c>
      <c r="R631" s="45" t="str">
        <f t="shared" ca="1" si="248"/>
        <v/>
      </c>
      <c r="S631" s="46" t="str">
        <f t="shared" ca="1" si="249"/>
        <v/>
      </c>
      <c r="T631" s="77" t="str">
        <f t="shared" ca="1" si="250"/>
        <v/>
      </c>
      <c r="AH631" s="163" t="str">
        <f t="shared" si="229"/>
        <v/>
      </c>
      <c r="AI631" s="163" t="str">
        <f t="shared" si="230"/>
        <v/>
      </c>
    </row>
    <row r="632" spans="1:35">
      <c r="A632" s="164" t="str">
        <f t="shared" ca="1" si="232"/>
        <v/>
      </c>
      <c r="B632" s="44" t="str">
        <f t="shared" ca="1" si="233"/>
        <v/>
      </c>
      <c r="C632" s="45" t="str">
        <f t="shared" ca="1" si="231"/>
        <v/>
      </c>
      <c r="D632" s="45" t="str">
        <f t="shared" ca="1" si="234"/>
        <v/>
      </c>
      <c r="E632" s="44" t="str">
        <f t="shared" ca="1" si="235"/>
        <v/>
      </c>
      <c r="F632" s="45" t="str">
        <f t="shared" ca="1" si="236"/>
        <v/>
      </c>
      <c r="G632" s="46" t="str">
        <f t="shared" ca="1" si="237"/>
        <v/>
      </c>
      <c r="H632" s="44" t="str">
        <f t="shared" ca="1" si="238"/>
        <v/>
      </c>
      <c r="I632" s="45" t="str">
        <f t="shared" ca="1" si="239"/>
        <v/>
      </c>
      <c r="J632" s="46" t="str">
        <f t="shared" ca="1" si="240"/>
        <v/>
      </c>
      <c r="K632" s="44" t="str">
        <f t="shared" ca="1" si="241"/>
        <v/>
      </c>
      <c r="L632" s="45" t="str">
        <f t="shared" ca="1" si="242"/>
        <v/>
      </c>
      <c r="M632" s="46" t="str">
        <f t="shared" ca="1" si="243"/>
        <v/>
      </c>
      <c r="N632" s="44" t="str">
        <f t="shared" ca="1" si="244"/>
        <v/>
      </c>
      <c r="O632" s="45" t="str">
        <f t="shared" ca="1" si="245"/>
        <v/>
      </c>
      <c r="P632" s="46" t="str">
        <f t="shared" ca="1" si="246"/>
        <v/>
      </c>
      <c r="Q632" s="44" t="str">
        <f t="shared" ca="1" si="247"/>
        <v/>
      </c>
      <c r="R632" s="45" t="str">
        <f t="shared" ca="1" si="248"/>
        <v/>
      </c>
      <c r="S632" s="46" t="str">
        <f t="shared" ca="1" si="249"/>
        <v/>
      </c>
      <c r="T632" s="77" t="str">
        <f t="shared" ca="1" si="250"/>
        <v/>
      </c>
      <c r="AH632" s="163" t="str">
        <f t="shared" si="229"/>
        <v/>
      </c>
      <c r="AI632" s="163" t="str">
        <f t="shared" si="230"/>
        <v/>
      </c>
    </row>
    <row r="633" spans="1:35">
      <c r="A633" s="164" t="str">
        <f t="shared" ca="1" si="232"/>
        <v/>
      </c>
      <c r="B633" s="44" t="str">
        <f t="shared" ca="1" si="233"/>
        <v/>
      </c>
      <c r="C633" s="45" t="str">
        <f t="shared" ca="1" si="231"/>
        <v/>
      </c>
      <c r="D633" s="45" t="str">
        <f t="shared" ca="1" si="234"/>
        <v/>
      </c>
      <c r="E633" s="44" t="str">
        <f t="shared" ca="1" si="235"/>
        <v/>
      </c>
      <c r="F633" s="45" t="str">
        <f t="shared" ca="1" si="236"/>
        <v/>
      </c>
      <c r="G633" s="46" t="str">
        <f t="shared" ca="1" si="237"/>
        <v/>
      </c>
      <c r="H633" s="44" t="str">
        <f t="shared" ca="1" si="238"/>
        <v/>
      </c>
      <c r="I633" s="45" t="str">
        <f t="shared" ca="1" si="239"/>
        <v/>
      </c>
      <c r="J633" s="46" t="str">
        <f t="shared" ca="1" si="240"/>
        <v/>
      </c>
      <c r="K633" s="44" t="str">
        <f t="shared" ca="1" si="241"/>
        <v/>
      </c>
      <c r="L633" s="45" t="str">
        <f t="shared" ca="1" si="242"/>
        <v/>
      </c>
      <c r="M633" s="46" t="str">
        <f t="shared" ca="1" si="243"/>
        <v/>
      </c>
      <c r="N633" s="44" t="str">
        <f t="shared" ca="1" si="244"/>
        <v/>
      </c>
      <c r="O633" s="45" t="str">
        <f t="shared" ca="1" si="245"/>
        <v/>
      </c>
      <c r="P633" s="46" t="str">
        <f t="shared" ca="1" si="246"/>
        <v/>
      </c>
      <c r="Q633" s="44" t="str">
        <f t="shared" ca="1" si="247"/>
        <v/>
      </c>
      <c r="R633" s="45" t="str">
        <f t="shared" ca="1" si="248"/>
        <v/>
      </c>
      <c r="S633" s="46" t="str">
        <f t="shared" ca="1" si="249"/>
        <v/>
      </c>
      <c r="T633" s="77" t="str">
        <f t="shared" ca="1" si="250"/>
        <v/>
      </c>
      <c r="AH633" s="163" t="str">
        <f t="shared" si="229"/>
        <v/>
      </c>
      <c r="AI633" s="163" t="str">
        <f t="shared" si="230"/>
        <v/>
      </c>
    </row>
    <row r="634" spans="1:35">
      <c r="A634" s="164" t="str">
        <f t="shared" ca="1" si="232"/>
        <v/>
      </c>
      <c r="B634" s="44" t="str">
        <f t="shared" ca="1" si="233"/>
        <v/>
      </c>
      <c r="C634" s="45" t="str">
        <f t="shared" ca="1" si="231"/>
        <v/>
      </c>
      <c r="D634" s="45" t="str">
        <f t="shared" ca="1" si="234"/>
        <v/>
      </c>
      <c r="E634" s="44" t="str">
        <f t="shared" ca="1" si="235"/>
        <v/>
      </c>
      <c r="F634" s="45" t="str">
        <f t="shared" ca="1" si="236"/>
        <v/>
      </c>
      <c r="G634" s="46" t="str">
        <f t="shared" ca="1" si="237"/>
        <v/>
      </c>
      <c r="H634" s="44" t="str">
        <f t="shared" ca="1" si="238"/>
        <v/>
      </c>
      <c r="I634" s="45" t="str">
        <f t="shared" ca="1" si="239"/>
        <v/>
      </c>
      <c r="J634" s="46" t="str">
        <f t="shared" ca="1" si="240"/>
        <v/>
      </c>
      <c r="K634" s="44" t="str">
        <f t="shared" ca="1" si="241"/>
        <v/>
      </c>
      <c r="L634" s="45" t="str">
        <f t="shared" ca="1" si="242"/>
        <v/>
      </c>
      <c r="M634" s="46" t="str">
        <f t="shared" ca="1" si="243"/>
        <v/>
      </c>
      <c r="N634" s="44" t="str">
        <f t="shared" ca="1" si="244"/>
        <v/>
      </c>
      <c r="O634" s="45" t="str">
        <f t="shared" ca="1" si="245"/>
        <v/>
      </c>
      <c r="P634" s="46" t="str">
        <f t="shared" ca="1" si="246"/>
        <v/>
      </c>
      <c r="Q634" s="44" t="str">
        <f t="shared" ca="1" si="247"/>
        <v/>
      </c>
      <c r="R634" s="45" t="str">
        <f t="shared" ca="1" si="248"/>
        <v/>
      </c>
      <c r="S634" s="46" t="str">
        <f t="shared" ca="1" si="249"/>
        <v/>
      </c>
      <c r="T634" s="77" t="str">
        <f t="shared" ca="1" si="250"/>
        <v/>
      </c>
      <c r="AH634" s="163" t="str">
        <f t="shared" si="229"/>
        <v/>
      </c>
      <c r="AI634" s="163" t="str">
        <f t="shared" si="230"/>
        <v/>
      </c>
    </row>
    <row r="635" spans="1:35">
      <c r="A635" s="164" t="str">
        <f t="shared" ca="1" si="232"/>
        <v/>
      </c>
      <c r="B635" s="44" t="str">
        <f t="shared" ca="1" si="233"/>
        <v/>
      </c>
      <c r="C635" s="45" t="str">
        <f t="shared" ca="1" si="231"/>
        <v/>
      </c>
      <c r="D635" s="45" t="str">
        <f t="shared" ca="1" si="234"/>
        <v/>
      </c>
      <c r="E635" s="44" t="str">
        <f t="shared" ca="1" si="235"/>
        <v/>
      </c>
      <c r="F635" s="45" t="str">
        <f t="shared" ca="1" si="236"/>
        <v/>
      </c>
      <c r="G635" s="46" t="str">
        <f t="shared" ca="1" si="237"/>
        <v/>
      </c>
      <c r="H635" s="44" t="str">
        <f t="shared" ca="1" si="238"/>
        <v/>
      </c>
      <c r="I635" s="45" t="str">
        <f t="shared" ca="1" si="239"/>
        <v/>
      </c>
      <c r="J635" s="46" t="str">
        <f t="shared" ca="1" si="240"/>
        <v/>
      </c>
      <c r="K635" s="44" t="str">
        <f t="shared" ca="1" si="241"/>
        <v/>
      </c>
      <c r="L635" s="45" t="str">
        <f t="shared" ca="1" si="242"/>
        <v/>
      </c>
      <c r="M635" s="46" t="str">
        <f t="shared" ca="1" si="243"/>
        <v/>
      </c>
      <c r="N635" s="44" t="str">
        <f t="shared" ca="1" si="244"/>
        <v/>
      </c>
      <c r="O635" s="45" t="str">
        <f t="shared" ca="1" si="245"/>
        <v/>
      </c>
      <c r="P635" s="46" t="str">
        <f t="shared" ca="1" si="246"/>
        <v/>
      </c>
      <c r="Q635" s="44" t="str">
        <f t="shared" ca="1" si="247"/>
        <v/>
      </c>
      <c r="R635" s="45" t="str">
        <f t="shared" ca="1" si="248"/>
        <v/>
      </c>
      <c r="S635" s="46" t="str">
        <f t="shared" ca="1" si="249"/>
        <v/>
      </c>
      <c r="T635" s="77" t="str">
        <f t="shared" ca="1" si="250"/>
        <v/>
      </c>
      <c r="AH635" s="163" t="str">
        <f t="shared" si="229"/>
        <v/>
      </c>
      <c r="AI635" s="163" t="str">
        <f t="shared" si="230"/>
        <v/>
      </c>
    </row>
    <row r="636" spans="1:35">
      <c r="A636" s="164" t="str">
        <f t="shared" ca="1" si="232"/>
        <v/>
      </c>
      <c r="B636" s="44" t="str">
        <f t="shared" ca="1" si="233"/>
        <v/>
      </c>
      <c r="C636" s="45" t="str">
        <f t="shared" ca="1" si="231"/>
        <v/>
      </c>
      <c r="D636" s="45" t="str">
        <f t="shared" ca="1" si="234"/>
        <v/>
      </c>
      <c r="E636" s="44" t="str">
        <f t="shared" ca="1" si="235"/>
        <v/>
      </c>
      <c r="F636" s="45" t="str">
        <f t="shared" ca="1" si="236"/>
        <v/>
      </c>
      <c r="G636" s="46" t="str">
        <f t="shared" ca="1" si="237"/>
        <v/>
      </c>
      <c r="H636" s="44" t="str">
        <f t="shared" ca="1" si="238"/>
        <v/>
      </c>
      <c r="I636" s="45" t="str">
        <f t="shared" ca="1" si="239"/>
        <v/>
      </c>
      <c r="J636" s="46" t="str">
        <f t="shared" ca="1" si="240"/>
        <v/>
      </c>
      <c r="K636" s="44" t="str">
        <f t="shared" ca="1" si="241"/>
        <v/>
      </c>
      <c r="L636" s="45" t="str">
        <f t="shared" ca="1" si="242"/>
        <v/>
      </c>
      <c r="M636" s="46" t="str">
        <f t="shared" ca="1" si="243"/>
        <v/>
      </c>
      <c r="N636" s="44" t="str">
        <f t="shared" ca="1" si="244"/>
        <v/>
      </c>
      <c r="O636" s="45" t="str">
        <f t="shared" ca="1" si="245"/>
        <v/>
      </c>
      <c r="P636" s="46" t="str">
        <f t="shared" ca="1" si="246"/>
        <v/>
      </c>
      <c r="Q636" s="44" t="str">
        <f t="shared" ca="1" si="247"/>
        <v/>
      </c>
      <c r="R636" s="45" t="str">
        <f t="shared" ca="1" si="248"/>
        <v/>
      </c>
      <c r="S636" s="46" t="str">
        <f t="shared" ca="1" si="249"/>
        <v/>
      </c>
      <c r="T636" s="77" t="str">
        <f t="shared" ca="1" si="250"/>
        <v/>
      </c>
      <c r="AH636" s="163" t="str">
        <f t="shared" si="229"/>
        <v/>
      </c>
      <c r="AI636" s="163" t="str">
        <f t="shared" si="230"/>
        <v/>
      </c>
    </row>
    <row r="637" spans="1:35">
      <c r="A637" s="164" t="str">
        <f t="shared" ca="1" si="232"/>
        <v/>
      </c>
      <c r="B637" s="44" t="str">
        <f t="shared" ca="1" si="233"/>
        <v/>
      </c>
      <c r="C637" s="45" t="str">
        <f t="shared" ca="1" si="231"/>
        <v/>
      </c>
      <c r="D637" s="45" t="str">
        <f t="shared" ca="1" si="234"/>
        <v/>
      </c>
      <c r="E637" s="44" t="str">
        <f t="shared" ca="1" si="235"/>
        <v/>
      </c>
      <c r="F637" s="45" t="str">
        <f t="shared" ca="1" si="236"/>
        <v/>
      </c>
      <c r="G637" s="46" t="str">
        <f t="shared" ca="1" si="237"/>
        <v/>
      </c>
      <c r="H637" s="44" t="str">
        <f t="shared" ca="1" si="238"/>
        <v/>
      </c>
      <c r="I637" s="45" t="str">
        <f t="shared" ca="1" si="239"/>
        <v/>
      </c>
      <c r="J637" s="46" t="str">
        <f t="shared" ca="1" si="240"/>
        <v/>
      </c>
      <c r="K637" s="44" t="str">
        <f t="shared" ca="1" si="241"/>
        <v/>
      </c>
      <c r="L637" s="45" t="str">
        <f t="shared" ca="1" si="242"/>
        <v/>
      </c>
      <c r="M637" s="46" t="str">
        <f t="shared" ca="1" si="243"/>
        <v/>
      </c>
      <c r="N637" s="44" t="str">
        <f t="shared" ca="1" si="244"/>
        <v/>
      </c>
      <c r="O637" s="45" t="str">
        <f t="shared" ca="1" si="245"/>
        <v/>
      </c>
      <c r="P637" s="46" t="str">
        <f t="shared" ca="1" si="246"/>
        <v/>
      </c>
      <c r="Q637" s="44" t="str">
        <f t="shared" ca="1" si="247"/>
        <v/>
      </c>
      <c r="R637" s="45" t="str">
        <f t="shared" ca="1" si="248"/>
        <v/>
      </c>
      <c r="S637" s="46" t="str">
        <f t="shared" ca="1" si="249"/>
        <v/>
      </c>
      <c r="T637" s="77" t="str">
        <f t="shared" ca="1" si="250"/>
        <v/>
      </c>
      <c r="AH637" s="163" t="str">
        <f t="shared" si="229"/>
        <v/>
      </c>
      <c r="AI637" s="163" t="str">
        <f t="shared" si="230"/>
        <v/>
      </c>
    </row>
    <row r="638" spans="1:35">
      <c r="A638" s="164" t="str">
        <f t="shared" ca="1" si="232"/>
        <v/>
      </c>
      <c r="B638" s="44" t="str">
        <f t="shared" ca="1" si="233"/>
        <v/>
      </c>
      <c r="C638" s="45" t="str">
        <f t="shared" ca="1" si="231"/>
        <v/>
      </c>
      <c r="D638" s="45" t="str">
        <f t="shared" ca="1" si="234"/>
        <v/>
      </c>
      <c r="E638" s="44" t="str">
        <f t="shared" ca="1" si="235"/>
        <v/>
      </c>
      <c r="F638" s="45" t="str">
        <f t="shared" ca="1" si="236"/>
        <v/>
      </c>
      <c r="G638" s="46" t="str">
        <f t="shared" ca="1" si="237"/>
        <v/>
      </c>
      <c r="H638" s="44" t="str">
        <f t="shared" ca="1" si="238"/>
        <v/>
      </c>
      <c r="I638" s="45" t="str">
        <f t="shared" ca="1" si="239"/>
        <v/>
      </c>
      <c r="J638" s="46" t="str">
        <f t="shared" ca="1" si="240"/>
        <v/>
      </c>
      <c r="K638" s="44" t="str">
        <f t="shared" ca="1" si="241"/>
        <v/>
      </c>
      <c r="L638" s="45" t="str">
        <f t="shared" ca="1" si="242"/>
        <v/>
      </c>
      <c r="M638" s="46" t="str">
        <f t="shared" ca="1" si="243"/>
        <v/>
      </c>
      <c r="N638" s="44" t="str">
        <f t="shared" ca="1" si="244"/>
        <v/>
      </c>
      <c r="O638" s="45" t="str">
        <f t="shared" ca="1" si="245"/>
        <v/>
      </c>
      <c r="P638" s="46" t="str">
        <f t="shared" ca="1" si="246"/>
        <v/>
      </c>
      <c r="Q638" s="44" t="str">
        <f t="shared" ca="1" si="247"/>
        <v/>
      </c>
      <c r="R638" s="45" t="str">
        <f t="shared" ca="1" si="248"/>
        <v/>
      </c>
      <c r="S638" s="46" t="str">
        <f t="shared" ca="1" si="249"/>
        <v/>
      </c>
      <c r="T638" s="77" t="str">
        <f t="shared" ca="1" si="250"/>
        <v/>
      </c>
      <c r="AH638" s="163" t="str">
        <f t="shared" si="229"/>
        <v/>
      </c>
      <c r="AI638" s="163" t="str">
        <f t="shared" si="230"/>
        <v/>
      </c>
    </row>
    <row r="639" spans="1:35">
      <c r="A639" s="164" t="str">
        <f t="shared" ca="1" si="232"/>
        <v/>
      </c>
      <c r="B639" s="44" t="str">
        <f t="shared" ca="1" si="233"/>
        <v/>
      </c>
      <c r="C639" s="45" t="str">
        <f t="shared" ca="1" si="231"/>
        <v/>
      </c>
      <c r="D639" s="45" t="str">
        <f t="shared" ca="1" si="234"/>
        <v/>
      </c>
      <c r="E639" s="44" t="str">
        <f t="shared" ca="1" si="235"/>
        <v/>
      </c>
      <c r="F639" s="45" t="str">
        <f t="shared" ca="1" si="236"/>
        <v/>
      </c>
      <c r="G639" s="46" t="str">
        <f t="shared" ca="1" si="237"/>
        <v/>
      </c>
      <c r="H639" s="44" t="str">
        <f t="shared" ca="1" si="238"/>
        <v/>
      </c>
      <c r="I639" s="45" t="str">
        <f t="shared" ca="1" si="239"/>
        <v/>
      </c>
      <c r="J639" s="46" t="str">
        <f t="shared" ca="1" si="240"/>
        <v/>
      </c>
      <c r="K639" s="44" t="str">
        <f t="shared" ca="1" si="241"/>
        <v/>
      </c>
      <c r="L639" s="45" t="str">
        <f t="shared" ca="1" si="242"/>
        <v/>
      </c>
      <c r="M639" s="46" t="str">
        <f t="shared" ca="1" si="243"/>
        <v/>
      </c>
      <c r="N639" s="44" t="str">
        <f t="shared" ca="1" si="244"/>
        <v/>
      </c>
      <c r="O639" s="45" t="str">
        <f t="shared" ca="1" si="245"/>
        <v/>
      </c>
      <c r="P639" s="46" t="str">
        <f t="shared" ca="1" si="246"/>
        <v/>
      </c>
      <c r="Q639" s="44" t="str">
        <f t="shared" ca="1" si="247"/>
        <v/>
      </c>
      <c r="R639" s="45" t="str">
        <f t="shared" ca="1" si="248"/>
        <v/>
      </c>
      <c r="S639" s="46" t="str">
        <f t="shared" ca="1" si="249"/>
        <v/>
      </c>
      <c r="T639" s="77" t="str">
        <f t="shared" ca="1" si="250"/>
        <v/>
      </c>
      <c r="AH639" s="163" t="str">
        <f t="shared" si="229"/>
        <v/>
      </c>
      <c r="AI639" s="163" t="str">
        <f t="shared" si="230"/>
        <v/>
      </c>
    </row>
    <row r="640" spans="1:35">
      <c r="A640" s="164" t="str">
        <f t="shared" ca="1" si="232"/>
        <v/>
      </c>
      <c r="B640" s="44" t="str">
        <f t="shared" ca="1" si="233"/>
        <v/>
      </c>
      <c r="C640" s="45" t="str">
        <f t="shared" ca="1" si="231"/>
        <v/>
      </c>
      <c r="D640" s="45" t="str">
        <f t="shared" ca="1" si="234"/>
        <v/>
      </c>
      <c r="E640" s="44" t="str">
        <f t="shared" ca="1" si="235"/>
        <v/>
      </c>
      <c r="F640" s="45" t="str">
        <f t="shared" ca="1" si="236"/>
        <v/>
      </c>
      <c r="G640" s="46" t="str">
        <f t="shared" ca="1" si="237"/>
        <v/>
      </c>
      <c r="H640" s="44" t="str">
        <f t="shared" ca="1" si="238"/>
        <v/>
      </c>
      <c r="I640" s="45" t="str">
        <f t="shared" ca="1" si="239"/>
        <v/>
      </c>
      <c r="J640" s="46" t="str">
        <f t="shared" ca="1" si="240"/>
        <v/>
      </c>
      <c r="K640" s="44" t="str">
        <f t="shared" ca="1" si="241"/>
        <v/>
      </c>
      <c r="L640" s="45" t="str">
        <f t="shared" ca="1" si="242"/>
        <v/>
      </c>
      <c r="M640" s="46" t="str">
        <f t="shared" ca="1" si="243"/>
        <v/>
      </c>
      <c r="N640" s="44" t="str">
        <f t="shared" ca="1" si="244"/>
        <v/>
      </c>
      <c r="O640" s="45" t="str">
        <f t="shared" ca="1" si="245"/>
        <v/>
      </c>
      <c r="P640" s="46" t="str">
        <f t="shared" ca="1" si="246"/>
        <v/>
      </c>
      <c r="Q640" s="44" t="str">
        <f t="shared" ca="1" si="247"/>
        <v/>
      </c>
      <c r="R640" s="45" t="str">
        <f t="shared" ca="1" si="248"/>
        <v/>
      </c>
      <c r="S640" s="46" t="str">
        <f t="shared" ca="1" si="249"/>
        <v/>
      </c>
      <c r="T640" s="77" t="str">
        <f t="shared" ca="1" si="250"/>
        <v/>
      </c>
      <c r="AH640" s="163" t="str">
        <f t="shared" si="229"/>
        <v/>
      </c>
      <c r="AI640" s="163" t="str">
        <f t="shared" si="230"/>
        <v/>
      </c>
    </row>
    <row r="641" spans="1:35">
      <c r="A641" s="164" t="str">
        <f t="shared" ca="1" si="232"/>
        <v/>
      </c>
      <c r="B641" s="44" t="str">
        <f t="shared" ca="1" si="233"/>
        <v/>
      </c>
      <c r="C641" s="45" t="str">
        <f t="shared" ca="1" si="231"/>
        <v/>
      </c>
      <c r="D641" s="45" t="str">
        <f t="shared" ca="1" si="234"/>
        <v/>
      </c>
      <c r="E641" s="44" t="str">
        <f t="shared" ca="1" si="235"/>
        <v/>
      </c>
      <c r="F641" s="45" t="str">
        <f t="shared" ca="1" si="236"/>
        <v/>
      </c>
      <c r="G641" s="46" t="str">
        <f t="shared" ca="1" si="237"/>
        <v/>
      </c>
      <c r="H641" s="44" t="str">
        <f t="shared" ca="1" si="238"/>
        <v/>
      </c>
      <c r="I641" s="45" t="str">
        <f t="shared" ca="1" si="239"/>
        <v/>
      </c>
      <c r="J641" s="46" t="str">
        <f t="shared" ca="1" si="240"/>
        <v/>
      </c>
      <c r="K641" s="44" t="str">
        <f t="shared" ca="1" si="241"/>
        <v/>
      </c>
      <c r="L641" s="45" t="str">
        <f t="shared" ca="1" si="242"/>
        <v/>
      </c>
      <c r="M641" s="46" t="str">
        <f t="shared" ca="1" si="243"/>
        <v/>
      </c>
      <c r="N641" s="44" t="str">
        <f t="shared" ca="1" si="244"/>
        <v/>
      </c>
      <c r="O641" s="45" t="str">
        <f t="shared" ca="1" si="245"/>
        <v/>
      </c>
      <c r="P641" s="46" t="str">
        <f t="shared" ca="1" si="246"/>
        <v/>
      </c>
      <c r="Q641" s="44" t="str">
        <f t="shared" ca="1" si="247"/>
        <v/>
      </c>
      <c r="R641" s="45" t="str">
        <f t="shared" ca="1" si="248"/>
        <v/>
      </c>
      <c r="S641" s="46" t="str">
        <f t="shared" ca="1" si="249"/>
        <v/>
      </c>
      <c r="T641" s="77" t="str">
        <f t="shared" ca="1" si="250"/>
        <v/>
      </c>
      <c r="AH641" s="163" t="str">
        <f t="shared" si="229"/>
        <v/>
      </c>
      <c r="AI641" s="163" t="str">
        <f t="shared" si="230"/>
        <v/>
      </c>
    </row>
    <row r="642" spans="1:35">
      <c r="A642" s="164" t="str">
        <f t="shared" ca="1" si="232"/>
        <v/>
      </c>
      <c r="B642" s="44" t="str">
        <f t="shared" ca="1" si="233"/>
        <v/>
      </c>
      <c r="C642" s="45" t="str">
        <f t="shared" ca="1" si="231"/>
        <v/>
      </c>
      <c r="D642" s="45" t="str">
        <f t="shared" ca="1" si="234"/>
        <v/>
      </c>
      <c r="E642" s="44" t="str">
        <f t="shared" ca="1" si="235"/>
        <v/>
      </c>
      <c r="F642" s="45" t="str">
        <f t="shared" ca="1" si="236"/>
        <v/>
      </c>
      <c r="G642" s="46" t="str">
        <f t="shared" ca="1" si="237"/>
        <v/>
      </c>
      <c r="H642" s="44" t="str">
        <f t="shared" ca="1" si="238"/>
        <v/>
      </c>
      <c r="I642" s="45" t="str">
        <f t="shared" ca="1" si="239"/>
        <v/>
      </c>
      <c r="J642" s="46" t="str">
        <f t="shared" ca="1" si="240"/>
        <v/>
      </c>
      <c r="K642" s="44" t="str">
        <f t="shared" ca="1" si="241"/>
        <v/>
      </c>
      <c r="L642" s="45" t="str">
        <f t="shared" ca="1" si="242"/>
        <v/>
      </c>
      <c r="M642" s="46" t="str">
        <f t="shared" ca="1" si="243"/>
        <v/>
      </c>
      <c r="N642" s="44" t="str">
        <f t="shared" ca="1" si="244"/>
        <v/>
      </c>
      <c r="O642" s="45" t="str">
        <f t="shared" ca="1" si="245"/>
        <v/>
      </c>
      <c r="P642" s="46" t="str">
        <f t="shared" ca="1" si="246"/>
        <v/>
      </c>
      <c r="Q642" s="44" t="str">
        <f t="shared" ca="1" si="247"/>
        <v/>
      </c>
      <c r="R642" s="45" t="str">
        <f t="shared" ca="1" si="248"/>
        <v/>
      </c>
      <c r="S642" s="46" t="str">
        <f t="shared" ca="1" si="249"/>
        <v/>
      </c>
      <c r="T642" s="77" t="str">
        <f t="shared" ca="1" si="250"/>
        <v/>
      </c>
      <c r="AH642" s="163" t="str">
        <f t="shared" si="229"/>
        <v/>
      </c>
      <c r="AI642" s="163" t="str">
        <f t="shared" si="230"/>
        <v/>
      </c>
    </row>
    <row r="643" spans="1:35">
      <c r="A643" s="164" t="str">
        <f t="shared" ca="1" si="232"/>
        <v/>
      </c>
      <c r="B643" s="44" t="str">
        <f t="shared" ca="1" si="233"/>
        <v/>
      </c>
      <c r="C643" s="45" t="str">
        <f t="shared" ca="1" si="231"/>
        <v/>
      </c>
      <c r="D643" s="45" t="str">
        <f t="shared" ca="1" si="234"/>
        <v/>
      </c>
      <c r="E643" s="44" t="str">
        <f t="shared" ca="1" si="235"/>
        <v/>
      </c>
      <c r="F643" s="45" t="str">
        <f t="shared" ca="1" si="236"/>
        <v/>
      </c>
      <c r="G643" s="46" t="str">
        <f t="shared" ca="1" si="237"/>
        <v/>
      </c>
      <c r="H643" s="44" t="str">
        <f t="shared" ca="1" si="238"/>
        <v/>
      </c>
      <c r="I643" s="45" t="str">
        <f t="shared" ca="1" si="239"/>
        <v/>
      </c>
      <c r="J643" s="46" t="str">
        <f t="shared" ca="1" si="240"/>
        <v/>
      </c>
      <c r="K643" s="44" t="str">
        <f t="shared" ca="1" si="241"/>
        <v/>
      </c>
      <c r="L643" s="45" t="str">
        <f t="shared" ca="1" si="242"/>
        <v/>
      </c>
      <c r="M643" s="46" t="str">
        <f t="shared" ca="1" si="243"/>
        <v/>
      </c>
      <c r="N643" s="44" t="str">
        <f t="shared" ca="1" si="244"/>
        <v/>
      </c>
      <c r="O643" s="45" t="str">
        <f t="shared" ca="1" si="245"/>
        <v/>
      </c>
      <c r="P643" s="46" t="str">
        <f t="shared" ca="1" si="246"/>
        <v/>
      </c>
      <c r="Q643" s="44" t="str">
        <f t="shared" ca="1" si="247"/>
        <v/>
      </c>
      <c r="R643" s="45" t="str">
        <f t="shared" ca="1" si="248"/>
        <v/>
      </c>
      <c r="S643" s="46" t="str">
        <f t="shared" ca="1" si="249"/>
        <v/>
      </c>
      <c r="T643" s="77" t="str">
        <f t="shared" ca="1" si="250"/>
        <v/>
      </c>
      <c r="AH643" s="163" t="str">
        <f t="shared" si="229"/>
        <v/>
      </c>
      <c r="AI643" s="163" t="str">
        <f t="shared" si="230"/>
        <v/>
      </c>
    </row>
    <row r="644" spans="1:35">
      <c r="A644" s="164" t="str">
        <f t="shared" ca="1" si="232"/>
        <v/>
      </c>
      <c r="B644" s="44" t="str">
        <f t="shared" ca="1" si="233"/>
        <v/>
      </c>
      <c r="C644" s="45" t="str">
        <f t="shared" ca="1" si="231"/>
        <v/>
      </c>
      <c r="D644" s="45" t="str">
        <f t="shared" ca="1" si="234"/>
        <v/>
      </c>
      <c r="E644" s="44" t="str">
        <f t="shared" ca="1" si="235"/>
        <v/>
      </c>
      <c r="F644" s="45" t="str">
        <f t="shared" ca="1" si="236"/>
        <v/>
      </c>
      <c r="G644" s="46" t="str">
        <f t="shared" ca="1" si="237"/>
        <v/>
      </c>
      <c r="H644" s="44" t="str">
        <f t="shared" ca="1" si="238"/>
        <v/>
      </c>
      <c r="I644" s="45" t="str">
        <f t="shared" ca="1" si="239"/>
        <v/>
      </c>
      <c r="J644" s="46" t="str">
        <f t="shared" ca="1" si="240"/>
        <v/>
      </c>
      <c r="K644" s="44" t="str">
        <f t="shared" ca="1" si="241"/>
        <v/>
      </c>
      <c r="L644" s="45" t="str">
        <f t="shared" ca="1" si="242"/>
        <v/>
      </c>
      <c r="M644" s="46" t="str">
        <f t="shared" ca="1" si="243"/>
        <v/>
      </c>
      <c r="N644" s="44" t="str">
        <f t="shared" ca="1" si="244"/>
        <v/>
      </c>
      <c r="O644" s="45" t="str">
        <f t="shared" ca="1" si="245"/>
        <v/>
      </c>
      <c r="P644" s="46" t="str">
        <f t="shared" ca="1" si="246"/>
        <v/>
      </c>
      <c r="Q644" s="44" t="str">
        <f t="shared" ca="1" si="247"/>
        <v/>
      </c>
      <c r="R644" s="45" t="str">
        <f t="shared" ca="1" si="248"/>
        <v/>
      </c>
      <c r="S644" s="46" t="str">
        <f t="shared" ca="1" si="249"/>
        <v/>
      </c>
      <c r="T644" s="77" t="str">
        <f t="shared" ca="1" si="250"/>
        <v/>
      </c>
      <c r="AH644" s="163" t="str">
        <f t="shared" ref="AH644:AH707" si="251">IF(COUNTIF(X:X,V644)*COUNTIF(Z:Z,V644)*COUNTIF(AB:AB,V644)*COUNTIF(AD:AD,V644)*COUNTIF(AF:AF,V644),V644,"")</f>
        <v/>
      </c>
      <c r="AI644" s="163" t="str">
        <f t="shared" ref="AI644:AI707" si="252">IF(AH644&gt;$A$14,AH644,"")</f>
        <v/>
      </c>
    </row>
    <row r="645" spans="1:35">
      <c r="A645" s="164" t="str">
        <f t="shared" ca="1" si="232"/>
        <v/>
      </c>
      <c r="B645" s="44" t="str">
        <f t="shared" ca="1" si="233"/>
        <v/>
      </c>
      <c r="C645" s="45" t="str">
        <f t="shared" ca="1" si="231"/>
        <v/>
      </c>
      <c r="D645" s="45" t="str">
        <f t="shared" ca="1" si="234"/>
        <v/>
      </c>
      <c r="E645" s="44" t="str">
        <f t="shared" ca="1" si="235"/>
        <v/>
      </c>
      <c r="F645" s="45" t="str">
        <f t="shared" ca="1" si="236"/>
        <v/>
      </c>
      <c r="G645" s="46" t="str">
        <f t="shared" ca="1" si="237"/>
        <v/>
      </c>
      <c r="H645" s="44" t="str">
        <f t="shared" ca="1" si="238"/>
        <v/>
      </c>
      <c r="I645" s="45" t="str">
        <f t="shared" ca="1" si="239"/>
        <v/>
      </c>
      <c r="J645" s="46" t="str">
        <f t="shared" ca="1" si="240"/>
        <v/>
      </c>
      <c r="K645" s="44" t="str">
        <f t="shared" ca="1" si="241"/>
        <v/>
      </c>
      <c r="L645" s="45" t="str">
        <f t="shared" ca="1" si="242"/>
        <v/>
      </c>
      <c r="M645" s="46" t="str">
        <f t="shared" ca="1" si="243"/>
        <v/>
      </c>
      <c r="N645" s="44" t="str">
        <f t="shared" ca="1" si="244"/>
        <v/>
      </c>
      <c r="O645" s="45" t="str">
        <f t="shared" ca="1" si="245"/>
        <v/>
      </c>
      <c r="P645" s="46" t="str">
        <f t="shared" ca="1" si="246"/>
        <v/>
      </c>
      <c r="Q645" s="44" t="str">
        <f t="shared" ca="1" si="247"/>
        <v/>
      </c>
      <c r="R645" s="45" t="str">
        <f t="shared" ca="1" si="248"/>
        <v/>
      </c>
      <c r="S645" s="46" t="str">
        <f t="shared" ca="1" si="249"/>
        <v/>
      </c>
      <c r="T645" s="77" t="str">
        <f t="shared" ca="1" si="250"/>
        <v/>
      </c>
      <c r="AH645" s="163" t="str">
        <f t="shared" si="251"/>
        <v/>
      </c>
      <c r="AI645" s="163" t="str">
        <f t="shared" si="252"/>
        <v/>
      </c>
    </row>
    <row r="646" spans="1:35">
      <c r="A646" s="164" t="str">
        <f t="shared" ca="1" si="232"/>
        <v/>
      </c>
      <c r="B646" s="44" t="str">
        <f t="shared" ca="1" si="233"/>
        <v/>
      </c>
      <c r="C646" s="45" t="str">
        <f t="shared" ca="1" si="231"/>
        <v/>
      </c>
      <c r="D646" s="45" t="str">
        <f t="shared" ca="1" si="234"/>
        <v/>
      </c>
      <c r="E646" s="44" t="str">
        <f t="shared" ca="1" si="235"/>
        <v/>
      </c>
      <c r="F646" s="45" t="str">
        <f t="shared" ca="1" si="236"/>
        <v/>
      </c>
      <c r="G646" s="46" t="str">
        <f t="shared" ca="1" si="237"/>
        <v/>
      </c>
      <c r="H646" s="44" t="str">
        <f t="shared" ca="1" si="238"/>
        <v/>
      </c>
      <c r="I646" s="45" t="str">
        <f t="shared" ca="1" si="239"/>
        <v/>
      </c>
      <c r="J646" s="46" t="str">
        <f t="shared" ca="1" si="240"/>
        <v/>
      </c>
      <c r="K646" s="44" t="str">
        <f t="shared" ca="1" si="241"/>
        <v/>
      </c>
      <c r="L646" s="45" t="str">
        <f t="shared" ca="1" si="242"/>
        <v/>
      </c>
      <c r="M646" s="46" t="str">
        <f t="shared" ca="1" si="243"/>
        <v/>
      </c>
      <c r="N646" s="44" t="str">
        <f t="shared" ca="1" si="244"/>
        <v/>
      </c>
      <c r="O646" s="45" t="str">
        <f t="shared" ca="1" si="245"/>
        <v/>
      </c>
      <c r="P646" s="46" t="str">
        <f t="shared" ca="1" si="246"/>
        <v/>
      </c>
      <c r="Q646" s="44" t="str">
        <f t="shared" ca="1" si="247"/>
        <v/>
      </c>
      <c r="R646" s="45" t="str">
        <f t="shared" ca="1" si="248"/>
        <v/>
      </c>
      <c r="S646" s="46" t="str">
        <f t="shared" ca="1" si="249"/>
        <v/>
      </c>
      <c r="T646" s="77" t="str">
        <f t="shared" ca="1" si="250"/>
        <v/>
      </c>
      <c r="AH646" s="163" t="str">
        <f t="shared" si="251"/>
        <v/>
      </c>
      <c r="AI646" s="163" t="str">
        <f t="shared" si="252"/>
        <v/>
      </c>
    </row>
    <row r="647" spans="1:35">
      <c r="A647" s="164" t="str">
        <f t="shared" ca="1" si="232"/>
        <v/>
      </c>
      <c r="B647" s="44" t="str">
        <f t="shared" ca="1" si="233"/>
        <v/>
      </c>
      <c r="C647" s="45" t="str">
        <f t="shared" ca="1" si="231"/>
        <v/>
      </c>
      <c r="D647" s="45" t="str">
        <f t="shared" ca="1" si="234"/>
        <v/>
      </c>
      <c r="E647" s="44" t="str">
        <f t="shared" ca="1" si="235"/>
        <v/>
      </c>
      <c r="F647" s="45" t="str">
        <f t="shared" ca="1" si="236"/>
        <v/>
      </c>
      <c r="G647" s="46" t="str">
        <f t="shared" ca="1" si="237"/>
        <v/>
      </c>
      <c r="H647" s="44" t="str">
        <f t="shared" ca="1" si="238"/>
        <v/>
      </c>
      <c r="I647" s="45" t="str">
        <f t="shared" ca="1" si="239"/>
        <v/>
      </c>
      <c r="J647" s="46" t="str">
        <f t="shared" ca="1" si="240"/>
        <v/>
      </c>
      <c r="K647" s="44" t="str">
        <f t="shared" ca="1" si="241"/>
        <v/>
      </c>
      <c r="L647" s="45" t="str">
        <f t="shared" ca="1" si="242"/>
        <v/>
      </c>
      <c r="M647" s="46" t="str">
        <f t="shared" ca="1" si="243"/>
        <v/>
      </c>
      <c r="N647" s="44" t="str">
        <f t="shared" ca="1" si="244"/>
        <v/>
      </c>
      <c r="O647" s="45" t="str">
        <f t="shared" ca="1" si="245"/>
        <v/>
      </c>
      <c r="P647" s="46" t="str">
        <f t="shared" ca="1" si="246"/>
        <v/>
      </c>
      <c r="Q647" s="44" t="str">
        <f t="shared" ca="1" si="247"/>
        <v/>
      </c>
      <c r="R647" s="45" t="str">
        <f t="shared" ca="1" si="248"/>
        <v/>
      </c>
      <c r="S647" s="46" t="str">
        <f t="shared" ca="1" si="249"/>
        <v/>
      </c>
      <c r="T647" s="77" t="str">
        <f t="shared" ca="1" si="250"/>
        <v/>
      </c>
      <c r="AH647" s="163" t="str">
        <f t="shared" si="251"/>
        <v/>
      </c>
      <c r="AI647" s="163" t="str">
        <f t="shared" si="252"/>
        <v/>
      </c>
    </row>
    <row r="648" spans="1:35">
      <c r="A648" s="164" t="str">
        <f t="shared" ca="1" si="232"/>
        <v/>
      </c>
      <c r="B648" s="44" t="str">
        <f t="shared" ca="1" si="233"/>
        <v/>
      </c>
      <c r="C648" s="45" t="str">
        <f t="shared" ca="1" si="231"/>
        <v/>
      </c>
      <c r="D648" s="45" t="str">
        <f t="shared" ca="1" si="234"/>
        <v/>
      </c>
      <c r="E648" s="44" t="str">
        <f t="shared" ca="1" si="235"/>
        <v/>
      </c>
      <c r="F648" s="45" t="str">
        <f t="shared" ca="1" si="236"/>
        <v/>
      </c>
      <c r="G648" s="46" t="str">
        <f t="shared" ca="1" si="237"/>
        <v/>
      </c>
      <c r="H648" s="44" t="str">
        <f t="shared" ca="1" si="238"/>
        <v/>
      </c>
      <c r="I648" s="45" t="str">
        <f t="shared" ca="1" si="239"/>
        <v/>
      </c>
      <c r="J648" s="46" t="str">
        <f t="shared" ca="1" si="240"/>
        <v/>
      </c>
      <c r="K648" s="44" t="str">
        <f t="shared" ca="1" si="241"/>
        <v/>
      </c>
      <c r="L648" s="45" t="str">
        <f t="shared" ca="1" si="242"/>
        <v/>
      </c>
      <c r="M648" s="46" t="str">
        <f t="shared" ca="1" si="243"/>
        <v/>
      </c>
      <c r="N648" s="44" t="str">
        <f t="shared" ca="1" si="244"/>
        <v/>
      </c>
      <c r="O648" s="45" t="str">
        <f t="shared" ca="1" si="245"/>
        <v/>
      </c>
      <c r="P648" s="46" t="str">
        <f t="shared" ca="1" si="246"/>
        <v/>
      </c>
      <c r="Q648" s="44" t="str">
        <f t="shared" ca="1" si="247"/>
        <v/>
      </c>
      <c r="R648" s="45" t="str">
        <f t="shared" ca="1" si="248"/>
        <v/>
      </c>
      <c r="S648" s="46" t="str">
        <f t="shared" ca="1" si="249"/>
        <v/>
      </c>
      <c r="T648" s="77" t="str">
        <f t="shared" ca="1" si="250"/>
        <v/>
      </c>
      <c r="AH648" s="163" t="str">
        <f t="shared" si="251"/>
        <v/>
      </c>
      <c r="AI648" s="163" t="str">
        <f t="shared" si="252"/>
        <v/>
      </c>
    </row>
    <row r="649" spans="1:35">
      <c r="A649" s="164" t="str">
        <f t="shared" ca="1" si="232"/>
        <v/>
      </c>
      <c r="B649" s="44" t="str">
        <f t="shared" ca="1" si="233"/>
        <v/>
      </c>
      <c r="C649" s="45" t="str">
        <f t="shared" ca="1" si="231"/>
        <v/>
      </c>
      <c r="D649" s="45" t="str">
        <f t="shared" ca="1" si="234"/>
        <v/>
      </c>
      <c r="E649" s="44" t="str">
        <f t="shared" ca="1" si="235"/>
        <v/>
      </c>
      <c r="F649" s="45" t="str">
        <f t="shared" ca="1" si="236"/>
        <v/>
      </c>
      <c r="G649" s="46" t="str">
        <f t="shared" ca="1" si="237"/>
        <v/>
      </c>
      <c r="H649" s="44" t="str">
        <f t="shared" ca="1" si="238"/>
        <v/>
      </c>
      <c r="I649" s="45" t="str">
        <f t="shared" ca="1" si="239"/>
        <v/>
      </c>
      <c r="J649" s="46" t="str">
        <f t="shared" ca="1" si="240"/>
        <v/>
      </c>
      <c r="K649" s="44" t="str">
        <f t="shared" ca="1" si="241"/>
        <v/>
      </c>
      <c r="L649" s="45" t="str">
        <f t="shared" ca="1" si="242"/>
        <v/>
      </c>
      <c r="M649" s="46" t="str">
        <f t="shared" ca="1" si="243"/>
        <v/>
      </c>
      <c r="N649" s="44" t="str">
        <f t="shared" ca="1" si="244"/>
        <v/>
      </c>
      <c r="O649" s="45" t="str">
        <f t="shared" ca="1" si="245"/>
        <v/>
      </c>
      <c r="P649" s="46" t="str">
        <f t="shared" ca="1" si="246"/>
        <v/>
      </c>
      <c r="Q649" s="44" t="str">
        <f t="shared" ca="1" si="247"/>
        <v/>
      </c>
      <c r="R649" s="45" t="str">
        <f t="shared" ca="1" si="248"/>
        <v/>
      </c>
      <c r="S649" s="46" t="str">
        <f t="shared" ca="1" si="249"/>
        <v/>
      </c>
      <c r="T649" s="77" t="str">
        <f t="shared" ca="1" si="250"/>
        <v/>
      </c>
      <c r="AH649" s="163" t="str">
        <f t="shared" si="251"/>
        <v/>
      </c>
      <c r="AI649" s="163" t="str">
        <f t="shared" si="252"/>
        <v/>
      </c>
    </row>
    <row r="650" spans="1:35">
      <c r="A650" s="164" t="str">
        <f t="shared" ca="1" si="232"/>
        <v/>
      </c>
      <c r="B650" s="44" t="str">
        <f t="shared" ca="1" si="233"/>
        <v/>
      </c>
      <c r="C650" s="45" t="str">
        <f t="shared" ca="1" si="231"/>
        <v/>
      </c>
      <c r="D650" s="45" t="str">
        <f t="shared" ca="1" si="234"/>
        <v/>
      </c>
      <c r="E650" s="44" t="str">
        <f t="shared" ca="1" si="235"/>
        <v/>
      </c>
      <c r="F650" s="45" t="str">
        <f t="shared" ca="1" si="236"/>
        <v/>
      </c>
      <c r="G650" s="46" t="str">
        <f t="shared" ca="1" si="237"/>
        <v/>
      </c>
      <c r="H650" s="44" t="str">
        <f t="shared" ca="1" si="238"/>
        <v/>
      </c>
      <c r="I650" s="45" t="str">
        <f t="shared" ca="1" si="239"/>
        <v/>
      </c>
      <c r="J650" s="46" t="str">
        <f t="shared" ca="1" si="240"/>
        <v/>
      </c>
      <c r="K650" s="44" t="str">
        <f t="shared" ca="1" si="241"/>
        <v/>
      </c>
      <c r="L650" s="45" t="str">
        <f t="shared" ca="1" si="242"/>
        <v/>
      </c>
      <c r="M650" s="46" t="str">
        <f t="shared" ca="1" si="243"/>
        <v/>
      </c>
      <c r="N650" s="44" t="str">
        <f t="shared" ca="1" si="244"/>
        <v/>
      </c>
      <c r="O650" s="45" t="str">
        <f t="shared" ca="1" si="245"/>
        <v/>
      </c>
      <c r="P650" s="46" t="str">
        <f t="shared" ca="1" si="246"/>
        <v/>
      </c>
      <c r="Q650" s="44" t="str">
        <f t="shared" ca="1" si="247"/>
        <v/>
      </c>
      <c r="R650" s="45" t="str">
        <f t="shared" ca="1" si="248"/>
        <v/>
      </c>
      <c r="S650" s="46" t="str">
        <f t="shared" ca="1" si="249"/>
        <v/>
      </c>
      <c r="T650" s="77" t="str">
        <f t="shared" ca="1" si="250"/>
        <v/>
      </c>
      <c r="AH650" s="163" t="str">
        <f t="shared" si="251"/>
        <v/>
      </c>
      <c r="AI650" s="163" t="str">
        <f t="shared" si="252"/>
        <v/>
      </c>
    </row>
    <row r="651" spans="1:35">
      <c r="A651" s="164" t="str">
        <f t="shared" ca="1" si="232"/>
        <v/>
      </c>
      <c r="B651" s="44" t="str">
        <f t="shared" ca="1" si="233"/>
        <v/>
      </c>
      <c r="C651" s="45" t="str">
        <f t="shared" ca="1" si="231"/>
        <v/>
      </c>
      <c r="D651" s="45" t="str">
        <f t="shared" ca="1" si="234"/>
        <v/>
      </c>
      <c r="E651" s="44" t="str">
        <f t="shared" ca="1" si="235"/>
        <v/>
      </c>
      <c r="F651" s="45" t="str">
        <f t="shared" ca="1" si="236"/>
        <v/>
      </c>
      <c r="G651" s="46" t="str">
        <f t="shared" ca="1" si="237"/>
        <v/>
      </c>
      <c r="H651" s="44" t="str">
        <f t="shared" ca="1" si="238"/>
        <v/>
      </c>
      <c r="I651" s="45" t="str">
        <f t="shared" ca="1" si="239"/>
        <v/>
      </c>
      <c r="J651" s="46" t="str">
        <f t="shared" ca="1" si="240"/>
        <v/>
      </c>
      <c r="K651" s="44" t="str">
        <f t="shared" ca="1" si="241"/>
        <v/>
      </c>
      <c r="L651" s="45" t="str">
        <f t="shared" ca="1" si="242"/>
        <v/>
      </c>
      <c r="M651" s="46" t="str">
        <f t="shared" ca="1" si="243"/>
        <v/>
      </c>
      <c r="N651" s="44" t="str">
        <f t="shared" ca="1" si="244"/>
        <v/>
      </c>
      <c r="O651" s="45" t="str">
        <f t="shared" ca="1" si="245"/>
        <v/>
      </c>
      <c r="P651" s="46" t="str">
        <f t="shared" ca="1" si="246"/>
        <v/>
      </c>
      <c r="Q651" s="44" t="str">
        <f t="shared" ca="1" si="247"/>
        <v/>
      </c>
      <c r="R651" s="45" t="str">
        <f t="shared" ca="1" si="248"/>
        <v/>
      </c>
      <c r="S651" s="46" t="str">
        <f t="shared" ca="1" si="249"/>
        <v/>
      </c>
      <c r="T651" s="77" t="str">
        <f t="shared" ca="1" si="250"/>
        <v/>
      </c>
      <c r="AH651" s="163" t="str">
        <f t="shared" si="251"/>
        <v/>
      </c>
      <c r="AI651" s="163" t="str">
        <f t="shared" si="252"/>
        <v/>
      </c>
    </row>
    <row r="652" spans="1:35">
      <c r="A652" s="164" t="str">
        <f t="shared" ca="1" si="232"/>
        <v/>
      </c>
      <c r="B652" s="44" t="str">
        <f t="shared" ca="1" si="233"/>
        <v/>
      </c>
      <c r="C652" s="45" t="str">
        <f t="shared" ca="1" si="231"/>
        <v/>
      </c>
      <c r="D652" s="45" t="str">
        <f t="shared" ca="1" si="234"/>
        <v/>
      </c>
      <c r="E652" s="44" t="str">
        <f t="shared" ca="1" si="235"/>
        <v/>
      </c>
      <c r="F652" s="45" t="str">
        <f t="shared" ca="1" si="236"/>
        <v/>
      </c>
      <c r="G652" s="46" t="str">
        <f t="shared" ca="1" si="237"/>
        <v/>
      </c>
      <c r="H652" s="44" t="str">
        <f t="shared" ca="1" si="238"/>
        <v/>
      </c>
      <c r="I652" s="45" t="str">
        <f t="shared" ca="1" si="239"/>
        <v/>
      </c>
      <c r="J652" s="46" t="str">
        <f t="shared" ca="1" si="240"/>
        <v/>
      </c>
      <c r="K652" s="44" t="str">
        <f t="shared" ca="1" si="241"/>
        <v/>
      </c>
      <c r="L652" s="45" t="str">
        <f t="shared" ca="1" si="242"/>
        <v/>
      </c>
      <c r="M652" s="46" t="str">
        <f t="shared" ca="1" si="243"/>
        <v/>
      </c>
      <c r="N652" s="44" t="str">
        <f t="shared" ca="1" si="244"/>
        <v/>
      </c>
      <c r="O652" s="45" t="str">
        <f t="shared" ca="1" si="245"/>
        <v/>
      </c>
      <c r="P652" s="46" t="str">
        <f t="shared" ca="1" si="246"/>
        <v/>
      </c>
      <c r="Q652" s="44" t="str">
        <f t="shared" ca="1" si="247"/>
        <v/>
      </c>
      <c r="R652" s="45" t="str">
        <f t="shared" ca="1" si="248"/>
        <v/>
      </c>
      <c r="S652" s="46" t="str">
        <f t="shared" ca="1" si="249"/>
        <v/>
      </c>
      <c r="T652" s="77" t="str">
        <f t="shared" ca="1" si="250"/>
        <v/>
      </c>
      <c r="AH652" s="163" t="str">
        <f t="shared" si="251"/>
        <v/>
      </c>
      <c r="AI652" s="163" t="str">
        <f t="shared" si="252"/>
        <v/>
      </c>
    </row>
    <row r="653" spans="1:35">
      <c r="A653" s="164" t="str">
        <f t="shared" ca="1" si="232"/>
        <v/>
      </c>
      <c r="B653" s="44" t="str">
        <f t="shared" ca="1" si="233"/>
        <v/>
      </c>
      <c r="C653" s="45" t="str">
        <f t="shared" ca="1" si="231"/>
        <v/>
      </c>
      <c r="D653" s="45" t="str">
        <f t="shared" ca="1" si="234"/>
        <v/>
      </c>
      <c r="E653" s="44" t="str">
        <f t="shared" ca="1" si="235"/>
        <v/>
      </c>
      <c r="F653" s="45" t="str">
        <f t="shared" ca="1" si="236"/>
        <v/>
      </c>
      <c r="G653" s="46" t="str">
        <f t="shared" ca="1" si="237"/>
        <v/>
      </c>
      <c r="H653" s="44" t="str">
        <f t="shared" ca="1" si="238"/>
        <v/>
      </c>
      <c r="I653" s="45" t="str">
        <f t="shared" ca="1" si="239"/>
        <v/>
      </c>
      <c r="J653" s="46" t="str">
        <f t="shared" ca="1" si="240"/>
        <v/>
      </c>
      <c r="K653" s="44" t="str">
        <f t="shared" ca="1" si="241"/>
        <v/>
      </c>
      <c r="L653" s="45" t="str">
        <f t="shared" ca="1" si="242"/>
        <v/>
      </c>
      <c r="M653" s="46" t="str">
        <f t="shared" ca="1" si="243"/>
        <v/>
      </c>
      <c r="N653" s="44" t="str">
        <f t="shared" ca="1" si="244"/>
        <v/>
      </c>
      <c r="O653" s="45" t="str">
        <f t="shared" ca="1" si="245"/>
        <v/>
      </c>
      <c r="P653" s="46" t="str">
        <f t="shared" ca="1" si="246"/>
        <v/>
      </c>
      <c r="Q653" s="44" t="str">
        <f t="shared" ca="1" si="247"/>
        <v/>
      </c>
      <c r="R653" s="45" t="str">
        <f t="shared" ca="1" si="248"/>
        <v/>
      </c>
      <c r="S653" s="46" t="str">
        <f t="shared" ca="1" si="249"/>
        <v/>
      </c>
      <c r="T653" s="77" t="str">
        <f t="shared" ca="1" si="250"/>
        <v/>
      </c>
      <c r="AH653" s="163" t="str">
        <f t="shared" si="251"/>
        <v/>
      </c>
      <c r="AI653" s="163" t="str">
        <f t="shared" si="252"/>
        <v/>
      </c>
    </row>
    <row r="654" spans="1:35">
      <c r="A654" s="164" t="str">
        <f t="shared" ca="1" si="232"/>
        <v/>
      </c>
      <c r="B654" s="44" t="str">
        <f t="shared" ca="1" si="233"/>
        <v/>
      </c>
      <c r="C654" s="45" t="str">
        <f t="shared" ca="1" si="231"/>
        <v/>
      </c>
      <c r="D654" s="45" t="str">
        <f t="shared" ca="1" si="234"/>
        <v/>
      </c>
      <c r="E654" s="44" t="str">
        <f t="shared" ca="1" si="235"/>
        <v/>
      </c>
      <c r="F654" s="45" t="str">
        <f t="shared" ca="1" si="236"/>
        <v/>
      </c>
      <c r="G654" s="46" t="str">
        <f t="shared" ca="1" si="237"/>
        <v/>
      </c>
      <c r="H654" s="44" t="str">
        <f t="shared" ca="1" si="238"/>
        <v/>
      </c>
      <c r="I654" s="45" t="str">
        <f t="shared" ca="1" si="239"/>
        <v/>
      </c>
      <c r="J654" s="46" t="str">
        <f t="shared" ca="1" si="240"/>
        <v/>
      </c>
      <c r="K654" s="44" t="str">
        <f t="shared" ca="1" si="241"/>
        <v/>
      </c>
      <c r="L654" s="45" t="str">
        <f t="shared" ca="1" si="242"/>
        <v/>
      </c>
      <c r="M654" s="46" t="str">
        <f t="shared" ca="1" si="243"/>
        <v/>
      </c>
      <c r="N654" s="44" t="str">
        <f t="shared" ca="1" si="244"/>
        <v/>
      </c>
      <c r="O654" s="45" t="str">
        <f t="shared" ca="1" si="245"/>
        <v/>
      </c>
      <c r="P654" s="46" t="str">
        <f t="shared" ca="1" si="246"/>
        <v/>
      </c>
      <c r="Q654" s="44" t="str">
        <f t="shared" ca="1" si="247"/>
        <v/>
      </c>
      <c r="R654" s="45" t="str">
        <f t="shared" ca="1" si="248"/>
        <v/>
      </c>
      <c r="S654" s="46" t="str">
        <f t="shared" ca="1" si="249"/>
        <v/>
      </c>
      <c r="T654" s="77" t="str">
        <f t="shared" ca="1" si="250"/>
        <v/>
      </c>
      <c r="AH654" s="163" t="str">
        <f t="shared" si="251"/>
        <v/>
      </c>
      <c r="AI654" s="163" t="str">
        <f t="shared" si="252"/>
        <v/>
      </c>
    </row>
    <row r="655" spans="1:35">
      <c r="A655" s="164" t="str">
        <f t="shared" ca="1" si="232"/>
        <v/>
      </c>
      <c r="B655" s="44" t="str">
        <f t="shared" ca="1" si="233"/>
        <v/>
      </c>
      <c r="C655" s="45" t="str">
        <f t="shared" ca="1" si="231"/>
        <v/>
      </c>
      <c r="D655" s="45" t="str">
        <f t="shared" ca="1" si="234"/>
        <v/>
      </c>
      <c r="E655" s="44" t="str">
        <f t="shared" ca="1" si="235"/>
        <v/>
      </c>
      <c r="F655" s="45" t="str">
        <f t="shared" ca="1" si="236"/>
        <v/>
      </c>
      <c r="G655" s="46" t="str">
        <f t="shared" ca="1" si="237"/>
        <v/>
      </c>
      <c r="H655" s="44" t="str">
        <f t="shared" ca="1" si="238"/>
        <v/>
      </c>
      <c r="I655" s="45" t="str">
        <f t="shared" ca="1" si="239"/>
        <v/>
      </c>
      <c r="J655" s="46" t="str">
        <f t="shared" ca="1" si="240"/>
        <v/>
      </c>
      <c r="K655" s="44" t="str">
        <f t="shared" ca="1" si="241"/>
        <v/>
      </c>
      <c r="L655" s="45" t="str">
        <f t="shared" ca="1" si="242"/>
        <v/>
      </c>
      <c r="M655" s="46" t="str">
        <f t="shared" ca="1" si="243"/>
        <v/>
      </c>
      <c r="N655" s="44" t="str">
        <f t="shared" ca="1" si="244"/>
        <v/>
      </c>
      <c r="O655" s="45" t="str">
        <f t="shared" ca="1" si="245"/>
        <v/>
      </c>
      <c r="P655" s="46" t="str">
        <f t="shared" ca="1" si="246"/>
        <v/>
      </c>
      <c r="Q655" s="44" t="str">
        <f t="shared" ca="1" si="247"/>
        <v/>
      </c>
      <c r="R655" s="45" t="str">
        <f t="shared" ca="1" si="248"/>
        <v/>
      </c>
      <c r="S655" s="46" t="str">
        <f t="shared" ca="1" si="249"/>
        <v/>
      </c>
      <c r="T655" s="77" t="str">
        <f t="shared" ca="1" si="250"/>
        <v/>
      </c>
      <c r="AH655" s="163" t="str">
        <f t="shared" si="251"/>
        <v/>
      </c>
      <c r="AI655" s="163" t="str">
        <f t="shared" si="252"/>
        <v/>
      </c>
    </row>
    <row r="656" spans="1:35">
      <c r="A656" s="164" t="str">
        <f t="shared" ca="1" si="232"/>
        <v/>
      </c>
      <c r="B656" s="44" t="str">
        <f t="shared" ca="1" si="233"/>
        <v/>
      </c>
      <c r="C656" s="45" t="str">
        <f t="shared" ref="C656:C719" ca="1" si="253">IF(ISERROR(B656-2),"",(B656/$B$14-1)*$B$5)</f>
        <v/>
      </c>
      <c r="D656" s="45" t="str">
        <f t="shared" ca="1" si="234"/>
        <v/>
      </c>
      <c r="E656" s="44" t="str">
        <f t="shared" ca="1" si="235"/>
        <v/>
      </c>
      <c r="F656" s="45" t="str">
        <f t="shared" ca="1" si="236"/>
        <v/>
      </c>
      <c r="G656" s="46" t="str">
        <f t="shared" ca="1" si="237"/>
        <v/>
      </c>
      <c r="H656" s="44" t="str">
        <f t="shared" ca="1" si="238"/>
        <v/>
      </c>
      <c r="I656" s="45" t="str">
        <f t="shared" ca="1" si="239"/>
        <v/>
      </c>
      <c r="J656" s="46" t="str">
        <f t="shared" ca="1" si="240"/>
        <v/>
      </c>
      <c r="K656" s="44" t="str">
        <f t="shared" ca="1" si="241"/>
        <v/>
      </c>
      <c r="L656" s="45" t="str">
        <f t="shared" ca="1" si="242"/>
        <v/>
      </c>
      <c r="M656" s="46" t="str">
        <f t="shared" ca="1" si="243"/>
        <v/>
      </c>
      <c r="N656" s="44" t="str">
        <f t="shared" ca="1" si="244"/>
        <v/>
      </c>
      <c r="O656" s="45" t="str">
        <f t="shared" ca="1" si="245"/>
        <v/>
      </c>
      <c r="P656" s="46" t="str">
        <f t="shared" ca="1" si="246"/>
        <v/>
      </c>
      <c r="Q656" s="44" t="str">
        <f t="shared" ca="1" si="247"/>
        <v/>
      </c>
      <c r="R656" s="45" t="str">
        <f t="shared" ca="1" si="248"/>
        <v/>
      </c>
      <c r="S656" s="46" t="str">
        <f t="shared" ca="1" si="249"/>
        <v/>
      </c>
      <c r="T656" s="77" t="str">
        <f t="shared" ca="1" si="250"/>
        <v/>
      </c>
      <c r="AH656" s="163" t="str">
        <f t="shared" si="251"/>
        <v/>
      </c>
      <c r="AI656" s="163" t="str">
        <f t="shared" si="252"/>
        <v/>
      </c>
    </row>
    <row r="657" spans="1:35">
      <c r="A657" s="164" t="str">
        <f t="shared" ca="1" si="232"/>
        <v/>
      </c>
      <c r="B657" s="44" t="str">
        <f t="shared" ca="1" si="233"/>
        <v/>
      </c>
      <c r="C657" s="45" t="str">
        <f t="shared" ca="1" si="253"/>
        <v/>
      </c>
      <c r="D657" s="45" t="str">
        <f t="shared" ca="1" si="234"/>
        <v/>
      </c>
      <c r="E657" s="44" t="str">
        <f t="shared" ca="1" si="235"/>
        <v/>
      </c>
      <c r="F657" s="45" t="str">
        <f t="shared" ca="1" si="236"/>
        <v/>
      </c>
      <c r="G657" s="46" t="str">
        <f t="shared" ca="1" si="237"/>
        <v/>
      </c>
      <c r="H657" s="44" t="str">
        <f t="shared" ca="1" si="238"/>
        <v/>
      </c>
      <c r="I657" s="45" t="str">
        <f t="shared" ca="1" si="239"/>
        <v/>
      </c>
      <c r="J657" s="46" t="str">
        <f t="shared" ca="1" si="240"/>
        <v/>
      </c>
      <c r="K657" s="44" t="str">
        <f t="shared" ca="1" si="241"/>
        <v/>
      </c>
      <c r="L657" s="45" t="str">
        <f t="shared" ca="1" si="242"/>
        <v/>
      </c>
      <c r="M657" s="46" t="str">
        <f t="shared" ca="1" si="243"/>
        <v/>
      </c>
      <c r="N657" s="44" t="str">
        <f t="shared" ca="1" si="244"/>
        <v/>
      </c>
      <c r="O657" s="45" t="str">
        <f t="shared" ca="1" si="245"/>
        <v/>
      </c>
      <c r="P657" s="46" t="str">
        <f t="shared" ca="1" si="246"/>
        <v/>
      </c>
      <c r="Q657" s="44" t="str">
        <f t="shared" ca="1" si="247"/>
        <v/>
      </c>
      <c r="R657" s="45" t="str">
        <f t="shared" ca="1" si="248"/>
        <v/>
      </c>
      <c r="S657" s="46" t="str">
        <f t="shared" ca="1" si="249"/>
        <v/>
      </c>
      <c r="T657" s="77" t="str">
        <f t="shared" ca="1" si="250"/>
        <v/>
      </c>
      <c r="AH657" s="163" t="str">
        <f t="shared" si="251"/>
        <v/>
      </c>
      <c r="AI657" s="163" t="str">
        <f t="shared" si="252"/>
        <v/>
      </c>
    </row>
    <row r="658" spans="1:35">
      <c r="A658" s="164" t="str">
        <f t="shared" ca="1" si="232"/>
        <v/>
      </c>
      <c r="B658" s="44" t="str">
        <f t="shared" ca="1" si="233"/>
        <v/>
      </c>
      <c r="C658" s="45" t="str">
        <f t="shared" ca="1" si="253"/>
        <v/>
      </c>
      <c r="D658" s="45" t="str">
        <f t="shared" ca="1" si="234"/>
        <v/>
      </c>
      <c r="E658" s="44" t="str">
        <f t="shared" ca="1" si="235"/>
        <v/>
      </c>
      <c r="F658" s="45" t="str">
        <f t="shared" ca="1" si="236"/>
        <v/>
      </c>
      <c r="G658" s="46" t="str">
        <f t="shared" ca="1" si="237"/>
        <v/>
      </c>
      <c r="H658" s="44" t="str">
        <f t="shared" ca="1" si="238"/>
        <v/>
      </c>
      <c r="I658" s="45" t="str">
        <f t="shared" ca="1" si="239"/>
        <v/>
      </c>
      <c r="J658" s="46" t="str">
        <f t="shared" ca="1" si="240"/>
        <v/>
      </c>
      <c r="K658" s="44" t="str">
        <f t="shared" ca="1" si="241"/>
        <v/>
      </c>
      <c r="L658" s="45" t="str">
        <f t="shared" ca="1" si="242"/>
        <v/>
      </c>
      <c r="M658" s="46" t="str">
        <f t="shared" ca="1" si="243"/>
        <v/>
      </c>
      <c r="N658" s="44" t="str">
        <f t="shared" ca="1" si="244"/>
        <v/>
      </c>
      <c r="O658" s="45" t="str">
        <f t="shared" ca="1" si="245"/>
        <v/>
      </c>
      <c r="P658" s="46" t="str">
        <f t="shared" ca="1" si="246"/>
        <v/>
      </c>
      <c r="Q658" s="44" t="str">
        <f t="shared" ca="1" si="247"/>
        <v/>
      </c>
      <c r="R658" s="45" t="str">
        <f t="shared" ca="1" si="248"/>
        <v/>
      </c>
      <c r="S658" s="46" t="str">
        <f t="shared" ca="1" si="249"/>
        <v/>
      </c>
      <c r="T658" s="77" t="str">
        <f t="shared" ca="1" si="250"/>
        <v/>
      </c>
      <c r="AH658" s="163" t="str">
        <f t="shared" si="251"/>
        <v/>
      </c>
      <c r="AI658" s="163" t="str">
        <f t="shared" si="252"/>
        <v/>
      </c>
    </row>
    <row r="659" spans="1:35">
      <c r="A659" s="164" t="str">
        <f t="shared" ca="1" si="232"/>
        <v/>
      </c>
      <c r="B659" s="44" t="str">
        <f t="shared" ca="1" si="233"/>
        <v/>
      </c>
      <c r="C659" s="45" t="str">
        <f t="shared" ca="1" si="253"/>
        <v/>
      </c>
      <c r="D659" s="45" t="str">
        <f t="shared" ca="1" si="234"/>
        <v/>
      </c>
      <c r="E659" s="44" t="str">
        <f t="shared" ca="1" si="235"/>
        <v/>
      </c>
      <c r="F659" s="45" t="str">
        <f t="shared" ca="1" si="236"/>
        <v/>
      </c>
      <c r="G659" s="46" t="str">
        <f t="shared" ca="1" si="237"/>
        <v/>
      </c>
      <c r="H659" s="44" t="str">
        <f t="shared" ca="1" si="238"/>
        <v/>
      </c>
      <c r="I659" s="45" t="str">
        <f t="shared" ca="1" si="239"/>
        <v/>
      </c>
      <c r="J659" s="46" t="str">
        <f t="shared" ca="1" si="240"/>
        <v/>
      </c>
      <c r="K659" s="44" t="str">
        <f t="shared" ca="1" si="241"/>
        <v/>
      </c>
      <c r="L659" s="45" t="str">
        <f t="shared" ca="1" si="242"/>
        <v/>
      </c>
      <c r="M659" s="46" t="str">
        <f t="shared" ca="1" si="243"/>
        <v/>
      </c>
      <c r="N659" s="44" t="str">
        <f t="shared" ca="1" si="244"/>
        <v/>
      </c>
      <c r="O659" s="45" t="str">
        <f t="shared" ca="1" si="245"/>
        <v/>
      </c>
      <c r="P659" s="46" t="str">
        <f t="shared" ca="1" si="246"/>
        <v/>
      </c>
      <c r="Q659" s="44" t="str">
        <f t="shared" ca="1" si="247"/>
        <v/>
      </c>
      <c r="R659" s="45" t="str">
        <f t="shared" ca="1" si="248"/>
        <v/>
      </c>
      <c r="S659" s="46" t="str">
        <f t="shared" ca="1" si="249"/>
        <v/>
      </c>
      <c r="T659" s="77" t="str">
        <f t="shared" ca="1" si="250"/>
        <v/>
      </c>
      <c r="AH659" s="163" t="str">
        <f t="shared" si="251"/>
        <v/>
      </c>
      <c r="AI659" s="163" t="str">
        <f t="shared" si="252"/>
        <v/>
      </c>
    </row>
    <row r="660" spans="1:35">
      <c r="A660" s="164" t="str">
        <f t="shared" ca="1" si="232"/>
        <v/>
      </c>
      <c r="B660" s="44" t="str">
        <f t="shared" ca="1" si="233"/>
        <v/>
      </c>
      <c r="C660" s="45" t="str">
        <f t="shared" ca="1" si="253"/>
        <v/>
      </c>
      <c r="D660" s="45" t="str">
        <f t="shared" ca="1" si="234"/>
        <v/>
      </c>
      <c r="E660" s="44" t="str">
        <f t="shared" ca="1" si="235"/>
        <v/>
      </c>
      <c r="F660" s="45" t="str">
        <f t="shared" ca="1" si="236"/>
        <v/>
      </c>
      <c r="G660" s="46" t="str">
        <f t="shared" ca="1" si="237"/>
        <v/>
      </c>
      <c r="H660" s="44" t="str">
        <f t="shared" ca="1" si="238"/>
        <v/>
      </c>
      <c r="I660" s="45" t="str">
        <f t="shared" ca="1" si="239"/>
        <v/>
      </c>
      <c r="J660" s="46" t="str">
        <f t="shared" ca="1" si="240"/>
        <v/>
      </c>
      <c r="K660" s="44" t="str">
        <f t="shared" ca="1" si="241"/>
        <v/>
      </c>
      <c r="L660" s="45" t="str">
        <f t="shared" ca="1" si="242"/>
        <v/>
      </c>
      <c r="M660" s="46" t="str">
        <f t="shared" ca="1" si="243"/>
        <v/>
      </c>
      <c r="N660" s="44" t="str">
        <f t="shared" ca="1" si="244"/>
        <v/>
      </c>
      <c r="O660" s="45" t="str">
        <f t="shared" ca="1" si="245"/>
        <v/>
      </c>
      <c r="P660" s="46" t="str">
        <f t="shared" ca="1" si="246"/>
        <v/>
      </c>
      <c r="Q660" s="44" t="str">
        <f t="shared" ca="1" si="247"/>
        <v/>
      </c>
      <c r="R660" s="45" t="str">
        <f t="shared" ca="1" si="248"/>
        <v/>
      </c>
      <c r="S660" s="46" t="str">
        <f t="shared" ca="1" si="249"/>
        <v/>
      </c>
      <c r="T660" s="77" t="str">
        <f t="shared" ca="1" si="250"/>
        <v/>
      </c>
      <c r="AH660" s="163" t="str">
        <f t="shared" si="251"/>
        <v/>
      </c>
      <c r="AI660" s="163" t="str">
        <f t="shared" si="252"/>
        <v/>
      </c>
    </row>
    <row r="661" spans="1:35">
      <c r="A661" s="164" t="str">
        <f t="shared" ca="1" si="232"/>
        <v/>
      </c>
      <c r="B661" s="44" t="str">
        <f t="shared" ca="1" si="233"/>
        <v/>
      </c>
      <c r="C661" s="45" t="str">
        <f t="shared" ca="1" si="253"/>
        <v/>
      </c>
      <c r="D661" s="45" t="str">
        <f t="shared" ca="1" si="234"/>
        <v/>
      </c>
      <c r="E661" s="44" t="str">
        <f t="shared" ca="1" si="235"/>
        <v/>
      </c>
      <c r="F661" s="45" t="str">
        <f t="shared" ca="1" si="236"/>
        <v/>
      </c>
      <c r="G661" s="46" t="str">
        <f t="shared" ca="1" si="237"/>
        <v/>
      </c>
      <c r="H661" s="44" t="str">
        <f t="shared" ca="1" si="238"/>
        <v/>
      </c>
      <c r="I661" s="45" t="str">
        <f t="shared" ca="1" si="239"/>
        <v/>
      </c>
      <c r="J661" s="46" t="str">
        <f t="shared" ca="1" si="240"/>
        <v/>
      </c>
      <c r="K661" s="44" t="str">
        <f t="shared" ca="1" si="241"/>
        <v/>
      </c>
      <c r="L661" s="45" t="str">
        <f t="shared" ca="1" si="242"/>
        <v/>
      </c>
      <c r="M661" s="46" t="str">
        <f t="shared" ca="1" si="243"/>
        <v/>
      </c>
      <c r="N661" s="44" t="str">
        <f t="shared" ca="1" si="244"/>
        <v/>
      </c>
      <c r="O661" s="45" t="str">
        <f t="shared" ca="1" si="245"/>
        <v/>
      </c>
      <c r="P661" s="46" t="str">
        <f t="shared" ca="1" si="246"/>
        <v/>
      </c>
      <c r="Q661" s="44" t="str">
        <f t="shared" ca="1" si="247"/>
        <v/>
      </c>
      <c r="R661" s="45" t="str">
        <f t="shared" ca="1" si="248"/>
        <v/>
      </c>
      <c r="S661" s="46" t="str">
        <f t="shared" ca="1" si="249"/>
        <v/>
      </c>
      <c r="T661" s="77" t="str">
        <f t="shared" ca="1" si="250"/>
        <v/>
      </c>
      <c r="AH661" s="163" t="str">
        <f t="shared" si="251"/>
        <v/>
      </c>
      <c r="AI661" s="163" t="str">
        <f t="shared" si="252"/>
        <v/>
      </c>
    </row>
    <row r="662" spans="1:35">
      <c r="A662" s="164" t="str">
        <f t="shared" ca="1" si="232"/>
        <v/>
      </c>
      <c r="B662" s="44" t="str">
        <f t="shared" ca="1" si="233"/>
        <v/>
      </c>
      <c r="C662" s="45" t="str">
        <f t="shared" ca="1" si="253"/>
        <v/>
      </c>
      <c r="D662" s="45" t="str">
        <f t="shared" ca="1" si="234"/>
        <v/>
      </c>
      <c r="E662" s="44" t="str">
        <f t="shared" ca="1" si="235"/>
        <v/>
      </c>
      <c r="F662" s="45" t="str">
        <f t="shared" ca="1" si="236"/>
        <v/>
      </c>
      <c r="G662" s="46" t="str">
        <f t="shared" ca="1" si="237"/>
        <v/>
      </c>
      <c r="H662" s="44" t="str">
        <f t="shared" ca="1" si="238"/>
        <v/>
      </c>
      <c r="I662" s="45" t="str">
        <f t="shared" ca="1" si="239"/>
        <v/>
      </c>
      <c r="J662" s="46" t="str">
        <f t="shared" ca="1" si="240"/>
        <v/>
      </c>
      <c r="K662" s="44" t="str">
        <f t="shared" ca="1" si="241"/>
        <v/>
      </c>
      <c r="L662" s="45" t="str">
        <f t="shared" ca="1" si="242"/>
        <v/>
      </c>
      <c r="M662" s="46" t="str">
        <f t="shared" ca="1" si="243"/>
        <v/>
      </c>
      <c r="N662" s="44" t="str">
        <f t="shared" ca="1" si="244"/>
        <v/>
      </c>
      <c r="O662" s="45" t="str">
        <f t="shared" ca="1" si="245"/>
        <v/>
      </c>
      <c r="P662" s="46" t="str">
        <f t="shared" ca="1" si="246"/>
        <v/>
      </c>
      <c r="Q662" s="44" t="str">
        <f t="shared" ca="1" si="247"/>
        <v/>
      </c>
      <c r="R662" s="45" t="str">
        <f t="shared" ca="1" si="248"/>
        <v/>
      </c>
      <c r="S662" s="46" t="str">
        <f t="shared" ca="1" si="249"/>
        <v/>
      </c>
      <c r="T662" s="77" t="str">
        <f t="shared" ca="1" si="250"/>
        <v/>
      </c>
      <c r="AH662" s="163" t="str">
        <f t="shared" si="251"/>
        <v/>
      </c>
      <c r="AI662" s="163" t="str">
        <f t="shared" si="252"/>
        <v/>
      </c>
    </row>
    <row r="663" spans="1:35">
      <c r="A663" s="164" t="str">
        <f t="shared" ca="1" si="232"/>
        <v/>
      </c>
      <c r="B663" s="44" t="str">
        <f t="shared" ca="1" si="233"/>
        <v/>
      </c>
      <c r="C663" s="45" t="str">
        <f t="shared" ca="1" si="253"/>
        <v/>
      </c>
      <c r="D663" s="45" t="str">
        <f t="shared" ca="1" si="234"/>
        <v/>
      </c>
      <c r="E663" s="44" t="str">
        <f t="shared" ca="1" si="235"/>
        <v/>
      </c>
      <c r="F663" s="45" t="str">
        <f t="shared" ca="1" si="236"/>
        <v/>
      </c>
      <c r="G663" s="46" t="str">
        <f t="shared" ca="1" si="237"/>
        <v/>
      </c>
      <c r="H663" s="44" t="str">
        <f t="shared" ca="1" si="238"/>
        <v/>
      </c>
      <c r="I663" s="45" t="str">
        <f t="shared" ca="1" si="239"/>
        <v/>
      </c>
      <c r="J663" s="46" t="str">
        <f t="shared" ca="1" si="240"/>
        <v/>
      </c>
      <c r="K663" s="44" t="str">
        <f t="shared" ca="1" si="241"/>
        <v/>
      </c>
      <c r="L663" s="45" t="str">
        <f t="shared" ca="1" si="242"/>
        <v/>
      </c>
      <c r="M663" s="46" t="str">
        <f t="shared" ca="1" si="243"/>
        <v/>
      </c>
      <c r="N663" s="44" t="str">
        <f t="shared" ca="1" si="244"/>
        <v/>
      </c>
      <c r="O663" s="45" t="str">
        <f t="shared" ca="1" si="245"/>
        <v/>
      </c>
      <c r="P663" s="46" t="str">
        <f t="shared" ca="1" si="246"/>
        <v/>
      </c>
      <c r="Q663" s="44" t="str">
        <f t="shared" ca="1" si="247"/>
        <v/>
      </c>
      <c r="R663" s="45" t="str">
        <f t="shared" ca="1" si="248"/>
        <v/>
      </c>
      <c r="S663" s="46" t="str">
        <f t="shared" ca="1" si="249"/>
        <v/>
      </c>
      <c r="T663" s="77" t="str">
        <f t="shared" ca="1" si="250"/>
        <v/>
      </c>
      <c r="AH663" s="163" t="str">
        <f t="shared" si="251"/>
        <v/>
      </c>
      <c r="AI663" s="163" t="str">
        <f t="shared" si="252"/>
        <v/>
      </c>
    </row>
    <row r="664" spans="1:35">
      <c r="A664" s="164" t="str">
        <f t="shared" ca="1" si="232"/>
        <v/>
      </c>
      <c r="B664" s="44" t="str">
        <f t="shared" ca="1" si="233"/>
        <v/>
      </c>
      <c r="C664" s="45" t="str">
        <f t="shared" ca="1" si="253"/>
        <v/>
      </c>
      <c r="D664" s="45" t="str">
        <f t="shared" ca="1" si="234"/>
        <v/>
      </c>
      <c r="E664" s="44" t="str">
        <f t="shared" ca="1" si="235"/>
        <v/>
      </c>
      <c r="F664" s="45" t="str">
        <f t="shared" ca="1" si="236"/>
        <v/>
      </c>
      <c r="G664" s="46" t="str">
        <f t="shared" ca="1" si="237"/>
        <v/>
      </c>
      <c r="H664" s="44" t="str">
        <f t="shared" ca="1" si="238"/>
        <v/>
      </c>
      <c r="I664" s="45" t="str">
        <f t="shared" ca="1" si="239"/>
        <v/>
      </c>
      <c r="J664" s="46" t="str">
        <f t="shared" ca="1" si="240"/>
        <v/>
      </c>
      <c r="K664" s="44" t="str">
        <f t="shared" ca="1" si="241"/>
        <v/>
      </c>
      <c r="L664" s="45" t="str">
        <f t="shared" ca="1" si="242"/>
        <v/>
      </c>
      <c r="M664" s="46" t="str">
        <f t="shared" ca="1" si="243"/>
        <v/>
      </c>
      <c r="N664" s="44" t="str">
        <f t="shared" ca="1" si="244"/>
        <v/>
      </c>
      <c r="O664" s="45" t="str">
        <f t="shared" ca="1" si="245"/>
        <v/>
      </c>
      <c r="P664" s="46" t="str">
        <f t="shared" ca="1" si="246"/>
        <v/>
      </c>
      <c r="Q664" s="44" t="str">
        <f t="shared" ca="1" si="247"/>
        <v/>
      </c>
      <c r="R664" s="45" t="str">
        <f t="shared" ca="1" si="248"/>
        <v/>
      </c>
      <c r="S664" s="46" t="str">
        <f t="shared" ca="1" si="249"/>
        <v/>
      </c>
      <c r="T664" s="77" t="str">
        <f t="shared" ca="1" si="250"/>
        <v/>
      </c>
      <c r="AH664" s="163" t="str">
        <f t="shared" si="251"/>
        <v/>
      </c>
      <c r="AI664" s="163" t="str">
        <f t="shared" si="252"/>
        <v/>
      </c>
    </row>
    <row r="665" spans="1:35">
      <c r="A665" s="164" t="str">
        <f t="shared" ca="1" si="232"/>
        <v/>
      </c>
      <c r="B665" s="44" t="str">
        <f t="shared" ca="1" si="233"/>
        <v/>
      </c>
      <c r="C665" s="45" t="str">
        <f t="shared" ca="1" si="253"/>
        <v/>
      </c>
      <c r="D665" s="45" t="str">
        <f t="shared" ca="1" si="234"/>
        <v/>
      </c>
      <c r="E665" s="44" t="str">
        <f t="shared" ca="1" si="235"/>
        <v/>
      </c>
      <c r="F665" s="45" t="str">
        <f t="shared" ca="1" si="236"/>
        <v/>
      </c>
      <c r="G665" s="46" t="str">
        <f t="shared" ca="1" si="237"/>
        <v/>
      </c>
      <c r="H665" s="44" t="str">
        <f t="shared" ca="1" si="238"/>
        <v/>
      </c>
      <c r="I665" s="45" t="str">
        <f t="shared" ca="1" si="239"/>
        <v/>
      </c>
      <c r="J665" s="46" t="str">
        <f t="shared" ca="1" si="240"/>
        <v/>
      </c>
      <c r="K665" s="44" t="str">
        <f t="shared" ca="1" si="241"/>
        <v/>
      </c>
      <c r="L665" s="45" t="str">
        <f t="shared" ca="1" si="242"/>
        <v/>
      </c>
      <c r="M665" s="46" t="str">
        <f t="shared" ca="1" si="243"/>
        <v/>
      </c>
      <c r="N665" s="44" t="str">
        <f t="shared" ca="1" si="244"/>
        <v/>
      </c>
      <c r="O665" s="45" t="str">
        <f t="shared" ca="1" si="245"/>
        <v/>
      </c>
      <c r="P665" s="46" t="str">
        <f t="shared" ca="1" si="246"/>
        <v/>
      </c>
      <c r="Q665" s="44" t="str">
        <f t="shared" ca="1" si="247"/>
        <v/>
      </c>
      <c r="R665" s="45" t="str">
        <f t="shared" ca="1" si="248"/>
        <v/>
      </c>
      <c r="S665" s="46" t="str">
        <f t="shared" ca="1" si="249"/>
        <v/>
      </c>
      <c r="T665" s="77" t="str">
        <f t="shared" ca="1" si="250"/>
        <v/>
      </c>
      <c r="AH665" s="163" t="str">
        <f t="shared" si="251"/>
        <v/>
      </c>
      <c r="AI665" s="163" t="str">
        <f t="shared" si="252"/>
        <v/>
      </c>
    </row>
    <row r="666" spans="1:35">
      <c r="A666" s="164" t="str">
        <f t="shared" ca="1" si="232"/>
        <v/>
      </c>
      <c r="B666" s="44" t="str">
        <f t="shared" ca="1" si="233"/>
        <v/>
      </c>
      <c r="C666" s="45" t="str">
        <f t="shared" ca="1" si="253"/>
        <v/>
      </c>
      <c r="D666" s="45" t="str">
        <f t="shared" ca="1" si="234"/>
        <v/>
      </c>
      <c r="E666" s="44" t="str">
        <f t="shared" ca="1" si="235"/>
        <v/>
      </c>
      <c r="F666" s="45" t="str">
        <f t="shared" ca="1" si="236"/>
        <v/>
      </c>
      <c r="G666" s="46" t="str">
        <f t="shared" ca="1" si="237"/>
        <v/>
      </c>
      <c r="H666" s="44" t="str">
        <f t="shared" ca="1" si="238"/>
        <v/>
      </c>
      <c r="I666" s="45" t="str">
        <f t="shared" ca="1" si="239"/>
        <v/>
      </c>
      <c r="J666" s="46" t="str">
        <f t="shared" ca="1" si="240"/>
        <v/>
      </c>
      <c r="K666" s="44" t="str">
        <f t="shared" ca="1" si="241"/>
        <v/>
      </c>
      <c r="L666" s="45" t="str">
        <f t="shared" ca="1" si="242"/>
        <v/>
      </c>
      <c r="M666" s="46" t="str">
        <f t="shared" ca="1" si="243"/>
        <v/>
      </c>
      <c r="N666" s="44" t="str">
        <f t="shared" ca="1" si="244"/>
        <v/>
      </c>
      <c r="O666" s="45" t="str">
        <f t="shared" ca="1" si="245"/>
        <v/>
      </c>
      <c r="P666" s="46" t="str">
        <f t="shared" ca="1" si="246"/>
        <v/>
      </c>
      <c r="Q666" s="44" t="str">
        <f t="shared" ca="1" si="247"/>
        <v/>
      </c>
      <c r="R666" s="45" t="str">
        <f t="shared" ca="1" si="248"/>
        <v/>
      </c>
      <c r="S666" s="46" t="str">
        <f t="shared" ca="1" si="249"/>
        <v/>
      </c>
      <c r="T666" s="77" t="str">
        <f t="shared" ca="1" si="250"/>
        <v/>
      </c>
      <c r="AH666" s="163" t="str">
        <f t="shared" si="251"/>
        <v/>
      </c>
      <c r="AI666" s="163" t="str">
        <f t="shared" si="252"/>
        <v/>
      </c>
    </row>
    <row r="667" spans="1:35">
      <c r="A667" s="164" t="str">
        <f t="shared" ca="1" si="232"/>
        <v/>
      </c>
      <c r="B667" s="44" t="str">
        <f t="shared" ca="1" si="233"/>
        <v/>
      </c>
      <c r="C667" s="45" t="str">
        <f t="shared" ca="1" si="253"/>
        <v/>
      </c>
      <c r="D667" s="45" t="str">
        <f t="shared" ca="1" si="234"/>
        <v/>
      </c>
      <c r="E667" s="44" t="str">
        <f t="shared" ca="1" si="235"/>
        <v/>
      </c>
      <c r="F667" s="45" t="str">
        <f t="shared" ca="1" si="236"/>
        <v/>
      </c>
      <c r="G667" s="46" t="str">
        <f t="shared" ca="1" si="237"/>
        <v/>
      </c>
      <c r="H667" s="44" t="str">
        <f t="shared" ca="1" si="238"/>
        <v/>
      </c>
      <c r="I667" s="45" t="str">
        <f t="shared" ca="1" si="239"/>
        <v/>
      </c>
      <c r="J667" s="46" t="str">
        <f t="shared" ca="1" si="240"/>
        <v/>
      </c>
      <c r="K667" s="44" t="str">
        <f t="shared" ca="1" si="241"/>
        <v/>
      </c>
      <c r="L667" s="45" t="str">
        <f t="shared" ca="1" si="242"/>
        <v/>
      </c>
      <c r="M667" s="46" t="str">
        <f t="shared" ca="1" si="243"/>
        <v/>
      </c>
      <c r="N667" s="44" t="str">
        <f t="shared" ca="1" si="244"/>
        <v/>
      </c>
      <c r="O667" s="45" t="str">
        <f t="shared" ca="1" si="245"/>
        <v/>
      </c>
      <c r="P667" s="46" t="str">
        <f t="shared" ca="1" si="246"/>
        <v/>
      </c>
      <c r="Q667" s="44" t="str">
        <f t="shared" ca="1" si="247"/>
        <v/>
      </c>
      <c r="R667" s="45" t="str">
        <f t="shared" ca="1" si="248"/>
        <v/>
      </c>
      <c r="S667" s="46" t="str">
        <f t="shared" ca="1" si="249"/>
        <v/>
      </c>
      <c r="T667" s="77" t="str">
        <f t="shared" ca="1" si="250"/>
        <v/>
      </c>
      <c r="AH667" s="163" t="str">
        <f t="shared" si="251"/>
        <v/>
      </c>
      <c r="AI667" s="163" t="str">
        <f t="shared" si="252"/>
        <v/>
      </c>
    </row>
    <row r="668" spans="1:35">
      <c r="A668" s="164" t="str">
        <f t="shared" ca="1" si="232"/>
        <v/>
      </c>
      <c r="B668" s="44" t="str">
        <f t="shared" ca="1" si="233"/>
        <v/>
      </c>
      <c r="C668" s="45" t="str">
        <f t="shared" ca="1" si="253"/>
        <v/>
      </c>
      <c r="D668" s="45" t="str">
        <f t="shared" ca="1" si="234"/>
        <v/>
      </c>
      <c r="E668" s="44" t="str">
        <f t="shared" ca="1" si="235"/>
        <v/>
      </c>
      <c r="F668" s="45" t="str">
        <f t="shared" ca="1" si="236"/>
        <v/>
      </c>
      <c r="G668" s="46" t="str">
        <f t="shared" ca="1" si="237"/>
        <v/>
      </c>
      <c r="H668" s="44" t="str">
        <f t="shared" ca="1" si="238"/>
        <v/>
      </c>
      <c r="I668" s="45" t="str">
        <f t="shared" ca="1" si="239"/>
        <v/>
      </c>
      <c r="J668" s="46" t="str">
        <f t="shared" ca="1" si="240"/>
        <v/>
      </c>
      <c r="K668" s="44" t="str">
        <f t="shared" ca="1" si="241"/>
        <v/>
      </c>
      <c r="L668" s="45" t="str">
        <f t="shared" ca="1" si="242"/>
        <v/>
      </c>
      <c r="M668" s="46" t="str">
        <f t="shared" ca="1" si="243"/>
        <v/>
      </c>
      <c r="N668" s="44" t="str">
        <f t="shared" ca="1" si="244"/>
        <v/>
      </c>
      <c r="O668" s="45" t="str">
        <f t="shared" ca="1" si="245"/>
        <v/>
      </c>
      <c r="P668" s="46" t="str">
        <f t="shared" ca="1" si="246"/>
        <v/>
      </c>
      <c r="Q668" s="44" t="str">
        <f t="shared" ca="1" si="247"/>
        <v/>
      </c>
      <c r="R668" s="45" t="str">
        <f t="shared" ca="1" si="248"/>
        <v/>
      </c>
      <c r="S668" s="46" t="str">
        <f t="shared" ca="1" si="249"/>
        <v/>
      </c>
      <c r="T668" s="77" t="str">
        <f t="shared" ca="1" si="250"/>
        <v/>
      </c>
      <c r="AH668" s="163" t="str">
        <f t="shared" si="251"/>
        <v/>
      </c>
      <c r="AI668" s="163" t="str">
        <f t="shared" si="252"/>
        <v/>
      </c>
    </row>
    <row r="669" spans="1:35">
      <c r="A669" s="164" t="str">
        <f t="shared" ca="1" si="232"/>
        <v/>
      </c>
      <c r="B669" s="44" t="str">
        <f t="shared" ca="1" si="233"/>
        <v/>
      </c>
      <c r="C669" s="45" t="str">
        <f t="shared" ca="1" si="253"/>
        <v/>
      </c>
      <c r="D669" s="45" t="str">
        <f t="shared" ca="1" si="234"/>
        <v/>
      </c>
      <c r="E669" s="44" t="str">
        <f t="shared" ca="1" si="235"/>
        <v/>
      </c>
      <c r="F669" s="45" t="str">
        <f t="shared" ca="1" si="236"/>
        <v/>
      </c>
      <c r="G669" s="46" t="str">
        <f t="shared" ca="1" si="237"/>
        <v/>
      </c>
      <c r="H669" s="44" t="str">
        <f t="shared" ca="1" si="238"/>
        <v/>
      </c>
      <c r="I669" s="45" t="str">
        <f t="shared" ca="1" si="239"/>
        <v/>
      </c>
      <c r="J669" s="46" t="str">
        <f t="shared" ca="1" si="240"/>
        <v/>
      </c>
      <c r="K669" s="44" t="str">
        <f t="shared" ca="1" si="241"/>
        <v/>
      </c>
      <c r="L669" s="45" t="str">
        <f t="shared" ca="1" si="242"/>
        <v/>
      </c>
      <c r="M669" s="46" t="str">
        <f t="shared" ca="1" si="243"/>
        <v/>
      </c>
      <c r="N669" s="44" t="str">
        <f t="shared" ca="1" si="244"/>
        <v/>
      </c>
      <c r="O669" s="45" t="str">
        <f t="shared" ca="1" si="245"/>
        <v/>
      </c>
      <c r="P669" s="46" t="str">
        <f t="shared" ca="1" si="246"/>
        <v/>
      </c>
      <c r="Q669" s="44" t="str">
        <f t="shared" ca="1" si="247"/>
        <v/>
      </c>
      <c r="R669" s="45" t="str">
        <f t="shared" ca="1" si="248"/>
        <v/>
      </c>
      <c r="S669" s="46" t="str">
        <f t="shared" ca="1" si="249"/>
        <v/>
      </c>
      <c r="T669" s="77" t="str">
        <f t="shared" ca="1" si="250"/>
        <v/>
      </c>
      <c r="AH669" s="163" t="str">
        <f t="shared" si="251"/>
        <v/>
      </c>
      <c r="AI669" s="163" t="str">
        <f t="shared" si="252"/>
        <v/>
      </c>
    </row>
    <row r="670" spans="1:35">
      <c r="A670" s="164" t="str">
        <f t="shared" ca="1" si="232"/>
        <v/>
      </c>
      <c r="B670" s="44" t="str">
        <f t="shared" ca="1" si="233"/>
        <v/>
      </c>
      <c r="C670" s="45" t="str">
        <f t="shared" ca="1" si="253"/>
        <v/>
      </c>
      <c r="D670" s="45" t="str">
        <f t="shared" ca="1" si="234"/>
        <v/>
      </c>
      <c r="E670" s="44" t="str">
        <f t="shared" ca="1" si="235"/>
        <v/>
      </c>
      <c r="F670" s="45" t="str">
        <f t="shared" ca="1" si="236"/>
        <v/>
      </c>
      <c r="G670" s="46" t="str">
        <f t="shared" ca="1" si="237"/>
        <v/>
      </c>
      <c r="H670" s="44" t="str">
        <f t="shared" ca="1" si="238"/>
        <v/>
      </c>
      <c r="I670" s="45" t="str">
        <f t="shared" ca="1" si="239"/>
        <v/>
      </c>
      <c r="J670" s="46" t="str">
        <f t="shared" ca="1" si="240"/>
        <v/>
      </c>
      <c r="K670" s="44" t="str">
        <f t="shared" ca="1" si="241"/>
        <v/>
      </c>
      <c r="L670" s="45" t="str">
        <f t="shared" ca="1" si="242"/>
        <v/>
      </c>
      <c r="M670" s="46" t="str">
        <f t="shared" ca="1" si="243"/>
        <v/>
      </c>
      <c r="N670" s="44" t="str">
        <f t="shared" ca="1" si="244"/>
        <v/>
      </c>
      <c r="O670" s="45" t="str">
        <f t="shared" ca="1" si="245"/>
        <v/>
      </c>
      <c r="P670" s="46" t="str">
        <f t="shared" ca="1" si="246"/>
        <v/>
      </c>
      <c r="Q670" s="44" t="str">
        <f t="shared" ca="1" si="247"/>
        <v/>
      </c>
      <c r="R670" s="45" t="str">
        <f t="shared" ca="1" si="248"/>
        <v/>
      </c>
      <c r="S670" s="46" t="str">
        <f t="shared" ca="1" si="249"/>
        <v/>
      </c>
      <c r="T670" s="77" t="str">
        <f t="shared" ca="1" si="250"/>
        <v/>
      </c>
      <c r="AH670" s="163" t="str">
        <f t="shared" si="251"/>
        <v/>
      </c>
      <c r="AI670" s="163" t="str">
        <f t="shared" si="252"/>
        <v/>
      </c>
    </row>
    <row r="671" spans="1:35">
      <c r="A671" s="164" t="str">
        <f t="shared" ca="1" si="232"/>
        <v/>
      </c>
      <c r="B671" s="44" t="str">
        <f t="shared" ca="1" si="233"/>
        <v/>
      </c>
      <c r="C671" s="45" t="str">
        <f t="shared" ca="1" si="253"/>
        <v/>
      </c>
      <c r="D671" s="45" t="str">
        <f t="shared" ca="1" si="234"/>
        <v/>
      </c>
      <c r="E671" s="44" t="str">
        <f t="shared" ca="1" si="235"/>
        <v/>
      </c>
      <c r="F671" s="45" t="str">
        <f t="shared" ca="1" si="236"/>
        <v/>
      </c>
      <c r="G671" s="46" t="str">
        <f t="shared" ca="1" si="237"/>
        <v/>
      </c>
      <c r="H671" s="44" t="str">
        <f t="shared" ca="1" si="238"/>
        <v/>
      </c>
      <c r="I671" s="45" t="str">
        <f t="shared" ca="1" si="239"/>
        <v/>
      </c>
      <c r="J671" s="46" t="str">
        <f t="shared" ca="1" si="240"/>
        <v/>
      </c>
      <c r="K671" s="44" t="str">
        <f t="shared" ca="1" si="241"/>
        <v/>
      </c>
      <c r="L671" s="45" t="str">
        <f t="shared" ca="1" si="242"/>
        <v/>
      </c>
      <c r="M671" s="46" t="str">
        <f t="shared" ca="1" si="243"/>
        <v/>
      </c>
      <c r="N671" s="44" t="str">
        <f t="shared" ca="1" si="244"/>
        <v/>
      </c>
      <c r="O671" s="45" t="str">
        <f t="shared" ca="1" si="245"/>
        <v/>
      </c>
      <c r="P671" s="46" t="str">
        <f t="shared" ca="1" si="246"/>
        <v/>
      </c>
      <c r="Q671" s="44" t="str">
        <f t="shared" ca="1" si="247"/>
        <v/>
      </c>
      <c r="R671" s="45" t="str">
        <f t="shared" ca="1" si="248"/>
        <v/>
      </c>
      <c r="S671" s="46" t="str">
        <f t="shared" ca="1" si="249"/>
        <v/>
      </c>
      <c r="T671" s="77" t="str">
        <f t="shared" ca="1" si="250"/>
        <v/>
      </c>
      <c r="AH671" s="163" t="str">
        <f t="shared" si="251"/>
        <v/>
      </c>
      <c r="AI671" s="163" t="str">
        <f t="shared" si="252"/>
        <v/>
      </c>
    </row>
    <row r="672" spans="1:35">
      <c r="A672" s="164" t="str">
        <f t="shared" ca="1" si="232"/>
        <v/>
      </c>
      <c r="B672" s="44" t="str">
        <f t="shared" ca="1" si="233"/>
        <v/>
      </c>
      <c r="C672" s="45" t="str">
        <f t="shared" ca="1" si="253"/>
        <v/>
      </c>
      <c r="D672" s="45" t="str">
        <f t="shared" ca="1" si="234"/>
        <v/>
      </c>
      <c r="E672" s="44" t="str">
        <f t="shared" ca="1" si="235"/>
        <v/>
      </c>
      <c r="F672" s="45" t="str">
        <f t="shared" ca="1" si="236"/>
        <v/>
      </c>
      <c r="G672" s="46" t="str">
        <f t="shared" ca="1" si="237"/>
        <v/>
      </c>
      <c r="H672" s="44" t="str">
        <f t="shared" ca="1" si="238"/>
        <v/>
      </c>
      <c r="I672" s="45" t="str">
        <f t="shared" ca="1" si="239"/>
        <v/>
      </c>
      <c r="J672" s="46" t="str">
        <f t="shared" ca="1" si="240"/>
        <v/>
      </c>
      <c r="K672" s="44" t="str">
        <f t="shared" ca="1" si="241"/>
        <v/>
      </c>
      <c r="L672" s="45" t="str">
        <f t="shared" ca="1" si="242"/>
        <v/>
      </c>
      <c r="M672" s="46" t="str">
        <f t="shared" ca="1" si="243"/>
        <v/>
      </c>
      <c r="N672" s="44" t="str">
        <f t="shared" ca="1" si="244"/>
        <v/>
      </c>
      <c r="O672" s="45" t="str">
        <f t="shared" ca="1" si="245"/>
        <v/>
      </c>
      <c r="P672" s="46" t="str">
        <f t="shared" ca="1" si="246"/>
        <v/>
      </c>
      <c r="Q672" s="44" t="str">
        <f t="shared" ca="1" si="247"/>
        <v/>
      </c>
      <c r="R672" s="45" t="str">
        <f t="shared" ca="1" si="248"/>
        <v/>
      </c>
      <c r="S672" s="46" t="str">
        <f t="shared" ca="1" si="249"/>
        <v/>
      </c>
      <c r="T672" s="77" t="str">
        <f t="shared" ca="1" si="250"/>
        <v/>
      </c>
      <c r="AH672" s="163" t="str">
        <f t="shared" si="251"/>
        <v/>
      </c>
      <c r="AI672" s="163" t="str">
        <f t="shared" si="252"/>
        <v/>
      </c>
    </row>
    <row r="673" spans="1:35">
      <c r="A673" s="164" t="str">
        <f t="shared" ca="1" si="232"/>
        <v/>
      </c>
      <c r="B673" s="44" t="str">
        <f t="shared" ca="1" si="233"/>
        <v/>
      </c>
      <c r="C673" s="45" t="str">
        <f t="shared" ca="1" si="253"/>
        <v/>
      </c>
      <c r="D673" s="45" t="str">
        <f t="shared" ca="1" si="234"/>
        <v/>
      </c>
      <c r="E673" s="44" t="str">
        <f t="shared" ca="1" si="235"/>
        <v/>
      </c>
      <c r="F673" s="45" t="str">
        <f t="shared" ca="1" si="236"/>
        <v/>
      </c>
      <c r="G673" s="46" t="str">
        <f t="shared" ca="1" si="237"/>
        <v/>
      </c>
      <c r="H673" s="44" t="str">
        <f t="shared" ca="1" si="238"/>
        <v/>
      </c>
      <c r="I673" s="45" t="str">
        <f t="shared" ca="1" si="239"/>
        <v/>
      </c>
      <c r="J673" s="46" t="str">
        <f t="shared" ca="1" si="240"/>
        <v/>
      </c>
      <c r="K673" s="44" t="str">
        <f t="shared" ca="1" si="241"/>
        <v/>
      </c>
      <c r="L673" s="45" t="str">
        <f t="shared" ca="1" si="242"/>
        <v/>
      </c>
      <c r="M673" s="46" t="str">
        <f t="shared" ca="1" si="243"/>
        <v/>
      </c>
      <c r="N673" s="44" t="str">
        <f t="shared" ca="1" si="244"/>
        <v/>
      </c>
      <c r="O673" s="45" t="str">
        <f t="shared" ca="1" si="245"/>
        <v/>
      </c>
      <c r="P673" s="46" t="str">
        <f t="shared" ca="1" si="246"/>
        <v/>
      </c>
      <c r="Q673" s="44" t="str">
        <f t="shared" ca="1" si="247"/>
        <v/>
      </c>
      <c r="R673" s="45" t="str">
        <f t="shared" ca="1" si="248"/>
        <v/>
      </c>
      <c r="S673" s="46" t="str">
        <f t="shared" ca="1" si="249"/>
        <v/>
      </c>
      <c r="T673" s="77" t="str">
        <f t="shared" ca="1" si="250"/>
        <v/>
      </c>
      <c r="AH673" s="163" t="str">
        <f t="shared" si="251"/>
        <v/>
      </c>
      <c r="AI673" s="163" t="str">
        <f t="shared" si="252"/>
        <v/>
      </c>
    </row>
    <row r="674" spans="1:35">
      <c r="A674" s="164" t="str">
        <f t="shared" ca="1" si="232"/>
        <v/>
      </c>
      <c r="B674" s="44" t="str">
        <f t="shared" ca="1" si="233"/>
        <v/>
      </c>
      <c r="C674" s="45" t="str">
        <f t="shared" ca="1" si="253"/>
        <v/>
      </c>
      <c r="D674" s="45" t="str">
        <f t="shared" ca="1" si="234"/>
        <v/>
      </c>
      <c r="E674" s="44" t="str">
        <f t="shared" ca="1" si="235"/>
        <v/>
      </c>
      <c r="F674" s="45" t="str">
        <f t="shared" ca="1" si="236"/>
        <v/>
      </c>
      <c r="G674" s="46" t="str">
        <f t="shared" ca="1" si="237"/>
        <v/>
      </c>
      <c r="H674" s="44" t="str">
        <f t="shared" ca="1" si="238"/>
        <v/>
      </c>
      <c r="I674" s="45" t="str">
        <f t="shared" ca="1" si="239"/>
        <v/>
      </c>
      <c r="J674" s="46" t="str">
        <f t="shared" ca="1" si="240"/>
        <v/>
      </c>
      <c r="K674" s="44" t="str">
        <f t="shared" ca="1" si="241"/>
        <v/>
      </c>
      <c r="L674" s="45" t="str">
        <f t="shared" ca="1" si="242"/>
        <v/>
      </c>
      <c r="M674" s="46" t="str">
        <f t="shared" ca="1" si="243"/>
        <v/>
      </c>
      <c r="N674" s="44" t="str">
        <f t="shared" ca="1" si="244"/>
        <v/>
      </c>
      <c r="O674" s="45" t="str">
        <f t="shared" ca="1" si="245"/>
        <v/>
      </c>
      <c r="P674" s="46" t="str">
        <f t="shared" ca="1" si="246"/>
        <v/>
      </c>
      <c r="Q674" s="44" t="str">
        <f t="shared" ca="1" si="247"/>
        <v/>
      </c>
      <c r="R674" s="45" t="str">
        <f t="shared" ca="1" si="248"/>
        <v/>
      </c>
      <c r="S674" s="46" t="str">
        <f t="shared" ca="1" si="249"/>
        <v/>
      </c>
      <c r="T674" s="77" t="str">
        <f t="shared" ca="1" si="250"/>
        <v/>
      </c>
      <c r="AH674" s="163" t="str">
        <f t="shared" si="251"/>
        <v/>
      </c>
      <c r="AI674" s="163" t="str">
        <f t="shared" si="252"/>
        <v/>
      </c>
    </row>
    <row r="675" spans="1:35">
      <c r="A675" s="164" t="str">
        <f t="shared" ca="1" si="232"/>
        <v/>
      </c>
      <c r="B675" s="44" t="str">
        <f t="shared" ca="1" si="233"/>
        <v/>
      </c>
      <c r="C675" s="45" t="str">
        <f t="shared" ca="1" si="253"/>
        <v/>
      </c>
      <c r="D675" s="45" t="str">
        <f t="shared" ca="1" si="234"/>
        <v/>
      </c>
      <c r="E675" s="44" t="str">
        <f t="shared" ca="1" si="235"/>
        <v/>
      </c>
      <c r="F675" s="45" t="str">
        <f t="shared" ca="1" si="236"/>
        <v/>
      </c>
      <c r="G675" s="46" t="str">
        <f t="shared" ca="1" si="237"/>
        <v/>
      </c>
      <c r="H675" s="44" t="str">
        <f t="shared" ca="1" si="238"/>
        <v/>
      </c>
      <c r="I675" s="45" t="str">
        <f t="shared" ca="1" si="239"/>
        <v/>
      </c>
      <c r="J675" s="46" t="str">
        <f t="shared" ca="1" si="240"/>
        <v/>
      </c>
      <c r="K675" s="44" t="str">
        <f t="shared" ca="1" si="241"/>
        <v/>
      </c>
      <c r="L675" s="45" t="str">
        <f t="shared" ca="1" si="242"/>
        <v/>
      </c>
      <c r="M675" s="46" t="str">
        <f t="shared" ca="1" si="243"/>
        <v/>
      </c>
      <c r="N675" s="44" t="str">
        <f t="shared" ca="1" si="244"/>
        <v/>
      </c>
      <c r="O675" s="45" t="str">
        <f t="shared" ca="1" si="245"/>
        <v/>
      </c>
      <c r="P675" s="46" t="str">
        <f t="shared" ca="1" si="246"/>
        <v/>
      </c>
      <c r="Q675" s="44" t="str">
        <f t="shared" ca="1" si="247"/>
        <v/>
      </c>
      <c r="R675" s="45" t="str">
        <f t="shared" ca="1" si="248"/>
        <v/>
      </c>
      <c r="S675" s="46" t="str">
        <f t="shared" ca="1" si="249"/>
        <v/>
      </c>
      <c r="T675" s="77" t="str">
        <f t="shared" ca="1" si="250"/>
        <v/>
      </c>
      <c r="AH675" s="163" t="str">
        <f t="shared" si="251"/>
        <v/>
      </c>
      <c r="AI675" s="163" t="str">
        <f t="shared" si="252"/>
        <v/>
      </c>
    </row>
    <row r="676" spans="1:35">
      <c r="A676" s="164" t="str">
        <f t="shared" ca="1" si="232"/>
        <v/>
      </c>
      <c r="B676" s="44" t="str">
        <f t="shared" ca="1" si="233"/>
        <v/>
      </c>
      <c r="C676" s="45" t="str">
        <f t="shared" ca="1" si="253"/>
        <v/>
      </c>
      <c r="D676" s="45" t="str">
        <f t="shared" ca="1" si="234"/>
        <v/>
      </c>
      <c r="E676" s="44" t="str">
        <f t="shared" ca="1" si="235"/>
        <v/>
      </c>
      <c r="F676" s="45" t="str">
        <f t="shared" ca="1" si="236"/>
        <v/>
      </c>
      <c r="G676" s="46" t="str">
        <f t="shared" ca="1" si="237"/>
        <v/>
      </c>
      <c r="H676" s="44" t="str">
        <f t="shared" ca="1" si="238"/>
        <v/>
      </c>
      <c r="I676" s="45" t="str">
        <f t="shared" ca="1" si="239"/>
        <v/>
      </c>
      <c r="J676" s="46" t="str">
        <f t="shared" ca="1" si="240"/>
        <v/>
      </c>
      <c r="K676" s="44" t="str">
        <f t="shared" ca="1" si="241"/>
        <v/>
      </c>
      <c r="L676" s="45" t="str">
        <f t="shared" ca="1" si="242"/>
        <v/>
      </c>
      <c r="M676" s="46" t="str">
        <f t="shared" ca="1" si="243"/>
        <v/>
      </c>
      <c r="N676" s="44" t="str">
        <f t="shared" ca="1" si="244"/>
        <v/>
      </c>
      <c r="O676" s="45" t="str">
        <f t="shared" ca="1" si="245"/>
        <v/>
      </c>
      <c r="P676" s="46" t="str">
        <f t="shared" ca="1" si="246"/>
        <v/>
      </c>
      <c r="Q676" s="44" t="str">
        <f t="shared" ca="1" si="247"/>
        <v/>
      </c>
      <c r="R676" s="45" t="str">
        <f t="shared" ca="1" si="248"/>
        <v/>
      </c>
      <c r="S676" s="46" t="str">
        <f t="shared" ca="1" si="249"/>
        <v/>
      </c>
      <c r="T676" s="77" t="str">
        <f t="shared" ca="1" si="250"/>
        <v/>
      </c>
      <c r="AH676" s="163" t="str">
        <f t="shared" si="251"/>
        <v/>
      </c>
      <c r="AI676" s="163" t="str">
        <f t="shared" si="252"/>
        <v/>
      </c>
    </row>
    <row r="677" spans="1:35">
      <c r="A677" s="164" t="str">
        <f t="shared" ca="1" si="232"/>
        <v/>
      </c>
      <c r="B677" s="44" t="str">
        <f t="shared" ca="1" si="233"/>
        <v/>
      </c>
      <c r="C677" s="45" t="str">
        <f t="shared" ca="1" si="253"/>
        <v/>
      </c>
      <c r="D677" s="45" t="str">
        <f t="shared" ca="1" si="234"/>
        <v/>
      </c>
      <c r="E677" s="44" t="str">
        <f t="shared" ca="1" si="235"/>
        <v/>
      </c>
      <c r="F677" s="45" t="str">
        <f t="shared" ca="1" si="236"/>
        <v/>
      </c>
      <c r="G677" s="46" t="str">
        <f t="shared" ca="1" si="237"/>
        <v/>
      </c>
      <c r="H677" s="44" t="str">
        <f t="shared" ca="1" si="238"/>
        <v/>
      </c>
      <c r="I677" s="45" t="str">
        <f t="shared" ca="1" si="239"/>
        <v/>
      </c>
      <c r="J677" s="46" t="str">
        <f t="shared" ca="1" si="240"/>
        <v/>
      </c>
      <c r="K677" s="44" t="str">
        <f t="shared" ca="1" si="241"/>
        <v/>
      </c>
      <c r="L677" s="45" t="str">
        <f t="shared" ca="1" si="242"/>
        <v/>
      </c>
      <c r="M677" s="46" t="str">
        <f t="shared" ca="1" si="243"/>
        <v/>
      </c>
      <c r="N677" s="44" t="str">
        <f t="shared" ca="1" si="244"/>
        <v/>
      </c>
      <c r="O677" s="45" t="str">
        <f t="shared" ca="1" si="245"/>
        <v/>
      </c>
      <c r="P677" s="46" t="str">
        <f t="shared" ca="1" si="246"/>
        <v/>
      </c>
      <c r="Q677" s="44" t="str">
        <f t="shared" ca="1" si="247"/>
        <v/>
      </c>
      <c r="R677" s="45" t="str">
        <f t="shared" ca="1" si="248"/>
        <v/>
      </c>
      <c r="S677" s="46" t="str">
        <f t="shared" ca="1" si="249"/>
        <v/>
      </c>
      <c r="T677" s="77" t="str">
        <f t="shared" ca="1" si="250"/>
        <v/>
      </c>
      <c r="AH677" s="163" t="str">
        <f t="shared" si="251"/>
        <v/>
      </c>
      <c r="AI677" s="163" t="str">
        <f t="shared" si="252"/>
        <v/>
      </c>
    </row>
    <row r="678" spans="1:35">
      <c r="A678" s="164" t="str">
        <f t="shared" ca="1" si="232"/>
        <v/>
      </c>
      <c r="B678" s="44" t="str">
        <f t="shared" ca="1" si="233"/>
        <v/>
      </c>
      <c r="C678" s="45" t="str">
        <f t="shared" ca="1" si="253"/>
        <v/>
      </c>
      <c r="D678" s="45" t="str">
        <f t="shared" ca="1" si="234"/>
        <v/>
      </c>
      <c r="E678" s="44" t="str">
        <f t="shared" ca="1" si="235"/>
        <v/>
      </c>
      <c r="F678" s="45" t="str">
        <f t="shared" ca="1" si="236"/>
        <v/>
      </c>
      <c r="G678" s="46" t="str">
        <f t="shared" ca="1" si="237"/>
        <v/>
      </c>
      <c r="H678" s="44" t="str">
        <f t="shared" ca="1" si="238"/>
        <v/>
      </c>
      <c r="I678" s="45" t="str">
        <f t="shared" ca="1" si="239"/>
        <v/>
      </c>
      <c r="J678" s="46" t="str">
        <f t="shared" ca="1" si="240"/>
        <v/>
      </c>
      <c r="K678" s="44" t="str">
        <f t="shared" ca="1" si="241"/>
        <v/>
      </c>
      <c r="L678" s="45" t="str">
        <f t="shared" ca="1" si="242"/>
        <v/>
      </c>
      <c r="M678" s="46" t="str">
        <f t="shared" ca="1" si="243"/>
        <v/>
      </c>
      <c r="N678" s="44" t="str">
        <f t="shared" ca="1" si="244"/>
        <v/>
      </c>
      <c r="O678" s="45" t="str">
        <f t="shared" ca="1" si="245"/>
        <v/>
      </c>
      <c r="P678" s="46" t="str">
        <f t="shared" ca="1" si="246"/>
        <v/>
      </c>
      <c r="Q678" s="44" t="str">
        <f t="shared" ca="1" si="247"/>
        <v/>
      </c>
      <c r="R678" s="45" t="str">
        <f t="shared" ca="1" si="248"/>
        <v/>
      </c>
      <c r="S678" s="46" t="str">
        <f t="shared" ca="1" si="249"/>
        <v/>
      </c>
      <c r="T678" s="77" t="str">
        <f t="shared" ca="1" si="250"/>
        <v/>
      </c>
      <c r="AH678" s="163" t="str">
        <f t="shared" si="251"/>
        <v/>
      </c>
      <c r="AI678" s="163" t="str">
        <f t="shared" si="252"/>
        <v/>
      </c>
    </row>
    <row r="679" spans="1:35">
      <c r="A679" s="164" t="str">
        <f t="shared" ca="1" si="232"/>
        <v/>
      </c>
      <c r="B679" s="44" t="str">
        <f t="shared" ca="1" si="233"/>
        <v/>
      </c>
      <c r="C679" s="45" t="str">
        <f t="shared" ca="1" si="253"/>
        <v/>
      </c>
      <c r="D679" s="45" t="str">
        <f t="shared" ca="1" si="234"/>
        <v/>
      </c>
      <c r="E679" s="44" t="str">
        <f t="shared" ca="1" si="235"/>
        <v/>
      </c>
      <c r="F679" s="45" t="str">
        <f t="shared" ca="1" si="236"/>
        <v/>
      </c>
      <c r="G679" s="46" t="str">
        <f t="shared" ca="1" si="237"/>
        <v/>
      </c>
      <c r="H679" s="44" t="str">
        <f t="shared" ca="1" si="238"/>
        <v/>
      </c>
      <c r="I679" s="45" t="str">
        <f t="shared" ca="1" si="239"/>
        <v/>
      </c>
      <c r="J679" s="46" t="str">
        <f t="shared" ca="1" si="240"/>
        <v/>
      </c>
      <c r="K679" s="44" t="str">
        <f t="shared" ca="1" si="241"/>
        <v/>
      </c>
      <c r="L679" s="45" t="str">
        <f t="shared" ca="1" si="242"/>
        <v/>
      </c>
      <c r="M679" s="46" t="str">
        <f t="shared" ca="1" si="243"/>
        <v/>
      </c>
      <c r="N679" s="44" t="str">
        <f t="shared" ca="1" si="244"/>
        <v/>
      </c>
      <c r="O679" s="45" t="str">
        <f t="shared" ca="1" si="245"/>
        <v/>
      </c>
      <c r="P679" s="46" t="str">
        <f t="shared" ca="1" si="246"/>
        <v/>
      </c>
      <c r="Q679" s="44" t="str">
        <f t="shared" ca="1" si="247"/>
        <v/>
      </c>
      <c r="R679" s="45" t="str">
        <f t="shared" ca="1" si="248"/>
        <v/>
      </c>
      <c r="S679" s="46" t="str">
        <f t="shared" ca="1" si="249"/>
        <v/>
      </c>
      <c r="T679" s="77" t="str">
        <f t="shared" ca="1" si="250"/>
        <v/>
      </c>
      <c r="AH679" s="163" t="str">
        <f t="shared" si="251"/>
        <v/>
      </c>
      <c r="AI679" s="163" t="str">
        <f t="shared" si="252"/>
        <v/>
      </c>
    </row>
    <row r="680" spans="1:35">
      <c r="A680" s="164" t="str">
        <f t="shared" ca="1" si="232"/>
        <v/>
      </c>
      <c r="B680" s="44" t="str">
        <f t="shared" ca="1" si="233"/>
        <v/>
      </c>
      <c r="C680" s="45" t="str">
        <f t="shared" ca="1" si="253"/>
        <v/>
      </c>
      <c r="D680" s="45" t="str">
        <f t="shared" ca="1" si="234"/>
        <v/>
      </c>
      <c r="E680" s="44" t="str">
        <f t="shared" ca="1" si="235"/>
        <v/>
      </c>
      <c r="F680" s="45" t="str">
        <f t="shared" ca="1" si="236"/>
        <v/>
      </c>
      <c r="G680" s="46" t="str">
        <f t="shared" ca="1" si="237"/>
        <v/>
      </c>
      <c r="H680" s="44" t="str">
        <f t="shared" ca="1" si="238"/>
        <v/>
      </c>
      <c r="I680" s="45" t="str">
        <f t="shared" ca="1" si="239"/>
        <v/>
      </c>
      <c r="J680" s="46" t="str">
        <f t="shared" ca="1" si="240"/>
        <v/>
      </c>
      <c r="K680" s="44" t="str">
        <f t="shared" ca="1" si="241"/>
        <v/>
      </c>
      <c r="L680" s="45" t="str">
        <f t="shared" ca="1" si="242"/>
        <v/>
      </c>
      <c r="M680" s="46" t="str">
        <f t="shared" ca="1" si="243"/>
        <v/>
      </c>
      <c r="N680" s="44" t="str">
        <f t="shared" ca="1" si="244"/>
        <v/>
      </c>
      <c r="O680" s="45" t="str">
        <f t="shared" ca="1" si="245"/>
        <v/>
      </c>
      <c r="P680" s="46" t="str">
        <f t="shared" ca="1" si="246"/>
        <v/>
      </c>
      <c r="Q680" s="44" t="str">
        <f t="shared" ca="1" si="247"/>
        <v/>
      </c>
      <c r="R680" s="45" t="str">
        <f t="shared" ca="1" si="248"/>
        <v/>
      </c>
      <c r="S680" s="46" t="str">
        <f t="shared" ca="1" si="249"/>
        <v/>
      </c>
      <c r="T680" s="77" t="str">
        <f t="shared" ca="1" si="250"/>
        <v/>
      </c>
      <c r="AH680" s="163" t="str">
        <f t="shared" si="251"/>
        <v/>
      </c>
      <c r="AI680" s="163" t="str">
        <f t="shared" si="252"/>
        <v/>
      </c>
    </row>
    <row r="681" spans="1:35">
      <c r="A681" s="164" t="str">
        <f t="shared" ca="1" si="232"/>
        <v/>
      </c>
      <c r="B681" s="44" t="str">
        <f t="shared" ca="1" si="233"/>
        <v/>
      </c>
      <c r="C681" s="45" t="str">
        <f t="shared" ca="1" si="253"/>
        <v/>
      </c>
      <c r="D681" s="45" t="str">
        <f t="shared" ca="1" si="234"/>
        <v/>
      </c>
      <c r="E681" s="44" t="str">
        <f t="shared" ca="1" si="235"/>
        <v/>
      </c>
      <c r="F681" s="45" t="str">
        <f t="shared" ca="1" si="236"/>
        <v/>
      </c>
      <c r="G681" s="46" t="str">
        <f t="shared" ca="1" si="237"/>
        <v/>
      </c>
      <c r="H681" s="44" t="str">
        <f t="shared" ca="1" si="238"/>
        <v/>
      </c>
      <c r="I681" s="45" t="str">
        <f t="shared" ca="1" si="239"/>
        <v/>
      </c>
      <c r="J681" s="46" t="str">
        <f t="shared" ca="1" si="240"/>
        <v/>
      </c>
      <c r="K681" s="44" t="str">
        <f t="shared" ca="1" si="241"/>
        <v/>
      </c>
      <c r="L681" s="45" t="str">
        <f t="shared" ca="1" si="242"/>
        <v/>
      </c>
      <c r="M681" s="46" t="str">
        <f t="shared" ca="1" si="243"/>
        <v/>
      </c>
      <c r="N681" s="44" t="str">
        <f t="shared" ca="1" si="244"/>
        <v/>
      </c>
      <c r="O681" s="45" t="str">
        <f t="shared" ca="1" si="245"/>
        <v/>
      </c>
      <c r="P681" s="46" t="str">
        <f t="shared" ca="1" si="246"/>
        <v/>
      </c>
      <c r="Q681" s="44" t="str">
        <f t="shared" ca="1" si="247"/>
        <v/>
      </c>
      <c r="R681" s="45" t="str">
        <f t="shared" ca="1" si="248"/>
        <v/>
      </c>
      <c r="S681" s="46" t="str">
        <f t="shared" ca="1" si="249"/>
        <v/>
      </c>
      <c r="T681" s="77" t="str">
        <f t="shared" ca="1" si="250"/>
        <v/>
      </c>
      <c r="AH681" s="163" t="str">
        <f t="shared" si="251"/>
        <v/>
      </c>
      <c r="AI681" s="163" t="str">
        <f t="shared" si="252"/>
        <v/>
      </c>
    </row>
    <row r="682" spans="1:35">
      <c r="A682" s="164" t="str">
        <f t="shared" ref="A682:A745" ca="1" si="254">IF(AND(ISBLANK(AJ671), A681 = $AJ$1),NOW(),IF(ISBLANK(AJ671),"",AJ671))</f>
        <v/>
      </c>
      <c r="B682" s="44" t="str">
        <f t="shared" ref="B682:B745" ca="1" si="255">IF(COUNTIF(V:V,A682)=1,VLOOKUP(A682,V:W,2), IF(COUNTIF(V:V,A682)=0,$B$10,""))</f>
        <v/>
      </c>
      <c r="C682" s="45" t="str">
        <f t="shared" ca="1" si="253"/>
        <v/>
      </c>
      <c r="D682" s="45" t="str">
        <f t="shared" ref="D682:D745" ca="1" si="256">IF(ISERROR(B682-2),"",-1*ROUNDUP(A682-$A$14,0)/360*$B$7*$B$5)</f>
        <v/>
      </c>
      <c r="E682" s="44" t="str">
        <f t="shared" ref="E682:E745" ca="1" si="257">IF(COUNTIF(V:V,A682)=1,VLOOKUP(A682,X:Y,2), IF(COUNTIF(V:V,A682)=0,$C$10,""))</f>
        <v/>
      </c>
      <c r="F682" s="45" t="str">
        <f t="shared" ref="F682:F745" ca="1" si="258">IF(ISERROR(B682-2),"",(E682-$E$14)/100*$C$5)</f>
        <v/>
      </c>
      <c r="G682" s="46" t="str">
        <f t="shared" ref="G682:G745" ca="1" si="259">IF(ISERROR(B682-2),"",ROUNDUP(A682-$A$14,0)/360*$C$6*$C$5-ROUNDUP(A682-$A$14,0)/360*$C$7*$C$5*$E$14/100)</f>
        <v/>
      </c>
      <c r="H682" s="44" t="str">
        <f t="shared" ref="H682:H745" ca="1" si="260">IF(COUNTIF(V:V,A682)=1,VLOOKUP(A682,Z:AA,2), IF(COUNTIF(V:V,A682)=0,$D$10,""))</f>
        <v/>
      </c>
      <c r="I682" s="45" t="str">
        <f t="shared" ref="I682:I745" ca="1" si="261">IF(ISERROR(B682-2),"",(H682-$H$14)/100*$D$5)</f>
        <v/>
      </c>
      <c r="J682" s="46" t="str">
        <f t="shared" ref="J682:J745" ca="1" si="262">IF(ISERROR(B682-2),"",ROUNDUP(A682-$A$14,0)/360*$D$6*$D$5-ROUNDUP(A682-$A$14,0)/360*$D$7*$D$5*$H$14/100)</f>
        <v/>
      </c>
      <c r="K682" s="44" t="str">
        <f t="shared" ref="K682:K745" ca="1" si="263">IF(COUNTIF(V:V,A682)=1,VLOOKUP(A682,AB:AC,2), IF(COUNTIF(V:V,A682)=0,$E$10,""))</f>
        <v/>
      </c>
      <c r="L682" s="45" t="str">
        <f t="shared" ref="L682:L745" ca="1" si="264">IF(ISERROR(B682-2),"",(K682-$K$14)/100*$E$5)</f>
        <v/>
      </c>
      <c r="M682" s="46" t="str">
        <f t="shared" ref="M682:M745" ca="1" si="265">IF(ISERROR(B682-2),"",ROUNDUP(A682-$A$14,0)/360*$E$6*$E$5-ROUNDUP(A682-$A$14,0)/360*$E$7*$E$5*$K$14/100)</f>
        <v/>
      </c>
      <c r="N682" s="44" t="str">
        <f t="shared" ref="N682:N745" ca="1" si="266">IF(COUNTIF(V:V,A682)=1,VLOOKUP(A682,AD:AE,2), IF(COUNTIF(V:V,A682)=0,$F$10,""))</f>
        <v/>
      </c>
      <c r="O682" s="45" t="str">
        <f t="shared" ref="O682:O745" ca="1" si="267">IF(ISERROR(B682-2),"",(N682/$N$14-1)*$F$5)</f>
        <v/>
      </c>
      <c r="P682" s="46" t="str">
        <f t="shared" ref="P682:P745" ca="1" si="268">IF(ISERROR(B682-2),"",-1*ROUNDUP(A682-$A$14,0)/360*$F$7*$F$5)</f>
        <v/>
      </c>
      <c r="Q682" s="44" t="str">
        <f t="shared" ref="Q682:Q745" ca="1" si="269">IF(COUNTIF(V:V,A682)=1,VLOOKUP(A682,AF:AG,2), IF(COUNTIF(V:V,A682)=0,$G$10,""))</f>
        <v/>
      </c>
      <c r="R682" s="45" t="str">
        <f t="shared" ref="R682:R745" ca="1" si="270">IF(ISERROR(B682-2),"",(Q682-$Q$14)/100*$G$5)</f>
        <v/>
      </c>
      <c r="S682" s="46" t="str">
        <f t="shared" ref="S682:S745" ca="1" si="271">IF(ISERROR(B682-2),"",ROUNDUP(A682-$A$14,0)/360*$G$6*$G$5-ROUNDUP(A682-$A$14,0)/360*$G$7*$G$5*$Q$14/100)</f>
        <v/>
      </c>
      <c r="T682" s="77" t="str">
        <f t="shared" ref="T682:T745" ca="1" si="272">IF(ISERROR(B682-2),"",C682+D682-F682-G682-I682-J682-L682-M682-O682-P682+R682+S682+$J$9+$N$9)</f>
        <v/>
      </c>
      <c r="AH682" s="163" t="str">
        <f t="shared" si="251"/>
        <v/>
      </c>
      <c r="AI682" s="163" t="str">
        <f t="shared" si="252"/>
        <v/>
      </c>
    </row>
    <row r="683" spans="1:35">
      <c r="A683" s="164" t="str">
        <f t="shared" ca="1" si="254"/>
        <v/>
      </c>
      <c r="B683" s="44" t="str">
        <f t="shared" ca="1" si="255"/>
        <v/>
      </c>
      <c r="C683" s="45" t="str">
        <f t="shared" ca="1" si="253"/>
        <v/>
      </c>
      <c r="D683" s="45" t="str">
        <f t="shared" ca="1" si="256"/>
        <v/>
      </c>
      <c r="E683" s="44" t="str">
        <f t="shared" ca="1" si="257"/>
        <v/>
      </c>
      <c r="F683" s="45" t="str">
        <f t="shared" ca="1" si="258"/>
        <v/>
      </c>
      <c r="G683" s="46" t="str">
        <f t="shared" ca="1" si="259"/>
        <v/>
      </c>
      <c r="H683" s="44" t="str">
        <f t="shared" ca="1" si="260"/>
        <v/>
      </c>
      <c r="I683" s="45" t="str">
        <f t="shared" ca="1" si="261"/>
        <v/>
      </c>
      <c r="J683" s="46" t="str">
        <f t="shared" ca="1" si="262"/>
        <v/>
      </c>
      <c r="K683" s="44" t="str">
        <f t="shared" ca="1" si="263"/>
        <v/>
      </c>
      <c r="L683" s="45" t="str">
        <f t="shared" ca="1" si="264"/>
        <v/>
      </c>
      <c r="M683" s="46" t="str">
        <f t="shared" ca="1" si="265"/>
        <v/>
      </c>
      <c r="N683" s="44" t="str">
        <f t="shared" ca="1" si="266"/>
        <v/>
      </c>
      <c r="O683" s="45" t="str">
        <f t="shared" ca="1" si="267"/>
        <v/>
      </c>
      <c r="P683" s="46" t="str">
        <f t="shared" ca="1" si="268"/>
        <v/>
      </c>
      <c r="Q683" s="44" t="str">
        <f t="shared" ca="1" si="269"/>
        <v/>
      </c>
      <c r="R683" s="45" t="str">
        <f t="shared" ca="1" si="270"/>
        <v/>
      </c>
      <c r="S683" s="46" t="str">
        <f t="shared" ca="1" si="271"/>
        <v/>
      </c>
      <c r="T683" s="77" t="str">
        <f t="shared" ca="1" si="272"/>
        <v/>
      </c>
      <c r="AH683" s="163" t="str">
        <f t="shared" si="251"/>
        <v/>
      </c>
      <c r="AI683" s="163" t="str">
        <f t="shared" si="252"/>
        <v/>
      </c>
    </row>
    <row r="684" spans="1:35">
      <c r="A684" s="164" t="str">
        <f t="shared" ca="1" si="254"/>
        <v/>
      </c>
      <c r="B684" s="44" t="str">
        <f t="shared" ca="1" si="255"/>
        <v/>
      </c>
      <c r="C684" s="45" t="str">
        <f t="shared" ca="1" si="253"/>
        <v/>
      </c>
      <c r="D684" s="45" t="str">
        <f t="shared" ca="1" si="256"/>
        <v/>
      </c>
      <c r="E684" s="44" t="str">
        <f t="shared" ca="1" si="257"/>
        <v/>
      </c>
      <c r="F684" s="45" t="str">
        <f t="shared" ca="1" si="258"/>
        <v/>
      </c>
      <c r="G684" s="46" t="str">
        <f t="shared" ca="1" si="259"/>
        <v/>
      </c>
      <c r="H684" s="44" t="str">
        <f t="shared" ca="1" si="260"/>
        <v/>
      </c>
      <c r="I684" s="45" t="str">
        <f t="shared" ca="1" si="261"/>
        <v/>
      </c>
      <c r="J684" s="46" t="str">
        <f t="shared" ca="1" si="262"/>
        <v/>
      </c>
      <c r="K684" s="44" t="str">
        <f t="shared" ca="1" si="263"/>
        <v/>
      </c>
      <c r="L684" s="45" t="str">
        <f t="shared" ca="1" si="264"/>
        <v/>
      </c>
      <c r="M684" s="46" t="str">
        <f t="shared" ca="1" si="265"/>
        <v/>
      </c>
      <c r="N684" s="44" t="str">
        <f t="shared" ca="1" si="266"/>
        <v/>
      </c>
      <c r="O684" s="45" t="str">
        <f t="shared" ca="1" si="267"/>
        <v/>
      </c>
      <c r="P684" s="46" t="str">
        <f t="shared" ca="1" si="268"/>
        <v/>
      </c>
      <c r="Q684" s="44" t="str">
        <f t="shared" ca="1" si="269"/>
        <v/>
      </c>
      <c r="R684" s="45" t="str">
        <f t="shared" ca="1" si="270"/>
        <v/>
      </c>
      <c r="S684" s="46" t="str">
        <f t="shared" ca="1" si="271"/>
        <v/>
      </c>
      <c r="T684" s="77" t="str">
        <f t="shared" ca="1" si="272"/>
        <v/>
      </c>
      <c r="AH684" s="163" t="str">
        <f t="shared" si="251"/>
        <v/>
      </c>
      <c r="AI684" s="163" t="str">
        <f t="shared" si="252"/>
        <v/>
      </c>
    </row>
    <row r="685" spans="1:35">
      <c r="A685" s="164" t="str">
        <f t="shared" ca="1" si="254"/>
        <v/>
      </c>
      <c r="B685" s="44" t="str">
        <f t="shared" ca="1" si="255"/>
        <v/>
      </c>
      <c r="C685" s="45" t="str">
        <f t="shared" ca="1" si="253"/>
        <v/>
      </c>
      <c r="D685" s="45" t="str">
        <f t="shared" ca="1" si="256"/>
        <v/>
      </c>
      <c r="E685" s="44" t="str">
        <f t="shared" ca="1" si="257"/>
        <v/>
      </c>
      <c r="F685" s="45" t="str">
        <f t="shared" ca="1" si="258"/>
        <v/>
      </c>
      <c r="G685" s="46" t="str">
        <f t="shared" ca="1" si="259"/>
        <v/>
      </c>
      <c r="H685" s="44" t="str">
        <f t="shared" ca="1" si="260"/>
        <v/>
      </c>
      <c r="I685" s="45" t="str">
        <f t="shared" ca="1" si="261"/>
        <v/>
      </c>
      <c r="J685" s="46" t="str">
        <f t="shared" ca="1" si="262"/>
        <v/>
      </c>
      <c r="K685" s="44" t="str">
        <f t="shared" ca="1" si="263"/>
        <v/>
      </c>
      <c r="L685" s="45" t="str">
        <f t="shared" ca="1" si="264"/>
        <v/>
      </c>
      <c r="M685" s="46" t="str">
        <f t="shared" ca="1" si="265"/>
        <v/>
      </c>
      <c r="N685" s="44" t="str">
        <f t="shared" ca="1" si="266"/>
        <v/>
      </c>
      <c r="O685" s="45" t="str">
        <f t="shared" ca="1" si="267"/>
        <v/>
      </c>
      <c r="P685" s="46" t="str">
        <f t="shared" ca="1" si="268"/>
        <v/>
      </c>
      <c r="Q685" s="44" t="str">
        <f t="shared" ca="1" si="269"/>
        <v/>
      </c>
      <c r="R685" s="45" t="str">
        <f t="shared" ca="1" si="270"/>
        <v/>
      </c>
      <c r="S685" s="46" t="str">
        <f t="shared" ca="1" si="271"/>
        <v/>
      </c>
      <c r="T685" s="77" t="str">
        <f t="shared" ca="1" si="272"/>
        <v/>
      </c>
      <c r="AH685" s="163" t="str">
        <f t="shared" si="251"/>
        <v/>
      </c>
      <c r="AI685" s="163" t="str">
        <f t="shared" si="252"/>
        <v/>
      </c>
    </row>
    <row r="686" spans="1:35">
      <c r="A686" s="164" t="str">
        <f t="shared" ca="1" si="254"/>
        <v/>
      </c>
      <c r="B686" s="44" t="str">
        <f t="shared" ca="1" si="255"/>
        <v/>
      </c>
      <c r="C686" s="45" t="str">
        <f t="shared" ca="1" si="253"/>
        <v/>
      </c>
      <c r="D686" s="45" t="str">
        <f t="shared" ca="1" si="256"/>
        <v/>
      </c>
      <c r="E686" s="44" t="str">
        <f t="shared" ca="1" si="257"/>
        <v/>
      </c>
      <c r="F686" s="45" t="str">
        <f t="shared" ca="1" si="258"/>
        <v/>
      </c>
      <c r="G686" s="46" t="str">
        <f t="shared" ca="1" si="259"/>
        <v/>
      </c>
      <c r="H686" s="44" t="str">
        <f t="shared" ca="1" si="260"/>
        <v/>
      </c>
      <c r="I686" s="45" t="str">
        <f t="shared" ca="1" si="261"/>
        <v/>
      </c>
      <c r="J686" s="46" t="str">
        <f t="shared" ca="1" si="262"/>
        <v/>
      </c>
      <c r="K686" s="44" t="str">
        <f t="shared" ca="1" si="263"/>
        <v/>
      </c>
      <c r="L686" s="45" t="str">
        <f t="shared" ca="1" si="264"/>
        <v/>
      </c>
      <c r="M686" s="46" t="str">
        <f t="shared" ca="1" si="265"/>
        <v/>
      </c>
      <c r="N686" s="44" t="str">
        <f t="shared" ca="1" si="266"/>
        <v/>
      </c>
      <c r="O686" s="45" t="str">
        <f t="shared" ca="1" si="267"/>
        <v/>
      </c>
      <c r="P686" s="46" t="str">
        <f t="shared" ca="1" si="268"/>
        <v/>
      </c>
      <c r="Q686" s="44" t="str">
        <f t="shared" ca="1" si="269"/>
        <v/>
      </c>
      <c r="R686" s="45" t="str">
        <f t="shared" ca="1" si="270"/>
        <v/>
      </c>
      <c r="S686" s="46" t="str">
        <f t="shared" ca="1" si="271"/>
        <v/>
      </c>
      <c r="T686" s="77" t="str">
        <f t="shared" ca="1" si="272"/>
        <v/>
      </c>
      <c r="AH686" s="163" t="str">
        <f t="shared" si="251"/>
        <v/>
      </c>
      <c r="AI686" s="163" t="str">
        <f t="shared" si="252"/>
        <v/>
      </c>
    </row>
    <row r="687" spans="1:35">
      <c r="A687" s="164" t="str">
        <f t="shared" ca="1" si="254"/>
        <v/>
      </c>
      <c r="B687" s="44" t="str">
        <f t="shared" ca="1" si="255"/>
        <v/>
      </c>
      <c r="C687" s="45" t="str">
        <f t="shared" ca="1" si="253"/>
        <v/>
      </c>
      <c r="D687" s="45" t="str">
        <f t="shared" ca="1" si="256"/>
        <v/>
      </c>
      <c r="E687" s="44" t="str">
        <f t="shared" ca="1" si="257"/>
        <v/>
      </c>
      <c r="F687" s="45" t="str">
        <f t="shared" ca="1" si="258"/>
        <v/>
      </c>
      <c r="G687" s="46" t="str">
        <f t="shared" ca="1" si="259"/>
        <v/>
      </c>
      <c r="H687" s="44" t="str">
        <f t="shared" ca="1" si="260"/>
        <v/>
      </c>
      <c r="I687" s="45" t="str">
        <f t="shared" ca="1" si="261"/>
        <v/>
      </c>
      <c r="J687" s="46" t="str">
        <f t="shared" ca="1" si="262"/>
        <v/>
      </c>
      <c r="K687" s="44" t="str">
        <f t="shared" ca="1" si="263"/>
        <v/>
      </c>
      <c r="L687" s="45" t="str">
        <f t="shared" ca="1" si="264"/>
        <v/>
      </c>
      <c r="M687" s="46" t="str">
        <f t="shared" ca="1" si="265"/>
        <v/>
      </c>
      <c r="N687" s="44" t="str">
        <f t="shared" ca="1" si="266"/>
        <v/>
      </c>
      <c r="O687" s="45" t="str">
        <f t="shared" ca="1" si="267"/>
        <v/>
      </c>
      <c r="P687" s="46" t="str">
        <f t="shared" ca="1" si="268"/>
        <v/>
      </c>
      <c r="Q687" s="44" t="str">
        <f t="shared" ca="1" si="269"/>
        <v/>
      </c>
      <c r="R687" s="45" t="str">
        <f t="shared" ca="1" si="270"/>
        <v/>
      </c>
      <c r="S687" s="46" t="str">
        <f t="shared" ca="1" si="271"/>
        <v/>
      </c>
      <c r="T687" s="77" t="str">
        <f t="shared" ca="1" si="272"/>
        <v/>
      </c>
      <c r="AH687" s="163" t="str">
        <f t="shared" si="251"/>
        <v/>
      </c>
      <c r="AI687" s="163" t="str">
        <f t="shared" si="252"/>
        <v/>
      </c>
    </row>
    <row r="688" spans="1:35">
      <c r="A688" s="164" t="str">
        <f t="shared" ca="1" si="254"/>
        <v/>
      </c>
      <c r="B688" s="44" t="str">
        <f t="shared" ca="1" si="255"/>
        <v/>
      </c>
      <c r="C688" s="45" t="str">
        <f t="shared" ca="1" si="253"/>
        <v/>
      </c>
      <c r="D688" s="45" t="str">
        <f t="shared" ca="1" si="256"/>
        <v/>
      </c>
      <c r="E688" s="44" t="str">
        <f t="shared" ca="1" si="257"/>
        <v/>
      </c>
      <c r="F688" s="45" t="str">
        <f t="shared" ca="1" si="258"/>
        <v/>
      </c>
      <c r="G688" s="46" t="str">
        <f t="shared" ca="1" si="259"/>
        <v/>
      </c>
      <c r="H688" s="44" t="str">
        <f t="shared" ca="1" si="260"/>
        <v/>
      </c>
      <c r="I688" s="45" t="str">
        <f t="shared" ca="1" si="261"/>
        <v/>
      </c>
      <c r="J688" s="46" t="str">
        <f t="shared" ca="1" si="262"/>
        <v/>
      </c>
      <c r="K688" s="44" t="str">
        <f t="shared" ca="1" si="263"/>
        <v/>
      </c>
      <c r="L688" s="45" t="str">
        <f t="shared" ca="1" si="264"/>
        <v/>
      </c>
      <c r="M688" s="46" t="str">
        <f t="shared" ca="1" si="265"/>
        <v/>
      </c>
      <c r="N688" s="44" t="str">
        <f t="shared" ca="1" si="266"/>
        <v/>
      </c>
      <c r="O688" s="45" t="str">
        <f t="shared" ca="1" si="267"/>
        <v/>
      </c>
      <c r="P688" s="46" t="str">
        <f t="shared" ca="1" si="268"/>
        <v/>
      </c>
      <c r="Q688" s="44" t="str">
        <f t="shared" ca="1" si="269"/>
        <v/>
      </c>
      <c r="R688" s="45" t="str">
        <f t="shared" ca="1" si="270"/>
        <v/>
      </c>
      <c r="S688" s="46" t="str">
        <f t="shared" ca="1" si="271"/>
        <v/>
      </c>
      <c r="T688" s="77" t="str">
        <f t="shared" ca="1" si="272"/>
        <v/>
      </c>
      <c r="AH688" s="163" t="str">
        <f t="shared" si="251"/>
        <v/>
      </c>
      <c r="AI688" s="163" t="str">
        <f t="shared" si="252"/>
        <v/>
      </c>
    </row>
    <row r="689" spans="1:35">
      <c r="A689" s="164" t="str">
        <f t="shared" ca="1" si="254"/>
        <v/>
      </c>
      <c r="B689" s="44" t="str">
        <f t="shared" ca="1" si="255"/>
        <v/>
      </c>
      <c r="C689" s="45" t="str">
        <f t="shared" ca="1" si="253"/>
        <v/>
      </c>
      <c r="D689" s="45" t="str">
        <f t="shared" ca="1" si="256"/>
        <v/>
      </c>
      <c r="E689" s="44" t="str">
        <f t="shared" ca="1" si="257"/>
        <v/>
      </c>
      <c r="F689" s="45" t="str">
        <f t="shared" ca="1" si="258"/>
        <v/>
      </c>
      <c r="G689" s="46" t="str">
        <f t="shared" ca="1" si="259"/>
        <v/>
      </c>
      <c r="H689" s="44" t="str">
        <f t="shared" ca="1" si="260"/>
        <v/>
      </c>
      <c r="I689" s="45" t="str">
        <f t="shared" ca="1" si="261"/>
        <v/>
      </c>
      <c r="J689" s="46" t="str">
        <f t="shared" ca="1" si="262"/>
        <v/>
      </c>
      <c r="K689" s="44" t="str">
        <f t="shared" ca="1" si="263"/>
        <v/>
      </c>
      <c r="L689" s="45" t="str">
        <f t="shared" ca="1" si="264"/>
        <v/>
      </c>
      <c r="M689" s="46" t="str">
        <f t="shared" ca="1" si="265"/>
        <v/>
      </c>
      <c r="N689" s="44" t="str">
        <f t="shared" ca="1" si="266"/>
        <v/>
      </c>
      <c r="O689" s="45" t="str">
        <f t="shared" ca="1" si="267"/>
        <v/>
      </c>
      <c r="P689" s="46" t="str">
        <f t="shared" ca="1" si="268"/>
        <v/>
      </c>
      <c r="Q689" s="44" t="str">
        <f t="shared" ca="1" si="269"/>
        <v/>
      </c>
      <c r="R689" s="45" t="str">
        <f t="shared" ca="1" si="270"/>
        <v/>
      </c>
      <c r="S689" s="46" t="str">
        <f t="shared" ca="1" si="271"/>
        <v/>
      </c>
      <c r="T689" s="77" t="str">
        <f t="shared" ca="1" si="272"/>
        <v/>
      </c>
      <c r="AH689" s="163" t="str">
        <f t="shared" si="251"/>
        <v/>
      </c>
      <c r="AI689" s="163" t="str">
        <f t="shared" si="252"/>
        <v/>
      </c>
    </row>
    <row r="690" spans="1:35">
      <c r="A690" s="164" t="str">
        <f t="shared" ca="1" si="254"/>
        <v/>
      </c>
      <c r="B690" s="44" t="str">
        <f t="shared" ca="1" si="255"/>
        <v/>
      </c>
      <c r="C690" s="45" t="str">
        <f t="shared" ca="1" si="253"/>
        <v/>
      </c>
      <c r="D690" s="45" t="str">
        <f t="shared" ca="1" si="256"/>
        <v/>
      </c>
      <c r="E690" s="44" t="str">
        <f t="shared" ca="1" si="257"/>
        <v/>
      </c>
      <c r="F690" s="45" t="str">
        <f t="shared" ca="1" si="258"/>
        <v/>
      </c>
      <c r="G690" s="46" t="str">
        <f t="shared" ca="1" si="259"/>
        <v/>
      </c>
      <c r="H690" s="44" t="str">
        <f t="shared" ca="1" si="260"/>
        <v/>
      </c>
      <c r="I690" s="45" t="str">
        <f t="shared" ca="1" si="261"/>
        <v/>
      </c>
      <c r="J690" s="46" t="str">
        <f t="shared" ca="1" si="262"/>
        <v/>
      </c>
      <c r="K690" s="44" t="str">
        <f t="shared" ca="1" si="263"/>
        <v/>
      </c>
      <c r="L690" s="45" t="str">
        <f t="shared" ca="1" si="264"/>
        <v/>
      </c>
      <c r="M690" s="46" t="str">
        <f t="shared" ca="1" si="265"/>
        <v/>
      </c>
      <c r="N690" s="44" t="str">
        <f t="shared" ca="1" si="266"/>
        <v/>
      </c>
      <c r="O690" s="45" t="str">
        <f t="shared" ca="1" si="267"/>
        <v/>
      </c>
      <c r="P690" s="46" t="str">
        <f t="shared" ca="1" si="268"/>
        <v/>
      </c>
      <c r="Q690" s="44" t="str">
        <f t="shared" ca="1" si="269"/>
        <v/>
      </c>
      <c r="R690" s="45" t="str">
        <f t="shared" ca="1" si="270"/>
        <v/>
      </c>
      <c r="S690" s="46" t="str">
        <f t="shared" ca="1" si="271"/>
        <v/>
      </c>
      <c r="T690" s="77" t="str">
        <f t="shared" ca="1" si="272"/>
        <v/>
      </c>
      <c r="AH690" s="163" t="str">
        <f t="shared" si="251"/>
        <v/>
      </c>
      <c r="AI690" s="163" t="str">
        <f t="shared" si="252"/>
        <v/>
      </c>
    </row>
    <row r="691" spans="1:35">
      <c r="A691" s="164" t="str">
        <f t="shared" ca="1" si="254"/>
        <v/>
      </c>
      <c r="B691" s="44" t="str">
        <f t="shared" ca="1" si="255"/>
        <v/>
      </c>
      <c r="C691" s="45" t="str">
        <f t="shared" ca="1" si="253"/>
        <v/>
      </c>
      <c r="D691" s="45" t="str">
        <f t="shared" ca="1" si="256"/>
        <v/>
      </c>
      <c r="E691" s="44" t="str">
        <f t="shared" ca="1" si="257"/>
        <v/>
      </c>
      <c r="F691" s="45" t="str">
        <f t="shared" ca="1" si="258"/>
        <v/>
      </c>
      <c r="G691" s="46" t="str">
        <f t="shared" ca="1" si="259"/>
        <v/>
      </c>
      <c r="H691" s="44" t="str">
        <f t="shared" ca="1" si="260"/>
        <v/>
      </c>
      <c r="I691" s="45" t="str">
        <f t="shared" ca="1" si="261"/>
        <v/>
      </c>
      <c r="J691" s="46" t="str">
        <f t="shared" ca="1" si="262"/>
        <v/>
      </c>
      <c r="K691" s="44" t="str">
        <f t="shared" ca="1" si="263"/>
        <v/>
      </c>
      <c r="L691" s="45" t="str">
        <f t="shared" ca="1" si="264"/>
        <v/>
      </c>
      <c r="M691" s="46" t="str">
        <f t="shared" ca="1" si="265"/>
        <v/>
      </c>
      <c r="N691" s="44" t="str">
        <f t="shared" ca="1" si="266"/>
        <v/>
      </c>
      <c r="O691" s="45" t="str">
        <f t="shared" ca="1" si="267"/>
        <v/>
      </c>
      <c r="P691" s="46" t="str">
        <f t="shared" ca="1" si="268"/>
        <v/>
      </c>
      <c r="Q691" s="44" t="str">
        <f t="shared" ca="1" si="269"/>
        <v/>
      </c>
      <c r="R691" s="45" t="str">
        <f t="shared" ca="1" si="270"/>
        <v/>
      </c>
      <c r="S691" s="46" t="str">
        <f t="shared" ca="1" si="271"/>
        <v/>
      </c>
      <c r="T691" s="77" t="str">
        <f t="shared" ca="1" si="272"/>
        <v/>
      </c>
      <c r="AH691" s="163" t="str">
        <f t="shared" si="251"/>
        <v/>
      </c>
      <c r="AI691" s="163" t="str">
        <f t="shared" si="252"/>
        <v/>
      </c>
    </row>
    <row r="692" spans="1:35">
      <c r="A692" s="164" t="str">
        <f t="shared" ca="1" si="254"/>
        <v/>
      </c>
      <c r="B692" s="44" t="str">
        <f t="shared" ca="1" si="255"/>
        <v/>
      </c>
      <c r="C692" s="45" t="str">
        <f t="shared" ca="1" si="253"/>
        <v/>
      </c>
      <c r="D692" s="45" t="str">
        <f t="shared" ca="1" si="256"/>
        <v/>
      </c>
      <c r="E692" s="44" t="str">
        <f t="shared" ca="1" si="257"/>
        <v/>
      </c>
      <c r="F692" s="45" t="str">
        <f t="shared" ca="1" si="258"/>
        <v/>
      </c>
      <c r="G692" s="46" t="str">
        <f t="shared" ca="1" si="259"/>
        <v/>
      </c>
      <c r="H692" s="44" t="str">
        <f t="shared" ca="1" si="260"/>
        <v/>
      </c>
      <c r="I692" s="45" t="str">
        <f t="shared" ca="1" si="261"/>
        <v/>
      </c>
      <c r="J692" s="46" t="str">
        <f t="shared" ca="1" si="262"/>
        <v/>
      </c>
      <c r="K692" s="44" t="str">
        <f t="shared" ca="1" si="263"/>
        <v/>
      </c>
      <c r="L692" s="45" t="str">
        <f t="shared" ca="1" si="264"/>
        <v/>
      </c>
      <c r="M692" s="46" t="str">
        <f t="shared" ca="1" si="265"/>
        <v/>
      </c>
      <c r="N692" s="44" t="str">
        <f t="shared" ca="1" si="266"/>
        <v/>
      </c>
      <c r="O692" s="45" t="str">
        <f t="shared" ca="1" si="267"/>
        <v/>
      </c>
      <c r="P692" s="46" t="str">
        <f t="shared" ca="1" si="268"/>
        <v/>
      </c>
      <c r="Q692" s="44" t="str">
        <f t="shared" ca="1" si="269"/>
        <v/>
      </c>
      <c r="R692" s="45" t="str">
        <f t="shared" ca="1" si="270"/>
        <v/>
      </c>
      <c r="S692" s="46" t="str">
        <f t="shared" ca="1" si="271"/>
        <v/>
      </c>
      <c r="T692" s="77" t="str">
        <f t="shared" ca="1" si="272"/>
        <v/>
      </c>
      <c r="AH692" s="163" t="str">
        <f t="shared" si="251"/>
        <v/>
      </c>
      <c r="AI692" s="163" t="str">
        <f t="shared" si="252"/>
        <v/>
      </c>
    </row>
    <row r="693" spans="1:35">
      <c r="A693" s="164" t="str">
        <f t="shared" ca="1" si="254"/>
        <v/>
      </c>
      <c r="B693" s="44" t="str">
        <f t="shared" ca="1" si="255"/>
        <v/>
      </c>
      <c r="C693" s="45" t="str">
        <f t="shared" ca="1" si="253"/>
        <v/>
      </c>
      <c r="D693" s="45" t="str">
        <f t="shared" ca="1" si="256"/>
        <v/>
      </c>
      <c r="E693" s="44" t="str">
        <f t="shared" ca="1" si="257"/>
        <v/>
      </c>
      <c r="F693" s="45" t="str">
        <f t="shared" ca="1" si="258"/>
        <v/>
      </c>
      <c r="G693" s="46" t="str">
        <f t="shared" ca="1" si="259"/>
        <v/>
      </c>
      <c r="H693" s="44" t="str">
        <f t="shared" ca="1" si="260"/>
        <v/>
      </c>
      <c r="I693" s="45" t="str">
        <f t="shared" ca="1" si="261"/>
        <v/>
      </c>
      <c r="J693" s="46" t="str">
        <f t="shared" ca="1" si="262"/>
        <v/>
      </c>
      <c r="K693" s="44" t="str">
        <f t="shared" ca="1" si="263"/>
        <v/>
      </c>
      <c r="L693" s="45" t="str">
        <f t="shared" ca="1" si="264"/>
        <v/>
      </c>
      <c r="M693" s="46" t="str">
        <f t="shared" ca="1" si="265"/>
        <v/>
      </c>
      <c r="N693" s="44" t="str">
        <f t="shared" ca="1" si="266"/>
        <v/>
      </c>
      <c r="O693" s="45" t="str">
        <f t="shared" ca="1" si="267"/>
        <v/>
      </c>
      <c r="P693" s="46" t="str">
        <f t="shared" ca="1" si="268"/>
        <v/>
      </c>
      <c r="Q693" s="44" t="str">
        <f t="shared" ca="1" si="269"/>
        <v/>
      </c>
      <c r="R693" s="45" t="str">
        <f t="shared" ca="1" si="270"/>
        <v/>
      </c>
      <c r="S693" s="46" t="str">
        <f t="shared" ca="1" si="271"/>
        <v/>
      </c>
      <c r="T693" s="77" t="str">
        <f t="shared" ca="1" si="272"/>
        <v/>
      </c>
      <c r="AH693" s="163" t="str">
        <f t="shared" si="251"/>
        <v/>
      </c>
      <c r="AI693" s="163" t="str">
        <f t="shared" si="252"/>
        <v/>
      </c>
    </row>
    <row r="694" spans="1:35">
      <c r="A694" s="164" t="str">
        <f t="shared" ca="1" si="254"/>
        <v/>
      </c>
      <c r="B694" s="44" t="str">
        <f t="shared" ca="1" si="255"/>
        <v/>
      </c>
      <c r="C694" s="45" t="str">
        <f t="shared" ca="1" si="253"/>
        <v/>
      </c>
      <c r="D694" s="45" t="str">
        <f t="shared" ca="1" si="256"/>
        <v/>
      </c>
      <c r="E694" s="44" t="str">
        <f t="shared" ca="1" si="257"/>
        <v/>
      </c>
      <c r="F694" s="45" t="str">
        <f t="shared" ca="1" si="258"/>
        <v/>
      </c>
      <c r="G694" s="46" t="str">
        <f t="shared" ca="1" si="259"/>
        <v/>
      </c>
      <c r="H694" s="44" t="str">
        <f t="shared" ca="1" si="260"/>
        <v/>
      </c>
      <c r="I694" s="45" t="str">
        <f t="shared" ca="1" si="261"/>
        <v/>
      </c>
      <c r="J694" s="46" t="str">
        <f t="shared" ca="1" si="262"/>
        <v/>
      </c>
      <c r="K694" s="44" t="str">
        <f t="shared" ca="1" si="263"/>
        <v/>
      </c>
      <c r="L694" s="45" t="str">
        <f t="shared" ca="1" si="264"/>
        <v/>
      </c>
      <c r="M694" s="46" t="str">
        <f t="shared" ca="1" si="265"/>
        <v/>
      </c>
      <c r="N694" s="44" t="str">
        <f t="shared" ca="1" si="266"/>
        <v/>
      </c>
      <c r="O694" s="45" t="str">
        <f t="shared" ca="1" si="267"/>
        <v/>
      </c>
      <c r="P694" s="46" t="str">
        <f t="shared" ca="1" si="268"/>
        <v/>
      </c>
      <c r="Q694" s="44" t="str">
        <f t="shared" ca="1" si="269"/>
        <v/>
      </c>
      <c r="R694" s="45" t="str">
        <f t="shared" ca="1" si="270"/>
        <v/>
      </c>
      <c r="S694" s="46" t="str">
        <f t="shared" ca="1" si="271"/>
        <v/>
      </c>
      <c r="T694" s="77" t="str">
        <f t="shared" ca="1" si="272"/>
        <v/>
      </c>
      <c r="AH694" s="163" t="str">
        <f t="shared" si="251"/>
        <v/>
      </c>
      <c r="AI694" s="163" t="str">
        <f t="shared" si="252"/>
        <v/>
      </c>
    </row>
    <row r="695" spans="1:35">
      <c r="A695" s="164" t="str">
        <f t="shared" ca="1" si="254"/>
        <v/>
      </c>
      <c r="B695" s="44" t="str">
        <f t="shared" ca="1" si="255"/>
        <v/>
      </c>
      <c r="C695" s="45" t="str">
        <f t="shared" ca="1" si="253"/>
        <v/>
      </c>
      <c r="D695" s="45" t="str">
        <f t="shared" ca="1" si="256"/>
        <v/>
      </c>
      <c r="E695" s="44" t="str">
        <f t="shared" ca="1" si="257"/>
        <v/>
      </c>
      <c r="F695" s="45" t="str">
        <f t="shared" ca="1" si="258"/>
        <v/>
      </c>
      <c r="G695" s="46" t="str">
        <f t="shared" ca="1" si="259"/>
        <v/>
      </c>
      <c r="H695" s="44" t="str">
        <f t="shared" ca="1" si="260"/>
        <v/>
      </c>
      <c r="I695" s="45" t="str">
        <f t="shared" ca="1" si="261"/>
        <v/>
      </c>
      <c r="J695" s="46" t="str">
        <f t="shared" ca="1" si="262"/>
        <v/>
      </c>
      <c r="K695" s="44" t="str">
        <f t="shared" ca="1" si="263"/>
        <v/>
      </c>
      <c r="L695" s="45" t="str">
        <f t="shared" ca="1" si="264"/>
        <v/>
      </c>
      <c r="M695" s="46" t="str">
        <f t="shared" ca="1" si="265"/>
        <v/>
      </c>
      <c r="N695" s="44" t="str">
        <f t="shared" ca="1" si="266"/>
        <v/>
      </c>
      <c r="O695" s="45" t="str">
        <f t="shared" ca="1" si="267"/>
        <v/>
      </c>
      <c r="P695" s="46" t="str">
        <f t="shared" ca="1" si="268"/>
        <v/>
      </c>
      <c r="Q695" s="44" t="str">
        <f t="shared" ca="1" si="269"/>
        <v/>
      </c>
      <c r="R695" s="45" t="str">
        <f t="shared" ca="1" si="270"/>
        <v/>
      </c>
      <c r="S695" s="46" t="str">
        <f t="shared" ca="1" si="271"/>
        <v/>
      </c>
      <c r="T695" s="77" t="str">
        <f t="shared" ca="1" si="272"/>
        <v/>
      </c>
      <c r="AH695" s="163" t="str">
        <f t="shared" si="251"/>
        <v/>
      </c>
      <c r="AI695" s="163" t="str">
        <f t="shared" si="252"/>
        <v/>
      </c>
    </row>
    <row r="696" spans="1:35">
      <c r="A696" s="164" t="str">
        <f t="shared" ca="1" si="254"/>
        <v/>
      </c>
      <c r="B696" s="44" t="str">
        <f t="shared" ca="1" si="255"/>
        <v/>
      </c>
      <c r="C696" s="45" t="str">
        <f t="shared" ca="1" si="253"/>
        <v/>
      </c>
      <c r="D696" s="45" t="str">
        <f t="shared" ca="1" si="256"/>
        <v/>
      </c>
      <c r="E696" s="44" t="str">
        <f t="shared" ca="1" si="257"/>
        <v/>
      </c>
      <c r="F696" s="45" t="str">
        <f t="shared" ca="1" si="258"/>
        <v/>
      </c>
      <c r="G696" s="46" t="str">
        <f t="shared" ca="1" si="259"/>
        <v/>
      </c>
      <c r="H696" s="44" t="str">
        <f t="shared" ca="1" si="260"/>
        <v/>
      </c>
      <c r="I696" s="45" t="str">
        <f t="shared" ca="1" si="261"/>
        <v/>
      </c>
      <c r="J696" s="46" t="str">
        <f t="shared" ca="1" si="262"/>
        <v/>
      </c>
      <c r="K696" s="44" t="str">
        <f t="shared" ca="1" si="263"/>
        <v/>
      </c>
      <c r="L696" s="45" t="str">
        <f t="shared" ca="1" si="264"/>
        <v/>
      </c>
      <c r="M696" s="46" t="str">
        <f t="shared" ca="1" si="265"/>
        <v/>
      </c>
      <c r="N696" s="44" t="str">
        <f t="shared" ca="1" si="266"/>
        <v/>
      </c>
      <c r="O696" s="45" t="str">
        <f t="shared" ca="1" si="267"/>
        <v/>
      </c>
      <c r="P696" s="46" t="str">
        <f t="shared" ca="1" si="268"/>
        <v/>
      </c>
      <c r="Q696" s="44" t="str">
        <f t="shared" ca="1" si="269"/>
        <v/>
      </c>
      <c r="R696" s="45" t="str">
        <f t="shared" ca="1" si="270"/>
        <v/>
      </c>
      <c r="S696" s="46" t="str">
        <f t="shared" ca="1" si="271"/>
        <v/>
      </c>
      <c r="T696" s="77" t="str">
        <f t="shared" ca="1" si="272"/>
        <v/>
      </c>
      <c r="AH696" s="163" t="str">
        <f t="shared" si="251"/>
        <v/>
      </c>
      <c r="AI696" s="163" t="str">
        <f t="shared" si="252"/>
        <v/>
      </c>
    </row>
    <row r="697" spans="1:35">
      <c r="A697" s="164" t="str">
        <f t="shared" ca="1" si="254"/>
        <v/>
      </c>
      <c r="B697" s="44" t="str">
        <f t="shared" ca="1" si="255"/>
        <v/>
      </c>
      <c r="C697" s="45" t="str">
        <f t="shared" ca="1" si="253"/>
        <v/>
      </c>
      <c r="D697" s="45" t="str">
        <f t="shared" ca="1" si="256"/>
        <v/>
      </c>
      <c r="E697" s="44" t="str">
        <f t="shared" ca="1" si="257"/>
        <v/>
      </c>
      <c r="F697" s="45" t="str">
        <f t="shared" ca="1" si="258"/>
        <v/>
      </c>
      <c r="G697" s="46" t="str">
        <f t="shared" ca="1" si="259"/>
        <v/>
      </c>
      <c r="H697" s="44" t="str">
        <f t="shared" ca="1" si="260"/>
        <v/>
      </c>
      <c r="I697" s="45" t="str">
        <f t="shared" ca="1" si="261"/>
        <v/>
      </c>
      <c r="J697" s="46" t="str">
        <f t="shared" ca="1" si="262"/>
        <v/>
      </c>
      <c r="K697" s="44" t="str">
        <f t="shared" ca="1" si="263"/>
        <v/>
      </c>
      <c r="L697" s="45" t="str">
        <f t="shared" ca="1" si="264"/>
        <v/>
      </c>
      <c r="M697" s="46" t="str">
        <f t="shared" ca="1" si="265"/>
        <v/>
      </c>
      <c r="N697" s="44" t="str">
        <f t="shared" ca="1" si="266"/>
        <v/>
      </c>
      <c r="O697" s="45" t="str">
        <f t="shared" ca="1" si="267"/>
        <v/>
      </c>
      <c r="P697" s="46" t="str">
        <f t="shared" ca="1" si="268"/>
        <v/>
      </c>
      <c r="Q697" s="44" t="str">
        <f t="shared" ca="1" si="269"/>
        <v/>
      </c>
      <c r="R697" s="45" t="str">
        <f t="shared" ca="1" si="270"/>
        <v/>
      </c>
      <c r="S697" s="46" t="str">
        <f t="shared" ca="1" si="271"/>
        <v/>
      </c>
      <c r="T697" s="77" t="str">
        <f t="shared" ca="1" si="272"/>
        <v/>
      </c>
      <c r="AH697" s="163" t="str">
        <f t="shared" si="251"/>
        <v/>
      </c>
      <c r="AI697" s="163" t="str">
        <f t="shared" si="252"/>
        <v/>
      </c>
    </row>
    <row r="698" spans="1:35">
      <c r="A698" s="164" t="str">
        <f t="shared" ca="1" si="254"/>
        <v/>
      </c>
      <c r="B698" s="44" t="str">
        <f t="shared" ca="1" si="255"/>
        <v/>
      </c>
      <c r="C698" s="45" t="str">
        <f t="shared" ca="1" si="253"/>
        <v/>
      </c>
      <c r="D698" s="45" t="str">
        <f t="shared" ca="1" si="256"/>
        <v/>
      </c>
      <c r="E698" s="44" t="str">
        <f t="shared" ca="1" si="257"/>
        <v/>
      </c>
      <c r="F698" s="45" t="str">
        <f t="shared" ca="1" si="258"/>
        <v/>
      </c>
      <c r="G698" s="46" t="str">
        <f t="shared" ca="1" si="259"/>
        <v/>
      </c>
      <c r="H698" s="44" t="str">
        <f t="shared" ca="1" si="260"/>
        <v/>
      </c>
      <c r="I698" s="45" t="str">
        <f t="shared" ca="1" si="261"/>
        <v/>
      </c>
      <c r="J698" s="46" t="str">
        <f t="shared" ca="1" si="262"/>
        <v/>
      </c>
      <c r="K698" s="44" t="str">
        <f t="shared" ca="1" si="263"/>
        <v/>
      </c>
      <c r="L698" s="45" t="str">
        <f t="shared" ca="1" si="264"/>
        <v/>
      </c>
      <c r="M698" s="46" t="str">
        <f t="shared" ca="1" si="265"/>
        <v/>
      </c>
      <c r="N698" s="44" t="str">
        <f t="shared" ca="1" si="266"/>
        <v/>
      </c>
      <c r="O698" s="45" t="str">
        <f t="shared" ca="1" si="267"/>
        <v/>
      </c>
      <c r="P698" s="46" t="str">
        <f t="shared" ca="1" si="268"/>
        <v/>
      </c>
      <c r="Q698" s="44" t="str">
        <f t="shared" ca="1" si="269"/>
        <v/>
      </c>
      <c r="R698" s="45" t="str">
        <f t="shared" ca="1" si="270"/>
        <v/>
      </c>
      <c r="S698" s="46" t="str">
        <f t="shared" ca="1" si="271"/>
        <v/>
      </c>
      <c r="T698" s="77" t="str">
        <f t="shared" ca="1" si="272"/>
        <v/>
      </c>
      <c r="AH698" s="163" t="str">
        <f t="shared" si="251"/>
        <v/>
      </c>
      <c r="AI698" s="163" t="str">
        <f t="shared" si="252"/>
        <v/>
      </c>
    </row>
    <row r="699" spans="1:35">
      <c r="A699" s="164" t="str">
        <f t="shared" ca="1" si="254"/>
        <v/>
      </c>
      <c r="B699" s="44" t="str">
        <f t="shared" ca="1" si="255"/>
        <v/>
      </c>
      <c r="C699" s="45" t="str">
        <f t="shared" ca="1" si="253"/>
        <v/>
      </c>
      <c r="D699" s="45" t="str">
        <f t="shared" ca="1" si="256"/>
        <v/>
      </c>
      <c r="E699" s="44" t="str">
        <f t="shared" ca="1" si="257"/>
        <v/>
      </c>
      <c r="F699" s="45" t="str">
        <f t="shared" ca="1" si="258"/>
        <v/>
      </c>
      <c r="G699" s="46" t="str">
        <f t="shared" ca="1" si="259"/>
        <v/>
      </c>
      <c r="H699" s="44" t="str">
        <f t="shared" ca="1" si="260"/>
        <v/>
      </c>
      <c r="I699" s="45" t="str">
        <f t="shared" ca="1" si="261"/>
        <v/>
      </c>
      <c r="J699" s="46" t="str">
        <f t="shared" ca="1" si="262"/>
        <v/>
      </c>
      <c r="K699" s="44" t="str">
        <f t="shared" ca="1" si="263"/>
        <v/>
      </c>
      <c r="L699" s="45" t="str">
        <f t="shared" ca="1" si="264"/>
        <v/>
      </c>
      <c r="M699" s="46" t="str">
        <f t="shared" ca="1" si="265"/>
        <v/>
      </c>
      <c r="N699" s="44" t="str">
        <f t="shared" ca="1" si="266"/>
        <v/>
      </c>
      <c r="O699" s="45" t="str">
        <f t="shared" ca="1" si="267"/>
        <v/>
      </c>
      <c r="P699" s="46" t="str">
        <f t="shared" ca="1" si="268"/>
        <v/>
      </c>
      <c r="Q699" s="44" t="str">
        <f t="shared" ca="1" si="269"/>
        <v/>
      </c>
      <c r="R699" s="45" t="str">
        <f t="shared" ca="1" si="270"/>
        <v/>
      </c>
      <c r="S699" s="46" t="str">
        <f t="shared" ca="1" si="271"/>
        <v/>
      </c>
      <c r="T699" s="77" t="str">
        <f t="shared" ca="1" si="272"/>
        <v/>
      </c>
      <c r="AH699" s="163" t="str">
        <f t="shared" si="251"/>
        <v/>
      </c>
      <c r="AI699" s="163" t="str">
        <f t="shared" si="252"/>
        <v/>
      </c>
    </row>
    <row r="700" spans="1:35">
      <c r="A700" s="164" t="str">
        <f t="shared" ca="1" si="254"/>
        <v/>
      </c>
      <c r="B700" s="44" t="str">
        <f t="shared" ca="1" si="255"/>
        <v/>
      </c>
      <c r="C700" s="45" t="str">
        <f t="shared" ca="1" si="253"/>
        <v/>
      </c>
      <c r="D700" s="45" t="str">
        <f t="shared" ca="1" si="256"/>
        <v/>
      </c>
      <c r="E700" s="44" t="str">
        <f t="shared" ca="1" si="257"/>
        <v/>
      </c>
      <c r="F700" s="45" t="str">
        <f t="shared" ca="1" si="258"/>
        <v/>
      </c>
      <c r="G700" s="46" t="str">
        <f t="shared" ca="1" si="259"/>
        <v/>
      </c>
      <c r="H700" s="44" t="str">
        <f t="shared" ca="1" si="260"/>
        <v/>
      </c>
      <c r="I700" s="45" t="str">
        <f t="shared" ca="1" si="261"/>
        <v/>
      </c>
      <c r="J700" s="46" t="str">
        <f t="shared" ca="1" si="262"/>
        <v/>
      </c>
      <c r="K700" s="44" t="str">
        <f t="shared" ca="1" si="263"/>
        <v/>
      </c>
      <c r="L700" s="45" t="str">
        <f t="shared" ca="1" si="264"/>
        <v/>
      </c>
      <c r="M700" s="46" t="str">
        <f t="shared" ca="1" si="265"/>
        <v/>
      </c>
      <c r="N700" s="44" t="str">
        <f t="shared" ca="1" si="266"/>
        <v/>
      </c>
      <c r="O700" s="45" t="str">
        <f t="shared" ca="1" si="267"/>
        <v/>
      </c>
      <c r="P700" s="46" t="str">
        <f t="shared" ca="1" si="268"/>
        <v/>
      </c>
      <c r="Q700" s="44" t="str">
        <f t="shared" ca="1" si="269"/>
        <v/>
      </c>
      <c r="R700" s="45" t="str">
        <f t="shared" ca="1" si="270"/>
        <v/>
      </c>
      <c r="S700" s="46" t="str">
        <f t="shared" ca="1" si="271"/>
        <v/>
      </c>
      <c r="T700" s="77" t="str">
        <f t="shared" ca="1" si="272"/>
        <v/>
      </c>
      <c r="AH700" s="163" t="str">
        <f t="shared" si="251"/>
        <v/>
      </c>
      <c r="AI700" s="163" t="str">
        <f t="shared" si="252"/>
        <v/>
      </c>
    </row>
    <row r="701" spans="1:35">
      <c r="A701" s="164" t="str">
        <f t="shared" ca="1" si="254"/>
        <v/>
      </c>
      <c r="B701" s="44" t="str">
        <f t="shared" ca="1" si="255"/>
        <v/>
      </c>
      <c r="C701" s="45" t="str">
        <f t="shared" ca="1" si="253"/>
        <v/>
      </c>
      <c r="D701" s="45" t="str">
        <f t="shared" ca="1" si="256"/>
        <v/>
      </c>
      <c r="E701" s="44" t="str">
        <f t="shared" ca="1" si="257"/>
        <v/>
      </c>
      <c r="F701" s="45" t="str">
        <f t="shared" ca="1" si="258"/>
        <v/>
      </c>
      <c r="G701" s="46" t="str">
        <f t="shared" ca="1" si="259"/>
        <v/>
      </c>
      <c r="H701" s="44" t="str">
        <f t="shared" ca="1" si="260"/>
        <v/>
      </c>
      <c r="I701" s="45" t="str">
        <f t="shared" ca="1" si="261"/>
        <v/>
      </c>
      <c r="J701" s="46" t="str">
        <f t="shared" ca="1" si="262"/>
        <v/>
      </c>
      <c r="K701" s="44" t="str">
        <f t="shared" ca="1" si="263"/>
        <v/>
      </c>
      <c r="L701" s="45" t="str">
        <f t="shared" ca="1" si="264"/>
        <v/>
      </c>
      <c r="M701" s="46" t="str">
        <f t="shared" ca="1" si="265"/>
        <v/>
      </c>
      <c r="N701" s="44" t="str">
        <f t="shared" ca="1" si="266"/>
        <v/>
      </c>
      <c r="O701" s="45" t="str">
        <f t="shared" ca="1" si="267"/>
        <v/>
      </c>
      <c r="P701" s="46" t="str">
        <f t="shared" ca="1" si="268"/>
        <v/>
      </c>
      <c r="Q701" s="44" t="str">
        <f t="shared" ca="1" si="269"/>
        <v/>
      </c>
      <c r="R701" s="45" t="str">
        <f t="shared" ca="1" si="270"/>
        <v/>
      </c>
      <c r="S701" s="46" t="str">
        <f t="shared" ca="1" si="271"/>
        <v/>
      </c>
      <c r="T701" s="77" t="str">
        <f t="shared" ca="1" si="272"/>
        <v/>
      </c>
      <c r="AH701" s="163" t="str">
        <f t="shared" si="251"/>
        <v/>
      </c>
      <c r="AI701" s="163" t="str">
        <f t="shared" si="252"/>
        <v/>
      </c>
    </row>
    <row r="702" spans="1:35">
      <c r="A702" s="164" t="str">
        <f t="shared" ca="1" si="254"/>
        <v/>
      </c>
      <c r="B702" s="44" t="str">
        <f t="shared" ca="1" si="255"/>
        <v/>
      </c>
      <c r="C702" s="45" t="str">
        <f t="shared" ca="1" si="253"/>
        <v/>
      </c>
      <c r="D702" s="45" t="str">
        <f t="shared" ca="1" si="256"/>
        <v/>
      </c>
      <c r="E702" s="44" t="str">
        <f t="shared" ca="1" si="257"/>
        <v/>
      </c>
      <c r="F702" s="45" t="str">
        <f t="shared" ca="1" si="258"/>
        <v/>
      </c>
      <c r="G702" s="46" t="str">
        <f t="shared" ca="1" si="259"/>
        <v/>
      </c>
      <c r="H702" s="44" t="str">
        <f t="shared" ca="1" si="260"/>
        <v/>
      </c>
      <c r="I702" s="45" t="str">
        <f t="shared" ca="1" si="261"/>
        <v/>
      </c>
      <c r="J702" s="46" t="str">
        <f t="shared" ca="1" si="262"/>
        <v/>
      </c>
      <c r="K702" s="44" t="str">
        <f t="shared" ca="1" si="263"/>
        <v/>
      </c>
      <c r="L702" s="45" t="str">
        <f t="shared" ca="1" si="264"/>
        <v/>
      </c>
      <c r="M702" s="46" t="str">
        <f t="shared" ca="1" si="265"/>
        <v/>
      </c>
      <c r="N702" s="44" t="str">
        <f t="shared" ca="1" si="266"/>
        <v/>
      </c>
      <c r="O702" s="45" t="str">
        <f t="shared" ca="1" si="267"/>
        <v/>
      </c>
      <c r="P702" s="46" t="str">
        <f t="shared" ca="1" si="268"/>
        <v/>
      </c>
      <c r="Q702" s="44" t="str">
        <f t="shared" ca="1" si="269"/>
        <v/>
      </c>
      <c r="R702" s="45" t="str">
        <f t="shared" ca="1" si="270"/>
        <v/>
      </c>
      <c r="S702" s="46" t="str">
        <f t="shared" ca="1" si="271"/>
        <v/>
      </c>
      <c r="T702" s="77" t="str">
        <f t="shared" ca="1" si="272"/>
        <v/>
      </c>
      <c r="AH702" s="163" t="str">
        <f t="shared" si="251"/>
        <v/>
      </c>
      <c r="AI702" s="163" t="str">
        <f t="shared" si="252"/>
        <v/>
      </c>
    </row>
    <row r="703" spans="1:35">
      <c r="A703" s="164" t="str">
        <f t="shared" ca="1" si="254"/>
        <v/>
      </c>
      <c r="B703" s="44" t="str">
        <f t="shared" ca="1" si="255"/>
        <v/>
      </c>
      <c r="C703" s="45" t="str">
        <f t="shared" ca="1" si="253"/>
        <v/>
      </c>
      <c r="D703" s="45" t="str">
        <f t="shared" ca="1" si="256"/>
        <v/>
      </c>
      <c r="E703" s="44" t="str">
        <f t="shared" ca="1" si="257"/>
        <v/>
      </c>
      <c r="F703" s="45" t="str">
        <f t="shared" ca="1" si="258"/>
        <v/>
      </c>
      <c r="G703" s="46" t="str">
        <f t="shared" ca="1" si="259"/>
        <v/>
      </c>
      <c r="H703" s="44" t="str">
        <f t="shared" ca="1" si="260"/>
        <v/>
      </c>
      <c r="I703" s="45" t="str">
        <f t="shared" ca="1" si="261"/>
        <v/>
      </c>
      <c r="J703" s="46" t="str">
        <f t="shared" ca="1" si="262"/>
        <v/>
      </c>
      <c r="K703" s="44" t="str">
        <f t="shared" ca="1" si="263"/>
        <v/>
      </c>
      <c r="L703" s="45" t="str">
        <f t="shared" ca="1" si="264"/>
        <v/>
      </c>
      <c r="M703" s="46" t="str">
        <f t="shared" ca="1" si="265"/>
        <v/>
      </c>
      <c r="N703" s="44" t="str">
        <f t="shared" ca="1" si="266"/>
        <v/>
      </c>
      <c r="O703" s="45" t="str">
        <f t="shared" ca="1" si="267"/>
        <v/>
      </c>
      <c r="P703" s="46" t="str">
        <f t="shared" ca="1" si="268"/>
        <v/>
      </c>
      <c r="Q703" s="44" t="str">
        <f t="shared" ca="1" si="269"/>
        <v/>
      </c>
      <c r="R703" s="45" t="str">
        <f t="shared" ca="1" si="270"/>
        <v/>
      </c>
      <c r="S703" s="46" t="str">
        <f t="shared" ca="1" si="271"/>
        <v/>
      </c>
      <c r="T703" s="77" t="str">
        <f t="shared" ca="1" si="272"/>
        <v/>
      </c>
      <c r="AH703" s="163" t="str">
        <f t="shared" si="251"/>
        <v/>
      </c>
      <c r="AI703" s="163" t="str">
        <f t="shared" si="252"/>
        <v/>
      </c>
    </row>
    <row r="704" spans="1:35">
      <c r="A704" s="164" t="str">
        <f t="shared" ca="1" si="254"/>
        <v/>
      </c>
      <c r="B704" s="44" t="str">
        <f t="shared" ca="1" si="255"/>
        <v/>
      </c>
      <c r="C704" s="45" t="str">
        <f t="shared" ca="1" si="253"/>
        <v/>
      </c>
      <c r="D704" s="45" t="str">
        <f t="shared" ca="1" si="256"/>
        <v/>
      </c>
      <c r="E704" s="44" t="str">
        <f t="shared" ca="1" si="257"/>
        <v/>
      </c>
      <c r="F704" s="45" t="str">
        <f t="shared" ca="1" si="258"/>
        <v/>
      </c>
      <c r="G704" s="46" t="str">
        <f t="shared" ca="1" si="259"/>
        <v/>
      </c>
      <c r="H704" s="44" t="str">
        <f t="shared" ca="1" si="260"/>
        <v/>
      </c>
      <c r="I704" s="45" t="str">
        <f t="shared" ca="1" si="261"/>
        <v/>
      </c>
      <c r="J704" s="46" t="str">
        <f t="shared" ca="1" si="262"/>
        <v/>
      </c>
      <c r="K704" s="44" t="str">
        <f t="shared" ca="1" si="263"/>
        <v/>
      </c>
      <c r="L704" s="45" t="str">
        <f t="shared" ca="1" si="264"/>
        <v/>
      </c>
      <c r="M704" s="46" t="str">
        <f t="shared" ca="1" si="265"/>
        <v/>
      </c>
      <c r="N704" s="44" t="str">
        <f t="shared" ca="1" si="266"/>
        <v/>
      </c>
      <c r="O704" s="45" t="str">
        <f t="shared" ca="1" si="267"/>
        <v/>
      </c>
      <c r="P704" s="46" t="str">
        <f t="shared" ca="1" si="268"/>
        <v/>
      </c>
      <c r="Q704" s="44" t="str">
        <f t="shared" ca="1" si="269"/>
        <v/>
      </c>
      <c r="R704" s="45" t="str">
        <f t="shared" ca="1" si="270"/>
        <v/>
      </c>
      <c r="S704" s="46" t="str">
        <f t="shared" ca="1" si="271"/>
        <v/>
      </c>
      <c r="T704" s="77" t="str">
        <f t="shared" ca="1" si="272"/>
        <v/>
      </c>
      <c r="AH704" s="163" t="str">
        <f t="shared" si="251"/>
        <v/>
      </c>
      <c r="AI704" s="163" t="str">
        <f t="shared" si="252"/>
        <v/>
      </c>
    </row>
    <row r="705" spans="1:35">
      <c r="A705" s="164" t="str">
        <f t="shared" ca="1" si="254"/>
        <v/>
      </c>
      <c r="B705" s="44" t="str">
        <f t="shared" ca="1" si="255"/>
        <v/>
      </c>
      <c r="C705" s="45" t="str">
        <f t="shared" ca="1" si="253"/>
        <v/>
      </c>
      <c r="D705" s="45" t="str">
        <f t="shared" ca="1" si="256"/>
        <v/>
      </c>
      <c r="E705" s="44" t="str">
        <f t="shared" ca="1" si="257"/>
        <v/>
      </c>
      <c r="F705" s="45" t="str">
        <f t="shared" ca="1" si="258"/>
        <v/>
      </c>
      <c r="G705" s="46" t="str">
        <f t="shared" ca="1" si="259"/>
        <v/>
      </c>
      <c r="H705" s="44" t="str">
        <f t="shared" ca="1" si="260"/>
        <v/>
      </c>
      <c r="I705" s="45" t="str">
        <f t="shared" ca="1" si="261"/>
        <v/>
      </c>
      <c r="J705" s="46" t="str">
        <f t="shared" ca="1" si="262"/>
        <v/>
      </c>
      <c r="K705" s="44" t="str">
        <f t="shared" ca="1" si="263"/>
        <v/>
      </c>
      <c r="L705" s="45" t="str">
        <f t="shared" ca="1" si="264"/>
        <v/>
      </c>
      <c r="M705" s="46" t="str">
        <f t="shared" ca="1" si="265"/>
        <v/>
      </c>
      <c r="N705" s="44" t="str">
        <f t="shared" ca="1" si="266"/>
        <v/>
      </c>
      <c r="O705" s="45" t="str">
        <f t="shared" ca="1" si="267"/>
        <v/>
      </c>
      <c r="P705" s="46" t="str">
        <f t="shared" ca="1" si="268"/>
        <v/>
      </c>
      <c r="Q705" s="44" t="str">
        <f t="shared" ca="1" si="269"/>
        <v/>
      </c>
      <c r="R705" s="45" t="str">
        <f t="shared" ca="1" si="270"/>
        <v/>
      </c>
      <c r="S705" s="46" t="str">
        <f t="shared" ca="1" si="271"/>
        <v/>
      </c>
      <c r="T705" s="77" t="str">
        <f t="shared" ca="1" si="272"/>
        <v/>
      </c>
      <c r="AH705" s="163" t="str">
        <f t="shared" si="251"/>
        <v/>
      </c>
      <c r="AI705" s="163" t="str">
        <f t="shared" si="252"/>
        <v/>
      </c>
    </row>
    <row r="706" spans="1:35">
      <c r="A706" s="164" t="str">
        <f t="shared" ca="1" si="254"/>
        <v/>
      </c>
      <c r="B706" s="44" t="str">
        <f t="shared" ca="1" si="255"/>
        <v/>
      </c>
      <c r="C706" s="45" t="str">
        <f t="shared" ca="1" si="253"/>
        <v/>
      </c>
      <c r="D706" s="45" t="str">
        <f t="shared" ca="1" si="256"/>
        <v/>
      </c>
      <c r="E706" s="44" t="str">
        <f t="shared" ca="1" si="257"/>
        <v/>
      </c>
      <c r="F706" s="45" t="str">
        <f t="shared" ca="1" si="258"/>
        <v/>
      </c>
      <c r="G706" s="46" t="str">
        <f t="shared" ca="1" si="259"/>
        <v/>
      </c>
      <c r="H706" s="44" t="str">
        <f t="shared" ca="1" si="260"/>
        <v/>
      </c>
      <c r="I706" s="45" t="str">
        <f t="shared" ca="1" si="261"/>
        <v/>
      </c>
      <c r="J706" s="46" t="str">
        <f t="shared" ca="1" si="262"/>
        <v/>
      </c>
      <c r="K706" s="44" t="str">
        <f t="shared" ca="1" si="263"/>
        <v/>
      </c>
      <c r="L706" s="45" t="str">
        <f t="shared" ca="1" si="264"/>
        <v/>
      </c>
      <c r="M706" s="46" t="str">
        <f t="shared" ca="1" si="265"/>
        <v/>
      </c>
      <c r="N706" s="44" t="str">
        <f t="shared" ca="1" si="266"/>
        <v/>
      </c>
      <c r="O706" s="45" t="str">
        <f t="shared" ca="1" si="267"/>
        <v/>
      </c>
      <c r="P706" s="46" t="str">
        <f t="shared" ca="1" si="268"/>
        <v/>
      </c>
      <c r="Q706" s="44" t="str">
        <f t="shared" ca="1" si="269"/>
        <v/>
      </c>
      <c r="R706" s="45" t="str">
        <f t="shared" ca="1" si="270"/>
        <v/>
      </c>
      <c r="S706" s="46" t="str">
        <f t="shared" ca="1" si="271"/>
        <v/>
      </c>
      <c r="T706" s="77" t="str">
        <f t="shared" ca="1" si="272"/>
        <v/>
      </c>
      <c r="AH706" s="163" t="str">
        <f t="shared" si="251"/>
        <v/>
      </c>
      <c r="AI706" s="163" t="str">
        <f t="shared" si="252"/>
        <v/>
      </c>
    </row>
    <row r="707" spans="1:35">
      <c r="A707" s="164" t="str">
        <f t="shared" ca="1" si="254"/>
        <v/>
      </c>
      <c r="B707" s="44" t="str">
        <f t="shared" ca="1" si="255"/>
        <v/>
      </c>
      <c r="C707" s="45" t="str">
        <f t="shared" ca="1" si="253"/>
        <v/>
      </c>
      <c r="D707" s="45" t="str">
        <f t="shared" ca="1" si="256"/>
        <v/>
      </c>
      <c r="E707" s="44" t="str">
        <f t="shared" ca="1" si="257"/>
        <v/>
      </c>
      <c r="F707" s="45" t="str">
        <f t="shared" ca="1" si="258"/>
        <v/>
      </c>
      <c r="G707" s="46" t="str">
        <f t="shared" ca="1" si="259"/>
        <v/>
      </c>
      <c r="H707" s="44" t="str">
        <f t="shared" ca="1" si="260"/>
        <v/>
      </c>
      <c r="I707" s="45" t="str">
        <f t="shared" ca="1" si="261"/>
        <v/>
      </c>
      <c r="J707" s="46" t="str">
        <f t="shared" ca="1" si="262"/>
        <v/>
      </c>
      <c r="K707" s="44" t="str">
        <f t="shared" ca="1" si="263"/>
        <v/>
      </c>
      <c r="L707" s="45" t="str">
        <f t="shared" ca="1" si="264"/>
        <v/>
      </c>
      <c r="M707" s="46" t="str">
        <f t="shared" ca="1" si="265"/>
        <v/>
      </c>
      <c r="N707" s="44" t="str">
        <f t="shared" ca="1" si="266"/>
        <v/>
      </c>
      <c r="O707" s="45" t="str">
        <f t="shared" ca="1" si="267"/>
        <v/>
      </c>
      <c r="P707" s="46" t="str">
        <f t="shared" ca="1" si="268"/>
        <v/>
      </c>
      <c r="Q707" s="44" t="str">
        <f t="shared" ca="1" si="269"/>
        <v/>
      </c>
      <c r="R707" s="45" t="str">
        <f t="shared" ca="1" si="270"/>
        <v/>
      </c>
      <c r="S707" s="46" t="str">
        <f t="shared" ca="1" si="271"/>
        <v/>
      </c>
      <c r="T707" s="77" t="str">
        <f t="shared" ca="1" si="272"/>
        <v/>
      </c>
      <c r="AH707" s="163" t="str">
        <f t="shared" si="251"/>
        <v/>
      </c>
      <c r="AI707" s="163" t="str">
        <f t="shared" si="252"/>
        <v/>
      </c>
    </row>
    <row r="708" spans="1:35">
      <c r="A708" s="164" t="str">
        <f t="shared" ca="1" si="254"/>
        <v/>
      </c>
      <c r="B708" s="44" t="str">
        <f t="shared" ca="1" si="255"/>
        <v/>
      </c>
      <c r="C708" s="45" t="str">
        <f t="shared" ca="1" si="253"/>
        <v/>
      </c>
      <c r="D708" s="45" t="str">
        <f t="shared" ca="1" si="256"/>
        <v/>
      </c>
      <c r="E708" s="44" t="str">
        <f t="shared" ca="1" si="257"/>
        <v/>
      </c>
      <c r="F708" s="45" t="str">
        <f t="shared" ca="1" si="258"/>
        <v/>
      </c>
      <c r="G708" s="46" t="str">
        <f t="shared" ca="1" si="259"/>
        <v/>
      </c>
      <c r="H708" s="44" t="str">
        <f t="shared" ca="1" si="260"/>
        <v/>
      </c>
      <c r="I708" s="45" t="str">
        <f t="shared" ca="1" si="261"/>
        <v/>
      </c>
      <c r="J708" s="46" t="str">
        <f t="shared" ca="1" si="262"/>
        <v/>
      </c>
      <c r="K708" s="44" t="str">
        <f t="shared" ca="1" si="263"/>
        <v/>
      </c>
      <c r="L708" s="45" t="str">
        <f t="shared" ca="1" si="264"/>
        <v/>
      </c>
      <c r="M708" s="46" t="str">
        <f t="shared" ca="1" si="265"/>
        <v/>
      </c>
      <c r="N708" s="44" t="str">
        <f t="shared" ca="1" si="266"/>
        <v/>
      </c>
      <c r="O708" s="45" t="str">
        <f t="shared" ca="1" si="267"/>
        <v/>
      </c>
      <c r="P708" s="46" t="str">
        <f t="shared" ca="1" si="268"/>
        <v/>
      </c>
      <c r="Q708" s="44" t="str">
        <f t="shared" ca="1" si="269"/>
        <v/>
      </c>
      <c r="R708" s="45" t="str">
        <f t="shared" ca="1" si="270"/>
        <v/>
      </c>
      <c r="S708" s="46" t="str">
        <f t="shared" ca="1" si="271"/>
        <v/>
      </c>
      <c r="T708" s="77" t="str">
        <f t="shared" ca="1" si="272"/>
        <v/>
      </c>
      <c r="AH708" s="163" t="str">
        <f t="shared" ref="AH708:AH771" si="273">IF(COUNTIF(X:X,V708)*COUNTIF(Z:Z,V708)*COUNTIF(AB:AB,V708)*COUNTIF(AD:AD,V708)*COUNTIF(AF:AF,V708),V708,"")</f>
        <v/>
      </c>
      <c r="AI708" s="163" t="str">
        <f t="shared" ref="AI708:AI771" si="274">IF(AH708&gt;$A$14,AH708,"")</f>
        <v/>
      </c>
    </row>
    <row r="709" spans="1:35">
      <c r="A709" s="164" t="str">
        <f t="shared" ca="1" si="254"/>
        <v/>
      </c>
      <c r="B709" s="44" t="str">
        <f t="shared" ca="1" si="255"/>
        <v/>
      </c>
      <c r="C709" s="45" t="str">
        <f t="shared" ca="1" si="253"/>
        <v/>
      </c>
      <c r="D709" s="45" t="str">
        <f t="shared" ca="1" si="256"/>
        <v/>
      </c>
      <c r="E709" s="44" t="str">
        <f t="shared" ca="1" si="257"/>
        <v/>
      </c>
      <c r="F709" s="45" t="str">
        <f t="shared" ca="1" si="258"/>
        <v/>
      </c>
      <c r="G709" s="46" t="str">
        <f t="shared" ca="1" si="259"/>
        <v/>
      </c>
      <c r="H709" s="44" t="str">
        <f t="shared" ca="1" si="260"/>
        <v/>
      </c>
      <c r="I709" s="45" t="str">
        <f t="shared" ca="1" si="261"/>
        <v/>
      </c>
      <c r="J709" s="46" t="str">
        <f t="shared" ca="1" si="262"/>
        <v/>
      </c>
      <c r="K709" s="44" t="str">
        <f t="shared" ca="1" si="263"/>
        <v/>
      </c>
      <c r="L709" s="45" t="str">
        <f t="shared" ca="1" si="264"/>
        <v/>
      </c>
      <c r="M709" s="46" t="str">
        <f t="shared" ca="1" si="265"/>
        <v/>
      </c>
      <c r="N709" s="44" t="str">
        <f t="shared" ca="1" si="266"/>
        <v/>
      </c>
      <c r="O709" s="45" t="str">
        <f t="shared" ca="1" si="267"/>
        <v/>
      </c>
      <c r="P709" s="46" t="str">
        <f t="shared" ca="1" si="268"/>
        <v/>
      </c>
      <c r="Q709" s="44" t="str">
        <f t="shared" ca="1" si="269"/>
        <v/>
      </c>
      <c r="R709" s="45" t="str">
        <f t="shared" ca="1" si="270"/>
        <v/>
      </c>
      <c r="S709" s="46" t="str">
        <f t="shared" ca="1" si="271"/>
        <v/>
      </c>
      <c r="T709" s="77" t="str">
        <f t="shared" ca="1" si="272"/>
        <v/>
      </c>
      <c r="AH709" s="163" t="str">
        <f t="shared" si="273"/>
        <v/>
      </c>
      <c r="AI709" s="163" t="str">
        <f t="shared" si="274"/>
        <v/>
      </c>
    </row>
    <row r="710" spans="1:35">
      <c r="A710" s="164" t="str">
        <f t="shared" ca="1" si="254"/>
        <v/>
      </c>
      <c r="B710" s="44" t="str">
        <f t="shared" ca="1" si="255"/>
        <v/>
      </c>
      <c r="C710" s="45" t="str">
        <f t="shared" ca="1" si="253"/>
        <v/>
      </c>
      <c r="D710" s="45" t="str">
        <f t="shared" ca="1" si="256"/>
        <v/>
      </c>
      <c r="E710" s="44" t="str">
        <f t="shared" ca="1" si="257"/>
        <v/>
      </c>
      <c r="F710" s="45" t="str">
        <f t="shared" ca="1" si="258"/>
        <v/>
      </c>
      <c r="G710" s="46" t="str">
        <f t="shared" ca="1" si="259"/>
        <v/>
      </c>
      <c r="H710" s="44" t="str">
        <f t="shared" ca="1" si="260"/>
        <v/>
      </c>
      <c r="I710" s="45" t="str">
        <f t="shared" ca="1" si="261"/>
        <v/>
      </c>
      <c r="J710" s="46" t="str">
        <f t="shared" ca="1" si="262"/>
        <v/>
      </c>
      <c r="K710" s="44" t="str">
        <f t="shared" ca="1" si="263"/>
        <v/>
      </c>
      <c r="L710" s="45" t="str">
        <f t="shared" ca="1" si="264"/>
        <v/>
      </c>
      <c r="M710" s="46" t="str">
        <f t="shared" ca="1" si="265"/>
        <v/>
      </c>
      <c r="N710" s="44" t="str">
        <f t="shared" ca="1" si="266"/>
        <v/>
      </c>
      <c r="O710" s="45" t="str">
        <f t="shared" ca="1" si="267"/>
        <v/>
      </c>
      <c r="P710" s="46" t="str">
        <f t="shared" ca="1" si="268"/>
        <v/>
      </c>
      <c r="Q710" s="44" t="str">
        <f t="shared" ca="1" si="269"/>
        <v/>
      </c>
      <c r="R710" s="45" t="str">
        <f t="shared" ca="1" si="270"/>
        <v/>
      </c>
      <c r="S710" s="46" t="str">
        <f t="shared" ca="1" si="271"/>
        <v/>
      </c>
      <c r="T710" s="77" t="str">
        <f t="shared" ca="1" si="272"/>
        <v/>
      </c>
      <c r="AH710" s="163" t="str">
        <f t="shared" si="273"/>
        <v/>
      </c>
      <c r="AI710" s="163" t="str">
        <f t="shared" si="274"/>
        <v/>
      </c>
    </row>
    <row r="711" spans="1:35">
      <c r="A711" s="164" t="str">
        <f t="shared" ca="1" si="254"/>
        <v/>
      </c>
      <c r="B711" s="44" t="str">
        <f t="shared" ca="1" si="255"/>
        <v/>
      </c>
      <c r="C711" s="45" t="str">
        <f t="shared" ca="1" si="253"/>
        <v/>
      </c>
      <c r="D711" s="45" t="str">
        <f t="shared" ca="1" si="256"/>
        <v/>
      </c>
      <c r="E711" s="44" t="str">
        <f t="shared" ca="1" si="257"/>
        <v/>
      </c>
      <c r="F711" s="45" t="str">
        <f t="shared" ca="1" si="258"/>
        <v/>
      </c>
      <c r="G711" s="46" t="str">
        <f t="shared" ca="1" si="259"/>
        <v/>
      </c>
      <c r="H711" s="44" t="str">
        <f t="shared" ca="1" si="260"/>
        <v/>
      </c>
      <c r="I711" s="45" t="str">
        <f t="shared" ca="1" si="261"/>
        <v/>
      </c>
      <c r="J711" s="46" t="str">
        <f t="shared" ca="1" si="262"/>
        <v/>
      </c>
      <c r="K711" s="44" t="str">
        <f t="shared" ca="1" si="263"/>
        <v/>
      </c>
      <c r="L711" s="45" t="str">
        <f t="shared" ca="1" si="264"/>
        <v/>
      </c>
      <c r="M711" s="46" t="str">
        <f t="shared" ca="1" si="265"/>
        <v/>
      </c>
      <c r="N711" s="44" t="str">
        <f t="shared" ca="1" si="266"/>
        <v/>
      </c>
      <c r="O711" s="45" t="str">
        <f t="shared" ca="1" si="267"/>
        <v/>
      </c>
      <c r="P711" s="46" t="str">
        <f t="shared" ca="1" si="268"/>
        <v/>
      </c>
      <c r="Q711" s="44" t="str">
        <f t="shared" ca="1" si="269"/>
        <v/>
      </c>
      <c r="R711" s="45" t="str">
        <f t="shared" ca="1" si="270"/>
        <v/>
      </c>
      <c r="S711" s="46" t="str">
        <f t="shared" ca="1" si="271"/>
        <v/>
      </c>
      <c r="T711" s="77" t="str">
        <f t="shared" ca="1" si="272"/>
        <v/>
      </c>
      <c r="AH711" s="163" t="str">
        <f t="shared" si="273"/>
        <v/>
      </c>
      <c r="AI711" s="163" t="str">
        <f t="shared" si="274"/>
        <v/>
      </c>
    </row>
    <row r="712" spans="1:35">
      <c r="A712" s="164" t="str">
        <f t="shared" ca="1" si="254"/>
        <v/>
      </c>
      <c r="B712" s="44" t="str">
        <f t="shared" ca="1" si="255"/>
        <v/>
      </c>
      <c r="C712" s="45" t="str">
        <f t="shared" ca="1" si="253"/>
        <v/>
      </c>
      <c r="D712" s="45" t="str">
        <f t="shared" ca="1" si="256"/>
        <v/>
      </c>
      <c r="E712" s="44" t="str">
        <f t="shared" ca="1" si="257"/>
        <v/>
      </c>
      <c r="F712" s="45" t="str">
        <f t="shared" ca="1" si="258"/>
        <v/>
      </c>
      <c r="G712" s="46" t="str">
        <f t="shared" ca="1" si="259"/>
        <v/>
      </c>
      <c r="H712" s="44" t="str">
        <f t="shared" ca="1" si="260"/>
        <v/>
      </c>
      <c r="I712" s="45" t="str">
        <f t="shared" ca="1" si="261"/>
        <v/>
      </c>
      <c r="J712" s="46" t="str">
        <f t="shared" ca="1" si="262"/>
        <v/>
      </c>
      <c r="K712" s="44" t="str">
        <f t="shared" ca="1" si="263"/>
        <v/>
      </c>
      <c r="L712" s="45" t="str">
        <f t="shared" ca="1" si="264"/>
        <v/>
      </c>
      <c r="M712" s="46" t="str">
        <f t="shared" ca="1" si="265"/>
        <v/>
      </c>
      <c r="N712" s="44" t="str">
        <f t="shared" ca="1" si="266"/>
        <v/>
      </c>
      <c r="O712" s="45" t="str">
        <f t="shared" ca="1" si="267"/>
        <v/>
      </c>
      <c r="P712" s="46" t="str">
        <f t="shared" ca="1" si="268"/>
        <v/>
      </c>
      <c r="Q712" s="44" t="str">
        <f t="shared" ca="1" si="269"/>
        <v/>
      </c>
      <c r="R712" s="45" t="str">
        <f t="shared" ca="1" si="270"/>
        <v/>
      </c>
      <c r="S712" s="46" t="str">
        <f t="shared" ca="1" si="271"/>
        <v/>
      </c>
      <c r="T712" s="77" t="str">
        <f t="shared" ca="1" si="272"/>
        <v/>
      </c>
      <c r="AH712" s="163" t="str">
        <f t="shared" si="273"/>
        <v/>
      </c>
      <c r="AI712" s="163" t="str">
        <f t="shared" si="274"/>
        <v/>
      </c>
    </row>
    <row r="713" spans="1:35">
      <c r="A713" s="164" t="str">
        <f t="shared" ca="1" si="254"/>
        <v/>
      </c>
      <c r="B713" s="44" t="str">
        <f t="shared" ca="1" si="255"/>
        <v/>
      </c>
      <c r="C713" s="45" t="str">
        <f t="shared" ca="1" si="253"/>
        <v/>
      </c>
      <c r="D713" s="45" t="str">
        <f t="shared" ca="1" si="256"/>
        <v/>
      </c>
      <c r="E713" s="44" t="str">
        <f t="shared" ca="1" si="257"/>
        <v/>
      </c>
      <c r="F713" s="45" t="str">
        <f t="shared" ca="1" si="258"/>
        <v/>
      </c>
      <c r="G713" s="46" t="str">
        <f t="shared" ca="1" si="259"/>
        <v/>
      </c>
      <c r="H713" s="44" t="str">
        <f t="shared" ca="1" si="260"/>
        <v/>
      </c>
      <c r="I713" s="45" t="str">
        <f t="shared" ca="1" si="261"/>
        <v/>
      </c>
      <c r="J713" s="46" t="str">
        <f t="shared" ca="1" si="262"/>
        <v/>
      </c>
      <c r="K713" s="44" t="str">
        <f t="shared" ca="1" si="263"/>
        <v/>
      </c>
      <c r="L713" s="45" t="str">
        <f t="shared" ca="1" si="264"/>
        <v/>
      </c>
      <c r="M713" s="46" t="str">
        <f t="shared" ca="1" si="265"/>
        <v/>
      </c>
      <c r="N713" s="44" t="str">
        <f t="shared" ca="1" si="266"/>
        <v/>
      </c>
      <c r="O713" s="45" t="str">
        <f t="shared" ca="1" si="267"/>
        <v/>
      </c>
      <c r="P713" s="46" t="str">
        <f t="shared" ca="1" si="268"/>
        <v/>
      </c>
      <c r="Q713" s="44" t="str">
        <f t="shared" ca="1" si="269"/>
        <v/>
      </c>
      <c r="R713" s="45" t="str">
        <f t="shared" ca="1" si="270"/>
        <v/>
      </c>
      <c r="S713" s="46" t="str">
        <f t="shared" ca="1" si="271"/>
        <v/>
      </c>
      <c r="T713" s="77" t="str">
        <f t="shared" ca="1" si="272"/>
        <v/>
      </c>
      <c r="AH713" s="163" t="str">
        <f t="shared" si="273"/>
        <v/>
      </c>
      <c r="AI713" s="163" t="str">
        <f t="shared" si="274"/>
        <v/>
      </c>
    </row>
    <row r="714" spans="1:35">
      <c r="A714" s="164" t="str">
        <f t="shared" ca="1" si="254"/>
        <v/>
      </c>
      <c r="B714" s="44" t="str">
        <f t="shared" ca="1" si="255"/>
        <v/>
      </c>
      <c r="C714" s="45" t="str">
        <f t="shared" ca="1" si="253"/>
        <v/>
      </c>
      <c r="D714" s="45" t="str">
        <f t="shared" ca="1" si="256"/>
        <v/>
      </c>
      <c r="E714" s="44" t="str">
        <f t="shared" ca="1" si="257"/>
        <v/>
      </c>
      <c r="F714" s="45" t="str">
        <f t="shared" ca="1" si="258"/>
        <v/>
      </c>
      <c r="G714" s="46" t="str">
        <f t="shared" ca="1" si="259"/>
        <v/>
      </c>
      <c r="H714" s="44" t="str">
        <f t="shared" ca="1" si="260"/>
        <v/>
      </c>
      <c r="I714" s="45" t="str">
        <f t="shared" ca="1" si="261"/>
        <v/>
      </c>
      <c r="J714" s="46" t="str">
        <f t="shared" ca="1" si="262"/>
        <v/>
      </c>
      <c r="K714" s="44" t="str">
        <f t="shared" ca="1" si="263"/>
        <v/>
      </c>
      <c r="L714" s="45" t="str">
        <f t="shared" ca="1" si="264"/>
        <v/>
      </c>
      <c r="M714" s="46" t="str">
        <f t="shared" ca="1" si="265"/>
        <v/>
      </c>
      <c r="N714" s="44" t="str">
        <f t="shared" ca="1" si="266"/>
        <v/>
      </c>
      <c r="O714" s="45" t="str">
        <f t="shared" ca="1" si="267"/>
        <v/>
      </c>
      <c r="P714" s="46" t="str">
        <f t="shared" ca="1" si="268"/>
        <v/>
      </c>
      <c r="Q714" s="44" t="str">
        <f t="shared" ca="1" si="269"/>
        <v/>
      </c>
      <c r="R714" s="45" t="str">
        <f t="shared" ca="1" si="270"/>
        <v/>
      </c>
      <c r="S714" s="46" t="str">
        <f t="shared" ca="1" si="271"/>
        <v/>
      </c>
      <c r="T714" s="77" t="str">
        <f t="shared" ca="1" si="272"/>
        <v/>
      </c>
      <c r="AH714" s="163" t="str">
        <f t="shared" si="273"/>
        <v/>
      </c>
      <c r="AI714" s="163" t="str">
        <f t="shared" si="274"/>
        <v/>
      </c>
    </row>
    <row r="715" spans="1:35">
      <c r="A715" s="164" t="str">
        <f t="shared" ca="1" si="254"/>
        <v/>
      </c>
      <c r="B715" s="44" t="str">
        <f t="shared" ca="1" si="255"/>
        <v/>
      </c>
      <c r="C715" s="45" t="str">
        <f t="shared" ca="1" si="253"/>
        <v/>
      </c>
      <c r="D715" s="45" t="str">
        <f t="shared" ca="1" si="256"/>
        <v/>
      </c>
      <c r="E715" s="44" t="str">
        <f t="shared" ca="1" si="257"/>
        <v/>
      </c>
      <c r="F715" s="45" t="str">
        <f t="shared" ca="1" si="258"/>
        <v/>
      </c>
      <c r="G715" s="46" t="str">
        <f t="shared" ca="1" si="259"/>
        <v/>
      </c>
      <c r="H715" s="44" t="str">
        <f t="shared" ca="1" si="260"/>
        <v/>
      </c>
      <c r="I715" s="45" t="str">
        <f t="shared" ca="1" si="261"/>
        <v/>
      </c>
      <c r="J715" s="46" t="str">
        <f t="shared" ca="1" si="262"/>
        <v/>
      </c>
      <c r="K715" s="44" t="str">
        <f t="shared" ca="1" si="263"/>
        <v/>
      </c>
      <c r="L715" s="45" t="str">
        <f t="shared" ca="1" si="264"/>
        <v/>
      </c>
      <c r="M715" s="46" t="str">
        <f t="shared" ca="1" si="265"/>
        <v/>
      </c>
      <c r="N715" s="44" t="str">
        <f t="shared" ca="1" si="266"/>
        <v/>
      </c>
      <c r="O715" s="45" t="str">
        <f t="shared" ca="1" si="267"/>
        <v/>
      </c>
      <c r="P715" s="46" t="str">
        <f t="shared" ca="1" si="268"/>
        <v/>
      </c>
      <c r="Q715" s="44" t="str">
        <f t="shared" ca="1" si="269"/>
        <v/>
      </c>
      <c r="R715" s="45" t="str">
        <f t="shared" ca="1" si="270"/>
        <v/>
      </c>
      <c r="S715" s="46" t="str">
        <f t="shared" ca="1" si="271"/>
        <v/>
      </c>
      <c r="T715" s="77" t="str">
        <f t="shared" ca="1" si="272"/>
        <v/>
      </c>
      <c r="AH715" s="163" t="str">
        <f t="shared" si="273"/>
        <v/>
      </c>
      <c r="AI715" s="163" t="str">
        <f t="shared" si="274"/>
        <v/>
      </c>
    </row>
    <row r="716" spans="1:35">
      <c r="A716" s="164" t="str">
        <f t="shared" ca="1" si="254"/>
        <v/>
      </c>
      <c r="B716" s="44" t="str">
        <f t="shared" ca="1" si="255"/>
        <v/>
      </c>
      <c r="C716" s="45" t="str">
        <f t="shared" ca="1" si="253"/>
        <v/>
      </c>
      <c r="D716" s="45" t="str">
        <f t="shared" ca="1" si="256"/>
        <v/>
      </c>
      <c r="E716" s="44" t="str">
        <f t="shared" ca="1" si="257"/>
        <v/>
      </c>
      <c r="F716" s="45" t="str">
        <f t="shared" ca="1" si="258"/>
        <v/>
      </c>
      <c r="G716" s="46" t="str">
        <f t="shared" ca="1" si="259"/>
        <v/>
      </c>
      <c r="H716" s="44" t="str">
        <f t="shared" ca="1" si="260"/>
        <v/>
      </c>
      <c r="I716" s="45" t="str">
        <f t="shared" ca="1" si="261"/>
        <v/>
      </c>
      <c r="J716" s="46" t="str">
        <f t="shared" ca="1" si="262"/>
        <v/>
      </c>
      <c r="K716" s="44" t="str">
        <f t="shared" ca="1" si="263"/>
        <v/>
      </c>
      <c r="L716" s="45" t="str">
        <f t="shared" ca="1" si="264"/>
        <v/>
      </c>
      <c r="M716" s="46" t="str">
        <f t="shared" ca="1" si="265"/>
        <v/>
      </c>
      <c r="N716" s="44" t="str">
        <f t="shared" ca="1" si="266"/>
        <v/>
      </c>
      <c r="O716" s="45" t="str">
        <f t="shared" ca="1" si="267"/>
        <v/>
      </c>
      <c r="P716" s="46" t="str">
        <f t="shared" ca="1" si="268"/>
        <v/>
      </c>
      <c r="Q716" s="44" t="str">
        <f t="shared" ca="1" si="269"/>
        <v/>
      </c>
      <c r="R716" s="45" t="str">
        <f t="shared" ca="1" si="270"/>
        <v/>
      </c>
      <c r="S716" s="46" t="str">
        <f t="shared" ca="1" si="271"/>
        <v/>
      </c>
      <c r="T716" s="77" t="str">
        <f t="shared" ca="1" si="272"/>
        <v/>
      </c>
      <c r="AH716" s="163" t="str">
        <f t="shared" si="273"/>
        <v/>
      </c>
      <c r="AI716" s="163" t="str">
        <f t="shared" si="274"/>
        <v/>
      </c>
    </row>
    <row r="717" spans="1:35">
      <c r="A717" s="164" t="str">
        <f t="shared" ca="1" si="254"/>
        <v/>
      </c>
      <c r="B717" s="44" t="str">
        <f t="shared" ca="1" si="255"/>
        <v/>
      </c>
      <c r="C717" s="45" t="str">
        <f t="shared" ca="1" si="253"/>
        <v/>
      </c>
      <c r="D717" s="45" t="str">
        <f t="shared" ca="1" si="256"/>
        <v/>
      </c>
      <c r="E717" s="44" t="str">
        <f t="shared" ca="1" si="257"/>
        <v/>
      </c>
      <c r="F717" s="45" t="str">
        <f t="shared" ca="1" si="258"/>
        <v/>
      </c>
      <c r="G717" s="46" t="str">
        <f t="shared" ca="1" si="259"/>
        <v/>
      </c>
      <c r="H717" s="44" t="str">
        <f t="shared" ca="1" si="260"/>
        <v/>
      </c>
      <c r="I717" s="45" t="str">
        <f t="shared" ca="1" si="261"/>
        <v/>
      </c>
      <c r="J717" s="46" t="str">
        <f t="shared" ca="1" si="262"/>
        <v/>
      </c>
      <c r="K717" s="44" t="str">
        <f t="shared" ca="1" si="263"/>
        <v/>
      </c>
      <c r="L717" s="45" t="str">
        <f t="shared" ca="1" si="264"/>
        <v/>
      </c>
      <c r="M717" s="46" t="str">
        <f t="shared" ca="1" si="265"/>
        <v/>
      </c>
      <c r="N717" s="44" t="str">
        <f t="shared" ca="1" si="266"/>
        <v/>
      </c>
      <c r="O717" s="45" t="str">
        <f t="shared" ca="1" si="267"/>
        <v/>
      </c>
      <c r="P717" s="46" t="str">
        <f t="shared" ca="1" si="268"/>
        <v/>
      </c>
      <c r="Q717" s="44" t="str">
        <f t="shared" ca="1" si="269"/>
        <v/>
      </c>
      <c r="R717" s="45" t="str">
        <f t="shared" ca="1" si="270"/>
        <v/>
      </c>
      <c r="S717" s="46" t="str">
        <f t="shared" ca="1" si="271"/>
        <v/>
      </c>
      <c r="T717" s="77" t="str">
        <f t="shared" ca="1" si="272"/>
        <v/>
      </c>
      <c r="AH717" s="163" t="str">
        <f t="shared" si="273"/>
        <v/>
      </c>
      <c r="AI717" s="163" t="str">
        <f t="shared" si="274"/>
        <v/>
      </c>
    </row>
    <row r="718" spans="1:35">
      <c r="A718" s="164" t="str">
        <f t="shared" ca="1" si="254"/>
        <v/>
      </c>
      <c r="B718" s="44" t="str">
        <f t="shared" ca="1" si="255"/>
        <v/>
      </c>
      <c r="C718" s="45" t="str">
        <f t="shared" ca="1" si="253"/>
        <v/>
      </c>
      <c r="D718" s="45" t="str">
        <f t="shared" ca="1" si="256"/>
        <v/>
      </c>
      <c r="E718" s="44" t="str">
        <f t="shared" ca="1" si="257"/>
        <v/>
      </c>
      <c r="F718" s="45" t="str">
        <f t="shared" ca="1" si="258"/>
        <v/>
      </c>
      <c r="G718" s="46" t="str">
        <f t="shared" ca="1" si="259"/>
        <v/>
      </c>
      <c r="H718" s="44" t="str">
        <f t="shared" ca="1" si="260"/>
        <v/>
      </c>
      <c r="I718" s="45" t="str">
        <f t="shared" ca="1" si="261"/>
        <v/>
      </c>
      <c r="J718" s="46" t="str">
        <f t="shared" ca="1" si="262"/>
        <v/>
      </c>
      <c r="K718" s="44" t="str">
        <f t="shared" ca="1" si="263"/>
        <v/>
      </c>
      <c r="L718" s="45" t="str">
        <f t="shared" ca="1" si="264"/>
        <v/>
      </c>
      <c r="M718" s="46" t="str">
        <f t="shared" ca="1" si="265"/>
        <v/>
      </c>
      <c r="N718" s="44" t="str">
        <f t="shared" ca="1" si="266"/>
        <v/>
      </c>
      <c r="O718" s="45" t="str">
        <f t="shared" ca="1" si="267"/>
        <v/>
      </c>
      <c r="P718" s="46" t="str">
        <f t="shared" ca="1" si="268"/>
        <v/>
      </c>
      <c r="Q718" s="44" t="str">
        <f t="shared" ca="1" si="269"/>
        <v/>
      </c>
      <c r="R718" s="45" t="str">
        <f t="shared" ca="1" si="270"/>
        <v/>
      </c>
      <c r="S718" s="46" t="str">
        <f t="shared" ca="1" si="271"/>
        <v/>
      </c>
      <c r="T718" s="77" t="str">
        <f t="shared" ca="1" si="272"/>
        <v/>
      </c>
      <c r="AH718" s="163" t="str">
        <f t="shared" si="273"/>
        <v/>
      </c>
      <c r="AI718" s="163" t="str">
        <f t="shared" si="274"/>
        <v/>
      </c>
    </row>
    <row r="719" spans="1:35">
      <c r="A719" s="164" t="str">
        <f t="shared" ca="1" si="254"/>
        <v/>
      </c>
      <c r="B719" s="44" t="str">
        <f t="shared" ca="1" si="255"/>
        <v/>
      </c>
      <c r="C719" s="45" t="str">
        <f t="shared" ca="1" si="253"/>
        <v/>
      </c>
      <c r="D719" s="45" t="str">
        <f t="shared" ca="1" si="256"/>
        <v/>
      </c>
      <c r="E719" s="44" t="str">
        <f t="shared" ca="1" si="257"/>
        <v/>
      </c>
      <c r="F719" s="45" t="str">
        <f t="shared" ca="1" si="258"/>
        <v/>
      </c>
      <c r="G719" s="46" t="str">
        <f t="shared" ca="1" si="259"/>
        <v/>
      </c>
      <c r="H719" s="44" t="str">
        <f t="shared" ca="1" si="260"/>
        <v/>
      </c>
      <c r="I719" s="45" t="str">
        <f t="shared" ca="1" si="261"/>
        <v/>
      </c>
      <c r="J719" s="46" t="str">
        <f t="shared" ca="1" si="262"/>
        <v/>
      </c>
      <c r="K719" s="44" t="str">
        <f t="shared" ca="1" si="263"/>
        <v/>
      </c>
      <c r="L719" s="45" t="str">
        <f t="shared" ca="1" si="264"/>
        <v/>
      </c>
      <c r="M719" s="46" t="str">
        <f t="shared" ca="1" si="265"/>
        <v/>
      </c>
      <c r="N719" s="44" t="str">
        <f t="shared" ca="1" si="266"/>
        <v/>
      </c>
      <c r="O719" s="45" t="str">
        <f t="shared" ca="1" si="267"/>
        <v/>
      </c>
      <c r="P719" s="46" t="str">
        <f t="shared" ca="1" si="268"/>
        <v/>
      </c>
      <c r="Q719" s="44" t="str">
        <f t="shared" ca="1" si="269"/>
        <v/>
      </c>
      <c r="R719" s="45" t="str">
        <f t="shared" ca="1" si="270"/>
        <v/>
      </c>
      <c r="S719" s="46" t="str">
        <f t="shared" ca="1" si="271"/>
        <v/>
      </c>
      <c r="T719" s="77" t="str">
        <f t="shared" ca="1" si="272"/>
        <v/>
      </c>
      <c r="AH719" s="163" t="str">
        <f t="shared" si="273"/>
        <v/>
      </c>
      <c r="AI719" s="163" t="str">
        <f t="shared" si="274"/>
        <v/>
      </c>
    </row>
    <row r="720" spans="1:35">
      <c r="A720" s="164" t="str">
        <f t="shared" ca="1" si="254"/>
        <v/>
      </c>
      <c r="B720" s="44" t="str">
        <f t="shared" ca="1" si="255"/>
        <v/>
      </c>
      <c r="C720" s="45" t="str">
        <f t="shared" ref="C720:C783" ca="1" si="275">IF(ISERROR(B720-2),"",(B720/$B$14-1)*$B$5)</f>
        <v/>
      </c>
      <c r="D720" s="45" t="str">
        <f t="shared" ca="1" si="256"/>
        <v/>
      </c>
      <c r="E720" s="44" t="str">
        <f t="shared" ca="1" si="257"/>
        <v/>
      </c>
      <c r="F720" s="45" t="str">
        <f t="shared" ca="1" si="258"/>
        <v/>
      </c>
      <c r="G720" s="46" t="str">
        <f t="shared" ca="1" si="259"/>
        <v/>
      </c>
      <c r="H720" s="44" t="str">
        <f t="shared" ca="1" si="260"/>
        <v/>
      </c>
      <c r="I720" s="45" t="str">
        <f t="shared" ca="1" si="261"/>
        <v/>
      </c>
      <c r="J720" s="46" t="str">
        <f t="shared" ca="1" si="262"/>
        <v/>
      </c>
      <c r="K720" s="44" t="str">
        <f t="shared" ca="1" si="263"/>
        <v/>
      </c>
      <c r="L720" s="45" t="str">
        <f t="shared" ca="1" si="264"/>
        <v/>
      </c>
      <c r="M720" s="46" t="str">
        <f t="shared" ca="1" si="265"/>
        <v/>
      </c>
      <c r="N720" s="44" t="str">
        <f t="shared" ca="1" si="266"/>
        <v/>
      </c>
      <c r="O720" s="45" t="str">
        <f t="shared" ca="1" si="267"/>
        <v/>
      </c>
      <c r="P720" s="46" t="str">
        <f t="shared" ca="1" si="268"/>
        <v/>
      </c>
      <c r="Q720" s="44" t="str">
        <f t="shared" ca="1" si="269"/>
        <v/>
      </c>
      <c r="R720" s="45" t="str">
        <f t="shared" ca="1" si="270"/>
        <v/>
      </c>
      <c r="S720" s="46" t="str">
        <f t="shared" ca="1" si="271"/>
        <v/>
      </c>
      <c r="T720" s="77" t="str">
        <f t="shared" ca="1" si="272"/>
        <v/>
      </c>
      <c r="AH720" s="163" t="str">
        <f t="shared" si="273"/>
        <v/>
      </c>
      <c r="AI720" s="163" t="str">
        <f t="shared" si="274"/>
        <v/>
      </c>
    </row>
    <row r="721" spans="1:35">
      <c r="A721" s="164" t="str">
        <f t="shared" ca="1" si="254"/>
        <v/>
      </c>
      <c r="B721" s="44" t="str">
        <f t="shared" ca="1" si="255"/>
        <v/>
      </c>
      <c r="C721" s="45" t="str">
        <f t="shared" ca="1" si="275"/>
        <v/>
      </c>
      <c r="D721" s="45" t="str">
        <f t="shared" ca="1" si="256"/>
        <v/>
      </c>
      <c r="E721" s="44" t="str">
        <f t="shared" ca="1" si="257"/>
        <v/>
      </c>
      <c r="F721" s="45" t="str">
        <f t="shared" ca="1" si="258"/>
        <v/>
      </c>
      <c r="G721" s="46" t="str">
        <f t="shared" ca="1" si="259"/>
        <v/>
      </c>
      <c r="H721" s="44" t="str">
        <f t="shared" ca="1" si="260"/>
        <v/>
      </c>
      <c r="I721" s="45" t="str">
        <f t="shared" ca="1" si="261"/>
        <v/>
      </c>
      <c r="J721" s="46" t="str">
        <f t="shared" ca="1" si="262"/>
        <v/>
      </c>
      <c r="K721" s="44" t="str">
        <f t="shared" ca="1" si="263"/>
        <v/>
      </c>
      <c r="L721" s="45" t="str">
        <f t="shared" ca="1" si="264"/>
        <v/>
      </c>
      <c r="M721" s="46" t="str">
        <f t="shared" ca="1" si="265"/>
        <v/>
      </c>
      <c r="N721" s="44" t="str">
        <f t="shared" ca="1" si="266"/>
        <v/>
      </c>
      <c r="O721" s="45" t="str">
        <f t="shared" ca="1" si="267"/>
        <v/>
      </c>
      <c r="P721" s="46" t="str">
        <f t="shared" ca="1" si="268"/>
        <v/>
      </c>
      <c r="Q721" s="44" t="str">
        <f t="shared" ca="1" si="269"/>
        <v/>
      </c>
      <c r="R721" s="45" t="str">
        <f t="shared" ca="1" si="270"/>
        <v/>
      </c>
      <c r="S721" s="46" t="str">
        <f t="shared" ca="1" si="271"/>
        <v/>
      </c>
      <c r="T721" s="77" t="str">
        <f t="shared" ca="1" si="272"/>
        <v/>
      </c>
      <c r="AH721" s="163" t="str">
        <f t="shared" si="273"/>
        <v/>
      </c>
      <c r="AI721" s="163" t="str">
        <f t="shared" si="274"/>
        <v/>
      </c>
    </row>
    <row r="722" spans="1:35">
      <c r="A722" s="164" t="str">
        <f t="shared" ca="1" si="254"/>
        <v/>
      </c>
      <c r="B722" s="44" t="str">
        <f t="shared" ca="1" si="255"/>
        <v/>
      </c>
      <c r="C722" s="45" t="str">
        <f t="shared" ca="1" si="275"/>
        <v/>
      </c>
      <c r="D722" s="45" t="str">
        <f t="shared" ca="1" si="256"/>
        <v/>
      </c>
      <c r="E722" s="44" t="str">
        <f t="shared" ca="1" si="257"/>
        <v/>
      </c>
      <c r="F722" s="45" t="str">
        <f t="shared" ca="1" si="258"/>
        <v/>
      </c>
      <c r="G722" s="46" t="str">
        <f t="shared" ca="1" si="259"/>
        <v/>
      </c>
      <c r="H722" s="44" t="str">
        <f t="shared" ca="1" si="260"/>
        <v/>
      </c>
      <c r="I722" s="45" t="str">
        <f t="shared" ca="1" si="261"/>
        <v/>
      </c>
      <c r="J722" s="46" t="str">
        <f t="shared" ca="1" si="262"/>
        <v/>
      </c>
      <c r="K722" s="44" t="str">
        <f t="shared" ca="1" si="263"/>
        <v/>
      </c>
      <c r="L722" s="45" t="str">
        <f t="shared" ca="1" si="264"/>
        <v/>
      </c>
      <c r="M722" s="46" t="str">
        <f t="shared" ca="1" si="265"/>
        <v/>
      </c>
      <c r="N722" s="44" t="str">
        <f t="shared" ca="1" si="266"/>
        <v/>
      </c>
      <c r="O722" s="45" t="str">
        <f t="shared" ca="1" si="267"/>
        <v/>
      </c>
      <c r="P722" s="46" t="str">
        <f t="shared" ca="1" si="268"/>
        <v/>
      </c>
      <c r="Q722" s="44" t="str">
        <f t="shared" ca="1" si="269"/>
        <v/>
      </c>
      <c r="R722" s="45" t="str">
        <f t="shared" ca="1" si="270"/>
        <v/>
      </c>
      <c r="S722" s="46" t="str">
        <f t="shared" ca="1" si="271"/>
        <v/>
      </c>
      <c r="T722" s="77" t="str">
        <f t="shared" ca="1" si="272"/>
        <v/>
      </c>
      <c r="AH722" s="163" t="str">
        <f t="shared" si="273"/>
        <v/>
      </c>
      <c r="AI722" s="163" t="str">
        <f t="shared" si="274"/>
        <v/>
      </c>
    </row>
    <row r="723" spans="1:35">
      <c r="A723" s="164" t="str">
        <f t="shared" ca="1" si="254"/>
        <v/>
      </c>
      <c r="B723" s="44" t="str">
        <f t="shared" ca="1" si="255"/>
        <v/>
      </c>
      <c r="C723" s="45" t="str">
        <f t="shared" ca="1" si="275"/>
        <v/>
      </c>
      <c r="D723" s="45" t="str">
        <f t="shared" ca="1" si="256"/>
        <v/>
      </c>
      <c r="E723" s="44" t="str">
        <f t="shared" ca="1" si="257"/>
        <v/>
      </c>
      <c r="F723" s="45" t="str">
        <f t="shared" ca="1" si="258"/>
        <v/>
      </c>
      <c r="G723" s="46" t="str">
        <f t="shared" ca="1" si="259"/>
        <v/>
      </c>
      <c r="H723" s="44" t="str">
        <f t="shared" ca="1" si="260"/>
        <v/>
      </c>
      <c r="I723" s="45" t="str">
        <f t="shared" ca="1" si="261"/>
        <v/>
      </c>
      <c r="J723" s="46" t="str">
        <f t="shared" ca="1" si="262"/>
        <v/>
      </c>
      <c r="K723" s="44" t="str">
        <f t="shared" ca="1" si="263"/>
        <v/>
      </c>
      <c r="L723" s="45" t="str">
        <f t="shared" ca="1" si="264"/>
        <v/>
      </c>
      <c r="M723" s="46" t="str">
        <f t="shared" ca="1" si="265"/>
        <v/>
      </c>
      <c r="N723" s="44" t="str">
        <f t="shared" ca="1" si="266"/>
        <v/>
      </c>
      <c r="O723" s="45" t="str">
        <f t="shared" ca="1" si="267"/>
        <v/>
      </c>
      <c r="P723" s="46" t="str">
        <f t="shared" ca="1" si="268"/>
        <v/>
      </c>
      <c r="Q723" s="44" t="str">
        <f t="shared" ca="1" si="269"/>
        <v/>
      </c>
      <c r="R723" s="45" t="str">
        <f t="shared" ca="1" si="270"/>
        <v/>
      </c>
      <c r="S723" s="46" t="str">
        <f t="shared" ca="1" si="271"/>
        <v/>
      </c>
      <c r="T723" s="77" t="str">
        <f t="shared" ca="1" si="272"/>
        <v/>
      </c>
      <c r="AH723" s="163" t="str">
        <f t="shared" si="273"/>
        <v/>
      </c>
      <c r="AI723" s="163" t="str">
        <f t="shared" si="274"/>
        <v/>
      </c>
    </row>
    <row r="724" spans="1:35">
      <c r="A724" s="164" t="str">
        <f t="shared" ca="1" si="254"/>
        <v/>
      </c>
      <c r="B724" s="44" t="str">
        <f t="shared" ca="1" si="255"/>
        <v/>
      </c>
      <c r="C724" s="45" t="str">
        <f t="shared" ca="1" si="275"/>
        <v/>
      </c>
      <c r="D724" s="45" t="str">
        <f t="shared" ca="1" si="256"/>
        <v/>
      </c>
      <c r="E724" s="44" t="str">
        <f t="shared" ca="1" si="257"/>
        <v/>
      </c>
      <c r="F724" s="45" t="str">
        <f t="shared" ca="1" si="258"/>
        <v/>
      </c>
      <c r="G724" s="46" t="str">
        <f t="shared" ca="1" si="259"/>
        <v/>
      </c>
      <c r="H724" s="44" t="str">
        <f t="shared" ca="1" si="260"/>
        <v/>
      </c>
      <c r="I724" s="45" t="str">
        <f t="shared" ca="1" si="261"/>
        <v/>
      </c>
      <c r="J724" s="46" t="str">
        <f t="shared" ca="1" si="262"/>
        <v/>
      </c>
      <c r="K724" s="44" t="str">
        <f t="shared" ca="1" si="263"/>
        <v/>
      </c>
      <c r="L724" s="45" t="str">
        <f t="shared" ca="1" si="264"/>
        <v/>
      </c>
      <c r="M724" s="46" t="str">
        <f t="shared" ca="1" si="265"/>
        <v/>
      </c>
      <c r="N724" s="44" t="str">
        <f t="shared" ca="1" si="266"/>
        <v/>
      </c>
      <c r="O724" s="45" t="str">
        <f t="shared" ca="1" si="267"/>
        <v/>
      </c>
      <c r="P724" s="46" t="str">
        <f t="shared" ca="1" si="268"/>
        <v/>
      </c>
      <c r="Q724" s="44" t="str">
        <f t="shared" ca="1" si="269"/>
        <v/>
      </c>
      <c r="R724" s="45" t="str">
        <f t="shared" ca="1" si="270"/>
        <v/>
      </c>
      <c r="S724" s="46" t="str">
        <f t="shared" ca="1" si="271"/>
        <v/>
      </c>
      <c r="T724" s="77" t="str">
        <f t="shared" ca="1" si="272"/>
        <v/>
      </c>
      <c r="AH724" s="163" t="str">
        <f t="shared" si="273"/>
        <v/>
      </c>
      <c r="AI724" s="163" t="str">
        <f t="shared" si="274"/>
        <v/>
      </c>
    </row>
    <row r="725" spans="1:35">
      <c r="A725" s="164" t="str">
        <f t="shared" ca="1" si="254"/>
        <v/>
      </c>
      <c r="B725" s="44" t="str">
        <f t="shared" ca="1" si="255"/>
        <v/>
      </c>
      <c r="C725" s="45" t="str">
        <f t="shared" ca="1" si="275"/>
        <v/>
      </c>
      <c r="D725" s="45" t="str">
        <f t="shared" ca="1" si="256"/>
        <v/>
      </c>
      <c r="E725" s="44" t="str">
        <f t="shared" ca="1" si="257"/>
        <v/>
      </c>
      <c r="F725" s="45" t="str">
        <f t="shared" ca="1" si="258"/>
        <v/>
      </c>
      <c r="G725" s="46" t="str">
        <f t="shared" ca="1" si="259"/>
        <v/>
      </c>
      <c r="H725" s="44" t="str">
        <f t="shared" ca="1" si="260"/>
        <v/>
      </c>
      <c r="I725" s="45" t="str">
        <f t="shared" ca="1" si="261"/>
        <v/>
      </c>
      <c r="J725" s="46" t="str">
        <f t="shared" ca="1" si="262"/>
        <v/>
      </c>
      <c r="K725" s="44" t="str">
        <f t="shared" ca="1" si="263"/>
        <v/>
      </c>
      <c r="L725" s="45" t="str">
        <f t="shared" ca="1" si="264"/>
        <v/>
      </c>
      <c r="M725" s="46" t="str">
        <f t="shared" ca="1" si="265"/>
        <v/>
      </c>
      <c r="N725" s="44" t="str">
        <f t="shared" ca="1" si="266"/>
        <v/>
      </c>
      <c r="O725" s="45" t="str">
        <f t="shared" ca="1" si="267"/>
        <v/>
      </c>
      <c r="P725" s="46" t="str">
        <f t="shared" ca="1" si="268"/>
        <v/>
      </c>
      <c r="Q725" s="44" t="str">
        <f t="shared" ca="1" si="269"/>
        <v/>
      </c>
      <c r="R725" s="45" t="str">
        <f t="shared" ca="1" si="270"/>
        <v/>
      </c>
      <c r="S725" s="46" t="str">
        <f t="shared" ca="1" si="271"/>
        <v/>
      </c>
      <c r="T725" s="77" t="str">
        <f t="shared" ca="1" si="272"/>
        <v/>
      </c>
      <c r="AH725" s="163" t="str">
        <f t="shared" si="273"/>
        <v/>
      </c>
      <c r="AI725" s="163" t="str">
        <f t="shared" si="274"/>
        <v/>
      </c>
    </row>
    <row r="726" spans="1:35">
      <c r="A726" s="164" t="str">
        <f t="shared" ca="1" si="254"/>
        <v/>
      </c>
      <c r="B726" s="44" t="str">
        <f t="shared" ca="1" si="255"/>
        <v/>
      </c>
      <c r="C726" s="45" t="str">
        <f t="shared" ca="1" si="275"/>
        <v/>
      </c>
      <c r="D726" s="45" t="str">
        <f t="shared" ca="1" si="256"/>
        <v/>
      </c>
      <c r="E726" s="44" t="str">
        <f t="shared" ca="1" si="257"/>
        <v/>
      </c>
      <c r="F726" s="45" t="str">
        <f t="shared" ca="1" si="258"/>
        <v/>
      </c>
      <c r="G726" s="46" t="str">
        <f t="shared" ca="1" si="259"/>
        <v/>
      </c>
      <c r="H726" s="44" t="str">
        <f t="shared" ca="1" si="260"/>
        <v/>
      </c>
      <c r="I726" s="45" t="str">
        <f t="shared" ca="1" si="261"/>
        <v/>
      </c>
      <c r="J726" s="46" t="str">
        <f t="shared" ca="1" si="262"/>
        <v/>
      </c>
      <c r="K726" s="44" t="str">
        <f t="shared" ca="1" si="263"/>
        <v/>
      </c>
      <c r="L726" s="45" t="str">
        <f t="shared" ca="1" si="264"/>
        <v/>
      </c>
      <c r="M726" s="46" t="str">
        <f t="shared" ca="1" si="265"/>
        <v/>
      </c>
      <c r="N726" s="44" t="str">
        <f t="shared" ca="1" si="266"/>
        <v/>
      </c>
      <c r="O726" s="45" t="str">
        <f t="shared" ca="1" si="267"/>
        <v/>
      </c>
      <c r="P726" s="46" t="str">
        <f t="shared" ca="1" si="268"/>
        <v/>
      </c>
      <c r="Q726" s="44" t="str">
        <f t="shared" ca="1" si="269"/>
        <v/>
      </c>
      <c r="R726" s="45" t="str">
        <f t="shared" ca="1" si="270"/>
        <v/>
      </c>
      <c r="S726" s="46" t="str">
        <f t="shared" ca="1" si="271"/>
        <v/>
      </c>
      <c r="T726" s="77" t="str">
        <f t="shared" ca="1" si="272"/>
        <v/>
      </c>
      <c r="AH726" s="163" t="str">
        <f t="shared" si="273"/>
        <v/>
      </c>
      <c r="AI726" s="163" t="str">
        <f t="shared" si="274"/>
        <v/>
      </c>
    </row>
    <row r="727" spans="1:35">
      <c r="A727" s="164" t="str">
        <f t="shared" ca="1" si="254"/>
        <v/>
      </c>
      <c r="B727" s="44" t="str">
        <f t="shared" ca="1" si="255"/>
        <v/>
      </c>
      <c r="C727" s="45" t="str">
        <f t="shared" ca="1" si="275"/>
        <v/>
      </c>
      <c r="D727" s="45" t="str">
        <f t="shared" ca="1" si="256"/>
        <v/>
      </c>
      <c r="E727" s="44" t="str">
        <f t="shared" ca="1" si="257"/>
        <v/>
      </c>
      <c r="F727" s="45" t="str">
        <f t="shared" ca="1" si="258"/>
        <v/>
      </c>
      <c r="G727" s="46" t="str">
        <f t="shared" ca="1" si="259"/>
        <v/>
      </c>
      <c r="H727" s="44" t="str">
        <f t="shared" ca="1" si="260"/>
        <v/>
      </c>
      <c r="I727" s="45" t="str">
        <f t="shared" ca="1" si="261"/>
        <v/>
      </c>
      <c r="J727" s="46" t="str">
        <f t="shared" ca="1" si="262"/>
        <v/>
      </c>
      <c r="K727" s="44" t="str">
        <f t="shared" ca="1" si="263"/>
        <v/>
      </c>
      <c r="L727" s="45" t="str">
        <f t="shared" ca="1" si="264"/>
        <v/>
      </c>
      <c r="M727" s="46" t="str">
        <f t="shared" ca="1" si="265"/>
        <v/>
      </c>
      <c r="N727" s="44" t="str">
        <f t="shared" ca="1" si="266"/>
        <v/>
      </c>
      <c r="O727" s="45" t="str">
        <f t="shared" ca="1" si="267"/>
        <v/>
      </c>
      <c r="P727" s="46" t="str">
        <f t="shared" ca="1" si="268"/>
        <v/>
      </c>
      <c r="Q727" s="44" t="str">
        <f t="shared" ca="1" si="269"/>
        <v/>
      </c>
      <c r="R727" s="45" t="str">
        <f t="shared" ca="1" si="270"/>
        <v/>
      </c>
      <c r="S727" s="46" t="str">
        <f t="shared" ca="1" si="271"/>
        <v/>
      </c>
      <c r="T727" s="77" t="str">
        <f t="shared" ca="1" si="272"/>
        <v/>
      </c>
      <c r="AH727" s="163" t="str">
        <f t="shared" si="273"/>
        <v/>
      </c>
      <c r="AI727" s="163" t="str">
        <f t="shared" si="274"/>
        <v/>
      </c>
    </row>
    <row r="728" spans="1:35">
      <c r="A728" s="164" t="str">
        <f t="shared" ca="1" si="254"/>
        <v/>
      </c>
      <c r="B728" s="44" t="str">
        <f t="shared" ca="1" si="255"/>
        <v/>
      </c>
      <c r="C728" s="45" t="str">
        <f t="shared" ca="1" si="275"/>
        <v/>
      </c>
      <c r="D728" s="45" t="str">
        <f t="shared" ca="1" si="256"/>
        <v/>
      </c>
      <c r="E728" s="44" t="str">
        <f t="shared" ca="1" si="257"/>
        <v/>
      </c>
      <c r="F728" s="45" t="str">
        <f t="shared" ca="1" si="258"/>
        <v/>
      </c>
      <c r="G728" s="46" t="str">
        <f t="shared" ca="1" si="259"/>
        <v/>
      </c>
      <c r="H728" s="44" t="str">
        <f t="shared" ca="1" si="260"/>
        <v/>
      </c>
      <c r="I728" s="45" t="str">
        <f t="shared" ca="1" si="261"/>
        <v/>
      </c>
      <c r="J728" s="46" t="str">
        <f t="shared" ca="1" si="262"/>
        <v/>
      </c>
      <c r="K728" s="44" t="str">
        <f t="shared" ca="1" si="263"/>
        <v/>
      </c>
      <c r="L728" s="45" t="str">
        <f t="shared" ca="1" si="264"/>
        <v/>
      </c>
      <c r="M728" s="46" t="str">
        <f t="shared" ca="1" si="265"/>
        <v/>
      </c>
      <c r="N728" s="44" t="str">
        <f t="shared" ca="1" si="266"/>
        <v/>
      </c>
      <c r="O728" s="45" t="str">
        <f t="shared" ca="1" si="267"/>
        <v/>
      </c>
      <c r="P728" s="46" t="str">
        <f t="shared" ca="1" si="268"/>
        <v/>
      </c>
      <c r="Q728" s="44" t="str">
        <f t="shared" ca="1" si="269"/>
        <v/>
      </c>
      <c r="R728" s="45" t="str">
        <f t="shared" ca="1" si="270"/>
        <v/>
      </c>
      <c r="S728" s="46" t="str">
        <f t="shared" ca="1" si="271"/>
        <v/>
      </c>
      <c r="T728" s="77" t="str">
        <f t="shared" ca="1" si="272"/>
        <v/>
      </c>
      <c r="AH728" s="163" t="str">
        <f t="shared" si="273"/>
        <v/>
      </c>
      <c r="AI728" s="163" t="str">
        <f t="shared" si="274"/>
        <v/>
      </c>
    </row>
    <row r="729" spans="1:35">
      <c r="A729" s="164" t="str">
        <f t="shared" ca="1" si="254"/>
        <v/>
      </c>
      <c r="B729" s="44" t="str">
        <f t="shared" ca="1" si="255"/>
        <v/>
      </c>
      <c r="C729" s="45" t="str">
        <f t="shared" ca="1" si="275"/>
        <v/>
      </c>
      <c r="D729" s="45" t="str">
        <f t="shared" ca="1" si="256"/>
        <v/>
      </c>
      <c r="E729" s="44" t="str">
        <f t="shared" ca="1" si="257"/>
        <v/>
      </c>
      <c r="F729" s="45" t="str">
        <f t="shared" ca="1" si="258"/>
        <v/>
      </c>
      <c r="G729" s="46" t="str">
        <f t="shared" ca="1" si="259"/>
        <v/>
      </c>
      <c r="H729" s="44" t="str">
        <f t="shared" ca="1" si="260"/>
        <v/>
      </c>
      <c r="I729" s="45" t="str">
        <f t="shared" ca="1" si="261"/>
        <v/>
      </c>
      <c r="J729" s="46" t="str">
        <f t="shared" ca="1" si="262"/>
        <v/>
      </c>
      <c r="K729" s="44" t="str">
        <f t="shared" ca="1" si="263"/>
        <v/>
      </c>
      <c r="L729" s="45" t="str">
        <f t="shared" ca="1" si="264"/>
        <v/>
      </c>
      <c r="M729" s="46" t="str">
        <f t="shared" ca="1" si="265"/>
        <v/>
      </c>
      <c r="N729" s="44" t="str">
        <f t="shared" ca="1" si="266"/>
        <v/>
      </c>
      <c r="O729" s="45" t="str">
        <f t="shared" ca="1" si="267"/>
        <v/>
      </c>
      <c r="P729" s="46" t="str">
        <f t="shared" ca="1" si="268"/>
        <v/>
      </c>
      <c r="Q729" s="44" t="str">
        <f t="shared" ca="1" si="269"/>
        <v/>
      </c>
      <c r="R729" s="45" t="str">
        <f t="shared" ca="1" si="270"/>
        <v/>
      </c>
      <c r="S729" s="46" t="str">
        <f t="shared" ca="1" si="271"/>
        <v/>
      </c>
      <c r="T729" s="77" t="str">
        <f t="shared" ca="1" si="272"/>
        <v/>
      </c>
      <c r="AH729" s="163" t="str">
        <f t="shared" si="273"/>
        <v/>
      </c>
      <c r="AI729" s="163" t="str">
        <f t="shared" si="274"/>
        <v/>
      </c>
    </row>
    <row r="730" spans="1:35">
      <c r="A730" s="164" t="str">
        <f t="shared" ca="1" si="254"/>
        <v/>
      </c>
      <c r="B730" s="44" t="str">
        <f t="shared" ca="1" si="255"/>
        <v/>
      </c>
      <c r="C730" s="45" t="str">
        <f t="shared" ca="1" si="275"/>
        <v/>
      </c>
      <c r="D730" s="45" t="str">
        <f t="shared" ca="1" si="256"/>
        <v/>
      </c>
      <c r="E730" s="44" t="str">
        <f t="shared" ca="1" si="257"/>
        <v/>
      </c>
      <c r="F730" s="45" t="str">
        <f t="shared" ca="1" si="258"/>
        <v/>
      </c>
      <c r="G730" s="46" t="str">
        <f t="shared" ca="1" si="259"/>
        <v/>
      </c>
      <c r="H730" s="44" t="str">
        <f t="shared" ca="1" si="260"/>
        <v/>
      </c>
      <c r="I730" s="45" t="str">
        <f t="shared" ca="1" si="261"/>
        <v/>
      </c>
      <c r="J730" s="46" t="str">
        <f t="shared" ca="1" si="262"/>
        <v/>
      </c>
      <c r="K730" s="44" t="str">
        <f t="shared" ca="1" si="263"/>
        <v/>
      </c>
      <c r="L730" s="45" t="str">
        <f t="shared" ca="1" si="264"/>
        <v/>
      </c>
      <c r="M730" s="46" t="str">
        <f t="shared" ca="1" si="265"/>
        <v/>
      </c>
      <c r="N730" s="44" t="str">
        <f t="shared" ca="1" si="266"/>
        <v/>
      </c>
      <c r="O730" s="45" t="str">
        <f t="shared" ca="1" si="267"/>
        <v/>
      </c>
      <c r="P730" s="46" t="str">
        <f t="shared" ca="1" si="268"/>
        <v/>
      </c>
      <c r="Q730" s="44" t="str">
        <f t="shared" ca="1" si="269"/>
        <v/>
      </c>
      <c r="R730" s="45" t="str">
        <f t="shared" ca="1" si="270"/>
        <v/>
      </c>
      <c r="S730" s="46" t="str">
        <f t="shared" ca="1" si="271"/>
        <v/>
      </c>
      <c r="T730" s="77" t="str">
        <f t="shared" ca="1" si="272"/>
        <v/>
      </c>
      <c r="AH730" s="163" t="str">
        <f t="shared" si="273"/>
        <v/>
      </c>
      <c r="AI730" s="163" t="str">
        <f t="shared" si="274"/>
        <v/>
      </c>
    </row>
    <row r="731" spans="1:35">
      <c r="A731" s="164" t="str">
        <f t="shared" ca="1" si="254"/>
        <v/>
      </c>
      <c r="B731" s="44" t="str">
        <f t="shared" ca="1" si="255"/>
        <v/>
      </c>
      <c r="C731" s="45" t="str">
        <f t="shared" ca="1" si="275"/>
        <v/>
      </c>
      <c r="D731" s="45" t="str">
        <f t="shared" ca="1" si="256"/>
        <v/>
      </c>
      <c r="E731" s="44" t="str">
        <f t="shared" ca="1" si="257"/>
        <v/>
      </c>
      <c r="F731" s="45" t="str">
        <f t="shared" ca="1" si="258"/>
        <v/>
      </c>
      <c r="G731" s="46" t="str">
        <f t="shared" ca="1" si="259"/>
        <v/>
      </c>
      <c r="H731" s="44" t="str">
        <f t="shared" ca="1" si="260"/>
        <v/>
      </c>
      <c r="I731" s="45" t="str">
        <f t="shared" ca="1" si="261"/>
        <v/>
      </c>
      <c r="J731" s="46" t="str">
        <f t="shared" ca="1" si="262"/>
        <v/>
      </c>
      <c r="K731" s="44" t="str">
        <f t="shared" ca="1" si="263"/>
        <v/>
      </c>
      <c r="L731" s="45" t="str">
        <f t="shared" ca="1" si="264"/>
        <v/>
      </c>
      <c r="M731" s="46" t="str">
        <f t="shared" ca="1" si="265"/>
        <v/>
      </c>
      <c r="N731" s="44" t="str">
        <f t="shared" ca="1" si="266"/>
        <v/>
      </c>
      <c r="O731" s="45" t="str">
        <f t="shared" ca="1" si="267"/>
        <v/>
      </c>
      <c r="P731" s="46" t="str">
        <f t="shared" ca="1" si="268"/>
        <v/>
      </c>
      <c r="Q731" s="44" t="str">
        <f t="shared" ca="1" si="269"/>
        <v/>
      </c>
      <c r="R731" s="45" t="str">
        <f t="shared" ca="1" si="270"/>
        <v/>
      </c>
      <c r="S731" s="46" t="str">
        <f t="shared" ca="1" si="271"/>
        <v/>
      </c>
      <c r="T731" s="77" t="str">
        <f t="shared" ca="1" si="272"/>
        <v/>
      </c>
      <c r="AH731" s="163" t="str">
        <f t="shared" si="273"/>
        <v/>
      </c>
      <c r="AI731" s="163" t="str">
        <f t="shared" si="274"/>
        <v/>
      </c>
    </row>
    <row r="732" spans="1:35">
      <c r="A732" s="164" t="str">
        <f t="shared" ca="1" si="254"/>
        <v/>
      </c>
      <c r="B732" s="44" t="str">
        <f t="shared" ca="1" si="255"/>
        <v/>
      </c>
      <c r="C732" s="45" t="str">
        <f t="shared" ca="1" si="275"/>
        <v/>
      </c>
      <c r="D732" s="45" t="str">
        <f t="shared" ca="1" si="256"/>
        <v/>
      </c>
      <c r="E732" s="44" t="str">
        <f t="shared" ca="1" si="257"/>
        <v/>
      </c>
      <c r="F732" s="45" t="str">
        <f t="shared" ca="1" si="258"/>
        <v/>
      </c>
      <c r="G732" s="46" t="str">
        <f t="shared" ca="1" si="259"/>
        <v/>
      </c>
      <c r="H732" s="44" t="str">
        <f t="shared" ca="1" si="260"/>
        <v/>
      </c>
      <c r="I732" s="45" t="str">
        <f t="shared" ca="1" si="261"/>
        <v/>
      </c>
      <c r="J732" s="46" t="str">
        <f t="shared" ca="1" si="262"/>
        <v/>
      </c>
      <c r="K732" s="44" t="str">
        <f t="shared" ca="1" si="263"/>
        <v/>
      </c>
      <c r="L732" s="45" t="str">
        <f t="shared" ca="1" si="264"/>
        <v/>
      </c>
      <c r="M732" s="46" t="str">
        <f t="shared" ca="1" si="265"/>
        <v/>
      </c>
      <c r="N732" s="44" t="str">
        <f t="shared" ca="1" si="266"/>
        <v/>
      </c>
      <c r="O732" s="45" t="str">
        <f t="shared" ca="1" si="267"/>
        <v/>
      </c>
      <c r="P732" s="46" t="str">
        <f t="shared" ca="1" si="268"/>
        <v/>
      </c>
      <c r="Q732" s="44" t="str">
        <f t="shared" ca="1" si="269"/>
        <v/>
      </c>
      <c r="R732" s="45" t="str">
        <f t="shared" ca="1" si="270"/>
        <v/>
      </c>
      <c r="S732" s="46" t="str">
        <f t="shared" ca="1" si="271"/>
        <v/>
      </c>
      <c r="T732" s="77" t="str">
        <f t="shared" ca="1" si="272"/>
        <v/>
      </c>
      <c r="AH732" s="163" t="str">
        <f t="shared" si="273"/>
        <v/>
      </c>
      <c r="AI732" s="163" t="str">
        <f t="shared" si="274"/>
        <v/>
      </c>
    </row>
    <row r="733" spans="1:35">
      <c r="A733" s="164" t="str">
        <f t="shared" ca="1" si="254"/>
        <v/>
      </c>
      <c r="B733" s="44" t="str">
        <f t="shared" ca="1" si="255"/>
        <v/>
      </c>
      <c r="C733" s="45" t="str">
        <f t="shared" ca="1" si="275"/>
        <v/>
      </c>
      <c r="D733" s="45" t="str">
        <f t="shared" ca="1" si="256"/>
        <v/>
      </c>
      <c r="E733" s="44" t="str">
        <f t="shared" ca="1" si="257"/>
        <v/>
      </c>
      <c r="F733" s="45" t="str">
        <f t="shared" ca="1" si="258"/>
        <v/>
      </c>
      <c r="G733" s="46" t="str">
        <f t="shared" ca="1" si="259"/>
        <v/>
      </c>
      <c r="H733" s="44" t="str">
        <f t="shared" ca="1" si="260"/>
        <v/>
      </c>
      <c r="I733" s="45" t="str">
        <f t="shared" ca="1" si="261"/>
        <v/>
      </c>
      <c r="J733" s="46" t="str">
        <f t="shared" ca="1" si="262"/>
        <v/>
      </c>
      <c r="K733" s="44" t="str">
        <f t="shared" ca="1" si="263"/>
        <v/>
      </c>
      <c r="L733" s="45" t="str">
        <f t="shared" ca="1" si="264"/>
        <v/>
      </c>
      <c r="M733" s="46" t="str">
        <f t="shared" ca="1" si="265"/>
        <v/>
      </c>
      <c r="N733" s="44" t="str">
        <f t="shared" ca="1" si="266"/>
        <v/>
      </c>
      <c r="O733" s="45" t="str">
        <f t="shared" ca="1" si="267"/>
        <v/>
      </c>
      <c r="P733" s="46" t="str">
        <f t="shared" ca="1" si="268"/>
        <v/>
      </c>
      <c r="Q733" s="44" t="str">
        <f t="shared" ca="1" si="269"/>
        <v/>
      </c>
      <c r="R733" s="45" t="str">
        <f t="shared" ca="1" si="270"/>
        <v/>
      </c>
      <c r="S733" s="46" t="str">
        <f t="shared" ca="1" si="271"/>
        <v/>
      </c>
      <c r="T733" s="77" t="str">
        <f t="shared" ca="1" si="272"/>
        <v/>
      </c>
      <c r="AH733" s="163" t="str">
        <f t="shared" si="273"/>
        <v/>
      </c>
      <c r="AI733" s="163" t="str">
        <f t="shared" si="274"/>
        <v/>
      </c>
    </row>
    <row r="734" spans="1:35">
      <c r="A734" s="164" t="str">
        <f t="shared" ca="1" si="254"/>
        <v/>
      </c>
      <c r="B734" s="44" t="str">
        <f t="shared" ca="1" si="255"/>
        <v/>
      </c>
      <c r="C734" s="45" t="str">
        <f t="shared" ca="1" si="275"/>
        <v/>
      </c>
      <c r="D734" s="45" t="str">
        <f t="shared" ca="1" si="256"/>
        <v/>
      </c>
      <c r="E734" s="44" t="str">
        <f t="shared" ca="1" si="257"/>
        <v/>
      </c>
      <c r="F734" s="45" t="str">
        <f t="shared" ca="1" si="258"/>
        <v/>
      </c>
      <c r="G734" s="46" t="str">
        <f t="shared" ca="1" si="259"/>
        <v/>
      </c>
      <c r="H734" s="44" t="str">
        <f t="shared" ca="1" si="260"/>
        <v/>
      </c>
      <c r="I734" s="45" t="str">
        <f t="shared" ca="1" si="261"/>
        <v/>
      </c>
      <c r="J734" s="46" t="str">
        <f t="shared" ca="1" si="262"/>
        <v/>
      </c>
      <c r="K734" s="44" t="str">
        <f t="shared" ca="1" si="263"/>
        <v/>
      </c>
      <c r="L734" s="45" t="str">
        <f t="shared" ca="1" si="264"/>
        <v/>
      </c>
      <c r="M734" s="46" t="str">
        <f t="shared" ca="1" si="265"/>
        <v/>
      </c>
      <c r="N734" s="44" t="str">
        <f t="shared" ca="1" si="266"/>
        <v/>
      </c>
      <c r="O734" s="45" t="str">
        <f t="shared" ca="1" si="267"/>
        <v/>
      </c>
      <c r="P734" s="46" t="str">
        <f t="shared" ca="1" si="268"/>
        <v/>
      </c>
      <c r="Q734" s="44" t="str">
        <f t="shared" ca="1" si="269"/>
        <v/>
      </c>
      <c r="R734" s="45" t="str">
        <f t="shared" ca="1" si="270"/>
        <v/>
      </c>
      <c r="S734" s="46" t="str">
        <f t="shared" ca="1" si="271"/>
        <v/>
      </c>
      <c r="T734" s="77" t="str">
        <f t="shared" ca="1" si="272"/>
        <v/>
      </c>
      <c r="AH734" s="163" t="str">
        <f t="shared" si="273"/>
        <v/>
      </c>
      <c r="AI734" s="163" t="str">
        <f t="shared" si="274"/>
        <v/>
      </c>
    </row>
    <row r="735" spans="1:35">
      <c r="A735" s="164" t="str">
        <f t="shared" ca="1" si="254"/>
        <v/>
      </c>
      <c r="B735" s="44" t="str">
        <f t="shared" ca="1" si="255"/>
        <v/>
      </c>
      <c r="C735" s="45" t="str">
        <f t="shared" ca="1" si="275"/>
        <v/>
      </c>
      <c r="D735" s="45" t="str">
        <f t="shared" ca="1" si="256"/>
        <v/>
      </c>
      <c r="E735" s="44" t="str">
        <f t="shared" ca="1" si="257"/>
        <v/>
      </c>
      <c r="F735" s="45" t="str">
        <f t="shared" ca="1" si="258"/>
        <v/>
      </c>
      <c r="G735" s="46" t="str">
        <f t="shared" ca="1" si="259"/>
        <v/>
      </c>
      <c r="H735" s="44" t="str">
        <f t="shared" ca="1" si="260"/>
        <v/>
      </c>
      <c r="I735" s="45" t="str">
        <f t="shared" ca="1" si="261"/>
        <v/>
      </c>
      <c r="J735" s="46" t="str">
        <f t="shared" ca="1" si="262"/>
        <v/>
      </c>
      <c r="K735" s="44" t="str">
        <f t="shared" ca="1" si="263"/>
        <v/>
      </c>
      <c r="L735" s="45" t="str">
        <f t="shared" ca="1" si="264"/>
        <v/>
      </c>
      <c r="M735" s="46" t="str">
        <f t="shared" ca="1" si="265"/>
        <v/>
      </c>
      <c r="N735" s="44" t="str">
        <f t="shared" ca="1" si="266"/>
        <v/>
      </c>
      <c r="O735" s="45" t="str">
        <f t="shared" ca="1" si="267"/>
        <v/>
      </c>
      <c r="P735" s="46" t="str">
        <f t="shared" ca="1" si="268"/>
        <v/>
      </c>
      <c r="Q735" s="44" t="str">
        <f t="shared" ca="1" si="269"/>
        <v/>
      </c>
      <c r="R735" s="45" t="str">
        <f t="shared" ca="1" si="270"/>
        <v/>
      </c>
      <c r="S735" s="46" t="str">
        <f t="shared" ca="1" si="271"/>
        <v/>
      </c>
      <c r="T735" s="77" t="str">
        <f t="shared" ca="1" si="272"/>
        <v/>
      </c>
      <c r="AH735" s="163" t="str">
        <f t="shared" si="273"/>
        <v/>
      </c>
      <c r="AI735" s="163" t="str">
        <f t="shared" si="274"/>
        <v/>
      </c>
    </row>
    <row r="736" spans="1:35">
      <c r="A736" s="164" t="str">
        <f t="shared" ca="1" si="254"/>
        <v/>
      </c>
      <c r="B736" s="44" t="str">
        <f t="shared" ca="1" si="255"/>
        <v/>
      </c>
      <c r="C736" s="45" t="str">
        <f t="shared" ca="1" si="275"/>
        <v/>
      </c>
      <c r="D736" s="45" t="str">
        <f t="shared" ca="1" si="256"/>
        <v/>
      </c>
      <c r="E736" s="44" t="str">
        <f t="shared" ca="1" si="257"/>
        <v/>
      </c>
      <c r="F736" s="45" t="str">
        <f t="shared" ca="1" si="258"/>
        <v/>
      </c>
      <c r="G736" s="46" t="str">
        <f t="shared" ca="1" si="259"/>
        <v/>
      </c>
      <c r="H736" s="44" t="str">
        <f t="shared" ca="1" si="260"/>
        <v/>
      </c>
      <c r="I736" s="45" t="str">
        <f t="shared" ca="1" si="261"/>
        <v/>
      </c>
      <c r="J736" s="46" t="str">
        <f t="shared" ca="1" si="262"/>
        <v/>
      </c>
      <c r="K736" s="44" t="str">
        <f t="shared" ca="1" si="263"/>
        <v/>
      </c>
      <c r="L736" s="45" t="str">
        <f t="shared" ca="1" si="264"/>
        <v/>
      </c>
      <c r="M736" s="46" t="str">
        <f t="shared" ca="1" si="265"/>
        <v/>
      </c>
      <c r="N736" s="44" t="str">
        <f t="shared" ca="1" si="266"/>
        <v/>
      </c>
      <c r="O736" s="45" t="str">
        <f t="shared" ca="1" si="267"/>
        <v/>
      </c>
      <c r="P736" s="46" t="str">
        <f t="shared" ca="1" si="268"/>
        <v/>
      </c>
      <c r="Q736" s="44" t="str">
        <f t="shared" ca="1" si="269"/>
        <v/>
      </c>
      <c r="R736" s="45" t="str">
        <f t="shared" ca="1" si="270"/>
        <v/>
      </c>
      <c r="S736" s="46" t="str">
        <f t="shared" ca="1" si="271"/>
        <v/>
      </c>
      <c r="T736" s="77" t="str">
        <f t="shared" ca="1" si="272"/>
        <v/>
      </c>
      <c r="AH736" s="163" t="str">
        <f t="shared" si="273"/>
        <v/>
      </c>
      <c r="AI736" s="163" t="str">
        <f t="shared" si="274"/>
        <v/>
      </c>
    </row>
    <row r="737" spans="1:35">
      <c r="A737" s="164" t="str">
        <f t="shared" ca="1" si="254"/>
        <v/>
      </c>
      <c r="B737" s="44" t="str">
        <f t="shared" ca="1" si="255"/>
        <v/>
      </c>
      <c r="C737" s="45" t="str">
        <f t="shared" ca="1" si="275"/>
        <v/>
      </c>
      <c r="D737" s="45" t="str">
        <f t="shared" ca="1" si="256"/>
        <v/>
      </c>
      <c r="E737" s="44" t="str">
        <f t="shared" ca="1" si="257"/>
        <v/>
      </c>
      <c r="F737" s="45" t="str">
        <f t="shared" ca="1" si="258"/>
        <v/>
      </c>
      <c r="G737" s="46" t="str">
        <f t="shared" ca="1" si="259"/>
        <v/>
      </c>
      <c r="H737" s="44" t="str">
        <f t="shared" ca="1" si="260"/>
        <v/>
      </c>
      <c r="I737" s="45" t="str">
        <f t="shared" ca="1" si="261"/>
        <v/>
      </c>
      <c r="J737" s="46" t="str">
        <f t="shared" ca="1" si="262"/>
        <v/>
      </c>
      <c r="K737" s="44" t="str">
        <f t="shared" ca="1" si="263"/>
        <v/>
      </c>
      <c r="L737" s="45" t="str">
        <f t="shared" ca="1" si="264"/>
        <v/>
      </c>
      <c r="M737" s="46" t="str">
        <f t="shared" ca="1" si="265"/>
        <v/>
      </c>
      <c r="N737" s="44" t="str">
        <f t="shared" ca="1" si="266"/>
        <v/>
      </c>
      <c r="O737" s="45" t="str">
        <f t="shared" ca="1" si="267"/>
        <v/>
      </c>
      <c r="P737" s="46" t="str">
        <f t="shared" ca="1" si="268"/>
        <v/>
      </c>
      <c r="Q737" s="44" t="str">
        <f t="shared" ca="1" si="269"/>
        <v/>
      </c>
      <c r="R737" s="45" t="str">
        <f t="shared" ca="1" si="270"/>
        <v/>
      </c>
      <c r="S737" s="46" t="str">
        <f t="shared" ca="1" si="271"/>
        <v/>
      </c>
      <c r="T737" s="77" t="str">
        <f t="shared" ca="1" si="272"/>
        <v/>
      </c>
      <c r="AH737" s="163" t="str">
        <f t="shared" si="273"/>
        <v/>
      </c>
      <c r="AI737" s="163" t="str">
        <f t="shared" si="274"/>
        <v/>
      </c>
    </row>
    <row r="738" spans="1:35">
      <c r="A738" s="164" t="str">
        <f t="shared" ca="1" si="254"/>
        <v/>
      </c>
      <c r="B738" s="44" t="str">
        <f t="shared" ca="1" si="255"/>
        <v/>
      </c>
      <c r="C738" s="45" t="str">
        <f t="shared" ca="1" si="275"/>
        <v/>
      </c>
      <c r="D738" s="45" t="str">
        <f t="shared" ca="1" si="256"/>
        <v/>
      </c>
      <c r="E738" s="44" t="str">
        <f t="shared" ca="1" si="257"/>
        <v/>
      </c>
      <c r="F738" s="45" t="str">
        <f t="shared" ca="1" si="258"/>
        <v/>
      </c>
      <c r="G738" s="46" t="str">
        <f t="shared" ca="1" si="259"/>
        <v/>
      </c>
      <c r="H738" s="44" t="str">
        <f t="shared" ca="1" si="260"/>
        <v/>
      </c>
      <c r="I738" s="45" t="str">
        <f t="shared" ca="1" si="261"/>
        <v/>
      </c>
      <c r="J738" s="46" t="str">
        <f t="shared" ca="1" si="262"/>
        <v/>
      </c>
      <c r="K738" s="44" t="str">
        <f t="shared" ca="1" si="263"/>
        <v/>
      </c>
      <c r="L738" s="45" t="str">
        <f t="shared" ca="1" si="264"/>
        <v/>
      </c>
      <c r="M738" s="46" t="str">
        <f t="shared" ca="1" si="265"/>
        <v/>
      </c>
      <c r="N738" s="44" t="str">
        <f t="shared" ca="1" si="266"/>
        <v/>
      </c>
      <c r="O738" s="45" t="str">
        <f t="shared" ca="1" si="267"/>
        <v/>
      </c>
      <c r="P738" s="46" t="str">
        <f t="shared" ca="1" si="268"/>
        <v/>
      </c>
      <c r="Q738" s="44" t="str">
        <f t="shared" ca="1" si="269"/>
        <v/>
      </c>
      <c r="R738" s="45" t="str">
        <f t="shared" ca="1" si="270"/>
        <v/>
      </c>
      <c r="S738" s="46" t="str">
        <f t="shared" ca="1" si="271"/>
        <v/>
      </c>
      <c r="T738" s="77" t="str">
        <f t="shared" ca="1" si="272"/>
        <v/>
      </c>
      <c r="AH738" s="163" t="str">
        <f t="shared" si="273"/>
        <v/>
      </c>
      <c r="AI738" s="163" t="str">
        <f t="shared" si="274"/>
        <v/>
      </c>
    </row>
    <row r="739" spans="1:35">
      <c r="A739" s="164" t="str">
        <f t="shared" ca="1" si="254"/>
        <v/>
      </c>
      <c r="B739" s="44" t="str">
        <f t="shared" ca="1" si="255"/>
        <v/>
      </c>
      <c r="C739" s="45" t="str">
        <f t="shared" ca="1" si="275"/>
        <v/>
      </c>
      <c r="D739" s="45" t="str">
        <f t="shared" ca="1" si="256"/>
        <v/>
      </c>
      <c r="E739" s="44" t="str">
        <f t="shared" ca="1" si="257"/>
        <v/>
      </c>
      <c r="F739" s="45" t="str">
        <f t="shared" ca="1" si="258"/>
        <v/>
      </c>
      <c r="G739" s="46" t="str">
        <f t="shared" ca="1" si="259"/>
        <v/>
      </c>
      <c r="H739" s="44" t="str">
        <f t="shared" ca="1" si="260"/>
        <v/>
      </c>
      <c r="I739" s="45" t="str">
        <f t="shared" ca="1" si="261"/>
        <v/>
      </c>
      <c r="J739" s="46" t="str">
        <f t="shared" ca="1" si="262"/>
        <v/>
      </c>
      <c r="K739" s="44" t="str">
        <f t="shared" ca="1" si="263"/>
        <v/>
      </c>
      <c r="L739" s="45" t="str">
        <f t="shared" ca="1" si="264"/>
        <v/>
      </c>
      <c r="M739" s="46" t="str">
        <f t="shared" ca="1" si="265"/>
        <v/>
      </c>
      <c r="N739" s="44" t="str">
        <f t="shared" ca="1" si="266"/>
        <v/>
      </c>
      <c r="O739" s="45" t="str">
        <f t="shared" ca="1" si="267"/>
        <v/>
      </c>
      <c r="P739" s="46" t="str">
        <f t="shared" ca="1" si="268"/>
        <v/>
      </c>
      <c r="Q739" s="44" t="str">
        <f t="shared" ca="1" si="269"/>
        <v/>
      </c>
      <c r="R739" s="45" t="str">
        <f t="shared" ca="1" si="270"/>
        <v/>
      </c>
      <c r="S739" s="46" t="str">
        <f t="shared" ca="1" si="271"/>
        <v/>
      </c>
      <c r="T739" s="77" t="str">
        <f t="shared" ca="1" si="272"/>
        <v/>
      </c>
      <c r="AH739" s="163" t="str">
        <f t="shared" si="273"/>
        <v/>
      </c>
      <c r="AI739" s="163" t="str">
        <f t="shared" si="274"/>
        <v/>
      </c>
    </row>
    <row r="740" spans="1:35">
      <c r="A740" s="164" t="str">
        <f t="shared" ca="1" si="254"/>
        <v/>
      </c>
      <c r="B740" s="44" t="str">
        <f t="shared" ca="1" si="255"/>
        <v/>
      </c>
      <c r="C740" s="45" t="str">
        <f t="shared" ca="1" si="275"/>
        <v/>
      </c>
      <c r="D740" s="45" t="str">
        <f t="shared" ca="1" si="256"/>
        <v/>
      </c>
      <c r="E740" s="44" t="str">
        <f t="shared" ca="1" si="257"/>
        <v/>
      </c>
      <c r="F740" s="45" t="str">
        <f t="shared" ca="1" si="258"/>
        <v/>
      </c>
      <c r="G740" s="46" t="str">
        <f t="shared" ca="1" si="259"/>
        <v/>
      </c>
      <c r="H740" s="44" t="str">
        <f t="shared" ca="1" si="260"/>
        <v/>
      </c>
      <c r="I740" s="45" t="str">
        <f t="shared" ca="1" si="261"/>
        <v/>
      </c>
      <c r="J740" s="46" t="str">
        <f t="shared" ca="1" si="262"/>
        <v/>
      </c>
      <c r="K740" s="44" t="str">
        <f t="shared" ca="1" si="263"/>
        <v/>
      </c>
      <c r="L740" s="45" t="str">
        <f t="shared" ca="1" si="264"/>
        <v/>
      </c>
      <c r="M740" s="46" t="str">
        <f t="shared" ca="1" si="265"/>
        <v/>
      </c>
      <c r="N740" s="44" t="str">
        <f t="shared" ca="1" si="266"/>
        <v/>
      </c>
      <c r="O740" s="45" t="str">
        <f t="shared" ca="1" si="267"/>
        <v/>
      </c>
      <c r="P740" s="46" t="str">
        <f t="shared" ca="1" si="268"/>
        <v/>
      </c>
      <c r="Q740" s="44" t="str">
        <f t="shared" ca="1" si="269"/>
        <v/>
      </c>
      <c r="R740" s="45" t="str">
        <f t="shared" ca="1" si="270"/>
        <v/>
      </c>
      <c r="S740" s="46" t="str">
        <f t="shared" ca="1" si="271"/>
        <v/>
      </c>
      <c r="T740" s="77" t="str">
        <f t="shared" ca="1" si="272"/>
        <v/>
      </c>
      <c r="AH740" s="163" t="str">
        <f t="shared" si="273"/>
        <v/>
      </c>
      <c r="AI740" s="163" t="str">
        <f t="shared" si="274"/>
        <v/>
      </c>
    </row>
    <row r="741" spans="1:35">
      <c r="A741" s="164" t="str">
        <f t="shared" ca="1" si="254"/>
        <v/>
      </c>
      <c r="B741" s="44" t="str">
        <f t="shared" ca="1" si="255"/>
        <v/>
      </c>
      <c r="C741" s="45" t="str">
        <f t="shared" ca="1" si="275"/>
        <v/>
      </c>
      <c r="D741" s="45" t="str">
        <f t="shared" ca="1" si="256"/>
        <v/>
      </c>
      <c r="E741" s="44" t="str">
        <f t="shared" ca="1" si="257"/>
        <v/>
      </c>
      <c r="F741" s="45" t="str">
        <f t="shared" ca="1" si="258"/>
        <v/>
      </c>
      <c r="G741" s="46" t="str">
        <f t="shared" ca="1" si="259"/>
        <v/>
      </c>
      <c r="H741" s="44" t="str">
        <f t="shared" ca="1" si="260"/>
        <v/>
      </c>
      <c r="I741" s="45" t="str">
        <f t="shared" ca="1" si="261"/>
        <v/>
      </c>
      <c r="J741" s="46" t="str">
        <f t="shared" ca="1" si="262"/>
        <v/>
      </c>
      <c r="K741" s="44" t="str">
        <f t="shared" ca="1" si="263"/>
        <v/>
      </c>
      <c r="L741" s="45" t="str">
        <f t="shared" ca="1" si="264"/>
        <v/>
      </c>
      <c r="M741" s="46" t="str">
        <f t="shared" ca="1" si="265"/>
        <v/>
      </c>
      <c r="N741" s="44" t="str">
        <f t="shared" ca="1" si="266"/>
        <v/>
      </c>
      <c r="O741" s="45" t="str">
        <f t="shared" ca="1" si="267"/>
        <v/>
      </c>
      <c r="P741" s="46" t="str">
        <f t="shared" ca="1" si="268"/>
        <v/>
      </c>
      <c r="Q741" s="44" t="str">
        <f t="shared" ca="1" si="269"/>
        <v/>
      </c>
      <c r="R741" s="45" t="str">
        <f t="shared" ca="1" si="270"/>
        <v/>
      </c>
      <c r="S741" s="46" t="str">
        <f t="shared" ca="1" si="271"/>
        <v/>
      </c>
      <c r="T741" s="77" t="str">
        <f t="shared" ca="1" si="272"/>
        <v/>
      </c>
      <c r="AH741" s="163" t="str">
        <f t="shared" si="273"/>
        <v/>
      </c>
      <c r="AI741" s="163" t="str">
        <f t="shared" si="274"/>
        <v/>
      </c>
    </row>
    <row r="742" spans="1:35">
      <c r="A742" s="164" t="str">
        <f t="shared" ca="1" si="254"/>
        <v/>
      </c>
      <c r="B742" s="44" t="str">
        <f t="shared" ca="1" si="255"/>
        <v/>
      </c>
      <c r="C742" s="45" t="str">
        <f t="shared" ca="1" si="275"/>
        <v/>
      </c>
      <c r="D742" s="45" t="str">
        <f t="shared" ca="1" si="256"/>
        <v/>
      </c>
      <c r="E742" s="44" t="str">
        <f t="shared" ca="1" si="257"/>
        <v/>
      </c>
      <c r="F742" s="45" t="str">
        <f t="shared" ca="1" si="258"/>
        <v/>
      </c>
      <c r="G742" s="46" t="str">
        <f t="shared" ca="1" si="259"/>
        <v/>
      </c>
      <c r="H742" s="44" t="str">
        <f t="shared" ca="1" si="260"/>
        <v/>
      </c>
      <c r="I742" s="45" t="str">
        <f t="shared" ca="1" si="261"/>
        <v/>
      </c>
      <c r="J742" s="46" t="str">
        <f t="shared" ca="1" si="262"/>
        <v/>
      </c>
      <c r="K742" s="44" t="str">
        <f t="shared" ca="1" si="263"/>
        <v/>
      </c>
      <c r="L742" s="45" t="str">
        <f t="shared" ca="1" si="264"/>
        <v/>
      </c>
      <c r="M742" s="46" t="str">
        <f t="shared" ca="1" si="265"/>
        <v/>
      </c>
      <c r="N742" s="44" t="str">
        <f t="shared" ca="1" si="266"/>
        <v/>
      </c>
      <c r="O742" s="45" t="str">
        <f t="shared" ca="1" si="267"/>
        <v/>
      </c>
      <c r="P742" s="46" t="str">
        <f t="shared" ca="1" si="268"/>
        <v/>
      </c>
      <c r="Q742" s="44" t="str">
        <f t="shared" ca="1" si="269"/>
        <v/>
      </c>
      <c r="R742" s="45" t="str">
        <f t="shared" ca="1" si="270"/>
        <v/>
      </c>
      <c r="S742" s="46" t="str">
        <f t="shared" ca="1" si="271"/>
        <v/>
      </c>
      <c r="T742" s="77" t="str">
        <f t="shared" ca="1" si="272"/>
        <v/>
      </c>
      <c r="AH742" s="163" t="str">
        <f t="shared" si="273"/>
        <v/>
      </c>
      <c r="AI742" s="163" t="str">
        <f t="shared" si="274"/>
        <v/>
      </c>
    </row>
    <row r="743" spans="1:35">
      <c r="A743" s="164" t="str">
        <f t="shared" ca="1" si="254"/>
        <v/>
      </c>
      <c r="B743" s="44" t="str">
        <f t="shared" ca="1" si="255"/>
        <v/>
      </c>
      <c r="C743" s="45" t="str">
        <f t="shared" ca="1" si="275"/>
        <v/>
      </c>
      <c r="D743" s="45" t="str">
        <f t="shared" ca="1" si="256"/>
        <v/>
      </c>
      <c r="E743" s="44" t="str">
        <f t="shared" ca="1" si="257"/>
        <v/>
      </c>
      <c r="F743" s="45" t="str">
        <f t="shared" ca="1" si="258"/>
        <v/>
      </c>
      <c r="G743" s="46" t="str">
        <f t="shared" ca="1" si="259"/>
        <v/>
      </c>
      <c r="H743" s="44" t="str">
        <f t="shared" ca="1" si="260"/>
        <v/>
      </c>
      <c r="I743" s="45" t="str">
        <f t="shared" ca="1" si="261"/>
        <v/>
      </c>
      <c r="J743" s="46" t="str">
        <f t="shared" ca="1" si="262"/>
        <v/>
      </c>
      <c r="K743" s="44" t="str">
        <f t="shared" ca="1" si="263"/>
        <v/>
      </c>
      <c r="L743" s="45" t="str">
        <f t="shared" ca="1" si="264"/>
        <v/>
      </c>
      <c r="M743" s="46" t="str">
        <f t="shared" ca="1" si="265"/>
        <v/>
      </c>
      <c r="N743" s="44" t="str">
        <f t="shared" ca="1" si="266"/>
        <v/>
      </c>
      <c r="O743" s="45" t="str">
        <f t="shared" ca="1" si="267"/>
        <v/>
      </c>
      <c r="P743" s="46" t="str">
        <f t="shared" ca="1" si="268"/>
        <v/>
      </c>
      <c r="Q743" s="44" t="str">
        <f t="shared" ca="1" si="269"/>
        <v/>
      </c>
      <c r="R743" s="45" t="str">
        <f t="shared" ca="1" si="270"/>
        <v/>
      </c>
      <c r="S743" s="46" t="str">
        <f t="shared" ca="1" si="271"/>
        <v/>
      </c>
      <c r="T743" s="77" t="str">
        <f t="shared" ca="1" si="272"/>
        <v/>
      </c>
      <c r="AH743" s="163" t="str">
        <f t="shared" si="273"/>
        <v/>
      </c>
      <c r="AI743" s="163" t="str">
        <f t="shared" si="274"/>
        <v/>
      </c>
    </row>
    <row r="744" spans="1:35">
      <c r="A744" s="164" t="str">
        <f t="shared" ca="1" si="254"/>
        <v/>
      </c>
      <c r="B744" s="44" t="str">
        <f t="shared" ca="1" si="255"/>
        <v/>
      </c>
      <c r="C744" s="45" t="str">
        <f t="shared" ca="1" si="275"/>
        <v/>
      </c>
      <c r="D744" s="45" t="str">
        <f t="shared" ca="1" si="256"/>
        <v/>
      </c>
      <c r="E744" s="44" t="str">
        <f t="shared" ca="1" si="257"/>
        <v/>
      </c>
      <c r="F744" s="45" t="str">
        <f t="shared" ca="1" si="258"/>
        <v/>
      </c>
      <c r="G744" s="46" t="str">
        <f t="shared" ca="1" si="259"/>
        <v/>
      </c>
      <c r="H744" s="44" t="str">
        <f t="shared" ca="1" si="260"/>
        <v/>
      </c>
      <c r="I744" s="45" t="str">
        <f t="shared" ca="1" si="261"/>
        <v/>
      </c>
      <c r="J744" s="46" t="str">
        <f t="shared" ca="1" si="262"/>
        <v/>
      </c>
      <c r="K744" s="44" t="str">
        <f t="shared" ca="1" si="263"/>
        <v/>
      </c>
      <c r="L744" s="45" t="str">
        <f t="shared" ca="1" si="264"/>
        <v/>
      </c>
      <c r="M744" s="46" t="str">
        <f t="shared" ca="1" si="265"/>
        <v/>
      </c>
      <c r="N744" s="44" t="str">
        <f t="shared" ca="1" si="266"/>
        <v/>
      </c>
      <c r="O744" s="45" t="str">
        <f t="shared" ca="1" si="267"/>
        <v/>
      </c>
      <c r="P744" s="46" t="str">
        <f t="shared" ca="1" si="268"/>
        <v/>
      </c>
      <c r="Q744" s="44" t="str">
        <f t="shared" ca="1" si="269"/>
        <v/>
      </c>
      <c r="R744" s="45" t="str">
        <f t="shared" ca="1" si="270"/>
        <v/>
      </c>
      <c r="S744" s="46" t="str">
        <f t="shared" ca="1" si="271"/>
        <v/>
      </c>
      <c r="T744" s="77" t="str">
        <f t="shared" ca="1" si="272"/>
        <v/>
      </c>
      <c r="AH744" s="163" t="str">
        <f t="shared" si="273"/>
        <v/>
      </c>
      <c r="AI744" s="163" t="str">
        <f t="shared" si="274"/>
        <v/>
      </c>
    </row>
    <row r="745" spans="1:35">
      <c r="A745" s="164" t="str">
        <f t="shared" ca="1" si="254"/>
        <v/>
      </c>
      <c r="B745" s="44" t="str">
        <f t="shared" ca="1" si="255"/>
        <v/>
      </c>
      <c r="C745" s="45" t="str">
        <f t="shared" ca="1" si="275"/>
        <v/>
      </c>
      <c r="D745" s="45" t="str">
        <f t="shared" ca="1" si="256"/>
        <v/>
      </c>
      <c r="E745" s="44" t="str">
        <f t="shared" ca="1" si="257"/>
        <v/>
      </c>
      <c r="F745" s="45" t="str">
        <f t="shared" ca="1" si="258"/>
        <v/>
      </c>
      <c r="G745" s="46" t="str">
        <f t="shared" ca="1" si="259"/>
        <v/>
      </c>
      <c r="H745" s="44" t="str">
        <f t="shared" ca="1" si="260"/>
        <v/>
      </c>
      <c r="I745" s="45" t="str">
        <f t="shared" ca="1" si="261"/>
        <v/>
      </c>
      <c r="J745" s="46" t="str">
        <f t="shared" ca="1" si="262"/>
        <v/>
      </c>
      <c r="K745" s="44" t="str">
        <f t="shared" ca="1" si="263"/>
        <v/>
      </c>
      <c r="L745" s="45" t="str">
        <f t="shared" ca="1" si="264"/>
        <v/>
      </c>
      <c r="M745" s="46" t="str">
        <f t="shared" ca="1" si="265"/>
        <v/>
      </c>
      <c r="N745" s="44" t="str">
        <f t="shared" ca="1" si="266"/>
        <v/>
      </c>
      <c r="O745" s="45" t="str">
        <f t="shared" ca="1" si="267"/>
        <v/>
      </c>
      <c r="P745" s="46" t="str">
        <f t="shared" ca="1" si="268"/>
        <v/>
      </c>
      <c r="Q745" s="44" t="str">
        <f t="shared" ca="1" si="269"/>
        <v/>
      </c>
      <c r="R745" s="45" t="str">
        <f t="shared" ca="1" si="270"/>
        <v/>
      </c>
      <c r="S745" s="46" t="str">
        <f t="shared" ca="1" si="271"/>
        <v/>
      </c>
      <c r="T745" s="77" t="str">
        <f t="shared" ca="1" si="272"/>
        <v/>
      </c>
      <c r="AH745" s="163" t="str">
        <f t="shared" si="273"/>
        <v/>
      </c>
      <c r="AI745" s="163" t="str">
        <f t="shared" si="274"/>
        <v/>
      </c>
    </row>
    <row r="746" spans="1:35">
      <c r="A746" s="164" t="str">
        <f t="shared" ref="A746:A809" ca="1" si="276">IF(AND(ISBLANK(AJ735), A745 = $AJ$1),NOW(),IF(ISBLANK(AJ735),"",AJ735))</f>
        <v/>
      </c>
      <c r="B746" s="44" t="str">
        <f t="shared" ref="B746:B809" ca="1" si="277">IF(COUNTIF(V:V,A746)=1,VLOOKUP(A746,V:W,2), IF(COUNTIF(V:V,A746)=0,$B$10,""))</f>
        <v/>
      </c>
      <c r="C746" s="45" t="str">
        <f t="shared" ca="1" si="275"/>
        <v/>
      </c>
      <c r="D746" s="45" t="str">
        <f t="shared" ref="D746:D809" ca="1" si="278">IF(ISERROR(B746-2),"",-1*ROUNDUP(A746-$A$14,0)/360*$B$7*$B$5)</f>
        <v/>
      </c>
      <c r="E746" s="44" t="str">
        <f t="shared" ref="E746:E809" ca="1" si="279">IF(COUNTIF(V:V,A746)=1,VLOOKUP(A746,X:Y,2), IF(COUNTIF(V:V,A746)=0,$C$10,""))</f>
        <v/>
      </c>
      <c r="F746" s="45" t="str">
        <f t="shared" ref="F746:F809" ca="1" si="280">IF(ISERROR(B746-2),"",(E746-$E$14)/100*$C$5)</f>
        <v/>
      </c>
      <c r="G746" s="46" t="str">
        <f t="shared" ref="G746:G809" ca="1" si="281">IF(ISERROR(B746-2),"",ROUNDUP(A746-$A$14,0)/360*$C$6*$C$5-ROUNDUP(A746-$A$14,0)/360*$C$7*$C$5*$E$14/100)</f>
        <v/>
      </c>
      <c r="H746" s="44" t="str">
        <f t="shared" ref="H746:H809" ca="1" si="282">IF(COUNTIF(V:V,A746)=1,VLOOKUP(A746,Z:AA,2), IF(COUNTIF(V:V,A746)=0,$D$10,""))</f>
        <v/>
      </c>
      <c r="I746" s="45" t="str">
        <f t="shared" ref="I746:I809" ca="1" si="283">IF(ISERROR(B746-2),"",(H746-$H$14)/100*$D$5)</f>
        <v/>
      </c>
      <c r="J746" s="46" t="str">
        <f t="shared" ref="J746:J809" ca="1" si="284">IF(ISERROR(B746-2),"",ROUNDUP(A746-$A$14,0)/360*$D$6*$D$5-ROUNDUP(A746-$A$14,0)/360*$D$7*$D$5*$H$14/100)</f>
        <v/>
      </c>
      <c r="K746" s="44" t="str">
        <f t="shared" ref="K746:K809" ca="1" si="285">IF(COUNTIF(V:V,A746)=1,VLOOKUP(A746,AB:AC,2), IF(COUNTIF(V:V,A746)=0,$E$10,""))</f>
        <v/>
      </c>
      <c r="L746" s="45" t="str">
        <f t="shared" ref="L746:L809" ca="1" si="286">IF(ISERROR(B746-2),"",(K746-$K$14)/100*$E$5)</f>
        <v/>
      </c>
      <c r="M746" s="46" t="str">
        <f t="shared" ref="M746:M809" ca="1" si="287">IF(ISERROR(B746-2),"",ROUNDUP(A746-$A$14,0)/360*$E$6*$E$5-ROUNDUP(A746-$A$14,0)/360*$E$7*$E$5*$K$14/100)</f>
        <v/>
      </c>
      <c r="N746" s="44" t="str">
        <f t="shared" ref="N746:N809" ca="1" si="288">IF(COUNTIF(V:V,A746)=1,VLOOKUP(A746,AD:AE,2), IF(COUNTIF(V:V,A746)=0,$F$10,""))</f>
        <v/>
      </c>
      <c r="O746" s="45" t="str">
        <f t="shared" ref="O746:O809" ca="1" si="289">IF(ISERROR(B746-2),"",(N746/$N$14-1)*$F$5)</f>
        <v/>
      </c>
      <c r="P746" s="46" t="str">
        <f t="shared" ref="P746:P809" ca="1" si="290">IF(ISERROR(B746-2),"",-1*ROUNDUP(A746-$A$14,0)/360*$F$7*$F$5)</f>
        <v/>
      </c>
      <c r="Q746" s="44" t="str">
        <f t="shared" ref="Q746:Q809" ca="1" si="291">IF(COUNTIF(V:V,A746)=1,VLOOKUP(A746,AF:AG,2), IF(COUNTIF(V:V,A746)=0,$G$10,""))</f>
        <v/>
      </c>
      <c r="R746" s="45" t="str">
        <f t="shared" ref="R746:R809" ca="1" si="292">IF(ISERROR(B746-2),"",(Q746-$Q$14)/100*$G$5)</f>
        <v/>
      </c>
      <c r="S746" s="46" t="str">
        <f t="shared" ref="S746:S809" ca="1" si="293">IF(ISERROR(B746-2),"",ROUNDUP(A746-$A$14,0)/360*$G$6*$G$5-ROUNDUP(A746-$A$14,0)/360*$G$7*$G$5*$Q$14/100)</f>
        <v/>
      </c>
      <c r="T746" s="77" t="str">
        <f t="shared" ref="T746:T809" ca="1" si="294">IF(ISERROR(B746-2),"",C746+D746-F746-G746-I746-J746-L746-M746-O746-P746+R746+S746+$J$9+$N$9)</f>
        <v/>
      </c>
      <c r="AH746" s="163" t="str">
        <f t="shared" si="273"/>
        <v/>
      </c>
      <c r="AI746" s="163" t="str">
        <f t="shared" si="274"/>
        <v/>
      </c>
    </row>
    <row r="747" spans="1:35">
      <c r="A747" s="164" t="str">
        <f t="shared" ca="1" si="276"/>
        <v/>
      </c>
      <c r="B747" s="44" t="str">
        <f t="shared" ca="1" si="277"/>
        <v/>
      </c>
      <c r="C747" s="45" t="str">
        <f t="shared" ca="1" si="275"/>
        <v/>
      </c>
      <c r="D747" s="45" t="str">
        <f t="shared" ca="1" si="278"/>
        <v/>
      </c>
      <c r="E747" s="44" t="str">
        <f t="shared" ca="1" si="279"/>
        <v/>
      </c>
      <c r="F747" s="45" t="str">
        <f t="shared" ca="1" si="280"/>
        <v/>
      </c>
      <c r="G747" s="46" t="str">
        <f t="shared" ca="1" si="281"/>
        <v/>
      </c>
      <c r="H747" s="44" t="str">
        <f t="shared" ca="1" si="282"/>
        <v/>
      </c>
      <c r="I747" s="45" t="str">
        <f t="shared" ca="1" si="283"/>
        <v/>
      </c>
      <c r="J747" s="46" t="str">
        <f t="shared" ca="1" si="284"/>
        <v/>
      </c>
      <c r="K747" s="44" t="str">
        <f t="shared" ca="1" si="285"/>
        <v/>
      </c>
      <c r="L747" s="45" t="str">
        <f t="shared" ca="1" si="286"/>
        <v/>
      </c>
      <c r="M747" s="46" t="str">
        <f t="shared" ca="1" si="287"/>
        <v/>
      </c>
      <c r="N747" s="44" t="str">
        <f t="shared" ca="1" si="288"/>
        <v/>
      </c>
      <c r="O747" s="45" t="str">
        <f t="shared" ca="1" si="289"/>
        <v/>
      </c>
      <c r="P747" s="46" t="str">
        <f t="shared" ca="1" si="290"/>
        <v/>
      </c>
      <c r="Q747" s="44" t="str">
        <f t="shared" ca="1" si="291"/>
        <v/>
      </c>
      <c r="R747" s="45" t="str">
        <f t="shared" ca="1" si="292"/>
        <v/>
      </c>
      <c r="S747" s="46" t="str">
        <f t="shared" ca="1" si="293"/>
        <v/>
      </c>
      <c r="T747" s="77" t="str">
        <f t="shared" ca="1" si="294"/>
        <v/>
      </c>
      <c r="AH747" s="163" t="str">
        <f t="shared" si="273"/>
        <v/>
      </c>
      <c r="AI747" s="163" t="str">
        <f t="shared" si="274"/>
        <v/>
      </c>
    </row>
    <row r="748" spans="1:35">
      <c r="A748" s="164" t="str">
        <f t="shared" ca="1" si="276"/>
        <v/>
      </c>
      <c r="B748" s="44" t="str">
        <f t="shared" ca="1" si="277"/>
        <v/>
      </c>
      <c r="C748" s="45" t="str">
        <f t="shared" ca="1" si="275"/>
        <v/>
      </c>
      <c r="D748" s="45" t="str">
        <f t="shared" ca="1" si="278"/>
        <v/>
      </c>
      <c r="E748" s="44" t="str">
        <f t="shared" ca="1" si="279"/>
        <v/>
      </c>
      <c r="F748" s="45" t="str">
        <f t="shared" ca="1" si="280"/>
        <v/>
      </c>
      <c r="G748" s="46" t="str">
        <f t="shared" ca="1" si="281"/>
        <v/>
      </c>
      <c r="H748" s="44" t="str">
        <f t="shared" ca="1" si="282"/>
        <v/>
      </c>
      <c r="I748" s="45" t="str">
        <f t="shared" ca="1" si="283"/>
        <v/>
      </c>
      <c r="J748" s="46" t="str">
        <f t="shared" ca="1" si="284"/>
        <v/>
      </c>
      <c r="K748" s="44" t="str">
        <f t="shared" ca="1" si="285"/>
        <v/>
      </c>
      <c r="L748" s="45" t="str">
        <f t="shared" ca="1" si="286"/>
        <v/>
      </c>
      <c r="M748" s="46" t="str">
        <f t="shared" ca="1" si="287"/>
        <v/>
      </c>
      <c r="N748" s="44" t="str">
        <f t="shared" ca="1" si="288"/>
        <v/>
      </c>
      <c r="O748" s="45" t="str">
        <f t="shared" ca="1" si="289"/>
        <v/>
      </c>
      <c r="P748" s="46" t="str">
        <f t="shared" ca="1" si="290"/>
        <v/>
      </c>
      <c r="Q748" s="44" t="str">
        <f t="shared" ca="1" si="291"/>
        <v/>
      </c>
      <c r="R748" s="45" t="str">
        <f t="shared" ca="1" si="292"/>
        <v/>
      </c>
      <c r="S748" s="46" t="str">
        <f t="shared" ca="1" si="293"/>
        <v/>
      </c>
      <c r="T748" s="77" t="str">
        <f t="shared" ca="1" si="294"/>
        <v/>
      </c>
      <c r="AH748" s="163" t="str">
        <f t="shared" si="273"/>
        <v/>
      </c>
      <c r="AI748" s="163" t="str">
        <f t="shared" si="274"/>
        <v/>
      </c>
    </row>
    <row r="749" spans="1:35">
      <c r="A749" s="164" t="str">
        <f t="shared" ca="1" si="276"/>
        <v/>
      </c>
      <c r="B749" s="44" t="str">
        <f t="shared" ca="1" si="277"/>
        <v/>
      </c>
      <c r="C749" s="45" t="str">
        <f t="shared" ca="1" si="275"/>
        <v/>
      </c>
      <c r="D749" s="45" t="str">
        <f t="shared" ca="1" si="278"/>
        <v/>
      </c>
      <c r="E749" s="44" t="str">
        <f t="shared" ca="1" si="279"/>
        <v/>
      </c>
      <c r="F749" s="45" t="str">
        <f t="shared" ca="1" si="280"/>
        <v/>
      </c>
      <c r="G749" s="46" t="str">
        <f t="shared" ca="1" si="281"/>
        <v/>
      </c>
      <c r="H749" s="44" t="str">
        <f t="shared" ca="1" si="282"/>
        <v/>
      </c>
      <c r="I749" s="45" t="str">
        <f t="shared" ca="1" si="283"/>
        <v/>
      </c>
      <c r="J749" s="46" t="str">
        <f t="shared" ca="1" si="284"/>
        <v/>
      </c>
      <c r="K749" s="44" t="str">
        <f t="shared" ca="1" si="285"/>
        <v/>
      </c>
      <c r="L749" s="45" t="str">
        <f t="shared" ca="1" si="286"/>
        <v/>
      </c>
      <c r="M749" s="46" t="str">
        <f t="shared" ca="1" si="287"/>
        <v/>
      </c>
      <c r="N749" s="44" t="str">
        <f t="shared" ca="1" si="288"/>
        <v/>
      </c>
      <c r="O749" s="45" t="str">
        <f t="shared" ca="1" si="289"/>
        <v/>
      </c>
      <c r="P749" s="46" t="str">
        <f t="shared" ca="1" si="290"/>
        <v/>
      </c>
      <c r="Q749" s="44" t="str">
        <f t="shared" ca="1" si="291"/>
        <v/>
      </c>
      <c r="R749" s="45" t="str">
        <f t="shared" ca="1" si="292"/>
        <v/>
      </c>
      <c r="S749" s="46" t="str">
        <f t="shared" ca="1" si="293"/>
        <v/>
      </c>
      <c r="T749" s="77" t="str">
        <f t="shared" ca="1" si="294"/>
        <v/>
      </c>
      <c r="AH749" s="163" t="str">
        <f t="shared" si="273"/>
        <v/>
      </c>
      <c r="AI749" s="163" t="str">
        <f t="shared" si="274"/>
        <v/>
      </c>
    </row>
    <row r="750" spans="1:35">
      <c r="A750" s="164" t="str">
        <f t="shared" ca="1" si="276"/>
        <v/>
      </c>
      <c r="B750" s="44" t="str">
        <f t="shared" ca="1" si="277"/>
        <v/>
      </c>
      <c r="C750" s="45" t="str">
        <f t="shared" ca="1" si="275"/>
        <v/>
      </c>
      <c r="D750" s="45" t="str">
        <f t="shared" ca="1" si="278"/>
        <v/>
      </c>
      <c r="E750" s="44" t="str">
        <f t="shared" ca="1" si="279"/>
        <v/>
      </c>
      <c r="F750" s="45" t="str">
        <f t="shared" ca="1" si="280"/>
        <v/>
      </c>
      <c r="G750" s="46" t="str">
        <f t="shared" ca="1" si="281"/>
        <v/>
      </c>
      <c r="H750" s="44" t="str">
        <f t="shared" ca="1" si="282"/>
        <v/>
      </c>
      <c r="I750" s="45" t="str">
        <f t="shared" ca="1" si="283"/>
        <v/>
      </c>
      <c r="J750" s="46" t="str">
        <f t="shared" ca="1" si="284"/>
        <v/>
      </c>
      <c r="K750" s="44" t="str">
        <f t="shared" ca="1" si="285"/>
        <v/>
      </c>
      <c r="L750" s="45" t="str">
        <f t="shared" ca="1" si="286"/>
        <v/>
      </c>
      <c r="M750" s="46" t="str">
        <f t="shared" ca="1" si="287"/>
        <v/>
      </c>
      <c r="N750" s="44" t="str">
        <f t="shared" ca="1" si="288"/>
        <v/>
      </c>
      <c r="O750" s="45" t="str">
        <f t="shared" ca="1" si="289"/>
        <v/>
      </c>
      <c r="P750" s="46" t="str">
        <f t="shared" ca="1" si="290"/>
        <v/>
      </c>
      <c r="Q750" s="44" t="str">
        <f t="shared" ca="1" si="291"/>
        <v/>
      </c>
      <c r="R750" s="45" t="str">
        <f t="shared" ca="1" si="292"/>
        <v/>
      </c>
      <c r="S750" s="46" t="str">
        <f t="shared" ca="1" si="293"/>
        <v/>
      </c>
      <c r="T750" s="77" t="str">
        <f t="shared" ca="1" si="294"/>
        <v/>
      </c>
      <c r="AH750" s="163" t="str">
        <f t="shared" si="273"/>
        <v/>
      </c>
      <c r="AI750" s="163" t="str">
        <f t="shared" si="274"/>
        <v/>
      </c>
    </row>
    <row r="751" spans="1:35">
      <c r="A751" s="164" t="str">
        <f t="shared" ca="1" si="276"/>
        <v/>
      </c>
      <c r="B751" s="44" t="str">
        <f t="shared" ca="1" si="277"/>
        <v/>
      </c>
      <c r="C751" s="45" t="str">
        <f t="shared" ca="1" si="275"/>
        <v/>
      </c>
      <c r="D751" s="45" t="str">
        <f t="shared" ca="1" si="278"/>
        <v/>
      </c>
      <c r="E751" s="44" t="str">
        <f t="shared" ca="1" si="279"/>
        <v/>
      </c>
      <c r="F751" s="45" t="str">
        <f t="shared" ca="1" si="280"/>
        <v/>
      </c>
      <c r="G751" s="46" t="str">
        <f t="shared" ca="1" si="281"/>
        <v/>
      </c>
      <c r="H751" s="44" t="str">
        <f t="shared" ca="1" si="282"/>
        <v/>
      </c>
      <c r="I751" s="45" t="str">
        <f t="shared" ca="1" si="283"/>
        <v/>
      </c>
      <c r="J751" s="46" t="str">
        <f t="shared" ca="1" si="284"/>
        <v/>
      </c>
      <c r="K751" s="44" t="str">
        <f t="shared" ca="1" si="285"/>
        <v/>
      </c>
      <c r="L751" s="45" t="str">
        <f t="shared" ca="1" si="286"/>
        <v/>
      </c>
      <c r="M751" s="46" t="str">
        <f t="shared" ca="1" si="287"/>
        <v/>
      </c>
      <c r="N751" s="44" t="str">
        <f t="shared" ca="1" si="288"/>
        <v/>
      </c>
      <c r="O751" s="45" t="str">
        <f t="shared" ca="1" si="289"/>
        <v/>
      </c>
      <c r="P751" s="46" t="str">
        <f t="shared" ca="1" si="290"/>
        <v/>
      </c>
      <c r="Q751" s="44" t="str">
        <f t="shared" ca="1" si="291"/>
        <v/>
      </c>
      <c r="R751" s="45" t="str">
        <f t="shared" ca="1" si="292"/>
        <v/>
      </c>
      <c r="S751" s="46" t="str">
        <f t="shared" ca="1" si="293"/>
        <v/>
      </c>
      <c r="T751" s="77" t="str">
        <f t="shared" ca="1" si="294"/>
        <v/>
      </c>
      <c r="AH751" s="163" t="str">
        <f t="shared" si="273"/>
        <v/>
      </c>
      <c r="AI751" s="163" t="str">
        <f t="shared" si="274"/>
        <v/>
      </c>
    </row>
    <row r="752" spans="1:35">
      <c r="A752" s="164" t="str">
        <f t="shared" ca="1" si="276"/>
        <v/>
      </c>
      <c r="B752" s="44" t="str">
        <f t="shared" ca="1" si="277"/>
        <v/>
      </c>
      <c r="C752" s="45" t="str">
        <f t="shared" ca="1" si="275"/>
        <v/>
      </c>
      <c r="D752" s="45" t="str">
        <f t="shared" ca="1" si="278"/>
        <v/>
      </c>
      <c r="E752" s="44" t="str">
        <f t="shared" ca="1" si="279"/>
        <v/>
      </c>
      <c r="F752" s="45" t="str">
        <f t="shared" ca="1" si="280"/>
        <v/>
      </c>
      <c r="G752" s="46" t="str">
        <f t="shared" ca="1" si="281"/>
        <v/>
      </c>
      <c r="H752" s="44" t="str">
        <f t="shared" ca="1" si="282"/>
        <v/>
      </c>
      <c r="I752" s="45" t="str">
        <f t="shared" ca="1" si="283"/>
        <v/>
      </c>
      <c r="J752" s="46" t="str">
        <f t="shared" ca="1" si="284"/>
        <v/>
      </c>
      <c r="K752" s="44" t="str">
        <f t="shared" ca="1" si="285"/>
        <v/>
      </c>
      <c r="L752" s="45" t="str">
        <f t="shared" ca="1" si="286"/>
        <v/>
      </c>
      <c r="M752" s="46" t="str">
        <f t="shared" ca="1" si="287"/>
        <v/>
      </c>
      <c r="N752" s="44" t="str">
        <f t="shared" ca="1" si="288"/>
        <v/>
      </c>
      <c r="O752" s="45" t="str">
        <f t="shared" ca="1" si="289"/>
        <v/>
      </c>
      <c r="P752" s="46" t="str">
        <f t="shared" ca="1" si="290"/>
        <v/>
      </c>
      <c r="Q752" s="44" t="str">
        <f t="shared" ca="1" si="291"/>
        <v/>
      </c>
      <c r="R752" s="45" t="str">
        <f t="shared" ca="1" si="292"/>
        <v/>
      </c>
      <c r="S752" s="46" t="str">
        <f t="shared" ca="1" si="293"/>
        <v/>
      </c>
      <c r="T752" s="77" t="str">
        <f t="shared" ca="1" si="294"/>
        <v/>
      </c>
      <c r="AH752" s="163" t="str">
        <f t="shared" si="273"/>
        <v/>
      </c>
      <c r="AI752" s="163" t="str">
        <f t="shared" si="274"/>
        <v/>
      </c>
    </row>
    <row r="753" spans="1:35">
      <c r="A753" s="164" t="str">
        <f t="shared" ca="1" si="276"/>
        <v/>
      </c>
      <c r="B753" s="44" t="str">
        <f t="shared" ca="1" si="277"/>
        <v/>
      </c>
      <c r="C753" s="45" t="str">
        <f t="shared" ca="1" si="275"/>
        <v/>
      </c>
      <c r="D753" s="45" t="str">
        <f t="shared" ca="1" si="278"/>
        <v/>
      </c>
      <c r="E753" s="44" t="str">
        <f t="shared" ca="1" si="279"/>
        <v/>
      </c>
      <c r="F753" s="45" t="str">
        <f t="shared" ca="1" si="280"/>
        <v/>
      </c>
      <c r="G753" s="46" t="str">
        <f t="shared" ca="1" si="281"/>
        <v/>
      </c>
      <c r="H753" s="44" t="str">
        <f t="shared" ca="1" si="282"/>
        <v/>
      </c>
      <c r="I753" s="45" t="str">
        <f t="shared" ca="1" si="283"/>
        <v/>
      </c>
      <c r="J753" s="46" t="str">
        <f t="shared" ca="1" si="284"/>
        <v/>
      </c>
      <c r="K753" s="44" t="str">
        <f t="shared" ca="1" si="285"/>
        <v/>
      </c>
      <c r="L753" s="45" t="str">
        <f t="shared" ca="1" si="286"/>
        <v/>
      </c>
      <c r="M753" s="46" t="str">
        <f t="shared" ca="1" si="287"/>
        <v/>
      </c>
      <c r="N753" s="44" t="str">
        <f t="shared" ca="1" si="288"/>
        <v/>
      </c>
      <c r="O753" s="45" t="str">
        <f t="shared" ca="1" si="289"/>
        <v/>
      </c>
      <c r="P753" s="46" t="str">
        <f t="shared" ca="1" si="290"/>
        <v/>
      </c>
      <c r="Q753" s="44" t="str">
        <f t="shared" ca="1" si="291"/>
        <v/>
      </c>
      <c r="R753" s="45" t="str">
        <f t="shared" ca="1" si="292"/>
        <v/>
      </c>
      <c r="S753" s="46" t="str">
        <f t="shared" ca="1" si="293"/>
        <v/>
      </c>
      <c r="T753" s="77" t="str">
        <f t="shared" ca="1" si="294"/>
        <v/>
      </c>
      <c r="AH753" s="163" t="str">
        <f t="shared" si="273"/>
        <v/>
      </c>
      <c r="AI753" s="163" t="str">
        <f t="shared" si="274"/>
        <v/>
      </c>
    </row>
    <row r="754" spans="1:35">
      <c r="A754" s="164" t="str">
        <f t="shared" ca="1" si="276"/>
        <v/>
      </c>
      <c r="B754" s="44" t="str">
        <f t="shared" ca="1" si="277"/>
        <v/>
      </c>
      <c r="C754" s="45" t="str">
        <f t="shared" ca="1" si="275"/>
        <v/>
      </c>
      <c r="D754" s="45" t="str">
        <f t="shared" ca="1" si="278"/>
        <v/>
      </c>
      <c r="E754" s="44" t="str">
        <f t="shared" ca="1" si="279"/>
        <v/>
      </c>
      <c r="F754" s="45" t="str">
        <f t="shared" ca="1" si="280"/>
        <v/>
      </c>
      <c r="G754" s="46" t="str">
        <f t="shared" ca="1" si="281"/>
        <v/>
      </c>
      <c r="H754" s="44" t="str">
        <f t="shared" ca="1" si="282"/>
        <v/>
      </c>
      <c r="I754" s="45" t="str">
        <f t="shared" ca="1" si="283"/>
        <v/>
      </c>
      <c r="J754" s="46" t="str">
        <f t="shared" ca="1" si="284"/>
        <v/>
      </c>
      <c r="K754" s="44" t="str">
        <f t="shared" ca="1" si="285"/>
        <v/>
      </c>
      <c r="L754" s="45" t="str">
        <f t="shared" ca="1" si="286"/>
        <v/>
      </c>
      <c r="M754" s="46" t="str">
        <f t="shared" ca="1" si="287"/>
        <v/>
      </c>
      <c r="N754" s="44" t="str">
        <f t="shared" ca="1" si="288"/>
        <v/>
      </c>
      <c r="O754" s="45" t="str">
        <f t="shared" ca="1" si="289"/>
        <v/>
      </c>
      <c r="P754" s="46" t="str">
        <f t="shared" ca="1" si="290"/>
        <v/>
      </c>
      <c r="Q754" s="44" t="str">
        <f t="shared" ca="1" si="291"/>
        <v/>
      </c>
      <c r="R754" s="45" t="str">
        <f t="shared" ca="1" si="292"/>
        <v/>
      </c>
      <c r="S754" s="46" t="str">
        <f t="shared" ca="1" si="293"/>
        <v/>
      </c>
      <c r="T754" s="77" t="str">
        <f t="shared" ca="1" si="294"/>
        <v/>
      </c>
      <c r="AH754" s="163" t="str">
        <f t="shared" si="273"/>
        <v/>
      </c>
      <c r="AI754" s="163" t="str">
        <f t="shared" si="274"/>
        <v/>
      </c>
    </row>
    <row r="755" spans="1:35">
      <c r="A755" s="164" t="str">
        <f t="shared" ca="1" si="276"/>
        <v/>
      </c>
      <c r="B755" s="44" t="str">
        <f t="shared" ca="1" si="277"/>
        <v/>
      </c>
      <c r="C755" s="45" t="str">
        <f t="shared" ca="1" si="275"/>
        <v/>
      </c>
      <c r="D755" s="45" t="str">
        <f t="shared" ca="1" si="278"/>
        <v/>
      </c>
      <c r="E755" s="44" t="str">
        <f t="shared" ca="1" si="279"/>
        <v/>
      </c>
      <c r="F755" s="45" t="str">
        <f t="shared" ca="1" si="280"/>
        <v/>
      </c>
      <c r="G755" s="46" t="str">
        <f t="shared" ca="1" si="281"/>
        <v/>
      </c>
      <c r="H755" s="44" t="str">
        <f t="shared" ca="1" si="282"/>
        <v/>
      </c>
      <c r="I755" s="45" t="str">
        <f t="shared" ca="1" si="283"/>
        <v/>
      </c>
      <c r="J755" s="46" t="str">
        <f t="shared" ca="1" si="284"/>
        <v/>
      </c>
      <c r="K755" s="44" t="str">
        <f t="shared" ca="1" si="285"/>
        <v/>
      </c>
      <c r="L755" s="45" t="str">
        <f t="shared" ca="1" si="286"/>
        <v/>
      </c>
      <c r="M755" s="46" t="str">
        <f t="shared" ca="1" si="287"/>
        <v/>
      </c>
      <c r="N755" s="44" t="str">
        <f t="shared" ca="1" si="288"/>
        <v/>
      </c>
      <c r="O755" s="45" t="str">
        <f t="shared" ca="1" si="289"/>
        <v/>
      </c>
      <c r="P755" s="46" t="str">
        <f t="shared" ca="1" si="290"/>
        <v/>
      </c>
      <c r="Q755" s="44" t="str">
        <f t="shared" ca="1" si="291"/>
        <v/>
      </c>
      <c r="R755" s="45" t="str">
        <f t="shared" ca="1" si="292"/>
        <v/>
      </c>
      <c r="S755" s="46" t="str">
        <f t="shared" ca="1" si="293"/>
        <v/>
      </c>
      <c r="T755" s="77" t="str">
        <f t="shared" ca="1" si="294"/>
        <v/>
      </c>
      <c r="AH755" s="163" t="str">
        <f t="shared" si="273"/>
        <v/>
      </c>
      <c r="AI755" s="163" t="str">
        <f t="shared" si="274"/>
        <v/>
      </c>
    </row>
    <row r="756" spans="1:35">
      <c r="A756" s="164" t="str">
        <f t="shared" ca="1" si="276"/>
        <v/>
      </c>
      <c r="B756" s="44" t="str">
        <f t="shared" ca="1" si="277"/>
        <v/>
      </c>
      <c r="C756" s="45" t="str">
        <f t="shared" ca="1" si="275"/>
        <v/>
      </c>
      <c r="D756" s="45" t="str">
        <f t="shared" ca="1" si="278"/>
        <v/>
      </c>
      <c r="E756" s="44" t="str">
        <f t="shared" ca="1" si="279"/>
        <v/>
      </c>
      <c r="F756" s="45" t="str">
        <f t="shared" ca="1" si="280"/>
        <v/>
      </c>
      <c r="G756" s="46" t="str">
        <f t="shared" ca="1" si="281"/>
        <v/>
      </c>
      <c r="H756" s="44" t="str">
        <f t="shared" ca="1" si="282"/>
        <v/>
      </c>
      <c r="I756" s="45" t="str">
        <f t="shared" ca="1" si="283"/>
        <v/>
      </c>
      <c r="J756" s="46" t="str">
        <f t="shared" ca="1" si="284"/>
        <v/>
      </c>
      <c r="K756" s="44" t="str">
        <f t="shared" ca="1" si="285"/>
        <v/>
      </c>
      <c r="L756" s="45" t="str">
        <f t="shared" ca="1" si="286"/>
        <v/>
      </c>
      <c r="M756" s="46" t="str">
        <f t="shared" ca="1" si="287"/>
        <v/>
      </c>
      <c r="N756" s="44" t="str">
        <f t="shared" ca="1" si="288"/>
        <v/>
      </c>
      <c r="O756" s="45" t="str">
        <f t="shared" ca="1" si="289"/>
        <v/>
      </c>
      <c r="P756" s="46" t="str">
        <f t="shared" ca="1" si="290"/>
        <v/>
      </c>
      <c r="Q756" s="44" t="str">
        <f t="shared" ca="1" si="291"/>
        <v/>
      </c>
      <c r="R756" s="45" t="str">
        <f t="shared" ca="1" si="292"/>
        <v/>
      </c>
      <c r="S756" s="46" t="str">
        <f t="shared" ca="1" si="293"/>
        <v/>
      </c>
      <c r="T756" s="77" t="str">
        <f t="shared" ca="1" si="294"/>
        <v/>
      </c>
      <c r="AH756" s="163" t="str">
        <f t="shared" si="273"/>
        <v/>
      </c>
      <c r="AI756" s="163" t="str">
        <f t="shared" si="274"/>
        <v/>
      </c>
    </row>
    <row r="757" spans="1:35">
      <c r="A757" s="164" t="str">
        <f t="shared" ca="1" si="276"/>
        <v/>
      </c>
      <c r="B757" s="44" t="str">
        <f t="shared" ca="1" si="277"/>
        <v/>
      </c>
      <c r="C757" s="45" t="str">
        <f t="shared" ca="1" si="275"/>
        <v/>
      </c>
      <c r="D757" s="45" t="str">
        <f t="shared" ca="1" si="278"/>
        <v/>
      </c>
      <c r="E757" s="44" t="str">
        <f t="shared" ca="1" si="279"/>
        <v/>
      </c>
      <c r="F757" s="45" t="str">
        <f t="shared" ca="1" si="280"/>
        <v/>
      </c>
      <c r="G757" s="46" t="str">
        <f t="shared" ca="1" si="281"/>
        <v/>
      </c>
      <c r="H757" s="44" t="str">
        <f t="shared" ca="1" si="282"/>
        <v/>
      </c>
      <c r="I757" s="45" t="str">
        <f t="shared" ca="1" si="283"/>
        <v/>
      </c>
      <c r="J757" s="46" t="str">
        <f t="shared" ca="1" si="284"/>
        <v/>
      </c>
      <c r="K757" s="44" t="str">
        <f t="shared" ca="1" si="285"/>
        <v/>
      </c>
      <c r="L757" s="45" t="str">
        <f t="shared" ca="1" si="286"/>
        <v/>
      </c>
      <c r="M757" s="46" t="str">
        <f t="shared" ca="1" si="287"/>
        <v/>
      </c>
      <c r="N757" s="44" t="str">
        <f t="shared" ca="1" si="288"/>
        <v/>
      </c>
      <c r="O757" s="45" t="str">
        <f t="shared" ca="1" si="289"/>
        <v/>
      </c>
      <c r="P757" s="46" t="str">
        <f t="shared" ca="1" si="290"/>
        <v/>
      </c>
      <c r="Q757" s="44" t="str">
        <f t="shared" ca="1" si="291"/>
        <v/>
      </c>
      <c r="R757" s="45" t="str">
        <f t="shared" ca="1" si="292"/>
        <v/>
      </c>
      <c r="S757" s="46" t="str">
        <f t="shared" ca="1" si="293"/>
        <v/>
      </c>
      <c r="T757" s="77" t="str">
        <f t="shared" ca="1" si="294"/>
        <v/>
      </c>
      <c r="AH757" s="163" t="str">
        <f t="shared" si="273"/>
        <v/>
      </c>
      <c r="AI757" s="163" t="str">
        <f t="shared" si="274"/>
        <v/>
      </c>
    </row>
    <row r="758" spans="1:35">
      <c r="A758" s="164" t="str">
        <f t="shared" ca="1" si="276"/>
        <v/>
      </c>
      <c r="B758" s="44" t="str">
        <f t="shared" ca="1" si="277"/>
        <v/>
      </c>
      <c r="C758" s="45" t="str">
        <f t="shared" ca="1" si="275"/>
        <v/>
      </c>
      <c r="D758" s="45" t="str">
        <f t="shared" ca="1" si="278"/>
        <v/>
      </c>
      <c r="E758" s="44" t="str">
        <f t="shared" ca="1" si="279"/>
        <v/>
      </c>
      <c r="F758" s="45" t="str">
        <f t="shared" ca="1" si="280"/>
        <v/>
      </c>
      <c r="G758" s="46" t="str">
        <f t="shared" ca="1" si="281"/>
        <v/>
      </c>
      <c r="H758" s="44" t="str">
        <f t="shared" ca="1" si="282"/>
        <v/>
      </c>
      <c r="I758" s="45" t="str">
        <f t="shared" ca="1" si="283"/>
        <v/>
      </c>
      <c r="J758" s="46" t="str">
        <f t="shared" ca="1" si="284"/>
        <v/>
      </c>
      <c r="K758" s="44" t="str">
        <f t="shared" ca="1" si="285"/>
        <v/>
      </c>
      <c r="L758" s="45" t="str">
        <f t="shared" ca="1" si="286"/>
        <v/>
      </c>
      <c r="M758" s="46" t="str">
        <f t="shared" ca="1" si="287"/>
        <v/>
      </c>
      <c r="N758" s="44" t="str">
        <f t="shared" ca="1" si="288"/>
        <v/>
      </c>
      <c r="O758" s="45" t="str">
        <f t="shared" ca="1" si="289"/>
        <v/>
      </c>
      <c r="P758" s="46" t="str">
        <f t="shared" ca="1" si="290"/>
        <v/>
      </c>
      <c r="Q758" s="44" t="str">
        <f t="shared" ca="1" si="291"/>
        <v/>
      </c>
      <c r="R758" s="45" t="str">
        <f t="shared" ca="1" si="292"/>
        <v/>
      </c>
      <c r="S758" s="46" t="str">
        <f t="shared" ca="1" si="293"/>
        <v/>
      </c>
      <c r="T758" s="77" t="str">
        <f t="shared" ca="1" si="294"/>
        <v/>
      </c>
      <c r="AH758" s="163" t="str">
        <f t="shared" si="273"/>
        <v/>
      </c>
      <c r="AI758" s="163" t="str">
        <f t="shared" si="274"/>
        <v/>
      </c>
    </row>
    <row r="759" spans="1:35">
      <c r="A759" s="164" t="str">
        <f t="shared" ca="1" si="276"/>
        <v/>
      </c>
      <c r="B759" s="44" t="str">
        <f t="shared" ca="1" si="277"/>
        <v/>
      </c>
      <c r="C759" s="45" t="str">
        <f t="shared" ca="1" si="275"/>
        <v/>
      </c>
      <c r="D759" s="45" t="str">
        <f t="shared" ca="1" si="278"/>
        <v/>
      </c>
      <c r="E759" s="44" t="str">
        <f t="shared" ca="1" si="279"/>
        <v/>
      </c>
      <c r="F759" s="45" t="str">
        <f t="shared" ca="1" si="280"/>
        <v/>
      </c>
      <c r="G759" s="46" t="str">
        <f t="shared" ca="1" si="281"/>
        <v/>
      </c>
      <c r="H759" s="44" t="str">
        <f t="shared" ca="1" si="282"/>
        <v/>
      </c>
      <c r="I759" s="45" t="str">
        <f t="shared" ca="1" si="283"/>
        <v/>
      </c>
      <c r="J759" s="46" t="str">
        <f t="shared" ca="1" si="284"/>
        <v/>
      </c>
      <c r="K759" s="44" t="str">
        <f t="shared" ca="1" si="285"/>
        <v/>
      </c>
      <c r="L759" s="45" t="str">
        <f t="shared" ca="1" si="286"/>
        <v/>
      </c>
      <c r="M759" s="46" t="str">
        <f t="shared" ca="1" si="287"/>
        <v/>
      </c>
      <c r="N759" s="44" t="str">
        <f t="shared" ca="1" si="288"/>
        <v/>
      </c>
      <c r="O759" s="45" t="str">
        <f t="shared" ca="1" si="289"/>
        <v/>
      </c>
      <c r="P759" s="46" t="str">
        <f t="shared" ca="1" si="290"/>
        <v/>
      </c>
      <c r="Q759" s="44" t="str">
        <f t="shared" ca="1" si="291"/>
        <v/>
      </c>
      <c r="R759" s="45" t="str">
        <f t="shared" ca="1" si="292"/>
        <v/>
      </c>
      <c r="S759" s="46" t="str">
        <f t="shared" ca="1" si="293"/>
        <v/>
      </c>
      <c r="T759" s="77" t="str">
        <f t="shared" ca="1" si="294"/>
        <v/>
      </c>
      <c r="AH759" s="163" t="str">
        <f t="shared" si="273"/>
        <v/>
      </c>
      <c r="AI759" s="163" t="str">
        <f t="shared" si="274"/>
        <v/>
      </c>
    </row>
    <row r="760" spans="1:35">
      <c r="A760" s="164" t="str">
        <f t="shared" ca="1" si="276"/>
        <v/>
      </c>
      <c r="B760" s="44" t="str">
        <f t="shared" ca="1" si="277"/>
        <v/>
      </c>
      <c r="C760" s="45" t="str">
        <f t="shared" ca="1" si="275"/>
        <v/>
      </c>
      <c r="D760" s="45" t="str">
        <f t="shared" ca="1" si="278"/>
        <v/>
      </c>
      <c r="E760" s="44" t="str">
        <f t="shared" ca="1" si="279"/>
        <v/>
      </c>
      <c r="F760" s="45" t="str">
        <f t="shared" ca="1" si="280"/>
        <v/>
      </c>
      <c r="G760" s="46" t="str">
        <f t="shared" ca="1" si="281"/>
        <v/>
      </c>
      <c r="H760" s="44" t="str">
        <f t="shared" ca="1" si="282"/>
        <v/>
      </c>
      <c r="I760" s="45" t="str">
        <f t="shared" ca="1" si="283"/>
        <v/>
      </c>
      <c r="J760" s="46" t="str">
        <f t="shared" ca="1" si="284"/>
        <v/>
      </c>
      <c r="K760" s="44" t="str">
        <f t="shared" ca="1" si="285"/>
        <v/>
      </c>
      <c r="L760" s="45" t="str">
        <f t="shared" ca="1" si="286"/>
        <v/>
      </c>
      <c r="M760" s="46" t="str">
        <f t="shared" ca="1" si="287"/>
        <v/>
      </c>
      <c r="N760" s="44" t="str">
        <f t="shared" ca="1" si="288"/>
        <v/>
      </c>
      <c r="O760" s="45" t="str">
        <f t="shared" ca="1" si="289"/>
        <v/>
      </c>
      <c r="P760" s="46" t="str">
        <f t="shared" ca="1" si="290"/>
        <v/>
      </c>
      <c r="Q760" s="44" t="str">
        <f t="shared" ca="1" si="291"/>
        <v/>
      </c>
      <c r="R760" s="45" t="str">
        <f t="shared" ca="1" si="292"/>
        <v/>
      </c>
      <c r="S760" s="46" t="str">
        <f t="shared" ca="1" si="293"/>
        <v/>
      </c>
      <c r="T760" s="77" t="str">
        <f t="shared" ca="1" si="294"/>
        <v/>
      </c>
      <c r="AH760" s="163" t="str">
        <f t="shared" si="273"/>
        <v/>
      </c>
      <c r="AI760" s="163" t="str">
        <f t="shared" si="274"/>
        <v/>
      </c>
    </row>
    <row r="761" spans="1:35">
      <c r="A761" s="164" t="str">
        <f t="shared" ca="1" si="276"/>
        <v/>
      </c>
      <c r="B761" s="44" t="str">
        <f t="shared" ca="1" si="277"/>
        <v/>
      </c>
      <c r="C761" s="45" t="str">
        <f t="shared" ca="1" si="275"/>
        <v/>
      </c>
      <c r="D761" s="45" t="str">
        <f t="shared" ca="1" si="278"/>
        <v/>
      </c>
      <c r="E761" s="44" t="str">
        <f t="shared" ca="1" si="279"/>
        <v/>
      </c>
      <c r="F761" s="45" t="str">
        <f t="shared" ca="1" si="280"/>
        <v/>
      </c>
      <c r="G761" s="46" t="str">
        <f t="shared" ca="1" si="281"/>
        <v/>
      </c>
      <c r="H761" s="44" t="str">
        <f t="shared" ca="1" si="282"/>
        <v/>
      </c>
      <c r="I761" s="45" t="str">
        <f t="shared" ca="1" si="283"/>
        <v/>
      </c>
      <c r="J761" s="46" t="str">
        <f t="shared" ca="1" si="284"/>
        <v/>
      </c>
      <c r="K761" s="44" t="str">
        <f t="shared" ca="1" si="285"/>
        <v/>
      </c>
      <c r="L761" s="45" t="str">
        <f t="shared" ca="1" si="286"/>
        <v/>
      </c>
      <c r="M761" s="46" t="str">
        <f t="shared" ca="1" si="287"/>
        <v/>
      </c>
      <c r="N761" s="44" t="str">
        <f t="shared" ca="1" si="288"/>
        <v/>
      </c>
      <c r="O761" s="45" t="str">
        <f t="shared" ca="1" si="289"/>
        <v/>
      </c>
      <c r="P761" s="46" t="str">
        <f t="shared" ca="1" si="290"/>
        <v/>
      </c>
      <c r="Q761" s="44" t="str">
        <f t="shared" ca="1" si="291"/>
        <v/>
      </c>
      <c r="R761" s="45" t="str">
        <f t="shared" ca="1" si="292"/>
        <v/>
      </c>
      <c r="S761" s="46" t="str">
        <f t="shared" ca="1" si="293"/>
        <v/>
      </c>
      <c r="T761" s="77" t="str">
        <f t="shared" ca="1" si="294"/>
        <v/>
      </c>
      <c r="AH761" s="163" t="str">
        <f t="shared" si="273"/>
        <v/>
      </c>
      <c r="AI761" s="163" t="str">
        <f t="shared" si="274"/>
        <v/>
      </c>
    </row>
    <row r="762" spans="1:35">
      <c r="A762" s="164" t="str">
        <f t="shared" ca="1" si="276"/>
        <v/>
      </c>
      <c r="B762" s="44" t="str">
        <f t="shared" ca="1" si="277"/>
        <v/>
      </c>
      <c r="C762" s="45" t="str">
        <f t="shared" ca="1" si="275"/>
        <v/>
      </c>
      <c r="D762" s="45" t="str">
        <f t="shared" ca="1" si="278"/>
        <v/>
      </c>
      <c r="E762" s="44" t="str">
        <f t="shared" ca="1" si="279"/>
        <v/>
      </c>
      <c r="F762" s="45" t="str">
        <f t="shared" ca="1" si="280"/>
        <v/>
      </c>
      <c r="G762" s="46" t="str">
        <f t="shared" ca="1" si="281"/>
        <v/>
      </c>
      <c r="H762" s="44" t="str">
        <f t="shared" ca="1" si="282"/>
        <v/>
      </c>
      <c r="I762" s="45" t="str">
        <f t="shared" ca="1" si="283"/>
        <v/>
      </c>
      <c r="J762" s="46" t="str">
        <f t="shared" ca="1" si="284"/>
        <v/>
      </c>
      <c r="K762" s="44" t="str">
        <f t="shared" ca="1" si="285"/>
        <v/>
      </c>
      <c r="L762" s="45" t="str">
        <f t="shared" ca="1" si="286"/>
        <v/>
      </c>
      <c r="M762" s="46" t="str">
        <f t="shared" ca="1" si="287"/>
        <v/>
      </c>
      <c r="N762" s="44" t="str">
        <f t="shared" ca="1" si="288"/>
        <v/>
      </c>
      <c r="O762" s="45" t="str">
        <f t="shared" ca="1" si="289"/>
        <v/>
      </c>
      <c r="P762" s="46" t="str">
        <f t="shared" ca="1" si="290"/>
        <v/>
      </c>
      <c r="Q762" s="44" t="str">
        <f t="shared" ca="1" si="291"/>
        <v/>
      </c>
      <c r="R762" s="45" t="str">
        <f t="shared" ca="1" si="292"/>
        <v/>
      </c>
      <c r="S762" s="46" t="str">
        <f t="shared" ca="1" si="293"/>
        <v/>
      </c>
      <c r="T762" s="77" t="str">
        <f t="shared" ca="1" si="294"/>
        <v/>
      </c>
      <c r="AH762" s="163" t="str">
        <f t="shared" si="273"/>
        <v/>
      </c>
      <c r="AI762" s="163" t="str">
        <f t="shared" si="274"/>
        <v/>
      </c>
    </row>
    <row r="763" spans="1:35">
      <c r="A763" s="164" t="str">
        <f t="shared" ca="1" si="276"/>
        <v/>
      </c>
      <c r="B763" s="44" t="str">
        <f t="shared" ca="1" si="277"/>
        <v/>
      </c>
      <c r="C763" s="45" t="str">
        <f t="shared" ca="1" si="275"/>
        <v/>
      </c>
      <c r="D763" s="45" t="str">
        <f t="shared" ca="1" si="278"/>
        <v/>
      </c>
      <c r="E763" s="44" t="str">
        <f t="shared" ca="1" si="279"/>
        <v/>
      </c>
      <c r="F763" s="45" t="str">
        <f t="shared" ca="1" si="280"/>
        <v/>
      </c>
      <c r="G763" s="46" t="str">
        <f t="shared" ca="1" si="281"/>
        <v/>
      </c>
      <c r="H763" s="44" t="str">
        <f t="shared" ca="1" si="282"/>
        <v/>
      </c>
      <c r="I763" s="45" t="str">
        <f t="shared" ca="1" si="283"/>
        <v/>
      </c>
      <c r="J763" s="46" t="str">
        <f t="shared" ca="1" si="284"/>
        <v/>
      </c>
      <c r="K763" s="44" t="str">
        <f t="shared" ca="1" si="285"/>
        <v/>
      </c>
      <c r="L763" s="45" t="str">
        <f t="shared" ca="1" si="286"/>
        <v/>
      </c>
      <c r="M763" s="46" t="str">
        <f t="shared" ca="1" si="287"/>
        <v/>
      </c>
      <c r="N763" s="44" t="str">
        <f t="shared" ca="1" si="288"/>
        <v/>
      </c>
      <c r="O763" s="45" t="str">
        <f t="shared" ca="1" si="289"/>
        <v/>
      </c>
      <c r="P763" s="46" t="str">
        <f t="shared" ca="1" si="290"/>
        <v/>
      </c>
      <c r="Q763" s="44" t="str">
        <f t="shared" ca="1" si="291"/>
        <v/>
      </c>
      <c r="R763" s="45" t="str">
        <f t="shared" ca="1" si="292"/>
        <v/>
      </c>
      <c r="S763" s="46" t="str">
        <f t="shared" ca="1" si="293"/>
        <v/>
      </c>
      <c r="T763" s="77" t="str">
        <f t="shared" ca="1" si="294"/>
        <v/>
      </c>
      <c r="AH763" s="163" t="str">
        <f t="shared" si="273"/>
        <v/>
      </c>
      <c r="AI763" s="163" t="str">
        <f t="shared" si="274"/>
        <v/>
      </c>
    </row>
    <row r="764" spans="1:35">
      <c r="A764" s="164" t="str">
        <f t="shared" ca="1" si="276"/>
        <v/>
      </c>
      <c r="B764" s="44" t="str">
        <f t="shared" ca="1" si="277"/>
        <v/>
      </c>
      <c r="C764" s="45" t="str">
        <f t="shared" ca="1" si="275"/>
        <v/>
      </c>
      <c r="D764" s="45" t="str">
        <f t="shared" ca="1" si="278"/>
        <v/>
      </c>
      <c r="E764" s="44" t="str">
        <f t="shared" ca="1" si="279"/>
        <v/>
      </c>
      <c r="F764" s="45" t="str">
        <f t="shared" ca="1" si="280"/>
        <v/>
      </c>
      <c r="G764" s="46" t="str">
        <f t="shared" ca="1" si="281"/>
        <v/>
      </c>
      <c r="H764" s="44" t="str">
        <f t="shared" ca="1" si="282"/>
        <v/>
      </c>
      <c r="I764" s="45" t="str">
        <f t="shared" ca="1" si="283"/>
        <v/>
      </c>
      <c r="J764" s="46" t="str">
        <f t="shared" ca="1" si="284"/>
        <v/>
      </c>
      <c r="K764" s="44" t="str">
        <f t="shared" ca="1" si="285"/>
        <v/>
      </c>
      <c r="L764" s="45" t="str">
        <f t="shared" ca="1" si="286"/>
        <v/>
      </c>
      <c r="M764" s="46" t="str">
        <f t="shared" ca="1" si="287"/>
        <v/>
      </c>
      <c r="N764" s="44" t="str">
        <f t="shared" ca="1" si="288"/>
        <v/>
      </c>
      <c r="O764" s="45" t="str">
        <f t="shared" ca="1" si="289"/>
        <v/>
      </c>
      <c r="P764" s="46" t="str">
        <f t="shared" ca="1" si="290"/>
        <v/>
      </c>
      <c r="Q764" s="44" t="str">
        <f t="shared" ca="1" si="291"/>
        <v/>
      </c>
      <c r="R764" s="45" t="str">
        <f t="shared" ca="1" si="292"/>
        <v/>
      </c>
      <c r="S764" s="46" t="str">
        <f t="shared" ca="1" si="293"/>
        <v/>
      </c>
      <c r="T764" s="77" t="str">
        <f t="shared" ca="1" si="294"/>
        <v/>
      </c>
      <c r="AH764" s="163" t="str">
        <f t="shared" si="273"/>
        <v/>
      </c>
      <c r="AI764" s="163" t="str">
        <f t="shared" si="274"/>
        <v/>
      </c>
    </row>
    <row r="765" spans="1:35">
      <c r="A765" s="164" t="str">
        <f t="shared" ca="1" si="276"/>
        <v/>
      </c>
      <c r="B765" s="44" t="str">
        <f t="shared" ca="1" si="277"/>
        <v/>
      </c>
      <c r="C765" s="45" t="str">
        <f t="shared" ca="1" si="275"/>
        <v/>
      </c>
      <c r="D765" s="45" t="str">
        <f t="shared" ca="1" si="278"/>
        <v/>
      </c>
      <c r="E765" s="44" t="str">
        <f t="shared" ca="1" si="279"/>
        <v/>
      </c>
      <c r="F765" s="45" t="str">
        <f t="shared" ca="1" si="280"/>
        <v/>
      </c>
      <c r="G765" s="46" t="str">
        <f t="shared" ca="1" si="281"/>
        <v/>
      </c>
      <c r="H765" s="44" t="str">
        <f t="shared" ca="1" si="282"/>
        <v/>
      </c>
      <c r="I765" s="45" t="str">
        <f t="shared" ca="1" si="283"/>
        <v/>
      </c>
      <c r="J765" s="46" t="str">
        <f t="shared" ca="1" si="284"/>
        <v/>
      </c>
      <c r="K765" s="44" t="str">
        <f t="shared" ca="1" si="285"/>
        <v/>
      </c>
      <c r="L765" s="45" t="str">
        <f t="shared" ca="1" si="286"/>
        <v/>
      </c>
      <c r="M765" s="46" t="str">
        <f t="shared" ca="1" si="287"/>
        <v/>
      </c>
      <c r="N765" s="44" t="str">
        <f t="shared" ca="1" si="288"/>
        <v/>
      </c>
      <c r="O765" s="45" t="str">
        <f t="shared" ca="1" si="289"/>
        <v/>
      </c>
      <c r="P765" s="46" t="str">
        <f t="shared" ca="1" si="290"/>
        <v/>
      </c>
      <c r="Q765" s="44" t="str">
        <f t="shared" ca="1" si="291"/>
        <v/>
      </c>
      <c r="R765" s="45" t="str">
        <f t="shared" ca="1" si="292"/>
        <v/>
      </c>
      <c r="S765" s="46" t="str">
        <f t="shared" ca="1" si="293"/>
        <v/>
      </c>
      <c r="T765" s="77" t="str">
        <f t="shared" ca="1" si="294"/>
        <v/>
      </c>
      <c r="AH765" s="163" t="str">
        <f t="shared" si="273"/>
        <v/>
      </c>
      <c r="AI765" s="163" t="str">
        <f t="shared" si="274"/>
        <v/>
      </c>
    </row>
    <row r="766" spans="1:35">
      <c r="A766" s="164" t="str">
        <f t="shared" ca="1" si="276"/>
        <v/>
      </c>
      <c r="B766" s="44" t="str">
        <f t="shared" ca="1" si="277"/>
        <v/>
      </c>
      <c r="C766" s="45" t="str">
        <f t="shared" ca="1" si="275"/>
        <v/>
      </c>
      <c r="D766" s="45" t="str">
        <f t="shared" ca="1" si="278"/>
        <v/>
      </c>
      <c r="E766" s="44" t="str">
        <f t="shared" ca="1" si="279"/>
        <v/>
      </c>
      <c r="F766" s="45" t="str">
        <f t="shared" ca="1" si="280"/>
        <v/>
      </c>
      <c r="G766" s="46" t="str">
        <f t="shared" ca="1" si="281"/>
        <v/>
      </c>
      <c r="H766" s="44" t="str">
        <f t="shared" ca="1" si="282"/>
        <v/>
      </c>
      <c r="I766" s="45" t="str">
        <f t="shared" ca="1" si="283"/>
        <v/>
      </c>
      <c r="J766" s="46" t="str">
        <f t="shared" ca="1" si="284"/>
        <v/>
      </c>
      <c r="K766" s="44" t="str">
        <f t="shared" ca="1" si="285"/>
        <v/>
      </c>
      <c r="L766" s="45" t="str">
        <f t="shared" ca="1" si="286"/>
        <v/>
      </c>
      <c r="M766" s="46" t="str">
        <f t="shared" ca="1" si="287"/>
        <v/>
      </c>
      <c r="N766" s="44" t="str">
        <f t="shared" ca="1" si="288"/>
        <v/>
      </c>
      <c r="O766" s="45" t="str">
        <f t="shared" ca="1" si="289"/>
        <v/>
      </c>
      <c r="P766" s="46" t="str">
        <f t="shared" ca="1" si="290"/>
        <v/>
      </c>
      <c r="Q766" s="44" t="str">
        <f t="shared" ca="1" si="291"/>
        <v/>
      </c>
      <c r="R766" s="45" t="str">
        <f t="shared" ca="1" si="292"/>
        <v/>
      </c>
      <c r="S766" s="46" t="str">
        <f t="shared" ca="1" si="293"/>
        <v/>
      </c>
      <c r="T766" s="77" t="str">
        <f t="shared" ca="1" si="294"/>
        <v/>
      </c>
      <c r="AH766" s="163" t="str">
        <f t="shared" si="273"/>
        <v/>
      </c>
      <c r="AI766" s="163" t="str">
        <f t="shared" si="274"/>
        <v/>
      </c>
    </row>
    <row r="767" spans="1:35">
      <c r="A767" s="164" t="str">
        <f t="shared" ca="1" si="276"/>
        <v/>
      </c>
      <c r="B767" s="44" t="str">
        <f t="shared" ca="1" si="277"/>
        <v/>
      </c>
      <c r="C767" s="45" t="str">
        <f t="shared" ca="1" si="275"/>
        <v/>
      </c>
      <c r="D767" s="45" t="str">
        <f t="shared" ca="1" si="278"/>
        <v/>
      </c>
      <c r="E767" s="44" t="str">
        <f t="shared" ca="1" si="279"/>
        <v/>
      </c>
      <c r="F767" s="45" t="str">
        <f t="shared" ca="1" si="280"/>
        <v/>
      </c>
      <c r="G767" s="46" t="str">
        <f t="shared" ca="1" si="281"/>
        <v/>
      </c>
      <c r="H767" s="44" t="str">
        <f t="shared" ca="1" si="282"/>
        <v/>
      </c>
      <c r="I767" s="45" t="str">
        <f t="shared" ca="1" si="283"/>
        <v/>
      </c>
      <c r="J767" s="46" t="str">
        <f t="shared" ca="1" si="284"/>
        <v/>
      </c>
      <c r="K767" s="44" t="str">
        <f t="shared" ca="1" si="285"/>
        <v/>
      </c>
      <c r="L767" s="45" t="str">
        <f t="shared" ca="1" si="286"/>
        <v/>
      </c>
      <c r="M767" s="46" t="str">
        <f t="shared" ca="1" si="287"/>
        <v/>
      </c>
      <c r="N767" s="44" t="str">
        <f t="shared" ca="1" si="288"/>
        <v/>
      </c>
      <c r="O767" s="45" t="str">
        <f t="shared" ca="1" si="289"/>
        <v/>
      </c>
      <c r="P767" s="46" t="str">
        <f t="shared" ca="1" si="290"/>
        <v/>
      </c>
      <c r="Q767" s="44" t="str">
        <f t="shared" ca="1" si="291"/>
        <v/>
      </c>
      <c r="R767" s="45" t="str">
        <f t="shared" ca="1" si="292"/>
        <v/>
      </c>
      <c r="S767" s="46" t="str">
        <f t="shared" ca="1" si="293"/>
        <v/>
      </c>
      <c r="T767" s="77" t="str">
        <f t="shared" ca="1" si="294"/>
        <v/>
      </c>
      <c r="AH767" s="163" t="str">
        <f t="shared" si="273"/>
        <v/>
      </c>
      <c r="AI767" s="163" t="str">
        <f t="shared" si="274"/>
        <v/>
      </c>
    </row>
    <row r="768" spans="1:35">
      <c r="A768" s="164" t="str">
        <f t="shared" ca="1" si="276"/>
        <v/>
      </c>
      <c r="B768" s="44" t="str">
        <f t="shared" ca="1" si="277"/>
        <v/>
      </c>
      <c r="C768" s="45" t="str">
        <f t="shared" ca="1" si="275"/>
        <v/>
      </c>
      <c r="D768" s="45" t="str">
        <f t="shared" ca="1" si="278"/>
        <v/>
      </c>
      <c r="E768" s="44" t="str">
        <f t="shared" ca="1" si="279"/>
        <v/>
      </c>
      <c r="F768" s="45" t="str">
        <f t="shared" ca="1" si="280"/>
        <v/>
      </c>
      <c r="G768" s="46" t="str">
        <f t="shared" ca="1" si="281"/>
        <v/>
      </c>
      <c r="H768" s="44" t="str">
        <f t="shared" ca="1" si="282"/>
        <v/>
      </c>
      <c r="I768" s="45" t="str">
        <f t="shared" ca="1" si="283"/>
        <v/>
      </c>
      <c r="J768" s="46" t="str">
        <f t="shared" ca="1" si="284"/>
        <v/>
      </c>
      <c r="K768" s="44" t="str">
        <f t="shared" ca="1" si="285"/>
        <v/>
      </c>
      <c r="L768" s="45" t="str">
        <f t="shared" ca="1" si="286"/>
        <v/>
      </c>
      <c r="M768" s="46" t="str">
        <f t="shared" ca="1" si="287"/>
        <v/>
      </c>
      <c r="N768" s="44" t="str">
        <f t="shared" ca="1" si="288"/>
        <v/>
      </c>
      <c r="O768" s="45" t="str">
        <f t="shared" ca="1" si="289"/>
        <v/>
      </c>
      <c r="P768" s="46" t="str">
        <f t="shared" ca="1" si="290"/>
        <v/>
      </c>
      <c r="Q768" s="44" t="str">
        <f t="shared" ca="1" si="291"/>
        <v/>
      </c>
      <c r="R768" s="45" t="str">
        <f t="shared" ca="1" si="292"/>
        <v/>
      </c>
      <c r="S768" s="46" t="str">
        <f t="shared" ca="1" si="293"/>
        <v/>
      </c>
      <c r="T768" s="77" t="str">
        <f t="shared" ca="1" si="294"/>
        <v/>
      </c>
      <c r="AH768" s="163" t="str">
        <f t="shared" si="273"/>
        <v/>
      </c>
      <c r="AI768" s="163" t="str">
        <f t="shared" si="274"/>
        <v/>
      </c>
    </row>
    <row r="769" spans="1:35">
      <c r="A769" s="164" t="str">
        <f t="shared" ca="1" si="276"/>
        <v/>
      </c>
      <c r="B769" s="44" t="str">
        <f t="shared" ca="1" si="277"/>
        <v/>
      </c>
      <c r="C769" s="45" t="str">
        <f t="shared" ca="1" si="275"/>
        <v/>
      </c>
      <c r="D769" s="45" t="str">
        <f t="shared" ca="1" si="278"/>
        <v/>
      </c>
      <c r="E769" s="44" t="str">
        <f t="shared" ca="1" si="279"/>
        <v/>
      </c>
      <c r="F769" s="45" t="str">
        <f t="shared" ca="1" si="280"/>
        <v/>
      </c>
      <c r="G769" s="46" t="str">
        <f t="shared" ca="1" si="281"/>
        <v/>
      </c>
      <c r="H769" s="44" t="str">
        <f t="shared" ca="1" si="282"/>
        <v/>
      </c>
      <c r="I769" s="45" t="str">
        <f t="shared" ca="1" si="283"/>
        <v/>
      </c>
      <c r="J769" s="46" t="str">
        <f t="shared" ca="1" si="284"/>
        <v/>
      </c>
      <c r="K769" s="44" t="str">
        <f t="shared" ca="1" si="285"/>
        <v/>
      </c>
      <c r="L769" s="45" t="str">
        <f t="shared" ca="1" si="286"/>
        <v/>
      </c>
      <c r="M769" s="46" t="str">
        <f t="shared" ca="1" si="287"/>
        <v/>
      </c>
      <c r="N769" s="44" t="str">
        <f t="shared" ca="1" si="288"/>
        <v/>
      </c>
      <c r="O769" s="45" t="str">
        <f t="shared" ca="1" si="289"/>
        <v/>
      </c>
      <c r="P769" s="46" t="str">
        <f t="shared" ca="1" si="290"/>
        <v/>
      </c>
      <c r="Q769" s="44" t="str">
        <f t="shared" ca="1" si="291"/>
        <v/>
      </c>
      <c r="R769" s="45" t="str">
        <f t="shared" ca="1" si="292"/>
        <v/>
      </c>
      <c r="S769" s="46" t="str">
        <f t="shared" ca="1" si="293"/>
        <v/>
      </c>
      <c r="T769" s="77" t="str">
        <f t="shared" ca="1" si="294"/>
        <v/>
      </c>
      <c r="AH769" s="163" t="str">
        <f t="shared" si="273"/>
        <v/>
      </c>
      <c r="AI769" s="163" t="str">
        <f t="shared" si="274"/>
        <v/>
      </c>
    </row>
    <row r="770" spans="1:35">
      <c r="A770" s="164" t="str">
        <f t="shared" ca="1" si="276"/>
        <v/>
      </c>
      <c r="B770" s="44" t="str">
        <f t="shared" ca="1" si="277"/>
        <v/>
      </c>
      <c r="C770" s="45" t="str">
        <f t="shared" ca="1" si="275"/>
        <v/>
      </c>
      <c r="D770" s="45" t="str">
        <f t="shared" ca="1" si="278"/>
        <v/>
      </c>
      <c r="E770" s="44" t="str">
        <f t="shared" ca="1" si="279"/>
        <v/>
      </c>
      <c r="F770" s="45" t="str">
        <f t="shared" ca="1" si="280"/>
        <v/>
      </c>
      <c r="G770" s="46" t="str">
        <f t="shared" ca="1" si="281"/>
        <v/>
      </c>
      <c r="H770" s="44" t="str">
        <f t="shared" ca="1" si="282"/>
        <v/>
      </c>
      <c r="I770" s="45" t="str">
        <f t="shared" ca="1" si="283"/>
        <v/>
      </c>
      <c r="J770" s="46" t="str">
        <f t="shared" ca="1" si="284"/>
        <v/>
      </c>
      <c r="K770" s="44" t="str">
        <f t="shared" ca="1" si="285"/>
        <v/>
      </c>
      <c r="L770" s="45" t="str">
        <f t="shared" ca="1" si="286"/>
        <v/>
      </c>
      <c r="M770" s="46" t="str">
        <f t="shared" ca="1" si="287"/>
        <v/>
      </c>
      <c r="N770" s="44" t="str">
        <f t="shared" ca="1" si="288"/>
        <v/>
      </c>
      <c r="O770" s="45" t="str">
        <f t="shared" ca="1" si="289"/>
        <v/>
      </c>
      <c r="P770" s="46" t="str">
        <f t="shared" ca="1" si="290"/>
        <v/>
      </c>
      <c r="Q770" s="44" t="str">
        <f t="shared" ca="1" si="291"/>
        <v/>
      </c>
      <c r="R770" s="45" t="str">
        <f t="shared" ca="1" si="292"/>
        <v/>
      </c>
      <c r="S770" s="46" t="str">
        <f t="shared" ca="1" si="293"/>
        <v/>
      </c>
      <c r="T770" s="77" t="str">
        <f t="shared" ca="1" si="294"/>
        <v/>
      </c>
      <c r="AH770" s="163" t="str">
        <f t="shared" si="273"/>
        <v/>
      </c>
      <c r="AI770" s="163" t="str">
        <f t="shared" si="274"/>
        <v/>
      </c>
    </row>
    <row r="771" spans="1:35">
      <c r="A771" s="164" t="str">
        <f t="shared" ca="1" si="276"/>
        <v/>
      </c>
      <c r="B771" s="44" t="str">
        <f t="shared" ca="1" si="277"/>
        <v/>
      </c>
      <c r="C771" s="45" t="str">
        <f t="shared" ca="1" si="275"/>
        <v/>
      </c>
      <c r="D771" s="45" t="str">
        <f t="shared" ca="1" si="278"/>
        <v/>
      </c>
      <c r="E771" s="44" t="str">
        <f t="shared" ca="1" si="279"/>
        <v/>
      </c>
      <c r="F771" s="45" t="str">
        <f t="shared" ca="1" si="280"/>
        <v/>
      </c>
      <c r="G771" s="46" t="str">
        <f t="shared" ca="1" si="281"/>
        <v/>
      </c>
      <c r="H771" s="44" t="str">
        <f t="shared" ca="1" si="282"/>
        <v/>
      </c>
      <c r="I771" s="45" t="str">
        <f t="shared" ca="1" si="283"/>
        <v/>
      </c>
      <c r="J771" s="46" t="str">
        <f t="shared" ca="1" si="284"/>
        <v/>
      </c>
      <c r="K771" s="44" t="str">
        <f t="shared" ca="1" si="285"/>
        <v/>
      </c>
      <c r="L771" s="45" t="str">
        <f t="shared" ca="1" si="286"/>
        <v/>
      </c>
      <c r="M771" s="46" t="str">
        <f t="shared" ca="1" si="287"/>
        <v/>
      </c>
      <c r="N771" s="44" t="str">
        <f t="shared" ca="1" si="288"/>
        <v/>
      </c>
      <c r="O771" s="45" t="str">
        <f t="shared" ca="1" si="289"/>
        <v/>
      </c>
      <c r="P771" s="46" t="str">
        <f t="shared" ca="1" si="290"/>
        <v/>
      </c>
      <c r="Q771" s="44" t="str">
        <f t="shared" ca="1" si="291"/>
        <v/>
      </c>
      <c r="R771" s="45" t="str">
        <f t="shared" ca="1" si="292"/>
        <v/>
      </c>
      <c r="S771" s="46" t="str">
        <f t="shared" ca="1" si="293"/>
        <v/>
      </c>
      <c r="T771" s="77" t="str">
        <f t="shared" ca="1" si="294"/>
        <v/>
      </c>
      <c r="AH771" s="163" t="str">
        <f t="shared" si="273"/>
        <v/>
      </c>
      <c r="AI771" s="163" t="str">
        <f t="shared" si="274"/>
        <v/>
      </c>
    </row>
    <row r="772" spans="1:35">
      <c r="A772" s="164" t="str">
        <f t="shared" ca="1" si="276"/>
        <v/>
      </c>
      <c r="B772" s="44" t="str">
        <f t="shared" ca="1" si="277"/>
        <v/>
      </c>
      <c r="C772" s="45" t="str">
        <f t="shared" ca="1" si="275"/>
        <v/>
      </c>
      <c r="D772" s="45" t="str">
        <f t="shared" ca="1" si="278"/>
        <v/>
      </c>
      <c r="E772" s="44" t="str">
        <f t="shared" ca="1" si="279"/>
        <v/>
      </c>
      <c r="F772" s="45" t="str">
        <f t="shared" ca="1" si="280"/>
        <v/>
      </c>
      <c r="G772" s="46" t="str">
        <f t="shared" ca="1" si="281"/>
        <v/>
      </c>
      <c r="H772" s="44" t="str">
        <f t="shared" ca="1" si="282"/>
        <v/>
      </c>
      <c r="I772" s="45" t="str">
        <f t="shared" ca="1" si="283"/>
        <v/>
      </c>
      <c r="J772" s="46" t="str">
        <f t="shared" ca="1" si="284"/>
        <v/>
      </c>
      <c r="K772" s="44" t="str">
        <f t="shared" ca="1" si="285"/>
        <v/>
      </c>
      <c r="L772" s="45" t="str">
        <f t="shared" ca="1" si="286"/>
        <v/>
      </c>
      <c r="M772" s="46" t="str">
        <f t="shared" ca="1" si="287"/>
        <v/>
      </c>
      <c r="N772" s="44" t="str">
        <f t="shared" ca="1" si="288"/>
        <v/>
      </c>
      <c r="O772" s="45" t="str">
        <f t="shared" ca="1" si="289"/>
        <v/>
      </c>
      <c r="P772" s="46" t="str">
        <f t="shared" ca="1" si="290"/>
        <v/>
      </c>
      <c r="Q772" s="44" t="str">
        <f t="shared" ca="1" si="291"/>
        <v/>
      </c>
      <c r="R772" s="45" t="str">
        <f t="shared" ca="1" si="292"/>
        <v/>
      </c>
      <c r="S772" s="46" t="str">
        <f t="shared" ca="1" si="293"/>
        <v/>
      </c>
      <c r="T772" s="77" t="str">
        <f t="shared" ca="1" si="294"/>
        <v/>
      </c>
      <c r="AH772" s="163" t="str">
        <f t="shared" ref="AH772:AH835" si="295">IF(COUNTIF(X:X,V772)*COUNTIF(Z:Z,V772)*COUNTIF(AB:AB,V772)*COUNTIF(AD:AD,V772)*COUNTIF(AF:AF,V772),V772,"")</f>
        <v/>
      </c>
      <c r="AI772" s="163" t="str">
        <f t="shared" ref="AI772:AI835" si="296">IF(AH772&gt;$A$14,AH772,"")</f>
        <v/>
      </c>
    </row>
    <row r="773" spans="1:35">
      <c r="A773" s="164" t="str">
        <f t="shared" ca="1" si="276"/>
        <v/>
      </c>
      <c r="B773" s="44" t="str">
        <f t="shared" ca="1" si="277"/>
        <v/>
      </c>
      <c r="C773" s="45" t="str">
        <f t="shared" ca="1" si="275"/>
        <v/>
      </c>
      <c r="D773" s="45" t="str">
        <f t="shared" ca="1" si="278"/>
        <v/>
      </c>
      <c r="E773" s="44" t="str">
        <f t="shared" ca="1" si="279"/>
        <v/>
      </c>
      <c r="F773" s="45" t="str">
        <f t="shared" ca="1" si="280"/>
        <v/>
      </c>
      <c r="G773" s="46" t="str">
        <f t="shared" ca="1" si="281"/>
        <v/>
      </c>
      <c r="H773" s="44" t="str">
        <f t="shared" ca="1" si="282"/>
        <v/>
      </c>
      <c r="I773" s="45" t="str">
        <f t="shared" ca="1" si="283"/>
        <v/>
      </c>
      <c r="J773" s="46" t="str">
        <f t="shared" ca="1" si="284"/>
        <v/>
      </c>
      <c r="K773" s="44" t="str">
        <f t="shared" ca="1" si="285"/>
        <v/>
      </c>
      <c r="L773" s="45" t="str">
        <f t="shared" ca="1" si="286"/>
        <v/>
      </c>
      <c r="M773" s="46" t="str">
        <f t="shared" ca="1" si="287"/>
        <v/>
      </c>
      <c r="N773" s="44" t="str">
        <f t="shared" ca="1" si="288"/>
        <v/>
      </c>
      <c r="O773" s="45" t="str">
        <f t="shared" ca="1" si="289"/>
        <v/>
      </c>
      <c r="P773" s="46" t="str">
        <f t="shared" ca="1" si="290"/>
        <v/>
      </c>
      <c r="Q773" s="44" t="str">
        <f t="shared" ca="1" si="291"/>
        <v/>
      </c>
      <c r="R773" s="45" t="str">
        <f t="shared" ca="1" si="292"/>
        <v/>
      </c>
      <c r="S773" s="46" t="str">
        <f t="shared" ca="1" si="293"/>
        <v/>
      </c>
      <c r="T773" s="77" t="str">
        <f t="shared" ca="1" si="294"/>
        <v/>
      </c>
      <c r="AH773" s="163" t="str">
        <f t="shared" si="295"/>
        <v/>
      </c>
      <c r="AI773" s="163" t="str">
        <f t="shared" si="296"/>
        <v/>
      </c>
    </row>
    <row r="774" spans="1:35">
      <c r="A774" s="164" t="str">
        <f t="shared" ca="1" si="276"/>
        <v/>
      </c>
      <c r="B774" s="44" t="str">
        <f t="shared" ca="1" si="277"/>
        <v/>
      </c>
      <c r="C774" s="45" t="str">
        <f t="shared" ca="1" si="275"/>
        <v/>
      </c>
      <c r="D774" s="45" t="str">
        <f t="shared" ca="1" si="278"/>
        <v/>
      </c>
      <c r="E774" s="44" t="str">
        <f t="shared" ca="1" si="279"/>
        <v/>
      </c>
      <c r="F774" s="45" t="str">
        <f t="shared" ca="1" si="280"/>
        <v/>
      </c>
      <c r="G774" s="46" t="str">
        <f t="shared" ca="1" si="281"/>
        <v/>
      </c>
      <c r="H774" s="44" t="str">
        <f t="shared" ca="1" si="282"/>
        <v/>
      </c>
      <c r="I774" s="45" t="str">
        <f t="shared" ca="1" si="283"/>
        <v/>
      </c>
      <c r="J774" s="46" t="str">
        <f t="shared" ca="1" si="284"/>
        <v/>
      </c>
      <c r="K774" s="44" t="str">
        <f t="shared" ca="1" si="285"/>
        <v/>
      </c>
      <c r="L774" s="45" t="str">
        <f t="shared" ca="1" si="286"/>
        <v/>
      </c>
      <c r="M774" s="46" t="str">
        <f t="shared" ca="1" si="287"/>
        <v/>
      </c>
      <c r="N774" s="44" t="str">
        <f t="shared" ca="1" si="288"/>
        <v/>
      </c>
      <c r="O774" s="45" t="str">
        <f t="shared" ca="1" si="289"/>
        <v/>
      </c>
      <c r="P774" s="46" t="str">
        <f t="shared" ca="1" si="290"/>
        <v/>
      </c>
      <c r="Q774" s="44" t="str">
        <f t="shared" ca="1" si="291"/>
        <v/>
      </c>
      <c r="R774" s="45" t="str">
        <f t="shared" ca="1" si="292"/>
        <v/>
      </c>
      <c r="S774" s="46" t="str">
        <f t="shared" ca="1" si="293"/>
        <v/>
      </c>
      <c r="T774" s="77" t="str">
        <f t="shared" ca="1" si="294"/>
        <v/>
      </c>
      <c r="AH774" s="163" t="str">
        <f t="shared" si="295"/>
        <v/>
      </c>
      <c r="AI774" s="163" t="str">
        <f t="shared" si="296"/>
        <v/>
      </c>
    </row>
    <row r="775" spans="1:35">
      <c r="A775" s="164" t="str">
        <f t="shared" ca="1" si="276"/>
        <v/>
      </c>
      <c r="B775" s="44" t="str">
        <f t="shared" ca="1" si="277"/>
        <v/>
      </c>
      <c r="C775" s="45" t="str">
        <f t="shared" ca="1" si="275"/>
        <v/>
      </c>
      <c r="D775" s="45" t="str">
        <f t="shared" ca="1" si="278"/>
        <v/>
      </c>
      <c r="E775" s="44" t="str">
        <f t="shared" ca="1" si="279"/>
        <v/>
      </c>
      <c r="F775" s="45" t="str">
        <f t="shared" ca="1" si="280"/>
        <v/>
      </c>
      <c r="G775" s="46" t="str">
        <f t="shared" ca="1" si="281"/>
        <v/>
      </c>
      <c r="H775" s="44" t="str">
        <f t="shared" ca="1" si="282"/>
        <v/>
      </c>
      <c r="I775" s="45" t="str">
        <f t="shared" ca="1" si="283"/>
        <v/>
      </c>
      <c r="J775" s="46" t="str">
        <f t="shared" ca="1" si="284"/>
        <v/>
      </c>
      <c r="K775" s="44" t="str">
        <f t="shared" ca="1" si="285"/>
        <v/>
      </c>
      <c r="L775" s="45" t="str">
        <f t="shared" ca="1" si="286"/>
        <v/>
      </c>
      <c r="M775" s="46" t="str">
        <f t="shared" ca="1" si="287"/>
        <v/>
      </c>
      <c r="N775" s="44" t="str">
        <f t="shared" ca="1" si="288"/>
        <v/>
      </c>
      <c r="O775" s="45" t="str">
        <f t="shared" ca="1" si="289"/>
        <v/>
      </c>
      <c r="P775" s="46" t="str">
        <f t="shared" ca="1" si="290"/>
        <v/>
      </c>
      <c r="Q775" s="44" t="str">
        <f t="shared" ca="1" si="291"/>
        <v/>
      </c>
      <c r="R775" s="45" t="str">
        <f t="shared" ca="1" si="292"/>
        <v/>
      </c>
      <c r="S775" s="46" t="str">
        <f t="shared" ca="1" si="293"/>
        <v/>
      </c>
      <c r="T775" s="77" t="str">
        <f t="shared" ca="1" si="294"/>
        <v/>
      </c>
      <c r="AH775" s="163" t="str">
        <f t="shared" si="295"/>
        <v/>
      </c>
      <c r="AI775" s="163" t="str">
        <f t="shared" si="296"/>
        <v/>
      </c>
    </row>
    <row r="776" spans="1:35">
      <c r="A776" s="164" t="str">
        <f t="shared" ca="1" si="276"/>
        <v/>
      </c>
      <c r="B776" s="44" t="str">
        <f t="shared" ca="1" si="277"/>
        <v/>
      </c>
      <c r="C776" s="45" t="str">
        <f t="shared" ca="1" si="275"/>
        <v/>
      </c>
      <c r="D776" s="45" t="str">
        <f t="shared" ca="1" si="278"/>
        <v/>
      </c>
      <c r="E776" s="44" t="str">
        <f t="shared" ca="1" si="279"/>
        <v/>
      </c>
      <c r="F776" s="45" t="str">
        <f t="shared" ca="1" si="280"/>
        <v/>
      </c>
      <c r="G776" s="46" t="str">
        <f t="shared" ca="1" si="281"/>
        <v/>
      </c>
      <c r="H776" s="44" t="str">
        <f t="shared" ca="1" si="282"/>
        <v/>
      </c>
      <c r="I776" s="45" t="str">
        <f t="shared" ca="1" si="283"/>
        <v/>
      </c>
      <c r="J776" s="46" t="str">
        <f t="shared" ca="1" si="284"/>
        <v/>
      </c>
      <c r="K776" s="44" t="str">
        <f t="shared" ca="1" si="285"/>
        <v/>
      </c>
      <c r="L776" s="45" t="str">
        <f t="shared" ca="1" si="286"/>
        <v/>
      </c>
      <c r="M776" s="46" t="str">
        <f t="shared" ca="1" si="287"/>
        <v/>
      </c>
      <c r="N776" s="44" t="str">
        <f t="shared" ca="1" si="288"/>
        <v/>
      </c>
      <c r="O776" s="45" t="str">
        <f t="shared" ca="1" si="289"/>
        <v/>
      </c>
      <c r="P776" s="46" t="str">
        <f t="shared" ca="1" si="290"/>
        <v/>
      </c>
      <c r="Q776" s="44" t="str">
        <f t="shared" ca="1" si="291"/>
        <v/>
      </c>
      <c r="R776" s="45" t="str">
        <f t="shared" ca="1" si="292"/>
        <v/>
      </c>
      <c r="S776" s="46" t="str">
        <f t="shared" ca="1" si="293"/>
        <v/>
      </c>
      <c r="T776" s="77" t="str">
        <f t="shared" ca="1" si="294"/>
        <v/>
      </c>
      <c r="AH776" s="163" t="str">
        <f t="shared" si="295"/>
        <v/>
      </c>
      <c r="AI776" s="163" t="str">
        <f t="shared" si="296"/>
        <v/>
      </c>
    </row>
    <row r="777" spans="1:35">
      <c r="A777" s="164" t="str">
        <f t="shared" ca="1" si="276"/>
        <v/>
      </c>
      <c r="B777" s="44" t="str">
        <f t="shared" ca="1" si="277"/>
        <v/>
      </c>
      <c r="C777" s="45" t="str">
        <f t="shared" ca="1" si="275"/>
        <v/>
      </c>
      <c r="D777" s="45" t="str">
        <f t="shared" ca="1" si="278"/>
        <v/>
      </c>
      <c r="E777" s="44" t="str">
        <f t="shared" ca="1" si="279"/>
        <v/>
      </c>
      <c r="F777" s="45" t="str">
        <f t="shared" ca="1" si="280"/>
        <v/>
      </c>
      <c r="G777" s="46" t="str">
        <f t="shared" ca="1" si="281"/>
        <v/>
      </c>
      <c r="H777" s="44" t="str">
        <f t="shared" ca="1" si="282"/>
        <v/>
      </c>
      <c r="I777" s="45" t="str">
        <f t="shared" ca="1" si="283"/>
        <v/>
      </c>
      <c r="J777" s="46" t="str">
        <f t="shared" ca="1" si="284"/>
        <v/>
      </c>
      <c r="K777" s="44" t="str">
        <f t="shared" ca="1" si="285"/>
        <v/>
      </c>
      <c r="L777" s="45" t="str">
        <f t="shared" ca="1" si="286"/>
        <v/>
      </c>
      <c r="M777" s="46" t="str">
        <f t="shared" ca="1" si="287"/>
        <v/>
      </c>
      <c r="N777" s="44" t="str">
        <f t="shared" ca="1" si="288"/>
        <v/>
      </c>
      <c r="O777" s="45" t="str">
        <f t="shared" ca="1" si="289"/>
        <v/>
      </c>
      <c r="P777" s="46" t="str">
        <f t="shared" ca="1" si="290"/>
        <v/>
      </c>
      <c r="Q777" s="44" t="str">
        <f t="shared" ca="1" si="291"/>
        <v/>
      </c>
      <c r="R777" s="45" t="str">
        <f t="shared" ca="1" si="292"/>
        <v/>
      </c>
      <c r="S777" s="46" t="str">
        <f t="shared" ca="1" si="293"/>
        <v/>
      </c>
      <c r="T777" s="77" t="str">
        <f t="shared" ca="1" si="294"/>
        <v/>
      </c>
      <c r="AH777" s="163" t="str">
        <f t="shared" si="295"/>
        <v/>
      </c>
      <c r="AI777" s="163" t="str">
        <f t="shared" si="296"/>
        <v/>
      </c>
    </row>
    <row r="778" spans="1:35">
      <c r="A778" s="164" t="str">
        <f t="shared" ca="1" si="276"/>
        <v/>
      </c>
      <c r="B778" s="44" t="str">
        <f t="shared" ca="1" si="277"/>
        <v/>
      </c>
      <c r="C778" s="45" t="str">
        <f t="shared" ca="1" si="275"/>
        <v/>
      </c>
      <c r="D778" s="45" t="str">
        <f t="shared" ca="1" si="278"/>
        <v/>
      </c>
      <c r="E778" s="44" t="str">
        <f t="shared" ca="1" si="279"/>
        <v/>
      </c>
      <c r="F778" s="45" t="str">
        <f t="shared" ca="1" si="280"/>
        <v/>
      </c>
      <c r="G778" s="46" t="str">
        <f t="shared" ca="1" si="281"/>
        <v/>
      </c>
      <c r="H778" s="44" t="str">
        <f t="shared" ca="1" si="282"/>
        <v/>
      </c>
      <c r="I778" s="45" t="str">
        <f t="shared" ca="1" si="283"/>
        <v/>
      </c>
      <c r="J778" s="46" t="str">
        <f t="shared" ca="1" si="284"/>
        <v/>
      </c>
      <c r="K778" s="44" t="str">
        <f t="shared" ca="1" si="285"/>
        <v/>
      </c>
      <c r="L778" s="45" t="str">
        <f t="shared" ca="1" si="286"/>
        <v/>
      </c>
      <c r="M778" s="46" t="str">
        <f t="shared" ca="1" si="287"/>
        <v/>
      </c>
      <c r="N778" s="44" t="str">
        <f t="shared" ca="1" si="288"/>
        <v/>
      </c>
      <c r="O778" s="45" t="str">
        <f t="shared" ca="1" si="289"/>
        <v/>
      </c>
      <c r="P778" s="46" t="str">
        <f t="shared" ca="1" si="290"/>
        <v/>
      </c>
      <c r="Q778" s="44" t="str">
        <f t="shared" ca="1" si="291"/>
        <v/>
      </c>
      <c r="R778" s="45" t="str">
        <f t="shared" ca="1" si="292"/>
        <v/>
      </c>
      <c r="S778" s="46" t="str">
        <f t="shared" ca="1" si="293"/>
        <v/>
      </c>
      <c r="T778" s="77" t="str">
        <f t="shared" ca="1" si="294"/>
        <v/>
      </c>
      <c r="AH778" s="163" t="str">
        <f t="shared" si="295"/>
        <v/>
      </c>
      <c r="AI778" s="163" t="str">
        <f t="shared" si="296"/>
        <v/>
      </c>
    </row>
    <row r="779" spans="1:35">
      <c r="A779" s="164" t="str">
        <f t="shared" ca="1" si="276"/>
        <v/>
      </c>
      <c r="B779" s="44" t="str">
        <f t="shared" ca="1" si="277"/>
        <v/>
      </c>
      <c r="C779" s="45" t="str">
        <f t="shared" ca="1" si="275"/>
        <v/>
      </c>
      <c r="D779" s="45" t="str">
        <f t="shared" ca="1" si="278"/>
        <v/>
      </c>
      <c r="E779" s="44" t="str">
        <f t="shared" ca="1" si="279"/>
        <v/>
      </c>
      <c r="F779" s="45" t="str">
        <f t="shared" ca="1" si="280"/>
        <v/>
      </c>
      <c r="G779" s="46" t="str">
        <f t="shared" ca="1" si="281"/>
        <v/>
      </c>
      <c r="H779" s="44" t="str">
        <f t="shared" ca="1" si="282"/>
        <v/>
      </c>
      <c r="I779" s="45" t="str">
        <f t="shared" ca="1" si="283"/>
        <v/>
      </c>
      <c r="J779" s="46" t="str">
        <f t="shared" ca="1" si="284"/>
        <v/>
      </c>
      <c r="K779" s="44" t="str">
        <f t="shared" ca="1" si="285"/>
        <v/>
      </c>
      <c r="L779" s="45" t="str">
        <f t="shared" ca="1" si="286"/>
        <v/>
      </c>
      <c r="M779" s="46" t="str">
        <f t="shared" ca="1" si="287"/>
        <v/>
      </c>
      <c r="N779" s="44" t="str">
        <f t="shared" ca="1" si="288"/>
        <v/>
      </c>
      <c r="O779" s="45" t="str">
        <f t="shared" ca="1" si="289"/>
        <v/>
      </c>
      <c r="P779" s="46" t="str">
        <f t="shared" ca="1" si="290"/>
        <v/>
      </c>
      <c r="Q779" s="44" t="str">
        <f t="shared" ca="1" si="291"/>
        <v/>
      </c>
      <c r="R779" s="45" t="str">
        <f t="shared" ca="1" si="292"/>
        <v/>
      </c>
      <c r="S779" s="46" t="str">
        <f t="shared" ca="1" si="293"/>
        <v/>
      </c>
      <c r="T779" s="77" t="str">
        <f t="shared" ca="1" si="294"/>
        <v/>
      </c>
      <c r="AH779" s="163" t="str">
        <f t="shared" si="295"/>
        <v/>
      </c>
      <c r="AI779" s="163" t="str">
        <f t="shared" si="296"/>
        <v/>
      </c>
    </row>
    <row r="780" spans="1:35">
      <c r="A780" s="164" t="str">
        <f t="shared" ca="1" si="276"/>
        <v/>
      </c>
      <c r="B780" s="44" t="str">
        <f t="shared" ca="1" si="277"/>
        <v/>
      </c>
      <c r="C780" s="45" t="str">
        <f t="shared" ca="1" si="275"/>
        <v/>
      </c>
      <c r="D780" s="45" t="str">
        <f t="shared" ca="1" si="278"/>
        <v/>
      </c>
      <c r="E780" s="44" t="str">
        <f t="shared" ca="1" si="279"/>
        <v/>
      </c>
      <c r="F780" s="45" t="str">
        <f t="shared" ca="1" si="280"/>
        <v/>
      </c>
      <c r="G780" s="46" t="str">
        <f t="shared" ca="1" si="281"/>
        <v/>
      </c>
      <c r="H780" s="44" t="str">
        <f t="shared" ca="1" si="282"/>
        <v/>
      </c>
      <c r="I780" s="45" t="str">
        <f t="shared" ca="1" si="283"/>
        <v/>
      </c>
      <c r="J780" s="46" t="str">
        <f t="shared" ca="1" si="284"/>
        <v/>
      </c>
      <c r="K780" s="44" t="str">
        <f t="shared" ca="1" si="285"/>
        <v/>
      </c>
      <c r="L780" s="45" t="str">
        <f t="shared" ca="1" si="286"/>
        <v/>
      </c>
      <c r="M780" s="46" t="str">
        <f t="shared" ca="1" si="287"/>
        <v/>
      </c>
      <c r="N780" s="44" t="str">
        <f t="shared" ca="1" si="288"/>
        <v/>
      </c>
      <c r="O780" s="45" t="str">
        <f t="shared" ca="1" si="289"/>
        <v/>
      </c>
      <c r="P780" s="46" t="str">
        <f t="shared" ca="1" si="290"/>
        <v/>
      </c>
      <c r="Q780" s="44" t="str">
        <f t="shared" ca="1" si="291"/>
        <v/>
      </c>
      <c r="R780" s="45" t="str">
        <f t="shared" ca="1" si="292"/>
        <v/>
      </c>
      <c r="S780" s="46" t="str">
        <f t="shared" ca="1" si="293"/>
        <v/>
      </c>
      <c r="T780" s="77" t="str">
        <f t="shared" ca="1" si="294"/>
        <v/>
      </c>
      <c r="AH780" s="163" t="str">
        <f t="shared" si="295"/>
        <v/>
      </c>
      <c r="AI780" s="163" t="str">
        <f t="shared" si="296"/>
        <v/>
      </c>
    </row>
    <row r="781" spans="1:35">
      <c r="A781" s="164" t="str">
        <f t="shared" ca="1" si="276"/>
        <v/>
      </c>
      <c r="B781" s="44" t="str">
        <f t="shared" ca="1" si="277"/>
        <v/>
      </c>
      <c r="C781" s="45" t="str">
        <f t="shared" ca="1" si="275"/>
        <v/>
      </c>
      <c r="D781" s="45" t="str">
        <f t="shared" ca="1" si="278"/>
        <v/>
      </c>
      <c r="E781" s="44" t="str">
        <f t="shared" ca="1" si="279"/>
        <v/>
      </c>
      <c r="F781" s="45" t="str">
        <f t="shared" ca="1" si="280"/>
        <v/>
      </c>
      <c r="G781" s="46" t="str">
        <f t="shared" ca="1" si="281"/>
        <v/>
      </c>
      <c r="H781" s="44" t="str">
        <f t="shared" ca="1" si="282"/>
        <v/>
      </c>
      <c r="I781" s="45" t="str">
        <f t="shared" ca="1" si="283"/>
        <v/>
      </c>
      <c r="J781" s="46" t="str">
        <f t="shared" ca="1" si="284"/>
        <v/>
      </c>
      <c r="K781" s="44" t="str">
        <f t="shared" ca="1" si="285"/>
        <v/>
      </c>
      <c r="L781" s="45" t="str">
        <f t="shared" ca="1" si="286"/>
        <v/>
      </c>
      <c r="M781" s="46" t="str">
        <f t="shared" ca="1" si="287"/>
        <v/>
      </c>
      <c r="N781" s="44" t="str">
        <f t="shared" ca="1" si="288"/>
        <v/>
      </c>
      <c r="O781" s="45" t="str">
        <f t="shared" ca="1" si="289"/>
        <v/>
      </c>
      <c r="P781" s="46" t="str">
        <f t="shared" ca="1" si="290"/>
        <v/>
      </c>
      <c r="Q781" s="44" t="str">
        <f t="shared" ca="1" si="291"/>
        <v/>
      </c>
      <c r="R781" s="45" t="str">
        <f t="shared" ca="1" si="292"/>
        <v/>
      </c>
      <c r="S781" s="46" t="str">
        <f t="shared" ca="1" si="293"/>
        <v/>
      </c>
      <c r="T781" s="77" t="str">
        <f t="shared" ca="1" si="294"/>
        <v/>
      </c>
      <c r="AH781" s="163" t="str">
        <f t="shared" si="295"/>
        <v/>
      </c>
      <c r="AI781" s="163" t="str">
        <f t="shared" si="296"/>
        <v/>
      </c>
    </row>
    <row r="782" spans="1:35">
      <c r="A782" s="164" t="str">
        <f t="shared" ca="1" si="276"/>
        <v/>
      </c>
      <c r="B782" s="44" t="str">
        <f t="shared" ca="1" si="277"/>
        <v/>
      </c>
      <c r="C782" s="45" t="str">
        <f t="shared" ca="1" si="275"/>
        <v/>
      </c>
      <c r="D782" s="45" t="str">
        <f t="shared" ca="1" si="278"/>
        <v/>
      </c>
      <c r="E782" s="44" t="str">
        <f t="shared" ca="1" si="279"/>
        <v/>
      </c>
      <c r="F782" s="45" t="str">
        <f t="shared" ca="1" si="280"/>
        <v/>
      </c>
      <c r="G782" s="46" t="str">
        <f t="shared" ca="1" si="281"/>
        <v/>
      </c>
      <c r="H782" s="44" t="str">
        <f t="shared" ca="1" si="282"/>
        <v/>
      </c>
      <c r="I782" s="45" t="str">
        <f t="shared" ca="1" si="283"/>
        <v/>
      </c>
      <c r="J782" s="46" t="str">
        <f t="shared" ca="1" si="284"/>
        <v/>
      </c>
      <c r="K782" s="44" t="str">
        <f t="shared" ca="1" si="285"/>
        <v/>
      </c>
      <c r="L782" s="45" t="str">
        <f t="shared" ca="1" si="286"/>
        <v/>
      </c>
      <c r="M782" s="46" t="str">
        <f t="shared" ca="1" si="287"/>
        <v/>
      </c>
      <c r="N782" s="44" t="str">
        <f t="shared" ca="1" si="288"/>
        <v/>
      </c>
      <c r="O782" s="45" t="str">
        <f t="shared" ca="1" si="289"/>
        <v/>
      </c>
      <c r="P782" s="46" t="str">
        <f t="shared" ca="1" si="290"/>
        <v/>
      </c>
      <c r="Q782" s="44" t="str">
        <f t="shared" ca="1" si="291"/>
        <v/>
      </c>
      <c r="R782" s="45" t="str">
        <f t="shared" ca="1" si="292"/>
        <v/>
      </c>
      <c r="S782" s="46" t="str">
        <f t="shared" ca="1" si="293"/>
        <v/>
      </c>
      <c r="T782" s="77" t="str">
        <f t="shared" ca="1" si="294"/>
        <v/>
      </c>
      <c r="AH782" s="163" t="str">
        <f t="shared" si="295"/>
        <v/>
      </c>
      <c r="AI782" s="163" t="str">
        <f t="shared" si="296"/>
        <v/>
      </c>
    </row>
    <row r="783" spans="1:35">
      <c r="A783" s="164" t="str">
        <f t="shared" ca="1" si="276"/>
        <v/>
      </c>
      <c r="B783" s="44" t="str">
        <f t="shared" ca="1" si="277"/>
        <v/>
      </c>
      <c r="C783" s="45" t="str">
        <f t="shared" ca="1" si="275"/>
        <v/>
      </c>
      <c r="D783" s="45" t="str">
        <f t="shared" ca="1" si="278"/>
        <v/>
      </c>
      <c r="E783" s="44" t="str">
        <f t="shared" ca="1" si="279"/>
        <v/>
      </c>
      <c r="F783" s="45" t="str">
        <f t="shared" ca="1" si="280"/>
        <v/>
      </c>
      <c r="G783" s="46" t="str">
        <f t="shared" ca="1" si="281"/>
        <v/>
      </c>
      <c r="H783" s="44" t="str">
        <f t="shared" ca="1" si="282"/>
        <v/>
      </c>
      <c r="I783" s="45" t="str">
        <f t="shared" ca="1" si="283"/>
        <v/>
      </c>
      <c r="J783" s="46" t="str">
        <f t="shared" ca="1" si="284"/>
        <v/>
      </c>
      <c r="K783" s="44" t="str">
        <f t="shared" ca="1" si="285"/>
        <v/>
      </c>
      <c r="L783" s="45" t="str">
        <f t="shared" ca="1" si="286"/>
        <v/>
      </c>
      <c r="M783" s="46" t="str">
        <f t="shared" ca="1" si="287"/>
        <v/>
      </c>
      <c r="N783" s="44" t="str">
        <f t="shared" ca="1" si="288"/>
        <v/>
      </c>
      <c r="O783" s="45" t="str">
        <f t="shared" ca="1" si="289"/>
        <v/>
      </c>
      <c r="P783" s="46" t="str">
        <f t="shared" ca="1" si="290"/>
        <v/>
      </c>
      <c r="Q783" s="44" t="str">
        <f t="shared" ca="1" si="291"/>
        <v/>
      </c>
      <c r="R783" s="45" t="str">
        <f t="shared" ca="1" si="292"/>
        <v/>
      </c>
      <c r="S783" s="46" t="str">
        <f t="shared" ca="1" si="293"/>
        <v/>
      </c>
      <c r="T783" s="77" t="str">
        <f t="shared" ca="1" si="294"/>
        <v/>
      </c>
      <c r="AH783" s="163" t="str">
        <f t="shared" si="295"/>
        <v/>
      </c>
      <c r="AI783" s="163" t="str">
        <f t="shared" si="296"/>
        <v/>
      </c>
    </row>
    <row r="784" spans="1:35">
      <c r="A784" s="164" t="str">
        <f t="shared" ca="1" si="276"/>
        <v/>
      </c>
      <c r="B784" s="44" t="str">
        <f t="shared" ca="1" si="277"/>
        <v/>
      </c>
      <c r="C784" s="45" t="str">
        <f t="shared" ref="C784:C847" ca="1" si="297">IF(ISERROR(B784-2),"",(B784/$B$14-1)*$B$5)</f>
        <v/>
      </c>
      <c r="D784" s="45" t="str">
        <f t="shared" ca="1" si="278"/>
        <v/>
      </c>
      <c r="E784" s="44" t="str">
        <f t="shared" ca="1" si="279"/>
        <v/>
      </c>
      <c r="F784" s="45" t="str">
        <f t="shared" ca="1" si="280"/>
        <v/>
      </c>
      <c r="G784" s="46" t="str">
        <f t="shared" ca="1" si="281"/>
        <v/>
      </c>
      <c r="H784" s="44" t="str">
        <f t="shared" ca="1" si="282"/>
        <v/>
      </c>
      <c r="I784" s="45" t="str">
        <f t="shared" ca="1" si="283"/>
        <v/>
      </c>
      <c r="J784" s="46" t="str">
        <f t="shared" ca="1" si="284"/>
        <v/>
      </c>
      <c r="K784" s="44" t="str">
        <f t="shared" ca="1" si="285"/>
        <v/>
      </c>
      <c r="L784" s="45" t="str">
        <f t="shared" ca="1" si="286"/>
        <v/>
      </c>
      <c r="M784" s="46" t="str">
        <f t="shared" ca="1" si="287"/>
        <v/>
      </c>
      <c r="N784" s="44" t="str">
        <f t="shared" ca="1" si="288"/>
        <v/>
      </c>
      <c r="O784" s="45" t="str">
        <f t="shared" ca="1" si="289"/>
        <v/>
      </c>
      <c r="P784" s="46" t="str">
        <f t="shared" ca="1" si="290"/>
        <v/>
      </c>
      <c r="Q784" s="44" t="str">
        <f t="shared" ca="1" si="291"/>
        <v/>
      </c>
      <c r="R784" s="45" t="str">
        <f t="shared" ca="1" si="292"/>
        <v/>
      </c>
      <c r="S784" s="46" t="str">
        <f t="shared" ca="1" si="293"/>
        <v/>
      </c>
      <c r="T784" s="77" t="str">
        <f t="shared" ca="1" si="294"/>
        <v/>
      </c>
      <c r="AH784" s="163" t="str">
        <f t="shared" si="295"/>
        <v/>
      </c>
      <c r="AI784" s="163" t="str">
        <f t="shared" si="296"/>
        <v/>
      </c>
    </row>
    <row r="785" spans="1:35">
      <c r="A785" s="164" t="str">
        <f t="shared" ca="1" si="276"/>
        <v/>
      </c>
      <c r="B785" s="44" t="str">
        <f t="shared" ca="1" si="277"/>
        <v/>
      </c>
      <c r="C785" s="45" t="str">
        <f t="shared" ca="1" si="297"/>
        <v/>
      </c>
      <c r="D785" s="45" t="str">
        <f t="shared" ca="1" si="278"/>
        <v/>
      </c>
      <c r="E785" s="44" t="str">
        <f t="shared" ca="1" si="279"/>
        <v/>
      </c>
      <c r="F785" s="45" t="str">
        <f t="shared" ca="1" si="280"/>
        <v/>
      </c>
      <c r="G785" s="46" t="str">
        <f t="shared" ca="1" si="281"/>
        <v/>
      </c>
      <c r="H785" s="44" t="str">
        <f t="shared" ca="1" si="282"/>
        <v/>
      </c>
      <c r="I785" s="45" t="str">
        <f t="shared" ca="1" si="283"/>
        <v/>
      </c>
      <c r="J785" s="46" t="str">
        <f t="shared" ca="1" si="284"/>
        <v/>
      </c>
      <c r="K785" s="44" t="str">
        <f t="shared" ca="1" si="285"/>
        <v/>
      </c>
      <c r="L785" s="45" t="str">
        <f t="shared" ca="1" si="286"/>
        <v/>
      </c>
      <c r="M785" s="46" t="str">
        <f t="shared" ca="1" si="287"/>
        <v/>
      </c>
      <c r="N785" s="44" t="str">
        <f t="shared" ca="1" si="288"/>
        <v/>
      </c>
      <c r="O785" s="45" t="str">
        <f t="shared" ca="1" si="289"/>
        <v/>
      </c>
      <c r="P785" s="46" t="str">
        <f t="shared" ca="1" si="290"/>
        <v/>
      </c>
      <c r="Q785" s="44" t="str">
        <f t="shared" ca="1" si="291"/>
        <v/>
      </c>
      <c r="R785" s="45" t="str">
        <f t="shared" ca="1" si="292"/>
        <v/>
      </c>
      <c r="S785" s="46" t="str">
        <f t="shared" ca="1" si="293"/>
        <v/>
      </c>
      <c r="T785" s="77" t="str">
        <f t="shared" ca="1" si="294"/>
        <v/>
      </c>
      <c r="AH785" s="163" t="str">
        <f t="shared" si="295"/>
        <v/>
      </c>
      <c r="AI785" s="163" t="str">
        <f t="shared" si="296"/>
        <v/>
      </c>
    </row>
    <row r="786" spans="1:35">
      <c r="A786" s="164" t="str">
        <f t="shared" ca="1" si="276"/>
        <v/>
      </c>
      <c r="B786" s="44" t="str">
        <f t="shared" ca="1" si="277"/>
        <v/>
      </c>
      <c r="C786" s="45" t="str">
        <f t="shared" ca="1" si="297"/>
        <v/>
      </c>
      <c r="D786" s="45" t="str">
        <f t="shared" ca="1" si="278"/>
        <v/>
      </c>
      <c r="E786" s="44" t="str">
        <f t="shared" ca="1" si="279"/>
        <v/>
      </c>
      <c r="F786" s="45" t="str">
        <f t="shared" ca="1" si="280"/>
        <v/>
      </c>
      <c r="G786" s="46" t="str">
        <f t="shared" ca="1" si="281"/>
        <v/>
      </c>
      <c r="H786" s="44" t="str">
        <f t="shared" ca="1" si="282"/>
        <v/>
      </c>
      <c r="I786" s="45" t="str">
        <f t="shared" ca="1" si="283"/>
        <v/>
      </c>
      <c r="J786" s="46" t="str">
        <f t="shared" ca="1" si="284"/>
        <v/>
      </c>
      <c r="K786" s="44" t="str">
        <f t="shared" ca="1" si="285"/>
        <v/>
      </c>
      <c r="L786" s="45" t="str">
        <f t="shared" ca="1" si="286"/>
        <v/>
      </c>
      <c r="M786" s="46" t="str">
        <f t="shared" ca="1" si="287"/>
        <v/>
      </c>
      <c r="N786" s="44" t="str">
        <f t="shared" ca="1" si="288"/>
        <v/>
      </c>
      <c r="O786" s="45" t="str">
        <f t="shared" ca="1" si="289"/>
        <v/>
      </c>
      <c r="P786" s="46" t="str">
        <f t="shared" ca="1" si="290"/>
        <v/>
      </c>
      <c r="Q786" s="44" t="str">
        <f t="shared" ca="1" si="291"/>
        <v/>
      </c>
      <c r="R786" s="45" t="str">
        <f t="shared" ca="1" si="292"/>
        <v/>
      </c>
      <c r="S786" s="46" t="str">
        <f t="shared" ca="1" si="293"/>
        <v/>
      </c>
      <c r="T786" s="77" t="str">
        <f t="shared" ca="1" si="294"/>
        <v/>
      </c>
      <c r="AH786" s="163" t="str">
        <f t="shared" si="295"/>
        <v/>
      </c>
      <c r="AI786" s="163" t="str">
        <f t="shared" si="296"/>
        <v/>
      </c>
    </row>
    <row r="787" spans="1:35">
      <c r="A787" s="164" t="str">
        <f t="shared" ca="1" si="276"/>
        <v/>
      </c>
      <c r="B787" s="44" t="str">
        <f t="shared" ca="1" si="277"/>
        <v/>
      </c>
      <c r="C787" s="45" t="str">
        <f t="shared" ca="1" si="297"/>
        <v/>
      </c>
      <c r="D787" s="45" t="str">
        <f t="shared" ca="1" si="278"/>
        <v/>
      </c>
      <c r="E787" s="44" t="str">
        <f t="shared" ca="1" si="279"/>
        <v/>
      </c>
      <c r="F787" s="45" t="str">
        <f t="shared" ca="1" si="280"/>
        <v/>
      </c>
      <c r="G787" s="46" t="str">
        <f t="shared" ca="1" si="281"/>
        <v/>
      </c>
      <c r="H787" s="44" t="str">
        <f t="shared" ca="1" si="282"/>
        <v/>
      </c>
      <c r="I787" s="45" t="str">
        <f t="shared" ca="1" si="283"/>
        <v/>
      </c>
      <c r="J787" s="46" t="str">
        <f t="shared" ca="1" si="284"/>
        <v/>
      </c>
      <c r="K787" s="44" t="str">
        <f t="shared" ca="1" si="285"/>
        <v/>
      </c>
      <c r="L787" s="45" t="str">
        <f t="shared" ca="1" si="286"/>
        <v/>
      </c>
      <c r="M787" s="46" t="str">
        <f t="shared" ca="1" si="287"/>
        <v/>
      </c>
      <c r="N787" s="44" t="str">
        <f t="shared" ca="1" si="288"/>
        <v/>
      </c>
      <c r="O787" s="45" t="str">
        <f t="shared" ca="1" si="289"/>
        <v/>
      </c>
      <c r="P787" s="46" t="str">
        <f t="shared" ca="1" si="290"/>
        <v/>
      </c>
      <c r="Q787" s="44" t="str">
        <f t="shared" ca="1" si="291"/>
        <v/>
      </c>
      <c r="R787" s="45" t="str">
        <f t="shared" ca="1" si="292"/>
        <v/>
      </c>
      <c r="S787" s="46" t="str">
        <f t="shared" ca="1" si="293"/>
        <v/>
      </c>
      <c r="T787" s="77" t="str">
        <f t="shared" ca="1" si="294"/>
        <v/>
      </c>
      <c r="AH787" s="163" t="str">
        <f t="shared" si="295"/>
        <v/>
      </c>
      <c r="AI787" s="163" t="str">
        <f t="shared" si="296"/>
        <v/>
      </c>
    </row>
    <row r="788" spans="1:35">
      <c r="A788" s="164" t="str">
        <f t="shared" ca="1" si="276"/>
        <v/>
      </c>
      <c r="B788" s="44" t="str">
        <f t="shared" ca="1" si="277"/>
        <v/>
      </c>
      <c r="C788" s="45" t="str">
        <f t="shared" ca="1" si="297"/>
        <v/>
      </c>
      <c r="D788" s="45" t="str">
        <f t="shared" ca="1" si="278"/>
        <v/>
      </c>
      <c r="E788" s="44" t="str">
        <f t="shared" ca="1" si="279"/>
        <v/>
      </c>
      <c r="F788" s="45" t="str">
        <f t="shared" ca="1" si="280"/>
        <v/>
      </c>
      <c r="G788" s="46" t="str">
        <f t="shared" ca="1" si="281"/>
        <v/>
      </c>
      <c r="H788" s="44" t="str">
        <f t="shared" ca="1" si="282"/>
        <v/>
      </c>
      <c r="I788" s="45" t="str">
        <f t="shared" ca="1" si="283"/>
        <v/>
      </c>
      <c r="J788" s="46" t="str">
        <f t="shared" ca="1" si="284"/>
        <v/>
      </c>
      <c r="K788" s="44" t="str">
        <f t="shared" ca="1" si="285"/>
        <v/>
      </c>
      <c r="L788" s="45" t="str">
        <f t="shared" ca="1" si="286"/>
        <v/>
      </c>
      <c r="M788" s="46" t="str">
        <f t="shared" ca="1" si="287"/>
        <v/>
      </c>
      <c r="N788" s="44" t="str">
        <f t="shared" ca="1" si="288"/>
        <v/>
      </c>
      <c r="O788" s="45" t="str">
        <f t="shared" ca="1" si="289"/>
        <v/>
      </c>
      <c r="P788" s="46" t="str">
        <f t="shared" ca="1" si="290"/>
        <v/>
      </c>
      <c r="Q788" s="44" t="str">
        <f t="shared" ca="1" si="291"/>
        <v/>
      </c>
      <c r="R788" s="45" t="str">
        <f t="shared" ca="1" si="292"/>
        <v/>
      </c>
      <c r="S788" s="46" t="str">
        <f t="shared" ca="1" si="293"/>
        <v/>
      </c>
      <c r="T788" s="77" t="str">
        <f t="shared" ca="1" si="294"/>
        <v/>
      </c>
      <c r="AH788" s="163" t="str">
        <f t="shared" si="295"/>
        <v/>
      </c>
      <c r="AI788" s="163" t="str">
        <f t="shared" si="296"/>
        <v/>
      </c>
    </row>
    <row r="789" spans="1:35">
      <c r="A789" s="164" t="str">
        <f t="shared" ca="1" si="276"/>
        <v/>
      </c>
      <c r="B789" s="44" t="str">
        <f t="shared" ca="1" si="277"/>
        <v/>
      </c>
      <c r="C789" s="45" t="str">
        <f t="shared" ca="1" si="297"/>
        <v/>
      </c>
      <c r="D789" s="45" t="str">
        <f t="shared" ca="1" si="278"/>
        <v/>
      </c>
      <c r="E789" s="44" t="str">
        <f t="shared" ca="1" si="279"/>
        <v/>
      </c>
      <c r="F789" s="45" t="str">
        <f t="shared" ca="1" si="280"/>
        <v/>
      </c>
      <c r="G789" s="46" t="str">
        <f t="shared" ca="1" si="281"/>
        <v/>
      </c>
      <c r="H789" s="44" t="str">
        <f t="shared" ca="1" si="282"/>
        <v/>
      </c>
      <c r="I789" s="45" t="str">
        <f t="shared" ca="1" si="283"/>
        <v/>
      </c>
      <c r="J789" s="46" t="str">
        <f t="shared" ca="1" si="284"/>
        <v/>
      </c>
      <c r="K789" s="44" t="str">
        <f t="shared" ca="1" si="285"/>
        <v/>
      </c>
      <c r="L789" s="45" t="str">
        <f t="shared" ca="1" si="286"/>
        <v/>
      </c>
      <c r="M789" s="46" t="str">
        <f t="shared" ca="1" si="287"/>
        <v/>
      </c>
      <c r="N789" s="44" t="str">
        <f t="shared" ca="1" si="288"/>
        <v/>
      </c>
      <c r="O789" s="45" t="str">
        <f t="shared" ca="1" si="289"/>
        <v/>
      </c>
      <c r="P789" s="46" t="str">
        <f t="shared" ca="1" si="290"/>
        <v/>
      </c>
      <c r="Q789" s="44" t="str">
        <f t="shared" ca="1" si="291"/>
        <v/>
      </c>
      <c r="R789" s="45" t="str">
        <f t="shared" ca="1" si="292"/>
        <v/>
      </c>
      <c r="S789" s="46" t="str">
        <f t="shared" ca="1" si="293"/>
        <v/>
      </c>
      <c r="T789" s="77" t="str">
        <f t="shared" ca="1" si="294"/>
        <v/>
      </c>
      <c r="AH789" s="163" t="str">
        <f t="shared" si="295"/>
        <v/>
      </c>
      <c r="AI789" s="163" t="str">
        <f t="shared" si="296"/>
        <v/>
      </c>
    </row>
    <row r="790" spans="1:35">
      <c r="A790" s="164" t="str">
        <f t="shared" ca="1" si="276"/>
        <v/>
      </c>
      <c r="B790" s="44" t="str">
        <f t="shared" ca="1" si="277"/>
        <v/>
      </c>
      <c r="C790" s="45" t="str">
        <f t="shared" ca="1" si="297"/>
        <v/>
      </c>
      <c r="D790" s="45" t="str">
        <f t="shared" ca="1" si="278"/>
        <v/>
      </c>
      <c r="E790" s="44" t="str">
        <f t="shared" ca="1" si="279"/>
        <v/>
      </c>
      <c r="F790" s="45" t="str">
        <f t="shared" ca="1" si="280"/>
        <v/>
      </c>
      <c r="G790" s="46" t="str">
        <f t="shared" ca="1" si="281"/>
        <v/>
      </c>
      <c r="H790" s="44" t="str">
        <f t="shared" ca="1" si="282"/>
        <v/>
      </c>
      <c r="I790" s="45" t="str">
        <f t="shared" ca="1" si="283"/>
        <v/>
      </c>
      <c r="J790" s="46" t="str">
        <f t="shared" ca="1" si="284"/>
        <v/>
      </c>
      <c r="K790" s="44" t="str">
        <f t="shared" ca="1" si="285"/>
        <v/>
      </c>
      <c r="L790" s="45" t="str">
        <f t="shared" ca="1" si="286"/>
        <v/>
      </c>
      <c r="M790" s="46" t="str">
        <f t="shared" ca="1" si="287"/>
        <v/>
      </c>
      <c r="N790" s="44" t="str">
        <f t="shared" ca="1" si="288"/>
        <v/>
      </c>
      <c r="O790" s="45" t="str">
        <f t="shared" ca="1" si="289"/>
        <v/>
      </c>
      <c r="P790" s="46" t="str">
        <f t="shared" ca="1" si="290"/>
        <v/>
      </c>
      <c r="Q790" s="44" t="str">
        <f t="shared" ca="1" si="291"/>
        <v/>
      </c>
      <c r="R790" s="45" t="str">
        <f t="shared" ca="1" si="292"/>
        <v/>
      </c>
      <c r="S790" s="46" t="str">
        <f t="shared" ca="1" si="293"/>
        <v/>
      </c>
      <c r="T790" s="77" t="str">
        <f t="shared" ca="1" si="294"/>
        <v/>
      </c>
      <c r="AH790" s="163" t="str">
        <f t="shared" si="295"/>
        <v/>
      </c>
      <c r="AI790" s="163" t="str">
        <f t="shared" si="296"/>
        <v/>
      </c>
    </row>
    <row r="791" spans="1:35">
      <c r="A791" s="164" t="str">
        <f t="shared" ca="1" si="276"/>
        <v/>
      </c>
      <c r="B791" s="44" t="str">
        <f t="shared" ca="1" si="277"/>
        <v/>
      </c>
      <c r="C791" s="45" t="str">
        <f t="shared" ca="1" si="297"/>
        <v/>
      </c>
      <c r="D791" s="45" t="str">
        <f t="shared" ca="1" si="278"/>
        <v/>
      </c>
      <c r="E791" s="44" t="str">
        <f t="shared" ca="1" si="279"/>
        <v/>
      </c>
      <c r="F791" s="45" t="str">
        <f t="shared" ca="1" si="280"/>
        <v/>
      </c>
      <c r="G791" s="46" t="str">
        <f t="shared" ca="1" si="281"/>
        <v/>
      </c>
      <c r="H791" s="44" t="str">
        <f t="shared" ca="1" si="282"/>
        <v/>
      </c>
      <c r="I791" s="45" t="str">
        <f t="shared" ca="1" si="283"/>
        <v/>
      </c>
      <c r="J791" s="46" t="str">
        <f t="shared" ca="1" si="284"/>
        <v/>
      </c>
      <c r="K791" s="44" t="str">
        <f t="shared" ca="1" si="285"/>
        <v/>
      </c>
      <c r="L791" s="45" t="str">
        <f t="shared" ca="1" si="286"/>
        <v/>
      </c>
      <c r="M791" s="46" t="str">
        <f t="shared" ca="1" si="287"/>
        <v/>
      </c>
      <c r="N791" s="44" t="str">
        <f t="shared" ca="1" si="288"/>
        <v/>
      </c>
      <c r="O791" s="45" t="str">
        <f t="shared" ca="1" si="289"/>
        <v/>
      </c>
      <c r="P791" s="46" t="str">
        <f t="shared" ca="1" si="290"/>
        <v/>
      </c>
      <c r="Q791" s="44" t="str">
        <f t="shared" ca="1" si="291"/>
        <v/>
      </c>
      <c r="R791" s="45" t="str">
        <f t="shared" ca="1" si="292"/>
        <v/>
      </c>
      <c r="S791" s="46" t="str">
        <f t="shared" ca="1" si="293"/>
        <v/>
      </c>
      <c r="T791" s="77" t="str">
        <f t="shared" ca="1" si="294"/>
        <v/>
      </c>
      <c r="AH791" s="163" t="str">
        <f t="shared" si="295"/>
        <v/>
      </c>
      <c r="AI791" s="163" t="str">
        <f t="shared" si="296"/>
        <v/>
      </c>
    </row>
    <row r="792" spans="1:35">
      <c r="A792" s="164" t="str">
        <f t="shared" ca="1" si="276"/>
        <v/>
      </c>
      <c r="B792" s="44" t="str">
        <f t="shared" ca="1" si="277"/>
        <v/>
      </c>
      <c r="C792" s="45" t="str">
        <f t="shared" ca="1" si="297"/>
        <v/>
      </c>
      <c r="D792" s="45" t="str">
        <f t="shared" ca="1" si="278"/>
        <v/>
      </c>
      <c r="E792" s="44" t="str">
        <f t="shared" ca="1" si="279"/>
        <v/>
      </c>
      <c r="F792" s="45" t="str">
        <f t="shared" ca="1" si="280"/>
        <v/>
      </c>
      <c r="G792" s="46" t="str">
        <f t="shared" ca="1" si="281"/>
        <v/>
      </c>
      <c r="H792" s="44" t="str">
        <f t="shared" ca="1" si="282"/>
        <v/>
      </c>
      <c r="I792" s="45" t="str">
        <f t="shared" ca="1" si="283"/>
        <v/>
      </c>
      <c r="J792" s="46" t="str">
        <f t="shared" ca="1" si="284"/>
        <v/>
      </c>
      <c r="K792" s="44" t="str">
        <f t="shared" ca="1" si="285"/>
        <v/>
      </c>
      <c r="L792" s="45" t="str">
        <f t="shared" ca="1" si="286"/>
        <v/>
      </c>
      <c r="M792" s="46" t="str">
        <f t="shared" ca="1" si="287"/>
        <v/>
      </c>
      <c r="N792" s="44" t="str">
        <f t="shared" ca="1" si="288"/>
        <v/>
      </c>
      <c r="O792" s="45" t="str">
        <f t="shared" ca="1" si="289"/>
        <v/>
      </c>
      <c r="P792" s="46" t="str">
        <f t="shared" ca="1" si="290"/>
        <v/>
      </c>
      <c r="Q792" s="44" t="str">
        <f t="shared" ca="1" si="291"/>
        <v/>
      </c>
      <c r="R792" s="45" t="str">
        <f t="shared" ca="1" si="292"/>
        <v/>
      </c>
      <c r="S792" s="46" t="str">
        <f t="shared" ca="1" si="293"/>
        <v/>
      </c>
      <c r="T792" s="77" t="str">
        <f t="shared" ca="1" si="294"/>
        <v/>
      </c>
      <c r="AH792" s="163" t="str">
        <f t="shared" si="295"/>
        <v/>
      </c>
      <c r="AI792" s="163" t="str">
        <f t="shared" si="296"/>
        <v/>
      </c>
    </row>
    <row r="793" spans="1:35">
      <c r="A793" s="164" t="str">
        <f t="shared" ca="1" si="276"/>
        <v/>
      </c>
      <c r="B793" s="44" t="str">
        <f t="shared" ca="1" si="277"/>
        <v/>
      </c>
      <c r="C793" s="45" t="str">
        <f t="shared" ca="1" si="297"/>
        <v/>
      </c>
      <c r="D793" s="45" t="str">
        <f t="shared" ca="1" si="278"/>
        <v/>
      </c>
      <c r="E793" s="44" t="str">
        <f t="shared" ca="1" si="279"/>
        <v/>
      </c>
      <c r="F793" s="45" t="str">
        <f t="shared" ca="1" si="280"/>
        <v/>
      </c>
      <c r="G793" s="46" t="str">
        <f t="shared" ca="1" si="281"/>
        <v/>
      </c>
      <c r="H793" s="44" t="str">
        <f t="shared" ca="1" si="282"/>
        <v/>
      </c>
      <c r="I793" s="45" t="str">
        <f t="shared" ca="1" si="283"/>
        <v/>
      </c>
      <c r="J793" s="46" t="str">
        <f t="shared" ca="1" si="284"/>
        <v/>
      </c>
      <c r="K793" s="44" t="str">
        <f t="shared" ca="1" si="285"/>
        <v/>
      </c>
      <c r="L793" s="45" t="str">
        <f t="shared" ca="1" si="286"/>
        <v/>
      </c>
      <c r="M793" s="46" t="str">
        <f t="shared" ca="1" si="287"/>
        <v/>
      </c>
      <c r="N793" s="44" t="str">
        <f t="shared" ca="1" si="288"/>
        <v/>
      </c>
      <c r="O793" s="45" t="str">
        <f t="shared" ca="1" si="289"/>
        <v/>
      </c>
      <c r="P793" s="46" t="str">
        <f t="shared" ca="1" si="290"/>
        <v/>
      </c>
      <c r="Q793" s="44" t="str">
        <f t="shared" ca="1" si="291"/>
        <v/>
      </c>
      <c r="R793" s="45" t="str">
        <f t="shared" ca="1" si="292"/>
        <v/>
      </c>
      <c r="S793" s="46" t="str">
        <f t="shared" ca="1" si="293"/>
        <v/>
      </c>
      <c r="T793" s="77" t="str">
        <f t="shared" ca="1" si="294"/>
        <v/>
      </c>
      <c r="AH793" s="163" t="str">
        <f t="shared" si="295"/>
        <v/>
      </c>
      <c r="AI793" s="163" t="str">
        <f t="shared" si="296"/>
        <v/>
      </c>
    </row>
    <row r="794" spans="1:35">
      <c r="A794" s="164" t="str">
        <f t="shared" ca="1" si="276"/>
        <v/>
      </c>
      <c r="B794" s="44" t="str">
        <f t="shared" ca="1" si="277"/>
        <v/>
      </c>
      <c r="C794" s="45" t="str">
        <f t="shared" ca="1" si="297"/>
        <v/>
      </c>
      <c r="D794" s="45" t="str">
        <f t="shared" ca="1" si="278"/>
        <v/>
      </c>
      <c r="E794" s="44" t="str">
        <f t="shared" ca="1" si="279"/>
        <v/>
      </c>
      <c r="F794" s="45" t="str">
        <f t="shared" ca="1" si="280"/>
        <v/>
      </c>
      <c r="G794" s="46" t="str">
        <f t="shared" ca="1" si="281"/>
        <v/>
      </c>
      <c r="H794" s="44" t="str">
        <f t="shared" ca="1" si="282"/>
        <v/>
      </c>
      <c r="I794" s="45" t="str">
        <f t="shared" ca="1" si="283"/>
        <v/>
      </c>
      <c r="J794" s="46" t="str">
        <f t="shared" ca="1" si="284"/>
        <v/>
      </c>
      <c r="K794" s="44" t="str">
        <f t="shared" ca="1" si="285"/>
        <v/>
      </c>
      <c r="L794" s="45" t="str">
        <f t="shared" ca="1" si="286"/>
        <v/>
      </c>
      <c r="M794" s="46" t="str">
        <f t="shared" ca="1" si="287"/>
        <v/>
      </c>
      <c r="N794" s="44" t="str">
        <f t="shared" ca="1" si="288"/>
        <v/>
      </c>
      <c r="O794" s="45" t="str">
        <f t="shared" ca="1" si="289"/>
        <v/>
      </c>
      <c r="P794" s="46" t="str">
        <f t="shared" ca="1" si="290"/>
        <v/>
      </c>
      <c r="Q794" s="44" t="str">
        <f t="shared" ca="1" si="291"/>
        <v/>
      </c>
      <c r="R794" s="45" t="str">
        <f t="shared" ca="1" si="292"/>
        <v/>
      </c>
      <c r="S794" s="46" t="str">
        <f t="shared" ca="1" si="293"/>
        <v/>
      </c>
      <c r="T794" s="77" t="str">
        <f t="shared" ca="1" si="294"/>
        <v/>
      </c>
      <c r="AH794" s="163" t="str">
        <f t="shared" si="295"/>
        <v/>
      </c>
      <c r="AI794" s="163" t="str">
        <f t="shared" si="296"/>
        <v/>
      </c>
    </row>
    <row r="795" spans="1:35">
      <c r="A795" s="164" t="str">
        <f t="shared" ca="1" si="276"/>
        <v/>
      </c>
      <c r="B795" s="44" t="str">
        <f t="shared" ca="1" si="277"/>
        <v/>
      </c>
      <c r="C795" s="45" t="str">
        <f t="shared" ca="1" si="297"/>
        <v/>
      </c>
      <c r="D795" s="45" t="str">
        <f t="shared" ca="1" si="278"/>
        <v/>
      </c>
      <c r="E795" s="44" t="str">
        <f t="shared" ca="1" si="279"/>
        <v/>
      </c>
      <c r="F795" s="45" t="str">
        <f t="shared" ca="1" si="280"/>
        <v/>
      </c>
      <c r="G795" s="46" t="str">
        <f t="shared" ca="1" si="281"/>
        <v/>
      </c>
      <c r="H795" s="44" t="str">
        <f t="shared" ca="1" si="282"/>
        <v/>
      </c>
      <c r="I795" s="45" t="str">
        <f t="shared" ca="1" si="283"/>
        <v/>
      </c>
      <c r="J795" s="46" t="str">
        <f t="shared" ca="1" si="284"/>
        <v/>
      </c>
      <c r="K795" s="44" t="str">
        <f t="shared" ca="1" si="285"/>
        <v/>
      </c>
      <c r="L795" s="45" t="str">
        <f t="shared" ca="1" si="286"/>
        <v/>
      </c>
      <c r="M795" s="46" t="str">
        <f t="shared" ca="1" si="287"/>
        <v/>
      </c>
      <c r="N795" s="44" t="str">
        <f t="shared" ca="1" si="288"/>
        <v/>
      </c>
      <c r="O795" s="45" t="str">
        <f t="shared" ca="1" si="289"/>
        <v/>
      </c>
      <c r="P795" s="46" t="str">
        <f t="shared" ca="1" si="290"/>
        <v/>
      </c>
      <c r="Q795" s="44" t="str">
        <f t="shared" ca="1" si="291"/>
        <v/>
      </c>
      <c r="R795" s="45" t="str">
        <f t="shared" ca="1" si="292"/>
        <v/>
      </c>
      <c r="S795" s="46" t="str">
        <f t="shared" ca="1" si="293"/>
        <v/>
      </c>
      <c r="T795" s="77" t="str">
        <f t="shared" ca="1" si="294"/>
        <v/>
      </c>
      <c r="AH795" s="163" t="str">
        <f t="shared" si="295"/>
        <v/>
      </c>
      <c r="AI795" s="163" t="str">
        <f t="shared" si="296"/>
        <v/>
      </c>
    </row>
    <row r="796" spans="1:35">
      <c r="A796" s="164" t="str">
        <f t="shared" ca="1" si="276"/>
        <v/>
      </c>
      <c r="B796" s="44" t="str">
        <f t="shared" ca="1" si="277"/>
        <v/>
      </c>
      <c r="C796" s="45" t="str">
        <f t="shared" ca="1" si="297"/>
        <v/>
      </c>
      <c r="D796" s="45" t="str">
        <f t="shared" ca="1" si="278"/>
        <v/>
      </c>
      <c r="E796" s="44" t="str">
        <f t="shared" ca="1" si="279"/>
        <v/>
      </c>
      <c r="F796" s="45" t="str">
        <f t="shared" ca="1" si="280"/>
        <v/>
      </c>
      <c r="G796" s="46" t="str">
        <f t="shared" ca="1" si="281"/>
        <v/>
      </c>
      <c r="H796" s="44" t="str">
        <f t="shared" ca="1" si="282"/>
        <v/>
      </c>
      <c r="I796" s="45" t="str">
        <f t="shared" ca="1" si="283"/>
        <v/>
      </c>
      <c r="J796" s="46" t="str">
        <f t="shared" ca="1" si="284"/>
        <v/>
      </c>
      <c r="K796" s="44" t="str">
        <f t="shared" ca="1" si="285"/>
        <v/>
      </c>
      <c r="L796" s="45" t="str">
        <f t="shared" ca="1" si="286"/>
        <v/>
      </c>
      <c r="M796" s="46" t="str">
        <f t="shared" ca="1" si="287"/>
        <v/>
      </c>
      <c r="N796" s="44" t="str">
        <f t="shared" ca="1" si="288"/>
        <v/>
      </c>
      <c r="O796" s="45" t="str">
        <f t="shared" ca="1" si="289"/>
        <v/>
      </c>
      <c r="P796" s="46" t="str">
        <f t="shared" ca="1" si="290"/>
        <v/>
      </c>
      <c r="Q796" s="44" t="str">
        <f t="shared" ca="1" si="291"/>
        <v/>
      </c>
      <c r="R796" s="45" t="str">
        <f t="shared" ca="1" si="292"/>
        <v/>
      </c>
      <c r="S796" s="46" t="str">
        <f t="shared" ca="1" si="293"/>
        <v/>
      </c>
      <c r="T796" s="77" t="str">
        <f t="shared" ca="1" si="294"/>
        <v/>
      </c>
      <c r="AH796" s="163" t="str">
        <f t="shared" si="295"/>
        <v/>
      </c>
      <c r="AI796" s="163" t="str">
        <f t="shared" si="296"/>
        <v/>
      </c>
    </row>
    <row r="797" spans="1:35">
      <c r="A797" s="164" t="str">
        <f t="shared" ca="1" si="276"/>
        <v/>
      </c>
      <c r="B797" s="44" t="str">
        <f t="shared" ca="1" si="277"/>
        <v/>
      </c>
      <c r="C797" s="45" t="str">
        <f t="shared" ca="1" si="297"/>
        <v/>
      </c>
      <c r="D797" s="45" t="str">
        <f t="shared" ca="1" si="278"/>
        <v/>
      </c>
      <c r="E797" s="44" t="str">
        <f t="shared" ca="1" si="279"/>
        <v/>
      </c>
      <c r="F797" s="45" t="str">
        <f t="shared" ca="1" si="280"/>
        <v/>
      </c>
      <c r="G797" s="46" t="str">
        <f t="shared" ca="1" si="281"/>
        <v/>
      </c>
      <c r="H797" s="44" t="str">
        <f t="shared" ca="1" si="282"/>
        <v/>
      </c>
      <c r="I797" s="45" t="str">
        <f t="shared" ca="1" si="283"/>
        <v/>
      </c>
      <c r="J797" s="46" t="str">
        <f t="shared" ca="1" si="284"/>
        <v/>
      </c>
      <c r="K797" s="44" t="str">
        <f t="shared" ca="1" si="285"/>
        <v/>
      </c>
      <c r="L797" s="45" t="str">
        <f t="shared" ca="1" si="286"/>
        <v/>
      </c>
      <c r="M797" s="46" t="str">
        <f t="shared" ca="1" si="287"/>
        <v/>
      </c>
      <c r="N797" s="44" t="str">
        <f t="shared" ca="1" si="288"/>
        <v/>
      </c>
      <c r="O797" s="45" t="str">
        <f t="shared" ca="1" si="289"/>
        <v/>
      </c>
      <c r="P797" s="46" t="str">
        <f t="shared" ca="1" si="290"/>
        <v/>
      </c>
      <c r="Q797" s="44" t="str">
        <f t="shared" ca="1" si="291"/>
        <v/>
      </c>
      <c r="R797" s="45" t="str">
        <f t="shared" ca="1" si="292"/>
        <v/>
      </c>
      <c r="S797" s="46" t="str">
        <f t="shared" ca="1" si="293"/>
        <v/>
      </c>
      <c r="T797" s="77" t="str">
        <f t="shared" ca="1" si="294"/>
        <v/>
      </c>
      <c r="AH797" s="163" t="str">
        <f t="shared" si="295"/>
        <v/>
      </c>
      <c r="AI797" s="163" t="str">
        <f t="shared" si="296"/>
        <v/>
      </c>
    </row>
    <row r="798" spans="1:35">
      <c r="A798" s="164" t="str">
        <f t="shared" ca="1" si="276"/>
        <v/>
      </c>
      <c r="B798" s="44" t="str">
        <f t="shared" ca="1" si="277"/>
        <v/>
      </c>
      <c r="C798" s="45" t="str">
        <f t="shared" ca="1" si="297"/>
        <v/>
      </c>
      <c r="D798" s="45" t="str">
        <f t="shared" ca="1" si="278"/>
        <v/>
      </c>
      <c r="E798" s="44" t="str">
        <f t="shared" ca="1" si="279"/>
        <v/>
      </c>
      <c r="F798" s="45" t="str">
        <f t="shared" ca="1" si="280"/>
        <v/>
      </c>
      <c r="G798" s="46" t="str">
        <f t="shared" ca="1" si="281"/>
        <v/>
      </c>
      <c r="H798" s="44" t="str">
        <f t="shared" ca="1" si="282"/>
        <v/>
      </c>
      <c r="I798" s="45" t="str">
        <f t="shared" ca="1" si="283"/>
        <v/>
      </c>
      <c r="J798" s="46" t="str">
        <f t="shared" ca="1" si="284"/>
        <v/>
      </c>
      <c r="K798" s="44" t="str">
        <f t="shared" ca="1" si="285"/>
        <v/>
      </c>
      <c r="L798" s="45" t="str">
        <f t="shared" ca="1" si="286"/>
        <v/>
      </c>
      <c r="M798" s="46" t="str">
        <f t="shared" ca="1" si="287"/>
        <v/>
      </c>
      <c r="N798" s="44" t="str">
        <f t="shared" ca="1" si="288"/>
        <v/>
      </c>
      <c r="O798" s="45" t="str">
        <f t="shared" ca="1" si="289"/>
        <v/>
      </c>
      <c r="P798" s="46" t="str">
        <f t="shared" ca="1" si="290"/>
        <v/>
      </c>
      <c r="Q798" s="44" t="str">
        <f t="shared" ca="1" si="291"/>
        <v/>
      </c>
      <c r="R798" s="45" t="str">
        <f t="shared" ca="1" si="292"/>
        <v/>
      </c>
      <c r="S798" s="46" t="str">
        <f t="shared" ca="1" si="293"/>
        <v/>
      </c>
      <c r="T798" s="77" t="str">
        <f t="shared" ca="1" si="294"/>
        <v/>
      </c>
      <c r="AH798" s="163" t="str">
        <f t="shared" si="295"/>
        <v/>
      </c>
      <c r="AI798" s="163" t="str">
        <f t="shared" si="296"/>
        <v/>
      </c>
    </row>
    <row r="799" spans="1:35">
      <c r="A799" s="164" t="str">
        <f t="shared" ca="1" si="276"/>
        <v/>
      </c>
      <c r="B799" s="44" t="str">
        <f t="shared" ca="1" si="277"/>
        <v/>
      </c>
      <c r="C799" s="45" t="str">
        <f t="shared" ca="1" si="297"/>
        <v/>
      </c>
      <c r="D799" s="45" t="str">
        <f t="shared" ca="1" si="278"/>
        <v/>
      </c>
      <c r="E799" s="44" t="str">
        <f t="shared" ca="1" si="279"/>
        <v/>
      </c>
      <c r="F799" s="45" t="str">
        <f t="shared" ca="1" si="280"/>
        <v/>
      </c>
      <c r="G799" s="46" t="str">
        <f t="shared" ca="1" si="281"/>
        <v/>
      </c>
      <c r="H799" s="44" t="str">
        <f t="shared" ca="1" si="282"/>
        <v/>
      </c>
      <c r="I799" s="45" t="str">
        <f t="shared" ca="1" si="283"/>
        <v/>
      </c>
      <c r="J799" s="46" t="str">
        <f t="shared" ca="1" si="284"/>
        <v/>
      </c>
      <c r="K799" s="44" t="str">
        <f t="shared" ca="1" si="285"/>
        <v/>
      </c>
      <c r="L799" s="45" t="str">
        <f t="shared" ca="1" si="286"/>
        <v/>
      </c>
      <c r="M799" s="46" t="str">
        <f t="shared" ca="1" si="287"/>
        <v/>
      </c>
      <c r="N799" s="44" t="str">
        <f t="shared" ca="1" si="288"/>
        <v/>
      </c>
      <c r="O799" s="45" t="str">
        <f t="shared" ca="1" si="289"/>
        <v/>
      </c>
      <c r="P799" s="46" t="str">
        <f t="shared" ca="1" si="290"/>
        <v/>
      </c>
      <c r="Q799" s="44" t="str">
        <f t="shared" ca="1" si="291"/>
        <v/>
      </c>
      <c r="R799" s="45" t="str">
        <f t="shared" ca="1" si="292"/>
        <v/>
      </c>
      <c r="S799" s="46" t="str">
        <f t="shared" ca="1" si="293"/>
        <v/>
      </c>
      <c r="T799" s="77" t="str">
        <f t="shared" ca="1" si="294"/>
        <v/>
      </c>
      <c r="AH799" s="163" t="str">
        <f t="shared" si="295"/>
        <v/>
      </c>
      <c r="AI799" s="163" t="str">
        <f t="shared" si="296"/>
        <v/>
      </c>
    </row>
    <row r="800" spans="1:35">
      <c r="A800" s="164" t="str">
        <f t="shared" ca="1" si="276"/>
        <v/>
      </c>
      <c r="B800" s="44" t="str">
        <f t="shared" ca="1" si="277"/>
        <v/>
      </c>
      <c r="C800" s="45" t="str">
        <f t="shared" ca="1" si="297"/>
        <v/>
      </c>
      <c r="D800" s="45" t="str">
        <f t="shared" ca="1" si="278"/>
        <v/>
      </c>
      <c r="E800" s="44" t="str">
        <f t="shared" ca="1" si="279"/>
        <v/>
      </c>
      <c r="F800" s="45" t="str">
        <f t="shared" ca="1" si="280"/>
        <v/>
      </c>
      <c r="G800" s="46" t="str">
        <f t="shared" ca="1" si="281"/>
        <v/>
      </c>
      <c r="H800" s="44" t="str">
        <f t="shared" ca="1" si="282"/>
        <v/>
      </c>
      <c r="I800" s="45" t="str">
        <f t="shared" ca="1" si="283"/>
        <v/>
      </c>
      <c r="J800" s="46" t="str">
        <f t="shared" ca="1" si="284"/>
        <v/>
      </c>
      <c r="K800" s="44" t="str">
        <f t="shared" ca="1" si="285"/>
        <v/>
      </c>
      <c r="L800" s="45" t="str">
        <f t="shared" ca="1" si="286"/>
        <v/>
      </c>
      <c r="M800" s="46" t="str">
        <f t="shared" ca="1" si="287"/>
        <v/>
      </c>
      <c r="N800" s="44" t="str">
        <f t="shared" ca="1" si="288"/>
        <v/>
      </c>
      <c r="O800" s="45" t="str">
        <f t="shared" ca="1" si="289"/>
        <v/>
      </c>
      <c r="P800" s="46" t="str">
        <f t="shared" ca="1" si="290"/>
        <v/>
      </c>
      <c r="Q800" s="44" t="str">
        <f t="shared" ca="1" si="291"/>
        <v/>
      </c>
      <c r="R800" s="45" t="str">
        <f t="shared" ca="1" si="292"/>
        <v/>
      </c>
      <c r="S800" s="46" t="str">
        <f t="shared" ca="1" si="293"/>
        <v/>
      </c>
      <c r="T800" s="77" t="str">
        <f t="shared" ca="1" si="294"/>
        <v/>
      </c>
      <c r="AH800" s="163" t="str">
        <f t="shared" si="295"/>
        <v/>
      </c>
      <c r="AI800" s="163" t="str">
        <f t="shared" si="296"/>
        <v/>
      </c>
    </row>
    <row r="801" spans="1:35">
      <c r="A801" s="164" t="str">
        <f t="shared" ca="1" si="276"/>
        <v/>
      </c>
      <c r="B801" s="44" t="str">
        <f t="shared" ca="1" si="277"/>
        <v/>
      </c>
      <c r="C801" s="45" t="str">
        <f t="shared" ca="1" si="297"/>
        <v/>
      </c>
      <c r="D801" s="45" t="str">
        <f t="shared" ca="1" si="278"/>
        <v/>
      </c>
      <c r="E801" s="44" t="str">
        <f t="shared" ca="1" si="279"/>
        <v/>
      </c>
      <c r="F801" s="45" t="str">
        <f t="shared" ca="1" si="280"/>
        <v/>
      </c>
      <c r="G801" s="46" t="str">
        <f t="shared" ca="1" si="281"/>
        <v/>
      </c>
      <c r="H801" s="44" t="str">
        <f t="shared" ca="1" si="282"/>
        <v/>
      </c>
      <c r="I801" s="45" t="str">
        <f t="shared" ca="1" si="283"/>
        <v/>
      </c>
      <c r="J801" s="46" t="str">
        <f t="shared" ca="1" si="284"/>
        <v/>
      </c>
      <c r="K801" s="44" t="str">
        <f t="shared" ca="1" si="285"/>
        <v/>
      </c>
      <c r="L801" s="45" t="str">
        <f t="shared" ca="1" si="286"/>
        <v/>
      </c>
      <c r="M801" s="46" t="str">
        <f t="shared" ca="1" si="287"/>
        <v/>
      </c>
      <c r="N801" s="44" t="str">
        <f t="shared" ca="1" si="288"/>
        <v/>
      </c>
      <c r="O801" s="45" t="str">
        <f t="shared" ca="1" si="289"/>
        <v/>
      </c>
      <c r="P801" s="46" t="str">
        <f t="shared" ca="1" si="290"/>
        <v/>
      </c>
      <c r="Q801" s="44" t="str">
        <f t="shared" ca="1" si="291"/>
        <v/>
      </c>
      <c r="R801" s="45" t="str">
        <f t="shared" ca="1" si="292"/>
        <v/>
      </c>
      <c r="S801" s="46" t="str">
        <f t="shared" ca="1" si="293"/>
        <v/>
      </c>
      <c r="T801" s="77" t="str">
        <f t="shared" ca="1" si="294"/>
        <v/>
      </c>
      <c r="AH801" s="163" t="str">
        <f t="shared" si="295"/>
        <v/>
      </c>
      <c r="AI801" s="163" t="str">
        <f t="shared" si="296"/>
        <v/>
      </c>
    </row>
    <row r="802" spans="1:35">
      <c r="A802" s="164" t="str">
        <f t="shared" ca="1" si="276"/>
        <v/>
      </c>
      <c r="B802" s="44" t="str">
        <f t="shared" ca="1" si="277"/>
        <v/>
      </c>
      <c r="C802" s="45" t="str">
        <f t="shared" ca="1" si="297"/>
        <v/>
      </c>
      <c r="D802" s="45" t="str">
        <f t="shared" ca="1" si="278"/>
        <v/>
      </c>
      <c r="E802" s="44" t="str">
        <f t="shared" ca="1" si="279"/>
        <v/>
      </c>
      <c r="F802" s="45" t="str">
        <f t="shared" ca="1" si="280"/>
        <v/>
      </c>
      <c r="G802" s="46" t="str">
        <f t="shared" ca="1" si="281"/>
        <v/>
      </c>
      <c r="H802" s="44" t="str">
        <f t="shared" ca="1" si="282"/>
        <v/>
      </c>
      <c r="I802" s="45" t="str">
        <f t="shared" ca="1" si="283"/>
        <v/>
      </c>
      <c r="J802" s="46" t="str">
        <f t="shared" ca="1" si="284"/>
        <v/>
      </c>
      <c r="K802" s="44" t="str">
        <f t="shared" ca="1" si="285"/>
        <v/>
      </c>
      <c r="L802" s="45" t="str">
        <f t="shared" ca="1" si="286"/>
        <v/>
      </c>
      <c r="M802" s="46" t="str">
        <f t="shared" ca="1" si="287"/>
        <v/>
      </c>
      <c r="N802" s="44" t="str">
        <f t="shared" ca="1" si="288"/>
        <v/>
      </c>
      <c r="O802" s="45" t="str">
        <f t="shared" ca="1" si="289"/>
        <v/>
      </c>
      <c r="P802" s="46" t="str">
        <f t="shared" ca="1" si="290"/>
        <v/>
      </c>
      <c r="Q802" s="44" t="str">
        <f t="shared" ca="1" si="291"/>
        <v/>
      </c>
      <c r="R802" s="45" t="str">
        <f t="shared" ca="1" si="292"/>
        <v/>
      </c>
      <c r="S802" s="46" t="str">
        <f t="shared" ca="1" si="293"/>
        <v/>
      </c>
      <c r="T802" s="77" t="str">
        <f t="shared" ca="1" si="294"/>
        <v/>
      </c>
      <c r="AH802" s="163" t="str">
        <f t="shared" si="295"/>
        <v/>
      </c>
      <c r="AI802" s="163" t="str">
        <f t="shared" si="296"/>
        <v/>
      </c>
    </row>
    <row r="803" spans="1:35">
      <c r="A803" s="164" t="str">
        <f t="shared" ca="1" si="276"/>
        <v/>
      </c>
      <c r="B803" s="44" t="str">
        <f t="shared" ca="1" si="277"/>
        <v/>
      </c>
      <c r="C803" s="45" t="str">
        <f t="shared" ca="1" si="297"/>
        <v/>
      </c>
      <c r="D803" s="45" t="str">
        <f t="shared" ca="1" si="278"/>
        <v/>
      </c>
      <c r="E803" s="44" t="str">
        <f t="shared" ca="1" si="279"/>
        <v/>
      </c>
      <c r="F803" s="45" t="str">
        <f t="shared" ca="1" si="280"/>
        <v/>
      </c>
      <c r="G803" s="46" t="str">
        <f t="shared" ca="1" si="281"/>
        <v/>
      </c>
      <c r="H803" s="44" t="str">
        <f t="shared" ca="1" si="282"/>
        <v/>
      </c>
      <c r="I803" s="45" t="str">
        <f t="shared" ca="1" si="283"/>
        <v/>
      </c>
      <c r="J803" s="46" t="str">
        <f t="shared" ca="1" si="284"/>
        <v/>
      </c>
      <c r="K803" s="44" t="str">
        <f t="shared" ca="1" si="285"/>
        <v/>
      </c>
      <c r="L803" s="45" t="str">
        <f t="shared" ca="1" si="286"/>
        <v/>
      </c>
      <c r="M803" s="46" t="str">
        <f t="shared" ca="1" si="287"/>
        <v/>
      </c>
      <c r="N803" s="44" t="str">
        <f t="shared" ca="1" si="288"/>
        <v/>
      </c>
      <c r="O803" s="45" t="str">
        <f t="shared" ca="1" si="289"/>
        <v/>
      </c>
      <c r="P803" s="46" t="str">
        <f t="shared" ca="1" si="290"/>
        <v/>
      </c>
      <c r="Q803" s="44" t="str">
        <f t="shared" ca="1" si="291"/>
        <v/>
      </c>
      <c r="R803" s="45" t="str">
        <f t="shared" ca="1" si="292"/>
        <v/>
      </c>
      <c r="S803" s="46" t="str">
        <f t="shared" ca="1" si="293"/>
        <v/>
      </c>
      <c r="T803" s="77" t="str">
        <f t="shared" ca="1" si="294"/>
        <v/>
      </c>
      <c r="AH803" s="163" t="str">
        <f t="shared" si="295"/>
        <v/>
      </c>
      <c r="AI803" s="163" t="str">
        <f t="shared" si="296"/>
        <v/>
      </c>
    </row>
    <row r="804" spans="1:35">
      <c r="A804" s="164" t="str">
        <f t="shared" ca="1" si="276"/>
        <v/>
      </c>
      <c r="B804" s="44" t="str">
        <f t="shared" ca="1" si="277"/>
        <v/>
      </c>
      <c r="C804" s="45" t="str">
        <f t="shared" ca="1" si="297"/>
        <v/>
      </c>
      <c r="D804" s="45" t="str">
        <f t="shared" ca="1" si="278"/>
        <v/>
      </c>
      <c r="E804" s="44" t="str">
        <f t="shared" ca="1" si="279"/>
        <v/>
      </c>
      <c r="F804" s="45" t="str">
        <f t="shared" ca="1" si="280"/>
        <v/>
      </c>
      <c r="G804" s="46" t="str">
        <f t="shared" ca="1" si="281"/>
        <v/>
      </c>
      <c r="H804" s="44" t="str">
        <f t="shared" ca="1" si="282"/>
        <v/>
      </c>
      <c r="I804" s="45" t="str">
        <f t="shared" ca="1" si="283"/>
        <v/>
      </c>
      <c r="J804" s="46" t="str">
        <f t="shared" ca="1" si="284"/>
        <v/>
      </c>
      <c r="K804" s="44" t="str">
        <f t="shared" ca="1" si="285"/>
        <v/>
      </c>
      <c r="L804" s="45" t="str">
        <f t="shared" ca="1" si="286"/>
        <v/>
      </c>
      <c r="M804" s="46" t="str">
        <f t="shared" ca="1" si="287"/>
        <v/>
      </c>
      <c r="N804" s="44" t="str">
        <f t="shared" ca="1" si="288"/>
        <v/>
      </c>
      <c r="O804" s="45" t="str">
        <f t="shared" ca="1" si="289"/>
        <v/>
      </c>
      <c r="P804" s="46" t="str">
        <f t="shared" ca="1" si="290"/>
        <v/>
      </c>
      <c r="Q804" s="44" t="str">
        <f t="shared" ca="1" si="291"/>
        <v/>
      </c>
      <c r="R804" s="45" t="str">
        <f t="shared" ca="1" si="292"/>
        <v/>
      </c>
      <c r="S804" s="46" t="str">
        <f t="shared" ca="1" si="293"/>
        <v/>
      </c>
      <c r="T804" s="77" t="str">
        <f t="shared" ca="1" si="294"/>
        <v/>
      </c>
      <c r="AH804" s="163" t="str">
        <f t="shared" si="295"/>
        <v/>
      </c>
      <c r="AI804" s="163" t="str">
        <f t="shared" si="296"/>
        <v/>
      </c>
    </row>
    <row r="805" spans="1:35">
      <c r="A805" s="164" t="str">
        <f t="shared" ca="1" si="276"/>
        <v/>
      </c>
      <c r="B805" s="44" t="str">
        <f t="shared" ca="1" si="277"/>
        <v/>
      </c>
      <c r="C805" s="45" t="str">
        <f t="shared" ca="1" si="297"/>
        <v/>
      </c>
      <c r="D805" s="45" t="str">
        <f t="shared" ca="1" si="278"/>
        <v/>
      </c>
      <c r="E805" s="44" t="str">
        <f t="shared" ca="1" si="279"/>
        <v/>
      </c>
      <c r="F805" s="45" t="str">
        <f t="shared" ca="1" si="280"/>
        <v/>
      </c>
      <c r="G805" s="46" t="str">
        <f t="shared" ca="1" si="281"/>
        <v/>
      </c>
      <c r="H805" s="44" t="str">
        <f t="shared" ca="1" si="282"/>
        <v/>
      </c>
      <c r="I805" s="45" t="str">
        <f t="shared" ca="1" si="283"/>
        <v/>
      </c>
      <c r="J805" s="46" t="str">
        <f t="shared" ca="1" si="284"/>
        <v/>
      </c>
      <c r="K805" s="44" t="str">
        <f t="shared" ca="1" si="285"/>
        <v/>
      </c>
      <c r="L805" s="45" t="str">
        <f t="shared" ca="1" si="286"/>
        <v/>
      </c>
      <c r="M805" s="46" t="str">
        <f t="shared" ca="1" si="287"/>
        <v/>
      </c>
      <c r="N805" s="44" t="str">
        <f t="shared" ca="1" si="288"/>
        <v/>
      </c>
      <c r="O805" s="45" t="str">
        <f t="shared" ca="1" si="289"/>
        <v/>
      </c>
      <c r="P805" s="46" t="str">
        <f t="shared" ca="1" si="290"/>
        <v/>
      </c>
      <c r="Q805" s="44" t="str">
        <f t="shared" ca="1" si="291"/>
        <v/>
      </c>
      <c r="R805" s="45" t="str">
        <f t="shared" ca="1" si="292"/>
        <v/>
      </c>
      <c r="S805" s="46" t="str">
        <f t="shared" ca="1" si="293"/>
        <v/>
      </c>
      <c r="T805" s="77" t="str">
        <f t="shared" ca="1" si="294"/>
        <v/>
      </c>
      <c r="AH805" s="163" t="str">
        <f t="shared" si="295"/>
        <v/>
      </c>
      <c r="AI805" s="163" t="str">
        <f t="shared" si="296"/>
        <v/>
      </c>
    </row>
    <row r="806" spans="1:35">
      <c r="A806" s="164" t="str">
        <f t="shared" ca="1" si="276"/>
        <v/>
      </c>
      <c r="B806" s="44" t="str">
        <f t="shared" ca="1" si="277"/>
        <v/>
      </c>
      <c r="C806" s="45" t="str">
        <f t="shared" ca="1" si="297"/>
        <v/>
      </c>
      <c r="D806" s="45" t="str">
        <f t="shared" ca="1" si="278"/>
        <v/>
      </c>
      <c r="E806" s="44" t="str">
        <f t="shared" ca="1" si="279"/>
        <v/>
      </c>
      <c r="F806" s="45" t="str">
        <f t="shared" ca="1" si="280"/>
        <v/>
      </c>
      <c r="G806" s="46" t="str">
        <f t="shared" ca="1" si="281"/>
        <v/>
      </c>
      <c r="H806" s="44" t="str">
        <f t="shared" ca="1" si="282"/>
        <v/>
      </c>
      <c r="I806" s="45" t="str">
        <f t="shared" ca="1" si="283"/>
        <v/>
      </c>
      <c r="J806" s="46" t="str">
        <f t="shared" ca="1" si="284"/>
        <v/>
      </c>
      <c r="K806" s="44" t="str">
        <f t="shared" ca="1" si="285"/>
        <v/>
      </c>
      <c r="L806" s="45" t="str">
        <f t="shared" ca="1" si="286"/>
        <v/>
      </c>
      <c r="M806" s="46" t="str">
        <f t="shared" ca="1" si="287"/>
        <v/>
      </c>
      <c r="N806" s="44" t="str">
        <f t="shared" ca="1" si="288"/>
        <v/>
      </c>
      <c r="O806" s="45" t="str">
        <f t="shared" ca="1" si="289"/>
        <v/>
      </c>
      <c r="P806" s="46" t="str">
        <f t="shared" ca="1" si="290"/>
        <v/>
      </c>
      <c r="Q806" s="44" t="str">
        <f t="shared" ca="1" si="291"/>
        <v/>
      </c>
      <c r="R806" s="45" t="str">
        <f t="shared" ca="1" si="292"/>
        <v/>
      </c>
      <c r="S806" s="46" t="str">
        <f t="shared" ca="1" si="293"/>
        <v/>
      </c>
      <c r="T806" s="77" t="str">
        <f t="shared" ca="1" si="294"/>
        <v/>
      </c>
      <c r="AH806" s="163" t="str">
        <f t="shared" si="295"/>
        <v/>
      </c>
      <c r="AI806" s="163" t="str">
        <f t="shared" si="296"/>
        <v/>
      </c>
    </row>
    <row r="807" spans="1:35">
      <c r="A807" s="164" t="str">
        <f t="shared" ca="1" si="276"/>
        <v/>
      </c>
      <c r="B807" s="44" t="str">
        <f t="shared" ca="1" si="277"/>
        <v/>
      </c>
      <c r="C807" s="45" t="str">
        <f t="shared" ca="1" si="297"/>
        <v/>
      </c>
      <c r="D807" s="45" t="str">
        <f t="shared" ca="1" si="278"/>
        <v/>
      </c>
      <c r="E807" s="44" t="str">
        <f t="shared" ca="1" si="279"/>
        <v/>
      </c>
      <c r="F807" s="45" t="str">
        <f t="shared" ca="1" si="280"/>
        <v/>
      </c>
      <c r="G807" s="46" t="str">
        <f t="shared" ca="1" si="281"/>
        <v/>
      </c>
      <c r="H807" s="44" t="str">
        <f t="shared" ca="1" si="282"/>
        <v/>
      </c>
      <c r="I807" s="45" t="str">
        <f t="shared" ca="1" si="283"/>
        <v/>
      </c>
      <c r="J807" s="46" t="str">
        <f t="shared" ca="1" si="284"/>
        <v/>
      </c>
      <c r="K807" s="44" t="str">
        <f t="shared" ca="1" si="285"/>
        <v/>
      </c>
      <c r="L807" s="45" t="str">
        <f t="shared" ca="1" si="286"/>
        <v/>
      </c>
      <c r="M807" s="46" t="str">
        <f t="shared" ca="1" si="287"/>
        <v/>
      </c>
      <c r="N807" s="44" t="str">
        <f t="shared" ca="1" si="288"/>
        <v/>
      </c>
      <c r="O807" s="45" t="str">
        <f t="shared" ca="1" si="289"/>
        <v/>
      </c>
      <c r="P807" s="46" t="str">
        <f t="shared" ca="1" si="290"/>
        <v/>
      </c>
      <c r="Q807" s="44" t="str">
        <f t="shared" ca="1" si="291"/>
        <v/>
      </c>
      <c r="R807" s="45" t="str">
        <f t="shared" ca="1" si="292"/>
        <v/>
      </c>
      <c r="S807" s="46" t="str">
        <f t="shared" ca="1" si="293"/>
        <v/>
      </c>
      <c r="T807" s="77" t="str">
        <f t="shared" ca="1" si="294"/>
        <v/>
      </c>
      <c r="AH807" s="163" t="str">
        <f t="shared" si="295"/>
        <v/>
      </c>
      <c r="AI807" s="163" t="str">
        <f t="shared" si="296"/>
        <v/>
      </c>
    </row>
    <row r="808" spans="1:35">
      <c r="A808" s="164" t="str">
        <f t="shared" ca="1" si="276"/>
        <v/>
      </c>
      <c r="B808" s="44" t="str">
        <f t="shared" ca="1" si="277"/>
        <v/>
      </c>
      <c r="C808" s="45" t="str">
        <f t="shared" ca="1" si="297"/>
        <v/>
      </c>
      <c r="D808" s="45" t="str">
        <f t="shared" ca="1" si="278"/>
        <v/>
      </c>
      <c r="E808" s="44" t="str">
        <f t="shared" ca="1" si="279"/>
        <v/>
      </c>
      <c r="F808" s="45" t="str">
        <f t="shared" ca="1" si="280"/>
        <v/>
      </c>
      <c r="G808" s="46" t="str">
        <f t="shared" ca="1" si="281"/>
        <v/>
      </c>
      <c r="H808" s="44" t="str">
        <f t="shared" ca="1" si="282"/>
        <v/>
      </c>
      <c r="I808" s="45" t="str">
        <f t="shared" ca="1" si="283"/>
        <v/>
      </c>
      <c r="J808" s="46" t="str">
        <f t="shared" ca="1" si="284"/>
        <v/>
      </c>
      <c r="K808" s="44" t="str">
        <f t="shared" ca="1" si="285"/>
        <v/>
      </c>
      <c r="L808" s="45" t="str">
        <f t="shared" ca="1" si="286"/>
        <v/>
      </c>
      <c r="M808" s="46" t="str">
        <f t="shared" ca="1" si="287"/>
        <v/>
      </c>
      <c r="N808" s="44" t="str">
        <f t="shared" ca="1" si="288"/>
        <v/>
      </c>
      <c r="O808" s="45" t="str">
        <f t="shared" ca="1" si="289"/>
        <v/>
      </c>
      <c r="P808" s="46" t="str">
        <f t="shared" ca="1" si="290"/>
        <v/>
      </c>
      <c r="Q808" s="44" t="str">
        <f t="shared" ca="1" si="291"/>
        <v/>
      </c>
      <c r="R808" s="45" t="str">
        <f t="shared" ca="1" si="292"/>
        <v/>
      </c>
      <c r="S808" s="46" t="str">
        <f t="shared" ca="1" si="293"/>
        <v/>
      </c>
      <c r="T808" s="77" t="str">
        <f t="shared" ca="1" si="294"/>
        <v/>
      </c>
      <c r="AH808" s="163" t="str">
        <f t="shared" si="295"/>
        <v/>
      </c>
      <c r="AI808" s="163" t="str">
        <f t="shared" si="296"/>
        <v/>
      </c>
    </row>
    <row r="809" spans="1:35">
      <c r="A809" s="164" t="str">
        <f t="shared" ca="1" si="276"/>
        <v/>
      </c>
      <c r="B809" s="44" t="str">
        <f t="shared" ca="1" si="277"/>
        <v/>
      </c>
      <c r="C809" s="45" t="str">
        <f t="shared" ca="1" si="297"/>
        <v/>
      </c>
      <c r="D809" s="45" t="str">
        <f t="shared" ca="1" si="278"/>
        <v/>
      </c>
      <c r="E809" s="44" t="str">
        <f t="shared" ca="1" si="279"/>
        <v/>
      </c>
      <c r="F809" s="45" t="str">
        <f t="shared" ca="1" si="280"/>
        <v/>
      </c>
      <c r="G809" s="46" t="str">
        <f t="shared" ca="1" si="281"/>
        <v/>
      </c>
      <c r="H809" s="44" t="str">
        <f t="shared" ca="1" si="282"/>
        <v/>
      </c>
      <c r="I809" s="45" t="str">
        <f t="shared" ca="1" si="283"/>
        <v/>
      </c>
      <c r="J809" s="46" t="str">
        <f t="shared" ca="1" si="284"/>
        <v/>
      </c>
      <c r="K809" s="44" t="str">
        <f t="shared" ca="1" si="285"/>
        <v/>
      </c>
      <c r="L809" s="45" t="str">
        <f t="shared" ca="1" si="286"/>
        <v/>
      </c>
      <c r="M809" s="46" t="str">
        <f t="shared" ca="1" si="287"/>
        <v/>
      </c>
      <c r="N809" s="44" t="str">
        <f t="shared" ca="1" si="288"/>
        <v/>
      </c>
      <c r="O809" s="45" t="str">
        <f t="shared" ca="1" si="289"/>
        <v/>
      </c>
      <c r="P809" s="46" t="str">
        <f t="shared" ca="1" si="290"/>
        <v/>
      </c>
      <c r="Q809" s="44" t="str">
        <f t="shared" ca="1" si="291"/>
        <v/>
      </c>
      <c r="R809" s="45" t="str">
        <f t="shared" ca="1" si="292"/>
        <v/>
      </c>
      <c r="S809" s="46" t="str">
        <f t="shared" ca="1" si="293"/>
        <v/>
      </c>
      <c r="T809" s="77" t="str">
        <f t="shared" ca="1" si="294"/>
        <v/>
      </c>
      <c r="AH809" s="163" t="str">
        <f t="shared" si="295"/>
        <v/>
      </c>
      <c r="AI809" s="163" t="str">
        <f t="shared" si="296"/>
        <v/>
      </c>
    </row>
    <row r="810" spans="1:35">
      <c r="A810" s="164" t="str">
        <f t="shared" ref="A810:A873" ca="1" si="298">IF(AND(ISBLANK(AJ799), A809 = $AJ$1),NOW(),IF(ISBLANK(AJ799),"",AJ799))</f>
        <v/>
      </c>
      <c r="B810" s="44" t="str">
        <f t="shared" ref="B810:B873" ca="1" si="299">IF(COUNTIF(V:V,A810)=1,VLOOKUP(A810,V:W,2), IF(COUNTIF(V:V,A810)=0,$B$10,""))</f>
        <v/>
      </c>
      <c r="C810" s="45" t="str">
        <f t="shared" ca="1" si="297"/>
        <v/>
      </c>
      <c r="D810" s="45" t="str">
        <f t="shared" ref="D810:D873" ca="1" si="300">IF(ISERROR(B810-2),"",-1*ROUNDUP(A810-$A$14,0)/360*$B$7*$B$5)</f>
        <v/>
      </c>
      <c r="E810" s="44" t="str">
        <f t="shared" ref="E810:E873" ca="1" si="301">IF(COUNTIF(V:V,A810)=1,VLOOKUP(A810,X:Y,2), IF(COUNTIF(V:V,A810)=0,$C$10,""))</f>
        <v/>
      </c>
      <c r="F810" s="45" t="str">
        <f t="shared" ref="F810:F873" ca="1" si="302">IF(ISERROR(B810-2),"",(E810-$E$14)/100*$C$5)</f>
        <v/>
      </c>
      <c r="G810" s="46" t="str">
        <f t="shared" ref="G810:G873" ca="1" si="303">IF(ISERROR(B810-2),"",ROUNDUP(A810-$A$14,0)/360*$C$6*$C$5-ROUNDUP(A810-$A$14,0)/360*$C$7*$C$5*$E$14/100)</f>
        <v/>
      </c>
      <c r="H810" s="44" t="str">
        <f t="shared" ref="H810:H873" ca="1" si="304">IF(COUNTIF(V:V,A810)=1,VLOOKUP(A810,Z:AA,2), IF(COUNTIF(V:V,A810)=0,$D$10,""))</f>
        <v/>
      </c>
      <c r="I810" s="45" t="str">
        <f t="shared" ref="I810:I873" ca="1" si="305">IF(ISERROR(B810-2),"",(H810-$H$14)/100*$D$5)</f>
        <v/>
      </c>
      <c r="J810" s="46" t="str">
        <f t="shared" ref="J810:J873" ca="1" si="306">IF(ISERROR(B810-2),"",ROUNDUP(A810-$A$14,0)/360*$D$6*$D$5-ROUNDUP(A810-$A$14,0)/360*$D$7*$D$5*$H$14/100)</f>
        <v/>
      </c>
      <c r="K810" s="44" t="str">
        <f t="shared" ref="K810:K873" ca="1" si="307">IF(COUNTIF(V:V,A810)=1,VLOOKUP(A810,AB:AC,2), IF(COUNTIF(V:V,A810)=0,$E$10,""))</f>
        <v/>
      </c>
      <c r="L810" s="45" t="str">
        <f t="shared" ref="L810:L873" ca="1" si="308">IF(ISERROR(B810-2),"",(K810-$K$14)/100*$E$5)</f>
        <v/>
      </c>
      <c r="M810" s="46" t="str">
        <f t="shared" ref="M810:M873" ca="1" si="309">IF(ISERROR(B810-2),"",ROUNDUP(A810-$A$14,0)/360*$E$6*$E$5-ROUNDUP(A810-$A$14,0)/360*$E$7*$E$5*$K$14/100)</f>
        <v/>
      </c>
      <c r="N810" s="44" t="str">
        <f t="shared" ref="N810:N873" ca="1" si="310">IF(COUNTIF(V:V,A810)=1,VLOOKUP(A810,AD:AE,2), IF(COUNTIF(V:V,A810)=0,$F$10,""))</f>
        <v/>
      </c>
      <c r="O810" s="45" t="str">
        <f t="shared" ref="O810:O873" ca="1" si="311">IF(ISERROR(B810-2),"",(N810/$N$14-1)*$F$5)</f>
        <v/>
      </c>
      <c r="P810" s="46" t="str">
        <f t="shared" ref="P810:P873" ca="1" si="312">IF(ISERROR(B810-2),"",-1*ROUNDUP(A810-$A$14,0)/360*$F$7*$F$5)</f>
        <v/>
      </c>
      <c r="Q810" s="44" t="str">
        <f t="shared" ref="Q810:Q873" ca="1" si="313">IF(COUNTIF(V:V,A810)=1,VLOOKUP(A810,AF:AG,2), IF(COUNTIF(V:V,A810)=0,$G$10,""))</f>
        <v/>
      </c>
      <c r="R810" s="45" t="str">
        <f t="shared" ref="R810:R873" ca="1" si="314">IF(ISERROR(B810-2),"",(Q810-$Q$14)/100*$G$5)</f>
        <v/>
      </c>
      <c r="S810" s="46" t="str">
        <f t="shared" ref="S810:S873" ca="1" si="315">IF(ISERROR(B810-2),"",ROUNDUP(A810-$A$14,0)/360*$G$6*$G$5-ROUNDUP(A810-$A$14,0)/360*$G$7*$G$5*$Q$14/100)</f>
        <v/>
      </c>
      <c r="T810" s="77" t="str">
        <f t="shared" ref="T810:T873" ca="1" si="316">IF(ISERROR(B810-2),"",C810+D810-F810-G810-I810-J810-L810-M810-O810-P810+R810+S810+$J$9+$N$9)</f>
        <v/>
      </c>
      <c r="AH810" s="163" t="str">
        <f t="shared" si="295"/>
        <v/>
      </c>
      <c r="AI810" s="163" t="str">
        <f t="shared" si="296"/>
        <v/>
      </c>
    </row>
    <row r="811" spans="1:35">
      <c r="A811" s="164" t="str">
        <f t="shared" ca="1" si="298"/>
        <v/>
      </c>
      <c r="B811" s="44" t="str">
        <f t="shared" ca="1" si="299"/>
        <v/>
      </c>
      <c r="C811" s="45" t="str">
        <f t="shared" ca="1" si="297"/>
        <v/>
      </c>
      <c r="D811" s="45" t="str">
        <f t="shared" ca="1" si="300"/>
        <v/>
      </c>
      <c r="E811" s="44" t="str">
        <f t="shared" ca="1" si="301"/>
        <v/>
      </c>
      <c r="F811" s="45" t="str">
        <f t="shared" ca="1" si="302"/>
        <v/>
      </c>
      <c r="G811" s="46" t="str">
        <f t="shared" ca="1" si="303"/>
        <v/>
      </c>
      <c r="H811" s="44" t="str">
        <f t="shared" ca="1" si="304"/>
        <v/>
      </c>
      <c r="I811" s="45" t="str">
        <f t="shared" ca="1" si="305"/>
        <v/>
      </c>
      <c r="J811" s="46" t="str">
        <f t="shared" ca="1" si="306"/>
        <v/>
      </c>
      <c r="K811" s="44" t="str">
        <f t="shared" ca="1" si="307"/>
        <v/>
      </c>
      <c r="L811" s="45" t="str">
        <f t="shared" ca="1" si="308"/>
        <v/>
      </c>
      <c r="M811" s="46" t="str">
        <f t="shared" ca="1" si="309"/>
        <v/>
      </c>
      <c r="N811" s="44" t="str">
        <f t="shared" ca="1" si="310"/>
        <v/>
      </c>
      <c r="O811" s="45" t="str">
        <f t="shared" ca="1" si="311"/>
        <v/>
      </c>
      <c r="P811" s="46" t="str">
        <f t="shared" ca="1" si="312"/>
        <v/>
      </c>
      <c r="Q811" s="44" t="str">
        <f t="shared" ca="1" si="313"/>
        <v/>
      </c>
      <c r="R811" s="45" t="str">
        <f t="shared" ca="1" si="314"/>
        <v/>
      </c>
      <c r="S811" s="46" t="str">
        <f t="shared" ca="1" si="315"/>
        <v/>
      </c>
      <c r="T811" s="77" t="str">
        <f t="shared" ca="1" si="316"/>
        <v/>
      </c>
      <c r="AH811" s="163" t="str">
        <f t="shared" si="295"/>
        <v/>
      </c>
      <c r="AI811" s="163" t="str">
        <f t="shared" si="296"/>
        <v/>
      </c>
    </row>
    <row r="812" spans="1:35">
      <c r="A812" s="164" t="str">
        <f t="shared" ca="1" si="298"/>
        <v/>
      </c>
      <c r="B812" s="44" t="str">
        <f t="shared" ca="1" si="299"/>
        <v/>
      </c>
      <c r="C812" s="45" t="str">
        <f t="shared" ca="1" si="297"/>
        <v/>
      </c>
      <c r="D812" s="45" t="str">
        <f t="shared" ca="1" si="300"/>
        <v/>
      </c>
      <c r="E812" s="44" t="str">
        <f t="shared" ca="1" si="301"/>
        <v/>
      </c>
      <c r="F812" s="45" t="str">
        <f t="shared" ca="1" si="302"/>
        <v/>
      </c>
      <c r="G812" s="46" t="str">
        <f t="shared" ca="1" si="303"/>
        <v/>
      </c>
      <c r="H812" s="44" t="str">
        <f t="shared" ca="1" si="304"/>
        <v/>
      </c>
      <c r="I812" s="45" t="str">
        <f t="shared" ca="1" si="305"/>
        <v/>
      </c>
      <c r="J812" s="46" t="str">
        <f t="shared" ca="1" si="306"/>
        <v/>
      </c>
      <c r="K812" s="44" t="str">
        <f t="shared" ca="1" si="307"/>
        <v/>
      </c>
      <c r="L812" s="45" t="str">
        <f t="shared" ca="1" si="308"/>
        <v/>
      </c>
      <c r="M812" s="46" t="str">
        <f t="shared" ca="1" si="309"/>
        <v/>
      </c>
      <c r="N812" s="44" t="str">
        <f t="shared" ca="1" si="310"/>
        <v/>
      </c>
      <c r="O812" s="45" t="str">
        <f t="shared" ca="1" si="311"/>
        <v/>
      </c>
      <c r="P812" s="46" t="str">
        <f t="shared" ca="1" si="312"/>
        <v/>
      </c>
      <c r="Q812" s="44" t="str">
        <f t="shared" ca="1" si="313"/>
        <v/>
      </c>
      <c r="R812" s="45" t="str">
        <f t="shared" ca="1" si="314"/>
        <v/>
      </c>
      <c r="S812" s="46" t="str">
        <f t="shared" ca="1" si="315"/>
        <v/>
      </c>
      <c r="T812" s="77" t="str">
        <f t="shared" ca="1" si="316"/>
        <v/>
      </c>
      <c r="AH812" s="163" t="str">
        <f t="shared" si="295"/>
        <v/>
      </c>
      <c r="AI812" s="163" t="str">
        <f t="shared" si="296"/>
        <v/>
      </c>
    </row>
    <row r="813" spans="1:35">
      <c r="A813" s="164" t="str">
        <f t="shared" ca="1" si="298"/>
        <v/>
      </c>
      <c r="B813" s="44" t="str">
        <f t="shared" ca="1" si="299"/>
        <v/>
      </c>
      <c r="C813" s="45" t="str">
        <f t="shared" ca="1" si="297"/>
        <v/>
      </c>
      <c r="D813" s="45" t="str">
        <f t="shared" ca="1" si="300"/>
        <v/>
      </c>
      <c r="E813" s="44" t="str">
        <f t="shared" ca="1" si="301"/>
        <v/>
      </c>
      <c r="F813" s="45" t="str">
        <f t="shared" ca="1" si="302"/>
        <v/>
      </c>
      <c r="G813" s="46" t="str">
        <f t="shared" ca="1" si="303"/>
        <v/>
      </c>
      <c r="H813" s="44" t="str">
        <f t="shared" ca="1" si="304"/>
        <v/>
      </c>
      <c r="I813" s="45" t="str">
        <f t="shared" ca="1" si="305"/>
        <v/>
      </c>
      <c r="J813" s="46" t="str">
        <f t="shared" ca="1" si="306"/>
        <v/>
      </c>
      <c r="K813" s="44" t="str">
        <f t="shared" ca="1" si="307"/>
        <v/>
      </c>
      <c r="L813" s="45" t="str">
        <f t="shared" ca="1" si="308"/>
        <v/>
      </c>
      <c r="M813" s="46" t="str">
        <f t="shared" ca="1" si="309"/>
        <v/>
      </c>
      <c r="N813" s="44" t="str">
        <f t="shared" ca="1" si="310"/>
        <v/>
      </c>
      <c r="O813" s="45" t="str">
        <f t="shared" ca="1" si="311"/>
        <v/>
      </c>
      <c r="P813" s="46" t="str">
        <f t="shared" ca="1" si="312"/>
        <v/>
      </c>
      <c r="Q813" s="44" t="str">
        <f t="shared" ca="1" si="313"/>
        <v/>
      </c>
      <c r="R813" s="45" t="str">
        <f t="shared" ca="1" si="314"/>
        <v/>
      </c>
      <c r="S813" s="46" t="str">
        <f t="shared" ca="1" si="315"/>
        <v/>
      </c>
      <c r="T813" s="77" t="str">
        <f t="shared" ca="1" si="316"/>
        <v/>
      </c>
      <c r="AH813" s="163" t="str">
        <f t="shared" si="295"/>
        <v/>
      </c>
      <c r="AI813" s="163" t="str">
        <f t="shared" si="296"/>
        <v/>
      </c>
    </row>
    <row r="814" spans="1:35">
      <c r="A814" s="164" t="str">
        <f t="shared" ca="1" si="298"/>
        <v/>
      </c>
      <c r="B814" s="44" t="str">
        <f t="shared" ca="1" si="299"/>
        <v/>
      </c>
      <c r="C814" s="45" t="str">
        <f t="shared" ca="1" si="297"/>
        <v/>
      </c>
      <c r="D814" s="45" t="str">
        <f t="shared" ca="1" si="300"/>
        <v/>
      </c>
      <c r="E814" s="44" t="str">
        <f t="shared" ca="1" si="301"/>
        <v/>
      </c>
      <c r="F814" s="45" t="str">
        <f t="shared" ca="1" si="302"/>
        <v/>
      </c>
      <c r="G814" s="46" t="str">
        <f t="shared" ca="1" si="303"/>
        <v/>
      </c>
      <c r="H814" s="44" t="str">
        <f t="shared" ca="1" si="304"/>
        <v/>
      </c>
      <c r="I814" s="45" t="str">
        <f t="shared" ca="1" si="305"/>
        <v/>
      </c>
      <c r="J814" s="46" t="str">
        <f t="shared" ca="1" si="306"/>
        <v/>
      </c>
      <c r="K814" s="44" t="str">
        <f t="shared" ca="1" si="307"/>
        <v/>
      </c>
      <c r="L814" s="45" t="str">
        <f t="shared" ca="1" si="308"/>
        <v/>
      </c>
      <c r="M814" s="46" t="str">
        <f t="shared" ca="1" si="309"/>
        <v/>
      </c>
      <c r="N814" s="44" t="str">
        <f t="shared" ca="1" si="310"/>
        <v/>
      </c>
      <c r="O814" s="45" t="str">
        <f t="shared" ca="1" si="311"/>
        <v/>
      </c>
      <c r="P814" s="46" t="str">
        <f t="shared" ca="1" si="312"/>
        <v/>
      </c>
      <c r="Q814" s="44" t="str">
        <f t="shared" ca="1" si="313"/>
        <v/>
      </c>
      <c r="R814" s="45" t="str">
        <f t="shared" ca="1" si="314"/>
        <v/>
      </c>
      <c r="S814" s="46" t="str">
        <f t="shared" ca="1" si="315"/>
        <v/>
      </c>
      <c r="T814" s="77" t="str">
        <f t="shared" ca="1" si="316"/>
        <v/>
      </c>
      <c r="AH814" s="163" t="str">
        <f t="shared" si="295"/>
        <v/>
      </c>
      <c r="AI814" s="163" t="str">
        <f t="shared" si="296"/>
        <v/>
      </c>
    </row>
    <row r="815" spans="1:35">
      <c r="A815" s="164" t="str">
        <f t="shared" ca="1" si="298"/>
        <v/>
      </c>
      <c r="B815" s="44" t="str">
        <f t="shared" ca="1" si="299"/>
        <v/>
      </c>
      <c r="C815" s="45" t="str">
        <f t="shared" ca="1" si="297"/>
        <v/>
      </c>
      <c r="D815" s="45" t="str">
        <f t="shared" ca="1" si="300"/>
        <v/>
      </c>
      <c r="E815" s="44" t="str">
        <f t="shared" ca="1" si="301"/>
        <v/>
      </c>
      <c r="F815" s="45" t="str">
        <f t="shared" ca="1" si="302"/>
        <v/>
      </c>
      <c r="G815" s="46" t="str">
        <f t="shared" ca="1" si="303"/>
        <v/>
      </c>
      <c r="H815" s="44" t="str">
        <f t="shared" ca="1" si="304"/>
        <v/>
      </c>
      <c r="I815" s="45" t="str">
        <f t="shared" ca="1" si="305"/>
        <v/>
      </c>
      <c r="J815" s="46" t="str">
        <f t="shared" ca="1" si="306"/>
        <v/>
      </c>
      <c r="K815" s="44" t="str">
        <f t="shared" ca="1" si="307"/>
        <v/>
      </c>
      <c r="L815" s="45" t="str">
        <f t="shared" ca="1" si="308"/>
        <v/>
      </c>
      <c r="M815" s="46" t="str">
        <f t="shared" ca="1" si="309"/>
        <v/>
      </c>
      <c r="N815" s="44" t="str">
        <f t="shared" ca="1" si="310"/>
        <v/>
      </c>
      <c r="O815" s="45" t="str">
        <f t="shared" ca="1" si="311"/>
        <v/>
      </c>
      <c r="P815" s="46" t="str">
        <f t="shared" ca="1" si="312"/>
        <v/>
      </c>
      <c r="Q815" s="44" t="str">
        <f t="shared" ca="1" si="313"/>
        <v/>
      </c>
      <c r="R815" s="45" t="str">
        <f t="shared" ca="1" si="314"/>
        <v/>
      </c>
      <c r="S815" s="46" t="str">
        <f t="shared" ca="1" si="315"/>
        <v/>
      </c>
      <c r="T815" s="77" t="str">
        <f t="shared" ca="1" si="316"/>
        <v/>
      </c>
      <c r="AH815" s="163" t="str">
        <f t="shared" si="295"/>
        <v/>
      </c>
      <c r="AI815" s="163" t="str">
        <f t="shared" si="296"/>
        <v/>
      </c>
    </row>
    <row r="816" spans="1:35">
      <c r="A816" s="164" t="str">
        <f t="shared" ca="1" si="298"/>
        <v/>
      </c>
      <c r="B816" s="44" t="str">
        <f t="shared" ca="1" si="299"/>
        <v/>
      </c>
      <c r="C816" s="45" t="str">
        <f t="shared" ca="1" si="297"/>
        <v/>
      </c>
      <c r="D816" s="45" t="str">
        <f t="shared" ca="1" si="300"/>
        <v/>
      </c>
      <c r="E816" s="44" t="str">
        <f t="shared" ca="1" si="301"/>
        <v/>
      </c>
      <c r="F816" s="45" t="str">
        <f t="shared" ca="1" si="302"/>
        <v/>
      </c>
      <c r="G816" s="46" t="str">
        <f t="shared" ca="1" si="303"/>
        <v/>
      </c>
      <c r="H816" s="44" t="str">
        <f t="shared" ca="1" si="304"/>
        <v/>
      </c>
      <c r="I816" s="45" t="str">
        <f t="shared" ca="1" si="305"/>
        <v/>
      </c>
      <c r="J816" s="46" t="str">
        <f t="shared" ca="1" si="306"/>
        <v/>
      </c>
      <c r="K816" s="44" t="str">
        <f t="shared" ca="1" si="307"/>
        <v/>
      </c>
      <c r="L816" s="45" t="str">
        <f t="shared" ca="1" si="308"/>
        <v/>
      </c>
      <c r="M816" s="46" t="str">
        <f t="shared" ca="1" si="309"/>
        <v/>
      </c>
      <c r="N816" s="44" t="str">
        <f t="shared" ca="1" si="310"/>
        <v/>
      </c>
      <c r="O816" s="45" t="str">
        <f t="shared" ca="1" si="311"/>
        <v/>
      </c>
      <c r="P816" s="46" t="str">
        <f t="shared" ca="1" si="312"/>
        <v/>
      </c>
      <c r="Q816" s="44" t="str">
        <f t="shared" ca="1" si="313"/>
        <v/>
      </c>
      <c r="R816" s="45" t="str">
        <f t="shared" ca="1" si="314"/>
        <v/>
      </c>
      <c r="S816" s="46" t="str">
        <f t="shared" ca="1" si="315"/>
        <v/>
      </c>
      <c r="T816" s="77" t="str">
        <f t="shared" ca="1" si="316"/>
        <v/>
      </c>
      <c r="AH816" s="163" t="str">
        <f t="shared" si="295"/>
        <v/>
      </c>
      <c r="AI816" s="163" t="str">
        <f t="shared" si="296"/>
        <v/>
      </c>
    </row>
    <row r="817" spans="1:35">
      <c r="A817" s="164" t="str">
        <f t="shared" ca="1" si="298"/>
        <v/>
      </c>
      <c r="B817" s="44" t="str">
        <f t="shared" ca="1" si="299"/>
        <v/>
      </c>
      <c r="C817" s="45" t="str">
        <f t="shared" ca="1" si="297"/>
        <v/>
      </c>
      <c r="D817" s="45" t="str">
        <f t="shared" ca="1" si="300"/>
        <v/>
      </c>
      <c r="E817" s="44" t="str">
        <f t="shared" ca="1" si="301"/>
        <v/>
      </c>
      <c r="F817" s="45" t="str">
        <f t="shared" ca="1" si="302"/>
        <v/>
      </c>
      <c r="G817" s="46" t="str">
        <f t="shared" ca="1" si="303"/>
        <v/>
      </c>
      <c r="H817" s="44" t="str">
        <f t="shared" ca="1" si="304"/>
        <v/>
      </c>
      <c r="I817" s="45" t="str">
        <f t="shared" ca="1" si="305"/>
        <v/>
      </c>
      <c r="J817" s="46" t="str">
        <f t="shared" ca="1" si="306"/>
        <v/>
      </c>
      <c r="K817" s="44" t="str">
        <f t="shared" ca="1" si="307"/>
        <v/>
      </c>
      <c r="L817" s="45" t="str">
        <f t="shared" ca="1" si="308"/>
        <v/>
      </c>
      <c r="M817" s="46" t="str">
        <f t="shared" ca="1" si="309"/>
        <v/>
      </c>
      <c r="N817" s="44" t="str">
        <f t="shared" ca="1" si="310"/>
        <v/>
      </c>
      <c r="O817" s="45" t="str">
        <f t="shared" ca="1" si="311"/>
        <v/>
      </c>
      <c r="P817" s="46" t="str">
        <f t="shared" ca="1" si="312"/>
        <v/>
      </c>
      <c r="Q817" s="44" t="str">
        <f t="shared" ca="1" si="313"/>
        <v/>
      </c>
      <c r="R817" s="45" t="str">
        <f t="shared" ca="1" si="314"/>
        <v/>
      </c>
      <c r="S817" s="46" t="str">
        <f t="shared" ca="1" si="315"/>
        <v/>
      </c>
      <c r="T817" s="77" t="str">
        <f t="shared" ca="1" si="316"/>
        <v/>
      </c>
      <c r="AH817" s="163" t="str">
        <f t="shared" si="295"/>
        <v/>
      </c>
      <c r="AI817" s="163" t="str">
        <f t="shared" si="296"/>
        <v/>
      </c>
    </row>
    <row r="818" spans="1:35">
      <c r="A818" s="164" t="str">
        <f t="shared" ca="1" si="298"/>
        <v/>
      </c>
      <c r="B818" s="44" t="str">
        <f t="shared" ca="1" si="299"/>
        <v/>
      </c>
      <c r="C818" s="45" t="str">
        <f t="shared" ca="1" si="297"/>
        <v/>
      </c>
      <c r="D818" s="45" t="str">
        <f t="shared" ca="1" si="300"/>
        <v/>
      </c>
      <c r="E818" s="44" t="str">
        <f t="shared" ca="1" si="301"/>
        <v/>
      </c>
      <c r="F818" s="45" t="str">
        <f t="shared" ca="1" si="302"/>
        <v/>
      </c>
      <c r="G818" s="46" t="str">
        <f t="shared" ca="1" si="303"/>
        <v/>
      </c>
      <c r="H818" s="44" t="str">
        <f t="shared" ca="1" si="304"/>
        <v/>
      </c>
      <c r="I818" s="45" t="str">
        <f t="shared" ca="1" si="305"/>
        <v/>
      </c>
      <c r="J818" s="46" t="str">
        <f t="shared" ca="1" si="306"/>
        <v/>
      </c>
      <c r="K818" s="44" t="str">
        <f t="shared" ca="1" si="307"/>
        <v/>
      </c>
      <c r="L818" s="45" t="str">
        <f t="shared" ca="1" si="308"/>
        <v/>
      </c>
      <c r="M818" s="46" t="str">
        <f t="shared" ca="1" si="309"/>
        <v/>
      </c>
      <c r="N818" s="44" t="str">
        <f t="shared" ca="1" si="310"/>
        <v/>
      </c>
      <c r="O818" s="45" t="str">
        <f t="shared" ca="1" si="311"/>
        <v/>
      </c>
      <c r="P818" s="46" t="str">
        <f t="shared" ca="1" si="312"/>
        <v/>
      </c>
      <c r="Q818" s="44" t="str">
        <f t="shared" ca="1" si="313"/>
        <v/>
      </c>
      <c r="R818" s="45" t="str">
        <f t="shared" ca="1" si="314"/>
        <v/>
      </c>
      <c r="S818" s="46" t="str">
        <f t="shared" ca="1" si="315"/>
        <v/>
      </c>
      <c r="T818" s="77" t="str">
        <f t="shared" ca="1" si="316"/>
        <v/>
      </c>
      <c r="AH818" s="163" t="str">
        <f t="shared" si="295"/>
        <v/>
      </c>
      <c r="AI818" s="163" t="str">
        <f t="shared" si="296"/>
        <v/>
      </c>
    </row>
    <row r="819" spans="1:35">
      <c r="A819" s="164" t="str">
        <f t="shared" ca="1" si="298"/>
        <v/>
      </c>
      <c r="B819" s="44" t="str">
        <f t="shared" ca="1" si="299"/>
        <v/>
      </c>
      <c r="C819" s="45" t="str">
        <f t="shared" ca="1" si="297"/>
        <v/>
      </c>
      <c r="D819" s="45" t="str">
        <f t="shared" ca="1" si="300"/>
        <v/>
      </c>
      <c r="E819" s="44" t="str">
        <f t="shared" ca="1" si="301"/>
        <v/>
      </c>
      <c r="F819" s="45" t="str">
        <f t="shared" ca="1" si="302"/>
        <v/>
      </c>
      <c r="G819" s="46" t="str">
        <f t="shared" ca="1" si="303"/>
        <v/>
      </c>
      <c r="H819" s="44" t="str">
        <f t="shared" ca="1" si="304"/>
        <v/>
      </c>
      <c r="I819" s="45" t="str">
        <f t="shared" ca="1" si="305"/>
        <v/>
      </c>
      <c r="J819" s="46" t="str">
        <f t="shared" ca="1" si="306"/>
        <v/>
      </c>
      <c r="K819" s="44" t="str">
        <f t="shared" ca="1" si="307"/>
        <v/>
      </c>
      <c r="L819" s="45" t="str">
        <f t="shared" ca="1" si="308"/>
        <v/>
      </c>
      <c r="M819" s="46" t="str">
        <f t="shared" ca="1" si="309"/>
        <v/>
      </c>
      <c r="N819" s="44" t="str">
        <f t="shared" ca="1" si="310"/>
        <v/>
      </c>
      <c r="O819" s="45" t="str">
        <f t="shared" ca="1" si="311"/>
        <v/>
      </c>
      <c r="P819" s="46" t="str">
        <f t="shared" ca="1" si="312"/>
        <v/>
      </c>
      <c r="Q819" s="44" t="str">
        <f t="shared" ca="1" si="313"/>
        <v/>
      </c>
      <c r="R819" s="45" t="str">
        <f t="shared" ca="1" si="314"/>
        <v/>
      </c>
      <c r="S819" s="46" t="str">
        <f t="shared" ca="1" si="315"/>
        <v/>
      </c>
      <c r="T819" s="77" t="str">
        <f t="shared" ca="1" si="316"/>
        <v/>
      </c>
      <c r="AH819" s="163" t="str">
        <f t="shared" si="295"/>
        <v/>
      </c>
      <c r="AI819" s="163" t="str">
        <f t="shared" si="296"/>
        <v/>
      </c>
    </row>
    <row r="820" spans="1:35">
      <c r="A820" s="164" t="str">
        <f t="shared" ca="1" si="298"/>
        <v/>
      </c>
      <c r="B820" s="44" t="str">
        <f t="shared" ca="1" si="299"/>
        <v/>
      </c>
      <c r="C820" s="45" t="str">
        <f t="shared" ca="1" si="297"/>
        <v/>
      </c>
      <c r="D820" s="45" t="str">
        <f t="shared" ca="1" si="300"/>
        <v/>
      </c>
      <c r="E820" s="44" t="str">
        <f t="shared" ca="1" si="301"/>
        <v/>
      </c>
      <c r="F820" s="45" t="str">
        <f t="shared" ca="1" si="302"/>
        <v/>
      </c>
      <c r="G820" s="46" t="str">
        <f t="shared" ca="1" si="303"/>
        <v/>
      </c>
      <c r="H820" s="44" t="str">
        <f t="shared" ca="1" si="304"/>
        <v/>
      </c>
      <c r="I820" s="45" t="str">
        <f t="shared" ca="1" si="305"/>
        <v/>
      </c>
      <c r="J820" s="46" t="str">
        <f t="shared" ca="1" si="306"/>
        <v/>
      </c>
      <c r="K820" s="44" t="str">
        <f t="shared" ca="1" si="307"/>
        <v/>
      </c>
      <c r="L820" s="45" t="str">
        <f t="shared" ca="1" si="308"/>
        <v/>
      </c>
      <c r="M820" s="46" t="str">
        <f t="shared" ca="1" si="309"/>
        <v/>
      </c>
      <c r="N820" s="44" t="str">
        <f t="shared" ca="1" si="310"/>
        <v/>
      </c>
      <c r="O820" s="45" t="str">
        <f t="shared" ca="1" si="311"/>
        <v/>
      </c>
      <c r="P820" s="46" t="str">
        <f t="shared" ca="1" si="312"/>
        <v/>
      </c>
      <c r="Q820" s="44" t="str">
        <f t="shared" ca="1" si="313"/>
        <v/>
      </c>
      <c r="R820" s="45" t="str">
        <f t="shared" ca="1" si="314"/>
        <v/>
      </c>
      <c r="S820" s="46" t="str">
        <f t="shared" ca="1" si="315"/>
        <v/>
      </c>
      <c r="T820" s="77" t="str">
        <f t="shared" ca="1" si="316"/>
        <v/>
      </c>
      <c r="AH820" s="163" t="str">
        <f t="shared" si="295"/>
        <v/>
      </c>
      <c r="AI820" s="163" t="str">
        <f t="shared" si="296"/>
        <v/>
      </c>
    </row>
    <row r="821" spans="1:35">
      <c r="A821" s="164" t="str">
        <f t="shared" ca="1" si="298"/>
        <v/>
      </c>
      <c r="B821" s="44" t="str">
        <f t="shared" ca="1" si="299"/>
        <v/>
      </c>
      <c r="C821" s="45" t="str">
        <f t="shared" ca="1" si="297"/>
        <v/>
      </c>
      <c r="D821" s="45" t="str">
        <f t="shared" ca="1" si="300"/>
        <v/>
      </c>
      <c r="E821" s="44" t="str">
        <f t="shared" ca="1" si="301"/>
        <v/>
      </c>
      <c r="F821" s="45" t="str">
        <f t="shared" ca="1" si="302"/>
        <v/>
      </c>
      <c r="G821" s="46" t="str">
        <f t="shared" ca="1" si="303"/>
        <v/>
      </c>
      <c r="H821" s="44" t="str">
        <f t="shared" ca="1" si="304"/>
        <v/>
      </c>
      <c r="I821" s="45" t="str">
        <f t="shared" ca="1" si="305"/>
        <v/>
      </c>
      <c r="J821" s="46" t="str">
        <f t="shared" ca="1" si="306"/>
        <v/>
      </c>
      <c r="K821" s="44" t="str">
        <f t="shared" ca="1" si="307"/>
        <v/>
      </c>
      <c r="L821" s="45" t="str">
        <f t="shared" ca="1" si="308"/>
        <v/>
      </c>
      <c r="M821" s="46" t="str">
        <f t="shared" ca="1" si="309"/>
        <v/>
      </c>
      <c r="N821" s="44" t="str">
        <f t="shared" ca="1" si="310"/>
        <v/>
      </c>
      <c r="O821" s="45" t="str">
        <f t="shared" ca="1" si="311"/>
        <v/>
      </c>
      <c r="P821" s="46" t="str">
        <f t="shared" ca="1" si="312"/>
        <v/>
      </c>
      <c r="Q821" s="44" t="str">
        <f t="shared" ca="1" si="313"/>
        <v/>
      </c>
      <c r="R821" s="45" t="str">
        <f t="shared" ca="1" si="314"/>
        <v/>
      </c>
      <c r="S821" s="46" t="str">
        <f t="shared" ca="1" si="315"/>
        <v/>
      </c>
      <c r="T821" s="77" t="str">
        <f t="shared" ca="1" si="316"/>
        <v/>
      </c>
      <c r="AH821" s="163" t="str">
        <f t="shared" si="295"/>
        <v/>
      </c>
      <c r="AI821" s="163" t="str">
        <f t="shared" si="296"/>
        <v/>
      </c>
    </row>
    <row r="822" spans="1:35">
      <c r="A822" s="164" t="str">
        <f t="shared" ca="1" si="298"/>
        <v/>
      </c>
      <c r="B822" s="44" t="str">
        <f t="shared" ca="1" si="299"/>
        <v/>
      </c>
      <c r="C822" s="45" t="str">
        <f t="shared" ca="1" si="297"/>
        <v/>
      </c>
      <c r="D822" s="45" t="str">
        <f t="shared" ca="1" si="300"/>
        <v/>
      </c>
      <c r="E822" s="44" t="str">
        <f t="shared" ca="1" si="301"/>
        <v/>
      </c>
      <c r="F822" s="45" t="str">
        <f t="shared" ca="1" si="302"/>
        <v/>
      </c>
      <c r="G822" s="46" t="str">
        <f t="shared" ca="1" si="303"/>
        <v/>
      </c>
      <c r="H822" s="44" t="str">
        <f t="shared" ca="1" si="304"/>
        <v/>
      </c>
      <c r="I822" s="45" t="str">
        <f t="shared" ca="1" si="305"/>
        <v/>
      </c>
      <c r="J822" s="46" t="str">
        <f t="shared" ca="1" si="306"/>
        <v/>
      </c>
      <c r="K822" s="44" t="str">
        <f t="shared" ca="1" si="307"/>
        <v/>
      </c>
      <c r="L822" s="45" t="str">
        <f t="shared" ca="1" si="308"/>
        <v/>
      </c>
      <c r="M822" s="46" t="str">
        <f t="shared" ca="1" si="309"/>
        <v/>
      </c>
      <c r="N822" s="44" t="str">
        <f t="shared" ca="1" si="310"/>
        <v/>
      </c>
      <c r="O822" s="45" t="str">
        <f t="shared" ca="1" si="311"/>
        <v/>
      </c>
      <c r="P822" s="46" t="str">
        <f t="shared" ca="1" si="312"/>
        <v/>
      </c>
      <c r="Q822" s="44" t="str">
        <f t="shared" ca="1" si="313"/>
        <v/>
      </c>
      <c r="R822" s="45" t="str">
        <f t="shared" ca="1" si="314"/>
        <v/>
      </c>
      <c r="S822" s="46" t="str">
        <f t="shared" ca="1" si="315"/>
        <v/>
      </c>
      <c r="T822" s="77" t="str">
        <f t="shared" ca="1" si="316"/>
        <v/>
      </c>
      <c r="AH822" s="163" t="str">
        <f t="shared" si="295"/>
        <v/>
      </c>
      <c r="AI822" s="163" t="str">
        <f t="shared" si="296"/>
        <v/>
      </c>
    </row>
    <row r="823" spans="1:35">
      <c r="A823" s="164" t="str">
        <f t="shared" ca="1" si="298"/>
        <v/>
      </c>
      <c r="B823" s="44" t="str">
        <f t="shared" ca="1" si="299"/>
        <v/>
      </c>
      <c r="C823" s="45" t="str">
        <f t="shared" ca="1" si="297"/>
        <v/>
      </c>
      <c r="D823" s="45" t="str">
        <f t="shared" ca="1" si="300"/>
        <v/>
      </c>
      <c r="E823" s="44" t="str">
        <f t="shared" ca="1" si="301"/>
        <v/>
      </c>
      <c r="F823" s="45" t="str">
        <f t="shared" ca="1" si="302"/>
        <v/>
      </c>
      <c r="G823" s="46" t="str">
        <f t="shared" ca="1" si="303"/>
        <v/>
      </c>
      <c r="H823" s="44" t="str">
        <f t="shared" ca="1" si="304"/>
        <v/>
      </c>
      <c r="I823" s="45" t="str">
        <f t="shared" ca="1" si="305"/>
        <v/>
      </c>
      <c r="J823" s="46" t="str">
        <f t="shared" ca="1" si="306"/>
        <v/>
      </c>
      <c r="K823" s="44" t="str">
        <f t="shared" ca="1" si="307"/>
        <v/>
      </c>
      <c r="L823" s="45" t="str">
        <f t="shared" ca="1" si="308"/>
        <v/>
      </c>
      <c r="M823" s="46" t="str">
        <f t="shared" ca="1" si="309"/>
        <v/>
      </c>
      <c r="N823" s="44" t="str">
        <f t="shared" ca="1" si="310"/>
        <v/>
      </c>
      <c r="O823" s="45" t="str">
        <f t="shared" ca="1" si="311"/>
        <v/>
      </c>
      <c r="P823" s="46" t="str">
        <f t="shared" ca="1" si="312"/>
        <v/>
      </c>
      <c r="Q823" s="44" t="str">
        <f t="shared" ca="1" si="313"/>
        <v/>
      </c>
      <c r="R823" s="45" t="str">
        <f t="shared" ca="1" si="314"/>
        <v/>
      </c>
      <c r="S823" s="46" t="str">
        <f t="shared" ca="1" si="315"/>
        <v/>
      </c>
      <c r="T823" s="77" t="str">
        <f t="shared" ca="1" si="316"/>
        <v/>
      </c>
      <c r="AH823" s="163" t="str">
        <f t="shared" si="295"/>
        <v/>
      </c>
      <c r="AI823" s="163" t="str">
        <f t="shared" si="296"/>
        <v/>
      </c>
    </row>
    <row r="824" spans="1:35">
      <c r="A824" s="164" t="str">
        <f t="shared" ca="1" si="298"/>
        <v/>
      </c>
      <c r="B824" s="44" t="str">
        <f t="shared" ca="1" si="299"/>
        <v/>
      </c>
      <c r="C824" s="45" t="str">
        <f t="shared" ca="1" si="297"/>
        <v/>
      </c>
      <c r="D824" s="45" t="str">
        <f t="shared" ca="1" si="300"/>
        <v/>
      </c>
      <c r="E824" s="44" t="str">
        <f t="shared" ca="1" si="301"/>
        <v/>
      </c>
      <c r="F824" s="45" t="str">
        <f t="shared" ca="1" si="302"/>
        <v/>
      </c>
      <c r="G824" s="46" t="str">
        <f t="shared" ca="1" si="303"/>
        <v/>
      </c>
      <c r="H824" s="44" t="str">
        <f t="shared" ca="1" si="304"/>
        <v/>
      </c>
      <c r="I824" s="45" t="str">
        <f t="shared" ca="1" si="305"/>
        <v/>
      </c>
      <c r="J824" s="46" t="str">
        <f t="shared" ca="1" si="306"/>
        <v/>
      </c>
      <c r="K824" s="44" t="str">
        <f t="shared" ca="1" si="307"/>
        <v/>
      </c>
      <c r="L824" s="45" t="str">
        <f t="shared" ca="1" si="308"/>
        <v/>
      </c>
      <c r="M824" s="46" t="str">
        <f t="shared" ca="1" si="309"/>
        <v/>
      </c>
      <c r="N824" s="44" t="str">
        <f t="shared" ca="1" si="310"/>
        <v/>
      </c>
      <c r="O824" s="45" t="str">
        <f t="shared" ca="1" si="311"/>
        <v/>
      </c>
      <c r="P824" s="46" t="str">
        <f t="shared" ca="1" si="312"/>
        <v/>
      </c>
      <c r="Q824" s="44" t="str">
        <f t="shared" ca="1" si="313"/>
        <v/>
      </c>
      <c r="R824" s="45" t="str">
        <f t="shared" ca="1" si="314"/>
        <v/>
      </c>
      <c r="S824" s="46" t="str">
        <f t="shared" ca="1" si="315"/>
        <v/>
      </c>
      <c r="T824" s="77" t="str">
        <f t="shared" ca="1" si="316"/>
        <v/>
      </c>
      <c r="AH824" s="163" t="str">
        <f t="shared" si="295"/>
        <v/>
      </c>
      <c r="AI824" s="163" t="str">
        <f t="shared" si="296"/>
        <v/>
      </c>
    </row>
    <row r="825" spans="1:35">
      <c r="A825" s="164" t="str">
        <f t="shared" ca="1" si="298"/>
        <v/>
      </c>
      <c r="B825" s="44" t="str">
        <f t="shared" ca="1" si="299"/>
        <v/>
      </c>
      <c r="C825" s="45" t="str">
        <f t="shared" ca="1" si="297"/>
        <v/>
      </c>
      <c r="D825" s="45" t="str">
        <f t="shared" ca="1" si="300"/>
        <v/>
      </c>
      <c r="E825" s="44" t="str">
        <f t="shared" ca="1" si="301"/>
        <v/>
      </c>
      <c r="F825" s="45" t="str">
        <f t="shared" ca="1" si="302"/>
        <v/>
      </c>
      <c r="G825" s="46" t="str">
        <f t="shared" ca="1" si="303"/>
        <v/>
      </c>
      <c r="H825" s="44" t="str">
        <f t="shared" ca="1" si="304"/>
        <v/>
      </c>
      <c r="I825" s="45" t="str">
        <f t="shared" ca="1" si="305"/>
        <v/>
      </c>
      <c r="J825" s="46" t="str">
        <f t="shared" ca="1" si="306"/>
        <v/>
      </c>
      <c r="K825" s="44" t="str">
        <f t="shared" ca="1" si="307"/>
        <v/>
      </c>
      <c r="L825" s="45" t="str">
        <f t="shared" ca="1" si="308"/>
        <v/>
      </c>
      <c r="M825" s="46" t="str">
        <f t="shared" ca="1" si="309"/>
        <v/>
      </c>
      <c r="N825" s="44" t="str">
        <f t="shared" ca="1" si="310"/>
        <v/>
      </c>
      <c r="O825" s="45" t="str">
        <f t="shared" ca="1" si="311"/>
        <v/>
      </c>
      <c r="P825" s="46" t="str">
        <f t="shared" ca="1" si="312"/>
        <v/>
      </c>
      <c r="Q825" s="44" t="str">
        <f t="shared" ca="1" si="313"/>
        <v/>
      </c>
      <c r="R825" s="45" t="str">
        <f t="shared" ca="1" si="314"/>
        <v/>
      </c>
      <c r="S825" s="46" t="str">
        <f t="shared" ca="1" si="315"/>
        <v/>
      </c>
      <c r="T825" s="77" t="str">
        <f t="shared" ca="1" si="316"/>
        <v/>
      </c>
      <c r="AH825" s="163" t="str">
        <f t="shared" si="295"/>
        <v/>
      </c>
      <c r="AI825" s="163" t="str">
        <f t="shared" si="296"/>
        <v/>
      </c>
    </row>
    <row r="826" spans="1:35">
      <c r="A826" s="164" t="str">
        <f t="shared" ca="1" si="298"/>
        <v/>
      </c>
      <c r="B826" s="44" t="str">
        <f t="shared" ca="1" si="299"/>
        <v/>
      </c>
      <c r="C826" s="45" t="str">
        <f t="shared" ca="1" si="297"/>
        <v/>
      </c>
      <c r="D826" s="45" t="str">
        <f t="shared" ca="1" si="300"/>
        <v/>
      </c>
      <c r="E826" s="44" t="str">
        <f t="shared" ca="1" si="301"/>
        <v/>
      </c>
      <c r="F826" s="45" t="str">
        <f t="shared" ca="1" si="302"/>
        <v/>
      </c>
      <c r="G826" s="46" t="str">
        <f t="shared" ca="1" si="303"/>
        <v/>
      </c>
      <c r="H826" s="44" t="str">
        <f t="shared" ca="1" si="304"/>
        <v/>
      </c>
      <c r="I826" s="45" t="str">
        <f t="shared" ca="1" si="305"/>
        <v/>
      </c>
      <c r="J826" s="46" t="str">
        <f t="shared" ca="1" si="306"/>
        <v/>
      </c>
      <c r="K826" s="44" t="str">
        <f t="shared" ca="1" si="307"/>
        <v/>
      </c>
      <c r="L826" s="45" t="str">
        <f t="shared" ca="1" si="308"/>
        <v/>
      </c>
      <c r="M826" s="46" t="str">
        <f t="shared" ca="1" si="309"/>
        <v/>
      </c>
      <c r="N826" s="44" t="str">
        <f t="shared" ca="1" si="310"/>
        <v/>
      </c>
      <c r="O826" s="45" t="str">
        <f t="shared" ca="1" si="311"/>
        <v/>
      </c>
      <c r="P826" s="46" t="str">
        <f t="shared" ca="1" si="312"/>
        <v/>
      </c>
      <c r="Q826" s="44" t="str">
        <f t="shared" ca="1" si="313"/>
        <v/>
      </c>
      <c r="R826" s="45" t="str">
        <f t="shared" ca="1" si="314"/>
        <v/>
      </c>
      <c r="S826" s="46" t="str">
        <f t="shared" ca="1" si="315"/>
        <v/>
      </c>
      <c r="T826" s="77" t="str">
        <f t="shared" ca="1" si="316"/>
        <v/>
      </c>
      <c r="AH826" s="163" t="str">
        <f t="shared" si="295"/>
        <v/>
      </c>
      <c r="AI826" s="163" t="str">
        <f t="shared" si="296"/>
        <v/>
      </c>
    </row>
    <row r="827" spans="1:35">
      <c r="A827" s="164" t="str">
        <f t="shared" ca="1" si="298"/>
        <v/>
      </c>
      <c r="B827" s="44" t="str">
        <f t="shared" ca="1" si="299"/>
        <v/>
      </c>
      <c r="C827" s="45" t="str">
        <f t="shared" ca="1" si="297"/>
        <v/>
      </c>
      <c r="D827" s="45" t="str">
        <f t="shared" ca="1" si="300"/>
        <v/>
      </c>
      <c r="E827" s="44" t="str">
        <f t="shared" ca="1" si="301"/>
        <v/>
      </c>
      <c r="F827" s="45" t="str">
        <f t="shared" ca="1" si="302"/>
        <v/>
      </c>
      <c r="G827" s="46" t="str">
        <f t="shared" ca="1" si="303"/>
        <v/>
      </c>
      <c r="H827" s="44" t="str">
        <f t="shared" ca="1" si="304"/>
        <v/>
      </c>
      <c r="I827" s="45" t="str">
        <f t="shared" ca="1" si="305"/>
        <v/>
      </c>
      <c r="J827" s="46" t="str">
        <f t="shared" ca="1" si="306"/>
        <v/>
      </c>
      <c r="K827" s="44" t="str">
        <f t="shared" ca="1" si="307"/>
        <v/>
      </c>
      <c r="L827" s="45" t="str">
        <f t="shared" ca="1" si="308"/>
        <v/>
      </c>
      <c r="M827" s="46" t="str">
        <f t="shared" ca="1" si="309"/>
        <v/>
      </c>
      <c r="N827" s="44" t="str">
        <f t="shared" ca="1" si="310"/>
        <v/>
      </c>
      <c r="O827" s="45" t="str">
        <f t="shared" ca="1" si="311"/>
        <v/>
      </c>
      <c r="P827" s="46" t="str">
        <f t="shared" ca="1" si="312"/>
        <v/>
      </c>
      <c r="Q827" s="44" t="str">
        <f t="shared" ca="1" si="313"/>
        <v/>
      </c>
      <c r="R827" s="45" t="str">
        <f t="shared" ca="1" si="314"/>
        <v/>
      </c>
      <c r="S827" s="46" t="str">
        <f t="shared" ca="1" si="315"/>
        <v/>
      </c>
      <c r="T827" s="77" t="str">
        <f t="shared" ca="1" si="316"/>
        <v/>
      </c>
      <c r="AH827" s="163" t="str">
        <f t="shared" si="295"/>
        <v/>
      </c>
      <c r="AI827" s="163" t="str">
        <f t="shared" si="296"/>
        <v/>
      </c>
    </row>
    <row r="828" spans="1:35">
      <c r="A828" s="164" t="str">
        <f t="shared" ca="1" si="298"/>
        <v/>
      </c>
      <c r="B828" s="44" t="str">
        <f t="shared" ca="1" si="299"/>
        <v/>
      </c>
      <c r="C828" s="45" t="str">
        <f t="shared" ca="1" si="297"/>
        <v/>
      </c>
      <c r="D828" s="45" t="str">
        <f t="shared" ca="1" si="300"/>
        <v/>
      </c>
      <c r="E828" s="44" t="str">
        <f t="shared" ca="1" si="301"/>
        <v/>
      </c>
      <c r="F828" s="45" t="str">
        <f t="shared" ca="1" si="302"/>
        <v/>
      </c>
      <c r="G828" s="46" t="str">
        <f t="shared" ca="1" si="303"/>
        <v/>
      </c>
      <c r="H828" s="44" t="str">
        <f t="shared" ca="1" si="304"/>
        <v/>
      </c>
      <c r="I828" s="45" t="str">
        <f t="shared" ca="1" si="305"/>
        <v/>
      </c>
      <c r="J828" s="46" t="str">
        <f t="shared" ca="1" si="306"/>
        <v/>
      </c>
      <c r="K828" s="44" t="str">
        <f t="shared" ca="1" si="307"/>
        <v/>
      </c>
      <c r="L828" s="45" t="str">
        <f t="shared" ca="1" si="308"/>
        <v/>
      </c>
      <c r="M828" s="46" t="str">
        <f t="shared" ca="1" si="309"/>
        <v/>
      </c>
      <c r="N828" s="44" t="str">
        <f t="shared" ca="1" si="310"/>
        <v/>
      </c>
      <c r="O828" s="45" t="str">
        <f t="shared" ca="1" si="311"/>
        <v/>
      </c>
      <c r="P828" s="46" t="str">
        <f t="shared" ca="1" si="312"/>
        <v/>
      </c>
      <c r="Q828" s="44" t="str">
        <f t="shared" ca="1" si="313"/>
        <v/>
      </c>
      <c r="R828" s="45" t="str">
        <f t="shared" ca="1" si="314"/>
        <v/>
      </c>
      <c r="S828" s="46" t="str">
        <f t="shared" ca="1" si="315"/>
        <v/>
      </c>
      <c r="T828" s="77" t="str">
        <f t="shared" ca="1" si="316"/>
        <v/>
      </c>
      <c r="AH828" s="163" t="str">
        <f t="shared" si="295"/>
        <v/>
      </c>
      <c r="AI828" s="163" t="str">
        <f t="shared" si="296"/>
        <v/>
      </c>
    </row>
    <row r="829" spans="1:35">
      <c r="A829" s="164" t="str">
        <f t="shared" ca="1" si="298"/>
        <v/>
      </c>
      <c r="B829" s="44" t="str">
        <f t="shared" ca="1" si="299"/>
        <v/>
      </c>
      <c r="C829" s="45" t="str">
        <f t="shared" ca="1" si="297"/>
        <v/>
      </c>
      <c r="D829" s="45" t="str">
        <f t="shared" ca="1" si="300"/>
        <v/>
      </c>
      <c r="E829" s="44" t="str">
        <f t="shared" ca="1" si="301"/>
        <v/>
      </c>
      <c r="F829" s="45" t="str">
        <f t="shared" ca="1" si="302"/>
        <v/>
      </c>
      <c r="G829" s="46" t="str">
        <f t="shared" ca="1" si="303"/>
        <v/>
      </c>
      <c r="H829" s="44" t="str">
        <f t="shared" ca="1" si="304"/>
        <v/>
      </c>
      <c r="I829" s="45" t="str">
        <f t="shared" ca="1" si="305"/>
        <v/>
      </c>
      <c r="J829" s="46" t="str">
        <f t="shared" ca="1" si="306"/>
        <v/>
      </c>
      <c r="K829" s="44" t="str">
        <f t="shared" ca="1" si="307"/>
        <v/>
      </c>
      <c r="L829" s="45" t="str">
        <f t="shared" ca="1" si="308"/>
        <v/>
      </c>
      <c r="M829" s="46" t="str">
        <f t="shared" ca="1" si="309"/>
        <v/>
      </c>
      <c r="N829" s="44" t="str">
        <f t="shared" ca="1" si="310"/>
        <v/>
      </c>
      <c r="O829" s="45" t="str">
        <f t="shared" ca="1" si="311"/>
        <v/>
      </c>
      <c r="P829" s="46" t="str">
        <f t="shared" ca="1" si="312"/>
        <v/>
      </c>
      <c r="Q829" s="44" t="str">
        <f t="shared" ca="1" si="313"/>
        <v/>
      </c>
      <c r="R829" s="45" t="str">
        <f t="shared" ca="1" si="314"/>
        <v/>
      </c>
      <c r="S829" s="46" t="str">
        <f t="shared" ca="1" si="315"/>
        <v/>
      </c>
      <c r="T829" s="77" t="str">
        <f t="shared" ca="1" si="316"/>
        <v/>
      </c>
      <c r="AH829" s="163" t="str">
        <f t="shared" si="295"/>
        <v/>
      </c>
      <c r="AI829" s="163" t="str">
        <f t="shared" si="296"/>
        <v/>
      </c>
    </row>
    <row r="830" spans="1:35">
      <c r="A830" s="164" t="str">
        <f t="shared" ca="1" si="298"/>
        <v/>
      </c>
      <c r="B830" s="44" t="str">
        <f t="shared" ca="1" si="299"/>
        <v/>
      </c>
      <c r="C830" s="45" t="str">
        <f t="shared" ca="1" si="297"/>
        <v/>
      </c>
      <c r="D830" s="45" t="str">
        <f t="shared" ca="1" si="300"/>
        <v/>
      </c>
      <c r="E830" s="44" t="str">
        <f t="shared" ca="1" si="301"/>
        <v/>
      </c>
      <c r="F830" s="45" t="str">
        <f t="shared" ca="1" si="302"/>
        <v/>
      </c>
      <c r="G830" s="46" t="str">
        <f t="shared" ca="1" si="303"/>
        <v/>
      </c>
      <c r="H830" s="44" t="str">
        <f t="shared" ca="1" si="304"/>
        <v/>
      </c>
      <c r="I830" s="45" t="str">
        <f t="shared" ca="1" si="305"/>
        <v/>
      </c>
      <c r="J830" s="46" t="str">
        <f t="shared" ca="1" si="306"/>
        <v/>
      </c>
      <c r="K830" s="44" t="str">
        <f t="shared" ca="1" si="307"/>
        <v/>
      </c>
      <c r="L830" s="45" t="str">
        <f t="shared" ca="1" si="308"/>
        <v/>
      </c>
      <c r="M830" s="46" t="str">
        <f t="shared" ca="1" si="309"/>
        <v/>
      </c>
      <c r="N830" s="44" t="str">
        <f t="shared" ca="1" si="310"/>
        <v/>
      </c>
      <c r="O830" s="45" t="str">
        <f t="shared" ca="1" si="311"/>
        <v/>
      </c>
      <c r="P830" s="46" t="str">
        <f t="shared" ca="1" si="312"/>
        <v/>
      </c>
      <c r="Q830" s="44" t="str">
        <f t="shared" ca="1" si="313"/>
        <v/>
      </c>
      <c r="R830" s="45" t="str">
        <f t="shared" ca="1" si="314"/>
        <v/>
      </c>
      <c r="S830" s="46" t="str">
        <f t="shared" ca="1" si="315"/>
        <v/>
      </c>
      <c r="T830" s="77" t="str">
        <f t="shared" ca="1" si="316"/>
        <v/>
      </c>
      <c r="AH830" s="163" t="str">
        <f t="shared" si="295"/>
        <v/>
      </c>
      <c r="AI830" s="163" t="str">
        <f t="shared" si="296"/>
        <v/>
      </c>
    </row>
    <row r="831" spans="1:35">
      <c r="A831" s="164" t="str">
        <f t="shared" ca="1" si="298"/>
        <v/>
      </c>
      <c r="B831" s="44" t="str">
        <f t="shared" ca="1" si="299"/>
        <v/>
      </c>
      <c r="C831" s="45" t="str">
        <f t="shared" ca="1" si="297"/>
        <v/>
      </c>
      <c r="D831" s="45" t="str">
        <f t="shared" ca="1" si="300"/>
        <v/>
      </c>
      <c r="E831" s="44" t="str">
        <f t="shared" ca="1" si="301"/>
        <v/>
      </c>
      <c r="F831" s="45" t="str">
        <f t="shared" ca="1" si="302"/>
        <v/>
      </c>
      <c r="G831" s="46" t="str">
        <f t="shared" ca="1" si="303"/>
        <v/>
      </c>
      <c r="H831" s="44" t="str">
        <f t="shared" ca="1" si="304"/>
        <v/>
      </c>
      <c r="I831" s="45" t="str">
        <f t="shared" ca="1" si="305"/>
        <v/>
      </c>
      <c r="J831" s="46" t="str">
        <f t="shared" ca="1" si="306"/>
        <v/>
      </c>
      <c r="K831" s="44" t="str">
        <f t="shared" ca="1" si="307"/>
        <v/>
      </c>
      <c r="L831" s="45" t="str">
        <f t="shared" ca="1" si="308"/>
        <v/>
      </c>
      <c r="M831" s="46" t="str">
        <f t="shared" ca="1" si="309"/>
        <v/>
      </c>
      <c r="N831" s="44" t="str">
        <f t="shared" ca="1" si="310"/>
        <v/>
      </c>
      <c r="O831" s="45" t="str">
        <f t="shared" ca="1" si="311"/>
        <v/>
      </c>
      <c r="P831" s="46" t="str">
        <f t="shared" ca="1" si="312"/>
        <v/>
      </c>
      <c r="Q831" s="44" t="str">
        <f t="shared" ca="1" si="313"/>
        <v/>
      </c>
      <c r="R831" s="45" t="str">
        <f t="shared" ca="1" si="314"/>
        <v/>
      </c>
      <c r="S831" s="46" t="str">
        <f t="shared" ca="1" si="315"/>
        <v/>
      </c>
      <c r="T831" s="77" t="str">
        <f t="shared" ca="1" si="316"/>
        <v/>
      </c>
      <c r="AH831" s="163" t="str">
        <f t="shared" si="295"/>
        <v/>
      </c>
      <c r="AI831" s="163" t="str">
        <f t="shared" si="296"/>
        <v/>
      </c>
    </row>
    <row r="832" spans="1:35">
      <c r="A832" s="164" t="str">
        <f t="shared" ca="1" si="298"/>
        <v/>
      </c>
      <c r="B832" s="44" t="str">
        <f t="shared" ca="1" si="299"/>
        <v/>
      </c>
      <c r="C832" s="45" t="str">
        <f t="shared" ca="1" si="297"/>
        <v/>
      </c>
      <c r="D832" s="45" t="str">
        <f t="shared" ca="1" si="300"/>
        <v/>
      </c>
      <c r="E832" s="44" t="str">
        <f t="shared" ca="1" si="301"/>
        <v/>
      </c>
      <c r="F832" s="45" t="str">
        <f t="shared" ca="1" si="302"/>
        <v/>
      </c>
      <c r="G832" s="46" t="str">
        <f t="shared" ca="1" si="303"/>
        <v/>
      </c>
      <c r="H832" s="44" t="str">
        <f t="shared" ca="1" si="304"/>
        <v/>
      </c>
      <c r="I832" s="45" t="str">
        <f t="shared" ca="1" si="305"/>
        <v/>
      </c>
      <c r="J832" s="46" t="str">
        <f t="shared" ca="1" si="306"/>
        <v/>
      </c>
      <c r="K832" s="44" t="str">
        <f t="shared" ca="1" si="307"/>
        <v/>
      </c>
      <c r="L832" s="45" t="str">
        <f t="shared" ca="1" si="308"/>
        <v/>
      </c>
      <c r="M832" s="46" t="str">
        <f t="shared" ca="1" si="309"/>
        <v/>
      </c>
      <c r="N832" s="44" t="str">
        <f t="shared" ca="1" si="310"/>
        <v/>
      </c>
      <c r="O832" s="45" t="str">
        <f t="shared" ca="1" si="311"/>
        <v/>
      </c>
      <c r="P832" s="46" t="str">
        <f t="shared" ca="1" si="312"/>
        <v/>
      </c>
      <c r="Q832" s="44" t="str">
        <f t="shared" ca="1" si="313"/>
        <v/>
      </c>
      <c r="R832" s="45" t="str">
        <f t="shared" ca="1" si="314"/>
        <v/>
      </c>
      <c r="S832" s="46" t="str">
        <f t="shared" ca="1" si="315"/>
        <v/>
      </c>
      <c r="T832" s="77" t="str">
        <f t="shared" ca="1" si="316"/>
        <v/>
      </c>
      <c r="AH832" s="163" t="str">
        <f t="shared" si="295"/>
        <v/>
      </c>
      <c r="AI832" s="163" t="str">
        <f t="shared" si="296"/>
        <v/>
      </c>
    </row>
    <row r="833" spans="1:35">
      <c r="A833" s="164" t="str">
        <f t="shared" ca="1" si="298"/>
        <v/>
      </c>
      <c r="B833" s="44" t="str">
        <f t="shared" ca="1" si="299"/>
        <v/>
      </c>
      <c r="C833" s="45" t="str">
        <f t="shared" ca="1" si="297"/>
        <v/>
      </c>
      <c r="D833" s="45" t="str">
        <f t="shared" ca="1" si="300"/>
        <v/>
      </c>
      <c r="E833" s="44" t="str">
        <f t="shared" ca="1" si="301"/>
        <v/>
      </c>
      <c r="F833" s="45" t="str">
        <f t="shared" ca="1" si="302"/>
        <v/>
      </c>
      <c r="G833" s="46" t="str">
        <f t="shared" ca="1" si="303"/>
        <v/>
      </c>
      <c r="H833" s="44" t="str">
        <f t="shared" ca="1" si="304"/>
        <v/>
      </c>
      <c r="I833" s="45" t="str">
        <f t="shared" ca="1" si="305"/>
        <v/>
      </c>
      <c r="J833" s="46" t="str">
        <f t="shared" ca="1" si="306"/>
        <v/>
      </c>
      <c r="K833" s="44" t="str">
        <f t="shared" ca="1" si="307"/>
        <v/>
      </c>
      <c r="L833" s="45" t="str">
        <f t="shared" ca="1" si="308"/>
        <v/>
      </c>
      <c r="M833" s="46" t="str">
        <f t="shared" ca="1" si="309"/>
        <v/>
      </c>
      <c r="N833" s="44" t="str">
        <f t="shared" ca="1" si="310"/>
        <v/>
      </c>
      <c r="O833" s="45" t="str">
        <f t="shared" ca="1" si="311"/>
        <v/>
      </c>
      <c r="P833" s="46" t="str">
        <f t="shared" ca="1" si="312"/>
        <v/>
      </c>
      <c r="Q833" s="44" t="str">
        <f t="shared" ca="1" si="313"/>
        <v/>
      </c>
      <c r="R833" s="45" t="str">
        <f t="shared" ca="1" si="314"/>
        <v/>
      </c>
      <c r="S833" s="46" t="str">
        <f t="shared" ca="1" si="315"/>
        <v/>
      </c>
      <c r="T833" s="77" t="str">
        <f t="shared" ca="1" si="316"/>
        <v/>
      </c>
      <c r="AH833" s="163" t="str">
        <f t="shared" si="295"/>
        <v/>
      </c>
      <c r="AI833" s="163" t="str">
        <f t="shared" si="296"/>
        <v/>
      </c>
    </row>
    <row r="834" spans="1:35">
      <c r="A834" s="164" t="str">
        <f t="shared" ca="1" si="298"/>
        <v/>
      </c>
      <c r="B834" s="44" t="str">
        <f t="shared" ca="1" si="299"/>
        <v/>
      </c>
      <c r="C834" s="45" t="str">
        <f t="shared" ca="1" si="297"/>
        <v/>
      </c>
      <c r="D834" s="45" t="str">
        <f t="shared" ca="1" si="300"/>
        <v/>
      </c>
      <c r="E834" s="44" t="str">
        <f t="shared" ca="1" si="301"/>
        <v/>
      </c>
      <c r="F834" s="45" t="str">
        <f t="shared" ca="1" si="302"/>
        <v/>
      </c>
      <c r="G834" s="46" t="str">
        <f t="shared" ca="1" si="303"/>
        <v/>
      </c>
      <c r="H834" s="44" t="str">
        <f t="shared" ca="1" si="304"/>
        <v/>
      </c>
      <c r="I834" s="45" t="str">
        <f t="shared" ca="1" si="305"/>
        <v/>
      </c>
      <c r="J834" s="46" t="str">
        <f t="shared" ca="1" si="306"/>
        <v/>
      </c>
      <c r="K834" s="44" t="str">
        <f t="shared" ca="1" si="307"/>
        <v/>
      </c>
      <c r="L834" s="45" t="str">
        <f t="shared" ca="1" si="308"/>
        <v/>
      </c>
      <c r="M834" s="46" t="str">
        <f t="shared" ca="1" si="309"/>
        <v/>
      </c>
      <c r="N834" s="44" t="str">
        <f t="shared" ca="1" si="310"/>
        <v/>
      </c>
      <c r="O834" s="45" t="str">
        <f t="shared" ca="1" si="311"/>
        <v/>
      </c>
      <c r="P834" s="46" t="str">
        <f t="shared" ca="1" si="312"/>
        <v/>
      </c>
      <c r="Q834" s="44" t="str">
        <f t="shared" ca="1" si="313"/>
        <v/>
      </c>
      <c r="R834" s="45" t="str">
        <f t="shared" ca="1" si="314"/>
        <v/>
      </c>
      <c r="S834" s="46" t="str">
        <f t="shared" ca="1" si="315"/>
        <v/>
      </c>
      <c r="T834" s="77" t="str">
        <f t="shared" ca="1" si="316"/>
        <v/>
      </c>
      <c r="AH834" s="163" t="str">
        <f t="shared" si="295"/>
        <v/>
      </c>
      <c r="AI834" s="163" t="str">
        <f t="shared" si="296"/>
        <v/>
      </c>
    </row>
    <row r="835" spans="1:35">
      <c r="A835" s="164" t="str">
        <f t="shared" ca="1" si="298"/>
        <v/>
      </c>
      <c r="B835" s="44" t="str">
        <f t="shared" ca="1" si="299"/>
        <v/>
      </c>
      <c r="C835" s="45" t="str">
        <f t="shared" ca="1" si="297"/>
        <v/>
      </c>
      <c r="D835" s="45" t="str">
        <f t="shared" ca="1" si="300"/>
        <v/>
      </c>
      <c r="E835" s="44" t="str">
        <f t="shared" ca="1" si="301"/>
        <v/>
      </c>
      <c r="F835" s="45" t="str">
        <f t="shared" ca="1" si="302"/>
        <v/>
      </c>
      <c r="G835" s="46" t="str">
        <f t="shared" ca="1" si="303"/>
        <v/>
      </c>
      <c r="H835" s="44" t="str">
        <f t="shared" ca="1" si="304"/>
        <v/>
      </c>
      <c r="I835" s="45" t="str">
        <f t="shared" ca="1" si="305"/>
        <v/>
      </c>
      <c r="J835" s="46" t="str">
        <f t="shared" ca="1" si="306"/>
        <v/>
      </c>
      <c r="K835" s="44" t="str">
        <f t="shared" ca="1" si="307"/>
        <v/>
      </c>
      <c r="L835" s="45" t="str">
        <f t="shared" ca="1" si="308"/>
        <v/>
      </c>
      <c r="M835" s="46" t="str">
        <f t="shared" ca="1" si="309"/>
        <v/>
      </c>
      <c r="N835" s="44" t="str">
        <f t="shared" ca="1" si="310"/>
        <v/>
      </c>
      <c r="O835" s="45" t="str">
        <f t="shared" ca="1" si="311"/>
        <v/>
      </c>
      <c r="P835" s="46" t="str">
        <f t="shared" ca="1" si="312"/>
        <v/>
      </c>
      <c r="Q835" s="44" t="str">
        <f t="shared" ca="1" si="313"/>
        <v/>
      </c>
      <c r="R835" s="45" t="str">
        <f t="shared" ca="1" si="314"/>
        <v/>
      </c>
      <c r="S835" s="46" t="str">
        <f t="shared" ca="1" si="315"/>
        <v/>
      </c>
      <c r="T835" s="77" t="str">
        <f t="shared" ca="1" si="316"/>
        <v/>
      </c>
      <c r="AH835" s="163" t="str">
        <f t="shared" si="295"/>
        <v/>
      </c>
      <c r="AI835" s="163" t="str">
        <f t="shared" si="296"/>
        <v/>
      </c>
    </row>
    <row r="836" spans="1:35">
      <c r="A836" s="164" t="str">
        <f t="shared" ca="1" si="298"/>
        <v/>
      </c>
      <c r="B836" s="44" t="str">
        <f t="shared" ca="1" si="299"/>
        <v/>
      </c>
      <c r="C836" s="45" t="str">
        <f t="shared" ca="1" si="297"/>
        <v/>
      </c>
      <c r="D836" s="45" t="str">
        <f t="shared" ca="1" si="300"/>
        <v/>
      </c>
      <c r="E836" s="44" t="str">
        <f t="shared" ca="1" si="301"/>
        <v/>
      </c>
      <c r="F836" s="45" t="str">
        <f t="shared" ca="1" si="302"/>
        <v/>
      </c>
      <c r="G836" s="46" t="str">
        <f t="shared" ca="1" si="303"/>
        <v/>
      </c>
      <c r="H836" s="44" t="str">
        <f t="shared" ca="1" si="304"/>
        <v/>
      </c>
      <c r="I836" s="45" t="str">
        <f t="shared" ca="1" si="305"/>
        <v/>
      </c>
      <c r="J836" s="46" t="str">
        <f t="shared" ca="1" si="306"/>
        <v/>
      </c>
      <c r="K836" s="44" t="str">
        <f t="shared" ca="1" si="307"/>
        <v/>
      </c>
      <c r="L836" s="45" t="str">
        <f t="shared" ca="1" si="308"/>
        <v/>
      </c>
      <c r="M836" s="46" t="str">
        <f t="shared" ca="1" si="309"/>
        <v/>
      </c>
      <c r="N836" s="44" t="str">
        <f t="shared" ca="1" si="310"/>
        <v/>
      </c>
      <c r="O836" s="45" t="str">
        <f t="shared" ca="1" si="311"/>
        <v/>
      </c>
      <c r="P836" s="46" t="str">
        <f t="shared" ca="1" si="312"/>
        <v/>
      </c>
      <c r="Q836" s="44" t="str">
        <f t="shared" ca="1" si="313"/>
        <v/>
      </c>
      <c r="R836" s="45" t="str">
        <f t="shared" ca="1" si="314"/>
        <v/>
      </c>
      <c r="S836" s="46" t="str">
        <f t="shared" ca="1" si="315"/>
        <v/>
      </c>
      <c r="T836" s="77" t="str">
        <f t="shared" ca="1" si="316"/>
        <v/>
      </c>
      <c r="AH836" s="163" t="str">
        <f t="shared" ref="AH836:AH899" si="317">IF(COUNTIF(X:X,V836)*COUNTIF(Z:Z,V836)*COUNTIF(AB:AB,V836)*COUNTIF(AD:AD,V836)*COUNTIF(AF:AF,V836),V836,"")</f>
        <v/>
      </c>
      <c r="AI836" s="163" t="str">
        <f t="shared" ref="AI836:AI899" si="318">IF(AH836&gt;$A$14,AH836,"")</f>
        <v/>
      </c>
    </row>
    <row r="837" spans="1:35">
      <c r="A837" s="164" t="str">
        <f t="shared" ca="1" si="298"/>
        <v/>
      </c>
      <c r="B837" s="44" t="str">
        <f t="shared" ca="1" si="299"/>
        <v/>
      </c>
      <c r="C837" s="45" t="str">
        <f t="shared" ca="1" si="297"/>
        <v/>
      </c>
      <c r="D837" s="45" t="str">
        <f t="shared" ca="1" si="300"/>
        <v/>
      </c>
      <c r="E837" s="44" t="str">
        <f t="shared" ca="1" si="301"/>
        <v/>
      </c>
      <c r="F837" s="45" t="str">
        <f t="shared" ca="1" si="302"/>
        <v/>
      </c>
      <c r="G837" s="46" t="str">
        <f t="shared" ca="1" si="303"/>
        <v/>
      </c>
      <c r="H837" s="44" t="str">
        <f t="shared" ca="1" si="304"/>
        <v/>
      </c>
      <c r="I837" s="45" t="str">
        <f t="shared" ca="1" si="305"/>
        <v/>
      </c>
      <c r="J837" s="46" t="str">
        <f t="shared" ca="1" si="306"/>
        <v/>
      </c>
      <c r="K837" s="44" t="str">
        <f t="shared" ca="1" si="307"/>
        <v/>
      </c>
      <c r="L837" s="45" t="str">
        <f t="shared" ca="1" si="308"/>
        <v/>
      </c>
      <c r="M837" s="46" t="str">
        <f t="shared" ca="1" si="309"/>
        <v/>
      </c>
      <c r="N837" s="44" t="str">
        <f t="shared" ca="1" si="310"/>
        <v/>
      </c>
      <c r="O837" s="45" t="str">
        <f t="shared" ca="1" si="311"/>
        <v/>
      </c>
      <c r="P837" s="46" t="str">
        <f t="shared" ca="1" si="312"/>
        <v/>
      </c>
      <c r="Q837" s="44" t="str">
        <f t="shared" ca="1" si="313"/>
        <v/>
      </c>
      <c r="R837" s="45" t="str">
        <f t="shared" ca="1" si="314"/>
        <v/>
      </c>
      <c r="S837" s="46" t="str">
        <f t="shared" ca="1" si="315"/>
        <v/>
      </c>
      <c r="T837" s="77" t="str">
        <f t="shared" ca="1" si="316"/>
        <v/>
      </c>
      <c r="AH837" s="163" t="str">
        <f t="shared" si="317"/>
        <v/>
      </c>
      <c r="AI837" s="163" t="str">
        <f t="shared" si="318"/>
        <v/>
      </c>
    </row>
    <row r="838" spans="1:35">
      <c r="A838" s="164" t="str">
        <f t="shared" ca="1" si="298"/>
        <v/>
      </c>
      <c r="B838" s="44" t="str">
        <f t="shared" ca="1" si="299"/>
        <v/>
      </c>
      <c r="C838" s="45" t="str">
        <f t="shared" ca="1" si="297"/>
        <v/>
      </c>
      <c r="D838" s="45" t="str">
        <f t="shared" ca="1" si="300"/>
        <v/>
      </c>
      <c r="E838" s="44" t="str">
        <f t="shared" ca="1" si="301"/>
        <v/>
      </c>
      <c r="F838" s="45" t="str">
        <f t="shared" ca="1" si="302"/>
        <v/>
      </c>
      <c r="G838" s="46" t="str">
        <f t="shared" ca="1" si="303"/>
        <v/>
      </c>
      <c r="H838" s="44" t="str">
        <f t="shared" ca="1" si="304"/>
        <v/>
      </c>
      <c r="I838" s="45" t="str">
        <f t="shared" ca="1" si="305"/>
        <v/>
      </c>
      <c r="J838" s="46" t="str">
        <f t="shared" ca="1" si="306"/>
        <v/>
      </c>
      <c r="K838" s="44" t="str">
        <f t="shared" ca="1" si="307"/>
        <v/>
      </c>
      <c r="L838" s="45" t="str">
        <f t="shared" ca="1" si="308"/>
        <v/>
      </c>
      <c r="M838" s="46" t="str">
        <f t="shared" ca="1" si="309"/>
        <v/>
      </c>
      <c r="N838" s="44" t="str">
        <f t="shared" ca="1" si="310"/>
        <v/>
      </c>
      <c r="O838" s="45" t="str">
        <f t="shared" ca="1" si="311"/>
        <v/>
      </c>
      <c r="P838" s="46" t="str">
        <f t="shared" ca="1" si="312"/>
        <v/>
      </c>
      <c r="Q838" s="44" t="str">
        <f t="shared" ca="1" si="313"/>
        <v/>
      </c>
      <c r="R838" s="45" t="str">
        <f t="shared" ca="1" si="314"/>
        <v/>
      </c>
      <c r="S838" s="46" t="str">
        <f t="shared" ca="1" si="315"/>
        <v/>
      </c>
      <c r="T838" s="77" t="str">
        <f t="shared" ca="1" si="316"/>
        <v/>
      </c>
      <c r="AH838" s="163" t="str">
        <f t="shared" si="317"/>
        <v/>
      </c>
      <c r="AI838" s="163" t="str">
        <f t="shared" si="318"/>
        <v/>
      </c>
    </row>
    <row r="839" spans="1:35">
      <c r="A839" s="164" t="str">
        <f t="shared" ca="1" si="298"/>
        <v/>
      </c>
      <c r="B839" s="44" t="str">
        <f t="shared" ca="1" si="299"/>
        <v/>
      </c>
      <c r="C839" s="45" t="str">
        <f t="shared" ca="1" si="297"/>
        <v/>
      </c>
      <c r="D839" s="45" t="str">
        <f t="shared" ca="1" si="300"/>
        <v/>
      </c>
      <c r="E839" s="44" t="str">
        <f t="shared" ca="1" si="301"/>
        <v/>
      </c>
      <c r="F839" s="45" t="str">
        <f t="shared" ca="1" si="302"/>
        <v/>
      </c>
      <c r="G839" s="46" t="str">
        <f t="shared" ca="1" si="303"/>
        <v/>
      </c>
      <c r="H839" s="44" t="str">
        <f t="shared" ca="1" si="304"/>
        <v/>
      </c>
      <c r="I839" s="45" t="str">
        <f t="shared" ca="1" si="305"/>
        <v/>
      </c>
      <c r="J839" s="46" t="str">
        <f t="shared" ca="1" si="306"/>
        <v/>
      </c>
      <c r="K839" s="44" t="str">
        <f t="shared" ca="1" si="307"/>
        <v/>
      </c>
      <c r="L839" s="45" t="str">
        <f t="shared" ca="1" si="308"/>
        <v/>
      </c>
      <c r="M839" s="46" t="str">
        <f t="shared" ca="1" si="309"/>
        <v/>
      </c>
      <c r="N839" s="44" t="str">
        <f t="shared" ca="1" si="310"/>
        <v/>
      </c>
      <c r="O839" s="45" t="str">
        <f t="shared" ca="1" si="311"/>
        <v/>
      </c>
      <c r="P839" s="46" t="str">
        <f t="shared" ca="1" si="312"/>
        <v/>
      </c>
      <c r="Q839" s="44" t="str">
        <f t="shared" ca="1" si="313"/>
        <v/>
      </c>
      <c r="R839" s="45" t="str">
        <f t="shared" ca="1" si="314"/>
        <v/>
      </c>
      <c r="S839" s="46" t="str">
        <f t="shared" ca="1" si="315"/>
        <v/>
      </c>
      <c r="T839" s="77" t="str">
        <f t="shared" ca="1" si="316"/>
        <v/>
      </c>
      <c r="AH839" s="163" t="str">
        <f t="shared" si="317"/>
        <v/>
      </c>
      <c r="AI839" s="163" t="str">
        <f t="shared" si="318"/>
        <v/>
      </c>
    </row>
    <row r="840" spans="1:35">
      <c r="A840" s="164" t="str">
        <f t="shared" ca="1" si="298"/>
        <v/>
      </c>
      <c r="B840" s="44" t="str">
        <f t="shared" ca="1" si="299"/>
        <v/>
      </c>
      <c r="C840" s="45" t="str">
        <f t="shared" ca="1" si="297"/>
        <v/>
      </c>
      <c r="D840" s="45" t="str">
        <f t="shared" ca="1" si="300"/>
        <v/>
      </c>
      <c r="E840" s="44" t="str">
        <f t="shared" ca="1" si="301"/>
        <v/>
      </c>
      <c r="F840" s="45" t="str">
        <f t="shared" ca="1" si="302"/>
        <v/>
      </c>
      <c r="G840" s="46" t="str">
        <f t="shared" ca="1" si="303"/>
        <v/>
      </c>
      <c r="H840" s="44" t="str">
        <f t="shared" ca="1" si="304"/>
        <v/>
      </c>
      <c r="I840" s="45" t="str">
        <f t="shared" ca="1" si="305"/>
        <v/>
      </c>
      <c r="J840" s="46" t="str">
        <f t="shared" ca="1" si="306"/>
        <v/>
      </c>
      <c r="K840" s="44" t="str">
        <f t="shared" ca="1" si="307"/>
        <v/>
      </c>
      <c r="L840" s="45" t="str">
        <f t="shared" ca="1" si="308"/>
        <v/>
      </c>
      <c r="M840" s="46" t="str">
        <f t="shared" ca="1" si="309"/>
        <v/>
      </c>
      <c r="N840" s="44" t="str">
        <f t="shared" ca="1" si="310"/>
        <v/>
      </c>
      <c r="O840" s="45" t="str">
        <f t="shared" ca="1" si="311"/>
        <v/>
      </c>
      <c r="P840" s="46" t="str">
        <f t="shared" ca="1" si="312"/>
        <v/>
      </c>
      <c r="Q840" s="44" t="str">
        <f t="shared" ca="1" si="313"/>
        <v/>
      </c>
      <c r="R840" s="45" t="str">
        <f t="shared" ca="1" si="314"/>
        <v/>
      </c>
      <c r="S840" s="46" t="str">
        <f t="shared" ca="1" si="315"/>
        <v/>
      </c>
      <c r="T840" s="77" t="str">
        <f t="shared" ca="1" si="316"/>
        <v/>
      </c>
      <c r="AH840" s="163" t="str">
        <f t="shared" si="317"/>
        <v/>
      </c>
      <c r="AI840" s="163" t="str">
        <f t="shared" si="318"/>
        <v/>
      </c>
    </row>
    <row r="841" spans="1:35">
      <c r="A841" s="164" t="str">
        <f t="shared" ca="1" si="298"/>
        <v/>
      </c>
      <c r="B841" s="44" t="str">
        <f t="shared" ca="1" si="299"/>
        <v/>
      </c>
      <c r="C841" s="45" t="str">
        <f t="shared" ca="1" si="297"/>
        <v/>
      </c>
      <c r="D841" s="45" t="str">
        <f t="shared" ca="1" si="300"/>
        <v/>
      </c>
      <c r="E841" s="44" t="str">
        <f t="shared" ca="1" si="301"/>
        <v/>
      </c>
      <c r="F841" s="45" t="str">
        <f t="shared" ca="1" si="302"/>
        <v/>
      </c>
      <c r="G841" s="46" t="str">
        <f t="shared" ca="1" si="303"/>
        <v/>
      </c>
      <c r="H841" s="44" t="str">
        <f t="shared" ca="1" si="304"/>
        <v/>
      </c>
      <c r="I841" s="45" t="str">
        <f t="shared" ca="1" si="305"/>
        <v/>
      </c>
      <c r="J841" s="46" t="str">
        <f t="shared" ca="1" si="306"/>
        <v/>
      </c>
      <c r="K841" s="44" t="str">
        <f t="shared" ca="1" si="307"/>
        <v/>
      </c>
      <c r="L841" s="45" t="str">
        <f t="shared" ca="1" si="308"/>
        <v/>
      </c>
      <c r="M841" s="46" t="str">
        <f t="shared" ca="1" si="309"/>
        <v/>
      </c>
      <c r="N841" s="44" t="str">
        <f t="shared" ca="1" si="310"/>
        <v/>
      </c>
      <c r="O841" s="45" t="str">
        <f t="shared" ca="1" si="311"/>
        <v/>
      </c>
      <c r="P841" s="46" t="str">
        <f t="shared" ca="1" si="312"/>
        <v/>
      </c>
      <c r="Q841" s="44" t="str">
        <f t="shared" ca="1" si="313"/>
        <v/>
      </c>
      <c r="R841" s="45" t="str">
        <f t="shared" ca="1" si="314"/>
        <v/>
      </c>
      <c r="S841" s="46" t="str">
        <f t="shared" ca="1" si="315"/>
        <v/>
      </c>
      <c r="T841" s="77" t="str">
        <f t="shared" ca="1" si="316"/>
        <v/>
      </c>
      <c r="AH841" s="163" t="str">
        <f t="shared" si="317"/>
        <v/>
      </c>
      <c r="AI841" s="163" t="str">
        <f t="shared" si="318"/>
        <v/>
      </c>
    </row>
    <row r="842" spans="1:35">
      <c r="A842" s="164" t="str">
        <f t="shared" ca="1" si="298"/>
        <v/>
      </c>
      <c r="B842" s="44" t="str">
        <f t="shared" ca="1" si="299"/>
        <v/>
      </c>
      <c r="C842" s="45" t="str">
        <f t="shared" ca="1" si="297"/>
        <v/>
      </c>
      <c r="D842" s="45" t="str">
        <f t="shared" ca="1" si="300"/>
        <v/>
      </c>
      <c r="E842" s="44" t="str">
        <f t="shared" ca="1" si="301"/>
        <v/>
      </c>
      <c r="F842" s="45" t="str">
        <f t="shared" ca="1" si="302"/>
        <v/>
      </c>
      <c r="G842" s="46" t="str">
        <f t="shared" ca="1" si="303"/>
        <v/>
      </c>
      <c r="H842" s="44" t="str">
        <f t="shared" ca="1" si="304"/>
        <v/>
      </c>
      <c r="I842" s="45" t="str">
        <f t="shared" ca="1" si="305"/>
        <v/>
      </c>
      <c r="J842" s="46" t="str">
        <f t="shared" ca="1" si="306"/>
        <v/>
      </c>
      <c r="K842" s="44" t="str">
        <f t="shared" ca="1" si="307"/>
        <v/>
      </c>
      <c r="L842" s="45" t="str">
        <f t="shared" ca="1" si="308"/>
        <v/>
      </c>
      <c r="M842" s="46" t="str">
        <f t="shared" ca="1" si="309"/>
        <v/>
      </c>
      <c r="N842" s="44" t="str">
        <f t="shared" ca="1" si="310"/>
        <v/>
      </c>
      <c r="O842" s="45" t="str">
        <f t="shared" ca="1" si="311"/>
        <v/>
      </c>
      <c r="P842" s="46" t="str">
        <f t="shared" ca="1" si="312"/>
        <v/>
      </c>
      <c r="Q842" s="44" t="str">
        <f t="shared" ca="1" si="313"/>
        <v/>
      </c>
      <c r="R842" s="45" t="str">
        <f t="shared" ca="1" si="314"/>
        <v/>
      </c>
      <c r="S842" s="46" t="str">
        <f t="shared" ca="1" si="315"/>
        <v/>
      </c>
      <c r="T842" s="77" t="str">
        <f t="shared" ca="1" si="316"/>
        <v/>
      </c>
      <c r="AH842" s="163" t="str">
        <f t="shared" si="317"/>
        <v/>
      </c>
      <c r="AI842" s="163" t="str">
        <f t="shared" si="318"/>
        <v/>
      </c>
    </row>
    <row r="843" spans="1:35">
      <c r="A843" s="164" t="str">
        <f t="shared" ca="1" si="298"/>
        <v/>
      </c>
      <c r="B843" s="44" t="str">
        <f t="shared" ca="1" si="299"/>
        <v/>
      </c>
      <c r="C843" s="45" t="str">
        <f t="shared" ca="1" si="297"/>
        <v/>
      </c>
      <c r="D843" s="45" t="str">
        <f t="shared" ca="1" si="300"/>
        <v/>
      </c>
      <c r="E843" s="44" t="str">
        <f t="shared" ca="1" si="301"/>
        <v/>
      </c>
      <c r="F843" s="45" t="str">
        <f t="shared" ca="1" si="302"/>
        <v/>
      </c>
      <c r="G843" s="46" t="str">
        <f t="shared" ca="1" si="303"/>
        <v/>
      </c>
      <c r="H843" s="44" t="str">
        <f t="shared" ca="1" si="304"/>
        <v/>
      </c>
      <c r="I843" s="45" t="str">
        <f t="shared" ca="1" si="305"/>
        <v/>
      </c>
      <c r="J843" s="46" t="str">
        <f t="shared" ca="1" si="306"/>
        <v/>
      </c>
      <c r="K843" s="44" t="str">
        <f t="shared" ca="1" si="307"/>
        <v/>
      </c>
      <c r="L843" s="45" t="str">
        <f t="shared" ca="1" si="308"/>
        <v/>
      </c>
      <c r="M843" s="46" t="str">
        <f t="shared" ca="1" si="309"/>
        <v/>
      </c>
      <c r="N843" s="44" t="str">
        <f t="shared" ca="1" si="310"/>
        <v/>
      </c>
      <c r="O843" s="45" t="str">
        <f t="shared" ca="1" si="311"/>
        <v/>
      </c>
      <c r="P843" s="46" t="str">
        <f t="shared" ca="1" si="312"/>
        <v/>
      </c>
      <c r="Q843" s="44" t="str">
        <f t="shared" ca="1" si="313"/>
        <v/>
      </c>
      <c r="R843" s="45" t="str">
        <f t="shared" ca="1" si="314"/>
        <v/>
      </c>
      <c r="S843" s="46" t="str">
        <f t="shared" ca="1" si="315"/>
        <v/>
      </c>
      <c r="T843" s="77" t="str">
        <f t="shared" ca="1" si="316"/>
        <v/>
      </c>
      <c r="AH843" s="163" t="str">
        <f t="shared" si="317"/>
        <v/>
      </c>
      <c r="AI843" s="163" t="str">
        <f t="shared" si="318"/>
        <v/>
      </c>
    </row>
    <row r="844" spans="1:35">
      <c r="A844" s="164" t="str">
        <f t="shared" ca="1" si="298"/>
        <v/>
      </c>
      <c r="B844" s="44" t="str">
        <f t="shared" ca="1" si="299"/>
        <v/>
      </c>
      <c r="C844" s="45" t="str">
        <f t="shared" ca="1" si="297"/>
        <v/>
      </c>
      <c r="D844" s="45" t="str">
        <f t="shared" ca="1" si="300"/>
        <v/>
      </c>
      <c r="E844" s="44" t="str">
        <f t="shared" ca="1" si="301"/>
        <v/>
      </c>
      <c r="F844" s="45" t="str">
        <f t="shared" ca="1" si="302"/>
        <v/>
      </c>
      <c r="G844" s="46" t="str">
        <f t="shared" ca="1" si="303"/>
        <v/>
      </c>
      <c r="H844" s="44" t="str">
        <f t="shared" ca="1" si="304"/>
        <v/>
      </c>
      <c r="I844" s="45" t="str">
        <f t="shared" ca="1" si="305"/>
        <v/>
      </c>
      <c r="J844" s="46" t="str">
        <f t="shared" ca="1" si="306"/>
        <v/>
      </c>
      <c r="K844" s="44" t="str">
        <f t="shared" ca="1" si="307"/>
        <v/>
      </c>
      <c r="L844" s="45" t="str">
        <f t="shared" ca="1" si="308"/>
        <v/>
      </c>
      <c r="M844" s="46" t="str">
        <f t="shared" ca="1" si="309"/>
        <v/>
      </c>
      <c r="N844" s="44" t="str">
        <f t="shared" ca="1" si="310"/>
        <v/>
      </c>
      <c r="O844" s="45" t="str">
        <f t="shared" ca="1" si="311"/>
        <v/>
      </c>
      <c r="P844" s="46" t="str">
        <f t="shared" ca="1" si="312"/>
        <v/>
      </c>
      <c r="Q844" s="44" t="str">
        <f t="shared" ca="1" si="313"/>
        <v/>
      </c>
      <c r="R844" s="45" t="str">
        <f t="shared" ca="1" si="314"/>
        <v/>
      </c>
      <c r="S844" s="46" t="str">
        <f t="shared" ca="1" si="315"/>
        <v/>
      </c>
      <c r="T844" s="77" t="str">
        <f t="shared" ca="1" si="316"/>
        <v/>
      </c>
      <c r="AH844" s="163" t="str">
        <f t="shared" si="317"/>
        <v/>
      </c>
      <c r="AI844" s="163" t="str">
        <f t="shared" si="318"/>
        <v/>
      </c>
    </row>
    <row r="845" spans="1:35">
      <c r="A845" s="164" t="str">
        <f t="shared" ca="1" si="298"/>
        <v/>
      </c>
      <c r="B845" s="44" t="str">
        <f t="shared" ca="1" si="299"/>
        <v/>
      </c>
      <c r="C845" s="45" t="str">
        <f t="shared" ca="1" si="297"/>
        <v/>
      </c>
      <c r="D845" s="45" t="str">
        <f t="shared" ca="1" si="300"/>
        <v/>
      </c>
      <c r="E845" s="44" t="str">
        <f t="shared" ca="1" si="301"/>
        <v/>
      </c>
      <c r="F845" s="45" t="str">
        <f t="shared" ca="1" si="302"/>
        <v/>
      </c>
      <c r="G845" s="46" t="str">
        <f t="shared" ca="1" si="303"/>
        <v/>
      </c>
      <c r="H845" s="44" t="str">
        <f t="shared" ca="1" si="304"/>
        <v/>
      </c>
      <c r="I845" s="45" t="str">
        <f t="shared" ca="1" si="305"/>
        <v/>
      </c>
      <c r="J845" s="46" t="str">
        <f t="shared" ca="1" si="306"/>
        <v/>
      </c>
      <c r="K845" s="44" t="str">
        <f t="shared" ca="1" si="307"/>
        <v/>
      </c>
      <c r="L845" s="45" t="str">
        <f t="shared" ca="1" si="308"/>
        <v/>
      </c>
      <c r="M845" s="46" t="str">
        <f t="shared" ca="1" si="309"/>
        <v/>
      </c>
      <c r="N845" s="44" t="str">
        <f t="shared" ca="1" si="310"/>
        <v/>
      </c>
      <c r="O845" s="45" t="str">
        <f t="shared" ca="1" si="311"/>
        <v/>
      </c>
      <c r="P845" s="46" t="str">
        <f t="shared" ca="1" si="312"/>
        <v/>
      </c>
      <c r="Q845" s="44" t="str">
        <f t="shared" ca="1" si="313"/>
        <v/>
      </c>
      <c r="R845" s="45" t="str">
        <f t="shared" ca="1" si="314"/>
        <v/>
      </c>
      <c r="S845" s="46" t="str">
        <f t="shared" ca="1" si="315"/>
        <v/>
      </c>
      <c r="T845" s="77" t="str">
        <f t="shared" ca="1" si="316"/>
        <v/>
      </c>
      <c r="AH845" s="163" t="str">
        <f t="shared" si="317"/>
        <v/>
      </c>
      <c r="AI845" s="163" t="str">
        <f t="shared" si="318"/>
        <v/>
      </c>
    </row>
    <row r="846" spans="1:35">
      <c r="A846" s="164" t="str">
        <f t="shared" ca="1" si="298"/>
        <v/>
      </c>
      <c r="B846" s="44" t="str">
        <f t="shared" ca="1" si="299"/>
        <v/>
      </c>
      <c r="C846" s="45" t="str">
        <f t="shared" ca="1" si="297"/>
        <v/>
      </c>
      <c r="D846" s="45" t="str">
        <f t="shared" ca="1" si="300"/>
        <v/>
      </c>
      <c r="E846" s="44" t="str">
        <f t="shared" ca="1" si="301"/>
        <v/>
      </c>
      <c r="F846" s="45" t="str">
        <f t="shared" ca="1" si="302"/>
        <v/>
      </c>
      <c r="G846" s="46" t="str">
        <f t="shared" ca="1" si="303"/>
        <v/>
      </c>
      <c r="H846" s="44" t="str">
        <f t="shared" ca="1" si="304"/>
        <v/>
      </c>
      <c r="I846" s="45" t="str">
        <f t="shared" ca="1" si="305"/>
        <v/>
      </c>
      <c r="J846" s="46" t="str">
        <f t="shared" ca="1" si="306"/>
        <v/>
      </c>
      <c r="K846" s="44" t="str">
        <f t="shared" ca="1" si="307"/>
        <v/>
      </c>
      <c r="L846" s="45" t="str">
        <f t="shared" ca="1" si="308"/>
        <v/>
      </c>
      <c r="M846" s="46" t="str">
        <f t="shared" ca="1" si="309"/>
        <v/>
      </c>
      <c r="N846" s="44" t="str">
        <f t="shared" ca="1" si="310"/>
        <v/>
      </c>
      <c r="O846" s="45" t="str">
        <f t="shared" ca="1" si="311"/>
        <v/>
      </c>
      <c r="P846" s="46" t="str">
        <f t="shared" ca="1" si="312"/>
        <v/>
      </c>
      <c r="Q846" s="44" t="str">
        <f t="shared" ca="1" si="313"/>
        <v/>
      </c>
      <c r="R846" s="45" t="str">
        <f t="shared" ca="1" si="314"/>
        <v/>
      </c>
      <c r="S846" s="46" t="str">
        <f t="shared" ca="1" si="315"/>
        <v/>
      </c>
      <c r="T846" s="77" t="str">
        <f t="shared" ca="1" si="316"/>
        <v/>
      </c>
      <c r="AH846" s="163" t="str">
        <f t="shared" si="317"/>
        <v/>
      </c>
      <c r="AI846" s="163" t="str">
        <f t="shared" si="318"/>
        <v/>
      </c>
    </row>
    <row r="847" spans="1:35">
      <c r="A847" s="164" t="str">
        <f t="shared" ca="1" si="298"/>
        <v/>
      </c>
      <c r="B847" s="44" t="str">
        <f t="shared" ca="1" si="299"/>
        <v/>
      </c>
      <c r="C847" s="45" t="str">
        <f t="shared" ca="1" si="297"/>
        <v/>
      </c>
      <c r="D847" s="45" t="str">
        <f t="shared" ca="1" si="300"/>
        <v/>
      </c>
      <c r="E847" s="44" t="str">
        <f t="shared" ca="1" si="301"/>
        <v/>
      </c>
      <c r="F847" s="45" t="str">
        <f t="shared" ca="1" si="302"/>
        <v/>
      </c>
      <c r="G847" s="46" t="str">
        <f t="shared" ca="1" si="303"/>
        <v/>
      </c>
      <c r="H847" s="44" t="str">
        <f t="shared" ca="1" si="304"/>
        <v/>
      </c>
      <c r="I847" s="45" t="str">
        <f t="shared" ca="1" si="305"/>
        <v/>
      </c>
      <c r="J847" s="46" t="str">
        <f t="shared" ca="1" si="306"/>
        <v/>
      </c>
      <c r="K847" s="44" t="str">
        <f t="shared" ca="1" si="307"/>
        <v/>
      </c>
      <c r="L847" s="45" t="str">
        <f t="shared" ca="1" si="308"/>
        <v/>
      </c>
      <c r="M847" s="46" t="str">
        <f t="shared" ca="1" si="309"/>
        <v/>
      </c>
      <c r="N847" s="44" t="str">
        <f t="shared" ca="1" si="310"/>
        <v/>
      </c>
      <c r="O847" s="45" t="str">
        <f t="shared" ca="1" si="311"/>
        <v/>
      </c>
      <c r="P847" s="46" t="str">
        <f t="shared" ca="1" si="312"/>
        <v/>
      </c>
      <c r="Q847" s="44" t="str">
        <f t="shared" ca="1" si="313"/>
        <v/>
      </c>
      <c r="R847" s="45" t="str">
        <f t="shared" ca="1" si="314"/>
        <v/>
      </c>
      <c r="S847" s="46" t="str">
        <f t="shared" ca="1" si="315"/>
        <v/>
      </c>
      <c r="T847" s="77" t="str">
        <f t="shared" ca="1" si="316"/>
        <v/>
      </c>
      <c r="AH847" s="163" t="str">
        <f t="shared" si="317"/>
        <v/>
      </c>
      <c r="AI847" s="163" t="str">
        <f t="shared" si="318"/>
        <v/>
      </c>
    </row>
    <row r="848" spans="1:35">
      <c r="A848" s="164" t="str">
        <f t="shared" ca="1" si="298"/>
        <v/>
      </c>
      <c r="B848" s="44" t="str">
        <f t="shared" ca="1" si="299"/>
        <v/>
      </c>
      <c r="C848" s="45" t="str">
        <f t="shared" ref="C848:C911" ca="1" si="319">IF(ISERROR(B848-2),"",(B848/$B$14-1)*$B$5)</f>
        <v/>
      </c>
      <c r="D848" s="45" t="str">
        <f t="shared" ca="1" si="300"/>
        <v/>
      </c>
      <c r="E848" s="44" t="str">
        <f t="shared" ca="1" si="301"/>
        <v/>
      </c>
      <c r="F848" s="45" t="str">
        <f t="shared" ca="1" si="302"/>
        <v/>
      </c>
      <c r="G848" s="46" t="str">
        <f t="shared" ca="1" si="303"/>
        <v/>
      </c>
      <c r="H848" s="44" t="str">
        <f t="shared" ca="1" si="304"/>
        <v/>
      </c>
      <c r="I848" s="45" t="str">
        <f t="shared" ca="1" si="305"/>
        <v/>
      </c>
      <c r="J848" s="46" t="str">
        <f t="shared" ca="1" si="306"/>
        <v/>
      </c>
      <c r="K848" s="44" t="str">
        <f t="shared" ca="1" si="307"/>
        <v/>
      </c>
      <c r="L848" s="45" t="str">
        <f t="shared" ca="1" si="308"/>
        <v/>
      </c>
      <c r="M848" s="46" t="str">
        <f t="shared" ca="1" si="309"/>
        <v/>
      </c>
      <c r="N848" s="44" t="str">
        <f t="shared" ca="1" si="310"/>
        <v/>
      </c>
      <c r="O848" s="45" t="str">
        <f t="shared" ca="1" si="311"/>
        <v/>
      </c>
      <c r="P848" s="46" t="str">
        <f t="shared" ca="1" si="312"/>
        <v/>
      </c>
      <c r="Q848" s="44" t="str">
        <f t="shared" ca="1" si="313"/>
        <v/>
      </c>
      <c r="R848" s="45" t="str">
        <f t="shared" ca="1" si="314"/>
        <v/>
      </c>
      <c r="S848" s="46" t="str">
        <f t="shared" ca="1" si="315"/>
        <v/>
      </c>
      <c r="T848" s="77" t="str">
        <f t="shared" ca="1" si="316"/>
        <v/>
      </c>
      <c r="AH848" s="163" t="str">
        <f t="shared" si="317"/>
        <v/>
      </c>
      <c r="AI848" s="163" t="str">
        <f t="shared" si="318"/>
        <v/>
      </c>
    </row>
    <row r="849" spans="1:35">
      <c r="A849" s="164" t="str">
        <f t="shared" ca="1" si="298"/>
        <v/>
      </c>
      <c r="B849" s="44" t="str">
        <f t="shared" ca="1" si="299"/>
        <v/>
      </c>
      <c r="C849" s="45" t="str">
        <f t="shared" ca="1" si="319"/>
        <v/>
      </c>
      <c r="D849" s="45" t="str">
        <f t="shared" ca="1" si="300"/>
        <v/>
      </c>
      <c r="E849" s="44" t="str">
        <f t="shared" ca="1" si="301"/>
        <v/>
      </c>
      <c r="F849" s="45" t="str">
        <f t="shared" ca="1" si="302"/>
        <v/>
      </c>
      <c r="G849" s="46" t="str">
        <f t="shared" ca="1" si="303"/>
        <v/>
      </c>
      <c r="H849" s="44" t="str">
        <f t="shared" ca="1" si="304"/>
        <v/>
      </c>
      <c r="I849" s="45" t="str">
        <f t="shared" ca="1" si="305"/>
        <v/>
      </c>
      <c r="J849" s="46" t="str">
        <f t="shared" ca="1" si="306"/>
        <v/>
      </c>
      <c r="K849" s="44" t="str">
        <f t="shared" ca="1" si="307"/>
        <v/>
      </c>
      <c r="L849" s="45" t="str">
        <f t="shared" ca="1" si="308"/>
        <v/>
      </c>
      <c r="M849" s="46" t="str">
        <f t="shared" ca="1" si="309"/>
        <v/>
      </c>
      <c r="N849" s="44" t="str">
        <f t="shared" ca="1" si="310"/>
        <v/>
      </c>
      <c r="O849" s="45" t="str">
        <f t="shared" ca="1" si="311"/>
        <v/>
      </c>
      <c r="P849" s="46" t="str">
        <f t="shared" ca="1" si="312"/>
        <v/>
      </c>
      <c r="Q849" s="44" t="str">
        <f t="shared" ca="1" si="313"/>
        <v/>
      </c>
      <c r="R849" s="45" t="str">
        <f t="shared" ca="1" si="314"/>
        <v/>
      </c>
      <c r="S849" s="46" t="str">
        <f t="shared" ca="1" si="315"/>
        <v/>
      </c>
      <c r="T849" s="77" t="str">
        <f t="shared" ca="1" si="316"/>
        <v/>
      </c>
      <c r="AH849" s="163" t="str">
        <f t="shared" si="317"/>
        <v/>
      </c>
      <c r="AI849" s="163" t="str">
        <f t="shared" si="318"/>
        <v/>
      </c>
    </row>
    <row r="850" spans="1:35">
      <c r="A850" s="164" t="str">
        <f t="shared" ca="1" si="298"/>
        <v/>
      </c>
      <c r="B850" s="44" t="str">
        <f t="shared" ca="1" si="299"/>
        <v/>
      </c>
      <c r="C850" s="45" t="str">
        <f t="shared" ca="1" si="319"/>
        <v/>
      </c>
      <c r="D850" s="45" t="str">
        <f t="shared" ca="1" si="300"/>
        <v/>
      </c>
      <c r="E850" s="44" t="str">
        <f t="shared" ca="1" si="301"/>
        <v/>
      </c>
      <c r="F850" s="45" t="str">
        <f t="shared" ca="1" si="302"/>
        <v/>
      </c>
      <c r="G850" s="46" t="str">
        <f t="shared" ca="1" si="303"/>
        <v/>
      </c>
      <c r="H850" s="44" t="str">
        <f t="shared" ca="1" si="304"/>
        <v/>
      </c>
      <c r="I850" s="45" t="str">
        <f t="shared" ca="1" si="305"/>
        <v/>
      </c>
      <c r="J850" s="46" t="str">
        <f t="shared" ca="1" si="306"/>
        <v/>
      </c>
      <c r="K850" s="44" t="str">
        <f t="shared" ca="1" si="307"/>
        <v/>
      </c>
      <c r="L850" s="45" t="str">
        <f t="shared" ca="1" si="308"/>
        <v/>
      </c>
      <c r="M850" s="46" t="str">
        <f t="shared" ca="1" si="309"/>
        <v/>
      </c>
      <c r="N850" s="44" t="str">
        <f t="shared" ca="1" si="310"/>
        <v/>
      </c>
      <c r="O850" s="45" t="str">
        <f t="shared" ca="1" si="311"/>
        <v/>
      </c>
      <c r="P850" s="46" t="str">
        <f t="shared" ca="1" si="312"/>
        <v/>
      </c>
      <c r="Q850" s="44" t="str">
        <f t="shared" ca="1" si="313"/>
        <v/>
      </c>
      <c r="R850" s="45" t="str">
        <f t="shared" ca="1" si="314"/>
        <v/>
      </c>
      <c r="S850" s="46" t="str">
        <f t="shared" ca="1" si="315"/>
        <v/>
      </c>
      <c r="T850" s="77" t="str">
        <f t="shared" ca="1" si="316"/>
        <v/>
      </c>
      <c r="AH850" s="163" t="str">
        <f t="shared" si="317"/>
        <v/>
      </c>
      <c r="AI850" s="163" t="str">
        <f t="shared" si="318"/>
        <v/>
      </c>
    </row>
    <row r="851" spans="1:35">
      <c r="A851" s="164" t="str">
        <f t="shared" ca="1" si="298"/>
        <v/>
      </c>
      <c r="B851" s="44" t="str">
        <f t="shared" ca="1" si="299"/>
        <v/>
      </c>
      <c r="C851" s="45" t="str">
        <f t="shared" ca="1" si="319"/>
        <v/>
      </c>
      <c r="D851" s="45" t="str">
        <f t="shared" ca="1" si="300"/>
        <v/>
      </c>
      <c r="E851" s="44" t="str">
        <f t="shared" ca="1" si="301"/>
        <v/>
      </c>
      <c r="F851" s="45" t="str">
        <f t="shared" ca="1" si="302"/>
        <v/>
      </c>
      <c r="G851" s="46" t="str">
        <f t="shared" ca="1" si="303"/>
        <v/>
      </c>
      <c r="H851" s="44" t="str">
        <f t="shared" ca="1" si="304"/>
        <v/>
      </c>
      <c r="I851" s="45" t="str">
        <f t="shared" ca="1" si="305"/>
        <v/>
      </c>
      <c r="J851" s="46" t="str">
        <f t="shared" ca="1" si="306"/>
        <v/>
      </c>
      <c r="K851" s="44" t="str">
        <f t="shared" ca="1" si="307"/>
        <v/>
      </c>
      <c r="L851" s="45" t="str">
        <f t="shared" ca="1" si="308"/>
        <v/>
      </c>
      <c r="M851" s="46" t="str">
        <f t="shared" ca="1" si="309"/>
        <v/>
      </c>
      <c r="N851" s="44" t="str">
        <f t="shared" ca="1" si="310"/>
        <v/>
      </c>
      <c r="O851" s="45" t="str">
        <f t="shared" ca="1" si="311"/>
        <v/>
      </c>
      <c r="P851" s="46" t="str">
        <f t="shared" ca="1" si="312"/>
        <v/>
      </c>
      <c r="Q851" s="44" t="str">
        <f t="shared" ca="1" si="313"/>
        <v/>
      </c>
      <c r="R851" s="45" t="str">
        <f t="shared" ca="1" si="314"/>
        <v/>
      </c>
      <c r="S851" s="46" t="str">
        <f t="shared" ca="1" si="315"/>
        <v/>
      </c>
      <c r="T851" s="77" t="str">
        <f t="shared" ca="1" si="316"/>
        <v/>
      </c>
      <c r="AH851" s="163" t="str">
        <f t="shared" si="317"/>
        <v/>
      </c>
      <c r="AI851" s="163" t="str">
        <f t="shared" si="318"/>
        <v/>
      </c>
    </row>
    <row r="852" spans="1:35">
      <c r="A852" s="164" t="str">
        <f t="shared" ca="1" si="298"/>
        <v/>
      </c>
      <c r="B852" s="44" t="str">
        <f t="shared" ca="1" si="299"/>
        <v/>
      </c>
      <c r="C852" s="45" t="str">
        <f t="shared" ca="1" si="319"/>
        <v/>
      </c>
      <c r="D852" s="45" t="str">
        <f t="shared" ca="1" si="300"/>
        <v/>
      </c>
      <c r="E852" s="44" t="str">
        <f t="shared" ca="1" si="301"/>
        <v/>
      </c>
      <c r="F852" s="45" t="str">
        <f t="shared" ca="1" si="302"/>
        <v/>
      </c>
      <c r="G852" s="46" t="str">
        <f t="shared" ca="1" si="303"/>
        <v/>
      </c>
      <c r="H852" s="44" t="str">
        <f t="shared" ca="1" si="304"/>
        <v/>
      </c>
      <c r="I852" s="45" t="str">
        <f t="shared" ca="1" si="305"/>
        <v/>
      </c>
      <c r="J852" s="46" t="str">
        <f t="shared" ca="1" si="306"/>
        <v/>
      </c>
      <c r="K852" s="44" t="str">
        <f t="shared" ca="1" si="307"/>
        <v/>
      </c>
      <c r="L852" s="45" t="str">
        <f t="shared" ca="1" si="308"/>
        <v/>
      </c>
      <c r="M852" s="46" t="str">
        <f t="shared" ca="1" si="309"/>
        <v/>
      </c>
      <c r="N852" s="44" t="str">
        <f t="shared" ca="1" si="310"/>
        <v/>
      </c>
      <c r="O852" s="45" t="str">
        <f t="shared" ca="1" si="311"/>
        <v/>
      </c>
      <c r="P852" s="46" t="str">
        <f t="shared" ca="1" si="312"/>
        <v/>
      </c>
      <c r="Q852" s="44" t="str">
        <f t="shared" ca="1" si="313"/>
        <v/>
      </c>
      <c r="R852" s="45" t="str">
        <f t="shared" ca="1" si="314"/>
        <v/>
      </c>
      <c r="S852" s="46" t="str">
        <f t="shared" ca="1" si="315"/>
        <v/>
      </c>
      <c r="T852" s="77" t="str">
        <f t="shared" ca="1" si="316"/>
        <v/>
      </c>
      <c r="AH852" s="163" t="str">
        <f t="shared" si="317"/>
        <v/>
      </c>
      <c r="AI852" s="163" t="str">
        <f t="shared" si="318"/>
        <v/>
      </c>
    </row>
    <row r="853" spans="1:35">
      <c r="A853" s="164" t="str">
        <f t="shared" ca="1" si="298"/>
        <v/>
      </c>
      <c r="B853" s="44" t="str">
        <f t="shared" ca="1" si="299"/>
        <v/>
      </c>
      <c r="C853" s="45" t="str">
        <f t="shared" ca="1" si="319"/>
        <v/>
      </c>
      <c r="D853" s="45" t="str">
        <f t="shared" ca="1" si="300"/>
        <v/>
      </c>
      <c r="E853" s="44" t="str">
        <f t="shared" ca="1" si="301"/>
        <v/>
      </c>
      <c r="F853" s="45" t="str">
        <f t="shared" ca="1" si="302"/>
        <v/>
      </c>
      <c r="G853" s="46" t="str">
        <f t="shared" ca="1" si="303"/>
        <v/>
      </c>
      <c r="H853" s="44" t="str">
        <f t="shared" ca="1" si="304"/>
        <v/>
      </c>
      <c r="I853" s="45" t="str">
        <f t="shared" ca="1" si="305"/>
        <v/>
      </c>
      <c r="J853" s="46" t="str">
        <f t="shared" ca="1" si="306"/>
        <v/>
      </c>
      <c r="K853" s="44" t="str">
        <f t="shared" ca="1" si="307"/>
        <v/>
      </c>
      <c r="L853" s="45" t="str">
        <f t="shared" ca="1" si="308"/>
        <v/>
      </c>
      <c r="M853" s="46" t="str">
        <f t="shared" ca="1" si="309"/>
        <v/>
      </c>
      <c r="N853" s="44" t="str">
        <f t="shared" ca="1" si="310"/>
        <v/>
      </c>
      <c r="O853" s="45" t="str">
        <f t="shared" ca="1" si="311"/>
        <v/>
      </c>
      <c r="P853" s="46" t="str">
        <f t="shared" ca="1" si="312"/>
        <v/>
      </c>
      <c r="Q853" s="44" t="str">
        <f t="shared" ca="1" si="313"/>
        <v/>
      </c>
      <c r="R853" s="45" t="str">
        <f t="shared" ca="1" si="314"/>
        <v/>
      </c>
      <c r="S853" s="46" t="str">
        <f t="shared" ca="1" si="315"/>
        <v/>
      </c>
      <c r="T853" s="77" t="str">
        <f t="shared" ca="1" si="316"/>
        <v/>
      </c>
      <c r="AH853" s="163" t="str">
        <f t="shared" si="317"/>
        <v/>
      </c>
      <c r="AI853" s="163" t="str">
        <f t="shared" si="318"/>
        <v/>
      </c>
    </row>
    <row r="854" spans="1:35">
      <c r="A854" s="164" t="str">
        <f t="shared" ca="1" si="298"/>
        <v/>
      </c>
      <c r="B854" s="44" t="str">
        <f t="shared" ca="1" si="299"/>
        <v/>
      </c>
      <c r="C854" s="45" t="str">
        <f t="shared" ca="1" si="319"/>
        <v/>
      </c>
      <c r="D854" s="45" t="str">
        <f t="shared" ca="1" si="300"/>
        <v/>
      </c>
      <c r="E854" s="44" t="str">
        <f t="shared" ca="1" si="301"/>
        <v/>
      </c>
      <c r="F854" s="45" t="str">
        <f t="shared" ca="1" si="302"/>
        <v/>
      </c>
      <c r="G854" s="46" t="str">
        <f t="shared" ca="1" si="303"/>
        <v/>
      </c>
      <c r="H854" s="44" t="str">
        <f t="shared" ca="1" si="304"/>
        <v/>
      </c>
      <c r="I854" s="45" t="str">
        <f t="shared" ca="1" si="305"/>
        <v/>
      </c>
      <c r="J854" s="46" t="str">
        <f t="shared" ca="1" si="306"/>
        <v/>
      </c>
      <c r="K854" s="44" t="str">
        <f t="shared" ca="1" si="307"/>
        <v/>
      </c>
      <c r="L854" s="45" t="str">
        <f t="shared" ca="1" si="308"/>
        <v/>
      </c>
      <c r="M854" s="46" t="str">
        <f t="shared" ca="1" si="309"/>
        <v/>
      </c>
      <c r="N854" s="44" t="str">
        <f t="shared" ca="1" si="310"/>
        <v/>
      </c>
      <c r="O854" s="45" t="str">
        <f t="shared" ca="1" si="311"/>
        <v/>
      </c>
      <c r="P854" s="46" t="str">
        <f t="shared" ca="1" si="312"/>
        <v/>
      </c>
      <c r="Q854" s="44" t="str">
        <f t="shared" ca="1" si="313"/>
        <v/>
      </c>
      <c r="R854" s="45" t="str">
        <f t="shared" ca="1" si="314"/>
        <v/>
      </c>
      <c r="S854" s="46" t="str">
        <f t="shared" ca="1" si="315"/>
        <v/>
      </c>
      <c r="T854" s="77" t="str">
        <f t="shared" ca="1" si="316"/>
        <v/>
      </c>
      <c r="AH854" s="163" t="str">
        <f t="shared" si="317"/>
        <v/>
      </c>
      <c r="AI854" s="163" t="str">
        <f t="shared" si="318"/>
        <v/>
      </c>
    </row>
    <row r="855" spans="1:35">
      <c r="A855" s="164" t="str">
        <f t="shared" ca="1" si="298"/>
        <v/>
      </c>
      <c r="B855" s="44" t="str">
        <f t="shared" ca="1" si="299"/>
        <v/>
      </c>
      <c r="C855" s="45" t="str">
        <f t="shared" ca="1" si="319"/>
        <v/>
      </c>
      <c r="D855" s="45" t="str">
        <f t="shared" ca="1" si="300"/>
        <v/>
      </c>
      <c r="E855" s="44" t="str">
        <f t="shared" ca="1" si="301"/>
        <v/>
      </c>
      <c r="F855" s="45" t="str">
        <f t="shared" ca="1" si="302"/>
        <v/>
      </c>
      <c r="G855" s="46" t="str">
        <f t="shared" ca="1" si="303"/>
        <v/>
      </c>
      <c r="H855" s="44" t="str">
        <f t="shared" ca="1" si="304"/>
        <v/>
      </c>
      <c r="I855" s="45" t="str">
        <f t="shared" ca="1" si="305"/>
        <v/>
      </c>
      <c r="J855" s="46" t="str">
        <f t="shared" ca="1" si="306"/>
        <v/>
      </c>
      <c r="K855" s="44" t="str">
        <f t="shared" ca="1" si="307"/>
        <v/>
      </c>
      <c r="L855" s="45" t="str">
        <f t="shared" ca="1" si="308"/>
        <v/>
      </c>
      <c r="M855" s="46" t="str">
        <f t="shared" ca="1" si="309"/>
        <v/>
      </c>
      <c r="N855" s="44" t="str">
        <f t="shared" ca="1" si="310"/>
        <v/>
      </c>
      <c r="O855" s="45" t="str">
        <f t="shared" ca="1" si="311"/>
        <v/>
      </c>
      <c r="P855" s="46" t="str">
        <f t="shared" ca="1" si="312"/>
        <v/>
      </c>
      <c r="Q855" s="44" t="str">
        <f t="shared" ca="1" si="313"/>
        <v/>
      </c>
      <c r="R855" s="45" t="str">
        <f t="shared" ca="1" si="314"/>
        <v/>
      </c>
      <c r="S855" s="46" t="str">
        <f t="shared" ca="1" si="315"/>
        <v/>
      </c>
      <c r="T855" s="77" t="str">
        <f t="shared" ca="1" si="316"/>
        <v/>
      </c>
      <c r="AH855" s="163" t="str">
        <f t="shared" si="317"/>
        <v/>
      </c>
      <c r="AI855" s="163" t="str">
        <f t="shared" si="318"/>
        <v/>
      </c>
    </row>
    <row r="856" spans="1:35">
      <c r="A856" s="164" t="str">
        <f t="shared" ca="1" si="298"/>
        <v/>
      </c>
      <c r="B856" s="44" t="str">
        <f t="shared" ca="1" si="299"/>
        <v/>
      </c>
      <c r="C856" s="45" t="str">
        <f t="shared" ca="1" si="319"/>
        <v/>
      </c>
      <c r="D856" s="45" t="str">
        <f t="shared" ca="1" si="300"/>
        <v/>
      </c>
      <c r="E856" s="44" t="str">
        <f t="shared" ca="1" si="301"/>
        <v/>
      </c>
      <c r="F856" s="45" t="str">
        <f t="shared" ca="1" si="302"/>
        <v/>
      </c>
      <c r="G856" s="46" t="str">
        <f t="shared" ca="1" si="303"/>
        <v/>
      </c>
      <c r="H856" s="44" t="str">
        <f t="shared" ca="1" si="304"/>
        <v/>
      </c>
      <c r="I856" s="45" t="str">
        <f t="shared" ca="1" si="305"/>
        <v/>
      </c>
      <c r="J856" s="46" t="str">
        <f t="shared" ca="1" si="306"/>
        <v/>
      </c>
      <c r="K856" s="44" t="str">
        <f t="shared" ca="1" si="307"/>
        <v/>
      </c>
      <c r="L856" s="45" t="str">
        <f t="shared" ca="1" si="308"/>
        <v/>
      </c>
      <c r="M856" s="46" t="str">
        <f t="shared" ca="1" si="309"/>
        <v/>
      </c>
      <c r="N856" s="44" t="str">
        <f t="shared" ca="1" si="310"/>
        <v/>
      </c>
      <c r="O856" s="45" t="str">
        <f t="shared" ca="1" si="311"/>
        <v/>
      </c>
      <c r="P856" s="46" t="str">
        <f t="shared" ca="1" si="312"/>
        <v/>
      </c>
      <c r="Q856" s="44" t="str">
        <f t="shared" ca="1" si="313"/>
        <v/>
      </c>
      <c r="R856" s="45" t="str">
        <f t="shared" ca="1" si="314"/>
        <v/>
      </c>
      <c r="S856" s="46" t="str">
        <f t="shared" ca="1" si="315"/>
        <v/>
      </c>
      <c r="T856" s="77" t="str">
        <f t="shared" ca="1" si="316"/>
        <v/>
      </c>
      <c r="AH856" s="163" t="str">
        <f t="shared" si="317"/>
        <v/>
      </c>
      <c r="AI856" s="163" t="str">
        <f t="shared" si="318"/>
        <v/>
      </c>
    </row>
    <row r="857" spans="1:35">
      <c r="A857" s="164" t="str">
        <f t="shared" ca="1" si="298"/>
        <v/>
      </c>
      <c r="B857" s="44" t="str">
        <f t="shared" ca="1" si="299"/>
        <v/>
      </c>
      <c r="C857" s="45" t="str">
        <f t="shared" ca="1" si="319"/>
        <v/>
      </c>
      <c r="D857" s="45" t="str">
        <f t="shared" ca="1" si="300"/>
        <v/>
      </c>
      <c r="E857" s="44" t="str">
        <f t="shared" ca="1" si="301"/>
        <v/>
      </c>
      <c r="F857" s="45" t="str">
        <f t="shared" ca="1" si="302"/>
        <v/>
      </c>
      <c r="G857" s="46" t="str">
        <f t="shared" ca="1" si="303"/>
        <v/>
      </c>
      <c r="H857" s="44" t="str">
        <f t="shared" ca="1" si="304"/>
        <v/>
      </c>
      <c r="I857" s="45" t="str">
        <f t="shared" ca="1" si="305"/>
        <v/>
      </c>
      <c r="J857" s="46" t="str">
        <f t="shared" ca="1" si="306"/>
        <v/>
      </c>
      <c r="K857" s="44" t="str">
        <f t="shared" ca="1" si="307"/>
        <v/>
      </c>
      <c r="L857" s="45" t="str">
        <f t="shared" ca="1" si="308"/>
        <v/>
      </c>
      <c r="M857" s="46" t="str">
        <f t="shared" ca="1" si="309"/>
        <v/>
      </c>
      <c r="N857" s="44" t="str">
        <f t="shared" ca="1" si="310"/>
        <v/>
      </c>
      <c r="O857" s="45" t="str">
        <f t="shared" ca="1" si="311"/>
        <v/>
      </c>
      <c r="P857" s="46" t="str">
        <f t="shared" ca="1" si="312"/>
        <v/>
      </c>
      <c r="Q857" s="44" t="str">
        <f t="shared" ca="1" si="313"/>
        <v/>
      </c>
      <c r="R857" s="45" t="str">
        <f t="shared" ca="1" si="314"/>
        <v/>
      </c>
      <c r="S857" s="46" t="str">
        <f t="shared" ca="1" si="315"/>
        <v/>
      </c>
      <c r="T857" s="77" t="str">
        <f t="shared" ca="1" si="316"/>
        <v/>
      </c>
      <c r="AH857" s="163" t="str">
        <f t="shared" si="317"/>
        <v/>
      </c>
      <c r="AI857" s="163" t="str">
        <f t="shared" si="318"/>
        <v/>
      </c>
    </row>
    <row r="858" spans="1:35">
      <c r="A858" s="164" t="str">
        <f t="shared" ca="1" si="298"/>
        <v/>
      </c>
      <c r="B858" s="44" t="str">
        <f t="shared" ca="1" si="299"/>
        <v/>
      </c>
      <c r="C858" s="45" t="str">
        <f t="shared" ca="1" si="319"/>
        <v/>
      </c>
      <c r="D858" s="45" t="str">
        <f t="shared" ca="1" si="300"/>
        <v/>
      </c>
      <c r="E858" s="44" t="str">
        <f t="shared" ca="1" si="301"/>
        <v/>
      </c>
      <c r="F858" s="45" t="str">
        <f t="shared" ca="1" si="302"/>
        <v/>
      </c>
      <c r="G858" s="46" t="str">
        <f t="shared" ca="1" si="303"/>
        <v/>
      </c>
      <c r="H858" s="44" t="str">
        <f t="shared" ca="1" si="304"/>
        <v/>
      </c>
      <c r="I858" s="45" t="str">
        <f t="shared" ca="1" si="305"/>
        <v/>
      </c>
      <c r="J858" s="46" t="str">
        <f t="shared" ca="1" si="306"/>
        <v/>
      </c>
      <c r="K858" s="44" t="str">
        <f t="shared" ca="1" si="307"/>
        <v/>
      </c>
      <c r="L858" s="45" t="str">
        <f t="shared" ca="1" si="308"/>
        <v/>
      </c>
      <c r="M858" s="46" t="str">
        <f t="shared" ca="1" si="309"/>
        <v/>
      </c>
      <c r="N858" s="44" t="str">
        <f t="shared" ca="1" si="310"/>
        <v/>
      </c>
      <c r="O858" s="45" t="str">
        <f t="shared" ca="1" si="311"/>
        <v/>
      </c>
      <c r="P858" s="46" t="str">
        <f t="shared" ca="1" si="312"/>
        <v/>
      </c>
      <c r="Q858" s="44" t="str">
        <f t="shared" ca="1" si="313"/>
        <v/>
      </c>
      <c r="R858" s="45" t="str">
        <f t="shared" ca="1" si="314"/>
        <v/>
      </c>
      <c r="S858" s="46" t="str">
        <f t="shared" ca="1" si="315"/>
        <v/>
      </c>
      <c r="T858" s="77" t="str">
        <f t="shared" ca="1" si="316"/>
        <v/>
      </c>
      <c r="AH858" s="163" t="str">
        <f t="shared" si="317"/>
        <v/>
      </c>
      <c r="AI858" s="163" t="str">
        <f t="shared" si="318"/>
        <v/>
      </c>
    </row>
    <row r="859" spans="1:35">
      <c r="A859" s="164" t="str">
        <f t="shared" ca="1" si="298"/>
        <v/>
      </c>
      <c r="B859" s="44" t="str">
        <f t="shared" ca="1" si="299"/>
        <v/>
      </c>
      <c r="C859" s="45" t="str">
        <f t="shared" ca="1" si="319"/>
        <v/>
      </c>
      <c r="D859" s="45" t="str">
        <f t="shared" ca="1" si="300"/>
        <v/>
      </c>
      <c r="E859" s="44" t="str">
        <f t="shared" ca="1" si="301"/>
        <v/>
      </c>
      <c r="F859" s="45" t="str">
        <f t="shared" ca="1" si="302"/>
        <v/>
      </c>
      <c r="G859" s="46" t="str">
        <f t="shared" ca="1" si="303"/>
        <v/>
      </c>
      <c r="H859" s="44" t="str">
        <f t="shared" ca="1" si="304"/>
        <v/>
      </c>
      <c r="I859" s="45" t="str">
        <f t="shared" ca="1" si="305"/>
        <v/>
      </c>
      <c r="J859" s="46" t="str">
        <f t="shared" ca="1" si="306"/>
        <v/>
      </c>
      <c r="K859" s="44" t="str">
        <f t="shared" ca="1" si="307"/>
        <v/>
      </c>
      <c r="L859" s="45" t="str">
        <f t="shared" ca="1" si="308"/>
        <v/>
      </c>
      <c r="M859" s="46" t="str">
        <f t="shared" ca="1" si="309"/>
        <v/>
      </c>
      <c r="N859" s="44" t="str">
        <f t="shared" ca="1" si="310"/>
        <v/>
      </c>
      <c r="O859" s="45" t="str">
        <f t="shared" ca="1" si="311"/>
        <v/>
      </c>
      <c r="P859" s="46" t="str">
        <f t="shared" ca="1" si="312"/>
        <v/>
      </c>
      <c r="Q859" s="44" t="str">
        <f t="shared" ca="1" si="313"/>
        <v/>
      </c>
      <c r="R859" s="45" t="str">
        <f t="shared" ca="1" si="314"/>
        <v/>
      </c>
      <c r="S859" s="46" t="str">
        <f t="shared" ca="1" si="315"/>
        <v/>
      </c>
      <c r="T859" s="77" t="str">
        <f t="shared" ca="1" si="316"/>
        <v/>
      </c>
      <c r="AH859" s="163" t="str">
        <f t="shared" si="317"/>
        <v/>
      </c>
      <c r="AI859" s="163" t="str">
        <f t="shared" si="318"/>
        <v/>
      </c>
    </row>
    <row r="860" spans="1:35">
      <c r="A860" s="164" t="str">
        <f t="shared" ca="1" si="298"/>
        <v/>
      </c>
      <c r="B860" s="44" t="str">
        <f t="shared" ca="1" si="299"/>
        <v/>
      </c>
      <c r="C860" s="45" t="str">
        <f t="shared" ca="1" si="319"/>
        <v/>
      </c>
      <c r="D860" s="45" t="str">
        <f t="shared" ca="1" si="300"/>
        <v/>
      </c>
      <c r="E860" s="44" t="str">
        <f t="shared" ca="1" si="301"/>
        <v/>
      </c>
      <c r="F860" s="45" t="str">
        <f t="shared" ca="1" si="302"/>
        <v/>
      </c>
      <c r="G860" s="46" t="str">
        <f t="shared" ca="1" si="303"/>
        <v/>
      </c>
      <c r="H860" s="44" t="str">
        <f t="shared" ca="1" si="304"/>
        <v/>
      </c>
      <c r="I860" s="45" t="str">
        <f t="shared" ca="1" si="305"/>
        <v/>
      </c>
      <c r="J860" s="46" t="str">
        <f t="shared" ca="1" si="306"/>
        <v/>
      </c>
      <c r="K860" s="44" t="str">
        <f t="shared" ca="1" si="307"/>
        <v/>
      </c>
      <c r="L860" s="45" t="str">
        <f t="shared" ca="1" si="308"/>
        <v/>
      </c>
      <c r="M860" s="46" t="str">
        <f t="shared" ca="1" si="309"/>
        <v/>
      </c>
      <c r="N860" s="44" t="str">
        <f t="shared" ca="1" si="310"/>
        <v/>
      </c>
      <c r="O860" s="45" t="str">
        <f t="shared" ca="1" si="311"/>
        <v/>
      </c>
      <c r="P860" s="46" t="str">
        <f t="shared" ca="1" si="312"/>
        <v/>
      </c>
      <c r="Q860" s="44" t="str">
        <f t="shared" ca="1" si="313"/>
        <v/>
      </c>
      <c r="R860" s="45" t="str">
        <f t="shared" ca="1" si="314"/>
        <v/>
      </c>
      <c r="S860" s="46" t="str">
        <f t="shared" ca="1" si="315"/>
        <v/>
      </c>
      <c r="T860" s="77" t="str">
        <f t="shared" ca="1" si="316"/>
        <v/>
      </c>
      <c r="AH860" s="163" t="str">
        <f t="shared" si="317"/>
        <v/>
      </c>
      <c r="AI860" s="163" t="str">
        <f t="shared" si="318"/>
        <v/>
      </c>
    </row>
    <row r="861" spans="1:35">
      <c r="A861" s="164" t="str">
        <f t="shared" ca="1" si="298"/>
        <v/>
      </c>
      <c r="B861" s="44" t="str">
        <f t="shared" ca="1" si="299"/>
        <v/>
      </c>
      <c r="C861" s="45" t="str">
        <f t="shared" ca="1" si="319"/>
        <v/>
      </c>
      <c r="D861" s="45" t="str">
        <f t="shared" ca="1" si="300"/>
        <v/>
      </c>
      <c r="E861" s="44" t="str">
        <f t="shared" ca="1" si="301"/>
        <v/>
      </c>
      <c r="F861" s="45" t="str">
        <f t="shared" ca="1" si="302"/>
        <v/>
      </c>
      <c r="G861" s="46" t="str">
        <f t="shared" ca="1" si="303"/>
        <v/>
      </c>
      <c r="H861" s="44" t="str">
        <f t="shared" ca="1" si="304"/>
        <v/>
      </c>
      <c r="I861" s="45" t="str">
        <f t="shared" ca="1" si="305"/>
        <v/>
      </c>
      <c r="J861" s="46" t="str">
        <f t="shared" ca="1" si="306"/>
        <v/>
      </c>
      <c r="K861" s="44" t="str">
        <f t="shared" ca="1" si="307"/>
        <v/>
      </c>
      <c r="L861" s="45" t="str">
        <f t="shared" ca="1" si="308"/>
        <v/>
      </c>
      <c r="M861" s="46" t="str">
        <f t="shared" ca="1" si="309"/>
        <v/>
      </c>
      <c r="N861" s="44" t="str">
        <f t="shared" ca="1" si="310"/>
        <v/>
      </c>
      <c r="O861" s="45" t="str">
        <f t="shared" ca="1" si="311"/>
        <v/>
      </c>
      <c r="P861" s="46" t="str">
        <f t="shared" ca="1" si="312"/>
        <v/>
      </c>
      <c r="Q861" s="44" t="str">
        <f t="shared" ca="1" si="313"/>
        <v/>
      </c>
      <c r="R861" s="45" t="str">
        <f t="shared" ca="1" si="314"/>
        <v/>
      </c>
      <c r="S861" s="46" t="str">
        <f t="shared" ca="1" si="315"/>
        <v/>
      </c>
      <c r="T861" s="77" t="str">
        <f t="shared" ca="1" si="316"/>
        <v/>
      </c>
      <c r="AH861" s="163" t="str">
        <f t="shared" si="317"/>
        <v/>
      </c>
      <c r="AI861" s="163" t="str">
        <f t="shared" si="318"/>
        <v/>
      </c>
    </row>
    <row r="862" spans="1:35">
      <c r="A862" s="164" t="str">
        <f t="shared" ca="1" si="298"/>
        <v/>
      </c>
      <c r="B862" s="44" t="str">
        <f t="shared" ca="1" si="299"/>
        <v/>
      </c>
      <c r="C862" s="45" t="str">
        <f t="shared" ca="1" si="319"/>
        <v/>
      </c>
      <c r="D862" s="45" t="str">
        <f t="shared" ca="1" si="300"/>
        <v/>
      </c>
      <c r="E862" s="44" t="str">
        <f t="shared" ca="1" si="301"/>
        <v/>
      </c>
      <c r="F862" s="45" t="str">
        <f t="shared" ca="1" si="302"/>
        <v/>
      </c>
      <c r="G862" s="46" t="str">
        <f t="shared" ca="1" si="303"/>
        <v/>
      </c>
      <c r="H862" s="44" t="str">
        <f t="shared" ca="1" si="304"/>
        <v/>
      </c>
      <c r="I862" s="45" t="str">
        <f t="shared" ca="1" si="305"/>
        <v/>
      </c>
      <c r="J862" s="46" t="str">
        <f t="shared" ca="1" si="306"/>
        <v/>
      </c>
      <c r="K862" s="44" t="str">
        <f t="shared" ca="1" si="307"/>
        <v/>
      </c>
      <c r="L862" s="45" t="str">
        <f t="shared" ca="1" si="308"/>
        <v/>
      </c>
      <c r="M862" s="46" t="str">
        <f t="shared" ca="1" si="309"/>
        <v/>
      </c>
      <c r="N862" s="44" t="str">
        <f t="shared" ca="1" si="310"/>
        <v/>
      </c>
      <c r="O862" s="45" t="str">
        <f t="shared" ca="1" si="311"/>
        <v/>
      </c>
      <c r="P862" s="46" t="str">
        <f t="shared" ca="1" si="312"/>
        <v/>
      </c>
      <c r="Q862" s="44" t="str">
        <f t="shared" ca="1" si="313"/>
        <v/>
      </c>
      <c r="R862" s="45" t="str">
        <f t="shared" ca="1" si="314"/>
        <v/>
      </c>
      <c r="S862" s="46" t="str">
        <f t="shared" ca="1" si="315"/>
        <v/>
      </c>
      <c r="T862" s="77" t="str">
        <f t="shared" ca="1" si="316"/>
        <v/>
      </c>
      <c r="AH862" s="163" t="str">
        <f t="shared" si="317"/>
        <v/>
      </c>
      <c r="AI862" s="163" t="str">
        <f t="shared" si="318"/>
        <v/>
      </c>
    </row>
    <row r="863" spans="1:35">
      <c r="A863" s="164" t="str">
        <f t="shared" ca="1" si="298"/>
        <v/>
      </c>
      <c r="B863" s="44" t="str">
        <f t="shared" ca="1" si="299"/>
        <v/>
      </c>
      <c r="C863" s="45" t="str">
        <f t="shared" ca="1" si="319"/>
        <v/>
      </c>
      <c r="D863" s="45" t="str">
        <f t="shared" ca="1" si="300"/>
        <v/>
      </c>
      <c r="E863" s="44" t="str">
        <f t="shared" ca="1" si="301"/>
        <v/>
      </c>
      <c r="F863" s="45" t="str">
        <f t="shared" ca="1" si="302"/>
        <v/>
      </c>
      <c r="G863" s="46" t="str">
        <f t="shared" ca="1" si="303"/>
        <v/>
      </c>
      <c r="H863" s="44" t="str">
        <f t="shared" ca="1" si="304"/>
        <v/>
      </c>
      <c r="I863" s="45" t="str">
        <f t="shared" ca="1" si="305"/>
        <v/>
      </c>
      <c r="J863" s="46" t="str">
        <f t="shared" ca="1" si="306"/>
        <v/>
      </c>
      <c r="K863" s="44" t="str">
        <f t="shared" ca="1" si="307"/>
        <v/>
      </c>
      <c r="L863" s="45" t="str">
        <f t="shared" ca="1" si="308"/>
        <v/>
      </c>
      <c r="M863" s="46" t="str">
        <f t="shared" ca="1" si="309"/>
        <v/>
      </c>
      <c r="N863" s="44" t="str">
        <f t="shared" ca="1" si="310"/>
        <v/>
      </c>
      <c r="O863" s="45" t="str">
        <f t="shared" ca="1" si="311"/>
        <v/>
      </c>
      <c r="P863" s="46" t="str">
        <f t="shared" ca="1" si="312"/>
        <v/>
      </c>
      <c r="Q863" s="44" t="str">
        <f t="shared" ca="1" si="313"/>
        <v/>
      </c>
      <c r="R863" s="45" t="str">
        <f t="shared" ca="1" si="314"/>
        <v/>
      </c>
      <c r="S863" s="46" t="str">
        <f t="shared" ca="1" si="315"/>
        <v/>
      </c>
      <c r="T863" s="77" t="str">
        <f t="shared" ca="1" si="316"/>
        <v/>
      </c>
      <c r="AH863" s="163" t="str">
        <f t="shared" si="317"/>
        <v/>
      </c>
      <c r="AI863" s="163" t="str">
        <f t="shared" si="318"/>
        <v/>
      </c>
    </row>
    <row r="864" spans="1:35">
      <c r="A864" s="164" t="str">
        <f t="shared" ca="1" si="298"/>
        <v/>
      </c>
      <c r="B864" s="44" t="str">
        <f t="shared" ca="1" si="299"/>
        <v/>
      </c>
      <c r="C864" s="45" t="str">
        <f t="shared" ca="1" si="319"/>
        <v/>
      </c>
      <c r="D864" s="45" t="str">
        <f t="shared" ca="1" si="300"/>
        <v/>
      </c>
      <c r="E864" s="44" t="str">
        <f t="shared" ca="1" si="301"/>
        <v/>
      </c>
      <c r="F864" s="45" t="str">
        <f t="shared" ca="1" si="302"/>
        <v/>
      </c>
      <c r="G864" s="46" t="str">
        <f t="shared" ca="1" si="303"/>
        <v/>
      </c>
      <c r="H864" s="44" t="str">
        <f t="shared" ca="1" si="304"/>
        <v/>
      </c>
      <c r="I864" s="45" t="str">
        <f t="shared" ca="1" si="305"/>
        <v/>
      </c>
      <c r="J864" s="46" t="str">
        <f t="shared" ca="1" si="306"/>
        <v/>
      </c>
      <c r="K864" s="44" t="str">
        <f t="shared" ca="1" si="307"/>
        <v/>
      </c>
      <c r="L864" s="45" t="str">
        <f t="shared" ca="1" si="308"/>
        <v/>
      </c>
      <c r="M864" s="46" t="str">
        <f t="shared" ca="1" si="309"/>
        <v/>
      </c>
      <c r="N864" s="44" t="str">
        <f t="shared" ca="1" si="310"/>
        <v/>
      </c>
      <c r="O864" s="45" t="str">
        <f t="shared" ca="1" si="311"/>
        <v/>
      </c>
      <c r="P864" s="46" t="str">
        <f t="shared" ca="1" si="312"/>
        <v/>
      </c>
      <c r="Q864" s="44" t="str">
        <f t="shared" ca="1" si="313"/>
        <v/>
      </c>
      <c r="R864" s="45" t="str">
        <f t="shared" ca="1" si="314"/>
        <v/>
      </c>
      <c r="S864" s="46" t="str">
        <f t="shared" ca="1" si="315"/>
        <v/>
      </c>
      <c r="T864" s="77" t="str">
        <f t="shared" ca="1" si="316"/>
        <v/>
      </c>
      <c r="AH864" s="163" t="str">
        <f t="shared" si="317"/>
        <v/>
      </c>
      <c r="AI864" s="163" t="str">
        <f t="shared" si="318"/>
        <v/>
      </c>
    </row>
    <row r="865" spans="1:35">
      <c r="A865" s="164" t="str">
        <f t="shared" ca="1" si="298"/>
        <v/>
      </c>
      <c r="B865" s="44" t="str">
        <f t="shared" ca="1" si="299"/>
        <v/>
      </c>
      <c r="C865" s="45" t="str">
        <f t="shared" ca="1" si="319"/>
        <v/>
      </c>
      <c r="D865" s="45" t="str">
        <f t="shared" ca="1" si="300"/>
        <v/>
      </c>
      <c r="E865" s="44" t="str">
        <f t="shared" ca="1" si="301"/>
        <v/>
      </c>
      <c r="F865" s="45" t="str">
        <f t="shared" ca="1" si="302"/>
        <v/>
      </c>
      <c r="G865" s="46" t="str">
        <f t="shared" ca="1" si="303"/>
        <v/>
      </c>
      <c r="H865" s="44" t="str">
        <f t="shared" ca="1" si="304"/>
        <v/>
      </c>
      <c r="I865" s="45" t="str">
        <f t="shared" ca="1" si="305"/>
        <v/>
      </c>
      <c r="J865" s="46" t="str">
        <f t="shared" ca="1" si="306"/>
        <v/>
      </c>
      <c r="K865" s="44" t="str">
        <f t="shared" ca="1" si="307"/>
        <v/>
      </c>
      <c r="L865" s="45" t="str">
        <f t="shared" ca="1" si="308"/>
        <v/>
      </c>
      <c r="M865" s="46" t="str">
        <f t="shared" ca="1" si="309"/>
        <v/>
      </c>
      <c r="N865" s="44" t="str">
        <f t="shared" ca="1" si="310"/>
        <v/>
      </c>
      <c r="O865" s="45" t="str">
        <f t="shared" ca="1" si="311"/>
        <v/>
      </c>
      <c r="P865" s="46" t="str">
        <f t="shared" ca="1" si="312"/>
        <v/>
      </c>
      <c r="Q865" s="44" t="str">
        <f t="shared" ca="1" si="313"/>
        <v/>
      </c>
      <c r="R865" s="45" t="str">
        <f t="shared" ca="1" si="314"/>
        <v/>
      </c>
      <c r="S865" s="46" t="str">
        <f t="shared" ca="1" si="315"/>
        <v/>
      </c>
      <c r="T865" s="77" t="str">
        <f t="shared" ca="1" si="316"/>
        <v/>
      </c>
      <c r="AH865" s="163" t="str">
        <f t="shared" si="317"/>
        <v/>
      </c>
      <c r="AI865" s="163" t="str">
        <f t="shared" si="318"/>
        <v/>
      </c>
    </row>
    <row r="866" spans="1:35">
      <c r="A866" s="164" t="str">
        <f t="shared" ca="1" si="298"/>
        <v/>
      </c>
      <c r="B866" s="44" t="str">
        <f t="shared" ca="1" si="299"/>
        <v/>
      </c>
      <c r="C866" s="45" t="str">
        <f t="shared" ca="1" si="319"/>
        <v/>
      </c>
      <c r="D866" s="45" t="str">
        <f t="shared" ca="1" si="300"/>
        <v/>
      </c>
      <c r="E866" s="44" t="str">
        <f t="shared" ca="1" si="301"/>
        <v/>
      </c>
      <c r="F866" s="45" t="str">
        <f t="shared" ca="1" si="302"/>
        <v/>
      </c>
      <c r="G866" s="46" t="str">
        <f t="shared" ca="1" si="303"/>
        <v/>
      </c>
      <c r="H866" s="44" t="str">
        <f t="shared" ca="1" si="304"/>
        <v/>
      </c>
      <c r="I866" s="45" t="str">
        <f t="shared" ca="1" si="305"/>
        <v/>
      </c>
      <c r="J866" s="46" t="str">
        <f t="shared" ca="1" si="306"/>
        <v/>
      </c>
      <c r="K866" s="44" t="str">
        <f t="shared" ca="1" si="307"/>
        <v/>
      </c>
      <c r="L866" s="45" t="str">
        <f t="shared" ca="1" si="308"/>
        <v/>
      </c>
      <c r="M866" s="46" t="str">
        <f t="shared" ca="1" si="309"/>
        <v/>
      </c>
      <c r="N866" s="44" t="str">
        <f t="shared" ca="1" si="310"/>
        <v/>
      </c>
      <c r="O866" s="45" t="str">
        <f t="shared" ca="1" si="311"/>
        <v/>
      </c>
      <c r="P866" s="46" t="str">
        <f t="shared" ca="1" si="312"/>
        <v/>
      </c>
      <c r="Q866" s="44" t="str">
        <f t="shared" ca="1" si="313"/>
        <v/>
      </c>
      <c r="R866" s="45" t="str">
        <f t="shared" ca="1" si="314"/>
        <v/>
      </c>
      <c r="S866" s="46" t="str">
        <f t="shared" ca="1" si="315"/>
        <v/>
      </c>
      <c r="T866" s="77" t="str">
        <f t="shared" ca="1" si="316"/>
        <v/>
      </c>
      <c r="AH866" s="163" t="str">
        <f t="shared" si="317"/>
        <v/>
      </c>
      <c r="AI866" s="163" t="str">
        <f t="shared" si="318"/>
        <v/>
      </c>
    </row>
    <row r="867" spans="1:35">
      <c r="A867" s="164" t="str">
        <f t="shared" ca="1" si="298"/>
        <v/>
      </c>
      <c r="B867" s="44" t="str">
        <f t="shared" ca="1" si="299"/>
        <v/>
      </c>
      <c r="C867" s="45" t="str">
        <f t="shared" ca="1" si="319"/>
        <v/>
      </c>
      <c r="D867" s="45" t="str">
        <f t="shared" ca="1" si="300"/>
        <v/>
      </c>
      <c r="E867" s="44" t="str">
        <f t="shared" ca="1" si="301"/>
        <v/>
      </c>
      <c r="F867" s="45" t="str">
        <f t="shared" ca="1" si="302"/>
        <v/>
      </c>
      <c r="G867" s="46" t="str">
        <f t="shared" ca="1" si="303"/>
        <v/>
      </c>
      <c r="H867" s="44" t="str">
        <f t="shared" ca="1" si="304"/>
        <v/>
      </c>
      <c r="I867" s="45" t="str">
        <f t="shared" ca="1" si="305"/>
        <v/>
      </c>
      <c r="J867" s="46" t="str">
        <f t="shared" ca="1" si="306"/>
        <v/>
      </c>
      <c r="K867" s="44" t="str">
        <f t="shared" ca="1" si="307"/>
        <v/>
      </c>
      <c r="L867" s="45" t="str">
        <f t="shared" ca="1" si="308"/>
        <v/>
      </c>
      <c r="M867" s="46" t="str">
        <f t="shared" ca="1" si="309"/>
        <v/>
      </c>
      <c r="N867" s="44" t="str">
        <f t="shared" ca="1" si="310"/>
        <v/>
      </c>
      <c r="O867" s="45" t="str">
        <f t="shared" ca="1" si="311"/>
        <v/>
      </c>
      <c r="P867" s="46" t="str">
        <f t="shared" ca="1" si="312"/>
        <v/>
      </c>
      <c r="Q867" s="44" t="str">
        <f t="shared" ca="1" si="313"/>
        <v/>
      </c>
      <c r="R867" s="45" t="str">
        <f t="shared" ca="1" si="314"/>
        <v/>
      </c>
      <c r="S867" s="46" t="str">
        <f t="shared" ca="1" si="315"/>
        <v/>
      </c>
      <c r="T867" s="77" t="str">
        <f t="shared" ca="1" si="316"/>
        <v/>
      </c>
      <c r="AH867" s="163" t="str">
        <f t="shared" si="317"/>
        <v/>
      </c>
      <c r="AI867" s="163" t="str">
        <f t="shared" si="318"/>
        <v/>
      </c>
    </row>
    <row r="868" spans="1:35">
      <c r="A868" s="164" t="str">
        <f t="shared" ca="1" si="298"/>
        <v/>
      </c>
      <c r="B868" s="44" t="str">
        <f t="shared" ca="1" si="299"/>
        <v/>
      </c>
      <c r="C868" s="45" t="str">
        <f t="shared" ca="1" si="319"/>
        <v/>
      </c>
      <c r="D868" s="45" t="str">
        <f t="shared" ca="1" si="300"/>
        <v/>
      </c>
      <c r="E868" s="44" t="str">
        <f t="shared" ca="1" si="301"/>
        <v/>
      </c>
      <c r="F868" s="45" t="str">
        <f t="shared" ca="1" si="302"/>
        <v/>
      </c>
      <c r="G868" s="46" t="str">
        <f t="shared" ca="1" si="303"/>
        <v/>
      </c>
      <c r="H868" s="44" t="str">
        <f t="shared" ca="1" si="304"/>
        <v/>
      </c>
      <c r="I868" s="45" t="str">
        <f t="shared" ca="1" si="305"/>
        <v/>
      </c>
      <c r="J868" s="46" t="str">
        <f t="shared" ca="1" si="306"/>
        <v/>
      </c>
      <c r="K868" s="44" t="str">
        <f t="shared" ca="1" si="307"/>
        <v/>
      </c>
      <c r="L868" s="45" t="str">
        <f t="shared" ca="1" si="308"/>
        <v/>
      </c>
      <c r="M868" s="46" t="str">
        <f t="shared" ca="1" si="309"/>
        <v/>
      </c>
      <c r="N868" s="44" t="str">
        <f t="shared" ca="1" si="310"/>
        <v/>
      </c>
      <c r="O868" s="45" t="str">
        <f t="shared" ca="1" si="311"/>
        <v/>
      </c>
      <c r="P868" s="46" t="str">
        <f t="shared" ca="1" si="312"/>
        <v/>
      </c>
      <c r="Q868" s="44" t="str">
        <f t="shared" ca="1" si="313"/>
        <v/>
      </c>
      <c r="R868" s="45" t="str">
        <f t="shared" ca="1" si="314"/>
        <v/>
      </c>
      <c r="S868" s="46" t="str">
        <f t="shared" ca="1" si="315"/>
        <v/>
      </c>
      <c r="T868" s="77" t="str">
        <f t="shared" ca="1" si="316"/>
        <v/>
      </c>
      <c r="AH868" s="163" t="str">
        <f t="shared" si="317"/>
        <v/>
      </c>
      <c r="AI868" s="163" t="str">
        <f t="shared" si="318"/>
        <v/>
      </c>
    </row>
    <row r="869" spans="1:35">
      <c r="A869" s="164" t="str">
        <f t="shared" ca="1" si="298"/>
        <v/>
      </c>
      <c r="B869" s="44" t="str">
        <f t="shared" ca="1" si="299"/>
        <v/>
      </c>
      <c r="C869" s="45" t="str">
        <f t="shared" ca="1" si="319"/>
        <v/>
      </c>
      <c r="D869" s="45" t="str">
        <f t="shared" ca="1" si="300"/>
        <v/>
      </c>
      <c r="E869" s="44" t="str">
        <f t="shared" ca="1" si="301"/>
        <v/>
      </c>
      <c r="F869" s="45" t="str">
        <f t="shared" ca="1" si="302"/>
        <v/>
      </c>
      <c r="G869" s="46" t="str">
        <f t="shared" ca="1" si="303"/>
        <v/>
      </c>
      <c r="H869" s="44" t="str">
        <f t="shared" ca="1" si="304"/>
        <v/>
      </c>
      <c r="I869" s="45" t="str">
        <f t="shared" ca="1" si="305"/>
        <v/>
      </c>
      <c r="J869" s="46" t="str">
        <f t="shared" ca="1" si="306"/>
        <v/>
      </c>
      <c r="K869" s="44" t="str">
        <f t="shared" ca="1" si="307"/>
        <v/>
      </c>
      <c r="L869" s="45" t="str">
        <f t="shared" ca="1" si="308"/>
        <v/>
      </c>
      <c r="M869" s="46" t="str">
        <f t="shared" ca="1" si="309"/>
        <v/>
      </c>
      <c r="N869" s="44" t="str">
        <f t="shared" ca="1" si="310"/>
        <v/>
      </c>
      <c r="O869" s="45" t="str">
        <f t="shared" ca="1" si="311"/>
        <v/>
      </c>
      <c r="P869" s="46" t="str">
        <f t="shared" ca="1" si="312"/>
        <v/>
      </c>
      <c r="Q869" s="44" t="str">
        <f t="shared" ca="1" si="313"/>
        <v/>
      </c>
      <c r="R869" s="45" t="str">
        <f t="shared" ca="1" si="314"/>
        <v/>
      </c>
      <c r="S869" s="46" t="str">
        <f t="shared" ca="1" si="315"/>
        <v/>
      </c>
      <c r="T869" s="77" t="str">
        <f t="shared" ca="1" si="316"/>
        <v/>
      </c>
      <c r="AH869" s="163" t="str">
        <f t="shared" si="317"/>
        <v/>
      </c>
      <c r="AI869" s="163" t="str">
        <f t="shared" si="318"/>
        <v/>
      </c>
    </row>
    <row r="870" spans="1:35">
      <c r="A870" s="164" t="str">
        <f t="shared" ca="1" si="298"/>
        <v/>
      </c>
      <c r="B870" s="44" t="str">
        <f t="shared" ca="1" si="299"/>
        <v/>
      </c>
      <c r="C870" s="45" t="str">
        <f t="shared" ca="1" si="319"/>
        <v/>
      </c>
      <c r="D870" s="45" t="str">
        <f t="shared" ca="1" si="300"/>
        <v/>
      </c>
      <c r="E870" s="44" t="str">
        <f t="shared" ca="1" si="301"/>
        <v/>
      </c>
      <c r="F870" s="45" t="str">
        <f t="shared" ca="1" si="302"/>
        <v/>
      </c>
      <c r="G870" s="46" t="str">
        <f t="shared" ca="1" si="303"/>
        <v/>
      </c>
      <c r="H870" s="44" t="str">
        <f t="shared" ca="1" si="304"/>
        <v/>
      </c>
      <c r="I870" s="45" t="str">
        <f t="shared" ca="1" si="305"/>
        <v/>
      </c>
      <c r="J870" s="46" t="str">
        <f t="shared" ca="1" si="306"/>
        <v/>
      </c>
      <c r="K870" s="44" t="str">
        <f t="shared" ca="1" si="307"/>
        <v/>
      </c>
      <c r="L870" s="45" t="str">
        <f t="shared" ca="1" si="308"/>
        <v/>
      </c>
      <c r="M870" s="46" t="str">
        <f t="shared" ca="1" si="309"/>
        <v/>
      </c>
      <c r="N870" s="44" t="str">
        <f t="shared" ca="1" si="310"/>
        <v/>
      </c>
      <c r="O870" s="45" t="str">
        <f t="shared" ca="1" si="311"/>
        <v/>
      </c>
      <c r="P870" s="46" t="str">
        <f t="shared" ca="1" si="312"/>
        <v/>
      </c>
      <c r="Q870" s="44" t="str">
        <f t="shared" ca="1" si="313"/>
        <v/>
      </c>
      <c r="R870" s="45" t="str">
        <f t="shared" ca="1" si="314"/>
        <v/>
      </c>
      <c r="S870" s="46" t="str">
        <f t="shared" ca="1" si="315"/>
        <v/>
      </c>
      <c r="T870" s="77" t="str">
        <f t="shared" ca="1" si="316"/>
        <v/>
      </c>
      <c r="AH870" s="163" t="str">
        <f t="shared" si="317"/>
        <v/>
      </c>
      <c r="AI870" s="163" t="str">
        <f t="shared" si="318"/>
        <v/>
      </c>
    </row>
    <row r="871" spans="1:35">
      <c r="A871" s="164" t="str">
        <f t="shared" ca="1" si="298"/>
        <v/>
      </c>
      <c r="B871" s="44" t="str">
        <f t="shared" ca="1" si="299"/>
        <v/>
      </c>
      <c r="C871" s="45" t="str">
        <f t="shared" ca="1" si="319"/>
        <v/>
      </c>
      <c r="D871" s="45" t="str">
        <f t="shared" ca="1" si="300"/>
        <v/>
      </c>
      <c r="E871" s="44" t="str">
        <f t="shared" ca="1" si="301"/>
        <v/>
      </c>
      <c r="F871" s="45" t="str">
        <f t="shared" ca="1" si="302"/>
        <v/>
      </c>
      <c r="G871" s="46" t="str">
        <f t="shared" ca="1" si="303"/>
        <v/>
      </c>
      <c r="H871" s="44" t="str">
        <f t="shared" ca="1" si="304"/>
        <v/>
      </c>
      <c r="I871" s="45" t="str">
        <f t="shared" ca="1" si="305"/>
        <v/>
      </c>
      <c r="J871" s="46" t="str">
        <f t="shared" ca="1" si="306"/>
        <v/>
      </c>
      <c r="K871" s="44" t="str">
        <f t="shared" ca="1" si="307"/>
        <v/>
      </c>
      <c r="L871" s="45" t="str">
        <f t="shared" ca="1" si="308"/>
        <v/>
      </c>
      <c r="M871" s="46" t="str">
        <f t="shared" ca="1" si="309"/>
        <v/>
      </c>
      <c r="N871" s="44" t="str">
        <f t="shared" ca="1" si="310"/>
        <v/>
      </c>
      <c r="O871" s="45" t="str">
        <f t="shared" ca="1" si="311"/>
        <v/>
      </c>
      <c r="P871" s="46" t="str">
        <f t="shared" ca="1" si="312"/>
        <v/>
      </c>
      <c r="Q871" s="44" t="str">
        <f t="shared" ca="1" si="313"/>
        <v/>
      </c>
      <c r="R871" s="45" t="str">
        <f t="shared" ca="1" si="314"/>
        <v/>
      </c>
      <c r="S871" s="46" t="str">
        <f t="shared" ca="1" si="315"/>
        <v/>
      </c>
      <c r="T871" s="77" t="str">
        <f t="shared" ca="1" si="316"/>
        <v/>
      </c>
      <c r="AH871" s="163" t="str">
        <f t="shared" si="317"/>
        <v/>
      </c>
      <c r="AI871" s="163" t="str">
        <f t="shared" si="318"/>
        <v/>
      </c>
    </row>
    <row r="872" spans="1:35">
      <c r="A872" s="164" t="str">
        <f t="shared" ca="1" si="298"/>
        <v/>
      </c>
      <c r="B872" s="44" t="str">
        <f t="shared" ca="1" si="299"/>
        <v/>
      </c>
      <c r="C872" s="45" t="str">
        <f t="shared" ca="1" si="319"/>
        <v/>
      </c>
      <c r="D872" s="45" t="str">
        <f t="shared" ca="1" si="300"/>
        <v/>
      </c>
      <c r="E872" s="44" t="str">
        <f t="shared" ca="1" si="301"/>
        <v/>
      </c>
      <c r="F872" s="45" t="str">
        <f t="shared" ca="1" si="302"/>
        <v/>
      </c>
      <c r="G872" s="46" t="str">
        <f t="shared" ca="1" si="303"/>
        <v/>
      </c>
      <c r="H872" s="44" t="str">
        <f t="shared" ca="1" si="304"/>
        <v/>
      </c>
      <c r="I872" s="45" t="str">
        <f t="shared" ca="1" si="305"/>
        <v/>
      </c>
      <c r="J872" s="46" t="str">
        <f t="shared" ca="1" si="306"/>
        <v/>
      </c>
      <c r="K872" s="44" t="str">
        <f t="shared" ca="1" si="307"/>
        <v/>
      </c>
      <c r="L872" s="45" t="str">
        <f t="shared" ca="1" si="308"/>
        <v/>
      </c>
      <c r="M872" s="46" t="str">
        <f t="shared" ca="1" si="309"/>
        <v/>
      </c>
      <c r="N872" s="44" t="str">
        <f t="shared" ca="1" si="310"/>
        <v/>
      </c>
      <c r="O872" s="45" t="str">
        <f t="shared" ca="1" si="311"/>
        <v/>
      </c>
      <c r="P872" s="46" t="str">
        <f t="shared" ca="1" si="312"/>
        <v/>
      </c>
      <c r="Q872" s="44" t="str">
        <f t="shared" ca="1" si="313"/>
        <v/>
      </c>
      <c r="R872" s="45" t="str">
        <f t="shared" ca="1" si="314"/>
        <v/>
      </c>
      <c r="S872" s="46" t="str">
        <f t="shared" ca="1" si="315"/>
        <v/>
      </c>
      <c r="T872" s="77" t="str">
        <f t="shared" ca="1" si="316"/>
        <v/>
      </c>
      <c r="AH872" s="163" t="str">
        <f t="shared" si="317"/>
        <v/>
      </c>
      <c r="AI872" s="163" t="str">
        <f t="shared" si="318"/>
        <v/>
      </c>
    </row>
    <row r="873" spans="1:35">
      <c r="A873" s="164" t="str">
        <f t="shared" ca="1" si="298"/>
        <v/>
      </c>
      <c r="B873" s="44" t="str">
        <f t="shared" ca="1" si="299"/>
        <v/>
      </c>
      <c r="C873" s="45" t="str">
        <f t="shared" ca="1" si="319"/>
        <v/>
      </c>
      <c r="D873" s="45" t="str">
        <f t="shared" ca="1" si="300"/>
        <v/>
      </c>
      <c r="E873" s="44" t="str">
        <f t="shared" ca="1" si="301"/>
        <v/>
      </c>
      <c r="F873" s="45" t="str">
        <f t="shared" ca="1" si="302"/>
        <v/>
      </c>
      <c r="G873" s="46" t="str">
        <f t="shared" ca="1" si="303"/>
        <v/>
      </c>
      <c r="H873" s="44" t="str">
        <f t="shared" ca="1" si="304"/>
        <v/>
      </c>
      <c r="I873" s="45" t="str">
        <f t="shared" ca="1" si="305"/>
        <v/>
      </c>
      <c r="J873" s="46" t="str">
        <f t="shared" ca="1" si="306"/>
        <v/>
      </c>
      <c r="K873" s="44" t="str">
        <f t="shared" ca="1" si="307"/>
        <v/>
      </c>
      <c r="L873" s="45" t="str">
        <f t="shared" ca="1" si="308"/>
        <v/>
      </c>
      <c r="M873" s="46" t="str">
        <f t="shared" ca="1" si="309"/>
        <v/>
      </c>
      <c r="N873" s="44" t="str">
        <f t="shared" ca="1" si="310"/>
        <v/>
      </c>
      <c r="O873" s="45" t="str">
        <f t="shared" ca="1" si="311"/>
        <v/>
      </c>
      <c r="P873" s="46" t="str">
        <f t="shared" ca="1" si="312"/>
        <v/>
      </c>
      <c r="Q873" s="44" t="str">
        <f t="shared" ca="1" si="313"/>
        <v/>
      </c>
      <c r="R873" s="45" t="str">
        <f t="shared" ca="1" si="314"/>
        <v/>
      </c>
      <c r="S873" s="46" t="str">
        <f t="shared" ca="1" si="315"/>
        <v/>
      </c>
      <c r="T873" s="77" t="str">
        <f t="shared" ca="1" si="316"/>
        <v/>
      </c>
      <c r="AH873" s="163" t="str">
        <f t="shared" si="317"/>
        <v/>
      </c>
      <c r="AI873" s="163" t="str">
        <f t="shared" si="318"/>
        <v/>
      </c>
    </row>
    <row r="874" spans="1:35">
      <c r="A874" s="164" t="str">
        <f t="shared" ref="A874:A937" ca="1" si="320">IF(AND(ISBLANK(AJ863), A873 = $AJ$1),NOW(),IF(ISBLANK(AJ863),"",AJ863))</f>
        <v/>
      </c>
      <c r="B874" s="44" t="str">
        <f t="shared" ref="B874:B937" ca="1" si="321">IF(COUNTIF(V:V,A874)=1,VLOOKUP(A874,V:W,2), IF(COUNTIF(V:V,A874)=0,$B$10,""))</f>
        <v/>
      </c>
      <c r="C874" s="45" t="str">
        <f t="shared" ca="1" si="319"/>
        <v/>
      </c>
      <c r="D874" s="45" t="str">
        <f t="shared" ref="D874:D937" ca="1" si="322">IF(ISERROR(B874-2),"",-1*ROUNDUP(A874-$A$14,0)/360*$B$7*$B$5)</f>
        <v/>
      </c>
      <c r="E874" s="44" t="str">
        <f t="shared" ref="E874:E937" ca="1" si="323">IF(COUNTIF(V:V,A874)=1,VLOOKUP(A874,X:Y,2), IF(COUNTIF(V:V,A874)=0,$C$10,""))</f>
        <v/>
      </c>
      <c r="F874" s="45" t="str">
        <f t="shared" ref="F874:F937" ca="1" si="324">IF(ISERROR(B874-2),"",(E874-$E$14)/100*$C$5)</f>
        <v/>
      </c>
      <c r="G874" s="46" t="str">
        <f t="shared" ref="G874:G937" ca="1" si="325">IF(ISERROR(B874-2),"",ROUNDUP(A874-$A$14,0)/360*$C$6*$C$5-ROUNDUP(A874-$A$14,0)/360*$C$7*$C$5*$E$14/100)</f>
        <v/>
      </c>
      <c r="H874" s="44" t="str">
        <f t="shared" ref="H874:H937" ca="1" si="326">IF(COUNTIF(V:V,A874)=1,VLOOKUP(A874,Z:AA,2), IF(COUNTIF(V:V,A874)=0,$D$10,""))</f>
        <v/>
      </c>
      <c r="I874" s="45" t="str">
        <f t="shared" ref="I874:I937" ca="1" si="327">IF(ISERROR(B874-2),"",(H874-$H$14)/100*$D$5)</f>
        <v/>
      </c>
      <c r="J874" s="46" t="str">
        <f t="shared" ref="J874:J937" ca="1" si="328">IF(ISERROR(B874-2),"",ROUNDUP(A874-$A$14,0)/360*$D$6*$D$5-ROUNDUP(A874-$A$14,0)/360*$D$7*$D$5*$H$14/100)</f>
        <v/>
      </c>
      <c r="K874" s="44" t="str">
        <f t="shared" ref="K874:K937" ca="1" si="329">IF(COUNTIF(V:V,A874)=1,VLOOKUP(A874,AB:AC,2), IF(COUNTIF(V:V,A874)=0,$E$10,""))</f>
        <v/>
      </c>
      <c r="L874" s="45" t="str">
        <f t="shared" ref="L874:L937" ca="1" si="330">IF(ISERROR(B874-2),"",(K874-$K$14)/100*$E$5)</f>
        <v/>
      </c>
      <c r="M874" s="46" t="str">
        <f t="shared" ref="M874:M937" ca="1" si="331">IF(ISERROR(B874-2),"",ROUNDUP(A874-$A$14,0)/360*$E$6*$E$5-ROUNDUP(A874-$A$14,0)/360*$E$7*$E$5*$K$14/100)</f>
        <v/>
      </c>
      <c r="N874" s="44" t="str">
        <f t="shared" ref="N874:N937" ca="1" si="332">IF(COUNTIF(V:V,A874)=1,VLOOKUP(A874,AD:AE,2), IF(COUNTIF(V:V,A874)=0,$F$10,""))</f>
        <v/>
      </c>
      <c r="O874" s="45" t="str">
        <f t="shared" ref="O874:O937" ca="1" si="333">IF(ISERROR(B874-2),"",(N874/$N$14-1)*$F$5)</f>
        <v/>
      </c>
      <c r="P874" s="46" t="str">
        <f t="shared" ref="P874:P937" ca="1" si="334">IF(ISERROR(B874-2),"",-1*ROUNDUP(A874-$A$14,0)/360*$F$7*$F$5)</f>
        <v/>
      </c>
      <c r="Q874" s="44" t="str">
        <f t="shared" ref="Q874:Q937" ca="1" si="335">IF(COUNTIF(V:V,A874)=1,VLOOKUP(A874,AF:AG,2), IF(COUNTIF(V:V,A874)=0,$G$10,""))</f>
        <v/>
      </c>
      <c r="R874" s="45" t="str">
        <f t="shared" ref="R874:R937" ca="1" si="336">IF(ISERROR(B874-2),"",(Q874-$Q$14)/100*$G$5)</f>
        <v/>
      </c>
      <c r="S874" s="46" t="str">
        <f t="shared" ref="S874:S937" ca="1" si="337">IF(ISERROR(B874-2),"",ROUNDUP(A874-$A$14,0)/360*$G$6*$G$5-ROUNDUP(A874-$A$14,0)/360*$G$7*$G$5*$Q$14/100)</f>
        <v/>
      </c>
      <c r="T874" s="77" t="str">
        <f t="shared" ref="T874:T937" ca="1" si="338">IF(ISERROR(B874-2),"",C874+D874-F874-G874-I874-J874-L874-M874-O874-P874+R874+S874+$J$9+$N$9)</f>
        <v/>
      </c>
      <c r="AH874" s="163" t="str">
        <f t="shared" si="317"/>
        <v/>
      </c>
      <c r="AI874" s="163" t="str">
        <f t="shared" si="318"/>
        <v/>
      </c>
    </row>
    <row r="875" spans="1:35">
      <c r="A875" s="164" t="str">
        <f t="shared" ca="1" si="320"/>
        <v/>
      </c>
      <c r="B875" s="44" t="str">
        <f t="shared" ca="1" si="321"/>
        <v/>
      </c>
      <c r="C875" s="45" t="str">
        <f t="shared" ca="1" si="319"/>
        <v/>
      </c>
      <c r="D875" s="45" t="str">
        <f t="shared" ca="1" si="322"/>
        <v/>
      </c>
      <c r="E875" s="44" t="str">
        <f t="shared" ca="1" si="323"/>
        <v/>
      </c>
      <c r="F875" s="45" t="str">
        <f t="shared" ca="1" si="324"/>
        <v/>
      </c>
      <c r="G875" s="46" t="str">
        <f t="shared" ca="1" si="325"/>
        <v/>
      </c>
      <c r="H875" s="44" t="str">
        <f t="shared" ca="1" si="326"/>
        <v/>
      </c>
      <c r="I875" s="45" t="str">
        <f t="shared" ca="1" si="327"/>
        <v/>
      </c>
      <c r="J875" s="46" t="str">
        <f t="shared" ca="1" si="328"/>
        <v/>
      </c>
      <c r="K875" s="44" t="str">
        <f t="shared" ca="1" si="329"/>
        <v/>
      </c>
      <c r="L875" s="45" t="str">
        <f t="shared" ca="1" si="330"/>
        <v/>
      </c>
      <c r="M875" s="46" t="str">
        <f t="shared" ca="1" si="331"/>
        <v/>
      </c>
      <c r="N875" s="44" t="str">
        <f t="shared" ca="1" si="332"/>
        <v/>
      </c>
      <c r="O875" s="45" t="str">
        <f t="shared" ca="1" si="333"/>
        <v/>
      </c>
      <c r="P875" s="46" t="str">
        <f t="shared" ca="1" si="334"/>
        <v/>
      </c>
      <c r="Q875" s="44" t="str">
        <f t="shared" ca="1" si="335"/>
        <v/>
      </c>
      <c r="R875" s="45" t="str">
        <f t="shared" ca="1" si="336"/>
        <v/>
      </c>
      <c r="S875" s="46" t="str">
        <f t="shared" ca="1" si="337"/>
        <v/>
      </c>
      <c r="T875" s="77" t="str">
        <f t="shared" ca="1" si="338"/>
        <v/>
      </c>
      <c r="AH875" s="163" t="str">
        <f t="shared" si="317"/>
        <v/>
      </c>
      <c r="AI875" s="163" t="str">
        <f t="shared" si="318"/>
        <v/>
      </c>
    </row>
    <row r="876" spans="1:35">
      <c r="A876" s="164" t="str">
        <f t="shared" ca="1" si="320"/>
        <v/>
      </c>
      <c r="B876" s="44" t="str">
        <f t="shared" ca="1" si="321"/>
        <v/>
      </c>
      <c r="C876" s="45" t="str">
        <f t="shared" ca="1" si="319"/>
        <v/>
      </c>
      <c r="D876" s="45" t="str">
        <f t="shared" ca="1" si="322"/>
        <v/>
      </c>
      <c r="E876" s="44" t="str">
        <f t="shared" ca="1" si="323"/>
        <v/>
      </c>
      <c r="F876" s="45" t="str">
        <f t="shared" ca="1" si="324"/>
        <v/>
      </c>
      <c r="G876" s="46" t="str">
        <f t="shared" ca="1" si="325"/>
        <v/>
      </c>
      <c r="H876" s="44" t="str">
        <f t="shared" ca="1" si="326"/>
        <v/>
      </c>
      <c r="I876" s="45" t="str">
        <f t="shared" ca="1" si="327"/>
        <v/>
      </c>
      <c r="J876" s="46" t="str">
        <f t="shared" ca="1" si="328"/>
        <v/>
      </c>
      <c r="K876" s="44" t="str">
        <f t="shared" ca="1" si="329"/>
        <v/>
      </c>
      <c r="L876" s="45" t="str">
        <f t="shared" ca="1" si="330"/>
        <v/>
      </c>
      <c r="M876" s="46" t="str">
        <f t="shared" ca="1" si="331"/>
        <v/>
      </c>
      <c r="N876" s="44" t="str">
        <f t="shared" ca="1" si="332"/>
        <v/>
      </c>
      <c r="O876" s="45" t="str">
        <f t="shared" ca="1" si="333"/>
        <v/>
      </c>
      <c r="P876" s="46" t="str">
        <f t="shared" ca="1" si="334"/>
        <v/>
      </c>
      <c r="Q876" s="44" t="str">
        <f t="shared" ca="1" si="335"/>
        <v/>
      </c>
      <c r="R876" s="45" t="str">
        <f t="shared" ca="1" si="336"/>
        <v/>
      </c>
      <c r="S876" s="46" t="str">
        <f t="shared" ca="1" si="337"/>
        <v/>
      </c>
      <c r="T876" s="77" t="str">
        <f t="shared" ca="1" si="338"/>
        <v/>
      </c>
      <c r="AH876" s="163" t="str">
        <f t="shared" si="317"/>
        <v/>
      </c>
      <c r="AI876" s="163" t="str">
        <f t="shared" si="318"/>
        <v/>
      </c>
    </row>
    <row r="877" spans="1:35">
      <c r="A877" s="164" t="str">
        <f t="shared" ca="1" si="320"/>
        <v/>
      </c>
      <c r="B877" s="44" t="str">
        <f t="shared" ca="1" si="321"/>
        <v/>
      </c>
      <c r="C877" s="45" t="str">
        <f t="shared" ca="1" si="319"/>
        <v/>
      </c>
      <c r="D877" s="45" t="str">
        <f t="shared" ca="1" si="322"/>
        <v/>
      </c>
      <c r="E877" s="44" t="str">
        <f t="shared" ca="1" si="323"/>
        <v/>
      </c>
      <c r="F877" s="45" t="str">
        <f t="shared" ca="1" si="324"/>
        <v/>
      </c>
      <c r="G877" s="46" t="str">
        <f t="shared" ca="1" si="325"/>
        <v/>
      </c>
      <c r="H877" s="44" t="str">
        <f t="shared" ca="1" si="326"/>
        <v/>
      </c>
      <c r="I877" s="45" t="str">
        <f t="shared" ca="1" si="327"/>
        <v/>
      </c>
      <c r="J877" s="46" t="str">
        <f t="shared" ca="1" si="328"/>
        <v/>
      </c>
      <c r="K877" s="44" t="str">
        <f t="shared" ca="1" si="329"/>
        <v/>
      </c>
      <c r="L877" s="45" t="str">
        <f t="shared" ca="1" si="330"/>
        <v/>
      </c>
      <c r="M877" s="46" t="str">
        <f t="shared" ca="1" si="331"/>
        <v/>
      </c>
      <c r="N877" s="44" t="str">
        <f t="shared" ca="1" si="332"/>
        <v/>
      </c>
      <c r="O877" s="45" t="str">
        <f t="shared" ca="1" si="333"/>
        <v/>
      </c>
      <c r="P877" s="46" t="str">
        <f t="shared" ca="1" si="334"/>
        <v/>
      </c>
      <c r="Q877" s="44" t="str">
        <f t="shared" ca="1" si="335"/>
        <v/>
      </c>
      <c r="R877" s="45" t="str">
        <f t="shared" ca="1" si="336"/>
        <v/>
      </c>
      <c r="S877" s="46" t="str">
        <f t="shared" ca="1" si="337"/>
        <v/>
      </c>
      <c r="T877" s="77" t="str">
        <f t="shared" ca="1" si="338"/>
        <v/>
      </c>
      <c r="AH877" s="163" t="str">
        <f t="shared" si="317"/>
        <v/>
      </c>
      <c r="AI877" s="163" t="str">
        <f t="shared" si="318"/>
        <v/>
      </c>
    </row>
    <row r="878" spans="1:35">
      <c r="A878" s="164" t="str">
        <f t="shared" ca="1" si="320"/>
        <v/>
      </c>
      <c r="B878" s="44" t="str">
        <f t="shared" ca="1" si="321"/>
        <v/>
      </c>
      <c r="C878" s="45" t="str">
        <f t="shared" ca="1" si="319"/>
        <v/>
      </c>
      <c r="D878" s="45" t="str">
        <f t="shared" ca="1" si="322"/>
        <v/>
      </c>
      <c r="E878" s="44" t="str">
        <f t="shared" ca="1" si="323"/>
        <v/>
      </c>
      <c r="F878" s="45" t="str">
        <f t="shared" ca="1" si="324"/>
        <v/>
      </c>
      <c r="G878" s="46" t="str">
        <f t="shared" ca="1" si="325"/>
        <v/>
      </c>
      <c r="H878" s="44" t="str">
        <f t="shared" ca="1" si="326"/>
        <v/>
      </c>
      <c r="I878" s="45" t="str">
        <f t="shared" ca="1" si="327"/>
        <v/>
      </c>
      <c r="J878" s="46" t="str">
        <f t="shared" ca="1" si="328"/>
        <v/>
      </c>
      <c r="K878" s="44" t="str">
        <f t="shared" ca="1" si="329"/>
        <v/>
      </c>
      <c r="L878" s="45" t="str">
        <f t="shared" ca="1" si="330"/>
        <v/>
      </c>
      <c r="M878" s="46" t="str">
        <f t="shared" ca="1" si="331"/>
        <v/>
      </c>
      <c r="N878" s="44" t="str">
        <f t="shared" ca="1" si="332"/>
        <v/>
      </c>
      <c r="O878" s="45" t="str">
        <f t="shared" ca="1" si="333"/>
        <v/>
      </c>
      <c r="P878" s="46" t="str">
        <f t="shared" ca="1" si="334"/>
        <v/>
      </c>
      <c r="Q878" s="44" t="str">
        <f t="shared" ca="1" si="335"/>
        <v/>
      </c>
      <c r="R878" s="45" t="str">
        <f t="shared" ca="1" si="336"/>
        <v/>
      </c>
      <c r="S878" s="46" t="str">
        <f t="shared" ca="1" si="337"/>
        <v/>
      </c>
      <c r="T878" s="77" t="str">
        <f t="shared" ca="1" si="338"/>
        <v/>
      </c>
      <c r="AH878" s="163" t="str">
        <f t="shared" si="317"/>
        <v/>
      </c>
      <c r="AI878" s="163" t="str">
        <f t="shared" si="318"/>
        <v/>
      </c>
    </row>
    <row r="879" spans="1:35">
      <c r="A879" s="164" t="str">
        <f t="shared" ca="1" si="320"/>
        <v/>
      </c>
      <c r="B879" s="44" t="str">
        <f t="shared" ca="1" si="321"/>
        <v/>
      </c>
      <c r="C879" s="45" t="str">
        <f t="shared" ca="1" si="319"/>
        <v/>
      </c>
      <c r="D879" s="45" t="str">
        <f t="shared" ca="1" si="322"/>
        <v/>
      </c>
      <c r="E879" s="44" t="str">
        <f t="shared" ca="1" si="323"/>
        <v/>
      </c>
      <c r="F879" s="45" t="str">
        <f t="shared" ca="1" si="324"/>
        <v/>
      </c>
      <c r="G879" s="46" t="str">
        <f t="shared" ca="1" si="325"/>
        <v/>
      </c>
      <c r="H879" s="44" t="str">
        <f t="shared" ca="1" si="326"/>
        <v/>
      </c>
      <c r="I879" s="45" t="str">
        <f t="shared" ca="1" si="327"/>
        <v/>
      </c>
      <c r="J879" s="46" t="str">
        <f t="shared" ca="1" si="328"/>
        <v/>
      </c>
      <c r="K879" s="44" t="str">
        <f t="shared" ca="1" si="329"/>
        <v/>
      </c>
      <c r="L879" s="45" t="str">
        <f t="shared" ca="1" si="330"/>
        <v/>
      </c>
      <c r="M879" s="46" t="str">
        <f t="shared" ca="1" si="331"/>
        <v/>
      </c>
      <c r="N879" s="44" t="str">
        <f t="shared" ca="1" si="332"/>
        <v/>
      </c>
      <c r="O879" s="45" t="str">
        <f t="shared" ca="1" si="333"/>
        <v/>
      </c>
      <c r="P879" s="46" t="str">
        <f t="shared" ca="1" si="334"/>
        <v/>
      </c>
      <c r="Q879" s="44" t="str">
        <f t="shared" ca="1" si="335"/>
        <v/>
      </c>
      <c r="R879" s="45" t="str">
        <f t="shared" ca="1" si="336"/>
        <v/>
      </c>
      <c r="S879" s="46" t="str">
        <f t="shared" ca="1" si="337"/>
        <v/>
      </c>
      <c r="T879" s="77" t="str">
        <f t="shared" ca="1" si="338"/>
        <v/>
      </c>
      <c r="AH879" s="163" t="str">
        <f t="shared" si="317"/>
        <v/>
      </c>
      <c r="AI879" s="163" t="str">
        <f t="shared" si="318"/>
        <v/>
      </c>
    </row>
    <row r="880" spans="1:35">
      <c r="A880" s="164" t="str">
        <f t="shared" ca="1" si="320"/>
        <v/>
      </c>
      <c r="B880" s="44" t="str">
        <f t="shared" ca="1" si="321"/>
        <v/>
      </c>
      <c r="C880" s="45" t="str">
        <f t="shared" ca="1" si="319"/>
        <v/>
      </c>
      <c r="D880" s="45" t="str">
        <f t="shared" ca="1" si="322"/>
        <v/>
      </c>
      <c r="E880" s="44" t="str">
        <f t="shared" ca="1" si="323"/>
        <v/>
      </c>
      <c r="F880" s="45" t="str">
        <f t="shared" ca="1" si="324"/>
        <v/>
      </c>
      <c r="G880" s="46" t="str">
        <f t="shared" ca="1" si="325"/>
        <v/>
      </c>
      <c r="H880" s="44" t="str">
        <f t="shared" ca="1" si="326"/>
        <v/>
      </c>
      <c r="I880" s="45" t="str">
        <f t="shared" ca="1" si="327"/>
        <v/>
      </c>
      <c r="J880" s="46" t="str">
        <f t="shared" ca="1" si="328"/>
        <v/>
      </c>
      <c r="K880" s="44" t="str">
        <f t="shared" ca="1" si="329"/>
        <v/>
      </c>
      <c r="L880" s="45" t="str">
        <f t="shared" ca="1" si="330"/>
        <v/>
      </c>
      <c r="M880" s="46" t="str">
        <f t="shared" ca="1" si="331"/>
        <v/>
      </c>
      <c r="N880" s="44" t="str">
        <f t="shared" ca="1" si="332"/>
        <v/>
      </c>
      <c r="O880" s="45" t="str">
        <f t="shared" ca="1" si="333"/>
        <v/>
      </c>
      <c r="P880" s="46" t="str">
        <f t="shared" ca="1" si="334"/>
        <v/>
      </c>
      <c r="Q880" s="44" t="str">
        <f t="shared" ca="1" si="335"/>
        <v/>
      </c>
      <c r="R880" s="45" t="str">
        <f t="shared" ca="1" si="336"/>
        <v/>
      </c>
      <c r="S880" s="46" t="str">
        <f t="shared" ca="1" si="337"/>
        <v/>
      </c>
      <c r="T880" s="77" t="str">
        <f t="shared" ca="1" si="338"/>
        <v/>
      </c>
      <c r="AH880" s="163" t="str">
        <f t="shared" si="317"/>
        <v/>
      </c>
      <c r="AI880" s="163" t="str">
        <f t="shared" si="318"/>
        <v/>
      </c>
    </row>
    <row r="881" spans="1:35">
      <c r="A881" s="164" t="str">
        <f t="shared" ca="1" si="320"/>
        <v/>
      </c>
      <c r="B881" s="44" t="str">
        <f t="shared" ca="1" si="321"/>
        <v/>
      </c>
      <c r="C881" s="45" t="str">
        <f t="shared" ca="1" si="319"/>
        <v/>
      </c>
      <c r="D881" s="45" t="str">
        <f t="shared" ca="1" si="322"/>
        <v/>
      </c>
      <c r="E881" s="44" t="str">
        <f t="shared" ca="1" si="323"/>
        <v/>
      </c>
      <c r="F881" s="45" t="str">
        <f t="shared" ca="1" si="324"/>
        <v/>
      </c>
      <c r="G881" s="46" t="str">
        <f t="shared" ca="1" si="325"/>
        <v/>
      </c>
      <c r="H881" s="44" t="str">
        <f t="shared" ca="1" si="326"/>
        <v/>
      </c>
      <c r="I881" s="45" t="str">
        <f t="shared" ca="1" si="327"/>
        <v/>
      </c>
      <c r="J881" s="46" t="str">
        <f t="shared" ca="1" si="328"/>
        <v/>
      </c>
      <c r="K881" s="44" t="str">
        <f t="shared" ca="1" si="329"/>
        <v/>
      </c>
      <c r="L881" s="45" t="str">
        <f t="shared" ca="1" si="330"/>
        <v/>
      </c>
      <c r="M881" s="46" t="str">
        <f t="shared" ca="1" si="331"/>
        <v/>
      </c>
      <c r="N881" s="44" t="str">
        <f t="shared" ca="1" si="332"/>
        <v/>
      </c>
      <c r="O881" s="45" t="str">
        <f t="shared" ca="1" si="333"/>
        <v/>
      </c>
      <c r="P881" s="46" t="str">
        <f t="shared" ca="1" si="334"/>
        <v/>
      </c>
      <c r="Q881" s="44" t="str">
        <f t="shared" ca="1" si="335"/>
        <v/>
      </c>
      <c r="R881" s="45" t="str">
        <f t="shared" ca="1" si="336"/>
        <v/>
      </c>
      <c r="S881" s="46" t="str">
        <f t="shared" ca="1" si="337"/>
        <v/>
      </c>
      <c r="T881" s="77" t="str">
        <f t="shared" ca="1" si="338"/>
        <v/>
      </c>
      <c r="AH881" s="163" t="str">
        <f t="shared" si="317"/>
        <v/>
      </c>
      <c r="AI881" s="163" t="str">
        <f t="shared" si="318"/>
        <v/>
      </c>
    </row>
    <row r="882" spans="1:35">
      <c r="A882" s="164" t="str">
        <f t="shared" ca="1" si="320"/>
        <v/>
      </c>
      <c r="B882" s="44" t="str">
        <f t="shared" ca="1" si="321"/>
        <v/>
      </c>
      <c r="C882" s="45" t="str">
        <f t="shared" ca="1" si="319"/>
        <v/>
      </c>
      <c r="D882" s="45" t="str">
        <f t="shared" ca="1" si="322"/>
        <v/>
      </c>
      <c r="E882" s="44" t="str">
        <f t="shared" ca="1" si="323"/>
        <v/>
      </c>
      <c r="F882" s="45" t="str">
        <f t="shared" ca="1" si="324"/>
        <v/>
      </c>
      <c r="G882" s="46" t="str">
        <f t="shared" ca="1" si="325"/>
        <v/>
      </c>
      <c r="H882" s="44" t="str">
        <f t="shared" ca="1" si="326"/>
        <v/>
      </c>
      <c r="I882" s="45" t="str">
        <f t="shared" ca="1" si="327"/>
        <v/>
      </c>
      <c r="J882" s="46" t="str">
        <f t="shared" ca="1" si="328"/>
        <v/>
      </c>
      <c r="K882" s="44" t="str">
        <f t="shared" ca="1" si="329"/>
        <v/>
      </c>
      <c r="L882" s="45" t="str">
        <f t="shared" ca="1" si="330"/>
        <v/>
      </c>
      <c r="M882" s="46" t="str">
        <f t="shared" ca="1" si="331"/>
        <v/>
      </c>
      <c r="N882" s="44" t="str">
        <f t="shared" ca="1" si="332"/>
        <v/>
      </c>
      <c r="O882" s="45" t="str">
        <f t="shared" ca="1" si="333"/>
        <v/>
      </c>
      <c r="P882" s="46" t="str">
        <f t="shared" ca="1" si="334"/>
        <v/>
      </c>
      <c r="Q882" s="44" t="str">
        <f t="shared" ca="1" si="335"/>
        <v/>
      </c>
      <c r="R882" s="45" t="str">
        <f t="shared" ca="1" si="336"/>
        <v/>
      </c>
      <c r="S882" s="46" t="str">
        <f t="shared" ca="1" si="337"/>
        <v/>
      </c>
      <c r="T882" s="77" t="str">
        <f t="shared" ca="1" si="338"/>
        <v/>
      </c>
      <c r="AH882" s="163" t="str">
        <f t="shared" si="317"/>
        <v/>
      </c>
      <c r="AI882" s="163" t="str">
        <f t="shared" si="318"/>
        <v/>
      </c>
    </row>
    <row r="883" spans="1:35">
      <c r="A883" s="164" t="str">
        <f t="shared" ca="1" si="320"/>
        <v/>
      </c>
      <c r="B883" s="44" t="str">
        <f t="shared" ca="1" si="321"/>
        <v/>
      </c>
      <c r="C883" s="45" t="str">
        <f t="shared" ca="1" si="319"/>
        <v/>
      </c>
      <c r="D883" s="45" t="str">
        <f t="shared" ca="1" si="322"/>
        <v/>
      </c>
      <c r="E883" s="44" t="str">
        <f t="shared" ca="1" si="323"/>
        <v/>
      </c>
      <c r="F883" s="45" t="str">
        <f t="shared" ca="1" si="324"/>
        <v/>
      </c>
      <c r="G883" s="46" t="str">
        <f t="shared" ca="1" si="325"/>
        <v/>
      </c>
      <c r="H883" s="44" t="str">
        <f t="shared" ca="1" si="326"/>
        <v/>
      </c>
      <c r="I883" s="45" t="str">
        <f t="shared" ca="1" si="327"/>
        <v/>
      </c>
      <c r="J883" s="46" t="str">
        <f t="shared" ca="1" si="328"/>
        <v/>
      </c>
      <c r="K883" s="44" t="str">
        <f t="shared" ca="1" si="329"/>
        <v/>
      </c>
      <c r="L883" s="45" t="str">
        <f t="shared" ca="1" si="330"/>
        <v/>
      </c>
      <c r="M883" s="46" t="str">
        <f t="shared" ca="1" si="331"/>
        <v/>
      </c>
      <c r="N883" s="44" t="str">
        <f t="shared" ca="1" si="332"/>
        <v/>
      </c>
      <c r="O883" s="45" t="str">
        <f t="shared" ca="1" si="333"/>
        <v/>
      </c>
      <c r="P883" s="46" t="str">
        <f t="shared" ca="1" si="334"/>
        <v/>
      </c>
      <c r="Q883" s="44" t="str">
        <f t="shared" ca="1" si="335"/>
        <v/>
      </c>
      <c r="R883" s="45" t="str">
        <f t="shared" ca="1" si="336"/>
        <v/>
      </c>
      <c r="S883" s="46" t="str">
        <f t="shared" ca="1" si="337"/>
        <v/>
      </c>
      <c r="T883" s="77" t="str">
        <f t="shared" ca="1" si="338"/>
        <v/>
      </c>
      <c r="AH883" s="163" t="str">
        <f t="shared" si="317"/>
        <v/>
      </c>
      <c r="AI883" s="163" t="str">
        <f t="shared" si="318"/>
        <v/>
      </c>
    </row>
    <row r="884" spans="1:35">
      <c r="A884" s="164" t="str">
        <f t="shared" ca="1" si="320"/>
        <v/>
      </c>
      <c r="B884" s="44" t="str">
        <f t="shared" ca="1" si="321"/>
        <v/>
      </c>
      <c r="C884" s="45" t="str">
        <f t="shared" ca="1" si="319"/>
        <v/>
      </c>
      <c r="D884" s="45" t="str">
        <f t="shared" ca="1" si="322"/>
        <v/>
      </c>
      <c r="E884" s="44" t="str">
        <f t="shared" ca="1" si="323"/>
        <v/>
      </c>
      <c r="F884" s="45" t="str">
        <f t="shared" ca="1" si="324"/>
        <v/>
      </c>
      <c r="G884" s="46" t="str">
        <f t="shared" ca="1" si="325"/>
        <v/>
      </c>
      <c r="H884" s="44" t="str">
        <f t="shared" ca="1" si="326"/>
        <v/>
      </c>
      <c r="I884" s="45" t="str">
        <f t="shared" ca="1" si="327"/>
        <v/>
      </c>
      <c r="J884" s="46" t="str">
        <f t="shared" ca="1" si="328"/>
        <v/>
      </c>
      <c r="K884" s="44" t="str">
        <f t="shared" ca="1" si="329"/>
        <v/>
      </c>
      <c r="L884" s="45" t="str">
        <f t="shared" ca="1" si="330"/>
        <v/>
      </c>
      <c r="M884" s="46" t="str">
        <f t="shared" ca="1" si="331"/>
        <v/>
      </c>
      <c r="N884" s="44" t="str">
        <f t="shared" ca="1" si="332"/>
        <v/>
      </c>
      <c r="O884" s="45" t="str">
        <f t="shared" ca="1" si="333"/>
        <v/>
      </c>
      <c r="P884" s="46" t="str">
        <f t="shared" ca="1" si="334"/>
        <v/>
      </c>
      <c r="Q884" s="44" t="str">
        <f t="shared" ca="1" si="335"/>
        <v/>
      </c>
      <c r="R884" s="45" t="str">
        <f t="shared" ca="1" si="336"/>
        <v/>
      </c>
      <c r="S884" s="46" t="str">
        <f t="shared" ca="1" si="337"/>
        <v/>
      </c>
      <c r="T884" s="77" t="str">
        <f t="shared" ca="1" si="338"/>
        <v/>
      </c>
      <c r="AH884" s="163" t="str">
        <f t="shared" si="317"/>
        <v/>
      </c>
      <c r="AI884" s="163" t="str">
        <f t="shared" si="318"/>
        <v/>
      </c>
    </row>
    <row r="885" spans="1:35">
      <c r="A885" s="164" t="str">
        <f t="shared" ca="1" si="320"/>
        <v/>
      </c>
      <c r="B885" s="44" t="str">
        <f t="shared" ca="1" si="321"/>
        <v/>
      </c>
      <c r="C885" s="45" t="str">
        <f t="shared" ca="1" si="319"/>
        <v/>
      </c>
      <c r="D885" s="45" t="str">
        <f t="shared" ca="1" si="322"/>
        <v/>
      </c>
      <c r="E885" s="44" t="str">
        <f t="shared" ca="1" si="323"/>
        <v/>
      </c>
      <c r="F885" s="45" t="str">
        <f t="shared" ca="1" si="324"/>
        <v/>
      </c>
      <c r="G885" s="46" t="str">
        <f t="shared" ca="1" si="325"/>
        <v/>
      </c>
      <c r="H885" s="44" t="str">
        <f t="shared" ca="1" si="326"/>
        <v/>
      </c>
      <c r="I885" s="45" t="str">
        <f t="shared" ca="1" si="327"/>
        <v/>
      </c>
      <c r="J885" s="46" t="str">
        <f t="shared" ca="1" si="328"/>
        <v/>
      </c>
      <c r="K885" s="44" t="str">
        <f t="shared" ca="1" si="329"/>
        <v/>
      </c>
      <c r="L885" s="45" t="str">
        <f t="shared" ca="1" si="330"/>
        <v/>
      </c>
      <c r="M885" s="46" t="str">
        <f t="shared" ca="1" si="331"/>
        <v/>
      </c>
      <c r="N885" s="44" t="str">
        <f t="shared" ca="1" si="332"/>
        <v/>
      </c>
      <c r="O885" s="45" t="str">
        <f t="shared" ca="1" si="333"/>
        <v/>
      </c>
      <c r="P885" s="46" t="str">
        <f t="shared" ca="1" si="334"/>
        <v/>
      </c>
      <c r="Q885" s="44" t="str">
        <f t="shared" ca="1" si="335"/>
        <v/>
      </c>
      <c r="R885" s="45" t="str">
        <f t="shared" ca="1" si="336"/>
        <v/>
      </c>
      <c r="S885" s="46" t="str">
        <f t="shared" ca="1" si="337"/>
        <v/>
      </c>
      <c r="T885" s="77" t="str">
        <f t="shared" ca="1" si="338"/>
        <v/>
      </c>
      <c r="AH885" s="163" t="str">
        <f t="shared" si="317"/>
        <v/>
      </c>
      <c r="AI885" s="163" t="str">
        <f t="shared" si="318"/>
        <v/>
      </c>
    </row>
    <row r="886" spans="1:35">
      <c r="A886" s="164" t="str">
        <f t="shared" ca="1" si="320"/>
        <v/>
      </c>
      <c r="B886" s="44" t="str">
        <f t="shared" ca="1" si="321"/>
        <v/>
      </c>
      <c r="C886" s="45" t="str">
        <f t="shared" ca="1" si="319"/>
        <v/>
      </c>
      <c r="D886" s="45" t="str">
        <f t="shared" ca="1" si="322"/>
        <v/>
      </c>
      <c r="E886" s="44" t="str">
        <f t="shared" ca="1" si="323"/>
        <v/>
      </c>
      <c r="F886" s="45" t="str">
        <f t="shared" ca="1" si="324"/>
        <v/>
      </c>
      <c r="G886" s="46" t="str">
        <f t="shared" ca="1" si="325"/>
        <v/>
      </c>
      <c r="H886" s="44" t="str">
        <f t="shared" ca="1" si="326"/>
        <v/>
      </c>
      <c r="I886" s="45" t="str">
        <f t="shared" ca="1" si="327"/>
        <v/>
      </c>
      <c r="J886" s="46" t="str">
        <f t="shared" ca="1" si="328"/>
        <v/>
      </c>
      <c r="K886" s="44" t="str">
        <f t="shared" ca="1" si="329"/>
        <v/>
      </c>
      <c r="L886" s="45" t="str">
        <f t="shared" ca="1" si="330"/>
        <v/>
      </c>
      <c r="M886" s="46" t="str">
        <f t="shared" ca="1" si="331"/>
        <v/>
      </c>
      <c r="N886" s="44" t="str">
        <f t="shared" ca="1" si="332"/>
        <v/>
      </c>
      <c r="O886" s="45" t="str">
        <f t="shared" ca="1" si="333"/>
        <v/>
      </c>
      <c r="P886" s="46" t="str">
        <f t="shared" ca="1" si="334"/>
        <v/>
      </c>
      <c r="Q886" s="44" t="str">
        <f t="shared" ca="1" si="335"/>
        <v/>
      </c>
      <c r="R886" s="45" t="str">
        <f t="shared" ca="1" si="336"/>
        <v/>
      </c>
      <c r="S886" s="46" t="str">
        <f t="shared" ca="1" si="337"/>
        <v/>
      </c>
      <c r="T886" s="77" t="str">
        <f t="shared" ca="1" si="338"/>
        <v/>
      </c>
      <c r="AH886" s="163" t="str">
        <f t="shared" si="317"/>
        <v/>
      </c>
      <c r="AI886" s="163" t="str">
        <f t="shared" si="318"/>
        <v/>
      </c>
    </row>
    <row r="887" spans="1:35">
      <c r="A887" s="164" t="str">
        <f t="shared" ca="1" si="320"/>
        <v/>
      </c>
      <c r="B887" s="44" t="str">
        <f t="shared" ca="1" si="321"/>
        <v/>
      </c>
      <c r="C887" s="45" t="str">
        <f t="shared" ca="1" si="319"/>
        <v/>
      </c>
      <c r="D887" s="45" t="str">
        <f t="shared" ca="1" si="322"/>
        <v/>
      </c>
      <c r="E887" s="44" t="str">
        <f t="shared" ca="1" si="323"/>
        <v/>
      </c>
      <c r="F887" s="45" t="str">
        <f t="shared" ca="1" si="324"/>
        <v/>
      </c>
      <c r="G887" s="46" t="str">
        <f t="shared" ca="1" si="325"/>
        <v/>
      </c>
      <c r="H887" s="44" t="str">
        <f t="shared" ca="1" si="326"/>
        <v/>
      </c>
      <c r="I887" s="45" t="str">
        <f t="shared" ca="1" si="327"/>
        <v/>
      </c>
      <c r="J887" s="46" t="str">
        <f t="shared" ca="1" si="328"/>
        <v/>
      </c>
      <c r="K887" s="44" t="str">
        <f t="shared" ca="1" si="329"/>
        <v/>
      </c>
      <c r="L887" s="45" t="str">
        <f t="shared" ca="1" si="330"/>
        <v/>
      </c>
      <c r="M887" s="46" t="str">
        <f t="shared" ca="1" si="331"/>
        <v/>
      </c>
      <c r="N887" s="44" t="str">
        <f t="shared" ca="1" si="332"/>
        <v/>
      </c>
      <c r="O887" s="45" t="str">
        <f t="shared" ca="1" si="333"/>
        <v/>
      </c>
      <c r="P887" s="46" t="str">
        <f t="shared" ca="1" si="334"/>
        <v/>
      </c>
      <c r="Q887" s="44" t="str">
        <f t="shared" ca="1" si="335"/>
        <v/>
      </c>
      <c r="R887" s="45" t="str">
        <f t="shared" ca="1" si="336"/>
        <v/>
      </c>
      <c r="S887" s="46" t="str">
        <f t="shared" ca="1" si="337"/>
        <v/>
      </c>
      <c r="T887" s="77" t="str">
        <f t="shared" ca="1" si="338"/>
        <v/>
      </c>
      <c r="AH887" s="163" t="str">
        <f t="shared" si="317"/>
        <v/>
      </c>
      <c r="AI887" s="163" t="str">
        <f t="shared" si="318"/>
        <v/>
      </c>
    </row>
    <row r="888" spans="1:35">
      <c r="A888" s="164" t="str">
        <f t="shared" ca="1" si="320"/>
        <v/>
      </c>
      <c r="B888" s="44" t="str">
        <f t="shared" ca="1" si="321"/>
        <v/>
      </c>
      <c r="C888" s="45" t="str">
        <f t="shared" ca="1" si="319"/>
        <v/>
      </c>
      <c r="D888" s="45" t="str">
        <f t="shared" ca="1" si="322"/>
        <v/>
      </c>
      <c r="E888" s="44" t="str">
        <f t="shared" ca="1" si="323"/>
        <v/>
      </c>
      <c r="F888" s="45" t="str">
        <f t="shared" ca="1" si="324"/>
        <v/>
      </c>
      <c r="G888" s="46" t="str">
        <f t="shared" ca="1" si="325"/>
        <v/>
      </c>
      <c r="H888" s="44" t="str">
        <f t="shared" ca="1" si="326"/>
        <v/>
      </c>
      <c r="I888" s="45" t="str">
        <f t="shared" ca="1" si="327"/>
        <v/>
      </c>
      <c r="J888" s="46" t="str">
        <f t="shared" ca="1" si="328"/>
        <v/>
      </c>
      <c r="K888" s="44" t="str">
        <f t="shared" ca="1" si="329"/>
        <v/>
      </c>
      <c r="L888" s="45" t="str">
        <f t="shared" ca="1" si="330"/>
        <v/>
      </c>
      <c r="M888" s="46" t="str">
        <f t="shared" ca="1" si="331"/>
        <v/>
      </c>
      <c r="N888" s="44" t="str">
        <f t="shared" ca="1" si="332"/>
        <v/>
      </c>
      <c r="O888" s="45" t="str">
        <f t="shared" ca="1" si="333"/>
        <v/>
      </c>
      <c r="P888" s="46" t="str">
        <f t="shared" ca="1" si="334"/>
        <v/>
      </c>
      <c r="Q888" s="44" t="str">
        <f t="shared" ca="1" si="335"/>
        <v/>
      </c>
      <c r="R888" s="45" t="str">
        <f t="shared" ca="1" si="336"/>
        <v/>
      </c>
      <c r="S888" s="46" t="str">
        <f t="shared" ca="1" si="337"/>
        <v/>
      </c>
      <c r="T888" s="77" t="str">
        <f t="shared" ca="1" si="338"/>
        <v/>
      </c>
      <c r="AH888" s="163" t="str">
        <f t="shared" si="317"/>
        <v/>
      </c>
      <c r="AI888" s="163" t="str">
        <f t="shared" si="318"/>
        <v/>
      </c>
    </row>
    <row r="889" spans="1:35">
      <c r="A889" s="164" t="str">
        <f t="shared" ca="1" si="320"/>
        <v/>
      </c>
      <c r="B889" s="44" t="str">
        <f t="shared" ca="1" si="321"/>
        <v/>
      </c>
      <c r="C889" s="45" t="str">
        <f t="shared" ca="1" si="319"/>
        <v/>
      </c>
      <c r="D889" s="45" t="str">
        <f t="shared" ca="1" si="322"/>
        <v/>
      </c>
      <c r="E889" s="44" t="str">
        <f t="shared" ca="1" si="323"/>
        <v/>
      </c>
      <c r="F889" s="45" t="str">
        <f t="shared" ca="1" si="324"/>
        <v/>
      </c>
      <c r="G889" s="46" t="str">
        <f t="shared" ca="1" si="325"/>
        <v/>
      </c>
      <c r="H889" s="44" t="str">
        <f t="shared" ca="1" si="326"/>
        <v/>
      </c>
      <c r="I889" s="45" t="str">
        <f t="shared" ca="1" si="327"/>
        <v/>
      </c>
      <c r="J889" s="46" t="str">
        <f t="shared" ca="1" si="328"/>
        <v/>
      </c>
      <c r="K889" s="44" t="str">
        <f t="shared" ca="1" si="329"/>
        <v/>
      </c>
      <c r="L889" s="45" t="str">
        <f t="shared" ca="1" si="330"/>
        <v/>
      </c>
      <c r="M889" s="46" t="str">
        <f t="shared" ca="1" si="331"/>
        <v/>
      </c>
      <c r="N889" s="44" t="str">
        <f t="shared" ca="1" si="332"/>
        <v/>
      </c>
      <c r="O889" s="45" t="str">
        <f t="shared" ca="1" si="333"/>
        <v/>
      </c>
      <c r="P889" s="46" t="str">
        <f t="shared" ca="1" si="334"/>
        <v/>
      </c>
      <c r="Q889" s="44" t="str">
        <f t="shared" ca="1" si="335"/>
        <v/>
      </c>
      <c r="R889" s="45" t="str">
        <f t="shared" ca="1" si="336"/>
        <v/>
      </c>
      <c r="S889" s="46" t="str">
        <f t="shared" ca="1" si="337"/>
        <v/>
      </c>
      <c r="T889" s="77" t="str">
        <f t="shared" ca="1" si="338"/>
        <v/>
      </c>
      <c r="AH889" s="163" t="str">
        <f t="shared" si="317"/>
        <v/>
      </c>
      <c r="AI889" s="163" t="str">
        <f t="shared" si="318"/>
        <v/>
      </c>
    </row>
    <row r="890" spans="1:35">
      <c r="A890" s="164" t="str">
        <f t="shared" ca="1" si="320"/>
        <v/>
      </c>
      <c r="B890" s="44" t="str">
        <f t="shared" ca="1" si="321"/>
        <v/>
      </c>
      <c r="C890" s="45" t="str">
        <f t="shared" ca="1" si="319"/>
        <v/>
      </c>
      <c r="D890" s="45" t="str">
        <f t="shared" ca="1" si="322"/>
        <v/>
      </c>
      <c r="E890" s="44" t="str">
        <f t="shared" ca="1" si="323"/>
        <v/>
      </c>
      <c r="F890" s="45" t="str">
        <f t="shared" ca="1" si="324"/>
        <v/>
      </c>
      <c r="G890" s="46" t="str">
        <f t="shared" ca="1" si="325"/>
        <v/>
      </c>
      <c r="H890" s="44" t="str">
        <f t="shared" ca="1" si="326"/>
        <v/>
      </c>
      <c r="I890" s="45" t="str">
        <f t="shared" ca="1" si="327"/>
        <v/>
      </c>
      <c r="J890" s="46" t="str">
        <f t="shared" ca="1" si="328"/>
        <v/>
      </c>
      <c r="K890" s="44" t="str">
        <f t="shared" ca="1" si="329"/>
        <v/>
      </c>
      <c r="L890" s="45" t="str">
        <f t="shared" ca="1" si="330"/>
        <v/>
      </c>
      <c r="M890" s="46" t="str">
        <f t="shared" ca="1" si="331"/>
        <v/>
      </c>
      <c r="N890" s="44" t="str">
        <f t="shared" ca="1" si="332"/>
        <v/>
      </c>
      <c r="O890" s="45" t="str">
        <f t="shared" ca="1" si="333"/>
        <v/>
      </c>
      <c r="P890" s="46" t="str">
        <f t="shared" ca="1" si="334"/>
        <v/>
      </c>
      <c r="Q890" s="44" t="str">
        <f t="shared" ca="1" si="335"/>
        <v/>
      </c>
      <c r="R890" s="45" t="str">
        <f t="shared" ca="1" si="336"/>
        <v/>
      </c>
      <c r="S890" s="46" t="str">
        <f t="shared" ca="1" si="337"/>
        <v/>
      </c>
      <c r="T890" s="77" t="str">
        <f t="shared" ca="1" si="338"/>
        <v/>
      </c>
      <c r="AH890" s="163" t="str">
        <f t="shared" si="317"/>
        <v/>
      </c>
      <c r="AI890" s="163" t="str">
        <f t="shared" si="318"/>
        <v/>
      </c>
    </row>
    <row r="891" spans="1:35">
      <c r="A891" s="164" t="str">
        <f t="shared" ca="1" si="320"/>
        <v/>
      </c>
      <c r="B891" s="44" t="str">
        <f t="shared" ca="1" si="321"/>
        <v/>
      </c>
      <c r="C891" s="45" t="str">
        <f t="shared" ca="1" si="319"/>
        <v/>
      </c>
      <c r="D891" s="45" t="str">
        <f t="shared" ca="1" si="322"/>
        <v/>
      </c>
      <c r="E891" s="44" t="str">
        <f t="shared" ca="1" si="323"/>
        <v/>
      </c>
      <c r="F891" s="45" t="str">
        <f t="shared" ca="1" si="324"/>
        <v/>
      </c>
      <c r="G891" s="46" t="str">
        <f t="shared" ca="1" si="325"/>
        <v/>
      </c>
      <c r="H891" s="44" t="str">
        <f t="shared" ca="1" si="326"/>
        <v/>
      </c>
      <c r="I891" s="45" t="str">
        <f t="shared" ca="1" si="327"/>
        <v/>
      </c>
      <c r="J891" s="46" t="str">
        <f t="shared" ca="1" si="328"/>
        <v/>
      </c>
      <c r="K891" s="44" t="str">
        <f t="shared" ca="1" si="329"/>
        <v/>
      </c>
      <c r="L891" s="45" t="str">
        <f t="shared" ca="1" si="330"/>
        <v/>
      </c>
      <c r="M891" s="46" t="str">
        <f t="shared" ca="1" si="331"/>
        <v/>
      </c>
      <c r="N891" s="44" t="str">
        <f t="shared" ca="1" si="332"/>
        <v/>
      </c>
      <c r="O891" s="45" t="str">
        <f t="shared" ca="1" si="333"/>
        <v/>
      </c>
      <c r="P891" s="46" t="str">
        <f t="shared" ca="1" si="334"/>
        <v/>
      </c>
      <c r="Q891" s="44" t="str">
        <f t="shared" ca="1" si="335"/>
        <v/>
      </c>
      <c r="R891" s="45" t="str">
        <f t="shared" ca="1" si="336"/>
        <v/>
      </c>
      <c r="S891" s="46" t="str">
        <f t="shared" ca="1" si="337"/>
        <v/>
      </c>
      <c r="T891" s="77" t="str">
        <f t="shared" ca="1" si="338"/>
        <v/>
      </c>
      <c r="AH891" s="163" t="str">
        <f t="shared" si="317"/>
        <v/>
      </c>
      <c r="AI891" s="163" t="str">
        <f t="shared" si="318"/>
        <v/>
      </c>
    </row>
    <row r="892" spans="1:35">
      <c r="A892" s="164" t="str">
        <f t="shared" ca="1" si="320"/>
        <v/>
      </c>
      <c r="B892" s="44" t="str">
        <f t="shared" ca="1" si="321"/>
        <v/>
      </c>
      <c r="C892" s="45" t="str">
        <f t="shared" ca="1" si="319"/>
        <v/>
      </c>
      <c r="D892" s="45" t="str">
        <f t="shared" ca="1" si="322"/>
        <v/>
      </c>
      <c r="E892" s="44" t="str">
        <f t="shared" ca="1" si="323"/>
        <v/>
      </c>
      <c r="F892" s="45" t="str">
        <f t="shared" ca="1" si="324"/>
        <v/>
      </c>
      <c r="G892" s="46" t="str">
        <f t="shared" ca="1" si="325"/>
        <v/>
      </c>
      <c r="H892" s="44" t="str">
        <f t="shared" ca="1" si="326"/>
        <v/>
      </c>
      <c r="I892" s="45" t="str">
        <f t="shared" ca="1" si="327"/>
        <v/>
      </c>
      <c r="J892" s="46" t="str">
        <f t="shared" ca="1" si="328"/>
        <v/>
      </c>
      <c r="K892" s="44" t="str">
        <f t="shared" ca="1" si="329"/>
        <v/>
      </c>
      <c r="L892" s="45" t="str">
        <f t="shared" ca="1" si="330"/>
        <v/>
      </c>
      <c r="M892" s="46" t="str">
        <f t="shared" ca="1" si="331"/>
        <v/>
      </c>
      <c r="N892" s="44" t="str">
        <f t="shared" ca="1" si="332"/>
        <v/>
      </c>
      <c r="O892" s="45" t="str">
        <f t="shared" ca="1" si="333"/>
        <v/>
      </c>
      <c r="P892" s="46" t="str">
        <f t="shared" ca="1" si="334"/>
        <v/>
      </c>
      <c r="Q892" s="44" t="str">
        <f t="shared" ca="1" si="335"/>
        <v/>
      </c>
      <c r="R892" s="45" t="str">
        <f t="shared" ca="1" si="336"/>
        <v/>
      </c>
      <c r="S892" s="46" t="str">
        <f t="shared" ca="1" si="337"/>
        <v/>
      </c>
      <c r="T892" s="77" t="str">
        <f t="shared" ca="1" si="338"/>
        <v/>
      </c>
      <c r="AH892" s="163" t="str">
        <f t="shared" si="317"/>
        <v/>
      </c>
      <c r="AI892" s="163" t="str">
        <f t="shared" si="318"/>
        <v/>
      </c>
    </row>
    <row r="893" spans="1:35">
      <c r="A893" s="164" t="str">
        <f t="shared" ca="1" si="320"/>
        <v/>
      </c>
      <c r="B893" s="44" t="str">
        <f t="shared" ca="1" si="321"/>
        <v/>
      </c>
      <c r="C893" s="45" t="str">
        <f t="shared" ca="1" si="319"/>
        <v/>
      </c>
      <c r="D893" s="45" t="str">
        <f t="shared" ca="1" si="322"/>
        <v/>
      </c>
      <c r="E893" s="44" t="str">
        <f t="shared" ca="1" si="323"/>
        <v/>
      </c>
      <c r="F893" s="45" t="str">
        <f t="shared" ca="1" si="324"/>
        <v/>
      </c>
      <c r="G893" s="46" t="str">
        <f t="shared" ca="1" si="325"/>
        <v/>
      </c>
      <c r="H893" s="44" t="str">
        <f t="shared" ca="1" si="326"/>
        <v/>
      </c>
      <c r="I893" s="45" t="str">
        <f t="shared" ca="1" si="327"/>
        <v/>
      </c>
      <c r="J893" s="46" t="str">
        <f t="shared" ca="1" si="328"/>
        <v/>
      </c>
      <c r="K893" s="44" t="str">
        <f t="shared" ca="1" si="329"/>
        <v/>
      </c>
      <c r="L893" s="45" t="str">
        <f t="shared" ca="1" si="330"/>
        <v/>
      </c>
      <c r="M893" s="46" t="str">
        <f t="shared" ca="1" si="331"/>
        <v/>
      </c>
      <c r="N893" s="44" t="str">
        <f t="shared" ca="1" si="332"/>
        <v/>
      </c>
      <c r="O893" s="45" t="str">
        <f t="shared" ca="1" si="333"/>
        <v/>
      </c>
      <c r="P893" s="46" t="str">
        <f t="shared" ca="1" si="334"/>
        <v/>
      </c>
      <c r="Q893" s="44" t="str">
        <f t="shared" ca="1" si="335"/>
        <v/>
      </c>
      <c r="R893" s="45" t="str">
        <f t="shared" ca="1" si="336"/>
        <v/>
      </c>
      <c r="S893" s="46" t="str">
        <f t="shared" ca="1" si="337"/>
        <v/>
      </c>
      <c r="T893" s="77" t="str">
        <f t="shared" ca="1" si="338"/>
        <v/>
      </c>
      <c r="AH893" s="163" t="str">
        <f t="shared" si="317"/>
        <v/>
      </c>
      <c r="AI893" s="163" t="str">
        <f t="shared" si="318"/>
        <v/>
      </c>
    </row>
    <row r="894" spans="1:35">
      <c r="A894" s="164" t="str">
        <f t="shared" ca="1" si="320"/>
        <v/>
      </c>
      <c r="B894" s="44" t="str">
        <f t="shared" ca="1" si="321"/>
        <v/>
      </c>
      <c r="C894" s="45" t="str">
        <f t="shared" ca="1" si="319"/>
        <v/>
      </c>
      <c r="D894" s="45" t="str">
        <f t="shared" ca="1" si="322"/>
        <v/>
      </c>
      <c r="E894" s="44" t="str">
        <f t="shared" ca="1" si="323"/>
        <v/>
      </c>
      <c r="F894" s="45" t="str">
        <f t="shared" ca="1" si="324"/>
        <v/>
      </c>
      <c r="G894" s="46" t="str">
        <f t="shared" ca="1" si="325"/>
        <v/>
      </c>
      <c r="H894" s="44" t="str">
        <f t="shared" ca="1" si="326"/>
        <v/>
      </c>
      <c r="I894" s="45" t="str">
        <f t="shared" ca="1" si="327"/>
        <v/>
      </c>
      <c r="J894" s="46" t="str">
        <f t="shared" ca="1" si="328"/>
        <v/>
      </c>
      <c r="K894" s="44" t="str">
        <f t="shared" ca="1" si="329"/>
        <v/>
      </c>
      <c r="L894" s="45" t="str">
        <f t="shared" ca="1" si="330"/>
        <v/>
      </c>
      <c r="M894" s="46" t="str">
        <f t="shared" ca="1" si="331"/>
        <v/>
      </c>
      <c r="N894" s="44" t="str">
        <f t="shared" ca="1" si="332"/>
        <v/>
      </c>
      <c r="O894" s="45" t="str">
        <f t="shared" ca="1" si="333"/>
        <v/>
      </c>
      <c r="P894" s="46" t="str">
        <f t="shared" ca="1" si="334"/>
        <v/>
      </c>
      <c r="Q894" s="44" t="str">
        <f t="shared" ca="1" si="335"/>
        <v/>
      </c>
      <c r="R894" s="45" t="str">
        <f t="shared" ca="1" si="336"/>
        <v/>
      </c>
      <c r="S894" s="46" t="str">
        <f t="shared" ca="1" si="337"/>
        <v/>
      </c>
      <c r="T894" s="77" t="str">
        <f t="shared" ca="1" si="338"/>
        <v/>
      </c>
      <c r="AH894" s="163" t="str">
        <f t="shared" si="317"/>
        <v/>
      </c>
      <c r="AI894" s="163" t="str">
        <f t="shared" si="318"/>
        <v/>
      </c>
    </row>
    <row r="895" spans="1:35">
      <c r="A895" s="164" t="str">
        <f t="shared" ca="1" si="320"/>
        <v/>
      </c>
      <c r="B895" s="44" t="str">
        <f t="shared" ca="1" si="321"/>
        <v/>
      </c>
      <c r="C895" s="45" t="str">
        <f t="shared" ca="1" si="319"/>
        <v/>
      </c>
      <c r="D895" s="45" t="str">
        <f t="shared" ca="1" si="322"/>
        <v/>
      </c>
      <c r="E895" s="44" t="str">
        <f t="shared" ca="1" si="323"/>
        <v/>
      </c>
      <c r="F895" s="45" t="str">
        <f t="shared" ca="1" si="324"/>
        <v/>
      </c>
      <c r="G895" s="46" t="str">
        <f t="shared" ca="1" si="325"/>
        <v/>
      </c>
      <c r="H895" s="44" t="str">
        <f t="shared" ca="1" si="326"/>
        <v/>
      </c>
      <c r="I895" s="45" t="str">
        <f t="shared" ca="1" si="327"/>
        <v/>
      </c>
      <c r="J895" s="46" t="str">
        <f t="shared" ca="1" si="328"/>
        <v/>
      </c>
      <c r="K895" s="44" t="str">
        <f t="shared" ca="1" si="329"/>
        <v/>
      </c>
      <c r="L895" s="45" t="str">
        <f t="shared" ca="1" si="330"/>
        <v/>
      </c>
      <c r="M895" s="46" t="str">
        <f t="shared" ca="1" si="331"/>
        <v/>
      </c>
      <c r="N895" s="44" t="str">
        <f t="shared" ca="1" si="332"/>
        <v/>
      </c>
      <c r="O895" s="45" t="str">
        <f t="shared" ca="1" si="333"/>
        <v/>
      </c>
      <c r="P895" s="46" t="str">
        <f t="shared" ca="1" si="334"/>
        <v/>
      </c>
      <c r="Q895" s="44" t="str">
        <f t="shared" ca="1" si="335"/>
        <v/>
      </c>
      <c r="R895" s="45" t="str">
        <f t="shared" ca="1" si="336"/>
        <v/>
      </c>
      <c r="S895" s="46" t="str">
        <f t="shared" ca="1" si="337"/>
        <v/>
      </c>
      <c r="T895" s="77" t="str">
        <f t="shared" ca="1" si="338"/>
        <v/>
      </c>
      <c r="AH895" s="163" t="str">
        <f t="shared" si="317"/>
        <v/>
      </c>
      <c r="AI895" s="163" t="str">
        <f t="shared" si="318"/>
        <v/>
      </c>
    </row>
    <row r="896" spans="1:35">
      <c r="A896" s="164" t="str">
        <f t="shared" ca="1" si="320"/>
        <v/>
      </c>
      <c r="B896" s="44" t="str">
        <f t="shared" ca="1" si="321"/>
        <v/>
      </c>
      <c r="C896" s="45" t="str">
        <f t="shared" ca="1" si="319"/>
        <v/>
      </c>
      <c r="D896" s="45" t="str">
        <f t="shared" ca="1" si="322"/>
        <v/>
      </c>
      <c r="E896" s="44" t="str">
        <f t="shared" ca="1" si="323"/>
        <v/>
      </c>
      <c r="F896" s="45" t="str">
        <f t="shared" ca="1" si="324"/>
        <v/>
      </c>
      <c r="G896" s="46" t="str">
        <f t="shared" ca="1" si="325"/>
        <v/>
      </c>
      <c r="H896" s="44" t="str">
        <f t="shared" ca="1" si="326"/>
        <v/>
      </c>
      <c r="I896" s="45" t="str">
        <f t="shared" ca="1" si="327"/>
        <v/>
      </c>
      <c r="J896" s="46" t="str">
        <f t="shared" ca="1" si="328"/>
        <v/>
      </c>
      <c r="K896" s="44" t="str">
        <f t="shared" ca="1" si="329"/>
        <v/>
      </c>
      <c r="L896" s="45" t="str">
        <f t="shared" ca="1" si="330"/>
        <v/>
      </c>
      <c r="M896" s="46" t="str">
        <f t="shared" ca="1" si="331"/>
        <v/>
      </c>
      <c r="N896" s="44" t="str">
        <f t="shared" ca="1" si="332"/>
        <v/>
      </c>
      <c r="O896" s="45" t="str">
        <f t="shared" ca="1" si="333"/>
        <v/>
      </c>
      <c r="P896" s="46" t="str">
        <f t="shared" ca="1" si="334"/>
        <v/>
      </c>
      <c r="Q896" s="44" t="str">
        <f t="shared" ca="1" si="335"/>
        <v/>
      </c>
      <c r="R896" s="45" t="str">
        <f t="shared" ca="1" si="336"/>
        <v/>
      </c>
      <c r="S896" s="46" t="str">
        <f t="shared" ca="1" si="337"/>
        <v/>
      </c>
      <c r="T896" s="77" t="str">
        <f t="shared" ca="1" si="338"/>
        <v/>
      </c>
      <c r="AH896" s="163" t="str">
        <f t="shared" si="317"/>
        <v/>
      </c>
      <c r="AI896" s="163" t="str">
        <f t="shared" si="318"/>
        <v/>
      </c>
    </row>
    <row r="897" spans="1:35">
      <c r="A897" s="164" t="str">
        <f t="shared" ca="1" si="320"/>
        <v/>
      </c>
      <c r="B897" s="44" t="str">
        <f t="shared" ca="1" si="321"/>
        <v/>
      </c>
      <c r="C897" s="45" t="str">
        <f t="shared" ca="1" si="319"/>
        <v/>
      </c>
      <c r="D897" s="45" t="str">
        <f t="shared" ca="1" si="322"/>
        <v/>
      </c>
      <c r="E897" s="44" t="str">
        <f t="shared" ca="1" si="323"/>
        <v/>
      </c>
      <c r="F897" s="45" t="str">
        <f t="shared" ca="1" si="324"/>
        <v/>
      </c>
      <c r="G897" s="46" t="str">
        <f t="shared" ca="1" si="325"/>
        <v/>
      </c>
      <c r="H897" s="44" t="str">
        <f t="shared" ca="1" si="326"/>
        <v/>
      </c>
      <c r="I897" s="45" t="str">
        <f t="shared" ca="1" si="327"/>
        <v/>
      </c>
      <c r="J897" s="46" t="str">
        <f t="shared" ca="1" si="328"/>
        <v/>
      </c>
      <c r="K897" s="44" t="str">
        <f t="shared" ca="1" si="329"/>
        <v/>
      </c>
      <c r="L897" s="45" t="str">
        <f t="shared" ca="1" si="330"/>
        <v/>
      </c>
      <c r="M897" s="46" t="str">
        <f t="shared" ca="1" si="331"/>
        <v/>
      </c>
      <c r="N897" s="44" t="str">
        <f t="shared" ca="1" si="332"/>
        <v/>
      </c>
      <c r="O897" s="45" t="str">
        <f t="shared" ca="1" si="333"/>
        <v/>
      </c>
      <c r="P897" s="46" t="str">
        <f t="shared" ca="1" si="334"/>
        <v/>
      </c>
      <c r="Q897" s="44" t="str">
        <f t="shared" ca="1" si="335"/>
        <v/>
      </c>
      <c r="R897" s="45" t="str">
        <f t="shared" ca="1" si="336"/>
        <v/>
      </c>
      <c r="S897" s="46" t="str">
        <f t="shared" ca="1" si="337"/>
        <v/>
      </c>
      <c r="T897" s="77" t="str">
        <f t="shared" ca="1" si="338"/>
        <v/>
      </c>
      <c r="AH897" s="163" t="str">
        <f t="shared" si="317"/>
        <v/>
      </c>
      <c r="AI897" s="163" t="str">
        <f t="shared" si="318"/>
        <v/>
      </c>
    </row>
    <row r="898" spans="1:35">
      <c r="A898" s="164" t="str">
        <f t="shared" ca="1" si="320"/>
        <v/>
      </c>
      <c r="B898" s="44" t="str">
        <f t="shared" ca="1" si="321"/>
        <v/>
      </c>
      <c r="C898" s="45" t="str">
        <f t="shared" ca="1" si="319"/>
        <v/>
      </c>
      <c r="D898" s="45" t="str">
        <f t="shared" ca="1" si="322"/>
        <v/>
      </c>
      <c r="E898" s="44" t="str">
        <f t="shared" ca="1" si="323"/>
        <v/>
      </c>
      <c r="F898" s="45" t="str">
        <f t="shared" ca="1" si="324"/>
        <v/>
      </c>
      <c r="G898" s="46" t="str">
        <f t="shared" ca="1" si="325"/>
        <v/>
      </c>
      <c r="H898" s="44" t="str">
        <f t="shared" ca="1" si="326"/>
        <v/>
      </c>
      <c r="I898" s="45" t="str">
        <f t="shared" ca="1" si="327"/>
        <v/>
      </c>
      <c r="J898" s="46" t="str">
        <f t="shared" ca="1" si="328"/>
        <v/>
      </c>
      <c r="K898" s="44" t="str">
        <f t="shared" ca="1" si="329"/>
        <v/>
      </c>
      <c r="L898" s="45" t="str">
        <f t="shared" ca="1" si="330"/>
        <v/>
      </c>
      <c r="M898" s="46" t="str">
        <f t="shared" ca="1" si="331"/>
        <v/>
      </c>
      <c r="N898" s="44" t="str">
        <f t="shared" ca="1" si="332"/>
        <v/>
      </c>
      <c r="O898" s="45" t="str">
        <f t="shared" ca="1" si="333"/>
        <v/>
      </c>
      <c r="P898" s="46" t="str">
        <f t="shared" ca="1" si="334"/>
        <v/>
      </c>
      <c r="Q898" s="44" t="str">
        <f t="shared" ca="1" si="335"/>
        <v/>
      </c>
      <c r="R898" s="45" t="str">
        <f t="shared" ca="1" si="336"/>
        <v/>
      </c>
      <c r="S898" s="46" t="str">
        <f t="shared" ca="1" si="337"/>
        <v/>
      </c>
      <c r="T898" s="77" t="str">
        <f t="shared" ca="1" si="338"/>
        <v/>
      </c>
      <c r="AH898" s="163" t="str">
        <f t="shared" si="317"/>
        <v/>
      </c>
      <c r="AI898" s="163" t="str">
        <f t="shared" si="318"/>
        <v/>
      </c>
    </row>
    <row r="899" spans="1:35">
      <c r="A899" s="164" t="str">
        <f t="shared" ca="1" si="320"/>
        <v/>
      </c>
      <c r="B899" s="44" t="str">
        <f t="shared" ca="1" si="321"/>
        <v/>
      </c>
      <c r="C899" s="45" t="str">
        <f t="shared" ca="1" si="319"/>
        <v/>
      </c>
      <c r="D899" s="45" t="str">
        <f t="shared" ca="1" si="322"/>
        <v/>
      </c>
      <c r="E899" s="44" t="str">
        <f t="shared" ca="1" si="323"/>
        <v/>
      </c>
      <c r="F899" s="45" t="str">
        <f t="shared" ca="1" si="324"/>
        <v/>
      </c>
      <c r="G899" s="46" t="str">
        <f t="shared" ca="1" si="325"/>
        <v/>
      </c>
      <c r="H899" s="44" t="str">
        <f t="shared" ca="1" si="326"/>
        <v/>
      </c>
      <c r="I899" s="45" t="str">
        <f t="shared" ca="1" si="327"/>
        <v/>
      </c>
      <c r="J899" s="46" t="str">
        <f t="shared" ca="1" si="328"/>
        <v/>
      </c>
      <c r="K899" s="44" t="str">
        <f t="shared" ca="1" si="329"/>
        <v/>
      </c>
      <c r="L899" s="45" t="str">
        <f t="shared" ca="1" si="330"/>
        <v/>
      </c>
      <c r="M899" s="46" t="str">
        <f t="shared" ca="1" si="331"/>
        <v/>
      </c>
      <c r="N899" s="44" t="str">
        <f t="shared" ca="1" si="332"/>
        <v/>
      </c>
      <c r="O899" s="45" t="str">
        <f t="shared" ca="1" si="333"/>
        <v/>
      </c>
      <c r="P899" s="46" t="str">
        <f t="shared" ca="1" si="334"/>
        <v/>
      </c>
      <c r="Q899" s="44" t="str">
        <f t="shared" ca="1" si="335"/>
        <v/>
      </c>
      <c r="R899" s="45" t="str">
        <f t="shared" ca="1" si="336"/>
        <v/>
      </c>
      <c r="S899" s="46" t="str">
        <f t="shared" ca="1" si="337"/>
        <v/>
      </c>
      <c r="T899" s="77" t="str">
        <f t="shared" ca="1" si="338"/>
        <v/>
      </c>
      <c r="AH899" s="163" t="str">
        <f t="shared" si="317"/>
        <v/>
      </c>
      <c r="AI899" s="163" t="str">
        <f t="shared" si="318"/>
        <v/>
      </c>
    </row>
    <row r="900" spans="1:35">
      <c r="A900" s="164" t="str">
        <f t="shared" ca="1" si="320"/>
        <v/>
      </c>
      <c r="B900" s="44" t="str">
        <f t="shared" ca="1" si="321"/>
        <v/>
      </c>
      <c r="C900" s="45" t="str">
        <f t="shared" ca="1" si="319"/>
        <v/>
      </c>
      <c r="D900" s="45" t="str">
        <f t="shared" ca="1" si="322"/>
        <v/>
      </c>
      <c r="E900" s="44" t="str">
        <f t="shared" ca="1" si="323"/>
        <v/>
      </c>
      <c r="F900" s="45" t="str">
        <f t="shared" ca="1" si="324"/>
        <v/>
      </c>
      <c r="G900" s="46" t="str">
        <f t="shared" ca="1" si="325"/>
        <v/>
      </c>
      <c r="H900" s="44" t="str">
        <f t="shared" ca="1" si="326"/>
        <v/>
      </c>
      <c r="I900" s="45" t="str">
        <f t="shared" ca="1" si="327"/>
        <v/>
      </c>
      <c r="J900" s="46" t="str">
        <f t="shared" ca="1" si="328"/>
        <v/>
      </c>
      <c r="K900" s="44" t="str">
        <f t="shared" ca="1" si="329"/>
        <v/>
      </c>
      <c r="L900" s="45" t="str">
        <f t="shared" ca="1" si="330"/>
        <v/>
      </c>
      <c r="M900" s="46" t="str">
        <f t="shared" ca="1" si="331"/>
        <v/>
      </c>
      <c r="N900" s="44" t="str">
        <f t="shared" ca="1" si="332"/>
        <v/>
      </c>
      <c r="O900" s="45" t="str">
        <f t="shared" ca="1" si="333"/>
        <v/>
      </c>
      <c r="P900" s="46" t="str">
        <f t="shared" ca="1" si="334"/>
        <v/>
      </c>
      <c r="Q900" s="44" t="str">
        <f t="shared" ca="1" si="335"/>
        <v/>
      </c>
      <c r="R900" s="45" t="str">
        <f t="shared" ca="1" si="336"/>
        <v/>
      </c>
      <c r="S900" s="46" t="str">
        <f t="shared" ca="1" si="337"/>
        <v/>
      </c>
      <c r="T900" s="77" t="str">
        <f t="shared" ca="1" si="338"/>
        <v/>
      </c>
      <c r="AH900" s="163" t="str">
        <f t="shared" ref="AH900:AH963" si="339">IF(COUNTIF(X:X,V900)*COUNTIF(Z:Z,V900)*COUNTIF(AB:AB,V900)*COUNTIF(AD:AD,V900)*COUNTIF(AF:AF,V900),V900,"")</f>
        <v/>
      </c>
      <c r="AI900" s="163" t="str">
        <f t="shared" ref="AI900:AI963" si="340">IF(AH900&gt;$A$14,AH900,"")</f>
        <v/>
      </c>
    </row>
    <row r="901" spans="1:35">
      <c r="A901" s="164" t="str">
        <f t="shared" ca="1" si="320"/>
        <v/>
      </c>
      <c r="B901" s="44" t="str">
        <f t="shared" ca="1" si="321"/>
        <v/>
      </c>
      <c r="C901" s="45" t="str">
        <f t="shared" ca="1" si="319"/>
        <v/>
      </c>
      <c r="D901" s="45" t="str">
        <f t="shared" ca="1" si="322"/>
        <v/>
      </c>
      <c r="E901" s="44" t="str">
        <f t="shared" ca="1" si="323"/>
        <v/>
      </c>
      <c r="F901" s="45" t="str">
        <f t="shared" ca="1" si="324"/>
        <v/>
      </c>
      <c r="G901" s="46" t="str">
        <f t="shared" ca="1" si="325"/>
        <v/>
      </c>
      <c r="H901" s="44" t="str">
        <f t="shared" ca="1" si="326"/>
        <v/>
      </c>
      <c r="I901" s="45" t="str">
        <f t="shared" ca="1" si="327"/>
        <v/>
      </c>
      <c r="J901" s="46" t="str">
        <f t="shared" ca="1" si="328"/>
        <v/>
      </c>
      <c r="K901" s="44" t="str">
        <f t="shared" ca="1" si="329"/>
        <v/>
      </c>
      <c r="L901" s="45" t="str">
        <f t="shared" ca="1" si="330"/>
        <v/>
      </c>
      <c r="M901" s="46" t="str">
        <f t="shared" ca="1" si="331"/>
        <v/>
      </c>
      <c r="N901" s="44" t="str">
        <f t="shared" ca="1" si="332"/>
        <v/>
      </c>
      <c r="O901" s="45" t="str">
        <f t="shared" ca="1" si="333"/>
        <v/>
      </c>
      <c r="P901" s="46" t="str">
        <f t="shared" ca="1" si="334"/>
        <v/>
      </c>
      <c r="Q901" s="44" t="str">
        <f t="shared" ca="1" si="335"/>
        <v/>
      </c>
      <c r="R901" s="45" t="str">
        <f t="shared" ca="1" si="336"/>
        <v/>
      </c>
      <c r="S901" s="46" t="str">
        <f t="shared" ca="1" si="337"/>
        <v/>
      </c>
      <c r="T901" s="77" t="str">
        <f t="shared" ca="1" si="338"/>
        <v/>
      </c>
      <c r="AH901" s="163" t="str">
        <f t="shared" si="339"/>
        <v/>
      </c>
      <c r="AI901" s="163" t="str">
        <f t="shared" si="340"/>
        <v/>
      </c>
    </row>
    <row r="902" spans="1:35">
      <c r="A902" s="164" t="str">
        <f t="shared" ca="1" si="320"/>
        <v/>
      </c>
      <c r="B902" s="44" t="str">
        <f t="shared" ca="1" si="321"/>
        <v/>
      </c>
      <c r="C902" s="45" t="str">
        <f t="shared" ca="1" si="319"/>
        <v/>
      </c>
      <c r="D902" s="45" t="str">
        <f t="shared" ca="1" si="322"/>
        <v/>
      </c>
      <c r="E902" s="44" t="str">
        <f t="shared" ca="1" si="323"/>
        <v/>
      </c>
      <c r="F902" s="45" t="str">
        <f t="shared" ca="1" si="324"/>
        <v/>
      </c>
      <c r="G902" s="46" t="str">
        <f t="shared" ca="1" si="325"/>
        <v/>
      </c>
      <c r="H902" s="44" t="str">
        <f t="shared" ca="1" si="326"/>
        <v/>
      </c>
      <c r="I902" s="45" t="str">
        <f t="shared" ca="1" si="327"/>
        <v/>
      </c>
      <c r="J902" s="46" t="str">
        <f t="shared" ca="1" si="328"/>
        <v/>
      </c>
      <c r="K902" s="44" t="str">
        <f t="shared" ca="1" si="329"/>
        <v/>
      </c>
      <c r="L902" s="45" t="str">
        <f t="shared" ca="1" si="330"/>
        <v/>
      </c>
      <c r="M902" s="46" t="str">
        <f t="shared" ca="1" si="331"/>
        <v/>
      </c>
      <c r="N902" s="44" t="str">
        <f t="shared" ca="1" si="332"/>
        <v/>
      </c>
      <c r="O902" s="45" t="str">
        <f t="shared" ca="1" si="333"/>
        <v/>
      </c>
      <c r="P902" s="46" t="str">
        <f t="shared" ca="1" si="334"/>
        <v/>
      </c>
      <c r="Q902" s="44" t="str">
        <f t="shared" ca="1" si="335"/>
        <v/>
      </c>
      <c r="R902" s="45" t="str">
        <f t="shared" ca="1" si="336"/>
        <v/>
      </c>
      <c r="S902" s="46" t="str">
        <f t="shared" ca="1" si="337"/>
        <v/>
      </c>
      <c r="T902" s="77" t="str">
        <f t="shared" ca="1" si="338"/>
        <v/>
      </c>
      <c r="AH902" s="163" t="str">
        <f t="shared" si="339"/>
        <v/>
      </c>
      <c r="AI902" s="163" t="str">
        <f t="shared" si="340"/>
        <v/>
      </c>
    </row>
    <row r="903" spans="1:35">
      <c r="A903" s="164" t="str">
        <f t="shared" ca="1" si="320"/>
        <v/>
      </c>
      <c r="B903" s="44" t="str">
        <f t="shared" ca="1" si="321"/>
        <v/>
      </c>
      <c r="C903" s="45" t="str">
        <f t="shared" ca="1" si="319"/>
        <v/>
      </c>
      <c r="D903" s="45" t="str">
        <f t="shared" ca="1" si="322"/>
        <v/>
      </c>
      <c r="E903" s="44" t="str">
        <f t="shared" ca="1" si="323"/>
        <v/>
      </c>
      <c r="F903" s="45" t="str">
        <f t="shared" ca="1" si="324"/>
        <v/>
      </c>
      <c r="G903" s="46" t="str">
        <f t="shared" ca="1" si="325"/>
        <v/>
      </c>
      <c r="H903" s="44" t="str">
        <f t="shared" ca="1" si="326"/>
        <v/>
      </c>
      <c r="I903" s="45" t="str">
        <f t="shared" ca="1" si="327"/>
        <v/>
      </c>
      <c r="J903" s="46" t="str">
        <f t="shared" ca="1" si="328"/>
        <v/>
      </c>
      <c r="K903" s="44" t="str">
        <f t="shared" ca="1" si="329"/>
        <v/>
      </c>
      <c r="L903" s="45" t="str">
        <f t="shared" ca="1" si="330"/>
        <v/>
      </c>
      <c r="M903" s="46" t="str">
        <f t="shared" ca="1" si="331"/>
        <v/>
      </c>
      <c r="N903" s="44" t="str">
        <f t="shared" ca="1" si="332"/>
        <v/>
      </c>
      <c r="O903" s="45" t="str">
        <f t="shared" ca="1" si="333"/>
        <v/>
      </c>
      <c r="P903" s="46" t="str">
        <f t="shared" ca="1" si="334"/>
        <v/>
      </c>
      <c r="Q903" s="44" t="str">
        <f t="shared" ca="1" si="335"/>
        <v/>
      </c>
      <c r="R903" s="45" t="str">
        <f t="shared" ca="1" si="336"/>
        <v/>
      </c>
      <c r="S903" s="46" t="str">
        <f t="shared" ca="1" si="337"/>
        <v/>
      </c>
      <c r="T903" s="77" t="str">
        <f t="shared" ca="1" si="338"/>
        <v/>
      </c>
      <c r="AH903" s="163" t="str">
        <f t="shared" si="339"/>
        <v/>
      </c>
      <c r="AI903" s="163" t="str">
        <f t="shared" si="340"/>
        <v/>
      </c>
    </row>
    <row r="904" spans="1:35">
      <c r="A904" s="164" t="str">
        <f t="shared" ca="1" si="320"/>
        <v/>
      </c>
      <c r="B904" s="44" t="str">
        <f t="shared" ca="1" si="321"/>
        <v/>
      </c>
      <c r="C904" s="45" t="str">
        <f t="shared" ca="1" si="319"/>
        <v/>
      </c>
      <c r="D904" s="45" t="str">
        <f t="shared" ca="1" si="322"/>
        <v/>
      </c>
      <c r="E904" s="44" t="str">
        <f t="shared" ca="1" si="323"/>
        <v/>
      </c>
      <c r="F904" s="45" t="str">
        <f t="shared" ca="1" si="324"/>
        <v/>
      </c>
      <c r="G904" s="46" t="str">
        <f t="shared" ca="1" si="325"/>
        <v/>
      </c>
      <c r="H904" s="44" t="str">
        <f t="shared" ca="1" si="326"/>
        <v/>
      </c>
      <c r="I904" s="45" t="str">
        <f t="shared" ca="1" si="327"/>
        <v/>
      </c>
      <c r="J904" s="46" t="str">
        <f t="shared" ca="1" si="328"/>
        <v/>
      </c>
      <c r="K904" s="44" t="str">
        <f t="shared" ca="1" si="329"/>
        <v/>
      </c>
      <c r="L904" s="45" t="str">
        <f t="shared" ca="1" si="330"/>
        <v/>
      </c>
      <c r="M904" s="46" t="str">
        <f t="shared" ca="1" si="331"/>
        <v/>
      </c>
      <c r="N904" s="44" t="str">
        <f t="shared" ca="1" si="332"/>
        <v/>
      </c>
      <c r="O904" s="45" t="str">
        <f t="shared" ca="1" si="333"/>
        <v/>
      </c>
      <c r="P904" s="46" t="str">
        <f t="shared" ca="1" si="334"/>
        <v/>
      </c>
      <c r="Q904" s="44" t="str">
        <f t="shared" ca="1" si="335"/>
        <v/>
      </c>
      <c r="R904" s="45" t="str">
        <f t="shared" ca="1" si="336"/>
        <v/>
      </c>
      <c r="S904" s="46" t="str">
        <f t="shared" ca="1" si="337"/>
        <v/>
      </c>
      <c r="T904" s="77" t="str">
        <f t="shared" ca="1" si="338"/>
        <v/>
      </c>
      <c r="AH904" s="163" t="str">
        <f t="shared" si="339"/>
        <v/>
      </c>
      <c r="AI904" s="163" t="str">
        <f t="shared" si="340"/>
        <v/>
      </c>
    </row>
    <row r="905" spans="1:35">
      <c r="A905" s="164" t="str">
        <f t="shared" ca="1" si="320"/>
        <v/>
      </c>
      <c r="B905" s="44" t="str">
        <f t="shared" ca="1" si="321"/>
        <v/>
      </c>
      <c r="C905" s="45" t="str">
        <f t="shared" ca="1" si="319"/>
        <v/>
      </c>
      <c r="D905" s="45" t="str">
        <f t="shared" ca="1" si="322"/>
        <v/>
      </c>
      <c r="E905" s="44" t="str">
        <f t="shared" ca="1" si="323"/>
        <v/>
      </c>
      <c r="F905" s="45" t="str">
        <f t="shared" ca="1" si="324"/>
        <v/>
      </c>
      <c r="G905" s="46" t="str">
        <f t="shared" ca="1" si="325"/>
        <v/>
      </c>
      <c r="H905" s="44" t="str">
        <f t="shared" ca="1" si="326"/>
        <v/>
      </c>
      <c r="I905" s="45" t="str">
        <f t="shared" ca="1" si="327"/>
        <v/>
      </c>
      <c r="J905" s="46" t="str">
        <f t="shared" ca="1" si="328"/>
        <v/>
      </c>
      <c r="K905" s="44" t="str">
        <f t="shared" ca="1" si="329"/>
        <v/>
      </c>
      <c r="L905" s="45" t="str">
        <f t="shared" ca="1" si="330"/>
        <v/>
      </c>
      <c r="M905" s="46" t="str">
        <f t="shared" ca="1" si="331"/>
        <v/>
      </c>
      <c r="N905" s="44" t="str">
        <f t="shared" ca="1" si="332"/>
        <v/>
      </c>
      <c r="O905" s="45" t="str">
        <f t="shared" ca="1" si="333"/>
        <v/>
      </c>
      <c r="P905" s="46" t="str">
        <f t="shared" ca="1" si="334"/>
        <v/>
      </c>
      <c r="Q905" s="44" t="str">
        <f t="shared" ca="1" si="335"/>
        <v/>
      </c>
      <c r="R905" s="45" t="str">
        <f t="shared" ca="1" si="336"/>
        <v/>
      </c>
      <c r="S905" s="46" t="str">
        <f t="shared" ca="1" si="337"/>
        <v/>
      </c>
      <c r="T905" s="77" t="str">
        <f t="shared" ca="1" si="338"/>
        <v/>
      </c>
      <c r="AH905" s="163" t="str">
        <f t="shared" si="339"/>
        <v/>
      </c>
      <c r="AI905" s="163" t="str">
        <f t="shared" si="340"/>
        <v/>
      </c>
    </row>
    <row r="906" spans="1:35">
      <c r="A906" s="164" t="str">
        <f t="shared" ca="1" si="320"/>
        <v/>
      </c>
      <c r="B906" s="44" t="str">
        <f t="shared" ca="1" si="321"/>
        <v/>
      </c>
      <c r="C906" s="45" t="str">
        <f t="shared" ca="1" si="319"/>
        <v/>
      </c>
      <c r="D906" s="45" t="str">
        <f t="shared" ca="1" si="322"/>
        <v/>
      </c>
      <c r="E906" s="44" t="str">
        <f t="shared" ca="1" si="323"/>
        <v/>
      </c>
      <c r="F906" s="45" t="str">
        <f t="shared" ca="1" si="324"/>
        <v/>
      </c>
      <c r="G906" s="46" t="str">
        <f t="shared" ca="1" si="325"/>
        <v/>
      </c>
      <c r="H906" s="44" t="str">
        <f t="shared" ca="1" si="326"/>
        <v/>
      </c>
      <c r="I906" s="45" t="str">
        <f t="shared" ca="1" si="327"/>
        <v/>
      </c>
      <c r="J906" s="46" t="str">
        <f t="shared" ca="1" si="328"/>
        <v/>
      </c>
      <c r="K906" s="44" t="str">
        <f t="shared" ca="1" si="329"/>
        <v/>
      </c>
      <c r="L906" s="45" t="str">
        <f t="shared" ca="1" si="330"/>
        <v/>
      </c>
      <c r="M906" s="46" t="str">
        <f t="shared" ca="1" si="331"/>
        <v/>
      </c>
      <c r="N906" s="44" t="str">
        <f t="shared" ca="1" si="332"/>
        <v/>
      </c>
      <c r="O906" s="45" t="str">
        <f t="shared" ca="1" si="333"/>
        <v/>
      </c>
      <c r="P906" s="46" t="str">
        <f t="shared" ca="1" si="334"/>
        <v/>
      </c>
      <c r="Q906" s="44" t="str">
        <f t="shared" ca="1" si="335"/>
        <v/>
      </c>
      <c r="R906" s="45" t="str">
        <f t="shared" ca="1" si="336"/>
        <v/>
      </c>
      <c r="S906" s="46" t="str">
        <f t="shared" ca="1" si="337"/>
        <v/>
      </c>
      <c r="T906" s="77" t="str">
        <f t="shared" ca="1" si="338"/>
        <v/>
      </c>
      <c r="AH906" s="163" t="str">
        <f t="shared" si="339"/>
        <v/>
      </c>
      <c r="AI906" s="163" t="str">
        <f t="shared" si="340"/>
        <v/>
      </c>
    </row>
    <row r="907" spans="1:35">
      <c r="A907" s="164" t="str">
        <f t="shared" ca="1" si="320"/>
        <v/>
      </c>
      <c r="B907" s="44" t="str">
        <f t="shared" ca="1" si="321"/>
        <v/>
      </c>
      <c r="C907" s="45" t="str">
        <f t="shared" ca="1" si="319"/>
        <v/>
      </c>
      <c r="D907" s="45" t="str">
        <f t="shared" ca="1" si="322"/>
        <v/>
      </c>
      <c r="E907" s="44" t="str">
        <f t="shared" ca="1" si="323"/>
        <v/>
      </c>
      <c r="F907" s="45" t="str">
        <f t="shared" ca="1" si="324"/>
        <v/>
      </c>
      <c r="G907" s="46" t="str">
        <f t="shared" ca="1" si="325"/>
        <v/>
      </c>
      <c r="H907" s="44" t="str">
        <f t="shared" ca="1" si="326"/>
        <v/>
      </c>
      <c r="I907" s="45" t="str">
        <f t="shared" ca="1" si="327"/>
        <v/>
      </c>
      <c r="J907" s="46" t="str">
        <f t="shared" ca="1" si="328"/>
        <v/>
      </c>
      <c r="K907" s="44" t="str">
        <f t="shared" ca="1" si="329"/>
        <v/>
      </c>
      <c r="L907" s="45" t="str">
        <f t="shared" ca="1" si="330"/>
        <v/>
      </c>
      <c r="M907" s="46" t="str">
        <f t="shared" ca="1" si="331"/>
        <v/>
      </c>
      <c r="N907" s="44" t="str">
        <f t="shared" ca="1" si="332"/>
        <v/>
      </c>
      <c r="O907" s="45" t="str">
        <f t="shared" ca="1" si="333"/>
        <v/>
      </c>
      <c r="P907" s="46" t="str">
        <f t="shared" ca="1" si="334"/>
        <v/>
      </c>
      <c r="Q907" s="44" t="str">
        <f t="shared" ca="1" si="335"/>
        <v/>
      </c>
      <c r="R907" s="45" t="str">
        <f t="shared" ca="1" si="336"/>
        <v/>
      </c>
      <c r="S907" s="46" t="str">
        <f t="shared" ca="1" si="337"/>
        <v/>
      </c>
      <c r="T907" s="77" t="str">
        <f t="shared" ca="1" si="338"/>
        <v/>
      </c>
      <c r="AH907" s="163" t="str">
        <f t="shared" si="339"/>
        <v/>
      </c>
      <c r="AI907" s="163" t="str">
        <f t="shared" si="340"/>
        <v/>
      </c>
    </row>
    <row r="908" spans="1:35">
      <c r="A908" s="164" t="str">
        <f t="shared" ca="1" si="320"/>
        <v/>
      </c>
      <c r="B908" s="44" t="str">
        <f t="shared" ca="1" si="321"/>
        <v/>
      </c>
      <c r="C908" s="45" t="str">
        <f t="shared" ca="1" si="319"/>
        <v/>
      </c>
      <c r="D908" s="45" t="str">
        <f t="shared" ca="1" si="322"/>
        <v/>
      </c>
      <c r="E908" s="44" t="str">
        <f t="shared" ca="1" si="323"/>
        <v/>
      </c>
      <c r="F908" s="45" t="str">
        <f t="shared" ca="1" si="324"/>
        <v/>
      </c>
      <c r="G908" s="46" t="str">
        <f t="shared" ca="1" si="325"/>
        <v/>
      </c>
      <c r="H908" s="44" t="str">
        <f t="shared" ca="1" si="326"/>
        <v/>
      </c>
      <c r="I908" s="45" t="str">
        <f t="shared" ca="1" si="327"/>
        <v/>
      </c>
      <c r="J908" s="46" t="str">
        <f t="shared" ca="1" si="328"/>
        <v/>
      </c>
      <c r="K908" s="44" t="str">
        <f t="shared" ca="1" si="329"/>
        <v/>
      </c>
      <c r="L908" s="45" t="str">
        <f t="shared" ca="1" si="330"/>
        <v/>
      </c>
      <c r="M908" s="46" t="str">
        <f t="shared" ca="1" si="331"/>
        <v/>
      </c>
      <c r="N908" s="44" t="str">
        <f t="shared" ca="1" si="332"/>
        <v/>
      </c>
      <c r="O908" s="45" t="str">
        <f t="shared" ca="1" si="333"/>
        <v/>
      </c>
      <c r="P908" s="46" t="str">
        <f t="shared" ca="1" si="334"/>
        <v/>
      </c>
      <c r="Q908" s="44" t="str">
        <f t="shared" ca="1" si="335"/>
        <v/>
      </c>
      <c r="R908" s="45" t="str">
        <f t="shared" ca="1" si="336"/>
        <v/>
      </c>
      <c r="S908" s="46" t="str">
        <f t="shared" ca="1" si="337"/>
        <v/>
      </c>
      <c r="T908" s="77" t="str">
        <f t="shared" ca="1" si="338"/>
        <v/>
      </c>
      <c r="AH908" s="163" t="str">
        <f t="shared" si="339"/>
        <v/>
      </c>
      <c r="AI908" s="163" t="str">
        <f t="shared" si="340"/>
        <v/>
      </c>
    </row>
    <row r="909" spans="1:35">
      <c r="A909" s="164" t="str">
        <f t="shared" ca="1" si="320"/>
        <v/>
      </c>
      <c r="B909" s="44" t="str">
        <f t="shared" ca="1" si="321"/>
        <v/>
      </c>
      <c r="C909" s="45" t="str">
        <f t="shared" ca="1" si="319"/>
        <v/>
      </c>
      <c r="D909" s="45" t="str">
        <f t="shared" ca="1" si="322"/>
        <v/>
      </c>
      <c r="E909" s="44" t="str">
        <f t="shared" ca="1" si="323"/>
        <v/>
      </c>
      <c r="F909" s="45" t="str">
        <f t="shared" ca="1" si="324"/>
        <v/>
      </c>
      <c r="G909" s="46" t="str">
        <f t="shared" ca="1" si="325"/>
        <v/>
      </c>
      <c r="H909" s="44" t="str">
        <f t="shared" ca="1" si="326"/>
        <v/>
      </c>
      <c r="I909" s="45" t="str">
        <f t="shared" ca="1" si="327"/>
        <v/>
      </c>
      <c r="J909" s="46" t="str">
        <f t="shared" ca="1" si="328"/>
        <v/>
      </c>
      <c r="K909" s="44" t="str">
        <f t="shared" ca="1" si="329"/>
        <v/>
      </c>
      <c r="L909" s="45" t="str">
        <f t="shared" ca="1" si="330"/>
        <v/>
      </c>
      <c r="M909" s="46" t="str">
        <f t="shared" ca="1" si="331"/>
        <v/>
      </c>
      <c r="N909" s="44" t="str">
        <f t="shared" ca="1" si="332"/>
        <v/>
      </c>
      <c r="O909" s="45" t="str">
        <f t="shared" ca="1" si="333"/>
        <v/>
      </c>
      <c r="P909" s="46" t="str">
        <f t="shared" ca="1" si="334"/>
        <v/>
      </c>
      <c r="Q909" s="44" t="str">
        <f t="shared" ca="1" si="335"/>
        <v/>
      </c>
      <c r="R909" s="45" t="str">
        <f t="shared" ca="1" si="336"/>
        <v/>
      </c>
      <c r="S909" s="46" t="str">
        <f t="shared" ca="1" si="337"/>
        <v/>
      </c>
      <c r="T909" s="77" t="str">
        <f t="shared" ca="1" si="338"/>
        <v/>
      </c>
      <c r="AH909" s="163" t="str">
        <f t="shared" si="339"/>
        <v/>
      </c>
      <c r="AI909" s="163" t="str">
        <f t="shared" si="340"/>
        <v/>
      </c>
    </row>
    <row r="910" spans="1:35">
      <c r="A910" s="164" t="str">
        <f t="shared" ca="1" si="320"/>
        <v/>
      </c>
      <c r="B910" s="44" t="str">
        <f t="shared" ca="1" si="321"/>
        <v/>
      </c>
      <c r="C910" s="45" t="str">
        <f t="shared" ca="1" si="319"/>
        <v/>
      </c>
      <c r="D910" s="45" t="str">
        <f t="shared" ca="1" si="322"/>
        <v/>
      </c>
      <c r="E910" s="44" t="str">
        <f t="shared" ca="1" si="323"/>
        <v/>
      </c>
      <c r="F910" s="45" t="str">
        <f t="shared" ca="1" si="324"/>
        <v/>
      </c>
      <c r="G910" s="46" t="str">
        <f t="shared" ca="1" si="325"/>
        <v/>
      </c>
      <c r="H910" s="44" t="str">
        <f t="shared" ca="1" si="326"/>
        <v/>
      </c>
      <c r="I910" s="45" t="str">
        <f t="shared" ca="1" si="327"/>
        <v/>
      </c>
      <c r="J910" s="46" t="str">
        <f t="shared" ca="1" si="328"/>
        <v/>
      </c>
      <c r="K910" s="44" t="str">
        <f t="shared" ca="1" si="329"/>
        <v/>
      </c>
      <c r="L910" s="45" t="str">
        <f t="shared" ca="1" si="330"/>
        <v/>
      </c>
      <c r="M910" s="46" t="str">
        <f t="shared" ca="1" si="331"/>
        <v/>
      </c>
      <c r="N910" s="44" t="str">
        <f t="shared" ca="1" si="332"/>
        <v/>
      </c>
      <c r="O910" s="45" t="str">
        <f t="shared" ca="1" si="333"/>
        <v/>
      </c>
      <c r="P910" s="46" t="str">
        <f t="shared" ca="1" si="334"/>
        <v/>
      </c>
      <c r="Q910" s="44" t="str">
        <f t="shared" ca="1" si="335"/>
        <v/>
      </c>
      <c r="R910" s="45" t="str">
        <f t="shared" ca="1" si="336"/>
        <v/>
      </c>
      <c r="S910" s="46" t="str">
        <f t="shared" ca="1" si="337"/>
        <v/>
      </c>
      <c r="T910" s="77" t="str">
        <f t="shared" ca="1" si="338"/>
        <v/>
      </c>
      <c r="AH910" s="163" t="str">
        <f t="shared" si="339"/>
        <v/>
      </c>
      <c r="AI910" s="163" t="str">
        <f t="shared" si="340"/>
        <v/>
      </c>
    </row>
    <row r="911" spans="1:35">
      <c r="A911" s="164" t="str">
        <f t="shared" ca="1" si="320"/>
        <v/>
      </c>
      <c r="B911" s="44" t="str">
        <f t="shared" ca="1" si="321"/>
        <v/>
      </c>
      <c r="C911" s="45" t="str">
        <f t="shared" ca="1" si="319"/>
        <v/>
      </c>
      <c r="D911" s="45" t="str">
        <f t="shared" ca="1" si="322"/>
        <v/>
      </c>
      <c r="E911" s="44" t="str">
        <f t="shared" ca="1" si="323"/>
        <v/>
      </c>
      <c r="F911" s="45" t="str">
        <f t="shared" ca="1" si="324"/>
        <v/>
      </c>
      <c r="G911" s="46" t="str">
        <f t="shared" ca="1" si="325"/>
        <v/>
      </c>
      <c r="H911" s="44" t="str">
        <f t="shared" ca="1" si="326"/>
        <v/>
      </c>
      <c r="I911" s="45" t="str">
        <f t="shared" ca="1" si="327"/>
        <v/>
      </c>
      <c r="J911" s="46" t="str">
        <f t="shared" ca="1" si="328"/>
        <v/>
      </c>
      <c r="K911" s="44" t="str">
        <f t="shared" ca="1" si="329"/>
        <v/>
      </c>
      <c r="L911" s="45" t="str">
        <f t="shared" ca="1" si="330"/>
        <v/>
      </c>
      <c r="M911" s="46" t="str">
        <f t="shared" ca="1" si="331"/>
        <v/>
      </c>
      <c r="N911" s="44" t="str">
        <f t="shared" ca="1" si="332"/>
        <v/>
      </c>
      <c r="O911" s="45" t="str">
        <f t="shared" ca="1" si="333"/>
        <v/>
      </c>
      <c r="P911" s="46" t="str">
        <f t="shared" ca="1" si="334"/>
        <v/>
      </c>
      <c r="Q911" s="44" t="str">
        <f t="shared" ca="1" si="335"/>
        <v/>
      </c>
      <c r="R911" s="45" t="str">
        <f t="shared" ca="1" si="336"/>
        <v/>
      </c>
      <c r="S911" s="46" t="str">
        <f t="shared" ca="1" si="337"/>
        <v/>
      </c>
      <c r="T911" s="77" t="str">
        <f t="shared" ca="1" si="338"/>
        <v/>
      </c>
      <c r="AH911" s="163" t="str">
        <f t="shared" si="339"/>
        <v/>
      </c>
      <c r="AI911" s="163" t="str">
        <f t="shared" si="340"/>
        <v/>
      </c>
    </row>
    <row r="912" spans="1:35">
      <c r="A912" s="164" t="str">
        <f t="shared" ca="1" si="320"/>
        <v/>
      </c>
      <c r="B912" s="44" t="str">
        <f t="shared" ca="1" si="321"/>
        <v/>
      </c>
      <c r="C912" s="45" t="str">
        <f t="shared" ref="C912:C975" ca="1" si="341">IF(ISERROR(B912-2),"",(B912/$B$14-1)*$B$5)</f>
        <v/>
      </c>
      <c r="D912" s="45" t="str">
        <f t="shared" ca="1" si="322"/>
        <v/>
      </c>
      <c r="E912" s="44" t="str">
        <f t="shared" ca="1" si="323"/>
        <v/>
      </c>
      <c r="F912" s="45" t="str">
        <f t="shared" ca="1" si="324"/>
        <v/>
      </c>
      <c r="G912" s="46" t="str">
        <f t="shared" ca="1" si="325"/>
        <v/>
      </c>
      <c r="H912" s="44" t="str">
        <f t="shared" ca="1" si="326"/>
        <v/>
      </c>
      <c r="I912" s="45" t="str">
        <f t="shared" ca="1" si="327"/>
        <v/>
      </c>
      <c r="J912" s="46" t="str">
        <f t="shared" ca="1" si="328"/>
        <v/>
      </c>
      <c r="K912" s="44" t="str">
        <f t="shared" ca="1" si="329"/>
        <v/>
      </c>
      <c r="L912" s="45" t="str">
        <f t="shared" ca="1" si="330"/>
        <v/>
      </c>
      <c r="M912" s="46" t="str">
        <f t="shared" ca="1" si="331"/>
        <v/>
      </c>
      <c r="N912" s="44" t="str">
        <f t="shared" ca="1" si="332"/>
        <v/>
      </c>
      <c r="O912" s="45" t="str">
        <f t="shared" ca="1" si="333"/>
        <v/>
      </c>
      <c r="P912" s="46" t="str">
        <f t="shared" ca="1" si="334"/>
        <v/>
      </c>
      <c r="Q912" s="44" t="str">
        <f t="shared" ca="1" si="335"/>
        <v/>
      </c>
      <c r="R912" s="45" t="str">
        <f t="shared" ca="1" si="336"/>
        <v/>
      </c>
      <c r="S912" s="46" t="str">
        <f t="shared" ca="1" si="337"/>
        <v/>
      </c>
      <c r="T912" s="77" t="str">
        <f t="shared" ca="1" si="338"/>
        <v/>
      </c>
      <c r="AH912" s="163" t="str">
        <f t="shared" si="339"/>
        <v/>
      </c>
      <c r="AI912" s="163" t="str">
        <f t="shared" si="340"/>
        <v/>
      </c>
    </row>
    <row r="913" spans="1:35">
      <c r="A913" s="164" t="str">
        <f t="shared" ca="1" si="320"/>
        <v/>
      </c>
      <c r="B913" s="44" t="str">
        <f t="shared" ca="1" si="321"/>
        <v/>
      </c>
      <c r="C913" s="45" t="str">
        <f t="shared" ca="1" si="341"/>
        <v/>
      </c>
      <c r="D913" s="45" t="str">
        <f t="shared" ca="1" si="322"/>
        <v/>
      </c>
      <c r="E913" s="44" t="str">
        <f t="shared" ca="1" si="323"/>
        <v/>
      </c>
      <c r="F913" s="45" t="str">
        <f t="shared" ca="1" si="324"/>
        <v/>
      </c>
      <c r="G913" s="46" t="str">
        <f t="shared" ca="1" si="325"/>
        <v/>
      </c>
      <c r="H913" s="44" t="str">
        <f t="shared" ca="1" si="326"/>
        <v/>
      </c>
      <c r="I913" s="45" t="str">
        <f t="shared" ca="1" si="327"/>
        <v/>
      </c>
      <c r="J913" s="46" t="str">
        <f t="shared" ca="1" si="328"/>
        <v/>
      </c>
      <c r="K913" s="44" t="str">
        <f t="shared" ca="1" si="329"/>
        <v/>
      </c>
      <c r="L913" s="45" t="str">
        <f t="shared" ca="1" si="330"/>
        <v/>
      </c>
      <c r="M913" s="46" t="str">
        <f t="shared" ca="1" si="331"/>
        <v/>
      </c>
      <c r="N913" s="44" t="str">
        <f t="shared" ca="1" si="332"/>
        <v/>
      </c>
      <c r="O913" s="45" t="str">
        <f t="shared" ca="1" si="333"/>
        <v/>
      </c>
      <c r="P913" s="46" t="str">
        <f t="shared" ca="1" si="334"/>
        <v/>
      </c>
      <c r="Q913" s="44" t="str">
        <f t="shared" ca="1" si="335"/>
        <v/>
      </c>
      <c r="R913" s="45" t="str">
        <f t="shared" ca="1" si="336"/>
        <v/>
      </c>
      <c r="S913" s="46" t="str">
        <f t="shared" ca="1" si="337"/>
        <v/>
      </c>
      <c r="T913" s="77" t="str">
        <f t="shared" ca="1" si="338"/>
        <v/>
      </c>
      <c r="AH913" s="163" t="str">
        <f t="shared" si="339"/>
        <v/>
      </c>
      <c r="AI913" s="163" t="str">
        <f t="shared" si="340"/>
        <v/>
      </c>
    </row>
    <row r="914" spans="1:35">
      <c r="A914" s="164" t="str">
        <f t="shared" ca="1" si="320"/>
        <v/>
      </c>
      <c r="B914" s="44" t="str">
        <f t="shared" ca="1" si="321"/>
        <v/>
      </c>
      <c r="C914" s="45" t="str">
        <f t="shared" ca="1" si="341"/>
        <v/>
      </c>
      <c r="D914" s="45" t="str">
        <f t="shared" ca="1" si="322"/>
        <v/>
      </c>
      <c r="E914" s="44" t="str">
        <f t="shared" ca="1" si="323"/>
        <v/>
      </c>
      <c r="F914" s="45" t="str">
        <f t="shared" ca="1" si="324"/>
        <v/>
      </c>
      <c r="G914" s="46" t="str">
        <f t="shared" ca="1" si="325"/>
        <v/>
      </c>
      <c r="H914" s="44" t="str">
        <f t="shared" ca="1" si="326"/>
        <v/>
      </c>
      <c r="I914" s="45" t="str">
        <f t="shared" ca="1" si="327"/>
        <v/>
      </c>
      <c r="J914" s="46" t="str">
        <f t="shared" ca="1" si="328"/>
        <v/>
      </c>
      <c r="K914" s="44" t="str">
        <f t="shared" ca="1" si="329"/>
        <v/>
      </c>
      <c r="L914" s="45" t="str">
        <f t="shared" ca="1" si="330"/>
        <v/>
      </c>
      <c r="M914" s="46" t="str">
        <f t="shared" ca="1" si="331"/>
        <v/>
      </c>
      <c r="N914" s="44" t="str">
        <f t="shared" ca="1" si="332"/>
        <v/>
      </c>
      <c r="O914" s="45" t="str">
        <f t="shared" ca="1" si="333"/>
        <v/>
      </c>
      <c r="P914" s="46" t="str">
        <f t="shared" ca="1" si="334"/>
        <v/>
      </c>
      <c r="Q914" s="44" t="str">
        <f t="shared" ca="1" si="335"/>
        <v/>
      </c>
      <c r="R914" s="45" t="str">
        <f t="shared" ca="1" si="336"/>
        <v/>
      </c>
      <c r="S914" s="46" t="str">
        <f t="shared" ca="1" si="337"/>
        <v/>
      </c>
      <c r="T914" s="77" t="str">
        <f t="shared" ca="1" si="338"/>
        <v/>
      </c>
      <c r="AH914" s="163" t="str">
        <f t="shared" si="339"/>
        <v/>
      </c>
      <c r="AI914" s="163" t="str">
        <f t="shared" si="340"/>
        <v/>
      </c>
    </row>
    <row r="915" spans="1:35">
      <c r="A915" s="164" t="str">
        <f t="shared" ca="1" si="320"/>
        <v/>
      </c>
      <c r="B915" s="44" t="str">
        <f t="shared" ca="1" si="321"/>
        <v/>
      </c>
      <c r="C915" s="45" t="str">
        <f t="shared" ca="1" si="341"/>
        <v/>
      </c>
      <c r="D915" s="45" t="str">
        <f t="shared" ca="1" si="322"/>
        <v/>
      </c>
      <c r="E915" s="44" t="str">
        <f t="shared" ca="1" si="323"/>
        <v/>
      </c>
      <c r="F915" s="45" t="str">
        <f t="shared" ca="1" si="324"/>
        <v/>
      </c>
      <c r="G915" s="46" t="str">
        <f t="shared" ca="1" si="325"/>
        <v/>
      </c>
      <c r="H915" s="44" t="str">
        <f t="shared" ca="1" si="326"/>
        <v/>
      </c>
      <c r="I915" s="45" t="str">
        <f t="shared" ca="1" si="327"/>
        <v/>
      </c>
      <c r="J915" s="46" t="str">
        <f t="shared" ca="1" si="328"/>
        <v/>
      </c>
      <c r="K915" s="44" t="str">
        <f t="shared" ca="1" si="329"/>
        <v/>
      </c>
      <c r="L915" s="45" t="str">
        <f t="shared" ca="1" si="330"/>
        <v/>
      </c>
      <c r="M915" s="46" t="str">
        <f t="shared" ca="1" si="331"/>
        <v/>
      </c>
      <c r="N915" s="44" t="str">
        <f t="shared" ca="1" si="332"/>
        <v/>
      </c>
      <c r="O915" s="45" t="str">
        <f t="shared" ca="1" si="333"/>
        <v/>
      </c>
      <c r="P915" s="46" t="str">
        <f t="shared" ca="1" si="334"/>
        <v/>
      </c>
      <c r="Q915" s="44" t="str">
        <f t="shared" ca="1" si="335"/>
        <v/>
      </c>
      <c r="R915" s="45" t="str">
        <f t="shared" ca="1" si="336"/>
        <v/>
      </c>
      <c r="S915" s="46" t="str">
        <f t="shared" ca="1" si="337"/>
        <v/>
      </c>
      <c r="T915" s="77" t="str">
        <f t="shared" ca="1" si="338"/>
        <v/>
      </c>
      <c r="AH915" s="163" t="str">
        <f t="shared" si="339"/>
        <v/>
      </c>
      <c r="AI915" s="163" t="str">
        <f t="shared" si="340"/>
        <v/>
      </c>
    </row>
    <row r="916" spans="1:35">
      <c r="A916" s="164" t="str">
        <f t="shared" ca="1" si="320"/>
        <v/>
      </c>
      <c r="B916" s="44" t="str">
        <f t="shared" ca="1" si="321"/>
        <v/>
      </c>
      <c r="C916" s="45" t="str">
        <f t="shared" ca="1" si="341"/>
        <v/>
      </c>
      <c r="D916" s="45" t="str">
        <f t="shared" ca="1" si="322"/>
        <v/>
      </c>
      <c r="E916" s="44" t="str">
        <f t="shared" ca="1" si="323"/>
        <v/>
      </c>
      <c r="F916" s="45" t="str">
        <f t="shared" ca="1" si="324"/>
        <v/>
      </c>
      <c r="G916" s="46" t="str">
        <f t="shared" ca="1" si="325"/>
        <v/>
      </c>
      <c r="H916" s="44" t="str">
        <f t="shared" ca="1" si="326"/>
        <v/>
      </c>
      <c r="I916" s="45" t="str">
        <f t="shared" ca="1" si="327"/>
        <v/>
      </c>
      <c r="J916" s="46" t="str">
        <f t="shared" ca="1" si="328"/>
        <v/>
      </c>
      <c r="K916" s="44" t="str">
        <f t="shared" ca="1" si="329"/>
        <v/>
      </c>
      <c r="L916" s="45" t="str">
        <f t="shared" ca="1" si="330"/>
        <v/>
      </c>
      <c r="M916" s="46" t="str">
        <f t="shared" ca="1" si="331"/>
        <v/>
      </c>
      <c r="N916" s="44" t="str">
        <f t="shared" ca="1" si="332"/>
        <v/>
      </c>
      <c r="O916" s="45" t="str">
        <f t="shared" ca="1" si="333"/>
        <v/>
      </c>
      <c r="P916" s="46" t="str">
        <f t="shared" ca="1" si="334"/>
        <v/>
      </c>
      <c r="Q916" s="44" t="str">
        <f t="shared" ca="1" si="335"/>
        <v/>
      </c>
      <c r="R916" s="45" t="str">
        <f t="shared" ca="1" si="336"/>
        <v/>
      </c>
      <c r="S916" s="46" t="str">
        <f t="shared" ca="1" si="337"/>
        <v/>
      </c>
      <c r="T916" s="77" t="str">
        <f t="shared" ca="1" si="338"/>
        <v/>
      </c>
      <c r="AH916" s="163" t="str">
        <f t="shared" si="339"/>
        <v/>
      </c>
      <c r="AI916" s="163" t="str">
        <f t="shared" si="340"/>
        <v/>
      </c>
    </row>
    <row r="917" spans="1:35">
      <c r="A917" s="164" t="str">
        <f t="shared" ca="1" si="320"/>
        <v/>
      </c>
      <c r="B917" s="44" t="str">
        <f t="shared" ca="1" si="321"/>
        <v/>
      </c>
      <c r="C917" s="45" t="str">
        <f t="shared" ca="1" si="341"/>
        <v/>
      </c>
      <c r="D917" s="45" t="str">
        <f t="shared" ca="1" si="322"/>
        <v/>
      </c>
      <c r="E917" s="44" t="str">
        <f t="shared" ca="1" si="323"/>
        <v/>
      </c>
      <c r="F917" s="45" t="str">
        <f t="shared" ca="1" si="324"/>
        <v/>
      </c>
      <c r="G917" s="46" t="str">
        <f t="shared" ca="1" si="325"/>
        <v/>
      </c>
      <c r="H917" s="44" t="str">
        <f t="shared" ca="1" si="326"/>
        <v/>
      </c>
      <c r="I917" s="45" t="str">
        <f t="shared" ca="1" si="327"/>
        <v/>
      </c>
      <c r="J917" s="46" t="str">
        <f t="shared" ca="1" si="328"/>
        <v/>
      </c>
      <c r="K917" s="44" t="str">
        <f t="shared" ca="1" si="329"/>
        <v/>
      </c>
      <c r="L917" s="45" t="str">
        <f t="shared" ca="1" si="330"/>
        <v/>
      </c>
      <c r="M917" s="46" t="str">
        <f t="shared" ca="1" si="331"/>
        <v/>
      </c>
      <c r="N917" s="44" t="str">
        <f t="shared" ca="1" si="332"/>
        <v/>
      </c>
      <c r="O917" s="45" t="str">
        <f t="shared" ca="1" si="333"/>
        <v/>
      </c>
      <c r="P917" s="46" t="str">
        <f t="shared" ca="1" si="334"/>
        <v/>
      </c>
      <c r="Q917" s="44" t="str">
        <f t="shared" ca="1" si="335"/>
        <v/>
      </c>
      <c r="R917" s="45" t="str">
        <f t="shared" ca="1" si="336"/>
        <v/>
      </c>
      <c r="S917" s="46" t="str">
        <f t="shared" ca="1" si="337"/>
        <v/>
      </c>
      <c r="T917" s="77" t="str">
        <f t="shared" ca="1" si="338"/>
        <v/>
      </c>
      <c r="AH917" s="163" t="str">
        <f t="shared" si="339"/>
        <v/>
      </c>
      <c r="AI917" s="163" t="str">
        <f t="shared" si="340"/>
        <v/>
      </c>
    </row>
    <row r="918" spans="1:35">
      <c r="A918" s="164" t="str">
        <f t="shared" ca="1" si="320"/>
        <v/>
      </c>
      <c r="B918" s="44" t="str">
        <f t="shared" ca="1" si="321"/>
        <v/>
      </c>
      <c r="C918" s="45" t="str">
        <f t="shared" ca="1" si="341"/>
        <v/>
      </c>
      <c r="D918" s="45" t="str">
        <f t="shared" ca="1" si="322"/>
        <v/>
      </c>
      <c r="E918" s="44" t="str">
        <f t="shared" ca="1" si="323"/>
        <v/>
      </c>
      <c r="F918" s="45" t="str">
        <f t="shared" ca="1" si="324"/>
        <v/>
      </c>
      <c r="G918" s="46" t="str">
        <f t="shared" ca="1" si="325"/>
        <v/>
      </c>
      <c r="H918" s="44" t="str">
        <f t="shared" ca="1" si="326"/>
        <v/>
      </c>
      <c r="I918" s="45" t="str">
        <f t="shared" ca="1" si="327"/>
        <v/>
      </c>
      <c r="J918" s="46" t="str">
        <f t="shared" ca="1" si="328"/>
        <v/>
      </c>
      <c r="K918" s="44" t="str">
        <f t="shared" ca="1" si="329"/>
        <v/>
      </c>
      <c r="L918" s="45" t="str">
        <f t="shared" ca="1" si="330"/>
        <v/>
      </c>
      <c r="M918" s="46" t="str">
        <f t="shared" ca="1" si="331"/>
        <v/>
      </c>
      <c r="N918" s="44" t="str">
        <f t="shared" ca="1" si="332"/>
        <v/>
      </c>
      <c r="O918" s="45" t="str">
        <f t="shared" ca="1" si="333"/>
        <v/>
      </c>
      <c r="P918" s="46" t="str">
        <f t="shared" ca="1" si="334"/>
        <v/>
      </c>
      <c r="Q918" s="44" t="str">
        <f t="shared" ca="1" si="335"/>
        <v/>
      </c>
      <c r="R918" s="45" t="str">
        <f t="shared" ca="1" si="336"/>
        <v/>
      </c>
      <c r="S918" s="46" t="str">
        <f t="shared" ca="1" si="337"/>
        <v/>
      </c>
      <c r="T918" s="77" t="str">
        <f t="shared" ca="1" si="338"/>
        <v/>
      </c>
      <c r="AH918" s="163" t="str">
        <f t="shared" si="339"/>
        <v/>
      </c>
      <c r="AI918" s="163" t="str">
        <f t="shared" si="340"/>
        <v/>
      </c>
    </row>
    <row r="919" spans="1:35">
      <c r="A919" s="164" t="str">
        <f t="shared" ca="1" si="320"/>
        <v/>
      </c>
      <c r="B919" s="44" t="str">
        <f t="shared" ca="1" si="321"/>
        <v/>
      </c>
      <c r="C919" s="45" t="str">
        <f t="shared" ca="1" si="341"/>
        <v/>
      </c>
      <c r="D919" s="45" t="str">
        <f t="shared" ca="1" si="322"/>
        <v/>
      </c>
      <c r="E919" s="44" t="str">
        <f t="shared" ca="1" si="323"/>
        <v/>
      </c>
      <c r="F919" s="45" t="str">
        <f t="shared" ca="1" si="324"/>
        <v/>
      </c>
      <c r="G919" s="46" t="str">
        <f t="shared" ca="1" si="325"/>
        <v/>
      </c>
      <c r="H919" s="44" t="str">
        <f t="shared" ca="1" si="326"/>
        <v/>
      </c>
      <c r="I919" s="45" t="str">
        <f t="shared" ca="1" si="327"/>
        <v/>
      </c>
      <c r="J919" s="46" t="str">
        <f t="shared" ca="1" si="328"/>
        <v/>
      </c>
      <c r="K919" s="44" t="str">
        <f t="shared" ca="1" si="329"/>
        <v/>
      </c>
      <c r="L919" s="45" t="str">
        <f t="shared" ca="1" si="330"/>
        <v/>
      </c>
      <c r="M919" s="46" t="str">
        <f t="shared" ca="1" si="331"/>
        <v/>
      </c>
      <c r="N919" s="44" t="str">
        <f t="shared" ca="1" si="332"/>
        <v/>
      </c>
      <c r="O919" s="45" t="str">
        <f t="shared" ca="1" si="333"/>
        <v/>
      </c>
      <c r="P919" s="46" t="str">
        <f t="shared" ca="1" si="334"/>
        <v/>
      </c>
      <c r="Q919" s="44" t="str">
        <f t="shared" ca="1" si="335"/>
        <v/>
      </c>
      <c r="R919" s="45" t="str">
        <f t="shared" ca="1" si="336"/>
        <v/>
      </c>
      <c r="S919" s="46" t="str">
        <f t="shared" ca="1" si="337"/>
        <v/>
      </c>
      <c r="T919" s="77" t="str">
        <f t="shared" ca="1" si="338"/>
        <v/>
      </c>
      <c r="AH919" s="163" t="str">
        <f t="shared" si="339"/>
        <v/>
      </c>
      <c r="AI919" s="163" t="str">
        <f t="shared" si="340"/>
        <v/>
      </c>
    </row>
    <row r="920" spans="1:35">
      <c r="A920" s="164" t="str">
        <f t="shared" ca="1" si="320"/>
        <v/>
      </c>
      <c r="B920" s="44" t="str">
        <f t="shared" ca="1" si="321"/>
        <v/>
      </c>
      <c r="C920" s="45" t="str">
        <f t="shared" ca="1" si="341"/>
        <v/>
      </c>
      <c r="D920" s="45" t="str">
        <f t="shared" ca="1" si="322"/>
        <v/>
      </c>
      <c r="E920" s="44" t="str">
        <f t="shared" ca="1" si="323"/>
        <v/>
      </c>
      <c r="F920" s="45" t="str">
        <f t="shared" ca="1" si="324"/>
        <v/>
      </c>
      <c r="G920" s="46" t="str">
        <f t="shared" ca="1" si="325"/>
        <v/>
      </c>
      <c r="H920" s="44" t="str">
        <f t="shared" ca="1" si="326"/>
        <v/>
      </c>
      <c r="I920" s="45" t="str">
        <f t="shared" ca="1" si="327"/>
        <v/>
      </c>
      <c r="J920" s="46" t="str">
        <f t="shared" ca="1" si="328"/>
        <v/>
      </c>
      <c r="K920" s="44" t="str">
        <f t="shared" ca="1" si="329"/>
        <v/>
      </c>
      <c r="L920" s="45" t="str">
        <f t="shared" ca="1" si="330"/>
        <v/>
      </c>
      <c r="M920" s="46" t="str">
        <f t="shared" ca="1" si="331"/>
        <v/>
      </c>
      <c r="N920" s="44" t="str">
        <f t="shared" ca="1" si="332"/>
        <v/>
      </c>
      <c r="O920" s="45" t="str">
        <f t="shared" ca="1" si="333"/>
        <v/>
      </c>
      <c r="P920" s="46" t="str">
        <f t="shared" ca="1" si="334"/>
        <v/>
      </c>
      <c r="Q920" s="44" t="str">
        <f t="shared" ca="1" si="335"/>
        <v/>
      </c>
      <c r="R920" s="45" t="str">
        <f t="shared" ca="1" si="336"/>
        <v/>
      </c>
      <c r="S920" s="46" t="str">
        <f t="shared" ca="1" si="337"/>
        <v/>
      </c>
      <c r="T920" s="77" t="str">
        <f t="shared" ca="1" si="338"/>
        <v/>
      </c>
      <c r="AH920" s="163" t="str">
        <f t="shared" si="339"/>
        <v/>
      </c>
      <c r="AI920" s="163" t="str">
        <f t="shared" si="340"/>
        <v/>
      </c>
    </row>
    <row r="921" spans="1:35">
      <c r="A921" s="164" t="str">
        <f t="shared" ca="1" si="320"/>
        <v/>
      </c>
      <c r="B921" s="44" t="str">
        <f t="shared" ca="1" si="321"/>
        <v/>
      </c>
      <c r="C921" s="45" t="str">
        <f t="shared" ca="1" si="341"/>
        <v/>
      </c>
      <c r="D921" s="45" t="str">
        <f t="shared" ca="1" si="322"/>
        <v/>
      </c>
      <c r="E921" s="44" t="str">
        <f t="shared" ca="1" si="323"/>
        <v/>
      </c>
      <c r="F921" s="45" t="str">
        <f t="shared" ca="1" si="324"/>
        <v/>
      </c>
      <c r="G921" s="46" t="str">
        <f t="shared" ca="1" si="325"/>
        <v/>
      </c>
      <c r="H921" s="44" t="str">
        <f t="shared" ca="1" si="326"/>
        <v/>
      </c>
      <c r="I921" s="45" t="str">
        <f t="shared" ca="1" si="327"/>
        <v/>
      </c>
      <c r="J921" s="46" t="str">
        <f t="shared" ca="1" si="328"/>
        <v/>
      </c>
      <c r="K921" s="44" t="str">
        <f t="shared" ca="1" si="329"/>
        <v/>
      </c>
      <c r="L921" s="45" t="str">
        <f t="shared" ca="1" si="330"/>
        <v/>
      </c>
      <c r="M921" s="46" t="str">
        <f t="shared" ca="1" si="331"/>
        <v/>
      </c>
      <c r="N921" s="44" t="str">
        <f t="shared" ca="1" si="332"/>
        <v/>
      </c>
      <c r="O921" s="45" t="str">
        <f t="shared" ca="1" si="333"/>
        <v/>
      </c>
      <c r="P921" s="46" t="str">
        <f t="shared" ca="1" si="334"/>
        <v/>
      </c>
      <c r="Q921" s="44" t="str">
        <f t="shared" ca="1" si="335"/>
        <v/>
      </c>
      <c r="R921" s="45" t="str">
        <f t="shared" ca="1" si="336"/>
        <v/>
      </c>
      <c r="S921" s="46" t="str">
        <f t="shared" ca="1" si="337"/>
        <v/>
      </c>
      <c r="T921" s="77" t="str">
        <f t="shared" ca="1" si="338"/>
        <v/>
      </c>
      <c r="AH921" s="163" t="str">
        <f t="shared" si="339"/>
        <v/>
      </c>
      <c r="AI921" s="163" t="str">
        <f t="shared" si="340"/>
        <v/>
      </c>
    </row>
    <row r="922" spans="1:35">
      <c r="A922" s="164" t="str">
        <f t="shared" ca="1" si="320"/>
        <v/>
      </c>
      <c r="B922" s="44" t="str">
        <f t="shared" ca="1" si="321"/>
        <v/>
      </c>
      <c r="C922" s="45" t="str">
        <f t="shared" ca="1" si="341"/>
        <v/>
      </c>
      <c r="D922" s="45" t="str">
        <f t="shared" ca="1" si="322"/>
        <v/>
      </c>
      <c r="E922" s="44" t="str">
        <f t="shared" ca="1" si="323"/>
        <v/>
      </c>
      <c r="F922" s="45" t="str">
        <f t="shared" ca="1" si="324"/>
        <v/>
      </c>
      <c r="G922" s="46" t="str">
        <f t="shared" ca="1" si="325"/>
        <v/>
      </c>
      <c r="H922" s="44" t="str">
        <f t="shared" ca="1" si="326"/>
        <v/>
      </c>
      <c r="I922" s="45" t="str">
        <f t="shared" ca="1" si="327"/>
        <v/>
      </c>
      <c r="J922" s="46" t="str">
        <f t="shared" ca="1" si="328"/>
        <v/>
      </c>
      <c r="K922" s="44" t="str">
        <f t="shared" ca="1" si="329"/>
        <v/>
      </c>
      <c r="L922" s="45" t="str">
        <f t="shared" ca="1" si="330"/>
        <v/>
      </c>
      <c r="M922" s="46" t="str">
        <f t="shared" ca="1" si="331"/>
        <v/>
      </c>
      <c r="N922" s="44" t="str">
        <f t="shared" ca="1" si="332"/>
        <v/>
      </c>
      <c r="O922" s="45" t="str">
        <f t="shared" ca="1" si="333"/>
        <v/>
      </c>
      <c r="P922" s="46" t="str">
        <f t="shared" ca="1" si="334"/>
        <v/>
      </c>
      <c r="Q922" s="44" t="str">
        <f t="shared" ca="1" si="335"/>
        <v/>
      </c>
      <c r="R922" s="45" t="str">
        <f t="shared" ca="1" si="336"/>
        <v/>
      </c>
      <c r="S922" s="46" t="str">
        <f t="shared" ca="1" si="337"/>
        <v/>
      </c>
      <c r="T922" s="77" t="str">
        <f t="shared" ca="1" si="338"/>
        <v/>
      </c>
      <c r="AH922" s="163" t="str">
        <f t="shared" si="339"/>
        <v/>
      </c>
      <c r="AI922" s="163" t="str">
        <f t="shared" si="340"/>
        <v/>
      </c>
    </row>
    <row r="923" spans="1:35">
      <c r="A923" s="164" t="str">
        <f t="shared" ca="1" si="320"/>
        <v/>
      </c>
      <c r="B923" s="44" t="str">
        <f t="shared" ca="1" si="321"/>
        <v/>
      </c>
      <c r="C923" s="45" t="str">
        <f t="shared" ca="1" si="341"/>
        <v/>
      </c>
      <c r="D923" s="45" t="str">
        <f t="shared" ca="1" si="322"/>
        <v/>
      </c>
      <c r="E923" s="44" t="str">
        <f t="shared" ca="1" si="323"/>
        <v/>
      </c>
      <c r="F923" s="45" t="str">
        <f t="shared" ca="1" si="324"/>
        <v/>
      </c>
      <c r="G923" s="46" t="str">
        <f t="shared" ca="1" si="325"/>
        <v/>
      </c>
      <c r="H923" s="44" t="str">
        <f t="shared" ca="1" si="326"/>
        <v/>
      </c>
      <c r="I923" s="45" t="str">
        <f t="shared" ca="1" si="327"/>
        <v/>
      </c>
      <c r="J923" s="46" t="str">
        <f t="shared" ca="1" si="328"/>
        <v/>
      </c>
      <c r="K923" s="44" t="str">
        <f t="shared" ca="1" si="329"/>
        <v/>
      </c>
      <c r="L923" s="45" t="str">
        <f t="shared" ca="1" si="330"/>
        <v/>
      </c>
      <c r="M923" s="46" t="str">
        <f t="shared" ca="1" si="331"/>
        <v/>
      </c>
      <c r="N923" s="44" t="str">
        <f t="shared" ca="1" si="332"/>
        <v/>
      </c>
      <c r="O923" s="45" t="str">
        <f t="shared" ca="1" si="333"/>
        <v/>
      </c>
      <c r="P923" s="46" t="str">
        <f t="shared" ca="1" si="334"/>
        <v/>
      </c>
      <c r="Q923" s="44" t="str">
        <f t="shared" ca="1" si="335"/>
        <v/>
      </c>
      <c r="R923" s="45" t="str">
        <f t="shared" ca="1" si="336"/>
        <v/>
      </c>
      <c r="S923" s="46" t="str">
        <f t="shared" ca="1" si="337"/>
        <v/>
      </c>
      <c r="T923" s="77" t="str">
        <f t="shared" ca="1" si="338"/>
        <v/>
      </c>
      <c r="AH923" s="163" t="str">
        <f t="shared" si="339"/>
        <v/>
      </c>
      <c r="AI923" s="163" t="str">
        <f t="shared" si="340"/>
        <v/>
      </c>
    </row>
    <row r="924" spans="1:35">
      <c r="A924" s="164" t="str">
        <f t="shared" ca="1" si="320"/>
        <v/>
      </c>
      <c r="B924" s="44" t="str">
        <f t="shared" ca="1" si="321"/>
        <v/>
      </c>
      <c r="C924" s="45" t="str">
        <f t="shared" ca="1" si="341"/>
        <v/>
      </c>
      <c r="D924" s="45" t="str">
        <f t="shared" ca="1" si="322"/>
        <v/>
      </c>
      <c r="E924" s="44" t="str">
        <f t="shared" ca="1" si="323"/>
        <v/>
      </c>
      <c r="F924" s="45" t="str">
        <f t="shared" ca="1" si="324"/>
        <v/>
      </c>
      <c r="G924" s="46" t="str">
        <f t="shared" ca="1" si="325"/>
        <v/>
      </c>
      <c r="H924" s="44" t="str">
        <f t="shared" ca="1" si="326"/>
        <v/>
      </c>
      <c r="I924" s="45" t="str">
        <f t="shared" ca="1" si="327"/>
        <v/>
      </c>
      <c r="J924" s="46" t="str">
        <f t="shared" ca="1" si="328"/>
        <v/>
      </c>
      <c r="K924" s="44" t="str">
        <f t="shared" ca="1" si="329"/>
        <v/>
      </c>
      <c r="L924" s="45" t="str">
        <f t="shared" ca="1" si="330"/>
        <v/>
      </c>
      <c r="M924" s="46" t="str">
        <f t="shared" ca="1" si="331"/>
        <v/>
      </c>
      <c r="N924" s="44" t="str">
        <f t="shared" ca="1" si="332"/>
        <v/>
      </c>
      <c r="O924" s="45" t="str">
        <f t="shared" ca="1" si="333"/>
        <v/>
      </c>
      <c r="P924" s="46" t="str">
        <f t="shared" ca="1" si="334"/>
        <v/>
      </c>
      <c r="Q924" s="44" t="str">
        <f t="shared" ca="1" si="335"/>
        <v/>
      </c>
      <c r="R924" s="45" t="str">
        <f t="shared" ca="1" si="336"/>
        <v/>
      </c>
      <c r="S924" s="46" t="str">
        <f t="shared" ca="1" si="337"/>
        <v/>
      </c>
      <c r="T924" s="77" t="str">
        <f t="shared" ca="1" si="338"/>
        <v/>
      </c>
      <c r="AH924" s="163" t="str">
        <f t="shared" si="339"/>
        <v/>
      </c>
      <c r="AI924" s="163" t="str">
        <f t="shared" si="340"/>
        <v/>
      </c>
    </row>
    <row r="925" spans="1:35">
      <c r="A925" s="164" t="str">
        <f t="shared" ca="1" si="320"/>
        <v/>
      </c>
      <c r="B925" s="44" t="str">
        <f t="shared" ca="1" si="321"/>
        <v/>
      </c>
      <c r="C925" s="45" t="str">
        <f t="shared" ca="1" si="341"/>
        <v/>
      </c>
      <c r="D925" s="45" t="str">
        <f t="shared" ca="1" si="322"/>
        <v/>
      </c>
      <c r="E925" s="44" t="str">
        <f t="shared" ca="1" si="323"/>
        <v/>
      </c>
      <c r="F925" s="45" t="str">
        <f t="shared" ca="1" si="324"/>
        <v/>
      </c>
      <c r="G925" s="46" t="str">
        <f t="shared" ca="1" si="325"/>
        <v/>
      </c>
      <c r="H925" s="44" t="str">
        <f t="shared" ca="1" si="326"/>
        <v/>
      </c>
      <c r="I925" s="45" t="str">
        <f t="shared" ca="1" si="327"/>
        <v/>
      </c>
      <c r="J925" s="46" t="str">
        <f t="shared" ca="1" si="328"/>
        <v/>
      </c>
      <c r="K925" s="44" t="str">
        <f t="shared" ca="1" si="329"/>
        <v/>
      </c>
      <c r="L925" s="45" t="str">
        <f t="shared" ca="1" si="330"/>
        <v/>
      </c>
      <c r="M925" s="46" t="str">
        <f t="shared" ca="1" si="331"/>
        <v/>
      </c>
      <c r="N925" s="44" t="str">
        <f t="shared" ca="1" si="332"/>
        <v/>
      </c>
      <c r="O925" s="45" t="str">
        <f t="shared" ca="1" si="333"/>
        <v/>
      </c>
      <c r="P925" s="46" t="str">
        <f t="shared" ca="1" si="334"/>
        <v/>
      </c>
      <c r="Q925" s="44" t="str">
        <f t="shared" ca="1" si="335"/>
        <v/>
      </c>
      <c r="R925" s="45" t="str">
        <f t="shared" ca="1" si="336"/>
        <v/>
      </c>
      <c r="S925" s="46" t="str">
        <f t="shared" ca="1" si="337"/>
        <v/>
      </c>
      <c r="T925" s="77" t="str">
        <f t="shared" ca="1" si="338"/>
        <v/>
      </c>
      <c r="AH925" s="163" t="str">
        <f t="shared" si="339"/>
        <v/>
      </c>
      <c r="AI925" s="163" t="str">
        <f t="shared" si="340"/>
        <v/>
      </c>
    </row>
    <row r="926" spans="1:35">
      <c r="A926" s="164" t="str">
        <f t="shared" ca="1" si="320"/>
        <v/>
      </c>
      <c r="B926" s="44" t="str">
        <f t="shared" ca="1" si="321"/>
        <v/>
      </c>
      <c r="C926" s="45" t="str">
        <f t="shared" ca="1" si="341"/>
        <v/>
      </c>
      <c r="D926" s="45" t="str">
        <f t="shared" ca="1" si="322"/>
        <v/>
      </c>
      <c r="E926" s="44" t="str">
        <f t="shared" ca="1" si="323"/>
        <v/>
      </c>
      <c r="F926" s="45" t="str">
        <f t="shared" ca="1" si="324"/>
        <v/>
      </c>
      <c r="G926" s="46" t="str">
        <f t="shared" ca="1" si="325"/>
        <v/>
      </c>
      <c r="H926" s="44" t="str">
        <f t="shared" ca="1" si="326"/>
        <v/>
      </c>
      <c r="I926" s="45" t="str">
        <f t="shared" ca="1" si="327"/>
        <v/>
      </c>
      <c r="J926" s="46" t="str">
        <f t="shared" ca="1" si="328"/>
        <v/>
      </c>
      <c r="K926" s="44" t="str">
        <f t="shared" ca="1" si="329"/>
        <v/>
      </c>
      <c r="L926" s="45" t="str">
        <f t="shared" ca="1" si="330"/>
        <v/>
      </c>
      <c r="M926" s="46" t="str">
        <f t="shared" ca="1" si="331"/>
        <v/>
      </c>
      <c r="N926" s="44" t="str">
        <f t="shared" ca="1" si="332"/>
        <v/>
      </c>
      <c r="O926" s="45" t="str">
        <f t="shared" ca="1" si="333"/>
        <v/>
      </c>
      <c r="P926" s="46" t="str">
        <f t="shared" ca="1" si="334"/>
        <v/>
      </c>
      <c r="Q926" s="44" t="str">
        <f t="shared" ca="1" si="335"/>
        <v/>
      </c>
      <c r="R926" s="45" t="str">
        <f t="shared" ca="1" si="336"/>
        <v/>
      </c>
      <c r="S926" s="46" t="str">
        <f t="shared" ca="1" si="337"/>
        <v/>
      </c>
      <c r="T926" s="77" t="str">
        <f t="shared" ca="1" si="338"/>
        <v/>
      </c>
      <c r="AH926" s="163" t="str">
        <f t="shared" si="339"/>
        <v/>
      </c>
      <c r="AI926" s="163" t="str">
        <f t="shared" si="340"/>
        <v/>
      </c>
    </row>
    <row r="927" spans="1:35">
      <c r="A927" s="164" t="str">
        <f t="shared" ca="1" si="320"/>
        <v/>
      </c>
      <c r="B927" s="44" t="str">
        <f t="shared" ca="1" si="321"/>
        <v/>
      </c>
      <c r="C927" s="45" t="str">
        <f t="shared" ca="1" si="341"/>
        <v/>
      </c>
      <c r="D927" s="45" t="str">
        <f t="shared" ca="1" si="322"/>
        <v/>
      </c>
      <c r="E927" s="44" t="str">
        <f t="shared" ca="1" si="323"/>
        <v/>
      </c>
      <c r="F927" s="45" t="str">
        <f t="shared" ca="1" si="324"/>
        <v/>
      </c>
      <c r="G927" s="46" t="str">
        <f t="shared" ca="1" si="325"/>
        <v/>
      </c>
      <c r="H927" s="44" t="str">
        <f t="shared" ca="1" si="326"/>
        <v/>
      </c>
      <c r="I927" s="45" t="str">
        <f t="shared" ca="1" si="327"/>
        <v/>
      </c>
      <c r="J927" s="46" t="str">
        <f t="shared" ca="1" si="328"/>
        <v/>
      </c>
      <c r="K927" s="44" t="str">
        <f t="shared" ca="1" si="329"/>
        <v/>
      </c>
      <c r="L927" s="45" t="str">
        <f t="shared" ca="1" si="330"/>
        <v/>
      </c>
      <c r="M927" s="46" t="str">
        <f t="shared" ca="1" si="331"/>
        <v/>
      </c>
      <c r="N927" s="44" t="str">
        <f t="shared" ca="1" si="332"/>
        <v/>
      </c>
      <c r="O927" s="45" t="str">
        <f t="shared" ca="1" si="333"/>
        <v/>
      </c>
      <c r="P927" s="46" t="str">
        <f t="shared" ca="1" si="334"/>
        <v/>
      </c>
      <c r="Q927" s="44" t="str">
        <f t="shared" ca="1" si="335"/>
        <v/>
      </c>
      <c r="R927" s="45" t="str">
        <f t="shared" ca="1" si="336"/>
        <v/>
      </c>
      <c r="S927" s="46" t="str">
        <f t="shared" ca="1" si="337"/>
        <v/>
      </c>
      <c r="T927" s="77" t="str">
        <f t="shared" ca="1" si="338"/>
        <v/>
      </c>
      <c r="AH927" s="163" t="str">
        <f t="shared" si="339"/>
        <v/>
      </c>
      <c r="AI927" s="163" t="str">
        <f t="shared" si="340"/>
        <v/>
      </c>
    </row>
    <row r="928" spans="1:35">
      <c r="A928" s="164" t="str">
        <f t="shared" ca="1" si="320"/>
        <v/>
      </c>
      <c r="B928" s="44" t="str">
        <f t="shared" ca="1" si="321"/>
        <v/>
      </c>
      <c r="C928" s="45" t="str">
        <f t="shared" ca="1" si="341"/>
        <v/>
      </c>
      <c r="D928" s="45" t="str">
        <f t="shared" ca="1" si="322"/>
        <v/>
      </c>
      <c r="E928" s="44" t="str">
        <f t="shared" ca="1" si="323"/>
        <v/>
      </c>
      <c r="F928" s="45" t="str">
        <f t="shared" ca="1" si="324"/>
        <v/>
      </c>
      <c r="G928" s="46" t="str">
        <f t="shared" ca="1" si="325"/>
        <v/>
      </c>
      <c r="H928" s="44" t="str">
        <f t="shared" ca="1" si="326"/>
        <v/>
      </c>
      <c r="I928" s="45" t="str">
        <f t="shared" ca="1" si="327"/>
        <v/>
      </c>
      <c r="J928" s="46" t="str">
        <f t="shared" ca="1" si="328"/>
        <v/>
      </c>
      <c r="K928" s="44" t="str">
        <f t="shared" ca="1" si="329"/>
        <v/>
      </c>
      <c r="L928" s="45" t="str">
        <f t="shared" ca="1" si="330"/>
        <v/>
      </c>
      <c r="M928" s="46" t="str">
        <f t="shared" ca="1" si="331"/>
        <v/>
      </c>
      <c r="N928" s="44" t="str">
        <f t="shared" ca="1" si="332"/>
        <v/>
      </c>
      <c r="O928" s="45" t="str">
        <f t="shared" ca="1" si="333"/>
        <v/>
      </c>
      <c r="P928" s="46" t="str">
        <f t="shared" ca="1" si="334"/>
        <v/>
      </c>
      <c r="Q928" s="44" t="str">
        <f t="shared" ca="1" si="335"/>
        <v/>
      </c>
      <c r="R928" s="45" t="str">
        <f t="shared" ca="1" si="336"/>
        <v/>
      </c>
      <c r="S928" s="46" t="str">
        <f t="shared" ca="1" si="337"/>
        <v/>
      </c>
      <c r="T928" s="77" t="str">
        <f t="shared" ca="1" si="338"/>
        <v/>
      </c>
      <c r="AH928" s="163" t="str">
        <f t="shared" si="339"/>
        <v/>
      </c>
      <c r="AI928" s="163" t="str">
        <f t="shared" si="340"/>
        <v/>
      </c>
    </row>
    <row r="929" spans="1:35">
      <c r="A929" s="164" t="str">
        <f t="shared" ca="1" si="320"/>
        <v/>
      </c>
      <c r="B929" s="44" t="str">
        <f t="shared" ca="1" si="321"/>
        <v/>
      </c>
      <c r="C929" s="45" t="str">
        <f t="shared" ca="1" si="341"/>
        <v/>
      </c>
      <c r="D929" s="45" t="str">
        <f t="shared" ca="1" si="322"/>
        <v/>
      </c>
      <c r="E929" s="44" t="str">
        <f t="shared" ca="1" si="323"/>
        <v/>
      </c>
      <c r="F929" s="45" t="str">
        <f t="shared" ca="1" si="324"/>
        <v/>
      </c>
      <c r="G929" s="46" t="str">
        <f t="shared" ca="1" si="325"/>
        <v/>
      </c>
      <c r="H929" s="44" t="str">
        <f t="shared" ca="1" si="326"/>
        <v/>
      </c>
      <c r="I929" s="45" t="str">
        <f t="shared" ca="1" si="327"/>
        <v/>
      </c>
      <c r="J929" s="46" t="str">
        <f t="shared" ca="1" si="328"/>
        <v/>
      </c>
      <c r="K929" s="44" t="str">
        <f t="shared" ca="1" si="329"/>
        <v/>
      </c>
      <c r="L929" s="45" t="str">
        <f t="shared" ca="1" si="330"/>
        <v/>
      </c>
      <c r="M929" s="46" t="str">
        <f t="shared" ca="1" si="331"/>
        <v/>
      </c>
      <c r="N929" s="44" t="str">
        <f t="shared" ca="1" si="332"/>
        <v/>
      </c>
      <c r="O929" s="45" t="str">
        <f t="shared" ca="1" si="333"/>
        <v/>
      </c>
      <c r="P929" s="46" t="str">
        <f t="shared" ca="1" si="334"/>
        <v/>
      </c>
      <c r="Q929" s="44" t="str">
        <f t="shared" ca="1" si="335"/>
        <v/>
      </c>
      <c r="R929" s="45" t="str">
        <f t="shared" ca="1" si="336"/>
        <v/>
      </c>
      <c r="S929" s="46" t="str">
        <f t="shared" ca="1" si="337"/>
        <v/>
      </c>
      <c r="T929" s="77" t="str">
        <f t="shared" ca="1" si="338"/>
        <v/>
      </c>
      <c r="AH929" s="163" t="str">
        <f t="shared" si="339"/>
        <v/>
      </c>
      <c r="AI929" s="163" t="str">
        <f t="shared" si="340"/>
        <v/>
      </c>
    </row>
    <row r="930" spans="1:35">
      <c r="A930" s="164" t="str">
        <f t="shared" ca="1" si="320"/>
        <v/>
      </c>
      <c r="B930" s="44" t="str">
        <f t="shared" ca="1" si="321"/>
        <v/>
      </c>
      <c r="C930" s="45" t="str">
        <f t="shared" ca="1" si="341"/>
        <v/>
      </c>
      <c r="D930" s="45" t="str">
        <f t="shared" ca="1" si="322"/>
        <v/>
      </c>
      <c r="E930" s="44" t="str">
        <f t="shared" ca="1" si="323"/>
        <v/>
      </c>
      <c r="F930" s="45" t="str">
        <f t="shared" ca="1" si="324"/>
        <v/>
      </c>
      <c r="G930" s="46" t="str">
        <f t="shared" ca="1" si="325"/>
        <v/>
      </c>
      <c r="H930" s="44" t="str">
        <f t="shared" ca="1" si="326"/>
        <v/>
      </c>
      <c r="I930" s="45" t="str">
        <f t="shared" ca="1" si="327"/>
        <v/>
      </c>
      <c r="J930" s="46" t="str">
        <f t="shared" ca="1" si="328"/>
        <v/>
      </c>
      <c r="K930" s="44" t="str">
        <f t="shared" ca="1" si="329"/>
        <v/>
      </c>
      <c r="L930" s="45" t="str">
        <f t="shared" ca="1" si="330"/>
        <v/>
      </c>
      <c r="M930" s="46" t="str">
        <f t="shared" ca="1" si="331"/>
        <v/>
      </c>
      <c r="N930" s="44" t="str">
        <f t="shared" ca="1" si="332"/>
        <v/>
      </c>
      <c r="O930" s="45" t="str">
        <f t="shared" ca="1" si="333"/>
        <v/>
      </c>
      <c r="P930" s="46" t="str">
        <f t="shared" ca="1" si="334"/>
        <v/>
      </c>
      <c r="Q930" s="44" t="str">
        <f t="shared" ca="1" si="335"/>
        <v/>
      </c>
      <c r="R930" s="45" t="str">
        <f t="shared" ca="1" si="336"/>
        <v/>
      </c>
      <c r="S930" s="46" t="str">
        <f t="shared" ca="1" si="337"/>
        <v/>
      </c>
      <c r="T930" s="77" t="str">
        <f t="shared" ca="1" si="338"/>
        <v/>
      </c>
      <c r="AH930" s="163" t="str">
        <f t="shared" si="339"/>
        <v/>
      </c>
      <c r="AI930" s="163" t="str">
        <f t="shared" si="340"/>
        <v/>
      </c>
    </row>
    <row r="931" spans="1:35">
      <c r="A931" s="164" t="str">
        <f t="shared" ca="1" si="320"/>
        <v/>
      </c>
      <c r="B931" s="44" t="str">
        <f t="shared" ca="1" si="321"/>
        <v/>
      </c>
      <c r="C931" s="45" t="str">
        <f t="shared" ca="1" si="341"/>
        <v/>
      </c>
      <c r="D931" s="45" t="str">
        <f t="shared" ca="1" si="322"/>
        <v/>
      </c>
      <c r="E931" s="44" t="str">
        <f t="shared" ca="1" si="323"/>
        <v/>
      </c>
      <c r="F931" s="45" t="str">
        <f t="shared" ca="1" si="324"/>
        <v/>
      </c>
      <c r="G931" s="46" t="str">
        <f t="shared" ca="1" si="325"/>
        <v/>
      </c>
      <c r="H931" s="44" t="str">
        <f t="shared" ca="1" si="326"/>
        <v/>
      </c>
      <c r="I931" s="45" t="str">
        <f t="shared" ca="1" si="327"/>
        <v/>
      </c>
      <c r="J931" s="46" t="str">
        <f t="shared" ca="1" si="328"/>
        <v/>
      </c>
      <c r="K931" s="44" t="str">
        <f t="shared" ca="1" si="329"/>
        <v/>
      </c>
      <c r="L931" s="45" t="str">
        <f t="shared" ca="1" si="330"/>
        <v/>
      </c>
      <c r="M931" s="46" t="str">
        <f t="shared" ca="1" si="331"/>
        <v/>
      </c>
      <c r="N931" s="44" t="str">
        <f t="shared" ca="1" si="332"/>
        <v/>
      </c>
      <c r="O931" s="45" t="str">
        <f t="shared" ca="1" si="333"/>
        <v/>
      </c>
      <c r="P931" s="46" t="str">
        <f t="shared" ca="1" si="334"/>
        <v/>
      </c>
      <c r="Q931" s="44" t="str">
        <f t="shared" ca="1" si="335"/>
        <v/>
      </c>
      <c r="R931" s="45" t="str">
        <f t="shared" ca="1" si="336"/>
        <v/>
      </c>
      <c r="S931" s="46" t="str">
        <f t="shared" ca="1" si="337"/>
        <v/>
      </c>
      <c r="T931" s="77" t="str">
        <f t="shared" ca="1" si="338"/>
        <v/>
      </c>
      <c r="AH931" s="163" t="str">
        <f t="shared" si="339"/>
        <v/>
      </c>
      <c r="AI931" s="163" t="str">
        <f t="shared" si="340"/>
        <v/>
      </c>
    </row>
    <row r="932" spans="1:35">
      <c r="A932" s="164" t="str">
        <f t="shared" ca="1" si="320"/>
        <v/>
      </c>
      <c r="B932" s="44" t="str">
        <f t="shared" ca="1" si="321"/>
        <v/>
      </c>
      <c r="C932" s="45" t="str">
        <f t="shared" ca="1" si="341"/>
        <v/>
      </c>
      <c r="D932" s="45" t="str">
        <f t="shared" ca="1" si="322"/>
        <v/>
      </c>
      <c r="E932" s="44" t="str">
        <f t="shared" ca="1" si="323"/>
        <v/>
      </c>
      <c r="F932" s="45" t="str">
        <f t="shared" ca="1" si="324"/>
        <v/>
      </c>
      <c r="G932" s="46" t="str">
        <f t="shared" ca="1" si="325"/>
        <v/>
      </c>
      <c r="H932" s="44" t="str">
        <f t="shared" ca="1" si="326"/>
        <v/>
      </c>
      <c r="I932" s="45" t="str">
        <f t="shared" ca="1" si="327"/>
        <v/>
      </c>
      <c r="J932" s="46" t="str">
        <f t="shared" ca="1" si="328"/>
        <v/>
      </c>
      <c r="K932" s="44" t="str">
        <f t="shared" ca="1" si="329"/>
        <v/>
      </c>
      <c r="L932" s="45" t="str">
        <f t="shared" ca="1" si="330"/>
        <v/>
      </c>
      <c r="M932" s="46" t="str">
        <f t="shared" ca="1" si="331"/>
        <v/>
      </c>
      <c r="N932" s="44" t="str">
        <f t="shared" ca="1" si="332"/>
        <v/>
      </c>
      <c r="O932" s="45" t="str">
        <f t="shared" ca="1" si="333"/>
        <v/>
      </c>
      <c r="P932" s="46" t="str">
        <f t="shared" ca="1" si="334"/>
        <v/>
      </c>
      <c r="Q932" s="44" t="str">
        <f t="shared" ca="1" si="335"/>
        <v/>
      </c>
      <c r="R932" s="45" t="str">
        <f t="shared" ca="1" si="336"/>
        <v/>
      </c>
      <c r="S932" s="46" t="str">
        <f t="shared" ca="1" si="337"/>
        <v/>
      </c>
      <c r="T932" s="77" t="str">
        <f t="shared" ca="1" si="338"/>
        <v/>
      </c>
      <c r="AH932" s="163" t="str">
        <f t="shared" si="339"/>
        <v/>
      </c>
      <c r="AI932" s="163" t="str">
        <f t="shared" si="340"/>
        <v/>
      </c>
    </row>
    <row r="933" spans="1:35">
      <c r="A933" s="164" t="str">
        <f t="shared" ca="1" si="320"/>
        <v/>
      </c>
      <c r="B933" s="44" t="str">
        <f t="shared" ca="1" si="321"/>
        <v/>
      </c>
      <c r="C933" s="45" t="str">
        <f t="shared" ca="1" si="341"/>
        <v/>
      </c>
      <c r="D933" s="45" t="str">
        <f t="shared" ca="1" si="322"/>
        <v/>
      </c>
      <c r="E933" s="44" t="str">
        <f t="shared" ca="1" si="323"/>
        <v/>
      </c>
      <c r="F933" s="45" t="str">
        <f t="shared" ca="1" si="324"/>
        <v/>
      </c>
      <c r="G933" s="46" t="str">
        <f t="shared" ca="1" si="325"/>
        <v/>
      </c>
      <c r="H933" s="44" t="str">
        <f t="shared" ca="1" si="326"/>
        <v/>
      </c>
      <c r="I933" s="45" t="str">
        <f t="shared" ca="1" si="327"/>
        <v/>
      </c>
      <c r="J933" s="46" t="str">
        <f t="shared" ca="1" si="328"/>
        <v/>
      </c>
      <c r="K933" s="44" t="str">
        <f t="shared" ca="1" si="329"/>
        <v/>
      </c>
      <c r="L933" s="45" t="str">
        <f t="shared" ca="1" si="330"/>
        <v/>
      </c>
      <c r="M933" s="46" t="str">
        <f t="shared" ca="1" si="331"/>
        <v/>
      </c>
      <c r="N933" s="44" t="str">
        <f t="shared" ca="1" si="332"/>
        <v/>
      </c>
      <c r="O933" s="45" t="str">
        <f t="shared" ca="1" si="333"/>
        <v/>
      </c>
      <c r="P933" s="46" t="str">
        <f t="shared" ca="1" si="334"/>
        <v/>
      </c>
      <c r="Q933" s="44" t="str">
        <f t="shared" ca="1" si="335"/>
        <v/>
      </c>
      <c r="R933" s="45" t="str">
        <f t="shared" ca="1" si="336"/>
        <v/>
      </c>
      <c r="S933" s="46" t="str">
        <f t="shared" ca="1" si="337"/>
        <v/>
      </c>
      <c r="T933" s="77" t="str">
        <f t="shared" ca="1" si="338"/>
        <v/>
      </c>
      <c r="AH933" s="163" t="str">
        <f t="shared" si="339"/>
        <v/>
      </c>
      <c r="AI933" s="163" t="str">
        <f t="shared" si="340"/>
        <v/>
      </c>
    </row>
    <row r="934" spans="1:35">
      <c r="A934" s="164" t="str">
        <f t="shared" ca="1" si="320"/>
        <v/>
      </c>
      <c r="B934" s="44" t="str">
        <f t="shared" ca="1" si="321"/>
        <v/>
      </c>
      <c r="C934" s="45" t="str">
        <f t="shared" ca="1" si="341"/>
        <v/>
      </c>
      <c r="D934" s="45" t="str">
        <f t="shared" ca="1" si="322"/>
        <v/>
      </c>
      <c r="E934" s="44" t="str">
        <f t="shared" ca="1" si="323"/>
        <v/>
      </c>
      <c r="F934" s="45" t="str">
        <f t="shared" ca="1" si="324"/>
        <v/>
      </c>
      <c r="G934" s="46" t="str">
        <f t="shared" ca="1" si="325"/>
        <v/>
      </c>
      <c r="H934" s="44" t="str">
        <f t="shared" ca="1" si="326"/>
        <v/>
      </c>
      <c r="I934" s="45" t="str">
        <f t="shared" ca="1" si="327"/>
        <v/>
      </c>
      <c r="J934" s="46" t="str">
        <f t="shared" ca="1" si="328"/>
        <v/>
      </c>
      <c r="K934" s="44" t="str">
        <f t="shared" ca="1" si="329"/>
        <v/>
      </c>
      <c r="L934" s="45" t="str">
        <f t="shared" ca="1" si="330"/>
        <v/>
      </c>
      <c r="M934" s="46" t="str">
        <f t="shared" ca="1" si="331"/>
        <v/>
      </c>
      <c r="N934" s="44" t="str">
        <f t="shared" ca="1" si="332"/>
        <v/>
      </c>
      <c r="O934" s="45" t="str">
        <f t="shared" ca="1" si="333"/>
        <v/>
      </c>
      <c r="P934" s="46" t="str">
        <f t="shared" ca="1" si="334"/>
        <v/>
      </c>
      <c r="Q934" s="44" t="str">
        <f t="shared" ca="1" si="335"/>
        <v/>
      </c>
      <c r="R934" s="45" t="str">
        <f t="shared" ca="1" si="336"/>
        <v/>
      </c>
      <c r="S934" s="46" t="str">
        <f t="shared" ca="1" si="337"/>
        <v/>
      </c>
      <c r="T934" s="77" t="str">
        <f t="shared" ca="1" si="338"/>
        <v/>
      </c>
      <c r="AH934" s="163" t="str">
        <f t="shared" si="339"/>
        <v/>
      </c>
      <c r="AI934" s="163" t="str">
        <f t="shared" si="340"/>
        <v/>
      </c>
    </row>
    <row r="935" spans="1:35">
      <c r="A935" s="164" t="str">
        <f t="shared" ca="1" si="320"/>
        <v/>
      </c>
      <c r="B935" s="44" t="str">
        <f t="shared" ca="1" si="321"/>
        <v/>
      </c>
      <c r="C935" s="45" t="str">
        <f t="shared" ca="1" si="341"/>
        <v/>
      </c>
      <c r="D935" s="45" t="str">
        <f t="shared" ca="1" si="322"/>
        <v/>
      </c>
      <c r="E935" s="44" t="str">
        <f t="shared" ca="1" si="323"/>
        <v/>
      </c>
      <c r="F935" s="45" t="str">
        <f t="shared" ca="1" si="324"/>
        <v/>
      </c>
      <c r="G935" s="46" t="str">
        <f t="shared" ca="1" si="325"/>
        <v/>
      </c>
      <c r="H935" s="44" t="str">
        <f t="shared" ca="1" si="326"/>
        <v/>
      </c>
      <c r="I935" s="45" t="str">
        <f t="shared" ca="1" si="327"/>
        <v/>
      </c>
      <c r="J935" s="46" t="str">
        <f t="shared" ca="1" si="328"/>
        <v/>
      </c>
      <c r="K935" s="44" t="str">
        <f t="shared" ca="1" si="329"/>
        <v/>
      </c>
      <c r="L935" s="45" t="str">
        <f t="shared" ca="1" si="330"/>
        <v/>
      </c>
      <c r="M935" s="46" t="str">
        <f t="shared" ca="1" si="331"/>
        <v/>
      </c>
      <c r="N935" s="44" t="str">
        <f t="shared" ca="1" si="332"/>
        <v/>
      </c>
      <c r="O935" s="45" t="str">
        <f t="shared" ca="1" si="333"/>
        <v/>
      </c>
      <c r="P935" s="46" t="str">
        <f t="shared" ca="1" si="334"/>
        <v/>
      </c>
      <c r="Q935" s="44" t="str">
        <f t="shared" ca="1" si="335"/>
        <v/>
      </c>
      <c r="R935" s="45" t="str">
        <f t="shared" ca="1" si="336"/>
        <v/>
      </c>
      <c r="S935" s="46" t="str">
        <f t="shared" ca="1" si="337"/>
        <v/>
      </c>
      <c r="T935" s="77" t="str">
        <f t="shared" ca="1" si="338"/>
        <v/>
      </c>
      <c r="AH935" s="163" t="str">
        <f t="shared" si="339"/>
        <v/>
      </c>
      <c r="AI935" s="163" t="str">
        <f t="shared" si="340"/>
        <v/>
      </c>
    </row>
    <row r="936" spans="1:35">
      <c r="A936" s="164" t="str">
        <f t="shared" ca="1" si="320"/>
        <v/>
      </c>
      <c r="B936" s="44" t="str">
        <f t="shared" ca="1" si="321"/>
        <v/>
      </c>
      <c r="C936" s="45" t="str">
        <f t="shared" ca="1" si="341"/>
        <v/>
      </c>
      <c r="D936" s="45" t="str">
        <f t="shared" ca="1" si="322"/>
        <v/>
      </c>
      <c r="E936" s="44" t="str">
        <f t="shared" ca="1" si="323"/>
        <v/>
      </c>
      <c r="F936" s="45" t="str">
        <f t="shared" ca="1" si="324"/>
        <v/>
      </c>
      <c r="G936" s="46" t="str">
        <f t="shared" ca="1" si="325"/>
        <v/>
      </c>
      <c r="H936" s="44" t="str">
        <f t="shared" ca="1" si="326"/>
        <v/>
      </c>
      <c r="I936" s="45" t="str">
        <f t="shared" ca="1" si="327"/>
        <v/>
      </c>
      <c r="J936" s="46" t="str">
        <f t="shared" ca="1" si="328"/>
        <v/>
      </c>
      <c r="K936" s="44" t="str">
        <f t="shared" ca="1" si="329"/>
        <v/>
      </c>
      <c r="L936" s="45" t="str">
        <f t="shared" ca="1" si="330"/>
        <v/>
      </c>
      <c r="M936" s="46" t="str">
        <f t="shared" ca="1" si="331"/>
        <v/>
      </c>
      <c r="N936" s="44" t="str">
        <f t="shared" ca="1" si="332"/>
        <v/>
      </c>
      <c r="O936" s="45" t="str">
        <f t="shared" ca="1" si="333"/>
        <v/>
      </c>
      <c r="P936" s="46" t="str">
        <f t="shared" ca="1" si="334"/>
        <v/>
      </c>
      <c r="Q936" s="44" t="str">
        <f t="shared" ca="1" si="335"/>
        <v/>
      </c>
      <c r="R936" s="45" t="str">
        <f t="shared" ca="1" si="336"/>
        <v/>
      </c>
      <c r="S936" s="46" t="str">
        <f t="shared" ca="1" si="337"/>
        <v/>
      </c>
      <c r="T936" s="77" t="str">
        <f t="shared" ca="1" si="338"/>
        <v/>
      </c>
      <c r="AH936" s="163" t="str">
        <f t="shared" si="339"/>
        <v/>
      </c>
      <c r="AI936" s="163" t="str">
        <f t="shared" si="340"/>
        <v/>
      </c>
    </row>
    <row r="937" spans="1:35">
      <c r="A937" s="164" t="str">
        <f t="shared" ca="1" si="320"/>
        <v/>
      </c>
      <c r="B937" s="44" t="str">
        <f t="shared" ca="1" si="321"/>
        <v/>
      </c>
      <c r="C937" s="45" t="str">
        <f t="shared" ca="1" si="341"/>
        <v/>
      </c>
      <c r="D937" s="45" t="str">
        <f t="shared" ca="1" si="322"/>
        <v/>
      </c>
      <c r="E937" s="44" t="str">
        <f t="shared" ca="1" si="323"/>
        <v/>
      </c>
      <c r="F937" s="45" t="str">
        <f t="shared" ca="1" si="324"/>
        <v/>
      </c>
      <c r="G937" s="46" t="str">
        <f t="shared" ca="1" si="325"/>
        <v/>
      </c>
      <c r="H937" s="44" t="str">
        <f t="shared" ca="1" si="326"/>
        <v/>
      </c>
      <c r="I937" s="45" t="str">
        <f t="shared" ca="1" si="327"/>
        <v/>
      </c>
      <c r="J937" s="46" t="str">
        <f t="shared" ca="1" si="328"/>
        <v/>
      </c>
      <c r="K937" s="44" t="str">
        <f t="shared" ca="1" si="329"/>
        <v/>
      </c>
      <c r="L937" s="45" t="str">
        <f t="shared" ca="1" si="330"/>
        <v/>
      </c>
      <c r="M937" s="46" t="str">
        <f t="shared" ca="1" si="331"/>
        <v/>
      </c>
      <c r="N937" s="44" t="str">
        <f t="shared" ca="1" si="332"/>
        <v/>
      </c>
      <c r="O937" s="45" t="str">
        <f t="shared" ca="1" si="333"/>
        <v/>
      </c>
      <c r="P937" s="46" t="str">
        <f t="shared" ca="1" si="334"/>
        <v/>
      </c>
      <c r="Q937" s="44" t="str">
        <f t="shared" ca="1" si="335"/>
        <v/>
      </c>
      <c r="R937" s="45" t="str">
        <f t="shared" ca="1" si="336"/>
        <v/>
      </c>
      <c r="S937" s="46" t="str">
        <f t="shared" ca="1" si="337"/>
        <v/>
      </c>
      <c r="T937" s="77" t="str">
        <f t="shared" ca="1" si="338"/>
        <v/>
      </c>
      <c r="AH937" s="163" t="str">
        <f t="shared" si="339"/>
        <v/>
      </c>
      <c r="AI937" s="163" t="str">
        <f t="shared" si="340"/>
        <v/>
      </c>
    </row>
    <row r="938" spans="1:35">
      <c r="A938" s="164" t="str">
        <f t="shared" ref="A938:A976" ca="1" si="342">IF(AND(ISBLANK(AJ927), A937 = $AJ$1),NOW(),IF(ISBLANK(AJ927),"",AJ927))</f>
        <v/>
      </c>
      <c r="B938" s="44" t="str">
        <f t="shared" ref="B938:B976" ca="1" si="343">IF(COUNTIF(V:V,A938)=1,VLOOKUP(A938,V:W,2), IF(COUNTIF(V:V,A938)=0,$B$10,""))</f>
        <v/>
      </c>
      <c r="C938" s="45" t="str">
        <f t="shared" ca="1" si="341"/>
        <v/>
      </c>
      <c r="D938" s="45" t="str">
        <f t="shared" ref="D938:D976" ca="1" si="344">IF(ISERROR(B938-2),"",-1*ROUNDUP(A938-$A$14,0)/360*$B$7*$B$5)</f>
        <v/>
      </c>
      <c r="E938" s="44" t="str">
        <f t="shared" ref="E938:E976" ca="1" si="345">IF(COUNTIF(V:V,A938)=1,VLOOKUP(A938,X:Y,2), IF(COUNTIF(V:V,A938)=0,$C$10,""))</f>
        <v/>
      </c>
      <c r="F938" s="45" t="str">
        <f t="shared" ref="F938:F976" ca="1" si="346">IF(ISERROR(B938-2),"",(E938-$E$14)/100*$C$5)</f>
        <v/>
      </c>
      <c r="G938" s="46" t="str">
        <f t="shared" ref="G938:G976" ca="1" si="347">IF(ISERROR(B938-2),"",ROUNDUP(A938-$A$14,0)/360*$C$6*$C$5-ROUNDUP(A938-$A$14,0)/360*$C$7*$C$5*$E$14/100)</f>
        <v/>
      </c>
      <c r="H938" s="44" t="str">
        <f t="shared" ref="H938:H976" ca="1" si="348">IF(COUNTIF(V:V,A938)=1,VLOOKUP(A938,Z:AA,2), IF(COUNTIF(V:V,A938)=0,$D$10,""))</f>
        <v/>
      </c>
      <c r="I938" s="45" t="str">
        <f t="shared" ref="I938:I976" ca="1" si="349">IF(ISERROR(B938-2),"",(H938-$H$14)/100*$D$5)</f>
        <v/>
      </c>
      <c r="J938" s="46" t="str">
        <f t="shared" ref="J938:J976" ca="1" si="350">IF(ISERROR(B938-2),"",ROUNDUP(A938-$A$14,0)/360*$D$6*$D$5-ROUNDUP(A938-$A$14,0)/360*$D$7*$D$5*$H$14/100)</f>
        <v/>
      </c>
      <c r="K938" s="44" t="str">
        <f t="shared" ref="K938:K976" ca="1" si="351">IF(COUNTIF(V:V,A938)=1,VLOOKUP(A938,AB:AC,2), IF(COUNTIF(V:V,A938)=0,$E$10,""))</f>
        <v/>
      </c>
      <c r="L938" s="45" t="str">
        <f t="shared" ref="L938:L976" ca="1" si="352">IF(ISERROR(B938-2),"",(K938-$K$14)/100*$E$5)</f>
        <v/>
      </c>
      <c r="M938" s="46" t="str">
        <f t="shared" ref="M938:M976" ca="1" si="353">IF(ISERROR(B938-2),"",ROUNDUP(A938-$A$14,0)/360*$E$6*$E$5-ROUNDUP(A938-$A$14,0)/360*$E$7*$E$5*$K$14/100)</f>
        <v/>
      </c>
      <c r="N938" s="44" t="str">
        <f t="shared" ref="N938:N976" ca="1" si="354">IF(COUNTIF(V:V,A938)=1,VLOOKUP(A938,AD:AE,2), IF(COUNTIF(V:V,A938)=0,$F$10,""))</f>
        <v/>
      </c>
      <c r="O938" s="45" t="str">
        <f t="shared" ref="O938:O976" ca="1" si="355">IF(ISERROR(B938-2),"",(N938/$N$14-1)*$F$5)</f>
        <v/>
      </c>
      <c r="P938" s="46" t="str">
        <f t="shared" ref="P938:P976" ca="1" si="356">IF(ISERROR(B938-2),"",-1*ROUNDUP(A938-$A$14,0)/360*$F$7*$F$5)</f>
        <v/>
      </c>
      <c r="Q938" s="44" t="str">
        <f t="shared" ref="Q938:Q976" ca="1" si="357">IF(COUNTIF(V:V,A938)=1,VLOOKUP(A938,AF:AG,2), IF(COUNTIF(V:V,A938)=0,$G$10,""))</f>
        <v/>
      </c>
      <c r="R938" s="45" t="str">
        <f t="shared" ref="R938:R976" ca="1" si="358">IF(ISERROR(B938-2),"",(Q938-$Q$14)/100*$G$5)</f>
        <v/>
      </c>
      <c r="S938" s="46" t="str">
        <f t="shared" ref="S938:S976" ca="1" si="359">IF(ISERROR(B938-2),"",ROUNDUP(A938-$A$14,0)/360*$G$6*$G$5-ROUNDUP(A938-$A$14,0)/360*$G$7*$G$5*$Q$14/100)</f>
        <v/>
      </c>
      <c r="T938" s="77" t="str">
        <f t="shared" ref="T938:T976" ca="1" si="360">IF(ISERROR(B938-2),"",C938+D938-F938-G938-I938-J938-L938-M938-O938-P938+R938+S938+$J$9+$N$9)</f>
        <v/>
      </c>
      <c r="AH938" s="163" t="str">
        <f t="shared" si="339"/>
        <v/>
      </c>
      <c r="AI938" s="163" t="str">
        <f t="shared" si="340"/>
        <v/>
      </c>
    </row>
    <row r="939" spans="1:35">
      <c r="A939" s="164" t="str">
        <f t="shared" ca="1" si="342"/>
        <v/>
      </c>
      <c r="B939" s="44" t="str">
        <f t="shared" ca="1" si="343"/>
        <v/>
      </c>
      <c r="C939" s="45" t="str">
        <f t="shared" ca="1" si="341"/>
        <v/>
      </c>
      <c r="D939" s="45" t="str">
        <f t="shared" ca="1" si="344"/>
        <v/>
      </c>
      <c r="E939" s="44" t="str">
        <f t="shared" ca="1" si="345"/>
        <v/>
      </c>
      <c r="F939" s="45" t="str">
        <f t="shared" ca="1" si="346"/>
        <v/>
      </c>
      <c r="G939" s="46" t="str">
        <f t="shared" ca="1" si="347"/>
        <v/>
      </c>
      <c r="H939" s="44" t="str">
        <f t="shared" ca="1" si="348"/>
        <v/>
      </c>
      <c r="I939" s="45" t="str">
        <f t="shared" ca="1" si="349"/>
        <v/>
      </c>
      <c r="J939" s="46" t="str">
        <f t="shared" ca="1" si="350"/>
        <v/>
      </c>
      <c r="K939" s="44" t="str">
        <f t="shared" ca="1" si="351"/>
        <v/>
      </c>
      <c r="L939" s="45" t="str">
        <f t="shared" ca="1" si="352"/>
        <v/>
      </c>
      <c r="M939" s="46" t="str">
        <f t="shared" ca="1" si="353"/>
        <v/>
      </c>
      <c r="N939" s="44" t="str">
        <f t="shared" ca="1" si="354"/>
        <v/>
      </c>
      <c r="O939" s="45" t="str">
        <f t="shared" ca="1" si="355"/>
        <v/>
      </c>
      <c r="P939" s="46" t="str">
        <f t="shared" ca="1" si="356"/>
        <v/>
      </c>
      <c r="Q939" s="44" t="str">
        <f t="shared" ca="1" si="357"/>
        <v/>
      </c>
      <c r="R939" s="45" t="str">
        <f t="shared" ca="1" si="358"/>
        <v/>
      </c>
      <c r="S939" s="46" t="str">
        <f t="shared" ca="1" si="359"/>
        <v/>
      </c>
      <c r="T939" s="77" t="str">
        <f t="shared" ca="1" si="360"/>
        <v/>
      </c>
      <c r="AH939" s="163" t="str">
        <f t="shared" si="339"/>
        <v/>
      </c>
      <c r="AI939" s="163" t="str">
        <f t="shared" si="340"/>
        <v/>
      </c>
    </row>
    <row r="940" spans="1:35">
      <c r="A940" s="164" t="str">
        <f t="shared" ca="1" si="342"/>
        <v/>
      </c>
      <c r="B940" s="44" t="str">
        <f t="shared" ca="1" si="343"/>
        <v/>
      </c>
      <c r="C940" s="45" t="str">
        <f t="shared" ca="1" si="341"/>
        <v/>
      </c>
      <c r="D940" s="45" t="str">
        <f t="shared" ca="1" si="344"/>
        <v/>
      </c>
      <c r="E940" s="44" t="str">
        <f t="shared" ca="1" si="345"/>
        <v/>
      </c>
      <c r="F940" s="45" t="str">
        <f t="shared" ca="1" si="346"/>
        <v/>
      </c>
      <c r="G940" s="46" t="str">
        <f t="shared" ca="1" si="347"/>
        <v/>
      </c>
      <c r="H940" s="44" t="str">
        <f t="shared" ca="1" si="348"/>
        <v/>
      </c>
      <c r="I940" s="45" t="str">
        <f t="shared" ca="1" si="349"/>
        <v/>
      </c>
      <c r="J940" s="46" t="str">
        <f t="shared" ca="1" si="350"/>
        <v/>
      </c>
      <c r="K940" s="44" t="str">
        <f t="shared" ca="1" si="351"/>
        <v/>
      </c>
      <c r="L940" s="45" t="str">
        <f t="shared" ca="1" si="352"/>
        <v/>
      </c>
      <c r="M940" s="46" t="str">
        <f t="shared" ca="1" si="353"/>
        <v/>
      </c>
      <c r="N940" s="44" t="str">
        <f t="shared" ca="1" si="354"/>
        <v/>
      </c>
      <c r="O940" s="45" t="str">
        <f t="shared" ca="1" si="355"/>
        <v/>
      </c>
      <c r="P940" s="46" t="str">
        <f t="shared" ca="1" si="356"/>
        <v/>
      </c>
      <c r="Q940" s="44" t="str">
        <f t="shared" ca="1" si="357"/>
        <v/>
      </c>
      <c r="R940" s="45" t="str">
        <f t="shared" ca="1" si="358"/>
        <v/>
      </c>
      <c r="S940" s="46" t="str">
        <f t="shared" ca="1" si="359"/>
        <v/>
      </c>
      <c r="T940" s="77" t="str">
        <f t="shared" ca="1" si="360"/>
        <v/>
      </c>
      <c r="AH940" s="163" t="str">
        <f t="shared" si="339"/>
        <v/>
      </c>
      <c r="AI940" s="163" t="str">
        <f t="shared" si="340"/>
        <v/>
      </c>
    </row>
    <row r="941" spans="1:35">
      <c r="A941" s="164" t="str">
        <f t="shared" ca="1" si="342"/>
        <v/>
      </c>
      <c r="B941" s="44" t="str">
        <f t="shared" ca="1" si="343"/>
        <v/>
      </c>
      <c r="C941" s="45" t="str">
        <f t="shared" ca="1" si="341"/>
        <v/>
      </c>
      <c r="D941" s="45" t="str">
        <f t="shared" ca="1" si="344"/>
        <v/>
      </c>
      <c r="E941" s="44" t="str">
        <f t="shared" ca="1" si="345"/>
        <v/>
      </c>
      <c r="F941" s="45" t="str">
        <f t="shared" ca="1" si="346"/>
        <v/>
      </c>
      <c r="G941" s="46" t="str">
        <f t="shared" ca="1" si="347"/>
        <v/>
      </c>
      <c r="H941" s="44" t="str">
        <f t="shared" ca="1" si="348"/>
        <v/>
      </c>
      <c r="I941" s="45" t="str">
        <f t="shared" ca="1" si="349"/>
        <v/>
      </c>
      <c r="J941" s="46" t="str">
        <f t="shared" ca="1" si="350"/>
        <v/>
      </c>
      <c r="K941" s="44" t="str">
        <f t="shared" ca="1" si="351"/>
        <v/>
      </c>
      <c r="L941" s="45" t="str">
        <f t="shared" ca="1" si="352"/>
        <v/>
      </c>
      <c r="M941" s="46" t="str">
        <f t="shared" ca="1" si="353"/>
        <v/>
      </c>
      <c r="N941" s="44" t="str">
        <f t="shared" ca="1" si="354"/>
        <v/>
      </c>
      <c r="O941" s="45" t="str">
        <f t="shared" ca="1" si="355"/>
        <v/>
      </c>
      <c r="P941" s="46" t="str">
        <f t="shared" ca="1" si="356"/>
        <v/>
      </c>
      <c r="Q941" s="44" t="str">
        <f t="shared" ca="1" si="357"/>
        <v/>
      </c>
      <c r="R941" s="45" t="str">
        <f t="shared" ca="1" si="358"/>
        <v/>
      </c>
      <c r="S941" s="46" t="str">
        <f t="shared" ca="1" si="359"/>
        <v/>
      </c>
      <c r="T941" s="77" t="str">
        <f t="shared" ca="1" si="360"/>
        <v/>
      </c>
      <c r="AH941" s="163" t="str">
        <f t="shared" si="339"/>
        <v/>
      </c>
      <c r="AI941" s="163" t="str">
        <f t="shared" si="340"/>
        <v/>
      </c>
    </row>
    <row r="942" spans="1:35">
      <c r="A942" s="164" t="str">
        <f t="shared" ca="1" si="342"/>
        <v/>
      </c>
      <c r="B942" s="44" t="str">
        <f t="shared" ca="1" si="343"/>
        <v/>
      </c>
      <c r="C942" s="45" t="str">
        <f t="shared" ca="1" si="341"/>
        <v/>
      </c>
      <c r="D942" s="45" t="str">
        <f t="shared" ca="1" si="344"/>
        <v/>
      </c>
      <c r="E942" s="44" t="str">
        <f t="shared" ca="1" si="345"/>
        <v/>
      </c>
      <c r="F942" s="45" t="str">
        <f t="shared" ca="1" si="346"/>
        <v/>
      </c>
      <c r="G942" s="46" t="str">
        <f t="shared" ca="1" si="347"/>
        <v/>
      </c>
      <c r="H942" s="44" t="str">
        <f t="shared" ca="1" si="348"/>
        <v/>
      </c>
      <c r="I942" s="45" t="str">
        <f t="shared" ca="1" si="349"/>
        <v/>
      </c>
      <c r="J942" s="46" t="str">
        <f t="shared" ca="1" si="350"/>
        <v/>
      </c>
      <c r="K942" s="44" t="str">
        <f t="shared" ca="1" si="351"/>
        <v/>
      </c>
      <c r="L942" s="45" t="str">
        <f t="shared" ca="1" si="352"/>
        <v/>
      </c>
      <c r="M942" s="46" t="str">
        <f t="shared" ca="1" si="353"/>
        <v/>
      </c>
      <c r="N942" s="44" t="str">
        <f t="shared" ca="1" si="354"/>
        <v/>
      </c>
      <c r="O942" s="45" t="str">
        <f t="shared" ca="1" si="355"/>
        <v/>
      </c>
      <c r="P942" s="46" t="str">
        <f t="shared" ca="1" si="356"/>
        <v/>
      </c>
      <c r="Q942" s="44" t="str">
        <f t="shared" ca="1" si="357"/>
        <v/>
      </c>
      <c r="R942" s="45" t="str">
        <f t="shared" ca="1" si="358"/>
        <v/>
      </c>
      <c r="S942" s="46" t="str">
        <f t="shared" ca="1" si="359"/>
        <v/>
      </c>
      <c r="T942" s="77" t="str">
        <f t="shared" ca="1" si="360"/>
        <v/>
      </c>
      <c r="AH942" s="163" t="str">
        <f t="shared" si="339"/>
        <v/>
      </c>
      <c r="AI942" s="163" t="str">
        <f t="shared" si="340"/>
        <v/>
      </c>
    </row>
    <row r="943" spans="1:35">
      <c r="A943" s="164" t="str">
        <f t="shared" ca="1" si="342"/>
        <v/>
      </c>
      <c r="B943" s="44" t="str">
        <f t="shared" ca="1" si="343"/>
        <v/>
      </c>
      <c r="C943" s="45" t="str">
        <f t="shared" ca="1" si="341"/>
        <v/>
      </c>
      <c r="D943" s="45" t="str">
        <f t="shared" ca="1" si="344"/>
        <v/>
      </c>
      <c r="E943" s="44" t="str">
        <f t="shared" ca="1" si="345"/>
        <v/>
      </c>
      <c r="F943" s="45" t="str">
        <f t="shared" ca="1" si="346"/>
        <v/>
      </c>
      <c r="G943" s="46" t="str">
        <f t="shared" ca="1" si="347"/>
        <v/>
      </c>
      <c r="H943" s="44" t="str">
        <f t="shared" ca="1" si="348"/>
        <v/>
      </c>
      <c r="I943" s="45" t="str">
        <f t="shared" ca="1" si="349"/>
        <v/>
      </c>
      <c r="J943" s="46" t="str">
        <f t="shared" ca="1" si="350"/>
        <v/>
      </c>
      <c r="K943" s="44" t="str">
        <f t="shared" ca="1" si="351"/>
        <v/>
      </c>
      <c r="L943" s="45" t="str">
        <f t="shared" ca="1" si="352"/>
        <v/>
      </c>
      <c r="M943" s="46" t="str">
        <f t="shared" ca="1" si="353"/>
        <v/>
      </c>
      <c r="N943" s="44" t="str">
        <f t="shared" ca="1" si="354"/>
        <v/>
      </c>
      <c r="O943" s="45" t="str">
        <f t="shared" ca="1" si="355"/>
        <v/>
      </c>
      <c r="P943" s="46" t="str">
        <f t="shared" ca="1" si="356"/>
        <v/>
      </c>
      <c r="Q943" s="44" t="str">
        <f t="shared" ca="1" si="357"/>
        <v/>
      </c>
      <c r="R943" s="45" t="str">
        <f t="shared" ca="1" si="358"/>
        <v/>
      </c>
      <c r="S943" s="46" t="str">
        <f t="shared" ca="1" si="359"/>
        <v/>
      </c>
      <c r="T943" s="77" t="str">
        <f t="shared" ca="1" si="360"/>
        <v/>
      </c>
      <c r="AH943" s="163" t="str">
        <f t="shared" si="339"/>
        <v/>
      </c>
      <c r="AI943" s="163" t="str">
        <f t="shared" si="340"/>
        <v/>
      </c>
    </row>
    <row r="944" spans="1:35">
      <c r="A944" s="164" t="str">
        <f t="shared" ca="1" si="342"/>
        <v/>
      </c>
      <c r="B944" s="44" t="str">
        <f t="shared" ca="1" si="343"/>
        <v/>
      </c>
      <c r="C944" s="45" t="str">
        <f t="shared" ca="1" si="341"/>
        <v/>
      </c>
      <c r="D944" s="45" t="str">
        <f t="shared" ca="1" si="344"/>
        <v/>
      </c>
      <c r="E944" s="44" t="str">
        <f t="shared" ca="1" si="345"/>
        <v/>
      </c>
      <c r="F944" s="45" t="str">
        <f t="shared" ca="1" si="346"/>
        <v/>
      </c>
      <c r="G944" s="46" t="str">
        <f t="shared" ca="1" si="347"/>
        <v/>
      </c>
      <c r="H944" s="44" t="str">
        <f t="shared" ca="1" si="348"/>
        <v/>
      </c>
      <c r="I944" s="45" t="str">
        <f t="shared" ca="1" si="349"/>
        <v/>
      </c>
      <c r="J944" s="46" t="str">
        <f t="shared" ca="1" si="350"/>
        <v/>
      </c>
      <c r="K944" s="44" t="str">
        <f t="shared" ca="1" si="351"/>
        <v/>
      </c>
      <c r="L944" s="45" t="str">
        <f t="shared" ca="1" si="352"/>
        <v/>
      </c>
      <c r="M944" s="46" t="str">
        <f t="shared" ca="1" si="353"/>
        <v/>
      </c>
      <c r="N944" s="44" t="str">
        <f t="shared" ca="1" si="354"/>
        <v/>
      </c>
      <c r="O944" s="45" t="str">
        <f t="shared" ca="1" si="355"/>
        <v/>
      </c>
      <c r="P944" s="46" t="str">
        <f t="shared" ca="1" si="356"/>
        <v/>
      </c>
      <c r="Q944" s="44" t="str">
        <f t="shared" ca="1" si="357"/>
        <v/>
      </c>
      <c r="R944" s="45" t="str">
        <f t="shared" ca="1" si="358"/>
        <v/>
      </c>
      <c r="S944" s="46" t="str">
        <f t="shared" ca="1" si="359"/>
        <v/>
      </c>
      <c r="T944" s="77" t="str">
        <f t="shared" ca="1" si="360"/>
        <v/>
      </c>
      <c r="AH944" s="163" t="str">
        <f t="shared" si="339"/>
        <v/>
      </c>
      <c r="AI944" s="163" t="str">
        <f t="shared" si="340"/>
        <v/>
      </c>
    </row>
    <row r="945" spans="1:35">
      <c r="A945" s="164" t="str">
        <f t="shared" ca="1" si="342"/>
        <v/>
      </c>
      <c r="B945" s="44" t="str">
        <f t="shared" ca="1" si="343"/>
        <v/>
      </c>
      <c r="C945" s="45" t="str">
        <f t="shared" ca="1" si="341"/>
        <v/>
      </c>
      <c r="D945" s="45" t="str">
        <f t="shared" ca="1" si="344"/>
        <v/>
      </c>
      <c r="E945" s="44" t="str">
        <f t="shared" ca="1" si="345"/>
        <v/>
      </c>
      <c r="F945" s="45" t="str">
        <f t="shared" ca="1" si="346"/>
        <v/>
      </c>
      <c r="G945" s="46" t="str">
        <f t="shared" ca="1" si="347"/>
        <v/>
      </c>
      <c r="H945" s="44" t="str">
        <f t="shared" ca="1" si="348"/>
        <v/>
      </c>
      <c r="I945" s="45" t="str">
        <f t="shared" ca="1" si="349"/>
        <v/>
      </c>
      <c r="J945" s="46" t="str">
        <f t="shared" ca="1" si="350"/>
        <v/>
      </c>
      <c r="K945" s="44" t="str">
        <f t="shared" ca="1" si="351"/>
        <v/>
      </c>
      <c r="L945" s="45" t="str">
        <f t="shared" ca="1" si="352"/>
        <v/>
      </c>
      <c r="M945" s="46" t="str">
        <f t="shared" ca="1" si="353"/>
        <v/>
      </c>
      <c r="N945" s="44" t="str">
        <f t="shared" ca="1" si="354"/>
        <v/>
      </c>
      <c r="O945" s="45" t="str">
        <f t="shared" ca="1" si="355"/>
        <v/>
      </c>
      <c r="P945" s="46" t="str">
        <f t="shared" ca="1" si="356"/>
        <v/>
      </c>
      <c r="Q945" s="44" t="str">
        <f t="shared" ca="1" si="357"/>
        <v/>
      </c>
      <c r="R945" s="45" t="str">
        <f t="shared" ca="1" si="358"/>
        <v/>
      </c>
      <c r="S945" s="46" t="str">
        <f t="shared" ca="1" si="359"/>
        <v/>
      </c>
      <c r="T945" s="77" t="str">
        <f t="shared" ca="1" si="360"/>
        <v/>
      </c>
      <c r="AH945" s="163" t="str">
        <f t="shared" si="339"/>
        <v/>
      </c>
      <c r="AI945" s="163" t="str">
        <f t="shared" si="340"/>
        <v/>
      </c>
    </row>
    <row r="946" spans="1:35">
      <c r="A946" s="164" t="str">
        <f t="shared" ca="1" si="342"/>
        <v/>
      </c>
      <c r="B946" s="44" t="str">
        <f t="shared" ca="1" si="343"/>
        <v/>
      </c>
      <c r="C946" s="45" t="str">
        <f t="shared" ca="1" si="341"/>
        <v/>
      </c>
      <c r="D946" s="45" t="str">
        <f t="shared" ca="1" si="344"/>
        <v/>
      </c>
      <c r="E946" s="44" t="str">
        <f t="shared" ca="1" si="345"/>
        <v/>
      </c>
      <c r="F946" s="45" t="str">
        <f t="shared" ca="1" si="346"/>
        <v/>
      </c>
      <c r="G946" s="46" t="str">
        <f t="shared" ca="1" si="347"/>
        <v/>
      </c>
      <c r="H946" s="44" t="str">
        <f t="shared" ca="1" si="348"/>
        <v/>
      </c>
      <c r="I946" s="45" t="str">
        <f t="shared" ca="1" si="349"/>
        <v/>
      </c>
      <c r="J946" s="46" t="str">
        <f t="shared" ca="1" si="350"/>
        <v/>
      </c>
      <c r="K946" s="44" t="str">
        <f t="shared" ca="1" si="351"/>
        <v/>
      </c>
      <c r="L946" s="45" t="str">
        <f t="shared" ca="1" si="352"/>
        <v/>
      </c>
      <c r="M946" s="46" t="str">
        <f t="shared" ca="1" si="353"/>
        <v/>
      </c>
      <c r="N946" s="44" t="str">
        <f t="shared" ca="1" si="354"/>
        <v/>
      </c>
      <c r="O946" s="45" t="str">
        <f t="shared" ca="1" si="355"/>
        <v/>
      </c>
      <c r="P946" s="46" t="str">
        <f t="shared" ca="1" si="356"/>
        <v/>
      </c>
      <c r="Q946" s="44" t="str">
        <f t="shared" ca="1" si="357"/>
        <v/>
      </c>
      <c r="R946" s="45" t="str">
        <f t="shared" ca="1" si="358"/>
        <v/>
      </c>
      <c r="S946" s="46" t="str">
        <f t="shared" ca="1" si="359"/>
        <v/>
      </c>
      <c r="T946" s="77" t="str">
        <f t="shared" ca="1" si="360"/>
        <v/>
      </c>
      <c r="AH946" s="163" t="str">
        <f t="shared" si="339"/>
        <v/>
      </c>
      <c r="AI946" s="163" t="str">
        <f t="shared" si="340"/>
        <v/>
      </c>
    </row>
    <row r="947" spans="1:35">
      <c r="A947" s="164" t="str">
        <f t="shared" ca="1" si="342"/>
        <v/>
      </c>
      <c r="B947" s="44" t="str">
        <f t="shared" ca="1" si="343"/>
        <v/>
      </c>
      <c r="C947" s="45" t="str">
        <f t="shared" ca="1" si="341"/>
        <v/>
      </c>
      <c r="D947" s="45" t="str">
        <f t="shared" ca="1" si="344"/>
        <v/>
      </c>
      <c r="E947" s="44" t="str">
        <f t="shared" ca="1" si="345"/>
        <v/>
      </c>
      <c r="F947" s="45" t="str">
        <f t="shared" ca="1" si="346"/>
        <v/>
      </c>
      <c r="G947" s="46" t="str">
        <f t="shared" ca="1" si="347"/>
        <v/>
      </c>
      <c r="H947" s="44" t="str">
        <f t="shared" ca="1" si="348"/>
        <v/>
      </c>
      <c r="I947" s="45" t="str">
        <f t="shared" ca="1" si="349"/>
        <v/>
      </c>
      <c r="J947" s="46" t="str">
        <f t="shared" ca="1" si="350"/>
        <v/>
      </c>
      <c r="K947" s="44" t="str">
        <f t="shared" ca="1" si="351"/>
        <v/>
      </c>
      <c r="L947" s="45" t="str">
        <f t="shared" ca="1" si="352"/>
        <v/>
      </c>
      <c r="M947" s="46" t="str">
        <f t="shared" ca="1" si="353"/>
        <v/>
      </c>
      <c r="N947" s="44" t="str">
        <f t="shared" ca="1" si="354"/>
        <v/>
      </c>
      <c r="O947" s="45" t="str">
        <f t="shared" ca="1" si="355"/>
        <v/>
      </c>
      <c r="P947" s="46" t="str">
        <f t="shared" ca="1" si="356"/>
        <v/>
      </c>
      <c r="Q947" s="44" t="str">
        <f t="shared" ca="1" si="357"/>
        <v/>
      </c>
      <c r="R947" s="45" t="str">
        <f t="shared" ca="1" si="358"/>
        <v/>
      </c>
      <c r="S947" s="46" t="str">
        <f t="shared" ca="1" si="359"/>
        <v/>
      </c>
      <c r="T947" s="77" t="str">
        <f t="shared" ca="1" si="360"/>
        <v/>
      </c>
      <c r="AH947" s="163" t="str">
        <f t="shared" si="339"/>
        <v/>
      </c>
      <c r="AI947" s="163" t="str">
        <f t="shared" si="340"/>
        <v/>
      </c>
    </row>
    <row r="948" spans="1:35">
      <c r="A948" s="164" t="str">
        <f t="shared" ca="1" si="342"/>
        <v/>
      </c>
      <c r="B948" s="44" t="str">
        <f t="shared" ca="1" si="343"/>
        <v/>
      </c>
      <c r="C948" s="45" t="str">
        <f t="shared" ca="1" si="341"/>
        <v/>
      </c>
      <c r="D948" s="45" t="str">
        <f t="shared" ca="1" si="344"/>
        <v/>
      </c>
      <c r="E948" s="44" t="str">
        <f t="shared" ca="1" si="345"/>
        <v/>
      </c>
      <c r="F948" s="45" t="str">
        <f t="shared" ca="1" si="346"/>
        <v/>
      </c>
      <c r="G948" s="46" t="str">
        <f t="shared" ca="1" si="347"/>
        <v/>
      </c>
      <c r="H948" s="44" t="str">
        <f t="shared" ca="1" si="348"/>
        <v/>
      </c>
      <c r="I948" s="45" t="str">
        <f t="shared" ca="1" si="349"/>
        <v/>
      </c>
      <c r="J948" s="46" t="str">
        <f t="shared" ca="1" si="350"/>
        <v/>
      </c>
      <c r="K948" s="44" t="str">
        <f t="shared" ca="1" si="351"/>
        <v/>
      </c>
      <c r="L948" s="45" t="str">
        <f t="shared" ca="1" si="352"/>
        <v/>
      </c>
      <c r="M948" s="46" t="str">
        <f t="shared" ca="1" si="353"/>
        <v/>
      </c>
      <c r="N948" s="44" t="str">
        <f t="shared" ca="1" si="354"/>
        <v/>
      </c>
      <c r="O948" s="45" t="str">
        <f t="shared" ca="1" si="355"/>
        <v/>
      </c>
      <c r="P948" s="46" t="str">
        <f t="shared" ca="1" si="356"/>
        <v/>
      </c>
      <c r="Q948" s="44" t="str">
        <f t="shared" ca="1" si="357"/>
        <v/>
      </c>
      <c r="R948" s="45" t="str">
        <f t="shared" ca="1" si="358"/>
        <v/>
      </c>
      <c r="S948" s="46" t="str">
        <f t="shared" ca="1" si="359"/>
        <v/>
      </c>
      <c r="T948" s="77" t="str">
        <f t="shared" ca="1" si="360"/>
        <v/>
      </c>
      <c r="AH948" s="163" t="str">
        <f t="shared" si="339"/>
        <v/>
      </c>
      <c r="AI948" s="163" t="str">
        <f t="shared" si="340"/>
        <v/>
      </c>
    </row>
    <row r="949" spans="1:35">
      <c r="A949" s="164" t="str">
        <f t="shared" ca="1" si="342"/>
        <v/>
      </c>
      <c r="B949" s="44" t="str">
        <f t="shared" ca="1" si="343"/>
        <v/>
      </c>
      <c r="C949" s="45" t="str">
        <f t="shared" ca="1" si="341"/>
        <v/>
      </c>
      <c r="D949" s="45" t="str">
        <f t="shared" ca="1" si="344"/>
        <v/>
      </c>
      <c r="E949" s="44" t="str">
        <f t="shared" ca="1" si="345"/>
        <v/>
      </c>
      <c r="F949" s="45" t="str">
        <f t="shared" ca="1" si="346"/>
        <v/>
      </c>
      <c r="G949" s="46" t="str">
        <f t="shared" ca="1" si="347"/>
        <v/>
      </c>
      <c r="H949" s="44" t="str">
        <f t="shared" ca="1" si="348"/>
        <v/>
      </c>
      <c r="I949" s="45" t="str">
        <f t="shared" ca="1" si="349"/>
        <v/>
      </c>
      <c r="J949" s="46" t="str">
        <f t="shared" ca="1" si="350"/>
        <v/>
      </c>
      <c r="K949" s="44" t="str">
        <f t="shared" ca="1" si="351"/>
        <v/>
      </c>
      <c r="L949" s="45" t="str">
        <f t="shared" ca="1" si="352"/>
        <v/>
      </c>
      <c r="M949" s="46" t="str">
        <f t="shared" ca="1" si="353"/>
        <v/>
      </c>
      <c r="N949" s="44" t="str">
        <f t="shared" ca="1" si="354"/>
        <v/>
      </c>
      <c r="O949" s="45" t="str">
        <f t="shared" ca="1" si="355"/>
        <v/>
      </c>
      <c r="P949" s="46" t="str">
        <f t="shared" ca="1" si="356"/>
        <v/>
      </c>
      <c r="Q949" s="44" t="str">
        <f t="shared" ca="1" si="357"/>
        <v/>
      </c>
      <c r="R949" s="45" t="str">
        <f t="shared" ca="1" si="358"/>
        <v/>
      </c>
      <c r="S949" s="46" t="str">
        <f t="shared" ca="1" si="359"/>
        <v/>
      </c>
      <c r="T949" s="77" t="str">
        <f t="shared" ca="1" si="360"/>
        <v/>
      </c>
      <c r="AH949" s="163" t="str">
        <f t="shared" si="339"/>
        <v/>
      </c>
      <c r="AI949" s="163" t="str">
        <f t="shared" si="340"/>
        <v/>
      </c>
    </row>
    <row r="950" spans="1:35">
      <c r="A950" s="164" t="str">
        <f t="shared" ca="1" si="342"/>
        <v/>
      </c>
      <c r="B950" s="44" t="str">
        <f t="shared" ca="1" si="343"/>
        <v/>
      </c>
      <c r="C950" s="45" t="str">
        <f t="shared" ca="1" si="341"/>
        <v/>
      </c>
      <c r="D950" s="45" t="str">
        <f t="shared" ca="1" si="344"/>
        <v/>
      </c>
      <c r="E950" s="44" t="str">
        <f t="shared" ca="1" si="345"/>
        <v/>
      </c>
      <c r="F950" s="45" t="str">
        <f t="shared" ca="1" si="346"/>
        <v/>
      </c>
      <c r="G950" s="46" t="str">
        <f t="shared" ca="1" si="347"/>
        <v/>
      </c>
      <c r="H950" s="44" t="str">
        <f t="shared" ca="1" si="348"/>
        <v/>
      </c>
      <c r="I950" s="45" t="str">
        <f t="shared" ca="1" si="349"/>
        <v/>
      </c>
      <c r="J950" s="46" t="str">
        <f t="shared" ca="1" si="350"/>
        <v/>
      </c>
      <c r="K950" s="44" t="str">
        <f t="shared" ca="1" si="351"/>
        <v/>
      </c>
      <c r="L950" s="45" t="str">
        <f t="shared" ca="1" si="352"/>
        <v/>
      </c>
      <c r="M950" s="46" t="str">
        <f t="shared" ca="1" si="353"/>
        <v/>
      </c>
      <c r="N950" s="44" t="str">
        <f t="shared" ca="1" si="354"/>
        <v/>
      </c>
      <c r="O950" s="45" t="str">
        <f t="shared" ca="1" si="355"/>
        <v/>
      </c>
      <c r="P950" s="46" t="str">
        <f t="shared" ca="1" si="356"/>
        <v/>
      </c>
      <c r="Q950" s="44" t="str">
        <f t="shared" ca="1" si="357"/>
        <v/>
      </c>
      <c r="R950" s="45" t="str">
        <f t="shared" ca="1" si="358"/>
        <v/>
      </c>
      <c r="S950" s="46" t="str">
        <f t="shared" ca="1" si="359"/>
        <v/>
      </c>
      <c r="T950" s="77" t="str">
        <f t="shared" ca="1" si="360"/>
        <v/>
      </c>
      <c r="AH950" s="163" t="str">
        <f t="shared" si="339"/>
        <v/>
      </c>
      <c r="AI950" s="163" t="str">
        <f t="shared" si="340"/>
        <v/>
      </c>
    </row>
    <row r="951" spans="1:35">
      <c r="A951" s="164" t="str">
        <f t="shared" ca="1" si="342"/>
        <v/>
      </c>
      <c r="B951" s="44" t="str">
        <f t="shared" ca="1" si="343"/>
        <v/>
      </c>
      <c r="C951" s="45" t="str">
        <f t="shared" ca="1" si="341"/>
        <v/>
      </c>
      <c r="D951" s="45" t="str">
        <f t="shared" ca="1" si="344"/>
        <v/>
      </c>
      <c r="E951" s="44" t="str">
        <f t="shared" ca="1" si="345"/>
        <v/>
      </c>
      <c r="F951" s="45" t="str">
        <f t="shared" ca="1" si="346"/>
        <v/>
      </c>
      <c r="G951" s="46" t="str">
        <f t="shared" ca="1" si="347"/>
        <v/>
      </c>
      <c r="H951" s="44" t="str">
        <f t="shared" ca="1" si="348"/>
        <v/>
      </c>
      <c r="I951" s="45" t="str">
        <f t="shared" ca="1" si="349"/>
        <v/>
      </c>
      <c r="J951" s="46" t="str">
        <f t="shared" ca="1" si="350"/>
        <v/>
      </c>
      <c r="K951" s="44" t="str">
        <f t="shared" ca="1" si="351"/>
        <v/>
      </c>
      <c r="L951" s="45" t="str">
        <f t="shared" ca="1" si="352"/>
        <v/>
      </c>
      <c r="M951" s="46" t="str">
        <f t="shared" ca="1" si="353"/>
        <v/>
      </c>
      <c r="N951" s="44" t="str">
        <f t="shared" ca="1" si="354"/>
        <v/>
      </c>
      <c r="O951" s="45" t="str">
        <f t="shared" ca="1" si="355"/>
        <v/>
      </c>
      <c r="P951" s="46" t="str">
        <f t="shared" ca="1" si="356"/>
        <v/>
      </c>
      <c r="Q951" s="44" t="str">
        <f t="shared" ca="1" si="357"/>
        <v/>
      </c>
      <c r="R951" s="45" t="str">
        <f t="shared" ca="1" si="358"/>
        <v/>
      </c>
      <c r="S951" s="46" t="str">
        <f t="shared" ca="1" si="359"/>
        <v/>
      </c>
      <c r="T951" s="77" t="str">
        <f t="shared" ca="1" si="360"/>
        <v/>
      </c>
      <c r="AH951" s="163" t="str">
        <f t="shared" si="339"/>
        <v/>
      </c>
      <c r="AI951" s="163" t="str">
        <f t="shared" si="340"/>
        <v/>
      </c>
    </row>
    <row r="952" spans="1:35">
      <c r="A952" s="164" t="str">
        <f t="shared" ca="1" si="342"/>
        <v/>
      </c>
      <c r="B952" s="44" t="str">
        <f t="shared" ca="1" si="343"/>
        <v/>
      </c>
      <c r="C952" s="45" t="str">
        <f t="shared" ca="1" si="341"/>
        <v/>
      </c>
      <c r="D952" s="45" t="str">
        <f t="shared" ca="1" si="344"/>
        <v/>
      </c>
      <c r="E952" s="44" t="str">
        <f t="shared" ca="1" si="345"/>
        <v/>
      </c>
      <c r="F952" s="45" t="str">
        <f t="shared" ca="1" si="346"/>
        <v/>
      </c>
      <c r="G952" s="46" t="str">
        <f t="shared" ca="1" si="347"/>
        <v/>
      </c>
      <c r="H952" s="44" t="str">
        <f t="shared" ca="1" si="348"/>
        <v/>
      </c>
      <c r="I952" s="45" t="str">
        <f t="shared" ca="1" si="349"/>
        <v/>
      </c>
      <c r="J952" s="46" t="str">
        <f t="shared" ca="1" si="350"/>
        <v/>
      </c>
      <c r="K952" s="44" t="str">
        <f t="shared" ca="1" si="351"/>
        <v/>
      </c>
      <c r="L952" s="45" t="str">
        <f t="shared" ca="1" si="352"/>
        <v/>
      </c>
      <c r="M952" s="46" t="str">
        <f t="shared" ca="1" si="353"/>
        <v/>
      </c>
      <c r="N952" s="44" t="str">
        <f t="shared" ca="1" si="354"/>
        <v/>
      </c>
      <c r="O952" s="45" t="str">
        <f t="shared" ca="1" si="355"/>
        <v/>
      </c>
      <c r="P952" s="46" t="str">
        <f t="shared" ca="1" si="356"/>
        <v/>
      </c>
      <c r="Q952" s="44" t="str">
        <f t="shared" ca="1" si="357"/>
        <v/>
      </c>
      <c r="R952" s="45" t="str">
        <f t="shared" ca="1" si="358"/>
        <v/>
      </c>
      <c r="S952" s="46" t="str">
        <f t="shared" ca="1" si="359"/>
        <v/>
      </c>
      <c r="T952" s="77" t="str">
        <f t="shared" ca="1" si="360"/>
        <v/>
      </c>
      <c r="AH952" s="163" t="str">
        <f t="shared" si="339"/>
        <v/>
      </c>
      <c r="AI952" s="163" t="str">
        <f t="shared" si="340"/>
        <v/>
      </c>
    </row>
    <row r="953" spans="1:35">
      <c r="A953" s="164" t="str">
        <f t="shared" ca="1" si="342"/>
        <v/>
      </c>
      <c r="B953" s="44" t="str">
        <f t="shared" ca="1" si="343"/>
        <v/>
      </c>
      <c r="C953" s="45" t="str">
        <f t="shared" ca="1" si="341"/>
        <v/>
      </c>
      <c r="D953" s="45" t="str">
        <f t="shared" ca="1" si="344"/>
        <v/>
      </c>
      <c r="E953" s="44" t="str">
        <f t="shared" ca="1" si="345"/>
        <v/>
      </c>
      <c r="F953" s="45" t="str">
        <f t="shared" ca="1" si="346"/>
        <v/>
      </c>
      <c r="G953" s="46" t="str">
        <f t="shared" ca="1" si="347"/>
        <v/>
      </c>
      <c r="H953" s="44" t="str">
        <f t="shared" ca="1" si="348"/>
        <v/>
      </c>
      <c r="I953" s="45" t="str">
        <f t="shared" ca="1" si="349"/>
        <v/>
      </c>
      <c r="J953" s="46" t="str">
        <f t="shared" ca="1" si="350"/>
        <v/>
      </c>
      <c r="K953" s="44" t="str">
        <f t="shared" ca="1" si="351"/>
        <v/>
      </c>
      <c r="L953" s="45" t="str">
        <f t="shared" ca="1" si="352"/>
        <v/>
      </c>
      <c r="M953" s="46" t="str">
        <f t="shared" ca="1" si="353"/>
        <v/>
      </c>
      <c r="N953" s="44" t="str">
        <f t="shared" ca="1" si="354"/>
        <v/>
      </c>
      <c r="O953" s="45" t="str">
        <f t="shared" ca="1" si="355"/>
        <v/>
      </c>
      <c r="P953" s="46" t="str">
        <f t="shared" ca="1" si="356"/>
        <v/>
      </c>
      <c r="Q953" s="44" t="str">
        <f t="shared" ca="1" si="357"/>
        <v/>
      </c>
      <c r="R953" s="45" t="str">
        <f t="shared" ca="1" si="358"/>
        <v/>
      </c>
      <c r="S953" s="46" t="str">
        <f t="shared" ca="1" si="359"/>
        <v/>
      </c>
      <c r="T953" s="77" t="str">
        <f t="shared" ca="1" si="360"/>
        <v/>
      </c>
      <c r="AH953" s="163" t="str">
        <f t="shared" si="339"/>
        <v/>
      </c>
      <c r="AI953" s="163" t="str">
        <f t="shared" si="340"/>
        <v/>
      </c>
    </row>
    <row r="954" spans="1:35">
      <c r="A954" s="164" t="str">
        <f t="shared" ca="1" si="342"/>
        <v/>
      </c>
      <c r="B954" s="44" t="str">
        <f t="shared" ca="1" si="343"/>
        <v/>
      </c>
      <c r="C954" s="45" t="str">
        <f t="shared" ca="1" si="341"/>
        <v/>
      </c>
      <c r="D954" s="45" t="str">
        <f t="shared" ca="1" si="344"/>
        <v/>
      </c>
      <c r="E954" s="44" t="str">
        <f t="shared" ca="1" si="345"/>
        <v/>
      </c>
      <c r="F954" s="45" t="str">
        <f t="shared" ca="1" si="346"/>
        <v/>
      </c>
      <c r="G954" s="46" t="str">
        <f t="shared" ca="1" si="347"/>
        <v/>
      </c>
      <c r="H954" s="44" t="str">
        <f t="shared" ca="1" si="348"/>
        <v/>
      </c>
      <c r="I954" s="45" t="str">
        <f t="shared" ca="1" si="349"/>
        <v/>
      </c>
      <c r="J954" s="46" t="str">
        <f t="shared" ca="1" si="350"/>
        <v/>
      </c>
      <c r="K954" s="44" t="str">
        <f t="shared" ca="1" si="351"/>
        <v/>
      </c>
      <c r="L954" s="45" t="str">
        <f t="shared" ca="1" si="352"/>
        <v/>
      </c>
      <c r="M954" s="46" t="str">
        <f t="shared" ca="1" si="353"/>
        <v/>
      </c>
      <c r="N954" s="44" t="str">
        <f t="shared" ca="1" si="354"/>
        <v/>
      </c>
      <c r="O954" s="45" t="str">
        <f t="shared" ca="1" si="355"/>
        <v/>
      </c>
      <c r="P954" s="46" t="str">
        <f t="shared" ca="1" si="356"/>
        <v/>
      </c>
      <c r="Q954" s="44" t="str">
        <f t="shared" ca="1" si="357"/>
        <v/>
      </c>
      <c r="R954" s="45" t="str">
        <f t="shared" ca="1" si="358"/>
        <v/>
      </c>
      <c r="S954" s="46" t="str">
        <f t="shared" ca="1" si="359"/>
        <v/>
      </c>
      <c r="T954" s="77" t="str">
        <f t="shared" ca="1" si="360"/>
        <v/>
      </c>
      <c r="AH954" s="163" t="str">
        <f t="shared" si="339"/>
        <v/>
      </c>
      <c r="AI954" s="163" t="str">
        <f t="shared" si="340"/>
        <v/>
      </c>
    </row>
    <row r="955" spans="1:35">
      <c r="A955" s="164" t="str">
        <f t="shared" ca="1" si="342"/>
        <v/>
      </c>
      <c r="B955" s="44" t="str">
        <f t="shared" ca="1" si="343"/>
        <v/>
      </c>
      <c r="C955" s="45" t="str">
        <f t="shared" ca="1" si="341"/>
        <v/>
      </c>
      <c r="D955" s="45" t="str">
        <f t="shared" ca="1" si="344"/>
        <v/>
      </c>
      <c r="E955" s="44" t="str">
        <f t="shared" ca="1" si="345"/>
        <v/>
      </c>
      <c r="F955" s="45" t="str">
        <f t="shared" ca="1" si="346"/>
        <v/>
      </c>
      <c r="G955" s="46" t="str">
        <f t="shared" ca="1" si="347"/>
        <v/>
      </c>
      <c r="H955" s="44" t="str">
        <f t="shared" ca="1" si="348"/>
        <v/>
      </c>
      <c r="I955" s="45" t="str">
        <f t="shared" ca="1" si="349"/>
        <v/>
      </c>
      <c r="J955" s="46" t="str">
        <f t="shared" ca="1" si="350"/>
        <v/>
      </c>
      <c r="K955" s="44" t="str">
        <f t="shared" ca="1" si="351"/>
        <v/>
      </c>
      <c r="L955" s="45" t="str">
        <f t="shared" ca="1" si="352"/>
        <v/>
      </c>
      <c r="M955" s="46" t="str">
        <f t="shared" ca="1" si="353"/>
        <v/>
      </c>
      <c r="N955" s="44" t="str">
        <f t="shared" ca="1" si="354"/>
        <v/>
      </c>
      <c r="O955" s="45" t="str">
        <f t="shared" ca="1" si="355"/>
        <v/>
      </c>
      <c r="P955" s="46" t="str">
        <f t="shared" ca="1" si="356"/>
        <v/>
      </c>
      <c r="Q955" s="44" t="str">
        <f t="shared" ca="1" si="357"/>
        <v/>
      </c>
      <c r="R955" s="45" t="str">
        <f t="shared" ca="1" si="358"/>
        <v/>
      </c>
      <c r="S955" s="46" t="str">
        <f t="shared" ca="1" si="359"/>
        <v/>
      </c>
      <c r="T955" s="77" t="str">
        <f t="shared" ca="1" si="360"/>
        <v/>
      </c>
      <c r="AH955" s="163" t="str">
        <f t="shared" si="339"/>
        <v/>
      </c>
      <c r="AI955" s="163" t="str">
        <f t="shared" si="340"/>
        <v/>
      </c>
    </row>
    <row r="956" spans="1:35">
      <c r="A956" s="164" t="str">
        <f t="shared" ca="1" si="342"/>
        <v/>
      </c>
      <c r="B956" s="44" t="str">
        <f t="shared" ca="1" si="343"/>
        <v/>
      </c>
      <c r="C956" s="45" t="str">
        <f t="shared" ca="1" si="341"/>
        <v/>
      </c>
      <c r="D956" s="45" t="str">
        <f t="shared" ca="1" si="344"/>
        <v/>
      </c>
      <c r="E956" s="44" t="str">
        <f t="shared" ca="1" si="345"/>
        <v/>
      </c>
      <c r="F956" s="45" t="str">
        <f t="shared" ca="1" si="346"/>
        <v/>
      </c>
      <c r="G956" s="46" t="str">
        <f t="shared" ca="1" si="347"/>
        <v/>
      </c>
      <c r="H956" s="44" t="str">
        <f t="shared" ca="1" si="348"/>
        <v/>
      </c>
      <c r="I956" s="45" t="str">
        <f t="shared" ca="1" si="349"/>
        <v/>
      </c>
      <c r="J956" s="46" t="str">
        <f t="shared" ca="1" si="350"/>
        <v/>
      </c>
      <c r="K956" s="44" t="str">
        <f t="shared" ca="1" si="351"/>
        <v/>
      </c>
      <c r="L956" s="45" t="str">
        <f t="shared" ca="1" si="352"/>
        <v/>
      </c>
      <c r="M956" s="46" t="str">
        <f t="shared" ca="1" si="353"/>
        <v/>
      </c>
      <c r="N956" s="44" t="str">
        <f t="shared" ca="1" si="354"/>
        <v/>
      </c>
      <c r="O956" s="45" t="str">
        <f t="shared" ca="1" si="355"/>
        <v/>
      </c>
      <c r="P956" s="46" t="str">
        <f t="shared" ca="1" si="356"/>
        <v/>
      </c>
      <c r="Q956" s="44" t="str">
        <f t="shared" ca="1" si="357"/>
        <v/>
      </c>
      <c r="R956" s="45" t="str">
        <f t="shared" ca="1" si="358"/>
        <v/>
      </c>
      <c r="S956" s="46" t="str">
        <f t="shared" ca="1" si="359"/>
        <v/>
      </c>
      <c r="T956" s="77" t="str">
        <f t="shared" ca="1" si="360"/>
        <v/>
      </c>
      <c r="AH956" s="163" t="str">
        <f t="shared" si="339"/>
        <v/>
      </c>
      <c r="AI956" s="163" t="str">
        <f t="shared" si="340"/>
        <v/>
      </c>
    </row>
    <row r="957" spans="1:35">
      <c r="A957" s="164" t="str">
        <f t="shared" ca="1" si="342"/>
        <v/>
      </c>
      <c r="B957" s="44" t="str">
        <f t="shared" ca="1" si="343"/>
        <v/>
      </c>
      <c r="C957" s="45" t="str">
        <f t="shared" ca="1" si="341"/>
        <v/>
      </c>
      <c r="D957" s="45" t="str">
        <f t="shared" ca="1" si="344"/>
        <v/>
      </c>
      <c r="E957" s="44" t="str">
        <f t="shared" ca="1" si="345"/>
        <v/>
      </c>
      <c r="F957" s="45" t="str">
        <f t="shared" ca="1" si="346"/>
        <v/>
      </c>
      <c r="G957" s="46" t="str">
        <f t="shared" ca="1" si="347"/>
        <v/>
      </c>
      <c r="H957" s="44" t="str">
        <f t="shared" ca="1" si="348"/>
        <v/>
      </c>
      <c r="I957" s="45" t="str">
        <f t="shared" ca="1" si="349"/>
        <v/>
      </c>
      <c r="J957" s="46" t="str">
        <f t="shared" ca="1" si="350"/>
        <v/>
      </c>
      <c r="K957" s="44" t="str">
        <f t="shared" ca="1" si="351"/>
        <v/>
      </c>
      <c r="L957" s="45" t="str">
        <f t="shared" ca="1" si="352"/>
        <v/>
      </c>
      <c r="M957" s="46" t="str">
        <f t="shared" ca="1" si="353"/>
        <v/>
      </c>
      <c r="N957" s="44" t="str">
        <f t="shared" ca="1" si="354"/>
        <v/>
      </c>
      <c r="O957" s="45" t="str">
        <f t="shared" ca="1" si="355"/>
        <v/>
      </c>
      <c r="P957" s="46" t="str">
        <f t="shared" ca="1" si="356"/>
        <v/>
      </c>
      <c r="Q957" s="44" t="str">
        <f t="shared" ca="1" si="357"/>
        <v/>
      </c>
      <c r="R957" s="45" t="str">
        <f t="shared" ca="1" si="358"/>
        <v/>
      </c>
      <c r="S957" s="46" t="str">
        <f t="shared" ca="1" si="359"/>
        <v/>
      </c>
      <c r="T957" s="77" t="str">
        <f t="shared" ca="1" si="360"/>
        <v/>
      </c>
      <c r="AH957" s="163" t="str">
        <f t="shared" si="339"/>
        <v/>
      </c>
      <c r="AI957" s="163" t="str">
        <f t="shared" si="340"/>
        <v/>
      </c>
    </row>
    <row r="958" spans="1:35">
      <c r="A958" s="164" t="str">
        <f t="shared" ca="1" si="342"/>
        <v/>
      </c>
      <c r="B958" s="44" t="str">
        <f t="shared" ca="1" si="343"/>
        <v/>
      </c>
      <c r="C958" s="45" t="str">
        <f t="shared" ca="1" si="341"/>
        <v/>
      </c>
      <c r="D958" s="45" t="str">
        <f t="shared" ca="1" si="344"/>
        <v/>
      </c>
      <c r="E958" s="44" t="str">
        <f t="shared" ca="1" si="345"/>
        <v/>
      </c>
      <c r="F958" s="45" t="str">
        <f t="shared" ca="1" si="346"/>
        <v/>
      </c>
      <c r="G958" s="46" t="str">
        <f t="shared" ca="1" si="347"/>
        <v/>
      </c>
      <c r="H958" s="44" t="str">
        <f t="shared" ca="1" si="348"/>
        <v/>
      </c>
      <c r="I958" s="45" t="str">
        <f t="shared" ca="1" si="349"/>
        <v/>
      </c>
      <c r="J958" s="46" t="str">
        <f t="shared" ca="1" si="350"/>
        <v/>
      </c>
      <c r="K958" s="44" t="str">
        <f t="shared" ca="1" si="351"/>
        <v/>
      </c>
      <c r="L958" s="45" t="str">
        <f t="shared" ca="1" si="352"/>
        <v/>
      </c>
      <c r="M958" s="46" t="str">
        <f t="shared" ca="1" si="353"/>
        <v/>
      </c>
      <c r="N958" s="44" t="str">
        <f t="shared" ca="1" si="354"/>
        <v/>
      </c>
      <c r="O958" s="45" t="str">
        <f t="shared" ca="1" si="355"/>
        <v/>
      </c>
      <c r="P958" s="46" t="str">
        <f t="shared" ca="1" si="356"/>
        <v/>
      </c>
      <c r="Q958" s="44" t="str">
        <f t="shared" ca="1" si="357"/>
        <v/>
      </c>
      <c r="R958" s="45" t="str">
        <f t="shared" ca="1" si="358"/>
        <v/>
      </c>
      <c r="S958" s="46" t="str">
        <f t="shared" ca="1" si="359"/>
        <v/>
      </c>
      <c r="T958" s="77" t="str">
        <f t="shared" ca="1" si="360"/>
        <v/>
      </c>
      <c r="AH958" s="163" t="str">
        <f t="shared" si="339"/>
        <v/>
      </c>
      <c r="AI958" s="163" t="str">
        <f t="shared" si="340"/>
        <v/>
      </c>
    </row>
    <row r="959" spans="1:35">
      <c r="A959" s="164" t="str">
        <f t="shared" ca="1" si="342"/>
        <v/>
      </c>
      <c r="B959" s="44" t="str">
        <f t="shared" ca="1" si="343"/>
        <v/>
      </c>
      <c r="C959" s="45" t="str">
        <f t="shared" ca="1" si="341"/>
        <v/>
      </c>
      <c r="D959" s="45" t="str">
        <f t="shared" ca="1" si="344"/>
        <v/>
      </c>
      <c r="E959" s="44" t="str">
        <f t="shared" ca="1" si="345"/>
        <v/>
      </c>
      <c r="F959" s="45" t="str">
        <f t="shared" ca="1" si="346"/>
        <v/>
      </c>
      <c r="G959" s="46" t="str">
        <f t="shared" ca="1" si="347"/>
        <v/>
      </c>
      <c r="H959" s="44" t="str">
        <f t="shared" ca="1" si="348"/>
        <v/>
      </c>
      <c r="I959" s="45" t="str">
        <f t="shared" ca="1" si="349"/>
        <v/>
      </c>
      <c r="J959" s="46" t="str">
        <f t="shared" ca="1" si="350"/>
        <v/>
      </c>
      <c r="K959" s="44" t="str">
        <f t="shared" ca="1" si="351"/>
        <v/>
      </c>
      <c r="L959" s="45" t="str">
        <f t="shared" ca="1" si="352"/>
        <v/>
      </c>
      <c r="M959" s="46" t="str">
        <f t="shared" ca="1" si="353"/>
        <v/>
      </c>
      <c r="N959" s="44" t="str">
        <f t="shared" ca="1" si="354"/>
        <v/>
      </c>
      <c r="O959" s="45" t="str">
        <f t="shared" ca="1" si="355"/>
        <v/>
      </c>
      <c r="P959" s="46" t="str">
        <f t="shared" ca="1" si="356"/>
        <v/>
      </c>
      <c r="Q959" s="44" t="str">
        <f t="shared" ca="1" si="357"/>
        <v/>
      </c>
      <c r="R959" s="45" t="str">
        <f t="shared" ca="1" si="358"/>
        <v/>
      </c>
      <c r="S959" s="46" t="str">
        <f t="shared" ca="1" si="359"/>
        <v/>
      </c>
      <c r="T959" s="77" t="str">
        <f t="shared" ca="1" si="360"/>
        <v/>
      </c>
      <c r="AH959" s="163" t="str">
        <f t="shared" si="339"/>
        <v/>
      </c>
      <c r="AI959" s="163" t="str">
        <f t="shared" si="340"/>
        <v/>
      </c>
    </row>
    <row r="960" spans="1:35">
      <c r="A960" s="164" t="str">
        <f t="shared" ca="1" si="342"/>
        <v/>
      </c>
      <c r="B960" s="44" t="str">
        <f t="shared" ca="1" si="343"/>
        <v/>
      </c>
      <c r="C960" s="45" t="str">
        <f t="shared" ca="1" si="341"/>
        <v/>
      </c>
      <c r="D960" s="45" t="str">
        <f t="shared" ca="1" si="344"/>
        <v/>
      </c>
      <c r="E960" s="44" t="str">
        <f t="shared" ca="1" si="345"/>
        <v/>
      </c>
      <c r="F960" s="45" t="str">
        <f t="shared" ca="1" si="346"/>
        <v/>
      </c>
      <c r="G960" s="46" t="str">
        <f t="shared" ca="1" si="347"/>
        <v/>
      </c>
      <c r="H960" s="44" t="str">
        <f t="shared" ca="1" si="348"/>
        <v/>
      </c>
      <c r="I960" s="45" t="str">
        <f t="shared" ca="1" si="349"/>
        <v/>
      </c>
      <c r="J960" s="46" t="str">
        <f t="shared" ca="1" si="350"/>
        <v/>
      </c>
      <c r="K960" s="44" t="str">
        <f t="shared" ca="1" si="351"/>
        <v/>
      </c>
      <c r="L960" s="45" t="str">
        <f t="shared" ca="1" si="352"/>
        <v/>
      </c>
      <c r="M960" s="46" t="str">
        <f t="shared" ca="1" si="353"/>
        <v/>
      </c>
      <c r="N960" s="44" t="str">
        <f t="shared" ca="1" si="354"/>
        <v/>
      </c>
      <c r="O960" s="45" t="str">
        <f t="shared" ca="1" si="355"/>
        <v/>
      </c>
      <c r="P960" s="46" t="str">
        <f t="shared" ca="1" si="356"/>
        <v/>
      </c>
      <c r="Q960" s="44" t="str">
        <f t="shared" ca="1" si="357"/>
        <v/>
      </c>
      <c r="R960" s="45" t="str">
        <f t="shared" ca="1" si="358"/>
        <v/>
      </c>
      <c r="S960" s="46" t="str">
        <f t="shared" ca="1" si="359"/>
        <v/>
      </c>
      <c r="T960" s="77" t="str">
        <f t="shared" ca="1" si="360"/>
        <v/>
      </c>
      <c r="AH960" s="163" t="str">
        <f t="shared" si="339"/>
        <v/>
      </c>
      <c r="AI960" s="163" t="str">
        <f t="shared" si="340"/>
        <v/>
      </c>
    </row>
    <row r="961" spans="1:35">
      <c r="A961" s="164" t="str">
        <f t="shared" ca="1" si="342"/>
        <v/>
      </c>
      <c r="B961" s="44" t="str">
        <f t="shared" ca="1" si="343"/>
        <v/>
      </c>
      <c r="C961" s="45" t="str">
        <f t="shared" ca="1" si="341"/>
        <v/>
      </c>
      <c r="D961" s="45" t="str">
        <f t="shared" ca="1" si="344"/>
        <v/>
      </c>
      <c r="E961" s="44" t="str">
        <f t="shared" ca="1" si="345"/>
        <v/>
      </c>
      <c r="F961" s="45" t="str">
        <f t="shared" ca="1" si="346"/>
        <v/>
      </c>
      <c r="G961" s="46" t="str">
        <f t="shared" ca="1" si="347"/>
        <v/>
      </c>
      <c r="H961" s="44" t="str">
        <f t="shared" ca="1" si="348"/>
        <v/>
      </c>
      <c r="I961" s="45" t="str">
        <f t="shared" ca="1" si="349"/>
        <v/>
      </c>
      <c r="J961" s="46" t="str">
        <f t="shared" ca="1" si="350"/>
        <v/>
      </c>
      <c r="K961" s="44" t="str">
        <f t="shared" ca="1" si="351"/>
        <v/>
      </c>
      <c r="L961" s="45" t="str">
        <f t="shared" ca="1" si="352"/>
        <v/>
      </c>
      <c r="M961" s="46" t="str">
        <f t="shared" ca="1" si="353"/>
        <v/>
      </c>
      <c r="N961" s="44" t="str">
        <f t="shared" ca="1" si="354"/>
        <v/>
      </c>
      <c r="O961" s="45" t="str">
        <f t="shared" ca="1" si="355"/>
        <v/>
      </c>
      <c r="P961" s="46" t="str">
        <f t="shared" ca="1" si="356"/>
        <v/>
      </c>
      <c r="Q961" s="44" t="str">
        <f t="shared" ca="1" si="357"/>
        <v/>
      </c>
      <c r="R961" s="45" t="str">
        <f t="shared" ca="1" si="358"/>
        <v/>
      </c>
      <c r="S961" s="46" t="str">
        <f t="shared" ca="1" si="359"/>
        <v/>
      </c>
      <c r="T961" s="77" t="str">
        <f t="shared" ca="1" si="360"/>
        <v/>
      </c>
      <c r="AH961" s="163" t="str">
        <f t="shared" si="339"/>
        <v/>
      </c>
      <c r="AI961" s="163" t="str">
        <f t="shared" si="340"/>
        <v/>
      </c>
    </row>
    <row r="962" spans="1:35">
      <c r="A962" s="164" t="str">
        <f t="shared" ca="1" si="342"/>
        <v/>
      </c>
      <c r="B962" s="44" t="str">
        <f t="shared" ca="1" si="343"/>
        <v/>
      </c>
      <c r="C962" s="45" t="str">
        <f t="shared" ca="1" si="341"/>
        <v/>
      </c>
      <c r="D962" s="45" t="str">
        <f t="shared" ca="1" si="344"/>
        <v/>
      </c>
      <c r="E962" s="44" t="str">
        <f t="shared" ca="1" si="345"/>
        <v/>
      </c>
      <c r="F962" s="45" t="str">
        <f t="shared" ca="1" si="346"/>
        <v/>
      </c>
      <c r="G962" s="46" t="str">
        <f t="shared" ca="1" si="347"/>
        <v/>
      </c>
      <c r="H962" s="44" t="str">
        <f t="shared" ca="1" si="348"/>
        <v/>
      </c>
      <c r="I962" s="45" t="str">
        <f t="shared" ca="1" si="349"/>
        <v/>
      </c>
      <c r="J962" s="46" t="str">
        <f t="shared" ca="1" si="350"/>
        <v/>
      </c>
      <c r="K962" s="44" t="str">
        <f t="shared" ca="1" si="351"/>
        <v/>
      </c>
      <c r="L962" s="45" t="str">
        <f t="shared" ca="1" si="352"/>
        <v/>
      </c>
      <c r="M962" s="46" t="str">
        <f t="shared" ca="1" si="353"/>
        <v/>
      </c>
      <c r="N962" s="44" t="str">
        <f t="shared" ca="1" si="354"/>
        <v/>
      </c>
      <c r="O962" s="45" t="str">
        <f t="shared" ca="1" si="355"/>
        <v/>
      </c>
      <c r="P962" s="46" t="str">
        <f t="shared" ca="1" si="356"/>
        <v/>
      </c>
      <c r="Q962" s="44" t="str">
        <f t="shared" ca="1" si="357"/>
        <v/>
      </c>
      <c r="R962" s="45" t="str">
        <f t="shared" ca="1" si="358"/>
        <v/>
      </c>
      <c r="S962" s="46" t="str">
        <f t="shared" ca="1" si="359"/>
        <v/>
      </c>
      <c r="T962" s="77" t="str">
        <f t="shared" ca="1" si="360"/>
        <v/>
      </c>
      <c r="AH962" s="163" t="str">
        <f t="shared" si="339"/>
        <v/>
      </c>
      <c r="AI962" s="163" t="str">
        <f t="shared" si="340"/>
        <v/>
      </c>
    </row>
    <row r="963" spans="1:35">
      <c r="A963" s="164" t="str">
        <f t="shared" ca="1" si="342"/>
        <v/>
      </c>
      <c r="B963" s="44" t="str">
        <f t="shared" ca="1" si="343"/>
        <v/>
      </c>
      <c r="C963" s="45" t="str">
        <f t="shared" ca="1" si="341"/>
        <v/>
      </c>
      <c r="D963" s="45" t="str">
        <f t="shared" ca="1" si="344"/>
        <v/>
      </c>
      <c r="E963" s="44" t="str">
        <f t="shared" ca="1" si="345"/>
        <v/>
      </c>
      <c r="F963" s="45" t="str">
        <f t="shared" ca="1" si="346"/>
        <v/>
      </c>
      <c r="G963" s="46" t="str">
        <f t="shared" ca="1" si="347"/>
        <v/>
      </c>
      <c r="H963" s="44" t="str">
        <f t="shared" ca="1" si="348"/>
        <v/>
      </c>
      <c r="I963" s="45" t="str">
        <f t="shared" ca="1" si="349"/>
        <v/>
      </c>
      <c r="J963" s="46" t="str">
        <f t="shared" ca="1" si="350"/>
        <v/>
      </c>
      <c r="K963" s="44" t="str">
        <f t="shared" ca="1" si="351"/>
        <v/>
      </c>
      <c r="L963" s="45" t="str">
        <f t="shared" ca="1" si="352"/>
        <v/>
      </c>
      <c r="M963" s="46" t="str">
        <f t="shared" ca="1" si="353"/>
        <v/>
      </c>
      <c r="N963" s="44" t="str">
        <f t="shared" ca="1" si="354"/>
        <v/>
      </c>
      <c r="O963" s="45" t="str">
        <f t="shared" ca="1" si="355"/>
        <v/>
      </c>
      <c r="P963" s="46" t="str">
        <f t="shared" ca="1" si="356"/>
        <v/>
      </c>
      <c r="Q963" s="44" t="str">
        <f t="shared" ca="1" si="357"/>
        <v/>
      </c>
      <c r="R963" s="45" t="str">
        <f t="shared" ca="1" si="358"/>
        <v/>
      </c>
      <c r="S963" s="46" t="str">
        <f t="shared" ca="1" si="359"/>
        <v/>
      </c>
      <c r="T963" s="77" t="str">
        <f t="shared" ca="1" si="360"/>
        <v/>
      </c>
      <c r="AH963" s="163" t="str">
        <f t="shared" si="339"/>
        <v/>
      </c>
      <c r="AI963" s="163" t="str">
        <f t="shared" si="340"/>
        <v/>
      </c>
    </row>
    <row r="964" spans="1:35">
      <c r="A964" s="164" t="str">
        <f t="shared" ca="1" si="342"/>
        <v/>
      </c>
      <c r="B964" s="44" t="str">
        <f t="shared" ca="1" si="343"/>
        <v/>
      </c>
      <c r="C964" s="45" t="str">
        <f t="shared" ca="1" si="341"/>
        <v/>
      </c>
      <c r="D964" s="45" t="str">
        <f t="shared" ca="1" si="344"/>
        <v/>
      </c>
      <c r="E964" s="44" t="str">
        <f t="shared" ca="1" si="345"/>
        <v/>
      </c>
      <c r="F964" s="45" t="str">
        <f t="shared" ca="1" si="346"/>
        <v/>
      </c>
      <c r="G964" s="46" t="str">
        <f t="shared" ca="1" si="347"/>
        <v/>
      </c>
      <c r="H964" s="44" t="str">
        <f t="shared" ca="1" si="348"/>
        <v/>
      </c>
      <c r="I964" s="45" t="str">
        <f t="shared" ca="1" si="349"/>
        <v/>
      </c>
      <c r="J964" s="46" t="str">
        <f t="shared" ca="1" si="350"/>
        <v/>
      </c>
      <c r="K964" s="44" t="str">
        <f t="shared" ca="1" si="351"/>
        <v/>
      </c>
      <c r="L964" s="45" t="str">
        <f t="shared" ca="1" si="352"/>
        <v/>
      </c>
      <c r="M964" s="46" t="str">
        <f t="shared" ca="1" si="353"/>
        <v/>
      </c>
      <c r="N964" s="44" t="str">
        <f t="shared" ca="1" si="354"/>
        <v/>
      </c>
      <c r="O964" s="45" t="str">
        <f t="shared" ca="1" si="355"/>
        <v/>
      </c>
      <c r="P964" s="46" t="str">
        <f t="shared" ca="1" si="356"/>
        <v/>
      </c>
      <c r="Q964" s="44" t="str">
        <f t="shared" ca="1" si="357"/>
        <v/>
      </c>
      <c r="R964" s="45" t="str">
        <f t="shared" ca="1" si="358"/>
        <v/>
      </c>
      <c r="S964" s="46" t="str">
        <f t="shared" ca="1" si="359"/>
        <v/>
      </c>
      <c r="T964" s="77" t="str">
        <f t="shared" ca="1" si="360"/>
        <v/>
      </c>
      <c r="AH964" s="163" t="str">
        <f t="shared" ref="AH964:AH1016" si="361">IF(COUNTIF(X:X,V964)*COUNTIF(Z:Z,V964)*COUNTIF(AB:AB,V964)*COUNTIF(AD:AD,V964)*COUNTIF(AF:AF,V964),V964,"")</f>
        <v/>
      </c>
      <c r="AI964" s="163" t="str">
        <f t="shared" ref="AI964:AI1016" si="362">IF(AH964&gt;$A$14,AH964,"")</f>
        <v/>
      </c>
    </row>
    <row r="965" spans="1:35">
      <c r="A965" s="164" t="str">
        <f t="shared" ca="1" si="342"/>
        <v/>
      </c>
      <c r="B965" s="44" t="str">
        <f t="shared" ca="1" si="343"/>
        <v/>
      </c>
      <c r="C965" s="45" t="str">
        <f t="shared" ca="1" si="341"/>
        <v/>
      </c>
      <c r="D965" s="45" t="str">
        <f t="shared" ca="1" si="344"/>
        <v/>
      </c>
      <c r="E965" s="44" t="str">
        <f t="shared" ca="1" si="345"/>
        <v/>
      </c>
      <c r="F965" s="45" t="str">
        <f t="shared" ca="1" si="346"/>
        <v/>
      </c>
      <c r="G965" s="46" t="str">
        <f t="shared" ca="1" si="347"/>
        <v/>
      </c>
      <c r="H965" s="44" t="str">
        <f t="shared" ca="1" si="348"/>
        <v/>
      </c>
      <c r="I965" s="45" t="str">
        <f t="shared" ca="1" si="349"/>
        <v/>
      </c>
      <c r="J965" s="46" t="str">
        <f t="shared" ca="1" si="350"/>
        <v/>
      </c>
      <c r="K965" s="44" t="str">
        <f t="shared" ca="1" si="351"/>
        <v/>
      </c>
      <c r="L965" s="45" t="str">
        <f t="shared" ca="1" si="352"/>
        <v/>
      </c>
      <c r="M965" s="46" t="str">
        <f t="shared" ca="1" si="353"/>
        <v/>
      </c>
      <c r="N965" s="44" t="str">
        <f t="shared" ca="1" si="354"/>
        <v/>
      </c>
      <c r="O965" s="45" t="str">
        <f t="shared" ca="1" si="355"/>
        <v/>
      </c>
      <c r="P965" s="46" t="str">
        <f t="shared" ca="1" si="356"/>
        <v/>
      </c>
      <c r="Q965" s="44" t="str">
        <f t="shared" ca="1" si="357"/>
        <v/>
      </c>
      <c r="R965" s="45" t="str">
        <f t="shared" ca="1" si="358"/>
        <v/>
      </c>
      <c r="S965" s="46" t="str">
        <f t="shared" ca="1" si="359"/>
        <v/>
      </c>
      <c r="T965" s="77" t="str">
        <f t="shared" ca="1" si="360"/>
        <v/>
      </c>
      <c r="AH965" s="163" t="str">
        <f t="shared" si="361"/>
        <v/>
      </c>
      <c r="AI965" s="163" t="str">
        <f t="shared" si="362"/>
        <v/>
      </c>
    </row>
    <row r="966" spans="1:35">
      <c r="A966" s="164" t="str">
        <f t="shared" ca="1" si="342"/>
        <v/>
      </c>
      <c r="B966" s="44" t="str">
        <f t="shared" ca="1" si="343"/>
        <v/>
      </c>
      <c r="C966" s="45" t="str">
        <f t="shared" ca="1" si="341"/>
        <v/>
      </c>
      <c r="D966" s="45" t="str">
        <f t="shared" ca="1" si="344"/>
        <v/>
      </c>
      <c r="E966" s="44" t="str">
        <f t="shared" ca="1" si="345"/>
        <v/>
      </c>
      <c r="F966" s="45" t="str">
        <f t="shared" ca="1" si="346"/>
        <v/>
      </c>
      <c r="G966" s="46" t="str">
        <f t="shared" ca="1" si="347"/>
        <v/>
      </c>
      <c r="H966" s="44" t="str">
        <f t="shared" ca="1" si="348"/>
        <v/>
      </c>
      <c r="I966" s="45" t="str">
        <f t="shared" ca="1" si="349"/>
        <v/>
      </c>
      <c r="J966" s="46" t="str">
        <f t="shared" ca="1" si="350"/>
        <v/>
      </c>
      <c r="K966" s="44" t="str">
        <f t="shared" ca="1" si="351"/>
        <v/>
      </c>
      <c r="L966" s="45" t="str">
        <f t="shared" ca="1" si="352"/>
        <v/>
      </c>
      <c r="M966" s="46" t="str">
        <f t="shared" ca="1" si="353"/>
        <v/>
      </c>
      <c r="N966" s="44" t="str">
        <f t="shared" ca="1" si="354"/>
        <v/>
      </c>
      <c r="O966" s="45" t="str">
        <f t="shared" ca="1" si="355"/>
        <v/>
      </c>
      <c r="P966" s="46" t="str">
        <f t="shared" ca="1" si="356"/>
        <v/>
      </c>
      <c r="Q966" s="44" t="str">
        <f t="shared" ca="1" si="357"/>
        <v/>
      </c>
      <c r="R966" s="45" t="str">
        <f t="shared" ca="1" si="358"/>
        <v/>
      </c>
      <c r="S966" s="46" t="str">
        <f t="shared" ca="1" si="359"/>
        <v/>
      </c>
      <c r="T966" s="77" t="str">
        <f t="shared" ca="1" si="360"/>
        <v/>
      </c>
      <c r="AH966" s="163" t="str">
        <f t="shared" si="361"/>
        <v/>
      </c>
      <c r="AI966" s="163" t="str">
        <f t="shared" si="362"/>
        <v/>
      </c>
    </row>
    <row r="967" spans="1:35">
      <c r="A967" s="164" t="str">
        <f t="shared" ca="1" si="342"/>
        <v/>
      </c>
      <c r="B967" s="44" t="str">
        <f t="shared" ca="1" si="343"/>
        <v/>
      </c>
      <c r="C967" s="45" t="str">
        <f t="shared" ca="1" si="341"/>
        <v/>
      </c>
      <c r="D967" s="45" t="str">
        <f t="shared" ca="1" si="344"/>
        <v/>
      </c>
      <c r="E967" s="44" t="str">
        <f t="shared" ca="1" si="345"/>
        <v/>
      </c>
      <c r="F967" s="45" t="str">
        <f t="shared" ca="1" si="346"/>
        <v/>
      </c>
      <c r="G967" s="46" t="str">
        <f t="shared" ca="1" si="347"/>
        <v/>
      </c>
      <c r="H967" s="44" t="str">
        <f t="shared" ca="1" si="348"/>
        <v/>
      </c>
      <c r="I967" s="45" t="str">
        <f t="shared" ca="1" si="349"/>
        <v/>
      </c>
      <c r="J967" s="46" t="str">
        <f t="shared" ca="1" si="350"/>
        <v/>
      </c>
      <c r="K967" s="44" t="str">
        <f t="shared" ca="1" si="351"/>
        <v/>
      </c>
      <c r="L967" s="45" t="str">
        <f t="shared" ca="1" si="352"/>
        <v/>
      </c>
      <c r="M967" s="46" t="str">
        <f t="shared" ca="1" si="353"/>
        <v/>
      </c>
      <c r="N967" s="44" t="str">
        <f t="shared" ca="1" si="354"/>
        <v/>
      </c>
      <c r="O967" s="45" t="str">
        <f t="shared" ca="1" si="355"/>
        <v/>
      </c>
      <c r="P967" s="46" t="str">
        <f t="shared" ca="1" si="356"/>
        <v/>
      </c>
      <c r="Q967" s="44" t="str">
        <f t="shared" ca="1" si="357"/>
        <v/>
      </c>
      <c r="R967" s="45" t="str">
        <f t="shared" ca="1" si="358"/>
        <v/>
      </c>
      <c r="S967" s="46" t="str">
        <f t="shared" ca="1" si="359"/>
        <v/>
      </c>
      <c r="T967" s="77" t="str">
        <f t="shared" ca="1" si="360"/>
        <v/>
      </c>
      <c r="AH967" s="163" t="str">
        <f t="shared" si="361"/>
        <v/>
      </c>
      <c r="AI967" s="163" t="str">
        <f t="shared" si="362"/>
        <v/>
      </c>
    </row>
    <row r="968" spans="1:35">
      <c r="A968" s="164" t="str">
        <f t="shared" ca="1" si="342"/>
        <v/>
      </c>
      <c r="B968" s="44" t="str">
        <f t="shared" ca="1" si="343"/>
        <v/>
      </c>
      <c r="C968" s="45" t="str">
        <f t="shared" ca="1" si="341"/>
        <v/>
      </c>
      <c r="D968" s="45" t="str">
        <f t="shared" ca="1" si="344"/>
        <v/>
      </c>
      <c r="E968" s="44" t="str">
        <f t="shared" ca="1" si="345"/>
        <v/>
      </c>
      <c r="F968" s="45" t="str">
        <f t="shared" ca="1" si="346"/>
        <v/>
      </c>
      <c r="G968" s="46" t="str">
        <f t="shared" ca="1" si="347"/>
        <v/>
      </c>
      <c r="H968" s="44" t="str">
        <f t="shared" ca="1" si="348"/>
        <v/>
      </c>
      <c r="I968" s="45" t="str">
        <f t="shared" ca="1" si="349"/>
        <v/>
      </c>
      <c r="J968" s="46" t="str">
        <f t="shared" ca="1" si="350"/>
        <v/>
      </c>
      <c r="K968" s="44" t="str">
        <f t="shared" ca="1" si="351"/>
        <v/>
      </c>
      <c r="L968" s="45" t="str">
        <f t="shared" ca="1" si="352"/>
        <v/>
      </c>
      <c r="M968" s="46" t="str">
        <f t="shared" ca="1" si="353"/>
        <v/>
      </c>
      <c r="N968" s="44" t="str">
        <f t="shared" ca="1" si="354"/>
        <v/>
      </c>
      <c r="O968" s="45" t="str">
        <f t="shared" ca="1" si="355"/>
        <v/>
      </c>
      <c r="P968" s="46" t="str">
        <f t="shared" ca="1" si="356"/>
        <v/>
      </c>
      <c r="Q968" s="44" t="str">
        <f t="shared" ca="1" si="357"/>
        <v/>
      </c>
      <c r="R968" s="45" t="str">
        <f t="shared" ca="1" si="358"/>
        <v/>
      </c>
      <c r="S968" s="46" t="str">
        <f t="shared" ca="1" si="359"/>
        <v/>
      </c>
      <c r="T968" s="77" t="str">
        <f t="shared" ca="1" si="360"/>
        <v/>
      </c>
      <c r="AH968" s="163" t="str">
        <f t="shared" si="361"/>
        <v/>
      </c>
      <c r="AI968" s="163" t="str">
        <f t="shared" si="362"/>
        <v/>
      </c>
    </row>
    <row r="969" spans="1:35">
      <c r="A969" s="164" t="str">
        <f t="shared" ca="1" si="342"/>
        <v/>
      </c>
      <c r="B969" s="44" t="str">
        <f t="shared" ca="1" si="343"/>
        <v/>
      </c>
      <c r="C969" s="45" t="str">
        <f t="shared" ca="1" si="341"/>
        <v/>
      </c>
      <c r="D969" s="45" t="str">
        <f t="shared" ca="1" si="344"/>
        <v/>
      </c>
      <c r="E969" s="44" t="str">
        <f t="shared" ca="1" si="345"/>
        <v/>
      </c>
      <c r="F969" s="45" t="str">
        <f t="shared" ca="1" si="346"/>
        <v/>
      </c>
      <c r="G969" s="46" t="str">
        <f t="shared" ca="1" si="347"/>
        <v/>
      </c>
      <c r="H969" s="44" t="str">
        <f t="shared" ca="1" si="348"/>
        <v/>
      </c>
      <c r="I969" s="45" t="str">
        <f t="shared" ca="1" si="349"/>
        <v/>
      </c>
      <c r="J969" s="46" t="str">
        <f t="shared" ca="1" si="350"/>
        <v/>
      </c>
      <c r="K969" s="44" t="str">
        <f t="shared" ca="1" si="351"/>
        <v/>
      </c>
      <c r="L969" s="45" t="str">
        <f t="shared" ca="1" si="352"/>
        <v/>
      </c>
      <c r="M969" s="46" t="str">
        <f t="shared" ca="1" si="353"/>
        <v/>
      </c>
      <c r="N969" s="44" t="str">
        <f t="shared" ca="1" si="354"/>
        <v/>
      </c>
      <c r="O969" s="45" t="str">
        <f t="shared" ca="1" si="355"/>
        <v/>
      </c>
      <c r="P969" s="46" t="str">
        <f t="shared" ca="1" si="356"/>
        <v/>
      </c>
      <c r="Q969" s="44" t="str">
        <f t="shared" ca="1" si="357"/>
        <v/>
      </c>
      <c r="R969" s="45" t="str">
        <f t="shared" ca="1" si="358"/>
        <v/>
      </c>
      <c r="S969" s="46" t="str">
        <f t="shared" ca="1" si="359"/>
        <v/>
      </c>
      <c r="T969" s="77" t="str">
        <f t="shared" ca="1" si="360"/>
        <v/>
      </c>
      <c r="AH969" s="163" t="str">
        <f t="shared" si="361"/>
        <v/>
      </c>
      <c r="AI969" s="163" t="str">
        <f t="shared" si="362"/>
        <v/>
      </c>
    </row>
    <row r="970" spans="1:35">
      <c r="A970" s="164" t="str">
        <f t="shared" ca="1" si="342"/>
        <v/>
      </c>
      <c r="B970" s="44" t="str">
        <f t="shared" ca="1" si="343"/>
        <v/>
      </c>
      <c r="C970" s="45" t="str">
        <f t="shared" ca="1" si="341"/>
        <v/>
      </c>
      <c r="D970" s="45" t="str">
        <f t="shared" ca="1" si="344"/>
        <v/>
      </c>
      <c r="E970" s="44" t="str">
        <f t="shared" ca="1" si="345"/>
        <v/>
      </c>
      <c r="F970" s="45" t="str">
        <f t="shared" ca="1" si="346"/>
        <v/>
      </c>
      <c r="G970" s="46" t="str">
        <f t="shared" ca="1" si="347"/>
        <v/>
      </c>
      <c r="H970" s="44" t="str">
        <f t="shared" ca="1" si="348"/>
        <v/>
      </c>
      <c r="I970" s="45" t="str">
        <f t="shared" ca="1" si="349"/>
        <v/>
      </c>
      <c r="J970" s="46" t="str">
        <f t="shared" ca="1" si="350"/>
        <v/>
      </c>
      <c r="K970" s="44" t="str">
        <f t="shared" ca="1" si="351"/>
        <v/>
      </c>
      <c r="L970" s="45" t="str">
        <f t="shared" ca="1" si="352"/>
        <v/>
      </c>
      <c r="M970" s="46" t="str">
        <f t="shared" ca="1" si="353"/>
        <v/>
      </c>
      <c r="N970" s="44" t="str">
        <f t="shared" ca="1" si="354"/>
        <v/>
      </c>
      <c r="O970" s="45" t="str">
        <f t="shared" ca="1" si="355"/>
        <v/>
      </c>
      <c r="P970" s="46" t="str">
        <f t="shared" ca="1" si="356"/>
        <v/>
      </c>
      <c r="Q970" s="44" t="str">
        <f t="shared" ca="1" si="357"/>
        <v/>
      </c>
      <c r="R970" s="45" t="str">
        <f t="shared" ca="1" si="358"/>
        <v/>
      </c>
      <c r="S970" s="46" t="str">
        <f t="shared" ca="1" si="359"/>
        <v/>
      </c>
      <c r="T970" s="77" t="str">
        <f t="shared" ca="1" si="360"/>
        <v/>
      </c>
      <c r="AH970" s="163" t="str">
        <f t="shared" si="361"/>
        <v/>
      </c>
      <c r="AI970" s="163" t="str">
        <f t="shared" si="362"/>
        <v/>
      </c>
    </row>
    <row r="971" spans="1:35">
      <c r="A971" s="164" t="str">
        <f t="shared" ca="1" si="342"/>
        <v/>
      </c>
      <c r="B971" s="44" t="str">
        <f t="shared" ca="1" si="343"/>
        <v/>
      </c>
      <c r="C971" s="45" t="str">
        <f t="shared" ca="1" si="341"/>
        <v/>
      </c>
      <c r="D971" s="45" t="str">
        <f t="shared" ca="1" si="344"/>
        <v/>
      </c>
      <c r="E971" s="44" t="str">
        <f t="shared" ca="1" si="345"/>
        <v/>
      </c>
      <c r="F971" s="45" t="str">
        <f t="shared" ca="1" si="346"/>
        <v/>
      </c>
      <c r="G971" s="46" t="str">
        <f t="shared" ca="1" si="347"/>
        <v/>
      </c>
      <c r="H971" s="44" t="str">
        <f t="shared" ca="1" si="348"/>
        <v/>
      </c>
      <c r="I971" s="45" t="str">
        <f t="shared" ca="1" si="349"/>
        <v/>
      </c>
      <c r="J971" s="46" t="str">
        <f t="shared" ca="1" si="350"/>
        <v/>
      </c>
      <c r="K971" s="44" t="str">
        <f t="shared" ca="1" si="351"/>
        <v/>
      </c>
      <c r="L971" s="45" t="str">
        <f t="shared" ca="1" si="352"/>
        <v/>
      </c>
      <c r="M971" s="46" t="str">
        <f t="shared" ca="1" si="353"/>
        <v/>
      </c>
      <c r="N971" s="44" t="str">
        <f t="shared" ca="1" si="354"/>
        <v/>
      </c>
      <c r="O971" s="45" t="str">
        <f t="shared" ca="1" si="355"/>
        <v/>
      </c>
      <c r="P971" s="46" t="str">
        <f t="shared" ca="1" si="356"/>
        <v/>
      </c>
      <c r="Q971" s="44" t="str">
        <f t="shared" ca="1" si="357"/>
        <v/>
      </c>
      <c r="R971" s="45" t="str">
        <f t="shared" ca="1" si="358"/>
        <v/>
      </c>
      <c r="S971" s="46" t="str">
        <f t="shared" ca="1" si="359"/>
        <v/>
      </c>
      <c r="T971" s="77" t="str">
        <f t="shared" ca="1" si="360"/>
        <v/>
      </c>
      <c r="AH971" s="163" t="str">
        <f t="shared" si="361"/>
        <v/>
      </c>
      <c r="AI971" s="163" t="str">
        <f t="shared" si="362"/>
        <v/>
      </c>
    </row>
    <row r="972" spans="1:35">
      <c r="A972" s="164" t="str">
        <f t="shared" ca="1" si="342"/>
        <v/>
      </c>
      <c r="B972" s="44" t="str">
        <f t="shared" ca="1" si="343"/>
        <v/>
      </c>
      <c r="C972" s="45" t="str">
        <f t="shared" ca="1" si="341"/>
        <v/>
      </c>
      <c r="D972" s="45" t="str">
        <f t="shared" ca="1" si="344"/>
        <v/>
      </c>
      <c r="E972" s="44" t="str">
        <f t="shared" ca="1" si="345"/>
        <v/>
      </c>
      <c r="F972" s="45" t="str">
        <f t="shared" ca="1" si="346"/>
        <v/>
      </c>
      <c r="G972" s="46" t="str">
        <f t="shared" ca="1" si="347"/>
        <v/>
      </c>
      <c r="H972" s="44" t="str">
        <f t="shared" ca="1" si="348"/>
        <v/>
      </c>
      <c r="I972" s="45" t="str">
        <f t="shared" ca="1" si="349"/>
        <v/>
      </c>
      <c r="J972" s="46" t="str">
        <f t="shared" ca="1" si="350"/>
        <v/>
      </c>
      <c r="K972" s="44" t="str">
        <f t="shared" ca="1" si="351"/>
        <v/>
      </c>
      <c r="L972" s="45" t="str">
        <f t="shared" ca="1" si="352"/>
        <v/>
      </c>
      <c r="M972" s="46" t="str">
        <f t="shared" ca="1" si="353"/>
        <v/>
      </c>
      <c r="N972" s="44" t="str">
        <f t="shared" ca="1" si="354"/>
        <v/>
      </c>
      <c r="O972" s="45" t="str">
        <f t="shared" ca="1" si="355"/>
        <v/>
      </c>
      <c r="P972" s="46" t="str">
        <f t="shared" ca="1" si="356"/>
        <v/>
      </c>
      <c r="Q972" s="44" t="str">
        <f t="shared" ca="1" si="357"/>
        <v/>
      </c>
      <c r="R972" s="45" t="str">
        <f t="shared" ca="1" si="358"/>
        <v/>
      </c>
      <c r="S972" s="46" t="str">
        <f t="shared" ca="1" si="359"/>
        <v/>
      </c>
      <c r="T972" s="77" t="str">
        <f t="shared" ca="1" si="360"/>
        <v/>
      </c>
      <c r="AH972" s="163" t="str">
        <f t="shared" si="361"/>
        <v/>
      </c>
      <c r="AI972" s="163" t="str">
        <f t="shared" si="362"/>
        <v/>
      </c>
    </row>
    <row r="973" spans="1:35">
      <c r="A973" s="164" t="str">
        <f t="shared" ca="1" si="342"/>
        <v/>
      </c>
      <c r="B973" s="44" t="str">
        <f t="shared" ca="1" si="343"/>
        <v/>
      </c>
      <c r="C973" s="45" t="str">
        <f t="shared" ca="1" si="341"/>
        <v/>
      </c>
      <c r="D973" s="45" t="str">
        <f t="shared" ca="1" si="344"/>
        <v/>
      </c>
      <c r="E973" s="44" t="str">
        <f t="shared" ca="1" si="345"/>
        <v/>
      </c>
      <c r="F973" s="45" t="str">
        <f t="shared" ca="1" si="346"/>
        <v/>
      </c>
      <c r="G973" s="46" t="str">
        <f t="shared" ca="1" si="347"/>
        <v/>
      </c>
      <c r="H973" s="44" t="str">
        <f t="shared" ca="1" si="348"/>
        <v/>
      </c>
      <c r="I973" s="45" t="str">
        <f t="shared" ca="1" si="349"/>
        <v/>
      </c>
      <c r="J973" s="46" t="str">
        <f t="shared" ca="1" si="350"/>
        <v/>
      </c>
      <c r="K973" s="44" t="str">
        <f t="shared" ca="1" si="351"/>
        <v/>
      </c>
      <c r="L973" s="45" t="str">
        <f t="shared" ca="1" si="352"/>
        <v/>
      </c>
      <c r="M973" s="46" t="str">
        <f t="shared" ca="1" si="353"/>
        <v/>
      </c>
      <c r="N973" s="44" t="str">
        <f t="shared" ca="1" si="354"/>
        <v/>
      </c>
      <c r="O973" s="45" t="str">
        <f t="shared" ca="1" si="355"/>
        <v/>
      </c>
      <c r="P973" s="46" t="str">
        <f t="shared" ca="1" si="356"/>
        <v/>
      </c>
      <c r="Q973" s="44" t="str">
        <f t="shared" ca="1" si="357"/>
        <v/>
      </c>
      <c r="R973" s="45" t="str">
        <f t="shared" ca="1" si="358"/>
        <v/>
      </c>
      <c r="S973" s="46" t="str">
        <f t="shared" ca="1" si="359"/>
        <v/>
      </c>
      <c r="T973" s="77" t="str">
        <f t="shared" ca="1" si="360"/>
        <v/>
      </c>
      <c r="AH973" s="163" t="str">
        <f t="shared" si="361"/>
        <v/>
      </c>
      <c r="AI973" s="163" t="str">
        <f t="shared" si="362"/>
        <v/>
      </c>
    </row>
    <row r="974" spans="1:35">
      <c r="A974" s="164" t="str">
        <f t="shared" ca="1" si="342"/>
        <v/>
      </c>
      <c r="B974" s="44" t="str">
        <f t="shared" ca="1" si="343"/>
        <v/>
      </c>
      <c r="C974" s="45" t="str">
        <f t="shared" ca="1" si="341"/>
        <v/>
      </c>
      <c r="D974" s="45" t="str">
        <f t="shared" ca="1" si="344"/>
        <v/>
      </c>
      <c r="E974" s="44" t="str">
        <f t="shared" ca="1" si="345"/>
        <v/>
      </c>
      <c r="F974" s="45" t="str">
        <f t="shared" ca="1" si="346"/>
        <v/>
      </c>
      <c r="G974" s="46" t="str">
        <f t="shared" ca="1" si="347"/>
        <v/>
      </c>
      <c r="H974" s="44" t="str">
        <f t="shared" ca="1" si="348"/>
        <v/>
      </c>
      <c r="I974" s="45" t="str">
        <f t="shared" ca="1" si="349"/>
        <v/>
      </c>
      <c r="J974" s="46" t="str">
        <f t="shared" ca="1" si="350"/>
        <v/>
      </c>
      <c r="K974" s="44" t="str">
        <f t="shared" ca="1" si="351"/>
        <v/>
      </c>
      <c r="L974" s="45" t="str">
        <f t="shared" ca="1" si="352"/>
        <v/>
      </c>
      <c r="M974" s="46" t="str">
        <f t="shared" ca="1" si="353"/>
        <v/>
      </c>
      <c r="N974" s="44" t="str">
        <f t="shared" ca="1" si="354"/>
        <v/>
      </c>
      <c r="O974" s="45" t="str">
        <f t="shared" ca="1" si="355"/>
        <v/>
      </c>
      <c r="P974" s="46" t="str">
        <f t="shared" ca="1" si="356"/>
        <v/>
      </c>
      <c r="Q974" s="44" t="str">
        <f t="shared" ca="1" si="357"/>
        <v/>
      </c>
      <c r="R974" s="45" t="str">
        <f t="shared" ca="1" si="358"/>
        <v/>
      </c>
      <c r="S974" s="46" t="str">
        <f t="shared" ca="1" si="359"/>
        <v/>
      </c>
      <c r="T974" s="77" t="str">
        <f t="shared" ca="1" si="360"/>
        <v/>
      </c>
      <c r="AH974" s="163" t="str">
        <f t="shared" si="361"/>
        <v/>
      </c>
      <c r="AI974" s="163" t="str">
        <f t="shared" si="362"/>
        <v/>
      </c>
    </row>
    <row r="975" spans="1:35">
      <c r="A975" s="164" t="str">
        <f t="shared" ca="1" si="342"/>
        <v/>
      </c>
      <c r="B975" s="44" t="str">
        <f t="shared" ca="1" si="343"/>
        <v/>
      </c>
      <c r="C975" s="45" t="str">
        <f t="shared" ca="1" si="341"/>
        <v/>
      </c>
      <c r="D975" s="45" t="str">
        <f t="shared" ca="1" si="344"/>
        <v/>
      </c>
      <c r="E975" s="44" t="str">
        <f t="shared" ca="1" si="345"/>
        <v/>
      </c>
      <c r="F975" s="45" t="str">
        <f t="shared" ca="1" si="346"/>
        <v/>
      </c>
      <c r="G975" s="46" t="str">
        <f t="shared" ca="1" si="347"/>
        <v/>
      </c>
      <c r="H975" s="44" t="str">
        <f t="shared" ca="1" si="348"/>
        <v/>
      </c>
      <c r="I975" s="45" t="str">
        <f t="shared" ca="1" si="349"/>
        <v/>
      </c>
      <c r="J975" s="46" t="str">
        <f t="shared" ca="1" si="350"/>
        <v/>
      </c>
      <c r="K975" s="44" t="str">
        <f t="shared" ca="1" si="351"/>
        <v/>
      </c>
      <c r="L975" s="45" t="str">
        <f t="shared" ca="1" si="352"/>
        <v/>
      </c>
      <c r="M975" s="46" t="str">
        <f t="shared" ca="1" si="353"/>
        <v/>
      </c>
      <c r="N975" s="44" t="str">
        <f t="shared" ca="1" si="354"/>
        <v/>
      </c>
      <c r="O975" s="45" t="str">
        <f t="shared" ca="1" si="355"/>
        <v/>
      </c>
      <c r="P975" s="46" t="str">
        <f t="shared" ca="1" si="356"/>
        <v/>
      </c>
      <c r="Q975" s="44" t="str">
        <f t="shared" ca="1" si="357"/>
        <v/>
      </c>
      <c r="R975" s="45" t="str">
        <f t="shared" ca="1" si="358"/>
        <v/>
      </c>
      <c r="S975" s="46" t="str">
        <f t="shared" ca="1" si="359"/>
        <v/>
      </c>
      <c r="T975" s="77" t="str">
        <f t="shared" ca="1" si="360"/>
        <v/>
      </c>
      <c r="AH975" s="163" t="str">
        <f t="shared" si="361"/>
        <v/>
      </c>
      <c r="AI975" s="163" t="str">
        <f t="shared" si="362"/>
        <v/>
      </c>
    </row>
    <row r="976" spans="1:35">
      <c r="A976" s="164" t="str">
        <f t="shared" ca="1" si="342"/>
        <v/>
      </c>
      <c r="B976" s="44" t="str">
        <f t="shared" ca="1" si="343"/>
        <v/>
      </c>
      <c r="C976" s="45" t="str">
        <f t="shared" ref="C976" ca="1" si="363">IF(ISERROR(B976-2),"",(B976/$B$14-1)*$B$5)</f>
        <v/>
      </c>
      <c r="D976" s="45" t="str">
        <f t="shared" ca="1" si="344"/>
        <v/>
      </c>
      <c r="E976" s="44" t="str">
        <f t="shared" ca="1" si="345"/>
        <v/>
      </c>
      <c r="F976" s="45" t="str">
        <f t="shared" ca="1" si="346"/>
        <v/>
      </c>
      <c r="G976" s="46" t="str">
        <f t="shared" ca="1" si="347"/>
        <v/>
      </c>
      <c r="H976" s="44" t="str">
        <f t="shared" ca="1" si="348"/>
        <v/>
      </c>
      <c r="I976" s="45" t="str">
        <f t="shared" ca="1" si="349"/>
        <v/>
      </c>
      <c r="J976" s="46" t="str">
        <f t="shared" ca="1" si="350"/>
        <v/>
      </c>
      <c r="K976" s="44" t="str">
        <f t="shared" ca="1" si="351"/>
        <v/>
      </c>
      <c r="L976" s="45" t="str">
        <f t="shared" ca="1" si="352"/>
        <v/>
      </c>
      <c r="M976" s="46" t="str">
        <f t="shared" ca="1" si="353"/>
        <v/>
      </c>
      <c r="N976" s="44" t="str">
        <f t="shared" ca="1" si="354"/>
        <v/>
      </c>
      <c r="O976" s="45" t="str">
        <f t="shared" ca="1" si="355"/>
        <v/>
      </c>
      <c r="P976" s="46" t="str">
        <f t="shared" ca="1" si="356"/>
        <v/>
      </c>
      <c r="Q976" s="44" t="str">
        <f t="shared" ca="1" si="357"/>
        <v/>
      </c>
      <c r="R976" s="45" t="str">
        <f t="shared" ca="1" si="358"/>
        <v/>
      </c>
      <c r="S976" s="46" t="str">
        <f t="shared" ca="1" si="359"/>
        <v/>
      </c>
      <c r="T976" s="77" t="str">
        <f t="shared" ca="1" si="360"/>
        <v/>
      </c>
      <c r="AH976" s="163" t="str">
        <f t="shared" si="361"/>
        <v/>
      </c>
      <c r="AI976" s="163" t="str">
        <f t="shared" si="362"/>
        <v/>
      </c>
    </row>
    <row r="977" spans="1:35">
      <c r="A977" s="164" t="str">
        <f t="shared" ref="A977:A1016" ca="1" si="364">IF(AND(ISBLANK(AJ966), A976 = $AJ$1),NOW(),IF(ISBLANK(AJ966),"",AJ966))</f>
        <v/>
      </c>
      <c r="AH977" s="163" t="str">
        <f t="shared" si="361"/>
        <v/>
      </c>
      <c r="AI977" s="163" t="str">
        <f t="shared" si="362"/>
        <v/>
      </c>
    </row>
    <row r="978" spans="1:35">
      <c r="A978" s="164" t="str">
        <f t="shared" ca="1" si="364"/>
        <v/>
      </c>
      <c r="AH978" s="163" t="str">
        <f t="shared" si="361"/>
        <v/>
      </c>
      <c r="AI978" s="163" t="str">
        <f t="shared" si="362"/>
        <v/>
      </c>
    </row>
    <row r="979" spans="1:35">
      <c r="A979" s="164" t="str">
        <f t="shared" ca="1" si="364"/>
        <v/>
      </c>
      <c r="AH979" s="163" t="str">
        <f t="shared" si="361"/>
        <v/>
      </c>
      <c r="AI979" s="163" t="str">
        <f t="shared" si="362"/>
        <v/>
      </c>
    </row>
    <row r="980" spans="1:35">
      <c r="A980" s="164" t="str">
        <f t="shared" ca="1" si="364"/>
        <v/>
      </c>
      <c r="AH980" s="163" t="str">
        <f t="shared" si="361"/>
        <v/>
      </c>
      <c r="AI980" s="163" t="str">
        <f t="shared" si="362"/>
        <v/>
      </c>
    </row>
    <row r="981" spans="1:35">
      <c r="A981" s="164" t="str">
        <f t="shared" ca="1" si="364"/>
        <v/>
      </c>
      <c r="AH981" s="163" t="str">
        <f t="shared" si="361"/>
        <v/>
      </c>
      <c r="AI981" s="163" t="str">
        <f t="shared" si="362"/>
        <v/>
      </c>
    </row>
    <row r="982" spans="1:35">
      <c r="A982" s="164" t="str">
        <f t="shared" ca="1" si="364"/>
        <v/>
      </c>
      <c r="AH982" s="163" t="str">
        <f t="shared" si="361"/>
        <v/>
      </c>
      <c r="AI982" s="163" t="str">
        <f t="shared" si="362"/>
        <v/>
      </c>
    </row>
    <row r="983" spans="1:35">
      <c r="A983" s="164" t="str">
        <f t="shared" ca="1" si="364"/>
        <v/>
      </c>
      <c r="AH983" s="163" t="str">
        <f t="shared" si="361"/>
        <v/>
      </c>
      <c r="AI983" s="163" t="str">
        <f t="shared" si="362"/>
        <v/>
      </c>
    </row>
    <row r="984" spans="1:35">
      <c r="A984" s="164" t="str">
        <f t="shared" ca="1" si="364"/>
        <v/>
      </c>
      <c r="AH984" s="163" t="str">
        <f t="shared" si="361"/>
        <v/>
      </c>
      <c r="AI984" s="163" t="str">
        <f t="shared" si="362"/>
        <v/>
      </c>
    </row>
    <row r="985" spans="1:35">
      <c r="A985" s="164" t="str">
        <f t="shared" ca="1" si="364"/>
        <v/>
      </c>
      <c r="AH985" s="163" t="str">
        <f t="shared" si="361"/>
        <v/>
      </c>
      <c r="AI985" s="163" t="str">
        <f t="shared" si="362"/>
        <v/>
      </c>
    </row>
    <row r="986" spans="1:35">
      <c r="A986" s="164" t="str">
        <f t="shared" ca="1" si="364"/>
        <v/>
      </c>
      <c r="AH986" s="163" t="str">
        <f t="shared" si="361"/>
        <v/>
      </c>
      <c r="AI986" s="163" t="str">
        <f t="shared" si="362"/>
        <v/>
      </c>
    </row>
    <row r="987" spans="1:35">
      <c r="A987" s="164" t="str">
        <f t="shared" ca="1" si="364"/>
        <v/>
      </c>
      <c r="AH987" s="163" t="str">
        <f t="shared" si="361"/>
        <v/>
      </c>
      <c r="AI987" s="163" t="str">
        <f t="shared" si="362"/>
        <v/>
      </c>
    </row>
    <row r="988" spans="1:35">
      <c r="A988" s="164" t="str">
        <f t="shared" ca="1" si="364"/>
        <v/>
      </c>
      <c r="AH988" s="163" t="str">
        <f t="shared" si="361"/>
        <v/>
      </c>
      <c r="AI988" s="163" t="str">
        <f t="shared" si="362"/>
        <v/>
      </c>
    </row>
    <row r="989" spans="1:35">
      <c r="A989" s="164" t="str">
        <f t="shared" ca="1" si="364"/>
        <v/>
      </c>
      <c r="AH989" s="163" t="str">
        <f t="shared" si="361"/>
        <v/>
      </c>
      <c r="AI989" s="163" t="str">
        <f t="shared" si="362"/>
        <v/>
      </c>
    </row>
    <row r="990" spans="1:35">
      <c r="A990" s="164" t="str">
        <f t="shared" ca="1" si="364"/>
        <v/>
      </c>
      <c r="AH990" s="163" t="str">
        <f t="shared" si="361"/>
        <v/>
      </c>
      <c r="AI990" s="163" t="str">
        <f t="shared" si="362"/>
        <v/>
      </c>
    </row>
    <row r="991" spans="1:35">
      <c r="A991" s="164" t="str">
        <f t="shared" ca="1" si="364"/>
        <v/>
      </c>
      <c r="AH991" s="163" t="str">
        <f t="shared" si="361"/>
        <v/>
      </c>
      <c r="AI991" s="163" t="str">
        <f t="shared" si="362"/>
        <v/>
      </c>
    </row>
    <row r="992" spans="1:35">
      <c r="A992" s="164" t="str">
        <f t="shared" ca="1" si="364"/>
        <v/>
      </c>
      <c r="AH992" s="163" t="str">
        <f t="shared" si="361"/>
        <v/>
      </c>
      <c r="AI992" s="163" t="str">
        <f t="shared" si="362"/>
        <v/>
      </c>
    </row>
    <row r="993" spans="1:35">
      <c r="A993" s="164" t="str">
        <f t="shared" ca="1" si="364"/>
        <v/>
      </c>
      <c r="AH993" s="163" t="str">
        <f t="shared" si="361"/>
        <v/>
      </c>
      <c r="AI993" s="163" t="str">
        <f t="shared" si="362"/>
        <v/>
      </c>
    </row>
    <row r="994" spans="1:35">
      <c r="A994" s="164" t="str">
        <f t="shared" ca="1" si="364"/>
        <v/>
      </c>
      <c r="AH994" s="163" t="str">
        <f t="shared" si="361"/>
        <v/>
      </c>
      <c r="AI994" s="163" t="str">
        <f t="shared" si="362"/>
        <v/>
      </c>
    </row>
    <row r="995" spans="1:35">
      <c r="A995" s="164" t="str">
        <f t="shared" ca="1" si="364"/>
        <v/>
      </c>
      <c r="AH995" s="163" t="str">
        <f t="shared" si="361"/>
        <v/>
      </c>
      <c r="AI995" s="163" t="str">
        <f t="shared" si="362"/>
        <v/>
      </c>
    </row>
    <row r="996" spans="1:35">
      <c r="A996" s="164" t="str">
        <f t="shared" ca="1" si="364"/>
        <v/>
      </c>
      <c r="AH996" s="163" t="str">
        <f t="shared" si="361"/>
        <v/>
      </c>
      <c r="AI996" s="163" t="str">
        <f t="shared" si="362"/>
        <v/>
      </c>
    </row>
    <row r="997" spans="1:35">
      <c r="A997" s="164" t="str">
        <f t="shared" ca="1" si="364"/>
        <v/>
      </c>
      <c r="AH997" s="163" t="str">
        <f t="shared" si="361"/>
        <v/>
      </c>
      <c r="AI997" s="163" t="str">
        <f t="shared" si="362"/>
        <v/>
      </c>
    </row>
    <row r="998" spans="1:35">
      <c r="A998" s="164" t="str">
        <f t="shared" ca="1" si="364"/>
        <v/>
      </c>
      <c r="AH998" s="163" t="str">
        <f t="shared" si="361"/>
        <v/>
      </c>
      <c r="AI998" s="163" t="str">
        <f t="shared" si="362"/>
        <v/>
      </c>
    </row>
    <row r="999" spans="1:35">
      <c r="A999" s="164" t="str">
        <f t="shared" ca="1" si="364"/>
        <v/>
      </c>
      <c r="AH999" s="163" t="str">
        <f t="shared" si="361"/>
        <v/>
      </c>
      <c r="AI999" s="163" t="str">
        <f t="shared" si="362"/>
        <v/>
      </c>
    </row>
    <row r="1000" spans="1:35">
      <c r="A1000" s="164" t="str">
        <f t="shared" ca="1" si="364"/>
        <v/>
      </c>
      <c r="AH1000" s="163" t="str">
        <f t="shared" si="361"/>
        <v/>
      </c>
      <c r="AI1000" s="163" t="str">
        <f t="shared" si="362"/>
        <v/>
      </c>
    </row>
    <row r="1001" spans="1:35">
      <c r="A1001" s="164" t="str">
        <f t="shared" ca="1" si="364"/>
        <v/>
      </c>
      <c r="AH1001" s="163" t="str">
        <f t="shared" si="361"/>
        <v/>
      </c>
      <c r="AI1001" s="163" t="str">
        <f t="shared" si="362"/>
        <v/>
      </c>
    </row>
    <row r="1002" spans="1:35">
      <c r="A1002" s="164" t="str">
        <f t="shared" ca="1" si="364"/>
        <v/>
      </c>
      <c r="AH1002" s="163" t="str">
        <f t="shared" si="361"/>
        <v/>
      </c>
      <c r="AI1002" s="163" t="str">
        <f t="shared" si="362"/>
        <v/>
      </c>
    </row>
    <row r="1003" spans="1:35">
      <c r="A1003" s="164" t="str">
        <f t="shared" ca="1" si="364"/>
        <v/>
      </c>
      <c r="AH1003" s="163" t="str">
        <f t="shared" si="361"/>
        <v/>
      </c>
      <c r="AI1003" s="163" t="str">
        <f t="shared" si="362"/>
        <v/>
      </c>
    </row>
    <row r="1004" spans="1:35">
      <c r="A1004" s="164" t="str">
        <f t="shared" ca="1" si="364"/>
        <v/>
      </c>
      <c r="AH1004" s="163" t="str">
        <f t="shared" si="361"/>
        <v/>
      </c>
      <c r="AI1004" s="163" t="str">
        <f t="shared" si="362"/>
        <v/>
      </c>
    </row>
    <row r="1005" spans="1:35">
      <c r="A1005" s="164" t="str">
        <f t="shared" ca="1" si="364"/>
        <v/>
      </c>
      <c r="AH1005" s="163" t="str">
        <f t="shared" si="361"/>
        <v/>
      </c>
      <c r="AI1005" s="163" t="str">
        <f t="shared" si="362"/>
        <v/>
      </c>
    </row>
    <row r="1006" spans="1:35">
      <c r="A1006" s="164" t="str">
        <f t="shared" ca="1" si="364"/>
        <v/>
      </c>
      <c r="AH1006" s="163" t="str">
        <f t="shared" si="361"/>
        <v/>
      </c>
      <c r="AI1006" s="163" t="str">
        <f t="shared" si="362"/>
        <v/>
      </c>
    </row>
    <row r="1007" spans="1:35">
      <c r="A1007" s="164" t="str">
        <f t="shared" ca="1" si="364"/>
        <v/>
      </c>
      <c r="AH1007" s="163" t="str">
        <f t="shared" si="361"/>
        <v/>
      </c>
      <c r="AI1007" s="163" t="str">
        <f t="shared" si="362"/>
        <v/>
      </c>
    </row>
    <row r="1008" spans="1:35">
      <c r="A1008" s="164" t="str">
        <f t="shared" ca="1" si="364"/>
        <v/>
      </c>
      <c r="AH1008" s="163" t="str">
        <f t="shared" si="361"/>
        <v/>
      </c>
      <c r="AI1008" s="163" t="str">
        <f t="shared" si="362"/>
        <v/>
      </c>
    </row>
    <row r="1009" spans="1:35">
      <c r="A1009" s="164" t="str">
        <f t="shared" ca="1" si="364"/>
        <v/>
      </c>
      <c r="AH1009" s="163" t="str">
        <f t="shared" si="361"/>
        <v/>
      </c>
      <c r="AI1009" s="163" t="str">
        <f t="shared" si="362"/>
        <v/>
      </c>
    </row>
    <row r="1010" spans="1:35">
      <c r="A1010" s="164" t="str">
        <f t="shared" ca="1" si="364"/>
        <v/>
      </c>
      <c r="AH1010" s="163" t="str">
        <f t="shared" si="361"/>
        <v/>
      </c>
      <c r="AI1010" s="163" t="str">
        <f t="shared" si="362"/>
        <v/>
      </c>
    </row>
    <row r="1011" spans="1:35">
      <c r="A1011" s="164" t="str">
        <f t="shared" ca="1" si="364"/>
        <v/>
      </c>
      <c r="AH1011" s="163" t="str">
        <f t="shared" si="361"/>
        <v/>
      </c>
      <c r="AI1011" s="163" t="str">
        <f t="shared" si="362"/>
        <v/>
      </c>
    </row>
    <row r="1012" spans="1:35">
      <c r="A1012" s="164" t="str">
        <f t="shared" ca="1" si="364"/>
        <v/>
      </c>
      <c r="AH1012" s="163" t="str">
        <f t="shared" si="361"/>
        <v/>
      </c>
      <c r="AI1012" s="163" t="str">
        <f t="shared" si="362"/>
        <v/>
      </c>
    </row>
    <row r="1013" spans="1:35">
      <c r="A1013" s="164" t="str">
        <f t="shared" ca="1" si="364"/>
        <v/>
      </c>
      <c r="AH1013" s="163" t="str">
        <f t="shared" si="361"/>
        <v/>
      </c>
      <c r="AI1013" s="163" t="str">
        <f t="shared" si="362"/>
        <v/>
      </c>
    </row>
    <row r="1014" spans="1:35">
      <c r="A1014" s="164" t="str">
        <f t="shared" ca="1" si="364"/>
        <v/>
      </c>
      <c r="AH1014" s="163" t="str">
        <f t="shared" si="361"/>
        <v/>
      </c>
      <c r="AI1014" s="163" t="str">
        <f t="shared" si="362"/>
        <v/>
      </c>
    </row>
    <row r="1015" spans="1:35">
      <c r="A1015" s="164" t="str">
        <f t="shared" ca="1" si="364"/>
        <v/>
      </c>
      <c r="AH1015" s="163" t="str">
        <f t="shared" si="361"/>
        <v/>
      </c>
      <c r="AI1015" s="163" t="str">
        <f t="shared" si="362"/>
        <v/>
      </c>
    </row>
    <row r="1016" spans="1:35">
      <c r="A1016" s="164" t="str">
        <f t="shared" ca="1" si="364"/>
        <v/>
      </c>
      <c r="AH1016" s="163" t="str">
        <f t="shared" si="361"/>
        <v/>
      </c>
      <c r="AI1016" s="163" t="str">
        <f t="shared" si="362"/>
        <v/>
      </c>
    </row>
  </sheetData>
  <mergeCells count="6">
    <mergeCell ref="Q12:S12"/>
    <mergeCell ref="B12:D12"/>
    <mergeCell ref="E12:G12"/>
    <mergeCell ref="H12:J12"/>
    <mergeCell ref="K12:M12"/>
    <mergeCell ref="N12:P12"/>
  </mergeCells>
  <conditionalFormatting sqref="T13:T976">
    <cfRule type="cellIs" dxfId="11" priority="1" operator="less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8202-966E-4DE3-BC9C-2E09D48BDD9D}">
  <dimension ref="A1:AF457"/>
  <sheetViews>
    <sheetView topLeftCell="A5" zoomScale="80" zoomScaleNormal="80" workbookViewId="0">
      <selection activeCell="A16" sqref="A16"/>
    </sheetView>
  </sheetViews>
  <sheetFormatPr defaultColWidth="9.109375" defaultRowHeight="14.4"/>
  <cols>
    <col min="1" max="1" width="15.44140625" style="51" bestFit="1" customWidth="1"/>
    <col min="2" max="2" width="21.33203125" style="3" bestFit="1" customWidth="1"/>
    <col min="3" max="3" width="19.109375" style="3" bestFit="1" customWidth="1"/>
    <col min="4" max="4" width="15" style="56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10.33203125" style="3" bestFit="1" customWidth="1"/>
    <col min="9" max="9" width="24.6640625" style="3" bestFit="1" customWidth="1"/>
    <col min="10" max="10" width="13.109375" style="3" bestFit="1" customWidth="1"/>
    <col min="11" max="11" width="10.44140625" style="3" bestFit="1" customWidth="1"/>
    <col min="12" max="12" width="12" style="80" bestFit="1" customWidth="1"/>
    <col min="13" max="13" width="10.6640625" style="3" customWidth="1"/>
    <col min="14" max="14" width="9.109375" style="3" customWidth="1"/>
    <col min="15" max="17" width="10.5546875" style="3" customWidth="1"/>
    <col min="18" max="18" width="9.109375" style="3" customWidth="1"/>
    <col min="19" max="21" width="15.6640625" style="159" bestFit="1" customWidth="1"/>
    <col min="22" max="26" width="9.109375" style="159"/>
    <col min="27" max="16384" width="9.109375" style="3"/>
  </cols>
  <sheetData>
    <row r="1" spans="1:21" ht="15" thickBot="1">
      <c r="A1" s="1"/>
      <c r="B1" s="1"/>
      <c r="C1" s="1"/>
      <c r="D1" s="31"/>
      <c r="E1" s="1"/>
      <c r="F1" s="1"/>
      <c r="G1" s="1"/>
      <c r="H1" s="1"/>
      <c r="I1" s="1"/>
      <c r="J1" s="1"/>
      <c r="K1" s="1"/>
      <c r="L1" s="1"/>
      <c r="M1" s="51"/>
      <c r="U1" s="159" cm="1">
        <f t="array" aca="1" ref="U1" ca="1">LOOKUP(2,1/(U:U&lt;&gt;""),U:U)</f>
        <v>45964</v>
      </c>
    </row>
    <row r="2" spans="1:21" ht="15" thickBot="1">
      <c r="A2" s="14"/>
      <c r="B2" s="27" t="s">
        <v>0</v>
      </c>
      <c r="C2" s="28" t="s">
        <v>1</v>
      </c>
      <c r="D2" s="105" t="s">
        <v>0</v>
      </c>
      <c r="E2" s="1"/>
      <c r="H2" s="1"/>
      <c r="L2" s="3"/>
      <c r="U2" s="3" cm="1">
        <f t="array" aca="1" ref="U2:U20" ca="1">_xlfn.UNIQUE(T:T)</f>
        <v>0</v>
      </c>
    </row>
    <row r="3" spans="1:21">
      <c r="A3" s="14" t="s">
        <v>32</v>
      </c>
      <c r="B3" s="15" t="s">
        <v>82</v>
      </c>
      <c r="C3" s="5" t="s">
        <v>84</v>
      </c>
      <c r="D3" s="14" t="s">
        <v>68</v>
      </c>
      <c r="L3" s="3"/>
      <c r="M3" s="51" cm="1">
        <f t="array" aca="1" ref="M3:N130" ca="1">_xll.BDH(B4, "px_last",TODAY()-180,"")</f>
        <v>45784</v>
      </c>
      <c r="N3" s="3">
        <f ca="1"/>
        <v>67.822000000000003</v>
      </c>
      <c r="O3" s="51" cm="1">
        <f t="array" aca="1" ref="O3:P126" ca="1">_xll.BDH(C4, "px_last",TODAY()-180,"")</f>
        <v>45784</v>
      </c>
      <c r="P3" s="3">
        <f ca="1"/>
        <v>100.533</v>
      </c>
      <c r="Q3" s="51" cm="1">
        <f t="array" aca="1" ref="Q3:R66" ca="1">_xll.BDH(D4, "px_last",TODAY()-180,"")</f>
        <v>45875</v>
      </c>
      <c r="R3" s="3">
        <f ca="1"/>
        <v>100.0703125</v>
      </c>
      <c r="S3" s="159" t="str">
        <f ca="1">IF(COUNTIF(Q:Q,O3),O3,"")</f>
        <v/>
      </c>
      <c r="T3" s="159" t="str">
        <f ca="1">IF(S3&gt;$A$14,S3,"")</f>
        <v/>
      </c>
      <c r="U3" s="159" t="str">
        <f ca="1"/>
        <v/>
      </c>
    </row>
    <row r="4" spans="1:21" ht="30" customHeight="1">
      <c r="A4" s="15" t="s">
        <v>33</v>
      </c>
      <c r="B4" s="17" t="s">
        <v>83</v>
      </c>
      <c r="C4" s="6" t="s">
        <v>85</v>
      </c>
      <c r="D4" s="17" t="s">
        <v>72</v>
      </c>
      <c r="L4" s="3"/>
      <c r="M4" s="51">
        <f ca="1"/>
        <v>45785</v>
      </c>
      <c r="N4" s="3">
        <f ca="1"/>
        <v>66.102000000000004</v>
      </c>
      <c r="O4" s="51">
        <f ca="1"/>
        <v>45785</v>
      </c>
      <c r="P4" s="3">
        <f ca="1"/>
        <v>99.974999999999994</v>
      </c>
      <c r="Q4" s="51">
        <f ca="1"/>
        <v>45876</v>
      </c>
      <c r="R4" s="3">
        <f ca="1"/>
        <v>99.9921875</v>
      </c>
      <c r="S4" s="159" t="str">
        <f t="shared" ref="S4:S67" ca="1" si="0">IF(COUNTIF(Q:Q,O4),O4,"")</f>
        <v/>
      </c>
      <c r="T4" s="159" t="str">
        <f t="shared" ref="T4:T67" ca="1" si="1">IF(S4&gt;$A$14,S4,"")</f>
        <v/>
      </c>
      <c r="U4" s="159">
        <f ca="1"/>
        <v>45939</v>
      </c>
    </row>
    <row r="5" spans="1:21">
      <c r="A5" s="15" t="s">
        <v>8</v>
      </c>
      <c r="B5" s="18">
        <f>24.5*10^6</f>
        <v>24500000</v>
      </c>
      <c r="C5" s="8">
        <f>10*10^6</f>
        <v>10000000</v>
      </c>
      <c r="D5" s="18">
        <f>9.67*10^6</f>
        <v>9670000</v>
      </c>
      <c r="L5" s="3"/>
      <c r="M5" s="51">
        <f ca="1"/>
        <v>45786</v>
      </c>
      <c r="N5" s="3">
        <f ca="1"/>
        <v>66.078000000000003</v>
      </c>
      <c r="O5" s="51">
        <f ca="1"/>
        <v>45786</v>
      </c>
      <c r="P5" s="3">
        <f ca="1"/>
        <v>99.991</v>
      </c>
      <c r="Q5" s="51">
        <f ca="1"/>
        <v>45877</v>
      </c>
      <c r="R5" s="3">
        <f ca="1"/>
        <v>99.7265625</v>
      </c>
      <c r="S5" s="159" t="str">
        <f t="shared" ca="1" si="0"/>
        <v/>
      </c>
      <c r="T5" s="159" t="str">
        <f t="shared" ca="1" si="1"/>
        <v/>
      </c>
      <c r="U5" s="159">
        <f ca="1"/>
        <v>45940</v>
      </c>
    </row>
    <row r="6" spans="1:21">
      <c r="A6" s="15" t="s">
        <v>10</v>
      </c>
      <c r="B6" s="19">
        <v>0.01</v>
      </c>
      <c r="C6" s="10">
        <v>5.4640000000000001E-2</v>
      </c>
      <c r="D6" s="106">
        <v>4.2500000000000003E-2</v>
      </c>
      <c r="L6" s="3"/>
      <c r="M6" s="51">
        <f ca="1"/>
        <v>45789</v>
      </c>
      <c r="N6" s="3">
        <f ca="1"/>
        <v>61.91</v>
      </c>
      <c r="O6" s="51">
        <f ca="1"/>
        <v>45789</v>
      </c>
      <c r="P6" s="3">
        <f ca="1"/>
        <v>99.715999999999994</v>
      </c>
      <c r="Q6" s="51">
        <f ca="1"/>
        <v>45880</v>
      </c>
      <c r="R6" s="3">
        <f ca="1"/>
        <v>99.703125</v>
      </c>
      <c r="S6" s="159" t="str">
        <f t="shared" ca="1" si="0"/>
        <v/>
      </c>
      <c r="T6" s="159" t="str">
        <f t="shared" ca="1" si="1"/>
        <v/>
      </c>
      <c r="U6" s="159">
        <f ca="1"/>
        <v>45944</v>
      </c>
    </row>
    <row r="7" spans="1:21">
      <c r="A7" s="15" t="s">
        <v>12</v>
      </c>
      <c r="B7" s="19">
        <v>0</v>
      </c>
      <c r="C7" s="10">
        <v>4.1000000000000002E-2</v>
      </c>
      <c r="D7" s="106">
        <v>4.1000000000000002E-2</v>
      </c>
      <c r="E7" s="1"/>
      <c r="H7" s="1"/>
      <c r="L7" s="3"/>
      <c r="M7" s="51">
        <f ca="1"/>
        <v>45790</v>
      </c>
      <c r="N7" s="3">
        <f ca="1"/>
        <v>60.427999999999997</v>
      </c>
      <c r="O7" s="51">
        <f ca="1"/>
        <v>45790</v>
      </c>
      <c r="P7" s="3">
        <f ca="1"/>
        <v>100.00700000000001</v>
      </c>
      <c r="Q7" s="51">
        <f ca="1"/>
        <v>45881</v>
      </c>
      <c r="R7" s="3">
        <f ca="1"/>
        <v>99.671875</v>
      </c>
      <c r="S7" s="159" t="str">
        <f t="shared" ca="1" si="0"/>
        <v/>
      </c>
      <c r="T7" s="159" t="str">
        <f t="shared" ca="1" si="1"/>
        <v/>
      </c>
      <c r="U7" s="159">
        <f ca="1"/>
        <v>45945</v>
      </c>
    </row>
    <row r="8" spans="1:21">
      <c r="A8" s="15" t="s">
        <v>14</v>
      </c>
      <c r="B8" s="15">
        <v>4.8</v>
      </c>
      <c r="C8" s="5"/>
      <c r="D8" s="15"/>
      <c r="E8" s="1"/>
      <c r="F8" s="1"/>
      <c r="G8" s="1"/>
      <c r="H8" s="1"/>
      <c r="I8" s="1"/>
      <c r="J8" s="1"/>
      <c r="K8" s="1"/>
      <c r="L8" s="1"/>
      <c r="M8" s="51">
        <f ca="1"/>
        <v>45791</v>
      </c>
      <c r="N8" s="3">
        <f ca="1"/>
        <v>60.03</v>
      </c>
      <c r="O8" s="51">
        <f ca="1"/>
        <v>45791</v>
      </c>
      <c r="P8" s="3">
        <f ca="1"/>
        <v>99.430999999999997</v>
      </c>
      <c r="Q8" s="51">
        <f ca="1"/>
        <v>45882</v>
      </c>
      <c r="R8" s="3">
        <f ca="1"/>
        <v>100.125</v>
      </c>
      <c r="S8" s="159" t="str">
        <f t="shared" ca="1" si="0"/>
        <v/>
      </c>
      <c r="T8" s="159" t="str">
        <f t="shared" ca="1" si="1"/>
        <v/>
      </c>
      <c r="U8" s="159">
        <f ca="1"/>
        <v>45946</v>
      </c>
    </row>
    <row r="9" spans="1:21">
      <c r="A9" s="15"/>
      <c r="B9" s="15"/>
      <c r="C9" s="5"/>
      <c r="D9" s="15"/>
      <c r="E9" s="1"/>
      <c r="F9" s="1"/>
      <c r="G9" s="1"/>
      <c r="H9" s="1"/>
      <c r="I9" s="1"/>
      <c r="J9" s="1"/>
      <c r="K9" s="1"/>
      <c r="L9" s="1"/>
      <c r="M9" s="51">
        <f ca="1"/>
        <v>45792</v>
      </c>
      <c r="N9" s="3">
        <f ca="1"/>
        <v>60.627000000000002</v>
      </c>
      <c r="O9" s="51">
        <f ca="1"/>
        <v>45792</v>
      </c>
      <c r="P9" s="3">
        <f ca="1"/>
        <v>100.202</v>
      </c>
      <c r="Q9" s="51">
        <f ca="1"/>
        <v>45883</v>
      </c>
      <c r="R9" s="3">
        <f ca="1"/>
        <v>99.7109375</v>
      </c>
      <c r="S9" s="159" t="str">
        <f t="shared" ca="1" si="0"/>
        <v/>
      </c>
      <c r="T9" s="159" t="str">
        <f t="shared" ca="1" si="1"/>
        <v/>
      </c>
      <c r="U9" s="159">
        <f ca="1"/>
        <v>45947</v>
      </c>
    </row>
    <row r="10" spans="1:21" ht="15" thickBot="1">
      <c r="A10" s="16"/>
      <c r="B10" s="20"/>
      <c r="C10" s="13"/>
      <c r="D10" s="20"/>
      <c r="E10" s="1"/>
      <c r="F10" s="1"/>
      <c r="G10" s="1"/>
      <c r="H10" s="1"/>
      <c r="I10" s="1"/>
      <c r="J10" s="1"/>
      <c r="K10" s="1"/>
      <c r="L10" s="1"/>
      <c r="M10" s="51">
        <f ca="1"/>
        <v>45793</v>
      </c>
      <c r="N10" s="3">
        <f ca="1"/>
        <v>59.29</v>
      </c>
      <c r="O10" s="51">
        <f ca="1"/>
        <v>45793</v>
      </c>
      <c r="P10" s="3">
        <f ca="1"/>
        <v>99.962000000000003</v>
      </c>
      <c r="Q10" s="51">
        <f ca="1"/>
        <v>45884</v>
      </c>
      <c r="R10" s="3">
        <f ca="1"/>
        <v>99.4453125</v>
      </c>
      <c r="S10" s="159" t="str">
        <f t="shared" ca="1" si="0"/>
        <v/>
      </c>
      <c r="T10" s="159" t="str">
        <f t="shared" ca="1" si="1"/>
        <v/>
      </c>
      <c r="U10" s="159">
        <f ca="1"/>
        <v>45950</v>
      </c>
    </row>
    <row r="11" spans="1:21" ht="15" thickBot="1">
      <c r="A11" s="1"/>
      <c r="B11" s="1"/>
      <c r="C11" s="1"/>
      <c r="D11" s="31"/>
      <c r="E11" s="1"/>
      <c r="F11" s="1"/>
      <c r="G11" s="1"/>
      <c r="H11" s="1"/>
      <c r="I11" s="1"/>
      <c r="J11" s="1"/>
      <c r="K11" s="1"/>
      <c r="L11" s="1"/>
      <c r="M11" s="51">
        <f ca="1"/>
        <v>45796</v>
      </c>
      <c r="N11" s="3">
        <f ca="1"/>
        <v>59.747999999999998</v>
      </c>
      <c r="O11" s="51">
        <f ca="1"/>
        <v>45796</v>
      </c>
      <c r="P11" s="3">
        <f ca="1"/>
        <v>100.203</v>
      </c>
      <c r="Q11" s="51">
        <f ca="1"/>
        <v>45887</v>
      </c>
      <c r="R11" s="3">
        <f ca="1"/>
        <v>99.3203125</v>
      </c>
      <c r="S11" s="159" t="str">
        <f t="shared" ca="1" si="0"/>
        <v/>
      </c>
      <c r="T11" s="159" t="str">
        <f t="shared" ca="1" si="1"/>
        <v/>
      </c>
      <c r="U11" s="159">
        <f ca="1"/>
        <v>45951</v>
      </c>
    </row>
    <row r="12" spans="1:21" ht="15" thickBot="1">
      <c r="A12" s="38" t="s">
        <v>22</v>
      </c>
      <c r="B12" s="184" t="s">
        <v>0</v>
      </c>
      <c r="C12" s="185"/>
      <c r="D12" s="186"/>
      <c r="E12" s="187" t="s">
        <v>1</v>
      </c>
      <c r="F12" s="188"/>
      <c r="G12" s="189"/>
      <c r="H12" s="202" t="s">
        <v>0</v>
      </c>
      <c r="I12" s="200"/>
      <c r="J12" s="203"/>
      <c r="K12" s="38" t="s">
        <v>16</v>
      </c>
      <c r="M12" s="51">
        <f ca="1"/>
        <v>45797</v>
      </c>
      <c r="N12" s="3">
        <f ca="1"/>
        <v>59.835000000000001</v>
      </c>
      <c r="O12" s="51">
        <f ca="1"/>
        <v>45797</v>
      </c>
      <c r="P12" s="3">
        <f ca="1"/>
        <v>100.066</v>
      </c>
      <c r="Q12" s="51">
        <f ca="1"/>
        <v>45888</v>
      </c>
      <c r="R12" s="3">
        <f ca="1"/>
        <v>99.5390625</v>
      </c>
      <c r="S12" s="159" t="str">
        <f t="shared" ca="1" si="0"/>
        <v/>
      </c>
      <c r="T12" s="159" t="str">
        <f t="shared" ca="1" si="1"/>
        <v/>
      </c>
      <c r="U12" s="159">
        <f ca="1"/>
        <v>45952</v>
      </c>
    </row>
    <row r="13" spans="1:21" ht="15" thickBot="1">
      <c r="A13" s="16"/>
      <c r="B13" s="11" t="s">
        <v>24</v>
      </c>
      <c r="C13" s="48" t="s">
        <v>19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6"/>
      <c r="M13" s="51">
        <f ca="1"/>
        <v>45798</v>
      </c>
      <c r="N13" s="3">
        <f ca="1"/>
        <v>60.844000000000001</v>
      </c>
      <c r="O13" s="51">
        <f ca="1"/>
        <v>45798</v>
      </c>
      <c r="P13" s="3">
        <f ca="1"/>
        <v>99.025999999999996</v>
      </c>
      <c r="Q13" s="51">
        <f ca="1"/>
        <v>45889</v>
      </c>
      <c r="R13" s="3">
        <f ca="1"/>
        <v>99.6640625</v>
      </c>
      <c r="S13" s="159" t="str">
        <f t="shared" ca="1" si="0"/>
        <v/>
      </c>
      <c r="T13" s="159" t="str">
        <f t="shared" ca="1" si="1"/>
        <v/>
      </c>
      <c r="U13" s="159">
        <f ca="1"/>
        <v>45953</v>
      </c>
    </row>
    <row r="14" spans="1:21">
      <c r="A14" s="180">
        <v>45938</v>
      </c>
      <c r="B14" s="44">
        <v>54.5</v>
      </c>
      <c r="C14" s="31"/>
      <c r="D14" s="5"/>
      <c r="E14" s="44">
        <f ca="1">VLOOKUP(A14,O:P,2)</f>
        <v>104.66200000000001</v>
      </c>
      <c r="F14" s="1"/>
      <c r="G14" s="5"/>
      <c r="H14" s="44">
        <f ca="1">VLOOKUP(A14,Q:R,2)</f>
        <v>101.046875</v>
      </c>
      <c r="I14" s="1"/>
      <c r="J14" s="5"/>
      <c r="K14" s="76">
        <v>0</v>
      </c>
      <c r="M14" s="51">
        <f ca="1"/>
        <v>45799</v>
      </c>
      <c r="N14" s="3">
        <f ca="1"/>
        <v>64.116</v>
      </c>
      <c r="O14" s="51">
        <f ca="1"/>
        <v>45799</v>
      </c>
      <c r="P14" s="3">
        <f ca="1"/>
        <v>99.465000000000003</v>
      </c>
      <c r="Q14" s="51">
        <f ca="1"/>
        <v>45890</v>
      </c>
      <c r="R14" s="3">
        <f ca="1"/>
        <v>99.3671875</v>
      </c>
      <c r="S14" s="159" t="str">
        <f t="shared" ca="1" si="0"/>
        <v/>
      </c>
      <c r="T14" s="159" t="str">
        <f t="shared" ca="1" si="1"/>
        <v/>
      </c>
      <c r="U14" s="159">
        <f ca="1"/>
        <v>45954</v>
      </c>
    </row>
    <row r="15" spans="1:21">
      <c r="A15" s="180">
        <f ca="1">IF(AND(ISBLANK(U4), A14 = $U$1),NOW(),IF(ISBLANK(U4),"",U4))</f>
        <v>45939</v>
      </c>
      <c r="B15" s="44">
        <v>56.36</v>
      </c>
      <c r="C15" s="31">
        <f>IF(ISBLANK(B15),"",-1*(B15-$B$14)*$B$8*$B$5*10^-4)</f>
        <v>-21873.599999999995</v>
      </c>
      <c r="D15" s="32">
        <f ca="1">IF(ISBLANK(B15),"",$B$6*ROUNDUP(A15-$A$14,0)/360*$B$5)</f>
        <v>680.55555555555554</v>
      </c>
      <c r="E15" s="44">
        <f ca="1">IF(ISBLANK(B15),"",VLOOKUP(A15,O:P,2))</f>
        <v>104.379</v>
      </c>
      <c r="F15" s="31">
        <f ca="1">IF(ISBLANK(B15),"",(E15-$E$14)/100*$C$5)</f>
        <v>-28300.000000000127</v>
      </c>
      <c r="G15" s="32">
        <f ca="1">IF(ISBLANK(B15),"",$C$6*ROUNDUP(A15-$A$14,0)/360*$C$5-$C$7*ROUNDUP(A15-$A$14,0)/360*$C$5*$E$14/100)</f>
        <v>325.79388888888889</v>
      </c>
      <c r="H15" s="44">
        <f ca="1">IF(ISBLANK(B15),"",VLOOKUP(A15,Q:R,2))</f>
        <v>100.8828125</v>
      </c>
      <c r="I15" s="31">
        <f ca="1">IF(ISBLANK(B15),"",(H15-$H$14)/100*$D$5)</f>
        <v>-15864.84375</v>
      </c>
      <c r="J15" s="32">
        <f ca="1">IF(ISBLANK(B15),"",$D$6*ROUNDUP(A15-$A$14,0)/360*$D$5-$D$7*ROUNDUP(A15-$A$14,0)/360*$D$5*$H$14/100)</f>
        <v>28.762374131944398</v>
      </c>
      <c r="K15" s="77">
        <f ca="1">IF(ISBLANK(B15),"",C15+D15-F15-G15+I15+J15)</f>
        <v>-9054.9197092012582</v>
      </c>
      <c r="M15" s="51">
        <f ca="1"/>
        <v>45800</v>
      </c>
      <c r="N15" s="3">
        <f ca="1"/>
        <v>65.477999999999994</v>
      </c>
      <c r="O15" s="51">
        <f ca="1"/>
        <v>45800</v>
      </c>
      <c r="P15" s="3">
        <f ca="1"/>
        <v>99.475999999999999</v>
      </c>
      <c r="Q15" s="51">
        <f ca="1"/>
        <v>45891</v>
      </c>
      <c r="R15" s="3">
        <f ca="1"/>
        <v>99.9609375</v>
      </c>
      <c r="S15" s="159" t="str">
        <f t="shared" ca="1" si="0"/>
        <v/>
      </c>
      <c r="T15" s="159" t="str">
        <f t="shared" ca="1" si="1"/>
        <v/>
      </c>
      <c r="U15" s="159">
        <f ca="1"/>
        <v>45957</v>
      </c>
    </row>
    <row r="16" spans="1:21">
      <c r="A16" s="180">
        <f t="shared" ref="A16:A30" ca="1" si="2">IF(AND(ISBLANK(U5), A15 = $U$1),NOW(),IF(ISBLANK(U5),"",U5))</f>
        <v>45940</v>
      </c>
      <c r="B16" s="44">
        <v>59.47</v>
      </c>
      <c r="C16" s="31">
        <f t="shared" ref="C16:C79" si="3">IF(ISBLANK(B16),"",-1*(B16-$B$14)*$B$8*$B$5*10^-4)</f>
        <v>-58447.19999999999</v>
      </c>
      <c r="D16" s="32">
        <f t="shared" ref="D16:D79" ca="1" si="4">IF(ISBLANK(B16),"",$B$6*ROUNDUP(A16-$A$14,0)/360*$B$5)</f>
        <v>1361.1111111111111</v>
      </c>
      <c r="E16" s="44">
        <f t="shared" ref="E16:E79" ca="1" si="5">IF(ISBLANK(B16),"",VLOOKUP(A16,O:P,2))</f>
        <v>104.739</v>
      </c>
      <c r="F16" s="31">
        <f t="shared" ref="F16:F79" ca="1" si="6">IF(ISBLANK(B16),"",(E16-$E$14)/100*$C$5)</f>
        <v>7699.9999999998181</v>
      </c>
      <c r="G16" s="32">
        <f t="shared" ref="G16:G79" ca="1" si="7">IF(ISBLANK(B16),"",$C$6*ROUNDUP(A16-$A$14,0)/360*$C$5-$C$7*ROUNDUP(A16-$A$14,0)/360*$C$5*$E$14/100)</f>
        <v>651.58777777777777</v>
      </c>
      <c r="H16" s="44">
        <f t="shared" ref="H16:H79" ca="1" si="8">IF(ISBLANK(B16),"",VLOOKUP(A16,Q:R,2))</f>
        <v>101.734375</v>
      </c>
      <c r="I16" s="31">
        <f t="shared" ref="I16:I79" ca="1" si="9">IF(ISBLANK(B16),"",(H16-$H$14)/100*$D$5)</f>
        <v>66481.25</v>
      </c>
      <c r="J16" s="32">
        <f t="shared" ref="J16:J79" ca="1" si="10">IF(ISBLANK(B16),"",$D$6*ROUNDUP(A16-$A$14,0)/360*$D$5-$D$7*ROUNDUP(A16-$A$14,0)/360*$D$5*$H$14/100)</f>
        <v>57.524748263888796</v>
      </c>
      <c r="K16" s="77">
        <f t="shared" ref="K16:K79" ca="1" si="11">IF(ISBLANK(B16),"",C16+D16-F16-G16+I16+J16)</f>
        <v>1101.0980815974117</v>
      </c>
      <c r="M16" s="51">
        <f ca="1"/>
        <v>45803</v>
      </c>
      <c r="N16" s="3">
        <f ca="1"/>
        <v>65.347999999999999</v>
      </c>
      <c r="O16" s="51">
        <f ca="1"/>
        <v>45804</v>
      </c>
      <c r="P16" s="3">
        <f ca="1"/>
        <v>100.30800000000001</v>
      </c>
      <c r="Q16" s="51">
        <f ca="1"/>
        <v>45894</v>
      </c>
      <c r="R16" s="3">
        <f ca="1"/>
        <v>99.7890625</v>
      </c>
      <c r="S16" s="159" t="str">
        <f t="shared" ca="1" si="0"/>
        <v/>
      </c>
      <c r="T16" s="159" t="str">
        <f t="shared" ca="1" si="1"/>
        <v/>
      </c>
      <c r="U16" s="159">
        <f ca="1"/>
        <v>45958</v>
      </c>
    </row>
    <row r="17" spans="1:21">
      <c r="A17" s="180">
        <f t="shared" ca="1" si="2"/>
        <v>45944</v>
      </c>
      <c r="B17" s="44">
        <v>58.7864</v>
      </c>
      <c r="C17" s="31">
        <f t="shared" si="3"/>
        <v>-50408.064000000006</v>
      </c>
      <c r="D17" s="32">
        <f t="shared" ca="1" si="4"/>
        <v>4083.333333333333</v>
      </c>
      <c r="E17" s="44">
        <f t="shared" ca="1" si="5"/>
        <v>105.012</v>
      </c>
      <c r="F17" s="31">
        <f t="shared" ca="1" si="6"/>
        <v>34999.999999999432</v>
      </c>
      <c r="G17" s="32">
        <f t="shared" ca="1" si="7"/>
        <v>1954.7633333333342</v>
      </c>
      <c r="H17" s="44">
        <f t="shared" ca="1" si="8"/>
        <v>101.7421875</v>
      </c>
      <c r="I17" s="31">
        <f t="shared" ca="1" si="9"/>
        <v>67236.71875</v>
      </c>
      <c r="J17" s="32">
        <f t="shared" ca="1" si="10"/>
        <v>172.5742447916673</v>
      </c>
      <c r="K17" s="77">
        <f t="shared" ca="1" si="11"/>
        <v>-15870.201005207771</v>
      </c>
      <c r="M17" s="51">
        <f ca="1"/>
        <v>45804</v>
      </c>
      <c r="N17" s="3">
        <f ca="1"/>
        <v>60.889000000000003</v>
      </c>
      <c r="O17" s="51">
        <f ca="1"/>
        <v>45805</v>
      </c>
      <c r="P17" s="3">
        <f ca="1"/>
        <v>100.041</v>
      </c>
      <c r="Q17" s="51">
        <f ca="1"/>
        <v>45895</v>
      </c>
      <c r="R17" s="3">
        <f ca="1"/>
        <v>99.8984375</v>
      </c>
      <c r="S17" s="159" t="str">
        <f t="shared" ca="1" si="0"/>
        <v/>
      </c>
      <c r="T17" s="159" t="str">
        <f t="shared" ca="1" si="1"/>
        <v/>
      </c>
      <c r="U17" s="159">
        <f ca="1"/>
        <v>45959</v>
      </c>
    </row>
    <row r="18" spans="1:21">
      <c r="A18" s="180">
        <f t="shared" ca="1" si="2"/>
        <v>45945</v>
      </c>
      <c r="B18" s="44">
        <v>56.786799999999999</v>
      </c>
      <c r="C18" s="31">
        <f t="shared" si="3"/>
        <v>-26892.767999999996</v>
      </c>
      <c r="D18" s="32">
        <f t="shared" ca="1" si="4"/>
        <v>4763.8888888888896</v>
      </c>
      <c r="E18" s="44">
        <f t="shared" ca="1" si="5"/>
        <v>105.131</v>
      </c>
      <c r="F18" s="31">
        <f t="shared" ca="1" si="6"/>
        <v>46899.999999999411</v>
      </c>
      <c r="G18" s="32">
        <f t="shared" ca="1" si="7"/>
        <v>2280.5572222222199</v>
      </c>
      <c r="H18" s="44">
        <f t="shared" ca="1" si="8"/>
        <v>101.7734375</v>
      </c>
      <c r="I18" s="31">
        <f t="shared" ca="1" si="9"/>
        <v>70258.59375</v>
      </c>
      <c r="J18" s="32">
        <f t="shared" ca="1" si="10"/>
        <v>201.33661892361124</v>
      </c>
      <c r="K18" s="77">
        <f t="shared" ca="1" si="11"/>
        <v>-849.50596440913796</v>
      </c>
      <c r="M18" s="51">
        <f ca="1"/>
        <v>45805</v>
      </c>
      <c r="N18" s="3">
        <f ca="1"/>
        <v>60.351999999999997</v>
      </c>
      <c r="O18" s="51">
        <f ca="1"/>
        <v>45806</v>
      </c>
      <c r="P18" s="3">
        <f ca="1"/>
        <v>100.55800000000001</v>
      </c>
      <c r="Q18" s="51">
        <f ca="1"/>
        <v>45896</v>
      </c>
      <c r="R18" s="3">
        <f ca="1"/>
        <v>100.1171875</v>
      </c>
      <c r="S18" s="159" t="str">
        <f t="shared" ca="1" si="0"/>
        <v/>
      </c>
      <c r="T18" s="159" t="str">
        <f t="shared" ca="1" si="1"/>
        <v/>
      </c>
      <c r="U18" s="159">
        <f ca="1"/>
        <v>45960</v>
      </c>
    </row>
    <row r="19" spans="1:21">
      <c r="A19" s="180">
        <f t="shared" ca="1" si="2"/>
        <v>45946</v>
      </c>
      <c r="B19" s="44">
        <v>58.135399999999997</v>
      </c>
      <c r="C19" s="31">
        <f t="shared" si="3"/>
        <v>-42752.303999999967</v>
      </c>
      <c r="D19" s="32">
        <f t="shared" ca="1" si="4"/>
        <v>5444.4444444444443</v>
      </c>
      <c r="E19" s="44">
        <f t="shared" ca="1" si="5"/>
        <v>105.45099999999999</v>
      </c>
      <c r="F19" s="31">
        <f t="shared" ca="1" si="6"/>
        <v>78899.999999998734</v>
      </c>
      <c r="G19" s="32">
        <f t="shared" ca="1" si="7"/>
        <v>2606.3511111111111</v>
      </c>
      <c r="H19" s="44">
        <f t="shared" ca="1" si="8"/>
        <v>102.2109375</v>
      </c>
      <c r="I19" s="31">
        <f t="shared" ca="1" si="9"/>
        <v>112564.84375</v>
      </c>
      <c r="J19" s="32">
        <f t="shared" ca="1" si="10"/>
        <v>230.09899305555518</v>
      </c>
      <c r="K19" s="77">
        <f t="shared" ca="1" si="11"/>
        <v>-6019.2679236098156</v>
      </c>
      <c r="M19" s="51">
        <f ca="1"/>
        <v>45806</v>
      </c>
      <c r="N19" s="3">
        <f ca="1"/>
        <v>60.35</v>
      </c>
      <c r="O19" s="51">
        <f ca="1"/>
        <v>45807</v>
      </c>
      <c r="P19" s="3">
        <f ca="1"/>
        <v>100.679</v>
      </c>
      <c r="Q19" s="51">
        <f ca="1"/>
        <v>45897</v>
      </c>
      <c r="R19" s="3">
        <f ca="1"/>
        <v>100.359375</v>
      </c>
      <c r="S19" s="159" t="str">
        <f t="shared" ca="1" si="0"/>
        <v/>
      </c>
      <c r="T19" s="159" t="str">
        <f t="shared" ca="1" si="1"/>
        <v/>
      </c>
      <c r="U19" s="159">
        <f ca="1"/>
        <v>45961</v>
      </c>
    </row>
    <row r="20" spans="1:21">
      <c r="A20" s="180">
        <f t="shared" ca="1" si="2"/>
        <v>45947</v>
      </c>
      <c r="B20" s="44">
        <v>58.182200000000002</v>
      </c>
      <c r="C20" s="31">
        <f t="shared" si="3"/>
        <v>-43302.67200000002</v>
      </c>
      <c r="D20" s="32">
        <f t="shared" ca="1" si="4"/>
        <v>6125</v>
      </c>
      <c r="E20" s="44">
        <f t="shared" ca="1" si="5"/>
        <v>105.18600000000001</v>
      </c>
      <c r="F20" s="31">
        <f t="shared" ca="1" si="6"/>
        <v>52400.000000000095</v>
      </c>
      <c r="G20" s="32">
        <f t="shared" ca="1" si="7"/>
        <v>2932.1450000000004</v>
      </c>
      <c r="H20" s="44">
        <f t="shared" ca="1" si="8"/>
        <v>101.9296875</v>
      </c>
      <c r="I20" s="31">
        <f t="shared" ca="1" si="9"/>
        <v>85367.968749999985</v>
      </c>
      <c r="J20" s="32">
        <f t="shared" ca="1" si="10"/>
        <v>258.86136718749913</v>
      </c>
      <c r="K20" s="77">
        <f t="shared" ca="1" si="11"/>
        <v>-6882.9868828126273</v>
      </c>
      <c r="M20" s="51">
        <f ca="1"/>
        <v>45807</v>
      </c>
      <c r="N20" s="3">
        <f ca="1"/>
        <v>60.487000000000002</v>
      </c>
      <c r="O20" s="51">
        <f ca="1"/>
        <v>45810</v>
      </c>
      <c r="P20" s="3">
        <f ca="1"/>
        <v>100.422</v>
      </c>
      <c r="Q20" s="51">
        <f ca="1"/>
        <v>45898</v>
      </c>
      <c r="R20" s="3">
        <f ca="1"/>
        <v>100.15625</v>
      </c>
      <c r="S20" s="159" t="str">
        <f t="shared" ca="1" si="0"/>
        <v/>
      </c>
      <c r="T20" s="159" t="str">
        <f t="shared" ca="1" si="1"/>
        <v/>
      </c>
      <c r="U20" s="159">
        <f ca="1"/>
        <v>45964</v>
      </c>
    </row>
    <row r="21" spans="1:21">
      <c r="A21" s="180">
        <f t="shared" ca="1" si="2"/>
        <v>45950</v>
      </c>
      <c r="B21" s="44">
        <v>58.052599999999998</v>
      </c>
      <c r="C21" s="31">
        <f t="shared" si="3"/>
        <v>-41778.575999999986</v>
      </c>
      <c r="D21" s="32">
        <f t="shared" ca="1" si="4"/>
        <v>8166.6666666666661</v>
      </c>
      <c r="E21" s="44">
        <f t="shared" ca="1" si="5"/>
        <v>105.49299999999999</v>
      </c>
      <c r="F21" s="31">
        <f t="shared" ca="1" si="6"/>
        <v>83099.99999999888</v>
      </c>
      <c r="G21" s="32">
        <f t="shared" ca="1" si="7"/>
        <v>3909.5266666666685</v>
      </c>
      <c r="H21" s="44">
        <f t="shared" ca="1" si="8"/>
        <v>102.1640625</v>
      </c>
      <c r="I21" s="31">
        <f t="shared" ca="1" si="9"/>
        <v>108032.03125</v>
      </c>
      <c r="J21" s="32">
        <f t="shared" ca="1" si="10"/>
        <v>345.14848958333459</v>
      </c>
      <c r="K21" s="77">
        <f t="shared" ca="1" si="11"/>
        <v>-12244.256260415546</v>
      </c>
      <c r="M21" s="51">
        <f ca="1"/>
        <v>45810</v>
      </c>
      <c r="N21" s="3">
        <f ca="1"/>
        <v>60.633000000000003</v>
      </c>
      <c r="O21" s="51">
        <f ca="1"/>
        <v>45811</v>
      </c>
      <c r="P21" s="3">
        <f ca="1"/>
        <v>100.51300000000001</v>
      </c>
      <c r="Q21" s="51">
        <f ca="1"/>
        <v>45901</v>
      </c>
      <c r="R21" s="3">
        <f ca="1"/>
        <v>100.15625</v>
      </c>
      <c r="S21" s="159" t="str">
        <f t="shared" ca="1" si="0"/>
        <v/>
      </c>
      <c r="T21" s="159" t="str">
        <f t="shared" ca="1" si="1"/>
        <v/>
      </c>
    </row>
    <row r="22" spans="1:21">
      <c r="A22" s="180">
        <f t="shared" ca="1" si="2"/>
        <v>45951</v>
      </c>
      <c r="B22" s="44">
        <v>56.726599999999998</v>
      </c>
      <c r="C22" s="31">
        <f t="shared" si="3"/>
        <v>-26184.81599999997</v>
      </c>
      <c r="D22" s="32">
        <f t="shared" ca="1" si="4"/>
        <v>8847.2222222222226</v>
      </c>
      <c r="E22" s="44">
        <f t="shared" ca="1" si="5"/>
        <v>105.583</v>
      </c>
      <c r="F22" s="31">
        <f t="shared" ca="1" si="6"/>
        <v>92099.999999999229</v>
      </c>
      <c r="G22" s="32">
        <f t="shared" ca="1" si="7"/>
        <v>4235.320555555556</v>
      </c>
      <c r="H22" s="44">
        <f t="shared" ca="1" si="8"/>
        <v>102.3046875</v>
      </c>
      <c r="I22" s="31">
        <f t="shared" ca="1" si="9"/>
        <v>121630.46875000001</v>
      </c>
      <c r="J22" s="32">
        <f t="shared" ca="1" si="10"/>
        <v>373.91086371527672</v>
      </c>
      <c r="K22" s="77">
        <f t="shared" ca="1" si="11"/>
        <v>8331.4652803827576</v>
      </c>
      <c r="M22" s="51">
        <f ca="1"/>
        <v>45811</v>
      </c>
      <c r="N22" s="3">
        <f ca="1"/>
        <v>59.41</v>
      </c>
      <c r="O22" s="51">
        <f ca="1"/>
        <v>45812</v>
      </c>
      <c r="P22" s="3">
        <f ca="1"/>
        <v>101.38500000000001</v>
      </c>
      <c r="Q22" s="51">
        <f ca="1"/>
        <v>45902</v>
      </c>
      <c r="R22" s="3">
        <f ca="1"/>
        <v>99.8984375</v>
      </c>
      <c r="S22" s="159" t="str">
        <f t="shared" ca="1" si="0"/>
        <v/>
      </c>
      <c r="T22" s="159" t="str">
        <f t="shared" ca="1" si="1"/>
        <v/>
      </c>
    </row>
    <row r="23" spans="1:21" ht="14.4" customHeight="1">
      <c r="A23" s="180">
        <f t="shared" ca="1" si="2"/>
        <v>45952</v>
      </c>
      <c r="B23" s="44">
        <v>57.585099999999997</v>
      </c>
      <c r="C23" s="31">
        <f t="shared" si="3"/>
        <v>-36280.775999999969</v>
      </c>
      <c r="D23" s="32">
        <f t="shared" ca="1" si="4"/>
        <v>9527.7777777777792</v>
      </c>
      <c r="E23" s="44">
        <f t="shared" ca="1" si="5"/>
        <v>105.595</v>
      </c>
      <c r="F23" s="31">
        <f t="shared" ca="1" si="6"/>
        <v>93299.999999999272</v>
      </c>
      <c r="G23" s="32">
        <f t="shared" ca="1" si="7"/>
        <v>4561.1144444444399</v>
      </c>
      <c r="H23" s="44">
        <f t="shared" ca="1" si="8"/>
        <v>102.40625</v>
      </c>
      <c r="I23" s="31">
        <f t="shared" ca="1" si="9"/>
        <v>131451.5625</v>
      </c>
      <c r="J23" s="32">
        <f t="shared" ca="1" si="10"/>
        <v>402.67323784722248</v>
      </c>
      <c r="K23" s="77">
        <f t="shared" ca="1" si="11"/>
        <v>7240.1230711813259</v>
      </c>
      <c r="M23" s="51">
        <f ca="1"/>
        <v>45812</v>
      </c>
      <c r="N23" s="3">
        <f ca="1"/>
        <v>58.587000000000003</v>
      </c>
      <c r="O23" s="51">
        <f ca="1"/>
        <v>45813</v>
      </c>
      <c r="P23" s="3">
        <f ca="1"/>
        <v>100.863</v>
      </c>
      <c r="Q23" s="51">
        <f ca="1"/>
        <v>45903</v>
      </c>
      <c r="R23" s="3">
        <f ca="1"/>
        <v>100.2578125</v>
      </c>
      <c r="S23" s="159" t="str">
        <f t="shared" ca="1" si="0"/>
        <v/>
      </c>
      <c r="T23" s="159" t="str">
        <f t="shared" ca="1" si="1"/>
        <v/>
      </c>
    </row>
    <row r="24" spans="1:21" ht="14.4" customHeight="1">
      <c r="A24" s="180">
        <f t="shared" ca="1" si="2"/>
        <v>45953</v>
      </c>
      <c r="B24" s="44">
        <v>57.040999999999997</v>
      </c>
      <c r="C24" s="31">
        <f t="shared" si="3"/>
        <v>-29882.15999999996</v>
      </c>
      <c r="D24" s="32">
        <f t="shared" ca="1" si="4"/>
        <v>10208.333333333332</v>
      </c>
      <c r="E24" s="44">
        <f t="shared" ca="1" si="5"/>
        <v>105.399</v>
      </c>
      <c r="F24" s="31">
        <f t="shared" ca="1" si="6"/>
        <v>73699.999999999476</v>
      </c>
      <c r="G24" s="32">
        <f t="shared" ca="1" si="7"/>
        <v>4886.9083333333292</v>
      </c>
      <c r="H24" s="44">
        <f t="shared" ca="1" si="8"/>
        <v>101.9921875</v>
      </c>
      <c r="I24" s="31">
        <f t="shared" ca="1" si="9"/>
        <v>91411.71875</v>
      </c>
      <c r="J24" s="32">
        <f t="shared" ca="1" si="10"/>
        <v>431.43561197916642</v>
      </c>
      <c r="K24" s="77">
        <f t="shared" ca="1" si="11"/>
        <v>-6417.5806380202666</v>
      </c>
      <c r="M24" s="51">
        <f ca="1"/>
        <v>45813</v>
      </c>
      <c r="N24" s="3">
        <f ca="1"/>
        <v>58.533000000000001</v>
      </c>
      <c r="O24" s="51">
        <f ca="1"/>
        <v>45814</v>
      </c>
      <c r="P24" s="3">
        <f ca="1"/>
        <v>100.096</v>
      </c>
      <c r="Q24" s="51">
        <f ca="1"/>
        <v>45904</v>
      </c>
      <c r="R24" s="3">
        <f ca="1"/>
        <v>100.7109375</v>
      </c>
      <c r="S24" s="159" t="str">
        <f t="shared" ca="1" si="0"/>
        <v/>
      </c>
      <c r="T24" s="159" t="str">
        <f t="shared" ca="1" si="1"/>
        <v/>
      </c>
    </row>
    <row r="25" spans="1:21" ht="14.4" customHeight="1">
      <c r="A25" s="180">
        <f t="shared" ca="1" si="2"/>
        <v>45954</v>
      </c>
      <c r="B25" s="44">
        <v>56.257199999999997</v>
      </c>
      <c r="C25" s="31">
        <f t="shared" si="3"/>
        <v>-20664.67199999997</v>
      </c>
      <c r="D25" s="32">
        <f t="shared" ca="1" si="4"/>
        <v>10888.888888888889</v>
      </c>
      <c r="E25" s="44">
        <f t="shared" ca="1" si="5"/>
        <v>105.575</v>
      </c>
      <c r="F25" s="31">
        <f t="shared" ca="1" si="6"/>
        <v>91299.999999999665</v>
      </c>
      <c r="G25" s="32">
        <f t="shared" ca="1" si="7"/>
        <v>5212.7022222222222</v>
      </c>
      <c r="H25" s="44">
        <f t="shared" ca="1" si="8"/>
        <v>101.984375</v>
      </c>
      <c r="I25" s="31">
        <f t="shared" ca="1" si="9"/>
        <v>90656.25</v>
      </c>
      <c r="J25" s="32">
        <f t="shared" ca="1" si="10"/>
        <v>460.19798611111037</v>
      </c>
      <c r="K25" s="77">
        <f t="shared" ca="1" si="11"/>
        <v>-15172.037347221856</v>
      </c>
      <c r="M25" s="51">
        <f ca="1"/>
        <v>45814</v>
      </c>
      <c r="N25" s="3">
        <f ca="1"/>
        <v>58.752000000000002</v>
      </c>
      <c r="O25" s="51">
        <f ca="1"/>
        <v>45817</v>
      </c>
      <c r="P25" s="3">
        <f ca="1"/>
        <v>100.477</v>
      </c>
      <c r="Q25" s="51">
        <f ca="1"/>
        <v>45905</v>
      </c>
      <c r="R25" s="3">
        <f ca="1"/>
        <v>101.40625</v>
      </c>
      <c r="S25" s="159" t="str">
        <f t="shared" ca="1" si="0"/>
        <v/>
      </c>
      <c r="T25" s="159" t="str">
        <f t="shared" ca="1" si="1"/>
        <v/>
      </c>
    </row>
    <row r="26" spans="1:21" ht="14.4" customHeight="1">
      <c r="A26" s="180">
        <f t="shared" ca="1" si="2"/>
        <v>45957</v>
      </c>
      <c r="B26" s="44">
        <v>55.428100000000001</v>
      </c>
      <c r="C26" s="31">
        <f t="shared" si="3"/>
        <v>-10914.456000000007</v>
      </c>
      <c r="D26" s="32">
        <f t="shared" ca="1" si="4"/>
        <v>12930.555555555557</v>
      </c>
      <c r="E26" s="44">
        <f t="shared" ca="1" si="5"/>
        <v>105.79900000000001</v>
      </c>
      <c r="F26" s="31">
        <f t="shared" ca="1" si="6"/>
        <v>113700.00000000006</v>
      </c>
      <c r="G26" s="32">
        <f t="shared" ca="1" si="7"/>
        <v>6190.0838888888866</v>
      </c>
      <c r="H26" s="44">
        <f t="shared" ca="1" si="8"/>
        <v>102.15625</v>
      </c>
      <c r="I26" s="31">
        <f t="shared" ca="1" si="9"/>
        <v>107276.5625</v>
      </c>
      <c r="J26" s="32">
        <f t="shared" ca="1" si="10"/>
        <v>546.48510850694947</v>
      </c>
      <c r="K26" s="77">
        <f t="shared" ca="1" si="11"/>
        <v>-10050.936724826435</v>
      </c>
      <c r="M26" s="51">
        <f ca="1"/>
        <v>45817</v>
      </c>
      <c r="N26" s="3">
        <f ca="1"/>
        <v>58.752000000000002</v>
      </c>
      <c r="O26" s="51">
        <f ca="1"/>
        <v>45818</v>
      </c>
      <c r="P26" s="3">
        <f ca="1"/>
        <v>100.437</v>
      </c>
      <c r="Q26" s="51">
        <f ca="1"/>
        <v>45908</v>
      </c>
      <c r="R26" s="3">
        <f ca="1"/>
        <v>101.6953125</v>
      </c>
      <c r="S26" s="159" t="str">
        <f t="shared" ca="1" si="0"/>
        <v/>
      </c>
      <c r="T26" s="159" t="str">
        <f t="shared" ca="1" si="1"/>
        <v/>
      </c>
    </row>
    <row r="27" spans="1:21" ht="14.4" customHeight="1">
      <c r="A27" s="180">
        <f t="shared" ca="1" si="2"/>
        <v>45958</v>
      </c>
      <c r="B27" s="44">
        <v>55.255099999999999</v>
      </c>
      <c r="C27" s="31">
        <f t="shared" si="3"/>
        <v>-8879.975999999986</v>
      </c>
      <c r="D27" s="32">
        <f t="shared" ca="1" si="4"/>
        <v>13611.111111111111</v>
      </c>
      <c r="E27" s="44">
        <f t="shared" ca="1" si="5"/>
        <v>105.771</v>
      </c>
      <c r="F27" s="31">
        <f t="shared" ca="1" si="6"/>
        <v>110899.99999999948</v>
      </c>
      <c r="G27" s="32">
        <f t="shared" ca="1" si="7"/>
        <v>6515.8777777777796</v>
      </c>
      <c r="H27" s="44">
        <f t="shared" ca="1" si="8"/>
        <v>102.1953125</v>
      </c>
      <c r="I27" s="31">
        <f t="shared" ca="1" si="9"/>
        <v>111053.90625</v>
      </c>
      <c r="J27" s="32">
        <f t="shared" ca="1" si="10"/>
        <v>575.24748263888978</v>
      </c>
      <c r="K27" s="77">
        <f t="shared" ca="1" si="11"/>
        <v>-1055.5889340272442</v>
      </c>
      <c r="M27" s="51">
        <f ca="1"/>
        <v>45818</v>
      </c>
      <c r="N27" s="3">
        <f ca="1"/>
        <v>57.036999999999999</v>
      </c>
      <c r="O27" s="51">
        <f ca="1"/>
        <v>45819</v>
      </c>
      <c r="P27" s="3">
        <f ca="1"/>
        <v>100.79600000000001</v>
      </c>
      <c r="Q27" s="51">
        <f ca="1"/>
        <v>45909</v>
      </c>
      <c r="R27" s="3">
        <f ca="1"/>
        <v>101.3046875</v>
      </c>
      <c r="S27" s="159" t="str">
        <f t="shared" ca="1" si="0"/>
        <v/>
      </c>
      <c r="T27" s="159" t="str">
        <f t="shared" ca="1" si="1"/>
        <v/>
      </c>
    </row>
    <row r="28" spans="1:21" ht="14.4" customHeight="1">
      <c r="A28" s="180">
        <f t="shared" ca="1" si="2"/>
        <v>45959</v>
      </c>
      <c r="B28" s="44">
        <v>55.555700000000002</v>
      </c>
      <c r="C28" s="31">
        <f t="shared" si="3"/>
        <v>-12415.032000000019</v>
      </c>
      <c r="D28" s="32">
        <f t="shared" ca="1" si="4"/>
        <v>14291.666666666666</v>
      </c>
      <c r="E28" s="44">
        <f t="shared" ca="1" si="5"/>
        <v>105.021</v>
      </c>
      <c r="F28" s="31">
        <f t="shared" ca="1" si="6"/>
        <v>35899.999999999469</v>
      </c>
      <c r="G28" s="32">
        <f t="shared" ca="1" si="7"/>
        <v>6841.6716666666653</v>
      </c>
      <c r="H28" s="44">
        <f t="shared" ca="1" si="8"/>
        <v>101.375</v>
      </c>
      <c r="I28" s="31">
        <f t="shared" ca="1" si="9"/>
        <v>31729.6875</v>
      </c>
      <c r="J28" s="32">
        <f t="shared" ca="1" si="10"/>
        <v>604.00985677083736</v>
      </c>
      <c r="K28" s="77">
        <f t="shared" ca="1" si="11"/>
        <v>-8531.3396432286499</v>
      </c>
      <c r="M28" s="51">
        <f ca="1"/>
        <v>45819</v>
      </c>
      <c r="N28" s="3">
        <f ca="1"/>
        <v>57.186</v>
      </c>
      <c r="O28" s="51">
        <f ca="1"/>
        <v>45820</v>
      </c>
      <c r="P28" s="3">
        <f ca="1"/>
        <v>101.16</v>
      </c>
      <c r="Q28" s="51">
        <f ca="1"/>
        <v>45910</v>
      </c>
      <c r="R28" s="3">
        <f ca="1"/>
        <v>101.640625</v>
      </c>
      <c r="S28" s="159" t="str">
        <f t="shared" ca="1" si="0"/>
        <v/>
      </c>
      <c r="T28" s="159" t="str">
        <f t="shared" ca="1" si="1"/>
        <v/>
      </c>
    </row>
    <row r="29" spans="1:21" ht="14.4" customHeight="1">
      <c r="A29" s="180">
        <f t="shared" ca="1" si="2"/>
        <v>45960</v>
      </c>
      <c r="B29" s="44">
        <v>56.016100000000002</v>
      </c>
      <c r="C29" s="31">
        <f t="shared" si="3"/>
        <v>-17829.336000000018</v>
      </c>
      <c r="D29" s="32">
        <f t="shared" ca="1" si="4"/>
        <v>14972.222222222223</v>
      </c>
      <c r="E29" s="44">
        <f t="shared" ca="1" si="5"/>
        <v>104.79300000000001</v>
      </c>
      <c r="F29" s="31">
        <f t="shared" ca="1" si="6"/>
        <v>13100.000000000024</v>
      </c>
      <c r="G29" s="32">
        <f t="shared" ca="1" si="7"/>
        <v>7167.4655555555546</v>
      </c>
      <c r="H29" s="44">
        <f t="shared" ca="1" si="8"/>
        <v>101.203125</v>
      </c>
      <c r="I29" s="31">
        <f t="shared" ca="1" si="9"/>
        <v>15109.375</v>
      </c>
      <c r="J29" s="32">
        <f t="shared" ca="1" si="10"/>
        <v>632.7722309027813</v>
      </c>
      <c r="K29" s="77">
        <f t="shared" ca="1" si="11"/>
        <v>-7382.43210243059</v>
      </c>
      <c r="M29" s="51">
        <f ca="1"/>
        <v>45820</v>
      </c>
      <c r="N29" s="3">
        <f ca="1"/>
        <v>57.186</v>
      </c>
      <c r="O29" s="51">
        <f ca="1"/>
        <v>45821</v>
      </c>
      <c r="P29" s="3">
        <f ca="1"/>
        <v>100.727</v>
      </c>
      <c r="Q29" s="51">
        <f ca="1"/>
        <v>45911</v>
      </c>
      <c r="R29" s="3">
        <f ca="1"/>
        <v>101.84375</v>
      </c>
      <c r="S29" s="159" t="str">
        <f t="shared" ca="1" si="0"/>
        <v/>
      </c>
      <c r="T29" s="159" t="str">
        <f t="shared" ca="1" si="1"/>
        <v/>
      </c>
    </row>
    <row r="30" spans="1:21" ht="14.4" customHeight="1">
      <c r="A30" s="180">
        <f t="shared" ca="1" si="2"/>
        <v>45961</v>
      </c>
      <c r="B30" s="44">
        <v>56.389800000000001</v>
      </c>
      <c r="C30" s="31">
        <f t="shared" si="3"/>
        <v>-22224.048000000013</v>
      </c>
      <c r="D30" s="32">
        <f t="shared" ca="1" si="4"/>
        <v>15652.777777777779</v>
      </c>
      <c r="E30" s="44">
        <f t="shared" ca="1" si="5"/>
        <v>104.67</v>
      </c>
      <c r="F30" s="31">
        <f t="shared" ca="1" si="6"/>
        <v>799.99999999955662</v>
      </c>
      <c r="G30" s="32">
        <f t="shared" ca="1" si="7"/>
        <v>7493.2594444444439</v>
      </c>
      <c r="H30" s="44">
        <f t="shared" ca="1" si="8"/>
        <v>101.3671875</v>
      </c>
      <c r="I30" s="31">
        <f t="shared" ca="1" si="9"/>
        <v>30974.218749999996</v>
      </c>
      <c r="J30" s="32">
        <f t="shared" ca="1" si="10"/>
        <v>661.53460503472161</v>
      </c>
      <c r="K30" s="77">
        <f t="shared" ca="1" si="11"/>
        <v>16771.223688368482</v>
      </c>
      <c r="M30" s="51">
        <f ca="1"/>
        <v>45821</v>
      </c>
      <c r="N30" s="3">
        <f ca="1"/>
        <v>57.186</v>
      </c>
      <c r="O30" s="51">
        <f ca="1"/>
        <v>45824</v>
      </c>
      <c r="P30" s="3">
        <f ca="1"/>
        <v>100.501</v>
      </c>
      <c r="Q30" s="51">
        <f ca="1"/>
        <v>45912</v>
      </c>
      <c r="R30" s="3">
        <f ca="1"/>
        <v>101.4765625</v>
      </c>
      <c r="S30" s="159" t="str">
        <f t="shared" ca="1" si="0"/>
        <v/>
      </c>
      <c r="T30" s="159" t="str">
        <f t="shared" ca="1" si="1"/>
        <v/>
      </c>
    </row>
    <row r="31" spans="1:21" ht="14.4" customHeight="1">
      <c r="A31" s="180">
        <f t="shared" ref="A31:A37" ca="1" si="12">IF(AND(ISBLANK(U20), A30 = $U$1),NOW(),IF(ISBLANK(U20),"",U20))</f>
        <v>45964</v>
      </c>
      <c r="B31" s="44"/>
      <c r="C31" s="31" t="str">
        <f t="shared" si="3"/>
        <v/>
      </c>
      <c r="D31" s="32" t="str">
        <f t="shared" ref="D31:D37" si="13">IF(ISBLANK(B31),"",$B$6*ROUNDUP(A31-$A$14,0)/360*$B$5)</f>
        <v/>
      </c>
      <c r="E31" s="44" t="str">
        <f t="shared" ref="E31:E37" si="14">IF(ISBLANK(B31),"",VLOOKUP(A31,O:P,2))</f>
        <v/>
      </c>
      <c r="F31" s="31" t="str">
        <f t="shared" ref="F31:F37" si="15">IF(ISBLANK(B31),"",(E31-$E$14)/100*$C$5)</f>
        <v/>
      </c>
      <c r="G31" s="32" t="str">
        <f t="shared" ref="G31:G37" si="16">IF(ISBLANK(B31),"",$C$6*ROUNDUP(A31-$A$14,0)/360*$C$5-$C$7*ROUNDUP(A31-$A$14,0)/360*$C$5*$E$14/100)</f>
        <v/>
      </c>
      <c r="H31" s="44" t="str">
        <f t="shared" ref="H31:H37" si="17">IF(ISBLANK(B31),"",VLOOKUP(A31,Q:R,2))</f>
        <v/>
      </c>
      <c r="I31" s="31" t="str">
        <f t="shared" ref="I31:I37" si="18">IF(ISBLANK(B31),"",(H31-$H$14)/100*$D$5)</f>
        <v/>
      </c>
      <c r="J31" s="32" t="str">
        <f t="shared" ref="J31:J37" si="19">IF(ISBLANK(B31),"",$D$6*ROUNDUP(A31-$A$14,0)/360*$D$5-$D$7*ROUNDUP(A31-$A$14,0)/360*$D$5*$H$14/100)</f>
        <v/>
      </c>
      <c r="K31" s="77" t="str">
        <f t="shared" ref="K31:K37" si="20">IF(ISBLANK(B31),"",C31+D31-F31-G31+I31+J31)</f>
        <v/>
      </c>
      <c r="M31" s="51">
        <f ca="1"/>
        <v>45824</v>
      </c>
      <c r="N31" s="3">
        <f ca="1"/>
        <v>57.186</v>
      </c>
      <c r="O31" s="51">
        <f ca="1"/>
        <v>45825</v>
      </c>
      <c r="P31" s="3">
        <f ca="1"/>
        <v>100.82599999999999</v>
      </c>
      <c r="Q31" s="51">
        <f ca="1"/>
        <v>45915</v>
      </c>
      <c r="R31" s="3">
        <f ca="1"/>
        <v>101.703125</v>
      </c>
      <c r="S31" s="159" t="str">
        <f t="shared" ca="1" si="0"/>
        <v/>
      </c>
      <c r="T31" s="159" t="str">
        <f t="shared" ca="1" si="1"/>
        <v/>
      </c>
    </row>
    <row r="32" spans="1:21" ht="14.4" customHeight="1">
      <c r="A32" s="180">
        <f t="shared" ca="1" si="12"/>
        <v>45964.632331944442</v>
      </c>
      <c r="B32" s="44"/>
      <c r="C32" s="31" t="str">
        <f t="shared" si="3"/>
        <v/>
      </c>
      <c r="D32" s="32" t="str">
        <f t="shared" si="13"/>
        <v/>
      </c>
      <c r="E32" s="44" t="str">
        <f t="shared" si="14"/>
        <v/>
      </c>
      <c r="F32" s="31" t="str">
        <f t="shared" si="15"/>
        <v/>
      </c>
      <c r="G32" s="32" t="str">
        <f t="shared" si="16"/>
        <v/>
      </c>
      <c r="H32" s="44" t="str">
        <f t="shared" si="17"/>
        <v/>
      </c>
      <c r="I32" s="31" t="str">
        <f t="shared" si="18"/>
        <v/>
      </c>
      <c r="J32" s="32" t="str">
        <f t="shared" si="19"/>
        <v/>
      </c>
      <c r="K32" s="77" t="str">
        <f t="shared" si="20"/>
        <v/>
      </c>
      <c r="M32" s="51">
        <f ca="1"/>
        <v>45825</v>
      </c>
      <c r="N32" s="3">
        <f ca="1"/>
        <v>57.186</v>
      </c>
      <c r="O32" s="51">
        <f ca="1"/>
        <v>45826</v>
      </c>
      <c r="P32" s="3">
        <f ca="1"/>
        <v>100.81399999999999</v>
      </c>
      <c r="Q32" s="51">
        <f ca="1"/>
        <v>45916</v>
      </c>
      <c r="R32" s="3">
        <f ca="1"/>
        <v>101.7890625</v>
      </c>
      <c r="S32" s="159" t="str">
        <f t="shared" ca="1" si="0"/>
        <v/>
      </c>
      <c r="T32" s="159" t="str">
        <f t="shared" ca="1" si="1"/>
        <v/>
      </c>
    </row>
    <row r="33" spans="1:20" ht="14.4" customHeight="1">
      <c r="A33" s="180" t="str">
        <f t="shared" ca="1" si="12"/>
        <v/>
      </c>
      <c r="B33" s="44"/>
      <c r="C33" s="31" t="str">
        <f t="shared" si="3"/>
        <v/>
      </c>
      <c r="D33" s="32" t="str">
        <f t="shared" si="13"/>
        <v/>
      </c>
      <c r="E33" s="44" t="str">
        <f t="shared" si="14"/>
        <v/>
      </c>
      <c r="F33" s="31" t="str">
        <f t="shared" si="15"/>
        <v/>
      </c>
      <c r="G33" s="32" t="str">
        <f t="shared" si="16"/>
        <v/>
      </c>
      <c r="H33" s="44" t="str">
        <f t="shared" si="17"/>
        <v/>
      </c>
      <c r="I33" s="31" t="str">
        <f t="shared" si="18"/>
        <v/>
      </c>
      <c r="J33" s="32" t="str">
        <f t="shared" si="19"/>
        <v/>
      </c>
      <c r="K33" s="77" t="str">
        <f t="shared" si="20"/>
        <v/>
      </c>
      <c r="M33" s="51">
        <f ca="1"/>
        <v>45826</v>
      </c>
      <c r="N33" s="3">
        <f ca="1"/>
        <v>57.186</v>
      </c>
      <c r="O33" s="51">
        <f ca="1"/>
        <v>45828</v>
      </c>
      <c r="P33" s="3">
        <f ca="1"/>
        <v>100.89</v>
      </c>
      <c r="Q33" s="51">
        <f ca="1"/>
        <v>45917</v>
      </c>
      <c r="R33" s="3">
        <f ca="1"/>
        <v>101.296875</v>
      </c>
      <c r="S33" s="159" t="str">
        <f t="shared" ca="1" si="0"/>
        <v/>
      </c>
      <c r="T33" s="159" t="str">
        <f t="shared" ca="1" si="1"/>
        <v/>
      </c>
    </row>
    <row r="34" spans="1:20" ht="14.4" customHeight="1">
      <c r="A34" s="180" t="str">
        <f t="shared" ca="1" si="12"/>
        <v/>
      </c>
      <c r="B34" s="44"/>
      <c r="C34" s="31" t="str">
        <f t="shared" si="3"/>
        <v/>
      </c>
      <c r="D34" s="32" t="str">
        <f t="shared" si="13"/>
        <v/>
      </c>
      <c r="E34" s="44" t="str">
        <f t="shared" si="14"/>
        <v/>
      </c>
      <c r="F34" s="31" t="str">
        <f t="shared" si="15"/>
        <v/>
      </c>
      <c r="G34" s="32" t="str">
        <f t="shared" si="16"/>
        <v/>
      </c>
      <c r="H34" s="44" t="str">
        <f t="shared" si="17"/>
        <v/>
      </c>
      <c r="I34" s="31" t="str">
        <f t="shared" si="18"/>
        <v/>
      </c>
      <c r="J34" s="32" t="str">
        <f t="shared" si="19"/>
        <v/>
      </c>
      <c r="K34" s="77" t="str">
        <f t="shared" si="20"/>
        <v/>
      </c>
      <c r="M34" s="51">
        <f ca="1"/>
        <v>45827</v>
      </c>
      <c r="N34" s="3">
        <f ca="1"/>
        <v>57.186</v>
      </c>
      <c r="O34" s="51">
        <f ca="1"/>
        <v>45831</v>
      </c>
      <c r="P34" s="3">
        <f ca="1"/>
        <v>101.033</v>
      </c>
      <c r="Q34" s="51">
        <f ca="1"/>
        <v>45918</v>
      </c>
      <c r="R34" s="3">
        <f ca="1"/>
        <v>101.15625</v>
      </c>
      <c r="S34" s="159" t="str">
        <f t="shared" ca="1" si="0"/>
        <v/>
      </c>
      <c r="T34" s="159" t="str">
        <f t="shared" ca="1" si="1"/>
        <v/>
      </c>
    </row>
    <row r="35" spans="1:20" ht="14.4" customHeight="1">
      <c r="A35" s="180" t="str">
        <f t="shared" ca="1" si="12"/>
        <v/>
      </c>
      <c r="B35" s="44"/>
      <c r="C35" s="31" t="str">
        <f t="shared" si="3"/>
        <v/>
      </c>
      <c r="D35" s="32" t="str">
        <f t="shared" si="13"/>
        <v/>
      </c>
      <c r="E35" s="44" t="str">
        <f t="shared" si="14"/>
        <v/>
      </c>
      <c r="F35" s="31" t="str">
        <f t="shared" si="15"/>
        <v/>
      </c>
      <c r="G35" s="32" t="str">
        <f t="shared" si="16"/>
        <v/>
      </c>
      <c r="H35" s="44" t="str">
        <f t="shared" si="17"/>
        <v/>
      </c>
      <c r="I35" s="31" t="str">
        <f t="shared" si="18"/>
        <v/>
      </c>
      <c r="J35" s="32" t="str">
        <f t="shared" si="19"/>
        <v/>
      </c>
      <c r="K35" s="77" t="str">
        <f t="shared" si="20"/>
        <v/>
      </c>
      <c r="M35" s="51">
        <f ca="1"/>
        <v>45828</v>
      </c>
      <c r="N35" s="3">
        <f ca="1"/>
        <v>57.186</v>
      </c>
      <c r="O35" s="51">
        <f ca="1"/>
        <v>45832</v>
      </c>
      <c r="P35" s="3">
        <f ca="1"/>
        <v>101.688</v>
      </c>
      <c r="Q35" s="51">
        <f ca="1"/>
        <v>45919</v>
      </c>
      <c r="R35" s="3">
        <f ca="1"/>
        <v>100.9765625</v>
      </c>
      <c r="S35" s="159" t="str">
        <f t="shared" ca="1" si="0"/>
        <v/>
      </c>
      <c r="T35" s="159" t="str">
        <f t="shared" ca="1" si="1"/>
        <v/>
      </c>
    </row>
    <row r="36" spans="1:20" ht="14.4" customHeight="1">
      <c r="A36" s="180" t="str">
        <f t="shared" ca="1" si="12"/>
        <v/>
      </c>
      <c r="B36" s="44"/>
      <c r="C36" s="31" t="str">
        <f t="shared" si="3"/>
        <v/>
      </c>
      <c r="D36" s="32" t="str">
        <f t="shared" si="13"/>
        <v/>
      </c>
      <c r="E36" s="44" t="str">
        <f t="shared" si="14"/>
        <v/>
      </c>
      <c r="F36" s="31" t="str">
        <f t="shared" si="15"/>
        <v/>
      </c>
      <c r="G36" s="32" t="str">
        <f t="shared" si="16"/>
        <v/>
      </c>
      <c r="H36" s="44" t="str">
        <f t="shared" si="17"/>
        <v/>
      </c>
      <c r="I36" s="31" t="str">
        <f t="shared" si="18"/>
        <v/>
      </c>
      <c r="J36" s="32" t="str">
        <f t="shared" si="19"/>
        <v/>
      </c>
      <c r="K36" s="77" t="str">
        <f t="shared" si="20"/>
        <v/>
      </c>
      <c r="M36" s="51">
        <f ca="1"/>
        <v>45831</v>
      </c>
      <c r="N36" s="3">
        <f ca="1"/>
        <v>57.186</v>
      </c>
      <c r="O36" s="51">
        <f ca="1"/>
        <v>45833</v>
      </c>
      <c r="P36" s="3">
        <f ca="1"/>
        <v>101.746</v>
      </c>
      <c r="Q36" s="51">
        <f ca="1"/>
        <v>45922</v>
      </c>
      <c r="R36" s="3">
        <f ca="1"/>
        <v>100.8203125</v>
      </c>
      <c r="S36" s="159" t="str">
        <f t="shared" ca="1" si="0"/>
        <v/>
      </c>
      <c r="T36" s="159" t="str">
        <f t="shared" ca="1" si="1"/>
        <v/>
      </c>
    </row>
    <row r="37" spans="1:20">
      <c r="A37" s="180" t="str">
        <f t="shared" ca="1" si="12"/>
        <v/>
      </c>
      <c r="B37" s="44"/>
      <c r="C37" s="31" t="str">
        <f t="shared" si="3"/>
        <v/>
      </c>
      <c r="D37" s="32" t="str">
        <f t="shared" si="13"/>
        <v/>
      </c>
      <c r="E37" s="44" t="str">
        <f t="shared" si="14"/>
        <v/>
      </c>
      <c r="F37" s="31" t="str">
        <f t="shared" si="15"/>
        <v/>
      </c>
      <c r="G37" s="32" t="str">
        <f t="shared" si="16"/>
        <v/>
      </c>
      <c r="H37" s="44" t="str">
        <f t="shared" si="17"/>
        <v/>
      </c>
      <c r="I37" s="31" t="str">
        <f t="shared" si="18"/>
        <v/>
      </c>
      <c r="J37" s="32" t="str">
        <f t="shared" si="19"/>
        <v/>
      </c>
      <c r="K37" s="77" t="str">
        <f t="shared" si="20"/>
        <v/>
      </c>
      <c r="M37" s="51">
        <f ca="1"/>
        <v>45832</v>
      </c>
      <c r="N37" s="3">
        <f ca="1"/>
        <v>57.186</v>
      </c>
      <c r="O37" s="51">
        <f ca="1"/>
        <v>45834</v>
      </c>
      <c r="P37" s="3">
        <f ca="1"/>
        <v>102.17100000000001</v>
      </c>
      <c r="Q37" s="51">
        <f ca="1"/>
        <v>45923</v>
      </c>
      <c r="R37" s="3">
        <f ca="1"/>
        <v>101.1484375</v>
      </c>
      <c r="S37" s="159" t="str">
        <f t="shared" ca="1" si="0"/>
        <v/>
      </c>
      <c r="T37" s="159" t="str">
        <f t="shared" ca="1" si="1"/>
        <v/>
      </c>
    </row>
    <row r="38" spans="1:20">
      <c r="A38" s="180" t="str">
        <f t="shared" ref="A38:A94" ca="1" si="21">IF(AND(ISBLANK(U27), A37 = $U$1),NOW(),IF(ISBLANK(U27),"",U27))</f>
        <v/>
      </c>
      <c r="B38" s="44"/>
      <c r="C38" s="31" t="str">
        <f t="shared" si="3"/>
        <v/>
      </c>
      <c r="D38" s="32" t="str">
        <f t="shared" si="4"/>
        <v/>
      </c>
      <c r="E38" s="44" t="str">
        <f t="shared" si="5"/>
        <v/>
      </c>
      <c r="F38" s="31" t="str">
        <f t="shared" si="6"/>
        <v/>
      </c>
      <c r="G38" s="32" t="str">
        <f t="shared" si="7"/>
        <v/>
      </c>
      <c r="H38" s="44" t="str">
        <f t="shared" si="8"/>
        <v/>
      </c>
      <c r="I38" s="31" t="str">
        <f t="shared" si="9"/>
        <v/>
      </c>
      <c r="J38" s="32" t="str">
        <f t="shared" si="10"/>
        <v/>
      </c>
      <c r="K38" s="77" t="str">
        <f t="shared" si="11"/>
        <v/>
      </c>
      <c r="M38" s="51">
        <f ca="1"/>
        <v>45833</v>
      </c>
      <c r="N38" s="3">
        <f ca="1"/>
        <v>57.186</v>
      </c>
      <c r="O38" s="51">
        <f ca="1"/>
        <v>45835</v>
      </c>
      <c r="P38" s="3">
        <f ca="1"/>
        <v>102.10599999999999</v>
      </c>
      <c r="Q38" s="51">
        <f ca="1"/>
        <v>45924</v>
      </c>
      <c r="R38" s="3">
        <f ca="1"/>
        <v>100.8203125</v>
      </c>
      <c r="S38" s="159" t="str">
        <f t="shared" ca="1" si="0"/>
        <v/>
      </c>
      <c r="T38" s="159" t="str">
        <f t="shared" ca="1" si="1"/>
        <v/>
      </c>
    </row>
    <row r="39" spans="1:20">
      <c r="A39" s="180" t="str">
        <f t="shared" ca="1" si="21"/>
        <v/>
      </c>
      <c r="B39" s="44"/>
      <c r="C39" s="31" t="str">
        <f t="shared" si="3"/>
        <v/>
      </c>
      <c r="D39" s="32" t="str">
        <f t="shared" si="4"/>
        <v/>
      </c>
      <c r="E39" s="44" t="str">
        <f t="shared" si="5"/>
        <v/>
      </c>
      <c r="F39" s="31" t="str">
        <f t="shared" si="6"/>
        <v/>
      </c>
      <c r="G39" s="32" t="str">
        <f t="shared" si="7"/>
        <v/>
      </c>
      <c r="H39" s="44" t="str">
        <f t="shared" si="8"/>
        <v/>
      </c>
      <c r="I39" s="31" t="str">
        <f t="shared" si="9"/>
        <v/>
      </c>
      <c r="J39" s="32" t="str">
        <f t="shared" si="10"/>
        <v/>
      </c>
      <c r="K39" s="77" t="str">
        <f t="shared" si="11"/>
        <v/>
      </c>
      <c r="M39" s="51">
        <f ca="1"/>
        <v>45834</v>
      </c>
      <c r="N39" s="3">
        <f ca="1"/>
        <v>68.790999999999997</v>
      </c>
      <c r="O39" s="51">
        <f ca="1"/>
        <v>45838</v>
      </c>
      <c r="P39" s="3">
        <f ca="1"/>
        <v>102.623</v>
      </c>
      <c r="Q39" s="51">
        <f ca="1"/>
        <v>45925</v>
      </c>
      <c r="R39" s="3">
        <f ca="1"/>
        <v>100.6328125</v>
      </c>
      <c r="S39" s="159" t="str">
        <f t="shared" ca="1" si="0"/>
        <v/>
      </c>
      <c r="T39" s="159" t="str">
        <f t="shared" ca="1" si="1"/>
        <v/>
      </c>
    </row>
    <row r="40" spans="1:20">
      <c r="A40" s="180" t="str">
        <f t="shared" ca="1" si="21"/>
        <v/>
      </c>
      <c r="B40" s="44"/>
      <c r="C40" s="31" t="str">
        <f t="shared" si="3"/>
        <v/>
      </c>
      <c r="D40" s="32" t="str">
        <f t="shared" si="4"/>
        <v/>
      </c>
      <c r="E40" s="44" t="str">
        <f t="shared" si="5"/>
        <v/>
      </c>
      <c r="F40" s="31" t="str">
        <f t="shared" si="6"/>
        <v/>
      </c>
      <c r="G40" s="32" t="str">
        <f t="shared" si="7"/>
        <v/>
      </c>
      <c r="H40" s="44" t="str">
        <f t="shared" si="8"/>
        <v/>
      </c>
      <c r="I40" s="31" t="str">
        <f t="shared" si="9"/>
        <v/>
      </c>
      <c r="J40" s="32" t="str">
        <f t="shared" si="10"/>
        <v/>
      </c>
      <c r="K40" s="77" t="str">
        <f t="shared" si="11"/>
        <v/>
      </c>
      <c r="M40" s="51">
        <f ca="1"/>
        <v>45835</v>
      </c>
      <c r="N40" s="3">
        <f ca="1"/>
        <v>68.721999999999994</v>
      </c>
      <c r="O40" s="51">
        <f ca="1"/>
        <v>45839</v>
      </c>
      <c r="P40" s="3">
        <f ca="1"/>
        <v>102.741</v>
      </c>
      <c r="Q40" s="51">
        <f ca="1"/>
        <v>45926</v>
      </c>
      <c r="R40" s="3">
        <f ca="1"/>
        <v>100.5859375</v>
      </c>
      <c r="S40" s="159" t="str">
        <f t="shared" ca="1" si="0"/>
        <v/>
      </c>
      <c r="T40" s="159" t="str">
        <f t="shared" ca="1" si="1"/>
        <v/>
      </c>
    </row>
    <row r="41" spans="1:20">
      <c r="A41" s="180" t="str">
        <f t="shared" ca="1" si="21"/>
        <v/>
      </c>
      <c r="B41" s="44"/>
      <c r="C41" s="31" t="str">
        <f t="shared" si="3"/>
        <v/>
      </c>
      <c r="D41" s="32" t="str">
        <f t="shared" si="4"/>
        <v/>
      </c>
      <c r="E41" s="44" t="str">
        <f t="shared" si="5"/>
        <v/>
      </c>
      <c r="F41" s="31" t="str">
        <f t="shared" si="6"/>
        <v/>
      </c>
      <c r="G41" s="32" t="str">
        <f t="shared" si="7"/>
        <v/>
      </c>
      <c r="H41" s="44" t="str">
        <f t="shared" si="8"/>
        <v/>
      </c>
      <c r="I41" s="31" t="str">
        <f t="shared" si="9"/>
        <v/>
      </c>
      <c r="J41" s="32" t="str">
        <f t="shared" si="10"/>
        <v/>
      </c>
      <c r="K41" s="77" t="str">
        <f t="shared" si="11"/>
        <v/>
      </c>
      <c r="M41" s="51">
        <f ca="1"/>
        <v>45838</v>
      </c>
      <c r="N41" s="3">
        <f ca="1"/>
        <v>68.069999999999993</v>
      </c>
      <c r="O41" s="51">
        <f ca="1"/>
        <v>45840</v>
      </c>
      <c r="P41" s="3">
        <f ca="1"/>
        <v>102.589</v>
      </c>
      <c r="Q41" s="51">
        <f ca="1"/>
        <v>45929</v>
      </c>
      <c r="R41" s="3">
        <f ca="1"/>
        <v>100.8828125</v>
      </c>
      <c r="S41" s="159" t="str">
        <f t="shared" ca="1" si="0"/>
        <v/>
      </c>
      <c r="T41" s="159" t="str">
        <f t="shared" ca="1" si="1"/>
        <v/>
      </c>
    </row>
    <row r="42" spans="1:20">
      <c r="A42" s="180" t="str">
        <f t="shared" ca="1" si="21"/>
        <v/>
      </c>
      <c r="B42" s="44"/>
      <c r="C42" s="31" t="str">
        <f t="shared" si="3"/>
        <v/>
      </c>
      <c r="D42" s="32" t="str">
        <f t="shared" si="4"/>
        <v/>
      </c>
      <c r="E42" s="44" t="str">
        <f t="shared" si="5"/>
        <v/>
      </c>
      <c r="F42" s="31" t="str">
        <f t="shared" si="6"/>
        <v/>
      </c>
      <c r="G42" s="32" t="str">
        <f t="shared" si="7"/>
        <v/>
      </c>
      <c r="H42" s="44" t="str">
        <f t="shared" si="8"/>
        <v/>
      </c>
      <c r="I42" s="31" t="str">
        <f t="shared" si="9"/>
        <v/>
      </c>
      <c r="J42" s="32" t="str">
        <f t="shared" si="10"/>
        <v/>
      </c>
      <c r="K42" s="77" t="str">
        <f t="shared" si="11"/>
        <v/>
      </c>
      <c r="M42" s="51">
        <f ca="1"/>
        <v>45839</v>
      </c>
      <c r="N42" s="3">
        <f ca="1"/>
        <v>68.171999999999997</v>
      </c>
      <c r="O42" s="51">
        <f ca="1"/>
        <v>45841</v>
      </c>
      <c r="P42" s="3">
        <f ca="1"/>
        <v>102.17100000000001</v>
      </c>
      <c r="Q42" s="51">
        <f ca="1"/>
        <v>45930</v>
      </c>
      <c r="R42" s="3">
        <f ca="1"/>
        <v>100.7890625</v>
      </c>
      <c r="S42" s="159" t="str">
        <f t="shared" ca="1" si="0"/>
        <v/>
      </c>
      <c r="T42" s="159" t="str">
        <f t="shared" ca="1" si="1"/>
        <v/>
      </c>
    </row>
    <row r="43" spans="1:20">
      <c r="A43" s="180" t="str">
        <f t="shared" ca="1" si="21"/>
        <v/>
      </c>
      <c r="B43" s="44"/>
      <c r="C43" s="31" t="str">
        <f t="shared" si="3"/>
        <v/>
      </c>
      <c r="D43" s="32" t="str">
        <f t="shared" si="4"/>
        <v/>
      </c>
      <c r="E43" s="44" t="str">
        <f t="shared" si="5"/>
        <v/>
      </c>
      <c r="F43" s="31" t="str">
        <f t="shared" si="6"/>
        <v/>
      </c>
      <c r="G43" s="32" t="str">
        <f t="shared" si="7"/>
        <v/>
      </c>
      <c r="H43" s="44" t="str">
        <f t="shared" si="8"/>
        <v/>
      </c>
      <c r="I43" s="31" t="str">
        <f t="shared" si="9"/>
        <v/>
      </c>
      <c r="J43" s="32" t="str">
        <f t="shared" si="10"/>
        <v/>
      </c>
      <c r="K43" s="77" t="str">
        <f t="shared" si="11"/>
        <v/>
      </c>
      <c r="M43" s="51">
        <f ca="1"/>
        <v>45840</v>
      </c>
      <c r="N43" s="3">
        <f ca="1"/>
        <v>67.387</v>
      </c>
      <c r="O43" s="51">
        <f ca="1"/>
        <v>45845</v>
      </c>
      <c r="P43" s="3">
        <f ca="1"/>
        <v>101.631</v>
      </c>
      <c r="Q43" s="51">
        <f ca="1"/>
        <v>45931</v>
      </c>
      <c r="R43" s="3">
        <f ca="1"/>
        <v>101.2109375</v>
      </c>
      <c r="S43" s="159" t="str">
        <f t="shared" ca="1" si="0"/>
        <v/>
      </c>
      <c r="T43" s="159" t="str">
        <f t="shared" ca="1" si="1"/>
        <v/>
      </c>
    </row>
    <row r="44" spans="1:20">
      <c r="A44" s="180" t="str">
        <f t="shared" ca="1" si="21"/>
        <v/>
      </c>
      <c r="B44" s="44"/>
      <c r="C44" s="31" t="str">
        <f t="shared" si="3"/>
        <v/>
      </c>
      <c r="D44" s="32" t="str">
        <f t="shared" si="4"/>
        <v/>
      </c>
      <c r="E44" s="44" t="str">
        <f t="shared" si="5"/>
        <v/>
      </c>
      <c r="F44" s="31" t="str">
        <f t="shared" si="6"/>
        <v/>
      </c>
      <c r="G44" s="32" t="str">
        <f t="shared" si="7"/>
        <v/>
      </c>
      <c r="H44" s="44" t="str">
        <f t="shared" si="8"/>
        <v/>
      </c>
      <c r="I44" s="31" t="str">
        <f t="shared" si="9"/>
        <v/>
      </c>
      <c r="J44" s="32" t="str">
        <f t="shared" si="10"/>
        <v/>
      </c>
      <c r="K44" s="77" t="str">
        <f t="shared" si="11"/>
        <v/>
      </c>
      <c r="M44" s="51">
        <f ca="1"/>
        <v>45841</v>
      </c>
      <c r="N44" s="3">
        <f ca="1"/>
        <v>67.069999999999993</v>
      </c>
      <c r="O44" s="51">
        <f ca="1"/>
        <v>45846</v>
      </c>
      <c r="P44" s="3">
        <f ca="1"/>
        <v>101.41500000000001</v>
      </c>
      <c r="Q44" s="51">
        <f ca="1"/>
        <v>45932</v>
      </c>
      <c r="R44" s="3">
        <f ca="1"/>
        <v>101.3359375</v>
      </c>
      <c r="S44" s="159" t="str">
        <f t="shared" ca="1" si="0"/>
        <v/>
      </c>
      <c r="T44" s="159" t="str">
        <f t="shared" ca="1" si="1"/>
        <v/>
      </c>
    </row>
    <row r="45" spans="1:20">
      <c r="A45" s="180" t="str">
        <f t="shared" ca="1" si="21"/>
        <v/>
      </c>
      <c r="B45" s="44"/>
      <c r="C45" s="31" t="str">
        <f t="shared" si="3"/>
        <v/>
      </c>
      <c r="D45" s="32" t="str">
        <f t="shared" si="4"/>
        <v/>
      </c>
      <c r="E45" s="44" t="str">
        <f t="shared" si="5"/>
        <v/>
      </c>
      <c r="F45" s="31" t="str">
        <f t="shared" si="6"/>
        <v/>
      </c>
      <c r="G45" s="32" t="str">
        <f t="shared" si="7"/>
        <v/>
      </c>
      <c r="H45" s="44" t="str">
        <f t="shared" si="8"/>
        <v/>
      </c>
      <c r="I45" s="31" t="str">
        <f t="shared" si="9"/>
        <v/>
      </c>
      <c r="J45" s="32" t="str">
        <f t="shared" si="10"/>
        <v/>
      </c>
      <c r="K45" s="77" t="str">
        <f t="shared" si="11"/>
        <v/>
      </c>
      <c r="M45" s="51">
        <f ca="1"/>
        <v>45842</v>
      </c>
      <c r="N45" s="3">
        <f ca="1"/>
        <v>66.430999999999997</v>
      </c>
      <c r="O45" s="51">
        <f ca="1"/>
        <v>45847</v>
      </c>
      <c r="P45" s="3">
        <f ca="1"/>
        <v>101.871</v>
      </c>
      <c r="Q45" s="51">
        <f ca="1"/>
        <v>45933</v>
      </c>
      <c r="R45" s="3">
        <f ca="1"/>
        <v>101.0390625</v>
      </c>
      <c r="S45" s="159" t="str">
        <f t="shared" ca="1" si="0"/>
        <v/>
      </c>
      <c r="T45" s="159" t="str">
        <f t="shared" ca="1" si="1"/>
        <v/>
      </c>
    </row>
    <row r="46" spans="1:20">
      <c r="A46" s="180" t="str">
        <f t="shared" ca="1" si="21"/>
        <v/>
      </c>
      <c r="B46" s="44"/>
      <c r="C46" s="31" t="str">
        <f t="shared" si="3"/>
        <v/>
      </c>
      <c r="D46" s="32" t="str">
        <f t="shared" si="4"/>
        <v/>
      </c>
      <c r="E46" s="44" t="str">
        <f t="shared" si="5"/>
        <v/>
      </c>
      <c r="F46" s="31" t="str">
        <f t="shared" si="6"/>
        <v/>
      </c>
      <c r="G46" s="32" t="str">
        <f t="shared" si="7"/>
        <v/>
      </c>
      <c r="H46" s="44" t="str">
        <f t="shared" si="8"/>
        <v/>
      </c>
      <c r="I46" s="31" t="str">
        <f t="shared" si="9"/>
        <v/>
      </c>
      <c r="J46" s="32" t="str">
        <f t="shared" si="10"/>
        <v/>
      </c>
      <c r="K46" s="77" t="str">
        <f t="shared" si="11"/>
        <v/>
      </c>
      <c r="M46" s="51">
        <f ca="1"/>
        <v>45845</v>
      </c>
      <c r="N46" s="3">
        <f ca="1"/>
        <v>65.94</v>
      </c>
      <c r="O46" s="51">
        <f ca="1"/>
        <v>45848</v>
      </c>
      <c r="P46" s="3">
        <f ca="1"/>
        <v>101.907</v>
      </c>
      <c r="Q46" s="51">
        <f ca="1"/>
        <v>45936</v>
      </c>
      <c r="R46" s="3">
        <f ca="1"/>
        <v>100.765625</v>
      </c>
      <c r="S46" s="159" t="str">
        <f t="shared" ca="1" si="0"/>
        <v/>
      </c>
      <c r="T46" s="159" t="str">
        <f t="shared" ca="1" si="1"/>
        <v/>
      </c>
    </row>
    <row r="47" spans="1:20">
      <c r="A47" s="180" t="str">
        <f t="shared" ca="1" si="21"/>
        <v/>
      </c>
      <c r="B47" s="44"/>
      <c r="C47" s="31" t="str">
        <f t="shared" si="3"/>
        <v/>
      </c>
      <c r="D47" s="32" t="str">
        <f t="shared" si="4"/>
        <v/>
      </c>
      <c r="E47" s="44" t="str">
        <f t="shared" si="5"/>
        <v/>
      </c>
      <c r="F47" s="31" t="str">
        <f t="shared" si="6"/>
        <v/>
      </c>
      <c r="G47" s="32" t="str">
        <f t="shared" si="7"/>
        <v/>
      </c>
      <c r="H47" s="44" t="str">
        <f t="shared" si="8"/>
        <v/>
      </c>
      <c r="I47" s="31" t="str">
        <f t="shared" si="9"/>
        <v/>
      </c>
      <c r="J47" s="32" t="str">
        <f t="shared" si="10"/>
        <v/>
      </c>
      <c r="K47" s="77" t="str">
        <f t="shared" si="11"/>
        <v/>
      </c>
      <c r="M47" s="51">
        <f ca="1"/>
        <v>45846</v>
      </c>
      <c r="N47" s="3">
        <f ca="1"/>
        <v>66.525000000000006</v>
      </c>
      <c r="O47" s="51">
        <f ca="1"/>
        <v>45849</v>
      </c>
      <c r="P47" s="3">
        <f ca="1"/>
        <v>101.364</v>
      </c>
      <c r="Q47" s="51">
        <f ca="1"/>
        <v>45937</v>
      </c>
      <c r="R47" s="3">
        <f ca="1"/>
        <v>101.0078125</v>
      </c>
      <c r="S47" s="159" t="str">
        <f t="shared" ca="1" si="0"/>
        <v/>
      </c>
      <c r="T47" s="159" t="str">
        <f t="shared" ca="1" si="1"/>
        <v/>
      </c>
    </row>
    <row r="48" spans="1:20">
      <c r="A48" s="180" t="str">
        <f t="shared" ca="1" si="21"/>
        <v/>
      </c>
      <c r="B48" s="44"/>
      <c r="C48" s="31" t="str">
        <f t="shared" si="3"/>
        <v/>
      </c>
      <c r="D48" s="32" t="str">
        <f t="shared" si="4"/>
        <v/>
      </c>
      <c r="E48" s="44" t="str">
        <f t="shared" si="5"/>
        <v/>
      </c>
      <c r="F48" s="31" t="str">
        <f t="shared" si="6"/>
        <v/>
      </c>
      <c r="G48" s="32" t="str">
        <f t="shared" si="7"/>
        <v/>
      </c>
      <c r="H48" s="44" t="str">
        <f t="shared" si="8"/>
        <v/>
      </c>
      <c r="I48" s="31" t="str">
        <f t="shared" si="9"/>
        <v/>
      </c>
      <c r="J48" s="32" t="str">
        <f t="shared" si="10"/>
        <v/>
      </c>
      <c r="K48" s="77" t="str">
        <f t="shared" si="11"/>
        <v/>
      </c>
      <c r="M48" s="51">
        <f ca="1"/>
        <v>45847</v>
      </c>
      <c r="N48" s="3">
        <f ca="1"/>
        <v>66.244</v>
      </c>
      <c r="O48" s="51">
        <f ca="1"/>
        <v>45852</v>
      </c>
      <c r="P48" s="3">
        <f ca="1"/>
        <v>101.203</v>
      </c>
      <c r="Q48" s="51">
        <f ca="1"/>
        <v>45938</v>
      </c>
      <c r="R48" s="3">
        <f ca="1"/>
        <v>101.046875</v>
      </c>
      <c r="S48" s="159" t="str">
        <f t="shared" ca="1" si="0"/>
        <v/>
      </c>
      <c r="T48" s="159" t="str">
        <f t="shared" ca="1" si="1"/>
        <v/>
      </c>
    </row>
    <row r="49" spans="1:20">
      <c r="A49" s="180" t="str">
        <f t="shared" ca="1" si="21"/>
        <v/>
      </c>
      <c r="B49" s="44"/>
      <c r="C49" s="31" t="str">
        <f t="shared" si="3"/>
        <v/>
      </c>
      <c r="D49" s="32" t="str">
        <f t="shared" si="4"/>
        <v/>
      </c>
      <c r="E49" s="44" t="str">
        <f t="shared" si="5"/>
        <v/>
      </c>
      <c r="F49" s="31" t="str">
        <f t="shared" si="6"/>
        <v/>
      </c>
      <c r="G49" s="32" t="str">
        <f t="shared" si="7"/>
        <v/>
      </c>
      <c r="H49" s="44" t="str">
        <f t="shared" si="8"/>
        <v/>
      </c>
      <c r="I49" s="31" t="str">
        <f t="shared" si="9"/>
        <v/>
      </c>
      <c r="J49" s="32" t="str">
        <f t="shared" si="10"/>
        <v/>
      </c>
      <c r="K49" s="77" t="str">
        <f t="shared" si="11"/>
        <v/>
      </c>
      <c r="M49" s="51">
        <f ca="1"/>
        <v>45848</v>
      </c>
      <c r="N49" s="3">
        <f ca="1"/>
        <v>66.423000000000002</v>
      </c>
      <c r="O49" s="51">
        <f ca="1"/>
        <v>45853</v>
      </c>
      <c r="P49" s="3">
        <f ca="1"/>
        <v>100.934</v>
      </c>
      <c r="Q49" s="51">
        <f ca="1"/>
        <v>45939</v>
      </c>
      <c r="R49" s="3">
        <f ca="1"/>
        <v>100.8828125</v>
      </c>
      <c r="S49" s="159" t="str">
        <f t="shared" ca="1" si="0"/>
        <v/>
      </c>
      <c r="T49" s="159" t="str">
        <f t="shared" ca="1" si="1"/>
        <v/>
      </c>
    </row>
    <row r="50" spans="1:20">
      <c r="A50" s="180" t="str">
        <f t="shared" ca="1" si="21"/>
        <v/>
      </c>
      <c r="B50" s="44"/>
      <c r="C50" s="31" t="str">
        <f t="shared" si="3"/>
        <v/>
      </c>
      <c r="D50" s="32" t="str">
        <f t="shared" si="4"/>
        <v/>
      </c>
      <c r="E50" s="44" t="str">
        <f t="shared" si="5"/>
        <v/>
      </c>
      <c r="F50" s="31" t="str">
        <f t="shared" si="6"/>
        <v/>
      </c>
      <c r="G50" s="32" t="str">
        <f t="shared" si="7"/>
        <v/>
      </c>
      <c r="H50" s="44" t="str">
        <f t="shared" si="8"/>
        <v/>
      </c>
      <c r="I50" s="31" t="str">
        <f t="shared" si="9"/>
        <v/>
      </c>
      <c r="J50" s="32" t="str">
        <f t="shared" si="10"/>
        <v/>
      </c>
      <c r="K50" s="77" t="str">
        <f t="shared" si="11"/>
        <v/>
      </c>
      <c r="M50" s="51">
        <f ca="1"/>
        <v>45849</v>
      </c>
      <c r="N50" s="3">
        <f ca="1"/>
        <v>67.114000000000004</v>
      </c>
      <c r="O50" s="51">
        <f ca="1"/>
        <v>45854</v>
      </c>
      <c r="P50" s="3">
        <f ca="1"/>
        <v>101.27</v>
      </c>
      <c r="Q50" s="51">
        <f ca="1"/>
        <v>45940</v>
      </c>
      <c r="R50" s="3">
        <f ca="1"/>
        <v>101.734375</v>
      </c>
      <c r="S50" s="159" t="str">
        <f t="shared" ca="1" si="0"/>
        <v/>
      </c>
      <c r="T50" s="159" t="str">
        <f t="shared" ca="1" si="1"/>
        <v/>
      </c>
    </row>
    <row r="51" spans="1:20">
      <c r="A51" s="180" t="str">
        <f t="shared" ca="1" si="21"/>
        <v/>
      </c>
      <c r="B51" s="44"/>
      <c r="C51" s="31" t="str">
        <f t="shared" si="3"/>
        <v/>
      </c>
      <c r="D51" s="32" t="str">
        <f t="shared" si="4"/>
        <v/>
      </c>
      <c r="E51" s="44" t="str">
        <f t="shared" si="5"/>
        <v/>
      </c>
      <c r="F51" s="31" t="str">
        <f t="shared" si="6"/>
        <v/>
      </c>
      <c r="G51" s="32" t="str">
        <f t="shared" si="7"/>
        <v/>
      </c>
      <c r="H51" s="44" t="str">
        <f t="shared" si="8"/>
        <v/>
      </c>
      <c r="I51" s="31" t="str">
        <f t="shared" si="9"/>
        <v/>
      </c>
      <c r="J51" s="32" t="str">
        <f t="shared" si="10"/>
        <v/>
      </c>
      <c r="K51" s="77" t="str">
        <f t="shared" si="11"/>
        <v/>
      </c>
      <c r="M51" s="51">
        <f ca="1"/>
        <v>45852</v>
      </c>
      <c r="N51" s="3">
        <f ca="1"/>
        <v>67.042000000000002</v>
      </c>
      <c r="O51" s="51">
        <f ca="1"/>
        <v>45855</v>
      </c>
      <c r="P51" s="3">
        <f ca="1"/>
        <v>101.5</v>
      </c>
      <c r="Q51" s="51">
        <f ca="1"/>
        <v>45943</v>
      </c>
      <c r="R51" s="3">
        <f ca="1"/>
        <v>101.734375</v>
      </c>
      <c r="S51" s="159" t="str">
        <f t="shared" ca="1" si="0"/>
        <v/>
      </c>
      <c r="T51" s="159" t="str">
        <f t="shared" ca="1" si="1"/>
        <v/>
      </c>
    </row>
    <row r="52" spans="1:20">
      <c r="A52" s="180" t="str">
        <f t="shared" ca="1" si="21"/>
        <v/>
      </c>
      <c r="B52" s="44"/>
      <c r="C52" s="31" t="str">
        <f t="shared" si="3"/>
        <v/>
      </c>
      <c r="D52" s="32" t="str">
        <f t="shared" si="4"/>
        <v/>
      </c>
      <c r="E52" s="44" t="str">
        <f t="shared" si="5"/>
        <v/>
      </c>
      <c r="F52" s="31" t="str">
        <f t="shared" si="6"/>
        <v/>
      </c>
      <c r="G52" s="32" t="str">
        <f t="shared" si="7"/>
        <v/>
      </c>
      <c r="H52" s="44" t="str">
        <f t="shared" si="8"/>
        <v/>
      </c>
      <c r="I52" s="31" t="str">
        <f t="shared" si="9"/>
        <v/>
      </c>
      <c r="J52" s="32" t="str">
        <f t="shared" si="10"/>
        <v/>
      </c>
      <c r="K52" s="77" t="str">
        <f t="shared" si="11"/>
        <v/>
      </c>
      <c r="M52" s="51">
        <f ca="1"/>
        <v>45853</v>
      </c>
      <c r="N52" s="3">
        <f ca="1"/>
        <v>67.724999999999994</v>
      </c>
      <c r="O52" s="51">
        <f ca="1"/>
        <v>45856</v>
      </c>
      <c r="P52" s="3">
        <f ca="1"/>
        <v>101.68</v>
      </c>
      <c r="Q52" s="51">
        <f ca="1"/>
        <v>45944</v>
      </c>
      <c r="R52" s="3">
        <f ca="1"/>
        <v>101.7421875</v>
      </c>
      <c r="S52" s="159" t="str">
        <f t="shared" ca="1" si="0"/>
        <v/>
      </c>
      <c r="T52" s="159" t="str">
        <f t="shared" ca="1" si="1"/>
        <v/>
      </c>
    </row>
    <row r="53" spans="1:20">
      <c r="A53" s="180" t="str">
        <f t="shared" ca="1" si="21"/>
        <v/>
      </c>
      <c r="B53" s="44"/>
      <c r="C53" s="31" t="str">
        <f t="shared" si="3"/>
        <v/>
      </c>
      <c r="D53" s="32" t="str">
        <f t="shared" si="4"/>
        <v/>
      </c>
      <c r="E53" s="44" t="str">
        <f t="shared" si="5"/>
        <v/>
      </c>
      <c r="F53" s="31" t="str">
        <f t="shared" si="6"/>
        <v/>
      </c>
      <c r="G53" s="32" t="str">
        <f t="shared" si="7"/>
        <v/>
      </c>
      <c r="H53" s="44" t="str">
        <f t="shared" si="8"/>
        <v/>
      </c>
      <c r="I53" s="31" t="str">
        <f t="shared" si="9"/>
        <v/>
      </c>
      <c r="J53" s="32" t="str">
        <f t="shared" si="10"/>
        <v/>
      </c>
      <c r="K53" s="77" t="str">
        <f t="shared" si="11"/>
        <v/>
      </c>
      <c r="M53" s="51">
        <f ca="1"/>
        <v>45854</v>
      </c>
      <c r="N53" s="3">
        <f ca="1"/>
        <v>67.887</v>
      </c>
      <c r="O53" s="51">
        <f ca="1"/>
        <v>45859</v>
      </c>
      <c r="P53" s="3">
        <f ca="1"/>
        <v>101.997</v>
      </c>
      <c r="Q53" s="51">
        <f ca="1"/>
        <v>45945</v>
      </c>
      <c r="R53" s="3">
        <f ca="1"/>
        <v>101.7734375</v>
      </c>
      <c r="S53" s="159" t="str">
        <f t="shared" ca="1" si="0"/>
        <v/>
      </c>
      <c r="T53" s="159" t="str">
        <f t="shared" ca="1" si="1"/>
        <v/>
      </c>
    </row>
    <row r="54" spans="1:20">
      <c r="A54" s="180" t="str">
        <f t="shared" ca="1" si="21"/>
        <v/>
      </c>
      <c r="B54" s="44"/>
      <c r="C54" s="31" t="str">
        <f t="shared" si="3"/>
        <v/>
      </c>
      <c r="D54" s="32" t="str">
        <f t="shared" si="4"/>
        <v/>
      </c>
      <c r="E54" s="44" t="str">
        <f t="shared" si="5"/>
        <v/>
      </c>
      <c r="F54" s="31" t="str">
        <f t="shared" si="6"/>
        <v/>
      </c>
      <c r="G54" s="32" t="str">
        <f t="shared" si="7"/>
        <v/>
      </c>
      <c r="H54" s="44" t="str">
        <f t="shared" si="8"/>
        <v/>
      </c>
      <c r="I54" s="31" t="str">
        <f t="shared" si="9"/>
        <v/>
      </c>
      <c r="J54" s="32" t="str">
        <f t="shared" si="10"/>
        <v/>
      </c>
      <c r="K54" s="77" t="str">
        <f t="shared" si="11"/>
        <v/>
      </c>
      <c r="M54" s="51">
        <f ca="1"/>
        <v>45855</v>
      </c>
      <c r="N54" s="3">
        <f ca="1"/>
        <v>67.484999999999999</v>
      </c>
      <c r="O54" s="51">
        <f ca="1"/>
        <v>45860</v>
      </c>
      <c r="P54" s="3">
        <f ca="1"/>
        <v>102.188</v>
      </c>
      <c r="Q54" s="51">
        <f ca="1"/>
        <v>45946</v>
      </c>
      <c r="R54" s="3">
        <f ca="1"/>
        <v>102.2109375</v>
      </c>
      <c r="S54" s="159" t="str">
        <f t="shared" ca="1" si="0"/>
        <v/>
      </c>
      <c r="T54" s="159" t="str">
        <f t="shared" ca="1" si="1"/>
        <v/>
      </c>
    </row>
    <row r="55" spans="1:20">
      <c r="A55" s="180" t="str">
        <f t="shared" ca="1" si="21"/>
        <v/>
      </c>
      <c r="B55" s="44"/>
      <c r="C55" s="31" t="str">
        <f t="shared" si="3"/>
        <v/>
      </c>
      <c r="D55" s="32" t="str">
        <f t="shared" si="4"/>
        <v/>
      </c>
      <c r="E55" s="44" t="str">
        <f t="shared" si="5"/>
        <v/>
      </c>
      <c r="F55" s="31" t="str">
        <f t="shared" si="6"/>
        <v/>
      </c>
      <c r="G55" s="32" t="str">
        <f t="shared" si="7"/>
        <v/>
      </c>
      <c r="H55" s="44" t="str">
        <f t="shared" si="8"/>
        <v/>
      </c>
      <c r="I55" s="31" t="str">
        <f t="shared" si="9"/>
        <v/>
      </c>
      <c r="J55" s="32" t="str">
        <f t="shared" si="10"/>
        <v/>
      </c>
      <c r="K55" s="77" t="str">
        <f t="shared" si="11"/>
        <v/>
      </c>
      <c r="M55" s="51">
        <f ca="1"/>
        <v>45856</v>
      </c>
      <c r="N55" s="3">
        <f ca="1"/>
        <v>66.545000000000002</v>
      </c>
      <c r="O55" s="51">
        <f ca="1"/>
        <v>45861</v>
      </c>
      <c r="P55" s="3">
        <f ca="1"/>
        <v>101.98399999999999</v>
      </c>
      <c r="Q55" s="51">
        <f ca="1"/>
        <v>45947</v>
      </c>
      <c r="R55" s="3">
        <f ca="1"/>
        <v>101.9296875</v>
      </c>
      <c r="S55" s="159" t="str">
        <f t="shared" ca="1" si="0"/>
        <v/>
      </c>
      <c r="T55" s="159" t="str">
        <f t="shared" ca="1" si="1"/>
        <v/>
      </c>
    </row>
    <row r="56" spans="1:20">
      <c r="A56" s="180" t="str">
        <f t="shared" ca="1" si="21"/>
        <v/>
      </c>
      <c r="B56" s="44"/>
      <c r="C56" s="31" t="str">
        <f t="shared" si="3"/>
        <v/>
      </c>
      <c r="D56" s="32" t="str">
        <f t="shared" si="4"/>
        <v/>
      </c>
      <c r="E56" s="44" t="str">
        <f t="shared" si="5"/>
        <v/>
      </c>
      <c r="F56" s="31" t="str">
        <f t="shared" si="6"/>
        <v/>
      </c>
      <c r="G56" s="32" t="str">
        <f t="shared" si="7"/>
        <v/>
      </c>
      <c r="H56" s="44" t="str">
        <f t="shared" si="8"/>
        <v/>
      </c>
      <c r="I56" s="31" t="str">
        <f t="shared" si="9"/>
        <v/>
      </c>
      <c r="J56" s="32" t="str">
        <f t="shared" si="10"/>
        <v/>
      </c>
      <c r="K56" s="77" t="str">
        <f t="shared" si="11"/>
        <v/>
      </c>
      <c r="M56" s="51">
        <f ca="1"/>
        <v>45859</v>
      </c>
      <c r="N56" s="3">
        <f ca="1"/>
        <v>66.367000000000004</v>
      </c>
      <c r="O56" s="51">
        <f ca="1"/>
        <v>45862</v>
      </c>
      <c r="P56" s="3">
        <f ca="1"/>
        <v>102.03</v>
      </c>
      <c r="Q56" s="51">
        <f ca="1"/>
        <v>45950</v>
      </c>
      <c r="R56" s="3">
        <f ca="1"/>
        <v>102.1640625</v>
      </c>
      <c r="S56" s="159" t="str">
        <f t="shared" ca="1" si="0"/>
        <v/>
      </c>
      <c r="T56" s="159" t="str">
        <f t="shared" ca="1" si="1"/>
        <v/>
      </c>
    </row>
    <row r="57" spans="1:20">
      <c r="A57" s="180" t="str">
        <f t="shared" ca="1" si="21"/>
        <v/>
      </c>
      <c r="B57" s="44"/>
      <c r="C57" s="31" t="str">
        <f t="shared" si="3"/>
        <v/>
      </c>
      <c r="D57" s="32" t="str">
        <f t="shared" si="4"/>
        <v/>
      </c>
      <c r="E57" s="44" t="str">
        <f t="shared" si="5"/>
        <v/>
      </c>
      <c r="F57" s="31" t="str">
        <f t="shared" si="6"/>
        <v/>
      </c>
      <c r="G57" s="32" t="str">
        <f t="shared" si="7"/>
        <v/>
      </c>
      <c r="H57" s="44" t="str">
        <f t="shared" si="8"/>
        <v/>
      </c>
      <c r="I57" s="31" t="str">
        <f t="shared" si="9"/>
        <v/>
      </c>
      <c r="J57" s="32" t="str">
        <f t="shared" si="10"/>
        <v/>
      </c>
      <c r="K57" s="77" t="str">
        <f t="shared" si="11"/>
        <v/>
      </c>
      <c r="M57" s="51">
        <f ca="1"/>
        <v>45860</v>
      </c>
      <c r="N57" s="3">
        <f ca="1"/>
        <v>66.105000000000004</v>
      </c>
      <c r="O57" s="51">
        <f ca="1"/>
        <v>45863</v>
      </c>
      <c r="P57" s="3">
        <f ca="1"/>
        <v>102.10899999999999</v>
      </c>
      <c r="Q57" s="51">
        <f ca="1"/>
        <v>45951</v>
      </c>
      <c r="R57" s="3">
        <f ca="1"/>
        <v>102.3046875</v>
      </c>
      <c r="S57" s="159" t="str">
        <f t="shared" ca="1" si="0"/>
        <v/>
      </c>
      <c r="T57" s="159" t="str">
        <f t="shared" ca="1" si="1"/>
        <v/>
      </c>
    </row>
    <row r="58" spans="1:20">
      <c r="A58" s="180" t="str">
        <f t="shared" ca="1" si="21"/>
        <v/>
      </c>
      <c r="B58" s="44"/>
      <c r="C58" s="31" t="str">
        <f t="shared" si="3"/>
        <v/>
      </c>
      <c r="D58" s="32" t="str">
        <f t="shared" si="4"/>
        <v/>
      </c>
      <c r="E58" s="44" t="str">
        <f t="shared" si="5"/>
        <v/>
      </c>
      <c r="F58" s="31" t="str">
        <f t="shared" si="6"/>
        <v/>
      </c>
      <c r="G58" s="32" t="str">
        <f t="shared" si="7"/>
        <v/>
      </c>
      <c r="H58" s="44" t="str">
        <f t="shared" si="8"/>
        <v/>
      </c>
      <c r="I58" s="31" t="str">
        <f t="shared" si="9"/>
        <v/>
      </c>
      <c r="J58" s="32" t="str">
        <f t="shared" si="10"/>
        <v/>
      </c>
      <c r="K58" s="77" t="str">
        <f t="shared" si="11"/>
        <v/>
      </c>
      <c r="M58" s="51">
        <f ca="1"/>
        <v>45861</v>
      </c>
      <c r="N58" s="3">
        <f ca="1"/>
        <v>65.403000000000006</v>
      </c>
      <c r="O58" s="51">
        <f ca="1"/>
        <v>45866</v>
      </c>
      <c r="P58" s="3">
        <f ca="1"/>
        <v>101.959</v>
      </c>
      <c r="Q58" s="51">
        <f ca="1"/>
        <v>45952</v>
      </c>
      <c r="R58" s="3">
        <f ca="1"/>
        <v>102.40625</v>
      </c>
      <c r="S58" s="159" t="str">
        <f t="shared" ca="1" si="0"/>
        <v/>
      </c>
      <c r="T58" s="159" t="str">
        <f t="shared" ca="1" si="1"/>
        <v/>
      </c>
    </row>
    <row r="59" spans="1:20">
      <c r="A59" s="180" t="str">
        <f t="shared" ca="1" si="21"/>
        <v/>
      </c>
      <c r="B59" s="44"/>
      <c r="C59" s="31" t="str">
        <f t="shared" si="3"/>
        <v/>
      </c>
      <c r="D59" s="32" t="str">
        <f t="shared" si="4"/>
        <v/>
      </c>
      <c r="E59" s="44" t="str">
        <f t="shared" si="5"/>
        <v/>
      </c>
      <c r="F59" s="31" t="str">
        <f t="shared" si="6"/>
        <v/>
      </c>
      <c r="G59" s="32" t="str">
        <f t="shared" si="7"/>
        <v/>
      </c>
      <c r="H59" s="44" t="str">
        <f t="shared" si="8"/>
        <v/>
      </c>
      <c r="I59" s="31" t="str">
        <f t="shared" si="9"/>
        <v/>
      </c>
      <c r="J59" s="32" t="str">
        <f t="shared" si="10"/>
        <v/>
      </c>
      <c r="K59" s="77" t="str">
        <f t="shared" si="11"/>
        <v/>
      </c>
      <c r="M59" s="51">
        <f ca="1"/>
        <v>45862</v>
      </c>
      <c r="N59" s="3">
        <f ca="1"/>
        <v>65.320999999999998</v>
      </c>
      <c r="O59" s="51">
        <f ca="1"/>
        <v>45867</v>
      </c>
      <c r="P59" s="3">
        <f ca="1"/>
        <v>102.581</v>
      </c>
      <c r="Q59" s="51">
        <f ca="1"/>
        <v>45953</v>
      </c>
      <c r="R59" s="3">
        <f ca="1"/>
        <v>101.9921875</v>
      </c>
      <c r="S59" s="159" t="str">
        <f t="shared" ca="1" si="0"/>
        <v/>
      </c>
      <c r="T59" s="159" t="str">
        <f t="shared" ca="1" si="1"/>
        <v/>
      </c>
    </row>
    <row r="60" spans="1:20">
      <c r="A60" s="180" t="str">
        <f t="shared" ca="1" si="21"/>
        <v/>
      </c>
      <c r="B60" s="44"/>
      <c r="C60" s="31" t="str">
        <f t="shared" si="3"/>
        <v/>
      </c>
      <c r="D60" s="32" t="str">
        <f t="shared" si="4"/>
        <v/>
      </c>
      <c r="E60" s="44" t="str">
        <f t="shared" si="5"/>
        <v/>
      </c>
      <c r="F60" s="31" t="str">
        <f t="shared" si="6"/>
        <v/>
      </c>
      <c r="G60" s="32" t="str">
        <f t="shared" si="7"/>
        <v/>
      </c>
      <c r="H60" s="44" t="str">
        <f t="shared" si="8"/>
        <v/>
      </c>
      <c r="I60" s="31" t="str">
        <f t="shared" si="9"/>
        <v/>
      </c>
      <c r="J60" s="32" t="str">
        <f t="shared" si="10"/>
        <v/>
      </c>
      <c r="K60" s="77" t="str">
        <f t="shared" si="11"/>
        <v/>
      </c>
      <c r="M60" s="51">
        <f ca="1"/>
        <v>45863</v>
      </c>
      <c r="N60" s="3">
        <f ca="1"/>
        <v>64.915999999999997</v>
      </c>
      <c r="O60" s="51">
        <f ca="1"/>
        <v>45868</v>
      </c>
      <c r="P60" s="3">
        <f ca="1"/>
        <v>102.148</v>
      </c>
      <c r="Q60" s="51">
        <f ca="1"/>
        <v>45954</v>
      </c>
      <c r="R60" s="3">
        <f ca="1"/>
        <v>101.984375</v>
      </c>
      <c r="S60" s="159" t="str">
        <f t="shared" ca="1" si="0"/>
        <v/>
      </c>
      <c r="T60" s="159" t="str">
        <f t="shared" ca="1" si="1"/>
        <v/>
      </c>
    </row>
    <row r="61" spans="1:20">
      <c r="A61" s="180" t="str">
        <f t="shared" ca="1" si="21"/>
        <v/>
      </c>
      <c r="B61" s="44"/>
      <c r="C61" s="31" t="str">
        <f t="shared" si="3"/>
        <v/>
      </c>
      <c r="D61" s="32" t="str">
        <f t="shared" si="4"/>
        <v/>
      </c>
      <c r="E61" s="44" t="str">
        <f t="shared" si="5"/>
        <v/>
      </c>
      <c r="F61" s="31" t="str">
        <f t="shared" si="6"/>
        <v/>
      </c>
      <c r="G61" s="32" t="str">
        <f t="shared" si="7"/>
        <v/>
      </c>
      <c r="H61" s="44" t="str">
        <f t="shared" si="8"/>
        <v/>
      </c>
      <c r="I61" s="31" t="str">
        <f t="shared" si="9"/>
        <v/>
      </c>
      <c r="J61" s="32" t="str">
        <f t="shared" si="10"/>
        <v/>
      </c>
      <c r="K61" s="77" t="str">
        <f t="shared" si="11"/>
        <v/>
      </c>
      <c r="M61" s="51">
        <f ca="1"/>
        <v>45866</v>
      </c>
      <c r="N61" s="3">
        <f ca="1"/>
        <v>64.944999999999993</v>
      </c>
      <c r="O61" s="51">
        <f ca="1"/>
        <v>45869</v>
      </c>
      <c r="P61" s="3">
        <f ca="1"/>
        <v>102.137</v>
      </c>
      <c r="Q61" s="51">
        <f ca="1"/>
        <v>45957</v>
      </c>
      <c r="R61" s="3">
        <f ca="1"/>
        <v>102.15625</v>
      </c>
      <c r="S61" s="159" t="str">
        <f t="shared" ca="1" si="0"/>
        <v/>
      </c>
      <c r="T61" s="159" t="str">
        <f t="shared" ca="1" si="1"/>
        <v/>
      </c>
    </row>
    <row r="62" spans="1:20">
      <c r="A62" s="180" t="str">
        <f t="shared" ca="1" si="21"/>
        <v/>
      </c>
      <c r="B62" s="44"/>
      <c r="C62" s="31" t="str">
        <f t="shared" si="3"/>
        <v/>
      </c>
      <c r="D62" s="32" t="str">
        <f t="shared" si="4"/>
        <v/>
      </c>
      <c r="E62" s="44" t="str">
        <f t="shared" si="5"/>
        <v/>
      </c>
      <c r="F62" s="31" t="str">
        <f t="shared" si="6"/>
        <v/>
      </c>
      <c r="G62" s="32" t="str">
        <f t="shared" si="7"/>
        <v/>
      </c>
      <c r="H62" s="44" t="str">
        <f t="shared" si="8"/>
        <v/>
      </c>
      <c r="I62" s="31" t="str">
        <f t="shared" si="9"/>
        <v/>
      </c>
      <c r="J62" s="32" t="str">
        <f t="shared" si="10"/>
        <v/>
      </c>
      <c r="K62" s="77" t="str">
        <f t="shared" si="11"/>
        <v/>
      </c>
      <c r="M62" s="51">
        <f ca="1"/>
        <v>45867</v>
      </c>
      <c r="N62" s="3">
        <f ca="1"/>
        <v>64.834000000000003</v>
      </c>
      <c r="O62" s="51">
        <f ca="1"/>
        <v>45870</v>
      </c>
      <c r="P62" s="3">
        <f ca="1"/>
        <v>102.979</v>
      </c>
      <c r="Q62" s="51">
        <f ca="1"/>
        <v>45958</v>
      </c>
      <c r="R62" s="3">
        <f ca="1"/>
        <v>102.1953125</v>
      </c>
      <c r="S62" s="159" t="str">
        <f t="shared" ca="1" si="0"/>
        <v/>
      </c>
      <c r="T62" s="159" t="str">
        <f t="shared" ca="1" si="1"/>
        <v/>
      </c>
    </row>
    <row r="63" spans="1:20">
      <c r="A63" s="180" t="str">
        <f t="shared" ca="1" si="21"/>
        <v/>
      </c>
      <c r="B63" s="44"/>
      <c r="C63" s="31" t="str">
        <f t="shared" si="3"/>
        <v/>
      </c>
      <c r="D63" s="32" t="str">
        <f t="shared" si="4"/>
        <v/>
      </c>
      <c r="E63" s="44" t="str">
        <f t="shared" si="5"/>
        <v/>
      </c>
      <c r="F63" s="31" t="str">
        <f t="shared" si="6"/>
        <v/>
      </c>
      <c r="G63" s="32" t="str">
        <f t="shared" si="7"/>
        <v/>
      </c>
      <c r="H63" s="44" t="str">
        <f t="shared" si="8"/>
        <v/>
      </c>
      <c r="I63" s="31" t="str">
        <f t="shared" si="9"/>
        <v/>
      </c>
      <c r="J63" s="32" t="str">
        <f t="shared" si="10"/>
        <v/>
      </c>
      <c r="K63" s="77" t="str">
        <f t="shared" si="11"/>
        <v/>
      </c>
      <c r="M63" s="51">
        <f ca="1"/>
        <v>45868</v>
      </c>
      <c r="N63" s="3">
        <f ca="1"/>
        <v>65.064999999999998</v>
      </c>
      <c r="O63" s="51">
        <f ca="1"/>
        <v>45873</v>
      </c>
      <c r="P63" s="3">
        <f ca="1"/>
        <v>103.155</v>
      </c>
      <c r="Q63" s="51">
        <f ca="1"/>
        <v>45959</v>
      </c>
      <c r="R63" s="3">
        <f ca="1"/>
        <v>101.375</v>
      </c>
      <c r="S63" s="159" t="str">
        <f t="shared" ca="1" si="0"/>
        <v/>
      </c>
      <c r="T63" s="159" t="str">
        <f t="shared" ca="1" si="1"/>
        <v/>
      </c>
    </row>
    <row r="64" spans="1:20">
      <c r="A64" s="180" t="str">
        <f t="shared" ca="1" si="21"/>
        <v/>
      </c>
      <c r="B64" s="44"/>
      <c r="C64" s="31" t="str">
        <f t="shared" si="3"/>
        <v/>
      </c>
      <c r="D64" s="32" t="str">
        <f t="shared" si="4"/>
        <v/>
      </c>
      <c r="E64" s="44" t="str">
        <f t="shared" si="5"/>
        <v/>
      </c>
      <c r="F64" s="31" t="str">
        <f t="shared" si="6"/>
        <v/>
      </c>
      <c r="G64" s="32" t="str">
        <f t="shared" si="7"/>
        <v/>
      </c>
      <c r="H64" s="44" t="str">
        <f t="shared" si="8"/>
        <v/>
      </c>
      <c r="I64" s="31" t="str">
        <f t="shared" si="9"/>
        <v/>
      </c>
      <c r="J64" s="32" t="str">
        <f t="shared" si="10"/>
        <v/>
      </c>
      <c r="K64" s="77" t="str">
        <f t="shared" si="11"/>
        <v/>
      </c>
      <c r="M64" s="51">
        <f ca="1"/>
        <v>45869</v>
      </c>
      <c r="N64" s="3">
        <f ca="1"/>
        <v>65.272000000000006</v>
      </c>
      <c r="O64" s="51">
        <f ca="1"/>
        <v>45874</v>
      </c>
      <c r="P64" s="3">
        <f ca="1"/>
        <v>103.024</v>
      </c>
      <c r="Q64" s="51">
        <f ca="1"/>
        <v>45960</v>
      </c>
      <c r="R64" s="3">
        <f ca="1"/>
        <v>101.203125</v>
      </c>
      <c r="S64" s="159" t="str">
        <f t="shared" ca="1" si="0"/>
        <v/>
      </c>
      <c r="T64" s="159" t="str">
        <f t="shared" ca="1" si="1"/>
        <v/>
      </c>
    </row>
    <row r="65" spans="1:20">
      <c r="A65" s="180" t="str">
        <f t="shared" ca="1" si="21"/>
        <v/>
      </c>
      <c r="B65" s="44"/>
      <c r="C65" s="31" t="str">
        <f t="shared" si="3"/>
        <v/>
      </c>
      <c r="D65" s="32" t="str">
        <f t="shared" si="4"/>
        <v/>
      </c>
      <c r="E65" s="44" t="str">
        <f t="shared" si="5"/>
        <v/>
      </c>
      <c r="F65" s="31" t="str">
        <f t="shared" si="6"/>
        <v/>
      </c>
      <c r="G65" s="32" t="str">
        <f t="shared" si="7"/>
        <v/>
      </c>
      <c r="H65" s="44" t="str">
        <f t="shared" si="8"/>
        <v/>
      </c>
      <c r="I65" s="31" t="str">
        <f t="shared" si="9"/>
        <v/>
      </c>
      <c r="J65" s="32" t="str">
        <f t="shared" si="10"/>
        <v/>
      </c>
      <c r="K65" s="77" t="str">
        <f t="shared" si="11"/>
        <v/>
      </c>
      <c r="M65" s="51">
        <f ca="1"/>
        <v>45870</v>
      </c>
      <c r="N65" s="3">
        <f ca="1"/>
        <v>66.826999999999998</v>
      </c>
      <c r="O65" s="51">
        <f ca="1"/>
        <v>45875</v>
      </c>
      <c r="P65" s="3">
        <f ca="1"/>
        <v>102.974</v>
      </c>
      <c r="Q65" s="51">
        <f ca="1"/>
        <v>45961</v>
      </c>
      <c r="R65" s="3">
        <f ca="1"/>
        <v>101.3671875</v>
      </c>
      <c r="S65" s="159">
        <f t="shared" ca="1" si="0"/>
        <v>45875</v>
      </c>
      <c r="T65" s="159" t="str">
        <f t="shared" ca="1" si="1"/>
        <v/>
      </c>
    </row>
    <row r="66" spans="1:20">
      <c r="A66" s="180" t="str">
        <f t="shared" ca="1" si="21"/>
        <v/>
      </c>
      <c r="B66" s="44"/>
      <c r="C66" s="31" t="str">
        <f t="shared" si="3"/>
        <v/>
      </c>
      <c r="D66" s="32" t="str">
        <f t="shared" si="4"/>
        <v/>
      </c>
      <c r="E66" s="44" t="str">
        <f t="shared" si="5"/>
        <v/>
      </c>
      <c r="F66" s="31" t="str">
        <f t="shared" si="6"/>
        <v/>
      </c>
      <c r="G66" s="32" t="str">
        <f t="shared" si="7"/>
        <v/>
      </c>
      <c r="H66" s="44" t="str">
        <f t="shared" si="8"/>
        <v/>
      </c>
      <c r="I66" s="31" t="str">
        <f t="shared" si="9"/>
        <v/>
      </c>
      <c r="J66" s="32" t="str">
        <f t="shared" si="10"/>
        <v/>
      </c>
      <c r="K66" s="77" t="str">
        <f t="shared" si="11"/>
        <v/>
      </c>
      <c r="M66" s="51">
        <f ca="1"/>
        <v>45873</v>
      </c>
      <c r="N66" s="3">
        <f ca="1"/>
        <v>66.061000000000007</v>
      </c>
      <c r="O66" s="51">
        <f ca="1"/>
        <v>45876</v>
      </c>
      <c r="P66" s="3">
        <f ca="1"/>
        <v>102.893</v>
      </c>
      <c r="Q66" s="51">
        <f ca="1"/>
        <v>45964</v>
      </c>
      <c r="R66" s="3">
        <f ca="1"/>
        <v>101.1015625</v>
      </c>
      <c r="S66" s="159">
        <f t="shared" ca="1" si="0"/>
        <v>45876</v>
      </c>
      <c r="T66" s="159" t="str">
        <f t="shared" ca="1" si="1"/>
        <v/>
      </c>
    </row>
    <row r="67" spans="1:20">
      <c r="A67" s="180" t="str">
        <f t="shared" ca="1" si="21"/>
        <v/>
      </c>
      <c r="B67" s="44"/>
      <c r="C67" s="31" t="str">
        <f t="shared" si="3"/>
        <v/>
      </c>
      <c r="D67" s="32" t="str">
        <f t="shared" si="4"/>
        <v/>
      </c>
      <c r="E67" s="44" t="str">
        <f t="shared" si="5"/>
        <v/>
      </c>
      <c r="F67" s="31" t="str">
        <f t="shared" si="6"/>
        <v/>
      </c>
      <c r="G67" s="32" t="str">
        <f t="shared" si="7"/>
        <v/>
      </c>
      <c r="H67" s="44" t="str">
        <f t="shared" si="8"/>
        <v/>
      </c>
      <c r="I67" s="31" t="str">
        <f t="shared" si="9"/>
        <v/>
      </c>
      <c r="J67" s="32" t="str">
        <f t="shared" si="10"/>
        <v/>
      </c>
      <c r="K67" s="77" t="str">
        <f t="shared" si="11"/>
        <v/>
      </c>
      <c r="M67" s="51">
        <f ca="1"/>
        <v>45874</v>
      </c>
      <c r="N67" s="3">
        <f ca="1"/>
        <v>65.790999999999997</v>
      </c>
      <c r="O67" s="51">
        <f ca="1"/>
        <v>45877</v>
      </c>
      <c r="P67" s="3">
        <f ca="1"/>
        <v>102.575</v>
      </c>
      <c r="S67" s="159">
        <f t="shared" ca="1" si="0"/>
        <v>45877</v>
      </c>
      <c r="T67" s="159" t="str">
        <f t="shared" ca="1" si="1"/>
        <v/>
      </c>
    </row>
    <row r="68" spans="1:20">
      <c r="A68" s="180" t="str">
        <f t="shared" ca="1" si="21"/>
        <v/>
      </c>
      <c r="B68" s="44"/>
      <c r="C68" s="31" t="str">
        <f t="shared" si="3"/>
        <v/>
      </c>
      <c r="D68" s="32" t="str">
        <f t="shared" si="4"/>
        <v/>
      </c>
      <c r="E68" s="44" t="str">
        <f t="shared" si="5"/>
        <v/>
      </c>
      <c r="F68" s="31" t="str">
        <f t="shared" si="6"/>
        <v/>
      </c>
      <c r="G68" s="32" t="str">
        <f t="shared" si="7"/>
        <v/>
      </c>
      <c r="H68" s="44" t="str">
        <f t="shared" si="8"/>
        <v/>
      </c>
      <c r="I68" s="31" t="str">
        <f t="shared" si="9"/>
        <v/>
      </c>
      <c r="J68" s="32" t="str">
        <f t="shared" si="10"/>
        <v/>
      </c>
      <c r="K68" s="77" t="str">
        <f t="shared" si="11"/>
        <v/>
      </c>
      <c r="M68" s="51">
        <f ca="1"/>
        <v>45875</v>
      </c>
      <c r="N68" s="3">
        <f ca="1"/>
        <v>65.372</v>
      </c>
      <c r="O68" s="51">
        <f ca="1"/>
        <v>45880</v>
      </c>
      <c r="P68" s="3">
        <f ca="1"/>
        <v>102.467</v>
      </c>
      <c r="S68" s="159">
        <f t="shared" ref="S68:S131" ca="1" si="22">IF(COUNTIF(Q:Q,O68),O68,"")</f>
        <v>45880</v>
      </c>
      <c r="T68" s="159" t="str">
        <f t="shared" ref="T68:T131" ca="1" si="23">IF(S68&gt;$A$14,S68,"")</f>
        <v/>
      </c>
    </row>
    <row r="69" spans="1:20">
      <c r="A69" s="180" t="str">
        <f t="shared" ca="1" si="21"/>
        <v/>
      </c>
      <c r="B69" s="44"/>
      <c r="C69" s="31" t="str">
        <f t="shared" si="3"/>
        <v/>
      </c>
      <c r="D69" s="32" t="str">
        <f t="shared" si="4"/>
        <v/>
      </c>
      <c r="E69" s="44" t="str">
        <f t="shared" si="5"/>
        <v/>
      </c>
      <c r="F69" s="31" t="str">
        <f t="shared" si="6"/>
        <v/>
      </c>
      <c r="G69" s="32" t="str">
        <f t="shared" si="7"/>
        <v/>
      </c>
      <c r="H69" s="44" t="str">
        <f t="shared" si="8"/>
        <v/>
      </c>
      <c r="I69" s="31" t="str">
        <f t="shared" si="9"/>
        <v/>
      </c>
      <c r="J69" s="32" t="str">
        <f t="shared" si="10"/>
        <v/>
      </c>
      <c r="K69" s="77" t="str">
        <f t="shared" si="11"/>
        <v/>
      </c>
      <c r="M69" s="51">
        <f ca="1"/>
        <v>45876</v>
      </c>
      <c r="N69" s="3">
        <f ca="1"/>
        <v>65.460999999999999</v>
      </c>
      <c r="O69" s="51">
        <f ca="1"/>
        <v>45881</v>
      </c>
      <c r="P69" s="3">
        <f ca="1"/>
        <v>102.56699999999999</v>
      </c>
      <c r="S69" s="159">
        <f t="shared" ca="1" si="22"/>
        <v>45881</v>
      </c>
      <c r="T69" s="159" t="str">
        <f t="shared" ca="1" si="23"/>
        <v/>
      </c>
    </row>
    <row r="70" spans="1:20">
      <c r="A70" s="180" t="str">
        <f t="shared" ca="1" si="21"/>
        <v/>
      </c>
      <c r="B70" s="44"/>
      <c r="C70" s="31" t="str">
        <f t="shared" si="3"/>
        <v/>
      </c>
      <c r="D70" s="32" t="str">
        <f t="shared" si="4"/>
        <v/>
      </c>
      <c r="E70" s="44" t="str">
        <f t="shared" si="5"/>
        <v/>
      </c>
      <c r="F70" s="31" t="str">
        <f t="shared" si="6"/>
        <v/>
      </c>
      <c r="G70" s="32" t="str">
        <f t="shared" si="7"/>
        <v/>
      </c>
      <c r="H70" s="44" t="str">
        <f t="shared" si="8"/>
        <v/>
      </c>
      <c r="I70" s="31" t="str">
        <f t="shared" si="9"/>
        <v/>
      </c>
      <c r="J70" s="32" t="str">
        <f t="shared" si="10"/>
        <v/>
      </c>
      <c r="K70" s="77" t="str">
        <f t="shared" si="11"/>
        <v/>
      </c>
      <c r="M70" s="51">
        <f ca="1"/>
        <v>45877</v>
      </c>
      <c r="N70" s="3">
        <f ca="1"/>
        <v>65.619</v>
      </c>
      <c r="O70" s="51">
        <f ca="1"/>
        <v>45882</v>
      </c>
      <c r="P70" s="3">
        <f ca="1"/>
        <v>103.23699999999999</v>
      </c>
      <c r="S70" s="159">
        <f t="shared" ca="1" si="22"/>
        <v>45882</v>
      </c>
      <c r="T70" s="159" t="str">
        <f t="shared" ca="1" si="23"/>
        <v/>
      </c>
    </row>
    <row r="71" spans="1:20">
      <c r="A71" s="180" t="str">
        <f t="shared" ca="1" si="21"/>
        <v/>
      </c>
      <c r="B71" s="44"/>
      <c r="C71" s="31" t="str">
        <f t="shared" si="3"/>
        <v/>
      </c>
      <c r="D71" s="32" t="str">
        <f t="shared" si="4"/>
        <v/>
      </c>
      <c r="E71" s="44" t="str">
        <f t="shared" si="5"/>
        <v/>
      </c>
      <c r="F71" s="31" t="str">
        <f t="shared" si="6"/>
        <v/>
      </c>
      <c r="G71" s="32" t="str">
        <f t="shared" si="7"/>
        <v/>
      </c>
      <c r="H71" s="44" t="str">
        <f t="shared" si="8"/>
        <v/>
      </c>
      <c r="I71" s="31" t="str">
        <f t="shared" si="9"/>
        <v/>
      </c>
      <c r="J71" s="32" t="str">
        <f t="shared" si="10"/>
        <v/>
      </c>
      <c r="K71" s="77" t="str">
        <f t="shared" si="11"/>
        <v/>
      </c>
      <c r="M71" s="51">
        <f ca="1"/>
        <v>45880</v>
      </c>
      <c r="N71" s="3">
        <f ca="1"/>
        <v>65.174999999999997</v>
      </c>
      <c r="O71" s="51">
        <f ca="1"/>
        <v>45883</v>
      </c>
      <c r="P71" s="3">
        <f ca="1"/>
        <v>102.833</v>
      </c>
      <c r="S71" s="159">
        <f t="shared" ca="1" si="22"/>
        <v>45883</v>
      </c>
      <c r="T71" s="159" t="str">
        <f t="shared" ca="1" si="23"/>
        <v/>
      </c>
    </row>
    <row r="72" spans="1:20">
      <c r="A72" s="180" t="str">
        <f t="shared" ca="1" si="21"/>
        <v/>
      </c>
      <c r="B72" s="44"/>
      <c r="C72" s="31" t="str">
        <f t="shared" si="3"/>
        <v/>
      </c>
      <c r="D72" s="32" t="str">
        <f t="shared" si="4"/>
        <v/>
      </c>
      <c r="E72" s="44" t="str">
        <f t="shared" si="5"/>
        <v/>
      </c>
      <c r="F72" s="31" t="str">
        <f t="shared" si="6"/>
        <v/>
      </c>
      <c r="G72" s="32" t="str">
        <f t="shared" si="7"/>
        <v/>
      </c>
      <c r="H72" s="44" t="str">
        <f t="shared" si="8"/>
        <v/>
      </c>
      <c r="I72" s="31" t="str">
        <f t="shared" si="9"/>
        <v/>
      </c>
      <c r="J72" s="32" t="str">
        <f t="shared" si="10"/>
        <v/>
      </c>
      <c r="K72" s="77" t="str">
        <f t="shared" si="11"/>
        <v/>
      </c>
      <c r="M72" s="51">
        <f ca="1"/>
        <v>45881</v>
      </c>
      <c r="N72" s="3">
        <f ca="1"/>
        <v>64.944000000000003</v>
      </c>
      <c r="O72" s="51">
        <f ca="1"/>
        <v>45884</v>
      </c>
      <c r="P72" s="3">
        <f ca="1"/>
        <v>102.70399999999999</v>
      </c>
      <c r="S72" s="159">
        <f t="shared" ca="1" si="22"/>
        <v>45884</v>
      </c>
      <c r="T72" s="159" t="str">
        <f t="shared" ca="1" si="23"/>
        <v/>
      </c>
    </row>
    <row r="73" spans="1:20">
      <c r="A73" s="180" t="str">
        <f t="shared" ca="1" si="21"/>
        <v/>
      </c>
      <c r="B73" s="44"/>
      <c r="C73" s="31" t="str">
        <f t="shared" si="3"/>
        <v/>
      </c>
      <c r="D73" s="32" t="str">
        <f t="shared" si="4"/>
        <v/>
      </c>
      <c r="E73" s="44" t="str">
        <f t="shared" si="5"/>
        <v/>
      </c>
      <c r="F73" s="31" t="str">
        <f t="shared" si="6"/>
        <v/>
      </c>
      <c r="G73" s="32" t="str">
        <f t="shared" si="7"/>
        <v/>
      </c>
      <c r="H73" s="44" t="str">
        <f t="shared" si="8"/>
        <v/>
      </c>
      <c r="I73" s="31" t="str">
        <f t="shared" si="9"/>
        <v/>
      </c>
      <c r="J73" s="32" t="str">
        <f t="shared" si="10"/>
        <v/>
      </c>
      <c r="K73" s="77" t="str">
        <f t="shared" si="11"/>
        <v/>
      </c>
      <c r="M73" s="51">
        <f ca="1"/>
        <v>45882</v>
      </c>
      <c r="N73" s="3">
        <f ca="1"/>
        <v>63.802</v>
      </c>
      <c r="O73" s="51">
        <f ca="1"/>
        <v>45887</v>
      </c>
      <c r="P73" s="3">
        <f ca="1"/>
        <v>102.584</v>
      </c>
      <c r="S73" s="159">
        <f t="shared" ca="1" si="22"/>
        <v>45887</v>
      </c>
      <c r="T73" s="159" t="str">
        <f t="shared" ca="1" si="23"/>
        <v/>
      </c>
    </row>
    <row r="74" spans="1:20">
      <c r="A74" s="180" t="str">
        <f t="shared" ca="1" si="21"/>
        <v/>
      </c>
      <c r="B74" s="44"/>
      <c r="C74" s="31" t="str">
        <f t="shared" si="3"/>
        <v/>
      </c>
      <c r="D74" s="32" t="str">
        <f t="shared" si="4"/>
        <v/>
      </c>
      <c r="E74" s="44" t="str">
        <f t="shared" si="5"/>
        <v/>
      </c>
      <c r="F74" s="31" t="str">
        <f t="shared" si="6"/>
        <v/>
      </c>
      <c r="G74" s="32" t="str">
        <f t="shared" si="7"/>
        <v/>
      </c>
      <c r="H74" s="44" t="str">
        <f t="shared" si="8"/>
        <v/>
      </c>
      <c r="I74" s="31" t="str">
        <f t="shared" si="9"/>
        <v/>
      </c>
      <c r="J74" s="32" t="str">
        <f t="shared" si="10"/>
        <v/>
      </c>
      <c r="K74" s="77" t="str">
        <f t="shared" si="11"/>
        <v/>
      </c>
      <c r="M74" s="51">
        <f ca="1"/>
        <v>45883</v>
      </c>
      <c r="N74" s="3">
        <f ca="1"/>
        <v>64.509</v>
      </c>
      <c r="O74" s="51">
        <f ca="1"/>
        <v>45888</v>
      </c>
      <c r="P74" s="3">
        <f ca="1"/>
        <v>102.634</v>
      </c>
      <c r="S74" s="159">
        <f t="shared" ca="1" si="22"/>
        <v>45888</v>
      </c>
      <c r="T74" s="159" t="str">
        <f t="shared" ca="1" si="23"/>
        <v/>
      </c>
    </row>
    <row r="75" spans="1:20">
      <c r="A75" s="180" t="str">
        <f t="shared" ca="1" si="21"/>
        <v/>
      </c>
      <c r="B75" s="44"/>
      <c r="C75" s="31" t="str">
        <f t="shared" si="3"/>
        <v/>
      </c>
      <c r="D75" s="32" t="str">
        <f t="shared" si="4"/>
        <v/>
      </c>
      <c r="E75" s="44" t="str">
        <f t="shared" si="5"/>
        <v/>
      </c>
      <c r="F75" s="31" t="str">
        <f t="shared" si="6"/>
        <v/>
      </c>
      <c r="G75" s="32" t="str">
        <f t="shared" si="7"/>
        <v/>
      </c>
      <c r="H75" s="44" t="str">
        <f t="shared" si="8"/>
        <v/>
      </c>
      <c r="I75" s="31" t="str">
        <f t="shared" si="9"/>
        <v/>
      </c>
      <c r="J75" s="32" t="str">
        <f t="shared" si="10"/>
        <v/>
      </c>
      <c r="K75" s="77" t="str">
        <f t="shared" si="11"/>
        <v/>
      </c>
      <c r="M75" s="51">
        <f ca="1"/>
        <v>45884</v>
      </c>
      <c r="N75" s="3">
        <f ca="1"/>
        <v>64.003</v>
      </c>
      <c r="O75" s="51">
        <f ca="1"/>
        <v>45889</v>
      </c>
      <c r="P75" s="3">
        <f ca="1"/>
        <v>102.47799999999999</v>
      </c>
      <c r="S75" s="159">
        <f t="shared" ca="1" si="22"/>
        <v>45889</v>
      </c>
      <c r="T75" s="159" t="str">
        <f t="shared" ca="1" si="23"/>
        <v/>
      </c>
    </row>
    <row r="76" spans="1:20">
      <c r="A76" s="180" t="str">
        <f t="shared" ca="1" si="21"/>
        <v/>
      </c>
      <c r="B76" s="44"/>
      <c r="C76" s="31" t="str">
        <f t="shared" si="3"/>
        <v/>
      </c>
      <c r="D76" s="32" t="str">
        <f t="shared" si="4"/>
        <v/>
      </c>
      <c r="E76" s="44" t="str">
        <f t="shared" si="5"/>
        <v/>
      </c>
      <c r="F76" s="31" t="str">
        <f t="shared" si="6"/>
        <v/>
      </c>
      <c r="G76" s="32" t="str">
        <f t="shared" si="7"/>
        <v/>
      </c>
      <c r="H76" s="44" t="str">
        <f t="shared" si="8"/>
        <v/>
      </c>
      <c r="I76" s="31" t="str">
        <f t="shared" si="9"/>
        <v/>
      </c>
      <c r="J76" s="32" t="str">
        <f t="shared" si="10"/>
        <v/>
      </c>
      <c r="K76" s="77" t="str">
        <f t="shared" si="11"/>
        <v/>
      </c>
      <c r="M76" s="51">
        <f ca="1"/>
        <v>45887</v>
      </c>
      <c r="N76" s="3">
        <f ca="1"/>
        <v>64.117999999999995</v>
      </c>
      <c r="O76" s="51">
        <f ca="1"/>
        <v>45890</v>
      </c>
      <c r="P76" s="3">
        <f ca="1"/>
        <v>102.20099999999999</v>
      </c>
      <c r="S76" s="159">
        <f t="shared" ca="1" si="22"/>
        <v>45890</v>
      </c>
      <c r="T76" s="159" t="str">
        <f t="shared" ca="1" si="23"/>
        <v/>
      </c>
    </row>
    <row r="77" spans="1:20">
      <c r="A77" s="180" t="str">
        <f t="shared" ca="1" si="21"/>
        <v/>
      </c>
      <c r="B77" s="44"/>
      <c r="C77" s="31" t="str">
        <f t="shared" si="3"/>
        <v/>
      </c>
      <c r="D77" s="32" t="str">
        <f t="shared" si="4"/>
        <v/>
      </c>
      <c r="E77" s="44" t="str">
        <f t="shared" si="5"/>
        <v/>
      </c>
      <c r="F77" s="31" t="str">
        <f t="shared" si="6"/>
        <v/>
      </c>
      <c r="G77" s="32" t="str">
        <f t="shared" si="7"/>
        <v/>
      </c>
      <c r="H77" s="44" t="str">
        <f t="shared" si="8"/>
        <v/>
      </c>
      <c r="I77" s="31" t="str">
        <f t="shared" si="9"/>
        <v/>
      </c>
      <c r="J77" s="32" t="str">
        <f t="shared" si="10"/>
        <v/>
      </c>
      <c r="K77" s="77" t="str">
        <f t="shared" si="11"/>
        <v/>
      </c>
      <c r="M77" s="51">
        <f ca="1"/>
        <v>45888</v>
      </c>
      <c r="N77" s="3">
        <f ca="1"/>
        <v>63.433999999999997</v>
      </c>
      <c r="O77" s="51">
        <f ca="1"/>
        <v>45891</v>
      </c>
      <c r="P77" s="3">
        <f ca="1"/>
        <v>102.886</v>
      </c>
      <c r="S77" s="159">
        <f t="shared" ca="1" si="22"/>
        <v>45891</v>
      </c>
      <c r="T77" s="159" t="str">
        <f t="shared" ca="1" si="23"/>
        <v/>
      </c>
    </row>
    <row r="78" spans="1:20">
      <c r="A78" s="180" t="str">
        <f t="shared" ca="1" si="21"/>
        <v/>
      </c>
      <c r="B78" s="44"/>
      <c r="C78" s="31" t="str">
        <f t="shared" si="3"/>
        <v/>
      </c>
      <c r="D78" s="32" t="str">
        <f t="shared" si="4"/>
        <v/>
      </c>
      <c r="E78" s="44" t="str">
        <f t="shared" si="5"/>
        <v/>
      </c>
      <c r="F78" s="31" t="str">
        <f t="shared" si="6"/>
        <v/>
      </c>
      <c r="G78" s="32" t="str">
        <f t="shared" si="7"/>
        <v/>
      </c>
      <c r="H78" s="44" t="str">
        <f t="shared" si="8"/>
        <v/>
      </c>
      <c r="I78" s="31" t="str">
        <f t="shared" si="9"/>
        <v/>
      </c>
      <c r="J78" s="32" t="str">
        <f t="shared" si="10"/>
        <v/>
      </c>
      <c r="K78" s="77" t="str">
        <f t="shared" si="11"/>
        <v/>
      </c>
      <c r="M78" s="51">
        <f ca="1"/>
        <v>45889</v>
      </c>
      <c r="N78" s="3">
        <f ca="1"/>
        <v>63.737000000000002</v>
      </c>
      <c r="O78" s="51">
        <f ca="1"/>
        <v>45894</v>
      </c>
      <c r="P78" s="3">
        <f ca="1"/>
        <v>102.70099999999999</v>
      </c>
      <c r="S78" s="159">
        <f t="shared" ca="1" si="22"/>
        <v>45894</v>
      </c>
      <c r="T78" s="159" t="str">
        <f t="shared" ca="1" si="23"/>
        <v/>
      </c>
    </row>
    <row r="79" spans="1:20">
      <c r="A79" s="180" t="str">
        <f t="shared" ca="1" si="21"/>
        <v/>
      </c>
      <c r="B79" s="44"/>
      <c r="C79" s="31" t="str">
        <f t="shared" si="3"/>
        <v/>
      </c>
      <c r="D79" s="32" t="str">
        <f t="shared" si="4"/>
        <v/>
      </c>
      <c r="E79" s="44" t="str">
        <f t="shared" si="5"/>
        <v/>
      </c>
      <c r="F79" s="31" t="str">
        <f t="shared" si="6"/>
        <v/>
      </c>
      <c r="G79" s="32" t="str">
        <f t="shared" si="7"/>
        <v/>
      </c>
      <c r="H79" s="44" t="str">
        <f t="shared" si="8"/>
        <v/>
      </c>
      <c r="I79" s="31" t="str">
        <f t="shared" si="9"/>
        <v/>
      </c>
      <c r="J79" s="32" t="str">
        <f t="shared" si="10"/>
        <v/>
      </c>
      <c r="K79" s="77" t="str">
        <f t="shared" si="11"/>
        <v/>
      </c>
      <c r="M79" s="51">
        <f ca="1"/>
        <v>45890</v>
      </c>
      <c r="N79" s="3">
        <f ca="1"/>
        <v>63.795000000000002</v>
      </c>
      <c r="O79" s="51">
        <f ca="1"/>
        <v>45895</v>
      </c>
      <c r="P79" s="3">
        <f ca="1"/>
        <v>102.666</v>
      </c>
      <c r="S79" s="159">
        <f t="shared" ca="1" si="22"/>
        <v>45895</v>
      </c>
      <c r="T79" s="159" t="str">
        <f t="shared" ca="1" si="23"/>
        <v/>
      </c>
    </row>
    <row r="80" spans="1:20">
      <c r="A80" s="180" t="str">
        <f t="shared" ca="1" si="21"/>
        <v/>
      </c>
      <c r="B80" s="44"/>
      <c r="C80" s="31" t="str">
        <f t="shared" ref="C80:C143" si="24">IF(ISBLANK(B80),"",-1*(B80-$B$14)*$B$8*$B$5*10^-4)</f>
        <v/>
      </c>
      <c r="D80" s="32" t="str">
        <f t="shared" ref="D80:D143" si="25">IF(ISBLANK(B80),"",$B$6*ROUNDUP(A80-$A$14,0)/360*$B$5)</f>
        <v/>
      </c>
      <c r="E80" s="44" t="str">
        <f t="shared" ref="E80:E143" si="26">IF(ISBLANK(B80),"",VLOOKUP(A80,O:P,2))</f>
        <v/>
      </c>
      <c r="F80" s="31" t="str">
        <f t="shared" ref="F80:F143" si="27">IF(ISBLANK(B80),"",(E80-$E$14)/100*$C$5)</f>
        <v/>
      </c>
      <c r="G80" s="32" t="str">
        <f t="shared" ref="G80:G143" si="28">IF(ISBLANK(B80),"",$C$6*ROUNDUP(A80-$A$14,0)/360*$C$5-$C$7*ROUNDUP(A80-$A$14,0)/360*$C$5*$E$14/100)</f>
        <v/>
      </c>
      <c r="H80" s="44" t="str">
        <f t="shared" ref="H80:H143" si="29">IF(ISBLANK(B80),"",VLOOKUP(A80,Q:R,2))</f>
        <v/>
      </c>
      <c r="I80" s="31" t="str">
        <f t="shared" ref="I80:I143" si="30">IF(ISBLANK(B80),"",(H80-$H$14)/100*$D$5)</f>
        <v/>
      </c>
      <c r="J80" s="32" t="str">
        <f t="shared" ref="J80:J143" si="31">IF(ISBLANK(B80),"",$D$6*ROUNDUP(A80-$A$14,0)/360*$D$5-$D$7*ROUNDUP(A80-$A$14,0)/360*$D$5*$H$14/100)</f>
        <v/>
      </c>
      <c r="K80" s="77" t="str">
        <f t="shared" ref="K80:K143" si="32">IF(ISBLANK(B80),"",C80+D80-F80-G80+I80+J80)</f>
        <v/>
      </c>
      <c r="M80" s="51">
        <f ca="1"/>
        <v>45891</v>
      </c>
      <c r="N80" s="3">
        <f ca="1"/>
        <v>63.033000000000001</v>
      </c>
      <c r="O80" s="51">
        <f ca="1"/>
        <v>45896</v>
      </c>
      <c r="P80" s="3">
        <f ca="1"/>
        <v>102.883</v>
      </c>
      <c r="S80" s="159">
        <f t="shared" ca="1" si="22"/>
        <v>45896</v>
      </c>
      <c r="T80" s="159" t="str">
        <f t="shared" ca="1" si="23"/>
        <v/>
      </c>
    </row>
    <row r="81" spans="1:32">
      <c r="A81" s="180" t="str">
        <f t="shared" ca="1" si="21"/>
        <v/>
      </c>
      <c r="B81" s="44"/>
      <c r="C81" s="31" t="str">
        <f t="shared" si="24"/>
        <v/>
      </c>
      <c r="D81" s="32" t="str">
        <f t="shared" si="25"/>
        <v/>
      </c>
      <c r="E81" s="44" t="str">
        <f t="shared" si="26"/>
        <v/>
      </c>
      <c r="F81" s="31" t="str">
        <f t="shared" si="27"/>
        <v/>
      </c>
      <c r="G81" s="32" t="str">
        <f t="shared" si="28"/>
        <v/>
      </c>
      <c r="H81" s="44" t="str">
        <f t="shared" si="29"/>
        <v/>
      </c>
      <c r="I81" s="31" t="str">
        <f t="shared" si="30"/>
        <v/>
      </c>
      <c r="J81" s="32" t="str">
        <f t="shared" si="31"/>
        <v/>
      </c>
      <c r="K81" s="77" t="str">
        <f t="shared" si="32"/>
        <v/>
      </c>
      <c r="M81" s="51">
        <f ca="1"/>
        <v>45894</v>
      </c>
      <c r="N81" s="3">
        <f ca="1"/>
        <v>63.055</v>
      </c>
      <c r="O81" s="51">
        <f ca="1"/>
        <v>45897</v>
      </c>
      <c r="P81" s="3">
        <f ca="1"/>
        <v>103.069</v>
      </c>
      <c r="S81" s="159">
        <f t="shared" ca="1" si="22"/>
        <v>45897</v>
      </c>
      <c r="T81" s="159" t="str">
        <f t="shared" ca="1" si="23"/>
        <v/>
      </c>
    </row>
    <row r="82" spans="1:32">
      <c r="A82" s="180" t="str">
        <f t="shared" ca="1" si="21"/>
        <v/>
      </c>
      <c r="B82" s="44"/>
      <c r="C82" s="31" t="str">
        <f t="shared" si="24"/>
        <v/>
      </c>
      <c r="D82" s="32" t="str">
        <f t="shared" si="25"/>
        <v/>
      </c>
      <c r="E82" s="44" t="str">
        <f t="shared" si="26"/>
        <v/>
      </c>
      <c r="F82" s="31" t="str">
        <f t="shared" si="27"/>
        <v/>
      </c>
      <c r="G82" s="32" t="str">
        <f t="shared" si="28"/>
        <v/>
      </c>
      <c r="H82" s="44" t="str">
        <f t="shared" si="29"/>
        <v/>
      </c>
      <c r="I82" s="31" t="str">
        <f t="shared" si="30"/>
        <v/>
      </c>
      <c r="J82" s="32" t="str">
        <f t="shared" si="31"/>
        <v/>
      </c>
      <c r="K82" s="77" t="str">
        <f t="shared" si="32"/>
        <v/>
      </c>
      <c r="M82" s="51">
        <f ca="1"/>
        <v>45895</v>
      </c>
      <c r="N82" s="3">
        <f ca="1"/>
        <v>62.975000000000001</v>
      </c>
      <c r="O82" s="51">
        <f ca="1"/>
        <v>45898</v>
      </c>
      <c r="P82" s="3">
        <f ca="1"/>
        <v>102.70099999999999</v>
      </c>
      <c r="S82" s="159">
        <f t="shared" ca="1" si="22"/>
        <v>45898</v>
      </c>
      <c r="T82" s="159" t="str">
        <f t="shared" ca="1" si="23"/>
        <v/>
      </c>
    </row>
    <row r="83" spans="1:32">
      <c r="A83" s="180" t="str">
        <f t="shared" ca="1" si="21"/>
        <v/>
      </c>
      <c r="B83" s="44"/>
      <c r="C83" s="31" t="str">
        <f t="shared" si="24"/>
        <v/>
      </c>
      <c r="D83" s="32" t="str">
        <f t="shared" si="25"/>
        <v/>
      </c>
      <c r="E83" s="44" t="str">
        <f t="shared" si="26"/>
        <v/>
      </c>
      <c r="F83" s="31" t="str">
        <f t="shared" si="27"/>
        <v/>
      </c>
      <c r="G83" s="32" t="str">
        <f t="shared" si="28"/>
        <v/>
      </c>
      <c r="H83" s="44" t="str">
        <f t="shared" si="29"/>
        <v/>
      </c>
      <c r="I83" s="31" t="str">
        <f t="shared" si="30"/>
        <v/>
      </c>
      <c r="J83" s="32" t="str">
        <f t="shared" si="31"/>
        <v/>
      </c>
      <c r="K83" s="77" t="str">
        <f t="shared" si="32"/>
        <v/>
      </c>
      <c r="M83" s="51">
        <f ca="1"/>
        <v>45896</v>
      </c>
      <c r="N83" s="3">
        <f ca="1"/>
        <v>62.814999999999998</v>
      </c>
      <c r="O83" s="51">
        <f ca="1"/>
        <v>45902</v>
      </c>
      <c r="P83" s="3">
        <f ca="1"/>
        <v>102.49299999999999</v>
      </c>
      <c r="S83" s="159">
        <f t="shared" ca="1" si="22"/>
        <v>45902</v>
      </c>
      <c r="T83" s="159" t="str">
        <f t="shared" ca="1" si="23"/>
        <v/>
      </c>
    </row>
    <row r="84" spans="1:32">
      <c r="A84" s="180" t="str">
        <f t="shared" ca="1" si="21"/>
        <v/>
      </c>
      <c r="B84" s="44"/>
      <c r="C84" s="31" t="str">
        <f t="shared" si="24"/>
        <v/>
      </c>
      <c r="D84" s="32" t="str">
        <f t="shared" si="25"/>
        <v/>
      </c>
      <c r="E84" s="44" t="str">
        <f t="shared" si="26"/>
        <v/>
      </c>
      <c r="F84" s="31" t="str">
        <f t="shared" si="27"/>
        <v/>
      </c>
      <c r="G84" s="32" t="str">
        <f t="shared" si="28"/>
        <v/>
      </c>
      <c r="H84" s="44" t="str">
        <f t="shared" si="29"/>
        <v/>
      </c>
      <c r="I84" s="31" t="str">
        <f t="shared" si="30"/>
        <v/>
      </c>
      <c r="J84" s="32" t="str">
        <f t="shared" si="31"/>
        <v/>
      </c>
      <c r="K84" s="77" t="str">
        <f t="shared" si="32"/>
        <v/>
      </c>
      <c r="M84" s="51">
        <f ca="1"/>
        <v>45897</v>
      </c>
      <c r="N84" s="3">
        <f ca="1"/>
        <v>63.460999999999999</v>
      </c>
      <c r="O84" s="51">
        <f ca="1"/>
        <v>45903</v>
      </c>
      <c r="P84" s="3">
        <f ca="1"/>
        <v>102.964</v>
      </c>
      <c r="S84" s="159">
        <f t="shared" ca="1" si="22"/>
        <v>45903</v>
      </c>
      <c r="T84" s="159" t="str">
        <f t="shared" ca="1" si="23"/>
        <v/>
      </c>
    </row>
    <row r="85" spans="1:32">
      <c r="A85" s="180" t="str">
        <f t="shared" ca="1" si="21"/>
        <v/>
      </c>
      <c r="B85" s="44"/>
      <c r="C85" s="31" t="str">
        <f t="shared" si="24"/>
        <v/>
      </c>
      <c r="D85" s="32" t="str">
        <f t="shared" si="25"/>
        <v/>
      </c>
      <c r="E85" s="44" t="str">
        <f t="shared" si="26"/>
        <v/>
      </c>
      <c r="F85" s="31" t="str">
        <f t="shared" si="27"/>
        <v/>
      </c>
      <c r="G85" s="32" t="str">
        <f t="shared" si="28"/>
        <v/>
      </c>
      <c r="H85" s="44" t="str">
        <f t="shared" si="29"/>
        <v/>
      </c>
      <c r="I85" s="31" t="str">
        <f t="shared" si="30"/>
        <v/>
      </c>
      <c r="J85" s="32" t="str">
        <f t="shared" si="31"/>
        <v/>
      </c>
      <c r="K85" s="77" t="str">
        <f t="shared" si="32"/>
        <v/>
      </c>
      <c r="M85" s="51">
        <f ca="1"/>
        <v>45898</v>
      </c>
      <c r="N85" s="3">
        <f ca="1"/>
        <v>64.126999999999995</v>
      </c>
      <c r="O85" s="51">
        <f ca="1"/>
        <v>45904</v>
      </c>
      <c r="P85" s="3">
        <f ca="1"/>
        <v>103.59099999999999</v>
      </c>
      <c r="S85" s="159">
        <f t="shared" ca="1" si="22"/>
        <v>45904</v>
      </c>
      <c r="T85" s="159" t="str">
        <f t="shared" ca="1" si="23"/>
        <v/>
      </c>
    </row>
    <row r="86" spans="1:32">
      <c r="A86" s="180" t="str">
        <f t="shared" ca="1" si="21"/>
        <v/>
      </c>
      <c r="B86" s="44"/>
      <c r="C86" s="31" t="str">
        <f t="shared" si="24"/>
        <v/>
      </c>
      <c r="D86" s="32" t="str">
        <f t="shared" si="25"/>
        <v/>
      </c>
      <c r="E86" s="44" t="str">
        <f t="shared" si="26"/>
        <v/>
      </c>
      <c r="F86" s="31" t="str">
        <f t="shared" si="27"/>
        <v/>
      </c>
      <c r="G86" s="32" t="str">
        <f t="shared" si="28"/>
        <v/>
      </c>
      <c r="H86" s="44" t="str">
        <f t="shared" si="29"/>
        <v/>
      </c>
      <c r="I86" s="31" t="str">
        <f t="shared" si="30"/>
        <v/>
      </c>
      <c r="J86" s="32" t="str">
        <f t="shared" si="31"/>
        <v/>
      </c>
      <c r="K86" s="77" t="str">
        <f t="shared" si="32"/>
        <v/>
      </c>
      <c r="M86" s="51">
        <f ca="1"/>
        <v>45901</v>
      </c>
      <c r="N86" s="3">
        <f ca="1"/>
        <v>64.126000000000005</v>
      </c>
      <c r="O86" s="51">
        <f ca="1"/>
        <v>45905</v>
      </c>
      <c r="P86" s="3">
        <f ca="1"/>
        <v>104.31399999999999</v>
      </c>
      <c r="S86" s="159">
        <f t="shared" ca="1" si="22"/>
        <v>45905</v>
      </c>
      <c r="T86" s="159" t="str">
        <f t="shared" ca="1" si="23"/>
        <v/>
      </c>
    </row>
    <row r="87" spans="1:32">
      <c r="A87" s="180" t="str">
        <f t="shared" ca="1" si="21"/>
        <v/>
      </c>
      <c r="B87" s="44"/>
      <c r="C87" s="31" t="str">
        <f t="shared" si="24"/>
        <v/>
      </c>
      <c r="D87" s="32" t="str">
        <f t="shared" si="25"/>
        <v/>
      </c>
      <c r="E87" s="44" t="str">
        <f t="shared" si="26"/>
        <v/>
      </c>
      <c r="F87" s="31" t="str">
        <f t="shared" si="27"/>
        <v/>
      </c>
      <c r="G87" s="32" t="str">
        <f t="shared" si="28"/>
        <v/>
      </c>
      <c r="H87" s="44" t="str">
        <f t="shared" si="29"/>
        <v/>
      </c>
      <c r="I87" s="31" t="str">
        <f t="shared" si="30"/>
        <v/>
      </c>
      <c r="J87" s="32" t="str">
        <f t="shared" si="31"/>
        <v/>
      </c>
      <c r="K87" s="77" t="str">
        <f t="shared" si="32"/>
        <v/>
      </c>
      <c r="M87" s="51">
        <f ca="1"/>
        <v>45902</v>
      </c>
      <c r="N87" s="3">
        <f ca="1"/>
        <v>65.56</v>
      </c>
      <c r="O87" s="51">
        <f ca="1"/>
        <v>45908</v>
      </c>
      <c r="P87" s="3">
        <f ca="1"/>
        <v>104.47499999999999</v>
      </c>
      <c r="S87" s="159">
        <f t="shared" ca="1" si="22"/>
        <v>45908</v>
      </c>
      <c r="T87" s="159" t="str">
        <f t="shared" ca="1" si="23"/>
        <v/>
      </c>
    </row>
    <row r="88" spans="1:32">
      <c r="A88" s="180" t="str">
        <f t="shared" ca="1" si="21"/>
        <v/>
      </c>
      <c r="B88" s="44"/>
      <c r="C88" s="31" t="str">
        <f t="shared" si="24"/>
        <v/>
      </c>
      <c r="D88" s="32" t="str">
        <f t="shared" si="25"/>
        <v/>
      </c>
      <c r="E88" s="44" t="str">
        <f t="shared" si="26"/>
        <v/>
      </c>
      <c r="F88" s="31" t="str">
        <f t="shared" si="27"/>
        <v/>
      </c>
      <c r="G88" s="32" t="str">
        <f t="shared" si="28"/>
        <v/>
      </c>
      <c r="H88" s="44" t="str">
        <f t="shared" si="29"/>
        <v/>
      </c>
      <c r="I88" s="31" t="str">
        <f t="shared" si="30"/>
        <v/>
      </c>
      <c r="J88" s="32" t="str">
        <f t="shared" si="31"/>
        <v/>
      </c>
      <c r="K88" s="77" t="str">
        <f t="shared" si="32"/>
        <v/>
      </c>
      <c r="M88" s="51">
        <f ca="1"/>
        <v>45903</v>
      </c>
      <c r="N88" s="3">
        <f ca="1"/>
        <v>64.844999999999999</v>
      </c>
      <c r="O88" s="51">
        <f ca="1"/>
        <v>45909</v>
      </c>
      <c r="P88" s="3">
        <f ca="1"/>
        <v>104.056</v>
      </c>
      <c r="S88" s="159">
        <f t="shared" ca="1" si="22"/>
        <v>45909</v>
      </c>
      <c r="T88" s="159" t="str">
        <f t="shared" ca="1" si="23"/>
        <v/>
      </c>
    </row>
    <row r="89" spans="1:32">
      <c r="A89" s="180" t="str">
        <f t="shared" ca="1" si="21"/>
        <v/>
      </c>
      <c r="B89" s="44"/>
      <c r="C89" s="31" t="str">
        <f t="shared" si="24"/>
        <v/>
      </c>
      <c r="D89" s="32" t="str">
        <f t="shared" si="25"/>
        <v/>
      </c>
      <c r="E89" s="44" t="str">
        <f t="shared" si="26"/>
        <v/>
      </c>
      <c r="F89" s="31" t="str">
        <f t="shared" si="27"/>
        <v/>
      </c>
      <c r="G89" s="32" t="str">
        <f t="shared" si="28"/>
        <v/>
      </c>
      <c r="H89" s="44" t="str">
        <f t="shared" si="29"/>
        <v/>
      </c>
      <c r="I89" s="31" t="str">
        <f t="shared" si="30"/>
        <v/>
      </c>
      <c r="J89" s="32" t="str">
        <f t="shared" si="31"/>
        <v/>
      </c>
      <c r="K89" s="77" t="str">
        <f t="shared" si="32"/>
        <v/>
      </c>
      <c r="M89" s="51">
        <f ca="1"/>
        <v>45904</v>
      </c>
      <c r="N89" s="3">
        <f ca="1"/>
        <v>64.320999999999998</v>
      </c>
      <c r="O89" s="51">
        <f ca="1"/>
        <v>45910</v>
      </c>
      <c r="P89" s="3">
        <f ca="1"/>
        <v>104.554</v>
      </c>
      <c r="S89" s="159">
        <f t="shared" ca="1" si="22"/>
        <v>45910</v>
      </c>
      <c r="T89" s="159" t="str">
        <f t="shared" ca="1" si="23"/>
        <v/>
      </c>
    </row>
    <row r="90" spans="1:32">
      <c r="A90" s="180" t="str">
        <f t="shared" ca="1" si="21"/>
        <v/>
      </c>
      <c r="B90" s="44"/>
      <c r="C90" s="31" t="str">
        <f t="shared" si="24"/>
        <v/>
      </c>
      <c r="D90" s="32" t="str">
        <f t="shared" si="25"/>
        <v/>
      </c>
      <c r="E90" s="44" t="str">
        <f t="shared" si="26"/>
        <v/>
      </c>
      <c r="F90" s="31" t="str">
        <f t="shared" si="27"/>
        <v/>
      </c>
      <c r="G90" s="32" t="str">
        <f t="shared" si="28"/>
        <v/>
      </c>
      <c r="H90" s="44" t="str">
        <f t="shared" si="29"/>
        <v/>
      </c>
      <c r="I90" s="31" t="str">
        <f t="shared" si="30"/>
        <v/>
      </c>
      <c r="J90" s="32" t="str">
        <f t="shared" si="31"/>
        <v/>
      </c>
      <c r="K90" s="77" t="str">
        <f t="shared" si="32"/>
        <v/>
      </c>
      <c r="M90" s="51">
        <f ca="1"/>
        <v>45905</v>
      </c>
      <c r="N90" s="3">
        <f ca="1"/>
        <v>63.731999999999999</v>
      </c>
      <c r="O90" s="51">
        <f ca="1"/>
        <v>45911</v>
      </c>
      <c r="P90" s="3">
        <f ca="1"/>
        <v>104.824</v>
      </c>
      <c r="S90" s="159">
        <f t="shared" ca="1" si="22"/>
        <v>45911</v>
      </c>
      <c r="T90" s="159" t="str">
        <f t="shared" ca="1" si="23"/>
        <v/>
      </c>
    </row>
    <row r="91" spans="1:32">
      <c r="A91" s="180" t="str">
        <f t="shared" ca="1" si="21"/>
        <v/>
      </c>
      <c r="B91" s="44"/>
      <c r="C91" s="31" t="str">
        <f t="shared" si="24"/>
        <v/>
      </c>
      <c r="D91" s="32" t="str">
        <f t="shared" si="25"/>
        <v/>
      </c>
      <c r="E91" s="44" t="str">
        <f t="shared" si="26"/>
        <v/>
      </c>
      <c r="F91" s="31" t="str">
        <f t="shared" si="27"/>
        <v/>
      </c>
      <c r="G91" s="32" t="str">
        <f t="shared" si="28"/>
        <v/>
      </c>
      <c r="H91" s="44" t="str">
        <f t="shared" si="29"/>
        <v/>
      </c>
      <c r="I91" s="31" t="str">
        <f t="shared" si="30"/>
        <v/>
      </c>
      <c r="J91" s="32" t="str">
        <f t="shared" si="31"/>
        <v/>
      </c>
      <c r="K91" s="77" t="str">
        <f t="shared" si="32"/>
        <v/>
      </c>
      <c r="M91" s="51">
        <f ca="1"/>
        <v>45908</v>
      </c>
      <c r="N91" s="3">
        <f ca="1"/>
        <v>63.633000000000003</v>
      </c>
      <c r="O91" s="51">
        <f ca="1"/>
        <v>45912</v>
      </c>
      <c r="P91" s="3">
        <f ca="1"/>
        <v>104.553</v>
      </c>
      <c r="S91" s="159">
        <f t="shared" ca="1" si="22"/>
        <v>45912</v>
      </c>
      <c r="T91" s="159" t="str">
        <f t="shared" ca="1" si="23"/>
        <v/>
      </c>
    </row>
    <row r="92" spans="1:32">
      <c r="A92" s="180" t="str">
        <f t="shared" ca="1" si="21"/>
        <v/>
      </c>
      <c r="B92" s="44"/>
      <c r="C92" s="31" t="str">
        <f t="shared" si="24"/>
        <v/>
      </c>
      <c r="D92" s="32" t="str">
        <f t="shared" si="25"/>
        <v/>
      </c>
      <c r="E92" s="44" t="str">
        <f t="shared" si="26"/>
        <v/>
      </c>
      <c r="F92" s="31" t="str">
        <f t="shared" si="27"/>
        <v/>
      </c>
      <c r="G92" s="32" t="str">
        <f t="shared" si="28"/>
        <v/>
      </c>
      <c r="H92" s="44" t="str">
        <f t="shared" si="29"/>
        <v/>
      </c>
      <c r="I92" s="31" t="str">
        <f t="shared" si="30"/>
        <v/>
      </c>
      <c r="J92" s="32" t="str">
        <f t="shared" si="31"/>
        <v/>
      </c>
      <c r="K92" s="77" t="str">
        <f t="shared" si="32"/>
        <v/>
      </c>
      <c r="M92" s="51">
        <f ca="1"/>
        <v>45909</v>
      </c>
      <c r="N92" s="3">
        <f ca="1"/>
        <v>63.423000000000002</v>
      </c>
      <c r="O92" s="51">
        <f ca="1"/>
        <v>45915</v>
      </c>
      <c r="P92" s="3">
        <f ca="1"/>
        <v>104.831</v>
      </c>
      <c r="S92" s="159">
        <f t="shared" ca="1" si="22"/>
        <v>45915</v>
      </c>
      <c r="T92" s="159" t="str">
        <f t="shared" ca="1" si="23"/>
        <v/>
      </c>
    </row>
    <row r="93" spans="1:32">
      <c r="A93" s="180" t="str">
        <f t="shared" ca="1" si="21"/>
        <v/>
      </c>
      <c r="B93" s="44"/>
      <c r="C93" s="31" t="str">
        <f t="shared" si="24"/>
        <v/>
      </c>
      <c r="D93" s="32" t="str">
        <f t="shared" si="25"/>
        <v/>
      </c>
      <c r="E93" s="44" t="str">
        <f t="shared" si="26"/>
        <v/>
      </c>
      <c r="F93" s="31" t="str">
        <f t="shared" si="27"/>
        <v/>
      </c>
      <c r="G93" s="32" t="str">
        <f t="shared" si="28"/>
        <v/>
      </c>
      <c r="H93" s="44" t="str">
        <f t="shared" si="29"/>
        <v/>
      </c>
      <c r="I93" s="31" t="str">
        <f t="shared" si="30"/>
        <v/>
      </c>
      <c r="J93" s="32" t="str">
        <f t="shared" si="31"/>
        <v/>
      </c>
      <c r="K93" s="77" t="str">
        <f t="shared" si="32"/>
        <v/>
      </c>
      <c r="M93" s="51">
        <f ca="1"/>
        <v>45910</v>
      </c>
      <c r="N93" s="3">
        <f ca="1"/>
        <v>63.201999999999998</v>
      </c>
      <c r="O93" s="51">
        <f ca="1"/>
        <v>45916</v>
      </c>
      <c r="P93" s="3">
        <f ca="1"/>
        <v>104.877</v>
      </c>
      <c r="S93" s="159">
        <f t="shared" ca="1" si="22"/>
        <v>45916</v>
      </c>
      <c r="T93" s="159" t="str">
        <f t="shared" ca="1" si="23"/>
        <v/>
      </c>
    </row>
    <row r="94" spans="1:32">
      <c r="A94" s="180" t="str">
        <f t="shared" ca="1" si="21"/>
        <v/>
      </c>
      <c r="B94" s="44"/>
      <c r="C94" s="31" t="str">
        <f t="shared" si="24"/>
        <v/>
      </c>
      <c r="D94" s="32" t="str">
        <f t="shared" si="25"/>
        <v/>
      </c>
      <c r="E94" s="44" t="str">
        <f t="shared" si="26"/>
        <v/>
      </c>
      <c r="F94" s="31" t="str">
        <f t="shared" si="27"/>
        <v/>
      </c>
      <c r="G94" s="32" t="str">
        <f t="shared" si="28"/>
        <v/>
      </c>
      <c r="H94" s="44" t="str">
        <f t="shared" si="29"/>
        <v/>
      </c>
      <c r="I94" s="31" t="str">
        <f t="shared" si="30"/>
        <v/>
      </c>
      <c r="J94" s="32" t="str">
        <f t="shared" si="31"/>
        <v/>
      </c>
      <c r="K94" s="77" t="str">
        <f t="shared" si="32"/>
        <v/>
      </c>
      <c r="M94" s="51">
        <f ca="1"/>
        <v>45911</v>
      </c>
      <c r="N94" s="3">
        <f ca="1"/>
        <v>62.77</v>
      </c>
      <c r="O94" s="51">
        <f ca="1"/>
        <v>45917</v>
      </c>
      <c r="P94" s="3">
        <f ca="1"/>
        <v>104.45699999999999</v>
      </c>
      <c r="S94" s="159">
        <f t="shared" ca="1" si="22"/>
        <v>45917</v>
      </c>
      <c r="T94" s="159" t="str">
        <f t="shared" ca="1" si="23"/>
        <v/>
      </c>
    </row>
    <row r="95" spans="1:32">
      <c r="A95" s="180" t="str">
        <f t="shared" ref="A95:A158" ca="1" si="33">IF(AND(ISBLANK(U84), A94 = $U$1),NOW(),IF(ISBLANK(U84),"",U84))</f>
        <v/>
      </c>
      <c r="B95" s="44"/>
      <c r="C95" s="31" t="str">
        <f t="shared" si="24"/>
        <v/>
      </c>
      <c r="D95" s="32" t="str">
        <f t="shared" si="25"/>
        <v/>
      </c>
      <c r="E95" s="44" t="str">
        <f t="shared" si="26"/>
        <v/>
      </c>
      <c r="F95" s="31" t="str">
        <f t="shared" si="27"/>
        <v/>
      </c>
      <c r="G95" s="32" t="str">
        <f t="shared" si="28"/>
        <v/>
      </c>
      <c r="H95" s="44" t="str">
        <f t="shared" si="29"/>
        <v/>
      </c>
      <c r="I95" s="31" t="str">
        <f t="shared" si="30"/>
        <v/>
      </c>
      <c r="J95" s="32" t="str">
        <f t="shared" si="31"/>
        <v/>
      </c>
      <c r="K95" s="77" t="str">
        <f t="shared" si="32"/>
        <v/>
      </c>
      <c r="M95" s="51">
        <f ca="1"/>
        <v>45912</v>
      </c>
      <c r="N95" s="3">
        <f ca="1"/>
        <v>62.994</v>
      </c>
      <c r="O95" s="51">
        <f ca="1"/>
        <v>45918</v>
      </c>
      <c r="P95" s="3">
        <f ca="1"/>
        <v>104.489</v>
      </c>
      <c r="S95" s="159">
        <f t="shared" ca="1" si="22"/>
        <v>45918</v>
      </c>
      <c r="T95" s="159" t="str">
        <f t="shared" ca="1" si="23"/>
        <v/>
      </c>
      <c r="AF95" s="80"/>
    </row>
    <row r="96" spans="1:32">
      <c r="A96" s="180" t="str">
        <f t="shared" ca="1" si="33"/>
        <v/>
      </c>
      <c r="B96" s="44"/>
      <c r="C96" s="31" t="str">
        <f t="shared" si="24"/>
        <v/>
      </c>
      <c r="D96" s="32" t="str">
        <f t="shared" si="25"/>
        <v/>
      </c>
      <c r="E96" s="44" t="str">
        <f t="shared" si="26"/>
        <v/>
      </c>
      <c r="F96" s="31" t="str">
        <f t="shared" si="27"/>
        <v/>
      </c>
      <c r="G96" s="32" t="str">
        <f t="shared" si="28"/>
        <v/>
      </c>
      <c r="H96" s="44" t="str">
        <f t="shared" si="29"/>
        <v/>
      </c>
      <c r="I96" s="31" t="str">
        <f t="shared" si="30"/>
        <v/>
      </c>
      <c r="J96" s="32" t="str">
        <f t="shared" si="31"/>
        <v/>
      </c>
      <c r="K96" s="77" t="str">
        <f t="shared" si="32"/>
        <v/>
      </c>
      <c r="M96" s="51">
        <f ca="1"/>
        <v>45915</v>
      </c>
      <c r="N96" s="3">
        <f ca="1"/>
        <v>63.128999999999998</v>
      </c>
      <c r="O96" s="51">
        <f ca="1"/>
        <v>45919</v>
      </c>
      <c r="P96" s="3">
        <f ca="1"/>
        <v>104.494</v>
      </c>
      <c r="S96" s="159">
        <f t="shared" ca="1" si="22"/>
        <v>45919</v>
      </c>
      <c r="T96" s="159" t="str">
        <f t="shared" ca="1" si="23"/>
        <v/>
      </c>
      <c r="AF96" s="80"/>
    </row>
    <row r="97" spans="1:32">
      <c r="A97" s="180" t="str">
        <f t="shared" ca="1" si="33"/>
        <v/>
      </c>
      <c r="B97" s="44"/>
      <c r="C97" s="31" t="str">
        <f t="shared" si="24"/>
        <v/>
      </c>
      <c r="D97" s="32" t="str">
        <f t="shared" si="25"/>
        <v/>
      </c>
      <c r="E97" s="44" t="str">
        <f t="shared" si="26"/>
        <v/>
      </c>
      <c r="F97" s="31" t="str">
        <f t="shared" si="27"/>
        <v/>
      </c>
      <c r="G97" s="32" t="str">
        <f t="shared" si="28"/>
        <v/>
      </c>
      <c r="H97" s="44" t="str">
        <f t="shared" si="29"/>
        <v/>
      </c>
      <c r="I97" s="31" t="str">
        <f t="shared" si="30"/>
        <v/>
      </c>
      <c r="J97" s="32" t="str">
        <f t="shared" si="31"/>
        <v/>
      </c>
      <c r="K97" s="77" t="str">
        <f t="shared" si="32"/>
        <v/>
      </c>
      <c r="M97" s="51">
        <f ca="1"/>
        <v>45916</v>
      </c>
      <c r="N97" s="3">
        <f ca="1"/>
        <v>63.17</v>
      </c>
      <c r="O97" s="51">
        <f ca="1"/>
        <v>45922</v>
      </c>
      <c r="P97" s="3">
        <f ca="1"/>
        <v>104.434</v>
      </c>
      <c r="S97" s="159">
        <f t="shared" ca="1" si="22"/>
        <v>45922</v>
      </c>
      <c r="T97" s="159" t="str">
        <f t="shared" ca="1" si="23"/>
        <v/>
      </c>
      <c r="AF97" s="80"/>
    </row>
    <row r="98" spans="1:32">
      <c r="A98" s="180" t="str">
        <f t="shared" ca="1" si="33"/>
        <v/>
      </c>
      <c r="B98" s="44"/>
      <c r="C98" s="31" t="str">
        <f t="shared" si="24"/>
        <v/>
      </c>
      <c r="D98" s="32" t="str">
        <f t="shared" si="25"/>
        <v/>
      </c>
      <c r="E98" s="44" t="str">
        <f t="shared" si="26"/>
        <v/>
      </c>
      <c r="F98" s="31" t="str">
        <f t="shared" si="27"/>
        <v/>
      </c>
      <c r="G98" s="32" t="str">
        <f t="shared" si="28"/>
        <v/>
      </c>
      <c r="H98" s="44" t="str">
        <f t="shared" si="29"/>
        <v/>
      </c>
      <c r="I98" s="31" t="str">
        <f t="shared" si="30"/>
        <v/>
      </c>
      <c r="J98" s="32" t="str">
        <f t="shared" si="31"/>
        <v/>
      </c>
      <c r="K98" s="77" t="str">
        <f t="shared" si="32"/>
        <v/>
      </c>
      <c r="M98" s="51">
        <f ca="1"/>
        <v>45917</v>
      </c>
      <c r="N98" s="3">
        <f ca="1"/>
        <v>63.49</v>
      </c>
      <c r="O98" s="51">
        <f ca="1"/>
        <v>45923</v>
      </c>
      <c r="P98" s="3">
        <f ca="1"/>
        <v>104.78100000000001</v>
      </c>
      <c r="S98" s="159">
        <f t="shared" ca="1" si="22"/>
        <v>45923</v>
      </c>
      <c r="T98" s="159" t="str">
        <f t="shared" ca="1" si="23"/>
        <v/>
      </c>
      <c r="W98" s="178"/>
      <c r="X98" s="178"/>
      <c r="Y98" s="178"/>
      <c r="Z98" s="178"/>
      <c r="AA98" s="108"/>
      <c r="AB98" s="108"/>
      <c r="AC98" s="108"/>
      <c r="AD98" s="108"/>
      <c r="AE98" s="107"/>
      <c r="AF98" s="80"/>
    </row>
    <row r="99" spans="1:32">
      <c r="A99" s="180" t="str">
        <f t="shared" ca="1" si="33"/>
        <v/>
      </c>
      <c r="B99" s="44"/>
      <c r="C99" s="31" t="str">
        <f t="shared" si="24"/>
        <v/>
      </c>
      <c r="D99" s="32" t="str">
        <f t="shared" si="25"/>
        <v/>
      </c>
      <c r="E99" s="44" t="str">
        <f t="shared" si="26"/>
        <v/>
      </c>
      <c r="F99" s="31" t="str">
        <f t="shared" si="27"/>
        <v/>
      </c>
      <c r="G99" s="32" t="str">
        <f t="shared" si="28"/>
        <v/>
      </c>
      <c r="H99" s="44" t="str">
        <f t="shared" si="29"/>
        <v/>
      </c>
      <c r="I99" s="31" t="str">
        <f t="shared" si="30"/>
        <v/>
      </c>
      <c r="J99" s="32" t="str">
        <f t="shared" si="31"/>
        <v/>
      </c>
      <c r="K99" s="77" t="str">
        <f t="shared" si="32"/>
        <v/>
      </c>
      <c r="M99" s="51">
        <f ca="1"/>
        <v>45918</v>
      </c>
      <c r="N99" s="3">
        <f ca="1"/>
        <v>63.084000000000003</v>
      </c>
      <c r="O99" s="51">
        <f ca="1"/>
        <v>45924</v>
      </c>
      <c r="P99" s="3">
        <f ca="1"/>
        <v>104.285</v>
      </c>
      <c r="S99" s="159">
        <f t="shared" ca="1" si="22"/>
        <v>45924</v>
      </c>
      <c r="T99" s="159" t="str">
        <f t="shared" ca="1" si="23"/>
        <v/>
      </c>
      <c r="W99" s="178"/>
      <c r="X99" s="179"/>
      <c r="Y99" s="179"/>
      <c r="Z99" s="179"/>
      <c r="AA99" s="110"/>
      <c r="AB99" s="110"/>
      <c r="AC99" s="110"/>
      <c r="AD99" s="110"/>
      <c r="AE99" s="110"/>
      <c r="AF99" s="80"/>
    </row>
    <row r="100" spans="1:32">
      <c r="A100" s="180" t="str">
        <f t="shared" ca="1" si="33"/>
        <v/>
      </c>
      <c r="B100" s="44"/>
      <c r="C100" s="31" t="str">
        <f t="shared" si="24"/>
        <v/>
      </c>
      <c r="D100" s="32" t="str">
        <f t="shared" si="25"/>
        <v/>
      </c>
      <c r="E100" s="44" t="str">
        <f t="shared" si="26"/>
        <v/>
      </c>
      <c r="F100" s="31" t="str">
        <f t="shared" si="27"/>
        <v/>
      </c>
      <c r="G100" s="32" t="str">
        <f t="shared" si="28"/>
        <v/>
      </c>
      <c r="H100" s="44" t="str">
        <f t="shared" si="29"/>
        <v/>
      </c>
      <c r="I100" s="31" t="str">
        <f t="shared" si="30"/>
        <v/>
      </c>
      <c r="J100" s="32" t="str">
        <f t="shared" si="31"/>
        <v/>
      </c>
      <c r="K100" s="77" t="str">
        <f t="shared" si="32"/>
        <v/>
      </c>
      <c r="M100" s="51">
        <f ca="1"/>
        <v>45919</v>
      </c>
      <c r="N100" s="3">
        <f ca="1"/>
        <v>63.002000000000002</v>
      </c>
      <c r="O100" s="51">
        <f ca="1"/>
        <v>45925</v>
      </c>
      <c r="P100" s="3">
        <f ca="1"/>
        <v>104.11499999999999</v>
      </c>
      <c r="S100" s="159">
        <f t="shared" ca="1" si="22"/>
        <v>45925</v>
      </c>
      <c r="T100" s="159" t="str">
        <f t="shared" ca="1" si="23"/>
        <v/>
      </c>
      <c r="W100" s="178"/>
      <c r="X100" s="179"/>
      <c r="Y100" s="179"/>
      <c r="Z100" s="179"/>
      <c r="AA100" s="110"/>
      <c r="AB100" s="110"/>
      <c r="AC100" s="110"/>
      <c r="AD100" s="110"/>
      <c r="AE100" s="110"/>
      <c r="AF100" s="80"/>
    </row>
    <row r="101" spans="1:32">
      <c r="A101" s="180" t="str">
        <f t="shared" ca="1" si="33"/>
        <v/>
      </c>
      <c r="B101" s="44"/>
      <c r="C101" s="31" t="str">
        <f t="shared" si="24"/>
        <v/>
      </c>
      <c r="D101" s="32" t="str">
        <f t="shared" si="25"/>
        <v/>
      </c>
      <c r="E101" s="44" t="str">
        <f t="shared" si="26"/>
        <v/>
      </c>
      <c r="F101" s="31" t="str">
        <f t="shared" si="27"/>
        <v/>
      </c>
      <c r="G101" s="32" t="str">
        <f t="shared" si="28"/>
        <v/>
      </c>
      <c r="H101" s="44" t="str">
        <f t="shared" si="29"/>
        <v/>
      </c>
      <c r="I101" s="31" t="str">
        <f t="shared" si="30"/>
        <v/>
      </c>
      <c r="J101" s="32" t="str">
        <f t="shared" si="31"/>
        <v/>
      </c>
      <c r="K101" s="77" t="str">
        <f t="shared" si="32"/>
        <v/>
      </c>
      <c r="M101" s="51">
        <f ca="1"/>
        <v>45922</v>
      </c>
      <c r="N101" s="3">
        <f ca="1"/>
        <v>67.573999999999998</v>
      </c>
      <c r="O101" s="51">
        <f ca="1"/>
        <v>45926</v>
      </c>
      <c r="P101" s="3">
        <f ca="1"/>
        <v>104.175</v>
      </c>
      <c r="S101" s="159">
        <f t="shared" ca="1" si="22"/>
        <v>45926</v>
      </c>
      <c r="T101" s="159" t="str">
        <f t="shared" ca="1" si="23"/>
        <v/>
      </c>
      <c r="W101" s="178"/>
      <c r="X101" s="179"/>
      <c r="Y101" s="179"/>
      <c r="Z101" s="179"/>
      <c r="AA101" s="110"/>
      <c r="AB101" s="110"/>
      <c r="AC101" s="110"/>
      <c r="AD101" s="110"/>
      <c r="AE101" s="110"/>
      <c r="AF101" s="80"/>
    </row>
    <row r="102" spans="1:32">
      <c r="A102" s="180" t="str">
        <f t="shared" ca="1" si="33"/>
        <v/>
      </c>
      <c r="B102" s="44"/>
      <c r="C102" s="31" t="str">
        <f t="shared" si="24"/>
        <v/>
      </c>
      <c r="D102" s="32" t="str">
        <f t="shared" si="25"/>
        <v/>
      </c>
      <c r="E102" s="44" t="str">
        <f t="shared" si="26"/>
        <v/>
      </c>
      <c r="F102" s="31" t="str">
        <f t="shared" si="27"/>
        <v/>
      </c>
      <c r="G102" s="32" t="str">
        <f t="shared" si="28"/>
        <v/>
      </c>
      <c r="H102" s="44" t="str">
        <f t="shared" si="29"/>
        <v/>
      </c>
      <c r="I102" s="31" t="str">
        <f t="shared" si="30"/>
        <v/>
      </c>
      <c r="J102" s="32" t="str">
        <f t="shared" si="31"/>
        <v/>
      </c>
      <c r="K102" s="77" t="str">
        <f t="shared" si="32"/>
        <v/>
      </c>
      <c r="M102" s="51">
        <f ca="1"/>
        <v>45923</v>
      </c>
      <c r="N102" s="3">
        <f ca="1"/>
        <v>67.238</v>
      </c>
      <c r="O102" s="51">
        <f ca="1"/>
        <v>45929</v>
      </c>
      <c r="P102" s="3">
        <f ca="1"/>
        <v>104.57</v>
      </c>
      <c r="S102" s="159">
        <f t="shared" ca="1" si="22"/>
        <v>45929</v>
      </c>
      <c r="T102" s="159" t="str">
        <f t="shared" ca="1" si="23"/>
        <v/>
      </c>
      <c r="W102" s="178"/>
      <c r="X102" s="179"/>
      <c r="Y102" s="179"/>
      <c r="Z102" s="179"/>
      <c r="AA102" s="110"/>
      <c r="AB102" s="110"/>
      <c r="AC102" s="110"/>
      <c r="AD102" s="110"/>
      <c r="AE102" s="110"/>
      <c r="AF102" s="80"/>
    </row>
    <row r="103" spans="1:32">
      <c r="A103" s="180" t="str">
        <f t="shared" ca="1" si="33"/>
        <v/>
      </c>
      <c r="B103" s="44"/>
      <c r="C103" s="31" t="str">
        <f t="shared" si="24"/>
        <v/>
      </c>
      <c r="D103" s="32" t="str">
        <f t="shared" si="25"/>
        <v/>
      </c>
      <c r="E103" s="44" t="str">
        <f t="shared" si="26"/>
        <v/>
      </c>
      <c r="F103" s="31" t="str">
        <f t="shared" si="27"/>
        <v/>
      </c>
      <c r="G103" s="32" t="str">
        <f t="shared" si="28"/>
        <v/>
      </c>
      <c r="H103" s="44" t="str">
        <f t="shared" si="29"/>
        <v/>
      </c>
      <c r="I103" s="31" t="str">
        <f t="shared" si="30"/>
        <v/>
      </c>
      <c r="J103" s="32" t="str">
        <f t="shared" si="31"/>
        <v/>
      </c>
      <c r="K103" s="77" t="str">
        <f t="shared" si="32"/>
        <v/>
      </c>
      <c r="M103" s="51">
        <f ca="1"/>
        <v>45924</v>
      </c>
      <c r="N103" s="3">
        <f ca="1"/>
        <v>68.316999999999993</v>
      </c>
      <c r="O103" s="51">
        <f ca="1"/>
        <v>45930</v>
      </c>
      <c r="P103" s="3">
        <f ca="1"/>
        <v>104.336</v>
      </c>
      <c r="S103" s="159">
        <f t="shared" ca="1" si="22"/>
        <v>45930</v>
      </c>
      <c r="T103" s="159" t="str">
        <f t="shared" ca="1" si="23"/>
        <v/>
      </c>
      <c r="W103" s="178"/>
      <c r="X103" s="179"/>
      <c r="Y103" s="179"/>
      <c r="Z103" s="179"/>
      <c r="AA103" s="110"/>
      <c r="AB103" s="110"/>
      <c r="AC103" s="110"/>
      <c r="AD103" s="110"/>
      <c r="AE103" s="110"/>
      <c r="AF103" s="80"/>
    </row>
    <row r="104" spans="1:32">
      <c r="A104" s="180" t="str">
        <f t="shared" ca="1" si="33"/>
        <v/>
      </c>
      <c r="B104" s="44"/>
      <c r="C104" s="31" t="str">
        <f t="shared" si="24"/>
        <v/>
      </c>
      <c r="D104" s="32" t="str">
        <f t="shared" si="25"/>
        <v/>
      </c>
      <c r="E104" s="44" t="str">
        <f t="shared" si="26"/>
        <v/>
      </c>
      <c r="F104" s="31" t="str">
        <f t="shared" si="27"/>
        <v/>
      </c>
      <c r="G104" s="32" t="str">
        <f t="shared" si="28"/>
        <v/>
      </c>
      <c r="H104" s="44" t="str">
        <f t="shared" si="29"/>
        <v/>
      </c>
      <c r="I104" s="31" t="str">
        <f t="shared" si="30"/>
        <v/>
      </c>
      <c r="J104" s="32" t="str">
        <f t="shared" si="31"/>
        <v/>
      </c>
      <c r="K104" s="77" t="str">
        <f t="shared" si="32"/>
        <v/>
      </c>
      <c r="M104" s="51">
        <f ca="1"/>
        <v>45925</v>
      </c>
      <c r="N104" s="3">
        <f ca="1"/>
        <v>69.316999999999993</v>
      </c>
      <c r="O104" s="51">
        <f ca="1"/>
        <v>45931</v>
      </c>
      <c r="P104" s="3">
        <f ca="1"/>
        <v>104.896</v>
      </c>
      <c r="S104" s="159">
        <f t="shared" ca="1" si="22"/>
        <v>45931</v>
      </c>
      <c r="T104" s="159" t="str">
        <f t="shared" ca="1" si="23"/>
        <v/>
      </c>
      <c r="AF104" s="80"/>
    </row>
    <row r="105" spans="1:32">
      <c r="A105" s="180" t="str">
        <f t="shared" ca="1" si="33"/>
        <v/>
      </c>
      <c r="B105" s="44"/>
      <c r="C105" s="31" t="str">
        <f t="shared" si="24"/>
        <v/>
      </c>
      <c r="D105" s="32" t="str">
        <f t="shared" si="25"/>
        <v/>
      </c>
      <c r="E105" s="44" t="str">
        <f t="shared" si="26"/>
        <v/>
      </c>
      <c r="F105" s="31" t="str">
        <f t="shared" si="27"/>
        <v/>
      </c>
      <c r="G105" s="32" t="str">
        <f t="shared" si="28"/>
        <v/>
      </c>
      <c r="H105" s="44" t="str">
        <f t="shared" si="29"/>
        <v/>
      </c>
      <c r="I105" s="31" t="str">
        <f t="shared" si="30"/>
        <v/>
      </c>
      <c r="J105" s="32" t="str">
        <f t="shared" si="31"/>
        <v/>
      </c>
      <c r="K105" s="77" t="str">
        <f t="shared" si="32"/>
        <v/>
      </c>
      <c r="M105" s="51">
        <f ca="1"/>
        <v>45926</v>
      </c>
      <c r="N105" s="3">
        <f ca="1"/>
        <v>68.647999999999996</v>
      </c>
      <c r="O105" s="51">
        <f ca="1"/>
        <v>45932</v>
      </c>
      <c r="P105" s="3">
        <f ca="1"/>
        <v>105.07299999999999</v>
      </c>
      <c r="S105" s="159">
        <f t="shared" ca="1" si="22"/>
        <v>45932</v>
      </c>
      <c r="T105" s="159" t="str">
        <f t="shared" ca="1" si="23"/>
        <v/>
      </c>
      <c r="AF105" s="80"/>
    </row>
    <row r="106" spans="1:32">
      <c r="A106" s="180" t="str">
        <f t="shared" ca="1" si="33"/>
        <v/>
      </c>
      <c r="B106" s="44"/>
      <c r="C106" s="31" t="str">
        <f t="shared" si="24"/>
        <v/>
      </c>
      <c r="D106" s="32" t="str">
        <f t="shared" si="25"/>
        <v/>
      </c>
      <c r="E106" s="44" t="str">
        <f t="shared" si="26"/>
        <v/>
      </c>
      <c r="F106" s="31" t="str">
        <f t="shared" si="27"/>
        <v/>
      </c>
      <c r="G106" s="32" t="str">
        <f t="shared" si="28"/>
        <v/>
      </c>
      <c r="H106" s="44" t="str">
        <f t="shared" si="29"/>
        <v/>
      </c>
      <c r="I106" s="31" t="str">
        <f t="shared" si="30"/>
        <v/>
      </c>
      <c r="J106" s="32" t="str">
        <f t="shared" si="31"/>
        <v/>
      </c>
      <c r="K106" s="77" t="str">
        <f t="shared" si="32"/>
        <v/>
      </c>
      <c r="M106" s="51">
        <f ca="1"/>
        <v>45929</v>
      </c>
      <c r="N106" s="3">
        <f ca="1"/>
        <v>68.183999999999997</v>
      </c>
      <c r="O106" s="51">
        <f ca="1"/>
        <v>45933</v>
      </c>
      <c r="P106" s="3">
        <f ca="1"/>
        <v>104.839</v>
      </c>
      <c r="S106" s="159">
        <f t="shared" ca="1" si="22"/>
        <v>45933</v>
      </c>
      <c r="T106" s="159" t="str">
        <f t="shared" ca="1" si="23"/>
        <v/>
      </c>
      <c r="AF106" s="80"/>
    </row>
    <row r="107" spans="1:32">
      <c r="A107" s="180" t="str">
        <f t="shared" ca="1" si="33"/>
        <v/>
      </c>
      <c r="B107" s="44"/>
      <c r="C107" s="31" t="str">
        <f t="shared" si="24"/>
        <v/>
      </c>
      <c r="D107" s="32" t="str">
        <f t="shared" si="25"/>
        <v/>
      </c>
      <c r="E107" s="44" t="str">
        <f t="shared" si="26"/>
        <v/>
      </c>
      <c r="F107" s="31" t="str">
        <f t="shared" si="27"/>
        <v/>
      </c>
      <c r="G107" s="32" t="str">
        <f t="shared" si="28"/>
        <v/>
      </c>
      <c r="H107" s="44" t="str">
        <f t="shared" si="29"/>
        <v/>
      </c>
      <c r="I107" s="31" t="str">
        <f t="shared" si="30"/>
        <v/>
      </c>
      <c r="J107" s="32" t="str">
        <f t="shared" si="31"/>
        <v/>
      </c>
      <c r="K107" s="77" t="str">
        <f t="shared" si="32"/>
        <v/>
      </c>
      <c r="M107" s="51">
        <f ca="1"/>
        <v>45930</v>
      </c>
      <c r="N107" s="3">
        <f ca="1"/>
        <v>68.17</v>
      </c>
      <c r="O107" s="51">
        <f ca="1"/>
        <v>45936</v>
      </c>
      <c r="P107" s="3">
        <f ca="1"/>
        <v>104.559</v>
      </c>
      <c r="S107" s="159">
        <f t="shared" ca="1" si="22"/>
        <v>45936</v>
      </c>
      <c r="T107" s="159" t="str">
        <f t="shared" ca="1" si="23"/>
        <v/>
      </c>
      <c r="AF107" s="80"/>
    </row>
    <row r="108" spans="1:32">
      <c r="A108" s="180" t="str">
        <f t="shared" ca="1" si="33"/>
        <v/>
      </c>
      <c r="B108" s="44"/>
      <c r="C108" s="31" t="str">
        <f t="shared" si="24"/>
        <v/>
      </c>
      <c r="D108" s="32" t="str">
        <f t="shared" si="25"/>
        <v/>
      </c>
      <c r="E108" s="44" t="str">
        <f t="shared" si="26"/>
        <v/>
      </c>
      <c r="F108" s="31" t="str">
        <f t="shared" si="27"/>
        <v/>
      </c>
      <c r="G108" s="32" t="str">
        <f t="shared" si="28"/>
        <v/>
      </c>
      <c r="H108" s="44" t="str">
        <f t="shared" si="29"/>
        <v/>
      </c>
      <c r="I108" s="31" t="str">
        <f t="shared" si="30"/>
        <v/>
      </c>
      <c r="J108" s="32" t="str">
        <f t="shared" si="31"/>
        <v/>
      </c>
      <c r="K108" s="77" t="str">
        <f t="shared" si="32"/>
        <v/>
      </c>
      <c r="M108" s="51">
        <f ca="1"/>
        <v>45931</v>
      </c>
      <c r="N108" s="3">
        <f ca="1"/>
        <v>69.165000000000006</v>
      </c>
      <c r="O108" s="51">
        <f ca="1"/>
        <v>45937</v>
      </c>
      <c r="P108" s="3">
        <f ca="1"/>
        <v>104.711</v>
      </c>
      <c r="S108" s="159">
        <f t="shared" ca="1" si="22"/>
        <v>45937</v>
      </c>
      <c r="T108" s="159" t="str">
        <f t="shared" ca="1" si="23"/>
        <v/>
      </c>
      <c r="AF108" s="80"/>
    </row>
    <row r="109" spans="1:32">
      <c r="A109" s="180" t="str">
        <f t="shared" ca="1" si="33"/>
        <v/>
      </c>
      <c r="B109" s="44"/>
      <c r="C109" s="31" t="str">
        <f t="shared" si="24"/>
        <v/>
      </c>
      <c r="D109" s="32" t="str">
        <f t="shared" si="25"/>
        <v/>
      </c>
      <c r="E109" s="44" t="str">
        <f t="shared" si="26"/>
        <v/>
      </c>
      <c r="F109" s="31" t="str">
        <f t="shared" si="27"/>
        <v/>
      </c>
      <c r="G109" s="32" t="str">
        <f t="shared" si="28"/>
        <v/>
      </c>
      <c r="H109" s="44" t="str">
        <f t="shared" si="29"/>
        <v/>
      </c>
      <c r="I109" s="31" t="str">
        <f t="shared" si="30"/>
        <v/>
      </c>
      <c r="J109" s="32" t="str">
        <f t="shared" si="31"/>
        <v/>
      </c>
      <c r="K109" s="77" t="str">
        <f t="shared" si="32"/>
        <v/>
      </c>
      <c r="M109" s="51">
        <f ca="1"/>
        <v>45932</v>
      </c>
      <c r="N109" s="3">
        <f ca="1"/>
        <v>68.813999999999993</v>
      </c>
      <c r="O109" s="51">
        <f ca="1"/>
        <v>45938</v>
      </c>
      <c r="P109" s="3">
        <f ca="1"/>
        <v>104.66200000000001</v>
      </c>
      <c r="S109" s="159">
        <f t="shared" ca="1" si="22"/>
        <v>45938</v>
      </c>
      <c r="T109" s="159" t="str">
        <f t="shared" ca="1" si="23"/>
        <v/>
      </c>
      <c r="AF109" s="80"/>
    </row>
    <row r="110" spans="1:32">
      <c r="A110" s="180" t="str">
        <f t="shared" ca="1" si="33"/>
        <v/>
      </c>
      <c r="B110" s="44"/>
      <c r="C110" s="31" t="str">
        <f t="shared" si="24"/>
        <v/>
      </c>
      <c r="D110" s="32" t="str">
        <f t="shared" si="25"/>
        <v/>
      </c>
      <c r="E110" s="44" t="str">
        <f t="shared" si="26"/>
        <v/>
      </c>
      <c r="F110" s="31" t="str">
        <f t="shared" si="27"/>
        <v/>
      </c>
      <c r="G110" s="32" t="str">
        <f t="shared" si="28"/>
        <v/>
      </c>
      <c r="H110" s="44" t="str">
        <f t="shared" si="29"/>
        <v/>
      </c>
      <c r="I110" s="31" t="str">
        <f t="shared" si="30"/>
        <v/>
      </c>
      <c r="J110" s="32" t="str">
        <f t="shared" si="31"/>
        <v/>
      </c>
      <c r="K110" s="77" t="str">
        <f t="shared" si="32"/>
        <v/>
      </c>
      <c r="M110" s="51">
        <f ca="1"/>
        <v>45933</v>
      </c>
      <c r="N110" s="3">
        <f ca="1"/>
        <v>69.846000000000004</v>
      </c>
      <c r="O110" s="51">
        <f ca="1"/>
        <v>45939</v>
      </c>
      <c r="P110" s="3">
        <f ca="1"/>
        <v>104.379</v>
      </c>
      <c r="S110" s="159">
        <f t="shared" ca="1" si="22"/>
        <v>45939</v>
      </c>
      <c r="T110" s="159">
        <f t="shared" ca="1" si="23"/>
        <v>45939</v>
      </c>
      <c r="AF110" s="80"/>
    </row>
    <row r="111" spans="1:32">
      <c r="A111" s="180" t="str">
        <f t="shared" ca="1" si="33"/>
        <v/>
      </c>
      <c r="B111" s="44"/>
      <c r="C111" s="31" t="str">
        <f t="shared" si="24"/>
        <v/>
      </c>
      <c r="D111" s="32" t="str">
        <f t="shared" si="25"/>
        <v/>
      </c>
      <c r="E111" s="44" t="str">
        <f t="shared" si="26"/>
        <v/>
      </c>
      <c r="F111" s="31" t="str">
        <f t="shared" si="27"/>
        <v/>
      </c>
      <c r="G111" s="32" t="str">
        <f t="shared" si="28"/>
        <v/>
      </c>
      <c r="H111" s="44" t="str">
        <f t="shared" si="29"/>
        <v/>
      </c>
      <c r="I111" s="31" t="str">
        <f t="shared" si="30"/>
        <v/>
      </c>
      <c r="J111" s="32" t="str">
        <f t="shared" si="31"/>
        <v/>
      </c>
      <c r="K111" s="77" t="str">
        <f t="shared" si="32"/>
        <v/>
      </c>
      <c r="M111" s="51">
        <f ca="1"/>
        <v>45936</v>
      </c>
      <c r="N111" s="3">
        <f ca="1"/>
        <v>69.724999999999994</v>
      </c>
      <c r="O111" s="51">
        <f ca="1"/>
        <v>45940</v>
      </c>
      <c r="P111" s="3">
        <f ca="1"/>
        <v>104.739</v>
      </c>
      <c r="S111" s="159">
        <f t="shared" ca="1" si="22"/>
        <v>45940</v>
      </c>
      <c r="T111" s="159">
        <f t="shared" ca="1" si="23"/>
        <v>45940</v>
      </c>
      <c r="AF111" s="80"/>
    </row>
    <row r="112" spans="1:32">
      <c r="A112" s="180" t="str">
        <f t="shared" ca="1" si="33"/>
        <v/>
      </c>
      <c r="B112" s="44"/>
      <c r="C112" s="31" t="str">
        <f t="shared" si="24"/>
        <v/>
      </c>
      <c r="D112" s="32" t="str">
        <f t="shared" si="25"/>
        <v/>
      </c>
      <c r="E112" s="44" t="str">
        <f t="shared" si="26"/>
        <v/>
      </c>
      <c r="F112" s="31" t="str">
        <f t="shared" si="27"/>
        <v/>
      </c>
      <c r="G112" s="32" t="str">
        <f t="shared" si="28"/>
        <v/>
      </c>
      <c r="H112" s="44" t="str">
        <f t="shared" si="29"/>
        <v/>
      </c>
      <c r="I112" s="31" t="str">
        <f t="shared" si="30"/>
        <v/>
      </c>
      <c r="J112" s="32" t="str">
        <f t="shared" si="31"/>
        <v/>
      </c>
      <c r="K112" s="77" t="str">
        <f t="shared" si="32"/>
        <v/>
      </c>
      <c r="M112" s="51">
        <f ca="1"/>
        <v>45937</v>
      </c>
      <c r="N112" s="3">
        <f ca="1"/>
        <v>69.47</v>
      </c>
      <c r="O112" s="51">
        <f ca="1"/>
        <v>45944</v>
      </c>
      <c r="P112" s="3">
        <f ca="1"/>
        <v>105.012</v>
      </c>
      <c r="S112" s="159">
        <f t="shared" ca="1" si="22"/>
        <v>45944</v>
      </c>
      <c r="T112" s="159">
        <f t="shared" ca="1" si="23"/>
        <v>45944</v>
      </c>
      <c r="AF112" s="80"/>
    </row>
    <row r="113" spans="1:32">
      <c r="A113" s="180" t="str">
        <f t="shared" ca="1" si="33"/>
        <v/>
      </c>
      <c r="B113" s="44"/>
      <c r="C113" s="31" t="str">
        <f t="shared" si="24"/>
        <v/>
      </c>
      <c r="D113" s="32" t="str">
        <f t="shared" si="25"/>
        <v/>
      </c>
      <c r="E113" s="44" t="str">
        <f t="shared" si="26"/>
        <v/>
      </c>
      <c r="F113" s="31" t="str">
        <f t="shared" si="27"/>
        <v/>
      </c>
      <c r="G113" s="32" t="str">
        <f t="shared" si="28"/>
        <v/>
      </c>
      <c r="H113" s="44" t="str">
        <f t="shared" si="29"/>
        <v/>
      </c>
      <c r="I113" s="31" t="str">
        <f t="shared" si="30"/>
        <v/>
      </c>
      <c r="J113" s="32" t="str">
        <f t="shared" si="31"/>
        <v/>
      </c>
      <c r="K113" s="77" t="str">
        <f t="shared" si="32"/>
        <v/>
      </c>
      <c r="M113" s="51">
        <f ca="1"/>
        <v>45938</v>
      </c>
      <c r="N113" s="3">
        <f ca="1"/>
        <v>69.233999999999995</v>
      </c>
      <c r="O113" s="51">
        <f ca="1"/>
        <v>45945</v>
      </c>
      <c r="P113" s="3">
        <f ca="1"/>
        <v>105.131</v>
      </c>
      <c r="S113" s="159">
        <f t="shared" ca="1" si="22"/>
        <v>45945</v>
      </c>
      <c r="T113" s="159">
        <f t="shared" ca="1" si="23"/>
        <v>45945</v>
      </c>
      <c r="AF113" s="80"/>
    </row>
    <row r="114" spans="1:32">
      <c r="A114" s="180" t="str">
        <f t="shared" ca="1" si="33"/>
        <v/>
      </c>
      <c r="B114" s="44"/>
      <c r="C114" s="31" t="str">
        <f t="shared" si="24"/>
        <v/>
      </c>
      <c r="D114" s="32" t="str">
        <f t="shared" si="25"/>
        <v/>
      </c>
      <c r="E114" s="44" t="str">
        <f t="shared" si="26"/>
        <v/>
      </c>
      <c r="F114" s="31" t="str">
        <f t="shared" si="27"/>
        <v/>
      </c>
      <c r="G114" s="32" t="str">
        <f t="shared" si="28"/>
        <v/>
      </c>
      <c r="H114" s="44" t="str">
        <f t="shared" si="29"/>
        <v/>
      </c>
      <c r="I114" s="31" t="str">
        <f t="shared" si="30"/>
        <v/>
      </c>
      <c r="J114" s="32" t="str">
        <f t="shared" si="31"/>
        <v/>
      </c>
      <c r="K114" s="77" t="str">
        <f t="shared" si="32"/>
        <v/>
      </c>
      <c r="M114" s="51">
        <f ca="1"/>
        <v>45939</v>
      </c>
      <c r="N114" s="3">
        <f ca="1"/>
        <v>70.13</v>
      </c>
      <c r="O114" s="51">
        <f ca="1"/>
        <v>45946</v>
      </c>
      <c r="P114" s="3">
        <f ca="1"/>
        <v>105.45099999999999</v>
      </c>
      <c r="S114" s="159">
        <f t="shared" ca="1" si="22"/>
        <v>45946</v>
      </c>
      <c r="T114" s="159">
        <f t="shared" ca="1" si="23"/>
        <v>45946</v>
      </c>
      <c r="AF114" s="80"/>
    </row>
    <row r="115" spans="1:32">
      <c r="A115" s="180" t="str">
        <f t="shared" ca="1" si="33"/>
        <v/>
      </c>
      <c r="B115" s="44"/>
      <c r="C115" s="31" t="str">
        <f t="shared" si="24"/>
        <v/>
      </c>
      <c r="D115" s="32" t="str">
        <f t="shared" si="25"/>
        <v/>
      </c>
      <c r="E115" s="44" t="str">
        <f t="shared" si="26"/>
        <v/>
      </c>
      <c r="F115" s="31" t="str">
        <f t="shared" si="27"/>
        <v/>
      </c>
      <c r="G115" s="32" t="str">
        <f t="shared" si="28"/>
        <v/>
      </c>
      <c r="H115" s="44" t="str">
        <f t="shared" si="29"/>
        <v/>
      </c>
      <c r="I115" s="31" t="str">
        <f t="shared" si="30"/>
        <v/>
      </c>
      <c r="J115" s="32" t="str">
        <f t="shared" si="31"/>
        <v/>
      </c>
      <c r="K115" s="77" t="str">
        <f t="shared" si="32"/>
        <v/>
      </c>
      <c r="M115" s="51">
        <f ca="1"/>
        <v>45940</v>
      </c>
      <c r="N115" s="3">
        <f ca="1"/>
        <v>71.622</v>
      </c>
      <c r="O115" s="51">
        <f ca="1"/>
        <v>45947</v>
      </c>
      <c r="P115" s="3">
        <f ca="1"/>
        <v>105.18600000000001</v>
      </c>
      <c r="S115" s="159">
        <f t="shared" ca="1" si="22"/>
        <v>45947</v>
      </c>
      <c r="T115" s="159">
        <f t="shared" ca="1" si="23"/>
        <v>45947</v>
      </c>
    </row>
    <row r="116" spans="1:32">
      <c r="A116" s="180" t="str">
        <f t="shared" ca="1" si="33"/>
        <v/>
      </c>
      <c r="B116" s="44"/>
      <c r="C116" s="31" t="str">
        <f t="shared" si="24"/>
        <v/>
      </c>
      <c r="D116" s="32" t="str">
        <f t="shared" si="25"/>
        <v/>
      </c>
      <c r="E116" s="44" t="str">
        <f t="shared" si="26"/>
        <v/>
      </c>
      <c r="F116" s="31" t="str">
        <f t="shared" si="27"/>
        <v/>
      </c>
      <c r="G116" s="32" t="str">
        <f t="shared" si="28"/>
        <v/>
      </c>
      <c r="H116" s="44" t="str">
        <f t="shared" si="29"/>
        <v/>
      </c>
      <c r="I116" s="31" t="str">
        <f t="shared" si="30"/>
        <v/>
      </c>
      <c r="J116" s="32" t="str">
        <f t="shared" si="31"/>
        <v/>
      </c>
      <c r="K116" s="77" t="str">
        <f t="shared" si="32"/>
        <v/>
      </c>
      <c r="M116" s="51">
        <f ca="1"/>
        <v>45943</v>
      </c>
      <c r="N116" s="3">
        <f ca="1"/>
        <v>72.066000000000003</v>
      </c>
      <c r="O116" s="51">
        <f ca="1"/>
        <v>45950</v>
      </c>
      <c r="P116" s="3">
        <f ca="1"/>
        <v>105.49299999999999</v>
      </c>
      <c r="S116" s="159">
        <f t="shared" ca="1" si="22"/>
        <v>45950</v>
      </c>
      <c r="T116" s="159">
        <f t="shared" ca="1" si="23"/>
        <v>45950</v>
      </c>
    </row>
    <row r="117" spans="1:32">
      <c r="A117" s="180" t="str">
        <f t="shared" ca="1" si="33"/>
        <v/>
      </c>
      <c r="B117" s="44"/>
      <c r="C117" s="31" t="str">
        <f t="shared" si="24"/>
        <v/>
      </c>
      <c r="D117" s="32" t="str">
        <f t="shared" si="25"/>
        <v/>
      </c>
      <c r="E117" s="44" t="str">
        <f t="shared" si="26"/>
        <v/>
      </c>
      <c r="F117" s="31" t="str">
        <f t="shared" si="27"/>
        <v/>
      </c>
      <c r="G117" s="32" t="str">
        <f t="shared" si="28"/>
        <v/>
      </c>
      <c r="H117" s="44" t="str">
        <f t="shared" si="29"/>
        <v/>
      </c>
      <c r="I117" s="31" t="str">
        <f t="shared" si="30"/>
        <v/>
      </c>
      <c r="J117" s="32" t="str">
        <f t="shared" si="31"/>
        <v/>
      </c>
      <c r="K117" s="77" t="str">
        <f t="shared" si="32"/>
        <v/>
      </c>
      <c r="M117" s="51">
        <f ca="1"/>
        <v>45944</v>
      </c>
      <c r="N117" s="3">
        <f ca="1"/>
        <v>72.063999999999993</v>
      </c>
      <c r="O117" s="51">
        <f ca="1"/>
        <v>45951</v>
      </c>
      <c r="P117" s="3">
        <f ca="1"/>
        <v>105.583</v>
      </c>
      <c r="S117" s="159">
        <f t="shared" ca="1" si="22"/>
        <v>45951</v>
      </c>
      <c r="T117" s="159">
        <f t="shared" ca="1" si="23"/>
        <v>45951</v>
      </c>
    </row>
    <row r="118" spans="1:32">
      <c r="A118" s="180" t="str">
        <f t="shared" ca="1" si="33"/>
        <v/>
      </c>
      <c r="B118" s="44"/>
      <c r="C118" s="31" t="str">
        <f t="shared" si="24"/>
        <v/>
      </c>
      <c r="D118" s="32" t="str">
        <f t="shared" si="25"/>
        <v/>
      </c>
      <c r="E118" s="44" t="str">
        <f t="shared" si="26"/>
        <v/>
      </c>
      <c r="F118" s="31" t="str">
        <f t="shared" si="27"/>
        <v/>
      </c>
      <c r="G118" s="32" t="str">
        <f t="shared" si="28"/>
        <v/>
      </c>
      <c r="H118" s="44" t="str">
        <f t="shared" si="29"/>
        <v/>
      </c>
      <c r="I118" s="31" t="str">
        <f t="shared" si="30"/>
        <v/>
      </c>
      <c r="J118" s="32" t="str">
        <f t="shared" si="31"/>
        <v/>
      </c>
      <c r="K118" s="77" t="str">
        <f t="shared" si="32"/>
        <v/>
      </c>
      <c r="M118" s="51">
        <f ca="1"/>
        <v>45945</v>
      </c>
      <c r="N118" s="3">
        <f ca="1"/>
        <v>70.635999999999996</v>
      </c>
      <c r="O118" s="51">
        <f ca="1"/>
        <v>45952</v>
      </c>
      <c r="P118" s="3">
        <f ca="1"/>
        <v>105.595</v>
      </c>
      <c r="S118" s="159">
        <f t="shared" ca="1" si="22"/>
        <v>45952</v>
      </c>
      <c r="T118" s="159">
        <f t="shared" ca="1" si="23"/>
        <v>45952</v>
      </c>
    </row>
    <row r="119" spans="1:32">
      <c r="A119" s="180" t="str">
        <f t="shared" ca="1" si="33"/>
        <v/>
      </c>
      <c r="B119" s="44"/>
      <c r="C119" s="31" t="str">
        <f t="shared" si="24"/>
        <v/>
      </c>
      <c r="D119" s="32" t="str">
        <f t="shared" si="25"/>
        <v/>
      </c>
      <c r="E119" s="44" t="str">
        <f t="shared" si="26"/>
        <v/>
      </c>
      <c r="F119" s="31" t="str">
        <f t="shared" si="27"/>
        <v/>
      </c>
      <c r="G119" s="32" t="str">
        <f t="shared" si="28"/>
        <v/>
      </c>
      <c r="H119" s="44" t="str">
        <f t="shared" si="29"/>
        <v/>
      </c>
      <c r="I119" s="31" t="str">
        <f t="shared" si="30"/>
        <v/>
      </c>
      <c r="J119" s="32" t="str">
        <f t="shared" si="31"/>
        <v/>
      </c>
      <c r="K119" s="77" t="str">
        <f t="shared" si="32"/>
        <v/>
      </c>
      <c r="M119" s="51">
        <f ca="1"/>
        <v>45946</v>
      </c>
      <c r="N119" s="3">
        <f ca="1"/>
        <v>71.272000000000006</v>
      </c>
      <c r="O119" s="51">
        <f ca="1"/>
        <v>45953</v>
      </c>
      <c r="P119" s="3">
        <f ca="1"/>
        <v>105.399</v>
      </c>
      <c r="S119" s="159">
        <f t="shared" ca="1" si="22"/>
        <v>45953</v>
      </c>
      <c r="T119" s="159">
        <f t="shared" ca="1" si="23"/>
        <v>45953</v>
      </c>
    </row>
    <row r="120" spans="1:32">
      <c r="A120" s="180" t="str">
        <f t="shared" ca="1" si="33"/>
        <v/>
      </c>
      <c r="B120" s="44"/>
      <c r="C120" s="31" t="str">
        <f t="shared" si="24"/>
        <v/>
      </c>
      <c r="D120" s="32" t="str">
        <f t="shared" si="25"/>
        <v/>
      </c>
      <c r="E120" s="44" t="str">
        <f t="shared" si="26"/>
        <v/>
      </c>
      <c r="F120" s="31" t="str">
        <f t="shared" si="27"/>
        <v/>
      </c>
      <c r="G120" s="32" t="str">
        <f t="shared" si="28"/>
        <v/>
      </c>
      <c r="H120" s="44" t="str">
        <f t="shared" si="29"/>
        <v/>
      </c>
      <c r="I120" s="31" t="str">
        <f t="shared" si="30"/>
        <v/>
      </c>
      <c r="J120" s="32" t="str">
        <f t="shared" si="31"/>
        <v/>
      </c>
      <c r="K120" s="77" t="str">
        <f t="shared" si="32"/>
        <v/>
      </c>
      <c r="M120" s="51">
        <f ca="1"/>
        <v>45947</v>
      </c>
      <c r="N120" s="3">
        <f ca="1"/>
        <v>72.864000000000004</v>
      </c>
      <c r="O120" s="51">
        <f ca="1"/>
        <v>45954</v>
      </c>
      <c r="P120" s="3">
        <f ca="1"/>
        <v>105.575</v>
      </c>
      <c r="S120" s="159">
        <f t="shared" ca="1" si="22"/>
        <v>45954</v>
      </c>
      <c r="T120" s="159">
        <f t="shared" ca="1" si="23"/>
        <v>45954</v>
      </c>
    </row>
    <row r="121" spans="1:32">
      <c r="A121" s="180" t="str">
        <f t="shared" ca="1" si="33"/>
        <v/>
      </c>
      <c r="B121" s="44"/>
      <c r="C121" s="31" t="str">
        <f t="shared" si="24"/>
        <v/>
      </c>
      <c r="D121" s="32" t="str">
        <f t="shared" si="25"/>
        <v/>
      </c>
      <c r="E121" s="44" t="str">
        <f t="shared" si="26"/>
        <v/>
      </c>
      <c r="F121" s="31" t="str">
        <f t="shared" si="27"/>
        <v/>
      </c>
      <c r="G121" s="32" t="str">
        <f t="shared" si="28"/>
        <v/>
      </c>
      <c r="H121" s="44" t="str">
        <f t="shared" si="29"/>
        <v/>
      </c>
      <c r="I121" s="31" t="str">
        <f t="shared" si="30"/>
        <v/>
      </c>
      <c r="J121" s="32" t="str">
        <f t="shared" si="31"/>
        <v/>
      </c>
      <c r="K121" s="77" t="str">
        <f t="shared" si="32"/>
        <v/>
      </c>
      <c r="M121" s="51">
        <f ca="1"/>
        <v>45950</v>
      </c>
      <c r="N121" s="3">
        <f ca="1"/>
        <v>72.221000000000004</v>
      </c>
      <c r="O121" s="51">
        <f ca="1"/>
        <v>45957</v>
      </c>
      <c r="P121" s="3">
        <f ca="1"/>
        <v>105.79900000000001</v>
      </c>
      <c r="S121" s="159">
        <f t="shared" ca="1" si="22"/>
        <v>45957</v>
      </c>
      <c r="T121" s="159">
        <f t="shared" ca="1" si="23"/>
        <v>45957</v>
      </c>
    </row>
    <row r="122" spans="1:32">
      <c r="A122" s="180" t="str">
        <f t="shared" ca="1" si="33"/>
        <v/>
      </c>
      <c r="B122" s="44"/>
      <c r="C122" s="31" t="str">
        <f t="shared" si="24"/>
        <v/>
      </c>
      <c r="D122" s="32" t="str">
        <f t="shared" si="25"/>
        <v/>
      </c>
      <c r="E122" s="44" t="str">
        <f t="shared" si="26"/>
        <v/>
      </c>
      <c r="F122" s="31" t="str">
        <f t="shared" si="27"/>
        <v/>
      </c>
      <c r="G122" s="32" t="str">
        <f t="shared" si="28"/>
        <v/>
      </c>
      <c r="H122" s="44" t="str">
        <f t="shared" si="29"/>
        <v/>
      </c>
      <c r="I122" s="31" t="str">
        <f t="shared" si="30"/>
        <v/>
      </c>
      <c r="J122" s="32" t="str">
        <f t="shared" si="31"/>
        <v/>
      </c>
      <c r="K122" s="77" t="str">
        <f t="shared" si="32"/>
        <v/>
      </c>
      <c r="M122" s="51">
        <f ca="1"/>
        <v>45951</v>
      </c>
      <c r="N122" s="3">
        <f ca="1"/>
        <v>71.733000000000004</v>
      </c>
      <c r="O122" s="51">
        <f ca="1"/>
        <v>45958</v>
      </c>
      <c r="P122" s="3">
        <f ca="1"/>
        <v>105.771</v>
      </c>
      <c r="S122" s="159">
        <f t="shared" ca="1" si="22"/>
        <v>45958</v>
      </c>
      <c r="T122" s="159">
        <f t="shared" ca="1" si="23"/>
        <v>45958</v>
      </c>
    </row>
    <row r="123" spans="1:32">
      <c r="A123" s="180" t="str">
        <f t="shared" ca="1" si="33"/>
        <v/>
      </c>
      <c r="B123" s="44"/>
      <c r="C123" s="31" t="str">
        <f t="shared" si="24"/>
        <v/>
      </c>
      <c r="D123" s="32" t="str">
        <f t="shared" si="25"/>
        <v/>
      </c>
      <c r="E123" s="44" t="str">
        <f t="shared" si="26"/>
        <v/>
      </c>
      <c r="F123" s="31" t="str">
        <f t="shared" si="27"/>
        <v/>
      </c>
      <c r="G123" s="32" t="str">
        <f t="shared" si="28"/>
        <v/>
      </c>
      <c r="H123" s="44" t="str">
        <f t="shared" si="29"/>
        <v/>
      </c>
      <c r="I123" s="31" t="str">
        <f t="shared" si="30"/>
        <v/>
      </c>
      <c r="J123" s="32" t="str">
        <f t="shared" si="31"/>
        <v/>
      </c>
      <c r="K123" s="77" t="str">
        <f t="shared" si="32"/>
        <v/>
      </c>
      <c r="M123" s="51">
        <f ca="1"/>
        <v>45952</v>
      </c>
      <c r="N123" s="3">
        <f ca="1"/>
        <v>72.233999999999995</v>
      </c>
      <c r="O123" s="51">
        <f ca="1"/>
        <v>45959</v>
      </c>
      <c r="P123" s="3">
        <f ca="1"/>
        <v>105.021</v>
      </c>
      <c r="S123" s="159">
        <f t="shared" ca="1" si="22"/>
        <v>45959</v>
      </c>
      <c r="T123" s="159">
        <f t="shared" ca="1" si="23"/>
        <v>45959</v>
      </c>
    </row>
    <row r="124" spans="1:32">
      <c r="A124" s="180" t="str">
        <f t="shared" ca="1" si="33"/>
        <v/>
      </c>
      <c r="B124" s="44"/>
      <c r="C124" s="31" t="str">
        <f t="shared" si="24"/>
        <v/>
      </c>
      <c r="D124" s="32" t="str">
        <f t="shared" si="25"/>
        <v/>
      </c>
      <c r="E124" s="44" t="str">
        <f t="shared" si="26"/>
        <v/>
      </c>
      <c r="F124" s="31" t="str">
        <f t="shared" si="27"/>
        <v/>
      </c>
      <c r="G124" s="32" t="str">
        <f t="shared" si="28"/>
        <v/>
      </c>
      <c r="H124" s="44" t="str">
        <f t="shared" si="29"/>
        <v/>
      </c>
      <c r="I124" s="31" t="str">
        <f t="shared" si="30"/>
        <v/>
      </c>
      <c r="J124" s="32" t="str">
        <f t="shared" si="31"/>
        <v/>
      </c>
      <c r="K124" s="77" t="str">
        <f t="shared" si="32"/>
        <v/>
      </c>
      <c r="M124" s="51">
        <f ca="1"/>
        <v>45953</v>
      </c>
      <c r="N124" s="3">
        <f ca="1"/>
        <v>72.391999999999996</v>
      </c>
      <c r="O124" s="51">
        <f ca="1"/>
        <v>45960</v>
      </c>
      <c r="P124" s="3">
        <f ca="1"/>
        <v>104.79300000000001</v>
      </c>
      <c r="S124" s="159">
        <f t="shared" ca="1" si="22"/>
        <v>45960</v>
      </c>
      <c r="T124" s="159">
        <f t="shared" ca="1" si="23"/>
        <v>45960</v>
      </c>
    </row>
    <row r="125" spans="1:32">
      <c r="A125" s="180" t="str">
        <f t="shared" ca="1" si="33"/>
        <v/>
      </c>
      <c r="B125" s="44"/>
      <c r="C125" s="31" t="str">
        <f t="shared" si="24"/>
        <v/>
      </c>
      <c r="D125" s="32" t="str">
        <f t="shared" si="25"/>
        <v/>
      </c>
      <c r="E125" s="44" t="str">
        <f t="shared" si="26"/>
        <v/>
      </c>
      <c r="F125" s="31" t="str">
        <f t="shared" si="27"/>
        <v/>
      </c>
      <c r="G125" s="32" t="str">
        <f t="shared" si="28"/>
        <v/>
      </c>
      <c r="H125" s="44" t="str">
        <f t="shared" si="29"/>
        <v/>
      </c>
      <c r="I125" s="31" t="str">
        <f t="shared" si="30"/>
        <v/>
      </c>
      <c r="J125" s="32" t="str">
        <f t="shared" si="31"/>
        <v/>
      </c>
      <c r="K125" s="77" t="str">
        <f t="shared" si="32"/>
        <v/>
      </c>
      <c r="M125" s="51">
        <f ca="1"/>
        <v>45954</v>
      </c>
      <c r="N125" s="3">
        <f ca="1"/>
        <v>70.947999999999993</v>
      </c>
      <c r="O125" s="51">
        <f ca="1"/>
        <v>45961</v>
      </c>
      <c r="P125" s="3">
        <f ca="1"/>
        <v>104.67</v>
      </c>
      <c r="S125" s="159">
        <f t="shared" ca="1" si="22"/>
        <v>45961</v>
      </c>
      <c r="T125" s="159">
        <f t="shared" ca="1" si="23"/>
        <v>45961</v>
      </c>
    </row>
    <row r="126" spans="1:32">
      <c r="A126" s="180" t="str">
        <f t="shared" ca="1" si="33"/>
        <v/>
      </c>
      <c r="B126" s="44"/>
      <c r="C126" s="31" t="str">
        <f t="shared" si="24"/>
        <v/>
      </c>
      <c r="D126" s="32" t="str">
        <f t="shared" si="25"/>
        <v/>
      </c>
      <c r="E126" s="44" t="str">
        <f t="shared" si="26"/>
        <v/>
      </c>
      <c r="F126" s="31" t="str">
        <f t="shared" si="27"/>
        <v/>
      </c>
      <c r="G126" s="32" t="str">
        <f t="shared" si="28"/>
        <v/>
      </c>
      <c r="H126" s="44" t="str">
        <f t="shared" si="29"/>
        <v/>
      </c>
      <c r="I126" s="31" t="str">
        <f t="shared" si="30"/>
        <v/>
      </c>
      <c r="J126" s="32" t="str">
        <f t="shared" si="31"/>
        <v/>
      </c>
      <c r="K126" s="77" t="str">
        <f t="shared" si="32"/>
        <v/>
      </c>
      <c r="M126" s="51">
        <f ca="1"/>
        <v>45957</v>
      </c>
      <c r="N126" s="3">
        <f ca="1"/>
        <v>70.147999999999996</v>
      </c>
      <c r="O126" s="51">
        <f ca="1"/>
        <v>45964</v>
      </c>
      <c r="P126" s="3">
        <f ca="1"/>
        <v>104.32899999999999</v>
      </c>
      <c r="S126" s="159">
        <f t="shared" ca="1" si="22"/>
        <v>45964</v>
      </c>
      <c r="T126" s="159">
        <f t="shared" ca="1" si="23"/>
        <v>45964</v>
      </c>
    </row>
    <row r="127" spans="1:32">
      <c r="A127" s="180" t="str">
        <f t="shared" ca="1" si="33"/>
        <v/>
      </c>
      <c r="B127" s="44"/>
      <c r="C127" s="31" t="str">
        <f t="shared" si="24"/>
        <v/>
      </c>
      <c r="D127" s="32" t="str">
        <f t="shared" si="25"/>
        <v/>
      </c>
      <c r="E127" s="44" t="str">
        <f t="shared" si="26"/>
        <v/>
      </c>
      <c r="F127" s="31" t="str">
        <f t="shared" si="27"/>
        <v/>
      </c>
      <c r="G127" s="32" t="str">
        <f t="shared" si="28"/>
        <v/>
      </c>
      <c r="H127" s="44" t="str">
        <f t="shared" si="29"/>
        <v/>
      </c>
      <c r="I127" s="31" t="str">
        <f t="shared" si="30"/>
        <v/>
      </c>
      <c r="J127" s="32" t="str">
        <f t="shared" si="31"/>
        <v/>
      </c>
      <c r="K127" s="77" t="str">
        <f t="shared" si="32"/>
        <v/>
      </c>
      <c r="M127" s="51">
        <f ca="1"/>
        <v>45958</v>
      </c>
      <c r="N127" s="3">
        <f ca="1"/>
        <v>69.606999999999999</v>
      </c>
      <c r="S127" s="159" t="str">
        <f t="shared" ca="1" si="22"/>
        <v/>
      </c>
      <c r="T127" s="159" t="str">
        <f t="shared" ca="1" si="23"/>
        <v/>
      </c>
    </row>
    <row r="128" spans="1:32">
      <c r="A128" s="180" t="str">
        <f t="shared" ca="1" si="33"/>
        <v/>
      </c>
      <c r="B128" s="44"/>
      <c r="C128" s="31" t="str">
        <f t="shared" si="24"/>
        <v/>
      </c>
      <c r="D128" s="32" t="str">
        <f t="shared" si="25"/>
        <v/>
      </c>
      <c r="E128" s="44" t="str">
        <f t="shared" si="26"/>
        <v/>
      </c>
      <c r="F128" s="31" t="str">
        <f t="shared" si="27"/>
        <v/>
      </c>
      <c r="G128" s="32" t="str">
        <f t="shared" si="28"/>
        <v/>
      </c>
      <c r="H128" s="44" t="str">
        <f t="shared" si="29"/>
        <v/>
      </c>
      <c r="I128" s="31" t="str">
        <f t="shared" si="30"/>
        <v/>
      </c>
      <c r="J128" s="32" t="str">
        <f t="shared" si="31"/>
        <v/>
      </c>
      <c r="K128" s="77" t="str">
        <f t="shared" si="32"/>
        <v/>
      </c>
      <c r="M128" s="51">
        <f ca="1"/>
        <v>45959</v>
      </c>
      <c r="N128" s="3">
        <f ca="1"/>
        <v>69.7</v>
      </c>
      <c r="S128" s="159" t="str">
        <f t="shared" ca="1" si="22"/>
        <v/>
      </c>
      <c r="T128" s="159" t="str">
        <f t="shared" ca="1" si="23"/>
        <v/>
      </c>
    </row>
    <row r="129" spans="1:20">
      <c r="A129" s="180" t="str">
        <f t="shared" ca="1" si="33"/>
        <v/>
      </c>
      <c r="B129" s="44"/>
      <c r="C129" s="31" t="str">
        <f t="shared" si="24"/>
        <v/>
      </c>
      <c r="D129" s="32" t="str">
        <f t="shared" si="25"/>
        <v/>
      </c>
      <c r="E129" s="44" t="str">
        <f t="shared" si="26"/>
        <v/>
      </c>
      <c r="F129" s="31" t="str">
        <f t="shared" si="27"/>
        <v/>
      </c>
      <c r="G129" s="32" t="str">
        <f t="shared" si="28"/>
        <v/>
      </c>
      <c r="H129" s="44" t="str">
        <f t="shared" si="29"/>
        <v/>
      </c>
      <c r="I129" s="31" t="str">
        <f t="shared" si="30"/>
        <v/>
      </c>
      <c r="J129" s="32" t="str">
        <f t="shared" si="31"/>
        <v/>
      </c>
      <c r="K129" s="77" t="str">
        <f t="shared" si="32"/>
        <v/>
      </c>
      <c r="M129" s="51">
        <f ca="1"/>
        <v>45960</v>
      </c>
      <c r="N129" s="3">
        <f ca="1"/>
        <v>70.234999999999999</v>
      </c>
      <c r="S129" s="159" t="str">
        <f t="shared" ca="1" si="22"/>
        <v/>
      </c>
      <c r="T129" s="159" t="str">
        <f t="shared" ca="1" si="23"/>
        <v/>
      </c>
    </row>
    <row r="130" spans="1:20">
      <c r="A130" s="180" t="str">
        <f t="shared" ca="1" si="33"/>
        <v/>
      </c>
      <c r="B130" s="44"/>
      <c r="C130" s="31" t="str">
        <f t="shared" si="24"/>
        <v/>
      </c>
      <c r="D130" s="32" t="str">
        <f t="shared" si="25"/>
        <v/>
      </c>
      <c r="E130" s="44" t="str">
        <f t="shared" si="26"/>
        <v/>
      </c>
      <c r="F130" s="31" t="str">
        <f t="shared" si="27"/>
        <v/>
      </c>
      <c r="G130" s="32" t="str">
        <f t="shared" si="28"/>
        <v/>
      </c>
      <c r="H130" s="44" t="str">
        <f t="shared" si="29"/>
        <v/>
      </c>
      <c r="I130" s="31" t="str">
        <f t="shared" si="30"/>
        <v/>
      </c>
      <c r="J130" s="32" t="str">
        <f t="shared" si="31"/>
        <v/>
      </c>
      <c r="K130" s="77" t="str">
        <f t="shared" si="32"/>
        <v/>
      </c>
      <c r="M130" s="51">
        <f ca="1"/>
        <v>45961</v>
      </c>
      <c r="N130" s="3">
        <f ca="1"/>
        <v>70.680999999999997</v>
      </c>
      <c r="S130" s="159" t="str">
        <f t="shared" ca="1" si="22"/>
        <v/>
      </c>
      <c r="T130" s="159" t="str">
        <f t="shared" ca="1" si="23"/>
        <v/>
      </c>
    </row>
    <row r="131" spans="1:20">
      <c r="A131" s="180" t="str">
        <f t="shared" ca="1" si="33"/>
        <v/>
      </c>
      <c r="B131" s="44"/>
      <c r="C131" s="31" t="str">
        <f t="shared" si="24"/>
        <v/>
      </c>
      <c r="D131" s="32" t="str">
        <f t="shared" si="25"/>
        <v/>
      </c>
      <c r="E131" s="44" t="str">
        <f t="shared" si="26"/>
        <v/>
      </c>
      <c r="F131" s="31" t="str">
        <f t="shared" si="27"/>
        <v/>
      </c>
      <c r="G131" s="32" t="str">
        <f t="shared" si="28"/>
        <v/>
      </c>
      <c r="H131" s="44" t="str">
        <f t="shared" si="29"/>
        <v/>
      </c>
      <c r="I131" s="31" t="str">
        <f t="shared" si="30"/>
        <v/>
      </c>
      <c r="J131" s="32" t="str">
        <f t="shared" si="31"/>
        <v/>
      </c>
      <c r="K131" s="77" t="str">
        <f t="shared" si="32"/>
        <v/>
      </c>
      <c r="M131" s="51"/>
      <c r="S131" s="159" t="str">
        <f t="shared" ca="1" si="22"/>
        <v/>
      </c>
      <c r="T131" s="159" t="str">
        <f t="shared" ca="1" si="23"/>
        <v/>
      </c>
    </row>
    <row r="132" spans="1:20">
      <c r="A132" s="180" t="str">
        <f t="shared" ca="1" si="33"/>
        <v/>
      </c>
      <c r="B132" s="44"/>
      <c r="C132" s="31" t="str">
        <f t="shared" si="24"/>
        <v/>
      </c>
      <c r="D132" s="32" t="str">
        <f t="shared" si="25"/>
        <v/>
      </c>
      <c r="E132" s="44" t="str">
        <f t="shared" si="26"/>
        <v/>
      </c>
      <c r="F132" s="31" t="str">
        <f t="shared" si="27"/>
        <v/>
      </c>
      <c r="G132" s="32" t="str">
        <f t="shared" si="28"/>
        <v/>
      </c>
      <c r="H132" s="44" t="str">
        <f t="shared" si="29"/>
        <v/>
      </c>
      <c r="I132" s="31" t="str">
        <f t="shared" si="30"/>
        <v/>
      </c>
      <c r="J132" s="32" t="str">
        <f t="shared" si="31"/>
        <v/>
      </c>
      <c r="K132" s="77" t="str">
        <f t="shared" si="32"/>
        <v/>
      </c>
      <c r="M132" s="51"/>
      <c r="S132" s="159" t="str">
        <f t="shared" ref="S132:S195" ca="1" si="34">IF(COUNTIF(Q:Q,O132),O132,"")</f>
        <v/>
      </c>
      <c r="T132" s="159" t="str">
        <f t="shared" ref="T132:T195" ca="1" si="35">IF(S132&gt;$A$14,S132,"")</f>
        <v/>
      </c>
    </row>
    <row r="133" spans="1:20">
      <c r="A133" s="180" t="str">
        <f t="shared" ca="1" si="33"/>
        <v/>
      </c>
      <c r="B133" s="44"/>
      <c r="C133" s="31" t="str">
        <f t="shared" si="24"/>
        <v/>
      </c>
      <c r="D133" s="32" t="str">
        <f t="shared" si="25"/>
        <v/>
      </c>
      <c r="E133" s="44" t="str">
        <f t="shared" si="26"/>
        <v/>
      </c>
      <c r="F133" s="31" t="str">
        <f t="shared" si="27"/>
        <v/>
      </c>
      <c r="G133" s="32" t="str">
        <f t="shared" si="28"/>
        <v/>
      </c>
      <c r="H133" s="44" t="str">
        <f t="shared" si="29"/>
        <v/>
      </c>
      <c r="I133" s="31" t="str">
        <f t="shared" si="30"/>
        <v/>
      </c>
      <c r="J133" s="32" t="str">
        <f t="shared" si="31"/>
        <v/>
      </c>
      <c r="K133" s="77" t="str">
        <f t="shared" si="32"/>
        <v/>
      </c>
      <c r="M133" s="51"/>
      <c r="S133" s="159" t="str">
        <f t="shared" ca="1" si="34"/>
        <v/>
      </c>
      <c r="T133" s="159" t="str">
        <f t="shared" ca="1" si="35"/>
        <v/>
      </c>
    </row>
    <row r="134" spans="1:20">
      <c r="A134" s="180" t="str">
        <f t="shared" ca="1" si="33"/>
        <v/>
      </c>
      <c r="B134" s="44"/>
      <c r="C134" s="31" t="str">
        <f t="shared" si="24"/>
        <v/>
      </c>
      <c r="D134" s="32" t="str">
        <f t="shared" si="25"/>
        <v/>
      </c>
      <c r="E134" s="44" t="str">
        <f t="shared" si="26"/>
        <v/>
      </c>
      <c r="F134" s="31" t="str">
        <f t="shared" si="27"/>
        <v/>
      </c>
      <c r="G134" s="32" t="str">
        <f t="shared" si="28"/>
        <v/>
      </c>
      <c r="H134" s="44" t="str">
        <f t="shared" si="29"/>
        <v/>
      </c>
      <c r="I134" s="31" t="str">
        <f t="shared" si="30"/>
        <v/>
      </c>
      <c r="J134" s="32" t="str">
        <f t="shared" si="31"/>
        <v/>
      </c>
      <c r="K134" s="77" t="str">
        <f t="shared" si="32"/>
        <v/>
      </c>
      <c r="M134" s="51"/>
      <c r="S134" s="159" t="str">
        <f t="shared" ca="1" si="34"/>
        <v/>
      </c>
      <c r="T134" s="159" t="str">
        <f t="shared" ca="1" si="35"/>
        <v/>
      </c>
    </row>
    <row r="135" spans="1:20">
      <c r="A135" s="180" t="str">
        <f t="shared" ca="1" si="33"/>
        <v/>
      </c>
      <c r="B135" s="44"/>
      <c r="C135" s="31" t="str">
        <f t="shared" si="24"/>
        <v/>
      </c>
      <c r="D135" s="32" t="str">
        <f t="shared" si="25"/>
        <v/>
      </c>
      <c r="E135" s="44" t="str">
        <f t="shared" si="26"/>
        <v/>
      </c>
      <c r="F135" s="31" t="str">
        <f t="shared" si="27"/>
        <v/>
      </c>
      <c r="G135" s="32" t="str">
        <f t="shared" si="28"/>
        <v/>
      </c>
      <c r="H135" s="44" t="str">
        <f t="shared" si="29"/>
        <v/>
      </c>
      <c r="I135" s="31" t="str">
        <f t="shared" si="30"/>
        <v/>
      </c>
      <c r="J135" s="32" t="str">
        <f t="shared" si="31"/>
        <v/>
      </c>
      <c r="K135" s="77" t="str">
        <f t="shared" si="32"/>
        <v/>
      </c>
      <c r="M135" s="51"/>
      <c r="S135" s="159" t="str">
        <f t="shared" ca="1" si="34"/>
        <v/>
      </c>
      <c r="T135" s="159" t="str">
        <f t="shared" ca="1" si="35"/>
        <v/>
      </c>
    </row>
    <row r="136" spans="1:20">
      <c r="A136" s="180" t="str">
        <f t="shared" ca="1" si="33"/>
        <v/>
      </c>
      <c r="B136" s="44"/>
      <c r="C136" s="31" t="str">
        <f t="shared" si="24"/>
        <v/>
      </c>
      <c r="D136" s="32" t="str">
        <f t="shared" si="25"/>
        <v/>
      </c>
      <c r="E136" s="44" t="str">
        <f t="shared" si="26"/>
        <v/>
      </c>
      <c r="F136" s="31" t="str">
        <f t="shared" si="27"/>
        <v/>
      </c>
      <c r="G136" s="32" t="str">
        <f t="shared" si="28"/>
        <v/>
      </c>
      <c r="H136" s="44" t="str">
        <f t="shared" si="29"/>
        <v/>
      </c>
      <c r="I136" s="31" t="str">
        <f t="shared" si="30"/>
        <v/>
      </c>
      <c r="J136" s="32" t="str">
        <f t="shared" si="31"/>
        <v/>
      </c>
      <c r="K136" s="77" t="str">
        <f t="shared" si="32"/>
        <v/>
      </c>
      <c r="M136" s="51"/>
      <c r="S136" s="159" t="str">
        <f t="shared" ca="1" si="34"/>
        <v/>
      </c>
      <c r="T136" s="159" t="str">
        <f t="shared" ca="1" si="35"/>
        <v/>
      </c>
    </row>
    <row r="137" spans="1:20">
      <c r="A137" s="180" t="str">
        <f t="shared" ca="1" si="33"/>
        <v/>
      </c>
      <c r="B137" s="44"/>
      <c r="C137" s="31" t="str">
        <f t="shared" si="24"/>
        <v/>
      </c>
      <c r="D137" s="32" t="str">
        <f t="shared" si="25"/>
        <v/>
      </c>
      <c r="E137" s="44" t="str">
        <f t="shared" si="26"/>
        <v/>
      </c>
      <c r="F137" s="31" t="str">
        <f t="shared" si="27"/>
        <v/>
      </c>
      <c r="G137" s="32" t="str">
        <f t="shared" si="28"/>
        <v/>
      </c>
      <c r="H137" s="44" t="str">
        <f t="shared" si="29"/>
        <v/>
      </c>
      <c r="I137" s="31" t="str">
        <f t="shared" si="30"/>
        <v/>
      </c>
      <c r="J137" s="32" t="str">
        <f t="shared" si="31"/>
        <v/>
      </c>
      <c r="K137" s="77" t="str">
        <f t="shared" si="32"/>
        <v/>
      </c>
      <c r="M137" s="51"/>
      <c r="S137" s="159" t="str">
        <f t="shared" ca="1" si="34"/>
        <v/>
      </c>
      <c r="T137" s="159" t="str">
        <f t="shared" ca="1" si="35"/>
        <v/>
      </c>
    </row>
    <row r="138" spans="1:20">
      <c r="A138" s="180" t="str">
        <f t="shared" ca="1" si="33"/>
        <v/>
      </c>
      <c r="B138" s="44"/>
      <c r="C138" s="31" t="str">
        <f t="shared" si="24"/>
        <v/>
      </c>
      <c r="D138" s="32" t="str">
        <f t="shared" si="25"/>
        <v/>
      </c>
      <c r="E138" s="44" t="str">
        <f t="shared" si="26"/>
        <v/>
      </c>
      <c r="F138" s="31" t="str">
        <f t="shared" si="27"/>
        <v/>
      </c>
      <c r="G138" s="32" t="str">
        <f t="shared" si="28"/>
        <v/>
      </c>
      <c r="H138" s="44" t="str">
        <f t="shared" si="29"/>
        <v/>
      </c>
      <c r="I138" s="31" t="str">
        <f t="shared" si="30"/>
        <v/>
      </c>
      <c r="J138" s="32" t="str">
        <f t="shared" si="31"/>
        <v/>
      </c>
      <c r="K138" s="77" t="str">
        <f t="shared" si="32"/>
        <v/>
      </c>
      <c r="M138" s="51"/>
      <c r="S138" s="159" t="str">
        <f t="shared" ca="1" si="34"/>
        <v/>
      </c>
      <c r="T138" s="159" t="str">
        <f t="shared" ca="1" si="35"/>
        <v/>
      </c>
    </row>
    <row r="139" spans="1:20">
      <c r="A139" s="180" t="str">
        <f t="shared" ca="1" si="33"/>
        <v/>
      </c>
      <c r="B139" s="44"/>
      <c r="C139" s="31" t="str">
        <f t="shared" si="24"/>
        <v/>
      </c>
      <c r="D139" s="32" t="str">
        <f t="shared" si="25"/>
        <v/>
      </c>
      <c r="E139" s="44" t="str">
        <f t="shared" si="26"/>
        <v/>
      </c>
      <c r="F139" s="31" t="str">
        <f t="shared" si="27"/>
        <v/>
      </c>
      <c r="G139" s="32" t="str">
        <f t="shared" si="28"/>
        <v/>
      </c>
      <c r="H139" s="44" t="str">
        <f t="shared" si="29"/>
        <v/>
      </c>
      <c r="I139" s="31" t="str">
        <f t="shared" si="30"/>
        <v/>
      </c>
      <c r="J139" s="32" t="str">
        <f t="shared" si="31"/>
        <v/>
      </c>
      <c r="K139" s="77" t="str">
        <f t="shared" si="32"/>
        <v/>
      </c>
      <c r="M139" s="51"/>
      <c r="S139" s="159" t="str">
        <f t="shared" ca="1" si="34"/>
        <v/>
      </c>
      <c r="T139" s="159" t="str">
        <f t="shared" ca="1" si="35"/>
        <v/>
      </c>
    </row>
    <row r="140" spans="1:20">
      <c r="A140" s="180" t="str">
        <f t="shared" ca="1" si="33"/>
        <v/>
      </c>
      <c r="B140" s="44"/>
      <c r="C140" s="31" t="str">
        <f t="shared" si="24"/>
        <v/>
      </c>
      <c r="D140" s="32" t="str">
        <f t="shared" si="25"/>
        <v/>
      </c>
      <c r="E140" s="44" t="str">
        <f t="shared" si="26"/>
        <v/>
      </c>
      <c r="F140" s="31" t="str">
        <f t="shared" si="27"/>
        <v/>
      </c>
      <c r="G140" s="32" t="str">
        <f t="shared" si="28"/>
        <v/>
      </c>
      <c r="H140" s="44" t="str">
        <f t="shared" si="29"/>
        <v/>
      </c>
      <c r="I140" s="31" t="str">
        <f t="shared" si="30"/>
        <v/>
      </c>
      <c r="J140" s="32" t="str">
        <f t="shared" si="31"/>
        <v/>
      </c>
      <c r="K140" s="77" t="str">
        <f t="shared" si="32"/>
        <v/>
      </c>
      <c r="M140" s="51"/>
      <c r="S140" s="159" t="str">
        <f t="shared" ca="1" si="34"/>
        <v/>
      </c>
      <c r="T140" s="159" t="str">
        <f t="shared" ca="1" si="35"/>
        <v/>
      </c>
    </row>
    <row r="141" spans="1:20">
      <c r="A141" s="180" t="str">
        <f t="shared" ca="1" si="33"/>
        <v/>
      </c>
      <c r="B141" s="44"/>
      <c r="C141" s="31" t="str">
        <f t="shared" si="24"/>
        <v/>
      </c>
      <c r="D141" s="32" t="str">
        <f t="shared" si="25"/>
        <v/>
      </c>
      <c r="E141" s="44" t="str">
        <f t="shared" si="26"/>
        <v/>
      </c>
      <c r="F141" s="31" t="str">
        <f t="shared" si="27"/>
        <v/>
      </c>
      <c r="G141" s="32" t="str">
        <f t="shared" si="28"/>
        <v/>
      </c>
      <c r="H141" s="44" t="str">
        <f t="shared" si="29"/>
        <v/>
      </c>
      <c r="I141" s="31" t="str">
        <f t="shared" si="30"/>
        <v/>
      </c>
      <c r="J141" s="32" t="str">
        <f t="shared" si="31"/>
        <v/>
      </c>
      <c r="K141" s="77" t="str">
        <f t="shared" si="32"/>
        <v/>
      </c>
      <c r="M141" s="51"/>
      <c r="S141" s="159" t="str">
        <f t="shared" ca="1" si="34"/>
        <v/>
      </c>
      <c r="T141" s="159" t="str">
        <f t="shared" ca="1" si="35"/>
        <v/>
      </c>
    </row>
    <row r="142" spans="1:20">
      <c r="A142" s="180" t="str">
        <f t="shared" ca="1" si="33"/>
        <v/>
      </c>
      <c r="B142" s="44"/>
      <c r="C142" s="31" t="str">
        <f t="shared" si="24"/>
        <v/>
      </c>
      <c r="D142" s="32" t="str">
        <f t="shared" si="25"/>
        <v/>
      </c>
      <c r="E142" s="44" t="str">
        <f t="shared" si="26"/>
        <v/>
      </c>
      <c r="F142" s="31" t="str">
        <f t="shared" si="27"/>
        <v/>
      </c>
      <c r="G142" s="32" t="str">
        <f t="shared" si="28"/>
        <v/>
      </c>
      <c r="H142" s="44" t="str">
        <f t="shared" si="29"/>
        <v/>
      </c>
      <c r="I142" s="31" t="str">
        <f t="shared" si="30"/>
        <v/>
      </c>
      <c r="J142" s="32" t="str">
        <f t="shared" si="31"/>
        <v/>
      </c>
      <c r="K142" s="77" t="str">
        <f t="shared" si="32"/>
        <v/>
      </c>
      <c r="M142" s="51"/>
      <c r="S142" s="159" t="str">
        <f t="shared" ca="1" si="34"/>
        <v/>
      </c>
      <c r="T142" s="159" t="str">
        <f t="shared" ca="1" si="35"/>
        <v/>
      </c>
    </row>
    <row r="143" spans="1:20">
      <c r="A143" s="180" t="str">
        <f t="shared" ca="1" si="33"/>
        <v/>
      </c>
      <c r="B143" s="44"/>
      <c r="C143" s="31" t="str">
        <f t="shared" si="24"/>
        <v/>
      </c>
      <c r="D143" s="32" t="str">
        <f t="shared" si="25"/>
        <v/>
      </c>
      <c r="E143" s="44" t="str">
        <f t="shared" si="26"/>
        <v/>
      </c>
      <c r="F143" s="31" t="str">
        <f t="shared" si="27"/>
        <v/>
      </c>
      <c r="G143" s="32" t="str">
        <f t="shared" si="28"/>
        <v/>
      </c>
      <c r="H143" s="44" t="str">
        <f t="shared" si="29"/>
        <v/>
      </c>
      <c r="I143" s="31" t="str">
        <f t="shared" si="30"/>
        <v/>
      </c>
      <c r="J143" s="32" t="str">
        <f t="shared" si="31"/>
        <v/>
      </c>
      <c r="K143" s="77" t="str">
        <f t="shared" si="32"/>
        <v/>
      </c>
      <c r="M143" s="51"/>
      <c r="S143" s="159" t="str">
        <f t="shared" ca="1" si="34"/>
        <v/>
      </c>
      <c r="T143" s="159" t="str">
        <f t="shared" ca="1" si="35"/>
        <v/>
      </c>
    </row>
    <row r="144" spans="1:20">
      <c r="A144" s="180" t="str">
        <f t="shared" ca="1" si="33"/>
        <v/>
      </c>
      <c r="B144" s="44"/>
      <c r="C144" s="31" t="str">
        <f t="shared" ref="C144:C207" si="36">IF(ISBLANK(B144),"",-1*(B144-$B$14)*$B$8*$B$5*10^-4)</f>
        <v/>
      </c>
      <c r="D144" s="32" t="str">
        <f t="shared" ref="D144:D207" si="37">IF(ISBLANK(B144),"",$B$6*ROUNDUP(A144-$A$14,0)/360*$B$5)</f>
        <v/>
      </c>
      <c r="E144" s="44" t="str">
        <f t="shared" ref="E144:E207" si="38">IF(ISBLANK(B144),"",VLOOKUP(A144,O:P,2))</f>
        <v/>
      </c>
      <c r="F144" s="31" t="str">
        <f t="shared" ref="F144:F207" si="39">IF(ISBLANK(B144),"",(E144-$E$14)/100*$C$5)</f>
        <v/>
      </c>
      <c r="G144" s="32" t="str">
        <f t="shared" ref="G144:G207" si="40">IF(ISBLANK(B144),"",$C$6*ROUNDUP(A144-$A$14,0)/360*$C$5-$C$7*ROUNDUP(A144-$A$14,0)/360*$C$5*$E$14/100)</f>
        <v/>
      </c>
      <c r="H144" s="44" t="str">
        <f t="shared" ref="H144:H207" si="41">IF(ISBLANK(B144),"",VLOOKUP(A144,Q:R,2))</f>
        <v/>
      </c>
      <c r="I144" s="31" t="str">
        <f t="shared" ref="I144:I207" si="42">IF(ISBLANK(B144),"",(H144-$H$14)/100*$D$5)</f>
        <v/>
      </c>
      <c r="J144" s="32" t="str">
        <f t="shared" ref="J144:J207" si="43">IF(ISBLANK(B144),"",$D$6*ROUNDUP(A144-$A$14,0)/360*$D$5-$D$7*ROUNDUP(A144-$A$14,0)/360*$D$5*$H$14/100)</f>
        <v/>
      </c>
      <c r="K144" s="77" t="str">
        <f t="shared" ref="K144:K207" si="44">IF(ISBLANK(B144),"",C144+D144-F144-G144+I144+J144)</f>
        <v/>
      </c>
      <c r="M144" s="51"/>
      <c r="S144" s="159" t="str">
        <f t="shared" ca="1" si="34"/>
        <v/>
      </c>
      <c r="T144" s="159" t="str">
        <f t="shared" ca="1" si="35"/>
        <v/>
      </c>
    </row>
    <row r="145" spans="1:20">
      <c r="A145" s="180" t="str">
        <f t="shared" ca="1" si="33"/>
        <v/>
      </c>
      <c r="B145" s="44"/>
      <c r="C145" s="31" t="str">
        <f t="shared" si="36"/>
        <v/>
      </c>
      <c r="D145" s="32" t="str">
        <f t="shared" si="37"/>
        <v/>
      </c>
      <c r="E145" s="44" t="str">
        <f t="shared" si="38"/>
        <v/>
      </c>
      <c r="F145" s="31" t="str">
        <f t="shared" si="39"/>
        <v/>
      </c>
      <c r="G145" s="32" t="str">
        <f t="shared" si="40"/>
        <v/>
      </c>
      <c r="H145" s="44" t="str">
        <f t="shared" si="41"/>
        <v/>
      </c>
      <c r="I145" s="31" t="str">
        <f t="shared" si="42"/>
        <v/>
      </c>
      <c r="J145" s="32" t="str">
        <f t="shared" si="43"/>
        <v/>
      </c>
      <c r="K145" s="77" t="str">
        <f t="shared" si="44"/>
        <v/>
      </c>
      <c r="M145" s="51"/>
      <c r="S145" s="159" t="str">
        <f t="shared" ca="1" si="34"/>
        <v/>
      </c>
      <c r="T145" s="159" t="str">
        <f t="shared" ca="1" si="35"/>
        <v/>
      </c>
    </row>
    <row r="146" spans="1:20">
      <c r="A146" s="180" t="str">
        <f t="shared" ca="1" si="33"/>
        <v/>
      </c>
      <c r="B146" s="44"/>
      <c r="C146" s="31" t="str">
        <f t="shared" si="36"/>
        <v/>
      </c>
      <c r="D146" s="32" t="str">
        <f t="shared" si="37"/>
        <v/>
      </c>
      <c r="E146" s="44" t="str">
        <f t="shared" si="38"/>
        <v/>
      </c>
      <c r="F146" s="31" t="str">
        <f t="shared" si="39"/>
        <v/>
      </c>
      <c r="G146" s="32" t="str">
        <f t="shared" si="40"/>
        <v/>
      </c>
      <c r="H146" s="44" t="str">
        <f t="shared" si="41"/>
        <v/>
      </c>
      <c r="I146" s="31" t="str">
        <f t="shared" si="42"/>
        <v/>
      </c>
      <c r="J146" s="32" t="str">
        <f t="shared" si="43"/>
        <v/>
      </c>
      <c r="K146" s="77" t="str">
        <f t="shared" si="44"/>
        <v/>
      </c>
      <c r="M146" s="51"/>
      <c r="S146" s="159" t="str">
        <f t="shared" ca="1" si="34"/>
        <v/>
      </c>
      <c r="T146" s="159" t="str">
        <f t="shared" ca="1" si="35"/>
        <v/>
      </c>
    </row>
    <row r="147" spans="1:20">
      <c r="A147" s="180" t="str">
        <f t="shared" ca="1" si="33"/>
        <v/>
      </c>
      <c r="B147" s="44"/>
      <c r="C147" s="31" t="str">
        <f t="shared" si="36"/>
        <v/>
      </c>
      <c r="D147" s="32" t="str">
        <f t="shared" si="37"/>
        <v/>
      </c>
      <c r="E147" s="44" t="str">
        <f t="shared" si="38"/>
        <v/>
      </c>
      <c r="F147" s="31" t="str">
        <f t="shared" si="39"/>
        <v/>
      </c>
      <c r="G147" s="32" t="str">
        <f t="shared" si="40"/>
        <v/>
      </c>
      <c r="H147" s="44" t="str">
        <f t="shared" si="41"/>
        <v/>
      </c>
      <c r="I147" s="31" t="str">
        <f t="shared" si="42"/>
        <v/>
      </c>
      <c r="J147" s="32" t="str">
        <f t="shared" si="43"/>
        <v/>
      </c>
      <c r="K147" s="77" t="str">
        <f t="shared" si="44"/>
        <v/>
      </c>
      <c r="M147" s="51"/>
      <c r="S147" s="159" t="str">
        <f t="shared" ca="1" si="34"/>
        <v/>
      </c>
      <c r="T147" s="159" t="str">
        <f t="shared" ca="1" si="35"/>
        <v/>
      </c>
    </row>
    <row r="148" spans="1:20">
      <c r="A148" s="180" t="str">
        <f t="shared" ca="1" si="33"/>
        <v/>
      </c>
      <c r="B148" s="44"/>
      <c r="C148" s="31" t="str">
        <f t="shared" si="36"/>
        <v/>
      </c>
      <c r="D148" s="32" t="str">
        <f t="shared" si="37"/>
        <v/>
      </c>
      <c r="E148" s="44" t="str">
        <f t="shared" si="38"/>
        <v/>
      </c>
      <c r="F148" s="31" t="str">
        <f t="shared" si="39"/>
        <v/>
      </c>
      <c r="G148" s="32" t="str">
        <f t="shared" si="40"/>
        <v/>
      </c>
      <c r="H148" s="44" t="str">
        <f t="shared" si="41"/>
        <v/>
      </c>
      <c r="I148" s="31" t="str">
        <f t="shared" si="42"/>
        <v/>
      </c>
      <c r="J148" s="32" t="str">
        <f t="shared" si="43"/>
        <v/>
      </c>
      <c r="K148" s="77" t="str">
        <f t="shared" si="44"/>
        <v/>
      </c>
      <c r="M148" s="51"/>
      <c r="S148" s="159" t="str">
        <f t="shared" ca="1" si="34"/>
        <v/>
      </c>
      <c r="T148" s="159" t="str">
        <f t="shared" ca="1" si="35"/>
        <v/>
      </c>
    </row>
    <row r="149" spans="1:20">
      <c r="A149" s="180" t="str">
        <f t="shared" ca="1" si="33"/>
        <v/>
      </c>
      <c r="B149" s="44"/>
      <c r="C149" s="31" t="str">
        <f t="shared" si="36"/>
        <v/>
      </c>
      <c r="D149" s="32" t="str">
        <f t="shared" si="37"/>
        <v/>
      </c>
      <c r="E149" s="44" t="str">
        <f t="shared" si="38"/>
        <v/>
      </c>
      <c r="F149" s="31" t="str">
        <f t="shared" si="39"/>
        <v/>
      </c>
      <c r="G149" s="32" t="str">
        <f t="shared" si="40"/>
        <v/>
      </c>
      <c r="H149" s="44" t="str">
        <f t="shared" si="41"/>
        <v/>
      </c>
      <c r="I149" s="31" t="str">
        <f t="shared" si="42"/>
        <v/>
      </c>
      <c r="J149" s="32" t="str">
        <f t="shared" si="43"/>
        <v/>
      </c>
      <c r="K149" s="77" t="str">
        <f t="shared" si="44"/>
        <v/>
      </c>
      <c r="M149" s="51"/>
      <c r="S149" s="159" t="str">
        <f t="shared" ca="1" si="34"/>
        <v/>
      </c>
      <c r="T149" s="159" t="str">
        <f t="shared" ca="1" si="35"/>
        <v/>
      </c>
    </row>
    <row r="150" spans="1:20">
      <c r="A150" s="180" t="str">
        <f t="shared" ca="1" si="33"/>
        <v/>
      </c>
      <c r="B150" s="44"/>
      <c r="C150" s="31" t="str">
        <f t="shared" si="36"/>
        <v/>
      </c>
      <c r="D150" s="32" t="str">
        <f t="shared" si="37"/>
        <v/>
      </c>
      <c r="E150" s="44" t="str">
        <f t="shared" si="38"/>
        <v/>
      </c>
      <c r="F150" s="31" t="str">
        <f t="shared" si="39"/>
        <v/>
      </c>
      <c r="G150" s="32" t="str">
        <f t="shared" si="40"/>
        <v/>
      </c>
      <c r="H150" s="44" t="str">
        <f t="shared" si="41"/>
        <v/>
      </c>
      <c r="I150" s="31" t="str">
        <f t="shared" si="42"/>
        <v/>
      </c>
      <c r="J150" s="32" t="str">
        <f t="shared" si="43"/>
        <v/>
      </c>
      <c r="K150" s="77" t="str">
        <f t="shared" si="44"/>
        <v/>
      </c>
      <c r="M150" s="51"/>
      <c r="S150" s="159" t="str">
        <f t="shared" ca="1" si="34"/>
        <v/>
      </c>
      <c r="T150" s="159" t="str">
        <f t="shared" ca="1" si="35"/>
        <v/>
      </c>
    </row>
    <row r="151" spans="1:20">
      <c r="A151" s="180" t="str">
        <f t="shared" ca="1" si="33"/>
        <v/>
      </c>
      <c r="B151" s="44"/>
      <c r="C151" s="31" t="str">
        <f t="shared" si="36"/>
        <v/>
      </c>
      <c r="D151" s="32" t="str">
        <f t="shared" si="37"/>
        <v/>
      </c>
      <c r="E151" s="44" t="str">
        <f t="shared" si="38"/>
        <v/>
      </c>
      <c r="F151" s="31" t="str">
        <f t="shared" si="39"/>
        <v/>
      </c>
      <c r="G151" s="32" t="str">
        <f t="shared" si="40"/>
        <v/>
      </c>
      <c r="H151" s="44" t="str">
        <f t="shared" si="41"/>
        <v/>
      </c>
      <c r="I151" s="31" t="str">
        <f t="shared" si="42"/>
        <v/>
      </c>
      <c r="J151" s="32" t="str">
        <f t="shared" si="43"/>
        <v/>
      </c>
      <c r="K151" s="77" t="str">
        <f t="shared" si="44"/>
        <v/>
      </c>
      <c r="M151" s="51"/>
      <c r="S151" s="159" t="str">
        <f t="shared" ca="1" si="34"/>
        <v/>
      </c>
      <c r="T151" s="159" t="str">
        <f t="shared" ca="1" si="35"/>
        <v/>
      </c>
    </row>
    <row r="152" spans="1:20">
      <c r="A152" s="180" t="str">
        <f t="shared" ca="1" si="33"/>
        <v/>
      </c>
      <c r="B152" s="44"/>
      <c r="C152" s="31" t="str">
        <f t="shared" si="36"/>
        <v/>
      </c>
      <c r="D152" s="32" t="str">
        <f t="shared" si="37"/>
        <v/>
      </c>
      <c r="E152" s="44" t="str">
        <f t="shared" si="38"/>
        <v/>
      </c>
      <c r="F152" s="31" t="str">
        <f t="shared" si="39"/>
        <v/>
      </c>
      <c r="G152" s="32" t="str">
        <f t="shared" si="40"/>
        <v/>
      </c>
      <c r="H152" s="44" t="str">
        <f t="shared" si="41"/>
        <v/>
      </c>
      <c r="I152" s="31" t="str">
        <f t="shared" si="42"/>
        <v/>
      </c>
      <c r="J152" s="32" t="str">
        <f t="shared" si="43"/>
        <v/>
      </c>
      <c r="K152" s="77" t="str">
        <f t="shared" si="44"/>
        <v/>
      </c>
      <c r="M152" s="51"/>
      <c r="S152" s="159" t="str">
        <f t="shared" ca="1" si="34"/>
        <v/>
      </c>
      <c r="T152" s="159" t="str">
        <f t="shared" ca="1" si="35"/>
        <v/>
      </c>
    </row>
    <row r="153" spans="1:20">
      <c r="A153" s="180" t="str">
        <f t="shared" ca="1" si="33"/>
        <v/>
      </c>
      <c r="B153" s="44"/>
      <c r="C153" s="31" t="str">
        <f t="shared" si="36"/>
        <v/>
      </c>
      <c r="D153" s="32" t="str">
        <f t="shared" si="37"/>
        <v/>
      </c>
      <c r="E153" s="44" t="str">
        <f t="shared" si="38"/>
        <v/>
      </c>
      <c r="F153" s="31" t="str">
        <f t="shared" si="39"/>
        <v/>
      </c>
      <c r="G153" s="32" t="str">
        <f t="shared" si="40"/>
        <v/>
      </c>
      <c r="H153" s="44" t="str">
        <f t="shared" si="41"/>
        <v/>
      </c>
      <c r="I153" s="31" t="str">
        <f t="shared" si="42"/>
        <v/>
      </c>
      <c r="J153" s="32" t="str">
        <f t="shared" si="43"/>
        <v/>
      </c>
      <c r="K153" s="77" t="str">
        <f t="shared" si="44"/>
        <v/>
      </c>
      <c r="M153" s="51"/>
      <c r="S153" s="159" t="str">
        <f t="shared" ca="1" si="34"/>
        <v/>
      </c>
      <c r="T153" s="159" t="str">
        <f t="shared" ca="1" si="35"/>
        <v/>
      </c>
    </row>
    <row r="154" spans="1:20">
      <c r="A154" s="180" t="str">
        <f t="shared" ca="1" si="33"/>
        <v/>
      </c>
      <c r="B154" s="44"/>
      <c r="C154" s="31" t="str">
        <f t="shared" si="36"/>
        <v/>
      </c>
      <c r="D154" s="32" t="str">
        <f t="shared" si="37"/>
        <v/>
      </c>
      <c r="E154" s="44" t="str">
        <f t="shared" si="38"/>
        <v/>
      </c>
      <c r="F154" s="31" t="str">
        <f t="shared" si="39"/>
        <v/>
      </c>
      <c r="G154" s="32" t="str">
        <f t="shared" si="40"/>
        <v/>
      </c>
      <c r="H154" s="44" t="str">
        <f t="shared" si="41"/>
        <v/>
      </c>
      <c r="I154" s="31" t="str">
        <f t="shared" si="42"/>
        <v/>
      </c>
      <c r="J154" s="32" t="str">
        <f t="shared" si="43"/>
        <v/>
      </c>
      <c r="K154" s="77" t="str">
        <f t="shared" si="44"/>
        <v/>
      </c>
      <c r="M154" s="51"/>
      <c r="S154" s="159" t="str">
        <f t="shared" ca="1" si="34"/>
        <v/>
      </c>
      <c r="T154" s="159" t="str">
        <f t="shared" ca="1" si="35"/>
        <v/>
      </c>
    </row>
    <row r="155" spans="1:20">
      <c r="A155" s="180" t="str">
        <f t="shared" ca="1" si="33"/>
        <v/>
      </c>
      <c r="B155" s="44"/>
      <c r="C155" s="31" t="str">
        <f t="shared" si="36"/>
        <v/>
      </c>
      <c r="D155" s="32" t="str">
        <f t="shared" si="37"/>
        <v/>
      </c>
      <c r="E155" s="44" t="str">
        <f t="shared" si="38"/>
        <v/>
      </c>
      <c r="F155" s="31" t="str">
        <f t="shared" si="39"/>
        <v/>
      </c>
      <c r="G155" s="32" t="str">
        <f t="shared" si="40"/>
        <v/>
      </c>
      <c r="H155" s="44" t="str">
        <f t="shared" si="41"/>
        <v/>
      </c>
      <c r="I155" s="31" t="str">
        <f t="shared" si="42"/>
        <v/>
      </c>
      <c r="J155" s="32" t="str">
        <f t="shared" si="43"/>
        <v/>
      </c>
      <c r="K155" s="77" t="str">
        <f t="shared" si="44"/>
        <v/>
      </c>
      <c r="M155" s="51"/>
      <c r="S155" s="159" t="str">
        <f t="shared" ca="1" si="34"/>
        <v/>
      </c>
      <c r="T155" s="159" t="str">
        <f t="shared" ca="1" si="35"/>
        <v/>
      </c>
    </row>
    <row r="156" spans="1:20">
      <c r="A156" s="180" t="str">
        <f t="shared" ca="1" si="33"/>
        <v/>
      </c>
      <c r="B156" s="44"/>
      <c r="C156" s="31" t="str">
        <f t="shared" si="36"/>
        <v/>
      </c>
      <c r="D156" s="32" t="str">
        <f t="shared" si="37"/>
        <v/>
      </c>
      <c r="E156" s="44" t="str">
        <f t="shared" si="38"/>
        <v/>
      </c>
      <c r="F156" s="31" t="str">
        <f t="shared" si="39"/>
        <v/>
      </c>
      <c r="G156" s="32" t="str">
        <f t="shared" si="40"/>
        <v/>
      </c>
      <c r="H156" s="44" t="str">
        <f t="shared" si="41"/>
        <v/>
      </c>
      <c r="I156" s="31" t="str">
        <f t="shared" si="42"/>
        <v/>
      </c>
      <c r="J156" s="32" t="str">
        <f t="shared" si="43"/>
        <v/>
      </c>
      <c r="K156" s="77" t="str">
        <f t="shared" si="44"/>
        <v/>
      </c>
      <c r="M156" s="51"/>
      <c r="S156" s="159" t="str">
        <f t="shared" ca="1" si="34"/>
        <v/>
      </c>
      <c r="T156" s="159" t="str">
        <f t="shared" ca="1" si="35"/>
        <v/>
      </c>
    </row>
    <row r="157" spans="1:20">
      <c r="A157" s="180" t="str">
        <f t="shared" ca="1" si="33"/>
        <v/>
      </c>
      <c r="B157" s="44"/>
      <c r="C157" s="31" t="str">
        <f t="shared" si="36"/>
        <v/>
      </c>
      <c r="D157" s="32" t="str">
        <f t="shared" si="37"/>
        <v/>
      </c>
      <c r="E157" s="44" t="str">
        <f t="shared" si="38"/>
        <v/>
      </c>
      <c r="F157" s="31" t="str">
        <f t="shared" si="39"/>
        <v/>
      </c>
      <c r="G157" s="32" t="str">
        <f t="shared" si="40"/>
        <v/>
      </c>
      <c r="H157" s="44" t="str">
        <f t="shared" si="41"/>
        <v/>
      </c>
      <c r="I157" s="31" t="str">
        <f t="shared" si="42"/>
        <v/>
      </c>
      <c r="J157" s="32" t="str">
        <f t="shared" si="43"/>
        <v/>
      </c>
      <c r="K157" s="77" t="str">
        <f t="shared" si="44"/>
        <v/>
      </c>
      <c r="M157" s="51"/>
      <c r="S157" s="159" t="str">
        <f t="shared" ca="1" si="34"/>
        <v/>
      </c>
      <c r="T157" s="159" t="str">
        <f t="shared" ca="1" si="35"/>
        <v/>
      </c>
    </row>
    <row r="158" spans="1:20">
      <c r="A158" s="180" t="str">
        <f t="shared" ca="1" si="33"/>
        <v/>
      </c>
      <c r="B158" s="44"/>
      <c r="C158" s="31" t="str">
        <f t="shared" si="36"/>
        <v/>
      </c>
      <c r="D158" s="32" t="str">
        <f t="shared" si="37"/>
        <v/>
      </c>
      <c r="E158" s="44" t="str">
        <f t="shared" si="38"/>
        <v/>
      </c>
      <c r="F158" s="31" t="str">
        <f t="shared" si="39"/>
        <v/>
      </c>
      <c r="G158" s="32" t="str">
        <f t="shared" si="40"/>
        <v/>
      </c>
      <c r="H158" s="44" t="str">
        <f t="shared" si="41"/>
        <v/>
      </c>
      <c r="I158" s="31" t="str">
        <f t="shared" si="42"/>
        <v/>
      </c>
      <c r="J158" s="32" t="str">
        <f t="shared" si="43"/>
        <v/>
      </c>
      <c r="K158" s="77" t="str">
        <f t="shared" si="44"/>
        <v/>
      </c>
      <c r="M158" s="51"/>
      <c r="S158" s="159" t="str">
        <f t="shared" ca="1" si="34"/>
        <v/>
      </c>
      <c r="T158" s="159" t="str">
        <f t="shared" ca="1" si="35"/>
        <v/>
      </c>
    </row>
    <row r="159" spans="1:20">
      <c r="A159" s="180" t="str">
        <f t="shared" ref="A159:A222" ca="1" si="45">IF(AND(ISBLANK(U148), A158 = $U$1),NOW(),IF(ISBLANK(U148),"",U148))</f>
        <v/>
      </c>
      <c r="B159" s="44"/>
      <c r="C159" s="31" t="str">
        <f t="shared" si="36"/>
        <v/>
      </c>
      <c r="D159" s="32" t="str">
        <f t="shared" si="37"/>
        <v/>
      </c>
      <c r="E159" s="44" t="str">
        <f t="shared" si="38"/>
        <v/>
      </c>
      <c r="F159" s="31" t="str">
        <f t="shared" si="39"/>
        <v/>
      </c>
      <c r="G159" s="32" t="str">
        <f t="shared" si="40"/>
        <v/>
      </c>
      <c r="H159" s="44" t="str">
        <f t="shared" si="41"/>
        <v/>
      </c>
      <c r="I159" s="31" t="str">
        <f t="shared" si="42"/>
        <v/>
      </c>
      <c r="J159" s="32" t="str">
        <f t="shared" si="43"/>
        <v/>
      </c>
      <c r="K159" s="77" t="str">
        <f t="shared" si="44"/>
        <v/>
      </c>
      <c r="M159" s="51"/>
      <c r="S159" s="159" t="str">
        <f t="shared" ca="1" si="34"/>
        <v/>
      </c>
      <c r="T159" s="159" t="str">
        <f t="shared" ca="1" si="35"/>
        <v/>
      </c>
    </row>
    <row r="160" spans="1:20">
      <c r="A160" s="180" t="str">
        <f t="shared" ca="1" si="45"/>
        <v/>
      </c>
      <c r="B160" s="44"/>
      <c r="C160" s="31" t="str">
        <f t="shared" si="36"/>
        <v/>
      </c>
      <c r="D160" s="32" t="str">
        <f t="shared" si="37"/>
        <v/>
      </c>
      <c r="E160" s="44" t="str">
        <f t="shared" si="38"/>
        <v/>
      </c>
      <c r="F160" s="31" t="str">
        <f t="shared" si="39"/>
        <v/>
      </c>
      <c r="G160" s="32" t="str">
        <f t="shared" si="40"/>
        <v/>
      </c>
      <c r="H160" s="44" t="str">
        <f t="shared" si="41"/>
        <v/>
      </c>
      <c r="I160" s="31" t="str">
        <f t="shared" si="42"/>
        <v/>
      </c>
      <c r="J160" s="32" t="str">
        <f t="shared" si="43"/>
        <v/>
      </c>
      <c r="K160" s="77" t="str">
        <f t="shared" si="44"/>
        <v/>
      </c>
      <c r="M160" s="51"/>
      <c r="S160" s="159" t="str">
        <f t="shared" ca="1" si="34"/>
        <v/>
      </c>
      <c r="T160" s="159" t="str">
        <f t="shared" ca="1" si="35"/>
        <v/>
      </c>
    </row>
    <row r="161" spans="1:20">
      <c r="A161" s="180" t="str">
        <f t="shared" ca="1" si="45"/>
        <v/>
      </c>
      <c r="B161" s="44"/>
      <c r="C161" s="31" t="str">
        <f t="shared" si="36"/>
        <v/>
      </c>
      <c r="D161" s="32" t="str">
        <f t="shared" si="37"/>
        <v/>
      </c>
      <c r="E161" s="44" t="str">
        <f t="shared" si="38"/>
        <v/>
      </c>
      <c r="F161" s="31" t="str">
        <f t="shared" si="39"/>
        <v/>
      </c>
      <c r="G161" s="32" t="str">
        <f t="shared" si="40"/>
        <v/>
      </c>
      <c r="H161" s="44" t="str">
        <f t="shared" si="41"/>
        <v/>
      </c>
      <c r="I161" s="31" t="str">
        <f t="shared" si="42"/>
        <v/>
      </c>
      <c r="J161" s="32" t="str">
        <f t="shared" si="43"/>
        <v/>
      </c>
      <c r="K161" s="77" t="str">
        <f t="shared" si="44"/>
        <v/>
      </c>
      <c r="M161" s="51"/>
      <c r="S161" s="159" t="str">
        <f t="shared" ca="1" si="34"/>
        <v/>
      </c>
      <c r="T161" s="159" t="str">
        <f t="shared" ca="1" si="35"/>
        <v/>
      </c>
    </row>
    <row r="162" spans="1:20">
      <c r="A162" s="180" t="str">
        <f t="shared" ca="1" si="45"/>
        <v/>
      </c>
      <c r="B162" s="44"/>
      <c r="C162" s="31" t="str">
        <f t="shared" si="36"/>
        <v/>
      </c>
      <c r="D162" s="32" t="str">
        <f t="shared" si="37"/>
        <v/>
      </c>
      <c r="E162" s="44" t="str">
        <f t="shared" si="38"/>
        <v/>
      </c>
      <c r="F162" s="31" t="str">
        <f t="shared" si="39"/>
        <v/>
      </c>
      <c r="G162" s="32" t="str">
        <f t="shared" si="40"/>
        <v/>
      </c>
      <c r="H162" s="44" t="str">
        <f t="shared" si="41"/>
        <v/>
      </c>
      <c r="I162" s="31" t="str">
        <f t="shared" si="42"/>
        <v/>
      </c>
      <c r="J162" s="32" t="str">
        <f t="shared" si="43"/>
        <v/>
      </c>
      <c r="K162" s="77" t="str">
        <f t="shared" si="44"/>
        <v/>
      </c>
      <c r="M162" s="51"/>
      <c r="S162" s="159" t="str">
        <f t="shared" ca="1" si="34"/>
        <v/>
      </c>
      <c r="T162" s="159" t="str">
        <f t="shared" ca="1" si="35"/>
        <v/>
      </c>
    </row>
    <row r="163" spans="1:20">
      <c r="A163" s="180" t="str">
        <f t="shared" ca="1" si="45"/>
        <v/>
      </c>
      <c r="B163" s="44"/>
      <c r="C163" s="31" t="str">
        <f t="shared" si="36"/>
        <v/>
      </c>
      <c r="D163" s="32" t="str">
        <f t="shared" si="37"/>
        <v/>
      </c>
      <c r="E163" s="44" t="str">
        <f t="shared" si="38"/>
        <v/>
      </c>
      <c r="F163" s="31" t="str">
        <f t="shared" si="39"/>
        <v/>
      </c>
      <c r="G163" s="32" t="str">
        <f t="shared" si="40"/>
        <v/>
      </c>
      <c r="H163" s="44" t="str">
        <f t="shared" si="41"/>
        <v/>
      </c>
      <c r="I163" s="31" t="str">
        <f t="shared" si="42"/>
        <v/>
      </c>
      <c r="J163" s="32" t="str">
        <f t="shared" si="43"/>
        <v/>
      </c>
      <c r="K163" s="77" t="str">
        <f t="shared" si="44"/>
        <v/>
      </c>
      <c r="M163" s="51"/>
      <c r="S163" s="159" t="str">
        <f t="shared" ca="1" si="34"/>
        <v/>
      </c>
      <c r="T163" s="159" t="str">
        <f t="shared" ca="1" si="35"/>
        <v/>
      </c>
    </row>
    <row r="164" spans="1:20">
      <c r="A164" s="180" t="str">
        <f t="shared" ca="1" si="45"/>
        <v/>
      </c>
      <c r="B164" s="44"/>
      <c r="C164" s="31" t="str">
        <f t="shared" si="36"/>
        <v/>
      </c>
      <c r="D164" s="32" t="str">
        <f t="shared" si="37"/>
        <v/>
      </c>
      <c r="E164" s="44" t="str">
        <f t="shared" si="38"/>
        <v/>
      </c>
      <c r="F164" s="31" t="str">
        <f t="shared" si="39"/>
        <v/>
      </c>
      <c r="G164" s="32" t="str">
        <f t="shared" si="40"/>
        <v/>
      </c>
      <c r="H164" s="44" t="str">
        <f t="shared" si="41"/>
        <v/>
      </c>
      <c r="I164" s="31" t="str">
        <f t="shared" si="42"/>
        <v/>
      </c>
      <c r="J164" s="32" t="str">
        <f t="shared" si="43"/>
        <v/>
      </c>
      <c r="K164" s="77" t="str">
        <f t="shared" si="44"/>
        <v/>
      </c>
      <c r="M164" s="51"/>
      <c r="S164" s="159" t="str">
        <f t="shared" ca="1" si="34"/>
        <v/>
      </c>
      <c r="T164" s="159" t="str">
        <f t="shared" ca="1" si="35"/>
        <v/>
      </c>
    </row>
    <row r="165" spans="1:20">
      <c r="A165" s="180" t="str">
        <f t="shared" ca="1" si="45"/>
        <v/>
      </c>
      <c r="B165" s="44"/>
      <c r="C165" s="31" t="str">
        <f t="shared" si="36"/>
        <v/>
      </c>
      <c r="D165" s="32" t="str">
        <f t="shared" si="37"/>
        <v/>
      </c>
      <c r="E165" s="44" t="str">
        <f t="shared" si="38"/>
        <v/>
      </c>
      <c r="F165" s="31" t="str">
        <f t="shared" si="39"/>
        <v/>
      </c>
      <c r="G165" s="32" t="str">
        <f t="shared" si="40"/>
        <v/>
      </c>
      <c r="H165" s="44" t="str">
        <f t="shared" si="41"/>
        <v/>
      </c>
      <c r="I165" s="31" t="str">
        <f t="shared" si="42"/>
        <v/>
      </c>
      <c r="J165" s="32" t="str">
        <f t="shared" si="43"/>
        <v/>
      </c>
      <c r="K165" s="77" t="str">
        <f t="shared" si="44"/>
        <v/>
      </c>
      <c r="M165" s="51"/>
      <c r="S165" s="159" t="str">
        <f t="shared" ca="1" si="34"/>
        <v/>
      </c>
      <c r="T165" s="159" t="str">
        <f t="shared" ca="1" si="35"/>
        <v/>
      </c>
    </row>
    <row r="166" spans="1:20">
      <c r="A166" s="180" t="str">
        <f t="shared" ca="1" si="45"/>
        <v/>
      </c>
      <c r="B166" s="44"/>
      <c r="C166" s="31" t="str">
        <f t="shared" si="36"/>
        <v/>
      </c>
      <c r="D166" s="32" t="str">
        <f t="shared" si="37"/>
        <v/>
      </c>
      <c r="E166" s="44" t="str">
        <f t="shared" si="38"/>
        <v/>
      </c>
      <c r="F166" s="31" t="str">
        <f t="shared" si="39"/>
        <v/>
      </c>
      <c r="G166" s="32" t="str">
        <f t="shared" si="40"/>
        <v/>
      </c>
      <c r="H166" s="44" t="str">
        <f t="shared" si="41"/>
        <v/>
      </c>
      <c r="I166" s="31" t="str">
        <f t="shared" si="42"/>
        <v/>
      </c>
      <c r="J166" s="32" t="str">
        <f t="shared" si="43"/>
        <v/>
      </c>
      <c r="K166" s="77" t="str">
        <f t="shared" si="44"/>
        <v/>
      </c>
      <c r="M166" s="51"/>
      <c r="S166" s="159" t="str">
        <f t="shared" ca="1" si="34"/>
        <v/>
      </c>
      <c r="T166" s="159" t="str">
        <f t="shared" ca="1" si="35"/>
        <v/>
      </c>
    </row>
    <row r="167" spans="1:20">
      <c r="A167" s="180" t="str">
        <f t="shared" ca="1" si="45"/>
        <v/>
      </c>
      <c r="B167" s="44"/>
      <c r="C167" s="31" t="str">
        <f t="shared" si="36"/>
        <v/>
      </c>
      <c r="D167" s="32" t="str">
        <f t="shared" si="37"/>
        <v/>
      </c>
      <c r="E167" s="44" t="str">
        <f t="shared" si="38"/>
        <v/>
      </c>
      <c r="F167" s="31" t="str">
        <f t="shared" si="39"/>
        <v/>
      </c>
      <c r="G167" s="32" t="str">
        <f t="shared" si="40"/>
        <v/>
      </c>
      <c r="H167" s="44" t="str">
        <f t="shared" si="41"/>
        <v/>
      </c>
      <c r="I167" s="31" t="str">
        <f t="shared" si="42"/>
        <v/>
      </c>
      <c r="J167" s="32" t="str">
        <f t="shared" si="43"/>
        <v/>
      </c>
      <c r="K167" s="77" t="str">
        <f t="shared" si="44"/>
        <v/>
      </c>
      <c r="M167" s="51"/>
      <c r="S167" s="159" t="str">
        <f t="shared" ca="1" si="34"/>
        <v/>
      </c>
      <c r="T167" s="159" t="str">
        <f t="shared" ca="1" si="35"/>
        <v/>
      </c>
    </row>
    <row r="168" spans="1:20">
      <c r="A168" s="180" t="str">
        <f t="shared" ca="1" si="45"/>
        <v/>
      </c>
      <c r="B168" s="44"/>
      <c r="C168" s="31" t="str">
        <f t="shared" si="36"/>
        <v/>
      </c>
      <c r="D168" s="32" t="str">
        <f t="shared" si="37"/>
        <v/>
      </c>
      <c r="E168" s="44" t="str">
        <f t="shared" si="38"/>
        <v/>
      </c>
      <c r="F168" s="31" t="str">
        <f t="shared" si="39"/>
        <v/>
      </c>
      <c r="G168" s="32" t="str">
        <f t="shared" si="40"/>
        <v/>
      </c>
      <c r="H168" s="44" t="str">
        <f t="shared" si="41"/>
        <v/>
      </c>
      <c r="I168" s="31" t="str">
        <f t="shared" si="42"/>
        <v/>
      </c>
      <c r="J168" s="32" t="str">
        <f t="shared" si="43"/>
        <v/>
      </c>
      <c r="K168" s="77" t="str">
        <f t="shared" si="44"/>
        <v/>
      </c>
      <c r="M168" s="51"/>
      <c r="S168" s="159" t="str">
        <f t="shared" ca="1" si="34"/>
        <v/>
      </c>
      <c r="T168" s="159" t="str">
        <f t="shared" ca="1" si="35"/>
        <v/>
      </c>
    </row>
    <row r="169" spans="1:20">
      <c r="A169" s="180" t="str">
        <f t="shared" ca="1" si="45"/>
        <v/>
      </c>
      <c r="B169" s="44"/>
      <c r="C169" s="31" t="str">
        <f t="shared" si="36"/>
        <v/>
      </c>
      <c r="D169" s="32" t="str">
        <f t="shared" si="37"/>
        <v/>
      </c>
      <c r="E169" s="44" t="str">
        <f t="shared" si="38"/>
        <v/>
      </c>
      <c r="F169" s="31" t="str">
        <f t="shared" si="39"/>
        <v/>
      </c>
      <c r="G169" s="32" t="str">
        <f t="shared" si="40"/>
        <v/>
      </c>
      <c r="H169" s="44" t="str">
        <f t="shared" si="41"/>
        <v/>
      </c>
      <c r="I169" s="31" t="str">
        <f t="shared" si="42"/>
        <v/>
      </c>
      <c r="J169" s="32" t="str">
        <f t="shared" si="43"/>
        <v/>
      </c>
      <c r="K169" s="77" t="str">
        <f t="shared" si="44"/>
        <v/>
      </c>
      <c r="M169" s="51"/>
      <c r="S169" s="159" t="str">
        <f t="shared" ca="1" si="34"/>
        <v/>
      </c>
      <c r="T169" s="159" t="str">
        <f t="shared" ca="1" si="35"/>
        <v/>
      </c>
    </row>
    <row r="170" spans="1:20">
      <c r="A170" s="180" t="str">
        <f t="shared" ca="1" si="45"/>
        <v/>
      </c>
      <c r="B170" s="44"/>
      <c r="C170" s="31" t="str">
        <f t="shared" si="36"/>
        <v/>
      </c>
      <c r="D170" s="32" t="str">
        <f t="shared" si="37"/>
        <v/>
      </c>
      <c r="E170" s="44" t="str">
        <f t="shared" si="38"/>
        <v/>
      </c>
      <c r="F170" s="31" t="str">
        <f t="shared" si="39"/>
        <v/>
      </c>
      <c r="G170" s="32" t="str">
        <f t="shared" si="40"/>
        <v/>
      </c>
      <c r="H170" s="44" t="str">
        <f t="shared" si="41"/>
        <v/>
      </c>
      <c r="I170" s="31" t="str">
        <f t="shared" si="42"/>
        <v/>
      </c>
      <c r="J170" s="32" t="str">
        <f t="shared" si="43"/>
        <v/>
      </c>
      <c r="K170" s="77" t="str">
        <f t="shared" si="44"/>
        <v/>
      </c>
      <c r="M170" s="51"/>
      <c r="S170" s="159" t="str">
        <f t="shared" ca="1" si="34"/>
        <v/>
      </c>
      <c r="T170" s="159" t="str">
        <f t="shared" ca="1" si="35"/>
        <v/>
      </c>
    </row>
    <row r="171" spans="1:20">
      <c r="A171" s="180" t="str">
        <f t="shared" ca="1" si="45"/>
        <v/>
      </c>
      <c r="B171" s="44"/>
      <c r="C171" s="31" t="str">
        <f t="shared" si="36"/>
        <v/>
      </c>
      <c r="D171" s="32" t="str">
        <f t="shared" si="37"/>
        <v/>
      </c>
      <c r="E171" s="44" t="str">
        <f t="shared" si="38"/>
        <v/>
      </c>
      <c r="F171" s="31" t="str">
        <f t="shared" si="39"/>
        <v/>
      </c>
      <c r="G171" s="32" t="str">
        <f t="shared" si="40"/>
        <v/>
      </c>
      <c r="H171" s="44" t="str">
        <f t="shared" si="41"/>
        <v/>
      </c>
      <c r="I171" s="31" t="str">
        <f t="shared" si="42"/>
        <v/>
      </c>
      <c r="J171" s="32" t="str">
        <f t="shared" si="43"/>
        <v/>
      </c>
      <c r="K171" s="77" t="str">
        <f t="shared" si="44"/>
        <v/>
      </c>
      <c r="M171" s="51"/>
      <c r="S171" s="159" t="str">
        <f t="shared" ca="1" si="34"/>
        <v/>
      </c>
      <c r="T171" s="159" t="str">
        <f t="shared" ca="1" si="35"/>
        <v/>
      </c>
    </row>
    <row r="172" spans="1:20">
      <c r="A172" s="180" t="str">
        <f t="shared" ca="1" si="45"/>
        <v/>
      </c>
      <c r="B172" s="44"/>
      <c r="C172" s="31" t="str">
        <f t="shared" si="36"/>
        <v/>
      </c>
      <c r="D172" s="32" t="str">
        <f t="shared" si="37"/>
        <v/>
      </c>
      <c r="E172" s="44" t="str">
        <f t="shared" si="38"/>
        <v/>
      </c>
      <c r="F172" s="31" t="str">
        <f t="shared" si="39"/>
        <v/>
      </c>
      <c r="G172" s="32" t="str">
        <f t="shared" si="40"/>
        <v/>
      </c>
      <c r="H172" s="44" t="str">
        <f t="shared" si="41"/>
        <v/>
      </c>
      <c r="I172" s="31" t="str">
        <f t="shared" si="42"/>
        <v/>
      </c>
      <c r="J172" s="32" t="str">
        <f t="shared" si="43"/>
        <v/>
      </c>
      <c r="K172" s="77" t="str">
        <f t="shared" si="44"/>
        <v/>
      </c>
      <c r="M172" s="51"/>
      <c r="S172" s="159" t="str">
        <f t="shared" ca="1" si="34"/>
        <v/>
      </c>
      <c r="T172" s="159" t="str">
        <f t="shared" ca="1" si="35"/>
        <v/>
      </c>
    </row>
    <row r="173" spans="1:20">
      <c r="A173" s="180" t="str">
        <f t="shared" ca="1" si="45"/>
        <v/>
      </c>
      <c r="B173" s="44"/>
      <c r="C173" s="31" t="str">
        <f t="shared" si="36"/>
        <v/>
      </c>
      <c r="D173" s="32" t="str">
        <f t="shared" si="37"/>
        <v/>
      </c>
      <c r="E173" s="44" t="str">
        <f t="shared" si="38"/>
        <v/>
      </c>
      <c r="F173" s="31" t="str">
        <f t="shared" si="39"/>
        <v/>
      </c>
      <c r="G173" s="32" t="str">
        <f t="shared" si="40"/>
        <v/>
      </c>
      <c r="H173" s="44" t="str">
        <f t="shared" si="41"/>
        <v/>
      </c>
      <c r="I173" s="31" t="str">
        <f t="shared" si="42"/>
        <v/>
      </c>
      <c r="J173" s="32" t="str">
        <f t="shared" si="43"/>
        <v/>
      </c>
      <c r="K173" s="77" t="str">
        <f t="shared" si="44"/>
        <v/>
      </c>
      <c r="M173" s="51"/>
      <c r="S173" s="159" t="str">
        <f t="shared" ca="1" si="34"/>
        <v/>
      </c>
      <c r="T173" s="159" t="str">
        <f t="shared" ca="1" si="35"/>
        <v/>
      </c>
    </row>
    <row r="174" spans="1:20">
      <c r="A174" s="180" t="str">
        <f t="shared" ca="1" si="45"/>
        <v/>
      </c>
      <c r="B174" s="44"/>
      <c r="C174" s="31" t="str">
        <f t="shared" si="36"/>
        <v/>
      </c>
      <c r="D174" s="32" t="str">
        <f t="shared" si="37"/>
        <v/>
      </c>
      <c r="E174" s="44" t="str">
        <f t="shared" si="38"/>
        <v/>
      </c>
      <c r="F174" s="31" t="str">
        <f t="shared" si="39"/>
        <v/>
      </c>
      <c r="G174" s="32" t="str">
        <f t="shared" si="40"/>
        <v/>
      </c>
      <c r="H174" s="44" t="str">
        <f t="shared" si="41"/>
        <v/>
      </c>
      <c r="I174" s="31" t="str">
        <f t="shared" si="42"/>
        <v/>
      </c>
      <c r="J174" s="32" t="str">
        <f t="shared" si="43"/>
        <v/>
      </c>
      <c r="K174" s="77" t="str">
        <f t="shared" si="44"/>
        <v/>
      </c>
      <c r="M174" s="51"/>
      <c r="S174" s="159" t="str">
        <f t="shared" ca="1" si="34"/>
        <v/>
      </c>
      <c r="T174" s="159" t="str">
        <f t="shared" ca="1" si="35"/>
        <v/>
      </c>
    </row>
    <row r="175" spans="1:20">
      <c r="A175" s="180" t="str">
        <f t="shared" ca="1" si="45"/>
        <v/>
      </c>
      <c r="B175" s="44"/>
      <c r="C175" s="31" t="str">
        <f t="shared" si="36"/>
        <v/>
      </c>
      <c r="D175" s="32" t="str">
        <f t="shared" si="37"/>
        <v/>
      </c>
      <c r="E175" s="44" t="str">
        <f t="shared" si="38"/>
        <v/>
      </c>
      <c r="F175" s="31" t="str">
        <f t="shared" si="39"/>
        <v/>
      </c>
      <c r="G175" s="32" t="str">
        <f t="shared" si="40"/>
        <v/>
      </c>
      <c r="H175" s="44" t="str">
        <f t="shared" si="41"/>
        <v/>
      </c>
      <c r="I175" s="31" t="str">
        <f t="shared" si="42"/>
        <v/>
      </c>
      <c r="J175" s="32" t="str">
        <f t="shared" si="43"/>
        <v/>
      </c>
      <c r="K175" s="77" t="str">
        <f t="shared" si="44"/>
        <v/>
      </c>
      <c r="M175" s="51"/>
      <c r="S175" s="159" t="str">
        <f t="shared" ca="1" si="34"/>
        <v/>
      </c>
      <c r="T175" s="159" t="str">
        <f t="shared" ca="1" si="35"/>
        <v/>
      </c>
    </row>
    <row r="176" spans="1:20">
      <c r="A176" s="180" t="str">
        <f t="shared" ca="1" si="45"/>
        <v/>
      </c>
      <c r="B176" s="44"/>
      <c r="C176" s="31" t="str">
        <f t="shared" si="36"/>
        <v/>
      </c>
      <c r="D176" s="32" t="str">
        <f t="shared" si="37"/>
        <v/>
      </c>
      <c r="E176" s="44" t="str">
        <f t="shared" si="38"/>
        <v/>
      </c>
      <c r="F176" s="31" t="str">
        <f t="shared" si="39"/>
        <v/>
      </c>
      <c r="G176" s="32" t="str">
        <f t="shared" si="40"/>
        <v/>
      </c>
      <c r="H176" s="44" t="str">
        <f t="shared" si="41"/>
        <v/>
      </c>
      <c r="I176" s="31" t="str">
        <f t="shared" si="42"/>
        <v/>
      </c>
      <c r="J176" s="32" t="str">
        <f t="shared" si="43"/>
        <v/>
      </c>
      <c r="K176" s="77" t="str">
        <f t="shared" si="44"/>
        <v/>
      </c>
      <c r="M176" s="51"/>
      <c r="S176" s="159" t="str">
        <f t="shared" ca="1" si="34"/>
        <v/>
      </c>
      <c r="T176" s="159" t="str">
        <f t="shared" ca="1" si="35"/>
        <v/>
      </c>
    </row>
    <row r="177" spans="1:20">
      <c r="A177" s="180" t="str">
        <f t="shared" ca="1" si="45"/>
        <v/>
      </c>
      <c r="B177" s="44"/>
      <c r="C177" s="31" t="str">
        <f t="shared" si="36"/>
        <v/>
      </c>
      <c r="D177" s="32" t="str">
        <f t="shared" si="37"/>
        <v/>
      </c>
      <c r="E177" s="44" t="str">
        <f t="shared" si="38"/>
        <v/>
      </c>
      <c r="F177" s="31" t="str">
        <f t="shared" si="39"/>
        <v/>
      </c>
      <c r="G177" s="32" t="str">
        <f t="shared" si="40"/>
        <v/>
      </c>
      <c r="H177" s="44" t="str">
        <f t="shared" si="41"/>
        <v/>
      </c>
      <c r="I177" s="31" t="str">
        <f t="shared" si="42"/>
        <v/>
      </c>
      <c r="J177" s="32" t="str">
        <f t="shared" si="43"/>
        <v/>
      </c>
      <c r="K177" s="77" t="str">
        <f t="shared" si="44"/>
        <v/>
      </c>
      <c r="M177" s="51"/>
      <c r="S177" s="159" t="str">
        <f t="shared" ca="1" si="34"/>
        <v/>
      </c>
      <c r="T177" s="159" t="str">
        <f t="shared" ca="1" si="35"/>
        <v/>
      </c>
    </row>
    <row r="178" spans="1:20">
      <c r="A178" s="180" t="str">
        <f t="shared" ca="1" si="45"/>
        <v/>
      </c>
      <c r="B178" s="44"/>
      <c r="C178" s="31" t="str">
        <f t="shared" si="36"/>
        <v/>
      </c>
      <c r="D178" s="32" t="str">
        <f t="shared" si="37"/>
        <v/>
      </c>
      <c r="E178" s="44" t="str">
        <f t="shared" si="38"/>
        <v/>
      </c>
      <c r="F178" s="31" t="str">
        <f t="shared" si="39"/>
        <v/>
      </c>
      <c r="G178" s="32" t="str">
        <f t="shared" si="40"/>
        <v/>
      </c>
      <c r="H178" s="44" t="str">
        <f t="shared" si="41"/>
        <v/>
      </c>
      <c r="I178" s="31" t="str">
        <f t="shared" si="42"/>
        <v/>
      </c>
      <c r="J178" s="32" t="str">
        <f t="shared" si="43"/>
        <v/>
      </c>
      <c r="K178" s="77" t="str">
        <f t="shared" si="44"/>
        <v/>
      </c>
      <c r="M178" s="51"/>
      <c r="S178" s="159" t="str">
        <f t="shared" ca="1" si="34"/>
        <v/>
      </c>
      <c r="T178" s="159" t="str">
        <f t="shared" ca="1" si="35"/>
        <v/>
      </c>
    </row>
    <row r="179" spans="1:20">
      <c r="A179" s="180" t="str">
        <f t="shared" ca="1" si="45"/>
        <v/>
      </c>
      <c r="B179" s="44"/>
      <c r="C179" s="31" t="str">
        <f t="shared" si="36"/>
        <v/>
      </c>
      <c r="D179" s="32" t="str">
        <f t="shared" si="37"/>
        <v/>
      </c>
      <c r="E179" s="44" t="str">
        <f t="shared" si="38"/>
        <v/>
      </c>
      <c r="F179" s="31" t="str">
        <f t="shared" si="39"/>
        <v/>
      </c>
      <c r="G179" s="32" t="str">
        <f t="shared" si="40"/>
        <v/>
      </c>
      <c r="H179" s="44" t="str">
        <f t="shared" si="41"/>
        <v/>
      </c>
      <c r="I179" s="31" t="str">
        <f t="shared" si="42"/>
        <v/>
      </c>
      <c r="J179" s="32" t="str">
        <f t="shared" si="43"/>
        <v/>
      </c>
      <c r="K179" s="77" t="str">
        <f t="shared" si="44"/>
        <v/>
      </c>
      <c r="M179" s="51"/>
      <c r="S179" s="159" t="str">
        <f t="shared" ca="1" si="34"/>
        <v/>
      </c>
      <c r="T179" s="159" t="str">
        <f t="shared" ca="1" si="35"/>
        <v/>
      </c>
    </row>
    <row r="180" spans="1:20">
      <c r="A180" s="180" t="str">
        <f t="shared" ca="1" si="45"/>
        <v/>
      </c>
      <c r="B180" s="44"/>
      <c r="C180" s="31" t="str">
        <f t="shared" si="36"/>
        <v/>
      </c>
      <c r="D180" s="32" t="str">
        <f t="shared" si="37"/>
        <v/>
      </c>
      <c r="E180" s="44" t="str">
        <f t="shared" si="38"/>
        <v/>
      </c>
      <c r="F180" s="31" t="str">
        <f t="shared" si="39"/>
        <v/>
      </c>
      <c r="G180" s="32" t="str">
        <f t="shared" si="40"/>
        <v/>
      </c>
      <c r="H180" s="44" t="str">
        <f t="shared" si="41"/>
        <v/>
      </c>
      <c r="I180" s="31" t="str">
        <f t="shared" si="42"/>
        <v/>
      </c>
      <c r="J180" s="32" t="str">
        <f t="shared" si="43"/>
        <v/>
      </c>
      <c r="K180" s="77" t="str">
        <f t="shared" si="44"/>
        <v/>
      </c>
      <c r="M180" s="51"/>
      <c r="S180" s="159" t="str">
        <f t="shared" ca="1" si="34"/>
        <v/>
      </c>
      <c r="T180" s="159" t="str">
        <f t="shared" ca="1" si="35"/>
        <v/>
      </c>
    </row>
    <row r="181" spans="1:20">
      <c r="A181" s="180" t="str">
        <f t="shared" ca="1" si="45"/>
        <v/>
      </c>
      <c r="B181" s="44"/>
      <c r="C181" s="31" t="str">
        <f t="shared" si="36"/>
        <v/>
      </c>
      <c r="D181" s="32" t="str">
        <f t="shared" si="37"/>
        <v/>
      </c>
      <c r="E181" s="44" t="str">
        <f t="shared" si="38"/>
        <v/>
      </c>
      <c r="F181" s="31" t="str">
        <f t="shared" si="39"/>
        <v/>
      </c>
      <c r="G181" s="32" t="str">
        <f t="shared" si="40"/>
        <v/>
      </c>
      <c r="H181" s="44" t="str">
        <f t="shared" si="41"/>
        <v/>
      </c>
      <c r="I181" s="31" t="str">
        <f t="shared" si="42"/>
        <v/>
      </c>
      <c r="J181" s="32" t="str">
        <f t="shared" si="43"/>
        <v/>
      </c>
      <c r="K181" s="77" t="str">
        <f t="shared" si="44"/>
        <v/>
      </c>
      <c r="M181" s="51"/>
      <c r="S181" s="159" t="str">
        <f t="shared" ca="1" si="34"/>
        <v/>
      </c>
      <c r="T181" s="159" t="str">
        <f t="shared" ca="1" si="35"/>
        <v/>
      </c>
    </row>
    <row r="182" spans="1:20">
      <c r="A182" s="180" t="str">
        <f t="shared" ca="1" si="45"/>
        <v/>
      </c>
      <c r="B182" s="44"/>
      <c r="C182" s="31" t="str">
        <f t="shared" si="36"/>
        <v/>
      </c>
      <c r="D182" s="32" t="str">
        <f t="shared" si="37"/>
        <v/>
      </c>
      <c r="E182" s="44" t="str">
        <f t="shared" si="38"/>
        <v/>
      </c>
      <c r="F182" s="31" t="str">
        <f t="shared" si="39"/>
        <v/>
      </c>
      <c r="G182" s="32" t="str">
        <f t="shared" si="40"/>
        <v/>
      </c>
      <c r="H182" s="44" t="str">
        <f t="shared" si="41"/>
        <v/>
      </c>
      <c r="I182" s="31" t="str">
        <f t="shared" si="42"/>
        <v/>
      </c>
      <c r="J182" s="32" t="str">
        <f t="shared" si="43"/>
        <v/>
      </c>
      <c r="K182" s="77" t="str">
        <f t="shared" si="44"/>
        <v/>
      </c>
      <c r="M182" s="51"/>
      <c r="S182" s="159" t="str">
        <f t="shared" ca="1" si="34"/>
        <v/>
      </c>
      <c r="T182" s="159" t="str">
        <f t="shared" ca="1" si="35"/>
        <v/>
      </c>
    </row>
    <row r="183" spans="1:20">
      <c r="A183" s="180" t="str">
        <f t="shared" ca="1" si="45"/>
        <v/>
      </c>
      <c r="B183" s="44"/>
      <c r="C183" s="31" t="str">
        <f t="shared" si="36"/>
        <v/>
      </c>
      <c r="D183" s="32" t="str">
        <f t="shared" si="37"/>
        <v/>
      </c>
      <c r="E183" s="44" t="str">
        <f t="shared" si="38"/>
        <v/>
      </c>
      <c r="F183" s="31" t="str">
        <f t="shared" si="39"/>
        <v/>
      </c>
      <c r="G183" s="32" t="str">
        <f t="shared" si="40"/>
        <v/>
      </c>
      <c r="H183" s="44" t="str">
        <f t="shared" si="41"/>
        <v/>
      </c>
      <c r="I183" s="31" t="str">
        <f t="shared" si="42"/>
        <v/>
      </c>
      <c r="J183" s="32" t="str">
        <f t="shared" si="43"/>
        <v/>
      </c>
      <c r="K183" s="77" t="str">
        <f t="shared" si="44"/>
        <v/>
      </c>
      <c r="M183" s="51"/>
      <c r="S183" s="159" t="str">
        <f t="shared" ca="1" si="34"/>
        <v/>
      </c>
      <c r="T183" s="159" t="str">
        <f t="shared" ca="1" si="35"/>
        <v/>
      </c>
    </row>
    <row r="184" spans="1:20">
      <c r="A184" s="180" t="str">
        <f t="shared" ca="1" si="45"/>
        <v/>
      </c>
      <c r="B184" s="44"/>
      <c r="C184" s="31" t="str">
        <f t="shared" si="36"/>
        <v/>
      </c>
      <c r="D184" s="32" t="str">
        <f t="shared" si="37"/>
        <v/>
      </c>
      <c r="E184" s="44" t="str">
        <f t="shared" si="38"/>
        <v/>
      </c>
      <c r="F184" s="31" t="str">
        <f t="shared" si="39"/>
        <v/>
      </c>
      <c r="G184" s="32" t="str">
        <f t="shared" si="40"/>
        <v/>
      </c>
      <c r="H184" s="44" t="str">
        <f t="shared" si="41"/>
        <v/>
      </c>
      <c r="I184" s="31" t="str">
        <f t="shared" si="42"/>
        <v/>
      </c>
      <c r="J184" s="32" t="str">
        <f t="shared" si="43"/>
        <v/>
      </c>
      <c r="K184" s="77" t="str">
        <f t="shared" si="44"/>
        <v/>
      </c>
      <c r="M184" s="51"/>
      <c r="S184" s="159" t="str">
        <f t="shared" ca="1" si="34"/>
        <v/>
      </c>
      <c r="T184" s="159" t="str">
        <f t="shared" ca="1" si="35"/>
        <v/>
      </c>
    </row>
    <row r="185" spans="1:20">
      <c r="A185" s="180" t="str">
        <f t="shared" ca="1" si="45"/>
        <v/>
      </c>
      <c r="B185" s="44"/>
      <c r="C185" s="31" t="str">
        <f t="shared" si="36"/>
        <v/>
      </c>
      <c r="D185" s="32" t="str">
        <f t="shared" si="37"/>
        <v/>
      </c>
      <c r="E185" s="44" t="str">
        <f t="shared" si="38"/>
        <v/>
      </c>
      <c r="F185" s="31" t="str">
        <f t="shared" si="39"/>
        <v/>
      </c>
      <c r="G185" s="32" t="str">
        <f t="shared" si="40"/>
        <v/>
      </c>
      <c r="H185" s="44" t="str">
        <f t="shared" si="41"/>
        <v/>
      </c>
      <c r="I185" s="31" t="str">
        <f t="shared" si="42"/>
        <v/>
      </c>
      <c r="J185" s="32" t="str">
        <f t="shared" si="43"/>
        <v/>
      </c>
      <c r="K185" s="77" t="str">
        <f t="shared" si="44"/>
        <v/>
      </c>
      <c r="M185" s="51"/>
      <c r="S185" s="159" t="str">
        <f t="shared" ca="1" si="34"/>
        <v/>
      </c>
      <c r="T185" s="159" t="str">
        <f t="shared" ca="1" si="35"/>
        <v/>
      </c>
    </row>
    <row r="186" spans="1:20">
      <c r="A186" s="180" t="str">
        <f t="shared" ca="1" si="45"/>
        <v/>
      </c>
      <c r="B186" s="44"/>
      <c r="C186" s="31" t="str">
        <f t="shared" si="36"/>
        <v/>
      </c>
      <c r="D186" s="32" t="str">
        <f t="shared" si="37"/>
        <v/>
      </c>
      <c r="E186" s="44" t="str">
        <f t="shared" si="38"/>
        <v/>
      </c>
      <c r="F186" s="31" t="str">
        <f t="shared" si="39"/>
        <v/>
      </c>
      <c r="G186" s="32" t="str">
        <f t="shared" si="40"/>
        <v/>
      </c>
      <c r="H186" s="44" t="str">
        <f t="shared" si="41"/>
        <v/>
      </c>
      <c r="I186" s="31" t="str">
        <f t="shared" si="42"/>
        <v/>
      </c>
      <c r="J186" s="32" t="str">
        <f t="shared" si="43"/>
        <v/>
      </c>
      <c r="K186" s="77" t="str">
        <f t="shared" si="44"/>
        <v/>
      </c>
      <c r="M186" s="51"/>
      <c r="S186" s="159" t="str">
        <f t="shared" ca="1" si="34"/>
        <v/>
      </c>
      <c r="T186" s="159" t="str">
        <f t="shared" ca="1" si="35"/>
        <v/>
      </c>
    </row>
    <row r="187" spans="1:20">
      <c r="A187" s="180" t="str">
        <f t="shared" ca="1" si="45"/>
        <v/>
      </c>
      <c r="B187" s="44"/>
      <c r="C187" s="31" t="str">
        <f t="shared" si="36"/>
        <v/>
      </c>
      <c r="D187" s="32" t="str">
        <f t="shared" si="37"/>
        <v/>
      </c>
      <c r="E187" s="44" t="str">
        <f t="shared" si="38"/>
        <v/>
      </c>
      <c r="F187" s="31" t="str">
        <f t="shared" si="39"/>
        <v/>
      </c>
      <c r="G187" s="32" t="str">
        <f t="shared" si="40"/>
        <v/>
      </c>
      <c r="H187" s="44" t="str">
        <f t="shared" si="41"/>
        <v/>
      </c>
      <c r="I187" s="31" t="str">
        <f t="shared" si="42"/>
        <v/>
      </c>
      <c r="J187" s="32" t="str">
        <f t="shared" si="43"/>
        <v/>
      </c>
      <c r="K187" s="77" t="str">
        <f t="shared" si="44"/>
        <v/>
      </c>
      <c r="M187" s="51"/>
      <c r="S187" s="159" t="str">
        <f t="shared" ca="1" si="34"/>
        <v/>
      </c>
      <c r="T187" s="159" t="str">
        <f t="shared" ca="1" si="35"/>
        <v/>
      </c>
    </row>
    <row r="188" spans="1:20">
      <c r="A188" s="180" t="str">
        <f t="shared" ca="1" si="45"/>
        <v/>
      </c>
      <c r="B188" s="44"/>
      <c r="C188" s="31" t="str">
        <f t="shared" si="36"/>
        <v/>
      </c>
      <c r="D188" s="32" t="str">
        <f t="shared" si="37"/>
        <v/>
      </c>
      <c r="E188" s="44" t="str">
        <f t="shared" si="38"/>
        <v/>
      </c>
      <c r="F188" s="31" t="str">
        <f t="shared" si="39"/>
        <v/>
      </c>
      <c r="G188" s="32" t="str">
        <f t="shared" si="40"/>
        <v/>
      </c>
      <c r="H188" s="44" t="str">
        <f t="shared" si="41"/>
        <v/>
      </c>
      <c r="I188" s="31" t="str">
        <f t="shared" si="42"/>
        <v/>
      </c>
      <c r="J188" s="32" t="str">
        <f t="shared" si="43"/>
        <v/>
      </c>
      <c r="K188" s="77" t="str">
        <f t="shared" si="44"/>
        <v/>
      </c>
      <c r="M188" s="51"/>
      <c r="S188" s="159" t="str">
        <f t="shared" ca="1" si="34"/>
        <v/>
      </c>
      <c r="T188" s="159" t="str">
        <f t="shared" ca="1" si="35"/>
        <v/>
      </c>
    </row>
    <row r="189" spans="1:20">
      <c r="A189" s="180" t="str">
        <f t="shared" ca="1" si="45"/>
        <v/>
      </c>
      <c r="B189" s="44"/>
      <c r="C189" s="31" t="str">
        <f t="shared" si="36"/>
        <v/>
      </c>
      <c r="D189" s="32" t="str">
        <f t="shared" si="37"/>
        <v/>
      </c>
      <c r="E189" s="44" t="str">
        <f t="shared" si="38"/>
        <v/>
      </c>
      <c r="F189" s="31" t="str">
        <f t="shared" si="39"/>
        <v/>
      </c>
      <c r="G189" s="32" t="str">
        <f t="shared" si="40"/>
        <v/>
      </c>
      <c r="H189" s="44" t="str">
        <f t="shared" si="41"/>
        <v/>
      </c>
      <c r="I189" s="31" t="str">
        <f t="shared" si="42"/>
        <v/>
      </c>
      <c r="J189" s="32" t="str">
        <f t="shared" si="43"/>
        <v/>
      </c>
      <c r="K189" s="77" t="str">
        <f t="shared" si="44"/>
        <v/>
      </c>
      <c r="M189" s="51"/>
      <c r="S189" s="159" t="str">
        <f t="shared" ca="1" si="34"/>
        <v/>
      </c>
      <c r="T189" s="159" t="str">
        <f t="shared" ca="1" si="35"/>
        <v/>
      </c>
    </row>
    <row r="190" spans="1:20">
      <c r="A190" s="180" t="str">
        <f t="shared" ca="1" si="45"/>
        <v/>
      </c>
      <c r="B190" s="44"/>
      <c r="C190" s="31" t="str">
        <f t="shared" si="36"/>
        <v/>
      </c>
      <c r="D190" s="32" t="str">
        <f t="shared" si="37"/>
        <v/>
      </c>
      <c r="E190" s="44" t="str">
        <f t="shared" si="38"/>
        <v/>
      </c>
      <c r="F190" s="31" t="str">
        <f t="shared" si="39"/>
        <v/>
      </c>
      <c r="G190" s="32" t="str">
        <f t="shared" si="40"/>
        <v/>
      </c>
      <c r="H190" s="44" t="str">
        <f t="shared" si="41"/>
        <v/>
      </c>
      <c r="I190" s="31" t="str">
        <f t="shared" si="42"/>
        <v/>
      </c>
      <c r="J190" s="32" t="str">
        <f t="shared" si="43"/>
        <v/>
      </c>
      <c r="K190" s="77" t="str">
        <f t="shared" si="44"/>
        <v/>
      </c>
      <c r="M190" s="51"/>
      <c r="S190" s="159" t="str">
        <f t="shared" ca="1" si="34"/>
        <v/>
      </c>
      <c r="T190" s="159" t="str">
        <f t="shared" ca="1" si="35"/>
        <v/>
      </c>
    </row>
    <row r="191" spans="1:20">
      <c r="A191" s="180" t="str">
        <f t="shared" ca="1" si="45"/>
        <v/>
      </c>
      <c r="B191" s="44"/>
      <c r="C191" s="31" t="str">
        <f t="shared" si="36"/>
        <v/>
      </c>
      <c r="D191" s="32" t="str">
        <f t="shared" si="37"/>
        <v/>
      </c>
      <c r="E191" s="44" t="str">
        <f t="shared" si="38"/>
        <v/>
      </c>
      <c r="F191" s="31" t="str">
        <f t="shared" si="39"/>
        <v/>
      </c>
      <c r="G191" s="32" t="str">
        <f t="shared" si="40"/>
        <v/>
      </c>
      <c r="H191" s="44" t="str">
        <f t="shared" si="41"/>
        <v/>
      </c>
      <c r="I191" s="31" t="str">
        <f t="shared" si="42"/>
        <v/>
      </c>
      <c r="J191" s="32" t="str">
        <f t="shared" si="43"/>
        <v/>
      </c>
      <c r="K191" s="77" t="str">
        <f t="shared" si="44"/>
        <v/>
      </c>
      <c r="M191" s="51"/>
      <c r="S191" s="159" t="str">
        <f t="shared" ca="1" si="34"/>
        <v/>
      </c>
      <c r="T191" s="159" t="str">
        <f t="shared" ca="1" si="35"/>
        <v/>
      </c>
    </row>
    <row r="192" spans="1:20">
      <c r="A192" s="180" t="str">
        <f t="shared" ca="1" si="45"/>
        <v/>
      </c>
      <c r="B192" s="44"/>
      <c r="C192" s="31" t="str">
        <f t="shared" si="36"/>
        <v/>
      </c>
      <c r="D192" s="32" t="str">
        <f t="shared" si="37"/>
        <v/>
      </c>
      <c r="E192" s="44" t="str">
        <f t="shared" si="38"/>
        <v/>
      </c>
      <c r="F192" s="31" t="str">
        <f t="shared" si="39"/>
        <v/>
      </c>
      <c r="G192" s="32" t="str">
        <f t="shared" si="40"/>
        <v/>
      </c>
      <c r="H192" s="44" t="str">
        <f t="shared" si="41"/>
        <v/>
      </c>
      <c r="I192" s="31" t="str">
        <f t="shared" si="42"/>
        <v/>
      </c>
      <c r="J192" s="32" t="str">
        <f t="shared" si="43"/>
        <v/>
      </c>
      <c r="K192" s="77" t="str">
        <f t="shared" si="44"/>
        <v/>
      </c>
      <c r="M192" s="51"/>
      <c r="S192" s="159" t="str">
        <f t="shared" ca="1" si="34"/>
        <v/>
      </c>
      <c r="T192" s="159" t="str">
        <f t="shared" ca="1" si="35"/>
        <v/>
      </c>
    </row>
    <row r="193" spans="1:20">
      <c r="A193" s="180" t="str">
        <f t="shared" ca="1" si="45"/>
        <v/>
      </c>
      <c r="B193" s="44"/>
      <c r="C193" s="31" t="str">
        <f t="shared" si="36"/>
        <v/>
      </c>
      <c r="D193" s="32" t="str">
        <f t="shared" si="37"/>
        <v/>
      </c>
      <c r="E193" s="44" t="str">
        <f t="shared" si="38"/>
        <v/>
      </c>
      <c r="F193" s="31" t="str">
        <f t="shared" si="39"/>
        <v/>
      </c>
      <c r="G193" s="32" t="str">
        <f t="shared" si="40"/>
        <v/>
      </c>
      <c r="H193" s="44" t="str">
        <f t="shared" si="41"/>
        <v/>
      </c>
      <c r="I193" s="31" t="str">
        <f t="shared" si="42"/>
        <v/>
      </c>
      <c r="J193" s="32" t="str">
        <f t="shared" si="43"/>
        <v/>
      </c>
      <c r="K193" s="77" t="str">
        <f t="shared" si="44"/>
        <v/>
      </c>
      <c r="M193" s="51"/>
      <c r="S193" s="159" t="str">
        <f t="shared" ca="1" si="34"/>
        <v/>
      </c>
      <c r="T193" s="159" t="str">
        <f t="shared" ca="1" si="35"/>
        <v/>
      </c>
    </row>
    <row r="194" spans="1:20">
      <c r="A194" s="180" t="str">
        <f t="shared" ca="1" si="45"/>
        <v/>
      </c>
      <c r="B194" s="44"/>
      <c r="C194" s="31" t="str">
        <f t="shared" si="36"/>
        <v/>
      </c>
      <c r="D194" s="32" t="str">
        <f t="shared" si="37"/>
        <v/>
      </c>
      <c r="E194" s="44" t="str">
        <f t="shared" si="38"/>
        <v/>
      </c>
      <c r="F194" s="31" t="str">
        <f t="shared" si="39"/>
        <v/>
      </c>
      <c r="G194" s="32" t="str">
        <f t="shared" si="40"/>
        <v/>
      </c>
      <c r="H194" s="44" t="str">
        <f t="shared" si="41"/>
        <v/>
      </c>
      <c r="I194" s="31" t="str">
        <f t="shared" si="42"/>
        <v/>
      </c>
      <c r="J194" s="32" t="str">
        <f t="shared" si="43"/>
        <v/>
      </c>
      <c r="K194" s="77" t="str">
        <f t="shared" si="44"/>
        <v/>
      </c>
      <c r="M194" s="51"/>
      <c r="S194" s="159" t="str">
        <f t="shared" ca="1" si="34"/>
        <v/>
      </c>
      <c r="T194" s="159" t="str">
        <f t="shared" ca="1" si="35"/>
        <v/>
      </c>
    </row>
    <row r="195" spans="1:20">
      <c r="A195" s="180" t="str">
        <f t="shared" ca="1" si="45"/>
        <v/>
      </c>
      <c r="B195" s="44"/>
      <c r="C195" s="31" t="str">
        <f t="shared" si="36"/>
        <v/>
      </c>
      <c r="D195" s="32" t="str">
        <f t="shared" si="37"/>
        <v/>
      </c>
      <c r="E195" s="44" t="str">
        <f t="shared" si="38"/>
        <v/>
      </c>
      <c r="F195" s="31" t="str">
        <f t="shared" si="39"/>
        <v/>
      </c>
      <c r="G195" s="32" t="str">
        <f t="shared" si="40"/>
        <v/>
      </c>
      <c r="H195" s="44" t="str">
        <f t="shared" si="41"/>
        <v/>
      </c>
      <c r="I195" s="31" t="str">
        <f t="shared" si="42"/>
        <v/>
      </c>
      <c r="J195" s="32" t="str">
        <f t="shared" si="43"/>
        <v/>
      </c>
      <c r="K195" s="77" t="str">
        <f t="shared" si="44"/>
        <v/>
      </c>
      <c r="M195" s="51"/>
      <c r="S195" s="159" t="str">
        <f t="shared" ca="1" si="34"/>
        <v/>
      </c>
      <c r="T195" s="159" t="str">
        <f t="shared" ca="1" si="35"/>
        <v/>
      </c>
    </row>
    <row r="196" spans="1:20">
      <c r="A196" s="180" t="str">
        <f t="shared" ca="1" si="45"/>
        <v/>
      </c>
      <c r="B196" s="44"/>
      <c r="C196" s="31" t="str">
        <f t="shared" si="36"/>
        <v/>
      </c>
      <c r="D196" s="32" t="str">
        <f t="shared" si="37"/>
        <v/>
      </c>
      <c r="E196" s="44" t="str">
        <f t="shared" si="38"/>
        <v/>
      </c>
      <c r="F196" s="31" t="str">
        <f t="shared" si="39"/>
        <v/>
      </c>
      <c r="G196" s="32" t="str">
        <f t="shared" si="40"/>
        <v/>
      </c>
      <c r="H196" s="44" t="str">
        <f t="shared" si="41"/>
        <v/>
      </c>
      <c r="I196" s="31" t="str">
        <f t="shared" si="42"/>
        <v/>
      </c>
      <c r="J196" s="32" t="str">
        <f t="shared" si="43"/>
        <v/>
      </c>
      <c r="K196" s="77" t="str">
        <f t="shared" si="44"/>
        <v/>
      </c>
      <c r="M196" s="51"/>
      <c r="S196" s="159" t="str">
        <f t="shared" ref="S196:S259" ca="1" si="46">IF(COUNTIF(Q:Q,O196),O196,"")</f>
        <v/>
      </c>
      <c r="T196" s="159" t="str">
        <f t="shared" ref="T196:T259" ca="1" si="47">IF(S196&gt;$A$14,S196,"")</f>
        <v/>
      </c>
    </row>
    <row r="197" spans="1:20">
      <c r="A197" s="180" t="str">
        <f t="shared" ca="1" si="45"/>
        <v/>
      </c>
      <c r="B197" s="44"/>
      <c r="C197" s="31" t="str">
        <f t="shared" si="36"/>
        <v/>
      </c>
      <c r="D197" s="32" t="str">
        <f t="shared" si="37"/>
        <v/>
      </c>
      <c r="E197" s="44" t="str">
        <f t="shared" si="38"/>
        <v/>
      </c>
      <c r="F197" s="31" t="str">
        <f t="shared" si="39"/>
        <v/>
      </c>
      <c r="G197" s="32" t="str">
        <f t="shared" si="40"/>
        <v/>
      </c>
      <c r="H197" s="44" t="str">
        <f t="shared" si="41"/>
        <v/>
      </c>
      <c r="I197" s="31" t="str">
        <f t="shared" si="42"/>
        <v/>
      </c>
      <c r="J197" s="32" t="str">
        <f t="shared" si="43"/>
        <v/>
      </c>
      <c r="K197" s="77" t="str">
        <f t="shared" si="44"/>
        <v/>
      </c>
      <c r="M197" s="51"/>
      <c r="S197" s="159" t="str">
        <f t="shared" ca="1" si="46"/>
        <v/>
      </c>
      <c r="T197" s="159" t="str">
        <f t="shared" ca="1" si="47"/>
        <v/>
      </c>
    </row>
    <row r="198" spans="1:20">
      <c r="A198" s="180" t="str">
        <f t="shared" ca="1" si="45"/>
        <v/>
      </c>
      <c r="B198" s="44"/>
      <c r="C198" s="31" t="str">
        <f t="shared" si="36"/>
        <v/>
      </c>
      <c r="D198" s="32" t="str">
        <f t="shared" si="37"/>
        <v/>
      </c>
      <c r="E198" s="44" t="str">
        <f t="shared" si="38"/>
        <v/>
      </c>
      <c r="F198" s="31" t="str">
        <f t="shared" si="39"/>
        <v/>
      </c>
      <c r="G198" s="32" t="str">
        <f t="shared" si="40"/>
        <v/>
      </c>
      <c r="H198" s="44" t="str">
        <f t="shared" si="41"/>
        <v/>
      </c>
      <c r="I198" s="31" t="str">
        <f t="shared" si="42"/>
        <v/>
      </c>
      <c r="J198" s="32" t="str">
        <f t="shared" si="43"/>
        <v/>
      </c>
      <c r="K198" s="77" t="str">
        <f t="shared" si="44"/>
        <v/>
      </c>
      <c r="M198" s="51"/>
      <c r="S198" s="159" t="str">
        <f t="shared" ca="1" si="46"/>
        <v/>
      </c>
      <c r="T198" s="159" t="str">
        <f t="shared" ca="1" si="47"/>
        <v/>
      </c>
    </row>
    <row r="199" spans="1:20">
      <c r="A199" s="180" t="str">
        <f t="shared" ca="1" si="45"/>
        <v/>
      </c>
      <c r="B199" s="44"/>
      <c r="C199" s="31" t="str">
        <f t="shared" si="36"/>
        <v/>
      </c>
      <c r="D199" s="32" t="str">
        <f t="shared" si="37"/>
        <v/>
      </c>
      <c r="E199" s="44" t="str">
        <f t="shared" si="38"/>
        <v/>
      </c>
      <c r="F199" s="31" t="str">
        <f t="shared" si="39"/>
        <v/>
      </c>
      <c r="G199" s="32" t="str">
        <f t="shared" si="40"/>
        <v/>
      </c>
      <c r="H199" s="44" t="str">
        <f t="shared" si="41"/>
        <v/>
      </c>
      <c r="I199" s="31" t="str">
        <f t="shared" si="42"/>
        <v/>
      </c>
      <c r="J199" s="32" t="str">
        <f t="shared" si="43"/>
        <v/>
      </c>
      <c r="K199" s="77" t="str">
        <f t="shared" si="44"/>
        <v/>
      </c>
      <c r="M199" s="51"/>
      <c r="S199" s="159" t="str">
        <f t="shared" ca="1" si="46"/>
        <v/>
      </c>
      <c r="T199" s="159" t="str">
        <f t="shared" ca="1" si="47"/>
        <v/>
      </c>
    </row>
    <row r="200" spans="1:20">
      <c r="A200" s="180" t="str">
        <f t="shared" ca="1" si="45"/>
        <v/>
      </c>
      <c r="B200" s="44"/>
      <c r="C200" s="31" t="str">
        <f t="shared" si="36"/>
        <v/>
      </c>
      <c r="D200" s="32" t="str">
        <f t="shared" si="37"/>
        <v/>
      </c>
      <c r="E200" s="44" t="str">
        <f t="shared" si="38"/>
        <v/>
      </c>
      <c r="F200" s="31" t="str">
        <f t="shared" si="39"/>
        <v/>
      </c>
      <c r="G200" s="32" t="str">
        <f t="shared" si="40"/>
        <v/>
      </c>
      <c r="H200" s="44" t="str">
        <f t="shared" si="41"/>
        <v/>
      </c>
      <c r="I200" s="31" t="str">
        <f t="shared" si="42"/>
        <v/>
      </c>
      <c r="J200" s="32" t="str">
        <f t="shared" si="43"/>
        <v/>
      </c>
      <c r="K200" s="77" t="str">
        <f t="shared" si="44"/>
        <v/>
      </c>
      <c r="M200" s="51"/>
      <c r="S200" s="159" t="str">
        <f t="shared" ca="1" si="46"/>
        <v/>
      </c>
      <c r="T200" s="159" t="str">
        <f t="shared" ca="1" si="47"/>
        <v/>
      </c>
    </row>
    <row r="201" spans="1:20">
      <c r="A201" s="180" t="str">
        <f t="shared" ca="1" si="45"/>
        <v/>
      </c>
      <c r="B201" s="44"/>
      <c r="C201" s="31" t="str">
        <f t="shared" si="36"/>
        <v/>
      </c>
      <c r="D201" s="32" t="str">
        <f t="shared" si="37"/>
        <v/>
      </c>
      <c r="E201" s="44" t="str">
        <f t="shared" si="38"/>
        <v/>
      </c>
      <c r="F201" s="31" t="str">
        <f t="shared" si="39"/>
        <v/>
      </c>
      <c r="G201" s="32" t="str">
        <f t="shared" si="40"/>
        <v/>
      </c>
      <c r="H201" s="44" t="str">
        <f t="shared" si="41"/>
        <v/>
      </c>
      <c r="I201" s="31" t="str">
        <f t="shared" si="42"/>
        <v/>
      </c>
      <c r="J201" s="32" t="str">
        <f t="shared" si="43"/>
        <v/>
      </c>
      <c r="K201" s="77" t="str">
        <f t="shared" si="44"/>
        <v/>
      </c>
      <c r="M201" s="51"/>
      <c r="S201" s="159" t="str">
        <f t="shared" ca="1" si="46"/>
        <v/>
      </c>
      <c r="T201" s="159" t="str">
        <f t="shared" ca="1" si="47"/>
        <v/>
      </c>
    </row>
    <row r="202" spans="1:20">
      <c r="A202" s="180" t="str">
        <f t="shared" ca="1" si="45"/>
        <v/>
      </c>
      <c r="B202" s="44"/>
      <c r="C202" s="31" t="str">
        <f t="shared" si="36"/>
        <v/>
      </c>
      <c r="D202" s="32" t="str">
        <f t="shared" si="37"/>
        <v/>
      </c>
      <c r="E202" s="44" t="str">
        <f t="shared" si="38"/>
        <v/>
      </c>
      <c r="F202" s="31" t="str">
        <f t="shared" si="39"/>
        <v/>
      </c>
      <c r="G202" s="32" t="str">
        <f t="shared" si="40"/>
        <v/>
      </c>
      <c r="H202" s="44" t="str">
        <f t="shared" si="41"/>
        <v/>
      </c>
      <c r="I202" s="31" t="str">
        <f t="shared" si="42"/>
        <v/>
      </c>
      <c r="J202" s="32" t="str">
        <f t="shared" si="43"/>
        <v/>
      </c>
      <c r="K202" s="77" t="str">
        <f t="shared" si="44"/>
        <v/>
      </c>
      <c r="M202" s="51"/>
      <c r="S202" s="159" t="str">
        <f t="shared" ca="1" si="46"/>
        <v/>
      </c>
      <c r="T202" s="159" t="str">
        <f t="shared" ca="1" si="47"/>
        <v/>
      </c>
    </row>
    <row r="203" spans="1:20">
      <c r="A203" s="180" t="str">
        <f t="shared" ca="1" si="45"/>
        <v/>
      </c>
      <c r="B203" s="44"/>
      <c r="C203" s="31" t="str">
        <f t="shared" si="36"/>
        <v/>
      </c>
      <c r="D203" s="32" t="str">
        <f t="shared" si="37"/>
        <v/>
      </c>
      <c r="E203" s="44" t="str">
        <f t="shared" si="38"/>
        <v/>
      </c>
      <c r="F203" s="31" t="str">
        <f t="shared" si="39"/>
        <v/>
      </c>
      <c r="G203" s="32" t="str">
        <f t="shared" si="40"/>
        <v/>
      </c>
      <c r="H203" s="44" t="str">
        <f t="shared" si="41"/>
        <v/>
      </c>
      <c r="I203" s="31" t="str">
        <f t="shared" si="42"/>
        <v/>
      </c>
      <c r="J203" s="32" t="str">
        <f t="shared" si="43"/>
        <v/>
      </c>
      <c r="K203" s="77" t="str">
        <f t="shared" si="44"/>
        <v/>
      </c>
      <c r="M203" s="51"/>
      <c r="S203" s="159" t="str">
        <f t="shared" ca="1" si="46"/>
        <v/>
      </c>
      <c r="T203" s="159" t="str">
        <f t="shared" ca="1" si="47"/>
        <v/>
      </c>
    </row>
    <row r="204" spans="1:20">
      <c r="A204" s="180" t="str">
        <f t="shared" ca="1" si="45"/>
        <v/>
      </c>
      <c r="B204" s="44"/>
      <c r="C204" s="31" t="str">
        <f t="shared" si="36"/>
        <v/>
      </c>
      <c r="D204" s="32" t="str">
        <f t="shared" si="37"/>
        <v/>
      </c>
      <c r="E204" s="44" t="str">
        <f t="shared" si="38"/>
        <v/>
      </c>
      <c r="F204" s="31" t="str">
        <f t="shared" si="39"/>
        <v/>
      </c>
      <c r="G204" s="32" t="str">
        <f t="shared" si="40"/>
        <v/>
      </c>
      <c r="H204" s="44" t="str">
        <f t="shared" si="41"/>
        <v/>
      </c>
      <c r="I204" s="31" t="str">
        <f t="shared" si="42"/>
        <v/>
      </c>
      <c r="J204" s="32" t="str">
        <f t="shared" si="43"/>
        <v/>
      </c>
      <c r="K204" s="77" t="str">
        <f t="shared" si="44"/>
        <v/>
      </c>
      <c r="M204" s="51"/>
      <c r="S204" s="159" t="str">
        <f t="shared" ca="1" si="46"/>
        <v/>
      </c>
      <c r="T204" s="159" t="str">
        <f t="shared" ca="1" si="47"/>
        <v/>
      </c>
    </row>
    <row r="205" spans="1:20">
      <c r="A205" s="180" t="str">
        <f t="shared" ca="1" si="45"/>
        <v/>
      </c>
      <c r="B205" s="44"/>
      <c r="C205" s="31" t="str">
        <f t="shared" si="36"/>
        <v/>
      </c>
      <c r="D205" s="32" t="str">
        <f t="shared" si="37"/>
        <v/>
      </c>
      <c r="E205" s="44" t="str">
        <f t="shared" si="38"/>
        <v/>
      </c>
      <c r="F205" s="31" t="str">
        <f t="shared" si="39"/>
        <v/>
      </c>
      <c r="G205" s="32" t="str">
        <f t="shared" si="40"/>
        <v/>
      </c>
      <c r="H205" s="44" t="str">
        <f t="shared" si="41"/>
        <v/>
      </c>
      <c r="I205" s="31" t="str">
        <f t="shared" si="42"/>
        <v/>
      </c>
      <c r="J205" s="32" t="str">
        <f t="shared" si="43"/>
        <v/>
      </c>
      <c r="K205" s="77" t="str">
        <f t="shared" si="44"/>
        <v/>
      </c>
      <c r="M205" s="51"/>
      <c r="S205" s="159" t="str">
        <f t="shared" ca="1" si="46"/>
        <v/>
      </c>
      <c r="T205" s="159" t="str">
        <f t="shared" ca="1" si="47"/>
        <v/>
      </c>
    </row>
    <row r="206" spans="1:20">
      <c r="A206" s="180" t="str">
        <f t="shared" ca="1" si="45"/>
        <v/>
      </c>
      <c r="B206" s="44"/>
      <c r="C206" s="31" t="str">
        <f t="shared" si="36"/>
        <v/>
      </c>
      <c r="D206" s="32" t="str">
        <f t="shared" si="37"/>
        <v/>
      </c>
      <c r="E206" s="44" t="str">
        <f t="shared" si="38"/>
        <v/>
      </c>
      <c r="F206" s="31" t="str">
        <f t="shared" si="39"/>
        <v/>
      </c>
      <c r="G206" s="32" t="str">
        <f t="shared" si="40"/>
        <v/>
      </c>
      <c r="H206" s="44" t="str">
        <f t="shared" si="41"/>
        <v/>
      </c>
      <c r="I206" s="31" t="str">
        <f t="shared" si="42"/>
        <v/>
      </c>
      <c r="J206" s="32" t="str">
        <f t="shared" si="43"/>
        <v/>
      </c>
      <c r="K206" s="77" t="str">
        <f t="shared" si="44"/>
        <v/>
      </c>
      <c r="M206" s="51"/>
      <c r="S206" s="159" t="str">
        <f t="shared" ca="1" si="46"/>
        <v/>
      </c>
      <c r="T206" s="159" t="str">
        <f t="shared" ca="1" si="47"/>
        <v/>
      </c>
    </row>
    <row r="207" spans="1:20">
      <c r="A207" s="180" t="str">
        <f t="shared" ca="1" si="45"/>
        <v/>
      </c>
      <c r="B207" s="44"/>
      <c r="C207" s="31" t="str">
        <f t="shared" si="36"/>
        <v/>
      </c>
      <c r="D207" s="32" t="str">
        <f t="shared" si="37"/>
        <v/>
      </c>
      <c r="E207" s="44" t="str">
        <f t="shared" si="38"/>
        <v/>
      </c>
      <c r="F207" s="31" t="str">
        <f t="shared" si="39"/>
        <v/>
      </c>
      <c r="G207" s="32" t="str">
        <f t="shared" si="40"/>
        <v/>
      </c>
      <c r="H207" s="44" t="str">
        <f t="shared" si="41"/>
        <v/>
      </c>
      <c r="I207" s="31" t="str">
        <f t="shared" si="42"/>
        <v/>
      </c>
      <c r="J207" s="32" t="str">
        <f t="shared" si="43"/>
        <v/>
      </c>
      <c r="K207" s="77" t="str">
        <f t="shared" si="44"/>
        <v/>
      </c>
      <c r="M207" s="51"/>
      <c r="S207" s="159" t="str">
        <f t="shared" ca="1" si="46"/>
        <v/>
      </c>
      <c r="T207" s="159" t="str">
        <f t="shared" ca="1" si="47"/>
        <v/>
      </c>
    </row>
    <row r="208" spans="1:20">
      <c r="A208" s="180" t="str">
        <f t="shared" ca="1" si="45"/>
        <v/>
      </c>
      <c r="B208" s="44"/>
      <c r="C208" s="31" t="str">
        <f t="shared" ref="C208:C271" si="48">IF(ISBLANK(B208),"",-1*(B208-$B$14)*$B$8*$B$5*10^-4)</f>
        <v/>
      </c>
      <c r="D208" s="32" t="str">
        <f t="shared" ref="D208:D271" si="49">IF(ISBLANK(B208),"",$B$6*ROUNDUP(A208-$A$14,0)/360*$B$5)</f>
        <v/>
      </c>
      <c r="E208" s="44" t="str">
        <f t="shared" ref="E208:E271" si="50">IF(ISBLANK(B208),"",VLOOKUP(A208,O:P,2))</f>
        <v/>
      </c>
      <c r="F208" s="31" t="str">
        <f t="shared" ref="F208:F271" si="51">IF(ISBLANK(B208),"",(E208-$E$14)/100*$C$5)</f>
        <v/>
      </c>
      <c r="G208" s="32" t="str">
        <f t="shared" ref="G208:G271" si="52">IF(ISBLANK(B208),"",$C$6*ROUNDUP(A208-$A$14,0)/360*$C$5-$C$7*ROUNDUP(A208-$A$14,0)/360*$C$5*$E$14/100)</f>
        <v/>
      </c>
      <c r="H208" s="44" t="str">
        <f t="shared" ref="H208:H271" si="53">IF(ISBLANK(B208),"",VLOOKUP(A208,Q:R,2))</f>
        <v/>
      </c>
      <c r="I208" s="31" t="str">
        <f t="shared" ref="I208:I271" si="54">IF(ISBLANK(B208),"",(H208-$H$14)/100*$D$5)</f>
        <v/>
      </c>
      <c r="J208" s="32" t="str">
        <f t="shared" ref="J208:J271" si="55">IF(ISBLANK(B208),"",$D$6*ROUNDUP(A208-$A$14,0)/360*$D$5-$D$7*ROUNDUP(A208-$A$14,0)/360*$D$5*$H$14/100)</f>
        <v/>
      </c>
      <c r="K208" s="77" t="str">
        <f t="shared" ref="K208:K271" si="56">IF(ISBLANK(B208),"",C208+D208-F208-G208+I208+J208)</f>
        <v/>
      </c>
      <c r="M208" s="51"/>
      <c r="S208" s="159" t="str">
        <f t="shared" ca="1" si="46"/>
        <v/>
      </c>
      <c r="T208" s="159" t="str">
        <f t="shared" ca="1" si="47"/>
        <v/>
      </c>
    </row>
    <row r="209" spans="1:20">
      <c r="A209" s="180" t="str">
        <f t="shared" ca="1" si="45"/>
        <v/>
      </c>
      <c r="B209" s="44"/>
      <c r="C209" s="31" t="str">
        <f t="shared" si="48"/>
        <v/>
      </c>
      <c r="D209" s="32" t="str">
        <f t="shared" si="49"/>
        <v/>
      </c>
      <c r="E209" s="44" t="str">
        <f t="shared" si="50"/>
        <v/>
      </c>
      <c r="F209" s="31" t="str">
        <f t="shared" si="51"/>
        <v/>
      </c>
      <c r="G209" s="32" t="str">
        <f t="shared" si="52"/>
        <v/>
      </c>
      <c r="H209" s="44" t="str">
        <f t="shared" si="53"/>
        <v/>
      </c>
      <c r="I209" s="31" t="str">
        <f t="shared" si="54"/>
        <v/>
      </c>
      <c r="J209" s="32" t="str">
        <f t="shared" si="55"/>
        <v/>
      </c>
      <c r="K209" s="77" t="str">
        <f t="shared" si="56"/>
        <v/>
      </c>
      <c r="M209" s="51"/>
      <c r="S209" s="159" t="str">
        <f t="shared" ca="1" si="46"/>
        <v/>
      </c>
      <c r="T209" s="159" t="str">
        <f t="shared" ca="1" si="47"/>
        <v/>
      </c>
    </row>
    <row r="210" spans="1:20">
      <c r="A210" s="180" t="str">
        <f t="shared" ca="1" si="45"/>
        <v/>
      </c>
      <c r="B210" s="44"/>
      <c r="C210" s="31" t="str">
        <f t="shared" si="48"/>
        <v/>
      </c>
      <c r="D210" s="32" t="str">
        <f t="shared" si="49"/>
        <v/>
      </c>
      <c r="E210" s="44" t="str">
        <f t="shared" si="50"/>
        <v/>
      </c>
      <c r="F210" s="31" t="str">
        <f t="shared" si="51"/>
        <v/>
      </c>
      <c r="G210" s="32" t="str">
        <f t="shared" si="52"/>
        <v/>
      </c>
      <c r="H210" s="44" t="str">
        <f t="shared" si="53"/>
        <v/>
      </c>
      <c r="I210" s="31" t="str">
        <f t="shared" si="54"/>
        <v/>
      </c>
      <c r="J210" s="32" t="str">
        <f t="shared" si="55"/>
        <v/>
      </c>
      <c r="K210" s="77" t="str">
        <f t="shared" si="56"/>
        <v/>
      </c>
      <c r="M210" s="51"/>
      <c r="S210" s="159" t="str">
        <f t="shared" ca="1" si="46"/>
        <v/>
      </c>
      <c r="T210" s="159" t="str">
        <f t="shared" ca="1" si="47"/>
        <v/>
      </c>
    </row>
    <row r="211" spans="1:20">
      <c r="A211" s="180" t="str">
        <f t="shared" ca="1" si="45"/>
        <v/>
      </c>
      <c r="B211" s="44"/>
      <c r="C211" s="31" t="str">
        <f t="shared" si="48"/>
        <v/>
      </c>
      <c r="D211" s="32" t="str">
        <f t="shared" si="49"/>
        <v/>
      </c>
      <c r="E211" s="44" t="str">
        <f t="shared" si="50"/>
        <v/>
      </c>
      <c r="F211" s="31" t="str">
        <f t="shared" si="51"/>
        <v/>
      </c>
      <c r="G211" s="32" t="str">
        <f t="shared" si="52"/>
        <v/>
      </c>
      <c r="H211" s="44" t="str">
        <f t="shared" si="53"/>
        <v/>
      </c>
      <c r="I211" s="31" t="str">
        <f t="shared" si="54"/>
        <v/>
      </c>
      <c r="J211" s="32" t="str">
        <f t="shared" si="55"/>
        <v/>
      </c>
      <c r="K211" s="77" t="str">
        <f t="shared" si="56"/>
        <v/>
      </c>
      <c r="M211" s="51"/>
      <c r="S211" s="159" t="str">
        <f t="shared" ca="1" si="46"/>
        <v/>
      </c>
      <c r="T211" s="159" t="str">
        <f t="shared" ca="1" si="47"/>
        <v/>
      </c>
    </row>
    <row r="212" spans="1:20">
      <c r="A212" s="180" t="str">
        <f t="shared" ca="1" si="45"/>
        <v/>
      </c>
      <c r="B212" s="44"/>
      <c r="C212" s="31" t="str">
        <f t="shared" si="48"/>
        <v/>
      </c>
      <c r="D212" s="32" t="str">
        <f t="shared" si="49"/>
        <v/>
      </c>
      <c r="E212" s="44" t="str">
        <f t="shared" si="50"/>
        <v/>
      </c>
      <c r="F212" s="31" t="str">
        <f t="shared" si="51"/>
        <v/>
      </c>
      <c r="G212" s="32" t="str">
        <f t="shared" si="52"/>
        <v/>
      </c>
      <c r="H212" s="44" t="str">
        <f t="shared" si="53"/>
        <v/>
      </c>
      <c r="I212" s="31" t="str">
        <f t="shared" si="54"/>
        <v/>
      </c>
      <c r="J212" s="32" t="str">
        <f t="shared" si="55"/>
        <v/>
      </c>
      <c r="K212" s="77" t="str">
        <f t="shared" si="56"/>
        <v/>
      </c>
      <c r="M212" s="51"/>
      <c r="S212" s="159" t="str">
        <f t="shared" ca="1" si="46"/>
        <v/>
      </c>
      <c r="T212" s="159" t="str">
        <f t="shared" ca="1" si="47"/>
        <v/>
      </c>
    </row>
    <row r="213" spans="1:20">
      <c r="A213" s="180" t="str">
        <f t="shared" ca="1" si="45"/>
        <v/>
      </c>
      <c r="B213" s="44"/>
      <c r="C213" s="31" t="str">
        <f t="shared" si="48"/>
        <v/>
      </c>
      <c r="D213" s="32" t="str">
        <f t="shared" si="49"/>
        <v/>
      </c>
      <c r="E213" s="44" t="str">
        <f t="shared" si="50"/>
        <v/>
      </c>
      <c r="F213" s="31" t="str">
        <f t="shared" si="51"/>
        <v/>
      </c>
      <c r="G213" s="32" t="str">
        <f t="shared" si="52"/>
        <v/>
      </c>
      <c r="H213" s="44" t="str">
        <f t="shared" si="53"/>
        <v/>
      </c>
      <c r="I213" s="31" t="str">
        <f t="shared" si="54"/>
        <v/>
      </c>
      <c r="J213" s="32" t="str">
        <f t="shared" si="55"/>
        <v/>
      </c>
      <c r="K213" s="77" t="str">
        <f t="shared" si="56"/>
        <v/>
      </c>
      <c r="M213" s="51"/>
      <c r="S213" s="159" t="str">
        <f t="shared" ca="1" si="46"/>
        <v/>
      </c>
      <c r="T213" s="159" t="str">
        <f t="shared" ca="1" si="47"/>
        <v/>
      </c>
    </row>
    <row r="214" spans="1:20">
      <c r="A214" s="180" t="str">
        <f t="shared" ca="1" si="45"/>
        <v/>
      </c>
      <c r="B214" s="44"/>
      <c r="C214" s="31" t="str">
        <f t="shared" si="48"/>
        <v/>
      </c>
      <c r="D214" s="32" t="str">
        <f t="shared" si="49"/>
        <v/>
      </c>
      <c r="E214" s="44" t="str">
        <f t="shared" si="50"/>
        <v/>
      </c>
      <c r="F214" s="31" t="str">
        <f t="shared" si="51"/>
        <v/>
      </c>
      <c r="G214" s="32" t="str">
        <f t="shared" si="52"/>
        <v/>
      </c>
      <c r="H214" s="44" t="str">
        <f t="shared" si="53"/>
        <v/>
      </c>
      <c r="I214" s="31" t="str">
        <f t="shared" si="54"/>
        <v/>
      </c>
      <c r="J214" s="32" t="str">
        <f t="shared" si="55"/>
        <v/>
      </c>
      <c r="K214" s="77" t="str">
        <f t="shared" si="56"/>
        <v/>
      </c>
      <c r="M214" s="51"/>
      <c r="S214" s="159" t="str">
        <f t="shared" ca="1" si="46"/>
        <v/>
      </c>
      <c r="T214" s="159" t="str">
        <f t="shared" ca="1" si="47"/>
        <v/>
      </c>
    </row>
    <row r="215" spans="1:20">
      <c r="A215" s="180" t="str">
        <f t="shared" ca="1" si="45"/>
        <v/>
      </c>
      <c r="B215" s="44"/>
      <c r="C215" s="31" t="str">
        <f t="shared" si="48"/>
        <v/>
      </c>
      <c r="D215" s="32" t="str">
        <f t="shared" si="49"/>
        <v/>
      </c>
      <c r="E215" s="44" t="str">
        <f t="shared" si="50"/>
        <v/>
      </c>
      <c r="F215" s="31" t="str">
        <f t="shared" si="51"/>
        <v/>
      </c>
      <c r="G215" s="32" t="str">
        <f t="shared" si="52"/>
        <v/>
      </c>
      <c r="H215" s="44" t="str">
        <f t="shared" si="53"/>
        <v/>
      </c>
      <c r="I215" s="31" t="str">
        <f t="shared" si="54"/>
        <v/>
      </c>
      <c r="J215" s="32" t="str">
        <f t="shared" si="55"/>
        <v/>
      </c>
      <c r="K215" s="77" t="str">
        <f t="shared" si="56"/>
        <v/>
      </c>
      <c r="M215" s="51"/>
      <c r="S215" s="159" t="str">
        <f t="shared" ca="1" si="46"/>
        <v/>
      </c>
      <c r="T215" s="159" t="str">
        <f t="shared" ca="1" si="47"/>
        <v/>
      </c>
    </row>
    <row r="216" spans="1:20">
      <c r="A216" s="180" t="str">
        <f t="shared" ca="1" si="45"/>
        <v/>
      </c>
      <c r="B216" s="44"/>
      <c r="C216" s="31" t="str">
        <f t="shared" si="48"/>
        <v/>
      </c>
      <c r="D216" s="32" t="str">
        <f t="shared" si="49"/>
        <v/>
      </c>
      <c r="E216" s="44" t="str">
        <f t="shared" si="50"/>
        <v/>
      </c>
      <c r="F216" s="31" t="str">
        <f t="shared" si="51"/>
        <v/>
      </c>
      <c r="G216" s="32" t="str">
        <f t="shared" si="52"/>
        <v/>
      </c>
      <c r="H216" s="44" t="str">
        <f t="shared" si="53"/>
        <v/>
      </c>
      <c r="I216" s="31" t="str">
        <f t="shared" si="54"/>
        <v/>
      </c>
      <c r="J216" s="32" t="str">
        <f t="shared" si="55"/>
        <v/>
      </c>
      <c r="K216" s="77" t="str">
        <f t="shared" si="56"/>
        <v/>
      </c>
      <c r="M216" s="51"/>
      <c r="S216" s="159" t="str">
        <f t="shared" ca="1" si="46"/>
        <v/>
      </c>
      <c r="T216" s="159" t="str">
        <f t="shared" ca="1" si="47"/>
        <v/>
      </c>
    </row>
    <row r="217" spans="1:20">
      <c r="A217" s="180" t="str">
        <f t="shared" ca="1" si="45"/>
        <v/>
      </c>
      <c r="B217" s="44"/>
      <c r="C217" s="31" t="str">
        <f t="shared" si="48"/>
        <v/>
      </c>
      <c r="D217" s="32" t="str">
        <f t="shared" si="49"/>
        <v/>
      </c>
      <c r="E217" s="44" t="str">
        <f t="shared" si="50"/>
        <v/>
      </c>
      <c r="F217" s="31" t="str">
        <f t="shared" si="51"/>
        <v/>
      </c>
      <c r="G217" s="32" t="str">
        <f t="shared" si="52"/>
        <v/>
      </c>
      <c r="H217" s="44" t="str">
        <f t="shared" si="53"/>
        <v/>
      </c>
      <c r="I217" s="31" t="str">
        <f t="shared" si="54"/>
        <v/>
      </c>
      <c r="J217" s="32" t="str">
        <f t="shared" si="55"/>
        <v/>
      </c>
      <c r="K217" s="77" t="str">
        <f t="shared" si="56"/>
        <v/>
      </c>
      <c r="M217" s="51"/>
      <c r="S217" s="159" t="str">
        <f t="shared" ca="1" si="46"/>
        <v/>
      </c>
      <c r="T217" s="159" t="str">
        <f t="shared" ca="1" si="47"/>
        <v/>
      </c>
    </row>
    <row r="218" spans="1:20">
      <c r="A218" s="180" t="str">
        <f t="shared" ca="1" si="45"/>
        <v/>
      </c>
      <c r="B218" s="44"/>
      <c r="C218" s="31" t="str">
        <f t="shared" si="48"/>
        <v/>
      </c>
      <c r="D218" s="32" t="str">
        <f t="shared" si="49"/>
        <v/>
      </c>
      <c r="E218" s="44" t="str">
        <f t="shared" si="50"/>
        <v/>
      </c>
      <c r="F218" s="31" t="str">
        <f t="shared" si="51"/>
        <v/>
      </c>
      <c r="G218" s="32" t="str">
        <f t="shared" si="52"/>
        <v/>
      </c>
      <c r="H218" s="44" t="str">
        <f t="shared" si="53"/>
        <v/>
      </c>
      <c r="I218" s="31" t="str">
        <f t="shared" si="54"/>
        <v/>
      </c>
      <c r="J218" s="32" t="str">
        <f t="shared" si="55"/>
        <v/>
      </c>
      <c r="K218" s="77" t="str">
        <f t="shared" si="56"/>
        <v/>
      </c>
      <c r="M218" s="51"/>
      <c r="S218" s="159" t="str">
        <f t="shared" ca="1" si="46"/>
        <v/>
      </c>
      <c r="T218" s="159" t="str">
        <f t="shared" ca="1" si="47"/>
        <v/>
      </c>
    </row>
    <row r="219" spans="1:20">
      <c r="A219" s="180" t="str">
        <f t="shared" ca="1" si="45"/>
        <v/>
      </c>
      <c r="B219" s="44"/>
      <c r="C219" s="31" t="str">
        <f t="shared" si="48"/>
        <v/>
      </c>
      <c r="D219" s="32" t="str">
        <f t="shared" si="49"/>
        <v/>
      </c>
      <c r="E219" s="44" t="str">
        <f t="shared" si="50"/>
        <v/>
      </c>
      <c r="F219" s="31" t="str">
        <f t="shared" si="51"/>
        <v/>
      </c>
      <c r="G219" s="32" t="str">
        <f t="shared" si="52"/>
        <v/>
      </c>
      <c r="H219" s="44" t="str">
        <f t="shared" si="53"/>
        <v/>
      </c>
      <c r="I219" s="31" t="str">
        <f t="shared" si="54"/>
        <v/>
      </c>
      <c r="J219" s="32" t="str">
        <f t="shared" si="55"/>
        <v/>
      </c>
      <c r="K219" s="77" t="str">
        <f t="shared" si="56"/>
        <v/>
      </c>
      <c r="M219" s="51"/>
      <c r="S219" s="159" t="str">
        <f t="shared" ca="1" si="46"/>
        <v/>
      </c>
      <c r="T219" s="159" t="str">
        <f t="shared" ca="1" si="47"/>
        <v/>
      </c>
    </row>
    <row r="220" spans="1:20">
      <c r="A220" s="180" t="str">
        <f t="shared" ca="1" si="45"/>
        <v/>
      </c>
      <c r="B220" s="44"/>
      <c r="C220" s="31" t="str">
        <f t="shared" si="48"/>
        <v/>
      </c>
      <c r="D220" s="32" t="str">
        <f t="shared" si="49"/>
        <v/>
      </c>
      <c r="E220" s="44" t="str">
        <f t="shared" si="50"/>
        <v/>
      </c>
      <c r="F220" s="31" t="str">
        <f t="shared" si="51"/>
        <v/>
      </c>
      <c r="G220" s="32" t="str">
        <f t="shared" si="52"/>
        <v/>
      </c>
      <c r="H220" s="44" t="str">
        <f t="shared" si="53"/>
        <v/>
      </c>
      <c r="I220" s="31" t="str">
        <f t="shared" si="54"/>
        <v/>
      </c>
      <c r="J220" s="32" t="str">
        <f t="shared" si="55"/>
        <v/>
      </c>
      <c r="K220" s="77" t="str">
        <f t="shared" si="56"/>
        <v/>
      </c>
      <c r="M220" s="51"/>
      <c r="S220" s="159" t="str">
        <f t="shared" ca="1" si="46"/>
        <v/>
      </c>
      <c r="T220" s="159" t="str">
        <f t="shared" ca="1" si="47"/>
        <v/>
      </c>
    </row>
    <row r="221" spans="1:20">
      <c r="A221" s="180" t="str">
        <f t="shared" ca="1" si="45"/>
        <v/>
      </c>
      <c r="B221" s="44"/>
      <c r="C221" s="31" t="str">
        <f t="shared" si="48"/>
        <v/>
      </c>
      <c r="D221" s="32" t="str">
        <f t="shared" si="49"/>
        <v/>
      </c>
      <c r="E221" s="44" t="str">
        <f t="shared" si="50"/>
        <v/>
      </c>
      <c r="F221" s="31" t="str">
        <f t="shared" si="51"/>
        <v/>
      </c>
      <c r="G221" s="32" t="str">
        <f t="shared" si="52"/>
        <v/>
      </c>
      <c r="H221" s="44" t="str">
        <f t="shared" si="53"/>
        <v/>
      </c>
      <c r="I221" s="31" t="str">
        <f t="shared" si="54"/>
        <v/>
      </c>
      <c r="J221" s="32" t="str">
        <f t="shared" si="55"/>
        <v/>
      </c>
      <c r="K221" s="77" t="str">
        <f t="shared" si="56"/>
        <v/>
      </c>
      <c r="M221" s="51"/>
      <c r="S221" s="159" t="str">
        <f t="shared" ca="1" si="46"/>
        <v/>
      </c>
      <c r="T221" s="159" t="str">
        <f t="shared" ca="1" si="47"/>
        <v/>
      </c>
    </row>
    <row r="222" spans="1:20">
      <c r="A222" s="180" t="str">
        <f t="shared" ca="1" si="45"/>
        <v/>
      </c>
      <c r="B222" s="44"/>
      <c r="C222" s="31" t="str">
        <f t="shared" si="48"/>
        <v/>
      </c>
      <c r="D222" s="32" t="str">
        <f t="shared" si="49"/>
        <v/>
      </c>
      <c r="E222" s="44" t="str">
        <f t="shared" si="50"/>
        <v/>
      </c>
      <c r="F222" s="31" t="str">
        <f t="shared" si="51"/>
        <v/>
      </c>
      <c r="G222" s="32" t="str">
        <f t="shared" si="52"/>
        <v/>
      </c>
      <c r="H222" s="44" t="str">
        <f t="shared" si="53"/>
        <v/>
      </c>
      <c r="I222" s="31" t="str">
        <f t="shared" si="54"/>
        <v/>
      </c>
      <c r="J222" s="32" t="str">
        <f t="shared" si="55"/>
        <v/>
      </c>
      <c r="K222" s="77" t="str">
        <f t="shared" si="56"/>
        <v/>
      </c>
      <c r="M222" s="51"/>
      <c r="S222" s="159" t="str">
        <f t="shared" ca="1" si="46"/>
        <v/>
      </c>
      <c r="T222" s="159" t="str">
        <f t="shared" ca="1" si="47"/>
        <v/>
      </c>
    </row>
    <row r="223" spans="1:20">
      <c r="A223" s="180" t="str">
        <f t="shared" ref="A223:A286" ca="1" si="57">IF(AND(ISBLANK(U212), A222 = $U$1),NOW(),IF(ISBLANK(U212),"",U212))</f>
        <v/>
      </c>
      <c r="B223" s="44"/>
      <c r="C223" s="31" t="str">
        <f t="shared" si="48"/>
        <v/>
      </c>
      <c r="D223" s="32" t="str">
        <f t="shared" si="49"/>
        <v/>
      </c>
      <c r="E223" s="44" t="str">
        <f t="shared" si="50"/>
        <v/>
      </c>
      <c r="F223" s="31" t="str">
        <f t="shared" si="51"/>
        <v/>
      </c>
      <c r="G223" s="32" t="str">
        <f t="shared" si="52"/>
        <v/>
      </c>
      <c r="H223" s="44" t="str">
        <f t="shared" si="53"/>
        <v/>
      </c>
      <c r="I223" s="31" t="str">
        <f t="shared" si="54"/>
        <v/>
      </c>
      <c r="J223" s="32" t="str">
        <f t="shared" si="55"/>
        <v/>
      </c>
      <c r="K223" s="77" t="str">
        <f t="shared" si="56"/>
        <v/>
      </c>
      <c r="M223" s="51"/>
      <c r="S223" s="159" t="str">
        <f t="shared" ca="1" si="46"/>
        <v/>
      </c>
      <c r="T223" s="159" t="str">
        <f t="shared" ca="1" si="47"/>
        <v/>
      </c>
    </row>
    <row r="224" spans="1:20">
      <c r="A224" s="180" t="str">
        <f t="shared" ca="1" si="57"/>
        <v/>
      </c>
      <c r="B224" s="44"/>
      <c r="C224" s="31" t="str">
        <f t="shared" si="48"/>
        <v/>
      </c>
      <c r="D224" s="32" t="str">
        <f t="shared" si="49"/>
        <v/>
      </c>
      <c r="E224" s="44" t="str">
        <f t="shared" si="50"/>
        <v/>
      </c>
      <c r="F224" s="31" t="str">
        <f t="shared" si="51"/>
        <v/>
      </c>
      <c r="G224" s="32" t="str">
        <f t="shared" si="52"/>
        <v/>
      </c>
      <c r="H224" s="44" t="str">
        <f t="shared" si="53"/>
        <v/>
      </c>
      <c r="I224" s="31" t="str">
        <f t="shared" si="54"/>
        <v/>
      </c>
      <c r="J224" s="32" t="str">
        <f t="shared" si="55"/>
        <v/>
      </c>
      <c r="K224" s="77" t="str">
        <f t="shared" si="56"/>
        <v/>
      </c>
      <c r="M224" s="51"/>
      <c r="S224" s="159" t="str">
        <f t="shared" ca="1" si="46"/>
        <v/>
      </c>
      <c r="T224" s="159" t="str">
        <f t="shared" ca="1" si="47"/>
        <v/>
      </c>
    </row>
    <row r="225" spans="1:20">
      <c r="A225" s="180" t="str">
        <f t="shared" ca="1" si="57"/>
        <v/>
      </c>
      <c r="B225" s="44"/>
      <c r="C225" s="31" t="str">
        <f t="shared" si="48"/>
        <v/>
      </c>
      <c r="D225" s="32" t="str">
        <f t="shared" si="49"/>
        <v/>
      </c>
      <c r="E225" s="44" t="str">
        <f t="shared" si="50"/>
        <v/>
      </c>
      <c r="F225" s="31" t="str">
        <f t="shared" si="51"/>
        <v/>
      </c>
      <c r="G225" s="32" t="str">
        <f t="shared" si="52"/>
        <v/>
      </c>
      <c r="H225" s="44" t="str">
        <f t="shared" si="53"/>
        <v/>
      </c>
      <c r="I225" s="31" t="str">
        <f t="shared" si="54"/>
        <v/>
      </c>
      <c r="J225" s="32" t="str">
        <f t="shared" si="55"/>
        <v/>
      </c>
      <c r="K225" s="77" t="str">
        <f t="shared" si="56"/>
        <v/>
      </c>
      <c r="M225" s="51"/>
      <c r="S225" s="159" t="str">
        <f t="shared" ca="1" si="46"/>
        <v/>
      </c>
      <c r="T225" s="159" t="str">
        <f t="shared" ca="1" si="47"/>
        <v/>
      </c>
    </row>
    <row r="226" spans="1:20">
      <c r="A226" s="180" t="str">
        <f t="shared" ca="1" si="57"/>
        <v/>
      </c>
      <c r="B226" s="44"/>
      <c r="C226" s="31" t="str">
        <f t="shared" si="48"/>
        <v/>
      </c>
      <c r="D226" s="32" t="str">
        <f t="shared" si="49"/>
        <v/>
      </c>
      <c r="E226" s="44" t="str">
        <f t="shared" si="50"/>
        <v/>
      </c>
      <c r="F226" s="31" t="str">
        <f t="shared" si="51"/>
        <v/>
      </c>
      <c r="G226" s="32" t="str">
        <f t="shared" si="52"/>
        <v/>
      </c>
      <c r="H226" s="44" t="str">
        <f t="shared" si="53"/>
        <v/>
      </c>
      <c r="I226" s="31" t="str">
        <f t="shared" si="54"/>
        <v/>
      </c>
      <c r="J226" s="32" t="str">
        <f t="shared" si="55"/>
        <v/>
      </c>
      <c r="K226" s="77" t="str">
        <f t="shared" si="56"/>
        <v/>
      </c>
      <c r="M226" s="51"/>
      <c r="S226" s="159" t="str">
        <f t="shared" ca="1" si="46"/>
        <v/>
      </c>
      <c r="T226" s="159" t="str">
        <f t="shared" ca="1" si="47"/>
        <v/>
      </c>
    </row>
    <row r="227" spans="1:20">
      <c r="A227" s="180" t="str">
        <f t="shared" ca="1" si="57"/>
        <v/>
      </c>
      <c r="B227" s="44"/>
      <c r="C227" s="31" t="str">
        <f t="shared" si="48"/>
        <v/>
      </c>
      <c r="D227" s="32" t="str">
        <f t="shared" si="49"/>
        <v/>
      </c>
      <c r="E227" s="44" t="str">
        <f t="shared" si="50"/>
        <v/>
      </c>
      <c r="F227" s="31" t="str">
        <f t="shared" si="51"/>
        <v/>
      </c>
      <c r="G227" s="32" t="str">
        <f t="shared" si="52"/>
        <v/>
      </c>
      <c r="H227" s="44" t="str">
        <f t="shared" si="53"/>
        <v/>
      </c>
      <c r="I227" s="31" t="str">
        <f t="shared" si="54"/>
        <v/>
      </c>
      <c r="J227" s="32" t="str">
        <f t="shared" si="55"/>
        <v/>
      </c>
      <c r="K227" s="77" t="str">
        <f t="shared" si="56"/>
        <v/>
      </c>
      <c r="M227" s="51"/>
      <c r="S227" s="159" t="str">
        <f t="shared" ca="1" si="46"/>
        <v/>
      </c>
      <c r="T227" s="159" t="str">
        <f t="shared" ca="1" si="47"/>
        <v/>
      </c>
    </row>
    <row r="228" spans="1:20">
      <c r="A228" s="180" t="str">
        <f t="shared" ca="1" si="57"/>
        <v/>
      </c>
      <c r="B228" s="44"/>
      <c r="C228" s="31" t="str">
        <f t="shared" si="48"/>
        <v/>
      </c>
      <c r="D228" s="32" t="str">
        <f t="shared" si="49"/>
        <v/>
      </c>
      <c r="E228" s="44" t="str">
        <f t="shared" si="50"/>
        <v/>
      </c>
      <c r="F228" s="31" t="str">
        <f t="shared" si="51"/>
        <v/>
      </c>
      <c r="G228" s="32" t="str">
        <f t="shared" si="52"/>
        <v/>
      </c>
      <c r="H228" s="44" t="str">
        <f t="shared" si="53"/>
        <v/>
      </c>
      <c r="I228" s="31" t="str">
        <f t="shared" si="54"/>
        <v/>
      </c>
      <c r="J228" s="32" t="str">
        <f t="shared" si="55"/>
        <v/>
      </c>
      <c r="K228" s="77" t="str">
        <f t="shared" si="56"/>
        <v/>
      </c>
      <c r="M228" s="51"/>
      <c r="S228" s="159" t="str">
        <f t="shared" ca="1" si="46"/>
        <v/>
      </c>
      <c r="T228" s="159" t="str">
        <f t="shared" ca="1" si="47"/>
        <v/>
      </c>
    </row>
    <row r="229" spans="1:20">
      <c r="A229" s="180" t="str">
        <f t="shared" ca="1" si="57"/>
        <v/>
      </c>
      <c r="B229" s="44"/>
      <c r="C229" s="31" t="str">
        <f t="shared" si="48"/>
        <v/>
      </c>
      <c r="D229" s="32" t="str">
        <f t="shared" si="49"/>
        <v/>
      </c>
      <c r="E229" s="44" t="str">
        <f t="shared" si="50"/>
        <v/>
      </c>
      <c r="F229" s="31" t="str">
        <f t="shared" si="51"/>
        <v/>
      </c>
      <c r="G229" s="32" t="str">
        <f t="shared" si="52"/>
        <v/>
      </c>
      <c r="H229" s="44" t="str">
        <f t="shared" si="53"/>
        <v/>
      </c>
      <c r="I229" s="31" t="str">
        <f t="shared" si="54"/>
        <v/>
      </c>
      <c r="J229" s="32" t="str">
        <f t="shared" si="55"/>
        <v/>
      </c>
      <c r="K229" s="77" t="str">
        <f t="shared" si="56"/>
        <v/>
      </c>
      <c r="M229" s="51"/>
      <c r="S229" s="159" t="str">
        <f t="shared" ca="1" si="46"/>
        <v/>
      </c>
      <c r="T229" s="159" t="str">
        <f t="shared" ca="1" si="47"/>
        <v/>
      </c>
    </row>
    <row r="230" spans="1:20">
      <c r="A230" s="180" t="str">
        <f t="shared" ca="1" si="57"/>
        <v/>
      </c>
      <c r="B230" s="44"/>
      <c r="C230" s="31" t="str">
        <f t="shared" si="48"/>
        <v/>
      </c>
      <c r="D230" s="32" t="str">
        <f t="shared" si="49"/>
        <v/>
      </c>
      <c r="E230" s="44" t="str">
        <f t="shared" si="50"/>
        <v/>
      </c>
      <c r="F230" s="31" t="str">
        <f t="shared" si="51"/>
        <v/>
      </c>
      <c r="G230" s="32" t="str">
        <f t="shared" si="52"/>
        <v/>
      </c>
      <c r="H230" s="44" t="str">
        <f t="shared" si="53"/>
        <v/>
      </c>
      <c r="I230" s="31" t="str">
        <f t="shared" si="54"/>
        <v/>
      </c>
      <c r="J230" s="32" t="str">
        <f t="shared" si="55"/>
        <v/>
      </c>
      <c r="K230" s="77" t="str">
        <f t="shared" si="56"/>
        <v/>
      </c>
      <c r="M230" s="51"/>
      <c r="S230" s="159" t="str">
        <f t="shared" ca="1" si="46"/>
        <v/>
      </c>
      <c r="T230" s="159" t="str">
        <f t="shared" ca="1" si="47"/>
        <v/>
      </c>
    </row>
    <row r="231" spans="1:20">
      <c r="A231" s="180" t="str">
        <f t="shared" ca="1" si="57"/>
        <v/>
      </c>
      <c r="B231" s="44"/>
      <c r="C231" s="31" t="str">
        <f t="shared" si="48"/>
        <v/>
      </c>
      <c r="D231" s="32" t="str">
        <f t="shared" si="49"/>
        <v/>
      </c>
      <c r="E231" s="44" t="str">
        <f t="shared" si="50"/>
        <v/>
      </c>
      <c r="F231" s="31" t="str">
        <f t="shared" si="51"/>
        <v/>
      </c>
      <c r="G231" s="32" t="str">
        <f t="shared" si="52"/>
        <v/>
      </c>
      <c r="H231" s="44" t="str">
        <f t="shared" si="53"/>
        <v/>
      </c>
      <c r="I231" s="31" t="str">
        <f t="shared" si="54"/>
        <v/>
      </c>
      <c r="J231" s="32" t="str">
        <f t="shared" si="55"/>
        <v/>
      </c>
      <c r="K231" s="77" t="str">
        <f t="shared" si="56"/>
        <v/>
      </c>
      <c r="M231" s="51"/>
      <c r="S231" s="159" t="str">
        <f t="shared" ca="1" si="46"/>
        <v/>
      </c>
      <c r="T231" s="159" t="str">
        <f t="shared" ca="1" si="47"/>
        <v/>
      </c>
    </row>
    <row r="232" spans="1:20">
      <c r="A232" s="180" t="str">
        <f t="shared" ca="1" si="57"/>
        <v/>
      </c>
      <c r="B232" s="44"/>
      <c r="C232" s="31" t="str">
        <f t="shared" si="48"/>
        <v/>
      </c>
      <c r="D232" s="32" t="str">
        <f t="shared" si="49"/>
        <v/>
      </c>
      <c r="E232" s="44" t="str">
        <f t="shared" si="50"/>
        <v/>
      </c>
      <c r="F232" s="31" t="str">
        <f t="shared" si="51"/>
        <v/>
      </c>
      <c r="G232" s="32" t="str">
        <f t="shared" si="52"/>
        <v/>
      </c>
      <c r="H232" s="44" t="str">
        <f t="shared" si="53"/>
        <v/>
      </c>
      <c r="I232" s="31" t="str">
        <f t="shared" si="54"/>
        <v/>
      </c>
      <c r="J232" s="32" t="str">
        <f t="shared" si="55"/>
        <v/>
      </c>
      <c r="K232" s="77" t="str">
        <f t="shared" si="56"/>
        <v/>
      </c>
      <c r="M232" s="51"/>
      <c r="S232" s="159" t="str">
        <f t="shared" ca="1" si="46"/>
        <v/>
      </c>
      <c r="T232" s="159" t="str">
        <f t="shared" ca="1" si="47"/>
        <v/>
      </c>
    </row>
    <row r="233" spans="1:20">
      <c r="A233" s="180" t="str">
        <f t="shared" ca="1" si="57"/>
        <v/>
      </c>
      <c r="B233" s="44"/>
      <c r="C233" s="31" t="str">
        <f t="shared" si="48"/>
        <v/>
      </c>
      <c r="D233" s="32" t="str">
        <f t="shared" si="49"/>
        <v/>
      </c>
      <c r="E233" s="44" t="str">
        <f t="shared" si="50"/>
        <v/>
      </c>
      <c r="F233" s="31" t="str">
        <f t="shared" si="51"/>
        <v/>
      </c>
      <c r="G233" s="32" t="str">
        <f t="shared" si="52"/>
        <v/>
      </c>
      <c r="H233" s="44" t="str">
        <f t="shared" si="53"/>
        <v/>
      </c>
      <c r="I233" s="31" t="str">
        <f t="shared" si="54"/>
        <v/>
      </c>
      <c r="J233" s="32" t="str">
        <f t="shared" si="55"/>
        <v/>
      </c>
      <c r="K233" s="77" t="str">
        <f t="shared" si="56"/>
        <v/>
      </c>
      <c r="M233" s="51"/>
      <c r="S233" s="159" t="str">
        <f t="shared" ca="1" si="46"/>
        <v/>
      </c>
      <c r="T233" s="159" t="str">
        <f t="shared" ca="1" si="47"/>
        <v/>
      </c>
    </row>
    <row r="234" spans="1:20">
      <c r="A234" s="180" t="str">
        <f t="shared" ca="1" si="57"/>
        <v/>
      </c>
      <c r="B234" s="44"/>
      <c r="C234" s="31" t="str">
        <f t="shared" si="48"/>
        <v/>
      </c>
      <c r="D234" s="32" t="str">
        <f t="shared" si="49"/>
        <v/>
      </c>
      <c r="E234" s="44" t="str">
        <f t="shared" si="50"/>
        <v/>
      </c>
      <c r="F234" s="31" t="str">
        <f t="shared" si="51"/>
        <v/>
      </c>
      <c r="G234" s="32" t="str">
        <f t="shared" si="52"/>
        <v/>
      </c>
      <c r="H234" s="44" t="str">
        <f t="shared" si="53"/>
        <v/>
      </c>
      <c r="I234" s="31" t="str">
        <f t="shared" si="54"/>
        <v/>
      </c>
      <c r="J234" s="32" t="str">
        <f t="shared" si="55"/>
        <v/>
      </c>
      <c r="K234" s="77" t="str">
        <f t="shared" si="56"/>
        <v/>
      </c>
      <c r="M234" s="51"/>
      <c r="S234" s="159" t="str">
        <f t="shared" ca="1" si="46"/>
        <v/>
      </c>
      <c r="T234" s="159" t="str">
        <f t="shared" ca="1" si="47"/>
        <v/>
      </c>
    </row>
    <row r="235" spans="1:20">
      <c r="A235" s="180" t="str">
        <f t="shared" ca="1" si="57"/>
        <v/>
      </c>
      <c r="B235" s="44"/>
      <c r="C235" s="31" t="str">
        <f t="shared" si="48"/>
        <v/>
      </c>
      <c r="D235" s="32" t="str">
        <f t="shared" si="49"/>
        <v/>
      </c>
      <c r="E235" s="44" t="str">
        <f t="shared" si="50"/>
        <v/>
      </c>
      <c r="F235" s="31" t="str">
        <f t="shared" si="51"/>
        <v/>
      </c>
      <c r="G235" s="32" t="str">
        <f t="shared" si="52"/>
        <v/>
      </c>
      <c r="H235" s="44" t="str">
        <f t="shared" si="53"/>
        <v/>
      </c>
      <c r="I235" s="31" t="str">
        <f t="shared" si="54"/>
        <v/>
      </c>
      <c r="J235" s="32" t="str">
        <f t="shared" si="55"/>
        <v/>
      </c>
      <c r="K235" s="77" t="str">
        <f t="shared" si="56"/>
        <v/>
      </c>
      <c r="M235" s="51"/>
      <c r="S235" s="159" t="str">
        <f t="shared" ca="1" si="46"/>
        <v/>
      </c>
      <c r="T235" s="159" t="str">
        <f t="shared" ca="1" si="47"/>
        <v/>
      </c>
    </row>
    <row r="236" spans="1:20">
      <c r="A236" s="180" t="str">
        <f t="shared" ca="1" si="57"/>
        <v/>
      </c>
      <c r="B236" s="44"/>
      <c r="C236" s="31" t="str">
        <f t="shared" si="48"/>
        <v/>
      </c>
      <c r="D236" s="32" t="str">
        <f t="shared" si="49"/>
        <v/>
      </c>
      <c r="E236" s="44" t="str">
        <f t="shared" si="50"/>
        <v/>
      </c>
      <c r="F236" s="31" t="str">
        <f t="shared" si="51"/>
        <v/>
      </c>
      <c r="G236" s="32" t="str">
        <f t="shared" si="52"/>
        <v/>
      </c>
      <c r="H236" s="44" t="str">
        <f t="shared" si="53"/>
        <v/>
      </c>
      <c r="I236" s="31" t="str">
        <f t="shared" si="54"/>
        <v/>
      </c>
      <c r="J236" s="32" t="str">
        <f t="shared" si="55"/>
        <v/>
      </c>
      <c r="K236" s="77" t="str">
        <f t="shared" si="56"/>
        <v/>
      </c>
      <c r="M236" s="51"/>
      <c r="S236" s="159" t="str">
        <f t="shared" ca="1" si="46"/>
        <v/>
      </c>
      <c r="T236" s="159" t="str">
        <f t="shared" ca="1" si="47"/>
        <v/>
      </c>
    </row>
    <row r="237" spans="1:20">
      <c r="A237" s="180" t="str">
        <f t="shared" ca="1" si="57"/>
        <v/>
      </c>
      <c r="B237" s="44"/>
      <c r="C237" s="31" t="str">
        <f t="shared" si="48"/>
        <v/>
      </c>
      <c r="D237" s="32" t="str">
        <f t="shared" si="49"/>
        <v/>
      </c>
      <c r="E237" s="44" t="str">
        <f t="shared" si="50"/>
        <v/>
      </c>
      <c r="F237" s="31" t="str">
        <f t="shared" si="51"/>
        <v/>
      </c>
      <c r="G237" s="32" t="str">
        <f t="shared" si="52"/>
        <v/>
      </c>
      <c r="H237" s="44" t="str">
        <f t="shared" si="53"/>
        <v/>
      </c>
      <c r="I237" s="31" t="str">
        <f t="shared" si="54"/>
        <v/>
      </c>
      <c r="J237" s="32" t="str">
        <f t="shared" si="55"/>
        <v/>
      </c>
      <c r="K237" s="77" t="str">
        <f t="shared" si="56"/>
        <v/>
      </c>
      <c r="M237" s="51"/>
      <c r="S237" s="159" t="str">
        <f t="shared" ca="1" si="46"/>
        <v/>
      </c>
      <c r="T237" s="159" t="str">
        <f t="shared" ca="1" si="47"/>
        <v/>
      </c>
    </row>
    <row r="238" spans="1:20">
      <c r="A238" s="180" t="str">
        <f t="shared" ca="1" si="57"/>
        <v/>
      </c>
      <c r="B238" s="44"/>
      <c r="C238" s="31" t="str">
        <f t="shared" si="48"/>
        <v/>
      </c>
      <c r="D238" s="32" t="str">
        <f t="shared" si="49"/>
        <v/>
      </c>
      <c r="E238" s="44" t="str">
        <f t="shared" si="50"/>
        <v/>
      </c>
      <c r="F238" s="31" t="str">
        <f t="shared" si="51"/>
        <v/>
      </c>
      <c r="G238" s="32" t="str">
        <f t="shared" si="52"/>
        <v/>
      </c>
      <c r="H238" s="44" t="str">
        <f t="shared" si="53"/>
        <v/>
      </c>
      <c r="I238" s="31" t="str">
        <f t="shared" si="54"/>
        <v/>
      </c>
      <c r="J238" s="32" t="str">
        <f t="shared" si="55"/>
        <v/>
      </c>
      <c r="K238" s="77" t="str">
        <f t="shared" si="56"/>
        <v/>
      </c>
      <c r="M238" s="51"/>
      <c r="S238" s="159" t="str">
        <f t="shared" ca="1" si="46"/>
        <v/>
      </c>
      <c r="T238" s="159" t="str">
        <f t="shared" ca="1" si="47"/>
        <v/>
      </c>
    </row>
    <row r="239" spans="1:20">
      <c r="A239" s="180" t="str">
        <f t="shared" ca="1" si="57"/>
        <v/>
      </c>
      <c r="B239" s="44"/>
      <c r="C239" s="31" t="str">
        <f t="shared" si="48"/>
        <v/>
      </c>
      <c r="D239" s="32" t="str">
        <f t="shared" si="49"/>
        <v/>
      </c>
      <c r="E239" s="44" t="str">
        <f t="shared" si="50"/>
        <v/>
      </c>
      <c r="F239" s="31" t="str">
        <f t="shared" si="51"/>
        <v/>
      </c>
      <c r="G239" s="32" t="str">
        <f t="shared" si="52"/>
        <v/>
      </c>
      <c r="H239" s="44" t="str">
        <f t="shared" si="53"/>
        <v/>
      </c>
      <c r="I239" s="31" t="str">
        <f t="shared" si="54"/>
        <v/>
      </c>
      <c r="J239" s="32" t="str">
        <f t="shared" si="55"/>
        <v/>
      </c>
      <c r="K239" s="77" t="str">
        <f t="shared" si="56"/>
        <v/>
      </c>
      <c r="M239" s="51"/>
      <c r="S239" s="159" t="str">
        <f t="shared" ca="1" si="46"/>
        <v/>
      </c>
      <c r="T239" s="159" t="str">
        <f t="shared" ca="1" si="47"/>
        <v/>
      </c>
    </row>
    <row r="240" spans="1:20">
      <c r="A240" s="180" t="str">
        <f t="shared" ca="1" si="57"/>
        <v/>
      </c>
      <c r="B240" s="44"/>
      <c r="C240" s="31" t="str">
        <f t="shared" si="48"/>
        <v/>
      </c>
      <c r="D240" s="32" t="str">
        <f t="shared" si="49"/>
        <v/>
      </c>
      <c r="E240" s="44" t="str">
        <f t="shared" si="50"/>
        <v/>
      </c>
      <c r="F240" s="31" t="str">
        <f t="shared" si="51"/>
        <v/>
      </c>
      <c r="G240" s="32" t="str">
        <f t="shared" si="52"/>
        <v/>
      </c>
      <c r="H240" s="44" t="str">
        <f t="shared" si="53"/>
        <v/>
      </c>
      <c r="I240" s="31" t="str">
        <f t="shared" si="54"/>
        <v/>
      </c>
      <c r="J240" s="32" t="str">
        <f t="shared" si="55"/>
        <v/>
      </c>
      <c r="K240" s="77" t="str">
        <f t="shared" si="56"/>
        <v/>
      </c>
      <c r="M240" s="51"/>
      <c r="S240" s="159" t="str">
        <f t="shared" ca="1" si="46"/>
        <v/>
      </c>
      <c r="T240" s="159" t="str">
        <f t="shared" ca="1" si="47"/>
        <v/>
      </c>
    </row>
    <row r="241" spans="1:20">
      <c r="A241" s="180" t="str">
        <f t="shared" ca="1" si="57"/>
        <v/>
      </c>
      <c r="B241" s="44"/>
      <c r="C241" s="31" t="str">
        <f t="shared" si="48"/>
        <v/>
      </c>
      <c r="D241" s="32" t="str">
        <f t="shared" si="49"/>
        <v/>
      </c>
      <c r="E241" s="44" t="str">
        <f t="shared" si="50"/>
        <v/>
      </c>
      <c r="F241" s="31" t="str">
        <f t="shared" si="51"/>
        <v/>
      </c>
      <c r="G241" s="32" t="str">
        <f t="shared" si="52"/>
        <v/>
      </c>
      <c r="H241" s="44" t="str">
        <f t="shared" si="53"/>
        <v/>
      </c>
      <c r="I241" s="31" t="str">
        <f t="shared" si="54"/>
        <v/>
      </c>
      <c r="J241" s="32" t="str">
        <f t="shared" si="55"/>
        <v/>
      </c>
      <c r="K241" s="77" t="str">
        <f t="shared" si="56"/>
        <v/>
      </c>
      <c r="M241" s="51"/>
      <c r="S241" s="159" t="str">
        <f t="shared" ca="1" si="46"/>
        <v/>
      </c>
      <c r="T241" s="159" t="str">
        <f t="shared" ca="1" si="47"/>
        <v/>
      </c>
    </row>
    <row r="242" spans="1:20">
      <c r="A242" s="180" t="str">
        <f t="shared" ca="1" si="57"/>
        <v/>
      </c>
      <c r="B242" s="44"/>
      <c r="C242" s="31" t="str">
        <f t="shared" si="48"/>
        <v/>
      </c>
      <c r="D242" s="32" t="str">
        <f t="shared" si="49"/>
        <v/>
      </c>
      <c r="E242" s="44" t="str">
        <f t="shared" si="50"/>
        <v/>
      </c>
      <c r="F242" s="31" t="str">
        <f t="shared" si="51"/>
        <v/>
      </c>
      <c r="G242" s="32" t="str">
        <f t="shared" si="52"/>
        <v/>
      </c>
      <c r="H242" s="44" t="str">
        <f t="shared" si="53"/>
        <v/>
      </c>
      <c r="I242" s="31" t="str">
        <f t="shared" si="54"/>
        <v/>
      </c>
      <c r="J242" s="32" t="str">
        <f t="shared" si="55"/>
        <v/>
      </c>
      <c r="K242" s="77" t="str">
        <f t="shared" si="56"/>
        <v/>
      </c>
      <c r="M242" s="51"/>
      <c r="S242" s="159" t="str">
        <f t="shared" ca="1" si="46"/>
        <v/>
      </c>
      <c r="T242" s="159" t="str">
        <f t="shared" ca="1" si="47"/>
        <v/>
      </c>
    </row>
    <row r="243" spans="1:20">
      <c r="A243" s="180" t="str">
        <f t="shared" ca="1" si="57"/>
        <v/>
      </c>
      <c r="B243" s="44"/>
      <c r="C243" s="31" t="str">
        <f t="shared" si="48"/>
        <v/>
      </c>
      <c r="D243" s="32" t="str">
        <f t="shared" si="49"/>
        <v/>
      </c>
      <c r="E243" s="44" t="str">
        <f t="shared" si="50"/>
        <v/>
      </c>
      <c r="F243" s="31" t="str">
        <f t="shared" si="51"/>
        <v/>
      </c>
      <c r="G243" s="32" t="str">
        <f t="shared" si="52"/>
        <v/>
      </c>
      <c r="H243" s="44" t="str">
        <f t="shared" si="53"/>
        <v/>
      </c>
      <c r="I243" s="31" t="str">
        <f t="shared" si="54"/>
        <v/>
      </c>
      <c r="J243" s="32" t="str">
        <f t="shared" si="55"/>
        <v/>
      </c>
      <c r="K243" s="77" t="str">
        <f t="shared" si="56"/>
        <v/>
      </c>
      <c r="M243" s="51"/>
      <c r="S243" s="159" t="str">
        <f t="shared" ca="1" si="46"/>
        <v/>
      </c>
      <c r="T243" s="159" t="str">
        <f t="shared" ca="1" si="47"/>
        <v/>
      </c>
    </row>
    <row r="244" spans="1:20">
      <c r="A244" s="180" t="str">
        <f t="shared" ca="1" si="57"/>
        <v/>
      </c>
      <c r="B244" s="44"/>
      <c r="C244" s="31" t="str">
        <f t="shared" si="48"/>
        <v/>
      </c>
      <c r="D244" s="32" t="str">
        <f t="shared" si="49"/>
        <v/>
      </c>
      <c r="E244" s="44" t="str">
        <f t="shared" si="50"/>
        <v/>
      </c>
      <c r="F244" s="31" t="str">
        <f t="shared" si="51"/>
        <v/>
      </c>
      <c r="G244" s="32" t="str">
        <f t="shared" si="52"/>
        <v/>
      </c>
      <c r="H244" s="44" t="str">
        <f t="shared" si="53"/>
        <v/>
      </c>
      <c r="I244" s="31" t="str">
        <f t="shared" si="54"/>
        <v/>
      </c>
      <c r="J244" s="32" t="str">
        <f t="shared" si="55"/>
        <v/>
      </c>
      <c r="K244" s="77" t="str">
        <f t="shared" si="56"/>
        <v/>
      </c>
      <c r="M244" s="51"/>
      <c r="S244" s="159" t="str">
        <f t="shared" ca="1" si="46"/>
        <v/>
      </c>
      <c r="T244" s="159" t="str">
        <f t="shared" ca="1" si="47"/>
        <v/>
      </c>
    </row>
    <row r="245" spans="1:20">
      <c r="A245" s="180" t="str">
        <f t="shared" ca="1" si="57"/>
        <v/>
      </c>
      <c r="B245" s="44"/>
      <c r="C245" s="31" t="str">
        <f t="shared" si="48"/>
        <v/>
      </c>
      <c r="D245" s="32" t="str">
        <f t="shared" si="49"/>
        <v/>
      </c>
      <c r="E245" s="44" t="str">
        <f t="shared" si="50"/>
        <v/>
      </c>
      <c r="F245" s="31" t="str">
        <f t="shared" si="51"/>
        <v/>
      </c>
      <c r="G245" s="32" t="str">
        <f t="shared" si="52"/>
        <v/>
      </c>
      <c r="H245" s="44" t="str">
        <f t="shared" si="53"/>
        <v/>
      </c>
      <c r="I245" s="31" t="str">
        <f t="shared" si="54"/>
        <v/>
      </c>
      <c r="J245" s="32" t="str">
        <f t="shared" si="55"/>
        <v/>
      </c>
      <c r="K245" s="77" t="str">
        <f t="shared" si="56"/>
        <v/>
      </c>
      <c r="M245" s="51"/>
      <c r="S245" s="159" t="str">
        <f t="shared" ca="1" si="46"/>
        <v/>
      </c>
      <c r="T245" s="159" t="str">
        <f t="shared" ca="1" si="47"/>
        <v/>
      </c>
    </row>
    <row r="246" spans="1:20">
      <c r="A246" s="180" t="str">
        <f t="shared" ca="1" si="57"/>
        <v/>
      </c>
      <c r="B246" s="44"/>
      <c r="C246" s="31" t="str">
        <f t="shared" si="48"/>
        <v/>
      </c>
      <c r="D246" s="32" t="str">
        <f t="shared" si="49"/>
        <v/>
      </c>
      <c r="E246" s="44" t="str">
        <f t="shared" si="50"/>
        <v/>
      </c>
      <c r="F246" s="31" t="str">
        <f t="shared" si="51"/>
        <v/>
      </c>
      <c r="G246" s="32" t="str">
        <f t="shared" si="52"/>
        <v/>
      </c>
      <c r="H246" s="44" t="str">
        <f t="shared" si="53"/>
        <v/>
      </c>
      <c r="I246" s="31" t="str">
        <f t="shared" si="54"/>
        <v/>
      </c>
      <c r="J246" s="32" t="str">
        <f t="shared" si="55"/>
        <v/>
      </c>
      <c r="K246" s="77" t="str">
        <f t="shared" si="56"/>
        <v/>
      </c>
      <c r="M246" s="51"/>
      <c r="S246" s="159" t="str">
        <f t="shared" ca="1" si="46"/>
        <v/>
      </c>
      <c r="T246" s="159" t="str">
        <f t="shared" ca="1" si="47"/>
        <v/>
      </c>
    </row>
    <row r="247" spans="1:20">
      <c r="A247" s="180" t="str">
        <f t="shared" ca="1" si="57"/>
        <v/>
      </c>
      <c r="B247" s="44"/>
      <c r="C247" s="31" t="str">
        <f t="shared" si="48"/>
        <v/>
      </c>
      <c r="D247" s="32" t="str">
        <f t="shared" si="49"/>
        <v/>
      </c>
      <c r="E247" s="44" t="str">
        <f t="shared" si="50"/>
        <v/>
      </c>
      <c r="F247" s="31" t="str">
        <f t="shared" si="51"/>
        <v/>
      </c>
      <c r="G247" s="32" t="str">
        <f t="shared" si="52"/>
        <v/>
      </c>
      <c r="H247" s="44" t="str">
        <f t="shared" si="53"/>
        <v/>
      </c>
      <c r="I247" s="31" t="str">
        <f t="shared" si="54"/>
        <v/>
      </c>
      <c r="J247" s="32" t="str">
        <f t="shared" si="55"/>
        <v/>
      </c>
      <c r="K247" s="77" t="str">
        <f t="shared" si="56"/>
        <v/>
      </c>
      <c r="M247" s="51"/>
      <c r="S247" s="159" t="str">
        <f t="shared" ca="1" si="46"/>
        <v/>
      </c>
      <c r="T247" s="159" t="str">
        <f t="shared" ca="1" si="47"/>
        <v/>
      </c>
    </row>
    <row r="248" spans="1:20">
      <c r="A248" s="180" t="str">
        <f t="shared" ca="1" si="57"/>
        <v/>
      </c>
      <c r="B248" s="44"/>
      <c r="C248" s="31" t="str">
        <f t="shared" si="48"/>
        <v/>
      </c>
      <c r="D248" s="32" t="str">
        <f t="shared" si="49"/>
        <v/>
      </c>
      <c r="E248" s="44" t="str">
        <f t="shared" si="50"/>
        <v/>
      </c>
      <c r="F248" s="31" t="str">
        <f t="shared" si="51"/>
        <v/>
      </c>
      <c r="G248" s="32" t="str">
        <f t="shared" si="52"/>
        <v/>
      </c>
      <c r="H248" s="44" t="str">
        <f t="shared" si="53"/>
        <v/>
      </c>
      <c r="I248" s="31" t="str">
        <f t="shared" si="54"/>
        <v/>
      </c>
      <c r="J248" s="32" t="str">
        <f t="shared" si="55"/>
        <v/>
      </c>
      <c r="K248" s="77" t="str">
        <f t="shared" si="56"/>
        <v/>
      </c>
      <c r="M248" s="51"/>
      <c r="S248" s="159" t="str">
        <f t="shared" ca="1" si="46"/>
        <v/>
      </c>
      <c r="T248" s="159" t="str">
        <f t="shared" ca="1" si="47"/>
        <v/>
      </c>
    </row>
    <row r="249" spans="1:20">
      <c r="A249" s="180" t="str">
        <f t="shared" ca="1" si="57"/>
        <v/>
      </c>
      <c r="B249" s="44"/>
      <c r="C249" s="31" t="str">
        <f t="shared" si="48"/>
        <v/>
      </c>
      <c r="D249" s="32" t="str">
        <f t="shared" si="49"/>
        <v/>
      </c>
      <c r="E249" s="44" t="str">
        <f t="shared" si="50"/>
        <v/>
      </c>
      <c r="F249" s="31" t="str">
        <f t="shared" si="51"/>
        <v/>
      </c>
      <c r="G249" s="32" t="str">
        <f t="shared" si="52"/>
        <v/>
      </c>
      <c r="H249" s="44" t="str">
        <f t="shared" si="53"/>
        <v/>
      </c>
      <c r="I249" s="31" t="str">
        <f t="shared" si="54"/>
        <v/>
      </c>
      <c r="J249" s="32" t="str">
        <f t="shared" si="55"/>
        <v/>
      </c>
      <c r="K249" s="77" t="str">
        <f t="shared" si="56"/>
        <v/>
      </c>
      <c r="M249" s="51"/>
      <c r="S249" s="159" t="str">
        <f t="shared" ca="1" si="46"/>
        <v/>
      </c>
      <c r="T249" s="159" t="str">
        <f t="shared" ca="1" si="47"/>
        <v/>
      </c>
    </row>
    <row r="250" spans="1:20">
      <c r="A250" s="180" t="str">
        <f t="shared" ca="1" si="57"/>
        <v/>
      </c>
      <c r="B250" s="44"/>
      <c r="C250" s="31" t="str">
        <f t="shared" si="48"/>
        <v/>
      </c>
      <c r="D250" s="32" t="str">
        <f t="shared" si="49"/>
        <v/>
      </c>
      <c r="E250" s="44" t="str">
        <f t="shared" si="50"/>
        <v/>
      </c>
      <c r="F250" s="31" t="str">
        <f t="shared" si="51"/>
        <v/>
      </c>
      <c r="G250" s="32" t="str">
        <f t="shared" si="52"/>
        <v/>
      </c>
      <c r="H250" s="44" t="str">
        <f t="shared" si="53"/>
        <v/>
      </c>
      <c r="I250" s="31" t="str">
        <f t="shared" si="54"/>
        <v/>
      </c>
      <c r="J250" s="32" t="str">
        <f t="shared" si="55"/>
        <v/>
      </c>
      <c r="K250" s="77" t="str">
        <f t="shared" si="56"/>
        <v/>
      </c>
      <c r="M250" s="51"/>
      <c r="S250" s="159" t="str">
        <f t="shared" ca="1" si="46"/>
        <v/>
      </c>
      <c r="T250" s="159" t="str">
        <f t="shared" ca="1" si="47"/>
        <v/>
      </c>
    </row>
    <row r="251" spans="1:20">
      <c r="A251" s="180" t="str">
        <f t="shared" ca="1" si="57"/>
        <v/>
      </c>
      <c r="B251" s="44"/>
      <c r="C251" s="31" t="str">
        <f t="shared" si="48"/>
        <v/>
      </c>
      <c r="D251" s="32" t="str">
        <f t="shared" si="49"/>
        <v/>
      </c>
      <c r="E251" s="44" t="str">
        <f t="shared" si="50"/>
        <v/>
      </c>
      <c r="F251" s="31" t="str">
        <f t="shared" si="51"/>
        <v/>
      </c>
      <c r="G251" s="32" t="str">
        <f t="shared" si="52"/>
        <v/>
      </c>
      <c r="H251" s="44" t="str">
        <f t="shared" si="53"/>
        <v/>
      </c>
      <c r="I251" s="31" t="str">
        <f t="shared" si="54"/>
        <v/>
      </c>
      <c r="J251" s="32" t="str">
        <f t="shared" si="55"/>
        <v/>
      </c>
      <c r="K251" s="77" t="str">
        <f t="shared" si="56"/>
        <v/>
      </c>
      <c r="M251" s="51"/>
      <c r="S251" s="159" t="str">
        <f t="shared" ca="1" si="46"/>
        <v/>
      </c>
      <c r="T251" s="159" t="str">
        <f t="shared" ca="1" si="47"/>
        <v/>
      </c>
    </row>
    <row r="252" spans="1:20">
      <c r="A252" s="180" t="str">
        <f t="shared" ca="1" si="57"/>
        <v/>
      </c>
      <c r="B252" s="44"/>
      <c r="C252" s="31" t="str">
        <f t="shared" si="48"/>
        <v/>
      </c>
      <c r="D252" s="32" t="str">
        <f t="shared" si="49"/>
        <v/>
      </c>
      <c r="E252" s="44" t="str">
        <f t="shared" si="50"/>
        <v/>
      </c>
      <c r="F252" s="31" t="str">
        <f t="shared" si="51"/>
        <v/>
      </c>
      <c r="G252" s="32" t="str">
        <f t="shared" si="52"/>
        <v/>
      </c>
      <c r="H252" s="44" t="str">
        <f t="shared" si="53"/>
        <v/>
      </c>
      <c r="I252" s="31" t="str">
        <f t="shared" si="54"/>
        <v/>
      </c>
      <c r="J252" s="32" t="str">
        <f t="shared" si="55"/>
        <v/>
      </c>
      <c r="K252" s="77" t="str">
        <f t="shared" si="56"/>
        <v/>
      </c>
      <c r="M252" s="51"/>
      <c r="S252" s="159" t="str">
        <f t="shared" ca="1" si="46"/>
        <v/>
      </c>
      <c r="T252" s="159" t="str">
        <f t="shared" ca="1" si="47"/>
        <v/>
      </c>
    </row>
    <row r="253" spans="1:20">
      <c r="A253" s="180" t="str">
        <f t="shared" ca="1" si="57"/>
        <v/>
      </c>
      <c r="B253" s="44"/>
      <c r="C253" s="31" t="str">
        <f t="shared" si="48"/>
        <v/>
      </c>
      <c r="D253" s="32" t="str">
        <f t="shared" si="49"/>
        <v/>
      </c>
      <c r="E253" s="44" t="str">
        <f t="shared" si="50"/>
        <v/>
      </c>
      <c r="F253" s="31" t="str">
        <f t="shared" si="51"/>
        <v/>
      </c>
      <c r="G253" s="32" t="str">
        <f t="shared" si="52"/>
        <v/>
      </c>
      <c r="H253" s="44" t="str">
        <f t="shared" si="53"/>
        <v/>
      </c>
      <c r="I253" s="31" t="str">
        <f t="shared" si="54"/>
        <v/>
      </c>
      <c r="J253" s="32" t="str">
        <f t="shared" si="55"/>
        <v/>
      </c>
      <c r="K253" s="77" t="str">
        <f t="shared" si="56"/>
        <v/>
      </c>
      <c r="M253" s="51"/>
      <c r="S253" s="159" t="str">
        <f t="shared" ca="1" si="46"/>
        <v/>
      </c>
      <c r="T253" s="159" t="str">
        <f t="shared" ca="1" si="47"/>
        <v/>
      </c>
    </row>
    <row r="254" spans="1:20">
      <c r="A254" s="180" t="str">
        <f t="shared" ca="1" si="57"/>
        <v/>
      </c>
      <c r="B254" s="44"/>
      <c r="C254" s="31" t="str">
        <f t="shared" si="48"/>
        <v/>
      </c>
      <c r="D254" s="32" t="str">
        <f t="shared" si="49"/>
        <v/>
      </c>
      <c r="E254" s="44" t="str">
        <f t="shared" si="50"/>
        <v/>
      </c>
      <c r="F254" s="31" t="str">
        <f t="shared" si="51"/>
        <v/>
      </c>
      <c r="G254" s="32" t="str">
        <f t="shared" si="52"/>
        <v/>
      </c>
      <c r="H254" s="44" t="str">
        <f t="shared" si="53"/>
        <v/>
      </c>
      <c r="I254" s="31" t="str">
        <f t="shared" si="54"/>
        <v/>
      </c>
      <c r="J254" s="32" t="str">
        <f t="shared" si="55"/>
        <v/>
      </c>
      <c r="K254" s="77" t="str">
        <f t="shared" si="56"/>
        <v/>
      </c>
      <c r="M254" s="51"/>
      <c r="S254" s="159" t="str">
        <f t="shared" ca="1" si="46"/>
        <v/>
      </c>
      <c r="T254" s="159" t="str">
        <f t="shared" ca="1" si="47"/>
        <v/>
      </c>
    </row>
    <row r="255" spans="1:20">
      <c r="A255" s="180" t="str">
        <f t="shared" ca="1" si="57"/>
        <v/>
      </c>
      <c r="B255" s="44"/>
      <c r="C255" s="31" t="str">
        <f t="shared" si="48"/>
        <v/>
      </c>
      <c r="D255" s="32" t="str">
        <f t="shared" si="49"/>
        <v/>
      </c>
      <c r="E255" s="44" t="str">
        <f t="shared" si="50"/>
        <v/>
      </c>
      <c r="F255" s="31" t="str">
        <f t="shared" si="51"/>
        <v/>
      </c>
      <c r="G255" s="32" t="str">
        <f t="shared" si="52"/>
        <v/>
      </c>
      <c r="H255" s="44" t="str">
        <f t="shared" si="53"/>
        <v/>
      </c>
      <c r="I255" s="31" t="str">
        <f t="shared" si="54"/>
        <v/>
      </c>
      <c r="J255" s="32" t="str">
        <f t="shared" si="55"/>
        <v/>
      </c>
      <c r="K255" s="77" t="str">
        <f t="shared" si="56"/>
        <v/>
      </c>
      <c r="M255" s="51"/>
      <c r="S255" s="159" t="str">
        <f t="shared" ca="1" si="46"/>
        <v/>
      </c>
      <c r="T255" s="159" t="str">
        <f t="shared" ca="1" si="47"/>
        <v/>
      </c>
    </row>
    <row r="256" spans="1:20">
      <c r="A256" s="180" t="str">
        <f t="shared" ca="1" si="57"/>
        <v/>
      </c>
      <c r="B256" s="44"/>
      <c r="C256" s="31" t="str">
        <f t="shared" si="48"/>
        <v/>
      </c>
      <c r="D256" s="32" t="str">
        <f t="shared" si="49"/>
        <v/>
      </c>
      <c r="E256" s="44" t="str">
        <f t="shared" si="50"/>
        <v/>
      </c>
      <c r="F256" s="31" t="str">
        <f t="shared" si="51"/>
        <v/>
      </c>
      <c r="G256" s="32" t="str">
        <f t="shared" si="52"/>
        <v/>
      </c>
      <c r="H256" s="44" t="str">
        <f t="shared" si="53"/>
        <v/>
      </c>
      <c r="I256" s="31" t="str">
        <f t="shared" si="54"/>
        <v/>
      </c>
      <c r="J256" s="32" t="str">
        <f t="shared" si="55"/>
        <v/>
      </c>
      <c r="K256" s="77" t="str">
        <f t="shared" si="56"/>
        <v/>
      </c>
      <c r="M256" s="51"/>
      <c r="S256" s="159" t="str">
        <f t="shared" ca="1" si="46"/>
        <v/>
      </c>
      <c r="T256" s="159" t="str">
        <f t="shared" ca="1" si="47"/>
        <v/>
      </c>
    </row>
    <row r="257" spans="1:20">
      <c r="A257" s="180" t="str">
        <f t="shared" ca="1" si="57"/>
        <v/>
      </c>
      <c r="B257" s="44"/>
      <c r="C257" s="31" t="str">
        <f t="shared" si="48"/>
        <v/>
      </c>
      <c r="D257" s="32" t="str">
        <f t="shared" si="49"/>
        <v/>
      </c>
      <c r="E257" s="44" t="str">
        <f t="shared" si="50"/>
        <v/>
      </c>
      <c r="F257" s="31" t="str">
        <f t="shared" si="51"/>
        <v/>
      </c>
      <c r="G257" s="32" t="str">
        <f t="shared" si="52"/>
        <v/>
      </c>
      <c r="H257" s="44" t="str">
        <f t="shared" si="53"/>
        <v/>
      </c>
      <c r="I257" s="31" t="str">
        <f t="shared" si="54"/>
        <v/>
      </c>
      <c r="J257" s="32" t="str">
        <f t="shared" si="55"/>
        <v/>
      </c>
      <c r="K257" s="77" t="str">
        <f t="shared" si="56"/>
        <v/>
      </c>
      <c r="M257" s="51"/>
      <c r="S257" s="159" t="str">
        <f t="shared" ca="1" si="46"/>
        <v/>
      </c>
      <c r="T257" s="159" t="str">
        <f t="shared" ca="1" si="47"/>
        <v/>
      </c>
    </row>
    <row r="258" spans="1:20">
      <c r="A258" s="180" t="str">
        <f t="shared" ca="1" si="57"/>
        <v/>
      </c>
      <c r="B258" s="44"/>
      <c r="C258" s="31" t="str">
        <f t="shared" si="48"/>
        <v/>
      </c>
      <c r="D258" s="32" t="str">
        <f t="shared" si="49"/>
        <v/>
      </c>
      <c r="E258" s="44" t="str">
        <f t="shared" si="50"/>
        <v/>
      </c>
      <c r="F258" s="31" t="str">
        <f t="shared" si="51"/>
        <v/>
      </c>
      <c r="G258" s="32" t="str">
        <f t="shared" si="52"/>
        <v/>
      </c>
      <c r="H258" s="44" t="str">
        <f t="shared" si="53"/>
        <v/>
      </c>
      <c r="I258" s="31" t="str">
        <f t="shared" si="54"/>
        <v/>
      </c>
      <c r="J258" s="32" t="str">
        <f t="shared" si="55"/>
        <v/>
      </c>
      <c r="K258" s="77" t="str">
        <f t="shared" si="56"/>
        <v/>
      </c>
      <c r="M258" s="51"/>
      <c r="S258" s="159" t="str">
        <f t="shared" ca="1" si="46"/>
        <v/>
      </c>
      <c r="T258" s="159" t="str">
        <f t="shared" ca="1" si="47"/>
        <v/>
      </c>
    </row>
    <row r="259" spans="1:20">
      <c r="A259" s="180" t="str">
        <f t="shared" ca="1" si="57"/>
        <v/>
      </c>
      <c r="B259" s="44"/>
      <c r="C259" s="31" t="str">
        <f t="shared" si="48"/>
        <v/>
      </c>
      <c r="D259" s="32" t="str">
        <f t="shared" si="49"/>
        <v/>
      </c>
      <c r="E259" s="44" t="str">
        <f t="shared" si="50"/>
        <v/>
      </c>
      <c r="F259" s="31" t="str">
        <f t="shared" si="51"/>
        <v/>
      </c>
      <c r="G259" s="32" t="str">
        <f t="shared" si="52"/>
        <v/>
      </c>
      <c r="H259" s="44" t="str">
        <f t="shared" si="53"/>
        <v/>
      </c>
      <c r="I259" s="31" t="str">
        <f t="shared" si="54"/>
        <v/>
      </c>
      <c r="J259" s="32" t="str">
        <f t="shared" si="55"/>
        <v/>
      </c>
      <c r="K259" s="77" t="str">
        <f t="shared" si="56"/>
        <v/>
      </c>
      <c r="M259" s="51"/>
      <c r="S259" s="159" t="str">
        <f t="shared" ca="1" si="46"/>
        <v/>
      </c>
      <c r="T259" s="159" t="str">
        <f t="shared" ca="1" si="47"/>
        <v/>
      </c>
    </row>
    <row r="260" spans="1:20">
      <c r="A260" s="180" t="str">
        <f t="shared" ca="1" si="57"/>
        <v/>
      </c>
      <c r="B260" s="44"/>
      <c r="C260" s="31" t="str">
        <f t="shared" si="48"/>
        <v/>
      </c>
      <c r="D260" s="32" t="str">
        <f t="shared" si="49"/>
        <v/>
      </c>
      <c r="E260" s="44" t="str">
        <f t="shared" si="50"/>
        <v/>
      </c>
      <c r="F260" s="31" t="str">
        <f t="shared" si="51"/>
        <v/>
      </c>
      <c r="G260" s="32" t="str">
        <f t="shared" si="52"/>
        <v/>
      </c>
      <c r="H260" s="44" t="str">
        <f t="shared" si="53"/>
        <v/>
      </c>
      <c r="I260" s="31" t="str">
        <f t="shared" si="54"/>
        <v/>
      </c>
      <c r="J260" s="32" t="str">
        <f t="shared" si="55"/>
        <v/>
      </c>
      <c r="K260" s="77" t="str">
        <f t="shared" si="56"/>
        <v/>
      </c>
      <c r="M260" s="51"/>
      <c r="S260" s="159" t="str">
        <f t="shared" ref="S260:S323" ca="1" si="58">IF(COUNTIF(Q:Q,O260),O260,"")</f>
        <v/>
      </c>
      <c r="T260" s="159" t="str">
        <f t="shared" ref="T260:T323" ca="1" si="59">IF(S260&gt;$A$14,S260,"")</f>
        <v/>
      </c>
    </row>
    <row r="261" spans="1:20">
      <c r="A261" s="180" t="str">
        <f t="shared" ca="1" si="57"/>
        <v/>
      </c>
      <c r="B261" s="44"/>
      <c r="C261" s="31" t="str">
        <f t="shared" si="48"/>
        <v/>
      </c>
      <c r="D261" s="32" t="str">
        <f t="shared" si="49"/>
        <v/>
      </c>
      <c r="E261" s="44" t="str">
        <f t="shared" si="50"/>
        <v/>
      </c>
      <c r="F261" s="31" t="str">
        <f t="shared" si="51"/>
        <v/>
      </c>
      <c r="G261" s="32" t="str">
        <f t="shared" si="52"/>
        <v/>
      </c>
      <c r="H261" s="44" t="str">
        <f t="shared" si="53"/>
        <v/>
      </c>
      <c r="I261" s="31" t="str">
        <f t="shared" si="54"/>
        <v/>
      </c>
      <c r="J261" s="32" t="str">
        <f t="shared" si="55"/>
        <v/>
      </c>
      <c r="K261" s="77" t="str">
        <f t="shared" si="56"/>
        <v/>
      </c>
      <c r="M261" s="51"/>
      <c r="S261" s="159" t="str">
        <f t="shared" ca="1" si="58"/>
        <v/>
      </c>
      <c r="T261" s="159" t="str">
        <f t="shared" ca="1" si="59"/>
        <v/>
      </c>
    </row>
    <row r="262" spans="1:20">
      <c r="A262" s="180" t="str">
        <f t="shared" ca="1" si="57"/>
        <v/>
      </c>
      <c r="B262" s="44"/>
      <c r="C262" s="31" t="str">
        <f t="shared" si="48"/>
        <v/>
      </c>
      <c r="D262" s="32" t="str">
        <f t="shared" si="49"/>
        <v/>
      </c>
      <c r="E262" s="44" t="str">
        <f t="shared" si="50"/>
        <v/>
      </c>
      <c r="F262" s="31" t="str">
        <f t="shared" si="51"/>
        <v/>
      </c>
      <c r="G262" s="32" t="str">
        <f t="shared" si="52"/>
        <v/>
      </c>
      <c r="H262" s="44" t="str">
        <f t="shared" si="53"/>
        <v/>
      </c>
      <c r="I262" s="31" t="str">
        <f t="shared" si="54"/>
        <v/>
      </c>
      <c r="J262" s="32" t="str">
        <f t="shared" si="55"/>
        <v/>
      </c>
      <c r="K262" s="77" t="str">
        <f t="shared" si="56"/>
        <v/>
      </c>
      <c r="M262" s="51"/>
      <c r="S262" s="159" t="str">
        <f t="shared" ca="1" si="58"/>
        <v/>
      </c>
      <c r="T262" s="159" t="str">
        <f t="shared" ca="1" si="59"/>
        <v/>
      </c>
    </row>
    <row r="263" spans="1:20">
      <c r="A263" s="180" t="str">
        <f t="shared" ca="1" si="57"/>
        <v/>
      </c>
      <c r="B263" s="44"/>
      <c r="C263" s="31" t="str">
        <f t="shared" si="48"/>
        <v/>
      </c>
      <c r="D263" s="32" t="str">
        <f t="shared" si="49"/>
        <v/>
      </c>
      <c r="E263" s="44" t="str">
        <f t="shared" si="50"/>
        <v/>
      </c>
      <c r="F263" s="31" t="str">
        <f t="shared" si="51"/>
        <v/>
      </c>
      <c r="G263" s="32" t="str">
        <f t="shared" si="52"/>
        <v/>
      </c>
      <c r="H263" s="44" t="str">
        <f t="shared" si="53"/>
        <v/>
      </c>
      <c r="I263" s="31" t="str">
        <f t="shared" si="54"/>
        <v/>
      </c>
      <c r="J263" s="32" t="str">
        <f t="shared" si="55"/>
        <v/>
      </c>
      <c r="K263" s="77" t="str">
        <f t="shared" si="56"/>
        <v/>
      </c>
      <c r="M263" s="51"/>
      <c r="S263" s="159" t="str">
        <f t="shared" ca="1" si="58"/>
        <v/>
      </c>
      <c r="T263" s="159" t="str">
        <f t="shared" ca="1" si="59"/>
        <v/>
      </c>
    </row>
    <row r="264" spans="1:20">
      <c r="A264" s="180" t="str">
        <f t="shared" ca="1" si="57"/>
        <v/>
      </c>
      <c r="B264" s="44"/>
      <c r="C264" s="31" t="str">
        <f t="shared" si="48"/>
        <v/>
      </c>
      <c r="D264" s="32" t="str">
        <f t="shared" si="49"/>
        <v/>
      </c>
      <c r="E264" s="44" t="str">
        <f t="shared" si="50"/>
        <v/>
      </c>
      <c r="F264" s="31" t="str">
        <f t="shared" si="51"/>
        <v/>
      </c>
      <c r="G264" s="32" t="str">
        <f t="shared" si="52"/>
        <v/>
      </c>
      <c r="H264" s="44" t="str">
        <f t="shared" si="53"/>
        <v/>
      </c>
      <c r="I264" s="31" t="str">
        <f t="shared" si="54"/>
        <v/>
      </c>
      <c r="J264" s="32" t="str">
        <f t="shared" si="55"/>
        <v/>
      </c>
      <c r="K264" s="77" t="str">
        <f t="shared" si="56"/>
        <v/>
      </c>
      <c r="M264" s="51"/>
      <c r="S264" s="159" t="str">
        <f t="shared" ca="1" si="58"/>
        <v/>
      </c>
      <c r="T264" s="159" t="str">
        <f t="shared" ca="1" si="59"/>
        <v/>
      </c>
    </row>
    <row r="265" spans="1:20">
      <c r="A265" s="180" t="str">
        <f t="shared" ca="1" si="57"/>
        <v/>
      </c>
      <c r="B265" s="44"/>
      <c r="C265" s="31" t="str">
        <f t="shared" si="48"/>
        <v/>
      </c>
      <c r="D265" s="32" t="str">
        <f t="shared" si="49"/>
        <v/>
      </c>
      <c r="E265" s="44" t="str">
        <f t="shared" si="50"/>
        <v/>
      </c>
      <c r="F265" s="31" t="str">
        <f t="shared" si="51"/>
        <v/>
      </c>
      <c r="G265" s="32" t="str">
        <f t="shared" si="52"/>
        <v/>
      </c>
      <c r="H265" s="44" t="str">
        <f t="shared" si="53"/>
        <v/>
      </c>
      <c r="I265" s="31" t="str">
        <f t="shared" si="54"/>
        <v/>
      </c>
      <c r="J265" s="32" t="str">
        <f t="shared" si="55"/>
        <v/>
      </c>
      <c r="K265" s="77" t="str">
        <f t="shared" si="56"/>
        <v/>
      </c>
      <c r="M265" s="51"/>
      <c r="S265" s="159" t="str">
        <f t="shared" ca="1" si="58"/>
        <v/>
      </c>
      <c r="T265" s="159" t="str">
        <f t="shared" ca="1" si="59"/>
        <v/>
      </c>
    </row>
    <row r="266" spans="1:20">
      <c r="A266" s="180" t="str">
        <f t="shared" ca="1" si="57"/>
        <v/>
      </c>
      <c r="B266" s="44"/>
      <c r="C266" s="31" t="str">
        <f t="shared" si="48"/>
        <v/>
      </c>
      <c r="D266" s="32" t="str">
        <f t="shared" si="49"/>
        <v/>
      </c>
      <c r="E266" s="44" t="str">
        <f t="shared" si="50"/>
        <v/>
      </c>
      <c r="F266" s="31" t="str">
        <f t="shared" si="51"/>
        <v/>
      </c>
      <c r="G266" s="32" t="str">
        <f t="shared" si="52"/>
        <v/>
      </c>
      <c r="H266" s="44" t="str">
        <f t="shared" si="53"/>
        <v/>
      </c>
      <c r="I266" s="31" t="str">
        <f t="shared" si="54"/>
        <v/>
      </c>
      <c r="J266" s="32" t="str">
        <f t="shared" si="55"/>
        <v/>
      </c>
      <c r="K266" s="77" t="str">
        <f t="shared" si="56"/>
        <v/>
      </c>
      <c r="M266" s="51"/>
      <c r="S266" s="159" t="str">
        <f t="shared" ca="1" si="58"/>
        <v/>
      </c>
      <c r="T266" s="159" t="str">
        <f t="shared" ca="1" si="59"/>
        <v/>
      </c>
    </row>
    <row r="267" spans="1:20">
      <c r="A267" s="180" t="str">
        <f t="shared" ca="1" si="57"/>
        <v/>
      </c>
      <c r="B267" s="44"/>
      <c r="C267" s="31" t="str">
        <f t="shared" si="48"/>
        <v/>
      </c>
      <c r="D267" s="32" t="str">
        <f t="shared" si="49"/>
        <v/>
      </c>
      <c r="E267" s="44" t="str">
        <f t="shared" si="50"/>
        <v/>
      </c>
      <c r="F267" s="31" t="str">
        <f t="shared" si="51"/>
        <v/>
      </c>
      <c r="G267" s="32" t="str">
        <f t="shared" si="52"/>
        <v/>
      </c>
      <c r="H267" s="44" t="str">
        <f t="shared" si="53"/>
        <v/>
      </c>
      <c r="I267" s="31" t="str">
        <f t="shared" si="54"/>
        <v/>
      </c>
      <c r="J267" s="32" t="str">
        <f t="shared" si="55"/>
        <v/>
      </c>
      <c r="K267" s="77" t="str">
        <f t="shared" si="56"/>
        <v/>
      </c>
      <c r="M267" s="51"/>
      <c r="S267" s="159" t="str">
        <f t="shared" ca="1" si="58"/>
        <v/>
      </c>
      <c r="T267" s="159" t="str">
        <f t="shared" ca="1" si="59"/>
        <v/>
      </c>
    </row>
    <row r="268" spans="1:20">
      <c r="A268" s="180" t="str">
        <f t="shared" ca="1" si="57"/>
        <v/>
      </c>
      <c r="B268" s="44"/>
      <c r="C268" s="31" t="str">
        <f t="shared" si="48"/>
        <v/>
      </c>
      <c r="D268" s="32" t="str">
        <f t="shared" si="49"/>
        <v/>
      </c>
      <c r="E268" s="44" t="str">
        <f t="shared" si="50"/>
        <v/>
      </c>
      <c r="F268" s="31" t="str">
        <f t="shared" si="51"/>
        <v/>
      </c>
      <c r="G268" s="32" t="str">
        <f t="shared" si="52"/>
        <v/>
      </c>
      <c r="H268" s="44" t="str">
        <f t="shared" si="53"/>
        <v/>
      </c>
      <c r="I268" s="31" t="str">
        <f t="shared" si="54"/>
        <v/>
      </c>
      <c r="J268" s="32" t="str">
        <f t="shared" si="55"/>
        <v/>
      </c>
      <c r="K268" s="77" t="str">
        <f t="shared" si="56"/>
        <v/>
      </c>
      <c r="M268" s="51"/>
      <c r="S268" s="159" t="str">
        <f t="shared" ca="1" si="58"/>
        <v/>
      </c>
      <c r="T268" s="159" t="str">
        <f t="shared" ca="1" si="59"/>
        <v/>
      </c>
    </row>
    <row r="269" spans="1:20">
      <c r="A269" s="180" t="str">
        <f t="shared" ca="1" si="57"/>
        <v/>
      </c>
      <c r="B269" s="44"/>
      <c r="C269" s="31" t="str">
        <f t="shared" si="48"/>
        <v/>
      </c>
      <c r="D269" s="32" t="str">
        <f t="shared" si="49"/>
        <v/>
      </c>
      <c r="E269" s="44" t="str">
        <f t="shared" si="50"/>
        <v/>
      </c>
      <c r="F269" s="31" t="str">
        <f t="shared" si="51"/>
        <v/>
      </c>
      <c r="G269" s="32" t="str">
        <f t="shared" si="52"/>
        <v/>
      </c>
      <c r="H269" s="44" t="str">
        <f t="shared" si="53"/>
        <v/>
      </c>
      <c r="I269" s="31" t="str">
        <f t="shared" si="54"/>
        <v/>
      </c>
      <c r="J269" s="32" t="str">
        <f t="shared" si="55"/>
        <v/>
      </c>
      <c r="K269" s="77" t="str">
        <f t="shared" si="56"/>
        <v/>
      </c>
      <c r="M269" s="51"/>
      <c r="S269" s="159" t="str">
        <f t="shared" ca="1" si="58"/>
        <v/>
      </c>
      <c r="T269" s="159" t="str">
        <f t="shared" ca="1" si="59"/>
        <v/>
      </c>
    </row>
    <row r="270" spans="1:20">
      <c r="A270" s="180" t="str">
        <f t="shared" ca="1" si="57"/>
        <v/>
      </c>
      <c r="B270" s="44"/>
      <c r="C270" s="31" t="str">
        <f t="shared" si="48"/>
        <v/>
      </c>
      <c r="D270" s="32" t="str">
        <f t="shared" si="49"/>
        <v/>
      </c>
      <c r="E270" s="44" t="str">
        <f t="shared" si="50"/>
        <v/>
      </c>
      <c r="F270" s="31" t="str">
        <f t="shared" si="51"/>
        <v/>
      </c>
      <c r="G270" s="32" t="str">
        <f t="shared" si="52"/>
        <v/>
      </c>
      <c r="H270" s="44" t="str">
        <f t="shared" si="53"/>
        <v/>
      </c>
      <c r="I270" s="31" t="str">
        <f t="shared" si="54"/>
        <v/>
      </c>
      <c r="J270" s="32" t="str">
        <f t="shared" si="55"/>
        <v/>
      </c>
      <c r="K270" s="77" t="str">
        <f t="shared" si="56"/>
        <v/>
      </c>
      <c r="M270" s="51"/>
      <c r="S270" s="159" t="str">
        <f t="shared" ca="1" si="58"/>
        <v/>
      </c>
      <c r="T270" s="159" t="str">
        <f t="shared" ca="1" si="59"/>
        <v/>
      </c>
    </row>
    <row r="271" spans="1:20">
      <c r="A271" s="180" t="str">
        <f t="shared" ca="1" si="57"/>
        <v/>
      </c>
      <c r="B271" s="44"/>
      <c r="C271" s="31" t="str">
        <f t="shared" si="48"/>
        <v/>
      </c>
      <c r="D271" s="32" t="str">
        <f t="shared" si="49"/>
        <v/>
      </c>
      <c r="E271" s="44" t="str">
        <f t="shared" si="50"/>
        <v/>
      </c>
      <c r="F271" s="31" t="str">
        <f t="shared" si="51"/>
        <v/>
      </c>
      <c r="G271" s="32" t="str">
        <f t="shared" si="52"/>
        <v/>
      </c>
      <c r="H271" s="44" t="str">
        <f t="shared" si="53"/>
        <v/>
      </c>
      <c r="I271" s="31" t="str">
        <f t="shared" si="54"/>
        <v/>
      </c>
      <c r="J271" s="32" t="str">
        <f t="shared" si="55"/>
        <v/>
      </c>
      <c r="K271" s="77" t="str">
        <f t="shared" si="56"/>
        <v/>
      </c>
      <c r="M271" s="51"/>
      <c r="S271" s="159" t="str">
        <f t="shared" ca="1" si="58"/>
        <v/>
      </c>
      <c r="T271" s="159" t="str">
        <f t="shared" ca="1" si="59"/>
        <v/>
      </c>
    </row>
    <row r="272" spans="1:20">
      <c r="A272" s="180" t="str">
        <f t="shared" ca="1" si="57"/>
        <v/>
      </c>
      <c r="B272" s="44"/>
      <c r="C272" s="31" t="str">
        <f t="shared" ref="C272:C335" si="60">IF(ISBLANK(B272),"",-1*(B272-$B$14)*$B$8*$B$5*10^-4)</f>
        <v/>
      </c>
      <c r="D272" s="32" t="str">
        <f t="shared" ref="D272:D335" si="61">IF(ISBLANK(B272),"",$B$6*ROUNDUP(A272-$A$14,0)/360*$B$5)</f>
        <v/>
      </c>
      <c r="E272" s="44" t="str">
        <f t="shared" ref="E272:E335" si="62">IF(ISBLANK(B272),"",VLOOKUP(A272,O:P,2))</f>
        <v/>
      </c>
      <c r="F272" s="31" t="str">
        <f t="shared" ref="F272:F335" si="63">IF(ISBLANK(B272),"",(E272-$E$14)/100*$C$5)</f>
        <v/>
      </c>
      <c r="G272" s="32" t="str">
        <f t="shared" ref="G272:G335" si="64">IF(ISBLANK(B272),"",$C$6*ROUNDUP(A272-$A$14,0)/360*$C$5-$C$7*ROUNDUP(A272-$A$14,0)/360*$C$5*$E$14/100)</f>
        <v/>
      </c>
      <c r="H272" s="44" t="str">
        <f t="shared" ref="H272:H335" si="65">IF(ISBLANK(B272),"",VLOOKUP(A272,Q:R,2))</f>
        <v/>
      </c>
      <c r="I272" s="31" t="str">
        <f t="shared" ref="I272:I335" si="66">IF(ISBLANK(B272),"",(H272-$H$14)/100*$D$5)</f>
        <v/>
      </c>
      <c r="J272" s="32" t="str">
        <f t="shared" ref="J272:J335" si="67">IF(ISBLANK(B272),"",$D$6*ROUNDUP(A272-$A$14,0)/360*$D$5-$D$7*ROUNDUP(A272-$A$14,0)/360*$D$5*$H$14/100)</f>
        <v/>
      </c>
      <c r="K272" s="77" t="str">
        <f t="shared" ref="K272:K335" si="68">IF(ISBLANK(B272),"",C272+D272-F272-G272+I272+J272)</f>
        <v/>
      </c>
      <c r="M272" s="51"/>
      <c r="S272" s="159" t="str">
        <f t="shared" ca="1" si="58"/>
        <v/>
      </c>
      <c r="T272" s="159" t="str">
        <f t="shared" ca="1" si="59"/>
        <v/>
      </c>
    </row>
    <row r="273" spans="1:20">
      <c r="A273" s="180" t="str">
        <f t="shared" ca="1" si="57"/>
        <v/>
      </c>
      <c r="B273" s="44"/>
      <c r="C273" s="31" t="str">
        <f t="shared" si="60"/>
        <v/>
      </c>
      <c r="D273" s="32" t="str">
        <f t="shared" si="61"/>
        <v/>
      </c>
      <c r="E273" s="44" t="str">
        <f t="shared" si="62"/>
        <v/>
      </c>
      <c r="F273" s="31" t="str">
        <f t="shared" si="63"/>
        <v/>
      </c>
      <c r="G273" s="32" t="str">
        <f t="shared" si="64"/>
        <v/>
      </c>
      <c r="H273" s="44" t="str">
        <f t="shared" si="65"/>
        <v/>
      </c>
      <c r="I273" s="31" t="str">
        <f t="shared" si="66"/>
        <v/>
      </c>
      <c r="J273" s="32" t="str">
        <f t="shared" si="67"/>
        <v/>
      </c>
      <c r="K273" s="77" t="str">
        <f t="shared" si="68"/>
        <v/>
      </c>
      <c r="M273" s="51"/>
      <c r="S273" s="159" t="str">
        <f t="shared" ca="1" si="58"/>
        <v/>
      </c>
      <c r="T273" s="159" t="str">
        <f t="shared" ca="1" si="59"/>
        <v/>
      </c>
    </row>
    <row r="274" spans="1:20">
      <c r="A274" s="180" t="str">
        <f t="shared" ca="1" si="57"/>
        <v/>
      </c>
      <c r="B274" s="44"/>
      <c r="C274" s="31" t="str">
        <f t="shared" si="60"/>
        <v/>
      </c>
      <c r="D274" s="32" t="str">
        <f t="shared" si="61"/>
        <v/>
      </c>
      <c r="E274" s="44" t="str">
        <f t="shared" si="62"/>
        <v/>
      </c>
      <c r="F274" s="31" t="str">
        <f t="shared" si="63"/>
        <v/>
      </c>
      <c r="G274" s="32" t="str">
        <f t="shared" si="64"/>
        <v/>
      </c>
      <c r="H274" s="44" t="str">
        <f t="shared" si="65"/>
        <v/>
      </c>
      <c r="I274" s="31" t="str">
        <f t="shared" si="66"/>
        <v/>
      </c>
      <c r="J274" s="32" t="str">
        <f t="shared" si="67"/>
        <v/>
      </c>
      <c r="K274" s="77" t="str">
        <f t="shared" si="68"/>
        <v/>
      </c>
      <c r="M274" s="51"/>
      <c r="S274" s="159" t="str">
        <f t="shared" ca="1" si="58"/>
        <v/>
      </c>
      <c r="T274" s="159" t="str">
        <f t="shared" ca="1" si="59"/>
        <v/>
      </c>
    </row>
    <row r="275" spans="1:20">
      <c r="A275" s="180" t="str">
        <f t="shared" ca="1" si="57"/>
        <v/>
      </c>
      <c r="B275" s="44"/>
      <c r="C275" s="31" t="str">
        <f t="shared" si="60"/>
        <v/>
      </c>
      <c r="D275" s="32" t="str">
        <f t="shared" si="61"/>
        <v/>
      </c>
      <c r="E275" s="44" t="str">
        <f t="shared" si="62"/>
        <v/>
      </c>
      <c r="F275" s="31" t="str">
        <f t="shared" si="63"/>
        <v/>
      </c>
      <c r="G275" s="32" t="str">
        <f t="shared" si="64"/>
        <v/>
      </c>
      <c r="H275" s="44" t="str">
        <f t="shared" si="65"/>
        <v/>
      </c>
      <c r="I275" s="31" t="str">
        <f t="shared" si="66"/>
        <v/>
      </c>
      <c r="J275" s="32" t="str">
        <f t="shared" si="67"/>
        <v/>
      </c>
      <c r="K275" s="77" t="str">
        <f t="shared" si="68"/>
        <v/>
      </c>
      <c r="M275" s="51"/>
      <c r="S275" s="159" t="str">
        <f t="shared" ca="1" si="58"/>
        <v/>
      </c>
      <c r="T275" s="159" t="str">
        <f t="shared" ca="1" si="59"/>
        <v/>
      </c>
    </row>
    <row r="276" spans="1:20">
      <c r="A276" s="180" t="str">
        <f t="shared" ca="1" si="57"/>
        <v/>
      </c>
      <c r="B276" s="44"/>
      <c r="C276" s="31" t="str">
        <f t="shared" si="60"/>
        <v/>
      </c>
      <c r="D276" s="32" t="str">
        <f t="shared" si="61"/>
        <v/>
      </c>
      <c r="E276" s="44" t="str">
        <f t="shared" si="62"/>
        <v/>
      </c>
      <c r="F276" s="31" t="str">
        <f t="shared" si="63"/>
        <v/>
      </c>
      <c r="G276" s="32" t="str">
        <f t="shared" si="64"/>
        <v/>
      </c>
      <c r="H276" s="44" t="str">
        <f t="shared" si="65"/>
        <v/>
      </c>
      <c r="I276" s="31" t="str">
        <f t="shared" si="66"/>
        <v/>
      </c>
      <c r="J276" s="32" t="str">
        <f t="shared" si="67"/>
        <v/>
      </c>
      <c r="K276" s="77" t="str">
        <f t="shared" si="68"/>
        <v/>
      </c>
      <c r="M276" s="51"/>
      <c r="S276" s="159" t="str">
        <f t="shared" ca="1" si="58"/>
        <v/>
      </c>
      <c r="T276" s="159" t="str">
        <f t="shared" ca="1" si="59"/>
        <v/>
      </c>
    </row>
    <row r="277" spans="1:20">
      <c r="A277" s="180" t="str">
        <f t="shared" ca="1" si="57"/>
        <v/>
      </c>
      <c r="B277" s="44"/>
      <c r="C277" s="31" t="str">
        <f t="shared" si="60"/>
        <v/>
      </c>
      <c r="D277" s="32" t="str">
        <f t="shared" si="61"/>
        <v/>
      </c>
      <c r="E277" s="44" t="str">
        <f t="shared" si="62"/>
        <v/>
      </c>
      <c r="F277" s="31" t="str">
        <f t="shared" si="63"/>
        <v/>
      </c>
      <c r="G277" s="32" t="str">
        <f t="shared" si="64"/>
        <v/>
      </c>
      <c r="H277" s="44" t="str">
        <f t="shared" si="65"/>
        <v/>
      </c>
      <c r="I277" s="31" t="str">
        <f t="shared" si="66"/>
        <v/>
      </c>
      <c r="J277" s="32" t="str">
        <f t="shared" si="67"/>
        <v/>
      </c>
      <c r="K277" s="77" t="str">
        <f t="shared" si="68"/>
        <v/>
      </c>
      <c r="M277" s="51"/>
      <c r="S277" s="159" t="str">
        <f t="shared" ca="1" si="58"/>
        <v/>
      </c>
      <c r="T277" s="159" t="str">
        <f t="shared" ca="1" si="59"/>
        <v/>
      </c>
    </row>
    <row r="278" spans="1:20">
      <c r="A278" s="180" t="str">
        <f t="shared" ca="1" si="57"/>
        <v/>
      </c>
      <c r="B278" s="44"/>
      <c r="C278" s="31" t="str">
        <f t="shared" si="60"/>
        <v/>
      </c>
      <c r="D278" s="32" t="str">
        <f t="shared" si="61"/>
        <v/>
      </c>
      <c r="E278" s="44" t="str">
        <f t="shared" si="62"/>
        <v/>
      </c>
      <c r="F278" s="31" t="str">
        <f t="shared" si="63"/>
        <v/>
      </c>
      <c r="G278" s="32" t="str">
        <f t="shared" si="64"/>
        <v/>
      </c>
      <c r="H278" s="44" t="str">
        <f t="shared" si="65"/>
        <v/>
      </c>
      <c r="I278" s="31" t="str">
        <f t="shared" si="66"/>
        <v/>
      </c>
      <c r="J278" s="32" t="str">
        <f t="shared" si="67"/>
        <v/>
      </c>
      <c r="K278" s="77" t="str">
        <f t="shared" si="68"/>
        <v/>
      </c>
      <c r="M278" s="51"/>
      <c r="S278" s="159" t="str">
        <f t="shared" ca="1" si="58"/>
        <v/>
      </c>
      <c r="T278" s="159" t="str">
        <f t="shared" ca="1" si="59"/>
        <v/>
      </c>
    </row>
    <row r="279" spans="1:20">
      <c r="A279" s="180" t="str">
        <f t="shared" ca="1" si="57"/>
        <v/>
      </c>
      <c r="B279" s="44"/>
      <c r="C279" s="31" t="str">
        <f t="shared" si="60"/>
        <v/>
      </c>
      <c r="D279" s="32" t="str">
        <f t="shared" si="61"/>
        <v/>
      </c>
      <c r="E279" s="44" t="str">
        <f t="shared" si="62"/>
        <v/>
      </c>
      <c r="F279" s="31" t="str">
        <f t="shared" si="63"/>
        <v/>
      </c>
      <c r="G279" s="32" t="str">
        <f t="shared" si="64"/>
        <v/>
      </c>
      <c r="H279" s="44" t="str">
        <f t="shared" si="65"/>
        <v/>
      </c>
      <c r="I279" s="31" t="str">
        <f t="shared" si="66"/>
        <v/>
      </c>
      <c r="J279" s="32" t="str">
        <f t="shared" si="67"/>
        <v/>
      </c>
      <c r="K279" s="77" t="str">
        <f t="shared" si="68"/>
        <v/>
      </c>
      <c r="M279" s="51"/>
      <c r="S279" s="159" t="str">
        <f t="shared" ca="1" si="58"/>
        <v/>
      </c>
      <c r="T279" s="159" t="str">
        <f t="shared" ca="1" si="59"/>
        <v/>
      </c>
    </row>
    <row r="280" spans="1:20">
      <c r="A280" s="180" t="str">
        <f t="shared" ca="1" si="57"/>
        <v/>
      </c>
      <c r="B280" s="44"/>
      <c r="C280" s="31" t="str">
        <f t="shared" si="60"/>
        <v/>
      </c>
      <c r="D280" s="32" t="str">
        <f t="shared" si="61"/>
        <v/>
      </c>
      <c r="E280" s="44" t="str">
        <f t="shared" si="62"/>
        <v/>
      </c>
      <c r="F280" s="31" t="str">
        <f t="shared" si="63"/>
        <v/>
      </c>
      <c r="G280" s="32" t="str">
        <f t="shared" si="64"/>
        <v/>
      </c>
      <c r="H280" s="44" t="str">
        <f t="shared" si="65"/>
        <v/>
      </c>
      <c r="I280" s="31" t="str">
        <f t="shared" si="66"/>
        <v/>
      </c>
      <c r="J280" s="32" t="str">
        <f t="shared" si="67"/>
        <v/>
      </c>
      <c r="K280" s="77" t="str">
        <f t="shared" si="68"/>
        <v/>
      </c>
      <c r="M280" s="51"/>
      <c r="S280" s="159" t="str">
        <f t="shared" ca="1" si="58"/>
        <v/>
      </c>
      <c r="T280" s="159" t="str">
        <f t="shared" ca="1" si="59"/>
        <v/>
      </c>
    </row>
    <row r="281" spans="1:20">
      <c r="A281" s="180" t="str">
        <f t="shared" ca="1" si="57"/>
        <v/>
      </c>
      <c r="B281" s="44"/>
      <c r="C281" s="31" t="str">
        <f t="shared" si="60"/>
        <v/>
      </c>
      <c r="D281" s="32" t="str">
        <f t="shared" si="61"/>
        <v/>
      </c>
      <c r="E281" s="44" t="str">
        <f t="shared" si="62"/>
        <v/>
      </c>
      <c r="F281" s="31" t="str">
        <f t="shared" si="63"/>
        <v/>
      </c>
      <c r="G281" s="32" t="str">
        <f t="shared" si="64"/>
        <v/>
      </c>
      <c r="H281" s="44" t="str">
        <f t="shared" si="65"/>
        <v/>
      </c>
      <c r="I281" s="31" t="str">
        <f t="shared" si="66"/>
        <v/>
      </c>
      <c r="J281" s="32" t="str">
        <f t="shared" si="67"/>
        <v/>
      </c>
      <c r="K281" s="77" t="str">
        <f t="shared" si="68"/>
        <v/>
      </c>
      <c r="M281" s="51"/>
      <c r="S281" s="159" t="str">
        <f t="shared" ca="1" si="58"/>
        <v/>
      </c>
      <c r="T281" s="159" t="str">
        <f t="shared" ca="1" si="59"/>
        <v/>
      </c>
    </row>
    <row r="282" spans="1:20">
      <c r="A282" s="180" t="str">
        <f t="shared" ca="1" si="57"/>
        <v/>
      </c>
      <c r="B282" s="44"/>
      <c r="C282" s="31" t="str">
        <f t="shared" si="60"/>
        <v/>
      </c>
      <c r="D282" s="32" t="str">
        <f t="shared" si="61"/>
        <v/>
      </c>
      <c r="E282" s="44" t="str">
        <f t="shared" si="62"/>
        <v/>
      </c>
      <c r="F282" s="31" t="str">
        <f t="shared" si="63"/>
        <v/>
      </c>
      <c r="G282" s="32" t="str">
        <f t="shared" si="64"/>
        <v/>
      </c>
      <c r="H282" s="44" t="str">
        <f t="shared" si="65"/>
        <v/>
      </c>
      <c r="I282" s="31" t="str">
        <f t="shared" si="66"/>
        <v/>
      </c>
      <c r="J282" s="32" t="str">
        <f t="shared" si="67"/>
        <v/>
      </c>
      <c r="K282" s="77" t="str">
        <f t="shared" si="68"/>
        <v/>
      </c>
      <c r="M282" s="51"/>
      <c r="S282" s="159" t="str">
        <f t="shared" ca="1" si="58"/>
        <v/>
      </c>
      <c r="T282" s="159" t="str">
        <f t="shared" ca="1" si="59"/>
        <v/>
      </c>
    </row>
    <row r="283" spans="1:20">
      <c r="A283" s="180" t="str">
        <f t="shared" ca="1" si="57"/>
        <v/>
      </c>
      <c r="B283" s="44"/>
      <c r="C283" s="31" t="str">
        <f t="shared" si="60"/>
        <v/>
      </c>
      <c r="D283" s="32" t="str">
        <f t="shared" si="61"/>
        <v/>
      </c>
      <c r="E283" s="44" t="str">
        <f t="shared" si="62"/>
        <v/>
      </c>
      <c r="F283" s="31" t="str">
        <f t="shared" si="63"/>
        <v/>
      </c>
      <c r="G283" s="32" t="str">
        <f t="shared" si="64"/>
        <v/>
      </c>
      <c r="H283" s="44" t="str">
        <f t="shared" si="65"/>
        <v/>
      </c>
      <c r="I283" s="31" t="str">
        <f t="shared" si="66"/>
        <v/>
      </c>
      <c r="J283" s="32" t="str">
        <f t="shared" si="67"/>
        <v/>
      </c>
      <c r="K283" s="77" t="str">
        <f t="shared" si="68"/>
        <v/>
      </c>
      <c r="M283" s="51"/>
      <c r="S283" s="159" t="str">
        <f t="shared" ca="1" si="58"/>
        <v/>
      </c>
      <c r="T283" s="159" t="str">
        <f t="shared" ca="1" si="59"/>
        <v/>
      </c>
    </row>
    <row r="284" spans="1:20">
      <c r="A284" s="180" t="str">
        <f t="shared" ca="1" si="57"/>
        <v/>
      </c>
      <c r="B284" s="44"/>
      <c r="C284" s="31" t="str">
        <f t="shared" si="60"/>
        <v/>
      </c>
      <c r="D284" s="32" t="str">
        <f t="shared" si="61"/>
        <v/>
      </c>
      <c r="E284" s="44" t="str">
        <f t="shared" si="62"/>
        <v/>
      </c>
      <c r="F284" s="31" t="str">
        <f t="shared" si="63"/>
        <v/>
      </c>
      <c r="G284" s="32" t="str">
        <f t="shared" si="64"/>
        <v/>
      </c>
      <c r="H284" s="44" t="str">
        <f t="shared" si="65"/>
        <v/>
      </c>
      <c r="I284" s="31" t="str">
        <f t="shared" si="66"/>
        <v/>
      </c>
      <c r="J284" s="32" t="str">
        <f t="shared" si="67"/>
        <v/>
      </c>
      <c r="K284" s="77" t="str">
        <f t="shared" si="68"/>
        <v/>
      </c>
      <c r="M284" s="51"/>
      <c r="S284" s="159" t="str">
        <f t="shared" ca="1" si="58"/>
        <v/>
      </c>
      <c r="T284" s="159" t="str">
        <f t="shared" ca="1" si="59"/>
        <v/>
      </c>
    </row>
    <row r="285" spans="1:20">
      <c r="A285" s="180" t="str">
        <f t="shared" ca="1" si="57"/>
        <v/>
      </c>
      <c r="B285" s="44"/>
      <c r="C285" s="31" t="str">
        <f t="shared" si="60"/>
        <v/>
      </c>
      <c r="D285" s="32" t="str">
        <f t="shared" si="61"/>
        <v/>
      </c>
      <c r="E285" s="44" t="str">
        <f t="shared" si="62"/>
        <v/>
      </c>
      <c r="F285" s="31" t="str">
        <f t="shared" si="63"/>
        <v/>
      </c>
      <c r="G285" s="32" t="str">
        <f t="shared" si="64"/>
        <v/>
      </c>
      <c r="H285" s="44" t="str">
        <f t="shared" si="65"/>
        <v/>
      </c>
      <c r="I285" s="31" t="str">
        <f t="shared" si="66"/>
        <v/>
      </c>
      <c r="J285" s="32" t="str">
        <f t="shared" si="67"/>
        <v/>
      </c>
      <c r="K285" s="77" t="str">
        <f t="shared" si="68"/>
        <v/>
      </c>
      <c r="M285" s="51"/>
      <c r="S285" s="159" t="str">
        <f t="shared" ca="1" si="58"/>
        <v/>
      </c>
      <c r="T285" s="159" t="str">
        <f t="shared" ca="1" si="59"/>
        <v/>
      </c>
    </row>
    <row r="286" spans="1:20">
      <c r="A286" s="180" t="str">
        <f t="shared" ca="1" si="57"/>
        <v/>
      </c>
      <c r="B286" s="44"/>
      <c r="C286" s="31" t="str">
        <f t="shared" si="60"/>
        <v/>
      </c>
      <c r="D286" s="32" t="str">
        <f t="shared" si="61"/>
        <v/>
      </c>
      <c r="E286" s="44" t="str">
        <f t="shared" si="62"/>
        <v/>
      </c>
      <c r="F286" s="31" t="str">
        <f t="shared" si="63"/>
        <v/>
      </c>
      <c r="G286" s="32" t="str">
        <f t="shared" si="64"/>
        <v/>
      </c>
      <c r="H286" s="44" t="str">
        <f t="shared" si="65"/>
        <v/>
      </c>
      <c r="I286" s="31" t="str">
        <f t="shared" si="66"/>
        <v/>
      </c>
      <c r="J286" s="32" t="str">
        <f t="shared" si="67"/>
        <v/>
      </c>
      <c r="K286" s="77" t="str">
        <f t="shared" si="68"/>
        <v/>
      </c>
      <c r="M286" s="51"/>
      <c r="S286" s="159" t="str">
        <f t="shared" ca="1" si="58"/>
        <v/>
      </c>
      <c r="T286" s="159" t="str">
        <f t="shared" ca="1" si="59"/>
        <v/>
      </c>
    </row>
    <row r="287" spans="1:20">
      <c r="A287" s="180" t="str">
        <f t="shared" ref="A287:A347" ca="1" si="69">IF(AND(ISBLANK(U276), A286 = $U$1),NOW(),IF(ISBLANK(U276),"",U276))</f>
        <v/>
      </c>
      <c r="B287" s="44"/>
      <c r="C287" s="31" t="str">
        <f t="shared" si="60"/>
        <v/>
      </c>
      <c r="D287" s="32" t="str">
        <f t="shared" si="61"/>
        <v/>
      </c>
      <c r="E287" s="44" t="str">
        <f t="shared" si="62"/>
        <v/>
      </c>
      <c r="F287" s="31" t="str">
        <f t="shared" si="63"/>
        <v/>
      </c>
      <c r="G287" s="32" t="str">
        <f t="shared" si="64"/>
        <v/>
      </c>
      <c r="H287" s="44" t="str">
        <f t="shared" si="65"/>
        <v/>
      </c>
      <c r="I287" s="31" t="str">
        <f t="shared" si="66"/>
        <v/>
      </c>
      <c r="J287" s="32" t="str">
        <f t="shared" si="67"/>
        <v/>
      </c>
      <c r="K287" s="77" t="str">
        <f t="shared" si="68"/>
        <v/>
      </c>
      <c r="M287" s="51"/>
      <c r="S287" s="159" t="str">
        <f t="shared" ca="1" si="58"/>
        <v/>
      </c>
      <c r="T287" s="159" t="str">
        <f t="shared" ca="1" si="59"/>
        <v/>
      </c>
    </row>
    <row r="288" spans="1:20">
      <c r="A288" s="180" t="str">
        <f t="shared" ca="1" si="69"/>
        <v/>
      </c>
      <c r="B288" s="44"/>
      <c r="C288" s="31" t="str">
        <f t="shared" si="60"/>
        <v/>
      </c>
      <c r="D288" s="32" t="str">
        <f t="shared" si="61"/>
        <v/>
      </c>
      <c r="E288" s="44" t="str">
        <f t="shared" si="62"/>
        <v/>
      </c>
      <c r="F288" s="31" t="str">
        <f t="shared" si="63"/>
        <v/>
      </c>
      <c r="G288" s="32" t="str">
        <f t="shared" si="64"/>
        <v/>
      </c>
      <c r="H288" s="44" t="str">
        <f t="shared" si="65"/>
        <v/>
      </c>
      <c r="I288" s="31" t="str">
        <f t="shared" si="66"/>
        <v/>
      </c>
      <c r="J288" s="32" t="str">
        <f t="shared" si="67"/>
        <v/>
      </c>
      <c r="K288" s="77" t="str">
        <f t="shared" si="68"/>
        <v/>
      </c>
      <c r="M288" s="51"/>
      <c r="S288" s="159" t="str">
        <f t="shared" ca="1" si="58"/>
        <v/>
      </c>
      <c r="T288" s="159" t="str">
        <f t="shared" ca="1" si="59"/>
        <v/>
      </c>
    </row>
    <row r="289" spans="1:20">
      <c r="A289" s="180" t="str">
        <f t="shared" ca="1" si="69"/>
        <v/>
      </c>
      <c r="B289" s="44"/>
      <c r="C289" s="31" t="str">
        <f t="shared" si="60"/>
        <v/>
      </c>
      <c r="D289" s="32" t="str">
        <f t="shared" si="61"/>
        <v/>
      </c>
      <c r="E289" s="44" t="str">
        <f t="shared" si="62"/>
        <v/>
      </c>
      <c r="F289" s="31" t="str">
        <f t="shared" si="63"/>
        <v/>
      </c>
      <c r="G289" s="32" t="str">
        <f t="shared" si="64"/>
        <v/>
      </c>
      <c r="H289" s="44" t="str">
        <f t="shared" si="65"/>
        <v/>
      </c>
      <c r="I289" s="31" t="str">
        <f t="shared" si="66"/>
        <v/>
      </c>
      <c r="J289" s="32" t="str">
        <f t="shared" si="67"/>
        <v/>
      </c>
      <c r="K289" s="77" t="str">
        <f t="shared" si="68"/>
        <v/>
      </c>
      <c r="M289" s="51"/>
      <c r="S289" s="159" t="str">
        <f t="shared" ca="1" si="58"/>
        <v/>
      </c>
      <c r="T289" s="159" t="str">
        <f t="shared" ca="1" si="59"/>
        <v/>
      </c>
    </row>
    <row r="290" spans="1:20">
      <c r="A290" s="180" t="str">
        <f t="shared" ca="1" si="69"/>
        <v/>
      </c>
      <c r="B290" s="44"/>
      <c r="C290" s="31" t="str">
        <f t="shared" si="60"/>
        <v/>
      </c>
      <c r="D290" s="32" t="str">
        <f t="shared" si="61"/>
        <v/>
      </c>
      <c r="E290" s="44" t="str">
        <f t="shared" si="62"/>
        <v/>
      </c>
      <c r="F290" s="31" t="str">
        <f t="shared" si="63"/>
        <v/>
      </c>
      <c r="G290" s="32" t="str">
        <f t="shared" si="64"/>
        <v/>
      </c>
      <c r="H290" s="44" t="str">
        <f t="shared" si="65"/>
        <v/>
      </c>
      <c r="I290" s="31" t="str">
        <f t="shared" si="66"/>
        <v/>
      </c>
      <c r="J290" s="32" t="str">
        <f t="shared" si="67"/>
        <v/>
      </c>
      <c r="K290" s="77" t="str">
        <f t="shared" si="68"/>
        <v/>
      </c>
      <c r="M290" s="51"/>
      <c r="S290" s="159" t="str">
        <f t="shared" ca="1" si="58"/>
        <v/>
      </c>
      <c r="T290" s="159" t="str">
        <f t="shared" ca="1" si="59"/>
        <v/>
      </c>
    </row>
    <row r="291" spans="1:20">
      <c r="A291" s="180" t="str">
        <f t="shared" ca="1" si="69"/>
        <v/>
      </c>
      <c r="B291" s="44"/>
      <c r="C291" s="31" t="str">
        <f t="shared" si="60"/>
        <v/>
      </c>
      <c r="D291" s="32" t="str">
        <f t="shared" si="61"/>
        <v/>
      </c>
      <c r="E291" s="44" t="str">
        <f t="shared" si="62"/>
        <v/>
      </c>
      <c r="F291" s="31" t="str">
        <f t="shared" si="63"/>
        <v/>
      </c>
      <c r="G291" s="32" t="str">
        <f t="shared" si="64"/>
        <v/>
      </c>
      <c r="H291" s="44" t="str">
        <f t="shared" si="65"/>
        <v/>
      </c>
      <c r="I291" s="31" t="str">
        <f t="shared" si="66"/>
        <v/>
      </c>
      <c r="J291" s="32" t="str">
        <f t="shared" si="67"/>
        <v/>
      </c>
      <c r="K291" s="77" t="str">
        <f t="shared" si="68"/>
        <v/>
      </c>
      <c r="M291" s="51"/>
      <c r="S291" s="159" t="str">
        <f t="shared" ca="1" si="58"/>
        <v/>
      </c>
      <c r="T291" s="159" t="str">
        <f t="shared" ca="1" si="59"/>
        <v/>
      </c>
    </row>
    <row r="292" spans="1:20">
      <c r="A292" s="180" t="str">
        <f t="shared" ca="1" si="69"/>
        <v/>
      </c>
      <c r="B292" s="44"/>
      <c r="C292" s="31" t="str">
        <f t="shared" si="60"/>
        <v/>
      </c>
      <c r="D292" s="32" t="str">
        <f t="shared" si="61"/>
        <v/>
      </c>
      <c r="E292" s="44" t="str">
        <f t="shared" si="62"/>
        <v/>
      </c>
      <c r="F292" s="31" t="str">
        <f t="shared" si="63"/>
        <v/>
      </c>
      <c r="G292" s="32" t="str">
        <f t="shared" si="64"/>
        <v/>
      </c>
      <c r="H292" s="44" t="str">
        <f t="shared" si="65"/>
        <v/>
      </c>
      <c r="I292" s="31" t="str">
        <f t="shared" si="66"/>
        <v/>
      </c>
      <c r="J292" s="32" t="str">
        <f t="shared" si="67"/>
        <v/>
      </c>
      <c r="K292" s="77" t="str">
        <f t="shared" si="68"/>
        <v/>
      </c>
      <c r="M292" s="51"/>
      <c r="S292" s="159" t="str">
        <f t="shared" ca="1" si="58"/>
        <v/>
      </c>
      <c r="T292" s="159" t="str">
        <f t="shared" ca="1" si="59"/>
        <v/>
      </c>
    </row>
    <row r="293" spans="1:20">
      <c r="A293" s="180" t="str">
        <f t="shared" ca="1" si="69"/>
        <v/>
      </c>
      <c r="B293" s="44"/>
      <c r="C293" s="31" t="str">
        <f t="shared" si="60"/>
        <v/>
      </c>
      <c r="D293" s="32" t="str">
        <f t="shared" si="61"/>
        <v/>
      </c>
      <c r="E293" s="44" t="str">
        <f t="shared" si="62"/>
        <v/>
      </c>
      <c r="F293" s="31" t="str">
        <f t="shared" si="63"/>
        <v/>
      </c>
      <c r="G293" s="32" t="str">
        <f t="shared" si="64"/>
        <v/>
      </c>
      <c r="H293" s="44" t="str">
        <f t="shared" si="65"/>
        <v/>
      </c>
      <c r="I293" s="31" t="str">
        <f t="shared" si="66"/>
        <v/>
      </c>
      <c r="J293" s="32" t="str">
        <f t="shared" si="67"/>
        <v/>
      </c>
      <c r="K293" s="77" t="str">
        <f t="shared" si="68"/>
        <v/>
      </c>
      <c r="M293" s="51"/>
      <c r="S293" s="159" t="str">
        <f t="shared" ca="1" si="58"/>
        <v/>
      </c>
      <c r="T293" s="159" t="str">
        <f t="shared" ca="1" si="59"/>
        <v/>
      </c>
    </row>
    <row r="294" spans="1:20">
      <c r="A294" s="180" t="str">
        <f t="shared" ca="1" si="69"/>
        <v/>
      </c>
      <c r="B294" s="44"/>
      <c r="C294" s="31" t="str">
        <f t="shared" si="60"/>
        <v/>
      </c>
      <c r="D294" s="32" t="str">
        <f t="shared" si="61"/>
        <v/>
      </c>
      <c r="E294" s="44" t="str">
        <f t="shared" si="62"/>
        <v/>
      </c>
      <c r="F294" s="31" t="str">
        <f t="shared" si="63"/>
        <v/>
      </c>
      <c r="G294" s="32" t="str">
        <f t="shared" si="64"/>
        <v/>
      </c>
      <c r="H294" s="44" t="str">
        <f t="shared" si="65"/>
        <v/>
      </c>
      <c r="I294" s="31" t="str">
        <f t="shared" si="66"/>
        <v/>
      </c>
      <c r="J294" s="32" t="str">
        <f t="shared" si="67"/>
        <v/>
      </c>
      <c r="K294" s="77" t="str">
        <f t="shared" si="68"/>
        <v/>
      </c>
      <c r="M294" s="51"/>
      <c r="S294" s="159" t="str">
        <f t="shared" ca="1" si="58"/>
        <v/>
      </c>
      <c r="T294" s="159" t="str">
        <f t="shared" ca="1" si="59"/>
        <v/>
      </c>
    </row>
    <row r="295" spans="1:20">
      <c r="A295" s="180" t="str">
        <f t="shared" ca="1" si="69"/>
        <v/>
      </c>
      <c r="B295" s="44"/>
      <c r="C295" s="31" t="str">
        <f t="shared" si="60"/>
        <v/>
      </c>
      <c r="D295" s="32" t="str">
        <f t="shared" si="61"/>
        <v/>
      </c>
      <c r="E295" s="44" t="str">
        <f t="shared" si="62"/>
        <v/>
      </c>
      <c r="F295" s="31" t="str">
        <f t="shared" si="63"/>
        <v/>
      </c>
      <c r="G295" s="32" t="str">
        <f t="shared" si="64"/>
        <v/>
      </c>
      <c r="H295" s="44" t="str">
        <f t="shared" si="65"/>
        <v/>
      </c>
      <c r="I295" s="31" t="str">
        <f t="shared" si="66"/>
        <v/>
      </c>
      <c r="J295" s="32" t="str">
        <f t="shared" si="67"/>
        <v/>
      </c>
      <c r="K295" s="77" t="str">
        <f t="shared" si="68"/>
        <v/>
      </c>
      <c r="M295" s="51"/>
      <c r="S295" s="159" t="str">
        <f t="shared" ca="1" si="58"/>
        <v/>
      </c>
      <c r="T295" s="159" t="str">
        <f t="shared" ca="1" si="59"/>
        <v/>
      </c>
    </row>
    <row r="296" spans="1:20">
      <c r="A296" s="180" t="str">
        <f t="shared" ca="1" si="69"/>
        <v/>
      </c>
      <c r="B296" s="44"/>
      <c r="C296" s="31" t="str">
        <f t="shared" si="60"/>
        <v/>
      </c>
      <c r="D296" s="32" t="str">
        <f t="shared" si="61"/>
        <v/>
      </c>
      <c r="E296" s="44" t="str">
        <f t="shared" si="62"/>
        <v/>
      </c>
      <c r="F296" s="31" t="str">
        <f t="shared" si="63"/>
        <v/>
      </c>
      <c r="G296" s="32" t="str">
        <f t="shared" si="64"/>
        <v/>
      </c>
      <c r="H296" s="44" t="str">
        <f t="shared" si="65"/>
        <v/>
      </c>
      <c r="I296" s="31" t="str">
        <f t="shared" si="66"/>
        <v/>
      </c>
      <c r="J296" s="32" t="str">
        <f t="shared" si="67"/>
        <v/>
      </c>
      <c r="K296" s="77" t="str">
        <f t="shared" si="68"/>
        <v/>
      </c>
      <c r="M296" s="51"/>
      <c r="S296" s="159" t="str">
        <f t="shared" ca="1" si="58"/>
        <v/>
      </c>
      <c r="T296" s="159" t="str">
        <f t="shared" ca="1" si="59"/>
        <v/>
      </c>
    </row>
    <row r="297" spans="1:20">
      <c r="A297" s="180" t="str">
        <f t="shared" ca="1" si="69"/>
        <v/>
      </c>
      <c r="B297" s="44"/>
      <c r="C297" s="31" t="str">
        <f t="shared" si="60"/>
        <v/>
      </c>
      <c r="D297" s="32" t="str">
        <f t="shared" si="61"/>
        <v/>
      </c>
      <c r="E297" s="44" t="str">
        <f t="shared" si="62"/>
        <v/>
      </c>
      <c r="F297" s="31" t="str">
        <f t="shared" si="63"/>
        <v/>
      </c>
      <c r="G297" s="32" t="str">
        <f t="shared" si="64"/>
        <v/>
      </c>
      <c r="H297" s="44" t="str">
        <f t="shared" si="65"/>
        <v/>
      </c>
      <c r="I297" s="31" t="str">
        <f t="shared" si="66"/>
        <v/>
      </c>
      <c r="J297" s="32" t="str">
        <f t="shared" si="67"/>
        <v/>
      </c>
      <c r="K297" s="77" t="str">
        <f t="shared" si="68"/>
        <v/>
      </c>
      <c r="M297" s="51"/>
      <c r="S297" s="159" t="str">
        <f t="shared" ca="1" si="58"/>
        <v/>
      </c>
      <c r="T297" s="159" t="str">
        <f t="shared" ca="1" si="59"/>
        <v/>
      </c>
    </row>
    <row r="298" spans="1:20">
      <c r="A298" s="180" t="str">
        <f t="shared" ca="1" si="69"/>
        <v/>
      </c>
      <c r="B298" s="44"/>
      <c r="C298" s="31" t="str">
        <f t="shared" si="60"/>
        <v/>
      </c>
      <c r="D298" s="32" t="str">
        <f t="shared" si="61"/>
        <v/>
      </c>
      <c r="E298" s="44" t="str">
        <f t="shared" si="62"/>
        <v/>
      </c>
      <c r="F298" s="31" t="str">
        <f t="shared" si="63"/>
        <v/>
      </c>
      <c r="G298" s="32" t="str">
        <f t="shared" si="64"/>
        <v/>
      </c>
      <c r="H298" s="44" t="str">
        <f t="shared" si="65"/>
        <v/>
      </c>
      <c r="I298" s="31" t="str">
        <f t="shared" si="66"/>
        <v/>
      </c>
      <c r="J298" s="32" t="str">
        <f t="shared" si="67"/>
        <v/>
      </c>
      <c r="K298" s="77" t="str">
        <f t="shared" si="68"/>
        <v/>
      </c>
      <c r="M298" s="51"/>
      <c r="S298" s="159" t="str">
        <f t="shared" ca="1" si="58"/>
        <v/>
      </c>
      <c r="T298" s="159" t="str">
        <f t="shared" ca="1" si="59"/>
        <v/>
      </c>
    </row>
    <row r="299" spans="1:20">
      <c r="A299" s="180" t="str">
        <f t="shared" ca="1" si="69"/>
        <v/>
      </c>
      <c r="B299" s="44"/>
      <c r="C299" s="31" t="str">
        <f t="shared" si="60"/>
        <v/>
      </c>
      <c r="D299" s="32" t="str">
        <f t="shared" si="61"/>
        <v/>
      </c>
      <c r="E299" s="44" t="str">
        <f t="shared" si="62"/>
        <v/>
      </c>
      <c r="F299" s="31" t="str">
        <f t="shared" si="63"/>
        <v/>
      </c>
      <c r="G299" s="32" t="str">
        <f t="shared" si="64"/>
        <v/>
      </c>
      <c r="H299" s="44" t="str">
        <f t="shared" si="65"/>
        <v/>
      </c>
      <c r="I299" s="31" t="str">
        <f t="shared" si="66"/>
        <v/>
      </c>
      <c r="J299" s="32" t="str">
        <f t="shared" si="67"/>
        <v/>
      </c>
      <c r="K299" s="77" t="str">
        <f t="shared" si="68"/>
        <v/>
      </c>
      <c r="M299" s="51"/>
      <c r="S299" s="159" t="str">
        <f t="shared" ca="1" si="58"/>
        <v/>
      </c>
      <c r="T299" s="159" t="str">
        <f t="shared" ca="1" si="59"/>
        <v/>
      </c>
    </row>
    <row r="300" spans="1:20">
      <c r="A300" s="180" t="str">
        <f t="shared" ca="1" si="69"/>
        <v/>
      </c>
      <c r="B300" s="44"/>
      <c r="C300" s="31" t="str">
        <f t="shared" si="60"/>
        <v/>
      </c>
      <c r="D300" s="32" t="str">
        <f t="shared" si="61"/>
        <v/>
      </c>
      <c r="E300" s="44" t="str">
        <f t="shared" si="62"/>
        <v/>
      </c>
      <c r="F300" s="31" t="str">
        <f t="shared" si="63"/>
        <v/>
      </c>
      <c r="G300" s="32" t="str">
        <f t="shared" si="64"/>
        <v/>
      </c>
      <c r="H300" s="44" t="str">
        <f t="shared" si="65"/>
        <v/>
      </c>
      <c r="I300" s="31" t="str">
        <f t="shared" si="66"/>
        <v/>
      </c>
      <c r="J300" s="32" t="str">
        <f t="shared" si="67"/>
        <v/>
      </c>
      <c r="K300" s="77" t="str">
        <f t="shared" si="68"/>
        <v/>
      </c>
      <c r="M300" s="51"/>
      <c r="S300" s="159" t="str">
        <f t="shared" ca="1" si="58"/>
        <v/>
      </c>
      <c r="T300" s="159" t="str">
        <f t="shared" ca="1" si="59"/>
        <v/>
      </c>
    </row>
    <row r="301" spans="1:20">
      <c r="A301" s="180" t="str">
        <f t="shared" ca="1" si="69"/>
        <v/>
      </c>
      <c r="B301" s="44"/>
      <c r="C301" s="31" t="str">
        <f t="shared" si="60"/>
        <v/>
      </c>
      <c r="D301" s="32" t="str">
        <f t="shared" si="61"/>
        <v/>
      </c>
      <c r="E301" s="44" t="str">
        <f t="shared" si="62"/>
        <v/>
      </c>
      <c r="F301" s="31" t="str">
        <f t="shared" si="63"/>
        <v/>
      </c>
      <c r="G301" s="32" t="str">
        <f t="shared" si="64"/>
        <v/>
      </c>
      <c r="H301" s="44" t="str">
        <f t="shared" si="65"/>
        <v/>
      </c>
      <c r="I301" s="31" t="str">
        <f t="shared" si="66"/>
        <v/>
      </c>
      <c r="J301" s="32" t="str">
        <f t="shared" si="67"/>
        <v/>
      </c>
      <c r="K301" s="77" t="str">
        <f t="shared" si="68"/>
        <v/>
      </c>
      <c r="M301" s="51"/>
      <c r="S301" s="159" t="str">
        <f t="shared" ca="1" si="58"/>
        <v/>
      </c>
      <c r="T301" s="159" t="str">
        <f t="shared" ca="1" si="59"/>
        <v/>
      </c>
    </row>
    <row r="302" spans="1:20">
      <c r="A302" s="180" t="str">
        <f t="shared" ca="1" si="69"/>
        <v/>
      </c>
      <c r="B302" s="44"/>
      <c r="C302" s="31" t="str">
        <f t="shared" si="60"/>
        <v/>
      </c>
      <c r="D302" s="32" t="str">
        <f t="shared" si="61"/>
        <v/>
      </c>
      <c r="E302" s="44" t="str">
        <f t="shared" si="62"/>
        <v/>
      </c>
      <c r="F302" s="31" t="str">
        <f t="shared" si="63"/>
        <v/>
      </c>
      <c r="G302" s="32" t="str">
        <f t="shared" si="64"/>
        <v/>
      </c>
      <c r="H302" s="44" t="str">
        <f t="shared" si="65"/>
        <v/>
      </c>
      <c r="I302" s="31" t="str">
        <f t="shared" si="66"/>
        <v/>
      </c>
      <c r="J302" s="32" t="str">
        <f t="shared" si="67"/>
        <v/>
      </c>
      <c r="K302" s="77" t="str">
        <f t="shared" si="68"/>
        <v/>
      </c>
      <c r="M302" s="51"/>
      <c r="S302" s="159" t="str">
        <f t="shared" ca="1" si="58"/>
        <v/>
      </c>
      <c r="T302" s="159" t="str">
        <f t="shared" ca="1" si="59"/>
        <v/>
      </c>
    </row>
    <row r="303" spans="1:20">
      <c r="A303" s="180" t="str">
        <f t="shared" ca="1" si="69"/>
        <v/>
      </c>
      <c r="B303" s="44"/>
      <c r="C303" s="31" t="str">
        <f t="shared" si="60"/>
        <v/>
      </c>
      <c r="D303" s="32" t="str">
        <f t="shared" si="61"/>
        <v/>
      </c>
      <c r="E303" s="44" t="str">
        <f t="shared" si="62"/>
        <v/>
      </c>
      <c r="F303" s="31" t="str">
        <f t="shared" si="63"/>
        <v/>
      </c>
      <c r="G303" s="32" t="str">
        <f t="shared" si="64"/>
        <v/>
      </c>
      <c r="H303" s="44" t="str">
        <f t="shared" si="65"/>
        <v/>
      </c>
      <c r="I303" s="31" t="str">
        <f t="shared" si="66"/>
        <v/>
      </c>
      <c r="J303" s="32" t="str">
        <f t="shared" si="67"/>
        <v/>
      </c>
      <c r="K303" s="77" t="str">
        <f t="shared" si="68"/>
        <v/>
      </c>
      <c r="M303" s="51"/>
      <c r="S303" s="159" t="str">
        <f t="shared" ca="1" si="58"/>
        <v/>
      </c>
      <c r="T303" s="159" t="str">
        <f t="shared" ca="1" si="59"/>
        <v/>
      </c>
    </row>
    <row r="304" spans="1:20">
      <c r="A304" s="180" t="str">
        <f t="shared" ca="1" si="69"/>
        <v/>
      </c>
      <c r="B304" s="44"/>
      <c r="C304" s="31" t="str">
        <f t="shared" si="60"/>
        <v/>
      </c>
      <c r="D304" s="32" t="str">
        <f t="shared" si="61"/>
        <v/>
      </c>
      <c r="E304" s="44" t="str">
        <f t="shared" si="62"/>
        <v/>
      </c>
      <c r="F304" s="31" t="str">
        <f t="shared" si="63"/>
        <v/>
      </c>
      <c r="G304" s="32" t="str">
        <f t="shared" si="64"/>
        <v/>
      </c>
      <c r="H304" s="44" t="str">
        <f t="shared" si="65"/>
        <v/>
      </c>
      <c r="I304" s="31" t="str">
        <f t="shared" si="66"/>
        <v/>
      </c>
      <c r="J304" s="32" t="str">
        <f t="shared" si="67"/>
        <v/>
      </c>
      <c r="K304" s="77" t="str">
        <f t="shared" si="68"/>
        <v/>
      </c>
      <c r="M304" s="51"/>
      <c r="S304" s="159" t="str">
        <f t="shared" ca="1" si="58"/>
        <v/>
      </c>
      <c r="T304" s="159" t="str">
        <f t="shared" ca="1" si="59"/>
        <v/>
      </c>
    </row>
    <row r="305" spans="1:20">
      <c r="A305" s="180" t="str">
        <f t="shared" ca="1" si="69"/>
        <v/>
      </c>
      <c r="B305" s="44"/>
      <c r="C305" s="31" t="str">
        <f t="shared" si="60"/>
        <v/>
      </c>
      <c r="D305" s="32" t="str">
        <f t="shared" si="61"/>
        <v/>
      </c>
      <c r="E305" s="44" t="str">
        <f t="shared" si="62"/>
        <v/>
      </c>
      <c r="F305" s="31" t="str">
        <f t="shared" si="63"/>
        <v/>
      </c>
      <c r="G305" s="32" t="str">
        <f t="shared" si="64"/>
        <v/>
      </c>
      <c r="H305" s="44" t="str">
        <f t="shared" si="65"/>
        <v/>
      </c>
      <c r="I305" s="31" t="str">
        <f t="shared" si="66"/>
        <v/>
      </c>
      <c r="J305" s="32" t="str">
        <f t="shared" si="67"/>
        <v/>
      </c>
      <c r="K305" s="77" t="str">
        <f t="shared" si="68"/>
        <v/>
      </c>
      <c r="M305" s="51"/>
      <c r="S305" s="159" t="str">
        <f t="shared" ca="1" si="58"/>
        <v/>
      </c>
      <c r="T305" s="159" t="str">
        <f t="shared" ca="1" si="59"/>
        <v/>
      </c>
    </row>
    <row r="306" spans="1:20">
      <c r="A306" s="180" t="str">
        <f t="shared" ca="1" si="69"/>
        <v/>
      </c>
      <c r="B306" s="44"/>
      <c r="C306" s="31" t="str">
        <f t="shared" si="60"/>
        <v/>
      </c>
      <c r="D306" s="32" t="str">
        <f t="shared" si="61"/>
        <v/>
      </c>
      <c r="E306" s="44" t="str">
        <f t="shared" si="62"/>
        <v/>
      </c>
      <c r="F306" s="31" t="str">
        <f t="shared" si="63"/>
        <v/>
      </c>
      <c r="G306" s="32" t="str">
        <f t="shared" si="64"/>
        <v/>
      </c>
      <c r="H306" s="44" t="str">
        <f t="shared" si="65"/>
        <v/>
      </c>
      <c r="I306" s="31" t="str">
        <f t="shared" si="66"/>
        <v/>
      </c>
      <c r="J306" s="32" t="str">
        <f t="shared" si="67"/>
        <v/>
      </c>
      <c r="K306" s="77" t="str">
        <f t="shared" si="68"/>
        <v/>
      </c>
      <c r="M306" s="51"/>
      <c r="S306" s="159" t="str">
        <f t="shared" ca="1" si="58"/>
        <v/>
      </c>
      <c r="T306" s="159" t="str">
        <f t="shared" ca="1" si="59"/>
        <v/>
      </c>
    </row>
    <row r="307" spans="1:20">
      <c r="A307" s="180" t="str">
        <f t="shared" ca="1" si="69"/>
        <v/>
      </c>
      <c r="B307" s="44"/>
      <c r="C307" s="31" t="str">
        <f t="shared" si="60"/>
        <v/>
      </c>
      <c r="D307" s="32" t="str">
        <f t="shared" si="61"/>
        <v/>
      </c>
      <c r="E307" s="44" t="str">
        <f t="shared" si="62"/>
        <v/>
      </c>
      <c r="F307" s="31" t="str">
        <f t="shared" si="63"/>
        <v/>
      </c>
      <c r="G307" s="32" t="str">
        <f t="shared" si="64"/>
        <v/>
      </c>
      <c r="H307" s="44" t="str">
        <f t="shared" si="65"/>
        <v/>
      </c>
      <c r="I307" s="31" t="str">
        <f t="shared" si="66"/>
        <v/>
      </c>
      <c r="J307" s="32" t="str">
        <f t="shared" si="67"/>
        <v/>
      </c>
      <c r="K307" s="77" t="str">
        <f t="shared" si="68"/>
        <v/>
      </c>
      <c r="M307" s="51"/>
      <c r="S307" s="159" t="str">
        <f t="shared" ca="1" si="58"/>
        <v/>
      </c>
      <c r="T307" s="159" t="str">
        <f t="shared" ca="1" si="59"/>
        <v/>
      </c>
    </row>
    <row r="308" spans="1:20">
      <c r="A308" s="180" t="str">
        <f t="shared" ca="1" si="69"/>
        <v/>
      </c>
      <c r="B308" s="44"/>
      <c r="C308" s="31" t="str">
        <f t="shared" si="60"/>
        <v/>
      </c>
      <c r="D308" s="32" t="str">
        <f t="shared" si="61"/>
        <v/>
      </c>
      <c r="E308" s="44" t="str">
        <f t="shared" si="62"/>
        <v/>
      </c>
      <c r="F308" s="31" t="str">
        <f t="shared" si="63"/>
        <v/>
      </c>
      <c r="G308" s="32" t="str">
        <f t="shared" si="64"/>
        <v/>
      </c>
      <c r="H308" s="44" t="str">
        <f t="shared" si="65"/>
        <v/>
      </c>
      <c r="I308" s="31" t="str">
        <f t="shared" si="66"/>
        <v/>
      </c>
      <c r="J308" s="32" t="str">
        <f t="shared" si="67"/>
        <v/>
      </c>
      <c r="K308" s="77" t="str">
        <f t="shared" si="68"/>
        <v/>
      </c>
      <c r="M308" s="51"/>
      <c r="S308" s="159" t="str">
        <f t="shared" ca="1" si="58"/>
        <v/>
      </c>
      <c r="T308" s="159" t="str">
        <f t="shared" ca="1" si="59"/>
        <v/>
      </c>
    </row>
    <row r="309" spans="1:20">
      <c r="A309" s="180" t="str">
        <f t="shared" ca="1" si="69"/>
        <v/>
      </c>
      <c r="B309" s="44"/>
      <c r="C309" s="31" t="str">
        <f t="shared" si="60"/>
        <v/>
      </c>
      <c r="D309" s="32" t="str">
        <f t="shared" si="61"/>
        <v/>
      </c>
      <c r="E309" s="44" t="str">
        <f t="shared" si="62"/>
        <v/>
      </c>
      <c r="F309" s="31" t="str">
        <f t="shared" si="63"/>
        <v/>
      </c>
      <c r="G309" s="32" t="str">
        <f t="shared" si="64"/>
        <v/>
      </c>
      <c r="H309" s="44" t="str">
        <f t="shared" si="65"/>
        <v/>
      </c>
      <c r="I309" s="31" t="str">
        <f t="shared" si="66"/>
        <v/>
      </c>
      <c r="J309" s="32" t="str">
        <f t="shared" si="67"/>
        <v/>
      </c>
      <c r="K309" s="77" t="str">
        <f t="shared" si="68"/>
        <v/>
      </c>
      <c r="M309" s="51"/>
      <c r="S309" s="159" t="str">
        <f t="shared" ca="1" si="58"/>
        <v/>
      </c>
      <c r="T309" s="159" t="str">
        <f t="shared" ca="1" si="59"/>
        <v/>
      </c>
    </row>
    <row r="310" spans="1:20">
      <c r="A310" s="180" t="str">
        <f t="shared" ca="1" si="69"/>
        <v/>
      </c>
      <c r="B310" s="44"/>
      <c r="C310" s="31" t="str">
        <f t="shared" si="60"/>
        <v/>
      </c>
      <c r="D310" s="32" t="str">
        <f t="shared" si="61"/>
        <v/>
      </c>
      <c r="E310" s="44" t="str">
        <f t="shared" si="62"/>
        <v/>
      </c>
      <c r="F310" s="31" t="str">
        <f t="shared" si="63"/>
        <v/>
      </c>
      <c r="G310" s="32" t="str">
        <f t="shared" si="64"/>
        <v/>
      </c>
      <c r="H310" s="44" t="str">
        <f t="shared" si="65"/>
        <v/>
      </c>
      <c r="I310" s="31" t="str">
        <f t="shared" si="66"/>
        <v/>
      </c>
      <c r="J310" s="32" t="str">
        <f t="shared" si="67"/>
        <v/>
      </c>
      <c r="K310" s="77" t="str">
        <f t="shared" si="68"/>
        <v/>
      </c>
      <c r="M310" s="51"/>
      <c r="S310" s="159" t="str">
        <f t="shared" ca="1" si="58"/>
        <v/>
      </c>
      <c r="T310" s="159" t="str">
        <f t="shared" ca="1" si="59"/>
        <v/>
      </c>
    </row>
    <row r="311" spans="1:20">
      <c r="A311" s="180" t="str">
        <f t="shared" ca="1" si="69"/>
        <v/>
      </c>
      <c r="B311" s="44"/>
      <c r="C311" s="31" t="str">
        <f t="shared" si="60"/>
        <v/>
      </c>
      <c r="D311" s="32" t="str">
        <f t="shared" si="61"/>
        <v/>
      </c>
      <c r="E311" s="44" t="str">
        <f t="shared" si="62"/>
        <v/>
      </c>
      <c r="F311" s="31" t="str">
        <f t="shared" si="63"/>
        <v/>
      </c>
      <c r="G311" s="32" t="str">
        <f t="shared" si="64"/>
        <v/>
      </c>
      <c r="H311" s="44" t="str">
        <f t="shared" si="65"/>
        <v/>
      </c>
      <c r="I311" s="31" t="str">
        <f t="shared" si="66"/>
        <v/>
      </c>
      <c r="J311" s="32" t="str">
        <f t="shared" si="67"/>
        <v/>
      </c>
      <c r="K311" s="77" t="str">
        <f t="shared" si="68"/>
        <v/>
      </c>
      <c r="M311" s="51"/>
      <c r="S311" s="159" t="str">
        <f t="shared" ca="1" si="58"/>
        <v/>
      </c>
      <c r="T311" s="159" t="str">
        <f t="shared" ca="1" si="59"/>
        <v/>
      </c>
    </row>
    <row r="312" spans="1:20">
      <c r="A312" s="180" t="str">
        <f t="shared" ca="1" si="69"/>
        <v/>
      </c>
      <c r="B312" s="44"/>
      <c r="C312" s="31" t="str">
        <f t="shared" si="60"/>
        <v/>
      </c>
      <c r="D312" s="32" t="str">
        <f t="shared" si="61"/>
        <v/>
      </c>
      <c r="E312" s="44" t="str">
        <f t="shared" si="62"/>
        <v/>
      </c>
      <c r="F312" s="31" t="str">
        <f t="shared" si="63"/>
        <v/>
      </c>
      <c r="G312" s="32" t="str">
        <f t="shared" si="64"/>
        <v/>
      </c>
      <c r="H312" s="44" t="str">
        <f t="shared" si="65"/>
        <v/>
      </c>
      <c r="I312" s="31" t="str">
        <f t="shared" si="66"/>
        <v/>
      </c>
      <c r="J312" s="32" t="str">
        <f t="shared" si="67"/>
        <v/>
      </c>
      <c r="K312" s="77" t="str">
        <f t="shared" si="68"/>
        <v/>
      </c>
      <c r="M312" s="51"/>
      <c r="S312" s="159" t="str">
        <f t="shared" ca="1" si="58"/>
        <v/>
      </c>
      <c r="T312" s="159" t="str">
        <f t="shared" ca="1" si="59"/>
        <v/>
      </c>
    </row>
    <row r="313" spans="1:20">
      <c r="A313" s="180" t="str">
        <f t="shared" ca="1" si="69"/>
        <v/>
      </c>
      <c r="B313" s="44"/>
      <c r="C313" s="31" t="str">
        <f t="shared" si="60"/>
        <v/>
      </c>
      <c r="D313" s="32" t="str">
        <f t="shared" si="61"/>
        <v/>
      </c>
      <c r="E313" s="44" t="str">
        <f t="shared" si="62"/>
        <v/>
      </c>
      <c r="F313" s="31" t="str">
        <f t="shared" si="63"/>
        <v/>
      </c>
      <c r="G313" s="32" t="str">
        <f t="shared" si="64"/>
        <v/>
      </c>
      <c r="H313" s="44" t="str">
        <f t="shared" si="65"/>
        <v/>
      </c>
      <c r="I313" s="31" t="str">
        <f t="shared" si="66"/>
        <v/>
      </c>
      <c r="J313" s="32" t="str">
        <f t="shared" si="67"/>
        <v/>
      </c>
      <c r="K313" s="77" t="str">
        <f t="shared" si="68"/>
        <v/>
      </c>
      <c r="M313" s="51"/>
      <c r="S313" s="159" t="str">
        <f t="shared" ca="1" si="58"/>
        <v/>
      </c>
      <c r="T313" s="159" t="str">
        <f t="shared" ca="1" si="59"/>
        <v/>
      </c>
    </row>
    <row r="314" spans="1:20">
      <c r="A314" s="180" t="str">
        <f t="shared" ca="1" si="69"/>
        <v/>
      </c>
      <c r="B314" s="44"/>
      <c r="C314" s="31" t="str">
        <f t="shared" si="60"/>
        <v/>
      </c>
      <c r="D314" s="32" t="str">
        <f t="shared" si="61"/>
        <v/>
      </c>
      <c r="E314" s="44" t="str">
        <f t="shared" si="62"/>
        <v/>
      </c>
      <c r="F314" s="31" t="str">
        <f t="shared" si="63"/>
        <v/>
      </c>
      <c r="G314" s="32" t="str">
        <f t="shared" si="64"/>
        <v/>
      </c>
      <c r="H314" s="44" t="str">
        <f t="shared" si="65"/>
        <v/>
      </c>
      <c r="I314" s="31" t="str">
        <f t="shared" si="66"/>
        <v/>
      </c>
      <c r="J314" s="32" t="str">
        <f t="shared" si="67"/>
        <v/>
      </c>
      <c r="K314" s="77" t="str">
        <f t="shared" si="68"/>
        <v/>
      </c>
      <c r="M314" s="51"/>
      <c r="S314" s="159" t="str">
        <f t="shared" ca="1" si="58"/>
        <v/>
      </c>
      <c r="T314" s="159" t="str">
        <f t="shared" ca="1" si="59"/>
        <v/>
      </c>
    </row>
    <row r="315" spans="1:20">
      <c r="A315" s="180" t="str">
        <f t="shared" ca="1" si="69"/>
        <v/>
      </c>
      <c r="B315" s="44"/>
      <c r="C315" s="31" t="str">
        <f t="shared" si="60"/>
        <v/>
      </c>
      <c r="D315" s="32" t="str">
        <f t="shared" si="61"/>
        <v/>
      </c>
      <c r="E315" s="44" t="str">
        <f t="shared" si="62"/>
        <v/>
      </c>
      <c r="F315" s="31" t="str">
        <f t="shared" si="63"/>
        <v/>
      </c>
      <c r="G315" s="32" t="str">
        <f t="shared" si="64"/>
        <v/>
      </c>
      <c r="H315" s="44" t="str">
        <f t="shared" si="65"/>
        <v/>
      </c>
      <c r="I315" s="31" t="str">
        <f t="shared" si="66"/>
        <v/>
      </c>
      <c r="J315" s="32" t="str">
        <f t="shared" si="67"/>
        <v/>
      </c>
      <c r="K315" s="77" t="str">
        <f t="shared" si="68"/>
        <v/>
      </c>
      <c r="M315" s="51"/>
      <c r="S315" s="159" t="str">
        <f t="shared" ca="1" si="58"/>
        <v/>
      </c>
      <c r="T315" s="159" t="str">
        <f t="shared" ca="1" si="59"/>
        <v/>
      </c>
    </row>
    <row r="316" spans="1:20">
      <c r="A316" s="180" t="str">
        <f t="shared" ca="1" si="69"/>
        <v/>
      </c>
      <c r="B316" s="44"/>
      <c r="C316" s="31" t="str">
        <f t="shared" si="60"/>
        <v/>
      </c>
      <c r="D316" s="32" t="str">
        <f t="shared" si="61"/>
        <v/>
      </c>
      <c r="E316" s="44" t="str">
        <f t="shared" si="62"/>
        <v/>
      </c>
      <c r="F316" s="31" t="str">
        <f t="shared" si="63"/>
        <v/>
      </c>
      <c r="G316" s="32" t="str">
        <f t="shared" si="64"/>
        <v/>
      </c>
      <c r="H316" s="44" t="str">
        <f t="shared" si="65"/>
        <v/>
      </c>
      <c r="I316" s="31" t="str">
        <f t="shared" si="66"/>
        <v/>
      </c>
      <c r="J316" s="32" t="str">
        <f t="shared" si="67"/>
        <v/>
      </c>
      <c r="K316" s="77" t="str">
        <f t="shared" si="68"/>
        <v/>
      </c>
      <c r="M316" s="51"/>
      <c r="S316" s="159" t="str">
        <f t="shared" ca="1" si="58"/>
        <v/>
      </c>
      <c r="T316" s="159" t="str">
        <f t="shared" ca="1" si="59"/>
        <v/>
      </c>
    </row>
    <row r="317" spans="1:20">
      <c r="A317" s="180" t="str">
        <f t="shared" ca="1" si="69"/>
        <v/>
      </c>
      <c r="B317" s="44"/>
      <c r="C317" s="31" t="str">
        <f t="shared" si="60"/>
        <v/>
      </c>
      <c r="D317" s="32" t="str">
        <f t="shared" si="61"/>
        <v/>
      </c>
      <c r="E317" s="44" t="str">
        <f t="shared" si="62"/>
        <v/>
      </c>
      <c r="F317" s="31" t="str">
        <f t="shared" si="63"/>
        <v/>
      </c>
      <c r="G317" s="32" t="str">
        <f t="shared" si="64"/>
        <v/>
      </c>
      <c r="H317" s="44" t="str">
        <f t="shared" si="65"/>
        <v/>
      </c>
      <c r="I317" s="31" t="str">
        <f t="shared" si="66"/>
        <v/>
      </c>
      <c r="J317" s="32" t="str">
        <f t="shared" si="67"/>
        <v/>
      </c>
      <c r="K317" s="77" t="str">
        <f t="shared" si="68"/>
        <v/>
      </c>
      <c r="M317" s="51"/>
      <c r="S317" s="159" t="str">
        <f t="shared" ca="1" si="58"/>
        <v/>
      </c>
      <c r="T317" s="159" t="str">
        <f t="shared" ca="1" si="59"/>
        <v/>
      </c>
    </row>
    <row r="318" spans="1:20">
      <c r="A318" s="180" t="str">
        <f t="shared" ca="1" si="69"/>
        <v/>
      </c>
      <c r="B318" s="44"/>
      <c r="C318" s="31" t="str">
        <f t="shared" si="60"/>
        <v/>
      </c>
      <c r="D318" s="32" t="str">
        <f t="shared" si="61"/>
        <v/>
      </c>
      <c r="E318" s="44" t="str">
        <f t="shared" si="62"/>
        <v/>
      </c>
      <c r="F318" s="31" t="str">
        <f t="shared" si="63"/>
        <v/>
      </c>
      <c r="G318" s="32" t="str">
        <f t="shared" si="64"/>
        <v/>
      </c>
      <c r="H318" s="44" t="str">
        <f t="shared" si="65"/>
        <v/>
      </c>
      <c r="I318" s="31" t="str">
        <f t="shared" si="66"/>
        <v/>
      </c>
      <c r="J318" s="32" t="str">
        <f t="shared" si="67"/>
        <v/>
      </c>
      <c r="K318" s="77" t="str">
        <f t="shared" si="68"/>
        <v/>
      </c>
      <c r="M318" s="51"/>
      <c r="S318" s="159" t="str">
        <f t="shared" ca="1" si="58"/>
        <v/>
      </c>
      <c r="T318" s="159" t="str">
        <f t="shared" ca="1" si="59"/>
        <v/>
      </c>
    </row>
    <row r="319" spans="1:20">
      <c r="A319" s="180" t="str">
        <f t="shared" ca="1" si="69"/>
        <v/>
      </c>
      <c r="B319" s="44"/>
      <c r="C319" s="31" t="str">
        <f t="shared" si="60"/>
        <v/>
      </c>
      <c r="D319" s="32" t="str">
        <f t="shared" si="61"/>
        <v/>
      </c>
      <c r="E319" s="44" t="str">
        <f t="shared" si="62"/>
        <v/>
      </c>
      <c r="F319" s="31" t="str">
        <f t="shared" si="63"/>
        <v/>
      </c>
      <c r="G319" s="32" t="str">
        <f t="shared" si="64"/>
        <v/>
      </c>
      <c r="H319" s="44" t="str">
        <f t="shared" si="65"/>
        <v/>
      </c>
      <c r="I319" s="31" t="str">
        <f t="shared" si="66"/>
        <v/>
      </c>
      <c r="J319" s="32" t="str">
        <f t="shared" si="67"/>
        <v/>
      </c>
      <c r="K319" s="77" t="str">
        <f t="shared" si="68"/>
        <v/>
      </c>
      <c r="M319" s="51"/>
      <c r="S319" s="159" t="str">
        <f t="shared" ca="1" si="58"/>
        <v/>
      </c>
      <c r="T319" s="159" t="str">
        <f t="shared" ca="1" si="59"/>
        <v/>
      </c>
    </row>
    <row r="320" spans="1:20">
      <c r="A320" s="180" t="str">
        <f t="shared" ca="1" si="69"/>
        <v/>
      </c>
      <c r="B320" s="44"/>
      <c r="C320" s="31" t="str">
        <f t="shared" si="60"/>
        <v/>
      </c>
      <c r="D320" s="32" t="str">
        <f t="shared" si="61"/>
        <v/>
      </c>
      <c r="E320" s="44" t="str">
        <f t="shared" si="62"/>
        <v/>
      </c>
      <c r="F320" s="31" t="str">
        <f t="shared" si="63"/>
        <v/>
      </c>
      <c r="G320" s="32" t="str">
        <f t="shared" si="64"/>
        <v/>
      </c>
      <c r="H320" s="44" t="str">
        <f t="shared" si="65"/>
        <v/>
      </c>
      <c r="I320" s="31" t="str">
        <f t="shared" si="66"/>
        <v/>
      </c>
      <c r="J320" s="32" t="str">
        <f t="shared" si="67"/>
        <v/>
      </c>
      <c r="K320" s="77" t="str">
        <f t="shared" si="68"/>
        <v/>
      </c>
      <c r="M320" s="51"/>
      <c r="S320" s="159" t="str">
        <f t="shared" ca="1" si="58"/>
        <v/>
      </c>
      <c r="T320" s="159" t="str">
        <f t="shared" ca="1" si="59"/>
        <v/>
      </c>
    </row>
    <row r="321" spans="1:20">
      <c r="A321" s="180" t="str">
        <f t="shared" ca="1" si="69"/>
        <v/>
      </c>
      <c r="B321" s="44"/>
      <c r="C321" s="31" t="str">
        <f t="shared" si="60"/>
        <v/>
      </c>
      <c r="D321" s="32" t="str">
        <f t="shared" si="61"/>
        <v/>
      </c>
      <c r="E321" s="44" t="str">
        <f t="shared" si="62"/>
        <v/>
      </c>
      <c r="F321" s="31" t="str">
        <f t="shared" si="63"/>
        <v/>
      </c>
      <c r="G321" s="32" t="str">
        <f t="shared" si="64"/>
        <v/>
      </c>
      <c r="H321" s="44" t="str">
        <f t="shared" si="65"/>
        <v/>
      </c>
      <c r="I321" s="31" t="str">
        <f t="shared" si="66"/>
        <v/>
      </c>
      <c r="J321" s="32" t="str">
        <f t="shared" si="67"/>
        <v/>
      </c>
      <c r="K321" s="77" t="str">
        <f t="shared" si="68"/>
        <v/>
      </c>
      <c r="M321" s="51"/>
      <c r="S321" s="159" t="str">
        <f t="shared" ca="1" si="58"/>
        <v/>
      </c>
      <c r="T321" s="159" t="str">
        <f t="shared" ca="1" si="59"/>
        <v/>
      </c>
    </row>
    <row r="322" spans="1:20">
      <c r="A322" s="180" t="str">
        <f t="shared" ca="1" si="69"/>
        <v/>
      </c>
      <c r="B322" s="44"/>
      <c r="C322" s="31" t="str">
        <f t="shared" si="60"/>
        <v/>
      </c>
      <c r="D322" s="32" t="str">
        <f t="shared" si="61"/>
        <v/>
      </c>
      <c r="E322" s="44" t="str">
        <f t="shared" si="62"/>
        <v/>
      </c>
      <c r="F322" s="31" t="str">
        <f t="shared" si="63"/>
        <v/>
      </c>
      <c r="G322" s="32" t="str">
        <f t="shared" si="64"/>
        <v/>
      </c>
      <c r="H322" s="44" t="str">
        <f t="shared" si="65"/>
        <v/>
      </c>
      <c r="I322" s="31" t="str">
        <f t="shared" si="66"/>
        <v/>
      </c>
      <c r="J322" s="32" t="str">
        <f t="shared" si="67"/>
        <v/>
      </c>
      <c r="K322" s="77" t="str">
        <f t="shared" si="68"/>
        <v/>
      </c>
      <c r="M322" s="51"/>
      <c r="S322" s="159" t="str">
        <f t="shared" ca="1" si="58"/>
        <v/>
      </c>
      <c r="T322" s="159" t="str">
        <f t="shared" ca="1" si="59"/>
        <v/>
      </c>
    </row>
    <row r="323" spans="1:20">
      <c r="A323" s="180" t="str">
        <f t="shared" ca="1" si="69"/>
        <v/>
      </c>
      <c r="B323" s="44"/>
      <c r="C323" s="31" t="str">
        <f t="shared" si="60"/>
        <v/>
      </c>
      <c r="D323" s="32" t="str">
        <f t="shared" si="61"/>
        <v/>
      </c>
      <c r="E323" s="44" t="str">
        <f t="shared" si="62"/>
        <v/>
      </c>
      <c r="F323" s="31" t="str">
        <f t="shared" si="63"/>
        <v/>
      </c>
      <c r="G323" s="32" t="str">
        <f t="shared" si="64"/>
        <v/>
      </c>
      <c r="H323" s="44" t="str">
        <f t="shared" si="65"/>
        <v/>
      </c>
      <c r="I323" s="31" t="str">
        <f t="shared" si="66"/>
        <v/>
      </c>
      <c r="J323" s="32" t="str">
        <f t="shared" si="67"/>
        <v/>
      </c>
      <c r="K323" s="77" t="str">
        <f t="shared" si="68"/>
        <v/>
      </c>
      <c r="M323" s="51"/>
      <c r="S323" s="159" t="str">
        <f t="shared" ca="1" si="58"/>
        <v/>
      </c>
      <c r="T323" s="159" t="str">
        <f t="shared" ca="1" si="59"/>
        <v/>
      </c>
    </row>
    <row r="324" spans="1:20">
      <c r="A324" s="180" t="str">
        <f t="shared" ca="1" si="69"/>
        <v/>
      </c>
      <c r="B324" s="44"/>
      <c r="C324" s="31" t="str">
        <f t="shared" si="60"/>
        <v/>
      </c>
      <c r="D324" s="32" t="str">
        <f t="shared" si="61"/>
        <v/>
      </c>
      <c r="E324" s="44" t="str">
        <f t="shared" si="62"/>
        <v/>
      </c>
      <c r="F324" s="31" t="str">
        <f t="shared" si="63"/>
        <v/>
      </c>
      <c r="G324" s="32" t="str">
        <f t="shared" si="64"/>
        <v/>
      </c>
      <c r="H324" s="44" t="str">
        <f t="shared" si="65"/>
        <v/>
      </c>
      <c r="I324" s="31" t="str">
        <f t="shared" si="66"/>
        <v/>
      </c>
      <c r="J324" s="32" t="str">
        <f t="shared" si="67"/>
        <v/>
      </c>
      <c r="K324" s="77" t="str">
        <f t="shared" si="68"/>
        <v/>
      </c>
      <c r="M324" s="51"/>
      <c r="S324" s="159" t="str">
        <f t="shared" ref="S324:S387" ca="1" si="70">IF(COUNTIF(Q:Q,O324),O324,"")</f>
        <v/>
      </c>
      <c r="T324" s="159" t="str">
        <f t="shared" ref="T324:T387" ca="1" si="71">IF(S324&gt;$A$14,S324,"")</f>
        <v/>
      </c>
    </row>
    <row r="325" spans="1:20">
      <c r="A325" s="180" t="str">
        <f t="shared" ca="1" si="69"/>
        <v/>
      </c>
      <c r="B325" s="44"/>
      <c r="C325" s="31" t="str">
        <f t="shared" si="60"/>
        <v/>
      </c>
      <c r="D325" s="32" t="str">
        <f t="shared" si="61"/>
        <v/>
      </c>
      <c r="E325" s="44" t="str">
        <f t="shared" si="62"/>
        <v/>
      </c>
      <c r="F325" s="31" t="str">
        <f t="shared" si="63"/>
        <v/>
      </c>
      <c r="G325" s="32" t="str">
        <f t="shared" si="64"/>
        <v/>
      </c>
      <c r="H325" s="44" t="str">
        <f t="shared" si="65"/>
        <v/>
      </c>
      <c r="I325" s="31" t="str">
        <f t="shared" si="66"/>
        <v/>
      </c>
      <c r="J325" s="32" t="str">
        <f t="shared" si="67"/>
        <v/>
      </c>
      <c r="K325" s="77" t="str">
        <f t="shared" si="68"/>
        <v/>
      </c>
      <c r="M325" s="51"/>
      <c r="S325" s="159" t="str">
        <f t="shared" ca="1" si="70"/>
        <v/>
      </c>
      <c r="T325" s="159" t="str">
        <f t="shared" ca="1" si="71"/>
        <v/>
      </c>
    </row>
    <row r="326" spans="1:20">
      <c r="A326" s="180" t="str">
        <f t="shared" ca="1" si="69"/>
        <v/>
      </c>
      <c r="B326" s="44"/>
      <c r="C326" s="31" t="str">
        <f t="shared" si="60"/>
        <v/>
      </c>
      <c r="D326" s="32" t="str">
        <f t="shared" si="61"/>
        <v/>
      </c>
      <c r="E326" s="44" t="str">
        <f t="shared" si="62"/>
        <v/>
      </c>
      <c r="F326" s="31" t="str">
        <f t="shared" si="63"/>
        <v/>
      </c>
      <c r="G326" s="32" t="str">
        <f t="shared" si="64"/>
        <v/>
      </c>
      <c r="H326" s="44" t="str">
        <f t="shared" si="65"/>
        <v/>
      </c>
      <c r="I326" s="31" t="str">
        <f t="shared" si="66"/>
        <v/>
      </c>
      <c r="J326" s="32" t="str">
        <f t="shared" si="67"/>
        <v/>
      </c>
      <c r="K326" s="77" t="str">
        <f t="shared" si="68"/>
        <v/>
      </c>
      <c r="M326" s="51"/>
      <c r="S326" s="159" t="str">
        <f t="shared" ca="1" si="70"/>
        <v/>
      </c>
      <c r="T326" s="159" t="str">
        <f t="shared" ca="1" si="71"/>
        <v/>
      </c>
    </row>
    <row r="327" spans="1:20">
      <c r="A327" s="180" t="str">
        <f t="shared" ca="1" si="69"/>
        <v/>
      </c>
      <c r="B327" s="44"/>
      <c r="C327" s="31" t="str">
        <f t="shared" si="60"/>
        <v/>
      </c>
      <c r="D327" s="32" t="str">
        <f t="shared" si="61"/>
        <v/>
      </c>
      <c r="E327" s="44" t="str">
        <f t="shared" si="62"/>
        <v/>
      </c>
      <c r="F327" s="31" t="str">
        <f t="shared" si="63"/>
        <v/>
      </c>
      <c r="G327" s="32" t="str">
        <f t="shared" si="64"/>
        <v/>
      </c>
      <c r="H327" s="44" t="str">
        <f t="shared" si="65"/>
        <v/>
      </c>
      <c r="I327" s="31" t="str">
        <f t="shared" si="66"/>
        <v/>
      </c>
      <c r="J327" s="32" t="str">
        <f t="shared" si="67"/>
        <v/>
      </c>
      <c r="K327" s="77" t="str">
        <f t="shared" si="68"/>
        <v/>
      </c>
      <c r="M327" s="51"/>
      <c r="S327" s="159" t="str">
        <f t="shared" ca="1" si="70"/>
        <v/>
      </c>
      <c r="T327" s="159" t="str">
        <f t="shared" ca="1" si="71"/>
        <v/>
      </c>
    </row>
    <row r="328" spans="1:20">
      <c r="A328" s="180" t="str">
        <f t="shared" ca="1" si="69"/>
        <v/>
      </c>
      <c r="B328" s="44"/>
      <c r="C328" s="31" t="str">
        <f t="shared" si="60"/>
        <v/>
      </c>
      <c r="D328" s="32" t="str">
        <f t="shared" si="61"/>
        <v/>
      </c>
      <c r="E328" s="44" t="str">
        <f t="shared" si="62"/>
        <v/>
      </c>
      <c r="F328" s="31" t="str">
        <f t="shared" si="63"/>
        <v/>
      </c>
      <c r="G328" s="32" t="str">
        <f t="shared" si="64"/>
        <v/>
      </c>
      <c r="H328" s="44" t="str">
        <f t="shared" si="65"/>
        <v/>
      </c>
      <c r="I328" s="31" t="str">
        <f t="shared" si="66"/>
        <v/>
      </c>
      <c r="J328" s="32" t="str">
        <f t="shared" si="67"/>
        <v/>
      </c>
      <c r="K328" s="77" t="str">
        <f t="shared" si="68"/>
        <v/>
      </c>
      <c r="M328" s="51"/>
      <c r="S328" s="159" t="str">
        <f t="shared" ca="1" si="70"/>
        <v/>
      </c>
      <c r="T328" s="159" t="str">
        <f t="shared" ca="1" si="71"/>
        <v/>
      </c>
    </row>
    <row r="329" spans="1:20">
      <c r="A329" s="180" t="str">
        <f t="shared" ca="1" si="69"/>
        <v/>
      </c>
      <c r="B329" s="44"/>
      <c r="C329" s="31" t="str">
        <f t="shared" si="60"/>
        <v/>
      </c>
      <c r="D329" s="32" t="str">
        <f t="shared" si="61"/>
        <v/>
      </c>
      <c r="E329" s="44" t="str">
        <f t="shared" si="62"/>
        <v/>
      </c>
      <c r="F329" s="31" t="str">
        <f t="shared" si="63"/>
        <v/>
      </c>
      <c r="G329" s="32" t="str">
        <f t="shared" si="64"/>
        <v/>
      </c>
      <c r="H329" s="44" t="str">
        <f t="shared" si="65"/>
        <v/>
      </c>
      <c r="I329" s="31" t="str">
        <f t="shared" si="66"/>
        <v/>
      </c>
      <c r="J329" s="32" t="str">
        <f t="shared" si="67"/>
        <v/>
      </c>
      <c r="K329" s="77" t="str">
        <f t="shared" si="68"/>
        <v/>
      </c>
      <c r="M329" s="51"/>
      <c r="S329" s="159" t="str">
        <f t="shared" ca="1" si="70"/>
        <v/>
      </c>
      <c r="T329" s="159" t="str">
        <f t="shared" ca="1" si="71"/>
        <v/>
      </c>
    </row>
    <row r="330" spans="1:20">
      <c r="A330" s="180" t="str">
        <f t="shared" ca="1" si="69"/>
        <v/>
      </c>
      <c r="B330" s="44"/>
      <c r="C330" s="31" t="str">
        <f t="shared" si="60"/>
        <v/>
      </c>
      <c r="D330" s="32" t="str">
        <f t="shared" si="61"/>
        <v/>
      </c>
      <c r="E330" s="44" t="str">
        <f t="shared" si="62"/>
        <v/>
      </c>
      <c r="F330" s="31" t="str">
        <f t="shared" si="63"/>
        <v/>
      </c>
      <c r="G330" s="32" t="str">
        <f t="shared" si="64"/>
        <v/>
      </c>
      <c r="H330" s="44" t="str">
        <f t="shared" si="65"/>
        <v/>
      </c>
      <c r="I330" s="31" t="str">
        <f t="shared" si="66"/>
        <v/>
      </c>
      <c r="J330" s="32" t="str">
        <f t="shared" si="67"/>
        <v/>
      </c>
      <c r="K330" s="77" t="str">
        <f t="shared" si="68"/>
        <v/>
      </c>
      <c r="M330" s="51"/>
      <c r="S330" s="159" t="str">
        <f t="shared" ca="1" si="70"/>
        <v/>
      </c>
      <c r="T330" s="159" t="str">
        <f t="shared" ca="1" si="71"/>
        <v/>
      </c>
    </row>
    <row r="331" spans="1:20">
      <c r="A331" s="180" t="str">
        <f t="shared" ca="1" si="69"/>
        <v/>
      </c>
      <c r="B331" s="44"/>
      <c r="C331" s="31" t="str">
        <f t="shared" si="60"/>
        <v/>
      </c>
      <c r="D331" s="32" t="str">
        <f t="shared" si="61"/>
        <v/>
      </c>
      <c r="E331" s="44" t="str">
        <f t="shared" si="62"/>
        <v/>
      </c>
      <c r="F331" s="31" t="str">
        <f t="shared" si="63"/>
        <v/>
      </c>
      <c r="G331" s="32" t="str">
        <f t="shared" si="64"/>
        <v/>
      </c>
      <c r="H331" s="44" t="str">
        <f t="shared" si="65"/>
        <v/>
      </c>
      <c r="I331" s="31" t="str">
        <f t="shared" si="66"/>
        <v/>
      </c>
      <c r="J331" s="32" t="str">
        <f t="shared" si="67"/>
        <v/>
      </c>
      <c r="K331" s="77" t="str">
        <f t="shared" si="68"/>
        <v/>
      </c>
      <c r="M331" s="51"/>
      <c r="S331" s="159" t="str">
        <f t="shared" ca="1" si="70"/>
        <v/>
      </c>
      <c r="T331" s="159" t="str">
        <f t="shared" ca="1" si="71"/>
        <v/>
      </c>
    </row>
    <row r="332" spans="1:20">
      <c r="A332" s="180" t="str">
        <f t="shared" ca="1" si="69"/>
        <v/>
      </c>
      <c r="B332" s="44"/>
      <c r="C332" s="31" t="str">
        <f t="shared" si="60"/>
        <v/>
      </c>
      <c r="D332" s="32" t="str">
        <f t="shared" si="61"/>
        <v/>
      </c>
      <c r="E332" s="44" t="str">
        <f t="shared" si="62"/>
        <v/>
      </c>
      <c r="F332" s="31" t="str">
        <f t="shared" si="63"/>
        <v/>
      </c>
      <c r="G332" s="32" t="str">
        <f t="shared" si="64"/>
        <v/>
      </c>
      <c r="H332" s="44" t="str">
        <f t="shared" si="65"/>
        <v/>
      </c>
      <c r="I332" s="31" t="str">
        <f t="shared" si="66"/>
        <v/>
      </c>
      <c r="J332" s="32" t="str">
        <f t="shared" si="67"/>
        <v/>
      </c>
      <c r="K332" s="77" t="str">
        <f t="shared" si="68"/>
        <v/>
      </c>
      <c r="M332" s="51"/>
      <c r="S332" s="159" t="str">
        <f t="shared" ca="1" si="70"/>
        <v/>
      </c>
      <c r="T332" s="159" t="str">
        <f t="shared" ca="1" si="71"/>
        <v/>
      </c>
    </row>
    <row r="333" spans="1:20">
      <c r="A333" s="180" t="str">
        <f t="shared" ca="1" si="69"/>
        <v/>
      </c>
      <c r="B333" s="44"/>
      <c r="C333" s="31" t="str">
        <f t="shared" si="60"/>
        <v/>
      </c>
      <c r="D333" s="32" t="str">
        <f t="shared" si="61"/>
        <v/>
      </c>
      <c r="E333" s="44" t="str">
        <f t="shared" si="62"/>
        <v/>
      </c>
      <c r="F333" s="31" t="str">
        <f t="shared" si="63"/>
        <v/>
      </c>
      <c r="G333" s="32" t="str">
        <f t="shared" si="64"/>
        <v/>
      </c>
      <c r="H333" s="44" t="str">
        <f t="shared" si="65"/>
        <v/>
      </c>
      <c r="I333" s="31" t="str">
        <f t="shared" si="66"/>
        <v/>
      </c>
      <c r="J333" s="32" t="str">
        <f t="shared" si="67"/>
        <v/>
      </c>
      <c r="K333" s="77" t="str">
        <f t="shared" si="68"/>
        <v/>
      </c>
      <c r="M333" s="51"/>
      <c r="S333" s="159" t="str">
        <f t="shared" ca="1" si="70"/>
        <v/>
      </c>
      <c r="T333" s="159" t="str">
        <f t="shared" ca="1" si="71"/>
        <v/>
      </c>
    </row>
    <row r="334" spans="1:20">
      <c r="A334" s="180" t="str">
        <f t="shared" ca="1" si="69"/>
        <v/>
      </c>
      <c r="B334" s="44"/>
      <c r="C334" s="31" t="str">
        <f t="shared" si="60"/>
        <v/>
      </c>
      <c r="D334" s="32" t="str">
        <f t="shared" si="61"/>
        <v/>
      </c>
      <c r="E334" s="44" t="str">
        <f t="shared" si="62"/>
        <v/>
      </c>
      <c r="F334" s="31" t="str">
        <f t="shared" si="63"/>
        <v/>
      </c>
      <c r="G334" s="32" t="str">
        <f t="shared" si="64"/>
        <v/>
      </c>
      <c r="H334" s="44" t="str">
        <f t="shared" si="65"/>
        <v/>
      </c>
      <c r="I334" s="31" t="str">
        <f t="shared" si="66"/>
        <v/>
      </c>
      <c r="J334" s="32" t="str">
        <f t="shared" si="67"/>
        <v/>
      </c>
      <c r="K334" s="77" t="str">
        <f t="shared" si="68"/>
        <v/>
      </c>
      <c r="M334" s="51"/>
      <c r="S334" s="159" t="str">
        <f t="shared" ca="1" si="70"/>
        <v/>
      </c>
      <c r="T334" s="159" t="str">
        <f t="shared" ca="1" si="71"/>
        <v/>
      </c>
    </row>
    <row r="335" spans="1:20">
      <c r="A335" s="180" t="str">
        <f t="shared" ca="1" si="69"/>
        <v/>
      </c>
      <c r="B335" s="44"/>
      <c r="C335" s="31" t="str">
        <f t="shared" si="60"/>
        <v/>
      </c>
      <c r="D335" s="32" t="str">
        <f t="shared" si="61"/>
        <v/>
      </c>
      <c r="E335" s="44" t="str">
        <f t="shared" si="62"/>
        <v/>
      </c>
      <c r="F335" s="31" t="str">
        <f t="shared" si="63"/>
        <v/>
      </c>
      <c r="G335" s="32" t="str">
        <f t="shared" si="64"/>
        <v/>
      </c>
      <c r="H335" s="44" t="str">
        <f t="shared" si="65"/>
        <v/>
      </c>
      <c r="I335" s="31" t="str">
        <f t="shared" si="66"/>
        <v/>
      </c>
      <c r="J335" s="32" t="str">
        <f t="shared" si="67"/>
        <v/>
      </c>
      <c r="K335" s="77" t="str">
        <f t="shared" si="68"/>
        <v/>
      </c>
      <c r="M335" s="51"/>
      <c r="S335" s="159" t="str">
        <f t="shared" ca="1" si="70"/>
        <v/>
      </c>
      <c r="T335" s="159" t="str">
        <f t="shared" ca="1" si="71"/>
        <v/>
      </c>
    </row>
    <row r="336" spans="1:20">
      <c r="A336" s="180" t="str">
        <f t="shared" ca="1" si="69"/>
        <v/>
      </c>
      <c r="B336" s="44"/>
      <c r="C336" s="31" t="str">
        <f t="shared" ref="C336:C347" si="72">IF(ISBLANK(B336),"",-1*(B336-$B$14)*$B$8*$B$5*10^-4)</f>
        <v/>
      </c>
      <c r="D336" s="32" t="str">
        <f t="shared" ref="D336:D347" si="73">IF(ISBLANK(B336),"",$B$6*ROUNDUP(A336-$A$14,0)/360*$B$5)</f>
        <v/>
      </c>
      <c r="E336" s="44" t="str">
        <f t="shared" ref="E336:E347" si="74">IF(ISBLANK(B336),"",VLOOKUP(A336,O:P,2))</f>
        <v/>
      </c>
      <c r="F336" s="31" t="str">
        <f t="shared" ref="F336:F347" si="75">IF(ISBLANK(B336),"",(E336-$E$14)/100*$C$5)</f>
        <v/>
      </c>
      <c r="G336" s="32" t="str">
        <f t="shared" ref="G336:G347" si="76">IF(ISBLANK(B336),"",$C$6*ROUNDUP(A336-$A$14,0)/360*$C$5-$C$7*ROUNDUP(A336-$A$14,0)/360*$C$5*$E$14/100)</f>
        <v/>
      </c>
      <c r="H336" s="44" t="str">
        <f t="shared" ref="H336:H347" si="77">IF(ISBLANK(B336),"",VLOOKUP(A336,Q:R,2))</f>
        <v/>
      </c>
      <c r="I336" s="31" t="str">
        <f t="shared" ref="I336:I347" si="78">IF(ISBLANK(B336),"",(H336-$H$14)/100*$D$5)</f>
        <v/>
      </c>
      <c r="J336" s="32" t="str">
        <f t="shared" ref="J336:J347" si="79">IF(ISBLANK(B336),"",$D$6*ROUNDUP(A336-$A$14,0)/360*$D$5-$D$7*ROUNDUP(A336-$A$14,0)/360*$D$5*$H$14/100)</f>
        <v/>
      </c>
      <c r="K336" s="77" t="str">
        <f t="shared" ref="K336:K347" si="80">IF(ISBLANK(B336),"",C336+D336-F336-G336+I336+J336)</f>
        <v/>
      </c>
      <c r="M336" s="51"/>
      <c r="S336" s="159" t="str">
        <f t="shared" ca="1" si="70"/>
        <v/>
      </c>
      <c r="T336" s="159" t="str">
        <f t="shared" ca="1" si="71"/>
        <v/>
      </c>
    </row>
    <row r="337" spans="1:20">
      <c r="A337" s="180" t="str">
        <f t="shared" ca="1" si="69"/>
        <v/>
      </c>
      <c r="B337" s="44"/>
      <c r="C337" s="31" t="str">
        <f t="shared" si="72"/>
        <v/>
      </c>
      <c r="D337" s="32" t="str">
        <f t="shared" si="73"/>
        <v/>
      </c>
      <c r="E337" s="44" t="str">
        <f t="shared" si="74"/>
        <v/>
      </c>
      <c r="F337" s="31" t="str">
        <f t="shared" si="75"/>
        <v/>
      </c>
      <c r="G337" s="32" t="str">
        <f t="shared" si="76"/>
        <v/>
      </c>
      <c r="H337" s="44" t="str">
        <f t="shared" si="77"/>
        <v/>
      </c>
      <c r="I337" s="31" t="str">
        <f t="shared" si="78"/>
        <v/>
      </c>
      <c r="J337" s="32" t="str">
        <f t="shared" si="79"/>
        <v/>
      </c>
      <c r="K337" s="77" t="str">
        <f t="shared" si="80"/>
        <v/>
      </c>
      <c r="M337" s="51"/>
      <c r="S337" s="159" t="str">
        <f t="shared" ca="1" si="70"/>
        <v/>
      </c>
      <c r="T337" s="159" t="str">
        <f t="shared" ca="1" si="71"/>
        <v/>
      </c>
    </row>
    <row r="338" spans="1:20">
      <c r="A338" s="180" t="str">
        <f t="shared" ca="1" si="69"/>
        <v/>
      </c>
      <c r="B338" s="44"/>
      <c r="C338" s="31" t="str">
        <f t="shared" si="72"/>
        <v/>
      </c>
      <c r="D338" s="32" t="str">
        <f t="shared" si="73"/>
        <v/>
      </c>
      <c r="E338" s="44" t="str">
        <f t="shared" si="74"/>
        <v/>
      </c>
      <c r="F338" s="31" t="str">
        <f t="shared" si="75"/>
        <v/>
      </c>
      <c r="G338" s="32" t="str">
        <f t="shared" si="76"/>
        <v/>
      </c>
      <c r="H338" s="44" t="str">
        <f t="shared" si="77"/>
        <v/>
      </c>
      <c r="I338" s="31" t="str">
        <f t="shared" si="78"/>
        <v/>
      </c>
      <c r="J338" s="32" t="str">
        <f t="shared" si="79"/>
        <v/>
      </c>
      <c r="K338" s="77" t="str">
        <f t="shared" si="80"/>
        <v/>
      </c>
      <c r="M338" s="51"/>
      <c r="S338" s="159" t="str">
        <f t="shared" ca="1" si="70"/>
        <v/>
      </c>
      <c r="T338" s="159" t="str">
        <f t="shared" ca="1" si="71"/>
        <v/>
      </c>
    </row>
    <row r="339" spans="1:20">
      <c r="A339" s="180" t="str">
        <f t="shared" ca="1" si="69"/>
        <v/>
      </c>
      <c r="B339" s="44"/>
      <c r="C339" s="31" t="str">
        <f t="shared" si="72"/>
        <v/>
      </c>
      <c r="D339" s="32" t="str">
        <f t="shared" si="73"/>
        <v/>
      </c>
      <c r="E339" s="44" t="str">
        <f t="shared" si="74"/>
        <v/>
      </c>
      <c r="F339" s="31" t="str">
        <f t="shared" si="75"/>
        <v/>
      </c>
      <c r="G339" s="32" t="str">
        <f t="shared" si="76"/>
        <v/>
      </c>
      <c r="H339" s="44" t="str">
        <f t="shared" si="77"/>
        <v/>
      </c>
      <c r="I339" s="31" t="str">
        <f t="shared" si="78"/>
        <v/>
      </c>
      <c r="J339" s="32" t="str">
        <f t="shared" si="79"/>
        <v/>
      </c>
      <c r="K339" s="77" t="str">
        <f t="shared" si="80"/>
        <v/>
      </c>
      <c r="M339" s="51"/>
      <c r="S339" s="159" t="str">
        <f t="shared" ca="1" si="70"/>
        <v/>
      </c>
      <c r="T339" s="159" t="str">
        <f t="shared" ca="1" si="71"/>
        <v/>
      </c>
    </row>
    <row r="340" spans="1:20">
      <c r="A340" s="180" t="str">
        <f t="shared" ca="1" si="69"/>
        <v/>
      </c>
      <c r="B340" s="44"/>
      <c r="C340" s="31" t="str">
        <f t="shared" si="72"/>
        <v/>
      </c>
      <c r="D340" s="32" t="str">
        <f t="shared" si="73"/>
        <v/>
      </c>
      <c r="E340" s="44" t="str">
        <f t="shared" si="74"/>
        <v/>
      </c>
      <c r="F340" s="31" t="str">
        <f t="shared" si="75"/>
        <v/>
      </c>
      <c r="G340" s="32" t="str">
        <f t="shared" si="76"/>
        <v/>
      </c>
      <c r="H340" s="44" t="str">
        <f t="shared" si="77"/>
        <v/>
      </c>
      <c r="I340" s="31" t="str">
        <f t="shared" si="78"/>
        <v/>
      </c>
      <c r="J340" s="32" t="str">
        <f t="shared" si="79"/>
        <v/>
      </c>
      <c r="K340" s="77" t="str">
        <f t="shared" si="80"/>
        <v/>
      </c>
      <c r="M340" s="51"/>
      <c r="S340" s="159" t="str">
        <f t="shared" ca="1" si="70"/>
        <v/>
      </c>
      <c r="T340" s="159" t="str">
        <f t="shared" ca="1" si="71"/>
        <v/>
      </c>
    </row>
    <row r="341" spans="1:20">
      <c r="A341" s="180" t="str">
        <f t="shared" ca="1" si="69"/>
        <v/>
      </c>
      <c r="B341" s="44"/>
      <c r="C341" s="31" t="str">
        <f t="shared" si="72"/>
        <v/>
      </c>
      <c r="D341" s="32" t="str">
        <f t="shared" si="73"/>
        <v/>
      </c>
      <c r="E341" s="44" t="str">
        <f t="shared" si="74"/>
        <v/>
      </c>
      <c r="F341" s="31" t="str">
        <f t="shared" si="75"/>
        <v/>
      </c>
      <c r="G341" s="32" t="str">
        <f t="shared" si="76"/>
        <v/>
      </c>
      <c r="H341" s="44" t="str">
        <f t="shared" si="77"/>
        <v/>
      </c>
      <c r="I341" s="31" t="str">
        <f t="shared" si="78"/>
        <v/>
      </c>
      <c r="J341" s="32" t="str">
        <f t="shared" si="79"/>
        <v/>
      </c>
      <c r="K341" s="77" t="str">
        <f t="shared" si="80"/>
        <v/>
      </c>
      <c r="M341" s="51"/>
      <c r="S341" s="159" t="str">
        <f t="shared" ca="1" si="70"/>
        <v/>
      </c>
      <c r="T341" s="159" t="str">
        <f t="shared" ca="1" si="71"/>
        <v/>
      </c>
    </row>
    <row r="342" spans="1:20">
      <c r="A342" s="180" t="str">
        <f t="shared" ca="1" si="69"/>
        <v/>
      </c>
      <c r="B342" s="44"/>
      <c r="C342" s="31" t="str">
        <f t="shared" si="72"/>
        <v/>
      </c>
      <c r="D342" s="32" t="str">
        <f t="shared" si="73"/>
        <v/>
      </c>
      <c r="E342" s="44" t="str">
        <f t="shared" si="74"/>
        <v/>
      </c>
      <c r="F342" s="31" t="str">
        <f t="shared" si="75"/>
        <v/>
      </c>
      <c r="G342" s="32" t="str">
        <f t="shared" si="76"/>
        <v/>
      </c>
      <c r="H342" s="44" t="str">
        <f t="shared" si="77"/>
        <v/>
      </c>
      <c r="I342" s="31" t="str">
        <f t="shared" si="78"/>
        <v/>
      </c>
      <c r="J342" s="32" t="str">
        <f t="shared" si="79"/>
        <v/>
      </c>
      <c r="K342" s="77" t="str">
        <f t="shared" si="80"/>
        <v/>
      </c>
      <c r="M342" s="51"/>
      <c r="S342" s="159" t="str">
        <f t="shared" ca="1" si="70"/>
        <v/>
      </c>
      <c r="T342" s="159" t="str">
        <f t="shared" ca="1" si="71"/>
        <v/>
      </c>
    </row>
    <row r="343" spans="1:20">
      <c r="A343" s="180" t="str">
        <f t="shared" ca="1" si="69"/>
        <v/>
      </c>
      <c r="B343" s="44"/>
      <c r="C343" s="31" t="str">
        <f t="shared" si="72"/>
        <v/>
      </c>
      <c r="D343" s="32" t="str">
        <f t="shared" si="73"/>
        <v/>
      </c>
      <c r="E343" s="44" t="str">
        <f t="shared" si="74"/>
        <v/>
      </c>
      <c r="F343" s="31" t="str">
        <f t="shared" si="75"/>
        <v/>
      </c>
      <c r="G343" s="32" t="str">
        <f t="shared" si="76"/>
        <v/>
      </c>
      <c r="H343" s="44" t="str">
        <f t="shared" si="77"/>
        <v/>
      </c>
      <c r="I343" s="31" t="str">
        <f t="shared" si="78"/>
        <v/>
      </c>
      <c r="J343" s="32" t="str">
        <f t="shared" si="79"/>
        <v/>
      </c>
      <c r="K343" s="77" t="str">
        <f t="shared" si="80"/>
        <v/>
      </c>
      <c r="M343" s="51"/>
      <c r="S343" s="159" t="str">
        <f t="shared" ca="1" si="70"/>
        <v/>
      </c>
      <c r="T343" s="159" t="str">
        <f t="shared" ca="1" si="71"/>
        <v/>
      </c>
    </row>
    <row r="344" spans="1:20">
      <c r="A344" s="180" t="str">
        <f t="shared" ca="1" si="69"/>
        <v/>
      </c>
      <c r="B344" s="44"/>
      <c r="C344" s="31" t="str">
        <f t="shared" si="72"/>
        <v/>
      </c>
      <c r="D344" s="32" t="str">
        <f t="shared" si="73"/>
        <v/>
      </c>
      <c r="E344" s="44" t="str">
        <f t="shared" si="74"/>
        <v/>
      </c>
      <c r="F344" s="31" t="str">
        <f t="shared" si="75"/>
        <v/>
      </c>
      <c r="G344" s="32" t="str">
        <f t="shared" si="76"/>
        <v/>
      </c>
      <c r="H344" s="44" t="str">
        <f t="shared" si="77"/>
        <v/>
      </c>
      <c r="I344" s="31" t="str">
        <f t="shared" si="78"/>
        <v/>
      </c>
      <c r="J344" s="32" t="str">
        <f t="shared" si="79"/>
        <v/>
      </c>
      <c r="K344" s="77" t="str">
        <f t="shared" si="80"/>
        <v/>
      </c>
      <c r="M344" s="51"/>
      <c r="S344" s="159" t="str">
        <f t="shared" ca="1" si="70"/>
        <v/>
      </c>
      <c r="T344" s="159" t="str">
        <f t="shared" ca="1" si="71"/>
        <v/>
      </c>
    </row>
    <row r="345" spans="1:20">
      <c r="A345" s="180" t="str">
        <f t="shared" ca="1" si="69"/>
        <v/>
      </c>
      <c r="B345" s="44"/>
      <c r="C345" s="31" t="str">
        <f t="shared" si="72"/>
        <v/>
      </c>
      <c r="D345" s="32" t="str">
        <f t="shared" si="73"/>
        <v/>
      </c>
      <c r="E345" s="44" t="str">
        <f t="shared" si="74"/>
        <v/>
      </c>
      <c r="F345" s="31" t="str">
        <f t="shared" si="75"/>
        <v/>
      </c>
      <c r="G345" s="32" t="str">
        <f t="shared" si="76"/>
        <v/>
      </c>
      <c r="H345" s="44" t="str">
        <f t="shared" si="77"/>
        <v/>
      </c>
      <c r="I345" s="31" t="str">
        <f t="shared" si="78"/>
        <v/>
      </c>
      <c r="J345" s="32" t="str">
        <f t="shared" si="79"/>
        <v/>
      </c>
      <c r="K345" s="77" t="str">
        <f t="shared" si="80"/>
        <v/>
      </c>
      <c r="M345" s="51"/>
      <c r="S345" s="159" t="str">
        <f t="shared" ca="1" si="70"/>
        <v/>
      </c>
      <c r="T345" s="159" t="str">
        <f t="shared" ca="1" si="71"/>
        <v/>
      </c>
    </row>
    <row r="346" spans="1:20">
      <c r="A346" s="180" t="str">
        <f t="shared" ca="1" si="69"/>
        <v/>
      </c>
      <c r="B346" s="44"/>
      <c r="C346" s="31" t="str">
        <f t="shared" si="72"/>
        <v/>
      </c>
      <c r="D346" s="32" t="str">
        <f t="shared" si="73"/>
        <v/>
      </c>
      <c r="E346" s="44" t="str">
        <f t="shared" si="74"/>
        <v/>
      </c>
      <c r="F346" s="31" t="str">
        <f t="shared" si="75"/>
        <v/>
      </c>
      <c r="G346" s="32" t="str">
        <f t="shared" si="76"/>
        <v/>
      </c>
      <c r="H346" s="44" t="str">
        <f t="shared" si="77"/>
        <v/>
      </c>
      <c r="I346" s="31" t="str">
        <f t="shared" si="78"/>
        <v/>
      </c>
      <c r="J346" s="32" t="str">
        <f t="shared" si="79"/>
        <v/>
      </c>
      <c r="K346" s="77" t="str">
        <f t="shared" si="80"/>
        <v/>
      </c>
      <c r="M346" s="51"/>
      <c r="S346" s="159" t="str">
        <f t="shared" ca="1" si="70"/>
        <v/>
      </c>
      <c r="T346" s="159" t="str">
        <f t="shared" ca="1" si="71"/>
        <v/>
      </c>
    </row>
    <row r="347" spans="1:20">
      <c r="A347" s="180" t="str">
        <f t="shared" ca="1" si="69"/>
        <v/>
      </c>
      <c r="B347" s="44"/>
      <c r="C347" s="31" t="str">
        <f t="shared" si="72"/>
        <v/>
      </c>
      <c r="D347" s="32" t="str">
        <f t="shared" si="73"/>
        <v/>
      </c>
      <c r="E347" s="44" t="str">
        <f t="shared" si="74"/>
        <v/>
      </c>
      <c r="F347" s="31" t="str">
        <f t="shared" si="75"/>
        <v/>
      </c>
      <c r="G347" s="32" t="str">
        <f t="shared" si="76"/>
        <v/>
      </c>
      <c r="H347" s="44" t="str">
        <f t="shared" si="77"/>
        <v/>
      </c>
      <c r="I347" s="31" t="str">
        <f t="shared" si="78"/>
        <v/>
      </c>
      <c r="J347" s="32" t="str">
        <f t="shared" si="79"/>
        <v/>
      </c>
      <c r="K347" s="77" t="str">
        <f t="shared" si="80"/>
        <v/>
      </c>
      <c r="M347" s="51"/>
      <c r="S347" s="159" t="str">
        <f t="shared" ca="1" si="70"/>
        <v/>
      </c>
      <c r="T347" s="159" t="str">
        <f t="shared" ca="1" si="71"/>
        <v/>
      </c>
    </row>
    <row r="348" spans="1:20">
      <c r="M348" s="51"/>
      <c r="S348" s="159" t="str">
        <f t="shared" ca="1" si="70"/>
        <v/>
      </c>
      <c r="T348" s="159" t="str">
        <f t="shared" ca="1" si="71"/>
        <v/>
      </c>
    </row>
    <row r="349" spans="1:20">
      <c r="M349" s="51"/>
      <c r="S349" s="159" t="str">
        <f t="shared" ca="1" si="70"/>
        <v/>
      </c>
      <c r="T349" s="159" t="str">
        <f t="shared" ca="1" si="71"/>
        <v/>
      </c>
    </row>
    <row r="350" spans="1:20">
      <c r="M350" s="51"/>
      <c r="S350" s="159" t="str">
        <f t="shared" ca="1" si="70"/>
        <v/>
      </c>
      <c r="T350" s="159" t="str">
        <f t="shared" ca="1" si="71"/>
        <v/>
      </c>
    </row>
    <row r="351" spans="1:20">
      <c r="M351" s="51"/>
      <c r="S351" s="159" t="str">
        <f t="shared" ca="1" si="70"/>
        <v/>
      </c>
      <c r="T351" s="159" t="str">
        <f t="shared" ca="1" si="71"/>
        <v/>
      </c>
    </row>
    <row r="352" spans="1:20">
      <c r="M352" s="51"/>
      <c r="S352" s="159" t="str">
        <f t="shared" ca="1" si="70"/>
        <v/>
      </c>
      <c r="T352" s="159" t="str">
        <f t="shared" ca="1" si="71"/>
        <v/>
      </c>
    </row>
    <row r="353" spans="13:20">
      <c r="M353" s="51"/>
      <c r="S353" s="159" t="str">
        <f t="shared" ca="1" si="70"/>
        <v/>
      </c>
      <c r="T353" s="159" t="str">
        <f t="shared" ca="1" si="71"/>
        <v/>
      </c>
    </row>
    <row r="354" spans="13:20">
      <c r="M354" s="51"/>
      <c r="S354" s="159" t="str">
        <f t="shared" ca="1" si="70"/>
        <v/>
      </c>
      <c r="T354" s="159" t="str">
        <f t="shared" ca="1" si="71"/>
        <v/>
      </c>
    </row>
    <row r="355" spans="13:20">
      <c r="M355" s="51"/>
      <c r="S355" s="159" t="str">
        <f t="shared" ca="1" si="70"/>
        <v/>
      </c>
      <c r="T355" s="159" t="str">
        <f t="shared" ca="1" si="71"/>
        <v/>
      </c>
    </row>
    <row r="356" spans="13:20">
      <c r="M356" s="51"/>
      <c r="S356" s="159" t="str">
        <f t="shared" ca="1" si="70"/>
        <v/>
      </c>
      <c r="T356" s="159" t="str">
        <f t="shared" ca="1" si="71"/>
        <v/>
      </c>
    </row>
    <row r="357" spans="13:20">
      <c r="M357" s="51"/>
      <c r="S357" s="159" t="str">
        <f t="shared" ca="1" si="70"/>
        <v/>
      </c>
      <c r="T357" s="159" t="str">
        <f t="shared" ca="1" si="71"/>
        <v/>
      </c>
    </row>
    <row r="358" spans="13:20">
      <c r="M358" s="51"/>
      <c r="S358" s="159" t="str">
        <f t="shared" ca="1" si="70"/>
        <v/>
      </c>
      <c r="T358" s="159" t="str">
        <f t="shared" ca="1" si="71"/>
        <v/>
      </c>
    </row>
    <row r="359" spans="13:20">
      <c r="S359" s="159" t="str">
        <f t="shared" ca="1" si="70"/>
        <v/>
      </c>
      <c r="T359" s="159" t="str">
        <f t="shared" ca="1" si="71"/>
        <v/>
      </c>
    </row>
    <row r="360" spans="13:20">
      <c r="S360" s="159" t="str">
        <f t="shared" ca="1" si="70"/>
        <v/>
      </c>
      <c r="T360" s="159" t="str">
        <f t="shared" ca="1" si="71"/>
        <v/>
      </c>
    </row>
    <row r="361" spans="13:20">
      <c r="S361" s="159" t="str">
        <f t="shared" ca="1" si="70"/>
        <v/>
      </c>
      <c r="T361" s="159" t="str">
        <f t="shared" ca="1" si="71"/>
        <v/>
      </c>
    </row>
    <row r="362" spans="13:20">
      <c r="S362" s="159" t="str">
        <f t="shared" ca="1" si="70"/>
        <v/>
      </c>
      <c r="T362" s="159" t="str">
        <f t="shared" ca="1" si="71"/>
        <v/>
      </c>
    </row>
    <row r="363" spans="13:20">
      <c r="S363" s="159" t="str">
        <f t="shared" ca="1" si="70"/>
        <v/>
      </c>
      <c r="T363" s="159" t="str">
        <f t="shared" ca="1" si="71"/>
        <v/>
      </c>
    </row>
    <row r="364" spans="13:20">
      <c r="S364" s="159" t="str">
        <f t="shared" ca="1" si="70"/>
        <v/>
      </c>
      <c r="T364" s="159" t="str">
        <f t="shared" ca="1" si="71"/>
        <v/>
      </c>
    </row>
    <row r="365" spans="13:20">
      <c r="S365" s="159" t="str">
        <f t="shared" ca="1" si="70"/>
        <v/>
      </c>
      <c r="T365" s="159" t="str">
        <f t="shared" ca="1" si="71"/>
        <v/>
      </c>
    </row>
    <row r="366" spans="13:20">
      <c r="S366" s="159" t="str">
        <f t="shared" ca="1" si="70"/>
        <v/>
      </c>
      <c r="T366" s="159" t="str">
        <f t="shared" ca="1" si="71"/>
        <v/>
      </c>
    </row>
    <row r="367" spans="13:20">
      <c r="S367" s="159" t="str">
        <f t="shared" ca="1" si="70"/>
        <v/>
      </c>
      <c r="T367" s="159" t="str">
        <f t="shared" ca="1" si="71"/>
        <v/>
      </c>
    </row>
    <row r="368" spans="13:20">
      <c r="S368" s="159" t="str">
        <f t="shared" ca="1" si="70"/>
        <v/>
      </c>
      <c r="T368" s="159" t="str">
        <f t="shared" ca="1" si="71"/>
        <v/>
      </c>
    </row>
    <row r="369" spans="19:20">
      <c r="S369" s="159" t="str">
        <f t="shared" ca="1" si="70"/>
        <v/>
      </c>
      <c r="T369" s="159" t="str">
        <f t="shared" ca="1" si="71"/>
        <v/>
      </c>
    </row>
    <row r="370" spans="19:20">
      <c r="S370" s="159" t="str">
        <f t="shared" ca="1" si="70"/>
        <v/>
      </c>
      <c r="T370" s="159" t="str">
        <f t="shared" ca="1" si="71"/>
        <v/>
      </c>
    </row>
    <row r="371" spans="19:20">
      <c r="S371" s="159" t="str">
        <f t="shared" ca="1" si="70"/>
        <v/>
      </c>
      <c r="T371" s="159" t="str">
        <f t="shared" ca="1" si="71"/>
        <v/>
      </c>
    </row>
    <row r="372" spans="19:20">
      <c r="S372" s="159" t="str">
        <f t="shared" ca="1" si="70"/>
        <v/>
      </c>
      <c r="T372" s="159" t="str">
        <f t="shared" ca="1" si="71"/>
        <v/>
      </c>
    </row>
    <row r="373" spans="19:20">
      <c r="S373" s="159" t="str">
        <f t="shared" ca="1" si="70"/>
        <v/>
      </c>
      <c r="T373" s="159" t="str">
        <f t="shared" ca="1" si="71"/>
        <v/>
      </c>
    </row>
    <row r="374" spans="19:20">
      <c r="S374" s="159" t="str">
        <f t="shared" ca="1" si="70"/>
        <v/>
      </c>
      <c r="T374" s="159" t="str">
        <f t="shared" ca="1" si="71"/>
        <v/>
      </c>
    </row>
    <row r="375" spans="19:20">
      <c r="S375" s="159" t="str">
        <f t="shared" ca="1" si="70"/>
        <v/>
      </c>
      <c r="T375" s="159" t="str">
        <f t="shared" ca="1" si="71"/>
        <v/>
      </c>
    </row>
    <row r="376" spans="19:20">
      <c r="S376" s="159" t="str">
        <f t="shared" ca="1" si="70"/>
        <v/>
      </c>
      <c r="T376" s="159" t="str">
        <f t="shared" ca="1" si="71"/>
        <v/>
      </c>
    </row>
    <row r="377" spans="19:20">
      <c r="S377" s="159" t="str">
        <f t="shared" ca="1" si="70"/>
        <v/>
      </c>
      <c r="T377" s="159" t="str">
        <f t="shared" ca="1" si="71"/>
        <v/>
      </c>
    </row>
    <row r="378" spans="19:20">
      <c r="S378" s="159" t="str">
        <f t="shared" ca="1" si="70"/>
        <v/>
      </c>
      <c r="T378" s="159" t="str">
        <f t="shared" ca="1" si="71"/>
        <v/>
      </c>
    </row>
    <row r="379" spans="19:20">
      <c r="S379" s="159" t="str">
        <f t="shared" ca="1" si="70"/>
        <v/>
      </c>
      <c r="T379" s="159" t="str">
        <f t="shared" ca="1" si="71"/>
        <v/>
      </c>
    </row>
    <row r="380" spans="19:20">
      <c r="S380" s="159" t="str">
        <f t="shared" ca="1" si="70"/>
        <v/>
      </c>
      <c r="T380" s="159" t="str">
        <f t="shared" ca="1" si="71"/>
        <v/>
      </c>
    </row>
    <row r="381" spans="19:20">
      <c r="S381" s="159" t="str">
        <f t="shared" ca="1" si="70"/>
        <v/>
      </c>
      <c r="T381" s="159" t="str">
        <f t="shared" ca="1" si="71"/>
        <v/>
      </c>
    </row>
    <row r="382" spans="19:20">
      <c r="S382" s="159" t="str">
        <f t="shared" ca="1" si="70"/>
        <v/>
      </c>
      <c r="T382" s="159" t="str">
        <f t="shared" ca="1" si="71"/>
        <v/>
      </c>
    </row>
    <row r="383" spans="19:20">
      <c r="S383" s="159" t="str">
        <f t="shared" ca="1" si="70"/>
        <v/>
      </c>
      <c r="T383" s="159" t="str">
        <f t="shared" ca="1" si="71"/>
        <v/>
      </c>
    </row>
    <row r="384" spans="19:20">
      <c r="S384" s="159" t="str">
        <f t="shared" ca="1" si="70"/>
        <v/>
      </c>
      <c r="T384" s="159" t="str">
        <f t="shared" ca="1" si="71"/>
        <v/>
      </c>
    </row>
    <row r="385" spans="19:20">
      <c r="S385" s="159" t="str">
        <f t="shared" ca="1" si="70"/>
        <v/>
      </c>
      <c r="T385" s="159" t="str">
        <f t="shared" ca="1" si="71"/>
        <v/>
      </c>
    </row>
    <row r="386" spans="19:20">
      <c r="S386" s="159" t="str">
        <f t="shared" ca="1" si="70"/>
        <v/>
      </c>
      <c r="T386" s="159" t="str">
        <f t="shared" ca="1" si="71"/>
        <v/>
      </c>
    </row>
    <row r="387" spans="19:20">
      <c r="S387" s="159" t="str">
        <f t="shared" ca="1" si="70"/>
        <v/>
      </c>
      <c r="T387" s="159" t="str">
        <f t="shared" ca="1" si="71"/>
        <v/>
      </c>
    </row>
    <row r="388" spans="19:20">
      <c r="S388" s="159" t="str">
        <f t="shared" ref="S388:S451" ca="1" si="81">IF(COUNTIF(Q:Q,O388),O388,"")</f>
        <v/>
      </c>
      <c r="T388" s="159" t="str">
        <f t="shared" ref="T388:T451" ca="1" si="82">IF(S388&gt;$A$14,S388,"")</f>
        <v/>
      </c>
    </row>
    <row r="389" spans="19:20">
      <c r="S389" s="159" t="str">
        <f t="shared" ca="1" si="81"/>
        <v/>
      </c>
      <c r="T389" s="159" t="str">
        <f t="shared" ca="1" si="82"/>
        <v/>
      </c>
    </row>
    <row r="390" spans="19:20">
      <c r="S390" s="159" t="str">
        <f t="shared" ca="1" si="81"/>
        <v/>
      </c>
      <c r="T390" s="159" t="str">
        <f t="shared" ca="1" si="82"/>
        <v/>
      </c>
    </row>
    <row r="391" spans="19:20">
      <c r="S391" s="159" t="str">
        <f t="shared" ca="1" si="81"/>
        <v/>
      </c>
      <c r="T391" s="159" t="str">
        <f t="shared" ca="1" si="82"/>
        <v/>
      </c>
    </row>
    <row r="392" spans="19:20">
      <c r="S392" s="159" t="str">
        <f t="shared" ca="1" si="81"/>
        <v/>
      </c>
      <c r="T392" s="159" t="str">
        <f t="shared" ca="1" si="82"/>
        <v/>
      </c>
    </row>
    <row r="393" spans="19:20">
      <c r="S393" s="159" t="str">
        <f t="shared" ca="1" si="81"/>
        <v/>
      </c>
      <c r="T393" s="159" t="str">
        <f t="shared" ca="1" si="82"/>
        <v/>
      </c>
    </row>
    <row r="394" spans="19:20">
      <c r="S394" s="159" t="str">
        <f t="shared" ca="1" si="81"/>
        <v/>
      </c>
      <c r="T394" s="159" t="str">
        <f t="shared" ca="1" si="82"/>
        <v/>
      </c>
    </row>
    <row r="395" spans="19:20">
      <c r="S395" s="159" t="str">
        <f t="shared" ca="1" si="81"/>
        <v/>
      </c>
      <c r="T395" s="159" t="str">
        <f t="shared" ca="1" si="82"/>
        <v/>
      </c>
    </row>
    <row r="396" spans="19:20">
      <c r="S396" s="159" t="str">
        <f t="shared" ca="1" si="81"/>
        <v/>
      </c>
      <c r="T396" s="159" t="str">
        <f t="shared" ca="1" si="82"/>
        <v/>
      </c>
    </row>
    <row r="397" spans="19:20">
      <c r="S397" s="159" t="str">
        <f t="shared" ca="1" si="81"/>
        <v/>
      </c>
      <c r="T397" s="159" t="str">
        <f t="shared" ca="1" si="82"/>
        <v/>
      </c>
    </row>
    <row r="398" spans="19:20">
      <c r="S398" s="159" t="str">
        <f t="shared" ca="1" si="81"/>
        <v/>
      </c>
      <c r="T398" s="159" t="str">
        <f t="shared" ca="1" si="82"/>
        <v/>
      </c>
    </row>
    <row r="399" spans="19:20">
      <c r="S399" s="159" t="str">
        <f t="shared" ca="1" si="81"/>
        <v/>
      </c>
      <c r="T399" s="159" t="str">
        <f t="shared" ca="1" si="82"/>
        <v/>
      </c>
    </row>
    <row r="400" spans="19:20">
      <c r="S400" s="159" t="str">
        <f t="shared" ca="1" si="81"/>
        <v/>
      </c>
      <c r="T400" s="159" t="str">
        <f t="shared" ca="1" si="82"/>
        <v/>
      </c>
    </row>
    <row r="401" spans="19:20">
      <c r="S401" s="159" t="str">
        <f t="shared" ca="1" si="81"/>
        <v/>
      </c>
      <c r="T401" s="159" t="str">
        <f t="shared" ca="1" si="82"/>
        <v/>
      </c>
    </row>
    <row r="402" spans="19:20">
      <c r="S402" s="159" t="str">
        <f t="shared" ca="1" si="81"/>
        <v/>
      </c>
      <c r="T402" s="159" t="str">
        <f t="shared" ca="1" si="82"/>
        <v/>
      </c>
    </row>
    <row r="403" spans="19:20">
      <c r="S403" s="159" t="str">
        <f t="shared" ca="1" si="81"/>
        <v/>
      </c>
      <c r="T403" s="159" t="str">
        <f t="shared" ca="1" si="82"/>
        <v/>
      </c>
    </row>
    <row r="404" spans="19:20">
      <c r="S404" s="159" t="str">
        <f t="shared" ca="1" si="81"/>
        <v/>
      </c>
      <c r="T404" s="159" t="str">
        <f t="shared" ca="1" si="82"/>
        <v/>
      </c>
    </row>
    <row r="405" spans="19:20">
      <c r="S405" s="159" t="str">
        <f t="shared" ca="1" si="81"/>
        <v/>
      </c>
      <c r="T405" s="159" t="str">
        <f t="shared" ca="1" si="82"/>
        <v/>
      </c>
    </row>
    <row r="406" spans="19:20">
      <c r="S406" s="159" t="str">
        <f t="shared" ca="1" si="81"/>
        <v/>
      </c>
      <c r="T406" s="159" t="str">
        <f t="shared" ca="1" si="82"/>
        <v/>
      </c>
    </row>
    <row r="407" spans="19:20">
      <c r="S407" s="159" t="str">
        <f t="shared" ca="1" si="81"/>
        <v/>
      </c>
      <c r="T407" s="159" t="str">
        <f t="shared" ca="1" si="82"/>
        <v/>
      </c>
    </row>
    <row r="408" spans="19:20">
      <c r="S408" s="159" t="str">
        <f t="shared" ca="1" si="81"/>
        <v/>
      </c>
      <c r="T408" s="159" t="str">
        <f t="shared" ca="1" si="82"/>
        <v/>
      </c>
    </row>
    <row r="409" spans="19:20">
      <c r="S409" s="159" t="str">
        <f t="shared" ca="1" si="81"/>
        <v/>
      </c>
      <c r="T409" s="159" t="str">
        <f t="shared" ca="1" si="82"/>
        <v/>
      </c>
    </row>
    <row r="410" spans="19:20">
      <c r="S410" s="159" t="str">
        <f t="shared" ca="1" si="81"/>
        <v/>
      </c>
      <c r="T410" s="159" t="str">
        <f t="shared" ca="1" si="82"/>
        <v/>
      </c>
    </row>
    <row r="411" spans="19:20">
      <c r="S411" s="159" t="str">
        <f t="shared" ca="1" si="81"/>
        <v/>
      </c>
      <c r="T411" s="159" t="str">
        <f t="shared" ca="1" si="82"/>
        <v/>
      </c>
    </row>
    <row r="412" spans="19:20">
      <c r="S412" s="159" t="str">
        <f t="shared" ca="1" si="81"/>
        <v/>
      </c>
      <c r="T412" s="159" t="str">
        <f t="shared" ca="1" si="82"/>
        <v/>
      </c>
    </row>
    <row r="413" spans="19:20">
      <c r="S413" s="159" t="str">
        <f t="shared" ca="1" si="81"/>
        <v/>
      </c>
      <c r="T413" s="159" t="str">
        <f t="shared" ca="1" si="82"/>
        <v/>
      </c>
    </row>
    <row r="414" spans="19:20">
      <c r="S414" s="159" t="str">
        <f t="shared" ca="1" si="81"/>
        <v/>
      </c>
      <c r="T414" s="159" t="str">
        <f t="shared" ca="1" si="82"/>
        <v/>
      </c>
    </row>
    <row r="415" spans="19:20">
      <c r="S415" s="159" t="str">
        <f t="shared" ca="1" si="81"/>
        <v/>
      </c>
      <c r="T415" s="159" t="str">
        <f t="shared" ca="1" si="82"/>
        <v/>
      </c>
    </row>
    <row r="416" spans="19:20">
      <c r="S416" s="159" t="str">
        <f t="shared" ca="1" si="81"/>
        <v/>
      </c>
      <c r="T416" s="159" t="str">
        <f t="shared" ca="1" si="82"/>
        <v/>
      </c>
    </row>
    <row r="417" spans="19:20">
      <c r="S417" s="159" t="str">
        <f t="shared" ca="1" si="81"/>
        <v/>
      </c>
      <c r="T417" s="159" t="str">
        <f t="shared" ca="1" si="82"/>
        <v/>
      </c>
    </row>
    <row r="418" spans="19:20">
      <c r="S418" s="159" t="str">
        <f t="shared" ca="1" si="81"/>
        <v/>
      </c>
      <c r="T418" s="159" t="str">
        <f t="shared" ca="1" si="82"/>
        <v/>
      </c>
    </row>
    <row r="419" spans="19:20">
      <c r="S419" s="159" t="str">
        <f t="shared" ca="1" si="81"/>
        <v/>
      </c>
      <c r="T419" s="159" t="str">
        <f t="shared" ca="1" si="82"/>
        <v/>
      </c>
    </row>
    <row r="420" spans="19:20">
      <c r="S420" s="159" t="str">
        <f t="shared" ca="1" si="81"/>
        <v/>
      </c>
      <c r="T420" s="159" t="str">
        <f t="shared" ca="1" si="82"/>
        <v/>
      </c>
    </row>
    <row r="421" spans="19:20">
      <c r="S421" s="159" t="str">
        <f t="shared" ca="1" si="81"/>
        <v/>
      </c>
      <c r="T421" s="159" t="str">
        <f t="shared" ca="1" si="82"/>
        <v/>
      </c>
    </row>
    <row r="422" spans="19:20">
      <c r="S422" s="159" t="str">
        <f t="shared" ca="1" si="81"/>
        <v/>
      </c>
      <c r="T422" s="159" t="str">
        <f t="shared" ca="1" si="82"/>
        <v/>
      </c>
    </row>
    <row r="423" spans="19:20">
      <c r="S423" s="159" t="str">
        <f t="shared" ca="1" si="81"/>
        <v/>
      </c>
      <c r="T423" s="159" t="str">
        <f t="shared" ca="1" si="82"/>
        <v/>
      </c>
    </row>
    <row r="424" spans="19:20">
      <c r="S424" s="159" t="str">
        <f t="shared" ca="1" si="81"/>
        <v/>
      </c>
      <c r="T424" s="159" t="str">
        <f t="shared" ca="1" si="82"/>
        <v/>
      </c>
    </row>
    <row r="425" spans="19:20">
      <c r="S425" s="159" t="str">
        <f t="shared" ca="1" si="81"/>
        <v/>
      </c>
      <c r="T425" s="159" t="str">
        <f t="shared" ca="1" si="82"/>
        <v/>
      </c>
    </row>
    <row r="426" spans="19:20">
      <c r="S426" s="159" t="str">
        <f t="shared" ca="1" si="81"/>
        <v/>
      </c>
      <c r="T426" s="159" t="str">
        <f t="shared" ca="1" si="82"/>
        <v/>
      </c>
    </row>
    <row r="427" spans="19:20">
      <c r="S427" s="159" t="str">
        <f t="shared" ca="1" si="81"/>
        <v/>
      </c>
      <c r="T427" s="159" t="str">
        <f t="shared" ca="1" si="82"/>
        <v/>
      </c>
    </row>
    <row r="428" spans="19:20">
      <c r="S428" s="159" t="str">
        <f t="shared" ca="1" si="81"/>
        <v/>
      </c>
      <c r="T428" s="159" t="str">
        <f t="shared" ca="1" si="82"/>
        <v/>
      </c>
    </row>
    <row r="429" spans="19:20">
      <c r="S429" s="159" t="str">
        <f t="shared" ca="1" si="81"/>
        <v/>
      </c>
      <c r="T429" s="159" t="str">
        <f t="shared" ca="1" si="82"/>
        <v/>
      </c>
    </row>
    <row r="430" spans="19:20">
      <c r="S430" s="159" t="str">
        <f t="shared" ca="1" si="81"/>
        <v/>
      </c>
      <c r="T430" s="159" t="str">
        <f t="shared" ca="1" si="82"/>
        <v/>
      </c>
    </row>
    <row r="431" spans="19:20">
      <c r="S431" s="159" t="str">
        <f t="shared" ca="1" si="81"/>
        <v/>
      </c>
      <c r="T431" s="159" t="str">
        <f t="shared" ca="1" si="82"/>
        <v/>
      </c>
    </row>
    <row r="432" spans="19:20">
      <c r="S432" s="159" t="str">
        <f t="shared" ca="1" si="81"/>
        <v/>
      </c>
      <c r="T432" s="159" t="str">
        <f t="shared" ca="1" si="82"/>
        <v/>
      </c>
    </row>
    <row r="433" spans="19:20">
      <c r="S433" s="159" t="str">
        <f t="shared" ca="1" si="81"/>
        <v/>
      </c>
      <c r="T433" s="159" t="str">
        <f t="shared" ca="1" si="82"/>
        <v/>
      </c>
    </row>
    <row r="434" spans="19:20">
      <c r="S434" s="159" t="str">
        <f t="shared" ca="1" si="81"/>
        <v/>
      </c>
      <c r="T434" s="159" t="str">
        <f t="shared" ca="1" si="82"/>
        <v/>
      </c>
    </row>
    <row r="435" spans="19:20">
      <c r="S435" s="159" t="str">
        <f t="shared" ca="1" si="81"/>
        <v/>
      </c>
      <c r="T435" s="159" t="str">
        <f t="shared" ca="1" si="82"/>
        <v/>
      </c>
    </row>
    <row r="436" spans="19:20">
      <c r="S436" s="159" t="str">
        <f t="shared" ca="1" si="81"/>
        <v/>
      </c>
      <c r="T436" s="159" t="str">
        <f t="shared" ca="1" si="82"/>
        <v/>
      </c>
    </row>
    <row r="437" spans="19:20">
      <c r="S437" s="159" t="str">
        <f t="shared" ca="1" si="81"/>
        <v/>
      </c>
      <c r="T437" s="159" t="str">
        <f t="shared" ca="1" si="82"/>
        <v/>
      </c>
    </row>
    <row r="438" spans="19:20">
      <c r="S438" s="159" t="str">
        <f t="shared" ca="1" si="81"/>
        <v/>
      </c>
      <c r="T438" s="159" t="str">
        <f t="shared" ca="1" si="82"/>
        <v/>
      </c>
    </row>
    <row r="439" spans="19:20">
      <c r="S439" s="159" t="str">
        <f t="shared" ca="1" si="81"/>
        <v/>
      </c>
      <c r="T439" s="159" t="str">
        <f t="shared" ca="1" si="82"/>
        <v/>
      </c>
    </row>
    <row r="440" spans="19:20">
      <c r="S440" s="159" t="str">
        <f t="shared" ca="1" si="81"/>
        <v/>
      </c>
      <c r="T440" s="159" t="str">
        <f t="shared" ca="1" si="82"/>
        <v/>
      </c>
    </row>
    <row r="441" spans="19:20">
      <c r="S441" s="159" t="str">
        <f t="shared" ca="1" si="81"/>
        <v/>
      </c>
      <c r="T441" s="159" t="str">
        <f t="shared" ca="1" si="82"/>
        <v/>
      </c>
    </row>
    <row r="442" spans="19:20">
      <c r="S442" s="159" t="str">
        <f t="shared" ca="1" si="81"/>
        <v/>
      </c>
      <c r="T442" s="159" t="str">
        <f t="shared" ca="1" si="82"/>
        <v/>
      </c>
    </row>
    <row r="443" spans="19:20">
      <c r="S443" s="159" t="str">
        <f t="shared" ca="1" si="81"/>
        <v/>
      </c>
      <c r="T443" s="159" t="str">
        <f t="shared" ca="1" si="82"/>
        <v/>
      </c>
    </row>
    <row r="444" spans="19:20">
      <c r="S444" s="159" t="str">
        <f t="shared" ca="1" si="81"/>
        <v/>
      </c>
      <c r="T444" s="159" t="str">
        <f t="shared" ca="1" si="82"/>
        <v/>
      </c>
    </row>
    <row r="445" spans="19:20">
      <c r="S445" s="159" t="str">
        <f t="shared" ca="1" si="81"/>
        <v/>
      </c>
      <c r="T445" s="159" t="str">
        <f t="shared" ca="1" si="82"/>
        <v/>
      </c>
    </row>
    <row r="446" spans="19:20">
      <c r="S446" s="159" t="str">
        <f t="shared" ca="1" si="81"/>
        <v/>
      </c>
      <c r="T446" s="159" t="str">
        <f t="shared" ca="1" si="82"/>
        <v/>
      </c>
    </row>
    <row r="447" spans="19:20">
      <c r="S447" s="159" t="str">
        <f t="shared" ca="1" si="81"/>
        <v/>
      </c>
      <c r="T447" s="159" t="str">
        <f t="shared" ca="1" si="82"/>
        <v/>
      </c>
    </row>
    <row r="448" spans="19:20">
      <c r="S448" s="159" t="str">
        <f t="shared" ca="1" si="81"/>
        <v/>
      </c>
      <c r="T448" s="159" t="str">
        <f t="shared" ca="1" si="82"/>
        <v/>
      </c>
    </row>
    <row r="449" spans="19:20">
      <c r="S449" s="159" t="str">
        <f t="shared" ca="1" si="81"/>
        <v/>
      </c>
      <c r="T449" s="159" t="str">
        <f t="shared" ca="1" si="82"/>
        <v/>
      </c>
    </row>
    <row r="450" spans="19:20">
      <c r="S450" s="159" t="str">
        <f t="shared" ca="1" si="81"/>
        <v/>
      </c>
      <c r="T450" s="159" t="str">
        <f t="shared" ca="1" si="82"/>
        <v/>
      </c>
    </row>
    <row r="451" spans="19:20">
      <c r="S451" s="159" t="str">
        <f t="shared" ca="1" si="81"/>
        <v/>
      </c>
      <c r="T451" s="159" t="str">
        <f t="shared" ca="1" si="82"/>
        <v/>
      </c>
    </row>
    <row r="452" spans="19:20">
      <c r="S452" s="159" t="str">
        <f t="shared" ref="S452:S457" ca="1" si="83">IF(COUNTIF(Q:Q,O452),O452,"")</f>
        <v/>
      </c>
      <c r="T452" s="159" t="str">
        <f t="shared" ref="T452:T457" ca="1" si="84">IF(S452&gt;$A$14,S452,"")</f>
        <v/>
      </c>
    </row>
    <row r="453" spans="19:20">
      <c r="S453" s="159" t="str">
        <f t="shared" ca="1" si="83"/>
        <v/>
      </c>
      <c r="T453" s="159" t="str">
        <f t="shared" ca="1" si="84"/>
        <v/>
      </c>
    </row>
    <row r="454" spans="19:20">
      <c r="S454" s="159" t="str">
        <f t="shared" ca="1" si="83"/>
        <v/>
      </c>
      <c r="T454" s="159" t="str">
        <f t="shared" ca="1" si="84"/>
        <v/>
      </c>
    </row>
    <row r="455" spans="19:20">
      <c r="S455" s="159" t="str">
        <f t="shared" ca="1" si="83"/>
        <v/>
      </c>
      <c r="T455" s="159" t="str">
        <f t="shared" ca="1" si="84"/>
        <v/>
      </c>
    </row>
    <row r="456" spans="19:20">
      <c r="S456" s="159" t="str">
        <f t="shared" ca="1" si="83"/>
        <v/>
      </c>
      <c r="T456" s="159" t="str">
        <f t="shared" ca="1" si="84"/>
        <v/>
      </c>
    </row>
    <row r="457" spans="19:20">
      <c r="S457" s="159" t="str">
        <f t="shared" ca="1" si="83"/>
        <v/>
      </c>
      <c r="T457" s="159" t="str">
        <f t="shared" ca="1" si="84"/>
        <v/>
      </c>
    </row>
  </sheetData>
  <mergeCells count="3">
    <mergeCell ref="B12:D12"/>
    <mergeCell ref="E12:G12"/>
    <mergeCell ref="H12:J12"/>
  </mergeCells>
  <conditionalFormatting sqref="L1 L7:L11 K12:K347 L50:L98 AF95:AF114 L119:L1048576">
    <cfRule type="cellIs" dxfId="10" priority="1" operator="lessThan">
      <formula>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EB0B-8FF4-45C7-B056-76D75E901C59}">
  <dimension ref="A1:R945"/>
  <sheetViews>
    <sheetView zoomScale="80" zoomScaleNormal="80" workbookViewId="0">
      <selection activeCell="L4" sqref="L4"/>
    </sheetView>
  </sheetViews>
  <sheetFormatPr defaultColWidth="9.109375" defaultRowHeight="14.4"/>
  <cols>
    <col min="1" max="1" width="15.44140625" style="51" bestFit="1" customWidth="1"/>
    <col min="2" max="2" width="21.33203125" style="3" bestFit="1" customWidth="1"/>
    <col min="3" max="3" width="19.109375" style="3" bestFit="1" customWidth="1"/>
    <col min="4" max="4" width="11.33203125" style="56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26" customWidth="1"/>
    <col min="11" max="11" width="10.6640625" style="57" customWidth="1"/>
    <col min="12" max="12" width="10.5546875" style="51" customWidth="1"/>
    <col min="13" max="13" width="10.5546875" style="57" customWidth="1"/>
    <col min="14" max="16" width="10.5546875" style="51" bestFit="1" customWidth="1"/>
    <col min="17" max="18" width="9.109375" style="51"/>
    <col min="19" max="16384" width="9.109375" style="3"/>
  </cols>
  <sheetData>
    <row r="1" spans="1:16" ht="15" thickBot="1">
      <c r="A1" s="1"/>
      <c r="B1" s="1"/>
      <c r="C1" s="1"/>
      <c r="D1" s="31"/>
      <c r="J1" s="51"/>
      <c r="P1" s="51" cm="1">
        <f t="array" aca="1" ref="P1" ca="1">LOOKUP(2,1/(P:P&lt;&gt;""),P:P)</f>
        <v>45961</v>
      </c>
    </row>
    <row r="2" spans="1:16" ht="15" thickBot="1">
      <c r="A2" s="14"/>
      <c r="B2" s="27" t="s">
        <v>0</v>
      </c>
      <c r="C2" s="28" t="s">
        <v>1</v>
      </c>
      <c r="D2" s="31"/>
      <c r="J2" s="97" t="s">
        <v>0</v>
      </c>
      <c r="L2" s="99" t="s">
        <v>1</v>
      </c>
      <c r="P2" s="3" cm="1">
        <f t="array" aca="1" ref="P2:P18" ca="1">_xlfn.UNIQUE(O:O)</f>
        <v>0</v>
      </c>
    </row>
    <row r="3" spans="1:16">
      <c r="A3" s="14" t="s">
        <v>32</v>
      </c>
      <c r="B3" s="15" t="s">
        <v>89</v>
      </c>
      <c r="C3" s="5" t="s">
        <v>90</v>
      </c>
      <c r="D3" s="31"/>
      <c r="J3" s="51" cm="1">
        <f t="array" aca="1" ref="J3:K208" ca="1">_xll.BDH($B$4, "PX_LAST, ", TODAY()-300, TODAY()-1)</f>
        <v>45664</v>
      </c>
      <c r="K3" s="57">
        <f ca="1"/>
        <v>49.466000000000001</v>
      </c>
      <c r="L3" s="51" cm="1">
        <f t="array" aca="1" ref="L3:M63" ca="1">_xll.BDH($C$4, "PX_LAST, ", TODAY()-300, TODAY()-1)</f>
        <v>45671</v>
      </c>
      <c r="M3" s="57">
        <f ca="1"/>
        <v>742.07</v>
      </c>
      <c r="N3" s="51" t="str">
        <f ca="1">IF(COUNTIF(L:L,J3),J3,"")</f>
        <v/>
      </c>
      <c r="O3" s="51" t="str">
        <f ca="1">IF(N3&gt;$A$14,N3,"")</f>
        <v/>
      </c>
      <c r="P3" s="51" t="str">
        <f ca="1"/>
        <v/>
      </c>
    </row>
    <row r="4" spans="1:16" ht="30" customHeight="1">
      <c r="A4" s="15" t="s">
        <v>33</v>
      </c>
      <c r="B4" s="17" t="s">
        <v>91</v>
      </c>
      <c r="C4" s="6" t="s">
        <v>92</v>
      </c>
      <c r="D4" s="31"/>
      <c r="J4" s="51">
        <f ca="1"/>
        <v>45665</v>
      </c>
      <c r="K4" s="57">
        <f ca="1"/>
        <v>50.113999999999997</v>
      </c>
      <c r="L4" s="51">
        <f ca="1"/>
        <v>45672</v>
      </c>
      <c r="M4" s="57">
        <f ca="1"/>
        <v>682.3</v>
      </c>
      <c r="N4" s="51" t="str">
        <f t="shared" ref="N4:N67" ca="1" si="0">IF(COUNTIF(L:L,J4),J4,"")</f>
        <v/>
      </c>
      <c r="O4" s="51" t="str">
        <f t="shared" ref="O4:O67" ca="1" si="1">IF(N4&gt;$A$14,N4,"")</f>
        <v/>
      </c>
      <c r="P4" s="51">
        <f ca="1"/>
        <v>45940</v>
      </c>
    </row>
    <row r="5" spans="1:16">
      <c r="A5" s="15" t="s">
        <v>8</v>
      </c>
      <c r="B5" s="18">
        <f>125*10^6</f>
        <v>125000000</v>
      </c>
      <c r="C5" s="32">
        <v>21</v>
      </c>
      <c r="D5" s="31"/>
      <c r="J5" s="51">
        <f ca="1"/>
        <v>45666</v>
      </c>
      <c r="K5" s="57">
        <f ca="1"/>
        <v>50.356000000000002</v>
      </c>
      <c r="L5" s="51">
        <f ca="1"/>
        <v>45673</v>
      </c>
      <c r="M5" s="57">
        <f ca="1"/>
        <v>648.48</v>
      </c>
      <c r="N5" s="51" t="str">
        <f t="shared" ca="1" si="0"/>
        <v/>
      </c>
      <c r="O5" s="51" t="str">
        <f t="shared" ca="1" si="1"/>
        <v/>
      </c>
      <c r="P5" s="51">
        <f ca="1"/>
        <v>45944</v>
      </c>
    </row>
    <row r="6" spans="1:16">
      <c r="A6" s="15" t="s">
        <v>10</v>
      </c>
      <c r="B6" s="19">
        <v>0.01</v>
      </c>
      <c r="C6" s="10">
        <v>0</v>
      </c>
      <c r="D6" s="31"/>
      <c r="J6" s="51">
        <f ca="1"/>
        <v>45667</v>
      </c>
      <c r="K6" s="57">
        <f ca="1"/>
        <v>51.500999999999998</v>
      </c>
      <c r="L6" s="51">
        <f ca="1"/>
        <v>45674</v>
      </c>
      <c r="M6" s="57">
        <f ca="1"/>
        <v>627.89</v>
      </c>
      <c r="N6" s="51" t="str">
        <f t="shared" ca="1" si="0"/>
        <v/>
      </c>
      <c r="O6" s="51" t="str">
        <f t="shared" ca="1" si="1"/>
        <v/>
      </c>
      <c r="P6" s="51">
        <f ca="1"/>
        <v>45945</v>
      </c>
    </row>
    <row r="7" spans="1:16">
      <c r="A7" s="15" t="s">
        <v>12</v>
      </c>
      <c r="B7" s="19">
        <v>0</v>
      </c>
      <c r="C7" s="10">
        <v>0</v>
      </c>
      <c r="D7" s="31"/>
      <c r="J7" s="52">
        <f ca="1"/>
        <v>45670</v>
      </c>
      <c r="K7" s="57">
        <f ca="1"/>
        <v>51.789000000000001</v>
      </c>
      <c r="L7" s="51">
        <f ca="1"/>
        <v>45679</v>
      </c>
      <c r="M7" s="57">
        <f ca="1"/>
        <v>555.89</v>
      </c>
      <c r="N7" s="51" t="str">
        <f t="shared" ca="1" si="0"/>
        <v/>
      </c>
      <c r="O7" s="51" t="str">
        <f t="shared" ca="1" si="1"/>
        <v/>
      </c>
      <c r="P7" s="51">
        <f ca="1"/>
        <v>45946</v>
      </c>
    </row>
    <row r="8" spans="1:16">
      <c r="A8" s="15" t="s">
        <v>14</v>
      </c>
      <c r="B8" s="15">
        <v>4.8</v>
      </c>
      <c r="C8" s="5"/>
      <c r="D8" s="31"/>
      <c r="E8" s="52"/>
      <c r="G8" s="51"/>
      <c r="H8" s="51"/>
      <c r="J8" s="51">
        <f ca="1"/>
        <v>45671</v>
      </c>
      <c r="K8" s="57">
        <f ca="1"/>
        <v>50.749000000000002</v>
      </c>
      <c r="L8" s="51">
        <f ca="1"/>
        <v>45684</v>
      </c>
      <c r="M8" s="57">
        <f ca="1"/>
        <v>625.33000000000004</v>
      </c>
      <c r="N8" s="51">
        <f t="shared" ca="1" si="0"/>
        <v>45671</v>
      </c>
      <c r="O8" s="51" t="str">
        <f t="shared" ca="1" si="1"/>
        <v/>
      </c>
      <c r="P8" s="51">
        <f ca="1"/>
        <v>45947</v>
      </c>
    </row>
    <row r="9" spans="1:16">
      <c r="A9" s="15" t="s">
        <v>15</v>
      </c>
      <c r="B9" s="15" t="s">
        <v>23</v>
      </c>
      <c r="C9" s="5"/>
      <c r="D9" s="31"/>
      <c r="E9" s="52"/>
      <c r="G9" s="51"/>
      <c r="H9" s="51"/>
      <c r="J9" s="51">
        <f ca="1"/>
        <v>45672</v>
      </c>
      <c r="K9" s="57">
        <f ca="1"/>
        <v>48.718000000000004</v>
      </c>
      <c r="L9" s="51">
        <f ca="1"/>
        <v>45694</v>
      </c>
      <c r="M9" s="57">
        <f ca="1"/>
        <v>573.6</v>
      </c>
      <c r="N9" s="51">
        <f t="shared" ca="1" si="0"/>
        <v>45672</v>
      </c>
      <c r="O9" s="51" t="str">
        <f t="shared" ca="1" si="1"/>
        <v/>
      </c>
      <c r="P9" s="51">
        <f ca="1"/>
        <v>45950</v>
      </c>
    </row>
    <row r="10" spans="1:16" ht="15" thickBot="1">
      <c r="A10" s="16" t="s">
        <v>28</v>
      </c>
      <c r="B10" s="20" cm="1">
        <f t="array" ref="B10">_xll.BDP(B4,"PX_LAST")</f>
        <v>53.12726</v>
      </c>
      <c r="C10" s="13" cm="1">
        <f t="array" ref="C10">_xll.BDP(C4,"OPT_PX")</f>
        <v>96.8</v>
      </c>
      <c r="D10" s="31"/>
      <c r="E10" s="1"/>
      <c r="G10" s="51"/>
      <c r="H10" s="51"/>
      <c r="J10" s="51">
        <f ca="1"/>
        <v>45673</v>
      </c>
      <c r="K10" s="57">
        <f ca="1"/>
        <v>49.347999999999999</v>
      </c>
      <c r="L10" s="51">
        <f ca="1"/>
        <v>45707</v>
      </c>
      <c r="M10" s="57">
        <f ca="1"/>
        <v>529.88</v>
      </c>
      <c r="N10" s="51">
        <f t="shared" ca="1" si="0"/>
        <v>45673</v>
      </c>
      <c r="O10" s="51" t="str">
        <f t="shared" ca="1" si="1"/>
        <v/>
      </c>
      <c r="P10" s="51">
        <f ca="1"/>
        <v>45951</v>
      </c>
    </row>
    <row r="11" spans="1:16" ht="15" thickBot="1">
      <c r="A11" s="1"/>
      <c r="B11" s="1"/>
      <c r="C11" s="1"/>
      <c r="D11" s="31"/>
      <c r="E11" s="1"/>
      <c r="J11" s="51">
        <f ca="1"/>
        <v>45674</v>
      </c>
      <c r="K11" s="57">
        <f ca="1"/>
        <v>48.863</v>
      </c>
      <c r="L11" s="51">
        <f ca="1"/>
        <v>45741</v>
      </c>
      <c r="M11" s="57">
        <f ca="1"/>
        <v>830.85</v>
      </c>
      <c r="N11" s="51">
        <f t="shared" ca="1" si="0"/>
        <v>45674</v>
      </c>
      <c r="O11" s="51" t="str">
        <f t="shared" ca="1" si="1"/>
        <v/>
      </c>
      <c r="P11" s="51">
        <f ca="1"/>
        <v>45952</v>
      </c>
    </row>
    <row r="12" spans="1:16" ht="15" thickBot="1">
      <c r="A12" s="38" t="s">
        <v>22</v>
      </c>
      <c r="B12" s="184" t="s">
        <v>0</v>
      </c>
      <c r="C12" s="185"/>
      <c r="D12" s="186"/>
      <c r="E12" s="187" t="s">
        <v>1</v>
      </c>
      <c r="F12" s="189"/>
      <c r="G12" s="38" t="s">
        <v>16</v>
      </c>
      <c r="H12" s="1"/>
      <c r="J12" s="126">
        <f ca="1"/>
        <v>45678</v>
      </c>
      <c r="K12" s="45">
        <f ca="1"/>
        <v>47.503</v>
      </c>
      <c r="L12" s="51">
        <f ca="1"/>
        <v>45779</v>
      </c>
      <c r="M12" s="57">
        <f ca="1"/>
        <v>938.05</v>
      </c>
      <c r="N12" s="51" t="str">
        <f t="shared" ca="1" si="0"/>
        <v/>
      </c>
      <c r="O12" s="51" t="str">
        <f t="shared" ca="1" si="1"/>
        <v/>
      </c>
      <c r="P12" s="51">
        <f ca="1"/>
        <v>45953</v>
      </c>
    </row>
    <row r="13" spans="1:16" ht="15" thickBot="1">
      <c r="A13" s="16"/>
      <c r="B13" s="11" t="s">
        <v>24</v>
      </c>
      <c r="C13" s="48" t="s">
        <v>19</v>
      </c>
      <c r="D13" s="22" t="s">
        <v>20</v>
      </c>
      <c r="E13" s="11" t="s">
        <v>17</v>
      </c>
      <c r="F13" s="21" t="s">
        <v>21</v>
      </c>
      <c r="G13" s="94"/>
      <c r="H13" s="138"/>
      <c r="J13" s="126">
        <f ca="1"/>
        <v>45679</v>
      </c>
      <c r="K13" s="45">
        <f ca="1"/>
        <v>48.247999999999998</v>
      </c>
      <c r="L13" s="51">
        <f ca="1"/>
        <v>45791</v>
      </c>
      <c r="M13" s="57">
        <f ca="1"/>
        <v>751.97</v>
      </c>
      <c r="N13" s="51">
        <f t="shared" ca="1" si="0"/>
        <v>45679</v>
      </c>
      <c r="O13" s="51" t="str">
        <f t="shared" ca="1" si="1"/>
        <v/>
      </c>
      <c r="P13" s="51">
        <f ca="1"/>
        <v>45954</v>
      </c>
    </row>
    <row r="14" spans="1:16">
      <c r="A14" s="180">
        <v>45939</v>
      </c>
      <c r="B14" s="44">
        <v>52.6</v>
      </c>
      <c r="C14" s="31"/>
      <c r="D14" s="5"/>
      <c r="E14" s="44">
        <v>155.55000000000001</v>
      </c>
      <c r="F14" s="1"/>
      <c r="G14" s="77">
        <v>0</v>
      </c>
      <c r="H14" s="138"/>
      <c r="J14" s="126">
        <f ca="1"/>
        <v>45680</v>
      </c>
      <c r="K14" s="45">
        <f ca="1"/>
        <v>47.734000000000002</v>
      </c>
      <c r="L14" s="51">
        <f ca="1"/>
        <v>45793</v>
      </c>
      <c r="M14" s="57">
        <f ca="1"/>
        <v>726.32</v>
      </c>
      <c r="N14" s="51" t="str">
        <f t="shared" ca="1" si="0"/>
        <v/>
      </c>
      <c r="O14" s="51" t="str">
        <f t="shared" ca="1" si="1"/>
        <v/>
      </c>
      <c r="P14" s="51">
        <f ca="1"/>
        <v>45957</v>
      </c>
    </row>
    <row r="15" spans="1:16">
      <c r="A15" s="180">
        <f ca="1">IF(AND(ISBLANK(P4), A14 = $P$1),NOW(),IF(ISBLANK(P4),"",P4))</f>
        <v>45940</v>
      </c>
      <c r="B15" s="44">
        <f ca="1">IF(COUNTIF(J:J,A15)=1,VLOOKUP(A15,J:K,2), IF(COUNTIF(J:J,A15)=0,$B$10,""))</f>
        <v>56.701999999999998</v>
      </c>
      <c r="C15" s="31">
        <f ca="1">IF(ISERROR(B15-2),"",-1*(B15-$B$14)*$B$8*$B$5*10^(-4))</f>
        <v>-246119.99999999983</v>
      </c>
      <c r="D15" s="32">
        <f ca="1">IF(ISERROR(B15-2),"",ROUNDUP(A15-$A$14,0)/360*$B$6*$B$5)</f>
        <v>3472.2222222222222</v>
      </c>
      <c r="E15" s="44">
        <f ca="1">IF(COUNTIF(J:J,A15)=1,VLOOKUP(A15,L:M,2), IF(COUNTIF(J:J,A15)=0,$C$10,""))</f>
        <v>267.07</v>
      </c>
      <c r="F15" s="31">
        <f ca="1">IF(ISERROR(B15-2),"",(E15-$E$14)*$C$5*100)</f>
        <v>234191.99999999997</v>
      </c>
      <c r="G15" s="77">
        <f ca="1">IF(ISERROR(B15-2),"",C15+D15+F15)</f>
        <v>-8455.7777777776355</v>
      </c>
      <c r="H15" s="138"/>
      <c r="J15" s="126">
        <f ca="1"/>
        <v>45681</v>
      </c>
      <c r="K15" s="45">
        <f ca="1"/>
        <v>48.073</v>
      </c>
      <c r="L15" s="51">
        <f ca="1"/>
        <v>45811</v>
      </c>
      <c r="M15" s="57">
        <f ca="1"/>
        <v>685.81</v>
      </c>
      <c r="N15" s="51" t="str">
        <f t="shared" ca="1" si="0"/>
        <v/>
      </c>
      <c r="O15" s="51" t="str">
        <f t="shared" ca="1" si="1"/>
        <v/>
      </c>
      <c r="P15" s="51">
        <f ca="1"/>
        <v>45958</v>
      </c>
    </row>
    <row r="16" spans="1:16">
      <c r="A16" s="180">
        <f t="shared" ref="A16:A30" ca="1" si="2">IF(AND(ISBLANK(P5), A15 = $P$1),NOW(),IF(ISBLANK(P5),"",P5))</f>
        <v>45944</v>
      </c>
      <c r="B16" s="44">
        <f t="shared" ref="B16:B30" ca="1" si="3">IF(COUNTIF(J:J,A16)=1,VLOOKUP(A16,J:K,2), IF(COUNTIF(J:J,A16)=0,$B$10,""))</f>
        <v>53.369</v>
      </c>
      <c r="C16" s="31">
        <f t="shared" ref="C16:C79" ca="1" si="4">IF(ISERROR(B16-2),"",-1*(B16-$B$14)*$B$8*$B$5*10^(-4))</f>
        <v>-46139.999999999898</v>
      </c>
      <c r="D16" s="32">
        <f t="shared" ref="D16:D30" ca="1" si="5">IF(ISERROR(B16-2),"",ROUNDUP(A16-$A$14,0)/360*$B$6*$B$5)</f>
        <v>17361.111111111109</v>
      </c>
      <c r="E16" s="44">
        <f t="shared" ref="E16:E30" ca="1" si="6">IF(COUNTIF(J:J,A16)=1,VLOOKUP(A16,L:M,2), IF(COUNTIF(J:J,A16)=0,$C$10,""))</f>
        <v>220.74</v>
      </c>
      <c r="F16" s="31">
        <f t="shared" ref="F16:F30" ca="1" si="7">IF(ISERROR(B16-2),"",(E16-$E$14)*$C$5*100)</f>
        <v>136899</v>
      </c>
      <c r="G16" s="77">
        <f t="shared" ref="G16:G30" ca="1" si="8">IF(ISERROR(B16-2),"",C16+D16+F16)</f>
        <v>108120.11111111121</v>
      </c>
      <c r="H16" s="138"/>
      <c r="J16" s="126">
        <f ca="1"/>
        <v>45684</v>
      </c>
      <c r="K16" s="45">
        <f ca="1"/>
        <v>48.756999999999998</v>
      </c>
      <c r="L16" s="51">
        <f ca="1"/>
        <v>45814</v>
      </c>
      <c r="M16" s="57">
        <f ca="1"/>
        <v>655.72</v>
      </c>
      <c r="N16" s="51">
        <f t="shared" ca="1" si="0"/>
        <v>45684</v>
      </c>
      <c r="O16" s="51" t="str">
        <f t="shared" ca="1" si="1"/>
        <v/>
      </c>
      <c r="P16" s="51">
        <f ca="1"/>
        <v>45959</v>
      </c>
    </row>
    <row r="17" spans="1:16">
      <c r="A17" s="180">
        <f t="shared" ca="1" si="2"/>
        <v>45945</v>
      </c>
      <c r="B17" s="44">
        <f t="shared" ca="1" si="3"/>
        <v>52.787999999999997</v>
      </c>
      <c r="C17" s="31">
        <f t="shared" ca="1" si="4"/>
        <v>-11279.999999999718</v>
      </c>
      <c r="D17" s="32">
        <f t="shared" ca="1" si="5"/>
        <v>20833.333333333332</v>
      </c>
      <c r="E17" s="44">
        <f t="shared" ca="1" si="6"/>
        <v>191.5</v>
      </c>
      <c r="F17" s="31">
        <f t="shared" ca="1" si="7"/>
        <v>75494.999999999985</v>
      </c>
      <c r="G17" s="77">
        <f t="shared" ca="1" si="8"/>
        <v>85048.333333333605</v>
      </c>
      <c r="H17" s="138"/>
      <c r="J17" s="126">
        <f ca="1"/>
        <v>45685</v>
      </c>
      <c r="K17" s="45">
        <f ca="1"/>
        <v>48.186999999999998</v>
      </c>
      <c r="L17" s="51">
        <f ca="1"/>
        <v>45821</v>
      </c>
      <c r="M17" s="57">
        <f ca="1"/>
        <v>655.7</v>
      </c>
      <c r="N17" s="51" t="str">
        <f t="shared" ca="1" si="0"/>
        <v/>
      </c>
      <c r="O17" s="51" t="str">
        <f t="shared" ca="1" si="1"/>
        <v/>
      </c>
      <c r="P17" s="51">
        <f ca="1"/>
        <v>45960</v>
      </c>
    </row>
    <row r="18" spans="1:16">
      <c r="A18" s="180">
        <f t="shared" ca="1" si="2"/>
        <v>45946</v>
      </c>
      <c r="B18" s="44">
        <f t="shared" ca="1" si="3"/>
        <v>54.866</v>
      </c>
      <c r="C18" s="31">
        <f t="shared" ca="1" si="4"/>
        <v>-135959.99999999988</v>
      </c>
      <c r="D18" s="32">
        <f t="shared" ca="1" si="5"/>
        <v>24305.555555555558</v>
      </c>
      <c r="E18" s="44">
        <f t="shared" ca="1" si="6"/>
        <v>231.8</v>
      </c>
      <c r="F18" s="31">
        <f t="shared" ca="1" si="7"/>
        <v>160125</v>
      </c>
      <c r="G18" s="77">
        <f t="shared" ca="1" si="8"/>
        <v>48470.555555555678</v>
      </c>
      <c r="H18" s="141" t="s">
        <v>130</v>
      </c>
      <c r="J18" s="126">
        <f ca="1"/>
        <v>45686</v>
      </c>
      <c r="K18" s="45">
        <f ca="1"/>
        <v>48.36</v>
      </c>
      <c r="L18" s="51">
        <f ca="1"/>
        <v>45833</v>
      </c>
      <c r="M18" s="57">
        <f ca="1"/>
        <v>579.63</v>
      </c>
      <c r="N18" s="51" t="str">
        <f t="shared" ca="1" si="0"/>
        <v/>
      </c>
      <c r="O18" s="51" t="str">
        <f t="shared" ca="1" si="1"/>
        <v/>
      </c>
      <c r="P18" s="51">
        <f ca="1"/>
        <v>45961</v>
      </c>
    </row>
    <row r="19" spans="1:16">
      <c r="A19" s="180">
        <f t="shared" ca="1" si="2"/>
        <v>45947</v>
      </c>
      <c r="B19" s="44">
        <f t="shared" ca="1" si="3"/>
        <v>53.643999999999998</v>
      </c>
      <c r="C19" s="31">
        <f t="shared" ca="1" si="4"/>
        <v>-62639.999999999825</v>
      </c>
      <c r="D19" s="32">
        <f t="shared" ca="1" si="5"/>
        <v>27777.777777777777</v>
      </c>
      <c r="E19" s="44">
        <f t="shared" ca="1" si="6"/>
        <v>238.94</v>
      </c>
      <c r="F19" s="31">
        <f t="shared" ca="1" si="7"/>
        <v>175118.99999999997</v>
      </c>
      <c r="G19" s="77">
        <f t="shared" ca="1" si="8"/>
        <v>140256.77777777793</v>
      </c>
      <c r="H19" s="138"/>
      <c r="J19" s="126">
        <f ca="1"/>
        <v>45687</v>
      </c>
      <c r="K19" s="45">
        <f ca="1"/>
        <v>48.139000000000003</v>
      </c>
      <c r="L19" s="51">
        <f ca="1"/>
        <v>45834</v>
      </c>
      <c r="M19" s="57">
        <f ca="1"/>
        <v>547.1</v>
      </c>
      <c r="N19" s="51" t="str">
        <f t="shared" ca="1" si="0"/>
        <v/>
      </c>
      <c r="O19" s="51" t="str">
        <f t="shared" ca="1" si="1"/>
        <v/>
      </c>
    </row>
    <row r="20" spans="1:16">
      <c r="A20" s="180">
        <f t="shared" ca="1" si="2"/>
        <v>45950</v>
      </c>
      <c r="B20" s="44">
        <f t="shared" ca="1" si="3"/>
        <v>52.158000000000001</v>
      </c>
      <c r="C20" s="31">
        <f t="shared" ca="1" si="4"/>
        <v>26520.000000000011</v>
      </c>
      <c r="D20" s="32">
        <f t="shared" ca="1" si="5"/>
        <v>38194.444444444445</v>
      </c>
      <c r="E20" s="44">
        <f t="shared" ca="1" si="6"/>
        <v>147.07</v>
      </c>
      <c r="F20" s="31">
        <f t="shared" ca="1" si="7"/>
        <v>-17808.000000000036</v>
      </c>
      <c r="G20" s="77">
        <f t="shared" ca="1" si="8"/>
        <v>46906.444444444416</v>
      </c>
      <c r="H20" s="138"/>
      <c r="J20" s="126">
        <f ca="1"/>
        <v>45688</v>
      </c>
      <c r="K20" s="45">
        <f ca="1"/>
        <v>48.655999999999999</v>
      </c>
      <c r="L20" s="51">
        <f ca="1"/>
        <v>45835</v>
      </c>
      <c r="M20" s="57">
        <f ca="1"/>
        <v>526.04</v>
      </c>
      <c r="N20" s="51" t="str">
        <f t="shared" ca="1" si="0"/>
        <v/>
      </c>
      <c r="O20" s="51" t="str">
        <f t="shared" ca="1" si="1"/>
        <v/>
      </c>
    </row>
    <row r="21" spans="1:16">
      <c r="A21" s="180">
        <f t="shared" ca="1" si="2"/>
        <v>45951</v>
      </c>
      <c r="B21" s="44">
        <f t="shared" ca="1" si="3"/>
        <v>52.853000000000002</v>
      </c>
      <c r="C21" s="31">
        <f t="shared" ca="1" si="4"/>
        <v>-15180.000000000007</v>
      </c>
      <c r="D21" s="32">
        <f t="shared" ca="1" si="5"/>
        <v>41666.666666666664</v>
      </c>
      <c r="E21" s="44">
        <f t="shared" ca="1" si="6"/>
        <v>148.41</v>
      </c>
      <c r="F21" s="31">
        <f t="shared" ca="1" si="7"/>
        <v>-14994.000000000031</v>
      </c>
      <c r="G21" s="77">
        <f t="shared" ca="1" si="8"/>
        <v>11492.666666666626</v>
      </c>
      <c r="H21" s="138"/>
      <c r="J21" s="126">
        <f ca="1"/>
        <v>45691</v>
      </c>
      <c r="K21" s="45">
        <f ca="1"/>
        <v>48.738</v>
      </c>
      <c r="L21" s="51">
        <f ca="1"/>
        <v>45855</v>
      </c>
      <c r="M21" s="57">
        <f ca="1"/>
        <v>438.35</v>
      </c>
      <c r="N21" s="51" t="str">
        <f t="shared" ca="1" si="0"/>
        <v/>
      </c>
      <c r="O21" s="51" t="str">
        <f t="shared" ca="1" si="1"/>
        <v/>
      </c>
    </row>
    <row r="22" spans="1:16">
      <c r="A22" s="180">
        <f t="shared" ca="1" si="2"/>
        <v>45952</v>
      </c>
      <c r="B22" s="44">
        <f t="shared" ca="1" si="3"/>
        <v>53.048000000000002</v>
      </c>
      <c r="C22" s="31">
        <f t="shared" ca="1" si="4"/>
        <v>-26880.000000000018</v>
      </c>
      <c r="D22" s="32">
        <f t="shared" ca="1" si="5"/>
        <v>45138.888888888883</v>
      </c>
      <c r="E22" s="44">
        <f t="shared" ca="1" si="6"/>
        <v>159.94999999999999</v>
      </c>
      <c r="F22" s="31">
        <f t="shared" ca="1" si="7"/>
        <v>9239.9999999999527</v>
      </c>
      <c r="G22" s="77">
        <f t="shared" ca="1" si="8"/>
        <v>27498.888888888818</v>
      </c>
      <c r="H22" s="138"/>
      <c r="J22" s="126">
        <f ca="1"/>
        <v>45692</v>
      </c>
      <c r="K22" s="45">
        <f ca="1"/>
        <v>48.076999999999998</v>
      </c>
      <c r="L22" s="51">
        <f ca="1"/>
        <v>45870</v>
      </c>
      <c r="M22" s="57">
        <f ca="1"/>
        <v>491.43</v>
      </c>
      <c r="N22" s="51" t="str">
        <f t="shared" ca="1" si="0"/>
        <v/>
      </c>
      <c r="O22" s="51" t="str">
        <f t="shared" ca="1" si="1"/>
        <v/>
      </c>
    </row>
    <row r="23" spans="1:16" ht="14.4" customHeight="1">
      <c r="A23" s="180">
        <f t="shared" ca="1" si="2"/>
        <v>45953</v>
      </c>
      <c r="B23" s="44">
        <f t="shared" ca="1" si="3"/>
        <v>52.078000000000003</v>
      </c>
      <c r="C23" s="31">
        <f t="shared" ca="1" si="4"/>
        <v>31319.999999999913</v>
      </c>
      <c r="D23" s="32">
        <f t="shared" ca="1" si="5"/>
        <v>48611.111111111117</v>
      </c>
      <c r="E23" s="44">
        <f t="shared" ca="1" si="6"/>
        <v>138.02000000000001</v>
      </c>
      <c r="F23" s="31">
        <f t="shared" ca="1" si="7"/>
        <v>-36813</v>
      </c>
      <c r="G23" s="77">
        <f t="shared" ca="1" si="8"/>
        <v>43118.111111111037</v>
      </c>
      <c r="H23" s="138"/>
      <c r="J23" s="126">
        <f ca="1"/>
        <v>45693</v>
      </c>
      <c r="K23" s="45">
        <f ca="1"/>
        <v>47.87</v>
      </c>
      <c r="L23" s="51">
        <f ca="1"/>
        <v>45891</v>
      </c>
      <c r="M23" s="57">
        <f ca="1"/>
        <v>302.45999999999998</v>
      </c>
      <c r="N23" s="51" t="str">
        <f t="shared" ca="1" si="0"/>
        <v/>
      </c>
      <c r="O23" s="51" t="str">
        <f t="shared" ca="1" si="1"/>
        <v/>
      </c>
    </row>
    <row r="24" spans="1:16" ht="14.4" customHeight="1">
      <c r="A24" s="180">
        <f t="shared" ca="1" si="2"/>
        <v>45954</v>
      </c>
      <c r="B24" s="44">
        <f t="shared" ca="1" si="3"/>
        <v>51.530999999999999</v>
      </c>
      <c r="C24" s="31">
        <f t="shared" ca="1" si="4"/>
        <v>64140.00000000016</v>
      </c>
      <c r="D24" s="32">
        <f t="shared" ca="1" si="5"/>
        <v>52083.333333333328</v>
      </c>
      <c r="E24" s="44">
        <f t="shared" ca="1" si="6"/>
        <v>115.55</v>
      </c>
      <c r="F24" s="31">
        <f t="shared" ca="1" si="7"/>
        <v>-84000.000000000029</v>
      </c>
      <c r="G24" s="77">
        <f t="shared" ca="1" si="8"/>
        <v>32223.333333333459</v>
      </c>
      <c r="H24" s="138"/>
      <c r="J24" s="126">
        <f ca="1"/>
        <v>45694</v>
      </c>
      <c r="K24" s="45">
        <f ca="1"/>
        <v>47.99</v>
      </c>
      <c r="L24" s="51">
        <f ca="1"/>
        <v>45894</v>
      </c>
      <c r="M24" s="57">
        <f ca="1"/>
        <v>303.64999999999998</v>
      </c>
      <c r="N24" s="51">
        <f t="shared" ca="1" si="0"/>
        <v>45694</v>
      </c>
      <c r="O24" s="51" t="str">
        <f t="shared" ca="1" si="1"/>
        <v/>
      </c>
    </row>
    <row r="25" spans="1:16" ht="14.4" customHeight="1">
      <c r="A25" s="180">
        <f t="shared" ca="1" si="2"/>
        <v>45957</v>
      </c>
      <c r="B25" s="44">
        <f t="shared" ca="1" si="3"/>
        <v>50.222000000000001</v>
      </c>
      <c r="C25" s="31">
        <f t="shared" ca="1" si="4"/>
        <v>142680</v>
      </c>
      <c r="D25" s="32">
        <f t="shared" ca="1" si="5"/>
        <v>62500</v>
      </c>
      <c r="E25" s="44">
        <f t="shared" ca="1" si="6"/>
        <v>90.52</v>
      </c>
      <c r="F25" s="31">
        <f t="shared" ca="1" si="7"/>
        <v>-136563.00000000003</v>
      </c>
      <c r="G25" s="77">
        <f t="shared" ca="1" si="8"/>
        <v>68616.999999999971</v>
      </c>
      <c r="H25" s="138"/>
      <c r="J25" s="126">
        <f ca="1"/>
        <v>45695</v>
      </c>
      <c r="K25" s="45">
        <f ca="1"/>
        <v>48.529000000000003</v>
      </c>
      <c r="L25" s="51">
        <f ca="1"/>
        <v>45898</v>
      </c>
      <c r="M25" s="57">
        <f ca="1"/>
        <v>305.2</v>
      </c>
      <c r="N25" s="51" t="str">
        <f t="shared" ca="1" si="0"/>
        <v/>
      </c>
      <c r="O25" s="51" t="str">
        <f t="shared" ca="1" si="1"/>
        <v/>
      </c>
    </row>
    <row r="26" spans="1:16" ht="14.4" customHeight="1">
      <c r="A26" s="180">
        <f t="shared" ca="1" si="2"/>
        <v>45958</v>
      </c>
      <c r="B26" s="44">
        <f t="shared" ca="1" si="3"/>
        <v>50.74</v>
      </c>
      <c r="C26" s="31">
        <f t="shared" ca="1" si="4"/>
        <v>111599.99999999999</v>
      </c>
      <c r="D26" s="32">
        <f t="shared" ca="1" si="5"/>
        <v>65972.222222222234</v>
      </c>
      <c r="E26" s="44">
        <f t="shared" ca="1" si="6"/>
        <v>91.34</v>
      </c>
      <c r="F26" s="31">
        <f t="shared" ca="1" si="7"/>
        <v>-134841</v>
      </c>
      <c r="G26" s="77">
        <f t="shared" ca="1" si="8"/>
        <v>42731.222222222219</v>
      </c>
      <c r="H26" s="138"/>
      <c r="J26" s="126">
        <f ca="1"/>
        <v>45698</v>
      </c>
      <c r="K26" s="45">
        <f ca="1"/>
        <v>47.945999999999998</v>
      </c>
      <c r="L26" s="51">
        <f ca="1"/>
        <v>45908</v>
      </c>
      <c r="M26" s="57">
        <f ca="1"/>
        <v>271.3</v>
      </c>
      <c r="N26" s="51" t="str">
        <f t="shared" ca="1" si="0"/>
        <v/>
      </c>
      <c r="O26" s="51" t="str">
        <f t="shared" ca="1" si="1"/>
        <v/>
      </c>
    </row>
    <row r="27" spans="1:16" ht="14.4" customHeight="1">
      <c r="A27" s="180">
        <f t="shared" ca="1" si="2"/>
        <v>45959</v>
      </c>
      <c r="B27" s="44">
        <f t="shared" ca="1" si="3"/>
        <v>51.082999999999998</v>
      </c>
      <c r="C27" s="31">
        <f t="shared" ca="1" si="4"/>
        <v>91020.000000000189</v>
      </c>
      <c r="D27" s="32">
        <f t="shared" ca="1" si="5"/>
        <v>69444.444444444438</v>
      </c>
      <c r="E27" s="44">
        <f t="shared" ca="1" si="6"/>
        <v>100.01</v>
      </c>
      <c r="F27" s="31">
        <f t="shared" ca="1" si="7"/>
        <v>-116634.00000000001</v>
      </c>
      <c r="G27" s="77">
        <f t="shared" ca="1" si="8"/>
        <v>43830.444444444598</v>
      </c>
      <c r="H27" s="138"/>
      <c r="J27" s="126">
        <f ca="1"/>
        <v>45699</v>
      </c>
      <c r="K27" s="45">
        <f ca="1"/>
        <v>47.95</v>
      </c>
      <c r="L27" s="51">
        <f ca="1"/>
        <v>45909</v>
      </c>
      <c r="M27" s="57">
        <f ca="1"/>
        <v>268.22000000000003</v>
      </c>
      <c r="N27" s="51" t="str">
        <f t="shared" ca="1" si="0"/>
        <v/>
      </c>
      <c r="O27" s="51" t="str">
        <f t="shared" ca="1" si="1"/>
        <v/>
      </c>
    </row>
    <row r="28" spans="1:16" ht="14.4" customHeight="1">
      <c r="A28" s="180">
        <f t="shared" ca="1" si="2"/>
        <v>45960</v>
      </c>
      <c r="B28" s="44">
        <f t="shared" ca="1" si="3"/>
        <v>51.795000000000002</v>
      </c>
      <c r="C28" s="31">
        <f t="shared" ca="1" si="4"/>
        <v>48299.999999999985</v>
      </c>
      <c r="D28" s="32">
        <f t="shared" ca="1" si="5"/>
        <v>72916.666666666672</v>
      </c>
      <c r="E28" s="44">
        <f t="shared" ca="1" si="6"/>
        <v>107.1</v>
      </c>
      <c r="F28" s="31">
        <f t="shared" ca="1" si="7"/>
        <v>-101745.00000000004</v>
      </c>
      <c r="G28" s="77">
        <f t="shared" ca="1" si="8"/>
        <v>19471.666666666613</v>
      </c>
      <c r="H28" s="138"/>
      <c r="J28" s="126">
        <f ca="1"/>
        <v>45700</v>
      </c>
      <c r="K28" s="45">
        <f ca="1"/>
        <v>47.58</v>
      </c>
      <c r="L28" s="51">
        <f ca="1"/>
        <v>45911</v>
      </c>
      <c r="M28" s="57">
        <f ca="1"/>
        <v>234.12</v>
      </c>
      <c r="N28" s="51" t="str">
        <f t="shared" ca="1" si="0"/>
        <v/>
      </c>
      <c r="O28" s="51" t="str">
        <f t="shared" ca="1" si="1"/>
        <v/>
      </c>
    </row>
    <row r="29" spans="1:16" ht="14.4" customHeight="1">
      <c r="A29" s="180">
        <f t="shared" ca="1" si="2"/>
        <v>45961</v>
      </c>
      <c r="B29" s="44">
        <f t="shared" ca="1" si="3"/>
        <v>52.591000000000001</v>
      </c>
      <c r="C29" s="31">
        <f t="shared" ca="1" si="4"/>
        <v>540.00000000002046</v>
      </c>
      <c r="D29" s="32">
        <f t="shared" ca="1" si="5"/>
        <v>76388.888888888891</v>
      </c>
      <c r="E29" s="44">
        <f t="shared" ca="1" si="6"/>
        <v>108.38</v>
      </c>
      <c r="F29" s="31">
        <f t="shared" ca="1" si="7"/>
        <v>-99057.000000000044</v>
      </c>
      <c r="G29" s="77">
        <f t="shared" ca="1" si="8"/>
        <v>-22128.111111111139</v>
      </c>
      <c r="H29" s="138"/>
      <c r="J29" s="126">
        <f ca="1"/>
        <v>45701</v>
      </c>
      <c r="K29" s="45">
        <f ca="1"/>
        <v>46.86</v>
      </c>
      <c r="L29" s="51">
        <f ca="1"/>
        <v>45912</v>
      </c>
      <c r="M29" s="57">
        <f ca="1"/>
        <v>224.91</v>
      </c>
      <c r="N29" s="51" t="str">
        <f t="shared" ca="1" si="0"/>
        <v/>
      </c>
      <c r="O29" s="51" t="str">
        <f t="shared" ca="1" si="1"/>
        <v/>
      </c>
    </row>
    <row r="30" spans="1:16" ht="14.4" customHeight="1">
      <c r="A30" s="180">
        <f t="shared" ca="1" si="2"/>
        <v>45964.632334490743</v>
      </c>
      <c r="B30" s="44">
        <f t="shared" ca="1" si="3"/>
        <v>53.12726</v>
      </c>
      <c r="C30" s="31">
        <f t="shared" ca="1" si="4"/>
        <v>-31635.5999999999</v>
      </c>
      <c r="D30" s="32">
        <f t="shared" ca="1" si="5"/>
        <v>90277.777777777766</v>
      </c>
      <c r="E30" s="44">
        <f t="shared" ca="1" si="6"/>
        <v>96.8</v>
      </c>
      <c r="F30" s="31">
        <f t="shared" ca="1" si="7"/>
        <v>-123375.00000000003</v>
      </c>
      <c r="G30" s="77">
        <f t="shared" ca="1" si="8"/>
        <v>-64732.822222222167</v>
      </c>
      <c r="H30" s="138"/>
      <c r="J30" s="126">
        <f ca="1"/>
        <v>45702</v>
      </c>
      <c r="K30" s="45">
        <f ca="1"/>
        <v>46.747999999999998</v>
      </c>
      <c r="L30" s="51">
        <f ca="1"/>
        <v>45915</v>
      </c>
      <c r="M30" s="57">
        <f ca="1"/>
        <v>211.6</v>
      </c>
      <c r="N30" s="51" t="str">
        <f t="shared" ca="1" si="0"/>
        <v/>
      </c>
      <c r="O30" s="51" t="str">
        <f t="shared" ca="1" si="1"/>
        <v/>
      </c>
    </row>
    <row r="31" spans="1:16" ht="14.4" customHeight="1">
      <c r="A31" s="180" t="str">
        <f t="shared" ref="A31:A94" ca="1" si="9">IF(AND(ISBLANK(P20), A30 = $P$1),NOW(),IF(ISBLANK(P20),"",P20))</f>
        <v/>
      </c>
      <c r="B31" s="44" t="str">
        <f t="shared" ref="B31:B94" ca="1" si="10">IF(COUNTIF(J:J,A31)=1,VLOOKUP(A31,J:K,2), IF(COUNTIF(J:J,A31)=0,$B$10,""))</f>
        <v/>
      </c>
      <c r="C31" s="31" t="str">
        <f t="shared" ca="1" si="4"/>
        <v/>
      </c>
      <c r="D31" s="32" t="str">
        <f t="shared" ref="D31:D94" ca="1" si="11">IF(ISERROR(B31-2),"",ROUNDUP(A31-$A$14,0)/360*$B$6*$B$5)</f>
        <v/>
      </c>
      <c r="E31" s="44" t="str">
        <f t="shared" ref="E31:E94" ca="1" si="12">IF(COUNTIF(J:J,A31)=1,VLOOKUP(A31,L:M,2), IF(COUNTIF(J:J,A31)=0,$C$10,""))</f>
        <v/>
      </c>
      <c r="F31" s="31" t="str">
        <f t="shared" ref="F31:F94" ca="1" si="13">IF(ISERROR(B31-2),"",(E31-$E$14)*$C$5*100)</f>
        <v/>
      </c>
      <c r="G31" s="77" t="str">
        <f t="shared" ref="G31:G94" ca="1" si="14">IF(ISERROR(B31-2),"",C31+D31+F31)</f>
        <v/>
      </c>
      <c r="H31" s="138"/>
      <c r="J31" s="126">
        <f ca="1"/>
        <v>45706</v>
      </c>
      <c r="K31" s="45">
        <f ca="1"/>
        <v>46.582999999999998</v>
      </c>
      <c r="L31" s="51">
        <f ca="1"/>
        <v>45916</v>
      </c>
      <c r="M31" s="57">
        <f ca="1"/>
        <v>223.2</v>
      </c>
      <c r="N31" s="51" t="str">
        <f t="shared" ca="1" si="0"/>
        <v/>
      </c>
      <c r="O31" s="51" t="str">
        <f t="shared" ca="1" si="1"/>
        <v/>
      </c>
    </row>
    <row r="32" spans="1:16" ht="14.4" customHeight="1">
      <c r="A32" s="180" t="str">
        <f t="shared" ca="1" si="9"/>
        <v/>
      </c>
      <c r="B32" s="44" t="str">
        <f t="shared" ca="1" si="10"/>
        <v/>
      </c>
      <c r="C32" s="31" t="str">
        <f t="shared" ca="1" si="4"/>
        <v/>
      </c>
      <c r="D32" s="32" t="str">
        <f t="shared" ca="1" si="11"/>
        <v/>
      </c>
      <c r="E32" s="44" t="str">
        <f t="shared" ca="1" si="12"/>
        <v/>
      </c>
      <c r="F32" s="31" t="str">
        <f t="shared" ca="1" si="13"/>
        <v/>
      </c>
      <c r="G32" s="77" t="str">
        <f t="shared" ca="1" si="14"/>
        <v/>
      </c>
      <c r="H32" s="138"/>
      <c r="J32" s="126">
        <f ca="1"/>
        <v>45707</v>
      </c>
      <c r="K32" s="45">
        <f ca="1"/>
        <v>46.64</v>
      </c>
      <c r="L32" s="51">
        <f ca="1"/>
        <v>45917</v>
      </c>
      <c r="M32" s="57">
        <f ca="1"/>
        <v>226.6</v>
      </c>
      <c r="N32" s="51">
        <f t="shared" ca="1" si="0"/>
        <v>45707</v>
      </c>
      <c r="O32" s="51" t="str">
        <f t="shared" ca="1" si="1"/>
        <v/>
      </c>
    </row>
    <row r="33" spans="1:15" ht="14.4" customHeight="1">
      <c r="A33" s="180" t="str">
        <f t="shared" ca="1" si="9"/>
        <v/>
      </c>
      <c r="B33" s="44" t="str">
        <f t="shared" ca="1" si="10"/>
        <v/>
      </c>
      <c r="C33" s="31" t="str">
        <f t="shared" ca="1" si="4"/>
        <v/>
      </c>
      <c r="D33" s="32" t="str">
        <f t="shared" ca="1" si="11"/>
        <v/>
      </c>
      <c r="E33" s="44" t="str">
        <f t="shared" ca="1" si="12"/>
        <v/>
      </c>
      <c r="F33" s="31" t="str">
        <f t="shared" ca="1" si="13"/>
        <v/>
      </c>
      <c r="G33" s="77" t="str">
        <f t="shared" ca="1" si="14"/>
        <v/>
      </c>
      <c r="H33" s="138"/>
      <c r="J33" s="126">
        <f ca="1"/>
        <v>45708</v>
      </c>
      <c r="K33" s="45">
        <f ca="1"/>
        <v>46.753999999999998</v>
      </c>
      <c r="L33" s="51">
        <f ca="1"/>
        <v>45919</v>
      </c>
      <c r="M33" s="57">
        <f ca="1"/>
        <v>197.25</v>
      </c>
      <c r="N33" s="51" t="str">
        <f t="shared" ca="1" si="0"/>
        <v/>
      </c>
      <c r="O33" s="51" t="str">
        <f t="shared" ca="1" si="1"/>
        <v/>
      </c>
    </row>
    <row r="34" spans="1:15" ht="14.4" customHeight="1">
      <c r="A34" s="180" t="str">
        <f t="shared" ca="1" si="9"/>
        <v/>
      </c>
      <c r="B34" s="44" t="str">
        <f t="shared" ca="1" si="10"/>
        <v/>
      </c>
      <c r="C34" s="31" t="str">
        <f t="shared" ca="1" si="4"/>
        <v/>
      </c>
      <c r="D34" s="32" t="str">
        <f t="shared" ca="1" si="11"/>
        <v/>
      </c>
      <c r="E34" s="44" t="str">
        <f t="shared" ca="1" si="12"/>
        <v/>
      </c>
      <c r="F34" s="31" t="str">
        <f t="shared" ca="1" si="13"/>
        <v/>
      </c>
      <c r="G34" s="77" t="str">
        <f t="shared" ca="1" si="14"/>
        <v/>
      </c>
      <c r="H34" s="138"/>
      <c r="J34" s="126">
        <f ca="1"/>
        <v>45709</v>
      </c>
      <c r="K34" s="45">
        <f ca="1"/>
        <v>48.47</v>
      </c>
      <c r="L34" s="51">
        <f ca="1"/>
        <v>45922</v>
      </c>
      <c r="M34" s="57">
        <f ca="1"/>
        <v>185.03</v>
      </c>
      <c r="N34" s="51" t="str">
        <f t="shared" ca="1" si="0"/>
        <v/>
      </c>
      <c r="O34" s="51" t="str">
        <f t="shared" ca="1" si="1"/>
        <v/>
      </c>
    </row>
    <row r="35" spans="1:15" ht="14.4" customHeight="1">
      <c r="A35" s="180" t="str">
        <f t="shared" ca="1" si="9"/>
        <v/>
      </c>
      <c r="B35" s="44" t="str">
        <f t="shared" ca="1" si="10"/>
        <v/>
      </c>
      <c r="C35" s="31" t="str">
        <f t="shared" ca="1" si="4"/>
        <v/>
      </c>
      <c r="D35" s="32" t="str">
        <f t="shared" ca="1" si="11"/>
        <v/>
      </c>
      <c r="E35" s="44" t="str">
        <f t="shared" ca="1" si="12"/>
        <v/>
      </c>
      <c r="F35" s="31" t="str">
        <f t="shared" ca="1" si="13"/>
        <v/>
      </c>
      <c r="G35" s="77" t="str">
        <f t="shared" ca="1" si="14"/>
        <v/>
      </c>
      <c r="H35" s="138"/>
      <c r="J35" s="126">
        <f ca="1"/>
        <v>45712</v>
      </c>
      <c r="K35" s="45">
        <f ca="1"/>
        <v>48.747999999999998</v>
      </c>
      <c r="L35" s="51">
        <f ca="1"/>
        <v>45923</v>
      </c>
      <c r="M35" s="57">
        <f ca="1"/>
        <v>199.8</v>
      </c>
      <c r="N35" s="51" t="str">
        <f t="shared" ca="1" si="0"/>
        <v/>
      </c>
      <c r="O35" s="51" t="str">
        <f t="shared" ca="1" si="1"/>
        <v/>
      </c>
    </row>
    <row r="36" spans="1:15" ht="14.4" customHeight="1">
      <c r="A36" s="180" t="str">
        <f t="shared" ca="1" si="9"/>
        <v/>
      </c>
      <c r="B36" s="44" t="str">
        <f t="shared" ca="1" si="10"/>
        <v/>
      </c>
      <c r="C36" s="31" t="str">
        <f t="shared" ca="1" si="4"/>
        <v/>
      </c>
      <c r="D36" s="32" t="str">
        <f t="shared" ca="1" si="11"/>
        <v/>
      </c>
      <c r="E36" s="44" t="str">
        <f t="shared" ca="1" si="12"/>
        <v/>
      </c>
      <c r="F36" s="31" t="str">
        <f t="shared" ca="1" si="13"/>
        <v/>
      </c>
      <c r="G36" s="77" t="str">
        <f t="shared" ca="1" si="14"/>
        <v/>
      </c>
      <c r="H36" s="138"/>
      <c r="J36" s="126">
        <f ca="1"/>
        <v>45713</v>
      </c>
      <c r="K36" s="45">
        <f ca="1"/>
        <v>48.609000000000002</v>
      </c>
      <c r="L36" s="51">
        <f ca="1"/>
        <v>45924</v>
      </c>
      <c r="M36" s="57">
        <f ca="1"/>
        <v>213.23</v>
      </c>
      <c r="N36" s="51" t="str">
        <f t="shared" ca="1" si="0"/>
        <v/>
      </c>
      <c r="O36" s="51" t="str">
        <f t="shared" ca="1" si="1"/>
        <v/>
      </c>
    </row>
    <row r="37" spans="1:15">
      <c r="A37" s="180" t="str">
        <f t="shared" ca="1" si="9"/>
        <v/>
      </c>
      <c r="B37" s="44" t="str">
        <f t="shared" ca="1" si="10"/>
        <v/>
      </c>
      <c r="C37" s="31" t="str">
        <f t="shared" ca="1" si="4"/>
        <v/>
      </c>
      <c r="D37" s="32" t="str">
        <f t="shared" ca="1" si="11"/>
        <v/>
      </c>
      <c r="E37" s="44" t="str">
        <f t="shared" ca="1" si="12"/>
        <v/>
      </c>
      <c r="F37" s="31" t="str">
        <f t="shared" ca="1" si="13"/>
        <v/>
      </c>
      <c r="G37" s="77" t="str">
        <f t="shared" ca="1" si="14"/>
        <v/>
      </c>
      <c r="H37" s="138"/>
      <c r="J37" s="126">
        <f ca="1"/>
        <v>45714</v>
      </c>
      <c r="K37" s="45">
        <f ca="1"/>
        <v>48.692</v>
      </c>
      <c r="L37" s="51">
        <f ca="1"/>
        <v>45925</v>
      </c>
      <c r="M37" s="57">
        <f ca="1"/>
        <v>222.8</v>
      </c>
      <c r="N37" s="51" t="str">
        <f t="shared" ca="1" si="0"/>
        <v/>
      </c>
      <c r="O37" s="51" t="str">
        <f t="shared" ca="1" si="1"/>
        <v/>
      </c>
    </row>
    <row r="38" spans="1:15">
      <c r="A38" s="180" t="str">
        <f t="shared" ca="1" si="9"/>
        <v/>
      </c>
      <c r="B38" s="44" t="str">
        <f t="shared" ca="1" si="10"/>
        <v/>
      </c>
      <c r="C38" s="31" t="str">
        <f t="shared" ca="1" si="4"/>
        <v/>
      </c>
      <c r="D38" s="32" t="str">
        <f t="shared" ca="1" si="11"/>
        <v/>
      </c>
      <c r="E38" s="44" t="str">
        <f t="shared" ca="1" si="12"/>
        <v/>
      </c>
      <c r="F38" s="31" t="str">
        <f t="shared" ca="1" si="13"/>
        <v/>
      </c>
      <c r="G38" s="77" t="str">
        <f t="shared" ca="1" si="14"/>
        <v/>
      </c>
      <c r="H38" s="138"/>
      <c r="J38" s="126">
        <f ca="1"/>
        <v>45715</v>
      </c>
      <c r="K38" s="45">
        <f ca="1"/>
        <v>50.021999999999998</v>
      </c>
      <c r="L38" s="51">
        <f ca="1"/>
        <v>45926</v>
      </c>
      <c r="M38" s="57">
        <f ca="1"/>
        <v>213.4</v>
      </c>
      <c r="N38" s="51" t="str">
        <f t="shared" ca="1" si="0"/>
        <v/>
      </c>
      <c r="O38" s="51" t="str">
        <f t="shared" ca="1" si="1"/>
        <v/>
      </c>
    </row>
    <row r="39" spans="1:15">
      <c r="A39" s="180" t="str">
        <f t="shared" ca="1" si="9"/>
        <v/>
      </c>
      <c r="B39" s="44" t="str">
        <f t="shared" ca="1" si="10"/>
        <v/>
      </c>
      <c r="C39" s="31" t="str">
        <f t="shared" ca="1" si="4"/>
        <v/>
      </c>
      <c r="D39" s="32" t="str">
        <f t="shared" ca="1" si="11"/>
        <v/>
      </c>
      <c r="E39" s="44" t="str">
        <f t="shared" ca="1" si="12"/>
        <v/>
      </c>
      <c r="F39" s="31" t="str">
        <f t="shared" ca="1" si="13"/>
        <v/>
      </c>
      <c r="G39" s="77" t="str">
        <f t="shared" ca="1" si="14"/>
        <v/>
      </c>
      <c r="H39" s="139"/>
      <c r="J39" s="126">
        <f ca="1"/>
        <v>45716</v>
      </c>
      <c r="K39" s="45">
        <f ca="1"/>
        <v>49.2</v>
      </c>
      <c r="L39" s="51">
        <f ca="1"/>
        <v>45929</v>
      </c>
      <c r="M39" s="57">
        <f ca="1"/>
        <v>181.95</v>
      </c>
      <c r="N39" s="51" t="str">
        <f t="shared" ca="1" si="0"/>
        <v/>
      </c>
      <c r="O39" s="51" t="str">
        <f t="shared" ca="1" si="1"/>
        <v/>
      </c>
    </row>
    <row r="40" spans="1:15">
      <c r="A40" s="180" t="str">
        <f t="shared" ca="1" si="9"/>
        <v/>
      </c>
      <c r="B40" s="44" t="str">
        <f t="shared" ca="1" si="10"/>
        <v/>
      </c>
      <c r="C40" s="31" t="str">
        <f t="shared" ca="1" si="4"/>
        <v/>
      </c>
      <c r="D40" s="32" t="str">
        <f t="shared" ca="1" si="11"/>
        <v/>
      </c>
      <c r="E40" s="44" t="str">
        <f t="shared" ca="1" si="12"/>
        <v/>
      </c>
      <c r="F40" s="31" t="str">
        <f t="shared" ca="1" si="13"/>
        <v/>
      </c>
      <c r="G40" s="77" t="str">
        <f t="shared" ca="1" si="14"/>
        <v/>
      </c>
      <c r="H40" s="139"/>
      <c r="J40" s="126">
        <f ca="1"/>
        <v>45719</v>
      </c>
      <c r="K40" s="45">
        <f ca="1"/>
        <v>50.274999999999999</v>
      </c>
      <c r="L40" s="51">
        <f ca="1"/>
        <v>45930</v>
      </c>
      <c r="M40" s="57">
        <f ca="1"/>
        <v>189.6</v>
      </c>
      <c r="N40" s="51" t="str">
        <f t="shared" ca="1" si="0"/>
        <v/>
      </c>
      <c r="O40" s="51" t="str">
        <f t="shared" ca="1" si="1"/>
        <v/>
      </c>
    </row>
    <row r="41" spans="1:15">
      <c r="A41" s="180" t="str">
        <f t="shared" ca="1" si="9"/>
        <v/>
      </c>
      <c r="B41" s="44" t="str">
        <f t="shared" ca="1" si="10"/>
        <v/>
      </c>
      <c r="C41" s="31" t="str">
        <f t="shared" ca="1" si="4"/>
        <v/>
      </c>
      <c r="D41" s="32" t="str">
        <f t="shared" ca="1" si="11"/>
        <v/>
      </c>
      <c r="E41" s="44" t="str">
        <f t="shared" ca="1" si="12"/>
        <v/>
      </c>
      <c r="F41" s="31" t="str">
        <f t="shared" ca="1" si="13"/>
        <v/>
      </c>
      <c r="G41" s="77" t="str">
        <f t="shared" ca="1" si="14"/>
        <v/>
      </c>
      <c r="H41" s="139"/>
      <c r="J41" s="126">
        <f ca="1"/>
        <v>45720</v>
      </c>
      <c r="K41" s="45">
        <f ca="1"/>
        <v>49.683999999999997</v>
      </c>
      <c r="L41" s="51">
        <f ca="1"/>
        <v>45931</v>
      </c>
      <c r="M41" s="57">
        <f ca="1"/>
        <v>164.7</v>
      </c>
      <c r="N41" s="51" t="str">
        <f t="shared" ca="1" si="0"/>
        <v/>
      </c>
      <c r="O41" s="51" t="str">
        <f t="shared" ca="1" si="1"/>
        <v/>
      </c>
    </row>
    <row r="42" spans="1:15">
      <c r="A42" s="180" t="str">
        <f t="shared" ca="1" si="9"/>
        <v/>
      </c>
      <c r="B42" s="44" t="str">
        <f t="shared" ca="1" si="10"/>
        <v/>
      </c>
      <c r="C42" s="31" t="str">
        <f t="shared" ca="1" si="4"/>
        <v/>
      </c>
      <c r="D42" s="32" t="str">
        <f t="shared" ca="1" si="11"/>
        <v/>
      </c>
      <c r="E42" s="44" t="str">
        <f t="shared" ca="1" si="12"/>
        <v/>
      </c>
      <c r="F42" s="31" t="str">
        <f t="shared" ca="1" si="13"/>
        <v/>
      </c>
      <c r="G42" s="77" t="str">
        <f t="shared" ca="1" si="14"/>
        <v/>
      </c>
      <c r="H42" s="139"/>
      <c r="J42" s="126">
        <f ca="1"/>
        <v>45721</v>
      </c>
      <c r="K42" s="45">
        <f ca="1"/>
        <v>49.834000000000003</v>
      </c>
      <c r="L42" s="51">
        <f ca="1"/>
        <v>45932</v>
      </c>
      <c r="M42" s="57">
        <f ca="1"/>
        <v>166.3</v>
      </c>
      <c r="N42" s="51" t="str">
        <f t="shared" ca="1" si="0"/>
        <v/>
      </c>
      <c r="O42" s="51" t="str">
        <f t="shared" ca="1" si="1"/>
        <v/>
      </c>
    </row>
    <row r="43" spans="1:15">
      <c r="A43" s="180" t="str">
        <f t="shared" ca="1" si="9"/>
        <v/>
      </c>
      <c r="B43" s="44" t="str">
        <f t="shared" ca="1" si="10"/>
        <v/>
      </c>
      <c r="C43" s="31" t="str">
        <f t="shared" ca="1" si="4"/>
        <v/>
      </c>
      <c r="D43" s="32" t="str">
        <f t="shared" ca="1" si="11"/>
        <v/>
      </c>
      <c r="E43" s="44" t="str">
        <f t="shared" ca="1" si="12"/>
        <v/>
      </c>
      <c r="F43" s="31" t="str">
        <f t="shared" ca="1" si="13"/>
        <v/>
      </c>
      <c r="G43" s="77" t="str">
        <f t="shared" ca="1" si="14"/>
        <v/>
      </c>
      <c r="H43" s="139"/>
      <c r="J43" s="126">
        <f ca="1"/>
        <v>45722</v>
      </c>
      <c r="K43" s="45">
        <f ca="1"/>
        <v>51.926000000000002</v>
      </c>
      <c r="L43" s="51">
        <f ca="1"/>
        <v>45933</v>
      </c>
      <c r="M43" s="57">
        <f ca="1"/>
        <v>166.01</v>
      </c>
      <c r="N43" s="51" t="str">
        <f t="shared" ca="1" si="0"/>
        <v/>
      </c>
      <c r="O43" s="51" t="str">
        <f t="shared" ca="1" si="1"/>
        <v/>
      </c>
    </row>
    <row r="44" spans="1:15">
      <c r="A44" s="180" t="str">
        <f t="shared" ca="1" si="9"/>
        <v/>
      </c>
      <c r="B44" s="44" t="str">
        <f t="shared" ca="1" si="10"/>
        <v/>
      </c>
      <c r="C44" s="31" t="str">
        <f t="shared" ca="1" si="4"/>
        <v/>
      </c>
      <c r="D44" s="32" t="str">
        <f t="shared" ca="1" si="11"/>
        <v/>
      </c>
      <c r="E44" s="44" t="str">
        <f t="shared" ca="1" si="12"/>
        <v/>
      </c>
      <c r="F44" s="31" t="str">
        <f t="shared" ca="1" si="13"/>
        <v/>
      </c>
      <c r="G44" s="77" t="str">
        <f t="shared" ca="1" si="14"/>
        <v/>
      </c>
      <c r="H44" s="139"/>
      <c r="J44" s="126">
        <f ca="1"/>
        <v>45723</v>
      </c>
      <c r="K44" s="45">
        <f ca="1"/>
        <v>51.481999999999999</v>
      </c>
      <c r="L44" s="51">
        <f ca="1"/>
        <v>45936</v>
      </c>
      <c r="M44" s="57">
        <f ca="1"/>
        <v>154.01</v>
      </c>
      <c r="N44" s="51" t="str">
        <f t="shared" ca="1" si="0"/>
        <v/>
      </c>
      <c r="O44" s="51" t="str">
        <f t="shared" ca="1" si="1"/>
        <v/>
      </c>
    </row>
    <row r="45" spans="1:15">
      <c r="A45" s="180" t="str">
        <f t="shared" ca="1" si="9"/>
        <v/>
      </c>
      <c r="B45" s="44" t="str">
        <f t="shared" ca="1" si="10"/>
        <v/>
      </c>
      <c r="C45" s="31" t="str">
        <f t="shared" ca="1" si="4"/>
        <v/>
      </c>
      <c r="D45" s="32" t="str">
        <f t="shared" ca="1" si="11"/>
        <v/>
      </c>
      <c r="E45" s="44" t="str">
        <f t="shared" ca="1" si="12"/>
        <v/>
      </c>
      <c r="F45" s="31" t="str">
        <f t="shared" ca="1" si="13"/>
        <v/>
      </c>
      <c r="G45" s="77" t="str">
        <f t="shared" ca="1" si="14"/>
        <v/>
      </c>
      <c r="H45" s="139"/>
      <c r="J45" s="126">
        <f ca="1"/>
        <v>45726</v>
      </c>
      <c r="K45" s="45">
        <f ca="1"/>
        <v>54.557000000000002</v>
      </c>
      <c r="L45" s="51">
        <f ca="1"/>
        <v>45937</v>
      </c>
      <c r="M45" s="57">
        <f ca="1"/>
        <v>166.5</v>
      </c>
      <c r="N45" s="51" t="str">
        <f t="shared" ca="1" si="0"/>
        <v/>
      </c>
      <c r="O45" s="51" t="str">
        <f t="shared" ca="1" si="1"/>
        <v/>
      </c>
    </row>
    <row r="46" spans="1:15">
      <c r="A46" s="180" t="str">
        <f t="shared" ca="1" si="9"/>
        <v/>
      </c>
      <c r="B46" s="44" t="str">
        <f t="shared" ca="1" si="10"/>
        <v/>
      </c>
      <c r="C46" s="31" t="str">
        <f t="shared" ca="1" si="4"/>
        <v/>
      </c>
      <c r="D46" s="32" t="str">
        <f t="shared" ca="1" si="11"/>
        <v/>
      </c>
      <c r="E46" s="44" t="str">
        <f t="shared" ca="1" si="12"/>
        <v/>
      </c>
      <c r="F46" s="31" t="str">
        <f t="shared" ca="1" si="13"/>
        <v/>
      </c>
      <c r="G46" s="77" t="str">
        <f t="shared" ca="1" si="14"/>
        <v/>
      </c>
      <c r="H46" s="139"/>
      <c r="J46" s="126">
        <f ca="1"/>
        <v>45727</v>
      </c>
      <c r="K46" s="45">
        <f ca="1"/>
        <v>55.529000000000003</v>
      </c>
      <c r="L46" s="51">
        <f ca="1"/>
        <v>45938</v>
      </c>
      <c r="M46" s="57">
        <f ca="1"/>
        <v>148.79</v>
      </c>
      <c r="N46" s="51" t="str">
        <f t="shared" ca="1" si="0"/>
        <v/>
      </c>
      <c r="O46" s="51" t="str">
        <f t="shared" ca="1" si="1"/>
        <v/>
      </c>
    </row>
    <row r="47" spans="1:15">
      <c r="A47" s="180" t="str">
        <f t="shared" ca="1" si="9"/>
        <v/>
      </c>
      <c r="B47" s="44" t="str">
        <f t="shared" ca="1" si="10"/>
        <v/>
      </c>
      <c r="C47" s="31" t="str">
        <f t="shared" ca="1" si="4"/>
        <v/>
      </c>
      <c r="D47" s="32" t="str">
        <f t="shared" ca="1" si="11"/>
        <v/>
      </c>
      <c r="E47" s="44" t="str">
        <f t="shared" ca="1" si="12"/>
        <v/>
      </c>
      <c r="F47" s="31" t="str">
        <f t="shared" ca="1" si="13"/>
        <v/>
      </c>
      <c r="G47" s="77" t="str">
        <f t="shared" ca="1" si="14"/>
        <v/>
      </c>
      <c r="H47" s="139"/>
      <c r="J47" s="126">
        <f ca="1"/>
        <v>45728</v>
      </c>
      <c r="K47" s="45">
        <f ca="1"/>
        <v>55.494999999999997</v>
      </c>
      <c r="L47" s="51">
        <f ca="1"/>
        <v>45939</v>
      </c>
      <c r="M47" s="57">
        <f ca="1"/>
        <v>161.04</v>
      </c>
      <c r="N47" s="51" t="str">
        <f t="shared" ca="1" si="0"/>
        <v/>
      </c>
      <c r="O47" s="51" t="str">
        <f t="shared" ca="1" si="1"/>
        <v/>
      </c>
    </row>
    <row r="48" spans="1:15">
      <c r="A48" s="180" t="str">
        <f t="shared" ca="1" si="9"/>
        <v/>
      </c>
      <c r="B48" s="44" t="str">
        <f t="shared" ca="1" si="10"/>
        <v/>
      </c>
      <c r="C48" s="31" t="str">
        <f t="shared" ca="1" si="4"/>
        <v/>
      </c>
      <c r="D48" s="32" t="str">
        <f t="shared" ca="1" si="11"/>
        <v/>
      </c>
      <c r="E48" s="44" t="str">
        <f t="shared" ca="1" si="12"/>
        <v/>
      </c>
      <c r="F48" s="31" t="str">
        <f t="shared" ca="1" si="13"/>
        <v/>
      </c>
      <c r="G48" s="77" t="str">
        <f t="shared" ca="1" si="14"/>
        <v/>
      </c>
      <c r="H48" s="139"/>
      <c r="J48" s="126">
        <f ca="1"/>
        <v>45729</v>
      </c>
      <c r="K48" s="45">
        <f ca="1"/>
        <v>57.332000000000001</v>
      </c>
      <c r="L48" s="51">
        <f ca="1"/>
        <v>45940</v>
      </c>
      <c r="M48" s="57">
        <f ca="1"/>
        <v>267.07</v>
      </c>
      <c r="N48" s="51" t="str">
        <f t="shared" ca="1" si="0"/>
        <v/>
      </c>
      <c r="O48" s="51" t="str">
        <f t="shared" ca="1" si="1"/>
        <v/>
      </c>
    </row>
    <row r="49" spans="1:15">
      <c r="A49" s="180" t="str">
        <f t="shared" ca="1" si="9"/>
        <v/>
      </c>
      <c r="B49" s="44" t="str">
        <f t="shared" ca="1" si="10"/>
        <v/>
      </c>
      <c r="C49" s="31" t="str">
        <f t="shared" ca="1" si="4"/>
        <v/>
      </c>
      <c r="D49" s="32" t="str">
        <f t="shared" ca="1" si="11"/>
        <v/>
      </c>
      <c r="E49" s="44" t="str">
        <f t="shared" ca="1" si="12"/>
        <v/>
      </c>
      <c r="F49" s="31" t="str">
        <f t="shared" ca="1" si="13"/>
        <v/>
      </c>
      <c r="G49" s="77" t="str">
        <f t="shared" ca="1" si="14"/>
        <v/>
      </c>
      <c r="H49" s="139"/>
      <c r="J49" s="126">
        <f ca="1"/>
        <v>45730</v>
      </c>
      <c r="K49" s="45">
        <f ca="1"/>
        <v>55.127000000000002</v>
      </c>
      <c r="L49" s="51">
        <f ca="1"/>
        <v>45943</v>
      </c>
      <c r="M49" s="57">
        <f ca="1"/>
        <v>195.86</v>
      </c>
      <c r="N49" s="51" t="str">
        <f t="shared" ca="1" si="0"/>
        <v/>
      </c>
      <c r="O49" s="51" t="str">
        <f t="shared" ca="1" si="1"/>
        <v/>
      </c>
    </row>
    <row r="50" spans="1:15">
      <c r="A50" s="180" t="str">
        <f t="shared" ca="1" si="9"/>
        <v/>
      </c>
      <c r="B50" s="44" t="str">
        <f t="shared" ca="1" si="10"/>
        <v/>
      </c>
      <c r="C50" s="31" t="str">
        <f t="shared" ca="1" si="4"/>
        <v/>
      </c>
      <c r="D50" s="32" t="str">
        <f t="shared" ca="1" si="11"/>
        <v/>
      </c>
      <c r="E50" s="44" t="str">
        <f t="shared" ca="1" si="12"/>
        <v/>
      </c>
      <c r="F50" s="31" t="str">
        <f t="shared" ca="1" si="13"/>
        <v/>
      </c>
      <c r="G50" s="77" t="str">
        <f t="shared" ca="1" si="14"/>
        <v/>
      </c>
      <c r="H50" s="139"/>
      <c r="J50" s="126">
        <f ca="1"/>
        <v>45733</v>
      </c>
      <c r="K50" s="45">
        <f ca="1"/>
        <v>53.945999999999998</v>
      </c>
      <c r="L50" s="51">
        <f ca="1"/>
        <v>45944</v>
      </c>
      <c r="M50" s="57">
        <f ca="1"/>
        <v>220.74</v>
      </c>
      <c r="N50" s="51" t="str">
        <f t="shared" ca="1" si="0"/>
        <v/>
      </c>
      <c r="O50" s="51" t="str">
        <f t="shared" ca="1" si="1"/>
        <v/>
      </c>
    </row>
    <row r="51" spans="1:15">
      <c r="A51" s="180" t="str">
        <f t="shared" ca="1" si="9"/>
        <v/>
      </c>
      <c r="B51" s="44" t="str">
        <f t="shared" ca="1" si="10"/>
        <v/>
      </c>
      <c r="C51" s="31" t="str">
        <f t="shared" ca="1" si="4"/>
        <v/>
      </c>
      <c r="D51" s="32" t="str">
        <f t="shared" ca="1" si="11"/>
        <v/>
      </c>
      <c r="E51" s="44" t="str">
        <f t="shared" ca="1" si="12"/>
        <v/>
      </c>
      <c r="F51" s="31" t="str">
        <f t="shared" ca="1" si="13"/>
        <v/>
      </c>
      <c r="G51" s="77" t="str">
        <f t="shared" ca="1" si="14"/>
        <v/>
      </c>
      <c r="H51" s="139"/>
      <c r="J51" s="126">
        <f ca="1"/>
        <v>45734</v>
      </c>
      <c r="K51" s="45">
        <f ca="1"/>
        <v>54.274999999999999</v>
      </c>
      <c r="L51" s="51">
        <f ca="1"/>
        <v>45945</v>
      </c>
      <c r="M51" s="57">
        <f ca="1"/>
        <v>191.5</v>
      </c>
      <c r="N51" s="51" t="str">
        <f t="shared" ca="1" si="0"/>
        <v/>
      </c>
      <c r="O51" s="51" t="str">
        <f t="shared" ca="1" si="1"/>
        <v/>
      </c>
    </row>
    <row r="52" spans="1:15">
      <c r="A52" s="180" t="str">
        <f t="shared" ca="1" si="9"/>
        <v/>
      </c>
      <c r="B52" s="44" t="str">
        <f t="shared" ca="1" si="10"/>
        <v/>
      </c>
      <c r="C52" s="31" t="str">
        <f t="shared" ca="1" si="4"/>
        <v/>
      </c>
      <c r="D52" s="32" t="str">
        <f t="shared" ca="1" si="11"/>
        <v/>
      </c>
      <c r="E52" s="44" t="str">
        <f t="shared" ca="1" si="12"/>
        <v/>
      </c>
      <c r="F52" s="31" t="str">
        <f t="shared" ca="1" si="13"/>
        <v/>
      </c>
      <c r="G52" s="77" t="str">
        <f t="shared" ca="1" si="14"/>
        <v/>
      </c>
      <c r="H52" s="139"/>
      <c r="J52" s="126">
        <f ca="1"/>
        <v>45735</v>
      </c>
      <c r="K52" s="45">
        <f ca="1"/>
        <v>52.52</v>
      </c>
      <c r="L52" s="51">
        <f ca="1"/>
        <v>45946</v>
      </c>
      <c r="M52" s="57">
        <f ca="1"/>
        <v>231.8</v>
      </c>
      <c r="N52" s="51" t="str">
        <f t="shared" ca="1" si="0"/>
        <v/>
      </c>
      <c r="O52" s="51" t="str">
        <f t="shared" ca="1" si="1"/>
        <v/>
      </c>
    </row>
    <row r="53" spans="1:15">
      <c r="A53" s="180" t="str">
        <f t="shared" ca="1" si="9"/>
        <v/>
      </c>
      <c r="B53" s="44" t="str">
        <f t="shared" ca="1" si="10"/>
        <v/>
      </c>
      <c r="C53" s="31" t="str">
        <f t="shared" ca="1" si="4"/>
        <v/>
      </c>
      <c r="D53" s="32" t="str">
        <f t="shared" ca="1" si="11"/>
        <v/>
      </c>
      <c r="E53" s="44" t="str">
        <f t="shared" ca="1" si="12"/>
        <v/>
      </c>
      <c r="F53" s="31" t="str">
        <f t="shared" ca="1" si="13"/>
        <v/>
      </c>
      <c r="G53" s="77" t="str">
        <f t="shared" ca="1" si="14"/>
        <v/>
      </c>
      <c r="H53" s="139"/>
      <c r="J53" s="126">
        <f ca="1"/>
        <v>45736</v>
      </c>
      <c r="K53" s="45">
        <f ca="1"/>
        <v>58.238999999999997</v>
      </c>
      <c r="L53" s="51">
        <f ca="1"/>
        <v>45947</v>
      </c>
      <c r="M53" s="57">
        <f ca="1"/>
        <v>238.94</v>
      </c>
      <c r="N53" s="51" t="str">
        <f t="shared" ca="1" si="0"/>
        <v/>
      </c>
      <c r="O53" s="51" t="str">
        <f t="shared" ca="1" si="1"/>
        <v/>
      </c>
    </row>
    <row r="54" spans="1:15">
      <c r="A54" s="180" t="str">
        <f t="shared" ca="1" si="9"/>
        <v/>
      </c>
      <c r="B54" s="44" t="str">
        <f t="shared" ca="1" si="10"/>
        <v/>
      </c>
      <c r="C54" s="31" t="str">
        <f t="shared" ca="1" si="4"/>
        <v/>
      </c>
      <c r="D54" s="32" t="str">
        <f t="shared" ca="1" si="11"/>
        <v/>
      </c>
      <c r="E54" s="44" t="str">
        <f t="shared" ca="1" si="12"/>
        <v/>
      </c>
      <c r="F54" s="31" t="str">
        <f t="shared" ca="1" si="13"/>
        <v/>
      </c>
      <c r="G54" s="77" t="str">
        <f t="shared" ca="1" si="14"/>
        <v/>
      </c>
      <c r="H54" s="139"/>
      <c r="J54" s="126">
        <f ca="1"/>
        <v>45737</v>
      </c>
      <c r="K54" s="45">
        <f ca="1"/>
        <v>59.545000000000002</v>
      </c>
      <c r="L54" s="51">
        <f ca="1"/>
        <v>45950</v>
      </c>
      <c r="M54" s="57">
        <f ca="1"/>
        <v>147.07</v>
      </c>
      <c r="N54" s="51" t="str">
        <f t="shared" ca="1" si="0"/>
        <v/>
      </c>
      <c r="O54" s="51" t="str">
        <f t="shared" ca="1" si="1"/>
        <v/>
      </c>
    </row>
    <row r="55" spans="1:15">
      <c r="A55" s="180" t="str">
        <f t="shared" ca="1" si="9"/>
        <v/>
      </c>
      <c r="B55" s="44" t="str">
        <f t="shared" ca="1" si="10"/>
        <v/>
      </c>
      <c r="C55" s="31" t="str">
        <f t="shared" ca="1" si="4"/>
        <v/>
      </c>
      <c r="D55" s="32" t="str">
        <f t="shared" ca="1" si="11"/>
        <v/>
      </c>
      <c r="E55" s="44" t="str">
        <f t="shared" ca="1" si="12"/>
        <v/>
      </c>
      <c r="F55" s="31" t="str">
        <f t="shared" ca="1" si="13"/>
        <v/>
      </c>
      <c r="G55" s="77" t="str">
        <f t="shared" ca="1" si="14"/>
        <v/>
      </c>
      <c r="H55" s="139"/>
      <c r="J55" s="126">
        <f ca="1"/>
        <v>45740</v>
      </c>
      <c r="K55" s="45">
        <f ca="1"/>
        <v>57.164999999999999</v>
      </c>
      <c r="L55" s="51">
        <f ca="1"/>
        <v>45951</v>
      </c>
      <c r="M55" s="57">
        <f ca="1"/>
        <v>148.41</v>
      </c>
      <c r="N55" s="51" t="str">
        <f t="shared" ca="1" si="0"/>
        <v/>
      </c>
      <c r="O55" s="51" t="str">
        <f t="shared" ca="1" si="1"/>
        <v/>
      </c>
    </row>
    <row r="56" spans="1:15">
      <c r="A56" s="180" t="str">
        <f t="shared" ca="1" si="9"/>
        <v/>
      </c>
      <c r="B56" s="44" t="str">
        <f t="shared" ca="1" si="10"/>
        <v/>
      </c>
      <c r="C56" s="31" t="str">
        <f t="shared" ca="1" si="4"/>
        <v/>
      </c>
      <c r="D56" s="32" t="str">
        <f t="shared" ca="1" si="11"/>
        <v/>
      </c>
      <c r="E56" s="44" t="str">
        <f t="shared" ca="1" si="12"/>
        <v/>
      </c>
      <c r="F56" s="31" t="str">
        <f t="shared" ca="1" si="13"/>
        <v/>
      </c>
      <c r="G56" s="77" t="str">
        <f t="shared" ca="1" si="14"/>
        <v/>
      </c>
      <c r="H56" s="140"/>
      <c r="J56" s="126">
        <f ca="1"/>
        <v>45741</v>
      </c>
      <c r="K56" s="57">
        <f ca="1"/>
        <v>56.862000000000002</v>
      </c>
      <c r="L56" s="51">
        <f ca="1"/>
        <v>45952</v>
      </c>
      <c r="M56" s="57">
        <f ca="1"/>
        <v>159.94999999999999</v>
      </c>
      <c r="N56" s="51">
        <f t="shared" ca="1" si="0"/>
        <v>45741</v>
      </c>
      <c r="O56" s="51" t="str">
        <f t="shared" ca="1" si="1"/>
        <v/>
      </c>
    </row>
    <row r="57" spans="1:15">
      <c r="A57" s="180" t="str">
        <f t="shared" ca="1" si="9"/>
        <v/>
      </c>
      <c r="B57" s="44" t="str">
        <f t="shared" ca="1" si="10"/>
        <v/>
      </c>
      <c r="C57" s="31" t="str">
        <f t="shared" ca="1" si="4"/>
        <v/>
      </c>
      <c r="D57" s="32" t="str">
        <f t="shared" ca="1" si="11"/>
        <v/>
      </c>
      <c r="E57" s="44" t="str">
        <f t="shared" ca="1" si="12"/>
        <v/>
      </c>
      <c r="F57" s="31" t="str">
        <f t="shared" ca="1" si="13"/>
        <v/>
      </c>
      <c r="G57" s="77" t="str">
        <f t="shared" ca="1" si="14"/>
        <v/>
      </c>
      <c r="H57" s="140"/>
      <c r="J57" s="126">
        <f ca="1"/>
        <v>45742</v>
      </c>
      <c r="K57" s="57">
        <f ca="1"/>
        <v>58.052</v>
      </c>
      <c r="L57" s="51">
        <f ca="1"/>
        <v>45953</v>
      </c>
      <c r="M57" s="57">
        <f ca="1"/>
        <v>138.02000000000001</v>
      </c>
      <c r="N57" s="51" t="str">
        <f t="shared" ca="1" si="0"/>
        <v/>
      </c>
      <c r="O57" s="51" t="str">
        <f t="shared" ca="1" si="1"/>
        <v/>
      </c>
    </row>
    <row r="58" spans="1:15">
      <c r="A58" s="180" t="str">
        <f t="shared" ca="1" si="9"/>
        <v/>
      </c>
      <c r="B58" s="44" t="str">
        <f t="shared" ca="1" si="10"/>
        <v/>
      </c>
      <c r="C58" s="31" t="str">
        <f t="shared" ca="1" si="4"/>
        <v/>
      </c>
      <c r="D58" s="32" t="str">
        <f t="shared" ca="1" si="11"/>
        <v/>
      </c>
      <c r="E58" s="44" t="str">
        <f t="shared" ca="1" si="12"/>
        <v/>
      </c>
      <c r="F58" s="31" t="str">
        <f t="shared" ca="1" si="13"/>
        <v/>
      </c>
      <c r="G58" s="77" t="str">
        <f t="shared" ca="1" si="14"/>
        <v/>
      </c>
      <c r="J58" s="126">
        <f ca="1"/>
        <v>45743</v>
      </c>
      <c r="K58" s="57">
        <f ca="1"/>
        <v>59.164999999999999</v>
      </c>
      <c r="L58" s="51">
        <f ca="1"/>
        <v>45954</v>
      </c>
      <c r="M58" s="57">
        <f ca="1"/>
        <v>115.55</v>
      </c>
      <c r="N58" s="51" t="str">
        <f t="shared" ca="1" si="0"/>
        <v/>
      </c>
      <c r="O58" s="51" t="str">
        <f t="shared" ca="1" si="1"/>
        <v/>
      </c>
    </row>
    <row r="59" spans="1:15">
      <c r="A59" s="180" t="str">
        <f t="shared" ca="1" si="9"/>
        <v/>
      </c>
      <c r="B59" s="44" t="str">
        <f t="shared" ca="1" si="10"/>
        <v/>
      </c>
      <c r="C59" s="31" t="str">
        <f t="shared" ca="1" si="4"/>
        <v/>
      </c>
      <c r="D59" s="32" t="str">
        <f t="shared" ca="1" si="11"/>
        <v/>
      </c>
      <c r="E59" s="44" t="str">
        <f t="shared" ca="1" si="12"/>
        <v/>
      </c>
      <c r="F59" s="31" t="str">
        <f t="shared" ca="1" si="13"/>
        <v/>
      </c>
      <c r="G59" s="77" t="str">
        <f t="shared" ca="1" si="14"/>
        <v/>
      </c>
      <c r="J59" s="126">
        <f ca="1"/>
        <v>45744</v>
      </c>
      <c r="K59" s="57">
        <f ca="1"/>
        <v>61.174999999999997</v>
      </c>
      <c r="L59" s="51">
        <f ca="1"/>
        <v>45957</v>
      </c>
      <c r="M59" s="57">
        <f ca="1"/>
        <v>90.52</v>
      </c>
      <c r="N59" s="51" t="str">
        <f t="shared" ca="1" si="0"/>
        <v/>
      </c>
      <c r="O59" s="51" t="str">
        <f t="shared" ca="1" si="1"/>
        <v/>
      </c>
    </row>
    <row r="60" spans="1:15">
      <c r="A60" s="180" t="str">
        <f t="shared" ca="1" si="9"/>
        <v/>
      </c>
      <c r="B60" s="44" t="str">
        <f t="shared" ca="1" si="10"/>
        <v/>
      </c>
      <c r="C60" s="31" t="str">
        <f t="shared" ca="1" si="4"/>
        <v/>
      </c>
      <c r="D60" s="32" t="str">
        <f t="shared" ca="1" si="11"/>
        <v/>
      </c>
      <c r="E60" s="44" t="str">
        <f t="shared" ca="1" si="12"/>
        <v/>
      </c>
      <c r="F60" s="31" t="str">
        <f t="shared" ca="1" si="13"/>
        <v/>
      </c>
      <c r="G60" s="77" t="str">
        <f t="shared" ca="1" si="14"/>
        <v/>
      </c>
      <c r="J60" s="126">
        <f ca="1"/>
        <v>45747</v>
      </c>
      <c r="K60" s="57">
        <f ca="1"/>
        <v>61.451000000000001</v>
      </c>
      <c r="L60" s="51">
        <f ca="1"/>
        <v>45958</v>
      </c>
      <c r="M60" s="57">
        <f ca="1"/>
        <v>91.34</v>
      </c>
      <c r="N60" s="51" t="str">
        <f t="shared" ca="1" si="0"/>
        <v/>
      </c>
      <c r="O60" s="51" t="str">
        <f t="shared" ca="1" si="1"/>
        <v/>
      </c>
    </row>
    <row r="61" spans="1:15">
      <c r="A61" s="180" t="str">
        <f t="shared" ca="1" si="9"/>
        <v/>
      </c>
      <c r="B61" s="44" t="str">
        <f t="shared" ca="1" si="10"/>
        <v/>
      </c>
      <c r="C61" s="31" t="str">
        <f t="shared" ca="1" si="4"/>
        <v/>
      </c>
      <c r="D61" s="32" t="str">
        <f t="shared" ca="1" si="11"/>
        <v/>
      </c>
      <c r="E61" s="44" t="str">
        <f t="shared" ca="1" si="12"/>
        <v/>
      </c>
      <c r="F61" s="31" t="str">
        <f t="shared" ca="1" si="13"/>
        <v/>
      </c>
      <c r="G61" s="77" t="str">
        <f t="shared" ca="1" si="14"/>
        <v/>
      </c>
      <c r="J61" s="126">
        <f ca="1"/>
        <v>45748</v>
      </c>
      <c r="K61" s="57">
        <f ca="1"/>
        <v>60.784999999999997</v>
      </c>
      <c r="L61" s="51">
        <f ca="1"/>
        <v>45959</v>
      </c>
      <c r="M61" s="57">
        <f ca="1"/>
        <v>100.01</v>
      </c>
      <c r="N61" s="51" t="str">
        <f t="shared" ca="1" si="0"/>
        <v/>
      </c>
      <c r="O61" s="51" t="str">
        <f t="shared" ca="1" si="1"/>
        <v/>
      </c>
    </row>
    <row r="62" spans="1:15">
      <c r="A62" s="180" t="str">
        <f t="shared" ca="1" si="9"/>
        <v/>
      </c>
      <c r="B62" s="44" t="str">
        <f t="shared" ca="1" si="10"/>
        <v/>
      </c>
      <c r="C62" s="31" t="str">
        <f t="shared" ca="1" si="4"/>
        <v/>
      </c>
      <c r="D62" s="32" t="str">
        <f t="shared" ca="1" si="11"/>
        <v/>
      </c>
      <c r="E62" s="44" t="str">
        <f t="shared" ca="1" si="12"/>
        <v/>
      </c>
      <c r="F62" s="31" t="str">
        <f t="shared" ca="1" si="13"/>
        <v/>
      </c>
      <c r="G62" s="77" t="str">
        <f t="shared" ca="1" si="14"/>
        <v/>
      </c>
      <c r="J62" s="126">
        <f ca="1"/>
        <v>45749</v>
      </c>
      <c r="K62" s="57">
        <f ca="1"/>
        <v>59.695</v>
      </c>
      <c r="L62" s="51">
        <f ca="1"/>
        <v>45960</v>
      </c>
      <c r="M62" s="57">
        <f ca="1"/>
        <v>107.1</v>
      </c>
      <c r="N62" s="51" t="str">
        <f t="shared" ca="1" si="0"/>
        <v/>
      </c>
      <c r="O62" s="51" t="str">
        <f t="shared" ca="1" si="1"/>
        <v/>
      </c>
    </row>
    <row r="63" spans="1:15">
      <c r="A63" s="180" t="str">
        <f t="shared" ca="1" si="9"/>
        <v/>
      </c>
      <c r="B63" s="44" t="str">
        <f t="shared" ca="1" si="10"/>
        <v/>
      </c>
      <c r="C63" s="31" t="str">
        <f t="shared" ca="1" si="4"/>
        <v/>
      </c>
      <c r="D63" s="32" t="str">
        <f t="shared" ca="1" si="11"/>
        <v/>
      </c>
      <c r="E63" s="44" t="str">
        <f t="shared" ca="1" si="12"/>
        <v/>
      </c>
      <c r="F63" s="31" t="str">
        <f t="shared" ca="1" si="13"/>
        <v/>
      </c>
      <c r="G63" s="77" t="str">
        <f t="shared" ca="1" si="14"/>
        <v/>
      </c>
      <c r="J63" s="126">
        <f ca="1"/>
        <v>45750</v>
      </c>
      <c r="K63" s="57">
        <f ca="1"/>
        <v>67.153000000000006</v>
      </c>
      <c r="L63" s="51">
        <f ca="1"/>
        <v>45961</v>
      </c>
      <c r="M63" s="57">
        <f ca="1"/>
        <v>108.38</v>
      </c>
      <c r="N63" s="51" t="str">
        <f t="shared" ca="1" si="0"/>
        <v/>
      </c>
      <c r="O63" s="51" t="str">
        <f t="shared" ca="1" si="1"/>
        <v/>
      </c>
    </row>
    <row r="64" spans="1:15">
      <c r="A64" s="180" t="str">
        <f t="shared" ca="1" si="9"/>
        <v/>
      </c>
      <c r="B64" s="44" t="str">
        <f t="shared" ca="1" si="10"/>
        <v/>
      </c>
      <c r="C64" s="31" t="str">
        <f t="shared" ca="1" si="4"/>
        <v/>
      </c>
      <c r="D64" s="32" t="str">
        <f t="shared" ca="1" si="11"/>
        <v/>
      </c>
      <c r="E64" s="44" t="str">
        <f t="shared" ca="1" si="12"/>
        <v/>
      </c>
      <c r="F64" s="31" t="str">
        <f t="shared" ca="1" si="13"/>
        <v/>
      </c>
      <c r="G64" s="77" t="str">
        <f t="shared" ca="1" si="14"/>
        <v/>
      </c>
      <c r="J64" s="126">
        <f ca="1"/>
        <v>45751</v>
      </c>
      <c r="K64" s="57">
        <f ca="1"/>
        <v>72.200999999999993</v>
      </c>
      <c r="N64" s="51" t="str">
        <f t="shared" ca="1" si="0"/>
        <v/>
      </c>
      <c r="O64" s="51" t="str">
        <f t="shared" ca="1" si="1"/>
        <v/>
      </c>
    </row>
    <row r="65" spans="1:15">
      <c r="A65" s="180" t="str">
        <f t="shared" ca="1" si="9"/>
        <v/>
      </c>
      <c r="B65" s="44" t="str">
        <f t="shared" ca="1" si="10"/>
        <v/>
      </c>
      <c r="C65" s="31" t="str">
        <f t="shared" ca="1" si="4"/>
        <v/>
      </c>
      <c r="D65" s="32" t="str">
        <f t="shared" ca="1" si="11"/>
        <v/>
      </c>
      <c r="E65" s="44" t="str">
        <f t="shared" ca="1" si="12"/>
        <v/>
      </c>
      <c r="F65" s="31" t="str">
        <f t="shared" ca="1" si="13"/>
        <v/>
      </c>
      <c r="G65" s="77" t="str">
        <f t="shared" ca="1" si="14"/>
        <v/>
      </c>
      <c r="J65" s="126">
        <f ca="1"/>
        <v>45754</v>
      </c>
      <c r="K65" s="57">
        <f ca="1"/>
        <v>76.52</v>
      </c>
      <c r="N65" s="51" t="str">
        <f t="shared" ca="1" si="0"/>
        <v/>
      </c>
      <c r="O65" s="51" t="str">
        <f t="shared" ca="1" si="1"/>
        <v/>
      </c>
    </row>
    <row r="66" spans="1:15">
      <c r="A66" s="180" t="str">
        <f t="shared" ca="1" si="9"/>
        <v/>
      </c>
      <c r="B66" s="44" t="str">
        <f t="shared" ca="1" si="10"/>
        <v/>
      </c>
      <c r="C66" s="31" t="str">
        <f t="shared" ca="1" si="4"/>
        <v/>
      </c>
      <c r="D66" s="32" t="str">
        <f t="shared" ca="1" si="11"/>
        <v/>
      </c>
      <c r="E66" s="44" t="str">
        <f t="shared" ca="1" si="12"/>
        <v/>
      </c>
      <c r="F66" s="31" t="str">
        <f t="shared" ca="1" si="13"/>
        <v/>
      </c>
      <c r="G66" s="77" t="str">
        <f t="shared" ca="1" si="14"/>
        <v/>
      </c>
      <c r="J66" s="126">
        <f ca="1"/>
        <v>45755</v>
      </c>
      <c r="K66" s="57">
        <f ca="1"/>
        <v>81.052000000000007</v>
      </c>
      <c r="N66" s="51" t="str">
        <f t="shared" ca="1" si="0"/>
        <v/>
      </c>
      <c r="O66" s="51" t="str">
        <f t="shared" ca="1" si="1"/>
        <v/>
      </c>
    </row>
    <row r="67" spans="1:15">
      <c r="A67" s="180" t="str">
        <f t="shared" ca="1" si="9"/>
        <v/>
      </c>
      <c r="B67" s="44" t="str">
        <f t="shared" ca="1" si="10"/>
        <v/>
      </c>
      <c r="C67" s="31" t="str">
        <f t="shared" ca="1" si="4"/>
        <v/>
      </c>
      <c r="D67" s="32" t="str">
        <f t="shared" ca="1" si="11"/>
        <v/>
      </c>
      <c r="E67" s="44" t="str">
        <f t="shared" ca="1" si="12"/>
        <v/>
      </c>
      <c r="F67" s="31" t="str">
        <f t="shared" ca="1" si="13"/>
        <v/>
      </c>
      <c r="G67" s="77" t="str">
        <f t="shared" ca="1" si="14"/>
        <v/>
      </c>
      <c r="J67" s="126">
        <f ca="1"/>
        <v>45756</v>
      </c>
      <c r="K67" s="57">
        <f ca="1"/>
        <v>67.981999999999999</v>
      </c>
      <c r="N67" s="51" t="str">
        <f t="shared" ca="1" si="0"/>
        <v/>
      </c>
      <c r="O67" s="51" t="str">
        <f t="shared" ca="1" si="1"/>
        <v/>
      </c>
    </row>
    <row r="68" spans="1:15">
      <c r="A68" s="180" t="str">
        <f t="shared" ca="1" si="9"/>
        <v/>
      </c>
      <c r="B68" s="44" t="str">
        <f t="shared" ca="1" si="10"/>
        <v/>
      </c>
      <c r="C68" s="31" t="str">
        <f t="shared" ca="1" si="4"/>
        <v/>
      </c>
      <c r="D68" s="32" t="str">
        <f t="shared" ca="1" si="11"/>
        <v/>
      </c>
      <c r="E68" s="44" t="str">
        <f t="shared" ca="1" si="12"/>
        <v/>
      </c>
      <c r="F68" s="31" t="str">
        <f t="shared" ca="1" si="13"/>
        <v/>
      </c>
      <c r="G68" s="77" t="str">
        <f t="shared" ca="1" si="14"/>
        <v/>
      </c>
      <c r="J68" s="126">
        <f ca="1"/>
        <v>45757</v>
      </c>
      <c r="K68" s="57">
        <f ca="1"/>
        <v>74.8</v>
      </c>
      <c r="N68" s="51" t="str">
        <f t="shared" ref="N68:N131" ca="1" si="15">IF(COUNTIF(L:L,J68),J68,"")</f>
        <v/>
      </c>
      <c r="O68" s="51" t="str">
        <f t="shared" ref="O68:O131" ca="1" si="16">IF(N68&gt;$A$14,N68,"")</f>
        <v/>
      </c>
    </row>
    <row r="69" spans="1:15">
      <c r="A69" s="180" t="str">
        <f t="shared" ca="1" si="9"/>
        <v/>
      </c>
      <c r="B69" s="44" t="str">
        <f t="shared" ca="1" si="10"/>
        <v/>
      </c>
      <c r="C69" s="31" t="str">
        <f t="shared" ca="1" si="4"/>
        <v/>
      </c>
      <c r="D69" s="32" t="str">
        <f t="shared" ca="1" si="11"/>
        <v/>
      </c>
      <c r="E69" s="44" t="str">
        <f t="shared" ca="1" si="12"/>
        <v/>
      </c>
      <c r="F69" s="31" t="str">
        <f t="shared" ca="1" si="13"/>
        <v/>
      </c>
      <c r="G69" s="77" t="str">
        <f t="shared" ca="1" si="14"/>
        <v/>
      </c>
      <c r="J69" s="126">
        <f ca="1"/>
        <v>45758</v>
      </c>
      <c r="K69" s="57">
        <f ca="1"/>
        <v>72.977999999999994</v>
      </c>
      <c r="N69" s="51" t="str">
        <f t="shared" ca="1" si="15"/>
        <v/>
      </c>
      <c r="O69" s="51" t="str">
        <f t="shared" ca="1" si="16"/>
        <v/>
      </c>
    </row>
    <row r="70" spans="1:15">
      <c r="A70" s="180" t="str">
        <f t="shared" ca="1" si="9"/>
        <v/>
      </c>
      <c r="B70" s="44" t="str">
        <f t="shared" ca="1" si="10"/>
        <v/>
      </c>
      <c r="C70" s="31" t="str">
        <f t="shared" ca="1" si="4"/>
        <v/>
      </c>
      <c r="D70" s="32" t="str">
        <f t="shared" ca="1" si="11"/>
        <v/>
      </c>
      <c r="E70" s="44" t="str">
        <f t="shared" ca="1" si="12"/>
        <v/>
      </c>
      <c r="F70" s="31" t="str">
        <f t="shared" ca="1" si="13"/>
        <v/>
      </c>
      <c r="G70" s="77" t="str">
        <f t="shared" ca="1" si="14"/>
        <v/>
      </c>
      <c r="J70" s="126">
        <f ca="1"/>
        <v>45761</v>
      </c>
      <c r="K70" s="57">
        <f ca="1"/>
        <v>70.989999999999995</v>
      </c>
      <c r="N70" s="51" t="str">
        <f t="shared" ca="1" si="15"/>
        <v/>
      </c>
      <c r="O70" s="51" t="str">
        <f t="shared" ca="1" si="16"/>
        <v/>
      </c>
    </row>
    <row r="71" spans="1:15">
      <c r="A71" s="180" t="str">
        <f t="shared" ca="1" si="9"/>
        <v/>
      </c>
      <c r="B71" s="44" t="str">
        <f t="shared" ca="1" si="10"/>
        <v/>
      </c>
      <c r="C71" s="31" t="str">
        <f t="shared" ca="1" si="4"/>
        <v/>
      </c>
      <c r="D71" s="32" t="str">
        <f t="shared" ca="1" si="11"/>
        <v/>
      </c>
      <c r="E71" s="44" t="str">
        <f t="shared" ca="1" si="12"/>
        <v/>
      </c>
      <c r="F71" s="31" t="str">
        <f t="shared" ca="1" si="13"/>
        <v/>
      </c>
      <c r="G71" s="77" t="str">
        <f t="shared" ca="1" si="14"/>
        <v/>
      </c>
      <c r="J71" s="126">
        <f ca="1"/>
        <v>45762</v>
      </c>
      <c r="K71" s="57">
        <f ca="1"/>
        <v>69.823999999999998</v>
      </c>
      <c r="N71" s="51" t="str">
        <f t="shared" ca="1" si="15"/>
        <v/>
      </c>
      <c r="O71" s="51" t="str">
        <f t="shared" ca="1" si="16"/>
        <v/>
      </c>
    </row>
    <row r="72" spans="1:15">
      <c r="A72" s="180" t="str">
        <f t="shared" ca="1" si="9"/>
        <v/>
      </c>
      <c r="B72" s="44" t="str">
        <f t="shared" ca="1" si="10"/>
        <v/>
      </c>
      <c r="C72" s="31" t="str">
        <f t="shared" ca="1" si="4"/>
        <v/>
      </c>
      <c r="D72" s="32" t="str">
        <f t="shared" ca="1" si="11"/>
        <v/>
      </c>
      <c r="E72" s="44" t="str">
        <f t="shared" ca="1" si="12"/>
        <v/>
      </c>
      <c r="F72" s="31" t="str">
        <f t="shared" ca="1" si="13"/>
        <v/>
      </c>
      <c r="G72" s="77" t="str">
        <f t="shared" ca="1" si="14"/>
        <v/>
      </c>
      <c r="J72" s="126">
        <f ca="1"/>
        <v>45763</v>
      </c>
      <c r="K72" s="57">
        <f ca="1"/>
        <v>71.757999999999996</v>
      </c>
      <c r="N72" s="51" t="str">
        <f t="shared" ca="1" si="15"/>
        <v/>
      </c>
      <c r="O72" s="51" t="str">
        <f t="shared" ca="1" si="16"/>
        <v/>
      </c>
    </row>
    <row r="73" spans="1:15">
      <c r="A73" s="180" t="str">
        <f t="shared" ca="1" si="9"/>
        <v/>
      </c>
      <c r="B73" s="44" t="str">
        <f t="shared" ca="1" si="10"/>
        <v/>
      </c>
      <c r="C73" s="31" t="str">
        <f t="shared" ca="1" si="4"/>
        <v/>
      </c>
      <c r="D73" s="32" t="str">
        <f t="shared" ca="1" si="11"/>
        <v/>
      </c>
      <c r="E73" s="44" t="str">
        <f t="shared" ca="1" si="12"/>
        <v/>
      </c>
      <c r="F73" s="31" t="str">
        <f t="shared" ca="1" si="13"/>
        <v/>
      </c>
      <c r="G73" s="77" t="str">
        <f t="shared" ca="1" si="14"/>
        <v/>
      </c>
      <c r="J73" s="126">
        <f ca="1"/>
        <v>45764</v>
      </c>
      <c r="K73" s="57">
        <f ca="1"/>
        <v>70.019000000000005</v>
      </c>
      <c r="N73" s="51" t="str">
        <f t="shared" ca="1" si="15"/>
        <v/>
      </c>
      <c r="O73" s="51" t="str">
        <f t="shared" ca="1" si="16"/>
        <v/>
      </c>
    </row>
    <row r="74" spans="1:15">
      <c r="A74" s="180" t="str">
        <f t="shared" ca="1" si="9"/>
        <v/>
      </c>
      <c r="B74" s="44" t="str">
        <f t="shared" ca="1" si="10"/>
        <v/>
      </c>
      <c r="C74" s="31" t="str">
        <f t="shared" ca="1" si="4"/>
        <v/>
      </c>
      <c r="D74" s="32" t="str">
        <f t="shared" ca="1" si="11"/>
        <v/>
      </c>
      <c r="E74" s="44" t="str">
        <f t="shared" ca="1" si="12"/>
        <v/>
      </c>
      <c r="F74" s="31" t="str">
        <f t="shared" ca="1" si="13"/>
        <v/>
      </c>
      <c r="G74" s="77" t="str">
        <f t="shared" ca="1" si="14"/>
        <v/>
      </c>
      <c r="J74" s="126">
        <f ca="1"/>
        <v>45768</v>
      </c>
      <c r="K74" s="57">
        <f ca="1"/>
        <v>73.754999999999995</v>
      </c>
      <c r="N74" s="51" t="str">
        <f t="shared" ca="1" si="15"/>
        <v/>
      </c>
      <c r="O74" s="51" t="str">
        <f t="shared" ca="1" si="16"/>
        <v/>
      </c>
    </row>
    <row r="75" spans="1:15">
      <c r="A75" s="180" t="str">
        <f t="shared" ca="1" si="9"/>
        <v/>
      </c>
      <c r="B75" s="44" t="str">
        <f t="shared" ca="1" si="10"/>
        <v/>
      </c>
      <c r="C75" s="31" t="str">
        <f t="shared" ca="1" si="4"/>
        <v/>
      </c>
      <c r="D75" s="32" t="str">
        <f t="shared" ca="1" si="11"/>
        <v/>
      </c>
      <c r="E75" s="44" t="str">
        <f t="shared" ca="1" si="12"/>
        <v/>
      </c>
      <c r="F75" s="31" t="str">
        <f t="shared" ca="1" si="13"/>
        <v/>
      </c>
      <c r="G75" s="77" t="str">
        <f t="shared" ca="1" si="14"/>
        <v/>
      </c>
      <c r="J75" s="126">
        <f ca="1"/>
        <v>45769</v>
      </c>
      <c r="K75" s="57">
        <f ca="1"/>
        <v>72.265000000000001</v>
      </c>
      <c r="N75" s="51" t="str">
        <f t="shared" ca="1" si="15"/>
        <v/>
      </c>
      <c r="O75" s="51" t="str">
        <f t="shared" ca="1" si="16"/>
        <v/>
      </c>
    </row>
    <row r="76" spans="1:15">
      <c r="A76" s="180" t="str">
        <f t="shared" ca="1" si="9"/>
        <v/>
      </c>
      <c r="B76" s="44" t="str">
        <f t="shared" ca="1" si="10"/>
        <v/>
      </c>
      <c r="C76" s="31" t="str">
        <f t="shared" ca="1" si="4"/>
        <v/>
      </c>
      <c r="D76" s="32" t="str">
        <f t="shared" ca="1" si="11"/>
        <v/>
      </c>
      <c r="E76" s="44" t="str">
        <f t="shared" ca="1" si="12"/>
        <v/>
      </c>
      <c r="F76" s="31" t="str">
        <f t="shared" ca="1" si="13"/>
        <v/>
      </c>
      <c r="G76" s="77" t="str">
        <f t="shared" ca="1" si="14"/>
        <v/>
      </c>
      <c r="J76" s="126">
        <f ca="1"/>
        <v>45770</v>
      </c>
      <c r="K76" s="57">
        <f ca="1"/>
        <v>68.808000000000007</v>
      </c>
      <c r="N76" s="51" t="str">
        <f t="shared" ca="1" si="15"/>
        <v/>
      </c>
      <c r="O76" s="51" t="str">
        <f t="shared" ca="1" si="16"/>
        <v/>
      </c>
    </row>
    <row r="77" spans="1:15">
      <c r="A77" s="180" t="str">
        <f t="shared" ca="1" si="9"/>
        <v/>
      </c>
      <c r="B77" s="44" t="str">
        <f t="shared" ca="1" si="10"/>
        <v/>
      </c>
      <c r="C77" s="31" t="str">
        <f t="shared" ca="1" si="4"/>
        <v/>
      </c>
      <c r="D77" s="32" t="str">
        <f t="shared" ca="1" si="11"/>
        <v/>
      </c>
      <c r="E77" s="44" t="str">
        <f t="shared" ca="1" si="12"/>
        <v/>
      </c>
      <c r="F77" s="31" t="str">
        <f t="shared" ca="1" si="13"/>
        <v/>
      </c>
      <c r="G77" s="77" t="str">
        <f t="shared" ca="1" si="14"/>
        <v/>
      </c>
      <c r="J77" s="126">
        <f ca="1"/>
        <v>45771</v>
      </c>
      <c r="K77" s="57">
        <f ca="1"/>
        <v>66.418999999999997</v>
      </c>
      <c r="N77" s="51" t="str">
        <f t="shared" ca="1" si="15"/>
        <v/>
      </c>
      <c r="O77" s="51" t="str">
        <f t="shared" ca="1" si="16"/>
        <v/>
      </c>
    </row>
    <row r="78" spans="1:15">
      <c r="A78" s="180" t="str">
        <f t="shared" ca="1" si="9"/>
        <v/>
      </c>
      <c r="B78" s="44" t="str">
        <f t="shared" ca="1" si="10"/>
        <v/>
      </c>
      <c r="C78" s="31" t="str">
        <f t="shared" ca="1" si="4"/>
        <v/>
      </c>
      <c r="D78" s="32" t="str">
        <f t="shared" ca="1" si="11"/>
        <v/>
      </c>
      <c r="E78" s="44" t="str">
        <f t="shared" ca="1" si="12"/>
        <v/>
      </c>
      <c r="F78" s="31" t="str">
        <f t="shared" ca="1" si="13"/>
        <v/>
      </c>
      <c r="G78" s="77" t="str">
        <f t="shared" ca="1" si="14"/>
        <v/>
      </c>
      <c r="J78" s="126">
        <f ca="1"/>
        <v>45772</v>
      </c>
      <c r="K78" s="57">
        <f ca="1"/>
        <v>66.417000000000002</v>
      </c>
      <c r="N78" s="51" t="str">
        <f t="shared" ca="1" si="15"/>
        <v/>
      </c>
      <c r="O78" s="51" t="str">
        <f t="shared" ca="1" si="16"/>
        <v/>
      </c>
    </row>
    <row r="79" spans="1:15">
      <c r="A79" s="180" t="str">
        <f t="shared" ca="1" si="9"/>
        <v/>
      </c>
      <c r="B79" s="44" t="str">
        <f t="shared" ca="1" si="10"/>
        <v/>
      </c>
      <c r="C79" s="31" t="str">
        <f t="shared" ca="1" si="4"/>
        <v/>
      </c>
      <c r="D79" s="32" t="str">
        <f t="shared" ca="1" si="11"/>
        <v/>
      </c>
      <c r="E79" s="44" t="str">
        <f t="shared" ca="1" si="12"/>
        <v/>
      </c>
      <c r="F79" s="31" t="str">
        <f t="shared" ca="1" si="13"/>
        <v/>
      </c>
      <c r="G79" s="77" t="str">
        <f t="shared" ca="1" si="14"/>
        <v/>
      </c>
      <c r="J79" s="126">
        <f ca="1"/>
        <v>45775</v>
      </c>
      <c r="K79" s="57">
        <f ca="1"/>
        <v>67.295000000000002</v>
      </c>
      <c r="N79" s="51" t="str">
        <f t="shared" ca="1" si="15"/>
        <v/>
      </c>
      <c r="O79" s="51" t="str">
        <f t="shared" ca="1" si="16"/>
        <v/>
      </c>
    </row>
    <row r="80" spans="1:15">
      <c r="A80" s="180" t="str">
        <f t="shared" ca="1" si="9"/>
        <v/>
      </c>
      <c r="B80" s="44" t="str">
        <f t="shared" ca="1" si="10"/>
        <v/>
      </c>
      <c r="C80" s="31" t="str">
        <f t="shared" ref="C80:C143" ca="1" si="17">IF(ISERROR(B80-2),"",-1*(B80-$B$14)*$B$8*$B$5*10^(-4))</f>
        <v/>
      </c>
      <c r="D80" s="32" t="str">
        <f t="shared" ca="1" si="11"/>
        <v/>
      </c>
      <c r="E80" s="44" t="str">
        <f t="shared" ca="1" si="12"/>
        <v/>
      </c>
      <c r="F80" s="31" t="str">
        <f t="shared" ca="1" si="13"/>
        <v/>
      </c>
      <c r="G80" s="77" t="str">
        <f t="shared" ca="1" si="14"/>
        <v/>
      </c>
      <c r="J80" s="126">
        <f ca="1"/>
        <v>45776</v>
      </c>
      <c r="K80" s="57">
        <f ca="1"/>
        <v>66.989999999999995</v>
      </c>
      <c r="N80" s="51" t="str">
        <f t="shared" ca="1" si="15"/>
        <v/>
      </c>
      <c r="O80" s="51" t="str">
        <f t="shared" ca="1" si="16"/>
        <v/>
      </c>
    </row>
    <row r="81" spans="1:15">
      <c r="A81" s="180" t="str">
        <f t="shared" ca="1" si="9"/>
        <v/>
      </c>
      <c r="B81" s="44" t="str">
        <f t="shared" ca="1" si="10"/>
        <v/>
      </c>
      <c r="C81" s="31" t="str">
        <f t="shared" ca="1" si="17"/>
        <v/>
      </c>
      <c r="D81" s="32" t="str">
        <f t="shared" ca="1" si="11"/>
        <v/>
      </c>
      <c r="E81" s="44" t="str">
        <f t="shared" ca="1" si="12"/>
        <v/>
      </c>
      <c r="F81" s="31" t="str">
        <f t="shared" ca="1" si="13"/>
        <v/>
      </c>
      <c r="G81" s="77" t="str">
        <f t="shared" ca="1" si="14"/>
        <v/>
      </c>
      <c r="J81" s="126">
        <f ca="1"/>
        <v>45777</v>
      </c>
      <c r="K81" s="57">
        <f ca="1"/>
        <v>67.117999999999995</v>
      </c>
      <c r="N81" s="51" t="str">
        <f t="shared" ca="1" si="15"/>
        <v/>
      </c>
      <c r="O81" s="51" t="str">
        <f t="shared" ca="1" si="16"/>
        <v/>
      </c>
    </row>
    <row r="82" spans="1:15">
      <c r="A82" s="180" t="str">
        <f t="shared" ca="1" si="9"/>
        <v/>
      </c>
      <c r="B82" s="44" t="str">
        <f t="shared" ca="1" si="10"/>
        <v/>
      </c>
      <c r="C82" s="31" t="str">
        <f t="shared" ca="1" si="17"/>
        <v/>
      </c>
      <c r="D82" s="32" t="str">
        <f t="shared" ca="1" si="11"/>
        <v/>
      </c>
      <c r="E82" s="44" t="str">
        <f t="shared" ca="1" si="12"/>
        <v/>
      </c>
      <c r="F82" s="31" t="str">
        <f t="shared" ca="1" si="13"/>
        <v/>
      </c>
      <c r="G82" s="77" t="str">
        <f t="shared" ca="1" si="14"/>
        <v/>
      </c>
      <c r="J82" s="126">
        <f ca="1"/>
        <v>45778</v>
      </c>
      <c r="K82" s="57">
        <f ca="1"/>
        <v>67.489999999999995</v>
      </c>
      <c r="N82" s="51" t="str">
        <f t="shared" ca="1" si="15"/>
        <v/>
      </c>
      <c r="O82" s="51" t="str">
        <f t="shared" ca="1" si="16"/>
        <v/>
      </c>
    </row>
    <row r="83" spans="1:15">
      <c r="A83" s="180" t="str">
        <f t="shared" ca="1" si="9"/>
        <v/>
      </c>
      <c r="B83" s="44" t="str">
        <f t="shared" ca="1" si="10"/>
        <v/>
      </c>
      <c r="C83" s="31" t="str">
        <f t="shared" ca="1" si="17"/>
        <v/>
      </c>
      <c r="D83" s="32" t="str">
        <f t="shared" ca="1" si="11"/>
        <v/>
      </c>
      <c r="E83" s="44" t="str">
        <f t="shared" ca="1" si="12"/>
        <v/>
      </c>
      <c r="F83" s="31" t="str">
        <f t="shared" ca="1" si="13"/>
        <v/>
      </c>
      <c r="G83" s="77" t="str">
        <f t="shared" ca="1" si="14"/>
        <v/>
      </c>
      <c r="J83" s="126">
        <f ca="1"/>
        <v>45779</v>
      </c>
      <c r="K83" s="57">
        <f ca="1"/>
        <v>64.328000000000003</v>
      </c>
      <c r="N83" s="51">
        <f t="shared" ca="1" si="15"/>
        <v>45779</v>
      </c>
      <c r="O83" s="51" t="str">
        <f t="shared" ca="1" si="16"/>
        <v/>
      </c>
    </row>
    <row r="84" spans="1:15">
      <c r="A84" s="180" t="str">
        <f t="shared" ca="1" si="9"/>
        <v/>
      </c>
      <c r="B84" s="44" t="str">
        <f t="shared" ca="1" si="10"/>
        <v/>
      </c>
      <c r="C84" s="31" t="str">
        <f t="shared" ca="1" si="17"/>
        <v/>
      </c>
      <c r="D84" s="32" t="str">
        <f t="shared" ca="1" si="11"/>
        <v/>
      </c>
      <c r="E84" s="44" t="str">
        <f t="shared" ca="1" si="12"/>
        <v/>
      </c>
      <c r="F84" s="31" t="str">
        <f t="shared" ca="1" si="13"/>
        <v/>
      </c>
      <c r="G84" s="77" t="str">
        <f t="shared" ca="1" si="14"/>
        <v/>
      </c>
      <c r="J84" s="126">
        <f ca="1"/>
        <v>45782</v>
      </c>
      <c r="K84" s="57">
        <f ca="1"/>
        <v>63.692999999999998</v>
      </c>
      <c r="N84" s="51" t="str">
        <f t="shared" ca="1" si="15"/>
        <v/>
      </c>
      <c r="O84" s="51" t="str">
        <f t="shared" ca="1" si="16"/>
        <v/>
      </c>
    </row>
    <row r="85" spans="1:15">
      <c r="A85" s="180" t="str">
        <f t="shared" ca="1" si="9"/>
        <v/>
      </c>
      <c r="B85" s="44" t="str">
        <f t="shared" ca="1" si="10"/>
        <v/>
      </c>
      <c r="C85" s="31" t="str">
        <f t="shared" ca="1" si="17"/>
        <v/>
      </c>
      <c r="D85" s="32" t="str">
        <f t="shared" ca="1" si="11"/>
        <v/>
      </c>
      <c r="E85" s="44" t="str">
        <f t="shared" ca="1" si="12"/>
        <v/>
      </c>
      <c r="F85" s="31" t="str">
        <f t="shared" ca="1" si="13"/>
        <v/>
      </c>
      <c r="G85" s="77" t="str">
        <f t="shared" ca="1" si="14"/>
        <v/>
      </c>
      <c r="J85" s="126">
        <f ca="1"/>
        <v>45783</v>
      </c>
      <c r="K85" s="57">
        <f ca="1"/>
        <v>64.763999999999996</v>
      </c>
      <c r="N85" s="51" t="str">
        <f t="shared" ca="1" si="15"/>
        <v/>
      </c>
      <c r="O85" s="51" t="str">
        <f t="shared" ca="1" si="16"/>
        <v/>
      </c>
    </row>
    <row r="86" spans="1:15">
      <c r="A86" s="180" t="str">
        <f t="shared" ca="1" si="9"/>
        <v/>
      </c>
      <c r="B86" s="44" t="str">
        <f t="shared" ca="1" si="10"/>
        <v/>
      </c>
      <c r="C86" s="31" t="str">
        <f t="shared" ca="1" si="17"/>
        <v/>
      </c>
      <c r="D86" s="32" t="str">
        <f t="shared" ca="1" si="11"/>
        <v/>
      </c>
      <c r="E86" s="44" t="str">
        <f t="shared" ca="1" si="12"/>
        <v/>
      </c>
      <c r="F86" s="31" t="str">
        <f t="shared" ca="1" si="13"/>
        <v/>
      </c>
      <c r="G86" s="77" t="str">
        <f t="shared" ca="1" si="14"/>
        <v/>
      </c>
      <c r="J86" s="126">
        <f ca="1"/>
        <v>45784</v>
      </c>
      <c r="K86" s="57">
        <f ca="1"/>
        <v>63.414000000000001</v>
      </c>
      <c r="N86" s="51" t="str">
        <f t="shared" ca="1" si="15"/>
        <v/>
      </c>
      <c r="O86" s="51" t="str">
        <f t="shared" ca="1" si="16"/>
        <v/>
      </c>
    </row>
    <row r="87" spans="1:15">
      <c r="A87" s="180" t="str">
        <f t="shared" ca="1" si="9"/>
        <v/>
      </c>
      <c r="B87" s="44" t="str">
        <f t="shared" ca="1" si="10"/>
        <v/>
      </c>
      <c r="C87" s="31" t="str">
        <f t="shared" ca="1" si="17"/>
        <v/>
      </c>
      <c r="D87" s="32" t="str">
        <f t="shared" ca="1" si="11"/>
        <v/>
      </c>
      <c r="E87" s="44" t="str">
        <f t="shared" ca="1" si="12"/>
        <v/>
      </c>
      <c r="F87" s="31" t="str">
        <f t="shared" ca="1" si="13"/>
        <v/>
      </c>
      <c r="G87" s="77" t="str">
        <f t="shared" ca="1" si="14"/>
        <v/>
      </c>
      <c r="J87" s="126">
        <f ca="1"/>
        <v>45785</v>
      </c>
      <c r="K87" s="57">
        <f ca="1"/>
        <v>61.368000000000002</v>
      </c>
      <c r="N87" s="51" t="str">
        <f t="shared" ca="1" si="15"/>
        <v/>
      </c>
      <c r="O87" s="51" t="str">
        <f t="shared" ca="1" si="16"/>
        <v/>
      </c>
    </row>
    <row r="88" spans="1:15">
      <c r="A88" s="180" t="str">
        <f t="shared" ca="1" si="9"/>
        <v/>
      </c>
      <c r="B88" s="44" t="str">
        <f t="shared" ca="1" si="10"/>
        <v/>
      </c>
      <c r="C88" s="31" t="str">
        <f t="shared" ca="1" si="17"/>
        <v/>
      </c>
      <c r="D88" s="32" t="str">
        <f t="shared" ca="1" si="11"/>
        <v/>
      </c>
      <c r="E88" s="44" t="str">
        <f t="shared" ca="1" si="12"/>
        <v/>
      </c>
      <c r="F88" s="31" t="str">
        <f t="shared" ca="1" si="13"/>
        <v/>
      </c>
      <c r="G88" s="77" t="str">
        <f t="shared" ca="1" si="14"/>
        <v/>
      </c>
      <c r="J88" s="126">
        <f ca="1"/>
        <v>45786</v>
      </c>
      <c r="K88" s="57">
        <f ca="1"/>
        <v>61.857999999999997</v>
      </c>
      <c r="N88" s="51" t="str">
        <f t="shared" ca="1" si="15"/>
        <v/>
      </c>
      <c r="O88" s="51" t="str">
        <f t="shared" ca="1" si="16"/>
        <v/>
      </c>
    </row>
    <row r="89" spans="1:15">
      <c r="A89" s="180" t="str">
        <f t="shared" ca="1" si="9"/>
        <v/>
      </c>
      <c r="B89" s="44" t="str">
        <f t="shared" ca="1" si="10"/>
        <v/>
      </c>
      <c r="C89" s="31" t="str">
        <f t="shared" ca="1" si="17"/>
        <v/>
      </c>
      <c r="D89" s="32" t="str">
        <f t="shared" ca="1" si="11"/>
        <v/>
      </c>
      <c r="E89" s="44" t="str">
        <f t="shared" ca="1" si="12"/>
        <v/>
      </c>
      <c r="F89" s="31" t="str">
        <f t="shared" ca="1" si="13"/>
        <v/>
      </c>
      <c r="G89" s="77" t="str">
        <f t="shared" ca="1" si="14"/>
        <v/>
      </c>
      <c r="J89" s="126">
        <f ca="1"/>
        <v>45789</v>
      </c>
      <c r="K89" s="57">
        <f ca="1"/>
        <v>55.482999999999997</v>
      </c>
      <c r="N89" s="51" t="str">
        <f t="shared" ca="1" si="15"/>
        <v/>
      </c>
      <c r="O89" s="51" t="str">
        <f t="shared" ca="1" si="16"/>
        <v/>
      </c>
    </row>
    <row r="90" spans="1:15">
      <c r="A90" s="180" t="str">
        <f t="shared" ca="1" si="9"/>
        <v/>
      </c>
      <c r="B90" s="44" t="str">
        <f t="shared" ca="1" si="10"/>
        <v/>
      </c>
      <c r="C90" s="31" t="str">
        <f t="shared" ca="1" si="17"/>
        <v/>
      </c>
      <c r="D90" s="32" t="str">
        <f t="shared" ca="1" si="11"/>
        <v/>
      </c>
      <c r="E90" s="44" t="str">
        <f t="shared" ca="1" si="12"/>
        <v/>
      </c>
      <c r="F90" s="31" t="str">
        <f t="shared" ca="1" si="13"/>
        <v/>
      </c>
      <c r="G90" s="77" t="str">
        <f t="shared" ca="1" si="14"/>
        <v/>
      </c>
      <c r="J90" s="126">
        <f ca="1"/>
        <v>45790</v>
      </c>
      <c r="K90" s="57">
        <f ca="1"/>
        <v>54.078000000000003</v>
      </c>
      <c r="N90" s="51" t="str">
        <f t="shared" ca="1" si="15"/>
        <v/>
      </c>
      <c r="O90" s="51" t="str">
        <f t="shared" ca="1" si="16"/>
        <v/>
      </c>
    </row>
    <row r="91" spans="1:15">
      <c r="A91" s="180" t="str">
        <f t="shared" ca="1" si="9"/>
        <v/>
      </c>
      <c r="B91" s="44" t="str">
        <f t="shared" ca="1" si="10"/>
        <v/>
      </c>
      <c r="C91" s="31" t="str">
        <f t="shared" ca="1" si="17"/>
        <v/>
      </c>
      <c r="D91" s="32" t="str">
        <f t="shared" ca="1" si="11"/>
        <v/>
      </c>
      <c r="E91" s="44" t="str">
        <f t="shared" ca="1" si="12"/>
        <v/>
      </c>
      <c r="F91" s="31" t="str">
        <f t="shared" ca="1" si="13"/>
        <v/>
      </c>
      <c r="G91" s="77" t="str">
        <f t="shared" ca="1" si="14"/>
        <v/>
      </c>
      <c r="J91" s="126">
        <f ca="1"/>
        <v>45791</v>
      </c>
      <c r="K91" s="57">
        <f ca="1"/>
        <v>55.75</v>
      </c>
      <c r="N91" s="51">
        <f t="shared" ca="1" si="15"/>
        <v>45791</v>
      </c>
      <c r="O91" s="51" t="str">
        <f t="shared" ca="1" si="16"/>
        <v/>
      </c>
    </row>
    <row r="92" spans="1:15">
      <c r="A92" s="180" t="str">
        <f t="shared" ca="1" si="9"/>
        <v/>
      </c>
      <c r="B92" s="44" t="str">
        <f t="shared" ca="1" si="10"/>
        <v/>
      </c>
      <c r="C92" s="31" t="str">
        <f t="shared" ca="1" si="17"/>
        <v/>
      </c>
      <c r="D92" s="32" t="str">
        <f t="shared" ca="1" si="11"/>
        <v/>
      </c>
      <c r="E92" s="44" t="str">
        <f t="shared" ca="1" si="12"/>
        <v/>
      </c>
      <c r="F92" s="31" t="str">
        <f t="shared" ca="1" si="13"/>
        <v/>
      </c>
      <c r="G92" s="77" t="str">
        <f t="shared" ca="1" si="14"/>
        <v/>
      </c>
      <c r="J92" s="126">
        <f ca="1"/>
        <v>45792</v>
      </c>
      <c r="K92" s="57">
        <f ca="1"/>
        <v>54.994</v>
      </c>
      <c r="N92" s="51" t="str">
        <f t="shared" ca="1" si="15"/>
        <v/>
      </c>
      <c r="O92" s="51" t="str">
        <f t="shared" ca="1" si="16"/>
        <v/>
      </c>
    </row>
    <row r="93" spans="1:15">
      <c r="A93" s="180" t="str">
        <f t="shared" ca="1" si="9"/>
        <v/>
      </c>
      <c r="B93" s="44" t="str">
        <f t="shared" ca="1" si="10"/>
        <v/>
      </c>
      <c r="C93" s="31" t="str">
        <f t="shared" ca="1" si="17"/>
        <v/>
      </c>
      <c r="D93" s="32" t="str">
        <f t="shared" ca="1" si="11"/>
        <v/>
      </c>
      <c r="E93" s="44" t="str">
        <f t="shared" ca="1" si="12"/>
        <v/>
      </c>
      <c r="F93" s="31" t="str">
        <f t="shared" ca="1" si="13"/>
        <v/>
      </c>
      <c r="G93" s="77" t="str">
        <f t="shared" ca="1" si="14"/>
        <v/>
      </c>
      <c r="J93" s="126">
        <f ca="1"/>
        <v>45793</v>
      </c>
      <c r="K93" s="57">
        <f ca="1"/>
        <v>54.707999999999998</v>
      </c>
      <c r="N93" s="51">
        <f t="shared" ca="1" si="15"/>
        <v>45793</v>
      </c>
      <c r="O93" s="51" t="str">
        <f t="shared" ca="1" si="16"/>
        <v/>
      </c>
    </row>
    <row r="94" spans="1:15">
      <c r="A94" s="180" t="str">
        <f t="shared" ca="1" si="9"/>
        <v/>
      </c>
      <c r="B94" s="44" t="str">
        <f t="shared" ca="1" si="10"/>
        <v/>
      </c>
      <c r="C94" s="31" t="str">
        <f t="shared" ca="1" si="17"/>
        <v/>
      </c>
      <c r="D94" s="32" t="str">
        <f t="shared" ca="1" si="11"/>
        <v/>
      </c>
      <c r="E94" s="44" t="str">
        <f t="shared" ca="1" si="12"/>
        <v/>
      </c>
      <c r="F94" s="31" t="str">
        <f t="shared" ca="1" si="13"/>
        <v/>
      </c>
      <c r="G94" s="77" t="str">
        <f t="shared" ca="1" si="14"/>
        <v/>
      </c>
      <c r="J94" s="126">
        <f ca="1"/>
        <v>45796</v>
      </c>
      <c r="K94" s="57">
        <f ca="1"/>
        <v>54.98</v>
      </c>
      <c r="N94" s="51" t="str">
        <f t="shared" ca="1" si="15"/>
        <v/>
      </c>
      <c r="O94" s="51" t="str">
        <f t="shared" ca="1" si="16"/>
        <v/>
      </c>
    </row>
    <row r="95" spans="1:15">
      <c r="A95" s="180" t="str">
        <f t="shared" ref="A95:A158" ca="1" si="18">IF(AND(ISBLANK(P84), A94 = $P$1),NOW(),IF(ISBLANK(P84),"",P84))</f>
        <v/>
      </c>
      <c r="B95" s="44" t="str">
        <f t="shared" ref="B95:B158" ca="1" si="19">IF(COUNTIF(J:J,A95)=1,VLOOKUP(A95,J:K,2), IF(COUNTIF(J:J,A95)=0,$B$10,""))</f>
        <v/>
      </c>
      <c r="C95" s="31" t="str">
        <f t="shared" ca="1" si="17"/>
        <v/>
      </c>
      <c r="D95" s="32" t="str">
        <f t="shared" ref="D95:D158" ca="1" si="20">IF(ISERROR(B95-2),"",ROUNDUP(A95-$A$14,0)/360*$B$6*$B$5)</f>
        <v/>
      </c>
      <c r="E95" s="44" t="str">
        <f t="shared" ref="E95:E158" ca="1" si="21">IF(COUNTIF(J:J,A95)=1,VLOOKUP(A95,L:M,2), IF(COUNTIF(J:J,A95)=0,$C$10,""))</f>
        <v/>
      </c>
      <c r="F95" s="31" t="str">
        <f t="shared" ref="F95:F158" ca="1" si="22">IF(ISERROR(B95-2),"",(E95-$E$14)*$C$5*100)</f>
        <v/>
      </c>
      <c r="G95" s="77" t="str">
        <f t="shared" ref="G95:G158" ca="1" si="23">IF(ISERROR(B95-2),"",C95+D95+F95)</f>
        <v/>
      </c>
      <c r="J95" s="126">
        <f ca="1"/>
        <v>45797</v>
      </c>
      <c r="K95" s="57">
        <f ca="1"/>
        <v>55.292000000000002</v>
      </c>
      <c r="N95" s="51" t="str">
        <f t="shared" ca="1" si="15"/>
        <v/>
      </c>
      <c r="O95" s="51" t="str">
        <f t="shared" ca="1" si="16"/>
        <v/>
      </c>
    </row>
    <row r="96" spans="1:15">
      <c r="A96" s="180" t="str">
        <f t="shared" ca="1" si="18"/>
        <v/>
      </c>
      <c r="B96" s="44" t="str">
        <f t="shared" ca="1" si="19"/>
        <v/>
      </c>
      <c r="C96" s="31" t="str">
        <f t="shared" ca="1" si="17"/>
        <v/>
      </c>
      <c r="D96" s="32" t="str">
        <f t="shared" ca="1" si="20"/>
        <v/>
      </c>
      <c r="E96" s="44" t="str">
        <f t="shared" ca="1" si="21"/>
        <v/>
      </c>
      <c r="F96" s="31" t="str">
        <f t="shared" ca="1" si="22"/>
        <v/>
      </c>
      <c r="G96" s="77" t="str">
        <f t="shared" ca="1" si="23"/>
        <v/>
      </c>
      <c r="J96" s="126">
        <f ca="1"/>
        <v>45798</v>
      </c>
      <c r="K96" s="57">
        <f ca="1"/>
        <v>58.441000000000003</v>
      </c>
      <c r="N96" s="51" t="str">
        <f t="shared" ca="1" si="15"/>
        <v/>
      </c>
      <c r="O96" s="51" t="str">
        <f t="shared" ca="1" si="16"/>
        <v/>
      </c>
    </row>
    <row r="97" spans="1:15">
      <c r="A97" s="180" t="str">
        <f t="shared" ca="1" si="18"/>
        <v/>
      </c>
      <c r="B97" s="44" t="str">
        <f t="shared" ca="1" si="19"/>
        <v/>
      </c>
      <c r="C97" s="31" t="str">
        <f t="shared" ca="1" si="17"/>
        <v/>
      </c>
      <c r="D97" s="32" t="str">
        <f t="shared" ca="1" si="20"/>
        <v/>
      </c>
      <c r="E97" s="44" t="str">
        <f t="shared" ca="1" si="21"/>
        <v/>
      </c>
      <c r="F97" s="31" t="str">
        <f t="shared" ca="1" si="22"/>
        <v/>
      </c>
      <c r="G97" s="77" t="str">
        <f t="shared" ca="1" si="23"/>
        <v/>
      </c>
      <c r="J97" s="126">
        <f ca="1"/>
        <v>45799</v>
      </c>
      <c r="K97" s="57">
        <f ca="1"/>
        <v>57.939</v>
      </c>
      <c r="N97" s="51" t="str">
        <f t="shared" ca="1" si="15"/>
        <v/>
      </c>
      <c r="O97" s="51" t="str">
        <f t="shared" ca="1" si="16"/>
        <v/>
      </c>
    </row>
    <row r="98" spans="1:15">
      <c r="A98" s="180" t="str">
        <f t="shared" ca="1" si="18"/>
        <v/>
      </c>
      <c r="B98" s="44" t="str">
        <f t="shared" ca="1" si="19"/>
        <v/>
      </c>
      <c r="C98" s="31" t="str">
        <f t="shared" ca="1" si="17"/>
        <v/>
      </c>
      <c r="D98" s="32" t="str">
        <f t="shared" ca="1" si="20"/>
        <v/>
      </c>
      <c r="E98" s="44" t="str">
        <f t="shared" ca="1" si="21"/>
        <v/>
      </c>
      <c r="F98" s="31" t="str">
        <f t="shared" ca="1" si="22"/>
        <v/>
      </c>
      <c r="G98" s="77" t="str">
        <f t="shared" ca="1" si="23"/>
        <v/>
      </c>
      <c r="J98" s="126">
        <f ca="1"/>
        <v>45800</v>
      </c>
      <c r="K98" s="57">
        <f ca="1"/>
        <v>59.526000000000003</v>
      </c>
      <c r="N98" s="51" t="str">
        <f t="shared" ca="1" si="15"/>
        <v/>
      </c>
      <c r="O98" s="51" t="str">
        <f t="shared" ca="1" si="16"/>
        <v/>
      </c>
    </row>
    <row r="99" spans="1:15">
      <c r="A99" s="180" t="str">
        <f t="shared" ca="1" si="18"/>
        <v/>
      </c>
      <c r="B99" s="44" t="str">
        <f t="shared" ca="1" si="19"/>
        <v/>
      </c>
      <c r="C99" s="31" t="str">
        <f t="shared" ca="1" si="17"/>
        <v/>
      </c>
      <c r="D99" s="32" t="str">
        <f t="shared" ca="1" si="20"/>
        <v/>
      </c>
      <c r="E99" s="44" t="str">
        <f t="shared" ca="1" si="21"/>
        <v/>
      </c>
      <c r="F99" s="31" t="str">
        <f t="shared" ca="1" si="22"/>
        <v/>
      </c>
      <c r="G99" s="77" t="str">
        <f t="shared" ca="1" si="23"/>
        <v/>
      </c>
      <c r="J99" s="126">
        <f ca="1"/>
        <v>45804</v>
      </c>
      <c r="K99" s="57">
        <f ca="1"/>
        <v>55.707999999999998</v>
      </c>
      <c r="N99" s="51" t="str">
        <f t="shared" ca="1" si="15"/>
        <v/>
      </c>
      <c r="O99" s="51" t="str">
        <f t="shared" ca="1" si="16"/>
        <v/>
      </c>
    </row>
    <row r="100" spans="1:15">
      <c r="A100" s="180" t="str">
        <f t="shared" ca="1" si="18"/>
        <v/>
      </c>
      <c r="B100" s="44" t="str">
        <f t="shared" ca="1" si="19"/>
        <v/>
      </c>
      <c r="C100" s="31" t="str">
        <f t="shared" ca="1" si="17"/>
        <v/>
      </c>
      <c r="D100" s="32" t="str">
        <f t="shared" ca="1" si="20"/>
        <v/>
      </c>
      <c r="E100" s="44" t="str">
        <f t="shared" ca="1" si="21"/>
        <v/>
      </c>
      <c r="F100" s="31" t="str">
        <f t="shared" ca="1" si="22"/>
        <v/>
      </c>
      <c r="G100" s="77" t="str">
        <f t="shared" ca="1" si="23"/>
        <v/>
      </c>
      <c r="J100" s="126">
        <f ca="1"/>
        <v>45805</v>
      </c>
      <c r="K100" s="57">
        <f ca="1"/>
        <v>56.082000000000001</v>
      </c>
      <c r="N100" s="51" t="str">
        <f t="shared" ca="1" si="15"/>
        <v/>
      </c>
      <c r="O100" s="51" t="str">
        <f t="shared" ca="1" si="16"/>
        <v/>
      </c>
    </row>
    <row r="101" spans="1:15">
      <c r="A101" s="180" t="str">
        <f t="shared" ca="1" si="18"/>
        <v/>
      </c>
      <c r="B101" s="44" t="str">
        <f t="shared" ca="1" si="19"/>
        <v/>
      </c>
      <c r="C101" s="31" t="str">
        <f t="shared" ca="1" si="17"/>
        <v/>
      </c>
      <c r="D101" s="32" t="str">
        <f t="shared" ca="1" si="20"/>
        <v/>
      </c>
      <c r="E101" s="44" t="str">
        <f t="shared" ca="1" si="21"/>
        <v/>
      </c>
      <c r="F101" s="31" t="str">
        <f t="shared" ca="1" si="22"/>
        <v/>
      </c>
      <c r="G101" s="77" t="str">
        <f t="shared" ca="1" si="23"/>
        <v/>
      </c>
      <c r="J101" s="126">
        <f ca="1"/>
        <v>45806</v>
      </c>
      <c r="K101" s="57">
        <f ca="1"/>
        <v>56.131</v>
      </c>
      <c r="N101" s="51" t="str">
        <f t="shared" ca="1" si="15"/>
        <v/>
      </c>
      <c r="O101" s="51" t="str">
        <f t="shared" ca="1" si="16"/>
        <v/>
      </c>
    </row>
    <row r="102" spans="1:15">
      <c r="A102" s="180" t="str">
        <f t="shared" ca="1" si="18"/>
        <v/>
      </c>
      <c r="B102" s="44" t="str">
        <f t="shared" ca="1" si="19"/>
        <v/>
      </c>
      <c r="C102" s="31" t="str">
        <f t="shared" ca="1" si="17"/>
        <v/>
      </c>
      <c r="D102" s="32" t="str">
        <f t="shared" ca="1" si="20"/>
        <v/>
      </c>
      <c r="E102" s="44" t="str">
        <f t="shared" ca="1" si="21"/>
        <v/>
      </c>
      <c r="F102" s="31" t="str">
        <f t="shared" ca="1" si="22"/>
        <v/>
      </c>
      <c r="G102" s="77" t="str">
        <f t="shared" ca="1" si="23"/>
        <v/>
      </c>
      <c r="J102" s="126">
        <f ca="1"/>
        <v>45807</v>
      </c>
      <c r="K102" s="57">
        <f ca="1"/>
        <v>56.16</v>
      </c>
      <c r="N102" s="51" t="str">
        <f t="shared" ca="1" si="15"/>
        <v/>
      </c>
      <c r="O102" s="51" t="str">
        <f t="shared" ca="1" si="16"/>
        <v/>
      </c>
    </row>
    <row r="103" spans="1:15">
      <c r="A103" s="180" t="str">
        <f t="shared" ca="1" si="18"/>
        <v/>
      </c>
      <c r="B103" s="44" t="str">
        <f t="shared" ca="1" si="19"/>
        <v/>
      </c>
      <c r="C103" s="31" t="str">
        <f t="shared" ca="1" si="17"/>
        <v/>
      </c>
      <c r="D103" s="32" t="str">
        <f t="shared" ca="1" si="20"/>
        <v/>
      </c>
      <c r="E103" s="44" t="str">
        <f t="shared" ca="1" si="21"/>
        <v/>
      </c>
      <c r="F103" s="31" t="str">
        <f t="shared" ca="1" si="22"/>
        <v/>
      </c>
      <c r="G103" s="77" t="str">
        <f t="shared" ca="1" si="23"/>
        <v/>
      </c>
      <c r="J103" s="126">
        <f ca="1"/>
        <v>45810</v>
      </c>
      <c r="K103" s="57">
        <f ca="1"/>
        <v>55.341000000000001</v>
      </c>
      <c r="N103" s="51" t="str">
        <f t="shared" ca="1" si="15"/>
        <v/>
      </c>
      <c r="O103" s="51" t="str">
        <f t="shared" ca="1" si="16"/>
        <v/>
      </c>
    </row>
    <row r="104" spans="1:15">
      <c r="A104" s="180" t="str">
        <f t="shared" ca="1" si="18"/>
        <v/>
      </c>
      <c r="B104" s="44" t="str">
        <f t="shared" ca="1" si="19"/>
        <v/>
      </c>
      <c r="C104" s="31" t="str">
        <f t="shared" ca="1" si="17"/>
        <v/>
      </c>
      <c r="D104" s="32" t="str">
        <f t="shared" ca="1" si="20"/>
        <v/>
      </c>
      <c r="E104" s="44" t="str">
        <f t="shared" ca="1" si="21"/>
        <v/>
      </c>
      <c r="F104" s="31" t="str">
        <f t="shared" ca="1" si="22"/>
        <v/>
      </c>
      <c r="G104" s="77" t="str">
        <f t="shared" ca="1" si="23"/>
        <v/>
      </c>
      <c r="J104" s="126">
        <f ca="1"/>
        <v>45811</v>
      </c>
      <c r="K104" s="57">
        <f ca="1"/>
        <v>54.959000000000003</v>
      </c>
      <c r="N104" s="51">
        <f t="shared" ca="1" si="15"/>
        <v>45811</v>
      </c>
      <c r="O104" s="51" t="str">
        <f t="shared" ca="1" si="16"/>
        <v/>
      </c>
    </row>
    <row r="105" spans="1:15">
      <c r="A105" s="180" t="str">
        <f t="shared" ca="1" si="18"/>
        <v/>
      </c>
      <c r="B105" s="44" t="str">
        <f t="shared" ca="1" si="19"/>
        <v/>
      </c>
      <c r="C105" s="31" t="str">
        <f t="shared" ca="1" si="17"/>
        <v/>
      </c>
      <c r="D105" s="32" t="str">
        <f t="shared" ca="1" si="20"/>
        <v/>
      </c>
      <c r="E105" s="44" t="str">
        <f t="shared" ca="1" si="21"/>
        <v/>
      </c>
      <c r="F105" s="31" t="str">
        <f t="shared" ca="1" si="22"/>
        <v/>
      </c>
      <c r="G105" s="77" t="str">
        <f t="shared" ca="1" si="23"/>
        <v/>
      </c>
      <c r="J105" s="126">
        <f ca="1"/>
        <v>45812</v>
      </c>
      <c r="K105" s="57">
        <f ca="1"/>
        <v>55.16</v>
      </c>
      <c r="N105" s="51" t="str">
        <f t="shared" ca="1" si="15"/>
        <v/>
      </c>
      <c r="O105" s="51" t="str">
        <f t="shared" ca="1" si="16"/>
        <v/>
      </c>
    </row>
    <row r="106" spans="1:15">
      <c r="A106" s="180" t="str">
        <f t="shared" ca="1" si="18"/>
        <v/>
      </c>
      <c r="B106" s="44" t="str">
        <f t="shared" ca="1" si="19"/>
        <v/>
      </c>
      <c r="C106" s="31" t="str">
        <f t="shared" ca="1" si="17"/>
        <v/>
      </c>
      <c r="D106" s="32" t="str">
        <f t="shared" ca="1" si="20"/>
        <v/>
      </c>
      <c r="E106" s="44" t="str">
        <f t="shared" ca="1" si="21"/>
        <v/>
      </c>
      <c r="F106" s="31" t="str">
        <f t="shared" ca="1" si="22"/>
        <v/>
      </c>
      <c r="G106" s="77" t="str">
        <f t="shared" ca="1" si="23"/>
        <v/>
      </c>
      <c r="J106" s="126">
        <f ca="1"/>
        <v>45813</v>
      </c>
      <c r="K106" s="57">
        <f ca="1"/>
        <v>55.661000000000001</v>
      </c>
      <c r="N106" s="51" t="str">
        <f t="shared" ca="1" si="15"/>
        <v/>
      </c>
      <c r="O106" s="51" t="str">
        <f t="shared" ca="1" si="16"/>
        <v/>
      </c>
    </row>
    <row r="107" spans="1:15">
      <c r="A107" s="180" t="str">
        <f t="shared" ca="1" si="18"/>
        <v/>
      </c>
      <c r="B107" s="44" t="str">
        <f t="shared" ca="1" si="19"/>
        <v/>
      </c>
      <c r="C107" s="31" t="str">
        <f t="shared" ca="1" si="17"/>
        <v/>
      </c>
      <c r="D107" s="32" t="str">
        <f t="shared" ca="1" si="20"/>
        <v/>
      </c>
      <c r="E107" s="44" t="str">
        <f t="shared" ca="1" si="21"/>
        <v/>
      </c>
      <c r="F107" s="31" t="str">
        <f t="shared" ca="1" si="22"/>
        <v/>
      </c>
      <c r="G107" s="77" t="str">
        <f t="shared" ca="1" si="23"/>
        <v/>
      </c>
      <c r="J107" s="126">
        <f ca="1"/>
        <v>45814</v>
      </c>
      <c r="K107" s="57">
        <f ca="1"/>
        <v>54.006</v>
      </c>
      <c r="N107" s="51">
        <f t="shared" ca="1" si="15"/>
        <v>45814</v>
      </c>
      <c r="O107" s="51" t="str">
        <f t="shared" ca="1" si="16"/>
        <v/>
      </c>
    </row>
    <row r="108" spans="1:15">
      <c r="A108" s="180" t="str">
        <f t="shared" ca="1" si="18"/>
        <v/>
      </c>
      <c r="B108" s="44" t="str">
        <f t="shared" ca="1" si="19"/>
        <v/>
      </c>
      <c r="C108" s="31" t="str">
        <f t="shared" ca="1" si="17"/>
        <v/>
      </c>
      <c r="D108" s="32" t="str">
        <f t="shared" ca="1" si="20"/>
        <v/>
      </c>
      <c r="E108" s="44" t="str">
        <f t="shared" ca="1" si="21"/>
        <v/>
      </c>
      <c r="F108" s="31" t="str">
        <f t="shared" ca="1" si="22"/>
        <v/>
      </c>
      <c r="G108" s="77" t="str">
        <f t="shared" ca="1" si="23"/>
        <v/>
      </c>
      <c r="J108" s="126">
        <f ca="1"/>
        <v>45817</v>
      </c>
      <c r="K108" s="57">
        <f ca="1"/>
        <v>53.912999999999997</v>
      </c>
      <c r="N108" s="51" t="str">
        <f t="shared" ca="1" si="15"/>
        <v/>
      </c>
      <c r="O108" s="51" t="str">
        <f t="shared" ca="1" si="16"/>
        <v/>
      </c>
    </row>
    <row r="109" spans="1:15">
      <c r="A109" s="180" t="str">
        <f t="shared" ca="1" si="18"/>
        <v/>
      </c>
      <c r="B109" s="44" t="str">
        <f t="shared" ca="1" si="19"/>
        <v/>
      </c>
      <c r="C109" s="31" t="str">
        <f t="shared" ca="1" si="17"/>
        <v/>
      </c>
      <c r="D109" s="32" t="str">
        <f t="shared" ca="1" si="20"/>
        <v/>
      </c>
      <c r="E109" s="44" t="str">
        <f t="shared" ca="1" si="21"/>
        <v/>
      </c>
      <c r="F109" s="31" t="str">
        <f t="shared" ca="1" si="22"/>
        <v/>
      </c>
      <c r="G109" s="77" t="str">
        <f t="shared" ca="1" si="23"/>
        <v/>
      </c>
      <c r="J109" s="126">
        <f ca="1"/>
        <v>45818</v>
      </c>
      <c r="K109" s="57">
        <f ca="1"/>
        <v>53.087000000000003</v>
      </c>
      <c r="N109" s="51" t="str">
        <f t="shared" ca="1" si="15"/>
        <v/>
      </c>
      <c r="O109" s="51" t="str">
        <f t="shared" ca="1" si="16"/>
        <v/>
      </c>
    </row>
    <row r="110" spans="1:15">
      <c r="A110" s="180" t="str">
        <f t="shared" ca="1" si="18"/>
        <v/>
      </c>
      <c r="B110" s="44" t="str">
        <f t="shared" ca="1" si="19"/>
        <v/>
      </c>
      <c r="C110" s="31" t="str">
        <f t="shared" ca="1" si="17"/>
        <v/>
      </c>
      <c r="D110" s="32" t="str">
        <f t="shared" ca="1" si="20"/>
        <v/>
      </c>
      <c r="E110" s="44" t="str">
        <f t="shared" ca="1" si="21"/>
        <v/>
      </c>
      <c r="F110" s="31" t="str">
        <f t="shared" ca="1" si="22"/>
        <v/>
      </c>
      <c r="G110" s="77" t="str">
        <f t="shared" ca="1" si="23"/>
        <v/>
      </c>
      <c r="J110" s="126">
        <f ca="1"/>
        <v>45819</v>
      </c>
      <c r="K110" s="57">
        <f ca="1"/>
        <v>53.267000000000003</v>
      </c>
      <c r="N110" s="51" t="str">
        <f t="shared" ca="1" si="15"/>
        <v/>
      </c>
      <c r="O110" s="51" t="str">
        <f t="shared" ca="1" si="16"/>
        <v/>
      </c>
    </row>
    <row r="111" spans="1:15">
      <c r="A111" s="180" t="str">
        <f t="shared" ca="1" si="18"/>
        <v/>
      </c>
      <c r="B111" s="44" t="str">
        <f t="shared" ca="1" si="19"/>
        <v/>
      </c>
      <c r="C111" s="31" t="str">
        <f t="shared" ca="1" si="17"/>
        <v/>
      </c>
      <c r="D111" s="32" t="str">
        <f t="shared" ca="1" si="20"/>
        <v/>
      </c>
      <c r="E111" s="44" t="str">
        <f t="shared" ca="1" si="21"/>
        <v/>
      </c>
      <c r="F111" s="31" t="str">
        <f t="shared" ca="1" si="22"/>
        <v/>
      </c>
      <c r="G111" s="77" t="str">
        <f t="shared" ca="1" si="23"/>
        <v/>
      </c>
      <c r="J111" s="126">
        <f ca="1"/>
        <v>45820</v>
      </c>
      <c r="K111" s="57">
        <f ca="1"/>
        <v>53.845999999999997</v>
      </c>
      <c r="N111" s="51" t="str">
        <f t="shared" ca="1" si="15"/>
        <v/>
      </c>
      <c r="O111" s="51" t="str">
        <f t="shared" ca="1" si="16"/>
        <v/>
      </c>
    </row>
    <row r="112" spans="1:15">
      <c r="A112" s="180" t="str">
        <f t="shared" ca="1" si="18"/>
        <v/>
      </c>
      <c r="B112" s="44" t="str">
        <f t="shared" ca="1" si="19"/>
        <v/>
      </c>
      <c r="C112" s="31" t="str">
        <f t="shared" ca="1" si="17"/>
        <v/>
      </c>
      <c r="D112" s="32" t="str">
        <f t="shared" ca="1" si="20"/>
        <v/>
      </c>
      <c r="E112" s="44" t="str">
        <f t="shared" ca="1" si="21"/>
        <v/>
      </c>
      <c r="F112" s="31" t="str">
        <f t="shared" ca="1" si="22"/>
        <v/>
      </c>
      <c r="G112" s="77" t="str">
        <f t="shared" ca="1" si="23"/>
        <v/>
      </c>
      <c r="J112" s="126">
        <f ca="1"/>
        <v>45821</v>
      </c>
      <c r="K112" s="57">
        <f ca="1"/>
        <v>55.892000000000003</v>
      </c>
      <c r="N112" s="51">
        <f t="shared" ca="1" si="15"/>
        <v>45821</v>
      </c>
      <c r="O112" s="51" t="str">
        <f t="shared" ca="1" si="16"/>
        <v/>
      </c>
    </row>
    <row r="113" spans="1:15">
      <c r="A113" s="180" t="str">
        <f t="shared" ca="1" si="18"/>
        <v/>
      </c>
      <c r="B113" s="44" t="str">
        <f t="shared" ca="1" si="19"/>
        <v/>
      </c>
      <c r="C113" s="31" t="str">
        <f t="shared" ca="1" si="17"/>
        <v/>
      </c>
      <c r="D113" s="32" t="str">
        <f t="shared" ca="1" si="20"/>
        <v/>
      </c>
      <c r="E113" s="44" t="str">
        <f t="shared" ca="1" si="21"/>
        <v/>
      </c>
      <c r="F113" s="31" t="str">
        <f t="shared" ca="1" si="22"/>
        <v/>
      </c>
      <c r="G113" s="77" t="str">
        <f t="shared" ca="1" si="23"/>
        <v/>
      </c>
      <c r="J113" s="126">
        <f ca="1"/>
        <v>45824</v>
      </c>
      <c r="K113" s="57">
        <f ca="1"/>
        <v>54.283999999999999</v>
      </c>
      <c r="N113" s="51" t="str">
        <f t="shared" ca="1" si="15"/>
        <v/>
      </c>
      <c r="O113" s="51" t="str">
        <f t="shared" ca="1" si="16"/>
        <v/>
      </c>
    </row>
    <row r="114" spans="1:15">
      <c r="A114" s="180" t="str">
        <f t="shared" ca="1" si="18"/>
        <v/>
      </c>
      <c r="B114" s="44" t="str">
        <f t="shared" ca="1" si="19"/>
        <v/>
      </c>
      <c r="C114" s="31" t="str">
        <f t="shared" ca="1" si="17"/>
        <v/>
      </c>
      <c r="D114" s="32" t="str">
        <f t="shared" ca="1" si="20"/>
        <v/>
      </c>
      <c r="E114" s="44" t="str">
        <f t="shared" ca="1" si="21"/>
        <v/>
      </c>
      <c r="F114" s="31" t="str">
        <f t="shared" ca="1" si="22"/>
        <v/>
      </c>
      <c r="G114" s="77" t="str">
        <f t="shared" ca="1" si="23"/>
        <v/>
      </c>
      <c r="J114" s="126">
        <f ca="1"/>
        <v>45825</v>
      </c>
      <c r="K114" s="57">
        <f ca="1"/>
        <v>56.819000000000003</v>
      </c>
      <c r="N114" s="51" t="str">
        <f t="shared" ca="1" si="15"/>
        <v/>
      </c>
      <c r="O114" s="51" t="str">
        <f t="shared" ca="1" si="16"/>
        <v/>
      </c>
    </row>
    <row r="115" spans="1:15">
      <c r="A115" s="180" t="str">
        <f t="shared" ca="1" si="18"/>
        <v/>
      </c>
      <c r="B115" s="44" t="str">
        <f t="shared" ca="1" si="19"/>
        <v/>
      </c>
      <c r="C115" s="31" t="str">
        <f t="shared" ca="1" si="17"/>
        <v/>
      </c>
      <c r="D115" s="32" t="str">
        <f t="shared" ca="1" si="20"/>
        <v/>
      </c>
      <c r="E115" s="44" t="str">
        <f t="shared" ca="1" si="21"/>
        <v/>
      </c>
      <c r="F115" s="31" t="str">
        <f t="shared" ca="1" si="22"/>
        <v/>
      </c>
      <c r="G115" s="77" t="str">
        <f t="shared" ca="1" si="23"/>
        <v/>
      </c>
      <c r="J115" s="126">
        <f ca="1"/>
        <v>45826</v>
      </c>
      <c r="K115" s="57">
        <f ca="1"/>
        <v>56.100999999999999</v>
      </c>
      <c r="N115" s="51" t="str">
        <f t="shared" ca="1" si="15"/>
        <v/>
      </c>
      <c r="O115" s="51" t="str">
        <f t="shared" ca="1" si="16"/>
        <v/>
      </c>
    </row>
    <row r="116" spans="1:15">
      <c r="A116" s="180" t="str">
        <f t="shared" ca="1" si="18"/>
        <v/>
      </c>
      <c r="B116" s="44" t="str">
        <f t="shared" ca="1" si="19"/>
        <v/>
      </c>
      <c r="C116" s="31" t="str">
        <f t="shared" ca="1" si="17"/>
        <v/>
      </c>
      <c r="D116" s="32" t="str">
        <f t="shared" ca="1" si="20"/>
        <v/>
      </c>
      <c r="E116" s="44" t="str">
        <f t="shared" ca="1" si="21"/>
        <v/>
      </c>
      <c r="F116" s="31" t="str">
        <f t="shared" ca="1" si="22"/>
        <v/>
      </c>
      <c r="G116" s="77" t="str">
        <f t="shared" ca="1" si="23"/>
        <v/>
      </c>
      <c r="J116" s="126">
        <f ca="1"/>
        <v>45828</v>
      </c>
      <c r="K116" s="57">
        <f ca="1"/>
        <v>56.012999999999998</v>
      </c>
      <c r="N116" s="51" t="str">
        <f t="shared" ca="1" si="15"/>
        <v/>
      </c>
      <c r="O116" s="51" t="str">
        <f t="shared" ca="1" si="16"/>
        <v/>
      </c>
    </row>
    <row r="117" spans="1:15">
      <c r="A117" s="180" t="str">
        <f t="shared" ca="1" si="18"/>
        <v/>
      </c>
      <c r="B117" s="44" t="str">
        <f t="shared" ca="1" si="19"/>
        <v/>
      </c>
      <c r="C117" s="31" t="str">
        <f t="shared" ca="1" si="17"/>
        <v/>
      </c>
      <c r="D117" s="32" t="str">
        <f t="shared" ca="1" si="20"/>
        <v/>
      </c>
      <c r="E117" s="44" t="str">
        <f t="shared" ca="1" si="21"/>
        <v/>
      </c>
      <c r="F117" s="31" t="str">
        <f t="shared" ca="1" si="22"/>
        <v/>
      </c>
      <c r="G117" s="77" t="str">
        <f t="shared" ca="1" si="23"/>
        <v/>
      </c>
      <c r="J117" s="126">
        <f ca="1"/>
        <v>45831</v>
      </c>
      <c r="K117" s="57">
        <f ca="1"/>
        <v>54.692</v>
      </c>
      <c r="N117" s="51" t="str">
        <f t="shared" ca="1" si="15"/>
        <v/>
      </c>
      <c r="O117" s="51" t="str">
        <f t="shared" ca="1" si="16"/>
        <v/>
      </c>
    </row>
    <row r="118" spans="1:15">
      <c r="A118" s="180" t="str">
        <f t="shared" ca="1" si="18"/>
        <v/>
      </c>
      <c r="B118" s="44" t="str">
        <f t="shared" ca="1" si="19"/>
        <v/>
      </c>
      <c r="C118" s="31" t="str">
        <f t="shared" ca="1" si="17"/>
        <v/>
      </c>
      <c r="D118" s="32" t="str">
        <f t="shared" ca="1" si="20"/>
        <v/>
      </c>
      <c r="E118" s="44" t="str">
        <f t="shared" ca="1" si="21"/>
        <v/>
      </c>
      <c r="F118" s="31" t="str">
        <f t="shared" ca="1" si="22"/>
        <v/>
      </c>
      <c r="G118" s="77" t="str">
        <f t="shared" ca="1" si="23"/>
        <v/>
      </c>
      <c r="J118" s="126">
        <f ca="1"/>
        <v>45832</v>
      </c>
      <c r="K118" s="57">
        <f ca="1"/>
        <v>52.798999999999999</v>
      </c>
      <c r="N118" s="51" t="str">
        <f t="shared" ca="1" si="15"/>
        <v/>
      </c>
      <c r="O118" s="51" t="str">
        <f t="shared" ca="1" si="16"/>
        <v/>
      </c>
    </row>
    <row r="119" spans="1:15">
      <c r="A119" s="180" t="str">
        <f t="shared" ca="1" si="18"/>
        <v/>
      </c>
      <c r="B119" s="44" t="str">
        <f t="shared" ca="1" si="19"/>
        <v/>
      </c>
      <c r="C119" s="31" t="str">
        <f t="shared" ca="1" si="17"/>
        <v/>
      </c>
      <c r="D119" s="32" t="str">
        <f t="shared" ca="1" si="20"/>
        <v/>
      </c>
      <c r="E119" s="44" t="str">
        <f t="shared" ca="1" si="21"/>
        <v/>
      </c>
      <c r="F119" s="31" t="str">
        <f t="shared" ca="1" si="22"/>
        <v/>
      </c>
      <c r="G119" s="77" t="str">
        <f t="shared" ca="1" si="23"/>
        <v/>
      </c>
      <c r="J119" s="126">
        <f ca="1"/>
        <v>45833</v>
      </c>
      <c r="K119" s="57">
        <f ca="1"/>
        <v>53.402000000000001</v>
      </c>
      <c r="N119" s="51">
        <f t="shared" ca="1" si="15"/>
        <v>45833</v>
      </c>
      <c r="O119" s="51" t="str">
        <f t="shared" ca="1" si="16"/>
        <v/>
      </c>
    </row>
    <row r="120" spans="1:15">
      <c r="A120" s="180" t="str">
        <f t="shared" ca="1" si="18"/>
        <v/>
      </c>
      <c r="B120" s="44" t="str">
        <f t="shared" ca="1" si="19"/>
        <v/>
      </c>
      <c r="C120" s="31" t="str">
        <f t="shared" ca="1" si="17"/>
        <v/>
      </c>
      <c r="D120" s="32" t="str">
        <f t="shared" ca="1" si="20"/>
        <v/>
      </c>
      <c r="E120" s="44" t="str">
        <f t="shared" ca="1" si="21"/>
        <v/>
      </c>
      <c r="F120" s="31" t="str">
        <f t="shared" ca="1" si="22"/>
        <v/>
      </c>
      <c r="G120" s="77" t="str">
        <f t="shared" ca="1" si="23"/>
        <v/>
      </c>
      <c r="J120" s="126">
        <f ca="1"/>
        <v>45834</v>
      </c>
      <c r="K120" s="57">
        <f ca="1"/>
        <v>52.491999999999997</v>
      </c>
      <c r="N120" s="51">
        <f t="shared" ca="1" si="15"/>
        <v>45834</v>
      </c>
      <c r="O120" s="51" t="str">
        <f t="shared" ca="1" si="16"/>
        <v/>
      </c>
    </row>
    <row r="121" spans="1:15">
      <c r="A121" s="180" t="str">
        <f t="shared" ca="1" si="18"/>
        <v/>
      </c>
      <c r="B121" s="44" t="str">
        <f t="shared" ca="1" si="19"/>
        <v/>
      </c>
      <c r="C121" s="31" t="str">
        <f t="shared" ca="1" si="17"/>
        <v/>
      </c>
      <c r="D121" s="32" t="str">
        <f t="shared" ca="1" si="20"/>
        <v/>
      </c>
      <c r="E121" s="44" t="str">
        <f t="shared" ca="1" si="21"/>
        <v/>
      </c>
      <c r="F121" s="31" t="str">
        <f t="shared" ca="1" si="22"/>
        <v/>
      </c>
      <c r="G121" s="77" t="str">
        <f t="shared" ca="1" si="23"/>
        <v/>
      </c>
      <c r="J121" s="126">
        <f ca="1"/>
        <v>45835</v>
      </c>
      <c r="K121" s="57">
        <f ca="1"/>
        <v>51.991</v>
      </c>
      <c r="N121" s="51">
        <f t="shared" ca="1" si="15"/>
        <v>45835</v>
      </c>
      <c r="O121" s="51" t="str">
        <f t="shared" ca="1" si="16"/>
        <v/>
      </c>
    </row>
    <row r="122" spans="1:15">
      <c r="A122" s="180" t="str">
        <f t="shared" ca="1" si="18"/>
        <v/>
      </c>
      <c r="B122" s="44" t="str">
        <f t="shared" ca="1" si="19"/>
        <v/>
      </c>
      <c r="C122" s="31" t="str">
        <f t="shared" ca="1" si="17"/>
        <v/>
      </c>
      <c r="D122" s="32" t="str">
        <f t="shared" ca="1" si="20"/>
        <v/>
      </c>
      <c r="E122" s="44" t="str">
        <f t="shared" ca="1" si="21"/>
        <v/>
      </c>
      <c r="F122" s="31" t="str">
        <f t="shared" ca="1" si="22"/>
        <v/>
      </c>
      <c r="G122" s="77" t="str">
        <f t="shared" ca="1" si="23"/>
        <v/>
      </c>
      <c r="J122" s="126">
        <f ca="1"/>
        <v>45838</v>
      </c>
      <c r="K122" s="57">
        <f ca="1"/>
        <v>51.058</v>
      </c>
      <c r="N122" s="51" t="str">
        <f t="shared" ca="1" si="15"/>
        <v/>
      </c>
      <c r="O122" s="51" t="str">
        <f t="shared" ca="1" si="16"/>
        <v/>
      </c>
    </row>
    <row r="123" spans="1:15">
      <c r="A123" s="180" t="str">
        <f t="shared" ca="1" si="18"/>
        <v/>
      </c>
      <c r="B123" s="44" t="str">
        <f t="shared" ca="1" si="19"/>
        <v/>
      </c>
      <c r="C123" s="31" t="str">
        <f t="shared" ca="1" si="17"/>
        <v/>
      </c>
      <c r="D123" s="32" t="str">
        <f t="shared" ca="1" si="20"/>
        <v/>
      </c>
      <c r="E123" s="44" t="str">
        <f t="shared" ca="1" si="21"/>
        <v/>
      </c>
      <c r="F123" s="31" t="str">
        <f t="shared" ca="1" si="22"/>
        <v/>
      </c>
      <c r="G123" s="77" t="str">
        <f t="shared" ca="1" si="23"/>
        <v/>
      </c>
      <c r="J123" s="126">
        <f ca="1"/>
        <v>45839</v>
      </c>
      <c r="K123" s="57">
        <f ca="1"/>
        <v>50.558999999999997</v>
      </c>
      <c r="N123" s="51" t="str">
        <f t="shared" ca="1" si="15"/>
        <v/>
      </c>
      <c r="O123" s="51" t="str">
        <f t="shared" ca="1" si="16"/>
        <v/>
      </c>
    </row>
    <row r="124" spans="1:15">
      <c r="A124" s="180" t="str">
        <f t="shared" ca="1" si="18"/>
        <v/>
      </c>
      <c r="B124" s="44" t="str">
        <f t="shared" ca="1" si="19"/>
        <v/>
      </c>
      <c r="C124" s="31" t="str">
        <f t="shared" ca="1" si="17"/>
        <v/>
      </c>
      <c r="D124" s="32" t="str">
        <f t="shared" ca="1" si="20"/>
        <v/>
      </c>
      <c r="E124" s="44" t="str">
        <f t="shared" ca="1" si="21"/>
        <v/>
      </c>
      <c r="F124" s="31" t="str">
        <f t="shared" ca="1" si="22"/>
        <v/>
      </c>
      <c r="G124" s="77" t="str">
        <f t="shared" ca="1" si="23"/>
        <v/>
      </c>
      <c r="J124" s="126">
        <f ca="1"/>
        <v>45840</v>
      </c>
      <c r="K124" s="57">
        <f ca="1"/>
        <v>50.177999999999997</v>
      </c>
      <c r="N124" s="51" t="str">
        <f t="shared" ca="1" si="15"/>
        <v/>
      </c>
      <c r="O124" s="51" t="str">
        <f t="shared" ca="1" si="16"/>
        <v/>
      </c>
    </row>
    <row r="125" spans="1:15">
      <c r="A125" s="180" t="str">
        <f t="shared" ca="1" si="18"/>
        <v/>
      </c>
      <c r="B125" s="44" t="str">
        <f t="shared" ca="1" si="19"/>
        <v/>
      </c>
      <c r="C125" s="31" t="str">
        <f t="shared" ca="1" si="17"/>
        <v/>
      </c>
      <c r="D125" s="32" t="str">
        <f t="shared" ca="1" si="20"/>
        <v/>
      </c>
      <c r="E125" s="44" t="str">
        <f t="shared" ca="1" si="21"/>
        <v/>
      </c>
      <c r="F125" s="31" t="str">
        <f t="shared" ca="1" si="22"/>
        <v/>
      </c>
      <c r="G125" s="77" t="str">
        <f t="shared" ca="1" si="23"/>
        <v/>
      </c>
      <c r="J125" s="126">
        <f ca="1"/>
        <v>45841</v>
      </c>
      <c r="K125" s="57">
        <f ca="1"/>
        <v>49.305</v>
      </c>
      <c r="N125" s="51" t="str">
        <f t="shared" ca="1" si="15"/>
        <v/>
      </c>
      <c r="O125" s="51" t="str">
        <f t="shared" ca="1" si="16"/>
        <v/>
      </c>
    </row>
    <row r="126" spans="1:15">
      <c r="A126" s="180" t="str">
        <f t="shared" ca="1" si="18"/>
        <v/>
      </c>
      <c r="B126" s="44" t="str">
        <f t="shared" ca="1" si="19"/>
        <v/>
      </c>
      <c r="C126" s="31" t="str">
        <f t="shared" ca="1" si="17"/>
        <v/>
      </c>
      <c r="D126" s="32" t="str">
        <f t="shared" ca="1" si="20"/>
        <v/>
      </c>
      <c r="E126" s="44" t="str">
        <f t="shared" ca="1" si="21"/>
        <v/>
      </c>
      <c r="F126" s="31" t="str">
        <f t="shared" ca="1" si="22"/>
        <v/>
      </c>
      <c r="G126" s="77" t="str">
        <f t="shared" ca="1" si="23"/>
        <v/>
      </c>
      <c r="J126" s="126">
        <f ca="1"/>
        <v>45845</v>
      </c>
      <c r="K126" s="57">
        <f ca="1"/>
        <v>50.89</v>
      </c>
      <c r="N126" s="51" t="str">
        <f t="shared" ca="1" si="15"/>
        <v/>
      </c>
      <c r="O126" s="51" t="str">
        <f t="shared" ca="1" si="16"/>
        <v/>
      </c>
    </row>
    <row r="127" spans="1:15">
      <c r="A127" s="180" t="str">
        <f t="shared" ca="1" si="18"/>
        <v/>
      </c>
      <c r="B127" s="44" t="str">
        <f t="shared" ca="1" si="19"/>
        <v/>
      </c>
      <c r="C127" s="31" t="str">
        <f t="shared" ca="1" si="17"/>
        <v/>
      </c>
      <c r="D127" s="32" t="str">
        <f t="shared" ca="1" si="20"/>
        <v/>
      </c>
      <c r="E127" s="44" t="str">
        <f t="shared" ca="1" si="21"/>
        <v/>
      </c>
      <c r="F127" s="31" t="str">
        <f t="shared" ca="1" si="22"/>
        <v/>
      </c>
      <c r="G127" s="77" t="str">
        <f t="shared" ca="1" si="23"/>
        <v/>
      </c>
      <c r="J127" s="126">
        <f ca="1"/>
        <v>45846</v>
      </c>
      <c r="K127" s="57">
        <f ca="1"/>
        <v>51.234000000000002</v>
      </c>
      <c r="N127" s="51" t="str">
        <f t="shared" ca="1" si="15"/>
        <v/>
      </c>
      <c r="O127" s="51" t="str">
        <f t="shared" ca="1" si="16"/>
        <v/>
      </c>
    </row>
    <row r="128" spans="1:15">
      <c r="A128" s="180" t="str">
        <f t="shared" ca="1" si="18"/>
        <v/>
      </c>
      <c r="B128" s="44" t="str">
        <f t="shared" ca="1" si="19"/>
        <v/>
      </c>
      <c r="C128" s="31" t="str">
        <f t="shared" ca="1" si="17"/>
        <v/>
      </c>
      <c r="D128" s="32" t="str">
        <f t="shared" ca="1" si="20"/>
        <v/>
      </c>
      <c r="E128" s="44" t="str">
        <f t="shared" ca="1" si="21"/>
        <v/>
      </c>
      <c r="F128" s="31" t="str">
        <f t="shared" ca="1" si="22"/>
        <v/>
      </c>
      <c r="G128" s="77" t="str">
        <f t="shared" ca="1" si="23"/>
        <v/>
      </c>
      <c r="J128" s="126">
        <f ca="1"/>
        <v>45847</v>
      </c>
      <c r="K128" s="57">
        <f ca="1"/>
        <v>50.05</v>
      </c>
      <c r="N128" s="51" t="str">
        <f t="shared" ca="1" si="15"/>
        <v/>
      </c>
      <c r="O128" s="51" t="str">
        <f t="shared" ca="1" si="16"/>
        <v/>
      </c>
    </row>
    <row r="129" spans="1:15">
      <c r="A129" s="180" t="str">
        <f t="shared" ca="1" si="18"/>
        <v/>
      </c>
      <c r="B129" s="44" t="str">
        <f t="shared" ca="1" si="19"/>
        <v/>
      </c>
      <c r="C129" s="31" t="str">
        <f t="shared" ca="1" si="17"/>
        <v/>
      </c>
      <c r="D129" s="32" t="str">
        <f t="shared" ca="1" si="20"/>
        <v/>
      </c>
      <c r="E129" s="44" t="str">
        <f t="shared" ca="1" si="21"/>
        <v/>
      </c>
      <c r="F129" s="31" t="str">
        <f t="shared" ca="1" si="22"/>
        <v/>
      </c>
      <c r="G129" s="77" t="str">
        <f t="shared" ca="1" si="23"/>
        <v/>
      </c>
      <c r="J129" s="126">
        <f ca="1"/>
        <v>45848</v>
      </c>
      <c r="K129" s="57">
        <f ca="1"/>
        <v>49.847000000000001</v>
      </c>
      <c r="N129" s="51" t="str">
        <f t="shared" ca="1" si="15"/>
        <v/>
      </c>
      <c r="O129" s="51" t="str">
        <f t="shared" ca="1" si="16"/>
        <v/>
      </c>
    </row>
    <row r="130" spans="1:15">
      <c r="A130" s="180" t="str">
        <f t="shared" ca="1" si="18"/>
        <v/>
      </c>
      <c r="B130" s="44" t="str">
        <f t="shared" ca="1" si="19"/>
        <v/>
      </c>
      <c r="C130" s="31" t="str">
        <f t="shared" ca="1" si="17"/>
        <v/>
      </c>
      <c r="D130" s="32" t="str">
        <f t="shared" ca="1" si="20"/>
        <v/>
      </c>
      <c r="E130" s="44" t="str">
        <f t="shared" ca="1" si="21"/>
        <v/>
      </c>
      <c r="F130" s="31" t="str">
        <f t="shared" ca="1" si="22"/>
        <v/>
      </c>
      <c r="G130" s="77" t="str">
        <f t="shared" ca="1" si="23"/>
        <v/>
      </c>
      <c r="J130" s="126">
        <f ca="1"/>
        <v>45849</v>
      </c>
      <c r="K130" s="57">
        <f ca="1"/>
        <v>50.536000000000001</v>
      </c>
      <c r="N130" s="51" t="str">
        <f t="shared" ca="1" si="15"/>
        <v/>
      </c>
      <c r="O130" s="51" t="str">
        <f t="shared" ca="1" si="16"/>
        <v/>
      </c>
    </row>
    <row r="131" spans="1:15">
      <c r="A131" s="180" t="str">
        <f t="shared" ca="1" si="18"/>
        <v/>
      </c>
      <c r="B131" s="44" t="str">
        <f t="shared" ca="1" si="19"/>
        <v/>
      </c>
      <c r="C131" s="31" t="str">
        <f t="shared" ca="1" si="17"/>
        <v/>
      </c>
      <c r="D131" s="32" t="str">
        <f t="shared" ca="1" si="20"/>
        <v/>
      </c>
      <c r="E131" s="44" t="str">
        <f t="shared" ca="1" si="21"/>
        <v/>
      </c>
      <c r="F131" s="31" t="str">
        <f t="shared" ca="1" si="22"/>
        <v/>
      </c>
      <c r="G131" s="77" t="str">
        <f t="shared" ca="1" si="23"/>
        <v/>
      </c>
      <c r="J131" s="126">
        <f ca="1"/>
        <v>45852</v>
      </c>
      <c r="K131" s="57">
        <f ca="1"/>
        <v>50.942999999999998</v>
      </c>
      <c r="N131" s="51" t="str">
        <f t="shared" ca="1" si="15"/>
        <v/>
      </c>
      <c r="O131" s="51" t="str">
        <f t="shared" ca="1" si="16"/>
        <v/>
      </c>
    </row>
    <row r="132" spans="1:15">
      <c r="A132" s="180" t="str">
        <f t="shared" ca="1" si="18"/>
        <v/>
      </c>
      <c r="B132" s="44" t="str">
        <f t="shared" ca="1" si="19"/>
        <v/>
      </c>
      <c r="C132" s="31" t="str">
        <f t="shared" ca="1" si="17"/>
        <v/>
      </c>
      <c r="D132" s="32" t="str">
        <f t="shared" ca="1" si="20"/>
        <v/>
      </c>
      <c r="E132" s="44" t="str">
        <f t="shared" ca="1" si="21"/>
        <v/>
      </c>
      <c r="F132" s="31" t="str">
        <f t="shared" ca="1" si="22"/>
        <v/>
      </c>
      <c r="G132" s="77" t="str">
        <f t="shared" ca="1" si="23"/>
        <v/>
      </c>
      <c r="J132" s="126">
        <f ca="1"/>
        <v>45853</v>
      </c>
      <c r="K132" s="57">
        <f ca="1"/>
        <v>52.14</v>
      </c>
      <c r="N132" s="51" t="str">
        <f t="shared" ref="N132:N195" ca="1" si="24">IF(COUNTIF(L:L,J132),J132,"")</f>
        <v/>
      </c>
      <c r="O132" s="51" t="str">
        <f t="shared" ref="O132:O195" ca="1" si="25">IF(N132&gt;$A$14,N132,"")</f>
        <v/>
      </c>
    </row>
    <row r="133" spans="1:15">
      <c r="A133" s="180" t="str">
        <f t="shared" ca="1" si="18"/>
        <v/>
      </c>
      <c r="B133" s="44" t="str">
        <f t="shared" ca="1" si="19"/>
        <v/>
      </c>
      <c r="C133" s="31" t="str">
        <f t="shared" ca="1" si="17"/>
        <v/>
      </c>
      <c r="D133" s="32" t="str">
        <f t="shared" ca="1" si="20"/>
        <v/>
      </c>
      <c r="E133" s="44" t="str">
        <f t="shared" ca="1" si="21"/>
        <v/>
      </c>
      <c r="F133" s="31" t="str">
        <f t="shared" ca="1" si="22"/>
        <v/>
      </c>
      <c r="G133" s="77" t="str">
        <f t="shared" ca="1" si="23"/>
        <v/>
      </c>
      <c r="J133" s="126">
        <f ca="1"/>
        <v>45854</v>
      </c>
      <c r="K133" s="57">
        <f ca="1"/>
        <v>51.95</v>
      </c>
      <c r="N133" s="51" t="str">
        <f t="shared" ca="1" si="24"/>
        <v/>
      </c>
      <c r="O133" s="51" t="str">
        <f t="shared" ca="1" si="25"/>
        <v/>
      </c>
    </row>
    <row r="134" spans="1:15">
      <c r="A134" s="180" t="str">
        <f t="shared" ca="1" si="18"/>
        <v/>
      </c>
      <c r="B134" s="44" t="str">
        <f t="shared" ca="1" si="19"/>
        <v/>
      </c>
      <c r="C134" s="31" t="str">
        <f t="shared" ca="1" si="17"/>
        <v/>
      </c>
      <c r="D134" s="32" t="str">
        <f t="shared" ca="1" si="20"/>
        <v/>
      </c>
      <c r="E134" s="44" t="str">
        <f t="shared" ca="1" si="21"/>
        <v/>
      </c>
      <c r="F134" s="31" t="str">
        <f t="shared" ca="1" si="22"/>
        <v/>
      </c>
      <c r="G134" s="77" t="str">
        <f t="shared" ca="1" si="23"/>
        <v/>
      </c>
      <c r="J134" s="126">
        <f ca="1"/>
        <v>45855</v>
      </c>
      <c r="K134" s="57">
        <f ca="1"/>
        <v>50.658000000000001</v>
      </c>
      <c r="N134" s="51">
        <f t="shared" ca="1" si="24"/>
        <v>45855</v>
      </c>
      <c r="O134" s="51" t="str">
        <f t="shared" ca="1" si="25"/>
        <v/>
      </c>
    </row>
    <row r="135" spans="1:15">
      <c r="A135" s="180" t="str">
        <f t="shared" ca="1" si="18"/>
        <v/>
      </c>
      <c r="B135" s="44" t="str">
        <f t="shared" ca="1" si="19"/>
        <v/>
      </c>
      <c r="C135" s="31" t="str">
        <f t="shared" ca="1" si="17"/>
        <v/>
      </c>
      <c r="D135" s="32" t="str">
        <f t="shared" ca="1" si="20"/>
        <v/>
      </c>
      <c r="E135" s="44" t="str">
        <f t="shared" ca="1" si="21"/>
        <v/>
      </c>
      <c r="F135" s="31" t="str">
        <f t="shared" ca="1" si="22"/>
        <v/>
      </c>
      <c r="G135" s="77" t="str">
        <f t="shared" ca="1" si="23"/>
        <v/>
      </c>
      <c r="J135" s="126">
        <f ca="1"/>
        <v>45856</v>
      </c>
      <c r="K135" s="57">
        <f ca="1"/>
        <v>50.805</v>
      </c>
      <c r="N135" s="51" t="str">
        <f t="shared" ca="1" si="24"/>
        <v/>
      </c>
      <c r="O135" s="51" t="str">
        <f t="shared" ca="1" si="25"/>
        <v/>
      </c>
    </row>
    <row r="136" spans="1:15">
      <c r="A136" s="180" t="str">
        <f t="shared" ca="1" si="18"/>
        <v/>
      </c>
      <c r="B136" s="44" t="str">
        <f t="shared" ca="1" si="19"/>
        <v/>
      </c>
      <c r="C136" s="31" t="str">
        <f t="shared" ca="1" si="17"/>
        <v/>
      </c>
      <c r="D136" s="32" t="str">
        <f t="shared" ca="1" si="20"/>
        <v/>
      </c>
      <c r="E136" s="44" t="str">
        <f t="shared" ca="1" si="21"/>
        <v/>
      </c>
      <c r="F136" s="31" t="str">
        <f t="shared" ca="1" si="22"/>
        <v/>
      </c>
      <c r="G136" s="77" t="str">
        <f t="shared" ca="1" si="23"/>
        <v/>
      </c>
      <c r="J136" s="126">
        <f ca="1"/>
        <v>45859</v>
      </c>
      <c r="K136" s="57">
        <f ca="1"/>
        <v>50.99</v>
      </c>
      <c r="N136" s="51" t="str">
        <f t="shared" ca="1" si="24"/>
        <v/>
      </c>
      <c r="O136" s="51" t="str">
        <f t="shared" ca="1" si="25"/>
        <v/>
      </c>
    </row>
    <row r="137" spans="1:15">
      <c r="A137" s="180" t="str">
        <f t="shared" ca="1" si="18"/>
        <v/>
      </c>
      <c r="B137" s="44" t="str">
        <f t="shared" ca="1" si="19"/>
        <v/>
      </c>
      <c r="C137" s="31" t="str">
        <f t="shared" ca="1" si="17"/>
        <v/>
      </c>
      <c r="D137" s="32" t="str">
        <f t="shared" ca="1" si="20"/>
        <v/>
      </c>
      <c r="E137" s="44" t="str">
        <f t="shared" ca="1" si="21"/>
        <v/>
      </c>
      <c r="F137" s="31" t="str">
        <f t="shared" ca="1" si="22"/>
        <v/>
      </c>
      <c r="G137" s="77" t="str">
        <f t="shared" ca="1" si="23"/>
        <v/>
      </c>
      <c r="J137" s="126">
        <f ca="1"/>
        <v>45860</v>
      </c>
      <c r="K137" s="57">
        <f ca="1"/>
        <v>51.104999999999997</v>
      </c>
      <c r="N137" s="51" t="str">
        <f t="shared" ca="1" si="24"/>
        <v/>
      </c>
      <c r="O137" s="51" t="str">
        <f t="shared" ca="1" si="25"/>
        <v/>
      </c>
    </row>
    <row r="138" spans="1:15">
      <c r="A138" s="180" t="str">
        <f t="shared" ca="1" si="18"/>
        <v/>
      </c>
      <c r="B138" s="44" t="str">
        <f t="shared" ca="1" si="19"/>
        <v/>
      </c>
      <c r="C138" s="31" t="str">
        <f t="shared" ca="1" si="17"/>
        <v/>
      </c>
      <c r="D138" s="32" t="str">
        <f t="shared" ca="1" si="20"/>
        <v/>
      </c>
      <c r="E138" s="44" t="str">
        <f t="shared" ca="1" si="21"/>
        <v/>
      </c>
      <c r="F138" s="31" t="str">
        <f t="shared" ca="1" si="22"/>
        <v/>
      </c>
      <c r="G138" s="77" t="str">
        <f t="shared" ca="1" si="23"/>
        <v/>
      </c>
      <c r="J138" s="126">
        <f ca="1"/>
        <v>45861</v>
      </c>
      <c r="K138" s="57">
        <f ca="1"/>
        <v>50.115000000000002</v>
      </c>
      <c r="N138" s="51" t="str">
        <f t="shared" ca="1" si="24"/>
        <v/>
      </c>
      <c r="O138" s="51" t="str">
        <f t="shared" ca="1" si="25"/>
        <v/>
      </c>
    </row>
    <row r="139" spans="1:15">
      <c r="A139" s="180" t="str">
        <f t="shared" ca="1" si="18"/>
        <v/>
      </c>
      <c r="B139" s="44" t="str">
        <f t="shared" ca="1" si="19"/>
        <v/>
      </c>
      <c r="C139" s="31" t="str">
        <f t="shared" ca="1" si="17"/>
        <v/>
      </c>
      <c r="D139" s="32" t="str">
        <f t="shared" ca="1" si="20"/>
        <v/>
      </c>
      <c r="E139" s="44" t="str">
        <f t="shared" ca="1" si="21"/>
        <v/>
      </c>
      <c r="F139" s="31" t="str">
        <f t="shared" ca="1" si="22"/>
        <v/>
      </c>
      <c r="G139" s="77" t="str">
        <f t="shared" ca="1" si="23"/>
        <v/>
      </c>
      <c r="J139" s="126">
        <f ca="1"/>
        <v>45862</v>
      </c>
      <c r="K139" s="57">
        <f ca="1"/>
        <v>50.139000000000003</v>
      </c>
      <c r="N139" s="51" t="str">
        <f t="shared" ca="1" si="24"/>
        <v/>
      </c>
      <c r="O139" s="51" t="str">
        <f t="shared" ca="1" si="25"/>
        <v/>
      </c>
    </row>
    <row r="140" spans="1:15">
      <c r="A140" s="180" t="str">
        <f t="shared" ca="1" si="18"/>
        <v/>
      </c>
      <c r="B140" s="44" t="str">
        <f t="shared" ca="1" si="19"/>
        <v/>
      </c>
      <c r="C140" s="31" t="str">
        <f t="shared" ca="1" si="17"/>
        <v/>
      </c>
      <c r="D140" s="32" t="str">
        <f t="shared" ca="1" si="20"/>
        <v/>
      </c>
      <c r="E140" s="44" t="str">
        <f t="shared" ca="1" si="21"/>
        <v/>
      </c>
      <c r="F140" s="31" t="str">
        <f t="shared" ca="1" si="22"/>
        <v/>
      </c>
      <c r="G140" s="77" t="str">
        <f t="shared" ca="1" si="23"/>
        <v/>
      </c>
      <c r="J140" s="126">
        <f ca="1"/>
        <v>45863</v>
      </c>
      <c r="K140" s="57">
        <f ca="1"/>
        <v>50.043999999999997</v>
      </c>
      <c r="N140" s="51" t="str">
        <f t="shared" ca="1" si="24"/>
        <v/>
      </c>
      <c r="O140" s="51" t="str">
        <f t="shared" ca="1" si="25"/>
        <v/>
      </c>
    </row>
    <row r="141" spans="1:15">
      <c r="A141" s="180" t="str">
        <f t="shared" ca="1" si="18"/>
        <v/>
      </c>
      <c r="B141" s="44" t="str">
        <f t="shared" ca="1" si="19"/>
        <v/>
      </c>
      <c r="C141" s="31" t="str">
        <f t="shared" ca="1" si="17"/>
        <v/>
      </c>
      <c r="D141" s="32" t="str">
        <f t="shared" ca="1" si="20"/>
        <v/>
      </c>
      <c r="E141" s="44" t="str">
        <f t="shared" ca="1" si="21"/>
        <v/>
      </c>
      <c r="F141" s="31" t="str">
        <f t="shared" ca="1" si="22"/>
        <v/>
      </c>
      <c r="G141" s="77" t="str">
        <f t="shared" ca="1" si="23"/>
        <v/>
      </c>
      <c r="J141" s="126">
        <f ca="1"/>
        <v>45866</v>
      </c>
      <c r="K141" s="57">
        <f ca="1"/>
        <v>50.25</v>
      </c>
      <c r="N141" s="51" t="str">
        <f t="shared" ca="1" si="24"/>
        <v/>
      </c>
      <c r="O141" s="51" t="str">
        <f t="shared" ca="1" si="25"/>
        <v/>
      </c>
    </row>
    <row r="142" spans="1:15">
      <c r="A142" s="180" t="str">
        <f t="shared" ca="1" si="18"/>
        <v/>
      </c>
      <c r="B142" s="44" t="str">
        <f t="shared" ca="1" si="19"/>
        <v/>
      </c>
      <c r="C142" s="31" t="str">
        <f t="shared" ca="1" si="17"/>
        <v/>
      </c>
      <c r="D142" s="32" t="str">
        <f t="shared" ca="1" si="20"/>
        <v/>
      </c>
      <c r="E142" s="44" t="str">
        <f t="shared" ca="1" si="21"/>
        <v/>
      </c>
      <c r="F142" s="31" t="str">
        <f t="shared" ca="1" si="22"/>
        <v/>
      </c>
      <c r="G142" s="77" t="str">
        <f t="shared" ca="1" si="23"/>
        <v/>
      </c>
      <c r="J142" s="126">
        <f ca="1"/>
        <v>45867</v>
      </c>
      <c r="K142" s="57">
        <f ca="1"/>
        <v>50.933999999999997</v>
      </c>
      <c r="N142" s="51" t="str">
        <f t="shared" ca="1" si="24"/>
        <v/>
      </c>
      <c r="O142" s="51" t="str">
        <f t="shared" ca="1" si="25"/>
        <v/>
      </c>
    </row>
    <row r="143" spans="1:15">
      <c r="A143" s="180" t="str">
        <f t="shared" ca="1" si="18"/>
        <v/>
      </c>
      <c r="B143" s="44" t="str">
        <f t="shared" ca="1" si="19"/>
        <v/>
      </c>
      <c r="C143" s="31" t="str">
        <f t="shared" ca="1" si="17"/>
        <v/>
      </c>
      <c r="D143" s="32" t="str">
        <f t="shared" ca="1" si="20"/>
        <v/>
      </c>
      <c r="E143" s="44" t="str">
        <f t="shared" ca="1" si="21"/>
        <v/>
      </c>
      <c r="F143" s="31" t="str">
        <f t="shared" ca="1" si="22"/>
        <v/>
      </c>
      <c r="G143" s="77" t="str">
        <f t="shared" ca="1" si="23"/>
        <v/>
      </c>
      <c r="J143" s="126">
        <f ca="1"/>
        <v>45868</v>
      </c>
      <c r="K143" s="57">
        <f ca="1"/>
        <v>50.837000000000003</v>
      </c>
      <c r="N143" s="51" t="str">
        <f t="shared" ca="1" si="24"/>
        <v/>
      </c>
      <c r="O143" s="51" t="str">
        <f t="shared" ca="1" si="25"/>
        <v/>
      </c>
    </row>
    <row r="144" spans="1:15">
      <c r="A144" s="180" t="str">
        <f t="shared" ca="1" si="18"/>
        <v/>
      </c>
      <c r="B144" s="44" t="str">
        <f t="shared" ca="1" si="19"/>
        <v/>
      </c>
      <c r="C144" s="31" t="str">
        <f t="shared" ref="C144:C207" ca="1" si="26">IF(ISERROR(B144-2),"",-1*(B144-$B$14)*$B$8*$B$5*10^(-4))</f>
        <v/>
      </c>
      <c r="D144" s="32" t="str">
        <f t="shared" ca="1" si="20"/>
        <v/>
      </c>
      <c r="E144" s="44" t="str">
        <f t="shared" ca="1" si="21"/>
        <v/>
      </c>
      <c r="F144" s="31" t="str">
        <f t="shared" ca="1" si="22"/>
        <v/>
      </c>
      <c r="G144" s="77" t="str">
        <f t="shared" ca="1" si="23"/>
        <v/>
      </c>
      <c r="J144" s="126">
        <f ca="1"/>
        <v>45869</v>
      </c>
      <c r="K144" s="57">
        <f ca="1"/>
        <v>51.338999999999999</v>
      </c>
      <c r="N144" s="51" t="str">
        <f t="shared" ca="1" si="24"/>
        <v/>
      </c>
      <c r="O144" s="51" t="str">
        <f t="shared" ca="1" si="25"/>
        <v/>
      </c>
    </row>
    <row r="145" spans="1:15">
      <c r="A145" s="180" t="str">
        <f t="shared" ca="1" si="18"/>
        <v/>
      </c>
      <c r="B145" s="44" t="str">
        <f t="shared" ca="1" si="19"/>
        <v/>
      </c>
      <c r="C145" s="31" t="str">
        <f t="shared" ca="1" si="26"/>
        <v/>
      </c>
      <c r="D145" s="32" t="str">
        <f t="shared" ca="1" si="20"/>
        <v/>
      </c>
      <c r="E145" s="44" t="str">
        <f t="shared" ca="1" si="21"/>
        <v/>
      </c>
      <c r="F145" s="31" t="str">
        <f t="shared" ca="1" si="22"/>
        <v/>
      </c>
      <c r="G145" s="77" t="str">
        <f t="shared" ca="1" si="23"/>
        <v/>
      </c>
      <c r="J145" s="126">
        <f ca="1"/>
        <v>45870</v>
      </c>
      <c r="K145" s="57">
        <f ca="1"/>
        <v>53.94</v>
      </c>
      <c r="N145" s="51">
        <f t="shared" ca="1" si="24"/>
        <v>45870</v>
      </c>
      <c r="O145" s="51" t="str">
        <f t="shared" ca="1" si="25"/>
        <v/>
      </c>
    </row>
    <row r="146" spans="1:15">
      <c r="A146" s="180" t="str">
        <f t="shared" ca="1" si="18"/>
        <v/>
      </c>
      <c r="B146" s="44" t="str">
        <f t="shared" ca="1" si="19"/>
        <v/>
      </c>
      <c r="C146" s="31" t="str">
        <f t="shared" ca="1" si="26"/>
        <v/>
      </c>
      <c r="D146" s="32" t="str">
        <f t="shared" ca="1" si="20"/>
        <v/>
      </c>
      <c r="E146" s="44" t="str">
        <f t="shared" ca="1" si="21"/>
        <v/>
      </c>
      <c r="F146" s="31" t="str">
        <f t="shared" ca="1" si="22"/>
        <v/>
      </c>
      <c r="G146" s="77" t="str">
        <f t="shared" ca="1" si="23"/>
        <v/>
      </c>
      <c r="J146" s="126">
        <f ca="1"/>
        <v>45873</v>
      </c>
      <c r="K146" s="57">
        <f ca="1"/>
        <v>51.886000000000003</v>
      </c>
      <c r="N146" s="51" t="str">
        <f t="shared" ca="1" si="24"/>
        <v/>
      </c>
      <c r="O146" s="51" t="str">
        <f t="shared" ca="1" si="25"/>
        <v/>
      </c>
    </row>
    <row r="147" spans="1:15">
      <c r="A147" s="180" t="str">
        <f t="shared" ca="1" si="18"/>
        <v/>
      </c>
      <c r="B147" s="44" t="str">
        <f t="shared" ca="1" si="19"/>
        <v/>
      </c>
      <c r="C147" s="31" t="str">
        <f t="shared" ca="1" si="26"/>
        <v/>
      </c>
      <c r="D147" s="32" t="str">
        <f t="shared" ca="1" si="20"/>
        <v/>
      </c>
      <c r="E147" s="44" t="str">
        <f t="shared" ca="1" si="21"/>
        <v/>
      </c>
      <c r="F147" s="31" t="str">
        <f t="shared" ca="1" si="22"/>
        <v/>
      </c>
      <c r="G147" s="77" t="str">
        <f t="shared" ca="1" si="23"/>
        <v/>
      </c>
      <c r="J147" s="126">
        <f ca="1"/>
        <v>45874</v>
      </c>
      <c r="K147" s="57">
        <f ca="1"/>
        <v>52.518999999999998</v>
      </c>
      <c r="N147" s="51" t="str">
        <f t="shared" ca="1" si="24"/>
        <v/>
      </c>
      <c r="O147" s="51" t="str">
        <f t="shared" ca="1" si="25"/>
        <v/>
      </c>
    </row>
    <row r="148" spans="1:15">
      <c r="A148" s="180" t="str">
        <f t="shared" ca="1" si="18"/>
        <v/>
      </c>
      <c r="B148" s="44" t="str">
        <f t="shared" ca="1" si="19"/>
        <v/>
      </c>
      <c r="C148" s="31" t="str">
        <f t="shared" ca="1" si="26"/>
        <v/>
      </c>
      <c r="D148" s="32" t="str">
        <f t="shared" ca="1" si="20"/>
        <v/>
      </c>
      <c r="E148" s="44" t="str">
        <f t="shared" ca="1" si="21"/>
        <v/>
      </c>
      <c r="F148" s="31" t="str">
        <f t="shared" ca="1" si="22"/>
        <v/>
      </c>
      <c r="G148" s="77" t="str">
        <f t="shared" ca="1" si="23"/>
        <v/>
      </c>
      <c r="J148" s="126">
        <f ca="1"/>
        <v>45875</v>
      </c>
      <c r="K148" s="57">
        <f ca="1"/>
        <v>52.03</v>
      </c>
      <c r="N148" s="51" t="str">
        <f t="shared" ca="1" si="24"/>
        <v/>
      </c>
      <c r="O148" s="51" t="str">
        <f t="shared" ca="1" si="25"/>
        <v/>
      </c>
    </row>
    <row r="149" spans="1:15">
      <c r="A149" s="180" t="str">
        <f t="shared" ca="1" si="18"/>
        <v/>
      </c>
      <c r="B149" s="44" t="str">
        <f t="shared" ca="1" si="19"/>
        <v/>
      </c>
      <c r="C149" s="31" t="str">
        <f t="shared" ca="1" si="26"/>
        <v/>
      </c>
      <c r="D149" s="32" t="str">
        <f t="shared" ca="1" si="20"/>
        <v/>
      </c>
      <c r="E149" s="44" t="str">
        <f t="shared" ca="1" si="21"/>
        <v/>
      </c>
      <c r="F149" s="31" t="str">
        <f t="shared" ca="1" si="22"/>
        <v/>
      </c>
      <c r="G149" s="77" t="str">
        <f t="shared" ca="1" si="23"/>
        <v/>
      </c>
      <c r="J149" s="126">
        <f ca="1"/>
        <v>45876</v>
      </c>
      <c r="K149" s="57">
        <f ca="1"/>
        <v>51.976999999999997</v>
      </c>
      <c r="N149" s="51" t="str">
        <f t="shared" ca="1" si="24"/>
        <v/>
      </c>
      <c r="O149" s="51" t="str">
        <f t="shared" ca="1" si="25"/>
        <v/>
      </c>
    </row>
    <row r="150" spans="1:15">
      <c r="A150" s="180" t="str">
        <f t="shared" ca="1" si="18"/>
        <v/>
      </c>
      <c r="B150" s="44" t="str">
        <f t="shared" ca="1" si="19"/>
        <v/>
      </c>
      <c r="C150" s="31" t="str">
        <f t="shared" ca="1" si="26"/>
        <v/>
      </c>
      <c r="D150" s="32" t="str">
        <f t="shared" ca="1" si="20"/>
        <v/>
      </c>
      <c r="E150" s="44" t="str">
        <f t="shared" ca="1" si="21"/>
        <v/>
      </c>
      <c r="F150" s="31" t="str">
        <f t="shared" ca="1" si="22"/>
        <v/>
      </c>
      <c r="G150" s="77" t="str">
        <f t="shared" ca="1" si="23"/>
        <v/>
      </c>
      <c r="J150" s="126">
        <f ca="1"/>
        <v>45877</v>
      </c>
      <c r="K150" s="57">
        <f ca="1"/>
        <v>51.043999999999997</v>
      </c>
      <c r="N150" s="51" t="str">
        <f t="shared" ca="1" si="24"/>
        <v/>
      </c>
      <c r="O150" s="51" t="str">
        <f t="shared" ca="1" si="25"/>
        <v/>
      </c>
    </row>
    <row r="151" spans="1:15">
      <c r="A151" s="180" t="str">
        <f t="shared" ca="1" si="18"/>
        <v/>
      </c>
      <c r="B151" s="44" t="str">
        <f t="shared" ca="1" si="19"/>
        <v/>
      </c>
      <c r="C151" s="31" t="str">
        <f t="shared" ca="1" si="26"/>
        <v/>
      </c>
      <c r="D151" s="32" t="str">
        <f t="shared" ca="1" si="20"/>
        <v/>
      </c>
      <c r="E151" s="44" t="str">
        <f t="shared" ca="1" si="21"/>
        <v/>
      </c>
      <c r="F151" s="31" t="str">
        <f t="shared" ca="1" si="22"/>
        <v/>
      </c>
      <c r="G151" s="77" t="str">
        <f t="shared" ca="1" si="23"/>
        <v/>
      </c>
      <c r="J151" s="126">
        <f ca="1"/>
        <v>45880</v>
      </c>
      <c r="K151" s="57">
        <f ca="1"/>
        <v>51.491999999999997</v>
      </c>
      <c r="N151" s="51" t="str">
        <f t="shared" ca="1" si="24"/>
        <v/>
      </c>
      <c r="O151" s="51" t="str">
        <f t="shared" ca="1" si="25"/>
        <v/>
      </c>
    </row>
    <row r="152" spans="1:15">
      <c r="A152" s="180" t="str">
        <f t="shared" ca="1" si="18"/>
        <v/>
      </c>
      <c r="B152" s="44" t="str">
        <f t="shared" ca="1" si="19"/>
        <v/>
      </c>
      <c r="C152" s="31" t="str">
        <f t="shared" ca="1" si="26"/>
        <v/>
      </c>
      <c r="D152" s="32" t="str">
        <f t="shared" ca="1" si="20"/>
        <v/>
      </c>
      <c r="E152" s="44" t="str">
        <f t="shared" ca="1" si="21"/>
        <v/>
      </c>
      <c r="F152" s="31" t="str">
        <f t="shared" ca="1" si="22"/>
        <v/>
      </c>
      <c r="G152" s="77" t="str">
        <f t="shared" ca="1" si="23"/>
        <v/>
      </c>
      <c r="J152" s="126">
        <f ca="1"/>
        <v>45881</v>
      </c>
      <c r="K152" s="57">
        <f ca="1"/>
        <v>50.103999999999999</v>
      </c>
      <c r="N152" s="51" t="str">
        <f t="shared" ca="1" si="24"/>
        <v/>
      </c>
      <c r="O152" s="51" t="str">
        <f t="shared" ca="1" si="25"/>
        <v/>
      </c>
    </row>
    <row r="153" spans="1:15">
      <c r="A153" s="180" t="str">
        <f t="shared" ca="1" si="18"/>
        <v/>
      </c>
      <c r="B153" s="44" t="str">
        <f t="shared" ca="1" si="19"/>
        <v/>
      </c>
      <c r="C153" s="31" t="str">
        <f t="shared" ca="1" si="26"/>
        <v/>
      </c>
      <c r="D153" s="32" t="str">
        <f t="shared" ca="1" si="20"/>
        <v/>
      </c>
      <c r="E153" s="44" t="str">
        <f t="shared" ca="1" si="21"/>
        <v/>
      </c>
      <c r="F153" s="31" t="str">
        <f t="shared" ca="1" si="22"/>
        <v/>
      </c>
      <c r="G153" s="77" t="str">
        <f t="shared" ca="1" si="23"/>
        <v/>
      </c>
      <c r="J153" s="126">
        <f ca="1"/>
        <v>45882</v>
      </c>
      <c r="K153" s="57">
        <f ca="1"/>
        <v>49.718000000000004</v>
      </c>
      <c r="N153" s="51" t="str">
        <f t="shared" ca="1" si="24"/>
        <v/>
      </c>
      <c r="O153" s="51" t="str">
        <f t="shared" ca="1" si="25"/>
        <v/>
      </c>
    </row>
    <row r="154" spans="1:15">
      <c r="A154" s="180" t="str">
        <f t="shared" ca="1" si="18"/>
        <v/>
      </c>
      <c r="B154" s="44" t="str">
        <f t="shared" ca="1" si="19"/>
        <v/>
      </c>
      <c r="C154" s="31" t="str">
        <f t="shared" ca="1" si="26"/>
        <v/>
      </c>
      <c r="D154" s="32" t="str">
        <f t="shared" ca="1" si="20"/>
        <v/>
      </c>
      <c r="E154" s="44" t="str">
        <f t="shared" ca="1" si="21"/>
        <v/>
      </c>
      <c r="F154" s="31" t="str">
        <f t="shared" ca="1" si="22"/>
        <v/>
      </c>
      <c r="G154" s="77" t="str">
        <f t="shared" ca="1" si="23"/>
        <v/>
      </c>
      <c r="J154" s="126">
        <f ca="1"/>
        <v>45883</v>
      </c>
      <c r="K154" s="57">
        <f ca="1"/>
        <v>49.960999999999999</v>
      </c>
      <c r="N154" s="51" t="str">
        <f t="shared" ca="1" si="24"/>
        <v/>
      </c>
      <c r="O154" s="51" t="str">
        <f t="shared" ca="1" si="25"/>
        <v/>
      </c>
    </row>
    <row r="155" spans="1:15">
      <c r="A155" s="180" t="str">
        <f t="shared" ca="1" si="18"/>
        <v/>
      </c>
      <c r="B155" s="44" t="str">
        <f t="shared" ca="1" si="19"/>
        <v/>
      </c>
      <c r="C155" s="31" t="str">
        <f t="shared" ca="1" si="26"/>
        <v/>
      </c>
      <c r="D155" s="32" t="str">
        <f t="shared" ca="1" si="20"/>
        <v/>
      </c>
      <c r="E155" s="44" t="str">
        <f t="shared" ca="1" si="21"/>
        <v/>
      </c>
      <c r="F155" s="31" t="str">
        <f t="shared" ca="1" si="22"/>
        <v/>
      </c>
      <c r="G155" s="77" t="str">
        <f t="shared" ca="1" si="23"/>
        <v/>
      </c>
      <c r="J155" s="126">
        <f ca="1"/>
        <v>45884</v>
      </c>
      <c r="K155" s="57">
        <f ca="1"/>
        <v>50.036000000000001</v>
      </c>
      <c r="N155" s="51" t="str">
        <f t="shared" ca="1" si="24"/>
        <v/>
      </c>
      <c r="O155" s="51" t="str">
        <f t="shared" ca="1" si="25"/>
        <v/>
      </c>
    </row>
    <row r="156" spans="1:15">
      <c r="A156" s="180" t="str">
        <f t="shared" ca="1" si="18"/>
        <v/>
      </c>
      <c r="B156" s="44" t="str">
        <f t="shared" ca="1" si="19"/>
        <v/>
      </c>
      <c r="C156" s="31" t="str">
        <f t="shared" ca="1" si="26"/>
        <v/>
      </c>
      <c r="D156" s="32" t="str">
        <f t="shared" ca="1" si="20"/>
        <v/>
      </c>
      <c r="E156" s="44" t="str">
        <f t="shared" ca="1" si="21"/>
        <v/>
      </c>
      <c r="F156" s="31" t="str">
        <f t="shared" ca="1" si="22"/>
        <v/>
      </c>
      <c r="G156" s="77" t="str">
        <f t="shared" ca="1" si="23"/>
        <v/>
      </c>
      <c r="J156" s="126">
        <f ca="1"/>
        <v>45887</v>
      </c>
      <c r="K156" s="57">
        <f ca="1"/>
        <v>50.034999999999997</v>
      </c>
      <c r="N156" s="51" t="str">
        <f t="shared" ca="1" si="24"/>
        <v/>
      </c>
      <c r="O156" s="51" t="str">
        <f t="shared" ca="1" si="25"/>
        <v/>
      </c>
    </row>
    <row r="157" spans="1:15">
      <c r="A157" s="180" t="str">
        <f t="shared" ca="1" si="18"/>
        <v/>
      </c>
      <c r="B157" s="44" t="str">
        <f t="shared" ca="1" si="19"/>
        <v/>
      </c>
      <c r="C157" s="31" t="str">
        <f t="shared" ca="1" si="26"/>
        <v/>
      </c>
      <c r="D157" s="32" t="str">
        <f t="shared" ca="1" si="20"/>
        <v/>
      </c>
      <c r="E157" s="44" t="str">
        <f t="shared" ca="1" si="21"/>
        <v/>
      </c>
      <c r="F157" s="31" t="str">
        <f t="shared" ca="1" si="22"/>
        <v/>
      </c>
      <c r="G157" s="77" t="str">
        <f t="shared" ca="1" si="23"/>
        <v/>
      </c>
      <c r="J157" s="126">
        <f ca="1"/>
        <v>45888</v>
      </c>
      <c r="K157" s="57">
        <f ca="1"/>
        <v>50.387999999999998</v>
      </c>
      <c r="N157" s="51" t="str">
        <f t="shared" ca="1" si="24"/>
        <v/>
      </c>
      <c r="O157" s="51" t="str">
        <f t="shared" ca="1" si="25"/>
        <v/>
      </c>
    </row>
    <row r="158" spans="1:15">
      <c r="A158" s="180" t="str">
        <f t="shared" ca="1" si="18"/>
        <v/>
      </c>
      <c r="B158" s="44" t="str">
        <f t="shared" ca="1" si="19"/>
        <v/>
      </c>
      <c r="C158" s="31" t="str">
        <f t="shared" ca="1" si="26"/>
        <v/>
      </c>
      <c r="D158" s="32" t="str">
        <f t="shared" ca="1" si="20"/>
        <v/>
      </c>
      <c r="E158" s="44" t="str">
        <f t="shared" ca="1" si="21"/>
        <v/>
      </c>
      <c r="F158" s="31" t="str">
        <f t="shared" ca="1" si="22"/>
        <v/>
      </c>
      <c r="G158" s="77" t="str">
        <f t="shared" ca="1" si="23"/>
        <v/>
      </c>
      <c r="J158" s="126">
        <f ca="1"/>
        <v>45889</v>
      </c>
      <c r="K158" s="57">
        <f ca="1"/>
        <v>50.752000000000002</v>
      </c>
      <c r="N158" s="51" t="str">
        <f t="shared" ca="1" si="24"/>
        <v/>
      </c>
      <c r="O158" s="51" t="str">
        <f t="shared" ca="1" si="25"/>
        <v/>
      </c>
    </row>
    <row r="159" spans="1:15">
      <c r="A159" s="180" t="str">
        <f t="shared" ref="A159:A222" ca="1" si="27">IF(AND(ISBLANK(P148), A158 = $P$1),NOW(),IF(ISBLANK(P148),"",P148))</f>
        <v/>
      </c>
      <c r="B159" s="44" t="str">
        <f t="shared" ref="B159:B222" ca="1" si="28">IF(COUNTIF(J:J,A159)=1,VLOOKUP(A159,J:K,2), IF(COUNTIF(J:J,A159)=0,$B$10,""))</f>
        <v/>
      </c>
      <c r="C159" s="31" t="str">
        <f t="shared" ca="1" si="26"/>
        <v/>
      </c>
      <c r="D159" s="32" t="str">
        <f t="shared" ref="D159:D222" ca="1" si="29">IF(ISERROR(B159-2),"",ROUNDUP(A159-$A$14,0)/360*$B$6*$B$5)</f>
        <v/>
      </c>
      <c r="E159" s="44" t="str">
        <f t="shared" ref="E159:E222" ca="1" si="30">IF(COUNTIF(J:J,A159)=1,VLOOKUP(A159,L:M,2), IF(COUNTIF(J:J,A159)=0,$C$10,""))</f>
        <v/>
      </c>
      <c r="F159" s="31" t="str">
        <f t="shared" ref="F159:F222" ca="1" si="31">IF(ISERROR(B159-2),"",(E159-$E$14)*$C$5*100)</f>
        <v/>
      </c>
      <c r="G159" s="77" t="str">
        <f t="shared" ref="G159:G222" ca="1" si="32">IF(ISERROR(B159-2),"",C159+D159+F159)</f>
        <v/>
      </c>
      <c r="J159" s="126">
        <f ca="1"/>
        <v>45890</v>
      </c>
      <c r="K159" s="57">
        <f ca="1"/>
        <v>51.588000000000001</v>
      </c>
      <c r="N159" s="51" t="str">
        <f t="shared" ca="1" si="24"/>
        <v/>
      </c>
      <c r="O159" s="51" t="str">
        <f t="shared" ca="1" si="25"/>
        <v/>
      </c>
    </row>
    <row r="160" spans="1:15">
      <c r="A160" s="180" t="str">
        <f t="shared" ca="1" si="27"/>
        <v/>
      </c>
      <c r="B160" s="44" t="str">
        <f t="shared" ca="1" si="28"/>
        <v/>
      </c>
      <c r="C160" s="31" t="str">
        <f t="shared" ca="1" si="26"/>
        <v/>
      </c>
      <c r="D160" s="32" t="str">
        <f t="shared" ca="1" si="29"/>
        <v/>
      </c>
      <c r="E160" s="44" t="str">
        <f t="shared" ca="1" si="30"/>
        <v/>
      </c>
      <c r="F160" s="31" t="str">
        <f t="shared" ca="1" si="31"/>
        <v/>
      </c>
      <c r="G160" s="77" t="str">
        <f t="shared" ca="1" si="32"/>
        <v/>
      </c>
      <c r="J160" s="126">
        <f ca="1"/>
        <v>45891</v>
      </c>
      <c r="K160" s="57">
        <f ca="1"/>
        <v>49.064999999999998</v>
      </c>
      <c r="N160" s="51">
        <f t="shared" ca="1" si="24"/>
        <v>45891</v>
      </c>
      <c r="O160" s="51" t="str">
        <f t="shared" ca="1" si="25"/>
        <v/>
      </c>
    </row>
    <row r="161" spans="1:15">
      <c r="A161" s="180" t="str">
        <f t="shared" ca="1" si="27"/>
        <v/>
      </c>
      <c r="B161" s="44" t="str">
        <f t="shared" ca="1" si="28"/>
        <v/>
      </c>
      <c r="C161" s="31" t="str">
        <f t="shared" ca="1" si="26"/>
        <v/>
      </c>
      <c r="D161" s="32" t="str">
        <f t="shared" ca="1" si="29"/>
        <v/>
      </c>
      <c r="E161" s="44" t="str">
        <f t="shared" ca="1" si="30"/>
        <v/>
      </c>
      <c r="F161" s="31" t="str">
        <f t="shared" ca="1" si="31"/>
        <v/>
      </c>
      <c r="G161" s="77" t="str">
        <f t="shared" ca="1" si="32"/>
        <v/>
      </c>
      <c r="J161" s="126">
        <f ca="1"/>
        <v>45894</v>
      </c>
      <c r="K161" s="57">
        <f ca="1"/>
        <v>49.643999999999998</v>
      </c>
      <c r="N161" s="51">
        <f t="shared" ca="1" si="24"/>
        <v>45894</v>
      </c>
      <c r="O161" s="51" t="str">
        <f t="shared" ca="1" si="25"/>
        <v/>
      </c>
    </row>
    <row r="162" spans="1:15">
      <c r="A162" s="180" t="str">
        <f t="shared" ca="1" si="27"/>
        <v/>
      </c>
      <c r="B162" s="44" t="str">
        <f t="shared" ca="1" si="28"/>
        <v/>
      </c>
      <c r="C162" s="31" t="str">
        <f t="shared" ca="1" si="26"/>
        <v/>
      </c>
      <c r="D162" s="32" t="str">
        <f t="shared" ca="1" si="29"/>
        <v/>
      </c>
      <c r="E162" s="44" t="str">
        <f t="shared" ca="1" si="30"/>
        <v/>
      </c>
      <c r="F162" s="31" t="str">
        <f t="shared" ca="1" si="31"/>
        <v/>
      </c>
      <c r="G162" s="77" t="str">
        <f t="shared" ca="1" si="32"/>
        <v/>
      </c>
      <c r="J162" s="126">
        <f ca="1"/>
        <v>45895</v>
      </c>
      <c r="K162" s="57">
        <f ca="1"/>
        <v>49.65</v>
      </c>
      <c r="N162" s="51" t="str">
        <f t="shared" ca="1" si="24"/>
        <v/>
      </c>
      <c r="O162" s="51" t="str">
        <f t="shared" ca="1" si="25"/>
        <v/>
      </c>
    </row>
    <row r="163" spans="1:15">
      <c r="A163" s="180" t="str">
        <f t="shared" ca="1" si="27"/>
        <v/>
      </c>
      <c r="B163" s="44" t="str">
        <f t="shared" ca="1" si="28"/>
        <v/>
      </c>
      <c r="C163" s="31" t="str">
        <f t="shared" ca="1" si="26"/>
        <v/>
      </c>
      <c r="D163" s="32" t="str">
        <f t="shared" ca="1" si="29"/>
        <v/>
      </c>
      <c r="E163" s="44" t="str">
        <f t="shared" ca="1" si="30"/>
        <v/>
      </c>
      <c r="F163" s="31" t="str">
        <f t="shared" ca="1" si="31"/>
        <v/>
      </c>
      <c r="G163" s="77" t="str">
        <f t="shared" ca="1" si="32"/>
        <v/>
      </c>
      <c r="J163" s="126">
        <f ca="1"/>
        <v>45896</v>
      </c>
      <c r="K163" s="57">
        <f ca="1"/>
        <v>50.3</v>
      </c>
      <c r="N163" s="51" t="str">
        <f t="shared" ca="1" si="24"/>
        <v/>
      </c>
      <c r="O163" s="51" t="str">
        <f t="shared" ca="1" si="25"/>
        <v/>
      </c>
    </row>
    <row r="164" spans="1:15">
      <c r="A164" s="180" t="str">
        <f t="shared" ca="1" si="27"/>
        <v/>
      </c>
      <c r="B164" s="44" t="str">
        <f t="shared" ca="1" si="28"/>
        <v/>
      </c>
      <c r="C164" s="31" t="str">
        <f t="shared" ca="1" si="26"/>
        <v/>
      </c>
      <c r="D164" s="32" t="str">
        <f t="shared" ca="1" si="29"/>
        <v/>
      </c>
      <c r="E164" s="44" t="str">
        <f t="shared" ca="1" si="30"/>
        <v/>
      </c>
      <c r="F164" s="31" t="str">
        <f t="shared" ca="1" si="31"/>
        <v/>
      </c>
      <c r="G164" s="77" t="str">
        <f t="shared" ca="1" si="32"/>
        <v/>
      </c>
      <c r="J164" s="126">
        <f ca="1"/>
        <v>45897</v>
      </c>
      <c r="K164" s="57">
        <f ca="1"/>
        <v>50.12</v>
      </c>
      <c r="N164" s="51" t="str">
        <f t="shared" ca="1" si="24"/>
        <v/>
      </c>
      <c r="O164" s="51" t="str">
        <f t="shared" ca="1" si="25"/>
        <v/>
      </c>
    </row>
    <row r="165" spans="1:15">
      <c r="A165" s="180" t="str">
        <f t="shared" ca="1" si="27"/>
        <v/>
      </c>
      <c r="B165" s="44" t="str">
        <f t="shared" ca="1" si="28"/>
        <v/>
      </c>
      <c r="C165" s="31" t="str">
        <f t="shared" ca="1" si="26"/>
        <v/>
      </c>
      <c r="D165" s="32" t="str">
        <f t="shared" ca="1" si="29"/>
        <v/>
      </c>
      <c r="E165" s="44" t="str">
        <f t="shared" ca="1" si="30"/>
        <v/>
      </c>
      <c r="F165" s="31" t="str">
        <f t="shared" ca="1" si="31"/>
        <v/>
      </c>
      <c r="G165" s="77" t="str">
        <f t="shared" ca="1" si="32"/>
        <v/>
      </c>
      <c r="J165" s="126">
        <f ca="1"/>
        <v>45898</v>
      </c>
      <c r="K165" s="57">
        <f ca="1"/>
        <v>50.957999999999998</v>
      </c>
      <c r="N165" s="51">
        <f t="shared" ca="1" si="24"/>
        <v>45898</v>
      </c>
      <c r="O165" s="51" t="str">
        <f t="shared" ca="1" si="25"/>
        <v/>
      </c>
    </row>
    <row r="166" spans="1:15">
      <c r="A166" s="180" t="str">
        <f t="shared" ca="1" si="27"/>
        <v/>
      </c>
      <c r="B166" s="44" t="str">
        <f t="shared" ca="1" si="28"/>
        <v/>
      </c>
      <c r="C166" s="31" t="str">
        <f t="shared" ca="1" si="26"/>
        <v/>
      </c>
      <c r="D166" s="32" t="str">
        <f t="shared" ca="1" si="29"/>
        <v/>
      </c>
      <c r="E166" s="44" t="str">
        <f t="shared" ca="1" si="30"/>
        <v/>
      </c>
      <c r="F166" s="31" t="str">
        <f t="shared" ca="1" si="31"/>
        <v/>
      </c>
      <c r="G166" s="77" t="str">
        <f t="shared" ca="1" si="32"/>
        <v/>
      </c>
      <c r="J166" s="126">
        <f ca="1"/>
        <v>45902</v>
      </c>
      <c r="K166" s="57">
        <f ca="1"/>
        <v>51.023000000000003</v>
      </c>
      <c r="N166" s="51" t="str">
        <f t="shared" ca="1" si="24"/>
        <v/>
      </c>
      <c r="O166" s="51" t="str">
        <f t="shared" ca="1" si="25"/>
        <v/>
      </c>
    </row>
    <row r="167" spans="1:15">
      <c r="A167" s="180" t="str">
        <f t="shared" ca="1" si="27"/>
        <v/>
      </c>
      <c r="B167" s="44" t="str">
        <f t="shared" ca="1" si="28"/>
        <v/>
      </c>
      <c r="C167" s="31" t="str">
        <f t="shared" ca="1" si="26"/>
        <v/>
      </c>
      <c r="D167" s="32" t="str">
        <f t="shared" ca="1" si="29"/>
        <v/>
      </c>
      <c r="E167" s="44" t="str">
        <f t="shared" ca="1" si="30"/>
        <v/>
      </c>
      <c r="F167" s="31" t="str">
        <f t="shared" ca="1" si="31"/>
        <v/>
      </c>
      <c r="G167" s="77" t="str">
        <f t="shared" ca="1" si="32"/>
        <v/>
      </c>
      <c r="J167" s="126">
        <f ca="1"/>
        <v>45903</v>
      </c>
      <c r="K167" s="57">
        <f ca="1"/>
        <v>50.9</v>
      </c>
      <c r="N167" s="51" t="str">
        <f t="shared" ca="1" si="24"/>
        <v/>
      </c>
      <c r="O167" s="51" t="str">
        <f t="shared" ca="1" si="25"/>
        <v/>
      </c>
    </row>
    <row r="168" spans="1:15">
      <c r="A168" s="180" t="str">
        <f t="shared" ca="1" si="27"/>
        <v/>
      </c>
      <c r="B168" s="44" t="str">
        <f t="shared" ca="1" si="28"/>
        <v/>
      </c>
      <c r="C168" s="31" t="str">
        <f t="shared" ca="1" si="26"/>
        <v/>
      </c>
      <c r="D168" s="32" t="str">
        <f t="shared" ca="1" si="29"/>
        <v/>
      </c>
      <c r="E168" s="44" t="str">
        <f t="shared" ca="1" si="30"/>
        <v/>
      </c>
      <c r="F168" s="31" t="str">
        <f t="shared" ca="1" si="31"/>
        <v/>
      </c>
      <c r="G168" s="77" t="str">
        <f t="shared" ca="1" si="32"/>
        <v/>
      </c>
      <c r="J168" s="126">
        <f ca="1"/>
        <v>45904</v>
      </c>
      <c r="K168" s="57">
        <f ca="1"/>
        <v>49.542000000000002</v>
      </c>
      <c r="N168" s="51" t="str">
        <f t="shared" ca="1" si="24"/>
        <v/>
      </c>
      <c r="O168" s="51" t="str">
        <f t="shared" ca="1" si="25"/>
        <v/>
      </c>
    </row>
    <row r="169" spans="1:15">
      <c r="A169" s="180" t="str">
        <f t="shared" ca="1" si="27"/>
        <v/>
      </c>
      <c r="B169" s="44" t="str">
        <f t="shared" ca="1" si="28"/>
        <v/>
      </c>
      <c r="C169" s="31" t="str">
        <f t="shared" ca="1" si="26"/>
        <v/>
      </c>
      <c r="D169" s="32" t="str">
        <f t="shared" ca="1" si="29"/>
        <v/>
      </c>
      <c r="E169" s="44" t="str">
        <f t="shared" ca="1" si="30"/>
        <v/>
      </c>
      <c r="F169" s="31" t="str">
        <f t="shared" ca="1" si="31"/>
        <v/>
      </c>
      <c r="G169" s="77" t="str">
        <f t="shared" ca="1" si="32"/>
        <v/>
      </c>
      <c r="J169" s="126">
        <f ca="1"/>
        <v>45905</v>
      </c>
      <c r="K169" s="57">
        <f ca="1"/>
        <v>49.9</v>
      </c>
      <c r="N169" s="51" t="str">
        <f t="shared" ca="1" si="24"/>
        <v/>
      </c>
      <c r="O169" s="51" t="str">
        <f t="shared" ca="1" si="25"/>
        <v/>
      </c>
    </row>
    <row r="170" spans="1:15">
      <c r="A170" s="180" t="str">
        <f t="shared" ca="1" si="27"/>
        <v/>
      </c>
      <c r="B170" s="44" t="str">
        <f t="shared" ca="1" si="28"/>
        <v/>
      </c>
      <c r="C170" s="31" t="str">
        <f t="shared" ca="1" si="26"/>
        <v/>
      </c>
      <c r="D170" s="32" t="str">
        <f t="shared" ca="1" si="29"/>
        <v/>
      </c>
      <c r="E170" s="44" t="str">
        <f t="shared" ca="1" si="30"/>
        <v/>
      </c>
      <c r="F170" s="31" t="str">
        <f t="shared" ca="1" si="31"/>
        <v/>
      </c>
      <c r="G170" s="77" t="str">
        <f t="shared" ca="1" si="32"/>
        <v/>
      </c>
      <c r="J170" s="126">
        <f ca="1"/>
        <v>45908</v>
      </c>
      <c r="K170" s="57">
        <f ca="1"/>
        <v>49.997</v>
      </c>
      <c r="N170" s="51">
        <f t="shared" ca="1" si="24"/>
        <v>45908</v>
      </c>
      <c r="O170" s="51" t="str">
        <f t="shared" ca="1" si="25"/>
        <v/>
      </c>
    </row>
    <row r="171" spans="1:15">
      <c r="A171" s="180" t="str">
        <f t="shared" ca="1" si="27"/>
        <v/>
      </c>
      <c r="B171" s="44" t="str">
        <f t="shared" ca="1" si="28"/>
        <v/>
      </c>
      <c r="C171" s="31" t="str">
        <f t="shared" ca="1" si="26"/>
        <v/>
      </c>
      <c r="D171" s="32" t="str">
        <f t="shared" ca="1" si="29"/>
        <v/>
      </c>
      <c r="E171" s="44" t="str">
        <f t="shared" ca="1" si="30"/>
        <v/>
      </c>
      <c r="F171" s="31" t="str">
        <f t="shared" ca="1" si="31"/>
        <v/>
      </c>
      <c r="G171" s="77" t="str">
        <f t="shared" ca="1" si="32"/>
        <v/>
      </c>
      <c r="J171" s="126">
        <f ca="1"/>
        <v>45909</v>
      </c>
      <c r="K171" s="57">
        <f ca="1"/>
        <v>49.539000000000001</v>
      </c>
      <c r="N171" s="51">
        <f t="shared" ca="1" si="24"/>
        <v>45909</v>
      </c>
      <c r="O171" s="51" t="str">
        <f t="shared" ca="1" si="25"/>
        <v/>
      </c>
    </row>
    <row r="172" spans="1:15">
      <c r="A172" s="180" t="str">
        <f t="shared" ca="1" si="27"/>
        <v/>
      </c>
      <c r="B172" s="44" t="str">
        <f t="shared" ca="1" si="28"/>
        <v/>
      </c>
      <c r="C172" s="31" t="str">
        <f t="shared" ca="1" si="26"/>
        <v/>
      </c>
      <c r="D172" s="32" t="str">
        <f t="shared" ca="1" si="29"/>
        <v/>
      </c>
      <c r="E172" s="44" t="str">
        <f t="shared" ca="1" si="30"/>
        <v/>
      </c>
      <c r="F172" s="31" t="str">
        <f t="shared" ca="1" si="31"/>
        <v/>
      </c>
      <c r="G172" s="77" t="str">
        <f t="shared" ca="1" si="32"/>
        <v/>
      </c>
      <c r="J172" s="126">
        <f ca="1"/>
        <v>45910</v>
      </c>
      <c r="K172" s="57">
        <f ca="1"/>
        <v>48.988</v>
      </c>
      <c r="N172" s="51" t="str">
        <f t="shared" ca="1" si="24"/>
        <v/>
      </c>
      <c r="O172" s="51" t="str">
        <f t="shared" ca="1" si="25"/>
        <v/>
      </c>
    </row>
    <row r="173" spans="1:15">
      <c r="A173" s="180" t="str">
        <f t="shared" ca="1" si="27"/>
        <v/>
      </c>
      <c r="B173" s="44" t="str">
        <f t="shared" ca="1" si="28"/>
        <v/>
      </c>
      <c r="C173" s="31" t="str">
        <f t="shared" ca="1" si="26"/>
        <v/>
      </c>
      <c r="D173" s="32" t="str">
        <f t="shared" ca="1" si="29"/>
        <v/>
      </c>
      <c r="E173" s="44" t="str">
        <f t="shared" ca="1" si="30"/>
        <v/>
      </c>
      <c r="F173" s="31" t="str">
        <f t="shared" ca="1" si="31"/>
        <v/>
      </c>
      <c r="G173" s="77" t="str">
        <f t="shared" ca="1" si="32"/>
        <v/>
      </c>
      <c r="J173" s="126">
        <f ca="1"/>
        <v>45911</v>
      </c>
      <c r="K173" s="57">
        <f ca="1"/>
        <v>47.709000000000003</v>
      </c>
      <c r="N173" s="51">
        <f t="shared" ca="1" si="24"/>
        <v>45911</v>
      </c>
      <c r="O173" s="51" t="str">
        <f t="shared" ca="1" si="25"/>
        <v/>
      </c>
    </row>
    <row r="174" spans="1:15">
      <c r="A174" s="180" t="str">
        <f t="shared" ca="1" si="27"/>
        <v/>
      </c>
      <c r="B174" s="44" t="str">
        <f t="shared" ca="1" si="28"/>
        <v/>
      </c>
      <c r="C174" s="31" t="str">
        <f t="shared" ca="1" si="26"/>
        <v/>
      </c>
      <c r="D174" s="32" t="str">
        <f t="shared" ca="1" si="29"/>
        <v/>
      </c>
      <c r="E174" s="44" t="str">
        <f t="shared" ca="1" si="30"/>
        <v/>
      </c>
      <c r="F174" s="31" t="str">
        <f t="shared" ca="1" si="31"/>
        <v/>
      </c>
      <c r="G174" s="77" t="str">
        <f t="shared" ca="1" si="32"/>
        <v/>
      </c>
      <c r="J174" s="126">
        <f ca="1"/>
        <v>45912</v>
      </c>
      <c r="K174" s="57">
        <f ca="1"/>
        <v>47.848999999999997</v>
      </c>
      <c r="N174" s="51">
        <f t="shared" ca="1" si="24"/>
        <v>45912</v>
      </c>
      <c r="O174" s="51" t="str">
        <f t="shared" ca="1" si="25"/>
        <v/>
      </c>
    </row>
    <row r="175" spans="1:15">
      <c r="A175" s="180" t="str">
        <f t="shared" ca="1" si="27"/>
        <v/>
      </c>
      <c r="B175" s="44" t="str">
        <f t="shared" ca="1" si="28"/>
        <v/>
      </c>
      <c r="C175" s="31" t="str">
        <f t="shared" ca="1" si="26"/>
        <v/>
      </c>
      <c r="D175" s="32" t="str">
        <f t="shared" ca="1" si="29"/>
        <v/>
      </c>
      <c r="E175" s="44" t="str">
        <f t="shared" ca="1" si="30"/>
        <v/>
      </c>
      <c r="F175" s="31" t="str">
        <f t="shared" ca="1" si="31"/>
        <v/>
      </c>
      <c r="G175" s="77" t="str">
        <f t="shared" ca="1" si="32"/>
        <v/>
      </c>
      <c r="J175" s="126">
        <f ca="1"/>
        <v>45915</v>
      </c>
      <c r="K175" s="57">
        <f ca="1"/>
        <v>46.994</v>
      </c>
      <c r="N175" s="51">
        <f t="shared" ca="1" si="24"/>
        <v>45915</v>
      </c>
      <c r="O175" s="51" t="str">
        <f t="shared" ca="1" si="25"/>
        <v/>
      </c>
    </row>
    <row r="176" spans="1:15">
      <c r="A176" s="180" t="str">
        <f t="shared" ca="1" si="27"/>
        <v/>
      </c>
      <c r="B176" s="44" t="str">
        <f t="shared" ca="1" si="28"/>
        <v/>
      </c>
      <c r="C176" s="31" t="str">
        <f t="shared" ca="1" si="26"/>
        <v/>
      </c>
      <c r="D176" s="32" t="str">
        <f t="shared" ca="1" si="29"/>
        <v/>
      </c>
      <c r="E176" s="44" t="str">
        <f t="shared" ca="1" si="30"/>
        <v/>
      </c>
      <c r="F176" s="31" t="str">
        <f t="shared" ca="1" si="31"/>
        <v/>
      </c>
      <c r="G176" s="77" t="str">
        <f t="shared" ca="1" si="32"/>
        <v/>
      </c>
      <c r="J176" s="126">
        <f ca="1"/>
        <v>45916</v>
      </c>
      <c r="K176" s="57">
        <f ca="1"/>
        <v>47.453000000000003</v>
      </c>
      <c r="N176" s="51">
        <f t="shared" ca="1" si="24"/>
        <v>45916</v>
      </c>
      <c r="O176" s="51" t="str">
        <f t="shared" ca="1" si="25"/>
        <v/>
      </c>
    </row>
    <row r="177" spans="1:15">
      <c r="A177" s="180" t="str">
        <f t="shared" ca="1" si="27"/>
        <v/>
      </c>
      <c r="B177" s="44" t="str">
        <f t="shared" ca="1" si="28"/>
        <v/>
      </c>
      <c r="C177" s="31" t="str">
        <f t="shared" ca="1" si="26"/>
        <v/>
      </c>
      <c r="D177" s="32" t="str">
        <f t="shared" ca="1" si="29"/>
        <v/>
      </c>
      <c r="E177" s="44" t="str">
        <f t="shared" ca="1" si="30"/>
        <v/>
      </c>
      <c r="F177" s="31" t="str">
        <f t="shared" ca="1" si="31"/>
        <v/>
      </c>
      <c r="G177" s="77" t="str">
        <f t="shared" ca="1" si="32"/>
        <v/>
      </c>
      <c r="J177" s="126">
        <f ca="1"/>
        <v>45917</v>
      </c>
      <c r="K177" s="57">
        <f ca="1"/>
        <v>47.76</v>
      </c>
      <c r="N177" s="51">
        <f t="shared" ca="1" si="24"/>
        <v>45917</v>
      </c>
      <c r="O177" s="51" t="str">
        <f t="shared" ca="1" si="25"/>
        <v/>
      </c>
    </row>
    <row r="178" spans="1:15">
      <c r="A178" s="180" t="str">
        <f t="shared" ca="1" si="27"/>
        <v/>
      </c>
      <c r="B178" s="44" t="str">
        <f t="shared" ca="1" si="28"/>
        <v/>
      </c>
      <c r="C178" s="31" t="str">
        <f t="shared" ca="1" si="26"/>
        <v/>
      </c>
      <c r="D178" s="32" t="str">
        <f t="shared" ca="1" si="29"/>
        <v/>
      </c>
      <c r="E178" s="44" t="str">
        <f t="shared" ca="1" si="30"/>
        <v/>
      </c>
      <c r="F178" s="31" t="str">
        <f t="shared" ca="1" si="31"/>
        <v/>
      </c>
      <c r="G178" s="77" t="str">
        <f t="shared" ca="1" si="32"/>
        <v/>
      </c>
      <c r="J178" s="126">
        <f ca="1"/>
        <v>45918</v>
      </c>
      <c r="K178" s="57">
        <f ca="1"/>
        <v>46.95</v>
      </c>
      <c r="N178" s="51" t="str">
        <f t="shared" ca="1" si="24"/>
        <v/>
      </c>
      <c r="O178" s="51" t="str">
        <f t="shared" ca="1" si="25"/>
        <v/>
      </c>
    </row>
    <row r="179" spans="1:15">
      <c r="A179" s="180" t="str">
        <f t="shared" ca="1" si="27"/>
        <v/>
      </c>
      <c r="B179" s="44" t="str">
        <f t="shared" ca="1" si="28"/>
        <v/>
      </c>
      <c r="C179" s="31" t="str">
        <f t="shared" ca="1" si="26"/>
        <v/>
      </c>
      <c r="D179" s="32" t="str">
        <f t="shared" ca="1" si="29"/>
        <v/>
      </c>
      <c r="E179" s="44" t="str">
        <f t="shared" ca="1" si="30"/>
        <v/>
      </c>
      <c r="F179" s="31" t="str">
        <f t="shared" ca="1" si="31"/>
        <v/>
      </c>
      <c r="G179" s="77" t="str">
        <f t="shared" ca="1" si="32"/>
        <v/>
      </c>
      <c r="J179" s="126">
        <f ca="1"/>
        <v>45919</v>
      </c>
      <c r="K179" s="57">
        <f ca="1"/>
        <v>47.262</v>
      </c>
      <c r="N179" s="51">
        <f t="shared" ca="1" si="24"/>
        <v>45919</v>
      </c>
      <c r="O179" s="51" t="str">
        <f t="shared" ca="1" si="25"/>
        <v/>
      </c>
    </row>
    <row r="180" spans="1:15">
      <c r="A180" s="180" t="str">
        <f t="shared" ca="1" si="27"/>
        <v/>
      </c>
      <c r="B180" s="44" t="str">
        <f t="shared" ca="1" si="28"/>
        <v/>
      </c>
      <c r="C180" s="31" t="str">
        <f t="shared" ca="1" si="26"/>
        <v/>
      </c>
      <c r="D180" s="32" t="str">
        <f t="shared" ca="1" si="29"/>
        <v/>
      </c>
      <c r="E180" s="44" t="str">
        <f t="shared" ca="1" si="30"/>
        <v/>
      </c>
      <c r="F180" s="31" t="str">
        <f t="shared" ca="1" si="31"/>
        <v/>
      </c>
      <c r="G180" s="77" t="str">
        <f t="shared" ca="1" si="32"/>
        <v/>
      </c>
      <c r="J180" s="126">
        <f ca="1"/>
        <v>45922</v>
      </c>
      <c r="K180" s="57">
        <f ca="1"/>
        <v>51.720999999999997</v>
      </c>
      <c r="N180" s="51">
        <f t="shared" ca="1" si="24"/>
        <v>45922</v>
      </c>
      <c r="O180" s="51" t="str">
        <f t="shared" ca="1" si="25"/>
        <v/>
      </c>
    </row>
    <row r="181" spans="1:15">
      <c r="A181" s="180" t="str">
        <f t="shared" ca="1" si="27"/>
        <v/>
      </c>
      <c r="B181" s="44" t="str">
        <f t="shared" ca="1" si="28"/>
        <v/>
      </c>
      <c r="C181" s="31" t="str">
        <f t="shared" ca="1" si="26"/>
        <v/>
      </c>
      <c r="D181" s="32" t="str">
        <f t="shared" ca="1" si="29"/>
        <v/>
      </c>
      <c r="E181" s="44" t="str">
        <f t="shared" ca="1" si="30"/>
        <v/>
      </c>
      <c r="F181" s="31" t="str">
        <f t="shared" ca="1" si="31"/>
        <v/>
      </c>
      <c r="G181" s="77" t="str">
        <f t="shared" ca="1" si="32"/>
        <v/>
      </c>
      <c r="J181" s="126">
        <f ca="1"/>
        <v>45923</v>
      </c>
      <c r="K181" s="57">
        <f ca="1"/>
        <v>52.152000000000001</v>
      </c>
      <c r="N181" s="51">
        <f t="shared" ca="1" si="24"/>
        <v>45923</v>
      </c>
      <c r="O181" s="51" t="str">
        <f t="shared" ca="1" si="25"/>
        <v/>
      </c>
    </row>
    <row r="182" spans="1:15">
      <c r="A182" s="180" t="str">
        <f t="shared" ca="1" si="27"/>
        <v/>
      </c>
      <c r="B182" s="44" t="str">
        <f t="shared" ca="1" si="28"/>
        <v/>
      </c>
      <c r="C182" s="31" t="str">
        <f t="shared" ca="1" si="26"/>
        <v/>
      </c>
      <c r="D182" s="32" t="str">
        <f t="shared" ca="1" si="29"/>
        <v/>
      </c>
      <c r="E182" s="44" t="str">
        <f t="shared" ca="1" si="30"/>
        <v/>
      </c>
      <c r="F182" s="31" t="str">
        <f t="shared" ca="1" si="31"/>
        <v/>
      </c>
      <c r="G182" s="77" t="str">
        <f t="shared" ca="1" si="32"/>
        <v/>
      </c>
      <c r="J182" s="126">
        <f ca="1"/>
        <v>45924</v>
      </c>
      <c r="K182" s="57">
        <f ca="1"/>
        <v>52.631</v>
      </c>
      <c r="N182" s="51">
        <f t="shared" ca="1" si="24"/>
        <v>45924</v>
      </c>
      <c r="O182" s="51" t="str">
        <f t="shared" ca="1" si="25"/>
        <v/>
      </c>
    </row>
    <row r="183" spans="1:15">
      <c r="A183" s="180" t="str">
        <f t="shared" ca="1" si="27"/>
        <v/>
      </c>
      <c r="B183" s="44" t="str">
        <f t="shared" ca="1" si="28"/>
        <v/>
      </c>
      <c r="C183" s="31" t="str">
        <f t="shared" ca="1" si="26"/>
        <v/>
      </c>
      <c r="D183" s="32" t="str">
        <f t="shared" ca="1" si="29"/>
        <v/>
      </c>
      <c r="E183" s="44" t="str">
        <f t="shared" ca="1" si="30"/>
        <v/>
      </c>
      <c r="F183" s="31" t="str">
        <f t="shared" ca="1" si="31"/>
        <v/>
      </c>
      <c r="G183" s="77" t="str">
        <f t="shared" ca="1" si="32"/>
        <v/>
      </c>
      <c r="J183" s="126">
        <f ca="1"/>
        <v>45925</v>
      </c>
      <c r="K183" s="57">
        <f ca="1"/>
        <v>53.494999999999997</v>
      </c>
      <c r="N183" s="51">
        <f t="shared" ca="1" si="24"/>
        <v>45925</v>
      </c>
      <c r="O183" s="51" t="str">
        <f t="shared" ca="1" si="25"/>
        <v/>
      </c>
    </row>
    <row r="184" spans="1:15">
      <c r="A184" s="180" t="str">
        <f t="shared" ca="1" si="27"/>
        <v/>
      </c>
      <c r="B184" s="44" t="str">
        <f t="shared" ca="1" si="28"/>
        <v/>
      </c>
      <c r="C184" s="31" t="str">
        <f t="shared" ca="1" si="26"/>
        <v/>
      </c>
      <c r="D184" s="32" t="str">
        <f t="shared" ca="1" si="29"/>
        <v/>
      </c>
      <c r="E184" s="44" t="str">
        <f t="shared" ca="1" si="30"/>
        <v/>
      </c>
      <c r="F184" s="31" t="str">
        <f t="shared" ca="1" si="31"/>
        <v/>
      </c>
      <c r="G184" s="77" t="str">
        <f t="shared" ca="1" si="32"/>
        <v/>
      </c>
      <c r="J184" s="126">
        <f ca="1"/>
        <v>45926</v>
      </c>
      <c r="K184" s="57">
        <f ca="1"/>
        <v>52.826000000000001</v>
      </c>
      <c r="N184" s="51">
        <f t="shared" ca="1" si="24"/>
        <v>45926</v>
      </c>
      <c r="O184" s="51" t="str">
        <f t="shared" ca="1" si="25"/>
        <v/>
      </c>
    </row>
    <row r="185" spans="1:15">
      <c r="A185" s="180" t="str">
        <f t="shared" ca="1" si="27"/>
        <v/>
      </c>
      <c r="B185" s="44" t="str">
        <f t="shared" ca="1" si="28"/>
        <v/>
      </c>
      <c r="C185" s="31" t="str">
        <f t="shared" ca="1" si="26"/>
        <v/>
      </c>
      <c r="D185" s="32" t="str">
        <f t="shared" ca="1" si="29"/>
        <v/>
      </c>
      <c r="E185" s="44" t="str">
        <f t="shared" ca="1" si="30"/>
        <v/>
      </c>
      <c r="F185" s="31" t="str">
        <f t="shared" ca="1" si="31"/>
        <v/>
      </c>
      <c r="G185" s="77" t="str">
        <f t="shared" ca="1" si="32"/>
        <v/>
      </c>
      <c r="J185" s="126">
        <f ca="1"/>
        <v>45929</v>
      </c>
      <c r="K185" s="57">
        <f ca="1"/>
        <v>52.215000000000003</v>
      </c>
      <c r="N185" s="51">
        <f t="shared" ca="1" si="24"/>
        <v>45929</v>
      </c>
      <c r="O185" s="51" t="str">
        <f t="shared" ca="1" si="25"/>
        <v/>
      </c>
    </row>
    <row r="186" spans="1:15">
      <c r="A186" s="180" t="str">
        <f t="shared" ca="1" si="27"/>
        <v/>
      </c>
      <c r="B186" s="44" t="str">
        <f t="shared" ca="1" si="28"/>
        <v/>
      </c>
      <c r="C186" s="31" t="str">
        <f t="shared" ca="1" si="26"/>
        <v/>
      </c>
      <c r="D186" s="32" t="str">
        <f t="shared" ca="1" si="29"/>
        <v/>
      </c>
      <c r="E186" s="44" t="str">
        <f t="shared" ca="1" si="30"/>
        <v/>
      </c>
      <c r="F186" s="31" t="str">
        <f t="shared" ca="1" si="31"/>
        <v/>
      </c>
      <c r="G186" s="77" t="str">
        <f t="shared" ca="1" si="32"/>
        <v/>
      </c>
      <c r="J186" s="126">
        <f ca="1"/>
        <v>45930</v>
      </c>
      <c r="K186" s="57">
        <f ca="1"/>
        <v>52.07</v>
      </c>
      <c r="N186" s="51">
        <f t="shared" ca="1" si="24"/>
        <v>45930</v>
      </c>
      <c r="O186" s="51" t="str">
        <f t="shared" ca="1" si="25"/>
        <v/>
      </c>
    </row>
    <row r="187" spans="1:15">
      <c r="A187" s="180" t="str">
        <f t="shared" ca="1" si="27"/>
        <v/>
      </c>
      <c r="B187" s="44" t="str">
        <f t="shared" ca="1" si="28"/>
        <v/>
      </c>
      <c r="C187" s="31" t="str">
        <f t="shared" ca="1" si="26"/>
        <v/>
      </c>
      <c r="D187" s="32" t="str">
        <f t="shared" ca="1" si="29"/>
        <v/>
      </c>
      <c r="E187" s="44" t="str">
        <f t="shared" ca="1" si="30"/>
        <v/>
      </c>
      <c r="F187" s="31" t="str">
        <f t="shared" ca="1" si="31"/>
        <v/>
      </c>
      <c r="G187" s="77" t="str">
        <f t="shared" ca="1" si="32"/>
        <v/>
      </c>
      <c r="J187" s="126">
        <f ca="1"/>
        <v>45931</v>
      </c>
      <c r="K187" s="57">
        <f ca="1"/>
        <v>52.097999999999999</v>
      </c>
      <c r="N187" s="51">
        <f t="shared" ca="1" si="24"/>
        <v>45931</v>
      </c>
      <c r="O187" s="51" t="str">
        <f t="shared" ca="1" si="25"/>
        <v/>
      </c>
    </row>
    <row r="188" spans="1:15">
      <c r="A188" s="180" t="str">
        <f t="shared" ca="1" si="27"/>
        <v/>
      </c>
      <c r="B188" s="44" t="str">
        <f t="shared" ca="1" si="28"/>
        <v/>
      </c>
      <c r="C188" s="31" t="str">
        <f t="shared" ca="1" si="26"/>
        <v/>
      </c>
      <c r="D188" s="32" t="str">
        <f t="shared" ca="1" si="29"/>
        <v/>
      </c>
      <c r="E188" s="44" t="str">
        <f t="shared" ca="1" si="30"/>
        <v/>
      </c>
      <c r="F188" s="31" t="str">
        <f t="shared" ca="1" si="31"/>
        <v/>
      </c>
      <c r="G188" s="77" t="str">
        <f t="shared" ca="1" si="32"/>
        <v/>
      </c>
      <c r="J188" s="126">
        <f ca="1"/>
        <v>45932</v>
      </c>
      <c r="K188" s="57">
        <f ca="1"/>
        <v>51.646000000000001</v>
      </c>
      <c r="N188" s="51">
        <f t="shared" ca="1" si="24"/>
        <v>45932</v>
      </c>
      <c r="O188" s="51" t="str">
        <f t="shared" ca="1" si="25"/>
        <v/>
      </c>
    </row>
    <row r="189" spans="1:15">
      <c r="A189" s="180" t="str">
        <f t="shared" ca="1" si="27"/>
        <v/>
      </c>
      <c r="B189" s="44" t="str">
        <f t="shared" ca="1" si="28"/>
        <v/>
      </c>
      <c r="C189" s="31" t="str">
        <f t="shared" ca="1" si="26"/>
        <v/>
      </c>
      <c r="D189" s="32" t="str">
        <f t="shared" ca="1" si="29"/>
        <v/>
      </c>
      <c r="E189" s="44" t="str">
        <f t="shared" ca="1" si="30"/>
        <v/>
      </c>
      <c r="F189" s="31" t="str">
        <f t="shared" ca="1" si="31"/>
        <v/>
      </c>
      <c r="G189" s="77" t="str">
        <f t="shared" ca="1" si="32"/>
        <v/>
      </c>
      <c r="J189" s="126">
        <f ca="1"/>
        <v>45933</v>
      </c>
      <c r="K189" s="57">
        <f ca="1"/>
        <v>51.488999999999997</v>
      </c>
      <c r="N189" s="51">
        <f t="shared" ca="1" si="24"/>
        <v>45933</v>
      </c>
      <c r="O189" s="51" t="str">
        <f t="shared" ca="1" si="25"/>
        <v/>
      </c>
    </row>
    <row r="190" spans="1:15">
      <c r="A190" s="180" t="str">
        <f t="shared" ca="1" si="27"/>
        <v/>
      </c>
      <c r="B190" s="44" t="str">
        <f t="shared" ca="1" si="28"/>
        <v/>
      </c>
      <c r="C190" s="31" t="str">
        <f t="shared" ca="1" si="26"/>
        <v/>
      </c>
      <c r="D190" s="32" t="str">
        <f t="shared" ca="1" si="29"/>
        <v/>
      </c>
      <c r="E190" s="44" t="str">
        <f t="shared" ca="1" si="30"/>
        <v/>
      </c>
      <c r="F190" s="31" t="str">
        <f t="shared" ca="1" si="31"/>
        <v/>
      </c>
      <c r="G190" s="77" t="str">
        <f t="shared" ca="1" si="32"/>
        <v/>
      </c>
      <c r="J190" s="126">
        <f ca="1"/>
        <v>45936</v>
      </c>
      <c r="K190" s="57">
        <f ca="1"/>
        <v>50.904000000000003</v>
      </c>
      <c r="N190" s="51">
        <f t="shared" ca="1" si="24"/>
        <v>45936</v>
      </c>
      <c r="O190" s="51" t="str">
        <f t="shared" ca="1" si="25"/>
        <v/>
      </c>
    </row>
    <row r="191" spans="1:15">
      <c r="A191" s="180" t="str">
        <f t="shared" ca="1" si="27"/>
        <v/>
      </c>
      <c r="B191" s="44" t="str">
        <f t="shared" ca="1" si="28"/>
        <v/>
      </c>
      <c r="C191" s="31" t="str">
        <f t="shared" ca="1" si="26"/>
        <v/>
      </c>
      <c r="D191" s="32" t="str">
        <f t="shared" ca="1" si="29"/>
        <v/>
      </c>
      <c r="E191" s="44" t="str">
        <f t="shared" ca="1" si="30"/>
        <v/>
      </c>
      <c r="F191" s="31" t="str">
        <f t="shared" ca="1" si="31"/>
        <v/>
      </c>
      <c r="G191" s="77" t="str">
        <f t="shared" ca="1" si="32"/>
        <v/>
      </c>
      <c r="J191" s="126">
        <f ca="1"/>
        <v>45937</v>
      </c>
      <c r="K191" s="57">
        <f ca="1"/>
        <v>51.424999999999997</v>
      </c>
      <c r="N191" s="51">
        <f t="shared" ca="1" si="24"/>
        <v>45937</v>
      </c>
      <c r="O191" s="51" t="str">
        <f t="shared" ca="1" si="25"/>
        <v/>
      </c>
    </row>
    <row r="192" spans="1:15">
      <c r="A192" s="180" t="str">
        <f t="shared" ca="1" si="27"/>
        <v/>
      </c>
      <c r="B192" s="44" t="str">
        <f t="shared" ca="1" si="28"/>
        <v/>
      </c>
      <c r="C192" s="31" t="str">
        <f t="shared" ca="1" si="26"/>
        <v/>
      </c>
      <c r="D192" s="32" t="str">
        <f t="shared" ca="1" si="29"/>
        <v/>
      </c>
      <c r="E192" s="44" t="str">
        <f t="shared" ca="1" si="30"/>
        <v/>
      </c>
      <c r="F192" s="31" t="str">
        <f t="shared" ca="1" si="31"/>
        <v/>
      </c>
      <c r="G192" s="77" t="str">
        <f t="shared" ca="1" si="32"/>
        <v/>
      </c>
      <c r="J192" s="126">
        <f ca="1"/>
        <v>45938</v>
      </c>
      <c r="K192" s="57">
        <f ca="1"/>
        <v>51.866</v>
      </c>
      <c r="N192" s="51">
        <f t="shared" ca="1" si="24"/>
        <v>45938</v>
      </c>
      <c r="O192" s="51" t="str">
        <f t="shared" ca="1" si="25"/>
        <v/>
      </c>
    </row>
    <row r="193" spans="1:15">
      <c r="A193" s="180" t="str">
        <f t="shared" ca="1" si="27"/>
        <v/>
      </c>
      <c r="B193" s="44" t="str">
        <f t="shared" ca="1" si="28"/>
        <v/>
      </c>
      <c r="C193" s="31" t="str">
        <f t="shared" ca="1" si="26"/>
        <v/>
      </c>
      <c r="D193" s="32" t="str">
        <f t="shared" ca="1" si="29"/>
        <v/>
      </c>
      <c r="E193" s="44" t="str">
        <f t="shared" ca="1" si="30"/>
        <v/>
      </c>
      <c r="F193" s="31" t="str">
        <f t="shared" ca="1" si="31"/>
        <v/>
      </c>
      <c r="G193" s="77" t="str">
        <f t="shared" ca="1" si="32"/>
        <v/>
      </c>
      <c r="J193" s="126">
        <f ca="1"/>
        <v>45939</v>
      </c>
      <c r="K193" s="57">
        <f ca="1"/>
        <v>52.597000000000001</v>
      </c>
      <c r="N193" s="51">
        <f t="shared" ca="1" si="24"/>
        <v>45939</v>
      </c>
      <c r="O193" s="51" t="str">
        <f t="shared" ca="1" si="25"/>
        <v/>
      </c>
    </row>
    <row r="194" spans="1:15">
      <c r="A194" s="180" t="str">
        <f t="shared" ca="1" si="27"/>
        <v/>
      </c>
      <c r="B194" s="44" t="str">
        <f t="shared" ca="1" si="28"/>
        <v/>
      </c>
      <c r="C194" s="31" t="str">
        <f t="shared" ca="1" si="26"/>
        <v/>
      </c>
      <c r="D194" s="32" t="str">
        <f t="shared" ca="1" si="29"/>
        <v/>
      </c>
      <c r="E194" s="44" t="str">
        <f t="shared" ca="1" si="30"/>
        <v/>
      </c>
      <c r="F194" s="31" t="str">
        <f t="shared" ca="1" si="31"/>
        <v/>
      </c>
      <c r="G194" s="77" t="str">
        <f t="shared" ca="1" si="32"/>
        <v/>
      </c>
      <c r="J194" s="126">
        <f ca="1"/>
        <v>45940</v>
      </c>
      <c r="K194" s="57">
        <f ca="1"/>
        <v>56.701999999999998</v>
      </c>
      <c r="N194" s="51">
        <f t="shared" ca="1" si="24"/>
        <v>45940</v>
      </c>
      <c r="O194" s="51">
        <f t="shared" ca="1" si="25"/>
        <v>45940</v>
      </c>
    </row>
    <row r="195" spans="1:15">
      <c r="A195" s="180" t="str">
        <f t="shared" ca="1" si="27"/>
        <v/>
      </c>
      <c r="B195" s="44" t="str">
        <f t="shared" ca="1" si="28"/>
        <v/>
      </c>
      <c r="C195" s="31" t="str">
        <f t="shared" ca="1" si="26"/>
        <v/>
      </c>
      <c r="D195" s="32" t="str">
        <f t="shared" ca="1" si="29"/>
        <v/>
      </c>
      <c r="E195" s="44" t="str">
        <f t="shared" ca="1" si="30"/>
        <v/>
      </c>
      <c r="F195" s="31" t="str">
        <f t="shared" ca="1" si="31"/>
        <v/>
      </c>
      <c r="G195" s="77" t="str">
        <f t="shared" ca="1" si="32"/>
        <v/>
      </c>
      <c r="J195" s="126">
        <f ca="1"/>
        <v>45944</v>
      </c>
      <c r="K195" s="57">
        <f ca="1"/>
        <v>53.369</v>
      </c>
      <c r="N195" s="51">
        <f t="shared" ca="1" si="24"/>
        <v>45944</v>
      </c>
      <c r="O195" s="51">
        <f t="shared" ca="1" si="25"/>
        <v>45944</v>
      </c>
    </row>
    <row r="196" spans="1:15">
      <c r="A196" s="180" t="str">
        <f t="shared" ca="1" si="27"/>
        <v/>
      </c>
      <c r="B196" s="44" t="str">
        <f t="shared" ca="1" si="28"/>
        <v/>
      </c>
      <c r="C196" s="31" t="str">
        <f t="shared" ca="1" si="26"/>
        <v/>
      </c>
      <c r="D196" s="32" t="str">
        <f t="shared" ca="1" si="29"/>
        <v/>
      </c>
      <c r="E196" s="44" t="str">
        <f t="shared" ca="1" si="30"/>
        <v/>
      </c>
      <c r="F196" s="31" t="str">
        <f t="shared" ca="1" si="31"/>
        <v/>
      </c>
      <c r="G196" s="77" t="str">
        <f t="shared" ca="1" si="32"/>
        <v/>
      </c>
      <c r="J196" s="126">
        <f ca="1"/>
        <v>45945</v>
      </c>
      <c r="K196" s="57">
        <f ca="1"/>
        <v>52.787999999999997</v>
      </c>
      <c r="N196" s="51">
        <f t="shared" ref="N196:N259" ca="1" si="33">IF(COUNTIF(L:L,J196),J196,"")</f>
        <v>45945</v>
      </c>
      <c r="O196" s="51">
        <f t="shared" ref="O196:O259" ca="1" si="34">IF(N196&gt;$A$14,N196,"")</f>
        <v>45945</v>
      </c>
    </row>
    <row r="197" spans="1:15">
      <c r="A197" s="180" t="str">
        <f t="shared" ca="1" si="27"/>
        <v/>
      </c>
      <c r="B197" s="44" t="str">
        <f t="shared" ca="1" si="28"/>
        <v/>
      </c>
      <c r="C197" s="31" t="str">
        <f t="shared" ca="1" si="26"/>
        <v/>
      </c>
      <c r="D197" s="32" t="str">
        <f t="shared" ca="1" si="29"/>
        <v/>
      </c>
      <c r="E197" s="44" t="str">
        <f t="shared" ca="1" si="30"/>
        <v/>
      </c>
      <c r="F197" s="31" t="str">
        <f t="shared" ca="1" si="31"/>
        <v/>
      </c>
      <c r="G197" s="77" t="str">
        <f t="shared" ca="1" si="32"/>
        <v/>
      </c>
      <c r="J197" s="126">
        <f ca="1"/>
        <v>45946</v>
      </c>
      <c r="K197" s="57">
        <f ca="1"/>
        <v>54.866</v>
      </c>
      <c r="N197" s="51">
        <f t="shared" ca="1" si="33"/>
        <v>45946</v>
      </c>
      <c r="O197" s="51">
        <f t="shared" ca="1" si="34"/>
        <v>45946</v>
      </c>
    </row>
    <row r="198" spans="1:15">
      <c r="A198" s="180" t="str">
        <f t="shared" ca="1" si="27"/>
        <v/>
      </c>
      <c r="B198" s="44" t="str">
        <f t="shared" ca="1" si="28"/>
        <v/>
      </c>
      <c r="C198" s="31" t="str">
        <f t="shared" ca="1" si="26"/>
        <v/>
      </c>
      <c r="D198" s="32" t="str">
        <f t="shared" ca="1" si="29"/>
        <v/>
      </c>
      <c r="E198" s="44" t="str">
        <f t="shared" ca="1" si="30"/>
        <v/>
      </c>
      <c r="F198" s="31" t="str">
        <f t="shared" ca="1" si="31"/>
        <v/>
      </c>
      <c r="G198" s="77" t="str">
        <f t="shared" ca="1" si="32"/>
        <v/>
      </c>
      <c r="J198" s="126">
        <f ca="1"/>
        <v>45947</v>
      </c>
      <c r="K198" s="57">
        <f ca="1"/>
        <v>53.643999999999998</v>
      </c>
      <c r="N198" s="51">
        <f t="shared" ca="1" si="33"/>
        <v>45947</v>
      </c>
      <c r="O198" s="51">
        <f t="shared" ca="1" si="34"/>
        <v>45947</v>
      </c>
    </row>
    <row r="199" spans="1:15">
      <c r="A199" s="180" t="str">
        <f t="shared" ca="1" si="27"/>
        <v/>
      </c>
      <c r="B199" s="44" t="str">
        <f t="shared" ca="1" si="28"/>
        <v/>
      </c>
      <c r="C199" s="31" t="str">
        <f t="shared" ca="1" si="26"/>
        <v/>
      </c>
      <c r="D199" s="32" t="str">
        <f t="shared" ca="1" si="29"/>
        <v/>
      </c>
      <c r="E199" s="44" t="str">
        <f t="shared" ca="1" si="30"/>
        <v/>
      </c>
      <c r="F199" s="31" t="str">
        <f t="shared" ca="1" si="31"/>
        <v/>
      </c>
      <c r="G199" s="77" t="str">
        <f t="shared" ca="1" si="32"/>
        <v/>
      </c>
      <c r="J199" s="126">
        <f ca="1"/>
        <v>45950</v>
      </c>
      <c r="K199" s="57">
        <f ca="1"/>
        <v>52.158000000000001</v>
      </c>
      <c r="N199" s="51">
        <f t="shared" ca="1" si="33"/>
        <v>45950</v>
      </c>
      <c r="O199" s="51">
        <f t="shared" ca="1" si="34"/>
        <v>45950</v>
      </c>
    </row>
    <row r="200" spans="1:15">
      <c r="A200" s="180" t="str">
        <f t="shared" ca="1" si="27"/>
        <v/>
      </c>
      <c r="B200" s="44" t="str">
        <f t="shared" ca="1" si="28"/>
        <v/>
      </c>
      <c r="C200" s="31" t="str">
        <f t="shared" ca="1" si="26"/>
        <v/>
      </c>
      <c r="D200" s="32" t="str">
        <f t="shared" ca="1" si="29"/>
        <v/>
      </c>
      <c r="E200" s="44" t="str">
        <f t="shared" ca="1" si="30"/>
        <v/>
      </c>
      <c r="F200" s="31" t="str">
        <f t="shared" ca="1" si="31"/>
        <v/>
      </c>
      <c r="G200" s="77" t="str">
        <f t="shared" ca="1" si="32"/>
        <v/>
      </c>
      <c r="J200" s="126">
        <f ca="1"/>
        <v>45951</v>
      </c>
      <c r="K200" s="57">
        <f ca="1"/>
        <v>52.853000000000002</v>
      </c>
      <c r="N200" s="51">
        <f t="shared" ca="1" si="33"/>
        <v>45951</v>
      </c>
      <c r="O200" s="51">
        <f t="shared" ca="1" si="34"/>
        <v>45951</v>
      </c>
    </row>
    <row r="201" spans="1:15">
      <c r="A201" s="180" t="str">
        <f t="shared" ca="1" si="27"/>
        <v/>
      </c>
      <c r="B201" s="44" t="str">
        <f t="shared" ca="1" si="28"/>
        <v/>
      </c>
      <c r="C201" s="31" t="str">
        <f t="shared" ca="1" si="26"/>
        <v/>
      </c>
      <c r="D201" s="32" t="str">
        <f t="shared" ca="1" si="29"/>
        <v/>
      </c>
      <c r="E201" s="44" t="str">
        <f t="shared" ca="1" si="30"/>
        <v/>
      </c>
      <c r="F201" s="31" t="str">
        <f t="shared" ca="1" si="31"/>
        <v/>
      </c>
      <c r="G201" s="77" t="str">
        <f t="shared" ca="1" si="32"/>
        <v/>
      </c>
      <c r="J201" s="126">
        <f ca="1"/>
        <v>45952</v>
      </c>
      <c r="K201" s="57">
        <f ca="1"/>
        <v>53.048000000000002</v>
      </c>
      <c r="N201" s="51">
        <f t="shared" ca="1" si="33"/>
        <v>45952</v>
      </c>
      <c r="O201" s="51">
        <f t="shared" ca="1" si="34"/>
        <v>45952</v>
      </c>
    </row>
    <row r="202" spans="1:15">
      <c r="A202" s="180" t="str">
        <f t="shared" ca="1" si="27"/>
        <v/>
      </c>
      <c r="B202" s="44" t="str">
        <f t="shared" ca="1" si="28"/>
        <v/>
      </c>
      <c r="C202" s="31" t="str">
        <f t="shared" ca="1" si="26"/>
        <v/>
      </c>
      <c r="D202" s="32" t="str">
        <f t="shared" ca="1" si="29"/>
        <v/>
      </c>
      <c r="E202" s="44" t="str">
        <f t="shared" ca="1" si="30"/>
        <v/>
      </c>
      <c r="F202" s="31" t="str">
        <f t="shared" ca="1" si="31"/>
        <v/>
      </c>
      <c r="G202" s="77" t="str">
        <f t="shared" ca="1" si="32"/>
        <v/>
      </c>
      <c r="J202" s="126">
        <f ca="1"/>
        <v>45953</v>
      </c>
      <c r="K202" s="57">
        <f ca="1"/>
        <v>52.078000000000003</v>
      </c>
      <c r="N202" s="51">
        <f t="shared" ca="1" si="33"/>
        <v>45953</v>
      </c>
      <c r="O202" s="51">
        <f t="shared" ca="1" si="34"/>
        <v>45953</v>
      </c>
    </row>
    <row r="203" spans="1:15">
      <c r="A203" s="180" t="str">
        <f t="shared" ca="1" si="27"/>
        <v/>
      </c>
      <c r="B203" s="44" t="str">
        <f t="shared" ca="1" si="28"/>
        <v/>
      </c>
      <c r="C203" s="31" t="str">
        <f t="shared" ca="1" si="26"/>
        <v/>
      </c>
      <c r="D203" s="32" t="str">
        <f t="shared" ca="1" si="29"/>
        <v/>
      </c>
      <c r="E203" s="44" t="str">
        <f t="shared" ca="1" si="30"/>
        <v/>
      </c>
      <c r="F203" s="31" t="str">
        <f t="shared" ca="1" si="31"/>
        <v/>
      </c>
      <c r="G203" s="77" t="str">
        <f t="shared" ca="1" si="32"/>
        <v/>
      </c>
      <c r="J203" s="126">
        <f ca="1"/>
        <v>45954</v>
      </c>
      <c r="K203" s="57">
        <f ca="1"/>
        <v>51.530999999999999</v>
      </c>
      <c r="N203" s="51">
        <f t="shared" ca="1" si="33"/>
        <v>45954</v>
      </c>
      <c r="O203" s="51">
        <f t="shared" ca="1" si="34"/>
        <v>45954</v>
      </c>
    </row>
    <row r="204" spans="1:15">
      <c r="A204" s="180" t="str">
        <f t="shared" ca="1" si="27"/>
        <v/>
      </c>
      <c r="B204" s="44" t="str">
        <f t="shared" ca="1" si="28"/>
        <v/>
      </c>
      <c r="C204" s="31" t="str">
        <f t="shared" ca="1" si="26"/>
        <v/>
      </c>
      <c r="D204" s="32" t="str">
        <f t="shared" ca="1" si="29"/>
        <v/>
      </c>
      <c r="E204" s="44" t="str">
        <f t="shared" ca="1" si="30"/>
        <v/>
      </c>
      <c r="F204" s="31" t="str">
        <f t="shared" ca="1" si="31"/>
        <v/>
      </c>
      <c r="G204" s="77" t="str">
        <f t="shared" ca="1" si="32"/>
        <v/>
      </c>
      <c r="J204" s="126">
        <f ca="1"/>
        <v>45957</v>
      </c>
      <c r="K204" s="57">
        <f ca="1"/>
        <v>50.222000000000001</v>
      </c>
      <c r="N204" s="51">
        <f t="shared" ca="1" si="33"/>
        <v>45957</v>
      </c>
      <c r="O204" s="51">
        <f t="shared" ca="1" si="34"/>
        <v>45957</v>
      </c>
    </row>
    <row r="205" spans="1:15">
      <c r="A205" s="180" t="str">
        <f t="shared" ca="1" si="27"/>
        <v/>
      </c>
      <c r="B205" s="44" t="str">
        <f t="shared" ca="1" si="28"/>
        <v/>
      </c>
      <c r="C205" s="31" t="str">
        <f t="shared" ca="1" si="26"/>
        <v/>
      </c>
      <c r="D205" s="32" t="str">
        <f t="shared" ca="1" si="29"/>
        <v/>
      </c>
      <c r="E205" s="44" t="str">
        <f t="shared" ca="1" si="30"/>
        <v/>
      </c>
      <c r="F205" s="31" t="str">
        <f t="shared" ca="1" si="31"/>
        <v/>
      </c>
      <c r="G205" s="77" t="str">
        <f t="shared" ca="1" si="32"/>
        <v/>
      </c>
      <c r="J205" s="126">
        <f ca="1"/>
        <v>45958</v>
      </c>
      <c r="K205" s="57">
        <f ca="1"/>
        <v>50.74</v>
      </c>
      <c r="N205" s="51">
        <f t="shared" ca="1" si="33"/>
        <v>45958</v>
      </c>
      <c r="O205" s="51">
        <f t="shared" ca="1" si="34"/>
        <v>45958</v>
      </c>
    </row>
    <row r="206" spans="1:15">
      <c r="A206" s="180" t="str">
        <f t="shared" ca="1" si="27"/>
        <v/>
      </c>
      <c r="B206" s="44" t="str">
        <f t="shared" ca="1" si="28"/>
        <v/>
      </c>
      <c r="C206" s="31" t="str">
        <f t="shared" ca="1" si="26"/>
        <v/>
      </c>
      <c r="D206" s="32" t="str">
        <f t="shared" ca="1" si="29"/>
        <v/>
      </c>
      <c r="E206" s="44" t="str">
        <f t="shared" ca="1" si="30"/>
        <v/>
      </c>
      <c r="F206" s="31" t="str">
        <f t="shared" ca="1" si="31"/>
        <v/>
      </c>
      <c r="G206" s="77" t="str">
        <f t="shared" ca="1" si="32"/>
        <v/>
      </c>
      <c r="J206" s="126">
        <f ca="1"/>
        <v>45959</v>
      </c>
      <c r="K206" s="57">
        <f ca="1"/>
        <v>51.082999999999998</v>
      </c>
      <c r="N206" s="51">
        <f t="shared" ca="1" si="33"/>
        <v>45959</v>
      </c>
      <c r="O206" s="51">
        <f t="shared" ca="1" si="34"/>
        <v>45959</v>
      </c>
    </row>
    <row r="207" spans="1:15">
      <c r="A207" s="180" t="str">
        <f t="shared" ca="1" si="27"/>
        <v/>
      </c>
      <c r="B207" s="44" t="str">
        <f t="shared" ca="1" si="28"/>
        <v/>
      </c>
      <c r="C207" s="31" t="str">
        <f t="shared" ca="1" si="26"/>
        <v/>
      </c>
      <c r="D207" s="32" t="str">
        <f t="shared" ca="1" si="29"/>
        <v/>
      </c>
      <c r="E207" s="44" t="str">
        <f t="shared" ca="1" si="30"/>
        <v/>
      </c>
      <c r="F207" s="31" t="str">
        <f t="shared" ca="1" si="31"/>
        <v/>
      </c>
      <c r="G207" s="77" t="str">
        <f t="shared" ca="1" si="32"/>
        <v/>
      </c>
      <c r="J207" s="126">
        <f ca="1"/>
        <v>45960</v>
      </c>
      <c r="K207" s="57">
        <f ca="1"/>
        <v>51.795000000000002</v>
      </c>
      <c r="N207" s="51">
        <f t="shared" ca="1" si="33"/>
        <v>45960</v>
      </c>
      <c r="O207" s="51">
        <f t="shared" ca="1" si="34"/>
        <v>45960</v>
      </c>
    </row>
    <row r="208" spans="1:15">
      <c r="A208" s="180" t="str">
        <f t="shared" ca="1" si="27"/>
        <v/>
      </c>
      <c r="B208" s="44" t="str">
        <f t="shared" ca="1" si="28"/>
        <v/>
      </c>
      <c r="C208" s="31" t="str">
        <f t="shared" ref="C208:C271" ca="1" si="35">IF(ISERROR(B208-2),"",-1*(B208-$B$14)*$B$8*$B$5*10^(-4))</f>
        <v/>
      </c>
      <c r="D208" s="32" t="str">
        <f t="shared" ca="1" si="29"/>
        <v/>
      </c>
      <c r="E208" s="44" t="str">
        <f t="shared" ca="1" si="30"/>
        <v/>
      </c>
      <c r="F208" s="31" t="str">
        <f t="shared" ca="1" si="31"/>
        <v/>
      </c>
      <c r="G208" s="77" t="str">
        <f t="shared" ca="1" si="32"/>
        <v/>
      </c>
      <c r="J208" s="126">
        <f ca="1"/>
        <v>45961</v>
      </c>
      <c r="K208" s="57">
        <f ca="1"/>
        <v>52.591000000000001</v>
      </c>
      <c r="N208" s="51">
        <f t="shared" ca="1" si="33"/>
        <v>45961</v>
      </c>
      <c r="O208" s="51">
        <f t="shared" ca="1" si="34"/>
        <v>45961</v>
      </c>
    </row>
    <row r="209" spans="1:15">
      <c r="A209" s="180" t="str">
        <f t="shared" ca="1" si="27"/>
        <v/>
      </c>
      <c r="B209" s="44" t="str">
        <f t="shared" ca="1" si="28"/>
        <v/>
      </c>
      <c r="C209" s="31" t="str">
        <f t="shared" ca="1" si="35"/>
        <v/>
      </c>
      <c r="D209" s="32" t="str">
        <f t="shared" ca="1" si="29"/>
        <v/>
      </c>
      <c r="E209" s="44" t="str">
        <f t="shared" ca="1" si="30"/>
        <v/>
      </c>
      <c r="F209" s="31" t="str">
        <f t="shared" ca="1" si="31"/>
        <v/>
      </c>
      <c r="G209" s="77" t="str">
        <f t="shared" ca="1" si="32"/>
        <v/>
      </c>
      <c r="N209" s="51" t="str">
        <f t="shared" ca="1" si="33"/>
        <v/>
      </c>
      <c r="O209" s="51" t="str">
        <f t="shared" ca="1" si="34"/>
        <v/>
      </c>
    </row>
    <row r="210" spans="1:15">
      <c r="A210" s="180" t="str">
        <f t="shared" ca="1" si="27"/>
        <v/>
      </c>
      <c r="B210" s="44" t="str">
        <f t="shared" ca="1" si="28"/>
        <v/>
      </c>
      <c r="C210" s="31" t="str">
        <f t="shared" ca="1" si="35"/>
        <v/>
      </c>
      <c r="D210" s="32" t="str">
        <f t="shared" ca="1" si="29"/>
        <v/>
      </c>
      <c r="E210" s="44" t="str">
        <f t="shared" ca="1" si="30"/>
        <v/>
      </c>
      <c r="F210" s="31" t="str">
        <f t="shared" ca="1" si="31"/>
        <v/>
      </c>
      <c r="G210" s="77" t="str">
        <f t="shared" ca="1" si="32"/>
        <v/>
      </c>
      <c r="N210" s="51" t="str">
        <f t="shared" ca="1" si="33"/>
        <v/>
      </c>
      <c r="O210" s="51" t="str">
        <f t="shared" ca="1" si="34"/>
        <v/>
      </c>
    </row>
    <row r="211" spans="1:15">
      <c r="A211" s="180" t="str">
        <f t="shared" ca="1" si="27"/>
        <v/>
      </c>
      <c r="B211" s="44" t="str">
        <f t="shared" ca="1" si="28"/>
        <v/>
      </c>
      <c r="C211" s="31" t="str">
        <f t="shared" ca="1" si="35"/>
        <v/>
      </c>
      <c r="D211" s="32" t="str">
        <f t="shared" ca="1" si="29"/>
        <v/>
      </c>
      <c r="E211" s="44" t="str">
        <f t="shared" ca="1" si="30"/>
        <v/>
      </c>
      <c r="F211" s="31" t="str">
        <f t="shared" ca="1" si="31"/>
        <v/>
      </c>
      <c r="G211" s="77" t="str">
        <f t="shared" ca="1" si="32"/>
        <v/>
      </c>
      <c r="N211" s="51" t="str">
        <f t="shared" ca="1" si="33"/>
        <v/>
      </c>
      <c r="O211" s="51" t="str">
        <f t="shared" ca="1" si="34"/>
        <v/>
      </c>
    </row>
    <row r="212" spans="1:15">
      <c r="A212" s="180" t="str">
        <f t="shared" ca="1" si="27"/>
        <v/>
      </c>
      <c r="B212" s="44" t="str">
        <f t="shared" ca="1" si="28"/>
        <v/>
      </c>
      <c r="C212" s="31" t="str">
        <f t="shared" ca="1" si="35"/>
        <v/>
      </c>
      <c r="D212" s="32" t="str">
        <f t="shared" ca="1" si="29"/>
        <v/>
      </c>
      <c r="E212" s="44" t="str">
        <f t="shared" ca="1" si="30"/>
        <v/>
      </c>
      <c r="F212" s="31" t="str">
        <f t="shared" ca="1" si="31"/>
        <v/>
      </c>
      <c r="G212" s="77" t="str">
        <f t="shared" ca="1" si="32"/>
        <v/>
      </c>
      <c r="N212" s="51" t="str">
        <f t="shared" ca="1" si="33"/>
        <v/>
      </c>
      <c r="O212" s="51" t="str">
        <f t="shared" ca="1" si="34"/>
        <v/>
      </c>
    </row>
    <row r="213" spans="1:15">
      <c r="A213" s="180" t="str">
        <f t="shared" ca="1" si="27"/>
        <v/>
      </c>
      <c r="B213" s="44" t="str">
        <f t="shared" ca="1" si="28"/>
        <v/>
      </c>
      <c r="C213" s="31" t="str">
        <f t="shared" ca="1" si="35"/>
        <v/>
      </c>
      <c r="D213" s="32" t="str">
        <f t="shared" ca="1" si="29"/>
        <v/>
      </c>
      <c r="E213" s="44" t="str">
        <f t="shared" ca="1" si="30"/>
        <v/>
      </c>
      <c r="F213" s="31" t="str">
        <f t="shared" ca="1" si="31"/>
        <v/>
      </c>
      <c r="G213" s="77" t="str">
        <f t="shared" ca="1" si="32"/>
        <v/>
      </c>
      <c r="N213" s="51" t="str">
        <f t="shared" ca="1" si="33"/>
        <v/>
      </c>
      <c r="O213" s="51" t="str">
        <f t="shared" ca="1" si="34"/>
        <v/>
      </c>
    </row>
    <row r="214" spans="1:15">
      <c r="A214" s="180" t="str">
        <f t="shared" ca="1" si="27"/>
        <v/>
      </c>
      <c r="B214" s="44" t="str">
        <f t="shared" ca="1" si="28"/>
        <v/>
      </c>
      <c r="C214" s="31" t="str">
        <f t="shared" ca="1" si="35"/>
        <v/>
      </c>
      <c r="D214" s="32" t="str">
        <f t="shared" ca="1" si="29"/>
        <v/>
      </c>
      <c r="E214" s="44" t="str">
        <f t="shared" ca="1" si="30"/>
        <v/>
      </c>
      <c r="F214" s="31" t="str">
        <f t="shared" ca="1" si="31"/>
        <v/>
      </c>
      <c r="G214" s="77" t="str">
        <f t="shared" ca="1" si="32"/>
        <v/>
      </c>
      <c r="N214" s="51" t="str">
        <f t="shared" ca="1" si="33"/>
        <v/>
      </c>
      <c r="O214" s="51" t="str">
        <f t="shared" ca="1" si="34"/>
        <v/>
      </c>
    </row>
    <row r="215" spans="1:15">
      <c r="A215" s="180" t="str">
        <f t="shared" ca="1" si="27"/>
        <v/>
      </c>
      <c r="B215" s="44" t="str">
        <f t="shared" ca="1" si="28"/>
        <v/>
      </c>
      <c r="C215" s="31" t="str">
        <f t="shared" ca="1" si="35"/>
        <v/>
      </c>
      <c r="D215" s="32" t="str">
        <f t="shared" ca="1" si="29"/>
        <v/>
      </c>
      <c r="E215" s="44" t="str">
        <f t="shared" ca="1" si="30"/>
        <v/>
      </c>
      <c r="F215" s="31" t="str">
        <f t="shared" ca="1" si="31"/>
        <v/>
      </c>
      <c r="G215" s="77" t="str">
        <f t="shared" ca="1" si="32"/>
        <v/>
      </c>
      <c r="N215" s="51" t="str">
        <f t="shared" ca="1" si="33"/>
        <v/>
      </c>
      <c r="O215" s="51" t="str">
        <f t="shared" ca="1" si="34"/>
        <v/>
      </c>
    </row>
    <row r="216" spans="1:15">
      <c r="A216" s="180" t="str">
        <f t="shared" ca="1" si="27"/>
        <v/>
      </c>
      <c r="B216" s="44" t="str">
        <f t="shared" ca="1" si="28"/>
        <v/>
      </c>
      <c r="C216" s="31" t="str">
        <f t="shared" ca="1" si="35"/>
        <v/>
      </c>
      <c r="D216" s="32" t="str">
        <f t="shared" ca="1" si="29"/>
        <v/>
      </c>
      <c r="E216" s="44" t="str">
        <f t="shared" ca="1" si="30"/>
        <v/>
      </c>
      <c r="F216" s="31" t="str">
        <f t="shared" ca="1" si="31"/>
        <v/>
      </c>
      <c r="G216" s="77" t="str">
        <f t="shared" ca="1" si="32"/>
        <v/>
      </c>
      <c r="N216" s="51" t="str">
        <f t="shared" ca="1" si="33"/>
        <v/>
      </c>
      <c r="O216" s="51" t="str">
        <f t="shared" ca="1" si="34"/>
        <v/>
      </c>
    </row>
    <row r="217" spans="1:15">
      <c r="A217" s="180" t="str">
        <f t="shared" ca="1" si="27"/>
        <v/>
      </c>
      <c r="B217" s="44" t="str">
        <f t="shared" ca="1" si="28"/>
        <v/>
      </c>
      <c r="C217" s="31" t="str">
        <f t="shared" ca="1" si="35"/>
        <v/>
      </c>
      <c r="D217" s="32" t="str">
        <f t="shared" ca="1" si="29"/>
        <v/>
      </c>
      <c r="E217" s="44" t="str">
        <f t="shared" ca="1" si="30"/>
        <v/>
      </c>
      <c r="F217" s="31" t="str">
        <f t="shared" ca="1" si="31"/>
        <v/>
      </c>
      <c r="G217" s="77" t="str">
        <f t="shared" ca="1" si="32"/>
        <v/>
      </c>
      <c r="N217" s="51" t="str">
        <f t="shared" ca="1" si="33"/>
        <v/>
      </c>
      <c r="O217" s="51" t="str">
        <f t="shared" ca="1" si="34"/>
        <v/>
      </c>
    </row>
    <row r="218" spans="1:15">
      <c r="A218" s="180" t="str">
        <f t="shared" ca="1" si="27"/>
        <v/>
      </c>
      <c r="B218" s="44" t="str">
        <f t="shared" ca="1" si="28"/>
        <v/>
      </c>
      <c r="C218" s="31" t="str">
        <f t="shared" ca="1" si="35"/>
        <v/>
      </c>
      <c r="D218" s="32" t="str">
        <f t="shared" ca="1" si="29"/>
        <v/>
      </c>
      <c r="E218" s="44" t="str">
        <f t="shared" ca="1" si="30"/>
        <v/>
      </c>
      <c r="F218" s="31" t="str">
        <f t="shared" ca="1" si="31"/>
        <v/>
      </c>
      <c r="G218" s="77" t="str">
        <f t="shared" ca="1" si="32"/>
        <v/>
      </c>
      <c r="N218" s="51" t="str">
        <f t="shared" ca="1" si="33"/>
        <v/>
      </c>
      <c r="O218" s="51" t="str">
        <f t="shared" ca="1" si="34"/>
        <v/>
      </c>
    </row>
    <row r="219" spans="1:15">
      <c r="A219" s="180" t="str">
        <f t="shared" ca="1" si="27"/>
        <v/>
      </c>
      <c r="B219" s="44" t="str">
        <f t="shared" ca="1" si="28"/>
        <v/>
      </c>
      <c r="C219" s="31" t="str">
        <f t="shared" ca="1" si="35"/>
        <v/>
      </c>
      <c r="D219" s="32" t="str">
        <f t="shared" ca="1" si="29"/>
        <v/>
      </c>
      <c r="E219" s="44" t="str">
        <f t="shared" ca="1" si="30"/>
        <v/>
      </c>
      <c r="F219" s="31" t="str">
        <f t="shared" ca="1" si="31"/>
        <v/>
      </c>
      <c r="G219" s="77" t="str">
        <f t="shared" ca="1" si="32"/>
        <v/>
      </c>
      <c r="N219" s="51" t="str">
        <f t="shared" ca="1" si="33"/>
        <v/>
      </c>
      <c r="O219" s="51" t="str">
        <f t="shared" ca="1" si="34"/>
        <v/>
      </c>
    </row>
    <row r="220" spans="1:15">
      <c r="A220" s="180" t="str">
        <f t="shared" ca="1" si="27"/>
        <v/>
      </c>
      <c r="B220" s="44" t="str">
        <f t="shared" ca="1" si="28"/>
        <v/>
      </c>
      <c r="C220" s="31" t="str">
        <f t="shared" ca="1" si="35"/>
        <v/>
      </c>
      <c r="D220" s="32" t="str">
        <f t="shared" ca="1" si="29"/>
        <v/>
      </c>
      <c r="E220" s="44" t="str">
        <f t="shared" ca="1" si="30"/>
        <v/>
      </c>
      <c r="F220" s="31" t="str">
        <f t="shared" ca="1" si="31"/>
        <v/>
      </c>
      <c r="G220" s="77" t="str">
        <f t="shared" ca="1" si="32"/>
        <v/>
      </c>
      <c r="N220" s="51" t="str">
        <f t="shared" ca="1" si="33"/>
        <v/>
      </c>
      <c r="O220" s="51" t="str">
        <f t="shared" ca="1" si="34"/>
        <v/>
      </c>
    </row>
    <row r="221" spans="1:15">
      <c r="A221" s="180" t="str">
        <f t="shared" ca="1" si="27"/>
        <v/>
      </c>
      <c r="B221" s="44" t="str">
        <f t="shared" ca="1" si="28"/>
        <v/>
      </c>
      <c r="C221" s="31" t="str">
        <f t="shared" ca="1" si="35"/>
        <v/>
      </c>
      <c r="D221" s="32" t="str">
        <f t="shared" ca="1" si="29"/>
        <v/>
      </c>
      <c r="E221" s="44" t="str">
        <f t="shared" ca="1" si="30"/>
        <v/>
      </c>
      <c r="F221" s="31" t="str">
        <f t="shared" ca="1" si="31"/>
        <v/>
      </c>
      <c r="G221" s="77" t="str">
        <f t="shared" ca="1" si="32"/>
        <v/>
      </c>
      <c r="N221" s="51" t="str">
        <f t="shared" ca="1" si="33"/>
        <v/>
      </c>
      <c r="O221" s="51" t="str">
        <f t="shared" ca="1" si="34"/>
        <v/>
      </c>
    </row>
    <row r="222" spans="1:15">
      <c r="A222" s="180" t="str">
        <f t="shared" ca="1" si="27"/>
        <v/>
      </c>
      <c r="B222" s="44" t="str">
        <f t="shared" ca="1" si="28"/>
        <v/>
      </c>
      <c r="C222" s="31" t="str">
        <f t="shared" ca="1" si="35"/>
        <v/>
      </c>
      <c r="D222" s="32" t="str">
        <f t="shared" ca="1" si="29"/>
        <v/>
      </c>
      <c r="E222" s="44" t="str">
        <f t="shared" ca="1" si="30"/>
        <v/>
      </c>
      <c r="F222" s="31" t="str">
        <f t="shared" ca="1" si="31"/>
        <v/>
      </c>
      <c r="G222" s="77" t="str">
        <f t="shared" ca="1" si="32"/>
        <v/>
      </c>
      <c r="N222" s="51" t="str">
        <f t="shared" ca="1" si="33"/>
        <v/>
      </c>
      <c r="O222" s="51" t="str">
        <f t="shared" ca="1" si="34"/>
        <v/>
      </c>
    </row>
    <row r="223" spans="1:15">
      <c r="A223" s="180" t="str">
        <f t="shared" ref="A223:A286" ca="1" si="36">IF(AND(ISBLANK(P212), A222 = $P$1),NOW(),IF(ISBLANK(P212),"",P212))</f>
        <v/>
      </c>
      <c r="B223" s="44" t="str">
        <f t="shared" ref="B223:B286" ca="1" si="37">IF(COUNTIF(J:J,A223)=1,VLOOKUP(A223,J:K,2), IF(COUNTIF(J:J,A223)=0,$B$10,""))</f>
        <v/>
      </c>
      <c r="C223" s="31" t="str">
        <f t="shared" ca="1" si="35"/>
        <v/>
      </c>
      <c r="D223" s="32" t="str">
        <f t="shared" ref="D223:D286" ca="1" si="38">IF(ISERROR(B223-2),"",ROUNDUP(A223-$A$14,0)/360*$B$6*$B$5)</f>
        <v/>
      </c>
      <c r="E223" s="44" t="str">
        <f t="shared" ref="E223:E286" ca="1" si="39">IF(COUNTIF(J:J,A223)=1,VLOOKUP(A223,L:M,2), IF(COUNTIF(J:J,A223)=0,$C$10,""))</f>
        <v/>
      </c>
      <c r="F223" s="31" t="str">
        <f t="shared" ref="F223:F286" ca="1" si="40">IF(ISERROR(B223-2),"",(E223-$E$14)*$C$5*100)</f>
        <v/>
      </c>
      <c r="G223" s="77" t="str">
        <f t="shared" ref="G223:G286" ca="1" si="41">IF(ISERROR(B223-2),"",C223+D223+F223)</f>
        <v/>
      </c>
      <c r="N223" s="51" t="str">
        <f t="shared" ca="1" si="33"/>
        <v/>
      </c>
      <c r="O223" s="51" t="str">
        <f t="shared" ca="1" si="34"/>
        <v/>
      </c>
    </row>
    <row r="224" spans="1:15">
      <c r="A224" s="180" t="str">
        <f t="shared" ca="1" si="36"/>
        <v/>
      </c>
      <c r="B224" s="44" t="str">
        <f t="shared" ca="1" si="37"/>
        <v/>
      </c>
      <c r="C224" s="31" t="str">
        <f t="shared" ca="1" si="35"/>
        <v/>
      </c>
      <c r="D224" s="32" t="str">
        <f t="shared" ca="1" si="38"/>
        <v/>
      </c>
      <c r="E224" s="44" t="str">
        <f t="shared" ca="1" si="39"/>
        <v/>
      </c>
      <c r="F224" s="31" t="str">
        <f t="shared" ca="1" si="40"/>
        <v/>
      </c>
      <c r="G224" s="77" t="str">
        <f t="shared" ca="1" si="41"/>
        <v/>
      </c>
      <c r="N224" s="51" t="str">
        <f t="shared" ca="1" si="33"/>
        <v/>
      </c>
      <c r="O224" s="51" t="str">
        <f t="shared" ca="1" si="34"/>
        <v/>
      </c>
    </row>
    <row r="225" spans="1:15">
      <c r="A225" s="180" t="str">
        <f t="shared" ca="1" si="36"/>
        <v/>
      </c>
      <c r="B225" s="44" t="str">
        <f t="shared" ca="1" si="37"/>
        <v/>
      </c>
      <c r="C225" s="31" t="str">
        <f t="shared" ca="1" si="35"/>
        <v/>
      </c>
      <c r="D225" s="32" t="str">
        <f t="shared" ca="1" si="38"/>
        <v/>
      </c>
      <c r="E225" s="44" t="str">
        <f t="shared" ca="1" si="39"/>
        <v/>
      </c>
      <c r="F225" s="31" t="str">
        <f t="shared" ca="1" si="40"/>
        <v/>
      </c>
      <c r="G225" s="77" t="str">
        <f t="shared" ca="1" si="41"/>
        <v/>
      </c>
      <c r="N225" s="51" t="str">
        <f t="shared" ca="1" si="33"/>
        <v/>
      </c>
      <c r="O225" s="51" t="str">
        <f t="shared" ca="1" si="34"/>
        <v/>
      </c>
    </row>
    <row r="226" spans="1:15">
      <c r="A226" s="180" t="str">
        <f t="shared" ca="1" si="36"/>
        <v/>
      </c>
      <c r="B226" s="44" t="str">
        <f t="shared" ca="1" si="37"/>
        <v/>
      </c>
      <c r="C226" s="31" t="str">
        <f t="shared" ca="1" si="35"/>
        <v/>
      </c>
      <c r="D226" s="32" t="str">
        <f t="shared" ca="1" si="38"/>
        <v/>
      </c>
      <c r="E226" s="44" t="str">
        <f t="shared" ca="1" si="39"/>
        <v/>
      </c>
      <c r="F226" s="31" t="str">
        <f t="shared" ca="1" si="40"/>
        <v/>
      </c>
      <c r="G226" s="77" t="str">
        <f t="shared" ca="1" si="41"/>
        <v/>
      </c>
      <c r="N226" s="51" t="str">
        <f t="shared" ca="1" si="33"/>
        <v/>
      </c>
      <c r="O226" s="51" t="str">
        <f t="shared" ca="1" si="34"/>
        <v/>
      </c>
    </row>
    <row r="227" spans="1:15">
      <c r="A227" s="180" t="str">
        <f t="shared" ca="1" si="36"/>
        <v/>
      </c>
      <c r="B227" s="44" t="str">
        <f t="shared" ca="1" si="37"/>
        <v/>
      </c>
      <c r="C227" s="31" t="str">
        <f t="shared" ca="1" si="35"/>
        <v/>
      </c>
      <c r="D227" s="32" t="str">
        <f t="shared" ca="1" si="38"/>
        <v/>
      </c>
      <c r="E227" s="44" t="str">
        <f t="shared" ca="1" si="39"/>
        <v/>
      </c>
      <c r="F227" s="31" t="str">
        <f t="shared" ca="1" si="40"/>
        <v/>
      </c>
      <c r="G227" s="77" t="str">
        <f t="shared" ca="1" si="41"/>
        <v/>
      </c>
      <c r="N227" s="51" t="str">
        <f t="shared" ca="1" si="33"/>
        <v/>
      </c>
      <c r="O227" s="51" t="str">
        <f t="shared" ca="1" si="34"/>
        <v/>
      </c>
    </row>
    <row r="228" spans="1:15">
      <c r="A228" s="180" t="str">
        <f t="shared" ca="1" si="36"/>
        <v/>
      </c>
      <c r="B228" s="44" t="str">
        <f t="shared" ca="1" si="37"/>
        <v/>
      </c>
      <c r="C228" s="31" t="str">
        <f t="shared" ca="1" si="35"/>
        <v/>
      </c>
      <c r="D228" s="32" t="str">
        <f t="shared" ca="1" si="38"/>
        <v/>
      </c>
      <c r="E228" s="44" t="str">
        <f t="shared" ca="1" si="39"/>
        <v/>
      </c>
      <c r="F228" s="31" t="str">
        <f t="shared" ca="1" si="40"/>
        <v/>
      </c>
      <c r="G228" s="77" t="str">
        <f t="shared" ca="1" si="41"/>
        <v/>
      </c>
      <c r="N228" s="51" t="str">
        <f t="shared" ca="1" si="33"/>
        <v/>
      </c>
      <c r="O228" s="51" t="str">
        <f t="shared" ca="1" si="34"/>
        <v/>
      </c>
    </row>
    <row r="229" spans="1:15">
      <c r="A229" s="180" t="str">
        <f t="shared" ca="1" si="36"/>
        <v/>
      </c>
      <c r="B229" s="44" t="str">
        <f t="shared" ca="1" si="37"/>
        <v/>
      </c>
      <c r="C229" s="31" t="str">
        <f t="shared" ca="1" si="35"/>
        <v/>
      </c>
      <c r="D229" s="32" t="str">
        <f t="shared" ca="1" si="38"/>
        <v/>
      </c>
      <c r="E229" s="44" t="str">
        <f t="shared" ca="1" si="39"/>
        <v/>
      </c>
      <c r="F229" s="31" t="str">
        <f t="shared" ca="1" si="40"/>
        <v/>
      </c>
      <c r="G229" s="77" t="str">
        <f t="shared" ca="1" si="41"/>
        <v/>
      </c>
      <c r="N229" s="51" t="str">
        <f t="shared" ca="1" si="33"/>
        <v/>
      </c>
      <c r="O229" s="51" t="str">
        <f t="shared" ca="1" si="34"/>
        <v/>
      </c>
    </row>
    <row r="230" spans="1:15">
      <c r="A230" s="180" t="str">
        <f t="shared" ca="1" si="36"/>
        <v/>
      </c>
      <c r="B230" s="44" t="str">
        <f t="shared" ca="1" si="37"/>
        <v/>
      </c>
      <c r="C230" s="31" t="str">
        <f t="shared" ca="1" si="35"/>
        <v/>
      </c>
      <c r="D230" s="32" t="str">
        <f t="shared" ca="1" si="38"/>
        <v/>
      </c>
      <c r="E230" s="44" t="str">
        <f t="shared" ca="1" si="39"/>
        <v/>
      </c>
      <c r="F230" s="31" t="str">
        <f t="shared" ca="1" si="40"/>
        <v/>
      </c>
      <c r="G230" s="77" t="str">
        <f t="shared" ca="1" si="41"/>
        <v/>
      </c>
      <c r="N230" s="51" t="str">
        <f t="shared" ca="1" si="33"/>
        <v/>
      </c>
      <c r="O230" s="51" t="str">
        <f t="shared" ca="1" si="34"/>
        <v/>
      </c>
    </row>
    <row r="231" spans="1:15">
      <c r="A231" s="180" t="str">
        <f t="shared" ca="1" si="36"/>
        <v/>
      </c>
      <c r="B231" s="44" t="str">
        <f t="shared" ca="1" si="37"/>
        <v/>
      </c>
      <c r="C231" s="31" t="str">
        <f t="shared" ca="1" si="35"/>
        <v/>
      </c>
      <c r="D231" s="32" t="str">
        <f t="shared" ca="1" si="38"/>
        <v/>
      </c>
      <c r="E231" s="44" t="str">
        <f t="shared" ca="1" si="39"/>
        <v/>
      </c>
      <c r="F231" s="31" t="str">
        <f t="shared" ca="1" si="40"/>
        <v/>
      </c>
      <c r="G231" s="77" t="str">
        <f t="shared" ca="1" si="41"/>
        <v/>
      </c>
      <c r="N231" s="51" t="str">
        <f t="shared" ca="1" si="33"/>
        <v/>
      </c>
      <c r="O231" s="51" t="str">
        <f t="shared" ca="1" si="34"/>
        <v/>
      </c>
    </row>
    <row r="232" spans="1:15">
      <c r="A232" s="180" t="str">
        <f t="shared" ca="1" si="36"/>
        <v/>
      </c>
      <c r="B232" s="44" t="str">
        <f t="shared" ca="1" si="37"/>
        <v/>
      </c>
      <c r="C232" s="31" t="str">
        <f t="shared" ca="1" si="35"/>
        <v/>
      </c>
      <c r="D232" s="32" t="str">
        <f t="shared" ca="1" si="38"/>
        <v/>
      </c>
      <c r="E232" s="44" t="str">
        <f t="shared" ca="1" si="39"/>
        <v/>
      </c>
      <c r="F232" s="31" t="str">
        <f t="shared" ca="1" si="40"/>
        <v/>
      </c>
      <c r="G232" s="77" t="str">
        <f t="shared" ca="1" si="41"/>
        <v/>
      </c>
      <c r="N232" s="51" t="str">
        <f t="shared" ca="1" si="33"/>
        <v/>
      </c>
      <c r="O232" s="51" t="str">
        <f t="shared" ca="1" si="34"/>
        <v/>
      </c>
    </row>
    <row r="233" spans="1:15">
      <c r="A233" s="180" t="str">
        <f t="shared" ca="1" si="36"/>
        <v/>
      </c>
      <c r="B233" s="44" t="str">
        <f t="shared" ca="1" si="37"/>
        <v/>
      </c>
      <c r="C233" s="31" t="str">
        <f t="shared" ca="1" si="35"/>
        <v/>
      </c>
      <c r="D233" s="32" t="str">
        <f t="shared" ca="1" si="38"/>
        <v/>
      </c>
      <c r="E233" s="44" t="str">
        <f t="shared" ca="1" si="39"/>
        <v/>
      </c>
      <c r="F233" s="31" t="str">
        <f t="shared" ca="1" si="40"/>
        <v/>
      </c>
      <c r="G233" s="77" t="str">
        <f t="shared" ca="1" si="41"/>
        <v/>
      </c>
      <c r="N233" s="51" t="str">
        <f t="shared" ca="1" si="33"/>
        <v/>
      </c>
      <c r="O233" s="51" t="str">
        <f t="shared" ca="1" si="34"/>
        <v/>
      </c>
    </row>
    <row r="234" spans="1:15">
      <c r="A234" s="180" t="str">
        <f t="shared" ca="1" si="36"/>
        <v/>
      </c>
      <c r="B234" s="44" t="str">
        <f t="shared" ca="1" si="37"/>
        <v/>
      </c>
      <c r="C234" s="31" t="str">
        <f t="shared" ca="1" si="35"/>
        <v/>
      </c>
      <c r="D234" s="32" t="str">
        <f t="shared" ca="1" si="38"/>
        <v/>
      </c>
      <c r="E234" s="44" t="str">
        <f t="shared" ca="1" si="39"/>
        <v/>
      </c>
      <c r="F234" s="31" t="str">
        <f t="shared" ca="1" si="40"/>
        <v/>
      </c>
      <c r="G234" s="77" t="str">
        <f t="shared" ca="1" si="41"/>
        <v/>
      </c>
      <c r="N234" s="51" t="str">
        <f t="shared" ca="1" si="33"/>
        <v/>
      </c>
      <c r="O234" s="51" t="str">
        <f t="shared" ca="1" si="34"/>
        <v/>
      </c>
    </row>
    <row r="235" spans="1:15">
      <c r="A235" s="180" t="str">
        <f t="shared" ca="1" si="36"/>
        <v/>
      </c>
      <c r="B235" s="44" t="str">
        <f t="shared" ca="1" si="37"/>
        <v/>
      </c>
      <c r="C235" s="31" t="str">
        <f t="shared" ca="1" si="35"/>
        <v/>
      </c>
      <c r="D235" s="32" t="str">
        <f t="shared" ca="1" si="38"/>
        <v/>
      </c>
      <c r="E235" s="44" t="str">
        <f t="shared" ca="1" si="39"/>
        <v/>
      </c>
      <c r="F235" s="31" t="str">
        <f t="shared" ca="1" si="40"/>
        <v/>
      </c>
      <c r="G235" s="77" t="str">
        <f t="shared" ca="1" si="41"/>
        <v/>
      </c>
      <c r="N235" s="51" t="str">
        <f t="shared" ca="1" si="33"/>
        <v/>
      </c>
      <c r="O235" s="51" t="str">
        <f t="shared" ca="1" si="34"/>
        <v/>
      </c>
    </row>
    <row r="236" spans="1:15">
      <c r="A236" s="180" t="str">
        <f t="shared" ca="1" si="36"/>
        <v/>
      </c>
      <c r="B236" s="44" t="str">
        <f t="shared" ca="1" si="37"/>
        <v/>
      </c>
      <c r="C236" s="31" t="str">
        <f t="shared" ca="1" si="35"/>
        <v/>
      </c>
      <c r="D236" s="32" t="str">
        <f t="shared" ca="1" si="38"/>
        <v/>
      </c>
      <c r="E236" s="44" t="str">
        <f t="shared" ca="1" si="39"/>
        <v/>
      </c>
      <c r="F236" s="31" t="str">
        <f t="shared" ca="1" si="40"/>
        <v/>
      </c>
      <c r="G236" s="77" t="str">
        <f t="shared" ca="1" si="41"/>
        <v/>
      </c>
      <c r="N236" s="51" t="str">
        <f t="shared" ca="1" si="33"/>
        <v/>
      </c>
      <c r="O236" s="51" t="str">
        <f t="shared" ca="1" si="34"/>
        <v/>
      </c>
    </row>
    <row r="237" spans="1:15">
      <c r="A237" s="180" t="str">
        <f t="shared" ca="1" si="36"/>
        <v/>
      </c>
      <c r="B237" s="44" t="str">
        <f t="shared" ca="1" si="37"/>
        <v/>
      </c>
      <c r="C237" s="31" t="str">
        <f t="shared" ca="1" si="35"/>
        <v/>
      </c>
      <c r="D237" s="32" t="str">
        <f t="shared" ca="1" si="38"/>
        <v/>
      </c>
      <c r="E237" s="44" t="str">
        <f t="shared" ca="1" si="39"/>
        <v/>
      </c>
      <c r="F237" s="31" t="str">
        <f t="shared" ca="1" si="40"/>
        <v/>
      </c>
      <c r="G237" s="77" t="str">
        <f t="shared" ca="1" si="41"/>
        <v/>
      </c>
      <c r="N237" s="51" t="str">
        <f t="shared" ca="1" si="33"/>
        <v/>
      </c>
      <c r="O237" s="51" t="str">
        <f t="shared" ca="1" si="34"/>
        <v/>
      </c>
    </row>
    <row r="238" spans="1:15">
      <c r="A238" s="180" t="str">
        <f t="shared" ca="1" si="36"/>
        <v/>
      </c>
      <c r="B238" s="44" t="str">
        <f t="shared" ca="1" si="37"/>
        <v/>
      </c>
      <c r="C238" s="31" t="str">
        <f t="shared" ca="1" si="35"/>
        <v/>
      </c>
      <c r="D238" s="32" t="str">
        <f t="shared" ca="1" si="38"/>
        <v/>
      </c>
      <c r="E238" s="44" t="str">
        <f t="shared" ca="1" si="39"/>
        <v/>
      </c>
      <c r="F238" s="31" t="str">
        <f t="shared" ca="1" si="40"/>
        <v/>
      </c>
      <c r="G238" s="77" t="str">
        <f t="shared" ca="1" si="41"/>
        <v/>
      </c>
      <c r="N238" s="51" t="str">
        <f t="shared" ca="1" si="33"/>
        <v/>
      </c>
      <c r="O238" s="51" t="str">
        <f t="shared" ca="1" si="34"/>
        <v/>
      </c>
    </row>
    <row r="239" spans="1:15">
      <c r="A239" s="180" t="str">
        <f t="shared" ca="1" si="36"/>
        <v/>
      </c>
      <c r="B239" s="44" t="str">
        <f t="shared" ca="1" si="37"/>
        <v/>
      </c>
      <c r="C239" s="31" t="str">
        <f t="shared" ca="1" si="35"/>
        <v/>
      </c>
      <c r="D239" s="32" t="str">
        <f t="shared" ca="1" si="38"/>
        <v/>
      </c>
      <c r="E239" s="44" t="str">
        <f t="shared" ca="1" si="39"/>
        <v/>
      </c>
      <c r="F239" s="31" t="str">
        <f t="shared" ca="1" si="40"/>
        <v/>
      </c>
      <c r="G239" s="77" t="str">
        <f t="shared" ca="1" si="41"/>
        <v/>
      </c>
      <c r="N239" s="51" t="str">
        <f t="shared" ca="1" si="33"/>
        <v/>
      </c>
      <c r="O239" s="51" t="str">
        <f t="shared" ca="1" si="34"/>
        <v/>
      </c>
    </row>
    <row r="240" spans="1:15">
      <c r="A240" s="180" t="str">
        <f t="shared" ca="1" si="36"/>
        <v/>
      </c>
      <c r="B240" s="44" t="str">
        <f t="shared" ca="1" si="37"/>
        <v/>
      </c>
      <c r="C240" s="31" t="str">
        <f t="shared" ca="1" si="35"/>
        <v/>
      </c>
      <c r="D240" s="32" t="str">
        <f t="shared" ca="1" si="38"/>
        <v/>
      </c>
      <c r="E240" s="44" t="str">
        <f t="shared" ca="1" si="39"/>
        <v/>
      </c>
      <c r="F240" s="31" t="str">
        <f t="shared" ca="1" si="40"/>
        <v/>
      </c>
      <c r="G240" s="77" t="str">
        <f t="shared" ca="1" si="41"/>
        <v/>
      </c>
      <c r="N240" s="51" t="str">
        <f t="shared" ca="1" si="33"/>
        <v/>
      </c>
      <c r="O240" s="51" t="str">
        <f t="shared" ca="1" si="34"/>
        <v/>
      </c>
    </row>
    <row r="241" spans="1:15">
      <c r="A241" s="180" t="str">
        <f t="shared" ca="1" si="36"/>
        <v/>
      </c>
      <c r="B241" s="44" t="str">
        <f t="shared" ca="1" si="37"/>
        <v/>
      </c>
      <c r="C241" s="31" t="str">
        <f t="shared" ca="1" si="35"/>
        <v/>
      </c>
      <c r="D241" s="32" t="str">
        <f t="shared" ca="1" si="38"/>
        <v/>
      </c>
      <c r="E241" s="44" t="str">
        <f t="shared" ca="1" si="39"/>
        <v/>
      </c>
      <c r="F241" s="31" t="str">
        <f t="shared" ca="1" si="40"/>
        <v/>
      </c>
      <c r="G241" s="77" t="str">
        <f t="shared" ca="1" si="41"/>
        <v/>
      </c>
      <c r="N241" s="51" t="str">
        <f t="shared" ca="1" si="33"/>
        <v/>
      </c>
      <c r="O241" s="51" t="str">
        <f t="shared" ca="1" si="34"/>
        <v/>
      </c>
    </row>
    <row r="242" spans="1:15">
      <c r="A242" s="180" t="str">
        <f t="shared" ca="1" si="36"/>
        <v/>
      </c>
      <c r="B242" s="44" t="str">
        <f t="shared" ca="1" si="37"/>
        <v/>
      </c>
      <c r="C242" s="31" t="str">
        <f t="shared" ca="1" si="35"/>
        <v/>
      </c>
      <c r="D242" s="32" t="str">
        <f t="shared" ca="1" si="38"/>
        <v/>
      </c>
      <c r="E242" s="44" t="str">
        <f t="shared" ca="1" si="39"/>
        <v/>
      </c>
      <c r="F242" s="31" t="str">
        <f t="shared" ca="1" si="40"/>
        <v/>
      </c>
      <c r="G242" s="77" t="str">
        <f t="shared" ca="1" si="41"/>
        <v/>
      </c>
      <c r="N242" s="51" t="str">
        <f t="shared" ca="1" si="33"/>
        <v/>
      </c>
      <c r="O242" s="51" t="str">
        <f t="shared" ca="1" si="34"/>
        <v/>
      </c>
    </row>
    <row r="243" spans="1:15">
      <c r="A243" s="180" t="str">
        <f t="shared" ca="1" si="36"/>
        <v/>
      </c>
      <c r="B243" s="44" t="str">
        <f t="shared" ca="1" si="37"/>
        <v/>
      </c>
      <c r="C243" s="31" t="str">
        <f t="shared" ca="1" si="35"/>
        <v/>
      </c>
      <c r="D243" s="32" t="str">
        <f t="shared" ca="1" si="38"/>
        <v/>
      </c>
      <c r="E243" s="44" t="str">
        <f t="shared" ca="1" si="39"/>
        <v/>
      </c>
      <c r="F243" s="31" t="str">
        <f t="shared" ca="1" si="40"/>
        <v/>
      </c>
      <c r="G243" s="77" t="str">
        <f t="shared" ca="1" si="41"/>
        <v/>
      </c>
      <c r="N243" s="51" t="str">
        <f t="shared" ca="1" si="33"/>
        <v/>
      </c>
      <c r="O243" s="51" t="str">
        <f t="shared" ca="1" si="34"/>
        <v/>
      </c>
    </row>
    <row r="244" spans="1:15">
      <c r="A244" s="180" t="str">
        <f t="shared" ca="1" si="36"/>
        <v/>
      </c>
      <c r="B244" s="44" t="str">
        <f t="shared" ca="1" si="37"/>
        <v/>
      </c>
      <c r="C244" s="31" t="str">
        <f t="shared" ca="1" si="35"/>
        <v/>
      </c>
      <c r="D244" s="32" t="str">
        <f t="shared" ca="1" si="38"/>
        <v/>
      </c>
      <c r="E244" s="44" t="str">
        <f t="shared" ca="1" si="39"/>
        <v/>
      </c>
      <c r="F244" s="31" t="str">
        <f t="shared" ca="1" si="40"/>
        <v/>
      </c>
      <c r="G244" s="77" t="str">
        <f t="shared" ca="1" si="41"/>
        <v/>
      </c>
      <c r="N244" s="51" t="str">
        <f t="shared" ca="1" si="33"/>
        <v/>
      </c>
      <c r="O244" s="51" t="str">
        <f t="shared" ca="1" si="34"/>
        <v/>
      </c>
    </row>
    <row r="245" spans="1:15">
      <c r="A245" s="180" t="str">
        <f t="shared" ca="1" si="36"/>
        <v/>
      </c>
      <c r="B245" s="44" t="str">
        <f t="shared" ca="1" si="37"/>
        <v/>
      </c>
      <c r="C245" s="31" t="str">
        <f t="shared" ca="1" si="35"/>
        <v/>
      </c>
      <c r="D245" s="32" t="str">
        <f t="shared" ca="1" si="38"/>
        <v/>
      </c>
      <c r="E245" s="44" t="str">
        <f t="shared" ca="1" si="39"/>
        <v/>
      </c>
      <c r="F245" s="31" t="str">
        <f t="shared" ca="1" si="40"/>
        <v/>
      </c>
      <c r="G245" s="77" t="str">
        <f t="shared" ca="1" si="41"/>
        <v/>
      </c>
      <c r="N245" s="51" t="str">
        <f t="shared" ca="1" si="33"/>
        <v/>
      </c>
      <c r="O245" s="51" t="str">
        <f t="shared" ca="1" si="34"/>
        <v/>
      </c>
    </row>
    <row r="246" spans="1:15">
      <c r="A246" s="180" t="str">
        <f t="shared" ca="1" si="36"/>
        <v/>
      </c>
      <c r="B246" s="44" t="str">
        <f t="shared" ca="1" si="37"/>
        <v/>
      </c>
      <c r="C246" s="31" t="str">
        <f t="shared" ca="1" si="35"/>
        <v/>
      </c>
      <c r="D246" s="32" t="str">
        <f t="shared" ca="1" si="38"/>
        <v/>
      </c>
      <c r="E246" s="44" t="str">
        <f t="shared" ca="1" si="39"/>
        <v/>
      </c>
      <c r="F246" s="31" t="str">
        <f t="shared" ca="1" si="40"/>
        <v/>
      </c>
      <c r="G246" s="77" t="str">
        <f t="shared" ca="1" si="41"/>
        <v/>
      </c>
      <c r="N246" s="51" t="str">
        <f t="shared" ca="1" si="33"/>
        <v/>
      </c>
      <c r="O246" s="51" t="str">
        <f t="shared" ca="1" si="34"/>
        <v/>
      </c>
    </row>
    <row r="247" spans="1:15">
      <c r="A247" s="180" t="str">
        <f t="shared" ca="1" si="36"/>
        <v/>
      </c>
      <c r="B247" s="44" t="str">
        <f t="shared" ca="1" si="37"/>
        <v/>
      </c>
      <c r="C247" s="31" t="str">
        <f t="shared" ca="1" si="35"/>
        <v/>
      </c>
      <c r="D247" s="32" t="str">
        <f t="shared" ca="1" si="38"/>
        <v/>
      </c>
      <c r="E247" s="44" t="str">
        <f t="shared" ca="1" si="39"/>
        <v/>
      </c>
      <c r="F247" s="31" t="str">
        <f t="shared" ca="1" si="40"/>
        <v/>
      </c>
      <c r="G247" s="77" t="str">
        <f t="shared" ca="1" si="41"/>
        <v/>
      </c>
      <c r="N247" s="51" t="str">
        <f t="shared" ca="1" si="33"/>
        <v/>
      </c>
      <c r="O247" s="51" t="str">
        <f t="shared" ca="1" si="34"/>
        <v/>
      </c>
    </row>
    <row r="248" spans="1:15">
      <c r="A248" s="180" t="str">
        <f t="shared" ca="1" si="36"/>
        <v/>
      </c>
      <c r="B248" s="44" t="str">
        <f t="shared" ca="1" si="37"/>
        <v/>
      </c>
      <c r="C248" s="31" t="str">
        <f t="shared" ca="1" si="35"/>
        <v/>
      </c>
      <c r="D248" s="32" t="str">
        <f t="shared" ca="1" si="38"/>
        <v/>
      </c>
      <c r="E248" s="44" t="str">
        <f t="shared" ca="1" si="39"/>
        <v/>
      </c>
      <c r="F248" s="31" t="str">
        <f t="shared" ca="1" si="40"/>
        <v/>
      </c>
      <c r="G248" s="77" t="str">
        <f t="shared" ca="1" si="41"/>
        <v/>
      </c>
      <c r="N248" s="51" t="str">
        <f t="shared" ca="1" si="33"/>
        <v/>
      </c>
      <c r="O248" s="51" t="str">
        <f t="shared" ca="1" si="34"/>
        <v/>
      </c>
    </row>
    <row r="249" spans="1:15">
      <c r="A249" s="180" t="str">
        <f t="shared" ca="1" si="36"/>
        <v/>
      </c>
      <c r="B249" s="44" t="str">
        <f t="shared" ca="1" si="37"/>
        <v/>
      </c>
      <c r="C249" s="31" t="str">
        <f t="shared" ca="1" si="35"/>
        <v/>
      </c>
      <c r="D249" s="32" t="str">
        <f t="shared" ca="1" si="38"/>
        <v/>
      </c>
      <c r="E249" s="44" t="str">
        <f t="shared" ca="1" si="39"/>
        <v/>
      </c>
      <c r="F249" s="31" t="str">
        <f t="shared" ca="1" si="40"/>
        <v/>
      </c>
      <c r="G249" s="77" t="str">
        <f t="shared" ca="1" si="41"/>
        <v/>
      </c>
      <c r="N249" s="51" t="str">
        <f t="shared" ca="1" si="33"/>
        <v/>
      </c>
      <c r="O249" s="51" t="str">
        <f t="shared" ca="1" si="34"/>
        <v/>
      </c>
    </row>
    <row r="250" spans="1:15">
      <c r="A250" s="180" t="str">
        <f t="shared" ca="1" si="36"/>
        <v/>
      </c>
      <c r="B250" s="44" t="str">
        <f t="shared" ca="1" si="37"/>
        <v/>
      </c>
      <c r="C250" s="31" t="str">
        <f t="shared" ca="1" si="35"/>
        <v/>
      </c>
      <c r="D250" s="32" t="str">
        <f t="shared" ca="1" si="38"/>
        <v/>
      </c>
      <c r="E250" s="44" t="str">
        <f t="shared" ca="1" si="39"/>
        <v/>
      </c>
      <c r="F250" s="31" t="str">
        <f t="shared" ca="1" si="40"/>
        <v/>
      </c>
      <c r="G250" s="77" t="str">
        <f t="shared" ca="1" si="41"/>
        <v/>
      </c>
      <c r="N250" s="51" t="str">
        <f t="shared" ca="1" si="33"/>
        <v/>
      </c>
      <c r="O250" s="51" t="str">
        <f t="shared" ca="1" si="34"/>
        <v/>
      </c>
    </row>
    <row r="251" spans="1:15">
      <c r="A251" s="180" t="str">
        <f t="shared" ca="1" si="36"/>
        <v/>
      </c>
      <c r="B251" s="44" t="str">
        <f t="shared" ca="1" si="37"/>
        <v/>
      </c>
      <c r="C251" s="31" t="str">
        <f t="shared" ca="1" si="35"/>
        <v/>
      </c>
      <c r="D251" s="32" t="str">
        <f t="shared" ca="1" si="38"/>
        <v/>
      </c>
      <c r="E251" s="44" t="str">
        <f t="shared" ca="1" si="39"/>
        <v/>
      </c>
      <c r="F251" s="31" t="str">
        <f t="shared" ca="1" si="40"/>
        <v/>
      </c>
      <c r="G251" s="77" t="str">
        <f t="shared" ca="1" si="41"/>
        <v/>
      </c>
      <c r="N251" s="51" t="str">
        <f t="shared" ca="1" si="33"/>
        <v/>
      </c>
      <c r="O251" s="51" t="str">
        <f t="shared" ca="1" si="34"/>
        <v/>
      </c>
    </row>
    <row r="252" spans="1:15">
      <c r="A252" s="180" t="str">
        <f t="shared" ca="1" si="36"/>
        <v/>
      </c>
      <c r="B252" s="44" t="str">
        <f t="shared" ca="1" si="37"/>
        <v/>
      </c>
      <c r="C252" s="31" t="str">
        <f t="shared" ca="1" si="35"/>
        <v/>
      </c>
      <c r="D252" s="32" t="str">
        <f t="shared" ca="1" si="38"/>
        <v/>
      </c>
      <c r="E252" s="44" t="str">
        <f t="shared" ca="1" si="39"/>
        <v/>
      </c>
      <c r="F252" s="31" t="str">
        <f t="shared" ca="1" si="40"/>
        <v/>
      </c>
      <c r="G252" s="77" t="str">
        <f t="shared" ca="1" si="41"/>
        <v/>
      </c>
      <c r="N252" s="51" t="str">
        <f t="shared" ca="1" si="33"/>
        <v/>
      </c>
      <c r="O252" s="51" t="str">
        <f t="shared" ca="1" si="34"/>
        <v/>
      </c>
    </row>
    <row r="253" spans="1:15">
      <c r="A253" s="180" t="str">
        <f t="shared" ca="1" si="36"/>
        <v/>
      </c>
      <c r="B253" s="44" t="str">
        <f t="shared" ca="1" si="37"/>
        <v/>
      </c>
      <c r="C253" s="31" t="str">
        <f t="shared" ca="1" si="35"/>
        <v/>
      </c>
      <c r="D253" s="32" t="str">
        <f t="shared" ca="1" si="38"/>
        <v/>
      </c>
      <c r="E253" s="44" t="str">
        <f t="shared" ca="1" si="39"/>
        <v/>
      </c>
      <c r="F253" s="31" t="str">
        <f t="shared" ca="1" si="40"/>
        <v/>
      </c>
      <c r="G253" s="77" t="str">
        <f t="shared" ca="1" si="41"/>
        <v/>
      </c>
      <c r="N253" s="51" t="str">
        <f t="shared" ca="1" si="33"/>
        <v/>
      </c>
      <c r="O253" s="51" t="str">
        <f t="shared" ca="1" si="34"/>
        <v/>
      </c>
    </row>
    <row r="254" spans="1:15">
      <c r="A254" s="180" t="str">
        <f t="shared" ca="1" si="36"/>
        <v/>
      </c>
      <c r="B254" s="44" t="str">
        <f t="shared" ca="1" si="37"/>
        <v/>
      </c>
      <c r="C254" s="31" t="str">
        <f t="shared" ca="1" si="35"/>
        <v/>
      </c>
      <c r="D254" s="32" t="str">
        <f t="shared" ca="1" si="38"/>
        <v/>
      </c>
      <c r="E254" s="44" t="str">
        <f t="shared" ca="1" si="39"/>
        <v/>
      </c>
      <c r="F254" s="31" t="str">
        <f t="shared" ca="1" si="40"/>
        <v/>
      </c>
      <c r="G254" s="77" t="str">
        <f t="shared" ca="1" si="41"/>
        <v/>
      </c>
      <c r="N254" s="51" t="str">
        <f t="shared" ca="1" si="33"/>
        <v/>
      </c>
      <c r="O254" s="51" t="str">
        <f t="shared" ca="1" si="34"/>
        <v/>
      </c>
    </row>
    <row r="255" spans="1:15">
      <c r="A255" s="180" t="str">
        <f t="shared" ca="1" si="36"/>
        <v/>
      </c>
      <c r="B255" s="44" t="str">
        <f t="shared" ca="1" si="37"/>
        <v/>
      </c>
      <c r="C255" s="31" t="str">
        <f t="shared" ca="1" si="35"/>
        <v/>
      </c>
      <c r="D255" s="32" t="str">
        <f t="shared" ca="1" si="38"/>
        <v/>
      </c>
      <c r="E255" s="44" t="str">
        <f t="shared" ca="1" si="39"/>
        <v/>
      </c>
      <c r="F255" s="31" t="str">
        <f t="shared" ca="1" si="40"/>
        <v/>
      </c>
      <c r="G255" s="77" t="str">
        <f t="shared" ca="1" si="41"/>
        <v/>
      </c>
      <c r="N255" s="51" t="str">
        <f t="shared" ca="1" si="33"/>
        <v/>
      </c>
      <c r="O255" s="51" t="str">
        <f t="shared" ca="1" si="34"/>
        <v/>
      </c>
    </row>
    <row r="256" spans="1:15">
      <c r="A256" s="180" t="str">
        <f t="shared" ca="1" si="36"/>
        <v/>
      </c>
      <c r="B256" s="44" t="str">
        <f t="shared" ca="1" si="37"/>
        <v/>
      </c>
      <c r="C256" s="31" t="str">
        <f t="shared" ca="1" si="35"/>
        <v/>
      </c>
      <c r="D256" s="32" t="str">
        <f t="shared" ca="1" si="38"/>
        <v/>
      </c>
      <c r="E256" s="44" t="str">
        <f t="shared" ca="1" si="39"/>
        <v/>
      </c>
      <c r="F256" s="31" t="str">
        <f t="shared" ca="1" si="40"/>
        <v/>
      </c>
      <c r="G256" s="77" t="str">
        <f t="shared" ca="1" si="41"/>
        <v/>
      </c>
      <c r="N256" s="51" t="str">
        <f t="shared" ca="1" si="33"/>
        <v/>
      </c>
      <c r="O256" s="51" t="str">
        <f t="shared" ca="1" si="34"/>
        <v/>
      </c>
    </row>
    <row r="257" spans="1:15">
      <c r="A257" s="180" t="str">
        <f t="shared" ca="1" si="36"/>
        <v/>
      </c>
      <c r="B257" s="44" t="str">
        <f t="shared" ca="1" si="37"/>
        <v/>
      </c>
      <c r="C257" s="31" t="str">
        <f t="shared" ca="1" si="35"/>
        <v/>
      </c>
      <c r="D257" s="32" t="str">
        <f t="shared" ca="1" si="38"/>
        <v/>
      </c>
      <c r="E257" s="44" t="str">
        <f t="shared" ca="1" si="39"/>
        <v/>
      </c>
      <c r="F257" s="31" t="str">
        <f t="shared" ca="1" si="40"/>
        <v/>
      </c>
      <c r="G257" s="77" t="str">
        <f t="shared" ca="1" si="41"/>
        <v/>
      </c>
      <c r="N257" s="51" t="str">
        <f t="shared" ca="1" si="33"/>
        <v/>
      </c>
      <c r="O257" s="51" t="str">
        <f t="shared" ca="1" si="34"/>
        <v/>
      </c>
    </row>
    <row r="258" spans="1:15">
      <c r="A258" s="180" t="str">
        <f t="shared" ca="1" si="36"/>
        <v/>
      </c>
      <c r="B258" s="44" t="str">
        <f t="shared" ca="1" si="37"/>
        <v/>
      </c>
      <c r="C258" s="31" t="str">
        <f t="shared" ca="1" si="35"/>
        <v/>
      </c>
      <c r="D258" s="32" t="str">
        <f t="shared" ca="1" si="38"/>
        <v/>
      </c>
      <c r="E258" s="44" t="str">
        <f t="shared" ca="1" si="39"/>
        <v/>
      </c>
      <c r="F258" s="31" t="str">
        <f t="shared" ca="1" si="40"/>
        <v/>
      </c>
      <c r="G258" s="77" t="str">
        <f t="shared" ca="1" si="41"/>
        <v/>
      </c>
      <c r="N258" s="51" t="str">
        <f t="shared" ca="1" si="33"/>
        <v/>
      </c>
      <c r="O258" s="51" t="str">
        <f t="shared" ca="1" si="34"/>
        <v/>
      </c>
    </row>
    <row r="259" spans="1:15">
      <c r="A259" s="180" t="str">
        <f t="shared" ca="1" si="36"/>
        <v/>
      </c>
      <c r="B259" s="44" t="str">
        <f t="shared" ca="1" si="37"/>
        <v/>
      </c>
      <c r="C259" s="31" t="str">
        <f t="shared" ca="1" si="35"/>
        <v/>
      </c>
      <c r="D259" s="32" t="str">
        <f t="shared" ca="1" si="38"/>
        <v/>
      </c>
      <c r="E259" s="44" t="str">
        <f t="shared" ca="1" si="39"/>
        <v/>
      </c>
      <c r="F259" s="31" t="str">
        <f t="shared" ca="1" si="40"/>
        <v/>
      </c>
      <c r="G259" s="77" t="str">
        <f t="shared" ca="1" si="41"/>
        <v/>
      </c>
      <c r="N259" s="51" t="str">
        <f t="shared" ca="1" si="33"/>
        <v/>
      </c>
      <c r="O259" s="51" t="str">
        <f t="shared" ca="1" si="34"/>
        <v/>
      </c>
    </row>
    <row r="260" spans="1:15">
      <c r="A260" s="180" t="str">
        <f t="shared" ca="1" si="36"/>
        <v/>
      </c>
      <c r="B260" s="44" t="str">
        <f t="shared" ca="1" si="37"/>
        <v/>
      </c>
      <c r="C260" s="31" t="str">
        <f t="shared" ca="1" si="35"/>
        <v/>
      </c>
      <c r="D260" s="32" t="str">
        <f t="shared" ca="1" si="38"/>
        <v/>
      </c>
      <c r="E260" s="44" t="str">
        <f t="shared" ca="1" si="39"/>
        <v/>
      </c>
      <c r="F260" s="31" t="str">
        <f t="shared" ca="1" si="40"/>
        <v/>
      </c>
      <c r="G260" s="77" t="str">
        <f t="shared" ca="1" si="41"/>
        <v/>
      </c>
      <c r="N260" s="51" t="str">
        <f t="shared" ref="N260:N323" ca="1" si="42">IF(COUNTIF(L:L,J260),J260,"")</f>
        <v/>
      </c>
      <c r="O260" s="51" t="str">
        <f t="shared" ref="O260:O323" ca="1" si="43">IF(N260&gt;$A$14,N260,"")</f>
        <v/>
      </c>
    </row>
    <row r="261" spans="1:15">
      <c r="A261" s="180" t="str">
        <f t="shared" ca="1" si="36"/>
        <v/>
      </c>
      <c r="B261" s="44" t="str">
        <f t="shared" ca="1" si="37"/>
        <v/>
      </c>
      <c r="C261" s="31" t="str">
        <f t="shared" ca="1" si="35"/>
        <v/>
      </c>
      <c r="D261" s="32" t="str">
        <f t="shared" ca="1" si="38"/>
        <v/>
      </c>
      <c r="E261" s="44" t="str">
        <f t="shared" ca="1" si="39"/>
        <v/>
      </c>
      <c r="F261" s="31" t="str">
        <f t="shared" ca="1" si="40"/>
        <v/>
      </c>
      <c r="G261" s="77" t="str">
        <f t="shared" ca="1" si="41"/>
        <v/>
      </c>
      <c r="N261" s="51" t="str">
        <f t="shared" ca="1" si="42"/>
        <v/>
      </c>
      <c r="O261" s="51" t="str">
        <f t="shared" ca="1" si="43"/>
        <v/>
      </c>
    </row>
    <row r="262" spans="1:15">
      <c r="A262" s="180" t="str">
        <f t="shared" ca="1" si="36"/>
        <v/>
      </c>
      <c r="B262" s="44" t="str">
        <f t="shared" ca="1" si="37"/>
        <v/>
      </c>
      <c r="C262" s="31" t="str">
        <f t="shared" ca="1" si="35"/>
        <v/>
      </c>
      <c r="D262" s="32" t="str">
        <f t="shared" ca="1" si="38"/>
        <v/>
      </c>
      <c r="E262" s="44" t="str">
        <f t="shared" ca="1" si="39"/>
        <v/>
      </c>
      <c r="F262" s="31" t="str">
        <f t="shared" ca="1" si="40"/>
        <v/>
      </c>
      <c r="G262" s="77" t="str">
        <f t="shared" ca="1" si="41"/>
        <v/>
      </c>
      <c r="N262" s="51" t="str">
        <f t="shared" ca="1" si="42"/>
        <v/>
      </c>
      <c r="O262" s="51" t="str">
        <f t="shared" ca="1" si="43"/>
        <v/>
      </c>
    </row>
    <row r="263" spans="1:15">
      <c r="A263" s="180" t="str">
        <f t="shared" ca="1" si="36"/>
        <v/>
      </c>
      <c r="B263" s="44" t="str">
        <f t="shared" ca="1" si="37"/>
        <v/>
      </c>
      <c r="C263" s="31" t="str">
        <f t="shared" ca="1" si="35"/>
        <v/>
      </c>
      <c r="D263" s="32" t="str">
        <f t="shared" ca="1" si="38"/>
        <v/>
      </c>
      <c r="E263" s="44" t="str">
        <f t="shared" ca="1" si="39"/>
        <v/>
      </c>
      <c r="F263" s="31" t="str">
        <f t="shared" ca="1" si="40"/>
        <v/>
      </c>
      <c r="G263" s="77" t="str">
        <f t="shared" ca="1" si="41"/>
        <v/>
      </c>
      <c r="N263" s="51" t="str">
        <f t="shared" ca="1" si="42"/>
        <v/>
      </c>
      <c r="O263" s="51" t="str">
        <f t="shared" ca="1" si="43"/>
        <v/>
      </c>
    </row>
    <row r="264" spans="1:15">
      <c r="A264" s="180" t="str">
        <f t="shared" ca="1" si="36"/>
        <v/>
      </c>
      <c r="B264" s="44" t="str">
        <f t="shared" ca="1" si="37"/>
        <v/>
      </c>
      <c r="C264" s="31" t="str">
        <f t="shared" ca="1" si="35"/>
        <v/>
      </c>
      <c r="D264" s="32" t="str">
        <f t="shared" ca="1" si="38"/>
        <v/>
      </c>
      <c r="E264" s="44" t="str">
        <f t="shared" ca="1" si="39"/>
        <v/>
      </c>
      <c r="F264" s="31" t="str">
        <f t="shared" ca="1" si="40"/>
        <v/>
      </c>
      <c r="G264" s="77" t="str">
        <f t="shared" ca="1" si="41"/>
        <v/>
      </c>
      <c r="N264" s="51" t="str">
        <f t="shared" ca="1" si="42"/>
        <v/>
      </c>
      <c r="O264" s="51" t="str">
        <f t="shared" ca="1" si="43"/>
        <v/>
      </c>
    </row>
    <row r="265" spans="1:15">
      <c r="A265" s="180" t="str">
        <f t="shared" ca="1" si="36"/>
        <v/>
      </c>
      <c r="B265" s="44" t="str">
        <f t="shared" ca="1" si="37"/>
        <v/>
      </c>
      <c r="C265" s="31" t="str">
        <f t="shared" ca="1" si="35"/>
        <v/>
      </c>
      <c r="D265" s="32" t="str">
        <f t="shared" ca="1" si="38"/>
        <v/>
      </c>
      <c r="E265" s="44" t="str">
        <f t="shared" ca="1" si="39"/>
        <v/>
      </c>
      <c r="F265" s="31" t="str">
        <f t="shared" ca="1" si="40"/>
        <v/>
      </c>
      <c r="G265" s="77" t="str">
        <f t="shared" ca="1" si="41"/>
        <v/>
      </c>
      <c r="N265" s="51" t="str">
        <f t="shared" ca="1" si="42"/>
        <v/>
      </c>
      <c r="O265" s="51" t="str">
        <f t="shared" ca="1" si="43"/>
        <v/>
      </c>
    </row>
    <row r="266" spans="1:15">
      <c r="A266" s="180" t="str">
        <f t="shared" ca="1" si="36"/>
        <v/>
      </c>
      <c r="B266" s="44" t="str">
        <f t="shared" ca="1" si="37"/>
        <v/>
      </c>
      <c r="C266" s="31" t="str">
        <f t="shared" ca="1" si="35"/>
        <v/>
      </c>
      <c r="D266" s="32" t="str">
        <f t="shared" ca="1" si="38"/>
        <v/>
      </c>
      <c r="E266" s="44" t="str">
        <f t="shared" ca="1" si="39"/>
        <v/>
      </c>
      <c r="F266" s="31" t="str">
        <f t="shared" ca="1" si="40"/>
        <v/>
      </c>
      <c r="G266" s="77" t="str">
        <f t="shared" ca="1" si="41"/>
        <v/>
      </c>
      <c r="N266" s="51" t="str">
        <f t="shared" ca="1" si="42"/>
        <v/>
      </c>
      <c r="O266" s="51" t="str">
        <f t="shared" ca="1" si="43"/>
        <v/>
      </c>
    </row>
    <row r="267" spans="1:15">
      <c r="A267" s="180" t="str">
        <f t="shared" ca="1" si="36"/>
        <v/>
      </c>
      <c r="B267" s="44" t="str">
        <f t="shared" ca="1" si="37"/>
        <v/>
      </c>
      <c r="C267" s="31" t="str">
        <f t="shared" ca="1" si="35"/>
        <v/>
      </c>
      <c r="D267" s="32" t="str">
        <f t="shared" ca="1" si="38"/>
        <v/>
      </c>
      <c r="E267" s="44" t="str">
        <f t="shared" ca="1" si="39"/>
        <v/>
      </c>
      <c r="F267" s="31" t="str">
        <f t="shared" ca="1" si="40"/>
        <v/>
      </c>
      <c r="G267" s="77" t="str">
        <f t="shared" ca="1" si="41"/>
        <v/>
      </c>
      <c r="N267" s="51" t="str">
        <f t="shared" ca="1" si="42"/>
        <v/>
      </c>
      <c r="O267" s="51" t="str">
        <f t="shared" ca="1" si="43"/>
        <v/>
      </c>
    </row>
    <row r="268" spans="1:15">
      <c r="A268" s="180" t="str">
        <f t="shared" ca="1" si="36"/>
        <v/>
      </c>
      <c r="B268" s="44" t="str">
        <f t="shared" ca="1" si="37"/>
        <v/>
      </c>
      <c r="C268" s="31" t="str">
        <f t="shared" ca="1" si="35"/>
        <v/>
      </c>
      <c r="D268" s="32" t="str">
        <f t="shared" ca="1" si="38"/>
        <v/>
      </c>
      <c r="E268" s="44" t="str">
        <f t="shared" ca="1" si="39"/>
        <v/>
      </c>
      <c r="F268" s="31" t="str">
        <f t="shared" ca="1" si="40"/>
        <v/>
      </c>
      <c r="G268" s="77" t="str">
        <f t="shared" ca="1" si="41"/>
        <v/>
      </c>
      <c r="N268" s="51" t="str">
        <f t="shared" ca="1" si="42"/>
        <v/>
      </c>
      <c r="O268" s="51" t="str">
        <f t="shared" ca="1" si="43"/>
        <v/>
      </c>
    </row>
    <row r="269" spans="1:15">
      <c r="A269" s="180" t="str">
        <f t="shared" ca="1" si="36"/>
        <v/>
      </c>
      <c r="B269" s="44" t="str">
        <f t="shared" ca="1" si="37"/>
        <v/>
      </c>
      <c r="C269" s="31" t="str">
        <f t="shared" ca="1" si="35"/>
        <v/>
      </c>
      <c r="D269" s="32" t="str">
        <f t="shared" ca="1" si="38"/>
        <v/>
      </c>
      <c r="E269" s="44" t="str">
        <f t="shared" ca="1" si="39"/>
        <v/>
      </c>
      <c r="F269" s="31" t="str">
        <f t="shared" ca="1" si="40"/>
        <v/>
      </c>
      <c r="G269" s="77" t="str">
        <f t="shared" ca="1" si="41"/>
        <v/>
      </c>
      <c r="N269" s="51" t="str">
        <f t="shared" ca="1" si="42"/>
        <v/>
      </c>
      <c r="O269" s="51" t="str">
        <f t="shared" ca="1" si="43"/>
        <v/>
      </c>
    </row>
    <row r="270" spans="1:15">
      <c r="A270" s="180" t="str">
        <f t="shared" ca="1" si="36"/>
        <v/>
      </c>
      <c r="B270" s="44" t="str">
        <f t="shared" ca="1" si="37"/>
        <v/>
      </c>
      <c r="C270" s="31" t="str">
        <f t="shared" ca="1" si="35"/>
        <v/>
      </c>
      <c r="D270" s="32" t="str">
        <f t="shared" ca="1" si="38"/>
        <v/>
      </c>
      <c r="E270" s="44" t="str">
        <f t="shared" ca="1" si="39"/>
        <v/>
      </c>
      <c r="F270" s="31" t="str">
        <f t="shared" ca="1" si="40"/>
        <v/>
      </c>
      <c r="G270" s="77" t="str">
        <f t="shared" ca="1" si="41"/>
        <v/>
      </c>
      <c r="N270" s="51" t="str">
        <f t="shared" ca="1" si="42"/>
        <v/>
      </c>
      <c r="O270" s="51" t="str">
        <f t="shared" ca="1" si="43"/>
        <v/>
      </c>
    </row>
    <row r="271" spans="1:15">
      <c r="A271" s="180" t="str">
        <f t="shared" ca="1" si="36"/>
        <v/>
      </c>
      <c r="B271" s="44" t="str">
        <f t="shared" ca="1" si="37"/>
        <v/>
      </c>
      <c r="C271" s="31" t="str">
        <f t="shared" ca="1" si="35"/>
        <v/>
      </c>
      <c r="D271" s="32" t="str">
        <f t="shared" ca="1" si="38"/>
        <v/>
      </c>
      <c r="E271" s="44" t="str">
        <f t="shared" ca="1" si="39"/>
        <v/>
      </c>
      <c r="F271" s="31" t="str">
        <f t="shared" ca="1" si="40"/>
        <v/>
      </c>
      <c r="G271" s="77" t="str">
        <f t="shared" ca="1" si="41"/>
        <v/>
      </c>
      <c r="N271" s="51" t="str">
        <f t="shared" ca="1" si="42"/>
        <v/>
      </c>
      <c r="O271" s="51" t="str">
        <f t="shared" ca="1" si="43"/>
        <v/>
      </c>
    </row>
    <row r="272" spans="1:15">
      <c r="A272" s="180" t="str">
        <f t="shared" ca="1" si="36"/>
        <v/>
      </c>
      <c r="B272" s="44" t="str">
        <f t="shared" ca="1" si="37"/>
        <v/>
      </c>
      <c r="C272" s="31" t="str">
        <f t="shared" ref="C272:C335" ca="1" si="44">IF(ISERROR(B272-2),"",-1*(B272-$B$14)*$B$8*$B$5*10^(-4))</f>
        <v/>
      </c>
      <c r="D272" s="32" t="str">
        <f t="shared" ca="1" si="38"/>
        <v/>
      </c>
      <c r="E272" s="44" t="str">
        <f t="shared" ca="1" si="39"/>
        <v/>
      </c>
      <c r="F272" s="31" t="str">
        <f t="shared" ca="1" si="40"/>
        <v/>
      </c>
      <c r="G272" s="77" t="str">
        <f t="shared" ca="1" si="41"/>
        <v/>
      </c>
      <c r="N272" s="51" t="str">
        <f t="shared" ca="1" si="42"/>
        <v/>
      </c>
      <c r="O272" s="51" t="str">
        <f t="shared" ca="1" si="43"/>
        <v/>
      </c>
    </row>
    <row r="273" spans="1:15">
      <c r="A273" s="180" t="str">
        <f t="shared" ca="1" si="36"/>
        <v/>
      </c>
      <c r="B273" s="44" t="str">
        <f t="shared" ca="1" si="37"/>
        <v/>
      </c>
      <c r="C273" s="31" t="str">
        <f t="shared" ca="1" si="44"/>
        <v/>
      </c>
      <c r="D273" s="32" t="str">
        <f t="shared" ca="1" si="38"/>
        <v/>
      </c>
      <c r="E273" s="44" t="str">
        <f t="shared" ca="1" si="39"/>
        <v/>
      </c>
      <c r="F273" s="31" t="str">
        <f t="shared" ca="1" si="40"/>
        <v/>
      </c>
      <c r="G273" s="77" t="str">
        <f t="shared" ca="1" si="41"/>
        <v/>
      </c>
      <c r="N273" s="51" t="str">
        <f t="shared" ca="1" si="42"/>
        <v/>
      </c>
      <c r="O273" s="51" t="str">
        <f t="shared" ca="1" si="43"/>
        <v/>
      </c>
    </row>
    <row r="274" spans="1:15">
      <c r="A274" s="180" t="str">
        <f t="shared" ca="1" si="36"/>
        <v/>
      </c>
      <c r="B274" s="44" t="str">
        <f t="shared" ca="1" si="37"/>
        <v/>
      </c>
      <c r="C274" s="31" t="str">
        <f t="shared" ca="1" si="44"/>
        <v/>
      </c>
      <c r="D274" s="32" t="str">
        <f t="shared" ca="1" si="38"/>
        <v/>
      </c>
      <c r="E274" s="44" t="str">
        <f t="shared" ca="1" si="39"/>
        <v/>
      </c>
      <c r="F274" s="31" t="str">
        <f t="shared" ca="1" si="40"/>
        <v/>
      </c>
      <c r="G274" s="77" t="str">
        <f t="shared" ca="1" si="41"/>
        <v/>
      </c>
      <c r="N274" s="51" t="str">
        <f t="shared" ca="1" si="42"/>
        <v/>
      </c>
      <c r="O274" s="51" t="str">
        <f t="shared" ca="1" si="43"/>
        <v/>
      </c>
    </row>
    <row r="275" spans="1:15">
      <c r="A275" s="180" t="str">
        <f t="shared" ca="1" si="36"/>
        <v/>
      </c>
      <c r="B275" s="44" t="str">
        <f t="shared" ca="1" si="37"/>
        <v/>
      </c>
      <c r="C275" s="31" t="str">
        <f t="shared" ca="1" si="44"/>
        <v/>
      </c>
      <c r="D275" s="32" t="str">
        <f t="shared" ca="1" si="38"/>
        <v/>
      </c>
      <c r="E275" s="44" t="str">
        <f t="shared" ca="1" si="39"/>
        <v/>
      </c>
      <c r="F275" s="31" t="str">
        <f t="shared" ca="1" si="40"/>
        <v/>
      </c>
      <c r="G275" s="77" t="str">
        <f t="shared" ca="1" si="41"/>
        <v/>
      </c>
      <c r="N275" s="51" t="str">
        <f t="shared" ca="1" si="42"/>
        <v/>
      </c>
      <c r="O275" s="51" t="str">
        <f t="shared" ca="1" si="43"/>
        <v/>
      </c>
    </row>
    <row r="276" spans="1:15">
      <c r="A276" s="180" t="str">
        <f t="shared" ca="1" si="36"/>
        <v/>
      </c>
      <c r="B276" s="44" t="str">
        <f t="shared" ca="1" si="37"/>
        <v/>
      </c>
      <c r="C276" s="31" t="str">
        <f t="shared" ca="1" si="44"/>
        <v/>
      </c>
      <c r="D276" s="32" t="str">
        <f t="shared" ca="1" si="38"/>
        <v/>
      </c>
      <c r="E276" s="44" t="str">
        <f t="shared" ca="1" si="39"/>
        <v/>
      </c>
      <c r="F276" s="31" t="str">
        <f t="shared" ca="1" si="40"/>
        <v/>
      </c>
      <c r="G276" s="77" t="str">
        <f t="shared" ca="1" si="41"/>
        <v/>
      </c>
      <c r="N276" s="51" t="str">
        <f t="shared" ca="1" si="42"/>
        <v/>
      </c>
      <c r="O276" s="51" t="str">
        <f t="shared" ca="1" si="43"/>
        <v/>
      </c>
    </row>
    <row r="277" spans="1:15">
      <c r="A277" s="180" t="str">
        <f t="shared" ca="1" si="36"/>
        <v/>
      </c>
      <c r="B277" s="44" t="str">
        <f t="shared" ca="1" si="37"/>
        <v/>
      </c>
      <c r="C277" s="31" t="str">
        <f t="shared" ca="1" si="44"/>
        <v/>
      </c>
      <c r="D277" s="32" t="str">
        <f t="shared" ca="1" si="38"/>
        <v/>
      </c>
      <c r="E277" s="44" t="str">
        <f t="shared" ca="1" si="39"/>
        <v/>
      </c>
      <c r="F277" s="31" t="str">
        <f t="shared" ca="1" si="40"/>
        <v/>
      </c>
      <c r="G277" s="77" t="str">
        <f t="shared" ca="1" si="41"/>
        <v/>
      </c>
      <c r="N277" s="51" t="str">
        <f t="shared" ca="1" si="42"/>
        <v/>
      </c>
      <c r="O277" s="51" t="str">
        <f t="shared" ca="1" si="43"/>
        <v/>
      </c>
    </row>
    <row r="278" spans="1:15">
      <c r="A278" s="180" t="str">
        <f t="shared" ca="1" si="36"/>
        <v/>
      </c>
      <c r="B278" s="44" t="str">
        <f t="shared" ca="1" si="37"/>
        <v/>
      </c>
      <c r="C278" s="31" t="str">
        <f t="shared" ca="1" si="44"/>
        <v/>
      </c>
      <c r="D278" s="32" t="str">
        <f t="shared" ca="1" si="38"/>
        <v/>
      </c>
      <c r="E278" s="44" t="str">
        <f t="shared" ca="1" si="39"/>
        <v/>
      </c>
      <c r="F278" s="31" t="str">
        <f t="shared" ca="1" si="40"/>
        <v/>
      </c>
      <c r="G278" s="77" t="str">
        <f t="shared" ca="1" si="41"/>
        <v/>
      </c>
      <c r="N278" s="51" t="str">
        <f t="shared" ca="1" si="42"/>
        <v/>
      </c>
      <c r="O278" s="51" t="str">
        <f t="shared" ca="1" si="43"/>
        <v/>
      </c>
    </row>
    <row r="279" spans="1:15">
      <c r="A279" s="180" t="str">
        <f t="shared" ca="1" si="36"/>
        <v/>
      </c>
      <c r="B279" s="44" t="str">
        <f t="shared" ca="1" si="37"/>
        <v/>
      </c>
      <c r="C279" s="31" t="str">
        <f t="shared" ca="1" si="44"/>
        <v/>
      </c>
      <c r="D279" s="32" t="str">
        <f t="shared" ca="1" si="38"/>
        <v/>
      </c>
      <c r="E279" s="44" t="str">
        <f t="shared" ca="1" si="39"/>
        <v/>
      </c>
      <c r="F279" s="31" t="str">
        <f t="shared" ca="1" si="40"/>
        <v/>
      </c>
      <c r="G279" s="77" t="str">
        <f t="shared" ca="1" si="41"/>
        <v/>
      </c>
      <c r="N279" s="51" t="str">
        <f t="shared" ca="1" si="42"/>
        <v/>
      </c>
      <c r="O279" s="51" t="str">
        <f t="shared" ca="1" si="43"/>
        <v/>
      </c>
    </row>
    <row r="280" spans="1:15">
      <c r="A280" s="180" t="str">
        <f t="shared" ca="1" si="36"/>
        <v/>
      </c>
      <c r="B280" s="44" t="str">
        <f t="shared" ca="1" si="37"/>
        <v/>
      </c>
      <c r="C280" s="31" t="str">
        <f t="shared" ca="1" si="44"/>
        <v/>
      </c>
      <c r="D280" s="32" t="str">
        <f t="shared" ca="1" si="38"/>
        <v/>
      </c>
      <c r="E280" s="44" t="str">
        <f t="shared" ca="1" si="39"/>
        <v/>
      </c>
      <c r="F280" s="31" t="str">
        <f t="shared" ca="1" si="40"/>
        <v/>
      </c>
      <c r="G280" s="77" t="str">
        <f t="shared" ca="1" si="41"/>
        <v/>
      </c>
      <c r="N280" s="51" t="str">
        <f t="shared" ca="1" si="42"/>
        <v/>
      </c>
      <c r="O280" s="51" t="str">
        <f t="shared" ca="1" si="43"/>
        <v/>
      </c>
    </row>
    <row r="281" spans="1:15">
      <c r="A281" s="180" t="str">
        <f t="shared" ca="1" si="36"/>
        <v/>
      </c>
      <c r="B281" s="44" t="str">
        <f t="shared" ca="1" si="37"/>
        <v/>
      </c>
      <c r="C281" s="31" t="str">
        <f t="shared" ca="1" si="44"/>
        <v/>
      </c>
      <c r="D281" s="32" t="str">
        <f t="shared" ca="1" si="38"/>
        <v/>
      </c>
      <c r="E281" s="44" t="str">
        <f t="shared" ca="1" si="39"/>
        <v/>
      </c>
      <c r="F281" s="31" t="str">
        <f t="shared" ca="1" si="40"/>
        <v/>
      </c>
      <c r="G281" s="77" t="str">
        <f t="shared" ca="1" si="41"/>
        <v/>
      </c>
      <c r="N281" s="51" t="str">
        <f t="shared" ca="1" si="42"/>
        <v/>
      </c>
      <c r="O281" s="51" t="str">
        <f t="shared" ca="1" si="43"/>
        <v/>
      </c>
    </row>
    <row r="282" spans="1:15">
      <c r="A282" s="180" t="str">
        <f t="shared" ca="1" si="36"/>
        <v/>
      </c>
      <c r="B282" s="44" t="str">
        <f t="shared" ca="1" si="37"/>
        <v/>
      </c>
      <c r="C282" s="31" t="str">
        <f t="shared" ca="1" si="44"/>
        <v/>
      </c>
      <c r="D282" s="32" t="str">
        <f t="shared" ca="1" si="38"/>
        <v/>
      </c>
      <c r="E282" s="44" t="str">
        <f t="shared" ca="1" si="39"/>
        <v/>
      </c>
      <c r="F282" s="31" t="str">
        <f t="shared" ca="1" si="40"/>
        <v/>
      </c>
      <c r="G282" s="77" t="str">
        <f t="shared" ca="1" si="41"/>
        <v/>
      </c>
      <c r="N282" s="51" t="str">
        <f t="shared" ca="1" si="42"/>
        <v/>
      </c>
      <c r="O282" s="51" t="str">
        <f t="shared" ca="1" si="43"/>
        <v/>
      </c>
    </row>
    <row r="283" spans="1:15">
      <c r="A283" s="180" t="str">
        <f t="shared" ca="1" si="36"/>
        <v/>
      </c>
      <c r="B283" s="44" t="str">
        <f t="shared" ca="1" si="37"/>
        <v/>
      </c>
      <c r="C283" s="31" t="str">
        <f t="shared" ca="1" si="44"/>
        <v/>
      </c>
      <c r="D283" s="32" t="str">
        <f t="shared" ca="1" si="38"/>
        <v/>
      </c>
      <c r="E283" s="44" t="str">
        <f t="shared" ca="1" si="39"/>
        <v/>
      </c>
      <c r="F283" s="31" t="str">
        <f t="shared" ca="1" si="40"/>
        <v/>
      </c>
      <c r="G283" s="77" t="str">
        <f t="shared" ca="1" si="41"/>
        <v/>
      </c>
      <c r="N283" s="51" t="str">
        <f t="shared" ca="1" si="42"/>
        <v/>
      </c>
      <c r="O283" s="51" t="str">
        <f t="shared" ca="1" si="43"/>
        <v/>
      </c>
    </row>
    <row r="284" spans="1:15">
      <c r="A284" s="180" t="str">
        <f t="shared" ca="1" si="36"/>
        <v/>
      </c>
      <c r="B284" s="44" t="str">
        <f t="shared" ca="1" si="37"/>
        <v/>
      </c>
      <c r="C284" s="31" t="str">
        <f t="shared" ca="1" si="44"/>
        <v/>
      </c>
      <c r="D284" s="32" t="str">
        <f t="shared" ca="1" si="38"/>
        <v/>
      </c>
      <c r="E284" s="44" t="str">
        <f t="shared" ca="1" si="39"/>
        <v/>
      </c>
      <c r="F284" s="31" t="str">
        <f t="shared" ca="1" si="40"/>
        <v/>
      </c>
      <c r="G284" s="77" t="str">
        <f t="shared" ca="1" si="41"/>
        <v/>
      </c>
      <c r="N284" s="51" t="str">
        <f t="shared" ca="1" si="42"/>
        <v/>
      </c>
      <c r="O284" s="51" t="str">
        <f t="shared" ca="1" si="43"/>
        <v/>
      </c>
    </row>
    <row r="285" spans="1:15">
      <c r="A285" s="180" t="str">
        <f t="shared" ca="1" si="36"/>
        <v/>
      </c>
      <c r="B285" s="44" t="str">
        <f t="shared" ca="1" si="37"/>
        <v/>
      </c>
      <c r="C285" s="31" t="str">
        <f t="shared" ca="1" si="44"/>
        <v/>
      </c>
      <c r="D285" s="32" t="str">
        <f t="shared" ca="1" si="38"/>
        <v/>
      </c>
      <c r="E285" s="44" t="str">
        <f t="shared" ca="1" si="39"/>
        <v/>
      </c>
      <c r="F285" s="31" t="str">
        <f t="shared" ca="1" si="40"/>
        <v/>
      </c>
      <c r="G285" s="77" t="str">
        <f t="shared" ca="1" si="41"/>
        <v/>
      </c>
      <c r="N285" s="51" t="str">
        <f t="shared" ca="1" si="42"/>
        <v/>
      </c>
      <c r="O285" s="51" t="str">
        <f t="shared" ca="1" si="43"/>
        <v/>
      </c>
    </row>
    <row r="286" spans="1:15">
      <c r="A286" s="180" t="str">
        <f t="shared" ca="1" si="36"/>
        <v/>
      </c>
      <c r="B286" s="44" t="str">
        <f t="shared" ca="1" si="37"/>
        <v/>
      </c>
      <c r="C286" s="31" t="str">
        <f t="shared" ca="1" si="44"/>
        <v/>
      </c>
      <c r="D286" s="32" t="str">
        <f t="shared" ca="1" si="38"/>
        <v/>
      </c>
      <c r="E286" s="44" t="str">
        <f t="shared" ca="1" si="39"/>
        <v/>
      </c>
      <c r="F286" s="31" t="str">
        <f t="shared" ca="1" si="40"/>
        <v/>
      </c>
      <c r="G286" s="77" t="str">
        <f t="shared" ca="1" si="41"/>
        <v/>
      </c>
      <c r="N286" s="51" t="str">
        <f t="shared" ca="1" si="42"/>
        <v/>
      </c>
      <c r="O286" s="51" t="str">
        <f t="shared" ca="1" si="43"/>
        <v/>
      </c>
    </row>
    <row r="287" spans="1:15">
      <c r="A287" s="180" t="str">
        <f t="shared" ref="A287:A350" ca="1" si="45">IF(AND(ISBLANK(P276), A286 = $P$1),NOW(),IF(ISBLANK(P276),"",P276))</f>
        <v/>
      </c>
      <c r="B287" s="44" t="str">
        <f t="shared" ref="B287:B350" ca="1" si="46">IF(COUNTIF(J:J,A287)=1,VLOOKUP(A287,J:K,2), IF(COUNTIF(J:J,A287)=0,$B$10,""))</f>
        <v/>
      </c>
      <c r="C287" s="31" t="str">
        <f t="shared" ca="1" si="44"/>
        <v/>
      </c>
      <c r="D287" s="32" t="str">
        <f t="shared" ref="D287:D350" ca="1" si="47">IF(ISERROR(B287-2),"",ROUNDUP(A287-$A$14,0)/360*$B$6*$B$5)</f>
        <v/>
      </c>
      <c r="E287" s="44" t="str">
        <f t="shared" ref="E287:E350" ca="1" si="48">IF(COUNTIF(J:J,A287)=1,VLOOKUP(A287,L:M,2), IF(COUNTIF(J:J,A287)=0,$C$10,""))</f>
        <v/>
      </c>
      <c r="F287" s="31" t="str">
        <f t="shared" ref="F287:F350" ca="1" si="49">IF(ISERROR(B287-2),"",(E287-$E$14)*$C$5*100)</f>
        <v/>
      </c>
      <c r="G287" s="77" t="str">
        <f t="shared" ref="G287:G350" ca="1" si="50">IF(ISERROR(B287-2),"",C287+D287+F287)</f>
        <v/>
      </c>
      <c r="N287" s="51" t="str">
        <f t="shared" ca="1" si="42"/>
        <v/>
      </c>
      <c r="O287" s="51" t="str">
        <f t="shared" ca="1" si="43"/>
        <v/>
      </c>
    </row>
    <row r="288" spans="1:15">
      <c r="A288" s="180" t="str">
        <f t="shared" ca="1" si="45"/>
        <v/>
      </c>
      <c r="B288" s="44" t="str">
        <f t="shared" ca="1" si="46"/>
        <v/>
      </c>
      <c r="C288" s="31" t="str">
        <f t="shared" ca="1" si="44"/>
        <v/>
      </c>
      <c r="D288" s="32" t="str">
        <f t="shared" ca="1" si="47"/>
        <v/>
      </c>
      <c r="E288" s="44" t="str">
        <f t="shared" ca="1" si="48"/>
        <v/>
      </c>
      <c r="F288" s="31" t="str">
        <f t="shared" ca="1" si="49"/>
        <v/>
      </c>
      <c r="G288" s="77" t="str">
        <f t="shared" ca="1" si="50"/>
        <v/>
      </c>
      <c r="N288" s="51" t="str">
        <f t="shared" ca="1" si="42"/>
        <v/>
      </c>
      <c r="O288" s="51" t="str">
        <f t="shared" ca="1" si="43"/>
        <v/>
      </c>
    </row>
    <row r="289" spans="1:15">
      <c r="A289" s="180" t="str">
        <f t="shared" ca="1" si="45"/>
        <v/>
      </c>
      <c r="B289" s="44" t="str">
        <f t="shared" ca="1" si="46"/>
        <v/>
      </c>
      <c r="C289" s="31" t="str">
        <f t="shared" ca="1" si="44"/>
        <v/>
      </c>
      <c r="D289" s="32" t="str">
        <f t="shared" ca="1" si="47"/>
        <v/>
      </c>
      <c r="E289" s="44" t="str">
        <f t="shared" ca="1" si="48"/>
        <v/>
      </c>
      <c r="F289" s="31" t="str">
        <f t="shared" ca="1" si="49"/>
        <v/>
      </c>
      <c r="G289" s="77" t="str">
        <f t="shared" ca="1" si="50"/>
        <v/>
      </c>
      <c r="N289" s="51" t="str">
        <f t="shared" ca="1" si="42"/>
        <v/>
      </c>
      <c r="O289" s="51" t="str">
        <f t="shared" ca="1" si="43"/>
        <v/>
      </c>
    </row>
    <row r="290" spans="1:15">
      <c r="A290" s="180" t="str">
        <f t="shared" ca="1" si="45"/>
        <v/>
      </c>
      <c r="B290" s="44" t="str">
        <f t="shared" ca="1" si="46"/>
        <v/>
      </c>
      <c r="C290" s="31" t="str">
        <f t="shared" ca="1" si="44"/>
        <v/>
      </c>
      <c r="D290" s="32" t="str">
        <f t="shared" ca="1" si="47"/>
        <v/>
      </c>
      <c r="E290" s="44" t="str">
        <f t="shared" ca="1" si="48"/>
        <v/>
      </c>
      <c r="F290" s="31" t="str">
        <f t="shared" ca="1" si="49"/>
        <v/>
      </c>
      <c r="G290" s="77" t="str">
        <f t="shared" ca="1" si="50"/>
        <v/>
      </c>
      <c r="N290" s="51" t="str">
        <f t="shared" ca="1" si="42"/>
        <v/>
      </c>
      <c r="O290" s="51" t="str">
        <f t="shared" ca="1" si="43"/>
        <v/>
      </c>
    </row>
    <row r="291" spans="1:15">
      <c r="A291" s="180" t="str">
        <f t="shared" ca="1" si="45"/>
        <v/>
      </c>
      <c r="B291" s="44" t="str">
        <f t="shared" ca="1" si="46"/>
        <v/>
      </c>
      <c r="C291" s="31" t="str">
        <f t="shared" ca="1" si="44"/>
        <v/>
      </c>
      <c r="D291" s="32" t="str">
        <f t="shared" ca="1" si="47"/>
        <v/>
      </c>
      <c r="E291" s="44" t="str">
        <f t="shared" ca="1" si="48"/>
        <v/>
      </c>
      <c r="F291" s="31" t="str">
        <f t="shared" ca="1" si="49"/>
        <v/>
      </c>
      <c r="G291" s="77" t="str">
        <f t="shared" ca="1" si="50"/>
        <v/>
      </c>
      <c r="N291" s="51" t="str">
        <f t="shared" ca="1" si="42"/>
        <v/>
      </c>
      <c r="O291" s="51" t="str">
        <f t="shared" ca="1" si="43"/>
        <v/>
      </c>
    </row>
    <row r="292" spans="1:15">
      <c r="A292" s="180" t="str">
        <f t="shared" ca="1" si="45"/>
        <v/>
      </c>
      <c r="B292" s="44" t="str">
        <f t="shared" ca="1" si="46"/>
        <v/>
      </c>
      <c r="C292" s="31" t="str">
        <f t="shared" ca="1" si="44"/>
        <v/>
      </c>
      <c r="D292" s="32" t="str">
        <f t="shared" ca="1" si="47"/>
        <v/>
      </c>
      <c r="E292" s="44" t="str">
        <f t="shared" ca="1" si="48"/>
        <v/>
      </c>
      <c r="F292" s="31" t="str">
        <f t="shared" ca="1" si="49"/>
        <v/>
      </c>
      <c r="G292" s="77" t="str">
        <f t="shared" ca="1" si="50"/>
        <v/>
      </c>
      <c r="N292" s="51" t="str">
        <f t="shared" ca="1" si="42"/>
        <v/>
      </c>
      <c r="O292" s="51" t="str">
        <f t="shared" ca="1" si="43"/>
        <v/>
      </c>
    </row>
    <row r="293" spans="1:15">
      <c r="A293" s="180" t="str">
        <f t="shared" ca="1" si="45"/>
        <v/>
      </c>
      <c r="B293" s="44" t="str">
        <f t="shared" ca="1" si="46"/>
        <v/>
      </c>
      <c r="C293" s="31" t="str">
        <f t="shared" ca="1" si="44"/>
        <v/>
      </c>
      <c r="D293" s="32" t="str">
        <f t="shared" ca="1" si="47"/>
        <v/>
      </c>
      <c r="E293" s="44" t="str">
        <f t="shared" ca="1" si="48"/>
        <v/>
      </c>
      <c r="F293" s="31" t="str">
        <f t="shared" ca="1" si="49"/>
        <v/>
      </c>
      <c r="G293" s="77" t="str">
        <f t="shared" ca="1" si="50"/>
        <v/>
      </c>
      <c r="N293" s="51" t="str">
        <f t="shared" ca="1" si="42"/>
        <v/>
      </c>
      <c r="O293" s="51" t="str">
        <f t="shared" ca="1" si="43"/>
        <v/>
      </c>
    </row>
    <row r="294" spans="1:15">
      <c r="A294" s="180" t="str">
        <f t="shared" ca="1" si="45"/>
        <v/>
      </c>
      <c r="B294" s="44" t="str">
        <f t="shared" ca="1" si="46"/>
        <v/>
      </c>
      <c r="C294" s="31" t="str">
        <f t="shared" ca="1" si="44"/>
        <v/>
      </c>
      <c r="D294" s="32" t="str">
        <f t="shared" ca="1" si="47"/>
        <v/>
      </c>
      <c r="E294" s="44" t="str">
        <f t="shared" ca="1" si="48"/>
        <v/>
      </c>
      <c r="F294" s="31" t="str">
        <f t="shared" ca="1" si="49"/>
        <v/>
      </c>
      <c r="G294" s="77" t="str">
        <f t="shared" ca="1" si="50"/>
        <v/>
      </c>
      <c r="N294" s="51" t="str">
        <f t="shared" ca="1" si="42"/>
        <v/>
      </c>
      <c r="O294" s="51" t="str">
        <f t="shared" ca="1" si="43"/>
        <v/>
      </c>
    </row>
    <row r="295" spans="1:15">
      <c r="A295" s="180" t="str">
        <f t="shared" ca="1" si="45"/>
        <v/>
      </c>
      <c r="B295" s="44" t="str">
        <f t="shared" ca="1" si="46"/>
        <v/>
      </c>
      <c r="C295" s="31" t="str">
        <f t="shared" ca="1" si="44"/>
        <v/>
      </c>
      <c r="D295" s="32" t="str">
        <f t="shared" ca="1" si="47"/>
        <v/>
      </c>
      <c r="E295" s="44" t="str">
        <f t="shared" ca="1" si="48"/>
        <v/>
      </c>
      <c r="F295" s="31" t="str">
        <f t="shared" ca="1" si="49"/>
        <v/>
      </c>
      <c r="G295" s="77" t="str">
        <f t="shared" ca="1" si="50"/>
        <v/>
      </c>
      <c r="N295" s="51" t="str">
        <f t="shared" ca="1" si="42"/>
        <v/>
      </c>
      <c r="O295" s="51" t="str">
        <f t="shared" ca="1" si="43"/>
        <v/>
      </c>
    </row>
    <row r="296" spans="1:15">
      <c r="A296" s="180" t="str">
        <f t="shared" ca="1" si="45"/>
        <v/>
      </c>
      <c r="B296" s="44" t="str">
        <f t="shared" ca="1" si="46"/>
        <v/>
      </c>
      <c r="C296" s="31" t="str">
        <f t="shared" ca="1" si="44"/>
        <v/>
      </c>
      <c r="D296" s="32" t="str">
        <f t="shared" ca="1" si="47"/>
        <v/>
      </c>
      <c r="E296" s="44" t="str">
        <f t="shared" ca="1" si="48"/>
        <v/>
      </c>
      <c r="F296" s="31" t="str">
        <f t="shared" ca="1" si="49"/>
        <v/>
      </c>
      <c r="G296" s="77" t="str">
        <f t="shared" ca="1" si="50"/>
        <v/>
      </c>
      <c r="N296" s="51" t="str">
        <f t="shared" ca="1" si="42"/>
        <v/>
      </c>
      <c r="O296" s="51" t="str">
        <f t="shared" ca="1" si="43"/>
        <v/>
      </c>
    </row>
    <row r="297" spans="1:15">
      <c r="A297" s="180" t="str">
        <f t="shared" ca="1" si="45"/>
        <v/>
      </c>
      <c r="B297" s="44" t="str">
        <f t="shared" ca="1" si="46"/>
        <v/>
      </c>
      <c r="C297" s="31" t="str">
        <f t="shared" ca="1" si="44"/>
        <v/>
      </c>
      <c r="D297" s="32" t="str">
        <f t="shared" ca="1" si="47"/>
        <v/>
      </c>
      <c r="E297" s="44" t="str">
        <f t="shared" ca="1" si="48"/>
        <v/>
      </c>
      <c r="F297" s="31" t="str">
        <f t="shared" ca="1" si="49"/>
        <v/>
      </c>
      <c r="G297" s="77" t="str">
        <f t="shared" ca="1" si="50"/>
        <v/>
      </c>
      <c r="N297" s="51" t="str">
        <f t="shared" ca="1" si="42"/>
        <v/>
      </c>
      <c r="O297" s="51" t="str">
        <f t="shared" ca="1" si="43"/>
        <v/>
      </c>
    </row>
    <row r="298" spans="1:15">
      <c r="A298" s="180" t="str">
        <f t="shared" ca="1" si="45"/>
        <v/>
      </c>
      <c r="B298" s="44" t="str">
        <f t="shared" ca="1" si="46"/>
        <v/>
      </c>
      <c r="C298" s="31" t="str">
        <f t="shared" ca="1" si="44"/>
        <v/>
      </c>
      <c r="D298" s="32" t="str">
        <f t="shared" ca="1" si="47"/>
        <v/>
      </c>
      <c r="E298" s="44" t="str">
        <f t="shared" ca="1" si="48"/>
        <v/>
      </c>
      <c r="F298" s="31" t="str">
        <f t="shared" ca="1" si="49"/>
        <v/>
      </c>
      <c r="G298" s="77" t="str">
        <f t="shared" ca="1" si="50"/>
        <v/>
      </c>
      <c r="N298" s="51" t="str">
        <f t="shared" ca="1" si="42"/>
        <v/>
      </c>
      <c r="O298" s="51" t="str">
        <f t="shared" ca="1" si="43"/>
        <v/>
      </c>
    </row>
    <row r="299" spans="1:15">
      <c r="A299" s="180" t="str">
        <f t="shared" ca="1" si="45"/>
        <v/>
      </c>
      <c r="B299" s="44" t="str">
        <f t="shared" ca="1" si="46"/>
        <v/>
      </c>
      <c r="C299" s="31" t="str">
        <f t="shared" ca="1" si="44"/>
        <v/>
      </c>
      <c r="D299" s="32" t="str">
        <f t="shared" ca="1" si="47"/>
        <v/>
      </c>
      <c r="E299" s="44" t="str">
        <f t="shared" ca="1" si="48"/>
        <v/>
      </c>
      <c r="F299" s="31" t="str">
        <f t="shared" ca="1" si="49"/>
        <v/>
      </c>
      <c r="G299" s="77" t="str">
        <f t="shared" ca="1" si="50"/>
        <v/>
      </c>
      <c r="N299" s="51" t="str">
        <f t="shared" ca="1" si="42"/>
        <v/>
      </c>
      <c r="O299" s="51" t="str">
        <f t="shared" ca="1" si="43"/>
        <v/>
      </c>
    </row>
    <row r="300" spans="1:15">
      <c r="A300" s="180" t="str">
        <f t="shared" ca="1" si="45"/>
        <v/>
      </c>
      <c r="B300" s="44" t="str">
        <f t="shared" ca="1" si="46"/>
        <v/>
      </c>
      <c r="C300" s="31" t="str">
        <f t="shared" ca="1" si="44"/>
        <v/>
      </c>
      <c r="D300" s="32" t="str">
        <f t="shared" ca="1" si="47"/>
        <v/>
      </c>
      <c r="E300" s="44" t="str">
        <f t="shared" ca="1" si="48"/>
        <v/>
      </c>
      <c r="F300" s="31" t="str">
        <f t="shared" ca="1" si="49"/>
        <v/>
      </c>
      <c r="G300" s="77" t="str">
        <f t="shared" ca="1" si="50"/>
        <v/>
      </c>
      <c r="N300" s="51" t="str">
        <f t="shared" ca="1" si="42"/>
        <v/>
      </c>
      <c r="O300" s="51" t="str">
        <f t="shared" ca="1" si="43"/>
        <v/>
      </c>
    </row>
    <row r="301" spans="1:15">
      <c r="A301" s="180" t="str">
        <f t="shared" ca="1" si="45"/>
        <v/>
      </c>
      <c r="B301" s="44" t="str">
        <f t="shared" ca="1" si="46"/>
        <v/>
      </c>
      <c r="C301" s="31" t="str">
        <f t="shared" ca="1" si="44"/>
        <v/>
      </c>
      <c r="D301" s="32" t="str">
        <f t="shared" ca="1" si="47"/>
        <v/>
      </c>
      <c r="E301" s="44" t="str">
        <f t="shared" ca="1" si="48"/>
        <v/>
      </c>
      <c r="F301" s="31" t="str">
        <f t="shared" ca="1" si="49"/>
        <v/>
      </c>
      <c r="G301" s="77" t="str">
        <f t="shared" ca="1" si="50"/>
        <v/>
      </c>
      <c r="N301" s="51" t="str">
        <f t="shared" ca="1" si="42"/>
        <v/>
      </c>
      <c r="O301" s="51" t="str">
        <f t="shared" ca="1" si="43"/>
        <v/>
      </c>
    </row>
    <row r="302" spans="1:15">
      <c r="A302" s="180" t="str">
        <f t="shared" ca="1" si="45"/>
        <v/>
      </c>
      <c r="B302" s="44" t="str">
        <f t="shared" ca="1" si="46"/>
        <v/>
      </c>
      <c r="C302" s="31" t="str">
        <f t="shared" ca="1" si="44"/>
        <v/>
      </c>
      <c r="D302" s="32" t="str">
        <f t="shared" ca="1" si="47"/>
        <v/>
      </c>
      <c r="E302" s="44" t="str">
        <f t="shared" ca="1" si="48"/>
        <v/>
      </c>
      <c r="F302" s="31" t="str">
        <f t="shared" ca="1" si="49"/>
        <v/>
      </c>
      <c r="G302" s="77" t="str">
        <f t="shared" ca="1" si="50"/>
        <v/>
      </c>
      <c r="N302" s="51" t="str">
        <f t="shared" ca="1" si="42"/>
        <v/>
      </c>
      <c r="O302" s="51" t="str">
        <f t="shared" ca="1" si="43"/>
        <v/>
      </c>
    </row>
    <row r="303" spans="1:15">
      <c r="A303" s="180" t="str">
        <f t="shared" ca="1" si="45"/>
        <v/>
      </c>
      <c r="B303" s="44" t="str">
        <f t="shared" ca="1" si="46"/>
        <v/>
      </c>
      <c r="C303" s="31" t="str">
        <f t="shared" ca="1" si="44"/>
        <v/>
      </c>
      <c r="D303" s="32" t="str">
        <f t="shared" ca="1" si="47"/>
        <v/>
      </c>
      <c r="E303" s="44" t="str">
        <f t="shared" ca="1" si="48"/>
        <v/>
      </c>
      <c r="F303" s="31" t="str">
        <f t="shared" ca="1" si="49"/>
        <v/>
      </c>
      <c r="G303" s="77" t="str">
        <f t="shared" ca="1" si="50"/>
        <v/>
      </c>
      <c r="N303" s="51" t="str">
        <f t="shared" ca="1" si="42"/>
        <v/>
      </c>
      <c r="O303" s="51" t="str">
        <f t="shared" ca="1" si="43"/>
        <v/>
      </c>
    </row>
    <row r="304" spans="1:15">
      <c r="A304" s="180" t="str">
        <f t="shared" ca="1" si="45"/>
        <v/>
      </c>
      <c r="B304" s="44" t="str">
        <f t="shared" ca="1" si="46"/>
        <v/>
      </c>
      <c r="C304" s="31" t="str">
        <f t="shared" ca="1" si="44"/>
        <v/>
      </c>
      <c r="D304" s="32" t="str">
        <f t="shared" ca="1" si="47"/>
        <v/>
      </c>
      <c r="E304" s="44" t="str">
        <f t="shared" ca="1" si="48"/>
        <v/>
      </c>
      <c r="F304" s="31" t="str">
        <f t="shared" ca="1" si="49"/>
        <v/>
      </c>
      <c r="G304" s="77" t="str">
        <f t="shared" ca="1" si="50"/>
        <v/>
      </c>
      <c r="N304" s="51" t="str">
        <f t="shared" ca="1" si="42"/>
        <v/>
      </c>
      <c r="O304" s="51" t="str">
        <f t="shared" ca="1" si="43"/>
        <v/>
      </c>
    </row>
    <row r="305" spans="1:15">
      <c r="A305" s="180" t="str">
        <f t="shared" ca="1" si="45"/>
        <v/>
      </c>
      <c r="B305" s="44" t="str">
        <f t="shared" ca="1" si="46"/>
        <v/>
      </c>
      <c r="C305" s="31" t="str">
        <f t="shared" ca="1" si="44"/>
        <v/>
      </c>
      <c r="D305" s="32" t="str">
        <f t="shared" ca="1" si="47"/>
        <v/>
      </c>
      <c r="E305" s="44" t="str">
        <f t="shared" ca="1" si="48"/>
        <v/>
      </c>
      <c r="F305" s="31" t="str">
        <f t="shared" ca="1" si="49"/>
        <v/>
      </c>
      <c r="G305" s="77" t="str">
        <f t="shared" ca="1" si="50"/>
        <v/>
      </c>
      <c r="N305" s="51" t="str">
        <f t="shared" ca="1" si="42"/>
        <v/>
      </c>
      <c r="O305" s="51" t="str">
        <f t="shared" ca="1" si="43"/>
        <v/>
      </c>
    </row>
    <row r="306" spans="1:15">
      <c r="A306" s="180" t="str">
        <f t="shared" ca="1" si="45"/>
        <v/>
      </c>
      <c r="B306" s="44" t="str">
        <f t="shared" ca="1" si="46"/>
        <v/>
      </c>
      <c r="C306" s="31" t="str">
        <f t="shared" ca="1" si="44"/>
        <v/>
      </c>
      <c r="D306" s="32" t="str">
        <f t="shared" ca="1" si="47"/>
        <v/>
      </c>
      <c r="E306" s="44" t="str">
        <f t="shared" ca="1" si="48"/>
        <v/>
      </c>
      <c r="F306" s="31" t="str">
        <f t="shared" ca="1" si="49"/>
        <v/>
      </c>
      <c r="G306" s="77" t="str">
        <f t="shared" ca="1" si="50"/>
        <v/>
      </c>
      <c r="N306" s="51" t="str">
        <f t="shared" ca="1" si="42"/>
        <v/>
      </c>
      <c r="O306" s="51" t="str">
        <f t="shared" ca="1" si="43"/>
        <v/>
      </c>
    </row>
    <row r="307" spans="1:15">
      <c r="A307" s="180" t="str">
        <f t="shared" ca="1" si="45"/>
        <v/>
      </c>
      <c r="B307" s="44" t="str">
        <f t="shared" ca="1" si="46"/>
        <v/>
      </c>
      <c r="C307" s="31" t="str">
        <f t="shared" ca="1" si="44"/>
        <v/>
      </c>
      <c r="D307" s="32" t="str">
        <f t="shared" ca="1" si="47"/>
        <v/>
      </c>
      <c r="E307" s="44" t="str">
        <f t="shared" ca="1" si="48"/>
        <v/>
      </c>
      <c r="F307" s="31" t="str">
        <f t="shared" ca="1" si="49"/>
        <v/>
      </c>
      <c r="G307" s="77" t="str">
        <f t="shared" ca="1" si="50"/>
        <v/>
      </c>
      <c r="N307" s="51" t="str">
        <f t="shared" ca="1" si="42"/>
        <v/>
      </c>
      <c r="O307" s="51" t="str">
        <f t="shared" ca="1" si="43"/>
        <v/>
      </c>
    </row>
    <row r="308" spans="1:15">
      <c r="A308" s="180" t="str">
        <f t="shared" ca="1" si="45"/>
        <v/>
      </c>
      <c r="B308" s="44" t="str">
        <f t="shared" ca="1" si="46"/>
        <v/>
      </c>
      <c r="C308" s="31" t="str">
        <f t="shared" ca="1" si="44"/>
        <v/>
      </c>
      <c r="D308" s="32" t="str">
        <f t="shared" ca="1" si="47"/>
        <v/>
      </c>
      <c r="E308" s="44" t="str">
        <f t="shared" ca="1" si="48"/>
        <v/>
      </c>
      <c r="F308" s="31" t="str">
        <f t="shared" ca="1" si="49"/>
        <v/>
      </c>
      <c r="G308" s="77" t="str">
        <f t="shared" ca="1" si="50"/>
        <v/>
      </c>
      <c r="N308" s="51" t="str">
        <f t="shared" ca="1" si="42"/>
        <v/>
      </c>
      <c r="O308" s="51" t="str">
        <f t="shared" ca="1" si="43"/>
        <v/>
      </c>
    </row>
    <row r="309" spans="1:15">
      <c r="A309" s="180" t="str">
        <f t="shared" ca="1" si="45"/>
        <v/>
      </c>
      <c r="B309" s="44" t="str">
        <f t="shared" ca="1" si="46"/>
        <v/>
      </c>
      <c r="C309" s="31" t="str">
        <f t="shared" ca="1" si="44"/>
        <v/>
      </c>
      <c r="D309" s="32" t="str">
        <f t="shared" ca="1" si="47"/>
        <v/>
      </c>
      <c r="E309" s="44" t="str">
        <f t="shared" ca="1" si="48"/>
        <v/>
      </c>
      <c r="F309" s="31" t="str">
        <f t="shared" ca="1" si="49"/>
        <v/>
      </c>
      <c r="G309" s="77" t="str">
        <f t="shared" ca="1" si="50"/>
        <v/>
      </c>
      <c r="N309" s="51" t="str">
        <f t="shared" ca="1" si="42"/>
        <v/>
      </c>
      <c r="O309" s="51" t="str">
        <f t="shared" ca="1" si="43"/>
        <v/>
      </c>
    </row>
    <row r="310" spans="1:15">
      <c r="A310" s="180" t="str">
        <f t="shared" ca="1" si="45"/>
        <v/>
      </c>
      <c r="B310" s="44" t="str">
        <f t="shared" ca="1" si="46"/>
        <v/>
      </c>
      <c r="C310" s="31" t="str">
        <f t="shared" ca="1" si="44"/>
        <v/>
      </c>
      <c r="D310" s="32" t="str">
        <f t="shared" ca="1" si="47"/>
        <v/>
      </c>
      <c r="E310" s="44" t="str">
        <f t="shared" ca="1" si="48"/>
        <v/>
      </c>
      <c r="F310" s="31" t="str">
        <f t="shared" ca="1" si="49"/>
        <v/>
      </c>
      <c r="G310" s="77" t="str">
        <f t="shared" ca="1" si="50"/>
        <v/>
      </c>
      <c r="N310" s="51" t="str">
        <f t="shared" ca="1" si="42"/>
        <v/>
      </c>
      <c r="O310" s="51" t="str">
        <f t="shared" ca="1" si="43"/>
        <v/>
      </c>
    </row>
    <row r="311" spans="1:15">
      <c r="A311" s="180" t="str">
        <f t="shared" ca="1" si="45"/>
        <v/>
      </c>
      <c r="B311" s="44" t="str">
        <f t="shared" ca="1" si="46"/>
        <v/>
      </c>
      <c r="C311" s="31" t="str">
        <f t="shared" ca="1" si="44"/>
        <v/>
      </c>
      <c r="D311" s="32" t="str">
        <f t="shared" ca="1" si="47"/>
        <v/>
      </c>
      <c r="E311" s="44" t="str">
        <f t="shared" ca="1" si="48"/>
        <v/>
      </c>
      <c r="F311" s="31" t="str">
        <f t="shared" ca="1" si="49"/>
        <v/>
      </c>
      <c r="G311" s="77" t="str">
        <f t="shared" ca="1" si="50"/>
        <v/>
      </c>
      <c r="N311" s="51" t="str">
        <f t="shared" ca="1" si="42"/>
        <v/>
      </c>
      <c r="O311" s="51" t="str">
        <f t="shared" ca="1" si="43"/>
        <v/>
      </c>
    </row>
    <row r="312" spans="1:15">
      <c r="A312" s="180" t="str">
        <f t="shared" ca="1" si="45"/>
        <v/>
      </c>
      <c r="B312" s="44" t="str">
        <f t="shared" ca="1" si="46"/>
        <v/>
      </c>
      <c r="C312" s="31" t="str">
        <f t="shared" ca="1" si="44"/>
        <v/>
      </c>
      <c r="D312" s="32" t="str">
        <f t="shared" ca="1" si="47"/>
        <v/>
      </c>
      <c r="E312" s="44" t="str">
        <f t="shared" ca="1" si="48"/>
        <v/>
      </c>
      <c r="F312" s="31" t="str">
        <f t="shared" ca="1" si="49"/>
        <v/>
      </c>
      <c r="G312" s="77" t="str">
        <f t="shared" ca="1" si="50"/>
        <v/>
      </c>
      <c r="N312" s="51" t="str">
        <f t="shared" ca="1" si="42"/>
        <v/>
      </c>
      <c r="O312" s="51" t="str">
        <f t="shared" ca="1" si="43"/>
        <v/>
      </c>
    </row>
    <row r="313" spans="1:15">
      <c r="A313" s="180" t="str">
        <f t="shared" ca="1" si="45"/>
        <v/>
      </c>
      <c r="B313" s="44" t="str">
        <f t="shared" ca="1" si="46"/>
        <v/>
      </c>
      <c r="C313" s="31" t="str">
        <f t="shared" ca="1" si="44"/>
        <v/>
      </c>
      <c r="D313" s="32" t="str">
        <f t="shared" ca="1" si="47"/>
        <v/>
      </c>
      <c r="E313" s="44" t="str">
        <f t="shared" ca="1" si="48"/>
        <v/>
      </c>
      <c r="F313" s="31" t="str">
        <f t="shared" ca="1" si="49"/>
        <v/>
      </c>
      <c r="G313" s="77" t="str">
        <f t="shared" ca="1" si="50"/>
        <v/>
      </c>
      <c r="N313" s="51" t="str">
        <f t="shared" ca="1" si="42"/>
        <v/>
      </c>
      <c r="O313" s="51" t="str">
        <f t="shared" ca="1" si="43"/>
        <v/>
      </c>
    </row>
    <row r="314" spans="1:15">
      <c r="A314" s="180" t="str">
        <f t="shared" ca="1" si="45"/>
        <v/>
      </c>
      <c r="B314" s="44" t="str">
        <f t="shared" ca="1" si="46"/>
        <v/>
      </c>
      <c r="C314" s="31" t="str">
        <f t="shared" ca="1" si="44"/>
        <v/>
      </c>
      <c r="D314" s="32" t="str">
        <f t="shared" ca="1" si="47"/>
        <v/>
      </c>
      <c r="E314" s="44" t="str">
        <f t="shared" ca="1" si="48"/>
        <v/>
      </c>
      <c r="F314" s="31" t="str">
        <f t="shared" ca="1" si="49"/>
        <v/>
      </c>
      <c r="G314" s="77" t="str">
        <f t="shared" ca="1" si="50"/>
        <v/>
      </c>
      <c r="N314" s="51" t="str">
        <f t="shared" ca="1" si="42"/>
        <v/>
      </c>
      <c r="O314" s="51" t="str">
        <f t="shared" ca="1" si="43"/>
        <v/>
      </c>
    </row>
    <row r="315" spans="1:15">
      <c r="A315" s="180" t="str">
        <f t="shared" ca="1" si="45"/>
        <v/>
      </c>
      <c r="B315" s="44" t="str">
        <f t="shared" ca="1" si="46"/>
        <v/>
      </c>
      <c r="C315" s="31" t="str">
        <f t="shared" ca="1" si="44"/>
        <v/>
      </c>
      <c r="D315" s="32" t="str">
        <f t="shared" ca="1" si="47"/>
        <v/>
      </c>
      <c r="E315" s="44" t="str">
        <f t="shared" ca="1" si="48"/>
        <v/>
      </c>
      <c r="F315" s="31" t="str">
        <f t="shared" ca="1" si="49"/>
        <v/>
      </c>
      <c r="G315" s="77" t="str">
        <f t="shared" ca="1" si="50"/>
        <v/>
      </c>
      <c r="N315" s="51" t="str">
        <f t="shared" ca="1" si="42"/>
        <v/>
      </c>
      <c r="O315" s="51" t="str">
        <f t="shared" ca="1" si="43"/>
        <v/>
      </c>
    </row>
    <row r="316" spans="1:15">
      <c r="A316" s="180" t="str">
        <f t="shared" ca="1" si="45"/>
        <v/>
      </c>
      <c r="B316" s="44" t="str">
        <f t="shared" ca="1" si="46"/>
        <v/>
      </c>
      <c r="C316" s="31" t="str">
        <f t="shared" ca="1" si="44"/>
        <v/>
      </c>
      <c r="D316" s="32" t="str">
        <f t="shared" ca="1" si="47"/>
        <v/>
      </c>
      <c r="E316" s="44" t="str">
        <f t="shared" ca="1" si="48"/>
        <v/>
      </c>
      <c r="F316" s="31" t="str">
        <f t="shared" ca="1" si="49"/>
        <v/>
      </c>
      <c r="G316" s="77" t="str">
        <f t="shared" ca="1" si="50"/>
        <v/>
      </c>
      <c r="N316" s="51" t="str">
        <f t="shared" ca="1" si="42"/>
        <v/>
      </c>
      <c r="O316" s="51" t="str">
        <f t="shared" ca="1" si="43"/>
        <v/>
      </c>
    </row>
    <row r="317" spans="1:15">
      <c r="A317" s="180" t="str">
        <f t="shared" ca="1" si="45"/>
        <v/>
      </c>
      <c r="B317" s="44" t="str">
        <f t="shared" ca="1" si="46"/>
        <v/>
      </c>
      <c r="C317" s="31" t="str">
        <f t="shared" ca="1" si="44"/>
        <v/>
      </c>
      <c r="D317" s="32" t="str">
        <f t="shared" ca="1" si="47"/>
        <v/>
      </c>
      <c r="E317" s="44" t="str">
        <f t="shared" ca="1" si="48"/>
        <v/>
      </c>
      <c r="F317" s="31" t="str">
        <f t="shared" ca="1" si="49"/>
        <v/>
      </c>
      <c r="G317" s="77" t="str">
        <f t="shared" ca="1" si="50"/>
        <v/>
      </c>
      <c r="N317" s="51" t="str">
        <f t="shared" ca="1" si="42"/>
        <v/>
      </c>
      <c r="O317" s="51" t="str">
        <f t="shared" ca="1" si="43"/>
        <v/>
      </c>
    </row>
    <row r="318" spans="1:15">
      <c r="A318" s="180" t="str">
        <f t="shared" ca="1" si="45"/>
        <v/>
      </c>
      <c r="B318" s="44" t="str">
        <f t="shared" ca="1" si="46"/>
        <v/>
      </c>
      <c r="C318" s="31" t="str">
        <f t="shared" ca="1" si="44"/>
        <v/>
      </c>
      <c r="D318" s="32" t="str">
        <f t="shared" ca="1" si="47"/>
        <v/>
      </c>
      <c r="E318" s="44" t="str">
        <f t="shared" ca="1" si="48"/>
        <v/>
      </c>
      <c r="F318" s="31" t="str">
        <f t="shared" ca="1" si="49"/>
        <v/>
      </c>
      <c r="G318" s="77" t="str">
        <f t="shared" ca="1" si="50"/>
        <v/>
      </c>
      <c r="N318" s="51" t="str">
        <f t="shared" ca="1" si="42"/>
        <v/>
      </c>
      <c r="O318" s="51" t="str">
        <f t="shared" ca="1" si="43"/>
        <v/>
      </c>
    </row>
    <row r="319" spans="1:15">
      <c r="A319" s="180" t="str">
        <f t="shared" ca="1" si="45"/>
        <v/>
      </c>
      <c r="B319" s="44" t="str">
        <f t="shared" ca="1" si="46"/>
        <v/>
      </c>
      <c r="C319" s="31" t="str">
        <f t="shared" ca="1" si="44"/>
        <v/>
      </c>
      <c r="D319" s="32" t="str">
        <f t="shared" ca="1" si="47"/>
        <v/>
      </c>
      <c r="E319" s="44" t="str">
        <f t="shared" ca="1" si="48"/>
        <v/>
      </c>
      <c r="F319" s="31" t="str">
        <f t="shared" ca="1" si="49"/>
        <v/>
      </c>
      <c r="G319" s="77" t="str">
        <f t="shared" ca="1" si="50"/>
        <v/>
      </c>
      <c r="N319" s="51" t="str">
        <f t="shared" ca="1" si="42"/>
        <v/>
      </c>
      <c r="O319" s="51" t="str">
        <f t="shared" ca="1" si="43"/>
        <v/>
      </c>
    </row>
    <row r="320" spans="1:15">
      <c r="A320" s="180" t="str">
        <f t="shared" ca="1" si="45"/>
        <v/>
      </c>
      <c r="B320" s="44" t="str">
        <f t="shared" ca="1" si="46"/>
        <v/>
      </c>
      <c r="C320" s="31" t="str">
        <f t="shared" ca="1" si="44"/>
        <v/>
      </c>
      <c r="D320" s="32" t="str">
        <f t="shared" ca="1" si="47"/>
        <v/>
      </c>
      <c r="E320" s="44" t="str">
        <f t="shared" ca="1" si="48"/>
        <v/>
      </c>
      <c r="F320" s="31" t="str">
        <f t="shared" ca="1" si="49"/>
        <v/>
      </c>
      <c r="G320" s="77" t="str">
        <f t="shared" ca="1" si="50"/>
        <v/>
      </c>
      <c r="N320" s="51" t="str">
        <f t="shared" ca="1" si="42"/>
        <v/>
      </c>
      <c r="O320" s="51" t="str">
        <f t="shared" ca="1" si="43"/>
        <v/>
      </c>
    </row>
    <row r="321" spans="1:15">
      <c r="A321" s="180" t="str">
        <f t="shared" ca="1" si="45"/>
        <v/>
      </c>
      <c r="B321" s="44" t="str">
        <f t="shared" ca="1" si="46"/>
        <v/>
      </c>
      <c r="C321" s="31" t="str">
        <f t="shared" ca="1" si="44"/>
        <v/>
      </c>
      <c r="D321" s="32" t="str">
        <f t="shared" ca="1" si="47"/>
        <v/>
      </c>
      <c r="E321" s="44" t="str">
        <f t="shared" ca="1" si="48"/>
        <v/>
      </c>
      <c r="F321" s="31" t="str">
        <f t="shared" ca="1" si="49"/>
        <v/>
      </c>
      <c r="G321" s="77" t="str">
        <f t="shared" ca="1" si="50"/>
        <v/>
      </c>
      <c r="N321" s="51" t="str">
        <f t="shared" ca="1" si="42"/>
        <v/>
      </c>
      <c r="O321" s="51" t="str">
        <f t="shared" ca="1" si="43"/>
        <v/>
      </c>
    </row>
    <row r="322" spans="1:15">
      <c r="A322" s="180" t="str">
        <f t="shared" ca="1" si="45"/>
        <v/>
      </c>
      <c r="B322" s="44" t="str">
        <f t="shared" ca="1" si="46"/>
        <v/>
      </c>
      <c r="C322" s="31" t="str">
        <f t="shared" ca="1" si="44"/>
        <v/>
      </c>
      <c r="D322" s="32" t="str">
        <f t="shared" ca="1" si="47"/>
        <v/>
      </c>
      <c r="E322" s="44" t="str">
        <f t="shared" ca="1" si="48"/>
        <v/>
      </c>
      <c r="F322" s="31" t="str">
        <f t="shared" ca="1" si="49"/>
        <v/>
      </c>
      <c r="G322" s="77" t="str">
        <f t="shared" ca="1" si="50"/>
        <v/>
      </c>
      <c r="N322" s="51" t="str">
        <f t="shared" ca="1" si="42"/>
        <v/>
      </c>
      <c r="O322" s="51" t="str">
        <f t="shared" ca="1" si="43"/>
        <v/>
      </c>
    </row>
    <row r="323" spans="1:15">
      <c r="A323" s="180" t="str">
        <f t="shared" ca="1" si="45"/>
        <v/>
      </c>
      <c r="B323" s="44" t="str">
        <f t="shared" ca="1" si="46"/>
        <v/>
      </c>
      <c r="C323" s="31" t="str">
        <f t="shared" ca="1" si="44"/>
        <v/>
      </c>
      <c r="D323" s="32" t="str">
        <f t="shared" ca="1" si="47"/>
        <v/>
      </c>
      <c r="E323" s="44" t="str">
        <f t="shared" ca="1" si="48"/>
        <v/>
      </c>
      <c r="F323" s="31" t="str">
        <f t="shared" ca="1" si="49"/>
        <v/>
      </c>
      <c r="G323" s="77" t="str">
        <f t="shared" ca="1" si="50"/>
        <v/>
      </c>
      <c r="N323" s="51" t="str">
        <f t="shared" ca="1" si="42"/>
        <v/>
      </c>
      <c r="O323" s="51" t="str">
        <f t="shared" ca="1" si="43"/>
        <v/>
      </c>
    </row>
    <row r="324" spans="1:15">
      <c r="A324" s="180" t="str">
        <f t="shared" ca="1" si="45"/>
        <v/>
      </c>
      <c r="B324" s="44" t="str">
        <f t="shared" ca="1" si="46"/>
        <v/>
      </c>
      <c r="C324" s="31" t="str">
        <f t="shared" ca="1" si="44"/>
        <v/>
      </c>
      <c r="D324" s="32" t="str">
        <f t="shared" ca="1" si="47"/>
        <v/>
      </c>
      <c r="E324" s="44" t="str">
        <f t="shared" ca="1" si="48"/>
        <v/>
      </c>
      <c r="F324" s="31" t="str">
        <f t="shared" ca="1" si="49"/>
        <v/>
      </c>
      <c r="G324" s="77" t="str">
        <f t="shared" ca="1" si="50"/>
        <v/>
      </c>
      <c r="N324" s="51" t="str">
        <f t="shared" ref="N324:N387" ca="1" si="51">IF(COUNTIF(L:L,J324),J324,"")</f>
        <v/>
      </c>
      <c r="O324" s="51" t="str">
        <f t="shared" ref="O324:O387" ca="1" si="52">IF(N324&gt;$A$14,N324,"")</f>
        <v/>
      </c>
    </row>
    <row r="325" spans="1:15">
      <c r="A325" s="180" t="str">
        <f t="shared" ca="1" si="45"/>
        <v/>
      </c>
      <c r="B325" s="44" t="str">
        <f t="shared" ca="1" si="46"/>
        <v/>
      </c>
      <c r="C325" s="31" t="str">
        <f t="shared" ca="1" si="44"/>
        <v/>
      </c>
      <c r="D325" s="32" t="str">
        <f t="shared" ca="1" si="47"/>
        <v/>
      </c>
      <c r="E325" s="44" t="str">
        <f t="shared" ca="1" si="48"/>
        <v/>
      </c>
      <c r="F325" s="31" t="str">
        <f t="shared" ca="1" si="49"/>
        <v/>
      </c>
      <c r="G325" s="77" t="str">
        <f t="shared" ca="1" si="50"/>
        <v/>
      </c>
      <c r="N325" s="51" t="str">
        <f t="shared" ca="1" si="51"/>
        <v/>
      </c>
      <c r="O325" s="51" t="str">
        <f t="shared" ca="1" si="52"/>
        <v/>
      </c>
    </row>
    <row r="326" spans="1:15">
      <c r="A326" s="180" t="str">
        <f t="shared" ca="1" si="45"/>
        <v/>
      </c>
      <c r="B326" s="44" t="str">
        <f t="shared" ca="1" si="46"/>
        <v/>
      </c>
      <c r="C326" s="31" t="str">
        <f t="shared" ca="1" si="44"/>
        <v/>
      </c>
      <c r="D326" s="32" t="str">
        <f t="shared" ca="1" si="47"/>
        <v/>
      </c>
      <c r="E326" s="44" t="str">
        <f t="shared" ca="1" si="48"/>
        <v/>
      </c>
      <c r="F326" s="31" t="str">
        <f t="shared" ca="1" si="49"/>
        <v/>
      </c>
      <c r="G326" s="77" t="str">
        <f t="shared" ca="1" si="50"/>
        <v/>
      </c>
      <c r="N326" s="51" t="str">
        <f t="shared" ca="1" si="51"/>
        <v/>
      </c>
      <c r="O326" s="51" t="str">
        <f t="shared" ca="1" si="52"/>
        <v/>
      </c>
    </row>
    <row r="327" spans="1:15">
      <c r="A327" s="180" t="str">
        <f t="shared" ca="1" si="45"/>
        <v/>
      </c>
      <c r="B327" s="44" t="str">
        <f t="shared" ca="1" si="46"/>
        <v/>
      </c>
      <c r="C327" s="31" t="str">
        <f t="shared" ca="1" si="44"/>
        <v/>
      </c>
      <c r="D327" s="32" t="str">
        <f t="shared" ca="1" si="47"/>
        <v/>
      </c>
      <c r="E327" s="44" t="str">
        <f t="shared" ca="1" si="48"/>
        <v/>
      </c>
      <c r="F327" s="31" t="str">
        <f t="shared" ca="1" si="49"/>
        <v/>
      </c>
      <c r="G327" s="77" t="str">
        <f t="shared" ca="1" si="50"/>
        <v/>
      </c>
      <c r="N327" s="51" t="str">
        <f t="shared" ca="1" si="51"/>
        <v/>
      </c>
      <c r="O327" s="51" t="str">
        <f t="shared" ca="1" si="52"/>
        <v/>
      </c>
    </row>
    <row r="328" spans="1:15">
      <c r="A328" s="180" t="str">
        <f t="shared" ca="1" si="45"/>
        <v/>
      </c>
      <c r="B328" s="44" t="str">
        <f t="shared" ca="1" si="46"/>
        <v/>
      </c>
      <c r="C328" s="31" t="str">
        <f t="shared" ca="1" si="44"/>
        <v/>
      </c>
      <c r="D328" s="32" t="str">
        <f t="shared" ca="1" si="47"/>
        <v/>
      </c>
      <c r="E328" s="44" t="str">
        <f t="shared" ca="1" si="48"/>
        <v/>
      </c>
      <c r="F328" s="31" t="str">
        <f t="shared" ca="1" si="49"/>
        <v/>
      </c>
      <c r="G328" s="77" t="str">
        <f t="shared" ca="1" si="50"/>
        <v/>
      </c>
      <c r="N328" s="51" t="str">
        <f t="shared" ca="1" si="51"/>
        <v/>
      </c>
      <c r="O328" s="51" t="str">
        <f t="shared" ca="1" si="52"/>
        <v/>
      </c>
    </row>
    <row r="329" spans="1:15">
      <c r="A329" s="180" t="str">
        <f t="shared" ca="1" si="45"/>
        <v/>
      </c>
      <c r="B329" s="44" t="str">
        <f t="shared" ca="1" si="46"/>
        <v/>
      </c>
      <c r="C329" s="31" t="str">
        <f t="shared" ca="1" si="44"/>
        <v/>
      </c>
      <c r="D329" s="32" t="str">
        <f t="shared" ca="1" si="47"/>
        <v/>
      </c>
      <c r="E329" s="44" t="str">
        <f t="shared" ca="1" si="48"/>
        <v/>
      </c>
      <c r="F329" s="31" t="str">
        <f t="shared" ca="1" si="49"/>
        <v/>
      </c>
      <c r="G329" s="77" t="str">
        <f t="shared" ca="1" si="50"/>
        <v/>
      </c>
      <c r="N329" s="51" t="str">
        <f t="shared" ca="1" si="51"/>
        <v/>
      </c>
      <c r="O329" s="51" t="str">
        <f t="shared" ca="1" si="52"/>
        <v/>
      </c>
    </row>
    <row r="330" spans="1:15">
      <c r="A330" s="180" t="str">
        <f t="shared" ca="1" si="45"/>
        <v/>
      </c>
      <c r="B330" s="44" t="str">
        <f t="shared" ca="1" si="46"/>
        <v/>
      </c>
      <c r="C330" s="31" t="str">
        <f t="shared" ca="1" si="44"/>
        <v/>
      </c>
      <c r="D330" s="32" t="str">
        <f t="shared" ca="1" si="47"/>
        <v/>
      </c>
      <c r="E330" s="44" t="str">
        <f t="shared" ca="1" si="48"/>
        <v/>
      </c>
      <c r="F330" s="31" t="str">
        <f t="shared" ca="1" si="49"/>
        <v/>
      </c>
      <c r="G330" s="77" t="str">
        <f t="shared" ca="1" si="50"/>
        <v/>
      </c>
      <c r="N330" s="51" t="str">
        <f t="shared" ca="1" si="51"/>
        <v/>
      </c>
      <c r="O330" s="51" t="str">
        <f t="shared" ca="1" si="52"/>
        <v/>
      </c>
    </row>
    <row r="331" spans="1:15">
      <c r="A331" s="180" t="str">
        <f t="shared" ca="1" si="45"/>
        <v/>
      </c>
      <c r="B331" s="44" t="str">
        <f t="shared" ca="1" si="46"/>
        <v/>
      </c>
      <c r="C331" s="31" t="str">
        <f t="shared" ca="1" si="44"/>
        <v/>
      </c>
      <c r="D331" s="32" t="str">
        <f t="shared" ca="1" si="47"/>
        <v/>
      </c>
      <c r="E331" s="44" t="str">
        <f t="shared" ca="1" si="48"/>
        <v/>
      </c>
      <c r="F331" s="31" t="str">
        <f t="shared" ca="1" si="49"/>
        <v/>
      </c>
      <c r="G331" s="77" t="str">
        <f t="shared" ca="1" si="50"/>
        <v/>
      </c>
      <c r="N331" s="51" t="str">
        <f t="shared" ca="1" si="51"/>
        <v/>
      </c>
      <c r="O331" s="51" t="str">
        <f t="shared" ca="1" si="52"/>
        <v/>
      </c>
    </row>
    <row r="332" spans="1:15">
      <c r="A332" s="180" t="str">
        <f t="shared" ca="1" si="45"/>
        <v/>
      </c>
      <c r="B332" s="44" t="str">
        <f t="shared" ca="1" si="46"/>
        <v/>
      </c>
      <c r="C332" s="31" t="str">
        <f t="shared" ca="1" si="44"/>
        <v/>
      </c>
      <c r="D332" s="32" t="str">
        <f t="shared" ca="1" si="47"/>
        <v/>
      </c>
      <c r="E332" s="44" t="str">
        <f t="shared" ca="1" si="48"/>
        <v/>
      </c>
      <c r="F332" s="31" t="str">
        <f t="shared" ca="1" si="49"/>
        <v/>
      </c>
      <c r="G332" s="77" t="str">
        <f t="shared" ca="1" si="50"/>
        <v/>
      </c>
      <c r="N332" s="51" t="str">
        <f t="shared" ca="1" si="51"/>
        <v/>
      </c>
      <c r="O332" s="51" t="str">
        <f t="shared" ca="1" si="52"/>
        <v/>
      </c>
    </row>
    <row r="333" spans="1:15">
      <c r="A333" s="180" t="str">
        <f t="shared" ca="1" si="45"/>
        <v/>
      </c>
      <c r="B333" s="44" t="str">
        <f t="shared" ca="1" si="46"/>
        <v/>
      </c>
      <c r="C333" s="31" t="str">
        <f t="shared" ca="1" si="44"/>
        <v/>
      </c>
      <c r="D333" s="32" t="str">
        <f t="shared" ca="1" si="47"/>
        <v/>
      </c>
      <c r="E333" s="44" t="str">
        <f t="shared" ca="1" si="48"/>
        <v/>
      </c>
      <c r="F333" s="31" t="str">
        <f t="shared" ca="1" si="49"/>
        <v/>
      </c>
      <c r="G333" s="77" t="str">
        <f t="shared" ca="1" si="50"/>
        <v/>
      </c>
      <c r="N333" s="51" t="str">
        <f t="shared" ca="1" si="51"/>
        <v/>
      </c>
      <c r="O333" s="51" t="str">
        <f t="shared" ca="1" si="52"/>
        <v/>
      </c>
    </row>
    <row r="334" spans="1:15">
      <c r="A334" s="180" t="str">
        <f t="shared" ca="1" si="45"/>
        <v/>
      </c>
      <c r="B334" s="44" t="str">
        <f t="shared" ca="1" si="46"/>
        <v/>
      </c>
      <c r="C334" s="31" t="str">
        <f t="shared" ca="1" si="44"/>
        <v/>
      </c>
      <c r="D334" s="32" t="str">
        <f t="shared" ca="1" si="47"/>
        <v/>
      </c>
      <c r="E334" s="44" t="str">
        <f t="shared" ca="1" si="48"/>
        <v/>
      </c>
      <c r="F334" s="31" t="str">
        <f t="shared" ca="1" si="49"/>
        <v/>
      </c>
      <c r="G334" s="77" t="str">
        <f t="shared" ca="1" si="50"/>
        <v/>
      </c>
      <c r="N334" s="51" t="str">
        <f t="shared" ca="1" si="51"/>
        <v/>
      </c>
      <c r="O334" s="51" t="str">
        <f t="shared" ca="1" si="52"/>
        <v/>
      </c>
    </row>
    <row r="335" spans="1:15">
      <c r="A335" s="180" t="str">
        <f t="shared" ca="1" si="45"/>
        <v/>
      </c>
      <c r="B335" s="44" t="str">
        <f t="shared" ca="1" si="46"/>
        <v/>
      </c>
      <c r="C335" s="31" t="str">
        <f t="shared" ca="1" si="44"/>
        <v/>
      </c>
      <c r="D335" s="32" t="str">
        <f t="shared" ca="1" si="47"/>
        <v/>
      </c>
      <c r="E335" s="44" t="str">
        <f t="shared" ca="1" si="48"/>
        <v/>
      </c>
      <c r="F335" s="31" t="str">
        <f t="shared" ca="1" si="49"/>
        <v/>
      </c>
      <c r="G335" s="77" t="str">
        <f t="shared" ca="1" si="50"/>
        <v/>
      </c>
      <c r="N335" s="51" t="str">
        <f t="shared" ca="1" si="51"/>
        <v/>
      </c>
      <c r="O335" s="51" t="str">
        <f t="shared" ca="1" si="52"/>
        <v/>
      </c>
    </row>
    <row r="336" spans="1:15">
      <c r="A336" s="180" t="str">
        <f t="shared" ca="1" si="45"/>
        <v/>
      </c>
      <c r="B336" s="44" t="str">
        <f t="shared" ca="1" si="46"/>
        <v/>
      </c>
      <c r="C336" s="31" t="str">
        <f t="shared" ref="C336:C399" ca="1" si="53">IF(ISERROR(B336-2),"",-1*(B336-$B$14)*$B$8*$B$5*10^(-4))</f>
        <v/>
      </c>
      <c r="D336" s="32" t="str">
        <f t="shared" ca="1" si="47"/>
        <v/>
      </c>
      <c r="E336" s="44" t="str">
        <f t="shared" ca="1" si="48"/>
        <v/>
      </c>
      <c r="F336" s="31" t="str">
        <f t="shared" ca="1" si="49"/>
        <v/>
      </c>
      <c r="G336" s="77" t="str">
        <f t="shared" ca="1" si="50"/>
        <v/>
      </c>
      <c r="N336" s="51" t="str">
        <f t="shared" ca="1" si="51"/>
        <v/>
      </c>
      <c r="O336" s="51" t="str">
        <f t="shared" ca="1" si="52"/>
        <v/>
      </c>
    </row>
    <row r="337" spans="1:15">
      <c r="A337" s="180" t="str">
        <f t="shared" ca="1" si="45"/>
        <v/>
      </c>
      <c r="B337" s="44" t="str">
        <f t="shared" ca="1" si="46"/>
        <v/>
      </c>
      <c r="C337" s="31" t="str">
        <f t="shared" ca="1" si="53"/>
        <v/>
      </c>
      <c r="D337" s="32" t="str">
        <f t="shared" ca="1" si="47"/>
        <v/>
      </c>
      <c r="E337" s="44" t="str">
        <f t="shared" ca="1" si="48"/>
        <v/>
      </c>
      <c r="F337" s="31" t="str">
        <f t="shared" ca="1" si="49"/>
        <v/>
      </c>
      <c r="G337" s="77" t="str">
        <f t="shared" ca="1" si="50"/>
        <v/>
      </c>
      <c r="N337" s="51" t="str">
        <f t="shared" ca="1" si="51"/>
        <v/>
      </c>
      <c r="O337" s="51" t="str">
        <f t="shared" ca="1" si="52"/>
        <v/>
      </c>
    </row>
    <row r="338" spans="1:15">
      <c r="A338" s="180" t="str">
        <f t="shared" ca="1" si="45"/>
        <v/>
      </c>
      <c r="B338" s="44" t="str">
        <f t="shared" ca="1" si="46"/>
        <v/>
      </c>
      <c r="C338" s="31" t="str">
        <f t="shared" ca="1" si="53"/>
        <v/>
      </c>
      <c r="D338" s="32" t="str">
        <f t="shared" ca="1" si="47"/>
        <v/>
      </c>
      <c r="E338" s="44" t="str">
        <f t="shared" ca="1" si="48"/>
        <v/>
      </c>
      <c r="F338" s="31" t="str">
        <f t="shared" ca="1" si="49"/>
        <v/>
      </c>
      <c r="G338" s="77" t="str">
        <f t="shared" ca="1" si="50"/>
        <v/>
      </c>
      <c r="N338" s="51" t="str">
        <f t="shared" ca="1" si="51"/>
        <v/>
      </c>
      <c r="O338" s="51" t="str">
        <f t="shared" ca="1" si="52"/>
        <v/>
      </c>
    </row>
    <row r="339" spans="1:15">
      <c r="A339" s="180" t="str">
        <f t="shared" ca="1" si="45"/>
        <v/>
      </c>
      <c r="B339" s="44" t="str">
        <f t="shared" ca="1" si="46"/>
        <v/>
      </c>
      <c r="C339" s="31" t="str">
        <f t="shared" ca="1" si="53"/>
        <v/>
      </c>
      <c r="D339" s="32" t="str">
        <f t="shared" ca="1" si="47"/>
        <v/>
      </c>
      <c r="E339" s="44" t="str">
        <f t="shared" ca="1" si="48"/>
        <v/>
      </c>
      <c r="F339" s="31" t="str">
        <f t="shared" ca="1" si="49"/>
        <v/>
      </c>
      <c r="G339" s="77" t="str">
        <f t="shared" ca="1" si="50"/>
        <v/>
      </c>
      <c r="N339" s="51" t="str">
        <f t="shared" ca="1" si="51"/>
        <v/>
      </c>
      <c r="O339" s="51" t="str">
        <f t="shared" ca="1" si="52"/>
        <v/>
      </c>
    </row>
    <row r="340" spans="1:15">
      <c r="A340" s="180" t="str">
        <f t="shared" ca="1" si="45"/>
        <v/>
      </c>
      <c r="B340" s="44" t="str">
        <f t="shared" ca="1" si="46"/>
        <v/>
      </c>
      <c r="C340" s="31" t="str">
        <f t="shared" ca="1" si="53"/>
        <v/>
      </c>
      <c r="D340" s="32" t="str">
        <f t="shared" ca="1" si="47"/>
        <v/>
      </c>
      <c r="E340" s="44" t="str">
        <f t="shared" ca="1" si="48"/>
        <v/>
      </c>
      <c r="F340" s="31" t="str">
        <f t="shared" ca="1" si="49"/>
        <v/>
      </c>
      <c r="G340" s="77" t="str">
        <f t="shared" ca="1" si="50"/>
        <v/>
      </c>
      <c r="N340" s="51" t="str">
        <f t="shared" ca="1" si="51"/>
        <v/>
      </c>
      <c r="O340" s="51" t="str">
        <f t="shared" ca="1" si="52"/>
        <v/>
      </c>
    </row>
    <row r="341" spans="1:15">
      <c r="A341" s="180" t="str">
        <f t="shared" ca="1" si="45"/>
        <v/>
      </c>
      <c r="B341" s="44" t="str">
        <f t="shared" ca="1" si="46"/>
        <v/>
      </c>
      <c r="C341" s="31" t="str">
        <f t="shared" ca="1" si="53"/>
        <v/>
      </c>
      <c r="D341" s="32" t="str">
        <f t="shared" ca="1" si="47"/>
        <v/>
      </c>
      <c r="E341" s="44" t="str">
        <f t="shared" ca="1" si="48"/>
        <v/>
      </c>
      <c r="F341" s="31" t="str">
        <f t="shared" ca="1" si="49"/>
        <v/>
      </c>
      <c r="G341" s="77" t="str">
        <f t="shared" ca="1" si="50"/>
        <v/>
      </c>
      <c r="N341" s="51" t="str">
        <f t="shared" ca="1" si="51"/>
        <v/>
      </c>
      <c r="O341" s="51" t="str">
        <f t="shared" ca="1" si="52"/>
        <v/>
      </c>
    </row>
    <row r="342" spans="1:15">
      <c r="A342" s="180" t="str">
        <f t="shared" ca="1" si="45"/>
        <v/>
      </c>
      <c r="B342" s="44" t="str">
        <f t="shared" ca="1" si="46"/>
        <v/>
      </c>
      <c r="C342" s="31" t="str">
        <f t="shared" ca="1" si="53"/>
        <v/>
      </c>
      <c r="D342" s="32" t="str">
        <f t="shared" ca="1" si="47"/>
        <v/>
      </c>
      <c r="E342" s="44" t="str">
        <f t="shared" ca="1" si="48"/>
        <v/>
      </c>
      <c r="F342" s="31" t="str">
        <f t="shared" ca="1" si="49"/>
        <v/>
      </c>
      <c r="G342" s="77" t="str">
        <f t="shared" ca="1" si="50"/>
        <v/>
      </c>
      <c r="N342" s="51" t="str">
        <f t="shared" ca="1" si="51"/>
        <v/>
      </c>
      <c r="O342" s="51" t="str">
        <f t="shared" ca="1" si="52"/>
        <v/>
      </c>
    </row>
    <row r="343" spans="1:15">
      <c r="A343" s="180" t="str">
        <f t="shared" ca="1" si="45"/>
        <v/>
      </c>
      <c r="B343" s="44" t="str">
        <f t="shared" ca="1" si="46"/>
        <v/>
      </c>
      <c r="C343" s="31" t="str">
        <f t="shared" ca="1" si="53"/>
        <v/>
      </c>
      <c r="D343" s="32" t="str">
        <f t="shared" ca="1" si="47"/>
        <v/>
      </c>
      <c r="E343" s="44" t="str">
        <f t="shared" ca="1" si="48"/>
        <v/>
      </c>
      <c r="F343" s="31" t="str">
        <f t="shared" ca="1" si="49"/>
        <v/>
      </c>
      <c r="G343" s="77" t="str">
        <f t="shared" ca="1" si="50"/>
        <v/>
      </c>
      <c r="N343" s="51" t="str">
        <f t="shared" ca="1" si="51"/>
        <v/>
      </c>
      <c r="O343" s="51" t="str">
        <f t="shared" ca="1" si="52"/>
        <v/>
      </c>
    </row>
    <row r="344" spans="1:15">
      <c r="A344" s="180" t="str">
        <f t="shared" ca="1" si="45"/>
        <v/>
      </c>
      <c r="B344" s="44" t="str">
        <f t="shared" ca="1" si="46"/>
        <v/>
      </c>
      <c r="C344" s="31" t="str">
        <f t="shared" ca="1" si="53"/>
        <v/>
      </c>
      <c r="D344" s="32" t="str">
        <f t="shared" ca="1" si="47"/>
        <v/>
      </c>
      <c r="E344" s="44" t="str">
        <f t="shared" ca="1" si="48"/>
        <v/>
      </c>
      <c r="F344" s="31" t="str">
        <f t="shared" ca="1" si="49"/>
        <v/>
      </c>
      <c r="G344" s="77" t="str">
        <f t="shared" ca="1" si="50"/>
        <v/>
      </c>
      <c r="N344" s="51" t="str">
        <f t="shared" ca="1" si="51"/>
        <v/>
      </c>
      <c r="O344" s="51" t="str">
        <f t="shared" ca="1" si="52"/>
        <v/>
      </c>
    </row>
    <row r="345" spans="1:15">
      <c r="A345" s="180" t="str">
        <f t="shared" ca="1" si="45"/>
        <v/>
      </c>
      <c r="B345" s="44" t="str">
        <f t="shared" ca="1" si="46"/>
        <v/>
      </c>
      <c r="C345" s="31" t="str">
        <f t="shared" ca="1" si="53"/>
        <v/>
      </c>
      <c r="D345" s="32" t="str">
        <f t="shared" ca="1" si="47"/>
        <v/>
      </c>
      <c r="E345" s="44" t="str">
        <f t="shared" ca="1" si="48"/>
        <v/>
      </c>
      <c r="F345" s="31" t="str">
        <f t="shared" ca="1" si="49"/>
        <v/>
      </c>
      <c r="G345" s="77" t="str">
        <f t="shared" ca="1" si="50"/>
        <v/>
      </c>
      <c r="N345" s="51" t="str">
        <f t="shared" ca="1" si="51"/>
        <v/>
      </c>
      <c r="O345" s="51" t="str">
        <f t="shared" ca="1" si="52"/>
        <v/>
      </c>
    </row>
    <row r="346" spans="1:15">
      <c r="A346" s="180" t="str">
        <f t="shared" ca="1" si="45"/>
        <v/>
      </c>
      <c r="B346" s="44" t="str">
        <f t="shared" ca="1" si="46"/>
        <v/>
      </c>
      <c r="C346" s="31" t="str">
        <f t="shared" ca="1" si="53"/>
        <v/>
      </c>
      <c r="D346" s="32" t="str">
        <f t="shared" ca="1" si="47"/>
        <v/>
      </c>
      <c r="E346" s="44" t="str">
        <f t="shared" ca="1" si="48"/>
        <v/>
      </c>
      <c r="F346" s="31" t="str">
        <f t="shared" ca="1" si="49"/>
        <v/>
      </c>
      <c r="G346" s="77" t="str">
        <f t="shared" ca="1" si="50"/>
        <v/>
      </c>
      <c r="N346" s="51" t="str">
        <f t="shared" ca="1" si="51"/>
        <v/>
      </c>
      <c r="O346" s="51" t="str">
        <f t="shared" ca="1" si="52"/>
        <v/>
      </c>
    </row>
    <row r="347" spans="1:15">
      <c r="A347" s="180" t="str">
        <f t="shared" ca="1" si="45"/>
        <v/>
      </c>
      <c r="B347" s="44" t="str">
        <f t="shared" ca="1" si="46"/>
        <v/>
      </c>
      <c r="C347" s="31" t="str">
        <f t="shared" ca="1" si="53"/>
        <v/>
      </c>
      <c r="D347" s="32" t="str">
        <f t="shared" ca="1" si="47"/>
        <v/>
      </c>
      <c r="E347" s="44" t="str">
        <f t="shared" ca="1" si="48"/>
        <v/>
      </c>
      <c r="F347" s="31" t="str">
        <f t="shared" ca="1" si="49"/>
        <v/>
      </c>
      <c r="G347" s="77" t="str">
        <f t="shared" ca="1" si="50"/>
        <v/>
      </c>
      <c r="N347" s="51" t="str">
        <f t="shared" ca="1" si="51"/>
        <v/>
      </c>
      <c r="O347" s="51" t="str">
        <f t="shared" ca="1" si="52"/>
        <v/>
      </c>
    </row>
    <row r="348" spans="1:15">
      <c r="A348" s="180" t="str">
        <f t="shared" ca="1" si="45"/>
        <v/>
      </c>
      <c r="B348" s="44" t="str">
        <f t="shared" ca="1" si="46"/>
        <v/>
      </c>
      <c r="C348" s="31" t="str">
        <f t="shared" ca="1" si="53"/>
        <v/>
      </c>
      <c r="D348" s="32" t="str">
        <f t="shared" ca="1" si="47"/>
        <v/>
      </c>
      <c r="E348" s="44" t="str">
        <f t="shared" ca="1" si="48"/>
        <v/>
      </c>
      <c r="F348" s="31" t="str">
        <f t="shared" ca="1" si="49"/>
        <v/>
      </c>
      <c r="G348" s="77" t="str">
        <f t="shared" ca="1" si="50"/>
        <v/>
      </c>
      <c r="N348" s="51" t="str">
        <f t="shared" ca="1" si="51"/>
        <v/>
      </c>
      <c r="O348" s="51" t="str">
        <f t="shared" ca="1" si="52"/>
        <v/>
      </c>
    </row>
    <row r="349" spans="1:15">
      <c r="A349" s="180" t="str">
        <f t="shared" ca="1" si="45"/>
        <v/>
      </c>
      <c r="B349" s="44" t="str">
        <f t="shared" ca="1" si="46"/>
        <v/>
      </c>
      <c r="C349" s="31" t="str">
        <f t="shared" ca="1" si="53"/>
        <v/>
      </c>
      <c r="D349" s="32" t="str">
        <f t="shared" ca="1" si="47"/>
        <v/>
      </c>
      <c r="E349" s="44" t="str">
        <f t="shared" ca="1" si="48"/>
        <v/>
      </c>
      <c r="F349" s="31" t="str">
        <f t="shared" ca="1" si="49"/>
        <v/>
      </c>
      <c r="G349" s="77" t="str">
        <f t="shared" ca="1" si="50"/>
        <v/>
      </c>
      <c r="N349" s="51" t="str">
        <f t="shared" ca="1" si="51"/>
        <v/>
      </c>
      <c r="O349" s="51" t="str">
        <f t="shared" ca="1" si="52"/>
        <v/>
      </c>
    </row>
    <row r="350" spans="1:15">
      <c r="A350" s="180" t="str">
        <f t="shared" ca="1" si="45"/>
        <v/>
      </c>
      <c r="B350" s="44" t="str">
        <f t="shared" ca="1" si="46"/>
        <v/>
      </c>
      <c r="C350" s="31" t="str">
        <f t="shared" ca="1" si="53"/>
        <v/>
      </c>
      <c r="D350" s="32" t="str">
        <f t="shared" ca="1" si="47"/>
        <v/>
      </c>
      <c r="E350" s="44" t="str">
        <f t="shared" ca="1" si="48"/>
        <v/>
      </c>
      <c r="F350" s="31" t="str">
        <f t="shared" ca="1" si="49"/>
        <v/>
      </c>
      <c r="G350" s="77" t="str">
        <f t="shared" ca="1" si="50"/>
        <v/>
      </c>
      <c r="N350" s="51" t="str">
        <f t="shared" ca="1" si="51"/>
        <v/>
      </c>
      <c r="O350" s="51" t="str">
        <f t="shared" ca="1" si="52"/>
        <v/>
      </c>
    </row>
    <row r="351" spans="1:15">
      <c r="A351" s="180" t="str">
        <f t="shared" ref="A351:A414" ca="1" si="54">IF(AND(ISBLANK(P340), A350 = $P$1),NOW(),IF(ISBLANK(P340),"",P340))</f>
        <v/>
      </c>
      <c r="B351" s="44" t="str">
        <f t="shared" ref="B351:B414" ca="1" si="55">IF(COUNTIF(J:J,A351)=1,VLOOKUP(A351,J:K,2), IF(COUNTIF(J:J,A351)=0,$B$10,""))</f>
        <v/>
      </c>
      <c r="C351" s="31" t="str">
        <f t="shared" ca="1" si="53"/>
        <v/>
      </c>
      <c r="D351" s="32" t="str">
        <f t="shared" ref="D351:D414" ca="1" si="56">IF(ISERROR(B351-2),"",ROUNDUP(A351-$A$14,0)/360*$B$6*$B$5)</f>
        <v/>
      </c>
      <c r="E351" s="44" t="str">
        <f t="shared" ref="E351:E414" ca="1" si="57">IF(COUNTIF(J:J,A351)=1,VLOOKUP(A351,L:M,2), IF(COUNTIF(J:J,A351)=0,$C$10,""))</f>
        <v/>
      </c>
      <c r="F351" s="31" t="str">
        <f t="shared" ref="F351:F414" ca="1" si="58">IF(ISERROR(B351-2),"",(E351-$E$14)*$C$5*100)</f>
        <v/>
      </c>
      <c r="G351" s="77" t="str">
        <f t="shared" ref="G351:G414" ca="1" si="59">IF(ISERROR(B351-2),"",C351+D351+F351)</f>
        <v/>
      </c>
      <c r="N351" s="51" t="str">
        <f t="shared" ca="1" si="51"/>
        <v/>
      </c>
      <c r="O351" s="51" t="str">
        <f t="shared" ca="1" si="52"/>
        <v/>
      </c>
    </row>
    <row r="352" spans="1:15">
      <c r="A352" s="180" t="str">
        <f t="shared" ca="1" si="54"/>
        <v/>
      </c>
      <c r="B352" s="44" t="str">
        <f t="shared" ca="1" si="55"/>
        <v/>
      </c>
      <c r="C352" s="31" t="str">
        <f t="shared" ca="1" si="53"/>
        <v/>
      </c>
      <c r="D352" s="32" t="str">
        <f t="shared" ca="1" si="56"/>
        <v/>
      </c>
      <c r="E352" s="44" t="str">
        <f t="shared" ca="1" si="57"/>
        <v/>
      </c>
      <c r="F352" s="31" t="str">
        <f t="shared" ca="1" si="58"/>
        <v/>
      </c>
      <c r="G352" s="77" t="str">
        <f t="shared" ca="1" si="59"/>
        <v/>
      </c>
      <c r="N352" s="51" t="str">
        <f t="shared" ca="1" si="51"/>
        <v/>
      </c>
      <c r="O352" s="51" t="str">
        <f t="shared" ca="1" si="52"/>
        <v/>
      </c>
    </row>
    <row r="353" spans="1:15">
      <c r="A353" s="180" t="str">
        <f t="shared" ca="1" si="54"/>
        <v/>
      </c>
      <c r="B353" s="44" t="str">
        <f t="shared" ca="1" si="55"/>
        <v/>
      </c>
      <c r="C353" s="31" t="str">
        <f t="shared" ca="1" si="53"/>
        <v/>
      </c>
      <c r="D353" s="32" t="str">
        <f t="shared" ca="1" si="56"/>
        <v/>
      </c>
      <c r="E353" s="44" t="str">
        <f t="shared" ca="1" si="57"/>
        <v/>
      </c>
      <c r="F353" s="31" t="str">
        <f t="shared" ca="1" si="58"/>
        <v/>
      </c>
      <c r="G353" s="77" t="str">
        <f t="shared" ca="1" si="59"/>
        <v/>
      </c>
      <c r="N353" s="51" t="str">
        <f t="shared" ca="1" si="51"/>
        <v/>
      </c>
      <c r="O353" s="51" t="str">
        <f t="shared" ca="1" si="52"/>
        <v/>
      </c>
    </row>
    <row r="354" spans="1:15">
      <c r="A354" s="180" t="str">
        <f t="shared" ca="1" si="54"/>
        <v/>
      </c>
      <c r="B354" s="44" t="str">
        <f t="shared" ca="1" si="55"/>
        <v/>
      </c>
      <c r="C354" s="31" t="str">
        <f t="shared" ca="1" si="53"/>
        <v/>
      </c>
      <c r="D354" s="32" t="str">
        <f t="shared" ca="1" si="56"/>
        <v/>
      </c>
      <c r="E354" s="44" t="str">
        <f t="shared" ca="1" si="57"/>
        <v/>
      </c>
      <c r="F354" s="31" t="str">
        <f t="shared" ca="1" si="58"/>
        <v/>
      </c>
      <c r="G354" s="77" t="str">
        <f t="shared" ca="1" si="59"/>
        <v/>
      </c>
      <c r="N354" s="51" t="str">
        <f t="shared" ca="1" si="51"/>
        <v/>
      </c>
      <c r="O354" s="51" t="str">
        <f t="shared" ca="1" si="52"/>
        <v/>
      </c>
    </row>
    <row r="355" spans="1:15">
      <c r="A355" s="180" t="str">
        <f t="shared" ca="1" si="54"/>
        <v/>
      </c>
      <c r="B355" s="44" t="str">
        <f t="shared" ca="1" si="55"/>
        <v/>
      </c>
      <c r="C355" s="31" t="str">
        <f t="shared" ca="1" si="53"/>
        <v/>
      </c>
      <c r="D355" s="32" t="str">
        <f t="shared" ca="1" si="56"/>
        <v/>
      </c>
      <c r="E355" s="44" t="str">
        <f t="shared" ca="1" si="57"/>
        <v/>
      </c>
      <c r="F355" s="31" t="str">
        <f t="shared" ca="1" si="58"/>
        <v/>
      </c>
      <c r="G355" s="77" t="str">
        <f t="shared" ca="1" si="59"/>
        <v/>
      </c>
      <c r="N355" s="51" t="str">
        <f t="shared" ca="1" si="51"/>
        <v/>
      </c>
      <c r="O355" s="51" t="str">
        <f t="shared" ca="1" si="52"/>
        <v/>
      </c>
    </row>
    <row r="356" spans="1:15">
      <c r="A356" s="180" t="str">
        <f t="shared" ca="1" si="54"/>
        <v/>
      </c>
      <c r="B356" s="44" t="str">
        <f t="shared" ca="1" si="55"/>
        <v/>
      </c>
      <c r="C356" s="31" t="str">
        <f t="shared" ca="1" si="53"/>
        <v/>
      </c>
      <c r="D356" s="32" t="str">
        <f t="shared" ca="1" si="56"/>
        <v/>
      </c>
      <c r="E356" s="44" t="str">
        <f t="shared" ca="1" si="57"/>
        <v/>
      </c>
      <c r="F356" s="31" t="str">
        <f t="shared" ca="1" si="58"/>
        <v/>
      </c>
      <c r="G356" s="77" t="str">
        <f t="shared" ca="1" si="59"/>
        <v/>
      </c>
      <c r="N356" s="51" t="str">
        <f t="shared" ca="1" si="51"/>
        <v/>
      </c>
      <c r="O356" s="51" t="str">
        <f t="shared" ca="1" si="52"/>
        <v/>
      </c>
    </row>
    <row r="357" spans="1:15">
      <c r="A357" s="180" t="str">
        <f t="shared" ca="1" si="54"/>
        <v/>
      </c>
      <c r="B357" s="44" t="str">
        <f t="shared" ca="1" si="55"/>
        <v/>
      </c>
      <c r="C357" s="31" t="str">
        <f t="shared" ca="1" si="53"/>
        <v/>
      </c>
      <c r="D357" s="32" t="str">
        <f t="shared" ca="1" si="56"/>
        <v/>
      </c>
      <c r="E357" s="44" t="str">
        <f t="shared" ca="1" si="57"/>
        <v/>
      </c>
      <c r="F357" s="31" t="str">
        <f t="shared" ca="1" si="58"/>
        <v/>
      </c>
      <c r="G357" s="77" t="str">
        <f t="shared" ca="1" si="59"/>
        <v/>
      </c>
      <c r="N357" s="51" t="str">
        <f t="shared" ca="1" si="51"/>
        <v/>
      </c>
      <c r="O357" s="51" t="str">
        <f t="shared" ca="1" si="52"/>
        <v/>
      </c>
    </row>
    <row r="358" spans="1:15">
      <c r="A358" s="180" t="str">
        <f t="shared" ca="1" si="54"/>
        <v/>
      </c>
      <c r="B358" s="44" t="str">
        <f t="shared" ca="1" si="55"/>
        <v/>
      </c>
      <c r="C358" s="31" t="str">
        <f t="shared" ca="1" si="53"/>
        <v/>
      </c>
      <c r="D358" s="32" t="str">
        <f t="shared" ca="1" si="56"/>
        <v/>
      </c>
      <c r="E358" s="44" t="str">
        <f t="shared" ca="1" si="57"/>
        <v/>
      </c>
      <c r="F358" s="31" t="str">
        <f t="shared" ca="1" si="58"/>
        <v/>
      </c>
      <c r="G358" s="77" t="str">
        <f t="shared" ca="1" si="59"/>
        <v/>
      </c>
      <c r="N358" s="51" t="str">
        <f t="shared" ca="1" si="51"/>
        <v/>
      </c>
      <c r="O358" s="51" t="str">
        <f t="shared" ca="1" si="52"/>
        <v/>
      </c>
    </row>
    <row r="359" spans="1:15">
      <c r="A359" s="180" t="str">
        <f t="shared" ca="1" si="54"/>
        <v/>
      </c>
      <c r="B359" s="44" t="str">
        <f t="shared" ca="1" si="55"/>
        <v/>
      </c>
      <c r="C359" s="31" t="str">
        <f t="shared" ca="1" si="53"/>
        <v/>
      </c>
      <c r="D359" s="32" t="str">
        <f t="shared" ca="1" si="56"/>
        <v/>
      </c>
      <c r="E359" s="44" t="str">
        <f t="shared" ca="1" si="57"/>
        <v/>
      </c>
      <c r="F359" s="31" t="str">
        <f t="shared" ca="1" si="58"/>
        <v/>
      </c>
      <c r="G359" s="77" t="str">
        <f t="shared" ca="1" si="59"/>
        <v/>
      </c>
      <c r="N359" s="51" t="str">
        <f t="shared" ca="1" si="51"/>
        <v/>
      </c>
      <c r="O359" s="51" t="str">
        <f t="shared" ca="1" si="52"/>
        <v/>
      </c>
    </row>
    <row r="360" spans="1:15">
      <c r="A360" s="180" t="str">
        <f t="shared" ca="1" si="54"/>
        <v/>
      </c>
      <c r="B360" s="44" t="str">
        <f t="shared" ca="1" si="55"/>
        <v/>
      </c>
      <c r="C360" s="31" t="str">
        <f t="shared" ca="1" si="53"/>
        <v/>
      </c>
      <c r="D360" s="32" t="str">
        <f t="shared" ca="1" si="56"/>
        <v/>
      </c>
      <c r="E360" s="44" t="str">
        <f t="shared" ca="1" si="57"/>
        <v/>
      </c>
      <c r="F360" s="31" t="str">
        <f t="shared" ca="1" si="58"/>
        <v/>
      </c>
      <c r="G360" s="77" t="str">
        <f t="shared" ca="1" si="59"/>
        <v/>
      </c>
      <c r="N360" s="51" t="str">
        <f t="shared" ca="1" si="51"/>
        <v/>
      </c>
      <c r="O360" s="51" t="str">
        <f t="shared" ca="1" si="52"/>
        <v/>
      </c>
    </row>
    <row r="361" spans="1:15">
      <c r="A361" s="180" t="str">
        <f t="shared" ca="1" si="54"/>
        <v/>
      </c>
      <c r="B361" s="44" t="str">
        <f t="shared" ca="1" si="55"/>
        <v/>
      </c>
      <c r="C361" s="31" t="str">
        <f t="shared" ca="1" si="53"/>
        <v/>
      </c>
      <c r="D361" s="32" t="str">
        <f t="shared" ca="1" si="56"/>
        <v/>
      </c>
      <c r="E361" s="44" t="str">
        <f t="shared" ca="1" si="57"/>
        <v/>
      </c>
      <c r="F361" s="31" t="str">
        <f t="shared" ca="1" si="58"/>
        <v/>
      </c>
      <c r="G361" s="77" t="str">
        <f t="shared" ca="1" si="59"/>
        <v/>
      </c>
      <c r="N361" s="51" t="str">
        <f t="shared" ca="1" si="51"/>
        <v/>
      </c>
      <c r="O361" s="51" t="str">
        <f t="shared" ca="1" si="52"/>
        <v/>
      </c>
    </row>
    <row r="362" spans="1:15">
      <c r="A362" s="180" t="str">
        <f t="shared" ca="1" si="54"/>
        <v/>
      </c>
      <c r="B362" s="44" t="str">
        <f t="shared" ca="1" si="55"/>
        <v/>
      </c>
      <c r="C362" s="31" t="str">
        <f t="shared" ca="1" si="53"/>
        <v/>
      </c>
      <c r="D362" s="32" t="str">
        <f t="shared" ca="1" si="56"/>
        <v/>
      </c>
      <c r="E362" s="44" t="str">
        <f t="shared" ca="1" si="57"/>
        <v/>
      </c>
      <c r="F362" s="31" t="str">
        <f t="shared" ca="1" si="58"/>
        <v/>
      </c>
      <c r="G362" s="77" t="str">
        <f t="shared" ca="1" si="59"/>
        <v/>
      </c>
      <c r="N362" s="51" t="str">
        <f t="shared" ca="1" si="51"/>
        <v/>
      </c>
      <c r="O362" s="51" t="str">
        <f t="shared" ca="1" si="52"/>
        <v/>
      </c>
    </row>
    <row r="363" spans="1:15">
      <c r="A363" s="180" t="str">
        <f t="shared" ca="1" si="54"/>
        <v/>
      </c>
      <c r="B363" s="44" t="str">
        <f t="shared" ca="1" si="55"/>
        <v/>
      </c>
      <c r="C363" s="31" t="str">
        <f t="shared" ca="1" si="53"/>
        <v/>
      </c>
      <c r="D363" s="32" t="str">
        <f t="shared" ca="1" si="56"/>
        <v/>
      </c>
      <c r="E363" s="44" t="str">
        <f t="shared" ca="1" si="57"/>
        <v/>
      </c>
      <c r="F363" s="31" t="str">
        <f t="shared" ca="1" si="58"/>
        <v/>
      </c>
      <c r="G363" s="77" t="str">
        <f t="shared" ca="1" si="59"/>
        <v/>
      </c>
      <c r="N363" s="51" t="str">
        <f t="shared" ca="1" si="51"/>
        <v/>
      </c>
      <c r="O363" s="51" t="str">
        <f t="shared" ca="1" si="52"/>
        <v/>
      </c>
    </row>
    <row r="364" spans="1:15">
      <c r="A364" s="180" t="str">
        <f t="shared" ca="1" si="54"/>
        <v/>
      </c>
      <c r="B364" s="44" t="str">
        <f t="shared" ca="1" si="55"/>
        <v/>
      </c>
      <c r="C364" s="31" t="str">
        <f t="shared" ca="1" si="53"/>
        <v/>
      </c>
      <c r="D364" s="32" t="str">
        <f t="shared" ca="1" si="56"/>
        <v/>
      </c>
      <c r="E364" s="44" t="str">
        <f t="shared" ca="1" si="57"/>
        <v/>
      </c>
      <c r="F364" s="31" t="str">
        <f t="shared" ca="1" si="58"/>
        <v/>
      </c>
      <c r="G364" s="77" t="str">
        <f t="shared" ca="1" si="59"/>
        <v/>
      </c>
      <c r="N364" s="51" t="str">
        <f t="shared" ca="1" si="51"/>
        <v/>
      </c>
      <c r="O364" s="51" t="str">
        <f t="shared" ca="1" si="52"/>
        <v/>
      </c>
    </row>
    <row r="365" spans="1:15">
      <c r="A365" s="180" t="str">
        <f t="shared" ca="1" si="54"/>
        <v/>
      </c>
      <c r="B365" s="44" t="str">
        <f t="shared" ca="1" si="55"/>
        <v/>
      </c>
      <c r="C365" s="31" t="str">
        <f t="shared" ca="1" si="53"/>
        <v/>
      </c>
      <c r="D365" s="32" t="str">
        <f t="shared" ca="1" si="56"/>
        <v/>
      </c>
      <c r="E365" s="44" t="str">
        <f t="shared" ca="1" si="57"/>
        <v/>
      </c>
      <c r="F365" s="31" t="str">
        <f t="shared" ca="1" si="58"/>
        <v/>
      </c>
      <c r="G365" s="77" t="str">
        <f t="shared" ca="1" si="59"/>
        <v/>
      </c>
      <c r="N365" s="51" t="str">
        <f t="shared" ca="1" si="51"/>
        <v/>
      </c>
      <c r="O365" s="51" t="str">
        <f t="shared" ca="1" si="52"/>
        <v/>
      </c>
    </row>
    <row r="366" spans="1:15">
      <c r="A366" s="180" t="str">
        <f t="shared" ca="1" si="54"/>
        <v/>
      </c>
      <c r="B366" s="44" t="str">
        <f t="shared" ca="1" si="55"/>
        <v/>
      </c>
      <c r="C366" s="31" t="str">
        <f t="shared" ca="1" si="53"/>
        <v/>
      </c>
      <c r="D366" s="32" t="str">
        <f t="shared" ca="1" si="56"/>
        <v/>
      </c>
      <c r="E366" s="44" t="str">
        <f t="shared" ca="1" si="57"/>
        <v/>
      </c>
      <c r="F366" s="31" t="str">
        <f t="shared" ca="1" si="58"/>
        <v/>
      </c>
      <c r="G366" s="77" t="str">
        <f t="shared" ca="1" si="59"/>
        <v/>
      </c>
      <c r="N366" s="51" t="str">
        <f t="shared" ca="1" si="51"/>
        <v/>
      </c>
      <c r="O366" s="51" t="str">
        <f t="shared" ca="1" si="52"/>
        <v/>
      </c>
    </row>
    <row r="367" spans="1:15">
      <c r="A367" s="180" t="str">
        <f t="shared" ca="1" si="54"/>
        <v/>
      </c>
      <c r="B367" s="44" t="str">
        <f t="shared" ca="1" si="55"/>
        <v/>
      </c>
      <c r="C367" s="31" t="str">
        <f t="shared" ca="1" si="53"/>
        <v/>
      </c>
      <c r="D367" s="32" t="str">
        <f t="shared" ca="1" si="56"/>
        <v/>
      </c>
      <c r="E367" s="44" t="str">
        <f t="shared" ca="1" si="57"/>
        <v/>
      </c>
      <c r="F367" s="31" t="str">
        <f t="shared" ca="1" si="58"/>
        <v/>
      </c>
      <c r="G367" s="77" t="str">
        <f t="shared" ca="1" si="59"/>
        <v/>
      </c>
      <c r="N367" s="51" t="str">
        <f t="shared" ca="1" si="51"/>
        <v/>
      </c>
      <c r="O367" s="51" t="str">
        <f t="shared" ca="1" si="52"/>
        <v/>
      </c>
    </row>
    <row r="368" spans="1:15">
      <c r="A368" s="180" t="str">
        <f t="shared" ca="1" si="54"/>
        <v/>
      </c>
      <c r="B368" s="44" t="str">
        <f t="shared" ca="1" si="55"/>
        <v/>
      </c>
      <c r="C368" s="31" t="str">
        <f t="shared" ca="1" si="53"/>
        <v/>
      </c>
      <c r="D368" s="32" t="str">
        <f t="shared" ca="1" si="56"/>
        <v/>
      </c>
      <c r="E368" s="44" t="str">
        <f t="shared" ca="1" si="57"/>
        <v/>
      </c>
      <c r="F368" s="31" t="str">
        <f t="shared" ca="1" si="58"/>
        <v/>
      </c>
      <c r="G368" s="77" t="str">
        <f t="shared" ca="1" si="59"/>
        <v/>
      </c>
      <c r="N368" s="51" t="str">
        <f t="shared" ca="1" si="51"/>
        <v/>
      </c>
      <c r="O368" s="51" t="str">
        <f t="shared" ca="1" si="52"/>
        <v/>
      </c>
    </row>
    <row r="369" spans="1:15">
      <c r="A369" s="180" t="str">
        <f t="shared" ca="1" si="54"/>
        <v/>
      </c>
      <c r="B369" s="44" t="str">
        <f t="shared" ca="1" si="55"/>
        <v/>
      </c>
      <c r="C369" s="31" t="str">
        <f t="shared" ca="1" si="53"/>
        <v/>
      </c>
      <c r="D369" s="32" t="str">
        <f t="shared" ca="1" si="56"/>
        <v/>
      </c>
      <c r="E369" s="44" t="str">
        <f t="shared" ca="1" si="57"/>
        <v/>
      </c>
      <c r="F369" s="31" t="str">
        <f t="shared" ca="1" si="58"/>
        <v/>
      </c>
      <c r="G369" s="77" t="str">
        <f t="shared" ca="1" si="59"/>
        <v/>
      </c>
      <c r="N369" s="51" t="str">
        <f t="shared" ca="1" si="51"/>
        <v/>
      </c>
      <c r="O369" s="51" t="str">
        <f t="shared" ca="1" si="52"/>
        <v/>
      </c>
    </row>
    <row r="370" spans="1:15">
      <c r="A370" s="180" t="str">
        <f t="shared" ca="1" si="54"/>
        <v/>
      </c>
      <c r="B370" s="44" t="str">
        <f t="shared" ca="1" si="55"/>
        <v/>
      </c>
      <c r="C370" s="31" t="str">
        <f t="shared" ca="1" si="53"/>
        <v/>
      </c>
      <c r="D370" s="32" t="str">
        <f t="shared" ca="1" si="56"/>
        <v/>
      </c>
      <c r="E370" s="44" t="str">
        <f t="shared" ca="1" si="57"/>
        <v/>
      </c>
      <c r="F370" s="31" t="str">
        <f t="shared" ca="1" si="58"/>
        <v/>
      </c>
      <c r="G370" s="77" t="str">
        <f t="shared" ca="1" si="59"/>
        <v/>
      </c>
      <c r="N370" s="51" t="str">
        <f t="shared" ca="1" si="51"/>
        <v/>
      </c>
      <c r="O370" s="51" t="str">
        <f t="shared" ca="1" si="52"/>
        <v/>
      </c>
    </row>
    <row r="371" spans="1:15">
      <c r="A371" s="180" t="str">
        <f t="shared" ca="1" si="54"/>
        <v/>
      </c>
      <c r="B371" s="44" t="str">
        <f t="shared" ca="1" si="55"/>
        <v/>
      </c>
      <c r="C371" s="31" t="str">
        <f t="shared" ca="1" si="53"/>
        <v/>
      </c>
      <c r="D371" s="32" t="str">
        <f t="shared" ca="1" si="56"/>
        <v/>
      </c>
      <c r="E371" s="44" t="str">
        <f t="shared" ca="1" si="57"/>
        <v/>
      </c>
      <c r="F371" s="31" t="str">
        <f t="shared" ca="1" si="58"/>
        <v/>
      </c>
      <c r="G371" s="77" t="str">
        <f t="shared" ca="1" si="59"/>
        <v/>
      </c>
      <c r="N371" s="51" t="str">
        <f t="shared" ca="1" si="51"/>
        <v/>
      </c>
      <c r="O371" s="51" t="str">
        <f t="shared" ca="1" si="52"/>
        <v/>
      </c>
    </row>
    <row r="372" spans="1:15">
      <c r="A372" s="180" t="str">
        <f t="shared" ca="1" si="54"/>
        <v/>
      </c>
      <c r="B372" s="44" t="str">
        <f t="shared" ca="1" si="55"/>
        <v/>
      </c>
      <c r="C372" s="31" t="str">
        <f t="shared" ca="1" si="53"/>
        <v/>
      </c>
      <c r="D372" s="32" t="str">
        <f t="shared" ca="1" si="56"/>
        <v/>
      </c>
      <c r="E372" s="44" t="str">
        <f t="shared" ca="1" si="57"/>
        <v/>
      </c>
      <c r="F372" s="31" t="str">
        <f t="shared" ca="1" si="58"/>
        <v/>
      </c>
      <c r="G372" s="77" t="str">
        <f t="shared" ca="1" si="59"/>
        <v/>
      </c>
      <c r="N372" s="51" t="str">
        <f t="shared" ca="1" si="51"/>
        <v/>
      </c>
      <c r="O372" s="51" t="str">
        <f t="shared" ca="1" si="52"/>
        <v/>
      </c>
    </row>
    <row r="373" spans="1:15">
      <c r="A373" s="180" t="str">
        <f t="shared" ca="1" si="54"/>
        <v/>
      </c>
      <c r="B373" s="44" t="str">
        <f t="shared" ca="1" si="55"/>
        <v/>
      </c>
      <c r="C373" s="31" t="str">
        <f t="shared" ca="1" si="53"/>
        <v/>
      </c>
      <c r="D373" s="32" t="str">
        <f t="shared" ca="1" si="56"/>
        <v/>
      </c>
      <c r="E373" s="44" t="str">
        <f t="shared" ca="1" si="57"/>
        <v/>
      </c>
      <c r="F373" s="31" t="str">
        <f t="shared" ca="1" si="58"/>
        <v/>
      </c>
      <c r="G373" s="77" t="str">
        <f t="shared" ca="1" si="59"/>
        <v/>
      </c>
      <c r="N373" s="51" t="str">
        <f t="shared" ca="1" si="51"/>
        <v/>
      </c>
      <c r="O373" s="51" t="str">
        <f t="shared" ca="1" si="52"/>
        <v/>
      </c>
    </row>
    <row r="374" spans="1:15">
      <c r="A374" s="180" t="str">
        <f t="shared" ca="1" si="54"/>
        <v/>
      </c>
      <c r="B374" s="44" t="str">
        <f t="shared" ca="1" si="55"/>
        <v/>
      </c>
      <c r="C374" s="31" t="str">
        <f t="shared" ca="1" si="53"/>
        <v/>
      </c>
      <c r="D374" s="32" t="str">
        <f t="shared" ca="1" si="56"/>
        <v/>
      </c>
      <c r="E374" s="44" t="str">
        <f t="shared" ca="1" si="57"/>
        <v/>
      </c>
      <c r="F374" s="31" t="str">
        <f t="shared" ca="1" si="58"/>
        <v/>
      </c>
      <c r="G374" s="77" t="str">
        <f t="shared" ca="1" si="59"/>
        <v/>
      </c>
      <c r="N374" s="51" t="str">
        <f t="shared" ca="1" si="51"/>
        <v/>
      </c>
      <c r="O374" s="51" t="str">
        <f t="shared" ca="1" si="52"/>
        <v/>
      </c>
    </row>
    <row r="375" spans="1:15">
      <c r="A375" s="180" t="str">
        <f t="shared" ca="1" si="54"/>
        <v/>
      </c>
      <c r="B375" s="44" t="str">
        <f t="shared" ca="1" si="55"/>
        <v/>
      </c>
      <c r="C375" s="31" t="str">
        <f t="shared" ca="1" si="53"/>
        <v/>
      </c>
      <c r="D375" s="32" t="str">
        <f t="shared" ca="1" si="56"/>
        <v/>
      </c>
      <c r="E375" s="44" t="str">
        <f t="shared" ca="1" si="57"/>
        <v/>
      </c>
      <c r="F375" s="31" t="str">
        <f t="shared" ca="1" si="58"/>
        <v/>
      </c>
      <c r="G375" s="77" t="str">
        <f t="shared" ca="1" si="59"/>
        <v/>
      </c>
      <c r="N375" s="51" t="str">
        <f t="shared" ca="1" si="51"/>
        <v/>
      </c>
      <c r="O375" s="51" t="str">
        <f t="shared" ca="1" si="52"/>
        <v/>
      </c>
    </row>
    <row r="376" spans="1:15">
      <c r="A376" s="180" t="str">
        <f t="shared" ca="1" si="54"/>
        <v/>
      </c>
      <c r="B376" s="44" t="str">
        <f t="shared" ca="1" si="55"/>
        <v/>
      </c>
      <c r="C376" s="31" t="str">
        <f t="shared" ca="1" si="53"/>
        <v/>
      </c>
      <c r="D376" s="32" t="str">
        <f t="shared" ca="1" si="56"/>
        <v/>
      </c>
      <c r="E376" s="44" t="str">
        <f t="shared" ca="1" si="57"/>
        <v/>
      </c>
      <c r="F376" s="31" t="str">
        <f t="shared" ca="1" si="58"/>
        <v/>
      </c>
      <c r="G376" s="77" t="str">
        <f t="shared" ca="1" si="59"/>
        <v/>
      </c>
      <c r="N376" s="51" t="str">
        <f t="shared" ca="1" si="51"/>
        <v/>
      </c>
      <c r="O376" s="51" t="str">
        <f t="shared" ca="1" si="52"/>
        <v/>
      </c>
    </row>
    <row r="377" spans="1:15">
      <c r="A377" s="180" t="str">
        <f t="shared" ca="1" si="54"/>
        <v/>
      </c>
      <c r="B377" s="44" t="str">
        <f t="shared" ca="1" si="55"/>
        <v/>
      </c>
      <c r="C377" s="31" t="str">
        <f t="shared" ca="1" si="53"/>
        <v/>
      </c>
      <c r="D377" s="32" t="str">
        <f t="shared" ca="1" si="56"/>
        <v/>
      </c>
      <c r="E377" s="44" t="str">
        <f t="shared" ca="1" si="57"/>
        <v/>
      </c>
      <c r="F377" s="31" t="str">
        <f t="shared" ca="1" si="58"/>
        <v/>
      </c>
      <c r="G377" s="77" t="str">
        <f t="shared" ca="1" si="59"/>
        <v/>
      </c>
      <c r="N377" s="51" t="str">
        <f t="shared" ca="1" si="51"/>
        <v/>
      </c>
      <c r="O377" s="51" t="str">
        <f t="shared" ca="1" si="52"/>
        <v/>
      </c>
    </row>
    <row r="378" spans="1:15">
      <c r="A378" s="180" t="str">
        <f t="shared" ca="1" si="54"/>
        <v/>
      </c>
      <c r="B378" s="44" t="str">
        <f t="shared" ca="1" si="55"/>
        <v/>
      </c>
      <c r="C378" s="31" t="str">
        <f t="shared" ca="1" si="53"/>
        <v/>
      </c>
      <c r="D378" s="32" t="str">
        <f t="shared" ca="1" si="56"/>
        <v/>
      </c>
      <c r="E378" s="44" t="str">
        <f t="shared" ca="1" si="57"/>
        <v/>
      </c>
      <c r="F378" s="31" t="str">
        <f t="shared" ca="1" si="58"/>
        <v/>
      </c>
      <c r="G378" s="77" t="str">
        <f t="shared" ca="1" si="59"/>
        <v/>
      </c>
      <c r="N378" s="51" t="str">
        <f t="shared" ca="1" si="51"/>
        <v/>
      </c>
      <c r="O378" s="51" t="str">
        <f t="shared" ca="1" si="52"/>
        <v/>
      </c>
    </row>
    <row r="379" spans="1:15">
      <c r="A379" s="180" t="str">
        <f t="shared" ca="1" si="54"/>
        <v/>
      </c>
      <c r="B379" s="44" t="str">
        <f t="shared" ca="1" si="55"/>
        <v/>
      </c>
      <c r="C379" s="31" t="str">
        <f t="shared" ca="1" si="53"/>
        <v/>
      </c>
      <c r="D379" s="32" t="str">
        <f t="shared" ca="1" si="56"/>
        <v/>
      </c>
      <c r="E379" s="44" t="str">
        <f t="shared" ca="1" si="57"/>
        <v/>
      </c>
      <c r="F379" s="31" t="str">
        <f t="shared" ca="1" si="58"/>
        <v/>
      </c>
      <c r="G379" s="77" t="str">
        <f t="shared" ca="1" si="59"/>
        <v/>
      </c>
      <c r="N379" s="51" t="str">
        <f t="shared" ca="1" si="51"/>
        <v/>
      </c>
      <c r="O379" s="51" t="str">
        <f t="shared" ca="1" si="52"/>
        <v/>
      </c>
    </row>
    <row r="380" spans="1:15">
      <c r="A380" s="180" t="str">
        <f t="shared" ca="1" si="54"/>
        <v/>
      </c>
      <c r="B380" s="44" t="str">
        <f t="shared" ca="1" si="55"/>
        <v/>
      </c>
      <c r="C380" s="31" t="str">
        <f t="shared" ca="1" si="53"/>
        <v/>
      </c>
      <c r="D380" s="32" t="str">
        <f t="shared" ca="1" si="56"/>
        <v/>
      </c>
      <c r="E380" s="44" t="str">
        <f t="shared" ca="1" si="57"/>
        <v/>
      </c>
      <c r="F380" s="31" t="str">
        <f t="shared" ca="1" si="58"/>
        <v/>
      </c>
      <c r="G380" s="77" t="str">
        <f t="shared" ca="1" si="59"/>
        <v/>
      </c>
      <c r="N380" s="51" t="str">
        <f t="shared" ca="1" si="51"/>
        <v/>
      </c>
      <c r="O380" s="51" t="str">
        <f t="shared" ca="1" si="52"/>
        <v/>
      </c>
    </row>
    <row r="381" spans="1:15">
      <c r="A381" s="180" t="str">
        <f t="shared" ca="1" si="54"/>
        <v/>
      </c>
      <c r="B381" s="44" t="str">
        <f t="shared" ca="1" si="55"/>
        <v/>
      </c>
      <c r="C381" s="31" t="str">
        <f t="shared" ca="1" si="53"/>
        <v/>
      </c>
      <c r="D381" s="32" t="str">
        <f t="shared" ca="1" si="56"/>
        <v/>
      </c>
      <c r="E381" s="44" t="str">
        <f t="shared" ca="1" si="57"/>
        <v/>
      </c>
      <c r="F381" s="31" t="str">
        <f t="shared" ca="1" si="58"/>
        <v/>
      </c>
      <c r="G381" s="77" t="str">
        <f t="shared" ca="1" si="59"/>
        <v/>
      </c>
      <c r="N381" s="51" t="str">
        <f t="shared" ca="1" si="51"/>
        <v/>
      </c>
      <c r="O381" s="51" t="str">
        <f t="shared" ca="1" si="52"/>
        <v/>
      </c>
    </row>
    <row r="382" spans="1:15">
      <c r="A382" s="180" t="str">
        <f t="shared" ca="1" si="54"/>
        <v/>
      </c>
      <c r="B382" s="44" t="str">
        <f t="shared" ca="1" si="55"/>
        <v/>
      </c>
      <c r="C382" s="31" t="str">
        <f t="shared" ca="1" si="53"/>
        <v/>
      </c>
      <c r="D382" s="32" t="str">
        <f t="shared" ca="1" si="56"/>
        <v/>
      </c>
      <c r="E382" s="44" t="str">
        <f t="shared" ca="1" si="57"/>
        <v/>
      </c>
      <c r="F382" s="31" t="str">
        <f t="shared" ca="1" si="58"/>
        <v/>
      </c>
      <c r="G382" s="77" t="str">
        <f t="shared" ca="1" si="59"/>
        <v/>
      </c>
      <c r="N382" s="51" t="str">
        <f t="shared" ca="1" si="51"/>
        <v/>
      </c>
      <c r="O382" s="51" t="str">
        <f t="shared" ca="1" si="52"/>
        <v/>
      </c>
    </row>
    <row r="383" spans="1:15">
      <c r="A383" s="180" t="str">
        <f t="shared" ca="1" si="54"/>
        <v/>
      </c>
      <c r="B383" s="44" t="str">
        <f t="shared" ca="1" si="55"/>
        <v/>
      </c>
      <c r="C383" s="31" t="str">
        <f t="shared" ca="1" si="53"/>
        <v/>
      </c>
      <c r="D383" s="32" t="str">
        <f t="shared" ca="1" si="56"/>
        <v/>
      </c>
      <c r="E383" s="44" t="str">
        <f t="shared" ca="1" si="57"/>
        <v/>
      </c>
      <c r="F383" s="31" t="str">
        <f t="shared" ca="1" si="58"/>
        <v/>
      </c>
      <c r="G383" s="77" t="str">
        <f t="shared" ca="1" si="59"/>
        <v/>
      </c>
      <c r="N383" s="51" t="str">
        <f t="shared" ca="1" si="51"/>
        <v/>
      </c>
      <c r="O383" s="51" t="str">
        <f t="shared" ca="1" si="52"/>
        <v/>
      </c>
    </row>
    <row r="384" spans="1:15">
      <c r="A384" s="180" t="str">
        <f t="shared" ca="1" si="54"/>
        <v/>
      </c>
      <c r="B384" s="44" t="str">
        <f t="shared" ca="1" si="55"/>
        <v/>
      </c>
      <c r="C384" s="31" t="str">
        <f t="shared" ca="1" si="53"/>
        <v/>
      </c>
      <c r="D384" s="32" t="str">
        <f t="shared" ca="1" si="56"/>
        <v/>
      </c>
      <c r="E384" s="44" t="str">
        <f t="shared" ca="1" si="57"/>
        <v/>
      </c>
      <c r="F384" s="31" t="str">
        <f t="shared" ca="1" si="58"/>
        <v/>
      </c>
      <c r="G384" s="77" t="str">
        <f t="shared" ca="1" si="59"/>
        <v/>
      </c>
      <c r="N384" s="51" t="str">
        <f t="shared" ca="1" si="51"/>
        <v/>
      </c>
      <c r="O384" s="51" t="str">
        <f t="shared" ca="1" si="52"/>
        <v/>
      </c>
    </row>
    <row r="385" spans="1:15">
      <c r="A385" s="180" t="str">
        <f t="shared" ca="1" si="54"/>
        <v/>
      </c>
      <c r="B385" s="44" t="str">
        <f t="shared" ca="1" si="55"/>
        <v/>
      </c>
      <c r="C385" s="31" t="str">
        <f t="shared" ca="1" si="53"/>
        <v/>
      </c>
      <c r="D385" s="32" t="str">
        <f t="shared" ca="1" si="56"/>
        <v/>
      </c>
      <c r="E385" s="44" t="str">
        <f t="shared" ca="1" si="57"/>
        <v/>
      </c>
      <c r="F385" s="31" t="str">
        <f t="shared" ca="1" si="58"/>
        <v/>
      </c>
      <c r="G385" s="77" t="str">
        <f t="shared" ca="1" si="59"/>
        <v/>
      </c>
      <c r="N385" s="51" t="str">
        <f t="shared" ca="1" si="51"/>
        <v/>
      </c>
      <c r="O385" s="51" t="str">
        <f t="shared" ca="1" si="52"/>
        <v/>
      </c>
    </row>
    <row r="386" spans="1:15">
      <c r="A386" s="180" t="str">
        <f t="shared" ca="1" si="54"/>
        <v/>
      </c>
      <c r="B386" s="44" t="str">
        <f t="shared" ca="1" si="55"/>
        <v/>
      </c>
      <c r="C386" s="31" t="str">
        <f t="shared" ca="1" si="53"/>
        <v/>
      </c>
      <c r="D386" s="32" t="str">
        <f t="shared" ca="1" si="56"/>
        <v/>
      </c>
      <c r="E386" s="44" t="str">
        <f t="shared" ca="1" si="57"/>
        <v/>
      </c>
      <c r="F386" s="31" t="str">
        <f t="shared" ca="1" si="58"/>
        <v/>
      </c>
      <c r="G386" s="77" t="str">
        <f t="shared" ca="1" si="59"/>
        <v/>
      </c>
      <c r="N386" s="51" t="str">
        <f t="shared" ca="1" si="51"/>
        <v/>
      </c>
      <c r="O386" s="51" t="str">
        <f t="shared" ca="1" si="52"/>
        <v/>
      </c>
    </row>
    <row r="387" spans="1:15">
      <c r="A387" s="180" t="str">
        <f t="shared" ca="1" si="54"/>
        <v/>
      </c>
      <c r="B387" s="44" t="str">
        <f t="shared" ca="1" si="55"/>
        <v/>
      </c>
      <c r="C387" s="31" t="str">
        <f t="shared" ca="1" si="53"/>
        <v/>
      </c>
      <c r="D387" s="32" t="str">
        <f t="shared" ca="1" si="56"/>
        <v/>
      </c>
      <c r="E387" s="44" t="str">
        <f t="shared" ca="1" si="57"/>
        <v/>
      </c>
      <c r="F387" s="31" t="str">
        <f t="shared" ca="1" si="58"/>
        <v/>
      </c>
      <c r="G387" s="77" t="str">
        <f t="shared" ca="1" si="59"/>
        <v/>
      </c>
      <c r="N387" s="51" t="str">
        <f t="shared" ca="1" si="51"/>
        <v/>
      </c>
      <c r="O387" s="51" t="str">
        <f t="shared" ca="1" si="52"/>
        <v/>
      </c>
    </row>
    <row r="388" spans="1:15">
      <c r="A388" s="180" t="str">
        <f t="shared" ca="1" si="54"/>
        <v/>
      </c>
      <c r="B388" s="44" t="str">
        <f t="shared" ca="1" si="55"/>
        <v/>
      </c>
      <c r="C388" s="31" t="str">
        <f t="shared" ca="1" si="53"/>
        <v/>
      </c>
      <c r="D388" s="32" t="str">
        <f t="shared" ca="1" si="56"/>
        <v/>
      </c>
      <c r="E388" s="44" t="str">
        <f t="shared" ca="1" si="57"/>
        <v/>
      </c>
      <c r="F388" s="31" t="str">
        <f t="shared" ca="1" si="58"/>
        <v/>
      </c>
      <c r="G388" s="77" t="str">
        <f t="shared" ca="1" si="59"/>
        <v/>
      </c>
      <c r="N388" s="51" t="str">
        <f t="shared" ref="N388:N451" ca="1" si="60">IF(COUNTIF(L:L,J388),J388,"")</f>
        <v/>
      </c>
      <c r="O388" s="51" t="str">
        <f t="shared" ref="O388:O451" ca="1" si="61">IF(N388&gt;$A$14,N388,"")</f>
        <v/>
      </c>
    </row>
    <row r="389" spans="1:15">
      <c r="A389" s="180" t="str">
        <f t="shared" ca="1" si="54"/>
        <v/>
      </c>
      <c r="B389" s="44" t="str">
        <f t="shared" ca="1" si="55"/>
        <v/>
      </c>
      <c r="C389" s="31" t="str">
        <f t="shared" ca="1" si="53"/>
        <v/>
      </c>
      <c r="D389" s="32" t="str">
        <f t="shared" ca="1" si="56"/>
        <v/>
      </c>
      <c r="E389" s="44" t="str">
        <f t="shared" ca="1" si="57"/>
        <v/>
      </c>
      <c r="F389" s="31" t="str">
        <f t="shared" ca="1" si="58"/>
        <v/>
      </c>
      <c r="G389" s="77" t="str">
        <f t="shared" ca="1" si="59"/>
        <v/>
      </c>
      <c r="N389" s="51" t="str">
        <f t="shared" ca="1" si="60"/>
        <v/>
      </c>
      <c r="O389" s="51" t="str">
        <f t="shared" ca="1" si="61"/>
        <v/>
      </c>
    </row>
    <row r="390" spans="1:15">
      <c r="A390" s="180" t="str">
        <f t="shared" ca="1" si="54"/>
        <v/>
      </c>
      <c r="B390" s="44" t="str">
        <f t="shared" ca="1" si="55"/>
        <v/>
      </c>
      <c r="C390" s="31" t="str">
        <f t="shared" ca="1" si="53"/>
        <v/>
      </c>
      <c r="D390" s="32" t="str">
        <f t="shared" ca="1" si="56"/>
        <v/>
      </c>
      <c r="E390" s="44" t="str">
        <f t="shared" ca="1" si="57"/>
        <v/>
      </c>
      <c r="F390" s="31" t="str">
        <f t="shared" ca="1" si="58"/>
        <v/>
      </c>
      <c r="G390" s="77" t="str">
        <f t="shared" ca="1" si="59"/>
        <v/>
      </c>
      <c r="N390" s="51" t="str">
        <f t="shared" ca="1" si="60"/>
        <v/>
      </c>
      <c r="O390" s="51" t="str">
        <f t="shared" ca="1" si="61"/>
        <v/>
      </c>
    </row>
    <row r="391" spans="1:15">
      <c r="A391" s="180" t="str">
        <f t="shared" ca="1" si="54"/>
        <v/>
      </c>
      <c r="B391" s="44" t="str">
        <f t="shared" ca="1" si="55"/>
        <v/>
      </c>
      <c r="C391" s="31" t="str">
        <f t="shared" ca="1" si="53"/>
        <v/>
      </c>
      <c r="D391" s="32" t="str">
        <f t="shared" ca="1" si="56"/>
        <v/>
      </c>
      <c r="E391" s="44" t="str">
        <f t="shared" ca="1" si="57"/>
        <v/>
      </c>
      <c r="F391" s="31" t="str">
        <f t="shared" ca="1" si="58"/>
        <v/>
      </c>
      <c r="G391" s="77" t="str">
        <f t="shared" ca="1" si="59"/>
        <v/>
      </c>
      <c r="N391" s="51" t="str">
        <f t="shared" ca="1" si="60"/>
        <v/>
      </c>
      <c r="O391" s="51" t="str">
        <f t="shared" ca="1" si="61"/>
        <v/>
      </c>
    </row>
    <row r="392" spans="1:15">
      <c r="A392" s="180" t="str">
        <f t="shared" ca="1" si="54"/>
        <v/>
      </c>
      <c r="B392" s="44" t="str">
        <f t="shared" ca="1" si="55"/>
        <v/>
      </c>
      <c r="C392" s="31" t="str">
        <f t="shared" ca="1" si="53"/>
        <v/>
      </c>
      <c r="D392" s="32" t="str">
        <f t="shared" ca="1" si="56"/>
        <v/>
      </c>
      <c r="E392" s="44" t="str">
        <f t="shared" ca="1" si="57"/>
        <v/>
      </c>
      <c r="F392" s="31" t="str">
        <f t="shared" ca="1" si="58"/>
        <v/>
      </c>
      <c r="G392" s="77" t="str">
        <f t="shared" ca="1" si="59"/>
        <v/>
      </c>
      <c r="N392" s="51" t="str">
        <f t="shared" ca="1" si="60"/>
        <v/>
      </c>
      <c r="O392" s="51" t="str">
        <f t="shared" ca="1" si="61"/>
        <v/>
      </c>
    </row>
    <row r="393" spans="1:15">
      <c r="A393" s="180" t="str">
        <f t="shared" ca="1" si="54"/>
        <v/>
      </c>
      <c r="B393" s="44" t="str">
        <f t="shared" ca="1" si="55"/>
        <v/>
      </c>
      <c r="C393" s="31" t="str">
        <f t="shared" ca="1" si="53"/>
        <v/>
      </c>
      <c r="D393" s="32" t="str">
        <f t="shared" ca="1" si="56"/>
        <v/>
      </c>
      <c r="E393" s="44" t="str">
        <f t="shared" ca="1" si="57"/>
        <v/>
      </c>
      <c r="F393" s="31" t="str">
        <f t="shared" ca="1" si="58"/>
        <v/>
      </c>
      <c r="G393" s="77" t="str">
        <f t="shared" ca="1" si="59"/>
        <v/>
      </c>
      <c r="N393" s="51" t="str">
        <f t="shared" ca="1" si="60"/>
        <v/>
      </c>
      <c r="O393" s="51" t="str">
        <f t="shared" ca="1" si="61"/>
        <v/>
      </c>
    </row>
    <row r="394" spans="1:15">
      <c r="A394" s="180" t="str">
        <f t="shared" ca="1" si="54"/>
        <v/>
      </c>
      <c r="B394" s="44" t="str">
        <f t="shared" ca="1" si="55"/>
        <v/>
      </c>
      <c r="C394" s="31" t="str">
        <f t="shared" ca="1" si="53"/>
        <v/>
      </c>
      <c r="D394" s="32" t="str">
        <f t="shared" ca="1" si="56"/>
        <v/>
      </c>
      <c r="E394" s="44" t="str">
        <f t="shared" ca="1" si="57"/>
        <v/>
      </c>
      <c r="F394" s="31" t="str">
        <f t="shared" ca="1" si="58"/>
        <v/>
      </c>
      <c r="G394" s="77" t="str">
        <f t="shared" ca="1" si="59"/>
        <v/>
      </c>
      <c r="N394" s="51" t="str">
        <f t="shared" ca="1" si="60"/>
        <v/>
      </c>
      <c r="O394" s="51" t="str">
        <f t="shared" ca="1" si="61"/>
        <v/>
      </c>
    </row>
    <row r="395" spans="1:15">
      <c r="A395" s="180" t="str">
        <f t="shared" ca="1" si="54"/>
        <v/>
      </c>
      <c r="B395" s="44" t="str">
        <f t="shared" ca="1" si="55"/>
        <v/>
      </c>
      <c r="C395" s="31" t="str">
        <f t="shared" ca="1" si="53"/>
        <v/>
      </c>
      <c r="D395" s="32" t="str">
        <f t="shared" ca="1" si="56"/>
        <v/>
      </c>
      <c r="E395" s="44" t="str">
        <f t="shared" ca="1" si="57"/>
        <v/>
      </c>
      <c r="F395" s="31" t="str">
        <f t="shared" ca="1" si="58"/>
        <v/>
      </c>
      <c r="G395" s="77" t="str">
        <f t="shared" ca="1" si="59"/>
        <v/>
      </c>
      <c r="N395" s="51" t="str">
        <f t="shared" ca="1" si="60"/>
        <v/>
      </c>
      <c r="O395" s="51" t="str">
        <f t="shared" ca="1" si="61"/>
        <v/>
      </c>
    </row>
    <row r="396" spans="1:15">
      <c r="A396" s="180" t="str">
        <f t="shared" ca="1" si="54"/>
        <v/>
      </c>
      <c r="B396" s="44" t="str">
        <f t="shared" ca="1" si="55"/>
        <v/>
      </c>
      <c r="C396" s="31" t="str">
        <f t="shared" ca="1" si="53"/>
        <v/>
      </c>
      <c r="D396" s="32" t="str">
        <f t="shared" ca="1" si="56"/>
        <v/>
      </c>
      <c r="E396" s="44" t="str">
        <f t="shared" ca="1" si="57"/>
        <v/>
      </c>
      <c r="F396" s="31" t="str">
        <f t="shared" ca="1" si="58"/>
        <v/>
      </c>
      <c r="G396" s="77" t="str">
        <f t="shared" ca="1" si="59"/>
        <v/>
      </c>
      <c r="N396" s="51" t="str">
        <f t="shared" ca="1" si="60"/>
        <v/>
      </c>
      <c r="O396" s="51" t="str">
        <f t="shared" ca="1" si="61"/>
        <v/>
      </c>
    </row>
    <row r="397" spans="1:15">
      <c r="A397" s="180" t="str">
        <f t="shared" ca="1" si="54"/>
        <v/>
      </c>
      <c r="B397" s="44" t="str">
        <f t="shared" ca="1" si="55"/>
        <v/>
      </c>
      <c r="C397" s="31" t="str">
        <f t="shared" ca="1" si="53"/>
        <v/>
      </c>
      <c r="D397" s="32" t="str">
        <f t="shared" ca="1" si="56"/>
        <v/>
      </c>
      <c r="E397" s="44" t="str">
        <f t="shared" ca="1" si="57"/>
        <v/>
      </c>
      <c r="F397" s="31" t="str">
        <f t="shared" ca="1" si="58"/>
        <v/>
      </c>
      <c r="G397" s="77" t="str">
        <f t="shared" ca="1" si="59"/>
        <v/>
      </c>
      <c r="N397" s="51" t="str">
        <f t="shared" ca="1" si="60"/>
        <v/>
      </c>
      <c r="O397" s="51" t="str">
        <f t="shared" ca="1" si="61"/>
        <v/>
      </c>
    </row>
    <row r="398" spans="1:15">
      <c r="A398" s="180" t="str">
        <f t="shared" ca="1" si="54"/>
        <v/>
      </c>
      <c r="B398" s="44" t="str">
        <f t="shared" ca="1" si="55"/>
        <v/>
      </c>
      <c r="C398" s="31" t="str">
        <f t="shared" ca="1" si="53"/>
        <v/>
      </c>
      <c r="D398" s="32" t="str">
        <f t="shared" ca="1" si="56"/>
        <v/>
      </c>
      <c r="E398" s="44" t="str">
        <f t="shared" ca="1" si="57"/>
        <v/>
      </c>
      <c r="F398" s="31" t="str">
        <f t="shared" ca="1" si="58"/>
        <v/>
      </c>
      <c r="G398" s="77" t="str">
        <f t="shared" ca="1" si="59"/>
        <v/>
      </c>
      <c r="N398" s="51" t="str">
        <f t="shared" ca="1" si="60"/>
        <v/>
      </c>
      <c r="O398" s="51" t="str">
        <f t="shared" ca="1" si="61"/>
        <v/>
      </c>
    </row>
    <row r="399" spans="1:15">
      <c r="A399" s="180" t="str">
        <f t="shared" ca="1" si="54"/>
        <v/>
      </c>
      <c r="B399" s="44" t="str">
        <f t="shared" ca="1" si="55"/>
        <v/>
      </c>
      <c r="C399" s="31" t="str">
        <f t="shared" ca="1" si="53"/>
        <v/>
      </c>
      <c r="D399" s="32" t="str">
        <f t="shared" ca="1" si="56"/>
        <v/>
      </c>
      <c r="E399" s="44" t="str">
        <f t="shared" ca="1" si="57"/>
        <v/>
      </c>
      <c r="F399" s="31" t="str">
        <f t="shared" ca="1" si="58"/>
        <v/>
      </c>
      <c r="G399" s="77" t="str">
        <f t="shared" ca="1" si="59"/>
        <v/>
      </c>
      <c r="N399" s="51" t="str">
        <f t="shared" ca="1" si="60"/>
        <v/>
      </c>
      <c r="O399" s="51" t="str">
        <f t="shared" ca="1" si="61"/>
        <v/>
      </c>
    </row>
    <row r="400" spans="1:15">
      <c r="A400" s="180" t="str">
        <f t="shared" ca="1" si="54"/>
        <v/>
      </c>
      <c r="B400" s="44" t="str">
        <f t="shared" ca="1" si="55"/>
        <v/>
      </c>
      <c r="C400" s="31" t="str">
        <f t="shared" ref="C400:C463" ca="1" si="62">IF(ISERROR(B400-2),"",-1*(B400-$B$14)*$B$8*$B$5*10^(-4))</f>
        <v/>
      </c>
      <c r="D400" s="32" t="str">
        <f t="shared" ca="1" si="56"/>
        <v/>
      </c>
      <c r="E400" s="44" t="str">
        <f t="shared" ca="1" si="57"/>
        <v/>
      </c>
      <c r="F400" s="31" t="str">
        <f t="shared" ca="1" si="58"/>
        <v/>
      </c>
      <c r="G400" s="77" t="str">
        <f t="shared" ca="1" si="59"/>
        <v/>
      </c>
      <c r="N400" s="51" t="str">
        <f t="shared" ca="1" si="60"/>
        <v/>
      </c>
      <c r="O400" s="51" t="str">
        <f t="shared" ca="1" si="61"/>
        <v/>
      </c>
    </row>
    <row r="401" spans="1:15">
      <c r="A401" s="180" t="str">
        <f t="shared" ca="1" si="54"/>
        <v/>
      </c>
      <c r="B401" s="44" t="str">
        <f t="shared" ca="1" si="55"/>
        <v/>
      </c>
      <c r="C401" s="31" t="str">
        <f t="shared" ca="1" si="62"/>
        <v/>
      </c>
      <c r="D401" s="32" t="str">
        <f t="shared" ca="1" si="56"/>
        <v/>
      </c>
      <c r="E401" s="44" t="str">
        <f t="shared" ca="1" si="57"/>
        <v/>
      </c>
      <c r="F401" s="31" t="str">
        <f t="shared" ca="1" si="58"/>
        <v/>
      </c>
      <c r="G401" s="77" t="str">
        <f t="shared" ca="1" si="59"/>
        <v/>
      </c>
      <c r="N401" s="51" t="str">
        <f t="shared" ca="1" si="60"/>
        <v/>
      </c>
      <c r="O401" s="51" t="str">
        <f t="shared" ca="1" si="61"/>
        <v/>
      </c>
    </row>
    <row r="402" spans="1:15">
      <c r="A402" s="180" t="str">
        <f t="shared" ca="1" si="54"/>
        <v/>
      </c>
      <c r="B402" s="44" t="str">
        <f t="shared" ca="1" si="55"/>
        <v/>
      </c>
      <c r="C402" s="31" t="str">
        <f t="shared" ca="1" si="62"/>
        <v/>
      </c>
      <c r="D402" s="32" t="str">
        <f t="shared" ca="1" si="56"/>
        <v/>
      </c>
      <c r="E402" s="44" t="str">
        <f t="shared" ca="1" si="57"/>
        <v/>
      </c>
      <c r="F402" s="31" t="str">
        <f t="shared" ca="1" si="58"/>
        <v/>
      </c>
      <c r="G402" s="77" t="str">
        <f t="shared" ca="1" si="59"/>
        <v/>
      </c>
      <c r="N402" s="51" t="str">
        <f t="shared" ca="1" si="60"/>
        <v/>
      </c>
      <c r="O402" s="51" t="str">
        <f t="shared" ca="1" si="61"/>
        <v/>
      </c>
    </row>
    <row r="403" spans="1:15">
      <c r="A403" s="180" t="str">
        <f t="shared" ca="1" si="54"/>
        <v/>
      </c>
      <c r="B403" s="44" t="str">
        <f t="shared" ca="1" si="55"/>
        <v/>
      </c>
      <c r="C403" s="31" t="str">
        <f t="shared" ca="1" si="62"/>
        <v/>
      </c>
      <c r="D403" s="32" t="str">
        <f t="shared" ca="1" si="56"/>
        <v/>
      </c>
      <c r="E403" s="44" t="str">
        <f t="shared" ca="1" si="57"/>
        <v/>
      </c>
      <c r="F403" s="31" t="str">
        <f t="shared" ca="1" si="58"/>
        <v/>
      </c>
      <c r="G403" s="77" t="str">
        <f t="shared" ca="1" si="59"/>
        <v/>
      </c>
      <c r="N403" s="51" t="str">
        <f t="shared" ca="1" si="60"/>
        <v/>
      </c>
      <c r="O403" s="51" t="str">
        <f t="shared" ca="1" si="61"/>
        <v/>
      </c>
    </row>
    <row r="404" spans="1:15">
      <c r="A404" s="180" t="str">
        <f t="shared" ca="1" si="54"/>
        <v/>
      </c>
      <c r="B404" s="44" t="str">
        <f t="shared" ca="1" si="55"/>
        <v/>
      </c>
      <c r="C404" s="31" t="str">
        <f t="shared" ca="1" si="62"/>
        <v/>
      </c>
      <c r="D404" s="32" t="str">
        <f t="shared" ca="1" si="56"/>
        <v/>
      </c>
      <c r="E404" s="44" t="str">
        <f t="shared" ca="1" si="57"/>
        <v/>
      </c>
      <c r="F404" s="31" t="str">
        <f t="shared" ca="1" si="58"/>
        <v/>
      </c>
      <c r="G404" s="77" t="str">
        <f t="shared" ca="1" si="59"/>
        <v/>
      </c>
      <c r="N404" s="51" t="str">
        <f t="shared" ca="1" si="60"/>
        <v/>
      </c>
      <c r="O404" s="51" t="str">
        <f t="shared" ca="1" si="61"/>
        <v/>
      </c>
    </row>
    <row r="405" spans="1:15">
      <c r="A405" s="180" t="str">
        <f t="shared" ca="1" si="54"/>
        <v/>
      </c>
      <c r="B405" s="44" t="str">
        <f t="shared" ca="1" si="55"/>
        <v/>
      </c>
      <c r="C405" s="31" t="str">
        <f t="shared" ca="1" si="62"/>
        <v/>
      </c>
      <c r="D405" s="32" t="str">
        <f t="shared" ca="1" si="56"/>
        <v/>
      </c>
      <c r="E405" s="44" t="str">
        <f t="shared" ca="1" si="57"/>
        <v/>
      </c>
      <c r="F405" s="31" t="str">
        <f t="shared" ca="1" si="58"/>
        <v/>
      </c>
      <c r="G405" s="77" t="str">
        <f t="shared" ca="1" si="59"/>
        <v/>
      </c>
      <c r="N405" s="51" t="str">
        <f t="shared" ca="1" si="60"/>
        <v/>
      </c>
      <c r="O405" s="51" t="str">
        <f t="shared" ca="1" si="61"/>
        <v/>
      </c>
    </row>
    <row r="406" spans="1:15">
      <c r="A406" s="180" t="str">
        <f t="shared" ca="1" si="54"/>
        <v/>
      </c>
      <c r="B406" s="44" t="str">
        <f t="shared" ca="1" si="55"/>
        <v/>
      </c>
      <c r="C406" s="31" t="str">
        <f t="shared" ca="1" si="62"/>
        <v/>
      </c>
      <c r="D406" s="32" t="str">
        <f t="shared" ca="1" si="56"/>
        <v/>
      </c>
      <c r="E406" s="44" t="str">
        <f t="shared" ca="1" si="57"/>
        <v/>
      </c>
      <c r="F406" s="31" t="str">
        <f t="shared" ca="1" si="58"/>
        <v/>
      </c>
      <c r="G406" s="77" t="str">
        <f t="shared" ca="1" si="59"/>
        <v/>
      </c>
      <c r="N406" s="51" t="str">
        <f t="shared" ca="1" si="60"/>
        <v/>
      </c>
      <c r="O406" s="51" t="str">
        <f t="shared" ca="1" si="61"/>
        <v/>
      </c>
    </row>
    <row r="407" spans="1:15">
      <c r="A407" s="180" t="str">
        <f t="shared" ca="1" si="54"/>
        <v/>
      </c>
      <c r="B407" s="44" t="str">
        <f t="shared" ca="1" si="55"/>
        <v/>
      </c>
      <c r="C407" s="31" t="str">
        <f t="shared" ca="1" si="62"/>
        <v/>
      </c>
      <c r="D407" s="32" t="str">
        <f t="shared" ca="1" si="56"/>
        <v/>
      </c>
      <c r="E407" s="44" t="str">
        <f t="shared" ca="1" si="57"/>
        <v/>
      </c>
      <c r="F407" s="31" t="str">
        <f t="shared" ca="1" si="58"/>
        <v/>
      </c>
      <c r="G407" s="77" t="str">
        <f t="shared" ca="1" si="59"/>
        <v/>
      </c>
      <c r="N407" s="51" t="str">
        <f t="shared" ca="1" si="60"/>
        <v/>
      </c>
      <c r="O407" s="51" t="str">
        <f t="shared" ca="1" si="61"/>
        <v/>
      </c>
    </row>
    <row r="408" spans="1:15">
      <c r="A408" s="180" t="str">
        <f t="shared" ca="1" si="54"/>
        <v/>
      </c>
      <c r="B408" s="44" t="str">
        <f t="shared" ca="1" si="55"/>
        <v/>
      </c>
      <c r="C408" s="31" t="str">
        <f t="shared" ca="1" si="62"/>
        <v/>
      </c>
      <c r="D408" s="32" t="str">
        <f t="shared" ca="1" si="56"/>
        <v/>
      </c>
      <c r="E408" s="44" t="str">
        <f t="shared" ca="1" si="57"/>
        <v/>
      </c>
      <c r="F408" s="31" t="str">
        <f t="shared" ca="1" si="58"/>
        <v/>
      </c>
      <c r="G408" s="77" t="str">
        <f t="shared" ca="1" si="59"/>
        <v/>
      </c>
      <c r="N408" s="51" t="str">
        <f t="shared" ca="1" si="60"/>
        <v/>
      </c>
      <c r="O408" s="51" t="str">
        <f t="shared" ca="1" si="61"/>
        <v/>
      </c>
    </row>
    <row r="409" spans="1:15">
      <c r="A409" s="180" t="str">
        <f t="shared" ca="1" si="54"/>
        <v/>
      </c>
      <c r="B409" s="44" t="str">
        <f t="shared" ca="1" si="55"/>
        <v/>
      </c>
      <c r="C409" s="31" t="str">
        <f t="shared" ca="1" si="62"/>
        <v/>
      </c>
      <c r="D409" s="32" t="str">
        <f t="shared" ca="1" si="56"/>
        <v/>
      </c>
      <c r="E409" s="44" t="str">
        <f t="shared" ca="1" si="57"/>
        <v/>
      </c>
      <c r="F409" s="31" t="str">
        <f t="shared" ca="1" si="58"/>
        <v/>
      </c>
      <c r="G409" s="77" t="str">
        <f t="shared" ca="1" si="59"/>
        <v/>
      </c>
      <c r="N409" s="51" t="str">
        <f t="shared" ca="1" si="60"/>
        <v/>
      </c>
      <c r="O409" s="51" t="str">
        <f t="shared" ca="1" si="61"/>
        <v/>
      </c>
    </row>
    <row r="410" spans="1:15">
      <c r="A410" s="180" t="str">
        <f t="shared" ca="1" si="54"/>
        <v/>
      </c>
      <c r="B410" s="44" t="str">
        <f t="shared" ca="1" si="55"/>
        <v/>
      </c>
      <c r="C410" s="31" t="str">
        <f t="shared" ca="1" si="62"/>
        <v/>
      </c>
      <c r="D410" s="32" t="str">
        <f t="shared" ca="1" si="56"/>
        <v/>
      </c>
      <c r="E410" s="44" t="str">
        <f t="shared" ca="1" si="57"/>
        <v/>
      </c>
      <c r="F410" s="31" t="str">
        <f t="shared" ca="1" si="58"/>
        <v/>
      </c>
      <c r="G410" s="77" t="str">
        <f t="shared" ca="1" si="59"/>
        <v/>
      </c>
      <c r="N410" s="51" t="str">
        <f t="shared" ca="1" si="60"/>
        <v/>
      </c>
      <c r="O410" s="51" t="str">
        <f t="shared" ca="1" si="61"/>
        <v/>
      </c>
    </row>
    <row r="411" spans="1:15">
      <c r="A411" s="180" t="str">
        <f t="shared" ca="1" si="54"/>
        <v/>
      </c>
      <c r="B411" s="44" t="str">
        <f t="shared" ca="1" si="55"/>
        <v/>
      </c>
      <c r="C411" s="31" t="str">
        <f t="shared" ca="1" si="62"/>
        <v/>
      </c>
      <c r="D411" s="32" t="str">
        <f t="shared" ca="1" si="56"/>
        <v/>
      </c>
      <c r="E411" s="44" t="str">
        <f t="shared" ca="1" si="57"/>
        <v/>
      </c>
      <c r="F411" s="31" t="str">
        <f t="shared" ca="1" si="58"/>
        <v/>
      </c>
      <c r="G411" s="77" t="str">
        <f t="shared" ca="1" si="59"/>
        <v/>
      </c>
      <c r="N411" s="51" t="str">
        <f t="shared" ca="1" si="60"/>
        <v/>
      </c>
      <c r="O411" s="51" t="str">
        <f t="shared" ca="1" si="61"/>
        <v/>
      </c>
    </row>
    <row r="412" spans="1:15">
      <c r="A412" s="180" t="str">
        <f t="shared" ca="1" si="54"/>
        <v/>
      </c>
      <c r="B412" s="44" t="str">
        <f t="shared" ca="1" si="55"/>
        <v/>
      </c>
      <c r="C412" s="31" t="str">
        <f t="shared" ca="1" si="62"/>
        <v/>
      </c>
      <c r="D412" s="32" t="str">
        <f t="shared" ca="1" si="56"/>
        <v/>
      </c>
      <c r="E412" s="44" t="str">
        <f t="shared" ca="1" si="57"/>
        <v/>
      </c>
      <c r="F412" s="31" t="str">
        <f t="shared" ca="1" si="58"/>
        <v/>
      </c>
      <c r="G412" s="77" t="str">
        <f t="shared" ca="1" si="59"/>
        <v/>
      </c>
      <c r="N412" s="51" t="str">
        <f t="shared" ca="1" si="60"/>
        <v/>
      </c>
      <c r="O412" s="51" t="str">
        <f t="shared" ca="1" si="61"/>
        <v/>
      </c>
    </row>
    <row r="413" spans="1:15">
      <c r="A413" s="180" t="str">
        <f t="shared" ca="1" si="54"/>
        <v/>
      </c>
      <c r="B413" s="44" t="str">
        <f t="shared" ca="1" si="55"/>
        <v/>
      </c>
      <c r="C413" s="31" t="str">
        <f t="shared" ca="1" si="62"/>
        <v/>
      </c>
      <c r="D413" s="32" t="str">
        <f t="shared" ca="1" si="56"/>
        <v/>
      </c>
      <c r="E413" s="44" t="str">
        <f t="shared" ca="1" si="57"/>
        <v/>
      </c>
      <c r="F413" s="31" t="str">
        <f t="shared" ca="1" si="58"/>
        <v/>
      </c>
      <c r="G413" s="77" t="str">
        <f t="shared" ca="1" si="59"/>
        <v/>
      </c>
      <c r="N413" s="51" t="str">
        <f t="shared" ca="1" si="60"/>
        <v/>
      </c>
      <c r="O413" s="51" t="str">
        <f t="shared" ca="1" si="61"/>
        <v/>
      </c>
    </row>
    <row r="414" spans="1:15">
      <c r="A414" s="180" t="str">
        <f t="shared" ca="1" si="54"/>
        <v/>
      </c>
      <c r="B414" s="44" t="str">
        <f t="shared" ca="1" si="55"/>
        <v/>
      </c>
      <c r="C414" s="31" t="str">
        <f t="shared" ca="1" si="62"/>
        <v/>
      </c>
      <c r="D414" s="32" t="str">
        <f t="shared" ca="1" si="56"/>
        <v/>
      </c>
      <c r="E414" s="44" t="str">
        <f t="shared" ca="1" si="57"/>
        <v/>
      </c>
      <c r="F414" s="31" t="str">
        <f t="shared" ca="1" si="58"/>
        <v/>
      </c>
      <c r="G414" s="77" t="str">
        <f t="shared" ca="1" si="59"/>
        <v/>
      </c>
      <c r="N414" s="51" t="str">
        <f t="shared" ca="1" si="60"/>
        <v/>
      </c>
      <c r="O414" s="51" t="str">
        <f t="shared" ca="1" si="61"/>
        <v/>
      </c>
    </row>
    <row r="415" spans="1:15">
      <c r="A415" s="180" t="str">
        <f t="shared" ref="A415:A478" ca="1" si="63">IF(AND(ISBLANK(P404), A414 = $P$1),NOW(),IF(ISBLANK(P404),"",P404))</f>
        <v/>
      </c>
      <c r="B415" s="44" t="str">
        <f t="shared" ref="B415:B478" ca="1" si="64">IF(COUNTIF(J:J,A415)=1,VLOOKUP(A415,J:K,2), IF(COUNTIF(J:J,A415)=0,$B$10,""))</f>
        <v/>
      </c>
      <c r="C415" s="31" t="str">
        <f t="shared" ca="1" si="62"/>
        <v/>
      </c>
      <c r="D415" s="32" t="str">
        <f t="shared" ref="D415:D478" ca="1" si="65">IF(ISERROR(B415-2),"",ROUNDUP(A415-$A$14,0)/360*$B$6*$B$5)</f>
        <v/>
      </c>
      <c r="E415" s="44" t="str">
        <f t="shared" ref="E415:E478" ca="1" si="66">IF(COUNTIF(J:J,A415)=1,VLOOKUP(A415,L:M,2), IF(COUNTIF(J:J,A415)=0,$C$10,""))</f>
        <v/>
      </c>
      <c r="F415" s="31" t="str">
        <f t="shared" ref="F415:F478" ca="1" si="67">IF(ISERROR(B415-2),"",(E415-$E$14)*$C$5*100)</f>
        <v/>
      </c>
      <c r="G415" s="77" t="str">
        <f t="shared" ref="G415:G478" ca="1" si="68">IF(ISERROR(B415-2),"",C415+D415+F415)</f>
        <v/>
      </c>
      <c r="N415" s="51" t="str">
        <f t="shared" ca="1" si="60"/>
        <v/>
      </c>
      <c r="O415" s="51" t="str">
        <f t="shared" ca="1" si="61"/>
        <v/>
      </c>
    </row>
    <row r="416" spans="1:15">
      <c r="A416" s="180" t="str">
        <f t="shared" ca="1" si="63"/>
        <v/>
      </c>
      <c r="B416" s="44" t="str">
        <f t="shared" ca="1" si="64"/>
        <v/>
      </c>
      <c r="C416" s="31" t="str">
        <f t="shared" ca="1" si="62"/>
        <v/>
      </c>
      <c r="D416" s="32" t="str">
        <f t="shared" ca="1" si="65"/>
        <v/>
      </c>
      <c r="E416" s="44" t="str">
        <f t="shared" ca="1" si="66"/>
        <v/>
      </c>
      <c r="F416" s="31" t="str">
        <f t="shared" ca="1" si="67"/>
        <v/>
      </c>
      <c r="G416" s="77" t="str">
        <f t="shared" ca="1" si="68"/>
        <v/>
      </c>
      <c r="N416" s="51" t="str">
        <f t="shared" ca="1" si="60"/>
        <v/>
      </c>
      <c r="O416" s="51" t="str">
        <f t="shared" ca="1" si="61"/>
        <v/>
      </c>
    </row>
    <row r="417" spans="1:15">
      <c r="A417" s="180" t="str">
        <f t="shared" ca="1" si="63"/>
        <v/>
      </c>
      <c r="B417" s="44" t="str">
        <f t="shared" ca="1" si="64"/>
        <v/>
      </c>
      <c r="C417" s="31" t="str">
        <f t="shared" ca="1" si="62"/>
        <v/>
      </c>
      <c r="D417" s="32" t="str">
        <f t="shared" ca="1" si="65"/>
        <v/>
      </c>
      <c r="E417" s="44" t="str">
        <f t="shared" ca="1" si="66"/>
        <v/>
      </c>
      <c r="F417" s="31" t="str">
        <f t="shared" ca="1" si="67"/>
        <v/>
      </c>
      <c r="G417" s="77" t="str">
        <f t="shared" ca="1" si="68"/>
        <v/>
      </c>
      <c r="N417" s="51" t="str">
        <f t="shared" ca="1" si="60"/>
        <v/>
      </c>
      <c r="O417" s="51" t="str">
        <f t="shared" ca="1" si="61"/>
        <v/>
      </c>
    </row>
    <row r="418" spans="1:15">
      <c r="A418" s="180" t="str">
        <f t="shared" ca="1" si="63"/>
        <v/>
      </c>
      <c r="B418" s="44" t="str">
        <f t="shared" ca="1" si="64"/>
        <v/>
      </c>
      <c r="C418" s="31" t="str">
        <f t="shared" ca="1" si="62"/>
        <v/>
      </c>
      <c r="D418" s="32" t="str">
        <f t="shared" ca="1" si="65"/>
        <v/>
      </c>
      <c r="E418" s="44" t="str">
        <f t="shared" ca="1" si="66"/>
        <v/>
      </c>
      <c r="F418" s="31" t="str">
        <f t="shared" ca="1" si="67"/>
        <v/>
      </c>
      <c r="G418" s="77" t="str">
        <f t="shared" ca="1" si="68"/>
        <v/>
      </c>
      <c r="N418" s="51" t="str">
        <f t="shared" ca="1" si="60"/>
        <v/>
      </c>
      <c r="O418" s="51" t="str">
        <f t="shared" ca="1" si="61"/>
        <v/>
      </c>
    </row>
    <row r="419" spans="1:15">
      <c r="A419" s="180" t="str">
        <f t="shared" ca="1" si="63"/>
        <v/>
      </c>
      <c r="B419" s="44" t="str">
        <f t="shared" ca="1" si="64"/>
        <v/>
      </c>
      <c r="C419" s="31" t="str">
        <f t="shared" ca="1" si="62"/>
        <v/>
      </c>
      <c r="D419" s="32" t="str">
        <f t="shared" ca="1" si="65"/>
        <v/>
      </c>
      <c r="E419" s="44" t="str">
        <f t="shared" ca="1" si="66"/>
        <v/>
      </c>
      <c r="F419" s="31" t="str">
        <f t="shared" ca="1" si="67"/>
        <v/>
      </c>
      <c r="G419" s="77" t="str">
        <f t="shared" ca="1" si="68"/>
        <v/>
      </c>
      <c r="N419" s="51" t="str">
        <f t="shared" ca="1" si="60"/>
        <v/>
      </c>
      <c r="O419" s="51" t="str">
        <f t="shared" ca="1" si="61"/>
        <v/>
      </c>
    </row>
    <row r="420" spans="1:15">
      <c r="A420" s="180" t="str">
        <f t="shared" ca="1" si="63"/>
        <v/>
      </c>
      <c r="B420" s="44" t="str">
        <f t="shared" ca="1" si="64"/>
        <v/>
      </c>
      <c r="C420" s="31" t="str">
        <f t="shared" ca="1" si="62"/>
        <v/>
      </c>
      <c r="D420" s="32" t="str">
        <f t="shared" ca="1" si="65"/>
        <v/>
      </c>
      <c r="E420" s="44" t="str">
        <f t="shared" ca="1" si="66"/>
        <v/>
      </c>
      <c r="F420" s="31" t="str">
        <f t="shared" ca="1" si="67"/>
        <v/>
      </c>
      <c r="G420" s="77" t="str">
        <f t="shared" ca="1" si="68"/>
        <v/>
      </c>
      <c r="N420" s="51" t="str">
        <f t="shared" ca="1" si="60"/>
        <v/>
      </c>
      <c r="O420" s="51" t="str">
        <f t="shared" ca="1" si="61"/>
        <v/>
      </c>
    </row>
    <row r="421" spans="1:15">
      <c r="A421" s="180" t="str">
        <f t="shared" ca="1" si="63"/>
        <v/>
      </c>
      <c r="B421" s="44" t="str">
        <f t="shared" ca="1" si="64"/>
        <v/>
      </c>
      <c r="C421" s="31" t="str">
        <f t="shared" ca="1" si="62"/>
        <v/>
      </c>
      <c r="D421" s="32" t="str">
        <f t="shared" ca="1" si="65"/>
        <v/>
      </c>
      <c r="E421" s="44" t="str">
        <f t="shared" ca="1" si="66"/>
        <v/>
      </c>
      <c r="F421" s="31" t="str">
        <f t="shared" ca="1" si="67"/>
        <v/>
      </c>
      <c r="G421" s="77" t="str">
        <f t="shared" ca="1" si="68"/>
        <v/>
      </c>
      <c r="N421" s="51" t="str">
        <f t="shared" ca="1" si="60"/>
        <v/>
      </c>
      <c r="O421" s="51" t="str">
        <f t="shared" ca="1" si="61"/>
        <v/>
      </c>
    </row>
    <row r="422" spans="1:15">
      <c r="A422" s="180" t="str">
        <f t="shared" ca="1" si="63"/>
        <v/>
      </c>
      <c r="B422" s="44" t="str">
        <f t="shared" ca="1" si="64"/>
        <v/>
      </c>
      <c r="C422" s="31" t="str">
        <f t="shared" ca="1" si="62"/>
        <v/>
      </c>
      <c r="D422" s="32" t="str">
        <f t="shared" ca="1" si="65"/>
        <v/>
      </c>
      <c r="E422" s="44" t="str">
        <f t="shared" ca="1" si="66"/>
        <v/>
      </c>
      <c r="F422" s="31" t="str">
        <f t="shared" ca="1" si="67"/>
        <v/>
      </c>
      <c r="G422" s="77" t="str">
        <f t="shared" ca="1" si="68"/>
        <v/>
      </c>
      <c r="N422" s="51" t="str">
        <f t="shared" ca="1" si="60"/>
        <v/>
      </c>
      <c r="O422" s="51" t="str">
        <f t="shared" ca="1" si="61"/>
        <v/>
      </c>
    </row>
    <row r="423" spans="1:15">
      <c r="A423" s="180" t="str">
        <f t="shared" ca="1" si="63"/>
        <v/>
      </c>
      <c r="B423" s="44" t="str">
        <f t="shared" ca="1" si="64"/>
        <v/>
      </c>
      <c r="C423" s="31" t="str">
        <f t="shared" ca="1" si="62"/>
        <v/>
      </c>
      <c r="D423" s="32" t="str">
        <f t="shared" ca="1" si="65"/>
        <v/>
      </c>
      <c r="E423" s="44" t="str">
        <f t="shared" ca="1" si="66"/>
        <v/>
      </c>
      <c r="F423" s="31" t="str">
        <f t="shared" ca="1" si="67"/>
        <v/>
      </c>
      <c r="G423" s="77" t="str">
        <f t="shared" ca="1" si="68"/>
        <v/>
      </c>
      <c r="N423" s="51" t="str">
        <f t="shared" ca="1" si="60"/>
        <v/>
      </c>
      <c r="O423" s="51" t="str">
        <f t="shared" ca="1" si="61"/>
        <v/>
      </c>
    </row>
    <row r="424" spans="1:15">
      <c r="A424" s="180" t="str">
        <f t="shared" ca="1" si="63"/>
        <v/>
      </c>
      <c r="B424" s="44" t="str">
        <f t="shared" ca="1" si="64"/>
        <v/>
      </c>
      <c r="C424" s="31" t="str">
        <f t="shared" ca="1" si="62"/>
        <v/>
      </c>
      <c r="D424" s="32" t="str">
        <f t="shared" ca="1" si="65"/>
        <v/>
      </c>
      <c r="E424" s="44" t="str">
        <f t="shared" ca="1" si="66"/>
        <v/>
      </c>
      <c r="F424" s="31" t="str">
        <f t="shared" ca="1" si="67"/>
        <v/>
      </c>
      <c r="G424" s="77" t="str">
        <f t="shared" ca="1" si="68"/>
        <v/>
      </c>
      <c r="N424" s="51" t="str">
        <f t="shared" ca="1" si="60"/>
        <v/>
      </c>
      <c r="O424" s="51" t="str">
        <f t="shared" ca="1" si="61"/>
        <v/>
      </c>
    </row>
    <row r="425" spans="1:15">
      <c r="A425" s="180" t="str">
        <f t="shared" ca="1" si="63"/>
        <v/>
      </c>
      <c r="B425" s="44" t="str">
        <f t="shared" ca="1" si="64"/>
        <v/>
      </c>
      <c r="C425" s="31" t="str">
        <f t="shared" ca="1" si="62"/>
        <v/>
      </c>
      <c r="D425" s="32" t="str">
        <f t="shared" ca="1" si="65"/>
        <v/>
      </c>
      <c r="E425" s="44" t="str">
        <f t="shared" ca="1" si="66"/>
        <v/>
      </c>
      <c r="F425" s="31" t="str">
        <f t="shared" ca="1" si="67"/>
        <v/>
      </c>
      <c r="G425" s="77" t="str">
        <f t="shared" ca="1" si="68"/>
        <v/>
      </c>
      <c r="N425" s="51" t="str">
        <f t="shared" ca="1" si="60"/>
        <v/>
      </c>
      <c r="O425" s="51" t="str">
        <f t="shared" ca="1" si="61"/>
        <v/>
      </c>
    </row>
    <row r="426" spans="1:15">
      <c r="A426" s="180" t="str">
        <f t="shared" ca="1" si="63"/>
        <v/>
      </c>
      <c r="B426" s="44" t="str">
        <f t="shared" ca="1" si="64"/>
        <v/>
      </c>
      <c r="C426" s="31" t="str">
        <f t="shared" ca="1" si="62"/>
        <v/>
      </c>
      <c r="D426" s="32" t="str">
        <f t="shared" ca="1" si="65"/>
        <v/>
      </c>
      <c r="E426" s="44" t="str">
        <f t="shared" ca="1" si="66"/>
        <v/>
      </c>
      <c r="F426" s="31" t="str">
        <f t="shared" ca="1" si="67"/>
        <v/>
      </c>
      <c r="G426" s="77" t="str">
        <f t="shared" ca="1" si="68"/>
        <v/>
      </c>
      <c r="N426" s="51" t="str">
        <f t="shared" ca="1" si="60"/>
        <v/>
      </c>
      <c r="O426" s="51" t="str">
        <f t="shared" ca="1" si="61"/>
        <v/>
      </c>
    </row>
    <row r="427" spans="1:15">
      <c r="A427" s="180" t="str">
        <f t="shared" ca="1" si="63"/>
        <v/>
      </c>
      <c r="B427" s="44" t="str">
        <f t="shared" ca="1" si="64"/>
        <v/>
      </c>
      <c r="C427" s="31" t="str">
        <f t="shared" ca="1" si="62"/>
        <v/>
      </c>
      <c r="D427" s="32" t="str">
        <f t="shared" ca="1" si="65"/>
        <v/>
      </c>
      <c r="E427" s="44" t="str">
        <f t="shared" ca="1" si="66"/>
        <v/>
      </c>
      <c r="F427" s="31" t="str">
        <f t="shared" ca="1" si="67"/>
        <v/>
      </c>
      <c r="G427" s="77" t="str">
        <f t="shared" ca="1" si="68"/>
        <v/>
      </c>
      <c r="N427" s="51" t="str">
        <f t="shared" ca="1" si="60"/>
        <v/>
      </c>
      <c r="O427" s="51" t="str">
        <f t="shared" ca="1" si="61"/>
        <v/>
      </c>
    </row>
    <row r="428" spans="1:15">
      <c r="A428" s="180" t="str">
        <f t="shared" ca="1" si="63"/>
        <v/>
      </c>
      <c r="B428" s="44" t="str">
        <f t="shared" ca="1" si="64"/>
        <v/>
      </c>
      <c r="C428" s="31" t="str">
        <f t="shared" ca="1" si="62"/>
        <v/>
      </c>
      <c r="D428" s="32" t="str">
        <f t="shared" ca="1" si="65"/>
        <v/>
      </c>
      <c r="E428" s="44" t="str">
        <f t="shared" ca="1" si="66"/>
        <v/>
      </c>
      <c r="F428" s="31" t="str">
        <f t="shared" ca="1" si="67"/>
        <v/>
      </c>
      <c r="G428" s="77" t="str">
        <f t="shared" ca="1" si="68"/>
        <v/>
      </c>
      <c r="N428" s="51" t="str">
        <f t="shared" ca="1" si="60"/>
        <v/>
      </c>
      <c r="O428" s="51" t="str">
        <f t="shared" ca="1" si="61"/>
        <v/>
      </c>
    </row>
    <row r="429" spans="1:15">
      <c r="A429" s="180" t="str">
        <f t="shared" ca="1" si="63"/>
        <v/>
      </c>
      <c r="B429" s="44" t="str">
        <f t="shared" ca="1" si="64"/>
        <v/>
      </c>
      <c r="C429" s="31" t="str">
        <f t="shared" ca="1" si="62"/>
        <v/>
      </c>
      <c r="D429" s="32" t="str">
        <f t="shared" ca="1" si="65"/>
        <v/>
      </c>
      <c r="E429" s="44" t="str">
        <f t="shared" ca="1" si="66"/>
        <v/>
      </c>
      <c r="F429" s="31" t="str">
        <f t="shared" ca="1" si="67"/>
        <v/>
      </c>
      <c r="G429" s="77" t="str">
        <f t="shared" ca="1" si="68"/>
        <v/>
      </c>
      <c r="N429" s="51" t="str">
        <f t="shared" ca="1" si="60"/>
        <v/>
      </c>
      <c r="O429" s="51" t="str">
        <f t="shared" ca="1" si="61"/>
        <v/>
      </c>
    </row>
    <row r="430" spans="1:15">
      <c r="A430" s="180" t="str">
        <f t="shared" ca="1" si="63"/>
        <v/>
      </c>
      <c r="B430" s="44" t="str">
        <f t="shared" ca="1" si="64"/>
        <v/>
      </c>
      <c r="C430" s="31" t="str">
        <f t="shared" ca="1" si="62"/>
        <v/>
      </c>
      <c r="D430" s="32" t="str">
        <f t="shared" ca="1" si="65"/>
        <v/>
      </c>
      <c r="E430" s="44" t="str">
        <f t="shared" ca="1" si="66"/>
        <v/>
      </c>
      <c r="F430" s="31" t="str">
        <f t="shared" ca="1" si="67"/>
        <v/>
      </c>
      <c r="G430" s="77" t="str">
        <f t="shared" ca="1" si="68"/>
        <v/>
      </c>
      <c r="N430" s="51" t="str">
        <f t="shared" ca="1" si="60"/>
        <v/>
      </c>
      <c r="O430" s="51" t="str">
        <f t="shared" ca="1" si="61"/>
        <v/>
      </c>
    </row>
    <row r="431" spans="1:15">
      <c r="A431" s="180" t="str">
        <f t="shared" ca="1" si="63"/>
        <v/>
      </c>
      <c r="B431" s="44" t="str">
        <f t="shared" ca="1" si="64"/>
        <v/>
      </c>
      <c r="C431" s="31" t="str">
        <f t="shared" ca="1" si="62"/>
        <v/>
      </c>
      <c r="D431" s="32" t="str">
        <f t="shared" ca="1" si="65"/>
        <v/>
      </c>
      <c r="E431" s="44" t="str">
        <f t="shared" ca="1" si="66"/>
        <v/>
      </c>
      <c r="F431" s="31" t="str">
        <f t="shared" ca="1" si="67"/>
        <v/>
      </c>
      <c r="G431" s="77" t="str">
        <f t="shared" ca="1" si="68"/>
        <v/>
      </c>
      <c r="N431" s="51" t="str">
        <f t="shared" ca="1" si="60"/>
        <v/>
      </c>
      <c r="O431" s="51" t="str">
        <f t="shared" ca="1" si="61"/>
        <v/>
      </c>
    </row>
    <row r="432" spans="1:15">
      <c r="A432" s="180" t="str">
        <f t="shared" ca="1" si="63"/>
        <v/>
      </c>
      <c r="B432" s="44" t="str">
        <f t="shared" ca="1" si="64"/>
        <v/>
      </c>
      <c r="C432" s="31" t="str">
        <f t="shared" ca="1" si="62"/>
        <v/>
      </c>
      <c r="D432" s="32" t="str">
        <f t="shared" ca="1" si="65"/>
        <v/>
      </c>
      <c r="E432" s="44" t="str">
        <f t="shared" ca="1" si="66"/>
        <v/>
      </c>
      <c r="F432" s="31" t="str">
        <f t="shared" ca="1" si="67"/>
        <v/>
      </c>
      <c r="G432" s="77" t="str">
        <f t="shared" ca="1" si="68"/>
        <v/>
      </c>
      <c r="N432" s="51" t="str">
        <f t="shared" ca="1" si="60"/>
        <v/>
      </c>
      <c r="O432" s="51" t="str">
        <f t="shared" ca="1" si="61"/>
        <v/>
      </c>
    </row>
    <row r="433" spans="1:15">
      <c r="A433" s="180" t="str">
        <f t="shared" ca="1" si="63"/>
        <v/>
      </c>
      <c r="B433" s="44" t="str">
        <f t="shared" ca="1" si="64"/>
        <v/>
      </c>
      <c r="C433" s="31" t="str">
        <f t="shared" ca="1" si="62"/>
        <v/>
      </c>
      <c r="D433" s="32" t="str">
        <f t="shared" ca="1" si="65"/>
        <v/>
      </c>
      <c r="E433" s="44" t="str">
        <f t="shared" ca="1" si="66"/>
        <v/>
      </c>
      <c r="F433" s="31" t="str">
        <f t="shared" ca="1" si="67"/>
        <v/>
      </c>
      <c r="G433" s="77" t="str">
        <f t="shared" ca="1" si="68"/>
        <v/>
      </c>
      <c r="N433" s="51" t="str">
        <f t="shared" ca="1" si="60"/>
        <v/>
      </c>
      <c r="O433" s="51" t="str">
        <f t="shared" ca="1" si="61"/>
        <v/>
      </c>
    </row>
    <row r="434" spans="1:15">
      <c r="A434" s="180" t="str">
        <f t="shared" ca="1" si="63"/>
        <v/>
      </c>
      <c r="B434" s="44" t="str">
        <f t="shared" ca="1" si="64"/>
        <v/>
      </c>
      <c r="C434" s="31" t="str">
        <f t="shared" ca="1" si="62"/>
        <v/>
      </c>
      <c r="D434" s="32" t="str">
        <f t="shared" ca="1" si="65"/>
        <v/>
      </c>
      <c r="E434" s="44" t="str">
        <f t="shared" ca="1" si="66"/>
        <v/>
      </c>
      <c r="F434" s="31" t="str">
        <f t="shared" ca="1" si="67"/>
        <v/>
      </c>
      <c r="G434" s="77" t="str">
        <f t="shared" ca="1" si="68"/>
        <v/>
      </c>
      <c r="N434" s="51" t="str">
        <f t="shared" ca="1" si="60"/>
        <v/>
      </c>
      <c r="O434" s="51" t="str">
        <f t="shared" ca="1" si="61"/>
        <v/>
      </c>
    </row>
    <row r="435" spans="1:15">
      <c r="A435" s="180" t="str">
        <f t="shared" ca="1" si="63"/>
        <v/>
      </c>
      <c r="B435" s="44" t="str">
        <f t="shared" ca="1" si="64"/>
        <v/>
      </c>
      <c r="C435" s="31" t="str">
        <f t="shared" ca="1" si="62"/>
        <v/>
      </c>
      <c r="D435" s="32" t="str">
        <f t="shared" ca="1" si="65"/>
        <v/>
      </c>
      <c r="E435" s="44" t="str">
        <f t="shared" ca="1" si="66"/>
        <v/>
      </c>
      <c r="F435" s="31" t="str">
        <f t="shared" ca="1" si="67"/>
        <v/>
      </c>
      <c r="G435" s="77" t="str">
        <f t="shared" ca="1" si="68"/>
        <v/>
      </c>
      <c r="N435" s="51" t="str">
        <f t="shared" ca="1" si="60"/>
        <v/>
      </c>
      <c r="O435" s="51" t="str">
        <f t="shared" ca="1" si="61"/>
        <v/>
      </c>
    </row>
    <row r="436" spans="1:15">
      <c r="A436" s="180" t="str">
        <f t="shared" ca="1" si="63"/>
        <v/>
      </c>
      <c r="B436" s="44" t="str">
        <f t="shared" ca="1" si="64"/>
        <v/>
      </c>
      <c r="C436" s="31" t="str">
        <f t="shared" ca="1" si="62"/>
        <v/>
      </c>
      <c r="D436" s="32" t="str">
        <f t="shared" ca="1" si="65"/>
        <v/>
      </c>
      <c r="E436" s="44" t="str">
        <f t="shared" ca="1" si="66"/>
        <v/>
      </c>
      <c r="F436" s="31" t="str">
        <f t="shared" ca="1" si="67"/>
        <v/>
      </c>
      <c r="G436" s="77" t="str">
        <f t="shared" ca="1" si="68"/>
        <v/>
      </c>
      <c r="N436" s="51" t="str">
        <f t="shared" ca="1" si="60"/>
        <v/>
      </c>
      <c r="O436" s="51" t="str">
        <f t="shared" ca="1" si="61"/>
        <v/>
      </c>
    </row>
    <row r="437" spans="1:15">
      <c r="A437" s="180" t="str">
        <f t="shared" ca="1" si="63"/>
        <v/>
      </c>
      <c r="B437" s="44" t="str">
        <f t="shared" ca="1" si="64"/>
        <v/>
      </c>
      <c r="C437" s="31" t="str">
        <f t="shared" ca="1" si="62"/>
        <v/>
      </c>
      <c r="D437" s="32" t="str">
        <f t="shared" ca="1" si="65"/>
        <v/>
      </c>
      <c r="E437" s="44" t="str">
        <f t="shared" ca="1" si="66"/>
        <v/>
      </c>
      <c r="F437" s="31" t="str">
        <f t="shared" ca="1" si="67"/>
        <v/>
      </c>
      <c r="G437" s="77" t="str">
        <f t="shared" ca="1" si="68"/>
        <v/>
      </c>
      <c r="N437" s="51" t="str">
        <f t="shared" ca="1" si="60"/>
        <v/>
      </c>
      <c r="O437" s="51" t="str">
        <f t="shared" ca="1" si="61"/>
        <v/>
      </c>
    </row>
    <row r="438" spans="1:15">
      <c r="A438" s="180" t="str">
        <f t="shared" ca="1" si="63"/>
        <v/>
      </c>
      <c r="B438" s="44" t="str">
        <f t="shared" ca="1" si="64"/>
        <v/>
      </c>
      <c r="C438" s="31" t="str">
        <f t="shared" ca="1" si="62"/>
        <v/>
      </c>
      <c r="D438" s="32" t="str">
        <f t="shared" ca="1" si="65"/>
        <v/>
      </c>
      <c r="E438" s="44" t="str">
        <f t="shared" ca="1" si="66"/>
        <v/>
      </c>
      <c r="F438" s="31" t="str">
        <f t="shared" ca="1" si="67"/>
        <v/>
      </c>
      <c r="G438" s="77" t="str">
        <f t="shared" ca="1" si="68"/>
        <v/>
      </c>
      <c r="N438" s="51" t="str">
        <f t="shared" ca="1" si="60"/>
        <v/>
      </c>
      <c r="O438" s="51" t="str">
        <f t="shared" ca="1" si="61"/>
        <v/>
      </c>
    </row>
    <row r="439" spans="1:15">
      <c r="A439" s="180" t="str">
        <f t="shared" ca="1" si="63"/>
        <v/>
      </c>
      <c r="B439" s="44" t="str">
        <f t="shared" ca="1" si="64"/>
        <v/>
      </c>
      <c r="C439" s="31" t="str">
        <f t="shared" ca="1" si="62"/>
        <v/>
      </c>
      <c r="D439" s="32" t="str">
        <f t="shared" ca="1" si="65"/>
        <v/>
      </c>
      <c r="E439" s="44" t="str">
        <f t="shared" ca="1" si="66"/>
        <v/>
      </c>
      <c r="F439" s="31" t="str">
        <f t="shared" ca="1" si="67"/>
        <v/>
      </c>
      <c r="G439" s="77" t="str">
        <f t="shared" ca="1" si="68"/>
        <v/>
      </c>
      <c r="N439" s="51" t="str">
        <f t="shared" ca="1" si="60"/>
        <v/>
      </c>
      <c r="O439" s="51" t="str">
        <f t="shared" ca="1" si="61"/>
        <v/>
      </c>
    </row>
    <row r="440" spans="1:15">
      <c r="A440" s="180" t="str">
        <f t="shared" ca="1" si="63"/>
        <v/>
      </c>
      <c r="B440" s="44" t="str">
        <f t="shared" ca="1" si="64"/>
        <v/>
      </c>
      <c r="C440" s="31" t="str">
        <f t="shared" ca="1" si="62"/>
        <v/>
      </c>
      <c r="D440" s="32" t="str">
        <f t="shared" ca="1" si="65"/>
        <v/>
      </c>
      <c r="E440" s="44" t="str">
        <f t="shared" ca="1" si="66"/>
        <v/>
      </c>
      <c r="F440" s="31" t="str">
        <f t="shared" ca="1" si="67"/>
        <v/>
      </c>
      <c r="G440" s="77" t="str">
        <f t="shared" ca="1" si="68"/>
        <v/>
      </c>
      <c r="N440" s="51" t="str">
        <f t="shared" ca="1" si="60"/>
        <v/>
      </c>
      <c r="O440" s="51" t="str">
        <f t="shared" ca="1" si="61"/>
        <v/>
      </c>
    </row>
    <row r="441" spans="1:15">
      <c r="A441" s="180" t="str">
        <f t="shared" ca="1" si="63"/>
        <v/>
      </c>
      <c r="B441" s="44" t="str">
        <f t="shared" ca="1" si="64"/>
        <v/>
      </c>
      <c r="C441" s="31" t="str">
        <f t="shared" ca="1" si="62"/>
        <v/>
      </c>
      <c r="D441" s="32" t="str">
        <f t="shared" ca="1" si="65"/>
        <v/>
      </c>
      <c r="E441" s="44" t="str">
        <f t="shared" ca="1" si="66"/>
        <v/>
      </c>
      <c r="F441" s="31" t="str">
        <f t="shared" ca="1" si="67"/>
        <v/>
      </c>
      <c r="G441" s="77" t="str">
        <f t="shared" ca="1" si="68"/>
        <v/>
      </c>
      <c r="N441" s="51" t="str">
        <f t="shared" ca="1" si="60"/>
        <v/>
      </c>
      <c r="O441" s="51" t="str">
        <f t="shared" ca="1" si="61"/>
        <v/>
      </c>
    </row>
    <row r="442" spans="1:15">
      <c r="A442" s="180" t="str">
        <f t="shared" ca="1" si="63"/>
        <v/>
      </c>
      <c r="B442" s="44" t="str">
        <f t="shared" ca="1" si="64"/>
        <v/>
      </c>
      <c r="C442" s="31" t="str">
        <f t="shared" ca="1" si="62"/>
        <v/>
      </c>
      <c r="D442" s="32" t="str">
        <f t="shared" ca="1" si="65"/>
        <v/>
      </c>
      <c r="E442" s="44" t="str">
        <f t="shared" ca="1" si="66"/>
        <v/>
      </c>
      <c r="F442" s="31" t="str">
        <f t="shared" ca="1" si="67"/>
        <v/>
      </c>
      <c r="G442" s="77" t="str">
        <f t="shared" ca="1" si="68"/>
        <v/>
      </c>
      <c r="N442" s="51" t="str">
        <f t="shared" ca="1" si="60"/>
        <v/>
      </c>
      <c r="O442" s="51" t="str">
        <f t="shared" ca="1" si="61"/>
        <v/>
      </c>
    </row>
    <row r="443" spans="1:15">
      <c r="A443" s="180" t="str">
        <f t="shared" ca="1" si="63"/>
        <v/>
      </c>
      <c r="B443" s="44" t="str">
        <f t="shared" ca="1" si="64"/>
        <v/>
      </c>
      <c r="C443" s="31" t="str">
        <f t="shared" ca="1" si="62"/>
        <v/>
      </c>
      <c r="D443" s="32" t="str">
        <f t="shared" ca="1" si="65"/>
        <v/>
      </c>
      <c r="E443" s="44" t="str">
        <f t="shared" ca="1" si="66"/>
        <v/>
      </c>
      <c r="F443" s="31" t="str">
        <f t="shared" ca="1" si="67"/>
        <v/>
      </c>
      <c r="G443" s="77" t="str">
        <f t="shared" ca="1" si="68"/>
        <v/>
      </c>
      <c r="N443" s="51" t="str">
        <f t="shared" ca="1" si="60"/>
        <v/>
      </c>
      <c r="O443" s="51" t="str">
        <f t="shared" ca="1" si="61"/>
        <v/>
      </c>
    </row>
    <row r="444" spans="1:15">
      <c r="A444" s="180" t="str">
        <f t="shared" ca="1" si="63"/>
        <v/>
      </c>
      <c r="B444" s="44" t="str">
        <f t="shared" ca="1" si="64"/>
        <v/>
      </c>
      <c r="C444" s="31" t="str">
        <f t="shared" ca="1" si="62"/>
        <v/>
      </c>
      <c r="D444" s="32" t="str">
        <f t="shared" ca="1" si="65"/>
        <v/>
      </c>
      <c r="E444" s="44" t="str">
        <f t="shared" ca="1" si="66"/>
        <v/>
      </c>
      <c r="F444" s="31" t="str">
        <f t="shared" ca="1" si="67"/>
        <v/>
      </c>
      <c r="G444" s="77" t="str">
        <f t="shared" ca="1" si="68"/>
        <v/>
      </c>
      <c r="N444" s="51" t="str">
        <f t="shared" ca="1" si="60"/>
        <v/>
      </c>
      <c r="O444" s="51" t="str">
        <f t="shared" ca="1" si="61"/>
        <v/>
      </c>
    </row>
    <row r="445" spans="1:15">
      <c r="A445" s="180" t="str">
        <f t="shared" ca="1" si="63"/>
        <v/>
      </c>
      <c r="B445" s="44" t="str">
        <f t="shared" ca="1" si="64"/>
        <v/>
      </c>
      <c r="C445" s="31" t="str">
        <f t="shared" ca="1" si="62"/>
        <v/>
      </c>
      <c r="D445" s="32" t="str">
        <f t="shared" ca="1" si="65"/>
        <v/>
      </c>
      <c r="E445" s="44" t="str">
        <f t="shared" ca="1" si="66"/>
        <v/>
      </c>
      <c r="F445" s="31" t="str">
        <f t="shared" ca="1" si="67"/>
        <v/>
      </c>
      <c r="G445" s="77" t="str">
        <f t="shared" ca="1" si="68"/>
        <v/>
      </c>
      <c r="N445" s="51" t="str">
        <f t="shared" ca="1" si="60"/>
        <v/>
      </c>
      <c r="O445" s="51" t="str">
        <f t="shared" ca="1" si="61"/>
        <v/>
      </c>
    </row>
    <row r="446" spans="1:15">
      <c r="A446" s="180" t="str">
        <f t="shared" ca="1" si="63"/>
        <v/>
      </c>
      <c r="B446" s="44" t="str">
        <f t="shared" ca="1" si="64"/>
        <v/>
      </c>
      <c r="C446" s="31" t="str">
        <f t="shared" ca="1" si="62"/>
        <v/>
      </c>
      <c r="D446" s="32" t="str">
        <f t="shared" ca="1" si="65"/>
        <v/>
      </c>
      <c r="E446" s="44" t="str">
        <f t="shared" ca="1" si="66"/>
        <v/>
      </c>
      <c r="F446" s="31" t="str">
        <f t="shared" ca="1" si="67"/>
        <v/>
      </c>
      <c r="G446" s="77" t="str">
        <f t="shared" ca="1" si="68"/>
        <v/>
      </c>
      <c r="N446" s="51" t="str">
        <f t="shared" ca="1" si="60"/>
        <v/>
      </c>
      <c r="O446" s="51" t="str">
        <f t="shared" ca="1" si="61"/>
        <v/>
      </c>
    </row>
    <row r="447" spans="1:15">
      <c r="A447" s="180" t="str">
        <f t="shared" ca="1" si="63"/>
        <v/>
      </c>
      <c r="B447" s="44" t="str">
        <f t="shared" ca="1" si="64"/>
        <v/>
      </c>
      <c r="C447" s="31" t="str">
        <f t="shared" ca="1" si="62"/>
        <v/>
      </c>
      <c r="D447" s="32" t="str">
        <f t="shared" ca="1" si="65"/>
        <v/>
      </c>
      <c r="E447" s="44" t="str">
        <f t="shared" ca="1" si="66"/>
        <v/>
      </c>
      <c r="F447" s="31" t="str">
        <f t="shared" ca="1" si="67"/>
        <v/>
      </c>
      <c r="G447" s="77" t="str">
        <f t="shared" ca="1" si="68"/>
        <v/>
      </c>
      <c r="N447" s="51" t="str">
        <f t="shared" ca="1" si="60"/>
        <v/>
      </c>
      <c r="O447" s="51" t="str">
        <f t="shared" ca="1" si="61"/>
        <v/>
      </c>
    </row>
    <row r="448" spans="1:15">
      <c r="A448" s="180" t="str">
        <f t="shared" ca="1" si="63"/>
        <v/>
      </c>
      <c r="B448" s="44" t="str">
        <f t="shared" ca="1" si="64"/>
        <v/>
      </c>
      <c r="C448" s="31" t="str">
        <f t="shared" ca="1" si="62"/>
        <v/>
      </c>
      <c r="D448" s="32" t="str">
        <f t="shared" ca="1" si="65"/>
        <v/>
      </c>
      <c r="E448" s="44" t="str">
        <f t="shared" ca="1" si="66"/>
        <v/>
      </c>
      <c r="F448" s="31" t="str">
        <f t="shared" ca="1" si="67"/>
        <v/>
      </c>
      <c r="G448" s="77" t="str">
        <f t="shared" ca="1" si="68"/>
        <v/>
      </c>
      <c r="N448" s="51" t="str">
        <f t="shared" ca="1" si="60"/>
        <v/>
      </c>
      <c r="O448" s="51" t="str">
        <f t="shared" ca="1" si="61"/>
        <v/>
      </c>
    </row>
    <row r="449" spans="1:15">
      <c r="A449" s="180" t="str">
        <f t="shared" ca="1" si="63"/>
        <v/>
      </c>
      <c r="B449" s="44" t="str">
        <f t="shared" ca="1" si="64"/>
        <v/>
      </c>
      <c r="C449" s="31" t="str">
        <f t="shared" ca="1" si="62"/>
        <v/>
      </c>
      <c r="D449" s="32" t="str">
        <f t="shared" ca="1" si="65"/>
        <v/>
      </c>
      <c r="E449" s="44" t="str">
        <f t="shared" ca="1" si="66"/>
        <v/>
      </c>
      <c r="F449" s="31" t="str">
        <f t="shared" ca="1" si="67"/>
        <v/>
      </c>
      <c r="G449" s="77" t="str">
        <f t="shared" ca="1" si="68"/>
        <v/>
      </c>
      <c r="N449" s="51" t="str">
        <f t="shared" ca="1" si="60"/>
        <v/>
      </c>
      <c r="O449" s="51" t="str">
        <f t="shared" ca="1" si="61"/>
        <v/>
      </c>
    </row>
    <row r="450" spans="1:15">
      <c r="A450" s="180" t="str">
        <f t="shared" ca="1" si="63"/>
        <v/>
      </c>
      <c r="B450" s="44" t="str">
        <f t="shared" ca="1" si="64"/>
        <v/>
      </c>
      <c r="C450" s="31" t="str">
        <f t="shared" ca="1" si="62"/>
        <v/>
      </c>
      <c r="D450" s="32" t="str">
        <f t="shared" ca="1" si="65"/>
        <v/>
      </c>
      <c r="E450" s="44" t="str">
        <f t="shared" ca="1" si="66"/>
        <v/>
      </c>
      <c r="F450" s="31" t="str">
        <f t="shared" ca="1" si="67"/>
        <v/>
      </c>
      <c r="G450" s="77" t="str">
        <f t="shared" ca="1" si="68"/>
        <v/>
      </c>
      <c r="N450" s="51" t="str">
        <f t="shared" ca="1" si="60"/>
        <v/>
      </c>
      <c r="O450" s="51" t="str">
        <f t="shared" ca="1" si="61"/>
        <v/>
      </c>
    </row>
    <row r="451" spans="1:15">
      <c r="A451" s="180" t="str">
        <f t="shared" ca="1" si="63"/>
        <v/>
      </c>
      <c r="B451" s="44" t="str">
        <f t="shared" ca="1" si="64"/>
        <v/>
      </c>
      <c r="C451" s="31" t="str">
        <f t="shared" ca="1" si="62"/>
        <v/>
      </c>
      <c r="D451" s="32" t="str">
        <f t="shared" ca="1" si="65"/>
        <v/>
      </c>
      <c r="E451" s="44" t="str">
        <f t="shared" ca="1" si="66"/>
        <v/>
      </c>
      <c r="F451" s="31" t="str">
        <f t="shared" ca="1" si="67"/>
        <v/>
      </c>
      <c r="G451" s="77" t="str">
        <f t="shared" ca="1" si="68"/>
        <v/>
      </c>
      <c r="N451" s="51" t="str">
        <f t="shared" ca="1" si="60"/>
        <v/>
      </c>
      <c r="O451" s="51" t="str">
        <f t="shared" ca="1" si="61"/>
        <v/>
      </c>
    </row>
    <row r="452" spans="1:15">
      <c r="A452" s="180" t="str">
        <f t="shared" ca="1" si="63"/>
        <v/>
      </c>
      <c r="B452" s="44" t="str">
        <f t="shared" ca="1" si="64"/>
        <v/>
      </c>
      <c r="C452" s="31" t="str">
        <f t="shared" ca="1" si="62"/>
        <v/>
      </c>
      <c r="D452" s="32" t="str">
        <f t="shared" ca="1" si="65"/>
        <v/>
      </c>
      <c r="E452" s="44" t="str">
        <f t="shared" ca="1" si="66"/>
        <v/>
      </c>
      <c r="F452" s="31" t="str">
        <f t="shared" ca="1" si="67"/>
        <v/>
      </c>
      <c r="G452" s="77" t="str">
        <f t="shared" ca="1" si="68"/>
        <v/>
      </c>
      <c r="N452" s="51" t="str">
        <f t="shared" ref="N452:N515" ca="1" si="69">IF(COUNTIF(L:L,J452),J452,"")</f>
        <v/>
      </c>
      <c r="O452" s="51" t="str">
        <f t="shared" ref="O452:O515" ca="1" si="70">IF(N452&gt;$A$14,N452,"")</f>
        <v/>
      </c>
    </row>
    <row r="453" spans="1:15">
      <c r="A453" s="180" t="str">
        <f t="shared" ca="1" si="63"/>
        <v/>
      </c>
      <c r="B453" s="44" t="str">
        <f t="shared" ca="1" si="64"/>
        <v/>
      </c>
      <c r="C453" s="31" t="str">
        <f t="shared" ca="1" si="62"/>
        <v/>
      </c>
      <c r="D453" s="32" t="str">
        <f t="shared" ca="1" si="65"/>
        <v/>
      </c>
      <c r="E453" s="44" t="str">
        <f t="shared" ca="1" si="66"/>
        <v/>
      </c>
      <c r="F453" s="31" t="str">
        <f t="shared" ca="1" si="67"/>
        <v/>
      </c>
      <c r="G453" s="77" t="str">
        <f t="shared" ca="1" si="68"/>
        <v/>
      </c>
      <c r="N453" s="51" t="str">
        <f t="shared" ca="1" si="69"/>
        <v/>
      </c>
      <c r="O453" s="51" t="str">
        <f t="shared" ca="1" si="70"/>
        <v/>
      </c>
    </row>
    <row r="454" spans="1:15">
      <c r="A454" s="180" t="str">
        <f t="shared" ca="1" si="63"/>
        <v/>
      </c>
      <c r="B454" s="44" t="str">
        <f t="shared" ca="1" si="64"/>
        <v/>
      </c>
      <c r="C454" s="31" t="str">
        <f t="shared" ca="1" si="62"/>
        <v/>
      </c>
      <c r="D454" s="32" t="str">
        <f t="shared" ca="1" si="65"/>
        <v/>
      </c>
      <c r="E454" s="44" t="str">
        <f t="shared" ca="1" si="66"/>
        <v/>
      </c>
      <c r="F454" s="31" t="str">
        <f t="shared" ca="1" si="67"/>
        <v/>
      </c>
      <c r="G454" s="77" t="str">
        <f t="shared" ca="1" si="68"/>
        <v/>
      </c>
      <c r="N454" s="51" t="str">
        <f t="shared" ca="1" si="69"/>
        <v/>
      </c>
      <c r="O454" s="51" t="str">
        <f t="shared" ca="1" si="70"/>
        <v/>
      </c>
    </row>
    <row r="455" spans="1:15">
      <c r="A455" s="180" t="str">
        <f t="shared" ca="1" si="63"/>
        <v/>
      </c>
      <c r="B455" s="44" t="str">
        <f t="shared" ca="1" si="64"/>
        <v/>
      </c>
      <c r="C455" s="31" t="str">
        <f t="shared" ca="1" si="62"/>
        <v/>
      </c>
      <c r="D455" s="32" t="str">
        <f t="shared" ca="1" si="65"/>
        <v/>
      </c>
      <c r="E455" s="44" t="str">
        <f t="shared" ca="1" si="66"/>
        <v/>
      </c>
      <c r="F455" s="31" t="str">
        <f t="shared" ca="1" si="67"/>
        <v/>
      </c>
      <c r="G455" s="77" t="str">
        <f t="shared" ca="1" si="68"/>
        <v/>
      </c>
      <c r="N455" s="51" t="str">
        <f t="shared" ca="1" si="69"/>
        <v/>
      </c>
      <c r="O455" s="51" t="str">
        <f t="shared" ca="1" si="70"/>
        <v/>
      </c>
    </row>
    <row r="456" spans="1:15">
      <c r="A456" s="180" t="str">
        <f t="shared" ca="1" si="63"/>
        <v/>
      </c>
      <c r="B456" s="44" t="str">
        <f t="shared" ca="1" si="64"/>
        <v/>
      </c>
      <c r="C456" s="31" t="str">
        <f t="shared" ca="1" si="62"/>
        <v/>
      </c>
      <c r="D456" s="32" t="str">
        <f t="shared" ca="1" si="65"/>
        <v/>
      </c>
      <c r="E456" s="44" t="str">
        <f t="shared" ca="1" si="66"/>
        <v/>
      </c>
      <c r="F456" s="31" t="str">
        <f t="shared" ca="1" si="67"/>
        <v/>
      </c>
      <c r="G456" s="77" t="str">
        <f t="shared" ca="1" si="68"/>
        <v/>
      </c>
      <c r="N456" s="51" t="str">
        <f t="shared" ca="1" si="69"/>
        <v/>
      </c>
      <c r="O456" s="51" t="str">
        <f t="shared" ca="1" si="70"/>
        <v/>
      </c>
    </row>
    <row r="457" spans="1:15">
      <c r="A457" s="180" t="str">
        <f t="shared" ca="1" si="63"/>
        <v/>
      </c>
      <c r="B457" s="44" t="str">
        <f t="shared" ca="1" si="64"/>
        <v/>
      </c>
      <c r="C457" s="31" t="str">
        <f t="shared" ca="1" si="62"/>
        <v/>
      </c>
      <c r="D457" s="32" t="str">
        <f t="shared" ca="1" si="65"/>
        <v/>
      </c>
      <c r="E457" s="44" t="str">
        <f t="shared" ca="1" si="66"/>
        <v/>
      </c>
      <c r="F457" s="31" t="str">
        <f t="shared" ca="1" si="67"/>
        <v/>
      </c>
      <c r="G457" s="77" t="str">
        <f t="shared" ca="1" si="68"/>
        <v/>
      </c>
      <c r="N457" s="51" t="str">
        <f t="shared" ca="1" si="69"/>
        <v/>
      </c>
      <c r="O457" s="51" t="str">
        <f t="shared" ca="1" si="70"/>
        <v/>
      </c>
    </row>
    <row r="458" spans="1:15">
      <c r="A458" s="180" t="str">
        <f t="shared" ca="1" si="63"/>
        <v/>
      </c>
      <c r="B458" s="44" t="str">
        <f t="shared" ca="1" si="64"/>
        <v/>
      </c>
      <c r="C458" s="31" t="str">
        <f t="shared" ca="1" si="62"/>
        <v/>
      </c>
      <c r="D458" s="32" t="str">
        <f t="shared" ca="1" si="65"/>
        <v/>
      </c>
      <c r="E458" s="44" t="str">
        <f t="shared" ca="1" si="66"/>
        <v/>
      </c>
      <c r="F458" s="31" t="str">
        <f t="shared" ca="1" si="67"/>
        <v/>
      </c>
      <c r="G458" s="77" t="str">
        <f t="shared" ca="1" si="68"/>
        <v/>
      </c>
      <c r="N458" s="51" t="str">
        <f t="shared" ca="1" si="69"/>
        <v/>
      </c>
      <c r="O458" s="51" t="str">
        <f t="shared" ca="1" si="70"/>
        <v/>
      </c>
    </row>
    <row r="459" spans="1:15">
      <c r="A459" s="180" t="str">
        <f t="shared" ca="1" si="63"/>
        <v/>
      </c>
      <c r="B459" s="44" t="str">
        <f t="shared" ca="1" si="64"/>
        <v/>
      </c>
      <c r="C459" s="31" t="str">
        <f t="shared" ca="1" si="62"/>
        <v/>
      </c>
      <c r="D459" s="32" t="str">
        <f t="shared" ca="1" si="65"/>
        <v/>
      </c>
      <c r="E459" s="44" t="str">
        <f t="shared" ca="1" si="66"/>
        <v/>
      </c>
      <c r="F459" s="31" t="str">
        <f t="shared" ca="1" si="67"/>
        <v/>
      </c>
      <c r="G459" s="77" t="str">
        <f t="shared" ca="1" si="68"/>
        <v/>
      </c>
      <c r="N459" s="51" t="str">
        <f t="shared" ca="1" si="69"/>
        <v/>
      </c>
      <c r="O459" s="51" t="str">
        <f t="shared" ca="1" si="70"/>
        <v/>
      </c>
    </row>
    <row r="460" spans="1:15">
      <c r="A460" s="180" t="str">
        <f t="shared" ca="1" si="63"/>
        <v/>
      </c>
      <c r="B460" s="44" t="str">
        <f t="shared" ca="1" si="64"/>
        <v/>
      </c>
      <c r="C460" s="31" t="str">
        <f t="shared" ca="1" si="62"/>
        <v/>
      </c>
      <c r="D460" s="32" t="str">
        <f t="shared" ca="1" si="65"/>
        <v/>
      </c>
      <c r="E460" s="44" t="str">
        <f t="shared" ca="1" si="66"/>
        <v/>
      </c>
      <c r="F460" s="31" t="str">
        <f t="shared" ca="1" si="67"/>
        <v/>
      </c>
      <c r="G460" s="77" t="str">
        <f t="shared" ca="1" si="68"/>
        <v/>
      </c>
      <c r="N460" s="51" t="str">
        <f t="shared" ca="1" si="69"/>
        <v/>
      </c>
      <c r="O460" s="51" t="str">
        <f t="shared" ca="1" si="70"/>
        <v/>
      </c>
    </row>
    <row r="461" spans="1:15">
      <c r="A461" s="180" t="str">
        <f t="shared" ca="1" si="63"/>
        <v/>
      </c>
      <c r="B461" s="44" t="str">
        <f t="shared" ca="1" si="64"/>
        <v/>
      </c>
      <c r="C461" s="31" t="str">
        <f t="shared" ca="1" si="62"/>
        <v/>
      </c>
      <c r="D461" s="32" t="str">
        <f t="shared" ca="1" si="65"/>
        <v/>
      </c>
      <c r="E461" s="44" t="str">
        <f t="shared" ca="1" si="66"/>
        <v/>
      </c>
      <c r="F461" s="31" t="str">
        <f t="shared" ca="1" si="67"/>
        <v/>
      </c>
      <c r="G461" s="77" t="str">
        <f t="shared" ca="1" si="68"/>
        <v/>
      </c>
      <c r="N461" s="51" t="str">
        <f t="shared" ca="1" si="69"/>
        <v/>
      </c>
      <c r="O461" s="51" t="str">
        <f t="shared" ca="1" si="70"/>
        <v/>
      </c>
    </row>
    <row r="462" spans="1:15">
      <c r="A462" s="180" t="str">
        <f t="shared" ca="1" si="63"/>
        <v/>
      </c>
      <c r="B462" s="44" t="str">
        <f t="shared" ca="1" si="64"/>
        <v/>
      </c>
      <c r="C462" s="31" t="str">
        <f t="shared" ca="1" si="62"/>
        <v/>
      </c>
      <c r="D462" s="32" t="str">
        <f t="shared" ca="1" si="65"/>
        <v/>
      </c>
      <c r="E462" s="44" t="str">
        <f t="shared" ca="1" si="66"/>
        <v/>
      </c>
      <c r="F462" s="31" t="str">
        <f t="shared" ca="1" si="67"/>
        <v/>
      </c>
      <c r="G462" s="77" t="str">
        <f t="shared" ca="1" si="68"/>
        <v/>
      </c>
      <c r="N462" s="51" t="str">
        <f t="shared" ca="1" si="69"/>
        <v/>
      </c>
      <c r="O462" s="51" t="str">
        <f t="shared" ca="1" si="70"/>
        <v/>
      </c>
    </row>
    <row r="463" spans="1:15">
      <c r="A463" s="180" t="str">
        <f t="shared" ca="1" si="63"/>
        <v/>
      </c>
      <c r="B463" s="44" t="str">
        <f t="shared" ca="1" si="64"/>
        <v/>
      </c>
      <c r="C463" s="31" t="str">
        <f t="shared" ca="1" si="62"/>
        <v/>
      </c>
      <c r="D463" s="32" t="str">
        <f t="shared" ca="1" si="65"/>
        <v/>
      </c>
      <c r="E463" s="44" t="str">
        <f t="shared" ca="1" si="66"/>
        <v/>
      </c>
      <c r="F463" s="31" t="str">
        <f t="shared" ca="1" si="67"/>
        <v/>
      </c>
      <c r="G463" s="77" t="str">
        <f t="shared" ca="1" si="68"/>
        <v/>
      </c>
      <c r="N463" s="51" t="str">
        <f t="shared" ca="1" si="69"/>
        <v/>
      </c>
      <c r="O463" s="51" t="str">
        <f t="shared" ca="1" si="70"/>
        <v/>
      </c>
    </row>
    <row r="464" spans="1:15">
      <c r="A464" s="180" t="str">
        <f t="shared" ca="1" si="63"/>
        <v/>
      </c>
      <c r="B464" s="44" t="str">
        <f t="shared" ca="1" si="64"/>
        <v/>
      </c>
      <c r="C464" s="31" t="str">
        <f t="shared" ref="C464:C527" ca="1" si="71">IF(ISERROR(B464-2),"",-1*(B464-$B$14)*$B$8*$B$5*10^(-4))</f>
        <v/>
      </c>
      <c r="D464" s="32" t="str">
        <f t="shared" ca="1" si="65"/>
        <v/>
      </c>
      <c r="E464" s="44" t="str">
        <f t="shared" ca="1" si="66"/>
        <v/>
      </c>
      <c r="F464" s="31" t="str">
        <f t="shared" ca="1" si="67"/>
        <v/>
      </c>
      <c r="G464" s="77" t="str">
        <f t="shared" ca="1" si="68"/>
        <v/>
      </c>
      <c r="N464" s="51" t="str">
        <f t="shared" ca="1" si="69"/>
        <v/>
      </c>
      <c r="O464" s="51" t="str">
        <f t="shared" ca="1" si="70"/>
        <v/>
      </c>
    </row>
    <row r="465" spans="1:15">
      <c r="A465" s="180" t="str">
        <f t="shared" ca="1" si="63"/>
        <v/>
      </c>
      <c r="B465" s="44" t="str">
        <f t="shared" ca="1" si="64"/>
        <v/>
      </c>
      <c r="C465" s="31" t="str">
        <f t="shared" ca="1" si="71"/>
        <v/>
      </c>
      <c r="D465" s="32" t="str">
        <f t="shared" ca="1" si="65"/>
        <v/>
      </c>
      <c r="E465" s="44" t="str">
        <f t="shared" ca="1" si="66"/>
        <v/>
      </c>
      <c r="F465" s="31" t="str">
        <f t="shared" ca="1" si="67"/>
        <v/>
      </c>
      <c r="G465" s="77" t="str">
        <f t="shared" ca="1" si="68"/>
        <v/>
      </c>
      <c r="N465" s="51" t="str">
        <f t="shared" ca="1" si="69"/>
        <v/>
      </c>
      <c r="O465" s="51" t="str">
        <f t="shared" ca="1" si="70"/>
        <v/>
      </c>
    </row>
    <row r="466" spans="1:15">
      <c r="A466" s="180" t="str">
        <f t="shared" ca="1" si="63"/>
        <v/>
      </c>
      <c r="B466" s="44" t="str">
        <f t="shared" ca="1" si="64"/>
        <v/>
      </c>
      <c r="C466" s="31" t="str">
        <f t="shared" ca="1" si="71"/>
        <v/>
      </c>
      <c r="D466" s="32" t="str">
        <f t="shared" ca="1" si="65"/>
        <v/>
      </c>
      <c r="E466" s="44" t="str">
        <f t="shared" ca="1" si="66"/>
        <v/>
      </c>
      <c r="F466" s="31" t="str">
        <f t="shared" ca="1" si="67"/>
        <v/>
      </c>
      <c r="G466" s="77" t="str">
        <f t="shared" ca="1" si="68"/>
        <v/>
      </c>
      <c r="N466" s="51" t="str">
        <f t="shared" ca="1" si="69"/>
        <v/>
      </c>
      <c r="O466" s="51" t="str">
        <f t="shared" ca="1" si="70"/>
        <v/>
      </c>
    </row>
    <row r="467" spans="1:15">
      <c r="A467" s="180" t="str">
        <f t="shared" ca="1" si="63"/>
        <v/>
      </c>
      <c r="B467" s="44" t="str">
        <f t="shared" ca="1" si="64"/>
        <v/>
      </c>
      <c r="C467" s="31" t="str">
        <f t="shared" ca="1" si="71"/>
        <v/>
      </c>
      <c r="D467" s="32" t="str">
        <f t="shared" ca="1" si="65"/>
        <v/>
      </c>
      <c r="E467" s="44" t="str">
        <f t="shared" ca="1" si="66"/>
        <v/>
      </c>
      <c r="F467" s="31" t="str">
        <f t="shared" ca="1" si="67"/>
        <v/>
      </c>
      <c r="G467" s="77" t="str">
        <f t="shared" ca="1" si="68"/>
        <v/>
      </c>
      <c r="N467" s="51" t="str">
        <f t="shared" ca="1" si="69"/>
        <v/>
      </c>
      <c r="O467" s="51" t="str">
        <f t="shared" ca="1" si="70"/>
        <v/>
      </c>
    </row>
    <row r="468" spans="1:15">
      <c r="A468" s="180" t="str">
        <f t="shared" ca="1" si="63"/>
        <v/>
      </c>
      <c r="B468" s="44" t="str">
        <f t="shared" ca="1" si="64"/>
        <v/>
      </c>
      <c r="C468" s="31" t="str">
        <f t="shared" ca="1" si="71"/>
        <v/>
      </c>
      <c r="D468" s="32" t="str">
        <f t="shared" ca="1" si="65"/>
        <v/>
      </c>
      <c r="E468" s="44" t="str">
        <f t="shared" ca="1" si="66"/>
        <v/>
      </c>
      <c r="F468" s="31" t="str">
        <f t="shared" ca="1" si="67"/>
        <v/>
      </c>
      <c r="G468" s="77" t="str">
        <f t="shared" ca="1" si="68"/>
        <v/>
      </c>
      <c r="N468" s="51" t="str">
        <f t="shared" ca="1" si="69"/>
        <v/>
      </c>
      <c r="O468" s="51" t="str">
        <f t="shared" ca="1" si="70"/>
        <v/>
      </c>
    </row>
    <row r="469" spans="1:15">
      <c r="A469" s="180" t="str">
        <f t="shared" ca="1" si="63"/>
        <v/>
      </c>
      <c r="B469" s="44" t="str">
        <f t="shared" ca="1" si="64"/>
        <v/>
      </c>
      <c r="C469" s="31" t="str">
        <f t="shared" ca="1" si="71"/>
        <v/>
      </c>
      <c r="D469" s="32" t="str">
        <f t="shared" ca="1" si="65"/>
        <v/>
      </c>
      <c r="E469" s="44" t="str">
        <f t="shared" ca="1" si="66"/>
        <v/>
      </c>
      <c r="F469" s="31" t="str">
        <f t="shared" ca="1" si="67"/>
        <v/>
      </c>
      <c r="G469" s="77" t="str">
        <f t="shared" ca="1" si="68"/>
        <v/>
      </c>
      <c r="N469" s="51" t="str">
        <f t="shared" ca="1" si="69"/>
        <v/>
      </c>
      <c r="O469" s="51" t="str">
        <f t="shared" ca="1" si="70"/>
        <v/>
      </c>
    </row>
    <row r="470" spans="1:15">
      <c r="A470" s="180" t="str">
        <f t="shared" ca="1" si="63"/>
        <v/>
      </c>
      <c r="B470" s="44" t="str">
        <f t="shared" ca="1" si="64"/>
        <v/>
      </c>
      <c r="C470" s="31" t="str">
        <f t="shared" ca="1" si="71"/>
        <v/>
      </c>
      <c r="D470" s="32" t="str">
        <f t="shared" ca="1" si="65"/>
        <v/>
      </c>
      <c r="E470" s="44" t="str">
        <f t="shared" ca="1" si="66"/>
        <v/>
      </c>
      <c r="F470" s="31" t="str">
        <f t="shared" ca="1" si="67"/>
        <v/>
      </c>
      <c r="G470" s="77" t="str">
        <f t="shared" ca="1" si="68"/>
        <v/>
      </c>
      <c r="N470" s="51" t="str">
        <f t="shared" ca="1" si="69"/>
        <v/>
      </c>
      <c r="O470" s="51" t="str">
        <f t="shared" ca="1" si="70"/>
        <v/>
      </c>
    </row>
    <row r="471" spans="1:15">
      <c r="A471" s="180" t="str">
        <f t="shared" ca="1" si="63"/>
        <v/>
      </c>
      <c r="B471" s="44" t="str">
        <f t="shared" ca="1" si="64"/>
        <v/>
      </c>
      <c r="C471" s="31" t="str">
        <f t="shared" ca="1" si="71"/>
        <v/>
      </c>
      <c r="D471" s="32" t="str">
        <f t="shared" ca="1" si="65"/>
        <v/>
      </c>
      <c r="E471" s="44" t="str">
        <f t="shared" ca="1" si="66"/>
        <v/>
      </c>
      <c r="F471" s="31" t="str">
        <f t="shared" ca="1" si="67"/>
        <v/>
      </c>
      <c r="G471" s="77" t="str">
        <f t="shared" ca="1" si="68"/>
        <v/>
      </c>
      <c r="N471" s="51" t="str">
        <f t="shared" ca="1" si="69"/>
        <v/>
      </c>
      <c r="O471" s="51" t="str">
        <f t="shared" ca="1" si="70"/>
        <v/>
      </c>
    </row>
    <row r="472" spans="1:15">
      <c r="A472" s="180" t="str">
        <f t="shared" ca="1" si="63"/>
        <v/>
      </c>
      <c r="B472" s="44" t="str">
        <f t="shared" ca="1" si="64"/>
        <v/>
      </c>
      <c r="C472" s="31" t="str">
        <f t="shared" ca="1" si="71"/>
        <v/>
      </c>
      <c r="D472" s="32" t="str">
        <f t="shared" ca="1" si="65"/>
        <v/>
      </c>
      <c r="E472" s="44" t="str">
        <f t="shared" ca="1" si="66"/>
        <v/>
      </c>
      <c r="F472" s="31" t="str">
        <f t="shared" ca="1" si="67"/>
        <v/>
      </c>
      <c r="G472" s="77" t="str">
        <f t="shared" ca="1" si="68"/>
        <v/>
      </c>
      <c r="N472" s="51" t="str">
        <f t="shared" ca="1" si="69"/>
        <v/>
      </c>
      <c r="O472" s="51" t="str">
        <f t="shared" ca="1" si="70"/>
        <v/>
      </c>
    </row>
    <row r="473" spans="1:15">
      <c r="A473" s="180" t="str">
        <f t="shared" ca="1" si="63"/>
        <v/>
      </c>
      <c r="B473" s="44" t="str">
        <f t="shared" ca="1" si="64"/>
        <v/>
      </c>
      <c r="C473" s="31" t="str">
        <f t="shared" ca="1" si="71"/>
        <v/>
      </c>
      <c r="D473" s="32" t="str">
        <f t="shared" ca="1" si="65"/>
        <v/>
      </c>
      <c r="E473" s="44" t="str">
        <f t="shared" ca="1" si="66"/>
        <v/>
      </c>
      <c r="F473" s="31" t="str">
        <f t="shared" ca="1" si="67"/>
        <v/>
      </c>
      <c r="G473" s="77" t="str">
        <f t="shared" ca="1" si="68"/>
        <v/>
      </c>
      <c r="N473" s="51" t="str">
        <f t="shared" ca="1" si="69"/>
        <v/>
      </c>
      <c r="O473" s="51" t="str">
        <f t="shared" ca="1" si="70"/>
        <v/>
      </c>
    </row>
    <row r="474" spans="1:15">
      <c r="A474" s="180" t="str">
        <f t="shared" ca="1" si="63"/>
        <v/>
      </c>
      <c r="B474" s="44" t="str">
        <f t="shared" ca="1" si="64"/>
        <v/>
      </c>
      <c r="C474" s="31" t="str">
        <f t="shared" ca="1" si="71"/>
        <v/>
      </c>
      <c r="D474" s="32" t="str">
        <f t="shared" ca="1" si="65"/>
        <v/>
      </c>
      <c r="E474" s="44" t="str">
        <f t="shared" ca="1" si="66"/>
        <v/>
      </c>
      <c r="F474" s="31" t="str">
        <f t="shared" ca="1" si="67"/>
        <v/>
      </c>
      <c r="G474" s="77" t="str">
        <f t="shared" ca="1" si="68"/>
        <v/>
      </c>
      <c r="N474" s="51" t="str">
        <f t="shared" ca="1" si="69"/>
        <v/>
      </c>
      <c r="O474" s="51" t="str">
        <f t="shared" ca="1" si="70"/>
        <v/>
      </c>
    </row>
    <row r="475" spans="1:15">
      <c r="A475" s="180" t="str">
        <f t="shared" ca="1" si="63"/>
        <v/>
      </c>
      <c r="B475" s="44" t="str">
        <f t="shared" ca="1" si="64"/>
        <v/>
      </c>
      <c r="C475" s="31" t="str">
        <f t="shared" ca="1" si="71"/>
        <v/>
      </c>
      <c r="D475" s="32" t="str">
        <f t="shared" ca="1" si="65"/>
        <v/>
      </c>
      <c r="E475" s="44" t="str">
        <f t="shared" ca="1" si="66"/>
        <v/>
      </c>
      <c r="F475" s="31" t="str">
        <f t="shared" ca="1" si="67"/>
        <v/>
      </c>
      <c r="G475" s="77" t="str">
        <f t="shared" ca="1" si="68"/>
        <v/>
      </c>
      <c r="N475" s="51" t="str">
        <f t="shared" ca="1" si="69"/>
        <v/>
      </c>
      <c r="O475" s="51" t="str">
        <f t="shared" ca="1" si="70"/>
        <v/>
      </c>
    </row>
    <row r="476" spans="1:15">
      <c r="A476" s="180" t="str">
        <f t="shared" ca="1" si="63"/>
        <v/>
      </c>
      <c r="B476" s="44" t="str">
        <f t="shared" ca="1" si="64"/>
        <v/>
      </c>
      <c r="C476" s="31" t="str">
        <f t="shared" ca="1" si="71"/>
        <v/>
      </c>
      <c r="D476" s="32" t="str">
        <f t="shared" ca="1" si="65"/>
        <v/>
      </c>
      <c r="E476" s="44" t="str">
        <f t="shared" ca="1" si="66"/>
        <v/>
      </c>
      <c r="F476" s="31" t="str">
        <f t="shared" ca="1" si="67"/>
        <v/>
      </c>
      <c r="G476" s="77" t="str">
        <f t="shared" ca="1" si="68"/>
        <v/>
      </c>
      <c r="N476" s="51" t="str">
        <f t="shared" ca="1" si="69"/>
        <v/>
      </c>
      <c r="O476" s="51" t="str">
        <f t="shared" ca="1" si="70"/>
        <v/>
      </c>
    </row>
    <row r="477" spans="1:15">
      <c r="A477" s="180" t="str">
        <f t="shared" ca="1" si="63"/>
        <v/>
      </c>
      <c r="B477" s="44" t="str">
        <f t="shared" ca="1" si="64"/>
        <v/>
      </c>
      <c r="C477" s="31" t="str">
        <f t="shared" ca="1" si="71"/>
        <v/>
      </c>
      <c r="D477" s="32" t="str">
        <f t="shared" ca="1" si="65"/>
        <v/>
      </c>
      <c r="E477" s="44" t="str">
        <f t="shared" ca="1" si="66"/>
        <v/>
      </c>
      <c r="F477" s="31" t="str">
        <f t="shared" ca="1" si="67"/>
        <v/>
      </c>
      <c r="G477" s="77" t="str">
        <f t="shared" ca="1" si="68"/>
        <v/>
      </c>
      <c r="N477" s="51" t="str">
        <f t="shared" ca="1" si="69"/>
        <v/>
      </c>
      <c r="O477" s="51" t="str">
        <f t="shared" ca="1" si="70"/>
        <v/>
      </c>
    </row>
    <row r="478" spans="1:15">
      <c r="A478" s="180" t="str">
        <f t="shared" ca="1" si="63"/>
        <v/>
      </c>
      <c r="B478" s="44" t="str">
        <f t="shared" ca="1" si="64"/>
        <v/>
      </c>
      <c r="C478" s="31" t="str">
        <f t="shared" ca="1" si="71"/>
        <v/>
      </c>
      <c r="D478" s="32" t="str">
        <f t="shared" ca="1" si="65"/>
        <v/>
      </c>
      <c r="E478" s="44" t="str">
        <f t="shared" ca="1" si="66"/>
        <v/>
      </c>
      <c r="F478" s="31" t="str">
        <f t="shared" ca="1" si="67"/>
        <v/>
      </c>
      <c r="G478" s="77" t="str">
        <f t="shared" ca="1" si="68"/>
        <v/>
      </c>
      <c r="N478" s="51" t="str">
        <f t="shared" ca="1" si="69"/>
        <v/>
      </c>
      <c r="O478" s="51" t="str">
        <f t="shared" ca="1" si="70"/>
        <v/>
      </c>
    </row>
    <row r="479" spans="1:15">
      <c r="A479" s="180" t="str">
        <f t="shared" ref="A479:A542" ca="1" si="72">IF(AND(ISBLANK(P468), A478 = $P$1),NOW(),IF(ISBLANK(P468),"",P468))</f>
        <v/>
      </c>
      <c r="B479" s="44" t="str">
        <f t="shared" ref="B479:B542" ca="1" si="73">IF(COUNTIF(J:J,A479)=1,VLOOKUP(A479,J:K,2), IF(COUNTIF(J:J,A479)=0,$B$10,""))</f>
        <v/>
      </c>
      <c r="C479" s="31" t="str">
        <f t="shared" ca="1" si="71"/>
        <v/>
      </c>
      <c r="D479" s="32" t="str">
        <f t="shared" ref="D479:D542" ca="1" si="74">IF(ISERROR(B479-2),"",ROUNDUP(A479-$A$14,0)/360*$B$6*$B$5)</f>
        <v/>
      </c>
      <c r="E479" s="44" t="str">
        <f t="shared" ref="E479:E542" ca="1" si="75">IF(COUNTIF(J:J,A479)=1,VLOOKUP(A479,L:M,2), IF(COUNTIF(J:J,A479)=0,$C$10,""))</f>
        <v/>
      </c>
      <c r="F479" s="31" t="str">
        <f t="shared" ref="F479:F542" ca="1" si="76">IF(ISERROR(B479-2),"",(E479-$E$14)*$C$5*100)</f>
        <v/>
      </c>
      <c r="G479" s="77" t="str">
        <f t="shared" ref="G479:G542" ca="1" si="77">IF(ISERROR(B479-2),"",C479+D479+F479)</f>
        <v/>
      </c>
      <c r="N479" s="51" t="str">
        <f t="shared" ca="1" si="69"/>
        <v/>
      </c>
      <c r="O479" s="51" t="str">
        <f t="shared" ca="1" si="70"/>
        <v/>
      </c>
    </row>
    <row r="480" spans="1:15">
      <c r="A480" s="180" t="str">
        <f t="shared" ca="1" si="72"/>
        <v/>
      </c>
      <c r="B480" s="44" t="str">
        <f t="shared" ca="1" si="73"/>
        <v/>
      </c>
      <c r="C480" s="31" t="str">
        <f t="shared" ca="1" si="71"/>
        <v/>
      </c>
      <c r="D480" s="32" t="str">
        <f t="shared" ca="1" si="74"/>
        <v/>
      </c>
      <c r="E480" s="44" t="str">
        <f t="shared" ca="1" si="75"/>
        <v/>
      </c>
      <c r="F480" s="31" t="str">
        <f t="shared" ca="1" si="76"/>
        <v/>
      </c>
      <c r="G480" s="77" t="str">
        <f t="shared" ca="1" si="77"/>
        <v/>
      </c>
      <c r="N480" s="51" t="str">
        <f t="shared" ca="1" si="69"/>
        <v/>
      </c>
      <c r="O480" s="51" t="str">
        <f t="shared" ca="1" si="70"/>
        <v/>
      </c>
    </row>
    <row r="481" spans="1:15">
      <c r="A481" s="180" t="str">
        <f t="shared" ca="1" si="72"/>
        <v/>
      </c>
      <c r="B481" s="44" t="str">
        <f t="shared" ca="1" si="73"/>
        <v/>
      </c>
      <c r="C481" s="31" t="str">
        <f t="shared" ca="1" si="71"/>
        <v/>
      </c>
      <c r="D481" s="32" t="str">
        <f t="shared" ca="1" si="74"/>
        <v/>
      </c>
      <c r="E481" s="44" t="str">
        <f t="shared" ca="1" si="75"/>
        <v/>
      </c>
      <c r="F481" s="31" t="str">
        <f t="shared" ca="1" si="76"/>
        <v/>
      </c>
      <c r="G481" s="77" t="str">
        <f t="shared" ca="1" si="77"/>
        <v/>
      </c>
      <c r="N481" s="51" t="str">
        <f t="shared" ca="1" si="69"/>
        <v/>
      </c>
      <c r="O481" s="51" t="str">
        <f t="shared" ca="1" si="70"/>
        <v/>
      </c>
    </row>
    <row r="482" spans="1:15">
      <c r="A482" s="180" t="str">
        <f t="shared" ca="1" si="72"/>
        <v/>
      </c>
      <c r="B482" s="44" t="str">
        <f t="shared" ca="1" si="73"/>
        <v/>
      </c>
      <c r="C482" s="31" t="str">
        <f t="shared" ca="1" si="71"/>
        <v/>
      </c>
      <c r="D482" s="32" t="str">
        <f t="shared" ca="1" si="74"/>
        <v/>
      </c>
      <c r="E482" s="44" t="str">
        <f t="shared" ca="1" si="75"/>
        <v/>
      </c>
      <c r="F482" s="31" t="str">
        <f t="shared" ca="1" si="76"/>
        <v/>
      </c>
      <c r="G482" s="77" t="str">
        <f t="shared" ca="1" si="77"/>
        <v/>
      </c>
      <c r="N482" s="51" t="str">
        <f t="shared" ca="1" si="69"/>
        <v/>
      </c>
      <c r="O482" s="51" t="str">
        <f t="shared" ca="1" si="70"/>
        <v/>
      </c>
    </row>
    <row r="483" spans="1:15">
      <c r="A483" s="180" t="str">
        <f t="shared" ca="1" si="72"/>
        <v/>
      </c>
      <c r="B483" s="44" t="str">
        <f t="shared" ca="1" si="73"/>
        <v/>
      </c>
      <c r="C483" s="31" t="str">
        <f t="shared" ca="1" si="71"/>
        <v/>
      </c>
      <c r="D483" s="32" t="str">
        <f t="shared" ca="1" si="74"/>
        <v/>
      </c>
      <c r="E483" s="44" t="str">
        <f t="shared" ca="1" si="75"/>
        <v/>
      </c>
      <c r="F483" s="31" t="str">
        <f t="shared" ca="1" si="76"/>
        <v/>
      </c>
      <c r="G483" s="77" t="str">
        <f t="shared" ca="1" si="77"/>
        <v/>
      </c>
      <c r="N483" s="51" t="str">
        <f t="shared" ca="1" si="69"/>
        <v/>
      </c>
      <c r="O483" s="51" t="str">
        <f t="shared" ca="1" si="70"/>
        <v/>
      </c>
    </row>
    <row r="484" spans="1:15">
      <c r="A484" s="180" t="str">
        <f t="shared" ca="1" si="72"/>
        <v/>
      </c>
      <c r="B484" s="44" t="str">
        <f t="shared" ca="1" si="73"/>
        <v/>
      </c>
      <c r="C484" s="31" t="str">
        <f t="shared" ca="1" si="71"/>
        <v/>
      </c>
      <c r="D484" s="32" t="str">
        <f t="shared" ca="1" si="74"/>
        <v/>
      </c>
      <c r="E484" s="44" t="str">
        <f t="shared" ca="1" si="75"/>
        <v/>
      </c>
      <c r="F484" s="31" t="str">
        <f t="shared" ca="1" si="76"/>
        <v/>
      </c>
      <c r="G484" s="77" t="str">
        <f t="shared" ca="1" si="77"/>
        <v/>
      </c>
      <c r="N484" s="51" t="str">
        <f t="shared" ca="1" si="69"/>
        <v/>
      </c>
      <c r="O484" s="51" t="str">
        <f t="shared" ca="1" si="70"/>
        <v/>
      </c>
    </row>
    <row r="485" spans="1:15">
      <c r="A485" s="180" t="str">
        <f t="shared" ca="1" si="72"/>
        <v/>
      </c>
      <c r="B485" s="44" t="str">
        <f t="shared" ca="1" si="73"/>
        <v/>
      </c>
      <c r="C485" s="31" t="str">
        <f t="shared" ca="1" si="71"/>
        <v/>
      </c>
      <c r="D485" s="32" t="str">
        <f t="shared" ca="1" si="74"/>
        <v/>
      </c>
      <c r="E485" s="44" t="str">
        <f t="shared" ca="1" si="75"/>
        <v/>
      </c>
      <c r="F485" s="31" t="str">
        <f t="shared" ca="1" si="76"/>
        <v/>
      </c>
      <c r="G485" s="77" t="str">
        <f t="shared" ca="1" si="77"/>
        <v/>
      </c>
      <c r="N485" s="51" t="str">
        <f t="shared" ca="1" si="69"/>
        <v/>
      </c>
      <c r="O485" s="51" t="str">
        <f t="shared" ca="1" si="70"/>
        <v/>
      </c>
    </row>
    <row r="486" spans="1:15">
      <c r="A486" s="180" t="str">
        <f t="shared" ca="1" si="72"/>
        <v/>
      </c>
      <c r="B486" s="44" t="str">
        <f t="shared" ca="1" si="73"/>
        <v/>
      </c>
      <c r="C486" s="31" t="str">
        <f t="shared" ca="1" si="71"/>
        <v/>
      </c>
      <c r="D486" s="32" t="str">
        <f t="shared" ca="1" si="74"/>
        <v/>
      </c>
      <c r="E486" s="44" t="str">
        <f t="shared" ca="1" si="75"/>
        <v/>
      </c>
      <c r="F486" s="31" t="str">
        <f t="shared" ca="1" si="76"/>
        <v/>
      </c>
      <c r="G486" s="77" t="str">
        <f t="shared" ca="1" si="77"/>
        <v/>
      </c>
      <c r="N486" s="51" t="str">
        <f t="shared" ca="1" si="69"/>
        <v/>
      </c>
      <c r="O486" s="51" t="str">
        <f t="shared" ca="1" si="70"/>
        <v/>
      </c>
    </row>
    <row r="487" spans="1:15">
      <c r="A487" s="180" t="str">
        <f t="shared" ca="1" si="72"/>
        <v/>
      </c>
      <c r="B487" s="44" t="str">
        <f t="shared" ca="1" si="73"/>
        <v/>
      </c>
      <c r="C487" s="31" t="str">
        <f t="shared" ca="1" si="71"/>
        <v/>
      </c>
      <c r="D487" s="32" t="str">
        <f t="shared" ca="1" si="74"/>
        <v/>
      </c>
      <c r="E487" s="44" t="str">
        <f t="shared" ca="1" si="75"/>
        <v/>
      </c>
      <c r="F487" s="31" t="str">
        <f t="shared" ca="1" si="76"/>
        <v/>
      </c>
      <c r="G487" s="77" t="str">
        <f t="shared" ca="1" si="77"/>
        <v/>
      </c>
      <c r="N487" s="51" t="str">
        <f t="shared" ca="1" si="69"/>
        <v/>
      </c>
      <c r="O487" s="51" t="str">
        <f t="shared" ca="1" si="70"/>
        <v/>
      </c>
    </row>
    <row r="488" spans="1:15">
      <c r="A488" s="180" t="str">
        <f t="shared" ca="1" si="72"/>
        <v/>
      </c>
      <c r="B488" s="44" t="str">
        <f t="shared" ca="1" si="73"/>
        <v/>
      </c>
      <c r="C488" s="31" t="str">
        <f t="shared" ca="1" si="71"/>
        <v/>
      </c>
      <c r="D488" s="32" t="str">
        <f t="shared" ca="1" si="74"/>
        <v/>
      </c>
      <c r="E488" s="44" t="str">
        <f t="shared" ca="1" si="75"/>
        <v/>
      </c>
      <c r="F488" s="31" t="str">
        <f t="shared" ca="1" si="76"/>
        <v/>
      </c>
      <c r="G488" s="77" t="str">
        <f t="shared" ca="1" si="77"/>
        <v/>
      </c>
      <c r="N488" s="51" t="str">
        <f t="shared" ca="1" si="69"/>
        <v/>
      </c>
      <c r="O488" s="51" t="str">
        <f t="shared" ca="1" si="70"/>
        <v/>
      </c>
    </row>
    <row r="489" spans="1:15">
      <c r="A489" s="180" t="str">
        <f t="shared" ca="1" si="72"/>
        <v/>
      </c>
      <c r="B489" s="44" t="str">
        <f t="shared" ca="1" si="73"/>
        <v/>
      </c>
      <c r="C489" s="31" t="str">
        <f t="shared" ca="1" si="71"/>
        <v/>
      </c>
      <c r="D489" s="32" t="str">
        <f t="shared" ca="1" si="74"/>
        <v/>
      </c>
      <c r="E489" s="44" t="str">
        <f t="shared" ca="1" si="75"/>
        <v/>
      </c>
      <c r="F489" s="31" t="str">
        <f t="shared" ca="1" si="76"/>
        <v/>
      </c>
      <c r="G489" s="77" t="str">
        <f t="shared" ca="1" si="77"/>
        <v/>
      </c>
      <c r="N489" s="51" t="str">
        <f t="shared" ca="1" si="69"/>
        <v/>
      </c>
      <c r="O489" s="51" t="str">
        <f t="shared" ca="1" si="70"/>
        <v/>
      </c>
    </row>
    <row r="490" spans="1:15">
      <c r="A490" s="180" t="str">
        <f t="shared" ca="1" si="72"/>
        <v/>
      </c>
      <c r="B490" s="44" t="str">
        <f t="shared" ca="1" si="73"/>
        <v/>
      </c>
      <c r="C490" s="31" t="str">
        <f t="shared" ca="1" si="71"/>
        <v/>
      </c>
      <c r="D490" s="32" t="str">
        <f t="shared" ca="1" si="74"/>
        <v/>
      </c>
      <c r="E490" s="44" t="str">
        <f t="shared" ca="1" si="75"/>
        <v/>
      </c>
      <c r="F490" s="31" t="str">
        <f t="shared" ca="1" si="76"/>
        <v/>
      </c>
      <c r="G490" s="77" t="str">
        <f t="shared" ca="1" si="77"/>
        <v/>
      </c>
      <c r="N490" s="51" t="str">
        <f t="shared" ca="1" si="69"/>
        <v/>
      </c>
      <c r="O490" s="51" t="str">
        <f t="shared" ca="1" si="70"/>
        <v/>
      </c>
    </row>
    <row r="491" spans="1:15">
      <c r="A491" s="180" t="str">
        <f t="shared" ca="1" si="72"/>
        <v/>
      </c>
      <c r="B491" s="44" t="str">
        <f t="shared" ca="1" si="73"/>
        <v/>
      </c>
      <c r="C491" s="31" t="str">
        <f t="shared" ca="1" si="71"/>
        <v/>
      </c>
      <c r="D491" s="32" t="str">
        <f t="shared" ca="1" si="74"/>
        <v/>
      </c>
      <c r="E491" s="44" t="str">
        <f t="shared" ca="1" si="75"/>
        <v/>
      </c>
      <c r="F491" s="31" t="str">
        <f t="shared" ca="1" si="76"/>
        <v/>
      </c>
      <c r="G491" s="77" t="str">
        <f t="shared" ca="1" si="77"/>
        <v/>
      </c>
      <c r="N491" s="51" t="str">
        <f t="shared" ca="1" si="69"/>
        <v/>
      </c>
      <c r="O491" s="51" t="str">
        <f t="shared" ca="1" si="70"/>
        <v/>
      </c>
    </row>
    <row r="492" spans="1:15">
      <c r="A492" s="180" t="str">
        <f t="shared" ca="1" si="72"/>
        <v/>
      </c>
      <c r="B492" s="44" t="str">
        <f t="shared" ca="1" si="73"/>
        <v/>
      </c>
      <c r="C492" s="31" t="str">
        <f t="shared" ca="1" si="71"/>
        <v/>
      </c>
      <c r="D492" s="32" t="str">
        <f t="shared" ca="1" si="74"/>
        <v/>
      </c>
      <c r="E492" s="44" t="str">
        <f t="shared" ca="1" si="75"/>
        <v/>
      </c>
      <c r="F492" s="31" t="str">
        <f t="shared" ca="1" si="76"/>
        <v/>
      </c>
      <c r="G492" s="77" t="str">
        <f t="shared" ca="1" si="77"/>
        <v/>
      </c>
      <c r="N492" s="51" t="str">
        <f t="shared" ca="1" si="69"/>
        <v/>
      </c>
      <c r="O492" s="51" t="str">
        <f t="shared" ca="1" si="70"/>
        <v/>
      </c>
    </row>
    <row r="493" spans="1:15">
      <c r="A493" s="180" t="str">
        <f t="shared" ca="1" si="72"/>
        <v/>
      </c>
      <c r="B493" s="44" t="str">
        <f t="shared" ca="1" si="73"/>
        <v/>
      </c>
      <c r="C493" s="31" t="str">
        <f t="shared" ca="1" si="71"/>
        <v/>
      </c>
      <c r="D493" s="32" t="str">
        <f t="shared" ca="1" si="74"/>
        <v/>
      </c>
      <c r="E493" s="44" t="str">
        <f t="shared" ca="1" si="75"/>
        <v/>
      </c>
      <c r="F493" s="31" t="str">
        <f t="shared" ca="1" si="76"/>
        <v/>
      </c>
      <c r="G493" s="77" t="str">
        <f t="shared" ca="1" si="77"/>
        <v/>
      </c>
      <c r="N493" s="51" t="str">
        <f t="shared" ca="1" si="69"/>
        <v/>
      </c>
      <c r="O493" s="51" t="str">
        <f t="shared" ca="1" si="70"/>
        <v/>
      </c>
    </row>
    <row r="494" spans="1:15">
      <c r="A494" s="180" t="str">
        <f t="shared" ca="1" si="72"/>
        <v/>
      </c>
      <c r="B494" s="44" t="str">
        <f t="shared" ca="1" si="73"/>
        <v/>
      </c>
      <c r="C494" s="31" t="str">
        <f t="shared" ca="1" si="71"/>
        <v/>
      </c>
      <c r="D494" s="32" t="str">
        <f t="shared" ca="1" si="74"/>
        <v/>
      </c>
      <c r="E494" s="44" t="str">
        <f t="shared" ca="1" si="75"/>
        <v/>
      </c>
      <c r="F494" s="31" t="str">
        <f t="shared" ca="1" si="76"/>
        <v/>
      </c>
      <c r="G494" s="77" t="str">
        <f t="shared" ca="1" si="77"/>
        <v/>
      </c>
      <c r="N494" s="51" t="str">
        <f t="shared" ca="1" si="69"/>
        <v/>
      </c>
      <c r="O494" s="51" t="str">
        <f t="shared" ca="1" si="70"/>
        <v/>
      </c>
    </row>
    <row r="495" spans="1:15">
      <c r="A495" s="180" t="str">
        <f t="shared" ca="1" si="72"/>
        <v/>
      </c>
      <c r="B495" s="44" t="str">
        <f t="shared" ca="1" si="73"/>
        <v/>
      </c>
      <c r="C495" s="31" t="str">
        <f t="shared" ca="1" si="71"/>
        <v/>
      </c>
      <c r="D495" s="32" t="str">
        <f t="shared" ca="1" si="74"/>
        <v/>
      </c>
      <c r="E495" s="44" t="str">
        <f t="shared" ca="1" si="75"/>
        <v/>
      </c>
      <c r="F495" s="31" t="str">
        <f t="shared" ca="1" si="76"/>
        <v/>
      </c>
      <c r="G495" s="77" t="str">
        <f t="shared" ca="1" si="77"/>
        <v/>
      </c>
      <c r="N495" s="51" t="str">
        <f t="shared" ca="1" si="69"/>
        <v/>
      </c>
      <c r="O495" s="51" t="str">
        <f t="shared" ca="1" si="70"/>
        <v/>
      </c>
    </row>
    <row r="496" spans="1:15">
      <c r="A496" s="180" t="str">
        <f t="shared" ca="1" si="72"/>
        <v/>
      </c>
      <c r="B496" s="44" t="str">
        <f t="shared" ca="1" si="73"/>
        <v/>
      </c>
      <c r="C496" s="31" t="str">
        <f t="shared" ca="1" si="71"/>
        <v/>
      </c>
      <c r="D496" s="32" t="str">
        <f t="shared" ca="1" si="74"/>
        <v/>
      </c>
      <c r="E496" s="44" t="str">
        <f t="shared" ca="1" si="75"/>
        <v/>
      </c>
      <c r="F496" s="31" t="str">
        <f t="shared" ca="1" si="76"/>
        <v/>
      </c>
      <c r="G496" s="77" t="str">
        <f t="shared" ca="1" si="77"/>
        <v/>
      </c>
      <c r="N496" s="51" t="str">
        <f t="shared" ca="1" si="69"/>
        <v/>
      </c>
      <c r="O496" s="51" t="str">
        <f t="shared" ca="1" si="70"/>
        <v/>
      </c>
    </row>
    <row r="497" spans="1:15">
      <c r="A497" s="180" t="str">
        <f t="shared" ca="1" si="72"/>
        <v/>
      </c>
      <c r="B497" s="44" t="str">
        <f t="shared" ca="1" si="73"/>
        <v/>
      </c>
      <c r="C497" s="31" t="str">
        <f t="shared" ca="1" si="71"/>
        <v/>
      </c>
      <c r="D497" s="32" t="str">
        <f t="shared" ca="1" si="74"/>
        <v/>
      </c>
      <c r="E497" s="44" t="str">
        <f t="shared" ca="1" si="75"/>
        <v/>
      </c>
      <c r="F497" s="31" t="str">
        <f t="shared" ca="1" si="76"/>
        <v/>
      </c>
      <c r="G497" s="77" t="str">
        <f t="shared" ca="1" si="77"/>
        <v/>
      </c>
      <c r="N497" s="51" t="str">
        <f t="shared" ca="1" si="69"/>
        <v/>
      </c>
      <c r="O497" s="51" t="str">
        <f t="shared" ca="1" si="70"/>
        <v/>
      </c>
    </row>
    <row r="498" spans="1:15">
      <c r="A498" s="180" t="str">
        <f t="shared" ca="1" si="72"/>
        <v/>
      </c>
      <c r="B498" s="44" t="str">
        <f t="shared" ca="1" si="73"/>
        <v/>
      </c>
      <c r="C498" s="31" t="str">
        <f t="shared" ca="1" si="71"/>
        <v/>
      </c>
      <c r="D498" s="32" t="str">
        <f t="shared" ca="1" si="74"/>
        <v/>
      </c>
      <c r="E498" s="44" t="str">
        <f t="shared" ca="1" si="75"/>
        <v/>
      </c>
      <c r="F498" s="31" t="str">
        <f t="shared" ca="1" si="76"/>
        <v/>
      </c>
      <c r="G498" s="77" t="str">
        <f t="shared" ca="1" si="77"/>
        <v/>
      </c>
      <c r="N498" s="51" t="str">
        <f t="shared" ca="1" si="69"/>
        <v/>
      </c>
      <c r="O498" s="51" t="str">
        <f t="shared" ca="1" si="70"/>
        <v/>
      </c>
    </row>
    <row r="499" spans="1:15">
      <c r="A499" s="180" t="str">
        <f t="shared" ca="1" si="72"/>
        <v/>
      </c>
      <c r="B499" s="44" t="str">
        <f t="shared" ca="1" si="73"/>
        <v/>
      </c>
      <c r="C499" s="31" t="str">
        <f t="shared" ca="1" si="71"/>
        <v/>
      </c>
      <c r="D499" s="32" t="str">
        <f t="shared" ca="1" si="74"/>
        <v/>
      </c>
      <c r="E499" s="44" t="str">
        <f t="shared" ca="1" si="75"/>
        <v/>
      </c>
      <c r="F499" s="31" t="str">
        <f t="shared" ca="1" si="76"/>
        <v/>
      </c>
      <c r="G499" s="77" t="str">
        <f t="shared" ca="1" si="77"/>
        <v/>
      </c>
      <c r="N499" s="51" t="str">
        <f t="shared" ca="1" si="69"/>
        <v/>
      </c>
      <c r="O499" s="51" t="str">
        <f t="shared" ca="1" si="70"/>
        <v/>
      </c>
    </row>
    <row r="500" spans="1:15">
      <c r="A500" s="180" t="str">
        <f t="shared" ca="1" si="72"/>
        <v/>
      </c>
      <c r="B500" s="44" t="str">
        <f t="shared" ca="1" si="73"/>
        <v/>
      </c>
      <c r="C500" s="31" t="str">
        <f t="shared" ca="1" si="71"/>
        <v/>
      </c>
      <c r="D500" s="32" t="str">
        <f t="shared" ca="1" si="74"/>
        <v/>
      </c>
      <c r="E500" s="44" t="str">
        <f t="shared" ca="1" si="75"/>
        <v/>
      </c>
      <c r="F500" s="31" t="str">
        <f t="shared" ca="1" si="76"/>
        <v/>
      </c>
      <c r="G500" s="77" t="str">
        <f t="shared" ca="1" si="77"/>
        <v/>
      </c>
      <c r="N500" s="51" t="str">
        <f t="shared" ca="1" si="69"/>
        <v/>
      </c>
      <c r="O500" s="51" t="str">
        <f t="shared" ca="1" si="70"/>
        <v/>
      </c>
    </row>
    <row r="501" spans="1:15">
      <c r="A501" s="180" t="str">
        <f t="shared" ca="1" si="72"/>
        <v/>
      </c>
      <c r="B501" s="44" t="str">
        <f t="shared" ca="1" si="73"/>
        <v/>
      </c>
      <c r="C501" s="31" t="str">
        <f t="shared" ca="1" si="71"/>
        <v/>
      </c>
      <c r="D501" s="32" t="str">
        <f t="shared" ca="1" si="74"/>
        <v/>
      </c>
      <c r="E501" s="44" t="str">
        <f t="shared" ca="1" si="75"/>
        <v/>
      </c>
      <c r="F501" s="31" t="str">
        <f t="shared" ca="1" si="76"/>
        <v/>
      </c>
      <c r="G501" s="77" t="str">
        <f t="shared" ca="1" si="77"/>
        <v/>
      </c>
      <c r="N501" s="51" t="str">
        <f t="shared" ca="1" si="69"/>
        <v/>
      </c>
      <c r="O501" s="51" t="str">
        <f t="shared" ca="1" si="70"/>
        <v/>
      </c>
    </row>
    <row r="502" spans="1:15">
      <c r="A502" s="180" t="str">
        <f t="shared" ca="1" si="72"/>
        <v/>
      </c>
      <c r="B502" s="44" t="str">
        <f t="shared" ca="1" si="73"/>
        <v/>
      </c>
      <c r="C502" s="31" t="str">
        <f t="shared" ca="1" si="71"/>
        <v/>
      </c>
      <c r="D502" s="32" t="str">
        <f t="shared" ca="1" si="74"/>
        <v/>
      </c>
      <c r="E502" s="44" t="str">
        <f t="shared" ca="1" si="75"/>
        <v/>
      </c>
      <c r="F502" s="31" t="str">
        <f t="shared" ca="1" si="76"/>
        <v/>
      </c>
      <c r="G502" s="77" t="str">
        <f t="shared" ca="1" si="77"/>
        <v/>
      </c>
      <c r="N502" s="51" t="str">
        <f t="shared" ca="1" si="69"/>
        <v/>
      </c>
      <c r="O502" s="51" t="str">
        <f t="shared" ca="1" si="70"/>
        <v/>
      </c>
    </row>
    <row r="503" spans="1:15">
      <c r="A503" s="180" t="str">
        <f t="shared" ca="1" si="72"/>
        <v/>
      </c>
      <c r="B503" s="44" t="str">
        <f t="shared" ca="1" si="73"/>
        <v/>
      </c>
      <c r="C503" s="31" t="str">
        <f t="shared" ca="1" si="71"/>
        <v/>
      </c>
      <c r="D503" s="32" t="str">
        <f t="shared" ca="1" si="74"/>
        <v/>
      </c>
      <c r="E503" s="44" t="str">
        <f t="shared" ca="1" si="75"/>
        <v/>
      </c>
      <c r="F503" s="31" t="str">
        <f t="shared" ca="1" si="76"/>
        <v/>
      </c>
      <c r="G503" s="77" t="str">
        <f t="shared" ca="1" si="77"/>
        <v/>
      </c>
      <c r="N503" s="51" t="str">
        <f t="shared" ca="1" si="69"/>
        <v/>
      </c>
      <c r="O503" s="51" t="str">
        <f t="shared" ca="1" si="70"/>
        <v/>
      </c>
    </row>
    <row r="504" spans="1:15">
      <c r="A504" s="180" t="str">
        <f t="shared" ca="1" si="72"/>
        <v/>
      </c>
      <c r="B504" s="44" t="str">
        <f t="shared" ca="1" si="73"/>
        <v/>
      </c>
      <c r="C504" s="31" t="str">
        <f t="shared" ca="1" si="71"/>
        <v/>
      </c>
      <c r="D504" s="32" t="str">
        <f t="shared" ca="1" si="74"/>
        <v/>
      </c>
      <c r="E504" s="44" t="str">
        <f t="shared" ca="1" si="75"/>
        <v/>
      </c>
      <c r="F504" s="31" t="str">
        <f t="shared" ca="1" si="76"/>
        <v/>
      </c>
      <c r="G504" s="77" t="str">
        <f t="shared" ca="1" si="77"/>
        <v/>
      </c>
      <c r="N504" s="51" t="str">
        <f t="shared" ca="1" si="69"/>
        <v/>
      </c>
      <c r="O504" s="51" t="str">
        <f t="shared" ca="1" si="70"/>
        <v/>
      </c>
    </row>
    <row r="505" spans="1:15">
      <c r="A505" s="180" t="str">
        <f t="shared" ca="1" si="72"/>
        <v/>
      </c>
      <c r="B505" s="44" t="str">
        <f t="shared" ca="1" si="73"/>
        <v/>
      </c>
      <c r="C505" s="31" t="str">
        <f t="shared" ca="1" si="71"/>
        <v/>
      </c>
      <c r="D505" s="32" t="str">
        <f t="shared" ca="1" si="74"/>
        <v/>
      </c>
      <c r="E505" s="44" t="str">
        <f t="shared" ca="1" si="75"/>
        <v/>
      </c>
      <c r="F505" s="31" t="str">
        <f t="shared" ca="1" si="76"/>
        <v/>
      </c>
      <c r="G505" s="77" t="str">
        <f t="shared" ca="1" si="77"/>
        <v/>
      </c>
      <c r="N505" s="51" t="str">
        <f t="shared" ca="1" si="69"/>
        <v/>
      </c>
      <c r="O505" s="51" t="str">
        <f t="shared" ca="1" si="70"/>
        <v/>
      </c>
    </row>
    <row r="506" spans="1:15">
      <c r="A506" s="180" t="str">
        <f t="shared" ca="1" si="72"/>
        <v/>
      </c>
      <c r="B506" s="44" t="str">
        <f t="shared" ca="1" si="73"/>
        <v/>
      </c>
      <c r="C506" s="31" t="str">
        <f t="shared" ca="1" si="71"/>
        <v/>
      </c>
      <c r="D506" s="32" t="str">
        <f t="shared" ca="1" si="74"/>
        <v/>
      </c>
      <c r="E506" s="44" t="str">
        <f t="shared" ca="1" si="75"/>
        <v/>
      </c>
      <c r="F506" s="31" t="str">
        <f t="shared" ca="1" si="76"/>
        <v/>
      </c>
      <c r="G506" s="77" t="str">
        <f t="shared" ca="1" si="77"/>
        <v/>
      </c>
      <c r="N506" s="51" t="str">
        <f t="shared" ca="1" si="69"/>
        <v/>
      </c>
      <c r="O506" s="51" t="str">
        <f t="shared" ca="1" si="70"/>
        <v/>
      </c>
    </row>
    <row r="507" spans="1:15">
      <c r="A507" s="180" t="str">
        <f t="shared" ca="1" si="72"/>
        <v/>
      </c>
      <c r="B507" s="44" t="str">
        <f t="shared" ca="1" si="73"/>
        <v/>
      </c>
      <c r="C507" s="31" t="str">
        <f t="shared" ca="1" si="71"/>
        <v/>
      </c>
      <c r="D507" s="32" t="str">
        <f t="shared" ca="1" si="74"/>
        <v/>
      </c>
      <c r="E507" s="44" t="str">
        <f t="shared" ca="1" si="75"/>
        <v/>
      </c>
      <c r="F507" s="31" t="str">
        <f t="shared" ca="1" si="76"/>
        <v/>
      </c>
      <c r="G507" s="77" t="str">
        <f t="shared" ca="1" si="77"/>
        <v/>
      </c>
      <c r="N507" s="51" t="str">
        <f t="shared" ca="1" si="69"/>
        <v/>
      </c>
      <c r="O507" s="51" t="str">
        <f t="shared" ca="1" si="70"/>
        <v/>
      </c>
    </row>
    <row r="508" spans="1:15">
      <c r="A508" s="180" t="str">
        <f t="shared" ca="1" si="72"/>
        <v/>
      </c>
      <c r="B508" s="44" t="str">
        <f t="shared" ca="1" si="73"/>
        <v/>
      </c>
      <c r="C508" s="31" t="str">
        <f t="shared" ca="1" si="71"/>
        <v/>
      </c>
      <c r="D508" s="32" t="str">
        <f t="shared" ca="1" si="74"/>
        <v/>
      </c>
      <c r="E508" s="44" t="str">
        <f t="shared" ca="1" si="75"/>
        <v/>
      </c>
      <c r="F508" s="31" t="str">
        <f t="shared" ca="1" si="76"/>
        <v/>
      </c>
      <c r="G508" s="77" t="str">
        <f t="shared" ca="1" si="77"/>
        <v/>
      </c>
      <c r="N508" s="51" t="str">
        <f t="shared" ca="1" si="69"/>
        <v/>
      </c>
      <c r="O508" s="51" t="str">
        <f t="shared" ca="1" si="70"/>
        <v/>
      </c>
    </row>
    <row r="509" spans="1:15">
      <c r="A509" s="180" t="str">
        <f t="shared" ca="1" si="72"/>
        <v/>
      </c>
      <c r="B509" s="44" t="str">
        <f t="shared" ca="1" si="73"/>
        <v/>
      </c>
      <c r="C509" s="31" t="str">
        <f t="shared" ca="1" si="71"/>
        <v/>
      </c>
      <c r="D509" s="32" t="str">
        <f t="shared" ca="1" si="74"/>
        <v/>
      </c>
      <c r="E509" s="44" t="str">
        <f t="shared" ca="1" si="75"/>
        <v/>
      </c>
      <c r="F509" s="31" t="str">
        <f t="shared" ca="1" si="76"/>
        <v/>
      </c>
      <c r="G509" s="77" t="str">
        <f t="shared" ca="1" si="77"/>
        <v/>
      </c>
      <c r="N509" s="51" t="str">
        <f t="shared" ca="1" si="69"/>
        <v/>
      </c>
      <c r="O509" s="51" t="str">
        <f t="shared" ca="1" si="70"/>
        <v/>
      </c>
    </row>
    <row r="510" spans="1:15">
      <c r="A510" s="180" t="str">
        <f t="shared" ca="1" si="72"/>
        <v/>
      </c>
      <c r="B510" s="44" t="str">
        <f t="shared" ca="1" si="73"/>
        <v/>
      </c>
      <c r="C510" s="31" t="str">
        <f t="shared" ca="1" si="71"/>
        <v/>
      </c>
      <c r="D510" s="32" t="str">
        <f t="shared" ca="1" si="74"/>
        <v/>
      </c>
      <c r="E510" s="44" t="str">
        <f t="shared" ca="1" si="75"/>
        <v/>
      </c>
      <c r="F510" s="31" t="str">
        <f t="shared" ca="1" si="76"/>
        <v/>
      </c>
      <c r="G510" s="77" t="str">
        <f t="shared" ca="1" si="77"/>
        <v/>
      </c>
      <c r="N510" s="51" t="str">
        <f t="shared" ca="1" si="69"/>
        <v/>
      </c>
      <c r="O510" s="51" t="str">
        <f t="shared" ca="1" si="70"/>
        <v/>
      </c>
    </row>
    <row r="511" spans="1:15">
      <c r="A511" s="180" t="str">
        <f t="shared" ca="1" si="72"/>
        <v/>
      </c>
      <c r="B511" s="44" t="str">
        <f t="shared" ca="1" si="73"/>
        <v/>
      </c>
      <c r="C511" s="31" t="str">
        <f t="shared" ca="1" si="71"/>
        <v/>
      </c>
      <c r="D511" s="32" t="str">
        <f t="shared" ca="1" si="74"/>
        <v/>
      </c>
      <c r="E511" s="44" t="str">
        <f t="shared" ca="1" si="75"/>
        <v/>
      </c>
      <c r="F511" s="31" t="str">
        <f t="shared" ca="1" si="76"/>
        <v/>
      </c>
      <c r="G511" s="77" t="str">
        <f t="shared" ca="1" si="77"/>
        <v/>
      </c>
      <c r="N511" s="51" t="str">
        <f t="shared" ca="1" si="69"/>
        <v/>
      </c>
      <c r="O511" s="51" t="str">
        <f t="shared" ca="1" si="70"/>
        <v/>
      </c>
    </row>
    <row r="512" spans="1:15">
      <c r="A512" s="180" t="str">
        <f t="shared" ca="1" si="72"/>
        <v/>
      </c>
      <c r="B512" s="44" t="str">
        <f t="shared" ca="1" si="73"/>
        <v/>
      </c>
      <c r="C512" s="31" t="str">
        <f t="shared" ca="1" si="71"/>
        <v/>
      </c>
      <c r="D512" s="32" t="str">
        <f t="shared" ca="1" si="74"/>
        <v/>
      </c>
      <c r="E512" s="44" t="str">
        <f t="shared" ca="1" si="75"/>
        <v/>
      </c>
      <c r="F512" s="31" t="str">
        <f t="shared" ca="1" si="76"/>
        <v/>
      </c>
      <c r="G512" s="77" t="str">
        <f t="shared" ca="1" si="77"/>
        <v/>
      </c>
      <c r="N512" s="51" t="str">
        <f t="shared" ca="1" si="69"/>
        <v/>
      </c>
      <c r="O512" s="51" t="str">
        <f t="shared" ca="1" si="70"/>
        <v/>
      </c>
    </row>
    <row r="513" spans="1:15">
      <c r="A513" s="180" t="str">
        <f t="shared" ca="1" si="72"/>
        <v/>
      </c>
      <c r="B513" s="44" t="str">
        <f t="shared" ca="1" si="73"/>
        <v/>
      </c>
      <c r="C513" s="31" t="str">
        <f t="shared" ca="1" si="71"/>
        <v/>
      </c>
      <c r="D513" s="32" t="str">
        <f t="shared" ca="1" si="74"/>
        <v/>
      </c>
      <c r="E513" s="44" t="str">
        <f t="shared" ca="1" si="75"/>
        <v/>
      </c>
      <c r="F513" s="31" t="str">
        <f t="shared" ca="1" si="76"/>
        <v/>
      </c>
      <c r="G513" s="77" t="str">
        <f t="shared" ca="1" si="77"/>
        <v/>
      </c>
      <c r="N513" s="51" t="str">
        <f t="shared" ca="1" si="69"/>
        <v/>
      </c>
      <c r="O513" s="51" t="str">
        <f t="shared" ca="1" si="70"/>
        <v/>
      </c>
    </row>
    <row r="514" spans="1:15">
      <c r="A514" s="180" t="str">
        <f t="shared" ca="1" si="72"/>
        <v/>
      </c>
      <c r="B514" s="44" t="str">
        <f t="shared" ca="1" si="73"/>
        <v/>
      </c>
      <c r="C514" s="31" t="str">
        <f t="shared" ca="1" si="71"/>
        <v/>
      </c>
      <c r="D514" s="32" t="str">
        <f t="shared" ca="1" si="74"/>
        <v/>
      </c>
      <c r="E514" s="44" t="str">
        <f t="shared" ca="1" si="75"/>
        <v/>
      </c>
      <c r="F514" s="31" t="str">
        <f t="shared" ca="1" si="76"/>
        <v/>
      </c>
      <c r="G514" s="77" t="str">
        <f t="shared" ca="1" si="77"/>
        <v/>
      </c>
      <c r="N514" s="51" t="str">
        <f t="shared" ca="1" si="69"/>
        <v/>
      </c>
      <c r="O514" s="51" t="str">
        <f t="shared" ca="1" si="70"/>
        <v/>
      </c>
    </row>
    <row r="515" spans="1:15">
      <c r="A515" s="180" t="str">
        <f t="shared" ca="1" si="72"/>
        <v/>
      </c>
      <c r="B515" s="44" t="str">
        <f t="shared" ca="1" si="73"/>
        <v/>
      </c>
      <c r="C515" s="31" t="str">
        <f t="shared" ca="1" si="71"/>
        <v/>
      </c>
      <c r="D515" s="32" t="str">
        <f t="shared" ca="1" si="74"/>
        <v/>
      </c>
      <c r="E515" s="44" t="str">
        <f t="shared" ca="1" si="75"/>
        <v/>
      </c>
      <c r="F515" s="31" t="str">
        <f t="shared" ca="1" si="76"/>
        <v/>
      </c>
      <c r="G515" s="77" t="str">
        <f t="shared" ca="1" si="77"/>
        <v/>
      </c>
      <c r="N515" s="51" t="str">
        <f t="shared" ca="1" si="69"/>
        <v/>
      </c>
      <c r="O515" s="51" t="str">
        <f t="shared" ca="1" si="70"/>
        <v/>
      </c>
    </row>
    <row r="516" spans="1:15">
      <c r="A516" s="180" t="str">
        <f t="shared" ca="1" si="72"/>
        <v/>
      </c>
      <c r="B516" s="44" t="str">
        <f t="shared" ca="1" si="73"/>
        <v/>
      </c>
      <c r="C516" s="31" t="str">
        <f t="shared" ca="1" si="71"/>
        <v/>
      </c>
      <c r="D516" s="32" t="str">
        <f t="shared" ca="1" si="74"/>
        <v/>
      </c>
      <c r="E516" s="44" t="str">
        <f t="shared" ca="1" si="75"/>
        <v/>
      </c>
      <c r="F516" s="31" t="str">
        <f t="shared" ca="1" si="76"/>
        <v/>
      </c>
      <c r="G516" s="77" t="str">
        <f t="shared" ca="1" si="77"/>
        <v/>
      </c>
      <c r="N516" s="51" t="str">
        <f t="shared" ref="N516:N579" ca="1" si="78">IF(COUNTIF(L:L,J516),J516,"")</f>
        <v/>
      </c>
      <c r="O516" s="51" t="str">
        <f t="shared" ref="O516:O579" ca="1" si="79">IF(N516&gt;$A$14,N516,"")</f>
        <v/>
      </c>
    </row>
    <row r="517" spans="1:15">
      <c r="A517" s="180" t="str">
        <f t="shared" ca="1" si="72"/>
        <v/>
      </c>
      <c r="B517" s="44" t="str">
        <f t="shared" ca="1" si="73"/>
        <v/>
      </c>
      <c r="C517" s="31" t="str">
        <f t="shared" ca="1" si="71"/>
        <v/>
      </c>
      <c r="D517" s="32" t="str">
        <f t="shared" ca="1" si="74"/>
        <v/>
      </c>
      <c r="E517" s="44" t="str">
        <f t="shared" ca="1" si="75"/>
        <v/>
      </c>
      <c r="F517" s="31" t="str">
        <f t="shared" ca="1" si="76"/>
        <v/>
      </c>
      <c r="G517" s="77" t="str">
        <f t="shared" ca="1" si="77"/>
        <v/>
      </c>
      <c r="N517" s="51" t="str">
        <f t="shared" ca="1" si="78"/>
        <v/>
      </c>
      <c r="O517" s="51" t="str">
        <f t="shared" ca="1" si="79"/>
        <v/>
      </c>
    </row>
    <row r="518" spans="1:15">
      <c r="A518" s="180" t="str">
        <f t="shared" ca="1" si="72"/>
        <v/>
      </c>
      <c r="B518" s="44" t="str">
        <f t="shared" ca="1" si="73"/>
        <v/>
      </c>
      <c r="C518" s="31" t="str">
        <f t="shared" ca="1" si="71"/>
        <v/>
      </c>
      <c r="D518" s="32" t="str">
        <f t="shared" ca="1" si="74"/>
        <v/>
      </c>
      <c r="E518" s="44" t="str">
        <f t="shared" ca="1" si="75"/>
        <v/>
      </c>
      <c r="F518" s="31" t="str">
        <f t="shared" ca="1" si="76"/>
        <v/>
      </c>
      <c r="G518" s="77" t="str">
        <f t="shared" ca="1" si="77"/>
        <v/>
      </c>
      <c r="N518" s="51" t="str">
        <f t="shared" ca="1" si="78"/>
        <v/>
      </c>
      <c r="O518" s="51" t="str">
        <f t="shared" ca="1" si="79"/>
        <v/>
      </c>
    </row>
    <row r="519" spans="1:15">
      <c r="A519" s="180" t="str">
        <f t="shared" ca="1" si="72"/>
        <v/>
      </c>
      <c r="B519" s="44" t="str">
        <f t="shared" ca="1" si="73"/>
        <v/>
      </c>
      <c r="C519" s="31" t="str">
        <f t="shared" ca="1" si="71"/>
        <v/>
      </c>
      <c r="D519" s="32" t="str">
        <f t="shared" ca="1" si="74"/>
        <v/>
      </c>
      <c r="E519" s="44" t="str">
        <f t="shared" ca="1" si="75"/>
        <v/>
      </c>
      <c r="F519" s="31" t="str">
        <f t="shared" ca="1" si="76"/>
        <v/>
      </c>
      <c r="G519" s="77" t="str">
        <f t="shared" ca="1" si="77"/>
        <v/>
      </c>
      <c r="N519" s="51" t="str">
        <f t="shared" ca="1" si="78"/>
        <v/>
      </c>
      <c r="O519" s="51" t="str">
        <f t="shared" ca="1" si="79"/>
        <v/>
      </c>
    </row>
    <row r="520" spans="1:15">
      <c r="A520" s="180" t="str">
        <f t="shared" ca="1" si="72"/>
        <v/>
      </c>
      <c r="B520" s="44" t="str">
        <f t="shared" ca="1" si="73"/>
        <v/>
      </c>
      <c r="C520" s="31" t="str">
        <f t="shared" ca="1" si="71"/>
        <v/>
      </c>
      <c r="D520" s="32" t="str">
        <f t="shared" ca="1" si="74"/>
        <v/>
      </c>
      <c r="E520" s="44" t="str">
        <f t="shared" ca="1" si="75"/>
        <v/>
      </c>
      <c r="F520" s="31" t="str">
        <f t="shared" ca="1" si="76"/>
        <v/>
      </c>
      <c r="G520" s="77" t="str">
        <f t="shared" ca="1" si="77"/>
        <v/>
      </c>
      <c r="N520" s="51" t="str">
        <f t="shared" ca="1" si="78"/>
        <v/>
      </c>
      <c r="O520" s="51" t="str">
        <f t="shared" ca="1" si="79"/>
        <v/>
      </c>
    </row>
    <row r="521" spans="1:15">
      <c r="A521" s="180" t="str">
        <f t="shared" ca="1" si="72"/>
        <v/>
      </c>
      <c r="B521" s="44" t="str">
        <f t="shared" ca="1" si="73"/>
        <v/>
      </c>
      <c r="C521" s="31" t="str">
        <f t="shared" ca="1" si="71"/>
        <v/>
      </c>
      <c r="D521" s="32" t="str">
        <f t="shared" ca="1" si="74"/>
        <v/>
      </c>
      <c r="E521" s="44" t="str">
        <f t="shared" ca="1" si="75"/>
        <v/>
      </c>
      <c r="F521" s="31" t="str">
        <f t="shared" ca="1" si="76"/>
        <v/>
      </c>
      <c r="G521" s="77" t="str">
        <f t="shared" ca="1" si="77"/>
        <v/>
      </c>
      <c r="N521" s="51" t="str">
        <f t="shared" ca="1" si="78"/>
        <v/>
      </c>
      <c r="O521" s="51" t="str">
        <f t="shared" ca="1" si="79"/>
        <v/>
      </c>
    </row>
    <row r="522" spans="1:15">
      <c r="A522" s="180" t="str">
        <f t="shared" ca="1" si="72"/>
        <v/>
      </c>
      <c r="B522" s="44" t="str">
        <f t="shared" ca="1" si="73"/>
        <v/>
      </c>
      <c r="C522" s="31" t="str">
        <f t="shared" ca="1" si="71"/>
        <v/>
      </c>
      <c r="D522" s="32" t="str">
        <f t="shared" ca="1" si="74"/>
        <v/>
      </c>
      <c r="E522" s="44" t="str">
        <f t="shared" ca="1" si="75"/>
        <v/>
      </c>
      <c r="F522" s="31" t="str">
        <f t="shared" ca="1" si="76"/>
        <v/>
      </c>
      <c r="G522" s="77" t="str">
        <f t="shared" ca="1" si="77"/>
        <v/>
      </c>
      <c r="N522" s="51" t="str">
        <f t="shared" ca="1" si="78"/>
        <v/>
      </c>
      <c r="O522" s="51" t="str">
        <f t="shared" ca="1" si="79"/>
        <v/>
      </c>
    </row>
    <row r="523" spans="1:15">
      <c r="A523" s="180" t="str">
        <f t="shared" ca="1" si="72"/>
        <v/>
      </c>
      <c r="B523" s="44" t="str">
        <f t="shared" ca="1" si="73"/>
        <v/>
      </c>
      <c r="C523" s="31" t="str">
        <f t="shared" ca="1" si="71"/>
        <v/>
      </c>
      <c r="D523" s="32" t="str">
        <f t="shared" ca="1" si="74"/>
        <v/>
      </c>
      <c r="E523" s="44" t="str">
        <f t="shared" ca="1" si="75"/>
        <v/>
      </c>
      <c r="F523" s="31" t="str">
        <f t="shared" ca="1" si="76"/>
        <v/>
      </c>
      <c r="G523" s="77" t="str">
        <f t="shared" ca="1" si="77"/>
        <v/>
      </c>
      <c r="N523" s="51" t="str">
        <f t="shared" ca="1" si="78"/>
        <v/>
      </c>
      <c r="O523" s="51" t="str">
        <f t="shared" ca="1" si="79"/>
        <v/>
      </c>
    </row>
    <row r="524" spans="1:15">
      <c r="A524" s="180" t="str">
        <f t="shared" ca="1" si="72"/>
        <v/>
      </c>
      <c r="B524" s="44" t="str">
        <f t="shared" ca="1" si="73"/>
        <v/>
      </c>
      <c r="C524" s="31" t="str">
        <f t="shared" ca="1" si="71"/>
        <v/>
      </c>
      <c r="D524" s="32" t="str">
        <f t="shared" ca="1" si="74"/>
        <v/>
      </c>
      <c r="E524" s="44" t="str">
        <f t="shared" ca="1" si="75"/>
        <v/>
      </c>
      <c r="F524" s="31" t="str">
        <f t="shared" ca="1" si="76"/>
        <v/>
      </c>
      <c r="G524" s="77" t="str">
        <f t="shared" ca="1" si="77"/>
        <v/>
      </c>
      <c r="N524" s="51" t="str">
        <f t="shared" ca="1" si="78"/>
        <v/>
      </c>
      <c r="O524" s="51" t="str">
        <f t="shared" ca="1" si="79"/>
        <v/>
      </c>
    </row>
    <row r="525" spans="1:15">
      <c r="A525" s="180" t="str">
        <f t="shared" ca="1" si="72"/>
        <v/>
      </c>
      <c r="B525" s="44" t="str">
        <f t="shared" ca="1" si="73"/>
        <v/>
      </c>
      <c r="C525" s="31" t="str">
        <f t="shared" ca="1" si="71"/>
        <v/>
      </c>
      <c r="D525" s="32" t="str">
        <f t="shared" ca="1" si="74"/>
        <v/>
      </c>
      <c r="E525" s="44" t="str">
        <f t="shared" ca="1" si="75"/>
        <v/>
      </c>
      <c r="F525" s="31" t="str">
        <f t="shared" ca="1" si="76"/>
        <v/>
      </c>
      <c r="G525" s="77" t="str">
        <f t="shared" ca="1" si="77"/>
        <v/>
      </c>
      <c r="N525" s="51" t="str">
        <f t="shared" ca="1" si="78"/>
        <v/>
      </c>
      <c r="O525" s="51" t="str">
        <f t="shared" ca="1" si="79"/>
        <v/>
      </c>
    </row>
    <row r="526" spans="1:15">
      <c r="A526" s="180" t="str">
        <f t="shared" ca="1" si="72"/>
        <v/>
      </c>
      <c r="B526" s="44" t="str">
        <f t="shared" ca="1" si="73"/>
        <v/>
      </c>
      <c r="C526" s="31" t="str">
        <f t="shared" ca="1" si="71"/>
        <v/>
      </c>
      <c r="D526" s="32" t="str">
        <f t="shared" ca="1" si="74"/>
        <v/>
      </c>
      <c r="E526" s="44" t="str">
        <f t="shared" ca="1" si="75"/>
        <v/>
      </c>
      <c r="F526" s="31" t="str">
        <f t="shared" ca="1" si="76"/>
        <v/>
      </c>
      <c r="G526" s="77" t="str">
        <f t="shared" ca="1" si="77"/>
        <v/>
      </c>
      <c r="N526" s="51" t="str">
        <f t="shared" ca="1" si="78"/>
        <v/>
      </c>
      <c r="O526" s="51" t="str">
        <f t="shared" ca="1" si="79"/>
        <v/>
      </c>
    </row>
    <row r="527" spans="1:15">
      <c r="A527" s="180" t="str">
        <f t="shared" ca="1" si="72"/>
        <v/>
      </c>
      <c r="B527" s="44" t="str">
        <f t="shared" ca="1" si="73"/>
        <v/>
      </c>
      <c r="C527" s="31" t="str">
        <f t="shared" ca="1" si="71"/>
        <v/>
      </c>
      <c r="D527" s="32" t="str">
        <f t="shared" ca="1" si="74"/>
        <v/>
      </c>
      <c r="E527" s="44" t="str">
        <f t="shared" ca="1" si="75"/>
        <v/>
      </c>
      <c r="F527" s="31" t="str">
        <f t="shared" ca="1" si="76"/>
        <v/>
      </c>
      <c r="G527" s="77" t="str">
        <f t="shared" ca="1" si="77"/>
        <v/>
      </c>
      <c r="N527" s="51" t="str">
        <f t="shared" ca="1" si="78"/>
        <v/>
      </c>
      <c r="O527" s="51" t="str">
        <f t="shared" ca="1" si="79"/>
        <v/>
      </c>
    </row>
    <row r="528" spans="1:15">
      <c r="A528" s="180" t="str">
        <f t="shared" ca="1" si="72"/>
        <v/>
      </c>
      <c r="B528" s="44" t="str">
        <f t="shared" ca="1" si="73"/>
        <v/>
      </c>
      <c r="C528" s="31" t="str">
        <f t="shared" ref="C528:C591" ca="1" si="80">IF(ISERROR(B528-2),"",-1*(B528-$B$14)*$B$8*$B$5*10^(-4))</f>
        <v/>
      </c>
      <c r="D528" s="32" t="str">
        <f t="shared" ca="1" si="74"/>
        <v/>
      </c>
      <c r="E528" s="44" t="str">
        <f t="shared" ca="1" si="75"/>
        <v/>
      </c>
      <c r="F528" s="31" t="str">
        <f t="shared" ca="1" si="76"/>
        <v/>
      </c>
      <c r="G528" s="77" t="str">
        <f t="shared" ca="1" si="77"/>
        <v/>
      </c>
      <c r="N528" s="51" t="str">
        <f t="shared" ca="1" si="78"/>
        <v/>
      </c>
      <c r="O528" s="51" t="str">
        <f t="shared" ca="1" si="79"/>
        <v/>
      </c>
    </row>
    <row r="529" spans="1:15">
      <c r="A529" s="180" t="str">
        <f t="shared" ca="1" si="72"/>
        <v/>
      </c>
      <c r="B529" s="44" t="str">
        <f t="shared" ca="1" si="73"/>
        <v/>
      </c>
      <c r="C529" s="31" t="str">
        <f t="shared" ca="1" si="80"/>
        <v/>
      </c>
      <c r="D529" s="32" t="str">
        <f t="shared" ca="1" si="74"/>
        <v/>
      </c>
      <c r="E529" s="44" t="str">
        <f t="shared" ca="1" si="75"/>
        <v/>
      </c>
      <c r="F529" s="31" t="str">
        <f t="shared" ca="1" si="76"/>
        <v/>
      </c>
      <c r="G529" s="77" t="str">
        <f t="shared" ca="1" si="77"/>
        <v/>
      </c>
      <c r="N529" s="51" t="str">
        <f t="shared" ca="1" si="78"/>
        <v/>
      </c>
      <c r="O529" s="51" t="str">
        <f t="shared" ca="1" si="79"/>
        <v/>
      </c>
    </row>
    <row r="530" spans="1:15">
      <c r="A530" s="180" t="str">
        <f t="shared" ca="1" si="72"/>
        <v/>
      </c>
      <c r="B530" s="44" t="str">
        <f t="shared" ca="1" si="73"/>
        <v/>
      </c>
      <c r="C530" s="31" t="str">
        <f t="shared" ca="1" si="80"/>
        <v/>
      </c>
      <c r="D530" s="32" t="str">
        <f t="shared" ca="1" si="74"/>
        <v/>
      </c>
      <c r="E530" s="44" t="str">
        <f t="shared" ca="1" si="75"/>
        <v/>
      </c>
      <c r="F530" s="31" t="str">
        <f t="shared" ca="1" si="76"/>
        <v/>
      </c>
      <c r="G530" s="77" t="str">
        <f t="shared" ca="1" si="77"/>
        <v/>
      </c>
      <c r="N530" s="51" t="str">
        <f t="shared" ca="1" si="78"/>
        <v/>
      </c>
      <c r="O530" s="51" t="str">
        <f t="shared" ca="1" si="79"/>
        <v/>
      </c>
    </row>
    <row r="531" spans="1:15">
      <c r="A531" s="180" t="str">
        <f t="shared" ca="1" si="72"/>
        <v/>
      </c>
      <c r="B531" s="44" t="str">
        <f t="shared" ca="1" si="73"/>
        <v/>
      </c>
      <c r="C531" s="31" t="str">
        <f t="shared" ca="1" si="80"/>
        <v/>
      </c>
      <c r="D531" s="32" t="str">
        <f t="shared" ca="1" si="74"/>
        <v/>
      </c>
      <c r="E531" s="44" t="str">
        <f t="shared" ca="1" si="75"/>
        <v/>
      </c>
      <c r="F531" s="31" t="str">
        <f t="shared" ca="1" si="76"/>
        <v/>
      </c>
      <c r="G531" s="77" t="str">
        <f t="shared" ca="1" si="77"/>
        <v/>
      </c>
      <c r="N531" s="51" t="str">
        <f t="shared" ca="1" si="78"/>
        <v/>
      </c>
      <c r="O531" s="51" t="str">
        <f t="shared" ca="1" si="79"/>
        <v/>
      </c>
    </row>
    <row r="532" spans="1:15">
      <c r="A532" s="180" t="str">
        <f t="shared" ca="1" si="72"/>
        <v/>
      </c>
      <c r="B532" s="44" t="str">
        <f t="shared" ca="1" si="73"/>
        <v/>
      </c>
      <c r="C532" s="31" t="str">
        <f t="shared" ca="1" si="80"/>
        <v/>
      </c>
      <c r="D532" s="32" t="str">
        <f t="shared" ca="1" si="74"/>
        <v/>
      </c>
      <c r="E532" s="44" t="str">
        <f t="shared" ca="1" si="75"/>
        <v/>
      </c>
      <c r="F532" s="31" t="str">
        <f t="shared" ca="1" si="76"/>
        <v/>
      </c>
      <c r="G532" s="77" t="str">
        <f t="shared" ca="1" si="77"/>
        <v/>
      </c>
      <c r="N532" s="51" t="str">
        <f t="shared" ca="1" si="78"/>
        <v/>
      </c>
      <c r="O532" s="51" t="str">
        <f t="shared" ca="1" si="79"/>
        <v/>
      </c>
    </row>
    <row r="533" spans="1:15">
      <c r="A533" s="180" t="str">
        <f t="shared" ca="1" si="72"/>
        <v/>
      </c>
      <c r="B533" s="44" t="str">
        <f t="shared" ca="1" si="73"/>
        <v/>
      </c>
      <c r="C533" s="31" t="str">
        <f t="shared" ca="1" si="80"/>
        <v/>
      </c>
      <c r="D533" s="32" t="str">
        <f t="shared" ca="1" si="74"/>
        <v/>
      </c>
      <c r="E533" s="44" t="str">
        <f t="shared" ca="1" si="75"/>
        <v/>
      </c>
      <c r="F533" s="31" t="str">
        <f t="shared" ca="1" si="76"/>
        <v/>
      </c>
      <c r="G533" s="77" t="str">
        <f t="shared" ca="1" si="77"/>
        <v/>
      </c>
      <c r="N533" s="51" t="str">
        <f t="shared" ca="1" si="78"/>
        <v/>
      </c>
      <c r="O533" s="51" t="str">
        <f t="shared" ca="1" si="79"/>
        <v/>
      </c>
    </row>
    <row r="534" spans="1:15">
      <c r="A534" s="180" t="str">
        <f t="shared" ca="1" si="72"/>
        <v/>
      </c>
      <c r="B534" s="44" t="str">
        <f t="shared" ca="1" si="73"/>
        <v/>
      </c>
      <c r="C534" s="31" t="str">
        <f t="shared" ca="1" si="80"/>
        <v/>
      </c>
      <c r="D534" s="32" t="str">
        <f t="shared" ca="1" si="74"/>
        <v/>
      </c>
      <c r="E534" s="44" t="str">
        <f t="shared" ca="1" si="75"/>
        <v/>
      </c>
      <c r="F534" s="31" t="str">
        <f t="shared" ca="1" si="76"/>
        <v/>
      </c>
      <c r="G534" s="77" t="str">
        <f t="shared" ca="1" si="77"/>
        <v/>
      </c>
      <c r="N534" s="51" t="str">
        <f t="shared" ca="1" si="78"/>
        <v/>
      </c>
      <c r="O534" s="51" t="str">
        <f t="shared" ca="1" si="79"/>
        <v/>
      </c>
    </row>
    <row r="535" spans="1:15">
      <c r="A535" s="180" t="str">
        <f t="shared" ca="1" si="72"/>
        <v/>
      </c>
      <c r="B535" s="44" t="str">
        <f t="shared" ca="1" si="73"/>
        <v/>
      </c>
      <c r="C535" s="31" t="str">
        <f t="shared" ca="1" si="80"/>
        <v/>
      </c>
      <c r="D535" s="32" t="str">
        <f t="shared" ca="1" si="74"/>
        <v/>
      </c>
      <c r="E535" s="44" t="str">
        <f t="shared" ca="1" si="75"/>
        <v/>
      </c>
      <c r="F535" s="31" t="str">
        <f t="shared" ca="1" si="76"/>
        <v/>
      </c>
      <c r="G535" s="77" t="str">
        <f t="shared" ca="1" si="77"/>
        <v/>
      </c>
      <c r="N535" s="51" t="str">
        <f t="shared" ca="1" si="78"/>
        <v/>
      </c>
      <c r="O535" s="51" t="str">
        <f t="shared" ca="1" si="79"/>
        <v/>
      </c>
    </row>
    <row r="536" spans="1:15">
      <c r="A536" s="180" t="str">
        <f t="shared" ca="1" si="72"/>
        <v/>
      </c>
      <c r="B536" s="44" t="str">
        <f t="shared" ca="1" si="73"/>
        <v/>
      </c>
      <c r="C536" s="31" t="str">
        <f t="shared" ca="1" si="80"/>
        <v/>
      </c>
      <c r="D536" s="32" t="str">
        <f t="shared" ca="1" si="74"/>
        <v/>
      </c>
      <c r="E536" s="44" t="str">
        <f t="shared" ca="1" si="75"/>
        <v/>
      </c>
      <c r="F536" s="31" t="str">
        <f t="shared" ca="1" si="76"/>
        <v/>
      </c>
      <c r="G536" s="77" t="str">
        <f t="shared" ca="1" si="77"/>
        <v/>
      </c>
      <c r="N536" s="51" t="str">
        <f t="shared" ca="1" si="78"/>
        <v/>
      </c>
      <c r="O536" s="51" t="str">
        <f t="shared" ca="1" si="79"/>
        <v/>
      </c>
    </row>
    <row r="537" spans="1:15">
      <c r="A537" s="180" t="str">
        <f t="shared" ca="1" si="72"/>
        <v/>
      </c>
      <c r="B537" s="44" t="str">
        <f t="shared" ca="1" si="73"/>
        <v/>
      </c>
      <c r="C537" s="31" t="str">
        <f t="shared" ca="1" si="80"/>
        <v/>
      </c>
      <c r="D537" s="32" t="str">
        <f t="shared" ca="1" si="74"/>
        <v/>
      </c>
      <c r="E537" s="44" t="str">
        <f t="shared" ca="1" si="75"/>
        <v/>
      </c>
      <c r="F537" s="31" t="str">
        <f t="shared" ca="1" si="76"/>
        <v/>
      </c>
      <c r="G537" s="77" t="str">
        <f t="shared" ca="1" si="77"/>
        <v/>
      </c>
      <c r="N537" s="51" t="str">
        <f t="shared" ca="1" si="78"/>
        <v/>
      </c>
      <c r="O537" s="51" t="str">
        <f t="shared" ca="1" si="79"/>
        <v/>
      </c>
    </row>
    <row r="538" spans="1:15">
      <c r="A538" s="180" t="str">
        <f t="shared" ca="1" si="72"/>
        <v/>
      </c>
      <c r="B538" s="44" t="str">
        <f t="shared" ca="1" si="73"/>
        <v/>
      </c>
      <c r="C538" s="31" t="str">
        <f t="shared" ca="1" si="80"/>
        <v/>
      </c>
      <c r="D538" s="32" t="str">
        <f t="shared" ca="1" si="74"/>
        <v/>
      </c>
      <c r="E538" s="44" t="str">
        <f t="shared" ca="1" si="75"/>
        <v/>
      </c>
      <c r="F538" s="31" t="str">
        <f t="shared" ca="1" si="76"/>
        <v/>
      </c>
      <c r="G538" s="77" t="str">
        <f t="shared" ca="1" si="77"/>
        <v/>
      </c>
      <c r="N538" s="51" t="str">
        <f t="shared" ca="1" si="78"/>
        <v/>
      </c>
      <c r="O538" s="51" t="str">
        <f t="shared" ca="1" si="79"/>
        <v/>
      </c>
    </row>
    <row r="539" spans="1:15">
      <c r="A539" s="180" t="str">
        <f t="shared" ca="1" si="72"/>
        <v/>
      </c>
      <c r="B539" s="44" t="str">
        <f t="shared" ca="1" si="73"/>
        <v/>
      </c>
      <c r="C539" s="31" t="str">
        <f t="shared" ca="1" si="80"/>
        <v/>
      </c>
      <c r="D539" s="32" t="str">
        <f t="shared" ca="1" si="74"/>
        <v/>
      </c>
      <c r="E539" s="44" t="str">
        <f t="shared" ca="1" si="75"/>
        <v/>
      </c>
      <c r="F539" s="31" t="str">
        <f t="shared" ca="1" si="76"/>
        <v/>
      </c>
      <c r="G539" s="77" t="str">
        <f t="shared" ca="1" si="77"/>
        <v/>
      </c>
      <c r="N539" s="51" t="str">
        <f t="shared" ca="1" si="78"/>
        <v/>
      </c>
      <c r="O539" s="51" t="str">
        <f t="shared" ca="1" si="79"/>
        <v/>
      </c>
    </row>
    <row r="540" spans="1:15">
      <c r="A540" s="180" t="str">
        <f t="shared" ca="1" si="72"/>
        <v/>
      </c>
      <c r="B540" s="44" t="str">
        <f t="shared" ca="1" si="73"/>
        <v/>
      </c>
      <c r="C540" s="31" t="str">
        <f t="shared" ca="1" si="80"/>
        <v/>
      </c>
      <c r="D540" s="32" t="str">
        <f t="shared" ca="1" si="74"/>
        <v/>
      </c>
      <c r="E540" s="44" t="str">
        <f t="shared" ca="1" si="75"/>
        <v/>
      </c>
      <c r="F540" s="31" t="str">
        <f t="shared" ca="1" si="76"/>
        <v/>
      </c>
      <c r="G540" s="77" t="str">
        <f t="shared" ca="1" si="77"/>
        <v/>
      </c>
      <c r="N540" s="51" t="str">
        <f t="shared" ca="1" si="78"/>
        <v/>
      </c>
      <c r="O540" s="51" t="str">
        <f t="shared" ca="1" si="79"/>
        <v/>
      </c>
    </row>
    <row r="541" spans="1:15">
      <c r="A541" s="180" t="str">
        <f t="shared" ca="1" si="72"/>
        <v/>
      </c>
      <c r="B541" s="44" t="str">
        <f t="shared" ca="1" si="73"/>
        <v/>
      </c>
      <c r="C541" s="31" t="str">
        <f t="shared" ca="1" si="80"/>
        <v/>
      </c>
      <c r="D541" s="32" t="str">
        <f t="shared" ca="1" si="74"/>
        <v/>
      </c>
      <c r="E541" s="44" t="str">
        <f t="shared" ca="1" si="75"/>
        <v/>
      </c>
      <c r="F541" s="31" t="str">
        <f t="shared" ca="1" si="76"/>
        <v/>
      </c>
      <c r="G541" s="77" t="str">
        <f t="shared" ca="1" si="77"/>
        <v/>
      </c>
      <c r="N541" s="51" t="str">
        <f t="shared" ca="1" si="78"/>
        <v/>
      </c>
      <c r="O541" s="51" t="str">
        <f t="shared" ca="1" si="79"/>
        <v/>
      </c>
    </row>
    <row r="542" spans="1:15">
      <c r="A542" s="180" t="str">
        <f t="shared" ca="1" si="72"/>
        <v/>
      </c>
      <c r="B542" s="44" t="str">
        <f t="shared" ca="1" si="73"/>
        <v/>
      </c>
      <c r="C542" s="31" t="str">
        <f t="shared" ca="1" si="80"/>
        <v/>
      </c>
      <c r="D542" s="32" t="str">
        <f t="shared" ca="1" si="74"/>
        <v/>
      </c>
      <c r="E542" s="44" t="str">
        <f t="shared" ca="1" si="75"/>
        <v/>
      </c>
      <c r="F542" s="31" t="str">
        <f t="shared" ca="1" si="76"/>
        <v/>
      </c>
      <c r="G542" s="77" t="str">
        <f t="shared" ca="1" si="77"/>
        <v/>
      </c>
      <c r="N542" s="51" t="str">
        <f t="shared" ca="1" si="78"/>
        <v/>
      </c>
      <c r="O542" s="51" t="str">
        <f t="shared" ca="1" si="79"/>
        <v/>
      </c>
    </row>
    <row r="543" spans="1:15">
      <c r="A543" s="180" t="str">
        <f t="shared" ref="A543:A606" ca="1" si="81">IF(AND(ISBLANK(P532), A542 = $P$1),NOW(),IF(ISBLANK(P532),"",P532))</f>
        <v/>
      </c>
      <c r="B543" s="44" t="str">
        <f t="shared" ref="B543:B606" ca="1" si="82">IF(COUNTIF(J:J,A543)=1,VLOOKUP(A543,J:K,2), IF(COUNTIF(J:J,A543)=0,$B$10,""))</f>
        <v/>
      </c>
      <c r="C543" s="31" t="str">
        <f t="shared" ca="1" si="80"/>
        <v/>
      </c>
      <c r="D543" s="32" t="str">
        <f t="shared" ref="D543:D606" ca="1" si="83">IF(ISERROR(B543-2),"",ROUNDUP(A543-$A$14,0)/360*$B$6*$B$5)</f>
        <v/>
      </c>
      <c r="E543" s="44" t="str">
        <f t="shared" ref="E543:E606" ca="1" si="84">IF(COUNTIF(J:J,A543)=1,VLOOKUP(A543,L:M,2), IF(COUNTIF(J:J,A543)=0,$C$10,""))</f>
        <v/>
      </c>
      <c r="F543" s="31" t="str">
        <f t="shared" ref="F543:F606" ca="1" si="85">IF(ISERROR(B543-2),"",(E543-$E$14)*$C$5*100)</f>
        <v/>
      </c>
      <c r="G543" s="77" t="str">
        <f t="shared" ref="G543:G606" ca="1" si="86">IF(ISERROR(B543-2),"",C543+D543+F543)</f>
        <v/>
      </c>
      <c r="N543" s="51" t="str">
        <f t="shared" ca="1" si="78"/>
        <v/>
      </c>
      <c r="O543" s="51" t="str">
        <f t="shared" ca="1" si="79"/>
        <v/>
      </c>
    </row>
    <row r="544" spans="1:15">
      <c r="A544" s="180" t="str">
        <f t="shared" ca="1" si="81"/>
        <v/>
      </c>
      <c r="B544" s="44" t="str">
        <f t="shared" ca="1" si="82"/>
        <v/>
      </c>
      <c r="C544" s="31" t="str">
        <f t="shared" ca="1" si="80"/>
        <v/>
      </c>
      <c r="D544" s="32" t="str">
        <f t="shared" ca="1" si="83"/>
        <v/>
      </c>
      <c r="E544" s="44" t="str">
        <f t="shared" ca="1" si="84"/>
        <v/>
      </c>
      <c r="F544" s="31" t="str">
        <f t="shared" ca="1" si="85"/>
        <v/>
      </c>
      <c r="G544" s="77" t="str">
        <f t="shared" ca="1" si="86"/>
        <v/>
      </c>
      <c r="N544" s="51" t="str">
        <f t="shared" ca="1" si="78"/>
        <v/>
      </c>
      <c r="O544" s="51" t="str">
        <f t="shared" ca="1" si="79"/>
        <v/>
      </c>
    </row>
    <row r="545" spans="1:15">
      <c r="A545" s="180" t="str">
        <f t="shared" ca="1" si="81"/>
        <v/>
      </c>
      <c r="B545" s="44" t="str">
        <f t="shared" ca="1" si="82"/>
        <v/>
      </c>
      <c r="C545" s="31" t="str">
        <f t="shared" ca="1" si="80"/>
        <v/>
      </c>
      <c r="D545" s="32" t="str">
        <f t="shared" ca="1" si="83"/>
        <v/>
      </c>
      <c r="E545" s="44" t="str">
        <f t="shared" ca="1" si="84"/>
        <v/>
      </c>
      <c r="F545" s="31" t="str">
        <f t="shared" ca="1" si="85"/>
        <v/>
      </c>
      <c r="G545" s="77" t="str">
        <f t="shared" ca="1" si="86"/>
        <v/>
      </c>
      <c r="N545" s="51" t="str">
        <f t="shared" ca="1" si="78"/>
        <v/>
      </c>
      <c r="O545" s="51" t="str">
        <f t="shared" ca="1" si="79"/>
        <v/>
      </c>
    </row>
    <row r="546" spans="1:15">
      <c r="A546" s="180" t="str">
        <f t="shared" ca="1" si="81"/>
        <v/>
      </c>
      <c r="B546" s="44" t="str">
        <f t="shared" ca="1" si="82"/>
        <v/>
      </c>
      <c r="C546" s="31" t="str">
        <f t="shared" ca="1" si="80"/>
        <v/>
      </c>
      <c r="D546" s="32" t="str">
        <f t="shared" ca="1" si="83"/>
        <v/>
      </c>
      <c r="E546" s="44" t="str">
        <f t="shared" ca="1" si="84"/>
        <v/>
      </c>
      <c r="F546" s="31" t="str">
        <f t="shared" ca="1" si="85"/>
        <v/>
      </c>
      <c r="G546" s="77" t="str">
        <f t="shared" ca="1" si="86"/>
        <v/>
      </c>
      <c r="N546" s="51" t="str">
        <f t="shared" ca="1" si="78"/>
        <v/>
      </c>
      <c r="O546" s="51" t="str">
        <f t="shared" ca="1" si="79"/>
        <v/>
      </c>
    </row>
    <row r="547" spans="1:15">
      <c r="A547" s="180" t="str">
        <f t="shared" ca="1" si="81"/>
        <v/>
      </c>
      <c r="B547" s="44" t="str">
        <f t="shared" ca="1" si="82"/>
        <v/>
      </c>
      <c r="C547" s="31" t="str">
        <f t="shared" ca="1" si="80"/>
        <v/>
      </c>
      <c r="D547" s="32" t="str">
        <f t="shared" ca="1" si="83"/>
        <v/>
      </c>
      <c r="E547" s="44" t="str">
        <f t="shared" ca="1" si="84"/>
        <v/>
      </c>
      <c r="F547" s="31" t="str">
        <f t="shared" ca="1" si="85"/>
        <v/>
      </c>
      <c r="G547" s="77" t="str">
        <f t="shared" ca="1" si="86"/>
        <v/>
      </c>
      <c r="N547" s="51" t="str">
        <f t="shared" ca="1" si="78"/>
        <v/>
      </c>
      <c r="O547" s="51" t="str">
        <f t="shared" ca="1" si="79"/>
        <v/>
      </c>
    </row>
    <row r="548" spans="1:15">
      <c r="A548" s="180" t="str">
        <f t="shared" ca="1" si="81"/>
        <v/>
      </c>
      <c r="B548" s="44" t="str">
        <f t="shared" ca="1" si="82"/>
        <v/>
      </c>
      <c r="C548" s="31" t="str">
        <f t="shared" ca="1" si="80"/>
        <v/>
      </c>
      <c r="D548" s="32" t="str">
        <f t="shared" ca="1" si="83"/>
        <v/>
      </c>
      <c r="E548" s="44" t="str">
        <f t="shared" ca="1" si="84"/>
        <v/>
      </c>
      <c r="F548" s="31" t="str">
        <f t="shared" ca="1" si="85"/>
        <v/>
      </c>
      <c r="G548" s="77" t="str">
        <f t="shared" ca="1" si="86"/>
        <v/>
      </c>
      <c r="N548" s="51" t="str">
        <f t="shared" ca="1" si="78"/>
        <v/>
      </c>
      <c r="O548" s="51" t="str">
        <f t="shared" ca="1" si="79"/>
        <v/>
      </c>
    </row>
    <row r="549" spans="1:15">
      <c r="A549" s="180" t="str">
        <f t="shared" ca="1" si="81"/>
        <v/>
      </c>
      <c r="B549" s="44" t="str">
        <f t="shared" ca="1" si="82"/>
        <v/>
      </c>
      <c r="C549" s="31" t="str">
        <f t="shared" ca="1" si="80"/>
        <v/>
      </c>
      <c r="D549" s="32" t="str">
        <f t="shared" ca="1" si="83"/>
        <v/>
      </c>
      <c r="E549" s="44" t="str">
        <f t="shared" ca="1" si="84"/>
        <v/>
      </c>
      <c r="F549" s="31" t="str">
        <f t="shared" ca="1" si="85"/>
        <v/>
      </c>
      <c r="G549" s="77" t="str">
        <f t="shared" ca="1" si="86"/>
        <v/>
      </c>
      <c r="N549" s="51" t="str">
        <f t="shared" ca="1" si="78"/>
        <v/>
      </c>
      <c r="O549" s="51" t="str">
        <f t="shared" ca="1" si="79"/>
        <v/>
      </c>
    </row>
    <row r="550" spans="1:15">
      <c r="A550" s="180" t="str">
        <f t="shared" ca="1" si="81"/>
        <v/>
      </c>
      <c r="B550" s="44" t="str">
        <f t="shared" ca="1" si="82"/>
        <v/>
      </c>
      <c r="C550" s="31" t="str">
        <f t="shared" ca="1" si="80"/>
        <v/>
      </c>
      <c r="D550" s="32" t="str">
        <f t="shared" ca="1" si="83"/>
        <v/>
      </c>
      <c r="E550" s="44" t="str">
        <f t="shared" ca="1" si="84"/>
        <v/>
      </c>
      <c r="F550" s="31" t="str">
        <f t="shared" ca="1" si="85"/>
        <v/>
      </c>
      <c r="G550" s="77" t="str">
        <f t="shared" ca="1" si="86"/>
        <v/>
      </c>
      <c r="N550" s="51" t="str">
        <f t="shared" ca="1" si="78"/>
        <v/>
      </c>
      <c r="O550" s="51" t="str">
        <f t="shared" ca="1" si="79"/>
        <v/>
      </c>
    </row>
    <row r="551" spans="1:15">
      <c r="A551" s="180" t="str">
        <f t="shared" ca="1" si="81"/>
        <v/>
      </c>
      <c r="B551" s="44" t="str">
        <f t="shared" ca="1" si="82"/>
        <v/>
      </c>
      <c r="C551" s="31" t="str">
        <f t="shared" ca="1" si="80"/>
        <v/>
      </c>
      <c r="D551" s="32" t="str">
        <f t="shared" ca="1" si="83"/>
        <v/>
      </c>
      <c r="E551" s="44" t="str">
        <f t="shared" ca="1" si="84"/>
        <v/>
      </c>
      <c r="F551" s="31" t="str">
        <f t="shared" ca="1" si="85"/>
        <v/>
      </c>
      <c r="G551" s="77" t="str">
        <f t="shared" ca="1" si="86"/>
        <v/>
      </c>
      <c r="N551" s="51" t="str">
        <f t="shared" ca="1" si="78"/>
        <v/>
      </c>
      <c r="O551" s="51" t="str">
        <f t="shared" ca="1" si="79"/>
        <v/>
      </c>
    </row>
    <row r="552" spans="1:15">
      <c r="A552" s="180" t="str">
        <f t="shared" ca="1" si="81"/>
        <v/>
      </c>
      <c r="B552" s="44" t="str">
        <f t="shared" ca="1" si="82"/>
        <v/>
      </c>
      <c r="C552" s="31" t="str">
        <f t="shared" ca="1" si="80"/>
        <v/>
      </c>
      <c r="D552" s="32" t="str">
        <f t="shared" ca="1" si="83"/>
        <v/>
      </c>
      <c r="E552" s="44" t="str">
        <f t="shared" ca="1" si="84"/>
        <v/>
      </c>
      <c r="F552" s="31" t="str">
        <f t="shared" ca="1" si="85"/>
        <v/>
      </c>
      <c r="G552" s="77" t="str">
        <f t="shared" ca="1" si="86"/>
        <v/>
      </c>
      <c r="N552" s="51" t="str">
        <f t="shared" ca="1" si="78"/>
        <v/>
      </c>
      <c r="O552" s="51" t="str">
        <f t="shared" ca="1" si="79"/>
        <v/>
      </c>
    </row>
    <row r="553" spans="1:15">
      <c r="A553" s="180" t="str">
        <f t="shared" ca="1" si="81"/>
        <v/>
      </c>
      <c r="B553" s="44" t="str">
        <f t="shared" ca="1" si="82"/>
        <v/>
      </c>
      <c r="C553" s="31" t="str">
        <f t="shared" ca="1" si="80"/>
        <v/>
      </c>
      <c r="D553" s="32" t="str">
        <f t="shared" ca="1" si="83"/>
        <v/>
      </c>
      <c r="E553" s="44" t="str">
        <f t="shared" ca="1" si="84"/>
        <v/>
      </c>
      <c r="F553" s="31" t="str">
        <f t="shared" ca="1" si="85"/>
        <v/>
      </c>
      <c r="G553" s="77" t="str">
        <f t="shared" ca="1" si="86"/>
        <v/>
      </c>
      <c r="N553" s="51" t="str">
        <f t="shared" ca="1" si="78"/>
        <v/>
      </c>
      <c r="O553" s="51" t="str">
        <f t="shared" ca="1" si="79"/>
        <v/>
      </c>
    </row>
    <row r="554" spans="1:15">
      <c r="A554" s="180" t="str">
        <f t="shared" ca="1" si="81"/>
        <v/>
      </c>
      <c r="B554" s="44" t="str">
        <f t="shared" ca="1" si="82"/>
        <v/>
      </c>
      <c r="C554" s="31" t="str">
        <f t="shared" ca="1" si="80"/>
        <v/>
      </c>
      <c r="D554" s="32" t="str">
        <f t="shared" ca="1" si="83"/>
        <v/>
      </c>
      <c r="E554" s="44" t="str">
        <f t="shared" ca="1" si="84"/>
        <v/>
      </c>
      <c r="F554" s="31" t="str">
        <f t="shared" ca="1" si="85"/>
        <v/>
      </c>
      <c r="G554" s="77" t="str">
        <f t="shared" ca="1" si="86"/>
        <v/>
      </c>
      <c r="N554" s="51" t="str">
        <f t="shared" ca="1" si="78"/>
        <v/>
      </c>
      <c r="O554" s="51" t="str">
        <f t="shared" ca="1" si="79"/>
        <v/>
      </c>
    </row>
    <row r="555" spans="1:15">
      <c r="A555" s="180" t="str">
        <f t="shared" ca="1" si="81"/>
        <v/>
      </c>
      <c r="B555" s="44" t="str">
        <f t="shared" ca="1" si="82"/>
        <v/>
      </c>
      <c r="C555" s="31" t="str">
        <f t="shared" ca="1" si="80"/>
        <v/>
      </c>
      <c r="D555" s="32" t="str">
        <f t="shared" ca="1" si="83"/>
        <v/>
      </c>
      <c r="E555" s="44" t="str">
        <f t="shared" ca="1" si="84"/>
        <v/>
      </c>
      <c r="F555" s="31" t="str">
        <f t="shared" ca="1" si="85"/>
        <v/>
      </c>
      <c r="G555" s="77" t="str">
        <f t="shared" ca="1" si="86"/>
        <v/>
      </c>
      <c r="N555" s="51" t="str">
        <f t="shared" ca="1" si="78"/>
        <v/>
      </c>
      <c r="O555" s="51" t="str">
        <f t="shared" ca="1" si="79"/>
        <v/>
      </c>
    </row>
    <row r="556" spans="1:15">
      <c r="A556" s="180" t="str">
        <f t="shared" ca="1" si="81"/>
        <v/>
      </c>
      <c r="B556" s="44" t="str">
        <f t="shared" ca="1" si="82"/>
        <v/>
      </c>
      <c r="C556" s="31" t="str">
        <f t="shared" ca="1" si="80"/>
        <v/>
      </c>
      <c r="D556" s="32" t="str">
        <f t="shared" ca="1" si="83"/>
        <v/>
      </c>
      <c r="E556" s="44" t="str">
        <f t="shared" ca="1" si="84"/>
        <v/>
      </c>
      <c r="F556" s="31" t="str">
        <f t="shared" ca="1" si="85"/>
        <v/>
      </c>
      <c r="G556" s="77" t="str">
        <f t="shared" ca="1" si="86"/>
        <v/>
      </c>
      <c r="N556" s="51" t="str">
        <f t="shared" ca="1" si="78"/>
        <v/>
      </c>
      <c r="O556" s="51" t="str">
        <f t="shared" ca="1" si="79"/>
        <v/>
      </c>
    </row>
    <row r="557" spans="1:15">
      <c r="A557" s="180" t="str">
        <f t="shared" ca="1" si="81"/>
        <v/>
      </c>
      <c r="B557" s="44" t="str">
        <f t="shared" ca="1" si="82"/>
        <v/>
      </c>
      <c r="C557" s="31" t="str">
        <f t="shared" ca="1" si="80"/>
        <v/>
      </c>
      <c r="D557" s="32" t="str">
        <f t="shared" ca="1" si="83"/>
        <v/>
      </c>
      <c r="E557" s="44" t="str">
        <f t="shared" ca="1" si="84"/>
        <v/>
      </c>
      <c r="F557" s="31" t="str">
        <f t="shared" ca="1" si="85"/>
        <v/>
      </c>
      <c r="G557" s="77" t="str">
        <f t="shared" ca="1" si="86"/>
        <v/>
      </c>
      <c r="N557" s="51" t="str">
        <f t="shared" ca="1" si="78"/>
        <v/>
      </c>
      <c r="O557" s="51" t="str">
        <f t="shared" ca="1" si="79"/>
        <v/>
      </c>
    </row>
    <row r="558" spans="1:15">
      <c r="A558" s="180" t="str">
        <f t="shared" ca="1" si="81"/>
        <v/>
      </c>
      <c r="B558" s="44" t="str">
        <f t="shared" ca="1" si="82"/>
        <v/>
      </c>
      <c r="C558" s="31" t="str">
        <f t="shared" ca="1" si="80"/>
        <v/>
      </c>
      <c r="D558" s="32" t="str">
        <f t="shared" ca="1" si="83"/>
        <v/>
      </c>
      <c r="E558" s="44" t="str">
        <f t="shared" ca="1" si="84"/>
        <v/>
      </c>
      <c r="F558" s="31" t="str">
        <f t="shared" ca="1" si="85"/>
        <v/>
      </c>
      <c r="G558" s="77" t="str">
        <f t="shared" ca="1" si="86"/>
        <v/>
      </c>
      <c r="N558" s="51" t="str">
        <f t="shared" ca="1" si="78"/>
        <v/>
      </c>
      <c r="O558" s="51" t="str">
        <f t="shared" ca="1" si="79"/>
        <v/>
      </c>
    </row>
    <row r="559" spans="1:15">
      <c r="A559" s="180" t="str">
        <f t="shared" ca="1" si="81"/>
        <v/>
      </c>
      <c r="B559" s="44" t="str">
        <f t="shared" ca="1" si="82"/>
        <v/>
      </c>
      <c r="C559" s="31" t="str">
        <f t="shared" ca="1" si="80"/>
        <v/>
      </c>
      <c r="D559" s="32" t="str">
        <f t="shared" ca="1" si="83"/>
        <v/>
      </c>
      <c r="E559" s="44" t="str">
        <f t="shared" ca="1" si="84"/>
        <v/>
      </c>
      <c r="F559" s="31" t="str">
        <f t="shared" ca="1" si="85"/>
        <v/>
      </c>
      <c r="G559" s="77" t="str">
        <f t="shared" ca="1" si="86"/>
        <v/>
      </c>
      <c r="N559" s="51" t="str">
        <f t="shared" ca="1" si="78"/>
        <v/>
      </c>
      <c r="O559" s="51" t="str">
        <f t="shared" ca="1" si="79"/>
        <v/>
      </c>
    </row>
    <row r="560" spans="1:15">
      <c r="A560" s="180" t="str">
        <f t="shared" ca="1" si="81"/>
        <v/>
      </c>
      <c r="B560" s="44" t="str">
        <f t="shared" ca="1" si="82"/>
        <v/>
      </c>
      <c r="C560" s="31" t="str">
        <f t="shared" ca="1" si="80"/>
        <v/>
      </c>
      <c r="D560" s="32" t="str">
        <f t="shared" ca="1" si="83"/>
        <v/>
      </c>
      <c r="E560" s="44" t="str">
        <f t="shared" ca="1" si="84"/>
        <v/>
      </c>
      <c r="F560" s="31" t="str">
        <f t="shared" ca="1" si="85"/>
        <v/>
      </c>
      <c r="G560" s="77" t="str">
        <f t="shared" ca="1" si="86"/>
        <v/>
      </c>
      <c r="N560" s="51" t="str">
        <f t="shared" ca="1" si="78"/>
        <v/>
      </c>
      <c r="O560" s="51" t="str">
        <f t="shared" ca="1" si="79"/>
        <v/>
      </c>
    </row>
    <row r="561" spans="1:15">
      <c r="A561" s="180" t="str">
        <f t="shared" ca="1" si="81"/>
        <v/>
      </c>
      <c r="B561" s="44" t="str">
        <f t="shared" ca="1" si="82"/>
        <v/>
      </c>
      <c r="C561" s="31" t="str">
        <f t="shared" ca="1" si="80"/>
        <v/>
      </c>
      <c r="D561" s="32" t="str">
        <f t="shared" ca="1" si="83"/>
        <v/>
      </c>
      <c r="E561" s="44" t="str">
        <f t="shared" ca="1" si="84"/>
        <v/>
      </c>
      <c r="F561" s="31" t="str">
        <f t="shared" ca="1" si="85"/>
        <v/>
      </c>
      <c r="G561" s="77" t="str">
        <f t="shared" ca="1" si="86"/>
        <v/>
      </c>
      <c r="N561" s="51" t="str">
        <f t="shared" ca="1" si="78"/>
        <v/>
      </c>
      <c r="O561" s="51" t="str">
        <f t="shared" ca="1" si="79"/>
        <v/>
      </c>
    </row>
    <row r="562" spans="1:15">
      <c r="A562" s="180" t="str">
        <f t="shared" ca="1" si="81"/>
        <v/>
      </c>
      <c r="B562" s="44" t="str">
        <f t="shared" ca="1" si="82"/>
        <v/>
      </c>
      <c r="C562" s="31" t="str">
        <f t="shared" ca="1" si="80"/>
        <v/>
      </c>
      <c r="D562" s="32" t="str">
        <f t="shared" ca="1" si="83"/>
        <v/>
      </c>
      <c r="E562" s="44" t="str">
        <f t="shared" ca="1" si="84"/>
        <v/>
      </c>
      <c r="F562" s="31" t="str">
        <f t="shared" ca="1" si="85"/>
        <v/>
      </c>
      <c r="G562" s="77" t="str">
        <f t="shared" ca="1" si="86"/>
        <v/>
      </c>
      <c r="N562" s="51" t="str">
        <f t="shared" ca="1" si="78"/>
        <v/>
      </c>
      <c r="O562" s="51" t="str">
        <f t="shared" ca="1" si="79"/>
        <v/>
      </c>
    </row>
    <row r="563" spans="1:15">
      <c r="A563" s="180" t="str">
        <f t="shared" ca="1" si="81"/>
        <v/>
      </c>
      <c r="B563" s="44" t="str">
        <f t="shared" ca="1" si="82"/>
        <v/>
      </c>
      <c r="C563" s="31" t="str">
        <f t="shared" ca="1" si="80"/>
        <v/>
      </c>
      <c r="D563" s="32" t="str">
        <f t="shared" ca="1" si="83"/>
        <v/>
      </c>
      <c r="E563" s="44" t="str">
        <f t="shared" ca="1" si="84"/>
        <v/>
      </c>
      <c r="F563" s="31" t="str">
        <f t="shared" ca="1" si="85"/>
        <v/>
      </c>
      <c r="G563" s="77" t="str">
        <f t="shared" ca="1" si="86"/>
        <v/>
      </c>
      <c r="N563" s="51" t="str">
        <f t="shared" ca="1" si="78"/>
        <v/>
      </c>
      <c r="O563" s="51" t="str">
        <f t="shared" ca="1" si="79"/>
        <v/>
      </c>
    </row>
    <row r="564" spans="1:15">
      <c r="A564" s="180" t="str">
        <f t="shared" ca="1" si="81"/>
        <v/>
      </c>
      <c r="B564" s="44" t="str">
        <f t="shared" ca="1" si="82"/>
        <v/>
      </c>
      <c r="C564" s="31" t="str">
        <f t="shared" ca="1" si="80"/>
        <v/>
      </c>
      <c r="D564" s="32" t="str">
        <f t="shared" ca="1" si="83"/>
        <v/>
      </c>
      <c r="E564" s="44" t="str">
        <f t="shared" ca="1" si="84"/>
        <v/>
      </c>
      <c r="F564" s="31" t="str">
        <f t="shared" ca="1" si="85"/>
        <v/>
      </c>
      <c r="G564" s="77" t="str">
        <f t="shared" ca="1" si="86"/>
        <v/>
      </c>
      <c r="N564" s="51" t="str">
        <f t="shared" ca="1" si="78"/>
        <v/>
      </c>
      <c r="O564" s="51" t="str">
        <f t="shared" ca="1" si="79"/>
        <v/>
      </c>
    </row>
    <row r="565" spans="1:15">
      <c r="A565" s="180" t="str">
        <f t="shared" ca="1" si="81"/>
        <v/>
      </c>
      <c r="B565" s="44" t="str">
        <f t="shared" ca="1" si="82"/>
        <v/>
      </c>
      <c r="C565" s="31" t="str">
        <f t="shared" ca="1" si="80"/>
        <v/>
      </c>
      <c r="D565" s="32" t="str">
        <f t="shared" ca="1" si="83"/>
        <v/>
      </c>
      <c r="E565" s="44" t="str">
        <f t="shared" ca="1" si="84"/>
        <v/>
      </c>
      <c r="F565" s="31" t="str">
        <f t="shared" ca="1" si="85"/>
        <v/>
      </c>
      <c r="G565" s="77" t="str">
        <f t="shared" ca="1" si="86"/>
        <v/>
      </c>
      <c r="N565" s="51" t="str">
        <f t="shared" ca="1" si="78"/>
        <v/>
      </c>
      <c r="O565" s="51" t="str">
        <f t="shared" ca="1" si="79"/>
        <v/>
      </c>
    </row>
    <row r="566" spans="1:15">
      <c r="A566" s="180" t="str">
        <f t="shared" ca="1" si="81"/>
        <v/>
      </c>
      <c r="B566" s="44" t="str">
        <f t="shared" ca="1" si="82"/>
        <v/>
      </c>
      <c r="C566" s="31" t="str">
        <f t="shared" ca="1" si="80"/>
        <v/>
      </c>
      <c r="D566" s="32" t="str">
        <f t="shared" ca="1" si="83"/>
        <v/>
      </c>
      <c r="E566" s="44" t="str">
        <f t="shared" ca="1" si="84"/>
        <v/>
      </c>
      <c r="F566" s="31" t="str">
        <f t="shared" ca="1" si="85"/>
        <v/>
      </c>
      <c r="G566" s="77" t="str">
        <f t="shared" ca="1" si="86"/>
        <v/>
      </c>
      <c r="N566" s="51" t="str">
        <f t="shared" ca="1" si="78"/>
        <v/>
      </c>
      <c r="O566" s="51" t="str">
        <f t="shared" ca="1" si="79"/>
        <v/>
      </c>
    </row>
    <row r="567" spans="1:15">
      <c r="A567" s="180" t="str">
        <f t="shared" ca="1" si="81"/>
        <v/>
      </c>
      <c r="B567" s="44" t="str">
        <f t="shared" ca="1" si="82"/>
        <v/>
      </c>
      <c r="C567" s="31" t="str">
        <f t="shared" ca="1" si="80"/>
        <v/>
      </c>
      <c r="D567" s="32" t="str">
        <f t="shared" ca="1" si="83"/>
        <v/>
      </c>
      <c r="E567" s="44" t="str">
        <f t="shared" ca="1" si="84"/>
        <v/>
      </c>
      <c r="F567" s="31" t="str">
        <f t="shared" ca="1" si="85"/>
        <v/>
      </c>
      <c r="G567" s="77" t="str">
        <f t="shared" ca="1" si="86"/>
        <v/>
      </c>
      <c r="N567" s="51" t="str">
        <f t="shared" ca="1" si="78"/>
        <v/>
      </c>
      <c r="O567" s="51" t="str">
        <f t="shared" ca="1" si="79"/>
        <v/>
      </c>
    </row>
    <row r="568" spans="1:15">
      <c r="A568" s="180" t="str">
        <f t="shared" ca="1" si="81"/>
        <v/>
      </c>
      <c r="B568" s="44" t="str">
        <f t="shared" ca="1" si="82"/>
        <v/>
      </c>
      <c r="C568" s="31" t="str">
        <f t="shared" ca="1" si="80"/>
        <v/>
      </c>
      <c r="D568" s="32" t="str">
        <f t="shared" ca="1" si="83"/>
        <v/>
      </c>
      <c r="E568" s="44" t="str">
        <f t="shared" ca="1" si="84"/>
        <v/>
      </c>
      <c r="F568" s="31" t="str">
        <f t="shared" ca="1" si="85"/>
        <v/>
      </c>
      <c r="G568" s="77" t="str">
        <f t="shared" ca="1" si="86"/>
        <v/>
      </c>
      <c r="N568" s="51" t="str">
        <f t="shared" ca="1" si="78"/>
        <v/>
      </c>
      <c r="O568" s="51" t="str">
        <f t="shared" ca="1" si="79"/>
        <v/>
      </c>
    </row>
    <row r="569" spans="1:15">
      <c r="A569" s="180" t="str">
        <f t="shared" ca="1" si="81"/>
        <v/>
      </c>
      <c r="B569" s="44" t="str">
        <f t="shared" ca="1" si="82"/>
        <v/>
      </c>
      <c r="C569" s="31" t="str">
        <f t="shared" ca="1" si="80"/>
        <v/>
      </c>
      <c r="D569" s="32" t="str">
        <f t="shared" ca="1" si="83"/>
        <v/>
      </c>
      <c r="E569" s="44" t="str">
        <f t="shared" ca="1" si="84"/>
        <v/>
      </c>
      <c r="F569" s="31" t="str">
        <f t="shared" ca="1" si="85"/>
        <v/>
      </c>
      <c r="G569" s="77" t="str">
        <f t="shared" ca="1" si="86"/>
        <v/>
      </c>
      <c r="N569" s="51" t="str">
        <f t="shared" ca="1" si="78"/>
        <v/>
      </c>
      <c r="O569" s="51" t="str">
        <f t="shared" ca="1" si="79"/>
        <v/>
      </c>
    </row>
    <row r="570" spans="1:15">
      <c r="A570" s="180" t="str">
        <f t="shared" ca="1" si="81"/>
        <v/>
      </c>
      <c r="B570" s="44" t="str">
        <f t="shared" ca="1" si="82"/>
        <v/>
      </c>
      <c r="C570" s="31" t="str">
        <f t="shared" ca="1" si="80"/>
        <v/>
      </c>
      <c r="D570" s="32" t="str">
        <f t="shared" ca="1" si="83"/>
        <v/>
      </c>
      <c r="E570" s="44" t="str">
        <f t="shared" ca="1" si="84"/>
        <v/>
      </c>
      <c r="F570" s="31" t="str">
        <f t="shared" ca="1" si="85"/>
        <v/>
      </c>
      <c r="G570" s="77" t="str">
        <f t="shared" ca="1" si="86"/>
        <v/>
      </c>
      <c r="N570" s="51" t="str">
        <f t="shared" ca="1" si="78"/>
        <v/>
      </c>
      <c r="O570" s="51" t="str">
        <f t="shared" ca="1" si="79"/>
        <v/>
      </c>
    </row>
    <row r="571" spans="1:15">
      <c r="A571" s="180" t="str">
        <f t="shared" ca="1" si="81"/>
        <v/>
      </c>
      <c r="B571" s="44" t="str">
        <f t="shared" ca="1" si="82"/>
        <v/>
      </c>
      <c r="C571" s="31" t="str">
        <f t="shared" ca="1" si="80"/>
        <v/>
      </c>
      <c r="D571" s="32" t="str">
        <f t="shared" ca="1" si="83"/>
        <v/>
      </c>
      <c r="E571" s="44" t="str">
        <f t="shared" ca="1" si="84"/>
        <v/>
      </c>
      <c r="F571" s="31" t="str">
        <f t="shared" ca="1" si="85"/>
        <v/>
      </c>
      <c r="G571" s="77" t="str">
        <f t="shared" ca="1" si="86"/>
        <v/>
      </c>
      <c r="N571" s="51" t="str">
        <f t="shared" ca="1" si="78"/>
        <v/>
      </c>
      <c r="O571" s="51" t="str">
        <f t="shared" ca="1" si="79"/>
        <v/>
      </c>
    </row>
    <row r="572" spans="1:15">
      <c r="A572" s="180" t="str">
        <f t="shared" ca="1" si="81"/>
        <v/>
      </c>
      <c r="B572" s="44" t="str">
        <f t="shared" ca="1" si="82"/>
        <v/>
      </c>
      <c r="C572" s="31" t="str">
        <f t="shared" ca="1" si="80"/>
        <v/>
      </c>
      <c r="D572" s="32" t="str">
        <f t="shared" ca="1" si="83"/>
        <v/>
      </c>
      <c r="E572" s="44" t="str">
        <f t="shared" ca="1" si="84"/>
        <v/>
      </c>
      <c r="F572" s="31" t="str">
        <f t="shared" ca="1" si="85"/>
        <v/>
      </c>
      <c r="G572" s="77" t="str">
        <f t="shared" ca="1" si="86"/>
        <v/>
      </c>
      <c r="N572" s="51" t="str">
        <f t="shared" ca="1" si="78"/>
        <v/>
      </c>
      <c r="O572" s="51" t="str">
        <f t="shared" ca="1" si="79"/>
        <v/>
      </c>
    </row>
    <row r="573" spans="1:15">
      <c r="A573" s="180" t="str">
        <f t="shared" ca="1" si="81"/>
        <v/>
      </c>
      <c r="B573" s="44" t="str">
        <f t="shared" ca="1" si="82"/>
        <v/>
      </c>
      <c r="C573" s="31" t="str">
        <f t="shared" ca="1" si="80"/>
        <v/>
      </c>
      <c r="D573" s="32" t="str">
        <f t="shared" ca="1" si="83"/>
        <v/>
      </c>
      <c r="E573" s="44" t="str">
        <f t="shared" ca="1" si="84"/>
        <v/>
      </c>
      <c r="F573" s="31" t="str">
        <f t="shared" ca="1" si="85"/>
        <v/>
      </c>
      <c r="G573" s="77" t="str">
        <f t="shared" ca="1" si="86"/>
        <v/>
      </c>
      <c r="N573" s="51" t="str">
        <f t="shared" ca="1" si="78"/>
        <v/>
      </c>
      <c r="O573" s="51" t="str">
        <f t="shared" ca="1" si="79"/>
        <v/>
      </c>
    </row>
    <row r="574" spans="1:15">
      <c r="A574" s="180" t="str">
        <f t="shared" ca="1" si="81"/>
        <v/>
      </c>
      <c r="B574" s="44" t="str">
        <f t="shared" ca="1" si="82"/>
        <v/>
      </c>
      <c r="C574" s="31" t="str">
        <f t="shared" ca="1" si="80"/>
        <v/>
      </c>
      <c r="D574" s="32" t="str">
        <f t="shared" ca="1" si="83"/>
        <v/>
      </c>
      <c r="E574" s="44" t="str">
        <f t="shared" ca="1" si="84"/>
        <v/>
      </c>
      <c r="F574" s="31" t="str">
        <f t="shared" ca="1" si="85"/>
        <v/>
      </c>
      <c r="G574" s="77" t="str">
        <f t="shared" ca="1" si="86"/>
        <v/>
      </c>
      <c r="N574" s="51" t="str">
        <f t="shared" ca="1" si="78"/>
        <v/>
      </c>
      <c r="O574" s="51" t="str">
        <f t="shared" ca="1" si="79"/>
        <v/>
      </c>
    </row>
    <row r="575" spans="1:15">
      <c r="A575" s="180" t="str">
        <f t="shared" ca="1" si="81"/>
        <v/>
      </c>
      <c r="B575" s="44" t="str">
        <f t="shared" ca="1" si="82"/>
        <v/>
      </c>
      <c r="C575" s="31" t="str">
        <f t="shared" ca="1" si="80"/>
        <v/>
      </c>
      <c r="D575" s="32" t="str">
        <f t="shared" ca="1" si="83"/>
        <v/>
      </c>
      <c r="E575" s="44" t="str">
        <f t="shared" ca="1" si="84"/>
        <v/>
      </c>
      <c r="F575" s="31" t="str">
        <f t="shared" ca="1" si="85"/>
        <v/>
      </c>
      <c r="G575" s="77" t="str">
        <f t="shared" ca="1" si="86"/>
        <v/>
      </c>
      <c r="N575" s="51" t="str">
        <f t="shared" ca="1" si="78"/>
        <v/>
      </c>
      <c r="O575" s="51" t="str">
        <f t="shared" ca="1" si="79"/>
        <v/>
      </c>
    </row>
    <row r="576" spans="1:15">
      <c r="A576" s="180" t="str">
        <f t="shared" ca="1" si="81"/>
        <v/>
      </c>
      <c r="B576" s="44" t="str">
        <f t="shared" ca="1" si="82"/>
        <v/>
      </c>
      <c r="C576" s="31" t="str">
        <f t="shared" ca="1" si="80"/>
        <v/>
      </c>
      <c r="D576" s="32" t="str">
        <f t="shared" ca="1" si="83"/>
        <v/>
      </c>
      <c r="E576" s="44" t="str">
        <f t="shared" ca="1" si="84"/>
        <v/>
      </c>
      <c r="F576" s="31" t="str">
        <f t="shared" ca="1" si="85"/>
        <v/>
      </c>
      <c r="G576" s="77" t="str">
        <f t="shared" ca="1" si="86"/>
        <v/>
      </c>
      <c r="N576" s="51" t="str">
        <f t="shared" ca="1" si="78"/>
        <v/>
      </c>
      <c r="O576" s="51" t="str">
        <f t="shared" ca="1" si="79"/>
        <v/>
      </c>
    </row>
    <row r="577" spans="1:15">
      <c r="A577" s="180" t="str">
        <f t="shared" ca="1" si="81"/>
        <v/>
      </c>
      <c r="B577" s="44" t="str">
        <f t="shared" ca="1" si="82"/>
        <v/>
      </c>
      <c r="C577" s="31" t="str">
        <f t="shared" ca="1" si="80"/>
        <v/>
      </c>
      <c r="D577" s="32" t="str">
        <f t="shared" ca="1" si="83"/>
        <v/>
      </c>
      <c r="E577" s="44" t="str">
        <f t="shared" ca="1" si="84"/>
        <v/>
      </c>
      <c r="F577" s="31" t="str">
        <f t="shared" ca="1" si="85"/>
        <v/>
      </c>
      <c r="G577" s="77" t="str">
        <f t="shared" ca="1" si="86"/>
        <v/>
      </c>
      <c r="N577" s="51" t="str">
        <f t="shared" ca="1" si="78"/>
        <v/>
      </c>
      <c r="O577" s="51" t="str">
        <f t="shared" ca="1" si="79"/>
        <v/>
      </c>
    </row>
    <row r="578" spans="1:15">
      <c r="A578" s="180" t="str">
        <f t="shared" ca="1" si="81"/>
        <v/>
      </c>
      <c r="B578" s="44" t="str">
        <f t="shared" ca="1" si="82"/>
        <v/>
      </c>
      <c r="C578" s="31" t="str">
        <f t="shared" ca="1" si="80"/>
        <v/>
      </c>
      <c r="D578" s="32" t="str">
        <f t="shared" ca="1" si="83"/>
        <v/>
      </c>
      <c r="E578" s="44" t="str">
        <f t="shared" ca="1" si="84"/>
        <v/>
      </c>
      <c r="F578" s="31" t="str">
        <f t="shared" ca="1" si="85"/>
        <v/>
      </c>
      <c r="G578" s="77" t="str">
        <f t="shared" ca="1" si="86"/>
        <v/>
      </c>
      <c r="N578" s="51" t="str">
        <f t="shared" ca="1" si="78"/>
        <v/>
      </c>
      <c r="O578" s="51" t="str">
        <f t="shared" ca="1" si="79"/>
        <v/>
      </c>
    </row>
    <row r="579" spans="1:15">
      <c r="A579" s="180" t="str">
        <f t="shared" ca="1" si="81"/>
        <v/>
      </c>
      <c r="B579" s="44" t="str">
        <f t="shared" ca="1" si="82"/>
        <v/>
      </c>
      <c r="C579" s="31" t="str">
        <f t="shared" ca="1" si="80"/>
        <v/>
      </c>
      <c r="D579" s="32" t="str">
        <f t="shared" ca="1" si="83"/>
        <v/>
      </c>
      <c r="E579" s="44" t="str">
        <f t="shared" ca="1" si="84"/>
        <v/>
      </c>
      <c r="F579" s="31" t="str">
        <f t="shared" ca="1" si="85"/>
        <v/>
      </c>
      <c r="G579" s="77" t="str">
        <f t="shared" ca="1" si="86"/>
        <v/>
      </c>
      <c r="N579" s="51" t="str">
        <f t="shared" ca="1" si="78"/>
        <v/>
      </c>
      <c r="O579" s="51" t="str">
        <f t="shared" ca="1" si="79"/>
        <v/>
      </c>
    </row>
    <row r="580" spans="1:15">
      <c r="A580" s="180" t="str">
        <f t="shared" ca="1" si="81"/>
        <v/>
      </c>
      <c r="B580" s="44" t="str">
        <f t="shared" ca="1" si="82"/>
        <v/>
      </c>
      <c r="C580" s="31" t="str">
        <f t="shared" ca="1" si="80"/>
        <v/>
      </c>
      <c r="D580" s="32" t="str">
        <f t="shared" ca="1" si="83"/>
        <v/>
      </c>
      <c r="E580" s="44" t="str">
        <f t="shared" ca="1" si="84"/>
        <v/>
      </c>
      <c r="F580" s="31" t="str">
        <f t="shared" ca="1" si="85"/>
        <v/>
      </c>
      <c r="G580" s="77" t="str">
        <f t="shared" ca="1" si="86"/>
        <v/>
      </c>
      <c r="N580" s="51" t="str">
        <f t="shared" ref="N580:N643" ca="1" si="87">IF(COUNTIF(L:L,J580),J580,"")</f>
        <v/>
      </c>
      <c r="O580" s="51" t="str">
        <f t="shared" ref="O580:O643" ca="1" si="88">IF(N580&gt;$A$14,N580,"")</f>
        <v/>
      </c>
    </row>
    <row r="581" spans="1:15">
      <c r="A581" s="180" t="str">
        <f t="shared" ca="1" si="81"/>
        <v/>
      </c>
      <c r="B581" s="44" t="str">
        <f t="shared" ca="1" si="82"/>
        <v/>
      </c>
      <c r="C581" s="31" t="str">
        <f t="shared" ca="1" si="80"/>
        <v/>
      </c>
      <c r="D581" s="32" t="str">
        <f t="shared" ca="1" si="83"/>
        <v/>
      </c>
      <c r="E581" s="44" t="str">
        <f t="shared" ca="1" si="84"/>
        <v/>
      </c>
      <c r="F581" s="31" t="str">
        <f t="shared" ca="1" si="85"/>
        <v/>
      </c>
      <c r="G581" s="77" t="str">
        <f t="shared" ca="1" si="86"/>
        <v/>
      </c>
      <c r="N581" s="51" t="str">
        <f t="shared" ca="1" si="87"/>
        <v/>
      </c>
      <c r="O581" s="51" t="str">
        <f t="shared" ca="1" si="88"/>
        <v/>
      </c>
    </row>
    <row r="582" spans="1:15">
      <c r="A582" s="180" t="str">
        <f t="shared" ca="1" si="81"/>
        <v/>
      </c>
      <c r="B582" s="44" t="str">
        <f t="shared" ca="1" si="82"/>
        <v/>
      </c>
      <c r="C582" s="31" t="str">
        <f t="shared" ca="1" si="80"/>
        <v/>
      </c>
      <c r="D582" s="32" t="str">
        <f t="shared" ca="1" si="83"/>
        <v/>
      </c>
      <c r="E582" s="44" t="str">
        <f t="shared" ca="1" si="84"/>
        <v/>
      </c>
      <c r="F582" s="31" t="str">
        <f t="shared" ca="1" si="85"/>
        <v/>
      </c>
      <c r="G582" s="77" t="str">
        <f t="shared" ca="1" si="86"/>
        <v/>
      </c>
      <c r="N582" s="51" t="str">
        <f t="shared" ca="1" si="87"/>
        <v/>
      </c>
      <c r="O582" s="51" t="str">
        <f t="shared" ca="1" si="88"/>
        <v/>
      </c>
    </row>
    <row r="583" spans="1:15">
      <c r="A583" s="180" t="str">
        <f t="shared" ca="1" si="81"/>
        <v/>
      </c>
      <c r="B583" s="44" t="str">
        <f t="shared" ca="1" si="82"/>
        <v/>
      </c>
      <c r="C583" s="31" t="str">
        <f t="shared" ca="1" si="80"/>
        <v/>
      </c>
      <c r="D583" s="32" t="str">
        <f t="shared" ca="1" si="83"/>
        <v/>
      </c>
      <c r="E583" s="44" t="str">
        <f t="shared" ca="1" si="84"/>
        <v/>
      </c>
      <c r="F583" s="31" t="str">
        <f t="shared" ca="1" si="85"/>
        <v/>
      </c>
      <c r="G583" s="77" t="str">
        <f t="shared" ca="1" si="86"/>
        <v/>
      </c>
      <c r="N583" s="51" t="str">
        <f t="shared" ca="1" si="87"/>
        <v/>
      </c>
      <c r="O583" s="51" t="str">
        <f t="shared" ca="1" si="88"/>
        <v/>
      </c>
    </row>
    <row r="584" spans="1:15">
      <c r="A584" s="180" t="str">
        <f t="shared" ca="1" si="81"/>
        <v/>
      </c>
      <c r="B584" s="44" t="str">
        <f t="shared" ca="1" si="82"/>
        <v/>
      </c>
      <c r="C584" s="31" t="str">
        <f t="shared" ca="1" si="80"/>
        <v/>
      </c>
      <c r="D584" s="32" t="str">
        <f t="shared" ca="1" si="83"/>
        <v/>
      </c>
      <c r="E584" s="44" t="str">
        <f t="shared" ca="1" si="84"/>
        <v/>
      </c>
      <c r="F584" s="31" t="str">
        <f t="shared" ca="1" si="85"/>
        <v/>
      </c>
      <c r="G584" s="77" t="str">
        <f t="shared" ca="1" si="86"/>
        <v/>
      </c>
      <c r="N584" s="51" t="str">
        <f t="shared" ca="1" si="87"/>
        <v/>
      </c>
      <c r="O584" s="51" t="str">
        <f t="shared" ca="1" si="88"/>
        <v/>
      </c>
    </row>
    <row r="585" spans="1:15">
      <c r="A585" s="180" t="str">
        <f t="shared" ca="1" si="81"/>
        <v/>
      </c>
      <c r="B585" s="44" t="str">
        <f t="shared" ca="1" si="82"/>
        <v/>
      </c>
      <c r="C585" s="31" t="str">
        <f t="shared" ca="1" si="80"/>
        <v/>
      </c>
      <c r="D585" s="32" t="str">
        <f t="shared" ca="1" si="83"/>
        <v/>
      </c>
      <c r="E585" s="44" t="str">
        <f t="shared" ca="1" si="84"/>
        <v/>
      </c>
      <c r="F585" s="31" t="str">
        <f t="shared" ca="1" si="85"/>
        <v/>
      </c>
      <c r="G585" s="77" t="str">
        <f t="shared" ca="1" si="86"/>
        <v/>
      </c>
      <c r="N585" s="51" t="str">
        <f t="shared" ca="1" si="87"/>
        <v/>
      </c>
      <c r="O585" s="51" t="str">
        <f t="shared" ca="1" si="88"/>
        <v/>
      </c>
    </row>
    <row r="586" spans="1:15">
      <c r="A586" s="180" t="str">
        <f t="shared" ca="1" si="81"/>
        <v/>
      </c>
      <c r="B586" s="44" t="str">
        <f t="shared" ca="1" si="82"/>
        <v/>
      </c>
      <c r="C586" s="31" t="str">
        <f t="shared" ca="1" si="80"/>
        <v/>
      </c>
      <c r="D586" s="32" t="str">
        <f t="shared" ca="1" si="83"/>
        <v/>
      </c>
      <c r="E586" s="44" t="str">
        <f t="shared" ca="1" si="84"/>
        <v/>
      </c>
      <c r="F586" s="31" t="str">
        <f t="shared" ca="1" si="85"/>
        <v/>
      </c>
      <c r="G586" s="77" t="str">
        <f t="shared" ca="1" si="86"/>
        <v/>
      </c>
      <c r="N586" s="51" t="str">
        <f t="shared" ca="1" si="87"/>
        <v/>
      </c>
      <c r="O586" s="51" t="str">
        <f t="shared" ca="1" si="88"/>
        <v/>
      </c>
    </row>
    <row r="587" spans="1:15">
      <c r="A587" s="180" t="str">
        <f t="shared" ca="1" si="81"/>
        <v/>
      </c>
      <c r="B587" s="44" t="str">
        <f t="shared" ca="1" si="82"/>
        <v/>
      </c>
      <c r="C587" s="31" t="str">
        <f t="shared" ca="1" si="80"/>
        <v/>
      </c>
      <c r="D587" s="32" t="str">
        <f t="shared" ca="1" si="83"/>
        <v/>
      </c>
      <c r="E587" s="44" t="str">
        <f t="shared" ca="1" si="84"/>
        <v/>
      </c>
      <c r="F587" s="31" t="str">
        <f t="shared" ca="1" si="85"/>
        <v/>
      </c>
      <c r="G587" s="77" t="str">
        <f t="shared" ca="1" si="86"/>
        <v/>
      </c>
      <c r="N587" s="51" t="str">
        <f t="shared" ca="1" si="87"/>
        <v/>
      </c>
      <c r="O587" s="51" t="str">
        <f t="shared" ca="1" si="88"/>
        <v/>
      </c>
    </row>
    <row r="588" spans="1:15">
      <c r="A588" s="180" t="str">
        <f t="shared" ca="1" si="81"/>
        <v/>
      </c>
      <c r="B588" s="44" t="str">
        <f t="shared" ca="1" si="82"/>
        <v/>
      </c>
      <c r="C588" s="31" t="str">
        <f t="shared" ca="1" si="80"/>
        <v/>
      </c>
      <c r="D588" s="32" t="str">
        <f t="shared" ca="1" si="83"/>
        <v/>
      </c>
      <c r="E588" s="44" t="str">
        <f t="shared" ca="1" si="84"/>
        <v/>
      </c>
      <c r="F588" s="31" t="str">
        <f t="shared" ca="1" si="85"/>
        <v/>
      </c>
      <c r="G588" s="77" t="str">
        <f t="shared" ca="1" si="86"/>
        <v/>
      </c>
      <c r="N588" s="51" t="str">
        <f t="shared" ca="1" si="87"/>
        <v/>
      </c>
      <c r="O588" s="51" t="str">
        <f t="shared" ca="1" si="88"/>
        <v/>
      </c>
    </row>
    <row r="589" spans="1:15">
      <c r="A589" s="180" t="str">
        <f t="shared" ca="1" si="81"/>
        <v/>
      </c>
      <c r="B589" s="44" t="str">
        <f t="shared" ca="1" si="82"/>
        <v/>
      </c>
      <c r="C589" s="31" t="str">
        <f t="shared" ca="1" si="80"/>
        <v/>
      </c>
      <c r="D589" s="32" t="str">
        <f t="shared" ca="1" si="83"/>
        <v/>
      </c>
      <c r="E589" s="44" t="str">
        <f t="shared" ca="1" si="84"/>
        <v/>
      </c>
      <c r="F589" s="31" t="str">
        <f t="shared" ca="1" si="85"/>
        <v/>
      </c>
      <c r="G589" s="77" t="str">
        <f t="shared" ca="1" si="86"/>
        <v/>
      </c>
      <c r="N589" s="51" t="str">
        <f t="shared" ca="1" si="87"/>
        <v/>
      </c>
      <c r="O589" s="51" t="str">
        <f t="shared" ca="1" si="88"/>
        <v/>
      </c>
    </row>
    <row r="590" spans="1:15">
      <c r="A590" s="180" t="str">
        <f t="shared" ca="1" si="81"/>
        <v/>
      </c>
      <c r="B590" s="44" t="str">
        <f t="shared" ca="1" si="82"/>
        <v/>
      </c>
      <c r="C590" s="31" t="str">
        <f t="shared" ca="1" si="80"/>
        <v/>
      </c>
      <c r="D590" s="32" t="str">
        <f t="shared" ca="1" si="83"/>
        <v/>
      </c>
      <c r="E590" s="44" t="str">
        <f t="shared" ca="1" si="84"/>
        <v/>
      </c>
      <c r="F590" s="31" t="str">
        <f t="shared" ca="1" si="85"/>
        <v/>
      </c>
      <c r="G590" s="77" t="str">
        <f t="shared" ca="1" si="86"/>
        <v/>
      </c>
      <c r="N590" s="51" t="str">
        <f t="shared" ca="1" si="87"/>
        <v/>
      </c>
      <c r="O590" s="51" t="str">
        <f t="shared" ca="1" si="88"/>
        <v/>
      </c>
    </row>
    <row r="591" spans="1:15">
      <c r="A591" s="180" t="str">
        <f t="shared" ca="1" si="81"/>
        <v/>
      </c>
      <c r="B591" s="44" t="str">
        <f t="shared" ca="1" si="82"/>
        <v/>
      </c>
      <c r="C591" s="31" t="str">
        <f t="shared" ca="1" si="80"/>
        <v/>
      </c>
      <c r="D591" s="32" t="str">
        <f t="shared" ca="1" si="83"/>
        <v/>
      </c>
      <c r="E591" s="44" t="str">
        <f t="shared" ca="1" si="84"/>
        <v/>
      </c>
      <c r="F591" s="31" t="str">
        <f t="shared" ca="1" si="85"/>
        <v/>
      </c>
      <c r="G591" s="77" t="str">
        <f t="shared" ca="1" si="86"/>
        <v/>
      </c>
      <c r="N591" s="51" t="str">
        <f t="shared" ca="1" si="87"/>
        <v/>
      </c>
      <c r="O591" s="51" t="str">
        <f t="shared" ca="1" si="88"/>
        <v/>
      </c>
    </row>
    <row r="592" spans="1:15">
      <c r="A592" s="180" t="str">
        <f t="shared" ca="1" si="81"/>
        <v/>
      </c>
      <c r="B592" s="44" t="str">
        <f t="shared" ca="1" si="82"/>
        <v/>
      </c>
      <c r="C592" s="31" t="str">
        <f t="shared" ref="C592:C655" ca="1" si="89">IF(ISERROR(B592-2),"",-1*(B592-$B$14)*$B$8*$B$5*10^(-4))</f>
        <v/>
      </c>
      <c r="D592" s="32" t="str">
        <f t="shared" ca="1" si="83"/>
        <v/>
      </c>
      <c r="E592" s="44" t="str">
        <f t="shared" ca="1" si="84"/>
        <v/>
      </c>
      <c r="F592" s="31" t="str">
        <f t="shared" ca="1" si="85"/>
        <v/>
      </c>
      <c r="G592" s="77" t="str">
        <f t="shared" ca="1" si="86"/>
        <v/>
      </c>
      <c r="N592" s="51" t="str">
        <f t="shared" ca="1" si="87"/>
        <v/>
      </c>
      <c r="O592" s="51" t="str">
        <f t="shared" ca="1" si="88"/>
        <v/>
      </c>
    </row>
    <row r="593" spans="1:15">
      <c r="A593" s="180" t="str">
        <f t="shared" ca="1" si="81"/>
        <v/>
      </c>
      <c r="B593" s="44" t="str">
        <f t="shared" ca="1" si="82"/>
        <v/>
      </c>
      <c r="C593" s="31" t="str">
        <f t="shared" ca="1" si="89"/>
        <v/>
      </c>
      <c r="D593" s="32" t="str">
        <f t="shared" ca="1" si="83"/>
        <v/>
      </c>
      <c r="E593" s="44" t="str">
        <f t="shared" ca="1" si="84"/>
        <v/>
      </c>
      <c r="F593" s="31" t="str">
        <f t="shared" ca="1" si="85"/>
        <v/>
      </c>
      <c r="G593" s="77" t="str">
        <f t="shared" ca="1" si="86"/>
        <v/>
      </c>
      <c r="N593" s="51" t="str">
        <f t="shared" ca="1" si="87"/>
        <v/>
      </c>
      <c r="O593" s="51" t="str">
        <f t="shared" ca="1" si="88"/>
        <v/>
      </c>
    </row>
    <row r="594" spans="1:15">
      <c r="A594" s="180" t="str">
        <f t="shared" ca="1" si="81"/>
        <v/>
      </c>
      <c r="B594" s="44" t="str">
        <f t="shared" ca="1" si="82"/>
        <v/>
      </c>
      <c r="C594" s="31" t="str">
        <f t="shared" ca="1" si="89"/>
        <v/>
      </c>
      <c r="D594" s="32" t="str">
        <f t="shared" ca="1" si="83"/>
        <v/>
      </c>
      <c r="E594" s="44" t="str">
        <f t="shared" ca="1" si="84"/>
        <v/>
      </c>
      <c r="F594" s="31" t="str">
        <f t="shared" ca="1" si="85"/>
        <v/>
      </c>
      <c r="G594" s="77" t="str">
        <f t="shared" ca="1" si="86"/>
        <v/>
      </c>
      <c r="N594" s="51" t="str">
        <f t="shared" ca="1" si="87"/>
        <v/>
      </c>
      <c r="O594" s="51" t="str">
        <f t="shared" ca="1" si="88"/>
        <v/>
      </c>
    </row>
    <row r="595" spans="1:15">
      <c r="A595" s="180" t="str">
        <f t="shared" ca="1" si="81"/>
        <v/>
      </c>
      <c r="B595" s="44" t="str">
        <f t="shared" ca="1" si="82"/>
        <v/>
      </c>
      <c r="C595" s="31" t="str">
        <f t="shared" ca="1" si="89"/>
        <v/>
      </c>
      <c r="D595" s="32" t="str">
        <f t="shared" ca="1" si="83"/>
        <v/>
      </c>
      <c r="E595" s="44" t="str">
        <f t="shared" ca="1" si="84"/>
        <v/>
      </c>
      <c r="F595" s="31" t="str">
        <f t="shared" ca="1" si="85"/>
        <v/>
      </c>
      <c r="G595" s="77" t="str">
        <f t="shared" ca="1" si="86"/>
        <v/>
      </c>
      <c r="N595" s="51" t="str">
        <f t="shared" ca="1" si="87"/>
        <v/>
      </c>
      <c r="O595" s="51" t="str">
        <f t="shared" ca="1" si="88"/>
        <v/>
      </c>
    </row>
    <row r="596" spans="1:15">
      <c r="A596" s="180" t="str">
        <f t="shared" ca="1" si="81"/>
        <v/>
      </c>
      <c r="B596" s="44" t="str">
        <f t="shared" ca="1" si="82"/>
        <v/>
      </c>
      <c r="C596" s="31" t="str">
        <f t="shared" ca="1" si="89"/>
        <v/>
      </c>
      <c r="D596" s="32" t="str">
        <f t="shared" ca="1" si="83"/>
        <v/>
      </c>
      <c r="E596" s="44" t="str">
        <f t="shared" ca="1" si="84"/>
        <v/>
      </c>
      <c r="F596" s="31" t="str">
        <f t="shared" ca="1" si="85"/>
        <v/>
      </c>
      <c r="G596" s="77" t="str">
        <f t="shared" ca="1" si="86"/>
        <v/>
      </c>
      <c r="N596" s="51" t="str">
        <f t="shared" ca="1" si="87"/>
        <v/>
      </c>
      <c r="O596" s="51" t="str">
        <f t="shared" ca="1" si="88"/>
        <v/>
      </c>
    </row>
    <row r="597" spans="1:15">
      <c r="A597" s="180" t="str">
        <f t="shared" ca="1" si="81"/>
        <v/>
      </c>
      <c r="B597" s="44" t="str">
        <f t="shared" ca="1" si="82"/>
        <v/>
      </c>
      <c r="C597" s="31" t="str">
        <f t="shared" ca="1" si="89"/>
        <v/>
      </c>
      <c r="D597" s="32" t="str">
        <f t="shared" ca="1" si="83"/>
        <v/>
      </c>
      <c r="E597" s="44" t="str">
        <f t="shared" ca="1" si="84"/>
        <v/>
      </c>
      <c r="F597" s="31" t="str">
        <f t="shared" ca="1" si="85"/>
        <v/>
      </c>
      <c r="G597" s="77" t="str">
        <f t="shared" ca="1" si="86"/>
        <v/>
      </c>
      <c r="N597" s="51" t="str">
        <f t="shared" ca="1" si="87"/>
        <v/>
      </c>
      <c r="O597" s="51" t="str">
        <f t="shared" ca="1" si="88"/>
        <v/>
      </c>
    </row>
    <row r="598" spans="1:15">
      <c r="A598" s="180" t="str">
        <f t="shared" ca="1" si="81"/>
        <v/>
      </c>
      <c r="B598" s="44" t="str">
        <f t="shared" ca="1" si="82"/>
        <v/>
      </c>
      <c r="C598" s="31" t="str">
        <f t="shared" ca="1" si="89"/>
        <v/>
      </c>
      <c r="D598" s="32" t="str">
        <f t="shared" ca="1" si="83"/>
        <v/>
      </c>
      <c r="E598" s="44" t="str">
        <f t="shared" ca="1" si="84"/>
        <v/>
      </c>
      <c r="F598" s="31" t="str">
        <f t="shared" ca="1" si="85"/>
        <v/>
      </c>
      <c r="G598" s="77" t="str">
        <f t="shared" ca="1" si="86"/>
        <v/>
      </c>
      <c r="N598" s="51" t="str">
        <f t="shared" ca="1" si="87"/>
        <v/>
      </c>
      <c r="O598" s="51" t="str">
        <f t="shared" ca="1" si="88"/>
        <v/>
      </c>
    </row>
    <row r="599" spans="1:15">
      <c r="A599" s="180" t="str">
        <f t="shared" ca="1" si="81"/>
        <v/>
      </c>
      <c r="B599" s="44" t="str">
        <f t="shared" ca="1" si="82"/>
        <v/>
      </c>
      <c r="C599" s="31" t="str">
        <f t="shared" ca="1" si="89"/>
        <v/>
      </c>
      <c r="D599" s="32" t="str">
        <f t="shared" ca="1" si="83"/>
        <v/>
      </c>
      <c r="E599" s="44" t="str">
        <f t="shared" ca="1" si="84"/>
        <v/>
      </c>
      <c r="F599" s="31" t="str">
        <f t="shared" ca="1" si="85"/>
        <v/>
      </c>
      <c r="G599" s="77" t="str">
        <f t="shared" ca="1" si="86"/>
        <v/>
      </c>
      <c r="N599" s="51" t="str">
        <f t="shared" ca="1" si="87"/>
        <v/>
      </c>
      <c r="O599" s="51" t="str">
        <f t="shared" ca="1" si="88"/>
        <v/>
      </c>
    </row>
    <row r="600" spans="1:15">
      <c r="A600" s="180" t="str">
        <f t="shared" ca="1" si="81"/>
        <v/>
      </c>
      <c r="B600" s="44" t="str">
        <f t="shared" ca="1" si="82"/>
        <v/>
      </c>
      <c r="C600" s="31" t="str">
        <f t="shared" ca="1" si="89"/>
        <v/>
      </c>
      <c r="D600" s="32" t="str">
        <f t="shared" ca="1" si="83"/>
        <v/>
      </c>
      <c r="E600" s="44" t="str">
        <f t="shared" ca="1" si="84"/>
        <v/>
      </c>
      <c r="F600" s="31" t="str">
        <f t="shared" ca="1" si="85"/>
        <v/>
      </c>
      <c r="G600" s="77" t="str">
        <f t="shared" ca="1" si="86"/>
        <v/>
      </c>
      <c r="N600" s="51" t="str">
        <f t="shared" ca="1" si="87"/>
        <v/>
      </c>
      <c r="O600" s="51" t="str">
        <f t="shared" ca="1" si="88"/>
        <v/>
      </c>
    </row>
    <row r="601" spans="1:15">
      <c r="A601" s="180" t="str">
        <f t="shared" ca="1" si="81"/>
        <v/>
      </c>
      <c r="B601" s="44" t="str">
        <f t="shared" ca="1" si="82"/>
        <v/>
      </c>
      <c r="C601" s="31" t="str">
        <f t="shared" ca="1" si="89"/>
        <v/>
      </c>
      <c r="D601" s="32" t="str">
        <f t="shared" ca="1" si="83"/>
        <v/>
      </c>
      <c r="E601" s="44" t="str">
        <f t="shared" ca="1" si="84"/>
        <v/>
      </c>
      <c r="F601" s="31" t="str">
        <f t="shared" ca="1" si="85"/>
        <v/>
      </c>
      <c r="G601" s="77" t="str">
        <f t="shared" ca="1" si="86"/>
        <v/>
      </c>
      <c r="N601" s="51" t="str">
        <f t="shared" ca="1" si="87"/>
        <v/>
      </c>
      <c r="O601" s="51" t="str">
        <f t="shared" ca="1" si="88"/>
        <v/>
      </c>
    </row>
    <row r="602" spans="1:15">
      <c r="A602" s="180" t="str">
        <f t="shared" ca="1" si="81"/>
        <v/>
      </c>
      <c r="B602" s="44" t="str">
        <f t="shared" ca="1" si="82"/>
        <v/>
      </c>
      <c r="C602" s="31" t="str">
        <f t="shared" ca="1" si="89"/>
        <v/>
      </c>
      <c r="D602" s="32" t="str">
        <f t="shared" ca="1" si="83"/>
        <v/>
      </c>
      <c r="E602" s="44" t="str">
        <f t="shared" ca="1" si="84"/>
        <v/>
      </c>
      <c r="F602" s="31" t="str">
        <f t="shared" ca="1" si="85"/>
        <v/>
      </c>
      <c r="G602" s="77" t="str">
        <f t="shared" ca="1" si="86"/>
        <v/>
      </c>
      <c r="N602" s="51" t="str">
        <f t="shared" ca="1" si="87"/>
        <v/>
      </c>
      <c r="O602" s="51" t="str">
        <f t="shared" ca="1" si="88"/>
        <v/>
      </c>
    </row>
    <row r="603" spans="1:15">
      <c r="A603" s="180" t="str">
        <f t="shared" ca="1" si="81"/>
        <v/>
      </c>
      <c r="B603" s="44" t="str">
        <f t="shared" ca="1" si="82"/>
        <v/>
      </c>
      <c r="C603" s="31" t="str">
        <f t="shared" ca="1" si="89"/>
        <v/>
      </c>
      <c r="D603" s="32" t="str">
        <f t="shared" ca="1" si="83"/>
        <v/>
      </c>
      <c r="E603" s="44" t="str">
        <f t="shared" ca="1" si="84"/>
        <v/>
      </c>
      <c r="F603" s="31" t="str">
        <f t="shared" ca="1" si="85"/>
        <v/>
      </c>
      <c r="G603" s="77" t="str">
        <f t="shared" ca="1" si="86"/>
        <v/>
      </c>
      <c r="N603" s="51" t="str">
        <f t="shared" ca="1" si="87"/>
        <v/>
      </c>
      <c r="O603" s="51" t="str">
        <f t="shared" ca="1" si="88"/>
        <v/>
      </c>
    </row>
    <row r="604" spans="1:15">
      <c r="A604" s="180" t="str">
        <f t="shared" ca="1" si="81"/>
        <v/>
      </c>
      <c r="B604" s="44" t="str">
        <f t="shared" ca="1" si="82"/>
        <v/>
      </c>
      <c r="C604" s="31" t="str">
        <f t="shared" ca="1" si="89"/>
        <v/>
      </c>
      <c r="D604" s="32" t="str">
        <f t="shared" ca="1" si="83"/>
        <v/>
      </c>
      <c r="E604" s="44" t="str">
        <f t="shared" ca="1" si="84"/>
        <v/>
      </c>
      <c r="F604" s="31" t="str">
        <f t="shared" ca="1" si="85"/>
        <v/>
      </c>
      <c r="G604" s="77" t="str">
        <f t="shared" ca="1" si="86"/>
        <v/>
      </c>
      <c r="N604" s="51" t="str">
        <f t="shared" ca="1" si="87"/>
        <v/>
      </c>
      <c r="O604" s="51" t="str">
        <f t="shared" ca="1" si="88"/>
        <v/>
      </c>
    </row>
    <row r="605" spans="1:15">
      <c r="A605" s="180" t="str">
        <f t="shared" ca="1" si="81"/>
        <v/>
      </c>
      <c r="B605" s="44" t="str">
        <f t="shared" ca="1" si="82"/>
        <v/>
      </c>
      <c r="C605" s="31" t="str">
        <f t="shared" ca="1" si="89"/>
        <v/>
      </c>
      <c r="D605" s="32" t="str">
        <f t="shared" ca="1" si="83"/>
        <v/>
      </c>
      <c r="E605" s="44" t="str">
        <f t="shared" ca="1" si="84"/>
        <v/>
      </c>
      <c r="F605" s="31" t="str">
        <f t="shared" ca="1" si="85"/>
        <v/>
      </c>
      <c r="G605" s="77" t="str">
        <f t="shared" ca="1" si="86"/>
        <v/>
      </c>
      <c r="N605" s="51" t="str">
        <f t="shared" ca="1" si="87"/>
        <v/>
      </c>
      <c r="O605" s="51" t="str">
        <f t="shared" ca="1" si="88"/>
        <v/>
      </c>
    </row>
    <row r="606" spans="1:15">
      <c r="A606" s="180" t="str">
        <f t="shared" ca="1" si="81"/>
        <v/>
      </c>
      <c r="B606" s="44" t="str">
        <f t="shared" ca="1" si="82"/>
        <v/>
      </c>
      <c r="C606" s="31" t="str">
        <f t="shared" ca="1" si="89"/>
        <v/>
      </c>
      <c r="D606" s="32" t="str">
        <f t="shared" ca="1" si="83"/>
        <v/>
      </c>
      <c r="E606" s="44" t="str">
        <f t="shared" ca="1" si="84"/>
        <v/>
      </c>
      <c r="F606" s="31" t="str">
        <f t="shared" ca="1" si="85"/>
        <v/>
      </c>
      <c r="G606" s="77" t="str">
        <f t="shared" ca="1" si="86"/>
        <v/>
      </c>
      <c r="N606" s="51" t="str">
        <f t="shared" ca="1" si="87"/>
        <v/>
      </c>
      <c r="O606" s="51" t="str">
        <f t="shared" ca="1" si="88"/>
        <v/>
      </c>
    </row>
    <row r="607" spans="1:15">
      <c r="A607" s="180" t="str">
        <f t="shared" ref="A607:A670" ca="1" si="90">IF(AND(ISBLANK(P596), A606 = $P$1),NOW(),IF(ISBLANK(P596),"",P596))</f>
        <v/>
      </c>
      <c r="B607" s="44" t="str">
        <f t="shared" ref="B607:B670" ca="1" si="91">IF(COUNTIF(J:J,A607)=1,VLOOKUP(A607,J:K,2), IF(COUNTIF(J:J,A607)=0,$B$10,""))</f>
        <v/>
      </c>
      <c r="C607" s="31" t="str">
        <f t="shared" ca="1" si="89"/>
        <v/>
      </c>
      <c r="D607" s="32" t="str">
        <f t="shared" ref="D607:D670" ca="1" si="92">IF(ISERROR(B607-2),"",ROUNDUP(A607-$A$14,0)/360*$B$6*$B$5)</f>
        <v/>
      </c>
      <c r="E607" s="44" t="str">
        <f t="shared" ref="E607:E670" ca="1" si="93">IF(COUNTIF(J:J,A607)=1,VLOOKUP(A607,L:M,2), IF(COUNTIF(J:J,A607)=0,$C$10,""))</f>
        <v/>
      </c>
      <c r="F607" s="31" t="str">
        <f t="shared" ref="F607:F670" ca="1" si="94">IF(ISERROR(B607-2),"",(E607-$E$14)*$C$5*100)</f>
        <v/>
      </c>
      <c r="G607" s="77" t="str">
        <f t="shared" ref="G607:G670" ca="1" si="95">IF(ISERROR(B607-2),"",C607+D607+F607)</f>
        <v/>
      </c>
      <c r="N607" s="51" t="str">
        <f t="shared" ca="1" si="87"/>
        <v/>
      </c>
      <c r="O607" s="51" t="str">
        <f t="shared" ca="1" si="88"/>
        <v/>
      </c>
    </row>
    <row r="608" spans="1:15">
      <c r="A608" s="180" t="str">
        <f t="shared" ca="1" si="90"/>
        <v/>
      </c>
      <c r="B608" s="44" t="str">
        <f t="shared" ca="1" si="91"/>
        <v/>
      </c>
      <c r="C608" s="31" t="str">
        <f t="shared" ca="1" si="89"/>
        <v/>
      </c>
      <c r="D608" s="32" t="str">
        <f t="shared" ca="1" si="92"/>
        <v/>
      </c>
      <c r="E608" s="44" t="str">
        <f t="shared" ca="1" si="93"/>
        <v/>
      </c>
      <c r="F608" s="31" t="str">
        <f t="shared" ca="1" si="94"/>
        <v/>
      </c>
      <c r="G608" s="77" t="str">
        <f t="shared" ca="1" si="95"/>
        <v/>
      </c>
      <c r="N608" s="51" t="str">
        <f t="shared" ca="1" si="87"/>
        <v/>
      </c>
      <c r="O608" s="51" t="str">
        <f t="shared" ca="1" si="88"/>
        <v/>
      </c>
    </row>
    <row r="609" spans="1:15">
      <c r="A609" s="180" t="str">
        <f t="shared" ca="1" si="90"/>
        <v/>
      </c>
      <c r="B609" s="44" t="str">
        <f t="shared" ca="1" si="91"/>
        <v/>
      </c>
      <c r="C609" s="31" t="str">
        <f t="shared" ca="1" si="89"/>
        <v/>
      </c>
      <c r="D609" s="32" t="str">
        <f t="shared" ca="1" si="92"/>
        <v/>
      </c>
      <c r="E609" s="44" t="str">
        <f t="shared" ca="1" si="93"/>
        <v/>
      </c>
      <c r="F609" s="31" t="str">
        <f t="shared" ca="1" si="94"/>
        <v/>
      </c>
      <c r="G609" s="77" t="str">
        <f t="shared" ca="1" si="95"/>
        <v/>
      </c>
      <c r="N609" s="51" t="str">
        <f t="shared" ca="1" si="87"/>
        <v/>
      </c>
      <c r="O609" s="51" t="str">
        <f t="shared" ca="1" si="88"/>
        <v/>
      </c>
    </row>
    <row r="610" spans="1:15">
      <c r="A610" s="180" t="str">
        <f t="shared" ca="1" si="90"/>
        <v/>
      </c>
      <c r="B610" s="44" t="str">
        <f t="shared" ca="1" si="91"/>
        <v/>
      </c>
      <c r="C610" s="31" t="str">
        <f t="shared" ca="1" si="89"/>
        <v/>
      </c>
      <c r="D610" s="32" t="str">
        <f t="shared" ca="1" si="92"/>
        <v/>
      </c>
      <c r="E610" s="44" t="str">
        <f t="shared" ca="1" si="93"/>
        <v/>
      </c>
      <c r="F610" s="31" t="str">
        <f t="shared" ca="1" si="94"/>
        <v/>
      </c>
      <c r="G610" s="77" t="str">
        <f t="shared" ca="1" si="95"/>
        <v/>
      </c>
      <c r="N610" s="51" t="str">
        <f t="shared" ca="1" si="87"/>
        <v/>
      </c>
      <c r="O610" s="51" t="str">
        <f t="shared" ca="1" si="88"/>
        <v/>
      </c>
    </row>
    <row r="611" spans="1:15">
      <c r="A611" s="180" t="str">
        <f t="shared" ca="1" si="90"/>
        <v/>
      </c>
      <c r="B611" s="44" t="str">
        <f t="shared" ca="1" si="91"/>
        <v/>
      </c>
      <c r="C611" s="31" t="str">
        <f t="shared" ca="1" si="89"/>
        <v/>
      </c>
      <c r="D611" s="32" t="str">
        <f t="shared" ca="1" si="92"/>
        <v/>
      </c>
      <c r="E611" s="44" t="str">
        <f t="shared" ca="1" si="93"/>
        <v/>
      </c>
      <c r="F611" s="31" t="str">
        <f t="shared" ca="1" si="94"/>
        <v/>
      </c>
      <c r="G611" s="77" t="str">
        <f t="shared" ca="1" si="95"/>
        <v/>
      </c>
      <c r="N611" s="51" t="str">
        <f t="shared" ca="1" si="87"/>
        <v/>
      </c>
      <c r="O611" s="51" t="str">
        <f t="shared" ca="1" si="88"/>
        <v/>
      </c>
    </row>
    <row r="612" spans="1:15">
      <c r="A612" s="180" t="str">
        <f t="shared" ca="1" si="90"/>
        <v/>
      </c>
      <c r="B612" s="44" t="str">
        <f t="shared" ca="1" si="91"/>
        <v/>
      </c>
      <c r="C612" s="31" t="str">
        <f t="shared" ca="1" si="89"/>
        <v/>
      </c>
      <c r="D612" s="32" t="str">
        <f t="shared" ca="1" si="92"/>
        <v/>
      </c>
      <c r="E612" s="44" t="str">
        <f t="shared" ca="1" si="93"/>
        <v/>
      </c>
      <c r="F612" s="31" t="str">
        <f t="shared" ca="1" si="94"/>
        <v/>
      </c>
      <c r="G612" s="77" t="str">
        <f t="shared" ca="1" si="95"/>
        <v/>
      </c>
      <c r="N612" s="51" t="str">
        <f t="shared" ca="1" si="87"/>
        <v/>
      </c>
      <c r="O612" s="51" t="str">
        <f t="shared" ca="1" si="88"/>
        <v/>
      </c>
    </row>
    <row r="613" spans="1:15">
      <c r="A613" s="180" t="str">
        <f t="shared" ca="1" si="90"/>
        <v/>
      </c>
      <c r="B613" s="44" t="str">
        <f t="shared" ca="1" si="91"/>
        <v/>
      </c>
      <c r="C613" s="31" t="str">
        <f t="shared" ca="1" si="89"/>
        <v/>
      </c>
      <c r="D613" s="32" t="str">
        <f t="shared" ca="1" si="92"/>
        <v/>
      </c>
      <c r="E613" s="44" t="str">
        <f t="shared" ca="1" si="93"/>
        <v/>
      </c>
      <c r="F613" s="31" t="str">
        <f t="shared" ca="1" si="94"/>
        <v/>
      </c>
      <c r="G613" s="77" t="str">
        <f t="shared" ca="1" si="95"/>
        <v/>
      </c>
      <c r="N613" s="51" t="str">
        <f t="shared" ca="1" si="87"/>
        <v/>
      </c>
      <c r="O613" s="51" t="str">
        <f t="shared" ca="1" si="88"/>
        <v/>
      </c>
    </row>
    <row r="614" spans="1:15">
      <c r="A614" s="180" t="str">
        <f t="shared" ca="1" si="90"/>
        <v/>
      </c>
      <c r="B614" s="44" t="str">
        <f t="shared" ca="1" si="91"/>
        <v/>
      </c>
      <c r="C614" s="31" t="str">
        <f t="shared" ca="1" si="89"/>
        <v/>
      </c>
      <c r="D614" s="32" t="str">
        <f t="shared" ca="1" si="92"/>
        <v/>
      </c>
      <c r="E614" s="44" t="str">
        <f t="shared" ca="1" si="93"/>
        <v/>
      </c>
      <c r="F614" s="31" t="str">
        <f t="shared" ca="1" si="94"/>
        <v/>
      </c>
      <c r="G614" s="77" t="str">
        <f t="shared" ca="1" si="95"/>
        <v/>
      </c>
      <c r="N614" s="51" t="str">
        <f t="shared" ca="1" si="87"/>
        <v/>
      </c>
      <c r="O614" s="51" t="str">
        <f t="shared" ca="1" si="88"/>
        <v/>
      </c>
    </row>
    <row r="615" spans="1:15">
      <c r="A615" s="180" t="str">
        <f t="shared" ca="1" si="90"/>
        <v/>
      </c>
      <c r="B615" s="44" t="str">
        <f t="shared" ca="1" si="91"/>
        <v/>
      </c>
      <c r="C615" s="31" t="str">
        <f t="shared" ca="1" si="89"/>
        <v/>
      </c>
      <c r="D615" s="32" t="str">
        <f t="shared" ca="1" si="92"/>
        <v/>
      </c>
      <c r="E615" s="44" t="str">
        <f t="shared" ca="1" si="93"/>
        <v/>
      </c>
      <c r="F615" s="31" t="str">
        <f t="shared" ca="1" si="94"/>
        <v/>
      </c>
      <c r="G615" s="77" t="str">
        <f t="shared" ca="1" si="95"/>
        <v/>
      </c>
      <c r="N615" s="51" t="str">
        <f t="shared" ca="1" si="87"/>
        <v/>
      </c>
      <c r="O615" s="51" t="str">
        <f t="shared" ca="1" si="88"/>
        <v/>
      </c>
    </row>
    <row r="616" spans="1:15">
      <c r="A616" s="180" t="str">
        <f t="shared" ca="1" si="90"/>
        <v/>
      </c>
      <c r="B616" s="44" t="str">
        <f t="shared" ca="1" si="91"/>
        <v/>
      </c>
      <c r="C616" s="31" t="str">
        <f t="shared" ca="1" si="89"/>
        <v/>
      </c>
      <c r="D616" s="32" t="str">
        <f t="shared" ca="1" si="92"/>
        <v/>
      </c>
      <c r="E616" s="44" t="str">
        <f t="shared" ca="1" si="93"/>
        <v/>
      </c>
      <c r="F616" s="31" t="str">
        <f t="shared" ca="1" si="94"/>
        <v/>
      </c>
      <c r="G616" s="77" t="str">
        <f t="shared" ca="1" si="95"/>
        <v/>
      </c>
      <c r="N616" s="51" t="str">
        <f t="shared" ca="1" si="87"/>
        <v/>
      </c>
      <c r="O616" s="51" t="str">
        <f t="shared" ca="1" si="88"/>
        <v/>
      </c>
    </row>
    <row r="617" spans="1:15">
      <c r="A617" s="180" t="str">
        <f t="shared" ca="1" si="90"/>
        <v/>
      </c>
      <c r="B617" s="44" t="str">
        <f t="shared" ca="1" si="91"/>
        <v/>
      </c>
      <c r="C617" s="31" t="str">
        <f t="shared" ca="1" si="89"/>
        <v/>
      </c>
      <c r="D617" s="32" t="str">
        <f t="shared" ca="1" si="92"/>
        <v/>
      </c>
      <c r="E617" s="44" t="str">
        <f t="shared" ca="1" si="93"/>
        <v/>
      </c>
      <c r="F617" s="31" t="str">
        <f t="shared" ca="1" si="94"/>
        <v/>
      </c>
      <c r="G617" s="77" t="str">
        <f t="shared" ca="1" si="95"/>
        <v/>
      </c>
      <c r="N617" s="51" t="str">
        <f t="shared" ca="1" si="87"/>
        <v/>
      </c>
      <c r="O617" s="51" t="str">
        <f t="shared" ca="1" si="88"/>
        <v/>
      </c>
    </row>
    <row r="618" spans="1:15">
      <c r="A618" s="180" t="str">
        <f t="shared" ca="1" si="90"/>
        <v/>
      </c>
      <c r="B618" s="44" t="str">
        <f t="shared" ca="1" si="91"/>
        <v/>
      </c>
      <c r="C618" s="31" t="str">
        <f t="shared" ca="1" si="89"/>
        <v/>
      </c>
      <c r="D618" s="32" t="str">
        <f t="shared" ca="1" si="92"/>
        <v/>
      </c>
      <c r="E618" s="44" t="str">
        <f t="shared" ca="1" si="93"/>
        <v/>
      </c>
      <c r="F618" s="31" t="str">
        <f t="shared" ca="1" si="94"/>
        <v/>
      </c>
      <c r="G618" s="77" t="str">
        <f t="shared" ca="1" si="95"/>
        <v/>
      </c>
      <c r="N618" s="51" t="str">
        <f t="shared" ca="1" si="87"/>
        <v/>
      </c>
      <c r="O618" s="51" t="str">
        <f t="shared" ca="1" si="88"/>
        <v/>
      </c>
    </row>
    <row r="619" spans="1:15">
      <c r="A619" s="180" t="str">
        <f t="shared" ca="1" si="90"/>
        <v/>
      </c>
      <c r="B619" s="44" t="str">
        <f t="shared" ca="1" si="91"/>
        <v/>
      </c>
      <c r="C619" s="31" t="str">
        <f t="shared" ca="1" si="89"/>
        <v/>
      </c>
      <c r="D619" s="32" t="str">
        <f t="shared" ca="1" si="92"/>
        <v/>
      </c>
      <c r="E619" s="44" t="str">
        <f t="shared" ca="1" si="93"/>
        <v/>
      </c>
      <c r="F619" s="31" t="str">
        <f t="shared" ca="1" si="94"/>
        <v/>
      </c>
      <c r="G619" s="77" t="str">
        <f t="shared" ca="1" si="95"/>
        <v/>
      </c>
      <c r="N619" s="51" t="str">
        <f t="shared" ca="1" si="87"/>
        <v/>
      </c>
      <c r="O619" s="51" t="str">
        <f t="shared" ca="1" si="88"/>
        <v/>
      </c>
    </row>
    <row r="620" spans="1:15">
      <c r="A620" s="180" t="str">
        <f t="shared" ca="1" si="90"/>
        <v/>
      </c>
      <c r="B620" s="44" t="str">
        <f t="shared" ca="1" si="91"/>
        <v/>
      </c>
      <c r="C620" s="31" t="str">
        <f t="shared" ca="1" si="89"/>
        <v/>
      </c>
      <c r="D620" s="32" t="str">
        <f t="shared" ca="1" si="92"/>
        <v/>
      </c>
      <c r="E620" s="44" t="str">
        <f t="shared" ca="1" si="93"/>
        <v/>
      </c>
      <c r="F620" s="31" t="str">
        <f t="shared" ca="1" si="94"/>
        <v/>
      </c>
      <c r="G620" s="77" t="str">
        <f t="shared" ca="1" si="95"/>
        <v/>
      </c>
      <c r="N620" s="51" t="str">
        <f t="shared" ca="1" si="87"/>
        <v/>
      </c>
      <c r="O620" s="51" t="str">
        <f t="shared" ca="1" si="88"/>
        <v/>
      </c>
    </row>
    <row r="621" spans="1:15">
      <c r="A621" s="180" t="str">
        <f t="shared" ca="1" si="90"/>
        <v/>
      </c>
      <c r="B621" s="44" t="str">
        <f t="shared" ca="1" si="91"/>
        <v/>
      </c>
      <c r="C621" s="31" t="str">
        <f t="shared" ca="1" si="89"/>
        <v/>
      </c>
      <c r="D621" s="32" t="str">
        <f t="shared" ca="1" si="92"/>
        <v/>
      </c>
      <c r="E621" s="44" t="str">
        <f t="shared" ca="1" si="93"/>
        <v/>
      </c>
      <c r="F621" s="31" t="str">
        <f t="shared" ca="1" si="94"/>
        <v/>
      </c>
      <c r="G621" s="77" t="str">
        <f t="shared" ca="1" si="95"/>
        <v/>
      </c>
      <c r="N621" s="51" t="str">
        <f t="shared" ca="1" si="87"/>
        <v/>
      </c>
      <c r="O621" s="51" t="str">
        <f t="shared" ca="1" si="88"/>
        <v/>
      </c>
    </row>
    <row r="622" spans="1:15">
      <c r="A622" s="180" t="str">
        <f t="shared" ca="1" si="90"/>
        <v/>
      </c>
      <c r="B622" s="44" t="str">
        <f t="shared" ca="1" si="91"/>
        <v/>
      </c>
      <c r="C622" s="31" t="str">
        <f t="shared" ca="1" si="89"/>
        <v/>
      </c>
      <c r="D622" s="32" t="str">
        <f t="shared" ca="1" si="92"/>
        <v/>
      </c>
      <c r="E622" s="44" t="str">
        <f t="shared" ca="1" si="93"/>
        <v/>
      </c>
      <c r="F622" s="31" t="str">
        <f t="shared" ca="1" si="94"/>
        <v/>
      </c>
      <c r="G622" s="77" t="str">
        <f t="shared" ca="1" si="95"/>
        <v/>
      </c>
      <c r="N622" s="51" t="str">
        <f t="shared" ca="1" si="87"/>
        <v/>
      </c>
      <c r="O622" s="51" t="str">
        <f t="shared" ca="1" si="88"/>
        <v/>
      </c>
    </row>
    <row r="623" spans="1:15">
      <c r="A623" s="180" t="str">
        <f t="shared" ca="1" si="90"/>
        <v/>
      </c>
      <c r="B623" s="44" t="str">
        <f t="shared" ca="1" si="91"/>
        <v/>
      </c>
      <c r="C623" s="31" t="str">
        <f t="shared" ca="1" si="89"/>
        <v/>
      </c>
      <c r="D623" s="32" t="str">
        <f t="shared" ca="1" si="92"/>
        <v/>
      </c>
      <c r="E623" s="44" t="str">
        <f t="shared" ca="1" si="93"/>
        <v/>
      </c>
      <c r="F623" s="31" t="str">
        <f t="shared" ca="1" si="94"/>
        <v/>
      </c>
      <c r="G623" s="77" t="str">
        <f t="shared" ca="1" si="95"/>
        <v/>
      </c>
      <c r="N623" s="51" t="str">
        <f t="shared" ca="1" si="87"/>
        <v/>
      </c>
      <c r="O623" s="51" t="str">
        <f t="shared" ca="1" si="88"/>
        <v/>
      </c>
    </row>
    <row r="624" spans="1:15">
      <c r="A624" s="180" t="str">
        <f t="shared" ca="1" si="90"/>
        <v/>
      </c>
      <c r="B624" s="44" t="str">
        <f t="shared" ca="1" si="91"/>
        <v/>
      </c>
      <c r="C624" s="31" t="str">
        <f t="shared" ca="1" si="89"/>
        <v/>
      </c>
      <c r="D624" s="32" t="str">
        <f t="shared" ca="1" si="92"/>
        <v/>
      </c>
      <c r="E624" s="44" t="str">
        <f t="shared" ca="1" si="93"/>
        <v/>
      </c>
      <c r="F624" s="31" t="str">
        <f t="shared" ca="1" si="94"/>
        <v/>
      </c>
      <c r="G624" s="77" t="str">
        <f t="shared" ca="1" si="95"/>
        <v/>
      </c>
      <c r="N624" s="51" t="str">
        <f t="shared" ca="1" si="87"/>
        <v/>
      </c>
      <c r="O624" s="51" t="str">
        <f t="shared" ca="1" si="88"/>
        <v/>
      </c>
    </row>
    <row r="625" spans="1:15">
      <c r="A625" s="180" t="str">
        <f t="shared" ca="1" si="90"/>
        <v/>
      </c>
      <c r="B625" s="44" t="str">
        <f t="shared" ca="1" si="91"/>
        <v/>
      </c>
      <c r="C625" s="31" t="str">
        <f t="shared" ca="1" si="89"/>
        <v/>
      </c>
      <c r="D625" s="32" t="str">
        <f t="shared" ca="1" si="92"/>
        <v/>
      </c>
      <c r="E625" s="44" t="str">
        <f t="shared" ca="1" si="93"/>
        <v/>
      </c>
      <c r="F625" s="31" t="str">
        <f t="shared" ca="1" si="94"/>
        <v/>
      </c>
      <c r="G625" s="77" t="str">
        <f t="shared" ca="1" si="95"/>
        <v/>
      </c>
      <c r="N625" s="51" t="str">
        <f t="shared" ca="1" si="87"/>
        <v/>
      </c>
      <c r="O625" s="51" t="str">
        <f t="shared" ca="1" si="88"/>
        <v/>
      </c>
    </row>
    <row r="626" spans="1:15">
      <c r="A626" s="180" t="str">
        <f t="shared" ca="1" si="90"/>
        <v/>
      </c>
      <c r="B626" s="44" t="str">
        <f t="shared" ca="1" si="91"/>
        <v/>
      </c>
      <c r="C626" s="31" t="str">
        <f t="shared" ca="1" si="89"/>
        <v/>
      </c>
      <c r="D626" s="32" t="str">
        <f t="shared" ca="1" si="92"/>
        <v/>
      </c>
      <c r="E626" s="44" t="str">
        <f t="shared" ca="1" si="93"/>
        <v/>
      </c>
      <c r="F626" s="31" t="str">
        <f t="shared" ca="1" si="94"/>
        <v/>
      </c>
      <c r="G626" s="77" t="str">
        <f t="shared" ca="1" si="95"/>
        <v/>
      </c>
      <c r="N626" s="51" t="str">
        <f t="shared" ca="1" si="87"/>
        <v/>
      </c>
      <c r="O626" s="51" t="str">
        <f t="shared" ca="1" si="88"/>
        <v/>
      </c>
    </row>
    <row r="627" spans="1:15">
      <c r="A627" s="180" t="str">
        <f t="shared" ca="1" si="90"/>
        <v/>
      </c>
      <c r="B627" s="44" t="str">
        <f t="shared" ca="1" si="91"/>
        <v/>
      </c>
      <c r="C627" s="31" t="str">
        <f t="shared" ca="1" si="89"/>
        <v/>
      </c>
      <c r="D627" s="32" t="str">
        <f t="shared" ca="1" si="92"/>
        <v/>
      </c>
      <c r="E627" s="44" t="str">
        <f t="shared" ca="1" si="93"/>
        <v/>
      </c>
      <c r="F627" s="31" t="str">
        <f t="shared" ca="1" si="94"/>
        <v/>
      </c>
      <c r="G627" s="77" t="str">
        <f t="shared" ca="1" si="95"/>
        <v/>
      </c>
      <c r="N627" s="51" t="str">
        <f t="shared" ca="1" si="87"/>
        <v/>
      </c>
      <c r="O627" s="51" t="str">
        <f t="shared" ca="1" si="88"/>
        <v/>
      </c>
    </row>
    <row r="628" spans="1:15">
      <c r="A628" s="180" t="str">
        <f t="shared" ca="1" si="90"/>
        <v/>
      </c>
      <c r="B628" s="44" t="str">
        <f t="shared" ca="1" si="91"/>
        <v/>
      </c>
      <c r="C628" s="31" t="str">
        <f t="shared" ca="1" si="89"/>
        <v/>
      </c>
      <c r="D628" s="32" t="str">
        <f t="shared" ca="1" si="92"/>
        <v/>
      </c>
      <c r="E628" s="44" t="str">
        <f t="shared" ca="1" si="93"/>
        <v/>
      </c>
      <c r="F628" s="31" t="str">
        <f t="shared" ca="1" si="94"/>
        <v/>
      </c>
      <c r="G628" s="77" t="str">
        <f t="shared" ca="1" si="95"/>
        <v/>
      </c>
      <c r="N628" s="51" t="str">
        <f t="shared" ca="1" si="87"/>
        <v/>
      </c>
      <c r="O628" s="51" t="str">
        <f t="shared" ca="1" si="88"/>
        <v/>
      </c>
    </row>
    <row r="629" spans="1:15">
      <c r="A629" s="180" t="str">
        <f t="shared" ca="1" si="90"/>
        <v/>
      </c>
      <c r="B629" s="44" t="str">
        <f t="shared" ca="1" si="91"/>
        <v/>
      </c>
      <c r="C629" s="31" t="str">
        <f t="shared" ca="1" si="89"/>
        <v/>
      </c>
      <c r="D629" s="32" t="str">
        <f t="shared" ca="1" si="92"/>
        <v/>
      </c>
      <c r="E629" s="44" t="str">
        <f t="shared" ca="1" si="93"/>
        <v/>
      </c>
      <c r="F629" s="31" t="str">
        <f t="shared" ca="1" si="94"/>
        <v/>
      </c>
      <c r="G629" s="77" t="str">
        <f t="shared" ca="1" si="95"/>
        <v/>
      </c>
      <c r="N629" s="51" t="str">
        <f t="shared" ca="1" si="87"/>
        <v/>
      </c>
      <c r="O629" s="51" t="str">
        <f t="shared" ca="1" si="88"/>
        <v/>
      </c>
    </row>
    <row r="630" spans="1:15">
      <c r="A630" s="180" t="str">
        <f t="shared" ca="1" si="90"/>
        <v/>
      </c>
      <c r="B630" s="44" t="str">
        <f t="shared" ca="1" si="91"/>
        <v/>
      </c>
      <c r="C630" s="31" t="str">
        <f t="shared" ca="1" si="89"/>
        <v/>
      </c>
      <c r="D630" s="32" t="str">
        <f t="shared" ca="1" si="92"/>
        <v/>
      </c>
      <c r="E630" s="44" t="str">
        <f t="shared" ca="1" si="93"/>
        <v/>
      </c>
      <c r="F630" s="31" t="str">
        <f t="shared" ca="1" si="94"/>
        <v/>
      </c>
      <c r="G630" s="77" t="str">
        <f t="shared" ca="1" si="95"/>
        <v/>
      </c>
      <c r="N630" s="51" t="str">
        <f t="shared" ca="1" si="87"/>
        <v/>
      </c>
      <c r="O630" s="51" t="str">
        <f t="shared" ca="1" si="88"/>
        <v/>
      </c>
    </row>
    <row r="631" spans="1:15">
      <c r="A631" s="180" t="str">
        <f t="shared" ca="1" si="90"/>
        <v/>
      </c>
      <c r="B631" s="44" t="str">
        <f t="shared" ca="1" si="91"/>
        <v/>
      </c>
      <c r="C631" s="31" t="str">
        <f t="shared" ca="1" si="89"/>
        <v/>
      </c>
      <c r="D631" s="32" t="str">
        <f t="shared" ca="1" si="92"/>
        <v/>
      </c>
      <c r="E631" s="44" t="str">
        <f t="shared" ca="1" si="93"/>
        <v/>
      </c>
      <c r="F631" s="31" t="str">
        <f t="shared" ca="1" si="94"/>
        <v/>
      </c>
      <c r="G631" s="77" t="str">
        <f t="shared" ca="1" si="95"/>
        <v/>
      </c>
      <c r="N631" s="51" t="str">
        <f t="shared" ca="1" si="87"/>
        <v/>
      </c>
      <c r="O631" s="51" t="str">
        <f t="shared" ca="1" si="88"/>
        <v/>
      </c>
    </row>
    <row r="632" spans="1:15">
      <c r="A632" s="180" t="str">
        <f t="shared" ca="1" si="90"/>
        <v/>
      </c>
      <c r="B632" s="44" t="str">
        <f t="shared" ca="1" si="91"/>
        <v/>
      </c>
      <c r="C632" s="31" t="str">
        <f t="shared" ca="1" si="89"/>
        <v/>
      </c>
      <c r="D632" s="32" t="str">
        <f t="shared" ca="1" si="92"/>
        <v/>
      </c>
      <c r="E632" s="44" t="str">
        <f t="shared" ca="1" si="93"/>
        <v/>
      </c>
      <c r="F632" s="31" t="str">
        <f t="shared" ca="1" si="94"/>
        <v/>
      </c>
      <c r="G632" s="77" t="str">
        <f t="shared" ca="1" si="95"/>
        <v/>
      </c>
      <c r="N632" s="51" t="str">
        <f t="shared" ca="1" si="87"/>
        <v/>
      </c>
      <c r="O632" s="51" t="str">
        <f t="shared" ca="1" si="88"/>
        <v/>
      </c>
    </row>
    <row r="633" spans="1:15">
      <c r="A633" s="180" t="str">
        <f t="shared" ca="1" si="90"/>
        <v/>
      </c>
      <c r="B633" s="44" t="str">
        <f t="shared" ca="1" si="91"/>
        <v/>
      </c>
      <c r="C633" s="31" t="str">
        <f t="shared" ca="1" si="89"/>
        <v/>
      </c>
      <c r="D633" s="32" t="str">
        <f t="shared" ca="1" si="92"/>
        <v/>
      </c>
      <c r="E633" s="44" t="str">
        <f t="shared" ca="1" si="93"/>
        <v/>
      </c>
      <c r="F633" s="31" t="str">
        <f t="shared" ca="1" si="94"/>
        <v/>
      </c>
      <c r="G633" s="77" t="str">
        <f t="shared" ca="1" si="95"/>
        <v/>
      </c>
      <c r="N633" s="51" t="str">
        <f t="shared" ca="1" si="87"/>
        <v/>
      </c>
      <c r="O633" s="51" t="str">
        <f t="shared" ca="1" si="88"/>
        <v/>
      </c>
    </row>
    <row r="634" spans="1:15">
      <c r="A634" s="180" t="str">
        <f t="shared" ca="1" si="90"/>
        <v/>
      </c>
      <c r="B634" s="44" t="str">
        <f t="shared" ca="1" si="91"/>
        <v/>
      </c>
      <c r="C634" s="31" t="str">
        <f t="shared" ca="1" si="89"/>
        <v/>
      </c>
      <c r="D634" s="32" t="str">
        <f t="shared" ca="1" si="92"/>
        <v/>
      </c>
      <c r="E634" s="44" t="str">
        <f t="shared" ca="1" si="93"/>
        <v/>
      </c>
      <c r="F634" s="31" t="str">
        <f t="shared" ca="1" si="94"/>
        <v/>
      </c>
      <c r="G634" s="77" t="str">
        <f t="shared" ca="1" si="95"/>
        <v/>
      </c>
      <c r="N634" s="51" t="str">
        <f t="shared" ca="1" si="87"/>
        <v/>
      </c>
      <c r="O634" s="51" t="str">
        <f t="shared" ca="1" si="88"/>
        <v/>
      </c>
    </row>
    <row r="635" spans="1:15">
      <c r="A635" s="180" t="str">
        <f t="shared" ca="1" si="90"/>
        <v/>
      </c>
      <c r="B635" s="44" t="str">
        <f t="shared" ca="1" si="91"/>
        <v/>
      </c>
      <c r="C635" s="31" t="str">
        <f t="shared" ca="1" si="89"/>
        <v/>
      </c>
      <c r="D635" s="32" t="str">
        <f t="shared" ca="1" si="92"/>
        <v/>
      </c>
      <c r="E635" s="44" t="str">
        <f t="shared" ca="1" si="93"/>
        <v/>
      </c>
      <c r="F635" s="31" t="str">
        <f t="shared" ca="1" si="94"/>
        <v/>
      </c>
      <c r="G635" s="77" t="str">
        <f t="shared" ca="1" si="95"/>
        <v/>
      </c>
      <c r="N635" s="51" t="str">
        <f t="shared" ca="1" si="87"/>
        <v/>
      </c>
      <c r="O635" s="51" t="str">
        <f t="shared" ca="1" si="88"/>
        <v/>
      </c>
    </row>
    <row r="636" spans="1:15">
      <c r="A636" s="180" t="str">
        <f t="shared" ca="1" si="90"/>
        <v/>
      </c>
      <c r="B636" s="44" t="str">
        <f t="shared" ca="1" si="91"/>
        <v/>
      </c>
      <c r="C636" s="31" t="str">
        <f t="shared" ca="1" si="89"/>
        <v/>
      </c>
      <c r="D636" s="32" t="str">
        <f t="shared" ca="1" si="92"/>
        <v/>
      </c>
      <c r="E636" s="44" t="str">
        <f t="shared" ca="1" si="93"/>
        <v/>
      </c>
      <c r="F636" s="31" t="str">
        <f t="shared" ca="1" si="94"/>
        <v/>
      </c>
      <c r="G636" s="77" t="str">
        <f t="shared" ca="1" si="95"/>
        <v/>
      </c>
      <c r="N636" s="51" t="str">
        <f t="shared" ca="1" si="87"/>
        <v/>
      </c>
      <c r="O636" s="51" t="str">
        <f t="shared" ca="1" si="88"/>
        <v/>
      </c>
    </row>
    <row r="637" spans="1:15">
      <c r="A637" s="180" t="str">
        <f t="shared" ca="1" si="90"/>
        <v/>
      </c>
      <c r="B637" s="44" t="str">
        <f t="shared" ca="1" si="91"/>
        <v/>
      </c>
      <c r="C637" s="31" t="str">
        <f t="shared" ca="1" si="89"/>
        <v/>
      </c>
      <c r="D637" s="32" t="str">
        <f t="shared" ca="1" si="92"/>
        <v/>
      </c>
      <c r="E637" s="44" t="str">
        <f t="shared" ca="1" si="93"/>
        <v/>
      </c>
      <c r="F637" s="31" t="str">
        <f t="shared" ca="1" si="94"/>
        <v/>
      </c>
      <c r="G637" s="77" t="str">
        <f t="shared" ca="1" si="95"/>
        <v/>
      </c>
      <c r="N637" s="51" t="str">
        <f t="shared" ca="1" si="87"/>
        <v/>
      </c>
      <c r="O637" s="51" t="str">
        <f t="shared" ca="1" si="88"/>
        <v/>
      </c>
    </row>
    <row r="638" spans="1:15">
      <c r="A638" s="180" t="str">
        <f t="shared" ca="1" si="90"/>
        <v/>
      </c>
      <c r="B638" s="44" t="str">
        <f t="shared" ca="1" si="91"/>
        <v/>
      </c>
      <c r="C638" s="31" t="str">
        <f t="shared" ca="1" si="89"/>
        <v/>
      </c>
      <c r="D638" s="32" t="str">
        <f t="shared" ca="1" si="92"/>
        <v/>
      </c>
      <c r="E638" s="44" t="str">
        <f t="shared" ca="1" si="93"/>
        <v/>
      </c>
      <c r="F638" s="31" t="str">
        <f t="shared" ca="1" si="94"/>
        <v/>
      </c>
      <c r="G638" s="77" t="str">
        <f t="shared" ca="1" si="95"/>
        <v/>
      </c>
      <c r="N638" s="51" t="str">
        <f t="shared" ca="1" si="87"/>
        <v/>
      </c>
      <c r="O638" s="51" t="str">
        <f t="shared" ca="1" si="88"/>
        <v/>
      </c>
    </row>
    <row r="639" spans="1:15">
      <c r="A639" s="180" t="str">
        <f t="shared" ca="1" si="90"/>
        <v/>
      </c>
      <c r="B639" s="44" t="str">
        <f t="shared" ca="1" si="91"/>
        <v/>
      </c>
      <c r="C639" s="31" t="str">
        <f t="shared" ca="1" si="89"/>
        <v/>
      </c>
      <c r="D639" s="32" t="str">
        <f t="shared" ca="1" si="92"/>
        <v/>
      </c>
      <c r="E639" s="44" t="str">
        <f t="shared" ca="1" si="93"/>
        <v/>
      </c>
      <c r="F639" s="31" t="str">
        <f t="shared" ca="1" si="94"/>
        <v/>
      </c>
      <c r="G639" s="77" t="str">
        <f t="shared" ca="1" si="95"/>
        <v/>
      </c>
      <c r="N639" s="51" t="str">
        <f t="shared" ca="1" si="87"/>
        <v/>
      </c>
      <c r="O639" s="51" t="str">
        <f t="shared" ca="1" si="88"/>
        <v/>
      </c>
    </row>
    <row r="640" spans="1:15">
      <c r="A640" s="180" t="str">
        <f t="shared" ca="1" si="90"/>
        <v/>
      </c>
      <c r="B640" s="44" t="str">
        <f t="shared" ca="1" si="91"/>
        <v/>
      </c>
      <c r="C640" s="31" t="str">
        <f t="shared" ca="1" si="89"/>
        <v/>
      </c>
      <c r="D640" s="32" t="str">
        <f t="shared" ca="1" si="92"/>
        <v/>
      </c>
      <c r="E640" s="44" t="str">
        <f t="shared" ca="1" si="93"/>
        <v/>
      </c>
      <c r="F640" s="31" t="str">
        <f t="shared" ca="1" si="94"/>
        <v/>
      </c>
      <c r="G640" s="77" t="str">
        <f t="shared" ca="1" si="95"/>
        <v/>
      </c>
      <c r="N640" s="51" t="str">
        <f t="shared" ca="1" si="87"/>
        <v/>
      </c>
      <c r="O640" s="51" t="str">
        <f t="shared" ca="1" si="88"/>
        <v/>
      </c>
    </row>
    <row r="641" spans="1:15">
      <c r="A641" s="180" t="str">
        <f t="shared" ca="1" si="90"/>
        <v/>
      </c>
      <c r="B641" s="44" t="str">
        <f t="shared" ca="1" si="91"/>
        <v/>
      </c>
      <c r="C641" s="31" t="str">
        <f t="shared" ca="1" si="89"/>
        <v/>
      </c>
      <c r="D641" s="32" t="str">
        <f t="shared" ca="1" si="92"/>
        <v/>
      </c>
      <c r="E641" s="44" t="str">
        <f t="shared" ca="1" si="93"/>
        <v/>
      </c>
      <c r="F641" s="31" t="str">
        <f t="shared" ca="1" si="94"/>
        <v/>
      </c>
      <c r="G641" s="77" t="str">
        <f t="shared" ca="1" si="95"/>
        <v/>
      </c>
      <c r="N641" s="51" t="str">
        <f t="shared" ca="1" si="87"/>
        <v/>
      </c>
      <c r="O641" s="51" t="str">
        <f t="shared" ca="1" si="88"/>
        <v/>
      </c>
    </row>
    <row r="642" spans="1:15">
      <c r="A642" s="180" t="str">
        <f t="shared" ca="1" si="90"/>
        <v/>
      </c>
      <c r="B642" s="44" t="str">
        <f t="shared" ca="1" si="91"/>
        <v/>
      </c>
      <c r="C642" s="31" t="str">
        <f t="shared" ca="1" si="89"/>
        <v/>
      </c>
      <c r="D642" s="32" t="str">
        <f t="shared" ca="1" si="92"/>
        <v/>
      </c>
      <c r="E642" s="44" t="str">
        <f t="shared" ca="1" si="93"/>
        <v/>
      </c>
      <c r="F642" s="31" t="str">
        <f t="shared" ca="1" si="94"/>
        <v/>
      </c>
      <c r="G642" s="77" t="str">
        <f t="shared" ca="1" si="95"/>
        <v/>
      </c>
      <c r="N642" s="51" t="str">
        <f t="shared" ca="1" si="87"/>
        <v/>
      </c>
      <c r="O642" s="51" t="str">
        <f t="shared" ca="1" si="88"/>
        <v/>
      </c>
    </row>
    <row r="643" spans="1:15">
      <c r="A643" s="180" t="str">
        <f t="shared" ca="1" si="90"/>
        <v/>
      </c>
      <c r="B643" s="44" t="str">
        <f t="shared" ca="1" si="91"/>
        <v/>
      </c>
      <c r="C643" s="31" t="str">
        <f t="shared" ca="1" si="89"/>
        <v/>
      </c>
      <c r="D643" s="32" t="str">
        <f t="shared" ca="1" si="92"/>
        <v/>
      </c>
      <c r="E643" s="44" t="str">
        <f t="shared" ca="1" si="93"/>
        <v/>
      </c>
      <c r="F643" s="31" t="str">
        <f t="shared" ca="1" si="94"/>
        <v/>
      </c>
      <c r="G643" s="77" t="str">
        <f t="shared" ca="1" si="95"/>
        <v/>
      </c>
      <c r="N643" s="51" t="str">
        <f t="shared" ca="1" si="87"/>
        <v/>
      </c>
      <c r="O643" s="51" t="str">
        <f t="shared" ca="1" si="88"/>
        <v/>
      </c>
    </row>
    <row r="644" spans="1:15">
      <c r="A644" s="180" t="str">
        <f t="shared" ca="1" si="90"/>
        <v/>
      </c>
      <c r="B644" s="44" t="str">
        <f t="shared" ca="1" si="91"/>
        <v/>
      </c>
      <c r="C644" s="31" t="str">
        <f t="shared" ca="1" si="89"/>
        <v/>
      </c>
      <c r="D644" s="32" t="str">
        <f t="shared" ca="1" si="92"/>
        <v/>
      </c>
      <c r="E644" s="44" t="str">
        <f t="shared" ca="1" si="93"/>
        <v/>
      </c>
      <c r="F644" s="31" t="str">
        <f t="shared" ca="1" si="94"/>
        <v/>
      </c>
      <c r="G644" s="77" t="str">
        <f t="shared" ca="1" si="95"/>
        <v/>
      </c>
      <c r="N644" s="51" t="str">
        <f t="shared" ref="N644:N707" ca="1" si="96">IF(COUNTIF(L:L,J644),J644,"")</f>
        <v/>
      </c>
      <c r="O644" s="51" t="str">
        <f t="shared" ref="O644:O707" ca="1" si="97">IF(N644&gt;$A$14,N644,"")</f>
        <v/>
      </c>
    </row>
    <row r="645" spans="1:15">
      <c r="A645" s="180" t="str">
        <f t="shared" ca="1" si="90"/>
        <v/>
      </c>
      <c r="B645" s="44" t="str">
        <f t="shared" ca="1" si="91"/>
        <v/>
      </c>
      <c r="C645" s="31" t="str">
        <f t="shared" ca="1" si="89"/>
        <v/>
      </c>
      <c r="D645" s="32" t="str">
        <f t="shared" ca="1" si="92"/>
        <v/>
      </c>
      <c r="E645" s="44" t="str">
        <f t="shared" ca="1" si="93"/>
        <v/>
      </c>
      <c r="F645" s="31" t="str">
        <f t="shared" ca="1" si="94"/>
        <v/>
      </c>
      <c r="G645" s="77" t="str">
        <f t="shared" ca="1" si="95"/>
        <v/>
      </c>
      <c r="N645" s="51" t="str">
        <f t="shared" ca="1" si="96"/>
        <v/>
      </c>
      <c r="O645" s="51" t="str">
        <f t="shared" ca="1" si="97"/>
        <v/>
      </c>
    </row>
    <row r="646" spans="1:15">
      <c r="A646" s="180" t="str">
        <f t="shared" ca="1" si="90"/>
        <v/>
      </c>
      <c r="B646" s="44" t="str">
        <f t="shared" ca="1" si="91"/>
        <v/>
      </c>
      <c r="C646" s="31" t="str">
        <f t="shared" ca="1" si="89"/>
        <v/>
      </c>
      <c r="D646" s="32" t="str">
        <f t="shared" ca="1" si="92"/>
        <v/>
      </c>
      <c r="E646" s="44" t="str">
        <f t="shared" ca="1" si="93"/>
        <v/>
      </c>
      <c r="F646" s="31" t="str">
        <f t="shared" ca="1" si="94"/>
        <v/>
      </c>
      <c r="G646" s="77" t="str">
        <f t="shared" ca="1" si="95"/>
        <v/>
      </c>
      <c r="N646" s="51" t="str">
        <f t="shared" ca="1" si="96"/>
        <v/>
      </c>
      <c r="O646" s="51" t="str">
        <f t="shared" ca="1" si="97"/>
        <v/>
      </c>
    </row>
    <row r="647" spans="1:15">
      <c r="A647" s="180" t="str">
        <f t="shared" ca="1" si="90"/>
        <v/>
      </c>
      <c r="B647" s="44" t="str">
        <f t="shared" ca="1" si="91"/>
        <v/>
      </c>
      <c r="C647" s="31" t="str">
        <f t="shared" ca="1" si="89"/>
        <v/>
      </c>
      <c r="D647" s="32" t="str">
        <f t="shared" ca="1" si="92"/>
        <v/>
      </c>
      <c r="E647" s="44" t="str">
        <f t="shared" ca="1" si="93"/>
        <v/>
      </c>
      <c r="F647" s="31" t="str">
        <f t="shared" ca="1" si="94"/>
        <v/>
      </c>
      <c r="G647" s="77" t="str">
        <f t="shared" ca="1" si="95"/>
        <v/>
      </c>
      <c r="N647" s="51" t="str">
        <f t="shared" ca="1" si="96"/>
        <v/>
      </c>
      <c r="O647" s="51" t="str">
        <f t="shared" ca="1" si="97"/>
        <v/>
      </c>
    </row>
    <row r="648" spans="1:15">
      <c r="A648" s="180" t="str">
        <f t="shared" ca="1" si="90"/>
        <v/>
      </c>
      <c r="B648" s="44" t="str">
        <f t="shared" ca="1" si="91"/>
        <v/>
      </c>
      <c r="C648" s="31" t="str">
        <f t="shared" ca="1" si="89"/>
        <v/>
      </c>
      <c r="D648" s="32" t="str">
        <f t="shared" ca="1" si="92"/>
        <v/>
      </c>
      <c r="E648" s="44" t="str">
        <f t="shared" ca="1" si="93"/>
        <v/>
      </c>
      <c r="F648" s="31" t="str">
        <f t="shared" ca="1" si="94"/>
        <v/>
      </c>
      <c r="G648" s="77" t="str">
        <f t="shared" ca="1" si="95"/>
        <v/>
      </c>
      <c r="N648" s="51" t="str">
        <f t="shared" ca="1" si="96"/>
        <v/>
      </c>
      <c r="O648" s="51" t="str">
        <f t="shared" ca="1" si="97"/>
        <v/>
      </c>
    </row>
    <row r="649" spans="1:15">
      <c r="A649" s="180" t="str">
        <f t="shared" ca="1" si="90"/>
        <v/>
      </c>
      <c r="B649" s="44" t="str">
        <f t="shared" ca="1" si="91"/>
        <v/>
      </c>
      <c r="C649" s="31" t="str">
        <f t="shared" ca="1" si="89"/>
        <v/>
      </c>
      <c r="D649" s="32" t="str">
        <f t="shared" ca="1" si="92"/>
        <v/>
      </c>
      <c r="E649" s="44" t="str">
        <f t="shared" ca="1" si="93"/>
        <v/>
      </c>
      <c r="F649" s="31" t="str">
        <f t="shared" ca="1" si="94"/>
        <v/>
      </c>
      <c r="G649" s="77" t="str">
        <f t="shared" ca="1" si="95"/>
        <v/>
      </c>
      <c r="N649" s="51" t="str">
        <f t="shared" ca="1" si="96"/>
        <v/>
      </c>
      <c r="O649" s="51" t="str">
        <f t="shared" ca="1" si="97"/>
        <v/>
      </c>
    </row>
    <row r="650" spans="1:15">
      <c r="A650" s="180" t="str">
        <f t="shared" ca="1" si="90"/>
        <v/>
      </c>
      <c r="B650" s="44" t="str">
        <f t="shared" ca="1" si="91"/>
        <v/>
      </c>
      <c r="C650" s="31" t="str">
        <f t="shared" ca="1" si="89"/>
        <v/>
      </c>
      <c r="D650" s="32" t="str">
        <f t="shared" ca="1" si="92"/>
        <v/>
      </c>
      <c r="E650" s="44" t="str">
        <f t="shared" ca="1" si="93"/>
        <v/>
      </c>
      <c r="F650" s="31" t="str">
        <f t="shared" ca="1" si="94"/>
        <v/>
      </c>
      <c r="G650" s="77" t="str">
        <f t="shared" ca="1" si="95"/>
        <v/>
      </c>
      <c r="N650" s="51" t="str">
        <f t="shared" ca="1" si="96"/>
        <v/>
      </c>
      <c r="O650" s="51" t="str">
        <f t="shared" ca="1" si="97"/>
        <v/>
      </c>
    </row>
    <row r="651" spans="1:15">
      <c r="A651" s="180" t="str">
        <f t="shared" ca="1" si="90"/>
        <v/>
      </c>
      <c r="B651" s="44" t="str">
        <f t="shared" ca="1" si="91"/>
        <v/>
      </c>
      <c r="C651" s="31" t="str">
        <f t="shared" ca="1" si="89"/>
        <v/>
      </c>
      <c r="D651" s="32" t="str">
        <f t="shared" ca="1" si="92"/>
        <v/>
      </c>
      <c r="E651" s="44" t="str">
        <f t="shared" ca="1" si="93"/>
        <v/>
      </c>
      <c r="F651" s="31" t="str">
        <f t="shared" ca="1" si="94"/>
        <v/>
      </c>
      <c r="G651" s="77" t="str">
        <f t="shared" ca="1" si="95"/>
        <v/>
      </c>
      <c r="N651" s="51" t="str">
        <f t="shared" ca="1" si="96"/>
        <v/>
      </c>
      <c r="O651" s="51" t="str">
        <f t="shared" ca="1" si="97"/>
        <v/>
      </c>
    </row>
    <row r="652" spans="1:15">
      <c r="A652" s="180" t="str">
        <f t="shared" ca="1" si="90"/>
        <v/>
      </c>
      <c r="B652" s="44" t="str">
        <f t="shared" ca="1" si="91"/>
        <v/>
      </c>
      <c r="C652" s="31" t="str">
        <f t="shared" ca="1" si="89"/>
        <v/>
      </c>
      <c r="D652" s="32" t="str">
        <f t="shared" ca="1" si="92"/>
        <v/>
      </c>
      <c r="E652" s="44" t="str">
        <f t="shared" ca="1" si="93"/>
        <v/>
      </c>
      <c r="F652" s="31" t="str">
        <f t="shared" ca="1" si="94"/>
        <v/>
      </c>
      <c r="G652" s="77" t="str">
        <f t="shared" ca="1" si="95"/>
        <v/>
      </c>
      <c r="N652" s="51" t="str">
        <f t="shared" ca="1" si="96"/>
        <v/>
      </c>
      <c r="O652" s="51" t="str">
        <f t="shared" ca="1" si="97"/>
        <v/>
      </c>
    </row>
    <row r="653" spans="1:15">
      <c r="A653" s="180" t="str">
        <f t="shared" ca="1" si="90"/>
        <v/>
      </c>
      <c r="B653" s="44" t="str">
        <f t="shared" ca="1" si="91"/>
        <v/>
      </c>
      <c r="C653" s="31" t="str">
        <f t="shared" ca="1" si="89"/>
        <v/>
      </c>
      <c r="D653" s="32" t="str">
        <f t="shared" ca="1" si="92"/>
        <v/>
      </c>
      <c r="E653" s="44" t="str">
        <f t="shared" ca="1" si="93"/>
        <v/>
      </c>
      <c r="F653" s="31" t="str">
        <f t="shared" ca="1" si="94"/>
        <v/>
      </c>
      <c r="G653" s="77" t="str">
        <f t="shared" ca="1" si="95"/>
        <v/>
      </c>
      <c r="N653" s="51" t="str">
        <f t="shared" ca="1" si="96"/>
        <v/>
      </c>
      <c r="O653" s="51" t="str">
        <f t="shared" ca="1" si="97"/>
        <v/>
      </c>
    </row>
    <row r="654" spans="1:15">
      <c r="A654" s="180" t="str">
        <f t="shared" ca="1" si="90"/>
        <v/>
      </c>
      <c r="B654" s="44" t="str">
        <f t="shared" ca="1" si="91"/>
        <v/>
      </c>
      <c r="C654" s="31" t="str">
        <f t="shared" ca="1" si="89"/>
        <v/>
      </c>
      <c r="D654" s="32" t="str">
        <f t="shared" ca="1" si="92"/>
        <v/>
      </c>
      <c r="E654" s="44" t="str">
        <f t="shared" ca="1" si="93"/>
        <v/>
      </c>
      <c r="F654" s="31" t="str">
        <f t="shared" ca="1" si="94"/>
        <v/>
      </c>
      <c r="G654" s="77" t="str">
        <f t="shared" ca="1" si="95"/>
        <v/>
      </c>
      <c r="N654" s="51" t="str">
        <f t="shared" ca="1" si="96"/>
        <v/>
      </c>
      <c r="O654" s="51" t="str">
        <f t="shared" ca="1" si="97"/>
        <v/>
      </c>
    </row>
    <row r="655" spans="1:15">
      <c r="A655" s="180" t="str">
        <f t="shared" ca="1" si="90"/>
        <v/>
      </c>
      <c r="B655" s="44" t="str">
        <f t="shared" ca="1" si="91"/>
        <v/>
      </c>
      <c r="C655" s="31" t="str">
        <f t="shared" ca="1" si="89"/>
        <v/>
      </c>
      <c r="D655" s="32" t="str">
        <f t="shared" ca="1" si="92"/>
        <v/>
      </c>
      <c r="E655" s="44" t="str">
        <f t="shared" ca="1" si="93"/>
        <v/>
      </c>
      <c r="F655" s="31" t="str">
        <f t="shared" ca="1" si="94"/>
        <v/>
      </c>
      <c r="G655" s="77" t="str">
        <f t="shared" ca="1" si="95"/>
        <v/>
      </c>
      <c r="N655" s="51" t="str">
        <f t="shared" ca="1" si="96"/>
        <v/>
      </c>
      <c r="O655" s="51" t="str">
        <f t="shared" ca="1" si="97"/>
        <v/>
      </c>
    </row>
    <row r="656" spans="1:15">
      <c r="A656" s="180" t="str">
        <f t="shared" ca="1" si="90"/>
        <v/>
      </c>
      <c r="B656" s="44" t="str">
        <f t="shared" ca="1" si="91"/>
        <v/>
      </c>
      <c r="C656" s="31" t="str">
        <f t="shared" ref="C656:C719" ca="1" si="98">IF(ISERROR(B656-2),"",-1*(B656-$B$14)*$B$8*$B$5*10^(-4))</f>
        <v/>
      </c>
      <c r="D656" s="32" t="str">
        <f t="shared" ca="1" si="92"/>
        <v/>
      </c>
      <c r="E656" s="44" t="str">
        <f t="shared" ca="1" si="93"/>
        <v/>
      </c>
      <c r="F656" s="31" t="str">
        <f t="shared" ca="1" si="94"/>
        <v/>
      </c>
      <c r="G656" s="77" t="str">
        <f t="shared" ca="1" si="95"/>
        <v/>
      </c>
      <c r="N656" s="51" t="str">
        <f t="shared" ca="1" si="96"/>
        <v/>
      </c>
      <c r="O656" s="51" t="str">
        <f t="shared" ca="1" si="97"/>
        <v/>
      </c>
    </row>
    <row r="657" spans="1:15">
      <c r="A657" s="180" t="str">
        <f t="shared" ca="1" si="90"/>
        <v/>
      </c>
      <c r="B657" s="44" t="str">
        <f t="shared" ca="1" si="91"/>
        <v/>
      </c>
      <c r="C657" s="31" t="str">
        <f t="shared" ca="1" si="98"/>
        <v/>
      </c>
      <c r="D657" s="32" t="str">
        <f t="shared" ca="1" si="92"/>
        <v/>
      </c>
      <c r="E657" s="44" t="str">
        <f t="shared" ca="1" si="93"/>
        <v/>
      </c>
      <c r="F657" s="31" t="str">
        <f t="shared" ca="1" si="94"/>
        <v/>
      </c>
      <c r="G657" s="77" t="str">
        <f t="shared" ca="1" si="95"/>
        <v/>
      </c>
      <c r="N657" s="51" t="str">
        <f t="shared" ca="1" si="96"/>
        <v/>
      </c>
      <c r="O657" s="51" t="str">
        <f t="shared" ca="1" si="97"/>
        <v/>
      </c>
    </row>
    <row r="658" spans="1:15">
      <c r="A658" s="180" t="str">
        <f t="shared" ca="1" si="90"/>
        <v/>
      </c>
      <c r="B658" s="44" t="str">
        <f t="shared" ca="1" si="91"/>
        <v/>
      </c>
      <c r="C658" s="31" t="str">
        <f t="shared" ca="1" si="98"/>
        <v/>
      </c>
      <c r="D658" s="32" t="str">
        <f t="shared" ca="1" si="92"/>
        <v/>
      </c>
      <c r="E658" s="44" t="str">
        <f t="shared" ca="1" si="93"/>
        <v/>
      </c>
      <c r="F658" s="31" t="str">
        <f t="shared" ca="1" si="94"/>
        <v/>
      </c>
      <c r="G658" s="77" t="str">
        <f t="shared" ca="1" si="95"/>
        <v/>
      </c>
      <c r="N658" s="51" t="str">
        <f t="shared" ca="1" si="96"/>
        <v/>
      </c>
      <c r="O658" s="51" t="str">
        <f t="shared" ca="1" si="97"/>
        <v/>
      </c>
    </row>
    <row r="659" spans="1:15">
      <c r="A659" s="180" t="str">
        <f t="shared" ca="1" si="90"/>
        <v/>
      </c>
      <c r="B659" s="44" t="str">
        <f t="shared" ca="1" si="91"/>
        <v/>
      </c>
      <c r="C659" s="31" t="str">
        <f t="shared" ca="1" si="98"/>
        <v/>
      </c>
      <c r="D659" s="32" t="str">
        <f t="shared" ca="1" si="92"/>
        <v/>
      </c>
      <c r="E659" s="44" t="str">
        <f t="shared" ca="1" si="93"/>
        <v/>
      </c>
      <c r="F659" s="31" t="str">
        <f t="shared" ca="1" si="94"/>
        <v/>
      </c>
      <c r="G659" s="77" t="str">
        <f t="shared" ca="1" si="95"/>
        <v/>
      </c>
      <c r="N659" s="51" t="str">
        <f t="shared" ca="1" si="96"/>
        <v/>
      </c>
      <c r="O659" s="51" t="str">
        <f t="shared" ca="1" si="97"/>
        <v/>
      </c>
    </row>
    <row r="660" spans="1:15">
      <c r="A660" s="180" t="str">
        <f t="shared" ca="1" si="90"/>
        <v/>
      </c>
      <c r="B660" s="44" t="str">
        <f t="shared" ca="1" si="91"/>
        <v/>
      </c>
      <c r="C660" s="31" t="str">
        <f t="shared" ca="1" si="98"/>
        <v/>
      </c>
      <c r="D660" s="32" t="str">
        <f t="shared" ca="1" si="92"/>
        <v/>
      </c>
      <c r="E660" s="44" t="str">
        <f t="shared" ca="1" si="93"/>
        <v/>
      </c>
      <c r="F660" s="31" t="str">
        <f t="shared" ca="1" si="94"/>
        <v/>
      </c>
      <c r="G660" s="77" t="str">
        <f t="shared" ca="1" si="95"/>
        <v/>
      </c>
      <c r="N660" s="51" t="str">
        <f t="shared" ca="1" si="96"/>
        <v/>
      </c>
      <c r="O660" s="51" t="str">
        <f t="shared" ca="1" si="97"/>
        <v/>
      </c>
    </row>
    <row r="661" spans="1:15">
      <c r="A661" s="180" t="str">
        <f t="shared" ca="1" si="90"/>
        <v/>
      </c>
      <c r="B661" s="44" t="str">
        <f t="shared" ca="1" si="91"/>
        <v/>
      </c>
      <c r="C661" s="31" t="str">
        <f t="shared" ca="1" si="98"/>
        <v/>
      </c>
      <c r="D661" s="32" t="str">
        <f t="shared" ca="1" si="92"/>
        <v/>
      </c>
      <c r="E661" s="44" t="str">
        <f t="shared" ca="1" si="93"/>
        <v/>
      </c>
      <c r="F661" s="31" t="str">
        <f t="shared" ca="1" si="94"/>
        <v/>
      </c>
      <c r="G661" s="77" t="str">
        <f t="shared" ca="1" si="95"/>
        <v/>
      </c>
      <c r="N661" s="51" t="str">
        <f t="shared" ca="1" si="96"/>
        <v/>
      </c>
      <c r="O661" s="51" t="str">
        <f t="shared" ca="1" si="97"/>
        <v/>
      </c>
    </row>
    <row r="662" spans="1:15">
      <c r="A662" s="180" t="str">
        <f t="shared" ca="1" si="90"/>
        <v/>
      </c>
      <c r="B662" s="44" t="str">
        <f t="shared" ca="1" si="91"/>
        <v/>
      </c>
      <c r="C662" s="31" t="str">
        <f t="shared" ca="1" si="98"/>
        <v/>
      </c>
      <c r="D662" s="32" t="str">
        <f t="shared" ca="1" si="92"/>
        <v/>
      </c>
      <c r="E662" s="44" t="str">
        <f t="shared" ca="1" si="93"/>
        <v/>
      </c>
      <c r="F662" s="31" t="str">
        <f t="shared" ca="1" si="94"/>
        <v/>
      </c>
      <c r="G662" s="77" t="str">
        <f t="shared" ca="1" si="95"/>
        <v/>
      </c>
      <c r="N662" s="51" t="str">
        <f t="shared" ca="1" si="96"/>
        <v/>
      </c>
      <c r="O662" s="51" t="str">
        <f t="shared" ca="1" si="97"/>
        <v/>
      </c>
    </row>
    <row r="663" spans="1:15">
      <c r="A663" s="180" t="str">
        <f t="shared" ca="1" si="90"/>
        <v/>
      </c>
      <c r="B663" s="44" t="str">
        <f t="shared" ca="1" si="91"/>
        <v/>
      </c>
      <c r="C663" s="31" t="str">
        <f t="shared" ca="1" si="98"/>
        <v/>
      </c>
      <c r="D663" s="32" t="str">
        <f t="shared" ca="1" si="92"/>
        <v/>
      </c>
      <c r="E663" s="44" t="str">
        <f t="shared" ca="1" si="93"/>
        <v/>
      </c>
      <c r="F663" s="31" t="str">
        <f t="shared" ca="1" si="94"/>
        <v/>
      </c>
      <c r="G663" s="77" t="str">
        <f t="shared" ca="1" si="95"/>
        <v/>
      </c>
      <c r="N663" s="51" t="str">
        <f t="shared" ca="1" si="96"/>
        <v/>
      </c>
      <c r="O663" s="51" t="str">
        <f t="shared" ca="1" si="97"/>
        <v/>
      </c>
    </row>
    <row r="664" spans="1:15">
      <c r="A664" s="180" t="str">
        <f t="shared" ca="1" si="90"/>
        <v/>
      </c>
      <c r="B664" s="44" t="str">
        <f t="shared" ca="1" si="91"/>
        <v/>
      </c>
      <c r="C664" s="31" t="str">
        <f t="shared" ca="1" si="98"/>
        <v/>
      </c>
      <c r="D664" s="32" t="str">
        <f t="shared" ca="1" si="92"/>
        <v/>
      </c>
      <c r="E664" s="44" t="str">
        <f t="shared" ca="1" si="93"/>
        <v/>
      </c>
      <c r="F664" s="31" t="str">
        <f t="shared" ca="1" si="94"/>
        <v/>
      </c>
      <c r="G664" s="77" t="str">
        <f t="shared" ca="1" si="95"/>
        <v/>
      </c>
      <c r="N664" s="51" t="str">
        <f t="shared" ca="1" si="96"/>
        <v/>
      </c>
      <c r="O664" s="51" t="str">
        <f t="shared" ca="1" si="97"/>
        <v/>
      </c>
    </row>
    <row r="665" spans="1:15">
      <c r="A665" s="180" t="str">
        <f t="shared" ca="1" si="90"/>
        <v/>
      </c>
      <c r="B665" s="44" t="str">
        <f t="shared" ca="1" si="91"/>
        <v/>
      </c>
      <c r="C665" s="31" t="str">
        <f t="shared" ca="1" si="98"/>
        <v/>
      </c>
      <c r="D665" s="32" t="str">
        <f t="shared" ca="1" si="92"/>
        <v/>
      </c>
      <c r="E665" s="44" t="str">
        <f t="shared" ca="1" si="93"/>
        <v/>
      </c>
      <c r="F665" s="31" t="str">
        <f t="shared" ca="1" si="94"/>
        <v/>
      </c>
      <c r="G665" s="77" t="str">
        <f t="shared" ca="1" si="95"/>
        <v/>
      </c>
      <c r="N665" s="51" t="str">
        <f t="shared" ca="1" si="96"/>
        <v/>
      </c>
      <c r="O665" s="51" t="str">
        <f t="shared" ca="1" si="97"/>
        <v/>
      </c>
    </row>
    <row r="666" spans="1:15">
      <c r="A666" s="180" t="str">
        <f t="shared" ca="1" si="90"/>
        <v/>
      </c>
      <c r="B666" s="44" t="str">
        <f t="shared" ca="1" si="91"/>
        <v/>
      </c>
      <c r="C666" s="31" t="str">
        <f t="shared" ca="1" si="98"/>
        <v/>
      </c>
      <c r="D666" s="32" t="str">
        <f t="shared" ca="1" si="92"/>
        <v/>
      </c>
      <c r="E666" s="44" t="str">
        <f t="shared" ca="1" si="93"/>
        <v/>
      </c>
      <c r="F666" s="31" t="str">
        <f t="shared" ca="1" si="94"/>
        <v/>
      </c>
      <c r="G666" s="77" t="str">
        <f t="shared" ca="1" si="95"/>
        <v/>
      </c>
      <c r="N666" s="51" t="str">
        <f t="shared" ca="1" si="96"/>
        <v/>
      </c>
      <c r="O666" s="51" t="str">
        <f t="shared" ca="1" si="97"/>
        <v/>
      </c>
    </row>
    <row r="667" spans="1:15">
      <c r="A667" s="180" t="str">
        <f t="shared" ca="1" si="90"/>
        <v/>
      </c>
      <c r="B667" s="44" t="str">
        <f t="shared" ca="1" si="91"/>
        <v/>
      </c>
      <c r="C667" s="31" t="str">
        <f t="shared" ca="1" si="98"/>
        <v/>
      </c>
      <c r="D667" s="32" t="str">
        <f t="shared" ca="1" si="92"/>
        <v/>
      </c>
      <c r="E667" s="44" t="str">
        <f t="shared" ca="1" si="93"/>
        <v/>
      </c>
      <c r="F667" s="31" t="str">
        <f t="shared" ca="1" si="94"/>
        <v/>
      </c>
      <c r="G667" s="77" t="str">
        <f t="shared" ca="1" si="95"/>
        <v/>
      </c>
      <c r="N667" s="51" t="str">
        <f t="shared" ca="1" si="96"/>
        <v/>
      </c>
      <c r="O667" s="51" t="str">
        <f t="shared" ca="1" si="97"/>
        <v/>
      </c>
    </row>
    <row r="668" spans="1:15">
      <c r="A668" s="180" t="str">
        <f t="shared" ca="1" si="90"/>
        <v/>
      </c>
      <c r="B668" s="44" t="str">
        <f t="shared" ca="1" si="91"/>
        <v/>
      </c>
      <c r="C668" s="31" t="str">
        <f t="shared" ca="1" si="98"/>
        <v/>
      </c>
      <c r="D668" s="32" t="str">
        <f t="shared" ca="1" si="92"/>
        <v/>
      </c>
      <c r="E668" s="44" t="str">
        <f t="shared" ca="1" si="93"/>
        <v/>
      </c>
      <c r="F668" s="31" t="str">
        <f t="shared" ca="1" si="94"/>
        <v/>
      </c>
      <c r="G668" s="77" t="str">
        <f t="shared" ca="1" si="95"/>
        <v/>
      </c>
      <c r="N668" s="51" t="str">
        <f t="shared" ca="1" si="96"/>
        <v/>
      </c>
      <c r="O668" s="51" t="str">
        <f t="shared" ca="1" si="97"/>
        <v/>
      </c>
    </row>
    <row r="669" spans="1:15">
      <c r="A669" s="180" t="str">
        <f t="shared" ca="1" si="90"/>
        <v/>
      </c>
      <c r="B669" s="44" t="str">
        <f t="shared" ca="1" si="91"/>
        <v/>
      </c>
      <c r="C669" s="31" t="str">
        <f t="shared" ca="1" si="98"/>
        <v/>
      </c>
      <c r="D669" s="32" t="str">
        <f t="shared" ca="1" si="92"/>
        <v/>
      </c>
      <c r="E669" s="44" t="str">
        <f t="shared" ca="1" si="93"/>
        <v/>
      </c>
      <c r="F669" s="31" t="str">
        <f t="shared" ca="1" si="94"/>
        <v/>
      </c>
      <c r="G669" s="77" t="str">
        <f t="shared" ca="1" si="95"/>
        <v/>
      </c>
      <c r="N669" s="51" t="str">
        <f t="shared" ca="1" si="96"/>
        <v/>
      </c>
      <c r="O669" s="51" t="str">
        <f t="shared" ca="1" si="97"/>
        <v/>
      </c>
    </row>
    <row r="670" spans="1:15">
      <c r="A670" s="180" t="str">
        <f t="shared" ca="1" si="90"/>
        <v/>
      </c>
      <c r="B670" s="44" t="str">
        <f t="shared" ca="1" si="91"/>
        <v/>
      </c>
      <c r="C670" s="31" t="str">
        <f t="shared" ca="1" si="98"/>
        <v/>
      </c>
      <c r="D670" s="32" t="str">
        <f t="shared" ca="1" si="92"/>
        <v/>
      </c>
      <c r="E670" s="44" t="str">
        <f t="shared" ca="1" si="93"/>
        <v/>
      </c>
      <c r="F670" s="31" t="str">
        <f t="shared" ca="1" si="94"/>
        <v/>
      </c>
      <c r="G670" s="77" t="str">
        <f t="shared" ca="1" si="95"/>
        <v/>
      </c>
      <c r="N670" s="51" t="str">
        <f t="shared" ca="1" si="96"/>
        <v/>
      </c>
      <c r="O670" s="51" t="str">
        <f t="shared" ca="1" si="97"/>
        <v/>
      </c>
    </row>
    <row r="671" spans="1:15">
      <c r="A671" s="180" t="str">
        <f t="shared" ref="A671:A734" ca="1" si="99">IF(AND(ISBLANK(P660), A670 = $P$1),NOW(),IF(ISBLANK(P660),"",P660))</f>
        <v/>
      </c>
      <c r="B671" s="44" t="str">
        <f t="shared" ref="B671:B734" ca="1" si="100">IF(COUNTIF(J:J,A671)=1,VLOOKUP(A671,J:K,2), IF(COUNTIF(J:J,A671)=0,$B$10,""))</f>
        <v/>
      </c>
      <c r="C671" s="31" t="str">
        <f t="shared" ca="1" si="98"/>
        <v/>
      </c>
      <c r="D671" s="32" t="str">
        <f t="shared" ref="D671:D734" ca="1" si="101">IF(ISERROR(B671-2),"",ROUNDUP(A671-$A$14,0)/360*$B$6*$B$5)</f>
        <v/>
      </c>
      <c r="E671" s="44" t="str">
        <f t="shared" ref="E671:E734" ca="1" si="102">IF(COUNTIF(J:J,A671)=1,VLOOKUP(A671,L:M,2), IF(COUNTIF(J:J,A671)=0,$C$10,""))</f>
        <v/>
      </c>
      <c r="F671" s="31" t="str">
        <f t="shared" ref="F671:F734" ca="1" si="103">IF(ISERROR(B671-2),"",(E671-$E$14)*$C$5*100)</f>
        <v/>
      </c>
      <c r="G671" s="77" t="str">
        <f t="shared" ref="G671:G734" ca="1" si="104">IF(ISERROR(B671-2),"",C671+D671+F671)</f>
        <v/>
      </c>
      <c r="N671" s="51" t="str">
        <f t="shared" ca="1" si="96"/>
        <v/>
      </c>
      <c r="O671" s="51" t="str">
        <f t="shared" ca="1" si="97"/>
        <v/>
      </c>
    </row>
    <row r="672" spans="1:15">
      <c r="A672" s="180" t="str">
        <f t="shared" ca="1" si="99"/>
        <v/>
      </c>
      <c r="B672" s="44" t="str">
        <f t="shared" ca="1" si="100"/>
        <v/>
      </c>
      <c r="C672" s="31" t="str">
        <f t="shared" ca="1" si="98"/>
        <v/>
      </c>
      <c r="D672" s="32" t="str">
        <f t="shared" ca="1" si="101"/>
        <v/>
      </c>
      <c r="E672" s="44" t="str">
        <f t="shared" ca="1" si="102"/>
        <v/>
      </c>
      <c r="F672" s="31" t="str">
        <f t="shared" ca="1" si="103"/>
        <v/>
      </c>
      <c r="G672" s="77" t="str">
        <f t="shared" ca="1" si="104"/>
        <v/>
      </c>
      <c r="N672" s="51" t="str">
        <f t="shared" ca="1" si="96"/>
        <v/>
      </c>
      <c r="O672" s="51" t="str">
        <f t="shared" ca="1" si="97"/>
        <v/>
      </c>
    </row>
    <row r="673" spans="1:15">
      <c r="A673" s="180" t="str">
        <f t="shared" ca="1" si="99"/>
        <v/>
      </c>
      <c r="B673" s="44" t="str">
        <f t="shared" ca="1" si="100"/>
        <v/>
      </c>
      <c r="C673" s="31" t="str">
        <f t="shared" ca="1" si="98"/>
        <v/>
      </c>
      <c r="D673" s="32" t="str">
        <f t="shared" ca="1" si="101"/>
        <v/>
      </c>
      <c r="E673" s="44" t="str">
        <f t="shared" ca="1" si="102"/>
        <v/>
      </c>
      <c r="F673" s="31" t="str">
        <f t="shared" ca="1" si="103"/>
        <v/>
      </c>
      <c r="G673" s="77" t="str">
        <f t="shared" ca="1" si="104"/>
        <v/>
      </c>
      <c r="N673" s="51" t="str">
        <f t="shared" ca="1" si="96"/>
        <v/>
      </c>
      <c r="O673" s="51" t="str">
        <f t="shared" ca="1" si="97"/>
        <v/>
      </c>
    </row>
    <row r="674" spans="1:15">
      <c r="A674" s="180" t="str">
        <f t="shared" ca="1" si="99"/>
        <v/>
      </c>
      <c r="B674" s="44" t="str">
        <f t="shared" ca="1" si="100"/>
        <v/>
      </c>
      <c r="C674" s="31" t="str">
        <f t="shared" ca="1" si="98"/>
        <v/>
      </c>
      <c r="D674" s="32" t="str">
        <f t="shared" ca="1" si="101"/>
        <v/>
      </c>
      <c r="E674" s="44" t="str">
        <f t="shared" ca="1" si="102"/>
        <v/>
      </c>
      <c r="F674" s="31" t="str">
        <f t="shared" ca="1" si="103"/>
        <v/>
      </c>
      <c r="G674" s="77" t="str">
        <f t="shared" ca="1" si="104"/>
        <v/>
      </c>
      <c r="N674" s="51" t="str">
        <f t="shared" ca="1" si="96"/>
        <v/>
      </c>
      <c r="O674" s="51" t="str">
        <f t="shared" ca="1" si="97"/>
        <v/>
      </c>
    </row>
    <row r="675" spans="1:15">
      <c r="A675" s="180" t="str">
        <f t="shared" ca="1" si="99"/>
        <v/>
      </c>
      <c r="B675" s="44" t="str">
        <f t="shared" ca="1" si="100"/>
        <v/>
      </c>
      <c r="C675" s="31" t="str">
        <f t="shared" ca="1" si="98"/>
        <v/>
      </c>
      <c r="D675" s="32" t="str">
        <f t="shared" ca="1" si="101"/>
        <v/>
      </c>
      <c r="E675" s="44" t="str">
        <f t="shared" ca="1" si="102"/>
        <v/>
      </c>
      <c r="F675" s="31" t="str">
        <f t="shared" ca="1" si="103"/>
        <v/>
      </c>
      <c r="G675" s="77" t="str">
        <f t="shared" ca="1" si="104"/>
        <v/>
      </c>
      <c r="N675" s="51" t="str">
        <f t="shared" ca="1" si="96"/>
        <v/>
      </c>
      <c r="O675" s="51" t="str">
        <f t="shared" ca="1" si="97"/>
        <v/>
      </c>
    </row>
    <row r="676" spans="1:15">
      <c r="A676" s="180" t="str">
        <f t="shared" ca="1" si="99"/>
        <v/>
      </c>
      <c r="B676" s="44" t="str">
        <f t="shared" ca="1" si="100"/>
        <v/>
      </c>
      <c r="C676" s="31" t="str">
        <f t="shared" ca="1" si="98"/>
        <v/>
      </c>
      <c r="D676" s="32" t="str">
        <f t="shared" ca="1" si="101"/>
        <v/>
      </c>
      <c r="E676" s="44" t="str">
        <f t="shared" ca="1" si="102"/>
        <v/>
      </c>
      <c r="F676" s="31" t="str">
        <f t="shared" ca="1" si="103"/>
        <v/>
      </c>
      <c r="G676" s="77" t="str">
        <f t="shared" ca="1" si="104"/>
        <v/>
      </c>
      <c r="N676" s="51" t="str">
        <f t="shared" ca="1" si="96"/>
        <v/>
      </c>
      <c r="O676" s="51" t="str">
        <f t="shared" ca="1" si="97"/>
        <v/>
      </c>
    </row>
    <row r="677" spans="1:15">
      <c r="A677" s="180" t="str">
        <f t="shared" ca="1" si="99"/>
        <v/>
      </c>
      <c r="B677" s="44" t="str">
        <f t="shared" ca="1" si="100"/>
        <v/>
      </c>
      <c r="C677" s="31" t="str">
        <f t="shared" ca="1" si="98"/>
        <v/>
      </c>
      <c r="D677" s="32" t="str">
        <f t="shared" ca="1" si="101"/>
        <v/>
      </c>
      <c r="E677" s="44" t="str">
        <f t="shared" ca="1" si="102"/>
        <v/>
      </c>
      <c r="F677" s="31" t="str">
        <f t="shared" ca="1" si="103"/>
        <v/>
      </c>
      <c r="G677" s="77" t="str">
        <f t="shared" ca="1" si="104"/>
        <v/>
      </c>
      <c r="N677" s="51" t="str">
        <f t="shared" ca="1" si="96"/>
        <v/>
      </c>
      <c r="O677" s="51" t="str">
        <f t="shared" ca="1" si="97"/>
        <v/>
      </c>
    </row>
    <row r="678" spans="1:15">
      <c r="A678" s="180" t="str">
        <f t="shared" ca="1" si="99"/>
        <v/>
      </c>
      <c r="B678" s="44" t="str">
        <f t="shared" ca="1" si="100"/>
        <v/>
      </c>
      <c r="C678" s="31" t="str">
        <f t="shared" ca="1" si="98"/>
        <v/>
      </c>
      <c r="D678" s="32" t="str">
        <f t="shared" ca="1" si="101"/>
        <v/>
      </c>
      <c r="E678" s="44" t="str">
        <f t="shared" ca="1" si="102"/>
        <v/>
      </c>
      <c r="F678" s="31" t="str">
        <f t="shared" ca="1" si="103"/>
        <v/>
      </c>
      <c r="G678" s="77" t="str">
        <f t="shared" ca="1" si="104"/>
        <v/>
      </c>
      <c r="N678" s="51" t="str">
        <f t="shared" ca="1" si="96"/>
        <v/>
      </c>
      <c r="O678" s="51" t="str">
        <f t="shared" ca="1" si="97"/>
        <v/>
      </c>
    </row>
    <row r="679" spans="1:15">
      <c r="A679" s="180" t="str">
        <f t="shared" ca="1" si="99"/>
        <v/>
      </c>
      <c r="B679" s="44" t="str">
        <f t="shared" ca="1" si="100"/>
        <v/>
      </c>
      <c r="C679" s="31" t="str">
        <f t="shared" ca="1" si="98"/>
        <v/>
      </c>
      <c r="D679" s="32" t="str">
        <f t="shared" ca="1" si="101"/>
        <v/>
      </c>
      <c r="E679" s="44" t="str">
        <f t="shared" ca="1" si="102"/>
        <v/>
      </c>
      <c r="F679" s="31" t="str">
        <f t="shared" ca="1" si="103"/>
        <v/>
      </c>
      <c r="G679" s="77" t="str">
        <f t="shared" ca="1" si="104"/>
        <v/>
      </c>
      <c r="N679" s="51" t="str">
        <f t="shared" ca="1" si="96"/>
        <v/>
      </c>
      <c r="O679" s="51" t="str">
        <f t="shared" ca="1" si="97"/>
        <v/>
      </c>
    </row>
    <row r="680" spans="1:15">
      <c r="A680" s="180" t="str">
        <f t="shared" ca="1" si="99"/>
        <v/>
      </c>
      <c r="B680" s="44" t="str">
        <f t="shared" ca="1" si="100"/>
        <v/>
      </c>
      <c r="C680" s="31" t="str">
        <f t="shared" ca="1" si="98"/>
        <v/>
      </c>
      <c r="D680" s="32" t="str">
        <f t="shared" ca="1" si="101"/>
        <v/>
      </c>
      <c r="E680" s="44" t="str">
        <f t="shared" ca="1" si="102"/>
        <v/>
      </c>
      <c r="F680" s="31" t="str">
        <f t="shared" ca="1" si="103"/>
        <v/>
      </c>
      <c r="G680" s="77" t="str">
        <f t="shared" ca="1" si="104"/>
        <v/>
      </c>
      <c r="N680" s="51" t="str">
        <f t="shared" ca="1" si="96"/>
        <v/>
      </c>
      <c r="O680" s="51" t="str">
        <f t="shared" ca="1" si="97"/>
        <v/>
      </c>
    </row>
    <row r="681" spans="1:15">
      <c r="A681" s="180" t="str">
        <f t="shared" ca="1" si="99"/>
        <v/>
      </c>
      <c r="B681" s="44" t="str">
        <f t="shared" ca="1" si="100"/>
        <v/>
      </c>
      <c r="C681" s="31" t="str">
        <f t="shared" ca="1" si="98"/>
        <v/>
      </c>
      <c r="D681" s="32" t="str">
        <f t="shared" ca="1" si="101"/>
        <v/>
      </c>
      <c r="E681" s="44" t="str">
        <f t="shared" ca="1" si="102"/>
        <v/>
      </c>
      <c r="F681" s="31" t="str">
        <f t="shared" ca="1" si="103"/>
        <v/>
      </c>
      <c r="G681" s="77" t="str">
        <f t="shared" ca="1" si="104"/>
        <v/>
      </c>
      <c r="N681" s="51" t="str">
        <f t="shared" ca="1" si="96"/>
        <v/>
      </c>
      <c r="O681" s="51" t="str">
        <f t="shared" ca="1" si="97"/>
        <v/>
      </c>
    </row>
    <row r="682" spans="1:15">
      <c r="A682" s="180" t="str">
        <f t="shared" ca="1" si="99"/>
        <v/>
      </c>
      <c r="B682" s="44" t="str">
        <f t="shared" ca="1" si="100"/>
        <v/>
      </c>
      <c r="C682" s="31" t="str">
        <f t="shared" ca="1" si="98"/>
        <v/>
      </c>
      <c r="D682" s="32" t="str">
        <f t="shared" ca="1" si="101"/>
        <v/>
      </c>
      <c r="E682" s="44" t="str">
        <f t="shared" ca="1" si="102"/>
        <v/>
      </c>
      <c r="F682" s="31" t="str">
        <f t="shared" ca="1" si="103"/>
        <v/>
      </c>
      <c r="G682" s="77" t="str">
        <f t="shared" ca="1" si="104"/>
        <v/>
      </c>
      <c r="N682" s="51" t="str">
        <f t="shared" ca="1" si="96"/>
        <v/>
      </c>
      <c r="O682" s="51" t="str">
        <f t="shared" ca="1" si="97"/>
        <v/>
      </c>
    </row>
    <row r="683" spans="1:15">
      <c r="A683" s="180" t="str">
        <f t="shared" ca="1" si="99"/>
        <v/>
      </c>
      <c r="B683" s="44" t="str">
        <f t="shared" ca="1" si="100"/>
        <v/>
      </c>
      <c r="C683" s="31" t="str">
        <f t="shared" ca="1" si="98"/>
        <v/>
      </c>
      <c r="D683" s="32" t="str">
        <f t="shared" ca="1" si="101"/>
        <v/>
      </c>
      <c r="E683" s="44" t="str">
        <f t="shared" ca="1" si="102"/>
        <v/>
      </c>
      <c r="F683" s="31" t="str">
        <f t="shared" ca="1" si="103"/>
        <v/>
      </c>
      <c r="G683" s="77" t="str">
        <f t="shared" ca="1" si="104"/>
        <v/>
      </c>
      <c r="N683" s="51" t="str">
        <f t="shared" ca="1" si="96"/>
        <v/>
      </c>
      <c r="O683" s="51" t="str">
        <f t="shared" ca="1" si="97"/>
        <v/>
      </c>
    </row>
    <row r="684" spans="1:15">
      <c r="A684" s="180" t="str">
        <f t="shared" ca="1" si="99"/>
        <v/>
      </c>
      <c r="B684" s="44" t="str">
        <f t="shared" ca="1" si="100"/>
        <v/>
      </c>
      <c r="C684" s="31" t="str">
        <f t="shared" ca="1" si="98"/>
        <v/>
      </c>
      <c r="D684" s="32" t="str">
        <f t="shared" ca="1" si="101"/>
        <v/>
      </c>
      <c r="E684" s="44" t="str">
        <f t="shared" ca="1" si="102"/>
        <v/>
      </c>
      <c r="F684" s="31" t="str">
        <f t="shared" ca="1" si="103"/>
        <v/>
      </c>
      <c r="G684" s="77" t="str">
        <f t="shared" ca="1" si="104"/>
        <v/>
      </c>
      <c r="N684" s="51" t="str">
        <f t="shared" ca="1" si="96"/>
        <v/>
      </c>
      <c r="O684" s="51" t="str">
        <f t="shared" ca="1" si="97"/>
        <v/>
      </c>
    </row>
    <row r="685" spans="1:15">
      <c r="A685" s="180" t="str">
        <f t="shared" ca="1" si="99"/>
        <v/>
      </c>
      <c r="B685" s="44" t="str">
        <f t="shared" ca="1" si="100"/>
        <v/>
      </c>
      <c r="C685" s="31" t="str">
        <f t="shared" ca="1" si="98"/>
        <v/>
      </c>
      <c r="D685" s="32" t="str">
        <f t="shared" ca="1" si="101"/>
        <v/>
      </c>
      <c r="E685" s="44" t="str">
        <f t="shared" ca="1" si="102"/>
        <v/>
      </c>
      <c r="F685" s="31" t="str">
        <f t="shared" ca="1" si="103"/>
        <v/>
      </c>
      <c r="G685" s="77" t="str">
        <f t="shared" ca="1" si="104"/>
        <v/>
      </c>
      <c r="N685" s="51" t="str">
        <f t="shared" ca="1" si="96"/>
        <v/>
      </c>
      <c r="O685" s="51" t="str">
        <f t="shared" ca="1" si="97"/>
        <v/>
      </c>
    </row>
    <row r="686" spans="1:15">
      <c r="A686" s="180" t="str">
        <f t="shared" ca="1" si="99"/>
        <v/>
      </c>
      <c r="B686" s="44" t="str">
        <f t="shared" ca="1" si="100"/>
        <v/>
      </c>
      <c r="C686" s="31" t="str">
        <f t="shared" ca="1" si="98"/>
        <v/>
      </c>
      <c r="D686" s="32" t="str">
        <f t="shared" ca="1" si="101"/>
        <v/>
      </c>
      <c r="E686" s="44" t="str">
        <f t="shared" ca="1" si="102"/>
        <v/>
      </c>
      <c r="F686" s="31" t="str">
        <f t="shared" ca="1" si="103"/>
        <v/>
      </c>
      <c r="G686" s="77" t="str">
        <f t="shared" ca="1" si="104"/>
        <v/>
      </c>
      <c r="N686" s="51" t="str">
        <f t="shared" ca="1" si="96"/>
        <v/>
      </c>
      <c r="O686" s="51" t="str">
        <f t="shared" ca="1" si="97"/>
        <v/>
      </c>
    </row>
    <row r="687" spans="1:15">
      <c r="A687" s="180" t="str">
        <f t="shared" ca="1" si="99"/>
        <v/>
      </c>
      <c r="B687" s="44" t="str">
        <f t="shared" ca="1" si="100"/>
        <v/>
      </c>
      <c r="C687" s="31" t="str">
        <f t="shared" ca="1" si="98"/>
        <v/>
      </c>
      <c r="D687" s="32" t="str">
        <f t="shared" ca="1" si="101"/>
        <v/>
      </c>
      <c r="E687" s="44" t="str">
        <f t="shared" ca="1" si="102"/>
        <v/>
      </c>
      <c r="F687" s="31" t="str">
        <f t="shared" ca="1" si="103"/>
        <v/>
      </c>
      <c r="G687" s="77" t="str">
        <f t="shared" ca="1" si="104"/>
        <v/>
      </c>
      <c r="N687" s="51" t="str">
        <f t="shared" ca="1" si="96"/>
        <v/>
      </c>
      <c r="O687" s="51" t="str">
        <f t="shared" ca="1" si="97"/>
        <v/>
      </c>
    </row>
    <row r="688" spans="1:15">
      <c r="A688" s="180" t="str">
        <f t="shared" ca="1" si="99"/>
        <v/>
      </c>
      <c r="B688" s="44" t="str">
        <f t="shared" ca="1" si="100"/>
        <v/>
      </c>
      <c r="C688" s="31" t="str">
        <f t="shared" ca="1" si="98"/>
        <v/>
      </c>
      <c r="D688" s="32" t="str">
        <f t="shared" ca="1" si="101"/>
        <v/>
      </c>
      <c r="E688" s="44" t="str">
        <f t="shared" ca="1" si="102"/>
        <v/>
      </c>
      <c r="F688" s="31" t="str">
        <f t="shared" ca="1" si="103"/>
        <v/>
      </c>
      <c r="G688" s="77" t="str">
        <f t="shared" ca="1" si="104"/>
        <v/>
      </c>
      <c r="N688" s="51" t="str">
        <f t="shared" ca="1" si="96"/>
        <v/>
      </c>
      <c r="O688" s="51" t="str">
        <f t="shared" ca="1" si="97"/>
        <v/>
      </c>
    </row>
    <row r="689" spans="1:15">
      <c r="A689" s="180" t="str">
        <f t="shared" ca="1" si="99"/>
        <v/>
      </c>
      <c r="B689" s="44" t="str">
        <f t="shared" ca="1" si="100"/>
        <v/>
      </c>
      <c r="C689" s="31" t="str">
        <f t="shared" ca="1" si="98"/>
        <v/>
      </c>
      <c r="D689" s="32" t="str">
        <f t="shared" ca="1" si="101"/>
        <v/>
      </c>
      <c r="E689" s="44" t="str">
        <f t="shared" ca="1" si="102"/>
        <v/>
      </c>
      <c r="F689" s="31" t="str">
        <f t="shared" ca="1" si="103"/>
        <v/>
      </c>
      <c r="G689" s="77" t="str">
        <f t="shared" ca="1" si="104"/>
        <v/>
      </c>
      <c r="N689" s="51" t="str">
        <f t="shared" ca="1" si="96"/>
        <v/>
      </c>
      <c r="O689" s="51" t="str">
        <f t="shared" ca="1" si="97"/>
        <v/>
      </c>
    </row>
    <row r="690" spans="1:15">
      <c r="A690" s="180" t="str">
        <f t="shared" ca="1" si="99"/>
        <v/>
      </c>
      <c r="B690" s="44" t="str">
        <f t="shared" ca="1" si="100"/>
        <v/>
      </c>
      <c r="C690" s="31" t="str">
        <f t="shared" ca="1" si="98"/>
        <v/>
      </c>
      <c r="D690" s="32" t="str">
        <f t="shared" ca="1" si="101"/>
        <v/>
      </c>
      <c r="E690" s="44" t="str">
        <f t="shared" ca="1" si="102"/>
        <v/>
      </c>
      <c r="F690" s="31" t="str">
        <f t="shared" ca="1" si="103"/>
        <v/>
      </c>
      <c r="G690" s="77" t="str">
        <f t="shared" ca="1" si="104"/>
        <v/>
      </c>
      <c r="N690" s="51" t="str">
        <f t="shared" ca="1" si="96"/>
        <v/>
      </c>
      <c r="O690" s="51" t="str">
        <f t="shared" ca="1" si="97"/>
        <v/>
      </c>
    </row>
    <row r="691" spans="1:15">
      <c r="A691" s="180" t="str">
        <f t="shared" ca="1" si="99"/>
        <v/>
      </c>
      <c r="B691" s="44" t="str">
        <f t="shared" ca="1" si="100"/>
        <v/>
      </c>
      <c r="C691" s="31" t="str">
        <f t="shared" ca="1" si="98"/>
        <v/>
      </c>
      <c r="D691" s="32" t="str">
        <f t="shared" ca="1" si="101"/>
        <v/>
      </c>
      <c r="E691" s="44" t="str">
        <f t="shared" ca="1" si="102"/>
        <v/>
      </c>
      <c r="F691" s="31" t="str">
        <f t="shared" ca="1" si="103"/>
        <v/>
      </c>
      <c r="G691" s="77" t="str">
        <f t="shared" ca="1" si="104"/>
        <v/>
      </c>
      <c r="N691" s="51" t="str">
        <f t="shared" ca="1" si="96"/>
        <v/>
      </c>
      <c r="O691" s="51" t="str">
        <f t="shared" ca="1" si="97"/>
        <v/>
      </c>
    </row>
    <row r="692" spans="1:15">
      <c r="A692" s="180" t="str">
        <f t="shared" ca="1" si="99"/>
        <v/>
      </c>
      <c r="B692" s="44" t="str">
        <f t="shared" ca="1" si="100"/>
        <v/>
      </c>
      <c r="C692" s="31" t="str">
        <f t="shared" ca="1" si="98"/>
        <v/>
      </c>
      <c r="D692" s="32" t="str">
        <f t="shared" ca="1" si="101"/>
        <v/>
      </c>
      <c r="E692" s="44" t="str">
        <f t="shared" ca="1" si="102"/>
        <v/>
      </c>
      <c r="F692" s="31" t="str">
        <f t="shared" ca="1" si="103"/>
        <v/>
      </c>
      <c r="G692" s="77" t="str">
        <f t="shared" ca="1" si="104"/>
        <v/>
      </c>
      <c r="N692" s="51" t="str">
        <f t="shared" ca="1" si="96"/>
        <v/>
      </c>
      <c r="O692" s="51" t="str">
        <f t="shared" ca="1" si="97"/>
        <v/>
      </c>
    </row>
    <row r="693" spans="1:15">
      <c r="A693" s="180" t="str">
        <f t="shared" ca="1" si="99"/>
        <v/>
      </c>
      <c r="B693" s="44" t="str">
        <f t="shared" ca="1" si="100"/>
        <v/>
      </c>
      <c r="C693" s="31" t="str">
        <f t="shared" ca="1" si="98"/>
        <v/>
      </c>
      <c r="D693" s="32" t="str">
        <f t="shared" ca="1" si="101"/>
        <v/>
      </c>
      <c r="E693" s="44" t="str">
        <f t="shared" ca="1" si="102"/>
        <v/>
      </c>
      <c r="F693" s="31" t="str">
        <f t="shared" ca="1" si="103"/>
        <v/>
      </c>
      <c r="G693" s="77" t="str">
        <f t="shared" ca="1" si="104"/>
        <v/>
      </c>
      <c r="N693" s="51" t="str">
        <f t="shared" ca="1" si="96"/>
        <v/>
      </c>
      <c r="O693" s="51" t="str">
        <f t="shared" ca="1" si="97"/>
        <v/>
      </c>
    </row>
    <row r="694" spans="1:15">
      <c r="A694" s="180" t="str">
        <f t="shared" ca="1" si="99"/>
        <v/>
      </c>
      <c r="B694" s="44" t="str">
        <f t="shared" ca="1" si="100"/>
        <v/>
      </c>
      <c r="C694" s="31" t="str">
        <f t="shared" ca="1" si="98"/>
        <v/>
      </c>
      <c r="D694" s="32" t="str">
        <f t="shared" ca="1" si="101"/>
        <v/>
      </c>
      <c r="E694" s="44" t="str">
        <f t="shared" ca="1" si="102"/>
        <v/>
      </c>
      <c r="F694" s="31" t="str">
        <f t="shared" ca="1" si="103"/>
        <v/>
      </c>
      <c r="G694" s="77" t="str">
        <f t="shared" ca="1" si="104"/>
        <v/>
      </c>
      <c r="N694" s="51" t="str">
        <f t="shared" ca="1" si="96"/>
        <v/>
      </c>
      <c r="O694" s="51" t="str">
        <f t="shared" ca="1" si="97"/>
        <v/>
      </c>
    </row>
    <row r="695" spans="1:15">
      <c r="A695" s="180" t="str">
        <f t="shared" ca="1" si="99"/>
        <v/>
      </c>
      <c r="B695" s="44" t="str">
        <f t="shared" ca="1" si="100"/>
        <v/>
      </c>
      <c r="C695" s="31" t="str">
        <f t="shared" ca="1" si="98"/>
        <v/>
      </c>
      <c r="D695" s="32" t="str">
        <f t="shared" ca="1" si="101"/>
        <v/>
      </c>
      <c r="E695" s="44" t="str">
        <f t="shared" ca="1" si="102"/>
        <v/>
      </c>
      <c r="F695" s="31" t="str">
        <f t="shared" ca="1" si="103"/>
        <v/>
      </c>
      <c r="G695" s="77" t="str">
        <f t="shared" ca="1" si="104"/>
        <v/>
      </c>
      <c r="N695" s="51" t="str">
        <f t="shared" ca="1" si="96"/>
        <v/>
      </c>
      <c r="O695" s="51" t="str">
        <f t="shared" ca="1" si="97"/>
        <v/>
      </c>
    </row>
    <row r="696" spans="1:15">
      <c r="A696" s="180" t="str">
        <f t="shared" ca="1" si="99"/>
        <v/>
      </c>
      <c r="B696" s="44" t="str">
        <f t="shared" ca="1" si="100"/>
        <v/>
      </c>
      <c r="C696" s="31" t="str">
        <f t="shared" ca="1" si="98"/>
        <v/>
      </c>
      <c r="D696" s="32" t="str">
        <f t="shared" ca="1" si="101"/>
        <v/>
      </c>
      <c r="E696" s="44" t="str">
        <f t="shared" ca="1" si="102"/>
        <v/>
      </c>
      <c r="F696" s="31" t="str">
        <f t="shared" ca="1" si="103"/>
        <v/>
      </c>
      <c r="G696" s="77" t="str">
        <f t="shared" ca="1" si="104"/>
        <v/>
      </c>
      <c r="N696" s="51" t="str">
        <f t="shared" ca="1" si="96"/>
        <v/>
      </c>
      <c r="O696" s="51" t="str">
        <f t="shared" ca="1" si="97"/>
        <v/>
      </c>
    </row>
    <row r="697" spans="1:15">
      <c r="A697" s="180" t="str">
        <f t="shared" ca="1" si="99"/>
        <v/>
      </c>
      <c r="B697" s="44" t="str">
        <f t="shared" ca="1" si="100"/>
        <v/>
      </c>
      <c r="C697" s="31" t="str">
        <f t="shared" ca="1" si="98"/>
        <v/>
      </c>
      <c r="D697" s="32" t="str">
        <f t="shared" ca="1" si="101"/>
        <v/>
      </c>
      <c r="E697" s="44" t="str">
        <f t="shared" ca="1" si="102"/>
        <v/>
      </c>
      <c r="F697" s="31" t="str">
        <f t="shared" ca="1" si="103"/>
        <v/>
      </c>
      <c r="G697" s="77" t="str">
        <f t="shared" ca="1" si="104"/>
        <v/>
      </c>
      <c r="N697" s="51" t="str">
        <f t="shared" ca="1" si="96"/>
        <v/>
      </c>
      <c r="O697" s="51" t="str">
        <f t="shared" ca="1" si="97"/>
        <v/>
      </c>
    </row>
    <row r="698" spans="1:15">
      <c r="A698" s="180" t="str">
        <f t="shared" ca="1" si="99"/>
        <v/>
      </c>
      <c r="B698" s="44" t="str">
        <f t="shared" ca="1" si="100"/>
        <v/>
      </c>
      <c r="C698" s="31" t="str">
        <f t="shared" ca="1" si="98"/>
        <v/>
      </c>
      <c r="D698" s="32" t="str">
        <f t="shared" ca="1" si="101"/>
        <v/>
      </c>
      <c r="E698" s="44" t="str">
        <f t="shared" ca="1" si="102"/>
        <v/>
      </c>
      <c r="F698" s="31" t="str">
        <f t="shared" ca="1" si="103"/>
        <v/>
      </c>
      <c r="G698" s="77" t="str">
        <f t="shared" ca="1" si="104"/>
        <v/>
      </c>
      <c r="N698" s="51" t="str">
        <f t="shared" ca="1" si="96"/>
        <v/>
      </c>
      <c r="O698" s="51" t="str">
        <f t="shared" ca="1" si="97"/>
        <v/>
      </c>
    </row>
    <row r="699" spans="1:15">
      <c r="A699" s="180" t="str">
        <f t="shared" ca="1" si="99"/>
        <v/>
      </c>
      <c r="B699" s="44" t="str">
        <f t="shared" ca="1" si="100"/>
        <v/>
      </c>
      <c r="C699" s="31" t="str">
        <f t="shared" ca="1" si="98"/>
        <v/>
      </c>
      <c r="D699" s="32" t="str">
        <f t="shared" ca="1" si="101"/>
        <v/>
      </c>
      <c r="E699" s="44" t="str">
        <f t="shared" ca="1" si="102"/>
        <v/>
      </c>
      <c r="F699" s="31" t="str">
        <f t="shared" ca="1" si="103"/>
        <v/>
      </c>
      <c r="G699" s="77" t="str">
        <f t="shared" ca="1" si="104"/>
        <v/>
      </c>
      <c r="N699" s="51" t="str">
        <f t="shared" ca="1" si="96"/>
        <v/>
      </c>
      <c r="O699" s="51" t="str">
        <f t="shared" ca="1" si="97"/>
        <v/>
      </c>
    </row>
    <row r="700" spans="1:15">
      <c r="A700" s="180" t="str">
        <f t="shared" ca="1" si="99"/>
        <v/>
      </c>
      <c r="B700" s="44" t="str">
        <f t="shared" ca="1" si="100"/>
        <v/>
      </c>
      <c r="C700" s="31" t="str">
        <f t="shared" ca="1" si="98"/>
        <v/>
      </c>
      <c r="D700" s="32" t="str">
        <f t="shared" ca="1" si="101"/>
        <v/>
      </c>
      <c r="E700" s="44" t="str">
        <f t="shared" ca="1" si="102"/>
        <v/>
      </c>
      <c r="F700" s="31" t="str">
        <f t="shared" ca="1" si="103"/>
        <v/>
      </c>
      <c r="G700" s="77" t="str">
        <f t="shared" ca="1" si="104"/>
        <v/>
      </c>
      <c r="N700" s="51" t="str">
        <f t="shared" ca="1" si="96"/>
        <v/>
      </c>
      <c r="O700" s="51" t="str">
        <f t="shared" ca="1" si="97"/>
        <v/>
      </c>
    </row>
    <row r="701" spans="1:15">
      <c r="A701" s="180" t="str">
        <f t="shared" ca="1" si="99"/>
        <v/>
      </c>
      <c r="B701" s="44" t="str">
        <f t="shared" ca="1" si="100"/>
        <v/>
      </c>
      <c r="C701" s="31" t="str">
        <f t="shared" ca="1" si="98"/>
        <v/>
      </c>
      <c r="D701" s="32" t="str">
        <f t="shared" ca="1" si="101"/>
        <v/>
      </c>
      <c r="E701" s="44" t="str">
        <f t="shared" ca="1" si="102"/>
        <v/>
      </c>
      <c r="F701" s="31" t="str">
        <f t="shared" ca="1" si="103"/>
        <v/>
      </c>
      <c r="G701" s="77" t="str">
        <f t="shared" ca="1" si="104"/>
        <v/>
      </c>
      <c r="N701" s="51" t="str">
        <f t="shared" ca="1" si="96"/>
        <v/>
      </c>
      <c r="O701" s="51" t="str">
        <f t="shared" ca="1" si="97"/>
        <v/>
      </c>
    </row>
    <row r="702" spans="1:15">
      <c r="A702" s="180" t="str">
        <f t="shared" ca="1" si="99"/>
        <v/>
      </c>
      <c r="B702" s="44" t="str">
        <f t="shared" ca="1" si="100"/>
        <v/>
      </c>
      <c r="C702" s="31" t="str">
        <f t="shared" ca="1" si="98"/>
        <v/>
      </c>
      <c r="D702" s="32" t="str">
        <f t="shared" ca="1" si="101"/>
        <v/>
      </c>
      <c r="E702" s="44" t="str">
        <f t="shared" ca="1" si="102"/>
        <v/>
      </c>
      <c r="F702" s="31" t="str">
        <f t="shared" ca="1" si="103"/>
        <v/>
      </c>
      <c r="G702" s="77" t="str">
        <f t="shared" ca="1" si="104"/>
        <v/>
      </c>
      <c r="N702" s="51" t="str">
        <f t="shared" ca="1" si="96"/>
        <v/>
      </c>
      <c r="O702" s="51" t="str">
        <f t="shared" ca="1" si="97"/>
        <v/>
      </c>
    </row>
    <row r="703" spans="1:15">
      <c r="A703" s="180" t="str">
        <f t="shared" ca="1" si="99"/>
        <v/>
      </c>
      <c r="B703" s="44" t="str">
        <f t="shared" ca="1" si="100"/>
        <v/>
      </c>
      <c r="C703" s="31" t="str">
        <f t="shared" ca="1" si="98"/>
        <v/>
      </c>
      <c r="D703" s="32" t="str">
        <f t="shared" ca="1" si="101"/>
        <v/>
      </c>
      <c r="E703" s="44" t="str">
        <f t="shared" ca="1" si="102"/>
        <v/>
      </c>
      <c r="F703" s="31" t="str">
        <f t="shared" ca="1" si="103"/>
        <v/>
      </c>
      <c r="G703" s="77" t="str">
        <f t="shared" ca="1" si="104"/>
        <v/>
      </c>
      <c r="N703" s="51" t="str">
        <f t="shared" ca="1" si="96"/>
        <v/>
      </c>
      <c r="O703" s="51" t="str">
        <f t="shared" ca="1" si="97"/>
        <v/>
      </c>
    </row>
    <row r="704" spans="1:15">
      <c r="A704" s="180" t="str">
        <f t="shared" ca="1" si="99"/>
        <v/>
      </c>
      <c r="B704" s="44" t="str">
        <f t="shared" ca="1" si="100"/>
        <v/>
      </c>
      <c r="C704" s="31" t="str">
        <f t="shared" ca="1" si="98"/>
        <v/>
      </c>
      <c r="D704" s="32" t="str">
        <f t="shared" ca="1" si="101"/>
        <v/>
      </c>
      <c r="E704" s="44" t="str">
        <f t="shared" ca="1" si="102"/>
        <v/>
      </c>
      <c r="F704" s="31" t="str">
        <f t="shared" ca="1" si="103"/>
        <v/>
      </c>
      <c r="G704" s="77" t="str">
        <f t="shared" ca="1" si="104"/>
        <v/>
      </c>
      <c r="N704" s="51" t="str">
        <f t="shared" ca="1" si="96"/>
        <v/>
      </c>
      <c r="O704" s="51" t="str">
        <f t="shared" ca="1" si="97"/>
        <v/>
      </c>
    </row>
    <row r="705" spans="1:15">
      <c r="A705" s="180" t="str">
        <f t="shared" ca="1" si="99"/>
        <v/>
      </c>
      <c r="B705" s="44" t="str">
        <f t="shared" ca="1" si="100"/>
        <v/>
      </c>
      <c r="C705" s="31" t="str">
        <f t="shared" ca="1" si="98"/>
        <v/>
      </c>
      <c r="D705" s="32" t="str">
        <f t="shared" ca="1" si="101"/>
        <v/>
      </c>
      <c r="E705" s="44" t="str">
        <f t="shared" ca="1" si="102"/>
        <v/>
      </c>
      <c r="F705" s="31" t="str">
        <f t="shared" ca="1" si="103"/>
        <v/>
      </c>
      <c r="G705" s="77" t="str">
        <f t="shared" ca="1" si="104"/>
        <v/>
      </c>
      <c r="N705" s="51" t="str">
        <f t="shared" ca="1" si="96"/>
        <v/>
      </c>
      <c r="O705" s="51" t="str">
        <f t="shared" ca="1" si="97"/>
        <v/>
      </c>
    </row>
    <row r="706" spans="1:15">
      <c r="A706" s="180" t="str">
        <f t="shared" ca="1" si="99"/>
        <v/>
      </c>
      <c r="B706" s="44" t="str">
        <f t="shared" ca="1" si="100"/>
        <v/>
      </c>
      <c r="C706" s="31" t="str">
        <f t="shared" ca="1" si="98"/>
        <v/>
      </c>
      <c r="D706" s="32" t="str">
        <f t="shared" ca="1" si="101"/>
        <v/>
      </c>
      <c r="E706" s="44" t="str">
        <f t="shared" ca="1" si="102"/>
        <v/>
      </c>
      <c r="F706" s="31" t="str">
        <f t="shared" ca="1" si="103"/>
        <v/>
      </c>
      <c r="G706" s="77" t="str">
        <f t="shared" ca="1" si="104"/>
        <v/>
      </c>
      <c r="N706" s="51" t="str">
        <f t="shared" ca="1" si="96"/>
        <v/>
      </c>
      <c r="O706" s="51" t="str">
        <f t="shared" ca="1" si="97"/>
        <v/>
      </c>
    </row>
    <row r="707" spans="1:15">
      <c r="A707" s="180" t="str">
        <f t="shared" ca="1" si="99"/>
        <v/>
      </c>
      <c r="B707" s="44" t="str">
        <f t="shared" ca="1" si="100"/>
        <v/>
      </c>
      <c r="C707" s="31" t="str">
        <f t="shared" ca="1" si="98"/>
        <v/>
      </c>
      <c r="D707" s="32" t="str">
        <f t="shared" ca="1" si="101"/>
        <v/>
      </c>
      <c r="E707" s="44" t="str">
        <f t="shared" ca="1" si="102"/>
        <v/>
      </c>
      <c r="F707" s="31" t="str">
        <f t="shared" ca="1" si="103"/>
        <v/>
      </c>
      <c r="G707" s="77" t="str">
        <f t="shared" ca="1" si="104"/>
        <v/>
      </c>
      <c r="N707" s="51" t="str">
        <f t="shared" ca="1" si="96"/>
        <v/>
      </c>
      <c r="O707" s="51" t="str">
        <f t="shared" ca="1" si="97"/>
        <v/>
      </c>
    </row>
    <row r="708" spans="1:15">
      <c r="A708" s="180" t="str">
        <f t="shared" ca="1" si="99"/>
        <v/>
      </c>
      <c r="B708" s="44" t="str">
        <f t="shared" ca="1" si="100"/>
        <v/>
      </c>
      <c r="C708" s="31" t="str">
        <f t="shared" ca="1" si="98"/>
        <v/>
      </c>
      <c r="D708" s="32" t="str">
        <f t="shared" ca="1" si="101"/>
        <v/>
      </c>
      <c r="E708" s="44" t="str">
        <f t="shared" ca="1" si="102"/>
        <v/>
      </c>
      <c r="F708" s="31" t="str">
        <f t="shared" ca="1" si="103"/>
        <v/>
      </c>
      <c r="G708" s="77" t="str">
        <f t="shared" ca="1" si="104"/>
        <v/>
      </c>
      <c r="N708" s="51" t="str">
        <f t="shared" ref="N708:N771" ca="1" si="105">IF(COUNTIF(L:L,J708),J708,"")</f>
        <v/>
      </c>
      <c r="O708" s="51" t="str">
        <f t="shared" ref="O708:O771" ca="1" si="106">IF(N708&gt;$A$14,N708,"")</f>
        <v/>
      </c>
    </row>
    <row r="709" spans="1:15">
      <c r="A709" s="180" t="str">
        <f t="shared" ca="1" si="99"/>
        <v/>
      </c>
      <c r="B709" s="44" t="str">
        <f t="shared" ca="1" si="100"/>
        <v/>
      </c>
      <c r="C709" s="31" t="str">
        <f t="shared" ca="1" si="98"/>
        <v/>
      </c>
      <c r="D709" s="32" t="str">
        <f t="shared" ca="1" si="101"/>
        <v/>
      </c>
      <c r="E709" s="44" t="str">
        <f t="shared" ca="1" si="102"/>
        <v/>
      </c>
      <c r="F709" s="31" t="str">
        <f t="shared" ca="1" si="103"/>
        <v/>
      </c>
      <c r="G709" s="77" t="str">
        <f t="shared" ca="1" si="104"/>
        <v/>
      </c>
      <c r="N709" s="51" t="str">
        <f t="shared" ca="1" si="105"/>
        <v/>
      </c>
      <c r="O709" s="51" t="str">
        <f t="shared" ca="1" si="106"/>
        <v/>
      </c>
    </row>
    <row r="710" spans="1:15">
      <c r="A710" s="180" t="str">
        <f t="shared" ca="1" si="99"/>
        <v/>
      </c>
      <c r="B710" s="44" t="str">
        <f t="shared" ca="1" si="100"/>
        <v/>
      </c>
      <c r="C710" s="31" t="str">
        <f t="shared" ca="1" si="98"/>
        <v/>
      </c>
      <c r="D710" s="32" t="str">
        <f t="shared" ca="1" si="101"/>
        <v/>
      </c>
      <c r="E710" s="44" t="str">
        <f t="shared" ca="1" si="102"/>
        <v/>
      </c>
      <c r="F710" s="31" t="str">
        <f t="shared" ca="1" si="103"/>
        <v/>
      </c>
      <c r="G710" s="77" t="str">
        <f t="shared" ca="1" si="104"/>
        <v/>
      </c>
      <c r="N710" s="51" t="str">
        <f t="shared" ca="1" si="105"/>
        <v/>
      </c>
      <c r="O710" s="51" t="str">
        <f t="shared" ca="1" si="106"/>
        <v/>
      </c>
    </row>
    <row r="711" spans="1:15">
      <c r="A711" s="180" t="str">
        <f t="shared" ca="1" si="99"/>
        <v/>
      </c>
      <c r="B711" s="44" t="str">
        <f t="shared" ca="1" si="100"/>
        <v/>
      </c>
      <c r="C711" s="31" t="str">
        <f t="shared" ca="1" si="98"/>
        <v/>
      </c>
      <c r="D711" s="32" t="str">
        <f t="shared" ca="1" si="101"/>
        <v/>
      </c>
      <c r="E711" s="44" t="str">
        <f t="shared" ca="1" si="102"/>
        <v/>
      </c>
      <c r="F711" s="31" t="str">
        <f t="shared" ca="1" si="103"/>
        <v/>
      </c>
      <c r="G711" s="77" t="str">
        <f t="shared" ca="1" si="104"/>
        <v/>
      </c>
      <c r="N711" s="51" t="str">
        <f t="shared" ca="1" si="105"/>
        <v/>
      </c>
      <c r="O711" s="51" t="str">
        <f t="shared" ca="1" si="106"/>
        <v/>
      </c>
    </row>
    <row r="712" spans="1:15">
      <c r="A712" s="180" t="str">
        <f t="shared" ca="1" si="99"/>
        <v/>
      </c>
      <c r="B712" s="44" t="str">
        <f t="shared" ca="1" si="100"/>
        <v/>
      </c>
      <c r="C712" s="31" t="str">
        <f t="shared" ca="1" si="98"/>
        <v/>
      </c>
      <c r="D712" s="32" t="str">
        <f t="shared" ca="1" si="101"/>
        <v/>
      </c>
      <c r="E712" s="44" t="str">
        <f t="shared" ca="1" si="102"/>
        <v/>
      </c>
      <c r="F712" s="31" t="str">
        <f t="shared" ca="1" si="103"/>
        <v/>
      </c>
      <c r="G712" s="77" t="str">
        <f t="shared" ca="1" si="104"/>
        <v/>
      </c>
      <c r="N712" s="51" t="str">
        <f t="shared" ca="1" si="105"/>
        <v/>
      </c>
      <c r="O712" s="51" t="str">
        <f t="shared" ca="1" si="106"/>
        <v/>
      </c>
    </row>
    <row r="713" spans="1:15">
      <c r="A713" s="180" t="str">
        <f t="shared" ca="1" si="99"/>
        <v/>
      </c>
      <c r="B713" s="44" t="str">
        <f t="shared" ca="1" si="100"/>
        <v/>
      </c>
      <c r="C713" s="31" t="str">
        <f t="shared" ca="1" si="98"/>
        <v/>
      </c>
      <c r="D713" s="32" t="str">
        <f t="shared" ca="1" si="101"/>
        <v/>
      </c>
      <c r="E713" s="44" t="str">
        <f t="shared" ca="1" si="102"/>
        <v/>
      </c>
      <c r="F713" s="31" t="str">
        <f t="shared" ca="1" si="103"/>
        <v/>
      </c>
      <c r="G713" s="77" t="str">
        <f t="shared" ca="1" si="104"/>
        <v/>
      </c>
      <c r="N713" s="51" t="str">
        <f t="shared" ca="1" si="105"/>
        <v/>
      </c>
      <c r="O713" s="51" t="str">
        <f t="shared" ca="1" si="106"/>
        <v/>
      </c>
    </row>
    <row r="714" spans="1:15">
      <c r="A714" s="180" t="str">
        <f t="shared" ca="1" si="99"/>
        <v/>
      </c>
      <c r="B714" s="44" t="str">
        <f t="shared" ca="1" si="100"/>
        <v/>
      </c>
      <c r="C714" s="31" t="str">
        <f t="shared" ca="1" si="98"/>
        <v/>
      </c>
      <c r="D714" s="32" t="str">
        <f t="shared" ca="1" si="101"/>
        <v/>
      </c>
      <c r="E714" s="44" t="str">
        <f t="shared" ca="1" si="102"/>
        <v/>
      </c>
      <c r="F714" s="31" t="str">
        <f t="shared" ca="1" si="103"/>
        <v/>
      </c>
      <c r="G714" s="77" t="str">
        <f t="shared" ca="1" si="104"/>
        <v/>
      </c>
      <c r="N714" s="51" t="str">
        <f t="shared" ca="1" si="105"/>
        <v/>
      </c>
      <c r="O714" s="51" t="str">
        <f t="shared" ca="1" si="106"/>
        <v/>
      </c>
    </row>
    <row r="715" spans="1:15">
      <c r="A715" s="180" t="str">
        <f t="shared" ca="1" si="99"/>
        <v/>
      </c>
      <c r="B715" s="44" t="str">
        <f t="shared" ca="1" si="100"/>
        <v/>
      </c>
      <c r="C715" s="31" t="str">
        <f t="shared" ca="1" si="98"/>
        <v/>
      </c>
      <c r="D715" s="32" t="str">
        <f t="shared" ca="1" si="101"/>
        <v/>
      </c>
      <c r="E715" s="44" t="str">
        <f t="shared" ca="1" si="102"/>
        <v/>
      </c>
      <c r="F715" s="31" t="str">
        <f t="shared" ca="1" si="103"/>
        <v/>
      </c>
      <c r="G715" s="77" t="str">
        <f t="shared" ca="1" si="104"/>
        <v/>
      </c>
      <c r="N715" s="51" t="str">
        <f t="shared" ca="1" si="105"/>
        <v/>
      </c>
      <c r="O715" s="51" t="str">
        <f t="shared" ca="1" si="106"/>
        <v/>
      </c>
    </row>
    <row r="716" spans="1:15">
      <c r="A716" s="180" t="str">
        <f t="shared" ca="1" si="99"/>
        <v/>
      </c>
      <c r="B716" s="44" t="str">
        <f t="shared" ca="1" si="100"/>
        <v/>
      </c>
      <c r="C716" s="31" t="str">
        <f t="shared" ca="1" si="98"/>
        <v/>
      </c>
      <c r="D716" s="32" t="str">
        <f t="shared" ca="1" si="101"/>
        <v/>
      </c>
      <c r="E716" s="44" t="str">
        <f t="shared" ca="1" si="102"/>
        <v/>
      </c>
      <c r="F716" s="31" t="str">
        <f t="shared" ca="1" si="103"/>
        <v/>
      </c>
      <c r="G716" s="77" t="str">
        <f t="shared" ca="1" si="104"/>
        <v/>
      </c>
      <c r="N716" s="51" t="str">
        <f t="shared" ca="1" si="105"/>
        <v/>
      </c>
      <c r="O716" s="51" t="str">
        <f t="shared" ca="1" si="106"/>
        <v/>
      </c>
    </row>
    <row r="717" spans="1:15">
      <c r="A717" s="180" t="str">
        <f t="shared" ca="1" si="99"/>
        <v/>
      </c>
      <c r="B717" s="44" t="str">
        <f t="shared" ca="1" si="100"/>
        <v/>
      </c>
      <c r="C717" s="31" t="str">
        <f t="shared" ca="1" si="98"/>
        <v/>
      </c>
      <c r="D717" s="32" t="str">
        <f t="shared" ca="1" si="101"/>
        <v/>
      </c>
      <c r="E717" s="44" t="str">
        <f t="shared" ca="1" si="102"/>
        <v/>
      </c>
      <c r="F717" s="31" t="str">
        <f t="shared" ca="1" si="103"/>
        <v/>
      </c>
      <c r="G717" s="77" t="str">
        <f t="shared" ca="1" si="104"/>
        <v/>
      </c>
      <c r="N717" s="51" t="str">
        <f t="shared" ca="1" si="105"/>
        <v/>
      </c>
      <c r="O717" s="51" t="str">
        <f t="shared" ca="1" si="106"/>
        <v/>
      </c>
    </row>
    <row r="718" spans="1:15">
      <c r="A718" s="180" t="str">
        <f t="shared" ca="1" si="99"/>
        <v/>
      </c>
      <c r="B718" s="44" t="str">
        <f t="shared" ca="1" si="100"/>
        <v/>
      </c>
      <c r="C718" s="31" t="str">
        <f t="shared" ca="1" si="98"/>
        <v/>
      </c>
      <c r="D718" s="32" t="str">
        <f t="shared" ca="1" si="101"/>
        <v/>
      </c>
      <c r="E718" s="44" t="str">
        <f t="shared" ca="1" si="102"/>
        <v/>
      </c>
      <c r="F718" s="31" t="str">
        <f t="shared" ca="1" si="103"/>
        <v/>
      </c>
      <c r="G718" s="77" t="str">
        <f t="shared" ca="1" si="104"/>
        <v/>
      </c>
      <c r="N718" s="51" t="str">
        <f t="shared" ca="1" si="105"/>
        <v/>
      </c>
      <c r="O718" s="51" t="str">
        <f t="shared" ca="1" si="106"/>
        <v/>
      </c>
    </row>
    <row r="719" spans="1:15">
      <c r="A719" s="180" t="str">
        <f t="shared" ca="1" si="99"/>
        <v/>
      </c>
      <c r="B719" s="44" t="str">
        <f t="shared" ca="1" si="100"/>
        <v/>
      </c>
      <c r="C719" s="31" t="str">
        <f t="shared" ca="1" si="98"/>
        <v/>
      </c>
      <c r="D719" s="32" t="str">
        <f t="shared" ca="1" si="101"/>
        <v/>
      </c>
      <c r="E719" s="44" t="str">
        <f t="shared" ca="1" si="102"/>
        <v/>
      </c>
      <c r="F719" s="31" t="str">
        <f t="shared" ca="1" si="103"/>
        <v/>
      </c>
      <c r="G719" s="77" t="str">
        <f t="shared" ca="1" si="104"/>
        <v/>
      </c>
      <c r="N719" s="51" t="str">
        <f t="shared" ca="1" si="105"/>
        <v/>
      </c>
      <c r="O719" s="51" t="str">
        <f t="shared" ca="1" si="106"/>
        <v/>
      </c>
    </row>
    <row r="720" spans="1:15">
      <c r="A720" s="180" t="str">
        <f t="shared" ca="1" si="99"/>
        <v/>
      </c>
      <c r="B720" s="44" t="str">
        <f t="shared" ca="1" si="100"/>
        <v/>
      </c>
      <c r="C720" s="31" t="str">
        <f t="shared" ref="C720:C755" ca="1" si="107">IF(ISERROR(B720-2),"",-1*(B720-$B$14)*$B$8*$B$5*10^(-4))</f>
        <v/>
      </c>
      <c r="D720" s="32" t="str">
        <f t="shared" ca="1" si="101"/>
        <v/>
      </c>
      <c r="E720" s="44" t="str">
        <f t="shared" ca="1" si="102"/>
        <v/>
      </c>
      <c r="F720" s="31" t="str">
        <f t="shared" ca="1" si="103"/>
        <v/>
      </c>
      <c r="G720" s="77" t="str">
        <f t="shared" ca="1" si="104"/>
        <v/>
      </c>
      <c r="N720" s="51" t="str">
        <f t="shared" ca="1" si="105"/>
        <v/>
      </c>
      <c r="O720" s="51" t="str">
        <f t="shared" ca="1" si="106"/>
        <v/>
      </c>
    </row>
    <row r="721" spans="1:15">
      <c r="A721" s="180" t="str">
        <f t="shared" ca="1" si="99"/>
        <v/>
      </c>
      <c r="B721" s="44" t="str">
        <f t="shared" ca="1" si="100"/>
        <v/>
      </c>
      <c r="C721" s="31" t="str">
        <f t="shared" ca="1" si="107"/>
        <v/>
      </c>
      <c r="D721" s="32" t="str">
        <f t="shared" ca="1" si="101"/>
        <v/>
      </c>
      <c r="E721" s="44" t="str">
        <f t="shared" ca="1" si="102"/>
        <v/>
      </c>
      <c r="F721" s="31" t="str">
        <f t="shared" ca="1" si="103"/>
        <v/>
      </c>
      <c r="G721" s="77" t="str">
        <f t="shared" ca="1" si="104"/>
        <v/>
      </c>
      <c r="N721" s="51" t="str">
        <f t="shared" ca="1" si="105"/>
        <v/>
      </c>
      <c r="O721" s="51" t="str">
        <f t="shared" ca="1" si="106"/>
        <v/>
      </c>
    </row>
    <row r="722" spans="1:15">
      <c r="A722" s="180" t="str">
        <f t="shared" ca="1" si="99"/>
        <v/>
      </c>
      <c r="B722" s="44" t="str">
        <f t="shared" ca="1" si="100"/>
        <v/>
      </c>
      <c r="C722" s="31" t="str">
        <f t="shared" ca="1" si="107"/>
        <v/>
      </c>
      <c r="D722" s="32" t="str">
        <f t="shared" ca="1" si="101"/>
        <v/>
      </c>
      <c r="E722" s="44" t="str">
        <f t="shared" ca="1" si="102"/>
        <v/>
      </c>
      <c r="F722" s="31" t="str">
        <f t="shared" ca="1" si="103"/>
        <v/>
      </c>
      <c r="G722" s="77" t="str">
        <f t="shared" ca="1" si="104"/>
        <v/>
      </c>
      <c r="N722" s="51" t="str">
        <f t="shared" ca="1" si="105"/>
        <v/>
      </c>
      <c r="O722" s="51" t="str">
        <f t="shared" ca="1" si="106"/>
        <v/>
      </c>
    </row>
    <row r="723" spans="1:15">
      <c r="A723" s="180" t="str">
        <f t="shared" ca="1" si="99"/>
        <v/>
      </c>
      <c r="B723" s="44" t="str">
        <f t="shared" ca="1" si="100"/>
        <v/>
      </c>
      <c r="C723" s="31" t="str">
        <f t="shared" ca="1" si="107"/>
        <v/>
      </c>
      <c r="D723" s="32" t="str">
        <f t="shared" ca="1" si="101"/>
        <v/>
      </c>
      <c r="E723" s="44" t="str">
        <f t="shared" ca="1" si="102"/>
        <v/>
      </c>
      <c r="F723" s="31" t="str">
        <f t="shared" ca="1" si="103"/>
        <v/>
      </c>
      <c r="G723" s="77" t="str">
        <f t="shared" ca="1" si="104"/>
        <v/>
      </c>
      <c r="N723" s="51" t="str">
        <f t="shared" ca="1" si="105"/>
        <v/>
      </c>
      <c r="O723" s="51" t="str">
        <f t="shared" ca="1" si="106"/>
        <v/>
      </c>
    </row>
    <row r="724" spans="1:15">
      <c r="A724" s="180" t="str">
        <f t="shared" ca="1" si="99"/>
        <v/>
      </c>
      <c r="B724" s="44" t="str">
        <f t="shared" ca="1" si="100"/>
        <v/>
      </c>
      <c r="C724" s="31" t="str">
        <f t="shared" ca="1" si="107"/>
        <v/>
      </c>
      <c r="D724" s="32" t="str">
        <f t="shared" ca="1" si="101"/>
        <v/>
      </c>
      <c r="E724" s="44" t="str">
        <f t="shared" ca="1" si="102"/>
        <v/>
      </c>
      <c r="F724" s="31" t="str">
        <f t="shared" ca="1" si="103"/>
        <v/>
      </c>
      <c r="G724" s="77" t="str">
        <f t="shared" ca="1" si="104"/>
        <v/>
      </c>
      <c r="N724" s="51" t="str">
        <f t="shared" ca="1" si="105"/>
        <v/>
      </c>
      <c r="O724" s="51" t="str">
        <f t="shared" ca="1" si="106"/>
        <v/>
      </c>
    </row>
    <row r="725" spans="1:15">
      <c r="A725" s="180" t="str">
        <f t="shared" ca="1" si="99"/>
        <v/>
      </c>
      <c r="B725" s="44" t="str">
        <f t="shared" ca="1" si="100"/>
        <v/>
      </c>
      <c r="C725" s="31" t="str">
        <f t="shared" ca="1" si="107"/>
        <v/>
      </c>
      <c r="D725" s="32" t="str">
        <f t="shared" ca="1" si="101"/>
        <v/>
      </c>
      <c r="E725" s="44" t="str">
        <f t="shared" ca="1" si="102"/>
        <v/>
      </c>
      <c r="F725" s="31" t="str">
        <f t="shared" ca="1" si="103"/>
        <v/>
      </c>
      <c r="G725" s="77" t="str">
        <f t="shared" ca="1" si="104"/>
        <v/>
      </c>
      <c r="N725" s="51" t="str">
        <f t="shared" ca="1" si="105"/>
        <v/>
      </c>
      <c r="O725" s="51" t="str">
        <f t="shared" ca="1" si="106"/>
        <v/>
      </c>
    </row>
    <row r="726" spans="1:15">
      <c r="A726" s="180" t="str">
        <f t="shared" ca="1" si="99"/>
        <v/>
      </c>
      <c r="B726" s="44" t="str">
        <f t="shared" ca="1" si="100"/>
        <v/>
      </c>
      <c r="C726" s="31" t="str">
        <f t="shared" ca="1" si="107"/>
        <v/>
      </c>
      <c r="D726" s="32" t="str">
        <f t="shared" ca="1" si="101"/>
        <v/>
      </c>
      <c r="E726" s="44" t="str">
        <f t="shared" ca="1" si="102"/>
        <v/>
      </c>
      <c r="F726" s="31" t="str">
        <f t="shared" ca="1" si="103"/>
        <v/>
      </c>
      <c r="G726" s="77" t="str">
        <f t="shared" ca="1" si="104"/>
        <v/>
      </c>
      <c r="N726" s="51" t="str">
        <f t="shared" ca="1" si="105"/>
        <v/>
      </c>
      <c r="O726" s="51" t="str">
        <f t="shared" ca="1" si="106"/>
        <v/>
      </c>
    </row>
    <row r="727" spans="1:15">
      <c r="A727" s="180" t="str">
        <f t="shared" ca="1" si="99"/>
        <v/>
      </c>
      <c r="B727" s="44" t="str">
        <f t="shared" ca="1" si="100"/>
        <v/>
      </c>
      <c r="C727" s="31" t="str">
        <f t="shared" ca="1" si="107"/>
        <v/>
      </c>
      <c r="D727" s="32" t="str">
        <f t="shared" ca="1" si="101"/>
        <v/>
      </c>
      <c r="E727" s="44" t="str">
        <f t="shared" ca="1" si="102"/>
        <v/>
      </c>
      <c r="F727" s="31" t="str">
        <f t="shared" ca="1" si="103"/>
        <v/>
      </c>
      <c r="G727" s="77" t="str">
        <f t="shared" ca="1" si="104"/>
        <v/>
      </c>
      <c r="N727" s="51" t="str">
        <f t="shared" ca="1" si="105"/>
        <v/>
      </c>
      <c r="O727" s="51" t="str">
        <f t="shared" ca="1" si="106"/>
        <v/>
      </c>
    </row>
    <row r="728" spans="1:15">
      <c r="A728" s="180" t="str">
        <f t="shared" ca="1" si="99"/>
        <v/>
      </c>
      <c r="B728" s="44" t="str">
        <f t="shared" ca="1" si="100"/>
        <v/>
      </c>
      <c r="C728" s="31" t="str">
        <f t="shared" ca="1" si="107"/>
        <v/>
      </c>
      <c r="D728" s="32" t="str">
        <f t="shared" ca="1" si="101"/>
        <v/>
      </c>
      <c r="E728" s="44" t="str">
        <f t="shared" ca="1" si="102"/>
        <v/>
      </c>
      <c r="F728" s="31" t="str">
        <f t="shared" ca="1" si="103"/>
        <v/>
      </c>
      <c r="G728" s="77" t="str">
        <f t="shared" ca="1" si="104"/>
        <v/>
      </c>
      <c r="N728" s="51" t="str">
        <f t="shared" ca="1" si="105"/>
        <v/>
      </c>
      <c r="O728" s="51" t="str">
        <f t="shared" ca="1" si="106"/>
        <v/>
      </c>
    </row>
    <row r="729" spans="1:15">
      <c r="A729" s="180" t="str">
        <f t="shared" ca="1" si="99"/>
        <v/>
      </c>
      <c r="B729" s="44" t="str">
        <f t="shared" ca="1" si="100"/>
        <v/>
      </c>
      <c r="C729" s="31" t="str">
        <f t="shared" ca="1" si="107"/>
        <v/>
      </c>
      <c r="D729" s="32" t="str">
        <f t="shared" ca="1" si="101"/>
        <v/>
      </c>
      <c r="E729" s="44" t="str">
        <f t="shared" ca="1" si="102"/>
        <v/>
      </c>
      <c r="F729" s="31" t="str">
        <f t="shared" ca="1" si="103"/>
        <v/>
      </c>
      <c r="G729" s="77" t="str">
        <f t="shared" ca="1" si="104"/>
        <v/>
      </c>
      <c r="N729" s="51" t="str">
        <f t="shared" ca="1" si="105"/>
        <v/>
      </c>
      <c r="O729" s="51" t="str">
        <f t="shared" ca="1" si="106"/>
        <v/>
      </c>
    </row>
    <row r="730" spans="1:15">
      <c r="A730" s="180" t="str">
        <f t="shared" ca="1" si="99"/>
        <v/>
      </c>
      <c r="B730" s="44" t="str">
        <f t="shared" ca="1" si="100"/>
        <v/>
      </c>
      <c r="C730" s="31" t="str">
        <f t="shared" ca="1" si="107"/>
        <v/>
      </c>
      <c r="D730" s="32" t="str">
        <f t="shared" ca="1" si="101"/>
        <v/>
      </c>
      <c r="E730" s="44" t="str">
        <f t="shared" ca="1" si="102"/>
        <v/>
      </c>
      <c r="F730" s="31" t="str">
        <f t="shared" ca="1" si="103"/>
        <v/>
      </c>
      <c r="G730" s="77" t="str">
        <f t="shared" ca="1" si="104"/>
        <v/>
      </c>
      <c r="N730" s="51" t="str">
        <f t="shared" ca="1" si="105"/>
        <v/>
      </c>
      <c r="O730" s="51" t="str">
        <f t="shared" ca="1" si="106"/>
        <v/>
      </c>
    </row>
    <row r="731" spans="1:15">
      <c r="A731" s="180" t="str">
        <f t="shared" ca="1" si="99"/>
        <v/>
      </c>
      <c r="B731" s="44" t="str">
        <f t="shared" ca="1" si="100"/>
        <v/>
      </c>
      <c r="C731" s="31" t="str">
        <f t="shared" ca="1" si="107"/>
        <v/>
      </c>
      <c r="D731" s="32" t="str">
        <f t="shared" ca="1" si="101"/>
        <v/>
      </c>
      <c r="E731" s="44" t="str">
        <f t="shared" ca="1" si="102"/>
        <v/>
      </c>
      <c r="F731" s="31" t="str">
        <f t="shared" ca="1" si="103"/>
        <v/>
      </c>
      <c r="G731" s="77" t="str">
        <f t="shared" ca="1" si="104"/>
        <v/>
      </c>
      <c r="N731" s="51" t="str">
        <f t="shared" ca="1" si="105"/>
        <v/>
      </c>
      <c r="O731" s="51" t="str">
        <f t="shared" ca="1" si="106"/>
        <v/>
      </c>
    </row>
    <row r="732" spans="1:15">
      <c r="A732" s="180" t="str">
        <f t="shared" ca="1" si="99"/>
        <v/>
      </c>
      <c r="B732" s="44" t="str">
        <f t="shared" ca="1" si="100"/>
        <v/>
      </c>
      <c r="C732" s="31" t="str">
        <f t="shared" ca="1" si="107"/>
        <v/>
      </c>
      <c r="D732" s="32" t="str">
        <f t="shared" ca="1" si="101"/>
        <v/>
      </c>
      <c r="E732" s="44" t="str">
        <f t="shared" ca="1" si="102"/>
        <v/>
      </c>
      <c r="F732" s="31" t="str">
        <f t="shared" ca="1" si="103"/>
        <v/>
      </c>
      <c r="G732" s="77" t="str">
        <f t="shared" ca="1" si="104"/>
        <v/>
      </c>
      <c r="N732" s="51" t="str">
        <f t="shared" ca="1" si="105"/>
        <v/>
      </c>
      <c r="O732" s="51" t="str">
        <f t="shared" ca="1" si="106"/>
        <v/>
      </c>
    </row>
    <row r="733" spans="1:15">
      <c r="A733" s="180" t="str">
        <f t="shared" ca="1" si="99"/>
        <v/>
      </c>
      <c r="B733" s="44" t="str">
        <f t="shared" ca="1" si="100"/>
        <v/>
      </c>
      <c r="C733" s="31" t="str">
        <f t="shared" ca="1" si="107"/>
        <v/>
      </c>
      <c r="D733" s="32" t="str">
        <f t="shared" ca="1" si="101"/>
        <v/>
      </c>
      <c r="E733" s="44" t="str">
        <f t="shared" ca="1" si="102"/>
        <v/>
      </c>
      <c r="F733" s="31" t="str">
        <f t="shared" ca="1" si="103"/>
        <v/>
      </c>
      <c r="G733" s="77" t="str">
        <f t="shared" ca="1" si="104"/>
        <v/>
      </c>
      <c r="N733" s="51" t="str">
        <f t="shared" ca="1" si="105"/>
        <v/>
      </c>
      <c r="O733" s="51" t="str">
        <f t="shared" ca="1" si="106"/>
        <v/>
      </c>
    </row>
    <row r="734" spans="1:15">
      <c r="A734" s="180" t="str">
        <f t="shared" ca="1" si="99"/>
        <v/>
      </c>
      <c r="B734" s="44" t="str">
        <f t="shared" ca="1" si="100"/>
        <v/>
      </c>
      <c r="C734" s="31" t="str">
        <f t="shared" ca="1" si="107"/>
        <v/>
      </c>
      <c r="D734" s="32" t="str">
        <f t="shared" ca="1" si="101"/>
        <v/>
      </c>
      <c r="E734" s="44" t="str">
        <f t="shared" ca="1" si="102"/>
        <v/>
      </c>
      <c r="F734" s="31" t="str">
        <f t="shared" ca="1" si="103"/>
        <v/>
      </c>
      <c r="G734" s="77" t="str">
        <f t="shared" ca="1" si="104"/>
        <v/>
      </c>
      <c r="N734" s="51" t="str">
        <f t="shared" ca="1" si="105"/>
        <v/>
      </c>
      <c r="O734" s="51" t="str">
        <f t="shared" ca="1" si="106"/>
        <v/>
      </c>
    </row>
    <row r="735" spans="1:15">
      <c r="A735" s="180" t="str">
        <f t="shared" ref="A735:A755" ca="1" si="108">IF(AND(ISBLANK(P724), A734 = $P$1),NOW(),IF(ISBLANK(P724),"",P724))</f>
        <v/>
      </c>
      <c r="B735" s="44" t="str">
        <f t="shared" ref="B735:B755" ca="1" si="109">IF(COUNTIF(J:J,A735)=1,VLOOKUP(A735,J:K,2), IF(COUNTIF(J:J,A735)=0,$B$10,""))</f>
        <v/>
      </c>
      <c r="C735" s="31" t="str">
        <f t="shared" ca="1" si="107"/>
        <v/>
      </c>
      <c r="D735" s="32" t="str">
        <f t="shared" ref="D735:D755" ca="1" si="110">IF(ISERROR(B735-2),"",ROUNDUP(A735-$A$14,0)/360*$B$6*$B$5)</f>
        <v/>
      </c>
      <c r="E735" s="44" t="str">
        <f t="shared" ref="E735:E755" ca="1" si="111">IF(COUNTIF(J:J,A735)=1,VLOOKUP(A735,L:M,2), IF(COUNTIF(J:J,A735)=0,$C$10,""))</f>
        <v/>
      </c>
      <c r="F735" s="31" t="str">
        <f t="shared" ref="F735:F755" ca="1" si="112">IF(ISERROR(B735-2),"",(E735-$E$14)*$C$5*100)</f>
        <v/>
      </c>
      <c r="G735" s="77" t="str">
        <f t="shared" ref="G735:G755" ca="1" si="113">IF(ISERROR(B735-2),"",C735+D735+F735)</f>
        <v/>
      </c>
      <c r="N735" s="51" t="str">
        <f t="shared" ca="1" si="105"/>
        <v/>
      </c>
      <c r="O735" s="51" t="str">
        <f t="shared" ca="1" si="106"/>
        <v/>
      </c>
    </row>
    <row r="736" spans="1:15">
      <c r="A736" s="180" t="str">
        <f t="shared" ca="1" si="108"/>
        <v/>
      </c>
      <c r="B736" s="44" t="str">
        <f t="shared" ca="1" si="109"/>
        <v/>
      </c>
      <c r="C736" s="31" t="str">
        <f t="shared" ca="1" si="107"/>
        <v/>
      </c>
      <c r="D736" s="32" t="str">
        <f t="shared" ca="1" si="110"/>
        <v/>
      </c>
      <c r="E736" s="44" t="str">
        <f t="shared" ca="1" si="111"/>
        <v/>
      </c>
      <c r="F736" s="31" t="str">
        <f t="shared" ca="1" si="112"/>
        <v/>
      </c>
      <c r="G736" s="77" t="str">
        <f t="shared" ca="1" si="113"/>
        <v/>
      </c>
      <c r="N736" s="51" t="str">
        <f t="shared" ca="1" si="105"/>
        <v/>
      </c>
      <c r="O736" s="51" t="str">
        <f t="shared" ca="1" si="106"/>
        <v/>
      </c>
    </row>
    <row r="737" spans="1:15">
      <c r="A737" s="180" t="str">
        <f t="shared" ca="1" si="108"/>
        <v/>
      </c>
      <c r="B737" s="44" t="str">
        <f t="shared" ca="1" si="109"/>
        <v/>
      </c>
      <c r="C737" s="31" t="str">
        <f t="shared" ca="1" si="107"/>
        <v/>
      </c>
      <c r="D737" s="32" t="str">
        <f t="shared" ca="1" si="110"/>
        <v/>
      </c>
      <c r="E737" s="44" t="str">
        <f t="shared" ca="1" si="111"/>
        <v/>
      </c>
      <c r="F737" s="31" t="str">
        <f t="shared" ca="1" si="112"/>
        <v/>
      </c>
      <c r="G737" s="77" t="str">
        <f t="shared" ca="1" si="113"/>
        <v/>
      </c>
      <c r="N737" s="51" t="str">
        <f t="shared" ca="1" si="105"/>
        <v/>
      </c>
      <c r="O737" s="51" t="str">
        <f t="shared" ca="1" si="106"/>
        <v/>
      </c>
    </row>
    <row r="738" spans="1:15">
      <c r="A738" s="180" t="str">
        <f t="shared" ca="1" si="108"/>
        <v/>
      </c>
      <c r="B738" s="44" t="str">
        <f t="shared" ca="1" si="109"/>
        <v/>
      </c>
      <c r="C738" s="31" t="str">
        <f t="shared" ca="1" si="107"/>
        <v/>
      </c>
      <c r="D738" s="32" t="str">
        <f t="shared" ca="1" si="110"/>
        <v/>
      </c>
      <c r="E738" s="44" t="str">
        <f t="shared" ca="1" si="111"/>
        <v/>
      </c>
      <c r="F738" s="31" t="str">
        <f t="shared" ca="1" si="112"/>
        <v/>
      </c>
      <c r="G738" s="77" t="str">
        <f t="shared" ca="1" si="113"/>
        <v/>
      </c>
      <c r="N738" s="51" t="str">
        <f t="shared" ca="1" si="105"/>
        <v/>
      </c>
      <c r="O738" s="51" t="str">
        <f t="shared" ca="1" si="106"/>
        <v/>
      </c>
    </row>
    <row r="739" spans="1:15">
      <c r="A739" s="180" t="str">
        <f t="shared" ca="1" si="108"/>
        <v/>
      </c>
      <c r="B739" s="44" t="str">
        <f t="shared" ca="1" si="109"/>
        <v/>
      </c>
      <c r="C739" s="31" t="str">
        <f t="shared" ca="1" si="107"/>
        <v/>
      </c>
      <c r="D739" s="32" t="str">
        <f t="shared" ca="1" si="110"/>
        <v/>
      </c>
      <c r="E739" s="44" t="str">
        <f t="shared" ca="1" si="111"/>
        <v/>
      </c>
      <c r="F739" s="31" t="str">
        <f t="shared" ca="1" si="112"/>
        <v/>
      </c>
      <c r="G739" s="77" t="str">
        <f t="shared" ca="1" si="113"/>
        <v/>
      </c>
      <c r="N739" s="51" t="str">
        <f t="shared" ca="1" si="105"/>
        <v/>
      </c>
      <c r="O739" s="51" t="str">
        <f t="shared" ca="1" si="106"/>
        <v/>
      </c>
    </row>
    <row r="740" spans="1:15">
      <c r="A740" s="180" t="str">
        <f t="shared" ca="1" si="108"/>
        <v/>
      </c>
      <c r="B740" s="44" t="str">
        <f t="shared" ca="1" si="109"/>
        <v/>
      </c>
      <c r="C740" s="31" t="str">
        <f t="shared" ca="1" si="107"/>
        <v/>
      </c>
      <c r="D740" s="32" t="str">
        <f t="shared" ca="1" si="110"/>
        <v/>
      </c>
      <c r="E740" s="44" t="str">
        <f t="shared" ca="1" si="111"/>
        <v/>
      </c>
      <c r="F740" s="31" t="str">
        <f t="shared" ca="1" si="112"/>
        <v/>
      </c>
      <c r="G740" s="77" t="str">
        <f t="shared" ca="1" si="113"/>
        <v/>
      </c>
      <c r="N740" s="51" t="str">
        <f t="shared" ca="1" si="105"/>
        <v/>
      </c>
      <c r="O740" s="51" t="str">
        <f t="shared" ca="1" si="106"/>
        <v/>
      </c>
    </row>
    <row r="741" spans="1:15">
      <c r="A741" s="180" t="str">
        <f t="shared" ca="1" si="108"/>
        <v/>
      </c>
      <c r="B741" s="44" t="str">
        <f t="shared" ca="1" si="109"/>
        <v/>
      </c>
      <c r="C741" s="31" t="str">
        <f t="shared" ca="1" si="107"/>
        <v/>
      </c>
      <c r="D741" s="32" t="str">
        <f t="shared" ca="1" si="110"/>
        <v/>
      </c>
      <c r="E741" s="44" t="str">
        <f t="shared" ca="1" si="111"/>
        <v/>
      </c>
      <c r="F741" s="31" t="str">
        <f t="shared" ca="1" si="112"/>
        <v/>
      </c>
      <c r="G741" s="77" t="str">
        <f t="shared" ca="1" si="113"/>
        <v/>
      </c>
      <c r="N741" s="51" t="str">
        <f t="shared" ca="1" si="105"/>
        <v/>
      </c>
      <c r="O741" s="51" t="str">
        <f t="shared" ca="1" si="106"/>
        <v/>
      </c>
    </row>
    <row r="742" spans="1:15">
      <c r="A742" s="180" t="str">
        <f t="shared" ca="1" si="108"/>
        <v/>
      </c>
      <c r="B742" s="44" t="str">
        <f t="shared" ca="1" si="109"/>
        <v/>
      </c>
      <c r="C742" s="31" t="str">
        <f t="shared" ca="1" si="107"/>
        <v/>
      </c>
      <c r="D742" s="32" t="str">
        <f t="shared" ca="1" si="110"/>
        <v/>
      </c>
      <c r="E742" s="44" t="str">
        <f t="shared" ca="1" si="111"/>
        <v/>
      </c>
      <c r="F742" s="31" t="str">
        <f t="shared" ca="1" si="112"/>
        <v/>
      </c>
      <c r="G742" s="77" t="str">
        <f t="shared" ca="1" si="113"/>
        <v/>
      </c>
      <c r="N742" s="51" t="str">
        <f t="shared" ca="1" si="105"/>
        <v/>
      </c>
      <c r="O742" s="51" t="str">
        <f t="shared" ca="1" si="106"/>
        <v/>
      </c>
    </row>
    <row r="743" spans="1:15">
      <c r="A743" s="180" t="str">
        <f t="shared" ca="1" si="108"/>
        <v/>
      </c>
      <c r="B743" s="44" t="str">
        <f t="shared" ca="1" si="109"/>
        <v/>
      </c>
      <c r="C743" s="31" t="str">
        <f t="shared" ca="1" si="107"/>
        <v/>
      </c>
      <c r="D743" s="32" t="str">
        <f t="shared" ca="1" si="110"/>
        <v/>
      </c>
      <c r="E743" s="44" t="str">
        <f t="shared" ca="1" si="111"/>
        <v/>
      </c>
      <c r="F743" s="31" t="str">
        <f t="shared" ca="1" si="112"/>
        <v/>
      </c>
      <c r="G743" s="77" t="str">
        <f t="shared" ca="1" si="113"/>
        <v/>
      </c>
      <c r="N743" s="51" t="str">
        <f t="shared" ca="1" si="105"/>
        <v/>
      </c>
      <c r="O743" s="51" t="str">
        <f t="shared" ca="1" si="106"/>
        <v/>
      </c>
    </row>
    <row r="744" spans="1:15">
      <c r="A744" s="180" t="str">
        <f t="shared" ca="1" si="108"/>
        <v/>
      </c>
      <c r="B744" s="44" t="str">
        <f t="shared" ca="1" si="109"/>
        <v/>
      </c>
      <c r="C744" s="31" t="str">
        <f t="shared" ca="1" si="107"/>
        <v/>
      </c>
      <c r="D744" s="32" t="str">
        <f t="shared" ca="1" si="110"/>
        <v/>
      </c>
      <c r="E744" s="44" t="str">
        <f t="shared" ca="1" si="111"/>
        <v/>
      </c>
      <c r="F744" s="31" t="str">
        <f t="shared" ca="1" si="112"/>
        <v/>
      </c>
      <c r="G744" s="77" t="str">
        <f t="shared" ca="1" si="113"/>
        <v/>
      </c>
      <c r="N744" s="51" t="str">
        <f t="shared" ca="1" si="105"/>
        <v/>
      </c>
      <c r="O744" s="51" t="str">
        <f t="shared" ca="1" si="106"/>
        <v/>
      </c>
    </row>
    <row r="745" spans="1:15">
      <c r="A745" s="180" t="str">
        <f t="shared" ca="1" si="108"/>
        <v/>
      </c>
      <c r="B745" s="44" t="str">
        <f t="shared" ca="1" si="109"/>
        <v/>
      </c>
      <c r="C745" s="31" t="str">
        <f t="shared" ca="1" si="107"/>
        <v/>
      </c>
      <c r="D745" s="32" t="str">
        <f t="shared" ca="1" si="110"/>
        <v/>
      </c>
      <c r="E745" s="44" t="str">
        <f t="shared" ca="1" si="111"/>
        <v/>
      </c>
      <c r="F745" s="31" t="str">
        <f t="shared" ca="1" si="112"/>
        <v/>
      </c>
      <c r="G745" s="77" t="str">
        <f t="shared" ca="1" si="113"/>
        <v/>
      </c>
      <c r="N745" s="51" t="str">
        <f t="shared" ca="1" si="105"/>
        <v/>
      </c>
      <c r="O745" s="51" t="str">
        <f t="shared" ca="1" si="106"/>
        <v/>
      </c>
    </row>
    <row r="746" spans="1:15">
      <c r="A746" s="180" t="str">
        <f t="shared" ca="1" si="108"/>
        <v/>
      </c>
      <c r="B746" s="44" t="str">
        <f t="shared" ca="1" si="109"/>
        <v/>
      </c>
      <c r="C746" s="31" t="str">
        <f t="shared" ca="1" si="107"/>
        <v/>
      </c>
      <c r="D746" s="32" t="str">
        <f t="shared" ca="1" si="110"/>
        <v/>
      </c>
      <c r="E746" s="44" t="str">
        <f t="shared" ca="1" si="111"/>
        <v/>
      </c>
      <c r="F746" s="31" t="str">
        <f t="shared" ca="1" si="112"/>
        <v/>
      </c>
      <c r="G746" s="77" t="str">
        <f t="shared" ca="1" si="113"/>
        <v/>
      </c>
      <c r="N746" s="51" t="str">
        <f t="shared" ca="1" si="105"/>
        <v/>
      </c>
      <c r="O746" s="51" t="str">
        <f t="shared" ca="1" si="106"/>
        <v/>
      </c>
    </row>
    <row r="747" spans="1:15">
      <c r="A747" s="180" t="str">
        <f t="shared" ca="1" si="108"/>
        <v/>
      </c>
      <c r="B747" s="44" t="str">
        <f t="shared" ca="1" si="109"/>
        <v/>
      </c>
      <c r="C747" s="31" t="str">
        <f t="shared" ca="1" si="107"/>
        <v/>
      </c>
      <c r="D747" s="32" t="str">
        <f t="shared" ca="1" si="110"/>
        <v/>
      </c>
      <c r="E747" s="44" t="str">
        <f t="shared" ca="1" si="111"/>
        <v/>
      </c>
      <c r="F747" s="31" t="str">
        <f t="shared" ca="1" si="112"/>
        <v/>
      </c>
      <c r="G747" s="77" t="str">
        <f t="shared" ca="1" si="113"/>
        <v/>
      </c>
      <c r="N747" s="51" t="str">
        <f t="shared" ca="1" si="105"/>
        <v/>
      </c>
      <c r="O747" s="51" t="str">
        <f t="shared" ca="1" si="106"/>
        <v/>
      </c>
    </row>
    <row r="748" spans="1:15">
      <c r="A748" s="180" t="str">
        <f t="shared" ca="1" si="108"/>
        <v/>
      </c>
      <c r="B748" s="44" t="str">
        <f t="shared" ca="1" si="109"/>
        <v/>
      </c>
      <c r="C748" s="31" t="str">
        <f t="shared" ca="1" si="107"/>
        <v/>
      </c>
      <c r="D748" s="32" t="str">
        <f t="shared" ca="1" si="110"/>
        <v/>
      </c>
      <c r="E748" s="44" t="str">
        <f t="shared" ca="1" si="111"/>
        <v/>
      </c>
      <c r="F748" s="31" t="str">
        <f t="shared" ca="1" si="112"/>
        <v/>
      </c>
      <c r="G748" s="77" t="str">
        <f t="shared" ca="1" si="113"/>
        <v/>
      </c>
      <c r="N748" s="51" t="str">
        <f t="shared" ca="1" si="105"/>
        <v/>
      </c>
      <c r="O748" s="51" t="str">
        <f t="shared" ca="1" si="106"/>
        <v/>
      </c>
    </row>
    <row r="749" spans="1:15">
      <c r="A749" s="180" t="str">
        <f t="shared" ca="1" si="108"/>
        <v/>
      </c>
      <c r="B749" s="44" t="str">
        <f t="shared" ca="1" si="109"/>
        <v/>
      </c>
      <c r="C749" s="31" t="str">
        <f t="shared" ca="1" si="107"/>
        <v/>
      </c>
      <c r="D749" s="32" t="str">
        <f t="shared" ca="1" si="110"/>
        <v/>
      </c>
      <c r="E749" s="44" t="str">
        <f t="shared" ca="1" si="111"/>
        <v/>
      </c>
      <c r="F749" s="31" t="str">
        <f t="shared" ca="1" si="112"/>
        <v/>
      </c>
      <c r="G749" s="77" t="str">
        <f t="shared" ca="1" si="113"/>
        <v/>
      </c>
      <c r="N749" s="51" t="str">
        <f t="shared" ca="1" si="105"/>
        <v/>
      </c>
      <c r="O749" s="51" t="str">
        <f t="shared" ca="1" si="106"/>
        <v/>
      </c>
    </row>
    <row r="750" spans="1:15">
      <c r="A750" s="180" t="str">
        <f t="shared" ca="1" si="108"/>
        <v/>
      </c>
      <c r="B750" s="44" t="str">
        <f t="shared" ca="1" si="109"/>
        <v/>
      </c>
      <c r="C750" s="31" t="str">
        <f t="shared" ca="1" si="107"/>
        <v/>
      </c>
      <c r="D750" s="32" t="str">
        <f t="shared" ca="1" si="110"/>
        <v/>
      </c>
      <c r="E750" s="44" t="str">
        <f t="shared" ca="1" si="111"/>
        <v/>
      </c>
      <c r="F750" s="31" t="str">
        <f t="shared" ca="1" si="112"/>
        <v/>
      </c>
      <c r="G750" s="77" t="str">
        <f t="shared" ca="1" si="113"/>
        <v/>
      </c>
      <c r="N750" s="51" t="str">
        <f t="shared" ca="1" si="105"/>
        <v/>
      </c>
      <c r="O750" s="51" t="str">
        <f t="shared" ca="1" si="106"/>
        <v/>
      </c>
    </row>
    <row r="751" spans="1:15">
      <c r="A751" s="180" t="str">
        <f t="shared" ca="1" si="108"/>
        <v/>
      </c>
      <c r="B751" s="44" t="str">
        <f t="shared" ca="1" si="109"/>
        <v/>
      </c>
      <c r="C751" s="31" t="str">
        <f t="shared" ca="1" si="107"/>
        <v/>
      </c>
      <c r="D751" s="32" t="str">
        <f t="shared" ca="1" si="110"/>
        <v/>
      </c>
      <c r="E751" s="44" t="str">
        <f t="shared" ca="1" si="111"/>
        <v/>
      </c>
      <c r="F751" s="31" t="str">
        <f t="shared" ca="1" si="112"/>
        <v/>
      </c>
      <c r="G751" s="77" t="str">
        <f t="shared" ca="1" si="113"/>
        <v/>
      </c>
      <c r="N751" s="51" t="str">
        <f t="shared" ca="1" si="105"/>
        <v/>
      </c>
      <c r="O751" s="51" t="str">
        <f t="shared" ca="1" si="106"/>
        <v/>
      </c>
    </row>
    <row r="752" spans="1:15">
      <c r="A752" s="180" t="str">
        <f t="shared" ca="1" si="108"/>
        <v/>
      </c>
      <c r="B752" s="44" t="str">
        <f t="shared" ca="1" si="109"/>
        <v/>
      </c>
      <c r="C752" s="31" t="str">
        <f t="shared" ca="1" si="107"/>
        <v/>
      </c>
      <c r="D752" s="32" t="str">
        <f t="shared" ca="1" si="110"/>
        <v/>
      </c>
      <c r="E752" s="44" t="str">
        <f t="shared" ca="1" si="111"/>
        <v/>
      </c>
      <c r="F752" s="31" t="str">
        <f t="shared" ca="1" si="112"/>
        <v/>
      </c>
      <c r="G752" s="77" t="str">
        <f t="shared" ca="1" si="113"/>
        <v/>
      </c>
      <c r="N752" s="51" t="str">
        <f t="shared" ca="1" si="105"/>
        <v/>
      </c>
      <c r="O752" s="51" t="str">
        <f t="shared" ca="1" si="106"/>
        <v/>
      </c>
    </row>
    <row r="753" spans="1:15">
      <c r="A753" s="180" t="str">
        <f t="shared" ca="1" si="108"/>
        <v/>
      </c>
      <c r="B753" s="44" t="str">
        <f t="shared" ca="1" si="109"/>
        <v/>
      </c>
      <c r="C753" s="31" t="str">
        <f t="shared" ca="1" si="107"/>
        <v/>
      </c>
      <c r="D753" s="32" t="str">
        <f t="shared" ca="1" si="110"/>
        <v/>
      </c>
      <c r="E753" s="44" t="str">
        <f t="shared" ca="1" si="111"/>
        <v/>
      </c>
      <c r="F753" s="31" t="str">
        <f t="shared" ca="1" si="112"/>
        <v/>
      </c>
      <c r="G753" s="77" t="str">
        <f t="shared" ca="1" si="113"/>
        <v/>
      </c>
      <c r="N753" s="51" t="str">
        <f t="shared" ca="1" si="105"/>
        <v/>
      </c>
      <c r="O753" s="51" t="str">
        <f t="shared" ca="1" si="106"/>
        <v/>
      </c>
    </row>
    <row r="754" spans="1:15">
      <c r="A754" s="180" t="str">
        <f t="shared" ca="1" si="108"/>
        <v/>
      </c>
      <c r="B754" s="44" t="str">
        <f t="shared" ca="1" si="109"/>
        <v/>
      </c>
      <c r="C754" s="31" t="str">
        <f t="shared" ca="1" si="107"/>
        <v/>
      </c>
      <c r="D754" s="32" t="str">
        <f t="shared" ca="1" si="110"/>
        <v/>
      </c>
      <c r="E754" s="44" t="str">
        <f t="shared" ca="1" si="111"/>
        <v/>
      </c>
      <c r="F754" s="31" t="str">
        <f t="shared" ca="1" si="112"/>
        <v/>
      </c>
      <c r="G754" s="77" t="str">
        <f t="shared" ca="1" si="113"/>
        <v/>
      </c>
      <c r="N754" s="51" t="str">
        <f t="shared" ca="1" si="105"/>
        <v/>
      </c>
      <c r="O754" s="51" t="str">
        <f t="shared" ca="1" si="106"/>
        <v/>
      </c>
    </row>
    <row r="755" spans="1:15">
      <c r="A755" s="180" t="str">
        <f t="shared" ca="1" si="108"/>
        <v/>
      </c>
      <c r="B755" s="44" t="str">
        <f t="shared" ca="1" si="109"/>
        <v/>
      </c>
      <c r="C755" s="31" t="str">
        <f t="shared" ca="1" si="107"/>
        <v/>
      </c>
      <c r="D755" s="32" t="str">
        <f t="shared" ca="1" si="110"/>
        <v/>
      </c>
      <c r="E755" s="44" t="str">
        <f t="shared" ca="1" si="111"/>
        <v/>
      </c>
      <c r="F755" s="31" t="str">
        <f t="shared" ca="1" si="112"/>
        <v/>
      </c>
      <c r="G755" s="77" t="str">
        <f t="shared" ca="1" si="113"/>
        <v/>
      </c>
      <c r="N755" s="51" t="str">
        <f t="shared" ca="1" si="105"/>
        <v/>
      </c>
      <c r="O755" s="51" t="str">
        <f t="shared" ca="1" si="106"/>
        <v/>
      </c>
    </row>
    <row r="756" spans="1:15">
      <c r="N756" s="51" t="str">
        <f t="shared" ca="1" si="105"/>
        <v/>
      </c>
      <c r="O756" s="51" t="str">
        <f t="shared" ca="1" si="106"/>
        <v/>
      </c>
    </row>
    <row r="757" spans="1:15">
      <c r="N757" s="51" t="str">
        <f t="shared" ca="1" si="105"/>
        <v/>
      </c>
      <c r="O757" s="51" t="str">
        <f t="shared" ca="1" si="106"/>
        <v/>
      </c>
    </row>
    <row r="758" spans="1:15">
      <c r="N758" s="51" t="str">
        <f t="shared" ca="1" si="105"/>
        <v/>
      </c>
      <c r="O758" s="51" t="str">
        <f t="shared" ca="1" si="106"/>
        <v/>
      </c>
    </row>
    <row r="759" spans="1:15">
      <c r="N759" s="51" t="str">
        <f t="shared" ca="1" si="105"/>
        <v/>
      </c>
      <c r="O759" s="51" t="str">
        <f t="shared" ca="1" si="106"/>
        <v/>
      </c>
    </row>
    <row r="760" spans="1:15">
      <c r="N760" s="51" t="str">
        <f t="shared" ca="1" si="105"/>
        <v/>
      </c>
      <c r="O760" s="51" t="str">
        <f t="shared" ca="1" si="106"/>
        <v/>
      </c>
    </row>
    <row r="761" spans="1:15">
      <c r="N761" s="51" t="str">
        <f t="shared" ca="1" si="105"/>
        <v/>
      </c>
      <c r="O761" s="51" t="str">
        <f t="shared" ca="1" si="106"/>
        <v/>
      </c>
    </row>
    <row r="762" spans="1:15">
      <c r="N762" s="51" t="str">
        <f t="shared" ca="1" si="105"/>
        <v/>
      </c>
      <c r="O762" s="51" t="str">
        <f t="shared" ca="1" si="106"/>
        <v/>
      </c>
    </row>
    <row r="763" spans="1:15">
      <c r="N763" s="51" t="str">
        <f t="shared" ca="1" si="105"/>
        <v/>
      </c>
      <c r="O763" s="51" t="str">
        <f t="shared" ca="1" si="106"/>
        <v/>
      </c>
    </row>
    <row r="764" spans="1:15">
      <c r="N764" s="51" t="str">
        <f t="shared" ca="1" si="105"/>
        <v/>
      </c>
      <c r="O764" s="51" t="str">
        <f t="shared" ca="1" si="106"/>
        <v/>
      </c>
    </row>
    <row r="765" spans="1:15">
      <c r="N765" s="51" t="str">
        <f t="shared" ca="1" si="105"/>
        <v/>
      </c>
      <c r="O765" s="51" t="str">
        <f t="shared" ca="1" si="106"/>
        <v/>
      </c>
    </row>
    <row r="766" spans="1:15">
      <c r="N766" s="51" t="str">
        <f t="shared" ca="1" si="105"/>
        <v/>
      </c>
      <c r="O766" s="51" t="str">
        <f t="shared" ca="1" si="106"/>
        <v/>
      </c>
    </row>
    <row r="767" spans="1:15">
      <c r="N767" s="51" t="str">
        <f t="shared" ca="1" si="105"/>
        <v/>
      </c>
      <c r="O767" s="51" t="str">
        <f t="shared" ca="1" si="106"/>
        <v/>
      </c>
    </row>
    <row r="768" spans="1:15">
      <c r="N768" s="51" t="str">
        <f t="shared" ca="1" si="105"/>
        <v/>
      </c>
      <c r="O768" s="51" t="str">
        <f t="shared" ca="1" si="106"/>
        <v/>
      </c>
    </row>
    <row r="769" spans="14:15">
      <c r="N769" s="51" t="str">
        <f t="shared" ca="1" si="105"/>
        <v/>
      </c>
      <c r="O769" s="51" t="str">
        <f t="shared" ca="1" si="106"/>
        <v/>
      </c>
    </row>
    <row r="770" spans="14:15">
      <c r="N770" s="51" t="str">
        <f t="shared" ca="1" si="105"/>
        <v/>
      </c>
      <c r="O770" s="51" t="str">
        <f t="shared" ca="1" si="106"/>
        <v/>
      </c>
    </row>
    <row r="771" spans="14:15">
      <c r="N771" s="51" t="str">
        <f t="shared" ca="1" si="105"/>
        <v/>
      </c>
      <c r="O771" s="51" t="str">
        <f t="shared" ca="1" si="106"/>
        <v/>
      </c>
    </row>
    <row r="772" spans="14:15">
      <c r="N772" s="51" t="str">
        <f t="shared" ref="N772:N835" ca="1" si="114">IF(COUNTIF(L:L,J772),J772,"")</f>
        <v/>
      </c>
      <c r="O772" s="51" t="str">
        <f t="shared" ref="O772:O835" ca="1" si="115">IF(N772&gt;$A$14,N772,"")</f>
        <v/>
      </c>
    </row>
    <row r="773" spans="14:15">
      <c r="N773" s="51" t="str">
        <f t="shared" ca="1" si="114"/>
        <v/>
      </c>
      <c r="O773" s="51" t="str">
        <f t="shared" ca="1" si="115"/>
        <v/>
      </c>
    </row>
    <row r="774" spans="14:15">
      <c r="N774" s="51" t="str">
        <f t="shared" ca="1" si="114"/>
        <v/>
      </c>
      <c r="O774" s="51" t="str">
        <f t="shared" ca="1" si="115"/>
        <v/>
      </c>
    </row>
    <row r="775" spans="14:15">
      <c r="N775" s="51" t="str">
        <f t="shared" ca="1" si="114"/>
        <v/>
      </c>
      <c r="O775" s="51" t="str">
        <f t="shared" ca="1" si="115"/>
        <v/>
      </c>
    </row>
    <row r="776" spans="14:15">
      <c r="N776" s="51" t="str">
        <f t="shared" ca="1" si="114"/>
        <v/>
      </c>
      <c r="O776" s="51" t="str">
        <f t="shared" ca="1" si="115"/>
        <v/>
      </c>
    </row>
    <row r="777" spans="14:15">
      <c r="N777" s="51" t="str">
        <f t="shared" ca="1" si="114"/>
        <v/>
      </c>
      <c r="O777" s="51" t="str">
        <f t="shared" ca="1" si="115"/>
        <v/>
      </c>
    </row>
    <row r="778" spans="14:15">
      <c r="N778" s="51" t="str">
        <f t="shared" ca="1" si="114"/>
        <v/>
      </c>
      <c r="O778" s="51" t="str">
        <f t="shared" ca="1" si="115"/>
        <v/>
      </c>
    </row>
    <row r="779" spans="14:15">
      <c r="N779" s="51" t="str">
        <f t="shared" ca="1" si="114"/>
        <v/>
      </c>
      <c r="O779" s="51" t="str">
        <f t="shared" ca="1" si="115"/>
        <v/>
      </c>
    </row>
    <row r="780" spans="14:15">
      <c r="N780" s="51" t="str">
        <f t="shared" ca="1" si="114"/>
        <v/>
      </c>
      <c r="O780" s="51" t="str">
        <f t="shared" ca="1" si="115"/>
        <v/>
      </c>
    </row>
    <row r="781" spans="14:15">
      <c r="N781" s="51" t="str">
        <f t="shared" ca="1" si="114"/>
        <v/>
      </c>
      <c r="O781" s="51" t="str">
        <f t="shared" ca="1" si="115"/>
        <v/>
      </c>
    </row>
    <row r="782" spans="14:15">
      <c r="N782" s="51" t="str">
        <f t="shared" ca="1" si="114"/>
        <v/>
      </c>
      <c r="O782" s="51" t="str">
        <f t="shared" ca="1" si="115"/>
        <v/>
      </c>
    </row>
    <row r="783" spans="14:15">
      <c r="N783" s="51" t="str">
        <f t="shared" ca="1" si="114"/>
        <v/>
      </c>
      <c r="O783" s="51" t="str">
        <f t="shared" ca="1" si="115"/>
        <v/>
      </c>
    </row>
    <row r="784" spans="14:15">
      <c r="N784" s="51" t="str">
        <f t="shared" ca="1" si="114"/>
        <v/>
      </c>
      <c r="O784" s="51" t="str">
        <f t="shared" ca="1" si="115"/>
        <v/>
      </c>
    </row>
    <row r="785" spans="14:15">
      <c r="N785" s="51" t="str">
        <f t="shared" ca="1" si="114"/>
        <v/>
      </c>
      <c r="O785" s="51" t="str">
        <f t="shared" ca="1" si="115"/>
        <v/>
      </c>
    </row>
    <row r="786" spans="14:15">
      <c r="N786" s="51" t="str">
        <f t="shared" ca="1" si="114"/>
        <v/>
      </c>
      <c r="O786" s="51" t="str">
        <f t="shared" ca="1" si="115"/>
        <v/>
      </c>
    </row>
    <row r="787" spans="14:15">
      <c r="N787" s="51" t="str">
        <f t="shared" ca="1" si="114"/>
        <v/>
      </c>
      <c r="O787" s="51" t="str">
        <f t="shared" ca="1" si="115"/>
        <v/>
      </c>
    </row>
    <row r="788" spans="14:15">
      <c r="N788" s="51" t="str">
        <f t="shared" ca="1" si="114"/>
        <v/>
      </c>
      <c r="O788" s="51" t="str">
        <f t="shared" ca="1" si="115"/>
        <v/>
      </c>
    </row>
    <row r="789" spans="14:15">
      <c r="N789" s="51" t="str">
        <f t="shared" ca="1" si="114"/>
        <v/>
      </c>
      <c r="O789" s="51" t="str">
        <f t="shared" ca="1" si="115"/>
        <v/>
      </c>
    </row>
    <row r="790" spans="14:15">
      <c r="N790" s="51" t="str">
        <f t="shared" ca="1" si="114"/>
        <v/>
      </c>
      <c r="O790" s="51" t="str">
        <f t="shared" ca="1" si="115"/>
        <v/>
      </c>
    </row>
    <row r="791" spans="14:15">
      <c r="N791" s="51" t="str">
        <f t="shared" ca="1" si="114"/>
        <v/>
      </c>
      <c r="O791" s="51" t="str">
        <f t="shared" ca="1" si="115"/>
        <v/>
      </c>
    </row>
    <row r="792" spans="14:15">
      <c r="N792" s="51" t="str">
        <f t="shared" ca="1" si="114"/>
        <v/>
      </c>
      <c r="O792" s="51" t="str">
        <f t="shared" ca="1" si="115"/>
        <v/>
      </c>
    </row>
    <row r="793" spans="14:15">
      <c r="N793" s="51" t="str">
        <f t="shared" ca="1" si="114"/>
        <v/>
      </c>
      <c r="O793" s="51" t="str">
        <f t="shared" ca="1" si="115"/>
        <v/>
      </c>
    </row>
    <row r="794" spans="14:15">
      <c r="N794" s="51" t="str">
        <f t="shared" ca="1" si="114"/>
        <v/>
      </c>
      <c r="O794" s="51" t="str">
        <f t="shared" ca="1" si="115"/>
        <v/>
      </c>
    </row>
    <row r="795" spans="14:15">
      <c r="N795" s="51" t="str">
        <f t="shared" ca="1" si="114"/>
        <v/>
      </c>
      <c r="O795" s="51" t="str">
        <f t="shared" ca="1" si="115"/>
        <v/>
      </c>
    </row>
    <row r="796" spans="14:15">
      <c r="N796" s="51" t="str">
        <f t="shared" ca="1" si="114"/>
        <v/>
      </c>
      <c r="O796" s="51" t="str">
        <f t="shared" ca="1" si="115"/>
        <v/>
      </c>
    </row>
    <row r="797" spans="14:15">
      <c r="N797" s="51" t="str">
        <f t="shared" ca="1" si="114"/>
        <v/>
      </c>
      <c r="O797" s="51" t="str">
        <f t="shared" ca="1" si="115"/>
        <v/>
      </c>
    </row>
    <row r="798" spans="14:15">
      <c r="N798" s="51" t="str">
        <f t="shared" ca="1" si="114"/>
        <v/>
      </c>
      <c r="O798" s="51" t="str">
        <f t="shared" ca="1" si="115"/>
        <v/>
      </c>
    </row>
    <row r="799" spans="14:15">
      <c r="N799" s="51" t="str">
        <f t="shared" ca="1" si="114"/>
        <v/>
      </c>
      <c r="O799" s="51" t="str">
        <f t="shared" ca="1" si="115"/>
        <v/>
      </c>
    </row>
    <row r="800" spans="14:15">
      <c r="N800" s="51" t="str">
        <f t="shared" ca="1" si="114"/>
        <v/>
      </c>
      <c r="O800" s="51" t="str">
        <f t="shared" ca="1" si="115"/>
        <v/>
      </c>
    </row>
    <row r="801" spans="14:15">
      <c r="N801" s="51" t="str">
        <f t="shared" ca="1" si="114"/>
        <v/>
      </c>
      <c r="O801" s="51" t="str">
        <f t="shared" ca="1" si="115"/>
        <v/>
      </c>
    </row>
    <row r="802" spans="14:15">
      <c r="N802" s="51" t="str">
        <f t="shared" ca="1" si="114"/>
        <v/>
      </c>
      <c r="O802" s="51" t="str">
        <f t="shared" ca="1" si="115"/>
        <v/>
      </c>
    </row>
    <row r="803" spans="14:15">
      <c r="N803" s="51" t="str">
        <f t="shared" ca="1" si="114"/>
        <v/>
      </c>
      <c r="O803" s="51" t="str">
        <f t="shared" ca="1" si="115"/>
        <v/>
      </c>
    </row>
    <row r="804" spans="14:15">
      <c r="N804" s="51" t="str">
        <f t="shared" ca="1" si="114"/>
        <v/>
      </c>
      <c r="O804" s="51" t="str">
        <f t="shared" ca="1" si="115"/>
        <v/>
      </c>
    </row>
    <row r="805" spans="14:15">
      <c r="N805" s="51" t="str">
        <f t="shared" ca="1" si="114"/>
        <v/>
      </c>
      <c r="O805" s="51" t="str">
        <f t="shared" ca="1" si="115"/>
        <v/>
      </c>
    </row>
    <row r="806" spans="14:15">
      <c r="N806" s="51" t="str">
        <f t="shared" ca="1" si="114"/>
        <v/>
      </c>
      <c r="O806" s="51" t="str">
        <f t="shared" ca="1" si="115"/>
        <v/>
      </c>
    </row>
    <row r="807" spans="14:15">
      <c r="N807" s="51" t="str">
        <f t="shared" ca="1" si="114"/>
        <v/>
      </c>
      <c r="O807" s="51" t="str">
        <f t="shared" ca="1" si="115"/>
        <v/>
      </c>
    </row>
    <row r="808" spans="14:15">
      <c r="N808" s="51" t="str">
        <f t="shared" ca="1" si="114"/>
        <v/>
      </c>
      <c r="O808" s="51" t="str">
        <f t="shared" ca="1" si="115"/>
        <v/>
      </c>
    </row>
    <row r="809" spans="14:15">
      <c r="N809" s="51" t="str">
        <f t="shared" ca="1" si="114"/>
        <v/>
      </c>
      <c r="O809" s="51" t="str">
        <f t="shared" ca="1" si="115"/>
        <v/>
      </c>
    </row>
    <row r="810" spans="14:15">
      <c r="N810" s="51" t="str">
        <f t="shared" ca="1" si="114"/>
        <v/>
      </c>
      <c r="O810" s="51" t="str">
        <f t="shared" ca="1" si="115"/>
        <v/>
      </c>
    </row>
    <row r="811" spans="14:15">
      <c r="N811" s="51" t="str">
        <f t="shared" ca="1" si="114"/>
        <v/>
      </c>
      <c r="O811" s="51" t="str">
        <f t="shared" ca="1" si="115"/>
        <v/>
      </c>
    </row>
    <row r="812" spans="14:15">
      <c r="N812" s="51" t="str">
        <f t="shared" ca="1" si="114"/>
        <v/>
      </c>
      <c r="O812" s="51" t="str">
        <f t="shared" ca="1" si="115"/>
        <v/>
      </c>
    </row>
    <row r="813" spans="14:15">
      <c r="N813" s="51" t="str">
        <f t="shared" ca="1" si="114"/>
        <v/>
      </c>
      <c r="O813" s="51" t="str">
        <f t="shared" ca="1" si="115"/>
        <v/>
      </c>
    </row>
    <row r="814" spans="14:15">
      <c r="N814" s="51" t="str">
        <f t="shared" ca="1" si="114"/>
        <v/>
      </c>
      <c r="O814" s="51" t="str">
        <f t="shared" ca="1" si="115"/>
        <v/>
      </c>
    </row>
    <row r="815" spans="14:15">
      <c r="N815" s="51" t="str">
        <f t="shared" ca="1" si="114"/>
        <v/>
      </c>
      <c r="O815" s="51" t="str">
        <f t="shared" ca="1" si="115"/>
        <v/>
      </c>
    </row>
    <row r="816" spans="14:15">
      <c r="N816" s="51" t="str">
        <f t="shared" ca="1" si="114"/>
        <v/>
      </c>
      <c r="O816" s="51" t="str">
        <f t="shared" ca="1" si="115"/>
        <v/>
      </c>
    </row>
    <row r="817" spans="14:15">
      <c r="N817" s="51" t="str">
        <f t="shared" ca="1" si="114"/>
        <v/>
      </c>
      <c r="O817" s="51" t="str">
        <f t="shared" ca="1" si="115"/>
        <v/>
      </c>
    </row>
    <row r="818" spans="14:15">
      <c r="N818" s="51" t="str">
        <f t="shared" ca="1" si="114"/>
        <v/>
      </c>
      <c r="O818" s="51" t="str">
        <f t="shared" ca="1" si="115"/>
        <v/>
      </c>
    </row>
    <row r="819" spans="14:15">
      <c r="N819" s="51" t="str">
        <f t="shared" ca="1" si="114"/>
        <v/>
      </c>
      <c r="O819" s="51" t="str">
        <f t="shared" ca="1" si="115"/>
        <v/>
      </c>
    </row>
    <row r="820" spans="14:15">
      <c r="N820" s="51" t="str">
        <f t="shared" ca="1" si="114"/>
        <v/>
      </c>
      <c r="O820" s="51" t="str">
        <f t="shared" ca="1" si="115"/>
        <v/>
      </c>
    </row>
    <row r="821" spans="14:15">
      <c r="N821" s="51" t="str">
        <f t="shared" ca="1" si="114"/>
        <v/>
      </c>
      <c r="O821" s="51" t="str">
        <f t="shared" ca="1" si="115"/>
        <v/>
      </c>
    </row>
    <row r="822" spans="14:15">
      <c r="N822" s="51" t="str">
        <f t="shared" ca="1" si="114"/>
        <v/>
      </c>
      <c r="O822" s="51" t="str">
        <f t="shared" ca="1" si="115"/>
        <v/>
      </c>
    </row>
    <row r="823" spans="14:15">
      <c r="N823" s="51" t="str">
        <f t="shared" ca="1" si="114"/>
        <v/>
      </c>
      <c r="O823" s="51" t="str">
        <f t="shared" ca="1" si="115"/>
        <v/>
      </c>
    </row>
    <row r="824" spans="14:15">
      <c r="N824" s="51" t="str">
        <f t="shared" ca="1" si="114"/>
        <v/>
      </c>
      <c r="O824" s="51" t="str">
        <f t="shared" ca="1" si="115"/>
        <v/>
      </c>
    </row>
    <row r="825" spans="14:15">
      <c r="N825" s="51" t="str">
        <f t="shared" ca="1" si="114"/>
        <v/>
      </c>
      <c r="O825" s="51" t="str">
        <f t="shared" ca="1" si="115"/>
        <v/>
      </c>
    </row>
    <row r="826" spans="14:15">
      <c r="N826" s="51" t="str">
        <f t="shared" ca="1" si="114"/>
        <v/>
      </c>
      <c r="O826" s="51" t="str">
        <f t="shared" ca="1" si="115"/>
        <v/>
      </c>
    </row>
    <row r="827" spans="14:15">
      <c r="N827" s="51" t="str">
        <f t="shared" ca="1" si="114"/>
        <v/>
      </c>
      <c r="O827" s="51" t="str">
        <f t="shared" ca="1" si="115"/>
        <v/>
      </c>
    </row>
    <row r="828" spans="14:15">
      <c r="N828" s="51" t="str">
        <f t="shared" ca="1" si="114"/>
        <v/>
      </c>
      <c r="O828" s="51" t="str">
        <f t="shared" ca="1" si="115"/>
        <v/>
      </c>
    </row>
    <row r="829" spans="14:15">
      <c r="N829" s="51" t="str">
        <f t="shared" ca="1" si="114"/>
        <v/>
      </c>
      <c r="O829" s="51" t="str">
        <f t="shared" ca="1" si="115"/>
        <v/>
      </c>
    </row>
    <row r="830" spans="14:15">
      <c r="N830" s="51" t="str">
        <f t="shared" ca="1" si="114"/>
        <v/>
      </c>
      <c r="O830" s="51" t="str">
        <f t="shared" ca="1" si="115"/>
        <v/>
      </c>
    </row>
    <row r="831" spans="14:15">
      <c r="N831" s="51" t="str">
        <f t="shared" ca="1" si="114"/>
        <v/>
      </c>
      <c r="O831" s="51" t="str">
        <f t="shared" ca="1" si="115"/>
        <v/>
      </c>
    </row>
    <row r="832" spans="14:15">
      <c r="N832" s="51" t="str">
        <f t="shared" ca="1" si="114"/>
        <v/>
      </c>
      <c r="O832" s="51" t="str">
        <f t="shared" ca="1" si="115"/>
        <v/>
      </c>
    </row>
    <row r="833" spans="14:15">
      <c r="N833" s="51" t="str">
        <f t="shared" ca="1" si="114"/>
        <v/>
      </c>
      <c r="O833" s="51" t="str">
        <f t="shared" ca="1" si="115"/>
        <v/>
      </c>
    </row>
    <row r="834" spans="14:15">
      <c r="N834" s="51" t="str">
        <f t="shared" ca="1" si="114"/>
        <v/>
      </c>
      <c r="O834" s="51" t="str">
        <f t="shared" ca="1" si="115"/>
        <v/>
      </c>
    </row>
    <row r="835" spans="14:15">
      <c r="N835" s="51" t="str">
        <f t="shared" ca="1" si="114"/>
        <v/>
      </c>
      <c r="O835" s="51" t="str">
        <f t="shared" ca="1" si="115"/>
        <v/>
      </c>
    </row>
    <row r="836" spans="14:15">
      <c r="N836" s="51" t="str">
        <f t="shared" ref="N836:N899" ca="1" si="116">IF(COUNTIF(L:L,J836),J836,"")</f>
        <v/>
      </c>
      <c r="O836" s="51" t="str">
        <f t="shared" ref="O836:O899" ca="1" si="117">IF(N836&gt;$A$14,N836,"")</f>
        <v/>
      </c>
    </row>
    <row r="837" spans="14:15">
      <c r="N837" s="51" t="str">
        <f t="shared" ca="1" si="116"/>
        <v/>
      </c>
      <c r="O837" s="51" t="str">
        <f t="shared" ca="1" si="117"/>
        <v/>
      </c>
    </row>
    <row r="838" spans="14:15">
      <c r="N838" s="51" t="str">
        <f t="shared" ca="1" si="116"/>
        <v/>
      </c>
      <c r="O838" s="51" t="str">
        <f t="shared" ca="1" si="117"/>
        <v/>
      </c>
    </row>
    <row r="839" spans="14:15">
      <c r="N839" s="51" t="str">
        <f t="shared" ca="1" si="116"/>
        <v/>
      </c>
      <c r="O839" s="51" t="str">
        <f t="shared" ca="1" si="117"/>
        <v/>
      </c>
    </row>
    <row r="840" spans="14:15">
      <c r="N840" s="51" t="str">
        <f t="shared" ca="1" si="116"/>
        <v/>
      </c>
      <c r="O840" s="51" t="str">
        <f t="shared" ca="1" si="117"/>
        <v/>
      </c>
    </row>
    <row r="841" spans="14:15">
      <c r="N841" s="51" t="str">
        <f t="shared" ca="1" si="116"/>
        <v/>
      </c>
      <c r="O841" s="51" t="str">
        <f t="shared" ca="1" si="117"/>
        <v/>
      </c>
    </row>
    <row r="842" spans="14:15">
      <c r="N842" s="51" t="str">
        <f t="shared" ca="1" si="116"/>
        <v/>
      </c>
      <c r="O842" s="51" t="str">
        <f t="shared" ca="1" si="117"/>
        <v/>
      </c>
    </row>
    <row r="843" spans="14:15">
      <c r="N843" s="51" t="str">
        <f t="shared" ca="1" si="116"/>
        <v/>
      </c>
      <c r="O843" s="51" t="str">
        <f t="shared" ca="1" si="117"/>
        <v/>
      </c>
    </row>
    <row r="844" spans="14:15">
      <c r="N844" s="51" t="str">
        <f t="shared" ca="1" si="116"/>
        <v/>
      </c>
      <c r="O844" s="51" t="str">
        <f t="shared" ca="1" si="117"/>
        <v/>
      </c>
    </row>
    <row r="845" spans="14:15">
      <c r="N845" s="51" t="str">
        <f t="shared" ca="1" si="116"/>
        <v/>
      </c>
      <c r="O845" s="51" t="str">
        <f t="shared" ca="1" si="117"/>
        <v/>
      </c>
    </row>
    <row r="846" spans="14:15">
      <c r="N846" s="51" t="str">
        <f t="shared" ca="1" si="116"/>
        <v/>
      </c>
      <c r="O846" s="51" t="str">
        <f t="shared" ca="1" si="117"/>
        <v/>
      </c>
    </row>
    <row r="847" spans="14:15">
      <c r="N847" s="51" t="str">
        <f t="shared" ca="1" si="116"/>
        <v/>
      </c>
      <c r="O847" s="51" t="str">
        <f t="shared" ca="1" si="117"/>
        <v/>
      </c>
    </row>
    <row r="848" spans="14:15">
      <c r="N848" s="51" t="str">
        <f t="shared" ca="1" si="116"/>
        <v/>
      </c>
      <c r="O848" s="51" t="str">
        <f t="shared" ca="1" si="117"/>
        <v/>
      </c>
    </row>
    <row r="849" spans="14:15">
      <c r="N849" s="51" t="str">
        <f t="shared" ca="1" si="116"/>
        <v/>
      </c>
      <c r="O849" s="51" t="str">
        <f t="shared" ca="1" si="117"/>
        <v/>
      </c>
    </row>
    <row r="850" spans="14:15">
      <c r="N850" s="51" t="str">
        <f t="shared" ca="1" si="116"/>
        <v/>
      </c>
      <c r="O850" s="51" t="str">
        <f t="shared" ca="1" si="117"/>
        <v/>
      </c>
    </row>
    <row r="851" spans="14:15">
      <c r="N851" s="51" t="str">
        <f t="shared" ca="1" si="116"/>
        <v/>
      </c>
      <c r="O851" s="51" t="str">
        <f t="shared" ca="1" si="117"/>
        <v/>
      </c>
    </row>
    <row r="852" spans="14:15">
      <c r="N852" s="51" t="str">
        <f t="shared" ca="1" si="116"/>
        <v/>
      </c>
      <c r="O852" s="51" t="str">
        <f t="shared" ca="1" si="117"/>
        <v/>
      </c>
    </row>
    <row r="853" spans="14:15">
      <c r="N853" s="51" t="str">
        <f t="shared" ca="1" si="116"/>
        <v/>
      </c>
      <c r="O853" s="51" t="str">
        <f t="shared" ca="1" si="117"/>
        <v/>
      </c>
    </row>
    <row r="854" spans="14:15">
      <c r="N854" s="51" t="str">
        <f t="shared" ca="1" si="116"/>
        <v/>
      </c>
      <c r="O854" s="51" t="str">
        <f t="shared" ca="1" si="117"/>
        <v/>
      </c>
    </row>
    <row r="855" spans="14:15">
      <c r="N855" s="51" t="str">
        <f t="shared" ca="1" si="116"/>
        <v/>
      </c>
      <c r="O855" s="51" t="str">
        <f t="shared" ca="1" si="117"/>
        <v/>
      </c>
    </row>
    <row r="856" spans="14:15">
      <c r="N856" s="51" t="str">
        <f t="shared" ca="1" si="116"/>
        <v/>
      </c>
      <c r="O856" s="51" t="str">
        <f t="shared" ca="1" si="117"/>
        <v/>
      </c>
    </row>
    <row r="857" spans="14:15">
      <c r="N857" s="51" t="str">
        <f t="shared" ca="1" si="116"/>
        <v/>
      </c>
      <c r="O857" s="51" t="str">
        <f t="shared" ca="1" si="117"/>
        <v/>
      </c>
    </row>
    <row r="858" spans="14:15">
      <c r="N858" s="51" t="str">
        <f t="shared" ca="1" si="116"/>
        <v/>
      </c>
      <c r="O858" s="51" t="str">
        <f t="shared" ca="1" si="117"/>
        <v/>
      </c>
    </row>
    <row r="859" spans="14:15">
      <c r="N859" s="51" t="str">
        <f t="shared" ca="1" si="116"/>
        <v/>
      </c>
      <c r="O859" s="51" t="str">
        <f t="shared" ca="1" si="117"/>
        <v/>
      </c>
    </row>
    <row r="860" spans="14:15">
      <c r="N860" s="51" t="str">
        <f t="shared" ca="1" si="116"/>
        <v/>
      </c>
      <c r="O860" s="51" t="str">
        <f t="shared" ca="1" si="117"/>
        <v/>
      </c>
    </row>
    <row r="861" spans="14:15">
      <c r="N861" s="51" t="str">
        <f t="shared" ca="1" si="116"/>
        <v/>
      </c>
      <c r="O861" s="51" t="str">
        <f t="shared" ca="1" si="117"/>
        <v/>
      </c>
    </row>
    <row r="862" spans="14:15">
      <c r="N862" s="51" t="str">
        <f t="shared" ca="1" si="116"/>
        <v/>
      </c>
      <c r="O862" s="51" t="str">
        <f t="shared" ca="1" si="117"/>
        <v/>
      </c>
    </row>
    <row r="863" spans="14:15">
      <c r="N863" s="51" t="str">
        <f t="shared" ca="1" si="116"/>
        <v/>
      </c>
      <c r="O863" s="51" t="str">
        <f t="shared" ca="1" si="117"/>
        <v/>
      </c>
    </row>
    <row r="864" spans="14:15">
      <c r="N864" s="51" t="str">
        <f t="shared" ca="1" si="116"/>
        <v/>
      </c>
      <c r="O864" s="51" t="str">
        <f t="shared" ca="1" si="117"/>
        <v/>
      </c>
    </row>
    <row r="865" spans="14:15">
      <c r="N865" s="51" t="str">
        <f t="shared" ca="1" si="116"/>
        <v/>
      </c>
      <c r="O865" s="51" t="str">
        <f t="shared" ca="1" si="117"/>
        <v/>
      </c>
    </row>
    <row r="866" spans="14:15">
      <c r="N866" s="51" t="str">
        <f t="shared" ca="1" si="116"/>
        <v/>
      </c>
      <c r="O866" s="51" t="str">
        <f t="shared" ca="1" si="117"/>
        <v/>
      </c>
    </row>
    <row r="867" spans="14:15">
      <c r="N867" s="51" t="str">
        <f t="shared" ca="1" si="116"/>
        <v/>
      </c>
      <c r="O867" s="51" t="str">
        <f t="shared" ca="1" si="117"/>
        <v/>
      </c>
    </row>
    <row r="868" spans="14:15">
      <c r="N868" s="51" t="str">
        <f t="shared" ca="1" si="116"/>
        <v/>
      </c>
      <c r="O868" s="51" t="str">
        <f t="shared" ca="1" si="117"/>
        <v/>
      </c>
    </row>
    <row r="869" spans="14:15">
      <c r="N869" s="51" t="str">
        <f t="shared" ca="1" si="116"/>
        <v/>
      </c>
      <c r="O869" s="51" t="str">
        <f t="shared" ca="1" si="117"/>
        <v/>
      </c>
    </row>
    <row r="870" spans="14:15">
      <c r="N870" s="51" t="str">
        <f t="shared" ca="1" si="116"/>
        <v/>
      </c>
      <c r="O870" s="51" t="str">
        <f t="shared" ca="1" si="117"/>
        <v/>
      </c>
    </row>
    <row r="871" spans="14:15">
      <c r="N871" s="51" t="str">
        <f t="shared" ca="1" si="116"/>
        <v/>
      </c>
      <c r="O871" s="51" t="str">
        <f t="shared" ca="1" si="117"/>
        <v/>
      </c>
    </row>
    <row r="872" spans="14:15">
      <c r="N872" s="51" t="str">
        <f t="shared" ca="1" si="116"/>
        <v/>
      </c>
      <c r="O872" s="51" t="str">
        <f t="shared" ca="1" si="117"/>
        <v/>
      </c>
    </row>
    <row r="873" spans="14:15">
      <c r="N873" s="51" t="str">
        <f t="shared" ca="1" si="116"/>
        <v/>
      </c>
      <c r="O873" s="51" t="str">
        <f t="shared" ca="1" si="117"/>
        <v/>
      </c>
    </row>
    <row r="874" spans="14:15">
      <c r="N874" s="51" t="str">
        <f t="shared" ca="1" si="116"/>
        <v/>
      </c>
      <c r="O874" s="51" t="str">
        <f t="shared" ca="1" si="117"/>
        <v/>
      </c>
    </row>
    <row r="875" spans="14:15">
      <c r="N875" s="51" t="str">
        <f t="shared" ca="1" si="116"/>
        <v/>
      </c>
      <c r="O875" s="51" t="str">
        <f t="shared" ca="1" si="117"/>
        <v/>
      </c>
    </row>
    <row r="876" spans="14:15">
      <c r="N876" s="51" t="str">
        <f t="shared" ca="1" si="116"/>
        <v/>
      </c>
      <c r="O876" s="51" t="str">
        <f t="shared" ca="1" si="117"/>
        <v/>
      </c>
    </row>
    <row r="877" spans="14:15">
      <c r="N877" s="51" t="str">
        <f t="shared" ca="1" si="116"/>
        <v/>
      </c>
      <c r="O877" s="51" t="str">
        <f t="shared" ca="1" si="117"/>
        <v/>
      </c>
    </row>
    <row r="878" spans="14:15">
      <c r="N878" s="51" t="str">
        <f t="shared" ca="1" si="116"/>
        <v/>
      </c>
      <c r="O878" s="51" t="str">
        <f t="shared" ca="1" si="117"/>
        <v/>
      </c>
    </row>
    <row r="879" spans="14:15">
      <c r="N879" s="51" t="str">
        <f t="shared" ca="1" si="116"/>
        <v/>
      </c>
      <c r="O879" s="51" t="str">
        <f t="shared" ca="1" si="117"/>
        <v/>
      </c>
    </row>
    <row r="880" spans="14:15">
      <c r="N880" s="51" t="str">
        <f t="shared" ca="1" si="116"/>
        <v/>
      </c>
      <c r="O880" s="51" t="str">
        <f t="shared" ca="1" si="117"/>
        <v/>
      </c>
    </row>
    <row r="881" spans="14:15">
      <c r="N881" s="51" t="str">
        <f t="shared" ca="1" si="116"/>
        <v/>
      </c>
      <c r="O881" s="51" t="str">
        <f t="shared" ca="1" si="117"/>
        <v/>
      </c>
    </row>
    <row r="882" spans="14:15">
      <c r="N882" s="51" t="str">
        <f t="shared" ca="1" si="116"/>
        <v/>
      </c>
      <c r="O882" s="51" t="str">
        <f t="shared" ca="1" si="117"/>
        <v/>
      </c>
    </row>
    <row r="883" spans="14:15">
      <c r="N883" s="51" t="str">
        <f t="shared" ca="1" si="116"/>
        <v/>
      </c>
      <c r="O883" s="51" t="str">
        <f t="shared" ca="1" si="117"/>
        <v/>
      </c>
    </row>
    <row r="884" spans="14:15">
      <c r="N884" s="51" t="str">
        <f t="shared" ca="1" si="116"/>
        <v/>
      </c>
      <c r="O884" s="51" t="str">
        <f t="shared" ca="1" si="117"/>
        <v/>
      </c>
    </row>
    <row r="885" spans="14:15">
      <c r="N885" s="51" t="str">
        <f t="shared" ca="1" si="116"/>
        <v/>
      </c>
      <c r="O885" s="51" t="str">
        <f t="shared" ca="1" si="117"/>
        <v/>
      </c>
    </row>
    <row r="886" spans="14:15">
      <c r="N886" s="51" t="str">
        <f t="shared" ca="1" si="116"/>
        <v/>
      </c>
      <c r="O886" s="51" t="str">
        <f t="shared" ca="1" si="117"/>
        <v/>
      </c>
    </row>
    <row r="887" spans="14:15">
      <c r="N887" s="51" t="str">
        <f t="shared" ca="1" si="116"/>
        <v/>
      </c>
      <c r="O887" s="51" t="str">
        <f t="shared" ca="1" si="117"/>
        <v/>
      </c>
    </row>
    <row r="888" spans="14:15">
      <c r="N888" s="51" t="str">
        <f t="shared" ca="1" si="116"/>
        <v/>
      </c>
      <c r="O888" s="51" t="str">
        <f t="shared" ca="1" si="117"/>
        <v/>
      </c>
    </row>
    <row r="889" spans="14:15">
      <c r="N889" s="51" t="str">
        <f t="shared" ca="1" si="116"/>
        <v/>
      </c>
      <c r="O889" s="51" t="str">
        <f t="shared" ca="1" si="117"/>
        <v/>
      </c>
    </row>
    <row r="890" spans="14:15">
      <c r="N890" s="51" t="str">
        <f t="shared" ca="1" si="116"/>
        <v/>
      </c>
      <c r="O890" s="51" t="str">
        <f t="shared" ca="1" si="117"/>
        <v/>
      </c>
    </row>
    <row r="891" spans="14:15">
      <c r="N891" s="51" t="str">
        <f t="shared" ca="1" si="116"/>
        <v/>
      </c>
      <c r="O891" s="51" t="str">
        <f t="shared" ca="1" si="117"/>
        <v/>
      </c>
    </row>
    <row r="892" spans="14:15">
      <c r="N892" s="51" t="str">
        <f t="shared" ca="1" si="116"/>
        <v/>
      </c>
      <c r="O892" s="51" t="str">
        <f t="shared" ca="1" si="117"/>
        <v/>
      </c>
    </row>
    <row r="893" spans="14:15">
      <c r="N893" s="51" t="str">
        <f t="shared" ca="1" si="116"/>
        <v/>
      </c>
      <c r="O893" s="51" t="str">
        <f t="shared" ca="1" si="117"/>
        <v/>
      </c>
    </row>
    <row r="894" spans="14:15">
      <c r="N894" s="51" t="str">
        <f t="shared" ca="1" si="116"/>
        <v/>
      </c>
      <c r="O894" s="51" t="str">
        <f t="shared" ca="1" si="117"/>
        <v/>
      </c>
    </row>
    <row r="895" spans="14:15">
      <c r="N895" s="51" t="str">
        <f t="shared" ca="1" si="116"/>
        <v/>
      </c>
      <c r="O895" s="51" t="str">
        <f t="shared" ca="1" si="117"/>
        <v/>
      </c>
    </row>
    <row r="896" spans="14:15">
      <c r="N896" s="51" t="str">
        <f t="shared" ca="1" si="116"/>
        <v/>
      </c>
      <c r="O896" s="51" t="str">
        <f t="shared" ca="1" si="117"/>
        <v/>
      </c>
    </row>
    <row r="897" spans="14:15">
      <c r="N897" s="51" t="str">
        <f t="shared" ca="1" si="116"/>
        <v/>
      </c>
      <c r="O897" s="51" t="str">
        <f t="shared" ca="1" si="117"/>
        <v/>
      </c>
    </row>
    <row r="898" spans="14:15">
      <c r="N898" s="51" t="str">
        <f t="shared" ca="1" si="116"/>
        <v/>
      </c>
      <c r="O898" s="51" t="str">
        <f t="shared" ca="1" si="117"/>
        <v/>
      </c>
    </row>
    <row r="899" spans="14:15">
      <c r="N899" s="51" t="str">
        <f t="shared" ca="1" si="116"/>
        <v/>
      </c>
      <c r="O899" s="51" t="str">
        <f t="shared" ca="1" si="117"/>
        <v/>
      </c>
    </row>
    <row r="900" spans="14:15">
      <c r="N900" s="51" t="str">
        <f t="shared" ref="N900:N945" ca="1" si="118">IF(COUNTIF(L:L,J900),J900,"")</f>
        <v/>
      </c>
      <c r="O900" s="51" t="str">
        <f t="shared" ref="O900:O945" ca="1" si="119">IF(N900&gt;$A$14,N900,"")</f>
        <v/>
      </c>
    </row>
    <row r="901" spans="14:15">
      <c r="N901" s="51" t="str">
        <f t="shared" ca="1" si="118"/>
        <v/>
      </c>
      <c r="O901" s="51" t="str">
        <f t="shared" ca="1" si="119"/>
        <v/>
      </c>
    </row>
    <row r="902" spans="14:15">
      <c r="N902" s="51" t="str">
        <f t="shared" ca="1" si="118"/>
        <v/>
      </c>
      <c r="O902" s="51" t="str">
        <f t="shared" ca="1" si="119"/>
        <v/>
      </c>
    </row>
    <row r="903" spans="14:15">
      <c r="N903" s="51" t="str">
        <f t="shared" ca="1" si="118"/>
        <v/>
      </c>
      <c r="O903" s="51" t="str">
        <f t="shared" ca="1" si="119"/>
        <v/>
      </c>
    </row>
    <row r="904" spans="14:15">
      <c r="N904" s="51" t="str">
        <f t="shared" ca="1" si="118"/>
        <v/>
      </c>
      <c r="O904" s="51" t="str">
        <f t="shared" ca="1" si="119"/>
        <v/>
      </c>
    </row>
    <row r="905" spans="14:15">
      <c r="N905" s="51" t="str">
        <f t="shared" ca="1" si="118"/>
        <v/>
      </c>
      <c r="O905" s="51" t="str">
        <f t="shared" ca="1" si="119"/>
        <v/>
      </c>
    </row>
    <row r="906" spans="14:15">
      <c r="N906" s="51" t="str">
        <f t="shared" ca="1" si="118"/>
        <v/>
      </c>
      <c r="O906" s="51" t="str">
        <f t="shared" ca="1" si="119"/>
        <v/>
      </c>
    </row>
    <row r="907" spans="14:15">
      <c r="N907" s="51" t="str">
        <f t="shared" ca="1" si="118"/>
        <v/>
      </c>
      <c r="O907" s="51" t="str">
        <f t="shared" ca="1" si="119"/>
        <v/>
      </c>
    </row>
    <row r="908" spans="14:15">
      <c r="N908" s="51" t="str">
        <f t="shared" ca="1" si="118"/>
        <v/>
      </c>
      <c r="O908" s="51" t="str">
        <f t="shared" ca="1" si="119"/>
        <v/>
      </c>
    </row>
    <row r="909" spans="14:15">
      <c r="N909" s="51" t="str">
        <f t="shared" ca="1" si="118"/>
        <v/>
      </c>
      <c r="O909" s="51" t="str">
        <f t="shared" ca="1" si="119"/>
        <v/>
      </c>
    </row>
    <row r="910" spans="14:15">
      <c r="N910" s="51" t="str">
        <f t="shared" ca="1" si="118"/>
        <v/>
      </c>
      <c r="O910" s="51" t="str">
        <f t="shared" ca="1" si="119"/>
        <v/>
      </c>
    </row>
    <row r="911" spans="14:15">
      <c r="N911" s="51" t="str">
        <f t="shared" ca="1" si="118"/>
        <v/>
      </c>
      <c r="O911" s="51" t="str">
        <f t="shared" ca="1" si="119"/>
        <v/>
      </c>
    </row>
    <row r="912" spans="14:15">
      <c r="N912" s="51" t="str">
        <f t="shared" ca="1" si="118"/>
        <v/>
      </c>
      <c r="O912" s="51" t="str">
        <f t="shared" ca="1" si="119"/>
        <v/>
      </c>
    </row>
    <row r="913" spans="14:15">
      <c r="N913" s="51" t="str">
        <f t="shared" ca="1" si="118"/>
        <v/>
      </c>
      <c r="O913" s="51" t="str">
        <f t="shared" ca="1" si="119"/>
        <v/>
      </c>
    </row>
    <row r="914" spans="14:15">
      <c r="N914" s="51" t="str">
        <f t="shared" ca="1" si="118"/>
        <v/>
      </c>
      <c r="O914" s="51" t="str">
        <f t="shared" ca="1" si="119"/>
        <v/>
      </c>
    </row>
    <row r="915" spans="14:15">
      <c r="N915" s="51" t="str">
        <f t="shared" ca="1" si="118"/>
        <v/>
      </c>
      <c r="O915" s="51" t="str">
        <f t="shared" ca="1" si="119"/>
        <v/>
      </c>
    </row>
    <row r="916" spans="14:15">
      <c r="N916" s="51" t="str">
        <f t="shared" ca="1" si="118"/>
        <v/>
      </c>
      <c r="O916" s="51" t="str">
        <f t="shared" ca="1" si="119"/>
        <v/>
      </c>
    </row>
    <row r="917" spans="14:15">
      <c r="N917" s="51" t="str">
        <f t="shared" ca="1" si="118"/>
        <v/>
      </c>
      <c r="O917" s="51" t="str">
        <f t="shared" ca="1" si="119"/>
        <v/>
      </c>
    </row>
    <row r="918" spans="14:15">
      <c r="N918" s="51" t="str">
        <f t="shared" ca="1" si="118"/>
        <v/>
      </c>
      <c r="O918" s="51" t="str">
        <f t="shared" ca="1" si="119"/>
        <v/>
      </c>
    </row>
    <row r="919" spans="14:15">
      <c r="N919" s="51" t="str">
        <f t="shared" ca="1" si="118"/>
        <v/>
      </c>
      <c r="O919" s="51" t="str">
        <f t="shared" ca="1" si="119"/>
        <v/>
      </c>
    </row>
    <row r="920" spans="14:15">
      <c r="N920" s="51" t="str">
        <f t="shared" ca="1" si="118"/>
        <v/>
      </c>
      <c r="O920" s="51" t="str">
        <f t="shared" ca="1" si="119"/>
        <v/>
      </c>
    </row>
    <row r="921" spans="14:15">
      <c r="N921" s="51" t="str">
        <f t="shared" ca="1" si="118"/>
        <v/>
      </c>
      <c r="O921" s="51" t="str">
        <f t="shared" ca="1" si="119"/>
        <v/>
      </c>
    </row>
    <row r="922" spans="14:15">
      <c r="N922" s="51" t="str">
        <f t="shared" ca="1" si="118"/>
        <v/>
      </c>
      <c r="O922" s="51" t="str">
        <f t="shared" ca="1" si="119"/>
        <v/>
      </c>
    </row>
    <row r="923" spans="14:15">
      <c r="N923" s="51" t="str">
        <f t="shared" ca="1" si="118"/>
        <v/>
      </c>
      <c r="O923" s="51" t="str">
        <f t="shared" ca="1" si="119"/>
        <v/>
      </c>
    </row>
    <row r="924" spans="14:15">
      <c r="N924" s="51" t="str">
        <f t="shared" ca="1" si="118"/>
        <v/>
      </c>
      <c r="O924" s="51" t="str">
        <f t="shared" ca="1" si="119"/>
        <v/>
      </c>
    </row>
    <row r="925" spans="14:15">
      <c r="N925" s="51" t="str">
        <f t="shared" ca="1" si="118"/>
        <v/>
      </c>
      <c r="O925" s="51" t="str">
        <f t="shared" ca="1" si="119"/>
        <v/>
      </c>
    </row>
    <row r="926" spans="14:15">
      <c r="N926" s="51" t="str">
        <f t="shared" ca="1" si="118"/>
        <v/>
      </c>
      <c r="O926" s="51" t="str">
        <f t="shared" ca="1" si="119"/>
        <v/>
      </c>
    </row>
    <row r="927" spans="14:15">
      <c r="N927" s="51" t="str">
        <f t="shared" ca="1" si="118"/>
        <v/>
      </c>
      <c r="O927" s="51" t="str">
        <f t="shared" ca="1" si="119"/>
        <v/>
      </c>
    </row>
    <row r="928" spans="14:15">
      <c r="N928" s="51" t="str">
        <f t="shared" ca="1" si="118"/>
        <v/>
      </c>
      <c r="O928" s="51" t="str">
        <f t="shared" ca="1" si="119"/>
        <v/>
      </c>
    </row>
    <row r="929" spans="14:15">
      <c r="N929" s="51" t="str">
        <f t="shared" ca="1" si="118"/>
        <v/>
      </c>
      <c r="O929" s="51" t="str">
        <f t="shared" ca="1" si="119"/>
        <v/>
      </c>
    </row>
    <row r="930" spans="14:15">
      <c r="N930" s="51" t="str">
        <f t="shared" ca="1" si="118"/>
        <v/>
      </c>
      <c r="O930" s="51" t="str">
        <f t="shared" ca="1" si="119"/>
        <v/>
      </c>
    </row>
    <row r="931" spans="14:15">
      <c r="N931" s="51" t="str">
        <f t="shared" ca="1" si="118"/>
        <v/>
      </c>
      <c r="O931" s="51" t="str">
        <f t="shared" ca="1" si="119"/>
        <v/>
      </c>
    </row>
    <row r="932" spans="14:15">
      <c r="N932" s="51" t="str">
        <f t="shared" ca="1" si="118"/>
        <v/>
      </c>
      <c r="O932" s="51" t="str">
        <f t="shared" ca="1" si="119"/>
        <v/>
      </c>
    </row>
    <row r="933" spans="14:15">
      <c r="N933" s="51" t="str">
        <f t="shared" ca="1" si="118"/>
        <v/>
      </c>
      <c r="O933" s="51" t="str">
        <f t="shared" ca="1" si="119"/>
        <v/>
      </c>
    </row>
    <row r="934" spans="14:15">
      <c r="N934" s="51" t="str">
        <f t="shared" ca="1" si="118"/>
        <v/>
      </c>
      <c r="O934" s="51" t="str">
        <f t="shared" ca="1" si="119"/>
        <v/>
      </c>
    </row>
    <row r="935" spans="14:15">
      <c r="N935" s="51" t="str">
        <f t="shared" ca="1" si="118"/>
        <v/>
      </c>
      <c r="O935" s="51" t="str">
        <f t="shared" ca="1" si="119"/>
        <v/>
      </c>
    </row>
    <row r="936" spans="14:15">
      <c r="N936" s="51" t="str">
        <f t="shared" ca="1" si="118"/>
        <v/>
      </c>
      <c r="O936" s="51" t="str">
        <f t="shared" ca="1" si="119"/>
        <v/>
      </c>
    </row>
    <row r="937" spans="14:15">
      <c r="N937" s="51" t="str">
        <f t="shared" ca="1" si="118"/>
        <v/>
      </c>
      <c r="O937" s="51" t="str">
        <f t="shared" ca="1" si="119"/>
        <v/>
      </c>
    </row>
    <row r="938" spans="14:15">
      <c r="N938" s="51" t="str">
        <f t="shared" ca="1" si="118"/>
        <v/>
      </c>
      <c r="O938" s="51" t="str">
        <f t="shared" ca="1" si="119"/>
        <v/>
      </c>
    </row>
    <row r="939" spans="14:15">
      <c r="N939" s="51" t="str">
        <f t="shared" ca="1" si="118"/>
        <v/>
      </c>
      <c r="O939" s="51" t="str">
        <f t="shared" ca="1" si="119"/>
        <v/>
      </c>
    </row>
    <row r="940" spans="14:15">
      <c r="N940" s="51" t="str">
        <f t="shared" ca="1" si="118"/>
        <v/>
      </c>
      <c r="O940" s="51" t="str">
        <f t="shared" ca="1" si="119"/>
        <v/>
      </c>
    </row>
    <row r="941" spans="14:15">
      <c r="N941" s="51" t="str">
        <f t="shared" ca="1" si="118"/>
        <v/>
      </c>
      <c r="O941" s="51" t="str">
        <f t="shared" ca="1" si="119"/>
        <v/>
      </c>
    </row>
    <row r="942" spans="14:15">
      <c r="N942" s="51" t="str">
        <f t="shared" ca="1" si="118"/>
        <v/>
      </c>
      <c r="O942" s="51" t="str">
        <f t="shared" ca="1" si="119"/>
        <v/>
      </c>
    </row>
    <row r="943" spans="14:15">
      <c r="N943" s="51" t="str">
        <f t="shared" ca="1" si="118"/>
        <v/>
      </c>
      <c r="O943" s="51" t="str">
        <f t="shared" ca="1" si="119"/>
        <v/>
      </c>
    </row>
    <row r="944" spans="14:15">
      <c r="N944" s="51" t="str">
        <f t="shared" ca="1" si="118"/>
        <v/>
      </c>
      <c r="O944" s="51" t="str">
        <f t="shared" ca="1" si="119"/>
        <v/>
      </c>
    </row>
    <row r="945" spans="14:15">
      <c r="N945" s="51" t="str">
        <f t="shared" ca="1" si="118"/>
        <v/>
      </c>
      <c r="O945" s="51" t="str">
        <f t="shared" ca="1" si="119"/>
        <v/>
      </c>
    </row>
  </sheetData>
  <mergeCells count="2">
    <mergeCell ref="B12:D12"/>
    <mergeCell ref="E12:F12"/>
  </mergeCells>
  <conditionalFormatting sqref="G13:H15 H16:H38 G16:G755">
    <cfRule type="cellIs" dxfId="9" priority="1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C36A-4B72-4791-B16B-A62153445C3C}">
  <dimension ref="A1:R945"/>
  <sheetViews>
    <sheetView zoomScale="80" zoomScaleNormal="80" workbookViewId="0">
      <selection activeCell="C10" sqref="C10"/>
    </sheetView>
  </sheetViews>
  <sheetFormatPr defaultColWidth="9.109375" defaultRowHeight="14.4"/>
  <cols>
    <col min="1" max="1" width="15.44140625" style="51" bestFit="1" customWidth="1"/>
    <col min="2" max="2" width="21.33203125" style="3" bestFit="1" customWidth="1"/>
    <col min="3" max="3" width="19.109375" style="3" bestFit="1" customWidth="1"/>
    <col min="4" max="4" width="11.33203125" style="56" bestFit="1" customWidth="1"/>
    <col min="5" max="5" width="10.5546875" style="3" bestFit="1" customWidth="1"/>
    <col min="6" max="6" width="24.6640625" style="3" bestFit="1" customWidth="1"/>
    <col min="7" max="7" width="13.109375" style="3" bestFit="1" customWidth="1"/>
    <col min="8" max="8" width="20.5546875" style="3" bestFit="1" customWidth="1"/>
    <col min="9" max="9" width="9.33203125" style="3" bestFit="1" customWidth="1"/>
    <col min="10" max="10" width="12" style="126" customWidth="1"/>
    <col min="11" max="11" width="10.6640625" style="57" customWidth="1"/>
    <col min="12" max="12" width="10.5546875" style="51" customWidth="1"/>
    <col min="13" max="13" width="10.5546875" style="57" customWidth="1"/>
    <col min="14" max="16" width="10.5546875" style="51" bestFit="1" customWidth="1"/>
    <col min="17" max="18" width="9.109375" style="51"/>
    <col min="19" max="16384" width="9.109375" style="3"/>
  </cols>
  <sheetData>
    <row r="1" spans="1:16" ht="15" thickBot="1">
      <c r="A1" s="1"/>
      <c r="B1" s="1"/>
      <c r="C1" s="1"/>
      <c r="D1" s="31"/>
      <c r="J1" s="51">
        <f ca="1">TODAY()-150</f>
        <v>45814</v>
      </c>
      <c r="P1" s="51" cm="1">
        <f t="array" aca="1" ref="P1" ca="1">LOOKUP(2,1/(P:P&lt;&gt;""),P:P)</f>
        <v>45961</v>
      </c>
    </row>
    <row r="2" spans="1:16" ht="15" thickBot="1">
      <c r="A2" s="14"/>
      <c r="B2" s="27" t="s">
        <v>0</v>
      </c>
      <c r="C2" s="28" t="s">
        <v>1</v>
      </c>
      <c r="D2" s="31"/>
      <c r="J2" s="97" t="s">
        <v>0</v>
      </c>
      <c r="L2" s="99" t="s">
        <v>1</v>
      </c>
      <c r="P2" s="3" cm="1">
        <f t="array" aca="1" ref="P2:P4" ca="1">_xlfn.UNIQUE(O:O)</f>
        <v>0</v>
      </c>
    </row>
    <row r="3" spans="1:16">
      <c r="A3" s="14" t="s">
        <v>32</v>
      </c>
      <c r="B3" s="15" t="s">
        <v>89</v>
      </c>
      <c r="C3" s="5" t="s">
        <v>90</v>
      </c>
      <c r="D3" s="31"/>
      <c r="J3" s="51" cm="1">
        <f t="array" aca="1" ref="J3:K208" ca="1">_xll.BDH($B$4, "PX_LAST, ", TODAY()-300, TODAY()-1)</f>
        <v>45664</v>
      </c>
      <c r="K3" s="57">
        <f ca="1"/>
        <v>49.466000000000001</v>
      </c>
      <c r="L3" s="51" cm="1">
        <f t="array" aca="1" ref="L3:M30" ca="1">_xll.BDH($C$4, "PX_LAST, ", TODAY()-300, TODAY()-1)</f>
        <v>45701</v>
      </c>
      <c r="M3" s="57">
        <f ca="1"/>
        <v>610.28</v>
      </c>
      <c r="N3" s="51" t="str">
        <f ca="1">IF(COUNTIF(L:L,J3),J3,"")</f>
        <v/>
      </c>
      <c r="O3" s="51" t="str">
        <f ca="1">IF(N3&gt;$A$14,N3,"")</f>
        <v/>
      </c>
      <c r="P3" s="51" t="str">
        <f ca="1"/>
        <v/>
      </c>
    </row>
    <row r="4" spans="1:16" ht="30" customHeight="1">
      <c r="A4" s="15" t="s">
        <v>33</v>
      </c>
      <c r="B4" s="17" t="s">
        <v>91</v>
      </c>
      <c r="C4" s="6" t="s">
        <v>174</v>
      </c>
      <c r="D4" s="31"/>
      <c r="J4" s="51">
        <f ca="1"/>
        <v>45665</v>
      </c>
      <c r="K4" s="57">
        <f ca="1"/>
        <v>50.113999999999997</v>
      </c>
      <c r="L4" s="51">
        <f ca="1"/>
        <v>45722</v>
      </c>
      <c r="M4" s="57">
        <f ca="1"/>
        <v>922.5</v>
      </c>
      <c r="N4" s="51" t="str">
        <f t="shared" ref="N4:N67" ca="1" si="0">IF(COUNTIF(L:L,J4),J4,"")</f>
        <v/>
      </c>
      <c r="O4" s="51" t="str">
        <f t="shared" ref="O4:O67" ca="1" si="1">IF(N4&gt;$A$14,N4,"")</f>
        <v/>
      </c>
      <c r="P4" s="51">
        <f ca="1"/>
        <v>45961</v>
      </c>
    </row>
    <row r="5" spans="1:16">
      <c r="A5" s="15" t="s">
        <v>8</v>
      </c>
      <c r="B5" s="18">
        <v>125000000</v>
      </c>
      <c r="C5" s="32">
        <v>20</v>
      </c>
      <c r="D5" s="31"/>
      <c r="J5" s="51">
        <f ca="1"/>
        <v>45666</v>
      </c>
      <c r="K5" s="57">
        <f ca="1"/>
        <v>50.356000000000002</v>
      </c>
      <c r="L5" s="51">
        <f ca="1"/>
        <v>45804</v>
      </c>
      <c r="M5" s="57">
        <f ca="1"/>
        <v>823.3</v>
      </c>
      <c r="N5" s="51" t="str">
        <f t="shared" ca="1" si="0"/>
        <v/>
      </c>
      <c r="O5" s="51" t="str">
        <f t="shared" ca="1" si="1"/>
        <v/>
      </c>
    </row>
    <row r="6" spans="1:16">
      <c r="A6" s="15" t="s">
        <v>10</v>
      </c>
      <c r="B6" s="19">
        <v>0.01</v>
      </c>
      <c r="C6" s="10">
        <v>0</v>
      </c>
      <c r="D6" s="31"/>
      <c r="J6" s="51">
        <f ca="1"/>
        <v>45667</v>
      </c>
      <c r="K6" s="57">
        <f ca="1"/>
        <v>51.500999999999998</v>
      </c>
      <c r="L6" s="51">
        <f ca="1"/>
        <v>45835</v>
      </c>
      <c r="M6" s="57">
        <f ca="1"/>
        <v>627.22</v>
      </c>
      <c r="N6" s="51" t="str">
        <f t="shared" ca="1" si="0"/>
        <v/>
      </c>
      <c r="O6" s="51" t="str">
        <f t="shared" ca="1" si="1"/>
        <v/>
      </c>
    </row>
    <row r="7" spans="1:16">
      <c r="A7" s="15" t="s">
        <v>12</v>
      </c>
      <c r="B7" s="19">
        <v>0</v>
      </c>
      <c r="C7" s="10">
        <v>0</v>
      </c>
      <c r="D7" s="31"/>
      <c r="J7" s="52">
        <f ca="1"/>
        <v>45670</v>
      </c>
      <c r="K7" s="57">
        <f ca="1"/>
        <v>51.789000000000001</v>
      </c>
      <c r="L7" s="51">
        <f ca="1"/>
        <v>45882</v>
      </c>
      <c r="M7" s="57">
        <f ca="1"/>
        <v>380.68</v>
      </c>
      <c r="N7" s="51" t="str">
        <f t="shared" ca="1" si="0"/>
        <v/>
      </c>
      <c r="O7" s="51" t="str">
        <f t="shared" ca="1" si="1"/>
        <v/>
      </c>
    </row>
    <row r="8" spans="1:16">
      <c r="A8" s="15" t="s">
        <v>14</v>
      </c>
      <c r="B8" s="15">
        <v>4.8</v>
      </c>
      <c r="C8" s="5"/>
      <c r="D8" s="31"/>
      <c r="E8" s="52"/>
      <c r="G8" s="51"/>
      <c r="H8" s="51"/>
      <c r="J8" s="51">
        <f ca="1"/>
        <v>45671</v>
      </c>
      <c r="K8" s="57">
        <f ca="1"/>
        <v>50.749000000000002</v>
      </c>
      <c r="L8" s="51">
        <f ca="1"/>
        <v>45883</v>
      </c>
      <c r="M8" s="57">
        <f ca="1"/>
        <v>381.54</v>
      </c>
      <c r="N8" s="51" t="str">
        <f t="shared" ca="1" si="0"/>
        <v/>
      </c>
      <c r="O8" s="51" t="str">
        <f t="shared" ca="1" si="1"/>
        <v/>
      </c>
    </row>
    <row r="9" spans="1:16">
      <c r="A9" s="15" t="s">
        <v>15</v>
      </c>
      <c r="B9" s="15" t="s">
        <v>23</v>
      </c>
      <c r="C9" s="5"/>
      <c r="D9" s="31"/>
      <c r="E9" s="52"/>
      <c r="G9" s="51"/>
      <c r="H9" s="51"/>
      <c r="J9" s="51">
        <f ca="1"/>
        <v>45672</v>
      </c>
      <c r="K9" s="57">
        <f ca="1"/>
        <v>48.718000000000004</v>
      </c>
      <c r="L9" s="51">
        <f ca="1"/>
        <v>45887</v>
      </c>
      <c r="M9" s="57">
        <f ca="1"/>
        <v>388.24</v>
      </c>
      <c r="N9" s="51" t="str">
        <f t="shared" ca="1" si="0"/>
        <v/>
      </c>
      <c r="O9" s="51" t="str">
        <f t="shared" ca="1" si="1"/>
        <v/>
      </c>
    </row>
    <row r="10" spans="1:16" ht="15" thickBot="1">
      <c r="A10" s="16" t="s">
        <v>28</v>
      </c>
      <c r="B10" s="20" cm="1">
        <f t="array" ref="B10">_xll.BDP(B4,"PX_LAST")</f>
        <v>53.12726</v>
      </c>
      <c r="C10" s="13" cm="1">
        <f t="array" ref="C10">_xll.BDP(C4,"OPT_PX")</f>
        <v>161.80000000000001</v>
      </c>
      <c r="D10" s="31"/>
      <c r="E10" s="1"/>
      <c r="G10" s="51"/>
      <c r="H10" s="51"/>
      <c r="J10" s="51">
        <f ca="1"/>
        <v>45673</v>
      </c>
      <c r="K10" s="57">
        <f ca="1"/>
        <v>49.347999999999999</v>
      </c>
      <c r="L10" s="51">
        <f ca="1"/>
        <v>45912</v>
      </c>
      <c r="M10" s="57">
        <f ca="1"/>
        <v>283.77</v>
      </c>
      <c r="N10" s="51" t="str">
        <f t="shared" ca="1" si="0"/>
        <v/>
      </c>
      <c r="O10" s="51" t="str">
        <f t="shared" ca="1" si="1"/>
        <v/>
      </c>
    </row>
    <row r="11" spans="1:16" ht="15" thickBot="1">
      <c r="A11" s="1"/>
      <c r="B11" s="1"/>
      <c r="C11" s="1"/>
      <c r="D11" s="31"/>
      <c r="E11" s="1"/>
      <c r="J11" s="51">
        <f ca="1"/>
        <v>45674</v>
      </c>
      <c r="K11" s="57">
        <f ca="1"/>
        <v>48.863</v>
      </c>
      <c r="L11" s="51">
        <f ca="1"/>
        <v>45917</v>
      </c>
      <c r="M11" s="57">
        <f ca="1"/>
        <v>292.10000000000002</v>
      </c>
      <c r="N11" s="51" t="str">
        <f t="shared" ca="1" si="0"/>
        <v/>
      </c>
      <c r="O11" s="51" t="str">
        <f t="shared" ca="1" si="1"/>
        <v/>
      </c>
    </row>
    <row r="12" spans="1:16" ht="15" thickBot="1">
      <c r="A12" s="38" t="s">
        <v>22</v>
      </c>
      <c r="B12" s="184" t="s">
        <v>0</v>
      </c>
      <c r="C12" s="185"/>
      <c r="D12" s="186"/>
      <c r="E12" s="187" t="s">
        <v>1</v>
      </c>
      <c r="F12" s="189"/>
      <c r="G12" s="38" t="s">
        <v>16</v>
      </c>
      <c r="H12" s="1"/>
      <c r="J12" s="126">
        <f ca="1"/>
        <v>45678</v>
      </c>
      <c r="K12" s="45">
        <f ca="1"/>
        <v>47.503</v>
      </c>
      <c r="L12" s="51">
        <f ca="1"/>
        <v>45922</v>
      </c>
      <c r="M12" s="57">
        <f ca="1"/>
        <v>243.28</v>
      </c>
      <c r="N12" s="51" t="str">
        <f t="shared" ca="1" si="0"/>
        <v/>
      </c>
      <c r="O12" s="51" t="str">
        <f t="shared" ca="1" si="1"/>
        <v/>
      </c>
    </row>
    <row r="13" spans="1:16" ht="15" thickBot="1">
      <c r="A13" s="16"/>
      <c r="B13" s="11" t="s">
        <v>24</v>
      </c>
      <c r="C13" s="48" t="s">
        <v>19</v>
      </c>
      <c r="D13" s="22" t="s">
        <v>20</v>
      </c>
      <c r="E13" s="11" t="s">
        <v>17</v>
      </c>
      <c r="F13" s="21" t="s">
        <v>21</v>
      </c>
      <c r="G13" s="94"/>
      <c r="H13" s="138"/>
      <c r="J13" s="126">
        <f ca="1"/>
        <v>45679</v>
      </c>
      <c r="K13" s="45">
        <f ca="1"/>
        <v>48.247999999999998</v>
      </c>
      <c r="L13" s="51">
        <f ca="1"/>
        <v>45923</v>
      </c>
      <c r="M13" s="57">
        <f ca="1"/>
        <v>268.75</v>
      </c>
      <c r="N13" s="51" t="str">
        <f t="shared" ca="1" si="0"/>
        <v/>
      </c>
      <c r="O13" s="51" t="str">
        <f t="shared" ca="1" si="1"/>
        <v/>
      </c>
    </row>
    <row r="14" spans="1:16">
      <c r="A14" s="180">
        <v>45960</v>
      </c>
      <c r="B14" s="44">
        <v>51.55</v>
      </c>
      <c r="C14" s="31"/>
      <c r="D14" s="5"/>
      <c r="E14" s="44">
        <v>158</v>
      </c>
      <c r="F14" s="1"/>
      <c r="G14" s="77">
        <v>0</v>
      </c>
      <c r="H14" s="138"/>
      <c r="J14" s="126">
        <f ca="1"/>
        <v>45680</v>
      </c>
      <c r="K14" s="45">
        <f ca="1"/>
        <v>47.734000000000002</v>
      </c>
      <c r="L14" s="51">
        <f ca="1"/>
        <v>45932</v>
      </c>
      <c r="M14" s="57">
        <f ca="1"/>
        <v>228.05</v>
      </c>
      <c r="N14" s="51" t="str">
        <f t="shared" ca="1" si="0"/>
        <v/>
      </c>
      <c r="O14" s="51" t="str">
        <f t="shared" ca="1" si="1"/>
        <v/>
      </c>
    </row>
    <row r="15" spans="1:16">
      <c r="A15" s="180">
        <f ca="1">IF(AND(ISBLANK(P4), A14 = $P$1),NOW(),IF(ISBLANK(P4),"",P4))</f>
        <v>45961</v>
      </c>
      <c r="B15" s="44">
        <f ca="1">IF(COUNTIF(J:J,A15)=1,VLOOKUP(A15,J:K,2), IF(COUNTIF(J:J,A15)=0,$B$10,""))</f>
        <v>52.591000000000001</v>
      </c>
      <c r="C15" s="31">
        <f ca="1">IF(ISERROR(B15-2),"",-1*(B15-$B$14)*$B$8*$B$5*10^(-4))</f>
        <v>-62460.00000000024</v>
      </c>
      <c r="D15" s="32">
        <f ca="1">IF(ISERROR(B15-2),"",ROUNDUP(A15-$A$14,0)/360*$B$6*$B$5)</f>
        <v>3472.2222222222222</v>
      </c>
      <c r="E15" s="44">
        <f ca="1">IF(COUNTIF(J:J,A15)=1,VLOOKUP(A15,L:M,2), IF(COUNTIF(J:J,A15)=0,$C$10,""))</f>
        <v>187.97</v>
      </c>
      <c r="F15" s="31">
        <f ca="1">IF(ISERROR(B15-2),"",(E15-$E$14)*$C$5*100)</f>
        <v>59940</v>
      </c>
      <c r="G15" s="77">
        <f ca="1">IF(ISERROR(B15-2),"",C15+D15+F15)</f>
        <v>952.22222222197888</v>
      </c>
      <c r="H15" s="138"/>
      <c r="J15" s="126">
        <f ca="1"/>
        <v>45681</v>
      </c>
      <c r="K15" s="45">
        <f ca="1"/>
        <v>48.073</v>
      </c>
      <c r="L15" s="51">
        <f ca="1"/>
        <v>45933</v>
      </c>
      <c r="M15" s="57">
        <f ca="1"/>
        <v>218.2</v>
      </c>
      <c r="N15" s="51" t="str">
        <f t="shared" ca="1" si="0"/>
        <v/>
      </c>
      <c r="O15" s="51" t="str">
        <f t="shared" ca="1" si="1"/>
        <v/>
      </c>
    </row>
    <row r="16" spans="1:16">
      <c r="A16" s="180">
        <f t="shared" ref="A16:A79" ca="1" si="2">IF(AND(ISBLANK(P5), A15 = $P$1),NOW(),IF(ISBLANK(P5),"",P5))</f>
        <v>45964.632331944442</v>
      </c>
      <c r="B16" s="44">
        <f t="shared" ref="B16:B79" ca="1" si="3">IF(COUNTIF(J:J,A16)=1,VLOOKUP(A16,J:K,2), IF(COUNTIF(J:J,A16)=0,$B$10,""))</f>
        <v>53.12726</v>
      </c>
      <c r="C16" s="31">
        <f t="shared" ref="C16:C79" ca="1" si="4">IF(ISERROR(B16-2),"",-1*(B16-$B$14)*$B$8*$B$5*10^(-4))</f>
        <v>-94635.600000000166</v>
      </c>
      <c r="D16" s="32">
        <f t="shared" ref="D16:D79" ca="1" si="5">IF(ISERROR(B16-2),"",ROUNDUP(A16-$A$14,0)/360*$B$6*$B$5)</f>
        <v>17361.111111111109</v>
      </c>
      <c r="E16" s="44">
        <f t="shared" ref="E16:E79" ca="1" si="6">IF(COUNTIF(J:J,A16)=1,VLOOKUP(A16,L:M,2), IF(COUNTIF(J:J,A16)=0,$C$10,""))</f>
        <v>161.80000000000001</v>
      </c>
      <c r="F16" s="31">
        <f t="shared" ref="F16:F79" ca="1" si="7">IF(ISERROR(B16-2),"",(E16-$E$14)*$C$5*100)</f>
        <v>7600.0000000000227</v>
      </c>
      <c r="G16" s="77">
        <f t="shared" ref="G16:G79" ca="1" si="8">IF(ISERROR(B16-2),"",C16+D16+F16)</f>
        <v>-69674.488888889027</v>
      </c>
      <c r="H16" s="138"/>
      <c r="J16" s="126">
        <f ca="1"/>
        <v>45684</v>
      </c>
      <c r="K16" s="45">
        <f ca="1"/>
        <v>48.756999999999998</v>
      </c>
      <c r="L16" s="51">
        <f ca="1"/>
        <v>45936</v>
      </c>
      <c r="M16" s="57">
        <f ca="1"/>
        <v>216.6</v>
      </c>
      <c r="N16" s="51" t="str">
        <f t="shared" ca="1" si="0"/>
        <v/>
      </c>
      <c r="O16" s="51" t="str">
        <f t="shared" ca="1" si="1"/>
        <v/>
      </c>
    </row>
    <row r="17" spans="1:15">
      <c r="A17" s="180" t="str">
        <f t="shared" ca="1" si="2"/>
        <v/>
      </c>
      <c r="B17" s="44" t="str">
        <f t="shared" ca="1" si="3"/>
        <v/>
      </c>
      <c r="C17" s="31" t="str">
        <f t="shared" ca="1" si="4"/>
        <v/>
      </c>
      <c r="D17" s="32" t="str">
        <f t="shared" ca="1" si="5"/>
        <v/>
      </c>
      <c r="E17" s="44" t="str">
        <f t="shared" ca="1" si="6"/>
        <v/>
      </c>
      <c r="F17" s="31" t="str">
        <f t="shared" ca="1" si="7"/>
        <v/>
      </c>
      <c r="G17" s="77" t="str">
        <f t="shared" ca="1" si="8"/>
        <v/>
      </c>
      <c r="H17" s="138"/>
      <c r="J17" s="126">
        <f ca="1"/>
        <v>45685</v>
      </c>
      <c r="K17" s="45">
        <f ca="1"/>
        <v>48.186999999999998</v>
      </c>
      <c r="L17" s="51">
        <f ca="1"/>
        <v>45938</v>
      </c>
      <c r="M17" s="57">
        <f ca="1"/>
        <v>213.2</v>
      </c>
      <c r="N17" s="51" t="str">
        <f t="shared" ca="1" si="0"/>
        <v/>
      </c>
      <c r="O17" s="51" t="str">
        <f t="shared" ca="1" si="1"/>
        <v/>
      </c>
    </row>
    <row r="18" spans="1:15">
      <c r="A18" s="180" t="str">
        <f t="shared" ca="1" si="2"/>
        <v/>
      </c>
      <c r="B18" s="44" t="str">
        <f t="shared" ca="1" si="3"/>
        <v/>
      </c>
      <c r="C18" s="31" t="str">
        <f t="shared" ca="1" si="4"/>
        <v/>
      </c>
      <c r="D18" s="32" t="str">
        <f t="shared" ca="1" si="5"/>
        <v/>
      </c>
      <c r="E18" s="44" t="str">
        <f t="shared" ca="1" si="6"/>
        <v/>
      </c>
      <c r="F18" s="31" t="str">
        <f t="shared" ca="1" si="7"/>
        <v/>
      </c>
      <c r="G18" s="77" t="str">
        <f t="shared" ca="1" si="8"/>
        <v/>
      </c>
      <c r="H18" s="138"/>
      <c r="J18" s="126">
        <f ca="1"/>
        <v>45686</v>
      </c>
      <c r="K18" s="45">
        <f ca="1"/>
        <v>48.36</v>
      </c>
      <c r="L18" s="51">
        <f ca="1"/>
        <v>45939</v>
      </c>
      <c r="M18" s="57">
        <f ca="1"/>
        <v>221.2</v>
      </c>
      <c r="N18" s="51" t="str">
        <f t="shared" ca="1" si="0"/>
        <v/>
      </c>
      <c r="O18" s="51" t="str">
        <f t="shared" ca="1" si="1"/>
        <v/>
      </c>
    </row>
    <row r="19" spans="1:15">
      <c r="A19" s="180" t="str">
        <f t="shared" ca="1" si="2"/>
        <v/>
      </c>
      <c r="B19" s="44" t="str">
        <f t="shared" ca="1" si="3"/>
        <v/>
      </c>
      <c r="C19" s="31" t="str">
        <f t="shared" ca="1" si="4"/>
        <v/>
      </c>
      <c r="D19" s="32" t="str">
        <f t="shared" ca="1" si="5"/>
        <v/>
      </c>
      <c r="E19" s="44" t="str">
        <f t="shared" ca="1" si="6"/>
        <v/>
      </c>
      <c r="F19" s="31" t="str">
        <f t="shared" ca="1" si="7"/>
        <v/>
      </c>
      <c r="G19" s="77" t="str">
        <f t="shared" ca="1" si="8"/>
        <v/>
      </c>
      <c r="H19" s="138"/>
      <c r="J19" s="126">
        <f ca="1"/>
        <v>45687</v>
      </c>
      <c r="K19" s="45">
        <f ca="1"/>
        <v>48.139000000000003</v>
      </c>
      <c r="L19" s="51">
        <f ca="1"/>
        <v>45940</v>
      </c>
      <c r="M19" s="57">
        <f ca="1"/>
        <v>211.4</v>
      </c>
      <c r="N19" s="51" t="str">
        <f t="shared" ca="1" si="0"/>
        <v/>
      </c>
      <c r="O19" s="51" t="str">
        <f t="shared" ca="1" si="1"/>
        <v/>
      </c>
    </row>
    <row r="20" spans="1:15">
      <c r="A20" s="180" t="str">
        <f t="shared" ca="1" si="2"/>
        <v/>
      </c>
      <c r="B20" s="44" t="str">
        <f t="shared" ca="1" si="3"/>
        <v/>
      </c>
      <c r="C20" s="31" t="str">
        <f t="shared" ca="1" si="4"/>
        <v/>
      </c>
      <c r="D20" s="32" t="str">
        <f t="shared" ca="1" si="5"/>
        <v/>
      </c>
      <c r="E20" s="44" t="str">
        <f t="shared" ca="1" si="6"/>
        <v/>
      </c>
      <c r="F20" s="31" t="str">
        <f t="shared" ca="1" si="7"/>
        <v/>
      </c>
      <c r="G20" s="77" t="str">
        <f t="shared" ca="1" si="8"/>
        <v/>
      </c>
      <c r="H20" s="138"/>
      <c r="J20" s="126">
        <f ca="1"/>
        <v>45688</v>
      </c>
      <c r="K20" s="45">
        <f ca="1"/>
        <v>48.655999999999999</v>
      </c>
      <c r="L20" s="51">
        <f ca="1"/>
        <v>45943</v>
      </c>
      <c r="M20" s="57">
        <f ca="1"/>
        <v>290.8</v>
      </c>
      <c r="N20" s="51" t="str">
        <f t="shared" ca="1" si="0"/>
        <v/>
      </c>
      <c r="O20" s="51" t="str">
        <f t="shared" ca="1" si="1"/>
        <v/>
      </c>
    </row>
    <row r="21" spans="1:15">
      <c r="A21" s="180" t="str">
        <f t="shared" ca="1" si="2"/>
        <v/>
      </c>
      <c r="B21" s="44" t="str">
        <f t="shared" ca="1" si="3"/>
        <v/>
      </c>
      <c r="C21" s="31" t="str">
        <f t="shared" ca="1" si="4"/>
        <v/>
      </c>
      <c r="D21" s="32" t="str">
        <f t="shared" ca="1" si="5"/>
        <v/>
      </c>
      <c r="E21" s="44" t="str">
        <f t="shared" ca="1" si="6"/>
        <v/>
      </c>
      <c r="F21" s="31" t="str">
        <f t="shared" ca="1" si="7"/>
        <v/>
      </c>
      <c r="G21" s="77" t="str">
        <f t="shared" ca="1" si="8"/>
        <v/>
      </c>
      <c r="H21" s="138"/>
      <c r="J21" s="126">
        <f ca="1"/>
        <v>45691</v>
      </c>
      <c r="K21" s="45">
        <f ca="1"/>
        <v>48.738</v>
      </c>
      <c r="L21" s="51">
        <f ca="1"/>
        <v>45944</v>
      </c>
      <c r="M21" s="57">
        <f ca="1"/>
        <v>307.48</v>
      </c>
      <c r="N21" s="51" t="str">
        <f t="shared" ca="1" si="0"/>
        <v/>
      </c>
      <c r="O21" s="51" t="str">
        <f t="shared" ca="1" si="1"/>
        <v/>
      </c>
    </row>
    <row r="22" spans="1:15">
      <c r="A22" s="180" t="str">
        <f t="shared" ca="1" si="2"/>
        <v/>
      </c>
      <c r="B22" s="44" t="str">
        <f t="shared" ca="1" si="3"/>
        <v/>
      </c>
      <c r="C22" s="31" t="str">
        <f t="shared" ca="1" si="4"/>
        <v/>
      </c>
      <c r="D22" s="32" t="str">
        <f t="shared" ca="1" si="5"/>
        <v/>
      </c>
      <c r="E22" s="44" t="str">
        <f t="shared" ca="1" si="6"/>
        <v/>
      </c>
      <c r="F22" s="31" t="str">
        <f t="shared" ca="1" si="7"/>
        <v/>
      </c>
      <c r="G22" s="77" t="str">
        <f t="shared" ca="1" si="8"/>
        <v/>
      </c>
      <c r="H22" s="138"/>
      <c r="J22" s="126">
        <f ca="1"/>
        <v>45692</v>
      </c>
      <c r="K22" s="45">
        <f ca="1"/>
        <v>48.076999999999998</v>
      </c>
      <c r="L22" s="51">
        <f ca="1"/>
        <v>45945</v>
      </c>
      <c r="M22" s="57">
        <f ca="1"/>
        <v>293.8</v>
      </c>
      <c r="N22" s="51" t="str">
        <f t="shared" ca="1" si="0"/>
        <v/>
      </c>
      <c r="O22" s="51" t="str">
        <f t="shared" ca="1" si="1"/>
        <v/>
      </c>
    </row>
    <row r="23" spans="1:15" ht="14.4" customHeight="1">
      <c r="A23" s="180" t="str">
        <f t="shared" ca="1" si="2"/>
        <v/>
      </c>
      <c r="B23" s="44" t="str">
        <f t="shared" ca="1" si="3"/>
        <v/>
      </c>
      <c r="C23" s="31" t="str">
        <f t="shared" ca="1" si="4"/>
        <v/>
      </c>
      <c r="D23" s="32" t="str">
        <f t="shared" ca="1" si="5"/>
        <v/>
      </c>
      <c r="E23" s="44" t="str">
        <f t="shared" ca="1" si="6"/>
        <v/>
      </c>
      <c r="F23" s="31" t="str">
        <f t="shared" ca="1" si="7"/>
        <v/>
      </c>
      <c r="G23" s="77" t="str">
        <f t="shared" ca="1" si="8"/>
        <v/>
      </c>
      <c r="H23" s="138"/>
      <c r="J23" s="126">
        <f ca="1"/>
        <v>45693</v>
      </c>
      <c r="K23" s="45">
        <f ca="1"/>
        <v>47.87</v>
      </c>
      <c r="L23" s="51">
        <f ca="1"/>
        <v>45950</v>
      </c>
      <c r="M23" s="57">
        <f ca="1"/>
        <v>230.88</v>
      </c>
      <c r="N23" s="51" t="str">
        <f t="shared" ca="1" si="0"/>
        <v/>
      </c>
      <c r="O23" s="51" t="str">
        <f t="shared" ca="1" si="1"/>
        <v/>
      </c>
    </row>
    <row r="24" spans="1:15" ht="14.4" customHeight="1">
      <c r="A24" s="180" t="str">
        <f t="shared" ca="1" si="2"/>
        <v/>
      </c>
      <c r="B24" s="44" t="str">
        <f t="shared" ca="1" si="3"/>
        <v/>
      </c>
      <c r="C24" s="31" t="str">
        <f t="shared" ca="1" si="4"/>
        <v/>
      </c>
      <c r="D24" s="32" t="str">
        <f t="shared" ca="1" si="5"/>
        <v/>
      </c>
      <c r="E24" s="44" t="str">
        <f t="shared" ca="1" si="6"/>
        <v/>
      </c>
      <c r="F24" s="31" t="str">
        <f t="shared" ca="1" si="7"/>
        <v/>
      </c>
      <c r="G24" s="77" t="str">
        <f t="shared" ca="1" si="8"/>
        <v/>
      </c>
      <c r="H24" s="138"/>
      <c r="J24" s="126">
        <f ca="1"/>
        <v>45694</v>
      </c>
      <c r="K24" s="45">
        <f ca="1"/>
        <v>47.99</v>
      </c>
      <c r="L24" s="51">
        <f ca="1"/>
        <v>45953</v>
      </c>
      <c r="M24" s="57">
        <f ca="1"/>
        <v>217.2</v>
      </c>
      <c r="N24" s="51" t="str">
        <f t="shared" ca="1" si="0"/>
        <v/>
      </c>
      <c r="O24" s="51" t="str">
        <f t="shared" ca="1" si="1"/>
        <v/>
      </c>
    </row>
    <row r="25" spans="1:15" ht="14.4" customHeight="1">
      <c r="A25" s="180" t="str">
        <f t="shared" ca="1" si="2"/>
        <v/>
      </c>
      <c r="B25" s="44" t="str">
        <f t="shared" ca="1" si="3"/>
        <v/>
      </c>
      <c r="C25" s="31" t="str">
        <f t="shared" ca="1" si="4"/>
        <v/>
      </c>
      <c r="D25" s="32" t="str">
        <f t="shared" ca="1" si="5"/>
        <v/>
      </c>
      <c r="E25" s="44" t="str">
        <f t="shared" ca="1" si="6"/>
        <v/>
      </c>
      <c r="F25" s="31" t="str">
        <f t="shared" ca="1" si="7"/>
        <v/>
      </c>
      <c r="G25" s="77" t="str">
        <f t="shared" ca="1" si="8"/>
        <v/>
      </c>
      <c r="H25" s="138"/>
      <c r="J25" s="126">
        <f ca="1"/>
        <v>45695</v>
      </c>
      <c r="K25" s="45">
        <f ca="1"/>
        <v>48.529000000000003</v>
      </c>
      <c r="L25" s="51">
        <f ca="1"/>
        <v>45954</v>
      </c>
      <c r="M25" s="57">
        <f ca="1"/>
        <v>180</v>
      </c>
      <c r="N25" s="51" t="str">
        <f t="shared" ca="1" si="0"/>
        <v/>
      </c>
      <c r="O25" s="51" t="str">
        <f t="shared" ca="1" si="1"/>
        <v/>
      </c>
    </row>
    <row r="26" spans="1:15" ht="14.4" customHeight="1">
      <c r="A26" s="180" t="str">
        <f t="shared" ca="1" si="2"/>
        <v/>
      </c>
      <c r="B26" s="44" t="str">
        <f t="shared" ca="1" si="3"/>
        <v/>
      </c>
      <c r="C26" s="31" t="str">
        <f t="shared" ca="1" si="4"/>
        <v/>
      </c>
      <c r="D26" s="32" t="str">
        <f t="shared" ca="1" si="5"/>
        <v/>
      </c>
      <c r="E26" s="44" t="str">
        <f t="shared" ca="1" si="6"/>
        <v/>
      </c>
      <c r="F26" s="31" t="str">
        <f t="shared" ca="1" si="7"/>
        <v/>
      </c>
      <c r="G26" s="77" t="str">
        <f t="shared" ca="1" si="8"/>
        <v/>
      </c>
      <c r="H26" s="138"/>
      <c r="J26" s="126">
        <f ca="1"/>
        <v>45698</v>
      </c>
      <c r="K26" s="45">
        <f ca="1"/>
        <v>47.945999999999998</v>
      </c>
      <c r="L26" s="51">
        <f ca="1"/>
        <v>45957</v>
      </c>
      <c r="M26" s="57">
        <f ca="1"/>
        <v>149.19999999999999</v>
      </c>
      <c r="N26" s="51" t="str">
        <f t="shared" ca="1" si="0"/>
        <v/>
      </c>
      <c r="O26" s="51" t="str">
        <f t="shared" ca="1" si="1"/>
        <v/>
      </c>
    </row>
    <row r="27" spans="1:15" ht="14.4" customHeight="1">
      <c r="A27" s="180" t="str">
        <f t="shared" ca="1" si="2"/>
        <v/>
      </c>
      <c r="B27" s="44" t="str">
        <f t="shared" ca="1" si="3"/>
        <v/>
      </c>
      <c r="C27" s="31" t="str">
        <f t="shared" ca="1" si="4"/>
        <v/>
      </c>
      <c r="D27" s="32" t="str">
        <f t="shared" ca="1" si="5"/>
        <v/>
      </c>
      <c r="E27" s="44" t="str">
        <f t="shared" ca="1" si="6"/>
        <v/>
      </c>
      <c r="F27" s="31" t="str">
        <f t="shared" ca="1" si="7"/>
        <v/>
      </c>
      <c r="G27" s="77" t="str">
        <f t="shared" ca="1" si="8"/>
        <v/>
      </c>
      <c r="H27" s="138"/>
      <c r="J27" s="126">
        <f ca="1"/>
        <v>45699</v>
      </c>
      <c r="K27" s="45">
        <f ca="1"/>
        <v>47.95</v>
      </c>
      <c r="L27" s="51">
        <f ca="1"/>
        <v>45958</v>
      </c>
      <c r="M27" s="57">
        <f ca="1"/>
        <v>149.69999999999999</v>
      </c>
      <c r="N27" s="51" t="str">
        <f t="shared" ca="1" si="0"/>
        <v/>
      </c>
      <c r="O27" s="51" t="str">
        <f t="shared" ca="1" si="1"/>
        <v/>
      </c>
    </row>
    <row r="28" spans="1:15" ht="14.4" customHeight="1">
      <c r="A28" s="180" t="str">
        <f t="shared" ca="1" si="2"/>
        <v/>
      </c>
      <c r="B28" s="44" t="str">
        <f t="shared" ca="1" si="3"/>
        <v/>
      </c>
      <c r="C28" s="31" t="str">
        <f t="shared" ca="1" si="4"/>
        <v/>
      </c>
      <c r="D28" s="32" t="str">
        <f t="shared" ca="1" si="5"/>
        <v/>
      </c>
      <c r="E28" s="44" t="str">
        <f t="shared" ca="1" si="6"/>
        <v/>
      </c>
      <c r="F28" s="31" t="str">
        <f t="shared" ca="1" si="7"/>
        <v/>
      </c>
      <c r="G28" s="77" t="str">
        <f t="shared" ca="1" si="8"/>
        <v/>
      </c>
      <c r="H28" s="138"/>
      <c r="J28" s="126">
        <f ca="1"/>
        <v>45700</v>
      </c>
      <c r="K28" s="45">
        <f ca="1"/>
        <v>47.58</v>
      </c>
      <c r="L28" s="51">
        <f ca="1"/>
        <v>45959</v>
      </c>
      <c r="M28" s="57">
        <f ca="1"/>
        <v>157</v>
      </c>
      <c r="N28" s="51" t="str">
        <f t="shared" ca="1" si="0"/>
        <v/>
      </c>
      <c r="O28" s="51" t="str">
        <f t="shared" ca="1" si="1"/>
        <v/>
      </c>
    </row>
    <row r="29" spans="1:15" ht="14.4" customHeight="1">
      <c r="A29" s="180" t="str">
        <f t="shared" ca="1" si="2"/>
        <v/>
      </c>
      <c r="B29" s="44" t="str">
        <f t="shared" ca="1" si="3"/>
        <v/>
      </c>
      <c r="C29" s="31" t="str">
        <f t="shared" ca="1" si="4"/>
        <v/>
      </c>
      <c r="D29" s="32" t="str">
        <f t="shared" ca="1" si="5"/>
        <v/>
      </c>
      <c r="E29" s="44" t="str">
        <f t="shared" ca="1" si="6"/>
        <v/>
      </c>
      <c r="F29" s="31" t="str">
        <f t="shared" ca="1" si="7"/>
        <v/>
      </c>
      <c r="G29" s="77" t="str">
        <f t="shared" ca="1" si="8"/>
        <v/>
      </c>
      <c r="H29" s="138"/>
      <c r="J29" s="126">
        <f ca="1"/>
        <v>45701</v>
      </c>
      <c r="K29" s="45">
        <f ca="1"/>
        <v>46.86</v>
      </c>
      <c r="L29" s="51">
        <f ca="1"/>
        <v>45960</v>
      </c>
      <c r="M29" s="57">
        <f ca="1"/>
        <v>167.4</v>
      </c>
      <c r="N29" s="51">
        <f t="shared" ca="1" si="0"/>
        <v>45701</v>
      </c>
      <c r="O29" s="51" t="str">
        <f t="shared" ca="1" si="1"/>
        <v/>
      </c>
    </row>
    <row r="30" spans="1:15" ht="14.4" customHeight="1">
      <c r="A30" s="180" t="str">
        <f t="shared" ca="1" si="2"/>
        <v/>
      </c>
      <c r="B30" s="44" t="str">
        <f t="shared" ca="1" si="3"/>
        <v/>
      </c>
      <c r="C30" s="31" t="str">
        <f t="shared" ca="1" si="4"/>
        <v/>
      </c>
      <c r="D30" s="32" t="str">
        <f t="shared" ca="1" si="5"/>
        <v/>
      </c>
      <c r="E30" s="44" t="str">
        <f t="shared" ca="1" si="6"/>
        <v/>
      </c>
      <c r="F30" s="31" t="str">
        <f t="shared" ca="1" si="7"/>
        <v/>
      </c>
      <c r="G30" s="77" t="str">
        <f t="shared" ca="1" si="8"/>
        <v/>
      </c>
      <c r="H30" s="138"/>
      <c r="J30" s="126">
        <f ca="1"/>
        <v>45702</v>
      </c>
      <c r="K30" s="45">
        <f ca="1"/>
        <v>46.747999999999998</v>
      </c>
      <c r="L30" s="51">
        <f ca="1"/>
        <v>45961</v>
      </c>
      <c r="M30" s="57">
        <f ca="1"/>
        <v>187.97</v>
      </c>
      <c r="N30" s="51" t="str">
        <f t="shared" ca="1" si="0"/>
        <v/>
      </c>
      <c r="O30" s="51" t="str">
        <f t="shared" ca="1" si="1"/>
        <v/>
      </c>
    </row>
    <row r="31" spans="1:15" ht="14.4" customHeight="1">
      <c r="A31" s="180" t="str">
        <f t="shared" ca="1" si="2"/>
        <v/>
      </c>
      <c r="B31" s="44" t="str">
        <f t="shared" ca="1" si="3"/>
        <v/>
      </c>
      <c r="C31" s="31" t="str">
        <f t="shared" ca="1" si="4"/>
        <v/>
      </c>
      <c r="D31" s="32" t="str">
        <f t="shared" ca="1" si="5"/>
        <v/>
      </c>
      <c r="E31" s="44" t="str">
        <f t="shared" ca="1" si="6"/>
        <v/>
      </c>
      <c r="F31" s="31" t="str">
        <f t="shared" ca="1" si="7"/>
        <v/>
      </c>
      <c r="G31" s="77" t="str">
        <f t="shared" ca="1" si="8"/>
        <v/>
      </c>
      <c r="H31" s="138"/>
      <c r="J31" s="126">
        <f ca="1"/>
        <v>45706</v>
      </c>
      <c r="K31" s="45">
        <f ca="1"/>
        <v>46.582999999999998</v>
      </c>
      <c r="N31" s="51" t="str">
        <f t="shared" ca="1" si="0"/>
        <v/>
      </c>
      <c r="O31" s="51" t="str">
        <f t="shared" ca="1" si="1"/>
        <v/>
      </c>
    </row>
    <row r="32" spans="1:15" ht="14.4" customHeight="1">
      <c r="A32" s="180" t="str">
        <f t="shared" ca="1" si="2"/>
        <v/>
      </c>
      <c r="B32" s="44" t="str">
        <f t="shared" ca="1" si="3"/>
        <v/>
      </c>
      <c r="C32" s="31" t="str">
        <f t="shared" ca="1" si="4"/>
        <v/>
      </c>
      <c r="D32" s="32" t="str">
        <f t="shared" ca="1" si="5"/>
        <v/>
      </c>
      <c r="E32" s="44" t="str">
        <f t="shared" ca="1" si="6"/>
        <v/>
      </c>
      <c r="F32" s="31" t="str">
        <f t="shared" ca="1" si="7"/>
        <v/>
      </c>
      <c r="G32" s="77" t="str">
        <f t="shared" ca="1" si="8"/>
        <v/>
      </c>
      <c r="H32" s="138"/>
      <c r="J32" s="126">
        <f ca="1"/>
        <v>45707</v>
      </c>
      <c r="K32" s="45">
        <f ca="1"/>
        <v>46.64</v>
      </c>
      <c r="N32" s="51" t="str">
        <f t="shared" ca="1" si="0"/>
        <v/>
      </c>
      <c r="O32" s="51" t="str">
        <f t="shared" ca="1" si="1"/>
        <v/>
      </c>
    </row>
    <row r="33" spans="1:15" ht="14.4" customHeight="1">
      <c r="A33" s="180" t="str">
        <f t="shared" ca="1" si="2"/>
        <v/>
      </c>
      <c r="B33" s="44" t="str">
        <f t="shared" ca="1" si="3"/>
        <v/>
      </c>
      <c r="C33" s="31" t="str">
        <f t="shared" ca="1" si="4"/>
        <v/>
      </c>
      <c r="D33" s="32" t="str">
        <f t="shared" ca="1" si="5"/>
        <v/>
      </c>
      <c r="E33" s="44" t="str">
        <f t="shared" ca="1" si="6"/>
        <v/>
      </c>
      <c r="F33" s="31" t="str">
        <f t="shared" ca="1" si="7"/>
        <v/>
      </c>
      <c r="G33" s="77" t="str">
        <f t="shared" ca="1" si="8"/>
        <v/>
      </c>
      <c r="H33" s="138"/>
      <c r="J33" s="126">
        <f ca="1"/>
        <v>45708</v>
      </c>
      <c r="K33" s="45">
        <f ca="1"/>
        <v>46.753999999999998</v>
      </c>
      <c r="N33" s="51" t="str">
        <f t="shared" ca="1" si="0"/>
        <v/>
      </c>
      <c r="O33" s="51" t="str">
        <f t="shared" ca="1" si="1"/>
        <v/>
      </c>
    </row>
    <row r="34" spans="1:15" ht="14.4" customHeight="1">
      <c r="A34" s="180" t="str">
        <f t="shared" ca="1" si="2"/>
        <v/>
      </c>
      <c r="B34" s="44" t="str">
        <f t="shared" ca="1" si="3"/>
        <v/>
      </c>
      <c r="C34" s="31" t="str">
        <f t="shared" ca="1" si="4"/>
        <v/>
      </c>
      <c r="D34" s="32" t="str">
        <f t="shared" ca="1" si="5"/>
        <v/>
      </c>
      <c r="E34" s="44" t="str">
        <f t="shared" ca="1" si="6"/>
        <v/>
      </c>
      <c r="F34" s="31" t="str">
        <f t="shared" ca="1" si="7"/>
        <v/>
      </c>
      <c r="G34" s="77" t="str">
        <f t="shared" ca="1" si="8"/>
        <v/>
      </c>
      <c r="H34" s="138"/>
      <c r="J34" s="126">
        <f ca="1"/>
        <v>45709</v>
      </c>
      <c r="K34" s="45">
        <f ca="1"/>
        <v>48.47</v>
      </c>
      <c r="N34" s="51" t="str">
        <f t="shared" ca="1" si="0"/>
        <v/>
      </c>
      <c r="O34" s="51" t="str">
        <f t="shared" ca="1" si="1"/>
        <v/>
      </c>
    </row>
    <row r="35" spans="1:15" ht="14.4" customHeight="1">
      <c r="A35" s="180" t="str">
        <f t="shared" ca="1" si="2"/>
        <v/>
      </c>
      <c r="B35" s="44" t="str">
        <f t="shared" ca="1" si="3"/>
        <v/>
      </c>
      <c r="C35" s="31" t="str">
        <f t="shared" ca="1" si="4"/>
        <v/>
      </c>
      <c r="D35" s="32" t="str">
        <f t="shared" ca="1" si="5"/>
        <v/>
      </c>
      <c r="E35" s="44" t="str">
        <f t="shared" ca="1" si="6"/>
        <v/>
      </c>
      <c r="F35" s="31" t="str">
        <f t="shared" ca="1" si="7"/>
        <v/>
      </c>
      <c r="G35" s="77" t="str">
        <f t="shared" ca="1" si="8"/>
        <v/>
      </c>
      <c r="H35" s="138"/>
      <c r="J35" s="126">
        <f ca="1"/>
        <v>45712</v>
      </c>
      <c r="K35" s="45">
        <f ca="1"/>
        <v>48.747999999999998</v>
      </c>
      <c r="N35" s="51" t="str">
        <f t="shared" ca="1" si="0"/>
        <v/>
      </c>
      <c r="O35" s="51" t="str">
        <f t="shared" ca="1" si="1"/>
        <v/>
      </c>
    </row>
    <row r="36" spans="1:15" ht="14.4" customHeight="1">
      <c r="A36" s="180" t="str">
        <f t="shared" ca="1" si="2"/>
        <v/>
      </c>
      <c r="B36" s="44" t="str">
        <f t="shared" ca="1" si="3"/>
        <v/>
      </c>
      <c r="C36" s="31" t="str">
        <f t="shared" ca="1" si="4"/>
        <v/>
      </c>
      <c r="D36" s="32" t="str">
        <f t="shared" ca="1" si="5"/>
        <v/>
      </c>
      <c r="E36" s="44" t="str">
        <f t="shared" ca="1" si="6"/>
        <v/>
      </c>
      <c r="F36" s="31" t="str">
        <f t="shared" ca="1" si="7"/>
        <v/>
      </c>
      <c r="G36" s="77" t="str">
        <f t="shared" ca="1" si="8"/>
        <v/>
      </c>
      <c r="H36" s="138"/>
      <c r="J36" s="126">
        <f ca="1"/>
        <v>45713</v>
      </c>
      <c r="K36" s="45">
        <f ca="1"/>
        <v>48.609000000000002</v>
      </c>
      <c r="N36" s="51" t="str">
        <f t="shared" ca="1" si="0"/>
        <v/>
      </c>
      <c r="O36" s="51" t="str">
        <f t="shared" ca="1" si="1"/>
        <v/>
      </c>
    </row>
    <row r="37" spans="1:15">
      <c r="A37" s="180" t="str">
        <f t="shared" ca="1" si="2"/>
        <v/>
      </c>
      <c r="B37" s="44" t="str">
        <f t="shared" ca="1" si="3"/>
        <v/>
      </c>
      <c r="C37" s="31" t="str">
        <f t="shared" ca="1" si="4"/>
        <v/>
      </c>
      <c r="D37" s="32" t="str">
        <f t="shared" ca="1" si="5"/>
        <v/>
      </c>
      <c r="E37" s="44" t="str">
        <f t="shared" ca="1" si="6"/>
        <v/>
      </c>
      <c r="F37" s="31" t="str">
        <f t="shared" ca="1" si="7"/>
        <v/>
      </c>
      <c r="G37" s="77" t="str">
        <f t="shared" ca="1" si="8"/>
        <v/>
      </c>
      <c r="H37" s="138"/>
      <c r="J37" s="126">
        <f ca="1"/>
        <v>45714</v>
      </c>
      <c r="K37" s="45">
        <f ca="1"/>
        <v>48.692</v>
      </c>
      <c r="N37" s="51" t="str">
        <f t="shared" ca="1" si="0"/>
        <v/>
      </c>
      <c r="O37" s="51" t="str">
        <f t="shared" ca="1" si="1"/>
        <v/>
      </c>
    </row>
    <row r="38" spans="1:15">
      <c r="A38" s="180" t="str">
        <f t="shared" ca="1" si="2"/>
        <v/>
      </c>
      <c r="B38" s="44" t="str">
        <f t="shared" ca="1" si="3"/>
        <v/>
      </c>
      <c r="C38" s="31" t="str">
        <f t="shared" ca="1" si="4"/>
        <v/>
      </c>
      <c r="D38" s="32" t="str">
        <f t="shared" ca="1" si="5"/>
        <v/>
      </c>
      <c r="E38" s="44" t="str">
        <f t="shared" ca="1" si="6"/>
        <v/>
      </c>
      <c r="F38" s="31" t="str">
        <f t="shared" ca="1" si="7"/>
        <v/>
      </c>
      <c r="G38" s="77" t="str">
        <f t="shared" ca="1" si="8"/>
        <v/>
      </c>
      <c r="H38" s="138"/>
      <c r="J38" s="126">
        <f ca="1"/>
        <v>45715</v>
      </c>
      <c r="K38" s="45">
        <f ca="1"/>
        <v>50.021999999999998</v>
      </c>
      <c r="N38" s="51" t="str">
        <f t="shared" ca="1" si="0"/>
        <v/>
      </c>
      <c r="O38" s="51" t="str">
        <f t="shared" ca="1" si="1"/>
        <v/>
      </c>
    </row>
    <row r="39" spans="1:15">
      <c r="A39" s="180" t="str">
        <f t="shared" ca="1" si="2"/>
        <v/>
      </c>
      <c r="B39" s="44" t="str">
        <f t="shared" ca="1" si="3"/>
        <v/>
      </c>
      <c r="C39" s="31" t="str">
        <f t="shared" ca="1" si="4"/>
        <v/>
      </c>
      <c r="D39" s="32" t="str">
        <f t="shared" ca="1" si="5"/>
        <v/>
      </c>
      <c r="E39" s="44" t="str">
        <f t="shared" ca="1" si="6"/>
        <v/>
      </c>
      <c r="F39" s="31" t="str">
        <f t="shared" ca="1" si="7"/>
        <v/>
      </c>
      <c r="G39" s="77" t="str">
        <f t="shared" ca="1" si="8"/>
        <v/>
      </c>
      <c r="H39" s="139"/>
      <c r="J39" s="126">
        <f ca="1"/>
        <v>45716</v>
      </c>
      <c r="K39" s="45">
        <f ca="1"/>
        <v>49.2</v>
      </c>
      <c r="N39" s="51" t="str">
        <f t="shared" ca="1" si="0"/>
        <v/>
      </c>
      <c r="O39" s="51" t="str">
        <f t="shared" ca="1" si="1"/>
        <v/>
      </c>
    </row>
    <row r="40" spans="1:15">
      <c r="A40" s="180" t="str">
        <f t="shared" ca="1" si="2"/>
        <v/>
      </c>
      <c r="B40" s="44" t="str">
        <f t="shared" ca="1" si="3"/>
        <v/>
      </c>
      <c r="C40" s="31" t="str">
        <f t="shared" ca="1" si="4"/>
        <v/>
      </c>
      <c r="D40" s="32" t="str">
        <f t="shared" ca="1" si="5"/>
        <v/>
      </c>
      <c r="E40" s="44" t="str">
        <f t="shared" ca="1" si="6"/>
        <v/>
      </c>
      <c r="F40" s="31" t="str">
        <f t="shared" ca="1" si="7"/>
        <v/>
      </c>
      <c r="G40" s="77" t="str">
        <f t="shared" ca="1" si="8"/>
        <v/>
      </c>
      <c r="H40" s="139"/>
      <c r="J40" s="126">
        <f ca="1"/>
        <v>45719</v>
      </c>
      <c r="K40" s="45">
        <f ca="1"/>
        <v>50.274999999999999</v>
      </c>
      <c r="N40" s="51" t="str">
        <f t="shared" ca="1" si="0"/>
        <v/>
      </c>
      <c r="O40" s="51" t="str">
        <f t="shared" ca="1" si="1"/>
        <v/>
      </c>
    </row>
    <row r="41" spans="1:15">
      <c r="A41" s="180" t="str">
        <f t="shared" ca="1" si="2"/>
        <v/>
      </c>
      <c r="B41" s="44" t="str">
        <f t="shared" ca="1" si="3"/>
        <v/>
      </c>
      <c r="C41" s="31" t="str">
        <f t="shared" ca="1" si="4"/>
        <v/>
      </c>
      <c r="D41" s="32" t="str">
        <f t="shared" ca="1" si="5"/>
        <v/>
      </c>
      <c r="E41" s="44" t="str">
        <f t="shared" ca="1" si="6"/>
        <v/>
      </c>
      <c r="F41" s="31" t="str">
        <f t="shared" ca="1" si="7"/>
        <v/>
      </c>
      <c r="G41" s="77" t="str">
        <f t="shared" ca="1" si="8"/>
        <v/>
      </c>
      <c r="H41" s="139"/>
      <c r="J41" s="126">
        <f ca="1"/>
        <v>45720</v>
      </c>
      <c r="K41" s="45">
        <f ca="1"/>
        <v>49.683999999999997</v>
      </c>
      <c r="N41" s="51" t="str">
        <f t="shared" ca="1" si="0"/>
        <v/>
      </c>
      <c r="O41" s="51" t="str">
        <f t="shared" ca="1" si="1"/>
        <v/>
      </c>
    </row>
    <row r="42" spans="1:15">
      <c r="A42" s="180" t="str">
        <f t="shared" ca="1" si="2"/>
        <v/>
      </c>
      <c r="B42" s="44" t="str">
        <f t="shared" ca="1" si="3"/>
        <v/>
      </c>
      <c r="C42" s="31" t="str">
        <f t="shared" ca="1" si="4"/>
        <v/>
      </c>
      <c r="D42" s="32" t="str">
        <f t="shared" ca="1" si="5"/>
        <v/>
      </c>
      <c r="E42" s="44" t="str">
        <f t="shared" ca="1" si="6"/>
        <v/>
      </c>
      <c r="F42" s="31" t="str">
        <f t="shared" ca="1" si="7"/>
        <v/>
      </c>
      <c r="G42" s="77" t="str">
        <f t="shared" ca="1" si="8"/>
        <v/>
      </c>
      <c r="H42" s="139"/>
      <c r="J42" s="126">
        <f ca="1"/>
        <v>45721</v>
      </c>
      <c r="K42" s="45">
        <f ca="1"/>
        <v>49.834000000000003</v>
      </c>
      <c r="N42" s="51" t="str">
        <f t="shared" ca="1" si="0"/>
        <v/>
      </c>
      <c r="O42" s="51" t="str">
        <f t="shared" ca="1" si="1"/>
        <v/>
      </c>
    </row>
    <row r="43" spans="1:15">
      <c r="A43" s="180" t="str">
        <f t="shared" ca="1" si="2"/>
        <v/>
      </c>
      <c r="B43" s="44" t="str">
        <f t="shared" ca="1" si="3"/>
        <v/>
      </c>
      <c r="C43" s="31" t="str">
        <f t="shared" ca="1" si="4"/>
        <v/>
      </c>
      <c r="D43" s="32" t="str">
        <f t="shared" ca="1" si="5"/>
        <v/>
      </c>
      <c r="E43" s="44" t="str">
        <f t="shared" ca="1" si="6"/>
        <v/>
      </c>
      <c r="F43" s="31" t="str">
        <f t="shared" ca="1" si="7"/>
        <v/>
      </c>
      <c r="G43" s="77" t="str">
        <f t="shared" ca="1" si="8"/>
        <v/>
      </c>
      <c r="H43" s="139"/>
      <c r="J43" s="126">
        <f ca="1"/>
        <v>45722</v>
      </c>
      <c r="K43" s="45">
        <f ca="1"/>
        <v>51.926000000000002</v>
      </c>
      <c r="N43" s="51">
        <f t="shared" ca="1" si="0"/>
        <v>45722</v>
      </c>
      <c r="O43" s="51" t="str">
        <f t="shared" ca="1" si="1"/>
        <v/>
      </c>
    </row>
    <row r="44" spans="1:15">
      <c r="A44" s="180" t="str">
        <f t="shared" ca="1" si="2"/>
        <v/>
      </c>
      <c r="B44" s="44" t="str">
        <f t="shared" ca="1" si="3"/>
        <v/>
      </c>
      <c r="C44" s="31" t="str">
        <f t="shared" ca="1" si="4"/>
        <v/>
      </c>
      <c r="D44" s="32" t="str">
        <f t="shared" ca="1" si="5"/>
        <v/>
      </c>
      <c r="E44" s="44" t="str">
        <f t="shared" ca="1" si="6"/>
        <v/>
      </c>
      <c r="F44" s="31" t="str">
        <f t="shared" ca="1" si="7"/>
        <v/>
      </c>
      <c r="G44" s="77" t="str">
        <f t="shared" ca="1" si="8"/>
        <v/>
      </c>
      <c r="H44" s="139"/>
      <c r="J44" s="126">
        <f ca="1"/>
        <v>45723</v>
      </c>
      <c r="K44" s="45">
        <f ca="1"/>
        <v>51.481999999999999</v>
      </c>
      <c r="N44" s="51" t="str">
        <f t="shared" ca="1" si="0"/>
        <v/>
      </c>
      <c r="O44" s="51" t="str">
        <f t="shared" ca="1" si="1"/>
        <v/>
      </c>
    </row>
    <row r="45" spans="1:15">
      <c r="A45" s="180" t="str">
        <f t="shared" ca="1" si="2"/>
        <v/>
      </c>
      <c r="B45" s="44" t="str">
        <f t="shared" ca="1" si="3"/>
        <v/>
      </c>
      <c r="C45" s="31" t="str">
        <f t="shared" ca="1" si="4"/>
        <v/>
      </c>
      <c r="D45" s="32" t="str">
        <f t="shared" ca="1" si="5"/>
        <v/>
      </c>
      <c r="E45" s="44" t="str">
        <f t="shared" ca="1" si="6"/>
        <v/>
      </c>
      <c r="F45" s="31" t="str">
        <f t="shared" ca="1" si="7"/>
        <v/>
      </c>
      <c r="G45" s="77" t="str">
        <f t="shared" ca="1" si="8"/>
        <v/>
      </c>
      <c r="H45" s="139"/>
      <c r="J45" s="126">
        <f ca="1"/>
        <v>45726</v>
      </c>
      <c r="K45" s="45">
        <f ca="1"/>
        <v>54.557000000000002</v>
      </c>
      <c r="N45" s="51" t="str">
        <f t="shared" ca="1" si="0"/>
        <v/>
      </c>
      <c r="O45" s="51" t="str">
        <f t="shared" ca="1" si="1"/>
        <v/>
      </c>
    </row>
    <row r="46" spans="1:15">
      <c r="A46" s="180" t="str">
        <f t="shared" ca="1" si="2"/>
        <v/>
      </c>
      <c r="B46" s="44" t="str">
        <f t="shared" ca="1" si="3"/>
        <v/>
      </c>
      <c r="C46" s="31" t="str">
        <f t="shared" ca="1" si="4"/>
        <v/>
      </c>
      <c r="D46" s="32" t="str">
        <f t="shared" ca="1" si="5"/>
        <v/>
      </c>
      <c r="E46" s="44" t="str">
        <f t="shared" ca="1" si="6"/>
        <v/>
      </c>
      <c r="F46" s="31" t="str">
        <f t="shared" ca="1" si="7"/>
        <v/>
      </c>
      <c r="G46" s="77" t="str">
        <f t="shared" ca="1" si="8"/>
        <v/>
      </c>
      <c r="H46" s="139"/>
      <c r="J46" s="126">
        <f ca="1"/>
        <v>45727</v>
      </c>
      <c r="K46" s="45">
        <f ca="1"/>
        <v>55.529000000000003</v>
      </c>
      <c r="N46" s="51" t="str">
        <f t="shared" ca="1" si="0"/>
        <v/>
      </c>
      <c r="O46" s="51" t="str">
        <f t="shared" ca="1" si="1"/>
        <v/>
      </c>
    </row>
    <row r="47" spans="1:15">
      <c r="A47" s="180" t="str">
        <f t="shared" ca="1" si="2"/>
        <v/>
      </c>
      <c r="B47" s="44" t="str">
        <f t="shared" ca="1" si="3"/>
        <v/>
      </c>
      <c r="C47" s="31" t="str">
        <f t="shared" ca="1" si="4"/>
        <v/>
      </c>
      <c r="D47" s="32" t="str">
        <f t="shared" ca="1" si="5"/>
        <v/>
      </c>
      <c r="E47" s="44" t="str">
        <f t="shared" ca="1" si="6"/>
        <v/>
      </c>
      <c r="F47" s="31" t="str">
        <f t="shared" ca="1" si="7"/>
        <v/>
      </c>
      <c r="G47" s="77" t="str">
        <f t="shared" ca="1" si="8"/>
        <v/>
      </c>
      <c r="H47" s="139"/>
      <c r="J47" s="126">
        <f ca="1"/>
        <v>45728</v>
      </c>
      <c r="K47" s="45">
        <f ca="1"/>
        <v>55.494999999999997</v>
      </c>
      <c r="N47" s="51" t="str">
        <f t="shared" ca="1" si="0"/>
        <v/>
      </c>
      <c r="O47" s="51" t="str">
        <f t="shared" ca="1" si="1"/>
        <v/>
      </c>
    </row>
    <row r="48" spans="1:15">
      <c r="A48" s="180" t="str">
        <f t="shared" ca="1" si="2"/>
        <v/>
      </c>
      <c r="B48" s="44" t="str">
        <f t="shared" ca="1" si="3"/>
        <v/>
      </c>
      <c r="C48" s="31" t="str">
        <f t="shared" ca="1" si="4"/>
        <v/>
      </c>
      <c r="D48" s="32" t="str">
        <f t="shared" ca="1" si="5"/>
        <v/>
      </c>
      <c r="E48" s="44" t="str">
        <f t="shared" ca="1" si="6"/>
        <v/>
      </c>
      <c r="F48" s="31" t="str">
        <f t="shared" ca="1" si="7"/>
        <v/>
      </c>
      <c r="G48" s="77" t="str">
        <f t="shared" ca="1" si="8"/>
        <v/>
      </c>
      <c r="H48" s="139"/>
      <c r="J48" s="126">
        <f ca="1"/>
        <v>45729</v>
      </c>
      <c r="K48" s="45">
        <f ca="1"/>
        <v>57.332000000000001</v>
      </c>
      <c r="N48" s="51" t="str">
        <f t="shared" ca="1" si="0"/>
        <v/>
      </c>
      <c r="O48" s="51" t="str">
        <f t="shared" ca="1" si="1"/>
        <v/>
      </c>
    </row>
    <row r="49" spans="1:15">
      <c r="A49" s="180" t="str">
        <f t="shared" ca="1" si="2"/>
        <v/>
      </c>
      <c r="B49" s="44" t="str">
        <f t="shared" ca="1" si="3"/>
        <v/>
      </c>
      <c r="C49" s="31" t="str">
        <f t="shared" ca="1" si="4"/>
        <v/>
      </c>
      <c r="D49" s="32" t="str">
        <f t="shared" ca="1" si="5"/>
        <v/>
      </c>
      <c r="E49" s="44" t="str">
        <f t="shared" ca="1" si="6"/>
        <v/>
      </c>
      <c r="F49" s="31" t="str">
        <f t="shared" ca="1" si="7"/>
        <v/>
      </c>
      <c r="G49" s="77" t="str">
        <f t="shared" ca="1" si="8"/>
        <v/>
      </c>
      <c r="H49" s="139"/>
      <c r="J49" s="126">
        <f ca="1"/>
        <v>45730</v>
      </c>
      <c r="K49" s="45">
        <f ca="1"/>
        <v>55.127000000000002</v>
      </c>
      <c r="N49" s="51" t="str">
        <f t="shared" ca="1" si="0"/>
        <v/>
      </c>
      <c r="O49" s="51" t="str">
        <f t="shared" ca="1" si="1"/>
        <v/>
      </c>
    </row>
    <row r="50" spans="1:15">
      <c r="A50" s="180" t="str">
        <f t="shared" ca="1" si="2"/>
        <v/>
      </c>
      <c r="B50" s="44" t="str">
        <f t="shared" ca="1" si="3"/>
        <v/>
      </c>
      <c r="C50" s="31" t="str">
        <f t="shared" ca="1" si="4"/>
        <v/>
      </c>
      <c r="D50" s="32" t="str">
        <f t="shared" ca="1" si="5"/>
        <v/>
      </c>
      <c r="E50" s="44" t="str">
        <f t="shared" ca="1" si="6"/>
        <v/>
      </c>
      <c r="F50" s="31" t="str">
        <f t="shared" ca="1" si="7"/>
        <v/>
      </c>
      <c r="G50" s="77" t="str">
        <f t="shared" ca="1" si="8"/>
        <v/>
      </c>
      <c r="H50" s="139"/>
      <c r="J50" s="126">
        <f ca="1"/>
        <v>45733</v>
      </c>
      <c r="K50" s="45">
        <f ca="1"/>
        <v>53.945999999999998</v>
      </c>
      <c r="N50" s="51" t="str">
        <f t="shared" ca="1" si="0"/>
        <v/>
      </c>
      <c r="O50" s="51" t="str">
        <f t="shared" ca="1" si="1"/>
        <v/>
      </c>
    </row>
    <row r="51" spans="1:15">
      <c r="A51" s="180" t="str">
        <f t="shared" ca="1" si="2"/>
        <v/>
      </c>
      <c r="B51" s="44" t="str">
        <f t="shared" ca="1" si="3"/>
        <v/>
      </c>
      <c r="C51" s="31" t="str">
        <f t="shared" ca="1" si="4"/>
        <v/>
      </c>
      <c r="D51" s="32" t="str">
        <f t="shared" ca="1" si="5"/>
        <v/>
      </c>
      <c r="E51" s="44" t="str">
        <f t="shared" ca="1" si="6"/>
        <v/>
      </c>
      <c r="F51" s="31" t="str">
        <f t="shared" ca="1" si="7"/>
        <v/>
      </c>
      <c r="G51" s="77" t="str">
        <f t="shared" ca="1" si="8"/>
        <v/>
      </c>
      <c r="H51" s="139"/>
      <c r="J51" s="126">
        <f ca="1"/>
        <v>45734</v>
      </c>
      <c r="K51" s="45">
        <f ca="1"/>
        <v>54.274999999999999</v>
      </c>
      <c r="N51" s="51" t="str">
        <f t="shared" ca="1" si="0"/>
        <v/>
      </c>
      <c r="O51" s="51" t="str">
        <f t="shared" ca="1" si="1"/>
        <v/>
      </c>
    </row>
    <row r="52" spans="1:15">
      <c r="A52" s="180" t="str">
        <f t="shared" ca="1" si="2"/>
        <v/>
      </c>
      <c r="B52" s="44" t="str">
        <f t="shared" ca="1" si="3"/>
        <v/>
      </c>
      <c r="C52" s="31" t="str">
        <f t="shared" ca="1" si="4"/>
        <v/>
      </c>
      <c r="D52" s="32" t="str">
        <f t="shared" ca="1" si="5"/>
        <v/>
      </c>
      <c r="E52" s="44" t="str">
        <f t="shared" ca="1" si="6"/>
        <v/>
      </c>
      <c r="F52" s="31" t="str">
        <f t="shared" ca="1" si="7"/>
        <v/>
      </c>
      <c r="G52" s="77" t="str">
        <f t="shared" ca="1" si="8"/>
        <v/>
      </c>
      <c r="H52" s="139"/>
      <c r="J52" s="126">
        <f ca="1"/>
        <v>45735</v>
      </c>
      <c r="K52" s="45">
        <f ca="1"/>
        <v>52.52</v>
      </c>
      <c r="N52" s="51" t="str">
        <f t="shared" ca="1" si="0"/>
        <v/>
      </c>
      <c r="O52" s="51" t="str">
        <f t="shared" ca="1" si="1"/>
        <v/>
      </c>
    </row>
    <row r="53" spans="1:15">
      <c r="A53" s="180" t="str">
        <f t="shared" ca="1" si="2"/>
        <v/>
      </c>
      <c r="B53" s="44" t="str">
        <f t="shared" ca="1" si="3"/>
        <v/>
      </c>
      <c r="C53" s="31" t="str">
        <f t="shared" ca="1" si="4"/>
        <v/>
      </c>
      <c r="D53" s="32" t="str">
        <f t="shared" ca="1" si="5"/>
        <v/>
      </c>
      <c r="E53" s="44" t="str">
        <f t="shared" ca="1" si="6"/>
        <v/>
      </c>
      <c r="F53" s="31" t="str">
        <f t="shared" ca="1" si="7"/>
        <v/>
      </c>
      <c r="G53" s="77" t="str">
        <f t="shared" ca="1" si="8"/>
        <v/>
      </c>
      <c r="H53" s="139"/>
      <c r="J53" s="126">
        <f ca="1"/>
        <v>45736</v>
      </c>
      <c r="K53" s="45">
        <f ca="1"/>
        <v>58.238999999999997</v>
      </c>
      <c r="N53" s="51" t="str">
        <f t="shared" ca="1" si="0"/>
        <v/>
      </c>
      <c r="O53" s="51" t="str">
        <f t="shared" ca="1" si="1"/>
        <v/>
      </c>
    </row>
    <row r="54" spans="1:15">
      <c r="A54" s="180" t="str">
        <f t="shared" ca="1" si="2"/>
        <v/>
      </c>
      <c r="B54" s="44" t="str">
        <f t="shared" ca="1" si="3"/>
        <v/>
      </c>
      <c r="C54" s="31" t="str">
        <f t="shared" ca="1" si="4"/>
        <v/>
      </c>
      <c r="D54" s="32" t="str">
        <f t="shared" ca="1" si="5"/>
        <v/>
      </c>
      <c r="E54" s="44" t="str">
        <f t="shared" ca="1" si="6"/>
        <v/>
      </c>
      <c r="F54" s="31" t="str">
        <f t="shared" ca="1" si="7"/>
        <v/>
      </c>
      <c r="G54" s="77" t="str">
        <f t="shared" ca="1" si="8"/>
        <v/>
      </c>
      <c r="H54" s="139"/>
      <c r="J54" s="126">
        <f ca="1"/>
        <v>45737</v>
      </c>
      <c r="K54" s="45">
        <f ca="1"/>
        <v>59.545000000000002</v>
      </c>
      <c r="N54" s="51" t="str">
        <f t="shared" ca="1" si="0"/>
        <v/>
      </c>
      <c r="O54" s="51" t="str">
        <f t="shared" ca="1" si="1"/>
        <v/>
      </c>
    </row>
    <row r="55" spans="1:15">
      <c r="A55" s="180" t="str">
        <f t="shared" ca="1" si="2"/>
        <v/>
      </c>
      <c r="B55" s="44" t="str">
        <f t="shared" ca="1" si="3"/>
        <v/>
      </c>
      <c r="C55" s="31" t="str">
        <f t="shared" ca="1" si="4"/>
        <v/>
      </c>
      <c r="D55" s="32" t="str">
        <f t="shared" ca="1" si="5"/>
        <v/>
      </c>
      <c r="E55" s="44" t="str">
        <f t="shared" ca="1" si="6"/>
        <v/>
      </c>
      <c r="F55" s="31" t="str">
        <f t="shared" ca="1" si="7"/>
        <v/>
      </c>
      <c r="G55" s="77" t="str">
        <f t="shared" ca="1" si="8"/>
        <v/>
      </c>
      <c r="H55" s="139"/>
      <c r="J55" s="126">
        <f ca="1"/>
        <v>45740</v>
      </c>
      <c r="K55" s="45">
        <f ca="1"/>
        <v>57.164999999999999</v>
      </c>
      <c r="N55" s="51" t="str">
        <f t="shared" ca="1" si="0"/>
        <v/>
      </c>
      <c r="O55" s="51" t="str">
        <f t="shared" ca="1" si="1"/>
        <v/>
      </c>
    </row>
    <row r="56" spans="1:15">
      <c r="A56" s="180" t="str">
        <f t="shared" ca="1" si="2"/>
        <v/>
      </c>
      <c r="B56" s="44" t="str">
        <f t="shared" ca="1" si="3"/>
        <v/>
      </c>
      <c r="C56" s="31" t="str">
        <f t="shared" ca="1" si="4"/>
        <v/>
      </c>
      <c r="D56" s="32" t="str">
        <f t="shared" ca="1" si="5"/>
        <v/>
      </c>
      <c r="E56" s="44" t="str">
        <f t="shared" ca="1" si="6"/>
        <v/>
      </c>
      <c r="F56" s="31" t="str">
        <f t="shared" ca="1" si="7"/>
        <v/>
      </c>
      <c r="G56" s="77" t="str">
        <f t="shared" ca="1" si="8"/>
        <v/>
      </c>
      <c r="H56" s="140"/>
      <c r="J56" s="126">
        <f ca="1"/>
        <v>45741</v>
      </c>
      <c r="K56" s="57">
        <f ca="1"/>
        <v>56.862000000000002</v>
      </c>
      <c r="N56" s="51" t="str">
        <f t="shared" ca="1" si="0"/>
        <v/>
      </c>
      <c r="O56" s="51" t="str">
        <f t="shared" ca="1" si="1"/>
        <v/>
      </c>
    </row>
    <row r="57" spans="1:15">
      <c r="A57" s="180" t="str">
        <f t="shared" ca="1" si="2"/>
        <v/>
      </c>
      <c r="B57" s="44" t="str">
        <f t="shared" ca="1" si="3"/>
        <v/>
      </c>
      <c r="C57" s="31" t="str">
        <f t="shared" ca="1" si="4"/>
        <v/>
      </c>
      <c r="D57" s="32" t="str">
        <f t="shared" ca="1" si="5"/>
        <v/>
      </c>
      <c r="E57" s="44" t="str">
        <f t="shared" ca="1" si="6"/>
        <v/>
      </c>
      <c r="F57" s="31" t="str">
        <f t="shared" ca="1" si="7"/>
        <v/>
      </c>
      <c r="G57" s="77" t="str">
        <f t="shared" ca="1" si="8"/>
        <v/>
      </c>
      <c r="H57" s="140"/>
      <c r="J57" s="126">
        <f ca="1"/>
        <v>45742</v>
      </c>
      <c r="K57" s="57">
        <f ca="1"/>
        <v>58.052</v>
      </c>
      <c r="N57" s="51" t="str">
        <f t="shared" ca="1" si="0"/>
        <v/>
      </c>
      <c r="O57" s="51" t="str">
        <f t="shared" ca="1" si="1"/>
        <v/>
      </c>
    </row>
    <row r="58" spans="1:15">
      <c r="A58" s="180" t="str">
        <f t="shared" ca="1" si="2"/>
        <v/>
      </c>
      <c r="B58" s="44" t="str">
        <f t="shared" ca="1" si="3"/>
        <v/>
      </c>
      <c r="C58" s="31" t="str">
        <f t="shared" ca="1" si="4"/>
        <v/>
      </c>
      <c r="D58" s="32" t="str">
        <f t="shared" ca="1" si="5"/>
        <v/>
      </c>
      <c r="E58" s="44" t="str">
        <f t="shared" ca="1" si="6"/>
        <v/>
      </c>
      <c r="F58" s="31" t="str">
        <f t="shared" ca="1" si="7"/>
        <v/>
      </c>
      <c r="G58" s="77" t="str">
        <f t="shared" ca="1" si="8"/>
        <v/>
      </c>
      <c r="J58" s="126">
        <f ca="1"/>
        <v>45743</v>
      </c>
      <c r="K58" s="57">
        <f ca="1"/>
        <v>59.164999999999999</v>
      </c>
      <c r="N58" s="51" t="str">
        <f t="shared" ca="1" si="0"/>
        <v/>
      </c>
      <c r="O58" s="51" t="str">
        <f t="shared" ca="1" si="1"/>
        <v/>
      </c>
    </row>
    <row r="59" spans="1:15">
      <c r="A59" s="180" t="str">
        <f t="shared" ca="1" si="2"/>
        <v/>
      </c>
      <c r="B59" s="44" t="str">
        <f t="shared" ca="1" si="3"/>
        <v/>
      </c>
      <c r="C59" s="31" t="str">
        <f t="shared" ca="1" si="4"/>
        <v/>
      </c>
      <c r="D59" s="32" t="str">
        <f t="shared" ca="1" si="5"/>
        <v/>
      </c>
      <c r="E59" s="44" t="str">
        <f t="shared" ca="1" si="6"/>
        <v/>
      </c>
      <c r="F59" s="31" t="str">
        <f t="shared" ca="1" si="7"/>
        <v/>
      </c>
      <c r="G59" s="77" t="str">
        <f t="shared" ca="1" si="8"/>
        <v/>
      </c>
      <c r="J59" s="126">
        <f ca="1"/>
        <v>45744</v>
      </c>
      <c r="K59" s="57">
        <f ca="1"/>
        <v>61.174999999999997</v>
      </c>
      <c r="N59" s="51" t="str">
        <f t="shared" ca="1" si="0"/>
        <v/>
      </c>
      <c r="O59" s="51" t="str">
        <f t="shared" ca="1" si="1"/>
        <v/>
      </c>
    </row>
    <row r="60" spans="1:15">
      <c r="A60" s="180" t="str">
        <f t="shared" ca="1" si="2"/>
        <v/>
      </c>
      <c r="B60" s="44" t="str">
        <f t="shared" ca="1" si="3"/>
        <v/>
      </c>
      <c r="C60" s="31" t="str">
        <f t="shared" ca="1" si="4"/>
        <v/>
      </c>
      <c r="D60" s="32" t="str">
        <f t="shared" ca="1" si="5"/>
        <v/>
      </c>
      <c r="E60" s="44" t="str">
        <f t="shared" ca="1" si="6"/>
        <v/>
      </c>
      <c r="F60" s="31" t="str">
        <f t="shared" ca="1" si="7"/>
        <v/>
      </c>
      <c r="G60" s="77" t="str">
        <f t="shared" ca="1" si="8"/>
        <v/>
      </c>
      <c r="J60" s="126">
        <f ca="1"/>
        <v>45747</v>
      </c>
      <c r="K60" s="57">
        <f ca="1"/>
        <v>61.451000000000001</v>
      </c>
      <c r="N60" s="51" t="str">
        <f t="shared" ca="1" si="0"/>
        <v/>
      </c>
      <c r="O60" s="51" t="str">
        <f t="shared" ca="1" si="1"/>
        <v/>
      </c>
    </row>
    <row r="61" spans="1:15">
      <c r="A61" s="180" t="str">
        <f t="shared" ca="1" si="2"/>
        <v/>
      </c>
      <c r="B61" s="44" t="str">
        <f t="shared" ca="1" si="3"/>
        <v/>
      </c>
      <c r="C61" s="31" t="str">
        <f t="shared" ca="1" si="4"/>
        <v/>
      </c>
      <c r="D61" s="32" t="str">
        <f t="shared" ca="1" si="5"/>
        <v/>
      </c>
      <c r="E61" s="44" t="str">
        <f t="shared" ca="1" si="6"/>
        <v/>
      </c>
      <c r="F61" s="31" t="str">
        <f t="shared" ca="1" si="7"/>
        <v/>
      </c>
      <c r="G61" s="77" t="str">
        <f t="shared" ca="1" si="8"/>
        <v/>
      </c>
      <c r="J61" s="126">
        <f ca="1"/>
        <v>45748</v>
      </c>
      <c r="K61" s="57">
        <f ca="1"/>
        <v>60.784999999999997</v>
      </c>
      <c r="N61" s="51" t="str">
        <f t="shared" ca="1" si="0"/>
        <v/>
      </c>
      <c r="O61" s="51" t="str">
        <f t="shared" ca="1" si="1"/>
        <v/>
      </c>
    </row>
    <row r="62" spans="1:15">
      <c r="A62" s="180" t="str">
        <f t="shared" ca="1" si="2"/>
        <v/>
      </c>
      <c r="B62" s="44" t="str">
        <f t="shared" ca="1" si="3"/>
        <v/>
      </c>
      <c r="C62" s="31" t="str">
        <f t="shared" ca="1" si="4"/>
        <v/>
      </c>
      <c r="D62" s="32" t="str">
        <f t="shared" ca="1" si="5"/>
        <v/>
      </c>
      <c r="E62" s="44" t="str">
        <f t="shared" ca="1" si="6"/>
        <v/>
      </c>
      <c r="F62" s="31" t="str">
        <f t="shared" ca="1" si="7"/>
        <v/>
      </c>
      <c r="G62" s="77" t="str">
        <f t="shared" ca="1" si="8"/>
        <v/>
      </c>
      <c r="J62" s="126">
        <f ca="1"/>
        <v>45749</v>
      </c>
      <c r="K62" s="57">
        <f ca="1"/>
        <v>59.695</v>
      </c>
      <c r="N62" s="51" t="str">
        <f t="shared" ca="1" si="0"/>
        <v/>
      </c>
      <c r="O62" s="51" t="str">
        <f t="shared" ca="1" si="1"/>
        <v/>
      </c>
    </row>
    <row r="63" spans="1:15">
      <c r="A63" s="180" t="str">
        <f t="shared" ca="1" si="2"/>
        <v/>
      </c>
      <c r="B63" s="44" t="str">
        <f t="shared" ca="1" si="3"/>
        <v/>
      </c>
      <c r="C63" s="31" t="str">
        <f t="shared" ca="1" si="4"/>
        <v/>
      </c>
      <c r="D63" s="32" t="str">
        <f t="shared" ca="1" si="5"/>
        <v/>
      </c>
      <c r="E63" s="44" t="str">
        <f t="shared" ca="1" si="6"/>
        <v/>
      </c>
      <c r="F63" s="31" t="str">
        <f t="shared" ca="1" si="7"/>
        <v/>
      </c>
      <c r="G63" s="77" t="str">
        <f t="shared" ca="1" si="8"/>
        <v/>
      </c>
      <c r="J63" s="126">
        <f ca="1"/>
        <v>45750</v>
      </c>
      <c r="K63" s="57">
        <f ca="1"/>
        <v>67.153000000000006</v>
      </c>
      <c r="N63" s="51" t="str">
        <f t="shared" ca="1" si="0"/>
        <v/>
      </c>
      <c r="O63" s="51" t="str">
        <f t="shared" ca="1" si="1"/>
        <v/>
      </c>
    </row>
    <row r="64" spans="1:15">
      <c r="A64" s="180" t="str">
        <f t="shared" ca="1" si="2"/>
        <v/>
      </c>
      <c r="B64" s="44" t="str">
        <f t="shared" ca="1" si="3"/>
        <v/>
      </c>
      <c r="C64" s="31" t="str">
        <f t="shared" ca="1" si="4"/>
        <v/>
      </c>
      <c r="D64" s="32" t="str">
        <f t="shared" ca="1" si="5"/>
        <v/>
      </c>
      <c r="E64" s="44" t="str">
        <f t="shared" ca="1" si="6"/>
        <v/>
      </c>
      <c r="F64" s="31" t="str">
        <f t="shared" ca="1" si="7"/>
        <v/>
      </c>
      <c r="G64" s="77" t="str">
        <f t="shared" ca="1" si="8"/>
        <v/>
      </c>
      <c r="J64" s="126">
        <f ca="1"/>
        <v>45751</v>
      </c>
      <c r="K64" s="57">
        <f ca="1"/>
        <v>72.200999999999993</v>
      </c>
      <c r="N64" s="51" t="str">
        <f t="shared" ca="1" si="0"/>
        <v/>
      </c>
      <c r="O64" s="51" t="str">
        <f t="shared" ca="1" si="1"/>
        <v/>
      </c>
    </row>
    <row r="65" spans="1:15">
      <c r="A65" s="180" t="str">
        <f t="shared" ca="1" si="2"/>
        <v/>
      </c>
      <c r="B65" s="44" t="str">
        <f t="shared" ca="1" si="3"/>
        <v/>
      </c>
      <c r="C65" s="31" t="str">
        <f t="shared" ca="1" si="4"/>
        <v/>
      </c>
      <c r="D65" s="32" t="str">
        <f t="shared" ca="1" si="5"/>
        <v/>
      </c>
      <c r="E65" s="44" t="str">
        <f t="shared" ca="1" si="6"/>
        <v/>
      </c>
      <c r="F65" s="31" t="str">
        <f t="shared" ca="1" si="7"/>
        <v/>
      </c>
      <c r="G65" s="77" t="str">
        <f t="shared" ca="1" si="8"/>
        <v/>
      </c>
      <c r="J65" s="126">
        <f ca="1"/>
        <v>45754</v>
      </c>
      <c r="K65" s="57">
        <f ca="1"/>
        <v>76.52</v>
      </c>
      <c r="N65" s="51" t="str">
        <f t="shared" ca="1" si="0"/>
        <v/>
      </c>
      <c r="O65" s="51" t="str">
        <f t="shared" ca="1" si="1"/>
        <v/>
      </c>
    </row>
    <row r="66" spans="1:15">
      <c r="A66" s="180" t="str">
        <f t="shared" ca="1" si="2"/>
        <v/>
      </c>
      <c r="B66" s="44" t="str">
        <f t="shared" ca="1" si="3"/>
        <v/>
      </c>
      <c r="C66" s="31" t="str">
        <f t="shared" ca="1" si="4"/>
        <v/>
      </c>
      <c r="D66" s="32" t="str">
        <f t="shared" ca="1" si="5"/>
        <v/>
      </c>
      <c r="E66" s="44" t="str">
        <f t="shared" ca="1" si="6"/>
        <v/>
      </c>
      <c r="F66" s="31" t="str">
        <f t="shared" ca="1" si="7"/>
        <v/>
      </c>
      <c r="G66" s="77" t="str">
        <f t="shared" ca="1" si="8"/>
        <v/>
      </c>
      <c r="J66" s="126">
        <f ca="1"/>
        <v>45755</v>
      </c>
      <c r="K66" s="57">
        <f ca="1"/>
        <v>81.052000000000007</v>
      </c>
      <c r="N66" s="51" t="str">
        <f t="shared" ca="1" si="0"/>
        <v/>
      </c>
      <c r="O66" s="51" t="str">
        <f t="shared" ca="1" si="1"/>
        <v/>
      </c>
    </row>
    <row r="67" spans="1:15">
      <c r="A67" s="180" t="str">
        <f t="shared" ca="1" si="2"/>
        <v/>
      </c>
      <c r="B67" s="44" t="str">
        <f t="shared" ca="1" si="3"/>
        <v/>
      </c>
      <c r="C67" s="31" t="str">
        <f t="shared" ca="1" si="4"/>
        <v/>
      </c>
      <c r="D67" s="32" t="str">
        <f t="shared" ca="1" si="5"/>
        <v/>
      </c>
      <c r="E67" s="44" t="str">
        <f t="shared" ca="1" si="6"/>
        <v/>
      </c>
      <c r="F67" s="31" t="str">
        <f t="shared" ca="1" si="7"/>
        <v/>
      </c>
      <c r="G67" s="77" t="str">
        <f t="shared" ca="1" si="8"/>
        <v/>
      </c>
      <c r="J67" s="126">
        <f ca="1"/>
        <v>45756</v>
      </c>
      <c r="K67" s="57">
        <f ca="1"/>
        <v>67.981999999999999</v>
      </c>
      <c r="N67" s="51" t="str">
        <f t="shared" ca="1" si="0"/>
        <v/>
      </c>
      <c r="O67" s="51" t="str">
        <f t="shared" ca="1" si="1"/>
        <v/>
      </c>
    </row>
    <row r="68" spans="1:15">
      <c r="A68" s="180" t="str">
        <f t="shared" ca="1" si="2"/>
        <v/>
      </c>
      <c r="B68" s="44" t="str">
        <f t="shared" ca="1" si="3"/>
        <v/>
      </c>
      <c r="C68" s="31" t="str">
        <f t="shared" ca="1" si="4"/>
        <v/>
      </c>
      <c r="D68" s="32" t="str">
        <f t="shared" ca="1" si="5"/>
        <v/>
      </c>
      <c r="E68" s="44" t="str">
        <f t="shared" ca="1" si="6"/>
        <v/>
      </c>
      <c r="F68" s="31" t="str">
        <f t="shared" ca="1" si="7"/>
        <v/>
      </c>
      <c r="G68" s="77" t="str">
        <f t="shared" ca="1" si="8"/>
        <v/>
      </c>
      <c r="J68" s="126">
        <f ca="1"/>
        <v>45757</v>
      </c>
      <c r="K68" s="57">
        <f ca="1"/>
        <v>74.8</v>
      </c>
      <c r="N68" s="51" t="str">
        <f t="shared" ref="N68:N131" ca="1" si="9">IF(COUNTIF(L:L,J68),J68,"")</f>
        <v/>
      </c>
      <c r="O68" s="51" t="str">
        <f t="shared" ref="O68:O131" ca="1" si="10">IF(N68&gt;$A$14,N68,"")</f>
        <v/>
      </c>
    </row>
    <row r="69" spans="1:15">
      <c r="A69" s="180" t="str">
        <f t="shared" ca="1" si="2"/>
        <v/>
      </c>
      <c r="B69" s="44" t="str">
        <f t="shared" ca="1" si="3"/>
        <v/>
      </c>
      <c r="C69" s="31" t="str">
        <f t="shared" ca="1" si="4"/>
        <v/>
      </c>
      <c r="D69" s="32" t="str">
        <f t="shared" ca="1" si="5"/>
        <v/>
      </c>
      <c r="E69" s="44" t="str">
        <f t="shared" ca="1" si="6"/>
        <v/>
      </c>
      <c r="F69" s="31" t="str">
        <f t="shared" ca="1" si="7"/>
        <v/>
      </c>
      <c r="G69" s="77" t="str">
        <f t="shared" ca="1" si="8"/>
        <v/>
      </c>
      <c r="J69" s="126">
        <f ca="1"/>
        <v>45758</v>
      </c>
      <c r="K69" s="57">
        <f ca="1"/>
        <v>72.977999999999994</v>
      </c>
      <c r="N69" s="51" t="str">
        <f t="shared" ca="1" si="9"/>
        <v/>
      </c>
      <c r="O69" s="51" t="str">
        <f t="shared" ca="1" si="10"/>
        <v/>
      </c>
    </row>
    <row r="70" spans="1:15">
      <c r="A70" s="180" t="str">
        <f t="shared" ca="1" si="2"/>
        <v/>
      </c>
      <c r="B70" s="44" t="str">
        <f t="shared" ca="1" si="3"/>
        <v/>
      </c>
      <c r="C70" s="31" t="str">
        <f t="shared" ca="1" si="4"/>
        <v/>
      </c>
      <c r="D70" s="32" t="str">
        <f t="shared" ca="1" si="5"/>
        <v/>
      </c>
      <c r="E70" s="44" t="str">
        <f t="shared" ca="1" si="6"/>
        <v/>
      </c>
      <c r="F70" s="31" t="str">
        <f t="shared" ca="1" si="7"/>
        <v/>
      </c>
      <c r="G70" s="77" t="str">
        <f t="shared" ca="1" si="8"/>
        <v/>
      </c>
      <c r="J70" s="126">
        <f ca="1"/>
        <v>45761</v>
      </c>
      <c r="K70" s="57">
        <f ca="1"/>
        <v>70.989999999999995</v>
      </c>
      <c r="N70" s="51" t="str">
        <f t="shared" ca="1" si="9"/>
        <v/>
      </c>
      <c r="O70" s="51" t="str">
        <f t="shared" ca="1" si="10"/>
        <v/>
      </c>
    </row>
    <row r="71" spans="1:15">
      <c r="A71" s="180" t="str">
        <f t="shared" ca="1" si="2"/>
        <v/>
      </c>
      <c r="B71" s="44" t="str">
        <f t="shared" ca="1" si="3"/>
        <v/>
      </c>
      <c r="C71" s="31" t="str">
        <f t="shared" ca="1" si="4"/>
        <v/>
      </c>
      <c r="D71" s="32" t="str">
        <f t="shared" ca="1" si="5"/>
        <v/>
      </c>
      <c r="E71" s="44" t="str">
        <f t="shared" ca="1" si="6"/>
        <v/>
      </c>
      <c r="F71" s="31" t="str">
        <f t="shared" ca="1" si="7"/>
        <v/>
      </c>
      <c r="G71" s="77" t="str">
        <f t="shared" ca="1" si="8"/>
        <v/>
      </c>
      <c r="J71" s="126">
        <f ca="1"/>
        <v>45762</v>
      </c>
      <c r="K71" s="57">
        <f ca="1"/>
        <v>69.823999999999998</v>
      </c>
      <c r="N71" s="51" t="str">
        <f t="shared" ca="1" si="9"/>
        <v/>
      </c>
      <c r="O71" s="51" t="str">
        <f t="shared" ca="1" si="10"/>
        <v/>
      </c>
    </row>
    <row r="72" spans="1:15">
      <c r="A72" s="180" t="str">
        <f t="shared" ca="1" si="2"/>
        <v/>
      </c>
      <c r="B72" s="44" t="str">
        <f t="shared" ca="1" si="3"/>
        <v/>
      </c>
      <c r="C72" s="31" t="str">
        <f t="shared" ca="1" si="4"/>
        <v/>
      </c>
      <c r="D72" s="32" t="str">
        <f t="shared" ca="1" si="5"/>
        <v/>
      </c>
      <c r="E72" s="44" t="str">
        <f t="shared" ca="1" si="6"/>
        <v/>
      </c>
      <c r="F72" s="31" t="str">
        <f t="shared" ca="1" si="7"/>
        <v/>
      </c>
      <c r="G72" s="77" t="str">
        <f t="shared" ca="1" si="8"/>
        <v/>
      </c>
      <c r="J72" s="126">
        <f ca="1"/>
        <v>45763</v>
      </c>
      <c r="K72" s="57">
        <f ca="1"/>
        <v>71.757999999999996</v>
      </c>
      <c r="N72" s="51" t="str">
        <f t="shared" ca="1" si="9"/>
        <v/>
      </c>
      <c r="O72" s="51" t="str">
        <f t="shared" ca="1" si="10"/>
        <v/>
      </c>
    </row>
    <row r="73" spans="1:15">
      <c r="A73" s="180" t="str">
        <f t="shared" ca="1" si="2"/>
        <v/>
      </c>
      <c r="B73" s="44" t="str">
        <f t="shared" ca="1" si="3"/>
        <v/>
      </c>
      <c r="C73" s="31" t="str">
        <f t="shared" ca="1" si="4"/>
        <v/>
      </c>
      <c r="D73" s="32" t="str">
        <f t="shared" ca="1" si="5"/>
        <v/>
      </c>
      <c r="E73" s="44" t="str">
        <f t="shared" ca="1" si="6"/>
        <v/>
      </c>
      <c r="F73" s="31" t="str">
        <f t="shared" ca="1" si="7"/>
        <v/>
      </c>
      <c r="G73" s="77" t="str">
        <f t="shared" ca="1" si="8"/>
        <v/>
      </c>
      <c r="J73" s="126">
        <f ca="1"/>
        <v>45764</v>
      </c>
      <c r="K73" s="57">
        <f ca="1"/>
        <v>70.019000000000005</v>
      </c>
      <c r="N73" s="51" t="str">
        <f t="shared" ca="1" si="9"/>
        <v/>
      </c>
      <c r="O73" s="51" t="str">
        <f t="shared" ca="1" si="10"/>
        <v/>
      </c>
    </row>
    <row r="74" spans="1:15">
      <c r="A74" s="180" t="str">
        <f t="shared" ca="1" si="2"/>
        <v/>
      </c>
      <c r="B74" s="44" t="str">
        <f t="shared" ca="1" si="3"/>
        <v/>
      </c>
      <c r="C74" s="31" t="str">
        <f t="shared" ca="1" si="4"/>
        <v/>
      </c>
      <c r="D74" s="32" t="str">
        <f t="shared" ca="1" si="5"/>
        <v/>
      </c>
      <c r="E74" s="44" t="str">
        <f t="shared" ca="1" si="6"/>
        <v/>
      </c>
      <c r="F74" s="31" t="str">
        <f t="shared" ca="1" si="7"/>
        <v/>
      </c>
      <c r="G74" s="77" t="str">
        <f t="shared" ca="1" si="8"/>
        <v/>
      </c>
      <c r="J74" s="126">
        <f ca="1"/>
        <v>45768</v>
      </c>
      <c r="K74" s="57">
        <f ca="1"/>
        <v>73.754999999999995</v>
      </c>
      <c r="N74" s="51" t="str">
        <f t="shared" ca="1" si="9"/>
        <v/>
      </c>
      <c r="O74" s="51" t="str">
        <f t="shared" ca="1" si="10"/>
        <v/>
      </c>
    </row>
    <row r="75" spans="1:15">
      <c r="A75" s="180" t="str">
        <f t="shared" ca="1" si="2"/>
        <v/>
      </c>
      <c r="B75" s="44" t="str">
        <f t="shared" ca="1" si="3"/>
        <v/>
      </c>
      <c r="C75" s="31" t="str">
        <f t="shared" ca="1" si="4"/>
        <v/>
      </c>
      <c r="D75" s="32" t="str">
        <f t="shared" ca="1" si="5"/>
        <v/>
      </c>
      <c r="E75" s="44" t="str">
        <f t="shared" ca="1" si="6"/>
        <v/>
      </c>
      <c r="F75" s="31" t="str">
        <f t="shared" ca="1" si="7"/>
        <v/>
      </c>
      <c r="G75" s="77" t="str">
        <f t="shared" ca="1" si="8"/>
        <v/>
      </c>
      <c r="J75" s="126">
        <f ca="1"/>
        <v>45769</v>
      </c>
      <c r="K75" s="57">
        <f ca="1"/>
        <v>72.265000000000001</v>
      </c>
      <c r="N75" s="51" t="str">
        <f t="shared" ca="1" si="9"/>
        <v/>
      </c>
      <c r="O75" s="51" t="str">
        <f t="shared" ca="1" si="10"/>
        <v/>
      </c>
    </row>
    <row r="76" spans="1:15">
      <c r="A76" s="180" t="str">
        <f t="shared" ca="1" si="2"/>
        <v/>
      </c>
      <c r="B76" s="44" t="str">
        <f t="shared" ca="1" si="3"/>
        <v/>
      </c>
      <c r="C76" s="31" t="str">
        <f t="shared" ca="1" si="4"/>
        <v/>
      </c>
      <c r="D76" s="32" t="str">
        <f t="shared" ca="1" si="5"/>
        <v/>
      </c>
      <c r="E76" s="44" t="str">
        <f t="shared" ca="1" si="6"/>
        <v/>
      </c>
      <c r="F76" s="31" t="str">
        <f t="shared" ca="1" si="7"/>
        <v/>
      </c>
      <c r="G76" s="77" t="str">
        <f t="shared" ca="1" si="8"/>
        <v/>
      </c>
      <c r="J76" s="126">
        <f ca="1"/>
        <v>45770</v>
      </c>
      <c r="K76" s="57">
        <f ca="1"/>
        <v>68.808000000000007</v>
      </c>
      <c r="N76" s="51" t="str">
        <f t="shared" ca="1" si="9"/>
        <v/>
      </c>
      <c r="O76" s="51" t="str">
        <f t="shared" ca="1" si="10"/>
        <v/>
      </c>
    </row>
    <row r="77" spans="1:15">
      <c r="A77" s="180" t="str">
        <f t="shared" ca="1" si="2"/>
        <v/>
      </c>
      <c r="B77" s="44" t="str">
        <f t="shared" ca="1" si="3"/>
        <v/>
      </c>
      <c r="C77" s="31" t="str">
        <f t="shared" ca="1" si="4"/>
        <v/>
      </c>
      <c r="D77" s="32" t="str">
        <f t="shared" ca="1" si="5"/>
        <v/>
      </c>
      <c r="E77" s="44" t="str">
        <f t="shared" ca="1" si="6"/>
        <v/>
      </c>
      <c r="F77" s="31" t="str">
        <f t="shared" ca="1" si="7"/>
        <v/>
      </c>
      <c r="G77" s="77" t="str">
        <f t="shared" ca="1" si="8"/>
        <v/>
      </c>
      <c r="J77" s="126">
        <f ca="1"/>
        <v>45771</v>
      </c>
      <c r="K77" s="57">
        <f ca="1"/>
        <v>66.418999999999997</v>
      </c>
      <c r="N77" s="51" t="str">
        <f t="shared" ca="1" si="9"/>
        <v/>
      </c>
      <c r="O77" s="51" t="str">
        <f t="shared" ca="1" si="10"/>
        <v/>
      </c>
    </row>
    <row r="78" spans="1:15">
      <c r="A78" s="180" t="str">
        <f t="shared" ca="1" si="2"/>
        <v/>
      </c>
      <c r="B78" s="44" t="str">
        <f t="shared" ca="1" si="3"/>
        <v/>
      </c>
      <c r="C78" s="31" t="str">
        <f t="shared" ca="1" si="4"/>
        <v/>
      </c>
      <c r="D78" s="32" t="str">
        <f t="shared" ca="1" si="5"/>
        <v/>
      </c>
      <c r="E78" s="44" t="str">
        <f t="shared" ca="1" si="6"/>
        <v/>
      </c>
      <c r="F78" s="31" t="str">
        <f t="shared" ca="1" si="7"/>
        <v/>
      </c>
      <c r="G78" s="77" t="str">
        <f t="shared" ca="1" si="8"/>
        <v/>
      </c>
      <c r="J78" s="126">
        <f ca="1"/>
        <v>45772</v>
      </c>
      <c r="K78" s="57">
        <f ca="1"/>
        <v>66.417000000000002</v>
      </c>
      <c r="N78" s="51" t="str">
        <f t="shared" ca="1" si="9"/>
        <v/>
      </c>
      <c r="O78" s="51" t="str">
        <f t="shared" ca="1" si="10"/>
        <v/>
      </c>
    </row>
    <row r="79" spans="1:15">
      <c r="A79" s="180" t="str">
        <f t="shared" ca="1" si="2"/>
        <v/>
      </c>
      <c r="B79" s="44" t="str">
        <f t="shared" ca="1" si="3"/>
        <v/>
      </c>
      <c r="C79" s="31" t="str">
        <f t="shared" ca="1" si="4"/>
        <v/>
      </c>
      <c r="D79" s="32" t="str">
        <f t="shared" ca="1" si="5"/>
        <v/>
      </c>
      <c r="E79" s="44" t="str">
        <f t="shared" ca="1" si="6"/>
        <v/>
      </c>
      <c r="F79" s="31" t="str">
        <f t="shared" ca="1" si="7"/>
        <v/>
      </c>
      <c r="G79" s="77" t="str">
        <f t="shared" ca="1" si="8"/>
        <v/>
      </c>
      <c r="J79" s="126">
        <f ca="1"/>
        <v>45775</v>
      </c>
      <c r="K79" s="57">
        <f ca="1"/>
        <v>67.295000000000002</v>
      </c>
      <c r="N79" s="51" t="str">
        <f t="shared" ca="1" si="9"/>
        <v/>
      </c>
      <c r="O79" s="51" t="str">
        <f t="shared" ca="1" si="10"/>
        <v/>
      </c>
    </row>
    <row r="80" spans="1:15">
      <c r="A80" s="180" t="str">
        <f t="shared" ref="A80:A143" ca="1" si="11">IF(AND(ISBLANK(P69), A79 = $P$1),NOW(),IF(ISBLANK(P69),"",P69))</f>
        <v/>
      </c>
      <c r="B80" s="44" t="str">
        <f t="shared" ref="B80:B143" ca="1" si="12">IF(COUNTIF(J:J,A80)=1,VLOOKUP(A80,J:K,2), IF(COUNTIF(J:J,A80)=0,$B$10,""))</f>
        <v/>
      </c>
      <c r="C80" s="31" t="str">
        <f t="shared" ref="C80:C143" ca="1" si="13">IF(ISERROR(B80-2),"",-1*(B80-$B$14)*$B$8*$B$5*10^(-4))</f>
        <v/>
      </c>
      <c r="D80" s="32" t="str">
        <f t="shared" ref="D80:D143" ca="1" si="14">IF(ISERROR(B80-2),"",ROUNDUP(A80-$A$14,0)/360*$B$6*$B$5)</f>
        <v/>
      </c>
      <c r="E80" s="44" t="str">
        <f t="shared" ref="E80:E143" ca="1" si="15">IF(COUNTIF(J:J,A80)=1,VLOOKUP(A80,L:M,2), IF(COUNTIF(J:J,A80)=0,$C$10,""))</f>
        <v/>
      </c>
      <c r="F80" s="31" t="str">
        <f t="shared" ref="F80:F143" ca="1" si="16">IF(ISERROR(B80-2),"",(E80-$E$14)*$C$5*100)</f>
        <v/>
      </c>
      <c r="G80" s="77" t="str">
        <f t="shared" ref="G80:G143" ca="1" si="17">IF(ISERROR(B80-2),"",C80+D80+F80)</f>
        <v/>
      </c>
      <c r="J80" s="126">
        <f ca="1"/>
        <v>45776</v>
      </c>
      <c r="K80" s="57">
        <f ca="1"/>
        <v>66.989999999999995</v>
      </c>
      <c r="N80" s="51" t="str">
        <f t="shared" ca="1" si="9"/>
        <v/>
      </c>
      <c r="O80" s="51" t="str">
        <f t="shared" ca="1" si="10"/>
        <v/>
      </c>
    </row>
    <row r="81" spans="1:15">
      <c r="A81" s="180" t="str">
        <f t="shared" ca="1" si="11"/>
        <v/>
      </c>
      <c r="B81" s="44" t="str">
        <f t="shared" ca="1" si="12"/>
        <v/>
      </c>
      <c r="C81" s="31" t="str">
        <f t="shared" ca="1" si="13"/>
        <v/>
      </c>
      <c r="D81" s="32" t="str">
        <f t="shared" ca="1" si="14"/>
        <v/>
      </c>
      <c r="E81" s="44" t="str">
        <f t="shared" ca="1" si="15"/>
        <v/>
      </c>
      <c r="F81" s="31" t="str">
        <f t="shared" ca="1" si="16"/>
        <v/>
      </c>
      <c r="G81" s="77" t="str">
        <f t="shared" ca="1" si="17"/>
        <v/>
      </c>
      <c r="J81" s="126">
        <f ca="1"/>
        <v>45777</v>
      </c>
      <c r="K81" s="57">
        <f ca="1"/>
        <v>67.117999999999995</v>
      </c>
      <c r="N81" s="51" t="str">
        <f t="shared" ca="1" si="9"/>
        <v/>
      </c>
      <c r="O81" s="51" t="str">
        <f t="shared" ca="1" si="10"/>
        <v/>
      </c>
    </row>
    <row r="82" spans="1:15">
      <c r="A82" s="180" t="str">
        <f t="shared" ca="1" si="11"/>
        <v/>
      </c>
      <c r="B82" s="44" t="str">
        <f t="shared" ca="1" si="12"/>
        <v/>
      </c>
      <c r="C82" s="31" t="str">
        <f t="shared" ca="1" si="13"/>
        <v/>
      </c>
      <c r="D82" s="32" t="str">
        <f t="shared" ca="1" si="14"/>
        <v/>
      </c>
      <c r="E82" s="44" t="str">
        <f t="shared" ca="1" si="15"/>
        <v/>
      </c>
      <c r="F82" s="31" t="str">
        <f t="shared" ca="1" si="16"/>
        <v/>
      </c>
      <c r="G82" s="77" t="str">
        <f t="shared" ca="1" si="17"/>
        <v/>
      </c>
      <c r="J82" s="126">
        <f ca="1"/>
        <v>45778</v>
      </c>
      <c r="K82" s="57">
        <f ca="1"/>
        <v>67.489999999999995</v>
      </c>
      <c r="N82" s="51" t="str">
        <f t="shared" ca="1" si="9"/>
        <v/>
      </c>
      <c r="O82" s="51" t="str">
        <f t="shared" ca="1" si="10"/>
        <v/>
      </c>
    </row>
    <row r="83" spans="1:15">
      <c r="A83" s="180" t="str">
        <f t="shared" ca="1" si="11"/>
        <v/>
      </c>
      <c r="B83" s="44" t="str">
        <f t="shared" ca="1" si="12"/>
        <v/>
      </c>
      <c r="C83" s="31" t="str">
        <f t="shared" ca="1" si="13"/>
        <v/>
      </c>
      <c r="D83" s="32" t="str">
        <f t="shared" ca="1" si="14"/>
        <v/>
      </c>
      <c r="E83" s="44" t="str">
        <f t="shared" ca="1" si="15"/>
        <v/>
      </c>
      <c r="F83" s="31" t="str">
        <f t="shared" ca="1" si="16"/>
        <v/>
      </c>
      <c r="G83" s="77" t="str">
        <f t="shared" ca="1" si="17"/>
        <v/>
      </c>
      <c r="J83" s="126">
        <f ca="1"/>
        <v>45779</v>
      </c>
      <c r="K83" s="57">
        <f ca="1"/>
        <v>64.328000000000003</v>
      </c>
      <c r="N83" s="51" t="str">
        <f t="shared" ca="1" si="9"/>
        <v/>
      </c>
      <c r="O83" s="51" t="str">
        <f t="shared" ca="1" si="10"/>
        <v/>
      </c>
    </row>
    <row r="84" spans="1:15">
      <c r="A84" s="180" t="str">
        <f t="shared" ca="1" si="11"/>
        <v/>
      </c>
      <c r="B84" s="44" t="str">
        <f t="shared" ca="1" si="12"/>
        <v/>
      </c>
      <c r="C84" s="31" t="str">
        <f t="shared" ca="1" si="13"/>
        <v/>
      </c>
      <c r="D84" s="32" t="str">
        <f t="shared" ca="1" si="14"/>
        <v/>
      </c>
      <c r="E84" s="44" t="str">
        <f t="shared" ca="1" si="15"/>
        <v/>
      </c>
      <c r="F84" s="31" t="str">
        <f t="shared" ca="1" si="16"/>
        <v/>
      </c>
      <c r="G84" s="77" t="str">
        <f t="shared" ca="1" si="17"/>
        <v/>
      </c>
      <c r="J84" s="126">
        <f ca="1"/>
        <v>45782</v>
      </c>
      <c r="K84" s="57">
        <f ca="1"/>
        <v>63.692999999999998</v>
      </c>
      <c r="N84" s="51" t="str">
        <f t="shared" ca="1" si="9"/>
        <v/>
      </c>
      <c r="O84" s="51" t="str">
        <f t="shared" ca="1" si="10"/>
        <v/>
      </c>
    </row>
    <row r="85" spans="1:15">
      <c r="A85" s="180" t="str">
        <f t="shared" ca="1" si="11"/>
        <v/>
      </c>
      <c r="B85" s="44" t="str">
        <f t="shared" ca="1" si="12"/>
        <v/>
      </c>
      <c r="C85" s="31" t="str">
        <f t="shared" ca="1" si="13"/>
        <v/>
      </c>
      <c r="D85" s="32" t="str">
        <f t="shared" ca="1" si="14"/>
        <v/>
      </c>
      <c r="E85" s="44" t="str">
        <f t="shared" ca="1" si="15"/>
        <v/>
      </c>
      <c r="F85" s="31" t="str">
        <f t="shared" ca="1" si="16"/>
        <v/>
      </c>
      <c r="G85" s="77" t="str">
        <f t="shared" ca="1" si="17"/>
        <v/>
      </c>
      <c r="J85" s="126">
        <f ca="1"/>
        <v>45783</v>
      </c>
      <c r="K85" s="57">
        <f ca="1"/>
        <v>64.763999999999996</v>
      </c>
      <c r="N85" s="51" t="str">
        <f t="shared" ca="1" si="9"/>
        <v/>
      </c>
      <c r="O85" s="51" t="str">
        <f t="shared" ca="1" si="10"/>
        <v/>
      </c>
    </row>
    <row r="86" spans="1:15">
      <c r="A86" s="180" t="str">
        <f t="shared" ca="1" si="11"/>
        <v/>
      </c>
      <c r="B86" s="44" t="str">
        <f t="shared" ca="1" si="12"/>
        <v/>
      </c>
      <c r="C86" s="31" t="str">
        <f t="shared" ca="1" si="13"/>
        <v/>
      </c>
      <c r="D86" s="32" t="str">
        <f t="shared" ca="1" si="14"/>
        <v/>
      </c>
      <c r="E86" s="44" t="str">
        <f t="shared" ca="1" si="15"/>
        <v/>
      </c>
      <c r="F86" s="31" t="str">
        <f t="shared" ca="1" si="16"/>
        <v/>
      </c>
      <c r="G86" s="77" t="str">
        <f t="shared" ca="1" si="17"/>
        <v/>
      </c>
      <c r="J86" s="126">
        <f ca="1"/>
        <v>45784</v>
      </c>
      <c r="K86" s="57">
        <f ca="1"/>
        <v>63.414000000000001</v>
      </c>
      <c r="N86" s="51" t="str">
        <f t="shared" ca="1" si="9"/>
        <v/>
      </c>
      <c r="O86" s="51" t="str">
        <f t="shared" ca="1" si="10"/>
        <v/>
      </c>
    </row>
    <row r="87" spans="1:15">
      <c r="A87" s="180" t="str">
        <f t="shared" ca="1" si="11"/>
        <v/>
      </c>
      <c r="B87" s="44" t="str">
        <f t="shared" ca="1" si="12"/>
        <v/>
      </c>
      <c r="C87" s="31" t="str">
        <f t="shared" ca="1" si="13"/>
        <v/>
      </c>
      <c r="D87" s="32" t="str">
        <f t="shared" ca="1" si="14"/>
        <v/>
      </c>
      <c r="E87" s="44" t="str">
        <f t="shared" ca="1" si="15"/>
        <v/>
      </c>
      <c r="F87" s="31" t="str">
        <f t="shared" ca="1" si="16"/>
        <v/>
      </c>
      <c r="G87" s="77" t="str">
        <f t="shared" ca="1" si="17"/>
        <v/>
      </c>
      <c r="J87" s="126">
        <f ca="1"/>
        <v>45785</v>
      </c>
      <c r="K87" s="57">
        <f ca="1"/>
        <v>61.368000000000002</v>
      </c>
      <c r="N87" s="51" t="str">
        <f t="shared" ca="1" si="9"/>
        <v/>
      </c>
      <c r="O87" s="51" t="str">
        <f t="shared" ca="1" si="10"/>
        <v/>
      </c>
    </row>
    <row r="88" spans="1:15">
      <c r="A88" s="180" t="str">
        <f t="shared" ca="1" si="11"/>
        <v/>
      </c>
      <c r="B88" s="44" t="str">
        <f t="shared" ca="1" si="12"/>
        <v/>
      </c>
      <c r="C88" s="31" t="str">
        <f t="shared" ca="1" si="13"/>
        <v/>
      </c>
      <c r="D88" s="32" t="str">
        <f t="shared" ca="1" si="14"/>
        <v/>
      </c>
      <c r="E88" s="44" t="str">
        <f t="shared" ca="1" si="15"/>
        <v/>
      </c>
      <c r="F88" s="31" t="str">
        <f t="shared" ca="1" si="16"/>
        <v/>
      </c>
      <c r="G88" s="77" t="str">
        <f t="shared" ca="1" si="17"/>
        <v/>
      </c>
      <c r="J88" s="126">
        <f ca="1"/>
        <v>45786</v>
      </c>
      <c r="K88" s="57">
        <f ca="1"/>
        <v>61.857999999999997</v>
      </c>
      <c r="N88" s="51" t="str">
        <f t="shared" ca="1" si="9"/>
        <v/>
      </c>
      <c r="O88" s="51" t="str">
        <f t="shared" ca="1" si="10"/>
        <v/>
      </c>
    </row>
    <row r="89" spans="1:15">
      <c r="A89" s="180" t="str">
        <f t="shared" ca="1" si="11"/>
        <v/>
      </c>
      <c r="B89" s="44" t="str">
        <f t="shared" ca="1" si="12"/>
        <v/>
      </c>
      <c r="C89" s="31" t="str">
        <f t="shared" ca="1" si="13"/>
        <v/>
      </c>
      <c r="D89" s="32" t="str">
        <f t="shared" ca="1" si="14"/>
        <v/>
      </c>
      <c r="E89" s="44" t="str">
        <f t="shared" ca="1" si="15"/>
        <v/>
      </c>
      <c r="F89" s="31" t="str">
        <f t="shared" ca="1" si="16"/>
        <v/>
      </c>
      <c r="G89" s="77" t="str">
        <f t="shared" ca="1" si="17"/>
        <v/>
      </c>
      <c r="J89" s="126">
        <f ca="1"/>
        <v>45789</v>
      </c>
      <c r="K89" s="57">
        <f ca="1"/>
        <v>55.482999999999997</v>
      </c>
      <c r="N89" s="51" t="str">
        <f t="shared" ca="1" si="9"/>
        <v/>
      </c>
      <c r="O89" s="51" t="str">
        <f t="shared" ca="1" si="10"/>
        <v/>
      </c>
    </row>
    <row r="90" spans="1:15">
      <c r="A90" s="180" t="str">
        <f t="shared" ca="1" si="11"/>
        <v/>
      </c>
      <c r="B90" s="44" t="str">
        <f t="shared" ca="1" si="12"/>
        <v/>
      </c>
      <c r="C90" s="31" t="str">
        <f t="shared" ca="1" si="13"/>
        <v/>
      </c>
      <c r="D90" s="32" t="str">
        <f t="shared" ca="1" si="14"/>
        <v/>
      </c>
      <c r="E90" s="44" t="str">
        <f t="shared" ca="1" si="15"/>
        <v/>
      </c>
      <c r="F90" s="31" t="str">
        <f t="shared" ca="1" si="16"/>
        <v/>
      </c>
      <c r="G90" s="77" t="str">
        <f t="shared" ca="1" si="17"/>
        <v/>
      </c>
      <c r="J90" s="126">
        <f ca="1"/>
        <v>45790</v>
      </c>
      <c r="K90" s="57">
        <f ca="1"/>
        <v>54.078000000000003</v>
      </c>
      <c r="N90" s="51" t="str">
        <f t="shared" ca="1" si="9"/>
        <v/>
      </c>
      <c r="O90" s="51" t="str">
        <f t="shared" ca="1" si="10"/>
        <v/>
      </c>
    </row>
    <row r="91" spans="1:15">
      <c r="A91" s="180" t="str">
        <f t="shared" ca="1" si="11"/>
        <v/>
      </c>
      <c r="B91" s="44" t="str">
        <f t="shared" ca="1" si="12"/>
        <v/>
      </c>
      <c r="C91" s="31" t="str">
        <f t="shared" ca="1" si="13"/>
        <v/>
      </c>
      <c r="D91" s="32" t="str">
        <f t="shared" ca="1" si="14"/>
        <v/>
      </c>
      <c r="E91" s="44" t="str">
        <f t="shared" ca="1" si="15"/>
        <v/>
      </c>
      <c r="F91" s="31" t="str">
        <f t="shared" ca="1" si="16"/>
        <v/>
      </c>
      <c r="G91" s="77" t="str">
        <f t="shared" ca="1" si="17"/>
        <v/>
      </c>
      <c r="J91" s="126">
        <f ca="1"/>
        <v>45791</v>
      </c>
      <c r="K91" s="57">
        <f ca="1"/>
        <v>55.75</v>
      </c>
      <c r="N91" s="51" t="str">
        <f t="shared" ca="1" si="9"/>
        <v/>
      </c>
      <c r="O91" s="51" t="str">
        <f t="shared" ca="1" si="10"/>
        <v/>
      </c>
    </row>
    <row r="92" spans="1:15">
      <c r="A92" s="180" t="str">
        <f t="shared" ca="1" si="11"/>
        <v/>
      </c>
      <c r="B92" s="44" t="str">
        <f t="shared" ca="1" si="12"/>
        <v/>
      </c>
      <c r="C92" s="31" t="str">
        <f t="shared" ca="1" si="13"/>
        <v/>
      </c>
      <c r="D92" s="32" t="str">
        <f t="shared" ca="1" si="14"/>
        <v/>
      </c>
      <c r="E92" s="44" t="str">
        <f t="shared" ca="1" si="15"/>
        <v/>
      </c>
      <c r="F92" s="31" t="str">
        <f t="shared" ca="1" si="16"/>
        <v/>
      </c>
      <c r="G92" s="77" t="str">
        <f t="shared" ca="1" si="17"/>
        <v/>
      </c>
      <c r="J92" s="126">
        <f ca="1"/>
        <v>45792</v>
      </c>
      <c r="K92" s="57">
        <f ca="1"/>
        <v>54.994</v>
      </c>
      <c r="N92" s="51" t="str">
        <f t="shared" ca="1" si="9"/>
        <v/>
      </c>
      <c r="O92" s="51" t="str">
        <f t="shared" ca="1" si="10"/>
        <v/>
      </c>
    </row>
    <row r="93" spans="1:15">
      <c r="A93" s="180" t="str">
        <f t="shared" ca="1" si="11"/>
        <v/>
      </c>
      <c r="B93" s="44" t="str">
        <f t="shared" ca="1" si="12"/>
        <v/>
      </c>
      <c r="C93" s="31" t="str">
        <f t="shared" ca="1" si="13"/>
        <v/>
      </c>
      <c r="D93" s="32" t="str">
        <f t="shared" ca="1" si="14"/>
        <v/>
      </c>
      <c r="E93" s="44" t="str">
        <f t="shared" ca="1" si="15"/>
        <v/>
      </c>
      <c r="F93" s="31" t="str">
        <f t="shared" ca="1" si="16"/>
        <v/>
      </c>
      <c r="G93" s="77" t="str">
        <f t="shared" ca="1" si="17"/>
        <v/>
      </c>
      <c r="J93" s="126">
        <f ca="1"/>
        <v>45793</v>
      </c>
      <c r="K93" s="57">
        <f ca="1"/>
        <v>54.707999999999998</v>
      </c>
      <c r="N93" s="51" t="str">
        <f t="shared" ca="1" si="9"/>
        <v/>
      </c>
      <c r="O93" s="51" t="str">
        <f t="shared" ca="1" si="10"/>
        <v/>
      </c>
    </row>
    <row r="94" spans="1:15">
      <c r="A94" s="180" t="str">
        <f t="shared" ca="1" si="11"/>
        <v/>
      </c>
      <c r="B94" s="44" t="str">
        <f t="shared" ca="1" si="12"/>
        <v/>
      </c>
      <c r="C94" s="31" t="str">
        <f t="shared" ca="1" si="13"/>
        <v/>
      </c>
      <c r="D94" s="32" t="str">
        <f t="shared" ca="1" si="14"/>
        <v/>
      </c>
      <c r="E94" s="44" t="str">
        <f t="shared" ca="1" si="15"/>
        <v/>
      </c>
      <c r="F94" s="31" t="str">
        <f t="shared" ca="1" si="16"/>
        <v/>
      </c>
      <c r="G94" s="77" t="str">
        <f t="shared" ca="1" si="17"/>
        <v/>
      </c>
      <c r="J94" s="126">
        <f ca="1"/>
        <v>45796</v>
      </c>
      <c r="K94" s="57">
        <f ca="1"/>
        <v>54.98</v>
      </c>
      <c r="N94" s="51" t="str">
        <f t="shared" ca="1" si="9"/>
        <v/>
      </c>
      <c r="O94" s="51" t="str">
        <f t="shared" ca="1" si="10"/>
        <v/>
      </c>
    </row>
    <row r="95" spans="1:15">
      <c r="A95" s="180" t="str">
        <f t="shared" ca="1" si="11"/>
        <v/>
      </c>
      <c r="B95" s="44" t="str">
        <f t="shared" ca="1" si="12"/>
        <v/>
      </c>
      <c r="C95" s="31" t="str">
        <f t="shared" ca="1" si="13"/>
        <v/>
      </c>
      <c r="D95" s="32" t="str">
        <f t="shared" ca="1" si="14"/>
        <v/>
      </c>
      <c r="E95" s="44" t="str">
        <f t="shared" ca="1" si="15"/>
        <v/>
      </c>
      <c r="F95" s="31" t="str">
        <f t="shared" ca="1" si="16"/>
        <v/>
      </c>
      <c r="G95" s="77" t="str">
        <f t="shared" ca="1" si="17"/>
        <v/>
      </c>
      <c r="J95" s="126">
        <f ca="1"/>
        <v>45797</v>
      </c>
      <c r="K95" s="57">
        <f ca="1"/>
        <v>55.292000000000002</v>
      </c>
      <c r="N95" s="51" t="str">
        <f t="shared" ca="1" si="9"/>
        <v/>
      </c>
      <c r="O95" s="51" t="str">
        <f t="shared" ca="1" si="10"/>
        <v/>
      </c>
    </row>
    <row r="96" spans="1:15">
      <c r="A96" s="180" t="str">
        <f t="shared" ca="1" si="11"/>
        <v/>
      </c>
      <c r="B96" s="44" t="str">
        <f t="shared" ca="1" si="12"/>
        <v/>
      </c>
      <c r="C96" s="31" t="str">
        <f t="shared" ca="1" si="13"/>
        <v/>
      </c>
      <c r="D96" s="32" t="str">
        <f t="shared" ca="1" si="14"/>
        <v/>
      </c>
      <c r="E96" s="44" t="str">
        <f t="shared" ca="1" si="15"/>
        <v/>
      </c>
      <c r="F96" s="31" t="str">
        <f t="shared" ca="1" si="16"/>
        <v/>
      </c>
      <c r="G96" s="77" t="str">
        <f t="shared" ca="1" si="17"/>
        <v/>
      </c>
      <c r="J96" s="126">
        <f ca="1"/>
        <v>45798</v>
      </c>
      <c r="K96" s="57">
        <f ca="1"/>
        <v>58.441000000000003</v>
      </c>
      <c r="N96" s="51" t="str">
        <f t="shared" ca="1" si="9"/>
        <v/>
      </c>
      <c r="O96" s="51" t="str">
        <f t="shared" ca="1" si="10"/>
        <v/>
      </c>
    </row>
    <row r="97" spans="1:15">
      <c r="A97" s="180" t="str">
        <f t="shared" ca="1" si="11"/>
        <v/>
      </c>
      <c r="B97" s="44" t="str">
        <f t="shared" ca="1" si="12"/>
        <v/>
      </c>
      <c r="C97" s="31" t="str">
        <f t="shared" ca="1" si="13"/>
        <v/>
      </c>
      <c r="D97" s="32" t="str">
        <f t="shared" ca="1" si="14"/>
        <v/>
      </c>
      <c r="E97" s="44" t="str">
        <f t="shared" ca="1" si="15"/>
        <v/>
      </c>
      <c r="F97" s="31" t="str">
        <f t="shared" ca="1" si="16"/>
        <v/>
      </c>
      <c r="G97" s="77" t="str">
        <f t="shared" ca="1" si="17"/>
        <v/>
      </c>
      <c r="J97" s="126">
        <f ca="1"/>
        <v>45799</v>
      </c>
      <c r="K97" s="57">
        <f ca="1"/>
        <v>57.939</v>
      </c>
      <c r="N97" s="51" t="str">
        <f t="shared" ca="1" si="9"/>
        <v/>
      </c>
      <c r="O97" s="51" t="str">
        <f t="shared" ca="1" si="10"/>
        <v/>
      </c>
    </row>
    <row r="98" spans="1:15">
      <c r="A98" s="180" t="str">
        <f t="shared" ca="1" si="11"/>
        <v/>
      </c>
      <c r="B98" s="44" t="str">
        <f t="shared" ca="1" si="12"/>
        <v/>
      </c>
      <c r="C98" s="31" t="str">
        <f t="shared" ca="1" si="13"/>
        <v/>
      </c>
      <c r="D98" s="32" t="str">
        <f t="shared" ca="1" si="14"/>
        <v/>
      </c>
      <c r="E98" s="44" t="str">
        <f t="shared" ca="1" si="15"/>
        <v/>
      </c>
      <c r="F98" s="31" t="str">
        <f t="shared" ca="1" si="16"/>
        <v/>
      </c>
      <c r="G98" s="77" t="str">
        <f t="shared" ca="1" si="17"/>
        <v/>
      </c>
      <c r="J98" s="126">
        <f ca="1"/>
        <v>45800</v>
      </c>
      <c r="K98" s="57">
        <f ca="1"/>
        <v>59.526000000000003</v>
      </c>
      <c r="N98" s="51" t="str">
        <f t="shared" ca="1" si="9"/>
        <v/>
      </c>
      <c r="O98" s="51" t="str">
        <f t="shared" ca="1" si="10"/>
        <v/>
      </c>
    </row>
    <row r="99" spans="1:15">
      <c r="A99" s="180" t="str">
        <f t="shared" ca="1" si="11"/>
        <v/>
      </c>
      <c r="B99" s="44" t="str">
        <f t="shared" ca="1" si="12"/>
        <v/>
      </c>
      <c r="C99" s="31" t="str">
        <f t="shared" ca="1" si="13"/>
        <v/>
      </c>
      <c r="D99" s="32" t="str">
        <f t="shared" ca="1" si="14"/>
        <v/>
      </c>
      <c r="E99" s="44" t="str">
        <f t="shared" ca="1" si="15"/>
        <v/>
      </c>
      <c r="F99" s="31" t="str">
        <f t="shared" ca="1" si="16"/>
        <v/>
      </c>
      <c r="G99" s="77" t="str">
        <f t="shared" ca="1" si="17"/>
        <v/>
      </c>
      <c r="J99" s="126">
        <f ca="1"/>
        <v>45804</v>
      </c>
      <c r="K99" s="57">
        <f ca="1"/>
        <v>55.707999999999998</v>
      </c>
      <c r="N99" s="51">
        <f t="shared" ca="1" si="9"/>
        <v>45804</v>
      </c>
      <c r="O99" s="51" t="str">
        <f t="shared" ca="1" si="10"/>
        <v/>
      </c>
    </row>
    <row r="100" spans="1:15">
      <c r="A100" s="180" t="str">
        <f t="shared" ca="1" si="11"/>
        <v/>
      </c>
      <c r="B100" s="44" t="str">
        <f t="shared" ca="1" si="12"/>
        <v/>
      </c>
      <c r="C100" s="31" t="str">
        <f t="shared" ca="1" si="13"/>
        <v/>
      </c>
      <c r="D100" s="32" t="str">
        <f t="shared" ca="1" si="14"/>
        <v/>
      </c>
      <c r="E100" s="44" t="str">
        <f t="shared" ca="1" si="15"/>
        <v/>
      </c>
      <c r="F100" s="31" t="str">
        <f t="shared" ca="1" si="16"/>
        <v/>
      </c>
      <c r="G100" s="77" t="str">
        <f t="shared" ca="1" si="17"/>
        <v/>
      </c>
      <c r="J100" s="126">
        <f ca="1"/>
        <v>45805</v>
      </c>
      <c r="K100" s="57">
        <f ca="1"/>
        <v>56.082000000000001</v>
      </c>
      <c r="N100" s="51" t="str">
        <f t="shared" ca="1" si="9"/>
        <v/>
      </c>
      <c r="O100" s="51" t="str">
        <f t="shared" ca="1" si="10"/>
        <v/>
      </c>
    </row>
    <row r="101" spans="1:15">
      <c r="A101" s="180" t="str">
        <f t="shared" ca="1" si="11"/>
        <v/>
      </c>
      <c r="B101" s="44" t="str">
        <f t="shared" ca="1" si="12"/>
        <v/>
      </c>
      <c r="C101" s="31" t="str">
        <f t="shared" ca="1" si="13"/>
        <v/>
      </c>
      <c r="D101" s="32" t="str">
        <f t="shared" ca="1" si="14"/>
        <v/>
      </c>
      <c r="E101" s="44" t="str">
        <f t="shared" ca="1" si="15"/>
        <v/>
      </c>
      <c r="F101" s="31" t="str">
        <f t="shared" ca="1" si="16"/>
        <v/>
      </c>
      <c r="G101" s="77" t="str">
        <f t="shared" ca="1" si="17"/>
        <v/>
      </c>
      <c r="J101" s="126">
        <f ca="1"/>
        <v>45806</v>
      </c>
      <c r="K101" s="57">
        <f ca="1"/>
        <v>56.131</v>
      </c>
      <c r="N101" s="51" t="str">
        <f t="shared" ca="1" si="9"/>
        <v/>
      </c>
      <c r="O101" s="51" t="str">
        <f t="shared" ca="1" si="10"/>
        <v/>
      </c>
    </row>
    <row r="102" spans="1:15">
      <c r="A102" s="180" t="str">
        <f t="shared" ca="1" si="11"/>
        <v/>
      </c>
      <c r="B102" s="44" t="str">
        <f t="shared" ca="1" si="12"/>
        <v/>
      </c>
      <c r="C102" s="31" t="str">
        <f t="shared" ca="1" si="13"/>
        <v/>
      </c>
      <c r="D102" s="32" t="str">
        <f t="shared" ca="1" si="14"/>
        <v/>
      </c>
      <c r="E102" s="44" t="str">
        <f t="shared" ca="1" si="15"/>
        <v/>
      </c>
      <c r="F102" s="31" t="str">
        <f t="shared" ca="1" si="16"/>
        <v/>
      </c>
      <c r="G102" s="77" t="str">
        <f t="shared" ca="1" si="17"/>
        <v/>
      </c>
      <c r="J102" s="126">
        <f ca="1"/>
        <v>45807</v>
      </c>
      <c r="K102" s="57">
        <f ca="1"/>
        <v>56.16</v>
      </c>
      <c r="N102" s="51" t="str">
        <f t="shared" ca="1" si="9"/>
        <v/>
      </c>
      <c r="O102" s="51" t="str">
        <f t="shared" ca="1" si="10"/>
        <v/>
      </c>
    </row>
    <row r="103" spans="1:15">
      <c r="A103" s="180" t="str">
        <f t="shared" ca="1" si="11"/>
        <v/>
      </c>
      <c r="B103" s="44" t="str">
        <f t="shared" ca="1" si="12"/>
        <v/>
      </c>
      <c r="C103" s="31" t="str">
        <f t="shared" ca="1" si="13"/>
        <v/>
      </c>
      <c r="D103" s="32" t="str">
        <f t="shared" ca="1" si="14"/>
        <v/>
      </c>
      <c r="E103" s="44" t="str">
        <f t="shared" ca="1" si="15"/>
        <v/>
      </c>
      <c r="F103" s="31" t="str">
        <f t="shared" ca="1" si="16"/>
        <v/>
      </c>
      <c r="G103" s="77" t="str">
        <f t="shared" ca="1" si="17"/>
        <v/>
      </c>
      <c r="J103" s="126">
        <f ca="1"/>
        <v>45810</v>
      </c>
      <c r="K103" s="57">
        <f ca="1"/>
        <v>55.341000000000001</v>
      </c>
      <c r="N103" s="51" t="str">
        <f t="shared" ca="1" si="9"/>
        <v/>
      </c>
      <c r="O103" s="51" t="str">
        <f t="shared" ca="1" si="10"/>
        <v/>
      </c>
    </row>
    <row r="104" spans="1:15">
      <c r="A104" s="180" t="str">
        <f t="shared" ca="1" si="11"/>
        <v/>
      </c>
      <c r="B104" s="44" t="str">
        <f t="shared" ca="1" si="12"/>
        <v/>
      </c>
      <c r="C104" s="31" t="str">
        <f t="shared" ca="1" si="13"/>
        <v/>
      </c>
      <c r="D104" s="32" t="str">
        <f t="shared" ca="1" si="14"/>
        <v/>
      </c>
      <c r="E104" s="44" t="str">
        <f t="shared" ca="1" si="15"/>
        <v/>
      </c>
      <c r="F104" s="31" t="str">
        <f t="shared" ca="1" si="16"/>
        <v/>
      </c>
      <c r="G104" s="77" t="str">
        <f t="shared" ca="1" si="17"/>
        <v/>
      </c>
      <c r="J104" s="126">
        <f ca="1"/>
        <v>45811</v>
      </c>
      <c r="K104" s="57">
        <f ca="1"/>
        <v>54.959000000000003</v>
      </c>
      <c r="N104" s="51" t="str">
        <f t="shared" ca="1" si="9"/>
        <v/>
      </c>
      <c r="O104" s="51" t="str">
        <f t="shared" ca="1" si="10"/>
        <v/>
      </c>
    </row>
    <row r="105" spans="1:15">
      <c r="A105" s="180" t="str">
        <f t="shared" ca="1" si="11"/>
        <v/>
      </c>
      <c r="B105" s="44" t="str">
        <f t="shared" ca="1" si="12"/>
        <v/>
      </c>
      <c r="C105" s="31" t="str">
        <f t="shared" ca="1" si="13"/>
        <v/>
      </c>
      <c r="D105" s="32" t="str">
        <f t="shared" ca="1" si="14"/>
        <v/>
      </c>
      <c r="E105" s="44" t="str">
        <f t="shared" ca="1" si="15"/>
        <v/>
      </c>
      <c r="F105" s="31" t="str">
        <f t="shared" ca="1" si="16"/>
        <v/>
      </c>
      <c r="G105" s="77" t="str">
        <f t="shared" ca="1" si="17"/>
        <v/>
      </c>
      <c r="J105" s="126">
        <f ca="1"/>
        <v>45812</v>
      </c>
      <c r="K105" s="57">
        <f ca="1"/>
        <v>55.16</v>
      </c>
      <c r="N105" s="51" t="str">
        <f t="shared" ca="1" si="9"/>
        <v/>
      </c>
      <c r="O105" s="51" t="str">
        <f t="shared" ca="1" si="10"/>
        <v/>
      </c>
    </row>
    <row r="106" spans="1:15">
      <c r="A106" s="180" t="str">
        <f t="shared" ca="1" si="11"/>
        <v/>
      </c>
      <c r="B106" s="44" t="str">
        <f t="shared" ca="1" si="12"/>
        <v/>
      </c>
      <c r="C106" s="31" t="str">
        <f t="shared" ca="1" si="13"/>
        <v/>
      </c>
      <c r="D106" s="32" t="str">
        <f t="shared" ca="1" si="14"/>
        <v/>
      </c>
      <c r="E106" s="44" t="str">
        <f t="shared" ca="1" si="15"/>
        <v/>
      </c>
      <c r="F106" s="31" t="str">
        <f t="shared" ca="1" si="16"/>
        <v/>
      </c>
      <c r="G106" s="77" t="str">
        <f t="shared" ca="1" si="17"/>
        <v/>
      </c>
      <c r="J106" s="126">
        <f ca="1"/>
        <v>45813</v>
      </c>
      <c r="K106" s="57">
        <f ca="1"/>
        <v>55.661000000000001</v>
      </c>
      <c r="N106" s="51" t="str">
        <f t="shared" ca="1" si="9"/>
        <v/>
      </c>
      <c r="O106" s="51" t="str">
        <f t="shared" ca="1" si="10"/>
        <v/>
      </c>
    </row>
    <row r="107" spans="1:15">
      <c r="A107" s="180" t="str">
        <f t="shared" ca="1" si="11"/>
        <v/>
      </c>
      <c r="B107" s="44" t="str">
        <f t="shared" ca="1" si="12"/>
        <v/>
      </c>
      <c r="C107" s="31" t="str">
        <f t="shared" ca="1" si="13"/>
        <v/>
      </c>
      <c r="D107" s="32" t="str">
        <f t="shared" ca="1" si="14"/>
        <v/>
      </c>
      <c r="E107" s="44" t="str">
        <f t="shared" ca="1" si="15"/>
        <v/>
      </c>
      <c r="F107" s="31" t="str">
        <f t="shared" ca="1" si="16"/>
        <v/>
      </c>
      <c r="G107" s="77" t="str">
        <f t="shared" ca="1" si="17"/>
        <v/>
      </c>
      <c r="J107" s="126">
        <f ca="1"/>
        <v>45814</v>
      </c>
      <c r="K107" s="57">
        <f ca="1"/>
        <v>54.006</v>
      </c>
      <c r="N107" s="51" t="str">
        <f t="shared" ca="1" si="9"/>
        <v/>
      </c>
      <c r="O107" s="51" t="str">
        <f t="shared" ca="1" si="10"/>
        <v/>
      </c>
    </row>
    <row r="108" spans="1:15">
      <c r="A108" s="180" t="str">
        <f t="shared" ca="1" si="11"/>
        <v/>
      </c>
      <c r="B108" s="44" t="str">
        <f t="shared" ca="1" si="12"/>
        <v/>
      </c>
      <c r="C108" s="31" t="str">
        <f t="shared" ca="1" si="13"/>
        <v/>
      </c>
      <c r="D108" s="32" t="str">
        <f t="shared" ca="1" si="14"/>
        <v/>
      </c>
      <c r="E108" s="44" t="str">
        <f t="shared" ca="1" si="15"/>
        <v/>
      </c>
      <c r="F108" s="31" t="str">
        <f t="shared" ca="1" si="16"/>
        <v/>
      </c>
      <c r="G108" s="77" t="str">
        <f t="shared" ca="1" si="17"/>
        <v/>
      </c>
      <c r="J108" s="126">
        <f ca="1"/>
        <v>45817</v>
      </c>
      <c r="K108" s="57">
        <f ca="1"/>
        <v>53.912999999999997</v>
      </c>
      <c r="N108" s="51" t="str">
        <f t="shared" ca="1" si="9"/>
        <v/>
      </c>
      <c r="O108" s="51" t="str">
        <f t="shared" ca="1" si="10"/>
        <v/>
      </c>
    </row>
    <row r="109" spans="1:15">
      <c r="A109" s="180" t="str">
        <f t="shared" ca="1" si="11"/>
        <v/>
      </c>
      <c r="B109" s="44" t="str">
        <f t="shared" ca="1" si="12"/>
        <v/>
      </c>
      <c r="C109" s="31" t="str">
        <f t="shared" ca="1" si="13"/>
        <v/>
      </c>
      <c r="D109" s="32" t="str">
        <f t="shared" ca="1" si="14"/>
        <v/>
      </c>
      <c r="E109" s="44" t="str">
        <f t="shared" ca="1" si="15"/>
        <v/>
      </c>
      <c r="F109" s="31" t="str">
        <f t="shared" ca="1" si="16"/>
        <v/>
      </c>
      <c r="G109" s="77" t="str">
        <f t="shared" ca="1" si="17"/>
        <v/>
      </c>
      <c r="J109" s="126">
        <f ca="1"/>
        <v>45818</v>
      </c>
      <c r="K109" s="57">
        <f ca="1"/>
        <v>53.087000000000003</v>
      </c>
      <c r="N109" s="51" t="str">
        <f t="shared" ca="1" si="9"/>
        <v/>
      </c>
      <c r="O109" s="51" t="str">
        <f t="shared" ca="1" si="10"/>
        <v/>
      </c>
    </row>
    <row r="110" spans="1:15">
      <c r="A110" s="180" t="str">
        <f t="shared" ca="1" si="11"/>
        <v/>
      </c>
      <c r="B110" s="44" t="str">
        <f t="shared" ca="1" si="12"/>
        <v/>
      </c>
      <c r="C110" s="31" t="str">
        <f t="shared" ca="1" si="13"/>
        <v/>
      </c>
      <c r="D110" s="32" t="str">
        <f t="shared" ca="1" si="14"/>
        <v/>
      </c>
      <c r="E110" s="44" t="str">
        <f t="shared" ca="1" si="15"/>
        <v/>
      </c>
      <c r="F110" s="31" t="str">
        <f t="shared" ca="1" si="16"/>
        <v/>
      </c>
      <c r="G110" s="77" t="str">
        <f t="shared" ca="1" si="17"/>
        <v/>
      </c>
      <c r="J110" s="126">
        <f ca="1"/>
        <v>45819</v>
      </c>
      <c r="K110" s="57">
        <f ca="1"/>
        <v>53.267000000000003</v>
      </c>
      <c r="N110" s="51" t="str">
        <f t="shared" ca="1" si="9"/>
        <v/>
      </c>
      <c r="O110" s="51" t="str">
        <f t="shared" ca="1" si="10"/>
        <v/>
      </c>
    </row>
    <row r="111" spans="1:15">
      <c r="A111" s="180" t="str">
        <f t="shared" ca="1" si="11"/>
        <v/>
      </c>
      <c r="B111" s="44" t="str">
        <f t="shared" ca="1" si="12"/>
        <v/>
      </c>
      <c r="C111" s="31" t="str">
        <f t="shared" ca="1" si="13"/>
        <v/>
      </c>
      <c r="D111" s="32" t="str">
        <f t="shared" ca="1" si="14"/>
        <v/>
      </c>
      <c r="E111" s="44" t="str">
        <f t="shared" ca="1" si="15"/>
        <v/>
      </c>
      <c r="F111" s="31" t="str">
        <f t="shared" ca="1" si="16"/>
        <v/>
      </c>
      <c r="G111" s="77" t="str">
        <f t="shared" ca="1" si="17"/>
        <v/>
      </c>
      <c r="J111" s="126">
        <f ca="1"/>
        <v>45820</v>
      </c>
      <c r="K111" s="57">
        <f ca="1"/>
        <v>53.845999999999997</v>
      </c>
      <c r="N111" s="51" t="str">
        <f t="shared" ca="1" si="9"/>
        <v/>
      </c>
      <c r="O111" s="51" t="str">
        <f t="shared" ca="1" si="10"/>
        <v/>
      </c>
    </row>
    <row r="112" spans="1:15">
      <c r="A112" s="180" t="str">
        <f t="shared" ca="1" si="11"/>
        <v/>
      </c>
      <c r="B112" s="44" t="str">
        <f t="shared" ca="1" si="12"/>
        <v/>
      </c>
      <c r="C112" s="31" t="str">
        <f t="shared" ca="1" si="13"/>
        <v/>
      </c>
      <c r="D112" s="32" t="str">
        <f t="shared" ca="1" si="14"/>
        <v/>
      </c>
      <c r="E112" s="44" t="str">
        <f t="shared" ca="1" si="15"/>
        <v/>
      </c>
      <c r="F112" s="31" t="str">
        <f t="shared" ca="1" si="16"/>
        <v/>
      </c>
      <c r="G112" s="77" t="str">
        <f t="shared" ca="1" si="17"/>
        <v/>
      </c>
      <c r="J112" s="126">
        <f ca="1"/>
        <v>45821</v>
      </c>
      <c r="K112" s="57">
        <f ca="1"/>
        <v>55.892000000000003</v>
      </c>
      <c r="N112" s="51" t="str">
        <f t="shared" ca="1" si="9"/>
        <v/>
      </c>
      <c r="O112" s="51" t="str">
        <f t="shared" ca="1" si="10"/>
        <v/>
      </c>
    </row>
    <row r="113" spans="1:15">
      <c r="A113" s="180" t="str">
        <f t="shared" ca="1" si="11"/>
        <v/>
      </c>
      <c r="B113" s="44" t="str">
        <f t="shared" ca="1" si="12"/>
        <v/>
      </c>
      <c r="C113" s="31" t="str">
        <f t="shared" ca="1" si="13"/>
        <v/>
      </c>
      <c r="D113" s="32" t="str">
        <f t="shared" ca="1" si="14"/>
        <v/>
      </c>
      <c r="E113" s="44" t="str">
        <f t="shared" ca="1" si="15"/>
        <v/>
      </c>
      <c r="F113" s="31" t="str">
        <f t="shared" ca="1" si="16"/>
        <v/>
      </c>
      <c r="G113" s="77" t="str">
        <f t="shared" ca="1" si="17"/>
        <v/>
      </c>
      <c r="J113" s="126">
        <f ca="1"/>
        <v>45824</v>
      </c>
      <c r="K113" s="57">
        <f ca="1"/>
        <v>54.283999999999999</v>
      </c>
      <c r="N113" s="51" t="str">
        <f t="shared" ca="1" si="9"/>
        <v/>
      </c>
      <c r="O113" s="51" t="str">
        <f t="shared" ca="1" si="10"/>
        <v/>
      </c>
    </row>
    <row r="114" spans="1:15">
      <c r="A114" s="180" t="str">
        <f t="shared" ca="1" si="11"/>
        <v/>
      </c>
      <c r="B114" s="44" t="str">
        <f t="shared" ca="1" si="12"/>
        <v/>
      </c>
      <c r="C114" s="31" t="str">
        <f t="shared" ca="1" si="13"/>
        <v/>
      </c>
      <c r="D114" s="32" t="str">
        <f t="shared" ca="1" si="14"/>
        <v/>
      </c>
      <c r="E114" s="44" t="str">
        <f t="shared" ca="1" si="15"/>
        <v/>
      </c>
      <c r="F114" s="31" t="str">
        <f t="shared" ca="1" si="16"/>
        <v/>
      </c>
      <c r="G114" s="77" t="str">
        <f t="shared" ca="1" si="17"/>
        <v/>
      </c>
      <c r="J114" s="126">
        <f ca="1"/>
        <v>45825</v>
      </c>
      <c r="K114" s="57">
        <f ca="1"/>
        <v>56.819000000000003</v>
      </c>
      <c r="N114" s="51" t="str">
        <f t="shared" ca="1" si="9"/>
        <v/>
      </c>
      <c r="O114" s="51" t="str">
        <f t="shared" ca="1" si="10"/>
        <v/>
      </c>
    </row>
    <row r="115" spans="1:15">
      <c r="A115" s="180" t="str">
        <f t="shared" ca="1" si="11"/>
        <v/>
      </c>
      <c r="B115" s="44" t="str">
        <f t="shared" ca="1" si="12"/>
        <v/>
      </c>
      <c r="C115" s="31" t="str">
        <f t="shared" ca="1" si="13"/>
        <v/>
      </c>
      <c r="D115" s="32" t="str">
        <f t="shared" ca="1" si="14"/>
        <v/>
      </c>
      <c r="E115" s="44" t="str">
        <f t="shared" ca="1" si="15"/>
        <v/>
      </c>
      <c r="F115" s="31" t="str">
        <f t="shared" ca="1" si="16"/>
        <v/>
      </c>
      <c r="G115" s="77" t="str">
        <f t="shared" ca="1" si="17"/>
        <v/>
      </c>
      <c r="J115" s="126">
        <f ca="1"/>
        <v>45826</v>
      </c>
      <c r="K115" s="57">
        <f ca="1"/>
        <v>56.100999999999999</v>
      </c>
      <c r="N115" s="51" t="str">
        <f t="shared" ca="1" si="9"/>
        <v/>
      </c>
      <c r="O115" s="51" t="str">
        <f t="shared" ca="1" si="10"/>
        <v/>
      </c>
    </row>
    <row r="116" spans="1:15">
      <c r="A116" s="180" t="str">
        <f t="shared" ca="1" si="11"/>
        <v/>
      </c>
      <c r="B116" s="44" t="str">
        <f t="shared" ca="1" si="12"/>
        <v/>
      </c>
      <c r="C116" s="31" t="str">
        <f t="shared" ca="1" si="13"/>
        <v/>
      </c>
      <c r="D116" s="32" t="str">
        <f t="shared" ca="1" si="14"/>
        <v/>
      </c>
      <c r="E116" s="44" t="str">
        <f t="shared" ca="1" si="15"/>
        <v/>
      </c>
      <c r="F116" s="31" t="str">
        <f t="shared" ca="1" si="16"/>
        <v/>
      </c>
      <c r="G116" s="77" t="str">
        <f t="shared" ca="1" si="17"/>
        <v/>
      </c>
      <c r="J116" s="126">
        <f ca="1"/>
        <v>45828</v>
      </c>
      <c r="K116" s="57">
        <f ca="1"/>
        <v>56.012999999999998</v>
      </c>
      <c r="N116" s="51" t="str">
        <f t="shared" ca="1" si="9"/>
        <v/>
      </c>
      <c r="O116" s="51" t="str">
        <f t="shared" ca="1" si="10"/>
        <v/>
      </c>
    </row>
    <row r="117" spans="1:15">
      <c r="A117" s="180" t="str">
        <f t="shared" ca="1" si="11"/>
        <v/>
      </c>
      <c r="B117" s="44" t="str">
        <f t="shared" ca="1" si="12"/>
        <v/>
      </c>
      <c r="C117" s="31" t="str">
        <f t="shared" ca="1" si="13"/>
        <v/>
      </c>
      <c r="D117" s="32" t="str">
        <f t="shared" ca="1" si="14"/>
        <v/>
      </c>
      <c r="E117" s="44" t="str">
        <f t="shared" ca="1" si="15"/>
        <v/>
      </c>
      <c r="F117" s="31" t="str">
        <f t="shared" ca="1" si="16"/>
        <v/>
      </c>
      <c r="G117" s="77" t="str">
        <f t="shared" ca="1" si="17"/>
        <v/>
      </c>
      <c r="J117" s="126">
        <f ca="1"/>
        <v>45831</v>
      </c>
      <c r="K117" s="57">
        <f ca="1"/>
        <v>54.692</v>
      </c>
      <c r="N117" s="51" t="str">
        <f t="shared" ca="1" si="9"/>
        <v/>
      </c>
      <c r="O117" s="51" t="str">
        <f t="shared" ca="1" si="10"/>
        <v/>
      </c>
    </row>
    <row r="118" spans="1:15">
      <c r="A118" s="180" t="str">
        <f t="shared" ca="1" si="11"/>
        <v/>
      </c>
      <c r="B118" s="44" t="str">
        <f t="shared" ca="1" si="12"/>
        <v/>
      </c>
      <c r="C118" s="31" t="str">
        <f t="shared" ca="1" si="13"/>
        <v/>
      </c>
      <c r="D118" s="32" t="str">
        <f t="shared" ca="1" si="14"/>
        <v/>
      </c>
      <c r="E118" s="44" t="str">
        <f t="shared" ca="1" si="15"/>
        <v/>
      </c>
      <c r="F118" s="31" t="str">
        <f t="shared" ca="1" si="16"/>
        <v/>
      </c>
      <c r="G118" s="77" t="str">
        <f t="shared" ca="1" si="17"/>
        <v/>
      </c>
      <c r="J118" s="126">
        <f ca="1"/>
        <v>45832</v>
      </c>
      <c r="K118" s="57">
        <f ca="1"/>
        <v>52.798999999999999</v>
      </c>
      <c r="N118" s="51" t="str">
        <f t="shared" ca="1" si="9"/>
        <v/>
      </c>
      <c r="O118" s="51" t="str">
        <f t="shared" ca="1" si="10"/>
        <v/>
      </c>
    </row>
    <row r="119" spans="1:15">
      <c r="A119" s="180" t="str">
        <f t="shared" ca="1" si="11"/>
        <v/>
      </c>
      <c r="B119" s="44" t="str">
        <f t="shared" ca="1" si="12"/>
        <v/>
      </c>
      <c r="C119" s="31" t="str">
        <f t="shared" ca="1" si="13"/>
        <v/>
      </c>
      <c r="D119" s="32" t="str">
        <f t="shared" ca="1" si="14"/>
        <v/>
      </c>
      <c r="E119" s="44" t="str">
        <f t="shared" ca="1" si="15"/>
        <v/>
      </c>
      <c r="F119" s="31" t="str">
        <f t="shared" ca="1" si="16"/>
        <v/>
      </c>
      <c r="G119" s="77" t="str">
        <f t="shared" ca="1" si="17"/>
        <v/>
      </c>
      <c r="J119" s="126">
        <f ca="1"/>
        <v>45833</v>
      </c>
      <c r="K119" s="57">
        <f ca="1"/>
        <v>53.402000000000001</v>
      </c>
      <c r="N119" s="51" t="str">
        <f t="shared" ca="1" si="9"/>
        <v/>
      </c>
      <c r="O119" s="51" t="str">
        <f t="shared" ca="1" si="10"/>
        <v/>
      </c>
    </row>
    <row r="120" spans="1:15">
      <c r="A120" s="180" t="str">
        <f t="shared" ca="1" si="11"/>
        <v/>
      </c>
      <c r="B120" s="44" t="str">
        <f t="shared" ca="1" si="12"/>
        <v/>
      </c>
      <c r="C120" s="31" t="str">
        <f t="shared" ca="1" si="13"/>
        <v/>
      </c>
      <c r="D120" s="32" t="str">
        <f t="shared" ca="1" si="14"/>
        <v/>
      </c>
      <c r="E120" s="44" t="str">
        <f t="shared" ca="1" si="15"/>
        <v/>
      </c>
      <c r="F120" s="31" t="str">
        <f t="shared" ca="1" si="16"/>
        <v/>
      </c>
      <c r="G120" s="77" t="str">
        <f t="shared" ca="1" si="17"/>
        <v/>
      </c>
      <c r="J120" s="126">
        <f ca="1"/>
        <v>45834</v>
      </c>
      <c r="K120" s="57">
        <f ca="1"/>
        <v>52.491999999999997</v>
      </c>
      <c r="N120" s="51" t="str">
        <f t="shared" ca="1" si="9"/>
        <v/>
      </c>
      <c r="O120" s="51" t="str">
        <f t="shared" ca="1" si="10"/>
        <v/>
      </c>
    </row>
    <row r="121" spans="1:15">
      <c r="A121" s="180" t="str">
        <f t="shared" ca="1" si="11"/>
        <v/>
      </c>
      <c r="B121" s="44" t="str">
        <f t="shared" ca="1" si="12"/>
        <v/>
      </c>
      <c r="C121" s="31" t="str">
        <f t="shared" ca="1" si="13"/>
        <v/>
      </c>
      <c r="D121" s="32" t="str">
        <f t="shared" ca="1" si="14"/>
        <v/>
      </c>
      <c r="E121" s="44" t="str">
        <f t="shared" ca="1" si="15"/>
        <v/>
      </c>
      <c r="F121" s="31" t="str">
        <f t="shared" ca="1" si="16"/>
        <v/>
      </c>
      <c r="G121" s="77" t="str">
        <f t="shared" ca="1" si="17"/>
        <v/>
      </c>
      <c r="J121" s="126">
        <f ca="1"/>
        <v>45835</v>
      </c>
      <c r="K121" s="57">
        <f ca="1"/>
        <v>51.991</v>
      </c>
      <c r="N121" s="51">
        <f t="shared" ca="1" si="9"/>
        <v>45835</v>
      </c>
      <c r="O121" s="51" t="str">
        <f t="shared" ca="1" si="10"/>
        <v/>
      </c>
    </row>
    <row r="122" spans="1:15">
      <c r="A122" s="180" t="str">
        <f t="shared" ca="1" si="11"/>
        <v/>
      </c>
      <c r="B122" s="44" t="str">
        <f t="shared" ca="1" si="12"/>
        <v/>
      </c>
      <c r="C122" s="31" t="str">
        <f t="shared" ca="1" si="13"/>
        <v/>
      </c>
      <c r="D122" s="32" t="str">
        <f t="shared" ca="1" si="14"/>
        <v/>
      </c>
      <c r="E122" s="44" t="str">
        <f t="shared" ca="1" si="15"/>
        <v/>
      </c>
      <c r="F122" s="31" t="str">
        <f t="shared" ca="1" si="16"/>
        <v/>
      </c>
      <c r="G122" s="77" t="str">
        <f t="shared" ca="1" si="17"/>
        <v/>
      </c>
      <c r="J122" s="126">
        <f ca="1"/>
        <v>45838</v>
      </c>
      <c r="K122" s="57">
        <f ca="1"/>
        <v>51.058</v>
      </c>
      <c r="N122" s="51" t="str">
        <f t="shared" ca="1" si="9"/>
        <v/>
      </c>
      <c r="O122" s="51" t="str">
        <f t="shared" ca="1" si="10"/>
        <v/>
      </c>
    </row>
    <row r="123" spans="1:15">
      <c r="A123" s="180" t="str">
        <f t="shared" ca="1" si="11"/>
        <v/>
      </c>
      <c r="B123" s="44" t="str">
        <f t="shared" ca="1" si="12"/>
        <v/>
      </c>
      <c r="C123" s="31" t="str">
        <f t="shared" ca="1" si="13"/>
        <v/>
      </c>
      <c r="D123" s="32" t="str">
        <f t="shared" ca="1" si="14"/>
        <v/>
      </c>
      <c r="E123" s="44" t="str">
        <f t="shared" ca="1" si="15"/>
        <v/>
      </c>
      <c r="F123" s="31" t="str">
        <f t="shared" ca="1" si="16"/>
        <v/>
      </c>
      <c r="G123" s="77" t="str">
        <f t="shared" ca="1" si="17"/>
        <v/>
      </c>
      <c r="J123" s="126">
        <f ca="1"/>
        <v>45839</v>
      </c>
      <c r="K123" s="57">
        <f ca="1"/>
        <v>50.558999999999997</v>
      </c>
      <c r="N123" s="51" t="str">
        <f t="shared" ca="1" si="9"/>
        <v/>
      </c>
      <c r="O123" s="51" t="str">
        <f t="shared" ca="1" si="10"/>
        <v/>
      </c>
    </row>
    <row r="124" spans="1:15">
      <c r="A124" s="180" t="str">
        <f t="shared" ca="1" si="11"/>
        <v/>
      </c>
      <c r="B124" s="44" t="str">
        <f t="shared" ca="1" si="12"/>
        <v/>
      </c>
      <c r="C124" s="31" t="str">
        <f t="shared" ca="1" si="13"/>
        <v/>
      </c>
      <c r="D124" s="32" t="str">
        <f t="shared" ca="1" si="14"/>
        <v/>
      </c>
      <c r="E124" s="44" t="str">
        <f t="shared" ca="1" si="15"/>
        <v/>
      </c>
      <c r="F124" s="31" t="str">
        <f t="shared" ca="1" si="16"/>
        <v/>
      </c>
      <c r="G124" s="77" t="str">
        <f t="shared" ca="1" si="17"/>
        <v/>
      </c>
      <c r="J124" s="126">
        <f ca="1"/>
        <v>45840</v>
      </c>
      <c r="K124" s="57">
        <f ca="1"/>
        <v>50.177999999999997</v>
      </c>
      <c r="N124" s="51" t="str">
        <f t="shared" ca="1" si="9"/>
        <v/>
      </c>
      <c r="O124" s="51" t="str">
        <f t="shared" ca="1" si="10"/>
        <v/>
      </c>
    </row>
    <row r="125" spans="1:15">
      <c r="A125" s="180" t="str">
        <f t="shared" ca="1" si="11"/>
        <v/>
      </c>
      <c r="B125" s="44" t="str">
        <f t="shared" ca="1" si="12"/>
        <v/>
      </c>
      <c r="C125" s="31" t="str">
        <f t="shared" ca="1" si="13"/>
        <v/>
      </c>
      <c r="D125" s="32" t="str">
        <f t="shared" ca="1" si="14"/>
        <v/>
      </c>
      <c r="E125" s="44" t="str">
        <f t="shared" ca="1" si="15"/>
        <v/>
      </c>
      <c r="F125" s="31" t="str">
        <f t="shared" ca="1" si="16"/>
        <v/>
      </c>
      <c r="G125" s="77" t="str">
        <f t="shared" ca="1" si="17"/>
        <v/>
      </c>
      <c r="J125" s="126">
        <f ca="1"/>
        <v>45841</v>
      </c>
      <c r="K125" s="57">
        <f ca="1"/>
        <v>49.305</v>
      </c>
      <c r="N125" s="51" t="str">
        <f t="shared" ca="1" si="9"/>
        <v/>
      </c>
      <c r="O125" s="51" t="str">
        <f t="shared" ca="1" si="10"/>
        <v/>
      </c>
    </row>
    <row r="126" spans="1:15">
      <c r="A126" s="180" t="str">
        <f t="shared" ca="1" si="11"/>
        <v/>
      </c>
      <c r="B126" s="44" t="str">
        <f t="shared" ca="1" si="12"/>
        <v/>
      </c>
      <c r="C126" s="31" t="str">
        <f t="shared" ca="1" si="13"/>
        <v/>
      </c>
      <c r="D126" s="32" t="str">
        <f t="shared" ca="1" si="14"/>
        <v/>
      </c>
      <c r="E126" s="44" t="str">
        <f t="shared" ca="1" si="15"/>
        <v/>
      </c>
      <c r="F126" s="31" t="str">
        <f t="shared" ca="1" si="16"/>
        <v/>
      </c>
      <c r="G126" s="77" t="str">
        <f t="shared" ca="1" si="17"/>
        <v/>
      </c>
      <c r="J126" s="126">
        <f ca="1"/>
        <v>45845</v>
      </c>
      <c r="K126" s="57">
        <f ca="1"/>
        <v>50.89</v>
      </c>
      <c r="N126" s="51" t="str">
        <f t="shared" ca="1" si="9"/>
        <v/>
      </c>
      <c r="O126" s="51" t="str">
        <f t="shared" ca="1" si="10"/>
        <v/>
      </c>
    </row>
    <row r="127" spans="1:15">
      <c r="A127" s="180" t="str">
        <f t="shared" ca="1" si="11"/>
        <v/>
      </c>
      <c r="B127" s="44" t="str">
        <f t="shared" ca="1" si="12"/>
        <v/>
      </c>
      <c r="C127" s="31" t="str">
        <f t="shared" ca="1" si="13"/>
        <v/>
      </c>
      <c r="D127" s="32" t="str">
        <f t="shared" ca="1" si="14"/>
        <v/>
      </c>
      <c r="E127" s="44" t="str">
        <f t="shared" ca="1" si="15"/>
        <v/>
      </c>
      <c r="F127" s="31" t="str">
        <f t="shared" ca="1" si="16"/>
        <v/>
      </c>
      <c r="G127" s="77" t="str">
        <f t="shared" ca="1" si="17"/>
        <v/>
      </c>
      <c r="J127" s="126">
        <f ca="1"/>
        <v>45846</v>
      </c>
      <c r="K127" s="57">
        <f ca="1"/>
        <v>51.234000000000002</v>
      </c>
      <c r="N127" s="51" t="str">
        <f t="shared" ca="1" si="9"/>
        <v/>
      </c>
      <c r="O127" s="51" t="str">
        <f t="shared" ca="1" si="10"/>
        <v/>
      </c>
    </row>
    <row r="128" spans="1:15">
      <c r="A128" s="180" t="str">
        <f t="shared" ca="1" si="11"/>
        <v/>
      </c>
      <c r="B128" s="44" t="str">
        <f t="shared" ca="1" si="12"/>
        <v/>
      </c>
      <c r="C128" s="31" t="str">
        <f t="shared" ca="1" si="13"/>
        <v/>
      </c>
      <c r="D128" s="32" t="str">
        <f t="shared" ca="1" si="14"/>
        <v/>
      </c>
      <c r="E128" s="44" t="str">
        <f t="shared" ca="1" si="15"/>
        <v/>
      </c>
      <c r="F128" s="31" t="str">
        <f t="shared" ca="1" si="16"/>
        <v/>
      </c>
      <c r="G128" s="77" t="str">
        <f t="shared" ca="1" si="17"/>
        <v/>
      </c>
      <c r="J128" s="126">
        <f ca="1"/>
        <v>45847</v>
      </c>
      <c r="K128" s="57">
        <f ca="1"/>
        <v>50.05</v>
      </c>
      <c r="N128" s="51" t="str">
        <f t="shared" ca="1" si="9"/>
        <v/>
      </c>
      <c r="O128" s="51" t="str">
        <f t="shared" ca="1" si="10"/>
        <v/>
      </c>
    </row>
    <row r="129" spans="1:15">
      <c r="A129" s="180" t="str">
        <f t="shared" ca="1" si="11"/>
        <v/>
      </c>
      <c r="B129" s="44" t="str">
        <f t="shared" ca="1" si="12"/>
        <v/>
      </c>
      <c r="C129" s="31" t="str">
        <f t="shared" ca="1" si="13"/>
        <v/>
      </c>
      <c r="D129" s="32" t="str">
        <f t="shared" ca="1" si="14"/>
        <v/>
      </c>
      <c r="E129" s="44" t="str">
        <f t="shared" ca="1" si="15"/>
        <v/>
      </c>
      <c r="F129" s="31" t="str">
        <f t="shared" ca="1" si="16"/>
        <v/>
      </c>
      <c r="G129" s="77" t="str">
        <f t="shared" ca="1" si="17"/>
        <v/>
      </c>
      <c r="J129" s="126">
        <f ca="1"/>
        <v>45848</v>
      </c>
      <c r="K129" s="57">
        <f ca="1"/>
        <v>49.847000000000001</v>
      </c>
      <c r="N129" s="51" t="str">
        <f t="shared" ca="1" si="9"/>
        <v/>
      </c>
      <c r="O129" s="51" t="str">
        <f t="shared" ca="1" si="10"/>
        <v/>
      </c>
    </row>
    <row r="130" spans="1:15">
      <c r="A130" s="180" t="str">
        <f t="shared" ca="1" si="11"/>
        <v/>
      </c>
      <c r="B130" s="44" t="str">
        <f t="shared" ca="1" si="12"/>
        <v/>
      </c>
      <c r="C130" s="31" t="str">
        <f t="shared" ca="1" si="13"/>
        <v/>
      </c>
      <c r="D130" s="32" t="str">
        <f t="shared" ca="1" si="14"/>
        <v/>
      </c>
      <c r="E130" s="44" t="str">
        <f t="shared" ca="1" si="15"/>
        <v/>
      </c>
      <c r="F130" s="31" t="str">
        <f t="shared" ca="1" si="16"/>
        <v/>
      </c>
      <c r="G130" s="77" t="str">
        <f t="shared" ca="1" si="17"/>
        <v/>
      </c>
      <c r="J130" s="126">
        <f ca="1"/>
        <v>45849</v>
      </c>
      <c r="K130" s="57">
        <f ca="1"/>
        <v>50.536000000000001</v>
      </c>
      <c r="N130" s="51" t="str">
        <f t="shared" ca="1" si="9"/>
        <v/>
      </c>
      <c r="O130" s="51" t="str">
        <f t="shared" ca="1" si="10"/>
        <v/>
      </c>
    </row>
    <row r="131" spans="1:15">
      <c r="A131" s="180" t="str">
        <f t="shared" ca="1" si="11"/>
        <v/>
      </c>
      <c r="B131" s="44" t="str">
        <f t="shared" ca="1" si="12"/>
        <v/>
      </c>
      <c r="C131" s="31" t="str">
        <f t="shared" ca="1" si="13"/>
        <v/>
      </c>
      <c r="D131" s="32" t="str">
        <f t="shared" ca="1" si="14"/>
        <v/>
      </c>
      <c r="E131" s="44" t="str">
        <f t="shared" ca="1" si="15"/>
        <v/>
      </c>
      <c r="F131" s="31" t="str">
        <f t="shared" ca="1" si="16"/>
        <v/>
      </c>
      <c r="G131" s="77" t="str">
        <f t="shared" ca="1" si="17"/>
        <v/>
      </c>
      <c r="J131" s="126">
        <f ca="1"/>
        <v>45852</v>
      </c>
      <c r="K131" s="57">
        <f ca="1"/>
        <v>50.942999999999998</v>
      </c>
      <c r="N131" s="51" t="str">
        <f t="shared" ca="1" si="9"/>
        <v/>
      </c>
      <c r="O131" s="51" t="str">
        <f t="shared" ca="1" si="10"/>
        <v/>
      </c>
    </row>
    <row r="132" spans="1:15">
      <c r="A132" s="180" t="str">
        <f t="shared" ca="1" si="11"/>
        <v/>
      </c>
      <c r="B132" s="44" t="str">
        <f t="shared" ca="1" si="12"/>
        <v/>
      </c>
      <c r="C132" s="31" t="str">
        <f t="shared" ca="1" si="13"/>
        <v/>
      </c>
      <c r="D132" s="32" t="str">
        <f t="shared" ca="1" si="14"/>
        <v/>
      </c>
      <c r="E132" s="44" t="str">
        <f t="shared" ca="1" si="15"/>
        <v/>
      </c>
      <c r="F132" s="31" t="str">
        <f t="shared" ca="1" si="16"/>
        <v/>
      </c>
      <c r="G132" s="77" t="str">
        <f t="shared" ca="1" si="17"/>
        <v/>
      </c>
      <c r="J132" s="126">
        <f ca="1"/>
        <v>45853</v>
      </c>
      <c r="K132" s="57">
        <f ca="1"/>
        <v>52.14</v>
      </c>
      <c r="N132" s="51" t="str">
        <f t="shared" ref="N132:N195" ca="1" si="18">IF(COUNTIF(L:L,J132),J132,"")</f>
        <v/>
      </c>
      <c r="O132" s="51" t="str">
        <f t="shared" ref="O132:O195" ca="1" si="19">IF(N132&gt;$A$14,N132,"")</f>
        <v/>
      </c>
    </row>
    <row r="133" spans="1:15">
      <c r="A133" s="180" t="str">
        <f t="shared" ca="1" si="11"/>
        <v/>
      </c>
      <c r="B133" s="44" t="str">
        <f t="shared" ca="1" si="12"/>
        <v/>
      </c>
      <c r="C133" s="31" t="str">
        <f t="shared" ca="1" si="13"/>
        <v/>
      </c>
      <c r="D133" s="32" t="str">
        <f t="shared" ca="1" si="14"/>
        <v/>
      </c>
      <c r="E133" s="44" t="str">
        <f t="shared" ca="1" si="15"/>
        <v/>
      </c>
      <c r="F133" s="31" t="str">
        <f t="shared" ca="1" si="16"/>
        <v/>
      </c>
      <c r="G133" s="77" t="str">
        <f t="shared" ca="1" si="17"/>
        <v/>
      </c>
      <c r="J133" s="126">
        <f ca="1"/>
        <v>45854</v>
      </c>
      <c r="K133" s="57">
        <f ca="1"/>
        <v>51.95</v>
      </c>
      <c r="N133" s="51" t="str">
        <f t="shared" ca="1" si="18"/>
        <v/>
      </c>
      <c r="O133" s="51" t="str">
        <f t="shared" ca="1" si="19"/>
        <v/>
      </c>
    </row>
    <row r="134" spans="1:15">
      <c r="A134" s="180" t="str">
        <f t="shared" ca="1" si="11"/>
        <v/>
      </c>
      <c r="B134" s="44" t="str">
        <f t="shared" ca="1" si="12"/>
        <v/>
      </c>
      <c r="C134" s="31" t="str">
        <f t="shared" ca="1" si="13"/>
        <v/>
      </c>
      <c r="D134" s="32" t="str">
        <f t="shared" ca="1" si="14"/>
        <v/>
      </c>
      <c r="E134" s="44" t="str">
        <f t="shared" ca="1" si="15"/>
        <v/>
      </c>
      <c r="F134" s="31" t="str">
        <f t="shared" ca="1" si="16"/>
        <v/>
      </c>
      <c r="G134" s="77" t="str">
        <f t="shared" ca="1" si="17"/>
        <v/>
      </c>
      <c r="J134" s="126">
        <f ca="1"/>
        <v>45855</v>
      </c>
      <c r="K134" s="57">
        <f ca="1"/>
        <v>50.658000000000001</v>
      </c>
      <c r="N134" s="51" t="str">
        <f t="shared" ca="1" si="18"/>
        <v/>
      </c>
      <c r="O134" s="51" t="str">
        <f t="shared" ca="1" si="19"/>
        <v/>
      </c>
    </row>
    <row r="135" spans="1:15">
      <c r="A135" s="180" t="str">
        <f t="shared" ca="1" si="11"/>
        <v/>
      </c>
      <c r="B135" s="44" t="str">
        <f t="shared" ca="1" si="12"/>
        <v/>
      </c>
      <c r="C135" s="31" t="str">
        <f t="shared" ca="1" si="13"/>
        <v/>
      </c>
      <c r="D135" s="32" t="str">
        <f t="shared" ca="1" si="14"/>
        <v/>
      </c>
      <c r="E135" s="44" t="str">
        <f t="shared" ca="1" si="15"/>
        <v/>
      </c>
      <c r="F135" s="31" t="str">
        <f t="shared" ca="1" si="16"/>
        <v/>
      </c>
      <c r="G135" s="77" t="str">
        <f t="shared" ca="1" si="17"/>
        <v/>
      </c>
      <c r="J135" s="126">
        <f ca="1"/>
        <v>45856</v>
      </c>
      <c r="K135" s="57">
        <f ca="1"/>
        <v>50.805</v>
      </c>
      <c r="N135" s="51" t="str">
        <f t="shared" ca="1" si="18"/>
        <v/>
      </c>
      <c r="O135" s="51" t="str">
        <f t="shared" ca="1" si="19"/>
        <v/>
      </c>
    </row>
    <row r="136" spans="1:15">
      <c r="A136" s="180" t="str">
        <f t="shared" ca="1" si="11"/>
        <v/>
      </c>
      <c r="B136" s="44" t="str">
        <f t="shared" ca="1" si="12"/>
        <v/>
      </c>
      <c r="C136" s="31" t="str">
        <f t="shared" ca="1" si="13"/>
        <v/>
      </c>
      <c r="D136" s="32" t="str">
        <f t="shared" ca="1" si="14"/>
        <v/>
      </c>
      <c r="E136" s="44" t="str">
        <f t="shared" ca="1" si="15"/>
        <v/>
      </c>
      <c r="F136" s="31" t="str">
        <f t="shared" ca="1" si="16"/>
        <v/>
      </c>
      <c r="G136" s="77" t="str">
        <f t="shared" ca="1" si="17"/>
        <v/>
      </c>
      <c r="J136" s="126">
        <f ca="1"/>
        <v>45859</v>
      </c>
      <c r="K136" s="57">
        <f ca="1"/>
        <v>50.99</v>
      </c>
      <c r="N136" s="51" t="str">
        <f t="shared" ca="1" si="18"/>
        <v/>
      </c>
      <c r="O136" s="51" t="str">
        <f t="shared" ca="1" si="19"/>
        <v/>
      </c>
    </row>
    <row r="137" spans="1:15">
      <c r="A137" s="180" t="str">
        <f t="shared" ca="1" si="11"/>
        <v/>
      </c>
      <c r="B137" s="44" t="str">
        <f t="shared" ca="1" si="12"/>
        <v/>
      </c>
      <c r="C137" s="31" t="str">
        <f t="shared" ca="1" si="13"/>
        <v/>
      </c>
      <c r="D137" s="32" t="str">
        <f t="shared" ca="1" si="14"/>
        <v/>
      </c>
      <c r="E137" s="44" t="str">
        <f t="shared" ca="1" si="15"/>
        <v/>
      </c>
      <c r="F137" s="31" t="str">
        <f t="shared" ca="1" si="16"/>
        <v/>
      </c>
      <c r="G137" s="77" t="str">
        <f t="shared" ca="1" si="17"/>
        <v/>
      </c>
      <c r="J137" s="126">
        <f ca="1"/>
        <v>45860</v>
      </c>
      <c r="K137" s="57">
        <f ca="1"/>
        <v>51.104999999999997</v>
      </c>
      <c r="N137" s="51" t="str">
        <f t="shared" ca="1" si="18"/>
        <v/>
      </c>
      <c r="O137" s="51" t="str">
        <f t="shared" ca="1" si="19"/>
        <v/>
      </c>
    </row>
    <row r="138" spans="1:15">
      <c r="A138" s="180" t="str">
        <f t="shared" ca="1" si="11"/>
        <v/>
      </c>
      <c r="B138" s="44" t="str">
        <f t="shared" ca="1" si="12"/>
        <v/>
      </c>
      <c r="C138" s="31" t="str">
        <f t="shared" ca="1" si="13"/>
        <v/>
      </c>
      <c r="D138" s="32" t="str">
        <f t="shared" ca="1" si="14"/>
        <v/>
      </c>
      <c r="E138" s="44" t="str">
        <f t="shared" ca="1" si="15"/>
        <v/>
      </c>
      <c r="F138" s="31" t="str">
        <f t="shared" ca="1" si="16"/>
        <v/>
      </c>
      <c r="G138" s="77" t="str">
        <f t="shared" ca="1" si="17"/>
        <v/>
      </c>
      <c r="J138" s="126">
        <f ca="1"/>
        <v>45861</v>
      </c>
      <c r="K138" s="57">
        <f ca="1"/>
        <v>50.115000000000002</v>
      </c>
      <c r="N138" s="51" t="str">
        <f t="shared" ca="1" si="18"/>
        <v/>
      </c>
      <c r="O138" s="51" t="str">
        <f t="shared" ca="1" si="19"/>
        <v/>
      </c>
    </row>
    <row r="139" spans="1:15">
      <c r="A139" s="180" t="str">
        <f t="shared" ca="1" si="11"/>
        <v/>
      </c>
      <c r="B139" s="44" t="str">
        <f t="shared" ca="1" si="12"/>
        <v/>
      </c>
      <c r="C139" s="31" t="str">
        <f t="shared" ca="1" si="13"/>
        <v/>
      </c>
      <c r="D139" s="32" t="str">
        <f t="shared" ca="1" si="14"/>
        <v/>
      </c>
      <c r="E139" s="44" t="str">
        <f t="shared" ca="1" si="15"/>
        <v/>
      </c>
      <c r="F139" s="31" t="str">
        <f t="shared" ca="1" si="16"/>
        <v/>
      </c>
      <c r="G139" s="77" t="str">
        <f t="shared" ca="1" si="17"/>
        <v/>
      </c>
      <c r="J139" s="126">
        <f ca="1"/>
        <v>45862</v>
      </c>
      <c r="K139" s="57">
        <f ca="1"/>
        <v>50.139000000000003</v>
      </c>
      <c r="N139" s="51" t="str">
        <f t="shared" ca="1" si="18"/>
        <v/>
      </c>
      <c r="O139" s="51" t="str">
        <f t="shared" ca="1" si="19"/>
        <v/>
      </c>
    </row>
    <row r="140" spans="1:15">
      <c r="A140" s="180" t="str">
        <f t="shared" ca="1" si="11"/>
        <v/>
      </c>
      <c r="B140" s="44" t="str">
        <f t="shared" ca="1" si="12"/>
        <v/>
      </c>
      <c r="C140" s="31" t="str">
        <f t="shared" ca="1" si="13"/>
        <v/>
      </c>
      <c r="D140" s="32" t="str">
        <f t="shared" ca="1" si="14"/>
        <v/>
      </c>
      <c r="E140" s="44" t="str">
        <f t="shared" ca="1" si="15"/>
        <v/>
      </c>
      <c r="F140" s="31" t="str">
        <f t="shared" ca="1" si="16"/>
        <v/>
      </c>
      <c r="G140" s="77" t="str">
        <f t="shared" ca="1" si="17"/>
        <v/>
      </c>
      <c r="J140" s="126">
        <f ca="1"/>
        <v>45863</v>
      </c>
      <c r="K140" s="57">
        <f ca="1"/>
        <v>50.043999999999997</v>
      </c>
      <c r="N140" s="51" t="str">
        <f t="shared" ca="1" si="18"/>
        <v/>
      </c>
      <c r="O140" s="51" t="str">
        <f t="shared" ca="1" si="19"/>
        <v/>
      </c>
    </row>
    <row r="141" spans="1:15">
      <c r="A141" s="180" t="str">
        <f t="shared" ca="1" si="11"/>
        <v/>
      </c>
      <c r="B141" s="44" t="str">
        <f t="shared" ca="1" si="12"/>
        <v/>
      </c>
      <c r="C141" s="31" t="str">
        <f t="shared" ca="1" si="13"/>
        <v/>
      </c>
      <c r="D141" s="32" t="str">
        <f t="shared" ca="1" si="14"/>
        <v/>
      </c>
      <c r="E141" s="44" t="str">
        <f t="shared" ca="1" si="15"/>
        <v/>
      </c>
      <c r="F141" s="31" t="str">
        <f t="shared" ca="1" si="16"/>
        <v/>
      </c>
      <c r="G141" s="77" t="str">
        <f t="shared" ca="1" si="17"/>
        <v/>
      </c>
      <c r="J141" s="126">
        <f ca="1"/>
        <v>45866</v>
      </c>
      <c r="K141" s="57">
        <f ca="1"/>
        <v>50.25</v>
      </c>
      <c r="N141" s="51" t="str">
        <f t="shared" ca="1" si="18"/>
        <v/>
      </c>
      <c r="O141" s="51" t="str">
        <f t="shared" ca="1" si="19"/>
        <v/>
      </c>
    </row>
    <row r="142" spans="1:15">
      <c r="A142" s="180" t="str">
        <f t="shared" ca="1" si="11"/>
        <v/>
      </c>
      <c r="B142" s="44" t="str">
        <f t="shared" ca="1" si="12"/>
        <v/>
      </c>
      <c r="C142" s="31" t="str">
        <f t="shared" ca="1" si="13"/>
        <v/>
      </c>
      <c r="D142" s="32" t="str">
        <f t="shared" ca="1" si="14"/>
        <v/>
      </c>
      <c r="E142" s="44" t="str">
        <f t="shared" ca="1" si="15"/>
        <v/>
      </c>
      <c r="F142" s="31" t="str">
        <f t="shared" ca="1" si="16"/>
        <v/>
      </c>
      <c r="G142" s="77" t="str">
        <f t="shared" ca="1" si="17"/>
        <v/>
      </c>
      <c r="J142" s="126">
        <f ca="1"/>
        <v>45867</v>
      </c>
      <c r="K142" s="57">
        <f ca="1"/>
        <v>50.933999999999997</v>
      </c>
      <c r="N142" s="51" t="str">
        <f t="shared" ca="1" si="18"/>
        <v/>
      </c>
      <c r="O142" s="51" t="str">
        <f t="shared" ca="1" si="19"/>
        <v/>
      </c>
    </row>
    <row r="143" spans="1:15">
      <c r="A143" s="180" t="str">
        <f t="shared" ca="1" si="11"/>
        <v/>
      </c>
      <c r="B143" s="44" t="str">
        <f t="shared" ca="1" si="12"/>
        <v/>
      </c>
      <c r="C143" s="31" t="str">
        <f t="shared" ca="1" si="13"/>
        <v/>
      </c>
      <c r="D143" s="32" t="str">
        <f t="shared" ca="1" si="14"/>
        <v/>
      </c>
      <c r="E143" s="44" t="str">
        <f t="shared" ca="1" si="15"/>
        <v/>
      </c>
      <c r="F143" s="31" t="str">
        <f t="shared" ca="1" si="16"/>
        <v/>
      </c>
      <c r="G143" s="77" t="str">
        <f t="shared" ca="1" si="17"/>
        <v/>
      </c>
      <c r="J143" s="126">
        <f ca="1"/>
        <v>45868</v>
      </c>
      <c r="K143" s="57">
        <f ca="1"/>
        <v>50.837000000000003</v>
      </c>
      <c r="N143" s="51" t="str">
        <f t="shared" ca="1" si="18"/>
        <v/>
      </c>
      <c r="O143" s="51" t="str">
        <f t="shared" ca="1" si="19"/>
        <v/>
      </c>
    </row>
    <row r="144" spans="1:15">
      <c r="A144" s="180" t="str">
        <f t="shared" ref="A144:A207" ca="1" si="20">IF(AND(ISBLANK(P133), A143 = $P$1),NOW(),IF(ISBLANK(P133),"",P133))</f>
        <v/>
      </c>
      <c r="B144" s="44" t="str">
        <f t="shared" ref="B144:B207" ca="1" si="21">IF(COUNTIF(J:J,A144)=1,VLOOKUP(A144,J:K,2), IF(COUNTIF(J:J,A144)=0,$B$10,""))</f>
        <v/>
      </c>
      <c r="C144" s="31" t="str">
        <f t="shared" ref="C144:C207" ca="1" si="22">IF(ISERROR(B144-2),"",-1*(B144-$B$14)*$B$8*$B$5*10^(-4))</f>
        <v/>
      </c>
      <c r="D144" s="32" t="str">
        <f t="shared" ref="D144:D207" ca="1" si="23">IF(ISERROR(B144-2),"",ROUNDUP(A144-$A$14,0)/360*$B$6*$B$5)</f>
        <v/>
      </c>
      <c r="E144" s="44" t="str">
        <f t="shared" ref="E144:E207" ca="1" si="24">IF(COUNTIF(J:J,A144)=1,VLOOKUP(A144,L:M,2), IF(COUNTIF(J:J,A144)=0,$C$10,""))</f>
        <v/>
      </c>
      <c r="F144" s="31" t="str">
        <f t="shared" ref="F144:F207" ca="1" si="25">IF(ISERROR(B144-2),"",(E144-$E$14)*$C$5*100)</f>
        <v/>
      </c>
      <c r="G144" s="77" t="str">
        <f t="shared" ref="G144:G207" ca="1" si="26">IF(ISERROR(B144-2),"",C144+D144+F144)</f>
        <v/>
      </c>
      <c r="J144" s="126">
        <f ca="1"/>
        <v>45869</v>
      </c>
      <c r="K144" s="57">
        <f ca="1"/>
        <v>51.338999999999999</v>
      </c>
      <c r="N144" s="51" t="str">
        <f t="shared" ca="1" si="18"/>
        <v/>
      </c>
      <c r="O144" s="51" t="str">
        <f t="shared" ca="1" si="19"/>
        <v/>
      </c>
    </row>
    <row r="145" spans="1:15">
      <c r="A145" s="180" t="str">
        <f t="shared" ca="1" si="20"/>
        <v/>
      </c>
      <c r="B145" s="44" t="str">
        <f t="shared" ca="1" si="21"/>
        <v/>
      </c>
      <c r="C145" s="31" t="str">
        <f t="shared" ca="1" si="22"/>
        <v/>
      </c>
      <c r="D145" s="32" t="str">
        <f t="shared" ca="1" si="23"/>
        <v/>
      </c>
      <c r="E145" s="44" t="str">
        <f t="shared" ca="1" si="24"/>
        <v/>
      </c>
      <c r="F145" s="31" t="str">
        <f t="shared" ca="1" si="25"/>
        <v/>
      </c>
      <c r="G145" s="77" t="str">
        <f t="shared" ca="1" si="26"/>
        <v/>
      </c>
      <c r="J145" s="126">
        <f ca="1"/>
        <v>45870</v>
      </c>
      <c r="K145" s="57">
        <f ca="1"/>
        <v>53.94</v>
      </c>
      <c r="N145" s="51" t="str">
        <f t="shared" ca="1" si="18"/>
        <v/>
      </c>
      <c r="O145" s="51" t="str">
        <f t="shared" ca="1" si="19"/>
        <v/>
      </c>
    </row>
    <row r="146" spans="1:15">
      <c r="A146" s="180" t="str">
        <f t="shared" ca="1" si="20"/>
        <v/>
      </c>
      <c r="B146" s="44" t="str">
        <f t="shared" ca="1" si="21"/>
        <v/>
      </c>
      <c r="C146" s="31" t="str">
        <f t="shared" ca="1" si="22"/>
        <v/>
      </c>
      <c r="D146" s="32" t="str">
        <f t="shared" ca="1" si="23"/>
        <v/>
      </c>
      <c r="E146" s="44" t="str">
        <f t="shared" ca="1" si="24"/>
        <v/>
      </c>
      <c r="F146" s="31" t="str">
        <f t="shared" ca="1" si="25"/>
        <v/>
      </c>
      <c r="G146" s="77" t="str">
        <f t="shared" ca="1" si="26"/>
        <v/>
      </c>
      <c r="J146" s="126">
        <f ca="1"/>
        <v>45873</v>
      </c>
      <c r="K146" s="57">
        <f ca="1"/>
        <v>51.886000000000003</v>
      </c>
      <c r="N146" s="51" t="str">
        <f t="shared" ca="1" si="18"/>
        <v/>
      </c>
      <c r="O146" s="51" t="str">
        <f t="shared" ca="1" si="19"/>
        <v/>
      </c>
    </row>
    <row r="147" spans="1:15">
      <c r="A147" s="180" t="str">
        <f t="shared" ca="1" si="20"/>
        <v/>
      </c>
      <c r="B147" s="44" t="str">
        <f t="shared" ca="1" si="21"/>
        <v/>
      </c>
      <c r="C147" s="31" t="str">
        <f t="shared" ca="1" si="22"/>
        <v/>
      </c>
      <c r="D147" s="32" t="str">
        <f t="shared" ca="1" si="23"/>
        <v/>
      </c>
      <c r="E147" s="44" t="str">
        <f t="shared" ca="1" si="24"/>
        <v/>
      </c>
      <c r="F147" s="31" t="str">
        <f t="shared" ca="1" si="25"/>
        <v/>
      </c>
      <c r="G147" s="77" t="str">
        <f t="shared" ca="1" si="26"/>
        <v/>
      </c>
      <c r="J147" s="126">
        <f ca="1"/>
        <v>45874</v>
      </c>
      <c r="K147" s="57">
        <f ca="1"/>
        <v>52.518999999999998</v>
      </c>
      <c r="N147" s="51" t="str">
        <f t="shared" ca="1" si="18"/>
        <v/>
      </c>
      <c r="O147" s="51" t="str">
        <f t="shared" ca="1" si="19"/>
        <v/>
      </c>
    </row>
    <row r="148" spans="1:15">
      <c r="A148" s="180" t="str">
        <f t="shared" ca="1" si="20"/>
        <v/>
      </c>
      <c r="B148" s="44" t="str">
        <f t="shared" ca="1" si="21"/>
        <v/>
      </c>
      <c r="C148" s="31" t="str">
        <f t="shared" ca="1" si="22"/>
        <v/>
      </c>
      <c r="D148" s="32" t="str">
        <f t="shared" ca="1" si="23"/>
        <v/>
      </c>
      <c r="E148" s="44" t="str">
        <f t="shared" ca="1" si="24"/>
        <v/>
      </c>
      <c r="F148" s="31" t="str">
        <f t="shared" ca="1" si="25"/>
        <v/>
      </c>
      <c r="G148" s="77" t="str">
        <f t="shared" ca="1" si="26"/>
        <v/>
      </c>
      <c r="J148" s="126">
        <f ca="1"/>
        <v>45875</v>
      </c>
      <c r="K148" s="57">
        <f ca="1"/>
        <v>52.03</v>
      </c>
      <c r="N148" s="51" t="str">
        <f t="shared" ca="1" si="18"/>
        <v/>
      </c>
      <c r="O148" s="51" t="str">
        <f t="shared" ca="1" si="19"/>
        <v/>
      </c>
    </row>
    <row r="149" spans="1:15">
      <c r="A149" s="180" t="str">
        <f t="shared" ca="1" si="20"/>
        <v/>
      </c>
      <c r="B149" s="44" t="str">
        <f t="shared" ca="1" si="21"/>
        <v/>
      </c>
      <c r="C149" s="31" t="str">
        <f t="shared" ca="1" si="22"/>
        <v/>
      </c>
      <c r="D149" s="32" t="str">
        <f t="shared" ca="1" si="23"/>
        <v/>
      </c>
      <c r="E149" s="44" t="str">
        <f t="shared" ca="1" si="24"/>
        <v/>
      </c>
      <c r="F149" s="31" t="str">
        <f t="shared" ca="1" si="25"/>
        <v/>
      </c>
      <c r="G149" s="77" t="str">
        <f t="shared" ca="1" si="26"/>
        <v/>
      </c>
      <c r="J149" s="126">
        <f ca="1"/>
        <v>45876</v>
      </c>
      <c r="K149" s="57">
        <f ca="1"/>
        <v>51.976999999999997</v>
      </c>
      <c r="N149" s="51" t="str">
        <f t="shared" ca="1" si="18"/>
        <v/>
      </c>
      <c r="O149" s="51" t="str">
        <f t="shared" ca="1" si="19"/>
        <v/>
      </c>
    </row>
    <row r="150" spans="1:15">
      <c r="A150" s="180" t="str">
        <f t="shared" ca="1" si="20"/>
        <v/>
      </c>
      <c r="B150" s="44" t="str">
        <f t="shared" ca="1" si="21"/>
        <v/>
      </c>
      <c r="C150" s="31" t="str">
        <f t="shared" ca="1" si="22"/>
        <v/>
      </c>
      <c r="D150" s="32" t="str">
        <f t="shared" ca="1" si="23"/>
        <v/>
      </c>
      <c r="E150" s="44" t="str">
        <f t="shared" ca="1" si="24"/>
        <v/>
      </c>
      <c r="F150" s="31" t="str">
        <f t="shared" ca="1" si="25"/>
        <v/>
      </c>
      <c r="G150" s="77" t="str">
        <f t="shared" ca="1" si="26"/>
        <v/>
      </c>
      <c r="J150" s="126">
        <f ca="1"/>
        <v>45877</v>
      </c>
      <c r="K150" s="57">
        <f ca="1"/>
        <v>51.043999999999997</v>
      </c>
      <c r="N150" s="51" t="str">
        <f t="shared" ca="1" si="18"/>
        <v/>
      </c>
      <c r="O150" s="51" t="str">
        <f t="shared" ca="1" si="19"/>
        <v/>
      </c>
    </row>
    <row r="151" spans="1:15">
      <c r="A151" s="180" t="str">
        <f t="shared" ca="1" si="20"/>
        <v/>
      </c>
      <c r="B151" s="44" t="str">
        <f t="shared" ca="1" si="21"/>
        <v/>
      </c>
      <c r="C151" s="31" t="str">
        <f t="shared" ca="1" si="22"/>
        <v/>
      </c>
      <c r="D151" s="32" t="str">
        <f t="shared" ca="1" si="23"/>
        <v/>
      </c>
      <c r="E151" s="44" t="str">
        <f t="shared" ca="1" si="24"/>
        <v/>
      </c>
      <c r="F151" s="31" t="str">
        <f t="shared" ca="1" si="25"/>
        <v/>
      </c>
      <c r="G151" s="77" t="str">
        <f t="shared" ca="1" si="26"/>
        <v/>
      </c>
      <c r="J151" s="126">
        <f ca="1"/>
        <v>45880</v>
      </c>
      <c r="K151" s="57">
        <f ca="1"/>
        <v>51.491999999999997</v>
      </c>
      <c r="N151" s="51" t="str">
        <f t="shared" ca="1" si="18"/>
        <v/>
      </c>
      <c r="O151" s="51" t="str">
        <f t="shared" ca="1" si="19"/>
        <v/>
      </c>
    </row>
    <row r="152" spans="1:15">
      <c r="A152" s="180" t="str">
        <f t="shared" ca="1" si="20"/>
        <v/>
      </c>
      <c r="B152" s="44" t="str">
        <f t="shared" ca="1" si="21"/>
        <v/>
      </c>
      <c r="C152" s="31" t="str">
        <f t="shared" ca="1" si="22"/>
        <v/>
      </c>
      <c r="D152" s="32" t="str">
        <f t="shared" ca="1" si="23"/>
        <v/>
      </c>
      <c r="E152" s="44" t="str">
        <f t="shared" ca="1" si="24"/>
        <v/>
      </c>
      <c r="F152" s="31" t="str">
        <f t="shared" ca="1" si="25"/>
        <v/>
      </c>
      <c r="G152" s="77" t="str">
        <f t="shared" ca="1" si="26"/>
        <v/>
      </c>
      <c r="J152" s="126">
        <f ca="1"/>
        <v>45881</v>
      </c>
      <c r="K152" s="57">
        <f ca="1"/>
        <v>50.103999999999999</v>
      </c>
      <c r="N152" s="51" t="str">
        <f t="shared" ca="1" si="18"/>
        <v/>
      </c>
      <c r="O152" s="51" t="str">
        <f t="shared" ca="1" si="19"/>
        <v/>
      </c>
    </row>
    <row r="153" spans="1:15">
      <c r="A153" s="180" t="str">
        <f t="shared" ca="1" si="20"/>
        <v/>
      </c>
      <c r="B153" s="44" t="str">
        <f t="shared" ca="1" si="21"/>
        <v/>
      </c>
      <c r="C153" s="31" t="str">
        <f t="shared" ca="1" si="22"/>
        <v/>
      </c>
      <c r="D153" s="32" t="str">
        <f t="shared" ca="1" si="23"/>
        <v/>
      </c>
      <c r="E153" s="44" t="str">
        <f t="shared" ca="1" si="24"/>
        <v/>
      </c>
      <c r="F153" s="31" t="str">
        <f t="shared" ca="1" si="25"/>
        <v/>
      </c>
      <c r="G153" s="77" t="str">
        <f t="shared" ca="1" si="26"/>
        <v/>
      </c>
      <c r="J153" s="126">
        <f ca="1"/>
        <v>45882</v>
      </c>
      <c r="K153" s="57">
        <f ca="1"/>
        <v>49.718000000000004</v>
      </c>
      <c r="N153" s="51">
        <f t="shared" ca="1" si="18"/>
        <v>45882</v>
      </c>
      <c r="O153" s="51" t="str">
        <f t="shared" ca="1" si="19"/>
        <v/>
      </c>
    </row>
    <row r="154" spans="1:15">
      <c r="A154" s="180" t="str">
        <f t="shared" ca="1" si="20"/>
        <v/>
      </c>
      <c r="B154" s="44" t="str">
        <f t="shared" ca="1" si="21"/>
        <v/>
      </c>
      <c r="C154" s="31" t="str">
        <f t="shared" ca="1" si="22"/>
        <v/>
      </c>
      <c r="D154" s="32" t="str">
        <f t="shared" ca="1" si="23"/>
        <v/>
      </c>
      <c r="E154" s="44" t="str">
        <f t="shared" ca="1" si="24"/>
        <v/>
      </c>
      <c r="F154" s="31" t="str">
        <f t="shared" ca="1" si="25"/>
        <v/>
      </c>
      <c r="G154" s="77" t="str">
        <f t="shared" ca="1" si="26"/>
        <v/>
      </c>
      <c r="J154" s="126">
        <f ca="1"/>
        <v>45883</v>
      </c>
      <c r="K154" s="57">
        <f ca="1"/>
        <v>49.960999999999999</v>
      </c>
      <c r="N154" s="51">
        <f t="shared" ca="1" si="18"/>
        <v>45883</v>
      </c>
      <c r="O154" s="51" t="str">
        <f t="shared" ca="1" si="19"/>
        <v/>
      </c>
    </row>
    <row r="155" spans="1:15">
      <c r="A155" s="180" t="str">
        <f t="shared" ca="1" si="20"/>
        <v/>
      </c>
      <c r="B155" s="44" t="str">
        <f t="shared" ca="1" si="21"/>
        <v/>
      </c>
      <c r="C155" s="31" t="str">
        <f t="shared" ca="1" si="22"/>
        <v/>
      </c>
      <c r="D155" s="32" t="str">
        <f t="shared" ca="1" si="23"/>
        <v/>
      </c>
      <c r="E155" s="44" t="str">
        <f t="shared" ca="1" si="24"/>
        <v/>
      </c>
      <c r="F155" s="31" t="str">
        <f t="shared" ca="1" si="25"/>
        <v/>
      </c>
      <c r="G155" s="77" t="str">
        <f t="shared" ca="1" si="26"/>
        <v/>
      </c>
      <c r="J155" s="126">
        <f ca="1"/>
        <v>45884</v>
      </c>
      <c r="K155" s="57">
        <f ca="1"/>
        <v>50.036000000000001</v>
      </c>
      <c r="N155" s="51" t="str">
        <f t="shared" ca="1" si="18"/>
        <v/>
      </c>
      <c r="O155" s="51" t="str">
        <f t="shared" ca="1" si="19"/>
        <v/>
      </c>
    </row>
    <row r="156" spans="1:15">
      <c r="A156" s="180" t="str">
        <f t="shared" ca="1" si="20"/>
        <v/>
      </c>
      <c r="B156" s="44" t="str">
        <f t="shared" ca="1" si="21"/>
        <v/>
      </c>
      <c r="C156" s="31" t="str">
        <f t="shared" ca="1" si="22"/>
        <v/>
      </c>
      <c r="D156" s="32" t="str">
        <f t="shared" ca="1" si="23"/>
        <v/>
      </c>
      <c r="E156" s="44" t="str">
        <f t="shared" ca="1" si="24"/>
        <v/>
      </c>
      <c r="F156" s="31" t="str">
        <f t="shared" ca="1" si="25"/>
        <v/>
      </c>
      <c r="G156" s="77" t="str">
        <f t="shared" ca="1" si="26"/>
        <v/>
      </c>
      <c r="J156" s="126">
        <f ca="1"/>
        <v>45887</v>
      </c>
      <c r="K156" s="57">
        <f ca="1"/>
        <v>50.034999999999997</v>
      </c>
      <c r="N156" s="51">
        <f t="shared" ca="1" si="18"/>
        <v>45887</v>
      </c>
      <c r="O156" s="51" t="str">
        <f t="shared" ca="1" si="19"/>
        <v/>
      </c>
    </row>
    <row r="157" spans="1:15">
      <c r="A157" s="180" t="str">
        <f t="shared" ca="1" si="20"/>
        <v/>
      </c>
      <c r="B157" s="44" t="str">
        <f t="shared" ca="1" si="21"/>
        <v/>
      </c>
      <c r="C157" s="31" t="str">
        <f t="shared" ca="1" si="22"/>
        <v/>
      </c>
      <c r="D157" s="32" t="str">
        <f t="shared" ca="1" si="23"/>
        <v/>
      </c>
      <c r="E157" s="44" t="str">
        <f t="shared" ca="1" si="24"/>
        <v/>
      </c>
      <c r="F157" s="31" t="str">
        <f t="shared" ca="1" si="25"/>
        <v/>
      </c>
      <c r="G157" s="77" t="str">
        <f t="shared" ca="1" si="26"/>
        <v/>
      </c>
      <c r="J157" s="126">
        <f ca="1"/>
        <v>45888</v>
      </c>
      <c r="K157" s="57">
        <f ca="1"/>
        <v>50.387999999999998</v>
      </c>
      <c r="N157" s="51" t="str">
        <f t="shared" ca="1" si="18"/>
        <v/>
      </c>
      <c r="O157" s="51" t="str">
        <f t="shared" ca="1" si="19"/>
        <v/>
      </c>
    </row>
    <row r="158" spans="1:15">
      <c r="A158" s="180" t="str">
        <f t="shared" ca="1" si="20"/>
        <v/>
      </c>
      <c r="B158" s="44" t="str">
        <f t="shared" ca="1" si="21"/>
        <v/>
      </c>
      <c r="C158" s="31" t="str">
        <f t="shared" ca="1" si="22"/>
        <v/>
      </c>
      <c r="D158" s="32" t="str">
        <f t="shared" ca="1" si="23"/>
        <v/>
      </c>
      <c r="E158" s="44" t="str">
        <f t="shared" ca="1" si="24"/>
        <v/>
      </c>
      <c r="F158" s="31" t="str">
        <f t="shared" ca="1" si="25"/>
        <v/>
      </c>
      <c r="G158" s="77" t="str">
        <f t="shared" ca="1" si="26"/>
        <v/>
      </c>
      <c r="J158" s="126">
        <f ca="1"/>
        <v>45889</v>
      </c>
      <c r="K158" s="57">
        <f ca="1"/>
        <v>50.752000000000002</v>
      </c>
      <c r="N158" s="51" t="str">
        <f t="shared" ca="1" si="18"/>
        <v/>
      </c>
      <c r="O158" s="51" t="str">
        <f t="shared" ca="1" si="19"/>
        <v/>
      </c>
    </row>
    <row r="159" spans="1:15">
      <c r="A159" s="180" t="str">
        <f t="shared" ca="1" si="20"/>
        <v/>
      </c>
      <c r="B159" s="44" t="str">
        <f t="shared" ca="1" si="21"/>
        <v/>
      </c>
      <c r="C159" s="31" t="str">
        <f t="shared" ca="1" si="22"/>
        <v/>
      </c>
      <c r="D159" s="32" t="str">
        <f t="shared" ca="1" si="23"/>
        <v/>
      </c>
      <c r="E159" s="44" t="str">
        <f t="shared" ca="1" si="24"/>
        <v/>
      </c>
      <c r="F159" s="31" t="str">
        <f t="shared" ca="1" si="25"/>
        <v/>
      </c>
      <c r="G159" s="77" t="str">
        <f t="shared" ca="1" si="26"/>
        <v/>
      </c>
      <c r="J159" s="126">
        <f ca="1"/>
        <v>45890</v>
      </c>
      <c r="K159" s="57">
        <f ca="1"/>
        <v>51.588000000000001</v>
      </c>
      <c r="N159" s="51" t="str">
        <f t="shared" ca="1" si="18"/>
        <v/>
      </c>
      <c r="O159" s="51" t="str">
        <f t="shared" ca="1" si="19"/>
        <v/>
      </c>
    </row>
    <row r="160" spans="1:15">
      <c r="A160" s="180" t="str">
        <f t="shared" ca="1" si="20"/>
        <v/>
      </c>
      <c r="B160" s="44" t="str">
        <f t="shared" ca="1" si="21"/>
        <v/>
      </c>
      <c r="C160" s="31" t="str">
        <f t="shared" ca="1" si="22"/>
        <v/>
      </c>
      <c r="D160" s="32" t="str">
        <f t="shared" ca="1" si="23"/>
        <v/>
      </c>
      <c r="E160" s="44" t="str">
        <f t="shared" ca="1" si="24"/>
        <v/>
      </c>
      <c r="F160" s="31" t="str">
        <f t="shared" ca="1" si="25"/>
        <v/>
      </c>
      <c r="G160" s="77" t="str">
        <f t="shared" ca="1" si="26"/>
        <v/>
      </c>
      <c r="J160" s="126">
        <f ca="1"/>
        <v>45891</v>
      </c>
      <c r="K160" s="57">
        <f ca="1"/>
        <v>49.064999999999998</v>
      </c>
      <c r="N160" s="51" t="str">
        <f t="shared" ca="1" si="18"/>
        <v/>
      </c>
      <c r="O160" s="51" t="str">
        <f t="shared" ca="1" si="19"/>
        <v/>
      </c>
    </row>
    <row r="161" spans="1:15">
      <c r="A161" s="180" t="str">
        <f t="shared" ca="1" si="20"/>
        <v/>
      </c>
      <c r="B161" s="44" t="str">
        <f t="shared" ca="1" si="21"/>
        <v/>
      </c>
      <c r="C161" s="31" t="str">
        <f t="shared" ca="1" si="22"/>
        <v/>
      </c>
      <c r="D161" s="32" t="str">
        <f t="shared" ca="1" si="23"/>
        <v/>
      </c>
      <c r="E161" s="44" t="str">
        <f t="shared" ca="1" si="24"/>
        <v/>
      </c>
      <c r="F161" s="31" t="str">
        <f t="shared" ca="1" si="25"/>
        <v/>
      </c>
      <c r="G161" s="77" t="str">
        <f t="shared" ca="1" si="26"/>
        <v/>
      </c>
      <c r="J161" s="126">
        <f ca="1"/>
        <v>45894</v>
      </c>
      <c r="K161" s="57">
        <f ca="1"/>
        <v>49.643999999999998</v>
      </c>
      <c r="N161" s="51" t="str">
        <f t="shared" ca="1" si="18"/>
        <v/>
      </c>
      <c r="O161" s="51" t="str">
        <f t="shared" ca="1" si="19"/>
        <v/>
      </c>
    </row>
    <row r="162" spans="1:15">
      <c r="A162" s="180" t="str">
        <f t="shared" ca="1" si="20"/>
        <v/>
      </c>
      <c r="B162" s="44" t="str">
        <f t="shared" ca="1" si="21"/>
        <v/>
      </c>
      <c r="C162" s="31" t="str">
        <f t="shared" ca="1" si="22"/>
        <v/>
      </c>
      <c r="D162" s="32" t="str">
        <f t="shared" ca="1" si="23"/>
        <v/>
      </c>
      <c r="E162" s="44" t="str">
        <f t="shared" ca="1" si="24"/>
        <v/>
      </c>
      <c r="F162" s="31" t="str">
        <f t="shared" ca="1" si="25"/>
        <v/>
      </c>
      <c r="G162" s="77" t="str">
        <f t="shared" ca="1" si="26"/>
        <v/>
      </c>
      <c r="J162" s="126">
        <f ca="1"/>
        <v>45895</v>
      </c>
      <c r="K162" s="57">
        <f ca="1"/>
        <v>49.65</v>
      </c>
      <c r="N162" s="51" t="str">
        <f t="shared" ca="1" si="18"/>
        <v/>
      </c>
      <c r="O162" s="51" t="str">
        <f t="shared" ca="1" si="19"/>
        <v/>
      </c>
    </row>
    <row r="163" spans="1:15">
      <c r="A163" s="180" t="str">
        <f t="shared" ca="1" si="20"/>
        <v/>
      </c>
      <c r="B163" s="44" t="str">
        <f t="shared" ca="1" si="21"/>
        <v/>
      </c>
      <c r="C163" s="31" t="str">
        <f t="shared" ca="1" si="22"/>
        <v/>
      </c>
      <c r="D163" s="32" t="str">
        <f t="shared" ca="1" si="23"/>
        <v/>
      </c>
      <c r="E163" s="44" t="str">
        <f t="shared" ca="1" si="24"/>
        <v/>
      </c>
      <c r="F163" s="31" t="str">
        <f t="shared" ca="1" si="25"/>
        <v/>
      </c>
      <c r="G163" s="77" t="str">
        <f t="shared" ca="1" si="26"/>
        <v/>
      </c>
      <c r="J163" s="126">
        <f ca="1"/>
        <v>45896</v>
      </c>
      <c r="K163" s="57">
        <f ca="1"/>
        <v>50.3</v>
      </c>
      <c r="N163" s="51" t="str">
        <f t="shared" ca="1" si="18"/>
        <v/>
      </c>
      <c r="O163" s="51" t="str">
        <f t="shared" ca="1" si="19"/>
        <v/>
      </c>
    </row>
    <row r="164" spans="1:15">
      <c r="A164" s="180" t="str">
        <f t="shared" ca="1" si="20"/>
        <v/>
      </c>
      <c r="B164" s="44" t="str">
        <f t="shared" ca="1" si="21"/>
        <v/>
      </c>
      <c r="C164" s="31" t="str">
        <f t="shared" ca="1" si="22"/>
        <v/>
      </c>
      <c r="D164" s="32" t="str">
        <f t="shared" ca="1" si="23"/>
        <v/>
      </c>
      <c r="E164" s="44" t="str">
        <f t="shared" ca="1" si="24"/>
        <v/>
      </c>
      <c r="F164" s="31" t="str">
        <f t="shared" ca="1" si="25"/>
        <v/>
      </c>
      <c r="G164" s="77" t="str">
        <f t="shared" ca="1" si="26"/>
        <v/>
      </c>
      <c r="J164" s="126">
        <f ca="1"/>
        <v>45897</v>
      </c>
      <c r="K164" s="57">
        <f ca="1"/>
        <v>50.12</v>
      </c>
      <c r="N164" s="51" t="str">
        <f t="shared" ca="1" si="18"/>
        <v/>
      </c>
      <c r="O164" s="51" t="str">
        <f t="shared" ca="1" si="19"/>
        <v/>
      </c>
    </row>
    <row r="165" spans="1:15">
      <c r="A165" s="180" t="str">
        <f t="shared" ca="1" si="20"/>
        <v/>
      </c>
      <c r="B165" s="44" t="str">
        <f t="shared" ca="1" si="21"/>
        <v/>
      </c>
      <c r="C165" s="31" t="str">
        <f t="shared" ca="1" si="22"/>
        <v/>
      </c>
      <c r="D165" s="32" t="str">
        <f t="shared" ca="1" si="23"/>
        <v/>
      </c>
      <c r="E165" s="44" t="str">
        <f t="shared" ca="1" si="24"/>
        <v/>
      </c>
      <c r="F165" s="31" t="str">
        <f t="shared" ca="1" si="25"/>
        <v/>
      </c>
      <c r="G165" s="77" t="str">
        <f t="shared" ca="1" si="26"/>
        <v/>
      </c>
      <c r="J165" s="126">
        <f ca="1"/>
        <v>45898</v>
      </c>
      <c r="K165" s="57">
        <f ca="1"/>
        <v>50.957999999999998</v>
      </c>
      <c r="N165" s="51" t="str">
        <f t="shared" ca="1" si="18"/>
        <v/>
      </c>
      <c r="O165" s="51" t="str">
        <f t="shared" ca="1" si="19"/>
        <v/>
      </c>
    </row>
    <row r="166" spans="1:15">
      <c r="A166" s="180" t="str">
        <f t="shared" ca="1" si="20"/>
        <v/>
      </c>
      <c r="B166" s="44" t="str">
        <f t="shared" ca="1" si="21"/>
        <v/>
      </c>
      <c r="C166" s="31" t="str">
        <f t="shared" ca="1" si="22"/>
        <v/>
      </c>
      <c r="D166" s="32" t="str">
        <f t="shared" ca="1" si="23"/>
        <v/>
      </c>
      <c r="E166" s="44" t="str">
        <f t="shared" ca="1" si="24"/>
        <v/>
      </c>
      <c r="F166" s="31" t="str">
        <f t="shared" ca="1" si="25"/>
        <v/>
      </c>
      <c r="G166" s="77" t="str">
        <f t="shared" ca="1" si="26"/>
        <v/>
      </c>
      <c r="J166" s="126">
        <f ca="1"/>
        <v>45902</v>
      </c>
      <c r="K166" s="57">
        <f ca="1"/>
        <v>51.023000000000003</v>
      </c>
      <c r="N166" s="51" t="str">
        <f t="shared" ca="1" si="18"/>
        <v/>
      </c>
      <c r="O166" s="51" t="str">
        <f t="shared" ca="1" si="19"/>
        <v/>
      </c>
    </row>
    <row r="167" spans="1:15">
      <c r="A167" s="180" t="str">
        <f t="shared" ca="1" si="20"/>
        <v/>
      </c>
      <c r="B167" s="44" t="str">
        <f t="shared" ca="1" si="21"/>
        <v/>
      </c>
      <c r="C167" s="31" t="str">
        <f t="shared" ca="1" si="22"/>
        <v/>
      </c>
      <c r="D167" s="32" t="str">
        <f t="shared" ca="1" si="23"/>
        <v/>
      </c>
      <c r="E167" s="44" t="str">
        <f t="shared" ca="1" si="24"/>
        <v/>
      </c>
      <c r="F167" s="31" t="str">
        <f t="shared" ca="1" si="25"/>
        <v/>
      </c>
      <c r="G167" s="77" t="str">
        <f t="shared" ca="1" si="26"/>
        <v/>
      </c>
      <c r="J167" s="126">
        <f ca="1"/>
        <v>45903</v>
      </c>
      <c r="K167" s="57">
        <f ca="1"/>
        <v>50.9</v>
      </c>
      <c r="N167" s="51" t="str">
        <f t="shared" ca="1" si="18"/>
        <v/>
      </c>
      <c r="O167" s="51" t="str">
        <f t="shared" ca="1" si="19"/>
        <v/>
      </c>
    </row>
    <row r="168" spans="1:15">
      <c r="A168" s="180" t="str">
        <f t="shared" ca="1" si="20"/>
        <v/>
      </c>
      <c r="B168" s="44" t="str">
        <f t="shared" ca="1" si="21"/>
        <v/>
      </c>
      <c r="C168" s="31" t="str">
        <f t="shared" ca="1" si="22"/>
        <v/>
      </c>
      <c r="D168" s="32" t="str">
        <f t="shared" ca="1" si="23"/>
        <v/>
      </c>
      <c r="E168" s="44" t="str">
        <f t="shared" ca="1" si="24"/>
        <v/>
      </c>
      <c r="F168" s="31" t="str">
        <f t="shared" ca="1" si="25"/>
        <v/>
      </c>
      <c r="G168" s="77" t="str">
        <f t="shared" ca="1" si="26"/>
        <v/>
      </c>
      <c r="J168" s="126">
        <f ca="1"/>
        <v>45904</v>
      </c>
      <c r="K168" s="57">
        <f ca="1"/>
        <v>49.542000000000002</v>
      </c>
      <c r="N168" s="51" t="str">
        <f t="shared" ca="1" si="18"/>
        <v/>
      </c>
      <c r="O168" s="51" t="str">
        <f t="shared" ca="1" si="19"/>
        <v/>
      </c>
    </row>
    <row r="169" spans="1:15">
      <c r="A169" s="180" t="str">
        <f t="shared" ca="1" si="20"/>
        <v/>
      </c>
      <c r="B169" s="44" t="str">
        <f t="shared" ca="1" si="21"/>
        <v/>
      </c>
      <c r="C169" s="31" t="str">
        <f t="shared" ca="1" si="22"/>
        <v/>
      </c>
      <c r="D169" s="32" t="str">
        <f t="shared" ca="1" si="23"/>
        <v/>
      </c>
      <c r="E169" s="44" t="str">
        <f t="shared" ca="1" si="24"/>
        <v/>
      </c>
      <c r="F169" s="31" t="str">
        <f t="shared" ca="1" si="25"/>
        <v/>
      </c>
      <c r="G169" s="77" t="str">
        <f t="shared" ca="1" si="26"/>
        <v/>
      </c>
      <c r="J169" s="126">
        <f ca="1"/>
        <v>45905</v>
      </c>
      <c r="K169" s="57">
        <f ca="1"/>
        <v>49.9</v>
      </c>
      <c r="N169" s="51" t="str">
        <f t="shared" ca="1" si="18"/>
        <v/>
      </c>
      <c r="O169" s="51" t="str">
        <f t="shared" ca="1" si="19"/>
        <v/>
      </c>
    </row>
    <row r="170" spans="1:15">
      <c r="A170" s="180" t="str">
        <f t="shared" ca="1" si="20"/>
        <v/>
      </c>
      <c r="B170" s="44" t="str">
        <f t="shared" ca="1" si="21"/>
        <v/>
      </c>
      <c r="C170" s="31" t="str">
        <f t="shared" ca="1" si="22"/>
        <v/>
      </c>
      <c r="D170" s="32" t="str">
        <f t="shared" ca="1" si="23"/>
        <v/>
      </c>
      <c r="E170" s="44" t="str">
        <f t="shared" ca="1" si="24"/>
        <v/>
      </c>
      <c r="F170" s="31" t="str">
        <f t="shared" ca="1" si="25"/>
        <v/>
      </c>
      <c r="G170" s="77" t="str">
        <f t="shared" ca="1" si="26"/>
        <v/>
      </c>
      <c r="J170" s="126">
        <f ca="1"/>
        <v>45908</v>
      </c>
      <c r="K170" s="57">
        <f ca="1"/>
        <v>49.997</v>
      </c>
      <c r="N170" s="51" t="str">
        <f t="shared" ca="1" si="18"/>
        <v/>
      </c>
      <c r="O170" s="51" t="str">
        <f t="shared" ca="1" si="19"/>
        <v/>
      </c>
    </row>
    <row r="171" spans="1:15">
      <c r="A171" s="180" t="str">
        <f t="shared" ca="1" si="20"/>
        <v/>
      </c>
      <c r="B171" s="44" t="str">
        <f t="shared" ca="1" si="21"/>
        <v/>
      </c>
      <c r="C171" s="31" t="str">
        <f t="shared" ca="1" si="22"/>
        <v/>
      </c>
      <c r="D171" s="32" t="str">
        <f t="shared" ca="1" si="23"/>
        <v/>
      </c>
      <c r="E171" s="44" t="str">
        <f t="shared" ca="1" si="24"/>
        <v/>
      </c>
      <c r="F171" s="31" t="str">
        <f t="shared" ca="1" si="25"/>
        <v/>
      </c>
      <c r="G171" s="77" t="str">
        <f t="shared" ca="1" si="26"/>
        <v/>
      </c>
      <c r="J171" s="126">
        <f ca="1"/>
        <v>45909</v>
      </c>
      <c r="K171" s="57">
        <f ca="1"/>
        <v>49.539000000000001</v>
      </c>
      <c r="N171" s="51" t="str">
        <f t="shared" ca="1" si="18"/>
        <v/>
      </c>
      <c r="O171" s="51" t="str">
        <f t="shared" ca="1" si="19"/>
        <v/>
      </c>
    </row>
    <row r="172" spans="1:15">
      <c r="A172" s="180" t="str">
        <f t="shared" ca="1" si="20"/>
        <v/>
      </c>
      <c r="B172" s="44" t="str">
        <f t="shared" ca="1" si="21"/>
        <v/>
      </c>
      <c r="C172" s="31" t="str">
        <f t="shared" ca="1" si="22"/>
        <v/>
      </c>
      <c r="D172" s="32" t="str">
        <f t="shared" ca="1" si="23"/>
        <v/>
      </c>
      <c r="E172" s="44" t="str">
        <f t="shared" ca="1" si="24"/>
        <v/>
      </c>
      <c r="F172" s="31" t="str">
        <f t="shared" ca="1" si="25"/>
        <v/>
      </c>
      <c r="G172" s="77" t="str">
        <f t="shared" ca="1" si="26"/>
        <v/>
      </c>
      <c r="J172" s="126">
        <f ca="1"/>
        <v>45910</v>
      </c>
      <c r="K172" s="57">
        <f ca="1"/>
        <v>48.988</v>
      </c>
      <c r="N172" s="51" t="str">
        <f t="shared" ca="1" si="18"/>
        <v/>
      </c>
      <c r="O172" s="51" t="str">
        <f t="shared" ca="1" si="19"/>
        <v/>
      </c>
    </row>
    <row r="173" spans="1:15">
      <c r="A173" s="180" t="str">
        <f t="shared" ca="1" si="20"/>
        <v/>
      </c>
      <c r="B173" s="44" t="str">
        <f t="shared" ca="1" si="21"/>
        <v/>
      </c>
      <c r="C173" s="31" t="str">
        <f t="shared" ca="1" si="22"/>
        <v/>
      </c>
      <c r="D173" s="32" t="str">
        <f t="shared" ca="1" si="23"/>
        <v/>
      </c>
      <c r="E173" s="44" t="str">
        <f t="shared" ca="1" si="24"/>
        <v/>
      </c>
      <c r="F173" s="31" t="str">
        <f t="shared" ca="1" si="25"/>
        <v/>
      </c>
      <c r="G173" s="77" t="str">
        <f t="shared" ca="1" si="26"/>
        <v/>
      </c>
      <c r="J173" s="126">
        <f ca="1"/>
        <v>45911</v>
      </c>
      <c r="K173" s="57">
        <f ca="1"/>
        <v>47.709000000000003</v>
      </c>
      <c r="N173" s="51" t="str">
        <f t="shared" ca="1" si="18"/>
        <v/>
      </c>
      <c r="O173" s="51" t="str">
        <f t="shared" ca="1" si="19"/>
        <v/>
      </c>
    </row>
    <row r="174" spans="1:15">
      <c r="A174" s="180" t="str">
        <f t="shared" ca="1" si="20"/>
        <v/>
      </c>
      <c r="B174" s="44" t="str">
        <f t="shared" ca="1" si="21"/>
        <v/>
      </c>
      <c r="C174" s="31" t="str">
        <f t="shared" ca="1" si="22"/>
        <v/>
      </c>
      <c r="D174" s="32" t="str">
        <f t="shared" ca="1" si="23"/>
        <v/>
      </c>
      <c r="E174" s="44" t="str">
        <f t="shared" ca="1" si="24"/>
        <v/>
      </c>
      <c r="F174" s="31" t="str">
        <f t="shared" ca="1" si="25"/>
        <v/>
      </c>
      <c r="G174" s="77" t="str">
        <f t="shared" ca="1" si="26"/>
        <v/>
      </c>
      <c r="J174" s="126">
        <f ca="1"/>
        <v>45912</v>
      </c>
      <c r="K174" s="57">
        <f ca="1"/>
        <v>47.848999999999997</v>
      </c>
      <c r="N174" s="51">
        <f t="shared" ca="1" si="18"/>
        <v>45912</v>
      </c>
      <c r="O174" s="51" t="str">
        <f t="shared" ca="1" si="19"/>
        <v/>
      </c>
    </row>
    <row r="175" spans="1:15">
      <c r="A175" s="180" t="str">
        <f t="shared" ca="1" si="20"/>
        <v/>
      </c>
      <c r="B175" s="44" t="str">
        <f t="shared" ca="1" si="21"/>
        <v/>
      </c>
      <c r="C175" s="31" t="str">
        <f t="shared" ca="1" si="22"/>
        <v/>
      </c>
      <c r="D175" s="32" t="str">
        <f t="shared" ca="1" si="23"/>
        <v/>
      </c>
      <c r="E175" s="44" t="str">
        <f t="shared" ca="1" si="24"/>
        <v/>
      </c>
      <c r="F175" s="31" t="str">
        <f t="shared" ca="1" si="25"/>
        <v/>
      </c>
      <c r="G175" s="77" t="str">
        <f t="shared" ca="1" si="26"/>
        <v/>
      </c>
      <c r="J175" s="126">
        <f ca="1"/>
        <v>45915</v>
      </c>
      <c r="K175" s="57">
        <f ca="1"/>
        <v>46.994</v>
      </c>
      <c r="N175" s="51" t="str">
        <f t="shared" ca="1" si="18"/>
        <v/>
      </c>
      <c r="O175" s="51" t="str">
        <f t="shared" ca="1" si="19"/>
        <v/>
      </c>
    </row>
    <row r="176" spans="1:15">
      <c r="A176" s="180" t="str">
        <f t="shared" ca="1" si="20"/>
        <v/>
      </c>
      <c r="B176" s="44" t="str">
        <f t="shared" ca="1" si="21"/>
        <v/>
      </c>
      <c r="C176" s="31" t="str">
        <f t="shared" ca="1" si="22"/>
        <v/>
      </c>
      <c r="D176" s="32" t="str">
        <f t="shared" ca="1" si="23"/>
        <v/>
      </c>
      <c r="E176" s="44" t="str">
        <f t="shared" ca="1" si="24"/>
        <v/>
      </c>
      <c r="F176" s="31" t="str">
        <f t="shared" ca="1" si="25"/>
        <v/>
      </c>
      <c r="G176" s="77" t="str">
        <f t="shared" ca="1" si="26"/>
        <v/>
      </c>
      <c r="J176" s="126">
        <f ca="1"/>
        <v>45916</v>
      </c>
      <c r="K176" s="57">
        <f ca="1"/>
        <v>47.453000000000003</v>
      </c>
      <c r="N176" s="51" t="str">
        <f t="shared" ca="1" si="18"/>
        <v/>
      </c>
      <c r="O176" s="51" t="str">
        <f t="shared" ca="1" si="19"/>
        <v/>
      </c>
    </row>
    <row r="177" spans="1:15">
      <c r="A177" s="180" t="str">
        <f t="shared" ca="1" si="20"/>
        <v/>
      </c>
      <c r="B177" s="44" t="str">
        <f t="shared" ca="1" si="21"/>
        <v/>
      </c>
      <c r="C177" s="31" t="str">
        <f t="shared" ca="1" si="22"/>
        <v/>
      </c>
      <c r="D177" s="32" t="str">
        <f t="shared" ca="1" si="23"/>
        <v/>
      </c>
      <c r="E177" s="44" t="str">
        <f t="shared" ca="1" si="24"/>
        <v/>
      </c>
      <c r="F177" s="31" t="str">
        <f t="shared" ca="1" si="25"/>
        <v/>
      </c>
      <c r="G177" s="77" t="str">
        <f t="shared" ca="1" si="26"/>
        <v/>
      </c>
      <c r="J177" s="126">
        <f ca="1"/>
        <v>45917</v>
      </c>
      <c r="K177" s="57">
        <f ca="1"/>
        <v>47.76</v>
      </c>
      <c r="N177" s="51">
        <f t="shared" ca="1" si="18"/>
        <v>45917</v>
      </c>
      <c r="O177" s="51" t="str">
        <f t="shared" ca="1" si="19"/>
        <v/>
      </c>
    </row>
    <row r="178" spans="1:15">
      <c r="A178" s="180" t="str">
        <f t="shared" ca="1" si="20"/>
        <v/>
      </c>
      <c r="B178" s="44" t="str">
        <f t="shared" ca="1" si="21"/>
        <v/>
      </c>
      <c r="C178" s="31" t="str">
        <f t="shared" ca="1" si="22"/>
        <v/>
      </c>
      <c r="D178" s="32" t="str">
        <f t="shared" ca="1" si="23"/>
        <v/>
      </c>
      <c r="E178" s="44" t="str">
        <f t="shared" ca="1" si="24"/>
        <v/>
      </c>
      <c r="F178" s="31" t="str">
        <f t="shared" ca="1" si="25"/>
        <v/>
      </c>
      <c r="G178" s="77" t="str">
        <f t="shared" ca="1" si="26"/>
        <v/>
      </c>
      <c r="J178" s="126">
        <f ca="1"/>
        <v>45918</v>
      </c>
      <c r="K178" s="57">
        <f ca="1"/>
        <v>46.95</v>
      </c>
      <c r="N178" s="51" t="str">
        <f t="shared" ca="1" si="18"/>
        <v/>
      </c>
      <c r="O178" s="51" t="str">
        <f t="shared" ca="1" si="19"/>
        <v/>
      </c>
    </row>
    <row r="179" spans="1:15">
      <c r="A179" s="180" t="str">
        <f t="shared" ca="1" si="20"/>
        <v/>
      </c>
      <c r="B179" s="44" t="str">
        <f t="shared" ca="1" si="21"/>
        <v/>
      </c>
      <c r="C179" s="31" t="str">
        <f t="shared" ca="1" si="22"/>
        <v/>
      </c>
      <c r="D179" s="32" t="str">
        <f t="shared" ca="1" si="23"/>
        <v/>
      </c>
      <c r="E179" s="44" t="str">
        <f t="shared" ca="1" si="24"/>
        <v/>
      </c>
      <c r="F179" s="31" t="str">
        <f t="shared" ca="1" si="25"/>
        <v/>
      </c>
      <c r="G179" s="77" t="str">
        <f t="shared" ca="1" si="26"/>
        <v/>
      </c>
      <c r="J179" s="126">
        <f ca="1"/>
        <v>45919</v>
      </c>
      <c r="K179" s="57">
        <f ca="1"/>
        <v>47.262</v>
      </c>
      <c r="N179" s="51" t="str">
        <f t="shared" ca="1" si="18"/>
        <v/>
      </c>
      <c r="O179" s="51" t="str">
        <f t="shared" ca="1" si="19"/>
        <v/>
      </c>
    </row>
    <row r="180" spans="1:15">
      <c r="A180" s="180" t="str">
        <f t="shared" ca="1" si="20"/>
        <v/>
      </c>
      <c r="B180" s="44" t="str">
        <f t="shared" ca="1" si="21"/>
        <v/>
      </c>
      <c r="C180" s="31" t="str">
        <f t="shared" ca="1" si="22"/>
        <v/>
      </c>
      <c r="D180" s="32" t="str">
        <f t="shared" ca="1" si="23"/>
        <v/>
      </c>
      <c r="E180" s="44" t="str">
        <f t="shared" ca="1" si="24"/>
        <v/>
      </c>
      <c r="F180" s="31" t="str">
        <f t="shared" ca="1" si="25"/>
        <v/>
      </c>
      <c r="G180" s="77" t="str">
        <f t="shared" ca="1" si="26"/>
        <v/>
      </c>
      <c r="J180" s="126">
        <f ca="1"/>
        <v>45922</v>
      </c>
      <c r="K180" s="57">
        <f ca="1"/>
        <v>51.720999999999997</v>
      </c>
      <c r="N180" s="51">
        <f t="shared" ca="1" si="18"/>
        <v>45922</v>
      </c>
      <c r="O180" s="51" t="str">
        <f t="shared" ca="1" si="19"/>
        <v/>
      </c>
    </row>
    <row r="181" spans="1:15">
      <c r="A181" s="180" t="str">
        <f t="shared" ca="1" si="20"/>
        <v/>
      </c>
      <c r="B181" s="44" t="str">
        <f t="shared" ca="1" si="21"/>
        <v/>
      </c>
      <c r="C181" s="31" t="str">
        <f t="shared" ca="1" si="22"/>
        <v/>
      </c>
      <c r="D181" s="32" t="str">
        <f t="shared" ca="1" si="23"/>
        <v/>
      </c>
      <c r="E181" s="44" t="str">
        <f t="shared" ca="1" si="24"/>
        <v/>
      </c>
      <c r="F181" s="31" t="str">
        <f t="shared" ca="1" si="25"/>
        <v/>
      </c>
      <c r="G181" s="77" t="str">
        <f t="shared" ca="1" si="26"/>
        <v/>
      </c>
      <c r="J181" s="126">
        <f ca="1"/>
        <v>45923</v>
      </c>
      <c r="K181" s="57">
        <f ca="1"/>
        <v>52.152000000000001</v>
      </c>
      <c r="N181" s="51">
        <f t="shared" ca="1" si="18"/>
        <v>45923</v>
      </c>
      <c r="O181" s="51" t="str">
        <f t="shared" ca="1" si="19"/>
        <v/>
      </c>
    </row>
    <row r="182" spans="1:15">
      <c r="A182" s="180" t="str">
        <f t="shared" ca="1" si="20"/>
        <v/>
      </c>
      <c r="B182" s="44" t="str">
        <f t="shared" ca="1" si="21"/>
        <v/>
      </c>
      <c r="C182" s="31" t="str">
        <f t="shared" ca="1" si="22"/>
        <v/>
      </c>
      <c r="D182" s="32" t="str">
        <f t="shared" ca="1" si="23"/>
        <v/>
      </c>
      <c r="E182" s="44" t="str">
        <f t="shared" ca="1" si="24"/>
        <v/>
      </c>
      <c r="F182" s="31" t="str">
        <f t="shared" ca="1" si="25"/>
        <v/>
      </c>
      <c r="G182" s="77" t="str">
        <f t="shared" ca="1" si="26"/>
        <v/>
      </c>
      <c r="J182" s="126">
        <f ca="1"/>
        <v>45924</v>
      </c>
      <c r="K182" s="57">
        <f ca="1"/>
        <v>52.631</v>
      </c>
      <c r="N182" s="51" t="str">
        <f t="shared" ca="1" si="18"/>
        <v/>
      </c>
      <c r="O182" s="51" t="str">
        <f t="shared" ca="1" si="19"/>
        <v/>
      </c>
    </row>
    <row r="183" spans="1:15">
      <c r="A183" s="180" t="str">
        <f t="shared" ca="1" si="20"/>
        <v/>
      </c>
      <c r="B183" s="44" t="str">
        <f t="shared" ca="1" si="21"/>
        <v/>
      </c>
      <c r="C183" s="31" t="str">
        <f t="shared" ca="1" si="22"/>
        <v/>
      </c>
      <c r="D183" s="32" t="str">
        <f t="shared" ca="1" si="23"/>
        <v/>
      </c>
      <c r="E183" s="44" t="str">
        <f t="shared" ca="1" si="24"/>
        <v/>
      </c>
      <c r="F183" s="31" t="str">
        <f t="shared" ca="1" si="25"/>
        <v/>
      </c>
      <c r="G183" s="77" t="str">
        <f t="shared" ca="1" si="26"/>
        <v/>
      </c>
      <c r="J183" s="126">
        <f ca="1"/>
        <v>45925</v>
      </c>
      <c r="K183" s="57">
        <f ca="1"/>
        <v>53.494999999999997</v>
      </c>
      <c r="N183" s="51" t="str">
        <f t="shared" ca="1" si="18"/>
        <v/>
      </c>
      <c r="O183" s="51" t="str">
        <f t="shared" ca="1" si="19"/>
        <v/>
      </c>
    </row>
    <row r="184" spans="1:15">
      <c r="A184" s="180" t="str">
        <f t="shared" ca="1" si="20"/>
        <v/>
      </c>
      <c r="B184" s="44" t="str">
        <f t="shared" ca="1" si="21"/>
        <v/>
      </c>
      <c r="C184" s="31" t="str">
        <f t="shared" ca="1" si="22"/>
        <v/>
      </c>
      <c r="D184" s="32" t="str">
        <f t="shared" ca="1" si="23"/>
        <v/>
      </c>
      <c r="E184" s="44" t="str">
        <f t="shared" ca="1" si="24"/>
        <v/>
      </c>
      <c r="F184" s="31" t="str">
        <f t="shared" ca="1" si="25"/>
        <v/>
      </c>
      <c r="G184" s="77" t="str">
        <f t="shared" ca="1" si="26"/>
        <v/>
      </c>
      <c r="J184" s="126">
        <f ca="1"/>
        <v>45926</v>
      </c>
      <c r="K184" s="57">
        <f ca="1"/>
        <v>52.826000000000001</v>
      </c>
      <c r="N184" s="51" t="str">
        <f t="shared" ca="1" si="18"/>
        <v/>
      </c>
      <c r="O184" s="51" t="str">
        <f t="shared" ca="1" si="19"/>
        <v/>
      </c>
    </row>
    <row r="185" spans="1:15">
      <c r="A185" s="180" t="str">
        <f t="shared" ca="1" si="20"/>
        <v/>
      </c>
      <c r="B185" s="44" t="str">
        <f t="shared" ca="1" si="21"/>
        <v/>
      </c>
      <c r="C185" s="31" t="str">
        <f t="shared" ca="1" si="22"/>
        <v/>
      </c>
      <c r="D185" s="32" t="str">
        <f t="shared" ca="1" si="23"/>
        <v/>
      </c>
      <c r="E185" s="44" t="str">
        <f t="shared" ca="1" si="24"/>
        <v/>
      </c>
      <c r="F185" s="31" t="str">
        <f t="shared" ca="1" si="25"/>
        <v/>
      </c>
      <c r="G185" s="77" t="str">
        <f t="shared" ca="1" si="26"/>
        <v/>
      </c>
      <c r="J185" s="126">
        <f ca="1"/>
        <v>45929</v>
      </c>
      <c r="K185" s="57">
        <f ca="1"/>
        <v>52.215000000000003</v>
      </c>
      <c r="N185" s="51" t="str">
        <f t="shared" ca="1" si="18"/>
        <v/>
      </c>
      <c r="O185" s="51" t="str">
        <f t="shared" ca="1" si="19"/>
        <v/>
      </c>
    </row>
    <row r="186" spans="1:15">
      <c r="A186" s="180" t="str">
        <f t="shared" ca="1" si="20"/>
        <v/>
      </c>
      <c r="B186" s="44" t="str">
        <f t="shared" ca="1" si="21"/>
        <v/>
      </c>
      <c r="C186" s="31" t="str">
        <f t="shared" ca="1" si="22"/>
        <v/>
      </c>
      <c r="D186" s="32" t="str">
        <f t="shared" ca="1" si="23"/>
        <v/>
      </c>
      <c r="E186" s="44" t="str">
        <f t="shared" ca="1" si="24"/>
        <v/>
      </c>
      <c r="F186" s="31" t="str">
        <f t="shared" ca="1" si="25"/>
        <v/>
      </c>
      <c r="G186" s="77" t="str">
        <f t="shared" ca="1" si="26"/>
        <v/>
      </c>
      <c r="J186" s="126">
        <f ca="1"/>
        <v>45930</v>
      </c>
      <c r="K186" s="57">
        <f ca="1"/>
        <v>52.07</v>
      </c>
      <c r="N186" s="51" t="str">
        <f t="shared" ca="1" si="18"/>
        <v/>
      </c>
      <c r="O186" s="51" t="str">
        <f t="shared" ca="1" si="19"/>
        <v/>
      </c>
    </row>
    <row r="187" spans="1:15">
      <c r="A187" s="180" t="str">
        <f t="shared" ca="1" si="20"/>
        <v/>
      </c>
      <c r="B187" s="44" t="str">
        <f t="shared" ca="1" si="21"/>
        <v/>
      </c>
      <c r="C187" s="31" t="str">
        <f t="shared" ca="1" si="22"/>
        <v/>
      </c>
      <c r="D187" s="32" t="str">
        <f t="shared" ca="1" si="23"/>
        <v/>
      </c>
      <c r="E187" s="44" t="str">
        <f t="shared" ca="1" si="24"/>
        <v/>
      </c>
      <c r="F187" s="31" t="str">
        <f t="shared" ca="1" si="25"/>
        <v/>
      </c>
      <c r="G187" s="77" t="str">
        <f t="shared" ca="1" si="26"/>
        <v/>
      </c>
      <c r="J187" s="126">
        <f ca="1"/>
        <v>45931</v>
      </c>
      <c r="K187" s="57">
        <f ca="1"/>
        <v>52.097999999999999</v>
      </c>
      <c r="N187" s="51" t="str">
        <f t="shared" ca="1" si="18"/>
        <v/>
      </c>
      <c r="O187" s="51" t="str">
        <f t="shared" ca="1" si="19"/>
        <v/>
      </c>
    </row>
    <row r="188" spans="1:15">
      <c r="A188" s="180" t="str">
        <f t="shared" ca="1" si="20"/>
        <v/>
      </c>
      <c r="B188" s="44" t="str">
        <f t="shared" ca="1" si="21"/>
        <v/>
      </c>
      <c r="C188" s="31" t="str">
        <f t="shared" ca="1" si="22"/>
        <v/>
      </c>
      <c r="D188" s="32" t="str">
        <f t="shared" ca="1" si="23"/>
        <v/>
      </c>
      <c r="E188" s="44" t="str">
        <f t="shared" ca="1" si="24"/>
        <v/>
      </c>
      <c r="F188" s="31" t="str">
        <f t="shared" ca="1" si="25"/>
        <v/>
      </c>
      <c r="G188" s="77" t="str">
        <f t="shared" ca="1" si="26"/>
        <v/>
      </c>
      <c r="J188" s="126">
        <f ca="1"/>
        <v>45932</v>
      </c>
      <c r="K188" s="57">
        <f ca="1"/>
        <v>51.646000000000001</v>
      </c>
      <c r="N188" s="51">
        <f t="shared" ca="1" si="18"/>
        <v>45932</v>
      </c>
      <c r="O188" s="51" t="str">
        <f t="shared" ca="1" si="19"/>
        <v/>
      </c>
    </row>
    <row r="189" spans="1:15">
      <c r="A189" s="180" t="str">
        <f t="shared" ca="1" si="20"/>
        <v/>
      </c>
      <c r="B189" s="44" t="str">
        <f t="shared" ca="1" si="21"/>
        <v/>
      </c>
      <c r="C189" s="31" t="str">
        <f t="shared" ca="1" si="22"/>
        <v/>
      </c>
      <c r="D189" s="32" t="str">
        <f t="shared" ca="1" si="23"/>
        <v/>
      </c>
      <c r="E189" s="44" t="str">
        <f t="shared" ca="1" si="24"/>
        <v/>
      </c>
      <c r="F189" s="31" t="str">
        <f t="shared" ca="1" si="25"/>
        <v/>
      </c>
      <c r="G189" s="77" t="str">
        <f t="shared" ca="1" si="26"/>
        <v/>
      </c>
      <c r="J189" s="126">
        <f ca="1"/>
        <v>45933</v>
      </c>
      <c r="K189" s="57">
        <f ca="1"/>
        <v>51.488999999999997</v>
      </c>
      <c r="N189" s="51">
        <f t="shared" ca="1" si="18"/>
        <v>45933</v>
      </c>
      <c r="O189" s="51" t="str">
        <f t="shared" ca="1" si="19"/>
        <v/>
      </c>
    </row>
    <row r="190" spans="1:15">
      <c r="A190" s="180" t="str">
        <f t="shared" ca="1" si="20"/>
        <v/>
      </c>
      <c r="B190" s="44" t="str">
        <f t="shared" ca="1" si="21"/>
        <v/>
      </c>
      <c r="C190" s="31" t="str">
        <f t="shared" ca="1" si="22"/>
        <v/>
      </c>
      <c r="D190" s="32" t="str">
        <f t="shared" ca="1" si="23"/>
        <v/>
      </c>
      <c r="E190" s="44" t="str">
        <f t="shared" ca="1" si="24"/>
        <v/>
      </c>
      <c r="F190" s="31" t="str">
        <f t="shared" ca="1" si="25"/>
        <v/>
      </c>
      <c r="G190" s="77" t="str">
        <f t="shared" ca="1" si="26"/>
        <v/>
      </c>
      <c r="J190" s="126">
        <f ca="1"/>
        <v>45936</v>
      </c>
      <c r="K190" s="57">
        <f ca="1"/>
        <v>50.904000000000003</v>
      </c>
      <c r="N190" s="51">
        <f t="shared" ca="1" si="18"/>
        <v>45936</v>
      </c>
      <c r="O190" s="51" t="str">
        <f t="shared" ca="1" si="19"/>
        <v/>
      </c>
    </row>
    <row r="191" spans="1:15">
      <c r="A191" s="180" t="str">
        <f t="shared" ca="1" si="20"/>
        <v/>
      </c>
      <c r="B191" s="44" t="str">
        <f t="shared" ca="1" si="21"/>
        <v/>
      </c>
      <c r="C191" s="31" t="str">
        <f t="shared" ca="1" si="22"/>
        <v/>
      </c>
      <c r="D191" s="32" t="str">
        <f t="shared" ca="1" si="23"/>
        <v/>
      </c>
      <c r="E191" s="44" t="str">
        <f t="shared" ca="1" si="24"/>
        <v/>
      </c>
      <c r="F191" s="31" t="str">
        <f t="shared" ca="1" si="25"/>
        <v/>
      </c>
      <c r="G191" s="77" t="str">
        <f t="shared" ca="1" si="26"/>
        <v/>
      </c>
      <c r="J191" s="126">
        <f ca="1"/>
        <v>45937</v>
      </c>
      <c r="K191" s="57">
        <f ca="1"/>
        <v>51.424999999999997</v>
      </c>
      <c r="N191" s="51" t="str">
        <f t="shared" ca="1" si="18"/>
        <v/>
      </c>
      <c r="O191" s="51" t="str">
        <f t="shared" ca="1" si="19"/>
        <v/>
      </c>
    </row>
    <row r="192" spans="1:15">
      <c r="A192" s="180" t="str">
        <f t="shared" ca="1" si="20"/>
        <v/>
      </c>
      <c r="B192" s="44" t="str">
        <f t="shared" ca="1" si="21"/>
        <v/>
      </c>
      <c r="C192" s="31" t="str">
        <f t="shared" ca="1" si="22"/>
        <v/>
      </c>
      <c r="D192" s="32" t="str">
        <f t="shared" ca="1" si="23"/>
        <v/>
      </c>
      <c r="E192" s="44" t="str">
        <f t="shared" ca="1" si="24"/>
        <v/>
      </c>
      <c r="F192" s="31" t="str">
        <f t="shared" ca="1" si="25"/>
        <v/>
      </c>
      <c r="G192" s="77" t="str">
        <f t="shared" ca="1" si="26"/>
        <v/>
      </c>
      <c r="J192" s="126">
        <f ca="1"/>
        <v>45938</v>
      </c>
      <c r="K192" s="57">
        <f ca="1"/>
        <v>51.866</v>
      </c>
      <c r="N192" s="51">
        <f t="shared" ca="1" si="18"/>
        <v>45938</v>
      </c>
      <c r="O192" s="51" t="str">
        <f t="shared" ca="1" si="19"/>
        <v/>
      </c>
    </row>
    <row r="193" spans="1:15">
      <c r="A193" s="180" t="str">
        <f t="shared" ca="1" si="20"/>
        <v/>
      </c>
      <c r="B193" s="44" t="str">
        <f t="shared" ca="1" si="21"/>
        <v/>
      </c>
      <c r="C193" s="31" t="str">
        <f t="shared" ca="1" si="22"/>
        <v/>
      </c>
      <c r="D193" s="32" t="str">
        <f t="shared" ca="1" si="23"/>
        <v/>
      </c>
      <c r="E193" s="44" t="str">
        <f t="shared" ca="1" si="24"/>
        <v/>
      </c>
      <c r="F193" s="31" t="str">
        <f t="shared" ca="1" si="25"/>
        <v/>
      </c>
      <c r="G193" s="77" t="str">
        <f t="shared" ca="1" si="26"/>
        <v/>
      </c>
      <c r="J193" s="126">
        <f ca="1"/>
        <v>45939</v>
      </c>
      <c r="K193" s="57">
        <f ca="1"/>
        <v>52.597000000000001</v>
      </c>
      <c r="N193" s="51">
        <f t="shared" ca="1" si="18"/>
        <v>45939</v>
      </c>
      <c r="O193" s="51" t="str">
        <f t="shared" ca="1" si="19"/>
        <v/>
      </c>
    </row>
    <row r="194" spans="1:15">
      <c r="A194" s="180" t="str">
        <f t="shared" ca="1" si="20"/>
        <v/>
      </c>
      <c r="B194" s="44" t="str">
        <f t="shared" ca="1" si="21"/>
        <v/>
      </c>
      <c r="C194" s="31" t="str">
        <f t="shared" ca="1" si="22"/>
        <v/>
      </c>
      <c r="D194" s="32" t="str">
        <f t="shared" ca="1" si="23"/>
        <v/>
      </c>
      <c r="E194" s="44" t="str">
        <f t="shared" ca="1" si="24"/>
        <v/>
      </c>
      <c r="F194" s="31" t="str">
        <f t="shared" ca="1" si="25"/>
        <v/>
      </c>
      <c r="G194" s="77" t="str">
        <f t="shared" ca="1" si="26"/>
        <v/>
      </c>
      <c r="J194" s="126">
        <f ca="1"/>
        <v>45940</v>
      </c>
      <c r="K194" s="57">
        <f ca="1"/>
        <v>56.701999999999998</v>
      </c>
      <c r="N194" s="51">
        <f t="shared" ca="1" si="18"/>
        <v>45940</v>
      </c>
      <c r="O194" s="51" t="str">
        <f t="shared" ca="1" si="19"/>
        <v/>
      </c>
    </row>
    <row r="195" spans="1:15">
      <c r="A195" s="180" t="str">
        <f t="shared" ca="1" si="20"/>
        <v/>
      </c>
      <c r="B195" s="44" t="str">
        <f t="shared" ca="1" si="21"/>
        <v/>
      </c>
      <c r="C195" s="31" t="str">
        <f t="shared" ca="1" si="22"/>
        <v/>
      </c>
      <c r="D195" s="32" t="str">
        <f t="shared" ca="1" si="23"/>
        <v/>
      </c>
      <c r="E195" s="44" t="str">
        <f t="shared" ca="1" si="24"/>
        <v/>
      </c>
      <c r="F195" s="31" t="str">
        <f t="shared" ca="1" si="25"/>
        <v/>
      </c>
      <c r="G195" s="77" t="str">
        <f t="shared" ca="1" si="26"/>
        <v/>
      </c>
      <c r="J195" s="126">
        <f ca="1"/>
        <v>45944</v>
      </c>
      <c r="K195" s="57">
        <f ca="1"/>
        <v>53.369</v>
      </c>
      <c r="N195" s="51">
        <f t="shared" ca="1" si="18"/>
        <v>45944</v>
      </c>
      <c r="O195" s="51" t="str">
        <f t="shared" ca="1" si="19"/>
        <v/>
      </c>
    </row>
    <row r="196" spans="1:15">
      <c r="A196" s="180" t="str">
        <f t="shared" ca="1" si="20"/>
        <v/>
      </c>
      <c r="B196" s="44" t="str">
        <f t="shared" ca="1" si="21"/>
        <v/>
      </c>
      <c r="C196" s="31" t="str">
        <f t="shared" ca="1" si="22"/>
        <v/>
      </c>
      <c r="D196" s="32" t="str">
        <f t="shared" ca="1" si="23"/>
        <v/>
      </c>
      <c r="E196" s="44" t="str">
        <f t="shared" ca="1" si="24"/>
        <v/>
      </c>
      <c r="F196" s="31" t="str">
        <f t="shared" ca="1" si="25"/>
        <v/>
      </c>
      <c r="G196" s="77" t="str">
        <f t="shared" ca="1" si="26"/>
        <v/>
      </c>
      <c r="J196" s="126">
        <f ca="1"/>
        <v>45945</v>
      </c>
      <c r="K196" s="57">
        <f ca="1"/>
        <v>52.787999999999997</v>
      </c>
      <c r="N196" s="51">
        <f t="shared" ref="N196:N259" ca="1" si="27">IF(COUNTIF(L:L,J196),J196,"")</f>
        <v>45945</v>
      </c>
      <c r="O196" s="51" t="str">
        <f t="shared" ref="O196:O259" ca="1" si="28">IF(N196&gt;$A$14,N196,"")</f>
        <v/>
      </c>
    </row>
    <row r="197" spans="1:15">
      <c r="A197" s="180" t="str">
        <f t="shared" ca="1" si="20"/>
        <v/>
      </c>
      <c r="B197" s="44" t="str">
        <f t="shared" ca="1" si="21"/>
        <v/>
      </c>
      <c r="C197" s="31" t="str">
        <f t="shared" ca="1" si="22"/>
        <v/>
      </c>
      <c r="D197" s="32" t="str">
        <f t="shared" ca="1" si="23"/>
        <v/>
      </c>
      <c r="E197" s="44" t="str">
        <f t="shared" ca="1" si="24"/>
        <v/>
      </c>
      <c r="F197" s="31" t="str">
        <f t="shared" ca="1" si="25"/>
        <v/>
      </c>
      <c r="G197" s="77" t="str">
        <f t="shared" ca="1" si="26"/>
        <v/>
      </c>
      <c r="J197" s="126">
        <f ca="1"/>
        <v>45946</v>
      </c>
      <c r="K197" s="57">
        <f ca="1"/>
        <v>54.866</v>
      </c>
      <c r="N197" s="51" t="str">
        <f t="shared" ca="1" si="27"/>
        <v/>
      </c>
      <c r="O197" s="51" t="str">
        <f t="shared" ca="1" si="28"/>
        <v/>
      </c>
    </row>
    <row r="198" spans="1:15">
      <c r="A198" s="180" t="str">
        <f t="shared" ca="1" si="20"/>
        <v/>
      </c>
      <c r="B198" s="44" t="str">
        <f t="shared" ca="1" si="21"/>
        <v/>
      </c>
      <c r="C198" s="31" t="str">
        <f t="shared" ca="1" si="22"/>
        <v/>
      </c>
      <c r="D198" s="32" t="str">
        <f t="shared" ca="1" si="23"/>
        <v/>
      </c>
      <c r="E198" s="44" t="str">
        <f t="shared" ca="1" si="24"/>
        <v/>
      </c>
      <c r="F198" s="31" t="str">
        <f t="shared" ca="1" si="25"/>
        <v/>
      </c>
      <c r="G198" s="77" t="str">
        <f t="shared" ca="1" si="26"/>
        <v/>
      </c>
      <c r="J198" s="126">
        <f ca="1"/>
        <v>45947</v>
      </c>
      <c r="K198" s="57">
        <f ca="1"/>
        <v>53.643999999999998</v>
      </c>
      <c r="N198" s="51" t="str">
        <f t="shared" ca="1" si="27"/>
        <v/>
      </c>
      <c r="O198" s="51" t="str">
        <f t="shared" ca="1" si="28"/>
        <v/>
      </c>
    </row>
    <row r="199" spans="1:15">
      <c r="A199" s="180" t="str">
        <f t="shared" ca="1" si="20"/>
        <v/>
      </c>
      <c r="B199" s="44" t="str">
        <f t="shared" ca="1" si="21"/>
        <v/>
      </c>
      <c r="C199" s="31" t="str">
        <f t="shared" ca="1" si="22"/>
        <v/>
      </c>
      <c r="D199" s="32" t="str">
        <f t="shared" ca="1" si="23"/>
        <v/>
      </c>
      <c r="E199" s="44" t="str">
        <f t="shared" ca="1" si="24"/>
        <v/>
      </c>
      <c r="F199" s="31" t="str">
        <f t="shared" ca="1" si="25"/>
        <v/>
      </c>
      <c r="G199" s="77" t="str">
        <f t="shared" ca="1" si="26"/>
        <v/>
      </c>
      <c r="J199" s="126">
        <f ca="1"/>
        <v>45950</v>
      </c>
      <c r="K199" s="57">
        <f ca="1"/>
        <v>52.158000000000001</v>
      </c>
      <c r="N199" s="51">
        <f t="shared" ca="1" si="27"/>
        <v>45950</v>
      </c>
      <c r="O199" s="51" t="str">
        <f t="shared" ca="1" si="28"/>
        <v/>
      </c>
    </row>
    <row r="200" spans="1:15">
      <c r="A200" s="180" t="str">
        <f t="shared" ca="1" si="20"/>
        <v/>
      </c>
      <c r="B200" s="44" t="str">
        <f t="shared" ca="1" si="21"/>
        <v/>
      </c>
      <c r="C200" s="31" t="str">
        <f t="shared" ca="1" si="22"/>
        <v/>
      </c>
      <c r="D200" s="32" t="str">
        <f t="shared" ca="1" si="23"/>
        <v/>
      </c>
      <c r="E200" s="44" t="str">
        <f t="shared" ca="1" si="24"/>
        <v/>
      </c>
      <c r="F200" s="31" t="str">
        <f t="shared" ca="1" si="25"/>
        <v/>
      </c>
      <c r="G200" s="77" t="str">
        <f t="shared" ca="1" si="26"/>
        <v/>
      </c>
      <c r="J200" s="126">
        <f ca="1"/>
        <v>45951</v>
      </c>
      <c r="K200" s="57">
        <f ca="1"/>
        <v>52.853000000000002</v>
      </c>
      <c r="N200" s="51" t="str">
        <f t="shared" ca="1" si="27"/>
        <v/>
      </c>
      <c r="O200" s="51" t="str">
        <f t="shared" ca="1" si="28"/>
        <v/>
      </c>
    </row>
    <row r="201" spans="1:15">
      <c r="A201" s="180" t="str">
        <f t="shared" ca="1" si="20"/>
        <v/>
      </c>
      <c r="B201" s="44" t="str">
        <f t="shared" ca="1" si="21"/>
        <v/>
      </c>
      <c r="C201" s="31" t="str">
        <f t="shared" ca="1" si="22"/>
        <v/>
      </c>
      <c r="D201" s="32" t="str">
        <f t="shared" ca="1" si="23"/>
        <v/>
      </c>
      <c r="E201" s="44" t="str">
        <f t="shared" ca="1" si="24"/>
        <v/>
      </c>
      <c r="F201" s="31" t="str">
        <f t="shared" ca="1" si="25"/>
        <v/>
      </c>
      <c r="G201" s="77" t="str">
        <f t="shared" ca="1" si="26"/>
        <v/>
      </c>
      <c r="J201" s="126">
        <f ca="1"/>
        <v>45952</v>
      </c>
      <c r="K201" s="57">
        <f ca="1"/>
        <v>53.048000000000002</v>
      </c>
      <c r="N201" s="51" t="str">
        <f t="shared" ca="1" si="27"/>
        <v/>
      </c>
      <c r="O201" s="51" t="str">
        <f t="shared" ca="1" si="28"/>
        <v/>
      </c>
    </row>
    <row r="202" spans="1:15">
      <c r="A202" s="180" t="str">
        <f t="shared" ca="1" si="20"/>
        <v/>
      </c>
      <c r="B202" s="44" t="str">
        <f t="shared" ca="1" si="21"/>
        <v/>
      </c>
      <c r="C202" s="31" t="str">
        <f t="shared" ca="1" si="22"/>
        <v/>
      </c>
      <c r="D202" s="32" t="str">
        <f t="shared" ca="1" si="23"/>
        <v/>
      </c>
      <c r="E202" s="44" t="str">
        <f t="shared" ca="1" si="24"/>
        <v/>
      </c>
      <c r="F202" s="31" t="str">
        <f t="shared" ca="1" si="25"/>
        <v/>
      </c>
      <c r="G202" s="77" t="str">
        <f t="shared" ca="1" si="26"/>
        <v/>
      </c>
      <c r="J202" s="126">
        <f ca="1"/>
        <v>45953</v>
      </c>
      <c r="K202" s="57">
        <f ca="1"/>
        <v>52.078000000000003</v>
      </c>
      <c r="N202" s="51">
        <f t="shared" ca="1" si="27"/>
        <v>45953</v>
      </c>
      <c r="O202" s="51" t="str">
        <f t="shared" ca="1" si="28"/>
        <v/>
      </c>
    </row>
    <row r="203" spans="1:15">
      <c r="A203" s="180" t="str">
        <f t="shared" ca="1" si="20"/>
        <v/>
      </c>
      <c r="B203" s="44" t="str">
        <f t="shared" ca="1" si="21"/>
        <v/>
      </c>
      <c r="C203" s="31" t="str">
        <f t="shared" ca="1" si="22"/>
        <v/>
      </c>
      <c r="D203" s="32" t="str">
        <f t="shared" ca="1" si="23"/>
        <v/>
      </c>
      <c r="E203" s="44" t="str">
        <f t="shared" ca="1" si="24"/>
        <v/>
      </c>
      <c r="F203" s="31" t="str">
        <f t="shared" ca="1" si="25"/>
        <v/>
      </c>
      <c r="G203" s="77" t="str">
        <f t="shared" ca="1" si="26"/>
        <v/>
      </c>
      <c r="J203" s="126">
        <f ca="1"/>
        <v>45954</v>
      </c>
      <c r="K203" s="57">
        <f ca="1"/>
        <v>51.530999999999999</v>
      </c>
      <c r="N203" s="51">
        <f t="shared" ca="1" si="27"/>
        <v>45954</v>
      </c>
      <c r="O203" s="51" t="str">
        <f t="shared" ca="1" si="28"/>
        <v/>
      </c>
    </row>
    <row r="204" spans="1:15">
      <c r="A204" s="180" t="str">
        <f t="shared" ca="1" si="20"/>
        <v/>
      </c>
      <c r="B204" s="44" t="str">
        <f t="shared" ca="1" si="21"/>
        <v/>
      </c>
      <c r="C204" s="31" t="str">
        <f t="shared" ca="1" si="22"/>
        <v/>
      </c>
      <c r="D204" s="32" t="str">
        <f t="shared" ca="1" si="23"/>
        <v/>
      </c>
      <c r="E204" s="44" t="str">
        <f t="shared" ca="1" si="24"/>
        <v/>
      </c>
      <c r="F204" s="31" t="str">
        <f t="shared" ca="1" si="25"/>
        <v/>
      </c>
      <c r="G204" s="77" t="str">
        <f t="shared" ca="1" si="26"/>
        <v/>
      </c>
      <c r="J204" s="126">
        <f ca="1"/>
        <v>45957</v>
      </c>
      <c r="K204" s="57">
        <f ca="1"/>
        <v>50.222000000000001</v>
      </c>
      <c r="N204" s="51">
        <f t="shared" ca="1" si="27"/>
        <v>45957</v>
      </c>
      <c r="O204" s="51" t="str">
        <f t="shared" ca="1" si="28"/>
        <v/>
      </c>
    </row>
    <row r="205" spans="1:15">
      <c r="A205" s="180" t="str">
        <f t="shared" ca="1" si="20"/>
        <v/>
      </c>
      <c r="B205" s="44" t="str">
        <f t="shared" ca="1" si="21"/>
        <v/>
      </c>
      <c r="C205" s="31" t="str">
        <f t="shared" ca="1" si="22"/>
        <v/>
      </c>
      <c r="D205" s="32" t="str">
        <f t="shared" ca="1" si="23"/>
        <v/>
      </c>
      <c r="E205" s="44" t="str">
        <f t="shared" ca="1" si="24"/>
        <v/>
      </c>
      <c r="F205" s="31" t="str">
        <f t="shared" ca="1" si="25"/>
        <v/>
      </c>
      <c r="G205" s="77" t="str">
        <f t="shared" ca="1" si="26"/>
        <v/>
      </c>
      <c r="J205" s="126">
        <f ca="1"/>
        <v>45958</v>
      </c>
      <c r="K205" s="57">
        <f ca="1"/>
        <v>50.74</v>
      </c>
      <c r="N205" s="51">
        <f t="shared" ca="1" si="27"/>
        <v>45958</v>
      </c>
      <c r="O205" s="51" t="str">
        <f t="shared" ca="1" si="28"/>
        <v/>
      </c>
    </row>
    <row r="206" spans="1:15">
      <c r="A206" s="180" t="str">
        <f t="shared" ca="1" si="20"/>
        <v/>
      </c>
      <c r="B206" s="44" t="str">
        <f t="shared" ca="1" si="21"/>
        <v/>
      </c>
      <c r="C206" s="31" t="str">
        <f t="shared" ca="1" si="22"/>
        <v/>
      </c>
      <c r="D206" s="32" t="str">
        <f t="shared" ca="1" si="23"/>
        <v/>
      </c>
      <c r="E206" s="44" t="str">
        <f t="shared" ca="1" si="24"/>
        <v/>
      </c>
      <c r="F206" s="31" t="str">
        <f t="shared" ca="1" si="25"/>
        <v/>
      </c>
      <c r="G206" s="77" t="str">
        <f t="shared" ca="1" si="26"/>
        <v/>
      </c>
      <c r="J206" s="126">
        <f ca="1"/>
        <v>45959</v>
      </c>
      <c r="K206" s="57">
        <f ca="1"/>
        <v>51.082999999999998</v>
      </c>
      <c r="N206" s="51">
        <f t="shared" ca="1" si="27"/>
        <v>45959</v>
      </c>
      <c r="O206" s="51" t="str">
        <f t="shared" ca="1" si="28"/>
        <v/>
      </c>
    </row>
    <row r="207" spans="1:15">
      <c r="A207" s="180" t="str">
        <f t="shared" ca="1" si="20"/>
        <v/>
      </c>
      <c r="B207" s="44" t="str">
        <f t="shared" ca="1" si="21"/>
        <v/>
      </c>
      <c r="C207" s="31" t="str">
        <f t="shared" ca="1" si="22"/>
        <v/>
      </c>
      <c r="D207" s="32" t="str">
        <f t="shared" ca="1" si="23"/>
        <v/>
      </c>
      <c r="E207" s="44" t="str">
        <f t="shared" ca="1" si="24"/>
        <v/>
      </c>
      <c r="F207" s="31" t="str">
        <f t="shared" ca="1" si="25"/>
        <v/>
      </c>
      <c r="G207" s="77" t="str">
        <f t="shared" ca="1" si="26"/>
        <v/>
      </c>
      <c r="J207" s="126">
        <f ca="1"/>
        <v>45960</v>
      </c>
      <c r="K207" s="57">
        <f ca="1"/>
        <v>51.795000000000002</v>
      </c>
      <c r="N207" s="51">
        <f t="shared" ca="1" si="27"/>
        <v>45960</v>
      </c>
      <c r="O207" s="51" t="str">
        <f t="shared" ca="1" si="28"/>
        <v/>
      </c>
    </row>
    <row r="208" spans="1:15">
      <c r="A208" s="180" t="str">
        <f t="shared" ref="A208:A271" ca="1" si="29">IF(AND(ISBLANK(P197), A207 = $P$1),NOW(),IF(ISBLANK(P197),"",P197))</f>
        <v/>
      </c>
      <c r="B208" s="44" t="str">
        <f t="shared" ref="B208:B271" ca="1" si="30">IF(COUNTIF(J:J,A208)=1,VLOOKUP(A208,J:K,2), IF(COUNTIF(J:J,A208)=0,$B$10,""))</f>
        <v/>
      </c>
      <c r="C208" s="31" t="str">
        <f t="shared" ref="C208:C271" ca="1" si="31">IF(ISERROR(B208-2),"",-1*(B208-$B$14)*$B$8*$B$5*10^(-4))</f>
        <v/>
      </c>
      <c r="D208" s="32" t="str">
        <f t="shared" ref="D208:D271" ca="1" si="32">IF(ISERROR(B208-2),"",ROUNDUP(A208-$A$14,0)/360*$B$6*$B$5)</f>
        <v/>
      </c>
      <c r="E208" s="44" t="str">
        <f t="shared" ref="E208:E271" ca="1" si="33">IF(COUNTIF(J:J,A208)=1,VLOOKUP(A208,L:M,2), IF(COUNTIF(J:J,A208)=0,$C$10,""))</f>
        <v/>
      </c>
      <c r="F208" s="31" t="str">
        <f t="shared" ref="F208:F271" ca="1" si="34">IF(ISERROR(B208-2),"",(E208-$E$14)*$C$5*100)</f>
        <v/>
      </c>
      <c r="G208" s="77" t="str">
        <f t="shared" ref="G208:G271" ca="1" si="35">IF(ISERROR(B208-2),"",C208+D208+F208)</f>
        <v/>
      </c>
      <c r="J208" s="126">
        <f ca="1"/>
        <v>45961</v>
      </c>
      <c r="K208" s="57">
        <f ca="1"/>
        <v>52.591000000000001</v>
      </c>
      <c r="N208" s="51">
        <f t="shared" ca="1" si="27"/>
        <v>45961</v>
      </c>
      <c r="O208" s="51">
        <f t="shared" ca="1" si="28"/>
        <v>45961</v>
      </c>
    </row>
    <row r="209" spans="1:15">
      <c r="A209" s="180" t="str">
        <f t="shared" ca="1" si="29"/>
        <v/>
      </c>
      <c r="B209" s="44" t="str">
        <f t="shared" ca="1" si="30"/>
        <v/>
      </c>
      <c r="C209" s="31" t="str">
        <f t="shared" ca="1" si="31"/>
        <v/>
      </c>
      <c r="D209" s="32" t="str">
        <f t="shared" ca="1" si="32"/>
        <v/>
      </c>
      <c r="E209" s="44" t="str">
        <f t="shared" ca="1" si="33"/>
        <v/>
      </c>
      <c r="F209" s="31" t="str">
        <f t="shared" ca="1" si="34"/>
        <v/>
      </c>
      <c r="G209" s="77" t="str">
        <f t="shared" ca="1" si="35"/>
        <v/>
      </c>
      <c r="N209" s="51" t="str">
        <f t="shared" ca="1" si="27"/>
        <v/>
      </c>
      <c r="O209" s="51" t="str">
        <f t="shared" ca="1" si="28"/>
        <v/>
      </c>
    </row>
    <row r="210" spans="1:15">
      <c r="A210" s="180" t="str">
        <f t="shared" ca="1" si="29"/>
        <v/>
      </c>
      <c r="B210" s="44" t="str">
        <f t="shared" ca="1" si="30"/>
        <v/>
      </c>
      <c r="C210" s="31" t="str">
        <f t="shared" ca="1" si="31"/>
        <v/>
      </c>
      <c r="D210" s="32" t="str">
        <f t="shared" ca="1" si="32"/>
        <v/>
      </c>
      <c r="E210" s="44" t="str">
        <f t="shared" ca="1" si="33"/>
        <v/>
      </c>
      <c r="F210" s="31" t="str">
        <f t="shared" ca="1" si="34"/>
        <v/>
      </c>
      <c r="G210" s="77" t="str">
        <f t="shared" ca="1" si="35"/>
        <v/>
      </c>
      <c r="N210" s="51" t="str">
        <f t="shared" ca="1" si="27"/>
        <v/>
      </c>
      <c r="O210" s="51" t="str">
        <f t="shared" ca="1" si="28"/>
        <v/>
      </c>
    </row>
    <row r="211" spans="1:15">
      <c r="A211" s="180" t="str">
        <f t="shared" ca="1" si="29"/>
        <v/>
      </c>
      <c r="B211" s="44" t="str">
        <f t="shared" ca="1" si="30"/>
        <v/>
      </c>
      <c r="C211" s="31" t="str">
        <f t="shared" ca="1" si="31"/>
        <v/>
      </c>
      <c r="D211" s="32" t="str">
        <f t="shared" ca="1" si="32"/>
        <v/>
      </c>
      <c r="E211" s="44" t="str">
        <f t="shared" ca="1" si="33"/>
        <v/>
      </c>
      <c r="F211" s="31" t="str">
        <f t="shared" ca="1" si="34"/>
        <v/>
      </c>
      <c r="G211" s="77" t="str">
        <f t="shared" ca="1" si="35"/>
        <v/>
      </c>
      <c r="N211" s="51" t="str">
        <f t="shared" ca="1" si="27"/>
        <v/>
      </c>
      <c r="O211" s="51" t="str">
        <f t="shared" ca="1" si="28"/>
        <v/>
      </c>
    </row>
    <row r="212" spans="1:15">
      <c r="A212" s="180" t="str">
        <f t="shared" ca="1" si="29"/>
        <v/>
      </c>
      <c r="B212" s="44" t="str">
        <f t="shared" ca="1" si="30"/>
        <v/>
      </c>
      <c r="C212" s="31" t="str">
        <f t="shared" ca="1" si="31"/>
        <v/>
      </c>
      <c r="D212" s="32" t="str">
        <f t="shared" ca="1" si="32"/>
        <v/>
      </c>
      <c r="E212" s="44" t="str">
        <f t="shared" ca="1" si="33"/>
        <v/>
      </c>
      <c r="F212" s="31" t="str">
        <f t="shared" ca="1" si="34"/>
        <v/>
      </c>
      <c r="G212" s="77" t="str">
        <f t="shared" ca="1" si="35"/>
        <v/>
      </c>
      <c r="N212" s="51" t="str">
        <f t="shared" ca="1" si="27"/>
        <v/>
      </c>
      <c r="O212" s="51" t="str">
        <f t="shared" ca="1" si="28"/>
        <v/>
      </c>
    </row>
    <row r="213" spans="1:15">
      <c r="A213" s="180" t="str">
        <f t="shared" ca="1" si="29"/>
        <v/>
      </c>
      <c r="B213" s="44" t="str">
        <f t="shared" ca="1" si="30"/>
        <v/>
      </c>
      <c r="C213" s="31" t="str">
        <f t="shared" ca="1" si="31"/>
        <v/>
      </c>
      <c r="D213" s="32" t="str">
        <f t="shared" ca="1" si="32"/>
        <v/>
      </c>
      <c r="E213" s="44" t="str">
        <f t="shared" ca="1" si="33"/>
        <v/>
      </c>
      <c r="F213" s="31" t="str">
        <f t="shared" ca="1" si="34"/>
        <v/>
      </c>
      <c r="G213" s="77" t="str">
        <f t="shared" ca="1" si="35"/>
        <v/>
      </c>
      <c r="N213" s="51" t="str">
        <f t="shared" ca="1" si="27"/>
        <v/>
      </c>
      <c r="O213" s="51" t="str">
        <f t="shared" ca="1" si="28"/>
        <v/>
      </c>
    </row>
    <row r="214" spans="1:15">
      <c r="A214" s="180" t="str">
        <f t="shared" ca="1" si="29"/>
        <v/>
      </c>
      <c r="B214" s="44" t="str">
        <f t="shared" ca="1" si="30"/>
        <v/>
      </c>
      <c r="C214" s="31" t="str">
        <f t="shared" ca="1" si="31"/>
        <v/>
      </c>
      <c r="D214" s="32" t="str">
        <f t="shared" ca="1" si="32"/>
        <v/>
      </c>
      <c r="E214" s="44" t="str">
        <f t="shared" ca="1" si="33"/>
        <v/>
      </c>
      <c r="F214" s="31" t="str">
        <f t="shared" ca="1" si="34"/>
        <v/>
      </c>
      <c r="G214" s="77" t="str">
        <f t="shared" ca="1" si="35"/>
        <v/>
      </c>
      <c r="N214" s="51" t="str">
        <f t="shared" ca="1" si="27"/>
        <v/>
      </c>
      <c r="O214" s="51" t="str">
        <f t="shared" ca="1" si="28"/>
        <v/>
      </c>
    </row>
    <row r="215" spans="1:15">
      <c r="A215" s="180" t="str">
        <f t="shared" ca="1" si="29"/>
        <v/>
      </c>
      <c r="B215" s="44" t="str">
        <f t="shared" ca="1" si="30"/>
        <v/>
      </c>
      <c r="C215" s="31" t="str">
        <f t="shared" ca="1" si="31"/>
        <v/>
      </c>
      <c r="D215" s="32" t="str">
        <f t="shared" ca="1" si="32"/>
        <v/>
      </c>
      <c r="E215" s="44" t="str">
        <f t="shared" ca="1" si="33"/>
        <v/>
      </c>
      <c r="F215" s="31" t="str">
        <f t="shared" ca="1" si="34"/>
        <v/>
      </c>
      <c r="G215" s="77" t="str">
        <f t="shared" ca="1" si="35"/>
        <v/>
      </c>
      <c r="N215" s="51" t="str">
        <f t="shared" ca="1" si="27"/>
        <v/>
      </c>
      <c r="O215" s="51" t="str">
        <f t="shared" ca="1" si="28"/>
        <v/>
      </c>
    </row>
    <row r="216" spans="1:15">
      <c r="A216" s="180" t="str">
        <f t="shared" ca="1" si="29"/>
        <v/>
      </c>
      <c r="B216" s="44" t="str">
        <f t="shared" ca="1" si="30"/>
        <v/>
      </c>
      <c r="C216" s="31" t="str">
        <f t="shared" ca="1" si="31"/>
        <v/>
      </c>
      <c r="D216" s="32" t="str">
        <f t="shared" ca="1" si="32"/>
        <v/>
      </c>
      <c r="E216" s="44" t="str">
        <f t="shared" ca="1" si="33"/>
        <v/>
      </c>
      <c r="F216" s="31" t="str">
        <f t="shared" ca="1" si="34"/>
        <v/>
      </c>
      <c r="G216" s="77" t="str">
        <f t="shared" ca="1" si="35"/>
        <v/>
      </c>
      <c r="N216" s="51" t="str">
        <f t="shared" ca="1" si="27"/>
        <v/>
      </c>
      <c r="O216" s="51" t="str">
        <f t="shared" ca="1" si="28"/>
        <v/>
      </c>
    </row>
    <row r="217" spans="1:15">
      <c r="A217" s="180" t="str">
        <f t="shared" ca="1" si="29"/>
        <v/>
      </c>
      <c r="B217" s="44" t="str">
        <f t="shared" ca="1" si="30"/>
        <v/>
      </c>
      <c r="C217" s="31" t="str">
        <f t="shared" ca="1" si="31"/>
        <v/>
      </c>
      <c r="D217" s="32" t="str">
        <f t="shared" ca="1" si="32"/>
        <v/>
      </c>
      <c r="E217" s="44" t="str">
        <f t="shared" ca="1" si="33"/>
        <v/>
      </c>
      <c r="F217" s="31" t="str">
        <f t="shared" ca="1" si="34"/>
        <v/>
      </c>
      <c r="G217" s="77" t="str">
        <f t="shared" ca="1" si="35"/>
        <v/>
      </c>
      <c r="N217" s="51" t="str">
        <f t="shared" ca="1" si="27"/>
        <v/>
      </c>
      <c r="O217" s="51" t="str">
        <f t="shared" ca="1" si="28"/>
        <v/>
      </c>
    </row>
    <row r="218" spans="1:15">
      <c r="A218" s="180" t="str">
        <f t="shared" ca="1" si="29"/>
        <v/>
      </c>
      <c r="B218" s="44" t="str">
        <f t="shared" ca="1" si="30"/>
        <v/>
      </c>
      <c r="C218" s="31" t="str">
        <f t="shared" ca="1" si="31"/>
        <v/>
      </c>
      <c r="D218" s="32" t="str">
        <f t="shared" ca="1" si="32"/>
        <v/>
      </c>
      <c r="E218" s="44" t="str">
        <f t="shared" ca="1" si="33"/>
        <v/>
      </c>
      <c r="F218" s="31" t="str">
        <f t="shared" ca="1" si="34"/>
        <v/>
      </c>
      <c r="G218" s="77" t="str">
        <f t="shared" ca="1" si="35"/>
        <v/>
      </c>
      <c r="N218" s="51" t="str">
        <f t="shared" ca="1" si="27"/>
        <v/>
      </c>
      <c r="O218" s="51" t="str">
        <f t="shared" ca="1" si="28"/>
        <v/>
      </c>
    </row>
    <row r="219" spans="1:15">
      <c r="A219" s="180" t="str">
        <f t="shared" ca="1" si="29"/>
        <v/>
      </c>
      <c r="B219" s="44" t="str">
        <f t="shared" ca="1" si="30"/>
        <v/>
      </c>
      <c r="C219" s="31" t="str">
        <f t="shared" ca="1" si="31"/>
        <v/>
      </c>
      <c r="D219" s="32" t="str">
        <f t="shared" ca="1" si="32"/>
        <v/>
      </c>
      <c r="E219" s="44" t="str">
        <f t="shared" ca="1" si="33"/>
        <v/>
      </c>
      <c r="F219" s="31" t="str">
        <f t="shared" ca="1" si="34"/>
        <v/>
      </c>
      <c r="G219" s="77" t="str">
        <f t="shared" ca="1" si="35"/>
        <v/>
      </c>
      <c r="N219" s="51" t="str">
        <f t="shared" ca="1" si="27"/>
        <v/>
      </c>
      <c r="O219" s="51" t="str">
        <f t="shared" ca="1" si="28"/>
        <v/>
      </c>
    </row>
    <row r="220" spans="1:15">
      <c r="A220" s="180" t="str">
        <f t="shared" ca="1" si="29"/>
        <v/>
      </c>
      <c r="B220" s="44" t="str">
        <f t="shared" ca="1" si="30"/>
        <v/>
      </c>
      <c r="C220" s="31" t="str">
        <f t="shared" ca="1" si="31"/>
        <v/>
      </c>
      <c r="D220" s="32" t="str">
        <f t="shared" ca="1" si="32"/>
        <v/>
      </c>
      <c r="E220" s="44" t="str">
        <f t="shared" ca="1" si="33"/>
        <v/>
      </c>
      <c r="F220" s="31" t="str">
        <f t="shared" ca="1" si="34"/>
        <v/>
      </c>
      <c r="G220" s="77" t="str">
        <f t="shared" ca="1" si="35"/>
        <v/>
      </c>
      <c r="N220" s="51" t="str">
        <f t="shared" ca="1" si="27"/>
        <v/>
      </c>
      <c r="O220" s="51" t="str">
        <f t="shared" ca="1" si="28"/>
        <v/>
      </c>
    </row>
    <row r="221" spans="1:15">
      <c r="A221" s="180" t="str">
        <f t="shared" ca="1" si="29"/>
        <v/>
      </c>
      <c r="B221" s="44" t="str">
        <f t="shared" ca="1" si="30"/>
        <v/>
      </c>
      <c r="C221" s="31" t="str">
        <f t="shared" ca="1" si="31"/>
        <v/>
      </c>
      <c r="D221" s="32" t="str">
        <f t="shared" ca="1" si="32"/>
        <v/>
      </c>
      <c r="E221" s="44" t="str">
        <f t="shared" ca="1" si="33"/>
        <v/>
      </c>
      <c r="F221" s="31" t="str">
        <f t="shared" ca="1" si="34"/>
        <v/>
      </c>
      <c r="G221" s="77" t="str">
        <f t="shared" ca="1" si="35"/>
        <v/>
      </c>
      <c r="N221" s="51" t="str">
        <f t="shared" ca="1" si="27"/>
        <v/>
      </c>
      <c r="O221" s="51" t="str">
        <f t="shared" ca="1" si="28"/>
        <v/>
      </c>
    </row>
    <row r="222" spans="1:15">
      <c r="A222" s="180" t="str">
        <f t="shared" ca="1" si="29"/>
        <v/>
      </c>
      <c r="B222" s="44" t="str">
        <f t="shared" ca="1" si="30"/>
        <v/>
      </c>
      <c r="C222" s="31" t="str">
        <f t="shared" ca="1" si="31"/>
        <v/>
      </c>
      <c r="D222" s="32" t="str">
        <f t="shared" ca="1" si="32"/>
        <v/>
      </c>
      <c r="E222" s="44" t="str">
        <f t="shared" ca="1" si="33"/>
        <v/>
      </c>
      <c r="F222" s="31" t="str">
        <f t="shared" ca="1" si="34"/>
        <v/>
      </c>
      <c r="G222" s="77" t="str">
        <f t="shared" ca="1" si="35"/>
        <v/>
      </c>
      <c r="N222" s="51" t="str">
        <f t="shared" ca="1" si="27"/>
        <v/>
      </c>
      <c r="O222" s="51" t="str">
        <f t="shared" ca="1" si="28"/>
        <v/>
      </c>
    </row>
    <row r="223" spans="1:15">
      <c r="A223" s="180" t="str">
        <f t="shared" ca="1" si="29"/>
        <v/>
      </c>
      <c r="B223" s="44" t="str">
        <f t="shared" ca="1" si="30"/>
        <v/>
      </c>
      <c r="C223" s="31" t="str">
        <f t="shared" ca="1" si="31"/>
        <v/>
      </c>
      <c r="D223" s="32" t="str">
        <f t="shared" ca="1" si="32"/>
        <v/>
      </c>
      <c r="E223" s="44" t="str">
        <f t="shared" ca="1" si="33"/>
        <v/>
      </c>
      <c r="F223" s="31" t="str">
        <f t="shared" ca="1" si="34"/>
        <v/>
      </c>
      <c r="G223" s="77" t="str">
        <f t="shared" ca="1" si="35"/>
        <v/>
      </c>
      <c r="N223" s="51" t="str">
        <f t="shared" ca="1" si="27"/>
        <v/>
      </c>
      <c r="O223" s="51" t="str">
        <f t="shared" ca="1" si="28"/>
        <v/>
      </c>
    </row>
    <row r="224" spans="1:15">
      <c r="A224" s="180" t="str">
        <f t="shared" ca="1" si="29"/>
        <v/>
      </c>
      <c r="B224" s="44" t="str">
        <f t="shared" ca="1" si="30"/>
        <v/>
      </c>
      <c r="C224" s="31" t="str">
        <f t="shared" ca="1" si="31"/>
        <v/>
      </c>
      <c r="D224" s="32" t="str">
        <f t="shared" ca="1" si="32"/>
        <v/>
      </c>
      <c r="E224" s="44" t="str">
        <f t="shared" ca="1" si="33"/>
        <v/>
      </c>
      <c r="F224" s="31" t="str">
        <f t="shared" ca="1" si="34"/>
        <v/>
      </c>
      <c r="G224" s="77" t="str">
        <f t="shared" ca="1" si="35"/>
        <v/>
      </c>
      <c r="N224" s="51" t="str">
        <f t="shared" ca="1" si="27"/>
        <v/>
      </c>
      <c r="O224" s="51" t="str">
        <f t="shared" ca="1" si="28"/>
        <v/>
      </c>
    </row>
    <row r="225" spans="1:15">
      <c r="A225" s="180" t="str">
        <f t="shared" ca="1" si="29"/>
        <v/>
      </c>
      <c r="B225" s="44" t="str">
        <f t="shared" ca="1" si="30"/>
        <v/>
      </c>
      <c r="C225" s="31" t="str">
        <f t="shared" ca="1" si="31"/>
        <v/>
      </c>
      <c r="D225" s="32" t="str">
        <f t="shared" ca="1" si="32"/>
        <v/>
      </c>
      <c r="E225" s="44" t="str">
        <f t="shared" ca="1" si="33"/>
        <v/>
      </c>
      <c r="F225" s="31" t="str">
        <f t="shared" ca="1" si="34"/>
        <v/>
      </c>
      <c r="G225" s="77" t="str">
        <f t="shared" ca="1" si="35"/>
        <v/>
      </c>
      <c r="N225" s="51" t="str">
        <f t="shared" ca="1" si="27"/>
        <v/>
      </c>
      <c r="O225" s="51" t="str">
        <f t="shared" ca="1" si="28"/>
        <v/>
      </c>
    </row>
    <row r="226" spans="1:15">
      <c r="A226" s="180" t="str">
        <f t="shared" ca="1" si="29"/>
        <v/>
      </c>
      <c r="B226" s="44" t="str">
        <f t="shared" ca="1" si="30"/>
        <v/>
      </c>
      <c r="C226" s="31" t="str">
        <f t="shared" ca="1" si="31"/>
        <v/>
      </c>
      <c r="D226" s="32" t="str">
        <f t="shared" ca="1" si="32"/>
        <v/>
      </c>
      <c r="E226" s="44" t="str">
        <f t="shared" ca="1" si="33"/>
        <v/>
      </c>
      <c r="F226" s="31" t="str">
        <f t="shared" ca="1" si="34"/>
        <v/>
      </c>
      <c r="G226" s="77" t="str">
        <f t="shared" ca="1" si="35"/>
        <v/>
      </c>
      <c r="N226" s="51" t="str">
        <f t="shared" ca="1" si="27"/>
        <v/>
      </c>
      <c r="O226" s="51" t="str">
        <f t="shared" ca="1" si="28"/>
        <v/>
      </c>
    </row>
    <row r="227" spans="1:15">
      <c r="A227" s="180" t="str">
        <f t="shared" ca="1" si="29"/>
        <v/>
      </c>
      <c r="B227" s="44" t="str">
        <f t="shared" ca="1" si="30"/>
        <v/>
      </c>
      <c r="C227" s="31" t="str">
        <f t="shared" ca="1" si="31"/>
        <v/>
      </c>
      <c r="D227" s="32" t="str">
        <f t="shared" ca="1" si="32"/>
        <v/>
      </c>
      <c r="E227" s="44" t="str">
        <f t="shared" ca="1" si="33"/>
        <v/>
      </c>
      <c r="F227" s="31" t="str">
        <f t="shared" ca="1" si="34"/>
        <v/>
      </c>
      <c r="G227" s="77" t="str">
        <f t="shared" ca="1" si="35"/>
        <v/>
      </c>
      <c r="N227" s="51" t="str">
        <f t="shared" ca="1" si="27"/>
        <v/>
      </c>
      <c r="O227" s="51" t="str">
        <f t="shared" ca="1" si="28"/>
        <v/>
      </c>
    </row>
    <row r="228" spans="1:15">
      <c r="A228" s="180" t="str">
        <f t="shared" ca="1" si="29"/>
        <v/>
      </c>
      <c r="B228" s="44" t="str">
        <f t="shared" ca="1" si="30"/>
        <v/>
      </c>
      <c r="C228" s="31" t="str">
        <f t="shared" ca="1" si="31"/>
        <v/>
      </c>
      <c r="D228" s="32" t="str">
        <f t="shared" ca="1" si="32"/>
        <v/>
      </c>
      <c r="E228" s="44" t="str">
        <f t="shared" ca="1" si="33"/>
        <v/>
      </c>
      <c r="F228" s="31" t="str">
        <f t="shared" ca="1" si="34"/>
        <v/>
      </c>
      <c r="G228" s="77" t="str">
        <f t="shared" ca="1" si="35"/>
        <v/>
      </c>
      <c r="N228" s="51" t="str">
        <f t="shared" ca="1" si="27"/>
        <v/>
      </c>
      <c r="O228" s="51" t="str">
        <f t="shared" ca="1" si="28"/>
        <v/>
      </c>
    </row>
    <row r="229" spans="1:15">
      <c r="A229" s="180" t="str">
        <f t="shared" ca="1" si="29"/>
        <v/>
      </c>
      <c r="B229" s="44" t="str">
        <f t="shared" ca="1" si="30"/>
        <v/>
      </c>
      <c r="C229" s="31" t="str">
        <f t="shared" ca="1" si="31"/>
        <v/>
      </c>
      <c r="D229" s="32" t="str">
        <f t="shared" ca="1" si="32"/>
        <v/>
      </c>
      <c r="E229" s="44" t="str">
        <f t="shared" ca="1" si="33"/>
        <v/>
      </c>
      <c r="F229" s="31" t="str">
        <f t="shared" ca="1" si="34"/>
        <v/>
      </c>
      <c r="G229" s="77" t="str">
        <f t="shared" ca="1" si="35"/>
        <v/>
      </c>
      <c r="N229" s="51" t="str">
        <f t="shared" ca="1" si="27"/>
        <v/>
      </c>
      <c r="O229" s="51" t="str">
        <f t="shared" ca="1" si="28"/>
        <v/>
      </c>
    </row>
    <row r="230" spans="1:15">
      <c r="A230" s="180" t="str">
        <f t="shared" ca="1" si="29"/>
        <v/>
      </c>
      <c r="B230" s="44" t="str">
        <f t="shared" ca="1" si="30"/>
        <v/>
      </c>
      <c r="C230" s="31" t="str">
        <f t="shared" ca="1" si="31"/>
        <v/>
      </c>
      <c r="D230" s="32" t="str">
        <f t="shared" ca="1" si="32"/>
        <v/>
      </c>
      <c r="E230" s="44" t="str">
        <f t="shared" ca="1" si="33"/>
        <v/>
      </c>
      <c r="F230" s="31" t="str">
        <f t="shared" ca="1" si="34"/>
        <v/>
      </c>
      <c r="G230" s="77" t="str">
        <f t="shared" ca="1" si="35"/>
        <v/>
      </c>
      <c r="N230" s="51" t="str">
        <f t="shared" ca="1" si="27"/>
        <v/>
      </c>
      <c r="O230" s="51" t="str">
        <f t="shared" ca="1" si="28"/>
        <v/>
      </c>
    </row>
    <row r="231" spans="1:15">
      <c r="A231" s="180" t="str">
        <f t="shared" ca="1" si="29"/>
        <v/>
      </c>
      <c r="B231" s="44" t="str">
        <f t="shared" ca="1" si="30"/>
        <v/>
      </c>
      <c r="C231" s="31" t="str">
        <f t="shared" ca="1" si="31"/>
        <v/>
      </c>
      <c r="D231" s="32" t="str">
        <f t="shared" ca="1" si="32"/>
        <v/>
      </c>
      <c r="E231" s="44" t="str">
        <f t="shared" ca="1" si="33"/>
        <v/>
      </c>
      <c r="F231" s="31" t="str">
        <f t="shared" ca="1" si="34"/>
        <v/>
      </c>
      <c r="G231" s="77" t="str">
        <f t="shared" ca="1" si="35"/>
        <v/>
      </c>
      <c r="N231" s="51" t="str">
        <f t="shared" ca="1" si="27"/>
        <v/>
      </c>
      <c r="O231" s="51" t="str">
        <f t="shared" ca="1" si="28"/>
        <v/>
      </c>
    </row>
    <row r="232" spans="1:15">
      <c r="A232" s="180" t="str">
        <f t="shared" ca="1" si="29"/>
        <v/>
      </c>
      <c r="B232" s="44" t="str">
        <f t="shared" ca="1" si="30"/>
        <v/>
      </c>
      <c r="C232" s="31" t="str">
        <f t="shared" ca="1" si="31"/>
        <v/>
      </c>
      <c r="D232" s="32" t="str">
        <f t="shared" ca="1" si="32"/>
        <v/>
      </c>
      <c r="E232" s="44" t="str">
        <f t="shared" ca="1" si="33"/>
        <v/>
      </c>
      <c r="F232" s="31" t="str">
        <f t="shared" ca="1" si="34"/>
        <v/>
      </c>
      <c r="G232" s="77" t="str">
        <f t="shared" ca="1" si="35"/>
        <v/>
      </c>
      <c r="N232" s="51" t="str">
        <f t="shared" ca="1" si="27"/>
        <v/>
      </c>
      <c r="O232" s="51" t="str">
        <f t="shared" ca="1" si="28"/>
        <v/>
      </c>
    </row>
    <row r="233" spans="1:15">
      <c r="A233" s="180" t="str">
        <f t="shared" ca="1" si="29"/>
        <v/>
      </c>
      <c r="B233" s="44" t="str">
        <f t="shared" ca="1" si="30"/>
        <v/>
      </c>
      <c r="C233" s="31" t="str">
        <f t="shared" ca="1" si="31"/>
        <v/>
      </c>
      <c r="D233" s="32" t="str">
        <f t="shared" ca="1" si="32"/>
        <v/>
      </c>
      <c r="E233" s="44" t="str">
        <f t="shared" ca="1" si="33"/>
        <v/>
      </c>
      <c r="F233" s="31" t="str">
        <f t="shared" ca="1" si="34"/>
        <v/>
      </c>
      <c r="G233" s="77" t="str">
        <f t="shared" ca="1" si="35"/>
        <v/>
      </c>
      <c r="N233" s="51" t="str">
        <f t="shared" ca="1" si="27"/>
        <v/>
      </c>
      <c r="O233" s="51" t="str">
        <f t="shared" ca="1" si="28"/>
        <v/>
      </c>
    </row>
    <row r="234" spans="1:15">
      <c r="A234" s="180" t="str">
        <f t="shared" ca="1" si="29"/>
        <v/>
      </c>
      <c r="B234" s="44" t="str">
        <f t="shared" ca="1" si="30"/>
        <v/>
      </c>
      <c r="C234" s="31" t="str">
        <f t="shared" ca="1" si="31"/>
        <v/>
      </c>
      <c r="D234" s="32" t="str">
        <f t="shared" ca="1" si="32"/>
        <v/>
      </c>
      <c r="E234" s="44" t="str">
        <f t="shared" ca="1" si="33"/>
        <v/>
      </c>
      <c r="F234" s="31" t="str">
        <f t="shared" ca="1" si="34"/>
        <v/>
      </c>
      <c r="G234" s="77" t="str">
        <f t="shared" ca="1" si="35"/>
        <v/>
      </c>
      <c r="N234" s="51" t="str">
        <f t="shared" ca="1" si="27"/>
        <v/>
      </c>
      <c r="O234" s="51" t="str">
        <f t="shared" ca="1" si="28"/>
        <v/>
      </c>
    </row>
    <row r="235" spans="1:15">
      <c r="A235" s="180" t="str">
        <f t="shared" ca="1" si="29"/>
        <v/>
      </c>
      <c r="B235" s="44" t="str">
        <f t="shared" ca="1" si="30"/>
        <v/>
      </c>
      <c r="C235" s="31" t="str">
        <f t="shared" ca="1" si="31"/>
        <v/>
      </c>
      <c r="D235" s="32" t="str">
        <f t="shared" ca="1" si="32"/>
        <v/>
      </c>
      <c r="E235" s="44" t="str">
        <f t="shared" ca="1" si="33"/>
        <v/>
      </c>
      <c r="F235" s="31" t="str">
        <f t="shared" ca="1" si="34"/>
        <v/>
      </c>
      <c r="G235" s="77" t="str">
        <f t="shared" ca="1" si="35"/>
        <v/>
      </c>
      <c r="N235" s="51" t="str">
        <f t="shared" ca="1" si="27"/>
        <v/>
      </c>
      <c r="O235" s="51" t="str">
        <f t="shared" ca="1" si="28"/>
        <v/>
      </c>
    </row>
    <row r="236" spans="1:15">
      <c r="A236" s="180" t="str">
        <f t="shared" ca="1" si="29"/>
        <v/>
      </c>
      <c r="B236" s="44" t="str">
        <f t="shared" ca="1" si="30"/>
        <v/>
      </c>
      <c r="C236" s="31" t="str">
        <f t="shared" ca="1" si="31"/>
        <v/>
      </c>
      <c r="D236" s="32" t="str">
        <f t="shared" ca="1" si="32"/>
        <v/>
      </c>
      <c r="E236" s="44" t="str">
        <f t="shared" ca="1" si="33"/>
        <v/>
      </c>
      <c r="F236" s="31" t="str">
        <f t="shared" ca="1" si="34"/>
        <v/>
      </c>
      <c r="G236" s="77" t="str">
        <f t="shared" ca="1" si="35"/>
        <v/>
      </c>
      <c r="N236" s="51" t="str">
        <f t="shared" ca="1" si="27"/>
        <v/>
      </c>
      <c r="O236" s="51" t="str">
        <f t="shared" ca="1" si="28"/>
        <v/>
      </c>
    </row>
    <row r="237" spans="1:15">
      <c r="A237" s="180" t="str">
        <f t="shared" ca="1" si="29"/>
        <v/>
      </c>
      <c r="B237" s="44" t="str">
        <f t="shared" ca="1" si="30"/>
        <v/>
      </c>
      <c r="C237" s="31" t="str">
        <f t="shared" ca="1" si="31"/>
        <v/>
      </c>
      <c r="D237" s="32" t="str">
        <f t="shared" ca="1" si="32"/>
        <v/>
      </c>
      <c r="E237" s="44" t="str">
        <f t="shared" ca="1" si="33"/>
        <v/>
      </c>
      <c r="F237" s="31" t="str">
        <f t="shared" ca="1" si="34"/>
        <v/>
      </c>
      <c r="G237" s="77" t="str">
        <f t="shared" ca="1" si="35"/>
        <v/>
      </c>
      <c r="N237" s="51" t="str">
        <f t="shared" ca="1" si="27"/>
        <v/>
      </c>
      <c r="O237" s="51" t="str">
        <f t="shared" ca="1" si="28"/>
        <v/>
      </c>
    </row>
    <row r="238" spans="1:15">
      <c r="A238" s="180" t="str">
        <f t="shared" ca="1" si="29"/>
        <v/>
      </c>
      <c r="B238" s="44" t="str">
        <f t="shared" ca="1" si="30"/>
        <v/>
      </c>
      <c r="C238" s="31" t="str">
        <f t="shared" ca="1" si="31"/>
        <v/>
      </c>
      <c r="D238" s="32" t="str">
        <f t="shared" ca="1" si="32"/>
        <v/>
      </c>
      <c r="E238" s="44" t="str">
        <f t="shared" ca="1" si="33"/>
        <v/>
      </c>
      <c r="F238" s="31" t="str">
        <f t="shared" ca="1" si="34"/>
        <v/>
      </c>
      <c r="G238" s="77" t="str">
        <f t="shared" ca="1" si="35"/>
        <v/>
      </c>
      <c r="N238" s="51" t="str">
        <f t="shared" ca="1" si="27"/>
        <v/>
      </c>
      <c r="O238" s="51" t="str">
        <f t="shared" ca="1" si="28"/>
        <v/>
      </c>
    </row>
    <row r="239" spans="1:15">
      <c r="A239" s="180" t="str">
        <f t="shared" ca="1" si="29"/>
        <v/>
      </c>
      <c r="B239" s="44" t="str">
        <f t="shared" ca="1" si="30"/>
        <v/>
      </c>
      <c r="C239" s="31" t="str">
        <f t="shared" ca="1" si="31"/>
        <v/>
      </c>
      <c r="D239" s="32" t="str">
        <f t="shared" ca="1" si="32"/>
        <v/>
      </c>
      <c r="E239" s="44" t="str">
        <f t="shared" ca="1" si="33"/>
        <v/>
      </c>
      <c r="F239" s="31" t="str">
        <f t="shared" ca="1" si="34"/>
        <v/>
      </c>
      <c r="G239" s="77" t="str">
        <f t="shared" ca="1" si="35"/>
        <v/>
      </c>
      <c r="N239" s="51" t="str">
        <f t="shared" ca="1" si="27"/>
        <v/>
      </c>
      <c r="O239" s="51" t="str">
        <f t="shared" ca="1" si="28"/>
        <v/>
      </c>
    </row>
    <row r="240" spans="1:15">
      <c r="A240" s="180" t="str">
        <f t="shared" ca="1" si="29"/>
        <v/>
      </c>
      <c r="B240" s="44" t="str">
        <f t="shared" ca="1" si="30"/>
        <v/>
      </c>
      <c r="C240" s="31" t="str">
        <f t="shared" ca="1" si="31"/>
        <v/>
      </c>
      <c r="D240" s="32" t="str">
        <f t="shared" ca="1" si="32"/>
        <v/>
      </c>
      <c r="E240" s="44" t="str">
        <f t="shared" ca="1" si="33"/>
        <v/>
      </c>
      <c r="F240" s="31" t="str">
        <f t="shared" ca="1" si="34"/>
        <v/>
      </c>
      <c r="G240" s="77" t="str">
        <f t="shared" ca="1" si="35"/>
        <v/>
      </c>
      <c r="N240" s="51" t="str">
        <f t="shared" ca="1" si="27"/>
        <v/>
      </c>
      <c r="O240" s="51" t="str">
        <f t="shared" ca="1" si="28"/>
        <v/>
      </c>
    </row>
    <row r="241" spans="1:15">
      <c r="A241" s="180" t="str">
        <f t="shared" ca="1" si="29"/>
        <v/>
      </c>
      <c r="B241" s="44" t="str">
        <f t="shared" ca="1" si="30"/>
        <v/>
      </c>
      <c r="C241" s="31" t="str">
        <f t="shared" ca="1" si="31"/>
        <v/>
      </c>
      <c r="D241" s="32" t="str">
        <f t="shared" ca="1" si="32"/>
        <v/>
      </c>
      <c r="E241" s="44" t="str">
        <f t="shared" ca="1" si="33"/>
        <v/>
      </c>
      <c r="F241" s="31" t="str">
        <f t="shared" ca="1" si="34"/>
        <v/>
      </c>
      <c r="G241" s="77" t="str">
        <f t="shared" ca="1" si="35"/>
        <v/>
      </c>
      <c r="N241" s="51" t="str">
        <f t="shared" ca="1" si="27"/>
        <v/>
      </c>
      <c r="O241" s="51" t="str">
        <f t="shared" ca="1" si="28"/>
        <v/>
      </c>
    </row>
    <row r="242" spans="1:15">
      <c r="A242" s="180" t="str">
        <f t="shared" ca="1" si="29"/>
        <v/>
      </c>
      <c r="B242" s="44" t="str">
        <f t="shared" ca="1" si="30"/>
        <v/>
      </c>
      <c r="C242" s="31" t="str">
        <f t="shared" ca="1" si="31"/>
        <v/>
      </c>
      <c r="D242" s="32" t="str">
        <f t="shared" ca="1" si="32"/>
        <v/>
      </c>
      <c r="E242" s="44" t="str">
        <f t="shared" ca="1" si="33"/>
        <v/>
      </c>
      <c r="F242" s="31" t="str">
        <f t="shared" ca="1" si="34"/>
        <v/>
      </c>
      <c r="G242" s="77" t="str">
        <f t="shared" ca="1" si="35"/>
        <v/>
      </c>
      <c r="N242" s="51" t="str">
        <f t="shared" ca="1" si="27"/>
        <v/>
      </c>
      <c r="O242" s="51" t="str">
        <f t="shared" ca="1" si="28"/>
        <v/>
      </c>
    </row>
    <row r="243" spans="1:15">
      <c r="A243" s="180" t="str">
        <f t="shared" ca="1" si="29"/>
        <v/>
      </c>
      <c r="B243" s="44" t="str">
        <f t="shared" ca="1" si="30"/>
        <v/>
      </c>
      <c r="C243" s="31" t="str">
        <f t="shared" ca="1" si="31"/>
        <v/>
      </c>
      <c r="D243" s="32" t="str">
        <f t="shared" ca="1" si="32"/>
        <v/>
      </c>
      <c r="E243" s="44" t="str">
        <f t="shared" ca="1" si="33"/>
        <v/>
      </c>
      <c r="F243" s="31" t="str">
        <f t="shared" ca="1" si="34"/>
        <v/>
      </c>
      <c r="G243" s="77" t="str">
        <f t="shared" ca="1" si="35"/>
        <v/>
      </c>
      <c r="N243" s="51" t="str">
        <f t="shared" ca="1" si="27"/>
        <v/>
      </c>
      <c r="O243" s="51" t="str">
        <f t="shared" ca="1" si="28"/>
        <v/>
      </c>
    </row>
    <row r="244" spans="1:15">
      <c r="A244" s="180" t="str">
        <f t="shared" ca="1" si="29"/>
        <v/>
      </c>
      <c r="B244" s="44" t="str">
        <f t="shared" ca="1" si="30"/>
        <v/>
      </c>
      <c r="C244" s="31" t="str">
        <f t="shared" ca="1" si="31"/>
        <v/>
      </c>
      <c r="D244" s="32" t="str">
        <f t="shared" ca="1" si="32"/>
        <v/>
      </c>
      <c r="E244" s="44" t="str">
        <f t="shared" ca="1" si="33"/>
        <v/>
      </c>
      <c r="F244" s="31" t="str">
        <f t="shared" ca="1" si="34"/>
        <v/>
      </c>
      <c r="G244" s="77" t="str">
        <f t="shared" ca="1" si="35"/>
        <v/>
      </c>
      <c r="N244" s="51" t="str">
        <f t="shared" ca="1" si="27"/>
        <v/>
      </c>
      <c r="O244" s="51" t="str">
        <f t="shared" ca="1" si="28"/>
        <v/>
      </c>
    </row>
    <row r="245" spans="1:15">
      <c r="A245" s="180" t="str">
        <f t="shared" ca="1" si="29"/>
        <v/>
      </c>
      <c r="B245" s="44" t="str">
        <f t="shared" ca="1" si="30"/>
        <v/>
      </c>
      <c r="C245" s="31" t="str">
        <f t="shared" ca="1" si="31"/>
        <v/>
      </c>
      <c r="D245" s="32" t="str">
        <f t="shared" ca="1" si="32"/>
        <v/>
      </c>
      <c r="E245" s="44" t="str">
        <f t="shared" ca="1" si="33"/>
        <v/>
      </c>
      <c r="F245" s="31" t="str">
        <f t="shared" ca="1" si="34"/>
        <v/>
      </c>
      <c r="G245" s="77" t="str">
        <f t="shared" ca="1" si="35"/>
        <v/>
      </c>
      <c r="N245" s="51" t="str">
        <f t="shared" ca="1" si="27"/>
        <v/>
      </c>
      <c r="O245" s="51" t="str">
        <f t="shared" ca="1" si="28"/>
        <v/>
      </c>
    </row>
    <row r="246" spans="1:15">
      <c r="A246" s="180" t="str">
        <f t="shared" ca="1" si="29"/>
        <v/>
      </c>
      <c r="B246" s="44" t="str">
        <f t="shared" ca="1" si="30"/>
        <v/>
      </c>
      <c r="C246" s="31" t="str">
        <f t="shared" ca="1" si="31"/>
        <v/>
      </c>
      <c r="D246" s="32" t="str">
        <f t="shared" ca="1" si="32"/>
        <v/>
      </c>
      <c r="E246" s="44" t="str">
        <f t="shared" ca="1" si="33"/>
        <v/>
      </c>
      <c r="F246" s="31" t="str">
        <f t="shared" ca="1" si="34"/>
        <v/>
      </c>
      <c r="G246" s="77" t="str">
        <f t="shared" ca="1" si="35"/>
        <v/>
      </c>
      <c r="N246" s="51" t="str">
        <f t="shared" ca="1" si="27"/>
        <v/>
      </c>
      <c r="O246" s="51" t="str">
        <f t="shared" ca="1" si="28"/>
        <v/>
      </c>
    </row>
    <row r="247" spans="1:15">
      <c r="A247" s="180" t="str">
        <f t="shared" ca="1" si="29"/>
        <v/>
      </c>
      <c r="B247" s="44" t="str">
        <f t="shared" ca="1" si="30"/>
        <v/>
      </c>
      <c r="C247" s="31" t="str">
        <f t="shared" ca="1" si="31"/>
        <v/>
      </c>
      <c r="D247" s="32" t="str">
        <f t="shared" ca="1" si="32"/>
        <v/>
      </c>
      <c r="E247" s="44" t="str">
        <f t="shared" ca="1" si="33"/>
        <v/>
      </c>
      <c r="F247" s="31" t="str">
        <f t="shared" ca="1" si="34"/>
        <v/>
      </c>
      <c r="G247" s="77" t="str">
        <f t="shared" ca="1" si="35"/>
        <v/>
      </c>
      <c r="N247" s="51" t="str">
        <f t="shared" ca="1" si="27"/>
        <v/>
      </c>
      <c r="O247" s="51" t="str">
        <f t="shared" ca="1" si="28"/>
        <v/>
      </c>
    </row>
    <row r="248" spans="1:15">
      <c r="A248" s="180" t="str">
        <f t="shared" ca="1" si="29"/>
        <v/>
      </c>
      <c r="B248" s="44" t="str">
        <f t="shared" ca="1" si="30"/>
        <v/>
      </c>
      <c r="C248" s="31" t="str">
        <f t="shared" ca="1" si="31"/>
        <v/>
      </c>
      <c r="D248" s="32" t="str">
        <f t="shared" ca="1" si="32"/>
        <v/>
      </c>
      <c r="E248" s="44" t="str">
        <f t="shared" ca="1" si="33"/>
        <v/>
      </c>
      <c r="F248" s="31" t="str">
        <f t="shared" ca="1" si="34"/>
        <v/>
      </c>
      <c r="G248" s="77" t="str">
        <f t="shared" ca="1" si="35"/>
        <v/>
      </c>
      <c r="N248" s="51" t="str">
        <f t="shared" ca="1" si="27"/>
        <v/>
      </c>
      <c r="O248" s="51" t="str">
        <f t="shared" ca="1" si="28"/>
        <v/>
      </c>
    </row>
    <row r="249" spans="1:15">
      <c r="A249" s="180" t="str">
        <f t="shared" ca="1" si="29"/>
        <v/>
      </c>
      <c r="B249" s="44" t="str">
        <f t="shared" ca="1" si="30"/>
        <v/>
      </c>
      <c r="C249" s="31" t="str">
        <f t="shared" ca="1" si="31"/>
        <v/>
      </c>
      <c r="D249" s="32" t="str">
        <f t="shared" ca="1" si="32"/>
        <v/>
      </c>
      <c r="E249" s="44" t="str">
        <f t="shared" ca="1" si="33"/>
        <v/>
      </c>
      <c r="F249" s="31" t="str">
        <f t="shared" ca="1" si="34"/>
        <v/>
      </c>
      <c r="G249" s="77" t="str">
        <f t="shared" ca="1" si="35"/>
        <v/>
      </c>
      <c r="N249" s="51" t="str">
        <f t="shared" ca="1" si="27"/>
        <v/>
      </c>
      <c r="O249" s="51" t="str">
        <f t="shared" ca="1" si="28"/>
        <v/>
      </c>
    </row>
    <row r="250" spans="1:15">
      <c r="A250" s="180" t="str">
        <f t="shared" ca="1" si="29"/>
        <v/>
      </c>
      <c r="B250" s="44" t="str">
        <f t="shared" ca="1" si="30"/>
        <v/>
      </c>
      <c r="C250" s="31" t="str">
        <f t="shared" ca="1" si="31"/>
        <v/>
      </c>
      <c r="D250" s="32" t="str">
        <f t="shared" ca="1" si="32"/>
        <v/>
      </c>
      <c r="E250" s="44" t="str">
        <f t="shared" ca="1" si="33"/>
        <v/>
      </c>
      <c r="F250" s="31" t="str">
        <f t="shared" ca="1" si="34"/>
        <v/>
      </c>
      <c r="G250" s="77" t="str">
        <f t="shared" ca="1" si="35"/>
        <v/>
      </c>
      <c r="N250" s="51" t="str">
        <f t="shared" ca="1" si="27"/>
        <v/>
      </c>
      <c r="O250" s="51" t="str">
        <f t="shared" ca="1" si="28"/>
        <v/>
      </c>
    </row>
    <row r="251" spans="1:15">
      <c r="A251" s="180" t="str">
        <f t="shared" ca="1" si="29"/>
        <v/>
      </c>
      <c r="B251" s="44" t="str">
        <f t="shared" ca="1" si="30"/>
        <v/>
      </c>
      <c r="C251" s="31" t="str">
        <f t="shared" ca="1" si="31"/>
        <v/>
      </c>
      <c r="D251" s="32" t="str">
        <f t="shared" ca="1" si="32"/>
        <v/>
      </c>
      <c r="E251" s="44" t="str">
        <f t="shared" ca="1" si="33"/>
        <v/>
      </c>
      <c r="F251" s="31" t="str">
        <f t="shared" ca="1" si="34"/>
        <v/>
      </c>
      <c r="G251" s="77" t="str">
        <f t="shared" ca="1" si="35"/>
        <v/>
      </c>
      <c r="N251" s="51" t="str">
        <f t="shared" ca="1" si="27"/>
        <v/>
      </c>
      <c r="O251" s="51" t="str">
        <f t="shared" ca="1" si="28"/>
        <v/>
      </c>
    </row>
    <row r="252" spans="1:15">
      <c r="A252" s="180" t="str">
        <f t="shared" ca="1" si="29"/>
        <v/>
      </c>
      <c r="B252" s="44" t="str">
        <f t="shared" ca="1" si="30"/>
        <v/>
      </c>
      <c r="C252" s="31" t="str">
        <f t="shared" ca="1" si="31"/>
        <v/>
      </c>
      <c r="D252" s="32" t="str">
        <f t="shared" ca="1" si="32"/>
        <v/>
      </c>
      <c r="E252" s="44" t="str">
        <f t="shared" ca="1" si="33"/>
        <v/>
      </c>
      <c r="F252" s="31" t="str">
        <f t="shared" ca="1" si="34"/>
        <v/>
      </c>
      <c r="G252" s="77" t="str">
        <f t="shared" ca="1" si="35"/>
        <v/>
      </c>
      <c r="N252" s="51" t="str">
        <f t="shared" ca="1" si="27"/>
        <v/>
      </c>
      <c r="O252" s="51" t="str">
        <f t="shared" ca="1" si="28"/>
        <v/>
      </c>
    </row>
    <row r="253" spans="1:15">
      <c r="A253" s="180" t="str">
        <f t="shared" ca="1" si="29"/>
        <v/>
      </c>
      <c r="B253" s="44" t="str">
        <f t="shared" ca="1" si="30"/>
        <v/>
      </c>
      <c r="C253" s="31" t="str">
        <f t="shared" ca="1" si="31"/>
        <v/>
      </c>
      <c r="D253" s="32" t="str">
        <f t="shared" ca="1" si="32"/>
        <v/>
      </c>
      <c r="E253" s="44" t="str">
        <f t="shared" ca="1" si="33"/>
        <v/>
      </c>
      <c r="F253" s="31" t="str">
        <f t="shared" ca="1" si="34"/>
        <v/>
      </c>
      <c r="G253" s="77" t="str">
        <f t="shared" ca="1" si="35"/>
        <v/>
      </c>
      <c r="N253" s="51" t="str">
        <f t="shared" ca="1" si="27"/>
        <v/>
      </c>
      <c r="O253" s="51" t="str">
        <f t="shared" ca="1" si="28"/>
        <v/>
      </c>
    </row>
    <row r="254" spans="1:15">
      <c r="A254" s="180" t="str">
        <f t="shared" ca="1" si="29"/>
        <v/>
      </c>
      <c r="B254" s="44" t="str">
        <f t="shared" ca="1" si="30"/>
        <v/>
      </c>
      <c r="C254" s="31" t="str">
        <f t="shared" ca="1" si="31"/>
        <v/>
      </c>
      <c r="D254" s="32" t="str">
        <f t="shared" ca="1" si="32"/>
        <v/>
      </c>
      <c r="E254" s="44" t="str">
        <f t="shared" ca="1" si="33"/>
        <v/>
      </c>
      <c r="F254" s="31" t="str">
        <f t="shared" ca="1" si="34"/>
        <v/>
      </c>
      <c r="G254" s="77" t="str">
        <f t="shared" ca="1" si="35"/>
        <v/>
      </c>
      <c r="N254" s="51" t="str">
        <f t="shared" ca="1" si="27"/>
        <v/>
      </c>
      <c r="O254" s="51" t="str">
        <f t="shared" ca="1" si="28"/>
        <v/>
      </c>
    </row>
    <row r="255" spans="1:15">
      <c r="A255" s="180" t="str">
        <f t="shared" ca="1" si="29"/>
        <v/>
      </c>
      <c r="B255" s="44" t="str">
        <f t="shared" ca="1" si="30"/>
        <v/>
      </c>
      <c r="C255" s="31" t="str">
        <f t="shared" ca="1" si="31"/>
        <v/>
      </c>
      <c r="D255" s="32" t="str">
        <f t="shared" ca="1" si="32"/>
        <v/>
      </c>
      <c r="E255" s="44" t="str">
        <f t="shared" ca="1" si="33"/>
        <v/>
      </c>
      <c r="F255" s="31" t="str">
        <f t="shared" ca="1" si="34"/>
        <v/>
      </c>
      <c r="G255" s="77" t="str">
        <f t="shared" ca="1" si="35"/>
        <v/>
      </c>
      <c r="N255" s="51" t="str">
        <f t="shared" ca="1" si="27"/>
        <v/>
      </c>
      <c r="O255" s="51" t="str">
        <f t="shared" ca="1" si="28"/>
        <v/>
      </c>
    </row>
    <row r="256" spans="1:15">
      <c r="A256" s="180" t="str">
        <f t="shared" ca="1" si="29"/>
        <v/>
      </c>
      <c r="B256" s="44" t="str">
        <f t="shared" ca="1" si="30"/>
        <v/>
      </c>
      <c r="C256" s="31" t="str">
        <f t="shared" ca="1" si="31"/>
        <v/>
      </c>
      <c r="D256" s="32" t="str">
        <f t="shared" ca="1" si="32"/>
        <v/>
      </c>
      <c r="E256" s="44" t="str">
        <f t="shared" ca="1" si="33"/>
        <v/>
      </c>
      <c r="F256" s="31" t="str">
        <f t="shared" ca="1" si="34"/>
        <v/>
      </c>
      <c r="G256" s="77" t="str">
        <f t="shared" ca="1" si="35"/>
        <v/>
      </c>
      <c r="N256" s="51" t="str">
        <f t="shared" ca="1" si="27"/>
        <v/>
      </c>
      <c r="O256" s="51" t="str">
        <f t="shared" ca="1" si="28"/>
        <v/>
      </c>
    </row>
    <row r="257" spans="1:15">
      <c r="A257" s="180" t="str">
        <f t="shared" ca="1" si="29"/>
        <v/>
      </c>
      <c r="B257" s="44" t="str">
        <f t="shared" ca="1" si="30"/>
        <v/>
      </c>
      <c r="C257" s="31" t="str">
        <f t="shared" ca="1" si="31"/>
        <v/>
      </c>
      <c r="D257" s="32" t="str">
        <f t="shared" ca="1" si="32"/>
        <v/>
      </c>
      <c r="E257" s="44" t="str">
        <f t="shared" ca="1" si="33"/>
        <v/>
      </c>
      <c r="F257" s="31" t="str">
        <f t="shared" ca="1" si="34"/>
        <v/>
      </c>
      <c r="G257" s="77" t="str">
        <f t="shared" ca="1" si="35"/>
        <v/>
      </c>
      <c r="N257" s="51" t="str">
        <f t="shared" ca="1" si="27"/>
        <v/>
      </c>
      <c r="O257" s="51" t="str">
        <f t="shared" ca="1" si="28"/>
        <v/>
      </c>
    </row>
    <row r="258" spans="1:15">
      <c r="A258" s="180" t="str">
        <f t="shared" ca="1" si="29"/>
        <v/>
      </c>
      <c r="B258" s="44" t="str">
        <f t="shared" ca="1" si="30"/>
        <v/>
      </c>
      <c r="C258" s="31" t="str">
        <f t="shared" ca="1" si="31"/>
        <v/>
      </c>
      <c r="D258" s="32" t="str">
        <f t="shared" ca="1" si="32"/>
        <v/>
      </c>
      <c r="E258" s="44" t="str">
        <f t="shared" ca="1" si="33"/>
        <v/>
      </c>
      <c r="F258" s="31" t="str">
        <f t="shared" ca="1" si="34"/>
        <v/>
      </c>
      <c r="G258" s="77" t="str">
        <f t="shared" ca="1" si="35"/>
        <v/>
      </c>
      <c r="N258" s="51" t="str">
        <f t="shared" ca="1" si="27"/>
        <v/>
      </c>
      <c r="O258" s="51" t="str">
        <f t="shared" ca="1" si="28"/>
        <v/>
      </c>
    </row>
    <row r="259" spans="1:15">
      <c r="A259" s="180" t="str">
        <f t="shared" ca="1" si="29"/>
        <v/>
      </c>
      <c r="B259" s="44" t="str">
        <f t="shared" ca="1" si="30"/>
        <v/>
      </c>
      <c r="C259" s="31" t="str">
        <f t="shared" ca="1" si="31"/>
        <v/>
      </c>
      <c r="D259" s="32" t="str">
        <f t="shared" ca="1" si="32"/>
        <v/>
      </c>
      <c r="E259" s="44" t="str">
        <f t="shared" ca="1" si="33"/>
        <v/>
      </c>
      <c r="F259" s="31" t="str">
        <f t="shared" ca="1" si="34"/>
        <v/>
      </c>
      <c r="G259" s="77" t="str">
        <f t="shared" ca="1" si="35"/>
        <v/>
      </c>
      <c r="N259" s="51" t="str">
        <f t="shared" ca="1" si="27"/>
        <v/>
      </c>
      <c r="O259" s="51" t="str">
        <f t="shared" ca="1" si="28"/>
        <v/>
      </c>
    </row>
    <row r="260" spans="1:15">
      <c r="A260" s="180" t="str">
        <f t="shared" ca="1" si="29"/>
        <v/>
      </c>
      <c r="B260" s="44" t="str">
        <f t="shared" ca="1" si="30"/>
        <v/>
      </c>
      <c r="C260" s="31" t="str">
        <f t="shared" ca="1" si="31"/>
        <v/>
      </c>
      <c r="D260" s="32" t="str">
        <f t="shared" ca="1" si="32"/>
        <v/>
      </c>
      <c r="E260" s="44" t="str">
        <f t="shared" ca="1" si="33"/>
        <v/>
      </c>
      <c r="F260" s="31" t="str">
        <f t="shared" ca="1" si="34"/>
        <v/>
      </c>
      <c r="G260" s="77" t="str">
        <f t="shared" ca="1" si="35"/>
        <v/>
      </c>
      <c r="N260" s="51" t="str">
        <f t="shared" ref="N260:N323" ca="1" si="36">IF(COUNTIF(L:L,J260),J260,"")</f>
        <v/>
      </c>
      <c r="O260" s="51" t="str">
        <f t="shared" ref="O260:O323" ca="1" si="37">IF(N260&gt;$A$14,N260,"")</f>
        <v/>
      </c>
    </row>
    <row r="261" spans="1:15">
      <c r="A261" s="180" t="str">
        <f t="shared" ca="1" si="29"/>
        <v/>
      </c>
      <c r="B261" s="44" t="str">
        <f t="shared" ca="1" si="30"/>
        <v/>
      </c>
      <c r="C261" s="31" t="str">
        <f t="shared" ca="1" si="31"/>
        <v/>
      </c>
      <c r="D261" s="32" t="str">
        <f t="shared" ca="1" si="32"/>
        <v/>
      </c>
      <c r="E261" s="44" t="str">
        <f t="shared" ca="1" si="33"/>
        <v/>
      </c>
      <c r="F261" s="31" t="str">
        <f t="shared" ca="1" si="34"/>
        <v/>
      </c>
      <c r="G261" s="77" t="str">
        <f t="shared" ca="1" si="35"/>
        <v/>
      </c>
      <c r="N261" s="51" t="str">
        <f t="shared" ca="1" si="36"/>
        <v/>
      </c>
      <c r="O261" s="51" t="str">
        <f t="shared" ca="1" si="37"/>
        <v/>
      </c>
    </row>
    <row r="262" spans="1:15">
      <c r="A262" s="180" t="str">
        <f t="shared" ca="1" si="29"/>
        <v/>
      </c>
      <c r="B262" s="44" t="str">
        <f t="shared" ca="1" si="30"/>
        <v/>
      </c>
      <c r="C262" s="31" t="str">
        <f t="shared" ca="1" si="31"/>
        <v/>
      </c>
      <c r="D262" s="32" t="str">
        <f t="shared" ca="1" si="32"/>
        <v/>
      </c>
      <c r="E262" s="44" t="str">
        <f t="shared" ca="1" si="33"/>
        <v/>
      </c>
      <c r="F262" s="31" t="str">
        <f t="shared" ca="1" si="34"/>
        <v/>
      </c>
      <c r="G262" s="77" t="str">
        <f t="shared" ca="1" si="35"/>
        <v/>
      </c>
      <c r="N262" s="51" t="str">
        <f t="shared" ca="1" si="36"/>
        <v/>
      </c>
      <c r="O262" s="51" t="str">
        <f t="shared" ca="1" si="37"/>
        <v/>
      </c>
    </row>
    <row r="263" spans="1:15">
      <c r="A263" s="180" t="str">
        <f t="shared" ca="1" si="29"/>
        <v/>
      </c>
      <c r="B263" s="44" t="str">
        <f t="shared" ca="1" si="30"/>
        <v/>
      </c>
      <c r="C263" s="31" t="str">
        <f t="shared" ca="1" si="31"/>
        <v/>
      </c>
      <c r="D263" s="32" t="str">
        <f t="shared" ca="1" si="32"/>
        <v/>
      </c>
      <c r="E263" s="44" t="str">
        <f t="shared" ca="1" si="33"/>
        <v/>
      </c>
      <c r="F263" s="31" t="str">
        <f t="shared" ca="1" si="34"/>
        <v/>
      </c>
      <c r="G263" s="77" t="str">
        <f t="shared" ca="1" si="35"/>
        <v/>
      </c>
      <c r="N263" s="51" t="str">
        <f t="shared" ca="1" si="36"/>
        <v/>
      </c>
      <c r="O263" s="51" t="str">
        <f t="shared" ca="1" si="37"/>
        <v/>
      </c>
    </row>
    <row r="264" spans="1:15">
      <c r="A264" s="180" t="str">
        <f t="shared" ca="1" si="29"/>
        <v/>
      </c>
      <c r="B264" s="44" t="str">
        <f t="shared" ca="1" si="30"/>
        <v/>
      </c>
      <c r="C264" s="31" t="str">
        <f t="shared" ca="1" si="31"/>
        <v/>
      </c>
      <c r="D264" s="32" t="str">
        <f t="shared" ca="1" si="32"/>
        <v/>
      </c>
      <c r="E264" s="44" t="str">
        <f t="shared" ca="1" si="33"/>
        <v/>
      </c>
      <c r="F264" s="31" t="str">
        <f t="shared" ca="1" si="34"/>
        <v/>
      </c>
      <c r="G264" s="77" t="str">
        <f t="shared" ca="1" si="35"/>
        <v/>
      </c>
      <c r="N264" s="51" t="str">
        <f t="shared" ca="1" si="36"/>
        <v/>
      </c>
      <c r="O264" s="51" t="str">
        <f t="shared" ca="1" si="37"/>
        <v/>
      </c>
    </row>
    <row r="265" spans="1:15">
      <c r="A265" s="180" t="str">
        <f t="shared" ca="1" si="29"/>
        <v/>
      </c>
      <c r="B265" s="44" t="str">
        <f t="shared" ca="1" si="30"/>
        <v/>
      </c>
      <c r="C265" s="31" t="str">
        <f t="shared" ca="1" si="31"/>
        <v/>
      </c>
      <c r="D265" s="32" t="str">
        <f t="shared" ca="1" si="32"/>
        <v/>
      </c>
      <c r="E265" s="44" t="str">
        <f t="shared" ca="1" si="33"/>
        <v/>
      </c>
      <c r="F265" s="31" t="str">
        <f t="shared" ca="1" si="34"/>
        <v/>
      </c>
      <c r="G265" s="77" t="str">
        <f t="shared" ca="1" si="35"/>
        <v/>
      </c>
      <c r="N265" s="51" t="str">
        <f t="shared" ca="1" si="36"/>
        <v/>
      </c>
      <c r="O265" s="51" t="str">
        <f t="shared" ca="1" si="37"/>
        <v/>
      </c>
    </row>
    <row r="266" spans="1:15">
      <c r="A266" s="180" t="str">
        <f t="shared" ca="1" si="29"/>
        <v/>
      </c>
      <c r="B266" s="44" t="str">
        <f t="shared" ca="1" si="30"/>
        <v/>
      </c>
      <c r="C266" s="31" t="str">
        <f t="shared" ca="1" si="31"/>
        <v/>
      </c>
      <c r="D266" s="32" t="str">
        <f t="shared" ca="1" si="32"/>
        <v/>
      </c>
      <c r="E266" s="44" t="str">
        <f t="shared" ca="1" si="33"/>
        <v/>
      </c>
      <c r="F266" s="31" t="str">
        <f t="shared" ca="1" si="34"/>
        <v/>
      </c>
      <c r="G266" s="77" t="str">
        <f t="shared" ca="1" si="35"/>
        <v/>
      </c>
      <c r="N266" s="51" t="str">
        <f t="shared" ca="1" si="36"/>
        <v/>
      </c>
      <c r="O266" s="51" t="str">
        <f t="shared" ca="1" si="37"/>
        <v/>
      </c>
    </row>
    <row r="267" spans="1:15">
      <c r="A267" s="180" t="str">
        <f t="shared" ca="1" si="29"/>
        <v/>
      </c>
      <c r="B267" s="44" t="str">
        <f t="shared" ca="1" si="30"/>
        <v/>
      </c>
      <c r="C267" s="31" t="str">
        <f t="shared" ca="1" si="31"/>
        <v/>
      </c>
      <c r="D267" s="32" t="str">
        <f t="shared" ca="1" si="32"/>
        <v/>
      </c>
      <c r="E267" s="44" t="str">
        <f t="shared" ca="1" si="33"/>
        <v/>
      </c>
      <c r="F267" s="31" t="str">
        <f t="shared" ca="1" si="34"/>
        <v/>
      </c>
      <c r="G267" s="77" t="str">
        <f t="shared" ca="1" si="35"/>
        <v/>
      </c>
      <c r="N267" s="51" t="str">
        <f t="shared" ca="1" si="36"/>
        <v/>
      </c>
      <c r="O267" s="51" t="str">
        <f t="shared" ca="1" si="37"/>
        <v/>
      </c>
    </row>
    <row r="268" spans="1:15">
      <c r="A268" s="180" t="str">
        <f t="shared" ca="1" si="29"/>
        <v/>
      </c>
      <c r="B268" s="44" t="str">
        <f t="shared" ca="1" si="30"/>
        <v/>
      </c>
      <c r="C268" s="31" t="str">
        <f t="shared" ca="1" si="31"/>
        <v/>
      </c>
      <c r="D268" s="32" t="str">
        <f t="shared" ca="1" si="32"/>
        <v/>
      </c>
      <c r="E268" s="44" t="str">
        <f t="shared" ca="1" si="33"/>
        <v/>
      </c>
      <c r="F268" s="31" t="str">
        <f t="shared" ca="1" si="34"/>
        <v/>
      </c>
      <c r="G268" s="77" t="str">
        <f t="shared" ca="1" si="35"/>
        <v/>
      </c>
      <c r="N268" s="51" t="str">
        <f t="shared" ca="1" si="36"/>
        <v/>
      </c>
      <c r="O268" s="51" t="str">
        <f t="shared" ca="1" si="37"/>
        <v/>
      </c>
    </row>
    <row r="269" spans="1:15">
      <c r="A269" s="180" t="str">
        <f t="shared" ca="1" si="29"/>
        <v/>
      </c>
      <c r="B269" s="44" t="str">
        <f t="shared" ca="1" si="30"/>
        <v/>
      </c>
      <c r="C269" s="31" t="str">
        <f t="shared" ca="1" si="31"/>
        <v/>
      </c>
      <c r="D269" s="32" t="str">
        <f t="shared" ca="1" si="32"/>
        <v/>
      </c>
      <c r="E269" s="44" t="str">
        <f t="shared" ca="1" si="33"/>
        <v/>
      </c>
      <c r="F269" s="31" t="str">
        <f t="shared" ca="1" si="34"/>
        <v/>
      </c>
      <c r="G269" s="77" t="str">
        <f t="shared" ca="1" si="35"/>
        <v/>
      </c>
      <c r="N269" s="51" t="str">
        <f t="shared" ca="1" si="36"/>
        <v/>
      </c>
      <c r="O269" s="51" t="str">
        <f t="shared" ca="1" si="37"/>
        <v/>
      </c>
    </row>
    <row r="270" spans="1:15">
      <c r="A270" s="180" t="str">
        <f t="shared" ca="1" si="29"/>
        <v/>
      </c>
      <c r="B270" s="44" t="str">
        <f t="shared" ca="1" si="30"/>
        <v/>
      </c>
      <c r="C270" s="31" t="str">
        <f t="shared" ca="1" si="31"/>
        <v/>
      </c>
      <c r="D270" s="32" t="str">
        <f t="shared" ca="1" si="32"/>
        <v/>
      </c>
      <c r="E270" s="44" t="str">
        <f t="shared" ca="1" si="33"/>
        <v/>
      </c>
      <c r="F270" s="31" t="str">
        <f t="shared" ca="1" si="34"/>
        <v/>
      </c>
      <c r="G270" s="77" t="str">
        <f t="shared" ca="1" si="35"/>
        <v/>
      </c>
      <c r="N270" s="51" t="str">
        <f t="shared" ca="1" si="36"/>
        <v/>
      </c>
      <c r="O270" s="51" t="str">
        <f t="shared" ca="1" si="37"/>
        <v/>
      </c>
    </row>
    <row r="271" spans="1:15">
      <c r="A271" s="180" t="str">
        <f t="shared" ca="1" si="29"/>
        <v/>
      </c>
      <c r="B271" s="44" t="str">
        <f t="shared" ca="1" si="30"/>
        <v/>
      </c>
      <c r="C271" s="31" t="str">
        <f t="shared" ca="1" si="31"/>
        <v/>
      </c>
      <c r="D271" s="32" t="str">
        <f t="shared" ca="1" si="32"/>
        <v/>
      </c>
      <c r="E271" s="44" t="str">
        <f t="shared" ca="1" si="33"/>
        <v/>
      </c>
      <c r="F271" s="31" t="str">
        <f t="shared" ca="1" si="34"/>
        <v/>
      </c>
      <c r="G271" s="77" t="str">
        <f t="shared" ca="1" si="35"/>
        <v/>
      </c>
      <c r="N271" s="51" t="str">
        <f t="shared" ca="1" si="36"/>
        <v/>
      </c>
      <c r="O271" s="51" t="str">
        <f t="shared" ca="1" si="37"/>
        <v/>
      </c>
    </row>
    <row r="272" spans="1:15">
      <c r="A272" s="180" t="str">
        <f t="shared" ref="A272:A335" ca="1" si="38">IF(AND(ISBLANK(P261), A271 = $P$1),NOW(),IF(ISBLANK(P261),"",P261))</f>
        <v/>
      </c>
      <c r="B272" s="44" t="str">
        <f t="shared" ref="B272:B335" ca="1" si="39">IF(COUNTIF(J:J,A272)=1,VLOOKUP(A272,J:K,2), IF(COUNTIF(J:J,A272)=0,$B$10,""))</f>
        <v/>
      </c>
      <c r="C272" s="31" t="str">
        <f t="shared" ref="C272:C335" ca="1" si="40">IF(ISERROR(B272-2),"",-1*(B272-$B$14)*$B$8*$B$5*10^(-4))</f>
        <v/>
      </c>
      <c r="D272" s="32" t="str">
        <f t="shared" ref="D272:D335" ca="1" si="41">IF(ISERROR(B272-2),"",ROUNDUP(A272-$A$14,0)/360*$B$6*$B$5)</f>
        <v/>
      </c>
      <c r="E272" s="44" t="str">
        <f t="shared" ref="E272:E335" ca="1" si="42">IF(COUNTIF(J:J,A272)=1,VLOOKUP(A272,L:M,2), IF(COUNTIF(J:J,A272)=0,$C$10,""))</f>
        <v/>
      </c>
      <c r="F272" s="31" t="str">
        <f t="shared" ref="F272:F335" ca="1" si="43">IF(ISERROR(B272-2),"",(E272-$E$14)*$C$5*100)</f>
        <v/>
      </c>
      <c r="G272" s="77" t="str">
        <f t="shared" ref="G272:G335" ca="1" si="44">IF(ISERROR(B272-2),"",C272+D272+F272)</f>
        <v/>
      </c>
      <c r="N272" s="51" t="str">
        <f t="shared" ca="1" si="36"/>
        <v/>
      </c>
      <c r="O272" s="51" t="str">
        <f t="shared" ca="1" si="37"/>
        <v/>
      </c>
    </row>
    <row r="273" spans="1:15">
      <c r="A273" s="180" t="str">
        <f t="shared" ca="1" si="38"/>
        <v/>
      </c>
      <c r="B273" s="44" t="str">
        <f t="shared" ca="1" si="39"/>
        <v/>
      </c>
      <c r="C273" s="31" t="str">
        <f t="shared" ca="1" si="40"/>
        <v/>
      </c>
      <c r="D273" s="32" t="str">
        <f t="shared" ca="1" si="41"/>
        <v/>
      </c>
      <c r="E273" s="44" t="str">
        <f t="shared" ca="1" si="42"/>
        <v/>
      </c>
      <c r="F273" s="31" t="str">
        <f t="shared" ca="1" si="43"/>
        <v/>
      </c>
      <c r="G273" s="77" t="str">
        <f t="shared" ca="1" si="44"/>
        <v/>
      </c>
      <c r="N273" s="51" t="str">
        <f t="shared" ca="1" si="36"/>
        <v/>
      </c>
      <c r="O273" s="51" t="str">
        <f t="shared" ca="1" si="37"/>
        <v/>
      </c>
    </row>
    <row r="274" spans="1:15">
      <c r="A274" s="180" t="str">
        <f t="shared" ca="1" si="38"/>
        <v/>
      </c>
      <c r="B274" s="44" t="str">
        <f t="shared" ca="1" si="39"/>
        <v/>
      </c>
      <c r="C274" s="31" t="str">
        <f t="shared" ca="1" si="40"/>
        <v/>
      </c>
      <c r="D274" s="32" t="str">
        <f t="shared" ca="1" si="41"/>
        <v/>
      </c>
      <c r="E274" s="44" t="str">
        <f t="shared" ca="1" si="42"/>
        <v/>
      </c>
      <c r="F274" s="31" t="str">
        <f t="shared" ca="1" si="43"/>
        <v/>
      </c>
      <c r="G274" s="77" t="str">
        <f t="shared" ca="1" si="44"/>
        <v/>
      </c>
      <c r="N274" s="51" t="str">
        <f t="shared" ca="1" si="36"/>
        <v/>
      </c>
      <c r="O274" s="51" t="str">
        <f t="shared" ca="1" si="37"/>
        <v/>
      </c>
    </row>
    <row r="275" spans="1:15">
      <c r="A275" s="180" t="str">
        <f t="shared" ca="1" si="38"/>
        <v/>
      </c>
      <c r="B275" s="44" t="str">
        <f t="shared" ca="1" si="39"/>
        <v/>
      </c>
      <c r="C275" s="31" t="str">
        <f t="shared" ca="1" si="40"/>
        <v/>
      </c>
      <c r="D275" s="32" t="str">
        <f t="shared" ca="1" si="41"/>
        <v/>
      </c>
      <c r="E275" s="44" t="str">
        <f t="shared" ca="1" si="42"/>
        <v/>
      </c>
      <c r="F275" s="31" t="str">
        <f t="shared" ca="1" si="43"/>
        <v/>
      </c>
      <c r="G275" s="77" t="str">
        <f t="shared" ca="1" si="44"/>
        <v/>
      </c>
      <c r="N275" s="51" t="str">
        <f t="shared" ca="1" si="36"/>
        <v/>
      </c>
      <c r="O275" s="51" t="str">
        <f t="shared" ca="1" si="37"/>
        <v/>
      </c>
    </row>
    <row r="276" spans="1:15">
      <c r="A276" s="180" t="str">
        <f t="shared" ca="1" si="38"/>
        <v/>
      </c>
      <c r="B276" s="44" t="str">
        <f t="shared" ca="1" si="39"/>
        <v/>
      </c>
      <c r="C276" s="31" t="str">
        <f t="shared" ca="1" si="40"/>
        <v/>
      </c>
      <c r="D276" s="32" t="str">
        <f t="shared" ca="1" si="41"/>
        <v/>
      </c>
      <c r="E276" s="44" t="str">
        <f t="shared" ca="1" si="42"/>
        <v/>
      </c>
      <c r="F276" s="31" t="str">
        <f t="shared" ca="1" si="43"/>
        <v/>
      </c>
      <c r="G276" s="77" t="str">
        <f t="shared" ca="1" si="44"/>
        <v/>
      </c>
      <c r="N276" s="51" t="str">
        <f t="shared" ca="1" si="36"/>
        <v/>
      </c>
      <c r="O276" s="51" t="str">
        <f t="shared" ca="1" si="37"/>
        <v/>
      </c>
    </row>
    <row r="277" spans="1:15">
      <c r="A277" s="180" t="str">
        <f t="shared" ca="1" si="38"/>
        <v/>
      </c>
      <c r="B277" s="44" t="str">
        <f t="shared" ca="1" si="39"/>
        <v/>
      </c>
      <c r="C277" s="31" t="str">
        <f t="shared" ca="1" si="40"/>
        <v/>
      </c>
      <c r="D277" s="32" t="str">
        <f t="shared" ca="1" si="41"/>
        <v/>
      </c>
      <c r="E277" s="44" t="str">
        <f t="shared" ca="1" si="42"/>
        <v/>
      </c>
      <c r="F277" s="31" t="str">
        <f t="shared" ca="1" si="43"/>
        <v/>
      </c>
      <c r="G277" s="77" t="str">
        <f t="shared" ca="1" si="44"/>
        <v/>
      </c>
      <c r="N277" s="51" t="str">
        <f t="shared" ca="1" si="36"/>
        <v/>
      </c>
      <c r="O277" s="51" t="str">
        <f t="shared" ca="1" si="37"/>
        <v/>
      </c>
    </row>
    <row r="278" spans="1:15">
      <c r="A278" s="180" t="str">
        <f t="shared" ca="1" si="38"/>
        <v/>
      </c>
      <c r="B278" s="44" t="str">
        <f t="shared" ca="1" si="39"/>
        <v/>
      </c>
      <c r="C278" s="31" t="str">
        <f t="shared" ca="1" si="40"/>
        <v/>
      </c>
      <c r="D278" s="32" t="str">
        <f t="shared" ca="1" si="41"/>
        <v/>
      </c>
      <c r="E278" s="44" t="str">
        <f t="shared" ca="1" si="42"/>
        <v/>
      </c>
      <c r="F278" s="31" t="str">
        <f t="shared" ca="1" si="43"/>
        <v/>
      </c>
      <c r="G278" s="77" t="str">
        <f t="shared" ca="1" si="44"/>
        <v/>
      </c>
      <c r="N278" s="51" t="str">
        <f t="shared" ca="1" si="36"/>
        <v/>
      </c>
      <c r="O278" s="51" t="str">
        <f t="shared" ca="1" si="37"/>
        <v/>
      </c>
    </row>
    <row r="279" spans="1:15">
      <c r="A279" s="180" t="str">
        <f t="shared" ca="1" si="38"/>
        <v/>
      </c>
      <c r="B279" s="44" t="str">
        <f t="shared" ca="1" si="39"/>
        <v/>
      </c>
      <c r="C279" s="31" t="str">
        <f t="shared" ca="1" si="40"/>
        <v/>
      </c>
      <c r="D279" s="32" t="str">
        <f t="shared" ca="1" si="41"/>
        <v/>
      </c>
      <c r="E279" s="44" t="str">
        <f t="shared" ca="1" si="42"/>
        <v/>
      </c>
      <c r="F279" s="31" t="str">
        <f t="shared" ca="1" si="43"/>
        <v/>
      </c>
      <c r="G279" s="77" t="str">
        <f t="shared" ca="1" si="44"/>
        <v/>
      </c>
      <c r="N279" s="51" t="str">
        <f t="shared" ca="1" si="36"/>
        <v/>
      </c>
      <c r="O279" s="51" t="str">
        <f t="shared" ca="1" si="37"/>
        <v/>
      </c>
    </row>
    <row r="280" spans="1:15">
      <c r="A280" s="180" t="str">
        <f t="shared" ca="1" si="38"/>
        <v/>
      </c>
      <c r="B280" s="44" t="str">
        <f t="shared" ca="1" si="39"/>
        <v/>
      </c>
      <c r="C280" s="31" t="str">
        <f t="shared" ca="1" si="40"/>
        <v/>
      </c>
      <c r="D280" s="32" t="str">
        <f t="shared" ca="1" si="41"/>
        <v/>
      </c>
      <c r="E280" s="44" t="str">
        <f t="shared" ca="1" si="42"/>
        <v/>
      </c>
      <c r="F280" s="31" t="str">
        <f t="shared" ca="1" si="43"/>
        <v/>
      </c>
      <c r="G280" s="77" t="str">
        <f t="shared" ca="1" si="44"/>
        <v/>
      </c>
      <c r="N280" s="51" t="str">
        <f t="shared" ca="1" si="36"/>
        <v/>
      </c>
      <c r="O280" s="51" t="str">
        <f t="shared" ca="1" si="37"/>
        <v/>
      </c>
    </row>
    <row r="281" spans="1:15">
      <c r="A281" s="180" t="str">
        <f t="shared" ca="1" si="38"/>
        <v/>
      </c>
      <c r="B281" s="44" t="str">
        <f t="shared" ca="1" si="39"/>
        <v/>
      </c>
      <c r="C281" s="31" t="str">
        <f t="shared" ca="1" si="40"/>
        <v/>
      </c>
      <c r="D281" s="32" t="str">
        <f t="shared" ca="1" si="41"/>
        <v/>
      </c>
      <c r="E281" s="44" t="str">
        <f t="shared" ca="1" si="42"/>
        <v/>
      </c>
      <c r="F281" s="31" t="str">
        <f t="shared" ca="1" si="43"/>
        <v/>
      </c>
      <c r="G281" s="77" t="str">
        <f t="shared" ca="1" si="44"/>
        <v/>
      </c>
      <c r="N281" s="51" t="str">
        <f t="shared" ca="1" si="36"/>
        <v/>
      </c>
      <c r="O281" s="51" t="str">
        <f t="shared" ca="1" si="37"/>
        <v/>
      </c>
    </row>
    <row r="282" spans="1:15">
      <c r="A282" s="180" t="str">
        <f t="shared" ca="1" si="38"/>
        <v/>
      </c>
      <c r="B282" s="44" t="str">
        <f t="shared" ca="1" si="39"/>
        <v/>
      </c>
      <c r="C282" s="31" t="str">
        <f t="shared" ca="1" si="40"/>
        <v/>
      </c>
      <c r="D282" s="32" t="str">
        <f t="shared" ca="1" si="41"/>
        <v/>
      </c>
      <c r="E282" s="44" t="str">
        <f t="shared" ca="1" si="42"/>
        <v/>
      </c>
      <c r="F282" s="31" t="str">
        <f t="shared" ca="1" si="43"/>
        <v/>
      </c>
      <c r="G282" s="77" t="str">
        <f t="shared" ca="1" si="44"/>
        <v/>
      </c>
      <c r="N282" s="51" t="str">
        <f t="shared" ca="1" si="36"/>
        <v/>
      </c>
      <c r="O282" s="51" t="str">
        <f t="shared" ca="1" si="37"/>
        <v/>
      </c>
    </row>
    <row r="283" spans="1:15">
      <c r="A283" s="180" t="str">
        <f t="shared" ca="1" si="38"/>
        <v/>
      </c>
      <c r="B283" s="44" t="str">
        <f t="shared" ca="1" si="39"/>
        <v/>
      </c>
      <c r="C283" s="31" t="str">
        <f t="shared" ca="1" si="40"/>
        <v/>
      </c>
      <c r="D283" s="32" t="str">
        <f t="shared" ca="1" si="41"/>
        <v/>
      </c>
      <c r="E283" s="44" t="str">
        <f t="shared" ca="1" si="42"/>
        <v/>
      </c>
      <c r="F283" s="31" t="str">
        <f t="shared" ca="1" si="43"/>
        <v/>
      </c>
      <c r="G283" s="77" t="str">
        <f t="shared" ca="1" si="44"/>
        <v/>
      </c>
      <c r="N283" s="51" t="str">
        <f t="shared" ca="1" si="36"/>
        <v/>
      </c>
      <c r="O283" s="51" t="str">
        <f t="shared" ca="1" si="37"/>
        <v/>
      </c>
    </row>
    <row r="284" spans="1:15">
      <c r="A284" s="180" t="str">
        <f t="shared" ca="1" si="38"/>
        <v/>
      </c>
      <c r="B284" s="44" t="str">
        <f t="shared" ca="1" si="39"/>
        <v/>
      </c>
      <c r="C284" s="31" t="str">
        <f t="shared" ca="1" si="40"/>
        <v/>
      </c>
      <c r="D284" s="32" t="str">
        <f t="shared" ca="1" si="41"/>
        <v/>
      </c>
      <c r="E284" s="44" t="str">
        <f t="shared" ca="1" si="42"/>
        <v/>
      </c>
      <c r="F284" s="31" t="str">
        <f t="shared" ca="1" si="43"/>
        <v/>
      </c>
      <c r="G284" s="77" t="str">
        <f t="shared" ca="1" si="44"/>
        <v/>
      </c>
      <c r="N284" s="51" t="str">
        <f t="shared" ca="1" si="36"/>
        <v/>
      </c>
      <c r="O284" s="51" t="str">
        <f t="shared" ca="1" si="37"/>
        <v/>
      </c>
    </row>
    <row r="285" spans="1:15">
      <c r="A285" s="180" t="str">
        <f t="shared" ca="1" si="38"/>
        <v/>
      </c>
      <c r="B285" s="44" t="str">
        <f t="shared" ca="1" si="39"/>
        <v/>
      </c>
      <c r="C285" s="31" t="str">
        <f t="shared" ca="1" si="40"/>
        <v/>
      </c>
      <c r="D285" s="32" t="str">
        <f t="shared" ca="1" si="41"/>
        <v/>
      </c>
      <c r="E285" s="44" t="str">
        <f t="shared" ca="1" si="42"/>
        <v/>
      </c>
      <c r="F285" s="31" t="str">
        <f t="shared" ca="1" si="43"/>
        <v/>
      </c>
      <c r="G285" s="77" t="str">
        <f t="shared" ca="1" si="44"/>
        <v/>
      </c>
      <c r="N285" s="51" t="str">
        <f t="shared" ca="1" si="36"/>
        <v/>
      </c>
      <c r="O285" s="51" t="str">
        <f t="shared" ca="1" si="37"/>
        <v/>
      </c>
    </row>
    <row r="286" spans="1:15">
      <c r="A286" s="180" t="str">
        <f t="shared" ca="1" si="38"/>
        <v/>
      </c>
      <c r="B286" s="44" t="str">
        <f t="shared" ca="1" si="39"/>
        <v/>
      </c>
      <c r="C286" s="31" t="str">
        <f t="shared" ca="1" si="40"/>
        <v/>
      </c>
      <c r="D286" s="32" t="str">
        <f t="shared" ca="1" si="41"/>
        <v/>
      </c>
      <c r="E286" s="44" t="str">
        <f t="shared" ca="1" si="42"/>
        <v/>
      </c>
      <c r="F286" s="31" t="str">
        <f t="shared" ca="1" si="43"/>
        <v/>
      </c>
      <c r="G286" s="77" t="str">
        <f t="shared" ca="1" si="44"/>
        <v/>
      </c>
      <c r="N286" s="51" t="str">
        <f t="shared" ca="1" si="36"/>
        <v/>
      </c>
      <c r="O286" s="51" t="str">
        <f t="shared" ca="1" si="37"/>
        <v/>
      </c>
    </row>
    <row r="287" spans="1:15">
      <c r="A287" s="180" t="str">
        <f t="shared" ca="1" si="38"/>
        <v/>
      </c>
      <c r="B287" s="44" t="str">
        <f t="shared" ca="1" si="39"/>
        <v/>
      </c>
      <c r="C287" s="31" t="str">
        <f t="shared" ca="1" si="40"/>
        <v/>
      </c>
      <c r="D287" s="32" t="str">
        <f t="shared" ca="1" si="41"/>
        <v/>
      </c>
      <c r="E287" s="44" t="str">
        <f t="shared" ca="1" si="42"/>
        <v/>
      </c>
      <c r="F287" s="31" t="str">
        <f t="shared" ca="1" si="43"/>
        <v/>
      </c>
      <c r="G287" s="77" t="str">
        <f t="shared" ca="1" si="44"/>
        <v/>
      </c>
      <c r="N287" s="51" t="str">
        <f t="shared" ca="1" si="36"/>
        <v/>
      </c>
      <c r="O287" s="51" t="str">
        <f t="shared" ca="1" si="37"/>
        <v/>
      </c>
    </row>
    <row r="288" spans="1:15">
      <c r="A288" s="180" t="str">
        <f t="shared" ca="1" si="38"/>
        <v/>
      </c>
      <c r="B288" s="44" t="str">
        <f t="shared" ca="1" si="39"/>
        <v/>
      </c>
      <c r="C288" s="31" t="str">
        <f t="shared" ca="1" si="40"/>
        <v/>
      </c>
      <c r="D288" s="32" t="str">
        <f t="shared" ca="1" si="41"/>
        <v/>
      </c>
      <c r="E288" s="44" t="str">
        <f t="shared" ca="1" si="42"/>
        <v/>
      </c>
      <c r="F288" s="31" t="str">
        <f t="shared" ca="1" si="43"/>
        <v/>
      </c>
      <c r="G288" s="77" t="str">
        <f t="shared" ca="1" si="44"/>
        <v/>
      </c>
      <c r="N288" s="51" t="str">
        <f t="shared" ca="1" si="36"/>
        <v/>
      </c>
      <c r="O288" s="51" t="str">
        <f t="shared" ca="1" si="37"/>
        <v/>
      </c>
    </row>
    <row r="289" spans="1:15">
      <c r="A289" s="180" t="str">
        <f t="shared" ca="1" si="38"/>
        <v/>
      </c>
      <c r="B289" s="44" t="str">
        <f t="shared" ca="1" si="39"/>
        <v/>
      </c>
      <c r="C289" s="31" t="str">
        <f t="shared" ca="1" si="40"/>
        <v/>
      </c>
      <c r="D289" s="32" t="str">
        <f t="shared" ca="1" si="41"/>
        <v/>
      </c>
      <c r="E289" s="44" t="str">
        <f t="shared" ca="1" si="42"/>
        <v/>
      </c>
      <c r="F289" s="31" t="str">
        <f t="shared" ca="1" si="43"/>
        <v/>
      </c>
      <c r="G289" s="77" t="str">
        <f t="shared" ca="1" si="44"/>
        <v/>
      </c>
      <c r="N289" s="51" t="str">
        <f t="shared" ca="1" si="36"/>
        <v/>
      </c>
      <c r="O289" s="51" t="str">
        <f t="shared" ca="1" si="37"/>
        <v/>
      </c>
    </row>
    <row r="290" spans="1:15">
      <c r="A290" s="180" t="str">
        <f t="shared" ca="1" si="38"/>
        <v/>
      </c>
      <c r="B290" s="44" t="str">
        <f t="shared" ca="1" si="39"/>
        <v/>
      </c>
      <c r="C290" s="31" t="str">
        <f t="shared" ca="1" si="40"/>
        <v/>
      </c>
      <c r="D290" s="32" t="str">
        <f t="shared" ca="1" si="41"/>
        <v/>
      </c>
      <c r="E290" s="44" t="str">
        <f t="shared" ca="1" si="42"/>
        <v/>
      </c>
      <c r="F290" s="31" t="str">
        <f t="shared" ca="1" si="43"/>
        <v/>
      </c>
      <c r="G290" s="77" t="str">
        <f t="shared" ca="1" si="44"/>
        <v/>
      </c>
      <c r="N290" s="51" t="str">
        <f t="shared" ca="1" si="36"/>
        <v/>
      </c>
      <c r="O290" s="51" t="str">
        <f t="shared" ca="1" si="37"/>
        <v/>
      </c>
    </row>
    <row r="291" spans="1:15">
      <c r="A291" s="180" t="str">
        <f t="shared" ca="1" si="38"/>
        <v/>
      </c>
      <c r="B291" s="44" t="str">
        <f t="shared" ca="1" si="39"/>
        <v/>
      </c>
      <c r="C291" s="31" t="str">
        <f t="shared" ca="1" si="40"/>
        <v/>
      </c>
      <c r="D291" s="32" t="str">
        <f t="shared" ca="1" si="41"/>
        <v/>
      </c>
      <c r="E291" s="44" t="str">
        <f t="shared" ca="1" si="42"/>
        <v/>
      </c>
      <c r="F291" s="31" t="str">
        <f t="shared" ca="1" si="43"/>
        <v/>
      </c>
      <c r="G291" s="77" t="str">
        <f t="shared" ca="1" si="44"/>
        <v/>
      </c>
      <c r="N291" s="51" t="str">
        <f t="shared" ca="1" si="36"/>
        <v/>
      </c>
      <c r="O291" s="51" t="str">
        <f t="shared" ca="1" si="37"/>
        <v/>
      </c>
    </row>
    <row r="292" spans="1:15">
      <c r="A292" s="180" t="str">
        <f t="shared" ca="1" si="38"/>
        <v/>
      </c>
      <c r="B292" s="44" t="str">
        <f t="shared" ca="1" si="39"/>
        <v/>
      </c>
      <c r="C292" s="31" t="str">
        <f t="shared" ca="1" si="40"/>
        <v/>
      </c>
      <c r="D292" s="32" t="str">
        <f t="shared" ca="1" si="41"/>
        <v/>
      </c>
      <c r="E292" s="44" t="str">
        <f t="shared" ca="1" si="42"/>
        <v/>
      </c>
      <c r="F292" s="31" t="str">
        <f t="shared" ca="1" si="43"/>
        <v/>
      </c>
      <c r="G292" s="77" t="str">
        <f t="shared" ca="1" si="44"/>
        <v/>
      </c>
      <c r="N292" s="51" t="str">
        <f t="shared" ca="1" si="36"/>
        <v/>
      </c>
      <c r="O292" s="51" t="str">
        <f t="shared" ca="1" si="37"/>
        <v/>
      </c>
    </row>
    <row r="293" spans="1:15">
      <c r="A293" s="180" t="str">
        <f t="shared" ca="1" si="38"/>
        <v/>
      </c>
      <c r="B293" s="44" t="str">
        <f t="shared" ca="1" si="39"/>
        <v/>
      </c>
      <c r="C293" s="31" t="str">
        <f t="shared" ca="1" si="40"/>
        <v/>
      </c>
      <c r="D293" s="32" t="str">
        <f t="shared" ca="1" si="41"/>
        <v/>
      </c>
      <c r="E293" s="44" t="str">
        <f t="shared" ca="1" si="42"/>
        <v/>
      </c>
      <c r="F293" s="31" t="str">
        <f t="shared" ca="1" si="43"/>
        <v/>
      </c>
      <c r="G293" s="77" t="str">
        <f t="shared" ca="1" si="44"/>
        <v/>
      </c>
      <c r="N293" s="51" t="str">
        <f t="shared" ca="1" si="36"/>
        <v/>
      </c>
      <c r="O293" s="51" t="str">
        <f t="shared" ca="1" si="37"/>
        <v/>
      </c>
    </row>
    <row r="294" spans="1:15">
      <c r="A294" s="180" t="str">
        <f t="shared" ca="1" si="38"/>
        <v/>
      </c>
      <c r="B294" s="44" t="str">
        <f t="shared" ca="1" si="39"/>
        <v/>
      </c>
      <c r="C294" s="31" t="str">
        <f t="shared" ca="1" si="40"/>
        <v/>
      </c>
      <c r="D294" s="32" t="str">
        <f t="shared" ca="1" si="41"/>
        <v/>
      </c>
      <c r="E294" s="44" t="str">
        <f t="shared" ca="1" si="42"/>
        <v/>
      </c>
      <c r="F294" s="31" t="str">
        <f t="shared" ca="1" si="43"/>
        <v/>
      </c>
      <c r="G294" s="77" t="str">
        <f t="shared" ca="1" si="44"/>
        <v/>
      </c>
      <c r="N294" s="51" t="str">
        <f t="shared" ca="1" si="36"/>
        <v/>
      </c>
      <c r="O294" s="51" t="str">
        <f t="shared" ca="1" si="37"/>
        <v/>
      </c>
    </row>
    <row r="295" spans="1:15">
      <c r="A295" s="180" t="str">
        <f t="shared" ca="1" si="38"/>
        <v/>
      </c>
      <c r="B295" s="44" t="str">
        <f t="shared" ca="1" si="39"/>
        <v/>
      </c>
      <c r="C295" s="31" t="str">
        <f t="shared" ca="1" si="40"/>
        <v/>
      </c>
      <c r="D295" s="32" t="str">
        <f t="shared" ca="1" si="41"/>
        <v/>
      </c>
      <c r="E295" s="44" t="str">
        <f t="shared" ca="1" si="42"/>
        <v/>
      </c>
      <c r="F295" s="31" t="str">
        <f t="shared" ca="1" si="43"/>
        <v/>
      </c>
      <c r="G295" s="77" t="str">
        <f t="shared" ca="1" si="44"/>
        <v/>
      </c>
      <c r="N295" s="51" t="str">
        <f t="shared" ca="1" si="36"/>
        <v/>
      </c>
      <c r="O295" s="51" t="str">
        <f t="shared" ca="1" si="37"/>
        <v/>
      </c>
    </row>
    <row r="296" spans="1:15">
      <c r="A296" s="180" t="str">
        <f t="shared" ca="1" si="38"/>
        <v/>
      </c>
      <c r="B296" s="44" t="str">
        <f t="shared" ca="1" si="39"/>
        <v/>
      </c>
      <c r="C296" s="31" t="str">
        <f t="shared" ca="1" si="40"/>
        <v/>
      </c>
      <c r="D296" s="32" t="str">
        <f t="shared" ca="1" si="41"/>
        <v/>
      </c>
      <c r="E296" s="44" t="str">
        <f t="shared" ca="1" si="42"/>
        <v/>
      </c>
      <c r="F296" s="31" t="str">
        <f t="shared" ca="1" si="43"/>
        <v/>
      </c>
      <c r="G296" s="77" t="str">
        <f t="shared" ca="1" si="44"/>
        <v/>
      </c>
      <c r="N296" s="51" t="str">
        <f t="shared" ca="1" si="36"/>
        <v/>
      </c>
      <c r="O296" s="51" t="str">
        <f t="shared" ca="1" si="37"/>
        <v/>
      </c>
    </row>
    <row r="297" spans="1:15">
      <c r="A297" s="180" t="str">
        <f t="shared" ca="1" si="38"/>
        <v/>
      </c>
      <c r="B297" s="44" t="str">
        <f t="shared" ca="1" si="39"/>
        <v/>
      </c>
      <c r="C297" s="31" t="str">
        <f t="shared" ca="1" si="40"/>
        <v/>
      </c>
      <c r="D297" s="32" t="str">
        <f t="shared" ca="1" si="41"/>
        <v/>
      </c>
      <c r="E297" s="44" t="str">
        <f t="shared" ca="1" si="42"/>
        <v/>
      </c>
      <c r="F297" s="31" t="str">
        <f t="shared" ca="1" si="43"/>
        <v/>
      </c>
      <c r="G297" s="77" t="str">
        <f t="shared" ca="1" si="44"/>
        <v/>
      </c>
      <c r="N297" s="51" t="str">
        <f t="shared" ca="1" si="36"/>
        <v/>
      </c>
      <c r="O297" s="51" t="str">
        <f t="shared" ca="1" si="37"/>
        <v/>
      </c>
    </row>
    <row r="298" spans="1:15">
      <c r="A298" s="180" t="str">
        <f t="shared" ca="1" si="38"/>
        <v/>
      </c>
      <c r="B298" s="44" t="str">
        <f t="shared" ca="1" si="39"/>
        <v/>
      </c>
      <c r="C298" s="31" t="str">
        <f t="shared" ca="1" si="40"/>
        <v/>
      </c>
      <c r="D298" s="32" t="str">
        <f t="shared" ca="1" si="41"/>
        <v/>
      </c>
      <c r="E298" s="44" t="str">
        <f t="shared" ca="1" si="42"/>
        <v/>
      </c>
      <c r="F298" s="31" t="str">
        <f t="shared" ca="1" si="43"/>
        <v/>
      </c>
      <c r="G298" s="77" t="str">
        <f t="shared" ca="1" si="44"/>
        <v/>
      </c>
      <c r="N298" s="51" t="str">
        <f t="shared" ca="1" si="36"/>
        <v/>
      </c>
      <c r="O298" s="51" t="str">
        <f t="shared" ca="1" si="37"/>
        <v/>
      </c>
    </row>
    <row r="299" spans="1:15">
      <c r="A299" s="180" t="str">
        <f t="shared" ca="1" si="38"/>
        <v/>
      </c>
      <c r="B299" s="44" t="str">
        <f t="shared" ca="1" si="39"/>
        <v/>
      </c>
      <c r="C299" s="31" t="str">
        <f t="shared" ca="1" si="40"/>
        <v/>
      </c>
      <c r="D299" s="32" t="str">
        <f t="shared" ca="1" si="41"/>
        <v/>
      </c>
      <c r="E299" s="44" t="str">
        <f t="shared" ca="1" si="42"/>
        <v/>
      </c>
      <c r="F299" s="31" t="str">
        <f t="shared" ca="1" si="43"/>
        <v/>
      </c>
      <c r="G299" s="77" t="str">
        <f t="shared" ca="1" si="44"/>
        <v/>
      </c>
      <c r="N299" s="51" t="str">
        <f t="shared" ca="1" si="36"/>
        <v/>
      </c>
      <c r="O299" s="51" t="str">
        <f t="shared" ca="1" si="37"/>
        <v/>
      </c>
    </row>
    <row r="300" spans="1:15">
      <c r="A300" s="180" t="str">
        <f t="shared" ca="1" si="38"/>
        <v/>
      </c>
      <c r="B300" s="44" t="str">
        <f t="shared" ca="1" si="39"/>
        <v/>
      </c>
      <c r="C300" s="31" t="str">
        <f t="shared" ca="1" si="40"/>
        <v/>
      </c>
      <c r="D300" s="32" t="str">
        <f t="shared" ca="1" si="41"/>
        <v/>
      </c>
      <c r="E300" s="44" t="str">
        <f t="shared" ca="1" si="42"/>
        <v/>
      </c>
      <c r="F300" s="31" t="str">
        <f t="shared" ca="1" si="43"/>
        <v/>
      </c>
      <c r="G300" s="77" t="str">
        <f t="shared" ca="1" si="44"/>
        <v/>
      </c>
      <c r="N300" s="51" t="str">
        <f t="shared" ca="1" si="36"/>
        <v/>
      </c>
      <c r="O300" s="51" t="str">
        <f t="shared" ca="1" si="37"/>
        <v/>
      </c>
    </row>
    <row r="301" spans="1:15">
      <c r="A301" s="180" t="str">
        <f t="shared" ca="1" si="38"/>
        <v/>
      </c>
      <c r="B301" s="44" t="str">
        <f t="shared" ca="1" si="39"/>
        <v/>
      </c>
      <c r="C301" s="31" t="str">
        <f t="shared" ca="1" si="40"/>
        <v/>
      </c>
      <c r="D301" s="32" t="str">
        <f t="shared" ca="1" si="41"/>
        <v/>
      </c>
      <c r="E301" s="44" t="str">
        <f t="shared" ca="1" si="42"/>
        <v/>
      </c>
      <c r="F301" s="31" t="str">
        <f t="shared" ca="1" si="43"/>
        <v/>
      </c>
      <c r="G301" s="77" t="str">
        <f t="shared" ca="1" si="44"/>
        <v/>
      </c>
      <c r="N301" s="51" t="str">
        <f t="shared" ca="1" si="36"/>
        <v/>
      </c>
      <c r="O301" s="51" t="str">
        <f t="shared" ca="1" si="37"/>
        <v/>
      </c>
    </row>
    <row r="302" spans="1:15">
      <c r="A302" s="180" t="str">
        <f t="shared" ca="1" si="38"/>
        <v/>
      </c>
      <c r="B302" s="44" t="str">
        <f t="shared" ca="1" si="39"/>
        <v/>
      </c>
      <c r="C302" s="31" t="str">
        <f t="shared" ca="1" si="40"/>
        <v/>
      </c>
      <c r="D302" s="32" t="str">
        <f t="shared" ca="1" si="41"/>
        <v/>
      </c>
      <c r="E302" s="44" t="str">
        <f t="shared" ca="1" si="42"/>
        <v/>
      </c>
      <c r="F302" s="31" t="str">
        <f t="shared" ca="1" si="43"/>
        <v/>
      </c>
      <c r="G302" s="77" t="str">
        <f t="shared" ca="1" si="44"/>
        <v/>
      </c>
      <c r="N302" s="51" t="str">
        <f t="shared" ca="1" si="36"/>
        <v/>
      </c>
      <c r="O302" s="51" t="str">
        <f t="shared" ca="1" si="37"/>
        <v/>
      </c>
    </row>
    <row r="303" spans="1:15">
      <c r="A303" s="180" t="str">
        <f t="shared" ca="1" si="38"/>
        <v/>
      </c>
      <c r="B303" s="44" t="str">
        <f t="shared" ca="1" si="39"/>
        <v/>
      </c>
      <c r="C303" s="31" t="str">
        <f t="shared" ca="1" si="40"/>
        <v/>
      </c>
      <c r="D303" s="32" t="str">
        <f t="shared" ca="1" si="41"/>
        <v/>
      </c>
      <c r="E303" s="44" t="str">
        <f t="shared" ca="1" si="42"/>
        <v/>
      </c>
      <c r="F303" s="31" t="str">
        <f t="shared" ca="1" si="43"/>
        <v/>
      </c>
      <c r="G303" s="77" t="str">
        <f t="shared" ca="1" si="44"/>
        <v/>
      </c>
      <c r="N303" s="51" t="str">
        <f t="shared" ca="1" si="36"/>
        <v/>
      </c>
      <c r="O303" s="51" t="str">
        <f t="shared" ca="1" si="37"/>
        <v/>
      </c>
    </row>
    <row r="304" spans="1:15">
      <c r="A304" s="180" t="str">
        <f t="shared" ca="1" si="38"/>
        <v/>
      </c>
      <c r="B304" s="44" t="str">
        <f t="shared" ca="1" si="39"/>
        <v/>
      </c>
      <c r="C304" s="31" t="str">
        <f t="shared" ca="1" si="40"/>
        <v/>
      </c>
      <c r="D304" s="32" t="str">
        <f t="shared" ca="1" si="41"/>
        <v/>
      </c>
      <c r="E304" s="44" t="str">
        <f t="shared" ca="1" si="42"/>
        <v/>
      </c>
      <c r="F304" s="31" t="str">
        <f t="shared" ca="1" si="43"/>
        <v/>
      </c>
      <c r="G304" s="77" t="str">
        <f t="shared" ca="1" si="44"/>
        <v/>
      </c>
      <c r="N304" s="51" t="str">
        <f t="shared" ca="1" si="36"/>
        <v/>
      </c>
      <c r="O304" s="51" t="str">
        <f t="shared" ca="1" si="37"/>
        <v/>
      </c>
    </row>
    <row r="305" spans="1:15">
      <c r="A305" s="180" t="str">
        <f t="shared" ca="1" si="38"/>
        <v/>
      </c>
      <c r="B305" s="44" t="str">
        <f t="shared" ca="1" si="39"/>
        <v/>
      </c>
      <c r="C305" s="31" t="str">
        <f t="shared" ca="1" si="40"/>
        <v/>
      </c>
      <c r="D305" s="32" t="str">
        <f t="shared" ca="1" si="41"/>
        <v/>
      </c>
      <c r="E305" s="44" t="str">
        <f t="shared" ca="1" si="42"/>
        <v/>
      </c>
      <c r="F305" s="31" t="str">
        <f t="shared" ca="1" si="43"/>
        <v/>
      </c>
      <c r="G305" s="77" t="str">
        <f t="shared" ca="1" si="44"/>
        <v/>
      </c>
      <c r="N305" s="51" t="str">
        <f t="shared" ca="1" si="36"/>
        <v/>
      </c>
      <c r="O305" s="51" t="str">
        <f t="shared" ca="1" si="37"/>
        <v/>
      </c>
    </row>
    <row r="306" spans="1:15">
      <c r="A306" s="180" t="str">
        <f t="shared" ca="1" si="38"/>
        <v/>
      </c>
      <c r="B306" s="44" t="str">
        <f t="shared" ca="1" si="39"/>
        <v/>
      </c>
      <c r="C306" s="31" t="str">
        <f t="shared" ca="1" si="40"/>
        <v/>
      </c>
      <c r="D306" s="32" t="str">
        <f t="shared" ca="1" si="41"/>
        <v/>
      </c>
      <c r="E306" s="44" t="str">
        <f t="shared" ca="1" si="42"/>
        <v/>
      </c>
      <c r="F306" s="31" t="str">
        <f t="shared" ca="1" si="43"/>
        <v/>
      </c>
      <c r="G306" s="77" t="str">
        <f t="shared" ca="1" si="44"/>
        <v/>
      </c>
      <c r="N306" s="51" t="str">
        <f t="shared" ca="1" si="36"/>
        <v/>
      </c>
      <c r="O306" s="51" t="str">
        <f t="shared" ca="1" si="37"/>
        <v/>
      </c>
    </row>
    <row r="307" spans="1:15">
      <c r="A307" s="180" t="str">
        <f t="shared" ca="1" si="38"/>
        <v/>
      </c>
      <c r="B307" s="44" t="str">
        <f t="shared" ca="1" si="39"/>
        <v/>
      </c>
      <c r="C307" s="31" t="str">
        <f t="shared" ca="1" si="40"/>
        <v/>
      </c>
      <c r="D307" s="32" t="str">
        <f t="shared" ca="1" si="41"/>
        <v/>
      </c>
      <c r="E307" s="44" t="str">
        <f t="shared" ca="1" si="42"/>
        <v/>
      </c>
      <c r="F307" s="31" t="str">
        <f t="shared" ca="1" si="43"/>
        <v/>
      </c>
      <c r="G307" s="77" t="str">
        <f t="shared" ca="1" si="44"/>
        <v/>
      </c>
      <c r="N307" s="51" t="str">
        <f t="shared" ca="1" si="36"/>
        <v/>
      </c>
      <c r="O307" s="51" t="str">
        <f t="shared" ca="1" si="37"/>
        <v/>
      </c>
    </row>
    <row r="308" spans="1:15">
      <c r="A308" s="180" t="str">
        <f t="shared" ca="1" si="38"/>
        <v/>
      </c>
      <c r="B308" s="44" t="str">
        <f t="shared" ca="1" si="39"/>
        <v/>
      </c>
      <c r="C308" s="31" t="str">
        <f t="shared" ca="1" si="40"/>
        <v/>
      </c>
      <c r="D308" s="32" t="str">
        <f t="shared" ca="1" si="41"/>
        <v/>
      </c>
      <c r="E308" s="44" t="str">
        <f t="shared" ca="1" si="42"/>
        <v/>
      </c>
      <c r="F308" s="31" t="str">
        <f t="shared" ca="1" si="43"/>
        <v/>
      </c>
      <c r="G308" s="77" t="str">
        <f t="shared" ca="1" si="44"/>
        <v/>
      </c>
      <c r="N308" s="51" t="str">
        <f t="shared" ca="1" si="36"/>
        <v/>
      </c>
      <c r="O308" s="51" t="str">
        <f t="shared" ca="1" si="37"/>
        <v/>
      </c>
    </row>
    <row r="309" spans="1:15">
      <c r="A309" s="180" t="str">
        <f t="shared" ca="1" si="38"/>
        <v/>
      </c>
      <c r="B309" s="44" t="str">
        <f t="shared" ca="1" si="39"/>
        <v/>
      </c>
      <c r="C309" s="31" t="str">
        <f t="shared" ca="1" si="40"/>
        <v/>
      </c>
      <c r="D309" s="32" t="str">
        <f t="shared" ca="1" si="41"/>
        <v/>
      </c>
      <c r="E309" s="44" t="str">
        <f t="shared" ca="1" si="42"/>
        <v/>
      </c>
      <c r="F309" s="31" t="str">
        <f t="shared" ca="1" si="43"/>
        <v/>
      </c>
      <c r="G309" s="77" t="str">
        <f t="shared" ca="1" si="44"/>
        <v/>
      </c>
      <c r="N309" s="51" t="str">
        <f t="shared" ca="1" si="36"/>
        <v/>
      </c>
      <c r="O309" s="51" t="str">
        <f t="shared" ca="1" si="37"/>
        <v/>
      </c>
    </row>
    <row r="310" spans="1:15">
      <c r="A310" s="180" t="str">
        <f t="shared" ca="1" si="38"/>
        <v/>
      </c>
      <c r="B310" s="44" t="str">
        <f t="shared" ca="1" si="39"/>
        <v/>
      </c>
      <c r="C310" s="31" t="str">
        <f t="shared" ca="1" si="40"/>
        <v/>
      </c>
      <c r="D310" s="32" t="str">
        <f t="shared" ca="1" si="41"/>
        <v/>
      </c>
      <c r="E310" s="44" t="str">
        <f t="shared" ca="1" si="42"/>
        <v/>
      </c>
      <c r="F310" s="31" t="str">
        <f t="shared" ca="1" si="43"/>
        <v/>
      </c>
      <c r="G310" s="77" t="str">
        <f t="shared" ca="1" si="44"/>
        <v/>
      </c>
      <c r="N310" s="51" t="str">
        <f t="shared" ca="1" si="36"/>
        <v/>
      </c>
      <c r="O310" s="51" t="str">
        <f t="shared" ca="1" si="37"/>
        <v/>
      </c>
    </row>
    <row r="311" spans="1:15">
      <c r="A311" s="180" t="str">
        <f t="shared" ca="1" si="38"/>
        <v/>
      </c>
      <c r="B311" s="44" t="str">
        <f t="shared" ca="1" si="39"/>
        <v/>
      </c>
      <c r="C311" s="31" t="str">
        <f t="shared" ca="1" si="40"/>
        <v/>
      </c>
      <c r="D311" s="32" t="str">
        <f t="shared" ca="1" si="41"/>
        <v/>
      </c>
      <c r="E311" s="44" t="str">
        <f t="shared" ca="1" si="42"/>
        <v/>
      </c>
      <c r="F311" s="31" t="str">
        <f t="shared" ca="1" si="43"/>
        <v/>
      </c>
      <c r="G311" s="77" t="str">
        <f t="shared" ca="1" si="44"/>
        <v/>
      </c>
      <c r="N311" s="51" t="str">
        <f t="shared" ca="1" si="36"/>
        <v/>
      </c>
      <c r="O311" s="51" t="str">
        <f t="shared" ca="1" si="37"/>
        <v/>
      </c>
    </row>
    <row r="312" spans="1:15">
      <c r="A312" s="180" t="str">
        <f t="shared" ca="1" si="38"/>
        <v/>
      </c>
      <c r="B312" s="44" t="str">
        <f t="shared" ca="1" si="39"/>
        <v/>
      </c>
      <c r="C312" s="31" t="str">
        <f t="shared" ca="1" si="40"/>
        <v/>
      </c>
      <c r="D312" s="32" t="str">
        <f t="shared" ca="1" si="41"/>
        <v/>
      </c>
      <c r="E312" s="44" t="str">
        <f t="shared" ca="1" si="42"/>
        <v/>
      </c>
      <c r="F312" s="31" t="str">
        <f t="shared" ca="1" si="43"/>
        <v/>
      </c>
      <c r="G312" s="77" t="str">
        <f t="shared" ca="1" si="44"/>
        <v/>
      </c>
      <c r="N312" s="51" t="str">
        <f t="shared" ca="1" si="36"/>
        <v/>
      </c>
      <c r="O312" s="51" t="str">
        <f t="shared" ca="1" si="37"/>
        <v/>
      </c>
    </row>
    <row r="313" spans="1:15">
      <c r="A313" s="180" t="str">
        <f t="shared" ca="1" si="38"/>
        <v/>
      </c>
      <c r="B313" s="44" t="str">
        <f t="shared" ca="1" si="39"/>
        <v/>
      </c>
      <c r="C313" s="31" t="str">
        <f t="shared" ca="1" si="40"/>
        <v/>
      </c>
      <c r="D313" s="32" t="str">
        <f t="shared" ca="1" si="41"/>
        <v/>
      </c>
      <c r="E313" s="44" t="str">
        <f t="shared" ca="1" si="42"/>
        <v/>
      </c>
      <c r="F313" s="31" t="str">
        <f t="shared" ca="1" si="43"/>
        <v/>
      </c>
      <c r="G313" s="77" t="str">
        <f t="shared" ca="1" si="44"/>
        <v/>
      </c>
      <c r="N313" s="51" t="str">
        <f t="shared" ca="1" si="36"/>
        <v/>
      </c>
      <c r="O313" s="51" t="str">
        <f t="shared" ca="1" si="37"/>
        <v/>
      </c>
    </row>
    <row r="314" spans="1:15">
      <c r="A314" s="180" t="str">
        <f t="shared" ca="1" si="38"/>
        <v/>
      </c>
      <c r="B314" s="44" t="str">
        <f t="shared" ca="1" si="39"/>
        <v/>
      </c>
      <c r="C314" s="31" t="str">
        <f t="shared" ca="1" si="40"/>
        <v/>
      </c>
      <c r="D314" s="32" t="str">
        <f t="shared" ca="1" si="41"/>
        <v/>
      </c>
      <c r="E314" s="44" t="str">
        <f t="shared" ca="1" si="42"/>
        <v/>
      </c>
      <c r="F314" s="31" t="str">
        <f t="shared" ca="1" si="43"/>
        <v/>
      </c>
      <c r="G314" s="77" t="str">
        <f t="shared" ca="1" si="44"/>
        <v/>
      </c>
      <c r="N314" s="51" t="str">
        <f t="shared" ca="1" si="36"/>
        <v/>
      </c>
      <c r="O314" s="51" t="str">
        <f t="shared" ca="1" si="37"/>
        <v/>
      </c>
    </row>
    <row r="315" spans="1:15">
      <c r="A315" s="180" t="str">
        <f t="shared" ca="1" si="38"/>
        <v/>
      </c>
      <c r="B315" s="44" t="str">
        <f t="shared" ca="1" si="39"/>
        <v/>
      </c>
      <c r="C315" s="31" t="str">
        <f t="shared" ca="1" si="40"/>
        <v/>
      </c>
      <c r="D315" s="32" t="str">
        <f t="shared" ca="1" si="41"/>
        <v/>
      </c>
      <c r="E315" s="44" t="str">
        <f t="shared" ca="1" si="42"/>
        <v/>
      </c>
      <c r="F315" s="31" t="str">
        <f t="shared" ca="1" si="43"/>
        <v/>
      </c>
      <c r="G315" s="77" t="str">
        <f t="shared" ca="1" si="44"/>
        <v/>
      </c>
      <c r="N315" s="51" t="str">
        <f t="shared" ca="1" si="36"/>
        <v/>
      </c>
      <c r="O315" s="51" t="str">
        <f t="shared" ca="1" si="37"/>
        <v/>
      </c>
    </row>
    <row r="316" spans="1:15">
      <c r="A316" s="180" t="str">
        <f t="shared" ca="1" si="38"/>
        <v/>
      </c>
      <c r="B316" s="44" t="str">
        <f t="shared" ca="1" si="39"/>
        <v/>
      </c>
      <c r="C316" s="31" t="str">
        <f t="shared" ca="1" si="40"/>
        <v/>
      </c>
      <c r="D316" s="32" t="str">
        <f t="shared" ca="1" si="41"/>
        <v/>
      </c>
      <c r="E316" s="44" t="str">
        <f t="shared" ca="1" si="42"/>
        <v/>
      </c>
      <c r="F316" s="31" t="str">
        <f t="shared" ca="1" si="43"/>
        <v/>
      </c>
      <c r="G316" s="77" t="str">
        <f t="shared" ca="1" si="44"/>
        <v/>
      </c>
      <c r="N316" s="51" t="str">
        <f t="shared" ca="1" si="36"/>
        <v/>
      </c>
      <c r="O316" s="51" t="str">
        <f t="shared" ca="1" si="37"/>
        <v/>
      </c>
    </row>
    <row r="317" spans="1:15">
      <c r="A317" s="180" t="str">
        <f t="shared" ca="1" si="38"/>
        <v/>
      </c>
      <c r="B317" s="44" t="str">
        <f t="shared" ca="1" si="39"/>
        <v/>
      </c>
      <c r="C317" s="31" t="str">
        <f t="shared" ca="1" si="40"/>
        <v/>
      </c>
      <c r="D317" s="32" t="str">
        <f t="shared" ca="1" si="41"/>
        <v/>
      </c>
      <c r="E317" s="44" t="str">
        <f t="shared" ca="1" si="42"/>
        <v/>
      </c>
      <c r="F317" s="31" t="str">
        <f t="shared" ca="1" si="43"/>
        <v/>
      </c>
      <c r="G317" s="77" t="str">
        <f t="shared" ca="1" si="44"/>
        <v/>
      </c>
      <c r="N317" s="51" t="str">
        <f t="shared" ca="1" si="36"/>
        <v/>
      </c>
      <c r="O317" s="51" t="str">
        <f t="shared" ca="1" si="37"/>
        <v/>
      </c>
    </row>
    <row r="318" spans="1:15">
      <c r="A318" s="180" t="str">
        <f t="shared" ca="1" si="38"/>
        <v/>
      </c>
      <c r="B318" s="44" t="str">
        <f t="shared" ca="1" si="39"/>
        <v/>
      </c>
      <c r="C318" s="31" t="str">
        <f t="shared" ca="1" si="40"/>
        <v/>
      </c>
      <c r="D318" s="32" t="str">
        <f t="shared" ca="1" si="41"/>
        <v/>
      </c>
      <c r="E318" s="44" t="str">
        <f t="shared" ca="1" si="42"/>
        <v/>
      </c>
      <c r="F318" s="31" t="str">
        <f t="shared" ca="1" si="43"/>
        <v/>
      </c>
      <c r="G318" s="77" t="str">
        <f t="shared" ca="1" si="44"/>
        <v/>
      </c>
      <c r="N318" s="51" t="str">
        <f t="shared" ca="1" si="36"/>
        <v/>
      </c>
      <c r="O318" s="51" t="str">
        <f t="shared" ca="1" si="37"/>
        <v/>
      </c>
    </row>
    <row r="319" spans="1:15">
      <c r="A319" s="180" t="str">
        <f t="shared" ca="1" si="38"/>
        <v/>
      </c>
      <c r="B319" s="44" t="str">
        <f t="shared" ca="1" si="39"/>
        <v/>
      </c>
      <c r="C319" s="31" t="str">
        <f t="shared" ca="1" si="40"/>
        <v/>
      </c>
      <c r="D319" s="32" t="str">
        <f t="shared" ca="1" si="41"/>
        <v/>
      </c>
      <c r="E319" s="44" t="str">
        <f t="shared" ca="1" si="42"/>
        <v/>
      </c>
      <c r="F319" s="31" t="str">
        <f t="shared" ca="1" si="43"/>
        <v/>
      </c>
      <c r="G319" s="77" t="str">
        <f t="shared" ca="1" si="44"/>
        <v/>
      </c>
      <c r="N319" s="51" t="str">
        <f t="shared" ca="1" si="36"/>
        <v/>
      </c>
      <c r="O319" s="51" t="str">
        <f t="shared" ca="1" si="37"/>
        <v/>
      </c>
    </row>
    <row r="320" spans="1:15">
      <c r="A320" s="180" t="str">
        <f t="shared" ca="1" si="38"/>
        <v/>
      </c>
      <c r="B320" s="44" t="str">
        <f t="shared" ca="1" si="39"/>
        <v/>
      </c>
      <c r="C320" s="31" t="str">
        <f t="shared" ca="1" si="40"/>
        <v/>
      </c>
      <c r="D320" s="32" t="str">
        <f t="shared" ca="1" si="41"/>
        <v/>
      </c>
      <c r="E320" s="44" t="str">
        <f t="shared" ca="1" si="42"/>
        <v/>
      </c>
      <c r="F320" s="31" t="str">
        <f t="shared" ca="1" si="43"/>
        <v/>
      </c>
      <c r="G320" s="77" t="str">
        <f t="shared" ca="1" si="44"/>
        <v/>
      </c>
      <c r="N320" s="51" t="str">
        <f t="shared" ca="1" si="36"/>
        <v/>
      </c>
      <c r="O320" s="51" t="str">
        <f t="shared" ca="1" si="37"/>
        <v/>
      </c>
    </row>
    <row r="321" spans="1:15">
      <c r="A321" s="180" t="str">
        <f t="shared" ca="1" si="38"/>
        <v/>
      </c>
      <c r="B321" s="44" t="str">
        <f t="shared" ca="1" si="39"/>
        <v/>
      </c>
      <c r="C321" s="31" t="str">
        <f t="shared" ca="1" si="40"/>
        <v/>
      </c>
      <c r="D321" s="32" t="str">
        <f t="shared" ca="1" si="41"/>
        <v/>
      </c>
      <c r="E321" s="44" t="str">
        <f t="shared" ca="1" si="42"/>
        <v/>
      </c>
      <c r="F321" s="31" t="str">
        <f t="shared" ca="1" si="43"/>
        <v/>
      </c>
      <c r="G321" s="77" t="str">
        <f t="shared" ca="1" si="44"/>
        <v/>
      </c>
      <c r="N321" s="51" t="str">
        <f t="shared" ca="1" si="36"/>
        <v/>
      </c>
      <c r="O321" s="51" t="str">
        <f t="shared" ca="1" si="37"/>
        <v/>
      </c>
    </row>
    <row r="322" spans="1:15">
      <c r="A322" s="180" t="str">
        <f t="shared" ca="1" si="38"/>
        <v/>
      </c>
      <c r="B322" s="44" t="str">
        <f t="shared" ca="1" si="39"/>
        <v/>
      </c>
      <c r="C322" s="31" t="str">
        <f t="shared" ca="1" si="40"/>
        <v/>
      </c>
      <c r="D322" s="32" t="str">
        <f t="shared" ca="1" si="41"/>
        <v/>
      </c>
      <c r="E322" s="44" t="str">
        <f t="shared" ca="1" si="42"/>
        <v/>
      </c>
      <c r="F322" s="31" t="str">
        <f t="shared" ca="1" si="43"/>
        <v/>
      </c>
      <c r="G322" s="77" t="str">
        <f t="shared" ca="1" si="44"/>
        <v/>
      </c>
      <c r="N322" s="51" t="str">
        <f t="shared" ca="1" si="36"/>
        <v/>
      </c>
      <c r="O322" s="51" t="str">
        <f t="shared" ca="1" si="37"/>
        <v/>
      </c>
    </row>
    <row r="323" spans="1:15">
      <c r="A323" s="180" t="str">
        <f t="shared" ca="1" si="38"/>
        <v/>
      </c>
      <c r="B323" s="44" t="str">
        <f t="shared" ca="1" si="39"/>
        <v/>
      </c>
      <c r="C323" s="31" t="str">
        <f t="shared" ca="1" si="40"/>
        <v/>
      </c>
      <c r="D323" s="32" t="str">
        <f t="shared" ca="1" si="41"/>
        <v/>
      </c>
      <c r="E323" s="44" t="str">
        <f t="shared" ca="1" si="42"/>
        <v/>
      </c>
      <c r="F323" s="31" t="str">
        <f t="shared" ca="1" si="43"/>
        <v/>
      </c>
      <c r="G323" s="77" t="str">
        <f t="shared" ca="1" si="44"/>
        <v/>
      </c>
      <c r="N323" s="51" t="str">
        <f t="shared" ca="1" si="36"/>
        <v/>
      </c>
      <c r="O323" s="51" t="str">
        <f t="shared" ca="1" si="37"/>
        <v/>
      </c>
    </row>
    <row r="324" spans="1:15">
      <c r="A324" s="180" t="str">
        <f t="shared" ca="1" si="38"/>
        <v/>
      </c>
      <c r="B324" s="44" t="str">
        <f t="shared" ca="1" si="39"/>
        <v/>
      </c>
      <c r="C324" s="31" t="str">
        <f t="shared" ca="1" si="40"/>
        <v/>
      </c>
      <c r="D324" s="32" t="str">
        <f t="shared" ca="1" si="41"/>
        <v/>
      </c>
      <c r="E324" s="44" t="str">
        <f t="shared" ca="1" si="42"/>
        <v/>
      </c>
      <c r="F324" s="31" t="str">
        <f t="shared" ca="1" si="43"/>
        <v/>
      </c>
      <c r="G324" s="77" t="str">
        <f t="shared" ca="1" si="44"/>
        <v/>
      </c>
      <c r="N324" s="51" t="str">
        <f t="shared" ref="N324:N387" ca="1" si="45">IF(COUNTIF(L:L,J324),J324,"")</f>
        <v/>
      </c>
      <c r="O324" s="51" t="str">
        <f t="shared" ref="O324:O387" ca="1" si="46">IF(N324&gt;$A$14,N324,"")</f>
        <v/>
      </c>
    </row>
    <row r="325" spans="1:15">
      <c r="A325" s="180" t="str">
        <f t="shared" ca="1" si="38"/>
        <v/>
      </c>
      <c r="B325" s="44" t="str">
        <f t="shared" ca="1" si="39"/>
        <v/>
      </c>
      <c r="C325" s="31" t="str">
        <f t="shared" ca="1" si="40"/>
        <v/>
      </c>
      <c r="D325" s="32" t="str">
        <f t="shared" ca="1" si="41"/>
        <v/>
      </c>
      <c r="E325" s="44" t="str">
        <f t="shared" ca="1" si="42"/>
        <v/>
      </c>
      <c r="F325" s="31" t="str">
        <f t="shared" ca="1" si="43"/>
        <v/>
      </c>
      <c r="G325" s="77" t="str">
        <f t="shared" ca="1" si="44"/>
        <v/>
      </c>
      <c r="N325" s="51" t="str">
        <f t="shared" ca="1" si="45"/>
        <v/>
      </c>
      <c r="O325" s="51" t="str">
        <f t="shared" ca="1" si="46"/>
        <v/>
      </c>
    </row>
    <row r="326" spans="1:15">
      <c r="A326" s="180" t="str">
        <f t="shared" ca="1" si="38"/>
        <v/>
      </c>
      <c r="B326" s="44" t="str">
        <f t="shared" ca="1" si="39"/>
        <v/>
      </c>
      <c r="C326" s="31" t="str">
        <f t="shared" ca="1" si="40"/>
        <v/>
      </c>
      <c r="D326" s="32" t="str">
        <f t="shared" ca="1" si="41"/>
        <v/>
      </c>
      <c r="E326" s="44" t="str">
        <f t="shared" ca="1" si="42"/>
        <v/>
      </c>
      <c r="F326" s="31" t="str">
        <f t="shared" ca="1" si="43"/>
        <v/>
      </c>
      <c r="G326" s="77" t="str">
        <f t="shared" ca="1" si="44"/>
        <v/>
      </c>
      <c r="N326" s="51" t="str">
        <f t="shared" ca="1" si="45"/>
        <v/>
      </c>
      <c r="O326" s="51" t="str">
        <f t="shared" ca="1" si="46"/>
        <v/>
      </c>
    </row>
    <row r="327" spans="1:15">
      <c r="A327" s="180" t="str">
        <f t="shared" ca="1" si="38"/>
        <v/>
      </c>
      <c r="B327" s="44" t="str">
        <f t="shared" ca="1" si="39"/>
        <v/>
      </c>
      <c r="C327" s="31" t="str">
        <f t="shared" ca="1" si="40"/>
        <v/>
      </c>
      <c r="D327" s="32" t="str">
        <f t="shared" ca="1" si="41"/>
        <v/>
      </c>
      <c r="E327" s="44" t="str">
        <f t="shared" ca="1" si="42"/>
        <v/>
      </c>
      <c r="F327" s="31" t="str">
        <f t="shared" ca="1" si="43"/>
        <v/>
      </c>
      <c r="G327" s="77" t="str">
        <f t="shared" ca="1" si="44"/>
        <v/>
      </c>
      <c r="N327" s="51" t="str">
        <f t="shared" ca="1" si="45"/>
        <v/>
      </c>
      <c r="O327" s="51" t="str">
        <f t="shared" ca="1" si="46"/>
        <v/>
      </c>
    </row>
    <row r="328" spans="1:15">
      <c r="A328" s="180" t="str">
        <f t="shared" ca="1" si="38"/>
        <v/>
      </c>
      <c r="B328" s="44" t="str">
        <f t="shared" ca="1" si="39"/>
        <v/>
      </c>
      <c r="C328" s="31" t="str">
        <f t="shared" ca="1" si="40"/>
        <v/>
      </c>
      <c r="D328" s="32" t="str">
        <f t="shared" ca="1" si="41"/>
        <v/>
      </c>
      <c r="E328" s="44" t="str">
        <f t="shared" ca="1" si="42"/>
        <v/>
      </c>
      <c r="F328" s="31" t="str">
        <f t="shared" ca="1" si="43"/>
        <v/>
      </c>
      <c r="G328" s="77" t="str">
        <f t="shared" ca="1" si="44"/>
        <v/>
      </c>
      <c r="N328" s="51" t="str">
        <f t="shared" ca="1" si="45"/>
        <v/>
      </c>
      <c r="O328" s="51" t="str">
        <f t="shared" ca="1" si="46"/>
        <v/>
      </c>
    </row>
    <row r="329" spans="1:15">
      <c r="A329" s="180" t="str">
        <f t="shared" ca="1" si="38"/>
        <v/>
      </c>
      <c r="B329" s="44" t="str">
        <f t="shared" ca="1" si="39"/>
        <v/>
      </c>
      <c r="C329" s="31" t="str">
        <f t="shared" ca="1" si="40"/>
        <v/>
      </c>
      <c r="D329" s="32" t="str">
        <f t="shared" ca="1" si="41"/>
        <v/>
      </c>
      <c r="E329" s="44" t="str">
        <f t="shared" ca="1" si="42"/>
        <v/>
      </c>
      <c r="F329" s="31" t="str">
        <f t="shared" ca="1" si="43"/>
        <v/>
      </c>
      <c r="G329" s="77" t="str">
        <f t="shared" ca="1" si="44"/>
        <v/>
      </c>
      <c r="N329" s="51" t="str">
        <f t="shared" ca="1" si="45"/>
        <v/>
      </c>
      <c r="O329" s="51" t="str">
        <f t="shared" ca="1" si="46"/>
        <v/>
      </c>
    </row>
    <row r="330" spans="1:15">
      <c r="A330" s="180" t="str">
        <f t="shared" ca="1" si="38"/>
        <v/>
      </c>
      <c r="B330" s="44" t="str">
        <f t="shared" ca="1" si="39"/>
        <v/>
      </c>
      <c r="C330" s="31" t="str">
        <f t="shared" ca="1" si="40"/>
        <v/>
      </c>
      <c r="D330" s="32" t="str">
        <f t="shared" ca="1" si="41"/>
        <v/>
      </c>
      <c r="E330" s="44" t="str">
        <f t="shared" ca="1" si="42"/>
        <v/>
      </c>
      <c r="F330" s="31" t="str">
        <f t="shared" ca="1" si="43"/>
        <v/>
      </c>
      <c r="G330" s="77" t="str">
        <f t="shared" ca="1" si="44"/>
        <v/>
      </c>
      <c r="N330" s="51" t="str">
        <f t="shared" ca="1" si="45"/>
        <v/>
      </c>
      <c r="O330" s="51" t="str">
        <f t="shared" ca="1" si="46"/>
        <v/>
      </c>
    </row>
    <row r="331" spans="1:15">
      <c r="A331" s="180" t="str">
        <f t="shared" ca="1" si="38"/>
        <v/>
      </c>
      <c r="B331" s="44" t="str">
        <f t="shared" ca="1" si="39"/>
        <v/>
      </c>
      <c r="C331" s="31" t="str">
        <f t="shared" ca="1" si="40"/>
        <v/>
      </c>
      <c r="D331" s="32" t="str">
        <f t="shared" ca="1" si="41"/>
        <v/>
      </c>
      <c r="E331" s="44" t="str">
        <f t="shared" ca="1" si="42"/>
        <v/>
      </c>
      <c r="F331" s="31" t="str">
        <f t="shared" ca="1" si="43"/>
        <v/>
      </c>
      <c r="G331" s="77" t="str">
        <f t="shared" ca="1" si="44"/>
        <v/>
      </c>
      <c r="N331" s="51" t="str">
        <f t="shared" ca="1" si="45"/>
        <v/>
      </c>
      <c r="O331" s="51" t="str">
        <f t="shared" ca="1" si="46"/>
        <v/>
      </c>
    </row>
    <row r="332" spans="1:15">
      <c r="A332" s="180" t="str">
        <f t="shared" ca="1" si="38"/>
        <v/>
      </c>
      <c r="B332" s="44" t="str">
        <f t="shared" ca="1" si="39"/>
        <v/>
      </c>
      <c r="C332" s="31" t="str">
        <f t="shared" ca="1" si="40"/>
        <v/>
      </c>
      <c r="D332" s="32" t="str">
        <f t="shared" ca="1" si="41"/>
        <v/>
      </c>
      <c r="E332" s="44" t="str">
        <f t="shared" ca="1" si="42"/>
        <v/>
      </c>
      <c r="F332" s="31" t="str">
        <f t="shared" ca="1" si="43"/>
        <v/>
      </c>
      <c r="G332" s="77" t="str">
        <f t="shared" ca="1" si="44"/>
        <v/>
      </c>
      <c r="N332" s="51" t="str">
        <f t="shared" ca="1" si="45"/>
        <v/>
      </c>
      <c r="O332" s="51" t="str">
        <f t="shared" ca="1" si="46"/>
        <v/>
      </c>
    </row>
    <row r="333" spans="1:15">
      <c r="A333" s="180" t="str">
        <f t="shared" ca="1" si="38"/>
        <v/>
      </c>
      <c r="B333" s="44" t="str">
        <f t="shared" ca="1" si="39"/>
        <v/>
      </c>
      <c r="C333" s="31" t="str">
        <f t="shared" ca="1" si="40"/>
        <v/>
      </c>
      <c r="D333" s="32" t="str">
        <f t="shared" ca="1" si="41"/>
        <v/>
      </c>
      <c r="E333" s="44" t="str">
        <f t="shared" ca="1" si="42"/>
        <v/>
      </c>
      <c r="F333" s="31" t="str">
        <f t="shared" ca="1" si="43"/>
        <v/>
      </c>
      <c r="G333" s="77" t="str">
        <f t="shared" ca="1" si="44"/>
        <v/>
      </c>
      <c r="N333" s="51" t="str">
        <f t="shared" ca="1" si="45"/>
        <v/>
      </c>
      <c r="O333" s="51" t="str">
        <f t="shared" ca="1" si="46"/>
        <v/>
      </c>
    </row>
    <row r="334" spans="1:15">
      <c r="A334" s="180" t="str">
        <f t="shared" ca="1" si="38"/>
        <v/>
      </c>
      <c r="B334" s="44" t="str">
        <f t="shared" ca="1" si="39"/>
        <v/>
      </c>
      <c r="C334" s="31" t="str">
        <f t="shared" ca="1" si="40"/>
        <v/>
      </c>
      <c r="D334" s="32" t="str">
        <f t="shared" ca="1" si="41"/>
        <v/>
      </c>
      <c r="E334" s="44" t="str">
        <f t="shared" ca="1" si="42"/>
        <v/>
      </c>
      <c r="F334" s="31" t="str">
        <f t="shared" ca="1" si="43"/>
        <v/>
      </c>
      <c r="G334" s="77" t="str">
        <f t="shared" ca="1" si="44"/>
        <v/>
      </c>
      <c r="N334" s="51" t="str">
        <f t="shared" ca="1" si="45"/>
        <v/>
      </c>
      <c r="O334" s="51" t="str">
        <f t="shared" ca="1" si="46"/>
        <v/>
      </c>
    </row>
    <row r="335" spans="1:15">
      <c r="A335" s="180" t="str">
        <f t="shared" ca="1" si="38"/>
        <v/>
      </c>
      <c r="B335" s="44" t="str">
        <f t="shared" ca="1" si="39"/>
        <v/>
      </c>
      <c r="C335" s="31" t="str">
        <f t="shared" ca="1" si="40"/>
        <v/>
      </c>
      <c r="D335" s="32" t="str">
        <f t="shared" ca="1" si="41"/>
        <v/>
      </c>
      <c r="E335" s="44" t="str">
        <f t="shared" ca="1" si="42"/>
        <v/>
      </c>
      <c r="F335" s="31" t="str">
        <f t="shared" ca="1" si="43"/>
        <v/>
      </c>
      <c r="G335" s="77" t="str">
        <f t="shared" ca="1" si="44"/>
        <v/>
      </c>
      <c r="N335" s="51" t="str">
        <f t="shared" ca="1" si="45"/>
        <v/>
      </c>
      <c r="O335" s="51" t="str">
        <f t="shared" ca="1" si="46"/>
        <v/>
      </c>
    </row>
    <row r="336" spans="1:15">
      <c r="A336" s="180" t="str">
        <f t="shared" ref="A336:A399" ca="1" si="47">IF(AND(ISBLANK(P325), A335 = $P$1),NOW(),IF(ISBLANK(P325),"",P325))</f>
        <v/>
      </c>
      <c r="B336" s="44" t="str">
        <f t="shared" ref="B336:B399" ca="1" si="48">IF(COUNTIF(J:J,A336)=1,VLOOKUP(A336,J:K,2), IF(COUNTIF(J:J,A336)=0,$B$10,""))</f>
        <v/>
      </c>
      <c r="C336" s="31" t="str">
        <f t="shared" ref="C336:C399" ca="1" si="49">IF(ISERROR(B336-2),"",-1*(B336-$B$14)*$B$8*$B$5*10^(-4))</f>
        <v/>
      </c>
      <c r="D336" s="32" t="str">
        <f t="shared" ref="D336:D399" ca="1" si="50">IF(ISERROR(B336-2),"",ROUNDUP(A336-$A$14,0)/360*$B$6*$B$5)</f>
        <v/>
      </c>
      <c r="E336" s="44" t="str">
        <f t="shared" ref="E336:E399" ca="1" si="51">IF(COUNTIF(J:J,A336)=1,VLOOKUP(A336,L:M,2), IF(COUNTIF(J:J,A336)=0,$C$10,""))</f>
        <v/>
      </c>
      <c r="F336" s="31" t="str">
        <f t="shared" ref="F336:F399" ca="1" si="52">IF(ISERROR(B336-2),"",(E336-$E$14)*$C$5*100)</f>
        <v/>
      </c>
      <c r="G336" s="77" t="str">
        <f t="shared" ref="G336:G399" ca="1" si="53">IF(ISERROR(B336-2),"",C336+D336+F336)</f>
        <v/>
      </c>
      <c r="N336" s="51" t="str">
        <f t="shared" ca="1" si="45"/>
        <v/>
      </c>
      <c r="O336" s="51" t="str">
        <f t="shared" ca="1" si="46"/>
        <v/>
      </c>
    </row>
    <row r="337" spans="1:15">
      <c r="A337" s="180" t="str">
        <f t="shared" ca="1" si="47"/>
        <v/>
      </c>
      <c r="B337" s="44" t="str">
        <f t="shared" ca="1" si="48"/>
        <v/>
      </c>
      <c r="C337" s="31" t="str">
        <f t="shared" ca="1" si="49"/>
        <v/>
      </c>
      <c r="D337" s="32" t="str">
        <f t="shared" ca="1" si="50"/>
        <v/>
      </c>
      <c r="E337" s="44" t="str">
        <f t="shared" ca="1" si="51"/>
        <v/>
      </c>
      <c r="F337" s="31" t="str">
        <f t="shared" ca="1" si="52"/>
        <v/>
      </c>
      <c r="G337" s="77" t="str">
        <f t="shared" ca="1" si="53"/>
        <v/>
      </c>
      <c r="N337" s="51" t="str">
        <f t="shared" ca="1" si="45"/>
        <v/>
      </c>
      <c r="O337" s="51" t="str">
        <f t="shared" ca="1" si="46"/>
        <v/>
      </c>
    </row>
    <row r="338" spans="1:15">
      <c r="A338" s="180" t="str">
        <f t="shared" ca="1" si="47"/>
        <v/>
      </c>
      <c r="B338" s="44" t="str">
        <f t="shared" ca="1" si="48"/>
        <v/>
      </c>
      <c r="C338" s="31" t="str">
        <f t="shared" ca="1" si="49"/>
        <v/>
      </c>
      <c r="D338" s="32" t="str">
        <f t="shared" ca="1" si="50"/>
        <v/>
      </c>
      <c r="E338" s="44" t="str">
        <f t="shared" ca="1" si="51"/>
        <v/>
      </c>
      <c r="F338" s="31" t="str">
        <f t="shared" ca="1" si="52"/>
        <v/>
      </c>
      <c r="G338" s="77" t="str">
        <f t="shared" ca="1" si="53"/>
        <v/>
      </c>
      <c r="N338" s="51" t="str">
        <f t="shared" ca="1" si="45"/>
        <v/>
      </c>
      <c r="O338" s="51" t="str">
        <f t="shared" ca="1" si="46"/>
        <v/>
      </c>
    </row>
    <row r="339" spans="1:15">
      <c r="A339" s="180" t="str">
        <f t="shared" ca="1" si="47"/>
        <v/>
      </c>
      <c r="B339" s="44" t="str">
        <f t="shared" ca="1" si="48"/>
        <v/>
      </c>
      <c r="C339" s="31" t="str">
        <f t="shared" ca="1" si="49"/>
        <v/>
      </c>
      <c r="D339" s="32" t="str">
        <f t="shared" ca="1" si="50"/>
        <v/>
      </c>
      <c r="E339" s="44" t="str">
        <f t="shared" ca="1" si="51"/>
        <v/>
      </c>
      <c r="F339" s="31" t="str">
        <f t="shared" ca="1" si="52"/>
        <v/>
      </c>
      <c r="G339" s="77" t="str">
        <f t="shared" ca="1" si="53"/>
        <v/>
      </c>
      <c r="N339" s="51" t="str">
        <f t="shared" ca="1" si="45"/>
        <v/>
      </c>
      <c r="O339" s="51" t="str">
        <f t="shared" ca="1" si="46"/>
        <v/>
      </c>
    </row>
    <row r="340" spans="1:15">
      <c r="A340" s="180" t="str">
        <f t="shared" ca="1" si="47"/>
        <v/>
      </c>
      <c r="B340" s="44" t="str">
        <f t="shared" ca="1" si="48"/>
        <v/>
      </c>
      <c r="C340" s="31" t="str">
        <f t="shared" ca="1" si="49"/>
        <v/>
      </c>
      <c r="D340" s="32" t="str">
        <f t="shared" ca="1" si="50"/>
        <v/>
      </c>
      <c r="E340" s="44" t="str">
        <f t="shared" ca="1" si="51"/>
        <v/>
      </c>
      <c r="F340" s="31" t="str">
        <f t="shared" ca="1" si="52"/>
        <v/>
      </c>
      <c r="G340" s="77" t="str">
        <f t="shared" ca="1" si="53"/>
        <v/>
      </c>
      <c r="N340" s="51" t="str">
        <f t="shared" ca="1" si="45"/>
        <v/>
      </c>
      <c r="O340" s="51" t="str">
        <f t="shared" ca="1" si="46"/>
        <v/>
      </c>
    </row>
    <row r="341" spans="1:15">
      <c r="A341" s="180" t="str">
        <f t="shared" ca="1" si="47"/>
        <v/>
      </c>
      <c r="B341" s="44" t="str">
        <f t="shared" ca="1" si="48"/>
        <v/>
      </c>
      <c r="C341" s="31" t="str">
        <f t="shared" ca="1" si="49"/>
        <v/>
      </c>
      <c r="D341" s="32" t="str">
        <f t="shared" ca="1" si="50"/>
        <v/>
      </c>
      <c r="E341" s="44" t="str">
        <f t="shared" ca="1" si="51"/>
        <v/>
      </c>
      <c r="F341" s="31" t="str">
        <f t="shared" ca="1" si="52"/>
        <v/>
      </c>
      <c r="G341" s="77" t="str">
        <f t="shared" ca="1" si="53"/>
        <v/>
      </c>
      <c r="N341" s="51" t="str">
        <f t="shared" ca="1" si="45"/>
        <v/>
      </c>
      <c r="O341" s="51" t="str">
        <f t="shared" ca="1" si="46"/>
        <v/>
      </c>
    </row>
    <row r="342" spans="1:15">
      <c r="A342" s="180" t="str">
        <f t="shared" ca="1" si="47"/>
        <v/>
      </c>
      <c r="B342" s="44" t="str">
        <f t="shared" ca="1" si="48"/>
        <v/>
      </c>
      <c r="C342" s="31" t="str">
        <f t="shared" ca="1" si="49"/>
        <v/>
      </c>
      <c r="D342" s="32" t="str">
        <f t="shared" ca="1" si="50"/>
        <v/>
      </c>
      <c r="E342" s="44" t="str">
        <f t="shared" ca="1" si="51"/>
        <v/>
      </c>
      <c r="F342" s="31" t="str">
        <f t="shared" ca="1" si="52"/>
        <v/>
      </c>
      <c r="G342" s="77" t="str">
        <f t="shared" ca="1" si="53"/>
        <v/>
      </c>
      <c r="N342" s="51" t="str">
        <f t="shared" ca="1" si="45"/>
        <v/>
      </c>
      <c r="O342" s="51" t="str">
        <f t="shared" ca="1" si="46"/>
        <v/>
      </c>
    </row>
    <row r="343" spans="1:15">
      <c r="A343" s="180" t="str">
        <f t="shared" ca="1" si="47"/>
        <v/>
      </c>
      <c r="B343" s="44" t="str">
        <f t="shared" ca="1" si="48"/>
        <v/>
      </c>
      <c r="C343" s="31" t="str">
        <f t="shared" ca="1" si="49"/>
        <v/>
      </c>
      <c r="D343" s="32" t="str">
        <f t="shared" ca="1" si="50"/>
        <v/>
      </c>
      <c r="E343" s="44" t="str">
        <f t="shared" ca="1" si="51"/>
        <v/>
      </c>
      <c r="F343" s="31" t="str">
        <f t="shared" ca="1" si="52"/>
        <v/>
      </c>
      <c r="G343" s="77" t="str">
        <f t="shared" ca="1" si="53"/>
        <v/>
      </c>
      <c r="N343" s="51" t="str">
        <f t="shared" ca="1" si="45"/>
        <v/>
      </c>
      <c r="O343" s="51" t="str">
        <f t="shared" ca="1" si="46"/>
        <v/>
      </c>
    </row>
    <row r="344" spans="1:15">
      <c r="A344" s="180" t="str">
        <f t="shared" ca="1" si="47"/>
        <v/>
      </c>
      <c r="B344" s="44" t="str">
        <f t="shared" ca="1" si="48"/>
        <v/>
      </c>
      <c r="C344" s="31" t="str">
        <f t="shared" ca="1" si="49"/>
        <v/>
      </c>
      <c r="D344" s="32" t="str">
        <f t="shared" ca="1" si="50"/>
        <v/>
      </c>
      <c r="E344" s="44" t="str">
        <f t="shared" ca="1" si="51"/>
        <v/>
      </c>
      <c r="F344" s="31" t="str">
        <f t="shared" ca="1" si="52"/>
        <v/>
      </c>
      <c r="G344" s="77" t="str">
        <f t="shared" ca="1" si="53"/>
        <v/>
      </c>
      <c r="N344" s="51" t="str">
        <f t="shared" ca="1" si="45"/>
        <v/>
      </c>
      <c r="O344" s="51" t="str">
        <f t="shared" ca="1" si="46"/>
        <v/>
      </c>
    </row>
    <row r="345" spans="1:15">
      <c r="A345" s="180" t="str">
        <f t="shared" ca="1" si="47"/>
        <v/>
      </c>
      <c r="B345" s="44" t="str">
        <f t="shared" ca="1" si="48"/>
        <v/>
      </c>
      <c r="C345" s="31" t="str">
        <f t="shared" ca="1" si="49"/>
        <v/>
      </c>
      <c r="D345" s="32" t="str">
        <f t="shared" ca="1" si="50"/>
        <v/>
      </c>
      <c r="E345" s="44" t="str">
        <f t="shared" ca="1" si="51"/>
        <v/>
      </c>
      <c r="F345" s="31" t="str">
        <f t="shared" ca="1" si="52"/>
        <v/>
      </c>
      <c r="G345" s="77" t="str">
        <f t="shared" ca="1" si="53"/>
        <v/>
      </c>
      <c r="N345" s="51" t="str">
        <f t="shared" ca="1" si="45"/>
        <v/>
      </c>
      <c r="O345" s="51" t="str">
        <f t="shared" ca="1" si="46"/>
        <v/>
      </c>
    </row>
    <row r="346" spans="1:15">
      <c r="A346" s="180" t="str">
        <f t="shared" ca="1" si="47"/>
        <v/>
      </c>
      <c r="B346" s="44" t="str">
        <f t="shared" ca="1" si="48"/>
        <v/>
      </c>
      <c r="C346" s="31" t="str">
        <f t="shared" ca="1" si="49"/>
        <v/>
      </c>
      <c r="D346" s="32" t="str">
        <f t="shared" ca="1" si="50"/>
        <v/>
      </c>
      <c r="E346" s="44" t="str">
        <f t="shared" ca="1" si="51"/>
        <v/>
      </c>
      <c r="F346" s="31" t="str">
        <f t="shared" ca="1" si="52"/>
        <v/>
      </c>
      <c r="G346" s="77" t="str">
        <f t="shared" ca="1" si="53"/>
        <v/>
      </c>
      <c r="N346" s="51" t="str">
        <f t="shared" ca="1" si="45"/>
        <v/>
      </c>
      <c r="O346" s="51" t="str">
        <f t="shared" ca="1" si="46"/>
        <v/>
      </c>
    </row>
    <row r="347" spans="1:15">
      <c r="A347" s="180" t="str">
        <f t="shared" ca="1" si="47"/>
        <v/>
      </c>
      <c r="B347" s="44" t="str">
        <f t="shared" ca="1" si="48"/>
        <v/>
      </c>
      <c r="C347" s="31" t="str">
        <f t="shared" ca="1" si="49"/>
        <v/>
      </c>
      <c r="D347" s="32" t="str">
        <f t="shared" ca="1" si="50"/>
        <v/>
      </c>
      <c r="E347" s="44" t="str">
        <f t="shared" ca="1" si="51"/>
        <v/>
      </c>
      <c r="F347" s="31" t="str">
        <f t="shared" ca="1" si="52"/>
        <v/>
      </c>
      <c r="G347" s="77" t="str">
        <f t="shared" ca="1" si="53"/>
        <v/>
      </c>
      <c r="N347" s="51" t="str">
        <f t="shared" ca="1" si="45"/>
        <v/>
      </c>
      <c r="O347" s="51" t="str">
        <f t="shared" ca="1" si="46"/>
        <v/>
      </c>
    </row>
    <row r="348" spans="1:15">
      <c r="A348" s="180" t="str">
        <f t="shared" ca="1" si="47"/>
        <v/>
      </c>
      <c r="B348" s="44" t="str">
        <f t="shared" ca="1" si="48"/>
        <v/>
      </c>
      <c r="C348" s="31" t="str">
        <f t="shared" ca="1" si="49"/>
        <v/>
      </c>
      <c r="D348" s="32" t="str">
        <f t="shared" ca="1" si="50"/>
        <v/>
      </c>
      <c r="E348" s="44" t="str">
        <f t="shared" ca="1" si="51"/>
        <v/>
      </c>
      <c r="F348" s="31" t="str">
        <f t="shared" ca="1" si="52"/>
        <v/>
      </c>
      <c r="G348" s="77" t="str">
        <f t="shared" ca="1" si="53"/>
        <v/>
      </c>
      <c r="N348" s="51" t="str">
        <f t="shared" ca="1" si="45"/>
        <v/>
      </c>
      <c r="O348" s="51" t="str">
        <f t="shared" ca="1" si="46"/>
        <v/>
      </c>
    </row>
    <row r="349" spans="1:15">
      <c r="A349" s="180" t="str">
        <f t="shared" ca="1" si="47"/>
        <v/>
      </c>
      <c r="B349" s="44" t="str">
        <f t="shared" ca="1" si="48"/>
        <v/>
      </c>
      <c r="C349" s="31" t="str">
        <f t="shared" ca="1" si="49"/>
        <v/>
      </c>
      <c r="D349" s="32" t="str">
        <f t="shared" ca="1" si="50"/>
        <v/>
      </c>
      <c r="E349" s="44" t="str">
        <f t="shared" ca="1" si="51"/>
        <v/>
      </c>
      <c r="F349" s="31" t="str">
        <f t="shared" ca="1" si="52"/>
        <v/>
      </c>
      <c r="G349" s="77" t="str">
        <f t="shared" ca="1" si="53"/>
        <v/>
      </c>
      <c r="N349" s="51" t="str">
        <f t="shared" ca="1" si="45"/>
        <v/>
      </c>
      <c r="O349" s="51" t="str">
        <f t="shared" ca="1" si="46"/>
        <v/>
      </c>
    </row>
    <row r="350" spans="1:15">
      <c r="A350" s="180" t="str">
        <f t="shared" ca="1" si="47"/>
        <v/>
      </c>
      <c r="B350" s="44" t="str">
        <f t="shared" ca="1" si="48"/>
        <v/>
      </c>
      <c r="C350" s="31" t="str">
        <f t="shared" ca="1" si="49"/>
        <v/>
      </c>
      <c r="D350" s="32" t="str">
        <f t="shared" ca="1" si="50"/>
        <v/>
      </c>
      <c r="E350" s="44" t="str">
        <f t="shared" ca="1" si="51"/>
        <v/>
      </c>
      <c r="F350" s="31" t="str">
        <f t="shared" ca="1" si="52"/>
        <v/>
      </c>
      <c r="G350" s="77" t="str">
        <f t="shared" ca="1" si="53"/>
        <v/>
      </c>
      <c r="N350" s="51" t="str">
        <f t="shared" ca="1" si="45"/>
        <v/>
      </c>
      <c r="O350" s="51" t="str">
        <f t="shared" ca="1" si="46"/>
        <v/>
      </c>
    </row>
    <row r="351" spans="1:15">
      <c r="A351" s="180" t="str">
        <f t="shared" ca="1" si="47"/>
        <v/>
      </c>
      <c r="B351" s="44" t="str">
        <f t="shared" ca="1" si="48"/>
        <v/>
      </c>
      <c r="C351" s="31" t="str">
        <f t="shared" ca="1" si="49"/>
        <v/>
      </c>
      <c r="D351" s="32" t="str">
        <f t="shared" ca="1" si="50"/>
        <v/>
      </c>
      <c r="E351" s="44" t="str">
        <f t="shared" ca="1" si="51"/>
        <v/>
      </c>
      <c r="F351" s="31" t="str">
        <f t="shared" ca="1" si="52"/>
        <v/>
      </c>
      <c r="G351" s="77" t="str">
        <f t="shared" ca="1" si="53"/>
        <v/>
      </c>
      <c r="N351" s="51" t="str">
        <f t="shared" ca="1" si="45"/>
        <v/>
      </c>
      <c r="O351" s="51" t="str">
        <f t="shared" ca="1" si="46"/>
        <v/>
      </c>
    </row>
    <row r="352" spans="1:15">
      <c r="A352" s="180" t="str">
        <f t="shared" ca="1" si="47"/>
        <v/>
      </c>
      <c r="B352" s="44" t="str">
        <f t="shared" ca="1" si="48"/>
        <v/>
      </c>
      <c r="C352" s="31" t="str">
        <f t="shared" ca="1" si="49"/>
        <v/>
      </c>
      <c r="D352" s="32" t="str">
        <f t="shared" ca="1" si="50"/>
        <v/>
      </c>
      <c r="E352" s="44" t="str">
        <f t="shared" ca="1" si="51"/>
        <v/>
      </c>
      <c r="F352" s="31" t="str">
        <f t="shared" ca="1" si="52"/>
        <v/>
      </c>
      <c r="G352" s="77" t="str">
        <f t="shared" ca="1" si="53"/>
        <v/>
      </c>
      <c r="N352" s="51" t="str">
        <f t="shared" ca="1" si="45"/>
        <v/>
      </c>
      <c r="O352" s="51" t="str">
        <f t="shared" ca="1" si="46"/>
        <v/>
      </c>
    </row>
    <row r="353" spans="1:15">
      <c r="A353" s="180" t="str">
        <f t="shared" ca="1" si="47"/>
        <v/>
      </c>
      <c r="B353" s="44" t="str">
        <f t="shared" ca="1" si="48"/>
        <v/>
      </c>
      <c r="C353" s="31" t="str">
        <f t="shared" ca="1" si="49"/>
        <v/>
      </c>
      <c r="D353" s="32" t="str">
        <f t="shared" ca="1" si="50"/>
        <v/>
      </c>
      <c r="E353" s="44" t="str">
        <f t="shared" ca="1" si="51"/>
        <v/>
      </c>
      <c r="F353" s="31" t="str">
        <f t="shared" ca="1" si="52"/>
        <v/>
      </c>
      <c r="G353" s="77" t="str">
        <f t="shared" ca="1" si="53"/>
        <v/>
      </c>
      <c r="N353" s="51" t="str">
        <f t="shared" ca="1" si="45"/>
        <v/>
      </c>
      <c r="O353" s="51" t="str">
        <f t="shared" ca="1" si="46"/>
        <v/>
      </c>
    </row>
    <row r="354" spans="1:15">
      <c r="A354" s="180" t="str">
        <f t="shared" ca="1" si="47"/>
        <v/>
      </c>
      <c r="B354" s="44" t="str">
        <f t="shared" ca="1" si="48"/>
        <v/>
      </c>
      <c r="C354" s="31" t="str">
        <f t="shared" ca="1" si="49"/>
        <v/>
      </c>
      <c r="D354" s="32" t="str">
        <f t="shared" ca="1" si="50"/>
        <v/>
      </c>
      <c r="E354" s="44" t="str">
        <f t="shared" ca="1" si="51"/>
        <v/>
      </c>
      <c r="F354" s="31" t="str">
        <f t="shared" ca="1" si="52"/>
        <v/>
      </c>
      <c r="G354" s="77" t="str">
        <f t="shared" ca="1" si="53"/>
        <v/>
      </c>
      <c r="N354" s="51" t="str">
        <f t="shared" ca="1" si="45"/>
        <v/>
      </c>
      <c r="O354" s="51" t="str">
        <f t="shared" ca="1" si="46"/>
        <v/>
      </c>
    </row>
    <row r="355" spans="1:15">
      <c r="A355" s="180" t="str">
        <f t="shared" ca="1" si="47"/>
        <v/>
      </c>
      <c r="B355" s="44" t="str">
        <f t="shared" ca="1" si="48"/>
        <v/>
      </c>
      <c r="C355" s="31" t="str">
        <f t="shared" ca="1" si="49"/>
        <v/>
      </c>
      <c r="D355" s="32" t="str">
        <f t="shared" ca="1" si="50"/>
        <v/>
      </c>
      <c r="E355" s="44" t="str">
        <f t="shared" ca="1" si="51"/>
        <v/>
      </c>
      <c r="F355" s="31" t="str">
        <f t="shared" ca="1" si="52"/>
        <v/>
      </c>
      <c r="G355" s="77" t="str">
        <f t="shared" ca="1" si="53"/>
        <v/>
      </c>
      <c r="N355" s="51" t="str">
        <f t="shared" ca="1" si="45"/>
        <v/>
      </c>
      <c r="O355" s="51" t="str">
        <f t="shared" ca="1" si="46"/>
        <v/>
      </c>
    </row>
    <row r="356" spans="1:15">
      <c r="A356" s="180" t="str">
        <f t="shared" ca="1" si="47"/>
        <v/>
      </c>
      <c r="B356" s="44" t="str">
        <f t="shared" ca="1" si="48"/>
        <v/>
      </c>
      <c r="C356" s="31" t="str">
        <f t="shared" ca="1" si="49"/>
        <v/>
      </c>
      <c r="D356" s="32" t="str">
        <f t="shared" ca="1" si="50"/>
        <v/>
      </c>
      <c r="E356" s="44" t="str">
        <f t="shared" ca="1" si="51"/>
        <v/>
      </c>
      <c r="F356" s="31" t="str">
        <f t="shared" ca="1" si="52"/>
        <v/>
      </c>
      <c r="G356" s="77" t="str">
        <f t="shared" ca="1" si="53"/>
        <v/>
      </c>
      <c r="N356" s="51" t="str">
        <f t="shared" ca="1" si="45"/>
        <v/>
      </c>
      <c r="O356" s="51" t="str">
        <f t="shared" ca="1" si="46"/>
        <v/>
      </c>
    </row>
    <row r="357" spans="1:15">
      <c r="A357" s="180" t="str">
        <f t="shared" ca="1" si="47"/>
        <v/>
      </c>
      <c r="B357" s="44" t="str">
        <f t="shared" ca="1" si="48"/>
        <v/>
      </c>
      <c r="C357" s="31" t="str">
        <f t="shared" ca="1" si="49"/>
        <v/>
      </c>
      <c r="D357" s="32" t="str">
        <f t="shared" ca="1" si="50"/>
        <v/>
      </c>
      <c r="E357" s="44" t="str">
        <f t="shared" ca="1" si="51"/>
        <v/>
      </c>
      <c r="F357" s="31" t="str">
        <f t="shared" ca="1" si="52"/>
        <v/>
      </c>
      <c r="G357" s="77" t="str">
        <f t="shared" ca="1" si="53"/>
        <v/>
      </c>
      <c r="N357" s="51" t="str">
        <f t="shared" ca="1" si="45"/>
        <v/>
      </c>
      <c r="O357" s="51" t="str">
        <f t="shared" ca="1" si="46"/>
        <v/>
      </c>
    </row>
    <row r="358" spans="1:15">
      <c r="A358" s="180" t="str">
        <f t="shared" ca="1" si="47"/>
        <v/>
      </c>
      <c r="B358" s="44" t="str">
        <f t="shared" ca="1" si="48"/>
        <v/>
      </c>
      <c r="C358" s="31" t="str">
        <f t="shared" ca="1" si="49"/>
        <v/>
      </c>
      <c r="D358" s="32" t="str">
        <f t="shared" ca="1" si="50"/>
        <v/>
      </c>
      <c r="E358" s="44" t="str">
        <f t="shared" ca="1" si="51"/>
        <v/>
      </c>
      <c r="F358" s="31" t="str">
        <f t="shared" ca="1" si="52"/>
        <v/>
      </c>
      <c r="G358" s="77" t="str">
        <f t="shared" ca="1" si="53"/>
        <v/>
      </c>
      <c r="N358" s="51" t="str">
        <f t="shared" ca="1" si="45"/>
        <v/>
      </c>
      <c r="O358" s="51" t="str">
        <f t="shared" ca="1" si="46"/>
        <v/>
      </c>
    </row>
    <row r="359" spans="1:15">
      <c r="A359" s="180" t="str">
        <f t="shared" ca="1" si="47"/>
        <v/>
      </c>
      <c r="B359" s="44" t="str">
        <f t="shared" ca="1" si="48"/>
        <v/>
      </c>
      <c r="C359" s="31" t="str">
        <f t="shared" ca="1" si="49"/>
        <v/>
      </c>
      <c r="D359" s="32" t="str">
        <f t="shared" ca="1" si="50"/>
        <v/>
      </c>
      <c r="E359" s="44" t="str">
        <f t="shared" ca="1" si="51"/>
        <v/>
      </c>
      <c r="F359" s="31" t="str">
        <f t="shared" ca="1" si="52"/>
        <v/>
      </c>
      <c r="G359" s="77" t="str">
        <f t="shared" ca="1" si="53"/>
        <v/>
      </c>
      <c r="N359" s="51" t="str">
        <f t="shared" ca="1" si="45"/>
        <v/>
      </c>
      <c r="O359" s="51" t="str">
        <f t="shared" ca="1" si="46"/>
        <v/>
      </c>
    </row>
    <row r="360" spans="1:15">
      <c r="A360" s="180" t="str">
        <f t="shared" ca="1" si="47"/>
        <v/>
      </c>
      <c r="B360" s="44" t="str">
        <f t="shared" ca="1" si="48"/>
        <v/>
      </c>
      <c r="C360" s="31" t="str">
        <f t="shared" ca="1" si="49"/>
        <v/>
      </c>
      <c r="D360" s="32" t="str">
        <f t="shared" ca="1" si="50"/>
        <v/>
      </c>
      <c r="E360" s="44" t="str">
        <f t="shared" ca="1" si="51"/>
        <v/>
      </c>
      <c r="F360" s="31" t="str">
        <f t="shared" ca="1" si="52"/>
        <v/>
      </c>
      <c r="G360" s="77" t="str">
        <f t="shared" ca="1" si="53"/>
        <v/>
      </c>
      <c r="N360" s="51" t="str">
        <f t="shared" ca="1" si="45"/>
        <v/>
      </c>
      <c r="O360" s="51" t="str">
        <f t="shared" ca="1" si="46"/>
        <v/>
      </c>
    </row>
    <row r="361" spans="1:15">
      <c r="A361" s="180" t="str">
        <f t="shared" ca="1" si="47"/>
        <v/>
      </c>
      <c r="B361" s="44" t="str">
        <f t="shared" ca="1" si="48"/>
        <v/>
      </c>
      <c r="C361" s="31" t="str">
        <f t="shared" ca="1" si="49"/>
        <v/>
      </c>
      <c r="D361" s="32" t="str">
        <f t="shared" ca="1" si="50"/>
        <v/>
      </c>
      <c r="E361" s="44" t="str">
        <f t="shared" ca="1" si="51"/>
        <v/>
      </c>
      <c r="F361" s="31" t="str">
        <f t="shared" ca="1" si="52"/>
        <v/>
      </c>
      <c r="G361" s="77" t="str">
        <f t="shared" ca="1" si="53"/>
        <v/>
      </c>
      <c r="N361" s="51" t="str">
        <f t="shared" ca="1" si="45"/>
        <v/>
      </c>
      <c r="O361" s="51" t="str">
        <f t="shared" ca="1" si="46"/>
        <v/>
      </c>
    </row>
    <row r="362" spans="1:15">
      <c r="A362" s="180" t="str">
        <f t="shared" ca="1" si="47"/>
        <v/>
      </c>
      <c r="B362" s="44" t="str">
        <f t="shared" ca="1" si="48"/>
        <v/>
      </c>
      <c r="C362" s="31" t="str">
        <f t="shared" ca="1" si="49"/>
        <v/>
      </c>
      <c r="D362" s="32" t="str">
        <f t="shared" ca="1" si="50"/>
        <v/>
      </c>
      <c r="E362" s="44" t="str">
        <f t="shared" ca="1" si="51"/>
        <v/>
      </c>
      <c r="F362" s="31" t="str">
        <f t="shared" ca="1" si="52"/>
        <v/>
      </c>
      <c r="G362" s="77" t="str">
        <f t="shared" ca="1" si="53"/>
        <v/>
      </c>
      <c r="N362" s="51" t="str">
        <f t="shared" ca="1" si="45"/>
        <v/>
      </c>
      <c r="O362" s="51" t="str">
        <f t="shared" ca="1" si="46"/>
        <v/>
      </c>
    </row>
    <row r="363" spans="1:15">
      <c r="A363" s="180" t="str">
        <f t="shared" ca="1" si="47"/>
        <v/>
      </c>
      <c r="B363" s="44" t="str">
        <f t="shared" ca="1" si="48"/>
        <v/>
      </c>
      <c r="C363" s="31" t="str">
        <f t="shared" ca="1" si="49"/>
        <v/>
      </c>
      <c r="D363" s="32" t="str">
        <f t="shared" ca="1" si="50"/>
        <v/>
      </c>
      <c r="E363" s="44" t="str">
        <f t="shared" ca="1" si="51"/>
        <v/>
      </c>
      <c r="F363" s="31" t="str">
        <f t="shared" ca="1" si="52"/>
        <v/>
      </c>
      <c r="G363" s="77" t="str">
        <f t="shared" ca="1" si="53"/>
        <v/>
      </c>
      <c r="N363" s="51" t="str">
        <f t="shared" ca="1" si="45"/>
        <v/>
      </c>
      <c r="O363" s="51" t="str">
        <f t="shared" ca="1" si="46"/>
        <v/>
      </c>
    </row>
    <row r="364" spans="1:15">
      <c r="A364" s="180" t="str">
        <f t="shared" ca="1" si="47"/>
        <v/>
      </c>
      <c r="B364" s="44" t="str">
        <f t="shared" ca="1" si="48"/>
        <v/>
      </c>
      <c r="C364" s="31" t="str">
        <f t="shared" ca="1" si="49"/>
        <v/>
      </c>
      <c r="D364" s="32" t="str">
        <f t="shared" ca="1" si="50"/>
        <v/>
      </c>
      <c r="E364" s="44" t="str">
        <f t="shared" ca="1" si="51"/>
        <v/>
      </c>
      <c r="F364" s="31" t="str">
        <f t="shared" ca="1" si="52"/>
        <v/>
      </c>
      <c r="G364" s="77" t="str">
        <f t="shared" ca="1" si="53"/>
        <v/>
      </c>
      <c r="N364" s="51" t="str">
        <f t="shared" ca="1" si="45"/>
        <v/>
      </c>
      <c r="O364" s="51" t="str">
        <f t="shared" ca="1" si="46"/>
        <v/>
      </c>
    </row>
    <row r="365" spans="1:15">
      <c r="A365" s="180" t="str">
        <f t="shared" ca="1" si="47"/>
        <v/>
      </c>
      <c r="B365" s="44" t="str">
        <f t="shared" ca="1" si="48"/>
        <v/>
      </c>
      <c r="C365" s="31" t="str">
        <f t="shared" ca="1" si="49"/>
        <v/>
      </c>
      <c r="D365" s="32" t="str">
        <f t="shared" ca="1" si="50"/>
        <v/>
      </c>
      <c r="E365" s="44" t="str">
        <f t="shared" ca="1" si="51"/>
        <v/>
      </c>
      <c r="F365" s="31" t="str">
        <f t="shared" ca="1" si="52"/>
        <v/>
      </c>
      <c r="G365" s="77" t="str">
        <f t="shared" ca="1" si="53"/>
        <v/>
      </c>
      <c r="N365" s="51" t="str">
        <f t="shared" ca="1" si="45"/>
        <v/>
      </c>
      <c r="O365" s="51" t="str">
        <f t="shared" ca="1" si="46"/>
        <v/>
      </c>
    </row>
    <row r="366" spans="1:15">
      <c r="A366" s="180" t="str">
        <f t="shared" ca="1" si="47"/>
        <v/>
      </c>
      <c r="B366" s="44" t="str">
        <f t="shared" ca="1" si="48"/>
        <v/>
      </c>
      <c r="C366" s="31" t="str">
        <f t="shared" ca="1" si="49"/>
        <v/>
      </c>
      <c r="D366" s="32" t="str">
        <f t="shared" ca="1" si="50"/>
        <v/>
      </c>
      <c r="E366" s="44" t="str">
        <f t="shared" ca="1" si="51"/>
        <v/>
      </c>
      <c r="F366" s="31" t="str">
        <f t="shared" ca="1" si="52"/>
        <v/>
      </c>
      <c r="G366" s="77" t="str">
        <f t="shared" ca="1" si="53"/>
        <v/>
      </c>
      <c r="N366" s="51" t="str">
        <f t="shared" ca="1" si="45"/>
        <v/>
      </c>
      <c r="O366" s="51" t="str">
        <f t="shared" ca="1" si="46"/>
        <v/>
      </c>
    </row>
    <row r="367" spans="1:15">
      <c r="A367" s="180" t="str">
        <f t="shared" ca="1" si="47"/>
        <v/>
      </c>
      <c r="B367" s="44" t="str">
        <f t="shared" ca="1" si="48"/>
        <v/>
      </c>
      <c r="C367" s="31" t="str">
        <f t="shared" ca="1" si="49"/>
        <v/>
      </c>
      <c r="D367" s="32" t="str">
        <f t="shared" ca="1" si="50"/>
        <v/>
      </c>
      <c r="E367" s="44" t="str">
        <f t="shared" ca="1" si="51"/>
        <v/>
      </c>
      <c r="F367" s="31" t="str">
        <f t="shared" ca="1" si="52"/>
        <v/>
      </c>
      <c r="G367" s="77" t="str">
        <f t="shared" ca="1" si="53"/>
        <v/>
      </c>
      <c r="N367" s="51" t="str">
        <f t="shared" ca="1" si="45"/>
        <v/>
      </c>
      <c r="O367" s="51" t="str">
        <f t="shared" ca="1" si="46"/>
        <v/>
      </c>
    </row>
    <row r="368" spans="1:15">
      <c r="A368" s="180" t="str">
        <f t="shared" ca="1" si="47"/>
        <v/>
      </c>
      <c r="B368" s="44" t="str">
        <f t="shared" ca="1" si="48"/>
        <v/>
      </c>
      <c r="C368" s="31" t="str">
        <f t="shared" ca="1" si="49"/>
        <v/>
      </c>
      <c r="D368" s="32" t="str">
        <f t="shared" ca="1" si="50"/>
        <v/>
      </c>
      <c r="E368" s="44" t="str">
        <f t="shared" ca="1" si="51"/>
        <v/>
      </c>
      <c r="F368" s="31" t="str">
        <f t="shared" ca="1" si="52"/>
        <v/>
      </c>
      <c r="G368" s="77" t="str">
        <f t="shared" ca="1" si="53"/>
        <v/>
      </c>
      <c r="N368" s="51" t="str">
        <f t="shared" ca="1" si="45"/>
        <v/>
      </c>
      <c r="O368" s="51" t="str">
        <f t="shared" ca="1" si="46"/>
        <v/>
      </c>
    </row>
    <row r="369" spans="1:15">
      <c r="A369" s="180" t="str">
        <f t="shared" ca="1" si="47"/>
        <v/>
      </c>
      <c r="B369" s="44" t="str">
        <f t="shared" ca="1" si="48"/>
        <v/>
      </c>
      <c r="C369" s="31" t="str">
        <f t="shared" ca="1" si="49"/>
        <v/>
      </c>
      <c r="D369" s="32" t="str">
        <f t="shared" ca="1" si="50"/>
        <v/>
      </c>
      <c r="E369" s="44" t="str">
        <f t="shared" ca="1" si="51"/>
        <v/>
      </c>
      <c r="F369" s="31" t="str">
        <f t="shared" ca="1" si="52"/>
        <v/>
      </c>
      <c r="G369" s="77" t="str">
        <f t="shared" ca="1" si="53"/>
        <v/>
      </c>
      <c r="N369" s="51" t="str">
        <f t="shared" ca="1" si="45"/>
        <v/>
      </c>
      <c r="O369" s="51" t="str">
        <f t="shared" ca="1" si="46"/>
        <v/>
      </c>
    </row>
    <row r="370" spans="1:15">
      <c r="A370" s="180" t="str">
        <f t="shared" ca="1" si="47"/>
        <v/>
      </c>
      <c r="B370" s="44" t="str">
        <f t="shared" ca="1" si="48"/>
        <v/>
      </c>
      <c r="C370" s="31" t="str">
        <f t="shared" ca="1" si="49"/>
        <v/>
      </c>
      <c r="D370" s="32" t="str">
        <f t="shared" ca="1" si="50"/>
        <v/>
      </c>
      <c r="E370" s="44" t="str">
        <f t="shared" ca="1" si="51"/>
        <v/>
      </c>
      <c r="F370" s="31" t="str">
        <f t="shared" ca="1" si="52"/>
        <v/>
      </c>
      <c r="G370" s="77" t="str">
        <f t="shared" ca="1" si="53"/>
        <v/>
      </c>
      <c r="N370" s="51" t="str">
        <f t="shared" ca="1" si="45"/>
        <v/>
      </c>
      <c r="O370" s="51" t="str">
        <f t="shared" ca="1" si="46"/>
        <v/>
      </c>
    </row>
    <row r="371" spans="1:15">
      <c r="A371" s="180" t="str">
        <f t="shared" ca="1" si="47"/>
        <v/>
      </c>
      <c r="B371" s="44" t="str">
        <f t="shared" ca="1" si="48"/>
        <v/>
      </c>
      <c r="C371" s="31" t="str">
        <f t="shared" ca="1" si="49"/>
        <v/>
      </c>
      <c r="D371" s="32" t="str">
        <f t="shared" ca="1" si="50"/>
        <v/>
      </c>
      <c r="E371" s="44" t="str">
        <f t="shared" ca="1" si="51"/>
        <v/>
      </c>
      <c r="F371" s="31" t="str">
        <f t="shared" ca="1" si="52"/>
        <v/>
      </c>
      <c r="G371" s="77" t="str">
        <f t="shared" ca="1" si="53"/>
        <v/>
      </c>
      <c r="N371" s="51" t="str">
        <f t="shared" ca="1" si="45"/>
        <v/>
      </c>
      <c r="O371" s="51" t="str">
        <f t="shared" ca="1" si="46"/>
        <v/>
      </c>
    </row>
    <row r="372" spans="1:15">
      <c r="A372" s="180" t="str">
        <f t="shared" ca="1" si="47"/>
        <v/>
      </c>
      <c r="B372" s="44" t="str">
        <f t="shared" ca="1" si="48"/>
        <v/>
      </c>
      <c r="C372" s="31" t="str">
        <f t="shared" ca="1" si="49"/>
        <v/>
      </c>
      <c r="D372" s="32" t="str">
        <f t="shared" ca="1" si="50"/>
        <v/>
      </c>
      <c r="E372" s="44" t="str">
        <f t="shared" ca="1" si="51"/>
        <v/>
      </c>
      <c r="F372" s="31" t="str">
        <f t="shared" ca="1" si="52"/>
        <v/>
      </c>
      <c r="G372" s="77" t="str">
        <f t="shared" ca="1" si="53"/>
        <v/>
      </c>
      <c r="N372" s="51" t="str">
        <f t="shared" ca="1" si="45"/>
        <v/>
      </c>
      <c r="O372" s="51" t="str">
        <f t="shared" ca="1" si="46"/>
        <v/>
      </c>
    </row>
    <row r="373" spans="1:15">
      <c r="A373" s="180" t="str">
        <f t="shared" ca="1" si="47"/>
        <v/>
      </c>
      <c r="B373" s="44" t="str">
        <f t="shared" ca="1" si="48"/>
        <v/>
      </c>
      <c r="C373" s="31" t="str">
        <f t="shared" ca="1" si="49"/>
        <v/>
      </c>
      <c r="D373" s="32" t="str">
        <f t="shared" ca="1" si="50"/>
        <v/>
      </c>
      <c r="E373" s="44" t="str">
        <f t="shared" ca="1" si="51"/>
        <v/>
      </c>
      <c r="F373" s="31" t="str">
        <f t="shared" ca="1" si="52"/>
        <v/>
      </c>
      <c r="G373" s="77" t="str">
        <f t="shared" ca="1" si="53"/>
        <v/>
      </c>
      <c r="N373" s="51" t="str">
        <f t="shared" ca="1" si="45"/>
        <v/>
      </c>
      <c r="O373" s="51" t="str">
        <f t="shared" ca="1" si="46"/>
        <v/>
      </c>
    </row>
    <row r="374" spans="1:15">
      <c r="A374" s="180" t="str">
        <f t="shared" ca="1" si="47"/>
        <v/>
      </c>
      <c r="B374" s="44" t="str">
        <f t="shared" ca="1" si="48"/>
        <v/>
      </c>
      <c r="C374" s="31" t="str">
        <f t="shared" ca="1" si="49"/>
        <v/>
      </c>
      <c r="D374" s="32" t="str">
        <f t="shared" ca="1" si="50"/>
        <v/>
      </c>
      <c r="E374" s="44" t="str">
        <f t="shared" ca="1" si="51"/>
        <v/>
      </c>
      <c r="F374" s="31" t="str">
        <f t="shared" ca="1" si="52"/>
        <v/>
      </c>
      <c r="G374" s="77" t="str">
        <f t="shared" ca="1" si="53"/>
        <v/>
      </c>
      <c r="N374" s="51" t="str">
        <f t="shared" ca="1" si="45"/>
        <v/>
      </c>
      <c r="O374" s="51" t="str">
        <f t="shared" ca="1" si="46"/>
        <v/>
      </c>
    </row>
    <row r="375" spans="1:15">
      <c r="A375" s="180" t="str">
        <f t="shared" ca="1" si="47"/>
        <v/>
      </c>
      <c r="B375" s="44" t="str">
        <f t="shared" ca="1" si="48"/>
        <v/>
      </c>
      <c r="C375" s="31" t="str">
        <f t="shared" ca="1" si="49"/>
        <v/>
      </c>
      <c r="D375" s="32" t="str">
        <f t="shared" ca="1" si="50"/>
        <v/>
      </c>
      <c r="E375" s="44" t="str">
        <f t="shared" ca="1" si="51"/>
        <v/>
      </c>
      <c r="F375" s="31" t="str">
        <f t="shared" ca="1" si="52"/>
        <v/>
      </c>
      <c r="G375" s="77" t="str">
        <f t="shared" ca="1" si="53"/>
        <v/>
      </c>
      <c r="N375" s="51" t="str">
        <f t="shared" ca="1" si="45"/>
        <v/>
      </c>
      <c r="O375" s="51" t="str">
        <f t="shared" ca="1" si="46"/>
        <v/>
      </c>
    </row>
    <row r="376" spans="1:15">
      <c r="A376" s="180" t="str">
        <f t="shared" ca="1" si="47"/>
        <v/>
      </c>
      <c r="B376" s="44" t="str">
        <f t="shared" ca="1" si="48"/>
        <v/>
      </c>
      <c r="C376" s="31" t="str">
        <f t="shared" ca="1" si="49"/>
        <v/>
      </c>
      <c r="D376" s="32" t="str">
        <f t="shared" ca="1" si="50"/>
        <v/>
      </c>
      <c r="E376" s="44" t="str">
        <f t="shared" ca="1" si="51"/>
        <v/>
      </c>
      <c r="F376" s="31" t="str">
        <f t="shared" ca="1" si="52"/>
        <v/>
      </c>
      <c r="G376" s="77" t="str">
        <f t="shared" ca="1" si="53"/>
        <v/>
      </c>
      <c r="N376" s="51" t="str">
        <f t="shared" ca="1" si="45"/>
        <v/>
      </c>
      <c r="O376" s="51" t="str">
        <f t="shared" ca="1" si="46"/>
        <v/>
      </c>
    </row>
    <row r="377" spans="1:15">
      <c r="A377" s="180" t="str">
        <f t="shared" ca="1" si="47"/>
        <v/>
      </c>
      <c r="B377" s="44" t="str">
        <f t="shared" ca="1" si="48"/>
        <v/>
      </c>
      <c r="C377" s="31" t="str">
        <f t="shared" ca="1" si="49"/>
        <v/>
      </c>
      <c r="D377" s="32" t="str">
        <f t="shared" ca="1" si="50"/>
        <v/>
      </c>
      <c r="E377" s="44" t="str">
        <f t="shared" ca="1" si="51"/>
        <v/>
      </c>
      <c r="F377" s="31" t="str">
        <f t="shared" ca="1" si="52"/>
        <v/>
      </c>
      <c r="G377" s="77" t="str">
        <f t="shared" ca="1" si="53"/>
        <v/>
      </c>
      <c r="N377" s="51" t="str">
        <f t="shared" ca="1" si="45"/>
        <v/>
      </c>
      <c r="O377" s="51" t="str">
        <f t="shared" ca="1" si="46"/>
        <v/>
      </c>
    </row>
    <row r="378" spans="1:15">
      <c r="A378" s="180" t="str">
        <f t="shared" ca="1" si="47"/>
        <v/>
      </c>
      <c r="B378" s="44" t="str">
        <f t="shared" ca="1" si="48"/>
        <v/>
      </c>
      <c r="C378" s="31" t="str">
        <f t="shared" ca="1" si="49"/>
        <v/>
      </c>
      <c r="D378" s="32" t="str">
        <f t="shared" ca="1" si="50"/>
        <v/>
      </c>
      <c r="E378" s="44" t="str">
        <f t="shared" ca="1" si="51"/>
        <v/>
      </c>
      <c r="F378" s="31" t="str">
        <f t="shared" ca="1" si="52"/>
        <v/>
      </c>
      <c r="G378" s="77" t="str">
        <f t="shared" ca="1" si="53"/>
        <v/>
      </c>
      <c r="N378" s="51" t="str">
        <f t="shared" ca="1" si="45"/>
        <v/>
      </c>
      <c r="O378" s="51" t="str">
        <f t="shared" ca="1" si="46"/>
        <v/>
      </c>
    </row>
    <row r="379" spans="1:15">
      <c r="A379" s="180" t="str">
        <f t="shared" ca="1" si="47"/>
        <v/>
      </c>
      <c r="B379" s="44" t="str">
        <f t="shared" ca="1" si="48"/>
        <v/>
      </c>
      <c r="C379" s="31" t="str">
        <f t="shared" ca="1" si="49"/>
        <v/>
      </c>
      <c r="D379" s="32" t="str">
        <f t="shared" ca="1" si="50"/>
        <v/>
      </c>
      <c r="E379" s="44" t="str">
        <f t="shared" ca="1" si="51"/>
        <v/>
      </c>
      <c r="F379" s="31" t="str">
        <f t="shared" ca="1" si="52"/>
        <v/>
      </c>
      <c r="G379" s="77" t="str">
        <f t="shared" ca="1" si="53"/>
        <v/>
      </c>
      <c r="N379" s="51" t="str">
        <f t="shared" ca="1" si="45"/>
        <v/>
      </c>
      <c r="O379" s="51" t="str">
        <f t="shared" ca="1" si="46"/>
        <v/>
      </c>
    </row>
    <row r="380" spans="1:15">
      <c r="A380" s="180" t="str">
        <f t="shared" ca="1" si="47"/>
        <v/>
      </c>
      <c r="B380" s="44" t="str">
        <f t="shared" ca="1" si="48"/>
        <v/>
      </c>
      <c r="C380" s="31" t="str">
        <f t="shared" ca="1" si="49"/>
        <v/>
      </c>
      <c r="D380" s="32" t="str">
        <f t="shared" ca="1" si="50"/>
        <v/>
      </c>
      <c r="E380" s="44" t="str">
        <f t="shared" ca="1" si="51"/>
        <v/>
      </c>
      <c r="F380" s="31" t="str">
        <f t="shared" ca="1" si="52"/>
        <v/>
      </c>
      <c r="G380" s="77" t="str">
        <f t="shared" ca="1" si="53"/>
        <v/>
      </c>
      <c r="N380" s="51" t="str">
        <f t="shared" ca="1" si="45"/>
        <v/>
      </c>
      <c r="O380" s="51" t="str">
        <f t="shared" ca="1" si="46"/>
        <v/>
      </c>
    </row>
    <row r="381" spans="1:15">
      <c r="A381" s="180" t="str">
        <f t="shared" ca="1" si="47"/>
        <v/>
      </c>
      <c r="B381" s="44" t="str">
        <f t="shared" ca="1" si="48"/>
        <v/>
      </c>
      <c r="C381" s="31" t="str">
        <f t="shared" ca="1" si="49"/>
        <v/>
      </c>
      <c r="D381" s="32" t="str">
        <f t="shared" ca="1" si="50"/>
        <v/>
      </c>
      <c r="E381" s="44" t="str">
        <f t="shared" ca="1" si="51"/>
        <v/>
      </c>
      <c r="F381" s="31" t="str">
        <f t="shared" ca="1" si="52"/>
        <v/>
      </c>
      <c r="G381" s="77" t="str">
        <f t="shared" ca="1" si="53"/>
        <v/>
      </c>
      <c r="N381" s="51" t="str">
        <f t="shared" ca="1" si="45"/>
        <v/>
      </c>
      <c r="O381" s="51" t="str">
        <f t="shared" ca="1" si="46"/>
        <v/>
      </c>
    </row>
    <row r="382" spans="1:15">
      <c r="A382" s="180" t="str">
        <f t="shared" ca="1" si="47"/>
        <v/>
      </c>
      <c r="B382" s="44" t="str">
        <f t="shared" ca="1" si="48"/>
        <v/>
      </c>
      <c r="C382" s="31" t="str">
        <f t="shared" ca="1" si="49"/>
        <v/>
      </c>
      <c r="D382" s="32" t="str">
        <f t="shared" ca="1" si="50"/>
        <v/>
      </c>
      <c r="E382" s="44" t="str">
        <f t="shared" ca="1" si="51"/>
        <v/>
      </c>
      <c r="F382" s="31" t="str">
        <f t="shared" ca="1" si="52"/>
        <v/>
      </c>
      <c r="G382" s="77" t="str">
        <f t="shared" ca="1" si="53"/>
        <v/>
      </c>
      <c r="N382" s="51" t="str">
        <f t="shared" ca="1" si="45"/>
        <v/>
      </c>
      <c r="O382" s="51" t="str">
        <f t="shared" ca="1" si="46"/>
        <v/>
      </c>
    </row>
    <row r="383" spans="1:15">
      <c r="A383" s="180" t="str">
        <f t="shared" ca="1" si="47"/>
        <v/>
      </c>
      <c r="B383" s="44" t="str">
        <f t="shared" ca="1" si="48"/>
        <v/>
      </c>
      <c r="C383" s="31" t="str">
        <f t="shared" ca="1" si="49"/>
        <v/>
      </c>
      <c r="D383" s="32" t="str">
        <f t="shared" ca="1" si="50"/>
        <v/>
      </c>
      <c r="E383" s="44" t="str">
        <f t="shared" ca="1" si="51"/>
        <v/>
      </c>
      <c r="F383" s="31" t="str">
        <f t="shared" ca="1" si="52"/>
        <v/>
      </c>
      <c r="G383" s="77" t="str">
        <f t="shared" ca="1" si="53"/>
        <v/>
      </c>
      <c r="N383" s="51" t="str">
        <f t="shared" ca="1" si="45"/>
        <v/>
      </c>
      <c r="O383" s="51" t="str">
        <f t="shared" ca="1" si="46"/>
        <v/>
      </c>
    </row>
    <row r="384" spans="1:15">
      <c r="A384" s="180" t="str">
        <f t="shared" ca="1" si="47"/>
        <v/>
      </c>
      <c r="B384" s="44" t="str">
        <f t="shared" ca="1" si="48"/>
        <v/>
      </c>
      <c r="C384" s="31" t="str">
        <f t="shared" ca="1" si="49"/>
        <v/>
      </c>
      <c r="D384" s="32" t="str">
        <f t="shared" ca="1" si="50"/>
        <v/>
      </c>
      <c r="E384" s="44" t="str">
        <f t="shared" ca="1" si="51"/>
        <v/>
      </c>
      <c r="F384" s="31" t="str">
        <f t="shared" ca="1" si="52"/>
        <v/>
      </c>
      <c r="G384" s="77" t="str">
        <f t="shared" ca="1" si="53"/>
        <v/>
      </c>
      <c r="N384" s="51" t="str">
        <f t="shared" ca="1" si="45"/>
        <v/>
      </c>
      <c r="O384" s="51" t="str">
        <f t="shared" ca="1" si="46"/>
        <v/>
      </c>
    </row>
    <row r="385" spans="1:15">
      <c r="A385" s="180" t="str">
        <f t="shared" ca="1" si="47"/>
        <v/>
      </c>
      <c r="B385" s="44" t="str">
        <f t="shared" ca="1" si="48"/>
        <v/>
      </c>
      <c r="C385" s="31" t="str">
        <f t="shared" ca="1" si="49"/>
        <v/>
      </c>
      <c r="D385" s="32" t="str">
        <f t="shared" ca="1" si="50"/>
        <v/>
      </c>
      <c r="E385" s="44" t="str">
        <f t="shared" ca="1" si="51"/>
        <v/>
      </c>
      <c r="F385" s="31" t="str">
        <f t="shared" ca="1" si="52"/>
        <v/>
      </c>
      <c r="G385" s="77" t="str">
        <f t="shared" ca="1" si="53"/>
        <v/>
      </c>
      <c r="N385" s="51" t="str">
        <f t="shared" ca="1" si="45"/>
        <v/>
      </c>
      <c r="O385" s="51" t="str">
        <f t="shared" ca="1" si="46"/>
        <v/>
      </c>
    </row>
    <row r="386" spans="1:15">
      <c r="A386" s="180" t="str">
        <f t="shared" ca="1" si="47"/>
        <v/>
      </c>
      <c r="B386" s="44" t="str">
        <f t="shared" ca="1" si="48"/>
        <v/>
      </c>
      <c r="C386" s="31" t="str">
        <f t="shared" ca="1" si="49"/>
        <v/>
      </c>
      <c r="D386" s="32" t="str">
        <f t="shared" ca="1" si="50"/>
        <v/>
      </c>
      <c r="E386" s="44" t="str">
        <f t="shared" ca="1" si="51"/>
        <v/>
      </c>
      <c r="F386" s="31" t="str">
        <f t="shared" ca="1" si="52"/>
        <v/>
      </c>
      <c r="G386" s="77" t="str">
        <f t="shared" ca="1" si="53"/>
        <v/>
      </c>
      <c r="N386" s="51" t="str">
        <f t="shared" ca="1" si="45"/>
        <v/>
      </c>
      <c r="O386" s="51" t="str">
        <f t="shared" ca="1" si="46"/>
        <v/>
      </c>
    </row>
    <row r="387" spans="1:15">
      <c r="A387" s="180" t="str">
        <f t="shared" ca="1" si="47"/>
        <v/>
      </c>
      <c r="B387" s="44" t="str">
        <f t="shared" ca="1" si="48"/>
        <v/>
      </c>
      <c r="C387" s="31" t="str">
        <f t="shared" ca="1" si="49"/>
        <v/>
      </c>
      <c r="D387" s="32" t="str">
        <f t="shared" ca="1" si="50"/>
        <v/>
      </c>
      <c r="E387" s="44" t="str">
        <f t="shared" ca="1" si="51"/>
        <v/>
      </c>
      <c r="F387" s="31" t="str">
        <f t="shared" ca="1" si="52"/>
        <v/>
      </c>
      <c r="G387" s="77" t="str">
        <f t="shared" ca="1" si="53"/>
        <v/>
      </c>
      <c r="N387" s="51" t="str">
        <f t="shared" ca="1" si="45"/>
        <v/>
      </c>
      <c r="O387" s="51" t="str">
        <f t="shared" ca="1" si="46"/>
        <v/>
      </c>
    </row>
    <row r="388" spans="1:15">
      <c r="A388" s="180" t="str">
        <f t="shared" ca="1" si="47"/>
        <v/>
      </c>
      <c r="B388" s="44" t="str">
        <f t="shared" ca="1" si="48"/>
        <v/>
      </c>
      <c r="C388" s="31" t="str">
        <f t="shared" ca="1" si="49"/>
        <v/>
      </c>
      <c r="D388" s="32" t="str">
        <f t="shared" ca="1" si="50"/>
        <v/>
      </c>
      <c r="E388" s="44" t="str">
        <f t="shared" ca="1" si="51"/>
        <v/>
      </c>
      <c r="F388" s="31" t="str">
        <f t="shared" ca="1" si="52"/>
        <v/>
      </c>
      <c r="G388" s="77" t="str">
        <f t="shared" ca="1" si="53"/>
        <v/>
      </c>
      <c r="N388" s="51" t="str">
        <f t="shared" ref="N388:N451" ca="1" si="54">IF(COUNTIF(L:L,J388),J388,"")</f>
        <v/>
      </c>
      <c r="O388" s="51" t="str">
        <f t="shared" ref="O388:O451" ca="1" si="55">IF(N388&gt;$A$14,N388,"")</f>
        <v/>
      </c>
    </row>
    <row r="389" spans="1:15">
      <c r="A389" s="180" t="str">
        <f t="shared" ca="1" si="47"/>
        <v/>
      </c>
      <c r="B389" s="44" t="str">
        <f t="shared" ca="1" si="48"/>
        <v/>
      </c>
      <c r="C389" s="31" t="str">
        <f t="shared" ca="1" si="49"/>
        <v/>
      </c>
      <c r="D389" s="32" t="str">
        <f t="shared" ca="1" si="50"/>
        <v/>
      </c>
      <c r="E389" s="44" t="str">
        <f t="shared" ca="1" si="51"/>
        <v/>
      </c>
      <c r="F389" s="31" t="str">
        <f t="shared" ca="1" si="52"/>
        <v/>
      </c>
      <c r="G389" s="77" t="str">
        <f t="shared" ca="1" si="53"/>
        <v/>
      </c>
      <c r="N389" s="51" t="str">
        <f t="shared" ca="1" si="54"/>
        <v/>
      </c>
      <c r="O389" s="51" t="str">
        <f t="shared" ca="1" si="55"/>
        <v/>
      </c>
    </row>
    <row r="390" spans="1:15">
      <c r="A390" s="180" t="str">
        <f t="shared" ca="1" si="47"/>
        <v/>
      </c>
      <c r="B390" s="44" t="str">
        <f t="shared" ca="1" si="48"/>
        <v/>
      </c>
      <c r="C390" s="31" t="str">
        <f t="shared" ca="1" si="49"/>
        <v/>
      </c>
      <c r="D390" s="32" t="str">
        <f t="shared" ca="1" si="50"/>
        <v/>
      </c>
      <c r="E390" s="44" t="str">
        <f t="shared" ca="1" si="51"/>
        <v/>
      </c>
      <c r="F390" s="31" t="str">
        <f t="shared" ca="1" si="52"/>
        <v/>
      </c>
      <c r="G390" s="77" t="str">
        <f t="shared" ca="1" si="53"/>
        <v/>
      </c>
      <c r="N390" s="51" t="str">
        <f t="shared" ca="1" si="54"/>
        <v/>
      </c>
      <c r="O390" s="51" t="str">
        <f t="shared" ca="1" si="55"/>
        <v/>
      </c>
    </row>
    <row r="391" spans="1:15">
      <c r="A391" s="180" t="str">
        <f t="shared" ca="1" si="47"/>
        <v/>
      </c>
      <c r="B391" s="44" t="str">
        <f t="shared" ca="1" si="48"/>
        <v/>
      </c>
      <c r="C391" s="31" t="str">
        <f t="shared" ca="1" si="49"/>
        <v/>
      </c>
      <c r="D391" s="32" t="str">
        <f t="shared" ca="1" si="50"/>
        <v/>
      </c>
      <c r="E391" s="44" t="str">
        <f t="shared" ca="1" si="51"/>
        <v/>
      </c>
      <c r="F391" s="31" t="str">
        <f t="shared" ca="1" si="52"/>
        <v/>
      </c>
      <c r="G391" s="77" t="str">
        <f t="shared" ca="1" si="53"/>
        <v/>
      </c>
      <c r="N391" s="51" t="str">
        <f t="shared" ca="1" si="54"/>
        <v/>
      </c>
      <c r="O391" s="51" t="str">
        <f t="shared" ca="1" si="55"/>
        <v/>
      </c>
    </row>
    <row r="392" spans="1:15">
      <c r="A392" s="180" t="str">
        <f t="shared" ca="1" si="47"/>
        <v/>
      </c>
      <c r="B392" s="44" t="str">
        <f t="shared" ca="1" si="48"/>
        <v/>
      </c>
      <c r="C392" s="31" t="str">
        <f t="shared" ca="1" si="49"/>
        <v/>
      </c>
      <c r="D392" s="32" t="str">
        <f t="shared" ca="1" si="50"/>
        <v/>
      </c>
      <c r="E392" s="44" t="str">
        <f t="shared" ca="1" si="51"/>
        <v/>
      </c>
      <c r="F392" s="31" t="str">
        <f t="shared" ca="1" si="52"/>
        <v/>
      </c>
      <c r="G392" s="77" t="str">
        <f t="shared" ca="1" si="53"/>
        <v/>
      </c>
      <c r="N392" s="51" t="str">
        <f t="shared" ca="1" si="54"/>
        <v/>
      </c>
      <c r="O392" s="51" t="str">
        <f t="shared" ca="1" si="55"/>
        <v/>
      </c>
    </row>
    <row r="393" spans="1:15">
      <c r="A393" s="180" t="str">
        <f t="shared" ca="1" si="47"/>
        <v/>
      </c>
      <c r="B393" s="44" t="str">
        <f t="shared" ca="1" si="48"/>
        <v/>
      </c>
      <c r="C393" s="31" t="str">
        <f t="shared" ca="1" si="49"/>
        <v/>
      </c>
      <c r="D393" s="32" t="str">
        <f t="shared" ca="1" si="50"/>
        <v/>
      </c>
      <c r="E393" s="44" t="str">
        <f t="shared" ca="1" si="51"/>
        <v/>
      </c>
      <c r="F393" s="31" t="str">
        <f t="shared" ca="1" si="52"/>
        <v/>
      </c>
      <c r="G393" s="77" t="str">
        <f t="shared" ca="1" si="53"/>
        <v/>
      </c>
      <c r="N393" s="51" t="str">
        <f t="shared" ca="1" si="54"/>
        <v/>
      </c>
      <c r="O393" s="51" t="str">
        <f t="shared" ca="1" si="55"/>
        <v/>
      </c>
    </row>
    <row r="394" spans="1:15">
      <c r="A394" s="180" t="str">
        <f t="shared" ca="1" si="47"/>
        <v/>
      </c>
      <c r="B394" s="44" t="str">
        <f t="shared" ca="1" si="48"/>
        <v/>
      </c>
      <c r="C394" s="31" t="str">
        <f t="shared" ca="1" si="49"/>
        <v/>
      </c>
      <c r="D394" s="32" t="str">
        <f t="shared" ca="1" si="50"/>
        <v/>
      </c>
      <c r="E394" s="44" t="str">
        <f t="shared" ca="1" si="51"/>
        <v/>
      </c>
      <c r="F394" s="31" t="str">
        <f t="shared" ca="1" si="52"/>
        <v/>
      </c>
      <c r="G394" s="77" t="str">
        <f t="shared" ca="1" si="53"/>
        <v/>
      </c>
      <c r="N394" s="51" t="str">
        <f t="shared" ca="1" si="54"/>
        <v/>
      </c>
      <c r="O394" s="51" t="str">
        <f t="shared" ca="1" si="55"/>
        <v/>
      </c>
    </row>
    <row r="395" spans="1:15">
      <c r="A395" s="180" t="str">
        <f t="shared" ca="1" si="47"/>
        <v/>
      </c>
      <c r="B395" s="44" t="str">
        <f t="shared" ca="1" si="48"/>
        <v/>
      </c>
      <c r="C395" s="31" t="str">
        <f t="shared" ca="1" si="49"/>
        <v/>
      </c>
      <c r="D395" s="32" t="str">
        <f t="shared" ca="1" si="50"/>
        <v/>
      </c>
      <c r="E395" s="44" t="str">
        <f t="shared" ca="1" si="51"/>
        <v/>
      </c>
      <c r="F395" s="31" t="str">
        <f t="shared" ca="1" si="52"/>
        <v/>
      </c>
      <c r="G395" s="77" t="str">
        <f t="shared" ca="1" si="53"/>
        <v/>
      </c>
      <c r="N395" s="51" t="str">
        <f t="shared" ca="1" si="54"/>
        <v/>
      </c>
      <c r="O395" s="51" t="str">
        <f t="shared" ca="1" si="55"/>
        <v/>
      </c>
    </row>
    <row r="396" spans="1:15">
      <c r="A396" s="180" t="str">
        <f t="shared" ca="1" si="47"/>
        <v/>
      </c>
      <c r="B396" s="44" t="str">
        <f t="shared" ca="1" si="48"/>
        <v/>
      </c>
      <c r="C396" s="31" t="str">
        <f t="shared" ca="1" si="49"/>
        <v/>
      </c>
      <c r="D396" s="32" t="str">
        <f t="shared" ca="1" si="50"/>
        <v/>
      </c>
      <c r="E396" s="44" t="str">
        <f t="shared" ca="1" si="51"/>
        <v/>
      </c>
      <c r="F396" s="31" t="str">
        <f t="shared" ca="1" si="52"/>
        <v/>
      </c>
      <c r="G396" s="77" t="str">
        <f t="shared" ca="1" si="53"/>
        <v/>
      </c>
      <c r="N396" s="51" t="str">
        <f t="shared" ca="1" si="54"/>
        <v/>
      </c>
      <c r="O396" s="51" t="str">
        <f t="shared" ca="1" si="55"/>
        <v/>
      </c>
    </row>
    <row r="397" spans="1:15">
      <c r="A397" s="180" t="str">
        <f t="shared" ca="1" si="47"/>
        <v/>
      </c>
      <c r="B397" s="44" t="str">
        <f t="shared" ca="1" si="48"/>
        <v/>
      </c>
      <c r="C397" s="31" t="str">
        <f t="shared" ca="1" si="49"/>
        <v/>
      </c>
      <c r="D397" s="32" t="str">
        <f t="shared" ca="1" si="50"/>
        <v/>
      </c>
      <c r="E397" s="44" t="str">
        <f t="shared" ca="1" si="51"/>
        <v/>
      </c>
      <c r="F397" s="31" t="str">
        <f t="shared" ca="1" si="52"/>
        <v/>
      </c>
      <c r="G397" s="77" t="str">
        <f t="shared" ca="1" si="53"/>
        <v/>
      </c>
      <c r="N397" s="51" t="str">
        <f t="shared" ca="1" si="54"/>
        <v/>
      </c>
      <c r="O397" s="51" t="str">
        <f t="shared" ca="1" si="55"/>
        <v/>
      </c>
    </row>
    <row r="398" spans="1:15">
      <c r="A398" s="180" t="str">
        <f t="shared" ca="1" si="47"/>
        <v/>
      </c>
      <c r="B398" s="44" t="str">
        <f t="shared" ca="1" si="48"/>
        <v/>
      </c>
      <c r="C398" s="31" t="str">
        <f t="shared" ca="1" si="49"/>
        <v/>
      </c>
      <c r="D398" s="32" t="str">
        <f t="shared" ca="1" si="50"/>
        <v/>
      </c>
      <c r="E398" s="44" t="str">
        <f t="shared" ca="1" si="51"/>
        <v/>
      </c>
      <c r="F398" s="31" t="str">
        <f t="shared" ca="1" si="52"/>
        <v/>
      </c>
      <c r="G398" s="77" t="str">
        <f t="shared" ca="1" si="53"/>
        <v/>
      </c>
      <c r="N398" s="51" t="str">
        <f t="shared" ca="1" si="54"/>
        <v/>
      </c>
      <c r="O398" s="51" t="str">
        <f t="shared" ca="1" si="55"/>
        <v/>
      </c>
    </row>
    <row r="399" spans="1:15">
      <c r="A399" s="180" t="str">
        <f t="shared" ca="1" si="47"/>
        <v/>
      </c>
      <c r="B399" s="44" t="str">
        <f t="shared" ca="1" si="48"/>
        <v/>
      </c>
      <c r="C399" s="31" t="str">
        <f t="shared" ca="1" si="49"/>
        <v/>
      </c>
      <c r="D399" s="32" t="str">
        <f t="shared" ca="1" si="50"/>
        <v/>
      </c>
      <c r="E399" s="44" t="str">
        <f t="shared" ca="1" si="51"/>
        <v/>
      </c>
      <c r="F399" s="31" t="str">
        <f t="shared" ca="1" si="52"/>
        <v/>
      </c>
      <c r="G399" s="77" t="str">
        <f t="shared" ca="1" si="53"/>
        <v/>
      </c>
      <c r="N399" s="51" t="str">
        <f t="shared" ca="1" si="54"/>
        <v/>
      </c>
      <c r="O399" s="51" t="str">
        <f t="shared" ca="1" si="55"/>
        <v/>
      </c>
    </row>
    <row r="400" spans="1:15">
      <c r="A400" s="180" t="str">
        <f t="shared" ref="A400:A463" ca="1" si="56">IF(AND(ISBLANK(P389), A399 = $P$1),NOW(),IF(ISBLANK(P389),"",P389))</f>
        <v/>
      </c>
      <c r="B400" s="44" t="str">
        <f t="shared" ref="B400:B463" ca="1" si="57">IF(COUNTIF(J:J,A400)=1,VLOOKUP(A400,J:K,2), IF(COUNTIF(J:J,A400)=0,$B$10,""))</f>
        <v/>
      </c>
      <c r="C400" s="31" t="str">
        <f t="shared" ref="C400:C463" ca="1" si="58">IF(ISERROR(B400-2),"",-1*(B400-$B$14)*$B$8*$B$5*10^(-4))</f>
        <v/>
      </c>
      <c r="D400" s="32" t="str">
        <f t="shared" ref="D400:D463" ca="1" si="59">IF(ISERROR(B400-2),"",ROUNDUP(A400-$A$14,0)/360*$B$6*$B$5)</f>
        <v/>
      </c>
      <c r="E400" s="44" t="str">
        <f t="shared" ref="E400:E463" ca="1" si="60">IF(COUNTIF(J:J,A400)=1,VLOOKUP(A400,L:M,2), IF(COUNTIF(J:J,A400)=0,$C$10,""))</f>
        <v/>
      </c>
      <c r="F400" s="31" t="str">
        <f t="shared" ref="F400:F463" ca="1" si="61">IF(ISERROR(B400-2),"",(E400-$E$14)*$C$5*100)</f>
        <v/>
      </c>
      <c r="G400" s="77" t="str">
        <f t="shared" ref="G400:G463" ca="1" si="62">IF(ISERROR(B400-2),"",C400+D400+F400)</f>
        <v/>
      </c>
      <c r="N400" s="51" t="str">
        <f t="shared" ca="1" si="54"/>
        <v/>
      </c>
      <c r="O400" s="51" t="str">
        <f t="shared" ca="1" si="55"/>
        <v/>
      </c>
    </row>
    <row r="401" spans="1:15">
      <c r="A401" s="180" t="str">
        <f t="shared" ca="1" si="56"/>
        <v/>
      </c>
      <c r="B401" s="44" t="str">
        <f t="shared" ca="1" si="57"/>
        <v/>
      </c>
      <c r="C401" s="31" t="str">
        <f t="shared" ca="1" si="58"/>
        <v/>
      </c>
      <c r="D401" s="32" t="str">
        <f t="shared" ca="1" si="59"/>
        <v/>
      </c>
      <c r="E401" s="44" t="str">
        <f t="shared" ca="1" si="60"/>
        <v/>
      </c>
      <c r="F401" s="31" t="str">
        <f t="shared" ca="1" si="61"/>
        <v/>
      </c>
      <c r="G401" s="77" t="str">
        <f t="shared" ca="1" si="62"/>
        <v/>
      </c>
      <c r="N401" s="51" t="str">
        <f t="shared" ca="1" si="54"/>
        <v/>
      </c>
      <c r="O401" s="51" t="str">
        <f t="shared" ca="1" si="55"/>
        <v/>
      </c>
    </row>
    <row r="402" spans="1:15">
      <c r="A402" s="180" t="str">
        <f t="shared" ca="1" si="56"/>
        <v/>
      </c>
      <c r="B402" s="44" t="str">
        <f t="shared" ca="1" si="57"/>
        <v/>
      </c>
      <c r="C402" s="31" t="str">
        <f t="shared" ca="1" si="58"/>
        <v/>
      </c>
      <c r="D402" s="32" t="str">
        <f t="shared" ca="1" si="59"/>
        <v/>
      </c>
      <c r="E402" s="44" t="str">
        <f t="shared" ca="1" si="60"/>
        <v/>
      </c>
      <c r="F402" s="31" t="str">
        <f t="shared" ca="1" si="61"/>
        <v/>
      </c>
      <c r="G402" s="77" t="str">
        <f t="shared" ca="1" si="62"/>
        <v/>
      </c>
      <c r="N402" s="51" t="str">
        <f t="shared" ca="1" si="54"/>
        <v/>
      </c>
      <c r="O402" s="51" t="str">
        <f t="shared" ca="1" si="55"/>
        <v/>
      </c>
    </row>
    <row r="403" spans="1:15">
      <c r="A403" s="180" t="str">
        <f t="shared" ca="1" si="56"/>
        <v/>
      </c>
      <c r="B403" s="44" t="str">
        <f t="shared" ca="1" si="57"/>
        <v/>
      </c>
      <c r="C403" s="31" t="str">
        <f t="shared" ca="1" si="58"/>
        <v/>
      </c>
      <c r="D403" s="32" t="str">
        <f t="shared" ca="1" si="59"/>
        <v/>
      </c>
      <c r="E403" s="44" t="str">
        <f t="shared" ca="1" si="60"/>
        <v/>
      </c>
      <c r="F403" s="31" t="str">
        <f t="shared" ca="1" si="61"/>
        <v/>
      </c>
      <c r="G403" s="77" t="str">
        <f t="shared" ca="1" si="62"/>
        <v/>
      </c>
      <c r="N403" s="51" t="str">
        <f t="shared" ca="1" si="54"/>
        <v/>
      </c>
      <c r="O403" s="51" t="str">
        <f t="shared" ca="1" si="55"/>
        <v/>
      </c>
    </row>
    <row r="404" spans="1:15">
      <c r="A404" s="180" t="str">
        <f t="shared" ca="1" si="56"/>
        <v/>
      </c>
      <c r="B404" s="44" t="str">
        <f t="shared" ca="1" si="57"/>
        <v/>
      </c>
      <c r="C404" s="31" t="str">
        <f t="shared" ca="1" si="58"/>
        <v/>
      </c>
      <c r="D404" s="32" t="str">
        <f t="shared" ca="1" si="59"/>
        <v/>
      </c>
      <c r="E404" s="44" t="str">
        <f t="shared" ca="1" si="60"/>
        <v/>
      </c>
      <c r="F404" s="31" t="str">
        <f t="shared" ca="1" si="61"/>
        <v/>
      </c>
      <c r="G404" s="77" t="str">
        <f t="shared" ca="1" si="62"/>
        <v/>
      </c>
      <c r="N404" s="51" t="str">
        <f t="shared" ca="1" si="54"/>
        <v/>
      </c>
      <c r="O404" s="51" t="str">
        <f t="shared" ca="1" si="55"/>
        <v/>
      </c>
    </row>
    <row r="405" spans="1:15">
      <c r="A405" s="180" t="str">
        <f t="shared" ca="1" si="56"/>
        <v/>
      </c>
      <c r="B405" s="44" t="str">
        <f t="shared" ca="1" si="57"/>
        <v/>
      </c>
      <c r="C405" s="31" t="str">
        <f t="shared" ca="1" si="58"/>
        <v/>
      </c>
      <c r="D405" s="32" t="str">
        <f t="shared" ca="1" si="59"/>
        <v/>
      </c>
      <c r="E405" s="44" t="str">
        <f t="shared" ca="1" si="60"/>
        <v/>
      </c>
      <c r="F405" s="31" t="str">
        <f t="shared" ca="1" si="61"/>
        <v/>
      </c>
      <c r="G405" s="77" t="str">
        <f t="shared" ca="1" si="62"/>
        <v/>
      </c>
      <c r="N405" s="51" t="str">
        <f t="shared" ca="1" si="54"/>
        <v/>
      </c>
      <c r="O405" s="51" t="str">
        <f t="shared" ca="1" si="55"/>
        <v/>
      </c>
    </row>
    <row r="406" spans="1:15">
      <c r="A406" s="180" t="str">
        <f t="shared" ca="1" si="56"/>
        <v/>
      </c>
      <c r="B406" s="44" t="str">
        <f t="shared" ca="1" si="57"/>
        <v/>
      </c>
      <c r="C406" s="31" t="str">
        <f t="shared" ca="1" si="58"/>
        <v/>
      </c>
      <c r="D406" s="32" t="str">
        <f t="shared" ca="1" si="59"/>
        <v/>
      </c>
      <c r="E406" s="44" t="str">
        <f t="shared" ca="1" si="60"/>
        <v/>
      </c>
      <c r="F406" s="31" t="str">
        <f t="shared" ca="1" si="61"/>
        <v/>
      </c>
      <c r="G406" s="77" t="str">
        <f t="shared" ca="1" si="62"/>
        <v/>
      </c>
      <c r="N406" s="51" t="str">
        <f t="shared" ca="1" si="54"/>
        <v/>
      </c>
      <c r="O406" s="51" t="str">
        <f t="shared" ca="1" si="55"/>
        <v/>
      </c>
    </row>
    <row r="407" spans="1:15">
      <c r="A407" s="180" t="str">
        <f t="shared" ca="1" si="56"/>
        <v/>
      </c>
      <c r="B407" s="44" t="str">
        <f t="shared" ca="1" si="57"/>
        <v/>
      </c>
      <c r="C407" s="31" t="str">
        <f t="shared" ca="1" si="58"/>
        <v/>
      </c>
      <c r="D407" s="32" t="str">
        <f t="shared" ca="1" si="59"/>
        <v/>
      </c>
      <c r="E407" s="44" t="str">
        <f t="shared" ca="1" si="60"/>
        <v/>
      </c>
      <c r="F407" s="31" t="str">
        <f t="shared" ca="1" si="61"/>
        <v/>
      </c>
      <c r="G407" s="77" t="str">
        <f t="shared" ca="1" si="62"/>
        <v/>
      </c>
      <c r="N407" s="51" t="str">
        <f t="shared" ca="1" si="54"/>
        <v/>
      </c>
      <c r="O407" s="51" t="str">
        <f t="shared" ca="1" si="55"/>
        <v/>
      </c>
    </row>
    <row r="408" spans="1:15">
      <c r="A408" s="180" t="str">
        <f t="shared" ca="1" si="56"/>
        <v/>
      </c>
      <c r="B408" s="44" t="str">
        <f t="shared" ca="1" si="57"/>
        <v/>
      </c>
      <c r="C408" s="31" t="str">
        <f t="shared" ca="1" si="58"/>
        <v/>
      </c>
      <c r="D408" s="32" t="str">
        <f t="shared" ca="1" si="59"/>
        <v/>
      </c>
      <c r="E408" s="44" t="str">
        <f t="shared" ca="1" si="60"/>
        <v/>
      </c>
      <c r="F408" s="31" t="str">
        <f t="shared" ca="1" si="61"/>
        <v/>
      </c>
      <c r="G408" s="77" t="str">
        <f t="shared" ca="1" si="62"/>
        <v/>
      </c>
      <c r="N408" s="51" t="str">
        <f t="shared" ca="1" si="54"/>
        <v/>
      </c>
      <c r="O408" s="51" t="str">
        <f t="shared" ca="1" si="55"/>
        <v/>
      </c>
    </row>
    <row r="409" spans="1:15">
      <c r="A409" s="180" t="str">
        <f t="shared" ca="1" si="56"/>
        <v/>
      </c>
      <c r="B409" s="44" t="str">
        <f t="shared" ca="1" si="57"/>
        <v/>
      </c>
      <c r="C409" s="31" t="str">
        <f t="shared" ca="1" si="58"/>
        <v/>
      </c>
      <c r="D409" s="32" t="str">
        <f t="shared" ca="1" si="59"/>
        <v/>
      </c>
      <c r="E409" s="44" t="str">
        <f t="shared" ca="1" si="60"/>
        <v/>
      </c>
      <c r="F409" s="31" t="str">
        <f t="shared" ca="1" si="61"/>
        <v/>
      </c>
      <c r="G409" s="77" t="str">
        <f t="shared" ca="1" si="62"/>
        <v/>
      </c>
      <c r="N409" s="51" t="str">
        <f t="shared" ca="1" si="54"/>
        <v/>
      </c>
      <c r="O409" s="51" t="str">
        <f t="shared" ca="1" si="55"/>
        <v/>
      </c>
    </row>
    <row r="410" spans="1:15">
      <c r="A410" s="180" t="str">
        <f t="shared" ca="1" si="56"/>
        <v/>
      </c>
      <c r="B410" s="44" t="str">
        <f t="shared" ca="1" si="57"/>
        <v/>
      </c>
      <c r="C410" s="31" t="str">
        <f t="shared" ca="1" si="58"/>
        <v/>
      </c>
      <c r="D410" s="32" t="str">
        <f t="shared" ca="1" si="59"/>
        <v/>
      </c>
      <c r="E410" s="44" t="str">
        <f t="shared" ca="1" si="60"/>
        <v/>
      </c>
      <c r="F410" s="31" t="str">
        <f t="shared" ca="1" si="61"/>
        <v/>
      </c>
      <c r="G410" s="77" t="str">
        <f t="shared" ca="1" si="62"/>
        <v/>
      </c>
      <c r="N410" s="51" t="str">
        <f t="shared" ca="1" si="54"/>
        <v/>
      </c>
      <c r="O410" s="51" t="str">
        <f t="shared" ca="1" si="55"/>
        <v/>
      </c>
    </row>
    <row r="411" spans="1:15">
      <c r="A411" s="180" t="str">
        <f t="shared" ca="1" si="56"/>
        <v/>
      </c>
      <c r="B411" s="44" t="str">
        <f t="shared" ca="1" si="57"/>
        <v/>
      </c>
      <c r="C411" s="31" t="str">
        <f t="shared" ca="1" si="58"/>
        <v/>
      </c>
      <c r="D411" s="32" t="str">
        <f t="shared" ca="1" si="59"/>
        <v/>
      </c>
      <c r="E411" s="44" t="str">
        <f t="shared" ca="1" si="60"/>
        <v/>
      </c>
      <c r="F411" s="31" t="str">
        <f t="shared" ca="1" si="61"/>
        <v/>
      </c>
      <c r="G411" s="77" t="str">
        <f t="shared" ca="1" si="62"/>
        <v/>
      </c>
      <c r="N411" s="51" t="str">
        <f t="shared" ca="1" si="54"/>
        <v/>
      </c>
      <c r="O411" s="51" t="str">
        <f t="shared" ca="1" si="55"/>
        <v/>
      </c>
    </row>
    <row r="412" spans="1:15">
      <c r="A412" s="180" t="str">
        <f t="shared" ca="1" si="56"/>
        <v/>
      </c>
      <c r="B412" s="44" t="str">
        <f t="shared" ca="1" si="57"/>
        <v/>
      </c>
      <c r="C412" s="31" t="str">
        <f t="shared" ca="1" si="58"/>
        <v/>
      </c>
      <c r="D412" s="32" t="str">
        <f t="shared" ca="1" si="59"/>
        <v/>
      </c>
      <c r="E412" s="44" t="str">
        <f t="shared" ca="1" si="60"/>
        <v/>
      </c>
      <c r="F412" s="31" t="str">
        <f t="shared" ca="1" si="61"/>
        <v/>
      </c>
      <c r="G412" s="77" t="str">
        <f t="shared" ca="1" si="62"/>
        <v/>
      </c>
      <c r="N412" s="51" t="str">
        <f t="shared" ca="1" si="54"/>
        <v/>
      </c>
      <c r="O412" s="51" t="str">
        <f t="shared" ca="1" si="55"/>
        <v/>
      </c>
    </row>
    <row r="413" spans="1:15">
      <c r="A413" s="180" t="str">
        <f t="shared" ca="1" si="56"/>
        <v/>
      </c>
      <c r="B413" s="44" t="str">
        <f t="shared" ca="1" si="57"/>
        <v/>
      </c>
      <c r="C413" s="31" t="str">
        <f t="shared" ca="1" si="58"/>
        <v/>
      </c>
      <c r="D413" s="32" t="str">
        <f t="shared" ca="1" si="59"/>
        <v/>
      </c>
      <c r="E413" s="44" t="str">
        <f t="shared" ca="1" si="60"/>
        <v/>
      </c>
      <c r="F413" s="31" t="str">
        <f t="shared" ca="1" si="61"/>
        <v/>
      </c>
      <c r="G413" s="77" t="str">
        <f t="shared" ca="1" si="62"/>
        <v/>
      </c>
      <c r="N413" s="51" t="str">
        <f t="shared" ca="1" si="54"/>
        <v/>
      </c>
      <c r="O413" s="51" t="str">
        <f t="shared" ca="1" si="55"/>
        <v/>
      </c>
    </row>
    <row r="414" spans="1:15">
      <c r="A414" s="180" t="str">
        <f t="shared" ca="1" si="56"/>
        <v/>
      </c>
      <c r="B414" s="44" t="str">
        <f t="shared" ca="1" si="57"/>
        <v/>
      </c>
      <c r="C414" s="31" t="str">
        <f t="shared" ca="1" si="58"/>
        <v/>
      </c>
      <c r="D414" s="32" t="str">
        <f t="shared" ca="1" si="59"/>
        <v/>
      </c>
      <c r="E414" s="44" t="str">
        <f t="shared" ca="1" si="60"/>
        <v/>
      </c>
      <c r="F414" s="31" t="str">
        <f t="shared" ca="1" si="61"/>
        <v/>
      </c>
      <c r="G414" s="77" t="str">
        <f t="shared" ca="1" si="62"/>
        <v/>
      </c>
      <c r="N414" s="51" t="str">
        <f t="shared" ca="1" si="54"/>
        <v/>
      </c>
      <c r="O414" s="51" t="str">
        <f t="shared" ca="1" si="55"/>
        <v/>
      </c>
    </row>
    <row r="415" spans="1:15">
      <c r="A415" s="180" t="str">
        <f t="shared" ca="1" si="56"/>
        <v/>
      </c>
      <c r="B415" s="44" t="str">
        <f t="shared" ca="1" si="57"/>
        <v/>
      </c>
      <c r="C415" s="31" t="str">
        <f t="shared" ca="1" si="58"/>
        <v/>
      </c>
      <c r="D415" s="32" t="str">
        <f t="shared" ca="1" si="59"/>
        <v/>
      </c>
      <c r="E415" s="44" t="str">
        <f t="shared" ca="1" si="60"/>
        <v/>
      </c>
      <c r="F415" s="31" t="str">
        <f t="shared" ca="1" si="61"/>
        <v/>
      </c>
      <c r="G415" s="77" t="str">
        <f t="shared" ca="1" si="62"/>
        <v/>
      </c>
      <c r="N415" s="51" t="str">
        <f t="shared" ca="1" si="54"/>
        <v/>
      </c>
      <c r="O415" s="51" t="str">
        <f t="shared" ca="1" si="55"/>
        <v/>
      </c>
    </row>
    <row r="416" spans="1:15">
      <c r="A416" s="180" t="str">
        <f t="shared" ca="1" si="56"/>
        <v/>
      </c>
      <c r="B416" s="44" t="str">
        <f t="shared" ca="1" si="57"/>
        <v/>
      </c>
      <c r="C416" s="31" t="str">
        <f t="shared" ca="1" si="58"/>
        <v/>
      </c>
      <c r="D416" s="32" t="str">
        <f t="shared" ca="1" si="59"/>
        <v/>
      </c>
      <c r="E416" s="44" t="str">
        <f t="shared" ca="1" si="60"/>
        <v/>
      </c>
      <c r="F416" s="31" t="str">
        <f t="shared" ca="1" si="61"/>
        <v/>
      </c>
      <c r="G416" s="77" t="str">
        <f t="shared" ca="1" si="62"/>
        <v/>
      </c>
      <c r="N416" s="51" t="str">
        <f t="shared" ca="1" si="54"/>
        <v/>
      </c>
      <c r="O416" s="51" t="str">
        <f t="shared" ca="1" si="55"/>
        <v/>
      </c>
    </row>
    <row r="417" spans="1:15">
      <c r="A417" s="180" t="str">
        <f t="shared" ca="1" si="56"/>
        <v/>
      </c>
      <c r="B417" s="44" t="str">
        <f t="shared" ca="1" si="57"/>
        <v/>
      </c>
      <c r="C417" s="31" t="str">
        <f t="shared" ca="1" si="58"/>
        <v/>
      </c>
      <c r="D417" s="32" t="str">
        <f t="shared" ca="1" si="59"/>
        <v/>
      </c>
      <c r="E417" s="44" t="str">
        <f t="shared" ca="1" si="60"/>
        <v/>
      </c>
      <c r="F417" s="31" t="str">
        <f t="shared" ca="1" si="61"/>
        <v/>
      </c>
      <c r="G417" s="77" t="str">
        <f t="shared" ca="1" si="62"/>
        <v/>
      </c>
      <c r="N417" s="51" t="str">
        <f t="shared" ca="1" si="54"/>
        <v/>
      </c>
      <c r="O417" s="51" t="str">
        <f t="shared" ca="1" si="55"/>
        <v/>
      </c>
    </row>
    <row r="418" spans="1:15">
      <c r="A418" s="180" t="str">
        <f t="shared" ca="1" si="56"/>
        <v/>
      </c>
      <c r="B418" s="44" t="str">
        <f t="shared" ca="1" si="57"/>
        <v/>
      </c>
      <c r="C418" s="31" t="str">
        <f t="shared" ca="1" si="58"/>
        <v/>
      </c>
      <c r="D418" s="32" t="str">
        <f t="shared" ca="1" si="59"/>
        <v/>
      </c>
      <c r="E418" s="44" t="str">
        <f t="shared" ca="1" si="60"/>
        <v/>
      </c>
      <c r="F418" s="31" t="str">
        <f t="shared" ca="1" si="61"/>
        <v/>
      </c>
      <c r="G418" s="77" t="str">
        <f t="shared" ca="1" si="62"/>
        <v/>
      </c>
      <c r="N418" s="51" t="str">
        <f t="shared" ca="1" si="54"/>
        <v/>
      </c>
      <c r="O418" s="51" t="str">
        <f t="shared" ca="1" si="55"/>
        <v/>
      </c>
    </row>
    <row r="419" spans="1:15">
      <c r="A419" s="180" t="str">
        <f t="shared" ca="1" si="56"/>
        <v/>
      </c>
      <c r="B419" s="44" t="str">
        <f t="shared" ca="1" si="57"/>
        <v/>
      </c>
      <c r="C419" s="31" t="str">
        <f t="shared" ca="1" si="58"/>
        <v/>
      </c>
      <c r="D419" s="32" t="str">
        <f t="shared" ca="1" si="59"/>
        <v/>
      </c>
      <c r="E419" s="44" t="str">
        <f t="shared" ca="1" si="60"/>
        <v/>
      </c>
      <c r="F419" s="31" t="str">
        <f t="shared" ca="1" si="61"/>
        <v/>
      </c>
      <c r="G419" s="77" t="str">
        <f t="shared" ca="1" si="62"/>
        <v/>
      </c>
      <c r="N419" s="51" t="str">
        <f t="shared" ca="1" si="54"/>
        <v/>
      </c>
      <c r="O419" s="51" t="str">
        <f t="shared" ca="1" si="55"/>
        <v/>
      </c>
    </row>
    <row r="420" spans="1:15">
      <c r="A420" s="180" t="str">
        <f t="shared" ca="1" si="56"/>
        <v/>
      </c>
      <c r="B420" s="44" t="str">
        <f t="shared" ca="1" si="57"/>
        <v/>
      </c>
      <c r="C420" s="31" t="str">
        <f t="shared" ca="1" si="58"/>
        <v/>
      </c>
      <c r="D420" s="32" t="str">
        <f t="shared" ca="1" si="59"/>
        <v/>
      </c>
      <c r="E420" s="44" t="str">
        <f t="shared" ca="1" si="60"/>
        <v/>
      </c>
      <c r="F420" s="31" t="str">
        <f t="shared" ca="1" si="61"/>
        <v/>
      </c>
      <c r="G420" s="77" t="str">
        <f t="shared" ca="1" si="62"/>
        <v/>
      </c>
      <c r="N420" s="51" t="str">
        <f t="shared" ca="1" si="54"/>
        <v/>
      </c>
      <c r="O420" s="51" t="str">
        <f t="shared" ca="1" si="55"/>
        <v/>
      </c>
    </row>
    <row r="421" spans="1:15">
      <c r="A421" s="180" t="str">
        <f t="shared" ca="1" si="56"/>
        <v/>
      </c>
      <c r="B421" s="44" t="str">
        <f t="shared" ca="1" si="57"/>
        <v/>
      </c>
      <c r="C421" s="31" t="str">
        <f t="shared" ca="1" si="58"/>
        <v/>
      </c>
      <c r="D421" s="32" t="str">
        <f t="shared" ca="1" si="59"/>
        <v/>
      </c>
      <c r="E421" s="44" t="str">
        <f t="shared" ca="1" si="60"/>
        <v/>
      </c>
      <c r="F421" s="31" t="str">
        <f t="shared" ca="1" si="61"/>
        <v/>
      </c>
      <c r="G421" s="77" t="str">
        <f t="shared" ca="1" si="62"/>
        <v/>
      </c>
      <c r="N421" s="51" t="str">
        <f t="shared" ca="1" si="54"/>
        <v/>
      </c>
      <c r="O421" s="51" t="str">
        <f t="shared" ca="1" si="55"/>
        <v/>
      </c>
    </row>
    <row r="422" spans="1:15">
      <c r="A422" s="180" t="str">
        <f t="shared" ca="1" si="56"/>
        <v/>
      </c>
      <c r="B422" s="44" t="str">
        <f t="shared" ca="1" si="57"/>
        <v/>
      </c>
      <c r="C422" s="31" t="str">
        <f t="shared" ca="1" si="58"/>
        <v/>
      </c>
      <c r="D422" s="32" t="str">
        <f t="shared" ca="1" si="59"/>
        <v/>
      </c>
      <c r="E422" s="44" t="str">
        <f t="shared" ca="1" si="60"/>
        <v/>
      </c>
      <c r="F422" s="31" t="str">
        <f t="shared" ca="1" si="61"/>
        <v/>
      </c>
      <c r="G422" s="77" t="str">
        <f t="shared" ca="1" si="62"/>
        <v/>
      </c>
      <c r="N422" s="51" t="str">
        <f t="shared" ca="1" si="54"/>
        <v/>
      </c>
      <c r="O422" s="51" t="str">
        <f t="shared" ca="1" si="55"/>
        <v/>
      </c>
    </row>
    <row r="423" spans="1:15">
      <c r="A423" s="180" t="str">
        <f t="shared" ca="1" si="56"/>
        <v/>
      </c>
      <c r="B423" s="44" t="str">
        <f t="shared" ca="1" si="57"/>
        <v/>
      </c>
      <c r="C423" s="31" t="str">
        <f t="shared" ca="1" si="58"/>
        <v/>
      </c>
      <c r="D423" s="32" t="str">
        <f t="shared" ca="1" si="59"/>
        <v/>
      </c>
      <c r="E423" s="44" t="str">
        <f t="shared" ca="1" si="60"/>
        <v/>
      </c>
      <c r="F423" s="31" t="str">
        <f t="shared" ca="1" si="61"/>
        <v/>
      </c>
      <c r="G423" s="77" t="str">
        <f t="shared" ca="1" si="62"/>
        <v/>
      </c>
      <c r="N423" s="51" t="str">
        <f t="shared" ca="1" si="54"/>
        <v/>
      </c>
      <c r="O423" s="51" t="str">
        <f t="shared" ca="1" si="55"/>
        <v/>
      </c>
    </row>
    <row r="424" spans="1:15">
      <c r="A424" s="180" t="str">
        <f t="shared" ca="1" si="56"/>
        <v/>
      </c>
      <c r="B424" s="44" t="str">
        <f t="shared" ca="1" si="57"/>
        <v/>
      </c>
      <c r="C424" s="31" t="str">
        <f t="shared" ca="1" si="58"/>
        <v/>
      </c>
      <c r="D424" s="32" t="str">
        <f t="shared" ca="1" si="59"/>
        <v/>
      </c>
      <c r="E424" s="44" t="str">
        <f t="shared" ca="1" si="60"/>
        <v/>
      </c>
      <c r="F424" s="31" t="str">
        <f t="shared" ca="1" si="61"/>
        <v/>
      </c>
      <c r="G424" s="77" t="str">
        <f t="shared" ca="1" si="62"/>
        <v/>
      </c>
      <c r="N424" s="51" t="str">
        <f t="shared" ca="1" si="54"/>
        <v/>
      </c>
      <c r="O424" s="51" t="str">
        <f t="shared" ca="1" si="55"/>
        <v/>
      </c>
    </row>
    <row r="425" spans="1:15">
      <c r="A425" s="180" t="str">
        <f t="shared" ca="1" si="56"/>
        <v/>
      </c>
      <c r="B425" s="44" t="str">
        <f t="shared" ca="1" si="57"/>
        <v/>
      </c>
      <c r="C425" s="31" t="str">
        <f t="shared" ca="1" si="58"/>
        <v/>
      </c>
      <c r="D425" s="32" t="str">
        <f t="shared" ca="1" si="59"/>
        <v/>
      </c>
      <c r="E425" s="44" t="str">
        <f t="shared" ca="1" si="60"/>
        <v/>
      </c>
      <c r="F425" s="31" t="str">
        <f t="shared" ca="1" si="61"/>
        <v/>
      </c>
      <c r="G425" s="77" t="str">
        <f t="shared" ca="1" si="62"/>
        <v/>
      </c>
      <c r="N425" s="51" t="str">
        <f t="shared" ca="1" si="54"/>
        <v/>
      </c>
      <c r="O425" s="51" t="str">
        <f t="shared" ca="1" si="55"/>
        <v/>
      </c>
    </row>
    <row r="426" spans="1:15">
      <c r="A426" s="180" t="str">
        <f t="shared" ca="1" si="56"/>
        <v/>
      </c>
      <c r="B426" s="44" t="str">
        <f t="shared" ca="1" si="57"/>
        <v/>
      </c>
      <c r="C426" s="31" t="str">
        <f t="shared" ca="1" si="58"/>
        <v/>
      </c>
      <c r="D426" s="32" t="str">
        <f t="shared" ca="1" si="59"/>
        <v/>
      </c>
      <c r="E426" s="44" t="str">
        <f t="shared" ca="1" si="60"/>
        <v/>
      </c>
      <c r="F426" s="31" t="str">
        <f t="shared" ca="1" si="61"/>
        <v/>
      </c>
      <c r="G426" s="77" t="str">
        <f t="shared" ca="1" si="62"/>
        <v/>
      </c>
      <c r="N426" s="51" t="str">
        <f t="shared" ca="1" si="54"/>
        <v/>
      </c>
      <c r="O426" s="51" t="str">
        <f t="shared" ca="1" si="55"/>
        <v/>
      </c>
    </row>
    <row r="427" spans="1:15">
      <c r="A427" s="180" t="str">
        <f t="shared" ca="1" si="56"/>
        <v/>
      </c>
      <c r="B427" s="44" t="str">
        <f t="shared" ca="1" si="57"/>
        <v/>
      </c>
      <c r="C427" s="31" t="str">
        <f t="shared" ca="1" si="58"/>
        <v/>
      </c>
      <c r="D427" s="32" t="str">
        <f t="shared" ca="1" si="59"/>
        <v/>
      </c>
      <c r="E427" s="44" t="str">
        <f t="shared" ca="1" si="60"/>
        <v/>
      </c>
      <c r="F427" s="31" t="str">
        <f t="shared" ca="1" si="61"/>
        <v/>
      </c>
      <c r="G427" s="77" t="str">
        <f t="shared" ca="1" si="62"/>
        <v/>
      </c>
      <c r="N427" s="51" t="str">
        <f t="shared" ca="1" si="54"/>
        <v/>
      </c>
      <c r="O427" s="51" t="str">
        <f t="shared" ca="1" si="55"/>
        <v/>
      </c>
    </row>
    <row r="428" spans="1:15">
      <c r="A428" s="180" t="str">
        <f t="shared" ca="1" si="56"/>
        <v/>
      </c>
      <c r="B428" s="44" t="str">
        <f t="shared" ca="1" si="57"/>
        <v/>
      </c>
      <c r="C428" s="31" t="str">
        <f t="shared" ca="1" si="58"/>
        <v/>
      </c>
      <c r="D428" s="32" t="str">
        <f t="shared" ca="1" si="59"/>
        <v/>
      </c>
      <c r="E428" s="44" t="str">
        <f t="shared" ca="1" si="60"/>
        <v/>
      </c>
      <c r="F428" s="31" t="str">
        <f t="shared" ca="1" si="61"/>
        <v/>
      </c>
      <c r="G428" s="77" t="str">
        <f t="shared" ca="1" si="62"/>
        <v/>
      </c>
      <c r="N428" s="51" t="str">
        <f t="shared" ca="1" si="54"/>
        <v/>
      </c>
      <c r="O428" s="51" t="str">
        <f t="shared" ca="1" si="55"/>
        <v/>
      </c>
    </row>
    <row r="429" spans="1:15">
      <c r="A429" s="180" t="str">
        <f t="shared" ca="1" si="56"/>
        <v/>
      </c>
      <c r="B429" s="44" t="str">
        <f t="shared" ca="1" si="57"/>
        <v/>
      </c>
      <c r="C429" s="31" t="str">
        <f t="shared" ca="1" si="58"/>
        <v/>
      </c>
      <c r="D429" s="32" t="str">
        <f t="shared" ca="1" si="59"/>
        <v/>
      </c>
      <c r="E429" s="44" t="str">
        <f t="shared" ca="1" si="60"/>
        <v/>
      </c>
      <c r="F429" s="31" t="str">
        <f t="shared" ca="1" si="61"/>
        <v/>
      </c>
      <c r="G429" s="77" t="str">
        <f t="shared" ca="1" si="62"/>
        <v/>
      </c>
      <c r="N429" s="51" t="str">
        <f t="shared" ca="1" si="54"/>
        <v/>
      </c>
      <c r="O429" s="51" t="str">
        <f t="shared" ca="1" si="55"/>
        <v/>
      </c>
    </row>
    <row r="430" spans="1:15">
      <c r="A430" s="180" t="str">
        <f t="shared" ca="1" si="56"/>
        <v/>
      </c>
      <c r="B430" s="44" t="str">
        <f t="shared" ca="1" si="57"/>
        <v/>
      </c>
      <c r="C430" s="31" t="str">
        <f t="shared" ca="1" si="58"/>
        <v/>
      </c>
      <c r="D430" s="32" t="str">
        <f t="shared" ca="1" si="59"/>
        <v/>
      </c>
      <c r="E430" s="44" t="str">
        <f t="shared" ca="1" si="60"/>
        <v/>
      </c>
      <c r="F430" s="31" t="str">
        <f t="shared" ca="1" si="61"/>
        <v/>
      </c>
      <c r="G430" s="77" t="str">
        <f t="shared" ca="1" si="62"/>
        <v/>
      </c>
      <c r="N430" s="51" t="str">
        <f t="shared" ca="1" si="54"/>
        <v/>
      </c>
      <c r="O430" s="51" t="str">
        <f t="shared" ca="1" si="55"/>
        <v/>
      </c>
    </row>
    <row r="431" spans="1:15">
      <c r="A431" s="180" t="str">
        <f t="shared" ca="1" si="56"/>
        <v/>
      </c>
      <c r="B431" s="44" t="str">
        <f t="shared" ca="1" si="57"/>
        <v/>
      </c>
      <c r="C431" s="31" t="str">
        <f t="shared" ca="1" si="58"/>
        <v/>
      </c>
      <c r="D431" s="32" t="str">
        <f t="shared" ca="1" si="59"/>
        <v/>
      </c>
      <c r="E431" s="44" t="str">
        <f t="shared" ca="1" si="60"/>
        <v/>
      </c>
      <c r="F431" s="31" t="str">
        <f t="shared" ca="1" si="61"/>
        <v/>
      </c>
      <c r="G431" s="77" t="str">
        <f t="shared" ca="1" si="62"/>
        <v/>
      </c>
      <c r="N431" s="51" t="str">
        <f t="shared" ca="1" si="54"/>
        <v/>
      </c>
      <c r="O431" s="51" t="str">
        <f t="shared" ca="1" si="55"/>
        <v/>
      </c>
    </row>
    <row r="432" spans="1:15">
      <c r="A432" s="180" t="str">
        <f t="shared" ca="1" si="56"/>
        <v/>
      </c>
      <c r="B432" s="44" t="str">
        <f t="shared" ca="1" si="57"/>
        <v/>
      </c>
      <c r="C432" s="31" t="str">
        <f t="shared" ca="1" si="58"/>
        <v/>
      </c>
      <c r="D432" s="32" t="str">
        <f t="shared" ca="1" si="59"/>
        <v/>
      </c>
      <c r="E432" s="44" t="str">
        <f t="shared" ca="1" si="60"/>
        <v/>
      </c>
      <c r="F432" s="31" t="str">
        <f t="shared" ca="1" si="61"/>
        <v/>
      </c>
      <c r="G432" s="77" t="str">
        <f t="shared" ca="1" si="62"/>
        <v/>
      </c>
      <c r="N432" s="51" t="str">
        <f t="shared" ca="1" si="54"/>
        <v/>
      </c>
      <c r="O432" s="51" t="str">
        <f t="shared" ca="1" si="55"/>
        <v/>
      </c>
    </row>
    <row r="433" spans="1:15">
      <c r="A433" s="180" t="str">
        <f t="shared" ca="1" si="56"/>
        <v/>
      </c>
      <c r="B433" s="44" t="str">
        <f t="shared" ca="1" si="57"/>
        <v/>
      </c>
      <c r="C433" s="31" t="str">
        <f t="shared" ca="1" si="58"/>
        <v/>
      </c>
      <c r="D433" s="32" t="str">
        <f t="shared" ca="1" si="59"/>
        <v/>
      </c>
      <c r="E433" s="44" t="str">
        <f t="shared" ca="1" si="60"/>
        <v/>
      </c>
      <c r="F433" s="31" t="str">
        <f t="shared" ca="1" si="61"/>
        <v/>
      </c>
      <c r="G433" s="77" t="str">
        <f t="shared" ca="1" si="62"/>
        <v/>
      </c>
      <c r="N433" s="51" t="str">
        <f t="shared" ca="1" si="54"/>
        <v/>
      </c>
      <c r="O433" s="51" t="str">
        <f t="shared" ca="1" si="55"/>
        <v/>
      </c>
    </row>
    <row r="434" spans="1:15">
      <c r="A434" s="180" t="str">
        <f t="shared" ca="1" si="56"/>
        <v/>
      </c>
      <c r="B434" s="44" t="str">
        <f t="shared" ca="1" si="57"/>
        <v/>
      </c>
      <c r="C434" s="31" t="str">
        <f t="shared" ca="1" si="58"/>
        <v/>
      </c>
      <c r="D434" s="32" t="str">
        <f t="shared" ca="1" si="59"/>
        <v/>
      </c>
      <c r="E434" s="44" t="str">
        <f t="shared" ca="1" si="60"/>
        <v/>
      </c>
      <c r="F434" s="31" t="str">
        <f t="shared" ca="1" si="61"/>
        <v/>
      </c>
      <c r="G434" s="77" t="str">
        <f t="shared" ca="1" si="62"/>
        <v/>
      </c>
      <c r="N434" s="51" t="str">
        <f t="shared" ca="1" si="54"/>
        <v/>
      </c>
      <c r="O434" s="51" t="str">
        <f t="shared" ca="1" si="55"/>
        <v/>
      </c>
    </row>
    <row r="435" spans="1:15">
      <c r="A435" s="180" t="str">
        <f t="shared" ca="1" si="56"/>
        <v/>
      </c>
      <c r="B435" s="44" t="str">
        <f t="shared" ca="1" si="57"/>
        <v/>
      </c>
      <c r="C435" s="31" t="str">
        <f t="shared" ca="1" si="58"/>
        <v/>
      </c>
      <c r="D435" s="32" t="str">
        <f t="shared" ca="1" si="59"/>
        <v/>
      </c>
      <c r="E435" s="44" t="str">
        <f t="shared" ca="1" si="60"/>
        <v/>
      </c>
      <c r="F435" s="31" t="str">
        <f t="shared" ca="1" si="61"/>
        <v/>
      </c>
      <c r="G435" s="77" t="str">
        <f t="shared" ca="1" si="62"/>
        <v/>
      </c>
      <c r="N435" s="51" t="str">
        <f t="shared" ca="1" si="54"/>
        <v/>
      </c>
      <c r="O435" s="51" t="str">
        <f t="shared" ca="1" si="55"/>
        <v/>
      </c>
    </row>
    <row r="436" spans="1:15">
      <c r="A436" s="180" t="str">
        <f t="shared" ca="1" si="56"/>
        <v/>
      </c>
      <c r="B436" s="44" t="str">
        <f t="shared" ca="1" si="57"/>
        <v/>
      </c>
      <c r="C436" s="31" t="str">
        <f t="shared" ca="1" si="58"/>
        <v/>
      </c>
      <c r="D436" s="32" t="str">
        <f t="shared" ca="1" si="59"/>
        <v/>
      </c>
      <c r="E436" s="44" t="str">
        <f t="shared" ca="1" si="60"/>
        <v/>
      </c>
      <c r="F436" s="31" t="str">
        <f t="shared" ca="1" si="61"/>
        <v/>
      </c>
      <c r="G436" s="77" t="str">
        <f t="shared" ca="1" si="62"/>
        <v/>
      </c>
      <c r="N436" s="51" t="str">
        <f t="shared" ca="1" si="54"/>
        <v/>
      </c>
      <c r="O436" s="51" t="str">
        <f t="shared" ca="1" si="55"/>
        <v/>
      </c>
    </row>
    <row r="437" spans="1:15">
      <c r="A437" s="180" t="str">
        <f t="shared" ca="1" si="56"/>
        <v/>
      </c>
      <c r="B437" s="44" t="str">
        <f t="shared" ca="1" si="57"/>
        <v/>
      </c>
      <c r="C437" s="31" t="str">
        <f t="shared" ca="1" si="58"/>
        <v/>
      </c>
      <c r="D437" s="32" t="str">
        <f t="shared" ca="1" si="59"/>
        <v/>
      </c>
      <c r="E437" s="44" t="str">
        <f t="shared" ca="1" si="60"/>
        <v/>
      </c>
      <c r="F437" s="31" t="str">
        <f t="shared" ca="1" si="61"/>
        <v/>
      </c>
      <c r="G437" s="77" t="str">
        <f t="shared" ca="1" si="62"/>
        <v/>
      </c>
      <c r="N437" s="51" t="str">
        <f t="shared" ca="1" si="54"/>
        <v/>
      </c>
      <c r="O437" s="51" t="str">
        <f t="shared" ca="1" si="55"/>
        <v/>
      </c>
    </row>
    <row r="438" spans="1:15">
      <c r="A438" s="180" t="str">
        <f t="shared" ca="1" si="56"/>
        <v/>
      </c>
      <c r="B438" s="44" t="str">
        <f t="shared" ca="1" si="57"/>
        <v/>
      </c>
      <c r="C438" s="31" t="str">
        <f t="shared" ca="1" si="58"/>
        <v/>
      </c>
      <c r="D438" s="32" t="str">
        <f t="shared" ca="1" si="59"/>
        <v/>
      </c>
      <c r="E438" s="44" t="str">
        <f t="shared" ca="1" si="60"/>
        <v/>
      </c>
      <c r="F438" s="31" t="str">
        <f t="shared" ca="1" si="61"/>
        <v/>
      </c>
      <c r="G438" s="77" t="str">
        <f t="shared" ca="1" si="62"/>
        <v/>
      </c>
      <c r="N438" s="51" t="str">
        <f t="shared" ca="1" si="54"/>
        <v/>
      </c>
      <c r="O438" s="51" t="str">
        <f t="shared" ca="1" si="55"/>
        <v/>
      </c>
    </row>
    <row r="439" spans="1:15">
      <c r="A439" s="180" t="str">
        <f t="shared" ca="1" si="56"/>
        <v/>
      </c>
      <c r="B439" s="44" t="str">
        <f t="shared" ca="1" si="57"/>
        <v/>
      </c>
      <c r="C439" s="31" t="str">
        <f t="shared" ca="1" si="58"/>
        <v/>
      </c>
      <c r="D439" s="32" t="str">
        <f t="shared" ca="1" si="59"/>
        <v/>
      </c>
      <c r="E439" s="44" t="str">
        <f t="shared" ca="1" si="60"/>
        <v/>
      </c>
      <c r="F439" s="31" t="str">
        <f t="shared" ca="1" si="61"/>
        <v/>
      </c>
      <c r="G439" s="77" t="str">
        <f t="shared" ca="1" si="62"/>
        <v/>
      </c>
      <c r="N439" s="51" t="str">
        <f t="shared" ca="1" si="54"/>
        <v/>
      </c>
      <c r="O439" s="51" t="str">
        <f t="shared" ca="1" si="55"/>
        <v/>
      </c>
    </row>
    <row r="440" spans="1:15">
      <c r="A440" s="180" t="str">
        <f t="shared" ca="1" si="56"/>
        <v/>
      </c>
      <c r="B440" s="44" t="str">
        <f t="shared" ca="1" si="57"/>
        <v/>
      </c>
      <c r="C440" s="31" t="str">
        <f t="shared" ca="1" si="58"/>
        <v/>
      </c>
      <c r="D440" s="32" t="str">
        <f t="shared" ca="1" si="59"/>
        <v/>
      </c>
      <c r="E440" s="44" t="str">
        <f t="shared" ca="1" si="60"/>
        <v/>
      </c>
      <c r="F440" s="31" t="str">
        <f t="shared" ca="1" si="61"/>
        <v/>
      </c>
      <c r="G440" s="77" t="str">
        <f t="shared" ca="1" si="62"/>
        <v/>
      </c>
      <c r="N440" s="51" t="str">
        <f t="shared" ca="1" si="54"/>
        <v/>
      </c>
      <c r="O440" s="51" t="str">
        <f t="shared" ca="1" si="55"/>
        <v/>
      </c>
    </row>
    <row r="441" spans="1:15">
      <c r="A441" s="180" t="str">
        <f t="shared" ca="1" si="56"/>
        <v/>
      </c>
      <c r="B441" s="44" t="str">
        <f t="shared" ca="1" si="57"/>
        <v/>
      </c>
      <c r="C441" s="31" t="str">
        <f t="shared" ca="1" si="58"/>
        <v/>
      </c>
      <c r="D441" s="32" t="str">
        <f t="shared" ca="1" si="59"/>
        <v/>
      </c>
      <c r="E441" s="44" t="str">
        <f t="shared" ca="1" si="60"/>
        <v/>
      </c>
      <c r="F441" s="31" t="str">
        <f t="shared" ca="1" si="61"/>
        <v/>
      </c>
      <c r="G441" s="77" t="str">
        <f t="shared" ca="1" si="62"/>
        <v/>
      </c>
      <c r="N441" s="51" t="str">
        <f t="shared" ca="1" si="54"/>
        <v/>
      </c>
      <c r="O441" s="51" t="str">
        <f t="shared" ca="1" si="55"/>
        <v/>
      </c>
    </row>
    <row r="442" spans="1:15">
      <c r="A442" s="180" t="str">
        <f t="shared" ca="1" si="56"/>
        <v/>
      </c>
      <c r="B442" s="44" t="str">
        <f t="shared" ca="1" si="57"/>
        <v/>
      </c>
      <c r="C442" s="31" t="str">
        <f t="shared" ca="1" si="58"/>
        <v/>
      </c>
      <c r="D442" s="32" t="str">
        <f t="shared" ca="1" si="59"/>
        <v/>
      </c>
      <c r="E442" s="44" t="str">
        <f t="shared" ca="1" si="60"/>
        <v/>
      </c>
      <c r="F442" s="31" t="str">
        <f t="shared" ca="1" si="61"/>
        <v/>
      </c>
      <c r="G442" s="77" t="str">
        <f t="shared" ca="1" si="62"/>
        <v/>
      </c>
      <c r="N442" s="51" t="str">
        <f t="shared" ca="1" si="54"/>
        <v/>
      </c>
      <c r="O442" s="51" t="str">
        <f t="shared" ca="1" si="55"/>
        <v/>
      </c>
    </row>
    <row r="443" spans="1:15">
      <c r="A443" s="180" t="str">
        <f t="shared" ca="1" si="56"/>
        <v/>
      </c>
      <c r="B443" s="44" t="str">
        <f t="shared" ca="1" si="57"/>
        <v/>
      </c>
      <c r="C443" s="31" t="str">
        <f t="shared" ca="1" si="58"/>
        <v/>
      </c>
      <c r="D443" s="32" t="str">
        <f t="shared" ca="1" si="59"/>
        <v/>
      </c>
      <c r="E443" s="44" t="str">
        <f t="shared" ca="1" si="60"/>
        <v/>
      </c>
      <c r="F443" s="31" t="str">
        <f t="shared" ca="1" si="61"/>
        <v/>
      </c>
      <c r="G443" s="77" t="str">
        <f t="shared" ca="1" si="62"/>
        <v/>
      </c>
      <c r="N443" s="51" t="str">
        <f t="shared" ca="1" si="54"/>
        <v/>
      </c>
      <c r="O443" s="51" t="str">
        <f t="shared" ca="1" si="55"/>
        <v/>
      </c>
    </row>
    <row r="444" spans="1:15">
      <c r="A444" s="180" t="str">
        <f t="shared" ca="1" si="56"/>
        <v/>
      </c>
      <c r="B444" s="44" t="str">
        <f t="shared" ca="1" si="57"/>
        <v/>
      </c>
      <c r="C444" s="31" t="str">
        <f t="shared" ca="1" si="58"/>
        <v/>
      </c>
      <c r="D444" s="32" t="str">
        <f t="shared" ca="1" si="59"/>
        <v/>
      </c>
      <c r="E444" s="44" t="str">
        <f t="shared" ca="1" si="60"/>
        <v/>
      </c>
      <c r="F444" s="31" t="str">
        <f t="shared" ca="1" si="61"/>
        <v/>
      </c>
      <c r="G444" s="77" t="str">
        <f t="shared" ca="1" si="62"/>
        <v/>
      </c>
      <c r="N444" s="51" t="str">
        <f t="shared" ca="1" si="54"/>
        <v/>
      </c>
      <c r="O444" s="51" t="str">
        <f t="shared" ca="1" si="55"/>
        <v/>
      </c>
    </row>
    <row r="445" spans="1:15">
      <c r="A445" s="180" t="str">
        <f t="shared" ca="1" si="56"/>
        <v/>
      </c>
      <c r="B445" s="44" t="str">
        <f t="shared" ca="1" si="57"/>
        <v/>
      </c>
      <c r="C445" s="31" t="str">
        <f t="shared" ca="1" si="58"/>
        <v/>
      </c>
      <c r="D445" s="32" t="str">
        <f t="shared" ca="1" si="59"/>
        <v/>
      </c>
      <c r="E445" s="44" t="str">
        <f t="shared" ca="1" si="60"/>
        <v/>
      </c>
      <c r="F445" s="31" t="str">
        <f t="shared" ca="1" si="61"/>
        <v/>
      </c>
      <c r="G445" s="77" t="str">
        <f t="shared" ca="1" si="62"/>
        <v/>
      </c>
      <c r="N445" s="51" t="str">
        <f t="shared" ca="1" si="54"/>
        <v/>
      </c>
      <c r="O445" s="51" t="str">
        <f t="shared" ca="1" si="55"/>
        <v/>
      </c>
    </row>
    <row r="446" spans="1:15">
      <c r="A446" s="180" t="str">
        <f t="shared" ca="1" si="56"/>
        <v/>
      </c>
      <c r="B446" s="44" t="str">
        <f t="shared" ca="1" si="57"/>
        <v/>
      </c>
      <c r="C446" s="31" t="str">
        <f t="shared" ca="1" si="58"/>
        <v/>
      </c>
      <c r="D446" s="32" t="str">
        <f t="shared" ca="1" si="59"/>
        <v/>
      </c>
      <c r="E446" s="44" t="str">
        <f t="shared" ca="1" si="60"/>
        <v/>
      </c>
      <c r="F446" s="31" t="str">
        <f t="shared" ca="1" si="61"/>
        <v/>
      </c>
      <c r="G446" s="77" t="str">
        <f t="shared" ca="1" si="62"/>
        <v/>
      </c>
      <c r="N446" s="51" t="str">
        <f t="shared" ca="1" si="54"/>
        <v/>
      </c>
      <c r="O446" s="51" t="str">
        <f t="shared" ca="1" si="55"/>
        <v/>
      </c>
    </row>
    <row r="447" spans="1:15">
      <c r="A447" s="180" t="str">
        <f t="shared" ca="1" si="56"/>
        <v/>
      </c>
      <c r="B447" s="44" t="str">
        <f t="shared" ca="1" si="57"/>
        <v/>
      </c>
      <c r="C447" s="31" t="str">
        <f t="shared" ca="1" si="58"/>
        <v/>
      </c>
      <c r="D447" s="32" t="str">
        <f t="shared" ca="1" si="59"/>
        <v/>
      </c>
      <c r="E447" s="44" t="str">
        <f t="shared" ca="1" si="60"/>
        <v/>
      </c>
      <c r="F447" s="31" t="str">
        <f t="shared" ca="1" si="61"/>
        <v/>
      </c>
      <c r="G447" s="77" t="str">
        <f t="shared" ca="1" si="62"/>
        <v/>
      </c>
      <c r="N447" s="51" t="str">
        <f t="shared" ca="1" si="54"/>
        <v/>
      </c>
      <c r="O447" s="51" t="str">
        <f t="shared" ca="1" si="55"/>
        <v/>
      </c>
    </row>
    <row r="448" spans="1:15">
      <c r="A448" s="180" t="str">
        <f t="shared" ca="1" si="56"/>
        <v/>
      </c>
      <c r="B448" s="44" t="str">
        <f t="shared" ca="1" si="57"/>
        <v/>
      </c>
      <c r="C448" s="31" t="str">
        <f t="shared" ca="1" si="58"/>
        <v/>
      </c>
      <c r="D448" s="32" t="str">
        <f t="shared" ca="1" si="59"/>
        <v/>
      </c>
      <c r="E448" s="44" t="str">
        <f t="shared" ca="1" si="60"/>
        <v/>
      </c>
      <c r="F448" s="31" t="str">
        <f t="shared" ca="1" si="61"/>
        <v/>
      </c>
      <c r="G448" s="77" t="str">
        <f t="shared" ca="1" si="62"/>
        <v/>
      </c>
      <c r="N448" s="51" t="str">
        <f t="shared" ca="1" si="54"/>
        <v/>
      </c>
      <c r="O448" s="51" t="str">
        <f t="shared" ca="1" si="55"/>
        <v/>
      </c>
    </row>
    <row r="449" spans="1:15">
      <c r="A449" s="180" t="str">
        <f t="shared" ca="1" si="56"/>
        <v/>
      </c>
      <c r="B449" s="44" t="str">
        <f t="shared" ca="1" si="57"/>
        <v/>
      </c>
      <c r="C449" s="31" t="str">
        <f t="shared" ca="1" si="58"/>
        <v/>
      </c>
      <c r="D449" s="32" t="str">
        <f t="shared" ca="1" si="59"/>
        <v/>
      </c>
      <c r="E449" s="44" t="str">
        <f t="shared" ca="1" si="60"/>
        <v/>
      </c>
      <c r="F449" s="31" t="str">
        <f t="shared" ca="1" si="61"/>
        <v/>
      </c>
      <c r="G449" s="77" t="str">
        <f t="shared" ca="1" si="62"/>
        <v/>
      </c>
      <c r="N449" s="51" t="str">
        <f t="shared" ca="1" si="54"/>
        <v/>
      </c>
      <c r="O449" s="51" t="str">
        <f t="shared" ca="1" si="55"/>
        <v/>
      </c>
    </row>
    <row r="450" spans="1:15">
      <c r="A450" s="180" t="str">
        <f t="shared" ca="1" si="56"/>
        <v/>
      </c>
      <c r="B450" s="44" t="str">
        <f t="shared" ca="1" si="57"/>
        <v/>
      </c>
      <c r="C450" s="31" t="str">
        <f t="shared" ca="1" si="58"/>
        <v/>
      </c>
      <c r="D450" s="32" t="str">
        <f t="shared" ca="1" si="59"/>
        <v/>
      </c>
      <c r="E450" s="44" t="str">
        <f t="shared" ca="1" si="60"/>
        <v/>
      </c>
      <c r="F450" s="31" t="str">
        <f t="shared" ca="1" si="61"/>
        <v/>
      </c>
      <c r="G450" s="77" t="str">
        <f t="shared" ca="1" si="62"/>
        <v/>
      </c>
      <c r="N450" s="51" t="str">
        <f t="shared" ca="1" si="54"/>
        <v/>
      </c>
      <c r="O450" s="51" t="str">
        <f t="shared" ca="1" si="55"/>
        <v/>
      </c>
    </row>
    <row r="451" spans="1:15">
      <c r="A451" s="180" t="str">
        <f t="shared" ca="1" si="56"/>
        <v/>
      </c>
      <c r="B451" s="44" t="str">
        <f t="shared" ca="1" si="57"/>
        <v/>
      </c>
      <c r="C451" s="31" t="str">
        <f t="shared" ca="1" si="58"/>
        <v/>
      </c>
      <c r="D451" s="32" t="str">
        <f t="shared" ca="1" si="59"/>
        <v/>
      </c>
      <c r="E451" s="44" t="str">
        <f t="shared" ca="1" si="60"/>
        <v/>
      </c>
      <c r="F451" s="31" t="str">
        <f t="shared" ca="1" si="61"/>
        <v/>
      </c>
      <c r="G451" s="77" t="str">
        <f t="shared" ca="1" si="62"/>
        <v/>
      </c>
      <c r="N451" s="51" t="str">
        <f t="shared" ca="1" si="54"/>
        <v/>
      </c>
      <c r="O451" s="51" t="str">
        <f t="shared" ca="1" si="55"/>
        <v/>
      </c>
    </row>
    <row r="452" spans="1:15">
      <c r="A452" s="180" t="str">
        <f t="shared" ca="1" si="56"/>
        <v/>
      </c>
      <c r="B452" s="44" t="str">
        <f t="shared" ca="1" si="57"/>
        <v/>
      </c>
      <c r="C452" s="31" t="str">
        <f t="shared" ca="1" si="58"/>
        <v/>
      </c>
      <c r="D452" s="32" t="str">
        <f t="shared" ca="1" si="59"/>
        <v/>
      </c>
      <c r="E452" s="44" t="str">
        <f t="shared" ca="1" si="60"/>
        <v/>
      </c>
      <c r="F452" s="31" t="str">
        <f t="shared" ca="1" si="61"/>
        <v/>
      </c>
      <c r="G452" s="77" t="str">
        <f t="shared" ca="1" si="62"/>
        <v/>
      </c>
      <c r="N452" s="51" t="str">
        <f t="shared" ref="N452:N515" ca="1" si="63">IF(COUNTIF(L:L,J452),J452,"")</f>
        <v/>
      </c>
      <c r="O452" s="51" t="str">
        <f t="shared" ref="O452:O515" ca="1" si="64">IF(N452&gt;$A$14,N452,"")</f>
        <v/>
      </c>
    </row>
    <row r="453" spans="1:15">
      <c r="A453" s="180" t="str">
        <f t="shared" ca="1" si="56"/>
        <v/>
      </c>
      <c r="B453" s="44" t="str">
        <f t="shared" ca="1" si="57"/>
        <v/>
      </c>
      <c r="C453" s="31" t="str">
        <f t="shared" ca="1" si="58"/>
        <v/>
      </c>
      <c r="D453" s="32" t="str">
        <f t="shared" ca="1" si="59"/>
        <v/>
      </c>
      <c r="E453" s="44" t="str">
        <f t="shared" ca="1" si="60"/>
        <v/>
      </c>
      <c r="F453" s="31" t="str">
        <f t="shared" ca="1" si="61"/>
        <v/>
      </c>
      <c r="G453" s="77" t="str">
        <f t="shared" ca="1" si="62"/>
        <v/>
      </c>
      <c r="N453" s="51" t="str">
        <f t="shared" ca="1" si="63"/>
        <v/>
      </c>
      <c r="O453" s="51" t="str">
        <f t="shared" ca="1" si="64"/>
        <v/>
      </c>
    </row>
    <row r="454" spans="1:15">
      <c r="A454" s="180" t="str">
        <f t="shared" ca="1" si="56"/>
        <v/>
      </c>
      <c r="B454" s="44" t="str">
        <f t="shared" ca="1" si="57"/>
        <v/>
      </c>
      <c r="C454" s="31" t="str">
        <f t="shared" ca="1" si="58"/>
        <v/>
      </c>
      <c r="D454" s="32" t="str">
        <f t="shared" ca="1" si="59"/>
        <v/>
      </c>
      <c r="E454" s="44" t="str">
        <f t="shared" ca="1" si="60"/>
        <v/>
      </c>
      <c r="F454" s="31" t="str">
        <f t="shared" ca="1" si="61"/>
        <v/>
      </c>
      <c r="G454" s="77" t="str">
        <f t="shared" ca="1" si="62"/>
        <v/>
      </c>
      <c r="N454" s="51" t="str">
        <f t="shared" ca="1" si="63"/>
        <v/>
      </c>
      <c r="O454" s="51" t="str">
        <f t="shared" ca="1" si="64"/>
        <v/>
      </c>
    </row>
    <row r="455" spans="1:15">
      <c r="A455" s="180" t="str">
        <f t="shared" ca="1" si="56"/>
        <v/>
      </c>
      <c r="B455" s="44" t="str">
        <f t="shared" ca="1" si="57"/>
        <v/>
      </c>
      <c r="C455" s="31" t="str">
        <f t="shared" ca="1" si="58"/>
        <v/>
      </c>
      <c r="D455" s="32" t="str">
        <f t="shared" ca="1" si="59"/>
        <v/>
      </c>
      <c r="E455" s="44" t="str">
        <f t="shared" ca="1" si="60"/>
        <v/>
      </c>
      <c r="F455" s="31" t="str">
        <f t="shared" ca="1" si="61"/>
        <v/>
      </c>
      <c r="G455" s="77" t="str">
        <f t="shared" ca="1" si="62"/>
        <v/>
      </c>
      <c r="N455" s="51" t="str">
        <f t="shared" ca="1" si="63"/>
        <v/>
      </c>
      <c r="O455" s="51" t="str">
        <f t="shared" ca="1" si="64"/>
        <v/>
      </c>
    </row>
    <row r="456" spans="1:15">
      <c r="A456" s="180" t="str">
        <f t="shared" ca="1" si="56"/>
        <v/>
      </c>
      <c r="B456" s="44" t="str">
        <f t="shared" ca="1" si="57"/>
        <v/>
      </c>
      <c r="C456" s="31" t="str">
        <f t="shared" ca="1" si="58"/>
        <v/>
      </c>
      <c r="D456" s="32" t="str">
        <f t="shared" ca="1" si="59"/>
        <v/>
      </c>
      <c r="E456" s="44" t="str">
        <f t="shared" ca="1" si="60"/>
        <v/>
      </c>
      <c r="F456" s="31" t="str">
        <f t="shared" ca="1" si="61"/>
        <v/>
      </c>
      <c r="G456" s="77" t="str">
        <f t="shared" ca="1" si="62"/>
        <v/>
      </c>
      <c r="N456" s="51" t="str">
        <f t="shared" ca="1" si="63"/>
        <v/>
      </c>
      <c r="O456" s="51" t="str">
        <f t="shared" ca="1" si="64"/>
        <v/>
      </c>
    </row>
    <row r="457" spans="1:15">
      <c r="A457" s="180" t="str">
        <f t="shared" ca="1" si="56"/>
        <v/>
      </c>
      <c r="B457" s="44" t="str">
        <f t="shared" ca="1" si="57"/>
        <v/>
      </c>
      <c r="C457" s="31" t="str">
        <f t="shared" ca="1" si="58"/>
        <v/>
      </c>
      <c r="D457" s="32" t="str">
        <f t="shared" ca="1" si="59"/>
        <v/>
      </c>
      <c r="E457" s="44" t="str">
        <f t="shared" ca="1" si="60"/>
        <v/>
      </c>
      <c r="F457" s="31" t="str">
        <f t="shared" ca="1" si="61"/>
        <v/>
      </c>
      <c r="G457" s="77" t="str">
        <f t="shared" ca="1" si="62"/>
        <v/>
      </c>
      <c r="N457" s="51" t="str">
        <f t="shared" ca="1" si="63"/>
        <v/>
      </c>
      <c r="O457" s="51" t="str">
        <f t="shared" ca="1" si="64"/>
        <v/>
      </c>
    </row>
    <row r="458" spans="1:15">
      <c r="A458" s="180" t="str">
        <f t="shared" ca="1" si="56"/>
        <v/>
      </c>
      <c r="B458" s="44" t="str">
        <f t="shared" ca="1" si="57"/>
        <v/>
      </c>
      <c r="C458" s="31" t="str">
        <f t="shared" ca="1" si="58"/>
        <v/>
      </c>
      <c r="D458" s="32" t="str">
        <f t="shared" ca="1" si="59"/>
        <v/>
      </c>
      <c r="E458" s="44" t="str">
        <f t="shared" ca="1" si="60"/>
        <v/>
      </c>
      <c r="F458" s="31" t="str">
        <f t="shared" ca="1" si="61"/>
        <v/>
      </c>
      <c r="G458" s="77" t="str">
        <f t="shared" ca="1" si="62"/>
        <v/>
      </c>
      <c r="N458" s="51" t="str">
        <f t="shared" ca="1" si="63"/>
        <v/>
      </c>
      <c r="O458" s="51" t="str">
        <f t="shared" ca="1" si="64"/>
        <v/>
      </c>
    </row>
    <row r="459" spans="1:15">
      <c r="A459" s="180" t="str">
        <f t="shared" ca="1" si="56"/>
        <v/>
      </c>
      <c r="B459" s="44" t="str">
        <f t="shared" ca="1" si="57"/>
        <v/>
      </c>
      <c r="C459" s="31" t="str">
        <f t="shared" ca="1" si="58"/>
        <v/>
      </c>
      <c r="D459" s="32" t="str">
        <f t="shared" ca="1" si="59"/>
        <v/>
      </c>
      <c r="E459" s="44" t="str">
        <f t="shared" ca="1" si="60"/>
        <v/>
      </c>
      <c r="F459" s="31" t="str">
        <f t="shared" ca="1" si="61"/>
        <v/>
      </c>
      <c r="G459" s="77" t="str">
        <f t="shared" ca="1" si="62"/>
        <v/>
      </c>
      <c r="N459" s="51" t="str">
        <f t="shared" ca="1" si="63"/>
        <v/>
      </c>
      <c r="O459" s="51" t="str">
        <f t="shared" ca="1" si="64"/>
        <v/>
      </c>
    </row>
    <row r="460" spans="1:15">
      <c r="A460" s="180" t="str">
        <f t="shared" ca="1" si="56"/>
        <v/>
      </c>
      <c r="B460" s="44" t="str">
        <f t="shared" ca="1" si="57"/>
        <v/>
      </c>
      <c r="C460" s="31" t="str">
        <f t="shared" ca="1" si="58"/>
        <v/>
      </c>
      <c r="D460" s="32" t="str">
        <f t="shared" ca="1" si="59"/>
        <v/>
      </c>
      <c r="E460" s="44" t="str">
        <f t="shared" ca="1" si="60"/>
        <v/>
      </c>
      <c r="F460" s="31" t="str">
        <f t="shared" ca="1" si="61"/>
        <v/>
      </c>
      <c r="G460" s="77" t="str">
        <f t="shared" ca="1" si="62"/>
        <v/>
      </c>
      <c r="N460" s="51" t="str">
        <f t="shared" ca="1" si="63"/>
        <v/>
      </c>
      <c r="O460" s="51" t="str">
        <f t="shared" ca="1" si="64"/>
        <v/>
      </c>
    </row>
    <row r="461" spans="1:15">
      <c r="A461" s="180" t="str">
        <f t="shared" ca="1" si="56"/>
        <v/>
      </c>
      <c r="B461" s="44" t="str">
        <f t="shared" ca="1" si="57"/>
        <v/>
      </c>
      <c r="C461" s="31" t="str">
        <f t="shared" ca="1" si="58"/>
        <v/>
      </c>
      <c r="D461" s="32" t="str">
        <f t="shared" ca="1" si="59"/>
        <v/>
      </c>
      <c r="E461" s="44" t="str">
        <f t="shared" ca="1" si="60"/>
        <v/>
      </c>
      <c r="F461" s="31" t="str">
        <f t="shared" ca="1" si="61"/>
        <v/>
      </c>
      <c r="G461" s="77" t="str">
        <f t="shared" ca="1" si="62"/>
        <v/>
      </c>
      <c r="N461" s="51" t="str">
        <f t="shared" ca="1" si="63"/>
        <v/>
      </c>
      <c r="O461" s="51" t="str">
        <f t="shared" ca="1" si="64"/>
        <v/>
      </c>
    </row>
    <row r="462" spans="1:15">
      <c r="A462" s="180" t="str">
        <f t="shared" ca="1" si="56"/>
        <v/>
      </c>
      <c r="B462" s="44" t="str">
        <f t="shared" ca="1" si="57"/>
        <v/>
      </c>
      <c r="C462" s="31" t="str">
        <f t="shared" ca="1" si="58"/>
        <v/>
      </c>
      <c r="D462" s="32" t="str">
        <f t="shared" ca="1" si="59"/>
        <v/>
      </c>
      <c r="E462" s="44" t="str">
        <f t="shared" ca="1" si="60"/>
        <v/>
      </c>
      <c r="F462" s="31" t="str">
        <f t="shared" ca="1" si="61"/>
        <v/>
      </c>
      <c r="G462" s="77" t="str">
        <f t="shared" ca="1" si="62"/>
        <v/>
      </c>
      <c r="N462" s="51" t="str">
        <f t="shared" ca="1" si="63"/>
        <v/>
      </c>
      <c r="O462" s="51" t="str">
        <f t="shared" ca="1" si="64"/>
        <v/>
      </c>
    </row>
    <row r="463" spans="1:15">
      <c r="A463" s="180" t="str">
        <f t="shared" ca="1" si="56"/>
        <v/>
      </c>
      <c r="B463" s="44" t="str">
        <f t="shared" ca="1" si="57"/>
        <v/>
      </c>
      <c r="C463" s="31" t="str">
        <f t="shared" ca="1" si="58"/>
        <v/>
      </c>
      <c r="D463" s="32" t="str">
        <f t="shared" ca="1" si="59"/>
        <v/>
      </c>
      <c r="E463" s="44" t="str">
        <f t="shared" ca="1" si="60"/>
        <v/>
      </c>
      <c r="F463" s="31" t="str">
        <f t="shared" ca="1" si="61"/>
        <v/>
      </c>
      <c r="G463" s="77" t="str">
        <f t="shared" ca="1" si="62"/>
        <v/>
      </c>
      <c r="N463" s="51" t="str">
        <f t="shared" ca="1" si="63"/>
        <v/>
      </c>
      <c r="O463" s="51" t="str">
        <f t="shared" ca="1" si="64"/>
        <v/>
      </c>
    </row>
    <row r="464" spans="1:15">
      <c r="A464" s="180" t="str">
        <f t="shared" ref="A464:A527" ca="1" si="65">IF(AND(ISBLANK(P453), A463 = $P$1),NOW(),IF(ISBLANK(P453),"",P453))</f>
        <v/>
      </c>
      <c r="B464" s="44" t="str">
        <f t="shared" ref="B464:B527" ca="1" si="66">IF(COUNTIF(J:J,A464)=1,VLOOKUP(A464,J:K,2), IF(COUNTIF(J:J,A464)=0,$B$10,""))</f>
        <v/>
      </c>
      <c r="C464" s="31" t="str">
        <f t="shared" ref="C464:C527" ca="1" si="67">IF(ISERROR(B464-2),"",-1*(B464-$B$14)*$B$8*$B$5*10^(-4))</f>
        <v/>
      </c>
      <c r="D464" s="32" t="str">
        <f t="shared" ref="D464:D527" ca="1" si="68">IF(ISERROR(B464-2),"",ROUNDUP(A464-$A$14,0)/360*$B$6*$B$5)</f>
        <v/>
      </c>
      <c r="E464" s="44" t="str">
        <f t="shared" ref="E464:E527" ca="1" si="69">IF(COUNTIF(J:J,A464)=1,VLOOKUP(A464,L:M,2), IF(COUNTIF(J:J,A464)=0,$C$10,""))</f>
        <v/>
      </c>
      <c r="F464" s="31" t="str">
        <f t="shared" ref="F464:F527" ca="1" si="70">IF(ISERROR(B464-2),"",(E464-$E$14)*$C$5*100)</f>
        <v/>
      </c>
      <c r="G464" s="77" t="str">
        <f t="shared" ref="G464:G527" ca="1" si="71">IF(ISERROR(B464-2),"",C464+D464+F464)</f>
        <v/>
      </c>
      <c r="N464" s="51" t="str">
        <f t="shared" ca="1" si="63"/>
        <v/>
      </c>
      <c r="O464" s="51" t="str">
        <f t="shared" ca="1" si="64"/>
        <v/>
      </c>
    </row>
    <row r="465" spans="1:15">
      <c r="A465" s="180" t="str">
        <f t="shared" ca="1" si="65"/>
        <v/>
      </c>
      <c r="B465" s="44" t="str">
        <f t="shared" ca="1" si="66"/>
        <v/>
      </c>
      <c r="C465" s="31" t="str">
        <f t="shared" ca="1" si="67"/>
        <v/>
      </c>
      <c r="D465" s="32" t="str">
        <f t="shared" ca="1" si="68"/>
        <v/>
      </c>
      <c r="E465" s="44" t="str">
        <f t="shared" ca="1" si="69"/>
        <v/>
      </c>
      <c r="F465" s="31" t="str">
        <f t="shared" ca="1" si="70"/>
        <v/>
      </c>
      <c r="G465" s="77" t="str">
        <f t="shared" ca="1" si="71"/>
        <v/>
      </c>
      <c r="N465" s="51" t="str">
        <f t="shared" ca="1" si="63"/>
        <v/>
      </c>
      <c r="O465" s="51" t="str">
        <f t="shared" ca="1" si="64"/>
        <v/>
      </c>
    </row>
    <row r="466" spans="1:15">
      <c r="A466" s="180" t="str">
        <f t="shared" ca="1" si="65"/>
        <v/>
      </c>
      <c r="B466" s="44" t="str">
        <f t="shared" ca="1" si="66"/>
        <v/>
      </c>
      <c r="C466" s="31" t="str">
        <f t="shared" ca="1" si="67"/>
        <v/>
      </c>
      <c r="D466" s="32" t="str">
        <f t="shared" ca="1" si="68"/>
        <v/>
      </c>
      <c r="E466" s="44" t="str">
        <f t="shared" ca="1" si="69"/>
        <v/>
      </c>
      <c r="F466" s="31" t="str">
        <f t="shared" ca="1" si="70"/>
        <v/>
      </c>
      <c r="G466" s="77" t="str">
        <f t="shared" ca="1" si="71"/>
        <v/>
      </c>
      <c r="N466" s="51" t="str">
        <f t="shared" ca="1" si="63"/>
        <v/>
      </c>
      <c r="O466" s="51" t="str">
        <f t="shared" ca="1" si="64"/>
        <v/>
      </c>
    </row>
    <row r="467" spans="1:15">
      <c r="A467" s="180" t="str">
        <f t="shared" ca="1" si="65"/>
        <v/>
      </c>
      <c r="B467" s="44" t="str">
        <f t="shared" ca="1" si="66"/>
        <v/>
      </c>
      <c r="C467" s="31" t="str">
        <f t="shared" ca="1" si="67"/>
        <v/>
      </c>
      <c r="D467" s="32" t="str">
        <f t="shared" ca="1" si="68"/>
        <v/>
      </c>
      <c r="E467" s="44" t="str">
        <f t="shared" ca="1" si="69"/>
        <v/>
      </c>
      <c r="F467" s="31" t="str">
        <f t="shared" ca="1" si="70"/>
        <v/>
      </c>
      <c r="G467" s="77" t="str">
        <f t="shared" ca="1" si="71"/>
        <v/>
      </c>
      <c r="N467" s="51" t="str">
        <f t="shared" ca="1" si="63"/>
        <v/>
      </c>
      <c r="O467" s="51" t="str">
        <f t="shared" ca="1" si="64"/>
        <v/>
      </c>
    </row>
    <row r="468" spans="1:15">
      <c r="A468" s="180" t="str">
        <f t="shared" ca="1" si="65"/>
        <v/>
      </c>
      <c r="B468" s="44" t="str">
        <f t="shared" ca="1" si="66"/>
        <v/>
      </c>
      <c r="C468" s="31" t="str">
        <f t="shared" ca="1" si="67"/>
        <v/>
      </c>
      <c r="D468" s="32" t="str">
        <f t="shared" ca="1" si="68"/>
        <v/>
      </c>
      <c r="E468" s="44" t="str">
        <f t="shared" ca="1" si="69"/>
        <v/>
      </c>
      <c r="F468" s="31" t="str">
        <f t="shared" ca="1" si="70"/>
        <v/>
      </c>
      <c r="G468" s="77" t="str">
        <f t="shared" ca="1" si="71"/>
        <v/>
      </c>
      <c r="N468" s="51" t="str">
        <f t="shared" ca="1" si="63"/>
        <v/>
      </c>
      <c r="O468" s="51" t="str">
        <f t="shared" ca="1" si="64"/>
        <v/>
      </c>
    </row>
    <row r="469" spans="1:15">
      <c r="A469" s="180" t="str">
        <f t="shared" ca="1" si="65"/>
        <v/>
      </c>
      <c r="B469" s="44" t="str">
        <f t="shared" ca="1" si="66"/>
        <v/>
      </c>
      <c r="C469" s="31" t="str">
        <f t="shared" ca="1" si="67"/>
        <v/>
      </c>
      <c r="D469" s="32" t="str">
        <f t="shared" ca="1" si="68"/>
        <v/>
      </c>
      <c r="E469" s="44" t="str">
        <f t="shared" ca="1" si="69"/>
        <v/>
      </c>
      <c r="F469" s="31" t="str">
        <f t="shared" ca="1" si="70"/>
        <v/>
      </c>
      <c r="G469" s="77" t="str">
        <f t="shared" ca="1" si="71"/>
        <v/>
      </c>
      <c r="N469" s="51" t="str">
        <f t="shared" ca="1" si="63"/>
        <v/>
      </c>
      <c r="O469" s="51" t="str">
        <f t="shared" ca="1" si="64"/>
        <v/>
      </c>
    </row>
    <row r="470" spans="1:15">
      <c r="A470" s="180" t="str">
        <f t="shared" ca="1" si="65"/>
        <v/>
      </c>
      <c r="B470" s="44" t="str">
        <f t="shared" ca="1" si="66"/>
        <v/>
      </c>
      <c r="C470" s="31" t="str">
        <f t="shared" ca="1" si="67"/>
        <v/>
      </c>
      <c r="D470" s="32" t="str">
        <f t="shared" ca="1" si="68"/>
        <v/>
      </c>
      <c r="E470" s="44" t="str">
        <f t="shared" ca="1" si="69"/>
        <v/>
      </c>
      <c r="F470" s="31" t="str">
        <f t="shared" ca="1" si="70"/>
        <v/>
      </c>
      <c r="G470" s="77" t="str">
        <f t="shared" ca="1" si="71"/>
        <v/>
      </c>
      <c r="N470" s="51" t="str">
        <f t="shared" ca="1" si="63"/>
        <v/>
      </c>
      <c r="O470" s="51" t="str">
        <f t="shared" ca="1" si="64"/>
        <v/>
      </c>
    </row>
    <row r="471" spans="1:15">
      <c r="A471" s="180" t="str">
        <f t="shared" ca="1" si="65"/>
        <v/>
      </c>
      <c r="B471" s="44" t="str">
        <f t="shared" ca="1" si="66"/>
        <v/>
      </c>
      <c r="C471" s="31" t="str">
        <f t="shared" ca="1" si="67"/>
        <v/>
      </c>
      <c r="D471" s="32" t="str">
        <f t="shared" ca="1" si="68"/>
        <v/>
      </c>
      <c r="E471" s="44" t="str">
        <f t="shared" ca="1" si="69"/>
        <v/>
      </c>
      <c r="F471" s="31" t="str">
        <f t="shared" ca="1" si="70"/>
        <v/>
      </c>
      <c r="G471" s="77" t="str">
        <f t="shared" ca="1" si="71"/>
        <v/>
      </c>
      <c r="N471" s="51" t="str">
        <f t="shared" ca="1" si="63"/>
        <v/>
      </c>
      <c r="O471" s="51" t="str">
        <f t="shared" ca="1" si="64"/>
        <v/>
      </c>
    </row>
    <row r="472" spans="1:15">
      <c r="A472" s="180" t="str">
        <f t="shared" ca="1" si="65"/>
        <v/>
      </c>
      <c r="B472" s="44" t="str">
        <f t="shared" ca="1" si="66"/>
        <v/>
      </c>
      <c r="C472" s="31" t="str">
        <f t="shared" ca="1" si="67"/>
        <v/>
      </c>
      <c r="D472" s="32" t="str">
        <f t="shared" ca="1" si="68"/>
        <v/>
      </c>
      <c r="E472" s="44" t="str">
        <f t="shared" ca="1" si="69"/>
        <v/>
      </c>
      <c r="F472" s="31" t="str">
        <f t="shared" ca="1" si="70"/>
        <v/>
      </c>
      <c r="G472" s="77" t="str">
        <f t="shared" ca="1" si="71"/>
        <v/>
      </c>
      <c r="N472" s="51" t="str">
        <f t="shared" ca="1" si="63"/>
        <v/>
      </c>
      <c r="O472" s="51" t="str">
        <f t="shared" ca="1" si="64"/>
        <v/>
      </c>
    </row>
    <row r="473" spans="1:15">
      <c r="A473" s="180" t="str">
        <f t="shared" ca="1" si="65"/>
        <v/>
      </c>
      <c r="B473" s="44" t="str">
        <f t="shared" ca="1" si="66"/>
        <v/>
      </c>
      <c r="C473" s="31" t="str">
        <f t="shared" ca="1" si="67"/>
        <v/>
      </c>
      <c r="D473" s="32" t="str">
        <f t="shared" ca="1" si="68"/>
        <v/>
      </c>
      <c r="E473" s="44" t="str">
        <f t="shared" ca="1" si="69"/>
        <v/>
      </c>
      <c r="F473" s="31" t="str">
        <f t="shared" ca="1" si="70"/>
        <v/>
      </c>
      <c r="G473" s="77" t="str">
        <f t="shared" ca="1" si="71"/>
        <v/>
      </c>
      <c r="N473" s="51" t="str">
        <f t="shared" ca="1" si="63"/>
        <v/>
      </c>
      <c r="O473" s="51" t="str">
        <f t="shared" ca="1" si="64"/>
        <v/>
      </c>
    </row>
    <row r="474" spans="1:15">
      <c r="A474" s="180" t="str">
        <f t="shared" ca="1" si="65"/>
        <v/>
      </c>
      <c r="B474" s="44" t="str">
        <f t="shared" ca="1" si="66"/>
        <v/>
      </c>
      <c r="C474" s="31" t="str">
        <f t="shared" ca="1" si="67"/>
        <v/>
      </c>
      <c r="D474" s="32" t="str">
        <f t="shared" ca="1" si="68"/>
        <v/>
      </c>
      <c r="E474" s="44" t="str">
        <f t="shared" ca="1" si="69"/>
        <v/>
      </c>
      <c r="F474" s="31" t="str">
        <f t="shared" ca="1" si="70"/>
        <v/>
      </c>
      <c r="G474" s="77" t="str">
        <f t="shared" ca="1" si="71"/>
        <v/>
      </c>
      <c r="N474" s="51" t="str">
        <f t="shared" ca="1" si="63"/>
        <v/>
      </c>
      <c r="O474" s="51" t="str">
        <f t="shared" ca="1" si="64"/>
        <v/>
      </c>
    </row>
    <row r="475" spans="1:15">
      <c r="A475" s="180" t="str">
        <f t="shared" ca="1" si="65"/>
        <v/>
      </c>
      <c r="B475" s="44" t="str">
        <f t="shared" ca="1" si="66"/>
        <v/>
      </c>
      <c r="C475" s="31" t="str">
        <f t="shared" ca="1" si="67"/>
        <v/>
      </c>
      <c r="D475" s="32" t="str">
        <f t="shared" ca="1" si="68"/>
        <v/>
      </c>
      <c r="E475" s="44" t="str">
        <f t="shared" ca="1" si="69"/>
        <v/>
      </c>
      <c r="F475" s="31" t="str">
        <f t="shared" ca="1" si="70"/>
        <v/>
      </c>
      <c r="G475" s="77" t="str">
        <f t="shared" ca="1" si="71"/>
        <v/>
      </c>
      <c r="N475" s="51" t="str">
        <f t="shared" ca="1" si="63"/>
        <v/>
      </c>
      <c r="O475" s="51" t="str">
        <f t="shared" ca="1" si="64"/>
        <v/>
      </c>
    </row>
    <row r="476" spans="1:15">
      <c r="A476" s="180" t="str">
        <f t="shared" ca="1" si="65"/>
        <v/>
      </c>
      <c r="B476" s="44" t="str">
        <f t="shared" ca="1" si="66"/>
        <v/>
      </c>
      <c r="C476" s="31" t="str">
        <f t="shared" ca="1" si="67"/>
        <v/>
      </c>
      <c r="D476" s="32" t="str">
        <f t="shared" ca="1" si="68"/>
        <v/>
      </c>
      <c r="E476" s="44" t="str">
        <f t="shared" ca="1" si="69"/>
        <v/>
      </c>
      <c r="F476" s="31" t="str">
        <f t="shared" ca="1" si="70"/>
        <v/>
      </c>
      <c r="G476" s="77" t="str">
        <f t="shared" ca="1" si="71"/>
        <v/>
      </c>
      <c r="N476" s="51" t="str">
        <f t="shared" ca="1" si="63"/>
        <v/>
      </c>
      <c r="O476" s="51" t="str">
        <f t="shared" ca="1" si="64"/>
        <v/>
      </c>
    </row>
    <row r="477" spans="1:15">
      <c r="A477" s="180" t="str">
        <f t="shared" ca="1" si="65"/>
        <v/>
      </c>
      <c r="B477" s="44" t="str">
        <f t="shared" ca="1" si="66"/>
        <v/>
      </c>
      <c r="C477" s="31" t="str">
        <f t="shared" ca="1" si="67"/>
        <v/>
      </c>
      <c r="D477" s="32" t="str">
        <f t="shared" ca="1" si="68"/>
        <v/>
      </c>
      <c r="E477" s="44" t="str">
        <f t="shared" ca="1" si="69"/>
        <v/>
      </c>
      <c r="F477" s="31" t="str">
        <f t="shared" ca="1" si="70"/>
        <v/>
      </c>
      <c r="G477" s="77" t="str">
        <f t="shared" ca="1" si="71"/>
        <v/>
      </c>
      <c r="N477" s="51" t="str">
        <f t="shared" ca="1" si="63"/>
        <v/>
      </c>
      <c r="O477" s="51" t="str">
        <f t="shared" ca="1" si="64"/>
        <v/>
      </c>
    </row>
    <row r="478" spans="1:15">
      <c r="A478" s="180" t="str">
        <f t="shared" ca="1" si="65"/>
        <v/>
      </c>
      <c r="B478" s="44" t="str">
        <f t="shared" ca="1" si="66"/>
        <v/>
      </c>
      <c r="C478" s="31" t="str">
        <f t="shared" ca="1" si="67"/>
        <v/>
      </c>
      <c r="D478" s="32" t="str">
        <f t="shared" ca="1" si="68"/>
        <v/>
      </c>
      <c r="E478" s="44" t="str">
        <f t="shared" ca="1" si="69"/>
        <v/>
      </c>
      <c r="F478" s="31" t="str">
        <f t="shared" ca="1" si="70"/>
        <v/>
      </c>
      <c r="G478" s="77" t="str">
        <f t="shared" ca="1" si="71"/>
        <v/>
      </c>
      <c r="N478" s="51" t="str">
        <f t="shared" ca="1" si="63"/>
        <v/>
      </c>
      <c r="O478" s="51" t="str">
        <f t="shared" ca="1" si="64"/>
        <v/>
      </c>
    </row>
    <row r="479" spans="1:15">
      <c r="A479" s="180" t="str">
        <f t="shared" ca="1" si="65"/>
        <v/>
      </c>
      <c r="B479" s="44" t="str">
        <f t="shared" ca="1" si="66"/>
        <v/>
      </c>
      <c r="C479" s="31" t="str">
        <f t="shared" ca="1" si="67"/>
        <v/>
      </c>
      <c r="D479" s="32" t="str">
        <f t="shared" ca="1" si="68"/>
        <v/>
      </c>
      <c r="E479" s="44" t="str">
        <f t="shared" ca="1" si="69"/>
        <v/>
      </c>
      <c r="F479" s="31" t="str">
        <f t="shared" ca="1" si="70"/>
        <v/>
      </c>
      <c r="G479" s="77" t="str">
        <f t="shared" ca="1" si="71"/>
        <v/>
      </c>
      <c r="N479" s="51" t="str">
        <f t="shared" ca="1" si="63"/>
        <v/>
      </c>
      <c r="O479" s="51" t="str">
        <f t="shared" ca="1" si="64"/>
        <v/>
      </c>
    </row>
    <row r="480" spans="1:15">
      <c r="A480" s="180" t="str">
        <f t="shared" ca="1" si="65"/>
        <v/>
      </c>
      <c r="B480" s="44" t="str">
        <f t="shared" ca="1" si="66"/>
        <v/>
      </c>
      <c r="C480" s="31" t="str">
        <f t="shared" ca="1" si="67"/>
        <v/>
      </c>
      <c r="D480" s="32" t="str">
        <f t="shared" ca="1" si="68"/>
        <v/>
      </c>
      <c r="E480" s="44" t="str">
        <f t="shared" ca="1" si="69"/>
        <v/>
      </c>
      <c r="F480" s="31" t="str">
        <f t="shared" ca="1" si="70"/>
        <v/>
      </c>
      <c r="G480" s="77" t="str">
        <f t="shared" ca="1" si="71"/>
        <v/>
      </c>
      <c r="N480" s="51" t="str">
        <f t="shared" ca="1" si="63"/>
        <v/>
      </c>
      <c r="O480" s="51" t="str">
        <f t="shared" ca="1" si="64"/>
        <v/>
      </c>
    </row>
    <row r="481" spans="1:15">
      <c r="A481" s="180" t="str">
        <f t="shared" ca="1" si="65"/>
        <v/>
      </c>
      <c r="B481" s="44" t="str">
        <f t="shared" ca="1" si="66"/>
        <v/>
      </c>
      <c r="C481" s="31" t="str">
        <f t="shared" ca="1" si="67"/>
        <v/>
      </c>
      <c r="D481" s="32" t="str">
        <f t="shared" ca="1" si="68"/>
        <v/>
      </c>
      <c r="E481" s="44" t="str">
        <f t="shared" ca="1" si="69"/>
        <v/>
      </c>
      <c r="F481" s="31" t="str">
        <f t="shared" ca="1" si="70"/>
        <v/>
      </c>
      <c r="G481" s="77" t="str">
        <f t="shared" ca="1" si="71"/>
        <v/>
      </c>
      <c r="N481" s="51" t="str">
        <f t="shared" ca="1" si="63"/>
        <v/>
      </c>
      <c r="O481" s="51" t="str">
        <f t="shared" ca="1" si="64"/>
        <v/>
      </c>
    </row>
    <row r="482" spans="1:15">
      <c r="A482" s="180" t="str">
        <f t="shared" ca="1" si="65"/>
        <v/>
      </c>
      <c r="B482" s="44" t="str">
        <f t="shared" ca="1" si="66"/>
        <v/>
      </c>
      <c r="C482" s="31" t="str">
        <f t="shared" ca="1" si="67"/>
        <v/>
      </c>
      <c r="D482" s="32" t="str">
        <f t="shared" ca="1" si="68"/>
        <v/>
      </c>
      <c r="E482" s="44" t="str">
        <f t="shared" ca="1" si="69"/>
        <v/>
      </c>
      <c r="F482" s="31" t="str">
        <f t="shared" ca="1" si="70"/>
        <v/>
      </c>
      <c r="G482" s="77" t="str">
        <f t="shared" ca="1" si="71"/>
        <v/>
      </c>
      <c r="N482" s="51" t="str">
        <f t="shared" ca="1" si="63"/>
        <v/>
      </c>
      <c r="O482" s="51" t="str">
        <f t="shared" ca="1" si="64"/>
        <v/>
      </c>
    </row>
    <row r="483" spans="1:15">
      <c r="A483" s="180" t="str">
        <f t="shared" ca="1" si="65"/>
        <v/>
      </c>
      <c r="B483" s="44" t="str">
        <f t="shared" ca="1" si="66"/>
        <v/>
      </c>
      <c r="C483" s="31" t="str">
        <f t="shared" ca="1" si="67"/>
        <v/>
      </c>
      <c r="D483" s="32" t="str">
        <f t="shared" ca="1" si="68"/>
        <v/>
      </c>
      <c r="E483" s="44" t="str">
        <f t="shared" ca="1" si="69"/>
        <v/>
      </c>
      <c r="F483" s="31" t="str">
        <f t="shared" ca="1" si="70"/>
        <v/>
      </c>
      <c r="G483" s="77" t="str">
        <f t="shared" ca="1" si="71"/>
        <v/>
      </c>
      <c r="N483" s="51" t="str">
        <f t="shared" ca="1" si="63"/>
        <v/>
      </c>
      <c r="O483" s="51" t="str">
        <f t="shared" ca="1" si="64"/>
        <v/>
      </c>
    </row>
    <row r="484" spans="1:15">
      <c r="A484" s="180" t="str">
        <f t="shared" ca="1" si="65"/>
        <v/>
      </c>
      <c r="B484" s="44" t="str">
        <f t="shared" ca="1" si="66"/>
        <v/>
      </c>
      <c r="C484" s="31" t="str">
        <f t="shared" ca="1" si="67"/>
        <v/>
      </c>
      <c r="D484" s="32" t="str">
        <f t="shared" ca="1" si="68"/>
        <v/>
      </c>
      <c r="E484" s="44" t="str">
        <f t="shared" ca="1" si="69"/>
        <v/>
      </c>
      <c r="F484" s="31" t="str">
        <f t="shared" ca="1" si="70"/>
        <v/>
      </c>
      <c r="G484" s="77" t="str">
        <f t="shared" ca="1" si="71"/>
        <v/>
      </c>
      <c r="N484" s="51" t="str">
        <f t="shared" ca="1" si="63"/>
        <v/>
      </c>
      <c r="O484" s="51" t="str">
        <f t="shared" ca="1" si="64"/>
        <v/>
      </c>
    </row>
    <row r="485" spans="1:15">
      <c r="A485" s="180" t="str">
        <f t="shared" ca="1" si="65"/>
        <v/>
      </c>
      <c r="B485" s="44" t="str">
        <f t="shared" ca="1" si="66"/>
        <v/>
      </c>
      <c r="C485" s="31" t="str">
        <f t="shared" ca="1" si="67"/>
        <v/>
      </c>
      <c r="D485" s="32" t="str">
        <f t="shared" ca="1" si="68"/>
        <v/>
      </c>
      <c r="E485" s="44" t="str">
        <f t="shared" ca="1" si="69"/>
        <v/>
      </c>
      <c r="F485" s="31" t="str">
        <f t="shared" ca="1" si="70"/>
        <v/>
      </c>
      <c r="G485" s="77" t="str">
        <f t="shared" ca="1" si="71"/>
        <v/>
      </c>
      <c r="N485" s="51" t="str">
        <f t="shared" ca="1" si="63"/>
        <v/>
      </c>
      <c r="O485" s="51" t="str">
        <f t="shared" ca="1" si="64"/>
        <v/>
      </c>
    </row>
    <row r="486" spans="1:15">
      <c r="A486" s="180" t="str">
        <f t="shared" ca="1" si="65"/>
        <v/>
      </c>
      <c r="B486" s="44" t="str">
        <f t="shared" ca="1" si="66"/>
        <v/>
      </c>
      <c r="C486" s="31" t="str">
        <f t="shared" ca="1" si="67"/>
        <v/>
      </c>
      <c r="D486" s="32" t="str">
        <f t="shared" ca="1" si="68"/>
        <v/>
      </c>
      <c r="E486" s="44" t="str">
        <f t="shared" ca="1" si="69"/>
        <v/>
      </c>
      <c r="F486" s="31" t="str">
        <f t="shared" ca="1" si="70"/>
        <v/>
      </c>
      <c r="G486" s="77" t="str">
        <f t="shared" ca="1" si="71"/>
        <v/>
      </c>
      <c r="N486" s="51" t="str">
        <f t="shared" ca="1" si="63"/>
        <v/>
      </c>
      <c r="O486" s="51" t="str">
        <f t="shared" ca="1" si="64"/>
        <v/>
      </c>
    </row>
    <row r="487" spans="1:15">
      <c r="A487" s="180" t="str">
        <f t="shared" ca="1" si="65"/>
        <v/>
      </c>
      <c r="B487" s="44" t="str">
        <f t="shared" ca="1" si="66"/>
        <v/>
      </c>
      <c r="C487" s="31" t="str">
        <f t="shared" ca="1" si="67"/>
        <v/>
      </c>
      <c r="D487" s="32" t="str">
        <f t="shared" ca="1" si="68"/>
        <v/>
      </c>
      <c r="E487" s="44" t="str">
        <f t="shared" ca="1" si="69"/>
        <v/>
      </c>
      <c r="F487" s="31" t="str">
        <f t="shared" ca="1" si="70"/>
        <v/>
      </c>
      <c r="G487" s="77" t="str">
        <f t="shared" ca="1" si="71"/>
        <v/>
      </c>
      <c r="N487" s="51" t="str">
        <f t="shared" ca="1" si="63"/>
        <v/>
      </c>
      <c r="O487" s="51" t="str">
        <f t="shared" ca="1" si="64"/>
        <v/>
      </c>
    </row>
    <row r="488" spans="1:15">
      <c r="A488" s="180" t="str">
        <f t="shared" ca="1" si="65"/>
        <v/>
      </c>
      <c r="B488" s="44" t="str">
        <f t="shared" ca="1" si="66"/>
        <v/>
      </c>
      <c r="C488" s="31" t="str">
        <f t="shared" ca="1" si="67"/>
        <v/>
      </c>
      <c r="D488" s="32" t="str">
        <f t="shared" ca="1" si="68"/>
        <v/>
      </c>
      <c r="E488" s="44" t="str">
        <f t="shared" ca="1" si="69"/>
        <v/>
      </c>
      <c r="F488" s="31" t="str">
        <f t="shared" ca="1" si="70"/>
        <v/>
      </c>
      <c r="G488" s="77" t="str">
        <f t="shared" ca="1" si="71"/>
        <v/>
      </c>
      <c r="N488" s="51" t="str">
        <f t="shared" ca="1" si="63"/>
        <v/>
      </c>
      <c r="O488" s="51" t="str">
        <f t="shared" ca="1" si="64"/>
        <v/>
      </c>
    </row>
    <row r="489" spans="1:15">
      <c r="A489" s="180" t="str">
        <f t="shared" ca="1" si="65"/>
        <v/>
      </c>
      <c r="B489" s="44" t="str">
        <f t="shared" ca="1" si="66"/>
        <v/>
      </c>
      <c r="C489" s="31" t="str">
        <f t="shared" ca="1" si="67"/>
        <v/>
      </c>
      <c r="D489" s="32" t="str">
        <f t="shared" ca="1" si="68"/>
        <v/>
      </c>
      <c r="E489" s="44" t="str">
        <f t="shared" ca="1" si="69"/>
        <v/>
      </c>
      <c r="F489" s="31" t="str">
        <f t="shared" ca="1" si="70"/>
        <v/>
      </c>
      <c r="G489" s="77" t="str">
        <f t="shared" ca="1" si="71"/>
        <v/>
      </c>
      <c r="N489" s="51" t="str">
        <f t="shared" ca="1" si="63"/>
        <v/>
      </c>
      <c r="O489" s="51" t="str">
        <f t="shared" ca="1" si="64"/>
        <v/>
      </c>
    </row>
    <row r="490" spans="1:15">
      <c r="A490" s="180" t="str">
        <f t="shared" ca="1" si="65"/>
        <v/>
      </c>
      <c r="B490" s="44" t="str">
        <f t="shared" ca="1" si="66"/>
        <v/>
      </c>
      <c r="C490" s="31" t="str">
        <f t="shared" ca="1" si="67"/>
        <v/>
      </c>
      <c r="D490" s="32" t="str">
        <f t="shared" ca="1" si="68"/>
        <v/>
      </c>
      <c r="E490" s="44" t="str">
        <f t="shared" ca="1" si="69"/>
        <v/>
      </c>
      <c r="F490" s="31" t="str">
        <f t="shared" ca="1" si="70"/>
        <v/>
      </c>
      <c r="G490" s="77" t="str">
        <f t="shared" ca="1" si="71"/>
        <v/>
      </c>
      <c r="N490" s="51" t="str">
        <f t="shared" ca="1" si="63"/>
        <v/>
      </c>
      <c r="O490" s="51" t="str">
        <f t="shared" ca="1" si="64"/>
        <v/>
      </c>
    </row>
    <row r="491" spans="1:15">
      <c r="A491" s="180" t="str">
        <f t="shared" ca="1" si="65"/>
        <v/>
      </c>
      <c r="B491" s="44" t="str">
        <f t="shared" ca="1" si="66"/>
        <v/>
      </c>
      <c r="C491" s="31" t="str">
        <f t="shared" ca="1" si="67"/>
        <v/>
      </c>
      <c r="D491" s="32" t="str">
        <f t="shared" ca="1" si="68"/>
        <v/>
      </c>
      <c r="E491" s="44" t="str">
        <f t="shared" ca="1" si="69"/>
        <v/>
      </c>
      <c r="F491" s="31" t="str">
        <f t="shared" ca="1" si="70"/>
        <v/>
      </c>
      <c r="G491" s="77" t="str">
        <f t="shared" ca="1" si="71"/>
        <v/>
      </c>
      <c r="N491" s="51" t="str">
        <f t="shared" ca="1" si="63"/>
        <v/>
      </c>
      <c r="O491" s="51" t="str">
        <f t="shared" ca="1" si="64"/>
        <v/>
      </c>
    </row>
    <row r="492" spans="1:15">
      <c r="A492" s="180" t="str">
        <f t="shared" ca="1" si="65"/>
        <v/>
      </c>
      <c r="B492" s="44" t="str">
        <f t="shared" ca="1" si="66"/>
        <v/>
      </c>
      <c r="C492" s="31" t="str">
        <f t="shared" ca="1" si="67"/>
        <v/>
      </c>
      <c r="D492" s="32" t="str">
        <f t="shared" ca="1" si="68"/>
        <v/>
      </c>
      <c r="E492" s="44" t="str">
        <f t="shared" ca="1" si="69"/>
        <v/>
      </c>
      <c r="F492" s="31" t="str">
        <f t="shared" ca="1" si="70"/>
        <v/>
      </c>
      <c r="G492" s="77" t="str">
        <f t="shared" ca="1" si="71"/>
        <v/>
      </c>
      <c r="N492" s="51" t="str">
        <f t="shared" ca="1" si="63"/>
        <v/>
      </c>
      <c r="O492" s="51" t="str">
        <f t="shared" ca="1" si="64"/>
        <v/>
      </c>
    </row>
    <row r="493" spans="1:15">
      <c r="A493" s="180" t="str">
        <f t="shared" ca="1" si="65"/>
        <v/>
      </c>
      <c r="B493" s="44" t="str">
        <f t="shared" ca="1" si="66"/>
        <v/>
      </c>
      <c r="C493" s="31" t="str">
        <f t="shared" ca="1" si="67"/>
        <v/>
      </c>
      <c r="D493" s="32" t="str">
        <f t="shared" ca="1" si="68"/>
        <v/>
      </c>
      <c r="E493" s="44" t="str">
        <f t="shared" ca="1" si="69"/>
        <v/>
      </c>
      <c r="F493" s="31" t="str">
        <f t="shared" ca="1" si="70"/>
        <v/>
      </c>
      <c r="G493" s="77" t="str">
        <f t="shared" ca="1" si="71"/>
        <v/>
      </c>
      <c r="N493" s="51" t="str">
        <f t="shared" ca="1" si="63"/>
        <v/>
      </c>
      <c r="O493" s="51" t="str">
        <f t="shared" ca="1" si="64"/>
        <v/>
      </c>
    </row>
    <row r="494" spans="1:15">
      <c r="A494" s="180" t="str">
        <f t="shared" ca="1" si="65"/>
        <v/>
      </c>
      <c r="B494" s="44" t="str">
        <f t="shared" ca="1" si="66"/>
        <v/>
      </c>
      <c r="C494" s="31" t="str">
        <f t="shared" ca="1" si="67"/>
        <v/>
      </c>
      <c r="D494" s="32" t="str">
        <f t="shared" ca="1" si="68"/>
        <v/>
      </c>
      <c r="E494" s="44" t="str">
        <f t="shared" ca="1" si="69"/>
        <v/>
      </c>
      <c r="F494" s="31" t="str">
        <f t="shared" ca="1" si="70"/>
        <v/>
      </c>
      <c r="G494" s="77" t="str">
        <f t="shared" ca="1" si="71"/>
        <v/>
      </c>
      <c r="N494" s="51" t="str">
        <f t="shared" ca="1" si="63"/>
        <v/>
      </c>
      <c r="O494" s="51" t="str">
        <f t="shared" ca="1" si="64"/>
        <v/>
      </c>
    </row>
    <row r="495" spans="1:15">
      <c r="A495" s="180" t="str">
        <f t="shared" ca="1" si="65"/>
        <v/>
      </c>
      <c r="B495" s="44" t="str">
        <f t="shared" ca="1" si="66"/>
        <v/>
      </c>
      <c r="C495" s="31" t="str">
        <f t="shared" ca="1" si="67"/>
        <v/>
      </c>
      <c r="D495" s="32" t="str">
        <f t="shared" ca="1" si="68"/>
        <v/>
      </c>
      <c r="E495" s="44" t="str">
        <f t="shared" ca="1" si="69"/>
        <v/>
      </c>
      <c r="F495" s="31" t="str">
        <f t="shared" ca="1" si="70"/>
        <v/>
      </c>
      <c r="G495" s="77" t="str">
        <f t="shared" ca="1" si="71"/>
        <v/>
      </c>
      <c r="N495" s="51" t="str">
        <f t="shared" ca="1" si="63"/>
        <v/>
      </c>
      <c r="O495" s="51" t="str">
        <f t="shared" ca="1" si="64"/>
        <v/>
      </c>
    </row>
    <row r="496" spans="1:15">
      <c r="A496" s="180" t="str">
        <f t="shared" ca="1" si="65"/>
        <v/>
      </c>
      <c r="B496" s="44" t="str">
        <f t="shared" ca="1" si="66"/>
        <v/>
      </c>
      <c r="C496" s="31" t="str">
        <f t="shared" ca="1" si="67"/>
        <v/>
      </c>
      <c r="D496" s="32" t="str">
        <f t="shared" ca="1" si="68"/>
        <v/>
      </c>
      <c r="E496" s="44" t="str">
        <f t="shared" ca="1" si="69"/>
        <v/>
      </c>
      <c r="F496" s="31" t="str">
        <f t="shared" ca="1" si="70"/>
        <v/>
      </c>
      <c r="G496" s="77" t="str">
        <f t="shared" ca="1" si="71"/>
        <v/>
      </c>
      <c r="N496" s="51" t="str">
        <f t="shared" ca="1" si="63"/>
        <v/>
      </c>
      <c r="O496" s="51" t="str">
        <f t="shared" ca="1" si="64"/>
        <v/>
      </c>
    </row>
    <row r="497" spans="1:15">
      <c r="A497" s="180" t="str">
        <f t="shared" ca="1" si="65"/>
        <v/>
      </c>
      <c r="B497" s="44" t="str">
        <f t="shared" ca="1" si="66"/>
        <v/>
      </c>
      <c r="C497" s="31" t="str">
        <f t="shared" ca="1" si="67"/>
        <v/>
      </c>
      <c r="D497" s="32" t="str">
        <f t="shared" ca="1" si="68"/>
        <v/>
      </c>
      <c r="E497" s="44" t="str">
        <f t="shared" ca="1" si="69"/>
        <v/>
      </c>
      <c r="F497" s="31" t="str">
        <f t="shared" ca="1" si="70"/>
        <v/>
      </c>
      <c r="G497" s="77" t="str">
        <f t="shared" ca="1" si="71"/>
        <v/>
      </c>
      <c r="N497" s="51" t="str">
        <f t="shared" ca="1" si="63"/>
        <v/>
      </c>
      <c r="O497" s="51" t="str">
        <f t="shared" ca="1" si="64"/>
        <v/>
      </c>
    </row>
    <row r="498" spans="1:15">
      <c r="A498" s="180" t="str">
        <f t="shared" ca="1" si="65"/>
        <v/>
      </c>
      <c r="B498" s="44" t="str">
        <f t="shared" ca="1" si="66"/>
        <v/>
      </c>
      <c r="C498" s="31" t="str">
        <f t="shared" ca="1" si="67"/>
        <v/>
      </c>
      <c r="D498" s="32" t="str">
        <f t="shared" ca="1" si="68"/>
        <v/>
      </c>
      <c r="E498" s="44" t="str">
        <f t="shared" ca="1" si="69"/>
        <v/>
      </c>
      <c r="F498" s="31" t="str">
        <f t="shared" ca="1" si="70"/>
        <v/>
      </c>
      <c r="G498" s="77" t="str">
        <f t="shared" ca="1" si="71"/>
        <v/>
      </c>
      <c r="N498" s="51" t="str">
        <f t="shared" ca="1" si="63"/>
        <v/>
      </c>
      <c r="O498" s="51" t="str">
        <f t="shared" ca="1" si="64"/>
        <v/>
      </c>
    </row>
    <row r="499" spans="1:15">
      <c r="A499" s="180" t="str">
        <f t="shared" ca="1" si="65"/>
        <v/>
      </c>
      <c r="B499" s="44" t="str">
        <f t="shared" ca="1" si="66"/>
        <v/>
      </c>
      <c r="C499" s="31" t="str">
        <f t="shared" ca="1" si="67"/>
        <v/>
      </c>
      <c r="D499" s="32" t="str">
        <f t="shared" ca="1" si="68"/>
        <v/>
      </c>
      <c r="E499" s="44" t="str">
        <f t="shared" ca="1" si="69"/>
        <v/>
      </c>
      <c r="F499" s="31" t="str">
        <f t="shared" ca="1" si="70"/>
        <v/>
      </c>
      <c r="G499" s="77" t="str">
        <f t="shared" ca="1" si="71"/>
        <v/>
      </c>
      <c r="N499" s="51" t="str">
        <f t="shared" ca="1" si="63"/>
        <v/>
      </c>
      <c r="O499" s="51" t="str">
        <f t="shared" ca="1" si="64"/>
        <v/>
      </c>
    </row>
    <row r="500" spans="1:15">
      <c r="A500" s="180" t="str">
        <f t="shared" ca="1" si="65"/>
        <v/>
      </c>
      <c r="B500" s="44" t="str">
        <f t="shared" ca="1" si="66"/>
        <v/>
      </c>
      <c r="C500" s="31" t="str">
        <f t="shared" ca="1" si="67"/>
        <v/>
      </c>
      <c r="D500" s="32" t="str">
        <f t="shared" ca="1" si="68"/>
        <v/>
      </c>
      <c r="E500" s="44" t="str">
        <f t="shared" ca="1" si="69"/>
        <v/>
      </c>
      <c r="F500" s="31" t="str">
        <f t="shared" ca="1" si="70"/>
        <v/>
      </c>
      <c r="G500" s="77" t="str">
        <f t="shared" ca="1" si="71"/>
        <v/>
      </c>
      <c r="N500" s="51" t="str">
        <f t="shared" ca="1" si="63"/>
        <v/>
      </c>
      <c r="O500" s="51" t="str">
        <f t="shared" ca="1" si="64"/>
        <v/>
      </c>
    </row>
    <row r="501" spans="1:15">
      <c r="A501" s="180" t="str">
        <f t="shared" ca="1" si="65"/>
        <v/>
      </c>
      <c r="B501" s="44" t="str">
        <f t="shared" ca="1" si="66"/>
        <v/>
      </c>
      <c r="C501" s="31" t="str">
        <f t="shared" ca="1" si="67"/>
        <v/>
      </c>
      <c r="D501" s="32" t="str">
        <f t="shared" ca="1" si="68"/>
        <v/>
      </c>
      <c r="E501" s="44" t="str">
        <f t="shared" ca="1" si="69"/>
        <v/>
      </c>
      <c r="F501" s="31" t="str">
        <f t="shared" ca="1" si="70"/>
        <v/>
      </c>
      <c r="G501" s="77" t="str">
        <f t="shared" ca="1" si="71"/>
        <v/>
      </c>
      <c r="N501" s="51" t="str">
        <f t="shared" ca="1" si="63"/>
        <v/>
      </c>
      <c r="O501" s="51" t="str">
        <f t="shared" ca="1" si="64"/>
        <v/>
      </c>
    </row>
    <row r="502" spans="1:15">
      <c r="A502" s="180" t="str">
        <f t="shared" ca="1" si="65"/>
        <v/>
      </c>
      <c r="B502" s="44" t="str">
        <f t="shared" ca="1" si="66"/>
        <v/>
      </c>
      <c r="C502" s="31" t="str">
        <f t="shared" ca="1" si="67"/>
        <v/>
      </c>
      <c r="D502" s="32" t="str">
        <f t="shared" ca="1" si="68"/>
        <v/>
      </c>
      <c r="E502" s="44" t="str">
        <f t="shared" ca="1" si="69"/>
        <v/>
      </c>
      <c r="F502" s="31" t="str">
        <f t="shared" ca="1" si="70"/>
        <v/>
      </c>
      <c r="G502" s="77" t="str">
        <f t="shared" ca="1" si="71"/>
        <v/>
      </c>
      <c r="N502" s="51" t="str">
        <f t="shared" ca="1" si="63"/>
        <v/>
      </c>
      <c r="O502" s="51" t="str">
        <f t="shared" ca="1" si="64"/>
        <v/>
      </c>
    </row>
    <row r="503" spans="1:15">
      <c r="A503" s="180" t="str">
        <f t="shared" ca="1" si="65"/>
        <v/>
      </c>
      <c r="B503" s="44" t="str">
        <f t="shared" ca="1" si="66"/>
        <v/>
      </c>
      <c r="C503" s="31" t="str">
        <f t="shared" ca="1" si="67"/>
        <v/>
      </c>
      <c r="D503" s="32" t="str">
        <f t="shared" ca="1" si="68"/>
        <v/>
      </c>
      <c r="E503" s="44" t="str">
        <f t="shared" ca="1" si="69"/>
        <v/>
      </c>
      <c r="F503" s="31" t="str">
        <f t="shared" ca="1" si="70"/>
        <v/>
      </c>
      <c r="G503" s="77" t="str">
        <f t="shared" ca="1" si="71"/>
        <v/>
      </c>
      <c r="N503" s="51" t="str">
        <f t="shared" ca="1" si="63"/>
        <v/>
      </c>
      <c r="O503" s="51" t="str">
        <f t="shared" ca="1" si="64"/>
        <v/>
      </c>
    </row>
    <row r="504" spans="1:15">
      <c r="A504" s="180" t="str">
        <f t="shared" ca="1" si="65"/>
        <v/>
      </c>
      <c r="B504" s="44" t="str">
        <f t="shared" ca="1" si="66"/>
        <v/>
      </c>
      <c r="C504" s="31" t="str">
        <f t="shared" ca="1" si="67"/>
        <v/>
      </c>
      <c r="D504" s="32" t="str">
        <f t="shared" ca="1" si="68"/>
        <v/>
      </c>
      <c r="E504" s="44" t="str">
        <f t="shared" ca="1" si="69"/>
        <v/>
      </c>
      <c r="F504" s="31" t="str">
        <f t="shared" ca="1" si="70"/>
        <v/>
      </c>
      <c r="G504" s="77" t="str">
        <f t="shared" ca="1" si="71"/>
        <v/>
      </c>
      <c r="N504" s="51" t="str">
        <f t="shared" ca="1" si="63"/>
        <v/>
      </c>
      <c r="O504" s="51" t="str">
        <f t="shared" ca="1" si="64"/>
        <v/>
      </c>
    </row>
    <row r="505" spans="1:15">
      <c r="A505" s="180" t="str">
        <f t="shared" ca="1" si="65"/>
        <v/>
      </c>
      <c r="B505" s="44" t="str">
        <f t="shared" ca="1" si="66"/>
        <v/>
      </c>
      <c r="C505" s="31" t="str">
        <f t="shared" ca="1" si="67"/>
        <v/>
      </c>
      <c r="D505" s="32" t="str">
        <f t="shared" ca="1" si="68"/>
        <v/>
      </c>
      <c r="E505" s="44" t="str">
        <f t="shared" ca="1" si="69"/>
        <v/>
      </c>
      <c r="F505" s="31" t="str">
        <f t="shared" ca="1" si="70"/>
        <v/>
      </c>
      <c r="G505" s="77" t="str">
        <f t="shared" ca="1" si="71"/>
        <v/>
      </c>
      <c r="N505" s="51" t="str">
        <f t="shared" ca="1" si="63"/>
        <v/>
      </c>
      <c r="O505" s="51" t="str">
        <f t="shared" ca="1" si="64"/>
        <v/>
      </c>
    </row>
    <row r="506" spans="1:15">
      <c r="A506" s="180" t="str">
        <f t="shared" ca="1" si="65"/>
        <v/>
      </c>
      <c r="B506" s="44" t="str">
        <f t="shared" ca="1" si="66"/>
        <v/>
      </c>
      <c r="C506" s="31" t="str">
        <f t="shared" ca="1" si="67"/>
        <v/>
      </c>
      <c r="D506" s="32" t="str">
        <f t="shared" ca="1" si="68"/>
        <v/>
      </c>
      <c r="E506" s="44" t="str">
        <f t="shared" ca="1" si="69"/>
        <v/>
      </c>
      <c r="F506" s="31" t="str">
        <f t="shared" ca="1" si="70"/>
        <v/>
      </c>
      <c r="G506" s="77" t="str">
        <f t="shared" ca="1" si="71"/>
        <v/>
      </c>
      <c r="N506" s="51" t="str">
        <f t="shared" ca="1" si="63"/>
        <v/>
      </c>
      <c r="O506" s="51" t="str">
        <f t="shared" ca="1" si="64"/>
        <v/>
      </c>
    </row>
    <row r="507" spans="1:15">
      <c r="A507" s="180" t="str">
        <f t="shared" ca="1" si="65"/>
        <v/>
      </c>
      <c r="B507" s="44" t="str">
        <f t="shared" ca="1" si="66"/>
        <v/>
      </c>
      <c r="C507" s="31" t="str">
        <f t="shared" ca="1" si="67"/>
        <v/>
      </c>
      <c r="D507" s="32" t="str">
        <f t="shared" ca="1" si="68"/>
        <v/>
      </c>
      <c r="E507" s="44" t="str">
        <f t="shared" ca="1" si="69"/>
        <v/>
      </c>
      <c r="F507" s="31" t="str">
        <f t="shared" ca="1" si="70"/>
        <v/>
      </c>
      <c r="G507" s="77" t="str">
        <f t="shared" ca="1" si="71"/>
        <v/>
      </c>
      <c r="N507" s="51" t="str">
        <f t="shared" ca="1" si="63"/>
        <v/>
      </c>
      <c r="O507" s="51" t="str">
        <f t="shared" ca="1" si="64"/>
        <v/>
      </c>
    </row>
    <row r="508" spans="1:15">
      <c r="A508" s="180" t="str">
        <f t="shared" ca="1" si="65"/>
        <v/>
      </c>
      <c r="B508" s="44" t="str">
        <f t="shared" ca="1" si="66"/>
        <v/>
      </c>
      <c r="C508" s="31" t="str">
        <f t="shared" ca="1" si="67"/>
        <v/>
      </c>
      <c r="D508" s="32" t="str">
        <f t="shared" ca="1" si="68"/>
        <v/>
      </c>
      <c r="E508" s="44" t="str">
        <f t="shared" ca="1" si="69"/>
        <v/>
      </c>
      <c r="F508" s="31" t="str">
        <f t="shared" ca="1" si="70"/>
        <v/>
      </c>
      <c r="G508" s="77" t="str">
        <f t="shared" ca="1" si="71"/>
        <v/>
      </c>
      <c r="N508" s="51" t="str">
        <f t="shared" ca="1" si="63"/>
        <v/>
      </c>
      <c r="O508" s="51" t="str">
        <f t="shared" ca="1" si="64"/>
        <v/>
      </c>
    </row>
    <row r="509" spans="1:15">
      <c r="A509" s="180" t="str">
        <f t="shared" ca="1" si="65"/>
        <v/>
      </c>
      <c r="B509" s="44" t="str">
        <f t="shared" ca="1" si="66"/>
        <v/>
      </c>
      <c r="C509" s="31" t="str">
        <f t="shared" ca="1" si="67"/>
        <v/>
      </c>
      <c r="D509" s="32" t="str">
        <f t="shared" ca="1" si="68"/>
        <v/>
      </c>
      <c r="E509" s="44" t="str">
        <f t="shared" ca="1" si="69"/>
        <v/>
      </c>
      <c r="F509" s="31" t="str">
        <f t="shared" ca="1" si="70"/>
        <v/>
      </c>
      <c r="G509" s="77" t="str">
        <f t="shared" ca="1" si="71"/>
        <v/>
      </c>
      <c r="N509" s="51" t="str">
        <f t="shared" ca="1" si="63"/>
        <v/>
      </c>
      <c r="O509" s="51" t="str">
        <f t="shared" ca="1" si="64"/>
        <v/>
      </c>
    </row>
    <row r="510" spans="1:15">
      <c r="A510" s="180" t="str">
        <f t="shared" ca="1" si="65"/>
        <v/>
      </c>
      <c r="B510" s="44" t="str">
        <f t="shared" ca="1" si="66"/>
        <v/>
      </c>
      <c r="C510" s="31" t="str">
        <f t="shared" ca="1" si="67"/>
        <v/>
      </c>
      <c r="D510" s="32" t="str">
        <f t="shared" ca="1" si="68"/>
        <v/>
      </c>
      <c r="E510" s="44" t="str">
        <f t="shared" ca="1" si="69"/>
        <v/>
      </c>
      <c r="F510" s="31" t="str">
        <f t="shared" ca="1" si="70"/>
        <v/>
      </c>
      <c r="G510" s="77" t="str">
        <f t="shared" ca="1" si="71"/>
        <v/>
      </c>
      <c r="N510" s="51" t="str">
        <f t="shared" ca="1" si="63"/>
        <v/>
      </c>
      <c r="O510" s="51" t="str">
        <f t="shared" ca="1" si="64"/>
        <v/>
      </c>
    </row>
    <row r="511" spans="1:15">
      <c r="A511" s="180" t="str">
        <f t="shared" ca="1" si="65"/>
        <v/>
      </c>
      <c r="B511" s="44" t="str">
        <f t="shared" ca="1" si="66"/>
        <v/>
      </c>
      <c r="C511" s="31" t="str">
        <f t="shared" ca="1" si="67"/>
        <v/>
      </c>
      <c r="D511" s="32" t="str">
        <f t="shared" ca="1" si="68"/>
        <v/>
      </c>
      <c r="E511" s="44" t="str">
        <f t="shared" ca="1" si="69"/>
        <v/>
      </c>
      <c r="F511" s="31" t="str">
        <f t="shared" ca="1" si="70"/>
        <v/>
      </c>
      <c r="G511" s="77" t="str">
        <f t="shared" ca="1" si="71"/>
        <v/>
      </c>
      <c r="N511" s="51" t="str">
        <f t="shared" ca="1" si="63"/>
        <v/>
      </c>
      <c r="O511" s="51" t="str">
        <f t="shared" ca="1" si="64"/>
        <v/>
      </c>
    </row>
    <row r="512" spans="1:15">
      <c r="A512" s="180" t="str">
        <f t="shared" ca="1" si="65"/>
        <v/>
      </c>
      <c r="B512" s="44" t="str">
        <f t="shared" ca="1" si="66"/>
        <v/>
      </c>
      <c r="C512" s="31" t="str">
        <f t="shared" ca="1" si="67"/>
        <v/>
      </c>
      <c r="D512" s="32" t="str">
        <f t="shared" ca="1" si="68"/>
        <v/>
      </c>
      <c r="E512" s="44" t="str">
        <f t="shared" ca="1" si="69"/>
        <v/>
      </c>
      <c r="F512" s="31" t="str">
        <f t="shared" ca="1" si="70"/>
        <v/>
      </c>
      <c r="G512" s="77" t="str">
        <f t="shared" ca="1" si="71"/>
        <v/>
      </c>
      <c r="N512" s="51" t="str">
        <f t="shared" ca="1" si="63"/>
        <v/>
      </c>
      <c r="O512" s="51" t="str">
        <f t="shared" ca="1" si="64"/>
        <v/>
      </c>
    </row>
    <row r="513" spans="1:15">
      <c r="A513" s="180" t="str">
        <f t="shared" ca="1" si="65"/>
        <v/>
      </c>
      <c r="B513" s="44" t="str">
        <f t="shared" ca="1" si="66"/>
        <v/>
      </c>
      <c r="C513" s="31" t="str">
        <f t="shared" ca="1" si="67"/>
        <v/>
      </c>
      <c r="D513" s="32" t="str">
        <f t="shared" ca="1" si="68"/>
        <v/>
      </c>
      <c r="E513" s="44" t="str">
        <f t="shared" ca="1" si="69"/>
        <v/>
      </c>
      <c r="F513" s="31" t="str">
        <f t="shared" ca="1" si="70"/>
        <v/>
      </c>
      <c r="G513" s="77" t="str">
        <f t="shared" ca="1" si="71"/>
        <v/>
      </c>
      <c r="N513" s="51" t="str">
        <f t="shared" ca="1" si="63"/>
        <v/>
      </c>
      <c r="O513" s="51" t="str">
        <f t="shared" ca="1" si="64"/>
        <v/>
      </c>
    </row>
    <row r="514" spans="1:15">
      <c r="A514" s="180" t="str">
        <f t="shared" ca="1" si="65"/>
        <v/>
      </c>
      <c r="B514" s="44" t="str">
        <f t="shared" ca="1" si="66"/>
        <v/>
      </c>
      <c r="C514" s="31" t="str">
        <f t="shared" ca="1" si="67"/>
        <v/>
      </c>
      <c r="D514" s="32" t="str">
        <f t="shared" ca="1" si="68"/>
        <v/>
      </c>
      <c r="E514" s="44" t="str">
        <f t="shared" ca="1" si="69"/>
        <v/>
      </c>
      <c r="F514" s="31" t="str">
        <f t="shared" ca="1" si="70"/>
        <v/>
      </c>
      <c r="G514" s="77" t="str">
        <f t="shared" ca="1" si="71"/>
        <v/>
      </c>
      <c r="N514" s="51" t="str">
        <f t="shared" ca="1" si="63"/>
        <v/>
      </c>
      <c r="O514" s="51" t="str">
        <f t="shared" ca="1" si="64"/>
        <v/>
      </c>
    </row>
    <row r="515" spans="1:15">
      <c r="A515" s="180" t="str">
        <f t="shared" ca="1" si="65"/>
        <v/>
      </c>
      <c r="B515" s="44" t="str">
        <f t="shared" ca="1" si="66"/>
        <v/>
      </c>
      <c r="C515" s="31" t="str">
        <f t="shared" ca="1" si="67"/>
        <v/>
      </c>
      <c r="D515" s="32" t="str">
        <f t="shared" ca="1" si="68"/>
        <v/>
      </c>
      <c r="E515" s="44" t="str">
        <f t="shared" ca="1" si="69"/>
        <v/>
      </c>
      <c r="F515" s="31" t="str">
        <f t="shared" ca="1" si="70"/>
        <v/>
      </c>
      <c r="G515" s="77" t="str">
        <f t="shared" ca="1" si="71"/>
        <v/>
      </c>
      <c r="N515" s="51" t="str">
        <f t="shared" ca="1" si="63"/>
        <v/>
      </c>
      <c r="O515" s="51" t="str">
        <f t="shared" ca="1" si="64"/>
        <v/>
      </c>
    </row>
    <row r="516" spans="1:15">
      <c r="A516" s="180" t="str">
        <f t="shared" ca="1" si="65"/>
        <v/>
      </c>
      <c r="B516" s="44" t="str">
        <f t="shared" ca="1" si="66"/>
        <v/>
      </c>
      <c r="C516" s="31" t="str">
        <f t="shared" ca="1" si="67"/>
        <v/>
      </c>
      <c r="D516" s="32" t="str">
        <f t="shared" ca="1" si="68"/>
        <v/>
      </c>
      <c r="E516" s="44" t="str">
        <f t="shared" ca="1" si="69"/>
        <v/>
      </c>
      <c r="F516" s="31" t="str">
        <f t="shared" ca="1" si="70"/>
        <v/>
      </c>
      <c r="G516" s="77" t="str">
        <f t="shared" ca="1" si="71"/>
        <v/>
      </c>
      <c r="N516" s="51" t="str">
        <f t="shared" ref="N516:N579" ca="1" si="72">IF(COUNTIF(L:L,J516),J516,"")</f>
        <v/>
      </c>
      <c r="O516" s="51" t="str">
        <f t="shared" ref="O516:O579" ca="1" si="73">IF(N516&gt;$A$14,N516,"")</f>
        <v/>
      </c>
    </row>
    <row r="517" spans="1:15">
      <c r="A517" s="180" t="str">
        <f t="shared" ca="1" si="65"/>
        <v/>
      </c>
      <c r="B517" s="44" t="str">
        <f t="shared" ca="1" si="66"/>
        <v/>
      </c>
      <c r="C517" s="31" t="str">
        <f t="shared" ca="1" si="67"/>
        <v/>
      </c>
      <c r="D517" s="32" t="str">
        <f t="shared" ca="1" si="68"/>
        <v/>
      </c>
      <c r="E517" s="44" t="str">
        <f t="shared" ca="1" si="69"/>
        <v/>
      </c>
      <c r="F517" s="31" t="str">
        <f t="shared" ca="1" si="70"/>
        <v/>
      </c>
      <c r="G517" s="77" t="str">
        <f t="shared" ca="1" si="71"/>
        <v/>
      </c>
      <c r="N517" s="51" t="str">
        <f t="shared" ca="1" si="72"/>
        <v/>
      </c>
      <c r="O517" s="51" t="str">
        <f t="shared" ca="1" si="73"/>
        <v/>
      </c>
    </row>
    <row r="518" spans="1:15">
      <c r="A518" s="180" t="str">
        <f t="shared" ca="1" si="65"/>
        <v/>
      </c>
      <c r="B518" s="44" t="str">
        <f t="shared" ca="1" si="66"/>
        <v/>
      </c>
      <c r="C518" s="31" t="str">
        <f t="shared" ca="1" si="67"/>
        <v/>
      </c>
      <c r="D518" s="32" t="str">
        <f t="shared" ca="1" si="68"/>
        <v/>
      </c>
      <c r="E518" s="44" t="str">
        <f t="shared" ca="1" si="69"/>
        <v/>
      </c>
      <c r="F518" s="31" t="str">
        <f t="shared" ca="1" si="70"/>
        <v/>
      </c>
      <c r="G518" s="77" t="str">
        <f t="shared" ca="1" si="71"/>
        <v/>
      </c>
      <c r="N518" s="51" t="str">
        <f t="shared" ca="1" si="72"/>
        <v/>
      </c>
      <c r="O518" s="51" t="str">
        <f t="shared" ca="1" si="73"/>
        <v/>
      </c>
    </row>
    <row r="519" spans="1:15">
      <c r="A519" s="180" t="str">
        <f t="shared" ca="1" si="65"/>
        <v/>
      </c>
      <c r="B519" s="44" t="str">
        <f t="shared" ca="1" si="66"/>
        <v/>
      </c>
      <c r="C519" s="31" t="str">
        <f t="shared" ca="1" si="67"/>
        <v/>
      </c>
      <c r="D519" s="32" t="str">
        <f t="shared" ca="1" si="68"/>
        <v/>
      </c>
      <c r="E519" s="44" t="str">
        <f t="shared" ca="1" si="69"/>
        <v/>
      </c>
      <c r="F519" s="31" t="str">
        <f t="shared" ca="1" si="70"/>
        <v/>
      </c>
      <c r="G519" s="77" t="str">
        <f t="shared" ca="1" si="71"/>
        <v/>
      </c>
      <c r="N519" s="51" t="str">
        <f t="shared" ca="1" si="72"/>
        <v/>
      </c>
      <c r="O519" s="51" t="str">
        <f t="shared" ca="1" si="73"/>
        <v/>
      </c>
    </row>
    <row r="520" spans="1:15">
      <c r="A520" s="180" t="str">
        <f t="shared" ca="1" si="65"/>
        <v/>
      </c>
      <c r="B520" s="44" t="str">
        <f t="shared" ca="1" si="66"/>
        <v/>
      </c>
      <c r="C520" s="31" t="str">
        <f t="shared" ca="1" si="67"/>
        <v/>
      </c>
      <c r="D520" s="32" t="str">
        <f t="shared" ca="1" si="68"/>
        <v/>
      </c>
      <c r="E520" s="44" t="str">
        <f t="shared" ca="1" si="69"/>
        <v/>
      </c>
      <c r="F520" s="31" t="str">
        <f t="shared" ca="1" si="70"/>
        <v/>
      </c>
      <c r="G520" s="77" t="str">
        <f t="shared" ca="1" si="71"/>
        <v/>
      </c>
      <c r="N520" s="51" t="str">
        <f t="shared" ca="1" si="72"/>
        <v/>
      </c>
      <c r="O520" s="51" t="str">
        <f t="shared" ca="1" si="73"/>
        <v/>
      </c>
    </row>
    <row r="521" spans="1:15">
      <c r="A521" s="180" t="str">
        <f t="shared" ca="1" si="65"/>
        <v/>
      </c>
      <c r="B521" s="44" t="str">
        <f t="shared" ca="1" si="66"/>
        <v/>
      </c>
      <c r="C521" s="31" t="str">
        <f t="shared" ca="1" si="67"/>
        <v/>
      </c>
      <c r="D521" s="32" t="str">
        <f t="shared" ca="1" si="68"/>
        <v/>
      </c>
      <c r="E521" s="44" t="str">
        <f t="shared" ca="1" si="69"/>
        <v/>
      </c>
      <c r="F521" s="31" t="str">
        <f t="shared" ca="1" si="70"/>
        <v/>
      </c>
      <c r="G521" s="77" t="str">
        <f t="shared" ca="1" si="71"/>
        <v/>
      </c>
      <c r="N521" s="51" t="str">
        <f t="shared" ca="1" si="72"/>
        <v/>
      </c>
      <c r="O521" s="51" t="str">
        <f t="shared" ca="1" si="73"/>
        <v/>
      </c>
    </row>
    <row r="522" spans="1:15">
      <c r="A522" s="180" t="str">
        <f t="shared" ca="1" si="65"/>
        <v/>
      </c>
      <c r="B522" s="44" t="str">
        <f t="shared" ca="1" si="66"/>
        <v/>
      </c>
      <c r="C522" s="31" t="str">
        <f t="shared" ca="1" si="67"/>
        <v/>
      </c>
      <c r="D522" s="32" t="str">
        <f t="shared" ca="1" si="68"/>
        <v/>
      </c>
      <c r="E522" s="44" t="str">
        <f t="shared" ca="1" si="69"/>
        <v/>
      </c>
      <c r="F522" s="31" t="str">
        <f t="shared" ca="1" si="70"/>
        <v/>
      </c>
      <c r="G522" s="77" t="str">
        <f t="shared" ca="1" si="71"/>
        <v/>
      </c>
      <c r="N522" s="51" t="str">
        <f t="shared" ca="1" si="72"/>
        <v/>
      </c>
      <c r="O522" s="51" t="str">
        <f t="shared" ca="1" si="73"/>
        <v/>
      </c>
    </row>
    <row r="523" spans="1:15">
      <c r="A523" s="180" t="str">
        <f t="shared" ca="1" si="65"/>
        <v/>
      </c>
      <c r="B523" s="44" t="str">
        <f t="shared" ca="1" si="66"/>
        <v/>
      </c>
      <c r="C523" s="31" t="str">
        <f t="shared" ca="1" si="67"/>
        <v/>
      </c>
      <c r="D523" s="32" t="str">
        <f t="shared" ca="1" si="68"/>
        <v/>
      </c>
      <c r="E523" s="44" t="str">
        <f t="shared" ca="1" si="69"/>
        <v/>
      </c>
      <c r="F523" s="31" t="str">
        <f t="shared" ca="1" si="70"/>
        <v/>
      </c>
      <c r="G523" s="77" t="str">
        <f t="shared" ca="1" si="71"/>
        <v/>
      </c>
      <c r="N523" s="51" t="str">
        <f t="shared" ca="1" si="72"/>
        <v/>
      </c>
      <c r="O523" s="51" t="str">
        <f t="shared" ca="1" si="73"/>
        <v/>
      </c>
    </row>
    <row r="524" spans="1:15">
      <c r="A524" s="180" t="str">
        <f t="shared" ca="1" si="65"/>
        <v/>
      </c>
      <c r="B524" s="44" t="str">
        <f t="shared" ca="1" si="66"/>
        <v/>
      </c>
      <c r="C524" s="31" t="str">
        <f t="shared" ca="1" si="67"/>
        <v/>
      </c>
      <c r="D524" s="32" t="str">
        <f t="shared" ca="1" si="68"/>
        <v/>
      </c>
      <c r="E524" s="44" t="str">
        <f t="shared" ca="1" si="69"/>
        <v/>
      </c>
      <c r="F524" s="31" t="str">
        <f t="shared" ca="1" si="70"/>
        <v/>
      </c>
      <c r="G524" s="77" t="str">
        <f t="shared" ca="1" si="71"/>
        <v/>
      </c>
      <c r="N524" s="51" t="str">
        <f t="shared" ca="1" si="72"/>
        <v/>
      </c>
      <c r="O524" s="51" t="str">
        <f t="shared" ca="1" si="73"/>
        <v/>
      </c>
    </row>
    <row r="525" spans="1:15">
      <c r="A525" s="180" t="str">
        <f t="shared" ca="1" si="65"/>
        <v/>
      </c>
      <c r="B525" s="44" t="str">
        <f t="shared" ca="1" si="66"/>
        <v/>
      </c>
      <c r="C525" s="31" t="str">
        <f t="shared" ca="1" si="67"/>
        <v/>
      </c>
      <c r="D525" s="32" t="str">
        <f t="shared" ca="1" si="68"/>
        <v/>
      </c>
      <c r="E525" s="44" t="str">
        <f t="shared" ca="1" si="69"/>
        <v/>
      </c>
      <c r="F525" s="31" t="str">
        <f t="shared" ca="1" si="70"/>
        <v/>
      </c>
      <c r="G525" s="77" t="str">
        <f t="shared" ca="1" si="71"/>
        <v/>
      </c>
      <c r="N525" s="51" t="str">
        <f t="shared" ca="1" si="72"/>
        <v/>
      </c>
      <c r="O525" s="51" t="str">
        <f t="shared" ca="1" si="73"/>
        <v/>
      </c>
    </row>
    <row r="526" spans="1:15">
      <c r="A526" s="180" t="str">
        <f t="shared" ca="1" si="65"/>
        <v/>
      </c>
      <c r="B526" s="44" t="str">
        <f t="shared" ca="1" si="66"/>
        <v/>
      </c>
      <c r="C526" s="31" t="str">
        <f t="shared" ca="1" si="67"/>
        <v/>
      </c>
      <c r="D526" s="32" t="str">
        <f t="shared" ca="1" si="68"/>
        <v/>
      </c>
      <c r="E526" s="44" t="str">
        <f t="shared" ca="1" si="69"/>
        <v/>
      </c>
      <c r="F526" s="31" t="str">
        <f t="shared" ca="1" si="70"/>
        <v/>
      </c>
      <c r="G526" s="77" t="str">
        <f t="shared" ca="1" si="71"/>
        <v/>
      </c>
      <c r="N526" s="51" t="str">
        <f t="shared" ca="1" si="72"/>
        <v/>
      </c>
      <c r="O526" s="51" t="str">
        <f t="shared" ca="1" si="73"/>
        <v/>
      </c>
    </row>
    <row r="527" spans="1:15">
      <c r="A527" s="180" t="str">
        <f t="shared" ca="1" si="65"/>
        <v/>
      </c>
      <c r="B527" s="44" t="str">
        <f t="shared" ca="1" si="66"/>
        <v/>
      </c>
      <c r="C527" s="31" t="str">
        <f t="shared" ca="1" si="67"/>
        <v/>
      </c>
      <c r="D527" s="32" t="str">
        <f t="shared" ca="1" si="68"/>
        <v/>
      </c>
      <c r="E527" s="44" t="str">
        <f t="shared" ca="1" si="69"/>
        <v/>
      </c>
      <c r="F527" s="31" t="str">
        <f t="shared" ca="1" si="70"/>
        <v/>
      </c>
      <c r="G527" s="77" t="str">
        <f t="shared" ca="1" si="71"/>
        <v/>
      </c>
      <c r="N527" s="51" t="str">
        <f t="shared" ca="1" si="72"/>
        <v/>
      </c>
      <c r="O527" s="51" t="str">
        <f t="shared" ca="1" si="73"/>
        <v/>
      </c>
    </row>
    <row r="528" spans="1:15">
      <c r="A528" s="180" t="str">
        <f t="shared" ref="A528:A591" ca="1" si="74">IF(AND(ISBLANK(P517), A527 = $P$1),NOW(),IF(ISBLANK(P517),"",P517))</f>
        <v/>
      </c>
      <c r="B528" s="44" t="str">
        <f t="shared" ref="B528:B591" ca="1" si="75">IF(COUNTIF(J:J,A528)=1,VLOOKUP(A528,J:K,2), IF(COUNTIF(J:J,A528)=0,$B$10,""))</f>
        <v/>
      </c>
      <c r="C528" s="31" t="str">
        <f t="shared" ref="C528:C591" ca="1" si="76">IF(ISERROR(B528-2),"",-1*(B528-$B$14)*$B$8*$B$5*10^(-4))</f>
        <v/>
      </c>
      <c r="D528" s="32" t="str">
        <f t="shared" ref="D528:D591" ca="1" si="77">IF(ISERROR(B528-2),"",ROUNDUP(A528-$A$14,0)/360*$B$6*$B$5)</f>
        <v/>
      </c>
      <c r="E528" s="44" t="str">
        <f t="shared" ref="E528:E591" ca="1" si="78">IF(COUNTIF(J:J,A528)=1,VLOOKUP(A528,L:M,2), IF(COUNTIF(J:J,A528)=0,$C$10,""))</f>
        <v/>
      </c>
      <c r="F528" s="31" t="str">
        <f t="shared" ref="F528:F591" ca="1" si="79">IF(ISERROR(B528-2),"",(E528-$E$14)*$C$5*100)</f>
        <v/>
      </c>
      <c r="G528" s="77" t="str">
        <f t="shared" ref="G528:G591" ca="1" si="80">IF(ISERROR(B528-2),"",C528+D528+F528)</f>
        <v/>
      </c>
      <c r="N528" s="51" t="str">
        <f t="shared" ca="1" si="72"/>
        <v/>
      </c>
      <c r="O528" s="51" t="str">
        <f t="shared" ca="1" si="73"/>
        <v/>
      </c>
    </row>
    <row r="529" spans="1:15">
      <c r="A529" s="180" t="str">
        <f t="shared" ca="1" si="74"/>
        <v/>
      </c>
      <c r="B529" s="44" t="str">
        <f t="shared" ca="1" si="75"/>
        <v/>
      </c>
      <c r="C529" s="31" t="str">
        <f t="shared" ca="1" si="76"/>
        <v/>
      </c>
      <c r="D529" s="32" t="str">
        <f t="shared" ca="1" si="77"/>
        <v/>
      </c>
      <c r="E529" s="44" t="str">
        <f t="shared" ca="1" si="78"/>
        <v/>
      </c>
      <c r="F529" s="31" t="str">
        <f t="shared" ca="1" si="79"/>
        <v/>
      </c>
      <c r="G529" s="77" t="str">
        <f t="shared" ca="1" si="80"/>
        <v/>
      </c>
      <c r="N529" s="51" t="str">
        <f t="shared" ca="1" si="72"/>
        <v/>
      </c>
      <c r="O529" s="51" t="str">
        <f t="shared" ca="1" si="73"/>
        <v/>
      </c>
    </row>
    <row r="530" spans="1:15">
      <c r="A530" s="180" t="str">
        <f t="shared" ca="1" si="74"/>
        <v/>
      </c>
      <c r="B530" s="44" t="str">
        <f t="shared" ca="1" si="75"/>
        <v/>
      </c>
      <c r="C530" s="31" t="str">
        <f t="shared" ca="1" si="76"/>
        <v/>
      </c>
      <c r="D530" s="32" t="str">
        <f t="shared" ca="1" si="77"/>
        <v/>
      </c>
      <c r="E530" s="44" t="str">
        <f t="shared" ca="1" si="78"/>
        <v/>
      </c>
      <c r="F530" s="31" t="str">
        <f t="shared" ca="1" si="79"/>
        <v/>
      </c>
      <c r="G530" s="77" t="str">
        <f t="shared" ca="1" si="80"/>
        <v/>
      </c>
      <c r="N530" s="51" t="str">
        <f t="shared" ca="1" si="72"/>
        <v/>
      </c>
      <c r="O530" s="51" t="str">
        <f t="shared" ca="1" si="73"/>
        <v/>
      </c>
    </row>
    <row r="531" spans="1:15">
      <c r="A531" s="180" t="str">
        <f t="shared" ca="1" si="74"/>
        <v/>
      </c>
      <c r="B531" s="44" t="str">
        <f t="shared" ca="1" si="75"/>
        <v/>
      </c>
      <c r="C531" s="31" t="str">
        <f t="shared" ca="1" si="76"/>
        <v/>
      </c>
      <c r="D531" s="32" t="str">
        <f t="shared" ca="1" si="77"/>
        <v/>
      </c>
      <c r="E531" s="44" t="str">
        <f t="shared" ca="1" si="78"/>
        <v/>
      </c>
      <c r="F531" s="31" t="str">
        <f t="shared" ca="1" si="79"/>
        <v/>
      </c>
      <c r="G531" s="77" t="str">
        <f t="shared" ca="1" si="80"/>
        <v/>
      </c>
      <c r="N531" s="51" t="str">
        <f t="shared" ca="1" si="72"/>
        <v/>
      </c>
      <c r="O531" s="51" t="str">
        <f t="shared" ca="1" si="73"/>
        <v/>
      </c>
    </row>
    <row r="532" spans="1:15">
      <c r="A532" s="180" t="str">
        <f t="shared" ca="1" si="74"/>
        <v/>
      </c>
      <c r="B532" s="44" t="str">
        <f t="shared" ca="1" si="75"/>
        <v/>
      </c>
      <c r="C532" s="31" t="str">
        <f t="shared" ca="1" si="76"/>
        <v/>
      </c>
      <c r="D532" s="32" t="str">
        <f t="shared" ca="1" si="77"/>
        <v/>
      </c>
      <c r="E532" s="44" t="str">
        <f t="shared" ca="1" si="78"/>
        <v/>
      </c>
      <c r="F532" s="31" t="str">
        <f t="shared" ca="1" si="79"/>
        <v/>
      </c>
      <c r="G532" s="77" t="str">
        <f t="shared" ca="1" si="80"/>
        <v/>
      </c>
      <c r="N532" s="51" t="str">
        <f t="shared" ca="1" si="72"/>
        <v/>
      </c>
      <c r="O532" s="51" t="str">
        <f t="shared" ca="1" si="73"/>
        <v/>
      </c>
    </row>
    <row r="533" spans="1:15">
      <c r="A533" s="180" t="str">
        <f t="shared" ca="1" si="74"/>
        <v/>
      </c>
      <c r="B533" s="44" t="str">
        <f t="shared" ca="1" si="75"/>
        <v/>
      </c>
      <c r="C533" s="31" t="str">
        <f t="shared" ca="1" si="76"/>
        <v/>
      </c>
      <c r="D533" s="32" t="str">
        <f t="shared" ca="1" si="77"/>
        <v/>
      </c>
      <c r="E533" s="44" t="str">
        <f t="shared" ca="1" si="78"/>
        <v/>
      </c>
      <c r="F533" s="31" t="str">
        <f t="shared" ca="1" si="79"/>
        <v/>
      </c>
      <c r="G533" s="77" t="str">
        <f t="shared" ca="1" si="80"/>
        <v/>
      </c>
      <c r="N533" s="51" t="str">
        <f t="shared" ca="1" si="72"/>
        <v/>
      </c>
      <c r="O533" s="51" t="str">
        <f t="shared" ca="1" si="73"/>
        <v/>
      </c>
    </row>
    <row r="534" spans="1:15">
      <c r="A534" s="180" t="str">
        <f t="shared" ca="1" si="74"/>
        <v/>
      </c>
      <c r="B534" s="44" t="str">
        <f t="shared" ca="1" si="75"/>
        <v/>
      </c>
      <c r="C534" s="31" t="str">
        <f t="shared" ca="1" si="76"/>
        <v/>
      </c>
      <c r="D534" s="32" t="str">
        <f t="shared" ca="1" si="77"/>
        <v/>
      </c>
      <c r="E534" s="44" t="str">
        <f t="shared" ca="1" si="78"/>
        <v/>
      </c>
      <c r="F534" s="31" t="str">
        <f t="shared" ca="1" si="79"/>
        <v/>
      </c>
      <c r="G534" s="77" t="str">
        <f t="shared" ca="1" si="80"/>
        <v/>
      </c>
      <c r="N534" s="51" t="str">
        <f t="shared" ca="1" si="72"/>
        <v/>
      </c>
      <c r="O534" s="51" t="str">
        <f t="shared" ca="1" si="73"/>
        <v/>
      </c>
    </row>
    <row r="535" spans="1:15">
      <c r="A535" s="180" t="str">
        <f t="shared" ca="1" si="74"/>
        <v/>
      </c>
      <c r="B535" s="44" t="str">
        <f t="shared" ca="1" si="75"/>
        <v/>
      </c>
      <c r="C535" s="31" t="str">
        <f t="shared" ca="1" si="76"/>
        <v/>
      </c>
      <c r="D535" s="32" t="str">
        <f t="shared" ca="1" si="77"/>
        <v/>
      </c>
      <c r="E535" s="44" t="str">
        <f t="shared" ca="1" si="78"/>
        <v/>
      </c>
      <c r="F535" s="31" t="str">
        <f t="shared" ca="1" si="79"/>
        <v/>
      </c>
      <c r="G535" s="77" t="str">
        <f t="shared" ca="1" si="80"/>
        <v/>
      </c>
      <c r="N535" s="51" t="str">
        <f t="shared" ca="1" si="72"/>
        <v/>
      </c>
      <c r="O535" s="51" t="str">
        <f t="shared" ca="1" si="73"/>
        <v/>
      </c>
    </row>
    <row r="536" spans="1:15">
      <c r="A536" s="180" t="str">
        <f t="shared" ca="1" si="74"/>
        <v/>
      </c>
      <c r="B536" s="44" t="str">
        <f t="shared" ca="1" si="75"/>
        <v/>
      </c>
      <c r="C536" s="31" t="str">
        <f t="shared" ca="1" si="76"/>
        <v/>
      </c>
      <c r="D536" s="32" t="str">
        <f t="shared" ca="1" si="77"/>
        <v/>
      </c>
      <c r="E536" s="44" t="str">
        <f t="shared" ca="1" si="78"/>
        <v/>
      </c>
      <c r="F536" s="31" t="str">
        <f t="shared" ca="1" si="79"/>
        <v/>
      </c>
      <c r="G536" s="77" t="str">
        <f t="shared" ca="1" si="80"/>
        <v/>
      </c>
      <c r="N536" s="51" t="str">
        <f t="shared" ca="1" si="72"/>
        <v/>
      </c>
      <c r="O536" s="51" t="str">
        <f t="shared" ca="1" si="73"/>
        <v/>
      </c>
    </row>
    <row r="537" spans="1:15">
      <c r="A537" s="180" t="str">
        <f t="shared" ca="1" si="74"/>
        <v/>
      </c>
      <c r="B537" s="44" t="str">
        <f t="shared" ca="1" si="75"/>
        <v/>
      </c>
      <c r="C537" s="31" t="str">
        <f t="shared" ca="1" si="76"/>
        <v/>
      </c>
      <c r="D537" s="32" t="str">
        <f t="shared" ca="1" si="77"/>
        <v/>
      </c>
      <c r="E537" s="44" t="str">
        <f t="shared" ca="1" si="78"/>
        <v/>
      </c>
      <c r="F537" s="31" t="str">
        <f t="shared" ca="1" si="79"/>
        <v/>
      </c>
      <c r="G537" s="77" t="str">
        <f t="shared" ca="1" si="80"/>
        <v/>
      </c>
      <c r="N537" s="51" t="str">
        <f t="shared" ca="1" si="72"/>
        <v/>
      </c>
      <c r="O537" s="51" t="str">
        <f t="shared" ca="1" si="73"/>
        <v/>
      </c>
    </row>
    <row r="538" spans="1:15">
      <c r="A538" s="180" t="str">
        <f t="shared" ca="1" si="74"/>
        <v/>
      </c>
      <c r="B538" s="44" t="str">
        <f t="shared" ca="1" si="75"/>
        <v/>
      </c>
      <c r="C538" s="31" t="str">
        <f t="shared" ca="1" si="76"/>
        <v/>
      </c>
      <c r="D538" s="32" t="str">
        <f t="shared" ca="1" si="77"/>
        <v/>
      </c>
      <c r="E538" s="44" t="str">
        <f t="shared" ca="1" si="78"/>
        <v/>
      </c>
      <c r="F538" s="31" t="str">
        <f t="shared" ca="1" si="79"/>
        <v/>
      </c>
      <c r="G538" s="77" t="str">
        <f t="shared" ca="1" si="80"/>
        <v/>
      </c>
      <c r="N538" s="51" t="str">
        <f t="shared" ca="1" si="72"/>
        <v/>
      </c>
      <c r="O538" s="51" t="str">
        <f t="shared" ca="1" si="73"/>
        <v/>
      </c>
    </row>
    <row r="539" spans="1:15">
      <c r="A539" s="180" t="str">
        <f t="shared" ca="1" si="74"/>
        <v/>
      </c>
      <c r="B539" s="44" t="str">
        <f t="shared" ca="1" si="75"/>
        <v/>
      </c>
      <c r="C539" s="31" t="str">
        <f t="shared" ca="1" si="76"/>
        <v/>
      </c>
      <c r="D539" s="32" t="str">
        <f t="shared" ca="1" si="77"/>
        <v/>
      </c>
      <c r="E539" s="44" t="str">
        <f t="shared" ca="1" si="78"/>
        <v/>
      </c>
      <c r="F539" s="31" t="str">
        <f t="shared" ca="1" si="79"/>
        <v/>
      </c>
      <c r="G539" s="77" t="str">
        <f t="shared" ca="1" si="80"/>
        <v/>
      </c>
      <c r="N539" s="51" t="str">
        <f t="shared" ca="1" si="72"/>
        <v/>
      </c>
      <c r="O539" s="51" t="str">
        <f t="shared" ca="1" si="73"/>
        <v/>
      </c>
    </row>
    <row r="540" spans="1:15">
      <c r="A540" s="180" t="str">
        <f t="shared" ca="1" si="74"/>
        <v/>
      </c>
      <c r="B540" s="44" t="str">
        <f t="shared" ca="1" si="75"/>
        <v/>
      </c>
      <c r="C540" s="31" t="str">
        <f t="shared" ca="1" si="76"/>
        <v/>
      </c>
      <c r="D540" s="32" t="str">
        <f t="shared" ca="1" si="77"/>
        <v/>
      </c>
      <c r="E540" s="44" t="str">
        <f t="shared" ca="1" si="78"/>
        <v/>
      </c>
      <c r="F540" s="31" t="str">
        <f t="shared" ca="1" si="79"/>
        <v/>
      </c>
      <c r="G540" s="77" t="str">
        <f t="shared" ca="1" si="80"/>
        <v/>
      </c>
      <c r="N540" s="51" t="str">
        <f t="shared" ca="1" si="72"/>
        <v/>
      </c>
      <c r="O540" s="51" t="str">
        <f t="shared" ca="1" si="73"/>
        <v/>
      </c>
    </row>
    <row r="541" spans="1:15">
      <c r="A541" s="180" t="str">
        <f t="shared" ca="1" si="74"/>
        <v/>
      </c>
      <c r="B541" s="44" t="str">
        <f t="shared" ca="1" si="75"/>
        <v/>
      </c>
      <c r="C541" s="31" t="str">
        <f t="shared" ca="1" si="76"/>
        <v/>
      </c>
      <c r="D541" s="32" t="str">
        <f t="shared" ca="1" si="77"/>
        <v/>
      </c>
      <c r="E541" s="44" t="str">
        <f t="shared" ca="1" si="78"/>
        <v/>
      </c>
      <c r="F541" s="31" t="str">
        <f t="shared" ca="1" si="79"/>
        <v/>
      </c>
      <c r="G541" s="77" t="str">
        <f t="shared" ca="1" si="80"/>
        <v/>
      </c>
      <c r="N541" s="51" t="str">
        <f t="shared" ca="1" si="72"/>
        <v/>
      </c>
      <c r="O541" s="51" t="str">
        <f t="shared" ca="1" si="73"/>
        <v/>
      </c>
    </row>
    <row r="542" spans="1:15">
      <c r="A542" s="180" t="str">
        <f t="shared" ca="1" si="74"/>
        <v/>
      </c>
      <c r="B542" s="44" t="str">
        <f t="shared" ca="1" si="75"/>
        <v/>
      </c>
      <c r="C542" s="31" t="str">
        <f t="shared" ca="1" si="76"/>
        <v/>
      </c>
      <c r="D542" s="32" t="str">
        <f t="shared" ca="1" si="77"/>
        <v/>
      </c>
      <c r="E542" s="44" t="str">
        <f t="shared" ca="1" si="78"/>
        <v/>
      </c>
      <c r="F542" s="31" t="str">
        <f t="shared" ca="1" si="79"/>
        <v/>
      </c>
      <c r="G542" s="77" t="str">
        <f t="shared" ca="1" si="80"/>
        <v/>
      </c>
      <c r="N542" s="51" t="str">
        <f t="shared" ca="1" si="72"/>
        <v/>
      </c>
      <c r="O542" s="51" t="str">
        <f t="shared" ca="1" si="73"/>
        <v/>
      </c>
    </row>
    <row r="543" spans="1:15">
      <c r="A543" s="180" t="str">
        <f t="shared" ca="1" si="74"/>
        <v/>
      </c>
      <c r="B543" s="44" t="str">
        <f t="shared" ca="1" si="75"/>
        <v/>
      </c>
      <c r="C543" s="31" t="str">
        <f t="shared" ca="1" si="76"/>
        <v/>
      </c>
      <c r="D543" s="32" t="str">
        <f t="shared" ca="1" si="77"/>
        <v/>
      </c>
      <c r="E543" s="44" t="str">
        <f t="shared" ca="1" si="78"/>
        <v/>
      </c>
      <c r="F543" s="31" t="str">
        <f t="shared" ca="1" si="79"/>
        <v/>
      </c>
      <c r="G543" s="77" t="str">
        <f t="shared" ca="1" si="80"/>
        <v/>
      </c>
      <c r="N543" s="51" t="str">
        <f t="shared" ca="1" si="72"/>
        <v/>
      </c>
      <c r="O543" s="51" t="str">
        <f t="shared" ca="1" si="73"/>
        <v/>
      </c>
    </row>
    <row r="544" spans="1:15">
      <c r="A544" s="180" t="str">
        <f t="shared" ca="1" si="74"/>
        <v/>
      </c>
      <c r="B544" s="44" t="str">
        <f t="shared" ca="1" si="75"/>
        <v/>
      </c>
      <c r="C544" s="31" t="str">
        <f t="shared" ca="1" si="76"/>
        <v/>
      </c>
      <c r="D544" s="32" t="str">
        <f t="shared" ca="1" si="77"/>
        <v/>
      </c>
      <c r="E544" s="44" t="str">
        <f t="shared" ca="1" si="78"/>
        <v/>
      </c>
      <c r="F544" s="31" t="str">
        <f t="shared" ca="1" si="79"/>
        <v/>
      </c>
      <c r="G544" s="77" t="str">
        <f t="shared" ca="1" si="80"/>
        <v/>
      </c>
      <c r="N544" s="51" t="str">
        <f t="shared" ca="1" si="72"/>
        <v/>
      </c>
      <c r="O544" s="51" t="str">
        <f t="shared" ca="1" si="73"/>
        <v/>
      </c>
    </row>
    <row r="545" spans="1:15">
      <c r="A545" s="180" t="str">
        <f t="shared" ca="1" si="74"/>
        <v/>
      </c>
      <c r="B545" s="44" t="str">
        <f t="shared" ca="1" si="75"/>
        <v/>
      </c>
      <c r="C545" s="31" t="str">
        <f t="shared" ca="1" si="76"/>
        <v/>
      </c>
      <c r="D545" s="32" t="str">
        <f t="shared" ca="1" si="77"/>
        <v/>
      </c>
      <c r="E545" s="44" t="str">
        <f t="shared" ca="1" si="78"/>
        <v/>
      </c>
      <c r="F545" s="31" t="str">
        <f t="shared" ca="1" si="79"/>
        <v/>
      </c>
      <c r="G545" s="77" t="str">
        <f t="shared" ca="1" si="80"/>
        <v/>
      </c>
      <c r="N545" s="51" t="str">
        <f t="shared" ca="1" si="72"/>
        <v/>
      </c>
      <c r="O545" s="51" t="str">
        <f t="shared" ca="1" si="73"/>
        <v/>
      </c>
    </row>
    <row r="546" spans="1:15">
      <c r="A546" s="180" t="str">
        <f t="shared" ca="1" si="74"/>
        <v/>
      </c>
      <c r="B546" s="44" t="str">
        <f t="shared" ca="1" si="75"/>
        <v/>
      </c>
      <c r="C546" s="31" t="str">
        <f t="shared" ca="1" si="76"/>
        <v/>
      </c>
      <c r="D546" s="32" t="str">
        <f t="shared" ca="1" si="77"/>
        <v/>
      </c>
      <c r="E546" s="44" t="str">
        <f t="shared" ca="1" si="78"/>
        <v/>
      </c>
      <c r="F546" s="31" t="str">
        <f t="shared" ca="1" si="79"/>
        <v/>
      </c>
      <c r="G546" s="77" t="str">
        <f t="shared" ca="1" si="80"/>
        <v/>
      </c>
      <c r="N546" s="51" t="str">
        <f t="shared" ca="1" si="72"/>
        <v/>
      </c>
      <c r="O546" s="51" t="str">
        <f t="shared" ca="1" si="73"/>
        <v/>
      </c>
    </row>
    <row r="547" spans="1:15">
      <c r="A547" s="180" t="str">
        <f t="shared" ca="1" si="74"/>
        <v/>
      </c>
      <c r="B547" s="44" t="str">
        <f t="shared" ca="1" si="75"/>
        <v/>
      </c>
      <c r="C547" s="31" t="str">
        <f t="shared" ca="1" si="76"/>
        <v/>
      </c>
      <c r="D547" s="32" t="str">
        <f t="shared" ca="1" si="77"/>
        <v/>
      </c>
      <c r="E547" s="44" t="str">
        <f t="shared" ca="1" si="78"/>
        <v/>
      </c>
      <c r="F547" s="31" t="str">
        <f t="shared" ca="1" si="79"/>
        <v/>
      </c>
      <c r="G547" s="77" t="str">
        <f t="shared" ca="1" si="80"/>
        <v/>
      </c>
      <c r="N547" s="51" t="str">
        <f t="shared" ca="1" si="72"/>
        <v/>
      </c>
      <c r="O547" s="51" t="str">
        <f t="shared" ca="1" si="73"/>
        <v/>
      </c>
    </row>
    <row r="548" spans="1:15">
      <c r="A548" s="180" t="str">
        <f t="shared" ca="1" si="74"/>
        <v/>
      </c>
      <c r="B548" s="44" t="str">
        <f t="shared" ca="1" si="75"/>
        <v/>
      </c>
      <c r="C548" s="31" t="str">
        <f t="shared" ca="1" si="76"/>
        <v/>
      </c>
      <c r="D548" s="32" t="str">
        <f t="shared" ca="1" si="77"/>
        <v/>
      </c>
      <c r="E548" s="44" t="str">
        <f t="shared" ca="1" si="78"/>
        <v/>
      </c>
      <c r="F548" s="31" t="str">
        <f t="shared" ca="1" si="79"/>
        <v/>
      </c>
      <c r="G548" s="77" t="str">
        <f t="shared" ca="1" si="80"/>
        <v/>
      </c>
      <c r="N548" s="51" t="str">
        <f t="shared" ca="1" si="72"/>
        <v/>
      </c>
      <c r="O548" s="51" t="str">
        <f t="shared" ca="1" si="73"/>
        <v/>
      </c>
    </row>
    <row r="549" spans="1:15">
      <c r="A549" s="180" t="str">
        <f t="shared" ca="1" si="74"/>
        <v/>
      </c>
      <c r="B549" s="44" t="str">
        <f t="shared" ca="1" si="75"/>
        <v/>
      </c>
      <c r="C549" s="31" t="str">
        <f t="shared" ca="1" si="76"/>
        <v/>
      </c>
      <c r="D549" s="32" t="str">
        <f t="shared" ca="1" si="77"/>
        <v/>
      </c>
      <c r="E549" s="44" t="str">
        <f t="shared" ca="1" si="78"/>
        <v/>
      </c>
      <c r="F549" s="31" t="str">
        <f t="shared" ca="1" si="79"/>
        <v/>
      </c>
      <c r="G549" s="77" t="str">
        <f t="shared" ca="1" si="80"/>
        <v/>
      </c>
      <c r="N549" s="51" t="str">
        <f t="shared" ca="1" si="72"/>
        <v/>
      </c>
      <c r="O549" s="51" t="str">
        <f t="shared" ca="1" si="73"/>
        <v/>
      </c>
    </row>
    <row r="550" spans="1:15">
      <c r="A550" s="180" t="str">
        <f t="shared" ca="1" si="74"/>
        <v/>
      </c>
      <c r="B550" s="44" t="str">
        <f t="shared" ca="1" si="75"/>
        <v/>
      </c>
      <c r="C550" s="31" t="str">
        <f t="shared" ca="1" si="76"/>
        <v/>
      </c>
      <c r="D550" s="32" t="str">
        <f t="shared" ca="1" si="77"/>
        <v/>
      </c>
      <c r="E550" s="44" t="str">
        <f t="shared" ca="1" si="78"/>
        <v/>
      </c>
      <c r="F550" s="31" t="str">
        <f t="shared" ca="1" si="79"/>
        <v/>
      </c>
      <c r="G550" s="77" t="str">
        <f t="shared" ca="1" si="80"/>
        <v/>
      </c>
      <c r="N550" s="51" t="str">
        <f t="shared" ca="1" si="72"/>
        <v/>
      </c>
      <c r="O550" s="51" t="str">
        <f t="shared" ca="1" si="73"/>
        <v/>
      </c>
    </row>
    <row r="551" spans="1:15">
      <c r="A551" s="180" t="str">
        <f t="shared" ca="1" si="74"/>
        <v/>
      </c>
      <c r="B551" s="44" t="str">
        <f t="shared" ca="1" si="75"/>
        <v/>
      </c>
      <c r="C551" s="31" t="str">
        <f t="shared" ca="1" si="76"/>
        <v/>
      </c>
      <c r="D551" s="32" t="str">
        <f t="shared" ca="1" si="77"/>
        <v/>
      </c>
      <c r="E551" s="44" t="str">
        <f t="shared" ca="1" si="78"/>
        <v/>
      </c>
      <c r="F551" s="31" t="str">
        <f t="shared" ca="1" si="79"/>
        <v/>
      </c>
      <c r="G551" s="77" t="str">
        <f t="shared" ca="1" si="80"/>
        <v/>
      </c>
      <c r="N551" s="51" t="str">
        <f t="shared" ca="1" si="72"/>
        <v/>
      </c>
      <c r="O551" s="51" t="str">
        <f t="shared" ca="1" si="73"/>
        <v/>
      </c>
    </row>
    <row r="552" spans="1:15">
      <c r="A552" s="180" t="str">
        <f t="shared" ca="1" si="74"/>
        <v/>
      </c>
      <c r="B552" s="44" t="str">
        <f t="shared" ca="1" si="75"/>
        <v/>
      </c>
      <c r="C552" s="31" t="str">
        <f t="shared" ca="1" si="76"/>
        <v/>
      </c>
      <c r="D552" s="32" t="str">
        <f t="shared" ca="1" si="77"/>
        <v/>
      </c>
      <c r="E552" s="44" t="str">
        <f t="shared" ca="1" si="78"/>
        <v/>
      </c>
      <c r="F552" s="31" t="str">
        <f t="shared" ca="1" si="79"/>
        <v/>
      </c>
      <c r="G552" s="77" t="str">
        <f t="shared" ca="1" si="80"/>
        <v/>
      </c>
      <c r="N552" s="51" t="str">
        <f t="shared" ca="1" si="72"/>
        <v/>
      </c>
      <c r="O552" s="51" t="str">
        <f t="shared" ca="1" si="73"/>
        <v/>
      </c>
    </row>
    <row r="553" spans="1:15">
      <c r="A553" s="180" t="str">
        <f t="shared" ca="1" si="74"/>
        <v/>
      </c>
      <c r="B553" s="44" t="str">
        <f t="shared" ca="1" si="75"/>
        <v/>
      </c>
      <c r="C553" s="31" t="str">
        <f t="shared" ca="1" si="76"/>
        <v/>
      </c>
      <c r="D553" s="32" t="str">
        <f t="shared" ca="1" si="77"/>
        <v/>
      </c>
      <c r="E553" s="44" t="str">
        <f t="shared" ca="1" si="78"/>
        <v/>
      </c>
      <c r="F553" s="31" t="str">
        <f t="shared" ca="1" si="79"/>
        <v/>
      </c>
      <c r="G553" s="77" t="str">
        <f t="shared" ca="1" si="80"/>
        <v/>
      </c>
      <c r="N553" s="51" t="str">
        <f t="shared" ca="1" si="72"/>
        <v/>
      </c>
      <c r="O553" s="51" t="str">
        <f t="shared" ca="1" si="73"/>
        <v/>
      </c>
    </row>
    <row r="554" spans="1:15">
      <c r="A554" s="180" t="str">
        <f t="shared" ca="1" si="74"/>
        <v/>
      </c>
      <c r="B554" s="44" t="str">
        <f t="shared" ca="1" si="75"/>
        <v/>
      </c>
      <c r="C554" s="31" t="str">
        <f t="shared" ca="1" si="76"/>
        <v/>
      </c>
      <c r="D554" s="32" t="str">
        <f t="shared" ca="1" si="77"/>
        <v/>
      </c>
      <c r="E554" s="44" t="str">
        <f t="shared" ca="1" si="78"/>
        <v/>
      </c>
      <c r="F554" s="31" t="str">
        <f t="shared" ca="1" si="79"/>
        <v/>
      </c>
      <c r="G554" s="77" t="str">
        <f t="shared" ca="1" si="80"/>
        <v/>
      </c>
      <c r="N554" s="51" t="str">
        <f t="shared" ca="1" si="72"/>
        <v/>
      </c>
      <c r="O554" s="51" t="str">
        <f t="shared" ca="1" si="73"/>
        <v/>
      </c>
    </row>
    <row r="555" spans="1:15">
      <c r="A555" s="180" t="str">
        <f t="shared" ca="1" si="74"/>
        <v/>
      </c>
      <c r="B555" s="44" t="str">
        <f t="shared" ca="1" si="75"/>
        <v/>
      </c>
      <c r="C555" s="31" t="str">
        <f t="shared" ca="1" si="76"/>
        <v/>
      </c>
      <c r="D555" s="32" t="str">
        <f t="shared" ca="1" si="77"/>
        <v/>
      </c>
      <c r="E555" s="44" t="str">
        <f t="shared" ca="1" si="78"/>
        <v/>
      </c>
      <c r="F555" s="31" t="str">
        <f t="shared" ca="1" si="79"/>
        <v/>
      </c>
      <c r="G555" s="77" t="str">
        <f t="shared" ca="1" si="80"/>
        <v/>
      </c>
      <c r="N555" s="51" t="str">
        <f t="shared" ca="1" si="72"/>
        <v/>
      </c>
      <c r="O555" s="51" t="str">
        <f t="shared" ca="1" si="73"/>
        <v/>
      </c>
    </row>
    <row r="556" spans="1:15">
      <c r="A556" s="180" t="str">
        <f t="shared" ca="1" si="74"/>
        <v/>
      </c>
      <c r="B556" s="44" t="str">
        <f t="shared" ca="1" si="75"/>
        <v/>
      </c>
      <c r="C556" s="31" t="str">
        <f t="shared" ca="1" si="76"/>
        <v/>
      </c>
      <c r="D556" s="32" t="str">
        <f t="shared" ca="1" si="77"/>
        <v/>
      </c>
      <c r="E556" s="44" t="str">
        <f t="shared" ca="1" si="78"/>
        <v/>
      </c>
      <c r="F556" s="31" t="str">
        <f t="shared" ca="1" si="79"/>
        <v/>
      </c>
      <c r="G556" s="77" t="str">
        <f t="shared" ca="1" si="80"/>
        <v/>
      </c>
      <c r="N556" s="51" t="str">
        <f t="shared" ca="1" si="72"/>
        <v/>
      </c>
      <c r="O556" s="51" t="str">
        <f t="shared" ca="1" si="73"/>
        <v/>
      </c>
    </row>
    <row r="557" spans="1:15">
      <c r="A557" s="180" t="str">
        <f t="shared" ca="1" si="74"/>
        <v/>
      </c>
      <c r="B557" s="44" t="str">
        <f t="shared" ca="1" si="75"/>
        <v/>
      </c>
      <c r="C557" s="31" t="str">
        <f t="shared" ca="1" si="76"/>
        <v/>
      </c>
      <c r="D557" s="32" t="str">
        <f t="shared" ca="1" si="77"/>
        <v/>
      </c>
      <c r="E557" s="44" t="str">
        <f t="shared" ca="1" si="78"/>
        <v/>
      </c>
      <c r="F557" s="31" t="str">
        <f t="shared" ca="1" si="79"/>
        <v/>
      </c>
      <c r="G557" s="77" t="str">
        <f t="shared" ca="1" si="80"/>
        <v/>
      </c>
      <c r="N557" s="51" t="str">
        <f t="shared" ca="1" si="72"/>
        <v/>
      </c>
      <c r="O557" s="51" t="str">
        <f t="shared" ca="1" si="73"/>
        <v/>
      </c>
    </row>
    <row r="558" spans="1:15">
      <c r="A558" s="180" t="str">
        <f t="shared" ca="1" si="74"/>
        <v/>
      </c>
      <c r="B558" s="44" t="str">
        <f t="shared" ca="1" si="75"/>
        <v/>
      </c>
      <c r="C558" s="31" t="str">
        <f t="shared" ca="1" si="76"/>
        <v/>
      </c>
      <c r="D558" s="32" t="str">
        <f t="shared" ca="1" si="77"/>
        <v/>
      </c>
      <c r="E558" s="44" t="str">
        <f t="shared" ca="1" si="78"/>
        <v/>
      </c>
      <c r="F558" s="31" t="str">
        <f t="shared" ca="1" si="79"/>
        <v/>
      </c>
      <c r="G558" s="77" t="str">
        <f t="shared" ca="1" si="80"/>
        <v/>
      </c>
      <c r="N558" s="51" t="str">
        <f t="shared" ca="1" si="72"/>
        <v/>
      </c>
      <c r="O558" s="51" t="str">
        <f t="shared" ca="1" si="73"/>
        <v/>
      </c>
    </row>
    <row r="559" spans="1:15">
      <c r="A559" s="180" t="str">
        <f t="shared" ca="1" si="74"/>
        <v/>
      </c>
      <c r="B559" s="44" t="str">
        <f t="shared" ca="1" si="75"/>
        <v/>
      </c>
      <c r="C559" s="31" t="str">
        <f t="shared" ca="1" si="76"/>
        <v/>
      </c>
      <c r="D559" s="32" t="str">
        <f t="shared" ca="1" si="77"/>
        <v/>
      </c>
      <c r="E559" s="44" t="str">
        <f t="shared" ca="1" si="78"/>
        <v/>
      </c>
      <c r="F559" s="31" t="str">
        <f t="shared" ca="1" si="79"/>
        <v/>
      </c>
      <c r="G559" s="77" t="str">
        <f t="shared" ca="1" si="80"/>
        <v/>
      </c>
      <c r="N559" s="51" t="str">
        <f t="shared" ca="1" si="72"/>
        <v/>
      </c>
      <c r="O559" s="51" t="str">
        <f t="shared" ca="1" si="73"/>
        <v/>
      </c>
    </row>
    <row r="560" spans="1:15">
      <c r="A560" s="180" t="str">
        <f t="shared" ca="1" si="74"/>
        <v/>
      </c>
      <c r="B560" s="44" t="str">
        <f t="shared" ca="1" si="75"/>
        <v/>
      </c>
      <c r="C560" s="31" t="str">
        <f t="shared" ca="1" si="76"/>
        <v/>
      </c>
      <c r="D560" s="32" t="str">
        <f t="shared" ca="1" si="77"/>
        <v/>
      </c>
      <c r="E560" s="44" t="str">
        <f t="shared" ca="1" si="78"/>
        <v/>
      </c>
      <c r="F560" s="31" t="str">
        <f t="shared" ca="1" si="79"/>
        <v/>
      </c>
      <c r="G560" s="77" t="str">
        <f t="shared" ca="1" si="80"/>
        <v/>
      </c>
      <c r="N560" s="51" t="str">
        <f t="shared" ca="1" si="72"/>
        <v/>
      </c>
      <c r="O560" s="51" t="str">
        <f t="shared" ca="1" si="73"/>
        <v/>
      </c>
    </row>
    <row r="561" spans="1:15">
      <c r="A561" s="180" t="str">
        <f t="shared" ca="1" si="74"/>
        <v/>
      </c>
      <c r="B561" s="44" t="str">
        <f t="shared" ca="1" si="75"/>
        <v/>
      </c>
      <c r="C561" s="31" t="str">
        <f t="shared" ca="1" si="76"/>
        <v/>
      </c>
      <c r="D561" s="32" t="str">
        <f t="shared" ca="1" si="77"/>
        <v/>
      </c>
      <c r="E561" s="44" t="str">
        <f t="shared" ca="1" si="78"/>
        <v/>
      </c>
      <c r="F561" s="31" t="str">
        <f t="shared" ca="1" si="79"/>
        <v/>
      </c>
      <c r="G561" s="77" t="str">
        <f t="shared" ca="1" si="80"/>
        <v/>
      </c>
      <c r="N561" s="51" t="str">
        <f t="shared" ca="1" si="72"/>
        <v/>
      </c>
      <c r="O561" s="51" t="str">
        <f t="shared" ca="1" si="73"/>
        <v/>
      </c>
    </row>
    <row r="562" spans="1:15">
      <c r="A562" s="180" t="str">
        <f t="shared" ca="1" si="74"/>
        <v/>
      </c>
      <c r="B562" s="44" t="str">
        <f t="shared" ca="1" si="75"/>
        <v/>
      </c>
      <c r="C562" s="31" t="str">
        <f t="shared" ca="1" si="76"/>
        <v/>
      </c>
      <c r="D562" s="32" t="str">
        <f t="shared" ca="1" si="77"/>
        <v/>
      </c>
      <c r="E562" s="44" t="str">
        <f t="shared" ca="1" si="78"/>
        <v/>
      </c>
      <c r="F562" s="31" t="str">
        <f t="shared" ca="1" si="79"/>
        <v/>
      </c>
      <c r="G562" s="77" t="str">
        <f t="shared" ca="1" si="80"/>
        <v/>
      </c>
      <c r="N562" s="51" t="str">
        <f t="shared" ca="1" si="72"/>
        <v/>
      </c>
      <c r="O562" s="51" t="str">
        <f t="shared" ca="1" si="73"/>
        <v/>
      </c>
    </row>
    <row r="563" spans="1:15">
      <c r="A563" s="180" t="str">
        <f t="shared" ca="1" si="74"/>
        <v/>
      </c>
      <c r="B563" s="44" t="str">
        <f t="shared" ca="1" si="75"/>
        <v/>
      </c>
      <c r="C563" s="31" t="str">
        <f t="shared" ca="1" si="76"/>
        <v/>
      </c>
      <c r="D563" s="32" t="str">
        <f t="shared" ca="1" si="77"/>
        <v/>
      </c>
      <c r="E563" s="44" t="str">
        <f t="shared" ca="1" si="78"/>
        <v/>
      </c>
      <c r="F563" s="31" t="str">
        <f t="shared" ca="1" si="79"/>
        <v/>
      </c>
      <c r="G563" s="77" t="str">
        <f t="shared" ca="1" si="80"/>
        <v/>
      </c>
      <c r="N563" s="51" t="str">
        <f t="shared" ca="1" si="72"/>
        <v/>
      </c>
      <c r="O563" s="51" t="str">
        <f t="shared" ca="1" si="73"/>
        <v/>
      </c>
    </row>
    <row r="564" spans="1:15">
      <c r="A564" s="180" t="str">
        <f t="shared" ca="1" si="74"/>
        <v/>
      </c>
      <c r="B564" s="44" t="str">
        <f t="shared" ca="1" si="75"/>
        <v/>
      </c>
      <c r="C564" s="31" t="str">
        <f t="shared" ca="1" si="76"/>
        <v/>
      </c>
      <c r="D564" s="32" t="str">
        <f t="shared" ca="1" si="77"/>
        <v/>
      </c>
      <c r="E564" s="44" t="str">
        <f t="shared" ca="1" si="78"/>
        <v/>
      </c>
      <c r="F564" s="31" t="str">
        <f t="shared" ca="1" si="79"/>
        <v/>
      </c>
      <c r="G564" s="77" t="str">
        <f t="shared" ca="1" si="80"/>
        <v/>
      </c>
      <c r="N564" s="51" t="str">
        <f t="shared" ca="1" si="72"/>
        <v/>
      </c>
      <c r="O564" s="51" t="str">
        <f t="shared" ca="1" si="73"/>
        <v/>
      </c>
    </row>
    <row r="565" spans="1:15">
      <c r="A565" s="180" t="str">
        <f t="shared" ca="1" si="74"/>
        <v/>
      </c>
      <c r="B565" s="44" t="str">
        <f t="shared" ca="1" si="75"/>
        <v/>
      </c>
      <c r="C565" s="31" t="str">
        <f t="shared" ca="1" si="76"/>
        <v/>
      </c>
      <c r="D565" s="32" t="str">
        <f t="shared" ca="1" si="77"/>
        <v/>
      </c>
      <c r="E565" s="44" t="str">
        <f t="shared" ca="1" si="78"/>
        <v/>
      </c>
      <c r="F565" s="31" t="str">
        <f t="shared" ca="1" si="79"/>
        <v/>
      </c>
      <c r="G565" s="77" t="str">
        <f t="shared" ca="1" si="80"/>
        <v/>
      </c>
      <c r="N565" s="51" t="str">
        <f t="shared" ca="1" si="72"/>
        <v/>
      </c>
      <c r="O565" s="51" t="str">
        <f t="shared" ca="1" si="73"/>
        <v/>
      </c>
    </row>
    <row r="566" spans="1:15">
      <c r="A566" s="180" t="str">
        <f t="shared" ca="1" si="74"/>
        <v/>
      </c>
      <c r="B566" s="44" t="str">
        <f t="shared" ca="1" si="75"/>
        <v/>
      </c>
      <c r="C566" s="31" t="str">
        <f t="shared" ca="1" si="76"/>
        <v/>
      </c>
      <c r="D566" s="32" t="str">
        <f t="shared" ca="1" si="77"/>
        <v/>
      </c>
      <c r="E566" s="44" t="str">
        <f t="shared" ca="1" si="78"/>
        <v/>
      </c>
      <c r="F566" s="31" t="str">
        <f t="shared" ca="1" si="79"/>
        <v/>
      </c>
      <c r="G566" s="77" t="str">
        <f t="shared" ca="1" si="80"/>
        <v/>
      </c>
      <c r="N566" s="51" t="str">
        <f t="shared" ca="1" si="72"/>
        <v/>
      </c>
      <c r="O566" s="51" t="str">
        <f t="shared" ca="1" si="73"/>
        <v/>
      </c>
    </row>
    <row r="567" spans="1:15">
      <c r="A567" s="180" t="str">
        <f t="shared" ca="1" si="74"/>
        <v/>
      </c>
      <c r="B567" s="44" t="str">
        <f t="shared" ca="1" si="75"/>
        <v/>
      </c>
      <c r="C567" s="31" t="str">
        <f t="shared" ca="1" si="76"/>
        <v/>
      </c>
      <c r="D567" s="32" t="str">
        <f t="shared" ca="1" si="77"/>
        <v/>
      </c>
      <c r="E567" s="44" t="str">
        <f t="shared" ca="1" si="78"/>
        <v/>
      </c>
      <c r="F567" s="31" t="str">
        <f t="shared" ca="1" si="79"/>
        <v/>
      </c>
      <c r="G567" s="77" t="str">
        <f t="shared" ca="1" si="80"/>
        <v/>
      </c>
      <c r="N567" s="51" t="str">
        <f t="shared" ca="1" si="72"/>
        <v/>
      </c>
      <c r="O567" s="51" t="str">
        <f t="shared" ca="1" si="73"/>
        <v/>
      </c>
    </row>
    <row r="568" spans="1:15">
      <c r="A568" s="180" t="str">
        <f t="shared" ca="1" si="74"/>
        <v/>
      </c>
      <c r="B568" s="44" t="str">
        <f t="shared" ca="1" si="75"/>
        <v/>
      </c>
      <c r="C568" s="31" t="str">
        <f t="shared" ca="1" si="76"/>
        <v/>
      </c>
      <c r="D568" s="32" t="str">
        <f t="shared" ca="1" si="77"/>
        <v/>
      </c>
      <c r="E568" s="44" t="str">
        <f t="shared" ca="1" si="78"/>
        <v/>
      </c>
      <c r="F568" s="31" t="str">
        <f t="shared" ca="1" si="79"/>
        <v/>
      </c>
      <c r="G568" s="77" t="str">
        <f t="shared" ca="1" si="80"/>
        <v/>
      </c>
      <c r="N568" s="51" t="str">
        <f t="shared" ca="1" si="72"/>
        <v/>
      </c>
      <c r="O568" s="51" t="str">
        <f t="shared" ca="1" si="73"/>
        <v/>
      </c>
    </row>
    <row r="569" spans="1:15">
      <c r="A569" s="180" t="str">
        <f t="shared" ca="1" si="74"/>
        <v/>
      </c>
      <c r="B569" s="44" t="str">
        <f t="shared" ca="1" si="75"/>
        <v/>
      </c>
      <c r="C569" s="31" t="str">
        <f t="shared" ca="1" si="76"/>
        <v/>
      </c>
      <c r="D569" s="32" t="str">
        <f t="shared" ca="1" si="77"/>
        <v/>
      </c>
      <c r="E569" s="44" t="str">
        <f t="shared" ca="1" si="78"/>
        <v/>
      </c>
      <c r="F569" s="31" t="str">
        <f t="shared" ca="1" si="79"/>
        <v/>
      </c>
      <c r="G569" s="77" t="str">
        <f t="shared" ca="1" si="80"/>
        <v/>
      </c>
      <c r="N569" s="51" t="str">
        <f t="shared" ca="1" si="72"/>
        <v/>
      </c>
      <c r="O569" s="51" t="str">
        <f t="shared" ca="1" si="73"/>
        <v/>
      </c>
    </row>
    <row r="570" spans="1:15">
      <c r="A570" s="180" t="str">
        <f t="shared" ca="1" si="74"/>
        <v/>
      </c>
      <c r="B570" s="44" t="str">
        <f t="shared" ca="1" si="75"/>
        <v/>
      </c>
      <c r="C570" s="31" t="str">
        <f t="shared" ca="1" si="76"/>
        <v/>
      </c>
      <c r="D570" s="32" t="str">
        <f t="shared" ca="1" si="77"/>
        <v/>
      </c>
      <c r="E570" s="44" t="str">
        <f t="shared" ca="1" si="78"/>
        <v/>
      </c>
      <c r="F570" s="31" t="str">
        <f t="shared" ca="1" si="79"/>
        <v/>
      </c>
      <c r="G570" s="77" t="str">
        <f t="shared" ca="1" si="80"/>
        <v/>
      </c>
      <c r="N570" s="51" t="str">
        <f t="shared" ca="1" si="72"/>
        <v/>
      </c>
      <c r="O570" s="51" t="str">
        <f t="shared" ca="1" si="73"/>
        <v/>
      </c>
    </row>
    <row r="571" spans="1:15">
      <c r="A571" s="180" t="str">
        <f t="shared" ca="1" si="74"/>
        <v/>
      </c>
      <c r="B571" s="44" t="str">
        <f t="shared" ca="1" si="75"/>
        <v/>
      </c>
      <c r="C571" s="31" t="str">
        <f t="shared" ca="1" si="76"/>
        <v/>
      </c>
      <c r="D571" s="32" t="str">
        <f t="shared" ca="1" si="77"/>
        <v/>
      </c>
      <c r="E571" s="44" t="str">
        <f t="shared" ca="1" si="78"/>
        <v/>
      </c>
      <c r="F571" s="31" t="str">
        <f t="shared" ca="1" si="79"/>
        <v/>
      </c>
      <c r="G571" s="77" t="str">
        <f t="shared" ca="1" si="80"/>
        <v/>
      </c>
      <c r="N571" s="51" t="str">
        <f t="shared" ca="1" si="72"/>
        <v/>
      </c>
      <c r="O571" s="51" t="str">
        <f t="shared" ca="1" si="73"/>
        <v/>
      </c>
    </row>
    <row r="572" spans="1:15">
      <c r="A572" s="180" t="str">
        <f t="shared" ca="1" si="74"/>
        <v/>
      </c>
      <c r="B572" s="44" t="str">
        <f t="shared" ca="1" si="75"/>
        <v/>
      </c>
      <c r="C572" s="31" t="str">
        <f t="shared" ca="1" si="76"/>
        <v/>
      </c>
      <c r="D572" s="32" t="str">
        <f t="shared" ca="1" si="77"/>
        <v/>
      </c>
      <c r="E572" s="44" t="str">
        <f t="shared" ca="1" si="78"/>
        <v/>
      </c>
      <c r="F572" s="31" t="str">
        <f t="shared" ca="1" si="79"/>
        <v/>
      </c>
      <c r="G572" s="77" t="str">
        <f t="shared" ca="1" si="80"/>
        <v/>
      </c>
      <c r="N572" s="51" t="str">
        <f t="shared" ca="1" si="72"/>
        <v/>
      </c>
      <c r="O572" s="51" t="str">
        <f t="shared" ca="1" si="73"/>
        <v/>
      </c>
    </row>
    <row r="573" spans="1:15">
      <c r="A573" s="180" t="str">
        <f t="shared" ca="1" si="74"/>
        <v/>
      </c>
      <c r="B573" s="44" t="str">
        <f t="shared" ca="1" si="75"/>
        <v/>
      </c>
      <c r="C573" s="31" t="str">
        <f t="shared" ca="1" si="76"/>
        <v/>
      </c>
      <c r="D573" s="32" t="str">
        <f t="shared" ca="1" si="77"/>
        <v/>
      </c>
      <c r="E573" s="44" t="str">
        <f t="shared" ca="1" si="78"/>
        <v/>
      </c>
      <c r="F573" s="31" t="str">
        <f t="shared" ca="1" si="79"/>
        <v/>
      </c>
      <c r="G573" s="77" t="str">
        <f t="shared" ca="1" si="80"/>
        <v/>
      </c>
      <c r="N573" s="51" t="str">
        <f t="shared" ca="1" si="72"/>
        <v/>
      </c>
      <c r="O573" s="51" t="str">
        <f t="shared" ca="1" si="73"/>
        <v/>
      </c>
    </row>
    <row r="574" spans="1:15">
      <c r="A574" s="180" t="str">
        <f t="shared" ca="1" si="74"/>
        <v/>
      </c>
      <c r="B574" s="44" t="str">
        <f t="shared" ca="1" si="75"/>
        <v/>
      </c>
      <c r="C574" s="31" t="str">
        <f t="shared" ca="1" si="76"/>
        <v/>
      </c>
      <c r="D574" s="32" t="str">
        <f t="shared" ca="1" si="77"/>
        <v/>
      </c>
      <c r="E574" s="44" t="str">
        <f t="shared" ca="1" si="78"/>
        <v/>
      </c>
      <c r="F574" s="31" t="str">
        <f t="shared" ca="1" si="79"/>
        <v/>
      </c>
      <c r="G574" s="77" t="str">
        <f t="shared" ca="1" si="80"/>
        <v/>
      </c>
      <c r="N574" s="51" t="str">
        <f t="shared" ca="1" si="72"/>
        <v/>
      </c>
      <c r="O574" s="51" t="str">
        <f t="shared" ca="1" si="73"/>
        <v/>
      </c>
    </row>
    <row r="575" spans="1:15">
      <c r="A575" s="180" t="str">
        <f t="shared" ca="1" si="74"/>
        <v/>
      </c>
      <c r="B575" s="44" t="str">
        <f t="shared" ca="1" si="75"/>
        <v/>
      </c>
      <c r="C575" s="31" t="str">
        <f t="shared" ca="1" si="76"/>
        <v/>
      </c>
      <c r="D575" s="32" t="str">
        <f t="shared" ca="1" si="77"/>
        <v/>
      </c>
      <c r="E575" s="44" t="str">
        <f t="shared" ca="1" si="78"/>
        <v/>
      </c>
      <c r="F575" s="31" t="str">
        <f t="shared" ca="1" si="79"/>
        <v/>
      </c>
      <c r="G575" s="77" t="str">
        <f t="shared" ca="1" si="80"/>
        <v/>
      </c>
      <c r="N575" s="51" t="str">
        <f t="shared" ca="1" si="72"/>
        <v/>
      </c>
      <c r="O575" s="51" t="str">
        <f t="shared" ca="1" si="73"/>
        <v/>
      </c>
    </row>
    <row r="576" spans="1:15">
      <c r="A576" s="180" t="str">
        <f t="shared" ca="1" si="74"/>
        <v/>
      </c>
      <c r="B576" s="44" t="str">
        <f t="shared" ca="1" si="75"/>
        <v/>
      </c>
      <c r="C576" s="31" t="str">
        <f t="shared" ca="1" si="76"/>
        <v/>
      </c>
      <c r="D576" s="32" t="str">
        <f t="shared" ca="1" si="77"/>
        <v/>
      </c>
      <c r="E576" s="44" t="str">
        <f t="shared" ca="1" si="78"/>
        <v/>
      </c>
      <c r="F576" s="31" t="str">
        <f t="shared" ca="1" si="79"/>
        <v/>
      </c>
      <c r="G576" s="77" t="str">
        <f t="shared" ca="1" si="80"/>
        <v/>
      </c>
      <c r="N576" s="51" t="str">
        <f t="shared" ca="1" si="72"/>
        <v/>
      </c>
      <c r="O576" s="51" t="str">
        <f t="shared" ca="1" si="73"/>
        <v/>
      </c>
    </row>
    <row r="577" spans="1:15">
      <c r="A577" s="180" t="str">
        <f t="shared" ca="1" si="74"/>
        <v/>
      </c>
      <c r="B577" s="44" t="str">
        <f t="shared" ca="1" si="75"/>
        <v/>
      </c>
      <c r="C577" s="31" t="str">
        <f t="shared" ca="1" si="76"/>
        <v/>
      </c>
      <c r="D577" s="32" t="str">
        <f t="shared" ca="1" si="77"/>
        <v/>
      </c>
      <c r="E577" s="44" t="str">
        <f t="shared" ca="1" si="78"/>
        <v/>
      </c>
      <c r="F577" s="31" t="str">
        <f t="shared" ca="1" si="79"/>
        <v/>
      </c>
      <c r="G577" s="77" t="str">
        <f t="shared" ca="1" si="80"/>
        <v/>
      </c>
      <c r="N577" s="51" t="str">
        <f t="shared" ca="1" si="72"/>
        <v/>
      </c>
      <c r="O577" s="51" t="str">
        <f t="shared" ca="1" si="73"/>
        <v/>
      </c>
    </row>
    <row r="578" spans="1:15">
      <c r="A578" s="180" t="str">
        <f t="shared" ca="1" si="74"/>
        <v/>
      </c>
      <c r="B578" s="44" t="str">
        <f t="shared" ca="1" si="75"/>
        <v/>
      </c>
      <c r="C578" s="31" t="str">
        <f t="shared" ca="1" si="76"/>
        <v/>
      </c>
      <c r="D578" s="32" t="str">
        <f t="shared" ca="1" si="77"/>
        <v/>
      </c>
      <c r="E578" s="44" t="str">
        <f t="shared" ca="1" si="78"/>
        <v/>
      </c>
      <c r="F578" s="31" t="str">
        <f t="shared" ca="1" si="79"/>
        <v/>
      </c>
      <c r="G578" s="77" t="str">
        <f t="shared" ca="1" si="80"/>
        <v/>
      </c>
      <c r="N578" s="51" t="str">
        <f t="shared" ca="1" si="72"/>
        <v/>
      </c>
      <c r="O578" s="51" t="str">
        <f t="shared" ca="1" si="73"/>
        <v/>
      </c>
    </row>
    <row r="579" spans="1:15">
      <c r="A579" s="180" t="str">
        <f t="shared" ca="1" si="74"/>
        <v/>
      </c>
      <c r="B579" s="44" t="str">
        <f t="shared" ca="1" si="75"/>
        <v/>
      </c>
      <c r="C579" s="31" t="str">
        <f t="shared" ca="1" si="76"/>
        <v/>
      </c>
      <c r="D579" s="32" t="str">
        <f t="shared" ca="1" si="77"/>
        <v/>
      </c>
      <c r="E579" s="44" t="str">
        <f t="shared" ca="1" si="78"/>
        <v/>
      </c>
      <c r="F579" s="31" t="str">
        <f t="shared" ca="1" si="79"/>
        <v/>
      </c>
      <c r="G579" s="77" t="str">
        <f t="shared" ca="1" si="80"/>
        <v/>
      </c>
      <c r="N579" s="51" t="str">
        <f t="shared" ca="1" si="72"/>
        <v/>
      </c>
      <c r="O579" s="51" t="str">
        <f t="shared" ca="1" si="73"/>
        <v/>
      </c>
    </row>
    <row r="580" spans="1:15">
      <c r="A580" s="180" t="str">
        <f t="shared" ca="1" si="74"/>
        <v/>
      </c>
      <c r="B580" s="44" t="str">
        <f t="shared" ca="1" si="75"/>
        <v/>
      </c>
      <c r="C580" s="31" t="str">
        <f t="shared" ca="1" si="76"/>
        <v/>
      </c>
      <c r="D580" s="32" t="str">
        <f t="shared" ca="1" si="77"/>
        <v/>
      </c>
      <c r="E580" s="44" t="str">
        <f t="shared" ca="1" si="78"/>
        <v/>
      </c>
      <c r="F580" s="31" t="str">
        <f t="shared" ca="1" si="79"/>
        <v/>
      </c>
      <c r="G580" s="77" t="str">
        <f t="shared" ca="1" si="80"/>
        <v/>
      </c>
      <c r="N580" s="51" t="str">
        <f t="shared" ref="N580:N643" ca="1" si="81">IF(COUNTIF(L:L,J580),J580,"")</f>
        <v/>
      </c>
      <c r="O580" s="51" t="str">
        <f t="shared" ref="O580:O643" ca="1" si="82">IF(N580&gt;$A$14,N580,"")</f>
        <v/>
      </c>
    </row>
    <row r="581" spans="1:15">
      <c r="A581" s="180" t="str">
        <f t="shared" ca="1" si="74"/>
        <v/>
      </c>
      <c r="B581" s="44" t="str">
        <f t="shared" ca="1" si="75"/>
        <v/>
      </c>
      <c r="C581" s="31" t="str">
        <f t="shared" ca="1" si="76"/>
        <v/>
      </c>
      <c r="D581" s="32" t="str">
        <f t="shared" ca="1" si="77"/>
        <v/>
      </c>
      <c r="E581" s="44" t="str">
        <f t="shared" ca="1" si="78"/>
        <v/>
      </c>
      <c r="F581" s="31" t="str">
        <f t="shared" ca="1" si="79"/>
        <v/>
      </c>
      <c r="G581" s="77" t="str">
        <f t="shared" ca="1" si="80"/>
        <v/>
      </c>
      <c r="N581" s="51" t="str">
        <f t="shared" ca="1" si="81"/>
        <v/>
      </c>
      <c r="O581" s="51" t="str">
        <f t="shared" ca="1" si="82"/>
        <v/>
      </c>
    </row>
    <row r="582" spans="1:15">
      <c r="A582" s="180" t="str">
        <f t="shared" ca="1" si="74"/>
        <v/>
      </c>
      <c r="B582" s="44" t="str">
        <f t="shared" ca="1" si="75"/>
        <v/>
      </c>
      <c r="C582" s="31" t="str">
        <f t="shared" ca="1" si="76"/>
        <v/>
      </c>
      <c r="D582" s="32" t="str">
        <f t="shared" ca="1" si="77"/>
        <v/>
      </c>
      <c r="E582" s="44" t="str">
        <f t="shared" ca="1" si="78"/>
        <v/>
      </c>
      <c r="F582" s="31" t="str">
        <f t="shared" ca="1" si="79"/>
        <v/>
      </c>
      <c r="G582" s="77" t="str">
        <f t="shared" ca="1" si="80"/>
        <v/>
      </c>
      <c r="N582" s="51" t="str">
        <f t="shared" ca="1" si="81"/>
        <v/>
      </c>
      <c r="O582" s="51" t="str">
        <f t="shared" ca="1" si="82"/>
        <v/>
      </c>
    </row>
    <row r="583" spans="1:15">
      <c r="A583" s="180" t="str">
        <f t="shared" ca="1" si="74"/>
        <v/>
      </c>
      <c r="B583" s="44" t="str">
        <f t="shared" ca="1" si="75"/>
        <v/>
      </c>
      <c r="C583" s="31" t="str">
        <f t="shared" ca="1" si="76"/>
        <v/>
      </c>
      <c r="D583" s="32" t="str">
        <f t="shared" ca="1" si="77"/>
        <v/>
      </c>
      <c r="E583" s="44" t="str">
        <f t="shared" ca="1" si="78"/>
        <v/>
      </c>
      <c r="F583" s="31" t="str">
        <f t="shared" ca="1" si="79"/>
        <v/>
      </c>
      <c r="G583" s="77" t="str">
        <f t="shared" ca="1" si="80"/>
        <v/>
      </c>
      <c r="N583" s="51" t="str">
        <f t="shared" ca="1" si="81"/>
        <v/>
      </c>
      <c r="O583" s="51" t="str">
        <f t="shared" ca="1" si="82"/>
        <v/>
      </c>
    </row>
    <row r="584" spans="1:15">
      <c r="A584" s="180" t="str">
        <f t="shared" ca="1" si="74"/>
        <v/>
      </c>
      <c r="B584" s="44" t="str">
        <f t="shared" ca="1" si="75"/>
        <v/>
      </c>
      <c r="C584" s="31" t="str">
        <f t="shared" ca="1" si="76"/>
        <v/>
      </c>
      <c r="D584" s="32" t="str">
        <f t="shared" ca="1" si="77"/>
        <v/>
      </c>
      <c r="E584" s="44" t="str">
        <f t="shared" ca="1" si="78"/>
        <v/>
      </c>
      <c r="F584" s="31" t="str">
        <f t="shared" ca="1" si="79"/>
        <v/>
      </c>
      <c r="G584" s="77" t="str">
        <f t="shared" ca="1" si="80"/>
        <v/>
      </c>
      <c r="N584" s="51" t="str">
        <f t="shared" ca="1" si="81"/>
        <v/>
      </c>
      <c r="O584" s="51" t="str">
        <f t="shared" ca="1" si="82"/>
        <v/>
      </c>
    </row>
    <row r="585" spans="1:15">
      <c r="A585" s="180" t="str">
        <f t="shared" ca="1" si="74"/>
        <v/>
      </c>
      <c r="B585" s="44" t="str">
        <f t="shared" ca="1" si="75"/>
        <v/>
      </c>
      <c r="C585" s="31" t="str">
        <f t="shared" ca="1" si="76"/>
        <v/>
      </c>
      <c r="D585" s="32" t="str">
        <f t="shared" ca="1" si="77"/>
        <v/>
      </c>
      <c r="E585" s="44" t="str">
        <f t="shared" ca="1" si="78"/>
        <v/>
      </c>
      <c r="F585" s="31" t="str">
        <f t="shared" ca="1" si="79"/>
        <v/>
      </c>
      <c r="G585" s="77" t="str">
        <f t="shared" ca="1" si="80"/>
        <v/>
      </c>
      <c r="N585" s="51" t="str">
        <f t="shared" ca="1" si="81"/>
        <v/>
      </c>
      <c r="O585" s="51" t="str">
        <f t="shared" ca="1" si="82"/>
        <v/>
      </c>
    </row>
    <row r="586" spans="1:15">
      <c r="A586" s="180" t="str">
        <f t="shared" ca="1" si="74"/>
        <v/>
      </c>
      <c r="B586" s="44" t="str">
        <f t="shared" ca="1" si="75"/>
        <v/>
      </c>
      <c r="C586" s="31" t="str">
        <f t="shared" ca="1" si="76"/>
        <v/>
      </c>
      <c r="D586" s="32" t="str">
        <f t="shared" ca="1" si="77"/>
        <v/>
      </c>
      <c r="E586" s="44" t="str">
        <f t="shared" ca="1" si="78"/>
        <v/>
      </c>
      <c r="F586" s="31" t="str">
        <f t="shared" ca="1" si="79"/>
        <v/>
      </c>
      <c r="G586" s="77" t="str">
        <f t="shared" ca="1" si="80"/>
        <v/>
      </c>
      <c r="N586" s="51" t="str">
        <f t="shared" ca="1" si="81"/>
        <v/>
      </c>
      <c r="O586" s="51" t="str">
        <f t="shared" ca="1" si="82"/>
        <v/>
      </c>
    </row>
    <row r="587" spans="1:15">
      <c r="A587" s="180" t="str">
        <f t="shared" ca="1" si="74"/>
        <v/>
      </c>
      <c r="B587" s="44" t="str">
        <f t="shared" ca="1" si="75"/>
        <v/>
      </c>
      <c r="C587" s="31" t="str">
        <f t="shared" ca="1" si="76"/>
        <v/>
      </c>
      <c r="D587" s="32" t="str">
        <f t="shared" ca="1" si="77"/>
        <v/>
      </c>
      <c r="E587" s="44" t="str">
        <f t="shared" ca="1" si="78"/>
        <v/>
      </c>
      <c r="F587" s="31" t="str">
        <f t="shared" ca="1" si="79"/>
        <v/>
      </c>
      <c r="G587" s="77" t="str">
        <f t="shared" ca="1" si="80"/>
        <v/>
      </c>
      <c r="N587" s="51" t="str">
        <f t="shared" ca="1" si="81"/>
        <v/>
      </c>
      <c r="O587" s="51" t="str">
        <f t="shared" ca="1" si="82"/>
        <v/>
      </c>
    </row>
    <row r="588" spans="1:15">
      <c r="A588" s="180" t="str">
        <f t="shared" ca="1" si="74"/>
        <v/>
      </c>
      <c r="B588" s="44" t="str">
        <f t="shared" ca="1" si="75"/>
        <v/>
      </c>
      <c r="C588" s="31" t="str">
        <f t="shared" ca="1" si="76"/>
        <v/>
      </c>
      <c r="D588" s="32" t="str">
        <f t="shared" ca="1" si="77"/>
        <v/>
      </c>
      <c r="E588" s="44" t="str">
        <f t="shared" ca="1" si="78"/>
        <v/>
      </c>
      <c r="F588" s="31" t="str">
        <f t="shared" ca="1" si="79"/>
        <v/>
      </c>
      <c r="G588" s="77" t="str">
        <f t="shared" ca="1" si="80"/>
        <v/>
      </c>
      <c r="N588" s="51" t="str">
        <f t="shared" ca="1" si="81"/>
        <v/>
      </c>
      <c r="O588" s="51" t="str">
        <f t="shared" ca="1" si="82"/>
        <v/>
      </c>
    </row>
    <row r="589" spans="1:15">
      <c r="A589" s="180" t="str">
        <f t="shared" ca="1" si="74"/>
        <v/>
      </c>
      <c r="B589" s="44" t="str">
        <f t="shared" ca="1" si="75"/>
        <v/>
      </c>
      <c r="C589" s="31" t="str">
        <f t="shared" ca="1" si="76"/>
        <v/>
      </c>
      <c r="D589" s="32" t="str">
        <f t="shared" ca="1" si="77"/>
        <v/>
      </c>
      <c r="E589" s="44" t="str">
        <f t="shared" ca="1" si="78"/>
        <v/>
      </c>
      <c r="F589" s="31" t="str">
        <f t="shared" ca="1" si="79"/>
        <v/>
      </c>
      <c r="G589" s="77" t="str">
        <f t="shared" ca="1" si="80"/>
        <v/>
      </c>
      <c r="N589" s="51" t="str">
        <f t="shared" ca="1" si="81"/>
        <v/>
      </c>
      <c r="O589" s="51" t="str">
        <f t="shared" ca="1" si="82"/>
        <v/>
      </c>
    </row>
    <row r="590" spans="1:15">
      <c r="A590" s="180" t="str">
        <f t="shared" ca="1" si="74"/>
        <v/>
      </c>
      <c r="B590" s="44" t="str">
        <f t="shared" ca="1" si="75"/>
        <v/>
      </c>
      <c r="C590" s="31" t="str">
        <f t="shared" ca="1" si="76"/>
        <v/>
      </c>
      <c r="D590" s="32" t="str">
        <f t="shared" ca="1" si="77"/>
        <v/>
      </c>
      <c r="E590" s="44" t="str">
        <f t="shared" ca="1" si="78"/>
        <v/>
      </c>
      <c r="F590" s="31" t="str">
        <f t="shared" ca="1" si="79"/>
        <v/>
      </c>
      <c r="G590" s="77" t="str">
        <f t="shared" ca="1" si="80"/>
        <v/>
      </c>
      <c r="N590" s="51" t="str">
        <f t="shared" ca="1" si="81"/>
        <v/>
      </c>
      <c r="O590" s="51" t="str">
        <f t="shared" ca="1" si="82"/>
        <v/>
      </c>
    </row>
    <row r="591" spans="1:15">
      <c r="A591" s="180" t="str">
        <f t="shared" ca="1" si="74"/>
        <v/>
      </c>
      <c r="B591" s="44" t="str">
        <f t="shared" ca="1" si="75"/>
        <v/>
      </c>
      <c r="C591" s="31" t="str">
        <f t="shared" ca="1" si="76"/>
        <v/>
      </c>
      <c r="D591" s="32" t="str">
        <f t="shared" ca="1" si="77"/>
        <v/>
      </c>
      <c r="E591" s="44" t="str">
        <f t="shared" ca="1" si="78"/>
        <v/>
      </c>
      <c r="F591" s="31" t="str">
        <f t="shared" ca="1" si="79"/>
        <v/>
      </c>
      <c r="G591" s="77" t="str">
        <f t="shared" ca="1" si="80"/>
        <v/>
      </c>
      <c r="N591" s="51" t="str">
        <f t="shared" ca="1" si="81"/>
        <v/>
      </c>
      <c r="O591" s="51" t="str">
        <f t="shared" ca="1" si="82"/>
        <v/>
      </c>
    </row>
    <row r="592" spans="1:15">
      <c r="A592" s="180" t="str">
        <f t="shared" ref="A592:A655" ca="1" si="83">IF(AND(ISBLANK(P581), A591 = $P$1),NOW(),IF(ISBLANK(P581),"",P581))</f>
        <v/>
      </c>
      <c r="B592" s="44" t="str">
        <f t="shared" ref="B592:B655" ca="1" si="84">IF(COUNTIF(J:J,A592)=1,VLOOKUP(A592,J:K,2), IF(COUNTIF(J:J,A592)=0,$B$10,""))</f>
        <v/>
      </c>
      <c r="C592" s="31" t="str">
        <f t="shared" ref="C592:C655" ca="1" si="85">IF(ISERROR(B592-2),"",-1*(B592-$B$14)*$B$8*$B$5*10^(-4))</f>
        <v/>
      </c>
      <c r="D592" s="32" t="str">
        <f t="shared" ref="D592:D655" ca="1" si="86">IF(ISERROR(B592-2),"",ROUNDUP(A592-$A$14,0)/360*$B$6*$B$5)</f>
        <v/>
      </c>
      <c r="E592" s="44" t="str">
        <f t="shared" ref="E592:E655" ca="1" si="87">IF(COUNTIF(J:J,A592)=1,VLOOKUP(A592,L:M,2), IF(COUNTIF(J:J,A592)=0,$C$10,""))</f>
        <v/>
      </c>
      <c r="F592" s="31" t="str">
        <f t="shared" ref="F592:F655" ca="1" si="88">IF(ISERROR(B592-2),"",(E592-$E$14)*$C$5*100)</f>
        <v/>
      </c>
      <c r="G592" s="77" t="str">
        <f t="shared" ref="G592:G655" ca="1" si="89">IF(ISERROR(B592-2),"",C592+D592+F592)</f>
        <v/>
      </c>
      <c r="N592" s="51" t="str">
        <f t="shared" ca="1" si="81"/>
        <v/>
      </c>
      <c r="O592" s="51" t="str">
        <f t="shared" ca="1" si="82"/>
        <v/>
      </c>
    </row>
    <row r="593" spans="1:15">
      <c r="A593" s="180" t="str">
        <f t="shared" ca="1" si="83"/>
        <v/>
      </c>
      <c r="B593" s="44" t="str">
        <f t="shared" ca="1" si="84"/>
        <v/>
      </c>
      <c r="C593" s="31" t="str">
        <f t="shared" ca="1" si="85"/>
        <v/>
      </c>
      <c r="D593" s="32" t="str">
        <f t="shared" ca="1" si="86"/>
        <v/>
      </c>
      <c r="E593" s="44" t="str">
        <f t="shared" ca="1" si="87"/>
        <v/>
      </c>
      <c r="F593" s="31" t="str">
        <f t="shared" ca="1" si="88"/>
        <v/>
      </c>
      <c r="G593" s="77" t="str">
        <f t="shared" ca="1" si="89"/>
        <v/>
      </c>
      <c r="N593" s="51" t="str">
        <f t="shared" ca="1" si="81"/>
        <v/>
      </c>
      <c r="O593" s="51" t="str">
        <f t="shared" ca="1" si="82"/>
        <v/>
      </c>
    </row>
    <row r="594" spans="1:15">
      <c r="A594" s="180" t="str">
        <f t="shared" ca="1" si="83"/>
        <v/>
      </c>
      <c r="B594" s="44" t="str">
        <f t="shared" ca="1" si="84"/>
        <v/>
      </c>
      <c r="C594" s="31" t="str">
        <f t="shared" ca="1" si="85"/>
        <v/>
      </c>
      <c r="D594" s="32" t="str">
        <f t="shared" ca="1" si="86"/>
        <v/>
      </c>
      <c r="E594" s="44" t="str">
        <f t="shared" ca="1" si="87"/>
        <v/>
      </c>
      <c r="F594" s="31" t="str">
        <f t="shared" ca="1" si="88"/>
        <v/>
      </c>
      <c r="G594" s="77" t="str">
        <f t="shared" ca="1" si="89"/>
        <v/>
      </c>
      <c r="N594" s="51" t="str">
        <f t="shared" ca="1" si="81"/>
        <v/>
      </c>
      <c r="O594" s="51" t="str">
        <f t="shared" ca="1" si="82"/>
        <v/>
      </c>
    </row>
    <row r="595" spans="1:15">
      <c r="A595" s="180" t="str">
        <f t="shared" ca="1" si="83"/>
        <v/>
      </c>
      <c r="B595" s="44" t="str">
        <f t="shared" ca="1" si="84"/>
        <v/>
      </c>
      <c r="C595" s="31" t="str">
        <f t="shared" ca="1" si="85"/>
        <v/>
      </c>
      <c r="D595" s="32" t="str">
        <f t="shared" ca="1" si="86"/>
        <v/>
      </c>
      <c r="E595" s="44" t="str">
        <f t="shared" ca="1" si="87"/>
        <v/>
      </c>
      <c r="F595" s="31" t="str">
        <f t="shared" ca="1" si="88"/>
        <v/>
      </c>
      <c r="G595" s="77" t="str">
        <f t="shared" ca="1" si="89"/>
        <v/>
      </c>
      <c r="N595" s="51" t="str">
        <f t="shared" ca="1" si="81"/>
        <v/>
      </c>
      <c r="O595" s="51" t="str">
        <f t="shared" ca="1" si="82"/>
        <v/>
      </c>
    </row>
    <row r="596" spans="1:15">
      <c r="A596" s="180" t="str">
        <f t="shared" ca="1" si="83"/>
        <v/>
      </c>
      <c r="B596" s="44" t="str">
        <f t="shared" ca="1" si="84"/>
        <v/>
      </c>
      <c r="C596" s="31" t="str">
        <f t="shared" ca="1" si="85"/>
        <v/>
      </c>
      <c r="D596" s="32" t="str">
        <f t="shared" ca="1" si="86"/>
        <v/>
      </c>
      <c r="E596" s="44" t="str">
        <f t="shared" ca="1" si="87"/>
        <v/>
      </c>
      <c r="F596" s="31" t="str">
        <f t="shared" ca="1" si="88"/>
        <v/>
      </c>
      <c r="G596" s="77" t="str">
        <f t="shared" ca="1" si="89"/>
        <v/>
      </c>
      <c r="N596" s="51" t="str">
        <f t="shared" ca="1" si="81"/>
        <v/>
      </c>
      <c r="O596" s="51" t="str">
        <f t="shared" ca="1" si="82"/>
        <v/>
      </c>
    </row>
    <row r="597" spans="1:15">
      <c r="A597" s="180" t="str">
        <f t="shared" ca="1" si="83"/>
        <v/>
      </c>
      <c r="B597" s="44" t="str">
        <f t="shared" ca="1" si="84"/>
        <v/>
      </c>
      <c r="C597" s="31" t="str">
        <f t="shared" ca="1" si="85"/>
        <v/>
      </c>
      <c r="D597" s="32" t="str">
        <f t="shared" ca="1" si="86"/>
        <v/>
      </c>
      <c r="E597" s="44" t="str">
        <f t="shared" ca="1" si="87"/>
        <v/>
      </c>
      <c r="F597" s="31" t="str">
        <f t="shared" ca="1" si="88"/>
        <v/>
      </c>
      <c r="G597" s="77" t="str">
        <f t="shared" ca="1" si="89"/>
        <v/>
      </c>
      <c r="N597" s="51" t="str">
        <f t="shared" ca="1" si="81"/>
        <v/>
      </c>
      <c r="O597" s="51" t="str">
        <f t="shared" ca="1" si="82"/>
        <v/>
      </c>
    </row>
    <row r="598" spans="1:15">
      <c r="A598" s="180" t="str">
        <f t="shared" ca="1" si="83"/>
        <v/>
      </c>
      <c r="B598" s="44" t="str">
        <f t="shared" ca="1" si="84"/>
        <v/>
      </c>
      <c r="C598" s="31" t="str">
        <f t="shared" ca="1" si="85"/>
        <v/>
      </c>
      <c r="D598" s="32" t="str">
        <f t="shared" ca="1" si="86"/>
        <v/>
      </c>
      <c r="E598" s="44" t="str">
        <f t="shared" ca="1" si="87"/>
        <v/>
      </c>
      <c r="F598" s="31" t="str">
        <f t="shared" ca="1" si="88"/>
        <v/>
      </c>
      <c r="G598" s="77" t="str">
        <f t="shared" ca="1" si="89"/>
        <v/>
      </c>
      <c r="N598" s="51" t="str">
        <f t="shared" ca="1" si="81"/>
        <v/>
      </c>
      <c r="O598" s="51" t="str">
        <f t="shared" ca="1" si="82"/>
        <v/>
      </c>
    </row>
    <row r="599" spans="1:15">
      <c r="A599" s="180" t="str">
        <f t="shared" ca="1" si="83"/>
        <v/>
      </c>
      <c r="B599" s="44" t="str">
        <f t="shared" ca="1" si="84"/>
        <v/>
      </c>
      <c r="C599" s="31" t="str">
        <f t="shared" ca="1" si="85"/>
        <v/>
      </c>
      <c r="D599" s="32" t="str">
        <f t="shared" ca="1" si="86"/>
        <v/>
      </c>
      <c r="E599" s="44" t="str">
        <f t="shared" ca="1" si="87"/>
        <v/>
      </c>
      <c r="F599" s="31" t="str">
        <f t="shared" ca="1" si="88"/>
        <v/>
      </c>
      <c r="G599" s="77" t="str">
        <f t="shared" ca="1" si="89"/>
        <v/>
      </c>
      <c r="N599" s="51" t="str">
        <f t="shared" ca="1" si="81"/>
        <v/>
      </c>
      <c r="O599" s="51" t="str">
        <f t="shared" ca="1" si="82"/>
        <v/>
      </c>
    </row>
    <row r="600" spans="1:15">
      <c r="A600" s="180" t="str">
        <f t="shared" ca="1" si="83"/>
        <v/>
      </c>
      <c r="B600" s="44" t="str">
        <f t="shared" ca="1" si="84"/>
        <v/>
      </c>
      <c r="C600" s="31" t="str">
        <f t="shared" ca="1" si="85"/>
        <v/>
      </c>
      <c r="D600" s="32" t="str">
        <f t="shared" ca="1" si="86"/>
        <v/>
      </c>
      <c r="E600" s="44" t="str">
        <f t="shared" ca="1" si="87"/>
        <v/>
      </c>
      <c r="F600" s="31" t="str">
        <f t="shared" ca="1" si="88"/>
        <v/>
      </c>
      <c r="G600" s="77" t="str">
        <f t="shared" ca="1" si="89"/>
        <v/>
      </c>
      <c r="N600" s="51" t="str">
        <f t="shared" ca="1" si="81"/>
        <v/>
      </c>
      <c r="O600" s="51" t="str">
        <f t="shared" ca="1" si="82"/>
        <v/>
      </c>
    </row>
    <row r="601" spans="1:15">
      <c r="A601" s="180" t="str">
        <f t="shared" ca="1" si="83"/>
        <v/>
      </c>
      <c r="B601" s="44" t="str">
        <f t="shared" ca="1" si="84"/>
        <v/>
      </c>
      <c r="C601" s="31" t="str">
        <f t="shared" ca="1" si="85"/>
        <v/>
      </c>
      <c r="D601" s="32" t="str">
        <f t="shared" ca="1" si="86"/>
        <v/>
      </c>
      <c r="E601" s="44" t="str">
        <f t="shared" ca="1" si="87"/>
        <v/>
      </c>
      <c r="F601" s="31" t="str">
        <f t="shared" ca="1" si="88"/>
        <v/>
      </c>
      <c r="G601" s="77" t="str">
        <f t="shared" ca="1" si="89"/>
        <v/>
      </c>
      <c r="N601" s="51" t="str">
        <f t="shared" ca="1" si="81"/>
        <v/>
      </c>
      <c r="O601" s="51" t="str">
        <f t="shared" ca="1" si="82"/>
        <v/>
      </c>
    </row>
    <row r="602" spans="1:15">
      <c r="A602" s="180" t="str">
        <f t="shared" ca="1" si="83"/>
        <v/>
      </c>
      <c r="B602" s="44" t="str">
        <f t="shared" ca="1" si="84"/>
        <v/>
      </c>
      <c r="C602" s="31" t="str">
        <f t="shared" ca="1" si="85"/>
        <v/>
      </c>
      <c r="D602" s="32" t="str">
        <f t="shared" ca="1" si="86"/>
        <v/>
      </c>
      <c r="E602" s="44" t="str">
        <f t="shared" ca="1" si="87"/>
        <v/>
      </c>
      <c r="F602" s="31" t="str">
        <f t="shared" ca="1" si="88"/>
        <v/>
      </c>
      <c r="G602" s="77" t="str">
        <f t="shared" ca="1" si="89"/>
        <v/>
      </c>
      <c r="N602" s="51" t="str">
        <f t="shared" ca="1" si="81"/>
        <v/>
      </c>
      <c r="O602" s="51" t="str">
        <f t="shared" ca="1" si="82"/>
        <v/>
      </c>
    </row>
    <row r="603" spans="1:15">
      <c r="A603" s="180" t="str">
        <f t="shared" ca="1" si="83"/>
        <v/>
      </c>
      <c r="B603" s="44" t="str">
        <f t="shared" ca="1" si="84"/>
        <v/>
      </c>
      <c r="C603" s="31" t="str">
        <f t="shared" ca="1" si="85"/>
        <v/>
      </c>
      <c r="D603" s="32" t="str">
        <f t="shared" ca="1" si="86"/>
        <v/>
      </c>
      <c r="E603" s="44" t="str">
        <f t="shared" ca="1" si="87"/>
        <v/>
      </c>
      <c r="F603" s="31" t="str">
        <f t="shared" ca="1" si="88"/>
        <v/>
      </c>
      <c r="G603" s="77" t="str">
        <f t="shared" ca="1" si="89"/>
        <v/>
      </c>
      <c r="N603" s="51" t="str">
        <f t="shared" ca="1" si="81"/>
        <v/>
      </c>
      <c r="O603" s="51" t="str">
        <f t="shared" ca="1" si="82"/>
        <v/>
      </c>
    </row>
    <row r="604" spans="1:15">
      <c r="A604" s="180" t="str">
        <f t="shared" ca="1" si="83"/>
        <v/>
      </c>
      <c r="B604" s="44" t="str">
        <f t="shared" ca="1" si="84"/>
        <v/>
      </c>
      <c r="C604" s="31" t="str">
        <f t="shared" ca="1" si="85"/>
        <v/>
      </c>
      <c r="D604" s="32" t="str">
        <f t="shared" ca="1" si="86"/>
        <v/>
      </c>
      <c r="E604" s="44" t="str">
        <f t="shared" ca="1" si="87"/>
        <v/>
      </c>
      <c r="F604" s="31" t="str">
        <f t="shared" ca="1" si="88"/>
        <v/>
      </c>
      <c r="G604" s="77" t="str">
        <f t="shared" ca="1" si="89"/>
        <v/>
      </c>
      <c r="N604" s="51" t="str">
        <f t="shared" ca="1" si="81"/>
        <v/>
      </c>
      <c r="O604" s="51" t="str">
        <f t="shared" ca="1" si="82"/>
        <v/>
      </c>
    </row>
    <row r="605" spans="1:15">
      <c r="A605" s="180" t="str">
        <f t="shared" ca="1" si="83"/>
        <v/>
      </c>
      <c r="B605" s="44" t="str">
        <f t="shared" ca="1" si="84"/>
        <v/>
      </c>
      <c r="C605" s="31" t="str">
        <f t="shared" ca="1" si="85"/>
        <v/>
      </c>
      <c r="D605" s="32" t="str">
        <f t="shared" ca="1" si="86"/>
        <v/>
      </c>
      <c r="E605" s="44" t="str">
        <f t="shared" ca="1" si="87"/>
        <v/>
      </c>
      <c r="F605" s="31" t="str">
        <f t="shared" ca="1" si="88"/>
        <v/>
      </c>
      <c r="G605" s="77" t="str">
        <f t="shared" ca="1" si="89"/>
        <v/>
      </c>
      <c r="N605" s="51" t="str">
        <f t="shared" ca="1" si="81"/>
        <v/>
      </c>
      <c r="O605" s="51" t="str">
        <f t="shared" ca="1" si="82"/>
        <v/>
      </c>
    </row>
    <row r="606" spans="1:15">
      <c r="A606" s="180" t="str">
        <f t="shared" ca="1" si="83"/>
        <v/>
      </c>
      <c r="B606" s="44" t="str">
        <f t="shared" ca="1" si="84"/>
        <v/>
      </c>
      <c r="C606" s="31" t="str">
        <f t="shared" ca="1" si="85"/>
        <v/>
      </c>
      <c r="D606" s="32" t="str">
        <f t="shared" ca="1" si="86"/>
        <v/>
      </c>
      <c r="E606" s="44" t="str">
        <f t="shared" ca="1" si="87"/>
        <v/>
      </c>
      <c r="F606" s="31" t="str">
        <f t="shared" ca="1" si="88"/>
        <v/>
      </c>
      <c r="G606" s="77" t="str">
        <f t="shared" ca="1" si="89"/>
        <v/>
      </c>
      <c r="N606" s="51" t="str">
        <f t="shared" ca="1" si="81"/>
        <v/>
      </c>
      <c r="O606" s="51" t="str">
        <f t="shared" ca="1" si="82"/>
        <v/>
      </c>
    </row>
    <row r="607" spans="1:15">
      <c r="A607" s="180" t="str">
        <f t="shared" ca="1" si="83"/>
        <v/>
      </c>
      <c r="B607" s="44" t="str">
        <f t="shared" ca="1" si="84"/>
        <v/>
      </c>
      <c r="C607" s="31" t="str">
        <f t="shared" ca="1" si="85"/>
        <v/>
      </c>
      <c r="D607" s="32" t="str">
        <f t="shared" ca="1" si="86"/>
        <v/>
      </c>
      <c r="E607" s="44" t="str">
        <f t="shared" ca="1" si="87"/>
        <v/>
      </c>
      <c r="F607" s="31" t="str">
        <f t="shared" ca="1" si="88"/>
        <v/>
      </c>
      <c r="G607" s="77" t="str">
        <f t="shared" ca="1" si="89"/>
        <v/>
      </c>
      <c r="N607" s="51" t="str">
        <f t="shared" ca="1" si="81"/>
        <v/>
      </c>
      <c r="O607" s="51" t="str">
        <f t="shared" ca="1" si="82"/>
        <v/>
      </c>
    </row>
    <row r="608" spans="1:15">
      <c r="A608" s="180" t="str">
        <f t="shared" ca="1" si="83"/>
        <v/>
      </c>
      <c r="B608" s="44" t="str">
        <f t="shared" ca="1" si="84"/>
        <v/>
      </c>
      <c r="C608" s="31" t="str">
        <f t="shared" ca="1" si="85"/>
        <v/>
      </c>
      <c r="D608" s="32" t="str">
        <f t="shared" ca="1" si="86"/>
        <v/>
      </c>
      <c r="E608" s="44" t="str">
        <f t="shared" ca="1" si="87"/>
        <v/>
      </c>
      <c r="F608" s="31" t="str">
        <f t="shared" ca="1" si="88"/>
        <v/>
      </c>
      <c r="G608" s="77" t="str">
        <f t="shared" ca="1" si="89"/>
        <v/>
      </c>
      <c r="N608" s="51" t="str">
        <f t="shared" ca="1" si="81"/>
        <v/>
      </c>
      <c r="O608" s="51" t="str">
        <f t="shared" ca="1" si="82"/>
        <v/>
      </c>
    </row>
    <row r="609" spans="1:15">
      <c r="A609" s="180" t="str">
        <f t="shared" ca="1" si="83"/>
        <v/>
      </c>
      <c r="B609" s="44" t="str">
        <f t="shared" ca="1" si="84"/>
        <v/>
      </c>
      <c r="C609" s="31" t="str">
        <f t="shared" ca="1" si="85"/>
        <v/>
      </c>
      <c r="D609" s="32" t="str">
        <f t="shared" ca="1" si="86"/>
        <v/>
      </c>
      <c r="E609" s="44" t="str">
        <f t="shared" ca="1" si="87"/>
        <v/>
      </c>
      <c r="F609" s="31" t="str">
        <f t="shared" ca="1" si="88"/>
        <v/>
      </c>
      <c r="G609" s="77" t="str">
        <f t="shared" ca="1" si="89"/>
        <v/>
      </c>
      <c r="N609" s="51" t="str">
        <f t="shared" ca="1" si="81"/>
        <v/>
      </c>
      <c r="O609" s="51" t="str">
        <f t="shared" ca="1" si="82"/>
        <v/>
      </c>
    </row>
    <row r="610" spans="1:15">
      <c r="A610" s="180" t="str">
        <f t="shared" ca="1" si="83"/>
        <v/>
      </c>
      <c r="B610" s="44" t="str">
        <f t="shared" ca="1" si="84"/>
        <v/>
      </c>
      <c r="C610" s="31" t="str">
        <f t="shared" ca="1" si="85"/>
        <v/>
      </c>
      <c r="D610" s="32" t="str">
        <f t="shared" ca="1" si="86"/>
        <v/>
      </c>
      <c r="E610" s="44" t="str">
        <f t="shared" ca="1" si="87"/>
        <v/>
      </c>
      <c r="F610" s="31" t="str">
        <f t="shared" ca="1" si="88"/>
        <v/>
      </c>
      <c r="G610" s="77" t="str">
        <f t="shared" ca="1" si="89"/>
        <v/>
      </c>
      <c r="N610" s="51" t="str">
        <f t="shared" ca="1" si="81"/>
        <v/>
      </c>
      <c r="O610" s="51" t="str">
        <f t="shared" ca="1" si="82"/>
        <v/>
      </c>
    </row>
    <row r="611" spans="1:15">
      <c r="A611" s="180" t="str">
        <f t="shared" ca="1" si="83"/>
        <v/>
      </c>
      <c r="B611" s="44" t="str">
        <f t="shared" ca="1" si="84"/>
        <v/>
      </c>
      <c r="C611" s="31" t="str">
        <f t="shared" ca="1" si="85"/>
        <v/>
      </c>
      <c r="D611" s="32" t="str">
        <f t="shared" ca="1" si="86"/>
        <v/>
      </c>
      <c r="E611" s="44" t="str">
        <f t="shared" ca="1" si="87"/>
        <v/>
      </c>
      <c r="F611" s="31" t="str">
        <f t="shared" ca="1" si="88"/>
        <v/>
      </c>
      <c r="G611" s="77" t="str">
        <f t="shared" ca="1" si="89"/>
        <v/>
      </c>
      <c r="N611" s="51" t="str">
        <f t="shared" ca="1" si="81"/>
        <v/>
      </c>
      <c r="O611" s="51" t="str">
        <f t="shared" ca="1" si="82"/>
        <v/>
      </c>
    </row>
    <row r="612" spans="1:15">
      <c r="A612" s="180" t="str">
        <f t="shared" ca="1" si="83"/>
        <v/>
      </c>
      <c r="B612" s="44" t="str">
        <f t="shared" ca="1" si="84"/>
        <v/>
      </c>
      <c r="C612" s="31" t="str">
        <f t="shared" ca="1" si="85"/>
        <v/>
      </c>
      <c r="D612" s="32" t="str">
        <f t="shared" ca="1" si="86"/>
        <v/>
      </c>
      <c r="E612" s="44" t="str">
        <f t="shared" ca="1" si="87"/>
        <v/>
      </c>
      <c r="F612" s="31" t="str">
        <f t="shared" ca="1" si="88"/>
        <v/>
      </c>
      <c r="G612" s="77" t="str">
        <f t="shared" ca="1" si="89"/>
        <v/>
      </c>
      <c r="N612" s="51" t="str">
        <f t="shared" ca="1" si="81"/>
        <v/>
      </c>
      <c r="O612" s="51" t="str">
        <f t="shared" ca="1" si="82"/>
        <v/>
      </c>
    </row>
    <row r="613" spans="1:15">
      <c r="A613" s="180" t="str">
        <f t="shared" ca="1" si="83"/>
        <v/>
      </c>
      <c r="B613" s="44" t="str">
        <f t="shared" ca="1" si="84"/>
        <v/>
      </c>
      <c r="C613" s="31" t="str">
        <f t="shared" ca="1" si="85"/>
        <v/>
      </c>
      <c r="D613" s="32" t="str">
        <f t="shared" ca="1" si="86"/>
        <v/>
      </c>
      <c r="E613" s="44" t="str">
        <f t="shared" ca="1" si="87"/>
        <v/>
      </c>
      <c r="F613" s="31" t="str">
        <f t="shared" ca="1" si="88"/>
        <v/>
      </c>
      <c r="G613" s="77" t="str">
        <f t="shared" ca="1" si="89"/>
        <v/>
      </c>
      <c r="N613" s="51" t="str">
        <f t="shared" ca="1" si="81"/>
        <v/>
      </c>
      <c r="O613" s="51" t="str">
        <f t="shared" ca="1" si="82"/>
        <v/>
      </c>
    </row>
    <row r="614" spans="1:15">
      <c r="A614" s="180" t="str">
        <f t="shared" ca="1" si="83"/>
        <v/>
      </c>
      <c r="B614" s="44" t="str">
        <f t="shared" ca="1" si="84"/>
        <v/>
      </c>
      <c r="C614" s="31" t="str">
        <f t="shared" ca="1" si="85"/>
        <v/>
      </c>
      <c r="D614" s="32" t="str">
        <f t="shared" ca="1" si="86"/>
        <v/>
      </c>
      <c r="E614" s="44" t="str">
        <f t="shared" ca="1" si="87"/>
        <v/>
      </c>
      <c r="F614" s="31" t="str">
        <f t="shared" ca="1" si="88"/>
        <v/>
      </c>
      <c r="G614" s="77" t="str">
        <f t="shared" ca="1" si="89"/>
        <v/>
      </c>
      <c r="N614" s="51" t="str">
        <f t="shared" ca="1" si="81"/>
        <v/>
      </c>
      <c r="O614" s="51" t="str">
        <f t="shared" ca="1" si="82"/>
        <v/>
      </c>
    </row>
    <row r="615" spans="1:15">
      <c r="A615" s="180" t="str">
        <f t="shared" ca="1" si="83"/>
        <v/>
      </c>
      <c r="B615" s="44" t="str">
        <f t="shared" ca="1" si="84"/>
        <v/>
      </c>
      <c r="C615" s="31" t="str">
        <f t="shared" ca="1" si="85"/>
        <v/>
      </c>
      <c r="D615" s="32" t="str">
        <f t="shared" ca="1" si="86"/>
        <v/>
      </c>
      <c r="E615" s="44" t="str">
        <f t="shared" ca="1" si="87"/>
        <v/>
      </c>
      <c r="F615" s="31" t="str">
        <f t="shared" ca="1" si="88"/>
        <v/>
      </c>
      <c r="G615" s="77" t="str">
        <f t="shared" ca="1" si="89"/>
        <v/>
      </c>
      <c r="N615" s="51" t="str">
        <f t="shared" ca="1" si="81"/>
        <v/>
      </c>
      <c r="O615" s="51" t="str">
        <f t="shared" ca="1" si="82"/>
        <v/>
      </c>
    </row>
    <row r="616" spans="1:15">
      <c r="A616" s="180" t="str">
        <f t="shared" ca="1" si="83"/>
        <v/>
      </c>
      <c r="B616" s="44" t="str">
        <f t="shared" ca="1" si="84"/>
        <v/>
      </c>
      <c r="C616" s="31" t="str">
        <f t="shared" ca="1" si="85"/>
        <v/>
      </c>
      <c r="D616" s="32" t="str">
        <f t="shared" ca="1" si="86"/>
        <v/>
      </c>
      <c r="E616" s="44" t="str">
        <f t="shared" ca="1" si="87"/>
        <v/>
      </c>
      <c r="F616" s="31" t="str">
        <f t="shared" ca="1" si="88"/>
        <v/>
      </c>
      <c r="G616" s="77" t="str">
        <f t="shared" ca="1" si="89"/>
        <v/>
      </c>
      <c r="N616" s="51" t="str">
        <f t="shared" ca="1" si="81"/>
        <v/>
      </c>
      <c r="O616" s="51" t="str">
        <f t="shared" ca="1" si="82"/>
        <v/>
      </c>
    </row>
    <row r="617" spans="1:15">
      <c r="A617" s="180" t="str">
        <f t="shared" ca="1" si="83"/>
        <v/>
      </c>
      <c r="B617" s="44" t="str">
        <f t="shared" ca="1" si="84"/>
        <v/>
      </c>
      <c r="C617" s="31" t="str">
        <f t="shared" ca="1" si="85"/>
        <v/>
      </c>
      <c r="D617" s="32" t="str">
        <f t="shared" ca="1" si="86"/>
        <v/>
      </c>
      <c r="E617" s="44" t="str">
        <f t="shared" ca="1" si="87"/>
        <v/>
      </c>
      <c r="F617" s="31" t="str">
        <f t="shared" ca="1" si="88"/>
        <v/>
      </c>
      <c r="G617" s="77" t="str">
        <f t="shared" ca="1" si="89"/>
        <v/>
      </c>
      <c r="N617" s="51" t="str">
        <f t="shared" ca="1" si="81"/>
        <v/>
      </c>
      <c r="O617" s="51" t="str">
        <f t="shared" ca="1" si="82"/>
        <v/>
      </c>
    </row>
    <row r="618" spans="1:15">
      <c r="A618" s="180" t="str">
        <f t="shared" ca="1" si="83"/>
        <v/>
      </c>
      <c r="B618" s="44" t="str">
        <f t="shared" ca="1" si="84"/>
        <v/>
      </c>
      <c r="C618" s="31" t="str">
        <f t="shared" ca="1" si="85"/>
        <v/>
      </c>
      <c r="D618" s="32" t="str">
        <f t="shared" ca="1" si="86"/>
        <v/>
      </c>
      <c r="E618" s="44" t="str">
        <f t="shared" ca="1" si="87"/>
        <v/>
      </c>
      <c r="F618" s="31" t="str">
        <f t="shared" ca="1" si="88"/>
        <v/>
      </c>
      <c r="G618" s="77" t="str">
        <f t="shared" ca="1" si="89"/>
        <v/>
      </c>
      <c r="N618" s="51" t="str">
        <f t="shared" ca="1" si="81"/>
        <v/>
      </c>
      <c r="O618" s="51" t="str">
        <f t="shared" ca="1" si="82"/>
        <v/>
      </c>
    </row>
    <row r="619" spans="1:15">
      <c r="A619" s="180" t="str">
        <f t="shared" ca="1" si="83"/>
        <v/>
      </c>
      <c r="B619" s="44" t="str">
        <f t="shared" ca="1" si="84"/>
        <v/>
      </c>
      <c r="C619" s="31" t="str">
        <f t="shared" ca="1" si="85"/>
        <v/>
      </c>
      <c r="D619" s="32" t="str">
        <f t="shared" ca="1" si="86"/>
        <v/>
      </c>
      <c r="E619" s="44" t="str">
        <f t="shared" ca="1" si="87"/>
        <v/>
      </c>
      <c r="F619" s="31" t="str">
        <f t="shared" ca="1" si="88"/>
        <v/>
      </c>
      <c r="G619" s="77" t="str">
        <f t="shared" ca="1" si="89"/>
        <v/>
      </c>
      <c r="N619" s="51" t="str">
        <f t="shared" ca="1" si="81"/>
        <v/>
      </c>
      <c r="O619" s="51" t="str">
        <f t="shared" ca="1" si="82"/>
        <v/>
      </c>
    </row>
    <row r="620" spans="1:15">
      <c r="A620" s="180" t="str">
        <f t="shared" ca="1" si="83"/>
        <v/>
      </c>
      <c r="B620" s="44" t="str">
        <f t="shared" ca="1" si="84"/>
        <v/>
      </c>
      <c r="C620" s="31" t="str">
        <f t="shared" ca="1" si="85"/>
        <v/>
      </c>
      <c r="D620" s="32" t="str">
        <f t="shared" ca="1" si="86"/>
        <v/>
      </c>
      <c r="E620" s="44" t="str">
        <f t="shared" ca="1" si="87"/>
        <v/>
      </c>
      <c r="F620" s="31" t="str">
        <f t="shared" ca="1" si="88"/>
        <v/>
      </c>
      <c r="G620" s="77" t="str">
        <f t="shared" ca="1" si="89"/>
        <v/>
      </c>
      <c r="N620" s="51" t="str">
        <f t="shared" ca="1" si="81"/>
        <v/>
      </c>
      <c r="O620" s="51" t="str">
        <f t="shared" ca="1" si="82"/>
        <v/>
      </c>
    </row>
    <row r="621" spans="1:15">
      <c r="A621" s="180" t="str">
        <f t="shared" ca="1" si="83"/>
        <v/>
      </c>
      <c r="B621" s="44" t="str">
        <f t="shared" ca="1" si="84"/>
        <v/>
      </c>
      <c r="C621" s="31" t="str">
        <f t="shared" ca="1" si="85"/>
        <v/>
      </c>
      <c r="D621" s="32" t="str">
        <f t="shared" ca="1" si="86"/>
        <v/>
      </c>
      <c r="E621" s="44" t="str">
        <f t="shared" ca="1" si="87"/>
        <v/>
      </c>
      <c r="F621" s="31" t="str">
        <f t="shared" ca="1" si="88"/>
        <v/>
      </c>
      <c r="G621" s="77" t="str">
        <f t="shared" ca="1" si="89"/>
        <v/>
      </c>
      <c r="N621" s="51" t="str">
        <f t="shared" ca="1" si="81"/>
        <v/>
      </c>
      <c r="O621" s="51" t="str">
        <f t="shared" ca="1" si="82"/>
        <v/>
      </c>
    </row>
    <row r="622" spans="1:15">
      <c r="A622" s="180" t="str">
        <f t="shared" ca="1" si="83"/>
        <v/>
      </c>
      <c r="B622" s="44" t="str">
        <f t="shared" ca="1" si="84"/>
        <v/>
      </c>
      <c r="C622" s="31" t="str">
        <f t="shared" ca="1" si="85"/>
        <v/>
      </c>
      <c r="D622" s="32" t="str">
        <f t="shared" ca="1" si="86"/>
        <v/>
      </c>
      <c r="E622" s="44" t="str">
        <f t="shared" ca="1" si="87"/>
        <v/>
      </c>
      <c r="F622" s="31" t="str">
        <f t="shared" ca="1" si="88"/>
        <v/>
      </c>
      <c r="G622" s="77" t="str">
        <f t="shared" ca="1" si="89"/>
        <v/>
      </c>
      <c r="N622" s="51" t="str">
        <f t="shared" ca="1" si="81"/>
        <v/>
      </c>
      <c r="O622" s="51" t="str">
        <f t="shared" ca="1" si="82"/>
        <v/>
      </c>
    </row>
    <row r="623" spans="1:15">
      <c r="A623" s="180" t="str">
        <f t="shared" ca="1" si="83"/>
        <v/>
      </c>
      <c r="B623" s="44" t="str">
        <f t="shared" ca="1" si="84"/>
        <v/>
      </c>
      <c r="C623" s="31" t="str">
        <f t="shared" ca="1" si="85"/>
        <v/>
      </c>
      <c r="D623" s="32" t="str">
        <f t="shared" ca="1" si="86"/>
        <v/>
      </c>
      <c r="E623" s="44" t="str">
        <f t="shared" ca="1" si="87"/>
        <v/>
      </c>
      <c r="F623" s="31" t="str">
        <f t="shared" ca="1" si="88"/>
        <v/>
      </c>
      <c r="G623" s="77" t="str">
        <f t="shared" ca="1" si="89"/>
        <v/>
      </c>
      <c r="N623" s="51" t="str">
        <f t="shared" ca="1" si="81"/>
        <v/>
      </c>
      <c r="O623" s="51" t="str">
        <f t="shared" ca="1" si="82"/>
        <v/>
      </c>
    </row>
    <row r="624" spans="1:15">
      <c r="A624" s="180" t="str">
        <f t="shared" ca="1" si="83"/>
        <v/>
      </c>
      <c r="B624" s="44" t="str">
        <f t="shared" ca="1" si="84"/>
        <v/>
      </c>
      <c r="C624" s="31" t="str">
        <f t="shared" ca="1" si="85"/>
        <v/>
      </c>
      <c r="D624" s="32" t="str">
        <f t="shared" ca="1" si="86"/>
        <v/>
      </c>
      <c r="E624" s="44" t="str">
        <f t="shared" ca="1" si="87"/>
        <v/>
      </c>
      <c r="F624" s="31" t="str">
        <f t="shared" ca="1" si="88"/>
        <v/>
      </c>
      <c r="G624" s="77" t="str">
        <f t="shared" ca="1" si="89"/>
        <v/>
      </c>
      <c r="N624" s="51" t="str">
        <f t="shared" ca="1" si="81"/>
        <v/>
      </c>
      <c r="O624" s="51" t="str">
        <f t="shared" ca="1" si="82"/>
        <v/>
      </c>
    </row>
    <row r="625" spans="1:15">
      <c r="A625" s="180" t="str">
        <f t="shared" ca="1" si="83"/>
        <v/>
      </c>
      <c r="B625" s="44" t="str">
        <f t="shared" ca="1" si="84"/>
        <v/>
      </c>
      <c r="C625" s="31" t="str">
        <f t="shared" ca="1" si="85"/>
        <v/>
      </c>
      <c r="D625" s="32" t="str">
        <f t="shared" ca="1" si="86"/>
        <v/>
      </c>
      <c r="E625" s="44" t="str">
        <f t="shared" ca="1" si="87"/>
        <v/>
      </c>
      <c r="F625" s="31" t="str">
        <f t="shared" ca="1" si="88"/>
        <v/>
      </c>
      <c r="G625" s="77" t="str">
        <f t="shared" ca="1" si="89"/>
        <v/>
      </c>
      <c r="N625" s="51" t="str">
        <f t="shared" ca="1" si="81"/>
        <v/>
      </c>
      <c r="O625" s="51" t="str">
        <f t="shared" ca="1" si="82"/>
        <v/>
      </c>
    </row>
    <row r="626" spans="1:15">
      <c r="A626" s="180" t="str">
        <f t="shared" ca="1" si="83"/>
        <v/>
      </c>
      <c r="B626" s="44" t="str">
        <f t="shared" ca="1" si="84"/>
        <v/>
      </c>
      <c r="C626" s="31" t="str">
        <f t="shared" ca="1" si="85"/>
        <v/>
      </c>
      <c r="D626" s="32" t="str">
        <f t="shared" ca="1" si="86"/>
        <v/>
      </c>
      <c r="E626" s="44" t="str">
        <f t="shared" ca="1" si="87"/>
        <v/>
      </c>
      <c r="F626" s="31" t="str">
        <f t="shared" ca="1" si="88"/>
        <v/>
      </c>
      <c r="G626" s="77" t="str">
        <f t="shared" ca="1" si="89"/>
        <v/>
      </c>
      <c r="N626" s="51" t="str">
        <f t="shared" ca="1" si="81"/>
        <v/>
      </c>
      <c r="O626" s="51" t="str">
        <f t="shared" ca="1" si="82"/>
        <v/>
      </c>
    </row>
    <row r="627" spans="1:15">
      <c r="A627" s="180" t="str">
        <f t="shared" ca="1" si="83"/>
        <v/>
      </c>
      <c r="B627" s="44" t="str">
        <f t="shared" ca="1" si="84"/>
        <v/>
      </c>
      <c r="C627" s="31" t="str">
        <f t="shared" ca="1" si="85"/>
        <v/>
      </c>
      <c r="D627" s="32" t="str">
        <f t="shared" ca="1" si="86"/>
        <v/>
      </c>
      <c r="E627" s="44" t="str">
        <f t="shared" ca="1" si="87"/>
        <v/>
      </c>
      <c r="F627" s="31" t="str">
        <f t="shared" ca="1" si="88"/>
        <v/>
      </c>
      <c r="G627" s="77" t="str">
        <f t="shared" ca="1" si="89"/>
        <v/>
      </c>
      <c r="N627" s="51" t="str">
        <f t="shared" ca="1" si="81"/>
        <v/>
      </c>
      <c r="O627" s="51" t="str">
        <f t="shared" ca="1" si="82"/>
        <v/>
      </c>
    </row>
    <row r="628" spans="1:15">
      <c r="A628" s="180" t="str">
        <f t="shared" ca="1" si="83"/>
        <v/>
      </c>
      <c r="B628" s="44" t="str">
        <f t="shared" ca="1" si="84"/>
        <v/>
      </c>
      <c r="C628" s="31" t="str">
        <f t="shared" ca="1" si="85"/>
        <v/>
      </c>
      <c r="D628" s="32" t="str">
        <f t="shared" ca="1" si="86"/>
        <v/>
      </c>
      <c r="E628" s="44" t="str">
        <f t="shared" ca="1" si="87"/>
        <v/>
      </c>
      <c r="F628" s="31" t="str">
        <f t="shared" ca="1" si="88"/>
        <v/>
      </c>
      <c r="G628" s="77" t="str">
        <f t="shared" ca="1" si="89"/>
        <v/>
      </c>
      <c r="N628" s="51" t="str">
        <f t="shared" ca="1" si="81"/>
        <v/>
      </c>
      <c r="O628" s="51" t="str">
        <f t="shared" ca="1" si="82"/>
        <v/>
      </c>
    </row>
    <row r="629" spans="1:15">
      <c r="A629" s="180" t="str">
        <f t="shared" ca="1" si="83"/>
        <v/>
      </c>
      <c r="B629" s="44" t="str">
        <f t="shared" ca="1" si="84"/>
        <v/>
      </c>
      <c r="C629" s="31" t="str">
        <f t="shared" ca="1" si="85"/>
        <v/>
      </c>
      <c r="D629" s="32" t="str">
        <f t="shared" ca="1" si="86"/>
        <v/>
      </c>
      <c r="E629" s="44" t="str">
        <f t="shared" ca="1" si="87"/>
        <v/>
      </c>
      <c r="F629" s="31" t="str">
        <f t="shared" ca="1" si="88"/>
        <v/>
      </c>
      <c r="G629" s="77" t="str">
        <f t="shared" ca="1" si="89"/>
        <v/>
      </c>
      <c r="N629" s="51" t="str">
        <f t="shared" ca="1" si="81"/>
        <v/>
      </c>
      <c r="O629" s="51" t="str">
        <f t="shared" ca="1" si="82"/>
        <v/>
      </c>
    </row>
    <row r="630" spans="1:15">
      <c r="A630" s="180" t="str">
        <f t="shared" ca="1" si="83"/>
        <v/>
      </c>
      <c r="B630" s="44" t="str">
        <f t="shared" ca="1" si="84"/>
        <v/>
      </c>
      <c r="C630" s="31" t="str">
        <f t="shared" ca="1" si="85"/>
        <v/>
      </c>
      <c r="D630" s="32" t="str">
        <f t="shared" ca="1" si="86"/>
        <v/>
      </c>
      <c r="E630" s="44" t="str">
        <f t="shared" ca="1" si="87"/>
        <v/>
      </c>
      <c r="F630" s="31" t="str">
        <f t="shared" ca="1" si="88"/>
        <v/>
      </c>
      <c r="G630" s="77" t="str">
        <f t="shared" ca="1" si="89"/>
        <v/>
      </c>
      <c r="N630" s="51" t="str">
        <f t="shared" ca="1" si="81"/>
        <v/>
      </c>
      <c r="O630" s="51" t="str">
        <f t="shared" ca="1" si="82"/>
        <v/>
      </c>
    </row>
    <row r="631" spans="1:15">
      <c r="A631" s="180" t="str">
        <f t="shared" ca="1" si="83"/>
        <v/>
      </c>
      <c r="B631" s="44" t="str">
        <f t="shared" ca="1" si="84"/>
        <v/>
      </c>
      <c r="C631" s="31" t="str">
        <f t="shared" ca="1" si="85"/>
        <v/>
      </c>
      <c r="D631" s="32" t="str">
        <f t="shared" ca="1" si="86"/>
        <v/>
      </c>
      <c r="E631" s="44" t="str">
        <f t="shared" ca="1" si="87"/>
        <v/>
      </c>
      <c r="F631" s="31" t="str">
        <f t="shared" ca="1" si="88"/>
        <v/>
      </c>
      <c r="G631" s="77" t="str">
        <f t="shared" ca="1" si="89"/>
        <v/>
      </c>
      <c r="N631" s="51" t="str">
        <f t="shared" ca="1" si="81"/>
        <v/>
      </c>
      <c r="O631" s="51" t="str">
        <f t="shared" ca="1" si="82"/>
        <v/>
      </c>
    </row>
    <row r="632" spans="1:15">
      <c r="A632" s="180" t="str">
        <f t="shared" ca="1" si="83"/>
        <v/>
      </c>
      <c r="B632" s="44" t="str">
        <f t="shared" ca="1" si="84"/>
        <v/>
      </c>
      <c r="C632" s="31" t="str">
        <f t="shared" ca="1" si="85"/>
        <v/>
      </c>
      <c r="D632" s="32" t="str">
        <f t="shared" ca="1" si="86"/>
        <v/>
      </c>
      <c r="E632" s="44" t="str">
        <f t="shared" ca="1" si="87"/>
        <v/>
      </c>
      <c r="F632" s="31" t="str">
        <f t="shared" ca="1" si="88"/>
        <v/>
      </c>
      <c r="G632" s="77" t="str">
        <f t="shared" ca="1" si="89"/>
        <v/>
      </c>
      <c r="N632" s="51" t="str">
        <f t="shared" ca="1" si="81"/>
        <v/>
      </c>
      <c r="O632" s="51" t="str">
        <f t="shared" ca="1" si="82"/>
        <v/>
      </c>
    </row>
    <row r="633" spans="1:15">
      <c r="A633" s="180" t="str">
        <f t="shared" ca="1" si="83"/>
        <v/>
      </c>
      <c r="B633" s="44" t="str">
        <f t="shared" ca="1" si="84"/>
        <v/>
      </c>
      <c r="C633" s="31" t="str">
        <f t="shared" ca="1" si="85"/>
        <v/>
      </c>
      <c r="D633" s="32" t="str">
        <f t="shared" ca="1" si="86"/>
        <v/>
      </c>
      <c r="E633" s="44" t="str">
        <f t="shared" ca="1" si="87"/>
        <v/>
      </c>
      <c r="F633" s="31" t="str">
        <f t="shared" ca="1" si="88"/>
        <v/>
      </c>
      <c r="G633" s="77" t="str">
        <f t="shared" ca="1" si="89"/>
        <v/>
      </c>
      <c r="N633" s="51" t="str">
        <f t="shared" ca="1" si="81"/>
        <v/>
      </c>
      <c r="O633" s="51" t="str">
        <f t="shared" ca="1" si="82"/>
        <v/>
      </c>
    </row>
    <row r="634" spans="1:15">
      <c r="A634" s="180" t="str">
        <f t="shared" ca="1" si="83"/>
        <v/>
      </c>
      <c r="B634" s="44" t="str">
        <f t="shared" ca="1" si="84"/>
        <v/>
      </c>
      <c r="C634" s="31" t="str">
        <f t="shared" ca="1" si="85"/>
        <v/>
      </c>
      <c r="D634" s="32" t="str">
        <f t="shared" ca="1" si="86"/>
        <v/>
      </c>
      <c r="E634" s="44" t="str">
        <f t="shared" ca="1" si="87"/>
        <v/>
      </c>
      <c r="F634" s="31" t="str">
        <f t="shared" ca="1" si="88"/>
        <v/>
      </c>
      <c r="G634" s="77" t="str">
        <f t="shared" ca="1" si="89"/>
        <v/>
      </c>
      <c r="N634" s="51" t="str">
        <f t="shared" ca="1" si="81"/>
        <v/>
      </c>
      <c r="O634" s="51" t="str">
        <f t="shared" ca="1" si="82"/>
        <v/>
      </c>
    </row>
    <row r="635" spans="1:15">
      <c r="A635" s="180" t="str">
        <f t="shared" ca="1" si="83"/>
        <v/>
      </c>
      <c r="B635" s="44" t="str">
        <f t="shared" ca="1" si="84"/>
        <v/>
      </c>
      <c r="C635" s="31" t="str">
        <f t="shared" ca="1" si="85"/>
        <v/>
      </c>
      <c r="D635" s="32" t="str">
        <f t="shared" ca="1" si="86"/>
        <v/>
      </c>
      <c r="E635" s="44" t="str">
        <f t="shared" ca="1" si="87"/>
        <v/>
      </c>
      <c r="F635" s="31" t="str">
        <f t="shared" ca="1" si="88"/>
        <v/>
      </c>
      <c r="G635" s="77" t="str">
        <f t="shared" ca="1" si="89"/>
        <v/>
      </c>
      <c r="N635" s="51" t="str">
        <f t="shared" ca="1" si="81"/>
        <v/>
      </c>
      <c r="O635" s="51" t="str">
        <f t="shared" ca="1" si="82"/>
        <v/>
      </c>
    </row>
    <row r="636" spans="1:15">
      <c r="A636" s="180" t="str">
        <f t="shared" ca="1" si="83"/>
        <v/>
      </c>
      <c r="B636" s="44" t="str">
        <f t="shared" ca="1" si="84"/>
        <v/>
      </c>
      <c r="C636" s="31" t="str">
        <f t="shared" ca="1" si="85"/>
        <v/>
      </c>
      <c r="D636" s="32" t="str">
        <f t="shared" ca="1" si="86"/>
        <v/>
      </c>
      <c r="E636" s="44" t="str">
        <f t="shared" ca="1" si="87"/>
        <v/>
      </c>
      <c r="F636" s="31" t="str">
        <f t="shared" ca="1" si="88"/>
        <v/>
      </c>
      <c r="G636" s="77" t="str">
        <f t="shared" ca="1" si="89"/>
        <v/>
      </c>
      <c r="N636" s="51" t="str">
        <f t="shared" ca="1" si="81"/>
        <v/>
      </c>
      <c r="O636" s="51" t="str">
        <f t="shared" ca="1" si="82"/>
        <v/>
      </c>
    </row>
    <row r="637" spans="1:15">
      <c r="A637" s="180" t="str">
        <f t="shared" ca="1" si="83"/>
        <v/>
      </c>
      <c r="B637" s="44" t="str">
        <f t="shared" ca="1" si="84"/>
        <v/>
      </c>
      <c r="C637" s="31" t="str">
        <f t="shared" ca="1" si="85"/>
        <v/>
      </c>
      <c r="D637" s="32" t="str">
        <f t="shared" ca="1" si="86"/>
        <v/>
      </c>
      <c r="E637" s="44" t="str">
        <f t="shared" ca="1" si="87"/>
        <v/>
      </c>
      <c r="F637" s="31" t="str">
        <f t="shared" ca="1" si="88"/>
        <v/>
      </c>
      <c r="G637" s="77" t="str">
        <f t="shared" ca="1" si="89"/>
        <v/>
      </c>
      <c r="N637" s="51" t="str">
        <f t="shared" ca="1" si="81"/>
        <v/>
      </c>
      <c r="O637" s="51" t="str">
        <f t="shared" ca="1" si="82"/>
        <v/>
      </c>
    </row>
    <row r="638" spans="1:15">
      <c r="A638" s="180" t="str">
        <f t="shared" ca="1" si="83"/>
        <v/>
      </c>
      <c r="B638" s="44" t="str">
        <f t="shared" ca="1" si="84"/>
        <v/>
      </c>
      <c r="C638" s="31" t="str">
        <f t="shared" ca="1" si="85"/>
        <v/>
      </c>
      <c r="D638" s="32" t="str">
        <f t="shared" ca="1" si="86"/>
        <v/>
      </c>
      <c r="E638" s="44" t="str">
        <f t="shared" ca="1" si="87"/>
        <v/>
      </c>
      <c r="F638" s="31" t="str">
        <f t="shared" ca="1" si="88"/>
        <v/>
      </c>
      <c r="G638" s="77" t="str">
        <f t="shared" ca="1" si="89"/>
        <v/>
      </c>
      <c r="N638" s="51" t="str">
        <f t="shared" ca="1" si="81"/>
        <v/>
      </c>
      <c r="O638" s="51" t="str">
        <f t="shared" ca="1" si="82"/>
        <v/>
      </c>
    </row>
    <row r="639" spans="1:15">
      <c r="A639" s="180" t="str">
        <f t="shared" ca="1" si="83"/>
        <v/>
      </c>
      <c r="B639" s="44" t="str">
        <f t="shared" ca="1" si="84"/>
        <v/>
      </c>
      <c r="C639" s="31" t="str">
        <f t="shared" ca="1" si="85"/>
        <v/>
      </c>
      <c r="D639" s="32" t="str">
        <f t="shared" ca="1" si="86"/>
        <v/>
      </c>
      <c r="E639" s="44" t="str">
        <f t="shared" ca="1" si="87"/>
        <v/>
      </c>
      <c r="F639" s="31" t="str">
        <f t="shared" ca="1" si="88"/>
        <v/>
      </c>
      <c r="G639" s="77" t="str">
        <f t="shared" ca="1" si="89"/>
        <v/>
      </c>
      <c r="N639" s="51" t="str">
        <f t="shared" ca="1" si="81"/>
        <v/>
      </c>
      <c r="O639" s="51" t="str">
        <f t="shared" ca="1" si="82"/>
        <v/>
      </c>
    </row>
    <row r="640" spans="1:15">
      <c r="A640" s="180" t="str">
        <f t="shared" ca="1" si="83"/>
        <v/>
      </c>
      <c r="B640" s="44" t="str">
        <f t="shared" ca="1" si="84"/>
        <v/>
      </c>
      <c r="C640" s="31" t="str">
        <f t="shared" ca="1" si="85"/>
        <v/>
      </c>
      <c r="D640" s="32" t="str">
        <f t="shared" ca="1" si="86"/>
        <v/>
      </c>
      <c r="E640" s="44" t="str">
        <f t="shared" ca="1" si="87"/>
        <v/>
      </c>
      <c r="F640" s="31" t="str">
        <f t="shared" ca="1" si="88"/>
        <v/>
      </c>
      <c r="G640" s="77" t="str">
        <f t="shared" ca="1" si="89"/>
        <v/>
      </c>
      <c r="N640" s="51" t="str">
        <f t="shared" ca="1" si="81"/>
        <v/>
      </c>
      <c r="O640" s="51" t="str">
        <f t="shared" ca="1" si="82"/>
        <v/>
      </c>
    </row>
    <row r="641" spans="1:15">
      <c r="A641" s="180" t="str">
        <f t="shared" ca="1" si="83"/>
        <v/>
      </c>
      <c r="B641" s="44" t="str">
        <f t="shared" ca="1" si="84"/>
        <v/>
      </c>
      <c r="C641" s="31" t="str">
        <f t="shared" ca="1" si="85"/>
        <v/>
      </c>
      <c r="D641" s="32" t="str">
        <f t="shared" ca="1" si="86"/>
        <v/>
      </c>
      <c r="E641" s="44" t="str">
        <f t="shared" ca="1" si="87"/>
        <v/>
      </c>
      <c r="F641" s="31" t="str">
        <f t="shared" ca="1" si="88"/>
        <v/>
      </c>
      <c r="G641" s="77" t="str">
        <f t="shared" ca="1" si="89"/>
        <v/>
      </c>
      <c r="N641" s="51" t="str">
        <f t="shared" ca="1" si="81"/>
        <v/>
      </c>
      <c r="O641" s="51" t="str">
        <f t="shared" ca="1" si="82"/>
        <v/>
      </c>
    </row>
    <row r="642" spans="1:15">
      <c r="A642" s="180" t="str">
        <f t="shared" ca="1" si="83"/>
        <v/>
      </c>
      <c r="B642" s="44" t="str">
        <f t="shared" ca="1" si="84"/>
        <v/>
      </c>
      <c r="C642" s="31" t="str">
        <f t="shared" ca="1" si="85"/>
        <v/>
      </c>
      <c r="D642" s="32" t="str">
        <f t="shared" ca="1" si="86"/>
        <v/>
      </c>
      <c r="E642" s="44" t="str">
        <f t="shared" ca="1" si="87"/>
        <v/>
      </c>
      <c r="F642" s="31" t="str">
        <f t="shared" ca="1" si="88"/>
        <v/>
      </c>
      <c r="G642" s="77" t="str">
        <f t="shared" ca="1" si="89"/>
        <v/>
      </c>
      <c r="N642" s="51" t="str">
        <f t="shared" ca="1" si="81"/>
        <v/>
      </c>
      <c r="O642" s="51" t="str">
        <f t="shared" ca="1" si="82"/>
        <v/>
      </c>
    </row>
    <row r="643" spans="1:15">
      <c r="A643" s="180" t="str">
        <f t="shared" ca="1" si="83"/>
        <v/>
      </c>
      <c r="B643" s="44" t="str">
        <f t="shared" ca="1" si="84"/>
        <v/>
      </c>
      <c r="C643" s="31" t="str">
        <f t="shared" ca="1" si="85"/>
        <v/>
      </c>
      <c r="D643" s="32" t="str">
        <f t="shared" ca="1" si="86"/>
        <v/>
      </c>
      <c r="E643" s="44" t="str">
        <f t="shared" ca="1" si="87"/>
        <v/>
      </c>
      <c r="F643" s="31" t="str">
        <f t="shared" ca="1" si="88"/>
        <v/>
      </c>
      <c r="G643" s="77" t="str">
        <f t="shared" ca="1" si="89"/>
        <v/>
      </c>
      <c r="N643" s="51" t="str">
        <f t="shared" ca="1" si="81"/>
        <v/>
      </c>
      <c r="O643" s="51" t="str">
        <f t="shared" ca="1" si="82"/>
        <v/>
      </c>
    </row>
    <row r="644" spans="1:15">
      <c r="A644" s="180" t="str">
        <f t="shared" ca="1" si="83"/>
        <v/>
      </c>
      <c r="B644" s="44" t="str">
        <f t="shared" ca="1" si="84"/>
        <v/>
      </c>
      <c r="C644" s="31" t="str">
        <f t="shared" ca="1" si="85"/>
        <v/>
      </c>
      <c r="D644" s="32" t="str">
        <f t="shared" ca="1" si="86"/>
        <v/>
      </c>
      <c r="E644" s="44" t="str">
        <f t="shared" ca="1" si="87"/>
        <v/>
      </c>
      <c r="F644" s="31" t="str">
        <f t="shared" ca="1" si="88"/>
        <v/>
      </c>
      <c r="G644" s="77" t="str">
        <f t="shared" ca="1" si="89"/>
        <v/>
      </c>
      <c r="N644" s="51" t="str">
        <f t="shared" ref="N644:N707" ca="1" si="90">IF(COUNTIF(L:L,J644),J644,"")</f>
        <v/>
      </c>
      <c r="O644" s="51" t="str">
        <f t="shared" ref="O644:O707" ca="1" si="91">IF(N644&gt;$A$14,N644,"")</f>
        <v/>
      </c>
    </row>
    <row r="645" spans="1:15">
      <c r="A645" s="180" t="str">
        <f t="shared" ca="1" si="83"/>
        <v/>
      </c>
      <c r="B645" s="44" t="str">
        <f t="shared" ca="1" si="84"/>
        <v/>
      </c>
      <c r="C645" s="31" t="str">
        <f t="shared" ca="1" si="85"/>
        <v/>
      </c>
      <c r="D645" s="32" t="str">
        <f t="shared" ca="1" si="86"/>
        <v/>
      </c>
      <c r="E645" s="44" t="str">
        <f t="shared" ca="1" si="87"/>
        <v/>
      </c>
      <c r="F645" s="31" t="str">
        <f t="shared" ca="1" si="88"/>
        <v/>
      </c>
      <c r="G645" s="77" t="str">
        <f t="shared" ca="1" si="89"/>
        <v/>
      </c>
      <c r="N645" s="51" t="str">
        <f t="shared" ca="1" si="90"/>
        <v/>
      </c>
      <c r="O645" s="51" t="str">
        <f t="shared" ca="1" si="91"/>
        <v/>
      </c>
    </row>
    <row r="646" spans="1:15">
      <c r="A646" s="180" t="str">
        <f t="shared" ca="1" si="83"/>
        <v/>
      </c>
      <c r="B646" s="44" t="str">
        <f t="shared" ca="1" si="84"/>
        <v/>
      </c>
      <c r="C646" s="31" t="str">
        <f t="shared" ca="1" si="85"/>
        <v/>
      </c>
      <c r="D646" s="32" t="str">
        <f t="shared" ca="1" si="86"/>
        <v/>
      </c>
      <c r="E646" s="44" t="str">
        <f t="shared" ca="1" si="87"/>
        <v/>
      </c>
      <c r="F646" s="31" t="str">
        <f t="shared" ca="1" si="88"/>
        <v/>
      </c>
      <c r="G646" s="77" t="str">
        <f t="shared" ca="1" si="89"/>
        <v/>
      </c>
      <c r="N646" s="51" t="str">
        <f t="shared" ca="1" si="90"/>
        <v/>
      </c>
      <c r="O646" s="51" t="str">
        <f t="shared" ca="1" si="91"/>
        <v/>
      </c>
    </row>
    <row r="647" spans="1:15">
      <c r="A647" s="180" t="str">
        <f t="shared" ca="1" si="83"/>
        <v/>
      </c>
      <c r="B647" s="44" t="str">
        <f t="shared" ca="1" si="84"/>
        <v/>
      </c>
      <c r="C647" s="31" t="str">
        <f t="shared" ca="1" si="85"/>
        <v/>
      </c>
      <c r="D647" s="32" t="str">
        <f t="shared" ca="1" si="86"/>
        <v/>
      </c>
      <c r="E647" s="44" t="str">
        <f t="shared" ca="1" si="87"/>
        <v/>
      </c>
      <c r="F647" s="31" t="str">
        <f t="shared" ca="1" si="88"/>
        <v/>
      </c>
      <c r="G647" s="77" t="str">
        <f t="shared" ca="1" si="89"/>
        <v/>
      </c>
      <c r="N647" s="51" t="str">
        <f t="shared" ca="1" si="90"/>
        <v/>
      </c>
      <c r="O647" s="51" t="str">
        <f t="shared" ca="1" si="91"/>
        <v/>
      </c>
    </row>
    <row r="648" spans="1:15">
      <c r="A648" s="180" t="str">
        <f t="shared" ca="1" si="83"/>
        <v/>
      </c>
      <c r="B648" s="44" t="str">
        <f t="shared" ca="1" si="84"/>
        <v/>
      </c>
      <c r="C648" s="31" t="str">
        <f t="shared" ca="1" si="85"/>
        <v/>
      </c>
      <c r="D648" s="32" t="str">
        <f t="shared" ca="1" si="86"/>
        <v/>
      </c>
      <c r="E648" s="44" t="str">
        <f t="shared" ca="1" si="87"/>
        <v/>
      </c>
      <c r="F648" s="31" t="str">
        <f t="shared" ca="1" si="88"/>
        <v/>
      </c>
      <c r="G648" s="77" t="str">
        <f t="shared" ca="1" si="89"/>
        <v/>
      </c>
      <c r="N648" s="51" t="str">
        <f t="shared" ca="1" si="90"/>
        <v/>
      </c>
      <c r="O648" s="51" t="str">
        <f t="shared" ca="1" si="91"/>
        <v/>
      </c>
    </row>
    <row r="649" spans="1:15">
      <c r="A649" s="180" t="str">
        <f t="shared" ca="1" si="83"/>
        <v/>
      </c>
      <c r="B649" s="44" t="str">
        <f t="shared" ca="1" si="84"/>
        <v/>
      </c>
      <c r="C649" s="31" t="str">
        <f t="shared" ca="1" si="85"/>
        <v/>
      </c>
      <c r="D649" s="32" t="str">
        <f t="shared" ca="1" si="86"/>
        <v/>
      </c>
      <c r="E649" s="44" t="str">
        <f t="shared" ca="1" si="87"/>
        <v/>
      </c>
      <c r="F649" s="31" t="str">
        <f t="shared" ca="1" si="88"/>
        <v/>
      </c>
      <c r="G649" s="77" t="str">
        <f t="shared" ca="1" si="89"/>
        <v/>
      </c>
      <c r="N649" s="51" t="str">
        <f t="shared" ca="1" si="90"/>
        <v/>
      </c>
      <c r="O649" s="51" t="str">
        <f t="shared" ca="1" si="91"/>
        <v/>
      </c>
    </row>
    <row r="650" spans="1:15">
      <c r="A650" s="180" t="str">
        <f t="shared" ca="1" si="83"/>
        <v/>
      </c>
      <c r="B650" s="44" t="str">
        <f t="shared" ca="1" si="84"/>
        <v/>
      </c>
      <c r="C650" s="31" t="str">
        <f t="shared" ca="1" si="85"/>
        <v/>
      </c>
      <c r="D650" s="32" t="str">
        <f t="shared" ca="1" si="86"/>
        <v/>
      </c>
      <c r="E650" s="44" t="str">
        <f t="shared" ca="1" si="87"/>
        <v/>
      </c>
      <c r="F650" s="31" t="str">
        <f t="shared" ca="1" si="88"/>
        <v/>
      </c>
      <c r="G650" s="77" t="str">
        <f t="shared" ca="1" si="89"/>
        <v/>
      </c>
      <c r="N650" s="51" t="str">
        <f t="shared" ca="1" si="90"/>
        <v/>
      </c>
      <c r="O650" s="51" t="str">
        <f t="shared" ca="1" si="91"/>
        <v/>
      </c>
    </row>
    <row r="651" spans="1:15">
      <c r="A651" s="180" t="str">
        <f t="shared" ca="1" si="83"/>
        <v/>
      </c>
      <c r="B651" s="44" t="str">
        <f t="shared" ca="1" si="84"/>
        <v/>
      </c>
      <c r="C651" s="31" t="str">
        <f t="shared" ca="1" si="85"/>
        <v/>
      </c>
      <c r="D651" s="32" t="str">
        <f t="shared" ca="1" si="86"/>
        <v/>
      </c>
      <c r="E651" s="44" t="str">
        <f t="shared" ca="1" si="87"/>
        <v/>
      </c>
      <c r="F651" s="31" t="str">
        <f t="shared" ca="1" si="88"/>
        <v/>
      </c>
      <c r="G651" s="77" t="str">
        <f t="shared" ca="1" si="89"/>
        <v/>
      </c>
      <c r="N651" s="51" t="str">
        <f t="shared" ca="1" si="90"/>
        <v/>
      </c>
      <c r="O651" s="51" t="str">
        <f t="shared" ca="1" si="91"/>
        <v/>
      </c>
    </row>
    <row r="652" spans="1:15">
      <c r="A652" s="180" t="str">
        <f t="shared" ca="1" si="83"/>
        <v/>
      </c>
      <c r="B652" s="44" t="str">
        <f t="shared" ca="1" si="84"/>
        <v/>
      </c>
      <c r="C652" s="31" t="str">
        <f t="shared" ca="1" si="85"/>
        <v/>
      </c>
      <c r="D652" s="32" t="str">
        <f t="shared" ca="1" si="86"/>
        <v/>
      </c>
      <c r="E652" s="44" t="str">
        <f t="shared" ca="1" si="87"/>
        <v/>
      </c>
      <c r="F652" s="31" t="str">
        <f t="shared" ca="1" si="88"/>
        <v/>
      </c>
      <c r="G652" s="77" t="str">
        <f t="shared" ca="1" si="89"/>
        <v/>
      </c>
      <c r="N652" s="51" t="str">
        <f t="shared" ca="1" si="90"/>
        <v/>
      </c>
      <c r="O652" s="51" t="str">
        <f t="shared" ca="1" si="91"/>
        <v/>
      </c>
    </row>
    <row r="653" spans="1:15">
      <c r="A653" s="180" t="str">
        <f t="shared" ca="1" si="83"/>
        <v/>
      </c>
      <c r="B653" s="44" t="str">
        <f t="shared" ca="1" si="84"/>
        <v/>
      </c>
      <c r="C653" s="31" t="str">
        <f t="shared" ca="1" si="85"/>
        <v/>
      </c>
      <c r="D653" s="32" t="str">
        <f t="shared" ca="1" si="86"/>
        <v/>
      </c>
      <c r="E653" s="44" t="str">
        <f t="shared" ca="1" si="87"/>
        <v/>
      </c>
      <c r="F653" s="31" t="str">
        <f t="shared" ca="1" si="88"/>
        <v/>
      </c>
      <c r="G653" s="77" t="str">
        <f t="shared" ca="1" si="89"/>
        <v/>
      </c>
      <c r="N653" s="51" t="str">
        <f t="shared" ca="1" si="90"/>
        <v/>
      </c>
      <c r="O653" s="51" t="str">
        <f t="shared" ca="1" si="91"/>
        <v/>
      </c>
    </row>
    <row r="654" spans="1:15">
      <c r="A654" s="180" t="str">
        <f t="shared" ca="1" si="83"/>
        <v/>
      </c>
      <c r="B654" s="44" t="str">
        <f t="shared" ca="1" si="84"/>
        <v/>
      </c>
      <c r="C654" s="31" t="str">
        <f t="shared" ca="1" si="85"/>
        <v/>
      </c>
      <c r="D654" s="32" t="str">
        <f t="shared" ca="1" si="86"/>
        <v/>
      </c>
      <c r="E654" s="44" t="str">
        <f t="shared" ca="1" si="87"/>
        <v/>
      </c>
      <c r="F654" s="31" t="str">
        <f t="shared" ca="1" si="88"/>
        <v/>
      </c>
      <c r="G654" s="77" t="str">
        <f t="shared" ca="1" si="89"/>
        <v/>
      </c>
      <c r="N654" s="51" t="str">
        <f t="shared" ca="1" si="90"/>
        <v/>
      </c>
      <c r="O654" s="51" t="str">
        <f t="shared" ca="1" si="91"/>
        <v/>
      </c>
    </row>
    <row r="655" spans="1:15">
      <c r="A655" s="180" t="str">
        <f t="shared" ca="1" si="83"/>
        <v/>
      </c>
      <c r="B655" s="44" t="str">
        <f t="shared" ca="1" si="84"/>
        <v/>
      </c>
      <c r="C655" s="31" t="str">
        <f t="shared" ca="1" si="85"/>
        <v/>
      </c>
      <c r="D655" s="32" t="str">
        <f t="shared" ca="1" si="86"/>
        <v/>
      </c>
      <c r="E655" s="44" t="str">
        <f t="shared" ca="1" si="87"/>
        <v/>
      </c>
      <c r="F655" s="31" t="str">
        <f t="shared" ca="1" si="88"/>
        <v/>
      </c>
      <c r="G655" s="77" t="str">
        <f t="shared" ca="1" si="89"/>
        <v/>
      </c>
      <c r="N655" s="51" t="str">
        <f t="shared" ca="1" si="90"/>
        <v/>
      </c>
      <c r="O655" s="51" t="str">
        <f t="shared" ca="1" si="91"/>
        <v/>
      </c>
    </row>
    <row r="656" spans="1:15">
      <c r="A656" s="180" t="str">
        <f t="shared" ref="A656:A719" ca="1" si="92">IF(AND(ISBLANK(P645), A655 = $P$1),NOW(),IF(ISBLANK(P645),"",P645))</f>
        <v/>
      </c>
      <c r="B656" s="44" t="str">
        <f t="shared" ref="B656:B719" ca="1" si="93">IF(COUNTIF(J:J,A656)=1,VLOOKUP(A656,J:K,2), IF(COUNTIF(J:J,A656)=0,$B$10,""))</f>
        <v/>
      </c>
      <c r="C656" s="31" t="str">
        <f t="shared" ref="C656:C719" ca="1" si="94">IF(ISERROR(B656-2),"",-1*(B656-$B$14)*$B$8*$B$5*10^(-4))</f>
        <v/>
      </c>
      <c r="D656" s="32" t="str">
        <f t="shared" ref="D656:D719" ca="1" si="95">IF(ISERROR(B656-2),"",ROUNDUP(A656-$A$14,0)/360*$B$6*$B$5)</f>
        <v/>
      </c>
      <c r="E656" s="44" t="str">
        <f t="shared" ref="E656:E719" ca="1" si="96">IF(COUNTIF(J:J,A656)=1,VLOOKUP(A656,L:M,2), IF(COUNTIF(J:J,A656)=0,$C$10,""))</f>
        <v/>
      </c>
      <c r="F656" s="31" t="str">
        <f t="shared" ref="F656:F719" ca="1" si="97">IF(ISERROR(B656-2),"",(E656-$E$14)*$C$5*100)</f>
        <v/>
      </c>
      <c r="G656" s="77" t="str">
        <f t="shared" ref="G656:G719" ca="1" si="98">IF(ISERROR(B656-2),"",C656+D656+F656)</f>
        <v/>
      </c>
      <c r="N656" s="51" t="str">
        <f t="shared" ca="1" si="90"/>
        <v/>
      </c>
      <c r="O656" s="51" t="str">
        <f t="shared" ca="1" si="91"/>
        <v/>
      </c>
    </row>
    <row r="657" spans="1:15">
      <c r="A657" s="180" t="str">
        <f t="shared" ca="1" si="92"/>
        <v/>
      </c>
      <c r="B657" s="44" t="str">
        <f t="shared" ca="1" si="93"/>
        <v/>
      </c>
      <c r="C657" s="31" t="str">
        <f t="shared" ca="1" si="94"/>
        <v/>
      </c>
      <c r="D657" s="32" t="str">
        <f t="shared" ca="1" si="95"/>
        <v/>
      </c>
      <c r="E657" s="44" t="str">
        <f t="shared" ca="1" si="96"/>
        <v/>
      </c>
      <c r="F657" s="31" t="str">
        <f t="shared" ca="1" si="97"/>
        <v/>
      </c>
      <c r="G657" s="77" t="str">
        <f t="shared" ca="1" si="98"/>
        <v/>
      </c>
      <c r="N657" s="51" t="str">
        <f t="shared" ca="1" si="90"/>
        <v/>
      </c>
      <c r="O657" s="51" t="str">
        <f t="shared" ca="1" si="91"/>
        <v/>
      </c>
    </row>
    <row r="658" spans="1:15">
      <c r="A658" s="180" t="str">
        <f t="shared" ca="1" si="92"/>
        <v/>
      </c>
      <c r="B658" s="44" t="str">
        <f t="shared" ca="1" si="93"/>
        <v/>
      </c>
      <c r="C658" s="31" t="str">
        <f t="shared" ca="1" si="94"/>
        <v/>
      </c>
      <c r="D658" s="32" t="str">
        <f t="shared" ca="1" si="95"/>
        <v/>
      </c>
      <c r="E658" s="44" t="str">
        <f t="shared" ca="1" si="96"/>
        <v/>
      </c>
      <c r="F658" s="31" t="str">
        <f t="shared" ca="1" si="97"/>
        <v/>
      </c>
      <c r="G658" s="77" t="str">
        <f t="shared" ca="1" si="98"/>
        <v/>
      </c>
      <c r="N658" s="51" t="str">
        <f t="shared" ca="1" si="90"/>
        <v/>
      </c>
      <c r="O658" s="51" t="str">
        <f t="shared" ca="1" si="91"/>
        <v/>
      </c>
    </row>
    <row r="659" spans="1:15">
      <c r="A659" s="180" t="str">
        <f t="shared" ca="1" si="92"/>
        <v/>
      </c>
      <c r="B659" s="44" t="str">
        <f t="shared" ca="1" si="93"/>
        <v/>
      </c>
      <c r="C659" s="31" t="str">
        <f t="shared" ca="1" si="94"/>
        <v/>
      </c>
      <c r="D659" s="32" t="str">
        <f t="shared" ca="1" si="95"/>
        <v/>
      </c>
      <c r="E659" s="44" t="str">
        <f t="shared" ca="1" si="96"/>
        <v/>
      </c>
      <c r="F659" s="31" t="str">
        <f t="shared" ca="1" si="97"/>
        <v/>
      </c>
      <c r="G659" s="77" t="str">
        <f t="shared" ca="1" si="98"/>
        <v/>
      </c>
      <c r="N659" s="51" t="str">
        <f t="shared" ca="1" si="90"/>
        <v/>
      </c>
      <c r="O659" s="51" t="str">
        <f t="shared" ca="1" si="91"/>
        <v/>
      </c>
    </row>
    <row r="660" spans="1:15">
      <c r="A660" s="180" t="str">
        <f t="shared" ca="1" si="92"/>
        <v/>
      </c>
      <c r="B660" s="44" t="str">
        <f t="shared" ca="1" si="93"/>
        <v/>
      </c>
      <c r="C660" s="31" t="str">
        <f t="shared" ca="1" si="94"/>
        <v/>
      </c>
      <c r="D660" s="32" t="str">
        <f t="shared" ca="1" si="95"/>
        <v/>
      </c>
      <c r="E660" s="44" t="str">
        <f t="shared" ca="1" si="96"/>
        <v/>
      </c>
      <c r="F660" s="31" t="str">
        <f t="shared" ca="1" si="97"/>
        <v/>
      </c>
      <c r="G660" s="77" t="str">
        <f t="shared" ca="1" si="98"/>
        <v/>
      </c>
      <c r="N660" s="51" t="str">
        <f t="shared" ca="1" si="90"/>
        <v/>
      </c>
      <c r="O660" s="51" t="str">
        <f t="shared" ca="1" si="91"/>
        <v/>
      </c>
    </row>
    <row r="661" spans="1:15">
      <c r="A661" s="180" t="str">
        <f t="shared" ca="1" si="92"/>
        <v/>
      </c>
      <c r="B661" s="44" t="str">
        <f t="shared" ca="1" si="93"/>
        <v/>
      </c>
      <c r="C661" s="31" t="str">
        <f t="shared" ca="1" si="94"/>
        <v/>
      </c>
      <c r="D661" s="32" t="str">
        <f t="shared" ca="1" si="95"/>
        <v/>
      </c>
      <c r="E661" s="44" t="str">
        <f t="shared" ca="1" si="96"/>
        <v/>
      </c>
      <c r="F661" s="31" t="str">
        <f t="shared" ca="1" si="97"/>
        <v/>
      </c>
      <c r="G661" s="77" t="str">
        <f t="shared" ca="1" si="98"/>
        <v/>
      </c>
      <c r="N661" s="51" t="str">
        <f t="shared" ca="1" si="90"/>
        <v/>
      </c>
      <c r="O661" s="51" t="str">
        <f t="shared" ca="1" si="91"/>
        <v/>
      </c>
    </row>
    <row r="662" spans="1:15">
      <c r="A662" s="180" t="str">
        <f t="shared" ca="1" si="92"/>
        <v/>
      </c>
      <c r="B662" s="44" t="str">
        <f t="shared" ca="1" si="93"/>
        <v/>
      </c>
      <c r="C662" s="31" t="str">
        <f t="shared" ca="1" si="94"/>
        <v/>
      </c>
      <c r="D662" s="32" t="str">
        <f t="shared" ca="1" si="95"/>
        <v/>
      </c>
      <c r="E662" s="44" t="str">
        <f t="shared" ca="1" si="96"/>
        <v/>
      </c>
      <c r="F662" s="31" t="str">
        <f t="shared" ca="1" si="97"/>
        <v/>
      </c>
      <c r="G662" s="77" t="str">
        <f t="shared" ca="1" si="98"/>
        <v/>
      </c>
      <c r="N662" s="51" t="str">
        <f t="shared" ca="1" si="90"/>
        <v/>
      </c>
      <c r="O662" s="51" t="str">
        <f t="shared" ca="1" si="91"/>
        <v/>
      </c>
    </row>
    <row r="663" spans="1:15">
      <c r="A663" s="180" t="str">
        <f t="shared" ca="1" si="92"/>
        <v/>
      </c>
      <c r="B663" s="44" t="str">
        <f t="shared" ca="1" si="93"/>
        <v/>
      </c>
      <c r="C663" s="31" t="str">
        <f t="shared" ca="1" si="94"/>
        <v/>
      </c>
      <c r="D663" s="32" t="str">
        <f t="shared" ca="1" si="95"/>
        <v/>
      </c>
      <c r="E663" s="44" t="str">
        <f t="shared" ca="1" si="96"/>
        <v/>
      </c>
      <c r="F663" s="31" t="str">
        <f t="shared" ca="1" si="97"/>
        <v/>
      </c>
      <c r="G663" s="77" t="str">
        <f t="shared" ca="1" si="98"/>
        <v/>
      </c>
      <c r="N663" s="51" t="str">
        <f t="shared" ca="1" si="90"/>
        <v/>
      </c>
      <c r="O663" s="51" t="str">
        <f t="shared" ca="1" si="91"/>
        <v/>
      </c>
    </row>
    <row r="664" spans="1:15">
      <c r="A664" s="180" t="str">
        <f t="shared" ca="1" si="92"/>
        <v/>
      </c>
      <c r="B664" s="44" t="str">
        <f t="shared" ca="1" si="93"/>
        <v/>
      </c>
      <c r="C664" s="31" t="str">
        <f t="shared" ca="1" si="94"/>
        <v/>
      </c>
      <c r="D664" s="32" t="str">
        <f t="shared" ca="1" si="95"/>
        <v/>
      </c>
      <c r="E664" s="44" t="str">
        <f t="shared" ca="1" si="96"/>
        <v/>
      </c>
      <c r="F664" s="31" t="str">
        <f t="shared" ca="1" si="97"/>
        <v/>
      </c>
      <c r="G664" s="77" t="str">
        <f t="shared" ca="1" si="98"/>
        <v/>
      </c>
      <c r="N664" s="51" t="str">
        <f t="shared" ca="1" si="90"/>
        <v/>
      </c>
      <c r="O664" s="51" t="str">
        <f t="shared" ca="1" si="91"/>
        <v/>
      </c>
    </row>
    <row r="665" spans="1:15">
      <c r="A665" s="180" t="str">
        <f t="shared" ca="1" si="92"/>
        <v/>
      </c>
      <c r="B665" s="44" t="str">
        <f t="shared" ca="1" si="93"/>
        <v/>
      </c>
      <c r="C665" s="31" t="str">
        <f t="shared" ca="1" si="94"/>
        <v/>
      </c>
      <c r="D665" s="32" t="str">
        <f t="shared" ca="1" si="95"/>
        <v/>
      </c>
      <c r="E665" s="44" t="str">
        <f t="shared" ca="1" si="96"/>
        <v/>
      </c>
      <c r="F665" s="31" t="str">
        <f t="shared" ca="1" si="97"/>
        <v/>
      </c>
      <c r="G665" s="77" t="str">
        <f t="shared" ca="1" si="98"/>
        <v/>
      </c>
      <c r="N665" s="51" t="str">
        <f t="shared" ca="1" si="90"/>
        <v/>
      </c>
      <c r="O665" s="51" t="str">
        <f t="shared" ca="1" si="91"/>
        <v/>
      </c>
    </row>
    <row r="666" spans="1:15">
      <c r="A666" s="180" t="str">
        <f t="shared" ca="1" si="92"/>
        <v/>
      </c>
      <c r="B666" s="44" t="str">
        <f t="shared" ca="1" si="93"/>
        <v/>
      </c>
      <c r="C666" s="31" t="str">
        <f t="shared" ca="1" si="94"/>
        <v/>
      </c>
      <c r="D666" s="32" t="str">
        <f t="shared" ca="1" si="95"/>
        <v/>
      </c>
      <c r="E666" s="44" t="str">
        <f t="shared" ca="1" si="96"/>
        <v/>
      </c>
      <c r="F666" s="31" t="str">
        <f t="shared" ca="1" si="97"/>
        <v/>
      </c>
      <c r="G666" s="77" t="str">
        <f t="shared" ca="1" si="98"/>
        <v/>
      </c>
      <c r="N666" s="51" t="str">
        <f t="shared" ca="1" si="90"/>
        <v/>
      </c>
      <c r="O666" s="51" t="str">
        <f t="shared" ca="1" si="91"/>
        <v/>
      </c>
    </row>
    <row r="667" spans="1:15">
      <c r="A667" s="180" t="str">
        <f t="shared" ca="1" si="92"/>
        <v/>
      </c>
      <c r="B667" s="44" t="str">
        <f t="shared" ca="1" si="93"/>
        <v/>
      </c>
      <c r="C667" s="31" t="str">
        <f t="shared" ca="1" si="94"/>
        <v/>
      </c>
      <c r="D667" s="32" t="str">
        <f t="shared" ca="1" si="95"/>
        <v/>
      </c>
      <c r="E667" s="44" t="str">
        <f t="shared" ca="1" si="96"/>
        <v/>
      </c>
      <c r="F667" s="31" t="str">
        <f t="shared" ca="1" si="97"/>
        <v/>
      </c>
      <c r="G667" s="77" t="str">
        <f t="shared" ca="1" si="98"/>
        <v/>
      </c>
      <c r="N667" s="51" t="str">
        <f t="shared" ca="1" si="90"/>
        <v/>
      </c>
      <c r="O667" s="51" t="str">
        <f t="shared" ca="1" si="91"/>
        <v/>
      </c>
    </row>
    <row r="668" spans="1:15">
      <c r="A668" s="180" t="str">
        <f t="shared" ca="1" si="92"/>
        <v/>
      </c>
      <c r="B668" s="44" t="str">
        <f t="shared" ca="1" si="93"/>
        <v/>
      </c>
      <c r="C668" s="31" t="str">
        <f t="shared" ca="1" si="94"/>
        <v/>
      </c>
      <c r="D668" s="32" t="str">
        <f t="shared" ca="1" si="95"/>
        <v/>
      </c>
      <c r="E668" s="44" t="str">
        <f t="shared" ca="1" si="96"/>
        <v/>
      </c>
      <c r="F668" s="31" t="str">
        <f t="shared" ca="1" si="97"/>
        <v/>
      </c>
      <c r="G668" s="77" t="str">
        <f t="shared" ca="1" si="98"/>
        <v/>
      </c>
      <c r="N668" s="51" t="str">
        <f t="shared" ca="1" si="90"/>
        <v/>
      </c>
      <c r="O668" s="51" t="str">
        <f t="shared" ca="1" si="91"/>
        <v/>
      </c>
    </row>
    <row r="669" spans="1:15">
      <c r="A669" s="180" t="str">
        <f t="shared" ca="1" si="92"/>
        <v/>
      </c>
      <c r="B669" s="44" t="str">
        <f t="shared" ca="1" si="93"/>
        <v/>
      </c>
      <c r="C669" s="31" t="str">
        <f t="shared" ca="1" si="94"/>
        <v/>
      </c>
      <c r="D669" s="32" t="str">
        <f t="shared" ca="1" si="95"/>
        <v/>
      </c>
      <c r="E669" s="44" t="str">
        <f t="shared" ca="1" si="96"/>
        <v/>
      </c>
      <c r="F669" s="31" t="str">
        <f t="shared" ca="1" si="97"/>
        <v/>
      </c>
      <c r="G669" s="77" t="str">
        <f t="shared" ca="1" si="98"/>
        <v/>
      </c>
      <c r="N669" s="51" t="str">
        <f t="shared" ca="1" si="90"/>
        <v/>
      </c>
      <c r="O669" s="51" t="str">
        <f t="shared" ca="1" si="91"/>
        <v/>
      </c>
    </row>
    <row r="670" spans="1:15">
      <c r="A670" s="180" t="str">
        <f t="shared" ca="1" si="92"/>
        <v/>
      </c>
      <c r="B670" s="44" t="str">
        <f t="shared" ca="1" si="93"/>
        <v/>
      </c>
      <c r="C670" s="31" t="str">
        <f t="shared" ca="1" si="94"/>
        <v/>
      </c>
      <c r="D670" s="32" t="str">
        <f t="shared" ca="1" si="95"/>
        <v/>
      </c>
      <c r="E670" s="44" t="str">
        <f t="shared" ca="1" si="96"/>
        <v/>
      </c>
      <c r="F670" s="31" t="str">
        <f t="shared" ca="1" si="97"/>
        <v/>
      </c>
      <c r="G670" s="77" t="str">
        <f t="shared" ca="1" si="98"/>
        <v/>
      </c>
      <c r="N670" s="51" t="str">
        <f t="shared" ca="1" si="90"/>
        <v/>
      </c>
      <c r="O670" s="51" t="str">
        <f t="shared" ca="1" si="91"/>
        <v/>
      </c>
    </row>
    <row r="671" spans="1:15">
      <c r="A671" s="180" t="str">
        <f t="shared" ca="1" si="92"/>
        <v/>
      </c>
      <c r="B671" s="44" t="str">
        <f t="shared" ca="1" si="93"/>
        <v/>
      </c>
      <c r="C671" s="31" t="str">
        <f t="shared" ca="1" si="94"/>
        <v/>
      </c>
      <c r="D671" s="32" t="str">
        <f t="shared" ca="1" si="95"/>
        <v/>
      </c>
      <c r="E671" s="44" t="str">
        <f t="shared" ca="1" si="96"/>
        <v/>
      </c>
      <c r="F671" s="31" t="str">
        <f t="shared" ca="1" si="97"/>
        <v/>
      </c>
      <c r="G671" s="77" t="str">
        <f t="shared" ca="1" si="98"/>
        <v/>
      </c>
      <c r="N671" s="51" t="str">
        <f t="shared" ca="1" si="90"/>
        <v/>
      </c>
      <c r="O671" s="51" t="str">
        <f t="shared" ca="1" si="91"/>
        <v/>
      </c>
    </row>
    <row r="672" spans="1:15">
      <c r="A672" s="180" t="str">
        <f t="shared" ca="1" si="92"/>
        <v/>
      </c>
      <c r="B672" s="44" t="str">
        <f t="shared" ca="1" si="93"/>
        <v/>
      </c>
      <c r="C672" s="31" t="str">
        <f t="shared" ca="1" si="94"/>
        <v/>
      </c>
      <c r="D672" s="32" t="str">
        <f t="shared" ca="1" si="95"/>
        <v/>
      </c>
      <c r="E672" s="44" t="str">
        <f t="shared" ca="1" si="96"/>
        <v/>
      </c>
      <c r="F672" s="31" t="str">
        <f t="shared" ca="1" si="97"/>
        <v/>
      </c>
      <c r="G672" s="77" t="str">
        <f t="shared" ca="1" si="98"/>
        <v/>
      </c>
      <c r="N672" s="51" t="str">
        <f t="shared" ca="1" si="90"/>
        <v/>
      </c>
      <c r="O672" s="51" t="str">
        <f t="shared" ca="1" si="91"/>
        <v/>
      </c>
    </row>
    <row r="673" spans="1:15">
      <c r="A673" s="180" t="str">
        <f t="shared" ca="1" si="92"/>
        <v/>
      </c>
      <c r="B673" s="44" t="str">
        <f t="shared" ca="1" si="93"/>
        <v/>
      </c>
      <c r="C673" s="31" t="str">
        <f t="shared" ca="1" si="94"/>
        <v/>
      </c>
      <c r="D673" s="32" t="str">
        <f t="shared" ca="1" si="95"/>
        <v/>
      </c>
      <c r="E673" s="44" t="str">
        <f t="shared" ca="1" si="96"/>
        <v/>
      </c>
      <c r="F673" s="31" t="str">
        <f t="shared" ca="1" si="97"/>
        <v/>
      </c>
      <c r="G673" s="77" t="str">
        <f t="shared" ca="1" si="98"/>
        <v/>
      </c>
      <c r="N673" s="51" t="str">
        <f t="shared" ca="1" si="90"/>
        <v/>
      </c>
      <c r="O673" s="51" t="str">
        <f t="shared" ca="1" si="91"/>
        <v/>
      </c>
    </row>
    <row r="674" spans="1:15">
      <c r="A674" s="180" t="str">
        <f t="shared" ca="1" si="92"/>
        <v/>
      </c>
      <c r="B674" s="44" t="str">
        <f t="shared" ca="1" si="93"/>
        <v/>
      </c>
      <c r="C674" s="31" t="str">
        <f t="shared" ca="1" si="94"/>
        <v/>
      </c>
      <c r="D674" s="32" t="str">
        <f t="shared" ca="1" si="95"/>
        <v/>
      </c>
      <c r="E674" s="44" t="str">
        <f t="shared" ca="1" si="96"/>
        <v/>
      </c>
      <c r="F674" s="31" t="str">
        <f t="shared" ca="1" si="97"/>
        <v/>
      </c>
      <c r="G674" s="77" t="str">
        <f t="shared" ca="1" si="98"/>
        <v/>
      </c>
      <c r="N674" s="51" t="str">
        <f t="shared" ca="1" si="90"/>
        <v/>
      </c>
      <c r="O674" s="51" t="str">
        <f t="shared" ca="1" si="91"/>
        <v/>
      </c>
    </row>
    <row r="675" spans="1:15">
      <c r="A675" s="180" t="str">
        <f t="shared" ca="1" si="92"/>
        <v/>
      </c>
      <c r="B675" s="44" t="str">
        <f t="shared" ca="1" si="93"/>
        <v/>
      </c>
      <c r="C675" s="31" t="str">
        <f t="shared" ca="1" si="94"/>
        <v/>
      </c>
      <c r="D675" s="32" t="str">
        <f t="shared" ca="1" si="95"/>
        <v/>
      </c>
      <c r="E675" s="44" t="str">
        <f t="shared" ca="1" si="96"/>
        <v/>
      </c>
      <c r="F675" s="31" t="str">
        <f t="shared" ca="1" si="97"/>
        <v/>
      </c>
      <c r="G675" s="77" t="str">
        <f t="shared" ca="1" si="98"/>
        <v/>
      </c>
      <c r="N675" s="51" t="str">
        <f t="shared" ca="1" si="90"/>
        <v/>
      </c>
      <c r="O675" s="51" t="str">
        <f t="shared" ca="1" si="91"/>
        <v/>
      </c>
    </row>
    <row r="676" spans="1:15">
      <c r="A676" s="180" t="str">
        <f t="shared" ca="1" si="92"/>
        <v/>
      </c>
      <c r="B676" s="44" t="str">
        <f t="shared" ca="1" si="93"/>
        <v/>
      </c>
      <c r="C676" s="31" t="str">
        <f t="shared" ca="1" si="94"/>
        <v/>
      </c>
      <c r="D676" s="32" t="str">
        <f t="shared" ca="1" si="95"/>
        <v/>
      </c>
      <c r="E676" s="44" t="str">
        <f t="shared" ca="1" si="96"/>
        <v/>
      </c>
      <c r="F676" s="31" t="str">
        <f t="shared" ca="1" si="97"/>
        <v/>
      </c>
      <c r="G676" s="77" t="str">
        <f t="shared" ca="1" si="98"/>
        <v/>
      </c>
      <c r="N676" s="51" t="str">
        <f t="shared" ca="1" si="90"/>
        <v/>
      </c>
      <c r="O676" s="51" t="str">
        <f t="shared" ca="1" si="91"/>
        <v/>
      </c>
    </row>
    <row r="677" spans="1:15">
      <c r="A677" s="180" t="str">
        <f t="shared" ca="1" si="92"/>
        <v/>
      </c>
      <c r="B677" s="44" t="str">
        <f t="shared" ca="1" si="93"/>
        <v/>
      </c>
      <c r="C677" s="31" t="str">
        <f t="shared" ca="1" si="94"/>
        <v/>
      </c>
      <c r="D677" s="32" t="str">
        <f t="shared" ca="1" si="95"/>
        <v/>
      </c>
      <c r="E677" s="44" t="str">
        <f t="shared" ca="1" si="96"/>
        <v/>
      </c>
      <c r="F677" s="31" t="str">
        <f t="shared" ca="1" si="97"/>
        <v/>
      </c>
      <c r="G677" s="77" t="str">
        <f t="shared" ca="1" si="98"/>
        <v/>
      </c>
      <c r="N677" s="51" t="str">
        <f t="shared" ca="1" si="90"/>
        <v/>
      </c>
      <c r="O677" s="51" t="str">
        <f t="shared" ca="1" si="91"/>
        <v/>
      </c>
    </row>
    <row r="678" spans="1:15">
      <c r="A678" s="180" t="str">
        <f t="shared" ca="1" si="92"/>
        <v/>
      </c>
      <c r="B678" s="44" t="str">
        <f t="shared" ca="1" si="93"/>
        <v/>
      </c>
      <c r="C678" s="31" t="str">
        <f t="shared" ca="1" si="94"/>
        <v/>
      </c>
      <c r="D678" s="32" t="str">
        <f t="shared" ca="1" si="95"/>
        <v/>
      </c>
      <c r="E678" s="44" t="str">
        <f t="shared" ca="1" si="96"/>
        <v/>
      </c>
      <c r="F678" s="31" t="str">
        <f t="shared" ca="1" si="97"/>
        <v/>
      </c>
      <c r="G678" s="77" t="str">
        <f t="shared" ca="1" si="98"/>
        <v/>
      </c>
      <c r="N678" s="51" t="str">
        <f t="shared" ca="1" si="90"/>
        <v/>
      </c>
      <c r="O678" s="51" t="str">
        <f t="shared" ca="1" si="91"/>
        <v/>
      </c>
    </row>
    <row r="679" spans="1:15">
      <c r="A679" s="180" t="str">
        <f t="shared" ca="1" si="92"/>
        <v/>
      </c>
      <c r="B679" s="44" t="str">
        <f t="shared" ca="1" si="93"/>
        <v/>
      </c>
      <c r="C679" s="31" t="str">
        <f t="shared" ca="1" si="94"/>
        <v/>
      </c>
      <c r="D679" s="32" t="str">
        <f t="shared" ca="1" si="95"/>
        <v/>
      </c>
      <c r="E679" s="44" t="str">
        <f t="shared" ca="1" si="96"/>
        <v/>
      </c>
      <c r="F679" s="31" t="str">
        <f t="shared" ca="1" si="97"/>
        <v/>
      </c>
      <c r="G679" s="77" t="str">
        <f t="shared" ca="1" si="98"/>
        <v/>
      </c>
      <c r="N679" s="51" t="str">
        <f t="shared" ca="1" si="90"/>
        <v/>
      </c>
      <c r="O679" s="51" t="str">
        <f t="shared" ca="1" si="91"/>
        <v/>
      </c>
    </row>
    <row r="680" spans="1:15">
      <c r="A680" s="180" t="str">
        <f t="shared" ca="1" si="92"/>
        <v/>
      </c>
      <c r="B680" s="44" t="str">
        <f t="shared" ca="1" si="93"/>
        <v/>
      </c>
      <c r="C680" s="31" t="str">
        <f t="shared" ca="1" si="94"/>
        <v/>
      </c>
      <c r="D680" s="32" t="str">
        <f t="shared" ca="1" si="95"/>
        <v/>
      </c>
      <c r="E680" s="44" t="str">
        <f t="shared" ca="1" si="96"/>
        <v/>
      </c>
      <c r="F680" s="31" t="str">
        <f t="shared" ca="1" si="97"/>
        <v/>
      </c>
      <c r="G680" s="77" t="str">
        <f t="shared" ca="1" si="98"/>
        <v/>
      </c>
      <c r="N680" s="51" t="str">
        <f t="shared" ca="1" si="90"/>
        <v/>
      </c>
      <c r="O680" s="51" t="str">
        <f t="shared" ca="1" si="91"/>
        <v/>
      </c>
    </row>
    <row r="681" spans="1:15">
      <c r="A681" s="180" t="str">
        <f t="shared" ca="1" si="92"/>
        <v/>
      </c>
      <c r="B681" s="44" t="str">
        <f t="shared" ca="1" si="93"/>
        <v/>
      </c>
      <c r="C681" s="31" t="str">
        <f t="shared" ca="1" si="94"/>
        <v/>
      </c>
      <c r="D681" s="32" t="str">
        <f t="shared" ca="1" si="95"/>
        <v/>
      </c>
      <c r="E681" s="44" t="str">
        <f t="shared" ca="1" si="96"/>
        <v/>
      </c>
      <c r="F681" s="31" t="str">
        <f t="shared" ca="1" si="97"/>
        <v/>
      </c>
      <c r="G681" s="77" t="str">
        <f t="shared" ca="1" si="98"/>
        <v/>
      </c>
      <c r="N681" s="51" t="str">
        <f t="shared" ca="1" si="90"/>
        <v/>
      </c>
      <c r="O681" s="51" t="str">
        <f t="shared" ca="1" si="91"/>
        <v/>
      </c>
    </row>
    <row r="682" spans="1:15">
      <c r="A682" s="180" t="str">
        <f t="shared" ca="1" si="92"/>
        <v/>
      </c>
      <c r="B682" s="44" t="str">
        <f t="shared" ca="1" si="93"/>
        <v/>
      </c>
      <c r="C682" s="31" t="str">
        <f t="shared" ca="1" si="94"/>
        <v/>
      </c>
      <c r="D682" s="32" t="str">
        <f t="shared" ca="1" si="95"/>
        <v/>
      </c>
      <c r="E682" s="44" t="str">
        <f t="shared" ca="1" si="96"/>
        <v/>
      </c>
      <c r="F682" s="31" t="str">
        <f t="shared" ca="1" si="97"/>
        <v/>
      </c>
      <c r="G682" s="77" t="str">
        <f t="shared" ca="1" si="98"/>
        <v/>
      </c>
      <c r="N682" s="51" t="str">
        <f t="shared" ca="1" si="90"/>
        <v/>
      </c>
      <c r="O682" s="51" t="str">
        <f t="shared" ca="1" si="91"/>
        <v/>
      </c>
    </row>
    <row r="683" spans="1:15">
      <c r="A683" s="180" t="str">
        <f t="shared" ca="1" si="92"/>
        <v/>
      </c>
      <c r="B683" s="44" t="str">
        <f t="shared" ca="1" si="93"/>
        <v/>
      </c>
      <c r="C683" s="31" t="str">
        <f t="shared" ca="1" si="94"/>
        <v/>
      </c>
      <c r="D683" s="32" t="str">
        <f t="shared" ca="1" si="95"/>
        <v/>
      </c>
      <c r="E683" s="44" t="str">
        <f t="shared" ca="1" si="96"/>
        <v/>
      </c>
      <c r="F683" s="31" t="str">
        <f t="shared" ca="1" si="97"/>
        <v/>
      </c>
      <c r="G683" s="77" t="str">
        <f t="shared" ca="1" si="98"/>
        <v/>
      </c>
      <c r="N683" s="51" t="str">
        <f t="shared" ca="1" si="90"/>
        <v/>
      </c>
      <c r="O683" s="51" t="str">
        <f t="shared" ca="1" si="91"/>
        <v/>
      </c>
    </row>
    <row r="684" spans="1:15">
      <c r="A684" s="180" t="str">
        <f t="shared" ca="1" si="92"/>
        <v/>
      </c>
      <c r="B684" s="44" t="str">
        <f t="shared" ca="1" si="93"/>
        <v/>
      </c>
      <c r="C684" s="31" t="str">
        <f t="shared" ca="1" si="94"/>
        <v/>
      </c>
      <c r="D684" s="32" t="str">
        <f t="shared" ca="1" si="95"/>
        <v/>
      </c>
      <c r="E684" s="44" t="str">
        <f t="shared" ca="1" si="96"/>
        <v/>
      </c>
      <c r="F684" s="31" t="str">
        <f t="shared" ca="1" si="97"/>
        <v/>
      </c>
      <c r="G684" s="77" t="str">
        <f t="shared" ca="1" si="98"/>
        <v/>
      </c>
      <c r="N684" s="51" t="str">
        <f t="shared" ca="1" si="90"/>
        <v/>
      </c>
      <c r="O684" s="51" t="str">
        <f t="shared" ca="1" si="91"/>
        <v/>
      </c>
    </row>
    <row r="685" spans="1:15">
      <c r="A685" s="180" t="str">
        <f t="shared" ca="1" si="92"/>
        <v/>
      </c>
      <c r="B685" s="44" t="str">
        <f t="shared" ca="1" si="93"/>
        <v/>
      </c>
      <c r="C685" s="31" t="str">
        <f t="shared" ca="1" si="94"/>
        <v/>
      </c>
      <c r="D685" s="32" t="str">
        <f t="shared" ca="1" si="95"/>
        <v/>
      </c>
      <c r="E685" s="44" t="str">
        <f t="shared" ca="1" si="96"/>
        <v/>
      </c>
      <c r="F685" s="31" t="str">
        <f t="shared" ca="1" si="97"/>
        <v/>
      </c>
      <c r="G685" s="77" t="str">
        <f t="shared" ca="1" si="98"/>
        <v/>
      </c>
      <c r="N685" s="51" t="str">
        <f t="shared" ca="1" si="90"/>
        <v/>
      </c>
      <c r="O685" s="51" t="str">
        <f t="shared" ca="1" si="91"/>
        <v/>
      </c>
    </row>
    <row r="686" spans="1:15">
      <c r="A686" s="180" t="str">
        <f t="shared" ca="1" si="92"/>
        <v/>
      </c>
      <c r="B686" s="44" t="str">
        <f t="shared" ca="1" si="93"/>
        <v/>
      </c>
      <c r="C686" s="31" t="str">
        <f t="shared" ca="1" si="94"/>
        <v/>
      </c>
      <c r="D686" s="32" t="str">
        <f t="shared" ca="1" si="95"/>
        <v/>
      </c>
      <c r="E686" s="44" t="str">
        <f t="shared" ca="1" si="96"/>
        <v/>
      </c>
      <c r="F686" s="31" t="str">
        <f t="shared" ca="1" si="97"/>
        <v/>
      </c>
      <c r="G686" s="77" t="str">
        <f t="shared" ca="1" si="98"/>
        <v/>
      </c>
      <c r="N686" s="51" t="str">
        <f t="shared" ca="1" si="90"/>
        <v/>
      </c>
      <c r="O686" s="51" t="str">
        <f t="shared" ca="1" si="91"/>
        <v/>
      </c>
    </row>
    <row r="687" spans="1:15">
      <c r="A687" s="180" t="str">
        <f t="shared" ca="1" si="92"/>
        <v/>
      </c>
      <c r="B687" s="44" t="str">
        <f t="shared" ca="1" si="93"/>
        <v/>
      </c>
      <c r="C687" s="31" t="str">
        <f t="shared" ca="1" si="94"/>
        <v/>
      </c>
      <c r="D687" s="32" t="str">
        <f t="shared" ca="1" si="95"/>
        <v/>
      </c>
      <c r="E687" s="44" t="str">
        <f t="shared" ca="1" si="96"/>
        <v/>
      </c>
      <c r="F687" s="31" t="str">
        <f t="shared" ca="1" si="97"/>
        <v/>
      </c>
      <c r="G687" s="77" t="str">
        <f t="shared" ca="1" si="98"/>
        <v/>
      </c>
      <c r="N687" s="51" t="str">
        <f t="shared" ca="1" si="90"/>
        <v/>
      </c>
      <c r="O687" s="51" t="str">
        <f t="shared" ca="1" si="91"/>
        <v/>
      </c>
    </row>
    <row r="688" spans="1:15">
      <c r="A688" s="180" t="str">
        <f t="shared" ca="1" si="92"/>
        <v/>
      </c>
      <c r="B688" s="44" t="str">
        <f t="shared" ca="1" si="93"/>
        <v/>
      </c>
      <c r="C688" s="31" t="str">
        <f t="shared" ca="1" si="94"/>
        <v/>
      </c>
      <c r="D688" s="32" t="str">
        <f t="shared" ca="1" si="95"/>
        <v/>
      </c>
      <c r="E688" s="44" t="str">
        <f t="shared" ca="1" si="96"/>
        <v/>
      </c>
      <c r="F688" s="31" t="str">
        <f t="shared" ca="1" si="97"/>
        <v/>
      </c>
      <c r="G688" s="77" t="str">
        <f t="shared" ca="1" si="98"/>
        <v/>
      </c>
      <c r="N688" s="51" t="str">
        <f t="shared" ca="1" si="90"/>
        <v/>
      </c>
      <c r="O688" s="51" t="str">
        <f t="shared" ca="1" si="91"/>
        <v/>
      </c>
    </row>
    <row r="689" spans="1:15">
      <c r="A689" s="180" t="str">
        <f t="shared" ca="1" si="92"/>
        <v/>
      </c>
      <c r="B689" s="44" t="str">
        <f t="shared" ca="1" si="93"/>
        <v/>
      </c>
      <c r="C689" s="31" t="str">
        <f t="shared" ca="1" si="94"/>
        <v/>
      </c>
      <c r="D689" s="32" t="str">
        <f t="shared" ca="1" si="95"/>
        <v/>
      </c>
      <c r="E689" s="44" t="str">
        <f t="shared" ca="1" si="96"/>
        <v/>
      </c>
      <c r="F689" s="31" t="str">
        <f t="shared" ca="1" si="97"/>
        <v/>
      </c>
      <c r="G689" s="77" t="str">
        <f t="shared" ca="1" si="98"/>
        <v/>
      </c>
      <c r="N689" s="51" t="str">
        <f t="shared" ca="1" si="90"/>
        <v/>
      </c>
      <c r="O689" s="51" t="str">
        <f t="shared" ca="1" si="91"/>
        <v/>
      </c>
    </row>
    <row r="690" spans="1:15">
      <c r="A690" s="180" t="str">
        <f t="shared" ca="1" si="92"/>
        <v/>
      </c>
      <c r="B690" s="44" t="str">
        <f t="shared" ca="1" si="93"/>
        <v/>
      </c>
      <c r="C690" s="31" t="str">
        <f t="shared" ca="1" si="94"/>
        <v/>
      </c>
      <c r="D690" s="32" t="str">
        <f t="shared" ca="1" si="95"/>
        <v/>
      </c>
      <c r="E690" s="44" t="str">
        <f t="shared" ca="1" si="96"/>
        <v/>
      </c>
      <c r="F690" s="31" t="str">
        <f t="shared" ca="1" si="97"/>
        <v/>
      </c>
      <c r="G690" s="77" t="str">
        <f t="shared" ca="1" si="98"/>
        <v/>
      </c>
      <c r="N690" s="51" t="str">
        <f t="shared" ca="1" si="90"/>
        <v/>
      </c>
      <c r="O690" s="51" t="str">
        <f t="shared" ca="1" si="91"/>
        <v/>
      </c>
    </row>
    <row r="691" spans="1:15">
      <c r="A691" s="180" t="str">
        <f t="shared" ca="1" si="92"/>
        <v/>
      </c>
      <c r="B691" s="44" t="str">
        <f t="shared" ca="1" si="93"/>
        <v/>
      </c>
      <c r="C691" s="31" t="str">
        <f t="shared" ca="1" si="94"/>
        <v/>
      </c>
      <c r="D691" s="32" t="str">
        <f t="shared" ca="1" si="95"/>
        <v/>
      </c>
      <c r="E691" s="44" t="str">
        <f t="shared" ca="1" si="96"/>
        <v/>
      </c>
      <c r="F691" s="31" t="str">
        <f t="shared" ca="1" si="97"/>
        <v/>
      </c>
      <c r="G691" s="77" t="str">
        <f t="shared" ca="1" si="98"/>
        <v/>
      </c>
      <c r="N691" s="51" t="str">
        <f t="shared" ca="1" si="90"/>
        <v/>
      </c>
      <c r="O691" s="51" t="str">
        <f t="shared" ca="1" si="91"/>
        <v/>
      </c>
    </row>
    <row r="692" spans="1:15">
      <c r="A692" s="180" t="str">
        <f t="shared" ca="1" si="92"/>
        <v/>
      </c>
      <c r="B692" s="44" t="str">
        <f t="shared" ca="1" si="93"/>
        <v/>
      </c>
      <c r="C692" s="31" t="str">
        <f t="shared" ca="1" si="94"/>
        <v/>
      </c>
      <c r="D692" s="32" t="str">
        <f t="shared" ca="1" si="95"/>
        <v/>
      </c>
      <c r="E692" s="44" t="str">
        <f t="shared" ca="1" si="96"/>
        <v/>
      </c>
      <c r="F692" s="31" t="str">
        <f t="shared" ca="1" si="97"/>
        <v/>
      </c>
      <c r="G692" s="77" t="str">
        <f t="shared" ca="1" si="98"/>
        <v/>
      </c>
      <c r="N692" s="51" t="str">
        <f t="shared" ca="1" si="90"/>
        <v/>
      </c>
      <c r="O692" s="51" t="str">
        <f t="shared" ca="1" si="91"/>
        <v/>
      </c>
    </row>
    <row r="693" spans="1:15">
      <c r="A693" s="180" t="str">
        <f t="shared" ca="1" si="92"/>
        <v/>
      </c>
      <c r="B693" s="44" t="str">
        <f t="shared" ca="1" si="93"/>
        <v/>
      </c>
      <c r="C693" s="31" t="str">
        <f t="shared" ca="1" si="94"/>
        <v/>
      </c>
      <c r="D693" s="32" t="str">
        <f t="shared" ca="1" si="95"/>
        <v/>
      </c>
      <c r="E693" s="44" t="str">
        <f t="shared" ca="1" si="96"/>
        <v/>
      </c>
      <c r="F693" s="31" t="str">
        <f t="shared" ca="1" si="97"/>
        <v/>
      </c>
      <c r="G693" s="77" t="str">
        <f t="shared" ca="1" si="98"/>
        <v/>
      </c>
      <c r="N693" s="51" t="str">
        <f t="shared" ca="1" si="90"/>
        <v/>
      </c>
      <c r="O693" s="51" t="str">
        <f t="shared" ca="1" si="91"/>
        <v/>
      </c>
    </row>
    <row r="694" spans="1:15">
      <c r="A694" s="180" t="str">
        <f t="shared" ca="1" si="92"/>
        <v/>
      </c>
      <c r="B694" s="44" t="str">
        <f t="shared" ca="1" si="93"/>
        <v/>
      </c>
      <c r="C694" s="31" t="str">
        <f t="shared" ca="1" si="94"/>
        <v/>
      </c>
      <c r="D694" s="32" t="str">
        <f t="shared" ca="1" si="95"/>
        <v/>
      </c>
      <c r="E694" s="44" t="str">
        <f t="shared" ca="1" si="96"/>
        <v/>
      </c>
      <c r="F694" s="31" t="str">
        <f t="shared" ca="1" si="97"/>
        <v/>
      </c>
      <c r="G694" s="77" t="str">
        <f t="shared" ca="1" si="98"/>
        <v/>
      </c>
      <c r="N694" s="51" t="str">
        <f t="shared" ca="1" si="90"/>
        <v/>
      </c>
      <c r="O694" s="51" t="str">
        <f t="shared" ca="1" si="91"/>
        <v/>
      </c>
    </row>
    <row r="695" spans="1:15">
      <c r="A695" s="180" t="str">
        <f t="shared" ca="1" si="92"/>
        <v/>
      </c>
      <c r="B695" s="44" t="str">
        <f t="shared" ca="1" si="93"/>
        <v/>
      </c>
      <c r="C695" s="31" t="str">
        <f t="shared" ca="1" si="94"/>
        <v/>
      </c>
      <c r="D695" s="32" t="str">
        <f t="shared" ca="1" si="95"/>
        <v/>
      </c>
      <c r="E695" s="44" t="str">
        <f t="shared" ca="1" si="96"/>
        <v/>
      </c>
      <c r="F695" s="31" t="str">
        <f t="shared" ca="1" si="97"/>
        <v/>
      </c>
      <c r="G695" s="77" t="str">
        <f t="shared" ca="1" si="98"/>
        <v/>
      </c>
      <c r="N695" s="51" t="str">
        <f t="shared" ca="1" si="90"/>
        <v/>
      </c>
      <c r="O695" s="51" t="str">
        <f t="shared" ca="1" si="91"/>
        <v/>
      </c>
    </row>
    <row r="696" spans="1:15">
      <c r="A696" s="180" t="str">
        <f t="shared" ca="1" si="92"/>
        <v/>
      </c>
      <c r="B696" s="44" t="str">
        <f t="shared" ca="1" si="93"/>
        <v/>
      </c>
      <c r="C696" s="31" t="str">
        <f t="shared" ca="1" si="94"/>
        <v/>
      </c>
      <c r="D696" s="32" t="str">
        <f t="shared" ca="1" si="95"/>
        <v/>
      </c>
      <c r="E696" s="44" t="str">
        <f t="shared" ca="1" si="96"/>
        <v/>
      </c>
      <c r="F696" s="31" t="str">
        <f t="shared" ca="1" si="97"/>
        <v/>
      </c>
      <c r="G696" s="77" t="str">
        <f t="shared" ca="1" si="98"/>
        <v/>
      </c>
      <c r="N696" s="51" t="str">
        <f t="shared" ca="1" si="90"/>
        <v/>
      </c>
      <c r="O696" s="51" t="str">
        <f t="shared" ca="1" si="91"/>
        <v/>
      </c>
    </row>
    <row r="697" spans="1:15">
      <c r="A697" s="180" t="str">
        <f t="shared" ca="1" si="92"/>
        <v/>
      </c>
      <c r="B697" s="44" t="str">
        <f t="shared" ca="1" si="93"/>
        <v/>
      </c>
      <c r="C697" s="31" t="str">
        <f t="shared" ca="1" si="94"/>
        <v/>
      </c>
      <c r="D697" s="32" t="str">
        <f t="shared" ca="1" si="95"/>
        <v/>
      </c>
      <c r="E697" s="44" t="str">
        <f t="shared" ca="1" si="96"/>
        <v/>
      </c>
      <c r="F697" s="31" t="str">
        <f t="shared" ca="1" si="97"/>
        <v/>
      </c>
      <c r="G697" s="77" t="str">
        <f t="shared" ca="1" si="98"/>
        <v/>
      </c>
      <c r="N697" s="51" t="str">
        <f t="shared" ca="1" si="90"/>
        <v/>
      </c>
      <c r="O697" s="51" t="str">
        <f t="shared" ca="1" si="91"/>
        <v/>
      </c>
    </row>
    <row r="698" spans="1:15">
      <c r="A698" s="180" t="str">
        <f t="shared" ca="1" si="92"/>
        <v/>
      </c>
      <c r="B698" s="44" t="str">
        <f t="shared" ca="1" si="93"/>
        <v/>
      </c>
      <c r="C698" s="31" t="str">
        <f t="shared" ca="1" si="94"/>
        <v/>
      </c>
      <c r="D698" s="32" t="str">
        <f t="shared" ca="1" si="95"/>
        <v/>
      </c>
      <c r="E698" s="44" t="str">
        <f t="shared" ca="1" si="96"/>
        <v/>
      </c>
      <c r="F698" s="31" t="str">
        <f t="shared" ca="1" si="97"/>
        <v/>
      </c>
      <c r="G698" s="77" t="str">
        <f t="shared" ca="1" si="98"/>
        <v/>
      </c>
      <c r="N698" s="51" t="str">
        <f t="shared" ca="1" si="90"/>
        <v/>
      </c>
      <c r="O698" s="51" t="str">
        <f t="shared" ca="1" si="91"/>
        <v/>
      </c>
    </row>
    <row r="699" spans="1:15">
      <c r="A699" s="180" t="str">
        <f t="shared" ca="1" si="92"/>
        <v/>
      </c>
      <c r="B699" s="44" t="str">
        <f t="shared" ca="1" si="93"/>
        <v/>
      </c>
      <c r="C699" s="31" t="str">
        <f t="shared" ca="1" si="94"/>
        <v/>
      </c>
      <c r="D699" s="32" t="str">
        <f t="shared" ca="1" si="95"/>
        <v/>
      </c>
      <c r="E699" s="44" t="str">
        <f t="shared" ca="1" si="96"/>
        <v/>
      </c>
      <c r="F699" s="31" t="str">
        <f t="shared" ca="1" si="97"/>
        <v/>
      </c>
      <c r="G699" s="77" t="str">
        <f t="shared" ca="1" si="98"/>
        <v/>
      </c>
      <c r="N699" s="51" t="str">
        <f t="shared" ca="1" si="90"/>
        <v/>
      </c>
      <c r="O699" s="51" t="str">
        <f t="shared" ca="1" si="91"/>
        <v/>
      </c>
    </row>
    <row r="700" spans="1:15">
      <c r="A700" s="180" t="str">
        <f t="shared" ca="1" si="92"/>
        <v/>
      </c>
      <c r="B700" s="44" t="str">
        <f t="shared" ca="1" si="93"/>
        <v/>
      </c>
      <c r="C700" s="31" t="str">
        <f t="shared" ca="1" si="94"/>
        <v/>
      </c>
      <c r="D700" s="32" t="str">
        <f t="shared" ca="1" si="95"/>
        <v/>
      </c>
      <c r="E700" s="44" t="str">
        <f t="shared" ca="1" si="96"/>
        <v/>
      </c>
      <c r="F700" s="31" t="str">
        <f t="shared" ca="1" si="97"/>
        <v/>
      </c>
      <c r="G700" s="77" t="str">
        <f t="shared" ca="1" si="98"/>
        <v/>
      </c>
      <c r="N700" s="51" t="str">
        <f t="shared" ca="1" si="90"/>
        <v/>
      </c>
      <c r="O700" s="51" t="str">
        <f t="shared" ca="1" si="91"/>
        <v/>
      </c>
    </row>
    <row r="701" spans="1:15">
      <c r="A701" s="180" t="str">
        <f t="shared" ca="1" si="92"/>
        <v/>
      </c>
      <c r="B701" s="44" t="str">
        <f t="shared" ca="1" si="93"/>
        <v/>
      </c>
      <c r="C701" s="31" t="str">
        <f t="shared" ca="1" si="94"/>
        <v/>
      </c>
      <c r="D701" s="32" t="str">
        <f t="shared" ca="1" si="95"/>
        <v/>
      </c>
      <c r="E701" s="44" t="str">
        <f t="shared" ca="1" si="96"/>
        <v/>
      </c>
      <c r="F701" s="31" t="str">
        <f t="shared" ca="1" si="97"/>
        <v/>
      </c>
      <c r="G701" s="77" t="str">
        <f t="shared" ca="1" si="98"/>
        <v/>
      </c>
      <c r="N701" s="51" t="str">
        <f t="shared" ca="1" si="90"/>
        <v/>
      </c>
      <c r="O701" s="51" t="str">
        <f t="shared" ca="1" si="91"/>
        <v/>
      </c>
    </row>
    <row r="702" spans="1:15">
      <c r="A702" s="180" t="str">
        <f t="shared" ca="1" si="92"/>
        <v/>
      </c>
      <c r="B702" s="44" t="str">
        <f t="shared" ca="1" si="93"/>
        <v/>
      </c>
      <c r="C702" s="31" t="str">
        <f t="shared" ca="1" si="94"/>
        <v/>
      </c>
      <c r="D702" s="32" t="str">
        <f t="shared" ca="1" si="95"/>
        <v/>
      </c>
      <c r="E702" s="44" t="str">
        <f t="shared" ca="1" si="96"/>
        <v/>
      </c>
      <c r="F702" s="31" t="str">
        <f t="shared" ca="1" si="97"/>
        <v/>
      </c>
      <c r="G702" s="77" t="str">
        <f t="shared" ca="1" si="98"/>
        <v/>
      </c>
      <c r="N702" s="51" t="str">
        <f t="shared" ca="1" si="90"/>
        <v/>
      </c>
      <c r="O702" s="51" t="str">
        <f t="shared" ca="1" si="91"/>
        <v/>
      </c>
    </row>
    <row r="703" spans="1:15">
      <c r="A703" s="180" t="str">
        <f t="shared" ca="1" si="92"/>
        <v/>
      </c>
      <c r="B703" s="44" t="str">
        <f t="shared" ca="1" si="93"/>
        <v/>
      </c>
      <c r="C703" s="31" t="str">
        <f t="shared" ca="1" si="94"/>
        <v/>
      </c>
      <c r="D703" s="32" t="str">
        <f t="shared" ca="1" si="95"/>
        <v/>
      </c>
      <c r="E703" s="44" t="str">
        <f t="shared" ca="1" si="96"/>
        <v/>
      </c>
      <c r="F703" s="31" t="str">
        <f t="shared" ca="1" si="97"/>
        <v/>
      </c>
      <c r="G703" s="77" t="str">
        <f t="shared" ca="1" si="98"/>
        <v/>
      </c>
      <c r="N703" s="51" t="str">
        <f t="shared" ca="1" si="90"/>
        <v/>
      </c>
      <c r="O703" s="51" t="str">
        <f t="shared" ca="1" si="91"/>
        <v/>
      </c>
    </row>
    <row r="704" spans="1:15">
      <c r="A704" s="180" t="str">
        <f t="shared" ca="1" si="92"/>
        <v/>
      </c>
      <c r="B704" s="44" t="str">
        <f t="shared" ca="1" si="93"/>
        <v/>
      </c>
      <c r="C704" s="31" t="str">
        <f t="shared" ca="1" si="94"/>
        <v/>
      </c>
      <c r="D704" s="32" t="str">
        <f t="shared" ca="1" si="95"/>
        <v/>
      </c>
      <c r="E704" s="44" t="str">
        <f t="shared" ca="1" si="96"/>
        <v/>
      </c>
      <c r="F704" s="31" t="str">
        <f t="shared" ca="1" si="97"/>
        <v/>
      </c>
      <c r="G704" s="77" t="str">
        <f t="shared" ca="1" si="98"/>
        <v/>
      </c>
      <c r="N704" s="51" t="str">
        <f t="shared" ca="1" si="90"/>
        <v/>
      </c>
      <c r="O704" s="51" t="str">
        <f t="shared" ca="1" si="91"/>
        <v/>
      </c>
    </row>
    <row r="705" spans="1:15">
      <c r="A705" s="180" t="str">
        <f t="shared" ca="1" si="92"/>
        <v/>
      </c>
      <c r="B705" s="44" t="str">
        <f t="shared" ca="1" si="93"/>
        <v/>
      </c>
      <c r="C705" s="31" t="str">
        <f t="shared" ca="1" si="94"/>
        <v/>
      </c>
      <c r="D705" s="32" t="str">
        <f t="shared" ca="1" si="95"/>
        <v/>
      </c>
      <c r="E705" s="44" t="str">
        <f t="shared" ca="1" si="96"/>
        <v/>
      </c>
      <c r="F705" s="31" t="str">
        <f t="shared" ca="1" si="97"/>
        <v/>
      </c>
      <c r="G705" s="77" t="str">
        <f t="shared" ca="1" si="98"/>
        <v/>
      </c>
      <c r="N705" s="51" t="str">
        <f t="shared" ca="1" si="90"/>
        <v/>
      </c>
      <c r="O705" s="51" t="str">
        <f t="shared" ca="1" si="91"/>
        <v/>
      </c>
    </row>
    <row r="706" spans="1:15">
      <c r="A706" s="180" t="str">
        <f t="shared" ca="1" si="92"/>
        <v/>
      </c>
      <c r="B706" s="44" t="str">
        <f t="shared" ca="1" si="93"/>
        <v/>
      </c>
      <c r="C706" s="31" t="str">
        <f t="shared" ca="1" si="94"/>
        <v/>
      </c>
      <c r="D706" s="32" t="str">
        <f t="shared" ca="1" si="95"/>
        <v/>
      </c>
      <c r="E706" s="44" t="str">
        <f t="shared" ca="1" si="96"/>
        <v/>
      </c>
      <c r="F706" s="31" t="str">
        <f t="shared" ca="1" si="97"/>
        <v/>
      </c>
      <c r="G706" s="77" t="str">
        <f t="shared" ca="1" si="98"/>
        <v/>
      </c>
      <c r="N706" s="51" t="str">
        <f t="shared" ca="1" si="90"/>
        <v/>
      </c>
      <c r="O706" s="51" t="str">
        <f t="shared" ca="1" si="91"/>
        <v/>
      </c>
    </row>
    <row r="707" spans="1:15">
      <c r="A707" s="180" t="str">
        <f t="shared" ca="1" si="92"/>
        <v/>
      </c>
      <c r="B707" s="44" t="str">
        <f t="shared" ca="1" si="93"/>
        <v/>
      </c>
      <c r="C707" s="31" t="str">
        <f t="shared" ca="1" si="94"/>
        <v/>
      </c>
      <c r="D707" s="32" t="str">
        <f t="shared" ca="1" si="95"/>
        <v/>
      </c>
      <c r="E707" s="44" t="str">
        <f t="shared" ca="1" si="96"/>
        <v/>
      </c>
      <c r="F707" s="31" t="str">
        <f t="shared" ca="1" si="97"/>
        <v/>
      </c>
      <c r="G707" s="77" t="str">
        <f t="shared" ca="1" si="98"/>
        <v/>
      </c>
      <c r="N707" s="51" t="str">
        <f t="shared" ca="1" si="90"/>
        <v/>
      </c>
      <c r="O707" s="51" t="str">
        <f t="shared" ca="1" si="91"/>
        <v/>
      </c>
    </row>
    <row r="708" spans="1:15">
      <c r="A708" s="180" t="str">
        <f t="shared" ca="1" si="92"/>
        <v/>
      </c>
      <c r="B708" s="44" t="str">
        <f t="shared" ca="1" si="93"/>
        <v/>
      </c>
      <c r="C708" s="31" t="str">
        <f t="shared" ca="1" si="94"/>
        <v/>
      </c>
      <c r="D708" s="32" t="str">
        <f t="shared" ca="1" si="95"/>
        <v/>
      </c>
      <c r="E708" s="44" t="str">
        <f t="shared" ca="1" si="96"/>
        <v/>
      </c>
      <c r="F708" s="31" t="str">
        <f t="shared" ca="1" si="97"/>
        <v/>
      </c>
      <c r="G708" s="77" t="str">
        <f t="shared" ca="1" si="98"/>
        <v/>
      </c>
      <c r="N708" s="51" t="str">
        <f t="shared" ref="N708:N771" ca="1" si="99">IF(COUNTIF(L:L,J708),J708,"")</f>
        <v/>
      </c>
      <c r="O708" s="51" t="str">
        <f t="shared" ref="O708:O771" ca="1" si="100">IF(N708&gt;$A$14,N708,"")</f>
        <v/>
      </c>
    </row>
    <row r="709" spans="1:15">
      <c r="A709" s="180" t="str">
        <f t="shared" ca="1" si="92"/>
        <v/>
      </c>
      <c r="B709" s="44" t="str">
        <f t="shared" ca="1" si="93"/>
        <v/>
      </c>
      <c r="C709" s="31" t="str">
        <f t="shared" ca="1" si="94"/>
        <v/>
      </c>
      <c r="D709" s="32" t="str">
        <f t="shared" ca="1" si="95"/>
        <v/>
      </c>
      <c r="E709" s="44" t="str">
        <f t="shared" ca="1" si="96"/>
        <v/>
      </c>
      <c r="F709" s="31" t="str">
        <f t="shared" ca="1" si="97"/>
        <v/>
      </c>
      <c r="G709" s="77" t="str">
        <f t="shared" ca="1" si="98"/>
        <v/>
      </c>
      <c r="N709" s="51" t="str">
        <f t="shared" ca="1" si="99"/>
        <v/>
      </c>
      <c r="O709" s="51" t="str">
        <f t="shared" ca="1" si="100"/>
        <v/>
      </c>
    </row>
    <row r="710" spans="1:15">
      <c r="A710" s="180" t="str">
        <f t="shared" ca="1" si="92"/>
        <v/>
      </c>
      <c r="B710" s="44" t="str">
        <f t="shared" ca="1" si="93"/>
        <v/>
      </c>
      <c r="C710" s="31" t="str">
        <f t="shared" ca="1" si="94"/>
        <v/>
      </c>
      <c r="D710" s="32" t="str">
        <f t="shared" ca="1" si="95"/>
        <v/>
      </c>
      <c r="E710" s="44" t="str">
        <f t="shared" ca="1" si="96"/>
        <v/>
      </c>
      <c r="F710" s="31" t="str">
        <f t="shared" ca="1" si="97"/>
        <v/>
      </c>
      <c r="G710" s="77" t="str">
        <f t="shared" ca="1" si="98"/>
        <v/>
      </c>
      <c r="N710" s="51" t="str">
        <f t="shared" ca="1" si="99"/>
        <v/>
      </c>
      <c r="O710" s="51" t="str">
        <f t="shared" ca="1" si="100"/>
        <v/>
      </c>
    </row>
    <row r="711" spans="1:15">
      <c r="A711" s="180" t="str">
        <f t="shared" ca="1" si="92"/>
        <v/>
      </c>
      <c r="B711" s="44" t="str">
        <f t="shared" ca="1" si="93"/>
        <v/>
      </c>
      <c r="C711" s="31" t="str">
        <f t="shared" ca="1" si="94"/>
        <v/>
      </c>
      <c r="D711" s="32" t="str">
        <f t="shared" ca="1" si="95"/>
        <v/>
      </c>
      <c r="E711" s="44" t="str">
        <f t="shared" ca="1" si="96"/>
        <v/>
      </c>
      <c r="F711" s="31" t="str">
        <f t="shared" ca="1" si="97"/>
        <v/>
      </c>
      <c r="G711" s="77" t="str">
        <f t="shared" ca="1" si="98"/>
        <v/>
      </c>
      <c r="N711" s="51" t="str">
        <f t="shared" ca="1" si="99"/>
        <v/>
      </c>
      <c r="O711" s="51" t="str">
        <f t="shared" ca="1" si="100"/>
        <v/>
      </c>
    </row>
    <row r="712" spans="1:15">
      <c r="A712" s="180" t="str">
        <f t="shared" ca="1" si="92"/>
        <v/>
      </c>
      <c r="B712" s="44" t="str">
        <f t="shared" ca="1" si="93"/>
        <v/>
      </c>
      <c r="C712" s="31" t="str">
        <f t="shared" ca="1" si="94"/>
        <v/>
      </c>
      <c r="D712" s="32" t="str">
        <f t="shared" ca="1" si="95"/>
        <v/>
      </c>
      <c r="E712" s="44" t="str">
        <f t="shared" ca="1" si="96"/>
        <v/>
      </c>
      <c r="F712" s="31" t="str">
        <f t="shared" ca="1" si="97"/>
        <v/>
      </c>
      <c r="G712" s="77" t="str">
        <f t="shared" ca="1" si="98"/>
        <v/>
      </c>
      <c r="N712" s="51" t="str">
        <f t="shared" ca="1" si="99"/>
        <v/>
      </c>
      <c r="O712" s="51" t="str">
        <f t="shared" ca="1" si="100"/>
        <v/>
      </c>
    </row>
    <row r="713" spans="1:15">
      <c r="A713" s="180" t="str">
        <f t="shared" ca="1" si="92"/>
        <v/>
      </c>
      <c r="B713" s="44" t="str">
        <f t="shared" ca="1" si="93"/>
        <v/>
      </c>
      <c r="C713" s="31" t="str">
        <f t="shared" ca="1" si="94"/>
        <v/>
      </c>
      <c r="D713" s="32" t="str">
        <f t="shared" ca="1" si="95"/>
        <v/>
      </c>
      <c r="E713" s="44" t="str">
        <f t="shared" ca="1" si="96"/>
        <v/>
      </c>
      <c r="F713" s="31" t="str">
        <f t="shared" ca="1" si="97"/>
        <v/>
      </c>
      <c r="G713" s="77" t="str">
        <f t="shared" ca="1" si="98"/>
        <v/>
      </c>
      <c r="N713" s="51" t="str">
        <f t="shared" ca="1" si="99"/>
        <v/>
      </c>
      <c r="O713" s="51" t="str">
        <f t="shared" ca="1" si="100"/>
        <v/>
      </c>
    </row>
    <row r="714" spans="1:15">
      <c r="A714" s="180" t="str">
        <f t="shared" ca="1" si="92"/>
        <v/>
      </c>
      <c r="B714" s="44" t="str">
        <f t="shared" ca="1" si="93"/>
        <v/>
      </c>
      <c r="C714" s="31" t="str">
        <f t="shared" ca="1" si="94"/>
        <v/>
      </c>
      <c r="D714" s="32" t="str">
        <f t="shared" ca="1" si="95"/>
        <v/>
      </c>
      <c r="E714" s="44" t="str">
        <f t="shared" ca="1" si="96"/>
        <v/>
      </c>
      <c r="F714" s="31" t="str">
        <f t="shared" ca="1" si="97"/>
        <v/>
      </c>
      <c r="G714" s="77" t="str">
        <f t="shared" ca="1" si="98"/>
        <v/>
      </c>
      <c r="N714" s="51" t="str">
        <f t="shared" ca="1" si="99"/>
        <v/>
      </c>
      <c r="O714" s="51" t="str">
        <f t="shared" ca="1" si="100"/>
        <v/>
      </c>
    </row>
    <row r="715" spans="1:15">
      <c r="A715" s="180" t="str">
        <f t="shared" ca="1" si="92"/>
        <v/>
      </c>
      <c r="B715" s="44" t="str">
        <f t="shared" ca="1" si="93"/>
        <v/>
      </c>
      <c r="C715" s="31" t="str">
        <f t="shared" ca="1" si="94"/>
        <v/>
      </c>
      <c r="D715" s="32" t="str">
        <f t="shared" ca="1" si="95"/>
        <v/>
      </c>
      <c r="E715" s="44" t="str">
        <f t="shared" ca="1" si="96"/>
        <v/>
      </c>
      <c r="F715" s="31" t="str">
        <f t="shared" ca="1" si="97"/>
        <v/>
      </c>
      <c r="G715" s="77" t="str">
        <f t="shared" ca="1" si="98"/>
        <v/>
      </c>
      <c r="N715" s="51" t="str">
        <f t="shared" ca="1" si="99"/>
        <v/>
      </c>
      <c r="O715" s="51" t="str">
        <f t="shared" ca="1" si="100"/>
        <v/>
      </c>
    </row>
    <row r="716" spans="1:15">
      <c r="A716" s="180" t="str">
        <f t="shared" ca="1" si="92"/>
        <v/>
      </c>
      <c r="B716" s="44" t="str">
        <f t="shared" ca="1" si="93"/>
        <v/>
      </c>
      <c r="C716" s="31" t="str">
        <f t="shared" ca="1" si="94"/>
        <v/>
      </c>
      <c r="D716" s="32" t="str">
        <f t="shared" ca="1" si="95"/>
        <v/>
      </c>
      <c r="E716" s="44" t="str">
        <f t="shared" ca="1" si="96"/>
        <v/>
      </c>
      <c r="F716" s="31" t="str">
        <f t="shared" ca="1" si="97"/>
        <v/>
      </c>
      <c r="G716" s="77" t="str">
        <f t="shared" ca="1" si="98"/>
        <v/>
      </c>
      <c r="N716" s="51" t="str">
        <f t="shared" ca="1" si="99"/>
        <v/>
      </c>
      <c r="O716" s="51" t="str">
        <f t="shared" ca="1" si="100"/>
        <v/>
      </c>
    </row>
    <row r="717" spans="1:15">
      <c r="A717" s="180" t="str">
        <f t="shared" ca="1" si="92"/>
        <v/>
      </c>
      <c r="B717" s="44" t="str">
        <f t="shared" ca="1" si="93"/>
        <v/>
      </c>
      <c r="C717" s="31" t="str">
        <f t="shared" ca="1" si="94"/>
        <v/>
      </c>
      <c r="D717" s="32" t="str">
        <f t="shared" ca="1" si="95"/>
        <v/>
      </c>
      <c r="E717" s="44" t="str">
        <f t="shared" ca="1" si="96"/>
        <v/>
      </c>
      <c r="F717" s="31" t="str">
        <f t="shared" ca="1" si="97"/>
        <v/>
      </c>
      <c r="G717" s="77" t="str">
        <f t="shared" ca="1" si="98"/>
        <v/>
      </c>
      <c r="N717" s="51" t="str">
        <f t="shared" ca="1" si="99"/>
        <v/>
      </c>
      <c r="O717" s="51" t="str">
        <f t="shared" ca="1" si="100"/>
        <v/>
      </c>
    </row>
    <row r="718" spans="1:15">
      <c r="A718" s="180" t="str">
        <f t="shared" ca="1" si="92"/>
        <v/>
      </c>
      <c r="B718" s="44" t="str">
        <f t="shared" ca="1" si="93"/>
        <v/>
      </c>
      <c r="C718" s="31" t="str">
        <f t="shared" ca="1" si="94"/>
        <v/>
      </c>
      <c r="D718" s="32" t="str">
        <f t="shared" ca="1" si="95"/>
        <v/>
      </c>
      <c r="E718" s="44" t="str">
        <f t="shared" ca="1" si="96"/>
        <v/>
      </c>
      <c r="F718" s="31" t="str">
        <f t="shared" ca="1" si="97"/>
        <v/>
      </c>
      <c r="G718" s="77" t="str">
        <f t="shared" ca="1" si="98"/>
        <v/>
      </c>
      <c r="N718" s="51" t="str">
        <f t="shared" ca="1" si="99"/>
        <v/>
      </c>
      <c r="O718" s="51" t="str">
        <f t="shared" ca="1" si="100"/>
        <v/>
      </c>
    </row>
    <row r="719" spans="1:15">
      <c r="A719" s="180" t="str">
        <f t="shared" ca="1" si="92"/>
        <v/>
      </c>
      <c r="B719" s="44" t="str">
        <f t="shared" ca="1" si="93"/>
        <v/>
      </c>
      <c r="C719" s="31" t="str">
        <f t="shared" ca="1" si="94"/>
        <v/>
      </c>
      <c r="D719" s="32" t="str">
        <f t="shared" ca="1" si="95"/>
        <v/>
      </c>
      <c r="E719" s="44" t="str">
        <f t="shared" ca="1" si="96"/>
        <v/>
      </c>
      <c r="F719" s="31" t="str">
        <f t="shared" ca="1" si="97"/>
        <v/>
      </c>
      <c r="G719" s="77" t="str">
        <f t="shared" ca="1" si="98"/>
        <v/>
      </c>
      <c r="N719" s="51" t="str">
        <f t="shared" ca="1" si="99"/>
        <v/>
      </c>
      <c r="O719" s="51" t="str">
        <f t="shared" ca="1" si="100"/>
        <v/>
      </c>
    </row>
    <row r="720" spans="1:15">
      <c r="A720" s="180" t="str">
        <f t="shared" ref="A720:A755" ca="1" si="101">IF(AND(ISBLANK(P709), A719 = $P$1),NOW(),IF(ISBLANK(P709),"",P709))</f>
        <v/>
      </c>
      <c r="B720" s="44" t="str">
        <f t="shared" ref="B720:B755" ca="1" si="102">IF(COUNTIF(J:J,A720)=1,VLOOKUP(A720,J:K,2), IF(COUNTIF(J:J,A720)=0,$B$10,""))</f>
        <v/>
      </c>
      <c r="C720" s="31" t="str">
        <f t="shared" ref="C720:C755" ca="1" si="103">IF(ISERROR(B720-2),"",-1*(B720-$B$14)*$B$8*$B$5*10^(-4))</f>
        <v/>
      </c>
      <c r="D720" s="32" t="str">
        <f t="shared" ref="D720:D755" ca="1" si="104">IF(ISERROR(B720-2),"",ROUNDUP(A720-$A$14,0)/360*$B$6*$B$5)</f>
        <v/>
      </c>
      <c r="E720" s="44" t="str">
        <f t="shared" ref="E720:E755" ca="1" si="105">IF(COUNTIF(J:J,A720)=1,VLOOKUP(A720,L:M,2), IF(COUNTIF(J:J,A720)=0,$C$10,""))</f>
        <v/>
      </c>
      <c r="F720" s="31" t="str">
        <f t="shared" ref="F720:F755" ca="1" si="106">IF(ISERROR(B720-2),"",(E720-$E$14)*$C$5*100)</f>
        <v/>
      </c>
      <c r="G720" s="77" t="str">
        <f t="shared" ref="G720:G755" ca="1" si="107">IF(ISERROR(B720-2),"",C720+D720+F720)</f>
        <v/>
      </c>
      <c r="N720" s="51" t="str">
        <f t="shared" ca="1" si="99"/>
        <v/>
      </c>
      <c r="O720" s="51" t="str">
        <f t="shared" ca="1" si="100"/>
        <v/>
      </c>
    </row>
    <row r="721" spans="1:15">
      <c r="A721" s="180" t="str">
        <f t="shared" ca="1" si="101"/>
        <v/>
      </c>
      <c r="B721" s="44" t="str">
        <f t="shared" ca="1" si="102"/>
        <v/>
      </c>
      <c r="C721" s="31" t="str">
        <f t="shared" ca="1" si="103"/>
        <v/>
      </c>
      <c r="D721" s="32" t="str">
        <f t="shared" ca="1" si="104"/>
        <v/>
      </c>
      <c r="E721" s="44" t="str">
        <f t="shared" ca="1" si="105"/>
        <v/>
      </c>
      <c r="F721" s="31" t="str">
        <f t="shared" ca="1" si="106"/>
        <v/>
      </c>
      <c r="G721" s="77" t="str">
        <f t="shared" ca="1" si="107"/>
        <v/>
      </c>
      <c r="N721" s="51" t="str">
        <f t="shared" ca="1" si="99"/>
        <v/>
      </c>
      <c r="O721" s="51" t="str">
        <f t="shared" ca="1" si="100"/>
        <v/>
      </c>
    </row>
    <row r="722" spans="1:15">
      <c r="A722" s="180" t="str">
        <f t="shared" ca="1" si="101"/>
        <v/>
      </c>
      <c r="B722" s="44" t="str">
        <f t="shared" ca="1" si="102"/>
        <v/>
      </c>
      <c r="C722" s="31" t="str">
        <f t="shared" ca="1" si="103"/>
        <v/>
      </c>
      <c r="D722" s="32" t="str">
        <f t="shared" ca="1" si="104"/>
        <v/>
      </c>
      <c r="E722" s="44" t="str">
        <f t="shared" ca="1" si="105"/>
        <v/>
      </c>
      <c r="F722" s="31" t="str">
        <f t="shared" ca="1" si="106"/>
        <v/>
      </c>
      <c r="G722" s="77" t="str">
        <f t="shared" ca="1" si="107"/>
        <v/>
      </c>
      <c r="N722" s="51" t="str">
        <f t="shared" ca="1" si="99"/>
        <v/>
      </c>
      <c r="O722" s="51" t="str">
        <f t="shared" ca="1" si="100"/>
        <v/>
      </c>
    </row>
    <row r="723" spans="1:15">
      <c r="A723" s="180" t="str">
        <f t="shared" ca="1" si="101"/>
        <v/>
      </c>
      <c r="B723" s="44" t="str">
        <f t="shared" ca="1" si="102"/>
        <v/>
      </c>
      <c r="C723" s="31" t="str">
        <f t="shared" ca="1" si="103"/>
        <v/>
      </c>
      <c r="D723" s="32" t="str">
        <f t="shared" ca="1" si="104"/>
        <v/>
      </c>
      <c r="E723" s="44" t="str">
        <f t="shared" ca="1" si="105"/>
        <v/>
      </c>
      <c r="F723" s="31" t="str">
        <f t="shared" ca="1" si="106"/>
        <v/>
      </c>
      <c r="G723" s="77" t="str">
        <f t="shared" ca="1" si="107"/>
        <v/>
      </c>
      <c r="N723" s="51" t="str">
        <f t="shared" ca="1" si="99"/>
        <v/>
      </c>
      <c r="O723" s="51" t="str">
        <f t="shared" ca="1" si="100"/>
        <v/>
      </c>
    </row>
    <row r="724" spans="1:15">
      <c r="A724" s="180" t="str">
        <f t="shared" ca="1" si="101"/>
        <v/>
      </c>
      <c r="B724" s="44" t="str">
        <f t="shared" ca="1" si="102"/>
        <v/>
      </c>
      <c r="C724" s="31" t="str">
        <f t="shared" ca="1" si="103"/>
        <v/>
      </c>
      <c r="D724" s="32" t="str">
        <f t="shared" ca="1" si="104"/>
        <v/>
      </c>
      <c r="E724" s="44" t="str">
        <f t="shared" ca="1" si="105"/>
        <v/>
      </c>
      <c r="F724" s="31" t="str">
        <f t="shared" ca="1" si="106"/>
        <v/>
      </c>
      <c r="G724" s="77" t="str">
        <f t="shared" ca="1" si="107"/>
        <v/>
      </c>
      <c r="N724" s="51" t="str">
        <f t="shared" ca="1" si="99"/>
        <v/>
      </c>
      <c r="O724" s="51" t="str">
        <f t="shared" ca="1" si="100"/>
        <v/>
      </c>
    </row>
    <row r="725" spans="1:15">
      <c r="A725" s="180" t="str">
        <f t="shared" ca="1" si="101"/>
        <v/>
      </c>
      <c r="B725" s="44" t="str">
        <f t="shared" ca="1" si="102"/>
        <v/>
      </c>
      <c r="C725" s="31" t="str">
        <f t="shared" ca="1" si="103"/>
        <v/>
      </c>
      <c r="D725" s="32" t="str">
        <f t="shared" ca="1" si="104"/>
        <v/>
      </c>
      <c r="E725" s="44" t="str">
        <f t="shared" ca="1" si="105"/>
        <v/>
      </c>
      <c r="F725" s="31" t="str">
        <f t="shared" ca="1" si="106"/>
        <v/>
      </c>
      <c r="G725" s="77" t="str">
        <f t="shared" ca="1" si="107"/>
        <v/>
      </c>
      <c r="N725" s="51" t="str">
        <f t="shared" ca="1" si="99"/>
        <v/>
      </c>
      <c r="O725" s="51" t="str">
        <f t="shared" ca="1" si="100"/>
        <v/>
      </c>
    </row>
    <row r="726" spans="1:15">
      <c r="A726" s="180" t="str">
        <f t="shared" ca="1" si="101"/>
        <v/>
      </c>
      <c r="B726" s="44" t="str">
        <f t="shared" ca="1" si="102"/>
        <v/>
      </c>
      <c r="C726" s="31" t="str">
        <f t="shared" ca="1" si="103"/>
        <v/>
      </c>
      <c r="D726" s="32" t="str">
        <f t="shared" ca="1" si="104"/>
        <v/>
      </c>
      <c r="E726" s="44" t="str">
        <f t="shared" ca="1" si="105"/>
        <v/>
      </c>
      <c r="F726" s="31" t="str">
        <f t="shared" ca="1" si="106"/>
        <v/>
      </c>
      <c r="G726" s="77" t="str">
        <f t="shared" ca="1" si="107"/>
        <v/>
      </c>
      <c r="N726" s="51" t="str">
        <f t="shared" ca="1" si="99"/>
        <v/>
      </c>
      <c r="O726" s="51" t="str">
        <f t="shared" ca="1" si="100"/>
        <v/>
      </c>
    </row>
    <row r="727" spans="1:15">
      <c r="A727" s="180" t="str">
        <f t="shared" ca="1" si="101"/>
        <v/>
      </c>
      <c r="B727" s="44" t="str">
        <f t="shared" ca="1" si="102"/>
        <v/>
      </c>
      <c r="C727" s="31" t="str">
        <f t="shared" ca="1" si="103"/>
        <v/>
      </c>
      <c r="D727" s="32" t="str">
        <f t="shared" ca="1" si="104"/>
        <v/>
      </c>
      <c r="E727" s="44" t="str">
        <f t="shared" ca="1" si="105"/>
        <v/>
      </c>
      <c r="F727" s="31" t="str">
        <f t="shared" ca="1" si="106"/>
        <v/>
      </c>
      <c r="G727" s="77" t="str">
        <f t="shared" ca="1" si="107"/>
        <v/>
      </c>
      <c r="N727" s="51" t="str">
        <f t="shared" ca="1" si="99"/>
        <v/>
      </c>
      <c r="O727" s="51" t="str">
        <f t="shared" ca="1" si="100"/>
        <v/>
      </c>
    </row>
    <row r="728" spans="1:15">
      <c r="A728" s="180" t="str">
        <f t="shared" ca="1" si="101"/>
        <v/>
      </c>
      <c r="B728" s="44" t="str">
        <f t="shared" ca="1" si="102"/>
        <v/>
      </c>
      <c r="C728" s="31" t="str">
        <f t="shared" ca="1" si="103"/>
        <v/>
      </c>
      <c r="D728" s="32" t="str">
        <f t="shared" ca="1" si="104"/>
        <v/>
      </c>
      <c r="E728" s="44" t="str">
        <f t="shared" ca="1" si="105"/>
        <v/>
      </c>
      <c r="F728" s="31" t="str">
        <f t="shared" ca="1" si="106"/>
        <v/>
      </c>
      <c r="G728" s="77" t="str">
        <f t="shared" ca="1" si="107"/>
        <v/>
      </c>
      <c r="N728" s="51" t="str">
        <f t="shared" ca="1" si="99"/>
        <v/>
      </c>
      <c r="O728" s="51" t="str">
        <f t="shared" ca="1" si="100"/>
        <v/>
      </c>
    </row>
    <row r="729" spans="1:15">
      <c r="A729" s="180" t="str">
        <f t="shared" ca="1" si="101"/>
        <v/>
      </c>
      <c r="B729" s="44" t="str">
        <f t="shared" ca="1" si="102"/>
        <v/>
      </c>
      <c r="C729" s="31" t="str">
        <f t="shared" ca="1" si="103"/>
        <v/>
      </c>
      <c r="D729" s="32" t="str">
        <f t="shared" ca="1" si="104"/>
        <v/>
      </c>
      <c r="E729" s="44" t="str">
        <f t="shared" ca="1" si="105"/>
        <v/>
      </c>
      <c r="F729" s="31" t="str">
        <f t="shared" ca="1" si="106"/>
        <v/>
      </c>
      <c r="G729" s="77" t="str">
        <f t="shared" ca="1" si="107"/>
        <v/>
      </c>
      <c r="N729" s="51" t="str">
        <f t="shared" ca="1" si="99"/>
        <v/>
      </c>
      <c r="O729" s="51" t="str">
        <f t="shared" ca="1" si="100"/>
        <v/>
      </c>
    </row>
    <row r="730" spans="1:15">
      <c r="A730" s="180" t="str">
        <f t="shared" ca="1" si="101"/>
        <v/>
      </c>
      <c r="B730" s="44" t="str">
        <f t="shared" ca="1" si="102"/>
        <v/>
      </c>
      <c r="C730" s="31" t="str">
        <f t="shared" ca="1" si="103"/>
        <v/>
      </c>
      <c r="D730" s="32" t="str">
        <f t="shared" ca="1" si="104"/>
        <v/>
      </c>
      <c r="E730" s="44" t="str">
        <f t="shared" ca="1" si="105"/>
        <v/>
      </c>
      <c r="F730" s="31" t="str">
        <f t="shared" ca="1" si="106"/>
        <v/>
      </c>
      <c r="G730" s="77" t="str">
        <f t="shared" ca="1" si="107"/>
        <v/>
      </c>
      <c r="N730" s="51" t="str">
        <f t="shared" ca="1" si="99"/>
        <v/>
      </c>
      <c r="O730" s="51" t="str">
        <f t="shared" ca="1" si="100"/>
        <v/>
      </c>
    </row>
    <row r="731" spans="1:15">
      <c r="A731" s="180" t="str">
        <f t="shared" ca="1" si="101"/>
        <v/>
      </c>
      <c r="B731" s="44" t="str">
        <f t="shared" ca="1" si="102"/>
        <v/>
      </c>
      <c r="C731" s="31" t="str">
        <f t="shared" ca="1" si="103"/>
        <v/>
      </c>
      <c r="D731" s="32" t="str">
        <f t="shared" ca="1" si="104"/>
        <v/>
      </c>
      <c r="E731" s="44" t="str">
        <f t="shared" ca="1" si="105"/>
        <v/>
      </c>
      <c r="F731" s="31" t="str">
        <f t="shared" ca="1" si="106"/>
        <v/>
      </c>
      <c r="G731" s="77" t="str">
        <f t="shared" ca="1" si="107"/>
        <v/>
      </c>
      <c r="N731" s="51" t="str">
        <f t="shared" ca="1" si="99"/>
        <v/>
      </c>
      <c r="O731" s="51" t="str">
        <f t="shared" ca="1" si="100"/>
        <v/>
      </c>
    </row>
    <row r="732" spans="1:15">
      <c r="A732" s="180" t="str">
        <f t="shared" ca="1" si="101"/>
        <v/>
      </c>
      <c r="B732" s="44" t="str">
        <f t="shared" ca="1" si="102"/>
        <v/>
      </c>
      <c r="C732" s="31" t="str">
        <f t="shared" ca="1" si="103"/>
        <v/>
      </c>
      <c r="D732" s="32" t="str">
        <f t="shared" ca="1" si="104"/>
        <v/>
      </c>
      <c r="E732" s="44" t="str">
        <f t="shared" ca="1" si="105"/>
        <v/>
      </c>
      <c r="F732" s="31" t="str">
        <f t="shared" ca="1" si="106"/>
        <v/>
      </c>
      <c r="G732" s="77" t="str">
        <f t="shared" ca="1" si="107"/>
        <v/>
      </c>
      <c r="N732" s="51" t="str">
        <f t="shared" ca="1" si="99"/>
        <v/>
      </c>
      <c r="O732" s="51" t="str">
        <f t="shared" ca="1" si="100"/>
        <v/>
      </c>
    </row>
    <row r="733" spans="1:15">
      <c r="A733" s="180" t="str">
        <f t="shared" ca="1" si="101"/>
        <v/>
      </c>
      <c r="B733" s="44" t="str">
        <f t="shared" ca="1" si="102"/>
        <v/>
      </c>
      <c r="C733" s="31" t="str">
        <f t="shared" ca="1" si="103"/>
        <v/>
      </c>
      <c r="D733" s="32" t="str">
        <f t="shared" ca="1" si="104"/>
        <v/>
      </c>
      <c r="E733" s="44" t="str">
        <f t="shared" ca="1" si="105"/>
        <v/>
      </c>
      <c r="F733" s="31" t="str">
        <f t="shared" ca="1" si="106"/>
        <v/>
      </c>
      <c r="G733" s="77" t="str">
        <f t="shared" ca="1" si="107"/>
        <v/>
      </c>
      <c r="N733" s="51" t="str">
        <f t="shared" ca="1" si="99"/>
        <v/>
      </c>
      <c r="O733" s="51" t="str">
        <f t="shared" ca="1" si="100"/>
        <v/>
      </c>
    </row>
    <row r="734" spans="1:15">
      <c r="A734" s="180" t="str">
        <f t="shared" ca="1" si="101"/>
        <v/>
      </c>
      <c r="B734" s="44" t="str">
        <f t="shared" ca="1" si="102"/>
        <v/>
      </c>
      <c r="C734" s="31" t="str">
        <f t="shared" ca="1" si="103"/>
        <v/>
      </c>
      <c r="D734" s="32" t="str">
        <f t="shared" ca="1" si="104"/>
        <v/>
      </c>
      <c r="E734" s="44" t="str">
        <f t="shared" ca="1" si="105"/>
        <v/>
      </c>
      <c r="F734" s="31" t="str">
        <f t="shared" ca="1" si="106"/>
        <v/>
      </c>
      <c r="G734" s="77" t="str">
        <f t="shared" ca="1" si="107"/>
        <v/>
      </c>
      <c r="N734" s="51" t="str">
        <f t="shared" ca="1" si="99"/>
        <v/>
      </c>
      <c r="O734" s="51" t="str">
        <f t="shared" ca="1" si="100"/>
        <v/>
      </c>
    </row>
    <row r="735" spans="1:15">
      <c r="A735" s="180" t="str">
        <f t="shared" ca="1" si="101"/>
        <v/>
      </c>
      <c r="B735" s="44" t="str">
        <f t="shared" ca="1" si="102"/>
        <v/>
      </c>
      <c r="C735" s="31" t="str">
        <f t="shared" ca="1" si="103"/>
        <v/>
      </c>
      <c r="D735" s="32" t="str">
        <f t="shared" ca="1" si="104"/>
        <v/>
      </c>
      <c r="E735" s="44" t="str">
        <f t="shared" ca="1" si="105"/>
        <v/>
      </c>
      <c r="F735" s="31" t="str">
        <f t="shared" ca="1" si="106"/>
        <v/>
      </c>
      <c r="G735" s="77" t="str">
        <f t="shared" ca="1" si="107"/>
        <v/>
      </c>
      <c r="N735" s="51" t="str">
        <f t="shared" ca="1" si="99"/>
        <v/>
      </c>
      <c r="O735" s="51" t="str">
        <f t="shared" ca="1" si="100"/>
        <v/>
      </c>
    </row>
    <row r="736" spans="1:15">
      <c r="A736" s="180" t="str">
        <f t="shared" ca="1" si="101"/>
        <v/>
      </c>
      <c r="B736" s="44" t="str">
        <f t="shared" ca="1" si="102"/>
        <v/>
      </c>
      <c r="C736" s="31" t="str">
        <f t="shared" ca="1" si="103"/>
        <v/>
      </c>
      <c r="D736" s="32" t="str">
        <f t="shared" ca="1" si="104"/>
        <v/>
      </c>
      <c r="E736" s="44" t="str">
        <f t="shared" ca="1" si="105"/>
        <v/>
      </c>
      <c r="F736" s="31" t="str">
        <f t="shared" ca="1" si="106"/>
        <v/>
      </c>
      <c r="G736" s="77" t="str">
        <f t="shared" ca="1" si="107"/>
        <v/>
      </c>
      <c r="N736" s="51" t="str">
        <f t="shared" ca="1" si="99"/>
        <v/>
      </c>
      <c r="O736" s="51" t="str">
        <f t="shared" ca="1" si="100"/>
        <v/>
      </c>
    </row>
    <row r="737" spans="1:15">
      <c r="A737" s="180" t="str">
        <f t="shared" ca="1" si="101"/>
        <v/>
      </c>
      <c r="B737" s="44" t="str">
        <f t="shared" ca="1" si="102"/>
        <v/>
      </c>
      <c r="C737" s="31" t="str">
        <f t="shared" ca="1" si="103"/>
        <v/>
      </c>
      <c r="D737" s="32" t="str">
        <f t="shared" ca="1" si="104"/>
        <v/>
      </c>
      <c r="E737" s="44" t="str">
        <f t="shared" ca="1" si="105"/>
        <v/>
      </c>
      <c r="F737" s="31" t="str">
        <f t="shared" ca="1" si="106"/>
        <v/>
      </c>
      <c r="G737" s="77" t="str">
        <f t="shared" ca="1" si="107"/>
        <v/>
      </c>
      <c r="N737" s="51" t="str">
        <f t="shared" ca="1" si="99"/>
        <v/>
      </c>
      <c r="O737" s="51" t="str">
        <f t="shared" ca="1" si="100"/>
        <v/>
      </c>
    </row>
    <row r="738" spans="1:15">
      <c r="A738" s="180" t="str">
        <f t="shared" ca="1" si="101"/>
        <v/>
      </c>
      <c r="B738" s="44" t="str">
        <f t="shared" ca="1" si="102"/>
        <v/>
      </c>
      <c r="C738" s="31" t="str">
        <f t="shared" ca="1" si="103"/>
        <v/>
      </c>
      <c r="D738" s="32" t="str">
        <f t="shared" ca="1" si="104"/>
        <v/>
      </c>
      <c r="E738" s="44" t="str">
        <f t="shared" ca="1" si="105"/>
        <v/>
      </c>
      <c r="F738" s="31" t="str">
        <f t="shared" ca="1" si="106"/>
        <v/>
      </c>
      <c r="G738" s="77" t="str">
        <f t="shared" ca="1" si="107"/>
        <v/>
      </c>
      <c r="N738" s="51" t="str">
        <f t="shared" ca="1" si="99"/>
        <v/>
      </c>
      <c r="O738" s="51" t="str">
        <f t="shared" ca="1" si="100"/>
        <v/>
      </c>
    </row>
    <row r="739" spans="1:15">
      <c r="A739" s="180" t="str">
        <f t="shared" ca="1" si="101"/>
        <v/>
      </c>
      <c r="B739" s="44" t="str">
        <f t="shared" ca="1" si="102"/>
        <v/>
      </c>
      <c r="C739" s="31" t="str">
        <f t="shared" ca="1" si="103"/>
        <v/>
      </c>
      <c r="D739" s="32" t="str">
        <f t="shared" ca="1" si="104"/>
        <v/>
      </c>
      <c r="E739" s="44" t="str">
        <f t="shared" ca="1" si="105"/>
        <v/>
      </c>
      <c r="F739" s="31" t="str">
        <f t="shared" ca="1" si="106"/>
        <v/>
      </c>
      <c r="G739" s="77" t="str">
        <f t="shared" ca="1" si="107"/>
        <v/>
      </c>
      <c r="N739" s="51" t="str">
        <f t="shared" ca="1" si="99"/>
        <v/>
      </c>
      <c r="O739" s="51" t="str">
        <f t="shared" ca="1" si="100"/>
        <v/>
      </c>
    </row>
    <row r="740" spans="1:15">
      <c r="A740" s="180" t="str">
        <f t="shared" ca="1" si="101"/>
        <v/>
      </c>
      <c r="B740" s="44" t="str">
        <f t="shared" ca="1" si="102"/>
        <v/>
      </c>
      <c r="C740" s="31" t="str">
        <f t="shared" ca="1" si="103"/>
        <v/>
      </c>
      <c r="D740" s="32" t="str">
        <f t="shared" ca="1" si="104"/>
        <v/>
      </c>
      <c r="E740" s="44" t="str">
        <f t="shared" ca="1" si="105"/>
        <v/>
      </c>
      <c r="F740" s="31" t="str">
        <f t="shared" ca="1" si="106"/>
        <v/>
      </c>
      <c r="G740" s="77" t="str">
        <f t="shared" ca="1" si="107"/>
        <v/>
      </c>
      <c r="N740" s="51" t="str">
        <f t="shared" ca="1" si="99"/>
        <v/>
      </c>
      <c r="O740" s="51" t="str">
        <f t="shared" ca="1" si="100"/>
        <v/>
      </c>
    </row>
    <row r="741" spans="1:15">
      <c r="A741" s="180" t="str">
        <f t="shared" ca="1" si="101"/>
        <v/>
      </c>
      <c r="B741" s="44" t="str">
        <f t="shared" ca="1" si="102"/>
        <v/>
      </c>
      <c r="C741" s="31" t="str">
        <f t="shared" ca="1" si="103"/>
        <v/>
      </c>
      <c r="D741" s="32" t="str">
        <f t="shared" ca="1" si="104"/>
        <v/>
      </c>
      <c r="E741" s="44" t="str">
        <f t="shared" ca="1" si="105"/>
        <v/>
      </c>
      <c r="F741" s="31" t="str">
        <f t="shared" ca="1" si="106"/>
        <v/>
      </c>
      <c r="G741" s="77" t="str">
        <f t="shared" ca="1" si="107"/>
        <v/>
      </c>
      <c r="N741" s="51" t="str">
        <f t="shared" ca="1" si="99"/>
        <v/>
      </c>
      <c r="O741" s="51" t="str">
        <f t="shared" ca="1" si="100"/>
        <v/>
      </c>
    </row>
    <row r="742" spans="1:15">
      <c r="A742" s="180" t="str">
        <f t="shared" ca="1" si="101"/>
        <v/>
      </c>
      <c r="B742" s="44" t="str">
        <f t="shared" ca="1" si="102"/>
        <v/>
      </c>
      <c r="C742" s="31" t="str">
        <f t="shared" ca="1" si="103"/>
        <v/>
      </c>
      <c r="D742" s="32" t="str">
        <f t="shared" ca="1" si="104"/>
        <v/>
      </c>
      <c r="E742" s="44" t="str">
        <f t="shared" ca="1" si="105"/>
        <v/>
      </c>
      <c r="F742" s="31" t="str">
        <f t="shared" ca="1" si="106"/>
        <v/>
      </c>
      <c r="G742" s="77" t="str">
        <f t="shared" ca="1" si="107"/>
        <v/>
      </c>
      <c r="N742" s="51" t="str">
        <f t="shared" ca="1" si="99"/>
        <v/>
      </c>
      <c r="O742" s="51" t="str">
        <f t="shared" ca="1" si="100"/>
        <v/>
      </c>
    </row>
    <row r="743" spans="1:15">
      <c r="A743" s="180" t="str">
        <f t="shared" ca="1" si="101"/>
        <v/>
      </c>
      <c r="B743" s="44" t="str">
        <f t="shared" ca="1" si="102"/>
        <v/>
      </c>
      <c r="C743" s="31" t="str">
        <f t="shared" ca="1" si="103"/>
        <v/>
      </c>
      <c r="D743" s="32" t="str">
        <f t="shared" ca="1" si="104"/>
        <v/>
      </c>
      <c r="E743" s="44" t="str">
        <f t="shared" ca="1" si="105"/>
        <v/>
      </c>
      <c r="F743" s="31" t="str">
        <f t="shared" ca="1" si="106"/>
        <v/>
      </c>
      <c r="G743" s="77" t="str">
        <f t="shared" ca="1" si="107"/>
        <v/>
      </c>
      <c r="N743" s="51" t="str">
        <f t="shared" ca="1" si="99"/>
        <v/>
      </c>
      <c r="O743" s="51" t="str">
        <f t="shared" ca="1" si="100"/>
        <v/>
      </c>
    </row>
    <row r="744" spans="1:15">
      <c r="A744" s="180" t="str">
        <f t="shared" ca="1" si="101"/>
        <v/>
      </c>
      <c r="B744" s="44" t="str">
        <f t="shared" ca="1" si="102"/>
        <v/>
      </c>
      <c r="C744" s="31" t="str">
        <f t="shared" ca="1" si="103"/>
        <v/>
      </c>
      <c r="D744" s="32" t="str">
        <f t="shared" ca="1" si="104"/>
        <v/>
      </c>
      <c r="E744" s="44" t="str">
        <f t="shared" ca="1" si="105"/>
        <v/>
      </c>
      <c r="F744" s="31" t="str">
        <f t="shared" ca="1" si="106"/>
        <v/>
      </c>
      <c r="G744" s="77" t="str">
        <f t="shared" ca="1" si="107"/>
        <v/>
      </c>
      <c r="N744" s="51" t="str">
        <f t="shared" ca="1" si="99"/>
        <v/>
      </c>
      <c r="O744" s="51" t="str">
        <f t="shared" ca="1" si="100"/>
        <v/>
      </c>
    </row>
    <row r="745" spans="1:15">
      <c r="A745" s="180" t="str">
        <f t="shared" ca="1" si="101"/>
        <v/>
      </c>
      <c r="B745" s="44" t="str">
        <f t="shared" ca="1" si="102"/>
        <v/>
      </c>
      <c r="C745" s="31" t="str">
        <f t="shared" ca="1" si="103"/>
        <v/>
      </c>
      <c r="D745" s="32" t="str">
        <f t="shared" ca="1" si="104"/>
        <v/>
      </c>
      <c r="E745" s="44" t="str">
        <f t="shared" ca="1" si="105"/>
        <v/>
      </c>
      <c r="F745" s="31" t="str">
        <f t="shared" ca="1" si="106"/>
        <v/>
      </c>
      <c r="G745" s="77" t="str">
        <f t="shared" ca="1" si="107"/>
        <v/>
      </c>
      <c r="N745" s="51" t="str">
        <f t="shared" ca="1" si="99"/>
        <v/>
      </c>
      <c r="O745" s="51" t="str">
        <f t="shared" ca="1" si="100"/>
        <v/>
      </c>
    </row>
    <row r="746" spans="1:15">
      <c r="A746" s="180" t="str">
        <f t="shared" ca="1" si="101"/>
        <v/>
      </c>
      <c r="B746" s="44" t="str">
        <f t="shared" ca="1" si="102"/>
        <v/>
      </c>
      <c r="C746" s="31" t="str">
        <f t="shared" ca="1" si="103"/>
        <v/>
      </c>
      <c r="D746" s="32" t="str">
        <f t="shared" ca="1" si="104"/>
        <v/>
      </c>
      <c r="E746" s="44" t="str">
        <f t="shared" ca="1" si="105"/>
        <v/>
      </c>
      <c r="F746" s="31" t="str">
        <f t="shared" ca="1" si="106"/>
        <v/>
      </c>
      <c r="G746" s="77" t="str">
        <f t="shared" ca="1" si="107"/>
        <v/>
      </c>
      <c r="N746" s="51" t="str">
        <f t="shared" ca="1" si="99"/>
        <v/>
      </c>
      <c r="O746" s="51" t="str">
        <f t="shared" ca="1" si="100"/>
        <v/>
      </c>
    </row>
    <row r="747" spans="1:15">
      <c r="A747" s="180" t="str">
        <f t="shared" ca="1" si="101"/>
        <v/>
      </c>
      <c r="B747" s="44" t="str">
        <f t="shared" ca="1" si="102"/>
        <v/>
      </c>
      <c r="C747" s="31" t="str">
        <f t="shared" ca="1" si="103"/>
        <v/>
      </c>
      <c r="D747" s="32" t="str">
        <f t="shared" ca="1" si="104"/>
        <v/>
      </c>
      <c r="E747" s="44" t="str">
        <f t="shared" ca="1" si="105"/>
        <v/>
      </c>
      <c r="F747" s="31" t="str">
        <f t="shared" ca="1" si="106"/>
        <v/>
      </c>
      <c r="G747" s="77" t="str">
        <f t="shared" ca="1" si="107"/>
        <v/>
      </c>
      <c r="N747" s="51" t="str">
        <f t="shared" ca="1" si="99"/>
        <v/>
      </c>
      <c r="O747" s="51" t="str">
        <f t="shared" ca="1" si="100"/>
        <v/>
      </c>
    </row>
    <row r="748" spans="1:15">
      <c r="A748" s="180" t="str">
        <f t="shared" ca="1" si="101"/>
        <v/>
      </c>
      <c r="B748" s="44" t="str">
        <f t="shared" ca="1" si="102"/>
        <v/>
      </c>
      <c r="C748" s="31" t="str">
        <f t="shared" ca="1" si="103"/>
        <v/>
      </c>
      <c r="D748" s="32" t="str">
        <f t="shared" ca="1" si="104"/>
        <v/>
      </c>
      <c r="E748" s="44" t="str">
        <f t="shared" ca="1" si="105"/>
        <v/>
      </c>
      <c r="F748" s="31" t="str">
        <f t="shared" ca="1" si="106"/>
        <v/>
      </c>
      <c r="G748" s="77" t="str">
        <f t="shared" ca="1" si="107"/>
        <v/>
      </c>
      <c r="N748" s="51" t="str">
        <f t="shared" ca="1" si="99"/>
        <v/>
      </c>
      <c r="O748" s="51" t="str">
        <f t="shared" ca="1" si="100"/>
        <v/>
      </c>
    </row>
    <row r="749" spans="1:15">
      <c r="A749" s="180" t="str">
        <f t="shared" ca="1" si="101"/>
        <v/>
      </c>
      <c r="B749" s="44" t="str">
        <f t="shared" ca="1" si="102"/>
        <v/>
      </c>
      <c r="C749" s="31" t="str">
        <f t="shared" ca="1" si="103"/>
        <v/>
      </c>
      <c r="D749" s="32" t="str">
        <f t="shared" ca="1" si="104"/>
        <v/>
      </c>
      <c r="E749" s="44" t="str">
        <f t="shared" ca="1" si="105"/>
        <v/>
      </c>
      <c r="F749" s="31" t="str">
        <f t="shared" ca="1" si="106"/>
        <v/>
      </c>
      <c r="G749" s="77" t="str">
        <f t="shared" ca="1" si="107"/>
        <v/>
      </c>
      <c r="N749" s="51" t="str">
        <f t="shared" ca="1" si="99"/>
        <v/>
      </c>
      <c r="O749" s="51" t="str">
        <f t="shared" ca="1" si="100"/>
        <v/>
      </c>
    </row>
    <row r="750" spans="1:15">
      <c r="A750" s="180" t="str">
        <f t="shared" ca="1" si="101"/>
        <v/>
      </c>
      <c r="B750" s="44" t="str">
        <f t="shared" ca="1" si="102"/>
        <v/>
      </c>
      <c r="C750" s="31" t="str">
        <f t="shared" ca="1" si="103"/>
        <v/>
      </c>
      <c r="D750" s="32" t="str">
        <f t="shared" ca="1" si="104"/>
        <v/>
      </c>
      <c r="E750" s="44" t="str">
        <f t="shared" ca="1" si="105"/>
        <v/>
      </c>
      <c r="F750" s="31" t="str">
        <f t="shared" ca="1" si="106"/>
        <v/>
      </c>
      <c r="G750" s="77" t="str">
        <f t="shared" ca="1" si="107"/>
        <v/>
      </c>
      <c r="N750" s="51" t="str">
        <f t="shared" ca="1" si="99"/>
        <v/>
      </c>
      <c r="O750" s="51" t="str">
        <f t="shared" ca="1" si="100"/>
        <v/>
      </c>
    </row>
    <row r="751" spans="1:15">
      <c r="A751" s="180" t="str">
        <f t="shared" ca="1" si="101"/>
        <v/>
      </c>
      <c r="B751" s="44" t="str">
        <f t="shared" ca="1" si="102"/>
        <v/>
      </c>
      <c r="C751" s="31" t="str">
        <f t="shared" ca="1" si="103"/>
        <v/>
      </c>
      <c r="D751" s="32" t="str">
        <f t="shared" ca="1" si="104"/>
        <v/>
      </c>
      <c r="E751" s="44" t="str">
        <f t="shared" ca="1" si="105"/>
        <v/>
      </c>
      <c r="F751" s="31" t="str">
        <f t="shared" ca="1" si="106"/>
        <v/>
      </c>
      <c r="G751" s="77" t="str">
        <f t="shared" ca="1" si="107"/>
        <v/>
      </c>
      <c r="N751" s="51" t="str">
        <f t="shared" ca="1" si="99"/>
        <v/>
      </c>
      <c r="O751" s="51" t="str">
        <f t="shared" ca="1" si="100"/>
        <v/>
      </c>
    </row>
    <row r="752" spans="1:15">
      <c r="A752" s="180" t="str">
        <f t="shared" ca="1" si="101"/>
        <v/>
      </c>
      <c r="B752" s="44" t="str">
        <f t="shared" ca="1" si="102"/>
        <v/>
      </c>
      <c r="C752" s="31" t="str">
        <f t="shared" ca="1" si="103"/>
        <v/>
      </c>
      <c r="D752" s="32" t="str">
        <f t="shared" ca="1" si="104"/>
        <v/>
      </c>
      <c r="E752" s="44" t="str">
        <f t="shared" ca="1" si="105"/>
        <v/>
      </c>
      <c r="F752" s="31" t="str">
        <f t="shared" ca="1" si="106"/>
        <v/>
      </c>
      <c r="G752" s="77" t="str">
        <f t="shared" ca="1" si="107"/>
        <v/>
      </c>
      <c r="N752" s="51" t="str">
        <f t="shared" ca="1" si="99"/>
        <v/>
      </c>
      <c r="O752" s="51" t="str">
        <f t="shared" ca="1" si="100"/>
        <v/>
      </c>
    </row>
    <row r="753" spans="1:15">
      <c r="A753" s="180" t="str">
        <f t="shared" ca="1" si="101"/>
        <v/>
      </c>
      <c r="B753" s="44" t="str">
        <f t="shared" ca="1" si="102"/>
        <v/>
      </c>
      <c r="C753" s="31" t="str">
        <f t="shared" ca="1" si="103"/>
        <v/>
      </c>
      <c r="D753" s="32" t="str">
        <f t="shared" ca="1" si="104"/>
        <v/>
      </c>
      <c r="E753" s="44" t="str">
        <f t="shared" ca="1" si="105"/>
        <v/>
      </c>
      <c r="F753" s="31" t="str">
        <f t="shared" ca="1" si="106"/>
        <v/>
      </c>
      <c r="G753" s="77" t="str">
        <f t="shared" ca="1" si="107"/>
        <v/>
      </c>
      <c r="N753" s="51" t="str">
        <f t="shared" ca="1" si="99"/>
        <v/>
      </c>
      <c r="O753" s="51" t="str">
        <f t="shared" ca="1" si="100"/>
        <v/>
      </c>
    </row>
    <row r="754" spans="1:15">
      <c r="A754" s="180" t="str">
        <f t="shared" ca="1" si="101"/>
        <v/>
      </c>
      <c r="B754" s="44" t="str">
        <f t="shared" ca="1" si="102"/>
        <v/>
      </c>
      <c r="C754" s="31" t="str">
        <f t="shared" ca="1" si="103"/>
        <v/>
      </c>
      <c r="D754" s="32" t="str">
        <f t="shared" ca="1" si="104"/>
        <v/>
      </c>
      <c r="E754" s="44" t="str">
        <f t="shared" ca="1" si="105"/>
        <v/>
      </c>
      <c r="F754" s="31" t="str">
        <f t="shared" ca="1" si="106"/>
        <v/>
      </c>
      <c r="G754" s="77" t="str">
        <f t="shared" ca="1" si="107"/>
        <v/>
      </c>
      <c r="N754" s="51" t="str">
        <f t="shared" ca="1" si="99"/>
        <v/>
      </c>
      <c r="O754" s="51" t="str">
        <f t="shared" ca="1" si="100"/>
        <v/>
      </c>
    </row>
    <row r="755" spans="1:15">
      <c r="A755" s="180" t="str">
        <f t="shared" ca="1" si="101"/>
        <v/>
      </c>
      <c r="B755" s="44" t="str">
        <f t="shared" ca="1" si="102"/>
        <v/>
      </c>
      <c r="C755" s="31" t="str">
        <f t="shared" ca="1" si="103"/>
        <v/>
      </c>
      <c r="D755" s="32" t="str">
        <f t="shared" ca="1" si="104"/>
        <v/>
      </c>
      <c r="E755" s="44" t="str">
        <f t="shared" ca="1" si="105"/>
        <v/>
      </c>
      <c r="F755" s="31" t="str">
        <f t="shared" ca="1" si="106"/>
        <v/>
      </c>
      <c r="G755" s="77" t="str">
        <f t="shared" ca="1" si="107"/>
        <v/>
      </c>
      <c r="N755" s="51" t="str">
        <f t="shared" ca="1" si="99"/>
        <v/>
      </c>
      <c r="O755" s="51" t="str">
        <f t="shared" ca="1" si="100"/>
        <v/>
      </c>
    </row>
    <row r="756" spans="1:15">
      <c r="N756" s="51" t="str">
        <f t="shared" ca="1" si="99"/>
        <v/>
      </c>
      <c r="O756" s="51" t="str">
        <f t="shared" ca="1" si="100"/>
        <v/>
      </c>
    </row>
    <row r="757" spans="1:15">
      <c r="N757" s="51" t="str">
        <f t="shared" ca="1" si="99"/>
        <v/>
      </c>
      <c r="O757" s="51" t="str">
        <f t="shared" ca="1" si="100"/>
        <v/>
      </c>
    </row>
    <row r="758" spans="1:15">
      <c r="N758" s="51" t="str">
        <f t="shared" ca="1" si="99"/>
        <v/>
      </c>
      <c r="O758" s="51" t="str">
        <f t="shared" ca="1" si="100"/>
        <v/>
      </c>
    </row>
    <row r="759" spans="1:15">
      <c r="N759" s="51" t="str">
        <f t="shared" ca="1" si="99"/>
        <v/>
      </c>
      <c r="O759" s="51" t="str">
        <f t="shared" ca="1" si="100"/>
        <v/>
      </c>
    </row>
    <row r="760" spans="1:15">
      <c r="N760" s="51" t="str">
        <f t="shared" ca="1" si="99"/>
        <v/>
      </c>
      <c r="O760" s="51" t="str">
        <f t="shared" ca="1" si="100"/>
        <v/>
      </c>
    </row>
    <row r="761" spans="1:15">
      <c r="N761" s="51" t="str">
        <f t="shared" ca="1" si="99"/>
        <v/>
      </c>
      <c r="O761" s="51" t="str">
        <f t="shared" ca="1" si="100"/>
        <v/>
      </c>
    </row>
    <row r="762" spans="1:15">
      <c r="N762" s="51" t="str">
        <f t="shared" ca="1" si="99"/>
        <v/>
      </c>
      <c r="O762" s="51" t="str">
        <f t="shared" ca="1" si="100"/>
        <v/>
      </c>
    </row>
    <row r="763" spans="1:15">
      <c r="N763" s="51" t="str">
        <f t="shared" ca="1" si="99"/>
        <v/>
      </c>
      <c r="O763" s="51" t="str">
        <f t="shared" ca="1" si="100"/>
        <v/>
      </c>
    </row>
    <row r="764" spans="1:15">
      <c r="N764" s="51" t="str">
        <f t="shared" ca="1" si="99"/>
        <v/>
      </c>
      <c r="O764" s="51" t="str">
        <f t="shared" ca="1" si="100"/>
        <v/>
      </c>
    </row>
    <row r="765" spans="1:15">
      <c r="N765" s="51" t="str">
        <f t="shared" ca="1" si="99"/>
        <v/>
      </c>
      <c r="O765" s="51" t="str">
        <f t="shared" ca="1" si="100"/>
        <v/>
      </c>
    </row>
    <row r="766" spans="1:15">
      <c r="N766" s="51" t="str">
        <f t="shared" ca="1" si="99"/>
        <v/>
      </c>
      <c r="O766" s="51" t="str">
        <f t="shared" ca="1" si="100"/>
        <v/>
      </c>
    </row>
    <row r="767" spans="1:15">
      <c r="N767" s="51" t="str">
        <f t="shared" ca="1" si="99"/>
        <v/>
      </c>
      <c r="O767" s="51" t="str">
        <f t="shared" ca="1" si="100"/>
        <v/>
      </c>
    </row>
    <row r="768" spans="1:15">
      <c r="N768" s="51" t="str">
        <f t="shared" ca="1" si="99"/>
        <v/>
      </c>
      <c r="O768" s="51" t="str">
        <f t="shared" ca="1" si="100"/>
        <v/>
      </c>
    </row>
    <row r="769" spans="14:15">
      <c r="N769" s="51" t="str">
        <f t="shared" ca="1" si="99"/>
        <v/>
      </c>
      <c r="O769" s="51" t="str">
        <f t="shared" ca="1" si="100"/>
        <v/>
      </c>
    </row>
    <row r="770" spans="14:15">
      <c r="N770" s="51" t="str">
        <f t="shared" ca="1" si="99"/>
        <v/>
      </c>
      <c r="O770" s="51" t="str">
        <f t="shared" ca="1" si="100"/>
        <v/>
      </c>
    </row>
    <row r="771" spans="14:15">
      <c r="N771" s="51" t="str">
        <f t="shared" ca="1" si="99"/>
        <v/>
      </c>
      <c r="O771" s="51" t="str">
        <f t="shared" ca="1" si="100"/>
        <v/>
      </c>
    </row>
    <row r="772" spans="14:15">
      <c r="N772" s="51" t="str">
        <f t="shared" ref="N772:N835" ca="1" si="108">IF(COUNTIF(L:L,J772),J772,"")</f>
        <v/>
      </c>
      <c r="O772" s="51" t="str">
        <f t="shared" ref="O772:O835" ca="1" si="109">IF(N772&gt;$A$14,N772,"")</f>
        <v/>
      </c>
    </row>
    <row r="773" spans="14:15">
      <c r="N773" s="51" t="str">
        <f t="shared" ca="1" si="108"/>
        <v/>
      </c>
      <c r="O773" s="51" t="str">
        <f t="shared" ca="1" si="109"/>
        <v/>
      </c>
    </row>
    <row r="774" spans="14:15">
      <c r="N774" s="51" t="str">
        <f t="shared" ca="1" si="108"/>
        <v/>
      </c>
      <c r="O774" s="51" t="str">
        <f t="shared" ca="1" si="109"/>
        <v/>
      </c>
    </row>
    <row r="775" spans="14:15">
      <c r="N775" s="51" t="str">
        <f t="shared" ca="1" si="108"/>
        <v/>
      </c>
      <c r="O775" s="51" t="str">
        <f t="shared" ca="1" si="109"/>
        <v/>
      </c>
    </row>
    <row r="776" spans="14:15">
      <c r="N776" s="51" t="str">
        <f t="shared" ca="1" si="108"/>
        <v/>
      </c>
      <c r="O776" s="51" t="str">
        <f t="shared" ca="1" si="109"/>
        <v/>
      </c>
    </row>
    <row r="777" spans="14:15">
      <c r="N777" s="51" t="str">
        <f t="shared" ca="1" si="108"/>
        <v/>
      </c>
      <c r="O777" s="51" t="str">
        <f t="shared" ca="1" si="109"/>
        <v/>
      </c>
    </row>
    <row r="778" spans="14:15">
      <c r="N778" s="51" t="str">
        <f t="shared" ca="1" si="108"/>
        <v/>
      </c>
      <c r="O778" s="51" t="str">
        <f t="shared" ca="1" si="109"/>
        <v/>
      </c>
    </row>
    <row r="779" spans="14:15">
      <c r="N779" s="51" t="str">
        <f t="shared" ca="1" si="108"/>
        <v/>
      </c>
      <c r="O779" s="51" t="str">
        <f t="shared" ca="1" si="109"/>
        <v/>
      </c>
    </row>
    <row r="780" spans="14:15">
      <c r="N780" s="51" t="str">
        <f t="shared" ca="1" si="108"/>
        <v/>
      </c>
      <c r="O780" s="51" t="str">
        <f t="shared" ca="1" si="109"/>
        <v/>
      </c>
    </row>
    <row r="781" spans="14:15">
      <c r="N781" s="51" t="str">
        <f t="shared" ca="1" si="108"/>
        <v/>
      </c>
      <c r="O781" s="51" t="str">
        <f t="shared" ca="1" si="109"/>
        <v/>
      </c>
    </row>
    <row r="782" spans="14:15">
      <c r="N782" s="51" t="str">
        <f t="shared" ca="1" si="108"/>
        <v/>
      </c>
      <c r="O782" s="51" t="str">
        <f t="shared" ca="1" si="109"/>
        <v/>
      </c>
    </row>
    <row r="783" spans="14:15">
      <c r="N783" s="51" t="str">
        <f t="shared" ca="1" si="108"/>
        <v/>
      </c>
      <c r="O783" s="51" t="str">
        <f t="shared" ca="1" si="109"/>
        <v/>
      </c>
    </row>
    <row r="784" spans="14:15">
      <c r="N784" s="51" t="str">
        <f t="shared" ca="1" si="108"/>
        <v/>
      </c>
      <c r="O784" s="51" t="str">
        <f t="shared" ca="1" si="109"/>
        <v/>
      </c>
    </row>
    <row r="785" spans="14:15">
      <c r="N785" s="51" t="str">
        <f t="shared" ca="1" si="108"/>
        <v/>
      </c>
      <c r="O785" s="51" t="str">
        <f t="shared" ca="1" si="109"/>
        <v/>
      </c>
    </row>
    <row r="786" spans="14:15">
      <c r="N786" s="51" t="str">
        <f t="shared" ca="1" si="108"/>
        <v/>
      </c>
      <c r="O786" s="51" t="str">
        <f t="shared" ca="1" si="109"/>
        <v/>
      </c>
    </row>
    <row r="787" spans="14:15">
      <c r="N787" s="51" t="str">
        <f t="shared" ca="1" si="108"/>
        <v/>
      </c>
      <c r="O787" s="51" t="str">
        <f t="shared" ca="1" si="109"/>
        <v/>
      </c>
    </row>
    <row r="788" spans="14:15">
      <c r="N788" s="51" t="str">
        <f t="shared" ca="1" si="108"/>
        <v/>
      </c>
      <c r="O788" s="51" t="str">
        <f t="shared" ca="1" si="109"/>
        <v/>
      </c>
    </row>
    <row r="789" spans="14:15">
      <c r="N789" s="51" t="str">
        <f t="shared" ca="1" si="108"/>
        <v/>
      </c>
      <c r="O789" s="51" t="str">
        <f t="shared" ca="1" si="109"/>
        <v/>
      </c>
    </row>
    <row r="790" spans="14:15">
      <c r="N790" s="51" t="str">
        <f t="shared" ca="1" si="108"/>
        <v/>
      </c>
      <c r="O790" s="51" t="str">
        <f t="shared" ca="1" si="109"/>
        <v/>
      </c>
    </row>
    <row r="791" spans="14:15">
      <c r="N791" s="51" t="str">
        <f t="shared" ca="1" si="108"/>
        <v/>
      </c>
      <c r="O791" s="51" t="str">
        <f t="shared" ca="1" si="109"/>
        <v/>
      </c>
    </row>
    <row r="792" spans="14:15">
      <c r="N792" s="51" t="str">
        <f t="shared" ca="1" si="108"/>
        <v/>
      </c>
      <c r="O792" s="51" t="str">
        <f t="shared" ca="1" si="109"/>
        <v/>
      </c>
    </row>
    <row r="793" spans="14:15">
      <c r="N793" s="51" t="str">
        <f t="shared" ca="1" si="108"/>
        <v/>
      </c>
      <c r="O793" s="51" t="str">
        <f t="shared" ca="1" si="109"/>
        <v/>
      </c>
    </row>
    <row r="794" spans="14:15">
      <c r="N794" s="51" t="str">
        <f t="shared" ca="1" si="108"/>
        <v/>
      </c>
      <c r="O794" s="51" t="str">
        <f t="shared" ca="1" si="109"/>
        <v/>
      </c>
    </row>
    <row r="795" spans="14:15">
      <c r="N795" s="51" t="str">
        <f t="shared" ca="1" si="108"/>
        <v/>
      </c>
      <c r="O795" s="51" t="str">
        <f t="shared" ca="1" si="109"/>
        <v/>
      </c>
    </row>
    <row r="796" spans="14:15">
      <c r="N796" s="51" t="str">
        <f t="shared" ca="1" si="108"/>
        <v/>
      </c>
      <c r="O796" s="51" t="str">
        <f t="shared" ca="1" si="109"/>
        <v/>
      </c>
    </row>
    <row r="797" spans="14:15">
      <c r="N797" s="51" t="str">
        <f t="shared" ca="1" si="108"/>
        <v/>
      </c>
      <c r="O797" s="51" t="str">
        <f t="shared" ca="1" si="109"/>
        <v/>
      </c>
    </row>
    <row r="798" spans="14:15">
      <c r="N798" s="51" t="str">
        <f t="shared" ca="1" si="108"/>
        <v/>
      </c>
      <c r="O798" s="51" t="str">
        <f t="shared" ca="1" si="109"/>
        <v/>
      </c>
    </row>
    <row r="799" spans="14:15">
      <c r="N799" s="51" t="str">
        <f t="shared" ca="1" si="108"/>
        <v/>
      </c>
      <c r="O799" s="51" t="str">
        <f t="shared" ca="1" si="109"/>
        <v/>
      </c>
    </row>
    <row r="800" spans="14:15">
      <c r="N800" s="51" t="str">
        <f t="shared" ca="1" si="108"/>
        <v/>
      </c>
      <c r="O800" s="51" t="str">
        <f t="shared" ca="1" si="109"/>
        <v/>
      </c>
    </row>
    <row r="801" spans="14:15">
      <c r="N801" s="51" t="str">
        <f t="shared" ca="1" si="108"/>
        <v/>
      </c>
      <c r="O801" s="51" t="str">
        <f t="shared" ca="1" si="109"/>
        <v/>
      </c>
    </row>
    <row r="802" spans="14:15">
      <c r="N802" s="51" t="str">
        <f t="shared" ca="1" si="108"/>
        <v/>
      </c>
      <c r="O802" s="51" t="str">
        <f t="shared" ca="1" si="109"/>
        <v/>
      </c>
    </row>
    <row r="803" spans="14:15">
      <c r="N803" s="51" t="str">
        <f t="shared" ca="1" si="108"/>
        <v/>
      </c>
      <c r="O803" s="51" t="str">
        <f t="shared" ca="1" si="109"/>
        <v/>
      </c>
    </row>
    <row r="804" spans="14:15">
      <c r="N804" s="51" t="str">
        <f t="shared" ca="1" si="108"/>
        <v/>
      </c>
      <c r="O804" s="51" t="str">
        <f t="shared" ca="1" si="109"/>
        <v/>
      </c>
    </row>
    <row r="805" spans="14:15">
      <c r="N805" s="51" t="str">
        <f t="shared" ca="1" si="108"/>
        <v/>
      </c>
      <c r="O805" s="51" t="str">
        <f t="shared" ca="1" si="109"/>
        <v/>
      </c>
    </row>
    <row r="806" spans="14:15">
      <c r="N806" s="51" t="str">
        <f t="shared" ca="1" si="108"/>
        <v/>
      </c>
      <c r="O806" s="51" t="str">
        <f t="shared" ca="1" si="109"/>
        <v/>
      </c>
    </row>
    <row r="807" spans="14:15">
      <c r="N807" s="51" t="str">
        <f t="shared" ca="1" si="108"/>
        <v/>
      </c>
      <c r="O807" s="51" t="str">
        <f t="shared" ca="1" si="109"/>
        <v/>
      </c>
    </row>
    <row r="808" spans="14:15">
      <c r="N808" s="51" t="str">
        <f t="shared" ca="1" si="108"/>
        <v/>
      </c>
      <c r="O808" s="51" t="str">
        <f t="shared" ca="1" si="109"/>
        <v/>
      </c>
    </row>
    <row r="809" spans="14:15">
      <c r="N809" s="51" t="str">
        <f t="shared" ca="1" si="108"/>
        <v/>
      </c>
      <c r="O809" s="51" t="str">
        <f t="shared" ca="1" si="109"/>
        <v/>
      </c>
    </row>
    <row r="810" spans="14:15">
      <c r="N810" s="51" t="str">
        <f t="shared" ca="1" si="108"/>
        <v/>
      </c>
      <c r="O810" s="51" t="str">
        <f t="shared" ca="1" si="109"/>
        <v/>
      </c>
    </row>
    <row r="811" spans="14:15">
      <c r="N811" s="51" t="str">
        <f t="shared" ca="1" si="108"/>
        <v/>
      </c>
      <c r="O811" s="51" t="str">
        <f t="shared" ca="1" si="109"/>
        <v/>
      </c>
    </row>
    <row r="812" spans="14:15">
      <c r="N812" s="51" t="str">
        <f t="shared" ca="1" si="108"/>
        <v/>
      </c>
      <c r="O812" s="51" t="str">
        <f t="shared" ca="1" si="109"/>
        <v/>
      </c>
    </row>
    <row r="813" spans="14:15">
      <c r="N813" s="51" t="str">
        <f t="shared" ca="1" si="108"/>
        <v/>
      </c>
      <c r="O813" s="51" t="str">
        <f t="shared" ca="1" si="109"/>
        <v/>
      </c>
    </row>
    <row r="814" spans="14:15">
      <c r="N814" s="51" t="str">
        <f t="shared" ca="1" si="108"/>
        <v/>
      </c>
      <c r="O814" s="51" t="str">
        <f t="shared" ca="1" si="109"/>
        <v/>
      </c>
    </row>
    <row r="815" spans="14:15">
      <c r="N815" s="51" t="str">
        <f t="shared" ca="1" si="108"/>
        <v/>
      </c>
      <c r="O815" s="51" t="str">
        <f t="shared" ca="1" si="109"/>
        <v/>
      </c>
    </row>
    <row r="816" spans="14:15">
      <c r="N816" s="51" t="str">
        <f t="shared" ca="1" si="108"/>
        <v/>
      </c>
      <c r="O816" s="51" t="str">
        <f t="shared" ca="1" si="109"/>
        <v/>
      </c>
    </row>
    <row r="817" spans="14:15">
      <c r="N817" s="51" t="str">
        <f t="shared" ca="1" si="108"/>
        <v/>
      </c>
      <c r="O817" s="51" t="str">
        <f t="shared" ca="1" si="109"/>
        <v/>
      </c>
    </row>
    <row r="818" spans="14:15">
      <c r="N818" s="51" t="str">
        <f t="shared" ca="1" si="108"/>
        <v/>
      </c>
      <c r="O818" s="51" t="str">
        <f t="shared" ca="1" si="109"/>
        <v/>
      </c>
    </row>
    <row r="819" spans="14:15">
      <c r="N819" s="51" t="str">
        <f t="shared" ca="1" si="108"/>
        <v/>
      </c>
      <c r="O819" s="51" t="str">
        <f t="shared" ca="1" si="109"/>
        <v/>
      </c>
    </row>
    <row r="820" spans="14:15">
      <c r="N820" s="51" t="str">
        <f t="shared" ca="1" si="108"/>
        <v/>
      </c>
      <c r="O820" s="51" t="str">
        <f t="shared" ca="1" si="109"/>
        <v/>
      </c>
    </row>
    <row r="821" spans="14:15">
      <c r="N821" s="51" t="str">
        <f t="shared" ca="1" si="108"/>
        <v/>
      </c>
      <c r="O821" s="51" t="str">
        <f t="shared" ca="1" si="109"/>
        <v/>
      </c>
    </row>
    <row r="822" spans="14:15">
      <c r="N822" s="51" t="str">
        <f t="shared" ca="1" si="108"/>
        <v/>
      </c>
      <c r="O822" s="51" t="str">
        <f t="shared" ca="1" si="109"/>
        <v/>
      </c>
    </row>
    <row r="823" spans="14:15">
      <c r="N823" s="51" t="str">
        <f t="shared" ca="1" si="108"/>
        <v/>
      </c>
      <c r="O823" s="51" t="str">
        <f t="shared" ca="1" si="109"/>
        <v/>
      </c>
    </row>
    <row r="824" spans="14:15">
      <c r="N824" s="51" t="str">
        <f t="shared" ca="1" si="108"/>
        <v/>
      </c>
      <c r="O824" s="51" t="str">
        <f t="shared" ca="1" si="109"/>
        <v/>
      </c>
    </row>
    <row r="825" spans="14:15">
      <c r="N825" s="51" t="str">
        <f t="shared" ca="1" si="108"/>
        <v/>
      </c>
      <c r="O825" s="51" t="str">
        <f t="shared" ca="1" si="109"/>
        <v/>
      </c>
    </row>
    <row r="826" spans="14:15">
      <c r="N826" s="51" t="str">
        <f t="shared" ca="1" si="108"/>
        <v/>
      </c>
      <c r="O826" s="51" t="str">
        <f t="shared" ca="1" si="109"/>
        <v/>
      </c>
    </row>
    <row r="827" spans="14:15">
      <c r="N827" s="51" t="str">
        <f t="shared" ca="1" si="108"/>
        <v/>
      </c>
      <c r="O827" s="51" t="str">
        <f t="shared" ca="1" si="109"/>
        <v/>
      </c>
    </row>
    <row r="828" spans="14:15">
      <c r="N828" s="51" t="str">
        <f t="shared" ca="1" si="108"/>
        <v/>
      </c>
      <c r="O828" s="51" t="str">
        <f t="shared" ca="1" si="109"/>
        <v/>
      </c>
    </row>
    <row r="829" spans="14:15">
      <c r="N829" s="51" t="str">
        <f t="shared" ca="1" si="108"/>
        <v/>
      </c>
      <c r="O829" s="51" t="str">
        <f t="shared" ca="1" si="109"/>
        <v/>
      </c>
    </row>
    <row r="830" spans="14:15">
      <c r="N830" s="51" t="str">
        <f t="shared" ca="1" si="108"/>
        <v/>
      </c>
      <c r="O830" s="51" t="str">
        <f t="shared" ca="1" si="109"/>
        <v/>
      </c>
    </row>
    <row r="831" spans="14:15">
      <c r="N831" s="51" t="str">
        <f t="shared" ca="1" si="108"/>
        <v/>
      </c>
      <c r="O831" s="51" t="str">
        <f t="shared" ca="1" si="109"/>
        <v/>
      </c>
    </row>
    <row r="832" spans="14:15">
      <c r="N832" s="51" t="str">
        <f t="shared" ca="1" si="108"/>
        <v/>
      </c>
      <c r="O832" s="51" t="str">
        <f t="shared" ca="1" si="109"/>
        <v/>
      </c>
    </row>
    <row r="833" spans="14:15">
      <c r="N833" s="51" t="str">
        <f t="shared" ca="1" si="108"/>
        <v/>
      </c>
      <c r="O833" s="51" t="str">
        <f t="shared" ca="1" si="109"/>
        <v/>
      </c>
    </row>
    <row r="834" spans="14:15">
      <c r="N834" s="51" t="str">
        <f t="shared" ca="1" si="108"/>
        <v/>
      </c>
      <c r="O834" s="51" t="str">
        <f t="shared" ca="1" si="109"/>
        <v/>
      </c>
    </row>
    <row r="835" spans="14:15">
      <c r="N835" s="51" t="str">
        <f t="shared" ca="1" si="108"/>
        <v/>
      </c>
      <c r="O835" s="51" t="str">
        <f t="shared" ca="1" si="109"/>
        <v/>
      </c>
    </row>
    <row r="836" spans="14:15">
      <c r="N836" s="51" t="str">
        <f t="shared" ref="N836:N899" ca="1" si="110">IF(COUNTIF(L:L,J836),J836,"")</f>
        <v/>
      </c>
      <c r="O836" s="51" t="str">
        <f t="shared" ref="O836:O899" ca="1" si="111">IF(N836&gt;$A$14,N836,"")</f>
        <v/>
      </c>
    </row>
    <row r="837" spans="14:15">
      <c r="N837" s="51" t="str">
        <f t="shared" ca="1" si="110"/>
        <v/>
      </c>
      <c r="O837" s="51" t="str">
        <f t="shared" ca="1" si="111"/>
        <v/>
      </c>
    </row>
    <row r="838" spans="14:15">
      <c r="N838" s="51" t="str">
        <f t="shared" ca="1" si="110"/>
        <v/>
      </c>
      <c r="O838" s="51" t="str">
        <f t="shared" ca="1" si="111"/>
        <v/>
      </c>
    </row>
    <row r="839" spans="14:15">
      <c r="N839" s="51" t="str">
        <f t="shared" ca="1" si="110"/>
        <v/>
      </c>
      <c r="O839" s="51" t="str">
        <f t="shared" ca="1" si="111"/>
        <v/>
      </c>
    </row>
    <row r="840" spans="14:15">
      <c r="N840" s="51" t="str">
        <f t="shared" ca="1" si="110"/>
        <v/>
      </c>
      <c r="O840" s="51" t="str">
        <f t="shared" ca="1" si="111"/>
        <v/>
      </c>
    </row>
    <row r="841" spans="14:15">
      <c r="N841" s="51" t="str">
        <f t="shared" ca="1" si="110"/>
        <v/>
      </c>
      <c r="O841" s="51" t="str">
        <f t="shared" ca="1" si="111"/>
        <v/>
      </c>
    </row>
    <row r="842" spans="14:15">
      <c r="N842" s="51" t="str">
        <f t="shared" ca="1" si="110"/>
        <v/>
      </c>
      <c r="O842" s="51" t="str">
        <f t="shared" ca="1" si="111"/>
        <v/>
      </c>
    </row>
    <row r="843" spans="14:15">
      <c r="N843" s="51" t="str">
        <f t="shared" ca="1" si="110"/>
        <v/>
      </c>
      <c r="O843" s="51" t="str">
        <f t="shared" ca="1" si="111"/>
        <v/>
      </c>
    </row>
    <row r="844" spans="14:15">
      <c r="N844" s="51" t="str">
        <f t="shared" ca="1" si="110"/>
        <v/>
      </c>
      <c r="O844" s="51" t="str">
        <f t="shared" ca="1" si="111"/>
        <v/>
      </c>
    </row>
    <row r="845" spans="14:15">
      <c r="N845" s="51" t="str">
        <f t="shared" ca="1" si="110"/>
        <v/>
      </c>
      <c r="O845" s="51" t="str">
        <f t="shared" ca="1" si="111"/>
        <v/>
      </c>
    </row>
    <row r="846" spans="14:15">
      <c r="N846" s="51" t="str">
        <f t="shared" ca="1" si="110"/>
        <v/>
      </c>
      <c r="O846" s="51" t="str">
        <f t="shared" ca="1" si="111"/>
        <v/>
      </c>
    </row>
    <row r="847" spans="14:15">
      <c r="N847" s="51" t="str">
        <f t="shared" ca="1" si="110"/>
        <v/>
      </c>
      <c r="O847" s="51" t="str">
        <f t="shared" ca="1" si="111"/>
        <v/>
      </c>
    </row>
    <row r="848" spans="14:15">
      <c r="N848" s="51" t="str">
        <f t="shared" ca="1" si="110"/>
        <v/>
      </c>
      <c r="O848" s="51" t="str">
        <f t="shared" ca="1" si="111"/>
        <v/>
      </c>
    </row>
    <row r="849" spans="14:15">
      <c r="N849" s="51" t="str">
        <f t="shared" ca="1" si="110"/>
        <v/>
      </c>
      <c r="O849" s="51" t="str">
        <f t="shared" ca="1" si="111"/>
        <v/>
      </c>
    </row>
    <row r="850" spans="14:15">
      <c r="N850" s="51" t="str">
        <f t="shared" ca="1" si="110"/>
        <v/>
      </c>
      <c r="O850" s="51" t="str">
        <f t="shared" ca="1" si="111"/>
        <v/>
      </c>
    </row>
    <row r="851" spans="14:15">
      <c r="N851" s="51" t="str">
        <f t="shared" ca="1" si="110"/>
        <v/>
      </c>
      <c r="O851" s="51" t="str">
        <f t="shared" ca="1" si="111"/>
        <v/>
      </c>
    </row>
    <row r="852" spans="14:15">
      <c r="N852" s="51" t="str">
        <f t="shared" ca="1" si="110"/>
        <v/>
      </c>
      <c r="O852" s="51" t="str">
        <f t="shared" ca="1" si="111"/>
        <v/>
      </c>
    </row>
    <row r="853" spans="14:15">
      <c r="N853" s="51" t="str">
        <f t="shared" ca="1" si="110"/>
        <v/>
      </c>
      <c r="O853" s="51" t="str">
        <f t="shared" ca="1" si="111"/>
        <v/>
      </c>
    </row>
    <row r="854" spans="14:15">
      <c r="N854" s="51" t="str">
        <f t="shared" ca="1" si="110"/>
        <v/>
      </c>
      <c r="O854" s="51" t="str">
        <f t="shared" ca="1" si="111"/>
        <v/>
      </c>
    </row>
    <row r="855" spans="14:15">
      <c r="N855" s="51" t="str">
        <f t="shared" ca="1" si="110"/>
        <v/>
      </c>
      <c r="O855" s="51" t="str">
        <f t="shared" ca="1" si="111"/>
        <v/>
      </c>
    </row>
    <row r="856" spans="14:15">
      <c r="N856" s="51" t="str">
        <f t="shared" ca="1" si="110"/>
        <v/>
      </c>
      <c r="O856" s="51" t="str">
        <f t="shared" ca="1" si="111"/>
        <v/>
      </c>
    </row>
    <row r="857" spans="14:15">
      <c r="N857" s="51" t="str">
        <f t="shared" ca="1" si="110"/>
        <v/>
      </c>
      <c r="O857" s="51" t="str">
        <f t="shared" ca="1" si="111"/>
        <v/>
      </c>
    </row>
    <row r="858" spans="14:15">
      <c r="N858" s="51" t="str">
        <f t="shared" ca="1" si="110"/>
        <v/>
      </c>
      <c r="O858" s="51" t="str">
        <f t="shared" ca="1" si="111"/>
        <v/>
      </c>
    </row>
    <row r="859" spans="14:15">
      <c r="N859" s="51" t="str">
        <f t="shared" ca="1" si="110"/>
        <v/>
      </c>
      <c r="O859" s="51" t="str">
        <f t="shared" ca="1" si="111"/>
        <v/>
      </c>
    </row>
    <row r="860" spans="14:15">
      <c r="N860" s="51" t="str">
        <f t="shared" ca="1" si="110"/>
        <v/>
      </c>
      <c r="O860" s="51" t="str">
        <f t="shared" ca="1" si="111"/>
        <v/>
      </c>
    </row>
    <row r="861" spans="14:15">
      <c r="N861" s="51" t="str">
        <f t="shared" ca="1" si="110"/>
        <v/>
      </c>
      <c r="O861" s="51" t="str">
        <f t="shared" ca="1" si="111"/>
        <v/>
      </c>
    </row>
    <row r="862" spans="14:15">
      <c r="N862" s="51" t="str">
        <f t="shared" ca="1" si="110"/>
        <v/>
      </c>
      <c r="O862" s="51" t="str">
        <f t="shared" ca="1" si="111"/>
        <v/>
      </c>
    </row>
    <row r="863" spans="14:15">
      <c r="N863" s="51" t="str">
        <f t="shared" ca="1" si="110"/>
        <v/>
      </c>
      <c r="O863" s="51" t="str">
        <f t="shared" ca="1" si="111"/>
        <v/>
      </c>
    </row>
    <row r="864" spans="14:15">
      <c r="N864" s="51" t="str">
        <f t="shared" ca="1" si="110"/>
        <v/>
      </c>
      <c r="O864" s="51" t="str">
        <f t="shared" ca="1" si="111"/>
        <v/>
      </c>
    </row>
    <row r="865" spans="14:15">
      <c r="N865" s="51" t="str">
        <f t="shared" ca="1" si="110"/>
        <v/>
      </c>
      <c r="O865" s="51" t="str">
        <f t="shared" ca="1" si="111"/>
        <v/>
      </c>
    </row>
    <row r="866" spans="14:15">
      <c r="N866" s="51" t="str">
        <f t="shared" ca="1" si="110"/>
        <v/>
      </c>
      <c r="O866" s="51" t="str">
        <f t="shared" ca="1" si="111"/>
        <v/>
      </c>
    </row>
    <row r="867" spans="14:15">
      <c r="N867" s="51" t="str">
        <f t="shared" ca="1" si="110"/>
        <v/>
      </c>
      <c r="O867" s="51" t="str">
        <f t="shared" ca="1" si="111"/>
        <v/>
      </c>
    </row>
    <row r="868" spans="14:15">
      <c r="N868" s="51" t="str">
        <f t="shared" ca="1" si="110"/>
        <v/>
      </c>
      <c r="O868" s="51" t="str">
        <f t="shared" ca="1" si="111"/>
        <v/>
      </c>
    </row>
    <row r="869" spans="14:15">
      <c r="N869" s="51" t="str">
        <f t="shared" ca="1" si="110"/>
        <v/>
      </c>
      <c r="O869" s="51" t="str">
        <f t="shared" ca="1" si="111"/>
        <v/>
      </c>
    </row>
    <row r="870" spans="14:15">
      <c r="N870" s="51" t="str">
        <f t="shared" ca="1" si="110"/>
        <v/>
      </c>
      <c r="O870" s="51" t="str">
        <f t="shared" ca="1" si="111"/>
        <v/>
      </c>
    </row>
    <row r="871" spans="14:15">
      <c r="N871" s="51" t="str">
        <f t="shared" ca="1" si="110"/>
        <v/>
      </c>
      <c r="O871" s="51" t="str">
        <f t="shared" ca="1" si="111"/>
        <v/>
      </c>
    </row>
    <row r="872" spans="14:15">
      <c r="N872" s="51" t="str">
        <f t="shared" ca="1" si="110"/>
        <v/>
      </c>
      <c r="O872" s="51" t="str">
        <f t="shared" ca="1" si="111"/>
        <v/>
      </c>
    </row>
    <row r="873" spans="14:15">
      <c r="N873" s="51" t="str">
        <f t="shared" ca="1" si="110"/>
        <v/>
      </c>
      <c r="O873" s="51" t="str">
        <f t="shared" ca="1" si="111"/>
        <v/>
      </c>
    </row>
    <row r="874" spans="14:15">
      <c r="N874" s="51" t="str">
        <f t="shared" ca="1" si="110"/>
        <v/>
      </c>
      <c r="O874" s="51" t="str">
        <f t="shared" ca="1" si="111"/>
        <v/>
      </c>
    </row>
    <row r="875" spans="14:15">
      <c r="N875" s="51" t="str">
        <f t="shared" ca="1" si="110"/>
        <v/>
      </c>
      <c r="O875" s="51" t="str">
        <f t="shared" ca="1" si="111"/>
        <v/>
      </c>
    </row>
    <row r="876" spans="14:15">
      <c r="N876" s="51" t="str">
        <f t="shared" ca="1" si="110"/>
        <v/>
      </c>
      <c r="O876" s="51" t="str">
        <f t="shared" ca="1" si="111"/>
        <v/>
      </c>
    </row>
    <row r="877" spans="14:15">
      <c r="N877" s="51" t="str">
        <f t="shared" ca="1" si="110"/>
        <v/>
      </c>
      <c r="O877" s="51" t="str">
        <f t="shared" ca="1" si="111"/>
        <v/>
      </c>
    </row>
    <row r="878" spans="14:15">
      <c r="N878" s="51" t="str">
        <f t="shared" ca="1" si="110"/>
        <v/>
      </c>
      <c r="O878" s="51" t="str">
        <f t="shared" ca="1" si="111"/>
        <v/>
      </c>
    </row>
    <row r="879" spans="14:15">
      <c r="N879" s="51" t="str">
        <f t="shared" ca="1" si="110"/>
        <v/>
      </c>
      <c r="O879" s="51" t="str">
        <f t="shared" ca="1" si="111"/>
        <v/>
      </c>
    </row>
    <row r="880" spans="14:15">
      <c r="N880" s="51" t="str">
        <f t="shared" ca="1" si="110"/>
        <v/>
      </c>
      <c r="O880" s="51" t="str">
        <f t="shared" ca="1" si="111"/>
        <v/>
      </c>
    </row>
    <row r="881" spans="14:15">
      <c r="N881" s="51" t="str">
        <f t="shared" ca="1" si="110"/>
        <v/>
      </c>
      <c r="O881" s="51" t="str">
        <f t="shared" ca="1" si="111"/>
        <v/>
      </c>
    </row>
    <row r="882" spans="14:15">
      <c r="N882" s="51" t="str">
        <f t="shared" ca="1" si="110"/>
        <v/>
      </c>
      <c r="O882" s="51" t="str">
        <f t="shared" ca="1" si="111"/>
        <v/>
      </c>
    </row>
    <row r="883" spans="14:15">
      <c r="N883" s="51" t="str">
        <f t="shared" ca="1" si="110"/>
        <v/>
      </c>
      <c r="O883" s="51" t="str">
        <f t="shared" ca="1" si="111"/>
        <v/>
      </c>
    </row>
    <row r="884" spans="14:15">
      <c r="N884" s="51" t="str">
        <f t="shared" ca="1" si="110"/>
        <v/>
      </c>
      <c r="O884" s="51" t="str">
        <f t="shared" ca="1" si="111"/>
        <v/>
      </c>
    </row>
    <row r="885" spans="14:15">
      <c r="N885" s="51" t="str">
        <f t="shared" ca="1" si="110"/>
        <v/>
      </c>
      <c r="O885" s="51" t="str">
        <f t="shared" ca="1" si="111"/>
        <v/>
      </c>
    </row>
    <row r="886" spans="14:15">
      <c r="N886" s="51" t="str">
        <f t="shared" ca="1" si="110"/>
        <v/>
      </c>
      <c r="O886" s="51" t="str">
        <f t="shared" ca="1" si="111"/>
        <v/>
      </c>
    </row>
    <row r="887" spans="14:15">
      <c r="N887" s="51" t="str">
        <f t="shared" ca="1" si="110"/>
        <v/>
      </c>
      <c r="O887" s="51" t="str">
        <f t="shared" ca="1" si="111"/>
        <v/>
      </c>
    </row>
    <row r="888" spans="14:15">
      <c r="N888" s="51" t="str">
        <f t="shared" ca="1" si="110"/>
        <v/>
      </c>
      <c r="O888" s="51" t="str">
        <f t="shared" ca="1" si="111"/>
        <v/>
      </c>
    </row>
    <row r="889" spans="14:15">
      <c r="N889" s="51" t="str">
        <f t="shared" ca="1" si="110"/>
        <v/>
      </c>
      <c r="O889" s="51" t="str">
        <f t="shared" ca="1" si="111"/>
        <v/>
      </c>
    </row>
    <row r="890" spans="14:15">
      <c r="N890" s="51" t="str">
        <f t="shared" ca="1" si="110"/>
        <v/>
      </c>
      <c r="O890" s="51" t="str">
        <f t="shared" ca="1" si="111"/>
        <v/>
      </c>
    </row>
    <row r="891" spans="14:15">
      <c r="N891" s="51" t="str">
        <f t="shared" ca="1" si="110"/>
        <v/>
      </c>
      <c r="O891" s="51" t="str">
        <f t="shared" ca="1" si="111"/>
        <v/>
      </c>
    </row>
    <row r="892" spans="14:15">
      <c r="N892" s="51" t="str">
        <f t="shared" ca="1" si="110"/>
        <v/>
      </c>
      <c r="O892" s="51" t="str">
        <f t="shared" ca="1" si="111"/>
        <v/>
      </c>
    </row>
    <row r="893" spans="14:15">
      <c r="N893" s="51" t="str">
        <f t="shared" ca="1" si="110"/>
        <v/>
      </c>
      <c r="O893" s="51" t="str">
        <f t="shared" ca="1" si="111"/>
        <v/>
      </c>
    </row>
    <row r="894" spans="14:15">
      <c r="N894" s="51" t="str">
        <f t="shared" ca="1" si="110"/>
        <v/>
      </c>
      <c r="O894" s="51" t="str">
        <f t="shared" ca="1" si="111"/>
        <v/>
      </c>
    </row>
    <row r="895" spans="14:15">
      <c r="N895" s="51" t="str">
        <f t="shared" ca="1" si="110"/>
        <v/>
      </c>
      <c r="O895" s="51" t="str">
        <f t="shared" ca="1" si="111"/>
        <v/>
      </c>
    </row>
    <row r="896" spans="14:15">
      <c r="N896" s="51" t="str">
        <f t="shared" ca="1" si="110"/>
        <v/>
      </c>
      <c r="O896" s="51" t="str">
        <f t="shared" ca="1" si="111"/>
        <v/>
      </c>
    </row>
    <row r="897" spans="14:15">
      <c r="N897" s="51" t="str">
        <f t="shared" ca="1" si="110"/>
        <v/>
      </c>
      <c r="O897" s="51" t="str">
        <f t="shared" ca="1" si="111"/>
        <v/>
      </c>
    </row>
    <row r="898" spans="14:15">
      <c r="N898" s="51" t="str">
        <f t="shared" ca="1" si="110"/>
        <v/>
      </c>
      <c r="O898" s="51" t="str">
        <f t="shared" ca="1" si="111"/>
        <v/>
      </c>
    </row>
    <row r="899" spans="14:15">
      <c r="N899" s="51" t="str">
        <f t="shared" ca="1" si="110"/>
        <v/>
      </c>
      <c r="O899" s="51" t="str">
        <f t="shared" ca="1" si="111"/>
        <v/>
      </c>
    </row>
    <row r="900" spans="14:15">
      <c r="N900" s="51" t="str">
        <f t="shared" ref="N900:N945" ca="1" si="112">IF(COUNTIF(L:L,J900),J900,"")</f>
        <v/>
      </c>
      <c r="O900" s="51" t="str">
        <f t="shared" ref="O900:O945" ca="1" si="113">IF(N900&gt;$A$14,N900,"")</f>
        <v/>
      </c>
    </row>
    <row r="901" spans="14:15">
      <c r="N901" s="51" t="str">
        <f t="shared" ca="1" si="112"/>
        <v/>
      </c>
      <c r="O901" s="51" t="str">
        <f t="shared" ca="1" si="113"/>
        <v/>
      </c>
    </row>
    <row r="902" spans="14:15">
      <c r="N902" s="51" t="str">
        <f t="shared" ca="1" si="112"/>
        <v/>
      </c>
      <c r="O902" s="51" t="str">
        <f t="shared" ca="1" si="113"/>
        <v/>
      </c>
    </row>
    <row r="903" spans="14:15">
      <c r="N903" s="51" t="str">
        <f t="shared" ca="1" si="112"/>
        <v/>
      </c>
      <c r="O903" s="51" t="str">
        <f t="shared" ca="1" si="113"/>
        <v/>
      </c>
    </row>
    <row r="904" spans="14:15">
      <c r="N904" s="51" t="str">
        <f t="shared" ca="1" si="112"/>
        <v/>
      </c>
      <c r="O904" s="51" t="str">
        <f t="shared" ca="1" si="113"/>
        <v/>
      </c>
    </row>
    <row r="905" spans="14:15">
      <c r="N905" s="51" t="str">
        <f t="shared" ca="1" si="112"/>
        <v/>
      </c>
      <c r="O905" s="51" t="str">
        <f t="shared" ca="1" si="113"/>
        <v/>
      </c>
    </row>
    <row r="906" spans="14:15">
      <c r="N906" s="51" t="str">
        <f t="shared" ca="1" si="112"/>
        <v/>
      </c>
      <c r="O906" s="51" t="str">
        <f t="shared" ca="1" si="113"/>
        <v/>
      </c>
    </row>
    <row r="907" spans="14:15">
      <c r="N907" s="51" t="str">
        <f t="shared" ca="1" si="112"/>
        <v/>
      </c>
      <c r="O907" s="51" t="str">
        <f t="shared" ca="1" si="113"/>
        <v/>
      </c>
    </row>
    <row r="908" spans="14:15">
      <c r="N908" s="51" t="str">
        <f t="shared" ca="1" si="112"/>
        <v/>
      </c>
      <c r="O908" s="51" t="str">
        <f t="shared" ca="1" si="113"/>
        <v/>
      </c>
    </row>
    <row r="909" spans="14:15">
      <c r="N909" s="51" t="str">
        <f t="shared" ca="1" si="112"/>
        <v/>
      </c>
      <c r="O909" s="51" t="str">
        <f t="shared" ca="1" si="113"/>
        <v/>
      </c>
    </row>
    <row r="910" spans="14:15">
      <c r="N910" s="51" t="str">
        <f t="shared" ca="1" si="112"/>
        <v/>
      </c>
      <c r="O910" s="51" t="str">
        <f t="shared" ca="1" si="113"/>
        <v/>
      </c>
    </row>
    <row r="911" spans="14:15">
      <c r="N911" s="51" t="str">
        <f t="shared" ca="1" si="112"/>
        <v/>
      </c>
      <c r="O911" s="51" t="str">
        <f t="shared" ca="1" si="113"/>
        <v/>
      </c>
    </row>
    <row r="912" spans="14:15">
      <c r="N912" s="51" t="str">
        <f t="shared" ca="1" si="112"/>
        <v/>
      </c>
      <c r="O912" s="51" t="str">
        <f t="shared" ca="1" si="113"/>
        <v/>
      </c>
    </row>
    <row r="913" spans="14:15">
      <c r="N913" s="51" t="str">
        <f t="shared" ca="1" si="112"/>
        <v/>
      </c>
      <c r="O913" s="51" t="str">
        <f t="shared" ca="1" si="113"/>
        <v/>
      </c>
    </row>
    <row r="914" spans="14:15">
      <c r="N914" s="51" t="str">
        <f t="shared" ca="1" si="112"/>
        <v/>
      </c>
      <c r="O914" s="51" t="str">
        <f t="shared" ca="1" si="113"/>
        <v/>
      </c>
    </row>
    <row r="915" spans="14:15">
      <c r="N915" s="51" t="str">
        <f t="shared" ca="1" si="112"/>
        <v/>
      </c>
      <c r="O915" s="51" t="str">
        <f t="shared" ca="1" si="113"/>
        <v/>
      </c>
    </row>
    <row r="916" spans="14:15">
      <c r="N916" s="51" t="str">
        <f t="shared" ca="1" si="112"/>
        <v/>
      </c>
      <c r="O916" s="51" t="str">
        <f t="shared" ca="1" si="113"/>
        <v/>
      </c>
    </row>
    <row r="917" spans="14:15">
      <c r="N917" s="51" t="str">
        <f t="shared" ca="1" si="112"/>
        <v/>
      </c>
      <c r="O917" s="51" t="str">
        <f t="shared" ca="1" si="113"/>
        <v/>
      </c>
    </row>
    <row r="918" spans="14:15">
      <c r="N918" s="51" t="str">
        <f t="shared" ca="1" si="112"/>
        <v/>
      </c>
      <c r="O918" s="51" t="str">
        <f t="shared" ca="1" si="113"/>
        <v/>
      </c>
    </row>
    <row r="919" spans="14:15">
      <c r="N919" s="51" t="str">
        <f t="shared" ca="1" si="112"/>
        <v/>
      </c>
      <c r="O919" s="51" t="str">
        <f t="shared" ca="1" si="113"/>
        <v/>
      </c>
    </row>
    <row r="920" spans="14:15">
      <c r="N920" s="51" t="str">
        <f t="shared" ca="1" si="112"/>
        <v/>
      </c>
      <c r="O920" s="51" t="str">
        <f t="shared" ca="1" si="113"/>
        <v/>
      </c>
    </row>
    <row r="921" spans="14:15">
      <c r="N921" s="51" t="str">
        <f t="shared" ca="1" si="112"/>
        <v/>
      </c>
      <c r="O921" s="51" t="str">
        <f t="shared" ca="1" si="113"/>
        <v/>
      </c>
    </row>
    <row r="922" spans="14:15">
      <c r="N922" s="51" t="str">
        <f t="shared" ca="1" si="112"/>
        <v/>
      </c>
      <c r="O922" s="51" t="str">
        <f t="shared" ca="1" si="113"/>
        <v/>
      </c>
    </row>
    <row r="923" spans="14:15">
      <c r="N923" s="51" t="str">
        <f t="shared" ca="1" si="112"/>
        <v/>
      </c>
      <c r="O923" s="51" t="str">
        <f t="shared" ca="1" si="113"/>
        <v/>
      </c>
    </row>
    <row r="924" spans="14:15">
      <c r="N924" s="51" t="str">
        <f t="shared" ca="1" si="112"/>
        <v/>
      </c>
      <c r="O924" s="51" t="str">
        <f t="shared" ca="1" si="113"/>
        <v/>
      </c>
    </row>
    <row r="925" spans="14:15">
      <c r="N925" s="51" t="str">
        <f t="shared" ca="1" si="112"/>
        <v/>
      </c>
      <c r="O925" s="51" t="str">
        <f t="shared" ca="1" si="113"/>
        <v/>
      </c>
    </row>
    <row r="926" spans="14:15">
      <c r="N926" s="51" t="str">
        <f t="shared" ca="1" si="112"/>
        <v/>
      </c>
      <c r="O926" s="51" t="str">
        <f t="shared" ca="1" si="113"/>
        <v/>
      </c>
    </row>
    <row r="927" spans="14:15">
      <c r="N927" s="51" t="str">
        <f t="shared" ca="1" si="112"/>
        <v/>
      </c>
      <c r="O927" s="51" t="str">
        <f t="shared" ca="1" si="113"/>
        <v/>
      </c>
    </row>
    <row r="928" spans="14:15">
      <c r="N928" s="51" t="str">
        <f t="shared" ca="1" si="112"/>
        <v/>
      </c>
      <c r="O928" s="51" t="str">
        <f t="shared" ca="1" si="113"/>
        <v/>
      </c>
    </row>
    <row r="929" spans="14:15">
      <c r="N929" s="51" t="str">
        <f t="shared" ca="1" si="112"/>
        <v/>
      </c>
      <c r="O929" s="51" t="str">
        <f t="shared" ca="1" si="113"/>
        <v/>
      </c>
    </row>
    <row r="930" spans="14:15">
      <c r="N930" s="51" t="str">
        <f t="shared" ca="1" si="112"/>
        <v/>
      </c>
      <c r="O930" s="51" t="str">
        <f t="shared" ca="1" si="113"/>
        <v/>
      </c>
    </row>
    <row r="931" spans="14:15">
      <c r="N931" s="51" t="str">
        <f t="shared" ca="1" si="112"/>
        <v/>
      </c>
      <c r="O931" s="51" t="str">
        <f t="shared" ca="1" si="113"/>
        <v/>
      </c>
    </row>
    <row r="932" spans="14:15">
      <c r="N932" s="51" t="str">
        <f t="shared" ca="1" si="112"/>
        <v/>
      </c>
      <c r="O932" s="51" t="str">
        <f t="shared" ca="1" si="113"/>
        <v/>
      </c>
    </row>
    <row r="933" spans="14:15">
      <c r="N933" s="51" t="str">
        <f t="shared" ca="1" si="112"/>
        <v/>
      </c>
      <c r="O933" s="51" t="str">
        <f t="shared" ca="1" si="113"/>
        <v/>
      </c>
    </row>
    <row r="934" spans="14:15">
      <c r="N934" s="51" t="str">
        <f t="shared" ca="1" si="112"/>
        <v/>
      </c>
      <c r="O934" s="51" t="str">
        <f t="shared" ca="1" si="113"/>
        <v/>
      </c>
    </row>
    <row r="935" spans="14:15">
      <c r="N935" s="51" t="str">
        <f t="shared" ca="1" si="112"/>
        <v/>
      </c>
      <c r="O935" s="51" t="str">
        <f t="shared" ca="1" si="113"/>
        <v/>
      </c>
    </row>
    <row r="936" spans="14:15">
      <c r="N936" s="51" t="str">
        <f t="shared" ca="1" si="112"/>
        <v/>
      </c>
      <c r="O936" s="51" t="str">
        <f t="shared" ca="1" si="113"/>
        <v/>
      </c>
    </row>
    <row r="937" spans="14:15">
      <c r="N937" s="51" t="str">
        <f t="shared" ca="1" si="112"/>
        <v/>
      </c>
      <c r="O937" s="51" t="str">
        <f t="shared" ca="1" si="113"/>
        <v/>
      </c>
    </row>
    <row r="938" spans="14:15">
      <c r="N938" s="51" t="str">
        <f t="shared" ca="1" si="112"/>
        <v/>
      </c>
      <c r="O938" s="51" t="str">
        <f t="shared" ca="1" si="113"/>
        <v/>
      </c>
    </row>
    <row r="939" spans="14:15">
      <c r="N939" s="51" t="str">
        <f t="shared" ca="1" si="112"/>
        <v/>
      </c>
      <c r="O939" s="51" t="str">
        <f t="shared" ca="1" si="113"/>
        <v/>
      </c>
    </row>
    <row r="940" spans="14:15">
      <c r="N940" s="51" t="str">
        <f t="shared" ca="1" si="112"/>
        <v/>
      </c>
      <c r="O940" s="51" t="str">
        <f t="shared" ca="1" si="113"/>
        <v/>
      </c>
    </row>
    <row r="941" spans="14:15">
      <c r="N941" s="51" t="str">
        <f t="shared" ca="1" si="112"/>
        <v/>
      </c>
      <c r="O941" s="51" t="str">
        <f t="shared" ca="1" si="113"/>
        <v/>
      </c>
    </row>
    <row r="942" spans="14:15">
      <c r="N942" s="51" t="str">
        <f t="shared" ca="1" si="112"/>
        <v/>
      </c>
      <c r="O942" s="51" t="str">
        <f t="shared" ca="1" si="113"/>
        <v/>
      </c>
    </row>
    <row r="943" spans="14:15">
      <c r="N943" s="51" t="str">
        <f t="shared" ca="1" si="112"/>
        <v/>
      </c>
      <c r="O943" s="51" t="str">
        <f t="shared" ca="1" si="113"/>
        <v/>
      </c>
    </row>
    <row r="944" spans="14:15">
      <c r="N944" s="51" t="str">
        <f t="shared" ca="1" si="112"/>
        <v/>
      </c>
      <c r="O944" s="51" t="str">
        <f t="shared" ca="1" si="113"/>
        <v/>
      </c>
    </row>
    <row r="945" spans="14:15">
      <c r="N945" s="51" t="str">
        <f t="shared" ca="1" si="112"/>
        <v/>
      </c>
      <c r="O945" s="51" t="str">
        <f t="shared" ca="1" si="113"/>
        <v/>
      </c>
    </row>
  </sheetData>
  <mergeCells count="2">
    <mergeCell ref="B12:D12"/>
    <mergeCell ref="E12:F12"/>
  </mergeCells>
  <conditionalFormatting sqref="G13:H15 H16:H38 G16:G755">
    <cfRule type="cellIs" dxfId="8" priority="1" operator="lessThan">
      <formula>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4938-FC0B-456F-AD82-13D9037A398C}">
  <dimension ref="A1:EP871"/>
  <sheetViews>
    <sheetView tabSelected="1" topLeftCell="DP1" zoomScale="70" zoomScaleNormal="70" workbookViewId="0">
      <selection activeCell="DV14" sqref="DV14"/>
    </sheetView>
  </sheetViews>
  <sheetFormatPr defaultColWidth="8.88671875" defaultRowHeight="14.4"/>
  <cols>
    <col min="1" max="1" width="17.109375" style="163" bestFit="1" customWidth="1"/>
    <col min="2" max="5" width="16.88671875" style="53" customWidth="1"/>
    <col min="6" max="6" width="10.5546875" style="53" customWidth="1"/>
    <col min="7" max="10" width="13.33203125" style="53" customWidth="1"/>
    <col min="11" max="12" width="11.5546875" style="53" customWidth="1"/>
    <col min="13" max="13" width="13.33203125" style="53" customWidth="1"/>
    <col min="14" max="14" width="17.109375" style="53" bestFit="1" customWidth="1"/>
    <col min="15" max="17" width="13" style="53" customWidth="1"/>
    <col min="18" max="18" width="11.33203125" bestFit="1" customWidth="1"/>
    <col min="19" max="19" width="11.33203125" customWidth="1"/>
    <col min="20" max="20" width="11.5546875" style="70" hidden="1" customWidth="1"/>
    <col min="21" max="21" width="6.6640625" style="53" hidden="1" customWidth="1"/>
    <col min="22" max="22" width="11.5546875" style="70" hidden="1" customWidth="1"/>
    <col min="23" max="23" width="8.88671875" style="53" hidden="1" customWidth="1"/>
    <col min="24" max="24" width="17.109375" style="118" hidden="1" customWidth="1"/>
    <col min="25" max="25" width="7.6640625" style="53" hidden="1" customWidth="1"/>
    <col min="26" max="26" width="11.5546875" style="70" hidden="1" customWidth="1"/>
    <col min="27" max="27" width="8.88671875" style="53" hidden="1" customWidth="1"/>
    <col min="28" max="30" width="17.109375" style="163" hidden="1" customWidth="1"/>
    <col min="31" max="31" width="8.88671875" style="163" hidden="1" customWidth="1"/>
    <col min="32" max="32" width="8.88671875" style="53" customWidth="1"/>
    <col min="33" max="33" width="8.88671875" style="53"/>
    <col min="34" max="34" width="17.109375" style="163" bestFit="1" customWidth="1"/>
    <col min="35" max="35" width="13.33203125" style="53" bestFit="1" customWidth="1"/>
    <col min="36" max="38" width="13.33203125" style="53" customWidth="1"/>
    <col min="39" max="39" width="12.44140625" style="53" customWidth="1"/>
    <col min="40" max="40" width="13.33203125" style="53" customWidth="1"/>
    <col min="41" max="41" width="10.6640625" style="53" customWidth="1"/>
    <col min="42" max="45" width="13.33203125" style="53" customWidth="1"/>
    <col min="46" max="46" width="12.33203125" style="53" customWidth="1"/>
    <col min="47" max="47" width="13.33203125" style="53" customWidth="1"/>
    <col min="48" max="49" width="10.6640625" style="53" customWidth="1"/>
    <col min="50" max="50" width="13.88671875" style="53" customWidth="1"/>
    <col min="51" max="51" width="11.5546875" style="53" customWidth="1"/>
    <col min="52" max="52" width="13.33203125" style="53" customWidth="1"/>
    <col min="53" max="53" width="13.33203125" style="53" bestFit="1" customWidth="1"/>
    <col min="54" max="55" width="13.33203125" style="172" customWidth="1"/>
    <col min="56" max="57" width="13.33203125" style="53" customWidth="1"/>
    <col min="59" max="59" width="17.109375" style="70" hidden="1" customWidth="1"/>
    <col min="60" max="60" width="7.6640625" style="53" hidden="1" customWidth="1"/>
    <col min="61" max="61" width="11.5546875" style="70" hidden="1" customWidth="1"/>
    <col min="62" max="62" width="13.33203125" style="53" hidden="1" customWidth="1"/>
    <col min="63" max="63" width="11.5546875" style="70" hidden="1" customWidth="1"/>
    <col min="64" max="64" width="8.88671875" style="53" hidden="1" customWidth="1"/>
    <col min="65" max="65" width="11.5546875" style="70" hidden="1" customWidth="1"/>
    <col min="66" max="66" width="13.33203125" style="53" hidden="1" customWidth="1"/>
    <col min="67" max="67" width="11.5546875" style="70" hidden="1" customWidth="1"/>
    <col min="68" max="68" width="12.33203125" style="53" hidden="1" customWidth="1"/>
    <col min="69" max="69" width="11.5546875" style="70" hidden="1" customWidth="1"/>
    <col min="70" max="70" width="12.33203125" style="53" hidden="1" customWidth="1"/>
    <col min="71" max="73" width="18.21875" style="163" customWidth="1"/>
    <col min="74" max="75" width="12.33203125" style="53" customWidth="1"/>
    <col min="76" max="76" width="8.88671875" style="53"/>
    <col min="77" max="77" width="20" style="163" customWidth="1"/>
    <col min="78" max="78" width="13.33203125" style="53" bestFit="1" customWidth="1"/>
    <col min="79" max="79" width="14.5546875" style="53" bestFit="1" customWidth="1"/>
    <col min="80" max="81" width="13.33203125" style="53" customWidth="1"/>
    <col min="82" max="82" width="12.44140625" style="53" customWidth="1"/>
    <col min="83" max="83" width="13.33203125" style="53" customWidth="1"/>
    <col min="84" max="84" width="11.109375" style="53" bestFit="1" customWidth="1"/>
    <col min="85" max="85" width="8.88671875" style="53"/>
    <col min="86" max="86" width="17.109375" style="53" hidden="1" customWidth="1"/>
    <col min="87" max="87" width="8.88671875" style="53" hidden="1" customWidth="1"/>
    <col min="88" max="88" width="17.109375" style="53" hidden="1" customWidth="1"/>
    <col min="89" max="89" width="8.88671875" style="53" hidden="1" customWidth="1"/>
    <col min="90" max="92" width="18.33203125" style="163" hidden="1" customWidth="1"/>
    <col min="93" max="93" width="8.88671875" style="53" hidden="1" customWidth="1"/>
    <col min="94" max="94" width="8.88671875" style="53" customWidth="1"/>
    <col min="95" max="95" width="8.88671875" style="53"/>
    <col min="96" max="96" width="17.109375" style="163" bestFit="1" customWidth="1"/>
    <col min="97" max="97" width="15.5546875" style="53" bestFit="1" customWidth="1"/>
    <col min="98" max="98" width="14.5546875" style="53" bestFit="1" customWidth="1"/>
    <col min="99" max="99" width="10.44140625" style="53" bestFit="1" customWidth="1"/>
    <col min="100" max="100" width="8.6640625" style="53" customWidth="1"/>
    <col min="101" max="101" width="11.109375" style="53" bestFit="1" customWidth="1"/>
    <col min="102" max="102" width="10.44140625" style="53" bestFit="1" customWidth="1"/>
    <col min="103" max="103" width="11.5546875" style="53" bestFit="1" customWidth="1"/>
    <col min="104" max="104" width="8.88671875" style="53" customWidth="1"/>
    <col min="105" max="105" width="17.109375" style="53" hidden="1" customWidth="1"/>
    <col min="106" max="106" width="10" style="53" hidden="1" customWidth="1"/>
    <col min="107" max="107" width="17.109375" style="53" hidden="1" customWidth="1"/>
    <col min="108" max="108" width="7.6640625" style="53" hidden="1" customWidth="1"/>
    <col min="109" max="111" width="17.109375" style="163" hidden="1" customWidth="1"/>
    <col min="112" max="112" width="15.6640625" style="55" customWidth="1"/>
    <col min="113" max="113" width="14.6640625" style="55" hidden="1" customWidth="1"/>
    <col min="114" max="114" width="16.33203125" style="55" hidden="1" customWidth="1"/>
    <col min="115" max="115" width="15.5546875" style="55" hidden="1" customWidth="1"/>
    <col min="116" max="116" width="9.33203125" style="53" hidden="1" customWidth="1"/>
    <col min="117" max="117" width="16.5546875" style="53" hidden="1" customWidth="1"/>
    <col min="118" max="118" width="15.6640625" style="53" hidden="1" customWidth="1"/>
    <col min="119" max="121" width="8.88671875" style="53"/>
    <col min="122" max="122" width="10" style="124" bestFit="1" customWidth="1"/>
    <col min="123" max="123" width="11.6640625" style="53" customWidth="1"/>
    <col min="124" max="125" width="11.109375" style="53" customWidth="1"/>
    <col min="126" max="126" width="13.109375" style="53" customWidth="1"/>
    <col min="127" max="127" width="15.33203125" style="53" customWidth="1"/>
    <col min="128" max="129" width="14.6640625" style="53" customWidth="1"/>
    <col min="130" max="130" width="16.6640625" style="53" customWidth="1"/>
    <col min="131" max="131" width="16.33203125" style="53" customWidth="1"/>
    <col min="132" max="132" width="15.33203125" style="53" customWidth="1"/>
    <col min="133" max="133" width="12.33203125" style="53" customWidth="1"/>
    <col min="134" max="134" width="17.88671875" style="53" customWidth="1"/>
    <col min="135" max="135" width="16.33203125" style="53" customWidth="1"/>
    <col min="136" max="136" width="15.33203125" style="53" customWidth="1"/>
    <col min="137" max="137" width="12.33203125" style="53" bestFit="1" customWidth="1"/>
    <col min="138" max="138" width="17.88671875" style="53" bestFit="1" customWidth="1"/>
    <col min="139" max="139" width="12.33203125" style="53" customWidth="1"/>
    <col min="140" max="141" width="8.88671875" style="53"/>
    <col min="142" max="142" width="11" style="124" bestFit="1" customWidth="1"/>
    <col min="143" max="143" width="36.33203125" style="137" bestFit="1" customWidth="1"/>
    <col min="144" max="144" width="31.33203125" style="137" bestFit="1" customWidth="1"/>
    <col min="145" max="145" width="40.6640625" style="137" bestFit="1" customWidth="1"/>
    <col min="146" max="146" width="27.88671875" style="137" bestFit="1" customWidth="1"/>
    <col min="147" max="16384" width="8.88671875" style="53"/>
  </cols>
  <sheetData>
    <row r="1" spans="1:146" ht="15" thickBot="1">
      <c r="A1" s="1"/>
      <c r="B1" s="1"/>
      <c r="C1" s="1"/>
      <c r="D1" s="1"/>
      <c r="E1" s="1"/>
      <c r="G1" s="70"/>
      <c r="H1" s="1"/>
      <c r="I1" s="52"/>
      <c r="J1" s="1"/>
      <c r="K1" s="52"/>
      <c r="L1" s="1"/>
      <c r="M1" s="52"/>
      <c r="T1" s="52"/>
      <c r="U1" s="1"/>
      <c r="V1" s="52"/>
      <c r="W1" s="1"/>
      <c r="X1" s="115"/>
      <c r="Y1" s="1"/>
      <c r="Z1" s="52"/>
      <c r="AD1" s="163" cm="1">
        <f t="array" ref="AD1">LOOKUP(2,1/(AD:AD&lt;&gt;""),AD:AD)</f>
        <v>45964.625</v>
      </c>
      <c r="AH1" s="1"/>
      <c r="AI1" s="1"/>
      <c r="AJ1" s="1" t="s">
        <v>88</v>
      </c>
      <c r="AK1" s="1"/>
      <c r="AL1" s="1"/>
      <c r="AM1" s="1"/>
      <c r="AN1" s="1"/>
      <c r="AP1" s="112" t="s">
        <v>86</v>
      </c>
      <c r="AQ1" s="113">
        <v>0</v>
      </c>
      <c r="BG1" s="52"/>
      <c r="BH1" s="1"/>
      <c r="BI1" s="52"/>
      <c r="BJ1" s="1"/>
      <c r="BK1" s="52"/>
      <c r="BL1" s="1"/>
      <c r="BM1" s="52"/>
      <c r="BN1" s="1"/>
      <c r="BO1" s="52"/>
      <c r="BP1" s="1"/>
      <c r="BQ1" s="52"/>
      <c r="BU1" s="159" cm="1">
        <f t="array" ref="BU1">LOOKUP(2,1/(BU:BU&lt;&gt;""),BU:BU)</f>
        <v>45961.625</v>
      </c>
      <c r="BY1" s="1"/>
      <c r="BZ1" s="1"/>
      <c r="CA1" s="1"/>
      <c r="CB1" s="1"/>
      <c r="CC1" s="1"/>
      <c r="CD1" s="1"/>
      <c r="CE1" s="1"/>
      <c r="CH1" s="125" t="s">
        <v>0</v>
      </c>
      <c r="CJ1" s="135" t="s">
        <v>1</v>
      </c>
      <c r="CN1" s="159" cm="1">
        <f t="array" ref="CN1">LOOKUP(2,1/(CN:CN&lt;&gt;""),CN:CN)</f>
        <v>45961.625</v>
      </c>
      <c r="CR1" s="1"/>
      <c r="CS1" s="1"/>
      <c r="CT1" s="1"/>
      <c r="CU1" s="1"/>
      <c r="CV1" s="1"/>
      <c r="CW1" s="1"/>
      <c r="CX1" s="1"/>
      <c r="DA1" s="125" t="s">
        <v>0</v>
      </c>
      <c r="DC1" s="135" t="s">
        <v>1</v>
      </c>
      <c r="DG1" s="163" cm="1">
        <f t="array" ref="DG1">LOOKUP(2,1/(DG:DG&lt;&gt;""),DG:DG)</f>
        <v>45964.625</v>
      </c>
      <c r="DH1" s="53"/>
      <c r="DI1" s="53"/>
      <c r="DJ1" s="53"/>
      <c r="DK1" s="53"/>
      <c r="DR1" s="127"/>
      <c r="DS1" s="55"/>
      <c r="DT1" s="55"/>
      <c r="DU1" s="55"/>
      <c r="DV1" s="55"/>
      <c r="DW1" s="55"/>
      <c r="DX1" s="55"/>
      <c r="DY1" s="55"/>
      <c r="DZ1" s="55"/>
      <c r="EA1" s="55"/>
      <c r="EB1" s="55"/>
    </row>
    <row r="2" spans="1:146" ht="15" thickBot="1">
      <c r="A2" s="30"/>
      <c r="B2" s="39" t="s">
        <v>0</v>
      </c>
      <c r="C2" s="43" t="s">
        <v>1</v>
      </c>
      <c r="D2" s="66" t="s">
        <v>1</v>
      </c>
      <c r="E2" s="67" t="s">
        <v>0</v>
      </c>
      <c r="G2" s="70"/>
      <c r="H2" s="120"/>
      <c r="I2" s="121"/>
      <c r="J2" s="1"/>
      <c r="K2" s="52"/>
      <c r="L2" s="1"/>
      <c r="M2" s="52"/>
      <c r="T2" s="97" t="s">
        <v>0</v>
      </c>
      <c r="U2" s="1"/>
      <c r="V2" s="98" t="s">
        <v>1</v>
      </c>
      <c r="W2" s="2"/>
      <c r="X2" s="116" t="s">
        <v>1</v>
      </c>
      <c r="Y2" s="1"/>
      <c r="Z2" s="96" t="s">
        <v>0</v>
      </c>
      <c r="AD2" s="53" cm="1">
        <f t="array" ref="AD2:AD80">_xlfn.UNIQUE(AC:AC)</f>
        <v>0</v>
      </c>
      <c r="AH2" s="30"/>
      <c r="AI2" s="39" t="s">
        <v>0</v>
      </c>
      <c r="AJ2" s="43" t="s">
        <v>1</v>
      </c>
      <c r="AK2" s="66" t="s">
        <v>1</v>
      </c>
      <c r="AL2" s="72" t="s">
        <v>0</v>
      </c>
      <c r="AM2" s="66" t="s">
        <v>0</v>
      </c>
      <c r="AN2" s="67" t="s">
        <v>0</v>
      </c>
      <c r="BG2" s="97" t="s">
        <v>0</v>
      </c>
      <c r="BH2" s="1"/>
      <c r="BI2" s="98" t="s">
        <v>1</v>
      </c>
      <c r="BJ2" s="2"/>
      <c r="BK2" s="99" t="s">
        <v>1</v>
      </c>
      <c r="BL2" s="1"/>
      <c r="BM2" s="100" t="s">
        <v>0</v>
      </c>
      <c r="BO2" s="101" t="s">
        <v>0</v>
      </c>
      <c r="BQ2" s="96" t="s">
        <v>0</v>
      </c>
      <c r="BU2" s="163" cm="1">
        <f t="array" ref="BU2:BU71">_xlfn.UNIQUE(BT:BT)</f>
        <v>0</v>
      </c>
      <c r="BY2" s="30"/>
      <c r="BZ2" s="125" t="s">
        <v>0</v>
      </c>
      <c r="CA2" s="135" t="s">
        <v>1</v>
      </c>
      <c r="CH2" s="122" cm="1">
        <f t="array" ref="CH2:CI134">_xll.BDH(BZ4, "LAST_PRICE", "01/01/2025 15:00:00", "01/01/2035 16:00:00", "BarSize=60", "BarType=T", "RecurDaily=True", "TZ=New_York")</f>
        <v>45768.625</v>
      </c>
      <c r="CI2" s="53">
        <v>102.39749999999999</v>
      </c>
      <c r="CJ2" s="122" cm="1">
        <f t="array" ref="CJ2:CK134">_xll.BDH(CA4, "LAST_PRICE", "01/01/2025 15:00:00", "01/01/2035 16:00:00", "BarSize=60", "BarType=T", "RecurDaily=True", "TZ=New_York")</f>
        <v>45768.625</v>
      </c>
      <c r="CK2" s="53">
        <v>73.872</v>
      </c>
      <c r="CL2" s="163">
        <f>IF(COUNTIF(CJ:CJ,CH2),CH2,"")</f>
        <v>45768.625</v>
      </c>
      <c r="CM2" s="163" t="str">
        <f>IF(CL2&gt;$BY$14,CL2,"")</f>
        <v/>
      </c>
      <c r="CN2" s="163" cm="1">
        <f t="array" ref="CN2:CN70">_xlfn.UNIQUE(CM:CM)</f>
        <v>0</v>
      </c>
      <c r="CR2" s="30"/>
      <c r="CS2" s="125" t="s">
        <v>0</v>
      </c>
      <c r="CT2" s="135" t="s">
        <v>1</v>
      </c>
      <c r="DA2" s="122" cm="1">
        <f t="array" ref="DA2:DB138">_xll.BDH(CS4, "LAST_PRICE", "01/01/2025 15:00:00", "01/01/2035 16:00:00", "BarSize=60", "BarType=T", "RecurDaily=True", "TZ=London")</f>
        <v>45769.625</v>
      </c>
      <c r="DB2" s="53">
        <v>368.15899999999999</v>
      </c>
      <c r="DC2" s="122" cm="1">
        <f t="array" ref="DC2:DD138">_xll.BDH(CT4, "LAST_PRICE", "01/01/2025 15:00:00", "01/01/2035 16:00:00", "BarSize=60", "BarType=T", "RecurDaily=True", "TZ=London")</f>
        <v>45769.625</v>
      </c>
      <c r="DD2" s="53">
        <v>72.263000000000005</v>
      </c>
      <c r="DE2" s="163">
        <f>IF(COUNTIF(DC:DC,DA2),DA2,"")</f>
        <v>45769.625</v>
      </c>
      <c r="DF2" s="163" t="str">
        <f>IF(DE2&gt;$CR$14,DE2,"")</f>
        <v/>
      </c>
      <c r="DG2" s="163" cm="1">
        <f t="array" ref="DG2:DG72">_xlfn.UNIQUE(DF:DF)</f>
        <v>0</v>
      </c>
      <c r="DH2" s="53"/>
      <c r="DI2" s="53"/>
      <c r="DJ2" s="53"/>
      <c r="DK2" s="53"/>
      <c r="DR2" s="127"/>
      <c r="DS2" s="55"/>
      <c r="DT2" s="55"/>
      <c r="DU2" s="55"/>
      <c r="DV2" s="55"/>
      <c r="DW2" s="55"/>
      <c r="DX2" s="55"/>
      <c r="DY2" s="55"/>
      <c r="DZ2" s="55"/>
      <c r="EA2" s="55"/>
      <c r="EB2" s="55"/>
    </row>
    <row r="3" spans="1:146" ht="15" thickBot="1">
      <c r="A3" s="15" t="s">
        <v>32</v>
      </c>
      <c r="B3" s="59" t="s">
        <v>56</v>
      </c>
      <c r="C3" s="68" t="s">
        <v>57</v>
      </c>
      <c r="D3" s="68" t="s">
        <v>58</v>
      </c>
      <c r="E3" s="60" t="s">
        <v>59</v>
      </c>
      <c r="G3" s="129" t="s">
        <v>94</v>
      </c>
      <c r="H3" s="1"/>
      <c r="I3" s="52"/>
      <c r="J3" s="1"/>
      <c r="K3" s="52"/>
      <c r="L3" s="1"/>
      <c r="M3" s="1"/>
      <c r="T3" s="51" cm="1">
        <f t="array" ref="T3:U137">_xll.BDH(B4, "LAST_PRICE", "01/01/2025 15:00:00", "01/01/2035 16:00:00", "BarSize=60", "BarType=T", "RecurDaily=True", "TZ=London")</f>
        <v>45769.625</v>
      </c>
      <c r="U3" s="1">
        <v>91.4</v>
      </c>
      <c r="V3" s="51" cm="1">
        <f t="array" ref="V3:W141">_xll.BDH(C4, "LAST_PRICE", "01/01/2025 15:00:00", "01/01/2035 16:00:00", "BarSize=60", "BarType=T", "RecurDaily=True", "TZ=London")</f>
        <v>45769.625</v>
      </c>
      <c r="W3" s="45">
        <v>101.94</v>
      </c>
      <c r="X3" s="117" cm="1">
        <f t="array" ref="X3:Y129">_xll.BDH(D4, "LAST_PRICE", "01/01/2025 15:00:00", "01/01/2035 16:00:00", "BarSize=60", "BarType=T", "RecurDaily=True", "TZ=London")</f>
        <v>45769.625</v>
      </c>
      <c r="Y3" s="1">
        <v>120.54</v>
      </c>
      <c r="Z3" s="51" cm="1">
        <f t="array" ref="Z3:AA87">_xll.BDH(E4, "LAST_PRICE", "01/01/2025 15:00:00", "01/01/2035 16:00:00", "BarSize=60", "BarType=T", "RecurDaily=True", "TZ=London")</f>
        <v>45846.625</v>
      </c>
      <c r="AA3" s="53">
        <v>99.76</v>
      </c>
      <c r="AB3" s="163" t="str">
        <f>IF(COUNTIF(V:V,T3)*COUNTIF(X:X,T3)*COUNTIF(Z:Z,T3),T3,"")</f>
        <v/>
      </c>
      <c r="AC3" s="163" t="str">
        <f>IF(AB3&gt;$A$14,AB3,"")</f>
        <v/>
      </c>
      <c r="AD3" s="163" t="str">
        <v/>
      </c>
      <c r="AH3" s="15" t="s">
        <v>32</v>
      </c>
      <c r="AI3" s="59" t="s">
        <v>64</v>
      </c>
      <c r="AJ3" s="68" t="s">
        <v>66</v>
      </c>
      <c r="AK3" s="68" t="s">
        <v>67</v>
      </c>
      <c r="AL3" s="68" t="s">
        <v>66</v>
      </c>
      <c r="AM3" s="68" t="s">
        <v>68</v>
      </c>
      <c r="AN3" s="60" t="s">
        <v>69</v>
      </c>
      <c r="AP3" s="89" t="s">
        <v>80</v>
      </c>
      <c r="AQ3" s="81" t="s">
        <v>64</v>
      </c>
      <c r="AR3" s="82" t="s">
        <v>67</v>
      </c>
      <c r="BG3" s="51" cm="1">
        <f t="array" ref="BG3:BH138">_xll.BDH(AI4, "LAST_PRICE", "01/01/2025 15:00:00", "01/01/2035 16:00:00", "BarSize=60", "BarType=T", "RecurDaily=True", "TZ=New_York")</f>
        <v>45768.625</v>
      </c>
      <c r="BH3" s="1">
        <v>77.31</v>
      </c>
      <c r="BI3" s="51" cm="1">
        <f t="array" ref="BI3:BJ72">_xll.BDH(AJ4, "LAST_PRICE", "01/01/2025 15:00:00", "01/01/2035 16:00:00", "BarSize=60", "BarType=T", "RecurDaily=True", "TZ=New_York")</f>
        <v>45866.625</v>
      </c>
      <c r="BJ3" s="45">
        <v>99.5703125</v>
      </c>
      <c r="BK3" s="51" cm="1">
        <f t="array" ref="BK3:BL138">_xll.BDH(AK4, "LAST_PRICE", "01/01/2025 15:00:00", "01/01/2035 16:00:00", "BarSize=60", "BarType=T", "RecurDaily=True", "TZ=New_York")</f>
        <v>45768.625</v>
      </c>
      <c r="BL3" s="1">
        <v>105.6</v>
      </c>
      <c r="BM3" s="51" cm="1">
        <f t="array" ref="BM3:BN72">_xll.BDH(AL4, "LAST_PRICE", "01/01/2025 15:00:00", "01/01/2035 16:00:00", "BarSize=60", "BarType=T", "RecurDaily=True", "TZ=New_York")</f>
        <v>45866.625</v>
      </c>
      <c r="BN3" s="53">
        <v>99.5703125</v>
      </c>
      <c r="BO3" s="51" cm="1">
        <f t="array" ref="BO3:BP139">_xll.BDH(AM4, "LAST_PRICE", "01/01/2025 15:00:00", "01/01/2035 16:00:00", "BarSize=60", "BarType=T", "RecurDaily=True", "TZ=New_York")</f>
        <v>45768.625</v>
      </c>
      <c r="BP3" s="53">
        <v>101.65625</v>
      </c>
      <c r="BQ3" s="51" cm="1">
        <f t="array" ref="BQ3:BR139">_xll.BDH(AN4, "LAST_PRICE", "01/01/2025 15:00:00", "01/01/2035 16:00:00", "BarSize=60", "BarType=T", "RecurDaily=True", "TZ=New_York")</f>
        <v>45768.625</v>
      </c>
      <c r="BR3" s="53">
        <v>95.4375</v>
      </c>
      <c r="BS3" s="163" t="str">
        <f>IF(COUNTIF(BI:BI,BG3)*COUNTIF(BK:BK,BG3)*COUNTIF(BM:BM,BG3)*COUNTIF(BO:BO,BG3)*COUNTIF(BQ:BQ,BG3),BG3,"")</f>
        <v/>
      </c>
      <c r="BT3" s="163" t="str">
        <f>IF(BS3&gt;$AH$14,BS3,"")</f>
        <v/>
      </c>
      <c r="BU3" s="163" t="str">
        <v/>
      </c>
      <c r="BY3" s="15" t="s">
        <v>32</v>
      </c>
      <c r="BZ3" s="59" t="s">
        <v>108</v>
      </c>
      <c r="CA3" s="60" t="s">
        <v>89</v>
      </c>
      <c r="CB3" s="40"/>
      <c r="CC3" s="40"/>
      <c r="CH3" s="122">
        <v>45769.625</v>
      </c>
      <c r="CI3" s="53">
        <v>102.7501</v>
      </c>
      <c r="CJ3" s="122">
        <v>45769.625</v>
      </c>
      <c r="CK3" s="53">
        <v>72.203999999999994</v>
      </c>
      <c r="CL3" s="163">
        <f t="shared" ref="CL3:CL66" si="0">IF(COUNTIF(CJ:CJ,CH3),CH3,"")</f>
        <v>45769.625</v>
      </c>
      <c r="CM3" s="163" t="str">
        <f t="shared" ref="CM3:CM66" si="1">IF(CL3&gt;$BY$14,CL3,"")</f>
        <v/>
      </c>
      <c r="CN3" s="163" t="str">
        <v/>
      </c>
      <c r="CR3" s="15" t="s">
        <v>32</v>
      </c>
      <c r="CS3" s="59" t="s">
        <v>111</v>
      </c>
      <c r="CT3" s="60" t="s">
        <v>112</v>
      </c>
      <c r="CU3" s="40"/>
      <c r="CV3" s="40"/>
      <c r="DA3" s="122">
        <v>45770.625</v>
      </c>
      <c r="DB3" s="53">
        <v>345.98099999999999</v>
      </c>
      <c r="DC3" s="122">
        <v>45770.625</v>
      </c>
      <c r="DD3" s="53">
        <v>67.436999999999998</v>
      </c>
      <c r="DE3" s="163">
        <f t="shared" ref="DE3:DE66" si="2">IF(COUNTIF(DC:DC,DA3),DA3,"")</f>
        <v>45770.625</v>
      </c>
      <c r="DF3" s="163" t="str">
        <f t="shared" ref="DF3:DF66" si="3">IF(DE3&gt;$CR$14,DE3,"")</f>
        <v/>
      </c>
      <c r="DG3" s="163" t="str">
        <v/>
      </c>
      <c r="DH3" s="53"/>
      <c r="DI3" s="53"/>
      <c r="DJ3" s="53"/>
      <c r="DK3" s="53"/>
      <c r="DR3" s="127"/>
      <c r="DS3" s="55"/>
      <c r="DT3" s="55"/>
      <c r="DU3" s="55"/>
      <c r="DV3" s="55"/>
      <c r="DW3" s="55"/>
      <c r="DX3" s="55"/>
      <c r="DY3" s="55"/>
      <c r="DZ3" s="55"/>
      <c r="EA3" s="55"/>
      <c r="EB3" s="55"/>
    </row>
    <row r="4" spans="1:146" ht="32.25" customHeight="1" thickBot="1">
      <c r="A4" s="15" t="s">
        <v>33</v>
      </c>
      <c r="B4" s="61" t="s">
        <v>60</v>
      </c>
      <c r="C4" s="40" t="s">
        <v>62</v>
      </c>
      <c r="D4" s="40" t="s">
        <v>61</v>
      </c>
      <c r="E4" s="41" t="s">
        <v>63</v>
      </c>
      <c r="G4" s="131" t="s">
        <v>56</v>
      </c>
      <c r="H4" s="132" t="s">
        <v>58</v>
      </c>
      <c r="I4" s="52"/>
      <c r="J4" s="1"/>
      <c r="K4" s="52"/>
      <c r="L4" s="1"/>
      <c r="M4" s="52"/>
      <c r="N4" s="163"/>
      <c r="T4" s="70">
        <v>45770.625</v>
      </c>
      <c r="U4" s="53">
        <v>92.29</v>
      </c>
      <c r="V4" s="70">
        <v>45770.625</v>
      </c>
      <c r="W4" s="53">
        <v>101.694</v>
      </c>
      <c r="X4" s="118">
        <v>45770.625</v>
      </c>
      <c r="Y4" s="53">
        <v>120.5</v>
      </c>
      <c r="Z4" s="70">
        <v>45847.625</v>
      </c>
      <c r="AA4" s="53">
        <v>99.84</v>
      </c>
      <c r="AB4" s="163" t="str">
        <f t="shared" ref="AB4:AB67" si="4">IF(COUNTIF(V:V,T4)*COUNTIF(X:X,T4)*COUNTIF(Z:Z,T4),T4,"")</f>
        <v/>
      </c>
      <c r="AC4" s="163" t="str">
        <f t="shared" ref="AC4:AC67" si="5">IF(AB4&gt;$A$14,AB4,"")</f>
        <v/>
      </c>
      <c r="AD4" s="163">
        <v>45847.625</v>
      </c>
      <c r="AH4" s="15" t="s">
        <v>33</v>
      </c>
      <c r="AI4" s="61" t="s">
        <v>65</v>
      </c>
      <c r="AJ4" s="40" t="s">
        <v>123</v>
      </c>
      <c r="AK4" s="40" t="s">
        <v>70</v>
      </c>
      <c r="AL4" s="40" t="s">
        <v>123</v>
      </c>
      <c r="AM4" s="40" t="s">
        <v>124</v>
      </c>
      <c r="AN4" s="41" t="s">
        <v>125</v>
      </c>
      <c r="AP4" s="83"/>
      <c r="AQ4" s="84">
        <f>AI5/AI14</f>
        <v>310752.01988812926</v>
      </c>
      <c r="AR4" s="85">
        <f>AK5/AO14</f>
        <v>236409.72431999372</v>
      </c>
      <c r="BG4" s="70">
        <v>45769.625</v>
      </c>
      <c r="BH4" s="53">
        <v>77.61</v>
      </c>
      <c r="BI4" s="70">
        <v>45867.625</v>
      </c>
      <c r="BJ4" s="53">
        <v>99.890625</v>
      </c>
      <c r="BK4" s="70">
        <v>45769.625</v>
      </c>
      <c r="BL4" s="53">
        <v>105.86</v>
      </c>
      <c r="BM4" s="70">
        <v>45867.625</v>
      </c>
      <c r="BN4" s="53">
        <v>99.890625</v>
      </c>
      <c r="BO4" s="70">
        <v>45769.625</v>
      </c>
      <c r="BP4" s="53">
        <v>101.796875</v>
      </c>
      <c r="BQ4" s="70">
        <v>45769.625</v>
      </c>
      <c r="BR4" s="53">
        <v>95.921875</v>
      </c>
      <c r="BS4" s="163" t="str">
        <f t="shared" ref="BS4:BS67" si="6">IF(COUNTIF(BI:BI,BG4)*COUNTIF(BK:BK,BG4)*COUNTIF(BM:BM,BG4)*COUNTIF(BO:BO,BG4)*COUNTIF(BQ:BQ,BG4),BG4,"")</f>
        <v/>
      </c>
      <c r="BT4" s="163" t="str">
        <f t="shared" ref="BT4:BT67" si="7">IF(BS4&gt;$AH$14,BS4,"")</f>
        <v/>
      </c>
      <c r="BU4" s="163">
        <v>45867.625</v>
      </c>
      <c r="BY4" s="15" t="s">
        <v>33</v>
      </c>
      <c r="BZ4" s="61" t="s">
        <v>109</v>
      </c>
      <c r="CA4" s="41" t="s">
        <v>110</v>
      </c>
      <c r="CB4" s="40"/>
      <c r="CC4" s="136"/>
      <c r="CD4" s="40"/>
      <c r="CH4" s="122">
        <v>45770.625</v>
      </c>
      <c r="CI4" s="53">
        <v>103.4188</v>
      </c>
      <c r="CJ4" s="122">
        <v>45770.625</v>
      </c>
      <c r="CK4" s="53">
        <v>69.2</v>
      </c>
      <c r="CL4" s="163">
        <f t="shared" si="0"/>
        <v>45770.625</v>
      </c>
      <c r="CM4" s="163" t="str">
        <f t="shared" si="1"/>
        <v/>
      </c>
      <c r="CN4" s="163">
        <v>45867.625</v>
      </c>
      <c r="CR4" s="15" t="s">
        <v>33</v>
      </c>
      <c r="CS4" s="61" t="s">
        <v>113</v>
      </c>
      <c r="CT4" s="41" t="s">
        <v>114</v>
      </c>
      <c r="CU4" s="40"/>
      <c r="CV4" s="136"/>
      <c r="CW4" s="40"/>
      <c r="DA4" s="122">
        <v>45771.625</v>
      </c>
      <c r="DB4" s="53">
        <v>345.03100000000001</v>
      </c>
      <c r="DC4" s="122">
        <v>45771.625</v>
      </c>
      <c r="DD4" s="53">
        <v>67.173000000000002</v>
      </c>
      <c r="DE4" s="163">
        <f t="shared" si="2"/>
        <v>45771.625</v>
      </c>
      <c r="DF4" s="163" t="str">
        <f t="shared" si="3"/>
        <v/>
      </c>
      <c r="DG4" s="163">
        <v>45867.625</v>
      </c>
      <c r="DH4" s="53"/>
      <c r="DI4" s="53"/>
      <c r="DJ4" s="53"/>
      <c r="DK4" s="53"/>
      <c r="DR4" s="127"/>
      <c r="DS4" s="55"/>
      <c r="DT4" s="55"/>
      <c r="DU4" s="55"/>
      <c r="DV4" s="55"/>
      <c r="DW4" s="55"/>
      <c r="DX4" s="55"/>
      <c r="DY4" s="55"/>
      <c r="DZ4" s="55"/>
      <c r="EA4" s="55"/>
      <c r="EB4" s="55"/>
    </row>
    <row r="5" spans="1:146" ht="15" thickBot="1">
      <c r="A5" s="15" t="s">
        <v>8</v>
      </c>
      <c r="B5" s="62">
        <f>21*10^6/$G$7*G7</f>
        <v>21000000</v>
      </c>
      <c r="C5" s="62">
        <f t="shared" ref="C5:E5" si="8">21*10^6/$G$7*H7</f>
        <v>16800000</v>
      </c>
      <c r="D5" s="62">
        <f t="shared" si="8"/>
        <v>36120000</v>
      </c>
      <c r="E5" s="62">
        <f t="shared" si="8"/>
        <v>34440000</v>
      </c>
      <c r="G5" s="130">
        <f>ROUND(B5/B14,0)</f>
        <v>223642</v>
      </c>
      <c r="H5" s="22">
        <f>ROUND(D5/H14,0)</f>
        <v>296308</v>
      </c>
      <c r="I5" s="1"/>
      <c r="J5" s="1"/>
      <c r="K5" s="1"/>
      <c r="L5" s="1"/>
      <c r="M5" s="1"/>
      <c r="T5" s="70">
        <v>45771.625</v>
      </c>
      <c r="U5" s="53">
        <v>92.32</v>
      </c>
      <c r="V5" s="70">
        <v>45771.625</v>
      </c>
      <c r="W5" s="53">
        <v>101.90300000000001</v>
      </c>
      <c r="X5" s="118">
        <v>45771.625</v>
      </c>
      <c r="Y5" s="53">
        <v>120.87</v>
      </c>
      <c r="Z5" s="70">
        <v>45848.625</v>
      </c>
      <c r="AA5" s="53">
        <v>99.671999999999997</v>
      </c>
      <c r="AB5" s="163" t="str">
        <f t="shared" si="4"/>
        <v/>
      </c>
      <c r="AC5" s="163" t="str">
        <f t="shared" si="5"/>
        <v/>
      </c>
      <c r="AD5" s="163">
        <v>45848.625</v>
      </c>
      <c r="AH5" s="15" t="s">
        <v>8</v>
      </c>
      <c r="AI5" s="7">
        <f t="shared" ref="AI5:AN5" si="9">25/$AP$6*AP6*10^6</f>
        <v>25000000</v>
      </c>
      <c r="AJ5" s="7">
        <f>25/$AP$6*AQ6*10^6</f>
        <v>13928571.428571429</v>
      </c>
      <c r="AK5" s="7">
        <f t="shared" si="9"/>
        <v>25714285.714285716</v>
      </c>
      <c r="AL5" s="7">
        <f t="shared" si="9"/>
        <v>12142857.142857144</v>
      </c>
      <c r="AM5" s="7">
        <f t="shared" si="9"/>
        <v>5357142.8571428573</v>
      </c>
      <c r="AN5" s="7">
        <f t="shared" si="9"/>
        <v>7500000</v>
      </c>
      <c r="AP5" s="52"/>
      <c r="AQ5" s="1"/>
      <c r="AR5" s="52"/>
      <c r="BG5" s="70">
        <v>45770.625</v>
      </c>
      <c r="BH5" s="53">
        <v>78</v>
      </c>
      <c r="BI5" s="70">
        <v>45868.625</v>
      </c>
      <c r="BJ5" s="53">
        <v>99.625</v>
      </c>
      <c r="BK5" s="70">
        <v>45770.625</v>
      </c>
      <c r="BL5" s="53">
        <v>106.33</v>
      </c>
      <c r="BM5" s="70">
        <v>45868.625</v>
      </c>
      <c r="BN5" s="53">
        <v>99.625</v>
      </c>
      <c r="BO5" s="70">
        <v>45770.625</v>
      </c>
      <c r="BP5" s="53">
        <v>101.9375</v>
      </c>
      <c r="BQ5" s="70">
        <v>45770.625</v>
      </c>
      <c r="BR5" s="53">
        <v>96.84375</v>
      </c>
      <c r="BS5" s="163" t="str">
        <f t="shared" si="6"/>
        <v/>
      </c>
      <c r="BT5" s="163" t="str">
        <f t="shared" si="7"/>
        <v/>
      </c>
      <c r="BU5" s="163">
        <v>45868.625</v>
      </c>
      <c r="BY5" s="15" t="s">
        <v>8</v>
      </c>
      <c r="BZ5" s="62">
        <f>25*10^6</f>
        <v>25000000</v>
      </c>
      <c r="CA5" s="8">
        <f>25*10^6*5</f>
        <v>125000000</v>
      </c>
      <c r="CB5" s="7"/>
      <c r="CC5" s="7"/>
      <c r="CD5" s="7"/>
      <c r="CH5" s="122">
        <v>45771.625</v>
      </c>
      <c r="CI5" s="53">
        <v>103.9344</v>
      </c>
      <c r="CJ5" s="122">
        <v>45771.625</v>
      </c>
      <c r="CK5" s="53">
        <v>66.697999999999993</v>
      </c>
      <c r="CL5" s="163">
        <f t="shared" si="0"/>
        <v>45771.625</v>
      </c>
      <c r="CM5" s="163" t="str">
        <f t="shared" si="1"/>
        <v/>
      </c>
      <c r="CN5" s="163">
        <v>45868.625</v>
      </c>
      <c r="CR5" s="15" t="s">
        <v>8</v>
      </c>
      <c r="CS5" s="62">
        <f>21*10^6</f>
        <v>21000000</v>
      </c>
      <c r="CT5" s="8">
        <f>21*10^6*4.5</f>
        <v>94500000</v>
      </c>
      <c r="CU5" s="7"/>
      <c r="CV5" s="7"/>
      <c r="CW5" s="7"/>
      <c r="DA5" s="122">
        <v>45772.625</v>
      </c>
      <c r="DB5" s="53">
        <v>341.92700000000002</v>
      </c>
      <c r="DC5" s="122">
        <v>45772.625</v>
      </c>
      <c r="DD5" s="53">
        <v>66.277000000000001</v>
      </c>
      <c r="DE5" s="163">
        <f t="shared" si="2"/>
        <v>45772.625</v>
      </c>
      <c r="DF5" s="163" t="str">
        <f t="shared" si="3"/>
        <v/>
      </c>
      <c r="DG5" s="163">
        <v>45868.625</v>
      </c>
      <c r="DH5" s="53"/>
      <c r="DI5" s="53"/>
      <c r="DJ5" s="53"/>
      <c r="DK5" s="53"/>
      <c r="DR5" s="127"/>
      <c r="DS5" s="55"/>
      <c r="DT5" s="55"/>
      <c r="DU5" s="55"/>
      <c r="DV5" s="55"/>
      <c r="DW5" s="55"/>
      <c r="DX5" s="55"/>
      <c r="DY5" s="55"/>
      <c r="DZ5" s="55"/>
      <c r="EA5" s="55"/>
      <c r="EB5" s="55"/>
    </row>
    <row r="6" spans="1:146">
      <c r="A6" s="15" t="s">
        <v>10</v>
      </c>
      <c r="B6" s="64">
        <v>0</v>
      </c>
      <c r="C6" s="69">
        <v>2.4E-2</v>
      </c>
      <c r="D6" s="69">
        <v>0</v>
      </c>
      <c r="E6" s="10">
        <v>2.1999999999999999E-2</v>
      </c>
      <c r="G6" s="1"/>
      <c r="H6" s="1"/>
      <c r="I6" s="1"/>
      <c r="J6" s="1"/>
      <c r="K6" s="1"/>
      <c r="L6" s="1"/>
      <c r="M6" s="1"/>
      <c r="T6" s="70">
        <v>45772.625</v>
      </c>
      <c r="U6" s="53">
        <v>92.35</v>
      </c>
      <c r="V6" s="70">
        <v>45772.625</v>
      </c>
      <c r="W6" s="53">
        <v>101.78100000000001</v>
      </c>
      <c r="X6" s="118">
        <v>45772.625</v>
      </c>
      <c r="Y6" s="53">
        <v>120.71</v>
      </c>
      <c r="Z6" s="70">
        <v>45849.625</v>
      </c>
      <c r="AA6" s="53">
        <v>99.567999999999998</v>
      </c>
      <c r="AB6" s="163" t="str">
        <f t="shared" si="4"/>
        <v/>
      </c>
      <c r="AC6" s="163" t="str">
        <f t="shared" si="5"/>
        <v/>
      </c>
      <c r="AD6" s="163">
        <v>45849.625</v>
      </c>
      <c r="AH6" s="15" t="s">
        <v>10</v>
      </c>
      <c r="AI6" s="64">
        <v>0</v>
      </c>
      <c r="AJ6" s="69">
        <f>(3+7/8)*0.01</f>
        <v>3.875E-2</v>
      </c>
      <c r="AK6" s="69">
        <v>0</v>
      </c>
      <c r="AL6" s="69">
        <f>(3+7/8)*0.01</f>
        <v>3.875E-2</v>
      </c>
      <c r="AM6" s="69">
        <f>(4+5/8)*0.01</f>
        <v>4.6249999999999999E-2</v>
      </c>
      <c r="AN6" s="10">
        <f>(4+5/8)*0.01</f>
        <v>4.6249999999999999E-2</v>
      </c>
      <c r="AP6" s="62">
        <f>35*10^6</f>
        <v>35000000</v>
      </c>
      <c r="AQ6" s="7">
        <f>19.5*10^6</f>
        <v>19500000</v>
      </c>
      <c r="AR6" s="7">
        <f>36*10^6</f>
        <v>36000000</v>
      </c>
      <c r="AS6" s="7">
        <f>17*10^6</f>
        <v>17000000</v>
      </c>
      <c r="AT6" s="7">
        <f>7.5*10^6</f>
        <v>7500000</v>
      </c>
      <c r="AU6" s="8">
        <f>10.5*10^6</f>
        <v>10500000</v>
      </c>
      <c r="BG6" s="70">
        <v>45771.625</v>
      </c>
      <c r="BH6" s="53">
        <v>78.62</v>
      </c>
      <c r="BI6" s="70">
        <v>45869.625</v>
      </c>
      <c r="BJ6" s="53">
        <v>99.640625</v>
      </c>
      <c r="BK6" s="70">
        <v>45771.625</v>
      </c>
      <c r="BL6" s="53">
        <v>107.38</v>
      </c>
      <c r="BM6" s="70">
        <v>45869.625</v>
      </c>
      <c r="BN6" s="53">
        <v>99.640625</v>
      </c>
      <c r="BO6" s="70">
        <v>45771.625</v>
      </c>
      <c r="BP6" s="53">
        <v>102.5</v>
      </c>
      <c r="BQ6" s="70">
        <v>45771.625</v>
      </c>
      <c r="BR6" s="53">
        <v>97.78125</v>
      </c>
      <c r="BS6" s="163" t="str">
        <f t="shared" si="6"/>
        <v/>
      </c>
      <c r="BT6" s="163" t="str">
        <f t="shared" si="7"/>
        <v/>
      </c>
      <c r="BU6" s="163">
        <v>45869.625</v>
      </c>
      <c r="BY6" s="15" t="s">
        <v>10</v>
      </c>
      <c r="BZ6" s="64">
        <v>0.05</v>
      </c>
      <c r="CA6" s="10">
        <v>0.01</v>
      </c>
      <c r="CB6" s="69"/>
      <c r="CC6" s="69"/>
      <c r="CD6" s="69"/>
      <c r="CH6" s="122">
        <v>45772.625</v>
      </c>
      <c r="CI6" s="53">
        <v>103.9329</v>
      </c>
      <c r="CJ6" s="122">
        <v>45772.625</v>
      </c>
      <c r="CK6" s="53">
        <v>66.552999999999997</v>
      </c>
      <c r="CL6" s="163">
        <f t="shared" si="0"/>
        <v>45772.625</v>
      </c>
      <c r="CM6" s="163" t="str">
        <f t="shared" si="1"/>
        <v/>
      </c>
      <c r="CN6" s="163">
        <v>45869.625</v>
      </c>
      <c r="CR6" s="15" t="s">
        <v>10</v>
      </c>
      <c r="CS6" s="64">
        <v>0.05</v>
      </c>
      <c r="CT6" s="10">
        <v>0.01</v>
      </c>
      <c r="CU6" s="69"/>
      <c r="CV6" s="69"/>
      <c r="CW6" s="69"/>
      <c r="DA6" s="122">
        <v>45775.625</v>
      </c>
      <c r="DB6" s="53">
        <v>338.5</v>
      </c>
      <c r="DC6" s="122">
        <v>45775.625</v>
      </c>
      <c r="DD6" s="53">
        <v>65.525000000000006</v>
      </c>
      <c r="DE6" s="163">
        <f t="shared" si="2"/>
        <v>45775.625</v>
      </c>
      <c r="DF6" s="163" t="str">
        <f t="shared" si="3"/>
        <v/>
      </c>
      <c r="DG6" s="163">
        <v>45869.625</v>
      </c>
      <c r="DH6" s="53"/>
      <c r="DI6" s="53"/>
      <c r="DJ6" s="53"/>
      <c r="DK6" s="53"/>
      <c r="DR6" s="127"/>
      <c r="DS6" s="55"/>
      <c r="DT6" s="55"/>
      <c r="DU6" s="55"/>
      <c r="DV6" s="55"/>
      <c r="DW6" s="55"/>
      <c r="DX6" s="55"/>
      <c r="DY6" s="55"/>
      <c r="DZ6" s="55"/>
      <c r="EA6" s="55"/>
      <c r="EB6" s="55"/>
    </row>
    <row r="7" spans="1:146">
      <c r="A7" s="15" t="s">
        <v>12</v>
      </c>
      <c r="B7" s="64">
        <v>4.2299999999999997E-2</v>
      </c>
      <c r="C7" s="69">
        <v>4.2299999999999997E-2</v>
      </c>
      <c r="D7" s="69">
        <v>4.2299999999999997E-2</v>
      </c>
      <c r="E7" s="10">
        <v>4.2299999999999997E-2</v>
      </c>
      <c r="G7" s="62">
        <f>25*10^6</f>
        <v>25000000</v>
      </c>
      <c r="H7" s="7">
        <f>20*10^6</f>
        <v>20000000</v>
      </c>
      <c r="I7" s="7">
        <f>43*10^6</f>
        <v>43000000</v>
      </c>
      <c r="J7" s="8">
        <f>41*10^6</f>
        <v>41000000</v>
      </c>
      <c r="K7" s="52"/>
      <c r="L7" s="1"/>
      <c r="M7" s="52"/>
      <c r="N7" s="1"/>
      <c r="O7" s="1"/>
      <c r="P7" s="1"/>
      <c r="Q7" s="1"/>
      <c r="T7" s="70">
        <v>45776.625</v>
      </c>
      <c r="U7" s="53">
        <v>92.23</v>
      </c>
      <c r="V7" s="70">
        <v>45775.625</v>
      </c>
      <c r="W7" s="53">
        <v>101.74299999999999</v>
      </c>
      <c r="X7" s="118">
        <v>45775.625</v>
      </c>
      <c r="Y7" s="53">
        <v>120.57</v>
      </c>
      <c r="Z7" s="70">
        <v>45852.625</v>
      </c>
      <c r="AA7" s="53">
        <v>99.611999999999995</v>
      </c>
      <c r="AB7" s="163" t="str">
        <f t="shared" si="4"/>
        <v/>
      </c>
      <c r="AC7" s="163" t="str">
        <f t="shared" si="5"/>
        <v/>
      </c>
      <c r="AD7" s="163">
        <v>45852.625</v>
      </c>
      <c r="AH7" s="15" t="s">
        <v>12</v>
      </c>
      <c r="AI7" s="64">
        <v>4.2299999999999997E-2</v>
      </c>
      <c r="AJ7" s="69">
        <v>4.2299999999999997E-2</v>
      </c>
      <c r="AK7" s="69">
        <v>4.2299999999999997E-2</v>
      </c>
      <c r="AL7" s="69">
        <v>4.2299999999999997E-2</v>
      </c>
      <c r="AM7" s="69">
        <v>4.2299999999999997E-2</v>
      </c>
      <c r="AN7" s="10">
        <v>4.2299999999999997E-2</v>
      </c>
      <c r="AS7" s="1"/>
      <c r="AW7" s="1"/>
      <c r="BA7" s="1"/>
      <c r="BB7" s="173"/>
      <c r="BC7" s="173"/>
      <c r="BD7" s="1"/>
      <c r="BE7" s="1"/>
      <c r="BG7" s="70">
        <v>45772.625</v>
      </c>
      <c r="BH7" s="53">
        <v>78.77</v>
      </c>
      <c r="BI7" s="70">
        <v>45870.625</v>
      </c>
      <c r="BJ7" s="53">
        <v>100.5390625</v>
      </c>
      <c r="BK7" s="70">
        <v>45772.625</v>
      </c>
      <c r="BL7" s="53">
        <v>107.99</v>
      </c>
      <c r="BM7" s="70">
        <v>45870.625</v>
      </c>
      <c r="BN7" s="53">
        <v>100.5390625</v>
      </c>
      <c r="BO7" s="70">
        <v>45772.625</v>
      </c>
      <c r="BP7" s="53">
        <v>102.90625</v>
      </c>
      <c r="BQ7" s="70">
        <v>45772.625</v>
      </c>
      <c r="BR7" s="53">
        <v>98.421875</v>
      </c>
      <c r="BS7" s="163" t="str">
        <f t="shared" si="6"/>
        <v/>
      </c>
      <c r="BT7" s="163" t="str">
        <f t="shared" si="7"/>
        <v/>
      </c>
      <c r="BU7" s="163">
        <v>45870.625</v>
      </c>
      <c r="BY7" s="15" t="s">
        <v>12</v>
      </c>
      <c r="BZ7" s="64">
        <v>0</v>
      </c>
      <c r="CA7" s="10">
        <v>0</v>
      </c>
      <c r="CB7" s="69"/>
      <c r="CC7" s="69"/>
      <c r="CD7" s="69"/>
      <c r="CH7" s="122">
        <v>45775.625</v>
      </c>
      <c r="CI7" s="53">
        <v>103.898</v>
      </c>
      <c r="CJ7" s="122">
        <v>45775.625</v>
      </c>
      <c r="CK7" s="53">
        <v>67.087000000000003</v>
      </c>
      <c r="CL7" s="163">
        <f t="shared" si="0"/>
        <v>45775.625</v>
      </c>
      <c r="CM7" s="163" t="str">
        <f t="shared" si="1"/>
        <v/>
      </c>
      <c r="CN7" s="163">
        <v>45870.625</v>
      </c>
      <c r="CR7" s="15" t="s">
        <v>12</v>
      </c>
      <c r="CS7" s="64">
        <v>0</v>
      </c>
      <c r="CT7" s="10">
        <v>0</v>
      </c>
      <c r="CU7" s="69"/>
      <c r="CV7" s="69"/>
      <c r="CW7" s="69"/>
      <c r="DA7" s="122">
        <v>45776.625</v>
      </c>
      <c r="DB7" s="53">
        <v>341.74400000000003</v>
      </c>
      <c r="DC7" s="122">
        <v>45776.625</v>
      </c>
      <c r="DD7" s="53">
        <v>66.52</v>
      </c>
      <c r="DE7" s="163">
        <f t="shared" si="2"/>
        <v>45776.625</v>
      </c>
      <c r="DF7" s="163" t="str">
        <f t="shared" si="3"/>
        <v/>
      </c>
      <c r="DG7" s="163">
        <v>45870.625</v>
      </c>
      <c r="DH7" s="53"/>
      <c r="DI7" s="53"/>
      <c r="DJ7" s="53"/>
      <c r="DK7" s="53"/>
      <c r="DR7" s="127"/>
      <c r="DS7" s="55"/>
      <c r="DT7" s="55"/>
      <c r="DU7" s="55"/>
      <c r="DV7" s="55"/>
      <c r="DW7" s="55"/>
      <c r="DX7" s="55"/>
      <c r="DY7" s="55"/>
      <c r="DZ7" s="55"/>
      <c r="EA7" s="55"/>
      <c r="EB7" s="55"/>
    </row>
    <row r="8" spans="1:146">
      <c r="A8" s="15" t="s">
        <v>14</v>
      </c>
      <c r="B8" s="4" t="s">
        <v>23</v>
      </c>
      <c r="C8" s="1" t="s">
        <v>23</v>
      </c>
      <c r="D8" s="1" t="s">
        <v>23</v>
      </c>
      <c r="E8" s="5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T8" s="70">
        <v>45777.625</v>
      </c>
      <c r="U8" s="53">
        <v>91.86</v>
      </c>
      <c r="V8" s="70">
        <v>45776.625</v>
      </c>
      <c r="W8" s="53">
        <v>101.75</v>
      </c>
      <c r="X8" s="118">
        <v>45777.625</v>
      </c>
      <c r="Y8" s="53">
        <v>120.56</v>
      </c>
      <c r="Z8" s="70">
        <v>45853.625</v>
      </c>
      <c r="AA8" s="53">
        <v>99.713999999999999</v>
      </c>
      <c r="AB8" s="163" t="str">
        <f t="shared" si="4"/>
        <v/>
      </c>
      <c r="AC8" s="163" t="str">
        <f t="shared" si="5"/>
        <v/>
      </c>
      <c r="AD8" s="163">
        <v>45853.625</v>
      </c>
      <c r="AH8" s="15" t="s">
        <v>14</v>
      </c>
      <c r="AI8" s="4" t="s">
        <v>23</v>
      </c>
      <c r="AJ8" s="1" t="s">
        <v>23</v>
      </c>
      <c r="AK8" s="1" t="s">
        <v>23</v>
      </c>
      <c r="AL8" s="1" t="s">
        <v>23</v>
      </c>
      <c r="AM8" s="1" t="s">
        <v>23</v>
      </c>
      <c r="AN8" s="5" t="s">
        <v>23</v>
      </c>
      <c r="AS8" s="1"/>
      <c r="AW8" s="1"/>
      <c r="BA8" s="1"/>
      <c r="BB8" s="173"/>
      <c r="BC8" s="173"/>
      <c r="BD8" s="1"/>
      <c r="BE8" s="1"/>
      <c r="BG8" s="70">
        <v>45775.625</v>
      </c>
      <c r="BH8" s="53">
        <v>78.81</v>
      </c>
      <c r="BI8" s="70">
        <v>45873.625</v>
      </c>
      <c r="BJ8" s="53">
        <v>100.5859375</v>
      </c>
      <c r="BK8" s="70">
        <v>45775.625</v>
      </c>
      <c r="BL8" s="53">
        <v>108.24</v>
      </c>
      <c r="BM8" s="70">
        <v>45873.625</v>
      </c>
      <c r="BN8" s="53">
        <v>100.5859375</v>
      </c>
      <c r="BO8" s="70">
        <v>45775.625</v>
      </c>
      <c r="BP8" s="53">
        <v>103.3125</v>
      </c>
      <c r="BQ8" s="70">
        <v>45775.625</v>
      </c>
      <c r="BR8" s="53">
        <v>99.03125</v>
      </c>
      <c r="BS8" s="163" t="str">
        <f t="shared" si="6"/>
        <v/>
      </c>
      <c r="BT8" s="163" t="str">
        <f t="shared" si="7"/>
        <v/>
      </c>
      <c r="BU8" s="163">
        <v>45873.625</v>
      </c>
      <c r="BY8" s="15" t="s">
        <v>14</v>
      </c>
      <c r="BZ8" s="4" t="s">
        <v>23</v>
      </c>
      <c r="CA8" s="5">
        <v>4.5</v>
      </c>
      <c r="CB8" s="1"/>
      <c r="CC8" s="1"/>
      <c r="CD8" s="1"/>
      <c r="CH8" s="122">
        <v>45776.625</v>
      </c>
      <c r="CI8" s="53">
        <v>103.99760000000001</v>
      </c>
      <c r="CJ8" s="122">
        <v>45776.625</v>
      </c>
      <c r="CK8" s="53">
        <v>66.930999999999997</v>
      </c>
      <c r="CL8" s="163">
        <f t="shared" si="0"/>
        <v>45776.625</v>
      </c>
      <c r="CM8" s="163" t="str">
        <f t="shared" si="1"/>
        <v/>
      </c>
      <c r="CN8" s="163">
        <v>45873.625</v>
      </c>
      <c r="CR8" s="15" t="s">
        <v>14</v>
      </c>
      <c r="CS8" s="4">
        <v>4.4000000000000004</v>
      </c>
      <c r="CT8" s="5">
        <v>4.5999999999999996</v>
      </c>
      <c r="CU8" s="1"/>
      <c r="CV8" s="1"/>
      <c r="CW8" s="1"/>
      <c r="DA8" s="122">
        <v>45777.625</v>
      </c>
      <c r="DB8" s="53">
        <v>350.83699999999999</v>
      </c>
      <c r="DC8" s="122">
        <v>45777.625</v>
      </c>
      <c r="DD8" s="53">
        <v>68.284000000000006</v>
      </c>
      <c r="DE8" s="163">
        <f t="shared" si="2"/>
        <v>45777.625</v>
      </c>
      <c r="DF8" s="163" t="str">
        <f t="shared" si="3"/>
        <v/>
      </c>
      <c r="DG8" s="163">
        <v>45873.625</v>
      </c>
      <c r="DH8" s="53"/>
      <c r="DI8" s="53"/>
      <c r="DJ8" s="53"/>
      <c r="DK8" s="53"/>
      <c r="DR8" s="127"/>
      <c r="DS8" s="55"/>
      <c r="DT8" s="55"/>
      <c r="DU8" s="55"/>
      <c r="DV8" s="55"/>
      <c r="DW8" s="55"/>
      <c r="DX8" s="55"/>
      <c r="DY8" s="55"/>
      <c r="DZ8" s="55"/>
      <c r="EA8" s="55"/>
      <c r="EB8" s="55"/>
    </row>
    <row r="9" spans="1:146">
      <c r="A9" s="15" t="s">
        <v>15</v>
      </c>
      <c r="B9" s="4" t="s">
        <v>23</v>
      </c>
      <c r="C9" s="1" t="s">
        <v>23</v>
      </c>
      <c r="D9" s="1"/>
      <c r="E9" s="5" t="s">
        <v>23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T9" s="70">
        <v>45778.625</v>
      </c>
      <c r="U9" s="53">
        <v>92.17</v>
      </c>
      <c r="V9" s="70">
        <v>45777.625</v>
      </c>
      <c r="W9" s="53">
        <v>101.923</v>
      </c>
      <c r="X9" s="118">
        <v>45778.625</v>
      </c>
      <c r="Y9" s="53">
        <v>120.75</v>
      </c>
      <c r="Z9" s="70">
        <v>45854.625</v>
      </c>
      <c r="AA9" s="53">
        <v>99.841999999999999</v>
      </c>
      <c r="AB9" s="163" t="str">
        <f t="shared" si="4"/>
        <v/>
      </c>
      <c r="AC9" s="163" t="str">
        <f t="shared" si="5"/>
        <v/>
      </c>
      <c r="AD9" s="163">
        <v>45854.625</v>
      </c>
      <c r="AH9" s="15" t="s">
        <v>15</v>
      </c>
      <c r="AI9" s="4" t="s">
        <v>23</v>
      </c>
      <c r="AJ9" s="1" t="s">
        <v>23</v>
      </c>
      <c r="AK9" s="1"/>
      <c r="AL9" s="1"/>
      <c r="AM9" s="1"/>
      <c r="AN9" s="5" t="s">
        <v>23</v>
      </c>
      <c r="AS9" s="1"/>
      <c r="AW9" s="1"/>
      <c r="AX9" s="52"/>
      <c r="AY9" s="1"/>
      <c r="AZ9" s="52"/>
      <c r="BA9" s="1"/>
      <c r="BB9" s="173"/>
      <c r="BC9" s="173"/>
      <c r="BD9" s="1"/>
      <c r="BE9" s="1"/>
      <c r="BG9" s="70">
        <v>45776.625</v>
      </c>
      <c r="BH9" s="53">
        <v>79.02</v>
      </c>
      <c r="BI9" s="70">
        <v>45874.625</v>
      </c>
      <c r="BJ9" s="53">
        <v>100.4921875</v>
      </c>
      <c r="BK9" s="70">
        <v>45776.625</v>
      </c>
      <c r="BL9" s="53">
        <v>108.49</v>
      </c>
      <c r="BM9" s="70">
        <v>45874.625</v>
      </c>
      <c r="BN9" s="53">
        <v>100.4921875</v>
      </c>
      <c r="BO9" s="70">
        <v>45776.625</v>
      </c>
      <c r="BP9" s="53">
        <v>103.6875</v>
      </c>
      <c r="BQ9" s="70">
        <v>45776.625</v>
      </c>
      <c r="BR9" s="53">
        <v>99.828125</v>
      </c>
      <c r="BS9" s="163" t="str">
        <f t="shared" si="6"/>
        <v/>
      </c>
      <c r="BT9" s="163" t="str">
        <f t="shared" si="7"/>
        <v/>
      </c>
      <c r="BU9" s="163">
        <v>45874.625</v>
      </c>
      <c r="BY9" s="15" t="s">
        <v>15</v>
      </c>
      <c r="BZ9" s="4" t="s">
        <v>23</v>
      </c>
      <c r="CA9" s="5"/>
      <c r="CB9" s="1"/>
      <c r="CC9" s="1"/>
      <c r="CD9" s="1"/>
      <c r="CH9" s="122">
        <v>45777.625</v>
      </c>
      <c r="CI9" s="53">
        <v>103.62090000000001</v>
      </c>
      <c r="CJ9" s="122">
        <v>45777.625</v>
      </c>
      <c r="CK9" s="53">
        <v>68.186000000000007</v>
      </c>
      <c r="CL9" s="163">
        <f t="shared" si="0"/>
        <v>45777.625</v>
      </c>
      <c r="CM9" s="163" t="str">
        <f t="shared" si="1"/>
        <v/>
      </c>
      <c r="CN9" s="163">
        <v>45874.625</v>
      </c>
      <c r="CR9" s="15" t="s">
        <v>15</v>
      </c>
      <c r="CS9" s="4" t="s">
        <v>23</v>
      </c>
      <c r="CT9" s="5"/>
      <c r="CU9" s="1"/>
      <c r="CV9" s="1"/>
      <c r="CW9" s="1"/>
      <c r="DA9" s="122">
        <v>45778.625</v>
      </c>
      <c r="DB9" s="53">
        <v>343.14400000000001</v>
      </c>
      <c r="DC9" s="122">
        <v>45778.625</v>
      </c>
      <c r="DD9" s="53">
        <v>66.575999999999993</v>
      </c>
      <c r="DE9" s="163">
        <f t="shared" si="2"/>
        <v>45778.625</v>
      </c>
      <c r="DF9" s="163" t="str">
        <f t="shared" si="3"/>
        <v/>
      </c>
      <c r="DG9" s="163">
        <v>45874.625</v>
      </c>
      <c r="DH9" s="53"/>
      <c r="DI9" s="53"/>
      <c r="DJ9" s="53"/>
      <c r="DK9" s="53"/>
      <c r="DR9" s="127"/>
      <c r="DS9" s="55"/>
      <c r="DT9" s="55"/>
      <c r="DU9" s="55"/>
      <c r="DV9" s="55"/>
      <c r="DW9" s="55"/>
      <c r="DX9" s="55"/>
      <c r="DY9" s="55"/>
      <c r="DZ9" s="55"/>
      <c r="EA9" s="55"/>
      <c r="EB9" s="55"/>
    </row>
    <row r="10" spans="1:146" ht="15" thickBot="1">
      <c r="A10" s="16" t="s">
        <v>28</v>
      </c>
      <c r="B10" s="11" cm="1">
        <f t="array" ref="B10">_xll.BDP(B4,"px_last")</f>
        <v>92.51</v>
      </c>
      <c r="C10" s="21" cm="1">
        <f t="array" ref="C10">_xll.BDP(C4,"px_last")</f>
        <v>100.971</v>
      </c>
      <c r="D10" s="114" cm="1">
        <f t="array" ref="D10">_xll.BDP(D4,"px_last")</f>
        <v>121.25</v>
      </c>
      <c r="E10" s="22" cm="1">
        <f t="array" ref="E10">_xll.BDP(E4,"px_last")</f>
        <v>99.68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T10" s="70">
        <v>45779.625</v>
      </c>
      <c r="U10" s="53">
        <v>92.25</v>
      </c>
      <c r="V10" s="70">
        <v>45779.625</v>
      </c>
      <c r="W10" s="53">
        <v>101.658</v>
      </c>
      <c r="X10" s="118">
        <v>45779.625</v>
      </c>
      <c r="Y10" s="53">
        <v>120.42</v>
      </c>
      <c r="Z10" s="70">
        <v>45855.625</v>
      </c>
      <c r="AA10" s="53">
        <v>99.9</v>
      </c>
      <c r="AB10" s="163" t="str">
        <f t="shared" si="4"/>
        <v/>
      </c>
      <c r="AC10" s="163" t="str">
        <f t="shared" si="5"/>
        <v/>
      </c>
      <c r="AD10" s="163">
        <v>45855.625</v>
      </c>
      <c r="AH10" s="16" t="s">
        <v>28</v>
      </c>
      <c r="AI10" s="11" cm="1">
        <f t="array" ref="AI10">_xll.BDP(AI4,"px_last")</f>
        <v>80.23</v>
      </c>
      <c r="AJ10" s="21" cm="1">
        <f t="array" ref="AJ10">_xll.BDP(AJ4,"px_last")</f>
        <v>100.703125</v>
      </c>
      <c r="AK10" s="21" cm="1">
        <f t="array" ref="AK10">_xll.BDP(AK4,"px_last")</f>
        <v>110.505</v>
      </c>
      <c r="AL10" s="21" cm="1">
        <f t="array" ref="AL10">_xll.BDP(AL4,"px_last")</f>
        <v>100.703125</v>
      </c>
      <c r="AM10" s="21" cm="1">
        <f t="array" ref="AM10">_xll.BDP(AM4,"px_last")</f>
        <v>104.203125</v>
      </c>
      <c r="AN10" s="22" cm="1">
        <f t="array" ref="AN10">_xll.BDP(AN4,"px_last")</f>
        <v>98.84375</v>
      </c>
      <c r="AO10" s="1"/>
      <c r="AP10" s="52"/>
      <c r="AQ10" s="1"/>
      <c r="AR10" s="52"/>
      <c r="AS10" s="1"/>
      <c r="AT10" s="52"/>
      <c r="AU10" s="1"/>
      <c r="AV10" s="52"/>
      <c r="AW10" s="1"/>
      <c r="AX10" s="52"/>
      <c r="AY10" s="1"/>
      <c r="AZ10" s="52"/>
      <c r="BA10" s="1"/>
      <c r="BB10" s="173"/>
      <c r="BC10" s="173"/>
      <c r="BD10" s="1"/>
      <c r="BE10" s="1"/>
      <c r="BG10" s="70">
        <v>45777.625</v>
      </c>
      <c r="BH10" s="53">
        <v>78.599999999999994</v>
      </c>
      <c r="BI10" s="70">
        <v>45875.625</v>
      </c>
      <c r="BJ10" s="53">
        <v>100.5</v>
      </c>
      <c r="BK10" s="70">
        <v>45777.625</v>
      </c>
      <c r="BL10" s="53">
        <v>108</v>
      </c>
      <c r="BM10" s="70">
        <v>45875.625</v>
      </c>
      <c r="BN10" s="53">
        <v>100.5</v>
      </c>
      <c r="BO10" s="70">
        <v>45777.625</v>
      </c>
      <c r="BP10" s="53">
        <v>103.78125</v>
      </c>
      <c r="BQ10" s="70">
        <v>45777.625</v>
      </c>
      <c r="BR10" s="53">
        <v>99.046875</v>
      </c>
      <c r="BS10" s="163" t="str">
        <f t="shared" si="6"/>
        <v/>
      </c>
      <c r="BT10" s="163" t="str">
        <f t="shared" si="7"/>
        <v/>
      </c>
      <c r="BU10" s="163">
        <v>45875.625</v>
      </c>
      <c r="BY10" s="16" t="s">
        <v>28</v>
      </c>
      <c r="BZ10" s="11" cm="1">
        <f t="array" ref="BZ10">_xll.BDP(BZ4,"PX_LAST")</f>
        <v>107.4967</v>
      </c>
      <c r="CA10" s="22" cm="1">
        <f t="array" ref="CA10">_xll.BDP(CA4,"PX_LAST")</f>
        <v>48.797460000000001</v>
      </c>
      <c r="CB10" s="40"/>
      <c r="CC10" s="40"/>
      <c r="CF10" s="1"/>
      <c r="CH10" s="122">
        <v>45778.625</v>
      </c>
      <c r="CI10" s="53">
        <v>103.7897</v>
      </c>
      <c r="CJ10" s="122">
        <v>45778.625</v>
      </c>
      <c r="CK10" s="53">
        <v>67.370999999999995</v>
      </c>
      <c r="CL10" s="163">
        <f t="shared" si="0"/>
        <v>45778.625</v>
      </c>
      <c r="CM10" s="163" t="str">
        <f t="shared" si="1"/>
        <v/>
      </c>
      <c r="CN10" s="163">
        <v>45875.625</v>
      </c>
      <c r="CR10" s="16" t="s">
        <v>28</v>
      </c>
      <c r="CS10" s="11" cm="1">
        <f t="array" ref="CS10">_xll.BDP(CS4,"PX_LAST")</f>
        <v>244.79150000000001</v>
      </c>
      <c r="CT10" s="22" cm="1">
        <f t="array" ref="CT10">_xll.BDP(CT4,"PX_LAST")</f>
        <v>48.85098</v>
      </c>
      <c r="CU10" s="40"/>
      <c r="CV10" s="40"/>
      <c r="CY10" s="1"/>
      <c r="DA10" s="122">
        <v>45779.625</v>
      </c>
      <c r="DB10" s="53">
        <v>333.99900000000002</v>
      </c>
      <c r="DC10" s="122">
        <v>45779.625</v>
      </c>
      <c r="DD10" s="53">
        <v>64.894000000000005</v>
      </c>
      <c r="DE10" s="163">
        <f t="shared" si="2"/>
        <v>45779.625</v>
      </c>
      <c r="DF10" s="163" t="str">
        <f t="shared" si="3"/>
        <v/>
      </c>
      <c r="DG10" s="163">
        <v>45875.625</v>
      </c>
      <c r="DH10" s="53"/>
      <c r="DI10" s="53"/>
      <c r="DJ10" s="53"/>
      <c r="DK10" s="53"/>
      <c r="DR10" s="134" t="s">
        <v>102</v>
      </c>
      <c r="DW10" s="55">
        <f ca="1">_xlfn.STDEV.P(DS13:DS49)</f>
        <v>33586.299377499214</v>
      </c>
      <c r="DX10" s="55" t="e">
        <f ca="1">_xlfn.STDEV.P(DT13:DT49)</f>
        <v>#N/A</v>
      </c>
      <c r="DY10" s="55" t="e">
        <f ca="1">_xlfn.STDEV.P(DU13:DU49)</f>
        <v>#N/A</v>
      </c>
      <c r="DZ10" s="55" t="e">
        <f ca="1">_xlfn.STDEV.P(DV13:DV49)</f>
        <v>#N/A</v>
      </c>
      <c r="EB10" s="55"/>
      <c r="EC10" s="55"/>
      <c r="ED10" s="55"/>
    </row>
    <row r="11" spans="1:146" ht="15" thickBot="1">
      <c r="A11" s="5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T11" s="70">
        <v>45783.625</v>
      </c>
      <c r="U11" s="53">
        <v>92.25</v>
      </c>
      <c r="V11" s="70">
        <v>45782.625</v>
      </c>
      <c r="W11" s="53">
        <v>101.652</v>
      </c>
      <c r="X11" s="118">
        <v>45783.625</v>
      </c>
      <c r="Y11" s="53">
        <v>120.4</v>
      </c>
      <c r="Z11" s="70">
        <v>45856.625</v>
      </c>
      <c r="AA11" s="53">
        <v>99.805999999999997</v>
      </c>
      <c r="AB11" s="163" t="str">
        <f t="shared" si="4"/>
        <v/>
      </c>
      <c r="AC11" s="163" t="str">
        <f t="shared" si="5"/>
        <v/>
      </c>
      <c r="AD11" s="163">
        <v>45856.625</v>
      </c>
      <c r="AH11" s="53"/>
      <c r="AJ11" s="1"/>
      <c r="AK11" s="1"/>
      <c r="AL11" s="1"/>
      <c r="AM11" s="1"/>
      <c r="AN11" s="1"/>
      <c r="AO11" s="1"/>
      <c r="AP11" s="52"/>
      <c r="AQ11" s="1"/>
      <c r="AR11" s="52"/>
      <c r="AS11" s="1"/>
      <c r="AT11" s="52"/>
      <c r="AU11" s="1"/>
      <c r="AV11" s="52"/>
      <c r="AW11" s="1"/>
      <c r="AX11" s="52"/>
      <c r="AY11" s="1"/>
      <c r="AZ11" s="52"/>
      <c r="BA11" s="1"/>
      <c r="BB11" s="173"/>
      <c r="BC11" s="173"/>
      <c r="BD11" s="1"/>
      <c r="BE11" s="1"/>
      <c r="BG11" s="70">
        <v>45778.625</v>
      </c>
      <c r="BH11" s="53">
        <v>78.3</v>
      </c>
      <c r="BI11" s="70">
        <v>45876.625</v>
      </c>
      <c r="BJ11" s="53">
        <v>100.4140625</v>
      </c>
      <c r="BK11" s="70">
        <v>45778.625</v>
      </c>
      <c r="BL11" s="53">
        <v>107.17</v>
      </c>
      <c r="BM11" s="70">
        <v>45876.625</v>
      </c>
      <c r="BN11" s="53">
        <v>100.4140625</v>
      </c>
      <c r="BO11" s="70">
        <v>45778.625</v>
      </c>
      <c r="BP11" s="53">
        <v>103.265625</v>
      </c>
      <c r="BQ11" s="70">
        <v>45778.625</v>
      </c>
      <c r="BR11" s="53">
        <v>98.515625</v>
      </c>
      <c r="BS11" s="163" t="str">
        <f t="shared" si="6"/>
        <v/>
      </c>
      <c r="BT11" s="163" t="str">
        <f t="shared" si="7"/>
        <v/>
      </c>
      <c r="BU11" s="163">
        <v>45876.625</v>
      </c>
      <c r="BY11" s="53"/>
      <c r="CA11" s="1"/>
      <c r="CB11" s="40"/>
      <c r="CC11" s="40"/>
      <c r="CE11" s="1"/>
      <c r="CF11" s="1"/>
      <c r="CH11" s="122">
        <v>45779.625</v>
      </c>
      <c r="CI11" s="53">
        <v>104.4299</v>
      </c>
      <c r="CJ11" s="122">
        <v>45779.625</v>
      </c>
      <c r="CK11" s="53">
        <v>64.525999999999996</v>
      </c>
      <c r="CL11" s="163">
        <f t="shared" si="0"/>
        <v>45779.625</v>
      </c>
      <c r="CM11" s="163" t="str">
        <f t="shared" si="1"/>
        <v/>
      </c>
      <c r="CN11" s="163">
        <v>45876.625</v>
      </c>
      <c r="CR11" s="53"/>
      <c r="CT11" s="1"/>
      <c r="CU11" s="40"/>
      <c r="CV11" s="40"/>
      <c r="CX11" s="1"/>
      <c r="CY11" s="1"/>
      <c r="DA11" s="122">
        <v>45783.625</v>
      </c>
      <c r="DB11" s="53">
        <v>331.04300000000001</v>
      </c>
      <c r="DC11" s="122">
        <v>45783.625</v>
      </c>
      <c r="DD11" s="53">
        <v>64.090999999999994</v>
      </c>
      <c r="DE11" s="163">
        <f t="shared" si="2"/>
        <v>45783.625</v>
      </c>
      <c r="DF11" s="163" t="str">
        <f t="shared" si="3"/>
        <v/>
      </c>
      <c r="DG11" s="163">
        <v>45876.625</v>
      </c>
      <c r="DH11" s="53"/>
      <c r="DI11" s="53"/>
      <c r="DJ11" s="53"/>
      <c r="DK11" s="53"/>
      <c r="DR11" s="127" t="s">
        <v>103</v>
      </c>
      <c r="DS11" s="55"/>
      <c r="DT11" s="55"/>
      <c r="DU11" s="55"/>
      <c r="DV11" s="55"/>
      <c r="DW11" s="55">
        <f ca="1">$DW$10/DW10</f>
        <v>1</v>
      </c>
      <c r="DX11" s="55">
        <v>1</v>
      </c>
      <c r="DY11" s="55">
        <v>1</v>
      </c>
      <c r="DZ11" s="55">
        <v>1</v>
      </c>
      <c r="EA11" s="134"/>
      <c r="EB11" s="134"/>
      <c r="EC11" s="134"/>
      <c r="ED11" s="134"/>
    </row>
    <row r="12" spans="1:146" ht="15" thickBot="1">
      <c r="A12" s="38" t="s">
        <v>22</v>
      </c>
      <c r="B12" s="184" t="s">
        <v>0</v>
      </c>
      <c r="C12" s="185"/>
      <c r="D12" s="185"/>
      <c r="E12" s="190" t="s">
        <v>1</v>
      </c>
      <c r="F12" s="191"/>
      <c r="G12" s="192"/>
      <c r="H12" s="187" t="s">
        <v>1</v>
      </c>
      <c r="I12" s="188"/>
      <c r="J12" s="189"/>
      <c r="K12" s="193" t="s">
        <v>0</v>
      </c>
      <c r="L12" s="194"/>
      <c r="M12" s="195"/>
      <c r="N12" s="38" t="s">
        <v>97</v>
      </c>
      <c r="O12" s="38" t="s">
        <v>95</v>
      </c>
      <c r="P12" s="38" t="s">
        <v>96</v>
      </c>
      <c r="Q12" s="38" t="s">
        <v>93</v>
      </c>
      <c r="R12" s="38" t="s">
        <v>16</v>
      </c>
      <c r="S12" s="1"/>
      <c r="T12" s="70">
        <v>45784.625</v>
      </c>
      <c r="U12" s="53">
        <v>92.3</v>
      </c>
      <c r="V12" s="70">
        <v>45783.625</v>
      </c>
      <c r="W12" s="53">
        <v>101.666</v>
      </c>
      <c r="X12" s="118">
        <v>45785.625</v>
      </c>
      <c r="Y12" s="53">
        <v>120.69</v>
      </c>
      <c r="Z12" s="70">
        <v>45859.625</v>
      </c>
      <c r="AA12" s="53">
        <v>100.142</v>
      </c>
      <c r="AB12" s="163" t="str">
        <f t="shared" si="4"/>
        <v/>
      </c>
      <c r="AC12" s="163" t="str">
        <f t="shared" si="5"/>
        <v/>
      </c>
      <c r="AD12" s="163">
        <v>45859.625</v>
      </c>
      <c r="AH12" s="38" t="s">
        <v>22</v>
      </c>
      <c r="AI12" s="184" t="s">
        <v>0</v>
      </c>
      <c r="AJ12" s="185"/>
      <c r="AK12" s="185"/>
      <c r="AL12" s="190" t="s">
        <v>1</v>
      </c>
      <c r="AM12" s="191"/>
      <c r="AN12" s="192"/>
      <c r="AO12" s="187" t="s">
        <v>1</v>
      </c>
      <c r="AP12" s="198"/>
      <c r="AQ12" s="189"/>
      <c r="AR12" s="199" t="s">
        <v>0</v>
      </c>
      <c r="AS12" s="200"/>
      <c r="AT12" s="201"/>
      <c r="AU12" s="187" t="s">
        <v>0</v>
      </c>
      <c r="AV12" s="198"/>
      <c r="AW12" s="189"/>
      <c r="AX12" s="196" t="s">
        <v>0</v>
      </c>
      <c r="AY12" s="194"/>
      <c r="AZ12" s="197"/>
      <c r="BA12" s="38" t="s">
        <v>16</v>
      </c>
      <c r="BB12" s="174" t="s">
        <v>64</v>
      </c>
      <c r="BC12" s="174" t="s">
        <v>67</v>
      </c>
      <c r="BD12" s="38" t="s">
        <v>93</v>
      </c>
      <c r="BE12" s="38" t="s">
        <v>16</v>
      </c>
      <c r="BG12" s="70">
        <v>45779.625</v>
      </c>
      <c r="BH12" s="53">
        <v>78.540000000000006</v>
      </c>
      <c r="BI12" s="70">
        <v>45877.625</v>
      </c>
      <c r="BJ12" s="53">
        <v>100.203125</v>
      </c>
      <c r="BK12" s="70">
        <v>45779.625</v>
      </c>
      <c r="BL12" s="53">
        <v>106.91</v>
      </c>
      <c r="BM12" s="70">
        <v>45877.625</v>
      </c>
      <c r="BN12" s="53">
        <v>100.203125</v>
      </c>
      <c r="BO12" s="70">
        <v>45779.625</v>
      </c>
      <c r="BP12" s="53">
        <v>102.515625</v>
      </c>
      <c r="BQ12" s="70">
        <v>45779.625</v>
      </c>
      <c r="BR12" s="53">
        <v>97.453125</v>
      </c>
      <c r="BS12" s="163" t="str">
        <f t="shared" si="6"/>
        <v/>
      </c>
      <c r="BT12" s="163" t="str">
        <f t="shared" si="7"/>
        <v/>
      </c>
      <c r="BU12" s="163">
        <v>45877.625</v>
      </c>
      <c r="BY12" s="38" t="s">
        <v>22</v>
      </c>
      <c r="BZ12" s="184" t="s">
        <v>0</v>
      </c>
      <c r="CA12" s="185"/>
      <c r="CB12" s="185"/>
      <c r="CC12" s="190" t="s">
        <v>1</v>
      </c>
      <c r="CD12" s="191"/>
      <c r="CE12" s="192"/>
      <c r="CF12" s="38" t="s">
        <v>16</v>
      </c>
      <c r="CH12" s="122">
        <v>45782.625</v>
      </c>
      <c r="CI12" s="53">
        <v>104.6127</v>
      </c>
      <c r="CJ12" s="122">
        <v>45782.625</v>
      </c>
      <c r="CK12" s="53">
        <v>63.378</v>
      </c>
      <c r="CL12" s="163">
        <f t="shared" si="0"/>
        <v>45782.625</v>
      </c>
      <c r="CM12" s="163" t="str">
        <f t="shared" si="1"/>
        <v/>
      </c>
      <c r="CN12" s="163">
        <v>45877.625</v>
      </c>
      <c r="CR12" s="38" t="s">
        <v>22</v>
      </c>
      <c r="CS12" s="184" t="s">
        <v>0</v>
      </c>
      <c r="CT12" s="185"/>
      <c r="CU12" s="185"/>
      <c r="CV12" s="190" t="s">
        <v>1</v>
      </c>
      <c r="CW12" s="191"/>
      <c r="CX12" s="192"/>
      <c r="CY12" s="38" t="s">
        <v>16</v>
      </c>
      <c r="DA12" s="122">
        <v>45784.625</v>
      </c>
      <c r="DB12" s="53">
        <v>331.15199999999999</v>
      </c>
      <c r="DC12" s="122">
        <v>45784.625</v>
      </c>
      <c r="DD12" s="53">
        <v>64.108999999999995</v>
      </c>
      <c r="DE12" s="163">
        <f t="shared" si="2"/>
        <v>45784.625</v>
      </c>
      <c r="DF12" s="163" t="str">
        <f t="shared" si="3"/>
        <v/>
      </c>
      <c r="DG12" s="163">
        <v>45877.625</v>
      </c>
      <c r="DH12" s="53"/>
      <c r="DI12" s="53"/>
      <c r="DJ12" s="53"/>
      <c r="DK12" s="53"/>
      <c r="DR12" s="133" t="s">
        <v>22</v>
      </c>
      <c r="DS12" s="134" t="s">
        <v>98</v>
      </c>
      <c r="DT12" s="134" t="s">
        <v>99</v>
      </c>
      <c r="DU12" s="134" t="s">
        <v>115</v>
      </c>
      <c r="DV12" s="134" t="s">
        <v>116</v>
      </c>
      <c r="DW12" s="134" t="s">
        <v>100</v>
      </c>
      <c r="DX12" s="134" t="s">
        <v>101</v>
      </c>
      <c r="DY12" s="134" t="s">
        <v>117</v>
      </c>
      <c r="DZ12" s="134" t="s">
        <v>118</v>
      </c>
      <c r="EA12" s="55" t="s">
        <v>104</v>
      </c>
      <c r="EB12" s="55" t="s">
        <v>105</v>
      </c>
      <c r="EC12" s="53" t="s">
        <v>119</v>
      </c>
      <c r="ED12" s="53" t="s">
        <v>120</v>
      </c>
      <c r="EE12" s="53" t="s">
        <v>106</v>
      </c>
      <c r="EF12" s="53" t="s">
        <v>107</v>
      </c>
      <c r="EG12" s="53" t="s">
        <v>121</v>
      </c>
      <c r="EH12" s="53" t="s">
        <v>122</v>
      </c>
      <c r="EL12" s="124" t="s">
        <v>22</v>
      </c>
      <c r="EM12" s="137" t="s">
        <v>128</v>
      </c>
      <c r="EN12" s="137" t="s">
        <v>126</v>
      </c>
      <c r="EO12" s="137" t="s">
        <v>129</v>
      </c>
      <c r="EP12" s="137" t="s">
        <v>127</v>
      </c>
    </row>
    <row r="13" spans="1:14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17</v>
      </c>
      <c r="I13" s="21" t="s">
        <v>21</v>
      </c>
      <c r="J13" s="22" t="s">
        <v>20</v>
      </c>
      <c r="K13" s="11" t="s">
        <v>17</v>
      </c>
      <c r="L13" s="21" t="s">
        <v>21</v>
      </c>
      <c r="M13" s="22" t="s">
        <v>20</v>
      </c>
      <c r="N13" s="94"/>
      <c r="O13" s="94"/>
      <c r="P13" s="94"/>
      <c r="Q13" s="94"/>
      <c r="R13" s="94"/>
      <c r="S13" s="128"/>
      <c r="T13" s="70">
        <v>45785.625</v>
      </c>
      <c r="U13" s="53">
        <v>92.52</v>
      </c>
      <c r="V13" s="70">
        <v>45784.625</v>
      </c>
      <c r="W13" s="53">
        <v>101.788</v>
      </c>
      <c r="X13" s="118">
        <v>45786.625</v>
      </c>
      <c r="Y13" s="53">
        <v>120.68</v>
      </c>
      <c r="Z13" s="70">
        <v>45860.625</v>
      </c>
      <c r="AA13" s="53">
        <v>100.247</v>
      </c>
      <c r="AB13" s="163" t="str">
        <f t="shared" si="4"/>
        <v/>
      </c>
      <c r="AC13" s="163" t="str">
        <f t="shared" si="5"/>
        <v/>
      </c>
      <c r="AD13" s="163">
        <v>45860.625</v>
      </c>
      <c r="AH13" s="16"/>
      <c r="AI13" s="11" t="s">
        <v>17</v>
      </c>
      <c r="AJ13" s="21" t="s">
        <v>21</v>
      </c>
      <c r="AK13" s="21" t="s">
        <v>20</v>
      </c>
      <c r="AL13" s="11" t="s">
        <v>17</v>
      </c>
      <c r="AM13" s="21" t="s">
        <v>21</v>
      </c>
      <c r="AN13" s="22" t="s">
        <v>20</v>
      </c>
      <c r="AO13" s="11" t="s">
        <v>17</v>
      </c>
      <c r="AP13" s="73" t="s">
        <v>21</v>
      </c>
      <c r="AQ13" s="22" t="s">
        <v>20</v>
      </c>
      <c r="AR13" s="74" t="s">
        <v>17</v>
      </c>
      <c r="AS13" s="21" t="s">
        <v>21</v>
      </c>
      <c r="AT13" s="75" t="s">
        <v>20</v>
      </c>
      <c r="AU13" s="11" t="s">
        <v>17</v>
      </c>
      <c r="AV13" s="73" t="s">
        <v>21</v>
      </c>
      <c r="AW13" s="22" t="s">
        <v>20</v>
      </c>
      <c r="AX13" s="74" t="s">
        <v>17</v>
      </c>
      <c r="AY13" s="21" t="s">
        <v>21</v>
      </c>
      <c r="AZ13" s="75" t="s">
        <v>20</v>
      </c>
      <c r="BA13" s="94"/>
      <c r="BB13" s="175"/>
      <c r="BC13" s="175"/>
      <c r="BD13" s="94"/>
      <c r="BE13" s="94"/>
      <c r="BG13" s="70">
        <v>45782.625</v>
      </c>
      <c r="BH13" s="53">
        <v>78.510000000000005</v>
      </c>
      <c r="BI13" s="70">
        <v>45880.625</v>
      </c>
      <c r="BJ13" s="53">
        <v>100.2109375</v>
      </c>
      <c r="BK13" s="70">
        <v>45782.625</v>
      </c>
      <c r="BL13" s="53">
        <v>106.76</v>
      </c>
      <c r="BM13" s="70">
        <v>45880.625</v>
      </c>
      <c r="BN13" s="53">
        <v>100.2109375</v>
      </c>
      <c r="BO13" s="70">
        <v>45782.625</v>
      </c>
      <c r="BP13" s="53">
        <v>102.265625</v>
      </c>
      <c r="BQ13" s="70">
        <v>45782.625</v>
      </c>
      <c r="BR13" s="53">
        <v>96.859375</v>
      </c>
      <c r="BS13" s="163" t="str">
        <f t="shared" si="6"/>
        <v/>
      </c>
      <c r="BT13" s="163" t="str">
        <f t="shared" si="7"/>
        <v/>
      </c>
      <c r="BU13" s="163">
        <v>45880.625</v>
      </c>
      <c r="BY13" s="16"/>
      <c r="BZ13" s="11" t="s">
        <v>17</v>
      </c>
      <c r="CA13" s="21" t="s">
        <v>21</v>
      </c>
      <c r="CB13" s="21" t="s">
        <v>20</v>
      </c>
      <c r="CC13" s="11" t="s">
        <v>17</v>
      </c>
      <c r="CD13" s="21" t="s">
        <v>21</v>
      </c>
      <c r="CE13" s="22" t="s">
        <v>20</v>
      </c>
      <c r="CF13" s="94"/>
      <c r="CH13" s="122">
        <v>45783.625</v>
      </c>
      <c r="CI13" s="53">
        <v>104.3732</v>
      </c>
      <c r="CJ13" s="122">
        <v>45783.625</v>
      </c>
      <c r="CK13" s="53">
        <v>64.171999999999997</v>
      </c>
      <c r="CL13" s="163">
        <f t="shared" si="0"/>
        <v>45783.625</v>
      </c>
      <c r="CM13" s="163" t="str">
        <f t="shared" si="1"/>
        <v/>
      </c>
      <c r="CN13" s="163">
        <v>45880.625</v>
      </c>
      <c r="CR13" s="16"/>
      <c r="CS13" s="11" t="s">
        <v>17</v>
      </c>
      <c r="CT13" s="21" t="s">
        <v>21</v>
      </c>
      <c r="CU13" s="21" t="s">
        <v>20</v>
      </c>
      <c r="CV13" s="11" t="s">
        <v>17</v>
      </c>
      <c r="CW13" s="21" t="s">
        <v>21</v>
      </c>
      <c r="CX13" s="22" t="s">
        <v>20</v>
      </c>
      <c r="CY13" s="94"/>
      <c r="DA13" s="122">
        <v>45785.625</v>
      </c>
      <c r="DB13" s="53">
        <v>326.08800000000002</v>
      </c>
      <c r="DC13" s="122">
        <v>45785.625</v>
      </c>
      <c r="DD13" s="53">
        <v>62.965000000000003</v>
      </c>
      <c r="DE13" s="163">
        <f t="shared" si="2"/>
        <v>45785.625</v>
      </c>
      <c r="DF13" s="163" t="str">
        <f t="shared" si="3"/>
        <v/>
      </c>
      <c r="DG13" s="163">
        <v>45880.625</v>
      </c>
      <c r="DH13" s="53"/>
      <c r="DI13" s="53"/>
      <c r="DJ13" s="53"/>
      <c r="DK13" s="53"/>
      <c r="DR13" s="127">
        <v>45866.625</v>
      </c>
      <c r="DS13" s="55">
        <f ca="1">VLOOKUP(DR13,A14:R86,18)</f>
        <v>28705.747775131837</v>
      </c>
      <c r="DT13" s="55">
        <f ca="1">VLOOKUP(DR13,AH14:BE50,24)</f>
        <v>0</v>
      </c>
      <c r="DU13" s="55">
        <f ca="1">VLOOKUP(DR13,BY14:CF50,8)</f>
        <v>0</v>
      </c>
      <c r="DV13" s="55">
        <f ca="1">VLOOKUP(DR13,CR14:CY50,8)</f>
        <v>0</v>
      </c>
      <c r="DW13" s="55"/>
      <c r="DX13" s="55"/>
      <c r="DY13" s="55"/>
      <c r="DZ13" s="55"/>
      <c r="EA13" s="55">
        <f ca="1">DW$11*DW13</f>
        <v>0</v>
      </c>
      <c r="EB13" s="55">
        <f t="shared" ref="EB13:ED28" si="10">DX$11*DX13</f>
        <v>0</v>
      </c>
      <c r="EC13" s="55">
        <f t="shared" si="10"/>
        <v>0</v>
      </c>
      <c r="ED13" s="55">
        <f t="shared" si="10"/>
        <v>0</v>
      </c>
      <c r="EE13" s="55"/>
      <c r="EF13" s="55"/>
      <c r="EG13" s="55"/>
      <c r="EH13" s="55"/>
      <c r="EL13" s="124">
        <v>45866.625</v>
      </c>
      <c r="EM13" s="137">
        <v>0</v>
      </c>
      <c r="EN13" s="137">
        <v>0</v>
      </c>
      <c r="EO13" s="137">
        <v>0</v>
      </c>
      <c r="EP13" s="137">
        <v>0</v>
      </c>
    </row>
    <row r="14" spans="1:146">
      <c r="A14" s="164">
        <v>45846.625</v>
      </c>
      <c r="B14" s="71">
        <f>VLOOKUP($A14+$I$2,T$3:U$145,2)</f>
        <v>93.9</v>
      </c>
      <c r="C14" s="45"/>
      <c r="D14" s="46"/>
      <c r="E14" s="71">
        <f>VLOOKUP($A14+$I$2,V$3:W$145,2)</f>
        <v>101.241</v>
      </c>
      <c r="F14" s="1"/>
      <c r="G14" s="5"/>
      <c r="H14" s="71">
        <f>VLOOKUP($A14+$I$2,X$3:Y$145,2)</f>
        <v>121.9</v>
      </c>
      <c r="I14" s="1"/>
      <c r="J14" s="5"/>
      <c r="K14" s="71">
        <f>VLOOKUP($A14+$I$2,Z$3:AA$145,2)</f>
        <v>99.76</v>
      </c>
      <c r="L14" s="1"/>
      <c r="M14" s="5"/>
      <c r="N14" s="77">
        <v>0</v>
      </c>
      <c r="O14" s="77"/>
      <c r="P14" s="77"/>
      <c r="Q14" s="77">
        <f>$G$5*SUM($O$14:O14)-$H$5*SUM($P$14:P14)</f>
        <v>0</v>
      </c>
      <c r="R14" s="77">
        <f>N14+Q14</f>
        <v>0</v>
      </c>
      <c r="S14" s="128"/>
      <c r="T14" s="70">
        <v>45786.625</v>
      </c>
      <c r="U14" s="53">
        <v>92.56</v>
      </c>
      <c r="V14" s="70">
        <v>45785.625</v>
      </c>
      <c r="W14" s="53">
        <v>101.69499999999999</v>
      </c>
      <c r="X14" s="118">
        <v>45789.625</v>
      </c>
      <c r="Y14" s="53">
        <v>120.3</v>
      </c>
      <c r="Z14" s="70">
        <v>45861.625</v>
      </c>
      <c r="AA14" s="53">
        <v>100.22499999999999</v>
      </c>
      <c r="AB14" s="163" t="str">
        <f t="shared" si="4"/>
        <v/>
      </c>
      <c r="AC14" s="163" t="str">
        <f t="shared" si="5"/>
        <v/>
      </c>
      <c r="AD14" s="163">
        <v>45861.625</v>
      </c>
      <c r="AH14" s="164">
        <v>45866.625</v>
      </c>
      <c r="AI14" s="44">
        <f>VLOOKUP($AH14+$J$1,BG:BH,2)</f>
        <v>80.45</v>
      </c>
      <c r="AJ14" s="45"/>
      <c r="AK14" s="45"/>
      <c r="AL14" s="44">
        <f>VLOOKUP($AH14+$J$1,BI:BJ,2)</f>
        <v>99.5703125</v>
      </c>
      <c r="AM14" s="45"/>
      <c r="AN14" s="46"/>
      <c r="AO14" s="44">
        <f>VLOOKUP($AH14+$J$1,BK:BL,2)</f>
        <v>108.77</v>
      </c>
      <c r="AP14" s="45"/>
      <c r="AQ14" s="46"/>
      <c r="AR14" s="44">
        <f>VLOOKUP($AH14+$J$1,BM:BN,2)</f>
        <v>99.5703125</v>
      </c>
      <c r="AS14" s="45"/>
      <c r="AT14" s="46"/>
      <c r="AU14" s="44">
        <f>VLOOKUP($AH14+$J$1,BO:BP,2)</f>
        <v>101.78125</v>
      </c>
      <c r="AV14" s="45"/>
      <c r="AW14" s="46"/>
      <c r="AX14" s="44">
        <f>VLOOKUP($AH14+$J$1,BQ:BR,2)</f>
        <v>94.78125</v>
      </c>
      <c r="AY14" s="45"/>
      <c r="AZ14" s="46"/>
      <c r="BA14" s="77">
        <v>0</v>
      </c>
      <c r="BB14" s="176"/>
      <c r="BC14" s="176"/>
      <c r="BD14" s="77">
        <f>$AQ$4*SUM($BB$14:BB14)-$AR$4*SUM($BC$14:BC14)</f>
        <v>0</v>
      </c>
      <c r="BE14" s="77">
        <f>BA14-BD14</f>
        <v>0</v>
      </c>
      <c r="BG14" s="70">
        <v>45783.625</v>
      </c>
      <c r="BH14" s="53">
        <v>78.45</v>
      </c>
      <c r="BI14" s="70">
        <v>45881.625</v>
      </c>
      <c r="BJ14" s="53">
        <v>100.2421875</v>
      </c>
      <c r="BK14" s="70">
        <v>45783.625</v>
      </c>
      <c r="BL14" s="53">
        <v>106.97</v>
      </c>
      <c r="BM14" s="70">
        <v>45881.625</v>
      </c>
      <c r="BN14" s="53">
        <v>100.2421875</v>
      </c>
      <c r="BO14" s="70">
        <v>45783.625</v>
      </c>
      <c r="BP14" s="53">
        <v>102.546875</v>
      </c>
      <c r="BQ14" s="70">
        <v>45783.625</v>
      </c>
      <c r="BR14" s="53">
        <v>97.15625</v>
      </c>
      <c r="BS14" s="163" t="str">
        <f t="shared" si="6"/>
        <v/>
      </c>
      <c r="BT14" s="163" t="str">
        <f t="shared" si="7"/>
        <v/>
      </c>
      <c r="BU14" s="163">
        <v>45881.625</v>
      </c>
      <c r="BY14" s="164">
        <v>45866.625</v>
      </c>
      <c r="BZ14" s="44">
        <f t="shared" ref="BZ14:BZ45" si="11">VLOOKUP(BY14+CC$4,CH:CI,2)</f>
        <v>107.57810000000001</v>
      </c>
      <c r="CA14" s="45"/>
      <c r="CB14" s="45"/>
      <c r="CC14" s="44">
        <f t="shared" ref="CC14:CC45" si="12">VLOOKUP(BY14+CC$4,CJ:CK,2)</f>
        <v>50.213999999999999</v>
      </c>
      <c r="CD14" s="45"/>
      <c r="CE14" s="46"/>
      <c r="CF14" s="77">
        <v>0</v>
      </c>
      <c r="CH14" s="122">
        <v>45784.625</v>
      </c>
      <c r="CI14" s="53">
        <v>104.47369999999999</v>
      </c>
      <c r="CJ14" s="122">
        <v>45784.625</v>
      </c>
      <c r="CK14" s="53">
        <v>63.649000000000001</v>
      </c>
      <c r="CL14" s="163">
        <f t="shared" si="0"/>
        <v>45784.625</v>
      </c>
      <c r="CM14" s="163" t="str">
        <f t="shared" si="1"/>
        <v/>
      </c>
      <c r="CN14" s="163">
        <v>45881.625</v>
      </c>
      <c r="CR14" s="164">
        <v>45866.625</v>
      </c>
      <c r="CS14" s="44">
        <f t="shared" ref="CS14:CS45" si="13">VLOOKUP(CR14+CV$4,DA:DB,2)</f>
        <v>267.17500000000001</v>
      </c>
      <c r="CT14" s="45"/>
      <c r="CU14" s="45"/>
      <c r="CV14" s="44">
        <f t="shared" ref="CV14:CV45" si="14">VLOOKUP(CR14+CV$4,DC:DD,2)</f>
        <v>52.787999999999997</v>
      </c>
      <c r="CW14" s="45"/>
      <c r="CX14" s="46"/>
      <c r="CY14" s="77">
        <v>0</v>
      </c>
      <c r="DA14" s="122">
        <v>45786.625</v>
      </c>
      <c r="DB14" s="53">
        <v>322.20999999999998</v>
      </c>
      <c r="DC14" s="122">
        <v>45786.625</v>
      </c>
      <c r="DD14" s="53">
        <v>61.750999999999998</v>
      </c>
      <c r="DE14" s="163">
        <f t="shared" si="2"/>
        <v>45786.625</v>
      </c>
      <c r="DF14" s="163" t="str">
        <f t="shared" si="3"/>
        <v/>
      </c>
      <c r="DG14" s="163">
        <v>45881.625</v>
      </c>
      <c r="DH14" s="53"/>
      <c r="DI14" s="53"/>
      <c r="DJ14" s="53"/>
      <c r="DK14" s="53"/>
      <c r="DR14" s="127">
        <v>45867.625</v>
      </c>
      <c r="DS14" s="55">
        <f ca="1">VLOOKUP(DR14,A15:R87,18)</f>
        <v>8394.3279205363942</v>
      </c>
      <c r="DT14" s="55">
        <f t="shared" ref="DT14:DT49" ca="1" si="15">VLOOKUP(DR14,AH15:BE51,24)</f>
        <v>-7609.6204208164027</v>
      </c>
      <c r="DU14" s="55">
        <f t="shared" ref="DU14:DU49" ca="1" si="16">VLOOKUP(DR14,BY15:CF51,8)</f>
        <v>-14681.250000002692</v>
      </c>
      <c r="DV14" s="55">
        <f ca="1">VLOOKUP(DR14,CR15:CY51,8)</f>
        <v>17513.766666666867</v>
      </c>
      <c r="DW14" s="55">
        <f ca="1">DS14-DS13</f>
        <v>-20311.419854595442</v>
      </c>
      <c r="DX14" s="55">
        <f ca="1">DT14-DT13</f>
        <v>-7609.6204208164027</v>
      </c>
      <c r="DY14" s="55">
        <f ca="1">DU14-DU13</f>
        <v>-14681.250000002692</v>
      </c>
      <c r="DZ14" s="55">
        <f ca="1">DV14-DV13</f>
        <v>17513.766666666867</v>
      </c>
      <c r="EA14" s="55">
        <f t="shared" ref="EA14:ED49" ca="1" si="17">DW$11*DW14</f>
        <v>-20311.419854595442</v>
      </c>
      <c r="EB14" s="55">
        <f t="shared" ca="1" si="10"/>
        <v>-7609.6204208164027</v>
      </c>
      <c r="EC14" s="55">
        <f t="shared" ca="1" si="10"/>
        <v>-14681.250000002692</v>
      </c>
      <c r="ED14" s="55">
        <f t="shared" ca="1" si="10"/>
        <v>17513.766666666867</v>
      </c>
      <c r="EE14" s="55"/>
      <c r="EF14" s="55"/>
      <c r="EG14" s="55"/>
      <c r="EH14" s="55"/>
      <c r="EL14" s="124">
        <v>45867.625</v>
      </c>
      <c r="EM14" s="137">
        <v>0</v>
      </c>
      <c r="EN14" s="137">
        <v>0</v>
      </c>
      <c r="EO14" s="137">
        <v>0</v>
      </c>
      <c r="EP14" s="137">
        <v>0</v>
      </c>
    </row>
    <row r="15" spans="1:146">
      <c r="A15" s="164">
        <f ca="1">IF(AND(ISBLANK(AD4), A14 = $AD$1),NOW(),IF(ISBLANK(AD4),"",AD4))</f>
        <v>45847.625</v>
      </c>
      <c r="B15" s="71">
        <f ca="1">IF(COUNTIF($AD$2:AD1000,A15)=1,VLOOKUP(A15,T:U,2), IF(COUNTIF($AD$2:AD1000,A15)=0,$B$10,""))</f>
        <v>94.17</v>
      </c>
      <c r="C15" s="31">
        <f ca="1">IF(ISERROR(B15-2),"",(B15/$B$14-1)*$B$5)</f>
        <v>60383.386581466468</v>
      </c>
      <c r="D15" s="32">
        <f ca="1">IF(ISERROR(B15-2),"",-1*(A15-$A$14)/360*$B$7*$B$5)</f>
        <v>-2467.5</v>
      </c>
      <c r="E15" s="71">
        <f ca="1">IF(COUNTIF($AD$2:AD1000,A15)=1,VLOOKUP(A15,V:W,2), IF(COUNTIF($AD$2:AD1000,A15)=0,$C$10,""))</f>
        <v>101.289</v>
      </c>
      <c r="F15" s="31">
        <f ca="1">IF(ISERROR(B15-2),"",(E15-$E$14)/100*$C$5)</f>
        <v>8064.0000000003056</v>
      </c>
      <c r="G15" s="32">
        <f ca="1">IF(ISERROR(B15-2),"",ROUNDUP(A15-$A$14,0)/360*$C$6*$C$5-ROUNDUP(A15-$A$14,0)/360*$C$7*$C$5*$E$14/100)</f>
        <v>-878.49733999999989</v>
      </c>
      <c r="H15" s="71">
        <f ca="1">IF(COUNTIF($AD$2:AD1000,A15)=1,VLOOKUP(A15,X:Y,2), IF(COUNTIF($AD$2:AD1000,A15)=0,$D$10,""))</f>
        <v>122</v>
      </c>
      <c r="I15" s="31">
        <f ca="1">IF(ISERROR(B15-2),"",(H15/$H$14-1)*$D$5)</f>
        <v>29630.84495488209</v>
      </c>
      <c r="J15" s="32">
        <f ca="1">IF(ISERROR(B15-2),"",-1*ROUNDUP(A15-$A$14,0)/360*$D$7*$D$5)</f>
        <v>-4244.0999999999995</v>
      </c>
      <c r="K15" s="71">
        <f ca="1">IF(COUNTIF($AD$2:AD1000,A15)=1,VLOOKUP(A15,Z:AA,2), IF(COUNTIF($AD$2:AD1000,A15)=0,$E$10,""))</f>
        <v>99.84</v>
      </c>
      <c r="L15" s="31">
        <f ca="1">IF(ISERROR(B15-2),"",(K15-$K$14)/100*$E$5)</f>
        <v>27551.999999999411</v>
      </c>
      <c r="M15" s="32">
        <f ca="1">IF(ISERROR(B15-2),"",ROUNDUP(A15-$A$14,0)/360*$E$6*$E$5-ROUNDUP(A15-$A$14,0)/360*$E$7*$E$5*$K$14/100)</f>
        <v>-1932.3212533333335</v>
      </c>
      <c r="N15" s="77">
        <f ca="1">IF(ISERROR(B15-2),"",C15+D15-F15-G15-I15-J15+L15+M15)</f>
        <v>50963.317713250151</v>
      </c>
      <c r="O15" s="77"/>
      <c r="P15" s="77"/>
      <c r="Q15" s="77">
        <f ca="1">IF(ISERROR(B15-2),"",$G$5*SUM($O$14:O15)-$H$5*SUM($P$14:P15))</f>
        <v>0</v>
      </c>
      <c r="R15" s="77">
        <f ca="1">IF(ISERROR(B15-2),"",N15+Q15)</f>
        <v>50963.317713250151</v>
      </c>
      <c r="S15" s="128"/>
      <c r="T15" s="70">
        <v>45789.625</v>
      </c>
      <c r="U15" s="53">
        <v>92.85</v>
      </c>
      <c r="V15" s="70">
        <v>45786.625</v>
      </c>
      <c r="W15" s="53">
        <v>101.578</v>
      </c>
      <c r="X15" s="118">
        <v>45790.625</v>
      </c>
      <c r="Y15" s="53">
        <v>120.31</v>
      </c>
      <c r="Z15" s="70">
        <v>45862.625</v>
      </c>
      <c r="AA15" s="53">
        <v>99.679000000000002</v>
      </c>
      <c r="AB15" s="163" t="str">
        <f t="shared" si="4"/>
        <v/>
      </c>
      <c r="AC15" s="163" t="str">
        <f t="shared" si="5"/>
        <v/>
      </c>
      <c r="AD15" s="163">
        <v>45862.625</v>
      </c>
      <c r="AH15" s="164">
        <f ca="1">IF(AND(ISBLANK(BU4), AH14 = $BU$1),NOW(),IF(ISBLANK(BU4),"",BU4))</f>
        <v>45867.625</v>
      </c>
      <c r="AI15" s="44">
        <f ca="1">IF(COUNTIF($BU$2:BU1000,AH15)=1,VLOOKUP(AH15,BG:BH,2), IF(COUNTIF($BU$2:BU1000,AH15)=0,$AI$10,""))</f>
        <v>80.5</v>
      </c>
      <c r="AJ15" s="45">
        <f ca="1">IF(ISERROR(AI15-2),"",(AI15/$AI$14-1)*$AI$5)</f>
        <v>15537.600994403045</v>
      </c>
      <c r="AK15" s="45">
        <f ca="1">IF(ISERROR(AI15-2),"",-1*ROUNDUP(AH15-$AH$14,0)/360*$AI$5*$AI$7)</f>
        <v>-2937.5</v>
      </c>
      <c r="AL15" s="44">
        <f ca="1">IF(COUNTIF($BU$2:BU1000,AH15)=1,VLOOKUP(AH15,BI:BJ,2), IF(COUNTIF($BU$2:BU1000,AH15)=0,$AJ$10,""))</f>
        <v>99.890625</v>
      </c>
      <c r="AM15" s="45">
        <f ca="1">IF(ISERROR(AI15-2),"",(AL15-$AL$14)/100*$AJ$5)</f>
        <v>44614.955357142855</v>
      </c>
      <c r="AN15" s="46">
        <f ca="1">IF(ISERROR(AI15-2),"",ROUNDUP(AH15-$AH$14,0)/360*$AJ$5*$AJ$6-ROUNDUP(AH15-$AH$14,0)/360*$AJ$5*$AJ$7*$AL$14/100)</f>
        <v>-130.31889415922615</v>
      </c>
      <c r="AO15" s="44">
        <f ca="1">IF(COUNTIF($BU$2:BU1000,AH15)=1,VLOOKUP(AH15,BK:BL,2), IF(COUNTIF($BU$2:BU1000,AH15)=0,$AK$10,""))</f>
        <v>109.49</v>
      </c>
      <c r="AP15" s="45">
        <f ca="1">IF(ISERROR(AI15-2),"",(AO15/$AO$14-1)*$AK$5)</f>
        <v>170215.00151039555</v>
      </c>
      <c r="AQ15" s="46">
        <f ca="1">IF(ISERROR(AI15-2),"",-1*ROUNDUP(AH15-$AH$14,0)/360*$AK$5*$AK$7)</f>
        <v>-3021.4285714285716</v>
      </c>
      <c r="AR15" s="44">
        <f ca="1">IF(COUNTIF($BU$2:BU1000,AH15)=1,VLOOKUP(AH15,BM:BN,2), IF(COUNTIF($BU$2:BU1000,AH15)=0,$AL$10,""))</f>
        <v>99.890625</v>
      </c>
      <c r="AS15" s="45">
        <f ca="1">IF(ISERROR(AI15-2),"",(AR15-$AR$14)/100*$AL$5)</f>
        <v>38895.089285714283</v>
      </c>
      <c r="AT15" s="46">
        <f ca="1">IF(ISERROR(AI15-2),"",ROUNDUP(AH15-$AH$14,0)/360*$AL$5*$AL$6-ROUNDUP(AH15-$AH$14,0)/360*$AL$5*$AL$7*$AR$14/100)</f>
        <v>-113.61134362599182</v>
      </c>
      <c r="AU15" s="44">
        <f ca="1">IF(COUNTIF($BU$2:BU1000,AH15)=1,VLOOKUP(AH15,BO:BP,2), IF(COUNTIF($BU$2:BU1000,AH15)=0,$AM$10,""))</f>
        <v>102.484375</v>
      </c>
      <c r="AV15" s="45">
        <f ca="1">IF(ISERROR(AI15-2),"",(AU15-$AU$14)/100*$AM$5)</f>
        <v>37667.410714285717</v>
      </c>
      <c r="AW15" s="46">
        <f ca="1">IF(ISERROR(AI15-2),"",ROUNDUP(AH15-$AH$14,0)/360*$AM$5*$AM$6-ROUNDUP(AH15-$AH$14,0)/360*$AM$5*$AM$7*$AU$14/100)</f>
        <v>47.567429315476261</v>
      </c>
      <c r="AX15" s="44">
        <f ca="1">IF(COUNTIF($BU$2:BU1000,AH15)=1,VLOOKUP(AH15,BQ:BR,2), IF(COUNTIF($BU$2:BU1000,AH15)=0,$AN$10,""))</f>
        <v>96.3125</v>
      </c>
      <c r="AY15" s="45">
        <f ca="1">IF(ISERROR(AI15-2),"",(AX15-$AX$14)/100*$AN$5)</f>
        <v>114843.75</v>
      </c>
      <c r="AZ15" s="46">
        <f ca="1">IF(ISERROR(AI15-2),"",ROUNDUP(AH15-$AH$14,0)/360*$AN$5*$AN$6-ROUNDUP(AH15-$AH$14,0)/360*$AN$5*$AN$7*$AX$14/100)</f>
        <v>128.28190104166674</v>
      </c>
      <c r="BA15" s="77">
        <f ca="1">IF(ISERROR(AI15-2),"",AJ15+AK15-AM15-AN15-AP15-AQ15+AS15+AT15+AV15+AW15+AY15+AZ15)</f>
        <v>-7609.6204208164027</v>
      </c>
      <c r="BB15" s="176"/>
      <c r="BC15" s="176"/>
      <c r="BD15" s="77">
        <f ca="1">IF(ISERROR(AI15-2),"",$AQ$4*SUM($BB$14:BB15)-$AR$4*SUM($BC$14:BC15))</f>
        <v>0</v>
      </c>
      <c r="BE15" s="77">
        <f ca="1">IF(ISERROR(AI15-2),"",BA15-BD15)</f>
        <v>-7609.6204208164027</v>
      </c>
      <c r="BG15" s="70">
        <v>45784.625</v>
      </c>
      <c r="BH15" s="53">
        <v>78.52</v>
      </c>
      <c r="BI15" s="70">
        <v>45882.625</v>
      </c>
      <c r="BJ15" s="53">
        <v>100.4921875</v>
      </c>
      <c r="BK15" s="70">
        <v>45784.625</v>
      </c>
      <c r="BL15" s="53">
        <v>107.19</v>
      </c>
      <c r="BM15" s="70">
        <v>45882.625</v>
      </c>
      <c r="BN15" s="53">
        <v>100.4921875</v>
      </c>
      <c r="BO15" s="70">
        <v>45784.625</v>
      </c>
      <c r="BP15" s="53">
        <v>102.828125</v>
      </c>
      <c r="BQ15" s="70">
        <v>45784.625</v>
      </c>
      <c r="BR15" s="53">
        <v>97.53125</v>
      </c>
      <c r="BS15" s="163" t="str">
        <f t="shared" si="6"/>
        <v/>
      </c>
      <c r="BT15" s="163" t="str">
        <f t="shared" si="7"/>
        <v/>
      </c>
      <c r="BU15" s="163">
        <v>45882.625</v>
      </c>
      <c r="BY15" s="164">
        <f ca="1">IF(AND(ISBLANK(CN4), BY14 = $CN$1),NOW(),IF(ISBLANK(CN4),"",CN4))</f>
        <v>45867.625</v>
      </c>
      <c r="BZ15" s="44">
        <f ca="1">IF(COUNTIF($CN$2:CN1000,BY15)=1,VLOOKUP(BY15,CH:CI,2), IF(COUNTIF($CN$2:CN1000,BY15)=0,$BZ$10,""))</f>
        <v>107.3954</v>
      </c>
      <c r="CA15" s="45">
        <f ca="1">IF(ISERROR(BZ15-2),"",(BZ15-$BZ$14)/100*$BZ$5)</f>
        <v>-45675.000000002801</v>
      </c>
      <c r="CB15" s="45">
        <f ca="1">IF(ISERROR(BZ15-2),"",ROUNDUP(BY15-BY$14,0)/360*$BZ$5*$BZ$6)</f>
        <v>3472.2222222222226</v>
      </c>
      <c r="CC15" s="44">
        <f ca="1">IF(COUNTIF($CN$2:CN1000,BY15)=1,VLOOKUP(BY15,CJ:CK,2), IF(COUNTIF($CN$2:CN1000,BY15)=0,$CA$10,""))</f>
        <v>50.765000000000001</v>
      </c>
      <c r="CD15" s="45">
        <f ca="1">IF(ISERROR(BZ15-2),"",-1*(CC15-$CC$14)*10^-4*$CA$8*$CA$5)</f>
        <v>-30993.750000000106</v>
      </c>
      <c r="CE15" s="46">
        <f ca="1">IF(ISERROR(BZ15-2),"",ROUNDUP(BY15-BY$14,0)/360*$CA$5*$CA$6)</f>
        <v>3472.2222222222226</v>
      </c>
      <c r="CF15" s="44">
        <f ca="1">IF(ISERROR(BZ15-2),"",CA15+CB15-CD15-CE15)</f>
        <v>-14681.250000002692</v>
      </c>
      <c r="CH15" s="122">
        <v>45785.625</v>
      </c>
      <c r="CI15" s="53">
        <v>104.7473</v>
      </c>
      <c r="CJ15" s="122">
        <v>45785.625</v>
      </c>
      <c r="CK15" s="53">
        <v>61.73</v>
      </c>
      <c r="CL15" s="163">
        <f t="shared" si="0"/>
        <v>45785.625</v>
      </c>
      <c r="CM15" s="163" t="str">
        <f t="shared" si="1"/>
        <v/>
      </c>
      <c r="CN15" s="163">
        <v>45882.625</v>
      </c>
      <c r="CR15" s="164">
        <f ca="1">IF(AND(ISBLANK(DG4), CR14 = $DG$1),NOW(),IF(ISBLANK(DG4),"",DG4))</f>
        <v>45867.625</v>
      </c>
      <c r="CS15" s="44">
        <f ca="1">IF(COUNTIF($DG$2:DG1000,CR15)=1,VLOOKUP(CR15,DA:DB,2), IF(COUNTIF($DG$2:DG1000,CR15)=0,$CS$10,""))</f>
        <v>264.13499999999999</v>
      </c>
      <c r="CT15" s="45">
        <f ca="1">IF(ISERROR(CS15-2),"",-1*(CS15-$CS$14)*$CS$8*10^-4*$CS$5)</f>
        <v>28089.600000000195</v>
      </c>
      <c r="CU15" s="45">
        <f ca="1">IF(ISERROR(CS15-2),"",ROUNDUP(CR15-CR$14,0)/360*$CS$5*$CS$6)</f>
        <v>2916.666666666667</v>
      </c>
      <c r="CV15" s="44">
        <f ca="1">IF(COUNTIF($DG$2:DG1000,CR15)=1,VLOOKUP(CR15,DC:DD,2), IF(COUNTIF($DG$2:DG1000,CR15)=0,$CT$10,""))</f>
        <v>52.537999999999997</v>
      </c>
      <c r="CW15" s="45">
        <f ca="1">IF(ISERROR(CS15-2),"",-1*(CV15-$CV$14)*10^-4*$CT$8*$CT$5)</f>
        <v>10867.499999999998</v>
      </c>
      <c r="CX15" s="46">
        <f ca="1">IF(ISERROR(CS15-2),"",ROUNDUP(CR15-CR$14,0)/360*$CT$5*$CT$6)</f>
        <v>2625</v>
      </c>
      <c r="CY15" s="44">
        <f ca="1">IF(ISERROR(CS15-2),"",CT15+CU15-CW15-CX15)</f>
        <v>17513.766666666867</v>
      </c>
      <c r="DA15" s="122">
        <v>45789.625</v>
      </c>
      <c r="DB15" s="53">
        <v>307.27499999999998</v>
      </c>
      <c r="DC15" s="122">
        <v>45789.625</v>
      </c>
      <c r="DD15" s="53">
        <v>58.206000000000003</v>
      </c>
      <c r="DE15" s="163">
        <f t="shared" si="2"/>
        <v>45789.625</v>
      </c>
      <c r="DF15" s="163" t="str">
        <f t="shared" si="3"/>
        <v/>
      </c>
      <c r="DG15" s="163">
        <v>45882.625</v>
      </c>
      <c r="DH15" s="53"/>
      <c r="DI15" s="53"/>
      <c r="DJ15" s="53"/>
      <c r="DK15" s="53"/>
      <c r="DR15" s="127">
        <v>45868.625</v>
      </c>
      <c r="DS15" s="55">
        <f ca="1">VLOOKUP(DR15,A16:R88,18)</f>
        <v>31307.47690805397</v>
      </c>
      <c r="DT15" s="55">
        <f t="shared" ca="1" si="15"/>
        <v>-19929.419949705985</v>
      </c>
      <c r="DU15" s="55">
        <f t="shared" ca="1" si="16"/>
        <v>-33037.500000002365</v>
      </c>
      <c r="DV15" s="55">
        <f t="shared" ref="DV14:DV49" ca="1" si="18">VLOOKUP(DR15,CR16:CY52,8)</f>
        <v>13003.573333333428</v>
      </c>
      <c r="DW15" s="55">
        <f t="shared" ref="DW15:DZ49" ca="1" si="19">DS15-DS14</f>
        <v>22913.148987517576</v>
      </c>
      <c r="DX15" s="55">
        <f t="shared" ca="1" si="19"/>
        <v>-12319.799528889584</v>
      </c>
      <c r="DY15" s="55">
        <f t="shared" ca="1" si="19"/>
        <v>-18356.249999999673</v>
      </c>
      <c r="DZ15" s="55">
        <f t="shared" ca="1" si="19"/>
        <v>-4510.1933333334382</v>
      </c>
      <c r="EA15" s="55">
        <f t="shared" ca="1" si="17"/>
        <v>22913.148987517576</v>
      </c>
      <c r="EB15" s="55">
        <f t="shared" ca="1" si="10"/>
        <v>-12319.799528889584</v>
      </c>
      <c r="EC15" s="55">
        <f t="shared" ca="1" si="10"/>
        <v>-18356.249999999673</v>
      </c>
      <c r="ED15" s="55">
        <f t="shared" ca="1" si="10"/>
        <v>-4510.1933333334382</v>
      </c>
      <c r="EE15" s="55">
        <f ca="1">SUM(EA$15:EA15)</f>
        <v>22913.148987517576</v>
      </c>
      <c r="EF15" s="55">
        <f ca="1">SUM(EB$15:EB15)</f>
        <v>-12319.799528889584</v>
      </c>
      <c r="EG15" s="55">
        <f ca="1">SUM(EC$15:EC15)</f>
        <v>-18356.249999999673</v>
      </c>
      <c r="EH15" s="55">
        <f ca="1">SUM(ED$15:ED15)</f>
        <v>-4510.1933333334382</v>
      </c>
      <c r="EL15" s="124">
        <v>45868.625</v>
      </c>
      <c r="EM15" s="137">
        <f t="shared" ref="EM15:EM46" ca="1" si="20">VLOOKUP(EL15,DR:EE,14)</f>
        <v>22913.148987517576</v>
      </c>
      <c r="EN15" s="137">
        <f t="shared" ref="EN15:EN46" ca="1" si="21">VLOOKUP(EL15,DR:EF,15)</f>
        <v>-12319.799528889584</v>
      </c>
      <c r="EO15" s="137">
        <f t="shared" ref="EO15:EO46" ca="1" si="22">VLOOKUP(EL15,DR:EH,17)</f>
        <v>-4510.1933333334382</v>
      </c>
      <c r="EP15" s="137">
        <f t="shared" ref="EP15:EP46" ca="1" si="23">VLOOKUP(EL15,DR:EG,16)</f>
        <v>-18356.249999999673</v>
      </c>
    </row>
    <row r="16" spans="1:146">
      <c r="A16" s="164">
        <f ca="1">IF(AND(ISBLANK(AD5), A15 = $AD$1),NOW(),IF(ISBLANK(AD5),"",AD5))</f>
        <v>45848.625</v>
      </c>
      <c r="B16" s="71">
        <f ca="1">IF(COUNTIF($AD$2:AD1001,A16)=1,VLOOKUP(A16,T:U,2), IF(COUNTIF($AD$2:AD1001,A16)=0,$B$10,""))</f>
        <v>94.22</v>
      </c>
      <c r="C16" s="31">
        <f t="shared" ref="C16:C79" ca="1" si="24">IF(ISERROR(B16-2),"",(B16/$B$14-1)*$B$5)</f>
        <v>71565.495207667424</v>
      </c>
      <c r="D16" s="32">
        <f t="shared" ref="D16:D79" ca="1" si="25">IF(ISERROR(B16-2),"",-1*(A16-$A$14)/360*$B$7*$B$5)</f>
        <v>-4935</v>
      </c>
      <c r="E16" s="71">
        <f ca="1">IF(COUNTIF($AD$2:AD1001,A16)=1,VLOOKUP(A16,V:W,2), IF(COUNTIF($AD$2:AD1001,A16)=0,$C$10,""))</f>
        <v>101.181</v>
      </c>
      <c r="F16" s="31">
        <f t="shared" ref="F16:F79" ca="1" si="26">IF(ISERROR(B16-2),"",(E16-$E$14)/100*$C$5)</f>
        <v>-10080.000000000382</v>
      </c>
      <c r="G16" s="32">
        <f t="shared" ref="G16:G79" ca="1" si="27">IF(ISERROR(B16-2),"",ROUNDUP(A16-$A$14,0)/360*$C$6*$C$5-ROUNDUP(A16-$A$14,0)/360*$C$7*$C$5*$E$14/100)</f>
        <v>-1756.9946799999998</v>
      </c>
      <c r="H16" s="71">
        <f ca="1">IF(COUNTIF($AD$2:AD1001,A16)=1,VLOOKUP(A16,X:Y,2), IF(COUNTIF($AD$2:AD1001,A16)=0,$D$10,""))</f>
        <v>121.86</v>
      </c>
      <c r="I16" s="31">
        <f t="shared" ref="I16:I79" ca="1" si="28">IF(ISERROR(B16-2),"",(H16/$H$14-1)*$D$5)</f>
        <v>-11852.337981953639</v>
      </c>
      <c r="J16" s="32">
        <f t="shared" ref="J16:J79" ca="1" si="29">IF(ISERROR(B16-2),"",-1*ROUNDUP(A16-$A$14,0)/360*$D$7*$D$5)</f>
        <v>-8488.1999999999989</v>
      </c>
      <c r="K16" s="71">
        <f ca="1">IF(COUNTIF($AD$2:AD1001,A16)=1,VLOOKUP(A16,Z:AA,2), IF(COUNTIF($AD$2:AD1001,A16)=0,$E$10,""))</f>
        <v>99.671999999999997</v>
      </c>
      <c r="L16" s="31">
        <f t="shared" ref="L16:L79" ca="1" si="30">IF(ISERROR(B16-2),"",(K16-$K$14)/100*$E$5)</f>
        <v>-30307.20000000278</v>
      </c>
      <c r="M16" s="32">
        <f t="shared" ref="M16:M79" ca="1" si="31">IF(ISERROR(B16-2),"",ROUNDUP(A16-$A$14,0)/360*$E$6*$E$5-ROUNDUP(A16-$A$14,0)/360*$E$7*$E$5*$K$14/100)</f>
        <v>-3864.642506666667</v>
      </c>
      <c r="N16" s="77">
        <f t="shared" ref="N16:N79" ca="1" si="32">IF(ISERROR(B16-2),"",C16+D16-F16-G16-I16-J16+L16+M16)</f>
        <v>64636.18536295199</v>
      </c>
      <c r="O16" s="77"/>
      <c r="P16" s="77"/>
      <c r="Q16" s="77">
        <f ca="1">IF(ISERROR(B16-2),"",$G$5*SUM($O$14:O16)-$H$5*SUM($P$14:P16))</f>
        <v>0</v>
      </c>
      <c r="R16" s="77">
        <f t="shared" ref="R16:R79" ca="1" si="33">IF(ISERROR(B16-2),"",N16+Q16)</f>
        <v>64636.18536295199</v>
      </c>
      <c r="S16" s="128"/>
      <c r="T16" s="70">
        <v>45790.625</v>
      </c>
      <c r="U16" s="53">
        <v>93.02</v>
      </c>
      <c r="V16" s="70">
        <v>45789.625</v>
      </c>
      <c r="W16" s="53">
        <v>101.15600000000001</v>
      </c>
      <c r="X16" s="118">
        <v>45791.625</v>
      </c>
      <c r="Y16" s="53">
        <v>120.27</v>
      </c>
      <c r="Z16" s="70">
        <v>45863.625</v>
      </c>
      <c r="AA16" s="53">
        <v>99.524000000000001</v>
      </c>
      <c r="AB16" s="163" t="str">
        <f t="shared" si="4"/>
        <v/>
      </c>
      <c r="AC16" s="163" t="str">
        <f t="shared" si="5"/>
        <v/>
      </c>
      <c r="AD16" s="163">
        <v>45863.625</v>
      </c>
      <c r="AH16" s="164">
        <f t="shared" ref="AH16:AH79" ca="1" si="34">IF(AND(ISBLANK(BU5), AH15 = $BU$1),NOW(),IF(ISBLANK(BU5),"",BU5))</f>
        <v>45868.625</v>
      </c>
      <c r="AI16" s="44">
        <f ca="1">IF(COUNTIF($BU$2:BU1001,AH16)=1,VLOOKUP(AH16,BG:BH,2), IF(COUNTIF($BU$2:BU1001,AH16)=0,$AI$10,""))</f>
        <v>80.33</v>
      </c>
      <c r="AJ16" s="45">
        <f t="shared" ref="AJ16:AJ79" ca="1" si="35">IF(ISERROR(AI16-2),"",(AI16/$AI$14-1)*$AI$5)</f>
        <v>-37290.242386575635</v>
      </c>
      <c r="AK16" s="45">
        <f t="shared" ref="AK16:AK79" ca="1" si="36">IF(ISERROR(AI16-2),"",-1*ROUNDUP(AH16-$AH$14,0)/360*$AI$5*$AI$7)</f>
        <v>-5875</v>
      </c>
      <c r="AL16" s="44">
        <f ca="1">IF(COUNTIF($BU$2:BU1001,AH16)=1,VLOOKUP(AH16,BI:BJ,2), IF(COUNTIF($BU$2:BU1001,AH16)=0,$AJ$10,""))</f>
        <v>99.625</v>
      </c>
      <c r="AM16" s="45">
        <f t="shared" ref="AM16:AM79" ca="1" si="37">IF(ISERROR(AI16-2),"",(AL16-$AL$14)/100*$AJ$5)</f>
        <v>7617.1875000000009</v>
      </c>
      <c r="AN16" s="46">
        <f t="shared" ref="AN16:AN79" ca="1" si="38">IF(ISERROR(AI16-2),"",ROUNDUP(AH16-$AH$14,0)/360*$AJ$5*$AJ$6-ROUNDUP(AH16-$AH$14,0)/360*$AJ$5*$AJ$7*$AL$14/100)</f>
        <v>-260.63778831845229</v>
      </c>
      <c r="AO16" s="44">
        <f ca="1">IF(COUNTIF($BU$2:BU1001,AH16)=1,VLOOKUP(AH16,BK:BL,2), IF(COUNTIF($BU$2:BU1001,AH16)=0,$AK$10,""))</f>
        <v>109.08</v>
      </c>
      <c r="AP16" s="45">
        <f t="shared" ref="AP16:AP79" ca="1" si="39">IF(ISERROR(AI16-2),"",(AO16/$AO$14-1)*$AK$5)</f>
        <v>73287.014539196811</v>
      </c>
      <c r="AQ16" s="46">
        <f t="shared" ref="AQ16:AQ79" ca="1" si="40">IF(ISERROR(AI16-2),"",-1*ROUNDUP(AH16-$AH$14,0)/360*$AK$5*$AK$7)</f>
        <v>-6042.8571428571431</v>
      </c>
      <c r="AR16" s="44">
        <f ca="1">IF(COUNTIF($BU$2:BU1001,AH16)=1,VLOOKUP(AH16,BM:BN,2), IF(COUNTIF($BU$2:BU1001,AH16)=0,$AL$10,""))</f>
        <v>99.625</v>
      </c>
      <c r="AS16" s="45">
        <f t="shared" ref="AS16:AS79" ca="1" si="41">IF(ISERROR(AI16-2),"",(AR16-$AR$14)/100*$AL$5)</f>
        <v>6640.6250000000009</v>
      </c>
      <c r="AT16" s="46">
        <f t="shared" ref="AT16:AT79" ca="1" si="42">IF(ISERROR(AI16-2),"",ROUNDUP(AH16-$AH$14,0)/360*$AL$5*$AL$6-ROUNDUP(AH16-$AH$14,0)/360*$AL$5*$AL$7*$AR$14/100)</f>
        <v>-227.22268725198364</v>
      </c>
      <c r="AU16" s="44">
        <f ca="1">IF(COUNTIF($BU$2:BU1001,AH16)=1,VLOOKUP(AH16,BO:BP,2), IF(COUNTIF($BU$2:BU1001,AH16)=0,$AM$10,""))</f>
        <v>102.125</v>
      </c>
      <c r="AV16" s="45">
        <f t="shared" ref="AV16:AV79" ca="1" si="43">IF(ISERROR(AI16-2),"",(AU16-$AU$14)/100*$AM$5)</f>
        <v>18415.178571428572</v>
      </c>
      <c r="AW16" s="46">
        <f t="shared" ref="AW16:AW79" ca="1" si="44">IF(ISERROR(AI16-2),"",ROUNDUP(AH16-$AH$14,0)/360*$AM$5*$AM$6-ROUNDUP(AH16-$AH$14,0)/360*$AM$5*$AM$7*$AU$14/100)</f>
        <v>95.134858630952522</v>
      </c>
      <c r="AX16" s="44">
        <f ca="1">IF(COUNTIF($BU$2:BU1001,AH16)=1,VLOOKUP(AH16,BQ:BR,2), IF(COUNTIF($BU$2:BU1001,AH16)=0,$AN$10,""))</f>
        <v>95.75</v>
      </c>
      <c r="AY16" s="45">
        <f t="shared" ref="AY16:AY79" ca="1" si="45">IF(ISERROR(AI16-2),"",(AX16-$AX$14)/100*$AN$5)</f>
        <v>72656.25</v>
      </c>
      <c r="AZ16" s="46">
        <f t="shared" ref="AZ16:AZ79" ca="1" si="46">IF(ISERROR(AI16-2),"",ROUNDUP(AH16-$AH$14,0)/360*$AN$5*$AN$6-ROUNDUP(AH16-$AH$14,0)/360*$AN$5*$AN$7*$AX$14/100)</f>
        <v>256.56380208333348</v>
      </c>
      <c r="BA16" s="77">
        <f t="shared" ref="BA16:BA79" ca="1" si="47">IF(ISERROR(AI16-2),"",AJ16+AK16-AM16-AN16-AP16-AQ16+AS16+AT16+AV16+AW16+AY16+AZ16)</f>
        <v>-19929.419949705985</v>
      </c>
      <c r="BB16" s="176"/>
      <c r="BC16" s="176"/>
      <c r="BD16" s="77">
        <f ca="1">IF(ISERROR(AI16-2),"",$AQ$4*SUM($BB$14:BB16)-$AR$4*SUM($BC$14:BC16))</f>
        <v>0</v>
      </c>
      <c r="BE16" s="77">
        <f t="shared" ref="BE16:BE79" ca="1" si="48">IF(ISERROR(AI16-2),"",BA16-BD16)</f>
        <v>-19929.419949705985</v>
      </c>
      <c r="BG16" s="70">
        <v>45785.625</v>
      </c>
      <c r="BH16" s="53">
        <v>78.5</v>
      </c>
      <c r="BI16" s="70">
        <v>45883.625</v>
      </c>
      <c r="BJ16" s="53">
        <v>100.2734375</v>
      </c>
      <c r="BK16" s="70">
        <v>45785.625</v>
      </c>
      <c r="BL16" s="53">
        <v>106.65</v>
      </c>
      <c r="BM16" s="70">
        <v>45883.625</v>
      </c>
      <c r="BN16" s="53">
        <v>100.2734375</v>
      </c>
      <c r="BO16" s="70">
        <v>45785.625</v>
      </c>
      <c r="BP16" s="53">
        <v>101.96875</v>
      </c>
      <c r="BQ16" s="70">
        <v>45785.625</v>
      </c>
      <c r="BR16" s="53">
        <v>96.46875</v>
      </c>
      <c r="BS16" s="163" t="str">
        <f t="shared" si="6"/>
        <v/>
      </c>
      <c r="BT16" s="163" t="str">
        <f t="shared" si="7"/>
        <v/>
      </c>
      <c r="BU16" s="163">
        <v>45883.625</v>
      </c>
      <c r="BY16" s="164">
        <f t="shared" ref="BY16:BY79" ca="1" si="49">IF(AND(ISBLANK(CN5), BY15 = $CN$1),NOW(),IF(ISBLANK(CN5),"",CN5))</f>
        <v>45868.625</v>
      </c>
      <c r="BZ16" s="44">
        <f ca="1">IF(COUNTIF($CN$2:CN1001,BY16)=1,VLOOKUP(BY16,CH:CI,2), IF(COUNTIF($CN$2:CN1001,BY16)=0,$BZ$10,""))</f>
        <v>107.27</v>
      </c>
      <c r="CA16" s="45">
        <f t="shared" ref="CA16:CA79" ca="1" si="50">IF(ISERROR(BZ16-2),"",(BZ16-$BZ$14)/100*$BZ$5)</f>
        <v>-77025.000000002576</v>
      </c>
      <c r="CB16" s="45">
        <f t="shared" ref="CB16:CB79" ca="1" si="51">IF(ISERROR(BZ16-2),"",ROUNDUP(BY16-BY$14,0)/360*$BZ$5*$BZ$6)</f>
        <v>6944.4444444444453</v>
      </c>
      <c r="CC16" s="44">
        <f ca="1">IF(COUNTIF($CN$2:CN1001,BY16)=1,VLOOKUP(BY16,CJ:CK,2), IF(COUNTIF($CN$2:CN1001,BY16)=0,$CA$10,""))</f>
        <v>50.996000000000002</v>
      </c>
      <c r="CD16" s="45">
        <f t="shared" ref="CD16:CD79" ca="1" si="52">IF(ISERROR(BZ16-2),"",-1*(CC16-$CC$14)*10^-4*$CA$8*$CA$5)</f>
        <v>-43987.500000000204</v>
      </c>
      <c r="CE16" s="46">
        <f t="shared" ref="CE16:CE79" ca="1" si="53">IF(ISERROR(BZ16-2),"",ROUNDUP(BY16-BY$14,0)/360*$CA$5*$CA$6)</f>
        <v>6944.4444444444453</v>
      </c>
      <c r="CF16" s="44">
        <f t="shared" ref="CF16:CF79" ca="1" si="54">IF(ISERROR(BZ16-2),"",CA16+CB16-CD16-CE16)</f>
        <v>-33037.500000002365</v>
      </c>
      <c r="CH16" s="122">
        <v>45786.625</v>
      </c>
      <c r="CI16" s="53">
        <v>104.7522</v>
      </c>
      <c r="CJ16" s="122">
        <v>45786.625</v>
      </c>
      <c r="CK16" s="53">
        <v>61.521999999999998</v>
      </c>
      <c r="CL16" s="163">
        <f t="shared" si="0"/>
        <v>45786.625</v>
      </c>
      <c r="CM16" s="163" t="str">
        <f t="shared" si="1"/>
        <v/>
      </c>
      <c r="CN16" s="163">
        <v>45883.625</v>
      </c>
      <c r="CR16" s="164">
        <f t="shared" ref="CR16:CR79" ca="1" si="55">IF(AND(ISBLANK(DG5), CR15 = $DG$1),NOW(),IF(ISBLANK(DG5),"",DG5))</f>
        <v>45868.625</v>
      </c>
      <c r="CS16" s="44">
        <f ca="1">IF(COUNTIF($DG$2:DG1001,CR16)=1,VLOOKUP(CR16,DA:DB,2), IF(COUNTIF($DG$2:DG1001,CR16)=0,$CS$10,""))</f>
        <v>265.81200000000001</v>
      </c>
      <c r="CT16" s="45">
        <f t="shared" ref="CT16:CT79" ca="1" si="56">IF(ISERROR(CS16-2),"",-1*(CS16-$CS$14)*$CS$8*10^-4*$CS$5)</f>
        <v>12594.119999999997</v>
      </c>
      <c r="CU16" s="45">
        <f t="shared" ref="CU16:CU79" ca="1" si="57">IF(ISERROR(CS16-2),"",ROUNDUP(CR16-CR$14,0)/360*$CS$5*$CS$6)</f>
        <v>5833.3333333333339</v>
      </c>
      <c r="CV16" s="44">
        <f ca="1">IF(COUNTIF($DG$2:DG1001,CR16)=1,VLOOKUP(CR16,DC:DD,2), IF(COUNTIF($DG$2:DG1001,CR16)=0,$CT$10,""))</f>
        <v>52.783999999999999</v>
      </c>
      <c r="CW16" s="45">
        <f t="shared" ref="CW16:CW79" ca="1" si="58">IF(ISERROR(CS16-2),"",-1*(CV16-$CV$14)*10^-4*$CT$8*$CT$5)</f>
        <v>173.87999999990362</v>
      </c>
      <c r="CX16" s="46">
        <f t="shared" ref="CX16:CX79" ca="1" si="59">IF(ISERROR(CS16-2),"",ROUNDUP(CR16-CR$14,0)/360*$CT$5*$CT$6)</f>
        <v>5250</v>
      </c>
      <c r="CY16" s="44">
        <f t="shared" ref="CY16:CY79" ca="1" si="60">IF(ISERROR(CS16-2),"",CT16+CU16-CW16-CX16)</f>
        <v>13003.573333333428</v>
      </c>
      <c r="DA16" s="122">
        <v>45790.625</v>
      </c>
      <c r="DB16" s="53">
        <v>296.28399999999999</v>
      </c>
      <c r="DC16" s="122">
        <v>45790.625</v>
      </c>
      <c r="DD16" s="53">
        <v>55.77</v>
      </c>
      <c r="DE16" s="163">
        <f t="shared" si="2"/>
        <v>45790.625</v>
      </c>
      <c r="DF16" s="163" t="str">
        <f t="shared" si="3"/>
        <v/>
      </c>
      <c r="DG16" s="163">
        <v>45883.625</v>
      </c>
      <c r="DH16" s="53"/>
      <c r="DI16" s="53"/>
      <c r="DJ16" s="53"/>
      <c r="DK16" s="53"/>
      <c r="DR16" s="127">
        <v>45869.625</v>
      </c>
      <c r="DS16" s="55">
        <f ca="1">VLOOKUP(DR16,A17:R89,18)</f>
        <v>13495.965341561823</v>
      </c>
      <c r="DT16" s="55">
        <f t="shared" ca="1" si="15"/>
        <v>-2279.053804014271</v>
      </c>
      <c r="DU16" s="55">
        <f t="shared" ca="1" si="16"/>
        <v>-36043.750000002503</v>
      </c>
      <c r="DV16" s="55">
        <f t="shared" ca="1" si="18"/>
        <v>27878.060000000361</v>
      </c>
      <c r="DW16" s="55">
        <f t="shared" ca="1" si="19"/>
        <v>-17811.511566492147</v>
      </c>
      <c r="DX16" s="55">
        <f t="shared" ca="1" si="19"/>
        <v>17650.366145691714</v>
      </c>
      <c r="DY16" s="55">
        <f t="shared" ca="1" si="19"/>
        <v>-3006.2500000001382</v>
      </c>
      <c r="DZ16" s="55">
        <f t="shared" ca="1" si="19"/>
        <v>14874.486666666933</v>
      </c>
      <c r="EA16" s="55">
        <f t="shared" ca="1" si="17"/>
        <v>-17811.511566492147</v>
      </c>
      <c r="EB16" s="55">
        <f t="shared" ca="1" si="10"/>
        <v>17650.366145691714</v>
      </c>
      <c r="EC16" s="55">
        <f t="shared" ca="1" si="10"/>
        <v>-3006.2500000001382</v>
      </c>
      <c r="ED16" s="55">
        <f t="shared" ca="1" si="10"/>
        <v>14874.486666666933</v>
      </c>
      <c r="EE16" s="55">
        <f ca="1">SUM(EA$15:EA16)</f>
        <v>5101.6374210254289</v>
      </c>
      <c r="EF16" s="55">
        <f ca="1">SUM(EB$15:EB16)</f>
        <v>5330.5666168021307</v>
      </c>
      <c r="EG16" s="55">
        <f ca="1">SUM(EC$15:EC16)</f>
        <v>-21362.499999999811</v>
      </c>
      <c r="EH16" s="55">
        <f ca="1">SUM(ED$15:ED16)</f>
        <v>10364.293333333495</v>
      </c>
      <c r="EL16" s="124">
        <v>45869.625</v>
      </c>
      <c r="EM16" s="137">
        <f t="shared" ca="1" si="20"/>
        <v>5101.6374210254289</v>
      </c>
      <c r="EN16" s="137">
        <f t="shared" ca="1" si="21"/>
        <v>5330.5666168021307</v>
      </c>
      <c r="EO16" s="137">
        <f t="shared" ca="1" si="22"/>
        <v>10364.293333333495</v>
      </c>
      <c r="EP16" s="137">
        <f t="shared" ca="1" si="23"/>
        <v>-21362.499999999811</v>
      </c>
    </row>
    <row r="17" spans="1:146">
      <c r="A17" s="164">
        <f ca="1">IF(AND(ISBLANK(AD6), A16 = $AD$1),NOW(),IF(ISBLANK(AD6),"",AD6))</f>
        <v>45849.625</v>
      </c>
      <c r="B17" s="71">
        <f ca="1">IF(COUNTIF($AD$2:AD1002,A17)=1,VLOOKUP(A17,T:U,2), IF(COUNTIF($AD$2:AD1002,A17)=0,$B$10,""))</f>
        <v>94.12</v>
      </c>
      <c r="C17" s="31">
        <f t="shared" ca="1" si="24"/>
        <v>49201.277955270183</v>
      </c>
      <c r="D17" s="32">
        <f t="shared" ca="1" si="25"/>
        <v>-7402.4999999999991</v>
      </c>
      <c r="E17" s="71">
        <f ca="1">IF(COUNTIF($AD$2:AD1002,A17)=1,VLOOKUP(A17,V:W,2), IF(COUNTIF($AD$2:AD1002,A17)=0,$C$10,""))</f>
        <v>101.123</v>
      </c>
      <c r="F17" s="31">
        <f t="shared" ca="1" si="26"/>
        <v>-19823.99999999916</v>
      </c>
      <c r="G17" s="32">
        <f t="shared" ca="1" si="27"/>
        <v>-2635.4920199999997</v>
      </c>
      <c r="H17" s="71">
        <f ca="1">IF(COUNTIF($AD$2:AD1002,A17)=1,VLOOKUP(A17,X:Y,2), IF(COUNTIF($AD$2:AD1002,A17)=0,$D$10,""))</f>
        <v>121.72</v>
      </c>
      <c r="I17" s="31">
        <f t="shared" ca="1" si="28"/>
        <v>-53335.520918789363</v>
      </c>
      <c r="J17" s="32">
        <f t="shared" ca="1" si="29"/>
        <v>-12732.299999999997</v>
      </c>
      <c r="K17" s="71">
        <f ca="1">IF(COUNTIF($AD$2:AD1002,A17)=1,VLOOKUP(A17,Z:AA,2), IF(COUNTIF($AD$2:AD1002,A17)=0,$E$10,""))</f>
        <v>99.567999999999998</v>
      </c>
      <c r="L17" s="31">
        <f t="shared" ca="1" si="30"/>
        <v>-66124.800000002506</v>
      </c>
      <c r="M17" s="32">
        <f t="shared" ca="1" si="31"/>
        <v>-5796.9637599999996</v>
      </c>
      <c r="N17" s="77">
        <f t="shared" ca="1" si="32"/>
        <v>58404.327134056206</v>
      </c>
      <c r="O17" s="77"/>
      <c r="P17" s="77"/>
      <c r="Q17" s="77">
        <f ca="1">IF(ISERROR(B17-2),"",$G$5*SUM($O$14:O17)-$H$5*SUM($P$14:P17))</f>
        <v>0</v>
      </c>
      <c r="R17" s="77">
        <f t="shared" ca="1" si="33"/>
        <v>58404.327134056206</v>
      </c>
      <c r="S17" s="128"/>
      <c r="T17" s="70">
        <v>45791.625</v>
      </c>
      <c r="U17" s="53">
        <v>92.87</v>
      </c>
      <c r="V17" s="70">
        <v>45790.625</v>
      </c>
      <c r="W17" s="53">
        <v>101.125</v>
      </c>
      <c r="X17" s="118">
        <v>45792.625</v>
      </c>
      <c r="Y17" s="53">
        <v>120.4</v>
      </c>
      <c r="Z17" s="70">
        <v>45866.625</v>
      </c>
      <c r="AA17" s="53">
        <v>99.715000000000003</v>
      </c>
      <c r="AB17" s="163" t="str">
        <f t="shared" si="4"/>
        <v/>
      </c>
      <c r="AC17" s="163" t="str">
        <f t="shared" si="5"/>
        <v/>
      </c>
      <c r="AD17" s="163">
        <v>45866.625</v>
      </c>
      <c r="AH17" s="164">
        <f t="shared" ca="1" si="34"/>
        <v>45869.625</v>
      </c>
      <c r="AI17" s="44">
        <f ca="1">IF(COUNTIF($BU$2:BU1002,AH17)=1,VLOOKUP(AH17,BG:BH,2), IF(COUNTIF($BU$2:BU1002,AH17)=0,$AI$10,""))</f>
        <v>80.38</v>
      </c>
      <c r="AJ17" s="45">
        <f t="shared" ca="1" si="35"/>
        <v>-21752.641392172591</v>
      </c>
      <c r="AK17" s="45">
        <f t="shared" ca="1" si="36"/>
        <v>-8812.5</v>
      </c>
      <c r="AL17" s="44">
        <f ca="1">IF(COUNTIF($BU$2:BU1002,AH17)=1,VLOOKUP(AH17,BI:BJ,2), IF(COUNTIF($BU$2:BU1002,AH17)=0,$AJ$10,""))</f>
        <v>99.640625</v>
      </c>
      <c r="AM17" s="45">
        <f t="shared" ca="1" si="37"/>
        <v>9793.5267857142862</v>
      </c>
      <c r="AN17" s="46">
        <f t="shared" ca="1" si="38"/>
        <v>-390.95668247767844</v>
      </c>
      <c r="AO17" s="44">
        <f ca="1">IF(COUNTIF($BU$2:BU1002,AH17)=1,VLOOKUP(AH17,BK:BL,2), IF(COUNTIF($BU$2:BU1002,AH17)=0,$AK$10,""))</f>
        <v>109.11</v>
      </c>
      <c r="AP17" s="45">
        <f t="shared" ca="1" si="39"/>
        <v>80379.306268798537</v>
      </c>
      <c r="AQ17" s="46">
        <f t="shared" ca="1" si="40"/>
        <v>-9064.2857142857138</v>
      </c>
      <c r="AR17" s="44">
        <f ca="1">IF(COUNTIF($BU$2:BU1002,AH17)=1,VLOOKUP(AH17,BM:BN,2), IF(COUNTIF($BU$2:BU1002,AH17)=0,$AL$10,""))</f>
        <v>99.640625</v>
      </c>
      <c r="AS17" s="45">
        <f t="shared" ca="1" si="41"/>
        <v>8537.9464285714294</v>
      </c>
      <c r="AT17" s="46">
        <f t="shared" ca="1" si="42"/>
        <v>-340.8340308779766</v>
      </c>
      <c r="AU17" s="44">
        <f ca="1">IF(COUNTIF($BU$2:BU1002,AH17)=1,VLOOKUP(AH17,BO:BP,2), IF(COUNTIF($BU$2:BU1002,AH17)=0,$AM$10,""))</f>
        <v>102.1875</v>
      </c>
      <c r="AV17" s="45">
        <f t="shared" ca="1" si="43"/>
        <v>21763.392857142859</v>
      </c>
      <c r="AW17" s="46">
        <f t="shared" ca="1" si="44"/>
        <v>142.7022879464289</v>
      </c>
      <c r="AX17" s="44">
        <f ca="1">IF(COUNTIF($BU$2:BU1002,AH17)=1,VLOOKUP(AH17,BQ:BR,2), IF(COUNTIF($BU$2:BU1002,AH17)=0,$AN$10,""))</f>
        <v>95.828125</v>
      </c>
      <c r="AY17" s="45">
        <f t="shared" ca="1" si="45"/>
        <v>78515.625</v>
      </c>
      <c r="AZ17" s="46">
        <f t="shared" ca="1" si="46"/>
        <v>384.845703125</v>
      </c>
      <c r="BA17" s="77">
        <f t="shared" ca="1" si="47"/>
        <v>-2279.053804014271</v>
      </c>
      <c r="BB17" s="176"/>
      <c r="BC17" s="176"/>
      <c r="BD17" s="77">
        <f ca="1">IF(ISERROR(AI17-2),"",$AQ$4*SUM($BB$14:BB17)-$AR$4*SUM($BC$14:BC17))</f>
        <v>0</v>
      </c>
      <c r="BE17" s="77">
        <f t="shared" ca="1" si="48"/>
        <v>-2279.053804014271</v>
      </c>
      <c r="BG17" s="70">
        <v>45786.625</v>
      </c>
      <c r="BH17" s="53">
        <v>78.55</v>
      </c>
      <c r="BI17" s="70">
        <v>45884.625</v>
      </c>
      <c r="BJ17" s="53">
        <v>100.15625</v>
      </c>
      <c r="BK17" s="70">
        <v>45786.625</v>
      </c>
      <c r="BL17" s="53">
        <v>106.61</v>
      </c>
      <c r="BM17" s="70">
        <v>45884.625</v>
      </c>
      <c r="BN17" s="53">
        <v>100.15625</v>
      </c>
      <c r="BO17" s="70">
        <v>45786.625</v>
      </c>
      <c r="BP17" s="53">
        <v>102.015625</v>
      </c>
      <c r="BQ17" s="70">
        <v>45786.625</v>
      </c>
      <c r="BR17" s="53">
        <v>96.5625</v>
      </c>
      <c r="BS17" s="163" t="str">
        <f t="shared" si="6"/>
        <v/>
      </c>
      <c r="BT17" s="163" t="str">
        <f t="shared" si="7"/>
        <v/>
      </c>
      <c r="BU17" s="163">
        <v>45884.625</v>
      </c>
      <c r="BY17" s="164">
        <f t="shared" ca="1" si="49"/>
        <v>45869.625</v>
      </c>
      <c r="BZ17" s="44">
        <f ca="1">IF(COUNTIF($CN$2:CN1002,BY17)=1,VLOOKUP(BY17,CH:CI,2), IF(COUNTIF($CN$2:CN1002,BY17)=0,$BZ$10,""))</f>
        <v>107.2366</v>
      </c>
      <c r="CA17" s="45">
        <f t="shared" ca="1" si="50"/>
        <v>-85375.000000002648</v>
      </c>
      <c r="CB17" s="45">
        <f t="shared" ca="1" si="51"/>
        <v>10416.666666666668</v>
      </c>
      <c r="CC17" s="44">
        <f ca="1">IF(COUNTIF($CN$2:CN1002,BY17)=1,VLOOKUP(BY17,CJ:CK,2), IF(COUNTIF($CN$2:CN1002,BY17)=0,$CA$10,""))</f>
        <v>51.091000000000001</v>
      </c>
      <c r="CD17" s="45">
        <f t="shared" ca="1" si="52"/>
        <v>-49331.250000000138</v>
      </c>
      <c r="CE17" s="46">
        <f t="shared" ca="1" si="53"/>
        <v>10416.666666666666</v>
      </c>
      <c r="CF17" s="44">
        <f t="shared" ca="1" si="54"/>
        <v>-36043.750000002503</v>
      </c>
      <c r="CH17" s="122">
        <v>45789.625</v>
      </c>
      <c r="CI17" s="53">
        <v>106.1426</v>
      </c>
      <c r="CJ17" s="122">
        <v>45789.625</v>
      </c>
      <c r="CK17" s="53">
        <v>55.463999999999999</v>
      </c>
      <c r="CL17" s="163">
        <f t="shared" si="0"/>
        <v>45789.625</v>
      </c>
      <c r="CM17" s="163" t="str">
        <f t="shared" si="1"/>
        <v/>
      </c>
      <c r="CN17" s="163">
        <v>45884.625</v>
      </c>
      <c r="CR17" s="164">
        <f t="shared" ca="1" si="55"/>
        <v>45869.625</v>
      </c>
      <c r="CS17" s="44">
        <f ca="1">IF(COUNTIF($DG$2:DG1002,CR17)=1,VLOOKUP(CR17,DA:DB,2), IF(COUNTIF($DG$2:DG1002,CR17)=0,$CS$10,""))</f>
        <v>268.60899999999998</v>
      </c>
      <c r="CT17" s="45">
        <f t="shared" ca="1" si="56"/>
        <v>-13250.159999999716</v>
      </c>
      <c r="CU17" s="45">
        <f t="shared" ca="1" si="57"/>
        <v>8750</v>
      </c>
      <c r="CV17" s="44">
        <f ca="1">IF(COUNTIF($DG$2:DG1002,CR17)=1,VLOOKUP(CR17,DC:DD,2), IF(COUNTIF($DG$2:DG1002,CR17)=0,$CT$10,""))</f>
        <v>53.713999999999999</v>
      </c>
      <c r="CW17" s="45">
        <f t="shared" ca="1" si="58"/>
        <v>-40253.220000000081</v>
      </c>
      <c r="CX17" s="46">
        <f t="shared" ca="1" si="59"/>
        <v>7875</v>
      </c>
      <c r="CY17" s="44">
        <f t="shared" ca="1" si="60"/>
        <v>27878.060000000361</v>
      </c>
      <c r="DA17" s="122">
        <v>45791.625</v>
      </c>
      <c r="DB17" s="53">
        <v>297.67</v>
      </c>
      <c r="DC17" s="122">
        <v>45791.625</v>
      </c>
      <c r="DD17" s="53">
        <v>56.567999999999998</v>
      </c>
      <c r="DE17" s="163">
        <f t="shared" si="2"/>
        <v>45791.625</v>
      </c>
      <c r="DF17" s="163" t="str">
        <f t="shared" si="3"/>
        <v/>
      </c>
      <c r="DG17" s="163">
        <v>45884.625</v>
      </c>
      <c r="DH17" s="53"/>
      <c r="DI17" s="53"/>
      <c r="DJ17" s="53"/>
      <c r="DK17" s="53"/>
      <c r="DR17" s="127">
        <v>45870.625</v>
      </c>
      <c r="DS17" s="55">
        <f ca="1">VLOOKUP(DR17,A18:R90,18)</f>
        <v>44222.396982064354</v>
      </c>
      <c r="DT17" s="55">
        <f t="shared" ca="1" si="15"/>
        <v>-132959.15804505366</v>
      </c>
      <c r="DU17" s="55">
        <f t="shared" ca="1" si="16"/>
        <v>-38281.250000002809</v>
      </c>
      <c r="DV17" s="55">
        <f t="shared" ca="1" si="18"/>
        <v>34690.43666666701</v>
      </c>
      <c r="DW17" s="55">
        <f t="shared" ca="1" si="19"/>
        <v>30726.431640502531</v>
      </c>
      <c r="DX17" s="55">
        <f t="shared" ca="1" si="19"/>
        <v>-130680.10424103939</v>
      </c>
      <c r="DY17" s="55">
        <f t="shared" ca="1" si="19"/>
        <v>-2237.5000000003056</v>
      </c>
      <c r="DZ17" s="55">
        <f t="shared" ca="1" si="19"/>
        <v>6812.3766666666488</v>
      </c>
      <c r="EA17" s="55">
        <f t="shared" ca="1" si="17"/>
        <v>30726.431640502531</v>
      </c>
      <c r="EB17" s="55">
        <f t="shared" ca="1" si="10"/>
        <v>-130680.10424103939</v>
      </c>
      <c r="EC17" s="55">
        <f t="shared" ca="1" si="10"/>
        <v>-2237.5000000003056</v>
      </c>
      <c r="ED17" s="55">
        <f t="shared" ca="1" si="10"/>
        <v>6812.3766666666488</v>
      </c>
      <c r="EE17" s="55">
        <f ca="1">SUM(EA$15:EA17)</f>
        <v>35828.06906152796</v>
      </c>
      <c r="EF17" s="55">
        <f ca="1">SUM(EB$15:EB17)</f>
        <v>-125349.53762423726</v>
      </c>
      <c r="EG17" s="55">
        <f ca="1">SUM(EC$15:EC17)</f>
        <v>-23600.000000000116</v>
      </c>
      <c r="EH17" s="55">
        <f ca="1">SUM(ED$15:ED17)</f>
        <v>17176.670000000144</v>
      </c>
      <c r="EL17" s="124">
        <v>45870.625</v>
      </c>
      <c r="EM17" s="137">
        <f t="shared" ca="1" si="20"/>
        <v>35828.06906152796</v>
      </c>
      <c r="EN17" s="137">
        <f t="shared" ca="1" si="21"/>
        <v>-125349.53762423726</v>
      </c>
      <c r="EO17" s="137">
        <f t="shared" ca="1" si="22"/>
        <v>17176.670000000144</v>
      </c>
      <c r="EP17" s="137">
        <f t="shared" ca="1" si="23"/>
        <v>-23600.000000000116</v>
      </c>
    </row>
    <row r="18" spans="1:146">
      <c r="A18" s="164">
        <f ca="1">IF(AND(ISBLANK(AD7), A17 = $AD$1),NOW(),IF(ISBLANK(AD7),"",AD7))</f>
        <v>45852.625</v>
      </c>
      <c r="B18" s="71">
        <f ca="1">IF(COUNTIF($AD$2:AD1003,A18)=1,VLOOKUP(A18,T:U,2), IF(COUNTIF($AD$2:AD1003,A18)=0,$B$10,""))</f>
        <v>94.05</v>
      </c>
      <c r="C18" s="31">
        <f t="shared" ca="1" si="24"/>
        <v>33546.325878593518</v>
      </c>
      <c r="D18" s="32">
        <f t="shared" ca="1" si="25"/>
        <v>-14804.999999999998</v>
      </c>
      <c r="E18" s="71">
        <f ca="1">IF(COUNTIF($AD$2:AD1003,A18)=1,VLOOKUP(A18,V:W,2), IF(COUNTIF($AD$2:AD1003,A18)=0,$C$10,""))</f>
        <v>101.181</v>
      </c>
      <c r="F18" s="31">
        <f t="shared" ca="1" si="26"/>
        <v>-10080.000000000382</v>
      </c>
      <c r="G18" s="32">
        <f t="shared" ca="1" si="27"/>
        <v>-5270.9840399999994</v>
      </c>
      <c r="H18" s="71">
        <f ca="1">IF(COUNTIF($AD$2:AD1003,A18)=1,VLOOKUP(A18,X:Y,2), IF(COUNTIF($AD$2:AD1003,A18)=0,$D$10,""))</f>
        <v>121.74</v>
      </c>
      <c r="I18" s="31">
        <f t="shared" ca="1" si="28"/>
        <v>-47409.351927814554</v>
      </c>
      <c r="J18" s="32">
        <f t="shared" ca="1" si="29"/>
        <v>-25464.599999999995</v>
      </c>
      <c r="K18" s="71">
        <f ca="1">IF(COUNTIF($AD$2:AD1003,A18)=1,VLOOKUP(A18,Z:AA,2), IF(COUNTIF($AD$2:AD1003,A18)=0,$E$10,""))</f>
        <v>99.611999999999995</v>
      </c>
      <c r="L18" s="31">
        <f t="shared" ca="1" si="30"/>
        <v>-50971.200000003562</v>
      </c>
      <c r="M18" s="32">
        <f t="shared" ca="1" si="31"/>
        <v>-11593.927519999999</v>
      </c>
      <c r="N18" s="77">
        <f t="shared" ca="1" si="32"/>
        <v>44401.134326404877</v>
      </c>
      <c r="O18" s="77"/>
      <c r="P18" s="77"/>
      <c r="Q18" s="77">
        <f ca="1">IF(ISERROR(B18-2),"",$G$5*SUM($O$14:O18)-$H$5*SUM($P$14:P18))</f>
        <v>0</v>
      </c>
      <c r="R18" s="77">
        <f t="shared" ca="1" si="33"/>
        <v>44401.134326404877</v>
      </c>
      <c r="S18" s="128"/>
      <c r="T18" s="70">
        <v>45792.625</v>
      </c>
      <c r="U18" s="53">
        <v>92.74</v>
      </c>
      <c r="V18" s="70">
        <v>45791.625</v>
      </c>
      <c r="W18" s="53">
        <v>101.087</v>
      </c>
      <c r="X18" s="118">
        <v>45793.625</v>
      </c>
      <c r="Y18" s="53">
        <v>120.73</v>
      </c>
      <c r="Z18" s="70">
        <v>45867.625</v>
      </c>
      <c r="AA18" s="53">
        <v>99.623999999999995</v>
      </c>
      <c r="AB18" s="163" t="str">
        <f t="shared" si="4"/>
        <v/>
      </c>
      <c r="AC18" s="163" t="str">
        <f t="shared" si="5"/>
        <v/>
      </c>
      <c r="AD18" s="163">
        <v>45867.625</v>
      </c>
      <c r="AH18" s="164">
        <f t="shared" ca="1" si="34"/>
        <v>45870.625</v>
      </c>
      <c r="AI18" s="44">
        <f ca="1">IF(COUNTIF($BU$2:BU1003,AH18)=1,VLOOKUP(AH18,BG:BH,2), IF(COUNTIF($BU$2:BU1003,AH18)=0,$AI$10,""))</f>
        <v>79.98</v>
      </c>
      <c r="AJ18" s="45">
        <f t="shared" ca="1" si="35"/>
        <v>-146053.44934741914</v>
      </c>
      <c r="AK18" s="45">
        <f t="shared" ca="1" si="36"/>
        <v>-11750</v>
      </c>
      <c r="AL18" s="44">
        <f ca="1">IF(COUNTIF($BU$2:BU1003,AH18)=1,VLOOKUP(AH18,BI:BJ,2), IF(COUNTIF($BU$2:BU1003,AH18)=0,$AJ$10,""))</f>
        <v>100.5390625</v>
      </c>
      <c r="AM18" s="45">
        <f t="shared" ca="1" si="37"/>
        <v>134933.03571428571</v>
      </c>
      <c r="AN18" s="46">
        <f t="shared" ca="1" si="38"/>
        <v>-521.27557663690459</v>
      </c>
      <c r="AO18" s="44">
        <f ca="1">IF(COUNTIF($BU$2:BU1003,AH18)=1,VLOOKUP(AH18,BK:BL,2), IF(COUNTIF($BU$2:BU1003,AH18)=0,$AK$10,""))</f>
        <v>109.63</v>
      </c>
      <c r="AP18" s="45">
        <f t="shared" ca="1" si="39"/>
        <v>203312.36291519593</v>
      </c>
      <c r="AQ18" s="46">
        <f t="shared" ca="1" si="40"/>
        <v>-12085.714285714286</v>
      </c>
      <c r="AR18" s="44">
        <f ca="1">IF(COUNTIF($BU$2:BU1003,AH18)=1,VLOOKUP(AH18,BM:BN,2), IF(COUNTIF($BU$2:BU1003,AH18)=0,$AL$10,""))</f>
        <v>100.5390625</v>
      </c>
      <c r="AS18" s="45">
        <f t="shared" ca="1" si="41"/>
        <v>117633.92857142858</v>
      </c>
      <c r="AT18" s="46">
        <f t="shared" ca="1" si="42"/>
        <v>-454.44537450396729</v>
      </c>
      <c r="AU18" s="44">
        <f ca="1">IF(COUNTIF($BU$2:BU1003,AH18)=1,VLOOKUP(AH18,BO:BP,2), IF(COUNTIF($BU$2:BU1003,AH18)=0,$AM$10,""))</f>
        <v>103.359375</v>
      </c>
      <c r="AV18" s="45">
        <f t="shared" ca="1" si="43"/>
        <v>84542.41071428571</v>
      </c>
      <c r="AW18" s="46">
        <f t="shared" ca="1" si="44"/>
        <v>190.26971726190504</v>
      </c>
      <c r="AX18" s="44">
        <f ca="1">IF(COUNTIF($BU$2:BU1003,AH18)=1,VLOOKUP(AH18,BQ:BR,2), IF(COUNTIF($BU$2:BU1003,AH18)=0,$AN$10,""))</f>
        <v>97.03125</v>
      </c>
      <c r="AY18" s="45">
        <f t="shared" ca="1" si="45"/>
        <v>168750</v>
      </c>
      <c r="AZ18" s="46">
        <f t="shared" ca="1" si="46"/>
        <v>513.12760416666697</v>
      </c>
      <c r="BA18" s="77">
        <f t="shared" ca="1" si="47"/>
        <v>-112266.56688191074</v>
      </c>
      <c r="BB18" s="176">
        <v>0.40448699999999999</v>
      </c>
      <c r="BC18" s="176">
        <v>0.44415500000000002</v>
      </c>
      <c r="BD18" s="77">
        <f ca="1">IF(ISERROR(AI18-2),"",$AQ$4*SUM($BB$14:BB18)-$AR$4*SUM($BC$14:BC18))</f>
        <v>20692.591163142919</v>
      </c>
      <c r="BE18" s="77">
        <f t="shared" ca="1" si="48"/>
        <v>-132959.15804505366</v>
      </c>
      <c r="BG18" s="70">
        <v>45789.625</v>
      </c>
      <c r="BH18" s="53">
        <v>79.33</v>
      </c>
      <c r="BI18" s="70">
        <v>45887.625</v>
      </c>
      <c r="BJ18" s="53">
        <v>100.1015625</v>
      </c>
      <c r="BK18" s="70">
        <v>45789.625</v>
      </c>
      <c r="BL18" s="53">
        <v>106.59</v>
      </c>
      <c r="BM18" s="70">
        <v>45887.625</v>
      </c>
      <c r="BN18" s="53">
        <v>100.1015625</v>
      </c>
      <c r="BO18" s="70">
        <v>45789.625</v>
      </c>
      <c r="BP18" s="53">
        <v>101.296875</v>
      </c>
      <c r="BQ18" s="70">
        <v>45789.625</v>
      </c>
      <c r="BR18" s="53">
        <v>95.609375</v>
      </c>
      <c r="BS18" s="163" t="str">
        <f t="shared" si="6"/>
        <v/>
      </c>
      <c r="BT18" s="163" t="str">
        <f t="shared" si="7"/>
        <v/>
      </c>
      <c r="BU18" s="163">
        <v>45887.625</v>
      </c>
      <c r="BY18" s="164">
        <f t="shared" ca="1" si="49"/>
        <v>45870.625</v>
      </c>
      <c r="BZ18" s="44">
        <f ca="1">IF(COUNTIF($CN$2:CN1003,BY18)=1,VLOOKUP(BY18,CH:CI,2), IF(COUNTIF($CN$2:CN1003,BY18)=0,$BZ$10,""))</f>
        <v>106.53149999999999</v>
      </c>
      <c r="CA18" s="45">
        <f t="shared" ca="1" si="50"/>
        <v>-261650.00000000303</v>
      </c>
      <c r="CB18" s="45">
        <f t="shared" ca="1" si="51"/>
        <v>13888.888888888891</v>
      </c>
      <c r="CC18" s="44">
        <f ca="1">IF(COUNTIF($CN$2:CN1003,BY18)=1,VLOOKUP(BY18,CJ:CK,2), IF(COUNTIF($CN$2:CN1003,BY18)=0,$CA$10,""))</f>
        <v>54.185000000000002</v>
      </c>
      <c r="CD18" s="45">
        <f t="shared" ca="1" si="52"/>
        <v>-223368.75000000023</v>
      </c>
      <c r="CE18" s="46">
        <f t="shared" ca="1" si="53"/>
        <v>13888.888888888891</v>
      </c>
      <c r="CF18" s="44">
        <f t="shared" ca="1" si="54"/>
        <v>-38281.250000002809</v>
      </c>
      <c r="CH18" s="122">
        <v>45790.625</v>
      </c>
      <c r="CI18" s="53">
        <v>106.55589999999999</v>
      </c>
      <c r="CJ18" s="122">
        <v>45790.625</v>
      </c>
      <c r="CK18" s="53">
        <v>54.054000000000002</v>
      </c>
      <c r="CL18" s="163">
        <f t="shared" si="0"/>
        <v>45790.625</v>
      </c>
      <c r="CM18" s="163" t="str">
        <f t="shared" si="1"/>
        <v/>
      </c>
      <c r="CN18" s="163">
        <v>45887.625</v>
      </c>
      <c r="CR18" s="164">
        <f t="shared" ca="1" si="55"/>
        <v>45870.625</v>
      </c>
      <c r="CS18" s="44">
        <f ca="1">IF(COUNTIF($DG$2:DG1003,CR18)=1,VLOOKUP(CR18,DA:DB,2), IF(COUNTIF($DG$2:DG1003,CR18)=0,$CS$10,""))</f>
        <v>281.363</v>
      </c>
      <c r="CT18" s="45">
        <f t="shared" ca="1" si="56"/>
        <v>-131097.11999999991</v>
      </c>
      <c r="CU18" s="45">
        <f t="shared" ca="1" si="57"/>
        <v>11666.666666666668</v>
      </c>
      <c r="CV18" s="44">
        <f ca="1">IF(COUNTIF($DG$2:DG1003,CR18)=1,VLOOKUP(CR18,DC:DD,2), IF(COUNTIF($DG$2:DG1003,CR18)=0,$CT$10,""))</f>
        <v>56.575000000000003</v>
      </c>
      <c r="CW18" s="45">
        <f t="shared" ca="1" si="58"/>
        <v>-164620.89000000025</v>
      </c>
      <c r="CX18" s="46">
        <f t="shared" ca="1" si="59"/>
        <v>10500</v>
      </c>
      <c r="CY18" s="44">
        <f t="shared" ca="1" si="60"/>
        <v>34690.43666666701</v>
      </c>
      <c r="DA18" s="122">
        <v>45792.625</v>
      </c>
      <c r="DB18" s="53">
        <v>301.32</v>
      </c>
      <c r="DC18" s="122">
        <v>45792.625</v>
      </c>
      <c r="DD18" s="53">
        <v>57.174999999999997</v>
      </c>
      <c r="DE18" s="163">
        <f t="shared" si="2"/>
        <v>45792.625</v>
      </c>
      <c r="DF18" s="163" t="str">
        <f t="shared" si="3"/>
        <v/>
      </c>
      <c r="DG18" s="163">
        <v>45887.625</v>
      </c>
      <c r="DH18" s="53"/>
      <c r="DI18" s="53"/>
      <c r="DJ18" s="53"/>
      <c r="DK18" s="53"/>
      <c r="DR18" s="127">
        <v>45873.625</v>
      </c>
      <c r="DS18" s="55">
        <f ca="1">VLOOKUP(DR18,A19:R91,18)</f>
        <v>39403.850179231609</v>
      </c>
      <c r="DT18" s="55">
        <f t="shared" ca="1" si="15"/>
        <v>-69372.182510527869</v>
      </c>
      <c r="DU18" s="55">
        <f t="shared" ca="1" si="16"/>
        <v>-34000.000000000618</v>
      </c>
      <c r="DV18" s="55">
        <f t="shared" ca="1" si="18"/>
        <v>48275.686666667039</v>
      </c>
      <c r="DW18" s="55">
        <f t="shared" ca="1" si="19"/>
        <v>-4818.546802832745</v>
      </c>
      <c r="DX18" s="55">
        <f t="shared" ca="1" si="19"/>
        <v>63586.975534525787</v>
      </c>
      <c r="DY18" s="55">
        <f t="shared" ca="1" si="19"/>
        <v>4281.2500000021901</v>
      </c>
      <c r="DZ18" s="55">
        <f t="shared" ca="1" si="19"/>
        <v>13585.250000000029</v>
      </c>
      <c r="EA18" s="55">
        <f t="shared" ca="1" si="17"/>
        <v>-4818.546802832745</v>
      </c>
      <c r="EB18" s="55">
        <f t="shared" ca="1" si="10"/>
        <v>63586.975534525787</v>
      </c>
      <c r="EC18" s="55">
        <f t="shared" ca="1" si="10"/>
        <v>4281.2500000021901</v>
      </c>
      <c r="ED18" s="55">
        <f t="shared" ca="1" si="10"/>
        <v>13585.250000000029</v>
      </c>
      <c r="EE18" s="55">
        <f ca="1">SUM(EA$15:EA18)</f>
        <v>31009.522258695215</v>
      </c>
      <c r="EF18" s="55">
        <f ca="1">SUM(EB$15:EB18)</f>
        <v>-61762.562089711471</v>
      </c>
      <c r="EG18" s="55">
        <f ca="1">SUM(EC$15:EC18)</f>
        <v>-19318.749999997926</v>
      </c>
      <c r="EH18" s="55">
        <f ca="1">SUM(ED$15:ED18)</f>
        <v>30761.920000000173</v>
      </c>
      <c r="EL18" s="124">
        <v>45873.625</v>
      </c>
      <c r="EM18" s="137">
        <f t="shared" ca="1" si="20"/>
        <v>31009.522258695215</v>
      </c>
      <c r="EN18" s="137">
        <f t="shared" ca="1" si="21"/>
        <v>-61762.562089711471</v>
      </c>
      <c r="EO18" s="137">
        <f t="shared" ca="1" si="22"/>
        <v>30761.920000000173</v>
      </c>
      <c r="EP18" s="137">
        <f t="shared" ca="1" si="23"/>
        <v>-19318.749999997926</v>
      </c>
    </row>
    <row r="19" spans="1:146">
      <c r="A19" s="164">
        <f ca="1">IF(AND(ISBLANK(AD8), A18 = $AD$1),NOW(),IF(ISBLANK(AD8),"",AD8))</f>
        <v>45853.625</v>
      </c>
      <c r="B19" s="71">
        <f ca="1">IF(COUNTIF($AD$2:AD1004,A19)=1,VLOOKUP(A19,T:U,2), IF(COUNTIF($AD$2:AD1004,A19)=0,$B$10,""))</f>
        <v>94.05</v>
      </c>
      <c r="C19" s="31">
        <f t="shared" ca="1" si="24"/>
        <v>33546.325878593518</v>
      </c>
      <c r="D19" s="32">
        <f t="shared" ca="1" si="25"/>
        <v>-17272.5</v>
      </c>
      <c r="E19" s="71">
        <f ca="1">IF(COUNTIF($AD$2:AD1004,A19)=1,VLOOKUP(A19,V:W,2), IF(COUNTIF($AD$2:AD1004,A19)=0,$C$10,""))</f>
        <v>101.23699999999999</v>
      </c>
      <c r="F19" s="31">
        <f t="shared" ca="1" si="26"/>
        <v>-672.00000000082127</v>
      </c>
      <c r="G19" s="32">
        <f t="shared" ca="1" si="27"/>
        <v>-6149.4813800000011</v>
      </c>
      <c r="H19" s="71">
        <f ca="1">IF(COUNTIF($AD$2:AD1004,A19)=1,VLOOKUP(A19,X:Y,2), IF(COUNTIF($AD$2:AD1004,A19)=0,$D$10,""))</f>
        <v>121.85</v>
      </c>
      <c r="I19" s="31">
        <f t="shared" ca="1" si="28"/>
        <v>-14815.422477445054</v>
      </c>
      <c r="J19" s="32">
        <f t="shared" ca="1" si="29"/>
        <v>-29708.7</v>
      </c>
      <c r="K19" s="71">
        <f ca="1">IF(COUNTIF($AD$2:AD1004,A19)=1,VLOOKUP(A19,Z:AA,2), IF(COUNTIF($AD$2:AD1004,A19)=0,$E$10,""))</f>
        <v>99.713999999999999</v>
      </c>
      <c r="L19" s="31">
        <f t="shared" ca="1" si="30"/>
        <v>-15842.400000002232</v>
      </c>
      <c r="M19" s="32">
        <f t="shared" ca="1" si="31"/>
        <v>-13526.248773333331</v>
      </c>
      <c r="N19" s="77">
        <f t="shared" ca="1" si="32"/>
        <v>38250.78096270383</v>
      </c>
      <c r="O19" s="77"/>
      <c r="P19" s="77"/>
      <c r="Q19" s="77">
        <f ca="1">IF(ISERROR(B19-2),"",$G$5*SUM($O$14:O19)-$H$5*SUM($P$14:P19))</f>
        <v>0</v>
      </c>
      <c r="R19" s="77">
        <f t="shared" ca="1" si="33"/>
        <v>38250.78096270383</v>
      </c>
      <c r="S19" s="128"/>
      <c r="T19" s="70">
        <v>45793.625</v>
      </c>
      <c r="U19" s="53">
        <v>92.96</v>
      </c>
      <c r="V19" s="70">
        <v>45792.625</v>
      </c>
      <c r="W19" s="53">
        <v>101.241</v>
      </c>
      <c r="X19" s="118">
        <v>45796.625</v>
      </c>
      <c r="Y19" s="53">
        <v>120.66</v>
      </c>
      <c r="Z19" s="70">
        <v>45868.625</v>
      </c>
      <c r="AA19" s="53">
        <v>99.552999999999997</v>
      </c>
      <c r="AB19" s="163" t="str">
        <f t="shared" si="4"/>
        <v/>
      </c>
      <c r="AC19" s="163" t="str">
        <f t="shared" si="5"/>
        <v/>
      </c>
      <c r="AD19" s="163">
        <v>45868.625</v>
      </c>
      <c r="AH19" s="164">
        <f t="shared" ca="1" si="34"/>
        <v>45873.625</v>
      </c>
      <c r="AI19" s="44">
        <f ca="1">IF(COUNTIF($BU$2:BU1004,AH19)=1,VLOOKUP(AH19,BG:BH,2), IF(COUNTIF($BU$2:BU1004,AH19)=0,$AI$10,""))</f>
        <v>80.25</v>
      </c>
      <c r="AJ19" s="45">
        <f t="shared" ca="1" si="35"/>
        <v>-62150.403977626054</v>
      </c>
      <c r="AK19" s="45">
        <f t="shared" ca="1" si="36"/>
        <v>-20562.5</v>
      </c>
      <c r="AL19" s="44">
        <f ca="1">IF(COUNTIF($BU$2:BU1004,AH19)=1,VLOOKUP(AH19,BI:BJ,2), IF(COUNTIF($BU$2:BU1004,AH19)=0,$AJ$10,""))</f>
        <v>100.5859375</v>
      </c>
      <c r="AM19" s="45">
        <f t="shared" ca="1" si="37"/>
        <v>141462.05357142858</v>
      </c>
      <c r="AN19" s="46">
        <f t="shared" ca="1" si="38"/>
        <v>-912.23225911458394</v>
      </c>
      <c r="AO19" s="44">
        <f ca="1">IF(COUNTIF($BU$2:BU1004,AH19)=1,VLOOKUP(AH19,BK:BL,2), IF(COUNTIF($BU$2:BU1004,AH19)=0,$AK$10,""))</f>
        <v>109.82</v>
      </c>
      <c r="AP19" s="45">
        <f t="shared" ca="1" si="39"/>
        <v>248230.21053599159</v>
      </c>
      <c r="AQ19" s="46">
        <f t="shared" ca="1" si="40"/>
        <v>-21150</v>
      </c>
      <c r="AR19" s="44">
        <f ca="1">IF(COUNTIF($BU$2:BU1004,AH19)=1,VLOOKUP(AH19,BM:BN,2), IF(COUNTIF($BU$2:BU1004,AH19)=0,$AL$10,""))</f>
        <v>100.5859375</v>
      </c>
      <c r="AS19" s="45">
        <f t="shared" ca="1" si="41"/>
        <v>123325.89285714287</v>
      </c>
      <c r="AT19" s="46">
        <f t="shared" ca="1" si="42"/>
        <v>-795.27940538194343</v>
      </c>
      <c r="AU19" s="44">
        <f ca="1">IF(COUNTIF($BU$2:BU1004,AH19)=1,VLOOKUP(AH19,BO:BP,2), IF(COUNTIF($BU$2:BU1004,AH19)=0,$AM$10,""))</f>
        <v>103.46875</v>
      </c>
      <c r="AV19" s="45">
        <f t="shared" ca="1" si="43"/>
        <v>90401.785714285725</v>
      </c>
      <c r="AW19" s="46">
        <f t="shared" ca="1" si="44"/>
        <v>332.97200520833394</v>
      </c>
      <c r="AX19" s="44">
        <f ca="1">IF(COUNTIF($BU$2:BU1004,AH19)=1,VLOOKUP(AH19,BQ:BR,2), IF(COUNTIF($BU$2:BU1004,AH19)=0,$AN$10,""))</f>
        <v>97.28125</v>
      </c>
      <c r="AY19" s="45">
        <f t="shared" ca="1" si="45"/>
        <v>187500</v>
      </c>
      <c r="AZ19" s="46">
        <f t="shared" ca="1" si="46"/>
        <v>897.97330729166697</v>
      </c>
      <c r="BA19" s="77">
        <f t="shared" ca="1" si="47"/>
        <v>-48679.591347384958</v>
      </c>
      <c r="BB19" s="176"/>
      <c r="BC19" s="176"/>
      <c r="BD19" s="77">
        <f ca="1">IF(ISERROR(AI19-2),"",$AQ$4*SUM($BB$14:BB19)-$AR$4*SUM($BC$14:BC19))</f>
        <v>20692.591163142919</v>
      </c>
      <c r="BE19" s="77">
        <f t="shared" ca="1" si="48"/>
        <v>-69372.182510527869</v>
      </c>
      <c r="BG19" s="70">
        <v>45790.625</v>
      </c>
      <c r="BH19" s="53">
        <v>79.47</v>
      </c>
      <c r="BI19" s="70">
        <v>45888.625</v>
      </c>
      <c r="BJ19" s="53">
        <v>100.2421875</v>
      </c>
      <c r="BK19" s="70">
        <v>45790.625</v>
      </c>
      <c r="BL19" s="53">
        <v>106.68</v>
      </c>
      <c r="BM19" s="70">
        <v>45888.625</v>
      </c>
      <c r="BN19" s="53">
        <v>100.2421875</v>
      </c>
      <c r="BO19" s="70">
        <v>45790.625</v>
      </c>
      <c r="BP19" s="53">
        <v>101.171875</v>
      </c>
      <c r="BQ19" s="70">
        <v>45790.625</v>
      </c>
      <c r="BR19" s="53">
        <v>95.21875</v>
      </c>
      <c r="BS19" s="163" t="str">
        <f t="shared" si="6"/>
        <v/>
      </c>
      <c r="BT19" s="163" t="str">
        <f t="shared" si="7"/>
        <v/>
      </c>
      <c r="BU19" s="163">
        <v>45888.625</v>
      </c>
      <c r="BY19" s="164">
        <f t="shared" ca="1" si="49"/>
        <v>45873.625</v>
      </c>
      <c r="BZ19" s="44">
        <f ca="1">IF(COUNTIF($CN$2:CN1004,BY19)=1,VLOOKUP(BY19,CH:CI,2), IF(COUNTIF($CN$2:CN1004,BY19)=0,$BZ$10,""))</f>
        <v>107.0245</v>
      </c>
      <c r="CA19" s="45">
        <f t="shared" ca="1" si="50"/>
        <v>-138400.00000000073</v>
      </c>
      <c r="CB19" s="45">
        <f t="shared" ca="1" si="51"/>
        <v>24305.555555555558</v>
      </c>
      <c r="CC19" s="44">
        <f ca="1">IF(COUNTIF($CN$2:CN1004,BY19)=1,VLOOKUP(BY19,CJ:CK,2), IF(COUNTIF($CN$2:CN1004,BY19)=0,$CA$10,""))</f>
        <v>52.07</v>
      </c>
      <c r="CD19" s="45">
        <f t="shared" ca="1" si="52"/>
        <v>-104400.0000000001</v>
      </c>
      <c r="CE19" s="46">
        <f t="shared" ca="1" si="53"/>
        <v>24305.555555555555</v>
      </c>
      <c r="CF19" s="44">
        <f t="shared" ca="1" si="54"/>
        <v>-34000.000000000618</v>
      </c>
      <c r="CH19" s="122">
        <v>45791.625</v>
      </c>
      <c r="CI19" s="53">
        <v>106.1994</v>
      </c>
      <c r="CJ19" s="122">
        <v>45791.625</v>
      </c>
      <c r="CK19" s="53">
        <v>55.914999999999999</v>
      </c>
      <c r="CL19" s="163">
        <f t="shared" si="0"/>
        <v>45791.625</v>
      </c>
      <c r="CM19" s="163" t="str">
        <f t="shared" si="1"/>
        <v/>
      </c>
      <c r="CN19" s="163">
        <v>45888.625</v>
      </c>
      <c r="CR19" s="164">
        <f t="shared" ca="1" si="55"/>
        <v>45873.625</v>
      </c>
      <c r="CS19" s="44">
        <f ca="1">IF(COUNTIF($DG$2:DG1004,CR19)=1,VLOOKUP(CR19,DA:DB,2), IF(COUNTIF($DG$2:DG1004,CR19)=0,$CS$10,""))</f>
        <v>276.33199999999999</v>
      </c>
      <c r="CT19" s="45">
        <f t="shared" ca="1" si="56"/>
        <v>-84610.679999999847</v>
      </c>
      <c r="CU19" s="45">
        <f t="shared" ca="1" si="57"/>
        <v>20416.666666666668</v>
      </c>
      <c r="CV19" s="44">
        <f ca="1">IF(COUNTIF($DG$2:DG1004,CR19)=1,VLOOKUP(CR19,DC:DD,2), IF(COUNTIF($DG$2:DG1004,CR19)=0,$CT$10,""))</f>
        <v>55.798000000000002</v>
      </c>
      <c r="CW19" s="45">
        <f t="shared" ca="1" si="58"/>
        <v>-130844.70000000022</v>
      </c>
      <c r="CX19" s="46">
        <f t="shared" ca="1" si="59"/>
        <v>18375</v>
      </c>
      <c r="CY19" s="44">
        <f t="shared" ca="1" si="60"/>
        <v>48275.686666667039</v>
      </c>
      <c r="DA19" s="122">
        <v>45793.625</v>
      </c>
      <c r="DB19" s="53">
        <v>300.76799999999997</v>
      </c>
      <c r="DC19" s="122">
        <v>45793.625</v>
      </c>
      <c r="DD19" s="53">
        <v>57.244999999999997</v>
      </c>
      <c r="DE19" s="163">
        <f t="shared" si="2"/>
        <v>45793.625</v>
      </c>
      <c r="DF19" s="163" t="str">
        <f t="shared" si="3"/>
        <v/>
      </c>
      <c r="DG19" s="163">
        <v>45888.625</v>
      </c>
      <c r="DH19" s="53"/>
      <c r="DI19" s="53"/>
      <c r="DJ19" s="53"/>
      <c r="DK19" s="53"/>
      <c r="DR19" s="127">
        <v>45874.625</v>
      </c>
      <c r="DS19" s="55">
        <f ca="1">VLOOKUP(DR19,A20:R92,18)</f>
        <v>36115.248892206</v>
      </c>
      <c r="DT19" s="55">
        <f t="shared" ca="1" si="15"/>
        <v>-77001.055799339636</v>
      </c>
      <c r="DU19" s="55">
        <f t="shared" ca="1" si="16"/>
        <v>-32275.000000002736</v>
      </c>
      <c r="DV19" s="55">
        <f t="shared" ca="1" si="18"/>
        <v>50976.263333333627</v>
      </c>
      <c r="DW19" s="55">
        <f t="shared" ca="1" si="19"/>
        <v>-3288.6012870256091</v>
      </c>
      <c r="DX19" s="55">
        <f t="shared" ca="1" si="19"/>
        <v>-7628.8732888117665</v>
      </c>
      <c r="DY19" s="55">
        <f t="shared" ca="1" si="19"/>
        <v>1724.9999999978827</v>
      </c>
      <c r="DZ19" s="55">
        <f t="shared" ca="1" si="19"/>
        <v>2700.5766666665877</v>
      </c>
      <c r="EA19" s="55">
        <f t="shared" ca="1" si="17"/>
        <v>-3288.6012870256091</v>
      </c>
      <c r="EB19" s="55">
        <f t="shared" ca="1" si="10"/>
        <v>-7628.8732888117665</v>
      </c>
      <c r="EC19" s="55">
        <f t="shared" ca="1" si="10"/>
        <v>1724.9999999978827</v>
      </c>
      <c r="ED19" s="55">
        <f t="shared" ca="1" si="10"/>
        <v>2700.5766666665877</v>
      </c>
      <c r="EE19" s="55">
        <f ca="1">SUM(EA$15:EA19)</f>
        <v>27720.920971669606</v>
      </c>
      <c r="EF19" s="55">
        <f ca="1">SUM(EB$15:EB19)</f>
        <v>-69391.435378523238</v>
      </c>
      <c r="EG19" s="55">
        <f ca="1">SUM(EC$15:EC19)</f>
        <v>-17593.750000000044</v>
      </c>
      <c r="EH19" s="55">
        <f ca="1">SUM(ED$15:ED19)</f>
        <v>33462.496666666761</v>
      </c>
      <c r="EL19" s="124">
        <v>45874.625</v>
      </c>
      <c r="EM19" s="137">
        <f t="shared" ca="1" si="20"/>
        <v>27720.920971669606</v>
      </c>
      <c r="EN19" s="137">
        <f t="shared" ca="1" si="21"/>
        <v>-69391.435378523238</v>
      </c>
      <c r="EO19" s="137">
        <f t="shared" ca="1" si="22"/>
        <v>33462.496666666761</v>
      </c>
      <c r="EP19" s="137">
        <f t="shared" ca="1" si="23"/>
        <v>-17593.750000000044</v>
      </c>
    </row>
    <row r="20" spans="1:146">
      <c r="A20" s="164">
        <f ca="1">IF(AND(ISBLANK(AD9), A19 = $AD$1),NOW(),IF(ISBLANK(AD9),"",AD9))</f>
        <v>45854.625</v>
      </c>
      <c r="B20" s="71">
        <f ca="1">IF(COUNTIF($AD$2:AD1005,A20)=1,VLOOKUP(A20,T:U,2), IF(COUNTIF($AD$2:AD1005,A20)=0,$B$10,""))</f>
        <v>93.96</v>
      </c>
      <c r="C20" s="31">
        <f t="shared" ca="1" si="24"/>
        <v>13418.530351436475</v>
      </c>
      <c r="D20" s="32">
        <f t="shared" ca="1" si="25"/>
        <v>-19740</v>
      </c>
      <c r="E20" s="71">
        <f ca="1">IF(COUNTIF($AD$2:AD1005,A20)=1,VLOOKUP(A20,V:W,2), IF(COUNTIF($AD$2:AD1005,A20)=0,$C$10,""))</f>
        <v>101.31</v>
      </c>
      <c r="F20" s="31">
        <f t="shared" ca="1" si="26"/>
        <v>11592.000000000438</v>
      </c>
      <c r="G20" s="32">
        <f t="shared" ca="1" si="27"/>
        <v>-7027.9787199999992</v>
      </c>
      <c r="H20" s="71">
        <f ca="1">IF(COUNTIF($AD$2:AD1005,A20)=1,VLOOKUP(A20,X:Y,2), IF(COUNTIF($AD$2:AD1005,A20)=0,$D$10,""))</f>
        <v>121.87</v>
      </c>
      <c r="I20" s="31">
        <f t="shared" ca="1" si="28"/>
        <v>-8889.2534864662302</v>
      </c>
      <c r="J20" s="32">
        <f t="shared" ca="1" si="29"/>
        <v>-33952.799999999996</v>
      </c>
      <c r="K20" s="71">
        <f ca="1">IF(COUNTIF($AD$2:AD1005,A20)=1,VLOOKUP(A20,Z:AA,2), IF(COUNTIF($AD$2:AD1005,A20)=0,$E$10,""))</f>
        <v>99.841999999999999</v>
      </c>
      <c r="L20" s="31">
        <f t="shared" ca="1" si="30"/>
        <v>28240.799999997809</v>
      </c>
      <c r="M20" s="32">
        <f t="shared" ca="1" si="31"/>
        <v>-15458.570026666668</v>
      </c>
      <c r="N20" s="77">
        <f t="shared" ca="1" si="32"/>
        <v>44738.792531233397</v>
      </c>
      <c r="O20" s="77"/>
      <c r="P20" s="77"/>
      <c r="Q20" s="77">
        <f ca="1">IF(ISERROR(B20-2),"",$G$5*SUM($O$14:O20)-$H$5*SUM($P$14:P20))</f>
        <v>0</v>
      </c>
      <c r="R20" s="77">
        <f t="shared" ca="1" si="33"/>
        <v>44738.792531233397</v>
      </c>
      <c r="S20" s="128"/>
      <c r="T20" s="70">
        <v>45796.625</v>
      </c>
      <c r="U20" s="53">
        <v>92.89</v>
      </c>
      <c r="V20" s="70">
        <v>45793.625</v>
      </c>
      <c r="W20" s="53">
        <v>101.34</v>
      </c>
      <c r="X20" s="118">
        <v>45797.625</v>
      </c>
      <c r="Y20" s="53">
        <v>120.68</v>
      </c>
      <c r="Z20" s="70">
        <v>45869.625</v>
      </c>
      <c r="AA20" s="53">
        <v>99.549000000000007</v>
      </c>
      <c r="AB20" s="163" t="str">
        <f t="shared" si="4"/>
        <v/>
      </c>
      <c r="AC20" s="163" t="str">
        <f t="shared" si="5"/>
        <v/>
      </c>
      <c r="AD20" s="163">
        <v>45869.625</v>
      </c>
      <c r="AH20" s="164">
        <f t="shared" ca="1" si="34"/>
        <v>45874.625</v>
      </c>
      <c r="AI20" s="44">
        <f ca="1">IF(COUNTIF($BU$2:BU1005,AH20)=1,VLOOKUP(AH20,BG:BH,2), IF(COUNTIF($BU$2:BU1005,AH20)=0,$AI$10,""))</f>
        <v>80.209999999999994</v>
      </c>
      <c r="AJ20" s="45">
        <f t="shared" ca="1" si="35"/>
        <v>-74580.48477315405</v>
      </c>
      <c r="AK20" s="45">
        <f t="shared" ca="1" si="36"/>
        <v>-23500</v>
      </c>
      <c r="AL20" s="44">
        <f ca="1">IF(COUNTIF($BU$2:BU1005,AH20)=1,VLOOKUP(AH20,BI:BJ,2), IF(COUNTIF($BU$2:BU1005,AH20)=0,$AJ$10,""))</f>
        <v>100.4921875</v>
      </c>
      <c r="AM20" s="45">
        <f t="shared" ca="1" si="37"/>
        <v>128404.01785714286</v>
      </c>
      <c r="AN20" s="46">
        <f t="shared" ca="1" si="38"/>
        <v>-1042.5511532738092</v>
      </c>
      <c r="AO20" s="44">
        <f ca="1">IF(COUNTIF($BU$2:BU1005,AH20)=1,VLOOKUP(AH20,BK:BL,2), IF(COUNTIF($BU$2:BU1005,AH20)=0,$AK$10,""))</f>
        <v>109.9</v>
      </c>
      <c r="AP20" s="45">
        <f t="shared" ca="1" si="39"/>
        <v>267142.98848159425</v>
      </c>
      <c r="AQ20" s="46">
        <f t="shared" ca="1" si="40"/>
        <v>-24171.428571428572</v>
      </c>
      <c r="AR20" s="44">
        <f ca="1">IF(COUNTIF($BU$2:BU1005,AH20)=1,VLOOKUP(AH20,BM:BN,2), IF(COUNTIF($BU$2:BU1005,AH20)=0,$AL$10,""))</f>
        <v>100.4921875</v>
      </c>
      <c r="AS20" s="45">
        <f t="shared" ca="1" si="41"/>
        <v>111941.96428571429</v>
      </c>
      <c r="AT20" s="46">
        <f t="shared" ca="1" si="42"/>
        <v>-908.89074900793457</v>
      </c>
      <c r="AU20" s="44">
        <f ca="1">IF(COUNTIF($BU$2:BU1005,AH20)=1,VLOOKUP(AH20,BO:BP,2), IF(COUNTIF($BU$2:BU1005,AH20)=0,$AM$10,""))</f>
        <v>103.4375</v>
      </c>
      <c r="AV20" s="45">
        <f t="shared" ca="1" si="43"/>
        <v>88727.67857142858</v>
      </c>
      <c r="AW20" s="46">
        <f t="shared" ca="1" si="44"/>
        <v>380.53943452381009</v>
      </c>
      <c r="AX20" s="44">
        <f ca="1">IF(COUNTIF($BU$2:BU1005,AH20)=1,VLOOKUP(AH20,BQ:BR,2), IF(COUNTIF($BU$2:BU1005,AH20)=0,$AN$10,""))</f>
        <v>97.59375</v>
      </c>
      <c r="AY20" s="45">
        <f t="shared" ca="1" si="45"/>
        <v>210937.5</v>
      </c>
      <c r="AZ20" s="46">
        <f t="shared" ca="1" si="46"/>
        <v>1026.2552083333339</v>
      </c>
      <c r="BA20" s="77">
        <f t="shared" ca="1" si="47"/>
        <v>-56308.46463619671</v>
      </c>
      <c r="BB20" s="176"/>
      <c r="BC20" s="176"/>
      <c r="BD20" s="77">
        <f ca="1">IF(ISERROR(AI20-2),"",$AQ$4*SUM($BB$14:BB20)-$AR$4*SUM($BC$14:BC20))</f>
        <v>20692.591163142919</v>
      </c>
      <c r="BE20" s="77">
        <f t="shared" ca="1" si="48"/>
        <v>-77001.055799339636</v>
      </c>
      <c r="BG20" s="70">
        <v>45791.625</v>
      </c>
      <c r="BH20" s="53">
        <v>79.180000000000007</v>
      </c>
      <c r="BI20" s="70">
        <v>45889.625</v>
      </c>
      <c r="BJ20" s="53">
        <v>100.3125</v>
      </c>
      <c r="BK20" s="70">
        <v>45791.625</v>
      </c>
      <c r="BL20" s="53">
        <v>106.18</v>
      </c>
      <c r="BM20" s="70">
        <v>45889.625</v>
      </c>
      <c r="BN20" s="53">
        <v>100.3125</v>
      </c>
      <c r="BO20" s="70">
        <v>45791.625</v>
      </c>
      <c r="BP20" s="53">
        <v>100.796875</v>
      </c>
      <c r="BQ20" s="70">
        <v>45791.625</v>
      </c>
      <c r="BR20" s="53">
        <v>94.59375</v>
      </c>
      <c r="BS20" s="163" t="str">
        <f t="shared" si="6"/>
        <v/>
      </c>
      <c r="BT20" s="163" t="str">
        <f t="shared" si="7"/>
        <v/>
      </c>
      <c r="BU20" s="163">
        <v>45889.625</v>
      </c>
      <c r="BY20" s="164">
        <f t="shared" ca="1" si="49"/>
        <v>45874.625</v>
      </c>
      <c r="BZ20" s="44">
        <f ca="1">IF(COUNTIF($CN$2:CN1005,BY20)=1,VLOOKUP(BY20,CH:CI,2), IF(COUNTIF($CN$2:CN1005,BY20)=0,$BZ$10,""))</f>
        <v>106.9378</v>
      </c>
      <c r="CA20" s="45">
        <f t="shared" ca="1" si="50"/>
        <v>-160075.00000000265</v>
      </c>
      <c r="CB20" s="45">
        <f t="shared" ca="1" si="51"/>
        <v>27777.777777777781</v>
      </c>
      <c r="CC20" s="44">
        <f ca="1">IF(COUNTIF($CN$2:CN1005,BY20)=1,VLOOKUP(BY20,CJ:CK,2), IF(COUNTIF($CN$2:CN1005,BY20)=0,$CA$10,""))</f>
        <v>52.485999999999997</v>
      </c>
      <c r="CD20" s="45">
        <f t="shared" ca="1" si="52"/>
        <v>-127799.99999999991</v>
      </c>
      <c r="CE20" s="46">
        <f t="shared" ca="1" si="53"/>
        <v>27777.777777777781</v>
      </c>
      <c r="CF20" s="44">
        <f t="shared" ca="1" si="54"/>
        <v>-32275.000000002736</v>
      </c>
      <c r="CH20" s="122">
        <v>45792.625</v>
      </c>
      <c r="CI20" s="53">
        <v>106.253</v>
      </c>
      <c r="CJ20" s="122">
        <v>45792.625</v>
      </c>
      <c r="CK20" s="53">
        <v>55</v>
      </c>
      <c r="CL20" s="163">
        <f t="shared" si="0"/>
        <v>45792.625</v>
      </c>
      <c r="CM20" s="163" t="str">
        <f t="shared" si="1"/>
        <v/>
      </c>
      <c r="CN20" s="163">
        <v>45889.625</v>
      </c>
      <c r="CR20" s="164">
        <f t="shared" ca="1" si="55"/>
        <v>45874.625</v>
      </c>
      <c r="CS20" s="44">
        <f ca="1">IF(COUNTIF($DG$2:DG1005,CR20)=1,VLOOKUP(CR20,DA:DB,2), IF(COUNTIF($DG$2:DG1005,CR20)=0,$CS$10,""))</f>
        <v>275.041</v>
      </c>
      <c r="CT20" s="45">
        <f t="shared" ca="1" si="56"/>
        <v>-72681.83999999988</v>
      </c>
      <c r="CU20" s="45">
        <f t="shared" ca="1" si="57"/>
        <v>23333.333333333336</v>
      </c>
      <c r="CV20" s="44">
        <f ca="1">IF(COUNTIF($DG$2:DG1005,CR20)=1,VLOOKUP(CR20,DC:DD,2), IF(COUNTIF($DG$2:DG1005,CR20)=0,$CT$10,""))</f>
        <v>55.579000000000001</v>
      </c>
      <c r="CW20" s="45">
        <f t="shared" ca="1" si="58"/>
        <v>-121324.77000000016</v>
      </c>
      <c r="CX20" s="46">
        <f t="shared" ca="1" si="59"/>
        <v>21000</v>
      </c>
      <c r="CY20" s="44">
        <f t="shared" ca="1" si="60"/>
        <v>50976.263333333627</v>
      </c>
      <c r="DA20" s="122">
        <v>45796.625</v>
      </c>
      <c r="DB20" s="53">
        <v>301.44499999999999</v>
      </c>
      <c r="DC20" s="122">
        <v>45796.625</v>
      </c>
      <c r="DD20" s="53">
        <v>57.45</v>
      </c>
      <c r="DE20" s="163">
        <f t="shared" si="2"/>
        <v>45796.625</v>
      </c>
      <c r="DF20" s="163" t="str">
        <f t="shared" si="3"/>
        <v/>
      </c>
      <c r="DG20" s="163">
        <v>45889.625</v>
      </c>
      <c r="DH20" s="53"/>
      <c r="DI20" s="53"/>
      <c r="DJ20" s="53"/>
      <c r="DK20" s="53"/>
      <c r="DR20" s="127">
        <v>45875.625</v>
      </c>
      <c r="DS20" s="55">
        <f ca="1">VLOOKUP(DR20,A21:R93,18)</f>
        <v>58667.197879721061</v>
      </c>
      <c r="DT20" s="55">
        <f t="shared" ca="1" si="15"/>
        <v>-96976.358097794364</v>
      </c>
      <c r="DU20" s="55">
        <f t="shared" ca="1" si="16"/>
        <v>-39493.75000000275</v>
      </c>
      <c r="DV20" s="55">
        <f t="shared" ca="1" si="18"/>
        <v>36585.57000000024</v>
      </c>
      <c r="DW20" s="55">
        <f t="shared" ca="1" si="19"/>
        <v>22551.948987515061</v>
      </c>
      <c r="DX20" s="55">
        <f t="shared" ca="1" si="19"/>
        <v>-19975.302298454728</v>
      </c>
      <c r="DY20" s="55">
        <f t="shared" ca="1" si="19"/>
        <v>-7218.7500000000146</v>
      </c>
      <c r="DZ20" s="55">
        <f t="shared" ca="1" si="19"/>
        <v>-14390.693333333387</v>
      </c>
      <c r="EA20" s="55">
        <f t="shared" ca="1" si="17"/>
        <v>22551.948987515061</v>
      </c>
      <c r="EB20" s="55">
        <f t="shared" ca="1" si="10"/>
        <v>-19975.302298454728</v>
      </c>
      <c r="EC20" s="55">
        <f t="shared" ca="1" si="10"/>
        <v>-7218.7500000000146</v>
      </c>
      <c r="ED20" s="55">
        <f t="shared" ca="1" si="10"/>
        <v>-14390.693333333387</v>
      </c>
      <c r="EE20" s="55">
        <f ca="1">SUM(EA$15:EA20)</f>
        <v>50272.869959184667</v>
      </c>
      <c r="EF20" s="55">
        <f ca="1">SUM(EB$15:EB20)</f>
        <v>-89366.737676977966</v>
      </c>
      <c r="EG20" s="55">
        <f ca="1">SUM(EC$15:EC20)</f>
        <v>-24812.500000000058</v>
      </c>
      <c r="EH20" s="55">
        <f ca="1">SUM(ED$15:ED20)</f>
        <v>19071.803333333373</v>
      </c>
      <c r="EL20" s="124">
        <v>45875.625</v>
      </c>
      <c r="EM20" s="137">
        <f t="shared" ca="1" si="20"/>
        <v>50272.869959184667</v>
      </c>
      <c r="EN20" s="137">
        <f t="shared" ca="1" si="21"/>
        <v>-89366.737676977966</v>
      </c>
      <c r="EO20" s="137">
        <f t="shared" ca="1" si="22"/>
        <v>19071.803333333373</v>
      </c>
      <c r="EP20" s="137">
        <f t="shared" ca="1" si="23"/>
        <v>-24812.500000000058</v>
      </c>
    </row>
    <row r="21" spans="1:146">
      <c r="A21" s="164">
        <f ca="1">IF(AND(ISBLANK(AD10), A20 = $AD$1),NOW(),IF(ISBLANK(AD10),"",AD10))</f>
        <v>45855.625</v>
      </c>
      <c r="B21" s="71">
        <f ca="1">IF(COUNTIF($AD$2:AD1006,A21)=1,VLOOKUP(A21,T:U,2), IF(COUNTIF($AD$2:AD1006,A21)=0,$B$10,""))</f>
        <v>94.08</v>
      </c>
      <c r="C21" s="31">
        <f t="shared" ca="1" si="24"/>
        <v>40255.591054309429</v>
      </c>
      <c r="D21" s="32">
        <f t="shared" ca="1" si="25"/>
        <v>-22207.5</v>
      </c>
      <c r="E21" s="71">
        <f ca="1">IF(COUNTIF($AD$2:AD1006,A21)=1,VLOOKUP(A21,V:W,2), IF(COUNTIF($AD$2:AD1006,A21)=0,$C$10,""))</f>
        <v>101.328</v>
      </c>
      <c r="F21" s="31">
        <f t="shared" ca="1" si="26"/>
        <v>14616.000000000553</v>
      </c>
      <c r="G21" s="32">
        <f t="shared" ca="1" si="27"/>
        <v>-7906.4760599999991</v>
      </c>
      <c r="H21" s="71">
        <f ca="1">IF(COUNTIF($AD$2:AD1006,A21)=1,VLOOKUP(A21,X:Y,2), IF(COUNTIF($AD$2:AD1006,A21)=0,$D$10,""))</f>
        <v>120.13</v>
      </c>
      <c r="I21" s="31">
        <f t="shared" ca="1" si="28"/>
        <v>-524465.95570139936</v>
      </c>
      <c r="J21" s="32">
        <f t="shared" ca="1" si="29"/>
        <v>-38196.9</v>
      </c>
      <c r="K21" s="71">
        <f ca="1">IF(COUNTIF($AD$2:AD1006,A21)=1,VLOOKUP(A21,Z:AA,2), IF(COUNTIF($AD$2:AD1006,A21)=0,$E$10,""))</f>
        <v>99.9</v>
      </c>
      <c r="L21" s="31">
        <f t="shared" ca="1" si="30"/>
        <v>48216.000000000196</v>
      </c>
      <c r="M21" s="32">
        <f t="shared" ca="1" si="31"/>
        <v>-17390.891280000003</v>
      </c>
      <c r="N21" s="77">
        <f t="shared" ca="1" si="32"/>
        <v>604826.53153570846</v>
      </c>
      <c r="O21" s="77"/>
      <c r="P21" s="77">
        <v>1.9446000000000001</v>
      </c>
      <c r="Q21" s="77">
        <f ca="1">IF(ISERROR(B21-2),"",$G$5*SUM($O$14:O21)-$H$5*SUM($P$14:P21))</f>
        <v>-576200.5368</v>
      </c>
      <c r="R21" s="77">
        <f t="shared" ca="1" si="33"/>
        <v>28625.99473570846</v>
      </c>
      <c r="S21" s="128"/>
      <c r="T21" s="70">
        <v>45797.625</v>
      </c>
      <c r="U21" s="53">
        <v>93.05</v>
      </c>
      <c r="V21" s="70">
        <v>45796.625</v>
      </c>
      <c r="W21" s="53">
        <v>101.408</v>
      </c>
      <c r="X21" s="118">
        <v>45798.625</v>
      </c>
      <c r="Y21" s="53">
        <v>120.59</v>
      </c>
      <c r="Z21" s="70">
        <v>45870.625</v>
      </c>
      <c r="AA21" s="53">
        <v>99.751000000000005</v>
      </c>
      <c r="AB21" s="163" t="str">
        <f t="shared" si="4"/>
        <v/>
      </c>
      <c r="AC21" s="163" t="str">
        <f t="shared" si="5"/>
        <v/>
      </c>
      <c r="AD21" s="163">
        <v>45870.625</v>
      </c>
      <c r="AH21" s="164">
        <f t="shared" ca="1" si="34"/>
        <v>45875.625</v>
      </c>
      <c r="AI21" s="44">
        <f ca="1">IF(COUNTIF($BU$2:BU1006,AH21)=1,VLOOKUP(AH21,BG:BH,2), IF(COUNTIF($BU$2:BU1006,AH21)=0,$AI$10,""))</f>
        <v>80.290000000000006</v>
      </c>
      <c r="AJ21" s="45">
        <f t="shared" ca="1" si="35"/>
        <v>-49720.323182100845</v>
      </c>
      <c r="AK21" s="45">
        <f t="shared" ca="1" si="36"/>
        <v>-26437.5</v>
      </c>
      <c r="AL21" s="44">
        <f ca="1">IF(COUNTIF($BU$2:BU1006,AH21)=1,VLOOKUP(AH21,BI:BJ,2), IF(COUNTIF($BU$2:BU1006,AH21)=0,$AJ$10,""))</f>
        <v>100.5</v>
      </c>
      <c r="AM21" s="45">
        <f t="shared" ca="1" si="37"/>
        <v>129492.1875</v>
      </c>
      <c r="AN21" s="46">
        <f t="shared" ca="1" si="38"/>
        <v>-1172.8700474330344</v>
      </c>
      <c r="AO21" s="44">
        <f ca="1">IF(COUNTIF($BU$2:BU1006,AH21)=1,VLOOKUP(AH21,BK:BL,2), IF(COUNTIF($BU$2:BU1006,AH21)=0,$AK$10,""))</f>
        <v>109.87</v>
      </c>
      <c r="AP21" s="45">
        <f t="shared" ca="1" si="39"/>
        <v>260050.69675199257</v>
      </c>
      <c r="AQ21" s="46">
        <f t="shared" ca="1" si="40"/>
        <v>-27192.857142857145</v>
      </c>
      <c r="AR21" s="44">
        <f ca="1">IF(COUNTIF($BU$2:BU1006,AH21)=1,VLOOKUP(AH21,BM:BN,2), IF(COUNTIF($BU$2:BU1006,AH21)=0,$AL$10,""))</f>
        <v>100.5</v>
      </c>
      <c r="AS21" s="45">
        <f t="shared" ca="1" si="41"/>
        <v>112890.625</v>
      </c>
      <c r="AT21" s="46">
        <f t="shared" ca="1" si="42"/>
        <v>-1022.5020926339275</v>
      </c>
      <c r="AU21" s="44">
        <f ca="1">IF(COUNTIF($BU$2:BU1006,AH21)=1,VLOOKUP(AH21,BO:BP,2), IF(COUNTIF($BU$2:BU1006,AH21)=0,$AM$10,""))</f>
        <v>103.296875</v>
      </c>
      <c r="AV21" s="45">
        <f t="shared" ca="1" si="43"/>
        <v>81194.196428571435</v>
      </c>
      <c r="AW21" s="46">
        <f t="shared" ca="1" si="44"/>
        <v>428.10686383928623</v>
      </c>
      <c r="AX21" s="44">
        <f ca="1">IF(COUNTIF($BU$2:BU1006,AH21)=1,VLOOKUP(AH21,BQ:BR,2), IF(COUNTIF($BU$2:BU1006,AH21)=0,$AN$10,""))</f>
        <v>97</v>
      </c>
      <c r="AY21" s="45">
        <f t="shared" ca="1" si="45"/>
        <v>166406.25</v>
      </c>
      <c r="AZ21" s="46">
        <f t="shared" ca="1" si="46"/>
        <v>1154.5371093750009</v>
      </c>
      <c r="BA21" s="77">
        <f t="shared" ca="1" si="47"/>
        <v>-76283.766934651445</v>
      </c>
      <c r="BB21" s="176"/>
      <c r="BC21" s="176"/>
      <c r="BD21" s="77">
        <f ca="1">IF(ISERROR(AI21-2),"",$AQ$4*SUM($BB$14:BB21)-$AR$4*SUM($BC$14:BC21))</f>
        <v>20692.591163142919</v>
      </c>
      <c r="BE21" s="77">
        <f t="shared" ca="1" si="48"/>
        <v>-96976.358097794364</v>
      </c>
      <c r="BG21" s="70">
        <v>45792.625</v>
      </c>
      <c r="BH21" s="53">
        <v>79.33</v>
      </c>
      <c r="BI21" s="70">
        <v>45890.625</v>
      </c>
      <c r="BJ21" s="53">
        <v>100.09375</v>
      </c>
      <c r="BK21" s="70">
        <v>45792.625</v>
      </c>
      <c r="BL21" s="53">
        <v>106.9</v>
      </c>
      <c r="BM21" s="70">
        <v>45890.625</v>
      </c>
      <c r="BN21" s="53">
        <v>100.09375</v>
      </c>
      <c r="BO21" s="70">
        <v>45792.625</v>
      </c>
      <c r="BP21" s="53">
        <v>101.453125</v>
      </c>
      <c r="BQ21" s="70">
        <v>45792.625</v>
      </c>
      <c r="BR21" s="53">
        <v>95.40625</v>
      </c>
      <c r="BS21" s="163" t="str">
        <f t="shared" si="6"/>
        <v/>
      </c>
      <c r="BT21" s="163" t="str">
        <f t="shared" si="7"/>
        <v/>
      </c>
      <c r="BU21" s="163">
        <v>45890.625</v>
      </c>
      <c r="BY21" s="164">
        <f t="shared" ca="1" si="49"/>
        <v>45875.625</v>
      </c>
      <c r="BZ21" s="44">
        <f ca="1">IF(COUNTIF($CN$2:CN1006,BY21)=1,VLOOKUP(BY21,CH:CI,2), IF(COUNTIF($CN$2:CN1006,BY21)=0,$BZ$10,""))</f>
        <v>107.005</v>
      </c>
      <c r="CA21" s="45">
        <f t="shared" ca="1" si="50"/>
        <v>-143275.00000000271</v>
      </c>
      <c r="CB21" s="45">
        <f t="shared" ca="1" si="51"/>
        <v>31250</v>
      </c>
      <c r="CC21" s="44">
        <f ca="1">IF(COUNTIF($CN$2:CN1006,BY21)=1,VLOOKUP(BY21,CJ:CK,2), IF(COUNTIF($CN$2:CN1006,BY21)=0,$CA$10,""))</f>
        <v>52.058999999999997</v>
      </c>
      <c r="CD21" s="45">
        <f t="shared" ca="1" si="52"/>
        <v>-103781.24999999996</v>
      </c>
      <c r="CE21" s="46">
        <f t="shared" ca="1" si="53"/>
        <v>31250</v>
      </c>
      <c r="CF21" s="44">
        <f t="shared" ca="1" si="54"/>
        <v>-39493.75000000275</v>
      </c>
      <c r="CH21" s="122">
        <v>45793.625</v>
      </c>
      <c r="CI21" s="53">
        <v>106.4032</v>
      </c>
      <c r="CJ21" s="122">
        <v>45793.625</v>
      </c>
      <c r="CK21" s="53">
        <v>54.555999999999997</v>
      </c>
      <c r="CL21" s="163">
        <f t="shared" si="0"/>
        <v>45793.625</v>
      </c>
      <c r="CM21" s="163" t="str">
        <f t="shared" si="1"/>
        <v/>
      </c>
      <c r="CN21" s="163">
        <v>45890.625</v>
      </c>
      <c r="CR21" s="164">
        <f t="shared" ca="1" si="55"/>
        <v>45875.625</v>
      </c>
      <c r="CS21" s="44">
        <f ca="1">IF(COUNTIF($DG$2:DG1006,CR21)=1,VLOOKUP(CR21,DA:DB,2), IF(COUNTIF($DG$2:DG1006,CR21)=0,$CS$10,""))</f>
        <v>276.83699999999999</v>
      </c>
      <c r="CT21" s="45">
        <f t="shared" ca="1" si="56"/>
        <v>-89276.879999999815</v>
      </c>
      <c r="CU21" s="45">
        <f t="shared" ca="1" si="57"/>
        <v>26250</v>
      </c>
      <c r="CV21" s="44">
        <f ca="1">IF(COUNTIF($DG$2:DG1006,CR21)=1,VLOOKUP(CR21,DC:DD,2), IF(COUNTIF($DG$2:DG1006,CR21)=0,$CT$10,""))</f>
        <v>55.622999999999998</v>
      </c>
      <c r="CW21" s="45">
        <f t="shared" ca="1" si="58"/>
        <v>-123237.45000000006</v>
      </c>
      <c r="CX21" s="46">
        <f t="shared" ca="1" si="59"/>
        <v>23625</v>
      </c>
      <c r="CY21" s="44">
        <f t="shared" ca="1" si="60"/>
        <v>36585.57000000024</v>
      </c>
      <c r="DA21" s="122">
        <v>45797.625</v>
      </c>
      <c r="DB21" s="53">
        <v>297.32799999999997</v>
      </c>
      <c r="DC21" s="122">
        <v>45797.625</v>
      </c>
      <c r="DD21" s="53">
        <v>56.813000000000002</v>
      </c>
      <c r="DE21" s="163">
        <f t="shared" si="2"/>
        <v>45797.625</v>
      </c>
      <c r="DF21" s="163" t="str">
        <f t="shared" si="3"/>
        <v/>
      </c>
      <c r="DG21" s="163">
        <v>45890.625</v>
      </c>
      <c r="DH21" s="53"/>
      <c r="DI21" s="53"/>
      <c r="DJ21" s="53"/>
      <c r="DK21" s="53"/>
      <c r="DR21" s="127">
        <v>45876.625</v>
      </c>
      <c r="DS21" s="55">
        <f ca="1">VLOOKUP(DR21,A22:R94,18)</f>
        <v>59859.213845091057</v>
      </c>
      <c r="DT21" s="55">
        <f t="shared" ca="1" si="15"/>
        <v>-109924.38420418699</v>
      </c>
      <c r="DU21" s="55">
        <f t="shared" ca="1" si="16"/>
        <v>-52362.500000002998</v>
      </c>
      <c r="DV21" s="55">
        <f t="shared" ca="1" si="18"/>
        <v>36355.176666666928</v>
      </c>
      <c r="DW21" s="55">
        <f t="shared" ca="1" si="19"/>
        <v>1192.0159653699957</v>
      </c>
      <c r="DX21" s="55">
        <f t="shared" ca="1" si="19"/>
        <v>-12948.02610639263</v>
      </c>
      <c r="DY21" s="55">
        <f t="shared" ca="1" si="19"/>
        <v>-12868.750000000247</v>
      </c>
      <c r="DZ21" s="55">
        <f t="shared" ca="1" si="19"/>
        <v>-230.3933333333116</v>
      </c>
      <c r="EA21" s="55">
        <f t="shared" ca="1" si="17"/>
        <v>1192.0159653699957</v>
      </c>
      <c r="EB21" s="55">
        <f t="shared" ca="1" si="10"/>
        <v>-12948.02610639263</v>
      </c>
      <c r="EC21" s="55">
        <f t="shared" ca="1" si="10"/>
        <v>-12868.750000000247</v>
      </c>
      <c r="ED21" s="55">
        <f t="shared" ca="1" si="10"/>
        <v>-230.3933333333116</v>
      </c>
      <c r="EE21" s="55">
        <f ca="1">SUM(EA$15:EA21)</f>
        <v>51464.885924554663</v>
      </c>
      <c r="EF21" s="55">
        <f ca="1">SUM(EB$15:EB21)</f>
        <v>-102314.7637833706</v>
      </c>
      <c r="EG21" s="55">
        <f ca="1">SUM(EC$15:EC21)</f>
        <v>-37681.250000000306</v>
      </c>
      <c r="EH21" s="55">
        <f ca="1">SUM(ED$15:ED21)</f>
        <v>18841.410000000062</v>
      </c>
      <c r="EL21" s="124">
        <v>45876.625</v>
      </c>
      <c r="EM21" s="137">
        <f t="shared" ca="1" si="20"/>
        <v>51464.885924554663</v>
      </c>
      <c r="EN21" s="137">
        <f t="shared" ca="1" si="21"/>
        <v>-102314.7637833706</v>
      </c>
      <c r="EO21" s="137">
        <f t="shared" ca="1" si="22"/>
        <v>18841.410000000062</v>
      </c>
      <c r="EP21" s="137">
        <f t="shared" ca="1" si="23"/>
        <v>-37681.250000000306</v>
      </c>
    </row>
    <row r="22" spans="1:146">
      <c r="A22" s="164">
        <f ca="1">IF(AND(ISBLANK(AD11), A21 = $AD$1),NOW(),IF(ISBLANK(AD11),"",AD11))</f>
        <v>45856.625</v>
      </c>
      <c r="B22" s="71">
        <f ca="1">IF(COUNTIF($AD$2:AD1007,A22)=1,VLOOKUP(A22,T:U,2), IF(COUNTIF($AD$2:AD1007,A22)=0,$B$10,""))</f>
        <v>94.09</v>
      </c>
      <c r="C22" s="31">
        <f t="shared" ca="1" si="24"/>
        <v>42492.012779554279</v>
      </c>
      <c r="D22" s="32">
        <f t="shared" ca="1" si="25"/>
        <v>-24674.999999999996</v>
      </c>
      <c r="E22" s="71">
        <f ca="1">IF(COUNTIF($AD$2:AD1007,A22)=1,VLOOKUP(A22,V:W,2), IF(COUNTIF($AD$2:AD1007,A22)=0,$C$10,""))</f>
        <v>101.28</v>
      </c>
      <c r="F22" s="31">
        <f t="shared" ca="1" si="26"/>
        <v>6552.0000000002483</v>
      </c>
      <c r="G22" s="32">
        <f t="shared" ca="1" si="27"/>
        <v>-8784.9733999999953</v>
      </c>
      <c r="H22" s="71">
        <f ca="1">IF(COUNTIF($AD$2:AD1007,A22)=1,VLOOKUP(A22,X:Y,2), IF(COUNTIF($AD$2:AD1007,A22)=0,$D$10,""))</f>
        <v>120.01</v>
      </c>
      <c r="I22" s="31">
        <f t="shared" ca="1" si="28"/>
        <v>-560022.96964725223</v>
      </c>
      <c r="J22" s="32">
        <f t="shared" ca="1" si="29"/>
        <v>-42440.999999999993</v>
      </c>
      <c r="K22" s="71">
        <f ca="1">IF(COUNTIF($AD$2:AD1007,A22)=1,VLOOKUP(A22,Z:AA,2), IF(COUNTIF($AD$2:AD1007,A22)=0,$E$10,""))</f>
        <v>99.805999999999997</v>
      </c>
      <c r="L22" s="31">
        <f t="shared" ca="1" si="30"/>
        <v>15842.399999997338</v>
      </c>
      <c r="M22" s="32">
        <f t="shared" ca="1" si="31"/>
        <v>-19323.212533333332</v>
      </c>
      <c r="N22" s="77">
        <f t="shared" ca="1" si="32"/>
        <v>619033.14329347026</v>
      </c>
      <c r="O22" s="77"/>
      <c r="P22" s="77"/>
      <c r="Q22" s="77">
        <f ca="1">IF(ISERROR(B22-2),"",$G$5*SUM($O$14:O22)-$H$5*SUM($P$14:P22))</f>
        <v>-576200.5368</v>
      </c>
      <c r="R22" s="77">
        <f t="shared" ca="1" si="33"/>
        <v>42832.606493470259</v>
      </c>
      <c r="S22" s="128"/>
      <c r="T22" s="70">
        <v>45798.625</v>
      </c>
      <c r="U22" s="53">
        <v>92.95</v>
      </c>
      <c r="V22" s="70">
        <v>45797.625</v>
      </c>
      <c r="W22" s="53">
        <v>101.352</v>
      </c>
      <c r="X22" s="118">
        <v>45799.625</v>
      </c>
      <c r="Y22" s="53">
        <v>120.57</v>
      </c>
      <c r="Z22" s="70">
        <v>45873.625</v>
      </c>
      <c r="AA22" s="53">
        <v>99.884</v>
      </c>
      <c r="AB22" s="163" t="str">
        <f t="shared" si="4"/>
        <v/>
      </c>
      <c r="AC22" s="163" t="str">
        <f t="shared" si="5"/>
        <v/>
      </c>
      <c r="AD22" s="163">
        <v>45873.625</v>
      </c>
      <c r="AH22" s="164">
        <f t="shared" ca="1" si="34"/>
        <v>45876.625</v>
      </c>
      <c r="AI22" s="44">
        <f ca="1">IF(COUNTIF($BU$2:BU1007,AH22)=1,VLOOKUP(AH22,BG:BH,2), IF(COUNTIF($BU$2:BU1007,AH22)=0,$AI$10,""))</f>
        <v>80.209999999999994</v>
      </c>
      <c r="AJ22" s="45">
        <f t="shared" ca="1" si="35"/>
        <v>-74580.48477315405</v>
      </c>
      <c r="AK22" s="45">
        <f t="shared" ca="1" si="36"/>
        <v>-29374.999999999996</v>
      </c>
      <c r="AL22" s="44">
        <f ca="1">IF(COUNTIF($BU$2:BU1007,AH22)=1,VLOOKUP(AH22,BI:BJ,2), IF(COUNTIF($BU$2:BU1007,AH22)=0,$AJ$10,""))</f>
        <v>100.4140625</v>
      </c>
      <c r="AM22" s="45">
        <f t="shared" ca="1" si="37"/>
        <v>117522.32142857143</v>
      </c>
      <c r="AN22" s="46">
        <f t="shared" ca="1" si="38"/>
        <v>-1303.1889415922615</v>
      </c>
      <c r="AO22" s="44">
        <f ca="1">IF(COUNTIF($BU$2:BU1007,AH22)=1,VLOOKUP(AH22,BK:BL,2), IF(COUNTIF($BU$2:BU1007,AH22)=0,$AK$10,""))</f>
        <v>109.76</v>
      </c>
      <c r="AP22" s="45">
        <f t="shared" ca="1" si="39"/>
        <v>234045.62707679387</v>
      </c>
      <c r="AQ22" s="46">
        <f t="shared" ca="1" si="40"/>
        <v>-30214.285714285714</v>
      </c>
      <c r="AR22" s="44">
        <f ca="1">IF(COUNTIF($BU$2:BU1007,AH22)=1,VLOOKUP(AH22,BM:BN,2), IF(COUNTIF($BU$2:BU1007,AH22)=0,$AL$10,""))</f>
        <v>100.4140625</v>
      </c>
      <c r="AS22" s="45">
        <f t="shared" ca="1" si="41"/>
        <v>102455.35714285716</v>
      </c>
      <c r="AT22" s="46">
        <f t="shared" ca="1" si="42"/>
        <v>-1136.1134362599205</v>
      </c>
      <c r="AU22" s="44">
        <f ca="1">IF(COUNTIF($BU$2:BU1007,AH22)=1,VLOOKUP(AH22,BO:BP,2), IF(COUNTIF($BU$2:BU1007,AH22)=0,$AM$10,""))</f>
        <v>103.21875</v>
      </c>
      <c r="AV22" s="45">
        <f t="shared" ca="1" si="43"/>
        <v>77008.92857142858</v>
      </c>
      <c r="AW22" s="46">
        <f t="shared" ca="1" si="44"/>
        <v>475.67429315476238</v>
      </c>
      <c r="AX22" s="44">
        <f ca="1">IF(COUNTIF($BU$2:BU1007,AH22)=1,VLOOKUP(AH22,BQ:BR,2), IF(COUNTIF($BU$2:BU1007,AH22)=0,$AN$10,""))</f>
        <v>96.84375</v>
      </c>
      <c r="AY22" s="45">
        <f t="shared" ca="1" si="45"/>
        <v>154687.5</v>
      </c>
      <c r="AZ22" s="46">
        <f t="shared" ca="1" si="46"/>
        <v>1282.8190104166679</v>
      </c>
      <c r="BA22" s="77">
        <f t="shared" ca="1" si="47"/>
        <v>-89231.793041044075</v>
      </c>
      <c r="BB22" s="176"/>
      <c r="BC22" s="176"/>
      <c r="BD22" s="77">
        <f ca="1">IF(ISERROR(AI22-2),"",$AQ$4*SUM($BB$14:BB22)-$AR$4*SUM($BC$14:BC22))</f>
        <v>20692.591163142919</v>
      </c>
      <c r="BE22" s="77">
        <f t="shared" ca="1" si="48"/>
        <v>-109924.38420418699</v>
      </c>
      <c r="BG22" s="70">
        <v>45793.625</v>
      </c>
      <c r="BH22" s="53">
        <v>79.42</v>
      </c>
      <c r="BI22" s="70">
        <v>45891.625</v>
      </c>
      <c r="BJ22" s="53">
        <v>100.515625</v>
      </c>
      <c r="BK22" s="70">
        <v>45793.625</v>
      </c>
      <c r="BL22" s="53">
        <v>107.1</v>
      </c>
      <c r="BM22" s="70">
        <v>45891.625</v>
      </c>
      <c r="BN22" s="53">
        <v>100.515625</v>
      </c>
      <c r="BO22" s="70">
        <v>45793.625</v>
      </c>
      <c r="BP22" s="53">
        <v>101.484375</v>
      </c>
      <c r="BQ22" s="70">
        <v>45793.625</v>
      </c>
      <c r="BR22" s="53">
        <v>95.59375</v>
      </c>
      <c r="BS22" s="163" t="str">
        <f t="shared" si="6"/>
        <v/>
      </c>
      <c r="BT22" s="163" t="str">
        <f t="shared" si="7"/>
        <v/>
      </c>
      <c r="BU22" s="163">
        <v>45891.625</v>
      </c>
      <c r="BY22" s="164">
        <f t="shared" ca="1" si="49"/>
        <v>45876.625</v>
      </c>
      <c r="BZ22" s="44">
        <f ca="1">IF(COUNTIF($CN$2:CN1007,BY22)=1,VLOOKUP(BY22,CH:CI,2), IF(COUNTIF($CN$2:CN1007,BY22)=0,$BZ$10,""))</f>
        <v>106.95959999999999</v>
      </c>
      <c r="CA22" s="45">
        <f t="shared" ca="1" si="50"/>
        <v>-154625.00000000288</v>
      </c>
      <c r="CB22" s="45">
        <f t="shared" ca="1" si="51"/>
        <v>34722.222222222219</v>
      </c>
      <c r="CC22" s="44">
        <f ca="1">IF(COUNTIF($CN$2:CN1007,BY22)=1,VLOOKUP(BY22,CJ:CK,2), IF(COUNTIF($CN$2:CN1007,BY22)=0,$CA$10,""))</f>
        <v>52.031999999999996</v>
      </c>
      <c r="CD22" s="45">
        <f t="shared" ca="1" si="52"/>
        <v>-102262.49999999988</v>
      </c>
      <c r="CE22" s="46">
        <f t="shared" ca="1" si="53"/>
        <v>34722.222222222219</v>
      </c>
      <c r="CF22" s="44">
        <f t="shared" ca="1" si="54"/>
        <v>-52362.500000002998</v>
      </c>
      <c r="CH22" s="122">
        <v>45796.625</v>
      </c>
      <c r="CI22" s="53">
        <v>106.25920000000001</v>
      </c>
      <c r="CJ22" s="122">
        <v>45796.625</v>
      </c>
      <c r="CK22" s="53">
        <v>55.116999999999997</v>
      </c>
      <c r="CL22" s="163">
        <f t="shared" si="0"/>
        <v>45796.625</v>
      </c>
      <c r="CM22" s="163" t="str">
        <f t="shared" si="1"/>
        <v/>
      </c>
      <c r="CN22" s="163">
        <v>45891.625</v>
      </c>
      <c r="CR22" s="164">
        <f t="shared" ca="1" si="55"/>
        <v>45876.625</v>
      </c>
      <c r="CS22" s="44">
        <f ca="1">IF(COUNTIF($DG$2:DG1007,CR22)=1,VLOOKUP(CR22,DA:DB,2), IF(COUNTIF($DG$2:DG1007,CR22)=0,$CS$10,""))</f>
        <v>269.959</v>
      </c>
      <c r="CT22" s="45">
        <f t="shared" ca="1" si="56"/>
        <v>-25724.159999999927</v>
      </c>
      <c r="CU22" s="45">
        <f t="shared" ca="1" si="57"/>
        <v>29166.666666666664</v>
      </c>
      <c r="CV22" s="44">
        <f ca="1">IF(COUNTIF($DG$2:DG1007,CR22)=1,VLOOKUP(CR22,DC:DD,2), IF(COUNTIF($DG$2:DG1007,CR22)=0,$CT$10,""))</f>
        <v>54.149000000000001</v>
      </c>
      <c r="CW22" s="45">
        <f t="shared" ca="1" si="58"/>
        <v>-59162.670000000187</v>
      </c>
      <c r="CX22" s="46">
        <f t="shared" ca="1" si="59"/>
        <v>26250</v>
      </c>
      <c r="CY22" s="44">
        <f t="shared" ca="1" si="60"/>
        <v>36355.176666666928</v>
      </c>
      <c r="DA22" s="122">
        <v>45798.625</v>
      </c>
      <c r="DB22" s="53">
        <v>299.49900000000002</v>
      </c>
      <c r="DC22" s="122">
        <v>45798.625</v>
      </c>
      <c r="DD22" s="53">
        <v>57.048999999999999</v>
      </c>
      <c r="DE22" s="163">
        <f t="shared" si="2"/>
        <v>45798.625</v>
      </c>
      <c r="DF22" s="163" t="str">
        <f t="shared" si="3"/>
        <v/>
      </c>
      <c r="DG22" s="163">
        <v>45891.625</v>
      </c>
      <c r="DH22" s="53"/>
      <c r="DI22" s="53"/>
      <c r="DJ22" s="53"/>
      <c r="DK22" s="53"/>
      <c r="DR22" s="127">
        <v>45877.625</v>
      </c>
      <c r="DS22" s="55">
        <f ca="1">VLOOKUP(DR22,A23:R95,18)</f>
        <v>78086.998503698735</v>
      </c>
      <c r="DT22" s="55">
        <f t="shared" ca="1" si="15"/>
        <v>-71927.555398132303</v>
      </c>
      <c r="DU22" s="55">
        <f t="shared" ca="1" si="16"/>
        <v>-51950.000000001455</v>
      </c>
      <c r="DV22" s="55">
        <f t="shared" ca="1" si="18"/>
        <v>38001.763333333685</v>
      </c>
      <c r="DW22" s="55">
        <f t="shared" ca="1" si="19"/>
        <v>18227.784658607678</v>
      </c>
      <c r="DX22" s="55">
        <f t="shared" ca="1" si="19"/>
        <v>37996.828806054691</v>
      </c>
      <c r="DY22" s="55">
        <f t="shared" ca="1" si="19"/>
        <v>412.5000000015425</v>
      </c>
      <c r="DZ22" s="55">
        <f t="shared" ca="1" si="19"/>
        <v>1646.5866666667571</v>
      </c>
      <c r="EA22" s="55">
        <f t="shared" ca="1" si="17"/>
        <v>18227.784658607678</v>
      </c>
      <c r="EB22" s="55">
        <f t="shared" ca="1" si="10"/>
        <v>37996.828806054691</v>
      </c>
      <c r="EC22" s="55">
        <f t="shared" ca="1" si="10"/>
        <v>412.5000000015425</v>
      </c>
      <c r="ED22" s="55">
        <f t="shared" ca="1" si="10"/>
        <v>1646.5866666667571</v>
      </c>
      <c r="EE22" s="55">
        <f ca="1">SUM(EA$15:EA22)</f>
        <v>69692.67058316234</v>
      </c>
      <c r="EF22" s="55">
        <f ca="1">SUM(EB$15:EB22)</f>
        <v>-64317.934977315905</v>
      </c>
      <c r="EG22" s="55">
        <f ca="1">SUM(EC$15:EC22)</f>
        <v>-37268.749999998763</v>
      </c>
      <c r="EH22" s="55">
        <f ca="1">SUM(ED$15:ED22)</f>
        <v>20487.996666666819</v>
      </c>
      <c r="EL22" s="124">
        <v>45877.625</v>
      </c>
      <c r="EM22" s="137">
        <f t="shared" ca="1" si="20"/>
        <v>69692.67058316234</v>
      </c>
      <c r="EN22" s="137">
        <f t="shared" ca="1" si="21"/>
        <v>-64317.934977315905</v>
      </c>
      <c r="EO22" s="137">
        <f t="shared" ca="1" si="22"/>
        <v>20487.996666666819</v>
      </c>
      <c r="EP22" s="137">
        <f t="shared" ca="1" si="23"/>
        <v>-37268.749999998763</v>
      </c>
    </row>
    <row r="23" spans="1:146">
      <c r="A23" s="164">
        <f ca="1">IF(AND(ISBLANK(AD12), A22 = $AD$1),NOW(),IF(ISBLANK(AD12),"",AD12))</f>
        <v>45859.625</v>
      </c>
      <c r="B23" s="71">
        <f ca="1">IF(COUNTIF($AD$2:AD1008,A23)=1,VLOOKUP(A23,T:U,2), IF(COUNTIF($AD$2:AD1008,A23)=0,$B$10,""))</f>
        <v>94.13</v>
      </c>
      <c r="C23" s="31">
        <f t="shared" ca="1" si="24"/>
        <v>51437.699680510377</v>
      </c>
      <c r="D23" s="32">
        <f t="shared" ca="1" si="25"/>
        <v>-32077.499999999996</v>
      </c>
      <c r="E23" s="71">
        <f ca="1">IF(COUNTIF($AD$2:AD1008,A23)=1,VLOOKUP(A23,V:W,2), IF(COUNTIF($AD$2:AD1008,A23)=0,$C$10,""))</f>
        <v>101.45</v>
      </c>
      <c r="F23" s="31">
        <f t="shared" ca="1" si="26"/>
        <v>35112.000000000538</v>
      </c>
      <c r="G23" s="32">
        <f t="shared" ca="1" si="27"/>
        <v>-11420.465419999993</v>
      </c>
      <c r="H23" s="71">
        <f ca="1">IF(COUNTIF($AD$2:AD1008,A23)=1,VLOOKUP(A23,X:Y,2), IF(COUNTIF($AD$2:AD1008,A23)=0,$D$10,""))</f>
        <v>120.31</v>
      </c>
      <c r="I23" s="31">
        <f t="shared" ca="1" si="28"/>
        <v>-471130.43478260998</v>
      </c>
      <c r="J23" s="32">
        <f t="shared" ca="1" si="29"/>
        <v>-55173.299999999988</v>
      </c>
      <c r="K23" s="71">
        <f ca="1">IF(COUNTIF($AD$2:AD1008,A23)=1,VLOOKUP(A23,Z:AA,2), IF(COUNTIF($AD$2:AD1008,A23)=0,$E$10,""))</f>
        <v>100.142</v>
      </c>
      <c r="L23" s="31">
        <f t="shared" ca="1" si="30"/>
        <v>131560.79999999685</v>
      </c>
      <c r="M23" s="32">
        <f t="shared" ca="1" si="31"/>
        <v>-25120.176293333334</v>
      </c>
      <c r="N23" s="77">
        <f t="shared" ca="1" si="32"/>
        <v>628413.02358978335</v>
      </c>
      <c r="O23" s="77"/>
      <c r="P23" s="77"/>
      <c r="Q23" s="77">
        <f ca="1">IF(ISERROR(B23-2),"",$G$5*SUM($O$14:O23)-$H$5*SUM($P$14:P23))</f>
        <v>-576200.5368</v>
      </c>
      <c r="R23" s="77">
        <f t="shared" ca="1" si="33"/>
        <v>52212.486789783346</v>
      </c>
      <c r="S23" s="128"/>
      <c r="T23" s="70">
        <v>45799.625</v>
      </c>
      <c r="U23" s="53">
        <v>92.82</v>
      </c>
      <c r="V23" s="70">
        <v>45798.625</v>
      </c>
      <c r="W23" s="53">
        <v>101.282</v>
      </c>
      <c r="X23" s="118">
        <v>45800.625</v>
      </c>
      <c r="Y23" s="53">
        <v>120.79</v>
      </c>
      <c r="Z23" s="70">
        <v>45874.625</v>
      </c>
      <c r="AA23" s="53">
        <v>99.923000000000002</v>
      </c>
      <c r="AB23" s="163" t="str">
        <f t="shared" si="4"/>
        <v/>
      </c>
      <c r="AC23" s="163" t="str">
        <f t="shared" si="5"/>
        <v/>
      </c>
      <c r="AD23" s="163">
        <v>45874.625</v>
      </c>
      <c r="AH23" s="164">
        <f t="shared" ca="1" si="34"/>
        <v>45877.625</v>
      </c>
      <c r="AI23" s="44">
        <f ca="1">IF(COUNTIF($BU$2:BU1008,AH23)=1,VLOOKUP(AH23,BG:BH,2), IF(COUNTIF($BU$2:BU1008,AH23)=0,$AI$10,""))</f>
        <v>80.22</v>
      </c>
      <c r="AJ23" s="45">
        <f t="shared" ca="1" si="35"/>
        <v>-71472.964574270663</v>
      </c>
      <c r="AK23" s="45">
        <f t="shared" ca="1" si="36"/>
        <v>-32312.499999999996</v>
      </c>
      <c r="AL23" s="44">
        <f ca="1">IF(COUNTIF($BU$2:BU1008,AH23)=1,VLOOKUP(AH23,BI:BJ,2), IF(COUNTIF($BU$2:BU1008,AH23)=0,$AJ$10,""))</f>
        <v>100.203125</v>
      </c>
      <c r="AM23" s="45">
        <f t="shared" ca="1" si="37"/>
        <v>88141.74107142858</v>
      </c>
      <c r="AN23" s="46">
        <f t="shared" ca="1" si="38"/>
        <v>-1433.5078357514903</v>
      </c>
      <c r="AO23" s="44">
        <f ca="1">IF(COUNTIF($BU$2:BU1008,AH23)=1,VLOOKUP(AH23,BK:BL,2), IF(COUNTIF($BU$2:BU1008,AH23)=0,$AK$10,""))</f>
        <v>109.41</v>
      </c>
      <c r="AP23" s="45">
        <f t="shared" ca="1" si="39"/>
        <v>151302.22356479857</v>
      </c>
      <c r="AQ23" s="46">
        <f t="shared" ca="1" si="40"/>
        <v>-33235.71428571429</v>
      </c>
      <c r="AR23" s="44">
        <f ca="1">IF(COUNTIF($BU$2:BU1008,AH23)=1,VLOOKUP(AH23,BM:BN,2), IF(COUNTIF($BU$2:BU1008,AH23)=0,$AL$10,""))</f>
        <v>100.203125</v>
      </c>
      <c r="AS23" s="45">
        <f t="shared" ca="1" si="41"/>
        <v>76841.51785714287</v>
      </c>
      <c r="AT23" s="46">
        <f t="shared" ca="1" si="42"/>
        <v>-1249.7247798859116</v>
      </c>
      <c r="AU23" s="44">
        <f ca="1">IF(COUNTIF($BU$2:BU1008,AH23)=1,VLOOKUP(AH23,BO:BP,2), IF(COUNTIF($BU$2:BU1008,AH23)=0,$AM$10,""))</f>
        <v>102.90625</v>
      </c>
      <c r="AV23" s="45">
        <f t="shared" ca="1" si="43"/>
        <v>60267.857142857145</v>
      </c>
      <c r="AW23" s="46">
        <f t="shared" ca="1" si="44"/>
        <v>523.24172247023762</v>
      </c>
      <c r="AX23" s="44">
        <f ca="1">IF(COUNTIF($BU$2:BU1008,AH23)=1,VLOOKUP(AH23,BQ:BR,2), IF(COUNTIF($BU$2:BU1008,AH23)=0,$AN$10,""))</f>
        <v>96.375</v>
      </c>
      <c r="AY23" s="45">
        <f t="shared" ca="1" si="45"/>
        <v>119531.25</v>
      </c>
      <c r="AZ23" s="46">
        <f t="shared" ca="1" si="46"/>
        <v>1411.1009114583339</v>
      </c>
      <c r="BA23" s="77">
        <f t="shared" ca="1" si="47"/>
        <v>-51234.964234989377</v>
      </c>
      <c r="BB23" s="176"/>
      <c r="BC23" s="176"/>
      <c r="BD23" s="77">
        <f ca="1">IF(ISERROR(AI23-2),"",$AQ$4*SUM($BB$14:BB23)-$AR$4*SUM($BC$14:BC23))</f>
        <v>20692.591163142919</v>
      </c>
      <c r="BE23" s="77">
        <f t="shared" ca="1" si="48"/>
        <v>-71927.555398132303</v>
      </c>
      <c r="BG23" s="70">
        <v>45796.625</v>
      </c>
      <c r="BH23" s="53">
        <v>79.38</v>
      </c>
      <c r="BI23" s="70">
        <v>45894.625</v>
      </c>
      <c r="BJ23" s="53">
        <v>100.3828125</v>
      </c>
      <c r="BK23" s="70">
        <v>45796.625</v>
      </c>
      <c r="BL23" s="53">
        <v>107.11</v>
      </c>
      <c r="BM23" s="70">
        <v>45894.625</v>
      </c>
      <c r="BN23" s="53">
        <v>100.3828125</v>
      </c>
      <c r="BO23" s="70">
        <v>45796.625</v>
      </c>
      <c r="BP23" s="53">
        <v>101.359375</v>
      </c>
      <c r="BQ23" s="70">
        <v>45796.625</v>
      </c>
      <c r="BR23" s="53">
        <v>95.28125</v>
      </c>
      <c r="BS23" s="163" t="str">
        <f t="shared" si="6"/>
        <v/>
      </c>
      <c r="BT23" s="163" t="str">
        <f t="shared" si="7"/>
        <v/>
      </c>
      <c r="BU23" s="163">
        <v>45894.625</v>
      </c>
      <c r="BY23" s="164">
        <f t="shared" ca="1" si="49"/>
        <v>45877.625</v>
      </c>
      <c r="BZ23" s="44">
        <f ca="1">IF(COUNTIF($CN$2:CN1008,BY23)=1,VLOOKUP(BY23,CH:CI,2), IF(COUNTIF($CN$2:CN1008,BY23)=0,$BZ$10,""))</f>
        <v>107.1588</v>
      </c>
      <c r="CA23" s="45">
        <f t="shared" ca="1" si="50"/>
        <v>-104825.00000000173</v>
      </c>
      <c r="CB23" s="45">
        <f t="shared" ca="1" si="51"/>
        <v>38194.444444444445</v>
      </c>
      <c r="CC23" s="44">
        <f ca="1">IF(COUNTIF($CN$2:CN1008,BY23)=1,VLOOKUP(BY23,CJ:CK,2), IF(COUNTIF($CN$2:CN1008,BY23)=0,$CA$10,""))</f>
        <v>51.154000000000003</v>
      </c>
      <c r="CD23" s="45">
        <f t="shared" ca="1" si="52"/>
        <v>-52875.000000000269</v>
      </c>
      <c r="CE23" s="46">
        <f t="shared" ca="1" si="53"/>
        <v>38194.444444444445</v>
      </c>
      <c r="CF23" s="44">
        <f t="shared" ca="1" si="54"/>
        <v>-51950.000000001455</v>
      </c>
      <c r="CH23" s="122">
        <v>45797.625</v>
      </c>
      <c r="CI23" s="53">
        <v>106.3137</v>
      </c>
      <c r="CJ23" s="122">
        <v>45797.625</v>
      </c>
      <c r="CK23" s="53">
        <v>55.078000000000003</v>
      </c>
      <c r="CL23" s="163">
        <f t="shared" si="0"/>
        <v>45797.625</v>
      </c>
      <c r="CM23" s="163" t="str">
        <f t="shared" si="1"/>
        <v/>
      </c>
      <c r="CN23" s="163">
        <v>45894.625</v>
      </c>
      <c r="CR23" s="164">
        <f t="shared" ca="1" si="55"/>
        <v>45877.625</v>
      </c>
      <c r="CS23" s="44">
        <f ca="1">IF(COUNTIF($DG$2:DG1008,CR23)=1,VLOOKUP(CR23,DA:DB,2), IF(COUNTIF($DG$2:DG1008,CR23)=0,$CS$10,""))</f>
        <v>267.15899999999999</v>
      </c>
      <c r="CT23" s="45">
        <f t="shared" ca="1" si="56"/>
        <v>147.84000000018071</v>
      </c>
      <c r="CU23" s="45">
        <f t="shared" ca="1" si="57"/>
        <v>32083.333333333332</v>
      </c>
      <c r="CV23" s="44">
        <f ca="1">IF(COUNTIF($DG$2:DG1008,CR23)=1,VLOOKUP(CR23,DC:DD,2), IF(COUNTIF($DG$2:DG1008,CR23)=0,$CT$10,""))</f>
        <v>53.585000000000001</v>
      </c>
      <c r="CW23" s="45">
        <f t="shared" ca="1" si="58"/>
        <v>-34645.590000000178</v>
      </c>
      <c r="CX23" s="46">
        <f t="shared" ca="1" si="59"/>
        <v>28875</v>
      </c>
      <c r="CY23" s="44">
        <f t="shared" ca="1" si="60"/>
        <v>38001.763333333685</v>
      </c>
      <c r="DA23" s="122">
        <v>45799.625</v>
      </c>
      <c r="DB23" s="53">
        <v>305.50700000000001</v>
      </c>
      <c r="DC23" s="122">
        <v>45799.625</v>
      </c>
      <c r="DD23" s="53">
        <v>58.765999999999998</v>
      </c>
      <c r="DE23" s="163">
        <f t="shared" si="2"/>
        <v>45799.625</v>
      </c>
      <c r="DF23" s="163" t="str">
        <f t="shared" si="3"/>
        <v/>
      </c>
      <c r="DG23" s="163">
        <v>45895.625</v>
      </c>
      <c r="DH23" s="53"/>
      <c r="DI23" s="53"/>
      <c r="DJ23" s="53"/>
      <c r="DK23" s="53"/>
      <c r="DR23" s="127">
        <v>45880.625</v>
      </c>
      <c r="DS23" s="55">
        <f ca="1">VLOOKUP(DR23,A24:R96,18)</f>
        <v>72949.474029434496</v>
      </c>
      <c r="DT23" s="55">
        <f t="shared" ca="1" si="15"/>
        <v>-103066.89901145884</v>
      </c>
      <c r="DU23" s="55">
        <f t="shared" ca="1" si="16"/>
        <v>-60881.250000002678</v>
      </c>
      <c r="DV23" s="55">
        <f t="shared" ca="1" si="18"/>
        <v>38862.063333333441</v>
      </c>
      <c r="DW23" s="55">
        <f t="shared" ca="1" si="19"/>
        <v>-5137.524474264239</v>
      </c>
      <c r="DX23" s="55">
        <f t="shared" ca="1" si="19"/>
        <v>-31139.343613326535</v>
      </c>
      <c r="DY23" s="55">
        <f t="shared" ca="1" si="19"/>
        <v>-8931.2500000012224</v>
      </c>
      <c r="DZ23" s="55">
        <f t="shared" ca="1" si="19"/>
        <v>860.29999999975553</v>
      </c>
      <c r="EA23" s="55">
        <f t="shared" ca="1" si="17"/>
        <v>-5137.524474264239</v>
      </c>
      <c r="EB23" s="55">
        <f t="shared" ca="1" si="10"/>
        <v>-31139.343613326535</v>
      </c>
      <c r="EC23" s="55">
        <f t="shared" ca="1" si="10"/>
        <v>-8931.2500000012224</v>
      </c>
      <c r="ED23" s="55">
        <f t="shared" ca="1" si="10"/>
        <v>860.29999999975553</v>
      </c>
      <c r="EE23" s="55">
        <f ca="1">SUM(EA$15:EA23)</f>
        <v>64555.146108898101</v>
      </c>
      <c r="EF23" s="55">
        <f ca="1">SUM(EB$15:EB23)</f>
        <v>-95457.27859064244</v>
      </c>
      <c r="EG23" s="55">
        <f ca="1">SUM(EC$15:EC23)</f>
        <v>-46199.999999999985</v>
      </c>
      <c r="EH23" s="55">
        <f ca="1">SUM(ED$15:ED23)</f>
        <v>21348.296666666574</v>
      </c>
      <c r="EL23" s="124">
        <v>45880.625</v>
      </c>
      <c r="EM23" s="137">
        <f t="shared" ca="1" si="20"/>
        <v>64555.146108898101</v>
      </c>
      <c r="EN23" s="137">
        <f t="shared" ca="1" si="21"/>
        <v>-95457.27859064244</v>
      </c>
      <c r="EO23" s="137">
        <f t="shared" ca="1" si="22"/>
        <v>21348.296666666574</v>
      </c>
      <c r="EP23" s="137">
        <f t="shared" ca="1" si="23"/>
        <v>-46199.999999999985</v>
      </c>
    </row>
    <row r="24" spans="1:146">
      <c r="A24" s="164">
        <f ca="1">IF(AND(ISBLANK(AD13), A23 = $AD$1),NOW(),IF(ISBLANK(AD13),"",AD13))</f>
        <v>45860.625</v>
      </c>
      <c r="B24" s="71">
        <f ca="1">IF(COUNTIF($AD$2:AD1009,A24)=1,VLOOKUP(A24,T:U,2), IF(COUNTIF($AD$2:AD1009,A24)=0,$B$10,""))</f>
        <v>94.13</v>
      </c>
      <c r="C24" s="31">
        <f t="shared" ca="1" si="24"/>
        <v>51437.699680510377</v>
      </c>
      <c r="D24" s="32">
        <f t="shared" ca="1" si="25"/>
        <v>-34545</v>
      </c>
      <c r="E24" s="71">
        <f ca="1">IF(COUNTIF($AD$2:AD1009,A24)=1,VLOOKUP(A24,V:W,2), IF(COUNTIF($AD$2:AD1009,A24)=0,$C$10,""))</f>
        <v>101.5</v>
      </c>
      <c r="F24" s="31">
        <f t="shared" ca="1" si="26"/>
        <v>43512.000000000058</v>
      </c>
      <c r="G24" s="32">
        <f t="shared" ca="1" si="27"/>
        <v>-12298.962760000002</v>
      </c>
      <c r="H24" s="71">
        <f ca="1">IF(COUNTIF($AD$2:AD1009,A24)=1,VLOOKUP(A24,X:Y,2), IF(COUNTIF($AD$2:AD1009,A24)=0,$D$10,""))</f>
        <v>120.48</v>
      </c>
      <c r="I24" s="31">
        <f t="shared" ca="1" si="28"/>
        <v>-420757.99835931201</v>
      </c>
      <c r="J24" s="32">
        <f t="shared" ca="1" si="29"/>
        <v>-59417.4</v>
      </c>
      <c r="K24" s="71">
        <f ca="1">IF(COUNTIF($AD$2:AD1009,A24)=1,VLOOKUP(A24,Z:AA,2), IF(COUNTIF($AD$2:AD1009,A24)=0,$E$10,""))</f>
        <v>100.247</v>
      </c>
      <c r="L24" s="31">
        <f t="shared" ca="1" si="30"/>
        <v>167722.79999999818</v>
      </c>
      <c r="M24" s="32">
        <f t="shared" ca="1" si="31"/>
        <v>-27052.497546666662</v>
      </c>
      <c r="N24" s="77">
        <f t="shared" ca="1" si="32"/>
        <v>606525.36325315386</v>
      </c>
      <c r="O24" s="77"/>
      <c r="P24" s="77"/>
      <c r="Q24" s="77">
        <f ca="1">IF(ISERROR(B24-2),"",$G$5*SUM($O$14:O24)-$H$5*SUM($P$14:P24))</f>
        <v>-576200.5368</v>
      </c>
      <c r="R24" s="77">
        <f t="shared" ca="1" si="33"/>
        <v>30324.826453153859</v>
      </c>
      <c r="S24" s="128"/>
      <c r="T24" s="70">
        <v>45800.625</v>
      </c>
      <c r="U24" s="53">
        <v>92.47</v>
      </c>
      <c r="V24" s="70">
        <v>45799.625</v>
      </c>
      <c r="W24" s="53">
        <v>101.363</v>
      </c>
      <c r="X24" s="118">
        <v>45804.625</v>
      </c>
      <c r="Y24" s="53">
        <v>121.1</v>
      </c>
      <c r="Z24" s="70">
        <v>45875.625</v>
      </c>
      <c r="AA24" s="53">
        <v>99.869</v>
      </c>
      <c r="AB24" s="163" t="str">
        <f t="shared" si="4"/>
        <v/>
      </c>
      <c r="AC24" s="163" t="str">
        <f t="shared" si="5"/>
        <v/>
      </c>
      <c r="AD24" s="163">
        <v>45875.625</v>
      </c>
      <c r="AH24" s="164">
        <f t="shared" ca="1" si="34"/>
        <v>45880.625</v>
      </c>
      <c r="AI24" s="44">
        <f ca="1">IF(COUNTIF($BU$2:BU1009,AH24)=1,VLOOKUP(AH24,BG:BH,2), IF(COUNTIF($BU$2:BU1009,AH24)=0,$AI$10,""))</f>
        <v>80.22</v>
      </c>
      <c r="AJ24" s="45">
        <f t="shared" ca="1" si="35"/>
        <v>-71472.964574270663</v>
      </c>
      <c r="AK24" s="45">
        <f t="shared" ca="1" si="36"/>
        <v>-41125</v>
      </c>
      <c r="AL24" s="44">
        <f ca="1">IF(COUNTIF($BU$2:BU1009,AH24)=1,VLOOKUP(AH24,BI:BJ,2), IF(COUNTIF($BU$2:BU1009,AH24)=0,$AJ$10,""))</f>
        <v>100.2109375</v>
      </c>
      <c r="AM24" s="45">
        <f t="shared" ca="1" si="37"/>
        <v>89229.91071428571</v>
      </c>
      <c r="AN24" s="46">
        <f t="shared" ca="1" si="38"/>
        <v>-1824.4645182291679</v>
      </c>
      <c r="AO24" s="44">
        <f ca="1">IF(COUNTIF($BU$2:BU1009,AH24)=1,VLOOKUP(AH24,BK:BL,2), IF(COUNTIF($BU$2:BU1009,AH24)=0,$AK$10,""))</f>
        <v>109.58499999999999</v>
      </c>
      <c r="AP24" s="45">
        <f t="shared" ca="1" si="39"/>
        <v>192673.92532079623</v>
      </c>
      <c r="AQ24" s="46">
        <f t="shared" ca="1" si="40"/>
        <v>-42300</v>
      </c>
      <c r="AR24" s="44">
        <f ca="1">IF(COUNTIF($BU$2:BU1009,AH24)=1,VLOOKUP(AH24,BM:BN,2), IF(COUNTIF($BU$2:BU1009,AH24)=0,$AL$10,""))</f>
        <v>100.2109375</v>
      </c>
      <c r="AS24" s="45">
        <f t="shared" ca="1" si="41"/>
        <v>77790.178571428565</v>
      </c>
      <c r="AT24" s="46">
        <f t="shared" ca="1" si="42"/>
        <v>-1590.5588107638869</v>
      </c>
      <c r="AU24" s="44">
        <f ca="1">IF(COUNTIF($BU$2:BU1009,AH24)=1,VLOOKUP(AH24,BO:BP,2), IF(COUNTIF($BU$2:BU1009,AH24)=0,$AM$10,""))</f>
        <v>102.953125</v>
      </c>
      <c r="AV24" s="45">
        <f t="shared" ca="1" si="43"/>
        <v>62779.017857142855</v>
      </c>
      <c r="AW24" s="46">
        <f t="shared" ca="1" si="44"/>
        <v>665.94401041666788</v>
      </c>
      <c r="AX24" s="44">
        <f ca="1">IF(COUNTIF($BU$2:BU1009,AH24)=1,VLOOKUP(AH24,BQ:BR,2), IF(COUNTIF($BU$2:BU1009,AH24)=0,$AN$10,""))</f>
        <v>96.46875</v>
      </c>
      <c r="AY24" s="45">
        <f t="shared" ca="1" si="45"/>
        <v>126562.50000000001</v>
      </c>
      <c r="AZ24" s="46">
        <f t="shared" ca="1" si="46"/>
        <v>1795.9466145833339</v>
      </c>
      <c r="BA24" s="77">
        <f t="shared" ca="1" si="47"/>
        <v>-82374.307848315919</v>
      </c>
      <c r="BB24" s="176"/>
      <c r="BC24" s="176"/>
      <c r="BD24" s="77">
        <f ca="1">IF(ISERROR(AI24-2),"",$AQ$4*SUM($BB$14:BB24)-$AR$4*SUM($BC$14:BC24))</f>
        <v>20692.591163142919</v>
      </c>
      <c r="BE24" s="77">
        <f t="shared" ca="1" si="48"/>
        <v>-103066.89901145884</v>
      </c>
      <c r="BG24" s="70">
        <v>45797.625</v>
      </c>
      <c r="BH24" s="53">
        <v>79.34</v>
      </c>
      <c r="BI24" s="70">
        <v>45895.625</v>
      </c>
      <c r="BJ24" s="53">
        <v>100.6015625</v>
      </c>
      <c r="BK24" s="70">
        <v>45797.625</v>
      </c>
      <c r="BL24" s="53">
        <v>106.86</v>
      </c>
      <c r="BM24" s="70">
        <v>45895.625</v>
      </c>
      <c r="BN24" s="53">
        <v>100.6015625</v>
      </c>
      <c r="BO24" s="70">
        <v>45797.625</v>
      </c>
      <c r="BP24" s="53">
        <v>101.15625</v>
      </c>
      <c r="BQ24" s="70">
        <v>45797.625</v>
      </c>
      <c r="BR24" s="53">
        <v>94.578125</v>
      </c>
      <c r="BS24" s="163" t="str">
        <f t="shared" si="6"/>
        <v/>
      </c>
      <c r="BT24" s="163" t="str">
        <f t="shared" si="7"/>
        <v/>
      </c>
      <c r="BU24" s="163">
        <v>45895.625</v>
      </c>
      <c r="BY24" s="164">
        <f t="shared" ca="1" si="49"/>
        <v>45880.625</v>
      </c>
      <c r="BZ24" s="44">
        <f ca="1">IF(COUNTIF($CN$2:CN1009,BY24)=1,VLOOKUP(BY24,CH:CI,2), IF(COUNTIF($CN$2:CN1009,BY24)=0,$BZ$10,""))</f>
        <v>107.04949999999999</v>
      </c>
      <c r="CA24" s="45">
        <f t="shared" ca="1" si="50"/>
        <v>-132150.00000000288</v>
      </c>
      <c r="CB24" s="45">
        <f t="shared" ca="1" si="51"/>
        <v>48611.111111111117</v>
      </c>
      <c r="CC24" s="44">
        <f ca="1">IF(COUNTIF($CN$2:CN1009,BY24)=1,VLOOKUP(BY24,CJ:CK,2), IF(COUNTIF($CN$2:CN1009,BY24)=0,$CA$10,""))</f>
        <v>51.481000000000002</v>
      </c>
      <c r="CD24" s="45">
        <f t="shared" ca="1" si="52"/>
        <v>-71268.750000000189</v>
      </c>
      <c r="CE24" s="46">
        <f t="shared" ca="1" si="53"/>
        <v>48611.111111111109</v>
      </c>
      <c r="CF24" s="44">
        <f t="shared" ca="1" si="54"/>
        <v>-60881.250000002678</v>
      </c>
      <c r="CH24" s="122">
        <v>45798.625</v>
      </c>
      <c r="CI24" s="53">
        <v>105.5667</v>
      </c>
      <c r="CJ24" s="122">
        <v>45798.625</v>
      </c>
      <c r="CK24" s="53">
        <v>58.378999999999998</v>
      </c>
      <c r="CL24" s="163">
        <f t="shared" si="0"/>
        <v>45798.625</v>
      </c>
      <c r="CM24" s="163" t="str">
        <f t="shared" si="1"/>
        <v/>
      </c>
      <c r="CN24" s="163">
        <v>45895.625</v>
      </c>
      <c r="CR24" s="164">
        <f t="shared" ca="1" si="55"/>
        <v>45880.625</v>
      </c>
      <c r="CS24" s="44">
        <f ca="1">IF(COUNTIF($DG$2:DG1009,CR24)=1,VLOOKUP(CR24,DA:DB,2), IF(COUNTIF($DG$2:DG1009,CR24)=0,$CS$10,""))</f>
        <v>267.584</v>
      </c>
      <c r="CT24" s="45">
        <f t="shared" ca="1" si="56"/>
        <v>-3779.1599999999248</v>
      </c>
      <c r="CU24" s="45">
        <f t="shared" ca="1" si="57"/>
        <v>40833.333333333336</v>
      </c>
      <c r="CV24" s="44">
        <f ca="1">IF(COUNTIF($DG$2:DG1009,CR24)=1,VLOOKUP(CR24,DC:DD,2), IF(COUNTIF($DG$2:DG1009,CR24)=0,$CT$10,""))</f>
        <v>53.674999999999997</v>
      </c>
      <c r="CW24" s="45">
        <f t="shared" ca="1" si="58"/>
        <v>-38557.890000000021</v>
      </c>
      <c r="CX24" s="46">
        <f t="shared" ca="1" si="59"/>
        <v>36750</v>
      </c>
      <c r="CY24" s="44">
        <f t="shared" ca="1" si="60"/>
        <v>38862.063333333441</v>
      </c>
      <c r="DA24" s="122">
        <v>45800.625</v>
      </c>
      <c r="DB24" s="53">
        <v>312.83199999999999</v>
      </c>
      <c r="DC24" s="122">
        <v>45800.625</v>
      </c>
      <c r="DD24" s="53">
        <v>60.347000000000001</v>
      </c>
      <c r="DE24" s="163">
        <f t="shared" si="2"/>
        <v>45800.625</v>
      </c>
      <c r="DF24" s="163" t="str">
        <f t="shared" si="3"/>
        <v/>
      </c>
      <c r="DG24" s="163">
        <v>45896.625</v>
      </c>
      <c r="DH24" s="53"/>
      <c r="DI24" s="53"/>
      <c r="DJ24" s="53"/>
      <c r="DK24" s="53"/>
      <c r="DR24" s="127">
        <v>45881.625</v>
      </c>
      <c r="DS24" s="55">
        <f ca="1">VLOOKUP(DR24,A25:R97,18)</f>
        <v>84862.259589112713</v>
      </c>
      <c r="DT24" s="55">
        <f t="shared" ca="1" si="15"/>
        <v>-113231.38450396147</v>
      </c>
      <c r="DU24" s="55">
        <f t="shared" ca="1" si="16"/>
        <v>-65593.750000002066</v>
      </c>
      <c r="DV24" s="55">
        <f t="shared" ca="1" si="18"/>
        <v>27264.580000000293</v>
      </c>
      <c r="DW24" s="55">
        <f t="shared" ca="1" si="19"/>
        <v>11912.785559678217</v>
      </c>
      <c r="DX24" s="55">
        <f t="shared" ca="1" si="19"/>
        <v>-10164.48549250263</v>
      </c>
      <c r="DY24" s="55">
        <f t="shared" ca="1" si="19"/>
        <v>-4712.4999999993888</v>
      </c>
      <c r="DZ24" s="55">
        <f t="shared" ca="1" si="19"/>
        <v>-11597.483333333148</v>
      </c>
      <c r="EA24" s="55">
        <f t="shared" ca="1" si="17"/>
        <v>11912.785559678217</v>
      </c>
      <c r="EB24" s="55">
        <f t="shared" ca="1" si="10"/>
        <v>-10164.48549250263</v>
      </c>
      <c r="EC24" s="55">
        <f t="shared" ca="1" si="10"/>
        <v>-4712.4999999993888</v>
      </c>
      <c r="ED24" s="55">
        <f t="shared" ca="1" si="10"/>
        <v>-11597.483333333148</v>
      </c>
      <c r="EE24" s="55">
        <f ca="1">SUM(EA$15:EA24)</f>
        <v>76467.931668576319</v>
      </c>
      <c r="EF24" s="55">
        <f ca="1">SUM(EB$15:EB24)</f>
        <v>-105621.76408314507</v>
      </c>
      <c r="EG24" s="55">
        <f ca="1">SUM(EC$15:EC24)</f>
        <v>-50912.499999999374</v>
      </c>
      <c r="EH24" s="55">
        <f ca="1">SUM(ED$15:ED24)</f>
        <v>9750.8133333334263</v>
      </c>
      <c r="EL24" s="124">
        <v>45881.625</v>
      </c>
      <c r="EM24" s="137">
        <f t="shared" ca="1" si="20"/>
        <v>76467.931668576319</v>
      </c>
      <c r="EN24" s="137">
        <f t="shared" ca="1" si="21"/>
        <v>-105621.76408314507</v>
      </c>
      <c r="EO24" s="137">
        <f t="shared" ca="1" si="22"/>
        <v>9750.8133333334263</v>
      </c>
      <c r="EP24" s="137">
        <f t="shared" ca="1" si="23"/>
        <v>-50912.499999999374</v>
      </c>
    </row>
    <row r="25" spans="1:146">
      <c r="A25" s="164">
        <f ca="1">IF(AND(ISBLANK(AD14), A24 = $AD$1),NOW(),IF(ISBLANK(AD14),"",AD14))</f>
        <v>45861.625</v>
      </c>
      <c r="B25" s="71">
        <f ca="1">IF(COUNTIF($AD$2:AD1010,A25)=1,VLOOKUP(A25,T:U,2), IF(COUNTIF($AD$2:AD1010,A25)=0,$B$10,""))</f>
        <v>94.21</v>
      </c>
      <c r="C25" s="31">
        <f t="shared" ca="1" si="24"/>
        <v>69329.073482427222</v>
      </c>
      <c r="D25" s="32">
        <f t="shared" ca="1" si="25"/>
        <v>-37012.499999999993</v>
      </c>
      <c r="E25" s="71">
        <f ca="1">IF(COUNTIF($AD$2:AD1010,A25)=1,VLOOKUP(A25,V:W,2), IF(COUNTIF($AD$2:AD1010,A25)=0,$C$10,""))</f>
        <v>101.505</v>
      </c>
      <c r="F25" s="31">
        <f t="shared" ca="1" si="26"/>
        <v>44351.999999999294</v>
      </c>
      <c r="G25" s="32">
        <f t="shared" ca="1" si="27"/>
        <v>-13177.460099999997</v>
      </c>
      <c r="H25" s="71">
        <f ca="1">IF(COUNTIF($AD$2:AD1010,A25)=1,VLOOKUP(A25,X:Y,2), IF(COUNTIF($AD$2:AD1010,A25)=0,$D$10,""))</f>
        <v>120.5</v>
      </c>
      <c r="I25" s="31">
        <f t="shared" ca="1" si="28"/>
        <v>-414831.82936833723</v>
      </c>
      <c r="J25" s="32">
        <f t="shared" ca="1" si="29"/>
        <v>-63661.499999999993</v>
      </c>
      <c r="K25" s="71">
        <f ca="1">IF(COUNTIF($AD$2:AD1010,A25)=1,VLOOKUP(A25,Z:AA,2), IF(COUNTIF($AD$2:AD1010,A25)=0,$E$10,""))</f>
        <v>100.22499999999999</v>
      </c>
      <c r="L25" s="31">
        <f t="shared" ca="1" si="30"/>
        <v>160145.99999999627</v>
      </c>
      <c r="M25" s="32">
        <f t="shared" ca="1" si="31"/>
        <v>-28984.818800000005</v>
      </c>
      <c r="N25" s="77">
        <f t="shared" ca="1" si="32"/>
        <v>610796.54415076145</v>
      </c>
      <c r="O25" s="77"/>
      <c r="P25" s="77"/>
      <c r="Q25" s="77">
        <f ca="1">IF(ISERROR(B25-2),"",$G$5*SUM($O$14:O25)-$H$5*SUM($P$14:P25))</f>
        <v>-576200.5368</v>
      </c>
      <c r="R25" s="77">
        <f t="shared" ca="1" si="33"/>
        <v>34596.007350761443</v>
      </c>
      <c r="S25" s="128"/>
      <c r="T25" s="70">
        <v>45804.625</v>
      </c>
      <c r="U25" s="53">
        <v>93.11</v>
      </c>
      <c r="V25" s="70">
        <v>45800.625</v>
      </c>
      <c r="W25" s="53">
        <v>101.581</v>
      </c>
      <c r="X25" s="118">
        <v>45805.625</v>
      </c>
      <c r="Y25" s="53">
        <v>120.98</v>
      </c>
      <c r="Z25" s="70">
        <v>45876.625</v>
      </c>
      <c r="AA25" s="53">
        <v>99.838999999999999</v>
      </c>
      <c r="AB25" s="163" t="str">
        <f t="shared" si="4"/>
        <v/>
      </c>
      <c r="AC25" s="163" t="str">
        <f t="shared" si="5"/>
        <v/>
      </c>
      <c r="AD25" s="163">
        <v>45876.625</v>
      </c>
      <c r="AH25" s="164">
        <f t="shared" ca="1" si="34"/>
        <v>45881.625</v>
      </c>
      <c r="AI25" s="44">
        <f ca="1">IF(COUNTIF($BU$2:BU1010,AH25)=1,VLOOKUP(AH25,BG:BH,2), IF(COUNTIF($BU$2:BU1010,AH25)=0,$AI$10,""))</f>
        <v>80.400000000000006</v>
      </c>
      <c r="AJ25" s="45">
        <f t="shared" ca="1" si="35"/>
        <v>-15537.600994405821</v>
      </c>
      <c r="AK25" s="45">
        <f t="shared" ca="1" si="36"/>
        <v>-44062.499999999993</v>
      </c>
      <c r="AL25" s="44">
        <f ca="1">IF(COUNTIF($BU$2:BU1010,AH25)=1,VLOOKUP(AH25,BI:BJ,2), IF(COUNTIF($BU$2:BU1010,AH25)=0,$AJ$10,""))</f>
        <v>100.2421875</v>
      </c>
      <c r="AM25" s="45">
        <f t="shared" ca="1" si="37"/>
        <v>93582.58928571429</v>
      </c>
      <c r="AN25" s="46">
        <f t="shared" ca="1" si="38"/>
        <v>-1954.7834123883913</v>
      </c>
      <c r="AO25" s="44">
        <f ca="1">IF(COUNTIF($BU$2:BU1010,AH25)=1,VLOOKUP(AH25,BK:BL,2), IF(COUNTIF($BU$2:BU1010,AH25)=0,$AK$10,""))</f>
        <v>109.68</v>
      </c>
      <c r="AP25" s="45">
        <f t="shared" ca="1" si="39"/>
        <v>215132.84913119691</v>
      </c>
      <c r="AQ25" s="46">
        <f t="shared" ca="1" si="40"/>
        <v>-45321.428571428565</v>
      </c>
      <c r="AR25" s="44">
        <f ca="1">IF(COUNTIF($BU$2:BU1010,AH25)=1,VLOOKUP(AH25,BM:BN,2), IF(COUNTIF($BU$2:BU1010,AH25)=0,$AL$10,""))</f>
        <v>100.2421875</v>
      </c>
      <c r="AS25" s="45">
        <f t="shared" ca="1" si="41"/>
        <v>81584.821428571435</v>
      </c>
      <c r="AT25" s="46">
        <f t="shared" ca="1" si="42"/>
        <v>-1704.170154389878</v>
      </c>
      <c r="AU25" s="44">
        <f ca="1">IF(COUNTIF($BU$2:BU1010,AH25)=1,VLOOKUP(AH25,BO:BP,2), IF(COUNTIF($BU$2:BU1010,AH25)=0,$AM$10,""))</f>
        <v>102.84375</v>
      </c>
      <c r="AV25" s="45">
        <f t="shared" ca="1" si="43"/>
        <v>56919.642857142862</v>
      </c>
      <c r="AW25" s="46">
        <f t="shared" ca="1" si="44"/>
        <v>713.51143973214312</v>
      </c>
      <c r="AX25" s="44">
        <f ca="1">IF(COUNTIF($BU$2:BU1010,AH25)=1,VLOOKUP(AH25,BQ:BR,2), IF(COUNTIF($BU$2:BU1010,AH25)=0,$AN$10,""))</f>
        <v>95.96875</v>
      </c>
      <c r="AY25" s="45">
        <f t="shared" ca="1" si="45"/>
        <v>89062.5</v>
      </c>
      <c r="AZ25" s="46">
        <f t="shared" ca="1" si="46"/>
        <v>1924.228515625</v>
      </c>
      <c r="BA25" s="77">
        <f t="shared" ca="1" si="47"/>
        <v>-92538.793340818549</v>
      </c>
      <c r="BB25" s="176"/>
      <c r="BC25" s="176"/>
      <c r="BD25" s="77">
        <f ca="1">IF(ISERROR(AI25-2),"",$AQ$4*SUM($BB$14:BB25)-$AR$4*SUM($BC$14:BC25))</f>
        <v>20692.591163142919</v>
      </c>
      <c r="BE25" s="77">
        <f t="shared" ca="1" si="48"/>
        <v>-113231.38450396147</v>
      </c>
      <c r="BG25" s="70">
        <v>45798.625</v>
      </c>
      <c r="BH25" s="53">
        <v>78.81</v>
      </c>
      <c r="BI25" s="70">
        <v>45896.625</v>
      </c>
      <c r="BJ25" s="53">
        <v>100.765625</v>
      </c>
      <c r="BK25" s="70">
        <v>45798.625</v>
      </c>
      <c r="BL25" s="53">
        <v>105.66</v>
      </c>
      <c r="BM25" s="70">
        <v>45896.625</v>
      </c>
      <c r="BN25" s="53">
        <v>100.765625</v>
      </c>
      <c r="BO25" s="70">
        <v>45798.625</v>
      </c>
      <c r="BP25" s="53">
        <v>100.375</v>
      </c>
      <c r="BQ25" s="70">
        <v>45798.625</v>
      </c>
      <c r="BR25" s="53">
        <v>92.96875</v>
      </c>
      <c r="BS25" s="163" t="str">
        <f t="shared" si="6"/>
        <v/>
      </c>
      <c r="BT25" s="163" t="str">
        <f t="shared" si="7"/>
        <v/>
      </c>
      <c r="BU25" s="163">
        <v>45896.625</v>
      </c>
      <c r="BY25" s="164">
        <f t="shared" ca="1" si="49"/>
        <v>45881.625</v>
      </c>
      <c r="BZ25" s="44">
        <f ca="1">IF(COUNTIF($CN$2:CN1010,BY25)=1,VLOOKUP(BY25,CH:CI,2), IF(COUNTIF($CN$2:CN1010,BY25)=0,$BZ$10,""))</f>
        <v>107.3578</v>
      </c>
      <c r="CA25" s="45">
        <f t="shared" ca="1" si="50"/>
        <v>-55075.000000002205</v>
      </c>
      <c r="CB25" s="45">
        <f t="shared" ca="1" si="51"/>
        <v>52083.333333333336</v>
      </c>
      <c r="CC25" s="44">
        <f ca="1">IF(COUNTIF($CN$2:CN1010,BY25)=1,VLOOKUP(BY25,CJ:CK,2), IF(COUNTIF($CN$2:CN1010,BY25)=0,$CA$10,""))</f>
        <v>50.027000000000001</v>
      </c>
      <c r="CD25" s="45">
        <f t="shared" ca="1" si="52"/>
        <v>10518.749999999865</v>
      </c>
      <c r="CE25" s="46">
        <f t="shared" ca="1" si="53"/>
        <v>52083.333333333328</v>
      </c>
      <c r="CF25" s="44">
        <f t="shared" ca="1" si="54"/>
        <v>-65593.750000002066</v>
      </c>
      <c r="CH25" s="122">
        <v>45799.625</v>
      </c>
      <c r="CI25" s="53">
        <v>105.6853</v>
      </c>
      <c r="CJ25" s="122">
        <v>45799.625</v>
      </c>
      <c r="CK25" s="53">
        <v>57.960999999999999</v>
      </c>
      <c r="CL25" s="163">
        <f t="shared" si="0"/>
        <v>45799.625</v>
      </c>
      <c r="CM25" s="163" t="str">
        <f t="shared" si="1"/>
        <v/>
      </c>
      <c r="CN25" s="163">
        <v>45896.625</v>
      </c>
      <c r="CR25" s="164">
        <f t="shared" ca="1" si="55"/>
        <v>45881.625</v>
      </c>
      <c r="CS25" s="44">
        <f ca="1">IF(COUNTIF($DG$2:DG1010,CR25)=1,VLOOKUP(CR25,DA:DB,2), IF(COUNTIF($DG$2:DG1010,CR25)=0,$CS$10,""))</f>
        <v>265.14</v>
      </c>
      <c r="CT25" s="45">
        <f t="shared" ca="1" si="56"/>
        <v>18803.400000000234</v>
      </c>
      <c r="CU25" s="45">
        <f t="shared" ca="1" si="57"/>
        <v>43750</v>
      </c>
      <c r="CV25" s="44">
        <f ca="1">IF(COUNTIF($DG$2:DG1010,CR25)=1,VLOOKUP(CR25,DC:DD,2), IF(COUNTIF($DG$2:DG1010,CR25)=0,$CT$10,""))</f>
        <v>52.881999999999998</v>
      </c>
      <c r="CW25" s="45">
        <f t="shared" ca="1" si="58"/>
        <v>-4086.1800000000517</v>
      </c>
      <c r="CX25" s="46">
        <f t="shared" ca="1" si="59"/>
        <v>39375</v>
      </c>
      <c r="CY25" s="44">
        <f t="shared" ca="1" si="60"/>
        <v>27264.580000000293</v>
      </c>
      <c r="DA25" s="122">
        <v>45804.625</v>
      </c>
      <c r="DB25" s="53">
        <v>300.76</v>
      </c>
      <c r="DC25" s="122">
        <v>45804.625</v>
      </c>
      <c r="DD25" s="53">
        <v>57.875</v>
      </c>
      <c r="DE25" s="163">
        <f t="shared" si="2"/>
        <v>45804.625</v>
      </c>
      <c r="DF25" s="163" t="str">
        <f t="shared" si="3"/>
        <v/>
      </c>
      <c r="DG25" s="163">
        <v>45897.625</v>
      </c>
      <c r="DH25" s="53"/>
      <c r="DI25" s="53"/>
      <c r="DJ25" s="53"/>
      <c r="DK25" s="53"/>
      <c r="DR25" s="127">
        <v>45882.625</v>
      </c>
      <c r="DS25" s="55">
        <f ca="1">VLOOKUP(DR25,A26:R98,18)</f>
        <v>93392.391770840855</v>
      </c>
      <c r="DT25" s="55">
        <f t="shared" ca="1" si="15"/>
        <v>-106075.77569501661</v>
      </c>
      <c r="DU25" s="55">
        <f t="shared" ca="1" si="16"/>
        <v>-48462.500000000604</v>
      </c>
      <c r="DV25" s="55">
        <f t="shared" ca="1" si="18"/>
        <v>20138.416666667137</v>
      </c>
      <c r="DW25" s="55">
        <f t="shared" ca="1" si="19"/>
        <v>8530.1321817281423</v>
      </c>
      <c r="DX25" s="55">
        <f t="shared" ca="1" si="19"/>
        <v>7155.6088089448604</v>
      </c>
      <c r="DY25" s="55">
        <f t="shared" ca="1" si="19"/>
        <v>17131.250000001462</v>
      </c>
      <c r="DZ25" s="55">
        <f t="shared" ca="1" si="19"/>
        <v>-7126.1633333331556</v>
      </c>
      <c r="EA25" s="55">
        <f t="shared" ca="1" si="17"/>
        <v>8530.1321817281423</v>
      </c>
      <c r="EB25" s="55">
        <f t="shared" ca="1" si="10"/>
        <v>7155.6088089448604</v>
      </c>
      <c r="EC25" s="55">
        <f t="shared" ca="1" si="10"/>
        <v>17131.250000001462</v>
      </c>
      <c r="ED25" s="55">
        <f t="shared" ca="1" si="10"/>
        <v>-7126.1633333331556</v>
      </c>
      <c r="EE25" s="55">
        <f ca="1">SUM(EA$15:EA25)</f>
        <v>84998.063850304461</v>
      </c>
      <c r="EF25" s="55">
        <f ca="1">SUM(EB$15:EB25)</f>
        <v>-98466.15527420021</v>
      </c>
      <c r="EG25" s="55">
        <f ca="1">SUM(EC$15:EC25)</f>
        <v>-33781.249999997912</v>
      </c>
      <c r="EH25" s="55">
        <f ca="1">SUM(ED$15:ED25)</f>
        <v>2624.6500000002707</v>
      </c>
      <c r="EL25" s="124">
        <v>45882.625</v>
      </c>
      <c r="EM25" s="137">
        <f t="shared" ca="1" si="20"/>
        <v>84998.063850304461</v>
      </c>
      <c r="EN25" s="137">
        <f t="shared" ca="1" si="21"/>
        <v>-98466.15527420021</v>
      </c>
      <c r="EO25" s="137">
        <f t="shared" ca="1" si="22"/>
        <v>2624.6500000002707</v>
      </c>
      <c r="EP25" s="137">
        <f t="shared" ca="1" si="23"/>
        <v>-33781.249999997912</v>
      </c>
    </row>
    <row r="26" spans="1:146">
      <c r="A26" s="164">
        <f ca="1">IF(AND(ISBLANK(AD15), A25 = $AD$1),NOW(),IF(ISBLANK(AD15),"",AD15))</f>
        <v>45862.625</v>
      </c>
      <c r="B26" s="71">
        <f ca="1">IF(COUNTIF($AD$2:AD1011,A26)=1,VLOOKUP(A26,T:U,2), IF(COUNTIF($AD$2:AD1011,A26)=0,$B$10,""))</f>
        <v>94.34</v>
      </c>
      <c r="C26" s="31">
        <f t="shared" ca="1" si="24"/>
        <v>98402.555910540366</v>
      </c>
      <c r="D26" s="32">
        <f t="shared" ca="1" si="25"/>
        <v>-39480</v>
      </c>
      <c r="E26" s="71">
        <f ca="1">IF(COUNTIF($AD$2:AD1011,A26)=1,VLOOKUP(A26,V:W,2), IF(COUNTIF($AD$2:AD1011,A26)=0,$C$10,""))</f>
        <v>101.15300000000001</v>
      </c>
      <c r="F26" s="31">
        <f t="shared" ca="1" si="26"/>
        <v>-14783.999999998969</v>
      </c>
      <c r="G26" s="32">
        <f t="shared" ca="1" si="27"/>
        <v>-14055.957439999998</v>
      </c>
      <c r="H26" s="71">
        <f ca="1">IF(COUNTIF($AD$2:AD1011,A26)=1,VLOOKUP(A26,X:Y,2), IF(COUNTIF($AD$2:AD1011,A26)=0,$D$10,""))</f>
        <v>120.16</v>
      </c>
      <c r="I26" s="31">
        <f t="shared" ca="1" si="28"/>
        <v>-515576.70221493312</v>
      </c>
      <c r="J26" s="32">
        <f t="shared" ca="1" si="29"/>
        <v>-67905.599999999991</v>
      </c>
      <c r="K26" s="71">
        <f ca="1">IF(COUNTIF($AD$2:AD1011,A26)=1,VLOOKUP(A26,Z:AA,2), IF(COUNTIF($AD$2:AD1011,A26)=0,$E$10,""))</f>
        <v>99.679000000000002</v>
      </c>
      <c r="L26" s="31">
        <f t="shared" ca="1" si="30"/>
        <v>-27896.40000000106</v>
      </c>
      <c r="M26" s="32">
        <f t="shared" ca="1" si="31"/>
        <v>-30917.140053333336</v>
      </c>
      <c r="N26" s="77">
        <f t="shared" ca="1" si="32"/>
        <v>612431.27551213803</v>
      </c>
      <c r="O26" s="77"/>
      <c r="P26" s="77"/>
      <c r="Q26" s="77">
        <f ca="1">IF(ISERROR(B26-2),"",$G$5*SUM($O$14:O26)-$H$5*SUM($P$14:P26))</f>
        <v>-576200.5368</v>
      </c>
      <c r="R26" s="77">
        <f t="shared" ca="1" si="33"/>
        <v>36230.738712138031</v>
      </c>
      <c r="S26" s="128"/>
      <c r="T26" s="70">
        <v>45805.625</v>
      </c>
      <c r="U26" s="53">
        <v>93.01</v>
      </c>
      <c r="V26" s="70">
        <v>45803.625</v>
      </c>
      <c r="W26" s="53">
        <v>101.53100000000001</v>
      </c>
      <c r="X26" s="118">
        <v>45806.625</v>
      </c>
      <c r="Y26" s="53">
        <v>121.25</v>
      </c>
      <c r="Z26" s="70">
        <v>45877.625</v>
      </c>
      <c r="AA26" s="53">
        <v>99.611000000000004</v>
      </c>
      <c r="AB26" s="163" t="str">
        <f t="shared" si="4"/>
        <v/>
      </c>
      <c r="AC26" s="163" t="str">
        <f t="shared" si="5"/>
        <v/>
      </c>
      <c r="AD26" s="163">
        <v>45877.625</v>
      </c>
      <c r="AH26" s="164">
        <f t="shared" ca="1" si="34"/>
        <v>45882.625</v>
      </c>
      <c r="AI26" s="44">
        <f ca="1">IF(COUNTIF($BU$2:BU1011,AH26)=1,VLOOKUP(AH26,BG:BH,2), IF(COUNTIF($BU$2:BU1011,AH26)=0,$AI$10,""))</f>
        <v>80.61</v>
      </c>
      <c r="AJ26" s="45">
        <f t="shared" ca="1" si="35"/>
        <v>49720.323182100845</v>
      </c>
      <c r="AK26" s="45">
        <f t="shared" ca="1" si="36"/>
        <v>-47000</v>
      </c>
      <c r="AL26" s="44">
        <f ca="1">IF(COUNTIF($BU$2:BU1011,AH26)=1,VLOOKUP(AH26,BI:BJ,2), IF(COUNTIF($BU$2:BU1011,AH26)=0,$AJ$10,""))</f>
        <v>100.4921875</v>
      </c>
      <c r="AM26" s="45">
        <f t="shared" ca="1" si="37"/>
        <v>128404.01785714286</v>
      </c>
      <c r="AN26" s="46">
        <f t="shared" ca="1" si="38"/>
        <v>-2085.1023065476184</v>
      </c>
      <c r="AO26" s="44">
        <f ca="1">IF(COUNTIF($BU$2:BU1011,AH26)=1,VLOOKUP(AH26,BK:BL,2), IF(COUNTIF($BU$2:BU1011,AH26)=0,$AK$10,""))</f>
        <v>110.26</v>
      </c>
      <c r="AP26" s="45">
        <f t="shared" ca="1" si="39"/>
        <v>352250.48923679203</v>
      </c>
      <c r="AQ26" s="46">
        <f t="shared" ca="1" si="40"/>
        <v>-48342.857142857145</v>
      </c>
      <c r="AR26" s="44">
        <f ca="1">IF(COUNTIF($BU$2:BU1011,AH26)=1,VLOOKUP(AH26,BM:BN,2), IF(COUNTIF($BU$2:BU1011,AH26)=0,$AL$10,""))</f>
        <v>100.4921875</v>
      </c>
      <c r="AS26" s="45">
        <f t="shared" ca="1" si="41"/>
        <v>111941.96428571429</v>
      </c>
      <c r="AT26" s="46">
        <f t="shared" ca="1" si="42"/>
        <v>-1817.7814980158691</v>
      </c>
      <c r="AU26" s="44">
        <f ca="1">IF(COUNTIF($BU$2:BU1011,AH26)=1,VLOOKUP(AH26,BO:BP,2), IF(COUNTIF($BU$2:BU1011,AH26)=0,$AM$10,""))</f>
        <v>103.28125</v>
      </c>
      <c r="AV26" s="45">
        <f t="shared" ca="1" si="43"/>
        <v>80357.142857142855</v>
      </c>
      <c r="AW26" s="46">
        <f t="shared" ca="1" si="44"/>
        <v>761.07886904762017</v>
      </c>
      <c r="AX26" s="44">
        <f ca="1">IF(COUNTIF($BU$2:BU1011,AH26)=1,VLOOKUP(AH26,BQ:BR,2), IF(COUNTIF($BU$2:BU1011,AH26)=0,$AN$10,""))</f>
        <v>96.765625</v>
      </c>
      <c r="AY26" s="45">
        <f t="shared" ca="1" si="45"/>
        <v>148828.125</v>
      </c>
      <c r="AZ26" s="46">
        <f t="shared" ca="1" si="46"/>
        <v>2052.5104166666679</v>
      </c>
      <c r="BA26" s="77">
        <f t="shared" ca="1" si="47"/>
        <v>-85383.184531873689</v>
      </c>
      <c r="BB26" s="176"/>
      <c r="BC26" s="176"/>
      <c r="BD26" s="77">
        <f ca="1">IF(ISERROR(AI26-2),"",$AQ$4*SUM($BB$14:BB26)-$AR$4*SUM($BC$14:BC26))</f>
        <v>20692.591163142919</v>
      </c>
      <c r="BE26" s="77">
        <f t="shared" ca="1" si="48"/>
        <v>-106075.77569501661</v>
      </c>
      <c r="BG26" s="70">
        <v>45799.625</v>
      </c>
      <c r="BH26" s="53">
        <v>78.97</v>
      </c>
      <c r="BI26" s="70">
        <v>45897.625</v>
      </c>
      <c r="BJ26" s="53">
        <v>100.8203125</v>
      </c>
      <c r="BK26" s="70">
        <v>45799.625</v>
      </c>
      <c r="BL26" s="53">
        <v>106.2</v>
      </c>
      <c r="BM26" s="70">
        <v>45897.625</v>
      </c>
      <c r="BN26" s="53">
        <v>100.8203125</v>
      </c>
      <c r="BO26" s="70">
        <v>45799.625</v>
      </c>
      <c r="BP26" s="53">
        <v>100.75</v>
      </c>
      <c r="BQ26" s="70">
        <v>45799.625</v>
      </c>
      <c r="BR26" s="53">
        <v>93.40625</v>
      </c>
      <c r="BS26" s="163" t="str">
        <f t="shared" si="6"/>
        <v/>
      </c>
      <c r="BT26" s="163" t="str">
        <f t="shared" si="7"/>
        <v/>
      </c>
      <c r="BU26" s="163">
        <v>45897.625</v>
      </c>
      <c r="BY26" s="164">
        <f t="shared" ca="1" si="49"/>
        <v>45882.625</v>
      </c>
      <c r="BZ26" s="44">
        <f ca="1">IF(COUNTIF($CN$2:CN1011,BY26)=1,VLOOKUP(BY26,CH:CI,2), IF(COUNTIF($CN$2:CN1011,BY26)=0,$BZ$10,""))</f>
        <v>107.5305</v>
      </c>
      <c r="CA26" s="45">
        <f t="shared" ca="1" si="50"/>
        <v>-11900.000000000688</v>
      </c>
      <c r="CB26" s="45">
        <f t="shared" ca="1" si="51"/>
        <v>55555.555555555562</v>
      </c>
      <c r="CC26" s="44">
        <f ca="1">IF(COUNTIF($CN$2:CN1011,BY26)=1,VLOOKUP(BY26,CJ:CK,2), IF(COUNTIF($CN$2:CN1011,BY26)=0,$CA$10,""))</f>
        <v>49.564</v>
      </c>
      <c r="CD26" s="45">
        <f t="shared" ca="1" si="52"/>
        <v>36562.49999999992</v>
      </c>
      <c r="CE26" s="46">
        <f t="shared" ca="1" si="53"/>
        <v>55555.555555555562</v>
      </c>
      <c r="CF26" s="44">
        <f t="shared" ca="1" si="54"/>
        <v>-48462.500000000604</v>
      </c>
      <c r="CH26" s="122">
        <v>45804.625</v>
      </c>
      <c r="CI26" s="53">
        <v>106.0853</v>
      </c>
      <c r="CJ26" s="122">
        <v>45804.625</v>
      </c>
      <c r="CK26" s="53">
        <v>55.93</v>
      </c>
      <c r="CL26" s="163">
        <f t="shared" si="0"/>
        <v>45804.625</v>
      </c>
      <c r="CM26" s="163" t="str">
        <f t="shared" si="1"/>
        <v/>
      </c>
      <c r="CN26" s="163">
        <v>45897.625</v>
      </c>
      <c r="CR26" s="164">
        <f t="shared" ca="1" si="55"/>
        <v>45882.625</v>
      </c>
      <c r="CS26" s="44">
        <f ca="1">IF(COUNTIF($DG$2:DG1011,CR26)=1,VLOOKUP(CR26,DA:DB,2), IF(COUNTIF($DG$2:DG1011,CR26)=0,$CS$10,""))</f>
        <v>260.87599999999998</v>
      </c>
      <c r="CT26" s="45">
        <f t="shared" ca="1" si="56"/>
        <v>58202.760000000329</v>
      </c>
      <c r="CU26" s="45">
        <f t="shared" ca="1" si="57"/>
        <v>46666.666666666672</v>
      </c>
      <c r="CV26" s="44">
        <f ca="1">IF(COUNTIF($DG$2:DG1011,CR26)=1,VLOOKUP(CR26,DC:DD,2), IF(COUNTIF($DG$2:DG1011,CR26)=0,$CT$10,""))</f>
        <v>51.805</v>
      </c>
      <c r="CW26" s="45">
        <f t="shared" ca="1" si="58"/>
        <v>42731.009999999864</v>
      </c>
      <c r="CX26" s="46">
        <f t="shared" ca="1" si="59"/>
        <v>42000</v>
      </c>
      <c r="CY26" s="44">
        <f t="shared" ca="1" si="60"/>
        <v>20138.416666667137</v>
      </c>
      <c r="DA26" s="122">
        <v>45805.625</v>
      </c>
      <c r="DB26" s="53">
        <v>299.834</v>
      </c>
      <c r="DC26" s="122">
        <v>45805.625</v>
      </c>
      <c r="DD26" s="53">
        <v>57.68</v>
      </c>
      <c r="DE26" s="163">
        <f t="shared" si="2"/>
        <v>45805.625</v>
      </c>
      <c r="DF26" s="163" t="str">
        <f t="shared" si="3"/>
        <v/>
      </c>
      <c r="DG26" s="163">
        <v>45898.625</v>
      </c>
      <c r="DH26" s="53"/>
      <c r="DI26" s="53"/>
      <c r="DJ26" s="53"/>
      <c r="DK26" s="53"/>
      <c r="DR26" s="127">
        <v>45883.625</v>
      </c>
      <c r="DS26" s="55">
        <f ca="1">VLOOKUP(DR26,A27:R99,18)</f>
        <v>92854.605181872728</v>
      </c>
      <c r="DT26" s="55">
        <f t="shared" ca="1" si="15"/>
        <v>-156165.71560617874</v>
      </c>
      <c r="DU26" s="55">
        <f t="shared" ca="1" si="16"/>
        <v>-58337.500000002605</v>
      </c>
      <c r="DV26" s="55">
        <f t="shared" ca="1" si="18"/>
        <v>23134.883333333826</v>
      </c>
      <c r="DW26" s="55">
        <f t="shared" ca="1" si="19"/>
        <v>-537.78658896812703</v>
      </c>
      <c r="DX26" s="55">
        <f t="shared" ca="1" si="19"/>
        <v>-50089.939911162131</v>
      </c>
      <c r="DY26" s="55">
        <f t="shared" ca="1" si="19"/>
        <v>-9875.0000000020009</v>
      </c>
      <c r="DZ26" s="55">
        <f t="shared" ca="1" si="19"/>
        <v>2996.466666666689</v>
      </c>
      <c r="EA26" s="55">
        <f t="shared" ca="1" si="17"/>
        <v>-537.78658896812703</v>
      </c>
      <c r="EB26" s="55">
        <f t="shared" ca="1" si="10"/>
        <v>-50089.939911162131</v>
      </c>
      <c r="EC26" s="55">
        <f t="shared" ca="1" si="10"/>
        <v>-9875.0000000020009</v>
      </c>
      <c r="ED26" s="55">
        <f t="shared" ca="1" si="10"/>
        <v>2996.466666666689</v>
      </c>
      <c r="EE26" s="55">
        <f ca="1">SUM(EA$15:EA26)</f>
        <v>84460.277261336334</v>
      </c>
      <c r="EF26" s="55">
        <f ca="1">SUM(EB$15:EB26)</f>
        <v>-148556.09518536233</v>
      </c>
      <c r="EG26" s="55">
        <f ca="1">SUM(EC$15:EC26)</f>
        <v>-43656.249999999913</v>
      </c>
      <c r="EH26" s="55">
        <f ca="1">SUM(ED$15:ED26)</f>
        <v>5621.1166666669596</v>
      </c>
      <c r="EL26" s="124">
        <v>45883.625</v>
      </c>
      <c r="EM26" s="137">
        <f t="shared" ca="1" si="20"/>
        <v>84460.277261336334</v>
      </c>
      <c r="EN26" s="137">
        <f t="shared" ca="1" si="21"/>
        <v>-148556.09518536233</v>
      </c>
      <c r="EO26" s="137">
        <f t="shared" ca="1" si="22"/>
        <v>5621.1166666669596</v>
      </c>
      <c r="EP26" s="137">
        <f t="shared" ca="1" si="23"/>
        <v>-43656.249999999913</v>
      </c>
    </row>
    <row r="27" spans="1:146">
      <c r="A27" s="164">
        <f ca="1">IF(AND(ISBLANK(AD16), A26 = $AD$1),NOW(),IF(ISBLANK(AD16),"",AD16))</f>
        <v>45863.625</v>
      </c>
      <c r="B27" s="71">
        <f ca="1">IF(COUNTIF($AD$2:AD1012,A27)=1,VLOOKUP(A27,T:U,2), IF(COUNTIF($AD$2:AD1012,A27)=0,$B$10,""))</f>
        <v>94.27</v>
      </c>
      <c r="C27" s="31">
        <f t="shared" ca="1" si="24"/>
        <v>82747.603833863701</v>
      </c>
      <c r="D27" s="32">
        <f t="shared" ca="1" si="25"/>
        <v>-41947.499999999993</v>
      </c>
      <c r="E27" s="71">
        <f ca="1">IF(COUNTIF($AD$2:AD1012,A27)=1,VLOOKUP(A27,V:W,2), IF(COUNTIF($AD$2:AD1012,A27)=0,$C$10,""))</f>
        <v>101.054</v>
      </c>
      <c r="F27" s="31">
        <f t="shared" ca="1" si="26"/>
        <v>-31415.999999999596</v>
      </c>
      <c r="G27" s="32">
        <f t="shared" ca="1" si="27"/>
        <v>-14934.454779999993</v>
      </c>
      <c r="H27" s="71">
        <f ca="1">IF(COUNTIF($AD$2:AD1012,A27)=1,VLOOKUP(A27,X:Y,2), IF(COUNTIF($AD$2:AD1012,A27)=0,$D$10,""))</f>
        <v>120.06</v>
      </c>
      <c r="I27" s="31">
        <f t="shared" ca="1" si="28"/>
        <v>-545207.54716981121</v>
      </c>
      <c r="J27" s="32">
        <f t="shared" ca="1" si="29"/>
        <v>-72149.699999999983</v>
      </c>
      <c r="K27" s="71">
        <f ca="1">IF(COUNTIF($AD$2:AD1012,A27)=1,VLOOKUP(A27,Z:AA,2), IF(COUNTIF($AD$2:AD1012,A27)=0,$E$10,""))</f>
        <v>99.524000000000001</v>
      </c>
      <c r="L27" s="31">
        <f t="shared" ca="1" si="30"/>
        <v>-81278.400000001449</v>
      </c>
      <c r="M27" s="32">
        <f t="shared" ca="1" si="31"/>
        <v>-32849.461306666657</v>
      </c>
      <c r="N27" s="77">
        <f t="shared" ca="1" si="32"/>
        <v>590379.94447700644</v>
      </c>
      <c r="O27" s="77"/>
      <c r="P27" s="77"/>
      <c r="Q27" s="77">
        <f ca="1">IF(ISERROR(B27-2),"",$G$5*SUM($O$14:O27)-$H$5*SUM($P$14:P27))</f>
        <v>-576200.5368</v>
      </c>
      <c r="R27" s="77">
        <f t="shared" ca="1" si="33"/>
        <v>14179.407677006442</v>
      </c>
      <c r="S27" s="128"/>
      <c r="T27" s="70">
        <v>45806.625</v>
      </c>
      <c r="U27" s="53">
        <v>93.33</v>
      </c>
      <c r="V27" s="70">
        <v>45804.625</v>
      </c>
      <c r="W27" s="53">
        <v>101.529</v>
      </c>
      <c r="X27" s="118">
        <v>45810.625</v>
      </c>
      <c r="Y27" s="53">
        <v>121.27</v>
      </c>
      <c r="Z27" s="70">
        <v>45880.625</v>
      </c>
      <c r="AA27" s="53">
        <v>99.561999999999998</v>
      </c>
      <c r="AB27" s="163" t="str">
        <f t="shared" si="4"/>
        <v/>
      </c>
      <c r="AC27" s="163" t="str">
        <f t="shared" si="5"/>
        <v/>
      </c>
      <c r="AD27" s="163">
        <v>45880.625</v>
      </c>
      <c r="AH27" s="164">
        <f t="shared" ca="1" si="34"/>
        <v>45883.625</v>
      </c>
      <c r="AI27" s="44">
        <f ca="1">IF(COUNTIF($BU$2:BU1012,AH27)=1,VLOOKUP(AH27,BG:BH,2), IF(COUNTIF($BU$2:BU1012,AH27)=0,$AI$10,""))</f>
        <v>80.400000000000006</v>
      </c>
      <c r="AJ27" s="45">
        <f t="shared" ca="1" si="35"/>
        <v>-15537.600994405821</v>
      </c>
      <c r="AK27" s="45">
        <f t="shared" ca="1" si="36"/>
        <v>-49937.499999999993</v>
      </c>
      <c r="AL27" s="44">
        <f ca="1">IF(COUNTIF($BU$2:BU1012,AH27)=1,VLOOKUP(AH27,BI:BJ,2), IF(COUNTIF($BU$2:BU1012,AH27)=0,$AJ$10,""))</f>
        <v>100.2734375</v>
      </c>
      <c r="AM27" s="45">
        <f t="shared" ca="1" si="37"/>
        <v>97935.26785714287</v>
      </c>
      <c r="AN27" s="46">
        <f t="shared" ca="1" si="38"/>
        <v>-2215.4212007068454</v>
      </c>
      <c r="AO27" s="44">
        <f ca="1">IF(COUNTIF($BU$2:BU1012,AH27)=1,VLOOKUP(AH27,BK:BL,2), IF(COUNTIF($BU$2:BU1012,AH27)=0,$AK$10,""))</f>
        <v>109.88</v>
      </c>
      <c r="AP27" s="45">
        <f t="shared" ca="1" si="39"/>
        <v>262414.79399519501</v>
      </c>
      <c r="AQ27" s="46">
        <f t="shared" ca="1" si="40"/>
        <v>-51364.28571428571</v>
      </c>
      <c r="AR27" s="44">
        <f ca="1">IF(COUNTIF($BU$2:BU1012,AH27)=1,VLOOKUP(AH27,BM:BN,2), IF(COUNTIF($BU$2:BU1012,AH27)=0,$AL$10,""))</f>
        <v>100.2734375</v>
      </c>
      <c r="AS27" s="45">
        <f t="shared" ca="1" si="41"/>
        <v>85379.46428571429</v>
      </c>
      <c r="AT27" s="46">
        <f t="shared" ca="1" si="42"/>
        <v>-1931.3928416418676</v>
      </c>
      <c r="AU27" s="44">
        <f ca="1">IF(COUNTIF($BU$2:BU1012,AH27)=1,VLOOKUP(AH27,BO:BP,2), IF(COUNTIF($BU$2:BU1012,AH27)=0,$AM$10,""))</f>
        <v>102.859375</v>
      </c>
      <c r="AV27" s="45">
        <f t="shared" ca="1" si="43"/>
        <v>57756.696428571428</v>
      </c>
      <c r="AW27" s="46">
        <f t="shared" ca="1" si="44"/>
        <v>808.64629836309541</v>
      </c>
      <c r="AX27" s="44">
        <f ca="1">IF(COUNTIF($BU$2:BU1012,AH27)=1,VLOOKUP(AH27,BQ:BR,2), IF(COUNTIF($BU$2:BU1012,AH27)=0,$AN$10,""))</f>
        <v>96.015625</v>
      </c>
      <c r="AY27" s="45">
        <f t="shared" ca="1" si="45"/>
        <v>92578.125</v>
      </c>
      <c r="AZ27" s="46">
        <f t="shared" ca="1" si="46"/>
        <v>2180.7923177083339</v>
      </c>
      <c r="BA27" s="77">
        <f t="shared" ca="1" si="47"/>
        <v>-135473.12444303583</v>
      </c>
      <c r="BB27" s="176"/>
      <c r="BC27" s="176"/>
      <c r="BD27" s="77">
        <f ca="1">IF(ISERROR(AI27-2),"",$AQ$4*SUM($BB$14:BB27)-$AR$4*SUM($BC$14:BC27))</f>
        <v>20692.591163142919</v>
      </c>
      <c r="BE27" s="77">
        <f t="shared" ca="1" si="48"/>
        <v>-156165.71560617874</v>
      </c>
      <c r="BG27" s="70">
        <v>45800.625</v>
      </c>
      <c r="BH27" s="53">
        <v>78.95</v>
      </c>
      <c r="BI27" s="70">
        <v>45898.625</v>
      </c>
      <c r="BJ27" s="53">
        <v>100.8359375</v>
      </c>
      <c r="BK27" s="70">
        <v>45800.625</v>
      </c>
      <c r="BL27" s="53">
        <v>106.28</v>
      </c>
      <c r="BM27" s="70">
        <v>45898.625</v>
      </c>
      <c r="BN27" s="53">
        <v>100.8359375</v>
      </c>
      <c r="BO27" s="70">
        <v>45804.625</v>
      </c>
      <c r="BP27" s="53">
        <v>101.5</v>
      </c>
      <c r="BQ27" s="70">
        <v>45804.625</v>
      </c>
      <c r="BR27" s="53">
        <v>94.90625</v>
      </c>
      <c r="BS27" s="163" t="str">
        <f t="shared" si="6"/>
        <v/>
      </c>
      <c r="BT27" s="163" t="str">
        <f t="shared" si="7"/>
        <v/>
      </c>
      <c r="BU27" s="163">
        <v>45898.625</v>
      </c>
      <c r="BY27" s="164">
        <f t="shared" ca="1" si="49"/>
        <v>45883.625</v>
      </c>
      <c r="BZ27" s="44">
        <f ca="1">IF(COUNTIF($CN$2:CN1012,BY27)=1,VLOOKUP(BY27,CH:CI,2), IF(COUNTIF($CN$2:CN1012,BY27)=0,$BZ$10,""))</f>
        <v>107.40009999999999</v>
      </c>
      <c r="CA27" s="45">
        <f t="shared" ca="1" si="50"/>
        <v>-44500.000000002874</v>
      </c>
      <c r="CB27" s="45">
        <f t="shared" ca="1" si="51"/>
        <v>59027.777777777781</v>
      </c>
      <c r="CC27" s="44">
        <f ca="1">IF(COUNTIF($CN$2:CN1012,BY27)=1,VLOOKUP(BY27,CJ:CK,2), IF(COUNTIF($CN$2:CN1012,BY27)=0,$CA$10,""))</f>
        <v>49.968000000000004</v>
      </c>
      <c r="CD27" s="45">
        <f t="shared" ca="1" si="52"/>
        <v>13837.499999999727</v>
      </c>
      <c r="CE27" s="46">
        <f t="shared" ca="1" si="53"/>
        <v>59027.777777777781</v>
      </c>
      <c r="CF27" s="44">
        <f t="shared" ca="1" si="54"/>
        <v>-58337.500000002605</v>
      </c>
      <c r="CH27" s="122">
        <v>45805.625</v>
      </c>
      <c r="CI27" s="53">
        <v>106.0368</v>
      </c>
      <c r="CJ27" s="122">
        <v>45805.625</v>
      </c>
      <c r="CK27" s="53">
        <v>56.25</v>
      </c>
      <c r="CL27" s="163">
        <f t="shared" si="0"/>
        <v>45805.625</v>
      </c>
      <c r="CM27" s="163" t="str">
        <f t="shared" si="1"/>
        <v/>
      </c>
      <c r="CN27" s="163">
        <v>45898.625</v>
      </c>
      <c r="CR27" s="164">
        <f t="shared" ca="1" si="55"/>
        <v>45883.625</v>
      </c>
      <c r="CS27" s="44">
        <f ca="1">IF(COUNTIF($DG$2:DG1012,CR27)=1,VLOOKUP(CR27,DA:DB,2), IF(COUNTIF($DG$2:DG1012,CR27)=0,$CS$10,""))</f>
        <v>260.50799999999998</v>
      </c>
      <c r="CT27" s="45">
        <f t="shared" ca="1" si="56"/>
        <v>61603.080000000286</v>
      </c>
      <c r="CU27" s="45">
        <f t="shared" ca="1" si="57"/>
        <v>49583.333333333336</v>
      </c>
      <c r="CV27" s="44">
        <f ca="1">IF(COUNTIF($DG$2:DG1012,CR27)=1,VLOOKUP(CR27,DC:DD,2), IF(COUNTIF($DG$2:DG1012,CR27)=0,$CT$10,""))</f>
        <v>51.789000000000001</v>
      </c>
      <c r="CW27" s="45">
        <f t="shared" ca="1" si="58"/>
        <v>43426.529999999795</v>
      </c>
      <c r="CX27" s="46">
        <f t="shared" ca="1" si="59"/>
        <v>44625</v>
      </c>
      <c r="CY27" s="44">
        <f t="shared" ca="1" si="60"/>
        <v>23134.883333333826</v>
      </c>
      <c r="DA27" s="122">
        <v>45806.625</v>
      </c>
      <c r="DB27" s="53">
        <v>297.57499999999999</v>
      </c>
      <c r="DC27" s="122">
        <v>45806.625</v>
      </c>
      <c r="DD27" s="53">
        <v>57.243000000000002</v>
      </c>
      <c r="DE27" s="163">
        <f t="shared" si="2"/>
        <v>45806.625</v>
      </c>
      <c r="DF27" s="163" t="str">
        <f t="shared" si="3"/>
        <v/>
      </c>
      <c r="DG27" s="163">
        <v>45901.625</v>
      </c>
      <c r="DH27" s="53"/>
      <c r="DI27" s="53"/>
      <c r="DJ27" s="53"/>
      <c r="DK27" s="53"/>
      <c r="DR27" s="127">
        <v>45884.625</v>
      </c>
      <c r="DS27" s="55">
        <f ca="1">VLOOKUP(DR27,A28:R100,18)</f>
        <v>92854.605181872728</v>
      </c>
      <c r="DT27" s="55">
        <f t="shared" ca="1" si="15"/>
        <v>-164665.72077005869</v>
      </c>
      <c r="DU27" s="55">
        <f t="shared" ca="1" si="16"/>
        <v>-68150.00000000016</v>
      </c>
      <c r="DV27" s="55">
        <f t="shared" ca="1" si="18"/>
        <v>24351.390000000567</v>
      </c>
      <c r="DW27" s="55">
        <f t="shared" ca="1" si="19"/>
        <v>0</v>
      </c>
      <c r="DX27" s="55">
        <f t="shared" ca="1" si="19"/>
        <v>-8500.0051638799487</v>
      </c>
      <c r="DY27" s="55">
        <f t="shared" ca="1" si="19"/>
        <v>-9812.4999999975553</v>
      </c>
      <c r="DZ27" s="55">
        <f t="shared" ca="1" si="19"/>
        <v>1216.5066666667408</v>
      </c>
      <c r="EA27" s="55">
        <f t="shared" ca="1" si="17"/>
        <v>0</v>
      </c>
      <c r="EB27" s="55">
        <f t="shared" ca="1" si="10"/>
        <v>-8500.0051638799487</v>
      </c>
      <c r="EC27" s="55">
        <f t="shared" ca="1" si="10"/>
        <v>-9812.4999999975553</v>
      </c>
      <c r="ED27" s="55">
        <f t="shared" ca="1" si="10"/>
        <v>1216.5066666667408</v>
      </c>
      <c r="EE27" s="55">
        <f ca="1">SUM(EA$15:EA27)</f>
        <v>84460.277261336334</v>
      </c>
      <c r="EF27" s="55">
        <f ca="1">SUM(EB$15:EB27)</f>
        <v>-157056.10034924228</v>
      </c>
      <c r="EG27" s="55">
        <f ca="1">SUM(EC$15:EC27)</f>
        <v>-53468.749999997468</v>
      </c>
      <c r="EH27" s="55">
        <f ca="1">SUM(ED$15:ED27)</f>
        <v>6837.6233333337004</v>
      </c>
      <c r="EL27" s="124">
        <v>45884.625</v>
      </c>
      <c r="EM27" s="137">
        <f t="shared" ca="1" si="20"/>
        <v>84460.277261336334</v>
      </c>
      <c r="EN27" s="137">
        <f t="shared" ca="1" si="21"/>
        <v>-157056.10034924228</v>
      </c>
      <c r="EO27" s="137">
        <f t="shared" ca="1" si="22"/>
        <v>6837.6233333337004</v>
      </c>
      <c r="EP27" s="137">
        <f t="shared" ca="1" si="23"/>
        <v>-53468.749999997468</v>
      </c>
    </row>
    <row r="28" spans="1:146">
      <c r="A28" s="164">
        <f ca="1">IF(AND(ISBLANK(AD17), A27 = $AD$1),NOW(),IF(ISBLANK(AD17),"",AD17))</f>
        <v>45866.625</v>
      </c>
      <c r="B28" s="71">
        <f ca="1">IF(COUNTIF($AD$2:AD1013,A28)=1,VLOOKUP(A28,T:U,2), IF(COUNTIF($AD$2:AD1013,A28)=0,$B$10,""))</f>
        <v>94.37</v>
      </c>
      <c r="C28" s="31">
        <f t="shared" ca="1" si="24"/>
        <v>105111.82108626094</v>
      </c>
      <c r="D28" s="32">
        <f t="shared" ca="1" si="25"/>
        <v>-49349.999999999993</v>
      </c>
      <c r="E28" s="71">
        <f ca="1">IF(COUNTIF($AD$2:AD1013,A28)=1,VLOOKUP(A28,V:W,2), IF(COUNTIF($AD$2:AD1013,A28)=0,$C$10,""))</f>
        <v>101.17</v>
      </c>
      <c r="F28" s="31">
        <f t="shared" ca="1" si="26"/>
        <v>-11927.999999999656</v>
      </c>
      <c r="G28" s="32">
        <f t="shared" ca="1" si="27"/>
        <v>-17569.946799999991</v>
      </c>
      <c r="H28" s="71">
        <f ca="1">IF(COUNTIF($AD$2:AD1013,A28)=1,VLOOKUP(A28,X:Y,2), IF(COUNTIF($AD$2:AD1013,A28)=0,$D$10,""))</f>
        <v>120.25</v>
      </c>
      <c r="I28" s="31">
        <f t="shared" ca="1" si="28"/>
        <v>-488908.94175553846</v>
      </c>
      <c r="J28" s="32">
        <f t="shared" ca="1" si="29"/>
        <v>-84881.999999999985</v>
      </c>
      <c r="K28" s="71">
        <f ca="1">IF(COUNTIF($AD$2:AD1013,A28)=1,VLOOKUP(A28,Z:AA,2), IF(COUNTIF($AD$2:AD1013,A28)=0,$E$10,""))</f>
        <v>99.715000000000003</v>
      </c>
      <c r="L28" s="31">
        <f t="shared" ca="1" si="30"/>
        <v>-15498.000000000588</v>
      </c>
      <c r="M28" s="32">
        <f t="shared" ca="1" si="31"/>
        <v>-38646.425066666663</v>
      </c>
      <c r="N28" s="77">
        <f t="shared" ca="1" si="32"/>
        <v>604906.28457513184</v>
      </c>
      <c r="O28" s="77"/>
      <c r="P28" s="77"/>
      <c r="Q28" s="77">
        <f ca="1">IF(ISERROR(B28-2),"",$G$5*SUM($O$14:O28)-$H$5*SUM($P$14:P28))</f>
        <v>-576200.5368</v>
      </c>
      <c r="R28" s="77">
        <f t="shared" ca="1" si="33"/>
        <v>28705.747775131837</v>
      </c>
      <c r="S28" s="128"/>
      <c r="T28" s="70">
        <v>45807.625</v>
      </c>
      <c r="U28" s="53">
        <v>93.44</v>
      </c>
      <c r="V28" s="70">
        <v>45805.625</v>
      </c>
      <c r="W28" s="53">
        <v>101.491</v>
      </c>
      <c r="X28" s="118">
        <v>45811.625</v>
      </c>
      <c r="Y28" s="53">
        <v>121.47</v>
      </c>
      <c r="Z28" s="70">
        <v>45881.625</v>
      </c>
      <c r="AA28" s="53">
        <v>99.405000000000001</v>
      </c>
      <c r="AB28" s="163" t="str">
        <f t="shared" si="4"/>
        <v/>
      </c>
      <c r="AC28" s="163" t="str">
        <f t="shared" si="5"/>
        <v/>
      </c>
      <c r="AD28" s="163">
        <v>45881.625</v>
      </c>
      <c r="AH28" s="164">
        <f t="shared" ca="1" si="34"/>
        <v>45884.625</v>
      </c>
      <c r="AI28" s="44">
        <f ca="1">IF(COUNTIF($BU$2:BU1013,AH28)=1,VLOOKUP(AH28,BG:BH,2), IF(COUNTIF($BU$2:BU1013,AH28)=0,$AI$10,""))</f>
        <v>80.459999999999994</v>
      </c>
      <c r="AJ28" s="45">
        <f t="shared" ca="1" si="35"/>
        <v>3107.5201988806089</v>
      </c>
      <c r="AK28" s="45">
        <f t="shared" ca="1" si="36"/>
        <v>-52875</v>
      </c>
      <c r="AL28" s="44">
        <f ca="1">IF(COUNTIF($BU$2:BU1013,AH28)=1,VLOOKUP(AH28,BI:BJ,2), IF(COUNTIF($BU$2:BU1013,AH28)=0,$AJ$10,""))</f>
        <v>100.15625</v>
      </c>
      <c r="AM28" s="45">
        <f t="shared" ca="1" si="37"/>
        <v>81612.72321428571</v>
      </c>
      <c r="AN28" s="46">
        <f t="shared" ca="1" si="38"/>
        <v>-2345.7400948660688</v>
      </c>
      <c r="AO28" s="44">
        <f ca="1">IF(COUNTIF($BU$2:BU1013,AH28)=1,VLOOKUP(AH28,BK:BL,2), IF(COUNTIF($BU$2:BU1013,AH28)=0,$AK$10,""))</f>
        <v>109.74</v>
      </c>
      <c r="AP28" s="45">
        <f t="shared" ca="1" si="39"/>
        <v>229317.43259039463</v>
      </c>
      <c r="AQ28" s="46">
        <f t="shared" ca="1" si="40"/>
        <v>-54385.71428571429</v>
      </c>
      <c r="AR28" s="44">
        <f ca="1">IF(COUNTIF($BU$2:BU1013,AH28)=1,VLOOKUP(AH28,BM:BN,2), IF(COUNTIF($BU$2:BU1013,AH28)=0,$AL$10,""))</f>
        <v>100.15625</v>
      </c>
      <c r="AS28" s="45">
        <f t="shared" ca="1" si="41"/>
        <v>71149.55357142858</v>
      </c>
      <c r="AT28" s="46">
        <f t="shared" ca="1" si="42"/>
        <v>-2045.0041852678551</v>
      </c>
      <c r="AU28" s="44">
        <f ca="1">IF(COUNTIF($BU$2:BU1013,AH28)=1,VLOOKUP(AH28,BO:BP,2), IF(COUNTIF($BU$2:BU1013,AH28)=0,$AM$10,""))</f>
        <v>102.609375</v>
      </c>
      <c r="AV28" s="45">
        <f t="shared" ca="1" si="43"/>
        <v>44363.83928571429</v>
      </c>
      <c r="AW28" s="46">
        <f t="shared" ca="1" si="44"/>
        <v>856.21372767857247</v>
      </c>
      <c r="AX28" s="44">
        <f ca="1">IF(COUNTIF($BU$2:BU1013,AH28)=1,VLOOKUP(AH28,BQ:BR,2), IF(COUNTIF($BU$2:BU1013,AH28)=0,$AN$10,""))</f>
        <v>95.359375</v>
      </c>
      <c r="AY28" s="45">
        <f t="shared" ca="1" si="45"/>
        <v>43359.375</v>
      </c>
      <c r="AZ28" s="46">
        <f t="shared" ca="1" si="46"/>
        <v>2309.0742187500018</v>
      </c>
      <c r="BA28" s="77">
        <f t="shared" ca="1" si="47"/>
        <v>-143973.12960691578</v>
      </c>
      <c r="BB28" s="176"/>
      <c r="BC28" s="176"/>
      <c r="BD28" s="77">
        <f ca="1">IF(ISERROR(AI28-2),"",$AQ$4*SUM($BB$14:BB28)-$AR$4*SUM($BC$14:BC28))</f>
        <v>20692.591163142919</v>
      </c>
      <c r="BE28" s="77">
        <f t="shared" ca="1" si="48"/>
        <v>-164665.72077005869</v>
      </c>
      <c r="BG28" s="70">
        <v>45804.625</v>
      </c>
      <c r="BH28" s="53">
        <v>79.430000000000007</v>
      </c>
      <c r="BI28" s="70">
        <v>45901.625</v>
      </c>
      <c r="BJ28" s="53">
        <v>100.8046875</v>
      </c>
      <c r="BK28" s="70">
        <v>45804.625</v>
      </c>
      <c r="BL28" s="53">
        <v>107.24</v>
      </c>
      <c r="BM28" s="70">
        <v>45901.625</v>
      </c>
      <c r="BN28" s="53">
        <v>100.8046875</v>
      </c>
      <c r="BO28" s="70">
        <v>45805.625</v>
      </c>
      <c r="BP28" s="53">
        <v>101.1875</v>
      </c>
      <c r="BQ28" s="70">
        <v>45805.625</v>
      </c>
      <c r="BR28" s="53">
        <v>94.4375</v>
      </c>
      <c r="BS28" s="163" t="str">
        <f t="shared" si="6"/>
        <v/>
      </c>
      <c r="BT28" s="163" t="str">
        <f t="shared" si="7"/>
        <v/>
      </c>
      <c r="BU28" s="163">
        <v>45902.625</v>
      </c>
      <c r="BY28" s="164">
        <f t="shared" ca="1" si="49"/>
        <v>45884.625</v>
      </c>
      <c r="BZ28" s="44">
        <f ca="1">IF(COUNTIF($CN$2:CN1013,BY28)=1,VLOOKUP(BY28,CH:CI,2), IF(COUNTIF($CN$2:CN1013,BY28)=0,$BZ$10,""))</f>
        <v>107.37390000000001</v>
      </c>
      <c r="CA28" s="45">
        <f t="shared" ca="1" si="50"/>
        <v>-51050.000000000044</v>
      </c>
      <c r="CB28" s="45">
        <f t="shared" ca="1" si="51"/>
        <v>62500</v>
      </c>
      <c r="CC28" s="44">
        <f ca="1">IF(COUNTIF($CN$2:CN1013,BY28)=1,VLOOKUP(BY28,CJ:CK,2), IF(COUNTIF($CN$2:CN1013,BY28)=0,$CA$10,""))</f>
        <v>49.91</v>
      </c>
      <c r="CD28" s="45">
        <f t="shared" ca="1" si="52"/>
        <v>17100.000000000116</v>
      </c>
      <c r="CE28" s="46">
        <f t="shared" ca="1" si="53"/>
        <v>62500</v>
      </c>
      <c r="CF28" s="44">
        <f t="shared" ca="1" si="54"/>
        <v>-68150.00000000016</v>
      </c>
      <c r="CH28" s="122">
        <v>45806.625</v>
      </c>
      <c r="CI28" s="53">
        <v>106.0986</v>
      </c>
      <c r="CJ28" s="122">
        <v>45806.625</v>
      </c>
      <c r="CK28" s="53">
        <v>56.234999999999999</v>
      </c>
      <c r="CL28" s="163">
        <f t="shared" si="0"/>
        <v>45806.625</v>
      </c>
      <c r="CM28" s="163" t="str">
        <f t="shared" si="1"/>
        <v/>
      </c>
      <c r="CN28" s="163">
        <v>45902.625</v>
      </c>
      <c r="CR28" s="164">
        <f t="shared" ca="1" si="55"/>
        <v>45884.625</v>
      </c>
      <c r="CS28" s="44">
        <f ca="1">IF(COUNTIF($DG$2:DG1013,CR28)=1,VLOOKUP(CR28,DA:DB,2), IF(COUNTIF($DG$2:DG1013,CR28)=0,$CS$10,""))</f>
        <v>259.67399999999998</v>
      </c>
      <c r="CT28" s="45">
        <f t="shared" ca="1" si="56"/>
        <v>69309.240000000311</v>
      </c>
      <c r="CU28" s="45">
        <f t="shared" ca="1" si="57"/>
        <v>52500</v>
      </c>
      <c r="CV28" s="44">
        <f ca="1">IF(COUNTIF($DG$2:DG1013,CR28)=1,VLOOKUP(CR28,DC:DD,2), IF(COUNTIF($DG$2:DG1013,CR28)=0,$CT$10,""))</f>
        <v>51.633000000000003</v>
      </c>
      <c r="CW28" s="45">
        <f t="shared" ca="1" si="58"/>
        <v>50207.849999999737</v>
      </c>
      <c r="CX28" s="46">
        <f t="shared" ca="1" si="59"/>
        <v>47250</v>
      </c>
      <c r="CY28" s="44">
        <f t="shared" ca="1" si="60"/>
        <v>24351.390000000567</v>
      </c>
      <c r="DA28" s="122">
        <v>45807.625</v>
      </c>
      <c r="DB28" s="53">
        <v>300.33600000000001</v>
      </c>
      <c r="DC28" s="122">
        <v>45807.625</v>
      </c>
      <c r="DD28" s="53">
        <v>57.917000000000002</v>
      </c>
      <c r="DE28" s="163">
        <f t="shared" si="2"/>
        <v>45807.625</v>
      </c>
      <c r="DF28" s="163" t="str">
        <f t="shared" si="3"/>
        <v/>
      </c>
      <c r="DG28" s="163">
        <v>45902.625</v>
      </c>
      <c r="DH28" s="53"/>
      <c r="DI28" s="53"/>
      <c r="DJ28" s="53"/>
      <c r="DK28" s="53"/>
      <c r="DR28" s="127">
        <v>45887.625</v>
      </c>
      <c r="DS28" s="55">
        <f ca="1">VLOOKUP(DR28,A29:R101,18)</f>
        <v>103534.97440651921</v>
      </c>
      <c r="DT28" s="55">
        <f t="shared" ca="1" si="15"/>
        <v>-163184.93181381875</v>
      </c>
      <c r="DU28" s="55">
        <f t="shared" ca="1" si="16"/>
        <v>-66500.000000001164</v>
      </c>
      <c r="DV28" s="55">
        <f t="shared" ca="1" si="18"/>
        <v>20064.800000000352</v>
      </c>
      <c r="DW28" s="55">
        <f t="shared" ca="1" si="19"/>
        <v>10680.369224646478</v>
      </c>
      <c r="DX28" s="55">
        <f t="shared" ca="1" si="19"/>
        <v>1480.7889562399359</v>
      </c>
      <c r="DY28" s="55">
        <f t="shared" ca="1" si="19"/>
        <v>1649.9999999989959</v>
      </c>
      <c r="DZ28" s="55">
        <f t="shared" ca="1" si="19"/>
        <v>-4286.5900000002148</v>
      </c>
      <c r="EA28" s="55">
        <f t="shared" ca="1" si="17"/>
        <v>10680.369224646478</v>
      </c>
      <c r="EB28" s="55">
        <f t="shared" ca="1" si="10"/>
        <v>1480.7889562399359</v>
      </c>
      <c r="EC28" s="55">
        <f t="shared" ca="1" si="10"/>
        <v>1649.9999999989959</v>
      </c>
      <c r="ED28" s="55">
        <f t="shared" ca="1" si="10"/>
        <v>-4286.5900000002148</v>
      </c>
      <c r="EE28" s="55">
        <f ca="1">SUM(EA$15:EA28)</f>
        <v>95140.646485982812</v>
      </c>
      <c r="EF28" s="55">
        <f ca="1">SUM(EB$15:EB28)</f>
        <v>-155575.31139300234</v>
      </c>
      <c r="EG28" s="55">
        <f ca="1">SUM(EC$15:EC28)</f>
        <v>-51818.749999998472</v>
      </c>
      <c r="EH28" s="55">
        <f ca="1">SUM(ED$15:ED28)</f>
        <v>2551.0333333334856</v>
      </c>
      <c r="EL28" s="124">
        <v>45887.625</v>
      </c>
      <c r="EM28" s="137">
        <f t="shared" ca="1" si="20"/>
        <v>95140.646485982812</v>
      </c>
      <c r="EN28" s="137">
        <f t="shared" ca="1" si="21"/>
        <v>-155575.31139300234</v>
      </c>
      <c r="EO28" s="137">
        <f t="shared" ca="1" si="22"/>
        <v>2551.0333333334856</v>
      </c>
      <c r="EP28" s="137">
        <f t="shared" ca="1" si="23"/>
        <v>-51818.749999998472</v>
      </c>
    </row>
    <row r="29" spans="1:146">
      <c r="A29" s="164">
        <f ca="1">IF(AND(ISBLANK(AD18), A28 = $AD$1),NOW(),IF(ISBLANK(AD18),"",AD18))</f>
        <v>45867.625</v>
      </c>
      <c r="B29" s="71">
        <f ca="1">IF(COUNTIF($AD$2:AD1014,A29)=1,VLOOKUP(A29,T:U,2), IF(COUNTIF($AD$2:AD1014,A29)=0,$B$10,""))</f>
        <v>94.46</v>
      </c>
      <c r="C29" s="31">
        <f t="shared" ca="1" si="24"/>
        <v>125239.61661341798</v>
      </c>
      <c r="D29" s="32">
        <f t="shared" ca="1" si="25"/>
        <v>-51817.5</v>
      </c>
      <c r="E29" s="71">
        <f ca="1">IF(COUNTIF($AD$2:AD1014,A29)=1,VLOOKUP(A29,V:W,2), IF(COUNTIF($AD$2:AD1014,A29)=0,$C$10,""))</f>
        <v>101.105</v>
      </c>
      <c r="F29" s="31">
        <f t="shared" ca="1" si="26"/>
        <v>-22847.999999999272</v>
      </c>
      <c r="G29" s="32">
        <f t="shared" ca="1" si="27"/>
        <v>-18448.44414</v>
      </c>
      <c r="H29" s="71">
        <f ca="1">IF(COUNTIF($AD$2:AD1014,A29)=1,VLOOKUP(A29,X:Y,2), IF(COUNTIF($AD$2:AD1014,A29)=0,$D$10,""))</f>
        <v>120.32</v>
      </c>
      <c r="I29" s="31">
        <f t="shared" ca="1" si="28"/>
        <v>-468167.35028712259</v>
      </c>
      <c r="J29" s="32">
        <f t="shared" ca="1" si="29"/>
        <v>-89126.1</v>
      </c>
      <c r="K29" s="71">
        <f ca="1">IF(COUNTIF($AD$2:AD1014,A29)=1,VLOOKUP(A29,Z:AA,2), IF(COUNTIF($AD$2:AD1014,A29)=0,$E$10,""))</f>
        <v>99.623999999999995</v>
      </c>
      <c r="L29" s="31">
        <f t="shared" ca="1" si="30"/>
        <v>-46838.400000003407</v>
      </c>
      <c r="M29" s="32">
        <f t="shared" ca="1" si="31"/>
        <v>-40578.746319999991</v>
      </c>
      <c r="N29" s="77">
        <f t="shared" ca="1" si="32"/>
        <v>584594.8647205364</v>
      </c>
      <c r="O29" s="77"/>
      <c r="P29" s="77"/>
      <c r="Q29" s="77">
        <f ca="1">IF(ISERROR(B29-2),"",$G$5*SUM($O$14:O29)-$H$5*SUM($P$14:P29))</f>
        <v>-576200.5368</v>
      </c>
      <c r="R29" s="77">
        <f t="shared" ca="1" si="33"/>
        <v>8394.3279205363942</v>
      </c>
      <c r="S29" s="128"/>
      <c r="T29" s="70">
        <v>45810.625</v>
      </c>
      <c r="U29" s="53">
        <v>93.5</v>
      </c>
      <c r="V29" s="70">
        <v>45806.625</v>
      </c>
      <c r="W29" s="53">
        <v>101.58</v>
      </c>
      <c r="X29" s="118">
        <v>45812.625</v>
      </c>
      <c r="Y29" s="53">
        <v>121.35</v>
      </c>
      <c r="Z29" s="70">
        <v>45882.625</v>
      </c>
      <c r="AA29" s="53">
        <v>99.745000000000005</v>
      </c>
      <c r="AB29" s="163" t="str">
        <f t="shared" si="4"/>
        <v/>
      </c>
      <c r="AC29" s="163" t="str">
        <f t="shared" si="5"/>
        <v/>
      </c>
      <c r="AD29" s="163">
        <v>45882.625</v>
      </c>
      <c r="AH29" s="164">
        <f t="shared" ca="1" si="34"/>
        <v>45887.625</v>
      </c>
      <c r="AI29" s="44">
        <f ca="1">IF(COUNTIF($BU$2:BU1014,AH29)=1,VLOOKUP(AH29,BG:BH,2), IF(COUNTIF($BU$2:BU1014,AH29)=0,$AI$10,""))</f>
        <v>80.400000000000006</v>
      </c>
      <c r="AJ29" s="45">
        <f t="shared" ca="1" si="35"/>
        <v>-15537.600994405821</v>
      </c>
      <c r="AK29" s="45">
        <f t="shared" ca="1" si="36"/>
        <v>-61687.499999999993</v>
      </c>
      <c r="AL29" s="44">
        <f ca="1">IF(COUNTIF($BU$2:BU1014,AH29)=1,VLOOKUP(AH29,BI:BJ,2), IF(COUNTIF($BU$2:BU1014,AH29)=0,$AJ$10,""))</f>
        <v>100.1015625</v>
      </c>
      <c r="AM29" s="45">
        <f t="shared" ca="1" si="37"/>
        <v>73995.535714285725</v>
      </c>
      <c r="AN29" s="46">
        <f t="shared" ca="1" si="38"/>
        <v>-2736.69677734375</v>
      </c>
      <c r="AO29" s="44">
        <f ca="1">IF(COUNTIF($BU$2:BU1014,AH29)=1,VLOOKUP(AH29,BK:BL,2), IF(COUNTIF($BU$2:BU1014,AH29)=0,$AK$10,""))</f>
        <v>109.54</v>
      </c>
      <c r="AP29" s="45">
        <f t="shared" ca="1" si="39"/>
        <v>182035.4877263965</v>
      </c>
      <c r="AQ29" s="46">
        <f t="shared" ca="1" si="40"/>
        <v>-63450.000000000007</v>
      </c>
      <c r="AR29" s="44">
        <f ca="1">IF(COUNTIF($BU$2:BU1014,AH29)=1,VLOOKUP(AH29,BM:BN,2), IF(COUNTIF($BU$2:BU1014,AH29)=0,$AL$10,""))</f>
        <v>100.1015625</v>
      </c>
      <c r="AS29" s="45">
        <f t="shared" ca="1" si="41"/>
        <v>64508.92857142858</v>
      </c>
      <c r="AT29" s="46">
        <f t="shared" ca="1" si="42"/>
        <v>-2385.8382161458321</v>
      </c>
      <c r="AU29" s="44">
        <f ca="1">IF(COUNTIF($BU$2:BU1014,AH29)=1,VLOOKUP(AH29,BO:BP,2), IF(COUNTIF($BU$2:BU1014,AH29)=0,$AM$10,""))</f>
        <v>102.484375</v>
      </c>
      <c r="AV29" s="45">
        <f t="shared" ca="1" si="43"/>
        <v>37667.410714285717</v>
      </c>
      <c r="AW29" s="46">
        <f t="shared" ca="1" si="44"/>
        <v>998.916015625</v>
      </c>
      <c r="AX29" s="44">
        <f ca="1">IF(COUNTIF($BU$2:BU1014,AH29)=1,VLOOKUP(AH29,BQ:BR,2), IF(COUNTIF($BU$2:BU1014,AH29)=0,$AN$10,""))</f>
        <v>95.0625</v>
      </c>
      <c r="AY29" s="45">
        <f t="shared" ca="1" si="45"/>
        <v>21093.75</v>
      </c>
      <c r="AZ29" s="46">
        <f t="shared" ca="1" si="46"/>
        <v>2693.919921875</v>
      </c>
      <c r="BA29" s="77">
        <f t="shared" ca="1" si="47"/>
        <v>-142492.34065067582</v>
      </c>
      <c r="BB29" s="176"/>
      <c r="BC29" s="176"/>
      <c r="BD29" s="77">
        <f ca="1">IF(ISERROR(AI29-2),"",$AQ$4*SUM($BB$14:BB29)-$AR$4*SUM($BC$14:BC29))</f>
        <v>20692.591163142919</v>
      </c>
      <c r="BE29" s="77">
        <f t="shared" ca="1" si="48"/>
        <v>-163184.93181381875</v>
      </c>
      <c r="BG29" s="70">
        <v>45805.625</v>
      </c>
      <c r="BH29" s="53">
        <v>79.38</v>
      </c>
      <c r="BI29" s="70">
        <v>45902.625</v>
      </c>
      <c r="BJ29" s="53">
        <v>100.65625</v>
      </c>
      <c r="BK29" s="70">
        <v>45805.625</v>
      </c>
      <c r="BL29" s="53">
        <v>106.98</v>
      </c>
      <c r="BM29" s="70">
        <v>45902.625</v>
      </c>
      <c r="BN29" s="53">
        <v>100.65625</v>
      </c>
      <c r="BO29" s="70">
        <v>45806.625</v>
      </c>
      <c r="BP29" s="53">
        <v>101.59375</v>
      </c>
      <c r="BQ29" s="70">
        <v>45806.625</v>
      </c>
      <c r="BR29" s="53">
        <v>95.25</v>
      </c>
      <c r="BS29" s="163" t="str">
        <f t="shared" si="6"/>
        <v/>
      </c>
      <c r="BT29" s="163" t="str">
        <f t="shared" si="7"/>
        <v/>
      </c>
      <c r="BU29" s="163">
        <v>45903.625</v>
      </c>
      <c r="BY29" s="164">
        <f t="shared" ca="1" si="49"/>
        <v>45887.625</v>
      </c>
      <c r="BZ29" s="44">
        <f ca="1">IF(COUNTIF($CN$2:CN1014,BY29)=1,VLOOKUP(BY29,CH:CI,2), IF(COUNTIF($CN$2:CN1014,BY29)=0,$BZ$10,""))</f>
        <v>107.3562</v>
      </c>
      <c r="CA29" s="45">
        <f t="shared" ca="1" si="50"/>
        <v>-55475.000000001273</v>
      </c>
      <c r="CB29" s="45">
        <f t="shared" ca="1" si="51"/>
        <v>72916.666666666672</v>
      </c>
      <c r="CC29" s="44">
        <f ca="1">IF(COUNTIF($CN$2:CN1014,BY29)=1,VLOOKUP(BY29,CJ:CK,2), IF(COUNTIF($CN$2:CN1014,BY29)=0,$CA$10,""))</f>
        <v>50.018000000000001</v>
      </c>
      <c r="CD29" s="45">
        <f t="shared" ca="1" si="52"/>
        <v>11024.999999999885</v>
      </c>
      <c r="CE29" s="46">
        <f t="shared" ca="1" si="53"/>
        <v>72916.666666666672</v>
      </c>
      <c r="CF29" s="44">
        <f t="shared" ca="1" si="54"/>
        <v>-66500.000000001164</v>
      </c>
      <c r="CH29" s="122">
        <v>45807.625</v>
      </c>
      <c r="CI29" s="53">
        <v>106.17010000000001</v>
      </c>
      <c r="CJ29" s="122">
        <v>45807.625</v>
      </c>
      <c r="CK29" s="53">
        <v>55.927</v>
      </c>
      <c r="CL29" s="163">
        <f t="shared" si="0"/>
        <v>45807.625</v>
      </c>
      <c r="CM29" s="163" t="str">
        <f t="shared" si="1"/>
        <v/>
      </c>
      <c r="CN29" s="163">
        <v>45903.625</v>
      </c>
      <c r="CR29" s="164">
        <f t="shared" ca="1" si="55"/>
        <v>45887.625</v>
      </c>
      <c r="CS29" s="44">
        <f ca="1">IF(COUNTIF($DG$2:DG1014,CR29)=1,VLOOKUP(CR29,DA:DB,2), IF(COUNTIF($DG$2:DG1014,CR29)=0,$CS$10,""))</f>
        <v>260.94299999999998</v>
      </c>
      <c r="CT29" s="45">
        <f t="shared" ca="1" si="56"/>
        <v>57583.680000000262</v>
      </c>
      <c r="CU29" s="45">
        <f t="shared" ca="1" si="57"/>
        <v>61250</v>
      </c>
      <c r="CV29" s="44">
        <f ca="1">IF(COUNTIF($DG$2:DG1014,CR29)=1,VLOOKUP(CR29,DC:DD,2), IF(COUNTIF($DG$2:DG1014,CR29)=0,$CT$10,""))</f>
        <v>51.783999999999999</v>
      </c>
      <c r="CW29" s="45">
        <f t="shared" ca="1" si="58"/>
        <v>43643.879999999903</v>
      </c>
      <c r="CX29" s="46">
        <f t="shared" ca="1" si="59"/>
        <v>55125</v>
      </c>
      <c r="CY29" s="44">
        <f t="shared" ca="1" si="60"/>
        <v>20064.800000000352</v>
      </c>
      <c r="DA29" s="122">
        <v>45810.625</v>
      </c>
      <c r="DB29" s="53">
        <v>299.81799999999998</v>
      </c>
      <c r="DC29" s="122">
        <v>45810.625</v>
      </c>
      <c r="DD29" s="53">
        <v>57.789000000000001</v>
      </c>
      <c r="DE29" s="163">
        <f t="shared" si="2"/>
        <v>45810.625</v>
      </c>
      <c r="DF29" s="163" t="str">
        <f t="shared" si="3"/>
        <v/>
      </c>
      <c r="DG29" s="163">
        <v>45903.625</v>
      </c>
      <c r="DH29" s="53"/>
      <c r="DI29" s="53"/>
      <c r="DJ29" s="53"/>
      <c r="DK29" s="53"/>
      <c r="DR29" s="127">
        <v>45888.625</v>
      </c>
      <c r="DS29" s="55">
        <f ca="1">VLOOKUP(DR29,A30:R102,18)</f>
        <v>85874.786876128172</v>
      </c>
      <c r="DT29" s="55">
        <f t="shared" ca="1" si="15"/>
        <v>-154569.83632223442</v>
      </c>
      <c r="DU29" s="55">
        <f t="shared" ca="1" si="16"/>
        <v>-78118.750000000029</v>
      </c>
      <c r="DV29" s="55">
        <f t="shared" ca="1" si="18"/>
        <v>13971.836666666903</v>
      </c>
      <c r="DW29" s="55">
        <f t="shared" ca="1" si="19"/>
        <v>-17660.187530391035</v>
      </c>
      <c r="DX29" s="55">
        <f t="shared" ca="1" si="19"/>
        <v>8615.0954915843322</v>
      </c>
      <c r="DY29" s="55">
        <f t="shared" ca="1" si="19"/>
        <v>-11618.749999998865</v>
      </c>
      <c r="DZ29" s="55">
        <f t="shared" ca="1" si="19"/>
        <v>-6092.9633333334496</v>
      </c>
      <c r="EA29" s="55">
        <f t="shared" ca="1" si="17"/>
        <v>-17660.187530391035</v>
      </c>
      <c r="EB29" s="55">
        <f t="shared" ca="1" si="17"/>
        <v>8615.0954915843322</v>
      </c>
      <c r="EC29" s="55">
        <f t="shared" ca="1" si="17"/>
        <v>-11618.749999998865</v>
      </c>
      <c r="ED29" s="55">
        <f t="shared" ca="1" si="17"/>
        <v>-6092.9633333334496</v>
      </c>
      <c r="EE29" s="55">
        <f ca="1">SUM(EA$15:EA29)</f>
        <v>77480.458955591777</v>
      </c>
      <c r="EF29" s="55">
        <f ca="1">SUM(EB$15:EB29)</f>
        <v>-146960.21590141801</v>
      </c>
      <c r="EG29" s="55">
        <f ca="1">SUM(EC$15:EC29)</f>
        <v>-63437.499999997337</v>
      </c>
      <c r="EH29" s="55">
        <f ca="1">SUM(ED$15:ED29)</f>
        <v>-3541.9299999999639</v>
      </c>
      <c r="EL29" s="124">
        <v>45888.625</v>
      </c>
      <c r="EM29" s="137">
        <f t="shared" ca="1" si="20"/>
        <v>77480.458955591777</v>
      </c>
      <c r="EN29" s="137">
        <f t="shared" ca="1" si="21"/>
        <v>-146960.21590141801</v>
      </c>
      <c r="EO29" s="137">
        <f t="shared" ca="1" si="22"/>
        <v>-3541.9299999999639</v>
      </c>
      <c r="EP29" s="137">
        <f t="shared" ca="1" si="23"/>
        <v>-63437.499999997337</v>
      </c>
    </row>
    <row r="30" spans="1:146">
      <c r="A30" s="164">
        <f ca="1">IF(AND(ISBLANK(AD19), A29 = $AD$1),NOW(),IF(ISBLANK(AD19),"",AD19))</f>
        <v>45868.625</v>
      </c>
      <c r="B30" s="71">
        <f ca="1">IF(COUNTIF($AD$2:AD1015,A30)=1,VLOOKUP(A30,T:U,2), IF(COUNTIF($AD$2:AD1015,A30)=0,$B$10,""))</f>
        <v>94.48</v>
      </c>
      <c r="C30" s="31">
        <f t="shared" ca="1" si="24"/>
        <v>129712.46006389835</v>
      </c>
      <c r="D30" s="32">
        <f t="shared" ca="1" si="25"/>
        <v>-54284.999999999993</v>
      </c>
      <c r="E30" s="71">
        <f ca="1">IF(COUNTIF($AD$2:AD1015,A30)=1,VLOOKUP(A30,V:W,2), IF(COUNTIF($AD$2:AD1015,A30)=0,$C$10,""))</f>
        <v>101.048</v>
      </c>
      <c r="F30" s="31">
        <f t="shared" ca="1" si="26"/>
        <v>-32423.999999999636</v>
      </c>
      <c r="G30" s="32">
        <f t="shared" ca="1" si="27"/>
        <v>-19326.941479999994</v>
      </c>
      <c r="H30" s="71">
        <f ca="1">IF(COUNTIF($AD$2:AD1015,A30)=1,VLOOKUP(A30,X:Y,2), IF(COUNTIF($AD$2:AD1015,A30)=0,$D$10,""))</f>
        <v>120.21</v>
      </c>
      <c r="I30" s="31">
        <f t="shared" ca="1" si="28"/>
        <v>-500761.27973749209</v>
      </c>
      <c r="J30" s="32">
        <f t="shared" ca="1" si="29"/>
        <v>-93370.199999999983</v>
      </c>
      <c r="K30" s="71">
        <f ca="1">IF(COUNTIF($AD$2:AD1015,A30)=1,VLOOKUP(A30,Z:AA,2), IF(COUNTIF($AD$2:AD1015,A30)=0,$E$10,""))</f>
        <v>99.552999999999997</v>
      </c>
      <c r="L30" s="31">
        <f t="shared" ca="1" si="30"/>
        <v>-71290.800000002695</v>
      </c>
      <c r="M30" s="32">
        <f t="shared" ca="1" si="31"/>
        <v>-42511.067573333341</v>
      </c>
      <c r="N30" s="77">
        <f t="shared" ca="1" si="32"/>
        <v>607508.01370805397</v>
      </c>
      <c r="O30" s="77"/>
      <c r="P30" s="77"/>
      <c r="Q30" s="77">
        <f ca="1">IF(ISERROR(B30-2),"",$G$5*SUM($O$14:O30)-$H$5*SUM($P$14:P30))</f>
        <v>-576200.5368</v>
      </c>
      <c r="R30" s="77">
        <f t="shared" ca="1" si="33"/>
        <v>31307.47690805397</v>
      </c>
      <c r="S30" s="128"/>
      <c r="T30" s="70">
        <v>45811.625</v>
      </c>
      <c r="U30" s="53">
        <v>93.62</v>
      </c>
      <c r="V30" s="70">
        <v>45807.625</v>
      </c>
      <c r="W30" s="53">
        <v>101.56</v>
      </c>
      <c r="X30" s="118">
        <v>45813.625</v>
      </c>
      <c r="Y30" s="53">
        <v>121.02</v>
      </c>
      <c r="Z30" s="70">
        <v>45883.625</v>
      </c>
      <c r="AA30" s="53">
        <v>99.620999999999995</v>
      </c>
      <c r="AB30" s="163" t="str">
        <f t="shared" si="4"/>
        <v/>
      </c>
      <c r="AC30" s="163" t="str">
        <f t="shared" si="5"/>
        <v/>
      </c>
      <c r="AD30" s="163">
        <v>45883.625</v>
      </c>
      <c r="AH30" s="164">
        <f t="shared" ca="1" si="34"/>
        <v>45888.625</v>
      </c>
      <c r="AI30" s="44">
        <f ca="1">IF(COUNTIF($BU$2:BU1015,AH30)=1,VLOOKUP(AH30,BG:BH,2), IF(COUNTIF($BU$2:BU1015,AH30)=0,$AI$10,""))</f>
        <v>80.38</v>
      </c>
      <c r="AJ30" s="45">
        <f t="shared" ca="1" si="35"/>
        <v>-21752.641392172591</v>
      </c>
      <c r="AK30" s="45">
        <f t="shared" ca="1" si="36"/>
        <v>-64624.999999999993</v>
      </c>
      <c r="AL30" s="44">
        <f ca="1">IF(COUNTIF($BU$2:BU1015,AH30)=1,VLOOKUP(AH30,BI:BJ,2), IF(COUNTIF($BU$2:BU1015,AH30)=0,$AJ$10,""))</f>
        <v>100.2421875</v>
      </c>
      <c r="AM30" s="45">
        <f t="shared" ca="1" si="37"/>
        <v>93582.58928571429</v>
      </c>
      <c r="AN30" s="46">
        <f t="shared" ca="1" si="38"/>
        <v>-2867.0156715029807</v>
      </c>
      <c r="AO30" s="44">
        <f ca="1">IF(COUNTIF($BU$2:BU1015,AH30)=1,VLOOKUP(AH30,BK:BL,2), IF(COUNTIF($BU$2:BU1015,AH30)=0,$AK$10,""))</f>
        <v>109.71</v>
      </c>
      <c r="AP30" s="45">
        <f t="shared" ca="1" si="39"/>
        <v>222225.14086079292</v>
      </c>
      <c r="AQ30" s="46">
        <f t="shared" ca="1" si="40"/>
        <v>-66471.42857142858</v>
      </c>
      <c r="AR30" s="44">
        <f ca="1">IF(COUNTIF($BU$2:BU1015,AH30)=1,VLOOKUP(AH30,BM:BN,2), IF(COUNTIF($BU$2:BU1015,AH30)=0,$AL$10,""))</f>
        <v>100.2421875</v>
      </c>
      <c r="AS30" s="45">
        <f t="shared" ca="1" si="41"/>
        <v>81584.821428571435</v>
      </c>
      <c r="AT30" s="46">
        <f t="shared" ca="1" si="42"/>
        <v>-2499.4495597718233</v>
      </c>
      <c r="AU30" s="44">
        <f ca="1">IF(COUNTIF($BU$2:BU1015,AH30)=1,VLOOKUP(AH30,BO:BP,2), IF(COUNTIF($BU$2:BU1015,AH30)=0,$AM$10,""))</f>
        <v>102.765625</v>
      </c>
      <c r="AV30" s="45">
        <f t="shared" ca="1" si="43"/>
        <v>52734.375</v>
      </c>
      <c r="AW30" s="46">
        <f t="shared" ca="1" si="44"/>
        <v>1046.4834449404752</v>
      </c>
      <c r="AX30" s="44">
        <f ca="1">IF(COUNTIF($BU$2:BU1015,AH30)=1,VLOOKUP(AH30,BQ:BR,2), IF(COUNTIF($BU$2:BU1015,AH30)=0,$AN$10,""))</f>
        <v>95.625</v>
      </c>
      <c r="AY30" s="45">
        <f t="shared" ca="1" si="45"/>
        <v>63281.250000000007</v>
      </c>
      <c r="AZ30" s="46">
        <f t="shared" ca="1" si="46"/>
        <v>2822.2018229166679</v>
      </c>
      <c r="BA30" s="77">
        <f t="shared" ca="1" si="47"/>
        <v>-133877.24515909149</v>
      </c>
      <c r="BB30" s="176"/>
      <c r="BC30" s="176"/>
      <c r="BD30" s="77">
        <f ca="1">IF(ISERROR(AI30-2),"",$AQ$4*SUM($BB$14:BB30)-$AR$4*SUM($BC$14:BC30))</f>
        <v>20692.591163142919</v>
      </c>
      <c r="BE30" s="77">
        <f t="shared" ca="1" si="48"/>
        <v>-154569.83632223442</v>
      </c>
      <c r="BG30" s="70">
        <v>45806.625</v>
      </c>
      <c r="BH30" s="53">
        <v>79.5</v>
      </c>
      <c r="BI30" s="70">
        <v>45903.625</v>
      </c>
      <c r="BJ30" s="53">
        <v>100.8125</v>
      </c>
      <c r="BK30" s="70">
        <v>45806.625</v>
      </c>
      <c r="BL30" s="53">
        <v>107.46</v>
      </c>
      <c r="BM30" s="70">
        <v>45903.625</v>
      </c>
      <c r="BN30" s="53">
        <v>100.8125</v>
      </c>
      <c r="BO30" s="70">
        <v>45807.625</v>
      </c>
      <c r="BP30" s="53">
        <v>101.921875</v>
      </c>
      <c r="BQ30" s="70">
        <v>45807.625</v>
      </c>
      <c r="BR30" s="53">
        <v>95.40625</v>
      </c>
      <c r="BS30" s="163" t="str">
        <f t="shared" si="6"/>
        <v/>
      </c>
      <c r="BT30" s="163" t="str">
        <f t="shared" si="7"/>
        <v/>
      </c>
      <c r="BU30" s="163">
        <v>45904.625</v>
      </c>
      <c r="BY30" s="164">
        <f t="shared" ca="1" si="49"/>
        <v>45888.625</v>
      </c>
      <c r="BZ30" s="44">
        <f ca="1">IF(COUNTIF($CN$2:CN1015,BY30)=1,VLOOKUP(BY30,CH:CI,2), IF(COUNTIF($CN$2:CN1015,BY30)=0,$BZ$10,""))</f>
        <v>107.22490000000001</v>
      </c>
      <c r="CA30" s="45">
        <f t="shared" ca="1" si="50"/>
        <v>-88300.000000000276</v>
      </c>
      <c r="CB30" s="45">
        <f t="shared" ca="1" si="51"/>
        <v>76388.888888888891</v>
      </c>
      <c r="CC30" s="44">
        <f ca="1">IF(COUNTIF($CN$2:CN1015,BY30)=1,VLOOKUP(BY30,CJ:CK,2), IF(COUNTIF($CN$2:CN1015,BY30)=0,$CA$10,""))</f>
        <v>50.395000000000003</v>
      </c>
      <c r="CD30" s="45">
        <f t="shared" ca="1" si="52"/>
        <v>-10181.250000000253</v>
      </c>
      <c r="CE30" s="46">
        <f t="shared" ca="1" si="53"/>
        <v>76388.888888888891</v>
      </c>
      <c r="CF30" s="44">
        <f t="shared" ca="1" si="54"/>
        <v>-78118.750000000029</v>
      </c>
      <c r="CH30" s="122">
        <v>45810.625</v>
      </c>
      <c r="CI30" s="53">
        <v>106.27670000000001</v>
      </c>
      <c r="CJ30" s="122">
        <v>45810.625</v>
      </c>
      <c r="CK30" s="53">
        <v>55.593000000000004</v>
      </c>
      <c r="CL30" s="163">
        <f t="shared" si="0"/>
        <v>45810.625</v>
      </c>
      <c r="CM30" s="163" t="str">
        <f t="shared" si="1"/>
        <v/>
      </c>
      <c r="CN30" s="163">
        <v>45904.625</v>
      </c>
      <c r="CR30" s="164">
        <f t="shared" ca="1" si="55"/>
        <v>45888.625</v>
      </c>
      <c r="CS30" s="44">
        <f ca="1">IF(COUNTIF($DG$2:DG1015,CR30)=1,VLOOKUP(CR30,DA:DB,2), IF(COUNTIF($DG$2:DG1015,CR30)=0,$CS$10,""))</f>
        <v>260.10500000000002</v>
      </c>
      <c r="CT30" s="45">
        <f t="shared" ca="1" si="56"/>
        <v>65326.799999999945</v>
      </c>
      <c r="CU30" s="45">
        <f t="shared" ca="1" si="57"/>
        <v>64166.666666666664</v>
      </c>
      <c r="CV30" s="44">
        <f ca="1">IF(COUNTIF($DG$2:DG1015,CR30)=1,VLOOKUP(CR30,DC:DD,2), IF(COUNTIF($DG$2:DG1015,CR30)=0,$CT$10,""))</f>
        <v>51.459000000000003</v>
      </c>
      <c r="CW30" s="45">
        <f t="shared" ca="1" si="58"/>
        <v>57771.629999999714</v>
      </c>
      <c r="CX30" s="46">
        <f t="shared" ca="1" si="59"/>
        <v>57750</v>
      </c>
      <c r="CY30" s="44">
        <f t="shared" ca="1" si="60"/>
        <v>13971.836666666903</v>
      </c>
      <c r="DA30" s="122">
        <v>45811.625</v>
      </c>
      <c r="DB30" s="53">
        <v>296.63099999999997</v>
      </c>
      <c r="DC30" s="122">
        <v>45811.625</v>
      </c>
      <c r="DD30" s="53">
        <v>56.976999999999997</v>
      </c>
      <c r="DE30" s="163">
        <f t="shared" si="2"/>
        <v>45811.625</v>
      </c>
      <c r="DF30" s="163" t="str">
        <f t="shared" si="3"/>
        <v/>
      </c>
      <c r="DG30" s="163">
        <v>45904.625</v>
      </c>
      <c r="DH30" s="53"/>
      <c r="DI30" s="53"/>
      <c r="DJ30" s="53"/>
      <c r="DK30" s="53"/>
      <c r="DR30" s="127">
        <v>45889.625</v>
      </c>
      <c r="DS30" s="55">
        <f ca="1">VLOOKUP(DR30,A31:R103,18)</f>
        <v>57837.401413102634</v>
      </c>
      <c r="DT30" s="55">
        <f t="shared" ca="1" si="15"/>
        <v>-158276.79946827248</v>
      </c>
      <c r="DU30" s="55">
        <f t="shared" ca="1" si="16"/>
        <v>-84337.500000000713</v>
      </c>
      <c r="DV30" s="55">
        <f t="shared" ca="1" si="18"/>
        <v>7284.1533333335028</v>
      </c>
      <c r="DW30" s="55">
        <f t="shared" ca="1" si="19"/>
        <v>-28037.385463025537</v>
      </c>
      <c r="DX30" s="55">
        <f t="shared" ca="1" si="19"/>
        <v>-3706.9631460380624</v>
      </c>
      <c r="DY30" s="55">
        <f t="shared" ca="1" si="19"/>
        <v>-6218.7500000006839</v>
      </c>
      <c r="DZ30" s="55">
        <f t="shared" ca="1" si="19"/>
        <v>-6687.6833333333998</v>
      </c>
      <c r="EA30" s="55">
        <f t="shared" ca="1" si="17"/>
        <v>-28037.385463025537</v>
      </c>
      <c r="EB30" s="55">
        <f t="shared" ca="1" si="17"/>
        <v>-3706.9631460380624</v>
      </c>
      <c r="EC30" s="55">
        <f t="shared" ca="1" si="17"/>
        <v>-6218.7500000006839</v>
      </c>
      <c r="ED30" s="55">
        <f t="shared" ca="1" si="17"/>
        <v>-6687.6833333333998</v>
      </c>
      <c r="EE30" s="55">
        <f ca="1">SUM(EA$15:EA30)</f>
        <v>49443.07349256624</v>
      </c>
      <c r="EF30" s="55">
        <f ca="1">SUM(EB$15:EB30)</f>
        <v>-150667.17904745607</v>
      </c>
      <c r="EG30" s="55">
        <f ca="1">SUM(EC$15:EC30)</f>
        <v>-69656.249999998021</v>
      </c>
      <c r="EH30" s="55">
        <f ca="1">SUM(ED$15:ED30)</f>
        <v>-10229.613333333364</v>
      </c>
      <c r="EL30" s="124">
        <v>45889.625</v>
      </c>
      <c r="EM30" s="137">
        <f t="shared" ca="1" si="20"/>
        <v>49443.07349256624</v>
      </c>
      <c r="EN30" s="137">
        <f t="shared" ca="1" si="21"/>
        <v>-150667.17904745607</v>
      </c>
      <c r="EO30" s="137">
        <f t="shared" ca="1" si="22"/>
        <v>-10229.613333333364</v>
      </c>
      <c r="EP30" s="137">
        <f t="shared" ca="1" si="23"/>
        <v>-69656.249999998021</v>
      </c>
    </row>
    <row r="31" spans="1:146">
      <c r="A31" s="164">
        <f ca="1">IF(AND(ISBLANK(AD20), A30 = $AD$1),NOW(),IF(ISBLANK(AD20),"",AD20))</f>
        <v>45869.625</v>
      </c>
      <c r="B31" s="71">
        <f ca="1">IF(COUNTIF($AD$2:AD1016,A31)=1,VLOOKUP(A31,T:U,2), IF(COUNTIF($AD$2:AD1016,A31)=0,$B$10,""))</f>
        <v>94.45</v>
      </c>
      <c r="C31" s="31">
        <f t="shared" ca="1" si="24"/>
        <v>123003.19488817779</v>
      </c>
      <c r="D31" s="32">
        <f t="shared" ca="1" si="25"/>
        <v>-56752.499999999993</v>
      </c>
      <c r="E31" s="71">
        <f ca="1">IF(COUNTIF($AD$2:AD1016,A31)=1,VLOOKUP(A31,V:W,2), IF(COUNTIF($AD$2:AD1016,A31)=0,$C$10,""))</f>
        <v>101.02200000000001</v>
      </c>
      <c r="F31" s="31">
        <f t="shared" ca="1" si="26"/>
        <v>-36791.999999999003</v>
      </c>
      <c r="G31" s="32">
        <f t="shared" ca="1" si="27"/>
        <v>-20205.438819999999</v>
      </c>
      <c r="H31" s="71">
        <f ca="1">IF(COUNTIF($AD$2:AD1016,A31)=1,VLOOKUP(A31,X:Y,2), IF(COUNTIF($AD$2:AD1016,A31)=0,$D$10,""))</f>
        <v>120.26</v>
      </c>
      <c r="I31" s="31">
        <f t="shared" ca="1" si="28"/>
        <v>-485945.85726005101</v>
      </c>
      <c r="J31" s="32">
        <f t="shared" ca="1" si="29"/>
        <v>-97614.299999999988</v>
      </c>
      <c r="K31" s="71">
        <f ca="1">IF(COUNTIF($AD$2:AD1016,A31)=1,VLOOKUP(A31,Z:AA,2), IF(COUNTIF($AD$2:AD1016,A31)=0,$E$10,""))</f>
        <v>99.549000000000007</v>
      </c>
      <c r="L31" s="31">
        <f t="shared" ca="1" si="30"/>
        <v>-72668.399999999485</v>
      </c>
      <c r="M31" s="32">
        <f t="shared" ca="1" si="31"/>
        <v>-44443.388826666684</v>
      </c>
      <c r="N31" s="77">
        <f t="shared" ca="1" si="32"/>
        <v>589696.50214156182</v>
      </c>
      <c r="O31" s="77"/>
      <c r="P31" s="77"/>
      <c r="Q31" s="77">
        <f ca="1">IF(ISERROR(B31-2),"",$G$5*SUM($O$14:O31)-$H$5*SUM($P$14:P31))</f>
        <v>-576200.5368</v>
      </c>
      <c r="R31" s="77">
        <f t="shared" ca="1" si="33"/>
        <v>13495.965341561823</v>
      </c>
      <c r="S31" s="128"/>
      <c r="T31" s="70">
        <v>45812.625</v>
      </c>
      <c r="U31" s="53">
        <v>93.7</v>
      </c>
      <c r="V31" s="70">
        <v>45810.625</v>
      </c>
      <c r="W31" s="53">
        <v>101.574</v>
      </c>
      <c r="X31" s="118">
        <v>45814.625</v>
      </c>
      <c r="Y31" s="53">
        <v>121.27</v>
      </c>
      <c r="Z31" s="70">
        <v>45884.625</v>
      </c>
      <c r="AA31" s="53">
        <v>99.375</v>
      </c>
      <c r="AB31" s="163" t="str">
        <f t="shared" si="4"/>
        <v/>
      </c>
      <c r="AC31" s="163" t="str">
        <f t="shared" si="5"/>
        <v/>
      </c>
      <c r="AD31" s="163">
        <v>45887.625</v>
      </c>
      <c r="AH31" s="164">
        <f t="shared" ca="1" si="34"/>
        <v>45889.625</v>
      </c>
      <c r="AI31" s="44">
        <f ca="1">IF(COUNTIF($BU$2:BU1016,AH31)=1,VLOOKUP(AH31,BG:BH,2), IF(COUNTIF($BU$2:BU1016,AH31)=0,$AI$10,""))</f>
        <v>80.349999999999994</v>
      </c>
      <c r="AJ31" s="45">
        <f t="shared" ca="1" si="35"/>
        <v>-31075.201988814417</v>
      </c>
      <c r="AK31" s="45">
        <f t="shared" ca="1" si="36"/>
        <v>-67562.499999999985</v>
      </c>
      <c r="AL31" s="44">
        <f ca="1">IF(COUNTIF($BU$2:BU1016,AH31)=1,VLOOKUP(AH31,BI:BJ,2), IF(COUNTIF($BU$2:BU1016,AH31)=0,$AJ$10,""))</f>
        <v>100.3125</v>
      </c>
      <c r="AM31" s="45">
        <f t="shared" ca="1" si="37"/>
        <v>103376.11607142857</v>
      </c>
      <c r="AN31" s="46">
        <f t="shared" ca="1" si="38"/>
        <v>-2997.3345656622041</v>
      </c>
      <c r="AO31" s="44">
        <f ca="1">IF(COUNTIF($BU$2:BU1016,AH31)=1,VLOOKUP(AH31,BK:BL,2), IF(COUNTIF($BU$2:BU1016,AH31)=0,$AK$10,""))</f>
        <v>109.76</v>
      </c>
      <c r="AP31" s="45">
        <f t="shared" ca="1" si="39"/>
        <v>234045.62707679387</v>
      </c>
      <c r="AQ31" s="46">
        <f t="shared" ca="1" si="40"/>
        <v>-69492.857142857145</v>
      </c>
      <c r="AR31" s="44">
        <f ca="1">IF(COUNTIF($BU$2:BU1016,AH31)=1,VLOOKUP(AH31,BM:BN,2), IF(COUNTIF($BU$2:BU1016,AH31)=0,$AL$10,""))</f>
        <v>100.3125</v>
      </c>
      <c r="AS31" s="45">
        <f t="shared" ca="1" si="41"/>
        <v>90122.767857142855</v>
      </c>
      <c r="AT31" s="46">
        <f t="shared" ca="1" si="42"/>
        <v>-2613.060903397818</v>
      </c>
      <c r="AU31" s="44">
        <f ca="1">IF(COUNTIF($BU$2:BU1016,AH31)=1,VLOOKUP(AH31,BO:BP,2), IF(COUNTIF($BU$2:BU1016,AH31)=0,$AM$10,""))</f>
        <v>102.890625</v>
      </c>
      <c r="AV31" s="45">
        <f t="shared" ca="1" si="43"/>
        <v>59430.803571428572</v>
      </c>
      <c r="AW31" s="46">
        <f t="shared" ca="1" si="44"/>
        <v>1094.0508742559523</v>
      </c>
      <c r="AX31" s="44">
        <f ca="1">IF(COUNTIF($BU$2:BU1016,AH31)=1,VLOOKUP(AH31,BQ:BR,2), IF(COUNTIF($BU$2:BU1016,AH31)=0,$AN$10,""))</f>
        <v>95.78125</v>
      </c>
      <c r="AY31" s="45">
        <f t="shared" ca="1" si="45"/>
        <v>75000</v>
      </c>
      <c r="AZ31" s="46">
        <f t="shared" ca="1" si="46"/>
        <v>2950.4837239583358</v>
      </c>
      <c r="BA31" s="77">
        <f t="shared" ca="1" si="47"/>
        <v>-137584.20830512958</v>
      </c>
      <c r="BB31" s="176"/>
      <c r="BC31" s="176"/>
      <c r="BD31" s="77">
        <f ca="1">IF(ISERROR(AI31-2),"",$AQ$4*SUM($BB$14:BB31)-$AR$4*SUM($BC$14:BC31))</f>
        <v>20692.591163142919</v>
      </c>
      <c r="BE31" s="77">
        <f t="shared" ca="1" si="48"/>
        <v>-158276.79946827248</v>
      </c>
      <c r="BG31" s="70">
        <v>45807.625</v>
      </c>
      <c r="BH31" s="53">
        <v>79.569999999999993</v>
      </c>
      <c r="BI31" s="70">
        <v>45904.625</v>
      </c>
      <c r="BJ31" s="53">
        <v>101.0390625</v>
      </c>
      <c r="BK31" s="70">
        <v>45807.625</v>
      </c>
      <c r="BL31" s="53">
        <v>107.77</v>
      </c>
      <c r="BM31" s="70">
        <v>45904.625</v>
      </c>
      <c r="BN31" s="53">
        <v>101.0390625</v>
      </c>
      <c r="BO31" s="70">
        <v>45810.625</v>
      </c>
      <c r="BP31" s="53">
        <v>101.484375</v>
      </c>
      <c r="BQ31" s="70">
        <v>45810.625</v>
      </c>
      <c r="BR31" s="53">
        <v>94.46875</v>
      </c>
      <c r="BS31" s="163" t="str">
        <f t="shared" si="6"/>
        <v/>
      </c>
      <c r="BT31" s="163" t="str">
        <f t="shared" si="7"/>
        <v/>
      </c>
      <c r="BU31" s="163">
        <v>45905.625</v>
      </c>
      <c r="BY31" s="164">
        <f t="shared" ca="1" si="49"/>
        <v>45889.625</v>
      </c>
      <c r="BZ31" s="44">
        <f ca="1">IF(COUNTIF($CN$2:CN1016,BY31)=1,VLOOKUP(BY31,CH:CI,2), IF(COUNTIF($CN$2:CN1016,BY31)=0,$BZ$10,""))</f>
        <v>107.1161</v>
      </c>
      <c r="CA31" s="45">
        <f t="shared" ca="1" si="50"/>
        <v>-115500.00000000083</v>
      </c>
      <c r="CB31" s="45">
        <f t="shared" ca="1" si="51"/>
        <v>79861.111111111109</v>
      </c>
      <c r="CC31" s="44">
        <f ca="1">IF(COUNTIF($CN$2:CN1016,BY31)=1,VLOOKUP(BY31,CJ:CK,2), IF(COUNTIF($CN$2:CN1016,BY31)=0,$CA$10,""))</f>
        <v>50.768000000000001</v>
      </c>
      <c r="CD31" s="45">
        <f t="shared" ca="1" si="52"/>
        <v>-31162.500000000113</v>
      </c>
      <c r="CE31" s="46">
        <f t="shared" ca="1" si="53"/>
        <v>79861.111111111109</v>
      </c>
      <c r="CF31" s="44">
        <f t="shared" ca="1" si="54"/>
        <v>-84337.500000000713</v>
      </c>
      <c r="CH31" s="122">
        <v>45811.625</v>
      </c>
      <c r="CI31" s="53">
        <v>106.4064</v>
      </c>
      <c r="CJ31" s="122">
        <v>45811.625</v>
      </c>
      <c r="CK31" s="53">
        <v>54.945999999999998</v>
      </c>
      <c r="CL31" s="163">
        <f t="shared" si="0"/>
        <v>45811.625</v>
      </c>
      <c r="CM31" s="163" t="str">
        <f t="shared" si="1"/>
        <v/>
      </c>
      <c r="CN31" s="163">
        <v>45905.625</v>
      </c>
      <c r="CR31" s="164">
        <f t="shared" ca="1" si="55"/>
        <v>45889.625</v>
      </c>
      <c r="CS31" s="44">
        <f ca="1">IF(COUNTIF($DG$2:DG1016,CR31)=1,VLOOKUP(CR31,DA:DB,2), IF(COUNTIF($DG$2:DG1016,CR31)=0,$CS$10,""))</f>
        <v>265.99299999999999</v>
      </c>
      <c r="CT31" s="45">
        <f t="shared" ca="1" si="56"/>
        <v>10921.680000000151</v>
      </c>
      <c r="CU31" s="45">
        <f t="shared" ca="1" si="57"/>
        <v>67083.333333333328</v>
      </c>
      <c r="CV31" s="44">
        <f ca="1">IF(COUNTIF($DG$2:DG1016,CR31)=1,VLOOKUP(CR31,DC:DD,2), IF(COUNTIF($DG$2:DG1016,CR31)=0,$CT$10,""))</f>
        <v>52.55</v>
      </c>
      <c r="CW31" s="45">
        <f t="shared" ca="1" si="58"/>
        <v>10345.859999999981</v>
      </c>
      <c r="CX31" s="46">
        <f t="shared" ca="1" si="59"/>
        <v>60374.999999999993</v>
      </c>
      <c r="CY31" s="44">
        <f t="shared" ca="1" si="60"/>
        <v>7284.1533333335028</v>
      </c>
      <c r="DA31" s="122">
        <v>45812.625</v>
      </c>
      <c r="DB31" s="53">
        <v>293.44900000000001</v>
      </c>
      <c r="DC31" s="122">
        <v>45812.625</v>
      </c>
      <c r="DD31" s="53">
        <v>56.475999999999999</v>
      </c>
      <c r="DE31" s="163">
        <f t="shared" si="2"/>
        <v>45812.625</v>
      </c>
      <c r="DF31" s="163" t="str">
        <f t="shared" si="3"/>
        <v/>
      </c>
      <c r="DG31" s="163">
        <v>45905.625</v>
      </c>
      <c r="DH31" s="53"/>
      <c r="DI31" s="53"/>
      <c r="DJ31" s="53"/>
      <c r="DK31" s="53"/>
      <c r="DR31" s="127">
        <v>45890.625</v>
      </c>
      <c r="DS31" s="55">
        <f ca="1">VLOOKUP(DR31,A32:R104,18)</f>
        <v>58334.289548870642</v>
      </c>
      <c r="DT31" s="55">
        <f t="shared" ca="1" si="15"/>
        <v>-154149.1577847756</v>
      </c>
      <c r="DU31" s="55">
        <f t="shared" ca="1" si="16"/>
        <v>-77325.000000001251</v>
      </c>
      <c r="DV31" s="55">
        <f t="shared" ca="1" si="18"/>
        <v>11414.83000000022</v>
      </c>
      <c r="DW31" s="55">
        <f t="shared" ca="1" si="19"/>
        <v>496.88813576800749</v>
      </c>
      <c r="DX31" s="55">
        <f t="shared" ca="1" si="19"/>
        <v>4127.6416834968841</v>
      </c>
      <c r="DY31" s="55">
        <f t="shared" ca="1" si="19"/>
        <v>7012.4999999994616</v>
      </c>
      <c r="DZ31" s="55">
        <f t="shared" ca="1" si="19"/>
        <v>4130.6766666667172</v>
      </c>
      <c r="EA31" s="55">
        <f t="shared" ca="1" si="17"/>
        <v>496.88813576800749</v>
      </c>
      <c r="EB31" s="55">
        <f t="shared" ca="1" si="17"/>
        <v>4127.6416834968841</v>
      </c>
      <c r="EC31" s="55">
        <f t="shared" ca="1" si="17"/>
        <v>7012.4999999994616</v>
      </c>
      <c r="ED31" s="55">
        <f t="shared" ca="1" si="17"/>
        <v>4130.6766666667172</v>
      </c>
      <c r="EE31" s="55">
        <f ca="1">SUM(EA$15:EA31)</f>
        <v>49939.961628334248</v>
      </c>
      <c r="EF31" s="55">
        <f ca="1">SUM(EB$15:EB31)</f>
        <v>-146539.53736395919</v>
      </c>
      <c r="EG31" s="55">
        <f ca="1">SUM(EC$15:EC31)</f>
        <v>-62643.749999998559</v>
      </c>
      <c r="EH31" s="55">
        <f ca="1">SUM(ED$15:ED31)</f>
        <v>-6098.9366666666465</v>
      </c>
      <c r="EL31" s="124">
        <v>45890.625</v>
      </c>
      <c r="EM31" s="137">
        <f t="shared" ca="1" si="20"/>
        <v>49939.961628334248</v>
      </c>
      <c r="EN31" s="137">
        <f t="shared" ca="1" si="21"/>
        <v>-146539.53736395919</v>
      </c>
      <c r="EO31" s="137">
        <f t="shared" ca="1" si="22"/>
        <v>-6098.9366666666465</v>
      </c>
      <c r="EP31" s="137">
        <f t="shared" ca="1" si="23"/>
        <v>-62643.749999998559</v>
      </c>
    </row>
    <row r="32" spans="1:146">
      <c r="A32" s="164">
        <f ca="1">IF(AND(ISBLANK(AD21), A31 = $AD$1),NOW(),IF(ISBLANK(AD21),"",AD21))</f>
        <v>45870.625</v>
      </c>
      <c r="B32" s="71">
        <f ca="1">IF(COUNTIF($AD$2:AD1017,A32)=1,VLOOKUP(A32,T:U,2), IF(COUNTIF($AD$2:AD1017,A32)=0,$B$10,""))</f>
        <v>94.32</v>
      </c>
      <c r="C32" s="31">
        <f t="shared" ca="1" si="24"/>
        <v>93929.712460059993</v>
      </c>
      <c r="D32" s="32">
        <f t="shared" ca="1" si="25"/>
        <v>-59219.999999999993</v>
      </c>
      <c r="E32" s="71">
        <f ca="1">IF(COUNTIF($AD$2:AD1017,A32)=1,VLOOKUP(A32,V:W,2), IF(COUNTIF($AD$2:AD1017,A32)=0,$C$10,""))</f>
        <v>101.155</v>
      </c>
      <c r="F32" s="31">
        <f t="shared" ca="1" si="26"/>
        <v>-14447.999999999753</v>
      </c>
      <c r="G32" s="32">
        <f t="shared" ca="1" si="27"/>
        <v>-21083.936159999997</v>
      </c>
      <c r="H32" s="71">
        <f ca="1">IF(COUNTIF($AD$2:AD1017,A32)=1,VLOOKUP(A32,X:Y,2), IF(COUNTIF($AD$2:AD1017,A32)=0,$D$10,""))</f>
        <v>120.22</v>
      </c>
      <c r="I32" s="31">
        <f t="shared" ca="1" si="28"/>
        <v>-497798.19524200464</v>
      </c>
      <c r="J32" s="32">
        <f t="shared" ca="1" si="29"/>
        <v>-101858.39999999998</v>
      </c>
      <c r="K32" s="71">
        <f ca="1">IF(COUNTIF($AD$2:AD1017,A32)=1,VLOOKUP(A32,Z:AA,2), IF(COUNTIF($AD$2:AD1017,A32)=0,$E$10,""))</f>
        <v>99.751000000000005</v>
      </c>
      <c r="L32" s="31">
        <f t="shared" ca="1" si="30"/>
        <v>-3099.6000000001172</v>
      </c>
      <c r="M32" s="32">
        <f t="shared" ca="1" si="31"/>
        <v>-46375.710079999997</v>
      </c>
      <c r="N32" s="77">
        <f t="shared" ca="1" si="32"/>
        <v>620422.93378206436</v>
      </c>
      <c r="O32" s="77"/>
      <c r="P32" s="77"/>
      <c r="Q32" s="77">
        <f ca="1">IF(ISERROR(B32-2),"",$G$5*SUM($O$14:O32)-$H$5*SUM($P$14:P32))</f>
        <v>-576200.5368</v>
      </c>
      <c r="R32" s="77">
        <f t="shared" ca="1" si="33"/>
        <v>44222.396982064354</v>
      </c>
      <c r="S32" s="128"/>
      <c r="T32" s="70">
        <v>45813.625</v>
      </c>
      <c r="U32" s="53">
        <v>93.55</v>
      </c>
      <c r="V32" s="70">
        <v>45811.625</v>
      </c>
      <c r="W32" s="53">
        <v>101.60599999999999</v>
      </c>
      <c r="X32" s="118">
        <v>45817.625</v>
      </c>
      <c r="Y32" s="53">
        <v>121.32</v>
      </c>
      <c r="Z32" s="70">
        <v>45887.625</v>
      </c>
      <c r="AA32" s="53">
        <v>99.388999999999996</v>
      </c>
      <c r="AB32" s="163" t="str">
        <f t="shared" si="4"/>
        <v/>
      </c>
      <c r="AC32" s="163" t="str">
        <f t="shared" si="5"/>
        <v/>
      </c>
      <c r="AD32" s="163">
        <v>45888.625</v>
      </c>
      <c r="AH32" s="164">
        <f t="shared" ca="1" si="34"/>
        <v>45890.625</v>
      </c>
      <c r="AI32" s="44">
        <f ca="1">IF(COUNTIF($BU$2:BU1017,AH32)=1,VLOOKUP(AH32,BG:BH,2), IF(COUNTIF($BU$2:BU1017,AH32)=0,$AI$10,""))</f>
        <v>80.2</v>
      </c>
      <c r="AJ32" s="45">
        <f t="shared" ca="1" si="35"/>
        <v>-77688.004972031878</v>
      </c>
      <c r="AK32" s="45">
        <f t="shared" ca="1" si="36"/>
        <v>-70500</v>
      </c>
      <c r="AL32" s="44">
        <f ca="1">IF(COUNTIF($BU$2:BU1017,AH32)=1,VLOOKUP(AH32,BI:BJ,2), IF(COUNTIF($BU$2:BU1017,AH32)=0,$AJ$10,""))</f>
        <v>100.09375</v>
      </c>
      <c r="AM32" s="45">
        <f t="shared" ca="1" si="37"/>
        <v>72907.36607142858</v>
      </c>
      <c r="AN32" s="46">
        <f t="shared" ca="1" si="38"/>
        <v>-3127.6534598214275</v>
      </c>
      <c r="AO32" s="44">
        <f ca="1">IF(COUNTIF($BU$2:BU1017,AH32)=1,VLOOKUP(AH32,BK:BL,2), IF(COUNTIF($BU$2:BU1017,AH32)=0,$AK$10,""))</f>
        <v>109.34</v>
      </c>
      <c r="AP32" s="45">
        <f t="shared" ca="1" si="39"/>
        <v>134753.54286239838</v>
      </c>
      <c r="AQ32" s="46">
        <f t="shared" ca="1" si="40"/>
        <v>-72514.28571428571</v>
      </c>
      <c r="AR32" s="44">
        <f ca="1">IF(COUNTIF($BU$2:BU1017,AH32)=1,VLOOKUP(AH32,BM:BN,2), IF(COUNTIF($BU$2:BU1017,AH32)=0,$AL$10,""))</f>
        <v>100.09375</v>
      </c>
      <c r="AS32" s="45">
        <f t="shared" ca="1" si="41"/>
        <v>63560.267857142862</v>
      </c>
      <c r="AT32" s="46">
        <f t="shared" ca="1" si="42"/>
        <v>-2726.6722470238128</v>
      </c>
      <c r="AU32" s="44">
        <f ca="1">IF(COUNTIF($BU$2:BU1017,AH32)=1,VLOOKUP(AH32,BO:BP,2), IF(COUNTIF($BU$2:BU1017,AH32)=0,$AM$10,""))</f>
        <v>102.5625</v>
      </c>
      <c r="AV32" s="45">
        <f t="shared" ca="1" si="43"/>
        <v>41852.678571428572</v>
      </c>
      <c r="AW32" s="46">
        <f t="shared" ca="1" si="44"/>
        <v>1141.6183035714312</v>
      </c>
      <c r="AX32" s="44">
        <f ca="1">IF(COUNTIF($BU$2:BU1017,AH32)=1,VLOOKUP(AH32,BQ:BR,2), IF(COUNTIF($BU$2:BU1017,AH32)=0,$AN$10,""))</f>
        <v>95.3125</v>
      </c>
      <c r="AY32" s="45">
        <f t="shared" ca="1" si="45"/>
        <v>39843.75</v>
      </c>
      <c r="AZ32" s="46">
        <f t="shared" ca="1" si="46"/>
        <v>3078.765625</v>
      </c>
      <c r="BA32" s="77">
        <f t="shared" ca="1" si="47"/>
        <v>-133456.56662163266</v>
      </c>
      <c r="BB32" s="176"/>
      <c r="BC32" s="176"/>
      <c r="BD32" s="77">
        <f ca="1">IF(ISERROR(AI32-2),"",$AQ$4*SUM($BB$14:BB32)-$AR$4*SUM($BC$14:BC32))</f>
        <v>20692.591163142919</v>
      </c>
      <c r="BE32" s="77">
        <f t="shared" ca="1" si="48"/>
        <v>-154149.1577847756</v>
      </c>
      <c r="BG32" s="70">
        <v>45810.625</v>
      </c>
      <c r="BH32" s="53">
        <v>79.180000000000007</v>
      </c>
      <c r="BI32" s="70">
        <v>45905.625</v>
      </c>
      <c r="BJ32" s="53">
        <v>101.25</v>
      </c>
      <c r="BK32" s="70">
        <v>45810.625</v>
      </c>
      <c r="BL32" s="53">
        <v>107.07</v>
      </c>
      <c r="BM32" s="70">
        <v>45905.625</v>
      </c>
      <c r="BN32" s="53">
        <v>101.25</v>
      </c>
      <c r="BO32" s="70">
        <v>45811.625</v>
      </c>
      <c r="BP32" s="53">
        <v>101.375</v>
      </c>
      <c r="BQ32" s="70">
        <v>45811.625</v>
      </c>
      <c r="BR32" s="53">
        <v>94.359375</v>
      </c>
      <c r="BS32" s="163" t="str">
        <f t="shared" si="6"/>
        <v/>
      </c>
      <c r="BT32" s="163" t="str">
        <f t="shared" si="7"/>
        <v/>
      </c>
      <c r="BU32" s="163">
        <v>45908.625</v>
      </c>
      <c r="BY32" s="164">
        <f t="shared" ca="1" si="49"/>
        <v>45890.625</v>
      </c>
      <c r="BZ32" s="44">
        <f ca="1">IF(COUNTIF($CN$2:CN1017,BY32)=1,VLOOKUP(BY32,CH:CI,2), IF(COUNTIF($CN$2:CN1017,BY32)=0,$BZ$10,""))</f>
        <v>106.9358</v>
      </c>
      <c r="CA32" s="45">
        <f t="shared" ca="1" si="50"/>
        <v>-160575.00000000148</v>
      </c>
      <c r="CB32" s="45">
        <f t="shared" ca="1" si="51"/>
        <v>83333.333333333343</v>
      </c>
      <c r="CC32" s="44">
        <f ca="1">IF(COUNTIF($CN$2:CN1017,BY32)=1,VLOOKUP(BY32,CJ:CK,2), IF(COUNTIF($CN$2:CN1017,BY32)=0,$CA$10,""))</f>
        <v>51.694000000000003</v>
      </c>
      <c r="CD32" s="45">
        <f t="shared" ca="1" si="52"/>
        <v>-83250.000000000218</v>
      </c>
      <c r="CE32" s="46">
        <f t="shared" ca="1" si="53"/>
        <v>83333.333333333328</v>
      </c>
      <c r="CF32" s="44">
        <f t="shared" ca="1" si="54"/>
        <v>-77325.000000001251</v>
      </c>
      <c r="CH32" s="122">
        <v>45812.625</v>
      </c>
      <c r="CI32" s="53">
        <v>106.3698</v>
      </c>
      <c r="CJ32" s="122">
        <v>45812.625</v>
      </c>
      <c r="CK32" s="53">
        <v>55.19</v>
      </c>
      <c r="CL32" s="163">
        <f t="shared" si="0"/>
        <v>45812.625</v>
      </c>
      <c r="CM32" s="163" t="str">
        <f t="shared" si="1"/>
        <v/>
      </c>
      <c r="CN32" s="163">
        <v>45908.625</v>
      </c>
      <c r="CR32" s="164">
        <f t="shared" ca="1" si="55"/>
        <v>45890.625</v>
      </c>
      <c r="CS32" s="44">
        <f ca="1">IF(COUNTIF($DG$2:DG1017,CR32)=1,VLOOKUP(CR32,DA:DB,2), IF(COUNTIF($DG$2:DG1017,CR32)=0,$CS$10,""))</f>
        <v>266.79599999999999</v>
      </c>
      <c r="CT32" s="45">
        <f t="shared" ca="1" si="56"/>
        <v>3501.9600000001765</v>
      </c>
      <c r="CU32" s="45">
        <f t="shared" ca="1" si="57"/>
        <v>70000</v>
      </c>
      <c r="CV32" s="44">
        <f ca="1">IF(COUNTIF($DG$2:DG1017,CR32)=1,VLOOKUP(CR32,DC:DD,2), IF(COUNTIF($DG$2:DG1017,CR32)=0,$CT$10,""))</f>
        <v>52.808999999999997</v>
      </c>
      <c r="CW32" s="45">
        <f t="shared" ca="1" si="58"/>
        <v>-912.87000000003468</v>
      </c>
      <c r="CX32" s="46">
        <f t="shared" ca="1" si="59"/>
        <v>63000</v>
      </c>
      <c r="CY32" s="44">
        <f t="shared" ca="1" si="60"/>
        <v>11414.83000000022</v>
      </c>
      <c r="DA32" s="122">
        <v>45813.625</v>
      </c>
      <c r="DB32" s="53">
        <v>293.76400000000001</v>
      </c>
      <c r="DC32" s="122">
        <v>45813.625</v>
      </c>
      <c r="DD32" s="53">
        <v>56.481999999999999</v>
      </c>
      <c r="DE32" s="163">
        <f t="shared" si="2"/>
        <v>45813.625</v>
      </c>
      <c r="DF32" s="163" t="str">
        <f t="shared" si="3"/>
        <v/>
      </c>
      <c r="DG32" s="163">
        <v>45908.625</v>
      </c>
      <c r="DH32" s="53"/>
      <c r="DI32" s="53"/>
      <c r="DJ32" s="53"/>
      <c r="DK32" s="53"/>
      <c r="DR32" s="127">
        <v>45891.625</v>
      </c>
      <c r="DS32" s="55">
        <f ca="1">VLOOKUP(DR32,A33:R105,18)</f>
        <v>108146.74373968039</v>
      </c>
      <c r="DT32" s="55">
        <f t="shared" ca="1" si="15"/>
        <v>-85720.775891802739</v>
      </c>
      <c r="DU32" s="55">
        <f t="shared" ca="1" si="16"/>
        <v>-59200.000000002452</v>
      </c>
      <c r="DV32" s="55">
        <f t="shared" ca="1" si="18"/>
        <v>9054.6166666669305</v>
      </c>
      <c r="DW32" s="55">
        <f t="shared" ca="1" si="19"/>
        <v>49812.454190809745</v>
      </c>
      <c r="DX32" s="55">
        <f t="shared" ca="1" si="19"/>
        <v>68428.381892972859</v>
      </c>
      <c r="DY32" s="55">
        <f t="shared" ca="1" si="19"/>
        <v>18124.999999998799</v>
      </c>
      <c r="DZ32" s="55">
        <f t="shared" ca="1" si="19"/>
        <v>-2360.2133333332895</v>
      </c>
      <c r="EA32" s="55">
        <f t="shared" ca="1" si="17"/>
        <v>49812.454190809745</v>
      </c>
      <c r="EB32" s="55">
        <f t="shared" ca="1" si="17"/>
        <v>68428.381892972859</v>
      </c>
      <c r="EC32" s="55">
        <f t="shared" ca="1" si="17"/>
        <v>18124.999999998799</v>
      </c>
      <c r="ED32" s="55">
        <f t="shared" ca="1" si="17"/>
        <v>-2360.2133333332895</v>
      </c>
      <c r="EE32" s="55">
        <f ca="1">SUM(EA$15:EA32)</f>
        <v>99752.415819143993</v>
      </c>
      <c r="EF32" s="55">
        <f ca="1">SUM(EB$15:EB32)</f>
        <v>-78111.155470986327</v>
      </c>
      <c r="EG32" s="55">
        <f ca="1">SUM(EC$15:EC32)</f>
        <v>-44518.74999999976</v>
      </c>
      <c r="EH32" s="55">
        <f ca="1">SUM(ED$15:ED32)</f>
        <v>-8459.149999999936</v>
      </c>
      <c r="EL32" s="124">
        <v>45891.625</v>
      </c>
      <c r="EM32" s="137">
        <f t="shared" ca="1" si="20"/>
        <v>99752.415819143993</v>
      </c>
      <c r="EN32" s="137">
        <f t="shared" ca="1" si="21"/>
        <v>-78111.155470986327</v>
      </c>
      <c r="EO32" s="137">
        <f t="shared" ca="1" si="22"/>
        <v>-8459.149999999936</v>
      </c>
      <c r="EP32" s="137">
        <f t="shared" ca="1" si="23"/>
        <v>-44518.74999999976</v>
      </c>
    </row>
    <row r="33" spans="1:146">
      <c r="A33" s="164">
        <f ca="1">IF(AND(ISBLANK(AD22), A32 = $AD$1),NOW(),IF(ISBLANK(AD22),"",AD22))</f>
        <v>45873.625</v>
      </c>
      <c r="B33" s="71">
        <f ca="1">IF(COUNTIF($AD$2:AD1018,A33)=1,VLOOKUP(A33,T:U,2), IF(COUNTIF($AD$2:AD1018,A33)=0,$B$10,""))</f>
        <v>94.38</v>
      </c>
      <c r="C33" s="31">
        <f t="shared" ca="1" si="24"/>
        <v>107348.24281150113</v>
      </c>
      <c r="D33" s="32">
        <f t="shared" ca="1" si="25"/>
        <v>-66622.499999999985</v>
      </c>
      <c r="E33" s="71">
        <f ca="1">IF(COUNTIF($AD$2:AD1018,A33)=1,VLOOKUP(A33,V:W,2), IF(COUNTIF($AD$2:AD1018,A33)=0,$C$10,""))</f>
        <v>101.214</v>
      </c>
      <c r="F33" s="31">
        <f t="shared" ca="1" si="26"/>
        <v>-4536.0000000001719</v>
      </c>
      <c r="G33" s="32">
        <f t="shared" ca="1" si="27"/>
        <v>-23719.428179999988</v>
      </c>
      <c r="H33" s="71">
        <f ca="1">IF(COUNTIF($AD$2:AD1018,A33)=1,VLOOKUP(A33,X:Y,2), IF(COUNTIF($AD$2:AD1018,A33)=0,$D$10,""))</f>
        <v>120.41</v>
      </c>
      <c r="I33" s="31">
        <f t="shared" ca="1" si="28"/>
        <v>-441499.58982773189</v>
      </c>
      <c r="J33" s="32">
        <f t="shared" ca="1" si="29"/>
        <v>-114590.69999999998</v>
      </c>
      <c r="K33" s="71">
        <f ca="1">IF(COUNTIF($AD$2:AD1018,A33)=1,VLOOKUP(A33,Z:AA,2), IF(COUNTIF($AD$2:AD1018,A33)=0,$E$10,""))</f>
        <v>99.884</v>
      </c>
      <c r="L33" s="31">
        <f t="shared" ca="1" si="30"/>
        <v>42705.599999998354</v>
      </c>
      <c r="M33" s="32">
        <f t="shared" ca="1" si="31"/>
        <v>-52172.673839999981</v>
      </c>
      <c r="N33" s="77">
        <f t="shared" ca="1" si="32"/>
        <v>615604.38697923161</v>
      </c>
      <c r="O33" s="77"/>
      <c r="P33" s="77"/>
      <c r="Q33" s="77">
        <f ca="1">IF(ISERROR(B33-2),"",$G$5*SUM($O$14:O33)-$H$5*SUM($P$14:P33))</f>
        <v>-576200.5368</v>
      </c>
      <c r="R33" s="77">
        <f t="shared" ca="1" si="33"/>
        <v>39403.850179231609</v>
      </c>
      <c r="S33" s="128"/>
      <c r="T33" s="70">
        <v>45814.625</v>
      </c>
      <c r="U33" s="53">
        <v>93.7</v>
      </c>
      <c r="V33" s="70">
        <v>45812.625</v>
      </c>
      <c r="W33" s="53">
        <v>101.54</v>
      </c>
      <c r="X33" s="118">
        <v>45818.625</v>
      </c>
      <c r="Y33" s="53">
        <v>121.52</v>
      </c>
      <c r="Z33" s="70">
        <v>45888.625</v>
      </c>
      <c r="AA33" s="53">
        <v>99.484999999999999</v>
      </c>
      <c r="AB33" s="163" t="str">
        <f t="shared" si="4"/>
        <v/>
      </c>
      <c r="AC33" s="163" t="str">
        <f t="shared" si="5"/>
        <v/>
      </c>
      <c r="AD33" s="163">
        <v>45889.625</v>
      </c>
      <c r="AH33" s="164">
        <f t="shared" ca="1" si="34"/>
        <v>45891.625</v>
      </c>
      <c r="AI33" s="44">
        <f ca="1">IF(COUNTIF($BU$2:BU1018,AH33)=1,VLOOKUP(AH33,BG:BH,2), IF(COUNTIF($BU$2:BU1018,AH33)=0,$AI$10,""))</f>
        <v>80.849999999999994</v>
      </c>
      <c r="AJ33" s="45">
        <f t="shared" ca="1" si="35"/>
        <v>124300.80795524656</v>
      </c>
      <c r="AK33" s="45">
        <f t="shared" ca="1" si="36"/>
        <v>-73437.5</v>
      </c>
      <c r="AL33" s="44">
        <f ca="1">IF(COUNTIF($BU$2:BU1018,AH33)=1,VLOOKUP(AH33,BI:BJ,2), IF(COUNTIF($BU$2:BU1018,AH33)=0,$AJ$10,""))</f>
        <v>100.515625</v>
      </c>
      <c r="AM33" s="45">
        <f t="shared" ca="1" si="37"/>
        <v>131668.52678571429</v>
      </c>
      <c r="AN33" s="46">
        <f t="shared" ca="1" si="38"/>
        <v>-3257.972353980651</v>
      </c>
      <c r="AO33" s="44">
        <f ca="1">IF(COUNTIF($BU$2:BU1018,AH33)=1,VLOOKUP(AH33,BK:BL,2), IF(COUNTIF($BU$2:BU1018,AH33)=0,$AK$10,""))</f>
        <v>110.2</v>
      </c>
      <c r="AP33" s="45">
        <f t="shared" ca="1" si="39"/>
        <v>338065.90577759431</v>
      </c>
      <c r="AQ33" s="46">
        <f t="shared" ca="1" si="40"/>
        <v>-75535.71428571429</v>
      </c>
      <c r="AR33" s="44">
        <f ca="1">IF(COUNTIF($BU$2:BU1018,AH33)=1,VLOOKUP(AH33,BM:BN,2), IF(COUNTIF($BU$2:BU1018,AH33)=0,$AL$10,""))</f>
        <v>100.515625</v>
      </c>
      <c r="AS33" s="45">
        <f t="shared" ca="1" si="41"/>
        <v>114787.94642857143</v>
      </c>
      <c r="AT33" s="46">
        <f t="shared" ca="1" si="42"/>
        <v>-2840.283590649804</v>
      </c>
      <c r="AU33" s="44">
        <f ca="1">IF(COUNTIF($BU$2:BU1018,AH33)=1,VLOOKUP(AH33,BO:BP,2), IF(COUNTIF($BU$2:BU1018,AH33)=0,$AM$10,""))</f>
        <v>103.125</v>
      </c>
      <c r="AV33" s="45">
        <f t="shared" ca="1" si="43"/>
        <v>71986.607142857145</v>
      </c>
      <c r="AW33" s="46">
        <f t="shared" ca="1" si="44"/>
        <v>1189.1857328869064</v>
      </c>
      <c r="AX33" s="44">
        <f ca="1">IF(COUNTIF($BU$2:BU1018,AH33)=1,VLOOKUP(AH33,BQ:BR,2), IF(COUNTIF($BU$2:BU1018,AH33)=0,$AN$10,""))</f>
        <v>95.9375</v>
      </c>
      <c r="AY33" s="45">
        <f t="shared" ca="1" si="45"/>
        <v>86718.75</v>
      </c>
      <c r="AZ33" s="46">
        <f t="shared" ca="1" si="46"/>
        <v>3207.0475260416679</v>
      </c>
      <c r="BA33" s="77">
        <f t="shared" ca="1" si="47"/>
        <v>-65028.18472865982</v>
      </c>
      <c r="BB33" s="176"/>
      <c r="BC33" s="176"/>
      <c r="BD33" s="77">
        <f ca="1">IF(ISERROR(AI33-2),"",$AQ$4*SUM($BB$14:BB33)-$AR$4*SUM($BC$14:BC33))</f>
        <v>20692.591163142919</v>
      </c>
      <c r="BE33" s="77">
        <f t="shared" ca="1" si="48"/>
        <v>-85720.775891802739</v>
      </c>
      <c r="BG33" s="70">
        <v>45811.625</v>
      </c>
      <c r="BH33" s="53">
        <v>79.33</v>
      </c>
      <c r="BI33" s="70">
        <v>45908.625</v>
      </c>
      <c r="BJ33" s="53">
        <v>101.3828125</v>
      </c>
      <c r="BK33" s="70">
        <v>45811.625</v>
      </c>
      <c r="BL33" s="53">
        <v>107.12</v>
      </c>
      <c r="BM33" s="70">
        <v>45908.625</v>
      </c>
      <c r="BN33" s="53">
        <v>101.3828125</v>
      </c>
      <c r="BO33" s="70">
        <v>45812.625</v>
      </c>
      <c r="BP33" s="53">
        <v>102.15625</v>
      </c>
      <c r="BQ33" s="70">
        <v>45812.625</v>
      </c>
      <c r="BR33" s="53">
        <v>95.84375</v>
      </c>
      <c r="BS33" s="163" t="str">
        <f t="shared" si="6"/>
        <v/>
      </c>
      <c r="BT33" s="163" t="str">
        <f t="shared" si="7"/>
        <v/>
      </c>
      <c r="BU33" s="163">
        <v>45909.625</v>
      </c>
      <c r="BY33" s="164">
        <f t="shared" ca="1" si="49"/>
        <v>45891.625</v>
      </c>
      <c r="BZ33" s="44">
        <f ca="1">IF(COUNTIF($CN$2:CN1018,BY33)=1,VLOOKUP(BY33,CH:CI,2), IF(COUNTIF($CN$2:CN1018,BY33)=0,$BZ$10,""))</f>
        <v>107.5735</v>
      </c>
      <c r="CA33" s="45">
        <f t="shared" ca="1" si="50"/>
        <v>-1150.0000000026489</v>
      </c>
      <c r="CB33" s="45">
        <f t="shared" ca="1" si="51"/>
        <v>86805.555555555562</v>
      </c>
      <c r="CC33" s="44">
        <f ca="1">IF(COUNTIF($CN$2:CN1018,BY33)=1,VLOOKUP(BY33,CJ:CK,2), IF(COUNTIF($CN$2:CN1018,BY33)=0,$CA$10,""))</f>
        <v>49.182000000000002</v>
      </c>
      <c r="CD33" s="45">
        <f t="shared" ca="1" si="52"/>
        <v>58049.999999999804</v>
      </c>
      <c r="CE33" s="46">
        <f t="shared" ca="1" si="53"/>
        <v>86805.555555555562</v>
      </c>
      <c r="CF33" s="44">
        <f t="shared" ca="1" si="54"/>
        <v>-59200.000000002452</v>
      </c>
      <c r="CH33" s="122">
        <v>45813.625</v>
      </c>
      <c r="CI33" s="53">
        <v>106.2727</v>
      </c>
      <c r="CJ33" s="122">
        <v>45813.625</v>
      </c>
      <c r="CK33" s="53">
        <v>55.59</v>
      </c>
      <c r="CL33" s="163">
        <f t="shared" si="0"/>
        <v>45813.625</v>
      </c>
      <c r="CM33" s="163" t="str">
        <f t="shared" si="1"/>
        <v/>
      </c>
      <c r="CN33" s="163">
        <v>45909.625</v>
      </c>
      <c r="CR33" s="164">
        <f t="shared" ca="1" si="55"/>
        <v>45891.625</v>
      </c>
      <c r="CS33" s="44">
        <f ca="1">IF(COUNTIF($DG$2:DG1018,CR33)=1,VLOOKUP(CR33,DA:DB,2), IF(COUNTIF($DG$2:DG1018,CR33)=0,$CS$10,""))</f>
        <v>261.90800000000002</v>
      </c>
      <c r="CT33" s="45">
        <f t="shared" ca="1" si="56"/>
        <v>48667.079999999965</v>
      </c>
      <c r="CU33" s="45">
        <f t="shared" ca="1" si="57"/>
        <v>72916.666666666672</v>
      </c>
      <c r="CV33" s="44">
        <f ca="1">IF(COUNTIF($DG$2:DG1018,CR33)=1,VLOOKUP(CR33,DC:DD,2), IF(COUNTIF($DG$2:DG1018,CR33)=0,$CT$10,""))</f>
        <v>51.709000000000003</v>
      </c>
      <c r="CW33" s="45">
        <f t="shared" ca="1" si="58"/>
        <v>46904.129999999721</v>
      </c>
      <c r="CX33" s="46">
        <f t="shared" ca="1" si="59"/>
        <v>65625</v>
      </c>
      <c r="CY33" s="44">
        <f t="shared" ca="1" si="60"/>
        <v>9054.6166666669305</v>
      </c>
      <c r="DA33" s="122">
        <v>45814.625</v>
      </c>
      <c r="DB33" s="53">
        <v>289.697</v>
      </c>
      <c r="DC33" s="122">
        <v>45814.625</v>
      </c>
      <c r="DD33" s="53">
        <v>55.588999999999999</v>
      </c>
      <c r="DE33" s="163">
        <f t="shared" si="2"/>
        <v>45814.625</v>
      </c>
      <c r="DF33" s="163" t="str">
        <f t="shared" si="3"/>
        <v/>
      </c>
      <c r="DG33" s="163">
        <v>45909.625</v>
      </c>
      <c r="DH33" s="53"/>
      <c r="DI33" s="53"/>
      <c r="DJ33" s="53"/>
      <c r="DK33" s="53"/>
      <c r="DR33" s="127">
        <v>45894.625</v>
      </c>
      <c r="DS33" s="55">
        <f ca="1">VLOOKUP(DR33,A34:R106,18)</f>
        <v>108146.74373968039</v>
      </c>
      <c r="DT33" s="55">
        <f t="shared" ca="1" si="15"/>
        <v>-90132.063735566393</v>
      </c>
      <c r="DU33" s="55">
        <f t="shared" ca="1" si="16"/>
        <v>-65012.500000002794</v>
      </c>
      <c r="DV33" s="55" t="e">
        <f t="shared" ca="1" si="18"/>
        <v>#N/A</v>
      </c>
      <c r="DW33" s="55">
        <f t="shared" ca="1" si="19"/>
        <v>0</v>
      </c>
      <c r="DX33" s="55">
        <f t="shared" ca="1" si="19"/>
        <v>-4411.2878437636537</v>
      </c>
      <c r="DY33" s="55">
        <f t="shared" ca="1" si="19"/>
        <v>-5812.500000000342</v>
      </c>
      <c r="DZ33" s="55" t="e">
        <f t="shared" ca="1" si="19"/>
        <v>#N/A</v>
      </c>
      <c r="EA33" s="55">
        <f t="shared" ca="1" si="17"/>
        <v>0</v>
      </c>
      <c r="EB33" s="55">
        <f t="shared" ca="1" si="17"/>
        <v>-4411.2878437636537</v>
      </c>
      <c r="EC33" s="55">
        <f t="shared" ca="1" si="17"/>
        <v>-5812.500000000342</v>
      </c>
      <c r="ED33" s="55" t="e">
        <f t="shared" ca="1" si="17"/>
        <v>#N/A</v>
      </c>
      <c r="EE33" s="55">
        <f ca="1">SUM(EA$15:EA33)</f>
        <v>99752.415819143993</v>
      </c>
      <c r="EF33" s="55">
        <f ca="1">SUM(EB$15:EB33)</f>
        <v>-82522.44331474998</v>
      </c>
      <c r="EG33" s="55">
        <f ca="1">SUM(EC$15:EC33)</f>
        <v>-50331.250000000102</v>
      </c>
      <c r="EH33" s="55" t="e">
        <f ca="1">SUM(ED$15:ED33)</f>
        <v>#N/A</v>
      </c>
      <c r="EL33" s="124">
        <v>45894.625</v>
      </c>
      <c r="EM33" s="137">
        <f t="shared" ca="1" si="20"/>
        <v>99752.415819143993</v>
      </c>
      <c r="EN33" s="137">
        <f t="shared" ca="1" si="21"/>
        <v>-82522.44331474998</v>
      </c>
      <c r="EO33" s="137" t="e">
        <f t="shared" ca="1" si="22"/>
        <v>#N/A</v>
      </c>
      <c r="EP33" s="137">
        <f t="shared" ca="1" si="23"/>
        <v>-50331.250000000102</v>
      </c>
    </row>
    <row r="34" spans="1:146">
      <c r="A34" s="164">
        <f ca="1">IF(AND(ISBLANK(AD23), A33 = $AD$1),NOW(),IF(ISBLANK(AD23),"",AD23))</f>
        <v>45874.625</v>
      </c>
      <c r="B34" s="71">
        <f ca="1">IF(COUNTIF($AD$2:AD1019,A34)=1,VLOOKUP(A34,T:U,2), IF(COUNTIF($AD$2:AD1019,A34)=0,$B$10,""))</f>
        <v>94.45</v>
      </c>
      <c r="C34" s="31">
        <f t="shared" ca="1" si="24"/>
        <v>123003.19488817779</v>
      </c>
      <c r="D34" s="32">
        <f t="shared" ca="1" si="25"/>
        <v>-69090</v>
      </c>
      <c r="E34" s="71">
        <f ca="1">IF(COUNTIF($AD$2:AD1019,A34)=1,VLOOKUP(A34,V:W,2), IF(COUNTIF($AD$2:AD1019,A34)=0,$C$10,""))</f>
        <v>101.217</v>
      </c>
      <c r="F34" s="31">
        <f t="shared" ca="1" si="26"/>
        <v>-4032.0000000001528</v>
      </c>
      <c r="G34" s="32">
        <f t="shared" ca="1" si="27"/>
        <v>-24597.925520000004</v>
      </c>
      <c r="H34" s="71">
        <f ca="1">IF(COUNTIF($AD$2:AD1019,A34)=1,VLOOKUP(A34,X:Y,2), IF(COUNTIF($AD$2:AD1019,A34)=0,$D$10,""))</f>
        <v>120.52</v>
      </c>
      <c r="I34" s="31">
        <f t="shared" ca="1" si="28"/>
        <v>-408905.66037736239</v>
      </c>
      <c r="J34" s="32">
        <f t="shared" ca="1" si="29"/>
        <v>-118834.8</v>
      </c>
      <c r="K34" s="71">
        <f ca="1">IF(COUNTIF($AD$2:AD1019,A34)=1,VLOOKUP(A34,Z:AA,2), IF(COUNTIF($AD$2:AD1019,A34)=0,$E$10,""))</f>
        <v>99.923000000000002</v>
      </c>
      <c r="L34" s="31">
        <f t="shared" ca="1" si="30"/>
        <v>56137.199999998862</v>
      </c>
      <c r="M34" s="32">
        <f t="shared" ca="1" si="31"/>
        <v>-54104.995093333324</v>
      </c>
      <c r="N34" s="77">
        <f t="shared" ca="1" si="32"/>
        <v>612315.785692206</v>
      </c>
      <c r="O34" s="77"/>
      <c r="P34" s="77"/>
      <c r="Q34" s="77">
        <f ca="1">IF(ISERROR(B34-2),"",$G$5*SUM($O$14:O34)-$H$5*SUM($P$14:P34))</f>
        <v>-576200.5368</v>
      </c>
      <c r="R34" s="77">
        <f t="shared" ca="1" si="33"/>
        <v>36115.248892206</v>
      </c>
      <c r="S34" s="128"/>
      <c r="T34" s="70">
        <v>45817.625</v>
      </c>
      <c r="U34" s="53">
        <v>93.62</v>
      </c>
      <c r="V34" s="70">
        <v>45813.625</v>
      </c>
      <c r="W34" s="53">
        <v>101.26</v>
      </c>
      <c r="X34" s="118">
        <v>45819.625</v>
      </c>
      <c r="Y34" s="53">
        <v>121.56</v>
      </c>
      <c r="Z34" s="70">
        <v>45889.625</v>
      </c>
      <c r="AA34" s="53">
        <v>99.653999999999996</v>
      </c>
      <c r="AB34" s="163" t="str">
        <f t="shared" si="4"/>
        <v/>
      </c>
      <c r="AC34" s="163" t="str">
        <f t="shared" si="5"/>
        <v/>
      </c>
      <c r="AD34" s="163">
        <v>45890.625</v>
      </c>
      <c r="AH34" s="164">
        <f t="shared" ca="1" si="34"/>
        <v>45894.625</v>
      </c>
      <c r="AI34" s="44">
        <f ca="1">IF(COUNTIF($BU$2:BU1019,AH34)=1,VLOOKUP(AH34,BG:BH,2), IF(COUNTIF($BU$2:BU1019,AH34)=0,$AI$10,""))</f>
        <v>80.69</v>
      </c>
      <c r="AJ34" s="45">
        <f t="shared" ca="1" si="35"/>
        <v>74580.484773151271</v>
      </c>
      <c r="AK34" s="45">
        <f t="shared" ca="1" si="36"/>
        <v>-82250</v>
      </c>
      <c r="AL34" s="44">
        <f ca="1">IF(COUNTIF($BU$2:BU1019,AH34)=1,VLOOKUP(AH34,BI:BJ,2), IF(COUNTIF($BU$2:BU1019,AH34)=0,$AJ$10,""))</f>
        <v>100.3828125</v>
      </c>
      <c r="AM34" s="45">
        <f t="shared" ca="1" si="37"/>
        <v>113169.64285714287</v>
      </c>
      <c r="AN34" s="46">
        <f t="shared" ca="1" si="38"/>
        <v>-3648.9290364583358</v>
      </c>
      <c r="AO34" s="44">
        <f ca="1">IF(COUNTIF($BU$2:BU1019,AH34)=1,VLOOKUP(AH34,BK:BL,2), IF(COUNTIF($BU$2:BU1019,AH34)=0,$AK$10,""))</f>
        <v>109.91</v>
      </c>
      <c r="AP34" s="45">
        <f t="shared" ca="1" si="39"/>
        <v>269507.08572479105</v>
      </c>
      <c r="AQ34" s="46">
        <f t="shared" ca="1" si="40"/>
        <v>-84600</v>
      </c>
      <c r="AR34" s="44">
        <f ca="1">IF(COUNTIF($BU$2:BU1019,AH34)=1,VLOOKUP(AH34,BM:BN,2), IF(COUNTIF($BU$2:BU1019,AH34)=0,$AL$10,""))</f>
        <v>100.3828125</v>
      </c>
      <c r="AS34" s="45">
        <f t="shared" ca="1" si="41"/>
        <v>98660.71428571429</v>
      </c>
      <c r="AT34" s="46">
        <f t="shared" ca="1" si="42"/>
        <v>-3181.1176215277737</v>
      </c>
      <c r="AU34" s="44">
        <f ca="1">IF(COUNTIF($BU$2:BU1019,AH34)=1,VLOOKUP(AH34,BO:BP,2), IF(COUNTIF($BU$2:BU1019,AH34)=0,$AM$10,""))</f>
        <v>102.9375</v>
      </c>
      <c r="AV34" s="45">
        <f t="shared" ca="1" si="43"/>
        <v>61941.96428571429</v>
      </c>
      <c r="AW34" s="46">
        <f t="shared" ca="1" si="44"/>
        <v>1331.8880208333358</v>
      </c>
      <c r="AX34" s="44">
        <f ca="1">IF(COUNTIF($BU$2:BU1019,AH34)=1,VLOOKUP(AH34,BQ:BR,2), IF(COUNTIF($BU$2:BU1019,AH34)=0,$AN$10,""))</f>
        <v>95.71875</v>
      </c>
      <c r="AY34" s="45">
        <f t="shared" ca="1" si="45"/>
        <v>70312.5</v>
      </c>
      <c r="AZ34" s="46">
        <f t="shared" ca="1" si="46"/>
        <v>3591.8932291666679</v>
      </c>
      <c r="BA34" s="77">
        <f t="shared" ca="1" si="47"/>
        <v>-69439.472572423474</v>
      </c>
      <c r="BB34" s="176"/>
      <c r="BC34" s="176"/>
      <c r="BD34" s="77">
        <f ca="1">IF(ISERROR(AI34-2),"",$AQ$4*SUM($BB$14:BB34)-$AR$4*SUM($BC$14:BC34))</f>
        <v>20692.591163142919</v>
      </c>
      <c r="BE34" s="77">
        <f t="shared" ca="1" si="48"/>
        <v>-90132.063735566393</v>
      </c>
      <c r="BG34" s="70">
        <v>45812.625</v>
      </c>
      <c r="BH34" s="53">
        <v>79.48</v>
      </c>
      <c r="BI34" s="70">
        <v>45909.625</v>
      </c>
      <c r="BJ34" s="53">
        <v>101.203125</v>
      </c>
      <c r="BK34" s="70">
        <v>45812.625</v>
      </c>
      <c r="BL34" s="53">
        <v>107.9</v>
      </c>
      <c r="BM34" s="70">
        <v>45909.625</v>
      </c>
      <c r="BN34" s="53">
        <v>101.203125</v>
      </c>
      <c r="BO34" s="70">
        <v>45813.625</v>
      </c>
      <c r="BP34" s="53">
        <v>101.890625</v>
      </c>
      <c r="BQ34" s="70">
        <v>45813.625</v>
      </c>
      <c r="BR34" s="53">
        <v>95.90625</v>
      </c>
      <c r="BS34" s="163" t="str">
        <f t="shared" si="6"/>
        <v/>
      </c>
      <c r="BT34" s="163" t="str">
        <f t="shared" si="7"/>
        <v/>
      </c>
      <c r="BU34" s="163">
        <v>45910.625</v>
      </c>
      <c r="BY34" s="164">
        <f t="shared" ca="1" si="49"/>
        <v>45894.625</v>
      </c>
      <c r="BZ34" s="44">
        <f ca="1">IF(COUNTIF($CN$2:CN1019,BY34)=1,VLOOKUP(BY34,CH:CI,2), IF(COUNTIF($CN$2:CN1019,BY34)=0,$BZ$10,""))</f>
        <v>107.43819999999999</v>
      </c>
      <c r="CA34" s="45">
        <f t="shared" ca="1" si="50"/>
        <v>-34975.000000002867</v>
      </c>
      <c r="CB34" s="45">
        <f t="shared" ca="1" si="51"/>
        <v>97222.222222222234</v>
      </c>
      <c r="CC34" s="44">
        <f ca="1">IF(COUNTIF($CN$2:CN1019,BY34)=1,VLOOKUP(BY34,CJ:CK,2), IF(COUNTIF($CN$2:CN1019,BY34)=0,$CA$10,""))</f>
        <v>49.68</v>
      </c>
      <c r="CD34" s="45">
        <f t="shared" ca="1" si="52"/>
        <v>30037.499999999942</v>
      </c>
      <c r="CE34" s="46">
        <f t="shared" ca="1" si="53"/>
        <v>97222.222222222219</v>
      </c>
      <c r="CF34" s="44">
        <f t="shared" ca="1" si="54"/>
        <v>-65012.500000002794</v>
      </c>
      <c r="CH34" s="122">
        <v>45814.625</v>
      </c>
      <c r="CI34" s="53">
        <v>106.61709999999999</v>
      </c>
      <c r="CJ34" s="122">
        <v>45814.625</v>
      </c>
      <c r="CK34" s="53">
        <v>54.094999999999999</v>
      </c>
      <c r="CL34" s="163">
        <f t="shared" si="0"/>
        <v>45814.625</v>
      </c>
      <c r="CM34" s="163" t="str">
        <f t="shared" si="1"/>
        <v/>
      </c>
      <c r="CN34" s="163">
        <v>45910.625</v>
      </c>
      <c r="CR34" s="164">
        <f t="shared" ca="1" si="55"/>
        <v>45895.625</v>
      </c>
      <c r="CS34" s="44">
        <f ca="1">IF(COUNTIF($DG$2:DG1019,CR34)=1,VLOOKUP(CR34,DA:DB,2), IF(COUNTIF($DG$2:DG1019,CR34)=0,$CS$10,""))</f>
        <v>267.59399999999999</v>
      </c>
      <c r="CT34" s="45">
        <f t="shared" ca="1" si="56"/>
        <v>-3871.5599999998412</v>
      </c>
      <c r="CU34" s="45">
        <f t="shared" ca="1" si="57"/>
        <v>84583.333333333343</v>
      </c>
      <c r="CV34" s="44">
        <f ca="1">IF(COUNTIF($DG$2:DG1019,CR34)=1,VLOOKUP(CR34,DC:DD,2), IF(COUNTIF($DG$2:DG1019,CR34)=0,$CT$10,""))</f>
        <v>53.003</v>
      </c>
      <c r="CW34" s="45">
        <f t="shared" ca="1" si="58"/>
        <v>-9346.0500000001484</v>
      </c>
      <c r="CX34" s="46">
        <f t="shared" ca="1" si="59"/>
        <v>76125.000000000015</v>
      </c>
      <c r="CY34" s="44">
        <f t="shared" ca="1" si="60"/>
        <v>13932.823333333639</v>
      </c>
      <c r="DA34" s="122">
        <v>45817.625</v>
      </c>
      <c r="DB34" s="53">
        <v>288.13</v>
      </c>
      <c r="DC34" s="122">
        <v>45817.625</v>
      </c>
      <c r="DD34" s="53">
        <v>55.499000000000002</v>
      </c>
      <c r="DE34" s="163">
        <f t="shared" si="2"/>
        <v>45817.625</v>
      </c>
      <c r="DF34" s="163" t="str">
        <f t="shared" si="3"/>
        <v/>
      </c>
      <c r="DG34" s="163">
        <v>45910.625</v>
      </c>
      <c r="DH34" s="53"/>
      <c r="DI34" s="53"/>
      <c r="DJ34" s="53"/>
      <c r="DK34" s="53"/>
      <c r="DR34" s="127">
        <v>45895.625</v>
      </c>
      <c r="DS34" s="55">
        <f ca="1">VLOOKUP(DR34,A35:R107,18)</f>
        <v>108146.74373968039</v>
      </c>
      <c r="DT34" s="55">
        <f t="shared" ca="1" si="15"/>
        <v>-52386.564077559517</v>
      </c>
      <c r="DU34" s="55">
        <f t="shared" ca="1" si="16"/>
        <v>-51393.750000002765</v>
      </c>
      <c r="DV34" s="55" t="e">
        <f t="shared" ca="1" si="18"/>
        <v>#N/A</v>
      </c>
      <c r="DW34" s="55">
        <f t="shared" ca="1" si="19"/>
        <v>0</v>
      </c>
      <c r="DX34" s="55">
        <f t="shared" ca="1" si="19"/>
        <v>37745.499658006876</v>
      </c>
      <c r="DY34" s="55">
        <f t="shared" ca="1" si="19"/>
        <v>13618.750000000029</v>
      </c>
      <c r="DZ34" s="55" t="e">
        <f t="shared" ca="1" si="19"/>
        <v>#N/A</v>
      </c>
      <c r="EA34" s="55">
        <f t="shared" ca="1" si="17"/>
        <v>0</v>
      </c>
      <c r="EB34" s="55">
        <f t="shared" ca="1" si="17"/>
        <v>37745.499658006876</v>
      </c>
      <c r="EC34" s="55">
        <f t="shared" ca="1" si="17"/>
        <v>13618.750000000029</v>
      </c>
      <c r="ED34" s="55" t="e">
        <f t="shared" ca="1" si="17"/>
        <v>#N/A</v>
      </c>
      <c r="EE34" s="55">
        <f ca="1">SUM(EA$15:EA34)</f>
        <v>99752.415819143993</v>
      </c>
      <c r="EF34" s="55">
        <f ca="1">SUM(EB$15:EB34)</f>
        <v>-44776.943656743104</v>
      </c>
      <c r="EG34" s="55">
        <f ca="1">SUM(EC$15:EC34)</f>
        <v>-36712.500000000073</v>
      </c>
      <c r="EH34" s="55" t="e">
        <f ca="1">SUM(ED$15:ED34)</f>
        <v>#N/A</v>
      </c>
      <c r="EL34" s="124">
        <v>45895.625</v>
      </c>
      <c r="EM34" s="137">
        <f t="shared" ca="1" si="20"/>
        <v>99752.415819143993</v>
      </c>
      <c r="EN34" s="137">
        <f t="shared" ca="1" si="21"/>
        <v>-44776.943656743104</v>
      </c>
      <c r="EO34" s="137" t="e">
        <f t="shared" ca="1" si="22"/>
        <v>#N/A</v>
      </c>
      <c r="EP34" s="137">
        <f t="shared" ca="1" si="23"/>
        <v>-36712.500000000073</v>
      </c>
    </row>
    <row r="35" spans="1:146">
      <c r="A35" s="164">
        <f ca="1">IF(AND(ISBLANK(AD24), A34 = $AD$1),NOW(),IF(ISBLANK(AD24),"",AD24))</f>
        <v>45875.625</v>
      </c>
      <c r="B35" s="71">
        <f ca="1">IF(COUNTIF($AD$2:AD1020,A35)=1,VLOOKUP(A35,T:U,2), IF(COUNTIF($AD$2:AD1020,A35)=0,$B$10,""))</f>
        <v>94.47</v>
      </c>
      <c r="C35" s="31">
        <f t="shared" ca="1" si="24"/>
        <v>127476.03833865817</v>
      </c>
      <c r="D35" s="32">
        <f t="shared" ca="1" si="25"/>
        <v>-71557.5</v>
      </c>
      <c r="E35" s="71">
        <f ca="1">IF(COUNTIF($AD$2:AD1020,A35)=1,VLOOKUP(A35,V:W,2), IF(COUNTIF($AD$2:AD1020,A35)=0,$C$10,""))</f>
        <v>101.197</v>
      </c>
      <c r="F35" s="31">
        <f t="shared" ca="1" si="26"/>
        <v>-7391.9999999994843</v>
      </c>
      <c r="G35" s="32">
        <f t="shared" ca="1" si="27"/>
        <v>-25476.422860000002</v>
      </c>
      <c r="H35" s="71">
        <f ca="1">IF(COUNTIF($AD$2:AD1020,A35)=1,VLOOKUP(A35,X:Y,2), IF(COUNTIF($AD$2:AD1020,A35)=0,$D$10,""))</f>
        <v>120.41</v>
      </c>
      <c r="I35" s="31">
        <f t="shared" ca="1" si="28"/>
        <v>-441499.58982773189</v>
      </c>
      <c r="J35" s="32">
        <f t="shared" ca="1" si="29"/>
        <v>-123078.9</v>
      </c>
      <c r="K35" s="71">
        <f ca="1">IF(COUNTIF($AD$2:AD1020,A35)=1,VLOOKUP(A35,Z:AA,2), IF(COUNTIF($AD$2:AD1020,A35)=0,$E$10,""))</f>
        <v>99.869</v>
      </c>
      <c r="L35" s="31">
        <f t="shared" ca="1" si="30"/>
        <v>37539.599999998158</v>
      </c>
      <c r="M35" s="32">
        <f t="shared" ca="1" si="31"/>
        <v>-56037.316346666667</v>
      </c>
      <c r="N35" s="77">
        <f t="shared" ca="1" si="32"/>
        <v>634867.73467972106</v>
      </c>
      <c r="O35" s="77"/>
      <c r="P35" s="77"/>
      <c r="Q35" s="77">
        <f ca="1">IF(ISERROR(B35-2),"",$G$5*SUM($O$14:O35)-$H$5*SUM($P$14:P35))</f>
        <v>-576200.5368</v>
      </c>
      <c r="R35" s="77">
        <f t="shared" ca="1" si="33"/>
        <v>58667.197879721061</v>
      </c>
      <c r="S35" s="128"/>
      <c r="T35" s="70">
        <v>45818.625</v>
      </c>
      <c r="U35" s="53">
        <v>93.67</v>
      </c>
      <c r="V35" s="70">
        <v>45814.625</v>
      </c>
      <c r="W35" s="53">
        <v>101.29900000000001</v>
      </c>
      <c r="X35" s="118">
        <v>45820.625</v>
      </c>
      <c r="Y35" s="53">
        <v>121.7</v>
      </c>
      <c r="Z35" s="70">
        <v>45890.625</v>
      </c>
      <c r="AA35" s="53">
        <v>99.468999999999994</v>
      </c>
      <c r="AB35" s="163" t="str">
        <f t="shared" si="4"/>
        <v/>
      </c>
      <c r="AC35" s="163" t="str">
        <f t="shared" si="5"/>
        <v/>
      </c>
      <c r="AD35" s="163">
        <v>45891.625</v>
      </c>
      <c r="AH35" s="164">
        <f t="shared" ca="1" si="34"/>
        <v>45895.625</v>
      </c>
      <c r="AI35" s="44">
        <f ca="1">IF(COUNTIF($BU$2:BU1020,AH35)=1,VLOOKUP(AH35,BG:BH,2), IF(COUNTIF($BU$2:BU1020,AH35)=0,$AI$10,""))</f>
        <v>80.87</v>
      </c>
      <c r="AJ35" s="45">
        <f t="shared" ca="1" si="35"/>
        <v>130515.84835301332</v>
      </c>
      <c r="AK35" s="45">
        <f t="shared" ca="1" si="36"/>
        <v>-85187.5</v>
      </c>
      <c r="AL35" s="44">
        <f ca="1">IF(COUNTIF($BU$2:BU1020,AH35)=1,VLOOKUP(AH35,BI:BJ,2), IF(COUNTIF($BU$2:BU1020,AH35)=0,$AJ$10,""))</f>
        <v>100.6015625</v>
      </c>
      <c r="AM35" s="45">
        <f t="shared" ca="1" si="37"/>
        <v>143638.39285714287</v>
      </c>
      <c r="AN35" s="46">
        <f t="shared" ca="1" si="38"/>
        <v>-3779.2479306175519</v>
      </c>
      <c r="AO35" s="44">
        <f ca="1">IF(COUNTIF($BU$2:BU1020,AH35)=1,VLOOKUP(AH35,BK:BL,2), IF(COUNTIF($BU$2:BU1020,AH35)=0,$AK$10,""))</f>
        <v>109.99</v>
      </c>
      <c r="AP35" s="45">
        <f t="shared" ca="1" si="39"/>
        <v>288419.86367039371</v>
      </c>
      <c r="AQ35" s="46">
        <f t="shared" ca="1" si="40"/>
        <v>-87621.42857142858</v>
      </c>
      <c r="AR35" s="44">
        <f ca="1">IF(COUNTIF($BU$2:BU1020,AH35)=1,VLOOKUP(AH35,BM:BN,2), IF(COUNTIF($BU$2:BU1020,AH35)=0,$AL$10,""))</f>
        <v>100.6015625</v>
      </c>
      <c r="AS35" s="45">
        <f t="shared" ca="1" si="41"/>
        <v>125223.2142857143</v>
      </c>
      <c r="AT35" s="46">
        <f t="shared" ca="1" si="42"/>
        <v>-3294.7289651537649</v>
      </c>
      <c r="AU35" s="44">
        <f ca="1">IF(COUNTIF($BU$2:BU1020,AH35)=1,VLOOKUP(AH35,BO:BP,2), IF(COUNTIF($BU$2:BU1020,AH35)=0,$AM$10,""))</f>
        <v>103.171875</v>
      </c>
      <c r="AV35" s="45">
        <f t="shared" ca="1" si="43"/>
        <v>74497.767857142855</v>
      </c>
      <c r="AW35" s="46">
        <f t="shared" ca="1" si="44"/>
        <v>1379.4554501488128</v>
      </c>
      <c r="AX35" s="44">
        <f ca="1">IF(COUNTIF($BU$2:BU1020,AH35)=1,VLOOKUP(AH35,BQ:BR,2), IF(COUNTIF($BU$2:BU1020,AH35)=0,$AN$10,""))</f>
        <v>95.609375</v>
      </c>
      <c r="AY35" s="45">
        <f t="shared" ca="1" si="45"/>
        <v>62109.375</v>
      </c>
      <c r="AZ35" s="46">
        <f t="shared" ca="1" si="46"/>
        <v>3720.1751302083358</v>
      </c>
      <c r="BA35" s="77">
        <f t="shared" ca="1" si="47"/>
        <v>-31693.972914416598</v>
      </c>
      <c r="BB35" s="176"/>
      <c r="BC35" s="176"/>
      <c r="BD35" s="77">
        <f ca="1">IF(ISERROR(AI35-2),"",$AQ$4*SUM($BB$14:BB35)-$AR$4*SUM($BC$14:BC35))</f>
        <v>20692.591163142919</v>
      </c>
      <c r="BE35" s="77">
        <f t="shared" ca="1" si="48"/>
        <v>-52386.564077559517</v>
      </c>
      <c r="BG35" s="70">
        <v>45813.625</v>
      </c>
      <c r="BH35" s="53">
        <v>79.31</v>
      </c>
      <c r="BI35" s="70">
        <v>45910.625</v>
      </c>
      <c r="BJ35" s="53">
        <v>101.2734375</v>
      </c>
      <c r="BK35" s="70">
        <v>45813.625</v>
      </c>
      <c r="BL35" s="53">
        <v>107.57</v>
      </c>
      <c r="BM35" s="70">
        <v>45910.625</v>
      </c>
      <c r="BN35" s="53">
        <v>101.2734375</v>
      </c>
      <c r="BO35" s="70">
        <v>45814.625</v>
      </c>
      <c r="BP35" s="53">
        <v>101</v>
      </c>
      <c r="BQ35" s="70">
        <v>45814.625</v>
      </c>
      <c r="BR35" s="53">
        <v>94.703125</v>
      </c>
      <c r="BS35" s="163" t="str">
        <f t="shared" si="6"/>
        <v/>
      </c>
      <c r="BT35" s="163" t="str">
        <f t="shared" si="7"/>
        <v/>
      </c>
      <c r="BU35" s="163">
        <v>45911.625</v>
      </c>
      <c r="BY35" s="164">
        <f t="shared" ca="1" si="49"/>
        <v>45895.625</v>
      </c>
      <c r="BZ35" s="44">
        <f ca="1">IF(COUNTIF($CN$2:CN1020,BY35)=1,VLOOKUP(BY35,CH:CI,2), IF(COUNTIF($CN$2:CN1020,BY35)=0,$BZ$10,""))</f>
        <v>107.50369999999999</v>
      </c>
      <c r="CA35" s="45">
        <f t="shared" ca="1" si="50"/>
        <v>-18600.000000002838</v>
      </c>
      <c r="CB35" s="45">
        <f t="shared" ca="1" si="51"/>
        <v>100694.44444444445</v>
      </c>
      <c r="CC35" s="44">
        <f ca="1">IF(COUNTIF($CN$2:CN1020,BY35)=1,VLOOKUP(BY35,CJ:CK,2), IF(COUNTIF($CN$2:CN1020,BY35)=0,$CA$10,""))</f>
        <v>49.631</v>
      </c>
      <c r="CD35" s="45">
        <f t="shared" ca="1" si="52"/>
        <v>32793.749999999913</v>
      </c>
      <c r="CE35" s="46">
        <f t="shared" ca="1" si="53"/>
        <v>100694.44444444447</v>
      </c>
      <c r="CF35" s="44">
        <f t="shared" ca="1" si="54"/>
        <v>-51393.750000002765</v>
      </c>
      <c r="CH35" s="122">
        <v>45817.625</v>
      </c>
      <c r="CI35" s="53">
        <v>106.6589</v>
      </c>
      <c r="CJ35" s="122">
        <v>45817.625</v>
      </c>
      <c r="CK35" s="53">
        <v>53.728999999999999</v>
      </c>
      <c r="CL35" s="163">
        <f t="shared" si="0"/>
        <v>45817.625</v>
      </c>
      <c r="CM35" s="163" t="str">
        <f t="shared" si="1"/>
        <v/>
      </c>
      <c r="CN35" s="163">
        <v>45911.625</v>
      </c>
      <c r="CR35" s="164">
        <f t="shared" ca="1" si="55"/>
        <v>45896.625</v>
      </c>
      <c r="CS35" s="44">
        <f ca="1">IF(COUNTIF($DG$2:DG1020,CR35)=1,VLOOKUP(CR35,DA:DB,2), IF(COUNTIF($DG$2:DG1020,CR35)=0,$CS$10,""))</f>
        <v>274.23899999999998</v>
      </c>
      <c r="CT35" s="45">
        <f t="shared" ca="1" si="56"/>
        <v>-65271.35999999968</v>
      </c>
      <c r="CU35" s="45">
        <f t="shared" ca="1" si="57"/>
        <v>87500</v>
      </c>
      <c r="CV35" s="44">
        <f ca="1">IF(COUNTIF($DG$2:DG1020,CR35)=1,VLOOKUP(CR35,DC:DD,2), IF(COUNTIF($DG$2:DG1020,CR35)=0,$CT$10,""))</f>
        <v>54.777000000000001</v>
      </c>
      <c r="CW35" s="45">
        <f t="shared" ca="1" si="58"/>
        <v>-86461.830000000191</v>
      </c>
      <c r="CX35" s="46">
        <f t="shared" ca="1" si="59"/>
        <v>78750</v>
      </c>
      <c r="CY35" s="44">
        <f t="shared" ca="1" si="60"/>
        <v>29940.47000000051</v>
      </c>
      <c r="DA35" s="122">
        <v>45818.625</v>
      </c>
      <c r="DB35" s="53">
        <v>288.601</v>
      </c>
      <c r="DC35" s="122">
        <v>45818.625</v>
      </c>
      <c r="DD35" s="53">
        <v>55.426000000000002</v>
      </c>
      <c r="DE35" s="163">
        <f t="shared" si="2"/>
        <v>45818.625</v>
      </c>
      <c r="DF35" s="163" t="str">
        <f t="shared" si="3"/>
        <v/>
      </c>
      <c r="DG35" s="163">
        <v>45911.625</v>
      </c>
      <c r="DH35" s="53"/>
      <c r="DI35" s="53"/>
      <c r="DJ35" s="53"/>
      <c r="DK35" s="53"/>
      <c r="DR35" s="127">
        <v>45896.625</v>
      </c>
      <c r="DS35" s="55">
        <f ca="1">VLOOKUP(DR35,A36:R108,18)</f>
        <v>108146.74373968039</v>
      </c>
      <c r="DT35" s="55">
        <f t="shared" ca="1" si="15"/>
        <v>-34760.238823513122</v>
      </c>
      <c r="DU35" s="55">
        <f t="shared" ca="1" si="16"/>
        <v>-54181.25000000227</v>
      </c>
      <c r="DV35" s="55" t="e">
        <f t="shared" ca="1" si="18"/>
        <v>#N/A</v>
      </c>
      <c r="DW35" s="55">
        <f t="shared" ca="1" si="19"/>
        <v>0</v>
      </c>
      <c r="DX35" s="55">
        <f t="shared" ca="1" si="19"/>
        <v>17626.325254046395</v>
      </c>
      <c r="DY35" s="55">
        <f t="shared" ca="1" si="19"/>
        <v>-2787.4999999995052</v>
      </c>
      <c r="DZ35" s="55" t="e">
        <f t="shared" ca="1" si="19"/>
        <v>#N/A</v>
      </c>
      <c r="EA35" s="55">
        <f t="shared" ca="1" si="17"/>
        <v>0</v>
      </c>
      <c r="EB35" s="55">
        <f t="shared" ca="1" si="17"/>
        <v>17626.325254046395</v>
      </c>
      <c r="EC35" s="55">
        <f t="shared" ca="1" si="17"/>
        <v>-2787.4999999995052</v>
      </c>
      <c r="ED35" s="55" t="e">
        <f t="shared" ca="1" si="17"/>
        <v>#N/A</v>
      </c>
      <c r="EE35" s="55">
        <f ca="1">SUM(EA$15:EA35)</f>
        <v>99752.415819143993</v>
      </c>
      <c r="EF35" s="55">
        <f ca="1">SUM(EB$15:EB35)</f>
        <v>-27150.618402696709</v>
      </c>
      <c r="EG35" s="55">
        <f ca="1">SUM(EC$15:EC35)</f>
        <v>-39499.999999999578</v>
      </c>
      <c r="EH35" s="55" t="e">
        <f ca="1">SUM(ED$15:ED35)</f>
        <v>#N/A</v>
      </c>
      <c r="EL35" s="124">
        <v>45896.625</v>
      </c>
      <c r="EM35" s="137">
        <f t="shared" ca="1" si="20"/>
        <v>99752.415819143993</v>
      </c>
      <c r="EN35" s="137">
        <f t="shared" ca="1" si="21"/>
        <v>-27150.618402696709</v>
      </c>
      <c r="EO35" s="137" t="e">
        <f t="shared" ca="1" si="22"/>
        <v>#N/A</v>
      </c>
      <c r="EP35" s="137">
        <f t="shared" ca="1" si="23"/>
        <v>-39499.999999999578</v>
      </c>
    </row>
    <row r="36" spans="1:146">
      <c r="A36" s="164">
        <f ca="1">IF(AND(ISBLANK(AD25), A35 = $AD$1),NOW(),IF(ISBLANK(AD25),"",AD25))</f>
        <v>45876.625</v>
      </c>
      <c r="B36" s="71">
        <f ca="1">IF(COUNTIF($AD$2:AD1021,A36)=1,VLOOKUP(A36,T:U,2), IF(COUNTIF($AD$2:AD1021,A36)=0,$B$10,""))</f>
        <v>94.64</v>
      </c>
      <c r="C36" s="31">
        <f t="shared" ca="1" si="24"/>
        <v>165495.20766773206</v>
      </c>
      <c r="D36" s="32">
        <f t="shared" ca="1" si="25"/>
        <v>-74024.999999999985</v>
      </c>
      <c r="E36" s="71">
        <f ca="1">IF(COUNTIF($AD$2:AD1021,A36)=1,VLOOKUP(A36,V:W,2), IF(COUNTIF($AD$2:AD1021,A36)=0,$C$10,""))</f>
        <v>101.16500000000001</v>
      </c>
      <c r="F36" s="31">
        <f t="shared" ca="1" si="26"/>
        <v>-12767.999999998892</v>
      </c>
      <c r="G36" s="32">
        <f t="shared" ca="1" si="27"/>
        <v>-26354.920199999993</v>
      </c>
      <c r="H36" s="71">
        <f ca="1">IF(COUNTIF($AD$2:AD1021,A36)=1,VLOOKUP(A36,X:Y,2), IF(COUNTIF($AD$2:AD1021,A36)=0,$D$10,""))</f>
        <v>120.52</v>
      </c>
      <c r="I36" s="31">
        <f t="shared" ca="1" si="28"/>
        <v>-408905.66037736239</v>
      </c>
      <c r="J36" s="32">
        <f t="shared" ca="1" si="29"/>
        <v>-127322.99999999999</v>
      </c>
      <c r="K36" s="71">
        <f ca="1">IF(COUNTIF($AD$2:AD1021,A36)=1,VLOOKUP(A36,Z:AA,2), IF(COUNTIF($AD$2:AD1021,A36)=0,$E$10,""))</f>
        <v>99.838999999999999</v>
      </c>
      <c r="L36" s="31">
        <f t="shared" ca="1" si="30"/>
        <v>27207.599999997768</v>
      </c>
      <c r="M36" s="32">
        <f t="shared" ca="1" si="31"/>
        <v>-57969.637600000009</v>
      </c>
      <c r="N36" s="77">
        <f t="shared" ca="1" si="32"/>
        <v>636059.75064509106</v>
      </c>
      <c r="O36" s="77"/>
      <c r="P36" s="77"/>
      <c r="Q36" s="77">
        <f ca="1">IF(ISERROR(B36-2),"",$G$5*SUM($O$14:O36)-$H$5*SUM($P$14:P36))</f>
        <v>-576200.5368</v>
      </c>
      <c r="R36" s="77">
        <f t="shared" ca="1" si="33"/>
        <v>59859.213845091057</v>
      </c>
      <c r="S36" s="128"/>
      <c r="T36" s="70">
        <v>45819.625</v>
      </c>
      <c r="U36" s="53">
        <v>93.76</v>
      </c>
      <c r="V36" s="70">
        <v>45817.625</v>
      </c>
      <c r="W36" s="53">
        <v>101.297</v>
      </c>
      <c r="X36" s="118">
        <v>45821.625</v>
      </c>
      <c r="Y36" s="53">
        <v>121.38</v>
      </c>
      <c r="Z36" s="70">
        <v>45891.625</v>
      </c>
      <c r="AA36" s="53">
        <v>99.596000000000004</v>
      </c>
      <c r="AB36" s="163" t="str">
        <f t="shared" si="4"/>
        <v/>
      </c>
      <c r="AC36" s="163" t="str">
        <f t="shared" si="5"/>
        <v/>
      </c>
      <c r="AD36" s="163">
        <v>45898.625</v>
      </c>
      <c r="AH36" s="164">
        <f t="shared" ca="1" si="34"/>
        <v>45896.625</v>
      </c>
      <c r="AI36" s="44">
        <f ca="1">IF(COUNTIF($BU$2:BU1021,AH36)=1,VLOOKUP(AH36,BG:BH,2), IF(COUNTIF($BU$2:BU1021,AH36)=0,$AI$10,""))</f>
        <v>80.97</v>
      </c>
      <c r="AJ36" s="45">
        <f t="shared" ca="1" si="35"/>
        <v>161591.05034182497</v>
      </c>
      <c r="AK36" s="45">
        <f t="shared" ca="1" si="36"/>
        <v>-88124.999999999985</v>
      </c>
      <c r="AL36" s="44">
        <f ca="1">IF(COUNTIF($BU$2:BU1021,AH36)=1,VLOOKUP(AH36,BI:BJ,2), IF(COUNTIF($BU$2:BU1021,AH36)=0,$AJ$10,""))</f>
        <v>100.765625</v>
      </c>
      <c r="AM36" s="45">
        <f t="shared" ca="1" si="37"/>
        <v>166489.95535714287</v>
      </c>
      <c r="AN36" s="46">
        <f t="shared" ca="1" si="38"/>
        <v>-3909.5668247767826</v>
      </c>
      <c r="AO36" s="44">
        <f ca="1">IF(COUNTIF($BU$2:BU1021,AH36)=1,VLOOKUP(AH36,BK:BL,2), IF(COUNTIF($BU$2:BU1021,AH36)=0,$AK$10,""))</f>
        <v>110.03</v>
      </c>
      <c r="AP36" s="45">
        <f t="shared" ca="1" si="39"/>
        <v>297876.25264319219</v>
      </c>
      <c r="AQ36" s="46">
        <f t="shared" ca="1" si="40"/>
        <v>-90642.85714285713</v>
      </c>
      <c r="AR36" s="44">
        <f ca="1">IF(COUNTIF($BU$2:BU1021,AH36)=1,VLOOKUP(AH36,BM:BN,2), IF(COUNTIF($BU$2:BU1021,AH36)=0,$AL$10,""))</f>
        <v>100.765625</v>
      </c>
      <c r="AS36" s="45">
        <f t="shared" ca="1" si="41"/>
        <v>145145.08928571429</v>
      </c>
      <c r="AT36" s="46">
        <f t="shared" ca="1" si="42"/>
        <v>-3408.340308779756</v>
      </c>
      <c r="AU36" s="44">
        <f ca="1">IF(COUNTIF($BU$2:BU1021,AH36)=1,VLOOKUP(AH36,BO:BP,2), IF(COUNTIF($BU$2:BU1021,AH36)=0,$AM$10,""))</f>
        <v>103.34375</v>
      </c>
      <c r="AV36" s="45">
        <f t="shared" ca="1" si="43"/>
        <v>83705.357142857145</v>
      </c>
      <c r="AW36" s="46">
        <f t="shared" ca="1" si="44"/>
        <v>1427.0228794642862</v>
      </c>
      <c r="AX36" s="44">
        <f ca="1">IF(COUNTIF($BU$2:BU1021,AH36)=1,VLOOKUP(AH36,BQ:BR,2), IF(COUNTIF($BU$2:BU1021,AH36)=0,$AN$10,""))</f>
        <v>95.46875</v>
      </c>
      <c r="AY36" s="45">
        <f t="shared" ca="1" si="45"/>
        <v>51562.5</v>
      </c>
      <c r="AZ36" s="46">
        <f t="shared" ca="1" si="46"/>
        <v>3848.45703125</v>
      </c>
      <c r="BA36" s="77">
        <f t="shared" ca="1" si="47"/>
        <v>-14067.647660370203</v>
      </c>
      <c r="BB36" s="176"/>
      <c r="BC36" s="176"/>
      <c r="BD36" s="77">
        <f ca="1">IF(ISERROR(AI36-2),"",$AQ$4*SUM($BB$14:BB36)-$AR$4*SUM($BC$14:BC36))</f>
        <v>20692.591163142919</v>
      </c>
      <c r="BE36" s="77">
        <f t="shared" ca="1" si="48"/>
        <v>-34760.238823513122</v>
      </c>
      <c r="BG36" s="70">
        <v>45814.625</v>
      </c>
      <c r="BH36" s="53">
        <v>79.3</v>
      </c>
      <c r="BI36" s="70">
        <v>45911.625</v>
      </c>
      <c r="BJ36" s="53">
        <v>101.2734375</v>
      </c>
      <c r="BK36" s="70">
        <v>45814.625</v>
      </c>
      <c r="BL36" s="53">
        <v>106.92</v>
      </c>
      <c r="BM36" s="70">
        <v>45911.625</v>
      </c>
      <c r="BN36" s="53">
        <v>101.2734375</v>
      </c>
      <c r="BO36" s="70">
        <v>45817.625</v>
      </c>
      <c r="BP36" s="53">
        <v>101.140625</v>
      </c>
      <c r="BQ36" s="70">
        <v>45817.625</v>
      </c>
      <c r="BR36" s="53">
        <v>94.796875</v>
      </c>
      <c r="BS36" s="163" t="str">
        <f t="shared" si="6"/>
        <v/>
      </c>
      <c r="BT36" s="163" t="str">
        <f t="shared" si="7"/>
        <v/>
      </c>
      <c r="BU36" s="163">
        <v>45912.625</v>
      </c>
      <c r="BY36" s="164">
        <f t="shared" ca="1" si="49"/>
        <v>45896.625</v>
      </c>
      <c r="BZ36" s="44">
        <f ca="1">IF(COUNTIF($CN$2:CN1021,BY36)=1,VLOOKUP(BY36,CH:CI,2), IF(COUNTIF($CN$2:CN1021,BY36)=0,$BZ$10,""))</f>
        <v>107.3715</v>
      </c>
      <c r="CA36" s="45">
        <f t="shared" ca="1" si="50"/>
        <v>-51650.00000000219</v>
      </c>
      <c r="CB36" s="45">
        <f t="shared" ca="1" si="51"/>
        <v>104166.66666666667</v>
      </c>
      <c r="CC36" s="44">
        <f ca="1">IF(COUNTIF($CN$2:CN1021,BY36)=1,VLOOKUP(BY36,CJ:CK,2), IF(COUNTIF($CN$2:CN1021,BY36)=0,$CA$10,""))</f>
        <v>50.168999999999997</v>
      </c>
      <c r="CD36" s="45">
        <f t="shared" ca="1" si="52"/>
        <v>2531.250000000096</v>
      </c>
      <c r="CE36" s="46">
        <f t="shared" ca="1" si="53"/>
        <v>104166.66666666666</v>
      </c>
      <c r="CF36" s="44">
        <f t="shared" ca="1" si="54"/>
        <v>-54181.25000000227</v>
      </c>
      <c r="CH36" s="122">
        <v>45818.625</v>
      </c>
      <c r="CI36" s="53">
        <v>106.8021</v>
      </c>
      <c r="CJ36" s="122">
        <v>45818.625</v>
      </c>
      <c r="CK36" s="53">
        <v>53.005000000000003</v>
      </c>
      <c r="CL36" s="163">
        <f t="shared" si="0"/>
        <v>45818.625</v>
      </c>
      <c r="CM36" s="163" t="str">
        <f t="shared" si="1"/>
        <v/>
      </c>
      <c r="CN36" s="163">
        <v>45912.625</v>
      </c>
      <c r="CR36" s="164">
        <f t="shared" ca="1" si="55"/>
        <v>45897.625</v>
      </c>
      <c r="CS36" s="44">
        <f ca="1">IF(COUNTIF($DG$2:DG1021,CR36)=1,VLOOKUP(CR36,DA:DB,2), IF(COUNTIF($DG$2:DG1021,CR36)=0,$CS$10,""))</f>
        <v>264.39100000000002</v>
      </c>
      <c r="CT36" s="45">
        <f t="shared" ca="1" si="56"/>
        <v>25724.159999999927</v>
      </c>
      <c r="CU36" s="45">
        <f t="shared" ca="1" si="57"/>
        <v>90416.666666666672</v>
      </c>
      <c r="CV36" s="44">
        <f ca="1">IF(COUNTIF($DG$2:DG1021,CR36)=1,VLOOKUP(CR36,DC:DD,2), IF(COUNTIF($DG$2:DG1021,CR36)=0,$CT$10,""))</f>
        <v>54.683</v>
      </c>
      <c r="CW36" s="45">
        <f t="shared" ca="1" si="58"/>
        <v>-82375.65000000014</v>
      </c>
      <c r="CX36" s="46">
        <f t="shared" ca="1" si="59"/>
        <v>81375</v>
      </c>
      <c r="CY36" s="44">
        <f t="shared" ca="1" si="60"/>
        <v>117141.47666666674</v>
      </c>
      <c r="DA36" s="122">
        <v>45819.625</v>
      </c>
      <c r="DB36" s="53">
        <v>284.75799999999998</v>
      </c>
      <c r="DC36" s="122">
        <v>45819.625</v>
      </c>
      <c r="DD36" s="53">
        <v>54.582999999999998</v>
      </c>
      <c r="DE36" s="163">
        <f t="shared" si="2"/>
        <v>45819.625</v>
      </c>
      <c r="DF36" s="163" t="str">
        <f t="shared" si="3"/>
        <v/>
      </c>
      <c r="DG36" s="163">
        <v>45912.625</v>
      </c>
      <c r="DH36" s="53"/>
      <c r="DI36" s="53"/>
      <c r="DJ36" s="53"/>
      <c r="DK36" s="53"/>
      <c r="DR36" s="127">
        <v>45897.625</v>
      </c>
      <c r="DS36" s="55">
        <f ca="1">VLOOKUP(DR36,A37:R109,18)</f>
        <v>108146.74373968039</v>
      </c>
      <c r="DT36" s="55">
        <f t="shared" ca="1" si="15"/>
        <v>-5295.7810672111409</v>
      </c>
      <c r="DU36" s="55">
        <f t="shared" ca="1" si="16"/>
        <v>-53037.500000003376</v>
      </c>
      <c r="DV36" s="55" t="e">
        <f t="shared" ca="1" si="18"/>
        <v>#N/A</v>
      </c>
      <c r="DW36" s="55">
        <f t="shared" ca="1" si="19"/>
        <v>0</v>
      </c>
      <c r="DX36" s="55">
        <f t="shared" ca="1" si="19"/>
        <v>29464.457756301981</v>
      </c>
      <c r="DY36" s="55">
        <f t="shared" ca="1" si="19"/>
        <v>1143.7499999988941</v>
      </c>
      <c r="DZ36" s="55" t="e">
        <f t="shared" ca="1" si="19"/>
        <v>#N/A</v>
      </c>
      <c r="EA36" s="55">
        <f t="shared" ca="1" si="17"/>
        <v>0</v>
      </c>
      <c r="EB36" s="55">
        <f t="shared" ca="1" si="17"/>
        <v>29464.457756301981</v>
      </c>
      <c r="EC36" s="55">
        <f t="shared" ca="1" si="17"/>
        <v>1143.7499999988941</v>
      </c>
      <c r="ED36" s="55" t="e">
        <f t="shared" ca="1" si="17"/>
        <v>#N/A</v>
      </c>
      <c r="EE36" s="55">
        <f ca="1">SUM(EA$15:EA36)</f>
        <v>99752.415819143993</v>
      </c>
      <c r="EF36" s="55">
        <f ca="1">SUM(EB$15:EB36)</f>
        <v>2313.8393536052718</v>
      </c>
      <c r="EG36" s="55">
        <f ca="1">SUM(EC$15:EC36)</f>
        <v>-38356.250000000684</v>
      </c>
      <c r="EH36" s="55" t="e">
        <f ca="1">SUM(ED$15:ED36)</f>
        <v>#N/A</v>
      </c>
      <c r="EL36" s="124">
        <v>45897.625</v>
      </c>
      <c r="EM36" s="137">
        <f t="shared" ca="1" si="20"/>
        <v>99752.415819143993</v>
      </c>
      <c r="EN36" s="137">
        <f t="shared" ca="1" si="21"/>
        <v>2313.8393536052718</v>
      </c>
      <c r="EO36" s="137" t="e">
        <f t="shared" ca="1" si="22"/>
        <v>#N/A</v>
      </c>
      <c r="EP36" s="137">
        <f t="shared" ca="1" si="23"/>
        <v>-38356.250000000684</v>
      </c>
    </row>
    <row r="37" spans="1:146">
      <c r="A37" s="164">
        <f ca="1">IF(AND(ISBLANK(AD26), A36 = $AD$1),NOW(),IF(ISBLANK(AD26),"",AD26))</f>
        <v>45877.625</v>
      </c>
      <c r="B37" s="71">
        <f ca="1">IF(COUNTIF($AD$2:AD1022,A37)=1,VLOOKUP(A37,T:U,2), IF(COUNTIF($AD$2:AD1022,A37)=0,$B$10,""))</f>
        <v>94.67</v>
      </c>
      <c r="C37" s="31">
        <f t="shared" ca="1" si="24"/>
        <v>172204.47284344796</v>
      </c>
      <c r="D37" s="32">
        <f t="shared" ca="1" si="25"/>
        <v>-76492.5</v>
      </c>
      <c r="E37" s="71">
        <f ca="1">IF(COUNTIF($AD$2:AD1022,A37)=1,VLOOKUP(A37,V:W,2), IF(COUNTIF($AD$2:AD1022,A37)=0,$C$10,""))</f>
        <v>101.039</v>
      </c>
      <c r="F37" s="31">
        <f t="shared" ca="1" si="26"/>
        <v>-33935.999999999694</v>
      </c>
      <c r="G37" s="32">
        <f t="shared" ca="1" si="27"/>
        <v>-27233.417539999995</v>
      </c>
      <c r="H37" s="71">
        <f ca="1">IF(COUNTIF($AD$2:AD1022,A37)=1,VLOOKUP(A37,X:Y,2), IF(COUNTIF($AD$2:AD1022,A37)=0,$D$10,""))</f>
        <v>120.29</v>
      </c>
      <c r="I37" s="31">
        <f t="shared" ca="1" si="28"/>
        <v>-477056.60377358482</v>
      </c>
      <c r="J37" s="32">
        <f t="shared" ca="1" si="29"/>
        <v>-131567.1</v>
      </c>
      <c r="K37" s="71">
        <f ca="1">IF(COUNTIF($AD$2:AD1022,A37)=1,VLOOKUP(A37,Z:AA,2), IF(COUNTIF($AD$2:AD1022,A37)=0,$E$10,""))</f>
        <v>99.611000000000004</v>
      </c>
      <c r="L37" s="31">
        <f t="shared" ca="1" si="30"/>
        <v>-51315.600000000311</v>
      </c>
      <c r="M37" s="32">
        <f t="shared" ca="1" si="31"/>
        <v>-59901.958853333359</v>
      </c>
      <c r="N37" s="77">
        <f t="shared" ca="1" si="32"/>
        <v>654287.53530369874</v>
      </c>
      <c r="O37" s="77"/>
      <c r="P37" s="77"/>
      <c r="Q37" s="77">
        <f ca="1">IF(ISERROR(B37-2),"",$G$5*SUM($O$14:O37)-$H$5*SUM($P$14:P37))</f>
        <v>-576200.5368</v>
      </c>
      <c r="R37" s="77">
        <f t="shared" ca="1" si="33"/>
        <v>78086.998503698735</v>
      </c>
      <c r="S37" s="128"/>
      <c r="T37" s="70">
        <v>45820.625</v>
      </c>
      <c r="U37" s="53">
        <v>93.76</v>
      </c>
      <c r="V37" s="70">
        <v>45818.625</v>
      </c>
      <c r="W37" s="53">
        <v>101.38500000000001</v>
      </c>
      <c r="X37" s="118">
        <v>45825.625</v>
      </c>
      <c r="Y37" s="53">
        <v>121.5</v>
      </c>
      <c r="Z37" s="70">
        <v>45894.625</v>
      </c>
      <c r="AA37" s="53">
        <v>99.394999999999996</v>
      </c>
      <c r="AB37" s="163" t="str">
        <f t="shared" si="4"/>
        <v/>
      </c>
      <c r="AC37" s="163" t="str">
        <f t="shared" si="5"/>
        <v/>
      </c>
      <c r="AD37" s="163">
        <v>45901.625</v>
      </c>
      <c r="AH37" s="164">
        <f t="shared" ca="1" si="34"/>
        <v>45897.625</v>
      </c>
      <c r="AI37" s="44">
        <f ca="1">IF(COUNTIF($BU$2:BU1022,AH37)=1,VLOOKUP(AH37,BG:BH,2), IF(COUNTIF($BU$2:BU1022,AH37)=0,$AI$10,""))</f>
        <v>81.010000000000005</v>
      </c>
      <c r="AJ37" s="45">
        <f t="shared" ca="1" si="35"/>
        <v>174021.13113735296</v>
      </c>
      <c r="AK37" s="45">
        <f t="shared" ca="1" si="36"/>
        <v>-91062.5</v>
      </c>
      <c r="AL37" s="44">
        <f ca="1">IF(COUNTIF($BU$2:BU1022,AH37)=1,VLOOKUP(AH37,BI:BJ,2), IF(COUNTIF($BU$2:BU1022,AH37)=0,$AJ$10,""))</f>
        <v>100.8203125</v>
      </c>
      <c r="AM37" s="45">
        <f t="shared" ca="1" si="37"/>
        <v>174107.14285714287</v>
      </c>
      <c r="AN37" s="46">
        <f t="shared" ca="1" si="38"/>
        <v>-4039.885718936006</v>
      </c>
      <c r="AO37" s="44">
        <f ca="1">IF(COUNTIF($BU$2:BU1022,AH37)=1,VLOOKUP(AH37,BK:BL,2), IF(COUNTIF($BU$2:BU1022,AH37)=0,$AK$10,""))</f>
        <v>110.2</v>
      </c>
      <c r="AP37" s="45">
        <f t="shared" ca="1" si="39"/>
        <v>338065.90577759431</v>
      </c>
      <c r="AQ37" s="46">
        <f t="shared" ca="1" si="40"/>
        <v>-93664.285714285725</v>
      </c>
      <c r="AR37" s="44">
        <f ca="1">IF(COUNTIF($BU$2:BU1022,AH37)=1,VLOOKUP(AH37,BM:BN,2), IF(COUNTIF($BU$2:BU1022,AH37)=0,$AL$10,""))</f>
        <v>100.8203125</v>
      </c>
      <c r="AS37" s="45">
        <f t="shared" ca="1" si="41"/>
        <v>151785.71428571429</v>
      </c>
      <c r="AT37" s="46">
        <f t="shared" ca="1" si="42"/>
        <v>-3521.9516524057472</v>
      </c>
      <c r="AU37" s="44">
        <f ca="1">IF(COUNTIF($BU$2:BU1022,AH37)=1,VLOOKUP(AH37,BO:BP,2), IF(COUNTIF($BU$2:BU1022,AH37)=0,$AM$10,""))</f>
        <v>103.59375</v>
      </c>
      <c r="AV37" s="45">
        <f t="shared" ca="1" si="43"/>
        <v>97098.214285714275</v>
      </c>
      <c r="AW37" s="46">
        <f t="shared" ca="1" si="44"/>
        <v>1474.5903087797597</v>
      </c>
      <c r="AX37" s="44">
        <f ca="1">IF(COUNTIF($BU$2:BU1022,AH37)=1,VLOOKUP(AH37,BQ:BR,2), IF(COUNTIF($BU$2:BU1022,AH37)=0,$AN$10,""))</f>
        <v>96.0625</v>
      </c>
      <c r="AY37" s="45">
        <f t="shared" ca="1" si="45"/>
        <v>96093.75</v>
      </c>
      <c r="AZ37" s="46">
        <f t="shared" ca="1" si="46"/>
        <v>3976.7389322916679</v>
      </c>
      <c r="BA37" s="77">
        <f t="shared" ca="1" si="47"/>
        <v>15396.810095931778</v>
      </c>
      <c r="BB37" s="176"/>
      <c r="BC37" s="176"/>
      <c r="BD37" s="77">
        <f ca="1">IF(ISERROR(AI37-2),"",$AQ$4*SUM($BB$14:BB37)-$AR$4*SUM($BC$14:BC37))</f>
        <v>20692.591163142919</v>
      </c>
      <c r="BE37" s="77">
        <f t="shared" ca="1" si="48"/>
        <v>-5295.7810672111409</v>
      </c>
      <c r="BG37" s="70">
        <v>45817.625</v>
      </c>
      <c r="BH37" s="53">
        <v>79.34</v>
      </c>
      <c r="BI37" s="70">
        <v>45912.625</v>
      </c>
      <c r="BJ37" s="53">
        <v>101.1015625</v>
      </c>
      <c r="BK37" s="70">
        <v>45817.625</v>
      </c>
      <c r="BL37" s="53">
        <v>107.24</v>
      </c>
      <c r="BM37" s="70">
        <v>45912.625</v>
      </c>
      <c r="BN37" s="53">
        <v>101.1015625</v>
      </c>
      <c r="BO37" s="70">
        <v>45818.625</v>
      </c>
      <c r="BP37" s="53">
        <v>101.3125</v>
      </c>
      <c r="BQ37" s="70">
        <v>45818.625</v>
      </c>
      <c r="BR37" s="53">
        <v>95.234375</v>
      </c>
      <c r="BS37" s="163" t="str">
        <f t="shared" si="6"/>
        <v/>
      </c>
      <c r="BT37" s="163" t="str">
        <f t="shared" si="7"/>
        <v/>
      </c>
      <c r="BU37" s="163">
        <v>45915.625</v>
      </c>
      <c r="BY37" s="164">
        <f t="shared" ca="1" si="49"/>
        <v>45897.625</v>
      </c>
      <c r="BZ37" s="44">
        <f ca="1">IF(COUNTIF($CN$2:CN1022,BY37)=1,VLOOKUP(BY37,CH:CI,2), IF(COUNTIF($CN$2:CN1022,BY37)=0,$BZ$10,""))</f>
        <v>107.40689999999999</v>
      </c>
      <c r="CA37" s="45">
        <f t="shared" ca="1" si="50"/>
        <v>-42800.000000003281</v>
      </c>
      <c r="CB37" s="45">
        <f t="shared" ca="1" si="51"/>
        <v>107638.88888888891</v>
      </c>
      <c r="CC37" s="44">
        <f ca="1">IF(COUNTIF($CN$2:CN1022,BY37)=1,VLOOKUP(BY37,CJ:CK,2), IF(COUNTIF($CN$2:CN1022,BY37)=0,$CA$10,""))</f>
        <v>50.031999999999996</v>
      </c>
      <c r="CD37" s="45">
        <f t="shared" ca="1" si="52"/>
        <v>10237.500000000122</v>
      </c>
      <c r="CE37" s="46">
        <f t="shared" ca="1" si="53"/>
        <v>107638.88888888888</v>
      </c>
      <c r="CF37" s="44">
        <f t="shared" ca="1" si="54"/>
        <v>-53037.500000003376</v>
      </c>
      <c r="CH37" s="122">
        <v>45819.625</v>
      </c>
      <c r="CI37" s="53">
        <v>106.7745</v>
      </c>
      <c r="CJ37" s="122">
        <v>45819.625</v>
      </c>
      <c r="CK37" s="53">
        <v>53.15</v>
      </c>
      <c r="CL37" s="163">
        <f t="shared" si="0"/>
        <v>45819.625</v>
      </c>
      <c r="CM37" s="163" t="str">
        <f t="shared" si="1"/>
        <v/>
      </c>
      <c r="CN37" s="163">
        <v>45915.625</v>
      </c>
      <c r="CR37" s="164">
        <f t="shared" ca="1" si="55"/>
        <v>45898.625</v>
      </c>
      <c r="CS37" s="44">
        <f ca="1">IF(COUNTIF($DG$2:DG1022,CR37)=1,VLOOKUP(CR37,DA:DB,2), IF(COUNTIF($DG$2:DG1022,CR37)=0,$CS$10,""))</f>
        <v>267.71499999999997</v>
      </c>
      <c r="CT37" s="45">
        <f t="shared" ca="1" si="56"/>
        <v>-4989.5999999996639</v>
      </c>
      <c r="CU37" s="45">
        <f t="shared" ca="1" si="57"/>
        <v>93333.333333333343</v>
      </c>
      <c r="CV37" s="44">
        <f ca="1">IF(COUNTIF($DG$2:DG1022,CR37)=1,VLOOKUP(CR37,DC:DD,2), IF(COUNTIF($DG$2:DG1022,CR37)=0,$CT$10,""))</f>
        <v>55.435000000000002</v>
      </c>
      <c r="CW37" s="45">
        <f t="shared" ca="1" si="58"/>
        <v>-115065.09000000024</v>
      </c>
      <c r="CX37" s="46">
        <f t="shared" ca="1" si="59"/>
        <v>84000</v>
      </c>
      <c r="CY37" s="44">
        <f t="shared" ca="1" si="60"/>
        <v>119408.82333333394</v>
      </c>
      <c r="DA37" s="122">
        <v>45820.625</v>
      </c>
      <c r="DB37" s="53">
        <v>289.94499999999999</v>
      </c>
      <c r="DC37" s="122">
        <v>45820.625</v>
      </c>
      <c r="DD37" s="53">
        <v>55.628</v>
      </c>
      <c r="DE37" s="163">
        <f t="shared" si="2"/>
        <v>45820.625</v>
      </c>
      <c r="DF37" s="163" t="str">
        <f t="shared" si="3"/>
        <v/>
      </c>
      <c r="DG37" s="163">
        <v>45915.625</v>
      </c>
      <c r="DH37" s="53"/>
      <c r="DI37" s="53"/>
      <c r="DJ37" s="53"/>
      <c r="DK37" s="53"/>
      <c r="DR37" s="127">
        <v>45898.625</v>
      </c>
      <c r="DS37" s="55">
        <f ca="1">VLOOKUP(DR37,A38:R110,18)</f>
        <v>103340.73462514067</v>
      </c>
      <c r="DT37" s="55">
        <f t="shared" ca="1" si="15"/>
        <v>-23535.50059971217</v>
      </c>
      <c r="DU37" s="55">
        <f t="shared" ca="1" si="16"/>
        <v>-53081.250000002627</v>
      </c>
      <c r="DV37" s="55" t="e">
        <f t="shared" ca="1" si="18"/>
        <v>#N/A</v>
      </c>
      <c r="DW37" s="55">
        <f t="shared" ca="1" si="19"/>
        <v>-4806.0091145397164</v>
      </c>
      <c r="DX37" s="55">
        <f t="shared" ca="1" si="19"/>
        <v>-18239.719532501029</v>
      </c>
      <c r="DY37" s="55">
        <f t="shared" ca="1" si="19"/>
        <v>-43.749999999250576</v>
      </c>
      <c r="DZ37" s="55" t="e">
        <f t="shared" ca="1" si="19"/>
        <v>#N/A</v>
      </c>
      <c r="EA37" s="55">
        <f t="shared" ca="1" si="17"/>
        <v>-4806.0091145397164</v>
      </c>
      <c r="EB37" s="55">
        <f t="shared" ca="1" si="17"/>
        <v>-18239.719532501029</v>
      </c>
      <c r="EC37" s="55">
        <f t="shared" ca="1" si="17"/>
        <v>-43.749999999250576</v>
      </c>
      <c r="ED37" s="55" t="e">
        <f t="shared" ca="1" si="17"/>
        <v>#N/A</v>
      </c>
      <c r="EE37" s="55">
        <f ca="1">SUM(EA$15:EA37)</f>
        <v>94946.406704604276</v>
      </c>
      <c r="EF37" s="55">
        <f ca="1">SUM(EB$15:EB37)</f>
        <v>-15925.880178895757</v>
      </c>
      <c r="EG37" s="55">
        <f ca="1">SUM(EC$15:EC37)</f>
        <v>-38399.999999999935</v>
      </c>
      <c r="EH37" s="55" t="e">
        <f ca="1">SUM(ED$15:ED37)</f>
        <v>#N/A</v>
      </c>
      <c r="EL37" s="124">
        <v>45898.625</v>
      </c>
      <c r="EM37" s="137">
        <f t="shared" ca="1" si="20"/>
        <v>94946.406704604276</v>
      </c>
      <c r="EN37" s="137">
        <f t="shared" ca="1" si="21"/>
        <v>-15925.880178895757</v>
      </c>
      <c r="EO37" s="137" t="e">
        <f t="shared" ca="1" si="22"/>
        <v>#N/A</v>
      </c>
      <c r="EP37" s="137">
        <f t="shared" ca="1" si="23"/>
        <v>-38399.999999999935</v>
      </c>
    </row>
    <row r="38" spans="1:146">
      <c r="A38" s="164">
        <f ca="1">IF(AND(ISBLANK(AD27), A37 = $AD$1),NOW(),IF(ISBLANK(AD27),"",AD27))</f>
        <v>45880.625</v>
      </c>
      <c r="B38" s="71">
        <f ca="1">IF(COUNTIF($AD$2:AD1023,A38)=1,VLOOKUP(A38,T:U,2), IF(COUNTIF($AD$2:AD1023,A38)=0,$B$10,""))</f>
        <v>94.66</v>
      </c>
      <c r="C38" s="31">
        <f t="shared" ca="1" si="24"/>
        <v>169968.05111820778</v>
      </c>
      <c r="D38" s="32">
        <f t="shared" ca="1" si="25"/>
        <v>-83894.999999999985</v>
      </c>
      <c r="E38" s="71">
        <f ca="1">IF(COUNTIF($AD$2:AD1023,A38)=1,VLOOKUP(A38,V:W,2), IF(COUNTIF($AD$2:AD1023,A38)=0,$C$10,""))</f>
        <v>101.004</v>
      </c>
      <c r="F38" s="31">
        <f t="shared" ca="1" si="26"/>
        <v>-39815.99999999912</v>
      </c>
      <c r="G38" s="32">
        <f t="shared" ca="1" si="27"/>
        <v>-29868.909559999986</v>
      </c>
      <c r="H38" s="71">
        <f ca="1">IF(COUNTIF($AD$2:AD1023,A38)=1,VLOOKUP(A38,X:Y,2), IF(COUNTIF($AD$2:AD1023,A38)=0,$D$10,""))</f>
        <v>120.27</v>
      </c>
      <c r="I38" s="31">
        <f t="shared" ca="1" si="28"/>
        <v>-482982.77276456362</v>
      </c>
      <c r="J38" s="32">
        <f t="shared" ca="1" si="29"/>
        <v>-144299.39999999997</v>
      </c>
      <c r="K38" s="71">
        <f ca="1">IF(COUNTIF($AD$2:AD1023,A38)=1,VLOOKUP(A38,Z:AA,2), IF(COUNTIF($AD$2:AD1023,A38)=0,$E$10,""))</f>
        <v>99.561999999999998</v>
      </c>
      <c r="L38" s="31">
        <f t="shared" ca="1" si="30"/>
        <v>-68191.200000002587</v>
      </c>
      <c r="M38" s="32">
        <f t="shared" ca="1" si="31"/>
        <v>-65698.922613333314</v>
      </c>
      <c r="N38" s="77">
        <f t="shared" ca="1" si="32"/>
        <v>649150.0108294345</v>
      </c>
      <c r="O38" s="77"/>
      <c r="P38" s="77"/>
      <c r="Q38" s="77">
        <f ca="1">IF(ISERROR(B38-2),"",$G$5*SUM($O$14:O38)-$H$5*SUM($P$14:P38))</f>
        <v>-576200.5368</v>
      </c>
      <c r="R38" s="77">
        <f t="shared" ca="1" si="33"/>
        <v>72949.474029434496</v>
      </c>
      <c r="S38" s="128"/>
      <c r="T38" s="70">
        <v>45821.625</v>
      </c>
      <c r="U38" s="53">
        <v>93.42</v>
      </c>
      <c r="V38" s="70">
        <v>45819.625</v>
      </c>
      <c r="W38" s="53">
        <v>101.398</v>
      </c>
      <c r="X38" s="118">
        <v>45826.625</v>
      </c>
      <c r="Y38" s="53">
        <v>121.52</v>
      </c>
      <c r="Z38" s="70">
        <v>45895.625</v>
      </c>
      <c r="AA38" s="53">
        <v>99.643000000000001</v>
      </c>
      <c r="AB38" s="163" t="str">
        <f t="shared" si="4"/>
        <v/>
      </c>
      <c r="AC38" s="163" t="str">
        <f t="shared" si="5"/>
        <v/>
      </c>
      <c r="AD38" s="163">
        <v>45902.625</v>
      </c>
      <c r="AH38" s="164">
        <f t="shared" ca="1" si="34"/>
        <v>45898.625</v>
      </c>
      <c r="AI38" s="44">
        <f ca="1">IF(COUNTIF($BU$2:BU1023,AH38)=1,VLOOKUP(AH38,BG:BH,2), IF(COUNTIF($BU$2:BU1023,AH38)=0,$AI$10,""))</f>
        <v>80.86</v>
      </c>
      <c r="AJ38" s="45">
        <f t="shared" ca="1" si="35"/>
        <v>127408.32815413272</v>
      </c>
      <c r="AK38" s="45">
        <f t="shared" ca="1" si="36"/>
        <v>-94000</v>
      </c>
      <c r="AL38" s="44">
        <f ca="1">IF(COUNTIF($BU$2:BU1023,AH38)=1,VLOOKUP(AH38,BI:BJ,2), IF(COUNTIF($BU$2:BU1023,AH38)=0,$AJ$10,""))</f>
        <v>100.8359375</v>
      </c>
      <c r="AM38" s="45">
        <f t="shared" ca="1" si="37"/>
        <v>176283.48214285716</v>
      </c>
      <c r="AN38" s="46">
        <f t="shared" ca="1" si="38"/>
        <v>-4170.2046130952367</v>
      </c>
      <c r="AO38" s="44">
        <f ca="1">IF(COUNTIF($BU$2:BU1023,AH38)=1,VLOOKUP(AH38,BK:BL,2), IF(COUNTIF($BU$2:BU1023,AH38)=0,$AK$10,""))</f>
        <v>109.83</v>
      </c>
      <c r="AP38" s="45">
        <f t="shared" ca="1" si="39"/>
        <v>250594.30777919406</v>
      </c>
      <c r="AQ38" s="46">
        <f t="shared" ca="1" si="40"/>
        <v>-96685.71428571429</v>
      </c>
      <c r="AR38" s="44">
        <f ca="1">IF(COUNTIF($BU$2:BU1023,AH38)=1,VLOOKUP(AH38,BM:BN,2), IF(COUNTIF($BU$2:BU1023,AH38)=0,$AL$10,""))</f>
        <v>100.8359375</v>
      </c>
      <c r="AS38" s="45">
        <f t="shared" ca="1" si="41"/>
        <v>153683.03571428574</v>
      </c>
      <c r="AT38" s="46">
        <f t="shared" ca="1" si="42"/>
        <v>-3635.5629960317383</v>
      </c>
      <c r="AU38" s="44">
        <f ca="1">IF(COUNTIF($BU$2:BU1023,AH38)=1,VLOOKUP(AH38,BO:BP,2), IF(COUNTIF($BU$2:BU1023,AH38)=0,$AM$10,""))</f>
        <v>103.453125</v>
      </c>
      <c r="AV38" s="45">
        <f t="shared" ca="1" si="43"/>
        <v>89564.732142857145</v>
      </c>
      <c r="AW38" s="46">
        <f t="shared" ca="1" si="44"/>
        <v>1522.1577380952403</v>
      </c>
      <c r="AX38" s="44">
        <f ca="1">IF(COUNTIF($BU$2:BU1023,AH38)=1,VLOOKUP(AH38,BQ:BR,2), IF(COUNTIF($BU$2:BU1023,AH38)=0,$AN$10,""))</f>
        <v>95.375</v>
      </c>
      <c r="AY38" s="45">
        <f t="shared" ca="1" si="45"/>
        <v>44531.25</v>
      </c>
      <c r="AZ38" s="46">
        <f t="shared" ca="1" si="46"/>
        <v>4105.0208333333358</v>
      </c>
      <c r="BA38" s="77">
        <f t="shared" ca="1" si="47"/>
        <v>-2842.9094365692508</v>
      </c>
      <c r="BB38" s="176"/>
      <c r="BC38" s="176"/>
      <c r="BD38" s="77">
        <f ca="1">IF(ISERROR(AI38-2),"",$AQ$4*SUM($BB$14:BB38)-$AR$4*SUM($BC$14:BC38))</f>
        <v>20692.591163142919</v>
      </c>
      <c r="BE38" s="77">
        <f t="shared" ca="1" si="48"/>
        <v>-23535.50059971217</v>
      </c>
      <c r="BG38" s="70">
        <v>45818.625</v>
      </c>
      <c r="BH38" s="53">
        <v>79.53</v>
      </c>
      <c r="BI38" s="70">
        <v>45915.625</v>
      </c>
      <c r="BJ38" s="53">
        <v>101.1953125</v>
      </c>
      <c r="BK38" s="70">
        <v>45818.625</v>
      </c>
      <c r="BL38" s="53">
        <v>107.5</v>
      </c>
      <c r="BM38" s="70">
        <v>45915.625</v>
      </c>
      <c r="BN38" s="53">
        <v>101.1953125</v>
      </c>
      <c r="BO38" s="70">
        <v>45819.625</v>
      </c>
      <c r="BP38" s="53">
        <v>101.71875</v>
      </c>
      <c r="BQ38" s="70">
        <v>45819.625</v>
      </c>
      <c r="BR38" s="53">
        <v>95.46875</v>
      </c>
      <c r="BS38" s="163" t="str">
        <f t="shared" si="6"/>
        <v/>
      </c>
      <c r="BT38" s="163" t="str">
        <f t="shared" si="7"/>
        <v/>
      </c>
      <c r="BU38" s="163">
        <v>45916.625</v>
      </c>
      <c r="BY38" s="164">
        <f t="shared" ca="1" si="49"/>
        <v>45898.625</v>
      </c>
      <c r="BZ38" s="44">
        <f ca="1">IF(COUNTIF($CN$2:CN1023,BY38)=1,VLOOKUP(BY38,CH:CI,2), IF(COUNTIF($CN$2:CN1023,BY38)=0,$BZ$10,""))</f>
        <v>107.20489999999999</v>
      </c>
      <c r="CA38" s="45">
        <f t="shared" ca="1" si="50"/>
        <v>-93300.000000002823</v>
      </c>
      <c r="CB38" s="45">
        <f t="shared" ca="1" si="51"/>
        <v>111111.11111111112</v>
      </c>
      <c r="CC38" s="44">
        <f ca="1">IF(COUNTIF($CN$2:CN1023,BY38)=1,VLOOKUP(BY38,CJ:CK,2), IF(COUNTIF($CN$2:CN1023,BY38)=0,$CA$10,""))</f>
        <v>50.929000000000002</v>
      </c>
      <c r="CD38" s="45">
        <f t="shared" ca="1" si="52"/>
        <v>-40218.750000000196</v>
      </c>
      <c r="CE38" s="46">
        <f t="shared" ca="1" si="53"/>
        <v>111111.11111111112</v>
      </c>
      <c r="CF38" s="44">
        <f t="shared" ca="1" si="54"/>
        <v>-53081.250000002627</v>
      </c>
      <c r="CH38" s="122">
        <v>45820.625</v>
      </c>
      <c r="CI38" s="53">
        <v>106.71720000000001</v>
      </c>
      <c r="CJ38" s="122">
        <v>45820.625</v>
      </c>
      <c r="CK38" s="53">
        <v>53.576999999999998</v>
      </c>
      <c r="CL38" s="163">
        <f t="shared" si="0"/>
        <v>45820.625</v>
      </c>
      <c r="CM38" s="163" t="str">
        <f t="shared" si="1"/>
        <v/>
      </c>
      <c r="CN38" s="163">
        <v>45916.625</v>
      </c>
      <c r="CR38" s="164">
        <f t="shared" ca="1" si="55"/>
        <v>45901.625</v>
      </c>
      <c r="CS38" s="44">
        <f ca="1">IF(COUNTIF($DG$2:DG1023,CR38)=1,VLOOKUP(CR38,DA:DB,2), IF(COUNTIF($DG$2:DG1023,CR38)=0,$CS$10,""))</f>
        <v>268.10199999999998</v>
      </c>
      <c r="CT38" s="45">
        <f t="shared" ca="1" si="56"/>
        <v>-8565.4799999996685</v>
      </c>
      <c r="CU38" s="45">
        <f t="shared" ca="1" si="57"/>
        <v>102083.33333333334</v>
      </c>
      <c r="CV38" s="44">
        <f ca="1">IF(COUNTIF($DG$2:DG1023,CR38)=1,VLOOKUP(CR38,DC:DD,2), IF(COUNTIF($DG$2:DG1023,CR38)=0,$CT$10,""))</f>
        <v>55.500999999999998</v>
      </c>
      <c r="CW38" s="45">
        <f t="shared" ca="1" si="58"/>
        <v>-117934.11000000003</v>
      </c>
      <c r="CX38" s="46">
        <f t="shared" ca="1" si="59"/>
        <v>91875</v>
      </c>
      <c r="CY38" s="44">
        <f t="shared" ca="1" si="60"/>
        <v>119576.96333333373</v>
      </c>
      <c r="DA38" s="122">
        <v>45821.625</v>
      </c>
      <c r="DB38" s="53">
        <v>299.64600000000002</v>
      </c>
      <c r="DC38" s="122">
        <v>45821.625</v>
      </c>
      <c r="DD38" s="53">
        <v>57.968000000000004</v>
      </c>
      <c r="DE38" s="163">
        <f t="shared" si="2"/>
        <v>45821.625</v>
      </c>
      <c r="DF38" s="163" t="str">
        <f t="shared" si="3"/>
        <v/>
      </c>
      <c r="DG38" s="163">
        <v>45916.625</v>
      </c>
      <c r="DH38" s="53"/>
      <c r="DI38" s="53"/>
      <c r="DJ38" s="53"/>
      <c r="DK38" s="53"/>
      <c r="DR38" s="127">
        <v>45901.625</v>
      </c>
      <c r="DS38" s="55">
        <f ca="1">VLOOKUP(DR38,A39:R111,18)</f>
        <v>101941.24341650866</v>
      </c>
      <c r="DT38" s="55" t="e">
        <f t="shared" ca="1" si="15"/>
        <v>#N/A</v>
      </c>
      <c r="DU38" s="55" t="e">
        <f t="shared" ca="1" si="16"/>
        <v>#N/A</v>
      </c>
      <c r="DV38" s="55" t="e">
        <f t="shared" ca="1" si="18"/>
        <v>#N/A</v>
      </c>
      <c r="DW38" s="55">
        <f t="shared" ca="1" si="19"/>
        <v>-1399.491208632011</v>
      </c>
      <c r="DX38" s="55" t="e">
        <f t="shared" ca="1" si="19"/>
        <v>#N/A</v>
      </c>
      <c r="DY38" s="55" t="e">
        <f t="shared" ca="1" si="19"/>
        <v>#N/A</v>
      </c>
      <c r="DZ38" s="55" t="e">
        <f t="shared" ca="1" si="19"/>
        <v>#N/A</v>
      </c>
      <c r="EA38" s="55">
        <f t="shared" ca="1" si="17"/>
        <v>-1399.491208632011</v>
      </c>
      <c r="EB38" s="55" t="e">
        <f t="shared" ca="1" si="17"/>
        <v>#N/A</v>
      </c>
      <c r="EC38" s="55" t="e">
        <f t="shared" ca="1" si="17"/>
        <v>#N/A</v>
      </c>
      <c r="ED38" s="55" t="e">
        <f t="shared" ca="1" si="17"/>
        <v>#N/A</v>
      </c>
      <c r="EE38" s="55">
        <f ca="1">SUM(EA$15:EA38)</f>
        <v>93546.915495972265</v>
      </c>
      <c r="EF38" s="55" t="e">
        <f ca="1">SUM(EB$15:EB38)</f>
        <v>#N/A</v>
      </c>
      <c r="EG38" s="55" t="e">
        <f ca="1">SUM(EC$15:EC38)</f>
        <v>#N/A</v>
      </c>
      <c r="EH38" s="55" t="e">
        <f ca="1">SUM(ED$15:ED38)</f>
        <v>#N/A</v>
      </c>
      <c r="EL38" s="124">
        <v>45901.625</v>
      </c>
      <c r="EM38" s="137">
        <f t="shared" ca="1" si="20"/>
        <v>93546.915495972265</v>
      </c>
      <c r="EN38" s="137" t="e">
        <f t="shared" ca="1" si="21"/>
        <v>#N/A</v>
      </c>
      <c r="EO38" s="137" t="e">
        <f t="shared" ca="1" si="22"/>
        <v>#N/A</v>
      </c>
      <c r="EP38" s="137" t="e">
        <f t="shared" ca="1" si="23"/>
        <v>#N/A</v>
      </c>
    </row>
    <row r="39" spans="1:146">
      <c r="A39" s="164">
        <f ca="1">IF(AND(ISBLANK(AD28), A38 = $AD$1),NOW(),IF(ISBLANK(AD28),"",AD28))</f>
        <v>45881.625</v>
      </c>
      <c r="B39" s="71">
        <f ca="1">IF(COUNTIF($AD$2:AD1024,A39)=1,VLOOKUP(A39,T:U,2), IF(COUNTIF($AD$2:AD1024,A39)=0,$B$10,""))</f>
        <v>94.75</v>
      </c>
      <c r="C39" s="31">
        <f t="shared" ca="1" si="24"/>
        <v>190095.84664536483</v>
      </c>
      <c r="D39" s="32">
        <f t="shared" ca="1" si="25"/>
        <v>-86362.5</v>
      </c>
      <c r="E39" s="71">
        <f ca="1">IF(COUNTIF($AD$2:AD1024,A39)=1,VLOOKUP(A39,V:W,2), IF(COUNTIF($AD$2:AD1024,A39)=0,$C$10,""))</f>
        <v>100.947</v>
      </c>
      <c r="F39" s="31">
        <f t="shared" ca="1" si="26"/>
        <v>-49391.999999999483</v>
      </c>
      <c r="G39" s="32">
        <f t="shared" ca="1" si="27"/>
        <v>-30747.406900000002</v>
      </c>
      <c r="H39" s="71">
        <f ca="1">IF(COUNTIF($AD$2:AD1024,A39)=1,VLOOKUP(A39,X:Y,2), IF(COUNTIF($AD$2:AD1024,A39)=0,$D$10,""))</f>
        <v>120.15</v>
      </c>
      <c r="I39" s="31">
        <f t="shared" ca="1" si="28"/>
        <v>-518539.78671041649</v>
      </c>
      <c r="J39" s="32">
        <f t="shared" ca="1" si="29"/>
        <v>-148543.5</v>
      </c>
      <c r="K39" s="71">
        <f ca="1">IF(COUNTIF($AD$2:AD1024,A39)=1,VLOOKUP(A39,Z:AA,2), IF(COUNTIF($AD$2:AD1024,A39)=0,$E$10,""))</f>
        <v>99.405000000000001</v>
      </c>
      <c r="L39" s="31">
        <f t="shared" ca="1" si="30"/>
        <v>-122262.00000000137</v>
      </c>
      <c r="M39" s="32">
        <f t="shared" ca="1" si="31"/>
        <v>-67631.243866666671</v>
      </c>
      <c r="N39" s="77">
        <f t="shared" ca="1" si="32"/>
        <v>661062.79638911271</v>
      </c>
      <c r="O39" s="77"/>
      <c r="P39" s="77"/>
      <c r="Q39" s="77">
        <f ca="1">IF(ISERROR(B39-2),"",$G$5*SUM($O$14:O39)-$H$5*SUM($P$14:P39))</f>
        <v>-576200.5368</v>
      </c>
      <c r="R39" s="77">
        <f t="shared" ca="1" si="33"/>
        <v>84862.259589112713</v>
      </c>
      <c r="S39" s="128"/>
      <c r="T39" s="70">
        <v>45824.625</v>
      </c>
      <c r="U39" s="53">
        <v>93.76</v>
      </c>
      <c r="V39" s="70">
        <v>45820.625</v>
      </c>
      <c r="W39" s="53">
        <v>101.509</v>
      </c>
      <c r="X39" s="118">
        <v>45827.625</v>
      </c>
      <c r="Y39" s="53">
        <v>121.37</v>
      </c>
      <c r="Z39" s="70">
        <v>45896.625</v>
      </c>
      <c r="AA39" s="53">
        <v>99.801000000000002</v>
      </c>
      <c r="AB39" s="163" t="str">
        <f t="shared" si="4"/>
        <v/>
      </c>
      <c r="AC39" s="163" t="str">
        <f t="shared" si="5"/>
        <v/>
      </c>
      <c r="AD39" s="163">
        <v>45903.625</v>
      </c>
      <c r="AH39" s="164">
        <f t="shared" ca="1" si="34"/>
        <v>45902.625</v>
      </c>
      <c r="AI39" s="44">
        <f ca="1">IF(COUNTIF($BU$2:BU1024,AH39)=1,VLOOKUP(AH39,BG:BH,2), IF(COUNTIF($BU$2:BU1024,AH39)=0,$AI$10,""))</f>
        <v>80.39</v>
      </c>
      <c r="AJ39" s="45">
        <f t="shared" ca="1" si="35"/>
        <v>-18645.121193289204</v>
      </c>
      <c r="AK39" s="45">
        <f t="shared" ca="1" si="36"/>
        <v>-105750</v>
      </c>
      <c r="AL39" s="44">
        <f ca="1">IF(COUNTIF($BU$2:BU1024,AH39)=1,VLOOKUP(AH39,BI:BJ,2), IF(COUNTIF($BU$2:BU1024,AH39)=0,$AJ$10,""))</f>
        <v>100.65625</v>
      </c>
      <c r="AM39" s="45">
        <f t="shared" ca="1" si="37"/>
        <v>151255.58035714284</v>
      </c>
      <c r="AN39" s="46">
        <f t="shared" ca="1" si="38"/>
        <v>-4691.4801897321377</v>
      </c>
      <c r="AO39" s="44">
        <f ca="1">IF(COUNTIF($BU$2:BU1024,AH39)=1,VLOOKUP(AH39,BK:BL,2), IF(COUNTIF($BU$2:BU1024,AH39)=0,$AK$10,""))</f>
        <v>109.05</v>
      </c>
      <c r="AP39" s="45">
        <f t="shared" ca="1" si="39"/>
        <v>66194.722809600804</v>
      </c>
      <c r="AQ39" s="46">
        <f t="shared" ca="1" si="40"/>
        <v>-108771.42857142858</v>
      </c>
      <c r="AR39" s="44">
        <f ca="1">IF(COUNTIF($BU$2:BU1024,AH39)=1,VLOOKUP(AH39,BM:BN,2), IF(COUNTIF($BU$2:BU1024,AH39)=0,$AL$10,""))</f>
        <v>100.65625</v>
      </c>
      <c r="AS39" s="45">
        <f t="shared" ca="1" si="41"/>
        <v>131863.83928571429</v>
      </c>
      <c r="AT39" s="46">
        <f t="shared" ca="1" si="42"/>
        <v>-4090.0083705357101</v>
      </c>
      <c r="AU39" s="44">
        <f ca="1">IF(COUNTIF($BU$2:BU1024,AH39)=1,VLOOKUP(AH39,BO:BP,2), IF(COUNTIF($BU$2:BU1024,AH39)=0,$AM$10,""))</f>
        <v>103.09375</v>
      </c>
      <c r="AV39" s="45">
        <f t="shared" ca="1" si="43"/>
        <v>70312.5</v>
      </c>
      <c r="AW39" s="46">
        <f t="shared" ca="1" si="44"/>
        <v>1712.4274553571449</v>
      </c>
      <c r="AX39" s="44">
        <f ca="1">IF(COUNTIF($BU$2:BU1024,AH39)=1,VLOOKUP(AH39,BQ:BR,2), IF(COUNTIF($BU$2:BU1024,AH39)=0,$AN$10,""))</f>
        <v>94.6875</v>
      </c>
      <c r="AY39" s="45">
        <f t="shared" ca="1" si="45"/>
        <v>-7031.25</v>
      </c>
      <c r="AZ39" s="46">
        <f t="shared" ca="1" si="46"/>
        <v>4618.1484375000036</v>
      </c>
      <c r="BA39" s="77">
        <f t="shared" ca="1" si="47"/>
        <v>-30996.858790836366</v>
      </c>
      <c r="BB39" s="176"/>
      <c r="BC39" s="176"/>
      <c r="BD39" s="77">
        <f ca="1">IF(ISERROR(AI39-2),"",$AQ$4*SUM($BB$14:BB39)-$AR$4*SUM($BC$14:BC39))</f>
        <v>20692.591163142919</v>
      </c>
      <c r="BE39" s="77">
        <f t="shared" ca="1" si="48"/>
        <v>-51689.449953979289</v>
      </c>
      <c r="BG39" s="70">
        <v>45819.625</v>
      </c>
      <c r="BH39" s="53">
        <v>79.510000000000005</v>
      </c>
      <c r="BI39" s="70">
        <v>45916.625</v>
      </c>
      <c r="BJ39" s="53">
        <v>101.2578125</v>
      </c>
      <c r="BK39" s="70">
        <v>45819.625</v>
      </c>
      <c r="BL39" s="53">
        <v>107.84</v>
      </c>
      <c r="BM39" s="70">
        <v>45916.625</v>
      </c>
      <c r="BN39" s="53">
        <v>101.2578125</v>
      </c>
      <c r="BO39" s="70">
        <v>45820.625</v>
      </c>
      <c r="BP39" s="53">
        <v>102.203125</v>
      </c>
      <c r="BQ39" s="70">
        <v>45820.625</v>
      </c>
      <c r="BR39" s="53">
        <v>96.578125</v>
      </c>
      <c r="BS39" s="163" t="str">
        <f t="shared" si="6"/>
        <v/>
      </c>
      <c r="BT39" s="163" t="str">
        <f t="shared" si="7"/>
        <v/>
      </c>
      <c r="BU39" s="163">
        <v>45917.625</v>
      </c>
      <c r="BY39" s="164">
        <f t="shared" ca="1" si="49"/>
        <v>45902.625</v>
      </c>
      <c r="BZ39" s="44">
        <f ca="1">IF(COUNTIF($CN$2:CN1024,BY39)=1,VLOOKUP(BY39,CH:CI,2), IF(COUNTIF($CN$2:CN1024,BY39)=0,$BZ$10,""))</f>
        <v>107.1491</v>
      </c>
      <c r="CA39" s="45">
        <f t="shared" ca="1" si="50"/>
        <v>-107250.00000000051</v>
      </c>
      <c r="CB39" s="45">
        <f t="shared" ca="1" si="51"/>
        <v>125000</v>
      </c>
      <c r="CC39" s="44">
        <f ca="1">IF(COUNTIF($CN$2:CN1024,BY39)=1,VLOOKUP(BY39,CJ:CK,2), IF(COUNTIF($CN$2:CN1024,BY39)=0,$CA$10,""))</f>
        <v>51.244999999999997</v>
      </c>
      <c r="CD39" s="45">
        <f t="shared" ca="1" si="52"/>
        <v>-57993.749999999935</v>
      </c>
      <c r="CE39" s="46">
        <f t="shared" ca="1" si="53"/>
        <v>125000</v>
      </c>
      <c r="CF39" s="44">
        <f t="shared" ca="1" si="54"/>
        <v>-49256.250000000582</v>
      </c>
      <c r="CH39" s="122">
        <v>45821.625</v>
      </c>
      <c r="CI39" s="53">
        <v>106.2491</v>
      </c>
      <c r="CJ39" s="122">
        <v>45821.625</v>
      </c>
      <c r="CK39" s="53">
        <v>56.162999999999997</v>
      </c>
      <c r="CL39" s="163">
        <f t="shared" si="0"/>
        <v>45821.625</v>
      </c>
      <c r="CM39" s="163" t="str">
        <f t="shared" si="1"/>
        <v/>
      </c>
      <c r="CN39" s="163">
        <v>45917.625</v>
      </c>
      <c r="CR39" s="164">
        <f t="shared" ca="1" si="55"/>
        <v>45902.625</v>
      </c>
      <c r="CS39" s="44">
        <f ca="1">IF(COUNTIF($DG$2:DG1024,CR39)=1,VLOOKUP(CR39,DA:DB,2), IF(COUNTIF($DG$2:DG1024,CR39)=0,$CS$10,""))</f>
        <v>274.209</v>
      </c>
      <c r="CT39" s="45">
        <f t="shared" ca="1" si="56"/>
        <v>-64994.159999999931</v>
      </c>
      <c r="CU39" s="45">
        <f t="shared" ca="1" si="57"/>
        <v>105000</v>
      </c>
      <c r="CV39" s="44">
        <f ca="1">IF(COUNTIF($DG$2:DG1024,CR39)=1,VLOOKUP(CR39,DC:DD,2), IF(COUNTIF($DG$2:DG1024,CR39)=0,$CT$10,""))</f>
        <v>56.918999999999997</v>
      </c>
      <c r="CW39" s="45">
        <f t="shared" ca="1" si="58"/>
        <v>-179574.57</v>
      </c>
      <c r="CX39" s="46">
        <f t="shared" ca="1" si="59"/>
        <v>94500</v>
      </c>
      <c r="CY39" s="44">
        <f t="shared" ca="1" si="60"/>
        <v>125080.41000000009</v>
      </c>
      <c r="DA39" s="122">
        <v>45824.625</v>
      </c>
      <c r="DB39" s="53">
        <v>290.31200000000001</v>
      </c>
      <c r="DC39" s="122">
        <v>45824.625</v>
      </c>
      <c r="DD39" s="53">
        <v>55.962000000000003</v>
      </c>
      <c r="DE39" s="163">
        <f t="shared" si="2"/>
        <v>45824.625</v>
      </c>
      <c r="DF39" s="163" t="str">
        <f t="shared" si="3"/>
        <v/>
      </c>
      <c r="DG39" s="163">
        <v>45917.625</v>
      </c>
      <c r="DH39" s="53"/>
      <c r="DI39" s="53"/>
      <c r="DJ39" s="53"/>
      <c r="DK39" s="53"/>
      <c r="DR39" s="127">
        <v>45902.625</v>
      </c>
      <c r="DS39" s="55">
        <f ca="1">VLOOKUP(DR39,A40:R112,18)</f>
        <v>108374.72226849105</v>
      </c>
      <c r="DT39" s="55" t="e">
        <f t="shared" ca="1" si="15"/>
        <v>#N/A</v>
      </c>
      <c r="DU39" s="55" t="e">
        <f t="shared" ca="1" si="16"/>
        <v>#N/A</v>
      </c>
      <c r="DV39" s="55" t="e">
        <f t="shared" ca="1" si="18"/>
        <v>#N/A</v>
      </c>
      <c r="DW39" s="55">
        <f t="shared" ca="1" si="19"/>
        <v>6433.4788519823924</v>
      </c>
      <c r="DX39" s="55" t="e">
        <f t="shared" ca="1" si="19"/>
        <v>#N/A</v>
      </c>
      <c r="DY39" s="55" t="e">
        <f t="shared" ca="1" si="19"/>
        <v>#N/A</v>
      </c>
      <c r="DZ39" s="55" t="e">
        <f t="shared" ca="1" si="19"/>
        <v>#N/A</v>
      </c>
      <c r="EA39" s="55">
        <f t="shared" ca="1" si="17"/>
        <v>6433.4788519823924</v>
      </c>
      <c r="EB39" s="55" t="e">
        <f t="shared" ca="1" si="17"/>
        <v>#N/A</v>
      </c>
      <c r="EC39" s="55" t="e">
        <f t="shared" ca="1" si="17"/>
        <v>#N/A</v>
      </c>
      <c r="ED39" s="55" t="e">
        <f t="shared" ca="1" si="17"/>
        <v>#N/A</v>
      </c>
      <c r="EE39" s="55">
        <f ca="1">SUM(EA$15:EA39)</f>
        <v>99980.394347954658</v>
      </c>
      <c r="EF39" s="55" t="e">
        <f ca="1">SUM(EB$15:EB39)</f>
        <v>#N/A</v>
      </c>
      <c r="EG39" s="55" t="e">
        <f ca="1">SUM(EC$15:EC39)</f>
        <v>#N/A</v>
      </c>
      <c r="EH39" s="55" t="e">
        <f ca="1">SUM(ED$15:ED39)</f>
        <v>#N/A</v>
      </c>
      <c r="EL39" s="124">
        <v>45902.625</v>
      </c>
      <c r="EM39" s="137">
        <f t="shared" ca="1" si="20"/>
        <v>99980.394347954658</v>
      </c>
      <c r="EN39" s="137" t="e">
        <f t="shared" ca="1" si="21"/>
        <v>#N/A</v>
      </c>
      <c r="EO39" s="137" t="e">
        <f t="shared" ca="1" si="22"/>
        <v>#N/A</v>
      </c>
      <c r="EP39" s="137" t="e">
        <f t="shared" ca="1" si="23"/>
        <v>#N/A</v>
      </c>
    </row>
    <row r="40" spans="1:146">
      <c r="A40" s="164">
        <f ca="1">IF(AND(ISBLANK(AD29), A39 = $AD$1),NOW(),IF(ISBLANK(AD29),"",AD29))</f>
        <v>45882.625</v>
      </c>
      <c r="B40" s="71">
        <f ca="1">IF(COUNTIF($AD$2:AD1025,A40)=1,VLOOKUP(A40,T:U,2), IF(COUNTIF($AD$2:AD1025,A40)=0,$B$10,""))</f>
        <v>94.88</v>
      </c>
      <c r="C40" s="31">
        <f t="shared" ca="1" si="24"/>
        <v>219169.32907347797</v>
      </c>
      <c r="D40" s="32">
        <f t="shared" ca="1" si="25"/>
        <v>-88830</v>
      </c>
      <c r="E40" s="71">
        <f ca="1">IF(COUNTIF($AD$2:AD1025,A40)=1,VLOOKUP(A40,V:W,2), IF(COUNTIF($AD$2:AD1025,A40)=0,$C$10,""))</f>
        <v>101.11799999999999</v>
      </c>
      <c r="F40" s="31">
        <f t="shared" ca="1" si="26"/>
        <v>-20664.000000000782</v>
      </c>
      <c r="G40" s="32">
        <f t="shared" ca="1" si="27"/>
        <v>-31625.904239999996</v>
      </c>
      <c r="H40" s="71">
        <f ca="1">IF(COUNTIF($AD$2:AD1025,A40)=1,VLOOKUP(A40,X:Y,2), IF(COUNTIF($AD$2:AD1025,A40)=0,$D$10,""))</f>
        <v>120.52</v>
      </c>
      <c r="I40" s="31">
        <f t="shared" ca="1" si="28"/>
        <v>-408905.66037736239</v>
      </c>
      <c r="J40" s="32">
        <f t="shared" ca="1" si="29"/>
        <v>-152787.6</v>
      </c>
      <c r="K40" s="71">
        <f ca="1">IF(COUNTIF($AD$2:AD1025,A40)=1,VLOOKUP(A40,Z:AA,2), IF(COUNTIF($AD$2:AD1025,A40)=0,$E$10,""))</f>
        <v>99.745000000000005</v>
      </c>
      <c r="L40" s="31">
        <f t="shared" ca="1" si="30"/>
        <v>-5166.0000000001955</v>
      </c>
      <c r="M40" s="32">
        <f t="shared" ca="1" si="31"/>
        <v>-69563.565120000014</v>
      </c>
      <c r="N40" s="77">
        <f t="shared" ca="1" si="32"/>
        <v>669592.92857084086</v>
      </c>
      <c r="O40" s="77"/>
      <c r="P40" s="77"/>
      <c r="Q40" s="77">
        <f ca="1">IF(ISERROR(B40-2),"",$G$5*SUM($O$14:O40)-$H$5*SUM($P$14:P40))</f>
        <v>-576200.5368</v>
      </c>
      <c r="R40" s="77">
        <f t="shared" ca="1" si="33"/>
        <v>93392.391770840855</v>
      </c>
      <c r="S40" s="128"/>
      <c r="T40" s="70">
        <v>45825.625</v>
      </c>
      <c r="U40" s="53">
        <v>93.56</v>
      </c>
      <c r="V40" s="70">
        <v>45821.625</v>
      </c>
      <c r="W40" s="53">
        <v>101.375</v>
      </c>
      <c r="X40" s="118">
        <v>45828.625</v>
      </c>
      <c r="Y40" s="53">
        <v>121.48</v>
      </c>
      <c r="Z40" s="70">
        <v>45897.625</v>
      </c>
      <c r="AA40" s="53">
        <v>99.775999999999996</v>
      </c>
      <c r="AB40" s="163" t="str">
        <f t="shared" si="4"/>
        <v/>
      </c>
      <c r="AC40" s="163" t="str">
        <f t="shared" si="5"/>
        <v/>
      </c>
      <c r="AD40" s="163">
        <v>45904.625</v>
      </c>
      <c r="AH40" s="164">
        <f t="shared" ca="1" si="34"/>
        <v>45903.625</v>
      </c>
      <c r="AI40" s="44">
        <f ca="1">IF(COUNTIF($BU$2:BU1025,AH40)=1,VLOOKUP(AH40,BG:BH,2), IF(COUNTIF($BU$2:BU1025,AH40)=0,$AI$10,""))</f>
        <v>80.61</v>
      </c>
      <c r="AJ40" s="45">
        <f t="shared" ca="1" si="35"/>
        <v>49720.323182100845</v>
      </c>
      <c r="AK40" s="45">
        <f t="shared" ca="1" si="36"/>
        <v>-108687.5</v>
      </c>
      <c r="AL40" s="44">
        <f ca="1">IF(COUNTIF($BU$2:BU1025,AH40)=1,VLOOKUP(AH40,BI:BJ,2), IF(COUNTIF($BU$2:BU1025,AH40)=0,$AJ$10,""))</f>
        <v>100.8125</v>
      </c>
      <c r="AM40" s="45">
        <f t="shared" ca="1" si="37"/>
        <v>173018.97321428574</v>
      </c>
      <c r="AN40" s="46">
        <f t="shared" ca="1" si="38"/>
        <v>-4821.7990838913611</v>
      </c>
      <c r="AO40" s="44">
        <f ca="1">IF(COUNTIF($BU$2:BU1025,AH40)=1,VLOOKUP(AH40,BK:BL,2), IF(COUNTIF($BU$2:BU1025,AH40)=0,$AK$10,""))</f>
        <v>109.7</v>
      </c>
      <c r="AP40" s="45">
        <f t="shared" ca="1" si="39"/>
        <v>219861.04361759615</v>
      </c>
      <c r="AQ40" s="46">
        <f t="shared" ca="1" si="40"/>
        <v>-111792.85714285714</v>
      </c>
      <c r="AR40" s="44">
        <f ca="1">IF(COUNTIF($BU$2:BU1025,AH40)=1,VLOOKUP(AH40,BM:BN,2), IF(COUNTIF($BU$2:BU1025,AH40)=0,$AL$10,""))</f>
        <v>100.8125</v>
      </c>
      <c r="AS40" s="45">
        <f t="shared" ca="1" si="41"/>
        <v>150837.05357142858</v>
      </c>
      <c r="AT40" s="46">
        <f t="shared" ca="1" si="42"/>
        <v>-4203.6197141617013</v>
      </c>
      <c r="AU40" s="44">
        <f ca="1">IF(COUNTIF($BU$2:BU1025,AH40)=1,VLOOKUP(AH40,BO:BP,2), IF(COUNTIF($BU$2:BU1025,AH40)=0,$AM$10,""))</f>
        <v>103.46875</v>
      </c>
      <c r="AV40" s="45">
        <f t="shared" ca="1" si="43"/>
        <v>90401.785714285725</v>
      </c>
      <c r="AW40" s="46">
        <f t="shared" ca="1" si="44"/>
        <v>1759.994884672622</v>
      </c>
      <c r="AX40" s="44">
        <f ca="1">IF(COUNTIF($BU$2:BU1025,AH40)=1,VLOOKUP(AH40,BQ:BR,2), IF(COUNTIF($BU$2:BU1025,AH40)=0,$AN$10,""))</f>
        <v>95.6875</v>
      </c>
      <c r="AY40" s="45">
        <f t="shared" ca="1" si="45"/>
        <v>67968.75</v>
      </c>
      <c r="AZ40" s="46">
        <f t="shared" ca="1" si="46"/>
        <v>4746.4303385416679</v>
      </c>
      <c r="BA40" s="77">
        <f t="shared" ca="1" si="47"/>
        <v>-23722.142628265679</v>
      </c>
      <c r="BB40" s="176">
        <v>0.38332100000000002</v>
      </c>
      <c r="BC40" s="176">
        <v>0.384434</v>
      </c>
      <c r="BD40" s="77">
        <f ca="1">IF(ISERROR(AI40-2),"",$AQ$4*SUM($BB$14:BB40)-$AR$4*SUM($BC$14:BC40))</f>
        <v>48926.430219448084</v>
      </c>
      <c r="BE40" s="77">
        <f t="shared" ca="1" si="48"/>
        <v>-72648.57284771376</v>
      </c>
      <c r="BG40" s="70">
        <v>45820.625</v>
      </c>
      <c r="BH40" s="53">
        <v>79.599999999999994</v>
      </c>
      <c r="BI40" s="70">
        <v>45917.625</v>
      </c>
      <c r="BJ40" s="53">
        <v>101.0546875</v>
      </c>
      <c r="BK40" s="70">
        <v>45820.625</v>
      </c>
      <c r="BL40" s="53">
        <v>108.44</v>
      </c>
      <c r="BM40" s="70">
        <v>45917.625</v>
      </c>
      <c r="BN40" s="53">
        <v>101.0546875</v>
      </c>
      <c r="BO40" s="70">
        <v>45821.625</v>
      </c>
      <c r="BP40" s="53">
        <v>101.75</v>
      </c>
      <c r="BQ40" s="70">
        <v>45821.625</v>
      </c>
      <c r="BR40" s="53">
        <v>95.5625</v>
      </c>
      <c r="BS40" s="163" t="str">
        <f t="shared" si="6"/>
        <v/>
      </c>
      <c r="BT40" s="163" t="str">
        <f t="shared" si="7"/>
        <v/>
      </c>
      <c r="BU40" s="163">
        <v>45918.625</v>
      </c>
      <c r="BY40" s="164">
        <f t="shared" ca="1" si="49"/>
        <v>45903.625</v>
      </c>
      <c r="BZ40" s="44">
        <f ca="1">IF(COUNTIF($CN$2:CN1025,BY40)=1,VLOOKUP(BY40,CH:CI,2), IF(COUNTIF($CN$2:CN1025,BY40)=0,$BZ$10,""))</f>
        <v>107.15860000000001</v>
      </c>
      <c r="CA40" s="45">
        <f t="shared" ca="1" si="50"/>
        <v>-104874.99999999983</v>
      </c>
      <c r="CB40" s="45">
        <f t="shared" ca="1" si="51"/>
        <v>128472.22222222223</v>
      </c>
      <c r="CC40" s="44">
        <f ca="1">IF(COUNTIF($CN$2:CN1025,BY40)=1,VLOOKUP(BY40,CJ:CK,2), IF(COUNTIF($CN$2:CN1025,BY40)=0,$CA$10,""))</f>
        <v>50.915999999999997</v>
      </c>
      <c r="CD40" s="45">
        <f t="shared" ca="1" si="52"/>
        <v>-39487.499999999905</v>
      </c>
      <c r="CE40" s="46">
        <f t="shared" ca="1" si="53"/>
        <v>128472.22222222222</v>
      </c>
      <c r="CF40" s="44">
        <f t="shared" ca="1" si="54"/>
        <v>-65387.499999999905</v>
      </c>
      <c r="CH40" s="122">
        <v>45824.625</v>
      </c>
      <c r="CI40" s="53">
        <v>106.6006</v>
      </c>
      <c r="CJ40" s="122">
        <v>45824.625</v>
      </c>
      <c r="CK40" s="53">
        <v>54.46</v>
      </c>
      <c r="CL40" s="163">
        <f t="shared" si="0"/>
        <v>45824.625</v>
      </c>
      <c r="CM40" s="163" t="str">
        <f t="shared" si="1"/>
        <v/>
      </c>
      <c r="CN40" s="163">
        <v>45918.625</v>
      </c>
      <c r="CR40" s="164">
        <f t="shared" ca="1" si="55"/>
        <v>45903.625</v>
      </c>
      <c r="CS40" s="44">
        <f ca="1">IF(COUNTIF($DG$2:DG1025,CR40)=1,VLOOKUP(CR40,DA:DB,2), IF(COUNTIF($DG$2:DG1025,CR40)=0,$CS$10,""))</f>
        <v>267.14</v>
      </c>
      <c r="CT40" s="45">
        <f t="shared" ca="1" si="56"/>
        <v>323.40000000023116</v>
      </c>
      <c r="CU40" s="45">
        <f t="shared" ca="1" si="57"/>
        <v>107916.66666666666</v>
      </c>
      <c r="CV40" s="44">
        <f ca="1">IF(COUNTIF($DG$2:DG1025,CR40)=1,VLOOKUP(CR40,DC:DD,2), IF(COUNTIF($DG$2:DG1025,CR40)=0,$CT$10,""))</f>
        <v>55.265000000000001</v>
      </c>
      <c r="CW40" s="45">
        <f t="shared" ca="1" si="58"/>
        <v>-107675.19000000016</v>
      </c>
      <c r="CX40" s="46">
        <f t="shared" ca="1" si="59"/>
        <v>97125</v>
      </c>
      <c r="CY40" s="44">
        <f t="shared" ca="1" si="60"/>
        <v>118790.25666666706</v>
      </c>
      <c r="DA40" s="122">
        <v>45825.625</v>
      </c>
      <c r="DB40" s="53">
        <v>296.12900000000002</v>
      </c>
      <c r="DC40" s="122">
        <v>45825.625</v>
      </c>
      <c r="DD40" s="53">
        <v>57.487000000000002</v>
      </c>
      <c r="DE40" s="163">
        <f t="shared" si="2"/>
        <v>45825.625</v>
      </c>
      <c r="DF40" s="163" t="str">
        <f t="shared" si="3"/>
        <v/>
      </c>
      <c r="DG40" s="163">
        <v>45918.625</v>
      </c>
      <c r="DH40" s="53"/>
      <c r="DI40" s="53"/>
      <c r="DJ40" s="53"/>
      <c r="DK40" s="53"/>
      <c r="DR40" s="127">
        <v>45903.625</v>
      </c>
      <c r="DS40" s="55">
        <f ca="1">VLOOKUP(DR40,A41:R113,18)</f>
        <v>89249.721130337333</v>
      </c>
      <c r="DT40" s="55" t="e">
        <f t="shared" ca="1" si="15"/>
        <v>#N/A</v>
      </c>
      <c r="DU40" s="55" t="e">
        <f t="shared" ca="1" si="16"/>
        <v>#N/A</v>
      </c>
      <c r="DV40" s="55" t="e">
        <f t="shared" ca="1" si="18"/>
        <v>#N/A</v>
      </c>
      <c r="DW40" s="55">
        <f t="shared" ca="1" si="19"/>
        <v>-19125.001138153719</v>
      </c>
      <c r="DX40" s="55" t="e">
        <f t="shared" ca="1" si="19"/>
        <v>#N/A</v>
      </c>
      <c r="DY40" s="55" t="e">
        <f t="shared" ca="1" si="19"/>
        <v>#N/A</v>
      </c>
      <c r="DZ40" s="55" t="e">
        <f t="shared" ca="1" si="19"/>
        <v>#N/A</v>
      </c>
      <c r="EA40" s="55">
        <f t="shared" ca="1" si="17"/>
        <v>-19125.001138153719</v>
      </c>
      <c r="EB40" s="55" t="e">
        <f t="shared" ca="1" si="17"/>
        <v>#N/A</v>
      </c>
      <c r="EC40" s="55" t="e">
        <f t="shared" ca="1" si="17"/>
        <v>#N/A</v>
      </c>
      <c r="ED40" s="55" t="e">
        <f t="shared" ca="1" si="17"/>
        <v>#N/A</v>
      </c>
      <c r="EE40" s="55">
        <f ca="1">SUM(EA$15:EA40)</f>
        <v>80855.393209800939</v>
      </c>
      <c r="EF40" s="55" t="e">
        <f ca="1">SUM(EB$15:EB40)</f>
        <v>#N/A</v>
      </c>
      <c r="EG40" s="55" t="e">
        <f ca="1">SUM(EC$15:EC40)</f>
        <v>#N/A</v>
      </c>
      <c r="EH40" s="55" t="e">
        <f ca="1">SUM(ED$15:ED40)</f>
        <v>#N/A</v>
      </c>
      <c r="EL40" s="124">
        <v>45903.625</v>
      </c>
      <c r="EM40" s="137">
        <f t="shared" ca="1" si="20"/>
        <v>80855.393209800939</v>
      </c>
      <c r="EN40" s="137" t="e">
        <f t="shared" ca="1" si="21"/>
        <v>#N/A</v>
      </c>
      <c r="EO40" s="137" t="e">
        <f t="shared" ca="1" si="22"/>
        <v>#N/A</v>
      </c>
      <c r="EP40" s="137" t="e">
        <f t="shared" ca="1" si="23"/>
        <v>#N/A</v>
      </c>
    </row>
    <row r="41" spans="1:146">
      <c r="A41" s="164">
        <f ca="1">IF(AND(ISBLANK(AD30), A40 = $AD$1),NOW(),IF(ISBLANK(AD30),"",AD30))</f>
        <v>45883.625</v>
      </c>
      <c r="B41" s="71">
        <f ca="1">IF(COUNTIF($AD$2:AD1026,A41)=1,VLOOKUP(A41,T:U,2), IF(COUNTIF($AD$2:AD1026,A41)=0,$B$10,""))</f>
        <v>94.94</v>
      </c>
      <c r="C41" s="31">
        <f t="shared" ca="1" si="24"/>
        <v>232587.85942491909</v>
      </c>
      <c r="D41" s="32">
        <f t="shared" ca="1" si="25"/>
        <v>-91297.5</v>
      </c>
      <c r="E41" s="71">
        <f ca="1">IF(COUNTIF($AD$2:AD1026,A41)=1,VLOOKUP(A41,V:W,2), IF(COUNTIF($AD$2:AD1026,A41)=0,$C$10,""))</f>
        <v>101.057</v>
      </c>
      <c r="F41" s="31">
        <f t="shared" ca="1" si="26"/>
        <v>-30911.999999999578</v>
      </c>
      <c r="G41" s="32">
        <f t="shared" ca="1" si="27"/>
        <v>-32504.401580000005</v>
      </c>
      <c r="H41" s="71">
        <f ca="1">IF(COUNTIF($AD$2:AD1026,A41)=1,VLOOKUP(A41,X:Y,2), IF(COUNTIF($AD$2:AD1026,A41)=0,$D$10,""))</f>
        <v>120.46</v>
      </c>
      <c r="I41" s="31">
        <f t="shared" ca="1" si="28"/>
        <v>-426684.16735029087</v>
      </c>
      <c r="J41" s="32">
        <f t="shared" ca="1" si="29"/>
        <v>-157031.69999999998</v>
      </c>
      <c r="K41" s="71">
        <f ca="1">IF(COUNTIF($AD$2:AD1026,A41)=1,VLOOKUP(A41,Z:AA,2), IF(COUNTIF($AD$2:AD1026,A41)=0,$E$10,""))</f>
        <v>99.620999999999995</v>
      </c>
      <c r="L41" s="31">
        <f t="shared" ca="1" si="30"/>
        <v>-47871.600000003447</v>
      </c>
      <c r="M41" s="32">
        <f t="shared" ca="1" si="31"/>
        <v>-71495.886373333342</v>
      </c>
      <c r="N41" s="77">
        <f t="shared" ca="1" si="32"/>
        <v>669055.14198187273</v>
      </c>
      <c r="O41" s="77"/>
      <c r="P41" s="77"/>
      <c r="Q41" s="77">
        <f ca="1">IF(ISERROR(B41-2),"",$G$5*SUM($O$14:O41)-$H$5*SUM($P$14:P41))</f>
        <v>-576200.5368</v>
      </c>
      <c r="R41" s="77">
        <f t="shared" ca="1" si="33"/>
        <v>92854.605181872728</v>
      </c>
      <c r="S41" s="128"/>
      <c r="T41" s="70">
        <v>45826.625</v>
      </c>
      <c r="U41" s="53">
        <v>93.37</v>
      </c>
      <c r="V41" s="70">
        <v>45824.625</v>
      </c>
      <c r="W41" s="53">
        <v>101.402</v>
      </c>
      <c r="X41" s="118">
        <v>45831.625</v>
      </c>
      <c r="Y41" s="53">
        <v>121.56</v>
      </c>
      <c r="Z41" s="70">
        <v>45898.625</v>
      </c>
      <c r="AA41" s="53">
        <v>99.783000000000001</v>
      </c>
      <c r="AB41" s="163" t="str">
        <f t="shared" si="4"/>
        <v/>
      </c>
      <c r="AC41" s="163" t="str">
        <f t="shared" si="5"/>
        <v/>
      </c>
      <c r="AD41" s="163">
        <v>45905.625</v>
      </c>
      <c r="AH41" s="164">
        <f t="shared" ca="1" si="34"/>
        <v>45904.625</v>
      </c>
      <c r="AI41" s="44">
        <f ca="1">IF(COUNTIF($BU$2:BU1026,AH41)=1,VLOOKUP(AH41,BG:BH,2), IF(COUNTIF($BU$2:BU1026,AH41)=0,$AI$10,""))</f>
        <v>80.819999999999993</v>
      </c>
      <c r="AJ41" s="45">
        <f t="shared" ca="1" si="35"/>
        <v>114978.24735860474</v>
      </c>
      <c r="AK41" s="45">
        <f t="shared" ca="1" si="36"/>
        <v>-111625</v>
      </c>
      <c r="AL41" s="44">
        <f ca="1">IF(COUNTIF($BU$2:BU1026,AH41)=1,VLOOKUP(AH41,BI:BJ,2), IF(COUNTIF($BU$2:BU1026,AH41)=0,$AJ$10,""))</f>
        <v>101.0390625</v>
      </c>
      <c r="AM41" s="45">
        <f t="shared" ca="1" si="37"/>
        <v>204575.89285714284</v>
      </c>
      <c r="AN41" s="46">
        <f t="shared" ca="1" si="38"/>
        <v>-4952.1179780505845</v>
      </c>
      <c r="AO41" s="44">
        <f ca="1">IF(COUNTIF($BU$2:BU1026,AH41)=1,VLOOKUP(AH41,BK:BL,2), IF(COUNTIF($BU$2:BU1026,AH41)=0,$AK$10,""))</f>
        <v>110.45</v>
      </c>
      <c r="AP41" s="45">
        <f t="shared" ca="1" si="39"/>
        <v>397168.33685759339</v>
      </c>
      <c r="AQ41" s="46">
        <f t="shared" ca="1" si="40"/>
        <v>-114814.28571428572</v>
      </c>
      <c r="AR41" s="44">
        <f ca="1">IF(COUNTIF($BU$2:BU1026,AH41)=1,VLOOKUP(AH41,BM:BN,2), IF(COUNTIF($BU$2:BU1026,AH41)=0,$AL$10,""))</f>
        <v>101.0390625</v>
      </c>
      <c r="AS41" s="45">
        <f t="shared" ca="1" si="41"/>
        <v>178348.21428571429</v>
      </c>
      <c r="AT41" s="46">
        <f t="shared" ca="1" si="42"/>
        <v>-4317.2310577876997</v>
      </c>
      <c r="AU41" s="44">
        <f ca="1">IF(COUNTIF($BU$2:BU1026,AH41)=1,VLOOKUP(AH41,BO:BP,2), IF(COUNTIF($BU$2:BU1026,AH41)=0,$AM$10,""))</f>
        <v>103.9375</v>
      </c>
      <c r="AV41" s="45">
        <f t="shared" ca="1" si="43"/>
        <v>115513.39285714286</v>
      </c>
      <c r="AW41" s="46">
        <f t="shared" ca="1" si="44"/>
        <v>1807.562313988099</v>
      </c>
      <c r="AX41" s="44">
        <f ca="1">IF(COUNTIF($BU$2:BU1026,AH41)=1,VLOOKUP(AH41,BQ:BR,2), IF(COUNTIF($BU$2:BU1026,AH41)=0,$AN$10,""))</f>
        <v>96.328125</v>
      </c>
      <c r="AY41" s="45">
        <f t="shared" ca="1" si="45"/>
        <v>116015.625</v>
      </c>
      <c r="AZ41" s="46">
        <f t="shared" ca="1" si="46"/>
        <v>4874.7122395833321</v>
      </c>
      <c r="BA41" s="77">
        <f t="shared" ca="1" si="47"/>
        <v>-66382.303025154382</v>
      </c>
      <c r="BB41" s="176"/>
      <c r="BC41" s="176"/>
      <c r="BD41" s="77">
        <f ca="1">IF(ISERROR(AI41-2),"",$AQ$4*SUM($BB$14:BB41)-$AR$4*SUM($BC$14:BC41))</f>
        <v>48926.430219448084</v>
      </c>
      <c r="BE41" s="77">
        <f t="shared" ca="1" si="48"/>
        <v>-115308.73324460247</v>
      </c>
      <c r="BG41" s="70">
        <v>45821.625</v>
      </c>
      <c r="BH41" s="53">
        <v>79.36</v>
      </c>
      <c r="BI41" s="70">
        <v>45918.625</v>
      </c>
      <c r="BJ41" s="53">
        <v>100.90625</v>
      </c>
      <c r="BK41" s="70">
        <v>45821.625</v>
      </c>
      <c r="BL41" s="53">
        <v>107.79</v>
      </c>
      <c r="BM41" s="70">
        <v>45918.625</v>
      </c>
      <c r="BN41" s="53">
        <v>100.90625</v>
      </c>
      <c r="BO41" s="70">
        <v>45824.625</v>
      </c>
      <c r="BP41" s="53">
        <v>101.390625</v>
      </c>
      <c r="BQ41" s="70">
        <v>45824.625</v>
      </c>
      <c r="BR41" s="53">
        <v>94.671875</v>
      </c>
      <c r="BS41" s="163" t="str">
        <f t="shared" si="6"/>
        <v/>
      </c>
      <c r="BT41" s="163" t="str">
        <f t="shared" si="7"/>
        <v/>
      </c>
      <c r="BU41" s="163">
        <v>45919.625</v>
      </c>
      <c r="BY41" s="164">
        <f t="shared" ca="1" si="49"/>
        <v>45904.625</v>
      </c>
      <c r="BZ41" s="44">
        <f ca="1">IF(COUNTIF($CN$2:CN1026,BY41)=1,VLOOKUP(BY41,CH:CI,2), IF(COUNTIF($CN$2:CN1026,BY41)=0,$BZ$10,""))</f>
        <v>107.4136</v>
      </c>
      <c r="CA41" s="45">
        <f t="shared" ca="1" si="50"/>
        <v>-41125.000000000968</v>
      </c>
      <c r="CB41" s="45">
        <f t="shared" ca="1" si="51"/>
        <v>131944.44444444447</v>
      </c>
      <c r="CC41" s="44">
        <f ca="1">IF(COUNTIF($CN$2:CN1026,BY41)=1,VLOOKUP(BY41,CJ:CK,2), IF(COUNTIF($CN$2:CN1026,BY41)=0,$CA$10,""))</f>
        <v>49.465000000000003</v>
      </c>
      <c r="CD41" s="45">
        <f t="shared" ca="1" si="52"/>
        <v>42131.249999999731</v>
      </c>
      <c r="CE41" s="46">
        <f t="shared" ca="1" si="53"/>
        <v>131944.44444444444</v>
      </c>
      <c r="CF41" s="44">
        <f t="shared" ca="1" si="54"/>
        <v>-83256.250000000669</v>
      </c>
      <c r="CH41" s="122">
        <v>45825.625</v>
      </c>
      <c r="CI41" s="53">
        <v>106.1914</v>
      </c>
      <c r="CJ41" s="122">
        <v>45825.625</v>
      </c>
      <c r="CK41" s="53">
        <v>56.384</v>
      </c>
      <c r="CL41" s="163">
        <f t="shared" si="0"/>
        <v>45825.625</v>
      </c>
      <c r="CM41" s="163" t="str">
        <f t="shared" si="1"/>
        <v/>
      </c>
      <c r="CN41" s="163">
        <v>45919.625</v>
      </c>
      <c r="CR41" s="164">
        <f t="shared" ca="1" si="55"/>
        <v>45904.625</v>
      </c>
      <c r="CS41" s="44">
        <f ca="1">IF(COUNTIF($DG$2:DG1026,CR41)=1,VLOOKUP(CR41,DA:DB,2), IF(COUNTIF($DG$2:DG1026,CR41)=0,$CS$10,""))</f>
        <v>264.74099999999999</v>
      </c>
      <c r="CT41" s="45">
        <f t="shared" ca="1" si="56"/>
        <v>22490.160000000244</v>
      </c>
      <c r="CU41" s="45">
        <f t="shared" ca="1" si="57"/>
        <v>110833.33333333333</v>
      </c>
      <c r="CV41" s="44">
        <f ca="1">IF(COUNTIF($DG$2:DG1026,CR41)=1,VLOOKUP(CR41,DC:DD,2), IF(COUNTIF($DG$2:DG1026,CR41)=0,$CT$10,""))</f>
        <v>54.372999999999998</v>
      </c>
      <c r="CW41" s="45">
        <f t="shared" ca="1" si="58"/>
        <v>-68899.950000000026</v>
      </c>
      <c r="CX41" s="46">
        <f t="shared" ca="1" si="59"/>
        <v>99750</v>
      </c>
      <c r="CY41" s="44">
        <f t="shared" ca="1" si="60"/>
        <v>102473.44333333359</v>
      </c>
      <c r="DA41" s="122">
        <v>45826.625</v>
      </c>
      <c r="DB41" s="53">
        <v>299.76400000000001</v>
      </c>
      <c r="DC41" s="122">
        <v>45826.625</v>
      </c>
      <c r="DD41" s="53">
        <v>58.424999999999997</v>
      </c>
      <c r="DE41" s="163">
        <f t="shared" si="2"/>
        <v>45826.625</v>
      </c>
      <c r="DF41" s="163" t="str">
        <f t="shared" si="3"/>
        <v/>
      </c>
      <c r="DG41" s="163">
        <v>45919.625</v>
      </c>
      <c r="DH41" s="53"/>
      <c r="DI41" s="53"/>
      <c r="DJ41" s="53"/>
      <c r="DK41" s="53"/>
      <c r="DR41" s="127">
        <v>45904.625</v>
      </c>
      <c r="DS41" s="55">
        <f ca="1">VLOOKUP(DR41,A42:R114,18)</f>
        <v>76174.585920097074</v>
      </c>
      <c r="DT41" s="55" t="e">
        <f t="shared" ca="1" si="15"/>
        <v>#N/A</v>
      </c>
      <c r="DU41" s="55" t="e">
        <f t="shared" ca="1" si="16"/>
        <v>#N/A</v>
      </c>
      <c r="DV41" s="55" t="e">
        <f t="shared" ca="1" si="18"/>
        <v>#N/A</v>
      </c>
      <c r="DW41" s="55">
        <f t="shared" ca="1" si="19"/>
        <v>-13075.13521024026</v>
      </c>
      <c r="DX41" s="55" t="e">
        <f t="shared" ca="1" si="19"/>
        <v>#N/A</v>
      </c>
      <c r="DY41" s="55" t="e">
        <f t="shared" ca="1" si="19"/>
        <v>#N/A</v>
      </c>
      <c r="DZ41" s="55" t="e">
        <f t="shared" ca="1" si="19"/>
        <v>#N/A</v>
      </c>
      <c r="EA41" s="55">
        <f t="shared" ca="1" si="17"/>
        <v>-13075.13521024026</v>
      </c>
      <c r="EB41" s="55" t="e">
        <f t="shared" ca="1" si="17"/>
        <v>#N/A</v>
      </c>
      <c r="EC41" s="55" t="e">
        <f t="shared" ca="1" si="17"/>
        <v>#N/A</v>
      </c>
      <c r="ED41" s="55" t="e">
        <f t="shared" ca="1" si="17"/>
        <v>#N/A</v>
      </c>
      <c r="EE41" s="55">
        <f ca="1">SUM(EA$15:EA41)</f>
        <v>67780.257999560679</v>
      </c>
      <c r="EF41" s="55" t="e">
        <f ca="1">SUM(EB$15:EB41)</f>
        <v>#N/A</v>
      </c>
      <c r="EG41" s="55" t="e">
        <f ca="1">SUM(EC$15:EC41)</f>
        <v>#N/A</v>
      </c>
      <c r="EH41" s="55" t="e">
        <f ca="1">SUM(ED$15:ED41)</f>
        <v>#N/A</v>
      </c>
      <c r="EL41" s="124">
        <v>45904.625</v>
      </c>
      <c r="EM41" s="137">
        <f t="shared" ca="1" si="20"/>
        <v>67780.257999560679</v>
      </c>
      <c r="EN41" s="137" t="e">
        <f t="shared" ca="1" si="21"/>
        <v>#N/A</v>
      </c>
      <c r="EO41" s="137" t="e">
        <f t="shared" ca="1" si="22"/>
        <v>#N/A</v>
      </c>
      <c r="EP41" s="137" t="e">
        <f t="shared" ca="1" si="23"/>
        <v>#N/A</v>
      </c>
    </row>
    <row r="42" spans="1:146">
      <c r="A42" s="164">
        <f ca="1">IF(AND(ISBLANK(AD31), A41 = $AD$1),NOW(),IF(ISBLANK(AD31),"",AD31))</f>
        <v>45887.625</v>
      </c>
      <c r="B42" s="71">
        <f ca="1">IF(COUNTIF($AD$2:AD1027,A42)=1,VLOOKUP(A42,T:U,2), IF(COUNTIF($AD$2:AD1027,A42)=0,$B$10,""))</f>
        <v>94.83</v>
      </c>
      <c r="C42" s="31">
        <f t="shared" ca="1" si="24"/>
        <v>207987.2204472817</v>
      </c>
      <c r="D42" s="32">
        <f t="shared" ca="1" si="25"/>
        <v>-101167.5</v>
      </c>
      <c r="E42" s="71">
        <f ca="1">IF(COUNTIF($AD$2:AD1027,A42)=1,VLOOKUP(A42,V:W,2), IF(COUNTIF($AD$2:AD1027,A42)=0,$C$10,""))</f>
        <v>100.953</v>
      </c>
      <c r="F42" s="31">
        <f t="shared" ca="1" si="26"/>
        <v>-48383.999999999447</v>
      </c>
      <c r="G42" s="32">
        <f t="shared" ca="1" si="27"/>
        <v>-36018.390939999997</v>
      </c>
      <c r="H42" s="71">
        <f ca="1">IF(COUNTIF($AD$2:AD1027,A42)=1,VLOOKUP(A42,X:Y,2), IF(COUNTIF($AD$2:AD1027,A42)=0,$D$10,""))</f>
        <v>120.14</v>
      </c>
      <c r="I42" s="31">
        <f t="shared" ca="1" si="28"/>
        <v>-521502.87120590796</v>
      </c>
      <c r="J42" s="32">
        <f t="shared" ca="1" si="29"/>
        <v>-174008.09999999998</v>
      </c>
      <c r="K42" s="71">
        <f ca="1">IF(COUNTIF($AD$2:AD1027,A42)=1,VLOOKUP(A42,Z:AA,2), IF(COUNTIF($AD$2:AD1027,A42)=0,$E$10,""))</f>
        <v>99.388999999999996</v>
      </c>
      <c r="L42" s="31">
        <f t="shared" ca="1" si="30"/>
        <v>-127772.40000000322</v>
      </c>
      <c r="M42" s="32">
        <f t="shared" ca="1" si="31"/>
        <v>-79225.171386666669</v>
      </c>
      <c r="N42" s="77">
        <f t="shared" ca="1" si="32"/>
        <v>679735.51120651921</v>
      </c>
      <c r="O42" s="77"/>
      <c r="P42" s="77"/>
      <c r="Q42" s="77">
        <f ca="1">IF(ISERROR(B42-2),"",$G$5*SUM($O$14:O42)-$H$5*SUM($P$14:P42))</f>
        <v>-576200.5368</v>
      </c>
      <c r="R42" s="77">
        <f t="shared" ca="1" si="33"/>
        <v>103534.97440651921</v>
      </c>
      <c r="S42" s="128"/>
      <c r="T42" s="70">
        <v>45827.625</v>
      </c>
      <c r="U42" s="53">
        <v>93.19</v>
      </c>
      <c r="V42" s="70">
        <v>45825.625</v>
      </c>
      <c r="W42" s="53">
        <v>101.369</v>
      </c>
      <c r="X42" s="118">
        <v>45832.625</v>
      </c>
      <c r="Y42" s="53">
        <v>121.66</v>
      </c>
      <c r="Z42" s="70">
        <v>45901.625</v>
      </c>
      <c r="AA42" s="53">
        <v>99.632000000000005</v>
      </c>
      <c r="AB42" s="163" t="str">
        <f t="shared" si="4"/>
        <v/>
      </c>
      <c r="AC42" s="163" t="str">
        <f t="shared" si="5"/>
        <v/>
      </c>
      <c r="AD42" s="163">
        <v>45908.625</v>
      </c>
      <c r="AH42" s="164">
        <f t="shared" ca="1" si="34"/>
        <v>45905.625</v>
      </c>
      <c r="AI42" s="44">
        <f ca="1">IF(COUNTIF($BU$2:BU1027,AH42)=1,VLOOKUP(AH42,BG:BH,2), IF(COUNTIF($BU$2:BU1027,AH42)=0,$AI$10,""))</f>
        <v>80.87</v>
      </c>
      <c r="AJ42" s="45">
        <f t="shared" ca="1" si="35"/>
        <v>130515.84835301332</v>
      </c>
      <c r="AK42" s="45">
        <f t="shared" ca="1" si="36"/>
        <v>-114562.5</v>
      </c>
      <c r="AL42" s="44">
        <f ca="1">IF(COUNTIF($BU$2:BU1027,AH42)=1,VLOOKUP(AH42,BI:BJ,2), IF(COUNTIF($BU$2:BU1027,AH42)=0,$AJ$10,""))</f>
        <v>101.25</v>
      </c>
      <c r="AM42" s="45">
        <f t="shared" ca="1" si="37"/>
        <v>233956.47321428571</v>
      </c>
      <c r="AN42" s="46">
        <f t="shared" ca="1" si="38"/>
        <v>-5082.4368722098152</v>
      </c>
      <c r="AO42" s="44">
        <f ca="1">IF(COUNTIF($BU$2:BU1027,AH42)=1,VLOOKUP(AH42,BK:BL,2), IF(COUNTIF($BU$2:BU1027,AH42)=0,$AK$10,""))</f>
        <v>111.17</v>
      </c>
      <c r="AP42" s="45">
        <f t="shared" ca="1" si="39"/>
        <v>567383.33836798894</v>
      </c>
      <c r="AQ42" s="46">
        <f t="shared" ca="1" si="40"/>
        <v>-117835.71428571429</v>
      </c>
      <c r="AR42" s="44">
        <f ca="1">IF(COUNTIF($BU$2:BU1027,AH42)=1,VLOOKUP(AH42,BM:BN,2), IF(COUNTIF($BU$2:BU1027,AH42)=0,$AL$10,""))</f>
        <v>101.25</v>
      </c>
      <c r="AS42" s="45">
        <f t="shared" ca="1" si="41"/>
        <v>203962.05357142858</v>
      </c>
      <c r="AT42" s="46">
        <f t="shared" ca="1" si="42"/>
        <v>-4430.8424014136908</v>
      </c>
      <c r="AU42" s="44">
        <f ca="1">IF(COUNTIF($BU$2:BU1027,AH42)=1,VLOOKUP(AH42,BO:BP,2), IF(COUNTIF($BU$2:BU1027,AH42)=0,$AM$10,""))</f>
        <v>104.5</v>
      </c>
      <c r="AV42" s="45">
        <f t="shared" ca="1" si="43"/>
        <v>145647.32142857142</v>
      </c>
      <c r="AW42" s="46">
        <f t="shared" ca="1" si="44"/>
        <v>1855.1297433035688</v>
      </c>
      <c r="AX42" s="44">
        <f ca="1">IF(COUNTIF($BU$2:BU1027,AH42)=1,VLOOKUP(AH42,BQ:BR,2), IF(COUNTIF($BU$2:BU1027,AH42)=0,$AN$10,""))</f>
        <v>97.703125</v>
      </c>
      <c r="AY42" s="45">
        <f t="shared" ca="1" si="45"/>
        <v>219140.625</v>
      </c>
      <c r="AZ42" s="46">
        <f t="shared" ca="1" si="46"/>
        <v>5002.994140625</v>
      </c>
      <c r="BA42" s="77">
        <f t="shared" ca="1" si="47"/>
        <v>-91291.030588822265</v>
      </c>
      <c r="BB42" s="176"/>
      <c r="BC42" s="176"/>
      <c r="BD42" s="77">
        <f ca="1">IF(ISERROR(AI42-2),"",$AQ$4*SUM($BB$14:BB42)-$AR$4*SUM($BC$14:BC42))</f>
        <v>48926.430219448084</v>
      </c>
      <c r="BE42" s="77">
        <f t="shared" ca="1" si="48"/>
        <v>-140217.46080827035</v>
      </c>
      <c r="BG42" s="70">
        <v>45824.625</v>
      </c>
      <c r="BH42" s="53">
        <v>79.52</v>
      </c>
      <c r="BI42" s="70">
        <v>45919.625</v>
      </c>
      <c r="BJ42" s="53">
        <v>100.890625</v>
      </c>
      <c r="BK42" s="70">
        <v>45824.625</v>
      </c>
      <c r="BL42" s="53">
        <v>107.6</v>
      </c>
      <c r="BM42" s="70">
        <v>45919.625</v>
      </c>
      <c r="BN42" s="53">
        <v>100.890625</v>
      </c>
      <c r="BO42" s="70">
        <v>45825.625</v>
      </c>
      <c r="BP42" s="53">
        <v>101.953125</v>
      </c>
      <c r="BQ42" s="70">
        <v>45825.625</v>
      </c>
      <c r="BR42" s="53">
        <v>95.78125</v>
      </c>
      <c r="BS42" s="163" t="str">
        <f t="shared" si="6"/>
        <v/>
      </c>
      <c r="BT42" s="163" t="str">
        <f t="shared" si="7"/>
        <v/>
      </c>
      <c r="BU42" s="163">
        <v>45922.625</v>
      </c>
      <c r="BY42" s="164">
        <f t="shared" ca="1" si="49"/>
        <v>45905.625</v>
      </c>
      <c r="BZ42" s="44">
        <f ca="1">IF(COUNTIF($CN$2:CN1027,BY42)=1,VLOOKUP(BY42,CH:CI,2), IF(COUNTIF($CN$2:CN1027,BY42)=0,$BZ$10,""))</f>
        <v>107.2762</v>
      </c>
      <c r="CA42" s="45">
        <f t="shared" ca="1" si="50"/>
        <v>-75475.000000000844</v>
      </c>
      <c r="CB42" s="45">
        <f t="shared" ca="1" si="51"/>
        <v>135416.66666666669</v>
      </c>
      <c r="CC42" s="44">
        <f ca="1">IF(COUNTIF($CN$2:CN1027,BY42)=1,VLOOKUP(BY42,CJ:CK,2), IF(COUNTIF($CN$2:CN1027,BY42)=0,$CA$10,""))</f>
        <v>50.021000000000001</v>
      </c>
      <c r="CD42" s="45">
        <f t="shared" ca="1" si="52"/>
        <v>10856.24999999988</v>
      </c>
      <c r="CE42" s="46">
        <f t="shared" ca="1" si="53"/>
        <v>135416.66666666669</v>
      </c>
      <c r="CF42" s="44">
        <f t="shared" ca="1" si="54"/>
        <v>-86331.250000000728</v>
      </c>
      <c r="CH42" s="122">
        <v>45826.625</v>
      </c>
      <c r="CI42" s="53">
        <v>106.2077</v>
      </c>
      <c r="CJ42" s="122">
        <v>45826.625</v>
      </c>
      <c r="CK42" s="53">
        <v>56.225000000000001</v>
      </c>
      <c r="CL42" s="163">
        <f t="shared" si="0"/>
        <v>45826.625</v>
      </c>
      <c r="CM42" s="163" t="str">
        <f t="shared" si="1"/>
        <v/>
      </c>
      <c r="CN42" s="163">
        <v>45922.625</v>
      </c>
      <c r="CR42" s="164">
        <f t="shared" ca="1" si="55"/>
        <v>45905.625</v>
      </c>
      <c r="CS42" s="44">
        <f ca="1">IF(COUNTIF($DG$2:DG1027,CR42)=1,VLOOKUP(CR42,DA:DB,2), IF(COUNTIF($DG$2:DG1027,CR42)=0,$CS$10,""))</f>
        <v>263.56599999999997</v>
      </c>
      <c r="CT42" s="45">
        <f t="shared" ca="1" si="56"/>
        <v>33347.160000000345</v>
      </c>
      <c r="CU42" s="45">
        <f t="shared" ca="1" si="57"/>
        <v>113750</v>
      </c>
      <c r="CV42" s="44">
        <f ca="1">IF(COUNTIF($DG$2:DG1027,CR42)=1,VLOOKUP(CR42,DC:DD,2), IF(COUNTIF($DG$2:DG1027,CR42)=0,$CT$10,""))</f>
        <v>54.095999999999997</v>
      </c>
      <c r="CW42" s="45">
        <f t="shared" ca="1" si="58"/>
        <v>-56858.759999999987</v>
      </c>
      <c r="CX42" s="46">
        <f t="shared" ca="1" si="59"/>
        <v>102375</v>
      </c>
      <c r="CY42" s="44">
        <f t="shared" ca="1" si="60"/>
        <v>101580.92000000033</v>
      </c>
      <c r="DA42" s="122">
        <v>45827.625</v>
      </c>
      <c r="DB42" s="53">
        <v>309.26900000000001</v>
      </c>
      <c r="DC42" s="122">
        <v>45827.625</v>
      </c>
      <c r="DD42" s="53">
        <v>60.579000000000001</v>
      </c>
      <c r="DE42" s="163">
        <f t="shared" si="2"/>
        <v>45827.625</v>
      </c>
      <c r="DF42" s="163" t="str">
        <f t="shared" si="3"/>
        <v/>
      </c>
      <c r="DG42" s="163">
        <v>45922.625</v>
      </c>
      <c r="DH42" s="53"/>
      <c r="DI42" s="53"/>
      <c r="DJ42" s="53"/>
      <c r="DK42" s="53"/>
      <c r="DR42" s="127">
        <v>45905.625</v>
      </c>
      <c r="DS42" s="55">
        <f ca="1">VLOOKUP(DR42,A43:R115,18)</f>
        <v>62415.506412564195</v>
      </c>
      <c r="DT42" s="55" t="e">
        <f t="shared" ca="1" si="15"/>
        <v>#N/A</v>
      </c>
      <c r="DU42" s="55" t="e">
        <f t="shared" ca="1" si="16"/>
        <v>#N/A</v>
      </c>
      <c r="DV42" s="55" t="e">
        <f t="shared" ca="1" si="18"/>
        <v>#N/A</v>
      </c>
      <c r="DW42" s="55">
        <f t="shared" ca="1" si="19"/>
        <v>-13759.079507532879</v>
      </c>
      <c r="DX42" s="55" t="e">
        <f t="shared" ca="1" si="19"/>
        <v>#N/A</v>
      </c>
      <c r="DY42" s="55" t="e">
        <f t="shared" ca="1" si="19"/>
        <v>#N/A</v>
      </c>
      <c r="DZ42" s="55" t="e">
        <f t="shared" ca="1" si="19"/>
        <v>#N/A</v>
      </c>
      <c r="EA42" s="55">
        <f t="shared" ca="1" si="17"/>
        <v>-13759.079507532879</v>
      </c>
      <c r="EB42" s="55" t="e">
        <f t="shared" ca="1" si="17"/>
        <v>#N/A</v>
      </c>
      <c r="EC42" s="55" t="e">
        <f t="shared" ca="1" si="17"/>
        <v>#N/A</v>
      </c>
      <c r="ED42" s="55" t="e">
        <f t="shared" ca="1" si="17"/>
        <v>#N/A</v>
      </c>
      <c r="EE42" s="55">
        <f ca="1">SUM(EA$15:EA42)</f>
        <v>54021.178492027801</v>
      </c>
      <c r="EF42" s="55" t="e">
        <f ca="1">SUM(EB$15:EB42)</f>
        <v>#N/A</v>
      </c>
      <c r="EG42" s="55" t="e">
        <f ca="1">SUM(EC$15:EC42)</f>
        <v>#N/A</v>
      </c>
      <c r="EH42" s="55" t="e">
        <f ca="1">SUM(ED$15:ED42)</f>
        <v>#N/A</v>
      </c>
      <c r="EL42" s="124">
        <v>45905.625</v>
      </c>
      <c r="EM42" s="137">
        <f t="shared" ca="1" si="20"/>
        <v>54021.178492027801</v>
      </c>
      <c r="EN42" s="137" t="e">
        <f t="shared" ca="1" si="21"/>
        <v>#N/A</v>
      </c>
      <c r="EO42" s="137" t="e">
        <f t="shared" ca="1" si="22"/>
        <v>#N/A</v>
      </c>
      <c r="EP42" s="137" t="e">
        <f t="shared" ca="1" si="23"/>
        <v>#N/A</v>
      </c>
    </row>
    <row r="43" spans="1:146">
      <c r="A43" s="164">
        <f ca="1">IF(AND(ISBLANK(AD32), A42 = $AD$1),NOW(),IF(ISBLANK(AD32),"",AD32))</f>
        <v>45888.625</v>
      </c>
      <c r="B43" s="71">
        <f ca="1">IF(COUNTIF($AD$2:AD1028,A43)=1,VLOOKUP(A43,T:U,2), IF(COUNTIF($AD$2:AD1028,A43)=0,$B$10,""))</f>
        <v>94.8</v>
      </c>
      <c r="C43" s="31">
        <f t="shared" ca="1" si="24"/>
        <v>201277.95527156579</v>
      </c>
      <c r="D43" s="32">
        <f t="shared" ca="1" si="25"/>
        <v>-103635</v>
      </c>
      <c r="E43" s="71">
        <f ca="1">IF(COUNTIF($AD$2:AD1028,A43)=1,VLOOKUP(A43,V:W,2), IF(COUNTIF($AD$2:AD1028,A43)=0,$C$10,""))</f>
        <v>100.99</v>
      </c>
      <c r="F43" s="31">
        <f t="shared" ca="1" si="26"/>
        <v>-42168.0000000008</v>
      </c>
      <c r="G43" s="32">
        <f t="shared" ca="1" si="27"/>
        <v>-36896.888279999999</v>
      </c>
      <c r="H43" s="71">
        <f ca="1">IF(COUNTIF($AD$2:AD1028,A43)=1,VLOOKUP(A43,X:Y,2), IF(COUNTIF($AD$2:AD1028,A43)=0,$D$10,""))</f>
        <v>120.27</v>
      </c>
      <c r="I43" s="31">
        <f t="shared" ca="1" si="28"/>
        <v>-482982.77276456362</v>
      </c>
      <c r="J43" s="32">
        <f t="shared" ca="1" si="29"/>
        <v>-178252.2</v>
      </c>
      <c r="K43" s="71">
        <f ca="1">IF(COUNTIF($AD$2:AD1028,A43)=1,VLOOKUP(A43,Z:AA,2), IF(COUNTIF($AD$2:AD1028,A43)=0,$E$10,""))</f>
        <v>99.484999999999999</v>
      </c>
      <c r="L43" s="31">
        <f t="shared" ca="1" si="30"/>
        <v>-94710.00000000195</v>
      </c>
      <c r="M43" s="32">
        <f t="shared" ca="1" si="31"/>
        <v>-81157.492639999982</v>
      </c>
      <c r="N43" s="77">
        <f t="shared" ca="1" si="32"/>
        <v>662075.32367612817</v>
      </c>
      <c r="O43" s="77"/>
      <c r="P43" s="77"/>
      <c r="Q43" s="77">
        <f ca="1">IF(ISERROR(B43-2),"",$G$5*SUM($O$14:O43)-$H$5*SUM($P$14:P43))</f>
        <v>-576200.5368</v>
      </c>
      <c r="R43" s="77">
        <f t="shared" ca="1" si="33"/>
        <v>85874.786876128172</v>
      </c>
      <c r="S43" s="128"/>
      <c r="T43" s="70">
        <v>45828.625</v>
      </c>
      <c r="U43" s="53">
        <v>93.4</v>
      </c>
      <c r="V43" s="70">
        <v>45826.625</v>
      </c>
      <c r="W43" s="53">
        <v>101.449</v>
      </c>
      <c r="X43" s="118">
        <v>45833.625</v>
      </c>
      <c r="Y43" s="53">
        <v>121.62</v>
      </c>
      <c r="Z43" s="70">
        <v>45902.625</v>
      </c>
      <c r="AA43" s="53">
        <v>99.481999999999999</v>
      </c>
      <c r="AB43" s="163" t="str">
        <f t="shared" si="4"/>
        <v/>
      </c>
      <c r="AC43" s="163" t="str">
        <f t="shared" si="5"/>
        <v/>
      </c>
      <c r="AD43" s="163">
        <v>45909.625</v>
      </c>
      <c r="AH43" s="164">
        <f t="shared" ca="1" si="34"/>
        <v>45908.625</v>
      </c>
      <c r="AI43" s="44">
        <f ca="1">IF(COUNTIF($BU$2:BU1028,AH43)=1,VLOOKUP(AH43,BG:BH,2), IF(COUNTIF($BU$2:BU1028,AH43)=0,$AI$10,""))</f>
        <v>80.87</v>
      </c>
      <c r="AJ43" s="45">
        <f t="shared" ca="1" si="35"/>
        <v>130515.84835301332</v>
      </c>
      <c r="AK43" s="45">
        <f t="shared" ca="1" si="36"/>
        <v>-123374.99999999999</v>
      </c>
      <c r="AL43" s="44">
        <f ca="1">IF(COUNTIF($BU$2:BU1028,AH43)=1,VLOOKUP(AH43,BI:BJ,2), IF(COUNTIF($BU$2:BU1028,AH43)=0,$AJ$10,""))</f>
        <v>101.3828125</v>
      </c>
      <c r="AM43" s="45">
        <f t="shared" ca="1" si="37"/>
        <v>252455.35714285713</v>
      </c>
      <c r="AN43" s="46">
        <f t="shared" ca="1" si="38"/>
        <v>-5473.3935546875</v>
      </c>
      <c r="AO43" s="44">
        <f ca="1">IF(COUNTIF($BU$2:BU1028,AH43)=1,VLOOKUP(AH43,BK:BL,2), IF(COUNTIF($BU$2:BU1028,AH43)=0,$AK$10,""))</f>
        <v>111.56</v>
      </c>
      <c r="AP43" s="45">
        <f t="shared" ca="1" si="39"/>
        <v>659583.13085278275</v>
      </c>
      <c r="AQ43" s="46">
        <f t="shared" ca="1" si="40"/>
        <v>-126900.00000000001</v>
      </c>
      <c r="AR43" s="44">
        <f ca="1">IF(COUNTIF($BU$2:BU1028,AH43)=1,VLOOKUP(AH43,BM:BN,2), IF(COUNTIF($BU$2:BU1028,AH43)=0,$AL$10,""))</f>
        <v>101.3828125</v>
      </c>
      <c r="AS43" s="45">
        <f t="shared" ca="1" si="41"/>
        <v>220089.28571428571</v>
      </c>
      <c r="AT43" s="46">
        <f t="shared" ca="1" si="42"/>
        <v>-4771.6764322916642</v>
      </c>
      <c r="AU43" s="44">
        <f ca="1">IF(COUNTIF($BU$2:BU1028,AH43)=1,VLOOKUP(AH43,BO:BP,2), IF(COUNTIF($BU$2:BU1028,AH43)=0,$AM$10,""))</f>
        <v>104.828125</v>
      </c>
      <c r="AV43" s="45">
        <f t="shared" ca="1" si="43"/>
        <v>163225.44642857142</v>
      </c>
      <c r="AW43" s="46">
        <f t="shared" ca="1" si="44"/>
        <v>1997.83203125</v>
      </c>
      <c r="AX43" s="44">
        <f ca="1">IF(COUNTIF($BU$2:BU1028,AH43)=1,VLOOKUP(AH43,BQ:BR,2), IF(COUNTIF($BU$2:BU1028,AH43)=0,$AN$10,""))</f>
        <v>98.953125</v>
      </c>
      <c r="AY43" s="45">
        <f t="shared" ca="1" si="45"/>
        <v>312890.625</v>
      </c>
      <c r="AZ43" s="46">
        <f t="shared" ca="1" si="46"/>
        <v>5387.83984375</v>
      </c>
      <c r="BA43" s="77">
        <f t="shared" ca="1" si="47"/>
        <v>-73704.893502373539</v>
      </c>
      <c r="BB43" s="176"/>
      <c r="BC43" s="176"/>
      <c r="BD43" s="77">
        <f ca="1">IF(ISERROR(AI43-2),"",$AQ$4*SUM($BB$14:BB43)-$AR$4*SUM($BC$14:BC43))</f>
        <v>48926.430219448084</v>
      </c>
      <c r="BE43" s="77">
        <f t="shared" ca="1" si="48"/>
        <v>-122631.32372182162</v>
      </c>
      <c r="BG43" s="70">
        <v>45825.625</v>
      </c>
      <c r="BH43" s="53">
        <v>79.430000000000007</v>
      </c>
      <c r="BI43" s="70">
        <v>45922.625</v>
      </c>
      <c r="BJ43" s="53">
        <v>100.7734375</v>
      </c>
      <c r="BK43" s="70">
        <v>45825.625</v>
      </c>
      <c r="BL43" s="53">
        <v>107.97</v>
      </c>
      <c r="BM43" s="70">
        <v>45922.625</v>
      </c>
      <c r="BN43" s="53">
        <v>100.7734375</v>
      </c>
      <c r="BO43" s="70">
        <v>45826.625</v>
      </c>
      <c r="BP43" s="53">
        <v>102</v>
      </c>
      <c r="BQ43" s="70">
        <v>45826.625</v>
      </c>
      <c r="BR43" s="53">
        <v>95.921875</v>
      </c>
      <c r="BS43" s="163" t="str">
        <f t="shared" si="6"/>
        <v/>
      </c>
      <c r="BT43" s="163" t="str">
        <f t="shared" si="7"/>
        <v/>
      </c>
      <c r="BU43" s="163">
        <v>45923.625</v>
      </c>
      <c r="BY43" s="164">
        <f t="shared" ca="1" si="49"/>
        <v>45908.625</v>
      </c>
      <c r="BZ43" s="44">
        <f ca="1">IF(COUNTIF($CN$2:CN1028,BY43)=1,VLOOKUP(BY43,CH:CI,2), IF(COUNTIF($CN$2:CN1028,BY43)=0,$BZ$10,""))</f>
        <v>107.2625</v>
      </c>
      <c r="CA43" s="45">
        <f t="shared" ca="1" si="50"/>
        <v>-78900.000000000859</v>
      </c>
      <c r="CB43" s="45">
        <f t="shared" ca="1" si="51"/>
        <v>145833.33333333334</v>
      </c>
      <c r="CC43" s="44">
        <f ca="1">IF(COUNTIF($CN$2:CN1028,BY43)=1,VLOOKUP(BY43,CJ:CK,2), IF(COUNTIF($CN$2:CN1028,BY43)=0,$CA$10,""))</f>
        <v>49.890999999999998</v>
      </c>
      <c r="CD43" s="45">
        <f t="shared" ca="1" si="52"/>
        <v>18168.750000000022</v>
      </c>
      <c r="CE43" s="46">
        <f t="shared" ca="1" si="53"/>
        <v>145833.33333333334</v>
      </c>
      <c r="CF43" s="44">
        <f t="shared" ca="1" si="54"/>
        <v>-97068.750000000873</v>
      </c>
      <c r="CH43" s="122">
        <v>45828.625</v>
      </c>
      <c r="CI43" s="53">
        <v>106.2469</v>
      </c>
      <c r="CJ43" s="122">
        <v>45828.625</v>
      </c>
      <c r="CK43" s="53">
        <v>56.116999999999997</v>
      </c>
      <c r="CL43" s="163">
        <f t="shared" si="0"/>
        <v>45828.625</v>
      </c>
      <c r="CM43" s="163" t="str">
        <f t="shared" si="1"/>
        <v/>
      </c>
      <c r="CN43" s="163">
        <v>45923.625</v>
      </c>
      <c r="CR43" s="164">
        <f t="shared" ca="1" si="55"/>
        <v>45908.625</v>
      </c>
      <c r="CS43" s="44">
        <f ca="1">IF(COUNTIF($DG$2:DG1028,CR43)=1,VLOOKUP(CR43,DA:DB,2), IF(COUNTIF($DG$2:DG1028,CR43)=0,$CS$10,""))</f>
        <v>261.50299999999999</v>
      </c>
      <c r="CT43" s="45">
        <f t="shared" ca="1" si="56"/>
        <v>52409.280000000239</v>
      </c>
      <c r="CU43" s="45">
        <f t="shared" ca="1" si="57"/>
        <v>122500</v>
      </c>
      <c r="CV43" s="44">
        <f ca="1">IF(COUNTIF($DG$2:DG1028,CR43)=1,VLOOKUP(CR43,DC:DD,2), IF(COUNTIF($DG$2:DG1028,CR43)=0,$CT$10,""))</f>
        <v>53.42</v>
      </c>
      <c r="CW43" s="45">
        <f t="shared" ca="1" si="58"/>
        <v>-27473.040000000216</v>
      </c>
      <c r="CX43" s="46">
        <f t="shared" ca="1" si="59"/>
        <v>110250</v>
      </c>
      <c r="CY43" s="44">
        <f t="shared" ca="1" si="60"/>
        <v>92132.320000000444</v>
      </c>
      <c r="DA43" s="122">
        <v>45828.625</v>
      </c>
      <c r="DB43" s="53">
        <v>304.85700000000003</v>
      </c>
      <c r="DC43" s="122">
        <v>45828.625</v>
      </c>
      <c r="DD43" s="53">
        <v>59.311</v>
      </c>
      <c r="DE43" s="163">
        <f t="shared" si="2"/>
        <v>45828.625</v>
      </c>
      <c r="DF43" s="163" t="str">
        <f t="shared" si="3"/>
        <v/>
      </c>
      <c r="DG43" s="163">
        <v>45923.625</v>
      </c>
      <c r="DH43" s="53"/>
      <c r="DI43" s="53"/>
      <c r="DJ43" s="53"/>
      <c r="DK43" s="53"/>
      <c r="DR43" s="127">
        <v>45908.625</v>
      </c>
      <c r="DS43" s="55">
        <f ca="1">VLOOKUP(DR43,A44:R116,18)</f>
        <v>55098.211442927597</v>
      </c>
      <c r="DT43" s="55" t="e">
        <f t="shared" ca="1" si="15"/>
        <v>#N/A</v>
      </c>
      <c r="DU43" s="55" t="e">
        <f t="shared" ca="1" si="16"/>
        <v>#N/A</v>
      </c>
      <c r="DV43" s="55" t="e">
        <f t="shared" ca="1" si="18"/>
        <v>#N/A</v>
      </c>
      <c r="DW43" s="55">
        <f t="shared" ca="1" si="19"/>
        <v>-7317.2949696365977</v>
      </c>
      <c r="DX43" s="55" t="e">
        <f t="shared" ca="1" si="19"/>
        <v>#N/A</v>
      </c>
      <c r="DY43" s="55" t="e">
        <f t="shared" ca="1" si="19"/>
        <v>#N/A</v>
      </c>
      <c r="DZ43" s="55" t="e">
        <f t="shared" ca="1" si="19"/>
        <v>#N/A</v>
      </c>
      <c r="EA43" s="55">
        <f t="shared" ca="1" si="17"/>
        <v>-7317.2949696365977</v>
      </c>
      <c r="EB43" s="55" t="e">
        <f t="shared" ca="1" si="17"/>
        <v>#N/A</v>
      </c>
      <c r="EC43" s="55" t="e">
        <f t="shared" ca="1" si="17"/>
        <v>#N/A</v>
      </c>
      <c r="ED43" s="55" t="e">
        <f t="shared" ca="1" si="17"/>
        <v>#N/A</v>
      </c>
      <c r="EE43" s="55">
        <f ca="1">SUM(EA$15:EA43)</f>
        <v>46703.883522391203</v>
      </c>
      <c r="EF43" s="55" t="e">
        <f ca="1">SUM(EB$15:EB43)</f>
        <v>#N/A</v>
      </c>
      <c r="EG43" s="55" t="e">
        <f ca="1">SUM(EC$15:EC43)</f>
        <v>#N/A</v>
      </c>
      <c r="EH43" s="55" t="e">
        <f ca="1">SUM(ED$15:ED43)</f>
        <v>#N/A</v>
      </c>
      <c r="EL43" s="124">
        <v>45908.625</v>
      </c>
      <c r="EM43" s="137">
        <f t="shared" ca="1" si="20"/>
        <v>46703.883522391203</v>
      </c>
      <c r="EN43" s="137" t="e">
        <f t="shared" ca="1" si="21"/>
        <v>#N/A</v>
      </c>
      <c r="EO43" s="137" t="e">
        <f t="shared" ca="1" si="22"/>
        <v>#N/A</v>
      </c>
      <c r="EP43" s="137" t="e">
        <f t="shared" ca="1" si="23"/>
        <v>#N/A</v>
      </c>
    </row>
    <row r="44" spans="1:146">
      <c r="A44" s="164">
        <f ca="1">IF(AND(ISBLANK(AD33), A43 = $AD$1),NOW(),IF(ISBLANK(AD33),"",AD33))</f>
        <v>45889.625</v>
      </c>
      <c r="B44" s="71">
        <f ca="1">IF(COUNTIF($AD$2:AD1029,A44)=1,VLOOKUP(A44,T:U,2), IF(COUNTIF($AD$2:AD1029,A44)=0,$B$10,""))</f>
        <v>94.64</v>
      </c>
      <c r="C44" s="31">
        <f t="shared" ca="1" si="24"/>
        <v>165495.20766773206</v>
      </c>
      <c r="D44" s="32">
        <f t="shared" ca="1" si="25"/>
        <v>-106102.5</v>
      </c>
      <c r="E44" s="71">
        <f ca="1">IF(COUNTIF($AD$2:AD1029,A44)=1,VLOOKUP(A44,V:W,2), IF(COUNTIF($AD$2:AD1029,A44)=0,$C$10,""))</f>
        <v>101.083</v>
      </c>
      <c r="F44" s="31">
        <f t="shared" ca="1" si="26"/>
        <v>-26544.000000000211</v>
      </c>
      <c r="G44" s="32">
        <f t="shared" ca="1" si="27"/>
        <v>-37775.385620000015</v>
      </c>
      <c r="H44" s="71">
        <f ca="1">IF(COUNTIF($AD$2:AD1029,A44)=1,VLOOKUP(A44,X:Y,2), IF(COUNTIF($AD$2:AD1029,A44)=0,$D$10,""))</f>
        <v>120.39</v>
      </c>
      <c r="I44" s="31">
        <f t="shared" ca="1" si="28"/>
        <v>-447425.75881870673</v>
      </c>
      <c r="J44" s="32">
        <f t="shared" ca="1" si="29"/>
        <v>-182496.3</v>
      </c>
      <c r="K44" s="71">
        <f ca="1">IF(COUNTIF($AD$2:AD1029,A44)=1,VLOOKUP(A44,Z:AA,2), IF(COUNTIF($AD$2:AD1029,A44)=0,$E$10,""))</f>
        <v>99.653999999999996</v>
      </c>
      <c r="L44" s="31">
        <f t="shared" ca="1" si="30"/>
        <v>-36506.400000003014</v>
      </c>
      <c r="M44" s="32">
        <f t="shared" ca="1" si="31"/>
        <v>-83089.813893333296</v>
      </c>
      <c r="N44" s="77">
        <f t="shared" ca="1" si="32"/>
        <v>634037.93821310264</v>
      </c>
      <c r="O44" s="77"/>
      <c r="P44" s="77"/>
      <c r="Q44" s="77">
        <f ca="1">IF(ISERROR(B44-2),"",$G$5*SUM($O$14:O44)-$H$5*SUM($P$14:P44))</f>
        <v>-576200.5368</v>
      </c>
      <c r="R44" s="77">
        <f t="shared" ca="1" si="33"/>
        <v>57837.401413102634</v>
      </c>
      <c r="S44" s="128"/>
      <c r="T44" s="70">
        <v>45831.625</v>
      </c>
      <c r="U44" s="53">
        <v>93.3</v>
      </c>
      <c r="V44" s="70">
        <v>45827.625</v>
      </c>
      <c r="W44" s="53">
        <v>101.432</v>
      </c>
      <c r="X44" s="118">
        <v>45834.625</v>
      </c>
      <c r="Y44" s="53">
        <v>121.66</v>
      </c>
      <c r="Z44" s="70">
        <v>45903.625</v>
      </c>
      <c r="AA44" s="53">
        <v>99.596000000000004</v>
      </c>
      <c r="AB44" s="163" t="str">
        <f t="shared" si="4"/>
        <v/>
      </c>
      <c r="AC44" s="163" t="str">
        <f t="shared" si="5"/>
        <v/>
      </c>
      <c r="AD44" s="163">
        <v>45910.625</v>
      </c>
      <c r="AH44" s="164">
        <f t="shared" ca="1" si="34"/>
        <v>45909.625</v>
      </c>
      <c r="AI44" s="44">
        <f ca="1">IF(COUNTIF($BU$2:BU1029,AH44)=1,VLOOKUP(AH44,BG:BH,2), IF(COUNTIF($BU$2:BU1029,AH44)=0,$AI$10,""))</f>
        <v>80.78</v>
      </c>
      <c r="AJ44" s="45">
        <f t="shared" ca="1" si="35"/>
        <v>102548.1665630823</v>
      </c>
      <c r="AK44" s="45">
        <f t="shared" ca="1" si="36"/>
        <v>-126312.50000000001</v>
      </c>
      <c r="AL44" s="44">
        <f ca="1">IF(COUNTIF($BU$2:BU1029,AH44)=1,VLOOKUP(AH44,BI:BJ,2), IF(COUNTIF($BU$2:BU1029,AH44)=0,$AJ$10,""))</f>
        <v>101.203125</v>
      </c>
      <c r="AM44" s="45">
        <f t="shared" ca="1" si="37"/>
        <v>227427.45535714284</v>
      </c>
      <c r="AN44" s="46">
        <f t="shared" ca="1" si="38"/>
        <v>-5603.7124488467089</v>
      </c>
      <c r="AO44" s="44">
        <f ca="1">IF(COUNTIF($BU$2:BU1029,AH44)=1,VLOOKUP(AH44,BK:BL,2), IF(COUNTIF($BU$2:BU1029,AH44)=0,$AK$10,""))</f>
        <v>111.36</v>
      </c>
      <c r="AP44" s="45">
        <f t="shared" ca="1" si="39"/>
        <v>612301.18598878465</v>
      </c>
      <c r="AQ44" s="46">
        <f t="shared" ca="1" si="40"/>
        <v>-129921.42857142858</v>
      </c>
      <c r="AR44" s="44">
        <f ca="1">IF(COUNTIF($BU$2:BU1029,AH44)=1,VLOOKUP(AH44,BM:BN,2), IF(COUNTIF($BU$2:BU1029,AH44)=0,$AL$10,""))</f>
        <v>101.203125</v>
      </c>
      <c r="AS44" s="45">
        <f t="shared" ca="1" si="41"/>
        <v>198270.08928571429</v>
      </c>
      <c r="AT44" s="46">
        <f t="shared" ca="1" si="42"/>
        <v>-4885.2877759176554</v>
      </c>
      <c r="AU44" s="44">
        <f ca="1">IF(COUNTIF($BU$2:BU1029,AH44)=1,VLOOKUP(AH44,BO:BP,2), IF(COUNTIF($BU$2:BU1029,AH44)=0,$AM$10,""))</f>
        <v>104.5625</v>
      </c>
      <c r="AV44" s="45">
        <f t="shared" ca="1" si="43"/>
        <v>148995.53571428571</v>
      </c>
      <c r="AW44" s="46">
        <f t="shared" ca="1" si="44"/>
        <v>2045.3994605654771</v>
      </c>
      <c r="AX44" s="44">
        <f ca="1">IF(COUNTIF($BU$2:BU1029,AH44)=1,VLOOKUP(AH44,BQ:BR,2), IF(COUNTIF($BU$2:BU1029,AH44)=0,$AN$10,""))</f>
        <v>98.421875</v>
      </c>
      <c r="AY44" s="45">
        <f t="shared" ca="1" si="45"/>
        <v>273046.875</v>
      </c>
      <c r="AZ44" s="46">
        <f t="shared" ca="1" si="46"/>
        <v>5516.1217447916715</v>
      </c>
      <c r="BA44" s="77">
        <f t="shared" ca="1" si="47"/>
        <v>-104979.10033313035</v>
      </c>
      <c r="BB44" s="176"/>
      <c r="BC44" s="176"/>
      <c r="BD44" s="77">
        <f ca="1">IF(ISERROR(AI44-2),"",$AQ$4*SUM($BB$14:BB44)-$AR$4*SUM($BC$14:BC44))</f>
        <v>48926.430219448084</v>
      </c>
      <c r="BE44" s="77">
        <f t="shared" ca="1" si="48"/>
        <v>-153905.53055257845</v>
      </c>
      <c r="BG44" s="70">
        <v>45826.625</v>
      </c>
      <c r="BH44" s="53">
        <v>79.55</v>
      </c>
      <c r="BI44" s="70">
        <v>45923.625</v>
      </c>
      <c r="BJ44" s="53">
        <v>100.9140625</v>
      </c>
      <c r="BK44" s="70">
        <v>45826.625</v>
      </c>
      <c r="BL44" s="53">
        <v>108.05</v>
      </c>
      <c r="BM44" s="70">
        <v>45923.625</v>
      </c>
      <c r="BN44" s="53">
        <v>100.9140625</v>
      </c>
      <c r="BO44" s="70">
        <v>45827.625</v>
      </c>
      <c r="BP44" s="53">
        <v>101.921875</v>
      </c>
      <c r="BQ44" s="70">
        <v>45827.625</v>
      </c>
      <c r="BR44" s="53">
        <v>95.765625</v>
      </c>
      <c r="BS44" s="163" t="str">
        <f t="shared" si="6"/>
        <v/>
      </c>
      <c r="BT44" s="163" t="str">
        <f t="shared" si="7"/>
        <v/>
      </c>
      <c r="BU44" s="163">
        <v>45924.625</v>
      </c>
      <c r="BY44" s="164">
        <f t="shared" ca="1" si="49"/>
        <v>45909.625</v>
      </c>
      <c r="BZ44" s="44">
        <f ca="1">IF(COUNTIF($CN$2:CN1029,BY44)=1,VLOOKUP(BY44,CH:CI,2), IF(COUNTIF($CN$2:CN1029,BY44)=0,$BZ$10,""))</f>
        <v>107.24930000000001</v>
      </c>
      <c r="CA44" s="45">
        <f t="shared" ca="1" si="50"/>
        <v>-82200.000000000276</v>
      </c>
      <c r="CB44" s="45">
        <f t="shared" ca="1" si="51"/>
        <v>149305.55555555559</v>
      </c>
      <c r="CC44" s="44">
        <f ca="1">IF(COUNTIF($CN$2:CN1029,BY44)=1,VLOOKUP(BY44,CJ:CK,2), IF(COUNTIF($CN$2:CN1029,BY44)=0,$CA$10,""))</f>
        <v>49.667000000000002</v>
      </c>
      <c r="CD44" s="45">
        <f t="shared" ca="1" si="52"/>
        <v>30768.749999999836</v>
      </c>
      <c r="CE44" s="46">
        <f t="shared" ca="1" si="53"/>
        <v>149305.55555555556</v>
      </c>
      <c r="CF44" s="44">
        <f t="shared" ca="1" si="54"/>
        <v>-112968.75000000009</v>
      </c>
      <c r="CH44" s="122">
        <v>45831.625</v>
      </c>
      <c r="CI44" s="53">
        <v>106.4867</v>
      </c>
      <c r="CJ44" s="122">
        <v>45831.625</v>
      </c>
      <c r="CK44" s="53">
        <v>54.783000000000001</v>
      </c>
      <c r="CL44" s="163">
        <f t="shared" si="0"/>
        <v>45831.625</v>
      </c>
      <c r="CM44" s="163" t="str">
        <f t="shared" si="1"/>
        <v/>
      </c>
      <c r="CN44" s="163">
        <v>45924.625</v>
      </c>
      <c r="CR44" s="164">
        <f t="shared" ca="1" si="55"/>
        <v>45909.625</v>
      </c>
      <c r="CS44" s="44">
        <f ca="1">IF(COUNTIF($DG$2:DG1029,CR44)=1,VLOOKUP(CR44,DA:DB,2), IF(COUNTIF($DG$2:DG1029,CR44)=0,$CS$10,""))</f>
        <v>261.88799999999998</v>
      </c>
      <c r="CT44" s="45">
        <f t="shared" ca="1" si="56"/>
        <v>48851.880000000325</v>
      </c>
      <c r="CU44" s="45">
        <f t="shared" ca="1" si="57"/>
        <v>125416.66666666669</v>
      </c>
      <c r="CV44" s="44">
        <f ca="1">IF(COUNTIF($DG$2:DG1029,CR44)=1,VLOOKUP(CR44,DC:DD,2), IF(COUNTIF($DG$2:DG1029,CR44)=0,$CT$10,""))</f>
        <v>53.2</v>
      </c>
      <c r="CW44" s="45">
        <f t="shared" ca="1" si="58"/>
        <v>-17909.640000000265</v>
      </c>
      <c r="CX44" s="46">
        <f t="shared" ca="1" si="59"/>
        <v>112875</v>
      </c>
      <c r="CY44" s="44">
        <f t="shared" ca="1" si="60"/>
        <v>79303.186666667287</v>
      </c>
      <c r="DA44" s="122">
        <v>45831.625</v>
      </c>
      <c r="DB44" s="53">
        <v>305.47399999999999</v>
      </c>
      <c r="DC44" s="122">
        <v>45831.625</v>
      </c>
      <c r="DD44" s="53">
        <v>59.47</v>
      </c>
      <c r="DE44" s="163">
        <f t="shared" si="2"/>
        <v>45831.625</v>
      </c>
      <c r="DF44" s="163" t="str">
        <f t="shared" si="3"/>
        <v/>
      </c>
      <c r="DG44" s="163">
        <v>45924.625</v>
      </c>
      <c r="DH44" s="53"/>
      <c r="DI44" s="53"/>
      <c r="DJ44" s="53"/>
      <c r="DK44" s="53"/>
      <c r="DR44" s="127">
        <v>45909.625</v>
      </c>
      <c r="DS44" s="55">
        <f ca="1">VLOOKUP(DR44,A45:R117,18)</f>
        <v>36386.224515858805</v>
      </c>
      <c r="DT44" s="55" t="e">
        <f t="shared" ca="1" si="15"/>
        <v>#N/A</v>
      </c>
      <c r="DU44" s="55" t="e">
        <f t="shared" ca="1" si="16"/>
        <v>#N/A</v>
      </c>
      <c r="DV44" s="55" t="e">
        <f t="shared" ca="1" si="18"/>
        <v>#N/A</v>
      </c>
      <c r="DW44" s="55">
        <f t="shared" ca="1" si="19"/>
        <v>-18711.986927068792</v>
      </c>
      <c r="DX44" s="55" t="e">
        <f t="shared" ca="1" si="19"/>
        <v>#N/A</v>
      </c>
      <c r="DY44" s="55" t="e">
        <f t="shared" ca="1" si="19"/>
        <v>#N/A</v>
      </c>
      <c r="DZ44" s="55" t="e">
        <f t="shared" ca="1" si="19"/>
        <v>#N/A</v>
      </c>
      <c r="EA44" s="55">
        <f t="shared" ca="1" si="17"/>
        <v>-18711.986927068792</v>
      </c>
      <c r="EB44" s="55" t="e">
        <f t="shared" ca="1" si="17"/>
        <v>#N/A</v>
      </c>
      <c r="EC44" s="55" t="e">
        <f t="shared" ca="1" si="17"/>
        <v>#N/A</v>
      </c>
      <c r="ED44" s="55" t="e">
        <f t="shared" ca="1" si="17"/>
        <v>#N/A</v>
      </c>
      <c r="EE44" s="55">
        <f ca="1">SUM(EA$15:EA44)</f>
        <v>27991.896595322411</v>
      </c>
      <c r="EF44" s="55" t="e">
        <f ca="1">SUM(EB$15:EB44)</f>
        <v>#N/A</v>
      </c>
      <c r="EG44" s="55" t="e">
        <f ca="1">SUM(EC$15:EC44)</f>
        <v>#N/A</v>
      </c>
      <c r="EH44" s="55" t="e">
        <f ca="1">SUM(ED$15:ED44)</f>
        <v>#N/A</v>
      </c>
      <c r="EL44" s="124">
        <v>45909.625</v>
      </c>
      <c r="EM44" s="137">
        <f t="shared" ca="1" si="20"/>
        <v>27991.896595322411</v>
      </c>
      <c r="EN44" s="137" t="e">
        <f t="shared" ca="1" si="21"/>
        <v>#N/A</v>
      </c>
      <c r="EO44" s="137" t="e">
        <f t="shared" ca="1" si="22"/>
        <v>#N/A</v>
      </c>
      <c r="EP44" s="137" t="e">
        <f t="shared" ca="1" si="23"/>
        <v>#N/A</v>
      </c>
    </row>
    <row r="45" spans="1:146">
      <c r="A45" s="164">
        <f ca="1">IF(AND(ISBLANK(AD34), A44 = $AD$1),NOW(),IF(ISBLANK(AD34),"",AD34))</f>
        <v>45890.625</v>
      </c>
      <c r="B45" s="71">
        <f ca="1">IF(COUNTIF($AD$2:AD1030,A45)=1,VLOOKUP(A45,T:U,2), IF(COUNTIF($AD$2:AD1030,A45)=0,$B$10,""))</f>
        <v>94.47</v>
      </c>
      <c r="C45" s="31">
        <f t="shared" ca="1" si="24"/>
        <v>127476.03833865817</v>
      </c>
      <c r="D45" s="32">
        <f t="shared" ca="1" si="25"/>
        <v>-108569.99999999999</v>
      </c>
      <c r="E45" s="71">
        <f ca="1">IF(COUNTIF($AD$2:AD1030,A45)=1,VLOOKUP(A45,V:W,2), IF(COUNTIF($AD$2:AD1030,A45)=0,$C$10,""))</f>
        <v>100.955</v>
      </c>
      <c r="F45" s="31">
        <f t="shared" ca="1" si="26"/>
        <v>-48048.000000000226</v>
      </c>
      <c r="G45" s="32">
        <f t="shared" ca="1" si="27"/>
        <v>-38653.882959999988</v>
      </c>
      <c r="H45" s="71">
        <f ca="1">IF(COUNTIF($AD$2:AD1030,A45)=1,VLOOKUP(A45,X:Y,2), IF(COUNTIF($AD$2:AD1030,A45)=0,$D$10,""))</f>
        <v>120.12</v>
      </c>
      <c r="I45" s="31">
        <f t="shared" ca="1" si="28"/>
        <v>-527429.04019688279</v>
      </c>
      <c r="J45" s="32">
        <f t="shared" ca="1" si="29"/>
        <v>-186740.39999999997</v>
      </c>
      <c r="K45" s="71">
        <f ca="1">IF(COUNTIF($AD$2:AD1030,A45)=1,VLOOKUP(A45,Z:AA,2), IF(COUNTIF($AD$2:AD1030,A45)=0,$E$10,""))</f>
        <v>99.468999999999994</v>
      </c>
      <c r="L45" s="31">
        <f t="shared" ca="1" si="30"/>
        <v>-100220.40000000381</v>
      </c>
      <c r="M45" s="32">
        <f t="shared" ca="1" si="31"/>
        <v>-85022.135146666682</v>
      </c>
      <c r="N45" s="77">
        <f t="shared" ca="1" si="32"/>
        <v>634534.82634887064</v>
      </c>
      <c r="O45" s="77"/>
      <c r="P45" s="77"/>
      <c r="Q45" s="77">
        <f ca="1">IF(ISERROR(B45-2),"",$G$5*SUM($O$14:O45)-$H$5*SUM($P$14:P45))</f>
        <v>-576200.5368</v>
      </c>
      <c r="R45" s="77">
        <f t="shared" ca="1" si="33"/>
        <v>58334.289548870642</v>
      </c>
      <c r="S45" s="128"/>
      <c r="T45" s="70">
        <v>45832.625</v>
      </c>
      <c r="U45" s="53">
        <v>93.63</v>
      </c>
      <c r="V45" s="70">
        <v>45828.625</v>
      </c>
      <c r="W45" s="53">
        <v>101.38200000000001</v>
      </c>
      <c r="X45" s="118">
        <v>45835.625</v>
      </c>
      <c r="Y45" s="53">
        <v>121.55</v>
      </c>
      <c r="Z45" s="70">
        <v>45904.625</v>
      </c>
      <c r="AA45" s="53">
        <v>99.653999999999996</v>
      </c>
      <c r="AB45" s="163" t="str">
        <f t="shared" si="4"/>
        <v/>
      </c>
      <c r="AC45" s="163" t="str">
        <f t="shared" si="5"/>
        <v/>
      </c>
      <c r="AD45" s="163">
        <v>45911.625</v>
      </c>
      <c r="AH45" s="164">
        <f t="shared" ca="1" si="34"/>
        <v>45910.625</v>
      </c>
      <c r="AI45" s="44">
        <f ca="1">IF(COUNTIF($BU$2:BU1030,AH45)=1,VLOOKUP(AH45,BG:BH,2), IF(COUNTIF($BU$2:BU1030,AH45)=0,$AI$10,""))</f>
        <v>80.84</v>
      </c>
      <c r="AJ45" s="45">
        <f t="shared" ca="1" si="35"/>
        <v>121193.2877563715</v>
      </c>
      <c r="AK45" s="45">
        <f t="shared" ca="1" si="36"/>
        <v>-129249.99999999999</v>
      </c>
      <c r="AL45" s="44">
        <f ca="1">IF(COUNTIF($BU$2:BU1030,AH45)=1,VLOOKUP(AH45,BI:BJ,2), IF(COUNTIF($BU$2:BU1030,AH45)=0,$AJ$10,""))</f>
        <v>101.2734375</v>
      </c>
      <c r="AM45" s="45">
        <f t="shared" ca="1" si="37"/>
        <v>237220.98214285716</v>
      </c>
      <c r="AN45" s="46">
        <f t="shared" ca="1" si="38"/>
        <v>-5734.0313430059614</v>
      </c>
      <c r="AO45" s="44">
        <f ca="1">IF(COUNTIF($BU$2:BU1030,AH45)=1,VLOOKUP(AH45,BK:BL,2), IF(COUNTIF($BU$2:BU1030,AH45)=0,$AK$10,""))</f>
        <v>111.69</v>
      </c>
      <c r="AP45" s="45">
        <f t="shared" ca="1" si="39"/>
        <v>690316.39501438069</v>
      </c>
      <c r="AQ45" s="46">
        <f t="shared" ca="1" si="40"/>
        <v>-132942.85714285716</v>
      </c>
      <c r="AR45" s="44">
        <f ca="1">IF(COUNTIF($BU$2:BU1030,AH45)=1,VLOOKUP(AH45,BM:BN,2), IF(COUNTIF($BU$2:BU1030,AH45)=0,$AL$10,""))</f>
        <v>101.2734375</v>
      </c>
      <c r="AS45" s="45">
        <f t="shared" ca="1" si="41"/>
        <v>206808.03571428574</v>
      </c>
      <c r="AT45" s="46">
        <f t="shared" ca="1" si="42"/>
        <v>-4998.8991195436465</v>
      </c>
      <c r="AU45" s="44">
        <f ca="1">IF(COUNTIF($BU$2:BU1030,AH45)=1,VLOOKUP(AH45,BO:BP,2), IF(COUNTIF($BU$2:BU1030,AH45)=0,$AM$10,""))</f>
        <v>104.875</v>
      </c>
      <c r="AV45" s="45">
        <f t="shared" ca="1" si="43"/>
        <v>165736.60714285716</v>
      </c>
      <c r="AW45" s="46">
        <f t="shared" ca="1" si="44"/>
        <v>2092.9668898809505</v>
      </c>
      <c r="AX45" s="44">
        <f ca="1">IF(COUNTIF($BU$2:BU1030,AH45)=1,VLOOKUP(AH45,BQ:BR,2), IF(COUNTIF($BU$2:BU1030,AH45)=0,$AN$10,""))</f>
        <v>98.921875</v>
      </c>
      <c r="AY45" s="45">
        <f t="shared" ca="1" si="45"/>
        <v>310546.875</v>
      </c>
      <c r="AZ45" s="46">
        <f t="shared" ca="1" si="46"/>
        <v>5644.4036458333358</v>
      </c>
      <c r="BA45" s="77">
        <f t="shared" ca="1" si="47"/>
        <v>-111087.21164168968</v>
      </c>
      <c r="BB45" s="176"/>
      <c r="BC45" s="176"/>
      <c r="BD45" s="77">
        <f ca="1">IF(ISERROR(AI45-2),"",$AQ$4*SUM($BB$14:BB45)-$AR$4*SUM($BC$14:BC45))</f>
        <v>48926.430219448084</v>
      </c>
      <c r="BE45" s="77">
        <f t="shared" ca="1" si="48"/>
        <v>-160013.64186113776</v>
      </c>
      <c r="BG45" s="70">
        <v>45828.625</v>
      </c>
      <c r="BH45" s="53">
        <v>79.790000000000006</v>
      </c>
      <c r="BI45" s="70">
        <v>45924.625</v>
      </c>
      <c r="BJ45" s="53">
        <v>100.71875</v>
      </c>
      <c r="BK45" s="70">
        <v>45828.625</v>
      </c>
      <c r="BL45" s="53">
        <v>108.15</v>
      </c>
      <c r="BM45" s="70">
        <v>45924.625</v>
      </c>
      <c r="BN45" s="53">
        <v>100.71875</v>
      </c>
      <c r="BO45" s="70">
        <v>45828.625</v>
      </c>
      <c r="BP45" s="53">
        <v>102.015625</v>
      </c>
      <c r="BQ45" s="70">
        <v>45828.625</v>
      </c>
      <c r="BR45" s="53">
        <v>95.703125</v>
      </c>
      <c r="BS45" s="163" t="str">
        <f t="shared" si="6"/>
        <v/>
      </c>
      <c r="BT45" s="163" t="str">
        <f t="shared" si="7"/>
        <v/>
      </c>
      <c r="BU45" s="163">
        <v>45925.625</v>
      </c>
      <c r="BY45" s="164">
        <f t="shared" ca="1" si="49"/>
        <v>45910.625</v>
      </c>
      <c r="BZ45" s="44">
        <f ca="1">IF(COUNTIF($CN$2:CN1030,BY45)=1,VLOOKUP(BY45,CH:CI,2), IF(COUNTIF($CN$2:CN1030,BY45)=0,$BZ$10,""))</f>
        <v>107.3793</v>
      </c>
      <c r="CA45" s="45">
        <f t="shared" ca="1" si="50"/>
        <v>-49700.000000001412</v>
      </c>
      <c r="CB45" s="45">
        <f t="shared" ca="1" si="51"/>
        <v>152777.77777777778</v>
      </c>
      <c r="CC45" s="44">
        <f ca="1">IF(COUNTIF($CN$2:CN1030,BY45)=1,VLOOKUP(BY45,CJ:CK,2), IF(COUNTIF($CN$2:CN1030,BY45)=0,$CA$10,""))</f>
        <v>49.031999999999996</v>
      </c>
      <c r="CD45" s="45">
        <f t="shared" ca="1" si="52"/>
        <v>66487.500000000116</v>
      </c>
      <c r="CE45" s="46">
        <f t="shared" ca="1" si="53"/>
        <v>152777.77777777778</v>
      </c>
      <c r="CF45" s="44">
        <f t="shared" ca="1" si="54"/>
        <v>-116187.50000000153</v>
      </c>
      <c r="CH45" s="122">
        <v>45832.625</v>
      </c>
      <c r="CI45" s="53">
        <v>106.926</v>
      </c>
      <c r="CJ45" s="122">
        <v>45832.625</v>
      </c>
      <c r="CK45" s="53">
        <v>52.908999999999999</v>
      </c>
      <c r="CL45" s="163">
        <f t="shared" si="0"/>
        <v>45832.625</v>
      </c>
      <c r="CM45" s="163" t="str">
        <f t="shared" si="1"/>
        <v/>
      </c>
      <c r="CN45" s="163">
        <v>45925.625</v>
      </c>
      <c r="CR45" s="164">
        <f t="shared" ca="1" si="55"/>
        <v>45910.625</v>
      </c>
      <c r="CS45" s="44">
        <f ca="1">IF(COUNTIF($DG$2:DG1030,CR45)=1,VLOOKUP(CR45,DA:DB,2), IF(COUNTIF($DG$2:DG1030,CR45)=0,$CS$10,""))</f>
        <v>258.988</v>
      </c>
      <c r="CT45" s="45">
        <f t="shared" ca="1" si="56"/>
        <v>75647.880000000121</v>
      </c>
      <c r="CU45" s="45">
        <f t="shared" ca="1" si="57"/>
        <v>128333.33333333333</v>
      </c>
      <c r="CV45" s="44">
        <f ca="1">IF(COUNTIF($DG$2:DG1030,CR45)=1,VLOOKUP(CR45,DC:DD,2), IF(COUNTIF($DG$2:DG1030,CR45)=0,$CT$10,""))</f>
        <v>52.481000000000002</v>
      </c>
      <c r="CW45" s="45">
        <f t="shared" ca="1" si="58"/>
        <v>13345.289999999786</v>
      </c>
      <c r="CX45" s="46">
        <f t="shared" ca="1" si="59"/>
        <v>115500</v>
      </c>
      <c r="CY45" s="44">
        <f t="shared" ca="1" si="60"/>
        <v>75135.92333333366</v>
      </c>
      <c r="DA45" s="122">
        <v>45832.625</v>
      </c>
      <c r="DB45" s="53">
        <v>292.42599999999999</v>
      </c>
      <c r="DC45" s="122">
        <v>45832.625</v>
      </c>
      <c r="DD45" s="53">
        <v>56.341999999999999</v>
      </c>
      <c r="DE45" s="163">
        <f t="shared" si="2"/>
        <v>45832.625</v>
      </c>
      <c r="DF45" s="163" t="str">
        <f t="shared" si="3"/>
        <v/>
      </c>
      <c r="DG45" s="163">
        <v>45925.625</v>
      </c>
      <c r="DH45" s="53"/>
      <c r="DI45" s="53"/>
      <c r="DJ45" s="53"/>
      <c r="DK45" s="53"/>
      <c r="DR45" s="127">
        <v>45910.625</v>
      </c>
      <c r="DS45" s="55">
        <f ca="1">VLOOKUP(DR45,A46:R118,18)</f>
        <v>5466.4184178904397</v>
      </c>
      <c r="DT45" s="55" t="e">
        <f t="shared" ca="1" si="15"/>
        <v>#N/A</v>
      </c>
      <c r="DU45" s="55" t="e">
        <f t="shared" ca="1" si="16"/>
        <v>#N/A</v>
      </c>
      <c r="DV45" s="55" t="e">
        <f t="shared" ca="1" si="18"/>
        <v>#N/A</v>
      </c>
      <c r="DW45" s="55">
        <f t="shared" ca="1" si="19"/>
        <v>-30919.806097968365</v>
      </c>
      <c r="DX45" s="55" t="e">
        <f t="shared" ca="1" si="19"/>
        <v>#N/A</v>
      </c>
      <c r="DY45" s="55" t="e">
        <f t="shared" ca="1" si="19"/>
        <v>#N/A</v>
      </c>
      <c r="DZ45" s="55" t="e">
        <f t="shared" ca="1" si="19"/>
        <v>#N/A</v>
      </c>
      <c r="EA45" s="55">
        <f t="shared" ca="1" si="17"/>
        <v>-30919.806097968365</v>
      </c>
      <c r="EB45" s="55" t="e">
        <f t="shared" ca="1" si="17"/>
        <v>#N/A</v>
      </c>
      <c r="EC45" s="55" t="e">
        <f t="shared" ca="1" si="17"/>
        <v>#N/A</v>
      </c>
      <c r="ED45" s="55" t="e">
        <f t="shared" ca="1" si="17"/>
        <v>#N/A</v>
      </c>
      <c r="EE45" s="55">
        <f ca="1">SUM(EA$15:EA45)</f>
        <v>-2927.9095026459545</v>
      </c>
      <c r="EF45" s="55" t="e">
        <f ca="1">SUM(EB$15:EB45)</f>
        <v>#N/A</v>
      </c>
      <c r="EG45" s="55" t="e">
        <f ca="1">SUM(EC$15:EC45)</f>
        <v>#N/A</v>
      </c>
      <c r="EH45" s="55" t="e">
        <f ca="1">SUM(ED$15:ED45)</f>
        <v>#N/A</v>
      </c>
      <c r="EL45" s="124">
        <v>45910.625</v>
      </c>
      <c r="EM45" s="137">
        <f t="shared" ca="1" si="20"/>
        <v>-2927.9095026459545</v>
      </c>
      <c r="EN45" s="137" t="e">
        <f t="shared" ca="1" si="21"/>
        <v>#N/A</v>
      </c>
      <c r="EO45" s="137" t="e">
        <f t="shared" ca="1" si="22"/>
        <v>#N/A</v>
      </c>
      <c r="EP45" s="137" t="e">
        <f t="shared" ca="1" si="23"/>
        <v>#N/A</v>
      </c>
    </row>
    <row r="46" spans="1:146">
      <c r="A46" s="164">
        <f ca="1">IF(AND(ISBLANK(AD35), A45 = $AD$1),NOW(),IF(ISBLANK(AD35),"",AD35))</f>
        <v>45891.625</v>
      </c>
      <c r="B46" s="71">
        <f ca="1">IF(COUNTIF($AD$2:AD1031,A46)=1,VLOOKUP(A46,T:U,2), IF(COUNTIF($AD$2:AD1031,A46)=0,$B$10,""))</f>
        <v>94.76</v>
      </c>
      <c r="C46" s="31">
        <f t="shared" ca="1" si="24"/>
        <v>192332.26837060502</v>
      </c>
      <c r="D46" s="32">
        <f t="shared" ca="1" si="25"/>
        <v>-111037.5</v>
      </c>
      <c r="E46" s="71">
        <f ca="1">IF(COUNTIF($AD$2:AD1031,A46)=1,VLOOKUP(A46,V:W,2), IF(COUNTIF($AD$2:AD1031,A46)=0,$C$10,""))</f>
        <v>101.027</v>
      </c>
      <c r="F46" s="31">
        <f t="shared" ca="1" si="26"/>
        <v>-35951.999999999774</v>
      </c>
      <c r="G46" s="32">
        <f t="shared" ca="1" si="27"/>
        <v>-39532.38029999999</v>
      </c>
      <c r="H46" s="71">
        <f ca="1">IF(COUNTIF($AD$2:AD1031,A46)=1,VLOOKUP(A46,X:Y,2), IF(COUNTIF($AD$2:AD1031,A46)=0,$D$10,""))</f>
        <v>120.28</v>
      </c>
      <c r="I46" s="31">
        <f t="shared" ca="1" si="28"/>
        <v>-480019.68826907623</v>
      </c>
      <c r="J46" s="32">
        <f t="shared" ca="1" si="29"/>
        <v>-190984.5</v>
      </c>
      <c r="K46" s="71">
        <f ca="1">IF(COUNTIF($AD$2:AD1031,A46)=1,VLOOKUP(A46,Z:AA,2), IF(COUNTIF($AD$2:AD1031,A46)=0,$E$10,""))</f>
        <v>99.596000000000004</v>
      </c>
      <c r="L46" s="31">
        <f t="shared" ca="1" si="30"/>
        <v>-56481.600000000508</v>
      </c>
      <c r="M46" s="32">
        <f t="shared" ca="1" si="31"/>
        <v>-86954.456399999995</v>
      </c>
      <c r="N46" s="77">
        <f t="shared" ca="1" si="32"/>
        <v>684347.28053968039</v>
      </c>
      <c r="O46" s="77"/>
      <c r="P46" s="77"/>
      <c r="Q46" s="77">
        <f ca="1">IF(ISERROR(B46-2),"",$G$5*SUM($O$14:O46)-$H$5*SUM($P$14:P46))</f>
        <v>-576200.5368</v>
      </c>
      <c r="R46" s="77">
        <f t="shared" ca="1" si="33"/>
        <v>108146.74373968039</v>
      </c>
      <c r="S46" s="128"/>
      <c r="T46" s="70">
        <v>45833.625</v>
      </c>
      <c r="U46" s="53">
        <v>93.47</v>
      </c>
      <c r="V46" s="70">
        <v>45831.625</v>
      </c>
      <c r="W46" s="53">
        <v>101.441</v>
      </c>
      <c r="X46" s="118">
        <v>45838.625</v>
      </c>
      <c r="Y46" s="53">
        <v>121.69</v>
      </c>
      <c r="Z46" s="70">
        <v>45905.625</v>
      </c>
      <c r="AA46" s="53">
        <v>99.900999999999996</v>
      </c>
      <c r="AB46" s="163" t="str">
        <f t="shared" si="4"/>
        <v/>
      </c>
      <c r="AC46" s="163" t="str">
        <f t="shared" si="5"/>
        <v/>
      </c>
      <c r="AD46" s="163">
        <v>45912.625</v>
      </c>
      <c r="AH46" s="164">
        <f t="shared" ca="1" si="34"/>
        <v>45911.625</v>
      </c>
      <c r="AI46" s="44">
        <f ca="1">IF(COUNTIF($BU$2:BU1031,AH46)=1,VLOOKUP(AH46,BG:BH,2), IF(COUNTIF($BU$2:BU1031,AH46)=0,$AI$10,""))</f>
        <v>81.040000000000006</v>
      </c>
      <c r="AJ46" s="45">
        <f t="shared" ca="1" si="35"/>
        <v>183343.69173399478</v>
      </c>
      <c r="AK46" s="45">
        <f t="shared" ca="1" si="36"/>
        <v>-132187.5</v>
      </c>
      <c r="AL46" s="44">
        <f ca="1">IF(COUNTIF($BU$2:BU1031,AH46)=1,VLOOKUP(AH46,BI:BJ,2), IF(COUNTIF($BU$2:BU1031,AH46)=0,$AJ$10,""))</f>
        <v>101.2734375</v>
      </c>
      <c r="AM46" s="45">
        <f t="shared" ca="1" si="37"/>
        <v>237220.98214285716</v>
      </c>
      <c r="AN46" s="46">
        <f t="shared" ca="1" si="38"/>
        <v>-5864.3502371651703</v>
      </c>
      <c r="AO46" s="44">
        <f ca="1">IF(COUNTIF($BU$2:BU1031,AH46)=1,VLOOKUP(AH46,BK:BL,2), IF(COUNTIF($BU$2:BU1031,AH46)=0,$AK$10,""))</f>
        <v>112.21</v>
      </c>
      <c r="AP46" s="45">
        <f t="shared" ca="1" si="39"/>
        <v>813249.45166077802</v>
      </c>
      <c r="AQ46" s="46">
        <f t="shared" ca="1" si="40"/>
        <v>-135964.28571428571</v>
      </c>
      <c r="AR46" s="44">
        <f ca="1">IF(COUNTIF($BU$2:BU1031,AH46)=1,VLOOKUP(AH46,BM:BN,2), IF(COUNTIF($BU$2:BU1031,AH46)=0,$AL$10,""))</f>
        <v>101.2734375</v>
      </c>
      <c r="AS46" s="45">
        <f t="shared" ca="1" si="41"/>
        <v>206808.03571428574</v>
      </c>
      <c r="AT46" s="46">
        <f t="shared" ca="1" si="42"/>
        <v>-5112.5104631696377</v>
      </c>
      <c r="AU46" s="44">
        <f ca="1">IF(COUNTIF($BU$2:BU1031,AH46)=1,VLOOKUP(AH46,BO:BP,2), IF(COUNTIF($BU$2:BU1031,AH46)=0,$AM$10,""))</f>
        <v>105.046875</v>
      </c>
      <c r="AV46" s="45">
        <f t="shared" ca="1" si="43"/>
        <v>174944.19642857142</v>
      </c>
      <c r="AW46" s="46">
        <f t="shared" ca="1" si="44"/>
        <v>2140.5343191964312</v>
      </c>
      <c r="AX46" s="44">
        <f ca="1">IF(COUNTIF($BU$2:BU1031,AH46)=1,VLOOKUP(AH46,BQ:BR,2), IF(COUNTIF($BU$2:BU1031,AH46)=0,$AN$10,""))</f>
        <v>99.578125</v>
      </c>
      <c r="AY46" s="45">
        <f t="shared" ca="1" si="45"/>
        <v>359765.625</v>
      </c>
      <c r="AZ46" s="46">
        <f t="shared" ca="1" si="46"/>
        <v>5772.685546875</v>
      </c>
      <c r="BA46" s="77">
        <f t="shared" ca="1" si="47"/>
        <v>-113167.03957243054</v>
      </c>
      <c r="BB46" s="176"/>
      <c r="BC46" s="176"/>
      <c r="BD46" s="77">
        <f ca="1">IF(ISERROR(AI46-2),"",$AQ$4*SUM($BB$14:BB46)-$AR$4*SUM($BC$14:BC46))</f>
        <v>48926.430219448084</v>
      </c>
      <c r="BE46" s="77">
        <f t="shared" ca="1" si="48"/>
        <v>-162093.46979187863</v>
      </c>
      <c r="BG46" s="70">
        <v>45831.625</v>
      </c>
      <c r="BH46" s="53">
        <v>79.95</v>
      </c>
      <c r="BI46" s="70">
        <v>45925.625</v>
      </c>
      <c r="BJ46" s="53">
        <v>100.5</v>
      </c>
      <c r="BK46" s="70">
        <v>45831.625</v>
      </c>
      <c r="BL46" s="53">
        <v>108.41</v>
      </c>
      <c r="BM46" s="70">
        <v>45925.625</v>
      </c>
      <c r="BN46" s="53">
        <v>100.5</v>
      </c>
      <c r="BO46" s="70">
        <v>45831.625</v>
      </c>
      <c r="BP46" s="53">
        <v>102.34375</v>
      </c>
      <c r="BQ46" s="70">
        <v>45831.625</v>
      </c>
      <c r="BR46" s="53">
        <v>95.984375</v>
      </c>
      <c r="BS46" s="163" t="str">
        <f t="shared" si="6"/>
        <v/>
      </c>
      <c r="BT46" s="163" t="str">
        <f t="shared" si="7"/>
        <v/>
      </c>
      <c r="BU46" s="163">
        <v>45926.625</v>
      </c>
      <c r="BY46" s="164">
        <f t="shared" ca="1" si="49"/>
        <v>45911.625</v>
      </c>
      <c r="BZ46" s="44">
        <f ca="1">IF(COUNTIF($CN$2:CN1031,BY46)=1,VLOOKUP(BY46,CH:CI,2), IF(COUNTIF($CN$2:CN1031,BY46)=0,$BZ$10,""))</f>
        <v>107.7234</v>
      </c>
      <c r="CA46" s="45">
        <f t="shared" ca="1" si="50"/>
        <v>36324.999999997941</v>
      </c>
      <c r="CB46" s="45">
        <f t="shared" ca="1" si="51"/>
        <v>156250</v>
      </c>
      <c r="CC46" s="44">
        <f ca="1">IF(COUNTIF($CN$2:CN1031,BY46)=1,VLOOKUP(BY46,CJ:CK,2), IF(COUNTIF($CN$2:CN1031,BY46)=0,$CA$10,""))</f>
        <v>47.65</v>
      </c>
      <c r="CD46" s="45">
        <f t="shared" ca="1" si="52"/>
        <v>144225</v>
      </c>
      <c r="CE46" s="46">
        <f t="shared" ca="1" si="53"/>
        <v>156250</v>
      </c>
      <c r="CF46" s="44">
        <f t="shared" ca="1" si="54"/>
        <v>-107900.00000000207</v>
      </c>
      <c r="CH46" s="122">
        <v>45833.625</v>
      </c>
      <c r="CI46" s="53">
        <v>106.8379</v>
      </c>
      <c r="CJ46" s="122">
        <v>45833.625</v>
      </c>
      <c r="CK46" s="53">
        <v>53.393000000000001</v>
      </c>
      <c r="CL46" s="163">
        <f t="shared" si="0"/>
        <v>45833.625</v>
      </c>
      <c r="CM46" s="163" t="str">
        <f t="shared" si="1"/>
        <v/>
      </c>
      <c r="CN46" s="163">
        <v>45926.625</v>
      </c>
      <c r="CR46" s="164">
        <f t="shared" ca="1" si="55"/>
        <v>45911.625</v>
      </c>
      <c r="CS46" s="44">
        <f ca="1">IF(COUNTIF($DG$2:DG1031,CR46)=1,VLOOKUP(CR46,DA:DB,2), IF(COUNTIF($DG$2:DG1031,CR46)=0,$CS$10,""))</f>
        <v>253.00800000000001</v>
      </c>
      <c r="CT46" s="45">
        <f t="shared" ca="1" si="56"/>
        <v>130903.08000000005</v>
      </c>
      <c r="CU46" s="45">
        <f t="shared" ca="1" si="57"/>
        <v>131250</v>
      </c>
      <c r="CV46" s="44">
        <f ca="1">IF(COUNTIF($DG$2:DG1031,CR46)=1,VLOOKUP(CR46,DC:DD,2), IF(COUNTIF($DG$2:DG1031,CR46)=0,$CT$10,""))</f>
        <v>51.143000000000001</v>
      </c>
      <c r="CW46" s="45">
        <f t="shared" ca="1" si="58"/>
        <v>71508.149999999834</v>
      </c>
      <c r="CX46" s="46">
        <f t="shared" ca="1" si="59"/>
        <v>118125</v>
      </c>
      <c r="CY46" s="44">
        <f t="shared" ca="1" si="60"/>
        <v>72519.930000000226</v>
      </c>
      <c r="DA46" s="122">
        <v>45833.625</v>
      </c>
      <c r="DB46" s="53">
        <v>292.70999999999998</v>
      </c>
      <c r="DC46" s="122">
        <v>45833.625</v>
      </c>
      <c r="DD46" s="53">
        <v>56.53</v>
      </c>
      <c r="DE46" s="163">
        <f t="shared" si="2"/>
        <v>45833.625</v>
      </c>
      <c r="DF46" s="163" t="str">
        <f t="shared" si="3"/>
        <v/>
      </c>
      <c r="DG46" s="163">
        <v>45926.625</v>
      </c>
      <c r="DH46" s="53"/>
      <c r="DI46" s="53"/>
      <c r="DJ46" s="53"/>
      <c r="DK46" s="53"/>
      <c r="DR46" s="127">
        <v>45911.625</v>
      </c>
      <c r="DS46" s="55">
        <f ca="1">VLOOKUP(DR46,A47:R119,18)</f>
        <v>12091.450155399914</v>
      </c>
      <c r="DT46" s="55" t="e">
        <f t="shared" ca="1" si="15"/>
        <v>#N/A</v>
      </c>
      <c r="DU46" s="55" t="e">
        <f t="shared" ca="1" si="16"/>
        <v>#N/A</v>
      </c>
      <c r="DV46" s="55" t="e">
        <f t="shared" ca="1" si="18"/>
        <v>#N/A</v>
      </c>
      <c r="DW46" s="55">
        <f t="shared" ca="1" si="19"/>
        <v>6625.0317375094746</v>
      </c>
      <c r="DX46" s="55" t="e">
        <f t="shared" ca="1" si="19"/>
        <v>#N/A</v>
      </c>
      <c r="DY46" s="55" t="e">
        <f t="shared" ca="1" si="19"/>
        <v>#N/A</v>
      </c>
      <c r="DZ46" s="55" t="e">
        <f t="shared" ca="1" si="19"/>
        <v>#N/A</v>
      </c>
      <c r="EA46" s="55">
        <f t="shared" ca="1" si="17"/>
        <v>6625.0317375094746</v>
      </c>
      <c r="EB46" s="55" t="e">
        <f t="shared" ca="1" si="17"/>
        <v>#N/A</v>
      </c>
      <c r="EC46" s="55" t="e">
        <f t="shared" ca="1" si="17"/>
        <v>#N/A</v>
      </c>
      <c r="ED46" s="55" t="e">
        <f t="shared" ca="1" si="17"/>
        <v>#N/A</v>
      </c>
      <c r="EE46" s="55">
        <f ca="1">SUM(EA$15:EA46)</f>
        <v>3697.1222348635201</v>
      </c>
      <c r="EF46" s="55" t="e">
        <f ca="1">SUM(EB$15:EB46)</f>
        <v>#N/A</v>
      </c>
      <c r="EG46" s="55" t="e">
        <f ca="1">SUM(EC$15:EC46)</f>
        <v>#N/A</v>
      </c>
      <c r="EH46" s="55" t="e">
        <f ca="1">SUM(ED$15:ED46)</f>
        <v>#N/A</v>
      </c>
      <c r="EL46" s="124">
        <v>45911.625</v>
      </c>
      <c r="EM46" s="137">
        <f t="shared" ca="1" si="20"/>
        <v>3697.1222348635201</v>
      </c>
      <c r="EN46" s="137" t="e">
        <f t="shared" ca="1" si="21"/>
        <v>#N/A</v>
      </c>
      <c r="EO46" s="137" t="e">
        <f t="shared" ca="1" si="22"/>
        <v>#N/A</v>
      </c>
      <c r="EP46" s="137" t="e">
        <f t="shared" ca="1" si="23"/>
        <v>#N/A</v>
      </c>
    </row>
    <row r="47" spans="1:146">
      <c r="A47" s="164">
        <f ca="1">IF(AND(ISBLANK(AD36), A46 = $AD$1),NOW(),IF(ISBLANK(AD36),"",AD36))</f>
        <v>45898.625</v>
      </c>
      <c r="B47" s="71">
        <f ca="1">IF(COUNTIF($AD$2:AD1032,A47)=1,VLOOKUP(A47,T:U,2), IF(COUNTIF($AD$2:AD1032,A47)=0,$B$10,""))</f>
        <v>94.44</v>
      </c>
      <c r="C47" s="31">
        <f t="shared" ca="1" si="24"/>
        <v>120766.77316293761</v>
      </c>
      <c r="D47" s="32">
        <f t="shared" ca="1" si="25"/>
        <v>-128309.99999999999</v>
      </c>
      <c r="E47" s="71">
        <f ca="1">IF(COUNTIF($AD$2:AD1032,A47)=1,VLOOKUP(A47,V:W,2), IF(COUNTIF($AD$2:AD1032,A47)=0,$C$10,""))</f>
        <v>101.096</v>
      </c>
      <c r="F47" s="31">
        <f t="shared" ca="1" si="26"/>
        <v>-24359.999999999331</v>
      </c>
      <c r="G47" s="32">
        <f t="shared" ca="1" si="27"/>
        <v>-45681.861679999973</v>
      </c>
      <c r="H47" s="71">
        <f ca="1">IF(COUNTIF($AD$2:AD1032,A47)=1,VLOOKUP(A47,X:Y,2), IF(COUNTIF($AD$2:AD1032,A47)=0,$D$10,""))</f>
        <v>120.25</v>
      </c>
      <c r="I47" s="31">
        <f t="shared" ca="1" si="28"/>
        <v>-488908.94175553846</v>
      </c>
      <c r="J47" s="32">
        <f t="shared" ca="1" si="29"/>
        <v>-220693.19999999995</v>
      </c>
      <c r="K47" s="71">
        <f ca="1">IF(COUNTIF($AD$2:AD1032,A47)=1,VLOOKUP(A47,Z:AA,2), IF(COUNTIF($AD$2:AD1032,A47)=0,$E$10,""))</f>
        <v>99.783000000000001</v>
      </c>
      <c r="L47" s="31">
        <f t="shared" ca="1" si="30"/>
        <v>7921.1999999986692</v>
      </c>
      <c r="M47" s="32">
        <f t="shared" ca="1" si="31"/>
        <v>-100480.70517333334</v>
      </c>
      <c r="N47" s="77">
        <f t="shared" ca="1" si="32"/>
        <v>679541.27142514067</v>
      </c>
      <c r="O47" s="77"/>
      <c r="P47" s="77"/>
      <c r="Q47" s="77">
        <f ca="1">IF(ISERROR(B47-2),"",$G$5*SUM($O$14:O47)-$H$5*SUM($P$14:P47))</f>
        <v>-576200.5368</v>
      </c>
      <c r="R47" s="77">
        <f t="shared" ca="1" si="33"/>
        <v>103340.73462514067</v>
      </c>
      <c r="S47" s="128"/>
      <c r="T47" s="70">
        <v>45834.625</v>
      </c>
      <c r="U47" s="53">
        <v>93.5</v>
      </c>
      <c r="V47" s="70">
        <v>45832.625</v>
      </c>
      <c r="W47" s="53">
        <v>101.40600000000001</v>
      </c>
      <c r="X47" s="118">
        <v>45839.625</v>
      </c>
      <c r="Y47" s="53">
        <v>121.84</v>
      </c>
      <c r="Z47" s="70">
        <v>45908.625</v>
      </c>
      <c r="AA47" s="53">
        <v>99.972999999999999</v>
      </c>
      <c r="AB47" s="163" t="str">
        <f t="shared" si="4"/>
        <v/>
      </c>
      <c r="AC47" s="163" t="str">
        <f t="shared" si="5"/>
        <v/>
      </c>
      <c r="AD47" s="163">
        <v>45915.625</v>
      </c>
      <c r="AH47" s="164">
        <f t="shared" ca="1" si="34"/>
        <v>45912.625</v>
      </c>
      <c r="AI47" s="44">
        <f ca="1">IF(COUNTIF($BU$2:BU1032,AH47)=1,VLOOKUP(AH47,BG:BH,2), IF(COUNTIF($BU$2:BU1032,AH47)=0,$AI$10,""))</f>
        <v>80.959999999999994</v>
      </c>
      <c r="AJ47" s="45">
        <f t="shared" ca="1" si="35"/>
        <v>158483.53014294436</v>
      </c>
      <c r="AK47" s="45">
        <f t="shared" ca="1" si="36"/>
        <v>-135124.99999999997</v>
      </c>
      <c r="AL47" s="44">
        <f ca="1">IF(COUNTIF($BU$2:BU1032,AH47)=1,VLOOKUP(AH47,BI:BJ,2), IF(COUNTIF($BU$2:BU1032,AH47)=0,$AJ$10,""))</f>
        <v>101.1015625</v>
      </c>
      <c r="AM47" s="45">
        <f t="shared" ca="1" si="37"/>
        <v>213281.25</v>
      </c>
      <c r="AN47" s="46">
        <f t="shared" ca="1" si="38"/>
        <v>-5994.6691313244082</v>
      </c>
      <c r="AO47" s="44">
        <f ca="1">IF(COUNTIF($BU$2:BU1032,AH47)=1,VLOOKUP(AH47,BK:BL,2), IF(COUNTIF($BU$2:BU1032,AH47)=0,$AK$10,""))</f>
        <v>112.01</v>
      </c>
      <c r="AP47" s="45">
        <f t="shared" ca="1" si="39"/>
        <v>765967.50679677993</v>
      </c>
      <c r="AQ47" s="46">
        <f t="shared" ca="1" si="40"/>
        <v>-138985.71428571429</v>
      </c>
      <c r="AR47" s="44">
        <f ca="1">IF(COUNTIF($BU$2:BU1032,AH47)=1,VLOOKUP(AH47,BM:BN,2), IF(COUNTIF($BU$2:BU1032,AH47)=0,$AL$10,""))</f>
        <v>101.1015625</v>
      </c>
      <c r="AS47" s="45">
        <f t="shared" ca="1" si="41"/>
        <v>185937.5</v>
      </c>
      <c r="AT47" s="46">
        <f t="shared" ca="1" si="42"/>
        <v>-5226.1218067956361</v>
      </c>
      <c r="AU47" s="44">
        <f ca="1">IF(COUNTIF($BU$2:BU1032,AH47)=1,VLOOKUP(AH47,BO:BP,2), IF(COUNTIF($BU$2:BU1032,AH47)=0,$AM$10,""))</f>
        <v>104.71875</v>
      </c>
      <c r="AV47" s="45">
        <f t="shared" ca="1" si="43"/>
        <v>157366.07142857142</v>
      </c>
      <c r="AW47" s="46">
        <f t="shared" ca="1" si="44"/>
        <v>2188.1017485119046</v>
      </c>
      <c r="AX47" s="44">
        <f ca="1">IF(COUNTIF($BU$2:BU1032,AH47)=1,VLOOKUP(AH47,BQ:BR,2), IF(COUNTIF($BU$2:BU1032,AH47)=0,$AN$10,""))</f>
        <v>99.140625</v>
      </c>
      <c r="AY47" s="45">
        <f t="shared" ca="1" si="45"/>
        <v>326953.125</v>
      </c>
      <c r="AZ47" s="46">
        <f t="shared" ca="1" si="46"/>
        <v>5900.9674479166715</v>
      </c>
      <c r="BA47" s="77">
        <f t="shared" ca="1" si="47"/>
        <v>-137790.19941859238</v>
      </c>
      <c r="BB47" s="176"/>
      <c r="BC47" s="176"/>
      <c r="BD47" s="77">
        <f ca="1">IF(ISERROR(AI47-2),"",$AQ$4*SUM($BB$14:BB47)-$AR$4*SUM($BC$14:BC47))</f>
        <v>48926.430219448084</v>
      </c>
      <c r="BE47" s="77">
        <f t="shared" ca="1" si="48"/>
        <v>-186716.62963804047</v>
      </c>
      <c r="BG47" s="70">
        <v>45832.625</v>
      </c>
      <c r="BH47" s="53">
        <v>80.17</v>
      </c>
      <c r="BI47" s="70">
        <v>45926.625</v>
      </c>
      <c r="BJ47" s="53">
        <v>100.4921875</v>
      </c>
      <c r="BK47" s="70">
        <v>45832.625</v>
      </c>
      <c r="BL47" s="53">
        <v>108.92</v>
      </c>
      <c r="BM47" s="70">
        <v>45926.625</v>
      </c>
      <c r="BN47" s="53">
        <v>100.4921875</v>
      </c>
      <c r="BO47" s="70">
        <v>45832.625</v>
      </c>
      <c r="BP47" s="53">
        <v>102.703125</v>
      </c>
      <c r="BQ47" s="70">
        <v>45832.625</v>
      </c>
      <c r="BR47" s="53">
        <v>96.625</v>
      </c>
      <c r="BS47" s="163" t="str">
        <f t="shared" si="6"/>
        <v/>
      </c>
      <c r="BT47" s="163" t="str">
        <f t="shared" si="7"/>
        <v/>
      </c>
      <c r="BU47" s="163">
        <v>45929.625</v>
      </c>
      <c r="BY47" s="164">
        <f t="shared" ca="1" si="49"/>
        <v>45912.625</v>
      </c>
      <c r="BZ47" s="44">
        <f ca="1">IF(COUNTIF($CN$2:CN1032,BY47)=1,VLOOKUP(BY47,CH:CI,2), IF(COUNTIF($CN$2:CN1032,BY47)=0,$BZ$10,""))</f>
        <v>107.64149999999999</v>
      </c>
      <c r="CA47" s="45">
        <f t="shared" ca="1" si="50"/>
        <v>15849.999999996809</v>
      </c>
      <c r="CB47" s="45">
        <f t="shared" ca="1" si="51"/>
        <v>159722.22222222222</v>
      </c>
      <c r="CC47" s="44">
        <f ca="1">IF(COUNTIF($CN$2:CN1032,BY47)=1,VLOOKUP(BY47,CJ:CK,2), IF(COUNTIF($CN$2:CN1032,BY47)=0,$CA$10,""))</f>
        <v>47.94</v>
      </c>
      <c r="CD47" s="45">
        <f t="shared" ca="1" si="52"/>
        <v>127912.50000000006</v>
      </c>
      <c r="CE47" s="46">
        <f t="shared" ca="1" si="53"/>
        <v>159722.22222222222</v>
      </c>
      <c r="CF47" s="44">
        <f t="shared" ca="1" si="54"/>
        <v>-112062.50000000326</v>
      </c>
      <c r="CH47" s="122">
        <v>45834.625</v>
      </c>
      <c r="CI47" s="53">
        <v>107.0552</v>
      </c>
      <c r="CJ47" s="122">
        <v>45834.625</v>
      </c>
      <c r="CK47" s="53">
        <v>52.463000000000001</v>
      </c>
      <c r="CL47" s="163">
        <f t="shared" si="0"/>
        <v>45834.625</v>
      </c>
      <c r="CM47" s="163" t="str">
        <f t="shared" si="1"/>
        <v/>
      </c>
      <c r="CN47" s="163">
        <v>45929.625</v>
      </c>
      <c r="CR47" s="164">
        <f t="shared" ca="1" si="55"/>
        <v>45912.625</v>
      </c>
      <c r="CS47" s="44">
        <f ca="1">IF(COUNTIF($DG$2:DG1032,CR47)=1,VLOOKUP(CR47,DA:DB,2), IF(COUNTIF($DG$2:DG1032,CR47)=0,$CS$10,""))</f>
        <v>252.27</v>
      </c>
      <c r="CT47" s="45">
        <f t="shared" ca="1" si="56"/>
        <v>137722.20000000001</v>
      </c>
      <c r="CU47" s="45">
        <f t="shared" ca="1" si="57"/>
        <v>134166.66666666666</v>
      </c>
      <c r="CV47" s="44">
        <f ca="1">IF(COUNTIF($DG$2:DG1032,CR47)=1,VLOOKUP(CR47,DC:DD,2), IF(COUNTIF($DG$2:DG1032,CR47)=0,$CT$10,""))</f>
        <v>50.945999999999998</v>
      </c>
      <c r="CW47" s="45">
        <f t="shared" ca="1" si="58"/>
        <v>80071.739999999947</v>
      </c>
      <c r="CX47" s="46">
        <f t="shared" ca="1" si="59"/>
        <v>120749.99999999999</v>
      </c>
      <c r="CY47" s="44">
        <f t="shared" ca="1" si="60"/>
        <v>71067.12666666678</v>
      </c>
      <c r="DA47" s="122">
        <v>45834.625</v>
      </c>
      <c r="DB47" s="53">
        <v>290.971</v>
      </c>
      <c r="DC47" s="122">
        <v>45834.625</v>
      </c>
      <c r="DD47" s="53">
        <v>56.253999999999998</v>
      </c>
      <c r="DE47" s="163">
        <f t="shared" si="2"/>
        <v>45834.625</v>
      </c>
      <c r="DF47" s="163" t="str">
        <f t="shared" si="3"/>
        <v/>
      </c>
      <c r="DG47" s="163">
        <v>45929.625</v>
      </c>
      <c r="DH47" s="53"/>
      <c r="DI47" s="53"/>
      <c r="DJ47" s="53"/>
      <c r="DK47" s="53"/>
      <c r="DR47" s="127">
        <v>45912.625</v>
      </c>
      <c r="DS47" s="55">
        <f ca="1">VLOOKUP(DR47,A48:R120,18)</f>
        <v>34955.09401248541</v>
      </c>
      <c r="DT47" s="55" t="e">
        <f t="shared" ca="1" si="15"/>
        <v>#N/A</v>
      </c>
      <c r="DU47" s="55" t="e">
        <f t="shared" ca="1" si="16"/>
        <v>#N/A</v>
      </c>
      <c r="DV47" s="55" t="e">
        <f t="shared" ca="1" si="18"/>
        <v>#N/A</v>
      </c>
      <c r="DW47" s="55">
        <f t="shared" ca="1" si="19"/>
        <v>22863.643857085495</v>
      </c>
      <c r="DX47" s="55" t="e">
        <f t="shared" ca="1" si="19"/>
        <v>#N/A</v>
      </c>
      <c r="DY47" s="55" t="e">
        <f t="shared" ca="1" si="19"/>
        <v>#N/A</v>
      </c>
      <c r="DZ47" s="55" t="e">
        <f t="shared" ca="1" si="19"/>
        <v>#N/A</v>
      </c>
      <c r="EA47" s="55">
        <f t="shared" ca="1" si="17"/>
        <v>22863.643857085495</v>
      </c>
      <c r="EB47" s="55" t="e">
        <f t="shared" ca="1" si="17"/>
        <v>#N/A</v>
      </c>
      <c r="EC47" s="55" t="e">
        <f t="shared" ca="1" si="17"/>
        <v>#N/A</v>
      </c>
      <c r="ED47" s="55" t="e">
        <f t="shared" ca="1" si="17"/>
        <v>#N/A</v>
      </c>
      <c r="EE47" s="55">
        <f ca="1">SUM(EA$15:EA47)</f>
        <v>26560.766091949015</v>
      </c>
      <c r="EF47" s="55" t="e">
        <f ca="1">SUM(EB$15:EB47)</f>
        <v>#N/A</v>
      </c>
      <c r="EG47" s="55" t="e">
        <f ca="1">SUM(EC$15:EC47)</f>
        <v>#N/A</v>
      </c>
      <c r="EH47" s="55" t="e">
        <f ca="1">SUM(ED$15:ED47)</f>
        <v>#N/A</v>
      </c>
      <c r="EL47" s="124">
        <v>45912.625</v>
      </c>
      <c r="EM47" s="137">
        <f t="shared" ref="EM47:EM78" ca="1" si="61">VLOOKUP(EL47,DR:EE,14)</f>
        <v>26560.766091949015</v>
      </c>
      <c r="EN47" s="137" t="e">
        <f t="shared" ref="EN47:EN78" ca="1" si="62">VLOOKUP(EL47,DR:EF,15)</f>
        <v>#N/A</v>
      </c>
      <c r="EO47" s="137" t="e">
        <f t="shared" ref="EO47:EO78" ca="1" si="63">VLOOKUP(EL47,DR:EH,17)</f>
        <v>#N/A</v>
      </c>
      <c r="EP47" s="137" t="e">
        <f t="shared" ref="EP47:EP78" ca="1" si="64">VLOOKUP(EL47,DR:EG,16)</f>
        <v>#N/A</v>
      </c>
    </row>
    <row r="48" spans="1:146">
      <c r="A48" s="164">
        <f ca="1">IF(AND(ISBLANK(AD37), A47 = $AD$1),NOW(),IF(ISBLANK(AD37),"",AD37))</f>
        <v>45901.625</v>
      </c>
      <c r="B48" s="71">
        <f ca="1">IF(COUNTIF($AD$2:AD1033,A48)=1,VLOOKUP(A48,T:U,2), IF(COUNTIF($AD$2:AD1033,A48)=0,$B$10,""))</f>
        <v>94.4</v>
      </c>
      <c r="C48" s="31">
        <f t="shared" ca="1" si="24"/>
        <v>111821.0862619815</v>
      </c>
      <c r="D48" s="32">
        <f t="shared" ca="1" si="25"/>
        <v>-135712.5</v>
      </c>
      <c r="E48" s="71">
        <f ca="1">IF(COUNTIF($AD$2:AD1033,A48)=1,VLOOKUP(A48,V:W,2), IF(COUNTIF($AD$2:AD1033,A48)=0,$C$10,""))</f>
        <v>101.01900000000001</v>
      </c>
      <c r="F48" s="31">
        <f t="shared" ca="1" si="26"/>
        <v>-37295.999999999025</v>
      </c>
      <c r="G48" s="32">
        <f t="shared" ca="1" si="27"/>
        <v>-48317.353699999985</v>
      </c>
      <c r="H48" s="71">
        <f ca="1">IF(COUNTIF($AD$2:AD1033,A48)=1,VLOOKUP(A48,X:Y,2), IF(COUNTIF($AD$2:AD1033,A48)=0,$D$10,""))</f>
        <v>120.1</v>
      </c>
      <c r="I48" s="31">
        <f t="shared" ca="1" si="28"/>
        <v>-533355.20918786153</v>
      </c>
      <c r="J48" s="32">
        <f t="shared" ca="1" si="29"/>
        <v>-233425.5</v>
      </c>
      <c r="K48" s="71">
        <f ca="1">IF(COUNTIF($AD$2:AD1033,A48)=1,VLOOKUP(A48,Z:AA,2), IF(COUNTIF($AD$2:AD1033,A48)=0,$E$10,""))</f>
        <v>99.632000000000005</v>
      </c>
      <c r="L48" s="31">
        <f t="shared" ca="1" si="30"/>
        <v>-44083.200000000041</v>
      </c>
      <c r="M48" s="32">
        <f t="shared" ca="1" si="31"/>
        <v>-106277.66893333335</v>
      </c>
      <c r="N48" s="77">
        <f t="shared" ca="1" si="32"/>
        <v>678141.78021650866</v>
      </c>
      <c r="O48" s="77"/>
      <c r="P48" s="77"/>
      <c r="Q48" s="77">
        <f ca="1">IF(ISERROR(B48-2),"",$G$5*SUM($O$14:O48)-$H$5*SUM($P$14:P48))</f>
        <v>-576200.5368</v>
      </c>
      <c r="R48" s="77">
        <f t="shared" ca="1" si="33"/>
        <v>101941.24341650866</v>
      </c>
      <c r="S48" s="128"/>
      <c r="T48" s="70">
        <v>45835.625</v>
      </c>
      <c r="U48" s="53">
        <v>93.63</v>
      </c>
      <c r="V48" s="70">
        <v>45833.625</v>
      </c>
      <c r="W48" s="53">
        <v>101.367</v>
      </c>
      <c r="X48" s="118">
        <v>45840.625</v>
      </c>
      <c r="Y48" s="53">
        <v>121.82</v>
      </c>
      <c r="Z48" s="70">
        <v>45909.625</v>
      </c>
      <c r="AA48" s="53">
        <v>99.885999999999996</v>
      </c>
      <c r="AB48" s="163" t="str">
        <f t="shared" si="4"/>
        <v/>
      </c>
      <c r="AC48" s="163" t="str">
        <f t="shared" si="5"/>
        <v/>
      </c>
      <c r="AD48" s="163">
        <v>45916.625</v>
      </c>
      <c r="AH48" s="164">
        <f t="shared" ca="1" si="34"/>
        <v>45915.625</v>
      </c>
      <c r="AI48" s="44">
        <f ca="1">IF(COUNTIF($BU$2:BU1033,AH48)=1,VLOOKUP(AH48,BG:BH,2), IF(COUNTIF($BU$2:BU1033,AH48)=0,$AI$10,""))</f>
        <v>81.19</v>
      </c>
      <c r="AJ48" s="45">
        <f t="shared" ca="1" si="35"/>
        <v>229956.49471721501</v>
      </c>
      <c r="AK48" s="45">
        <f t="shared" ca="1" si="36"/>
        <v>-143937.49999999997</v>
      </c>
      <c r="AL48" s="44">
        <f ca="1">IF(COUNTIF($BU$2:BU1033,AH48)=1,VLOOKUP(AH48,BI:BJ,2), IF(COUNTIF($BU$2:BU1033,AH48)=0,$AJ$10,""))</f>
        <v>101.1953125</v>
      </c>
      <c r="AM48" s="45">
        <f t="shared" ca="1" si="37"/>
        <v>226339.28571428574</v>
      </c>
      <c r="AN48" s="46">
        <f t="shared" ca="1" si="38"/>
        <v>-6385.6258138020785</v>
      </c>
      <c r="AO48" s="44">
        <f ca="1">IF(COUNTIF($BU$2:BU1033,AH48)=1,VLOOKUP(AH48,BK:BL,2), IF(COUNTIF($BU$2:BU1033,AH48)=0,$AK$10,""))</f>
        <v>112.36</v>
      </c>
      <c r="AP48" s="45">
        <f t="shared" ca="1" si="39"/>
        <v>848710.91030878096</v>
      </c>
      <c r="AQ48" s="46">
        <f t="shared" ca="1" si="40"/>
        <v>-148050</v>
      </c>
      <c r="AR48" s="44">
        <f ca="1">IF(COUNTIF($BU$2:BU1033,AH48)=1,VLOOKUP(AH48,BM:BN,2), IF(COUNTIF($BU$2:BU1033,AH48)=0,$AL$10,""))</f>
        <v>101.1953125</v>
      </c>
      <c r="AS48" s="45">
        <f t="shared" ca="1" si="41"/>
        <v>197321.42857142858</v>
      </c>
      <c r="AT48" s="46">
        <f t="shared" ca="1" si="42"/>
        <v>-5566.9558376736095</v>
      </c>
      <c r="AU48" s="44">
        <f ca="1">IF(COUNTIF($BU$2:BU1033,AH48)=1,VLOOKUP(AH48,BO:BP,2), IF(COUNTIF($BU$2:BU1033,AH48)=0,$AM$10,""))</f>
        <v>104.890625</v>
      </c>
      <c r="AV48" s="45">
        <f t="shared" ca="1" si="43"/>
        <v>166573.66071428571</v>
      </c>
      <c r="AW48" s="46">
        <f t="shared" ca="1" si="44"/>
        <v>2330.8040364583321</v>
      </c>
      <c r="AX48" s="44">
        <f ca="1">IF(COUNTIF($BU$2:BU1033,AH48)=1,VLOOKUP(AH48,BQ:BR,2), IF(COUNTIF($BU$2:BU1033,AH48)=0,$AN$10,""))</f>
        <v>99.390625</v>
      </c>
      <c r="AY48" s="45">
        <f t="shared" ca="1" si="45"/>
        <v>345703.125</v>
      </c>
      <c r="AZ48" s="46">
        <f t="shared" ca="1" si="46"/>
        <v>6285.8131510416715</v>
      </c>
      <c r="BA48" s="77">
        <f t="shared" ca="1" si="47"/>
        <v>-121947.69985650889</v>
      </c>
      <c r="BB48" s="176"/>
      <c r="BC48" s="176"/>
      <c r="BD48" s="77">
        <f ca="1">IF(ISERROR(AI48-2),"",$AQ$4*SUM($BB$14:BB48)-$AR$4*SUM($BC$14:BC48))</f>
        <v>48926.430219448084</v>
      </c>
      <c r="BE48" s="77">
        <f t="shared" ca="1" si="48"/>
        <v>-170874.13007595699</v>
      </c>
      <c r="BG48" s="70">
        <v>45833.625</v>
      </c>
      <c r="BH48" s="53">
        <v>80.150000000000006</v>
      </c>
      <c r="BI48" s="70">
        <v>45929.625</v>
      </c>
      <c r="BJ48" s="53">
        <v>100.6015625</v>
      </c>
      <c r="BK48" s="70">
        <v>45833.625</v>
      </c>
      <c r="BL48" s="53">
        <v>108.79</v>
      </c>
      <c r="BM48" s="70">
        <v>45929.625</v>
      </c>
      <c r="BN48" s="53">
        <v>100.6015625</v>
      </c>
      <c r="BO48" s="70">
        <v>45833.625</v>
      </c>
      <c r="BP48" s="53">
        <v>102.78125</v>
      </c>
      <c r="BQ48" s="70">
        <v>45833.625</v>
      </c>
      <c r="BR48" s="53">
        <v>96.6875</v>
      </c>
      <c r="BS48" s="163" t="str">
        <f t="shared" si="6"/>
        <v/>
      </c>
      <c r="BT48" s="163" t="str">
        <f t="shared" si="7"/>
        <v/>
      </c>
      <c r="BU48" s="163">
        <v>45930.625</v>
      </c>
      <c r="BY48" s="164">
        <f t="shared" ca="1" si="49"/>
        <v>45915.625</v>
      </c>
      <c r="BZ48" s="44">
        <f ca="1">IF(COUNTIF($CN$2:CN1033,BY48)=1,VLOOKUP(BY48,CH:CI,2), IF(COUNTIF($CN$2:CN1033,BY48)=0,$BZ$10,""))</f>
        <v>107.8558</v>
      </c>
      <c r="CA48" s="45">
        <f t="shared" ca="1" si="50"/>
        <v>69424.999999998952</v>
      </c>
      <c r="CB48" s="45">
        <f t="shared" ca="1" si="51"/>
        <v>170138.88888888888</v>
      </c>
      <c r="CC48" s="44">
        <f ca="1">IF(COUNTIF($CN$2:CN1033,BY48)=1,VLOOKUP(BY48,CJ:CK,2), IF(COUNTIF($CN$2:CN1033,BY48)=0,$CA$10,""))</f>
        <v>47.017000000000003</v>
      </c>
      <c r="CD48" s="45">
        <f t="shared" ca="1" si="52"/>
        <v>179831.24999999977</v>
      </c>
      <c r="CE48" s="46">
        <f t="shared" ca="1" si="53"/>
        <v>170138.88888888888</v>
      </c>
      <c r="CF48" s="44">
        <f t="shared" ca="1" si="54"/>
        <v>-110406.25000000081</v>
      </c>
      <c r="CH48" s="122">
        <v>45835.625</v>
      </c>
      <c r="CI48" s="53">
        <v>107.2032</v>
      </c>
      <c r="CJ48" s="122">
        <v>45835.625</v>
      </c>
      <c r="CK48" s="53">
        <v>52.195</v>
      </c>
      <c r="CL48" s="163">
        <f t="shared" si="0"/>
        <v>45835.625</v>
      </c>
      <c r="CM48" s="163" t="str">
        <f t="shared" si="1"/>
        <v/>
      </c>
      <c r="CN48" s="163">
        <v>45930.625</v>
      </c>
      <c r="CR48" s="164">
        <f t="shared" ca="1" si="55"/>
        <v>45915.625</v>
      </c>
      <c r="CS48" s="44">
        <f ca="1">IF(COUNTIF($DG$2:DG1033,CR48)=1,VLOOKUP(CR48,DA:DB,2), IF(COUNTIF($DG$2:DG1033,CR48)=0,$CS$10,""))</f>
        <v>247.80699999999999</v>
      </c>
      <c r="CT48" s="45">
        <f t="shared" ca="1" si="56"/>
        <v>178960.32000000027</v>
      </c>
      <c r="CU48" s="45">
        <f t="shared" ca="1" si="57"/>
        <v>142916.66666666666</v>
      </c>
      <c r="CV48" s="44">
        <f ca="1">IF(COUNTIF($DG$2:DG1033,CR48)=1,VLOOKUP(CR48,DC:DD,2), IF(COUNTIF($DG$2:DG1033,CR48)=0,$CT$10,""))</f>
        <v>50.042000000000002</v>
      </c>
      <c r="CW48" s="45">
        <f t="shared" ca="1" si="58"/>
        <v>119368.61999999979</v>
      </c>
      <c r="CX48" s="46">
        <f t="shared" ca="1" si="59"/>
        <v>128624.99999999999</v>
      </c>
      <c r="CY48" s="44">
        <f t="shared" ca="1" si="60"/>
        <v>73883.366666667149</v>
      </c>
      <c r="DA48" s="122">
        <v>45835.625</v>
      </c>
      <c r="DB48" s="53">
        <v>285.11700000000002</v>
      </c>
      <c r="DC48" s="122">
        <v>45835.625</v>
      </c>
      <c r="DD48" s="53">
        <v>54.988</v>
      </c>
      <c r="DE48" s="163">
        <f t="shared" si="2"/>
        <v>45835.625</v>
      </c>
      <c r="DF48" s="163" t="str">
        <f t="shared" si="3"/>
        <v/>
      </c>
      <c r="DG48" s="163">
        <v>45930.625</v>
      </c>
      <c r="DH48" s="53"/>
      <c r="DI48" s="53"/>
      <c r="DJ48" s="53"/>
      <c r="DK48" s="53"/>
      <c r="DR48" s="127">
        <v>45915.625</v>
      </c>
      <c r="DS48" s="55">
        <f ca="1">VLOOKUP(DR48,A49:R121,18)</f>
        <v>28133.430804065109</v>
      </c>
      <c r="DT48" s="55" t="e">
        <f t="shared" ca="1" si="15"/>
        <v>#N/A</v>
      </c>
      <c r="DU48" s="55" t="e">
        <f t="shared" ca="1" si="16"/>
        <v>#N/A</v>
      </c>
      <c r="DV48" s="55" t="e">
        <f t="shared" ca="1" si="18"/>
        <v>#N/A</v>
      </c>
      <c r="DW48" s="55">
        <f t="shared" ca="1" si="19"/>
        <v>-6821.6632084203011</v>
      </c>
      <c r="DX48" s="55" t="e">
        <f t="shared" ca="1" si="19"/>
        <v>#N/A</v>
      </c>
      <c r="DY48" s="55" t="e">
        <f t="shared" ca="1" si="19"/>
        <v>#N/A</v>
      </c>
      <c r="DZ48" s="55" t="e">
        <f t="shared" ca="1" si="19"/>
        <v>#N/A</v>
      </c>
      <c r="EA48" s="55">
        <f t="shared" ca="1" si="17"/>
        <v>-6821.6632084203011</v>
      </c>
      <c r="EB48" s="55" t="e">
        <f t="shared" ca="1" si="17"/>
        <v>#N/A</v>
      </c>
      <c r="EC48" s="55" t="e">
        <f t="shared" ca="1" si="17"/>
        <v>#N/A</v>
      </c>
      <c r="ED48" s="55" t="e">
        <f t="shared" ca="1" si="17"/>
        <v>#N/A</v>
      </c>
      <c r="EE48" s="55">
        <f ca="1">SUM(EA$15:EA48)</f>
        <v>19739.102883528714</v>
      </c>
      <c r="EF48" s="55" t="e">
        <f ca="1">SUM(EB$15:EB48)</f>
        <v>#N/A</v>
      </c>
      <c r="EG48" s="55" t="e">
        <f ca="1">SUM(EC$15:EC48)</f>
        <v>#N/A</v>
      </c>
      <c r="EH48" s="55" t="e">
        <f ca="1">SUM(ED$15:ED48)</f>
        <v>#N/A</v>
      </c>
      <c r="EL48" s="124">
        <v>45915.625</v>
      </c>
      <c r="EM48" s="137">
        <f t="shared" ca="1" si="61"/>
        <v>19739.102883528714</v>
      </c>
      <c r="EN48" s="137" t="e">
        <f t="shared" ca="1" si="62"/>
        <v>#N/A</v>
      </c>
      <c r="EO48" s="137" t="e">
        <f t="shared" ca="1" si="63"/>
        <v>#N/A</v>
      </c>
      <c r="EP48" s="137" t="e">
        <f t="shared" ca="1" si="64"/>
        <v>#N/A</v>
      </c>
    </row>
    <row r="49" spans="1:146">
      <c r="A49" s="164">
        <f ca="1">IF(AND(ISBLANK(AD38), A48 = $AD$1),NOW(),IF(ISBLANK(AD38),"",AD38))</f>
        <v>45902.625</v>
      </c>
      <c r="B49" s="71">
        <f ca="1">IF(COUNTIF($AD$2:AD1034,A49)=1,VLOOKUP(A49,T:U,2), IF(COUNTIF($AD$2:AD1034,A49)=0,$B$10,""))</f>
        <v>94.24</v>
      </c>
      <c r="C49" s="31">
        <f t="shared" ca="1" si="24"/>
        <v>76038.33865814314</v>
      </c>
      <c r="D49" s="32">
        <f t="shared" ca="1" si="25"/>
        <v>-138180</v>
      </c>
      <c r="E49" s="71">
        <f ca="1">IF(COUNTIF($AD$2:AD1034,A49)=1,VLOOKUP(A49,V:W,2), IF(COUNTIF($AD$2:AD1034,A49)=0,$C$10,""))</f>
        <v>100.976</v>
      </c>
      <c r="F49" s="31">
        <f t="shared" ca="1" si="26"/>
        <v>-44520.000000000095</v>
      </c>
      <c r="G49" s="32">
        <f t="shared" ca="1" si="27"/>
        <v>-49195.851040000009</v>
      </c>
      <c r="H49" s="71">
        <f ca="1">IF(COUNTIF($AD$2:AD1034,A49)=1,VLOOKUP(A49,X:Y,2), IF(COUNTIF($AD$2:AD1034,A49)=0,$D$10,""))</f>
        <v>119.81</v>
      </c>
      <c r="I49" s="31">
        <f t="shared" ca="1" si="28"/>
        <v>-619284.65955701645</v>
      </c>
      <c r="J49" s="32">
        <f t="shared" ca="1" si="29"/>
        <v>-237669.6</v>
      </c>
      <c r="K49" s="71">
        <f ca="1">IF(COUNTIF($AD$2:AD1034,A49)=1,VLOOKUP(A49,Z:AA,2), IF(COUNTIF($AD$2:AD1034,A49)=0,$E$10,""))</f>
        <v>99.481999999999999</v>
      </c>
      <c r="L49" s="31">
        <f t="shared" ca="1" si="30"/>
        <v>-95743.200000002005</v>
      </c>
      <c r="M49" s="32">
        <f t="shared" ca="1" si="31"/>
        <v>-108209.99018666665</v>
      </c>
      <c r="N49" s="77">
        <f t="shared" ca="1" si="32"/>
        <v>684575.25906849105</v>
      </c>
      <c r="O49" s="77"/>
      <c r="P49" s="77"/>
      <c r="Q49" s="77">
        <f ca="1">IF(ISERROR(B49-2),"",$G$5*SUM($O$14:O49)-$H$5*SUM($P$14:P49))</f>
        <v>-576200.5368</v>
      </c>
      <c r="R49" s="77">
        <f t="shared" ca="1" si="33"/>
        <v>108374.72226849105</v>
      </c>
      <c r="S49" s="128"/>
      <c r="T49" s="70">
        <v>45838.625</v>
      </c>
      <c r="U49" s="53">
        <v>93.64</v>
      </c>
      <c r="V49" s="70">
        <v>45834.625</v>
      </c>
      <c r="W49" s="53">
        <v>101.43</v>
      </c>
      <c r="X49" s="118">
        <v>45841.625</v>
      </c>
      <c r="Y49" s="53">
        <v>122.16</v>
      </c>
      <c r="Z49" s="70">
        <v>45910.625</v>
      </c>
      <c r="AA49" s="53">
        <v>99.86</v>
      </c>
      <c r="AB49" s="163" t="str">
        <f t="shared" si="4"/>
        <v/>
      </c>
      <c r="AC49" s="163" t="str">
        <f t="shared" si="5"/>
        <v/>
      </c>
      <c r="AD49" s="163">
        <v>45917.625</v>
      </c>
      <c r="AH49" s="164">
        <f t="shared" ca="1" si="34"/>
        <v>45916.625</v>
      </c>
      <c r="AI49" s="44">
        <f ca="1">IF(COUNTIF($BU$2:BU1034,AH49)=1,VLOOKUP(AH49,BG:BH,2), IF(COUNTIF($BU$2:BU1034,AH49)=0,$AI$10,""))</f>
        <v>81.13</v>
      </c>
      <c r="AJ49" s="45">
        <f t="shared" ca="1" si="35"/>
        <v>211311.37352392581</v>
      </c>
      <c r="AK49" s="45">
        <f t="shared" ca="1" si="36"/>
        <v>-146875</v>
      </c>
      <c r="AL49" s="44">
        <f ca="1">IF(COUNTIF($BU$2:BU1034,AH49)=1,VLOOKUP(AH49,BI:BJ,2), IF(COUNTIF($BU$2:BU1034,AH49)=0,$AJ$10,""))</f>
        <v>101.2578125</v>
      </c>
      <c r="AM49" s="45">
        <f t="shared" ca="1" si="37"/>
        <v>235044.64285714287</v>
      </c>
      <c r="AN49" s="46">
        <f t="shared" ca="1" si="38"/>
        <v>-6515.9447079613019</v>
      </c>
      <c r="AO49" s="44">
        <f ca="1">IF(COUNTIF($BU$2:BU1034,AH49)=1,VLOOKUP(AH49,BK:BL,2), IF(COUNTIF($BU$2:BU1034,AH49)=0,$AK$10,""))</f>
        <v>112.26</v>
      </c>
      <c r="AP49" s="45">
        <f t="shared" ca="1" si="39"/>
        <v>825069.937876779</v>
      </c>
      <c r="AQ49" s="46">
        <f t="shared" ca="1" si="40"/>
        <v>-151071.42857142858</v>
      </c>
      <c r="AR49" s="44">
        <f ca="1">IF(COUNTIF($BU$2:BU1034,AH49)=1,VLOOKUP(AH49,BM:BN,2), IF(COUNTIF($BU$2:BU1034,AH49)=0,$AL$10,""))</f>
        <v>101.2578125</v>
      </c>
      <c r="AS49" s="45">
        <f t="shared" ca="1" si="41"/>
        <v>204910.71428571432</v>
      </c>
      <c r="AT49" s="46">
        <f t="shared" ca="1" si="42"/>
        <v>-5680.5671812996079</v>
      </c>
      <c r="AU49" s="44">
        <f ca="1">IF(COUNTIF($BU$2:BU1034,AH49)=1,VLOOKUP(AH49,BO:BP,2), IF(COUNTIF($BU$2:BU1034,AH49)=0,$AM$10,""))</f>
        <v>104.9375</v>
      </c>
      <c r="AV49" s="45">
        <f t="shared" ca="1" si="43"/>
        <v>169084.82142857142</v>
      </c>
      <c r="AW49" s="46">
        <f t="shared" ca="1" si="44"/>
        <v>2378.3714657738128</v>
      </c>
      <c r="AX49" s="44">
        <f ca="1">IF(COUNTIF($BU$2:BU1034,AH49)=1,VLOOKUP(AH49,BQ:BR,2), IF(COUNTIF($BU$2:BU1034,AH49)=0,$AN$10,""))</f>
        <v>99.53125</v>
      </c>
      <c r="AY49" s="45">
        <f t="shared" ca="1" si="45"/>
        <v>356250</v>
      </c>
      <c r="AZ49" s="46">
        <f t="shared" ca="1" si="46"/>
        <v>6414.0950520833358</v>
      </c>
      <c r="BA49" s="77">
        <f t="shared" ca="1" si="47"/>
        <v>-104733.39887976294</v>
      </c>
      <c r="BB49" s="176"/>
      <c r="BC49" s="176"/>
      <c r="BD49" s="77">
        <f ca="1">IF(ISERROR(AI49-2),"",$AQ$4*SUM($BB$14:BB49)-$AR$4*SUM($BC$14:BC49))</f>
        <v>48926.430219448084</v>
      </c>
      <c r="BE49" s="77">
        <f t="shared" ca="1" si="48"/>
        <v>-153659.82909921103</v>
      </c>
      <c r="BG49" s="70">
        <v>45834.625</v>
      </c>
      <c r="BH49" s="53">
        <v>80.38</v>
      </c>
      <c r="BI49" s="70">
        <v>45930.625</v>
      </c>
      <c r="BJ49" s="53">
        <v>100.6171875</v>
      </c>
      <c r="BK49" s="70">
        <v>45834.625</v>
      </c>
      <c r="BL49" s="53">
        <v>109.19</v>
      </c>
      <c r="BM49" s="70">
        <v>45930.625</v>
      </c>
      <c r="BN49" s="53">
        <v>100.6171875</v>
      </c>
      <c r="BO49" s="70">
        <v>45834.625</v>
      </c>
      <c r="BP49" s="53">
        <v>103.109375</v>
      </c>
      <c r="BQ49" s="70">
        <v>45834.625</v>
      </c>
      <c r="BR49" s="53">
        <v>97.140625</v>
      </c>
      <c r="BS49" s="163" t="str">
        <f t="shared" si="6"/>
        <v/>
      </c>
      <c r="BT49" s="163" t="str">
        <f t="shared" si="7"/>
        <v/>
      </c>
      <c r="BU49" s="163">
        <v>45931.625</v>
      </c>
      <c r="BY49" s="164">
        <f t="shared" ca="1" si="49"/>
        <v>45916.625</v>
      </c>
      <c r="BZ49" s="44">
        <f ca="1">IF(COUNTIF($CN$2:CN1034,BY49)=1,VLOOKUP(BY49,CH:CI,2), IF(COUNTIF($CN$2:CN1034,BY49)=0,$BZ$10,""))</f>
        <v>107.8259</v>
      </c>
      <c r="CA49" s="45">
        <f t="shared" ca="1" si="50"/>
        <v>61949.999999999505</v>
      </c>
      <c r="CB49" s="45">
        <f t="shared" ca="1" si="51"/>
        <v>173611.11111111112</v>
      </c>
      <c r="CC49" s="44">
        <f ca="1">IF(COUNTIF($CN$2:CN1034,BY49)=1,VLOOKUP(BY49,CJ:CK,2), IF(COUNTIF($CN$2:CN1034,BY49)=0,$CA$10,""))</f>
        <v>47.42</v>
      </c>
      <c r="CD49" s="45">
        <f t="shared" ca="1" si="52"/>
        <v>157162.49999999983</v>
      </c>
      <c r="CE49" s="46">
        <f t="shared" ca="1" si="53"/>
        <v>173611.11111111112</v>
      </c>
      <c r="CF49" s="44">
        <f t="shared" ca="1" si="54"/>
        <v>-95212.50000000032</v>
      </c>
      <c r="CH49" s="122">
        <v>45838.625</v>
      </c>
      <c r="CI49" s="53">
        <v>107.5166</v>
      </c>
      <c r="CJ49" s="122">
        <v>45838.625</v>
      </c>
      <c r="CK49" s="53">
        <v>50.99</v>
      </c>
      <c r="CL49" s="163">
        <f t="shared" si="0"/>
        <v>45838.625</v>
      </c>
      <c r="CM49" s="163" t="str">
        <f t="shared" si="1"/>
        <v/>
      </c>
      <c r="CN49" s="163">
        <v>45931.625</v>
      </c>
      <c r="CR49" s="164">
        <f t="shared" ca="1" si="55"/>
        <v>45916.625</v>
      </c>
      <c r="CS49" s="44">
        <f ca="1">IF(COUNTIF($DG$2:DG1034,CR49)=1,VLOOKUP(CR49,DA:DB,2), IF(COUNTIF($DG$2:DG1034,CR49)=0,$CS$10,""))</f>
        <v>251.81700000000001</v>
      </c>
      <c r="CT49" s="45">
        <f t="shared" ca="1" si="56"/>
        <v>141907.92000000007</v>
      </c>
      <c r="CU49" s="45">
        <f t="shared" ca="1" si="57"/>
        <v>145833.33333333334</v>
      </c>
      <c r="CV49" s="44">
        <f ca="1">IF(COUNTIF($DG$2:DG1034,CR49)=1,VLOOKUP(CR49,DC:DD,2), IF(COUNTIF($DG$2:DG1034,CR49)=0,$CT$10,""))</f>
        <v>50.780999999999999</v>
      </c>
      <c r="CW49" s="45">
        <f t="shared" ca="1" si="58"/>
        <v>87244.289999999906</v>
      </c>
      <c r="CX49" s="46">
        <f t="shared" ca="1" si="59"/>
        <v>131250</v>
      </c>
      <c r="CY49" s="44">
        <f t="shared" ca="1" si="60"/>
        <v>69246.963333333493</v>
      </c>
      <c r="DA49" s="122">
        <v>45838.625</v>
      </c>
      <c r="DB49" s="53">
        <v>282.50799999999998</v>
      </c>
      <c r="DC49" s="122">
        <v>45838.625</v>
      </c>
      <c r="DD49" s="53">
        <v>54.523000000000003</v>
      </c>
      <c r="DE49" s="163">
        <f t="shared" si="2"/>
        <v>45838.625</v>
      </c>
      <c r="DF49" s="163" t="str">
        <f t="shared" si="3"/>
        <v/>
      </c>
      <c r="DG49" s="163">
        <v>45931.625</v>
      </c>
      <c r="DH49" s="53"/>
      <c r="DI49" s="53"/>
      <c r="DJ49" s="53"/>
      <c r="DK49" s="53"/>
      <c r="DR49" s="127">
        <v>45916.625</v>
      </c>
      <c r="DS49" s="55">
        <f ca="1">VLOOKUP(DR49,A50:R122,18)</f>
        <v>18384.305895048805</v>
      </c>
      <c r="DT49" s="55" t="e">
        <f t="shared" ca="1" si="15"/>
        <v>#N/A</v>
      </c>
      <c r="DU49" s="55" t="e">
        <f t="shared" ca="1" si="16"/>
        <v>#N/A</v>
      </c>
      <c r="DV49" s="55" t="e">
        <f t="shared" ca="1" si="18"/>
        <v>#N/A</v>
      </c>
      <c r="DW49" s="55">
        <f t="shared" ca="1" si="19"/>
        <v>-9749.1249090163037</v>
      </c>
      <c r="DX49" s="55" t="e">
        <f t="shared" ca="1" si="19"/>
        <v>#N/A</v>
      </c>
      <c r="DY49" s="55" t="e">
        <f t="shared" ca="1" si="19"/>
        <v>#N/A</v>
      </c>
      <c r="DZ49" s="55" t="e">
        <f t="shared" ca="1" si="19"/>
        <v>#N/A</v>
      </c>
      <c r="EA49" s="55">
        <f t="shared" ca="1" si="17"/>
        <v>-9749.1249090163037</v>
      </c>
      <c r="EB49" s="55" t="e">
        <f t="shared" ca="1" si="17"/>
        <v>#N/A</v>
      </c>
      <c r="EC49" s="55" t="e">
        <f t="shared" ca="1" si="17"/>
        <v>#N/A</v>
      </c>
      <c r="ED49" s="55" t="e">
        <f t="shared" ca="1" si="17"/>
        <v>#N/A</v>
      </c>
      <c r="EE49" s="55">
        <f ca="1">SUM(EA$15:EA49)</f>
        <v>9989.9779745124106</v>
      </c>
      <c r="EF49" s="55" t="e">
        <f ca="1">SUM(EB$15:EB49)</f>
        <v>#N/A</v>
      </c>
      <c r="EG49" s="55" t="e">
        <f ca="1">SUM(EC$15:EC49)</f>
        <v>#N/A</v>
      </c>
      <c r="EH49" s="55" t="e">
        <f ca="1">SUM(ED$15:ED49)</f>
        <v>#N/A</v>
      </c>
      <c r="EL49" s="124">
        <v>45916.625</v>
      </c>
      <c r="EM49" s="137">
        <f t="shared" ca="1" si="61"/>
        <v>9989.9779745124106</v>
      </c>
      <c r="EN49" s="137" t="e">
        <f t="shared" ca="1" si="62"/>
        <v>#N/A</v>
      </c>
      <c r="EO49" s="137" t="e">
        <f t="shared" ca="1" si="63"/>
        <v>#N/A</v>
      </c>
      <c r="EP49" s="137" t="e">
        <f t="shared" ca="1" si="64"/>
        <v>#N/A</v>
      </c>
    </row>
    <row r="50" spans="1:146">
      <c r="A50" s="164">
        <f ca="1">IF(AND(ISBLANK(AD39), A49 = $AD$1),NOW(),IF(ISBLANK(AD39),"",AD39))</f>
        <v>45903.625</v>
      </c>
      <c r="B50" s="71">
        <f ca="1">IF(COUNTIF($AD$2:AD1035,A50)=1,VLOOKUP(A50,T:U,2), IF(COUNTIF($AD$2:AD1035,A50)=0,$B$10,""))</f>
        <v>94.38</v>
      </c>
      <c r="C50" s="31">
        <f t="shared" ca="1" si="24"/>
        <v>107348.24281150113</v>
      </c>
      <c r="D50" s="32">
        <f t="shared" ca="1" si="25"/>
        <v>-140647.5</v>
      </c>
      <c r="E50" s="71">
        <f ca="1">IF(COUNTIF($AD$2:AD1035,A50)=1,VLOOKUP(A50,V:W,2), IF(COUNTIF($AD$2:AD1035,A50)=0,$C$10,""))</f>
        <v>101.038</v>
      </c>
      <c r="F50" s="31">
        <f t="shared" ca="1" si="26"/>
        <v>-34104.000000000495</v>
      </c>
      <c r="G50" s="32">
        <f t="shared" ca="1" si="27"/>
        <v>-50074.348379999981</v>
      </c>
      <c r="H50" s="71">
        <f ca="1">IF(COUNTIF($AD$2:AD1035,A50)=1,VLOOKUP(A50,X:Y,2), IF(COUNTIF($AD$2:AD1035,A50)=0,$D$10,""))</f>
        <v>120.08</v>
      </c>
      <c r="I50" s="31">
        <f t="shared" ca="1" si="28"/>
        <v>-539281.37817883643</v>
      </c>
      <c r="J50" s="32">
        <f t="shared" ca="1" si="29"/>
        <v>-241913.69999999998</v>
      </c>
      <c r="K50" s="71">
        <f ca="1">IF(COUNTIF($AD$2:AD1035,A50)=1,VLOOKUP(A50,Z:AA,2), IF(COUNTIF($AD$2:AD1035,A50)=0,$E$10,""))</f>
        <v>99.596000000000004</v>
      </c>
      <c r="L50" s="31">
        <f t="shared" ca="1" si="30"/>
        <v>-56481.600000000508</v>
      </c>
      <c r="M50" s="32">
        <f t="shared" ca="1" si="31"/>
        <v>-110142.31144000003</v>
      </c>
      <c r="N50" s="77">
        <f t="shared" ca="1" si="32"/>
        <v>665450.25793033733</v>
      </c>
      <c r="O50" s="77"/>
      <c r="P50" s="77"/>
      <c r="Q50" s="77">
        <f ca="1">IF(ISERROR(B50-2),"",$G$5*SUM($O$14:O50)-$H$5*SUM($P$14:P50))</f>
        <v>-576200.5368</v>
      </c>
      <c r="R50" s="77">
        <f t="shared" ca="1" si="33"/>
        <v>89249.721130337333</v>
      </c>
      <c r="S50" s="128"/>
      <c r="T50" s="70">
        <v>45839.625</v>
      </c>
      <c r="U50" s="53">
        <v>93.68</v>
      </c>
      <c r="V50" s="70">
        <v>45835.625</v>
      </c>
      <c r="W50" s="53">
        <v>101.3</v>
      </c>
      <c r="X50" s="118">
        <v>45842.625</v>
      </c>
      <c r="Y50" s="53">
        <v>122.27</v>
      </c>
      <c r="Z50" s="70">
        <v>45911.625</v>
      </c>
      <c r="AA50" s="53">
        <v>99.715000000000003</v>
      </c>
      <c r="AB50" s="163" t="str">
        <f t="shared" si="4"/>
        <v/>
      </c>
      <c r="AC50" s="163" t="str">
        <f t="shared" si="5"/>
        <v/>
      </c>
      <c r="AD50" s="163">
        <v>45918.625</v>
      </c>
      <c r="AH50" s="164">
        <f t="shared" ca="1" si="34"/>
        <v>45917.625</v>
      </c>
      <c r="AI50" s="44">
        <f ca="1">IF(COUNTIF($BU$2:BU1035,AH50)=1,VLOOKUP(AH50,BG:BH,2), IF(COUNTIF($BU$2:BU1035,AH50)=0,$AI$10,""))</f>
        <v>81.05</v>
      </c>
      <c r="AJ50" s="45">
        <f t="shared" ca="1" si="35"/>
        <v>186451.21193287539</v>
      </c>
      <c r="AK50" s="45">
        <f t="shared" ca="1" si="36"/>
        <v>-149812.49999999997</v>
      </c>
      <c r="AL50" s="44">
        <f ca="1">IF(COUNTIF($BU$2:BU1035,AH50)=1,VLOOKUP(AH50,BI:BJ,2), IF(COUNTIF($BU$2:BU1035,AH50)=0,$AJ$10,""))</f>
        <v>101.0546875</v>
      </c>
      <c r="AM50" s="45">
        <f t="shared" ca="1" si="37"/>
        <v>206752.23214285713</v>
      </c>
      <c r="AN50" s="46">
        <f t="shared" ca="1" si="38"/>
        <v>-6646.2636021205253</v>
      </c>
      <c r="AO50" s="44">
        <f ca="1">IF(COUNTIF($BU$2:BU1035,AH50)=1,VLOOKUP(AH50,BK:BL,2), IF(COUNTIF($BU$2:BU1035,AH50)=0,$AK$10,""))</f>
        <v>112.06</v>
      </c>
      <c r="AP50" s="45">
        <f t="shared" ca="1" si="39"/>
        <v>777787.99301278091</v>
      </c>
      <c r="AQ50" s="46">
        <f t="shared" ca="1" si="40"/>
        <v>-154092.85714285716</v>
      </c>
      <c r="AR50" s="44">
        <f ca="1">IF(COUNTIF($BU$2:BU1035,AH50)=1,VLOOKUP(AH50,BM:BN,2), IF(COUNTIF($BU$2:BU1035,AH50)=0,$AL$10,""))</f>
        <v>101.0546875</v>
      </c>
      <c r="AS50" s="45">
        <f t="shared" ca="1" si="41"/>
        <v>180245.53571428571</v>
      </c>
      <c r="AT50" s="46">
        <f t="shared" ca="1" si="42"/>
        <v>-5794.1785249255918</v>
      </c>
      <c r="AU50" s="44">
        <f ca="1">IF(COUNTIF($BU$2:BU1035,AH50)=1,VLOOKUP(AH50,BO:BP,2), IF(COUNTIF($BU$2:BU1035,AH50)=0,$AM$10,""))</f>
        <v>104.671875</v>
      </c>
      <c r="AV50" s="45">
        <f t="shared" ca="1" si="43"/>
        <v>154854.91071428574</v>
      </c>
      <c r="AW50" s="46">
        <f t="shared" ca="1" si="44"/>
        <v>2425.9388950892826</v>
      </c>
      <c r="AX50" s="44">
        <f ca="1">IF(COUNTIF($BU$2:BU1035,AH50)=1,VLOOKUP(AH50,BQ:BR,2), IF(COUNTIF($BU$2:BU1035,AH50)=0,$AN$10,""))</f>
        <v>99.34375</v>
      </c>
      <c r="AY50" s="45">
        <f t="shared" ca="1" si="45"/>
        <v>342187.5</v>
      </c>
      <c r="AZ50" s="46">
        <f t="shared" ca="1" si="46"/>
        <v>6542.376953125</v>
      </c>
      <c r="BA50" s="77">
        <f t="shared" ca="1" si="47"/>
        <v>-106700.30872592481</v>
      </c>
      <c r="BB50" s="176"/>
      <c r="BC50" s="176"/>
      <c r="BD50" s="77">
        <f ca="1">IF(ISERROR(AI50-2),"",$AQ$4*SUM($BB$14:BB50)-$AR$4*SUM($BC$14:BC50))</f>
        <v>48926.430219448084</v>
      </c>
      <c r="BE50" s="77">
        <f t="shared" ca="1" si="48"/>
        <v>-155626.7389453729</v>
      </c>
      <c r="BG50" s="70">
        <v>45835.625</v>
      </c>
      <c r="BH50" s="53">
        <v>80.34</v>
      </c>
      <c r="BI50" s="70">
        <v>45931.625</v>
      </c>
      <c r="BJ50" s="53">
        <v>100.875</v>
      </c>
      <c r="BK50" s="70">
        <v>45835.625</v>
      </c>
      <c r="BL50" s="53">
        <v>109.01</v>
      </c>
      <c r="BM50" s="70">
        <v>45931.625</v>
      </c>
      <c r="BN50" s="53">
        <v>100.875</v>
      </c>
      <c r="BO50" s="70">
        <v>45835.625</v>
      </c>
      <c r="BP50" s="53">
        <v>102.78125</v>
      </c>
      <c r="BQ50" s="70">
        <v>45835.625</v>
      </c>
      <c r="BR50" s="53">
        <v>96.5</v>
      </c>
      <c r="BS50" s="163" t="str">
        <f t="shared" si="6"/>
        <v/>
      </c>
      <c r="BT50" s="163" t="str">
        <f t="shared" si="7"/>
        <v/>
      </c>
      <c r="BU50" s="163">
        <v>45932.625</v>
      </c>
      <c r="BY50" s="164">
        <f t="shared" ca="1" si="49"/>
        <v>45917.625</v>
      </c>
      <c r="BZ50" s="44">
        <f ca="1">IF(COUNTIF($CN$2:CN1035,BY50)=1,VLOOKUP(BY50,CH:CI,2), IF(COUNTIF($CN$2:CN1035,BY50)=0,$BZ$10,""))</f>
        <v>107.72799999999999</v>
      </c>
      <c r="CA50" s="45">
        <f t="shared" ca="1" si="50"/>
        <v>37474.999999997039</v>
      </c>
      <c r="CB50" s="45">
        <f t="shared" ca="1" si="51"/>
        <v>177083.33333333334</v>
      </c>
      <c r="CC50" s="44">
        <f ca="1">IF(COUNTIF($CN$2:CN1035,BY50)=1,VLOOKUP(BY50,CJ:CK,2), IF(COUNTIF($CN$2:CN1035,BY50)=0,$CA$10,""))</f>
        <v>47.936999999999998</v>
      </c>
      <c r="CD50" s="45">
        <f t="shared" ca="1" si="52"/>
        <v>128081.25000000006</v>
      </c>
      <c r="CE50" s="46">
        <f t="shared" ca="1" si="53"/>
        <v>177083.33333333331</v>
      </c>
      <c r="CF50" s="44">
        <f t="shared" ca="1" si="54"/>
        <v>-90606.250000002998</v>
      </c>
      <c r="CH50" s="122">
        <v>45839.625</v>
      </c>
      <c r="CI50" s="53">
        <v>107.5767</v>
      </c>
      <c r="CJ50" s="122">
        <v>45839.625</v>
      </c>
      <c r="CK50" s="53">
        <v>50.72</v>
      </c>
      <c r="CL50" s="163">
        <f t="shared" si="0"/>
        <v>45839.625</v>
      </c>
      <c r="CM50" s="163" t="str">
        <f t="shared" si="1"/>
        <v/>
      </c>
      <c r="CN50" s="163">
        <v>45932.625</v>
      </c>
      <c r="CR50" s="164">
        <f t="shared" ca="1" si="55"/>
        <v>45917.625</v>
      </c>
      <c r="CS50" s="44">
        <f ca="1">IF(COUNTIF($DG$2:DG1035,CR50)=1,VLOOKUP(CR50,DA:DB,2), IF(COUNTIF($DG$2:DG1035,CR50)=0,$CS$10,""))</f>
        <v>251.23599999999999</v>
      </c>
      <c r="CT50" s="45">
        <f t="shared" ca="1" si="56"/>
        <v>147276.36000000022</v>
      </c>
      <c r="CU50" s="45">
        <f t="shared" ca="1" si="57"/>
        <v>148750</v>
      </c>
      <c r="CV50" s="44">
        <f ca="1">IF(COUNTIF($DG$2:DG1035,CR50)=1,VLOOKUP(CR50,DC:DD,2), IF(COUNTIF($DG$2:DG1035,CR50)=0,$CT$10,""))</f>
        <v>50.738</v>
      </c>
      <c r="CW50" s="45">
        <f t="shared" ca="1" si="58"/>
        <v>89113.499999999869</v>
      </c>
      <c r="CX50" s="46">
        <f t="shared" ca="1" si="59"/>
        <v>133875</v>
      </c>
      <c r="CY50" s="44">
        <f t="shared" ca="1" si="60"/>
        <v>73037.860000000335</v>
      </c>
      <c r="DA50" s="122">
        <v>45839.625</v>
      </c>
      <c r="DB50" s="53">
        <v>283.149</v>
      </c>
      <c r="DC50" s="122">
        <v>45839.625</v>
      </c>
      <c r="DD50" s="53">
        <v>54.335999999999999</v>
      </c>
      <c r="DE50" s="163">
        <f t="shared" si="2"/>
        <v>45839.625</v>
      </c>
      <c r="DF50" s="163" t="str">
        <f t="shared" si="3"/>
        <v/>
      </c>
      <c r="DG50" s="163">
        <v>45932.625</v>
      </c>
      <c r="DH50" s="53"/>
      <c r="DI50" s="53"/>
      <c r="DJ50" s="53"/>
      <c r="DK50" s="53"/>
      <c r="DR50" s="127">
        <v>45917.625</v>
      </c>
      <c r="DS50" s="55">
        <f ca="1">VLOOKUP(DR50,A51:R123,18)</f>
        <v>33086.48438718752</v>
      </c>
      <c r="DT50" s="55" t="e">
        <f t="shared" ref="DT50:DT71" ca="1" si="65">VLOOKUP(DR50,AH51:BE87,24)</f>
        <v>#N/A</v>
      </c>
      <c r="DU50" s="55" t="e">
        <f t="shared" ref="DU50:DU71" ca="1" si="66">VLOOKUP(DR50,BY51:CF87,8)</f>
        <v>#N/A</v>
      </c>
      <c r="DV50" s="55" t="e">
        <f t="shared" ref="DV50:DV71" ca="1" si="67">VLOOKUP(DR50,CR51:CY87,8)</f>
        <v>#N/A</v>
      </c>
      <c r="DW50" s="55">
        <f t="shared" ref="DW50:DW71" ca="1" si="68">DS50-DS49</f>
        <v>14702.178492138715</v>
      </c>
      <c r="DX50" s="55" t="e">
        <f t="shared" ref="DX50:DX71" ca="1" si="69">DT50-DT49</f>
        <v>#N/A</v>
      </c>
      <c r="DY50" s="55" t="e">
        <f t="shared" ref="DY50:DY71" ca="1" si="70">DU50-DU49</f>
        <v>#N/A</v>
      </c>
      <c r="DZ50" s="55" t="e">
        <f t="shared" ref="DZ50:DZ71" ca="1" si="71">DV50-DV49</f>
        <v>#N/A</v>
      </c>
      <c r="EA50" s="55">
        <f t="shared" ref="EA50:EA71" ca="1" si="72">DW$11*DW50</f>
        <v>14702.178492138715</v>
      </c>
      <c r="EB50" s="55" t="e">
        <f t="shared" ref="EB50:EB71" ca="1" si="73">DX$11*DX50</f>
        <v>#N/A</v>
      </c>
      <c r="EC50" s="55" t="e">
        <f t="shared" ref="EC50:EC71" ca="1" si="74">DY$11*DY50</f>
        <v>#N/A</v>
      </c>
      <c r="ED50" s="55" t="e">
        <f t="shared" ref="ED50:ED71" ca="1" si="75">DZ$11*DZ50</f>
        <v>#N/A</v>
      </c>
      <c r="EE50" s="55">
        <f ca="1">SUM(EA$15:EA50)</f>
        <v>24692.156466651126</v>
      </c>
      <c r="EF50" s="55" t="e">
        <f ca="1">SUM(EB$15:EB50)</f>
        <v>#N/A</v>
      </c>
      <c r="EG50" s="55" t="e">
        <f ca="1">SUM(EC$15:EC50)</f>
        <v>#N/A</v>
      </c>
      <c r="EH50" s="55" t="e">
        <f ca="1">SUM(ED$15:ED50)</f>
        <v>#N/A</v>
      </c>
      <c r="EL50" s="124">
        <v>45917.625</v>
      </c>
      <c r="EM50" s="137">
        <f t="shared" ca="1" si="61"/>
        <v>24692.156466651126</v>
      </c>
      <c r="EN50" s="137" t="e">
        <f t="shared" ca="1" si="62"/>
        <v>#N/A</v>
      </c>
      <c r="EO50" s="137" t="e">
        <f t="shared" ca="1" si="63"/>
        <v>#N/A</v>
      </c>
      <c r="EP50" s="137" t="e">
        <f t="shared" ca="1" si="64"/>
        <v>#N/A</v>
      </c>
    </row>
    <row r="51" spans="1:146">
      <c r="A51" s="164">
        <f ca="1">IF(AND(ISBLANK(AD40), A50 = $AD$1),NOW(),IF(ISBLANK(AD40),"",AD40))</f>
        <v>45904.625</v>
      </c>
      <c r="B51" s="71">
        <f ca="1">IF(COUNTIF($AD$2:AD1036,A51)=1,VLOOKUP(A51,T:U,2), IF(COUNTIF($AD$2:AD1036,A51)=0,$B$10,""))</f>
        <v>94.54</v>
      </c>
      <c r="C51" s="31">
        <f t="shared" ca="1" si="24"/>
        <v>143130.99041533485</v>
      </c>
      <c r="D51" s="32">
        <f t="shared" ca="1" si="25"/>
        <v>-143115</v>
      </c>
      <c r="E51" s="71">
        <f ca="1">IF(COUNTIF($AD$2:AD1036,A51)=1,VLOOKUP(A51,V:W,2), IF(COUNTIF($AD$2:AD1036,A51)=0,$C$10,""))</f>
        <v>101.06399999999999</v>
      </c>
      <c r="F51" s="31">
        <f t="shared" ca="1" si="26"/>
        <v>-29736.000000001128</v>
      </c>
      <c r="G51" s="32">
        <f t="shared" ca="1" si="27"/>
        <v>-50952.845720000005</v>
      </c>
      <c r="H51" s="71">
        <f ca="1">IF(COUNTIF($AD$2:AD1036,A51)=1,VLOOKUP(A51,X:Y,2), IF(COUNTIF($AD$2:AD1036,A51)=0,$D$10,""))</f>
        <v>120.3</v>
      </c>
      <c r="I51" s="31">
        <f t="shared" ca="1" si="28"/>
        <v>-474093.51927809737</v>
      </c>
      <c r="J51" s="32">
        <f t="shared" ca="1" si="29"/>
        <v>-246157.8</v>
      </c>
      <c r="K51" s="71">
        <f ca="1">IF(COUNTIF($AD$2:AD1036,A51)=1,VLOOKUP(A51,Z:AA,2), IF(COUNTIF($AD$2:AD1036,A51)=0,$E$10,""))</f>
        <v>99.653999999999996</v>
      </c>
      <c r="L51" s="31">
        <f t="shared" ca="1" si="30"/>
        <v>-36506.400000003014</v>
      </c>
      <c r="M51" s="32">
        <f t="shared" ca="1" si="31"/>
        <v>-112074.63269333333</v>
      </c>
      <c r="N51" s="77">
        <f t="shared" ca="1" si="32"/>
        <v>652375.12272009708</v>
      </c>
      <c r="O51" s="77"/>
      <c r="P51" s="77"/>
      <c r="Q51" s="77">
        <f ca="1">IF(ISERROR(B51-2),"",$G$5*SUM($O$14:O51)-$H$5*SUM($P$14:P51))</f>
        <v>-576200.5368</v>
      </c>
      <c r="R51" s="77">
        <f t="shared" ca="1" si="33"/>
        <v>76174.585920097074</v>
      </c>
      <c r="S51" s="128"/>
      <c r="T51" s="70">
        <v>45840.625</v>
      </c>
      <c r="U51" s="53">
        <v>93.74</v>
      </c>
      <c r="V51" s="70">
        <v>45838.625</v>
      </c>
      <c r="W51" s="53">
        <v>101.331</v>
      </c>
      <c r="X51" s="118">
        <v>45845.625</v>
      </c>
      <c r="Y51" s="53">
        <v>122.05</v>
      </c>
      <c r="Z51" s="70">
        <v>45912.625</v>
      </c>
      <c r="AA51" s="53">
        <v>99.519000000000005</v>
      </c>
      <c r="AB51" s="163" t="str">
        <f t="shared" si="4"/>
        <v/>
      </c>
      <c r="AC51" s="163" t="str">
        <f t="shared" si="5"/>
        <v/>
      </c>
      <c r="AD51" s="163">
        <v>45919.625</v>
      </c>
      <c r="AH51" s="164">
        <f t="shared" ca="1" si="34"/>
        <v>45918.625</v>
      </c>
      <c r="AI51" s="44">
        <f ca="1">IF(COUNTIF($BU$2:BU1036,AH51)=1,VLOOKUP(AH51,BG:BH,2), IF(COUNTIF($BU$2:BU1036,AH51)=0,$AI$10,""))</f>
        <v>81.23</v>
      </c>
      <c r="AJ51" s="45">
        <f t="shared" ca="1" si="35"/>
        <v>242386.575512743</v>
      </c>
      <c r="AK51" s="45">
        <f t="shared" ca="1" si="36"/>
        <v>-152749.99999999997</v>
      </c>
      <c r="AL51" s="44">
        <f ca="1">IF(COUNTIF($BU$2:BU1036,AH51)=1,VLOOKUP(AH51,BI:BJ,2), IF(COUNTIF($BU$2:BU1036,AH51)=0,$AJ$10,""))</f>
        <v>100.90625</v>
      </c>
      <c r="AM51" s="45">
        <f t="shared" ca="1" si="37"/>
        <v>186077.00892857142</v>
      </c>
      <c r="AN51" s="46">
        <f t="shared" ca="1" si="38"/>
        <v>-6776.5824962797487</v>
      </c>
      <c r="AO51" s="44">
        <f ca="1">IF(COUNTIF($BU$2:BU1036,AH51)=1,VLOOKUP(AH51,BK:BL,2), IF(COUNTIF($BU$2:BU1036,AH51)=0,$AK$10,""))</f>
        <v>111.83</v>
      </c>
      <c r="AP51" s="45">
        <f t="shared" ca="1" si="39"/>
        <v>723413.75641918101</v>
      </c>
      <c r="AQ51" s="46">
        <f t="shared" ca="1" si="40"/>
        <v>-157114.28571428571</v>
      </c>
      <c r="AR51" s="44">
        <f ca="1">IF(COUNTIF($BU$2:BU1036,AH51)=1,VLOOKUP(AH51,BM:BN,2), IF(COUNTIF($BU$2:BU1036,AH51)=0,$AL$10,""))</f>
        <v>100.90625</v>
      </c>
      <c r="AS51" s="45">
        <f t="shared" ca="1" si="41"/>
        <v>162220.98214285716</v>
      </c>
      <c r="AT51" s="46">
        <f t="shared" ca="1" si="42"/>
        <v>-5907.7898685515829</v>
      </c>
      <c r="AU51" s="44">
        <f ca="1">IF(COUNTIF($BU$2:BU1036,AH51)=1,VLOOKUP(AH51,BO:BP,2), IF(COUNTIF($BU$2:BU1036,AH51)=0,$AM$10,""))</f>
        <v>104.296875</v>
      </c>
      <c r="AV51" s="45">
        <f t="shared" ca="1" si="43"/>
        <v>134765.625</v>
      </c>
      <c r="AW51" s="46">
        <f t="shared" ca="1" si="44"/>
        <v>2473.5063244047633</v>
      </c>
      <c r="AX51" s="44">
        <f ca="1">IF(COUNTIF($BU$2:BU1036,AH51)=1,VLOOKUP(AH51,BQ:BR,2), IF(COUNTIF($BU$2:BU1036,AH51)=0,$AN$10,""))</f>
        <v>98.3125</v>
      </c>
      <c r="AY51" s="45">
        <f t="shared" ca="1" si="45"/>
        <v>264843.75</v>
      </c>
      <c r="AZ51" s="46">
        <f t="shared" ca="1" si="46"/>
        <v>6670.6588541666715</v>
      </c>
      <c r="BA51" s="77">
        <f t="shared" ca="1" si="47"/>
        <v>-90896.589171566957</v>
      </c>
      <c r="BB51" s="176"/>
      <c r="BC51" s="176"/>
      <c r="BD51" s="77">
        <f ca="1">IF(ISERROR(AI51-2),"",$AQ$4*SUM($BB$14:BB51)-$AR$4*SUM($BC$14:BC51))</f>
        <v>48926.430219448084</v>
      </c>
      <c r="BE51" s="77">
        <f t="shared" ca="1" si="48"/>
        <v>-139823.01939101506</v>
      </c>
      <c r="BG51" s="70">
        <v>45838.625</v>
      </c>
      <c r="BH51" s="53">
        <v>80.650000000000006</v>
      </c>
      <c r="BI51" s="70">
        <v>45932.625</v>
      </c>
      <c r="BJ51" s="53">
        <v>100.890625</v>
      </c>
      <c r="BK51" s="70">
        <v>45838.625</v>
      </c>
      <c r="BL51" s="53">
        <v>109.61</v>
      </c>
      <c r="BM51" s="70">
        <v>45932.625</v>
      </c>
      <c r="BN51" s="53">
        <v>100.890625</v>
      </c>
      <c r="BO51" s="70">
        <v>45838.625</v>
      </c>
      <c r="BP51" s="53">
        <v>103.234375</v>
      </c>
      <c r="BQ51" s="70">
        <v>45838.625</v>
      </c>
      <c r="BR51" s="53">
        <v>97.40625</v>
      </c>
      <c r="BS51" s="163" t="str">
        <f t="shared" si="6"/>
        <v/>
      </c>
      <c r="BT51" s="163" t="str">
        <f t="shared" si="7"/>
        <v/>
      </c>
      <c r="BU51" s="163">
        <v>45933.625</v>
      </c>
      <c r="BY51" s="164">
        <f t="shared" ca="1" si="49"/>
        <v>45918.625</v>
      </c>
      <c r="BZ51" s="44">
        <f ca="1">IF(COUNTIF($CN$2:CN1036,BY51)=1,VLOOKUP(BY51,CH:CI,2), IF(COUNTIF($CN$2:CN1036,BY51)=0,$BZ$10,""))</f>
        <v>107.9539</v>
      </c>
      <c r="CA51" s="45">
        <f t="shared" ca="1" si="50"/>
        <v>93949.999999999534</v>
      </c>
      <c r="CB51" s="45">
        <f t="shared" ca="1" si="51"/>
        <v>180555.55555555553</v>
      </c>
      <c r="CC51" s="44">
        <f ca="1">IF(COUNTIF($CN$2:CN1036,BY51)=1,VLOOKUP(BY51,CJ:CK,2), IF(COUNTIF($CN$2:CN1036,BY51)=0,$CA$10,""))</f>
        <v>46.959000000000003</v>
      </c>
      <c r="CD51" s="45">
        <f t="shared" ca="1" si="52"/>
        <v>183093.74999999974</v>
      </c>
      <c r="CE51" s="46">
        <f t="shared" ca="1" si="53"/>
        <v>180555.55555555553</v>
      </c>
      <c r="CF51" s="44">
        <f t="shared" ca="1" si="54"/>
        <v>-89143.750000000233</v>
      </c>
      <c r="CH51" s="122">
        <v>45840.625</v>
      </c>
      <c r="CI51" s="53">
        <v>107.69840000000001</v>
      </c>
      <c r="CJ51" s="122">
        <v>45840.625</v>
      </c>
      <c r="CK51" s="53">
        <v>50.170999999999999</v>
      </c>
      <c r="CL51" s="163">
        <f t="shared" si="0"/>
        <v>45840.625</v>
      </c>
      <c r="CM51" s="163" t="str">
        <f t="shared" si="1"/>
        <v/>
      </c>
      <c r="CN51" s="163">
        <v>45933.625</v>
      </c>
      <c r="CR51" s="164">
        <f t="shared" ca="1" si="55"/>
        <v>45918.625</v>
      </c>
      <c r="CS51" s="44">
        <f ca="1">IF(COUNTIF($DG$2:DG1036,CR51)=1,VLOOKUP(CR51,DA:DB,2), IF(COUNTIF($DG$2:DG1036,CR51)=0,$CS$10,""))</f>
        <v>247.51499999999999</v>
      </c>
      <c r="CT51" s="45">
        <f t="shared" ca="1" si="56"/>
        <v>181658.40000000029</v>
      </c>
      <c r="CU51" s="45">
        <f t="shared" ca="1" si="57"/>
        <v>151666.66666666666</v>
      </c>
      <c r="CV51" s="44">
        <f ca="1">IF(COUNTIF($DG$2:DG1036,CR51)=1,VLOOKUP(CR51,DC:DD,2), IF(COUNTIF($DG$2:DG1036,CR51)=0,$CT$10,""))</f>
        <v>50.093000000000004</v>
      </c>
      <c r="CW51" s="45">
        <f t="shared" ca="1" si="58"/>
        <v>117151.6499999997</v>
      </c>
      <c r="CX51" s="46">
        <f t="shared" ca="1" si="59"/>
        <v>136499.99999999997</v>
      </c>
      <c r="CY51" s="44">
        <f t="shared" ca="1" si="60"/>
        <v>79673.416666667268</v>
      </c>
      <c r="DA51" s="122">
        <v>45840.625</v>
      </c>
      <c r="DB51" s="53">
        <v>283.74200000000002</v>
      </c>
      <c r="DC51" s="122">
        <v>45840.625</v>
      </c>
      <c r="DD51" s="53">
        <v>54.325000000000003</v>
      </c>
      <c r="DE51" s="163">
        <f t="shared" si="2"/>
        <v>45840.625</v>
      </c>
      <c r="DF51" s="163" t="str">
        <f t="shared" si="3"/>
        <v/>
      </c>
      <c r="DG51" s="163">
        <v>45933.625</v>
      </c>
      <c r="DR51" s="124">
        <v>45918.625</v>
      </c>
      <c r="DS51" s="55">
        <f ca="1">VLOOKUP(DR51,A52:R124,18)</f>
        <v>60785.815294099157</v>
      </c>
      <c r="DT51" s="55" t="e">
        <f t="shared" ca="1" si="65"/>
        <v>#N/A</v>
      </c>
      <c r="DU51" s="55" t="e">
        <f t="shared" ca="1" si="66"/>
        <v>#N/A</v>
      </c>
      <c r="DV51" s="55" t="e">
        <f t="shared" ca="1" si="67"/>
        <v>#N/A</v>
      </c>
      <c r="DW51" s="55">
        <f t="shared" ca="1" si="68"/>
        <v>27699.330906911637</v>
      </c>
      <c r="DX51" s="55" t="e">
        <f t="shared" ca="1" si="69"/>
        <v>#N/A</v>
      </c>
      <c r="DY51" s="55" t="e">
        <f t="shared" ca="1" si="70"/>
        <v>#N/A</v>
      </c>
      <c r="DZ51" s="55" t="e">
        <f t="shared" ca="1" si="71"/>
        <v>#N/A</v>
      </c>
      <c r="EA51" s="55">
        <f t="shared" ca="1" si="72"/>
        <v>27699.330906911637</v>
      </c>
      <c r="EB51" s="55" t="e">
        <f t="shared" ca="1" si="73"/>
        <v>#N/A</v>
      </c>
      <c r="EC51" s="55" t="e">
        <f t="shared" ca="1" si="74"/>
        <v>#N/A</v>
      </c>
      <c r="ED51" s="55" t="e">
        <f t="shared" ca="1" si="75"/>
        <v>#N/A</v>
      </c>
      <c r="EE51" s="55">
        <f ca="1">SUM(EA$15:EA51)</f>
        <v>52391.487373562763</v>
      </c>
      <c r="EF51" s="55" t="e">
        <f ca="1">SUM(EB$15:EB51)</f>
        <v>#N/A</v>
      </c>
      <c r="EG51" s="55" t="e">
        <f ca="1">SUM(EC$15:EC51)</f>
        <v>#N/A</v>
      </c>
      <c r="EH51" s="55" t="e">
        <f ca="1">SUM(ED$15:ED51)</f>
        <v>#N/A</v>
      </c>
      <c r="EL51" s="124">
        <v>45918.625</v>
      </c>
      <c r="EM51" s="137">
        <f t="shared" ca="1" si="61"/>
        <v>52391.487373562763</v>
      </c>
      <c r="EN51" s="137" t="e">
        <f t="shared" ca="1" si="62"/>
        <v>#N/A</v>
      </c>
      <c r="EO51" s="137" t="e">
        <f t="shared" ca="1" si="63"/>
        <v>#N/A</v>
      </c>
      <c r="EP51" s="137" t="e">
        <f t="shared" ca="1" si="64"/>
        <v>#N/A</v>
      </c>
    </row>
    <row r="52" spans="1:146">
      <c r="A52" s="164">
        <f ca="1">IF(AND(ISBLANK(AD41), A51 = $AD$1),NOW(),IF(ISBLANK(AD41),"",AD41))</f>
        <v>45905.625</v>
      </c>
      <c r="B52" s="71">
        <f ca="1">IF(COUNTIF($AD$2:AD1037,A52)=1,VLOOKUP(A52,T:U,2), IF(COUNTIF($AD$2:AD1037,A52)=0,$B$10,""))</f>
        <v>94.64</v>
      </c>
      <c r="C52" s="31">
        <f t="shared" ca="1" si="24"/>
        <v>165495.20766773206</v>
      </c>
      <c r="D52" s="32">
        <f t="shared" ca="1" si="25"/>
        <v>-145582.5</v>
      </c>
      <c r="E52" s="71">
        <f ca="1">IF(COUNTIF($AD$2:AD1037,A52)=1,VLOOKUP(A52,V:W,2), IF(COUNTIF($AD$2:AD1037,A52)=0,$C$10,""))</f>
        <v>101.19</v>
      </c>
      <c r="F52" s="31">
        <f t="shared" ca="1" si="26"/>
        <v>-8568.0000000003256</v>
      </c>
      <c r="G52" s="32">
        <f t="shared" ca="1" si="27"/>
        <v>-51831.34305999997</v>
      </c>
      <c r="H52" s="71">
        <f ca="1">IF(COUNTIF($AD$2:AD1037,A52)=1,VLOOKUP(A52,X:Y,2), IF(COUNTIF($AD$2:AD1037,A52)=0,$D$10,""))</f>
        <v>120.64</v>
      </c>
      <c r="I52" s="31">
        <f t="shared" ca="1" si="28"/>
        <v>-373348.64643150149</v>
      </c>
      <c r="J52" s="32">
        <f t="shared" ca="1" si="29"/>
        <v>-250401.89999999997</v>
      </c>
      <c r="K52" s="71">
        <f ca="1">IF(COUNTIF($AD$2:AD1037,A52)=1,VLOOKUP(A52,Z:AA,2), IF(COUNTIF($AD$2:AD1037,A52)=0,$E$10,""))</f>
        <v>99.900999999999996</v>
      </c>
      <c r="L52" s="31">
        <f t="shared" ca="1" si="30"/>
        <v>48560.399999996946</v>
      </c>
      <c r="M52" s="32">
        <f t="shared" ca="1" si="31"/>
        <v>-114006.95394666666</v>
      </c>
      <c r="N52" s="77">
        <f t="shared" ca="1" si="32"/>
        <v>638616.0432125642</v>
      </c>
      <c r="O52" s="77"/>
      <c r="P52" s="77"/>
      <c r="Q52" s="77">
        <f ca="1">IF(ISERROR(B52-2),"",$G$5*SUM($O$14:O52)-$H$5*SUM($P$14:P52))</f>
        <v>-576200.5368</v>
      </c>
      <c r="R52" s="77">
        <f t="shared" ca="1" si="33"/>
        <v>62415.506412564195</v>
      </c>
      <c r="S52" s="128"/>
      <c r="T52" s="70">
        <v>45841.625</v>
      </c>
      <c r="U52" s="53">
        <v>93.9</v>
      </c>
      <c r="V52" s="70">
        <v>45839.625</v>
      </c>
      <c r="W52" s="53">
        <v>101.357</v>
      </c>
      <c r="X52" s="118">
        <v>45846.625</v>
      </c>
      <c r="Y52" s="53">
        <v>121.9</v>
      </c>
      <c r="Z52" s="70">
        <v>45915.625</v>
      </c>
      <c r="AA52" s="53">
        <v>99.558000000000007</v>
      </c>
      <c r="AB52" s="163" t="str">
        <f t="shared" si="4"/>
        <v/>
      </c>
      <c r="AC52" s="163" t="str">
        <f t="shared" si="5"/>
        <v/>
      </c>
      <c r="AD52" s="163">
        <v>45922.625</v>
      </c>
      <c r="AH52" s="164">
        <f t="shared" ca="1" si="34"/>
        <v>45919.625</v>
      </c>
      <c r="AI52" s="44">
        <f ca="1">IF(COUNTIF($BU$2:BU1037,AH52)=1,VLOOKUP(AH52,BG:BH,2), IF(COUNTIF($BU$2:BU1037,AH52)=0,$AI$10,""))</f>
        <v>81.260000000000005</v>
      </c>
      <c r="AJ52" s="45">
        <f t="shared" ca="1" si="35"/>
        <v>251709.13610938482</v>
      </c>
      <c r="AK52" s="45">
        <f t="shared" ca="1" si="36"/>
        <v>-155687.5</v>
      </c>
      <c r="AL52" s="44">
        <f ca="1">IF(COUNTIF($BU$2:BU1037,AH52)=1,VLOOKUP(AH52,BI:BJ,2), IF(COUNTIF($BU$2:BU1037,AH52)=0,$AJ$10,""))</f>
        <v>100.890625</v>
      </c>
      <c r="AM52" s="45">
        <f t="shared" ca="1" si="37"/>
        <v>183900.66964285713</v>
      </c>
      <c r="AN52" s="46">
        <f t="shared" ca="1" si="38"/>
        <v>-6906.9013904389867</v>
      </c>
      <c r="AO52" s="44">
        <f ca="1">IF(COUNTIF($BU$2:BU1037,AH52)=1,VLOOKUP(AH52,BK:BL,2), IF(COUNTIF($BU$2:BU1037,AH52)=0,$AK$10,""))</f>
        <v>111.74</v>
      </c>
      <c r="AP52" s="45">
        <f t="shared" ca="1" si="39"/>
        <v>702136.88123038167</v>
      </c>
      <c r="AQ52" s="46">
        <f t="shared" ca="1" si="40"/>
        <v>-160135.71428571429</v>
      </c>
      <c r="AR52" s="44">
        <f ca="1">IF(COUNTIF($BU$2:BU1037,AH52)=1,VLOOKUP(AH52,BM:BN,2), IF(COUNTIF($BU$2:BU1037,AH52)=0,$AL$10,""))</f>
        <v>100.890625</v>
      </c>
      <c r="AS52" s="45">
        <f t="shared" ca="1" si="41"/>
        <v>160323.66071428571</v>
      </c>
      <c r="AT52" s="46">
        <f t="shared" ca="1" si="42"/>
        <v>-6021.4012121775886</v>
      </c>
      <c r="AU52" s="44">
        <f ca="1">IF(COUNTIF($BU$2:BU1037,AH52)=1,VLOOKUP(AH52,BO:BP,2), IF(COUNTIF($BU$2:BU1037,AH52)=0,$AM$10,""))</f>
        <v>104.203125</v>
      </c>
      <c r="AV52" s="45">
        <f t="shared" ca="1" si="43"/>
        <v>129743.30357142858</v>
      </c>
      <c r="AW52" s="46">
        <f t="shared" ca="1" si="44"/>
        <v>2521.0737537202367</v>
      </c>
      <c r="AX52" s="44">
        <f ca="1">IF(COUNTIF($BU$2:BU1037,AH52)=1,VLOOKUP(AH52,BQ:BR,2), IF(COUNTIF($BU$2:BU1037,AH52)=0,$AN$10,""))</f>
        <v>98.109375</v>
      </c>
      <c r="AY52" s="45">
        <f t="shared" ca="1" si="45"/>
        <v>249609.375</v>
      </c>
      <c r="AZ52" s="46">
        <f t="shared" ca="1" si="46"/>
        <v>6798.9407552083358</v>
      </c>
      <c r="BA52" s="77">
        <f t="shared" ca="1" si="47"/>
        <v>-79998.346505235444</v>
      </c>
      <c r="BB52" s="176"/>
      <c r="BC52" s="176"/>
      <c r="BD52" s="77">
        <f ca="1">IF(ISERROR(AI52-2),"",$AQ$4*SUM($BB$14:BB52)-$AR$4*SUM($BC$14:BC52))</f>
        <v>48926.430219448084</v>
      </c>
      <c r="BE52" s="77">
        <f t="shared" ca="1" si="48"/>
        <v>-128924.77672468353</v>
      </c>
      <c r="BG52" s="70">
        <v>45839.625</v>
      </c>
      <c r="BH52" s="53">
        <v>80.17</v>
      </c>
      <c r="BI52" s="70">
        <v>45933.625</v>
      </c>
      <c r="BJ52" s="53">
        <v>100.71875</v>
      </c>
      <c r="BK52" s="70">
        <v>45839.625</v>
      </c>
      <c r="BL52" s="53">
        <v>109.34</v>
      </c>
      <c r="BM52" s="70">
        <v>45933.625</v>
      </c>
      <c r="BN52" s="53">
        <v>100.71875</v>
      </c>
      <c r="BO52" s="70">
        <v>45839.625</v>
      </c>
      <c r="BP52" s="53">
        <v>103.046875</v>
      </c>
      <c r="BQ52" s="70">
        <v>45839.625</v>
      </c>
      <c r="BR52" s="53">
        <v>97.609375</v>
      </c>
      <c r="BS52" s="163" t="str">
        <f t="shared" si="6"/>
        <v/>
      </c>
      <c r="BT52" s="163" t="str">
        <f t="shared" si="7"/>
        <v/>
      </c>
      <c r="BU52" s="163">
        <v>45936.625</v>
      </c>
      <c r="BY52" s="164">
        <f t="shared" ca="1" si="49"/>
        <v>45919.625</v>
      </c>
      <c r="BZ52" s="44">
        <f ca="1">IF(COUNTIF($CN$2:CN1037,BY52)=1,VLOOKUP(BY52,CH:CI,2), IF(COUNTIF($CN$2:CN1037,BY52)=0,$BZ$10,""))</f>
        <v>107.8977</v>
      </c>
      <c r="CA52" s="45">
        <f t="shared" ca="1" si="50"/>
        <v>79899.99999999853</v>
      </c>
      <c r="CB52" s="45">
        <f t="shared" ca="1" si="51"/>
        <v>184027.77777777778</v>
      </c>
      <c r="CC52" s="44">
        <f ca="1">IF(COUNTIF($CN$2:CN1037,BY52)=1,VLOOKUP(BY52,CJ:CK,2), IF(COUNTIF($CN$2:CN1037,BY52)=0,$CA$10,""))</f>
        <v>47.231000000000002</v>
      </c>
      <c r="CD52" s="45">
        <f t="shared" ca="1" si="52"/>
        <v>167793.74999999983</v>
      </c>
      <c r="CE52" s="46">
        <f t="shared" ca="1" si="53"/>
        <v>184027.77777777781</v>
      </c>
      <c r="CF52" s="44">
        <f t="shared" ca="1" si="54"/>
        <v>-87893.750000001339</v>
      </c>
      <c r="CH52" s="122">
        <v>45845.625</v>
      </c>
      <c r="CI52" s="53">
        <v>107.60639999999999</v>
      </c>
      <c r="CJ52" s="122">
        <v>45845.625</v>
      </c>
      <c r="CK52" s="53">
        <v>50.64</v>
      </c>
      <c r="CL52" s="163">
        <f t="shared" si="0"/>
        <v>45845.625</v>
      </c>
      <c r="CM52" s="163" t="str">
        <f t="shared" si="1"/>
        <v/>
      </c>
      <c r="CN52" s="163">
        <v>45936.625</v>
      </c>
      <c r="CR52" s="164">
        <f t="shared" ca="1" si="55"/>
        <v>45919.625</v>
      </c>
      <c r="CS52" s="44">
        <f ca="1">IF(COUNTIF($DG$2:DG1037,CR52)=1,VLOOKUP(CR52,DA:DB,2), IF(COUNTIF($DG$2:DG1037,CR52)=0,$CS$10,""))</f>
        <v>248.51300000000001</v>
      </c>
      <c r="CT52" s="45">
        <f t="shared" ca="1" si="56"/>
        <v>172436.88000000006</v>
      </c>
      <c r="CU52" s="45">
        <f t="shared" ca="1" si="57"/>
        <v>154583.33333333334</v>
      </c>
      <c r="CV52" s="44">
        <f ca="1">IF(COUNTIF($DG$2:DG1037,CR52)=1,VLOOKUP(CR52,DC:DD,2), IF(COUNTIF($DG$2:DG1037,CR52)=0,$CT$10,""))</f>
        <v>50.19</v>
      </c>
      <c r="CW52" s="45">
        <f t="shared" ca="1" si="58"/>
        <v>112935.05999999997</v>
      </c>
      <c r="CX52" s="46">
        <f t="shared" ca="1" si="59"/>
        <v>139125</v>
      </c>
      <c r="CY52" s="44">
        <f t="shared" ca="1" si="60"/>
        <v>74960.153333333408</v>
      </c>
      <c r="DA52" s="122">
        <v>45841.625</v>
      </c>
      <c r="DB52" s="53">
        <v>278.61099999999999</v>
      </c>
      <c r="DC52" s="122">
        <v>45841.625</v>
      </c>
      <c r="DD52" s="53">
        <v>53.073</v>
      </c>
      <c r="DE52" s="163">
        <f t="shared" si="2"/>
        <v>45841.625</v>
      </c>
      <c r="DF52" s="163" t="str">
        <f t="shared" si="3"/>
        <v/>
      </c>
      <c r="DG52" s="163">
        <v>45936.625</v>
      </c>
      <c r="DR52" s="124">
        <v>45919.625</v>
      </c>
      <c r="DS52" s="55">
        <f ca="1">VLOOKUP(DR52,A53:R125,18)</f>
        <v>32152.70688528227</v>
      </c>
      <c r="DT52" s="55" t="e">
        <f t="shared" ca="1" si="65"/>
        <v>#N/A</v>
      </c>
      <c r="DU52" s="55" t="e">
        <f t="shared" ca="1" si="66"/>
        <v>#N/A</v>
      </c>
      <c r="DV52" s="55" t="e">
        <f t="shared" ca="1" si="67"/>
        <v>#N/A</v>
      </c>
      <c r="DW52" s="55">
        <f t="shared" ca="1" si="68"/>
        <v>-28633.108408816886</v>
      </c>
      <c r="DX52" s="55" t="e">
        <f t="shared" ca="1" si="69"/>
        <v>#N/A</v>
      </c>
      <c r="DY52" s="55" t="e">
        <f t="shared" ca="1" si="70"/>
        <v>#N/A</v>
      </c>
      <c r="DZ52" s="55" t="e">
        <f t="shared" ca="1" si="71"/>
        <v>#N/A</v>
      </c>
      <c r="EA52" s="55">
        <f t="shared" ca="1" si="72"/>
        <v>-28633.108408816886</v>
      </c>
      <c r="EB52" s="55" t="e">
        <f t="shared" ca="1" si="73"/>
        <v>#N/A</v>
      </c>
      <c r="EC52" s="55" t="e">
        <f t="shared" ca="1" si="74"/>
        <v>#N/A</v>
      </c>
      <c r="ED52" s="55" t="e">
        <f t="shared" ca="1" si="75"/>
        <v>#N/A</v>
      </c>
      <c r="EE52" s="55">
        <f ca="1">SUM(EA$15:EA52)</f>
        <v>23758.378964745876</v>
      </c>
      <c r="EF52" s="55" t="e">
        <f ca="1">SUM(EB$15:EB52)</f>
        <v>#N/A</v>
      </c>
      <c r="EG52" s="55" t="e">
        <f ca="1">SUM(EC$15:EC52)</f>
        <v>#N/A</v>
      </c>
      <c r="EH52" s="55" t="e">
        <f ca="1">SUM(ED$15:ED52)</f>
        <v>#N/A</v>
      </c>
      <c r="EL52" s="124">
        <v>45919.625</v>
      </c>
      <c r="EM52" s="137">
        <f t="shared" ca="1" si="61"/>
        <v>23758.378964745876</v>
      </c>
      <c r="EN52" s="137" t="e">
        <f t="shared" ca="1" si="62"/>
        <v>#N/A</v>
      </c>
      <c r="EO52" s="137" t="e">
        <f t="shared" ca="1" si="63"/>
        <v>#N/A</v>
      </c>
      <c r="EP52" s="137" t="e">
        <f t="shared" ca="1" si="64"/>
        <v>#N/A</v>
      </c>
    </row>
    <row r="53" spans="1:146">
      <c r="A53" s="164">
        <f ca="1">IF(AND(ISBLANK(AD42), A52 = $AD$1),NOW(),IF(ISBLANK(AD42),"",AD42))</f>
        <v>45908.625</v>
      </c>
      <c r="B53" s="71">
        <f ca="1">IF(COUNTIF($AD$2:AD1038,A53)=1,VLOOKUP(A53,T:U,2), IF(COUNTIF($AD$2:AD1038,A53)=0,$B$10,""))</f>
        <v>94.65</v>
      </c>
      <c r="C53" s="31">
        <f t="shared" ca="1" si="24"/>
        <v>167731.62939297225</v>
      </c>
      <c r="D53" s="32">
        <f t="shared" ca="1" si="25"/>
        <v>-152985</v>
      </c>
      <c r="E53" s="71">
        <f ca="1">IF(COUNTIF($AD$2:AD1038,A53)=1,VLOOKUP(A53,V:W,2), IF(COUNTIF($AD$2:AD1038,A53)=0,$C$10,""))</f>
        <v>101.23099999999999</v>
      </c>
      <c r="F53" s="31">
        <f t="shared" ca="1" si="26"/>
        <v>-1680.0000000008595</v>
      </c>
      <c r="G53" s="32">
        <f t="shared" ca="1" si="27"/>
        <v>-54466.83507999999</v>
      </c>
      <c r="H53" s="71">
        <f ca="1">IF(COUNTIF($AD$2:AD1038,A53)=1,VLOOKUP(A53,X:Y,2), IF(COUNTIF($AD$2:AD1038,A53)=0,$D$10,""))</f>
        <v>120.74</v>
      </c>
      <c r="I53" s="31">
        <f t="shared" ca="1" si="28"/>
        <v>-343717.8014766234</v>
      </c>
      <c r="J53" s="32">
        <f t="shared" ca="1" si="29"/>
        <v>-263134.2</v>
      </c>
      <c r="K53" s="71">
        <f ca="1">IF(COUNTIF($AD$2:AD1038,A53)=1,VLOOKUP(A53,Z:AA,2), IF(COUNTIF($AD$2:AD1038,A53)=0,$E$10,""))</f>
        <v>99.972999999999999</v>
      </c>
      <c r="L53" s="31">
        <f t="shared" ca="1" si="30"/>
        <v>73357.199999997887</v>
      </c>
      <c r="M53" s="32">
        <f t="shared" ca="1" si="31"/>
        <v>-119803.91770666672</v>
      </c>
      <c r="N53" s="77">
        <f t="shared" ca="1" si="32"/>
        <v>631298.7482429276</v>
      </c>
      <c r="O53" s="77"/>
      <c r="P53" s="77"/>
      <c r="Q53" s="77">
        <f ca="1">IF(ISERROR(B53-2),"",$G$5*SUM($O$14:O53)-$H$5*SUM($P$14:P53))</f>
        <v>-576200.5368</v>
      </c>
      <c r="R53" s="77">
        <f t="shared" ca="1" si="33"/>
        <v>55098.211442927597</v>
      </c>
      <c r="S53" s="128"/>
      <c r="T53" s="70">
        <v>45842.625</v>
      </c>
      <c r="U53" s="53">
        <v>93.86</v>
      </c>
      <c r="V53" s="70">
        <v>45840.625</v>
      </c>
      <c r="W53" s="53">
        <v>101.286</v>
      </c>
      <c r="X53" s="118">
        <v>45847.625</v>
      </c>
      <c r="Y53" s="53">
        <v>122</v>
      </c>
      <c r="Z53" s="70">
        <v>45916.625</v>
      </c>
      <c r="AA53" s="53">
        <v>99.569000000000003</v>
      </c>
      <c r="AB53" s="163" t="str">
        <f t="shared" si="4"/>
        <v/>
      </c>
      <c r="AC53" s="163" t="str">
        <f t="shared" si="5"/>
        <v/>
      </c>
      <c r="AD53" s="163">
        <v>45923.625</v>
      </c>
      <c r="AH53" s="164">
        <f t="shared" ca="1" si="34"/>
        <v>45922.625</v>
      </c>
      <c r="AI53" s="44">
        <f ca="1">IF(COUNTIF($BU$2:BU1038,AH53)=1,VLOOKUP(AH53,BG:BH,2), IF(COUNTIF($BU$2:BU1038,AH53)=0,$AI$10,""))</f>
        <v>81.319999999999993</v>
      </c>
      <c r="AJ53" s="45">
        <f t="shared" ca="1" si="35"/>
        <v>270354.25730266847</v>
      </c>
      <c r="AK53" s="45">
        <f t="shared" ca="1" si="36"/>
        <v>-164500</v>
      </c>
      <c r="AL53" s="44">
        <f ca="1">IF(COUNTIF($BU$2:BU1038,AH53)=1,VLOOKUP(AH53,BI:BJ,2), IF(COUNTIF($BU$2:BU1038,AH53)=0,$AJ$10,""))</f>
        <v>100.7734375</v>
      </c>
      <c r="AM53" s="45">
        <f t="shared" ca="1" si="37"/>
        <v>167578.125</v>
      </c>
      <c r="AN53" s="46">
        <f t="shared" ca="1" si="38"/>
        <v>-7297.8580729166715</v>
      </c>
      <c r="AO53" s="44">
        <f ca="1">IF(COUNTIF($BU$2:BU1038,AH53)=1,VLOOKUP(AH53,BK:BL,2), IF(COUNTIF($BU$2:BU1038,AH53)=0,$AK$10,""))</f>
        <v>111.48</v>
      </c>
      <c r="AP53" s="45">
        <f t="shared" ca="1" si="39"/>
        <v>640670.35290718579</v>
      </c>
      <c r="AQ53" s="46">
        <f t="shared" ca="1" si="40"/>
        <v>-169200</v>
      </c>
      <c r="AR53" s="44">
        <f ca="1">IF(COUNTIF($BU$2:BU1038,AH53)=1,VLOOKUP(AH53,BM:BN,2), IF(COUNTIF($BU$2:BU1038,AH53)=0,$AL$10,""))</f>
        <v>100.7734375</v>
      </c>
      <c r="AS53" s="45">
        <f t="shared" ca="1" si="41"/>
        <v>146093.75</v>
      </c>
      <c r="AT53" s="46">
        <f t="shared" ca="1" si="42"/>
        <v>-6362.2352430555475</v>
      </c>
      <c r="AU53" s="44">
        <f ca="1">IF(COUNTIF($BU$2:BU1038,AH53)=1,VLOOKUP(AH53,BO:BP,2), IF(COUNTIF($BU$2:BU1038,AH53)=0,$AM$10,""))</f>
        <v>104.015625</v>
      </c>
      <c r="AV53" s="45">
        <f t="shared" ca="1" si="43"/>
        <v>119698.66071428571</v>
      </c>
      <c r="AW53" s="46">
        <f t="shared" ca="1" si="44"/>
        <v>2663.7760416666715</v>
      </c>
      <c r="AX53" s="44">
        <f ca="1">IF(COUNTIF($BU$2:BU1038,AH53)=1,VLOOKUP(AH53,BQ:BR,2), IF(COUNTIF($BU$2:BU1038,AH53)=0,$AN$10,""))</f>
        <v>97.71875</v>
      </c>
      <c r="AY53" s="45">
        <f t="shared" ca="1" si="45"/>
        <v>220312.5</v>
      </c>
      <c r="AZ53" s="46">
        <f t="shared" ca="1" si="46"/>
        <v>7183.7864583333358</v>
      </c>
      <c r="BA53" s="77">
        <f t="shared" ca="1" si="47"/>
        <v>-36306.124560370437</v>
      </c>
      <c r="BB53" s="176"/>
      <c r="BC53" s="176"/>
      <c r="BD53" s="77">
        <f ca="1">IF(ISERROR(AI53-2),"",$AQ$4*SUM($BB$14:BB53)-$AR$4*SUM($BC$14:BC53))</f>
        <v>48926.430219448084</v>
      </c>
      <c r="BE53" s="77">
        <f t="shared" ca="1" si="48"/>
        <v>-85232.554779818514</v>
      </c>
      <c r="BG53" s="70">
        <v>45840.625</v>
      </c>
      <c r="BH53" s="53">
        <v>80.319999999999993</v>
      </c>
      <c r="BI53" s="70">
        <v>45936.625</v>
      </c>
      <c r="BJ53" s="53">
        <v>100.5859375</v>
      </c>
      <c r="BK53" s="70">
        <v>45840.625</v>
      </c>
      <c r="BL53" s="53">
        <v>109.32</v>
      </c>
      <c r="BM53" s="70">
        <v>45936.625</v>
      </c>
      <c r="BN53" s="53">
        <v>100.5859375</v>
      </c>
      <c r="BO53" s="70">
        <v>45840.625</v>
      </c>
      <c r="BP53" s="53">
        <v>102.78125</v>
      </c>
      <c r="BQ53" s="70">
        <v>45840.625</v>
      </c>
      <c r="BR53" s="53">
        <v>96.984375</v>
      </c>
      <c r="BS53" s="163" t="str">
        <f t="shared" si="6"/>
        <v/>
      </c>
      <c r="BT53" s="163" t="str">
        <f t="shared" si="7"/>
        <v/>
      </c>
      <c r="BU53" s="163">
        <v>45937.625</v>
      </c>
      <c r="BY53" s="164">
        <f t="shared" ca="1" si="49"/>
        <v>45922.625</v>
      </c>
      <c r="BZ53" s="44">
        <f ca="1">IF(COUNTIF($CN$2:CN1038,BY53)=1,VLOOKUP(BY53,CH:CI,2), IF(COUNTIF($CN$2:CN1038,BY53)=0,$BZ$10,""))</f>
        <v>107.9379</v>
      </c>
      <c r="CA53" s="45">
        <f t="shared" ca="1" si="50"/>
        <v>89949.999999998196</v>
      </c>
      <c r="CB53" s="45">
        <f t="shared" ca="1" si="51"/>
        <v>194444.44444444447</v>
      </c>
      <c r="CC53" s="44">
        <f ca="1">IF(COUNTIF($CN$2:CN1038,BY53)=1,VLOOKUP(BY53,CJ:CK,2), IF(COUNTIF($CN$2:CN1038,BY53)=0,$CA$10,""))</f>
        <v>47.365000000000002</v>
      </c>
      <c r="CD53" s="45">
        <f t="shared" ca="1" si="52"/>
        <v>160256.24999999983</v>
      </c>
      <c r="CE53" s="46">
        <f t="shared" ca="1" si="53"/>
        <v>194444.44444444444</v>
      </c>
      <c r="CF53" s="44">
        <f t="shared" ca="1" si="54"/>
        <v>-70306.25000000163</v>
      </c>
      <c r="CH53" s="122">
        <v>45846.625</v>
      </c>
      <c r="CI53" s="53">
        <v>107.4332</v>
      </c>
      <c r="CJ53" s="122">
        <v>45846.625</v>
      </c>
      <c r="CK53" s="53">
        <v>51.264000000000003</v>
      </c>
      <c r="CL53" s="163">
        <f t="shared" si="0"/>
        <v>45846.625</v>
      </c>
      <c r="CM53" s="163" t="str">
        <f t="shared" si="1"/>
        <v/>
      </c>
      <c r="CN53" s="163">
        <v>45937.625</v>
      </c>
      <c r="CR53" s="164">
        <f t="shared" ca="1" si="55"/>
        <v>45922.625</v>
      </c>
      <c r="CS53" s="44">
        <f ca="1">IF(COUNTIF($DG$2:DG1038,CR53)=1,VLOOKUP(CR53,DA:DB,2), IF(COUNTIF($DG$2:DG1038,CR53)=0,$CS$10,""))</f>
        <v>247.34700000000001</v>
      </c>
      <c r="CT53" s="45">
        <f t="shared" ca="1" si="56"/>
        <v>183210.72000000006</v>
      </c>
      <c r="CU53" s="45">
        <f t="shared" ca="1" si="57"/>
        <v>163333.33333333334</v>
      </c>
      <c r="CV53" s="44">
        <f ca="1">IF(COUNTIF($DG$2:DG1038,CR53)=1,VLOOKUP(CR53,DC:DD,2), IF(COUNTIF($DG$2:DG1038,CR53)=0,$CT$10,""))</f>
        <v>50.252000000000002</v>
      </c>
      <c r="CW53" s="45">
        <f t="shared" ca="1" si="58"/>
        <v>110239.91999999974</v>
      </c>
      <c r="CX53" s="46">
        <f t="shared" ca="1" si="59"/>
        <v>147000</v>
      </c>
      <c r="CY53" s="44">
        <f t="shared" ca="1" si="60"/>
        <v>89304.133333333652</v>
      </c>
      <c r="DA53" s="122">
        <v>45842.625</v>
      </c>
      <c r="DB53" s="53">
        <v>284.7</v>
      </c>
      <c r="DC53" s="122">
        <v>45842.625</v>
      </c>
      <c r="DD53" s="53">
        <v>54.459000000000003</v>
      </c>
      <c r="DE53" s="163">
        <f t="shared" si="2"/>
        <v>45842.625</v>
      </c>
      <c r="DF53" s="163" t="str">
        <f t="shared" si="3"/>
        <v/>
      </c>
      <c r="DG53" s="163">
        <v>45937.625</v>
      </c>
      <c r="DR53" s="124">
        <v>45922.625</v>
      </c>
      <c r="DS53" s="55">
        <f ca="1">VLOOKUP(DR53,A54:R126,18)</f>
        <v>38192.354221564747</v>
      </c>
      <c r="DT53" s="55" t="e">
        <f t="shared" ca="1" si="65"/>
        <v>#N/A</v>
      </c>
      <c r="DU53" s="55" t="e">
        <f t="shared" ca="1" si="66"/>
        <v>#N/A</v>
      </c>
      <c r="DV53" s="55" t="e">
        <f t="shared" ca="1" si="67"/>
        <v>#N/A</v>
      </c>
      <c r="DW53" s="55">
        <f t="shared" ca="1" si="68"/>
        <v>6039.6473362824763</v>
      </c>
      <c r="DX53" s="55" t="e">
        <f t="shared" ca="1" si="69"/>
        <v>#N/A</v>
      </c>
      <c r="DY53" s="55" t="e">
        <f t="shared" ca="1" si="70"/>
        <v>#N/A</v>
      </c>
      <c r="DZ53" s="55" t="e">
        <f t="shared" ca="1" si="71"/>
        <v>#N/A</v>
      </c>
      <c r="EA53" s="55">
        <f t="shared" ca="1" si="72"/>
        <v>6039.6473362824763</v>
      </c>
      <c r="EB53" s="55" t="e">
        <f t="shared" ca="1" si="73"/>
        <v>#N/A</v>
      </c>
      <c r="EC53" s="55" t="e">
        <f t="shared" ca="1" si="74"/>
        <v>#N/A</v>
      </c>
      <c r="ED53" s="55" t="e">
        <f t="shared" ca="1" si="75"/>
        <v>#N/A</v>
      </c>
      <c r="EE53" s="55">
        <f ca="1">SUM(EA$15:EA53)</f>
        <v>29798.026301028352</v>
      </c>
      <c r="EF53" s="55" t="e">
        <f ca="1">SUM(EB$15:EB53)</f>
        <v>#N/A</v>
      </c>
      <c r="EG53" s="55" t="e">
        <f ca="1">SUM(EC$15:EC53)</f>
        <v>#N/A</v>
      </c>
      <c r="EH53" s="55" t="e">
        <f ca="1">SUM(ED$15:ED53)</f>
        <v>#N/A</v>
      </c>
      <c r="EL53" s="124">
        <v>45922.625</v>
      </c>
      <c r="EM53" s="137">
        <f t="shared" ca="1" si="61"/>
        <v>29798.026301028352</v>
      </c>
      <c r="EN53" s="137" t="e">
        <f t="shared" ca="1" si="62"/>
        <v>#N/A</v>
      </c>
      <c r="EO53" s="137" t="e">
        <f t="shared" ca="1" si="63"/>
        <v>#N/A</v>
      </c>
      <c r="EP53" s="137" t="e">
        <f t="shared" ca="1" si="64"/>
        <v>#N/A</v>
      </c>
    </row>
    <row r="54" spans="1:146">
      <c r="A54" s="164">
        <f ca="1">IF(AND(ISBLANK(AD43), A53 = $AD$1),NOW(),IF(ISBLANK(AD43),"",AD43))</f>
        <v>45909.625</v>
      </c>
      <c r="B54" s="71">
        <f ca="1">IF(COUNTIF($AD$2:AD1039,A54)=1,VLOOKUP(A54,T:U,2), IF(COUNTIF($AD$2:AD1039,A54)=0,$B$10,""))</f>
        <v>94.54</v>
      </c>
      <c r="C54" s="31">
        <f t="shared" ca="1" si="24"/>
        <v>143130.99041533485</v>
      </c>
      <c r="D54" s="32">
        <f t="shared" ca="1" si="25"/>
        <v>-155452.5</v>
      </c>
      <c r="E54" s="71">
        <f ca="1">IF(COUNTIF($AD$2:AD1039,A54)=1,VLOOKUP(A54,V:W,2), IF(COUNTIF($AD$2:AD1039,A54)=0,$C$10,""))</f>
        <v>101.163</v>
      </c>
      <c r="F54" s="31">
        <f t="shared" ca="1" si="26"/>
        <v>-13104.000000000497</v>
      </c>
      <c r="G54" s="32">
        <f t="shared" ca="1" si="27"/>
        <v>-55345.332419999992</v>
      </c>
      <c r="H54" s="71">
        <f ca="1">IF(COUNTIF($AD$2:AD1039,A54)=1,VLOOKUP(A54,X:Y,2), IF(COUNTIF($AD$2:AD1039,A54)=0,$D$10,""))</f>
        <v>120.66</v>
      </c>
      <c r="I54" s="31">
        <f t="shared" ca="1" si="28"/>
        <v>-367422.47744052671</v>
      </c>
      <c r="J54" s="32">
        <f t="shared" ca="1" si="29"/>
        <v>-267378.3</v>
      </c>
      <c r="K54" s="71">
        <f ca="1">IF(COUNTIF($AD$2:AD1039,A54)=1,VLOOKUP(A54,Z:AA,2), IF(COUNTIF($AD$2:AD1039,A54)=0,$E$10,""))</f>
        <v>99.885999999999996</v>
      </c>
      <c r="L54" s="31">
        <f t="shared" ca="1" si="30"/>
        <v>43394.399999996756</v>
      </c>
      <c r="M54" s="32">
        <f t="shared" ca="1" si="31"/>
        <v>-121736.23895999999</v>
      </c>
      <c r="N54" s="77">
        <f t="shared" ca="1" si="32"/>
        <v>612586.76131585881</v>
      </c>
      <c r="O54" s="77"/>
      <c r="P54" s="77"/>
      <c r="Q54" s="77">
        <f ca="1">IF(ISERROR(B54-2),"",$G$5*SUM($O$14:O54)-$H$5*SUM($P$14:P54))</f>
        <v>-576200.5368</v>
      </c>
      <c r="R54" s="77">
        <f t="shared" ca="1" si="33"/>
        <v>36386.224515858805</v>
      </c>
      <c r="S54" s="128"/>
      <c r="T54" s="70">
        <v>45845.625</v>
      </c>
      <c r="U54" s="53">
        <v>93.91</v>
      </c>
      <c r="V54" s="70">
        <v>45841.625</v>
      </c>
      <c r="W54" s="53">
        <v>101.379</v>
      </c>
      <c r="X54" s="118">
        <v>45848.625</v>
      </c>
      <c r="Y54" s="53">
        <v>121.86</v>
      </c>
      <c r="Z54" s="70">
        <v>45917.625</v>
      </c>
      <c r="AA54" s="53">
        <v>99.600999999999999</v>
      </c>
      <c r="AB54" s="163" t="str">
        <f t="shared" si="4"/>
        <v/>
      </c>
      <c r="AC54" s="163" t="str">
        <f t="shared" si="5"/>
        <v/>
      </c>
      <c r="AD54" s="163">
        <v>45924.625</v>
      </c>
      <c r="AH54" s="164">
        <f t="shared" ca="1" si="34"/>
        <v>45923.625</v>
      </c>
      <c r="AI54" s="44">
        <f ca="1">IF(COUNTIF($BU$2:BU1039,AH54)=1,VLOOKUP(AH54,BG:BH,2), IF(COUNTIF($BU$2:BU1039,AH54)=0,$AI$10,""))</f>
        <v>81.260000000000005</v>
      </c>
      <c r="AJ54" s="45">
        <f t="shared" ca="1" si="35"/>
        <v>251709.13610938482</v>
      </c>
      <c r="AK54" s="45">
        <f t="shared" ca="1" si="36"/>
        <v>-167437.49999999997</v>
      </c>
      <c r="AL54" s="44">
        <f ca="1">IF(COUNTIF($BU$2:BU1039,AH54)=1,VLOOKUP(AH54,BI:BJ,2), IF(COUNTIF($BU$2:BU1039,AH54)=0,$AJ$10,""))</f>
        <v>100.9140625</v>
      </c>
      <c r="AM54" s="45">
        <f t="shared" ca="1" si="37"/>
        <v>187165.17857142858</v>
      </c>
      <c r="AN54" s="46">
        <f t="shared" ca="1" si="38"/>
        <v>-7428.1769670758949</v>
      </c>
      <c r="AO54" s="44">
        <f ca="1">IF(COUNTIF($BU$2:BU1039,AH54)=1,VLOOKUP(AH54,BK:BL,2), IF(COUNTIF($BU$2:BU1039,AH54)=0,$AK$10,""))</f>
        <v>111.71</v>
      </c>
      <c r="AP54" s="45">
        <f t="shared" ca="1" si="39"/>
        <v>695044.58950077987</v>
      </c>
      <c r="AQ54" s="46">
        <f t="shared" ca="1" si="40"/>
        <v>-172221.42857142855</v>
      </c>
      <c r="AR54" s="44">
        <f ca="1">IF(COUNTIF($BU$2:BU1039,AH54)=1,VLOOKUP(AH54,BM:BN,2), IF(COUNTIF($BU$2:BU1039,AH54)=0,$AL$10,""))</f>
        <v>100.9140625</v>
      </c>
      <c r="AS54" s="45">
        <f t="shared" ca="1" si="41"/>
        <v>163169.64285714287</v>
      </c>
      <c r="AT54" s="46">
        <f t="shared" ca="1" si="42"/>
        <v>-6475.8465866815386</v>
      </c>
      <c r="AU54" s="44">
        <f ca="1">IF(COUNTIF($BU$2:BU1039,AH54)=1,VLOOKUP(AH54,BO:BP,2), IF(COUNTIF($BU$2:BU1039,AH54)=0,$AM$10,""))</f>
        <v>104.328125</v>
      </c>
      <c r="AV54" s="45">
        <f t="shared" ca="1" si="43"/>
        <v>136439.73214285713</v>
      </c>
      <c r="AW54" s="46">
        <f t="shared" ca="1" si="44"/>
        <v>2711.3434709821449</v>
      </c>
      <c r="AX54" s="44">
        <f ca="1">IF(COUNTIF($BU$2:BU1039,AH54)=1,VLOOKUP(AH54,BQ:BR,2), IF(COUNTIF($BU$2:BU1039,AH54)=0,$AN$10,""))</f>
        <v>98.40625</v>
      </c>
      <c r="AY54" s="45">
        <f t="shared" ca="1" si="45"/>
        <v>271875</v>
      </c>
      <c r="AZ54" s="46">
        <f t="shared" ca="1" si="46"/>
        <v>7312.068359375</v>
      </c>
      <c r="BA54" s="77">
        <f t="shared" ca="1" si="47"/>
        <v>-43256.586180643528</v>
      </c>
      <c r="BB54" s="176"/>
      <c r="BC54" s="176"/>
      <c r="BD54" s="77">
        <f ca="1">IF(ISERROR(AI54-2),"",$AQ$4*SUM($BB$14:BB54)-$AR$4*SUM($BC$14:BC54))</f>
        <v>48926.430219448084</v>
      </c>
      <c r="BE54" s="77">
        <f t="shared" ca="1" si="48"/>
        <v>-92183.016400091612</v>
      </c>
      <c r="BG54" s="70">
        <v>45841.625</v>
      </c>
      <c r="BH54" s="53">
        <v>80.37</v>
      </c>
      <c r="BI54" s="70">
        <v>45937.625</v>
      </c>
      <c r="BJ54" s="53">
        <v>100.7421875</v>
      </c>
      <c r="BK54" s="70">
        <v>45841.625</v>
      </c>
      <c r="BL54" s="53">
        <v>109.06</v>
      </c>
      <c r="BM54" s="70">
        <v>45937.625</v>
      </c>
      <c r="BN54" s="53">
        <v>100.7421875</v>
      </c>
      <c r="BO54" s="70">
        <v>45842.625</v>
      </c>
      <c r="BP54" s="53">
        <v>102.28125</v>
      </c>
      <c r="BQ54" s="70">
        <v>45842.625</v>
      </c>
      <c r="BR54" s="53">
        <v>96.25</v>
      </c>
      <c r="BS54" s="163" t="str">
        <f t="shared" si="6"/>
        <v/>
      </c>
      <c r="BT54" s="163" t="str">
        <f t="shared" si="7"/>
        <v/>
      </c>
      <c r="BU54" s="163">
        <v>45938.625</v>
      </c>
      <c r="BY54" s="164">
        <f t="shared" ca="1" si="49"/>
        <v>45923.625</v>
      </c>
      <c r="BZ54" s="44">
        <f ca="1">IF(COUNTIF($CN$2:CN1039,BY54)=1,VLOOKUP(BY54,CH:CI,2), IF(COUNTIF($CN$2:CN1039,BY54)=0,$BZ$10,""))</f>
        <v>107.82299999999999</v>
      </c>
      <c r="CA54" s="45">
        <f t="shared" ca="1" si="50"/>
        <v>61224.999999996755</v>
      </c>
      <c r="CB54" s="45">
        <f t="shared" ca="1" si="51"/>
        <v>197916.66666666666</v>
      </c>
      <c r="CC54" s="44">
        <f ca="1">IF(COUNTIF($CN$2:CN1039,BY54)=1,VLOOKUP(BY54,CJ:CK,2), IF(COUNTIF($CN$2:CN1039,BY54)=0,$CA$10,""))</f>
        <v>47.701000000000001</v>
      </c>
      <c r="CD54" s="45">
        <f t="shared" ca="1" si="52"/>
        <v>141356.24999999991</v>
      </c>
      <c r="CE54" s="46">
        <f t="shared" ca="1" si="53"/>
        <v>197916.66666666666</v>
      </c>
      <c r="CF54" s="44">
        <f t="shared" ca="1" si="54"/>
        <v>-80131.250000003143</v>
      </c>
      <c r="CH54" s="122">
        <v>45847.625</v>
      </c>
      <c r="CI54" s="53">
        <v>107.717</v>
      </c>
      <c r="CJ54" s="122">
        <v>45847.625</v>
      </c>
      <c r="CK54" s="53">
        <v>50.171999999999997</v>
      </c>
      <c r="CL54" s="163">
        <f t="shared" si="0"/>
        <v>45847.625</v>
      </c>
      <c r="CM54" s="163" t="str">
        <f t="shared" si="1"/>
        <v/>
      </c>
      <c r="CN54" s="163">
        <v>45938.625</v>
      </c>
      <c r="CR54" s="164">
        <f t="shared" ca="1" si="55"/>
        <v>45923.625</v>
      </c>
      <c r="CS54" s="44">
        <f ca="1">IF(COUNTIF($DG$2:DG1039,CR54)=1,VLOOKUP(CR54,DA:DB,2), IF(COUNTIF($DG$2:DG1039,CR54)=0,$CS$10,""))</f>
        <v>242.93100000000001</v>
      </c>
      <c r="CT54" s="45">
        <f t="shared" ca="1" si="56"/>
        <v>224014.56000000003</v>
      </c>
      <c r="CU54" s="45">
        <f t="shared" ca="1" si="57"/>
        <v>166250</v>
      </c>
      <c r="CV54" s="44">
        <f ca="1">IF(COUNTIF($DG$2:DG1039,CR54)=1,VLOOKUP(CR54,DC:DD,2), IF(COUNTIF($DG$2:DG1039,CR54)=0,$CT$10,""))</f>
        <v>49.594999999999999</v>
      </c>
      <c r="CW54" s="45">
        <f t="shared" ca="1" si="58"/>
        <v>138799.7099999999</v>
      </c>
      <c r="CX54" s="46">
        <f t="shared" ca="1" si="59"/>
        <v>149625</v>
      </c>
      <c r="CY54" s="44">
        <f t="shared" ca="1" si="60"/>
        <v>101839.85000000015</v>
      </c>
      <c r="DA54" s="122">
        <v>45845.625</v>
      </c>
      <c r="DB54" s="53">
        <v>281.32</v>
      </c>
      <c r="DC54" s="122">
        <v>45845.625</v>
      </c>
      <c r="DD54" s="53">
        <v>53.741999999999997</v>
      </c>
      <c r="DE54" s="163">
        <f t="shared" si="2"/>
        <v>45845.625</v>
      </c>
      <c r="DF54" s="163" t="str">
        <f t="shared" si="3"/>
        <v/>
      </c>
      <c r="DG54" s="163">
        <v>45938.625</v>
      </c>
      <c r="DR54" s="124">
        <v>45923.625</v>
      </c>
      <c r="DS54" s="55">
        <f ca="1">VLOOKUP(DR54,A55:R127,18)</f>
        <v>59800.540682314109</v>
      </c>
      <c r="DT54" s="55" t="e">
        <f t="shared" ca="1" si="65"/>
        <v>#N/A</v>
      </c>
      <c r="DU54" s="55" t="e">
        <f t="shared" ca="1" si="66"/>
        <v>#N/A</v>
      </c>
      <c r="DV54" s="55" t="e">
        <f t="shared" ca="1" si="67"/>
        <v>#N/A</v>
      </c>
      <c r="DW54" s="55">
        <f t="shared" ca="1" si="68"/>
        <v>21608.186460749363</v>
      </c>
      <c r="DX54" s="55" t="e">
        <f t="shared" ca="1" si="69"/>
        <v>#N/A</v>
      </c>
      <c r="DY54" s="55" t="e">
        <f t="shared" ca="1" si="70"/>
        <v>#N/A</v>
      </c>
      <c r="DZ54" s="55" t="e">
        <f t="shared" ca="1" si="71"/>
        <v>#N/A</v>
      </c>
      <c r="EA54" s="55">
        <f t="shared" ca="1" si="72"/>
        <v>21608.186460749363</v>
      </c>
      <c r="EB54" s="55" t="e">
        <f t="shared" ca="1" si="73"/>
        <v>#N/A</v>
      </c>
      <c r="EC54" s="55" t="e">
        <f t="shared" ca="1" si="74"/>
        <v>#N/A</v>
      </c>
      <c r="ED54" s="55" t="e">
        <f t="shared" ca="1" si="75"/>
        <v>#N/A</v>
      </c>
      <c r="EE54" s="55">
        <f ca="1">SUM(EA$15:EA54)</f>
        <v>51406.212761777715</v>
      </c>
      <c r="EF54" s="55" t="e">
        <f ca="1">SUM(EB$15:EB54)</f>
        <v>#N/A</v>
      </c>
      <c r="EG54" s="55" t="e">
        <f ca="1">SUM(EC$15:EC54)</f>
        <v>#N/A</v>
      </c>
      <c r="EH54" s="55" t="e">
        <f ca="1">SUM(ED$15:ED54)</f>
        <v>#N/A</v>
      </c>
      <c r="EL54" s="124">
        <v>45923.625</v>
      </c>
      <c r="EM54" s="137">
        <f t="shared" ca="1" si="61"/>
        <v>51406.212761777715</v>
      </c>
      <c r="EN54" s="137" t="e">
        <f t="shared" ca="1" si="62"/>
        <v>#N/A</v>
      </c>
      <c r="EO54" s="137" t="e">
        <f t="shared" ca="1" si="63"/>
        <v>#N/A</v>
      </c>
      <c r="EP54" s="137" t="e">
        <f t="shared" ca="1" si="64"/>
        <v>#N/A</v>
      </c>
    </row>
    <row r="55" spans="1:146">
      <c r="A55" s="164">
        <f ca="1">IF(AND(ISBLANK(AD44), A54 = $AD$1),NOW(),IF(ISBLANK(AD44),"",AD44))</f>
        <v>45910.625</v>
      </c>
      <c r="B55" s="71">
        <f ca="1">IF(COUNTIF($AD$2:AD1040,A55)=1,VLOOKUP(A55,T:U,2), IF(COUNTIF($AD$2:AD1040,A55)=0,$B$10,""))</f>
        <v>94.53</v>
      </c>
      <c r="C55" s="31">
        <f t="shared" ca="1" si="24"/>
        <v>140894.56869009466</v>
      </c>
      <c r="D55" s="32">
        <f t="shared" ca="1" si="25"/>
        <v>-157920</v>
      </c>
      <c r="E55" s="71">
        <f ca="1">IF(COUNTIF($AD$2:AD1040,A55)=1,VLOOKUP(A55,V:W,2), IF(COUNTIF($AD$2:AD1040,A55)=0,$C$10,""))</f>
        <v>101.126</v>
      </c>
      <c r="F55" s="31">
        <f t="shared" ca="1" si="26"/>
        <v>-19319.999999999141</v>
      </c>
      <c r="G55" s="32">
        <f t="shared" ca="1" si="27"/>
        <v>-56223.829759999993</v>
      </c>
      <c r="H55" s="71">
        <f ca="1">IF(COUNTIF($AD$2:AD1040,A55)=1,VLOOKUP(A55,X:Y,2), IF(COUNTIF($AD$2:AD1040,A55)=0,$D$10,""))</f>
        <v>120.75</v>
      </c>
      <c r="I55" s="31">
        <f t="shared" ca="1" si="28"/>
        <v>-340754.71698113199</v>
      </c>
      <c r="J55" s="32">
        <f t="shared" ca="1" si="29"/>
        <v>-271622.39999999997</v>
      </c>
      <c r="K55" s="71">
        <f ca="1">IF(COUNTIF($AD$2:AD1040,A55)=1,VLOOKUP(A55,Z:AA,2), IF(COUNTIF($AD$2:AD1040,A55)=0,$E$10,""))</f>
        <v>99.86</v>
      </c>
      <c r="L55" s="31">
        <f t="shared" ca="1" si="30"/>
        <v>34439.999999998043</v>
      </c>
      <c r="M55" s="32">
        <f t="shared" ca="1" si="31"/>
        <v>-123668.56021333335</v>
      </c>
      <c r="N55" s="77">
        <f t="shared" ca="1" si="32"/>
        <v>581666.95521789044</v>
      </c>
      <c r="O55" s="77"/>
      <c r="P55" s="77"/>
      <c r="Q55" s="77">
        <f ca="1">IF(ISERROR(B55-2),"",$G$5*SUM($O$14:O55)-$H$5*SUM($P$14:P55))</f>
        <v>-576200.5368</v>
      </c>
      <c r="R55" s="77">
        <f t="shared" ca="1" si="33"/>
        <v>5466.4184178904397</v>
      </c>
      <c r="S55" s="128"/>
      <c r="T55" s="70">
        <v>45846.625</v>
      </c>
      <c r="U55" s="53">
        <v>93.9</v>
      </c>
      <c r="V55" s="70">
        <v>45842.625</v>
      </c>
      <c r="W55" s="53">
        <v>101.465</v>
      </c>
      <c r="X55" s="118">
        <v>45849.625</v>
      </c>
      <c r="Y55" s="53">
        <v>121.72</v>
      </c>
      <c r="Z55" s="70">
        <v>45918.625</v>
      </c>
      <c r="AA55" s="53">
        <v>99.516000000000005</v>
      </c>
      <c r="AB55" s="163">
        <f t="shared" si="4"/>
        <v>45846.625</v>
      </c>
      <c r="AC55" s="163" t="str">
        <f t="shared" si="5"/>
        <v/>
      </c>
      <c r="AD55" s="163">
        <v>45925.625</v>
      </c>
      <c r="AH55" s="164">
        <f t="shared" ca="1" si="34"/>
        <v>45924.625</v>
      </c>
      <c r="AI55" s="44">
        <f ca="1">IF(COUNTIF($BU$2:BU1040,AH55)=1,VLOOKUP(AH55,BG:BH,2), IF(COUNTIF($BU$2:BU1040,AH55)=0,$AI$10,""))</f>
        <v>81.150000000000006</v>
      </c>
      <c r="AJ55" s="45">
        <f t="shared" ca="1" si="35"/>
        <v>217526.41392169258</v>
      </c>
      <c r="AK55" s="45">
        <f t="shared" ca="1" si="36"/>
        <v>-170375</v>
      </c>
      <c r="AL55" s="44">
        <f ca="1">IF(COUNTIF($BU$2:BU1040,AH55)=1,VLOOKUP(AH55,BI:BJ,2), IF(COUNTIF($BU$2:BU1040,AH55)=0,$AJ$10,""))</f>
        <v>100.71875</v>
      </c>
      <c r="AM55" s="45">
        <f t="shared" ca="1" si="37"/>
        <v>159960.9375</v>
      </c>
      <c r="AN55" s="46">
        <f t="shared" ca="1" si="38"/>
        <v>-7558.4958612351038</v>
      </c>
      <c r="AO55" s="44">
        <f ca="1">IF(COUNTIF($BU$2:BU1040,AH55)=1,VLOOKUP(AH55,BK:BL,2), IF(COUNTIF($BU$2:BU1040,AH55)=0,$AK$10,""))</f>
        <v>111.26</v>
      </c>
      <c r="AP55" s="45">
        <f t="shared" ca="1" si="39"/>
        <v>588660.2135567884</v>
      </c>
      <c r="AQ55" s="46">
        <f t="shared" ca="1" si="40"/>
        <v>-175242.85714285716</v>
      </c>
      <c r="AR55" s="44">
        <f ca="1">IF(COUNTIF($BU$2:BU1040,AH55)=1,VLOOKUP(AH55,BM:BN,2), IF(COUNTIF($BU$2:BU1040,AH55)=0,$AL$10,""))</f>
        <v>100.71875</v>
      </c>
      <c r="AS55" s="45">
        <f t="shared" ca="1" si="41"/>
        <v>139453.125</v>
      </c>
      <c r="AT55" s="46">
        <f t="shared" ca="1" si="42"/>
        <v>-6589.4579303075298</v>
      </c>
      <c r="AU55" s="44">
        <f ca="1">IF(COUNTIF($BU$2:BU1040,AH55)=1,VLOOKUP(AH55,BO:BP,2), IF(COUNTIF($BU$2:BU1040,AH55)=0,$AM$10,""))</f>
        <v>104.03125</v>
      </c>
      <c r="AV55" s="45">
        <f t="shared" ca="1" si="43"/>
        <v>120535.71428571429</v>
      </c>
      <c r="AW55" s="46">
        <f t="shared" ca="1" si="44"/>
        <v>2758.9109002976256</v>
      </c>
      <c r="AX55" s="44">
        <f ca="1">IF(COUNTIF($BU$2:BU1040,AH55)=1,VLOOKUP(AH55,BQ:BR,2), IF(COUNTIF($BU$2:BU1040,AH55)=0,$AN$10,""))</f>
        <v>98</v>
      </c>
      <c r="AY55" s="45">
        <f t="shared" ca="1" si="45"/>
        <v>241406.25</v>
      </c>
      <c r="AZ55" s="46">
        <f t="shared" ca="1" si="46"/>
        <v>7440.3502604166715</v>
      </c>
      <c r="BA55" s="77">
        <f t="shared" ca="1" si="47"/>
        <v>-13663.4916148825</v>
      </c>
      <c r="BB55" s="176"/>
      <c r="BC55" s="176"/>
      <c r="BD55" s="77">
        <f ca="1">IF(ISERROR(AI55-2),"",$AQ$4*SUM($BB$14:BB55)-$AR$4*SUM($BC$14:BC55))</f>
        <v>48926.430219448084</v>
      </c>
      <c r="BE55" s="77">
        <f t="shared" ca="1" si="48"/>
        <v>-62589.921834330584</v>
      </c>
      <c r="BG55" s="70">
        <v>45845.625</v>
      </c>
      <c r="BH55" s="53">
        <v>80.099999999999994</v>
      </c>
      <c r="BI55" s="70">
        <v>45938.625</v>
      </c>
      <c r="BJ55" s="53">
        <v>100.6875</v>
      </c>
      <c r="BK55" s="70">
        <v>45845.625</v>
      </c>
      <c r="BL55" s="53">
        <v>108.41</v>
      </c>
      <c r="BM55" s="70">
        <v>45938.625</v>
      </c>
      <c r="BN55" s="53">
        <v>100.6875</v>
      </c>
      <c r="BO55" s="70">
        <v>45845.625</v>
      </c>
      <c r="BP55" s="53">
        <v>101.984375</v>
      </c>
      <c r="BQ55" s="70">
        <v>45845.625</v>
      </c>
      <c r="BR55" s="53">
        <v>95.375</v>
      </c>
      <c r="BS55" s="163" t="str">
        <f t="shared" si="6"/>
        <v/>
      </c>
      <c r="BT55" s="163" t="str">
        <f t="shared" si="7"/>
        <v/>
      </c>
      <c r="BU55" s="163">
        <v>45939.625</v>
      </c>
      <c r="BY55" s="164">
        <f t="shared" ca="1" si="49"/>
        <v>45924.625</v>
      </c>
      <c r="BZ55" s="44">
        <f ca="1">IF(COUNTIF($CN$2:CN1040,BY55)=1,VLOOKUP(BY55,CH:CI,2), IF(COUNTIF($CN$2:CN1040,BY55)=0,$BZ$10,""))</f>
        <v>107.7465</v>
      </c>
      <c r="CA55" s="45">
        <f t="shared" ca="1" si="50"/>
        <v>42099.999999997803</v>
      </c>
      <c r="CB55" s="45">
        <f t="shared" ca="1" si="51"/>
        <v>201388.88888888891</v>
      </c>
      <c r="CC55" s="44">
        <f ca="1">IF(COUNTIF($CN$2:CN1040,BY55)=1,VLOOKUP(BY55,CJ:CK,2), IF(COUNTIF($CN$2:CN1040,BY55)=0,$CA$10,""))</f>
        <v>48.238999999999997</v>
      </c>
      <c r="CD55" s="45">
        <f t="shared" ca="1" si="52"/>
        <v>111093.75000000009</v>
      </c>
      <c r="CE55" s="46">
        <f t="shared" ca="1" si="53"/>
        <v>201388.88888888893</v>
      </c>
      <c r="CF55" s="44">
        <f t="shared" ca="1" si="54"/>
        <v>-68993.750000002299</v>
      </c>
      <c r="CH55" s="122">
        <v>45848.625</v>
      </c>
      <c r="CI55" s="53">
        <v>107.7636</v>
      </c>
      <c r="CJ55" s="122">
        <v>45848.625</v>
      </c>
      <c r="CK55" s="53">
        <v>49.853999999999999</v>
      </c>
      <c r="CL55" s="163">
        <f t="shared" si="0"/>
        <v>45848.625</v>
      </c>
      <c r="CM55" s="163" t="str">
        <f t="shared" si="1"/>
        <v/>
      </c>
      <c r="CN55" s="163">
        <v>45939.625</v>
      </c>
      <c r="CR55" s="164">
        <f t="shared" ca="1" si="55"/>
        <v>45924.625</v>
      </c>
      <c r="CS55" s="44">
        <f ca="1">IF(COUNTIF($DG$2:DG1040,CR55)=1,VLOOKUP(CR55,DA:DB,2), IF(COUNTIF($DG$2:DG1040,CR55)=0,$CS$10,""))</f>
        <v>243.08600000000001</v>
      </c>
      <c r="CT55" s="45">
        <f t="shared" ca="1" si="56"/>
        <v>222582.36000000004</v>
      </c>
      <c r="CU55" s="45">
        <f t="shared" ca="1" si="57"/>
        <v>169166.66666666669</v>
      </c>
      <c r="CV55" s="44">
        <f ca="1">IF(COUNTIF($DG$2:DG1040,CR55)=1,VLOOKUP(CR55,DC:DD,2), IF(COUNTIF($DG$2:DG1040,CR55)=0,$CT$10,""))</f>
        <v>49.652999999999999</v>
      </c>
      <c r="CW55" s="45">
        <f t="shared" ca="1" si="58"/>
        <v>136278.44999999992</v>
      </c>
      <c r="CX55" s="46">
        <f t="shared" ca="1" si="59"/>
        <v>152250.00000000003</v>
      </c>
      <c r="CY55" s="44">
        <f t="shared" ca="1" si="60"/>
        <v>103220.57666666678</v>
      </c>
      <c r="DA55" s="122">
        <v>45846.625</v>
      </c>
      <c r="DB55" s="53">
        <v>282.44299999999998</v>
      </c>
      <c r="DC55" s="122">
        <v>45846.625</v>
      </c>
      <c r="DD55" s="53">
        <v>54.017000000000003</v>
      </c>
      <c r="DE55" s="163">
        <f t="shared" si="2"/>
        <v>45846.625</v>
      </c>
      <c r="DF55" s="163" t="str">
        <f t="shared" si="3"/>
        <v/>
      </c>
      <c r="DG55" s="163">
        <v>45939.625</v>
      </c>
      <c r="DR55" s="124">
        <v>45924.625</v>
      </c>
      <c r="DS55" s="55">
        <f ca="1">VLOOKUP(DR55,A56:R128,18)</f>
        <v>31575.551498647605</v>
      </c>
      <c r="DT55" s="55" t="e">
        <f t="shared" ca="1" si="65"/>
        <v>#N/A</v>
      </c>
      <c r="DU55" s="55" t="e">
        <f t="shared" ca="1" si="66"/>
        <v>#N/A</v>
      </c>
      <c r="DV55" s="55" t="e">
        <f t="shared" ca="1" si="67"/>
        <v>#N/A</v>
      </c>
      <c r="DW55" s="55">
        <f t="shared" ca="1" si="68"/>
        <v>-28224.989183666505</v>
      </c>
      <c r="DX55" s="55" t="e">
        <f t="shared" ca="1" si="69"/>
        <v>#N/A</v>
      </c>
      <c r="DY55" s="55" t="e">
        <f t="shared" ca="1" si="70"/>
        <v>#N/A</v>
      </c>
      <c r="DZ55" s="55" t="e">
        <f t="shared" ca="1" si="71"/>
        <v>#N/A</v>
      </c>
      <c r="EA55" s="55">
        <f t="shared" ca="1" si="72"/>
        <v>-28224.989183666505</v>
      </c>
      <c r="EB55" s="55" t="e">
        <f t="shared" ca="1" si="73"/>
        <v>#N/A</v>
      </c>
      <c r="EC55" s="55" t="e">
        <f t="shared" ca="1" si="74"/>
        <v>#N/A</v>
      </c>
      <c r="ED55" s="55" t="e">
        <f t="shared" ca="1" si="75"/>
        <v>#N/A</v>
      </c>
      <c r="EE55" s="55">
        <f ca="1">SUM(EA$15:EA55)</f>
        <v>23181.22357811121</v>
      </c>
      <c r="EF55" s="55" t="e">
        <f ca="1">SUM(EB$15:EB55)</f>
        <v>#N/A</v>
      </c>
      <c r="EG55" s="55" t="e">
        <f ca="1">SUM(EC$15:EC55)</f>
        <v>#N/A</v>
      </c>
      <c r="EH55" s="55" t="e">
        <f ca="1">SUM(ED$15:ED55)</f>
        <v>#N/A</v>
      </c>
      <c r="EL55" s="124">
        <v>45924.625</v>
      </c>
      <c r="EM55" s="137">
        <f t="shared" ca="1" si="61"/>
        <v>23181.22357811121</v>
      </c>
      <c r="EN55" s="137" t="e">
        <f t="shared" ca="1" si="62"/>
        <v>#N/A</v>
      </c>
      <c r="EO55" s="137" t="e">
        <f t="shared" ca="1" si="63"/>
        <v>#N/A</v>
      </c>
      <c r="EP55" s="137" t="e">
        <f t="shared" ca="1" si="64"/>
        <v>#N/A</v>
      </c>
    </row>
    <row r="56" spans="1:146">
      <c r="A56" s="164">
        <f ca="1">IF(AND(ISBLANK(AD45), A55 = $AD$1),NOW(),IF(ISBLANK(AD45),"",AD45))</f>
        <v>45911.625</v>
      </c>
      <c r="B56" s="71">
        <f ca="1">IF(COUNTIF($AD$2:AD1041,A56)=1,VLOOKUP(A56,T:U,2), IF(COUNTIF($AD$2:AD1041,A56)=0,$B$10,""))</f>
        <v>92.29</v>
      </c>
      <c r="C56" s="31">
        <f t="shared" ca="1" si="24"/>
        <v>-360063.89776357729</v>
      </c>
      <c r="D56" s="32">
        <f t="shared" ca="1" si="25"/>
        <v>-160387.5</v>
      </c>
      <c r="E56" s="71">
        <f ca="1">IF(COUNTIF($AD$2:AD1041,A56)=1,VLOOKUP(A56,V:W,2), IF(COUNTIF($AD$2:AD1041,A56)=0,$C$10,""))</f>
        <v>101.012</v>
      </c>
      <c r="F56" s="31">
        <f t="shared" ca="1" si="26"/>
        <v>-38471.999999999869</v>
      </c>
      <c r="G56" s="32">
        <f t="shared" ca="1" si="27"/>
        <v>-57102.327099999995</v>
      </c>
      <c r="H56" s="71">
        <f ca="1">IF(COUNTIF($AD$2:AD1041,A56)=1,VLOOKUP(A56,X:Y,2), IF(COUNTIF($AD$2:AD1041,A56)=0,$D$10,""))</f>
        <v>120.76</v>
      </c>
      <c r="I56" s="31">
        <f t="shared" ca="1" si="28"/>
        <v>-337791.6324856446</v>
      </c>
      <c r="J56" s="32">
        <f t="shared" ca="1" si="29"/>
        <v>-275866.5</v>
      </c>
      <c r="K56" s="71">
        <f ca="1">IF(COUNTIF($AD$2:AD1041,A56)=1,VLOOKUP(A56,Z:AA,2), IF(COUNTIF($AD$2:AD1041,A56)=0,$E$10,""))</f>
        <v>99.715000000000003</v>
      </c>
      <c r="L56" s="31">
        <f t="shared" ca="1" si="30"/>
        <v>-15498.000000000588</v>
      </c>
      <c r="M56" s="32">
        <f t="shared" ca="1" si="31"/>
        <v>-125600.8814666667</v>
      </c>
      <c r="N56" s="77">
        <f t="shared" ca="1" si="32"/>
        <v>47682.180355399905</v>
      </c>
      <c r="O56" s="77">
        <v>2.4173</v>
      </c>
      <c r="P56" s="77"/>
      <c r="Q56" s="77">
        <f ca="1">IF(ISERROR(B56-2),"",$G$5*SUM($O$14:O56)-$H$5*SUM($P$14:P56))</f>
        <v>-35590.730199999991</v>
      </c>
      <c r="R56" s="77">
        <f t="shared" ca="1" si="33"/>
        <v>12091.450155399914</v>
      </c>
      <c r="S56" s="128"/>
      <c r="T56" s="70">
        <v>45847.625</v>
      </c>
      <c r="U56" s="53">
        <v>94.17</v>
      </c>
      <c r="V56" s="70">
        <v>45845.625</v>
      </c>
      <c r="W56" s="53">
        <v>101.348</v>
      </c>
      <c r="X56" s="118">
        <v>45852.625</v>
      </c>
      <c r="Y56" s="53">
        <v>121.74</v>
      </c>
      <c r="Z56" s="70">
        <v>45919.625</v>
      </c>
      <c r="AA56" s="53">
        <v>99.414000000000001</v>
      </c>
      <c r="AB56" s="163">
        <f t="shared" si="4"/>
        <v>45847.625</v>
      </c>
      <c r="AC56" s="163">
        <f t="shared" si="5"/>
        <v>45847.625</v>
      </c>
      <c r="AD56" s="163">
        <v>45929.625</v>
      </c>
      <c r="AH56" s="164">
        <f t="shared" ca="1" si="34"/>
        <v>45925.625</v>
      </c>
      <c r="AI56" s="44">
        <f ca="1">IF(COUNTIF($BU$2:BU1041,AH56)=1,VLOOKUP(AH56,BG:BH,2), IF(COUNTIF($BU$2:BU1041,AH56)=0,$AI$10,""))</f>
        <v>80.92</v>
      </c>
      <c r="AJ56" s="45">
        <f t="shared" ca="1" si="35"/>
        <v>146053.44934742193</v>
      </c>
      <c r="AK56" s="45">
        <f t="shared" ca="1" si="36"/>
        <v>-173312.49999999997</v>
      </c>
      <c r="AL56" s="44">
        <f ca="1">IF(COUNTIF($BU$2:BU1041,AH56)=1,VLOOKUP(AH56,BI:BJ,2), IF(COUNTIF($BU$2:BU1041,AH56)=0,$AJ$10,""))</f>
        <v>100.5</v>
      </c>
      <c r="AM56" s="45">
        <f t="shared" ca="1" si="37"/>
        <v>129492.1875</v>
      </c>
      <c r="AN56" s="46">
        <f t="shared" ca="1" si="38"/>
        <v>-7688.8147553943418</v>
      </c>
      <c r="AO56" s="44">
        <f ca="1">IF(COUNTIF($BU$2:BU1041,AH56)=1,VLOOKUP(AH56,BK:BL,2), IF(COUNTIF($BU$2:BU1041,AH56)=0,$AK$10,""))</f>
        <v>111.06</v>
      </c>
      <c r="AP56" s="45">
        <f t="shared" ca="1" si="39"/>
        <v>541378.26869278459</v>
      </c>
      <c r="AQ56" s="46">
        <f t="shared" ca="1" si="40"/>
        <v>-178264.28571428571</v>
      </c>
      <c r="AR56" s="44">
        <f ca="1">IF(COUNTIF($BU$2:BU1041,AH56)=1,VLOOKUP(AH56,BM:BN,2), IF(COUNTIF($BU$2:BU1041,AH56)=0,$AL$10,""))</f>
        <v>100.5</v>
      </c>
      <c r="AS56" s="45">
        <f t="shared" ca="1" si="41"/>
        <v>112890.625</v>
      </c>
      <c r="AT56" s="46">
        <f t="shared" ca="1" si="42"/>
        <v>-6703.0692739335209</v>
      </c>
      <c r="AU56" s="44">
        <f ca="1">IF(COUNTIF($BU$2:BU1041,AH56)=1,VLOOKUP(AH56,BO:BP,2), IF(COUNTIF($BU$2:BU1041,AH56)=0,$AM$10,""))</f>
        <v>103.8125</v>
      </c>
      <c r="AV56" s="45">
        <f t="shared" ca="1" si="43"/>
        <v>108816.96428571429</v>
      </c>
      <c r="AW56" s="46">
        <f t="shared" ca="1" si="44"/>
        <v>2806.478329613099</v>
      </c>
      <c r="AX56" s="44">
        <f ca="1">IF(COUNTIF($BU$2:BU1041,AH56)=1,VLOOKUP(AH56,BQ:BR,2), IF(COUNTIF($BU$2:BU1041,AH56)=0,$AN$10,""))</f>
        <v>98</v>
      </c>
      <c r="AY56" s="45">
        <f t="shared" ca="1" si="45"/>
        <v>241406.25</v>
      </c>
      <c r="AZ56" s="46">
        <f t="shared" ca="1" si="46"/>
        <v>7568.6321614583358</v>
      </c>
      <c r="BA56" s="77">
        <f t="shared" ca="1" si="47"/>
        <v>-45390.525872830454</v>
      </c>
      <c r="BB56" s="176"/>
      <c r="BC56" s="176"/>
      <c r="BD56" s="77">
        <f ca="1">IF(ISERROR(AI56-2),"",$AQ$4*SUM($BB$14:BB56)-$AR$4*SUM($BC$14:BC56))</f>
        <v>48926.430219448084</v>
      </c>
      <c r="BE56" s="77">
        <f t="shared" ca="1" si="48"/>
        <v>-94316.956092278531</v>
      </c>
      <c r="BG56" s="70">
        <v>45846.625</v>
      </c>
      <c r="BH56" s="53">
        <v>79.989999999999995</v>
      </c>
      <c r="BI56" s="70">
        <v>45939.625</v>
      </c>
      <c r="BJ56" s="53">
        <v>100.625</v>
      </c>
      <c r="BK56" s="70">
        <v>45846.625</v>
      </c>
      <c r="BL56" s="53">
        <v>108.1</v>
      </c>
      <c r="BM56" s="70">
        <v>45939.625</v>
      </c>
      <c r="BN56" s="53">
        <v>100.625</v>
      </c>
      <c r="BO56" s="70">
        <v>45846.625</v>
      </c>
      <c r="BP56" s="53">
        <v>101.8125</v>
      </c>
      <c r="BQ56" s="70">
        <v>45846.625</v>
      </c>
      <c r="BR56" s="53">
        <v>95.234375</v>
      </c>
      <c r="BS56" s="163" t="str">
        <f t="shared" si="6"/>
        <v/>
      </c>
      <c r="BT56" s="163" t="str">
        <f t="shared" si="7"/>
        <v/>
      </c>
      <c r="BU56" s="163">
        <v>45940.625</v>
      </c>
      <c r="BY56" s="164">
        <f t="shared" ca="1" si="49"/>
        <v>45925.625</v>
      </c>
      <c r="BZ56" s="44">
        <f ca="1">IF(COUNTIF($CN$2:CN1041,BY56)=1,VLOOKUP(BY56,CH:CI,2), IF(COUNTIF($CN$2:CN1041,BY56)=0,$BZ$10,""))</f>
        <v>107.6015</v>
      </c>
      <c r="CA56" s="45">
        <f t="shared" ca="1" si="50"/>
        <v>5849.9999999988004</v>
      </c>
      <c r="CB56" s="45">
        <f t="shared" ca="1" si="51"/>
        <v>204861.11111111112</v>
      </c>
      <c r="CC56" s="44">
        <f ca="1">IF(COUNTIF($CN$2:CN1041,BY56)=1,VLOOKUP(BY56,CJ:CK,2), IF(COUNTIF($CN$2:CN1041,BY56)=0,$CA$10,""))</f>
        <v>48.945</v>
      </c>
      <c r="CD56" s="45">
        <f t="shared" ca="1" si="52"/>
        <v>71381.249999999913</v>
      </c>
      <c r="CE56" s="46">
        <f t="shared" ca="1" si="53"/>
        <v>204861.11111111112</v>
      </c>
      <c r="CF56" s="44">
        <f t="shared" ca="1" si="54"/>
        <v>-65531.250000001106</v>
      </c>
      <c r="CH56" s="122">
        <v>45849.625</v>
      </c>
      <c r="CI56" s="53">
        <v>107.52670000000001</v>
      </c>
      <c r="CJ56" s="122">
        <v>45849.625</v>
      </c>
      <c r="CK56" s="53">
        <v>50.515999999999998</v>
      </c>
      <c r="CL56" s="163">
        <f t="shared" si="0"/>
        <v>45849.625</v>
      </c>
      <c r="CM56" s="163" t="str">
        <f t="shared" si="1"/>
        <v/>
      </c>
      <c r="CN56" s="163">
        <v>45940.625</v>
      </c>
      <c r="CR56" s="164">
        <f t="shared" ca="1" si="55"/>
        <v>45925.625</v>
      </c>
      <c r="CS56" s="44">
        <f ca="1">IF(COUNTIF($DG$2:DG1041,CR56)=1,VLOOKUP(CR56,DA:DB,2), IF(COUNTIF($DG$2:DG1041,CR56)=0,$CS$10,""))</f>
        <v>247.20099999999999</v>
      </c>
      <c r="CT56" s="45">
        <f t="shared" ca="1" si="56"/>
        <v>184559.76000000015</v>
      </c>
      <c r="CU56" s="45">
        <f t="shared" ca="1" si="57"/>
        <v>172083.33333333334</v>
      </c>
      <c r="CV56" s="44">
        <f ca="1">IF(COUNTIF($DG$2:DG1041,CR56)=1,VLOOKUP(CR56,DC:DD,2), IF(COUNTIF($DG$2:DG1041,CR56)=0,$CT$10,""))</f>
        <v>50.735999999999997</v>
      </c>
      <c r="CW56" s="45">
        <f t="shared" ca="1" si="58"/>
        <v>89200.439999999973</v>
      </c>
      <c r="CX56" s="46">
        <f t="shared" ca="1" si="59"/>
        <v>154875</v>
      </c>
      <c r="CY56" s="44">
        <f t="shared" ca="1" si="60"/>
        <v>112567.65333333355</v>
      </c>
      <c r="DA56" s="122">
        <v>45847.625</v>
      </c>
      <c r="DB56" s="53">
        <v>278.82100000000003</v>
      </c>
      <c r="DC56" s="122">
        <v>45847.625</v>
      </c>
      <c r="DD56" s="53">
        <v>53.445999999999998</v>
      </c>
      <c r="DE56" s="163">
        <f t="shared" si="2"/>
        <v>45847.625</v>
      </c>
      <c r="DF56" s="163" t="str">
        <f t="shared" si="3"/>
        <v/>
      </c>
      <c r="DG56" s="163">
        <v>45940.625</v>
      </c>
      <c r="DR56" s="124">
        <v>45925.625</v>
      </c>
      <c r="DS56" s="55">
        <f ca="1">VLOOKUP(DR56,A57:R129,18)</f>
        <v>32026.051323673397</v>
      </c>
      <c r="DT56" s="55" t="e">
        <f t="shared" ca="1" si="65"/>
        <v>#N/A</v>
      </c>
      <c r="DU56" s="55" t="e">
        <f t="shared" ca="1" si="66"/>
        <v>#N/A</v>
      </c>
      <c r="DV56" s="55" t="e">
        <f t="shared" ca="1" si="67"/>
        <v>#N/A</v>
      </c>
      <c r="DW56" s="55">
        <f t="shared" ca="1" si="68"/>
        <v>450.49982502579223</v>
      </c>
      <c r="DX56" s="55" t="e">
        <f t="shared" ca="1" si="69"/>
        <v>#N/A</v>
      </c>
      <c r="DY56" s="55" t="e">
        <f t="shared" ca="1" si="70"/>
        <v>#N/A</v>
      </c>
      <c r="DZ56" s="55" t="e">
        <f t="shared" ca="1" si="71"/>
        <v>#N/A</v>
      </c>
      <c r="EA56" s="55">
        <f t="shared" ca="1" si="72"/>
        <v>450.49982502579223</v>
      </c>
      <c r="EB56" s="55" t="e">
        <f t="shared" ca="1" si="73"/>
        <v>#N/A</v>
      </c>
      <c r="EC56" s="55" t="e">
        <f t="shared" ca="1" si="74"/>
        <v>#N/A</v>
      </c>
      <c r="ED56" s="55" t="e">
        <f t="shared" ca="1" si="75"/>
        <v>#N/A</v>
      </c>
      <c r="EE56" s="55">
        <f ca="1">SUM(EA$15:EA56)</f>
        <v>23631.723403137003</v>
      </c>
      <c r="EF56" s="55" t="e">
        <f ca="1">SUM(EB$15:EB56)</f>
        <v>#N/A</v>
      </c>
      <c r="EG56" s="55" t="e">
        <f ca="1">SUM(EC$15:EC56)</f>
        <v>#N/A</v>
      </c>
      <c r="EH56" s="55" t="e">
        <f ca="1">SUM(ED$15:ED56)</f>
        <v>#N/A</v>
      </c>
      <c r="EL56" s="124">
        <v>45925.625</v>
      </c>
      <c r="EM56" s="137">
        <f t="shared" ca="1" si="61"/>
        <v>23631.723403137003</v>
      </c>
      <c r="EN56" s="137" t="e">
        <f t="shared" ca="1" si="62"/>
        <v>#N/A</v>
      </c>
      <c r="EO56" s="137" t="e">
        <f t="shared" ca="1" si="63"/>
        <v>#N/A</v>
      </c>
      <c r="EP56" s="137" t="e">
        <f t="shared" ca="1" si="64"/>
        <v>#N/A</v>
      </c>
    </row>
    <row r="57" spans="1:146">
      <c r="A57" s="164">
        <f ca="1">IF(AND(ISBLANK(AD46), A56 = $AD$1),NOW(),IF(ISBLANK(AD46),"",AD46))</f>
        <v>45912.625</v>
      </c>
      <c r="B57" s="71">
        <f ca="1">IF(COUNTIF($AD$2:AD1042,A57)=1,VLOOKUP(A57,T:U,2), IF(COUNTIF($AD$2:AD1042,A57)=0,$B$10,""))</f>
        <v>92.46</v>
      </c>
      <c r="C57" s="31">
        <f t="shared" ca="1" si="24"/>
        <v>-322044.72843450803</v>
      </c>
      <c r="D57" s="32">
        <f t="shared" ca="1" si="25"/>
        <v>-162854.99999999997</v>
      </c>
      <c r="E57" s="71">
        <f ca="1">IF(COUNTIF($AD$2:AD1042,A57)=1,VLOOKUP(A57,V:W,2), IF(COUNTIF($AD$2:AD1042,A57)=0,$C$10,""))</f>
        <v>100.934</v>
      </c>
      <c r="F57" s="31">
        <f t="shared" ca="1" si="26"/>
        <v>-51576.000000000364</v>
      </c>
      <c r="G57" s="32">
        <f t="shared" ca="1" si="27"/>
        <v>-57980.824440000011</v>
      </c>
      <c r="H57" s="71">
        <f ca="1">IF(COUNTIF($AD$2:AD1042,A57)=1,VLOOKUP(A57,X:Y,2), IF(COUNTIF($AD$2:AD1042,A57)=0,$D$10,""))</f>
        <v>120.63</v>
      </c>
      <c r="I57" s="31">
        <f t="shared" ca="1" si="28"/>
        <v>-376311.7309269929</v>
      </c>
      <c r="J57" s="32">
        <f t="shared" ca="1" si="29"/>
        <v>-280110.59999999998</v>
      </c>
      <c r="K57" s="71">
        <f ca="1">IF(COUNTIF($AD$2:AD1042,A57)=1,VLOOKUP(A57,Z:AA,2), IF(COUNTIF($AD$2:AD1042,A57)=0,$E$10,""))</f>
        <v>99.519000000000005</v>
      </c>
      <c r="L57" s="31">
        <f t="shared" ca="1" si="30"/>
        <v>-83000.399999999892</v>
      </c>
      <c r="M57" s="32">
        <f t="shared" ca="1" si="31"/>
        <v>-127533.20271999994</v>
      </c>
      <c r="N57" s="77">
        <f t="shared" ca="1" si="32"/>
        <v>70545.8242124854</v>
      </c>
      <c r="O57" s="77"/>
      <c r="P57" s="77"/>
      <c r="Q57" s="77">
        <f ca="1">IF(ISERROR(B57-2),"",$G$5*SUM($O$14:O57)-$H$5*SUM($P$14:P57))</f>
        <v>-35590.730199999991</v>
      </c>
      <c r="R57" s="77">
        <f t="shared" ca="1" si="33"/>
        <v>34955.09401248541</v>
      </c>
      <c r="S57" s="128"/>
      <c r="T57" s="70">
        <v>45848.625</v>
      </c>
      <c r="U57" s="53">
        <v>94.22</v>
      </c>
      <c r="V57" s="70">
        <v>45846.625</v>
      </c>
      <c r="W57" s="53">
        <v>101.241</v>
      </c>
      <c r="X57" s="118">
        <v>45853.625</v>
      </c>
      <c r="Y57" s="53">
        <v>121.85</v>
      </c>
      <c r="Z57" s="70">
        <v>45922.625</v>
      </c>
      <c r="AA57" s="53">
        <v>99.441000000000003</v>
      </c>
      <c r="AB57" s="163">
        <f t="shared" si="4"/>
        <v>45848.625</v>
      </c>
      <c r="AC57" s="163">
        <f t="shared" si="5"/>
        <v>45848.625</v>
      </c>
      <c r="AD57" s="163">
        <v>45930.625</v>
      </c>
      <c r="AH57" s="164">
        <f t="shared" ca="1" si="34"/>
        <v>45926.625</v>
      </c>
      <c r="AI57" s="44">
        <f ca="1">IF(COUNTIF($BU$2:BU1042,AH57)=1,VLOOKUP(AH57,BG:BH,2), IF(COUNTIF($BU$2:BU1042,AH57)=0,$AI$10,""))</f>
        <v>81.08</v>
      </c>
      <c r="AJ57" s="45">
        <f t="shared" ca="1" si="35"/>
        <v>195773.77252952277</v>
      </c>
      <c r="AK57" s="45">
        <f t="shared" ca="1" si="36"/>
        <v>-176249.99999999997</v>
      </c>
      <c r="AL57" s="44">
        <f ca="1">IF(COUNTIF($BU$2:BU1042,AH57)=1,VLOOKUP(AH57,BI:BJ,2), IF(COUNTIF($BU$2:BU1042,AH57)=0,$AJ$10,""))</f>
        <v>100.4921875</v>
      </c>
      <c r="AM57" s="45">
        <f t="shared" ca="1" si="37"/>
        <v>128404.01785714286</v>
      </c>
      <c r="AN57" s="46">
        <f t="shared" ca="1" si="38"/>
        <v>-7819.1336495535652</v>
      </c>
      <c r="AO57" s="44">
        <f ca="1">IF(COUNTIF($BU$2:BU1042,AH57)=1,VLOOKUP(AH57,BK:BL,2), IF(COUNTIF($BU$2:BU1042,AH57)=0,$AK$10,""))</f>
        <v>111.21</v>
      </c>
      <c r="AP57" s="45">
        <f t="shared" ca="1" si="39"/>
        <v>576839.72734078171</v>
      </c>
      <c r="AQ57" s="46">
        <f t="shared" ca="1" si="40"/>
        <v>-181285.71428571426</v>
      </c>
      <c r="AR57" s="44">
        <f ca="1">IF(COUNTIF($BU$2:BU1042,AH57)=1,VLOOKUP(AH57,BM:BN,2), IF(COUNTIF($BU$2:BU1042,AH57)=0,$AL$10,""))</f>
        <v>100.4921875</v>
      </c>
      <c r="AS57" s="45">
        <f t="shared" ca="1" si="41"/>
        <v>111941.96428571429</v>
      </c>
      <c r="AT57" s="46">
        <f t="shared" ca="1" si="42"/>
        <v>-6816.680617559512</v>
      </c>
      <c r="AU57" s="44">
        <f ca="1">IF(COUNTIF($BU$2:BU1042,AH57)=1,VLOOKUP(AH57,BO:BP,2), IF(COUNTIF($BU$2:BU1042,AH57)=0,$AM$10,""))</f>
        <v>103.71875</v>
      </c>
      <c r="AV57" s="45">
        <f t="shared" ca="1" si="43"/>
        <v>103794.64285714286</v>
      </c>
      <c r="AW57" s="46">
        <f t="shared" ca="1" si="44"/>
        <v>2854.0457589285725</v>
      </c>
      <c r="AX57" s="44">
        <f ca="1">IF(COUNTIF($BU$2:BU1042,AH57)=1,VLOOKUP(AH57,BQ:BR,2), IF(COUNTIF($BU$2:BU1042,AH57)=0,$AN$10,""))</f>
        <v>97.890625</v>
      </c>
      <c r="AY57" s="45">
        <f t="shared" ca="1" si="45"/>
        <v>233203.125</v>
      </c>
      <c r="AZ57" s="46">
        <f t="shared" ca="1" si="46"/>
        <v>7696.9140625</v>
      </c>
      <c r="BA57" s="77">
        <f t="shared" ca="1" si="47"/>
        <v>-43941.113386407844</v>
      </c>
      <c r="BB57" s="176"/>
      <c r="BC57" s="176"/>
      <c r="BD57" s="77">
        <f ca="1">IF(ISERROR(AI57-2),"",$AQ$4*SUM($BB$14:BB57)-$AR$4*SUM($BC$14:BC57))</f>
        <v>48926.430219448084</v>
      </c>
      <c r="BE57" s="77">
        <f t="shared" ca="1" si="48"/>
        <v>-92867.543605855928</v>
      </c>
      <c r="BG57" s="70">
        <v>45847.625</v>
      </c>
      <c r="BH57" s="53">
        <v>80.209999999999994</v>
      </c>
      <c r="BI57" s="70">
        <v>45940.625</v>
      </c>
      <c r="BJ57" s="53">
        <v>101.0078125</v>
      </c>
      <c r="BK57" s="70">
        <v>45847.625</v>
      </c>
      <c r="BL57" s="53">
        <v>108.71</v>
      </c>
      <c r="BM57" s="70">
        <v>45940.625</v>
      </c>
      <c r="BN57" s="53">
        <v>101.0078125</v>
      </c>
      <c r="BO57" s="70">
        <v>45847.625</v>
      </c>
      <c r="BP57" s="53">
        <v>102.359375</v>
      </c>
      <c r="BQ57" s="70">
        <v>45847.625</v>
      </c>
      <c r="BR57" s="53">
        <v>96.15625</v>
      </c>
      <c r="BS57" s="163" t="str">
        <f t="shared" si="6"/>
        <v/>
      </c>
      <c r="BT57" s="163" t="str">
        <f t="shared" si="7"/>
        <v/>
      </c>
      <c r="BU57" s="163">
        <v>45943.625</v>
      </c>
      <c r="BY57" s="164">
        <f t="shared" ca="1" si="49"/>
        <v>45926.625</v>
      </c>
      <c r="BZ57" s="44">
        <f ca="1">IF(COUNTIF($CN$2:CN1042,BY57)=1,VLOOKUP(BY57,CH:CI,2), IF(COUNTIF($CN$2:CN1042,BY57)=0,$BZ$10,""))</f>
        <v>107.7762</v>
      </c>
      <c r="CA57" s="45">
        <f t="shared" ca="1" si="50"/>
        <v>49524.999999999156</v>
      </c>
      <c r="CB57" s="45">
        <f t="shared" ca="1" si="51"/>
        <v>208333.33333333334</v>
      </c>
      <c r="CC57" s="44">
        <f ca="1">IF(COUNTIF($CN$2:CN1042,BY57)=1,VLOOKUP(BY57,CJ:CK,2), IF(COUNTIF($CN$2:CN1042,BY57)=0,$CA$10,""))</f>
        <v>48.259</v>
      </c>
      <c r="CD57" s="45">
        <f t="shared" ca="1" si="52"/>
        <v>109968.74999999991</v>
      </c>
      <c r="CE57" s="46">
        <f t="shared" ca="1" si="53"/>
        <v>208333.33333333331</v>
      </c>
      <c r="CF57" s="44">
        <f t="shared" ca="1" si="54"/>
        <v>-60443.750000000728</v>
      </c>
      <c r="CH57" s="122">
        <v>45852.625</v>
      </c>
      <c r="CI57" s="53">
        <v>107.4284</v>
      </c>
      <c r="CJ57" s="122">
        <v>45852.625</v>
      </c>
      <c r="CK57" s="53">
        <v>50.954000000000001</v>
      </c>
      <c r="CL57" s="163">
        <f t="shared" si="0"/>
        <v>45852.625</v>
      </c>
      <c r="CM57" s="163" t="str">
        <f t="shared" si="1"/>
        <v/>
      </c>
      <c r="CN57" s="163">
        <v>45944.625</v>
      </c>
      <c r="CR57" s="164">
        <f t="shared" ca="1" si="55"/>
        <v>45926.625</v>
      </c>
      <c r="CS57" s="44">
        <f ca="1">IF(COUNTIF($DG$2:DG1042,CR57)=1,VLOOKUP(CR57,DA:DB,2), IF(COUNTIF($DG$2:DG1042,CR57)=0,$CS$10,""))</f>
        <v>244.453</v>
      </c>
      <c r="CT57" s="45">
        <f t="shared" ca="1" si="56"/>
        <v>209951.28000000012</v>
      </c>
      <c r="CU57" s="45">
        <f t="shared" ca="1" si="57"/>
        <v>175000</v>
      </c>
      <c r="CV57" s="44">
        <f ca="1">IF(COUNTIF($DG$2:DG1042,CR57)=1,VLOOKUP(CR57,DC:DD,2), IF(COUNTIF($DG$2:DG1042,CR57)=0,$CT$10,""))</f>
        <v>50.292000000000002</v>
      </c>
      <c r="CW57" s="45">
        <f t="shared" ca="1" si="58"/>
        <v>108501.11999999978</v>
      </c>
      <c r="CX57" s="46">
        <f t="shared" ca="1" si="59"/>
        <v>157500</v>
      </c>
      <c r="CY57" s="44">
        <f t="shared" ca="1" si="60"/>
        <v>118950.16000000038</v>
      </c>
      <c r="DA57" s="122">
        <v>45848.625</v>
      </c>
      <c r="DB57" s="53">
        <v>278.61399999999998</v>
      </c>
      <c r="DC57" s="122">
        <v>45848.625</v>
      </c>
      <c r="DD57" s="53">
        <v>53.453000000000003</v>
      </c>
      <c r="DE57" s="163">
        <f t="shared" si="2"/>
        <v>45848.625</v>
      </c>
      <c r="DF57" s="163" t="str">
        <f t="shared" si="3"/>
        <v/>
      </c>
      <c r="DG57" s="163">
        <v>45943.625</v>
      </c>
      <c r="DR57" s="124">
        <v>45926.625</v>
      </c>
      <c r="DS57" s="55">
        <f ca="1">VLOOKUP(DR57,A58:R130,18)</f>
        <v>32026.051323673397</v>
      </c>
      <c r="DT57" s="55" t="e">
        <f t="shared" ca="1" si="65"/>
        <v>#N/A</v>
      </c>
      <c r="DU57" s="55" t="e">
        <f t="shared" ca="1" si="66"/>
        <v>#N/A</v>
      </c>
      <c r="DV57" s="55" t="e">
        <f t="shared" ca="1" si="67"/>
        <v>#N/A</v>
      </c>
      <c r="DW57" s="55">
        <f t="shared" ca="1" si="68"/>
        <v>0</v>
      </c>
      <c r="DX57" s="55" t="e">
        <f t="shared" ca="1" si="69"/>
        <v>#N/A</v>
      </c>
      <c r="DY57" s="55" t="e">
        <f t="shared" ca="1" si="70"/>
        <v>#N/A</v>
      </c>
      <c r="DZ57" s="55" t="e">
        <f t="shared" ca="1" si="71"/>
        <v>#N/A</v>
      </c>
      <c r="EA57" s="55">
        <f t="shared" ca="1" si="72"/>
        <v>0</v>
      </c>
      <c r="EB57" s="55" t="e">
        <f t="shared" ca="1" si="73"/>
        <v>#N/A</v>
      </c>
      <c r="EC57" s="55" t="e">
        <f t="shared" ca="1" si="74"/>
        <v>#N/A</v>
      </c>
      <c r="ED57" s="55" t="e">
        <f t="shared" ca="1" si="75"/>
        <v>#N/A</v>
      </c>
      <c r="EE57" s="55">
        <f ca="1">SUM(EA$15:EA57)</f>
        <v>23631.723403137003</v>
      </c>
      <c r="EF57" s="55" t="e">
        <f ca="1">SUM(EB$15:EB57)</f>
        <v>#N/A</v>
      </c>
      <c r="EG57" s="55" t="e">
        <f ca="1">SUM(EC$15:EC57)</f>
        <v>#N/A</v>
      </c>
      <c r="EH57" s="55" t="e">
        <f ca="1">SUM(ED$15:ED57)</f>
        <v>#N/A</v>
      </c>
      <c r="EL57" s="124">
        <v>45926.625</v>
      </c>
      <c r="EM57" s="137">
        <f t="shared" ca="1" si="61"/>
        <v>23631.723403137003</v>
      </c>
      <c r="EN57" s="137" t="e">
        <f t="shared" ca="1" si="62"/>
        <v>#N/A</v>
      </c>
      <c r="EO57" s="137" t="e">
        <f t="shared" ca="1" si="63"/>
        <v>#N/A</v>
      </c>
      <c r="EP57" s="137" t="e">
        <f t="shared" ca="1" si="64"/>
        <v>#N/A</v>
      </c>
    </row>
    <row r="58" spans="1:146">
      <c r="A58" s="164">
        <f ca="1">IF(AND(ISBLANK(AD47), A57 = $AD$1),NOW(),IF(ISBLANK(AD47),"",AD47))</f>
        <v>45915.625</v>
      </c>
      <c r="B58" s="71">
        <f ca="1">IF(COUNTIF($AD$2:AD1043,A58)=1,VLOOKUP(A58,T:U,2), IF(COUNTIF($AD$2:AD1043,A58)=0,$B$10,""))</f>
        <v>92.46</v>
      </c>
      <c r="C58" s="31">
        <f t="shared" ca="1" si="24"/>
        <v>-322044.72843450803</v>
      </c>
      <c r="D58" s="32">
        <f t="shared" ca="1" si="25"/>
        <v>-170257.5</v>
      </c>
      <c r="E58" s="71">
        <f ca="1">IF(COUNTIF($AD$2:AD1043,A58)=1,VLOOKUP(A58,V:W,2), IF(COUNTIF($AD$2:AD1043,A58)=0,$C$10,""))</f>
        <v>100.944</v>
      </c>
      <c r="F58" s="31">
        <f t="shared" ca="1" si="26"/>
        <v>-49895.999999999505</v>
      </c>
      <c r="G58" s="32">
        <f t="shared" ca="1" si="27"/>
        <v>-60616.316459999987</v>
      </c>
      <c r="H58" s="71">
        <f ca="1">IF(COUNTIF($AD$2:AD1043,A58)=1,VLOOKUP(A58,X:Y,2), IF(COUNTIF($AD$2:AD1043,A58)=0,$D$10,""))</f>
        <v>120.7</v>
      </c>
      <c r="I58" s="31">
        <f t="shared" ca="1" si="28"/>
        <v>-355570.13945857302</v>
      </c>
      <c r="J58" s="32">
        <f t="shared" ca="1" si="29"/>
        <v>-292842.90000000002</v>
      </c>
      <c r="K58" s="71">
        <f ca="1">IF(COUNTIF($AD$2:AD1043,A58)=1,VLOOKUP(A58,Z:AA,2), IF(COUNTIF($AD$2:AD1043,A58)=0,$E$10,""))</f>
        <v>99.558000000000007</v>
      </c>
      <c r="L58" s="31">
        <f t="shared" ca="1" si="30"/>
        <v>-69568.799999999377</v>
      </c>
      <c r="M58" s="32">
        <f t="shared" ca="1" si="31"/>
        <v>-133330.16648000001</v>
      </c>
      <c r="N58" s="77">
        <f t="shared" ca="1" si="32"/>
        <v>63724.161004065099</v>
      </c>
      <c r="O58" s="77"/>
      <c r="P58" s="77"/>
      <c r="Q58" s="77">
        <f ca="1">IF(ISERROR(B58-2),"",$G$5*SUM($O$14:O58)-$H$5*SUM($P$14:P58))</f>
        <v>-35590.730199999991</v>
      </c>
      <c r="R58" s="77">
        <f t="shared" ca="1" si="33"/>
        <v>28133.430804065109</v>
      </c>
      <c r="S58" s="128"/>
      <c r="T58" s="70">
        <v>45849.625</v>
      </c>
      <c r="U58" s="53">
        <v>94.12</v>
      </c>
      <c r="V58" s="70">
        <v>45847.625</v>
      </c>
      <c r="W58" s="53">
        <v>101.289</v>
      </c>
      <c r="X58" s="118">
        <v>45854.625</v>
      </c>
      <c r="Y58" s="53">
        <v>121.87</v>
      </c>
      <c r="Z58" s="70">
        <v>45923.625</v>
      </c>
      <c r="AA58" s="53">
        <v>99.381</v>
      </c>
      <c r="AB58" s="163">
        <f t="shared" si="4"/>
        <v>45849.625</v>
      </c>
      <c r="AC58" s="163">
        <f t="shared" si="5"/>
        <v>45849.625</v>
      </c>
      <c r="AD58" s="163">
        <v>45931.625</v>
      </c>
      <c r="AH58" s="164">
        <f t="shared" ca="1" si="34"/>
        <v>45929.625</v>
      </c>
      <c r="AI58" s="44">
        <f ca="1">IF(COUNTIF($BU$2:BU1043,AH58)=1,VLOOKUP(AH58,BG:BH,2), IF(COUNTIF($BU$2:BU1043,AH58)=0,$AI$10,""))</f>
        <v>81.22</v>
      </c>
      <c r="AJ58" s="45">
        <f t="shared" ca="1" si="35"/>
        <v>239279.05531385684</v>
      </c>
      <c r="AK58" s="45">
        <f t="shared" ca="1" si="36"/>
        <v>-185062.5</v>
      </c>
      <c r="AL58" s="44">
        <f ca="1">IF(COUNTIF($BU$2:BU1043,AH58)=1,VLOOKUP(AH58,BI:BJ,2), IF(COUNTIF($BU$2:BU1043,AH58)=0,$AJ$10,""))</f>
        <v>100.6015625</v>
      </c>
      <c r="AM58" s="45">
        <f t="shared" ca="1" si="37"/>
        <v>143638.39285714287</v>
      </c>
      <c r="AN58" s="46">
        <f t="shared" ca="1" si="38"/>
        <v>-8210.09033203125</v>
      </c>
      <c r="AO58" s="44">
        <f ca="1">IF(COUNTIF($BU$2:BU1043,AH58)=1,VLOOKUP(AH58,BK:BL,2), IF(COUNTIF($BU$2:BU1043,AH58)=0,$AK$10,""))</f>
        <v>111.58</v>
      </c>
      <c r="AP58" s="45">
        <f t="shared" ca="1" si="39"/>
        <v>664311.32533918193</v>
      </c>
      <c r="AQ58" s="46">
        <f t="shared" ca="1" si="40"/>
        <v>-190350</v>
      </c>
      <c r="AR58" s="44">
        <f ca="1">IF(COUNTIF($BU$2:BU1043,AH58)=1,VLOOKUP(AH58,BM:BN,2), IF(COUNTIF($BU$2:BU1043,AH58)=0,$AL$10,""))</f>
        <v>100.6015625</v>
      </c>
      <c r="AS58" s="45">
        <f t="shared" ca="1" si="41"/>
        <v>125223.2142857143</v>
      </c>
      <c r="AT58" s="46">
        <f t="shared" ca="1" si="42"/>
        <v>-7157.5146484375</v>
      </c>
      <c r="AU58" s="44">
        <f ca="1">IF(COUNTIF($BU$2:BU1043,AH58)=1,VLOOKUP(AH58,BO:BP,2), IF(COUNTIF($BU$2:BU1043,AH58)=0,$AM$10,""))</f>
        <v>104.015625</v>
      </c>
      <c r="AV58" s="45">
        <f t="shared" ca="1" si="43"/>
        <v>119698.66071428571</v>
      </c>
      <c r="AW58" s="46">
        <f t="shared" ca="1" si="44"/>
        <v>2996.748046875</v>
      </c>
      <c r="AX58" s="44">
        <f ca="1">IF(COUNTIF($BU$2:BU1043,AH58)=1,VLOOKUP(AH58,BQ:BR,2), IF(COUNTIF($BU$2:BU1043,AH58)=0,$AN$10,""))</f>
        <v>98.625</v>
      </c>
      <c r="AY58" s="45">
        <f t="shared" ca="1" si="45"/>
        <v>288281.25</v>
      </c>
      <c r="AZ58" s="46">
        <f t="shared" ca="1" si="46"/>
        <v>8081.759765625</v>
      </c>
      <c r="BA58" s="77">
        <f t="shared" ca="1" si="47"/>
        <v>-18048.954386374215</v>
      </c>
      <c r="BB58" s="176"/>
      <c r="BC58" s="176"/>
      <c r="BD58" s="77">
        <f ca="1">IF(ISERROR(AI58-2),"",$AQ$4*SUM($BB$14:BB58)-$AR$4*SUM($BC$14:BC58))</f>
        <v>48926.430219448084</v>
      </c>
      <c r="BE58" s="77">
        <f t="shared" ca="1" si="48"/>
        <v>-66975.384605822299</v>
      </c>
      <c r="BG58" s="70">
        <v>45848.625</v>
      </c>
      <c r="BH58" s="53">
        <v>80.13</v>
      </c>
      <c r="BI58" s="70">
        <v>45943.625</v>
      </c>
      <c r="BJ58" s="53">
        <v>101.109375</v>
      </c>
      <c r="BK58" s="70">
        <v>45848.625</v>
      </c>
      <c r="BL58" s="53">
        <v>108.74</v>
      </c>
      <c r="BM58" s="70">
        <v>45943.625</v>
      </c>
      <c r="BN58" s="53">
        <v>101.109375</v>
      </c>
      <c r="BO58" s="70">
        <v>45848.625</v>
      </c>
      <c r="BP58" s="53">
        <v>102.296875</v>
      </c>
      <c r="BQ58" s="70">
        <v>45848.625</v>
      </c>
      <c r="BR58" s="53">
        <v>96.21875</v>
      </c>
      <c r="BS58" s="163" t="str">
        <f t="shared" si="6"/>
        <v/>
      </c>
      <c r="BT58" s="163" t="str">
        <f t="shared" si="7"/>
        <v/>
      </c>
      <c r="BU58" s="163">
        <v>45944.625</v>
      </c>
      <c r="BY58" s="164">
        <f t="shared" ca="1" si="49"/>
        <v>45929.625</v>
      </c>
      <c r="BZ58" s="44">
        <f ca="1">IF(COUNTIF($CN$2:CN1043,BY58)=1,VLOOKUP(BY58,CH:CI,2), IF(COUNTIF($CN$2:CN1043,BY58)=0,$BZ$10,""))</f>
        <v>107.9713</v>
      </c>
      <c r="CA58" s="45">
        <f t="shared" ca="1" si="50"/>
        <v>98299.999999998283</v>
      </c>
      <c r="CB58" s="45">
        <f t="shared" ca="1" si="51"/>
        <v>218750</v>
      </c>
      <c r="CC58" s="44">
        <f ca="1">IF(COUNTIF($CN$2:CN1043,BY58)=1,VLOOKUP(BY58,CJ:CK,2), IF(COUNTIF($CN$2:CN1043,BY58)=0,$CA$10,""))</f>
        <v>47.534999999999997</v>
      </c>
      <c r="CD58" s="45">
        <f t="shared" ca="1" si="52"/>
        <v>150693.75000000012</v>
      </c>
      <c r="CE58" s="46">
        <f t="shared" ca="1" si="53"/>
        <v>218750</v>
      </c>
      <c r="CF58" s="44">
        <f t="shared" ca="1" si="54"/>
        <v>-52393.750000001863</v>
      </c>
      <c r="CH58" s="122">
        <v>45853.625</v>
      </c>
      <c r="CI58" s="53">
        <v>107.2017</v>
      </c>
      <c r="CJ58" s="122">
        <v>45853.625</v>
      </c>
      <c r="CK58" s="53">
        <v>51.889000000000003</v>
      </c>
      <c r="CL58" s="163">
        <f t="shared" si="0"/>
        <v>45853.625</v>
      </c>
      <c r="CM58" s="163" t="str">
        <f t="shared" si="1"/>
        <v/>
      </c>
      <c r="CN58" s="163">
        <v>45945.625</v>
      </c>
      <c r="CR58" s="164">
        <f t="shared" ca="1" si="55"/>
        <v>45929.625</v>
      </c>
      <c r="CS58" s="44">
        <f ca="1">IF(COUNTIF($DG$2:DG1043,CR58)=1,VLOOKUP(CR58,DA:DB,2), IF(COUNTIF($DG$2:DG1043,CR58)=0,$CS$10,""))</f>
        <v>241.69499999999999</v>
      </c>
      <c r="CT58" s="45">
        <f t="shared" ca="1" si="56"/>
        <v>235435.20000000022</v>
      </c>
      <c r="CU58" s="45">
        <f t="shared" ca="1" si="57"/>
        <v>183750</v>
      </c>
      <c r="CV58" s="44">
        <f ca="1">IF(COUNTIF($DG$2:DG1043,CR58)=1,VLOOKUP(CR58,DC:DD,2), IF(COUNTIF($DG$2:DG1043,CR58)=0,$CT$10,""))</f>
        <v>49.634</v>
      </c>
      <c r="CW58" s="45">
        <f t="shared" ca="1" si="58"/>
        <v>137104.37999999983</v>
      </c>
      <c r="CX58" s="46">
        <f t="shared" ca="1" si="59"/>
        <v>165374.99999999997</v>
      </c>
      <c r="CY58" s="44">
        <f t="shared" ca="1" si="60"/>
        <v>116705.82000000039</v>
      </c>
      <c r="DA58" s="122">
        <v>45849.625</v>
      </c>
      <c r="DB58" s="53">
        <v>281.92899999999997</v>
      </c>
      <c r="DC58" s="122">
        <v>45849.625</v>
      </c>
      <c r="DD58" s="53">
        <v>54.234999999999999</v>
      </c>
      <c r="DE58" s="163">
        <f t="shared" si="2"/>
        <v>45849.625</v>
      </c>
      <c r="DF58" s="163" t="str">
        <f t="shared" si="3"/>
        <v/>
      </c>
      <c r="DG58" s="163">
        <v>45944.625</v>
      </c>
      <c r="DR58" s="124">
        <v>45929.625</v>
      </c>
      <c r="DS58" s="55">
        <f ca="1">VLOOKUP(DR58,A59:R131,18)</f>
        <v>3362.6759454296844</v>
      </c>
      <c r="DT58" s="55" t="e">
        <f t="shared" ca="1" si="65"/>
        <v>#N/A</v>
      </c>
      <c r="DU58" s="55" t="e">
        <f t="shared" ca="1" si="66"/>
        <v>#N/A</v>
      </c>
      <c r="DV58" s="55" t="e">
        <f t="shared" ca="1" si="67"/>
        <v>#N/A</v>
      </c>
      <c r="DW58" s="55">
        <f t="shared" ca="1" si="68"/>
        <v>-28663.375378243712</v>
      </c>
      <c r="DX58" s="55" t="e">
        <f t="shared" ca="1" si="69"/>
        <v>#N/A</v>
      </c>
      <c r="DY58" s="55" t="e">
        <f t="shared" ca="1" si="70"/>
        <v>#N/A</v>
      </c>
      <c r="DZ58" s="55" t="e">
        <f t="shared" ca="1" si="71"/>
        <v>#N/A</v>
      </c>
      <c r="EA58" s="55">
        <f t="shared" ca="1" si="72"/>
        <v>-28663.375378243712</v>
      </c>
      <c r="EB58" s="55" t="e">
        <f t="shared" ca="1" si="73"/>
        <v>#N/A</v>
      </c>
      <c r="EC58" s="55" t="e">
        <f t="shared" ca="1" si="74"/>
        <v>#N/A</v>
      </c>
      <c r="ED58" s="55" t="e">
        <f t="shared" ca="1" si="75"/>
        <v>#N/A</v>
      </c>
      <c r="EE58" s="55">
        <f ca="1">SUM(EA$15:EA58)</f>
        <v>-5031.6519751067099</v>
      </c>
      <c r="EF58" s="55" t="e">
        <f ca="1">SUM(EB$15:EB58)</f>
        <v>#N/A</v>
      </c>
      <c r="EG58" s="55" t="e">
        <f ca="1">SUM(EC$15:EC58)</f>
        <v>#N/A</v>
      </c>
      <c r="EH58" s="55" t="e">
        <f ca="1">SUM(ED$15:ED58)</f>
        <v>#N/A</v>
      </c>
      <c r="EL58" s="124">
        <v>45929.625</v>
      </c>
      <c r="EM58" s="137">
        <f t="shared" ca="1" si="61"/>
        <v>-5031.6519751067099</v>
      </c>
      <c r="EN58" s="137" t="e">
        <f t="shared" ca="1" si="62"/>
        <v>#N/A</v>
      </c>
      <c r="EO58" s="137" t="e">
        <f t="shared" ca="1" si="63"/>
        <v>#N/A</v>
      </c>
      <c r="EP58" s="137" t="e">
        <f t="shared" ca="1" si="64"/>
        <v>#N/A</v>
      </c>
    </row>
    <row r="59" spans="1:146">
      <c r="A59" s="164">
        <f ca="1">IF(AND(ISBLANK(AD48), A58 = $AD$1),NOW(),IF(ISBLANK(AD48),"",AD48))</f>
        <v>45916.625</v>
      </c>
      <c r="B59" s="71">
        <f ca="1">IF(COUNTIF($AD$2:AD1044,A59)=1,VLOOKUP(A59,T:U,2), IF(COUNTIF($AD$2:AD1044,A59)=0,$B$10,""))</f>
        <v>92.35</v>
      </c>
      <c r="C59" s="31">
        <f t="shared" ca="1" si="24"/>
        <v>-346645.36741214315</v>
      </c>
      <c r="D59" s="32">
        <f t="shared" ca="1" si="25"/>
        <v>-172725</v>
      </c>
      <c r="E59" s="71">
        <f ca="1">IF(COUNTIF($AD$2:AD1044,A59)=1,VLOOKUP(A59,V:W,2), IF(COUNTIF($AD$2:AD1044,A59)=0,$C$10,""))</f>
        <v>100.953</v>
      </c>
      <c r="F59" s="31">
        <f t="shared" ca="1" si="26"/>
        <v>-48383.999999999447</v>
      </c>
      <c r="G59" s="32">
        <f t="shared" ca="1" si="27"/>
        <v>-61494.813800000004</v>
      </c>
      <c r="H59" s="71">
        <f ca="1">IF(COUNTIF($AD$2:AD1044,A59)=1,VLOOKUP(A59,X:Y,2), IF(COUNTIF($AD$2:AD1044,A59)=0,$D$10,""))</f>
        <v>120.66</v>
      </c>
      <c r="I59" s="31">
        <f t="shared" ca="1" si="28"/>
        <v>-367422.47744052671</v>
      </c>
      <c r="J59" s="32">
        <f t="shared" ca="1" si="29"/>
        <v>-297087</v>
      </c>
      <c r="K59" s="71">
        <f ca="1">IF(COUNTIF($AD$2:AD1044,A59)=1,VLOOKUP(A59,Z:AA,2), IF(COUNTIF($AD$2:AD1044,A59)=0,$E$10,""))</f>
        <v>99.569000000000003</v>
      </c>
      <c r="L59" s="31">
        <f t="shared" ca="1" si="30"/>
        <v>-65780.400000000853</v>
      </c>
      <c r="M59" s="32">
        <f t="shared" ca="1" si="31"/>
        <v>-135262.48773333334</v>
      </c>
      <c r="N59" s="77">
        <f t="shared" ca="1" si="32"/>
        <v>53975.036095048796</v>
      </c>
      <c r="O59" s="77"/>
      <c r="P59" s="77"/>
      <c r="Q59" s="77">
        <f ca="1">IF(ISERROR(B59-2),"",$G$5*SUM($O$14:O59)-$H$5*SUM($P$14:P59))</f>
        <v>-35590.730199999991</v>
      </c>
      <c r="R59" s="77">
        <f t="shared" ca="1" si="33"/>
        <v>18384.305895048805</v>
      </c>
      <c r="S59" s="128"/>
      <c r="T59" s="70">
        <v>45852.625</v>
      </c>
      <c r="U59" s="53">
        <v>94.05</v>
      </c>
      <c r="V59" s="70">
        <v>45848.625</v>
      </c>
      <c r="W59" s="53">
        <v>101.181</v>
      </c>
      <c r="X59" s="118">
        <v>45855.625</v>
      </c>
      <c r="Y59" s="53">
        <v>120.13</v>
      </c>
      <c r="Z59" s="70">
        <v>45924.625</v>
      </c>
      <c r="AA59" s="53">
        <v>99.414000000000001</v>
      </c>
      <c r="AB59" s="163">
        <f t="shared" si="4"/>
        <v>45852.625</v>
      </c>
      <c r="AC59" s="163">
        <f t="shared" si="5"/>
        <v>45852.625</v>
      </c>
      <c r="AD59" s="163">
        <v>45932.625</v>
      </c>
      <c r="AH59" s="164">
        <f t="shared" ca="1" si="34"/>
        <v>45930.625</v>
      </c>
      <c r="AI59" s="44">
        <f ca="1">IF(COUNTIF($BU$2:BU1044,AH59)=1,VLOOKUP(AH59,BG:BH,2), IF(COUNTIF($BU$2:BU1044,AH59)=0,$AI$10,""))</f>
        <v>81.19</v>
      </c>
      <c r="AJ59" s="45">
        <f t="shared" ca="1" si="35"/>
        <v>229956.49471721501</v>
      </c>
      <c r="AK59" s="45">
        <f t="shared" ca="1" si="36"/>
        <v>-188000</v>
      </c>
      <c r="AL59" s="44">
        <f ca="1">IF(COUNTIF($BU$2:BU1044,AH59)=1,VLOOKUP(AH59,BI:BJ,2), IF(COUNTIF($BU$2:BU1044,AH59)=0,$AJ$10,""))</f>
        <v>100.6171875</v>
      </c>
      <c r="AM59" s="45">
        <f t="shared" ca="1" si="37"/>
        <v>145814.73214285716</v>
      </c>
      <c r="AN59" s="46">
        <f t="shared" ca="1" si="38"/>
        <v>-8340.4092261904734</v>
      </c>
      <c r="AO59" s="44">
        <f ca="1">IF(COUNTIF($BU$2:BU1044,AH59)=1,VLOOKUP(AH59,BK:BL,2), IF(COUNTIF($BU$2:BU1044,AH59)=0,$AK$10,""))</f>
        <v>111.47</v>
      </c>
      <c r="AP59" s="45">
        <f t="shared" ca="1" si="39"/>
        <v>638306.25566398329</v>
      </c>
      <c r="AQ59" s="46">
        <f t="shared" ca="1" si="40"/>
        <v>-193371.42857142858</v>
      </c>
      <c r="AR59" s="44">
        <f ca="1">IF(COUNTIF($BU$2:BU1044,AH59)=1,VLOOKUP(AH59,BM:BN,2), IF(COUNTIF($BU$2:BU1044,AH59)=0,$AL$10,""))</f>
        <v>100.6171875</v>
      </c>
      <c r="AS59" s="45">
        <f t="shared" ca="1" si="41"/>
        <v>127120.53571428572</v>
      </c>
      <c r="AT59" s="46">
        <f t="shared" ca="1" si="42"/>
        <v>-7271.1259920634766</v>
      </c>
      <c r="AU59" s="44">
        <f ca="1">IF(COUNTIF($BU$2:BU1044,AH59)=1,VLOOKUP(AH59,BO:BP,2), IF(COUNTIF($BU$2:BU1044,AH59)=0,$AM$10,""))</f>
        <v>103.96875</v>
      </c>
      <c r="AV59" s="45">
        <f t="shared" ca="1" si="43"/>
        <v>117187.5</v>
      </c>
      <c r="AW59" s="46">
        <f t="shared" ca="1" si="44"/>
        <v>3044.3154761904807</v>
      </c>
      <c r="AX59" s="44">
        <f ca="1">IF(COUNTIF($BU$2:BU1044,AH59)=1,VLOOKUP(AH59,BQ:BR,2), IF(COUNTIF($BU$2:BU1044,AH59)=0,$AN$10,""))</f>
        <v>98.328125</v>
      </c>
      <c r="AY59" s="45">
        <f t="shared" ca="1" si="45"/>
        <v>266015.625</v>
      </c>
      <c r="AZ59" s="46">
        <f t="shared" ca="1" si="46"/>
        <v>8210.0416666666715</v>
      </c>
      <c r="BA59" s="77">
        <f t="shared" ca="1" si="47"/>
        <v>-26145.763426927049</v>
      </c>
      <c r="BB59" s="176"/>
      <c r="BC59" s="176"/>
      <c r="BD59" s="77">
        <f ca="1">IF(ISERROR(AI59-2),"",$AQ$4*SUM($BB$14:BB59)-$AR$4*SUM($BC$14:BC59))</f>
        <v>48926.430219448084</v>
      </c>
      <c r="BE59" s="77">
        <f t="shared" ca="1" si="48"/>
        <v>-75072.193646375134</v>
      </c>
      <c r="BG59" s="70">
        <v>45849.625</v>
      </c>
      <c r="BH59" s="53">
        <v>80.03</v>
      </c>
      <c r="BI59" s="70">
        <v>45944.625</v>
      </c>
      <c r="BJ59" s="53">
        <v>101.25</v>
      </c>
      <c r="BK59" s="70">
        <v>45849.625</v>
      </c>
      <c r="BL59" s="53">
        <v>108.08</v>
      </c>
      <c r="BM59" s="70">
        <v>45944.625</v>
      </c>
      <c r="BN59" s="53">
        <v>101.25</v>
      </c>
      <c r="BO59" s="70">
        <v>45849.625</v>
      </c>
      <c r="BP59" s="53">
        <v>101.71875</v>
      </c>
      <c r="BQ59" s="70">
        <v>45849.625</v>
      </c>
      <c r="BR59" s="53">
        <v>94.859375</v>
      </c>
      <c r="BS59" s="163" t="str">
        <f t="shared" si="6"/>
        <v/>
      </c>
      <c r="BT59" s="163" t="str">
        <f t="shared" si="7"/>
        <v/>
      </c>
      <c r="BU59" s="163">
        <v>45945.625</v>
      </c>
      <c r="BY59" s="164">
        <f t="shared" ca="1" si="49"/>
        <v>45930.625</v>
      </c>
      <c r="BZ59" s="44">
        <f ca="1">IF(COUNTIF($CN$2:CN1044,BY59)=1,VLOOKUP(BY59,CH:CI,2), IF(COUNTIF($CN$2:CN1044,BY59)=0,$BZ$10,""))</f>
        <v>107.99469999999999</v>
      </c>
      <c r="CA59" s="45">
        <f t="shared" ca="1" si="50"/>
        <v>104149.99999999709</v>
      </c>
      <c r="CB59" s="45">
        <f t="shared" ca="1" si="51"/>
        <v>222222.22222222225</v>
      </c>
      <c r="CC59" s="44">
        <f ca="1">IF(COUNTIF($CN$2:CN1044,BY59)=1,VLOOKUP(BY59,CJ:CK,2), IF(COUNTIF($CN$2:CN1044,BY59)=0,$CA$10,""))</f>
        <v>47.451999999999998</v>
      </c>
      <c r="CD59" s="45">
        <f t="shared" ca="1" si="52"/>
        <v>155362.50000000003</v>
      </c>
      <c r="CE59" s="46">
        <f t="shared" ca="1" si="53"/>
        <v>222222.22222222225</v>
      </c>
      <c r="CF59" s="44">
        <f t="shared" ca="1" si="54"/>
        <v>-51212.500000002939</v>
      </c>
      <c r="CH59" s="122">
        <v>45854.625</v>
      </c>
      <c r="CI59" s="53">
        <v>107.2169</v>
      </c>
      <c r="CJ59" s="122">
        <v>45854.625</v>
      </c>
      <c r="CK59" s="53">
        <v>51.680999999999997</v>
      </c>
      <c r="CL59" s="163">
        <f t="shared" si="0"/>
        <v>45854.625</v>
      </c>
      <c r="CM59" s="163" t="str">
        <f t="shared" si="1"/>
        <v/>
      </c>
      <c r="CN59" s="163">
        <v>45946.625</v>
      </c>
      <c r="CR59" s="164">
        <f t="shared" ca="1" si="55"/>
        <v>45930.625</v>
      </c>
      <c r="CS59" s="44">
        <f ca="1">IF(COUNTIF($DG$2:DG1044,CR59)=1,VLOOKUP(CR59,DA:DB,2), IF(COUNTIF($DG$2:DG1044,CR59)=0,$CS$10,""))</f>
        <v>240.52799999999999</v>
      </c>
      <c r="CT59" s="45">
        <f t="shared" ca="1" si="56"/>
        <v>246218.2800000002</v>
      </c>
      <c r="CU59" s="45">
        <f t="shared" ca="1" si="57"/>
        <v>186666.66666666669</v>
      </c>
      <c r="CV59" s="44">
        <f ca="1">IF(COUNTIF($DG$2:DG1044,CR59)=1,VLOOKUP(CR59,DC:DD,2), IF(COUNTIF($DG$2:DG1044,CR59)=0,$CT$10,""))</f>
        <v>49.851999999999997</v>
      </c>
      <c r="CW59" s="45">
        <f t="shared" ca="1" si="58"/>
        <v>127627.92</v>
      </c>
      <c r="CX59" s="46">
        <f t="shared" ca="1" si="59"/>
        <v>168000</v>
      </c>
      <c r="CY59" s="44">
        <f t="shared" ca="1" si="60"/>
        <v>137257.0266666669</v>
      </c>
      <c r="DA59" s="122">
        <v>45852.625</v>
      </c>
      <c r="DB59" s="53">
        <v>283.81700000000001</v>
      </c>
      <c r="DC59" s="122">
        <v>45852.625</v>
      </c>
      <c r="DD59" s="53">
        <v>54.883000000000003</v>
      </c>
      <c r="DE59" s="163">
        <f t="shared" si="2"/>
        <v>45852.625</v>
      </c>
      <c r="DF59" s="163" t="str">
        <f t="shared" si="3"/>
        <v/>
      </c>
      <c r="DG59" s="163">
        <v>45945.625</v>
      </c>
      <c r="DR59" s="124">
        <v>45930.625</v>
      </c>
      <c r="DS59" s="55">
        <f ca="1">VLOOKUP(DR59,A60:R132,18)</f>
        <v>765.61786540129106</v>
      </c>
      <c r="DT59" s="55" t="e">
        <f t="shared" ca="1" si="65"/>
        <v>#N/A</v>
      </c>
      <c r="DU59" s="55" t="e">
        <f t="shared" ca="1" si="66"/>
        <v>#N/A</v>
      </c>
      <c r="DV59" s="55" t="e">
        <f t="shared" ca="1" si="67"/>
        <v>#N/A</v>
      </c>
      <c r="DW59" s="55">
        <f t="shared" ca="1" si="68"/>
        <v>-2597.0580800283933</v>
      </c>
      <c r="DX59" s="55" t="e">
        <f t="shared" ca="1" si="69"/>
        <v>#N/A</v>
      </c>
      <c r="DY59" s="55" t="e">
        <f t="shared" ca="1" si="70"/>
        <v>#N/A</v>
      </c>
      <c r="DZ59" s="55" t="e">
        <f t="shared" ca="1" si="71"/>
        <v>#N/A</v>
      </c>
      <c r="EA59" s="55">
        <f t="shared" ca="1" si="72"/>
        <v>-2597.0580800283933</v>
      </c>
      <c r="EB59" s="55" t="e">
        <f t="shared" ca="1" si="73"/>
        <v>#N/A</v>
      </c>
      <c r="EC59" s="55" t="e">
        <f t="shared" ca="1" si="74"/>
        <v>#N/A</v>
      </c>
      <c r="ED59" s="55" t="e">
        <f t="shared" ca="1" si="75"/>
        <v>#N/A</v>
      </c>
      <c r="EE59" s="55">
        <f ca="1">SUM(EA$15:EA59)</f>
        <v>-7628.7100551351032</v>
      </c>
      <c r="EF59" s="55" t="e">
        <f ca="1">SUM(EB$15:EB59)</f>
        <v>#N/A</v>
      </c>
      <c r="EG59" s="55" t="e">
        <f ca="1">SUM(EC$15:EC59)</f>
        <v>#N/A</v>
      </c>
      <c r="EH59" s="55" t="e">
        <f ca="1">SUM(ED$15:ED59)</f>
        <v>#N/A</v>
      </c>
      <c r="EL59" s="124">
        <v>45930.625</v>
      </c>
      <c r="EM59" s="137">
        <f t="shared" ca="1" si="61"/>
        <v>-7628.7100551351032</v>
      </c>
      <c r="EN59" s="137" t="e">
        <f t="shared" ca="1" si="62"/>
        <v>#N/A</v>
      </c>
      <c r="EO59" s="137" t="e">
        <f t="shared" ca="1" si="63"/>
        <v>#N/A</v>
      </c>
      <c r="EP59" s="137" t="e">
        <f t="shared" ca="1" si="64"/>
        <v>#N/A</v>
      </c>
    </row>
    <row r="60" spans="1:146">
      <c r="A60" s="164">
        <f ca="1">IF(AND(ISBLANK(AD49), A59 = $AD$1),NOW(),IF(ISBLANK(AD49),"",AD49))</f>
        <v>45917.625</v>
      </c>
      <c r="B60" s="71">
        <f ca="1">IF(COUNTIF($AD$2:AD1045,A60)=1,VLOOKUP(A60,T:U,2), IF(COUNTIF($AD$2:AD1045,A60)=0,$B$10,""))</f>
        <v>92.39</v>
      </c>
      <c r="C60" s="31">
        <f t="shared" ca="1" si="24"/>
        <v>-337699.68051118235</v>
      </c>
      <c r="D60" s="32">
        <f t="shared" ca="1" si="25"/>
        <v>-175192.49999999997</v>
      </c>
      <c r="E60" s="71">
        <f ca="1">IF(COUNTIF($AD$2:AD1045,A60)=1,VLOOKUP(A60,V:W,2), IF(COUNTIF($AD$2:AD1045,A60)=0,$C$10,""))</f>
        <v>100.971</v>
      </c>
      <c r="F60" s="31">
        <f t="shared" ca="1" si="26"/>
        <v>-45359.999999999331</v>
      </c>
      <c r="G60" s="32">
        <f t="shared" ca="1" si="27"/>
        <v>-62373.311140000005</v>
      </c>
      <c r="H60" s="71">
        <f ca="1">IF(COUNTIF($AD$2:AD1045,A60)=1,VLOOKUP(A60,X:Y,2), IF(COUNTIF($AD$2:AD1045,A60)=0,$D$10,""))</f>
        <v>120.67</v>
      </c>
      <c r="I60" s="31">
        <f t="shared" ca="1" si="28"/>
        <v>-364459.39294503926</v>
      </c>
      <c r="J60" s="32">
        <f t="shared" ca="1" si="29"/>
        <v>-301331.09999999998</v>
      </c>
      <c r="K60" s="71">
        <f ca="1">IF(COUNTIF($AD$2:AD1045,A60)=1,VLOOKUP(A60,Z:AA,2), IF(COUNTIF($AD$2:AD1045,A60)=0,$E$10,""))</f>
        <v>99.600999999999999</v>
      </c>
      <c r="L60" s="31">
        <f t="shared" ca="1" si="30"/>
        <v>-54759.600000002079</v>
      </c>
      <c r="M60" s="32">
        <f t="shared" ca="1" si="31"/>
        <v>-137194.80898666667</v>
      </c>
      <c r="N60" s="77">
        <f t="shared" ca="1" si="32"/>
        <v>68677.214587187511</v>
      </c>
      <c r="O60" s="77"/>
      <c r="P60" s="77"/>
      <c r="Q60" s="77">
        <f ca="1">IF(ISERROR(B60-2),"",$G$5*SUM($O$14:O60)-$H$5*SUM($P$14:P60))</f>
        <v>-35590.730199999991</v>
      </c>
      <c r="R60" s="77">
        <f t="shared" ca="1" si="33"/>
        <v>33086.48438718752</v>
      </c>
      <c r="S60" s="128"/>
      <c r="T60" s="70">
        <v>45853.625</v>
      </c>
      <c r="U60" s="53">
        <v>94.05</v>
      </c>
      <c r="V60" s="70">
        <v>45849.625</v>
      </c>
      <c r="W60" s="53">
        <v>101.123</v>
      </c>
      <c r="X60" s="118">
        <v>45856.625</v>
      </c>
      <c r="Y60" s="53">
        <v>120.01</v>
      </c>
      <c r="Z60" s="70">
        <v>45925.625</v>
      </c>
      <c r="AA60" s="53">
        <v>99.263000000000005</v>
      </c>
      <c r="AB60" s="163">
        <f t="shared" si="4"/>
        <v>45853.625</v>
      </c>
      <c r="AC60" s="163">
        <f t="shared" si="5"/>
        <v>45853.625</v>
      </c>
      <c r="AD60" s="163">
        <v>45933.625</v>
      </c>
      <c r="AH60" s="164">
        <f t="shared" ca="1" si="34"/>
        <v>45931.625</v>
      </c>
      <c r="AI60" s="44">
        <f ca="1">IF(COUNTIF($BU$2:BU1045,AH60)=1,VLOOKUP(AH60,BG:BH,2), IF(COUNTIF($BU$2:BU1045,AH60)=0,$AI$10,""))</f>
        <v>80.959999999999994</v>
      </c>
      <c r="AJ60" s="45">
        <f t="shared" ca="1" si="35"/>
        <v>158483.53014294436</v>
      </c>
      <c r="AK60" s="45">
        <f t="shared" ca="1" si="36"/>
        <v>-190937.5</v>
      </c>
      <c r="AL60" s="44">
        <f ca="1">IF(COUNTIF($BU$2:BU1045,AH60)=1,VLOOKUP(AH60,BI:BJ,2), IF(COUNTIF($BU$2:BU1045,AH60)=0,$AJ$10,""))</f>
        <v>100.875</v>
      </c>
      <c r="AM60" s="45">
        <f t="shared" ca="1" si="37"/>
        <v>181724.33035714287</v>
      </c>
      <c r="AN60" s="46">
        <f t="shared" ca="1" si="38"/>
        <v>-8470.7281203496968</v>
      </c>
      <c r="AO60" s="44">
        <f ca="1">IF(COUNTIF($BU$2:BU1045,AH60)=1,VLOOKUP(AH60,BK:BL,2), IF(COUNTIF($BU$2:BU1045,AH60)=0,$AK$10,""))</f>
        <v>111.51</v>
      </c>
      <c r="AP60" s="45">
        <f t="shared" ca="1" si="39"/>
        <v>647762.64463678747</v>
      </c>
      <c r="AQ60" s="46">
        <f t="shared" ca="1" si="40"/>
        <v>-196392.85714285713</v>
      </c>
      <c r="AR60" s="44">
        <f ca="1">IF(COUNTIF($BU$2:BU1045,AH60)=1,VLOOKUP(AH60,BM:BN,2), IF(COUNTIF($BU$2:BU1045,AH60)=0,$AL$10,""))</f>
        <v>100.875</v>
      </c>
      <c r="AS60" s="45">
        <f t="shared" ca="1" si="41"/>
        <v>158426.33928571429</v>
      </c>
      <c r="AT60" s="46">
        <f t="shared" ca="1" si="42"/>
        <v>-7384.7373356894823</v>
      </c>
      <c r="AU60" s="44">
        <f ca="1">IF(COUNTIF($BU$2:BU1045,AH60)=1,VLOOKUP(AH60,BO:BP,2), IF(COUNTIF($BU$2:BU1045,AH60)=0,$AM$10,""))</f>
        <v>104.3125</v>
      </c>
      <c r="AV60" s="45">
        <f t="shared" ca="1" si="43"/>
        <v>135602.67857142858</v>
      </c>
      <c r="AW60" s="46">
        <f t="shared" ca="1" si="44"/>
        <v>3091.8829055059541</v>
      </c>
      <c r="AX60" s="44">
        <f ca="1">IF(COUNTIF($BU$2:BU1045,AH60)=1,VLOOKUP(AH60,BQ:BR,2), IF(COUNTIF($BU$2:BU1045,AH60)=0,$AN$10,""))</f>
        <v>98.53125</v>
      </c>
      <c r="AY60" s="45">
        <f t="shared" ca="1" si="45"/>
        <v>281250</v>
      </c>
      <c r="AZ60" s="46">
        <f t="shared" ca="1" si="46"/>
        <v>8338.3235677083358</v>
      </c>
      <c r="BA60" s="77">
        <f t="shared" ca="1" si="47"/>
        <v>-77752.872593111446</v>
      </c>
      <c r="BB60" s="176"/>
      <c r="BC60" s="176"/>
      <c r="BD60" s="77">
        <f ca="1">IF(ISERROR(AI60-2),"",$AQ$4*SUM($BB$14:BB60)-$AR$4*SUM($BC$14:BC60))</f>
        <v>48926.430219448084</v>
      </c>
      <c r="BE60" s="77">
        <f t="shared" ca="1" si="48"/>
        <v>-126679.30281255953</v>
      </c>
      <c r="BG60" s="70">
        <v>45852.625</v>
      </c>
      <c r="BH60" s="53">
        <v>80.09</v>
      </c>
      <c r="BI60" s="70">
        <v>45945.625</v>
      </c>
      <c r="BJ60" s="53">
        <v>101.140625</v>
      </c>
      <c r="BK60" s="70">
        <v>45852.625</v>
      </c>
      <c r="BL60" s="53">
        <v>108.05</v>
      </c>
      <c r="BM60" s="70">
        <v>45945.625</v>
      </c>
      <c r="BN60" s="53">
        <v>101.140625</v>
      </c>
      <c r="BO60" s="70">
        <v>45852.625</v>
      </c>
      <c r="BP60" s="53">
        <v>101.65625</v>
      </c>
      <c r="BQ60" s="70">
        <v>45852.625</v>
      </c>
      <c r="BR60" s="53">
        <v>94.640625</v>
      </c>
      <c r="BS60" s="163" t="str">
        <f t="shared" si="6"/>
        <v/>
      </c>
      <c r="BT60" s="163" t="str">
        <f t="shared" si="7"/>
        <v/>
      </c>
      <c r="BU60" s="163">
        <v>45946.625</v>
      </c>
      <c r="BY60" s="164">
        <f t="shared" ca="1" si="49"/>
        <v>45931.625</v>
      </c>
      <c r="BZ60" s="44">
        <f ca="1">IF(COUNTIF($CN$2:CN1045,BY60)=1,VLOOKUP(BY60,CH:CI,2), IF(COUNTIF($CN$2:CN1045,BY60)=0,$BZ$10,""))</f>
        <v>107.9406</v>
      </c>
      <c r="CA60" s="45">
        <f t="shared" ca="1" si="50"/>
        <v>90624.999999999287</v>
      </c>
      <c r="CB60" s="45">
        <f t="shared" ca="1" si="51"/>
        <v>225694.44444444447</v>
      </c>
      <c r="CC60" s="44">
        <f ca="1">IF(COUNTIF($CN$2:CN1045,BY60)=1,VLOOKUP(BY60,CJ:CK,2), IF(COUNTIF($CN$2:CN1045,BY60)=0,$CA$10,""))</f>
        <v>47.582000000000001</v>
      </c>
      <c r="CD60" s="45">
        <f t="shared" ca="1" si="52"/>
        <v>148049.99999999988</v>
      </c>
      <c r="CE60" s="46">
        <f t="shared" ca="1" si="53"/>
        <v>225694.44444444444</v>
      </c>
      <c r="CF60" s="44">
        <f t="shared" ca="1" si="54"/>
        <v>-57425.000000000582</v>
      </c>
      <c r="CH60" s="122">
        <v>45855.625</v>
      </c>
      <c r="CI60" s="53">
        <v>107.4862</v>
      </c>
      <c r="CJ60" s="122">
        <v>45855.625</v>
      </c>
      <c r="CK60" s="53">
        <v>50.808</v>
      </c>
      <c r="CL60" s="163">
        <f t="shared" si="0"/>
        <v>45855.625</v>
      </c>
      <c r="CM60" s="163" t="str">
        <f t="shared" si="1"/>
        <v/>
      </c>
      <c r="CN60" s="163">
        <v>45947.625</v>
      </c>
      <c r="CR60" s="164">
        <f t="shared" ca="1" si="55"/>
        <v>45931.625</v>
      </c>
      <c r="CS60" s="44">
        <f ca="1">IF(COUNTIF($DG$2:DG1045,CR60)=1,VLOOKUP(CR60,DA:DB,2), IF(COUNTIF($DG$2:DG1045,CR60)=0,$CS$10,""))</f>
        <v>239.28700000000001</v>
      </c>
      <c r="CT60" s="45">
        <f t="shared" ca="1" si="56"/>
        <v>257685.12000000008</v>
      </c>
      <c r="CU60" s="45">
        <f t="shared" ca="1" si="57"/>
        <v>189583.33333333334</v>
      </c>
      <c r="CV60" s="44">
        <f ca="1">IF(COUNTIF($DG$2:DG1045,CR60)=1,VLOOKUP(CR60,DC:DD,2), IF(COUNTIF($DG$2:DG1045,CR60)=0,$CT$10,""))</f>
        <v>49.369</v>
      </c>
      <c r="CW60" s="45">
        <f t="shared" ca="1" si="58"/>
        <v>148623.92999999985</v>
      </c>
      <c r="CX60" s="46">
        <f t="shared" ca="1" si="59"/>
        <v>170625</v>
      </c>
      <c r="CY60" s="44">
        <f t="shared" ca="1" si="60"/>
        <v>128019.52333333355</v>
      </c>
      <c r="DA60" s="122">
        <v>45853.625</v>
      </c>
      <c r="DB60" s="53">
        <v>284.40899999999999</v>
      </c>
      <c r="DC60" s="122">
        <v>45853.625</v>
      </c>
      <c r="DD60" s="53">
        <v>55.322000000000003</v>
      </c>
      <c r="DE60" s="163">
        <f t="shared" si="2"/>
        <v>45853.625</v>
      </c>
      <c r="DF60" s="163" t="str">
        <f t="shared" si="3"/>
        <v/>
      </c>
      <c r="DG60" s="163">
        <v>45946.625</v>
      </c>
      <c r="DR60" s="124">
        <v>45931.625</v>
      </c>
      <c r="DS60" s="55">
        <f ca="1">VLOOKUP(DR60,A61:R133,18)</f>
        <v>16307.419736045995</v>
      </c>
      <c r="DT60" s="55" t="e">
        <f t="shared" ca="1" si="65"/>
        <v>#N/A</v>
      </c>
      <c r="DU60" s="55" t="e">
        <f t="shared" ca="1" si="66"/>
        <v>#N/A</v>
      </c>
      <c r="DV60" s="55" t="e">
        <f t="shared" ca="1" si="67"/>
        <v>#N/A</v>
      </c>
      <c r="DW60" s="55">
        <f t="shared" ca="1" si="68"/>
        <v>15541.801870644704</v>
      </c>
      <c r="DX60" s="55" t="e">
        <f t="shared" ca="1" si="69"/>
        <v>#N/A</v>
      </c>
      <c r="DY60" s="55" t="e">
        <f t="shared" ca="1" si="70"/>
        <v>#N/A</v>
      </c>
      <c r="DZ60" s="55" t="e">
        <f t="shared" ca="1" si="71"/>
        <v>#N/A</v>
      </c>
      <c r="EA60" s="55">
        <f t="shared" ca="1" si="72"/>
        <v>15541.801870644704</v>
      </c>
      <c r="EB60" s="55" t="e">
        <f t="shared" ca="1" si="73"/>
        <v>#N/A</v>
      </c>
      <c r="EC60" s="55" t="e">
        <f t="shared" ca="1" si="74"/>
        <v>#N/A</v>
      </c>
      <c r="ED60" s="55" t="e">
        <f t="shared" ca="1" si="75"/>
        <v>#N/A</v>
      </c>
      <c r="EE60" s="55">
        <f ca="1">SUM(EA$15:EA60)</f>
        <v>7913.0918155096006</v>
      </c>
      <c r="EF60" s="55" t="e">
        <f ca="1">SUM(EB$15:EB60)</f>
        <v>#N/A</v>
      </c>
      <c r="EG60" s="55" t="e">
        <f ca="1">SUM(EC$15:EC60)</f>
        <v>#N/A</v>
      </c>
      <c r="EH60" s="55" t="e">
        <f ca="1">SUM(ED$15:ED60)</f>
        <v>#N/A</v>
      </c>
      <c r="EL60" s="124">
        <v>45931.625</v>
      </c>
      <c r="EM60" s="137">
        <f t="shared" ca="1" si="61"/>
        <v>7913.0918155096006</v>
      </c>
      <c r="EN60" s="137" t="e">
        <f t="shared" ca="1" si="62"/>
        <v>#N/A</v>
      </c>
      <c r="EO60" s="137" t="e">
        <f t="shared" ca="1" si="63"/>
        <v>#N/A</v>
      </c>
      <c r="EP60" s="137" t="e">
        <f t="shared" ca="1" si="64"/>
        <v>#N/A</v>
      </c>
    </row>
    <row r="61" spans="1:146">
      <c r="A61" s="164">
        <f ca="1">IF(AND(ISBLANK(AD50), A60 = $AD$1),NOW(),IF(ISBLANK(AD50),"",AD50))</f>
        <v>45918.625</v>
      </c>
      <c r="B61" s="71">
        <f ca="1">IF(COUNTIF($AD$2:AD1046,A61)=1,VLOOKUP(A61,T:U,2), IF(COUNTIF($AD$2:AD1046,A61)=0,$B$10,""))</f>
        <v>92.67</v>
      </c>
      <c r="C61" s="31">
        <f t="shared" ca="1" si="24"/>
        <v>-275079.87220447336</v>
      </c>
      <c r="D61" s="32">
        <f t="shared" ca="1" si="25"/>
        <v>-177660</v>
      </c>
      <c r="E61" s="71">
        <f ca="1">IF(COUNTIF($AD$2:AD1046,A61)=1,VLOOKUP(A61,V:W,2), IF(COUNTIF($AD$2:AD1046,A61)=0,$C$10,""))</f>
        <v>100.956</v>
      </c>
      <c r="F61" s="31">
        <f t="shared" ca="1" si="26"/>
        <v>-47879.999999999425</v>
      </c>
      <c r="G61" s="32">
        <f t="shared" ca="1" si="27"/>
        <v>-63251.808479999992</v>
      </c>
      <c r="H61" s="71">
        <f ca="1">IF(COUNTIF($AD$2:AD1046,A61)=1,VLOOKUP(A61,X:Y,2), IF(COUNTIF($AD$2:AD1046,A61)=0,$D$10,""))</f>
        <v>120.7</v>
      </c>
      <c r="I61" s="31">
        <f t="shared" ca="1" si="28"/>
        <v>-355570.13945857302</v>
      </c>
      <c r="J61" s="32">
        <f t="shared" ca="1" si="29"/>
        <v>-305575.2</v>
      </c>
      <c r="K61" s="71">
        <f ca="1">IF(COUNTIF($AD$2:AD1046,A61)=1,VLOOKUP(A61,Z:AA,2), IF(COUNTIF($AD$2:AD1046,A61)=0,$E$10,""))</f>
        <v>99.516000000000005</v>
      </c>
      <c r="L61" s="31">
        <f t="shared" ca="1" si="30"/>
        <v>-84033.599999999919</v>
      </c>
      <c r="M61" s="32">
        <f t="shared" ca="1" si="31"/>
        <v>-139127.13024000003</v>
      </c>
      <c r="N61" s="77">
        <f t="shared" ca="1" si="32"/>
        <v>96376.545494099148</v>
      </c>
      <c r="O61" s="77"/>
      <c r="P61" s="77"/>
      <c r="Q61" s="77">
        <f ca="1">IF(ISERROR(B61-2),"",$G$5*SUM($O$14:O61)-$H$5*SUM($P$14:P61))</f>
        <v>-35590.730199999991</v>
      </c>
      <c r="R61" s="77">
        <f t="shared" ca="1" si="33"/>
        <v>60785.815294099157</v>
      </c>
      <c r="S61" s="128"/>
      <c r="T61" s="70">
        <v>45854.625</v>
      </c>
      <c r="U61" s="53">
        <v>93.96</v>
      </c>
      <c r="V61" s="70">
        <v>45852.625</v>
      </c>
      <c r="W61" s="53">
        <v>101.181</v>
      </c>
      <c r="X61" s="118">
        <v>45859.625</v>
      </c>
      <c r="Y61" s="53">
        <v>120.31</v>
      </c>
      <c r="Z61" s="70">
        <v>45926.625</v>
      </c>
      <c r="AA61" s="53">
        <v>99.38</v>
      </c>
      <c r="AB61" s="163">
        <f t="shared" si="4"/>
        <v>45854.625</v>
      </c>
      <c r="AC61" s="163">
        <f t="shared" si="5"/>
        <v>45854.625</v>
      </c>
      <c r="AD61" s="163">
        <v>45936.625</v>
      </c>
      <c r="AH61" s="164">
        <f t="shared" ca="1" si="34"/>
        <v>45932.625</v>
      </c>
      <c r="AI61" s="44">
        <f ca="1">IF(COUNTIF($BU$2:BU1046,AH61)=1,VLOOKUP(AH61,BG:BH,2), IF(COUNTIF($BU$2:BU1046,AH61)=0,$AI$10,""))</f>
        <v>80.930000000000007</v>
      </c>
      <c r="AJ61" s="45">
        <f t="shared" ca="1" si="35"/>
        <v>149160.96954630254</v>
      </c>
      <c r="AK61" s="45">
        <f t="shared" ca="1" si="36"/>
        <v>-193874.99999999997</v>
      </c>
      <c r="AL61" s="44">
        <f ca="1">IF(COUNTIF($BU$2:BU1046,AH61)=1,VLOOKUP(AH61,BI:BJ,2), IF(COUNTIF($BU$2:BU1046,AH61)=0,$AJ$10,""))</f>
        <v>100.890625</v>
      </c>
      <c r="AM61" s="45">
        <f t="shared" ca="1" si="37"/>
        <v>183900.66964285713</v>
      </c>
      <c r="AN61" s="46">
        <f t="shared" ca="1" si="38"/>
        <v>-8601.0470145089203</v>
      </c>
      <c r="AO61" s="44">
        <f ca="1">IF(COUNTIF($BU$2:BU1046,AH61)=1,VLOOKUP(AH61,BK:BL,2), IF(COUNTIF($BU$2:BU1046,AH61)=0,$AK$10,""))</f>
        <v>111.69</v>
      </c>
      <c r="AP61" s="45">
        <f t="shared" ca="1" si="39"/>
        <v>690316.39501438069</v>
      </c>
      <c r="AQ61" s="46">
        <f t="shared" ca="1" si="40"/>
        <v>-199414.28571428571</v>
      </c>
      <c r="AR61" s="44">
        <f ca="1">IF(COUNTIF($BU$2:BU1046,AH61)=1,VLOOKUP(AH61,BM:BN,2), IF(COUNTIF($BU$2:BU1046,AH61)=0,$AL$10,""))</f>
        <v>100.890625</v>
      </c>
      <c r="AS61" s="45">
        <f t="shared" ca="1" si="41"/>
        <v>160323.66071428571</v>
      </c>
      <c r="AT61" s="46">
        <f t="shared" ca="1" si="42"/>
        <v>-7498.348679315488</v>
      </c>
      <c r="AU61" s="44">
        <f ca="1">IF(COUNTIF($BU$2:BU1046,AH61)=1,VLOOKUP(AH61,BO:BP,2), IF(COUNTIF($BU$2:BU1046,AH61)=0,$AM$10,""))</f>
        <v>104.4375</v>
      </c>
      <c r="AV61" s="45">
        <f t="shared" ca="1" si="43"/>
        <v>142299.10714285713</v>
      </c>
      <c r="AW61" s="46">
        <f t="shared" ca="1" si="44"/>
        <v>3139.4503348214275</v>
      </c>
      <c r="AX61" s="44">
        <f ca="1">IF(COUNTIF($BU$2:BU1046,AH61)=1,VLOOKUP(AH61,BQ:BR,2), IF(COUNTIF($BU$2:BU1046,AH61)=0,$AN$10,""))</f>
        <v>98.8125</v>
      </c>
      <c r="AY61" s="45">
        <f t="shared" ca="1" si="45"/>
        <v>302343.75</v>
      </c>
      <c r="AZ61" s="46">
        <f t="shared" ca="1" si="46"/>
        <v>8466.6054687500073</v>
      </c>
      <c r="BA61" s="77">
        <f t="shared" ca="1" si="47"/>
        <v>-101841.53740074189</v>
      </c>
      <c r="BB61" s="176">
        <v>0.381299</v>
      </c>
      <c r="BC61" s="176">
        <v>0.40603600000000001</v>
      </c>
      <c r="BD61" s="77">
        <f ca="1">IF(ISERROR(AI61-2),"",$AQ$4*SUM($BB$14:BB61)-$AR$4*SUM($BC$14:BC61))</f>
        <v>71425.005826778885</v>
      </c>
      <c r="BE61" s="77">
        <f t="shared" ca="1" si="48"/>
        <v>-173266.54322752077</v>
      </c>
      <c r="BG61" s="70">
        <v>45853.625</v>
      </c>
      <c r="BH61" s="53">
        <v>79.849999999999994</v>
      </c>
      <c r="BI61" s="70">
        <v>45946.625</v>
      </c>
      <c r="BJ61" s="53">
        <v>101.46875</v>
      </c>
      <c r="BK61" s="70">
        <v>45853.625</v>
      </c>
      <c r="BL61" s="53">
        <v>107.66</v>
      </c>
      <c r="BM61" s="70">
        <v>45946.625</v>
      </c>
      <c r="BN61" s="53">
        <v>101.46875</v>
      </c>
      <c r="BO61" s="70">
        <v>45853.625</v>
      </c>
      <c r="BP61" s="53">
        <v>101.21875</v>
      </c>
      <c r="BQ61" s="70">
        <v>45853.625</v>
      </c>
      <c r="BR61" s="53">
        <v>94.015625</v>
      </c>
      <c r="BS61" s="163" t="str">
        <f t="shared" si="6"/>
        <v/>
      </c>
      <c r="BT61" s="163" t="str">
        <f t="shared" si="7"/>
        <v/>
      </c>
      <c r="BU61" s="163">
        <v>45947.625</v>
      </c>
      <c r="BY61" s="164">
        <f t="shared" ca="1" si="49"/>
        <v>45932.625</v>
      </c>
      <c r="BZ61" s="44">
        <f ca="1">IF(COUNTIF($CN$2:CN1046,BY61)=1,VLOOKUP(BY61,CH:CI,2), IF(COUNTIF($CN$2:CN1046,BY61)=0,$BZ$10,""))</f>
        <v>107.9785</v>
      </c>
      <c r="CA61" s="45">
        <f t="shared" ca="1" si="50"/>
        <v>100099.99999999763</v>
      </c>
      <c r="CB61" s="45">
        <f t="shared" ca="1" si="51"/>
        <v>229166.66666666666</v>
      </c>
      <c r="CC61" s="44">
        <f ca="1">IF(COUNTIF($CN$2:CN1046,BY61)=1,VLOOKUP(BY61,CJ:CK,2), IF(COUNTIF($CN$2:CN1046,BY61)=0,$CA$10,""))</f>
        <v>47.204999999999998</v>
      </c>
      <c r="CD61" s="45">
        <f t="shared" ca="1" si="52"/>
        <v>169256.25000000003</v>
      </c>
      <c r="CE61" s="46">
        <f t="shared" ca="1" si="53"/>
        <v>229166.66666666666</v>
      </c>
      <c r="CF61" s="44">
        <f t="shared" ca="1" si="54"/>
        <v>-69156.250000002387</v>
      </c>
      <c r="CH61" s="122">
        <v>45856.625</v>
      </c>
      <c r="CI61" s="53">
        <v>107.51779999999999</v>
      </c>
      <c r="CJ61" s="122">
        <v>45856.625</v>
      </c>
      <c r="CK61" s="53">
        <v>50.996000000000002</v>
      </c>
      <c r="CL61" s="163">
        <f t="shared" si="0"/>
        <v>45856.625</v>
      </c>
      <c r="CM61" s="163" t="str">
        <f t="shared" si="1"/>
        <v/>
      </c>
      <c r="CN61" s="163">
        <v>45950.625</v>
      </c>
      <c r="CR61" s="164">
        <f t="shared" ca="1" si="55"/>
        <v>45932.625</v>
      </c>
      <c r="CS61" s="44">
        <f ca="1">IF(COUNTIF($DG$2:DG1046,CR61)=1,VLOOKUP(CR61,DA:DB,2), IF(COUNTIF($DG$2:DG1046,CR61)=0,$CS$10,""))</f>
        <v>236.33199999999999</v>
      </c>
      <c r="CT61" s="45">
        <f t="shared" ca="1" si="56"/>
        <v>284989.32000000024</v>
      </c>
      <c r="CU61" s="45">
        <f t="shared" ca="1" si="57"/>
        <v>192500</v>
      </c>
      <c r="CV61" s="44">
        <f ca="1">IF(COUNTIF($DG$2:DG1046,CR61)=1,VLOOKUP(CR61,DC:DD,2), IF(COUNTIF($DG$2:DG1046,CR61)=0,$CT$10,""))</f>
        <v>48.860999999999997</v>
      </c>
      <c r="CW61" s="45">
        <f t="shared" ca="1" si="58"/>
        <v>170706.69</v>
      </c>
      <c r="CX61" s="46">
        <f t="shared" ca="1" si="59"/>
        <v>173250</v>
      </c>
      <c r="CY61" s="44">
        <f t="shared" ca="1" si="60"/>
        <v>133532.63000000024</v>
      </c>
      <c r="DA61" s="122">
        <v>45854.625</v>
      </c>
      <c r="DB61" s="53">
        <v>285.31700000000001</v>
      </c>
      <c r="DC61" s="122">
        <v>45854.625</v>
      </c>
      <c r="DD61" s="53">
        <v>55.634</v>
      </c>
      <c r="DE61" s="163">
        <f t="shared" si="2"/>
        <v>45854.625</v>
      </c>
      <c r="DF61" s="163" t="str">
        <f t="shared" si="3"/>
        <v/>
      </c>
      <c r="DG61" s="163">
        <v>45947.625</v>
      </c>
      <c r="DR61" s="124">
        <v>45932.625</v>
      </c>
      <c r="DS61" s="55">
        <f ca="1">VLOOKUP(DR61,A62:R134,18)</f>
        <v>5509.156430973293</v>
      </c>
      <c r="DT61" s="55" t="e">
        <f t="shared" ca="1" si="65"/>
        <v>#N/A</v>
      </c>
      <c r="DU61" s="55" t="e">
        <f t="shared" ca="1" si="66"/>
        <v>#N/A</v>
      </c>
      <c r="DV61" s="55" t="e">
        <f t="shared" ca="1" si="67"/>
        <v>#N/A</v>
      </c>
      <c r="DW61" s="55">
        <f t="shared" ca="1" si="68"/>
        <v>-10798.263305072702</v>
      </c>
      <c r="DX61" s="55" t="e">
        <f t="shared" ca="1" si="69"/>
        <v>#N/A</v>
      </c>
      <c r="DY61" s="55" t="e">
        <f t="shared" ca="1" si="70"/>
        <v>#N/A</v>
      </c>
      <c r="DZ61" s="55" t="e">
        <f t="shared" ca="1" si="71"/>
        <v>#N/A</v>
      </c>
      <c r="EA61" s="55">
        <f t="shared" ca="1" si="72"/>
        <v>-10798.263305072702</v>
      </c>
      <c r="EB61" s="55" t="e">
        <f t="shared" ca="1" si="73"/>
        <v>#N/A</v>
      </c>
      <c r="EC61" s="55" t="e">
        <f t="shared" ca="1" si="74"/>
        <v>#N/A</v>
      </c>
      <c r="ED61" s="55" t="e">
        <f t="shared" ca="1" si="75"/>
        <v>#N/A</v>
      </c>
      <c r="EE61" s="55">
        <f ca="1">SUM(EA$15:EA61)</f>
        <v>-2885.1714895631012</v>
      </c>
      <c r="EF61" s="55" t="e">
        <f ca="1">SUM(EB$15:EB61)</f>
        <v>#N/A</v>
      </c>
      <c r="EG61" s="55" t="e">
        <f ca="1">SUM(EC$15:EC61)</f>
        <v>#N/A</v>
      </c>
      <c r="EH61" s="55" t="e">
        <f ca="1">SUM(ED$15:ED61)</f>
        <v>#N/A</v>
      </c>
      <c r="EL61" s="124">
        <v>45932.625</v>
      </c>
      <c r="EM61" s="137">
        <f t="shared" ca="1" si="61"/>
        <v>-2885.1714895631012</v>
      </c>
      <c r="EN61" s="137" t="e">
        <f t="shared" ca="1" si="62"/>
        <v>#N/A</v>
      </c>
      <c r="EO61" s="137" t="e">
        <f t="shared" ca="1" si="63"/>
        <v>#N/A</v>
      </c>
      <c r="EP61" s="137" t="e">
        <f t="shared" ca="1" si="64"/>
        <v>#N/A</v>
      </c>
    </row>
    <row r="62" spans="1:146">
      <c r="A62" s="164">
        <f ca="1">IF(AND(ISBLANK(AD51), A61 = $AD$1),NOW(),IF(ISBLANK(AD51),"",AD51))</f>
        <v>45919.625</v>
      </c>
      <c r="B62" s="71">
        <f ca="1">IF(COUNTIF($AD$2:AD1047,A62)=1,VLOOKUP(A62,T:U,2), IF(COUNTIF($AD$2:AD1047,A62)=0,$B$10,""))</f>
        <v>92.67</v>
      </c>
      <c r="C62" s="31">
        <f t="shared" ca="1" si="24"/>
        <v>-275079.87220447336</v>
      </c>
      <c r="D62" s="32">
        <f t="shared" ca="1" si="25"/>
        <v>-180127.5</v>
      </c>
      <c r="E62" s="71">
        <f ca="1">IF(COUNTIF($AD$2:AD1047,A62)=1,VLOOKUP(A62,V:W,2), IF(COUNTIF($AD$2:AD1047,A62)=0,$C$10,""))</f>
        <v>100.904</v>
      </c>
      <c r="F62" s="31">
        <f t="shared" ca="1" si="26"/>
        <v>-56616.000000000553</v>
      </c>
      <c r="G62" s="32">
        <f t="shared" ca="1" si="27"/>
        <v>-64130.305820000009</v>
      </c>
      <c r="H62" s="71">
        <f ca="1">IF(COUNTIF($AD$2:AD1047,A62)=1,VLOOKUP(A62,X:Y,2), IF(COUNTIF($AD$2:AD1047,A62)=0,$D$10,""))</f>
        <v>120.71</v>
      </c>
      <c r="I62" s="31">
        <f t="shared" ca="1" si="28"/>
        <v>-352607.05496308964</v>
      </c>
      <c r="J62" s="32">
        <f t="shared" ca="1" si="29"/>
        <v>-309819.3</v>
      </c>
      <c r="K62" s="71">
        <f ca="1">IF(COUNTIF($AD$2:AD1047,A62)=1,VLOOKUP(A62,Z:AA,2), IF(COUNTIF($AD$2:AD1047,A62)=0,$E$10,""))</f>
        <v>99.414000000000001</v>
      </c>
      <c r="L62" s="31">
        <f t="shared" ca="1" si="30"/>
        <v>-119162.40000000126</v>
      </c>
      <c r="M62" s="32">
        <f t="shared" ca="1" si="31"/>
        <v>-141059.45149333336</v>
      </c>
      <c r="N62" s="77">
        <f t="shared" ca="1" si="32"/>
        <v>67743.437085282261</v>
      </c>
      <c r="O62" s="77"/>
      <c r="P62" s="77"/>
      <c r="Q62" s="77">
        <f ca="1">IF(ISERROR(B62-2),"",$G$5*SUM($O$14:O62)-$H$5*SUM($P$14:P62))</f>
        <v>-35590.730199999991</v>
      </c>
      <c r="R62" s="77">
        <f t="shared" ca="1" si="33"/>
        <v>32152.70688528227</v>
      </c>
      <c r="S62" s="128"/>
      <c r="T62" s="70">
        <v>45855.625</v>
      </c>
      <c r="U62" s="53">
        <v>94.08</v>
      </c>
      <c r="V62" s="70">
        <v>45853.625</v>
      </c>
      <c r="W62" s="53">
        <v>101.23699999999999</v>
      </c>
      <c r="X62" s="118">
        <v>45860.625</v>
      </c>
      <c r="Y62" s="53">
        <v>120.48</v>
      </c>
      <c r="Z62" s="70">
        <v>45929.625</v>
      </c>
      <c r="AA62" s="53">
        <v>99.456000000000003</v>
      </c>
      <c r="AB62" s="163">
        <f t="shared" si="4"/>
        <v>45855.625</v>
      </c>
      <c r="AC62" s="163">
        <f t="shared" si="5"/>
        <v>45855.625</v>
      </c>
      <c r="AD62" s="163">
        <v>45937.625</v>
      </c>
      <c r="AH62" s="164">
        <f t="shared" ca="1" si="34"/>
        <v>45933.625</v>
      </c>
      <c r="AI62" s="44">
        <f ca="1">IF(COUNTIF($BU$2:BU1047,AH62)=1,VLOOKUP(AH62,BG:BH,2), IF(COUNTIF($BU$2:BU1047,AH62)=0,$AI$10,""))</f>
        <v>80.84</v>
      </c>
      <c r="AJ62" s="45">
        <f t="shared" ca="1" si="35"/>
        <v>121193.2877563715</v>
      </c>
      <c r="AK62" s="45">
        <f t="shared" ca="1" si="36"/>
        <v>-196812.5</v>
      </c>
      <c r="AL62" s="44">
        <f ca="1">IF(COUNTIF($BU$2:BU1047,AH62)=1,VLOOKUP(AH62,BI:BJ,2), IF(COUNTIF($BU$2:BU1047,AH62)=0,$AJ$10,""))</f>
        <v>100.71875</v>
      </c>
      <c r="AM62" s="45">
        <f t="shared" ca="1" si="37"/>
        <v>159960.9375</v>
      </c>
      <c r="AN62" s="46">
        <f t="shared" ca="1" si="38"/>
        <v>-8731.3659086681437</v>
      </c>
      <c r="AO62" s="44">
        <f ca="1">IF(COUNTIF($BU$2:BU1047,AH62)=1,VLOOKUP(AH62,BK:BL,2), IF(COUNTIF($BU$2:BU1047,AH62)=0,$AK$10,""))</f>
        <v>111.55</v>
      </c>
      <c r="AP62" s="45">
        <f t="shared" ca="1" si="39"/>
        <v>657219.03360958025</v>
      </c>
      <c r="AQ62" s="46">
        <f t="shared" ca="1" si="40"/>
        <v>-202435.71428571429</v>
      </c>
      <c r="AR62" s="44">
        <f ca="1">IF(COUNTIF($BU$2:BU1047,AH62)=1,VLOOKUP(AH62,BM:BN,2), IF(COUNTIF($BU$2:BU1047,AH62)=0,$AL$10,""))</f>
        <v>100.71875</v>
      </c>
      <c r="AS62" s="45">
        <f t="shared" ca="1" si="41"/>
        <v>139453.125</v>
      </c>
      <c r="AT62" s="46">
        <f t="shared" ca="1" si="42"/>
        <v>-7611.9600229414646</v>
      </c>
      <c r="AU62" s="44">
        <f ca="1">IF(COUNTIF($BU$2:BU1047,AH62)=1,VLOOKUP(AH62,BO:BP,2), IF(COUNTIF($BU$2:BU1047,AH62)=0,$AM$10,""))</f>
        <v>104.171875</v>
      </c>
      <c r="AV62" s="45">
        <f t="shared" ca="1" si="43"/>
        <v>128069.19642857143</v>
      </c>
      <c r="AW62" s="46">
        <f t="shared" ca="1" si="44"/>
        <v>3187.017764136901</v>
      </c>
      <c r="AX62" s="44">
        <f ca="1">IF(COUNTIF($BU$2:BU1047,AH62)=1,VLOOKUP(AH62,BQ:BR,2), IF(COUNTIF($BU$2:BU1047,AH62)=0,$AN$10,""))</f>
        <v>98.546875</v>
      </c>
      <c r="AY62" s="45">
        <f t="shared" ca="1" si="45"/>
        <v>282421.875</v>
      </c>
      <c r="AZ62" s="46">
        <f t="shared" ca="1" si="46"/>
        <v>8594.8873697916715</v>
      </c>
      <c r="BA62" s="77">
        <f t="shared" ca="1" si="47"/>
        <v>-127517.96161926772</v>
      </c>
      <c r="BB62" s="176"/>
      <c r="BC62" s="176"/>
      <c r="BD62" s="77">
        <f ca="1">IF(ISERROR(AI62-2),"",$AQ$4*SUM($BB$14:BB62)-$AR$4*SUM($BC$14:BC62))</f>
        <v>71425.005826778885</v>
      </c>
      <c r="BE62" s="77">
        <f t="shared" ca="1" si="48"/>
        <v>-198942.96744604659</v>
      </c>
      <c r="BG62" s="70">
        <v>45854.625</v>
      </c>
      <c r="BH62" s="53">
        <v>80.06</v>
      </c>
      <c r="BI62" s="70">
        <v>45947.625</v>
      </c>
      <c r="BJ62" s="53">
        <v>101.296875</v>
      </c>
      <c r="BK62" s="70">
        <v>45854.625</v>
      </c>
      <c r="BL62" s="53">
        <v>107.83</v>
      </c>
      <c r="BM62" s="70">
        <v>45947.625</v>
      </c>
      <c r="BN62" s="53">
        <v>101.296875</v>
      </c>
      <c r="BO62" s="70">
        <v>45854.625</v>
      </c>
      <c r="BP62" s="53">
        <v>101.484375</v>
      </c>
      <c r="BQ62" s="70">
        <v>45854.625</v>
      </c>
      <c r="BR62" s="53">
        <v>94.140625</v>
      </c>
      <c r="BS62" s="163" t="str">
        <f t="shared" si="6"/>
        <v/>
      </c>
      <c r="BT62" s="163" t="str">
        <f t="shared" si="7"/>
        <v/>
      </c>
      <c r="BU62" s="163">
        <v>45950.625</v>
      </c>
      <c r="BY62" s="164">
        <f t="shared" ca="1" si="49"/>
        <v>45933.625</v>
      </c>
      <c r="BZ62" s="44">
        <f ca="1">IF(COUNTIF($CN$2:CN1047,BY62)=1,VLOOKUP(BY62,CH:CI,2), IF(COUNTIF($CN$2:CN1047,BY62)=0,$BZ$10,""))</f>
        <v>107.9615</v>
      </c>
      <c r="CA62" s="45">
        <f t="shared" ca="1" si="50"/>
        <v>95849.999999998661</v>
      </c>
      <c r="CB62" s="45">
        <f t="shared" ca="1" si="51"/>
        <v>232638.88888888891</v>
      </c>
      <c r="CC62" s="44">
        <f ca="1">IF(COUNTIF($CN$2:CN1047,BY62)=1,VLOOKUP(BY62,CJ:CK,2), IF(COUNTIF($CN$2:CN1047,BY62)=0,$CA$10,""))</f>
        <v>47.156999999999996</v>
      </c>
      <c r="CD62" s="45">
        <f t="shared" ca="1" si="52"/>
        <v>171956.25000000012</v>
      </c>
      <c r="CE62" s="46">
        <f t="shared" ca="1" si="53"/>
        <v>232638.88888888888</v>
      </c>
      <c r="CF62" s="44">
        <f t="shared" ca="1" si="54"/>
        <v>-76106.250000001397</v>
      </c>
      <c r="CH62" s="122">
        <v>45859.625</v>
      </c>
      <c r="CI62" s="53">
        <v>107.4918</v>
      </c>
      <c r="CJ62" s="122">
        <v>45859.625</v>
      </c>
      <c r="CK62" s="53">
        <v>51.058999999999997</v>
      </c>
      <c r="CL62" s="163">
        <f t="shared" si="0"/>
        <v>45859.625</v>
      </c>
      <c r="CM62" s="163" t="str">
        <f t="shared" si="1"/>
        <v/>
      </c>
      <c r="CN62" s="163">
        <v>45951.625</v>
      </c>
      <c r="CR62" s="164">
        <f t="shared" ca="1" si="55"/>
        <v>45933.625</v>
      </c>
      <c r="CS62" s="44">
        <f ca="1">IF(COUNTIF($DG$2:DG1047,CR62)=1,VLOOKUP(CR62,DA:DB,2), IF(COUNTIF($DG$2:DG1047,CR62)=0,$CS$10,""))</f>
        <v>235.94200000000001</v>
      </c>
      <c r="CT62" s="45">
        <f t="shared" ca="1" si="56"/>
        <v>288592.92000000004</v>
      </c>
      <c r="CU62" s="45">
        <f t="shared" ca="1" si="57"/>
        <v>195416.66666666669</v>
      </c>
      <c r="CV62" s="44">
        <f ca="1">IF(COUNTIF($DG$2:DG1047,CR62)=1,VLOOKUP(CR62,DC:DD,2), IF(COUNTIF($DG$2:DG1047,CR62)=0,$CT$10,""))</f>
        <v>48.695999999999998</v>
      </c>
      <c r="CW62" s="45">
        <f t="shared" ca="1" si="58"/>
        <v>177879.23999999993</v>
      </c>
      <c r="CX62" s="46">
        <f t="shared" ca="1" si="59"/>
        <v>175875</v>
      </c>
      <c r="CY62" s="44">
        <f t="shared" ca="1" si="60"/>
        <v>130255.3466666668</v>
      </c>
      <c r="DA62" s="122">
        <v>45855.625</v>
      </c>
      <c r="DB62" s="53">
        <v>279.93299999999999</v>
      </c>
      <c r="DC62" s="122">
        <v>45855.625</v>
      </c>
      <c r="DD62" s="53">
        <v>54.454000000000001</v>
      </c>
      <c r="DE62" s="163">
        <f t="shared" si="2"/>
        <v>45855.625</v>
      </c>
      <c r="DF62" s="163" t="str">
        <f t="shared" si="3"/>
        <v/>
      </c>
      <c r="DG62" s="163">
        <v>45950.625</v>
      </c>
      <c r="DR62" s="124">
        <v>45933.625</v>
      </c>
      <c r="DS62" s="55">
        <f ca="1">VLOOKUP(DR62,A63:R135,18)</f>
        <v>-21367.976860759081</v>
      </c>
      <c r="DT62" s="55" t="e">
        <f t="shared" ca="1" si="65"/>
        <v>#N/A</v>
      </c>
      <c r="DU62" s="55" t="e">
        <f t="shared" ca="1" si="66"/>
        <v>#N/A</v>
      </c>
      <c r="DV62" s="55" t="e">
        <f t="shared" ca="1" si="67"/>
        <v>#N/A</v>
      </c>
      <c r="DW62" s="55">
        <f t="shared" ca="1" si="68"/>
        <v>-26877.133291732374</v>
      </c>
      <c r="DX62" s="55" t="e">
        <f t="shared" ca="1" si="69"/>
        <v>#N/A</v>
      </c>
      <c r="DY62" s="55" t="e">
        <f t="shared" ca="1" si="70"/>
        <v>#N/A</v>
      </c>
      <c r="DZ62" s="55" t="e">
        <f t="shared" ca="1" si="71"/>
        <v>#N/A</v>
      </c>
      <c r="EA62" s="55">
        <f t="shared" ca="1" si="72"/>
        <v>-26877.133291732374</v>
      </c>
      <c r="EB62" s="55" t="e">
        <f t="shared" ca="1" si="73"/>
        <v>#N/A</v>
      </c>
      <c r="EC62" s="55" t="e">
        <f t="shared" ca="1" si="74"/>
        <v>#N/A</v>
      </c>
      <c r="ED62" s="55" t="e">
        <f t="shared" ca="1" si="75"/>
        <v>#N/A</v>
      </c>
      <c r="EE62" s="55">
        <f ca="1">SUM(EA$15:EA62)</f>
        <v>-29762.304781295476</v>
      </c>
      <c r="EF62" s="55" t="e">
        <f ca="1">SUM(EB$15:EB62)</f>
        <v>#N/A</v>
      </c>
      <c r="EG62" s="55" t="e">
        <f ca="1">SUM(EC$15:EC62)</f>
        <v>#N/A</v>
      </c>
      <c r="EH62" s="55" t="e">
        <f ca="1">SUM(ED$15:ED62)</f>
        <v>#N/A</v>
      </c>
      <c r="EL62" s="124">
        <v>45933.625</v>
      </c>
      <c r="EM62" s="137">
        <f t="shared" ca="1" si="61"/>
        <v>-29762.304781295476</v>
      </c>
      <c r="EN62" s="137" t="e">
        <f t="shared" ca="1" si="62"/>
        <v>#N/A</v>
      </c>
      <c r="EO62" s="137" t="e">
        <f t="shared" ca="1" si="63"/>
        <v>#N/A</v>
      </c>
      <c r="EP62" s="137" t="e">
        <f t="shared" ca="1" si="64"/>
        <v>#N/A</v>
      </c>
    </row>
    <row r="63" spans="1:146">
      <c r="A63" s="164">
        <f ca="1">IF(AND(ISBLANK(AD52), A62 = $AD$1),NOW(),IF(ISBLANK(AD52),"",AD52))</f>
        <v>45922.625</v>
      </c>
      <c r="B63" s="71">
        <f ca="1">IF(COUNTIF($AD$2:AD1048,A63)=1,VLOOKUP(A63,T:U,2), IF(COUNTIF($AD$2:AD1048,A63)=0,$B$10,""))</f>
        <v>92.52</v>
      </c>
      <c r="C63" s="31">
        <f t="shared" ca="1" si="24"/>
        <v>-308626.19808306923</v>
      </c>
      <c r="D63" s="32">
        <f t="shared" ca="1" si="25"/>
        <v>-187529.99999999997</v>
      </c>
      <c r="E63" s="71">
        <f ca="1">IF(COUNTIF($AD$2:AD1048,A63)=1,VLOOKUP(A63,V:W,2), IF(COUNTIF($AD$2:AD1048,A63)=0,$C$10,""))</f>
        <v>100.913</v>
      </c>
      <c r="F63" s="31">
        <f t="shared" ca="1" si="26"/>
        <v>-55104.000000000495</v>
      </c>
      <c r="G63" s="32">
        <f t="shared" ca="1" si="27"/>
        <v>-66765.797839999956</v>
      </c>
      <c r="H63" s="71">
        <f ca="1">IF(COUNTIF($AD$2:AD1048,A63)=1,VLOOKUP(A63,X:Y,2), IF(COUNTIF($AD$2:AD1048,A63)=0,$D$10,""))</f>
        <v>120.61</v>
      </c>
      <c r="I63" s="31">
        <f t="shared" ca="1" si="28"/>
        <v>-382237.89991796773</v>
      </c>
      <c r="J63" s="32">
        <f t="shared" ca="1" si="29"/>
        <v>-322551.59999999998</v>
      </c>
      <c r="K63" s="71">
        <f ca="1">IF(COUNTIF($AD$2:AD1048,A63)=1,VLOOKUP(A63,Z:AA,2), IF(COUNTIF($AD$2:AD1048,A63)=0,$E$10,""))</f>
        <v>99.441000000000003</v>
      </c>
      <c r="L63" s="31">
        <f t="shared" ca="1" si="30"/>
        <v>-109863.60000000089</v>
      </c>
      <c r="M63" s="32">
        <f t="shared" ca="1" si="31"/>
        <v>-146856.41525333331</v>
      </c>
      <c r="N63" s="77">
        <f t="shared" ca="1" si="32"/>
        <v>73783.084421564738</v>
      </c>
      <c r="O63" s="77"/>
      <c r="P63" s="77"/>
      <c r="Q63" s="77">
        <f ca="1">IF(ISERROR(B63-2),"",$G$5*SUM($O$14:O63)-$H$5*SUM($P$14:P63))</f>
        <v>-35590.730199999991</v>
      </c>
      <c r="R63" s="77">
        <f t="shared" ca="1" si="33"/>
        <v>38192.354221564747</v>
      </c>
      <c r="S63" s="128"/>
      <c r="T63" s="70">
        <v>45856.625</v>
      </c>
      <c r="U63" s="53">
        <v>94.09</v>
      </c>
      <c r="V63" s="70">
        <v>45854.625</v>
      </c>
      <c r="W63" s="53">
        <v>101.31</v>
      </c>
      <c r="X63" s="118">
        <v>45861.625</v>
      </c>
      <c r="Y63" s="53">
        <v>120.5</v>
      </c>
      <c r="Z63" s="70">
        <v>45930.625</v>
      </c>
      <c r="AA63" s="53">
        <v>99.484999999999999</v>
      </c>
      <c r="AB63" s="163">
        <f t="shared" si="4"/>
        <v>45856.625</v>
      </c>
      <c r="AC63" s="163">
        <f t="shared" si="5"/>
        <v>45856.625</v>
      </c>
      <c r="AD63" s="163">
        <v>45938.625</v>
      </c>
      <c r="AH63" s="164">
        <f t="shared" ca="1" si="34"/>
        <v>45936.625</v>
      </c>
      <c r="AI63" s="44">
        <f ca="1">IF(COUNTIF($BU$2:BU1048,AH63)=1,VLOOKUP(AH63,BG:BH,2), IF(COUNTIF($BU$2:BU1048,AH63)=0,$AI$10,""))</f>
        <v>80.86</v>
      </c>
      <c r="AJ63" s="45">
        <f t="shared" ca="1" si="35"/>
        <v>127408.32815413272</v>
      </c>
      <c r="AK63" s="45">
        <f t="shared" ca="1" si="36"/>
        <v>-205624.99999999997</v>
      </c>
      <c r="AL63" s="44">
        <f ca="1">IF(COUNTIF($BU$2:BU1048,AH63)=1,VLOOKUP(AH63,BI:BJ,2), IF(COUNTIF($BU$2:BU1048,AH63)=0,$AJ$10,""))</f>
        <v>100.5859375</v>
      </c>
      <c r="AM63" s="45">
        <f t="shared" ca="1" si="37"/>
        <v>141462.05357142858</v>
      </c>
      <c r="AN63" s="46">
        <f t="shared" ca="1" si="38"/>
        <v>-9122.3225911458285</v>
      </c>
      <c r="AO63" s="44">
        <f ca="1">IF(COUNTIF($BU$2:BU1048,AH63)=1,VLOOKUP(AH63,BK:BL,2), IF(COUNTIF($BU$2:BU1048,AH63)=0,$AK$10,""))</f>
        <v>111.19</v>
      </c>
      <c r="AP63" s="45">
        <f t="shared" ca="1" si="39"/>
        <v>572111.53285438253</v>
      </c>
      <c r="AQ63" s="46">
        <f t="shared" ca="1" si="40"/>
        <v>-211500.00000000003</v>
      </c>
      <c r="AR63" s="44">
        <f ca="1">IF(COUNTIF($BU$2:BU1048,AH63)=1,VLOOKUP(AH63,BM:BN,2), IF(COUNTIF($BU$2:BU1048,AH63)=0,$AL$10,""))</f>
        <v>100.5859375</v>
      </c>
      <c r="AS63" s="45">
        <f t="shared" ca="1" si="41"/>
        <v>123325.89285714287</v>
      </c>
      <c r="AT63" s="46">
        <f t="shared" ca="1" si="42"/>
        <v>-7952.7940538194525</v>
      </c>
      <c r="AU63" s="44">
        <f ca="1">IF(COUNTIF($BU$2:BU1048,AH63)=1,VLOOKUP(AH63,BO:BP,2), IF(COUNTIF($BU$2:BU1048,AH63)=0,$AM$10,""))</f>
        <v>103.828125</v>
      </c>
      <c r="AV63" s="45">
        <f t="shared" ca="1" si="43"/>
        <v>109654.01785714287</v>
      </c>
      <c r="AW63" s="46">
        <f t="shared" ca="1" si="44"/>
        <v>3329.7200520833358</v>
      </c>
      <c r="AX63" s="44">
        <f ca="1">IF(COUNTIF($BU$2:BU1048,AH63)=1,VLOOKUP(AH63,BQ:BR,2), IF(COUNTIF($BU$2:BU1048,AH63)=0,$AN$10,""))</f>
        <v>97.796875</v>
      </c>
      <c r="AY63" s="45">
        <f t="shared" ca="1" si="45"/>
        <v>226171.875</v>
      </c>
      <c r="AZ63" s="46">
        <f t="shared" ca="1" si="46"/>
        <v>8979.7330729166642</v>
      </c>
      <c r="BA63" s="77">
        <f t="shared" ca="1" si="47"/>
        <v>-107659.49089506632</v>
      </c>
      <c r="BB63" s="176"/>
      <c r="BC63" s="176"/>
      <c r="BD63" s="77">
        <f ca="1">IF(ISERROR(AI63-2),"",$AQ$4*SUM($BB$14:BB63)-$AR$4*SUM($BC$14:BC63))</f>
        <v>71425.005826778885</v>
      </c>
      <c r="BE63" s="77">
        <f t="shared" ca="1" si="48"/>
        <v>-179084.49672184521</v>
      </c>
      <c r="BG63" s="70">
        <v>45855.625</v>
      </c>
      <c r="BH63" s="53">
        <v>80.14</v>
      </c>
      <c r="BI63" s="70">
        <v>45950.625</v>
      </c>
      <c r="BJ63" s="53">
        <v>101.3515625</v>
      </c>
      <c r="BK63" s="70">
        <v>45855.625</v>
      </c>
      <c r="BL63" s="53">
        <v>108.09</v>
      </c>
      <c r="BM63" s="70">
        <v>45950.625</v>
      </c>
      <c r="BN63" s="53">
        <v>101.3515625</v>
      </c>
      <c r="BO63" s="70">
        <v>45855.625</v>
      </c>
      <c r="BP63" s="53">
        <v>101.421875</v>
      </c>
      <c r="BQ63" s="70">
        <v>45855.625</v>
      </c>
      <c r="BR63" s="53">
        <v>94.078125</v>
      </c>
      <c r="BS63" s="163" t="str">
        <f t="shared" si="6"/>
        <v/>
      </c>
      <c r="BT63" s="163" t="str">
        <f t="shared" si="7"/>
        <v/>
      </c>
      <c r="BU63" s="163">
        <v>45951.625</v>
      </c>
      <c r="BY63" s="164">
        <f t="shared" ca="1" si="49"/>
        <v>45936.625</v>
      </c>
      <c r="BZ63" s="44">
        <f ca="1">IF(COUNTIF($CN$2:CN1048,BY63)=1,VLOOKUP(BY63,CH:CI,2), IF(COUNTIF($CN$2:CN1048,BY63)=0,$BZ$10,""))</f>
        <v>108.1194</v>
      </c>
      <c r="CA63" s="45">
        <f t="shared" ca="1" si="50"/>
        <v>135324.99999999814</v>
      </c>
      <c r="CB63" s="45">
        <f t="shared" ca="1" si="51"/>
        <v>243055.55555555556</v>
      </c>
      <c r="CC63" s="44">
        <f ca="1">IF(COUNTIF($CN$2:CN1048,BY63)=1,VLOOKUP(BY63,CJ:CK,2), IF(COUNTIF($CN$2:CN1048,BY63)=0,$CA$10,""))</f>
        <v>46.581000000000003</v>
      </c>
      <c r="CD63" s="45">
        <f t="shared" ca="1" si="52"/>
        <v>204356.24999999977</v>
      </c>
      <c r="CE63" s="46">
        <f t="shared" ca="1" si="53"/>
        <v>243055.55555555556</v>
      </c>
      <c r="CF63" s="44">
        <f t="shared" ca="1" si="54"/>
        <v>-69031.25000000163</v>
      </c>
      <c r="CH63" s="122">
        <v>45860.625</v>
      </c>
      <c r="CI63" s="53">
        <v>107.44840000000001</v>
      </c>
      <c r="CJ63" s="122">
        <v>45860.625</v>
      </c>
      <c r="CK63" s="53">
        <v>51.103000000000002</v>
      </c>
      <c r="CL63" s="163">
        <f t="shared" si="0"/>
        <v>45860.625</v>
      </c>
      <c r="CM63" s="163" t="str">
        <f t="shared" si="1"/>
        <v/>
      </c>
      <c r="CN63" s="163">
        <v>45952.625</v>
      </c>
      <c r="CR63" s="164">
        <f t="shared" ca="1" si="55"/>
        <v>45936.625</v>
      </c>
      <c r="CS63" s="44">
        <f ca="1">IF(COUNTIF($DG$2:DG1048,CR63)=1,VLOOKUP(CR63,DA:DB,2), IF(COUNTIF($DG$2:DG1048,CR63)=0,$CS$10,""))</f>
        <v>239.226</v>
      </c>
      <c r="CT63" s="45">
        <f t="shared" ca="1" si="56"/>
        <v>258248.76000000013</v>
      </c>
      <c r="CU63" s="45">
        <f t="shared" ca="1" si="57"/>
        <v>204166.66666666669</v>
      </c>
      <c r="CV63" s="44">
        <f ca="1">IF(COUNTIF($DG$2:DG1048,CR63)=1,VLOOKUP(CR63,DC:DD,2), IF(COUNTIF($DG$2:DG1048,CR63)=0,$CT$10,""))</f>
        <v>49.597000000000001</v>
      </c>
      <c r="CW63" s="45">
        <f t="shared" ca="1" si="58"/>
        <v>138712.76999999981</v>
      </c>
      <c r="CX63" s="46">
        <f t="shared" ca="1" si="59"/>
        <v>183750</v>
      </c>
      <c r="CY63" s="44">
        <f t="shared" ca="1" si="60"/>
        <v>139952.65666666697</v>
      </c>
      <c r="DA63" s="122">
        <v>45856.625</v>
      </c>
      <c r="DB63" s="53">
        <v>277.86799999999999</v>
      </c>
      <c r="DC63" s="122">
        <v>45856.625</v>
      </c>
      <c r="DD63" s="53">
        <v>53.975999999999999</v>
      </c>
      <c r="DE63" s="163">
        <f t="shared" si="2"/>
        <v>45856.625</v>
      </c>
      <c r="DF63" s="163" t="str">
        <f t="shared" si="3"/>
        <v/>
      </c>
      <c r="DG63" s="163">
        <v>45951.625</v>
      </c>
      <c r="DR63" s="124">
        <v>45936.625</v>
      </c>
      <c r="DS63" s="55">
        <f ca="1">VLOOKUP(DR63,A64:R136,18)</f>
        <v>-31908.003082904004</v>
      </c>
      <c r="DT63" s="55" t="e">
        <f t="shared" ca="1" si="65"/>
        <v>#N/A</v>
      </c>
      <c r="DU63" s="55" t="e">
        <f t="shared" ca="1" si="66"/>
        <v>#N/A</v>
      </c>
      <c r="DV63" s="55" t="e">
        <f t="shared" ca="1" si="67"/>
        <v>#N/A</v>
      </c>
      <c r="DW63" s="55">
        <f t="shared" ca="1" si="68"/>
        <v>-10540.026222144923</v>
      </c>
      <c r="DX63" s="55" t="e">
        <f t="shared" ca="1" si="69"/>
        <v>#N/A</v>
      </c>
      <c r="DY63" s="55" t="e">
        <f t="shared" ca="1" si="70"/>
        <v>#N/A</v>
      </c>
      <c r="DZ63" s="55" t="e">
        <f t="shared" ca="1" si="71"/>
        <v>#N/A</v>
      </c>
      <c r="EA63" s="55">
        <f t="shared" ca="1" si="72"/>
        <v>-10540.026222144923</v>
      </c>
      <c r="EB63" s="55" t="e">
        <f t="shared" ca="1" si="73"/>
        <v>#N/A</v>
      </c>
      <c r="EC63" s="55" t="e">
        <f t="shared" ca="1" si="74"/>
        <v>#N/A</v>
      </c>
      <c r="ED63" s="55" t="e">
        <f t="shared" ca="1" si="75"/>
        <v>#N/A</v>
      </c>
      <c r="EE63" s="55">
        <f ca="1">SUM(EA$15:EA63)</f>
        <v>-40302.331003440398</v>
      </c>
      <c r="EF63" s="55" t="e">
        <f ca="1">SUM(EB$15:EB63)</f>
        <v>#N/A</v>
      </c>
      <c r="EG63" s="55" t="e">
        <f ca="1">SUM(EC$15:EC63)</f>
        <v>#N/A</v>
      </c>
      <c r="EH63" s="55" t="e">
        <f ca="1">SUM(ED$15:ED63)</f>
        <v>#N/A</v>
      </c>
      <c r="EL63" s="124">
        <v>45936.625</v>
      </c>
      <c r="EM63" s="137">
        <f t="shared" ca="1" si="61"/>
        <v>-40302.331003440398</v>
      </c>
      <c r="EN63" s="137" t="e">
        <f t="shared" ca="1" si="62"/>
        <v>#N/A</v>
      </c>
      <c r="EO63" s="137" t="e">
        <f t="shared" ca="1" si="63"/>
        <v>#N/A</v>
      </c>
      <c r="EP63" s="137" t="e">
        <f t="shared" ca="1" si="64"/>
        <v>#N/A</v>
      </c>
    </row>
    <row r="64" spans="1:146">
      <c r="A64" s="164">
        <f ca="1">IF(AND(ISBLANK(AD53), A63 = $AD$1),NOW(),IF(ISBLANK(AD53),"",AD53))</f>
        <v>45923.625</v>
      </c>
      <c r="B64" s="71">
        <f ca="1">IF(COUNTIF($AD$2:AD1049,A64)=1,VLOOKUP(A64,T:U,2), IF(COUNTIF($AD$2:AD1049,A64)=0,$B$10,""))</f>
        <v>92.67</v>
      </c>
      <c r="C64" s="31">
        <f t="shared" ca="1" si="24"/>
        <v>-275079.87220447336</v>
      </c>
      <c r="D64" s="32">
        <f t="shared" ca="1" si="25"/>
        <v>-189997.49999999997</v>
      </c>
      <c r="E64" s="71">
        <f ca="1">IF(COUNTIF($AD$2:AD1049,A64)=1,VLOOKUP(A64,V:W,2), IF(COUNTIF($AD$2:AD1049,A64)=0,$C$10,""))</f>
        <v>100.883</v>
      </c>
      <c r="F64" s="31">
        <f t="shared" ca="1" si="26"/>
        <v>-60144.000000000691</v>
      </c>
      <c r="G64" s="32">
        <f t="shared" ca="1" si="27"/>
        <v>-67644.295179999986</v>
      </c>
      <c r="H64" s="71">
        <f ca="1">IF(COUNTIF($AD$2:AD1049,A64)=1,VLOOKUP(A64,X:Y,2), IF(COUNTIF($AD$2:AD1049,A64)=0,$D$10,""))</f>
        <v>120.6</v>
      </c>
      <c r="I64" s="31">
        <f t="shared" ca="1" si="28"/>
        <v>-385200.98441345512</v>
      </c>
      <c r="J64" s="32">
        <f t="shared" ca="1" si="29"/>
        <v>-326795.69999999995</v>
      </c>
      <c r="K64" s="71">
        <f ca="1">IF(COUNTIF($AD$2:AD1049,A64)=1,VLOOKUP(A64,Z:AA,2), IF(COUNTIF($AD$2:AD1049,A64)=0,$E$10,""))</f>
        <v>99.381</v>
      </c>
      <c r="L64" s="31">
        <f t="shared" ca="1" si="30"/>
        <v>-130527.60000000169</v>
      </c>
      <c r="M64" s="32">
        <f t="shared" ca="1" si="31"/>
        <v>-148788.73650666664</v>
      </c>
      <c r="N64" s="77">
        <f t="shared" ca="1" si="32"/>
        <v>95391.2708823141</v>
      </c>
      <c r="O64" s="77"/>
      <c r="P64" s="77"/>
      <c r="Q64" s="77">
        <f ca="1">IF(ISERROR(B64-2),"",$G$5*SUM($O$14:O64)-$H$5*SUM($P$14:P64))</f>
        <v>-35590.730199999991</v>
      </c>
      <c r="R64" s="77">
        <f t="shared" ca="1" si="33"/>
        <v>59800.540682314109</v>
      </c>
      <c r="S64" s="128"/>
      <c r="T64" s="70">
        <v>45859.625</v>
      </c>
      <c r="U64" s="53">
        <v>94.13</v>
      </c>
      <c r="V64" s="70">
        <v>45855.625</v>
      </c>
      <c r="W64" s="53">
        <v>101.328</v>
      </c>
      <c r="X64" s="118">
        <v>45862.625</v>
      </c>
      <c r="Y64" s="53">
        <v>120.16</v>
      </c>
      <c r="Z64" s="70">
        <v>45931.625</v>
      </c>
      <c r="AA64" s="53">
        <v>99.536000000000001</v>
      </c>
      <c r="AB64" s="163">
        <f t="shared" si="4"/>
        <v>45859.625</v>
      </c>
      <c r="AC64" s="163">
        <f t="shared" si="5"/>
        <v>45859.625</v>
      </c>
      <c r="AD64" s="163">
        <v>45939.625</v>
      </c>
      <c r="AH64" s="164">
        <f t="shared" ca="1" si="34"/>
        <v>45937.625</v>
      </c>
      <c r="AI64" s="44">
        <f ca="1">IF(COUNTIF($BU$2:BU1049,AH64)=1,VLOOKUP(AH64,BG:BH,2), IF(COUNTIF($BU$2:BU1049,AH64)=0,$AI$10,""))</f>
        <v>80.77</v>
      </c>
      <c r="AJ64" s="45">
        <f t="shared" ca="1" si="35"/>
        <v>99440.64636420169</v>
      </c>
      <c r="AK64" s="45">
        <f t="shared" ca="1" si="36"/>
        <v>-208562.49999999997</v>
      </c>
      <c r="AL64" s="44">
        <f ca="1">IF(COUNTIF($BU$2:BU1049,AH64)=1,VLOOKUP(AH64,BI:BJ,2), IF(COUNTIF($BU$2:BU1049,AH64)=0,$AJ$10,""))</f>
        <v>100.7421875</v>
      </c>
      <c r="AM64" s="45">
        <f t="shared" ca="1" si="37"/>
        <v>163225.44642857142</v>
      </c>
      <c r="AN64" s="46">
        <f t="shared" ca="1" si="38"/>
        <v>-9252.6414853050665</v>
      </c>
      <c r="AO64" s="44">
        <f ca="1">IF(COUNTIF($BU$2:BU1049,AH64)=1,VLOOKUP(AH64,BK:BL,2), IF(COUNTIF($BU$2:BU1049,AH64)=0,$AK$10,""))</f>
        <v>111.4</v>
      </c>
      <c r="AP64" s="45">
        <f t="shared" ca="1" si="39"/>
        <v>621757.57496158313</v>
      </c>
      <c r="AQ64" s="46">
        <f t="shared" ca="1" si="40"/>
        <v>-214521.42857142858</v>
      </c>
      <c r="AR64" s="44">
        <f ca="1">IF(COUNTIF($BU$2:BU1049,AH64)=1,VLOOKUP(AH64,BM:BN,2), IF(COUNTIF($BU$2:BU1049,AH64)=0,$AL$10,""))</f>
        <v>100.7421875</v>
      </c>
      <c r="AS64" s="45">
        <f t="shared" ca="1" si="41"/>
        <v>142299.10714285716</v>
      </c>
      <c r="AT64" s="46">
        <f t="shared" ca="1" si="42"/>
        <v>-8066.4053974454291</v>
      </c>
      <c r="AU64" s="44">
        <f ca="1">IF(COUNTIF($BU$2:BU1049,AH64)=1,VLOOKUP(AH64,BO:BP,2), IF(COUNTIF($BU$2:BU1049,AH64)=0,$AM$10,""))</f>
        <v>104.09375</v>
      </c>
      <c r="AV64" s="45">
        <f t="shared" ca="1" si="43"/>
        <v>123883.92857142858</v>
      </c>
      <c r="AW64" s="46">
        <f t="shared" ca="1" si="44"/>
        <v>3377.2874813988092</v>
      </c>
      <c r="AX64" s="44">
        <f ca="1">IF(COUNTIF($BU$2:BU1049,AH64)=1,VLOOKUP(AH64,BQ:BR,2), IF(COUNTIF($BU$2:BU1049,AH64)=0,$AN$10,""))</f>
        <v>98.328125</v>
      </c>
      <c r="AY64" s="45">
        <f t="shared" ca="1" si="45"/>
        <v>266015.625</v>
      </c>
      <c r="AZ64" s="46">
        <f t="shared" ca="1" si="46"/>
        <v>9108.0149739583358</v>
      </c>
      <c r="BA64" s="77">
        <f t="shared" ca="1" si="47"/>
        <v>-133713.24719702182</v>
      </c>
      <c r="BB64" s="176"/>
      <c r="BC64" s="176"/>
      <c r="BD64" s="77">
        <f ca="1">IF(ISERROR(AI64-2),"",$AQ$4*SUM($BB$14:BB64)-$AR$4*SUM($BC$14:BC64))</f>
        <v>71425.005826778885</v>
      </c>
      <c r="BE64" s="77">
        <f t="shared" ca="1" si="48"/>
        <v>-205138.2530238007</v>
      </c>
      <c r="BG64" s="70">
        <v>45856.625</v>
      </c>
      <c r="BH64" s="53">
        <v>80.25</v>
      </c>
      <c r="BI64" s="70">
        <v>45951.625</v>
      </c>
      <c r="BJ64" s="53">
        <v>101.421875</v>
      </c>
      <c r="BK64" s="70">
        <v>45856.625</v>
      </c>
      <c r="BL64" s="53">
        <v>108.29</v>
      </c>
      <c r="BM64" s="70">
        <v>45951.625</v>
      </c>
      <c r="BN64" s="53">
        <v>101.421875</v>
      </c>
      <c r="BO64" s="70">
        <v>45856.625</v>
      </c>
      <c r="BP64" s="53">
        <v>101.671875</v>
      </c>
      <c r="BQ64" s="70">
        <v>45856.625</v>
      </c>
      <c r="BR64" s="53">
        <v>94.21875</v>
      </c>
      <c r="BS64" s="163" t="str">
        <f t="shared" si="6"/>
        <v/>
      </c>
      <c r="BT64" s="163" t="str">
        <f t="shared" si="7"/>
        <v/>
      </c>
      <c r="BU64" s="163">
        <v>45952.625</v>
      </c>
      <c r="BY64" s="164">
        <f t="shared" ca="1" si="49"/>
        <v>45937.625</v>
      </c>
      <c r="BZ64" s="44">
        <f ca="1">IF(COUNTIF($CN$2:CN1049,BY64)=1,VLOOKUP(BY64,CH:CI,2), IF(COUNTIF($CN$2:CN1049,BY64)=0,$BZ$10,""))</f>
        <v>108.0094</v>
      </c>
      <c r="CA64" s="45">
        <f t="shared" ca="1" si="50"/>
        <v>107824.99999999828</v>
      </c>
      <c r="CB64" s="45">
        <f t="shared" ca="1" si="51"/>
        <v>246527.77777777775</v>
      </c>
      <c r="CC64" s="44">
        <f ca="1">IF(COUNTIF($CN$2:CN1049,BY64)=1,VLOOKUP(BY64,CJ:CK,2), IF(COUNTIF($CN$2:CN1049,BY64)=0,$CA$10,""))</f>
        <v>47.156999999999996</v>
      </c>
      <c r="CD64" s="45">
        <f t="shared" ca="1" si="52"/>
        <v>171956.25000000012</v>
      </c>
      <c r="CE64" s="46">
        <f t="shared" ca="1" si="53"/>
        <v>246527.77777777775</v>
      </c>
      <c r="CF64" s="44">
        <f t="shared" ca="1" si="54"/>
        <v>-64131.250000001863</v>
      </c>
      <c r="CH64" s="122">
        <v>45861.625</v>
      </c>
      <c r="CI64" s="53">
        <v>107.6756</v>
      </c>
      <c r="CJ64" s="122">
        <v>45861.625</v>
      </c>
      <c r="CK64" s="53">
        <v>50.188000000000002</v>
      </c>
      <c r="CL64" s="163">
        <f t="shared" si="0"/>
        <v>45861.625</v>
      </c>
      <c r="CM64" s="163" t="str">
        <f t="shared" si="1"/>
        <v/>
      </c>
      <c r="CN64" s="163">
        <v>45953.625</v>
      </c>
      <c r="CR64" s="164">
        <f t="shared" ca="1" si="55"/>
        <v>45937.625</v>
      </c>
      <c r="CS64" s="44">
        <f ca="1">IF(COUNTIF($DG$2:DG1049,CR64)=1,VLOOKUP(CR64,DA:DB,2), IF(COUNTIF($DG$2:DG1049,CR64)=0,$CS$10,""))</f>
        <v>242.00200000000001</v>
      </c>
      <c r="CT64" s="45">
        <f t="shared" ca="1" si="56"/>
        <v>232598.52000000005</v>
      </c>
      <c r="CU64" s="45">
        <f t="shared" ca="1" si="57"/>
        <v>207083.33333333334</v>
      </c>
      <c r="CV64" s="44">
        <f ca="1">IF(COUNTIF($DG$2:DG1049,CR64)=1,VLOOKUP(CR64,DC:DD,2), IF(COUNTIF($DG$2:DG1049,CR64)=0,$CT$10,""))</f>
        <v>49.996000000000002</v>
      </c>
      <c r="CW64" s="45">
        <f t="shared" ca="1" si="58"/>
        <v>121368.23999999976</v>
      </c>
      <c r="CX64" s="46">
        <f t="shared" ca="1" si="59"/>
        <v>186375</v>
      </c>
      <c r="CY64" s="44">
        <f t="shared" ca="1" si="60"/>
        <v>131938.61333333363</v>
      </c>
      <c r="DA64" s="122">
        <v>45859.625</v>
      </c>
      <c r="DB64" s="53">
        <v>278.05399999999997</v>
      </c>
      <c r="DC64" s="122">
        <v>45859.625</v>
      </c>
      <c r="DD64" s="53">
        <v>54.119</v>
      </c>
      <c r="DE64" s="163">
        <f t="shared" si="2"/>
        <v>45859.625</v>
      </c>
      <c r="DF64" s="163" t="str">
        <f t="shared" si="3"/>
        <v/>
      </c>
      <c r="DG64" s="163">
        <v>45952.625</v>
      </c>
      <c r="DR64" s="124">
        <v>45937.625</v>
      </c>
      <c r="DS64" s="55">
        <f ca="1">VLOOKUP(DR64,A65:R137,18)</f>
        <v>-104281.8252669642</v>
      </c>
      <c r="DT64" s="55" t="e">
        <f t="shared" ca="1" si="65"/>
        <v>#N/A</v>
      </c>
      <c r="DU64" s="55" t="e">
        <f t="shared" ca="1" si="66"/>
        <v>#N/A</v>
      </c>
      <c r="DV64" s="55" t="e">
        <f t="shared" ca="1" si="67"/>
        <v>#N/A</v>
      </c>
      <c r="DW64" s="55">
        <f t="shared" ca="1" si="68"/>
        <v>-72373.822184060191</v>
      </c>
      <c r="DX64" s="55" t="e">
        <f t="shared" ca="1" si="69"/>
        <v>#N/A</v>
      </c>
      <c r="DY64" s="55" t="e">
        <f t="shared" ca="1" si="70"/>
        <v>#N/A</v>
      </c>
      <c r="DZ64" s="55" t="e">
        <f t="shared" ca="1" si="71"/>
        <v>#N/A</v>
      </c>
      <c r="EA64" s="55">
        <f t="shared" ca="1" si="72"/>
        <v>-72373.822184060191</v>
      </c>
      <c r="EB64" s="55" t="e">
        <f t="shared" ca="1" si="73"/>
        <v>#N/A</v>
      </c>
      <c r="EC64" s="55" t="e">
        <f t="shared" ca="1" si="74"/>
        <v>#N/A</v>
      </c>
      <c r="ED64" s="55" t="e">
        <f t="shared" ca="1" si="75"/>
        <v>#N/A</v>
      </c>
      <c r="EE64" s="55">
        <f ca="1">SUM(EA$15:EA64)</f>
        <v>-112676.15318750059</v>
      </c>
      <c r="EF64" s="55" t="e">
        <f ca="1">SUM(EB$15:EB64)</f>
        <v>#N/A</v>
      </c>
      <c r="EG64" s="55" t="e">
        <f ca="1">SUM(EC$15:EC64)</f>
        <v>#N/A</v>
      </c>
      <c r="EH64" s="55" t="e">
        <f ca="1">SUM(ED$15:ED64)</f>
        <v>#N/A</v>
      </c>
      <c r="EL64" s="124">
        <v>45937.625</v>
      </c>
      <c r="EM64" s="137">
        <f t="shared" ca="1" si="61"/>
        <v>-112676.15318750059</v>
      </c>
      <c r="EN64" s="137" t="e">
        <f t="shared" ca="1" si="62"/>
        <v>#N/A</v>
      </c>
      <c r="EO64" s="137" t="e">
        <f t="shared" ca="1" si="63"/>
        <v>#N/A</v>
      </c>
      <c r="EP64" s="137" t="e">
        <f t="shared" ca="1" si="64"/>
        <v>#N/A</v>
      </c>
    </row>
    <row r="65" spans="1:146">
      <c r="A65" s="164">
        <f ca="1">IF(AND(ISBLANK(AD54), A64 = $AD$1),NOW(),IF(ISBLANK(AD54),"",AD54))</f>
        <v>45924.625</v>
      </c>
      <c r="B65" s="71">
        <f ca="1">IF(COUNTIF($AD$2:AD1050,A65)=1,VLOOKUP(A65,T:U,2), IF(COUNTIF($AD$2:AD1050,A65)=0,$B$10,""))</f>
        <v>92.59</v>
      </c>
      <c r="C65" s="31">
        <f t="shared" ca="1" si="24"/>
        <v>-292971.24600639025</v>
      </c>
      <c r="D65" s="32">
        <f t="shared" ca="1" si="25"/>
        <v>-192465</v>
      </c>
      <c r="E65" s="71">
        <f ca="1">IF(COUNTIF($AD$2:AD1050,A65)=1,VLOOKUP(A65,V:W,2), IF(COUNTIF($AD$2:AD1050,A65)=0,$C$10,""))</f>
        <v>100.893</v>
      </c>
      <c r="F65" s="31">
        <f t="shared" ca="1" si="26"/>
        <v>-58463.999999999825</v>
      </c>
      <c r="G65" s="32">
        <f t="shared" ca="1" si="27"/>
        <v>-68522.792520000003</v>
      </c>
      <c r="H65" s="71">
        <f ca="1">IF(COUNTIF($AD$2:AD1050,A65)=1,VLOOKUP(A65,X:Y,2), IF(COUNTIF($AD$2:AD1050,A65)=0,$D$10,""))</f>
        <v>120.67</v>
      </c>
      <c r="I65" s="31">
        <f t="shared" ca="1" si="28"/>
        <v>-364459.39294503926</v>
      </c>
      <c r="J65" s="32">
        <f t="shared" ca="1" si="29"/>
        <v>-331039.8</v>
      </c>
      <c r="K65" s="71">
        <f ca="1">IF(COUNTIF($AD$2:AD1050,A65)=1,VLOOKUP(A65,Z:AA,2), IF(COUNTIF($AD$2:AD1050,A65)=0,$E$10,""))</f>
        <v>99.414000000000001</v>
      </c>
      <c r="L65" s="31">
        <f t="shared" ca="1" si="30"/>
        <v>-119162.40000000126</v>
      </c>
      <c r="M65" s="32">
        <f t="shared" ca="1" si="31"/>
        <v>-150721.05776</v>
      </c>
      <c r="N65" s="77">
        <f t="shared" ca="1" si="32"/>
        <v>67166.281698647595</v>
      </c>
      <c r="O65" s="77"/>
      <c r="P65" s="77"/>
      <c r="Q65" s="77">
        <f ca="1">IF(ISERROR(B65-2),"",$G$5*SUM($O$14:O65)-$H$5*SUM($P$14:P65))</f>
        <v>-35590.730199999991</v>
      </c>
      <c r="R65" s="77">
        <f t="shared" ca="1" si="33"/>
        <v>31575.551498647605</v>
      </c>
      <c r="S65" s="128"/>
      <c r="T65" s="70">
        <v>45860.625</v>
      </c>
      <c r="U65" s="53">
        <v>94.13</v>
      </c>
      <c r="V65" s="70">
        <v>45856.625</v>
      </c>
      <c r="W65" s="53">
        <v>101.28</v>
      </c>
      <c r="X65" s="118">
        <v>45863.625</v>
      </c>
      <c r="Y65" s="53">
        <v>120.06</v>
      </c>
      <c r="Z65" s="70">
        <v>45932.625</v>
      </c>
      <c r="AA65" s="53">
        <v>99.51</v>
      </c>
      <c r="AB65" s="163">
        <f t="shared" si="4"/>
        <v>45860.625</v>
      </c>
      <c r="AC65" s="163">
        <f t="shared" si="5"/>
        <v>45860.625</v>
      </c>
      <c r="AD65" s="163">
        <v>45940.625</v>
      </c>
      <c r="AH65" s="164">
        <f t="shared" ca="1" si="34"/>
        <v>45938.625</v>
      </c>
      <c r="AI65" s="44">
        <f ca="1">IF(COUNTIF($BU$2:BU1050,AH65)=1,VLOOKUP(AH65,BG:BH,2), IF(COUNTIF($BU$2:BU1050,AH65)=0,$AI$10,""))</f>
        <v>80.650000000000006</v>
      </c>
      <c r="AJ65" s="45">
        <f t="shared" ca="1" si="35"/>
        <v>62150.403977628834</v>
      </c>
      <c r="AK65" s="45">
        <f t="shared" ca="1" si="36"/>
        <v>-211500</v>
      </c>
      <c r="AL65" s="44">
        <f ca="1">IF(COUNTIF($BU$2:BU1050,AH65)=1,VLOOKUP(AH65,BI:BJ,2), IF(COUNTIF($BU$2:BU1050,AH65)=0,$AJ$10,""))</f>
        <v>100.6875</v>
      </c>
      <c r="AM65" s="45">
        <f t="shared" ca="1" si="37"/>
        <v>155608.25892857142</v>
      </c>
      <c r="AN65" s="46">
        <f t="shared" ca="1" si="38"/>
        <v>-9382.9603794642753</v>
      </c>
      <c r="AO65" s="44">
        <f ca="1">IF(COUNTIF($BU$2:BU1050,AH65)=1,VLOOKUP(AH65,BK:BL,2), IF(COUNTIF($BU$2:BU1050,AH65)=0,$AK$10,""))</f>
        <v>111.26</v>
      </c>
      <c r="AP65" s="45">
        <f t="shared" ca="1" si="39"/>
        <v>588660.2135567884</v>
      </c>
      <c r="AQ65" s="46">
        <f t="shared" ca="1" si="40"/>
        <v>-217542.85714285716</v>
      </c>
      <c r="AR65" s="44">
        <f ca="1">IF(COUNTIF($BU$2:BU1050,AH65)=1,VLOOKUP(AH65,BM:BN,2), IF(COUNTIF($BU$2:BU1050,AH65)=0,$AL$10,""))</f>
        <v>100.6875</v>
      </c>
      <c r="AS65" s="45">
        <f t="shared" ca="1" si="41"/>
        <v>135658.48214285716</v>
      </c>
      <c r="AT65" s="46">
        <f t="shared" ca="1" si="42"/>
        <v>-8180.0167410714203</v>
      </c>
      <c r="AU65" s="44">
        <f ca="1">IF(COUNTIF($BU$2:BU1050,AH65)=1,VLOOKUP(AH65,BO:BP,2), IF(COUNTIF($BU$2:BU1050,AH65)=0,$AM$10,""))</f>
        <v>104.0625</v>
      </c>
      <c r="AV65" s="45">
        <f t="shared" ca="1" si="43"/>
        <v>122209.82142857143</v>
      </c>
      <c r="AW65" s="46">
        <f t="shared" ca="1" si="44"/>
        <v>3424.8549107142899</v>
      </c>
      <c r="AX65" s="44">
        <f ca="1">IF(COUNTIF($BU$2:BU1050,AH65)=1,VLOOKUP(AH65,BQ:BR,2), IF(COUNTIF($BU$2:BU1050,AH65)=0,$AN$10,""))</f>
        <v>98.375</v>
      </c>
      <c r="AY65" s="45">
        <f t="shared" ca="1" si="45"/>
        <v>269531.25</v>
      </c>
      <c r="AZ65" s="46">
        <f t="shared" ca="1" si="46"/>
        <v>9236.2968750000073</v>
      </c>
      <c r="BA65" s="77">
        <f t="shared" ca="1" si="47"/>
        <v>-134811.562369338</v>
      </c>
      <c r="BB65" s="176"/>
      <c r="BC65" s="176"/>
      <c r="BD65" s="77">
        <f ca="1">IF(ISERROR(AI65-2),"",$AQ$4*SUM($BB$14:BB65)-$AR$4*SUM($BC$14:BC65))</f>
        <v>71425.005826778885</v>
      </c>
      <c r="BE65" s="77">
        <f t="shared" ca="1" si="48"/>
        <v>-206236.56819611689</v>
      </c>
      <c r="BG65" s="70">
        <v>45859.625</v>
      </c>
      <c r="BH65" s="53">
        <v>80.36</v>
      </c>
      <c r="BI65" s="70">
        <v>45952.625</v>
      </c>
      <c r="BJ65" s="53">
        <v>101.421875</v>
      </c>
      <c r="BK65" s="70">
        <v>45859.625</v>
      </c>
      <c r="BL65" s="53">
        <v>108.71</v>
      </c>
      <c r="BM65" s="70">
        <v>45952.625</v>
      </c>
      <c r="BN65" s="53">
        <v>101.421875</v>
      </c>
      <c r="BO65" s="70">
        <v>45859.625</v>
      </c>
      <c r="BP65" s="53">
        <v>102.03125</v>
      </c>
      <c r="BQ65" s="70">
        <v>45859.625</v>
      </c>
      <c r="BR65" s="53">
        <v>94.96875</v>
      </c>
      <c r="BS65" s="163" t="str">
        <f t="shared" si="6"/>
        <v/>
      </c>
      <c r="BT65" s="163" t="str">
        <f t="shared" si="7"/>
        <v/>
      </c>
      <c r="BU65" s="163">
        <v>45953.625</v>
      </c>
      <c r="BY65" s="164">
        <f t="shared" ca="1" si="49"/>
        <v>45938.625</v>
      </c>
      <c r="BZ65" s="44">
        <f ca="1">IF(COUNTIF($CN$2:CN1050,BY65)=1,VLOOKUP(BY65,CH:CI,2), IF(COUNTIF($CN$2:CN1050,BY65)=0,$BZ$10,""))</f>
        <v>107.92919999999999</v>
      </c>
      <c r="CA65" s="45">
        <f t="shared" ca="1" si="50"/>
        <v>87774.999999997046</v>
      </c>
      <c r="CB65" s="45">
        <f t="shared" ca="1" si="51"/>
        <v>250000</v>
      </c>
      <c r="CC65" s="44">
        <f ca="1">IF(COUNTIF($CN$2:CN1050,BY65)=1,VLOOKUP(BY65,CJ:CK,2), IF(COUNTIF($CN$2:CN1050,BY65)=0,$CA$10,""))</f>
        <v>47.487000000000002</v>
      </c>
      <c r="CD65" s="45">
        <f t="shared" ca="1" si="52"/>
        <v>153393.74999999983</v>
      </c>
      <c r="CE65" s="46">
        <f t="shared" ca="1" si="53"/>
        <v>250000</v>
      </c>
      <c r="CF65" s="44">
        <f t="shared" ca="1" si="54"/>
        <v>-65618.750000002794</v>
      </c>
      <c r="CH65" s="122">
        <v>45862.625</v>
      </c>
      <c r="CI65" s="53">
        <v>107.5968</v>
      </c>
      <c r="CJ65" s="122">
        <v>45862.625</v>
      </c>
      <c r="CK65" s="53">
        <v>50.165999999999997</v>
      </c>
      <c r="CL65" s="163">
        <f t="shared" si="0"/>
        <v>45862.625</v>
      </c>
      <c r="CM65" s="163" t="str">
        <f t="shared" si="1"/>
        <v/>
      </c>
      <c r="CN65" s="163">
        <v>45954.625</v>
      </c>
      <c r="CR65" s="164">
        <f t="shared" ca="1" si="55"/>
        <v>45938.625</v>
      </c>
      <c r="CS65" s="44">
        <f ca="1">IF(COUNTIF($DG$2:DG1050,CR65)=1,VLOOKUP(CR65,DA:DB,2), IF(COUNTIF($DG$2:DG1050,CR65)=0,$CS$10,""))</f>
        <v>244.23400000000001</v>
      </c>
      <c r="CT65" s="45">
        <f t="shared" ca="1" si="56"/>
        <v>211974.84000000008</v>
      </c>
      <c r="CU65" s="45">
        <f t="shared" ca="1" si="57"/>
        <v>210000</v>
      </c>
      <c r="CV65" s="44">
        <f ca="1">IF(COUNTIF($DG$2:DG1050,CR65)=1,VLOOKUP(CR65,DC:DD,2), IF(COUNTIF($DG$2:DG1050,CR65)=0,$CT$10,""))</f>
        <v>50.073</v>
      </c>
      <c r="CW65" s="45">
        <f t="shared" ca="1" si="58"/>
        <v>118021.04999999984</v>
      </c>
      <c r="CX65" s="46">
        <f t="shared" ca="1" si="59"/>
        <v>189000</v>
      </c>
      <c r="CY65" s="44">
        <f t="shared" ca="1" si="60"/>
        <v>114953.79000000027</v>
      </c>
      <c r="DA65" s="122">
        <v>45860.625</v>
      </c>
      <c r="DB65" s="53">
        <v>280.26299999999998</v>
      </c>
      <c r="DC65" s="122">
        <v>45860.625</v>
      </c>
      <c r="DD65" s="53">
        <v>54.722000000000001</v>
      </c>
      <c r="DE65" s="163">
        <f t="shared" si="2"/>
        <v>45860.625</v>
      </c>
      <c r="DF65" s="163" t="str">
        <f t="shared" si="3"/>
        <v/>
      </c>
      <c r="DG65" s="163">
        <v>45953.625</v>
      </c>
      <c r="DR65" s="124">
        <v>45938.625</v>
      </c>
      <c r="DS65" s="55">
        <f ca="1">VLOOKUP(DR65,A66:R138,18)</f>
        <v>-124356.60667124439</v>
      </c>
      <c r="DT65" s="55" t="e">
        <f t="shared" ca="1" si="65"/>
        <v>#N/A</v>
      </c>
      <c r="DU65" s="55" t="e">
        <f t="shared" ca="1" si="66"/>
        <v>#N/A</v>
      </c>
      <c r="DV65" s="55" t="e">
        <f t="shared" ca="1" si="67"/>
        <v>#N/A</v>
      </c>
      <c r="DW65" s="55">
        <f t="shared" ca="1" si="68"/>
        <v>-20074.781404280191</v>
      </c>
      <c r="DX65" s="55" t="e">
        <f t="shared" ca="1" si="69"/>
        <v>#N/A</v>
      </c>
      <c r="DY65" s="55" t="e">
        <f t="shared" ca="1" si="70"/>
        <v>#N/A</v>
      </c>
      <c r="DZ65" s="55" t="e">
        <f t="shared" ca="1" si="71"/>
        <v>#N/A</v>
      </c>
      <c r="EA65" s="55">
        <f t="shared" ca="1" si="72"/>
        <v>-20074.781404280191</v>
      </c>
      <c r="EB65" s="55" t="e">
        <f t="shared" ca="1" si="73"/>
        <v>#N/A</v>
      </c>
      <c r="EC65" s="55" t="e">
        <f t="shared" ca="1" si="74"/>
        <v>#N/A</v>
      </c>
      <c r="ED65" s="55" t="e">
        <f t="shared" ca="1" si="75"/>
        <v>#N/A</v>
      </c>
      <c r="EE65" s="55">
        <f ca="1">SUM(EA$15:EA65)</f>
        <v>-132750.93459178077</v>
      </c>
      <c r="EF65" s="55" t="e">
        <f ca="1">SUM(EB$15:EB65)</f>
        <v>#N/A</v>
      </c>
      <c r="EG65" s="55" t="e">
        <f ca="1">SUM(EC$15:EC65)</f>
        <v>#N/A</v>
      </c>
      <c r="EH65" s="55" t="e">
        <f ca="1">SUM(ED$15:ED65)</f>
        <v>#N/A</v>
      </c>
      <c r="EL65" s="124">
        <v>45938.625</v>
      </c>
      <c r="EM65" s="137">
        <f t="shared" ca="1" si="61"/>
        <v>-132750.93459178077</v>
      </c>
      <c r="EN65" s="137" t="e">
        <f t="shared" ca="1" si="62"/>
        <v>#N/A</v>
      </c>
      <c r="EO65" s="137" t="e">
        <f t="shared" ca="1" si="63"/>
        <v>#N/A</v>
      </c>
      <c r="EP65" s="137" t="e">
        <f t="shared" ca="1" si="64"/>
        <v>#N/A</v>
      </c>
    </row>
    <row r="66" spans="1:146">
      <c r="A66" s="164">
        <f ca="1">IF(AND(ISBLANK(AD55), A65 = $AD$1),NOW(),IF(ISBLANK(AD55),"",AD55))</f>
        <v>45925.625</v>
      </c>
      <c r="B66" s="71">
        <f ca="1">IF(COUNTIF($AD$2:AD1051,A66)=1,VLOOKUP(A66,T:U,2), IF(COUNTIF($AD$2:AD1051,A66)=0,$B$10,""))</f>
        <v>92.45</v>
      </c>
      <c r="C66" s="31">
        <f t="shared" ca="1" si="24"/>
        <v>-324281.15015974588</v>
      </c>
      <c r="D66" s="32">
        <f t="shared" ca="1" si="25"/>
        <v>-194932.49999999997</v>
      </c>
      <c r="E66" s="71">
        <f ca="1">IF(COUNTIF($AD$2:AD1051,A66)=1,VLOOKUP(A66,V:W,2), IF(COUNTIF($AD$2:AD1051,A66)=0,$C$10,""))</f>
        <v>100.822</v>
      </c>
      <c r="F66" s="31">
        <f t="shared" ca="1" si="26"/>
        <v>-70391.999999999476</v>
      </c>
      <c r="G66" s="32">
        <f t="shared" ca="1" si="27"/>
        <v>-69401.28985999999</v>
      </c>
      <c r="H66" s="71">
        <f ca="1">IF(COUNTIF($AD$2:AD1051,A66)=1,VLOOKUP(A66,X:Y,2), IF(COUNTIF($AD$2:AD1051,A66)=0,$D$10,""))</f>
        <v>120.43</v>
      </c>
      <c r="I66" s="31">
        <f t="shared" ca="1" si="28"/>
        <v>-435573.4208367531</v>
      </c>
      <c r="J66" s="32">
        <f t="shared" ca="1" si="29"/>
        <v>-335283.89999999997</v>
      </c>
      <c r="K66" s="71">
        <f ca="1">IF(COUNTIF($AD$2:AD1051,A66)=1,VLOOKUP(A66,Z:AA,2), IF(COUNTIF($AD$2:AD1051,A66)=0,$E$10,""))</f>
        <v>99.263000000000005</v>
      </c>
      <c r="L66" s="31">
        <f t="shared" ca="1" si="30"/>
        <v>-171166.79999999996</v>
      </c>
      <c r="M66" s="32">
        <f t="shared" ca="1" si="31"/>
        <v>-152653.37901333332</v>
      </c>
      <c r="N66" s="77">
        <f t="shared" ca="1" si="32"/>
        <v>67616.781523673388</v>
      </c>
      <c r="O66" s="77"/>
      <c r="P66" s="77"/>
      <c r="Q66" s="77">
        <f ca="1">IF(ISERROR(B66-2),"",$G$5*SUM($O$14:O66)-$H$5*SUM($P$14:P66))</f>
        <v>-35590.730199999991</v>
      </c>
      <c r="R66" s="77">
        <f t="shared" ca="1" si="33"/>
        <v>32026.051323673397</v>
      </c>
      <c r="S66" s="128"/>
      <c r="T66" s="70">
        <v>45861.625</v>
      </c>
      <c r="U66" s="53">
        <v>94.21</v>
      </c>
      <c r="V66" s="70">
        <v>45859.625</v>
      </c>
      <c r="W66" s="53">
        <v>101.45</v>
      </c>
      <c r="X66" s="118">
        <v>45866.625</v>
      </c>
      <c r="Y66" s="53">
        <v>120.25</v>
      </c>
      <c r="Z66" s="70">
        <v>45933.625</v>
      </c>
      <c r="AA66" s="53">
        <v>99.492999999999995</v>
      </c>
      <c r="AB66" s="163">
        <f t="shared" si="4"/>
        <v>45861.625</v>
      </c>
      <c r="AC66" s="163">
        <f t="shared" si="5"/>
        <v>45861.625</v>
      </c>
      <c r="AD66" s="163">
        <v>45943.625</v>
      </c>
      <c r="AH66" s="164">
        <f t="shared" ca="1" si="34"/>
        <v>45939.625</v>
      </c>
      <c r="AI66" s="44">
        <f ca="1">IF(COUNTIF($BU$2:BU1051,AH66)=1,VLOOKUP(AH66,BG:BH,2), IF(COUNTIF($BU$2:BU1051,AH66)=0,$AI$10,""))</f>
        <v>80.42</v>
      </c>
      <c r="AJ66" s="45">
        <f t="shared" ca="1" si="35"/>
        <v>-9322.5605966446019</v>
      </c>
      <c r="AK66" s="45">
        <f t="shared" ca="1" si="36"/>
        <v>-214437.49999999997</v>
      </c>
      <c r="AL66" s="44">
        <f ca="1">IF(COUNTIF($BU$2:BU1051,AH66)=1,VLOOKUP(AH66,BI:BJ,2), IF(COUNTIF($BU$2:BU1051,AH66)=0,$AJ$10,""))</f>
        <v>100.625</v>
      </c>
      <c r="AM66" s="45">
        <f t="shared" ca="1" si="37"/>
        <v>146902.90178571429</v>
      </c>
      <c r="AN66" s="46">
        <f t="shared" ca="1" si="38"/>
        <v>-9513.2792736235133</v>
      </c>
      <c r="AO66" s="44">
        <f ca="1">IF(COUNTIF($BU$2:BU1051,AH66)=1,VLOOKUP(AH66,BK:BL,2), IF(COUNTIF($BU$2:BU1051,AH66)=0,$AK$10,""))</f>
        <v>111.04</v>
      </c>
      <c r="AP66" s="45">
        <f t="shared" ca="1" si="39"/>
        <v>536650.074206391</v>
      </c>
      <c r="AQ66" s="46">
        <f t="shared" ca="1" si="40"/>
        <v>-220564.28571428571</v>
      </c>
      <c r="AR66" s="44">
        <f ca="1">IF(COUNTIF($BU$2:BU1051,AH66)=1,VLOOKUP(AH66,BM:BN,2), IF(COUNTIF($BU$2:BU1051,AH66)=0,$AL$10,""))</f>
        <v>100.625</v>
      </c>
      <c r="AS66" s="45">
        <f t="shared" ca="1" si="41"/>
        <v>128069.19642857145</v>
      </c>
      <c r="AT66" s="46">
        <f t="shared" ca="1" si="42"/>
        <v>-8293.6280846974114</v>
      </c>
      <c r="AU66" s="44">
        <f ca="1">IF(COUNTIF($BU$2:BU1051,AH66)=1,VLOOKUP(AH66,BO:BP,2), IF(COUNTIF($BU$2:BU1051,AH66)=0,$AM$10,""))</f>
        <v>103.984375</v>
      </c>
      <c r="AV66" s="45">
        <f t="shared" ca="1" si="43"/>
        <v>118024.55357142857</v>
      </c>
      <c r="AW66" s="46">
        <f t="shared" ca="1" si="44"/>
        <v>3472.4223400297633</v>
      </c>
      <c r="AX66" s="44">
        <f ca="1">IF(COUNTIF($BU$2:BU1051,AH66)=1,VLOOKUP(AH66,BQ:BR,2), IF(COUNTIF($BU$2:BU1051,AH66)=0,$AN$10,""))</f>
        <v>98.328125</v>
      </c>
      <c r="AY66" s="45">
        <f t="shared" ca="1" si="45"/>
        <v>266015.625</v>
      </c>
      <c r="AZ66" s="46">
        <f t="shared" ca="1" si="46"/>
        <v>9364.5787760416642</v>
      </c>
      <c r="BA66" s="77">
        <f t="shared" ca="1" si="47"/>
        <v>-160582.72356946659</v>
      </c>
      <c r="BB66" s="176"/>
      <c r="BC66" s="176"/>
      <c r="BD66" s="77">
        <f ca="1">IF(ISERROR(AI66-2),"",$AQ$4*SUM($BB$14:BB66)-$AR$4*SUM($BC$14:BC66))</f>
        <v>71425.005826778885</v>
      </c>
      <c r="BE66" s="77">
        <f t="shared" ca="1" si="48"/>
        <v>-232007.72939624547</v>
      </c>
      <c r="BG66" s="70">
        <v>45860.625</v>
      </c>
      <c r="BH66" s="53">
        <v>80.5</v>
      </c>
      <c r="BI66" s="70">
        <v>45953.625</v>
      </c>
      <c r="BJ66" s="53">
        <v>101.1875</v>
      </c>
      <c r="BK66" s="70">
        <v>45860.625</v>
      </c>
      <c r="BL66" s="53">
        <v>108.97</v>
      </c>
      <c r="BM66" s="70">
        <v>45953.625</v>
      </c>
      <c r="BN66" s="53">
        <v>101.1875</v>
      </c>
      <c r="BO66" s="70">
        <v>45860.625</v>
      </c>
      <c r="BP66" s="53">
        <v>102.328125</v>
      </c>
      <c r="BQ66" s="70">
        <v>45860.625</v>
      </c>
      <c r="BR66" s="53">
        <v>95.484375</v>
      </c>
      <c r="BS66" s="163" t="str">
        <f t="shared" si="6"/>
        <v/>
      </c>
      <c r="BT66" s="163" t="str">
        <f t="shared" si="7"/>
        <v/>
      </c>
      <c r="BU66" s="163">
        <v>45954.625</v>
      </c>
      <c r="BY66" s="164">
        <f t="shared" ca="1" si="49"/>
        <v>45939.625</v>
      </c>
      <c r="BZ66" s="44">
        <f ca="1">IF(COUNTIF($CN$2:CN1051,BY66)=1,VLOOKUP(BY66,CH:CI,2), IF(COUNTIF($CN$2:CN1051,BY66)=0,$BZ$10,""))</f>
        <v>107.73399999999999</v>
      </c>
      <c r="CA66" s="45">
        <f t="shared" ca="1" si="50"/>
        <v>38974.999999997097</v>
      </c>
      <c r="CB66" s="45">
        <f t="shared" ca="1" si="51"/>
        <v>253472.22222222222</v>
      </c>
      <c r="CC66" s="44">
        <f ca="1">IF(COUNTIF($CN$2:CN1051,BY66)=1,VLOOKUP(BY66,CJ:CK,2), IF(COUNTIF($CN$2:CN1051,BY66)=0,$CA$10,""))</f>
        <v>48.017000000000003</v>
      </c>
      <c r="CD66" s="45">
        <f t="shared" ca="1" si="52"/>
        <v>123581.24999999975</v>
      </c>
      <c r="CE66" s="46">
        <f t="shared" ca="1" si="53"/>
        <v>253472.22222222225</v>
      </c>
      <c r="CF66" s="44">
        <f t="shared" ca="1" si="54"/>
        <v>-84606.250000002678</v>
      </c>
      <c r="CH66" s="122">
        <v>45863.625</v>
      </c>
      <c r="CI66" s="53">
        <v>107.6135</v>
      </c>
      <c r="CJ66" s="122">
        <v>45863.625</v>
      </c>
      <c r="CK66" s="53">
        <v>49.981999999999999</v>
      </c>
      <c r="CL66" s="163">
        <f t="shared" si="0"/>
        <v>45863.625</v>
      </c>
      <c r="CM66" s="163" t="str">
        <f t="shared" si="1"/>
        <v/>
      </c>
      <c r="CN66" s="163">
        <v>45957.625</v>
      </c>
      <c r="CR66" s="164">
        <f t="shared" ca="1" si="55"/>
        <v>45939.625</v>
      </c>
      <c r="CS66" s="44">
        <f ca="1">IF(COUNTIF($DG$2:DG1051,CR66)=1,VLOOKUP(CR66,DA:DB,2), IF(COUNTIF($DG$2:DG1051,CR66)=0,$CS$10,""))</f>
        <v>249.739</v>
      </c>
      <c r="CT66" s="45">
        <f t="shared" ca="1" si="56"/>
        <v>161108.64000000007</v>
      </c>
      <c r="CU66" s="45">
        <f t="shared" ca="1" si="57"/>
        <v>212916.66666666666</v>
      </c>
      <c r="CV66" s="44">
        <f ca="1">IF(COUNTIF($DG$2:DG1051,CR66)=1,VLOOKUP(CR66,DC:DD,2), IF(COUNTIF($DG$2:DG1051,CR66)=0,$CT$10,""))</f>
        <v>50.813000000000002</v>
      </c>
      <c r="CW66" s="45">
        <f t="shared" ca="1" si="58"/>
        <v>85853.249999999753</v>
      </c>
      <c r="CX66" s="46">
        <f t="shared" ca="1" si="59"/>
        <v>191625</v>
      </c>
      <c r="CY66" s="44">
        <f t="shared" ca="1" si="60"/>
        <v>96547.056666666991</v>
      </c>
      <c r="DA66" s="122">
        <v>45861.625</v>
      </c>
      <c r="DB66" s="53">
        <v>276.29399999999998</v>
      </c>
      <c r="DC66" s="122">
        <v>45861.625</v>
      </c>
      <c r="DD66" s="53">
        <v>53.884</v>
      </c>
      <c r="DE66" s="163">
        <f t="shared" si="2"/>
        <v>45861.625</v>
      </c>
      <c r="DF66" s="163" t="str">
        <f t="shared" si="3"/>
        <v/>
      </c>
      <c r="DG66" s="163">
        <v>45954.625</v>
      </c>
      <c r="DR66" s="124">
        <v>45939.625</v>
      </c>
      <c r="DS66" s="55">
        <f ca="1">VLOOKUP(DR66,A67:R139,18)</f>
        <v>-143366.79284610899</v>
      </c>
      <c r="DT66" s="55" t="e">
        <f t="shared" ca="1" si="65"/>
        <v>#N/A</v>
      </c>
      <c r="DU66" s="55" t="e">
        <f t="shared" ca="1" si="66"/>
        <v>#N/A</v>
      </c>
      <c r="DV66" s="55" t="e">
        <f t="shared" ca="1" si="67"/>
        <v>#N/A</v>
      </c>
      <c r="DW66" s="55">
        <f t="shared" ca="1" si="68"/>
        <v>-19010.186174864604</v>
      </c>
      <c r="DX66" s="55" t="e">
        <f t="shared" ca="1" si="69"/>
        <v>#N/A</v>
      </c>
      <c r="DY66" s="55" t="e">
        <f t="shared" ca="1" si="70"/>
        <v>#N/A</v>
      </c>
      <c r="DZ66" s="55" t="e">
        <f t="shared" ca="1" si="71"/>
        <v>#N/A</v>
      </c>
      <c r="EA66" s="55">
        <f t="shared" ca="1" si="72"/>
        <v>-19010.186174864604</v>
      </c>
      <c r="EB66" s="55" t="e">
        <f t="shared" ca="1" si="73"/>
        <v>#N/A</v>
      </c>
      <c r="EC66" s="55" t="e">
        <f t="shared" ca="1" si="74"/>
        <v>#N/A</v>
      </c>
      <c r="ED66" s="55" t="e">
        <f t="shared" ca="1" si="75"/>
        <v>#N/A</v>
      </c>
      <c r="EE66" s="55">
        <f ca="1">SUM(EA$15:EA66)</f>
        <v>-151761.12076664536</v>
      </c>
      <c r="EF66" s="55" t="e">
        <f ca="1">SUM(EB$15:EB66)</f>
        <v>#N/A</v>
      </c>
      <c r="EG66" s="55" t="e">
        <f ca="1">SUM(EC$15:EC66)</f>
        <v>#N/A</v>
      </c>
      <c r="EH66" s="55" t="e">
        <f ca="1">SUM(ED$15:ED66)</f>
        <v>#N/A</v>
      </c>
      <c r="EL66" s="124">
        <v>45939.625</v>
      </c>
      <c r="EM66" s="137">
        <f t="shared" ca="1" si="61"/>
        <v>-151761.12076664536</v>
      </c>
      <c r="EN66" s="137" t="e">
        <f t="shared" ca="1" si="62"/>
        <v>#N/A</v>
      </c>
      <c r="EO66" s="137" t="e">
        <f t="shared" ca="1" si="63"/>
        <v>#N/A</v>
      </c>
      <c r="EP66" s="137" t="e">
        <f t="shared" ca="1" si="64"/>
        <v>#N/A</v>
      </c>
    </row>
    <row r="67" spans="1:146">
      <c r="A67" s="164">
        <f ca="1">IF(AND(ISBLANK(AD56), A66 = $AD$1),NOW(),IF(ISBLANK(AD56),"",AD56))</f>
        <v>45929.625</v>
      </c>
      <c r="B67" s="71">
        <f ca="1">IF(COUNTIF($AD$2:AD1052,A67)=1,VLOOKUP(A67,T:U,2), IF(COUNTIF($AD$2:AD1052,A67)=0,$B$10,""))</f>
        <v>92.5</v>
      </c>
      <c r="C67" s="31">
        <f t="shared" ca="1" si="24"/>
        <v>-313099.04153354728</v>
      </c>
      <c r="D67" s="32">
        <f t="shared" ca="1" si="25"/>
        <v>-204802.50000000003</v>
      </c>
      <c r="E67" s="71">
        <f ca="1">IF(COUNTIF($AD$2:AD1052,A67)=1,VLOOKUP(A67,V:W,2), IF(COUNTIF($AD$2:AD1052,A67)=0,$C$10,""))</f>
        <v>100.89</v>
      </c>
      <c r="F67" s="31">
        <f t="shared" ca="1" si="26"/>
        <v>-58967.999999999847</v>
      </c>
      <c r="G67" s="32">
        <f t="shared" ca="1" si="27"/>
        <v>-72915.279219999997</v>
      </c>
      <c r="H67" s="71">
        <f ca="1">IF(COUNTIF($AD$2:AD1052,A67)=1,VLOOKUP(A67,X:Y,2), IF(COUNTIF($AD$2:AD1052,A67)=0,$D$10,""))</f>
        <v>120.76</v>
      </c>
      <c r="I67" s="31">
        <f t="shared" ca="1" si="28"/>
        <v>-337791.6324856446</v>
      </c>
      <c r="J67" s="32">
        <f t="shared" ca="1" si="29"/>
        <v>-352260.30000000005</v>
      </c>
      <c r="K67" s="71">
        <f ca="1">IF(COUNTIF($AD$2:AD1052,A67)=1,VLOOKUP(A67,Z:AA,2), IF(COUNTIF($AD$2:AD1052,A67)=0,$E$10,""))</f>
        <v>99.456000000000003</v>
      </c>
      <c r="L67" s="31">
        <f t="shared" ca="1" si="30"/>
        <v>-104697.6000000007</v>
      </c>
      <c r="M67" s="32">
        <f t="shared" ca="1" si="31"/>
        <v>-160382.66402666672</v>
      </c>
      <c r="N67" s="77">
        <f t="shared" ca="1" si="32"/>
        <v>38953.406145429675</v>
      </c>
      <c r="O67" s="77"/>
      <c r="P67" s="77"/>
      <c r="Q67" s="77">
        <f ca="1">IF(ISERROR(B67-2),"",$G$5*SUM($O$14:O67)-$H$5*SUM($P$14:P67))</f>
        <v>-35590.730199999991</v>
      </c>
      <c r="R67" s="77">
        <f t="shared" ca="1" si="33"/>
        <v>3362.6759454296844</v>
      </c>
      <c r="S67" s="128"/>
      <c r="T67" s="70">
        <v>45862.625</v>
      </c>
      <c r="U67" s="53">
        <v>94.34</v>
      </c>
      <c r="V67" s="70">
        <v>45860.625</v>
      </c>
      <c r="W67" s="53">
        <v>101.5</v>
      </c>
      <c r="X67" s="118">
        <v>45867.625</v>
      </c>
      <c r="Y67" s="53">
        <v>120.32</v>
      </c>
      <c r="Z67" s="70">
        <v>45936.625</v>
      </c>
      <c r="AA67" s="53">
        <v>99.536000000000001</v>
      </c>
      <c r="AB67" s="163">
        <f t="shared" si="4"/>
        <v>45862.625</v>
      </c>
      <c r="AC67" s="163">
        <f t="shared" si="5"/>
        <v>45862.625</v>
      </c>
      <c r="AD67" s="163">
        <v>45944.625</v>
      </c>
      <c r="AH67" s="164">
        <f t="shared" ca="1" si="34"/>
        <v>45940.625</v>
      </c>
      <c r="AI67" s="44">
        <f ca="1">IF(COUNTIF($BU$2:BU1052,AH67)=1,VLOOKUP(AH67,BG:BH,2), IF(COUNTIF($BU$2:BU1052,AH67)=0,$AI$10,""))</f>
        <v>79.984999999999999</v>
      </c>
      <c r="AJ67" s="45">
        <f t="shared" ca="1" si="35"/>
        <v>-144499.68924798162</v>
      </c>
      <c r="AK67" s="45">
        <f t="shared" ca="1" si="36"/>
        <v>-217375</v>
      </c>
      <c r="AL67" s="44">
        <f ca="1">IF(COUNTIF($BU$2:BU1052,AH67)=1,VLOOKUP(AH67,BI:BJ,2), IF(COUNTIF($BU$2:BU1052,AH67)=0,$AJ$10,""))</f>
        <v>101.0078125</v>
      </c>
      <c r="AM67" s="45">
        <f t="shared" ca="1" si="37"/>
        <v>200223.21428571429</v>
      </c>
      <c r="AN67" s="46">
        <f t="shared" ca="1" si="38"/>
        <v>-9643.5981677827222</v>
      </c>
      <c r="AO67" s="44">
        <f ca="1">IF(COUNTIF($BU$2:BU1052,AH67)=1,VLOOKUP(AH67,BK:BL,2), IF(COUNTIF($BU$2:BU1052,AH67)=0,$AK$10,""))</f>
        <v>111.36</v>
      </c>
      <c r="AP67" s="45">
        <f t="shared" ca="1" si="39"/>
        <v>612301.18598878465</v>
      </c>
      <c r="AQ67" s="46">
        <f t="shared" ca="1" si="40"/>
        <v>-223585.71428571429</v>
      </c>
      <c r="AR67" s="44">
        <f ca="1">IF(COUNTIF($BU$2:BU1052,AH67)=1,VLOOKUP(AH67,BM:BN,2), IF(COUNTIF($BU$2:BU1052,AH67)=0,$AL$10,""))</f>
        <v>101.0078125</v>
      </c>
      <c r="AS67" s="45">
        <f t="shared" ca="1" si="41"/>
        <v>174553.57142857145</v>
      </c>
      <c r="AT67" s="46">
        <f t="shared" ca="1" si="42"/>
        <v>-8407.2394283234025</v>
      </c>
      <c r="AU67" s="44">
        <f ca="1">IF(COUNTIF($BU$2:BU1052,AH67)=1,VLOOKUP(AH67,BO:BP,2), IF(COUNTIF($BU$2:BU1052,AH67)=0,$AM$10,""))</f>
        <v>104.671875</v>
      </c>
      <c r="AV67" s="45">
        <f t="shared" ca="1" si="43"/>
        <v>154854.91071428574</v>
      </c>
      <c r="AW67" s="46">
        <f t="shared" ca="1" si="44"/>
        <v>3519.989769345244</v>
      </c>
      <c r="AX67" s="44">
        <f ca="1">IF(COUNTIF($BU$2:BU1052,AH67)=1,VLOOKUP(AH67,BQ:BR,2), IF(COUNTIF($BU$2:BU1052,AH67)=0,$AN$10,""))</f>
        <v>99.78125</v>
      </c>
      <c r="AY67" s="45">
        <f t="shared" ca="1" si="45"/>
        <v>375000</v>
      </c>
      <c r="AZ67" s="46">
        <f t="shared" ca="1" si="46"/>
        <v>9492.8606770833358</v>
      </c>
      <c r="BA67" s="77">
        <f t="shared" ca="1" si="47"/>
        <v>-232155.68390802111</v>
      </c>
      <c r="BB67" s="176"/>
      <c r="BC67" s="176"/>
      <c r="BD67" s="77">
        <f ca="1">IF(ISERROR(AI67-2),"",$AQ$4*SUM($BB$14:BB67)-$AR$4*SUM($BC$14:BC67))</f>
        <v>71425.005826778885</v>
      </c>
      <c r="BE67" s="77">
        <f t="shared" ca="1" si="48"/>
        <v>-303580.68973480002</v>
      </c>
      <c r="BG67" s="70">
        <v>45861.625</v>
      </c>
      <c r="BH67" s="53">
        <v>80.540000000000006</v>
      </c>
      <c r="BI67" s="70">
        <v>45954.625</v>
      </c>
      <c r="BJ67" s="53">
        <v>101.2265625</v>
      </c>
      <c r="BK67" s="70">
        <v>45861.625</v>
      </c>
      <c r="BL67" s="53">
        <v>108.8</v>
      </c>
      <c r="BM67" s="70">
        <v>45954.625</v>
      </c>
      <c r="BN67" s="53">
        <v>101.2265625</v>
      </c>
      <c r="BO67" s="70">
        <v>45861.625</v>
      </c>
      <c r="BP67" s="53">
        <v>101.953125</v>
      </c>
      <c r="BQ67" s="70">
        <v>45861.625</v>
      </c>
      <c r="BR67" s="53">
        <v>94.96875</v>
      </c>
      <c r="BS67" s="163" t="str">
        <f t="shared" si="6"/>
        <v/>
      </c>
      <c r="BT67" s="163" t="str">
        <f t="shared" si="7"/>
        <v/>
      </c>
      <c r="BU67" s="163">
        <v>45957.625</v>
      </c>
      <c r="BY67" s="164">
        <f t="shared" ca="1" si="49"/>
        <v>45940.625</v>
      </c>
      <c r="BZ67" s="44">
        <f ca="1">IF(COUNTIF($CN$2:CN1052,BY67)=1,VLOOKUP(BY67,CH:CI,2), IF(COUNTIF($CN$2:CN1052,BY67)=0,$BZ$10,""))</f>
        <v>107.01220000000001</v>
      </c>
      <c r="CA67" s="45">
        <f t="shared" ca="1" si="50"/>
        <v>-141474.9999999998</v>
      </c>
      <c r="CB67" s="45">
        <f t="shared" ca="1" si="51"/>
        <v>256944.44444444447</v>
      </c>
      <c r="CC67" s="44">
        <f ca="1">IF(COUNTIF($CN$2:CN1052,BY67)=1,VLOOKUP(BY67,CJ:CK,2), IF(COUNTIF($CN$2:CN1052,BY67)=0,$CA$10,""))</f>
        <v>51.024000000000001</v>
      </c>
      <c r="CD67" s="45">
        <f t="shared" ca="1" si="52"/>
        <v>-45562.500000000131</v>
      </c>
      <c r="CE67" s="46">
        <f t="shared" ca="1" si="53"/>
        <v>256944.44444444444</v>
      </c>
      <c r="CF67" s="44">
        <f t="shared" ca="1" si="54"/>
        <v>-95912.499999999651</v>
      </c>
      <c r="CH67" s="122">
        <v>45866.625</v>
      </c>
      <c r="CI67" s="53">
        <v>107.57810000000001</v>
      </c>
      <c r="CJ67" s="122">
        <v>45866.625</v>
      </c>
      <c r="CK67" s="53">
        <v>50.213999999999999</v>
      </c>
      <c r="CL67" s="163">
        <f t="shared" ref="CL67:CL130" si="76">IF(COUNTIF(CJ:CJ,CH67),CH67,"")</f>
        <v>45866.625</v>
      </c>
      <c r="CM67" s="163" t="str">
        <f t="shared" ref="CM67:CM130" si="77">IF(CL67&gt;$BY$14,CL67,"")</f>
        <v/>
      </c>
      <c r="CN67" s="163">
        <v>45958.625</v>
      </c>
      <c r="CR67" s="164">
        <f t="shared" ca="1" si="55"/>
        <v>45940.625</v>
      </c>
      <c r="CS67" s="44">
        <f ca="1">IF(COUNTIF($DG$2:DG1052,CR67)=1,VLOOKUP(CR67,DA:DB,2), IF(COUNTIF($DG$2:DG1052,CR67)=0,$CS$10,""))</f>
        <v>260.29199999999997</v>
      </c>
      <c r="CT67" s="45">
        <f t="shared" ca="1" si="56"/>
        <v>63598.920000000362</v>
      </c>
      <c r="CU67" s="45">
        <f t="shared" ca="1" si="57"/>
        <v>215833.33333333331</v>
      </c>
      <c r="CV67" s="44">
        <f ca="1">IF(COUNTIF($DG$2:DG1052,CR67)=1,VLOOKUP(CR67,DC:DD,2), IF(COUNTIF($DG$2:DG1052,CR67)=0,$CT$10,""))</f>
        <v>52.987000000000002</v>
      </c>
      <c r="CW67" s="45">
        <f t="shared" ca="1" si="58"/>
        <v>-8650.5300000002244</v>
      </c>
      <c r="CX67" s="46">
        <f t="shared" ca="1" si="59"/>
        <v>194250</v>
      </c>
      <c r="CY67" s="44">
        <f t="shared" ca="1" si="60"/>
        <v>93832.783333333849</v>
      </c>
      <c r="DA67" s="122">
        <v>45862.625</v>
      </c>
      <c r="DB67" s="53">
        <v>269.95100000000002</v>
      </c>
      <c r="DC67" s="122">
        <v>45862.625</v>
      </c>
      <c r="DD67" s="53">
        <v>52.994999999999997</v>
      </c>
      <c r="DE67" s="163">
        <f t="shared" ref="DE67:DE130" si="78">IF(COUNTIF(DC:DC,DA67),DA67,"")</f>
        <v>45862.625</v>
      </c>
      <c r="DF67" s="163" t="str">
        <f t="shared" ref="DF67:DF130" si="79">IF(DE67&gt;$CR$14,DE67,"")</f>
        <v/>
      </c>
      <c r="DG67" s="163">
        <v>45957.625</v>
      </c>
      <c r="DR67" s="124">
        <v>45940.625</v>
      </c>
      <c r="DS67" s="55">
        <f ca="1">VLOOKUP(DR67,A68:R140,18)</f>
        <v>-139527.97921020104</v>
      </c>
      <c r="DT67" s="55" t="e">
        <f t="shared" ca="1" si="65"/>
        <v>#N/A</v>
      </c>
      <c r="DU67" s="55" t="e">
        <f t="shared" ca="1" si="66"/>
        <v>#N/A</v>
      </c>
      <c r="DV67" s="55" t="e">
        <f t="shared" ca="1" si="67"/>
        <v>#N/A</v>
      </c>
      <c r="DW67" s="55">
        <f t="shared" ca="1" si="68"/>
        <v>3838.8136359079508</v>
      </c>
      <c r="DX67" s="55" t="e">
        <f t="shared" ca="1" si="69"/>
        <v>#N/A</v>
      </c>
      <c r="DY67" s="55" t="e">
        <f t="shared" ca="1" si="70"/>
        <v>#N/A</v>
      </c>
      <c r="DZ67" s="55" t="e">
        <f t="shared" ca="1" si="71"/>
        <v>#N/A</v>
      </c>
      <c r="EA67" s="55">
        <f t="shared" ca="1" si="72"/>
        <v>3838.8136359079508</v>
      </c>
      <c r="EB67" s="55" t="e">
        <f t="shared" ca="1" si="73"/>
        <v>#N/A</v>
      </c>
      <c r="EC67" s="55" t="e">
        <f t="shared" ca="1" si="74"/>
        <v>#N/A</v>
      </c>
      <c r="ED67" s="55" t="e">
        <f t="shared" ca="1" si="75"/>
        <v>#N/A</v>
      </c>
      <c r="EE67" s="55">
        <f ca="1">SUM(EA$15:EA67)</f>
        <v>-147922.3071307374</v>
      </c>
      <c r="EF67" s="55" t="e">
        <f ca="1">SUM(EB$15:EB67)</f>
        <v>#N/A</v>
      </c>
      <c r="EG67" s="55" t="e">
        <f ca="1">SUM(EC$15:EC67)</f>
        <v>#N/A</v>
      </c>
      <c r="EH67" s="55" t="e">
        <f ca="1">SUM(ED$15:ED67)</f>
        <v>#N/A</v>
      </c>
      <c r="EL67" s="124">
        <v>45940.625</v>
      </c>
      <c r="EM67" s="137">
        <f t="shared" ca="1" si="61"/>
        <v>-147922.3071307374</v>
      </c>
      <c r="EN67" s="137" t="e">
        <f t="shared" ca="1" si="62"/>
        <v>#N/A</v>
      </c>
      <c r="EO67" s="137" t="e">
        <f t="shared" ca="1" si="63"/>
        <v>#N/A</v>
      </c>
      <c r="EP67" s="137" t="e">
        <f t="shared" ca="1" si="64"/>
        <v>#N/A</v>
      </c>
    </row>
    <row r="68" spans="1:146">
      <c r="A68" s="164">
        <f ca="1">IF(AND(ISBLANK(AD57), A67 = $AD$1),NOW(),IF(ISBLANK(AD57),"",AD57))</f>
        <v>45930.625</v>
      </c>
      <c r="B68" s="71">
        <f ca="1">IF(COUNTIF($AD$2:AD1053,A68)=1,VLOOKUP(A68,T:U,2), IF(COUNTIF($AD$2:AD1053,A68)=0,$B$10,""))</f>
        <v>92.47</v>
      </c>
      <c r="C68" s="31">
        <f t="shared" ca="1" si="24"/>
        <v>-319808.30670926551</v>
      </c>
      <c r="D68" s="32">
        <f t="shared" ca="1" si="25"/>
        <v>-207270</v>
      </c>
      <c r="E68" s="71">
        <f ca="1">IF(COUNTIF($AD$2:AD1053,A68)=1,VLOOKUP(A68,V:W,2), IF(COUNTIF($AD$2:AD1053,A68)=0,$C$10,""))</f>
        <v>100.89400000000001</v>
      </c>
      <c r="F68" s="31">
        <f t="shared" ca="1" si="26"/>
        <v>-58295.999999999025</v>
      </c>
      <c r="G68" s="32">
        <f t="shared" ca="1" si="27"/>
        <v>-73793.776559999998</v>
      </c>
      <c r="H68" s="71">
        <f ca="1">IF(COUNTIF($AD$2:AD1053,A68)=1,VLOOKUP(A68,X:Y,2), IF(COUNTIF($AD$2:AD1053,A68)=0,$D$10,""))</f>
        <v>120.78</v>
      </c>
      <c r="I68" s="31">
        <f t="shared" ca="1" si="28"/>
        <v>-331865.46349466976</v>
      </c>
      <c r="J68" s="32">
        <f t="shared" ca="1" si="29"/>
        <v>-356504.4</v>
      </c>
      <c r="K68" s="71">
        <f ca="1">IF(COUNTIF($AD$2:AD1053,A68)=1,VLOOKUP(A68,Z:AA,2), IF(COUNTIF($AD$2:AD1053,A68)=0,$E$10,""))</f>
        <v>99.484999999999999</v>
      </c>
      <c r="L68" s="31">
        <f t="shared" ca="1" si="30"/>
        <v>-94710.00000000195</v>
      </c>
      <c r="M68" s="32">
        <f t="shared" ca="1" si="31"/>
        <v>-162314.98527999996</v>
      </c>
      <c r="N68" s="77">
        <f t="shared" ca="1" si="32"/>
        <v>36356.348065401282</v>
      </c>
      <c r="O68" s="77"/>
      <c r="P68" s="77"/>
      <c r="Q68" s="77">
        <f ca="1">IF(ISERROR(B68-2),"",$G$5*SUM($O$14:O68)-$H$5*SUM($P$14:P68))</f>
        <v>-35590.730199999991</v>
      </c>
      <c r="R68" s="77">
        <f t="shared" ca="1" si="33"/>
        <v>765.61786540129106</v>
      </c>
      <c r="S68" s="128"/>
      <c r="T68" s="70">
        <v>45863.625</v>
      </c>
      <c r="U68" s="53">
        <v>94.27</v>
      </c>
      <c r="V68" s="70">
        <v>45861.625</v>
      </c>
      <c r="W68" s="53">
        <v>101.505</v>
      </c>
      <c r="X68" s="118">
        <v>45868.625</v>
      </c>
      <c r="Y68" s="53">
        <v>120.21</v>
      </c>
      <c r="Z68" s="70">
        <v>45937.625</v>
      </c>
      <c r="AA68" s="53">
        <v>99.483000000000004</v>
      </c>
      <c r="AB68" s="163">
        <f t="shared" ref="AB68:AB131" si="80">IF(COUNTIF(V:V,T68)*COUNTIF(X:X,T68)*COUNTIF(Z:Z,T68),T68,"")</f>
        <v>45863.625</v>
      </c>
      <c r="AC68" s="163">
        <f t="shared" ref="AC68:AC131" si="81">IF(AB68&gt;$A$14,AB68,"")</f>
        <v>45863.625</v>
      </c>
      <c r="AD68" s="163">
        <v>45945.625</v>
      </c>
      <c r="AH68" s="164">
        <f t="shared" ca="1" si="34"/>
        <v>45943.625</v>
      </c>
      <c r="AI68" s="44">
        <f ca="1">IF(COUNTIF($BU$2:BU1053,AH68)=1,VLOOKUP(AH68,BG:BH,2), IF(COUNTIF($BU$2:BU1053,AH68)=0,$AI$10,""))</f>
        <v>80.45</v>
      </c>
      <c r="AJ68" s="45">
        <f t="shared" ca="1" si="35"/>
        <v>0</v>
      </c>
      <c r="AK68" s="45">
        <f t="shared" ca="1" si="36"/>
        <v>-226187.49999999997</v>
      </c>
      <c r="AL68" s="44">
        <f ca="1">IF(COUNTIF($BU$2:BU1053,AH68)=1,VLOOKUP(AH68,BI:BJ,2), IF(COUNTIF($BU$2:BU1053,AH68)=0,$AJ$10,""))</f>
        <v>101.109375</v>
      </c>
      <c r="AM68" s="45">
        <f t="shared" ca="1" si="37"/>
        <v>214369.41964285716</v>
      </c>
      <c r="AN68" s="46">
        <f t="shared" ca="1" si="38"/>
        <v>-10034.554850260407</v>
      </c>
      <c r="AO68" s="44">
        <f ca="1">IF(COUNTIF($BU$2:BU1053,AH68)=1,VLOOKUP(AH68,BK:BL,2), IF(COUNTIF($BU$2:BU1053,AH68)=0,$AK$10,""))</f>
        <v>111.73</v>
      </c>
      <c r="AP68" s="45">
        <f t="shared" ca="1" si="39"/>
        <v>699772.78398718487</v>
      </c>
      <c r="AQ68" s="46">
        <f t="shared" ca="1" si="40"/>
        <v>-232649.99999999997</v>
      </c>
      <c r="AR68" s="44">
        <f ca="1">IF(COUNTIF($BU$2:BU1053,AH68)=1,VLOOKUP(AH68,BM:BN,2), IF(COUNTIF($BU$2:BU1053,AH68)=0,$AL$10,""))</f>
        <v>101.109375</v>
      </c>
      <c r="AS68" s="45">
        <f t="shared" ca="1" si="41"/>
        <v>186886.16071428571</v>
      </c>
      <c r="AT68" s="46">
        <f t="shared" ca="1" si="42"/>
        <v>-8748.073459201376</v>
      </c>
      <c r="AU68" s="44">
        <f ca="1">IF(COUNTIF($BU$2:BU1053,AH68)=1,VLOOKUP(AH68,BO:BP,2), IF(COUNTIF($BU$2:BU1053,AH68)=0,$AM$10,""))</f>
        <v>104.84375</v>
      </c>
      <c r="AV68" s="45">
        <f t="shared" ca="1" si="43"/>
        <v>164062.5</v>
      </c>
      <c r="AW68" s="46">
        <f t="shared" ca="1" si="44"/>
        <v>3662.6920572916715</v>
      </c>
      <c r="AX68" s="44">
        <f ca="1">IF(COUNTIF($BU$2:BU1053,AH68)=1,VLOOKUP(AH68,BQ:BR,2), IF(COUNTIF($BU$2:BU1053,AH68)=0,$AN$10,""))</f>
        <v>100.015625</v>
      </c>
      <c r="AY68" s="45">
        <f t="shared" ca="1" si="45"/>
        <v>392578.125</v>
      </c>
      <c r="AZ68" s="46">
        <f t="shared" ca="1" si="46"/>
        <v>9877.7063802083358</v>
      </c>
      <c r="BA68" s="77">
        <f t="shared" ca="1" si="47"/>
        <v>-149326.03808719726</v>
      </c>
      <c r="BB68" s="176"/>
      <c r="BC68" s="176"/>
      <c r="BD68" s="77">
        <f ca="1">IF(ISERROR(AI68-2),"",$AQ$4*SUM($BB$14:BB68)-$AR$4*SUM($BC$14:BC68))</f>
        <v>71425.005826778885</v>
      </c>
      <c r="BE68" s="77">
        <f t="shared" ca="1" si="48"/>
        <v>-220751.04391397614</v>
      </c>
      <c r="BG68" s="70">
        <v>45862.625</v>
      </c>
      <c r="BH68" s="53">
        <v>80.44</v>
      </c>
      <c r="BI68" s="70">
        <v>45957.625</v>
      </c>
      <c r="BJ68" s="53">
        <v>101.1640625</v>
      </c>
      <c r="BK68" s="70">
        <v>45862.625</v>
      </c>
      <c r="BL68" s="53">
        <v>108.64</v>
      </c>
      <c r="BM68" s="70">
        <v>45957.625</v>
      </c>
      <c r="BN68" s="53">
        <v>101.1640625</v>
      </c>
      <c r="BO68" s="70">
        <v>45862.625</v>
      </c>
      <c r="BP68" s="53">
        <v>101.796875</v>
      </c>
      <c r="BQ68" s="70">
        <v>45862.625</v>
      </c>
      <c r="BR68" s="53">
        <v>94.84375</v>
      </c>
      <c r="BS68" s="163" t="str">
        <f t="shared" ref="BS68:BS131" si="82">IF(COUNTIF(BI:BI,BG68)*COUNTIF(BK:BK,BG68)*COUNTIF(BM:BM,BG68)*COUNTIF(BO:BO,BG68)*COUNTIF(BQ:BQ,BG68),BG68,"")</f>
        <v/>
      </c>
      <c r="BT68" s="163" t="str">
        <f t="shared" ref="BT68:BT131" si="83">IF(BS68&gt;$AH$14,BS68,"")</f>
        <v/>
      </c>
      <c r="BU68" s="163">
        <v>45958.625</v>
      </c>
      <c r="BY68" s="164">
        <f t="shared" ca="1" si="49"/>
        <v>45944.625</v>
      </c>
      <c r="BZ68" s="44">
        <f ca="1">IF(COUNTIF($CN$2:CN1053,BY68)=1,VLOOKUP(BY68,CH:CI,2), IF(COUNTIF($CN$2:CN1053,BY68)=0,$BZ$10,""))</f>
        <v>107.4841</v>
      </c>
      <c r="CA68" s="45">
        <f t="shared" ca="1" si="50"/>
        <v>-23500.000000002077</v>
      </c>
      <c r="CB68" s="45">
        <f t="shared" ca="1" si="51"/>
        <v>270833.33333333337</v>
      </c>
      <c r="CC68" s="44">
        <f ca="1">IF(COUNTIF($CN$2:CN1053,BY68)=1,VLOOKUP(BY68,CJ:CK,2), IF(COUNTIF($CN$2:CN1053,BY68)=0,$CA$10,""))</f>
        <v>48.805</v>
      </c>
      <c r="CD68" s="45">
        <f t="shared" ca="1" si="52"/>
        <v>79256.249999999942</v>
      </c>
      <c r="CE68" s="46">
        <f t="shared" ca="1" si="53"/>
        <v>270833.33333333337</v>
      </c>
      <c r="CF68" s="44">
        <f t="shared" ca="1" si="54"/>
        <v>-102756.25000000201</v>
      </c>
      <c r="CH68" s="122">
        <v>45867.625</v>
      </c>
      <c r="CI68" s="53">
        <v>107.3954</v>
      </c>
      <c r="CJ68" s="122">
        <v>45867.625</v>
      </c>
      <c r="CK68" s="53">
        <v>50.765000000000001</v>
      </c>
      <c r="CL68" s="163">
        <f t="shared" si="76"/>
        <v>45867.625</v>
      </c>
      <c r="CM68" s="163">
        <f t="shared" si="77"/>
        <v>45867.625</v>
      </c>
      <c r="CN68" s="163">
        <v>45959.625</v>
      </c>
      <c r="CR68" s="164">
        <f t="shared" ca="1" si="55"/>
        <v>45943.625</v>
      </c>
      <c r="CS68" s="44">
        <f ca="1">IF(COUNTIF($DG$2:DG1053,CR68)=1,VLOOKUP(CR68,DA:DB,2), IF(COUNTIF($DG$2:DG1053,CR68)=0,$CS$10,""))</f>
        <v>260.25400000000002</v>
      </c>
      <c r="CT68" s="45">
        <f t="shared" ca="1" si="56"/>
        <v>63950.039999999943</v>
      </c>
      <c r="CU68" s="45">
        <f t="shared" ca="1" si="57"/>
        <v>224583.33333333331</v>
      </c>
      <c r="CV68" s="44">
        <f ca="1">IF(COUNTIF($DG$2:DG1053,CR68)=1,VLOOKUP(CR68,DC:DD,2), IF(COUNTIF($DG$2:DG1053,CR68)=0,$CT$10,""))</f>
        <v>53.084000000000003</v>
      </c>
      <c r="CW68" s="45">
        <f t="shared" ca="1" si="58"/>
        <v>-12867.120000000281</v>
      </c>
      <c r="CX68" s="46">
        <f t="shared" ca="1" si="59"/>
        <v>202125</v>
      </c>
      <c r="CY68" s="44">
        <f t="shared" ca="1" si="60"/>
        <v>99275.493333333521</v>
      </c>
      <c r="DA68" s="122">
        <v>45863.625</v>
      </c>
      <c r="DB68" s="53">
        <v>269.66199999999998</v>
      </c>
      <c r="DC68" s="122">
        <v>45863.625</v>
      </c>
      <c r="DD68" s="53">
        <v>52.911000000000001</v>
      </c>
      <c r="DE68" s="163">
        <f t="shared" si="78"/>
        <v>45863.625</v>
      </c>
      <c r="DF68" s="163" t="str">
        <f t="shared" si="79"/>
        <v/>
      </c>
      <c r="DG68" s="163">
        <v>45958.625</v>
      </c>
      <c r="DR68" s="124">
        <v>45943.625</v>
      </c>
      <c r="DS68" s="55">
        <f ca="1">VLOOKUP(DR68,A69:R141,18)</f>
        <v>-124190.47417984054</v>
      </c>
      <c r="DT68" s="55" t="e">
        <f t="shared" ca="1" si="65"/>
        <v>#N/A</v>
      </c>
      <c r="DU68" s="55" t="e">
        <f t="shared" ca="1" si="66"/>
        <v>#N/A</v>
      </c>
      <c r="DV68" s="55" t="e">
        <f t="shared" ca="1" si="67"/>
        <v>#N/A</v>
      </c>
      <c r="DW68" s="55">
        <f t="shared" ca="1" si="68"/>
        <v>15337.505030360495</v>
      </c>
      <c r="DX68" s="55" t="e">
        <f t="shared" ca="1" si="69"/>
        <v>#N/A</v>
      </c>
      <c r="DY68" s="55" t="e">
        <f t="shared" ca="1" si="70"/>
        <v>#N/A</v>
      </c>
      <c r="DZ68" s="55" t="e">
        <f t="shared" ca="1" si="71"/>
        <v>#N/A</v>
      </c>
      <c r="EA68" s="55">
        <f t="shared" ca="1" si="72"/>
        <v>15337.505030360495</v>
      </c>
      <c r="EB68" s="55" t="e">
        <f t="shared" ca="1" si="73"/>
        <v>#N/A</v>
      </c>
      <c r="EC68" s="55" t="e">
        <f t="shared" ca="1" si="74"/>
        <v>#N/A</v>
      </c>
      <c r="ED68" s="55" t="e">
        <f t="shared" ca="1" si="75"/>
        <v>#N/A</v>
      </c>
      <c r="EE68" s="55">
        <f ca="1">SUM(EA$15:EA68)</f>
        <v>-132584.80210037692</v>
      </c>
      <c r="EF68" s="55" t="e">
        <f ca="1">SUM(EB$15:EB68)</f>
        <v>#N/A</v>
      </c>
      <c r="EG68" s="55" t="e">
        <f ca="1">SUM(EC$15:EC68)</f>
        <v>#N/A</v>
      </c>
      <c r="EH68" s="55" t="e">
        <f ca="1">SUM(ED$15:ED68)</f>
        <v>#N/A</v>
      </c>
      <c r="EL68" s="124">
        <v>45943.625</v>
      </c>
      <c r="EM68" s="137">
        <f t="shared" ca="1" si="61"/>
        <v>-132584.80210037692</v>
      </c>
      <c r="EN68" s="137" t="e">
        <f t="shared" ca="1" si="62"/>
        <v>#N/A</v>
      </c>
      <c r="EO68" s="137" t="e">
        <f t="shared" ca="1" si="63"/>
        <v>#N/A</v>
      </c>
      <c r="EP68" s="137" t="e">
        <f t="shared" ca="1" si="64"/>
        <v>#N/A</v>
      </c>
    </row>
    <row r="69" spans="1:146">
      <c r="A69" s="164">
        <f ca="1">IF(AND(ISBLANK(AD58), A68 = $AD$1),NOW(),IF(ISBLANK(AD58),"",AD58))</f>
        <v>45931.625</v>
      </c>
      <c r="B69" s="71">
        <f ca="1">IF(COUNTIF($AD$2:AD1054,A69)=1,VLOOKUP(A69,T:U,2), IF(COUNTIF($AD$2:AD1054,A69)=0,$B$10,""))</f>
        <v>92.57</v>
      </c>
      <c r="C69" s="31">
        <f t="shared" ca="1" si="24"/>
        <v>-297444.08945687296</v>
      </c>
      <c r="D69" s="32">
        <f t="shared" ca="1" si="25"/>
        <v>-209737.5</v>
      </c>
      <c r="E69" s="71">
        <f ca="1">IF(COUNTIF($AD$2:AD1054,A69)=1,VLOOKUP(A69,V:W,2), IF(COUNTIF($AD$2:AD1054,A69)=0,$C$10,""))</f>
        <v>100.92</v>
      </c>
      <c r="F69" s="31">
        <f t="shared" ca="1" si="26"/>
        <v>-53927.999999999651</v>
      </c>
      <c r="G69" s="32">
        <f t="shared" ca="1" si="27"/>
        <v>-74672.273900000015</v>
      </c>
      <c r="H69" s="71">
        <f ca="1">IF(COUNTIF($AD$2:AD1054,A69)=1,VLOOKUP(A69,X:Y,2), IF(COUNTIF($AD$2:AD1054,A69)=0,$D$10,""))</f>
        <v>120.85</v>
      </c>
      <c r="I69" s="31">
        <f t="shared" ca="1" si="28"/>
        <v>-311123.8720262539</v>
      </c>
      <c r="J69" s="32">
        <f t="shared" ca="1" si="29"/>
        <v>-360748.5</v>
      </c>
      <c r="K69" s="71">
        <f ca="1">IF(COUNTIF($AD$2:AD1054,A69)=1,VLOOKUP(A69,Z:AA,2), IF(COUNTIF($AD$2:AD1054,A69)=0,$E$10,""))</f>
        <v>99.536000000000001</v>
      </c>
      <c r="L69" s="31">
        <f t="shared" ca="1" si="30"/>
        <v>-77145.600000001286</v>
      </c>
      <c r="M69" s="32">
        <f t="shared" ca="1" si="31"/>
        <v>-164247.30653333335</v>
      </c>
      <c r="N69" s="77">
        <f t="shared" ca="1" si="32"/>
        <v>51898.149936045986</v>
      </c>
      <c r="O69" s="77"/>
      <c r="P69" s="77"/>
      <c r="Q69" s="77">
        <f ca="1">IF(ISERROR(B69-2),"",$G$5*SUM($O$14:O69)-$H$5*SUM($P$14:P69))</f>
        <v>-35590.730199999991</v>
      </c>
      <c r="R69" s="77">
        <f t="shared" ca="1" si="33"/>
        <v>16307.419736045995</v>
      </c>
      <c r="S69" s="128"/>
      <c r="T69" s="70">
        <v>45866.625</v>
      </c>
      <c r="U69" s="53">
        <v>94.37</v>
      </c>
      <c r="V69" s="70">
        <v>45862.625</v>
      </c>
      <c r="W69" s="53">
        <v>101.15300000000001</v>
      </c>
      <c r="X69" s="118">
        <v>45869.625</v>
      </c>
      <c r="Y69" s="53">
        <v>120.26</v>
      </c>
      <c r="Z69" s="70">
        <v>45938.625</v>
      </c>
      <c r="AA69" s="53">
        <v>99.673000000000002</v>
      </c>
      <c r="AB69" s="163">
        <f t="shared" si="80"/>
        <v>45866.625</v>
      </c>
      <c r="AC69" s="163">
        <f t="shared" si="81"/>
        <v>45866.625</v>
      </c>
      <c r="AD69" s="163">
        <v>45946.625</v>
      </c>
      <c r="AH69" s="164">
        <f t="shared" ca="1" si="34"/>
        <v>45944.625</v>
      </c>
      <c r="AI69" s="44">
        <f ca="1">IF(COUNTIF($BU$2:BU1054,AH69)=1,VLOOKUP(AH69,BG:BH,2), IF(COUNTIF($BU$2:BU1054,AH69)=0,$AI$10,""))</f>
        <v>80.540000000000006</v>
      </c>
      <c r="AJ69" s="45">
        <f t="shared" ca="1" si="35"/>
        <v>27967.68178993103</v>
      </c>
      <c r="AK69" s="45">
        <f t="shared" ca="1" si="36"/>
        <v>-229125</v>
      </c>
      <c r="AL69" s="44">
        <f ca="1">IF(COUNTIF($BU$2:BU1054,AH69)=1,VLOOKUP(AH69,BI:BJ,2), IF(COUNTIF($BU$2:BU1054,AH69)=0,$AJ$10,""))</f>
        <v>101.25</v>
      </c>
      <c r="AM69" s="45">
        <f t="shared" ca="1" si="37"/>
        <v>233956.47321428571</v>
      </c>
      <c r="AN69" s="46">
        <f t="shared" ca="1" si="38"/>
        <v>-10164.87374441963</v>
      </c>
      <c r="AO69" s="44">
        <f ca="1">IF(COUNTIF($BU$2:BU1054,AH69)=1,VLOOKUP(AH69,BK:BL,2), IF(COUNTIF($BU$2:BU1054,AH69)=0,$AK$10,""))</f>
        <v>112.1</v>
      </c>
      <c r="AP69" s="45">
        <f t="shared" ca="1" si="39"/>
        <v>787244.38198557938</v>
      </c>
      <c r="AQ69" s="46">
        <f t="shared" ca="1" si="40"/>
        <v>-235671.42857142858</v>
      </c>
      <c r="AR69" s="44">
        <f ca="1">IF(COUNTIF($BU$2:BU1054,AH69)=1,VLOOKUP(AH69,BM:BN,2), IF(COUNTIF($BU$2:BU1054,AH69)=0,$AL$10,""))</f>
        <v>101.25</v>
      </c>
      <c r="AS69" s="45">
        <f t="shared" ca="1" si="41"/>
        <v>203962.05357142858</v>
      </c>
      <c r="AT69" s="46">
        <f t="shared" ca="1" si="42"/>
        <v>-8861.6848028273816</v>
      </c>
      <c r="AU69" s="44">
        <f ca="1">IF(COUNTIF($BU$2:BU1054,AH69)=1,VLOOKUP(AH69,BO:BP,2), IF(COUNTIF($BU$2:BU1054,AH69)=0,$AM$10,""))</f>
        <v>104.953125</v>
      </c>
      <c r="AV69" s="45">
        <f t="shared" ca="1" si="43"/>
        <v>169921.875</v>
      </c>
      <c r="AW69" s="46">
        <f t="shared" ca="1" si="44"/>
        <v>3710.2594866071377</v>
      </c>
      <c r="AX69" s="44">
        <f ca="1">IF(COUNTIF($BU$2:BU1054,AH69)=1,VLOOKUP(AH69,BQ:BR,2), IF(COUNTIF($BU$2:BU1054,AH69)=0,$AN$10,""))</f>
        <v>100.0625</v>
      </c>
      <c r="AY69" s="45">
        <f t="shared" ca="1" si="45"/>
        <v>396093.75</v>
      </c>
      <c r="AZ69" s="46">
        <f t="shared" ca="1" si="46"/>
        <v>10005.98828125</v>
      </c>
      <c r="BA69" s="77">
        <f t="shared" ca="1" si="47"/>
        <v>-201689.62955762737</v>
      </c>
      <c r="BB69" s="176"/>
      <c r="BC69" s="176"/>
      <c r="BD69" s="77">
        <f ca="1">IF(ISERROR(AI69-2),"",$AQ$4*SUM($BB$14:BB69)-$AR$4*SUM($BC$14:BC69))</f>
        <v>71425.005826778885</v>
      </c>
      <c r="BE69" s="77">
        <f t="shared" ca="1" si="48"/>
        <v>-273114.63538440625</v>
      </c>
      <c r="BG69" s="70">
        <v>45863.625</v>
      </c>
      <c r="BH69" s="53">
        <v>80.489999999999995</v>
      </c>
      <c r="BI69" s="70">
        <v>45958.625</v>
      </c>
      <c r="BJ69" s="53">
        <v>101.203125</v>
      </c>
      <c r="BK69" s="70">
        <v>45863.625</v>
      </c>
      <c r="BL69" s="53">
        <v>108.99</v>
      </c>
      <c r="BM69" s="70">
        <v>45958.625</v>
      </c>
      <c r="BN69" s="53">
        <v>101.203125</v>
      </c>
      <c r="BO69" s="70">
        <v>45863.625</v>
      </c>
      <c r="BP69" s="53">
        <v>102.015625</v>
      </c>
      <c r="BQ69" s="70">
        <v>45863.625</v>
      </c>
      <c r="BR69" s="53">
        <v>95.34375</v>
      </c>
      <c r="BS69" s="163" t="str">
        <f t="shared" si="82"/>
        <v/>
      </c>
      <c r="BT69" s="163" t="str">
        <f t="shared" si="83"/>
        <v/>
      </c>
      <c r="BU69" s="163">
        <v>45959.625</v>
      </c>
      <c r="BY69" s="164">
        <f t="shared" ca="1" si="49"/>
        <v>45945.625</v>
      </c>
      <c r="BZ69" s="44">
        <f ca="1">IF(COUNTIF($CN$2:CN1054,BY69)=1,VLOOKUP(BY69,CH:CI,2), IF(COUNTIF($CN$2:CN1054,BY69)=0,$BZ$10,""))</f>
        <v>107.62390000000001</v>
      </c>
      <c r="CA69" s="45">
        <f t="shared" ca="1" si="50"/>
        <v>11449.99999999996</v>
      </c>
      <c r="CB69" s="45">
        <f t="shared" ca="1" si="51"/>
        <v>274305.55555555556</v>
      </c>
      <c r="CC69" s="44">
        <f ca="1">IF(COUNTIF($CN$2:CN1054,BY69)=1,VLOOKUP(BY69,CJ:CK,2), IF(COUNTIF($CN$2:CN1054,BY69)=0,$CA$10,""))</f>
        <v>48.523000000000003</v>
      </c>
      <c r="CD69" s="45">
        <f t="shared" ca="1" si="52"/>
        <v>95118.749999999753</v>
      </c>
      <c r="CE69" s="46">
        <f t="shared" ca="1" si="53"/>
        <v>274305.55555555556</v>
      </c>
      <c r="CF69" s="44">
        <f t="shared" ca="1" si="54"/>
        <v>-83668.749999999825</v>
      </c>
      <c r="CH69" s="122">
        <v>45868.625</v>
      </c>
      <c r="CI69" s="53">
        <v>107.27</v>
      </c>
      <c r="CJ69" s="122">
        <v>45868.625</v>
      </c>
      <c r="CK69" s="53">
        <v>50.996000000000002</v>
      </c>
      <c r="CL69" s="163">
        <f t="shared" si="76"/>
        <v>45868.625</v>
      </c>
      <c r="CM69" s="163">
        <f t="shared" si="77"/>
        <v>45868.625</v>
      </c>
      <c r="CN69" s="163">
        <v>45960.625</v>
      </c>
      <c r="CR69" s="164">
        <f t="shared" ca="1" si="55"/>
        <v>45944.625</v>
      </c>
      <c r="CS69" s="44">
        <f ca="1">IF(COUNTIF($DG$2:DG1054,CR69)=1,VLOOKUP(CR69,DA:DB,2), IF(COUNTIF($DG$2:DG1054,CR69)=0,$CS$10,""))</f>
        <v>257.16699999999997</v>
      </c>
      <c r="CT69" s="45">
        <f t="shared" ca="1" si="56"/>
        <v>92473.920000000362</v>
      </c>
      <c r="CU69" s="45">
        <f t="shared" ca="1" si="57"/>
        <v>227500</v>
      </c>
      <c r="CV69" s="44">
        <f ca="1">IF(COUNTIF($DG$2:DG1054,CR69)=1,VLOOKUP(CR69,DC:DD,2), IF(COUNTIF($DG$2:DG1054,CR69)=0,$CT$10,""))</f>
        <v>52.110999999999997</v>
      </c>
      <c r="CW69" s="45">
        <f t="shared" ca="1" si="58"/>
        <v>29429.189999999981</v>
      </c>
      <c r="CX69" s="46">
        <f t="shared" ca="1" si="59"/>
        <v>204750</v>
      </c>
      <c r="CY69" s="44">
        <f t="shared" ca="1" si="60"/>
        <v>85794.730000000389</v>
      </c>
      <c r="DA69" s="122">
        <v>45866.625</v>
      </c>
      <c r="DB69" s="53">
        <v>267.17500000000001</v>
      </c>
      <c r="DC69" s="122">
        <v>45866.625</v>
      </c>
      <c r="DD69" s="53">
        <v>52.787999999999997</v>
      </c>
      <c r="DE69" s="163">
        <f t="shared" si="78"/>
        <v>45866.625</v>
      </c>
      <c r="DF69" s="163" t="str">
        <f t="shared" si="79"/>
        <v/>
      </c>
      <c r="DG69" s="163">
        <v>45959.625</v>
      </c>
      <c r="DR69" s="124">
        <v>45944.625</v>
      </c>
      <c r="DS69" s="55">
        <f ca="1">VLOOKUP(DR69,A70:R142,18)</f>
        <v>-123426.01269662936</v>
      </c>
      <c r="DT69" s="55" t="e">
        <f t="shared" ca="1" si="65"/>
        <v>#N/A</v>
      </c>
      <c r="DU69" s="55" t="e">
        <f t="shared" ca="1" si="66"/>
        <v>#N/A</v>
      </c>
      <c r="DV69" s="55" t="e">
        <f t="shared" ca="1" si="67"/>
        <v>#N/A</v>
      </c>
      <c r="DW69" s="55">
        <f t="shared" ca="1" si="68"/>
        <v>764.4614832111838</v>
      </c>
      <c r="DX69" s="55" t="e">
        <f t="shared" ca="1" si="69"/>
        <v>#N/A</v>
      </c>
      <c r="DY69" s="55" t="e">
        <f t="shared" ca="1" si="70"/>
        <v>#N/A</v>
      </c>
      <c r="DZ69" s="55" t="e">
        <f t="shared" ca="1" si="71"/>
        <v>#N/A</v>
      </c>
      <c r="EA69" s="55">
        <f t="shared" ca="1" si="72"/>
        <v>764.4614832111838</v>
      </c>
      <c r="EB69" s="55" t="e">
        <f t="shared" ca="1" si="73"/>
        <v>#N/A</v>
      </c>
      <c r="EC69" s="55" t="e">
        <f t="shared" ca="1" si="74"/>
        <v>#N/A</v>
      </c>
      <c r="ED69" s="55" t="e">
        <f t="shared" ca="1" si="75"/>
        <v>#N/A</v>
      </c>
      <c r="EE69" s="55">
        <f ca="1">SUM(EA$15:EA69)</f>
        <v>-131820.34061716573</v>
      </c>
      <c r="EF69" s="55" t="e">
        <f ca="1">SUM(EB$15:EB69)</f>
        <v>#N/A</v>
      </c>
      <c r="EG69" s="55" t="e">
        <f ca="1">SUM(EC$15:EC69)</f>
        <v>#N/A</v>
      </c>
      <c r="EH69" s="55" t="e">
        <f ca="1">SUM(ED$15:ED69)</f>
        <v>#N/A</v>
      </c>
      <c r="EL69" s="124">
        <v>45944.625</v>
      </c>
      <c r="EM69" s="137">
        <f t="shared" ca="1" si="61"/>
        <v>-131820.34061716573</v>
      </c>
      <c r="EN69" s="137" t="e">
        <f t="shared" ca="1" si="62"/>
        <v>#N/A</v>
      </c>
      <c r="EO69" s="137" t="e">
        <f t="shared" ca="1" si="63"/>
        <v>#N/A</v>
      </c>
      <c r="EP69" s="137" t="e">
        <f t="shared" ca="1" si="64"/>
        <v>#N/A</v>
      </c>
    </row>
    <row r="70" spans="1:146">
      <c r="A70" s="164">
        <f ca="1">IF(AND(ISBLANK(AD59), A69 = $AD$1),NOW(),IF(ISBLANK(AD59),"",AD59))</f>
        <v>45932.625</v>
      </c>
      <c r="B70" s="71">
        <f ca="1">IF(COUNTIF($AD$2:AD1055,A70)=1,VLOOKUP(A70,T:U,2), IF(COUNTIF($AD$2:AD1055,A70)=0,$B$10,""))</f>
        <v>92.64</v>
      </c>
      <c r="C70" s="31">
        <f t="shared" ca="1" si="24"/>
        <v>-281789.13738019398</v>
      </c>
      <c r="D70" s="32">
        <f t="shared" ca="1" si="25"/>
        <v>-212205</v>
      </c>
      <c r="E70" s="71">
        <f ca="1">IF(COUNTIF($AD$2:AD1055,A70)=1,VLOOKUP(A70,V:W,2), IF(COUNTIF($AD$2:AD1055,A70)=0,$C$10,""))</f>
        <v>100.905</v>
      </c>
      <c r="F70" s="31">
        <f t="shared" ca="1" si="26"/>
        <v>-56447.999999999753</v>
      </c>
      <c r="G70" s="32">
        <f t="shared" ca="1" si="27"/>
        <v>-75550.771240000031</v>
      </c>
      <c r="H70" s="71">
        <f ca="1">IF(COUNTIF($AD$2:AD1055,A70)=1,VLOOKUP(A70,X:Y,2), IF(COUNTIF($AD$2:AD1055,A70)=0,$D$10,""))</f>
        <v>120.92</v>
      </c>
      <c r="I70" s="31">
        <f t="shared" ca="1" si="28"/>
        <v>-290382.28055783408</v>
      </c>
      <c r="J70" s="32">
        <f t="shared" ca="1" si="29"/>
        <v>-364992.6</v>
      </c>
      <c r="K70" s="71">
        <f ca="1">IF(COUNTIF($AD$2:AD1055,A70)=1,VLOOKUP(A70,Z:AA,2), IF(COUNTIF($AD$2:AD1055,A70)=0,$E$10,""))</f>
        <v>99.51</v>
      </c>
      <c r="L70" s="31">
        <f t="shared" ca="1" si="30"/>
        <v>-86100</v>
      </c>
      <c r="M70" s="32">
        <f t="shared" ca="1" si="31"/>
        <v>-166179.62778666659</v>
      </c>
      <c r="N70" s="77">
        <f t="shared" ca="1" si="32"/>
        <v>41099.886630973284</v>
      </c>
      <c r="O70" s="77"/>
      <c r="P70" s="77"/>
      <c r="Q70" s="77">
        <f ca="1">IF(ISERROR(B70-2),"",$G$5*SUM($O$14:O70)-$H$5*SUM($P$14:P70))</f>
        <v>-35590.730199999991</v>
      </c>
      <c r="R70" s="77">
        <f t="shared" ca="1" si="33"/>
        <v>5509.156430973293</v>
      </c>
      <c r="S70" s="128"/>
      <c r="T70" s="70">
        <v>45867.625</v>
      </c>
      <c r="U70" s="53">
        <v>94.46</v>
      </c>
      <c r="V70" s="70">
        <v>45863.625</v>
      </c>
      <c r="W70" s="53">
        <v>101.054</v>
      </c>
      <c r="X70" s="118">
        <v>45870.625</v>
      </c>
      <c r="Y70" s="53">
        <v>120.22</v>
      </c>
      <c r="Z70" s="70">
        <v>45939.625</v>
      </c>
      <c r="AA70" s="53">
        <v>99.552999999999997</v>
      </c>
      <c r="AB70" s="163">
        <f t="shared" si="80"/>
        <v>45867.625</v>
      </c>
      <c r="AC70" s="163">
        <f t="shared" si="81"/>
        <v>45867.625</v>
      </c>
      <c r="AD70" s="163">
        <v>45947.625</v>
      </c>
      <c r="AH70" s="164">
        <f t="shared" ca="1" si="34"/>
        <v>45945.625</v>
      </c>
      <c r="AI70" s="44">
        <f ca="1">IF(COUNTIF($BU$2:BU1055,AH70)=1,VLOOKUP(AH70,BG:BH,2), IF(COUNTIF($BU$2:BU1055,AH70)=0,$AI$10,""))</f>
        <v>80.8</v>
      </c>
      <c r="AJ70" s="45">
        <f t="shared" ca="1" si="35"/>
        <v>108763.20696084351</v>
      </c>
      <c r="AK70" s="45">
        <f t="shared" ca="1" si="36"/>
        <v>-232062.49999999997</v>
      </c>
      <c r="AL70" s="44">
        <f ca="1">IF(COUNTIF($BU$2:BU1055,AH70)=1,VLOOKUP(AH70,BI:BJ,2), IF(COUNTIF($BU$2:BU1055,AH70)=0,$AJ$10,""))</f>
        <v>101.140625</v>
      </c>
      <c r="AM70" s="45">
        <f t="shared" ca="1" si="37"/>
        <v>218722.09821428571</v>
      </c>
      <c r="AN70" s="46">
        <f t="shared" ca="1" si="38"/>
        <v>-10295.192638578868</v>
      </c>
      <c r="AO70" s="44">
        <f ca="1">IF(COUNTIF($BU$2:BU1055,AH70)=1,VLOOKUP(AH70,BK:BL,2), IF(COUNTIF($BU$2:BU1055,AH70)=0,$AK$10,""))</f>
        <v>112.1</v>
      </c>
      <c r="AP70" s="45">
        <f t="shared" ca="1" si="39"/>
        <v>787244.38198557938</v>
      </c>
      <c r="AQ70" s="46">
        <f t="shared" ca="1" si="40"/>
        <v>-238692.85714285716</v>
      </c>
      <c r="AR70" s="44">
        <f ca="1">IF(COUNTIF($BU$2:BU1055,AH70)=1,VLOOKUP(AH70,BM:BN,2), IF(COUNTIF($BU$2:BU1055,AH70)=0,$AL$10,""))</f>
        <v>101.140625</v>
      </c>
      <c r="AS70" s="45">
        <f t="shared" ca="1" si="41"/>
        <v>190680.80357142855</v>
      </c>
      <c r="AT70" s="46">
        <f t="shared" ca="1" si="42"/>
        <v>-8975.2961464533582</v>
      </c>
      <c r="AU70" s="44">
        <f ca="1">IF(COUNTIF($BU$2:BU1055,AH70)=1,VLOOKUP(AH70,BO:BP,2), IF(COUNTIF($BU$2:BU1055,AH70)=0,$AM$10,""))</f>
        <v>104.828125</v>
      </c>
      <c r="AV70" s="45">
        <f t="shared" ca="1" si="43"/>
        <v>163225.44642857142</v>
      </c>
      <c r="AW70" s="46">
        <f t="shared" ca="1" si="44"/>
        <v>3757.8269159226256</v>
      </c>
      <c r="AX70" s="44">
        <f ca="1">IF(COUNTIF($BU$2:BU1055,AH70)=1,VLOOKUP(AH70,BQ:BR,2), IF(COUNTIF($BU$2:BU1055,AH70)=0,$AN$10,""))</f>
        <v>99.84375</v>
      </c>
      <c r="AY70" s="45">
        <f t="shared" ca="1" si="45"/>
        <v>379687.5</v>
      </c>
      <c r="AZ70" s="46">
        <f t="shared" ca="1" si="46"/>
        <v>10134.270182291672</v>
      </c>
      <c r="BA70" s="77">
        <f t="shared" ca="1" si="47"/>
        <v>-141767.17250582465</v>
      </c>
      <c r="BB70" s="176"/>
      <c r="BC70" s="176"/>
      <c r="BD70" s="77">
        <f ca="1">IF(ISERROR(AI70-2),"",$AQ$4*SUM($BB$14:BB70)-$AR$4*SUM($BC$14:BC70))</f>
        <v>71425.005826778885</v>
      </c>
      <c r="BE70" s="77">
        <f t="shared" ca="1" si="48"/>
        <v>-213192.17833260354</v>
      </c>
      <c r="BG70" s="70">
        <v>45866.625</v>
      </c>
      <c r="BH70" s="53">
        <v>80.45</v>
      </c>
      <c r="BI70" s="70">
        <v>45959.625</v>
      </c>
      <c r="BJ70" s="53">
        <v>100.7578125</v>
      </c>
      <c r="BK70" s="70">
        <v>45866.625</v>
      </c>
      <c r="BL70" s="53">
        <v>108.77</v>
      </c>
      <c r="BM70" s="70">
        <v>45959.625</v>
      </c>
      <c r="BN70" s="53">
        <v>100.7578125</v>
      </c>
      <c r="BO70" s="70">
        <v>45866.625</v>
      </c>
      <c r="BP70" s="53">
        <v>101.78125</v>
      </c>
      <c r="BQ70" s="70">
        <v>45866.625</v>
      </c>
      <c r="BR70" s="53">
        <v>94.78125</v>
      </c>
      <c r="BS70" s="163">
        <f t="shared" si="82"/>
        <v>45866.625</v>
      </c>
      <c r="BT70" s="163" t="str">
        <f t="shared" si="83"/>
        <v/>
      </c>
      <c r="BU70" s="163">
        <v>45960.625</v>
      </c>
      <c r="BY70" s="164">
        <f t="shared" ca="1" si="49"/>
        <v>45946.625</v>
      </c>
      <c r="BZ70" s="44">
        <f ca="1">IF(COUNTIF($CN$2:CN1055,BY70)=1,VLOOKUP(BY70,CH:CI,2), IF(COUNTIF($CN$2:CN1055,BY70)=0,$BZ$10,""))</f>
        <v>107.2029</v>
      </c>
      <c r="CA70" s="45">
        <f t="shared" ca="1" si="50"/>
        <v>-93800.000000001659</v>
      </c>
      <c r="CB70" s="45">
        <f t="shared" ca="1" si="51"/>
        <v>277777.77777777775</v>
      </c>
      <c r="CC70" s="44">
        <f ca="1">IF(COUNTIF($CN$2:CN1055,BY70)=1,VLOOKUP(BY70,CJ:CK,2), IF(COUNTIF($CN$2:CN1055,BY70)=0,$CA$10,""))</f>
        <v>50.155999999999999</v>
      </c>
      <c r="CD70" s="45">
        <f t="shared" ca="1" si="52"/>
        <v>3262.4999999999909</v>
      </c>
      <c r="CE70" s="46">
        <f t="shared" ca="1" si="53"/>
        <v>277777.77777777775</v>
      </c>
      <c r="CF70" s="44">
        <f t="shared" ca="1" si="54"/>
        <v>-97062.500000001659</v>
      </c>
      <c r="CH70" s="122">
        <v>45869.625</v>
      </c>
      <c r="CI70" s="53">
        <v>107.2366</v>
      </c>
      <c r="CJ70" s="122">
        <v>45869.625</v>
      </c>
      <c r="CK70" s="53">
        <v>51.091000000000001</v>
      </c>
      <c r="CL70" s="163">
        <f t="shared" si="76"/>
        <v>45869.625</v>
      </c>
      <c r="CM70" s="163">
        <f t="shared" si="77"/>
        <v>45869.625</v>
      </c>
      <c r="CN70" s="163">
        <v>45961.625</v>
      </c>
      <c r="CR70" s="164">
        <f t="shared" ca="1" si="55"/>
        <v>45945.625</v>
      </c>
      <c r="CS70" s="44">
        <f ca="1">IF(COUNTIF($DG$2:DG1055,CR70)=1,VLOOKUP(CR70,DA:DB,2), IF(COUNTIF($DG$2:DG1055,CR70)=0,$CS$10,""))</f>
        <v>245.131</v>
      </c>
      <c r="CT70" s="45">
        <f t="shared" ca="1" si="56"/>
        <v>203686.56000000011</v>
      </c>
      <c r="CU70" s="45">
        <f t="shared" ca="1" si="57"/>
        <v>230416.66666666666</v>
      </c>
      <c r="CV70" s="44">
        <f ca="1">IF(COUNTIF($DG$2:DG1055,CR70)=1,VLOOKUP(CR70,DC:DD,2), IF(COUNTIF($DG$2:DG1055,CR70)=0,$CT$10,""))</f>
        <v>49.81</v>
      </c>
      <c r="CW70" s="45">
        <f t="shared" ca="1" si="58"/>
        <v>129453.65999999976</v>
      </c>
      <c r="CX70" s="46">
        <f t="shared" ca="1" si="59"/>
        <v>207375</v>
      </c>
      <c r="CY70" s="44">
        <f t="shared" ca="1" si="60"/>
        <v>97274.566666667059</v>
      </c>
      <c r="DA70" s="122">
        <v>45867.625</v>
      </c>
      <c r="DB70" s="53">
        <v>264.13499999999999</v>
      </c>
      <c r="DC70" s="122">
        <v>45867.625</v>
      </c>
      <c r="DD70" s="53">
        <v>52.537999999999997</v>
      </c>
      <c r="DE70" s="163">
        <f t="shared" si="78"/>
        <v>45867.625</v>
      </c>
      <c r="DF70" s="163">
        <f t="shared" si="79"/>
        <v>45867.625</v>
      </c>
      <c r="DG70" s="163">
        <v>45960.625</v>
      </c>
      <c r="DR70" s="124">
        <v>45945.625</v>
      </c>
      <c r="DS70" s="55">
        <f ca="1">VLOOKUP(DR70,A71:R143,18)</f>
        <v>-72586.033982760768</v>
      </c>
      <c r="DT70" s="55" t="e">
        <f t="shared" ca="1" si="65"/>
        <v>#N/A</v>
      </c>
      <c r="DU70" s="55" t="e">
        <f t="shared" ca="1" si="66"/>
        <v>#N/A</v>
      </c>
      <c r="DV70" s="55" t="e">
        <f t="shared" ca="1" si="67"/>
        <v>#N/A</v>
      </c>
      <c r="DW70" s="55">
        <f t="shared" ca="1" si="68"/>
        <v>50839.978713868593</v>
      </c>
      <c r="DX70" s="55" t="e">
        <f t="shared" ca="1" si="69"/>
        <v>#N/A</v>
      </c>
      <c r="DY70" s="55" t="e">
        <f t="shared" ca="1" si="70"/>
        <v>#N/A</v>
      </c>
      <c r="DZ70" s="55" t="e">
        <f t="shared" ca="1" si="71"/>
        <v>#N/A</v>
      </c>
      <c r="EA70" s="55">
        <f t="shared" ca="1" si="72"/>
        <v>50839.978713868593</v>
      </c>
      <c r="EB70" s="55" t="e">
        <f t="shared" ca="1" si="73"/>
        <v>#N/A</v>
      </c>
      <c r="EC70" s="55" t="e">
        <f t="shared" ca="1" si="74"/>
        <v>#N/A</v>
      </c>
      <c r="ED70" s="55" t="e">
        <f t="shared" ca="1" si="75"/>
        <v>#N/A</v>
      </c>
      <c r="EE70" s="55">
        <f ca="1">SUM(EA$15:EA70)</f>
        <v>-80980.361903297133</v>
      </c>
      <c r="EF70" s="55" t="e">
        <f ca="1">SUM(EB$15:EB70)</f>
        <v>#N/A</v>
      </c>
      <c r="EG70" s="55" t="e">
        <f ca="1">SUM(EC$15:EC70)</f>
        <v>#N/A</v>
      </c>
      <c r="EH70" s="55" t="e">
        <f ca="1">SUM(ED$15:ED70)</f>
        <v>#N/A</v>
      </c>
      <c r="EL70" s="124">
        <v>45945.625</v>
      </c>
      <c r="EM70" s="137">
        <f t="shared" ca="1" si="61"/>
        <v>-80980.361903297133</v>
      </c>
      <c r="EN70" s="137" t="e">
        <f t="shared" ca="1" si="62"/>
        <v>#N/A</v>
      </c>
      <c r="EO70" s="137" t="e">
        <f t="shared" ca="1" si="63"/>
        <v>#N/A</v>
      </c>
      <c r="EP70" s="137" t="e">
        <f t="shared" ca="1" si="64"/>
        <v>#N/A</v>
      </c>
    </row>
    <row r="71" spans="1:146">
      <c r="A71" s="164">
        <f ca="1">IF(AND(ISBLANK(AD60), A70 = $AD$1),NOW(),IF(ISBLANK(AD60),"",AD60))</f>
        <v>45933.625</v>
      </c>
      <c r="B71" s="71">
        <f ca="1">IF(COUNTIF($AD$2:AD1056,A71)=1,VLOOKUP(A71,T:U,2), IF(COUNTIF($AD$2:AD1056,A71)=0,$B$10,""))</f>
        <v>92.6</v>
      </c>
      <c r="C71" s="31">
        <f t="shared" ca="1" si="24"/>
        <v>-290734.8242811524</v>
      </c>
      <c r="D71" s="32">
        <f t="shared" ca="1" si="25"/>
        <v>-214672.49999999997</v>
      </c>
      <c r="E71" s="71">
        <f ca="1">IF(COUNTIF($AD$2:AD1056,A71)=1,VLOOKUP(A71,V:W,2), IF(COUNTIF($AD$2:AD1056,A71)=0,$C$10,""))</f>
        <v>100.893</v>
      </c>
      <c r="F71" s="31">
        <f t="shared" ca="1" si="26"/>
        <v>-58463.999999999825</v>
      </c>
      <c r="G71" s="32">
        <f t="shared" ca="1" si="27"/>
        <v>-76429.268579999931</v>
      </c>
      <c r="H71" s="71">
        <f ca="1">IF(COUNTIF($AD$2:AD1056,A71)=1,VLOOKUP(A71,X:Y,2), IF(COUNTIF($AD$2:AD1056,A71)=0,$D$10,""))</f>
        <v>120.97</v>
      </c>
      <c r="I71" s="31">
        <f t="shared" ca="1" si="28"/>
        <v>-275566.85808039701</v>
      </c>
      <c r="J71" s="32">
        <f t="shared" ca="1" si="29"/>
        <v>-369236.69999999995</v>
      </c>
      <c r="K71" s="71">
        <f ca="1">IF(COUNTIF($AD$2:AD1056,A71)=1,VLOOKUP(A71,Z:AA,2), IF(COUNTIF($AD$2:AD1056,A71)=0,$E$10,""))</f>
        <v>99.492999999999995</v>
      </c>
      <c r="L71" s="31">
        <f t="shared" ca="1" si="30"/>
        <v>-91954.800000003481</v>
      </c>
      <c r="M71" s="32">
        <f t="shared" ca="1" si="31"/>
        <v>-168111.94903999998</v>
      </c>
      <c r="N71" s="77">
        <f t="shared" ca="1" si="32"/>
        <v>14222.75333924091</v>
      </c>
      <c r="O71" s="77"/>
      <c r="P71" s="77"/>
      <c r="Q71" s="77">
        <f ca="1">IF(ISERROR(B71-2),"",$G$5*SUM($O$14:O71)-$H$5*SUM($P$14:P71))</f>
        <v>-35590.730199999991</v>
      </c>
      <c r="R71" s="77">
        <f t="shared" ca="1" si="33"/>
        <v>-21367.976860759081</v>
      </c>
      <c r="S71" s="128"/>
      <c r="T71" s="70">
        <v>45868.625</v>
      </c>
      <c r="U71" s="53">
        <v>94.48</v>
      </c>
      <c r="V71" s="70">
        <v>45866.625</v>
      </c>
      <c r="W71" s="53">
        <v>101.17</v>
      </c>
      <c r="X71" s="118">
        <v>45873.625</v>
      </c>
      <c r="Y71" s="53">
        <v>120.41</v>
      </c>
      <c r="Z71" s="70">
        <v>45940.625</v>
      </c>
      <c r="AA71" s="53">
        <v>99.754000000000005</v>
      </c>
      <c r="AB71" s="163">
        <f t="shared" si="80"/>
        <v>45868.625</v>
      </c>
      <c r="AC71" s="163">
        <f t="shared" si="81"/>
        <v>45868.625</v>
      </c>
      <c r="AD71" s="163">
        <v>45950.625</v>
      </c>
      <c r="AH71" s="164">
        <f t="shared" ca="1" si="34"/>
        <v>45946.625</v>
      </c>
      <c r="AI71" s="44">
        <f ca="1">IF(COUNTIF($BU$2:BU1056,AH71)=1,VLOOKUP(AH71,BG:BH,2), IF(COUNTIF($BU$2:BU1056,AH71)=0,$AI$10,""))</f>
        <v>80.510000000000005</v>
      </c>
      <c r="AJ71" s="45">
        <f t="shared" ca="1" si="35"/>
        <v>18645.121193289204</v>
      </c>
      <c r="AK71" s="45">
        <f t="shared" ca="1" si="36"/>
        <v>-234999.99999999997</v>
      </c>
      <c r="AL71" s="44">
        <f ca="1">IF(COUNTIF($BU$2:BU1056,AH71)=1,VLOOKUP(AH71,BI:BJ,2), IF(COUNTIF($BU$2:BU1056,AH71)=0,$AJ$10,""))</f>
        <v>101.46875</v>
      </c>
      <c r="AM71" s="45">
        <f t="shared" ca="1" si="37"/>
        <v>264425.22321428574</v>
      </c>
      <c r="AN71" s="46">
        <f t="shared" ca="1" si="38"/>
        <v>-10425.511532738092</v>
      </c>
      <c r="AO71" s="44">
        <f ca="1">IF(COUNTIF($BU$2:BU1056,AH71)=1,VLOOKUP(AH71,BK:BL,2), IF(COUNTIF($BU$2:BU1056,AH71)=0,$AK$10,""))</f>
        <v>112.42</v>
      </c>
      <c r="AP71" s="45">
        <f t="shared" ca="1" si="39"/>
        <v>862895.49376797862</v>
      </c>
      <c r="AQ71" s="46">
        <f t="shared" ca="1" si="40"/>
        <v>-241714.28571428571</v>
      </c>
      <c r="AR71" s="44">
        <f ca="1">IF(COUNTIF($BU$2:BU1056,AH71)=1,VLOOKUP(AH71,BM:BN,2), IF(COUNTIF($BU$2:BU1056,AH71)=0,$AL$10,""))</f>
        <v>101.46875</v>
      </c>
      <c r="AS71" s="45">
        <f t="shared" ca="1" si="41"/>
        <v>230524.55357142861</v>
      </c>
      <c r="AT71" s="46">
        <f t="shared" ca="1" si="42"/>
        <v>-9088.9074900793639</v>
      </c>
      <c r="AU71" s="44">
        <f ca="1">IF(COUNTIF($BU$2:BU1056,AH71)=1,VLOOKUP(AH71,BO:BP,2), IF(COUNTIF($BU$2:BU1056,AH71)=0,$AM$10,""))</f>
        <v>105.328125</v>
      </c>
      <c r="AV71" s="45">
        <f t="shared" ca="1" si="43"/>
        <v>190011.16071428571</v>
      </c>
      <c r="AW71" s="46">
        <f t="shared" ca="1" si="44"/>
        <v>3805.394345238099</v>
      </c>
      <c r="AX71" s="44">
        <f ca="1">IF(COUNTIF($BU$2:BU1056,AH71)=1,VLOOKUP(AH71,BQ:BR,2), IF(COUNTIF($BU$2:BU1056,AH71)=0,$AN$10,""))</f>
        <v>100.59375</v>
      </c>
      <c r="AY71" s="45">
        <f t="shared" ca="1" si="45"/>
        <v>435937.5</v>
      </c>
      <c r="AZ71" s="46">
        <f t="shared" ca="1" si="46"/>
        <v>10262.552083333343</v>
      </c>
      <c r="BA71" s="77">
        <f t="shared" ca="1" si="47"/>
        <v>-230083.54531774487</v>
      </c>
      <c r="BB71" s="176"/>
      <c r="BC71" s="176"/>
      <c r="BD71" s="77">
        <f ca="1">IF(ISERROR(AI71-2),"",$AQ$4*SUM($BB$14:BB71)-$AR$4*SUM($BC$14:BC71))</f>
        <v>71425.005826778885</v>
      </c>
      <c r="BE71" s="77">
        <f t="shared" ca="1" si="48"/>
        <v>-301508.55114452378</v>
      </c>
      <c r="BG71" s="70">
        <v>45867.625</v>
      </c>
      <c r="BH71" s="53">
        <v>80.5</v>
      </c>
      <c r="BI71" s="70">
        <v>45960.625</v>
      </c>
      <c r="BJ71" s="53">
        <v>100.71875</v>
      </c>
      <c r="BK71" s="70">
        <v>45867.625</v>
      </c>
      <c r="BL71" s="53">
        <v>109.49</v>
      </c>
      <c r="BM71" s="70">
        <v>45960.625</v>
      </c>
      <c r="BN71" s="53">
        <v>100.71875</v>
      </c>
      <c r="BO71" s="70">
        <v>45867.625</v>
      </c>
      <c r="BP71" s="53">
        <v>102.484375</v>
      </c>
      <c r="BQ71" s="70">
        <v>45867.625</v>
      </c>
      <c r="BR71" s="53">
        <v>96.3125</v>
      </c>
      <c r="BS71" s="163">
        <f t="shared" si="82"/>
        <v>45867.625</v>
      </c>
      <c r="BT71" s="163">
        <f t="shared" si="83"/>
        <v>45867.625</v>
      </c>
      <c r="BU71" s="163">
        <v>45961.625</v>
      </c>
      <c r="BY71" s="164">
        <f t="shared" ca="1" si="49"/>
        <v>45947.625</v>
      </c>
      <c r="BZ71" s="44">
        <f ca="1">IF(COUNTIF($CN$2:CN1056,BY71)=1,VLOOKUP(BY71,CH:CI,2), IF(COUNTIF($CN$2:CN1056,BY71)=0,$BZ$10,""))</f>
        <v>107.2891</v>
      </c>
      <c r="CA71" s="45">
        <f t="shared" ca="1" si="50"/>
        <v>-72250.000000000378</v>
      </c>
      <c r="CB71" s="45">
        <f t="shared" ca="1" si="51"/>
        <v>281250</v>
      </c>
      <c r="CC71" s="44">
        <f ca="1">IF(COUNTIF($CN$2:CN1056,BY71)=1,VLOOKUP(BY71,CJ:CK,2), IF(COUNTIF($CN$2:CN1056,BY71)=0,$CA$10,""))</f>
        <v>49.551000000000002</v>
      </c>
      <c r="CD71" s="45">
        <f t="shared" ca="1" si="52"/>
        <v>37293.749999999818</v>
      </c>
      <c r="CE71" s="46">
        <f t="shared" ca="1" si="53"/>
        <v>281250</v>
      </c>
      <c r="CF71" s="44">
        <f t="shared" ca="1" si="54"/>
        <v>-109543.7500000002</v>
      </c>
      <c r="CH71" s="122">
        <v>45870.625</v>
      </c>
      <c r="CI71" s="53">
        <v>106.53149999999999</v>
      </c>
      <c r="CJ71" s="122">
        <v>45870.625</v>
      </c>
      <c r="CK71" s="53">
        <v>54.185000000000002</v>
      </c>
      <c r="CL71" s="163">
        <f t="shared" si="76"/>
        <v>45870.625</v>
      </c>
      <c r="CM71" s="163">
        <f t="shared" si="77"/>
        <v>45870.625</v>
      </c>
      <c r="CR71" s="164">
        <f t="shared" ca="1" si="55"/>
        <v>45946.625</v>
      </c>
      <c r="CS71" s="44">
        <f ca="1">IF(COUNTIF($DG$2:DG1056,CR71)=1,VLOOKUP(CR71,DA:DB,2), IF(COUNTIF($DG$2:DG1056,CR71)=0,$CS$10,""))</f>
        <v>250.49600000000001</v>
      </c>
      <c r="CT71" s="45">
        <f t="shared" ca="1" si="56"/>
        <v>154113.96000000005</v>
      </c>
      <c r="CU71" s="45">
        <f t="shared" ca="1" si="57"/>
        <v>233333.33333333331</v>
      </c>
      <c r="CV71" s="44">
        <f ca="1">IF(COUNTIF($DG$2:DG1056,CR71)=1,VLOOKUP(CR71,DC:DD,2), IF(COUNTIF($DG$2:DG1056,CR71)=0,$CT$10,""))</f>
        <v>50.529000000000003</v>
      </c>
      <c r="CW71" s="45">
        <f t="shared" ca="1" si="58"/>
        <v>98198.72999999969</v>
      </c>
      <c r="CX71" s="46">
        <f t="shared" ca="1" si="59"/>
        <v>210000</v>
      </c>
      <c r="CY71" s="44">
        <f t="shared" ca="1" si="60"/>
        <v>79248.563333333645</v>
      </c>
      <c r="DA71" s="122">
        <v>45868.625</v>
      </c>
      <c r="DB71" s="53">
        <v>265.81200000000001</v>
      </c>
      <c r="DC71" s="122">
        <v>45868.625</v>
      </c>
      <c r="DD71" s="53">
        <v>52.783999999999999</v>
      </c>
      <c r="DE71" s="163">
        <f t="shared" si="78"/>
        <v>45868.625</v>
      </c>
      <c r="DF71" s="163">
        <f t="shared" si="79"/>
        <v>45868.625</v>
      </c>
      <c r="DG71" s="163">
        <v>45961.625</v>
      </c>
      <c r="DR71" s="124">
        <v>45946.625</v>
      </c>
      <c r="DS71" s="55">
        <f ca="1">VLOOKUP(DR71,A72:R144,18)</f>
        <v>-111260.21478370373</v>
      </c>
      <c r="DT71" s="55" t="e">
        <f t="shared" ca="1" si="65"/>
        <v>#N/A</v>
      </c>
      <c r="DU71" s="55" t="e">
        <f t="shared" ca="1" si="66"/>
        <v>#N/A</v>
      </c>
      <c r="DV71" s="55" t="e">
        <f t="shared" ca="1" si="67"/>
        <v>#N/A</v>
      </c>
      <c r="DW71" s="55">
        <f t="shared" ca="1" si="68"/>
        <v>-38674.180800942966</v>
      </c>
      <c r="DX71" s="55" t="e">
        <f t="shared" ca="1" si="69"/>
        <v>#N/A</v>
      </c>
      <c r="DY71" s="55" t="e">
        <f t="shared" ca="1" si="70"/>
        <v>#N/A</v>
      </c>
      <c r="DZ71" s="55" t="e">
        <f t="shared" ca="1" si="71"/>
        <v>#N/A</v>
      </c>
      <c r="EA71" s="55">
        <f t="shared" ca="1" si="72"/>
        <v>-38674.180800942966</v>
      </c>
      <c r="EB71" s="55" t="e">
        <f t="shared" ca="1" si="73"/>
        <v>#N/A</v>
      </c>
      <c r="EC71" s="55" t="e">
        <f t="shared" ca="1" si="74"/>
        <v>#N/A</v>
      </c>
      <c r="ED71" s="55" t="e">
        <f t="shared" ca="1" si="75"/>
        <v>#N/A</v>
      </c>
      <c r="EE71" s="55">
        <f ca="1">SUM(EA$15:EA71)</f>
        <v>-119654.5427042401</v>
      </c>
      <c r="EF71" s="55" t="e">
        <f ca="1">SUM(EB$15:EB71)</f>
        <v>#N/A</v>
      </c>
      <c r="EG71" s="55" t="e">
        <f ca="1">SUM(EC$15:EC71)</f>
        <v>#N/A</v>
      </c>
      <c r="EH71" s="55" t="e">
        <f ca="1">SUM(ED$15:ED71)</f>
        <v>#N/A</v>
      </c>
      <c r="EL71" s="124">
        <v>45946.625</v>
      </c>
      <c r="EM71" s="137">
        <f t="shared" ca="1" si="61"/>
        <v>-119654.5427042401</v>
      </c>
      <c r="EN71" s="137" t="e">
        <f t="shared" ca="1" si="62"/>
        <v>#N/A</v>
      </c>
      <c r="EO71" s="137" t="e">
        <f t="shared" ca="1" si="63"/>
        <v>#N/A</v>
      </c>
      <c r="EP71" s="137" t="e">
        <f t="shared" ca="1" si="64"/>
        <v>#N/A</v>
      </c>
    </row>
    <row r="72" spans="1:146">
      <c r="A72" s="164">
        <f ca="1">IF(AND(ISBLANK(AD61), A71 = $AD$1),NOW(),IF(ISBLANK(AD61),"",AD61))</f>
        <v>45936.625</v>
      </c>
      <c r="B72" s="71">
        <f ca="1">IF(COUNTIF($AD$2:AD1057,A72)=1,VLOOKUP(A72,T:U,2), IF(COUNTIF($AD$2:AD1057,A72)=0,$B$10,""))</f>
        <v>92.49</v>
      </c>
      <c r="C72" s="31">
        <f t="shared" ca="1" si="24"/>
        <v>-315335.46325878747</v>
      </c>
      <c r="D72" s="32">
        <f t="shared" ca="1" si="25"/>
        <v>-222075</v>
      </c>
      <c r="E72" s="71">
        <f ca="1">IF(COUNTIF($AD$2:AD1057,A72)=1,VLOOKUP(A72,V:W,2), IF(COUNTIF($AD$2:AD1057,A72)=0,$C$10,""))</f>
        <v>100.928</v>
      </c>
      <c r="F72" s="31">
        <f t="shared" ca="1" si="26"/>
        <v>-52584.0000000004</v>
      </c>
      <c r="G72" s="32">
        <f t="shared" ca="1" si="27"/>
        <v>-79064.76059999998</v>
      </c>
      <c r="H72" s="71">
        <f ca="1">IF(COUNTIF($AD$2:AD1057,A72)=1,VLOOKUP(A72,X:Y,2), IF(COUNTIF($AD$2:AD1057,A72)=0,$D$10,""))</f>
        <v>120.96</v>
      </c>
      <c r="I72" s="31">
        <f t="shared" ca="1" si="28"/>
        <v>-278529.9425758844</v>
      </c>
      <c r="J72" s="32">
        <f t="shared" ca="1" si="29"/>
        <v>-381969</v>
      </c>
      <c r="K72" s="71">
        <f ca="1">IF(COUNTIF($AD$2:AD1057,A72)=1,VLOOKUP(A72,Z:AA,2), IF(COUNTIF($AD$2:AD1057,A72)=0,$E$10,""))</f>
        <v>99.536000000000001</v>
      </c>
      <c r="L72" s="31">
        <f t="shared" ca="1" si="30"/>
        <v>-77145.600000001286</v>
      </c>
      <c r="M72" s="32">
        <f t="shared" ca="1" si="31"/>
        <v>-173908.91279999999</v>
      </c>
      <c r="N72" s="77">
        <f t="shared" ca="1" si="32"/>
        <v>3682.7271170959866</v>
      </c>
      <c r="O72" s="77"/>
      <c r="P72" s="77"/>
      <c r="Q72" s="77">
        <f ca="1">IF(ISERROR(B72-2),"",$G$5*SUM($O$14:O72)-$H$5*SUM($P$14:P72))</f>
        <v>-35590.730199999991</v>
      </c>
      <c r="R72" s="77">
        <f t="shared" ca="1" si="33"/>
        <v>-31908.003082904004</v>
      </c>
      <c r="S72" s="128"/>
      <c r="T72" s="70">
        <v>45869.625</v>
      </c>
      <c r="U72" s="53">
        <v>94.45</v>
      </c>
      <c r="V72" s="70">
        <v>45867.625</v>
      </c>
      <c r="W72" s="53">
        <v>101.105</v>
      </c>
      <c r="X72" s="118">
        <v>45874.625</v>
      </c>
      <c r="Y72" s="53">
        <v>120.52</v>
      </c>
      <c r="Z72" s="70">
        <v>45943.625</v>
      </c>
      <c r="AA72" s="53">
        <v>99.923000000000002</v>
      </c>
      <c r="AB72" s="163">
        <f t="shared" si="80"/>
        <v>45869.625</v>
      </c>
      <c r="AC72" s="163">
        <f t="shared" si="81"/>
        <v>45869.625</v>
      </c>
      <c r="AD72" s="163">
        <v>45952.625</v>
      </c>
      <c r="AH72" s="164">
        <f t="shared" ca="1" si="34"/>
        <v>45947.625</v>
      </c>
      <c r="AI72" s="44">
        <f ca="1">IF(COUNTIF($BU$2:BU1057,AH72)=1,VLOOKUP(AH72,BG:BH,2), IF(COUNTIF($BU$2:BU1057,AH72)=0,$AI$10,""))</f>
        <v>80.72</v>
      </c>
      <c r="AJ72" s="45">
        <f t="shared" ca="1" si="35"/>
        <v>83903.045369793093</v>
      </c>
      <c r="AK72" s="45">
        <f t="shared" ca="1" si="36"/>
        <v>-237937.49999999997</v>
      </c>
      <c r="AL72" s="44">
        <f ca="1">IF(COUNTIF($BU$2:BU1057,AH72)=1,VLOOKUP(AH72,BI:BJ,2), IF(COUNTIF($BU$2:BU1057,AH72)=0,$AJ$10,""))</f>
        <v>101.296875</v>
      </c>
      <c r="AM72" s="45">
        <f t="shared" ca="1" si="37"/>
        <v>240485.49107142858</v>
      </c>
      <c r="AN72" s="46">
        <f t="shared" ca="1" si="38"/>
        <v>-10555.83042689733</v>
      </c>
      <c r="AO72" s="44">
        <f ca="1">IF(COUNTIF($BU$2:BU1057,AH72)=1,VLOOKUP(AH72,BK:BL,2), IF(COUNTIF($BU$2:BU1057,AH72)=0,$AK$10,""))</f>
        <v>112.2</v>
      </c>
      <c r="AP72" s="45">
        <f t="shared" ca="1" si="39"/>
        <v>810885.35441758134</v>
      </c>
      <c r="AQ72" s="46">
        <f t="shared" ca="1" si="40"/>
        <v>-244735.71428571429</v>
      </c>
      <c r="AR72" s="44">
        <f ca="1">IF(COUNTIF($BU$2:BU1057,AH72)=1,VLOOKUP(AH72,BM:BN,2), IF(COUNTIF($BU$2:BU1057,AH72)=0,$AL$10,""))</f>
        <v>101.296875</v>
      </c>
      <c r="AS72" s="45">
        <f t="shared" ca="1" si="41"/>
        <v>209654.01785714287</v>
      </c>
      <c r="AT72" s="46">
        <f t="shared" ca="1" si="42"/>
        <v>-9202.5188337053405</v>
      </c>
      <c r="AU72" s="44">
        <f ca="1">IF(COUNTIF($BU$2:BU1057,AH72)=1,VLOOKUP(AH72,BO:BP,2), IF(COUNTIF($BU$2:BU1057,AH72)=0,$AM$10,""))</f>
        <v>105.109375</v>
      </c>
      <c r="AV72" s="45">
        <f t="shared" ca="1" si="43"/>
        <v>178292.41071428571</v>
      </c>
      <c r="AW72" s="46">
        <f t="shared" ca="1" si="44"/>
        <v>3852.9617745535725</v>
      </c>
      <c r="AX72" s="44">
        <f ca="1">IF(COUNTIF($BU$2:BU1057,AH72)=1,VLOOKUP(AH72,BQ:BR,2), IF(COUNTIF($BU$2:BU1057,AH72)=0,$AN$10,""))</f>
        <v>100.40625</v>
      </c>
      <c r="AY72" s="45">
        <f t="shared" ca="1" si="45"/>
        <v>421875</v>
      </c>
      <c r="AZ72" s="46">
        <f t="shared" ca="1" si="46"/>
        <v>10390.833984375</v>
      </c>
      <c r="BA72" s="77">
        <f t="shared" ca="1" si="47"/>
        <v>-135251.04990995338</v>
      </c>
      <c r="BB72" s="176"/>
      <c r="BC72" s="176"/>
      <c r="BD72" s="77">
        <f ca="1">IF(ISERROR(AI72-2),"",$AQ$4*SUM($BB$14:BB72)-$AR$4*SUM($BC$14:BC72))</f>
        <v>71425.005826778885</v>
      </c>
      <c r="BE72" s="77">
        <f t="shared" ca="1" si="48"/>
        <v>-206676.05573673226</v>
      </c>
      <c r="BG72" s="70">
        <v>45868.625</v>
      </c>
      <c r="BH72" s="53">
        <v>80.33</v>
      </c>
      <c r="BI72" s="70">
        <v>45961.625</v>
      </c>
      <c r="BJ72" s="53">
        <v>100.7734375</v>
      </c>
      <c r="BK72" s="70">
        <v>45868.625</v>
      </c>
      <c r="BL72" s="53">
        <v>109.08</v>
      </c>
      <c r="BM72" s="70">
        <v>45961.625</v>
      </c>
      <c r="BN72" s="53">
        <v>100.7734375</v>
      </c>
      <c r="BO72" s="70">
        <v>45868.625</v>
      </c>
      <c r="BP72" s="53">
        <v>102.125</v>
      </c>
      <c r="BQ72" s="70">
        <v>45868.625</v>
      </c>
      <c r="BR72" s="53">
        <v>95.75</v>
      </c>
      <c r="BS72" s="163">
        <f t="shared" si="82"/>
        <v>45868.625</v>
      </c>
      <c r="BT72" s="163">
        <f t="shared" si="83"/>
        <v>45868.625</v>
      </c>
      <c r="BY72" s="164">
        <f t="shared" ca="1" si="49"/>
        <v>45950.625</v>
      </c>
      <c r="BZ72" s="44">
        <f ca="1">IF(COUNTIF($CN$2:CN1057,BY72)=1,VLOOKUP(BY72,CH:CI,2), IF(COUNTIF($CN$2:CN1057,BY72)=0,$BZ$10,""))</f>
        <v>107.59739999999999</v>
      </c>
      <c r="CA72" s="45">
        <f t="shared" ca="1" si="50"/>
        <v>4824.9999999967486</v>
      </c>
      <c r="CB72" s="45">
        <f t="shared" ca="1" si="51"/>
        <v>291666.66666666669</v>
      </c>
      <c r="CC72" s="44">
        <f ca="1">IF(COUNTIF($CN$2:CN1057,BY72)=1,VLOOKUP(BY72,CJ:CK,2), IF(COUNTIF($CN$2:CN1057,BY72)=0,$CA$10,""))</f>
        <v>47.921999999999997</v>
      </c>
      <c r="CD72" s="45">
        <f t="shared" ca="1" si="52"/>
        <v>128925.00000000012</v>
      </c>
      <c r="CE72" s="46">
        <f t="shared" ca="1" si="53"/>
        <v>291666.66666666669</v>
      </c>
      <c r="CF72" s="44">
        <f t="shared" ca="1" si="54"/>
        <v>-124100.00000000338</v>
      </c>
      <c r="CH72" s="122">
        <v>45873.625</v>
      </c>
      <c r="CI72" s="53">
        <v>107.0245</v>
      </c>
      <c r="CJ72" s="122">
        <v>45873.625</v>
      </c>
      <c r="CK72" s="53">
        <v>52.07</v>
      </c>
      <c r="CL72" s="163">
        <f t="shared" si="76"/>
        <v>45873.625</v>
      </c>
      <c r="CM72" s="163">
        <f t="shared" si="77"/>
        <v>45873.625</v>
      </c>
      <c r="CR72" s="164">
        <f t="shared" ca="1" si="55"/>
        <v>45947.625</v>
      </c>
      <c r="CS72" s="44">
        <f ca="1">IF(COUNTIF($DG$2:DG1057,CR72)=1,VLOOKUP(CR72,DA:DB,2), IF(COUNTIF($DG$2:DG1057,CR72)=0,$CS$10,""))</f>
        <v>255.01499999999999</v>
      </c>
      <c r="CT72" s="45">
        <f t="shared" ca="1" si="56"/>
        <v>112358.40000000024</v>
      </c>
      <c r="CU72" s="45">
        <f t="shared" ca="1" si="57"/>
        <v>236250</v>
      </c>
      <c r="CV72" s="44">
        <f ca="1">IF(COUNTIF($DG$2:DG1057,CR72)=1,VLOOKUP(CR72,DC:DD,2), IF(COUNTIF($DG$2:DG1057,CR72)=0,$CT$10,""))</f>
        <v>51.85</v>
      </c>
      <c r="CW72" s="45">
        <f t="shared" ca="1" si="58"/>
        <v>40774.859999999797</v>
      </c>
      <c r="CX72" s="46">
        <f t="shared" ca="1" si="59"/>
        <v>212625</v>
      </c>
      <c r="CY72" s="44">
        <f t="shared" ca="1" si="60"/>
        <v>95208.540000000445</v>
      </c>
      <c r="DA72" s="122">
        <v>45869.625</v>
      </c>
      <c r="DB72" s="53">
        <v>268.60899999999998</v>
      </c>
      <c r="DC72" s="122">
        <v>45869.625</v>
      </c>
      <c r="DD72" s="53">
        <v>53.713999999999999</v>
      </c>
      <c r="DE72" s="163">
        <f t="shared" si="78"/>
        <v>45869.625</v>
      </c>
      <c r="DF72" s="163">
        <f t="shared" si="79"/>
        <v>45869.625</v>
      </c>
      <c r="DG72" s="163">
        <v>45964.625</v>
      </c>
      <c r="DR72" s="127">
        <v>45947.625</v>
      </c>
      <c r="DS72" s="55">
        <f ca="1">VLOOKUP(DR72,A73:R145,18)</f>
        <v>-118663.56066576528</v>
      </c>
      <c r="DT72" s="55" t="e">
        <f t="shared" ref="DT72:DT75" ca="1" si="84">VLOOKUP(DR72,AH73:BE109,24)</f>
        <v>#N/A</v>
      </c>
      <c r="DU72" s="55" t="e">
        <f t="shared" ref="DU72:DU75" ca="1" si="85">VLOOKUP(DR72,BY73:CF109,8)</f>
        <v>#N/A</v>
      </c>
      <c r="DV72" s="55" t="e">
        <f t="shared" ref="DV72:DV75" ca="1" si="86">VLOOKUP(DR72,CR73:CY109,8)</f>
        <v>#N/A</v>
      </c>
      <c r="DW72" s="55">
        <f t="shared" ref="DW72:DW75" ca="1" si="87">DS72-DS71</f>
        <v>-7403.3458820615488</v>
      </c>
      <c r="DX72" s="55" t="e">
        <f t="shared" ref="DX72:DX75" ca="1" si="88">DT72-DT71</f>
        <v>#N/A</v>
      </c>
      <c r="DY72" s="55" t="e">
        <f t="shared" ref="DY72:DY75" ca="1" si="89">DU72-DU71</f>
        <v>#N/A</v>
      </c>
      <c r="DZ72" s="55" t="e">
        <f t="shared" ref="DZ72:DZ75" ca="1" si="90">DV72-DV71</f>
        <v>#N/A</v>
      </c>
      <c r="EA72" s="55">
        <f t="shared" ref="EA72:EA75" ca="1" si="91">DW$11*DW72</f>
        <v>-7403.3458820615488</v>
      </c>
      <c r="EB72" s="55" t="e">
        <f t="shared" ref="EB72:EB75" ca="1" si="92">DX$11*DX72</f>
        <v>#N/A</v>
      </c>
      <c r="EC72" s="55" t="e">
        <f t="shared" ref="EC72:EC75" ca="1" si="93">DY$11*DY72</f>
        <v>#N/A</v>
      </c>
      <c r="ED72" s="55" t="e">
        <f t="shared" ref="ED72:ED75" ca="1" si="94">DZ$11*DZ72</f>
        <v>#N/A</v>
      </c>
      <c r="EE72" s="55">
        <f ca="1">SUM(EA$15:EA72)</f>
        <v>-127057.88858630165</v>
      </c>
      <c r="EF72" s="55" t="e">
        <f ca="1">SUM(EB$15:EB72)</f>
        <v>#N/A</v>
      </c>
      <c r="EG72" s="55" t="e">
        <f ca="1">SUM(EC$15:EC72)</f>
        <v>#N/A</v>
      </c>
      <c r="EH72" s="55" t="e">
        <f ca="1">SUM(ED$15:ED72)</f>
        <v>#N/A</v>
      </c>
      <c r="EL72" s="127">
        <v>45947.625</v>
      </c>
      <c r="EM72" s="137">
        <f t="shared" ca="1" si="61"/>
        <v>-127057.88858630165</v>
      </c>
      <c r="EN72" s="137" t="e">
        <f t="shared" ca="1" si="62"/>
        <v>#N/A</v>
      </c>
      <c r="EO72" s="137" t="e">
        <f t="shared" ca="1" si="63"/>
        <v>#N/A</v>
      </c>
      <c r="EP72" s="137" t="e">
        <f t="shared" ca="1" si="64"/>
        <v>#N/A</v>
      </c>
    </row>
    <row r="73" spans="1:146">
      <c r="A73" s="164">
        <f ca="1">IF(AND(ISBLANK(AD62), A72 = $AD$1),NOW(),IF(ISBLANK(AD62),"",AD62))</f>
        <v>45937.625</v>
      </c>
      <c r="B73" s="71">
        <f ca="1">IF(COUNTIF($AD$2:AD1058,A73)=1,VLOOKUP(A73,T:U,2), IF(COUNTIF($AD$2:AD1058,A73)=0,$B$10,""))</f>
        <v>92.19</v>
      </c>
      <c r="C73" s="31">
        <f t="shared" ca="1" si="24"/>
        <v>-382428.11501597683</v>
      </c>
      <c r="D73" s="32">
        <f t="shared" ca="1" si="25"/>
        <v>-224542.49999999997</v>
      </c>
      <c r="E73" s="71">
        <f ca="1">IF(COUNTIF($AD$2:AD1058,A73)=1,VLOOKUP(A73,V:W,2), IF(COUNTIF($AD$2:AD1058,A73)=0,$C$10,""))</f>
        <v>100.908</v>
      </c>
      <c r="F73" s="31">
        <f t="shared" ca="1" si="26"/>
        <v>-55943.999999999731</v>
      </c>
      <c r="G73" s="32">
        <f t="shared" ca="1" si="27"/>
        <v>-79943.257939999952</v>
      </c>
      <c r="H73" s="71">
        <f ca="1">IF(COUNTIF($AD$2:AD1058,A73)=1,VLOOKUP(A73,X:Y,2), IF(COUNTIF($AD$2:AD1058,A73)=0,$D$10,""))</f>
        <v>120.93</v>
      </c>
      <c r="I73" s="31">
        <f t="shared" ca="1" si="28"/>
        <v>-287419.19606234663</v>
      </c>
      <c r="J73" s="32">
        <f t="shared" ca="1" si="29"/>
        <v>-386213.1</v>
      </c>
      <c r="K73" s="71">
        <f ca="1">IF(COUNTIF($AD$2:AD1058,A73)=1,VLOOKUP(A73,Z:AA,2), IF(COUNTIF($AD$2:AD1058,A73)=0,$E$10,""))</f>
        <v>99.483000000000004</v>
      </c>
      <c r="L73" s="31">
        <f t="shared" ca="1" si="30"/>
        <v>-95398.800000000352</v>
      </c>
      <c r="M73" s="32">
        <f t="shared" ca="1" si="31"/>
        <v>-175841.23405333332</v>
      </c>
      <c r="N73" s="77">
        <f t="shared" ca="1" si="32"/>
        <v>-68691.095066964204</v>
      </c>
      <c r="O73" s="77"/>
      <c r="P73" s="77"/>
      <c r="Q73" s="77">
        <f ca="1">IF(ISERROR(B73-2),"",$G$5*SUM($O$14:O73)-$H$5*SUM($P$14:P73))</f>
        <v>-35590.730199999991</v>
      </c>
      <c r="R73" s="77">
        <f t="shared" ca="1" si="33"/>
        <v>-104281.8252669642</v>
      </c>
      <c r="S73" s="128"/>
      <c r="T73" s="70">
        <v>45870.625</v>
      </c>
      <c r="U73" s="53">
        <v>94.32</v>
      </c>
      <c r="V73" s="70">
        <v>45868.625</v>
      </c>
      <c r="W73" s="53">
        <v>101.048</v>
      </c>
      <c r="X73" s="118">
        <v>45875.625</v>
      </c>
      <c r="Y73" s="53">
        <v>120.41</v>
      </c>
      <c r="Z73" s="70">
        <v>45944.625</v>
      </c>
      <c r="AA73" s="53">
        <v>99.977999999999994</v>
      </c>
      <c r="AB73" s="163">
        <f t="shared" si="80"/>
        <v>45870.625</v>
      </c>
      <c r="AC73" s="163">
        <f t="shared" si="81"/>
        <v>45870.625</v>
      </c>
      <c r="AD73" s="163">
        <v>45953.625</v>
      </c>
      <c r="AH73" s="164">
        <f t="shared" ca="1" si="34"/>
        <v>45950.625</v>
      </c>
      <c r="AI73" s="44">
        <f ca="1">IF(COUNTIF($BU$2:BU1058,AH73)=1,VLOOKUP(AH73,BG:BH,2), IF(COUNTIF($BU$2:BU1058,AH73)=0,$AI$10,""))</f>
        <v>80.88</v>
      </c>
      <c r="AJ73" s="45">
        <f t="shared" ca="1" si="35"/>
        <v>133623.36855189395</v>
      </c>
      <c r="AK73" s="45">
        <f t="shared" ca="1" si="36"/>
        <v>-246749.99999999997</v>
      </c>
      <c r="AL73" s="44">
        <f ca="1">IF(COUNTIF($BU$2:BU1058,AH73)=1,VLOOKUP(AH73,BI:BJ,2), IF(COUNTIF($BU$2:BU1058,AH73)=0,$AJ$10,""))</f>
        <v>101.3515625</v>
      </c>
      <c r="AM73" s="45">
        <f t="shared" ca="1" si="37"/>
        <v>248102.67857142855</v>
      </c>
      <c r="AN73" s="46">
        <f t="shared" ca="1" si="38"/>
        <v>-10946.787109375</v>
      </c>
      <c r="AO73" s="44">
        <f ca="1">IF(COUNTIF($BU$2:BU1058,AH73)=1,VLOOKUP(AH73,BK:BL,2), IF(COUNTIF($BU$2:BU1058,AH73)=0,$AK$10,""))</f>
        <v>112.54</v>
      </c>
      <c r="AP73" s="45">
        <f t="shared" ca="1" si="39"/>
        <v>891264.66068637988</v>
      </c>
      <c r="AQ73" s="46">
        <f t="shared" ca="1" si="40"/>
        <v>-253800.00000000003</v>
      </c>
      <c r="AR73" s="44">
        <f ca="1">IF(COUNTIF($BU$2:BU1058,AH73)=1,VLOOKUP(AH73,BM:BN,2), IF(COUNTIF($BU$2:BU1058,AH73)=0,$AL$10,""))</f>
        <v>101.3515625</v>
      </c>
      <c r="AS73" s="45">
        <f t="shared" ca="1" si="41"/>
        <v>216294.64285714284</v>
      </c>
      <c r="AT73" s="46">
        <f t="shared" ca="1" si="42"/>
        <v>-9543.3528645833285</v>
      </c>
      <c r="AU73" s="44">
        <f ca="1">IF(COUNTIF($BU$2:BU1058,AH73)=1,VLOOKUP(AH73,BO:BP,2), IF(COUNTIF($BU$2:BU1058,AH73)=0,$AM$10,""))</f>
        <v>105.25</v>
      </c>
      <c r="AV73" s="45">
        <f t="shared" ca="1" si="43"/>
        <v>185825.89285714287</v>
      </c>
      <c r="AW73" s="46">
        <f t="shared" ca="1" si="44"/>
        <v>3995.6640625</v>
      </c>
      <c r="AX73" s="44">
        <f ca="1">IF(COUNTIF($BU$2:BU1058,AH73)=1,VLOOKUP(AH73,BQ:BR,2), IF(COUNTIF($BU$2:BU1058,AH73)=0,$AN$10,""))</f>
        <v>100.765625</v>
      </c>
      <c r="AY73" s="45">
        <f t="shared" ca="1" si="45"/>
        <v>448828.125</v>
      </c>
      <c r="AZ73" s="46">
        <f t="shared" ca="1" si="46"/>
        <v>10775.6796875</v>
      </c>
      <c r="BA73" s="77">
        <f t="shared" ca="1" si="47"/>
        <v>-131570.531996837</v>
      </c>
      <c r="BB73" s="176"/>
      <c r="BC73" s="176"/>
      <c r="BD73" s="77">
        <f ca="1">IF(ISERROR(AI73-2),"",$AQ$4*SUM($BB$14:BB73)-$AR$4*SUM($BC$14:BC73))</f>
        <v>71425.005826778885</v>
      </c>
      <c r="BE73" s="77">
        <f t="shared" ca="1" si="48"/>
        <v>-202995.53782361589</v>
      </c>
      <c r="BG73" s="70">
        <v>45869.625</v>
      </c>
      <c r="BH73" s="53">
        <v>80.38</v>
      </c>
      <c r="BK73" s="70">
        <v>45869.625</v>
      </c>
      <c r="BL73" s="53">
        <v>109.11</v>
      </c>
      <c r="BO73" s="70">
        <v>45869.625</v>
      </c>
      <c r="BP73" s="53">
        <v>102.1875</v>
      </c>
      <c r="BQ73" s="70">
        <v>45869.625</v>
      </c>
      <c r="BR73" s="53">
        <v>95.828125</v>
      </c>
      <c r="BS73" s="163">
        <f t="shared" si="82"/>
        <v>45869.625</v>
      </c>
      <c r="BT73" s="163">
        <f t="shared" si="83"/>
        <v>45869.625</v>
      </c>
      <c r="BY73" s="164">
        <f t="shared" ca="1" si="49"/>
        <v>45951.625</v>
      </c>
      <c r="BZ73" s="44">
        <f ca="1">IF(COUNTIF($CN$2:CN1058,BY73)=1,VLOOKUP(BY73,CH:CI,2), IF(COUNTIF($CN$2:CN1058,BY73)=0,$BZ$10,""))</f>
        <v>107.5437</v>
      </c>
      <c r="CA73" s="45">
        <f t="shared" ca="1" si="50"/>
        <v>-8600.0000000012733</v>
      </c>
      <c r="CB73" s="45">
        <f t="shared" ca="1" si="51"/>
        <v>295138.88888888893</v>
      </c>
      <c r="CC73" s="44">
        <f ca="1">IF(COUNTIF($CN$2:CN1058,BY73)=1,VLOOKUP(BY73,CJ:CK,2), IF(COUNTIF($CN$2:CN1058,BY73)=0,$CA$10,""))</f>
        <v>48.29</v>
      </c>
      <c r="CD73" s="45">
        <f t="shared" ca="1" si="52"/>
        <v>108224.99999999997</v>
      </c>
      <c r="CE73" s="46">
        <f t="shared" ca="1" si="53"/>
        <v>295138.88888888888</v>
      </c>
      <c r="CF73" s="44">
        <f t="shared" ca="1" si="54"/>
        <v>-116825.00000000119</v>
      </c>
      <c r="CH73" s="122">
        <v>45874.625</v>
      </c>
      <c r="CI73" s="53">
        <v>106.9378</v>
      </c>
      <c r="CJ73" s="122">
        <v>45874.625</v>
      </c>
      <c r="CK73" s="53">
        <v>52.485999999999997</v>
      </c>
      <c r="CL73" s="163">
        <f t="shared" si="76"/>
        <v>45874.625</v>
      </c>
      <c r="CM73" s="163">
        <f t="shared" si="77"/>
        <v>45874.625</v>
      </c>
      <c r="CR73" s="164">
        <f t="shared" ca="1" si="55"/>
        <v>45950.625</v>
      </c>
      <c r="CS73" s="44">
        <f ca="1">IF(COUNTIF($DG$2:DG1058,CR73)=1,VLOOKUP(CR73,DA:DB,2), IF(COUNTIF($DG$2:DG1058,CR73)=0,$CS$10,""))</f>
        <v>246.98500000000001</v>
      </c>
      <c r="CT73" s="45">
        <f t="shared" ca="1" si="56"/>
        <v>186555.6</v>
      </c>
      <c r="CU73" s="45">
        <f t="shared" ca="1" si="57"/>
        <v>245000</v>
      </c>
      <c r="CV73" s="44">
        <f ca="1">IF(COUNTIF($DG$2:DG1058,CR73)=1,VLOOKUP(CR73,DC:DD,2), IF(COUNTIF($DG$2:DG1058,CR73)=0,$CT$10,""))</f>
        <v>49.999000000000002</v>
      </c>
      <c r="CW73" s="45">
        <f t="shared" ca="1" si="58"/>
        <v>121237.82999999975</v>
      </c>
      <c r="CX73" s="46">
        <f t="shared" ca="1" si="59"/>
        <v>220500</v>
      </c>
      <c r="CY73" s="44">
        <f t="shared" ca="1" si="60"/>
        <v>89817.770000000251</v>
      </c>
      <c r="DA73" s="122">
        <v>45870.625</v>
      </c>
      <c r="DB73" s="53">
        <v>281.363</v>
      </c>
      <c r="DC73" s="122">
        <v>45870.625</v>
      </c>
      <c r="DD73" s="53">
        <v>56.575000000000003</v>
      </c>
      <c r="DE73" s="163">
        <f t="shared" si="78"/>
        <v>45870.625</v>
      </c>
      <c r="DF73" s="163">
        <f t="shared" si="79"/>
        <v>45870.625</v>
      </c>
      <c r="DR73" s="127">
        <v>45948.625</v>
      </c>
      <c r="DS73" s="55">
        <f ca="1">VLOOKUP(DR73,A74:R145,18)</f>
        <v>-118663.56066576528</v>
      </c>
      <c r="DT73" s="55" t="e">
        <f t="shared" ca="1" si="84"/>
        <v>#N/A</v>
      </c>
      <c r="DU73" s="55" t="e">
        <f t="shared" ca="1" si="85"/>
        <v>#N/A</v>
      </c>
      <c r="DV73" s="55" t="e">
        <f t="shared" ca="1" si="86"/>
        <v>#N/A</v>
      </c>
      <c r="DW73" s="55">
        <f t="shared" ca="1" si="87"/>
        <v>0</v>
      </c>
      <c r="DX73" s="55" t="e">
        <f t="shared" ca="1" si="88"/>
        <v>#N/A</v>
      </c>
      <c r="DY73" s="55" t="e">
        <f t="shared" ca="1" si="89"/>
        <v>#N/A</v>
      </c>
      <c r="DZ73" s="55" t="e">
        <f t="shared" ca="1" si="90"/>
        <v>#N/A</v>
      </c>
      <c r="EA73" s="55">
        <f t="shared" ca="1" si="91"/>
        <v>0</v>
      </c>
      <c r="EB73" s="55" t="e">
        <f t="shared" ca="1" si="92"/>
        <v>#N/A</v>
      </c>
      <c r="EC73" s="55" t="e">
        <f t="shared" ca="1" si="93"/>
        <v>#N/A</v>
      </c>
      <c r="ED73" s="55" t="e">
        <f t="shared" ca="1" si="94"/>
        <v>#N/A</v>
      </c>
      <c r="EE73" s="55">
        <f ca="1">SUM(EA$15:EA73)</f>
        <v>-127057.88858630165</v>
      </c>
      <c r="EF73" s="55" t="e">
        <f ca="1">SUM(EB$15:EB73)</f>
        <v>#N/A</v>
      </c>
      <c r="EG73" s="55" t="e">
        <f ca="1">SUM(EC$15:EC73)</f>
        <v>#N/A</v>
      </c>
      <c r="EH73" s="55" t="e">
        <f ca="1">SUM(ED$15:ED73)</f>
        <v>#N/A</v>
      </c>
      <c r="EL73" s="127">
        <v>45948.625</v>
      </c>
      <c r="EM73" s="137">
        <f t="shared" ca="1" si="61"/>
        <v>-127057.88858630165</v>
      </c>
      <c r="EN73" s="137" t="e">
        <f t="shared" ca="1" si="62"/>
        <v>#N/A</v>
      </c>
      <c r="EO73" s="137" t="e">
        <f t="shared" ca="1" si="63"/>
        <v>#N/A</v>
      </c>
      <c r="EP73" s="137" t="e">
        <f t="shared" ca="1" si="64"/>
        <v>#N/A</v>
      </c>
    </row>
    <row r="74" spans="1:146">
      <c r="A74" s="164">
        <f ca="1">IF(AND(ISBLANK(AD63), A73 = $AD$1),NOW(),IF(ISBLANK(AD63),"",AD63))</f>
        <v>45938.625</v>
      </c>
      <c r="B74" s="71">
        <f ca="1">IF(COUNTIF($AD$2:AD1059,A74)=1,VLOOKUP(A74,T:U,2), IF(COUNTIF($AD$2:AD1059,A74)=0,$B$10,""))</f>
        <v>92.12</v>
      </c>
      <c r="C74" s="31">
        <f t="shared" ca="1" si="24"/>
        <v>-398083.06709265115</v>
      </c>
      <c r="D74" s="32">
        <f t="shared" ca="1" si="25"/>
        <v>-227009.99999999997</v>
      </c>
      <c r="E74" s="71">
        <f ca="1">IF(COUNTIF($AD$2:AD1059,A74)=1,VLOOKUP(A74,V:W,2), IF(COUNTIF($AD$2:AD1059,A74)=0,$C$10,""))</f>
        <v>100.99299999999999</v>
      </c>
      <c r="F74" s="31">
        <f t="shared" ca="1" si="26"/>
        <v>-41664.000000000779</v>
      </c>
      <c r="G74" s="32">
        <f t="shared" ca="1" si="27"/>
        <v>-80821.755279999998</v>
      </c>
      <c r="H74" s="71">
        <f ca="1">IF(COUNTIF($AD$2:AD1059,A74)=1,VLOOKUP(A74,X:Y,2), IF(COUNTIF($AD$2:AD1059,A74)=0,$D$10,""))</f>
        <v>121.12</v>
      </c>
      <c r="I74" s="31">
        <f t="shared" ca="1" si="28"/>
        <v>-231120.59064807388</v>
      </c>
      <c r="J74" s="32">
        <f t="shared" ca="1" si="29"/>
        <v>-390457.19999999995</v>
      </c>
      <c r="K74" s="71">
        <f ca="1">IF(COUNTIF($AD$2:AD1059,A74)=1,VLOOKUP(A74,Z:AA,2), IF(COUNTIF($AD$2:AD1059,A74)=0,$E$10,""))</f>
        <v>99.673000000000002</v>
      </c>
      <c r="L74" s="31">
        <f t="shared" ca="1" si="30"/>
        <v>-29962.800000001134</v>
      </c>
      <c r="M74" s="32">
        <f t="shared" ca="1" si="31"/>
        <v>-177773.55530666673</v>
      </c>
      <c r="N74" s="77">
        <f t="shared" ca="1" si="32"/>
        <v>-88765.876471244395</v>
      </c>
      <c r="O74" s="77"/>
      <c r="P74" s="77"/>
      <c r="Q74" s="77">
        <f ca="1">IF(ISERROR(B74-2),"",$G$5*SUM($O$14:O74)-$H$5*SUM($P$14:P74))</f>
        <v>-35590.730199999991</v>
      </c>
      <c r="R74" s="77">
        <f t="shared" ca="1" si="33"/>
        <v>-124356.60667124439</v>
      </c>
      <c r="S74" s="128"/>
      <c r="T74" s="70">
        <v>45873.625</v>
      </c>
      <c r="U74" s="53">
        <v>94.38</v>
      </c>
      <c r="V74" s="70">
        <v>45869.625</v>
      </c>
      <c r="W74" s="53">
        <v>101.02200000000001</v>
      </c>
      <c r="X74" s="118">
        <v>45876.625</v>
      </c>
      <c r="Y74" s="53">
        <v>120.52</v>
      </c>
      <c r="Z74" s="70">
        <v>45945.625</v>
      </c>
      <c r="AA74" s="53">
        <v>100.18899999999999</v>
      </c>
      <c r="AB74" s="163">
        <f t="shared" si="80"/>
        <v>45873.625</v>
      </c>
      <c r="AC74" s="163">
        <f t="shared" si="81"/>
        <v>45873.625</v>
      </c>
      <c r="AD74" s="163">
        <v>45954.625</v>
      </c>
      <c r="AH74" s="164">
        <f t="shared" ca="1" si="34"/>
        <v>45951.625</v>
      </c>
      <c r="AI74" s="44">
        <f ca="1">IF(COUNTIF($BU$2:BU1059,AH74)=1,VLOOKUP(AH74,BG:BH,2), IF(COUNTIF($BU$2:BU1059,AH74)=0,$AI$10,""))</f>
        <v>80.760000000000005</v>
      </c>
      <c r="AJ74" s="45">
        <f t="shared" ca="1" si="35"/>
        <v>96333.126165321082</v>
      </c>
      <c r="AK74" s="45">
        <f t="shared" ca="1" si="36"/>
        <v>-249687.5</v>
      </c>
      <c r="AL74" s="44">
        <f ca="1">IF(COUNTIF($BU$2:BU1059,AH74)=1,VLOOKUP(AH74,BI:BJ,2), IF(COUNTIF($BU$2:BU1059,AH74)=0,$AJ$10,""))</f>
        <v>101.421875</v>
      </c>
      <c r="AM74" s="45">
        <f t="shared" ca="1" si="37"/>
        <v>257896.20535714287</v>
      </c>
      <c r="AN74" s="46">
        <f t="shared" ca="1" si="38"/>
        <v>-11077.106003534223</v>
      </c>
      <c r="AO74" s="44">
        <f ca="1">IF(COUNTIF($BU$2:BU1059,AH74)=1,VLOOKUP(AH74,BK:BL,2), IF(COUNTIF($BU$2:BU1059,AH74)=0,$AK$10,""))</f>
        <v>112.56</v>
      </c>
      <c r="AP74" s="45">
        <f t="shared" ca="1" si="39"/>
        <v>895992.85517277906</v>
      </c>
      <c r="AQ74" s="46">
        <f t="shared" ca="1" si="40"/>
        <v>-256821.42857142858</v>
      </c>
      <c r="AR74" s="44">
        <f ca="1">IF(COUNTIF($BU$2:BU1059,AH74)=1,VLOOKUP(AH74,BM:BN,2), IF(COUNTIF($BU$2:BU1059,AH74)=0,$AL$10,""))</f>
        <v>101.421875</v>
      </c>
      <c r="AS74" s="45">
        <f t="shared" ca="1" si="41"/>
        <v>224832.58928571432</v>
      </c>
      <c r="AT74" s="46">
        <f t="shared" ca="1" si="42"/>
        <v>-9656.9642082093342</v>
      </c>
      <c r="AU74" s="44">
        <f ca="1">IF(COUNTIF($BU$2:BU1059,AH74)=1,VLOOKUP(AH74,BO:BP,2), IF(COUNTIF($BU$2:BU1059,AH74)=0,$AM$10,""))</f>
        <v>105.453125</v>
      </c>
      <c r="AV74" s="45">
        <f t="shared" ca="1" si="43"/>
        <v>196707.58928571429</v>
      </c>
      <c r="AW74" s="46">
        <f t="shared" ca="1" si="44"/>
        <v>4043.2314918154734</v>
      </c>
      <c r="AX74" s="44">
        <f ca="1">IF(COUNTIF($BU$2:BU1059,AH74)=1,VLOOKUP(AH74,BQ:BR,2), IF(COUNTIF($BU$2:BU1059,AH74)=0,$AN$10,""))</f>
        <v>101.265625</v>
      </c>
      <c r="AY74" s="45">
        <f t="shared" ca="1" si="45"/>
        <v>486328.12500000006</v>
      </c>
      <c r="AZ74" s="46">
        <f t="shared" ca="1" si="46"/>
        <v>10903.961588541672</v>
      </c>
      <c r="BA74" s="77">
        <f t="shared" ca="1" si="47"/>
        <v>-126186.36734606141</v>
      </c>
      <c r="BB74" s="176"/>
      <c r="BC74" s="176"/>
      <c r="BD74" s="77">
        <f ca="1">IF(ISERROR(AI74-2),"",$AQ$4*SUM($BB$14:BB74)-$AR$4*SUM($BC$14:BC74))</f>
        <v>71425.005826778885</v>
      </c>
      <c r="BE74" s="77">
        <f t="shared" ca="1" si="48"/>
        <v>-197611.37317284028</v>
      </c>
      <c r="BG74" s="70">
        <v>45870.625</v>
      </c>
      <c r="BH74" s="53">
        <v>79.98</v>
      </c>
      <c r="BK74" s="70">
        <v>45870.625</v>
      </c>
      <c r="BL74" s="53">
        <v>109.63</v>
      </c>
      <c r="BO74" s="70">
        <v>45870.625</v>
      </c>
      <c r="BP74" s="53">
        <v>103.359375</v>
      </c>
      <c r="BQ74" s="70">
        <v>45870.625</v>
      </c>
      <c r="BR74" s="53">
        <v>97.03125</v>
      </c>
      <c r="BS74" s="163">
        <f t="shared" si="82"/>
        <v>45870.625</v>
      </c>
      <c r="BT74" s="163">
        <f t="shared" si="83"/>
        <v>45870.625</v>
      </c>
      <c r="BY74" s="164">
        <f t="shared" ca="1" si="49"/>
        <v>45952.625</v>
      </c>
      <c r="BZ74" s="44">
        <f ca="1">IF(COUNTIF($CN$2:CN1059,BY74)=1,VLOOKUP(BY74,CH:CI,2), IF(COUNTIF($CN$2:CN1059,BY74)=0,$BZ$10,""))</f>
        <v>107.3845</v>
      </c>
      <c r="CA74" s="45">
        <f t="shared" ca="1" si="50"/>
        <v>-48400.000000000888</v>
      </c>
      <c r="CB74" s="45">
        <f t="shared" ca="1" si="51"/>
        <v>298611.11111111118</v>
      </c>
      <c r="CC74" s="44">
        <f ca="1">IF(COUNTIF($CN$2:CN1059,BY74)=1,VLOOKUP(BY74,CJ:CK,2), IF(COUNTIF($CN$2:CN1059,BY74)=0,$CA$10,""))</f>
        <v>48.784999999999997</v>
      </c>
      <c r="CD74" s="45">
        <f t="shared" ca="1" si="52"/>
        <v>80381.250000000131</v>
      </c>
      <c r="CE74" s="46">
        <f t="shared" ca="1" si="53"/>
        <v>298611.11111111112</v>
      </c>
      <c r="CF74" s="44">
        <f t="shared" ca="1" si="54"/>
        <v>-128781.25000000093</v>
      </c>
      <c r="CH74" s="122">
        <v>45875.625</v>
      </c>
      <c r="CI74" s="53">
        <v>107.005</v>
      </c>
      <c r="CJ74" s="122">
        <v>45875.625</v>
      </c>
      <c r="CK74" s="53">
        <v>52.058999999999997</v>
      </c>
      <c r="CL74" s="163">
        <f t="shared" si="76"/>
        <v>45875.625</v>
      </c>
      <c r="CM74" s="163">
        <f t="shared" si="77"/>
        <v>45875.625</v>
      </c>
      <c r="CR74" s="164">
        <f t="shared" ca="1" si="55"/>
        <v>45951.625</v>
      </c>
      <c r="CS74" s="44">
        <f ca="1">IF(COUNTIF($DG$2:DG1059,CR74)=1,VLOOKUP(CR74,DA:DB,2), IF(COUNTIF($DG$2:DG1059,CR74)=0,$CS$10,""))</f>
        <v>245.77500000000001</v>
      </c>
      <c r="CT74" s="45">
        <f t="shared" ca="1" si="56"/>
        <v>197736.00000000009</v>
      </c>
      <c r="CU74" s="45">
        <f t="shared" ca="1" si="57"/>
        <v>247916.66666666666</v>
      </c>
      <c r="CV74" s="44">
        <f ca="1">IF(COUNTIF($DG$2:DG1059,CR74)=1,VLOOKUP(CR74,DC:DD,2), IF(COUNTIF($DG$2:DG1059,CR74)=0,$CT$10,""))</f>
        <v>49.466000000000001</v>
      </c>
      <c r="CW74" s="45">
        <f t="shared" ca="1" si="58"/>
        <v>144407.33999999979</v>
      </c>
      <c r="CX74" s="46">
        <f t="shared" ca="1" si="59"/>
        <v>223125</v>
      </c>
      <c r="CY74" s="44">
        <f t="shared" ca="1" si="60"/>
        <v>78120.326666666951</v>
      </c>
      <c r="DA74" s="122">
        <v>45873.625</v>
      </c>
      <c r="DB74" s="53">
        <v>276.33199999999999</v>
      </c>
      <c r="DC74" s="122">
        <v>45873.625</v>
      </c>
      <c r="DD74" s="53">
        <v>55.798000000000002</v>
      </c>
      <c r="DE74" s="163">
        <f t="shared" si="78"/>
        <v>45873.625</v>
      </c>
      <c r="DF74" s="163">
        <f t="shared" si="79"/>
        <v>45873.625</v>
      </c>
      <c r="DR74" s="127">
        <v>45949.625</v>
      </c>
      <c r="DS74" s="55">
        <f ca="1">VLOOKUP(DR74,A75:R145,18)</f>
        <v>-118663.56066576528</v>
      </c>
      <c r="DT74" s="55" t="e">
        <f t="shared" ca="1" si="84"/>
        <v>#N/A</v>
      </c>
      <c r="DU74" s="55" t="e">
        <f t="shared" ca="1" si="85"/>
        <v>#N/A</v>
      </c>
      <c r="DV74" s="55" t="e">
        <f t="shared" ca="1" si="86"/>
        <v>#N/A</v>
      </c>
      <c r="DW74" s="55">
        <f t="shared" ca="1" si="87"/>
        <v>0</v>
      </c>
      <c r="DX74" s="55" t="e">
        <f t="shared" ca="1" si="88"/>
        <v>#N/A</v>
      </c>
      <c r="DY74" s="55" t="e">
        <f t="shared" ca="1" si="89"/>
        <v>#N/A</v>
      </c>
      <c r="DZ74" s="55" t="e">
        <f t="shared" ca="1" si="90"/>
        <v>#N/A</v>
      </c>
      <c r="EA74" s="55">
        <f t="shared" ca="1" si="91"/>
        <v>0</v>
      </c>
      <c r="EB74" s="55" t="e">
        <f t="shared" ca="1" si="92"/>
        <v>#N/A</v>
      </c>
      <c r="EC74" s="55" t="e">
        <f t="shared" ca="1" si="93"/>
        <v>#N/A</v>
      </c>
      <c r="ED74" s="55" t="e">
        <f t="shared" ca="1" si="94"/>
        <v>#N/A</v>
      </c>
      <c r="EE74" s="55">
        <f ca="1">SUM(EA$15:EA74)</f>
        <v>-127057.88858630165</v>
      </c>
      <c r="EF74" s="55" t="e">
        <f ca="1">SUM(EB$15:EB74)</f>
        <v>#N/A</v>
      </c>
      <c r="EG74" s="55" t="e">
        <f ca="1">SUM(EC$15:EC74)</f>
        <v>#N/A</v>
      </c>
      <c r="EH74" s="55" t="e">
        <f ca="1">SUM(ED$15:ED74)</f>
        <v>#N/A</v>
      </c>
      <c r="EL74" s="127">
        <v>45949.625</v>
      </c>
      <c r="EM74" s="137">
        <f t="shared" ca="1" si="61"/>
        <v>-127057.88858630165</v>
      </c>
      <c r="EN74" s="137" t="e">
        <f t="shared" ca="1" si="62"/>
        <v>#N/A</v>
      </c>
      <c r="EO74" s="137" t="e">
        <f t="shared" ca="1" si="63"/>
        <v>#N/A</v>
      </c>
      <c r="EP74" s="137" t="e">
        <f t="shared" ca="1" si="64"/>
        <v>#N/A</v>
      </c>
    </row>
    <row r="75" spans="1:146">
      <c r="A75" s="164">
        <f ca="1">IF(AND(ISBLANK(AD64), A74 = $AD$1),NOW(),IF(ISBLANK(AD64),"",AD64))</f>
        <v>45939.625</v>
      </c>
      <c r="B75" s="71">
        <f ca="1">IF(COUNTIF($AD$2:AD1060,A75)=1,VLOOKUP(A75,T:U,2), IF(COUNTIF($AD$2:AD1060,A75)=0,$B$10,""))</f>
        <v>92</v>
      </c>
      <c r="C75" s="31">
        <f t="shared" ca="1" si="24"/>
        <v>-424920.1277955288</v>
      </c>
      <c r="D75" s="32">
        <f t="shared" ca="1" si="25"/>
        <v>-229477.5</v>
      </c>
      <c r="E75" s="71">
        <f ca="1">IF(COUNTIF($AD$2:AD1060,A75)=1,VLOOKUP(A75,V:W,2), IF(COUNTIF($AD$2:AD1060,A75)=0,$C$10,""))</f>
        <v>100.934</v>
      </c>
      <c r="F75" s="31">
        <f t="shared" ca="1" si="26"/>
        <v>-51576.000000000364</v>
      </c>
      <c r="G75" s="32">
        <f t="shared" ca="1" si="27"/>
        <v>-81700.25261999997</v>
      </c>
      <c r="H75" s="71">
        <f ca="1">IF(COUNTIF($AD$2:AD1060,A75)=1,VLOOKUP(A75,X:Y,2), IF(COUNTIF($AD$2:AD1060,A75)=0,$D$10,""))</f>
        <v>120.99</v>
      </c>
      <c r="I75" s="31">
        <f t="shared" ca="1" si="28"/>
        <v>-269640.68908942223</v>
      </c>
      <c r="J75" s="32">
        <f t="shared" ca="1" si="29"/>
        <v>-394701.3</v>
      </c>
      <c r="K75" s="71">
        <f ca="1">IF(COUNTIF($AD$2:AD1060,A75)=1,VLOOKUP(A75,Z:AA,2), IF(COUNTIF($AD$2:AD1060,A75)=0,$E$10,""))</f>
        <v>99.552999999999997</v>
      </c>
      <c r="L75" s="31">
        <f t="shared" ca="1" si="30"/>
        <v>-71290.800000002695</v>
      </c>
      <c r="M75" s="32">
        <f t="shared" ca="1" si="31"/>
        <v>-179705.87656</v>
      </c>
      <c r="N75" s="77">
        <f t="shared" ca="1" si="32"/>
        <v>-107776.062646109</v>
      </c>
      <c r="O75" s="77"/>
      <c r="P75" s="77"/>
      <c r="Q75" s="77">
        <f ca="1">IF(ISERROR(B75-2),"",$G$5*SUM($O$14:O75)-$H$5*SUM($P$14:P75))</f>
        <v>-35590.730199999991</v>
      </c>
      <c r="R75" s="77">
        <f t="shared" ca="1" si="33"/>
        <v>-143366.79284610899</v>
      </c>
      <c r="S75" s="128"/>
      <c r="T75" s="70">
        <v>45874.625</v>
      </c>
      <c r="U75" s="53">
        <v>94.45</v>
      </c>
      <c r="V75" s="70">
        <v>45870.625</v>
      </c>
      <c r="W75" s="53">
        <v>101.155</v>
      </c>
      <c r="X75" s="118">
        <v>45877.625</v>
      </c>
      <c r="Y75" s="53">
        <v>120.29</v>
      </c>
      <c r="Z75" s="70">
        <v>45946.625</v>
      </c>
      <c r="AA75" s="53">
        <v>100.14700000000001</v>
      </c>
      <c r="AB75" s="163">
        <f t="shared" si="80"/>
        <v>45874.625</v>
      </c>
      <c r="AC75" s="163">
        <f t="shared" si="81"/>
        <v>45874.625</v>
      </c>
      <c r="AD75" s="163">
        <v>45957.625</v>
      </c>
      <c r="AH75" s="164">
        <f t="shared" ca="1" si="34"/>
        <v>45952.625</v>
      </c>
      <c r="AI75" s="44">
        <f ca="1">IF(COUNTIF($BU$2:BU1060,AH75)=1,VLOOKUP(AH75,BG:BH,2), IF(COUNTIF($BU$2:BU1060,AH75)=0,$AI$10,""))</f>
        <v>80.680000000000007</v>
      </c>
      <c r="AJ75" s="45">
        <f t="shared" ca="1" si="35"/>
        <v>71472.964574270663</v>
      </c>
      <c r="AK75" s="45">
        <f t="shared" ca="1" si="36"/>
        <v>-252625.00000000003</v>
      </c>
      <c r="AL75" s="44">
        <f ca="1">IF(COUNTIF($BU$2:BU1060,AH75)=1,VLOOKUP(AH75,BI:BJ,2), IF(COUNTIF($BU$2:BU1060,AH75)=0,$AJ$10,""))</f>
        <v>101.421875</v>
      </c>
      <c r="AM75" s="45">
        <f t="shared" ca="1" si="37"/>
        <v>257896.20535714287</v>
      </c>
      <c r="AN75" s="46">
        <f t="shared" ca="1" si="38"/>
        <v>-11207.424897693418</v>
      </c>
      <c r="AO75" s="44">
        <f ca="1">IF(COUNTIF($BU$2:BU1060,AH75)=1,VLOOKUP(AH75,BK:BL,2), IF(COUNTIF($BU$2:BU1060,AH75)=0,$AK$10,""))</f>
        <v>112.67</v>
      </c>
      <c r="AP75" s="45">
        <f t="shared" ca="1" si="39"/>
        <v>921997.9248479777</v>
      </c>
      <c r="AQ75" s="46">
        <f t="shared" ca="1" si="40"/>
        <v>-259842.85714285716</v>
      </c>
      <c r="AR75" s="44">
        <f ca="1">IF(COUNTIF($BU$2:BU1060,AH75)=1,VLOOKUP(AH75,BM:BN,2), IF(COUNTIF($BU$2:BU1060,AH75)=0,$AL$10,""))</f>
        <v>101.421875</v>
      </c>
      <c r="AS75" s="45">
        <f t="shared" ca="1" si="41"/>
        <v>224832.58928571432</v>
      </c>
      <c r="AT75" s="46">
        <f t="shared" ca="1" si="42"/>
        <v>-9770.5755518353108</v>
      </c>
      <c r="AU75" s="44">
        <f ca="1">IF(COUNTIF($BU$2:BU1060,AH75)=1,VLOOKUP(AH75,BO:BP,2), IF(COUNTIF($BU$2:BU1060,AH75)=0,$AM$10,""))</f>
        <v>105.484375</v>
      </c>
      <c r="AV75" s="45">
        <f t="shared" ca="1" si="43"/>
        <v>198381.69642857145</v>
      </c>
      <c r="AW75" s="46">
        <f t="shared" ca="1" si="44"/>
        <v>4090.7989211309541</v>
      </c>
      <c r="AX75" s="44">
        <f ca="1">IF(COUNTIF($BU$2:BU1060,AH75)=1,VLOOKUP(AH75,BQ:BR,2), IF(COUNTIF($BU$2:BU1060,AH75)=0,$AN$10,""))</f>
        <v>101.34375</v>
      </c>
      <c r="AY75" s="45">
        <f t="shared" ca="1" si="45"/>
        <v>492187.5</v>
      </c>
      <c r="AZ75" s="46">
        <f t="shared" ca="1" si="46"/>
        <v>11032.243489583343</v>
      </c>
      <c r="BA75" s="77">
        <f t="shared" ca="1" si="47"/>
        <v>-169241.63101713444</v>
      </c>
      <c r="BB75" s="176"/>
      <c r="BC75" s="176"/>
      <c r="BD75" s="77">
        <f ca="1">IF(ISERROR(AI75-2),"",$AQ$4*SUM($BB$14:BB75)-$AR$4*SUM($BC$14:BC75))</f>
        <v>71425.005826778885</v>
      </c>
      <c r="BE75" s="77">
        <f t="shared" ca="1" si="48"/>
        <v>-240666.63684391332</v>
      </c>
      <c r="BG75" s="70">
        <v>45873.625</v>
      </c>
      <c r="BH75" s="53">
        <v>80.25</v>
      </c>
      <c r="BK75" s="70">
        <v>45873.625</v>
      </c>
      <c r="BL75" s="53">
        <v>109.82</v>
      </c>
      <c r="BO75" s="70">
        <v>45873.625</v>
      </c>
      <c r="BP75" s="53">
        <v>103.46875</v>
      </c>
      <c r="BQ75" s="70">
        <v>45873.625</v>
      </c>
      <c r="BR75" s="53">
        <v>97.28125</v>
      </c>
      <c r="BS75" s="163">
        <f t="shared" si="82"/>
        <v>45873.625</v>
      </c>
      <c r="BT75" s="163">
        <f t="shared" si="83"/>
        <v>45873.625</v>
      </c>
      <c r="BY75" s="164">
        <f t="shared" ca="1" si="49"/>
        <v>45953.625</v>
      </c>
      <c r="BZ75" s="44">
        <f ca="1">IF(COUNTIF($CN$2:CN1060,BY75)=1,VLOOKUP(BY75,CH:CI,2), IF(COUNTIF($CN$2:CN1060,BY75)=0,$BZ$10,""))</f>
        <v>107.6143</v>
      </c>
      <c r="CA75" s="45">
        <f t="shared" ca="1" si="50"/>
        <v>9049.9999999984484</v>
      </c>
      <c r="CB75" s="45">
        <f t="shared" ca="1" si="51"/>
        <v>302083.33333333337</v>
      </c>
      <c r="CC75" s="44">
        <f ca="1">IF(COUNTIF($CN$2:CN1060,BY75)=1,VLOOKUP(BY75,CJ:CK,2), IF(COUNTIF($CN$2:CN1060,BY75)=0,$CA$10,""))</f>
        <v>47.802</v>
      </c>
      <c r="CD75" s="45">
        <f t="shared" ca="1" si="52"/>
        <v>135674.99999999994</v>
      </c>
      <c r="CE75" s="46">
        <f t="shared" ca="1" si="53"/>
        <v>302083.33333333331</v>
      </c>
      <c r="CF75" s="44">
        <f t="shared" ca="1" si="54"/>
        <v>-126625.00000000146</v>
      </c>
      <c r="CH75" s="122">
        <v>45876.625</v>
      </c>
      <c r="CI75" s="53">
        <v>106.95959999999999</v>
      </c>
      <c r="CJ75" s="122">
        <v>45876.625</v>
      </c>
      <c r="CK75" s="53">
        <v>52.031999999999996</v>
      </c>
      <c r="CL75" s="163">
        <f t="shared" si="76"/>
        <v>45876.625</v>
      </c>
      <c r="CM75" s="163">
        <f t="shared" si="77"/>
        <v>45876.625</v>
      </c>
      <c r="CR75" s="164">
        <f t="shared" ca="1" si="55"/>
        <v>45952.625</v>
      </c>
      <c r="CS75" s="44">
        <f ca="1">IF(COUNTIF($DG$2:DG1060,CR75)=1,VLOOKUP(CR75,DA:DB,2), IF(COUNTIF($DG$2:DG1060,CR75)=0,$CS$10,""))</f>
        <v>247.32900000000001</v>
      </c>
      <c r="CT75" s="45">
        <f t="shared" ca="1" si="56"/>
        <v>183377.04000000004</v>
      </c>
      <c r="CU75" s="45">
        <f t="shared" ca="1" si="57"/>
        <v>250833.33333333337</v>
      </c>
      <c r="CV75" s="44">
        <f ca="1">IF(COUNTIF($DG$2:DG1060,CR75)=1,VLOOKUP(CR75,DC:DD,2), IF(COUNTIF($DG$2:DG1060,CR75)=0,$CT$10,""))</f>
        <v>49.847999999999999</v>
      </c>
      <c r="CW75" s="45">
        <f t="shared" ca="1" si="58"/>
        <v>127801.79999999989</v>
      </c>
      <c r="CX75" s="46">
        <f t="shared" ca="1" si="59"/>
        <v>225750</v>
      </c>
      <c r="CY75" s="44">
        <f t="shared" ca="1" si="60"/>
        <v>80658.573333333537</v>
      </c>
      <c r="DA75" s="122">
        <v>45874.625</v>
      </c>
      <c r="DB75" s="53">
        <v>275.041</v>
      </c>
      <c r="DC75" s="122">
        <v>45874.625</v>
      </c>
      <c r="DD75" s="53">
        <v>55.579000000000001</v>
      </c>
      <c r="DE75" s="163">
        <f t="shared" si="78"/>
        <v>45874.625</v>
      </c>
      <c r="DF75" s="163">
        <f t="shared" si="79"/>
        <v>45874.625</v>
      </c>
      <c r="DR75" s="127">
        <v>45950.625</v>
      </c>
      <c r="DS75" s="55">
        <f ca="1">VLOOKUP(DR75,A76:R145,18)</f>
        <v>-96108.039698179142</v>
      </c>
      <c r="DT75" s="55" t="e">
        <f t="shared" ca="1" si="84"/>
        <v>#N/A</v>
      </c>
      <c r="DU75" s="55" t="e">
        <f t="shared" ca="1" si="85"/>
        <v>#N/A</v>
      </c>
      <c r="DV75" s="55" t="e">
        <f t="shared" ca="1" si="86"/>
        <v>#N/A</v>
      </c>
      <c r="DW75" s="55">
        <f t="shared" ca="1" si="87"/>
        <v>22555.520967586141</v>
      </c>
      <c r="DX75" s="55" t="e">
        <f t="shared" ca="1" si="88"/>
        <v>#N/A</v>
      </c>
      <c r="DY75" s="55" t="e">
        <f t="shared" ca="1" si="89"/>
        <v>#N/A</v>
      </c>
      <c r="DZ75" s="55" t="e">
        <f t="shared" ca="1" si="90"/>
        <v>#N/A</v>
      </c>
      <c r="EA75" s="55">
        <f t="shared" ca="1" si="91"/>
        <v>22555.520967586141</v>
      </c>
      <c r="EB75" s="55" t="e">
        <f t="shared" ca="1" si="92"/>
        <v>#N/A</v>
      </c>
      <c r="EC75" s="55" t="e">
        <f t="shared" ca="1" si="93"/>
        <v>#N/A</v>
      </c>
      <c r="ED75" s="55" t="e">
        <f t="shared" ca="1" si="94"/>
        <v>#N/A</v>
      </c>
      <c r="EE75" s="55">
        <f ca="1">SUM(EA$15:EA75)</f>
        <v>-104502.36761871551</v>
      </c>
      <c r="EF75" s="55" t="e">
        <f ca="1">SUM(EB$15:EB75)</f>
        <v>#N/A</v>
      </c>
      <c r="EG75" s="55" t="e">
        <f ca="1">SUM(EC$15:EC75)</f>
        <v>#N/A</v>
      </c>
      <c r="EH75" s="55" t="e">
        <f ca="1">SUM(ED$15:ED75)</f>
        <v>#N/A</v>
      </c>
      <c r="EL75" s="127">
        <v>45950.625</v>
      </c>
      <c r="EM75" s="137">
        <f t="shared" ca="1" si="61"/>
        <v>-104502.36761871551</v>
      </c>
      <c r="EN75" s="137" t="e">
        <f t="shared" ca="1" si="62"/>
        <v>#N/A</v>
      </c>
      <c r="EO75" s="137" t="e">
        <f t="shared" ca="1" si="63"/>
        <v>#N/A</v>
      </c>
      <c r="EP75" s="137" t="e">
        <f t="shared" ca="1" si="64"/>
        <v>#N/A</v>
      </c>
    </row>
    <row r="76" spans="1:146">
      <c r="A76" s="164">
        <f ca="1">IF(AND(ISBLANK(AD65), A75 = $AD$1),NOW(),IF(ISBLANK(AD65),"",AD65))</f>
        <v>45940.625</v>
      </c>
      <c r="B76" s="71">
        <f ca="1">IF(COUNTIF($AD$2:AD1061,A76)=1,VLOOKUP(A76,T:U,2), IF(COUNTIF($AD$2:AD1061,A76)=0,$B$10,""))</f>
        <v>91.78</v>
      </c>
      <c r="C76" s="31">
        <f t="shared" ca="1" si="24"/>
        <v>-474121.40575079899</v>
      </c>
      <c r="D76" s="32">
        <f t="shared" ca="1" si="25"/>
        <v>-231944.99999999997</v>
      </c>
      <c r="E76" s="71">
        <f ca="1">IF(COUNTIF($AD$2:AD1061,A76)=1,VLOOKUP(A76,V:W,2), IF(COUNTIF($AD$2:AD1061,A76)=0,$C$10,""))</f>
        <v>101.017</v>
      </c>
      <c r="F76" s="31">
        <f t="shared" ca="1" si="26"/>
        <v>-37632.000000000633</v>
      </c>
      <c r="G76" s="32">
        <f t="shared" ca="1" si="27"/>
        <v>-82578.749959999986</v>
      </c>
      <c r="H76" s="71">
        <f ca="1">IF(COUNTIF($AD$2:AD1061,A76)=1,VLOOKUP(A76,X:Y,2), IF(COUNTIF($AD$2:AD1061,A76)=0,$D$10,""))</f>
        <v>121</v>
      </c>
      <c r="I76" s="31">
        <f t="shared" ca="1" si="28"/>
        <v>-266677.60459393077</v>
      </c>
      <c r="J76" s="32">
        <f t="shared" ca="1" si="29"/>
        <v>-398945.39999999997</v>
      </c>
      <c r="K76" s="71">
        <f ca="1">IF(COUNTIF($AD$2:AD1061,A76)=1,VLOOKUP(A76,Z:AA,2), IF(COUNTIF($AD$2:AD1061,A76)=0,$E$10,""))</f>
        <v>99.754000000000005</v>
      </c>
      <c r="L76" s="31">
        <f t="shared" ca="1" si="30"/>
        <v>-2066.4000000000783</v>
      </c>
      <c r="M76" s="32">
        <f t="shared" ca="1" si="31"/>
        <v>-181638.19781333333</v>
      </c>
      <c r="N76" s="77">
        <f t="shared" ca="1" si="32"/>
        <v>-103937.24901020105</v>
      </c>
      <c r="O76" s="77"/>
      <c r="P76" s="77"/>
      <c r="Q76" s="77">
        <f ca="1">IF(ISERROR(B76-2),"",$G$5*SUM($O$14:O76)-$H$5*SUM($P$14:P76))</f>
        <v>-35590.730199999991</v>
      </c>
      <c r="R76" s="77">
        <f t="shared" ca="1" si="33"/>
        <v>-139527.97921020104</v>
      </c>
      <c r="S76" s="128"/>
      <c r="T76" s="70">
        <v>45875.625</v>
      </c>
      <c r="U76" s="53">
        <v>94.47</v>
      </c>
      <c r="V76" s="70">
        <v>45873.625</v>
      </c>
      <c r="W76" s="53">
        <v>101.214</v>
      </c>
      <c r="X76" s="118">
        <v>45880.625</v>
      </c>
      <c r="Y76" s="53">
        <v>120.27</v>
      </c>
      <c r="Z76" s="70">
        <v>45947.625</v>
      </c>
      <c r="AA76" s="53">
        <v>100.146</v>
      </c>
      <c r="AB76" s="163">
        <f t="shared" si="80"/>
        <v>45875.625</v>
      </c>
      <c r="AC76" s="163">
        <f t="shared" si="81"/>
        <v>45875.625</v>
      </c>
      <c r="AD76" s="163">
        <v>45958.625</v>
      </c>
      <c r="AH76" s="164">
        <f t="shared" ca="1" si="34"/>
        <v>45953.625</v>
      </c>
      <c r="AI76" s="44">
        <f ca="1">IF(COUNTIF($BU$2:BU1061,AH76)=1,VLOOKUP(AH76,BG:BH,2), IF(COUNTIF($BU$2:BU1061,AH76)=0,$AI$10,""))</f>
        <v>80.849999999999994</v>
      </c>
      <c r="AJ76" s="45">
        <f t="shared" ca="1" si="35"/>
        <v>124300.80795524656</v>
      </c>
      <c r="AK76" s="45">
        <f t="shared" ca="1" si="36"/>
        <v>-255562.5</v>
      </c>
      <c r="AL76" s="44">
        <f ca="1">IF(COUNTIF($BU$2:BU1061,AH76)=1,VLOOKUP(AH76,BI:BJ,2), IF(COUNTIF($BU$2:BU1061,AH76)=0,$AJ$10,""))</f>
        <v>101.1875</v>
      </c>
      <c r="AM76" s="45">
        <f t="shared" ca="1" si="37"/>
        <v>225251.11607142855</v>
      </c>
      <c r="AN76" s="46">
        <f t="shared" ca="1" si="38"/>
        <v>-11337.743791852656</v>
      </c>
      <c r="AO76" s="44">
        <f ca="1">IF(COUNTIF($BU$2:BU1061,AH76)=1,VLOOKUP(AH76,BK:BL,2), IF(COUNTIF($BU$2:BU1061,AH76)=0,$AK$10,""))</f>
        <v>112.53</v>
      </c>
      <c r="AP76" s="45">
        <f t="shared" ca="1" si="39"/>
        <v>888900.56344317738</v>
      </c>
      <c r="AQ76" s="46">
        <f t="shared" ca="1" si="40"/>
        <v>-262864.28571428568</v>
      </c>
      <c r="AR76" s="44">
        <f ca="1">IF(COUNTIF($BU$2:BU1061,AH76)=1,VLOOKUP(AH76,BM:BN,2), IF(COUNTIF($BU$2:BU1061,AH76)=0,$AL$10,""))</f>
        <v>101.1875</v>
      </c>
      <c r="AS76" s="45">
        <f t="shared" ca="1" si="41"/>
        <v>196372.76785714284</v>
      </c>
      <c r="AT76" s="46">
        <f t="shared" ca="1" si="42"/>
        <v>-9884.1868954613165</v>
      </c>
      <c r="AU76" s="44">
        <f ca="1">IF(COUNTIF($BU$2:BU1061,AH76)=1,VLOOKUP(AH76,BO:BP,2), IF(COUNTIF($BU$2:BU1061,AH76)=0,$AM$10,""))</f>
        <v>105.109375</v>
      </c>
      <c r="AV76" s="45">
        <f t="shared" ca="1" si="43"/>
        <v>178292.41071428571</v>
      </c>
      <c r="AW76" s="46">
        <f t="shared" ca="1" si="44"/>
        <v>4138.3663504464275</v>
      </c>
      <c r="AX76" s="44">
        <f ca="1">IF(COUNTIF($BU$2:BU1061,AH76)=1,VLOOKUP(AH76,BQ:BR,2), IF(COUNTIF($BU$2:BU1061,AH76)=0,$AN$10,""))</f>
        <v>100.671875</v>
      </c>
      <c r="AY76" s="45">
        <f t="shared" ca="1" si="45"/>
        <v>441796.875</v>
      </c>
      <c r="AZ76" s="46">
        <f t="shared" ca="1" si="46"/>
        <v>11160.525390625</v>
      </c>
      <c r="BA76" s="77">
        <f t="shared" ca="1" si="47"/>
        <v>-149334.58363618236</v>
      </c>
      <c r="BB76" s="176"/>
      <c r="BC76" s="176"/>
      <c r="BD76" s="77">
        <f ca="1">IF(ISERROR(AI76-2),"",$AQ$4*SUM($BB$14:BB76)-$AR$4*SUM($BC$14:BC76))</f>
        <v>71425.005826778885</v>
      </c>
      <c r="BE76" s="77">
        <f t="shared" ca="1" si="48"/>
        <v>-220759.58946296124</v>
      </c>
      <c r="BG76" s="70">
        <v>45874.625</v>
      </c>
      <c r="BH76" s="53">
        <v>80.209999999999994</v>
      </c>
      <c r="BK76" s="70">
        <v>45874.625</v>
      </c>
      <c r="BL76" s="53">
        <v>109.9</v>
      </c>
      <c r="BO76" s="70">
        <v>45874.625</v>
      </c>
      <c r="BP76" s="53">
        <v>103.4375</v>
      </c>
      <c r="BQ76" s="70">
        <v>45874.625</v>
      </c>
      <c r="BR76" s="53">
        <v>97.59375</v>
      </c>
      <c r="BS76" s="163">
        <f t="shared" si="82"/>
        <v>45874.625</v>
      </c>
      <c r="BT76" s="163">
        <f t="shared" si="83"/>
        <v>45874.625</v>
      </c>
      <c r="BY76" s="164">
        <f t="shared" ca="1" si="49"/>
        <v>45954.625</v>
      </c>
      <c r="BZ76" s="44">
        <f ca="1">IF(COUNTIF($CN$2:CN1061,BY76)=1,VLOOKUP(BY76,CH:CI,2), IF(COUNTIF($CN$2:CN1061,BY76)=0,$BZ$10,""))</f>
        <v>107.7854</v>
      </c>
      <c r="CA76" s="45">
        <f t="shared" ca="1" si="50"/>
        <v>51824.999999997352</v>
      </c>
      <c r="CB76" s="45">
        <f t="shared" ca="1" si="51"/>
        <v>305555.55555555556</v>
      </c>
      <c r="CC76" s="44">
        <f ca="1">IF(COUNTIF($CN$2:CN1061,BY76)=1,VLOOKUP(BY76,CJ:CK,2), IF(COUNTIF($CN$2:CN1061,BY76)=0,$CA$10,""))</f>
        <v>47.146000000000001</v>
      </c>
      <c r="CD76" s="45">
        <f t="shared" ca="1" si="52"/>
        <v>172574.99999999991</v>
      </c>
      <c r="CE76" s="46">
        <f t="shared" ca="1" si="53"/>
        <v>305555.55555555556</v>
      </c>
      <c r="CF76" s="44">
        <f t="shared" ca="1" si="54"/>
        <v>-120750.00000000253</v>
      </c>
      <c r="CH76" s="122">
        <v>45877.625</v>
      </c>
      <c r="CI76" s="53">
        <v>107.1588</v>
      </c>
      <c r="CJ76" s="122">
        <v>45877.625</v>
      </c>
      <c r="CK76" s="53">
        <v>51.154000000000003</v>
      </c>
      <c r="CL76" s="163">
        <f t="shared" si="76"/>
        <v>45877.625</v>
      </c>
      <c r="CM76" s="163">
        <f t="shared" si="77"/>
        <v>45877.625</v>
      </c>
      <c r="CR76" s="164">
        <f t="shared" ca="1" si="55"/>
        <v>45953.625</v>
      </c>
      <c r="CS76" s="44">
        <f ca="1">IF(COUNTIF($DG$2:DG1061,CR76)=1,VLOOKUP(CR76,DA:DB,2), IF(COUNTIF($DG$2:DG1061,CR76)=0,$CS$10,""))</f>
        <v>246.86600000000001</v>
      </c>
      <c r="CT76" s="45">
        <f t="shared" ca="1" si="56"/>
        <v>187655.16</v>
      </c>
      <c r="CU76" s="45">
        <f t="shared" ca="1" si="57"/>
        <v>253750</v>
      </c>
      <c r="CV76" s="44">
        <f ca="1">IF(COUNTIF($DG$2:DG1061,CR76)=1,VLOOKUP(CR76,DC:DD,2), IF(COUNTIF($DG$2:DG1061,CR76)=0,$CT$10,""))</f>
        <v>49.439</v>
      </c>
      <c r="CW76" s="45">
        <f t="shared" ca="1" si="58"/>
        <v>145581.02999999985</v>
      </c>
      <c r="CX76" s="46">
        <f t="shared" ca="1" si="59"/>
        <v>228375</v>
      </c>
      <c r="CY76" s="44">
        <f t="shared" ca="1" si="60"/>
        <v>67449.130000000179</v>
      </c>
      <c r="DA76" s="122">
        <v>45875.625</v>
      </c>
      <c r="DB76" s="53">
        <v>276.83699999999999</v>
      </c>
      <c r="DC76" s="122">
        <v>45875.625</v>
      </c>
      <c r="DD76" s="53">
        <v>55.622999999999998</v>
      </c>
      <c r="DE76" s="163">
        <f t="shared" si="78"/>
        <v>45875.625</v>
      </c>
      <c r="DF76" s="163">
        <f t="shared" si="79"/>
        <v>45875.625</v>
      </c>
      <c r="DR76" s="127">
        <v>45951.625</v>
      </c>
      <c r="DS76" s="55">
        <f ca="1">VLOOKUP(DR76,A77:R145,18)</f>
        <v>-96108.039698179142</v>
      </c>
      <c r="DT76" s="55" t="e">
        <f t="shared" ref="DT76" ca="1" si="95">VLOOKUP(DR76,AH77:BE113,24)</f>
        <v>#N/A</v>
      </c>
      <c r="DU76" s="55" t="e">
        <f t="shared" ref="DU76" ca="1" si="96">VLOOKUP(DR76,BY77:CF113,8)</f>
        <v>#N/A</v>
      </c>
      <c r="DV76" s="55" t="e">
        <f t="shared" ref="DV76" ca="1" si="97">VLOOKUP(DR76,CR77:CY113,8)</f>
        <v>#N/A</v>
      </c>
      <c r="DW76" s="55">
        <f t="shared" ref="DW76" ca="1" si="98">DS76-DS75</f>
        <v>0</v>
      </c>
      <c r="DX76" s="55" t="e">
        <f t="shared" ref="DX76" ca="1" si="99">DT76-DT75</f>
        <v>#N/A</v>
      </c>
      <c r="DY76" s="55" t="e">
        <f t="shared" ref="DY76" ca="1" si="100">DU76-DU75</f>
        <v>#N/A</v>
      </c>
      <c r="DZ76" s="55" t="e">
        <f t="shared" ref="DZ76" ca="1" si="101">DV76-DV75</f>
        <v>#N/A</v>
      </c>
      <c r="EA76" s="55">
        <f t="shared" ref="EA76" ca="1" si="102">DW$11*DW76</f>
        <v>0</v>
      </c>
      <c r="EB76" s="55" t="e">
        <f t="shared" ref="EB76" ca="1" si="103">DX$11*DX76</f>
        <v>#N/A</v>
      </c>
      <c r="EC76" s="55" t="e">
        <f t="shared" ref="EC76" ca="1" si="104">DY$11*DY76</f>
        <v>#N/A</v>
      </c>
      <c r="ED76" s="55" t="e">
        <f t="shared" ref="ED76" ca="1" si="105">DZ$11*DZ76</f>
        <v>#N/A</v>
      </c>
      <c r="EE76" s="55">
        <f ca="1">SUM(EA$15:EA76)</f>
        <v>-104502.36761871551</v>
      </c>
      <c r="EF76" s="55" t="e">
        <f ca="1">SUM(EB$15:EB76)</f>
        <v>#N/A</v>
      </c>
      <c r="EG76" s="55" t="e">
        <f ca="1">SUM(EC$15:EC76)</f>
        <v>#N/A</v>
      </c>
      <c r="EH76" s="55" t="e">
        <f ca="1">SUM(ED$15:ED76)</f>
        <v>#N/A</v>
      </c>
      <c r="EL76" s="127">
        <v>45951.625</v>
      </c>
      <c r="EM76" s="137">
        <f t="shared" ca="1" si="61"/>
        <v>-104502.36761871551</v>
      </c>
      <c r="EN76" s="137" t="e">
        <f t="shared" ca="1" si="62"/>
        <v>#N/A</v>
      </c>
      <c r="EO76" s="137" t="e">
        <f t="shared" ca="1" si="63"/>
        <v>#N/A</v>
      </c>
      <c r="EP76" s="137" t="e">
        <f t="shared" ca="1" si="64"/>
        <v>#N/A</v>
      </c>
    </row>
    <row r="77" spans="1:146">
      <c r="A77" s="164">
        <f ca="1">IF(AND(ISBLANK(AD66), A76 = $AD$1),NOW(),IF(ISBLANK(AD66),"",AD66))</f>
        <v>45943.625</v>
      </c>
      <c r="B77" s="71">
        <f ca="1">IF(COUNTIF($AD$2:AD1062,A77)=1,VLOOKUP(A77,T:U,2), IF(COUNTIF($AD$2:AD1062,A77)=0,$B$10,""))</f>
        <v>91.79</v>
      </c>
      <c r="C77" s="31">
        <f t="shared" ca="1" si="24"/>
        <v>-471884.98402555881</v>
      </c>
      <c r="D77" s="32">
        <f t="shared" ca="1" si="25"/>
        <v>-239347.49999999994</v>
      </c>
      <c r="E77" s="71">
        <f ca="1">IF(COUNTIF($AD$2:AD1062,A77)=1,VLOOKUP(A77,V:W,2), IF(COUNTIF($AD$2:AD1062,A77)=0,$C$10,""))</f>
        <v>101.122</v>
      </c>
      <c r="F77" s="31">
        <f t="shared" ca="1" si="26"/>
        <v>-19991.99999999996</v>
      </c>
      <c r="G77" s="32">
        <f t="shared" ca="1" si="27"/>
        <v>-85214.241979999962</v>
      </c>
      <c r="H77" s="71">
        <f ca="1">IF(COUNTIF($AD$2:AD1062,A77)=1,VLOOKUP(A77,X:Y,2), IF(COUNTIF($AD$2:AD1062,A77)=0,$D$10,""))</f>
        <v>121.1</v>
      </c>
      <c r="I77" s="31">
        <f t="shared" ca="1" si="28"/>
        <v>-237046.7596390527</v>
      </c>
      <c r="J77" s="32">
        <f t="shared" ca="1" si="29"/>
        <v>-411677.69999999995</v>
      </c>
      <c r="K77" s="71">
        <f ca="1">IF(COUNTIF($AD$2:AD1062,A77)=1,VLOOKUP(A77,Z:AA,2), IF(COUNTIF($AD$2:AD1062,A77)=0,$E$10,""))</f>
        <v>99.923000000000002</v>
      </c>
      <c r="L77" s="31">
        <f t="shared" ca="1" si="30"/>
        <v>56137.199999998862</v>
      </c>
      <c r="M77" s="32">
        <f t="shared" ca="1" si="31"/>
        <v>-187435.16157333329</v>
      </c>
      <c r="N77" s="77">
        <f t="shared" ca="1" si="32"/>
        <v>-88599.743979840554</v>
      </c>
      <c r="O77" s="77"/>
      <c r="P77" s="77"/>
      <c r="Q77" s="77">
        <f ca="1">IF(ISERROR(B77-2),"",$G$5*SUM($O$14:O77)-$H$5*SUM($P$14:P77))</f>
        <v>-35590.730199999991</v>
      </c>
      <c r="R77" s="77">
        <f t="shared" ca="1" si="33"/>
        <v>-124190.47417984054</v>
      </c>
      <c r="S77" s="128"/>
      <c r="T77" s="70">
        <v>45876.625</v>
      </c>
      <c r="U77" s="53">
        <v>94.64</v>
      </c>
      <c r="V77" s="70">
        <v>45874.625</v>
      </c>
      <c r="W77" s="53">
        <v>101.217</v>
      </c>
      <c r="X77" s="118">
        <v>45881.625</v>
      </c>
      <c r="Y77" s="53">
        <v>120.15</v>
      </c>
      <c r="Z77" s="70">
        <v>45950.625</v>
      </c>
      <c r="AA77" s="53">
        <v>100.10599999999999</v>
      </c>
      <c r="AB77" s="163">
        <f t="shared" si="80"/>
        <v>45876.625</v>
      </c>
      <c r="AC77" s="163">
        <f t="shared" si="81"/>
        <v>45876.625</v>
      </c>
      <c r="AD77" s="163">
        <v>45959.625</v>
      </c>
      <c r="AH77" s="164">
        <f t="shared" ca="1" si="34"/>
        <v>45954.625</v>
      </c>
      <c r="AI77" s="44">
        <f ca="1">IF(COUNTIF($BU$2:BU1062,AH77)=1,VLOOKUP(AH77,BG:BH,2), IF(COUNTIF($BU$2:BU1062,AH77)=0,$AI$10,""))</f>
        <v>81.08</v>
      </c>
      <c r="AJ77" s="45">
        <f t="shared" ca="1" si="35"/>
        <v>195773.77252952277</v>
      </c>
      <c r="AK77" s="45">
        <f t="shared" ca="1" si="36"/>
        <v>-258499.99999999997</v>
      </c>
      <c r="AL77" s="44">
        <f ca="1">IF(COUNTIF($BU$2:BU1062,AH77)=1,VLOOKUP(AH77,BI:BJ,2), IF(COUNTIF($BU$2:BU1062,AH77)=0,$AJ$10,""))</f>
        <v>101.2265625</v>
      </c>
      <c r="AM77" s="45">
        <f t="shared" ca="1" si="37"/>
        <v>230691.96428571432</v>
      </c>
      <c r="AN77" s="46">
        <f t="shared" ca="1" si="38"/>
        <v>-11468.062686011923</v>
      </c>
      <c r="AO77" s="44">
        <f ca="1">IF(COUNTIF($BU$2:BU1062,AH77)=1,VLOOKUP(AH77,BK:BL,2), IF(COUNTIF($BU$2:BU1062,AH77)=0,$AK$10,""))</f>
        <v>112.72</v>
      </c>
      <c r="AP77" s="45">
        <f t="shared" ca="1" si="39"/>
        <v>933818.41106397868</v>
      </c>
      <c r="AQ77" s="46">
        <f t="shared" ca="1" si="40"/>
        <v>-265885.71428571432</v>
      </c>
      <c r="AR77" s="44">
        <f ca="1">IF(COUNTIF($BU$2:BU1062,AH77)=1,VLOOKUP(AH77,BM:BN,2), IF(COUNTIF($BU$2:BU1062,AH77)=0,$AL$10,""))</f>
        <v>101.2265625</v>
      </c>
      <c r="AS77" s="45">
        <f t="shared" ca="1" si="41"/>
        <v>201116.07142857145</v>
      </c>
      <c r="AT77" s="46">
        <f t="shared" ca="1" si="42"/>
        <v>-9997.798239087293</v>
      </c>
      <c r="AU77" s="44">
        <f ca="1">IF(COUNTIF($BU$2:BU1062,AH77)=1,VLOOKUP(AH77,BO:BP,2), IF(COUNTIF($BU$2:BU1062,AH77)=0,$AM$10,""))</f>
        <v>105.15625</v>
      </c>
      <c r="AV77" s="45">
        <f t="shared" ca="1" si="43"/>
        <v>180803.57142857145</v>
      </c>
      <c r="AW77" s="46">
        <f t="shared" ca="1" si="44"/>
        <v>4185.933779761901</v>
      </c>
      <c r="AX77" s="44">
        <f ca="1">IF(COUNTIF($BU$2:BU1062,AH77)=1,VLOOKUP(AH77,BQ:BR,2), IF(COUNTIF($BU$2:BU1062,AH77)=0,$AN$10,""))</f>
        <v>100.59375</v>
      </c>
      <c r="AY77" s="45">
        <f t="shared" ca="1" si="45"/>
        <v>435937.5</v>
      </c>
      <c r="AZ77" s="46">
        <f t="shared" ca="1" si="46"/>
        <v>11288.807291666672</v>
      </c>
      <c r="BA77" s="77">
        <f t="shared" ca="1" si="47"/>
        <v>-126548.74015895995</v>
      </c>
      <c r="BB77" s="176"/>
      <c r="BC77" s="176"/>
      <c r="BD77" s="77">
        <f ca="1">IF(ISERROR(AI77-2),"",$AQ$4*SUM($BB$14:BB77)-$AR$4*SUM($BC$14:BC77))</f>
        <v>71425.005826778885</v>
      </c>
      <c r="BE77" s="77">
        <f t="shared" ca="1" si="48"/>
        <v>-197973.74598573882</v>
      </c>
      <c r="BG77" s="70">
        <v>45875.625</v>
      </c>
      <c r="BH77" s="53">
        <v>80.290000000000006</v>
      </c>
      <c r="BK77" s="70">
        <v>45875.625</v>
      </c>
      <c r="BL77" s="53">
        <v>109.87</v>
      </c>
      <c r="BO77" s="70">
        <v>45875.625</v>
      </c>
      <c r="BP77" s="53">
        <v>103.296875</v>
      </c>
      <c r="BQ77" s="70">
        <v>45875.625</v>
      </c>
      <c r="BR77" s="53">
        <v>97</v>
      </c>
      <c r="BS77" s="163">
        <f t="shared" si="82"/>
        <v>45875.625</v>
      </c>
      <c r="BT77" s="163">
        <f t="shared" si="83"/>
        <v>45875.625</v>
      </c>
      <c r="BY77" s="164">
        <f t="shared" ca="1" si="49"/>
        <v>45957.625</v>
      </c>
      <c r="BZ77" s="44">
        <f ca="1">IF(COUNTIF($CN$2:CN1062,BY77)=1,VLOOKUP(BY77,CH:CI,2), IF(COUNTIF($CN$2:CN1062,BY77)=0,$BZ$10,""))</f>
        <v>108.077</v>
      </c>
      <c r="CA77" s="45">
        <f t="shared" ca="1" si="50"/>
        <v>124724.99999999798</v>
      </c>
      <c r="CB77" s="45">
        <f t="shared" ca="1" si="51"/>
        <v>315972.22222222225</v>
      </c>
      <c r="CC77" s="44">
        <f ca="1">IF(COUNTIF($CN$2:CN1062,BY77)=1,VLOOKUP(BY77,CJ:CK,2), IF(COUNTIF($CN$2:CN1062,BY77)=0,$CA$10,""))</f>
        <v>45.848999999999997</v>
      </c>
      <c r="CD77" s="45">
        <f t="shared" ca="1" si="52"/>
        <v>245531.25000000009</v>
      </c>
      <c r="CE77" s="46">
        <f t="shared" ca="1" si="53"/>
        <v>315972.22222222219</v>
      </c>
      <c r="CF77" s="44">
        <f t="shared" ca="1" si="54"/>
        <v>-120806.25000000207</v>
      </c>
      <c r="CH77" s="122">
        <v>45880.625</v>
      </c>
      <c r="CI77" s="53">
        <v>107.04949999999999</v>
      </c>
      <c r="CJ77" s="122">
        <v>45880.625</v>
      </c>
      <c r="CK77" s="53">
        <v>51.481000000000002</v>
      </c>
      <c r="CL77" s="163">
        <f t="shared" si="76"/>
        <v>45880.625</v>
      </c>
      <c r="CM77" s="163">
        <f t="shared" si="77"/>
        <v>45880.625</v>
      </c>
      <c r="CR77" s="164">
        <f t="shared" ca="1" si="55"/>
        <v>45954.625</v>
      </c>
      <c r="CS77" s="44">
        <f ca="1">IF(COUNTIF($DG$2:DG1062,CR77)=1,VLOOKUP(CR77,DA:DB,2), IF(COUNTIF($DG$2:DG1062,CR77)=0,$CS$10,""))</f>
        <v>242.23500000000001</v>
      </c>
      <c r="CT77" s="45">
        <f t="shared" ca="1" si="56"/>
        <v>230445.60000000003</v>
      </c>
      <c r="CU77" s="45">
        <f t="shared" ca="1" si="57"/>
        <v>256666.66666666666</v>
      </c>
      <c r="CV77" s="44">
        <f ca="1">IF(COUNTIF($DG$2:DG1062,CR77)=1,VLOOKUP(CR77,DC:DD,2), IF(COUNTIF($DG$2:DG1062,CR77)=0,$CT$10,""))</f>
        <v>48.557000000000002</v>
      </c>
      <c r="CW77" s="45">
        <f t="shared" ca="1" si="58"/>
        <v>183921.56999999977</v>
      </c>
      <c r="CX77" s="46">
        <f t="shared" ca="1" si="59"/>
        <v>231000</v>
      </c>
      <c r="CY77" s="44">
        <f t="shared" ca="1" si="60"/>
        <v>72190.696666666947</v>
      </c>
      <c r="DA77" s="122">
        <v>45876.625</v>
      </c>
      <c r="DB77" s="53">
        <v>269.959</v>
      </c>
      <c r="DC77" s="122">
        <v>45876.625</v>
      </c>
      <c r="DD77" s="53">
        <v>54.149000000000001</v>
      </c>
      <c r="DE77" s="163">
        <f t="shared" si="78"/>
        <v>45876.625</v>
      </c>
      <c r="DF77" s="163">
        <f t="shared" si="79"/>
        <v>45876.625</v>
      </c>
      <c r="DR77" s="127">
        <v>45952.625</v>
      </c>
      <c r="DS77" s="55">
        <f ca="1">VLOOKUP(DR77,A78:R145,18)</f>
        <v>-100248.67658779188</v>
      </c>
      <c r="DT77" s="55" t="e">
        <f t="shared" ref="DT77" ca="1" si="106">VLOOKUP(DR77,AH78:BE114,24)</f>
        <v>#N/A</v>
      </c>
      <c r="DU77" s="55" t="e">
        <f t="shared" ref="DU77" ca="1" si="107">VLOOKUP(DR77,BY78:CF114,8)</f>
        <v>#N/A</v>
      </c>
      <c r="DV77" s="55" t="e">
        <f t="shared" ref="DV77" ca="1" si="108">VLOOKUP(DR77,CR78:CY114,8)</f>
        <v>#N/A</v>
      </c>
      <c r="DW77" s="55">
        <f t="shared" ref="DW77" ca="1" si="109">DS77-DS76</f>
        <v>-4140.6368896127387</v>
      </c>
      <c r="DX77" s="55" t="e">
        <f t="shared" ref="DX77" ca="1" si="110">DT77-DT76</f>
        <v>#N/A</v>
      </c>
      <c r="DY77" s="55" t="e">
        <f t="shared" ref="DY77" ca="1" si="111">DU77-DU76</f>
        <v>#N/A</v>
      </c>
      <c r="DZ77" s="55" t="e">
        <f t="shared" ref="DZ77" ca="1" si="112">DV77-DV76</f>
        <v>#N/A</v>
      </c>
      <c r="EA77" s="55">
        <f t="shared" ref="EA77" ca="1" si="113">DW$11*DW77</f>
        <v>-4140.6368896127387</v>
      </c>
      <c r="EB77" s="55" t="e">
        <f t="shared" ref="EB77" ca="1" si="114">DX$11*DX77</f>
        <v>#N/A</v>
      </c>
      <c r="EC77" s="55" t="e">
        <f t="shared" ref="EC77" ca="1" si="115">DY$11*DY77</f>
        <v>#N/A</v>
      </c>
      <c r="ED77" s="55" t="e">
        <f t="shared" ref="ED77" ca="1" si="116">DZ$11*DZ77</f>
        <v>#N/A</v>
      </c>
      <c r="EE77" s="55">
        <f ca="1">SUM(EA$15:EA77)</f>
        <v>-108643.00450832825</v>
      </c>
      <c r="EF77" s="55" t="e">
        <f ca="1">SUM(EB$15:EB77)</f>
        <v>#N/A</v>
      </c>
      <c r="EG77" s="55" t="e">
        <f ca="1">SUM(EC$15:EC77)</f>
        <v>#N/A</v>
      </c>
      <c r="EH77" s="55" t="e">
        <f ca="1">SUM(ED$15:ED77)</f>
        <v>#N/A</v>
      </c>
      <c r="EL77" s="127">
        <v>45952.625</v>
      </c>
      <c r="EM77" s="137">
        <f t="shared" ca="1" si="61"/>
        <v>-108643.00450832825</v>
      </c>
      <c r="EN77" s="137" t="e">
        <f t="shared" ca="1" si="62"/>
        <v>#N/A</v>
      </c>
      <c r="EO77" s="137" t="e">
        <f t="shared" ca="1" si="63"/>
        <v>#N/A</v>
      </c>
      <c r="EP77" s="137" t="e">
        <f t="shared" ca="1" si="64"/>
        <v>#N/A</v>
      </c>
    </row>
    <row r="78" spans="1:146">
      <c r="A78" s="164">
        <f ca="1">IF(AND(ISBLANK(AD67), A77 = $AD$1),NOW(),IF(ISBLANK(AD67),"",AD67))</f>
        <v>45944.625</v>
      </c>
      <c r="B78" s="71">
        <f ca="1">IF(COUNTIF($AD$2:AD1063,A78)=1,VLOOKUP(A78,T:U,2), IF(COUNTIF($AD$2:AD1063,A78)=0,$B$10,""))</f>
        <v>91.85</v>
      </c>
      <c r="C78" s="31">
        <f t="shared" ca="1" si="24"/>
        <v>-458466.45367412461</v>
      </c>
      <c r="D78" s="32">
        <f t="shared" ca="1" si="25"/>
        <v>-241814.99999999994</v>
      </c>
      <c r="E78" s="71">
        <f ca="1">IF(COUNTIF($AD$2:AD1063,A78)=1,VLOOKUP(A78,V:W,2), IF(COUNTIF($AD$2:AD1063,A78)=0,$C$10,""))</f>
        <v>101.13800000000001</v>
      </c>
      <c r="F78" s="31">
        <f t="shared" ca="1" si="26"/>
        <v>-17303.999999999065</v>
      </c>
      <c r="G78" s="32">
        <f t="shared" ca="1" si="27"/>
        <v>-86092.739319999979</v>
      </c>
      <c r="H78" s="71">
        <f ca="1">IF(COUNTIF($AD$2:AD1063,A78)=1,VLOOKUP(A78,X:Y,2), IF(COUNTIF($AD$2:AD1063,A78)=0,$D$10,""))</f>
        <v>121.2</v>
      </c>
      <c r="I78" s="31">
        <f t="shared" ca="1" si="28"/>
        <v>-207415.91468416661</v>
      </c>
      <c r="J78" s="32">
        <f t="shared" ca="1" si="29"/>
        <v>-415921.79999999993</v>
      </c>
      <c r="K78" s="71">
        <f ca="1">IF(COUNTIF($AD$2:AD1063,A78)=1,VLOOKUP(A78,Z:AA,2), IF(COUNTIF($AD$2:AD1063,A78)=0,$E$10,""))</f>
        <v>99.977999999999994</v>
      </c>
      <c r="L78" s="31">
        <f t="shared" ca="1" si="30"/>
        <v>75079.199999996315</v>
      </c>
      <c r="M78" s="32">
        <f t="shared" ca="1" si="31"/>
        <v>-189367.48282666667</v>
      </c>
      <c r="N78" s="77">
        <f t="shared" ca="1" si="32"/>
        <v>-87835.28249662937</v>
      </c>
      <c r="O78" s="77"/>
      <c r="P78" s="77"/>
      <c r="Q78" s="77">
        <f ca="1">IF(ISERROR(B78-2),"",$G$5*SUM($O$14:O78)-$H$5*SUM($P$14:P78))</f>
        <v>-35590.730199999991</v>
      </c>
      <c r="R78" s="77">
        <f t="shared" ca="1" si="33"/>
        <v>-123426.01269662936</v>
      </c>
      <c r="S78" s="128"/>
      <c r="T78" s="70">
        <v>45877.625</v>
      </c>
      <c r="U78" s="53">
        <v>94.67</v>
      </c>
      <c r="V78" s="70">
        <v>45875.625</v>
      </c>
      <c r="W78" s="53">
        <v>101.197</v>
      </c>
      <c r="X78" s="118">
        <v>45882.625</v>
      </c>
      <c r="Y78" s="53">
        <v>120.52</v>
      </c>
      <c r="Z78" s="70">
        <v>45951.625</v>
      </c>
      <c r="AA78" s="53">
        <v>100.206</v>
      </c>
      <c r="AB78" s="163">
        <f t="shared" si="80"/>
        <v>45877.625</v>
      </c>
      <c r="AC78" s="163">
        <f t="shared" si="81"/>
        <v>45877.625</v>
      </c>
      <c r="AD78" s="163">
        <v>45960.625</v>
      </c>
      <c r="AH78" s="164">
        <f t="shared" ca="1" si="34"/>
        <v>45957.625</v>
      </c>
      <c r="AI78" s="44">
        <f ca="1">IF(COUNTIF($BU$2:BU1063,AH78)=1,VLOOKUP(AH78,BG:BH,2), IF(COUNTIF($BU$2:BU1063,AH78)=0,$AI$10,""))</f>
        <v>81.28</v>
      </c>
      <c r="AJ78" s="45">
        <f t="shared" ca="1" si="35"/>
        <v>257924.17650714604</v>
      </c>
      <c r="AK78" s="45">
        <f t="shared" ca="1" si="36"/>
        <v>-267312.49999999994</v>
      </c>
      <c r="AL78" s="44">
        <f ca="1">IF(COUNTIF($BU$2:BU1063,AH78)=1,VLOOKUP(AH78,BI:BJ,2), IF(COUNTIF($BU$2:BU1063,AH78)=0,$AJ$10,""))</f>
        <v>101.1640625</v>
      </c>
      <c r="AM78" s="45">
        <f t="shared" ca="1" si="37"/>
        <v>221986.60714285716</v>
      </c>
      <c r="AN78" s="46">
        <f t="shared" ca="1" si="38"/>
        <v>-11859.019368489564</v>
      </c>
      <c r="AO78" s="44">
        <f ca="1">IF(COUNTIF($BU$2:BU1063,AH78)=1,VLOOKUP(AH78,BK:BL,2), IF(COUNTIF($BU$2:BU1063,AH78)=0,$AK$10,""))</f>
        <v>112.91</v>
      </c>
      <c r="AP78" s="45">
        <f t="shared" ca="1" si="39"/>
        <v>978736.2586847744</v>
      </c>
      <c r="AQ78" s="46">
        <f t="shared" ca="1" si="40"/>
        <v>-274950</v>
      </c>
      <c r="AR78" s="44">
        <f ca="1">IF(COUNTIF($BU$2:BU1063,AH78)=1,VLOOKUP(AH78,BM:BN,2), IF(COUNTIF($BU$2:BU1063,AH78)=0,$AL$10,""))</f>
        <v>101.1640625</v>
      </c>
      <c r="AS78" s="45">
        <f t="shared" ca="1" si="41"/>
        <v>193526.78571428574</v>
      </c>
      <c r="AT78" s="46">
        <f t="shared" ca="1" si="42"/>
        <v>-10338.632269965281</v>
      </c>
      <c r="AU78" s="44">
        <f ca="1">IF(COUNTIF($BU$2:BU1063,AH78)=1,VLOOKUP(AH78,BO:BP,2), IF(COUNTIF($BU$2:BU1063,AH78)=0,$AM$10,""))</f>
        <v>105.1875</v>
      </c>
      <c r="AV78" s="45">
        <f t="shared" ca="1" si="43"/>
        <v>182477.67857142858</v>
      </c>
      <c r="AW78" s="46">
        <f t="shared" ca="1" si="44"/>
        <v>4328.6360677083358</v>
      </c>
      <c r="AX78" s="44">
        <f ca="1">IF(COUNTIF($BU$2:BU1063,AH78)=1,VLOOKUP(AH78,BQ:BR,2), IF(COUNTIF($BU$2:BU1063,AH78)=0,$AN$10,""))</f>
        <v>100.953125</v>
      </c>
      <c r="AY78" s="45">
        <f t="shared" ca="1" si="45"/>
        <v>462890.625</v>
      </c>
      <c r="AZ78" s="46">
        <f t="shared" ca="1" si="46"/>
        <v>11673.652994791672</v>
      </c>
      <c r="BA78" s="77">
        <f t="shared" ca="1" si="47"/>
        <v>-78743.423873746724</v>
      </c>
      <c r="BB78" s="176"/>
      <c r="BC78" s="176"/>
      <c r="BD78" s="77">
        <f ca="1">IF(ISERROR(AI78-2),"",$AQ$4*SUM($BB$14:BB78)-$AR$4*SUM($BC$14:BC78))</f>
        <v>71425.005826778885</v>
      </c>
      <c r="BE78" s="77">
        <f t="shared" ca="1" si="48"/>
        <v>-150168.42970052559</v>
      </c>
      <c r="BG78" s="70">
        <v>45876.625</v>
      </c>
      <c r="BH78" s="53">
        <v>80.209999999999994</v>
      </c>
      <c r="BK78" s="70">
        <v>45876.625</v>
      </c>
      <c r="BL78" s="53">
        <v>109.76</v>
      </c>
      <c r="BO78" s="70">
        <v>45876.625</v>
      </c>
      <c r="BP78" s="53">
        <v>103.21875</v>
      </c>
      <c r="BQ78" s="70">
        <v>45876.625</v>
      </c>
      <c r="BR78" s="53">
        <v>96.84375</v>
      </c>
      <c r="BS78" s="163">
        <f t="shared" si="82"/>
        <v>45876.625</v>
      </c>
      <c r="BT78" s="163">
        <f t="shared" si="83"/>
        <v>45876.625</v>
      </c>
      <c r="BY78" s="164">
        <f t="shared" ca="1" si="49"/>
        <v>45958.625</v>
      </c>
      <c r="BZ78" s="44">
        <f ca="1">IF(COUNTIF($CN$2:CN1063,BY78)=1,VLOOKUP(BY78,CH:CI,2), IF(COUNTIF($CN$2:CN1063,BY78)=0,$BZ$10,""))</f>
        <v>107.9234</v>
      </c>
      <c r="CA78" s="45">
        <f t="shared" ca="1" si="50"/>
        <v>86324.999999998647</v>
      </c>
      <c r="CB78" s="45">
        <f t="shared" ca="1" si="51"/>
        <v>319444.44444444444</v>
      </c>
      <c r="CC78" s="44">
        <f ca="1">IF(COUNTIF($CN$2:CN1063,BY78)=1,VLOOKUP(BY78,CJ:CK,2), IF(COUNTIF($CN$2:CN1063,BY78)=0,$CA$10,""))</f>
        <v>46.3</v>
      </c>
      <c r="CD78" s="45">
        <f t="shared" ca="1" si="52"/>
        <v>220162.50000000009</v>
      </c>
      <c r="CE78" s="46">
        <f t="shared" ca="1" si="53"/>
        <v>319444.44444444444</v>
      </c>
      <c r="CF78" s="44">
        <f t="shared" ca="1" si="54"/>
        <v>-133837.50000000143</v>
      </c>
      <c r="CH78" s="122">
        <v>45881.625</v>
      </c>
      <c r="CI78" s="53">
        <v>107.3578</v>
      </c>
      <c r="CJ78" s="122">
        <v>45881.625</v>
      </c>
      <c r="CK78" s="53">
        <v>50.027000000000001</v>
      </c>
      <c r="CL78" s="163">
        <f t="shared" si="76"/>
        <v>45881.625</v>
      </c>
      <c r="CM78" s="163">
        <f t="shared" si="77"/>
        <v>45881.625</v>
      </c>
      <c r="CR78" s="164">
        <f t="shared" ca="1" si="55"/>
        <v>45957.625</v>
      </c>
      <c r="CS78" s="44">
        <f ca="1">IF(COUNTIF($DG$2:DG1063,CR78)=1,VLOOKUP(CR78,DA:DB,2), IF(COUNTIF($DG$2:DG1063,CR78)=0,$CS$10,""))</f>
        <v>235.50700000000001</v>
      </c>
      <c r="CT78" s="45">
        <f t="shared" ca="1" si="56"/>
        <v>292612.32000000007</v>
      </c>
      <c r="CU78" s="45">
        <f t="shared" ca="1" si="57"/>
        <v>265416.66666666669</v>
      </c>
      <c r="CV78" s="44">
        <f ca="1">IF(COUNTIF($DG$2:DG1063,CR78)=1,VLOOKUP(CR78,DC:DD,2), IF(COUNTIF($DG$2:DG1063,CR78)=0,$CT$10,""))</f>
        <v>47.081000000000003</v>
      </c>
      <c r="CW78" s="45">
        <f t="shared" ca="1" si="58"/>
        <v>248083.28999999972</v>
      </c>
      <c r="CX78" s="46">
        <f t="shared" ca="1" si="59"/>
        <v>238875</v>
      </c>
      <c r="CY78" s="44">
        <f t="shared" ca="1" si="60"/>
        <v>71070.696666667121</v>
      </c>
      <c r="DA78" s="122">
        <v>45877.625</v>
      </c>
      <c r="DB78" s="53">
        <v>267.15899999999999</v>
      </c>
      <c r="DC78" s="122">
        <v>45877.625</v>
      </c>
      <c r="DD78" s="53">
        <v>53.585000000000001</v>
      </c>
      <c r="DE78" s="163">
        <f t="shared" si="78"/>
        <v>45877.625</v>
      </c>
      <c r="DF78" s="163">
        <f t="shared" si="79"/>
        <v>45877.625</v>
      </c>
      <c r="DR78" s="127">
        <v>45953.625</v>
      </c>
      <c r="DS78" s="55">
        <f ca="1">VLOOKUP(DR78,A79:R145,18)</f>
        <v>-64933.680091057002</v>
      </c>
      <c r="DT78" s="55" t="e">
        <f t="shared" ref="DT78" ca="1" si="117">VLOOKUP(DR78,AH79:BE115,24)</f>
        <v>#N/A</v>
      </c>
      <c r="DU78" s="55" t="e">
        <f t="shared" ref="DU78" ca="1" si="118">VLOOKUP(DR78,BY79:CF115,8)</f>
        <v>#N/A</v>
      </c>
      <c r="DV78" s="55" t="e">
        <f t="shared" ref="DV78" ca="1" si="119">VLOOKUP(DR78,CR79:CY115,8)</f>
        <v>#N/A</v>
      </c>
      <c r="DW78" s="55">
        <f t="shared" ref="DW78" ca="1" si="120">DS78-DS77</f>
        <v>35314.996496734879</v>
      </c>
      <c r="DX78" s="55" t="e">
        <f t="shared" ref="DX78" ca="1" si="121">DT78-DT77</f>
        <v>#N/A</v>
      </c>
      <c r="DY78" s="55" t="e">
        <f t="shared" ref="DY78" ca="1" si="122">DU78-DU77</f>
        <v>#N/A</v>
      </c>
      <c r="DZ78" s="55" t="e">
        <f t="shared" ref="DZ78" ca="1" si="123">DV78-DV77</f>
        <v>#N/A</v>
      </c>
      <c r="EA78" s="55">
        <f t="shared" ref="EA78" ca="1" si="124">DW$11*DW78</f>
        <v>35314.996496734879</v>
      </c>
      <c r="EB78" s="55" t="e">
        <f t="shared" ref="EB78" ca="1" si="125">DX$11*DX78</f>
        <v>#N/A</v>
      </c>
      <c r="EC78" s="55" t="e">
        <f t="shared" ref="EC78" ca="1" si="126">DY$11*DY78</f>
        <v>#N/A</v>
      </c>
      <c r="ED78" s="55" t="e">
        <f t="shared" ref="ED78" ca="1" si="127">DZ$11*DZ78</f>
        <v>#N/A</v>
      </c>
      <c r="EE78" s="55">
        <f ca="1">SUM(EA$15:EA78)</f>
        <v>-73328.008011593367</v>
      </c>
      <c r="EF78" s="55" t="e">
        <f ca="1">SUM(EB$15:EB78)</f>
        <v>#N/A</v>
      </c>
      <c r="EG78" s="55" t="e">
        <f ca="1">SUM(EC$15:EC78)</f>
        <v>#N/A</v>
      </c>
      <c r="EH78" s="55" t="e">
        <f ca="1">SUM(ED$15:ED78)</f>
        <v>#N/A</v>
      </c>
      <c r="EL78" s="127">
        <v>45953.625</v>
      </c>
      <c r="EM78" s="137">
        <f t="shared" ca="1" si="61"/>
        <v>-73328.008011593367</v>
      </c>
      <c r="EN78" s="137" t="e">
        <f t="shared" ca="1" si="62"/>
        <v>#N/A</v>
      </c>
      <c r="EO78" s="137" t="e">
        <f t="shared" ca="1" si="63"/>
        <v>#N/A</v>
      </c>
      <c r="EP78" s="137" t="e">
        <f t="shared" ca="1" si="64"/>
        <v>#N/A</v>
      </c>
    </row>
    <row r="79" spans="1:146">
      <c r="A79" s="164">
        <f ca="1">IF(AND(ISBLANK(AD68), A78 = $AD$1),NOW(),IF(ISBLANK(AD68),"",AD68))</f>
        <v>45945.625</v>
      </c>
      <c r="B79" s="71">
        <f ca="1">IF(COUNTIF($AD$2:AD1064,A79)=1,VLOOKUP(A79,T:U,2), IF(COUNTIF($AD$2:AD1064,A79)=0,$B$10,""))</f>
        <v>92.38</v>
      </c>
      <c r="C79" s="31">
        <f t="shared" ca="1" si="24"/>
        <v>-339936.10223642492</v>
      </c>
      <c r="D79" s="32">
        <f t="shared" ca="1" si="25"/>
        <v>-244282.5</v>
      </c>
      <c r="E79" s="71">
        <f ca="1">IF(COUNTIF($AD$2:AD1064,A79)=1,VLOOKUP(A79,V:W,2), IF(COUNTIF($AD$2:AD1064,A79)=0,$C$10,""))</f>
        <v>101.23699999999999</v>
      </c>
      <c r="F79" s="31">
        <f t="shared" ca="1" si="26"/>
        <v>-672.00000000082127</v>
      </c>
      <c r="G79" s="32">
        <f t="shared" ca="1" si="27"/>
        <v>-86971.23666000001</v>
      </c>
      <c r="H79" s="71">
        <f ca="1">IF(COUNTIF($AD$2:AD1064,A79)=1,VLOOKUP(A79,X:Y,2), IF(COUNTIF($AD$2:AD1064,A79)=0,$D$10,""))</f>
        <v>121.62</v>
      </c>
      <c r="I79" s="31">
        <f t="shared" ca="1" si="28"/>
        <v>-82966.365873667441</v>
      </c>
      <c r="J79" s="32">
        <f t="shared" ca="1" si="29"/>
        <v>-420165.9</v>
      </c>
      <c r="K79" s="71">
        <f ca="1">IF(COUNTIF($AD$2:AD1064,A79)=1,VLOOKUP(A79,Z:AA,2), IF(COUNTIF($AD$2:AD1064,A79)=0,$E$10,""))</f>
        <v>100.18899999999999</v>
      </c>
      <c r="L79" s="31">
        <f t="shared" ca="1" si="30"/>
        <v>147747.59999999581</v>
      </c>
      <c r="M79" s="32">
        <f t="shared" ca="1" si="31"/>
        <v>-191299.80407999997</v>
      </c>
      <c r="N79" s="77">
        <f t="shared" ca="1" si="32"/>
        <v>-36995.303782760777</v>
      </c>
      <c r="O79" s="77"/>
      <c r="P79" s="77"/>
      <c r="Q79" s="77">
        <f ca="1">IF(ISERROR(B79-2),"",$G$5*SUM($O$14:O79)-$H$5*SUM($P$14:P79))</f>
        <v>-35590.730199999991</v>
      </c>
      <c r="R79" s="77">
        <f t="shared" ca="1" si="33"/>
        <v>-72586.033982760768</v>
      </c>
      <c r="S79" s="128"/>
      <c r="T79" s="70">
        <v>45880.625</v>
      </c>
      <c r="U79" s="53">
        <v>94.66</v>
      </c>
      <c r="V79" s="70">
        <v>45876.625</v>
      </c>
      <c r="W79" s="53">
        <v>101.16500000000001</v>
      </c>
      <c r="X79" s="118">
        <v>45883.625</v>
      </c>
      <c r="Y79" s="53">
        <v>120.46</v>
      </c>
      <c r="Z79" s="70">
        <v>45952.625</v>
      </c>
      <c r="AA79" s="53">
        <v>100.13800000000001</v>
      </c>
      <c r="AB79" s="163">
        <f t="shared" si="80"/>
        <v>45880.625</v>
      </c>
      <c r="AC79" s="163">
        <f t="shared" si="81"/>
        <v>45880.625</v>
      </c>
      <c r="AD79" s="163">
        <v>45961.625</v>
      </c>
      <c r="AH79" s="164">
        <f t="shared" ca="1" si="34"/>
        <v>45958.625</v>
      </c>
      <c r="AI79" s="44">
        <f ca="1">IF(COUNTIF($BU$2:BU1064,AH79)=1,VLOOKUP(AH79,BG:BH,2), IF(COUNTIF($BU$2:BU1064,AH79)=0,$AI$10,""))</f>
        <v>81.2</v>
      </c>
      <c r="AJ79" s="45">
        <f t="shared" ca="1" si="35"/>
        <v>233064.01491609562</v>
      </c>
      <c r="AK79" s="45">
        <f t="shared" ca="1" si="36"/>
        <v>-270249.99999999994</v>
      </c>
      <c r="AL79" s="44">
        <f ca="1">IF(COUNTIF($BU$2:BU1064,AH79)=1,VLOOKUP(AH79,BI:BJ,2), IF(COUNTIF($BU$2:BU1064,AH79)=0,$AJ$10,""))</f>
        <v>101.203125</v>
      </c>
      <c r="AM79" s="45">
        <f t="shared" ca="1" si="37"/>
        <v>227427.45535714284</v>
      </c>
      <c r="AN79" s="46">
        <f t="shared" ca="1" si="38"/>
        <v>-11989.338262648816</v>
      </c>
      <c r="AO79" s="44">
        <f ca="1">IF(COUNTIF($BU$2:BU1064,AH79)=1,VLOOKUP(AH79,BK:BL,2), IF(COUNTIF($BU$2:BU1064,AH79)=0,$AK$10,""))</f>
        <v>112.92</v>
      </c>
      <c r="AP79" s="45">
        <f t="shared" ca="1" si="39"/>
        <v>981100.3559279769</v>
      </c>
      <c r="AQ79" s="46">
        <f t="shared" ca="1" si="40"/>
        <v>-277971.42857142858</v>
      </c>
      <c r="AR79" s="44">
        <f ca="1">IF(COUNTIF($BU$2:BU1064,AH79)=1,VLOOKUP(AH79,BM:BN,2), IF(COUNTIF($BU$2:BU1064,AH79)=0,$AL$10,""))</f>
        <v>101.203125</v>
      </c>
      <c r="AS79" s="45">
        <f t="shared" ca="1" si="41"/>
        <v>198270.08928571429</v>
      </c>
      <c r="AT79" s="46">
        <f t="shared" ca="1" si="42"/>
        <v>-10452.243613591272</v>
      </c>
      <c r="AU79" s="44">
        <f ca="1">IF(COUNTIF($BU$2:BU1064,AH79)=1,VLOOKUP(AH79,BO:BP,2), IF(COUNTIF($BU$2:BU1064,AH79)=0,$AM$10,""))</f>
        <v>105.265625</v>
      </c>
      <c r="AV79" s="45">
        <f t="shared" ca="1" si="43"/>
        <v>186662.94642857142</v>
      </c>
      <c r="AW79" s="46">
        <f t="shared" ca="1" si="44"/>
        <v>4376.2034970238092</v>
      </c>
      <c r="AX79" s="44">
        <f ca="1">IF(COUNTIF($BU$2:BU1064,AH79)=1,VLOOKUP(AH79,BQ:BR,2), IF(COUNTIF($BU$2:BU1064,AH79)=0,$AN$10,""))</f>
        <v>101.203125</v>
      </c>
      <c r="AY79" s="45">
        <f t="shared" ca="1" si="45"/>
        <v>481640.62500000006</v>
      </c>
      <c r="AZ79" s="46">
        <f t="shared" ca="1" si="46"/>
        <v>11801.934895833343</v>
      </c>
      <c r="BA79" s="77">
        <f t="shared" ca="1" si="47"/>
        <v>-83453.474041394977</v>
      </c>
      <c r="BB79" s="176"/>
      <c r="BC79" s="176"/>
      <c r="BD79" s="77">
        <f ca="1">IF(ISERROR(AI79-2),"",$AQ$4*SUM($BB$14:BB79)-$AR$4*SUM($BC$14:BC79))</f>
        <v>71425.005826778885</v>
      </c>
      <c r="BE79" s="77">
        <f t="shared" ca="1" si="48"/>
        <v>-154878.47986817386</v>
      </c>
      <c r="BG79" s="70">
        <v>45877.625</v>
      </c>
      <c r="BH79" s="53">
        <v>80.22</v>
      </c>
      <c r="BK79" s="70">
        <v>45877.625</v>
      </c>
      <c r="BL79" s="53">
        <v>109.41</v>
      </c>
      <c r="BO79" s="70">
        <v>45877.625</v>
      </c>
      <c r="BP79" s="53">
        <v>102.90625</v>
      </c>
      <c r="BQ79" s="70">
        <v>45877.625</v>
      </c>
      <c r="BR79" s="53">
        <v>96.375</v>
      </c>
      <c r="BS79" s="163">
        <f t="shared" si="82"/>
        <v>45877.625</v>
      </c>
      <c r="BT79" s="163">
        <f t="shared" si="83"/>
        <v>45877.625</v>
      </c>
      <c r="BY79" s="164">
        <f t="shared" ca="1" si="49"/>
        <v>45959.625</v>
      </c>
      <c r="BZ79" s="44">
        <f ca="1">IF(COUNTIF($CN$2:CN1064,BY79)=1,VLOOKUP(BY79,CH:CI,2), IF(COUNTIF($CN$2:CN1064,BY79)=0,$BZ$10,""))</f>
        <v>107.8282</v>
      </c>
      <c r="CA79" s="45">
        <f t="shared" ca="1" si="50"/>
        <v>62524.999999997272</v>
      </c>
      <c r="CB79" s="45">
        <f t="shared" ca="1" si="51"/>
        <v>322916.66666666674</v>
      </c>
      <c r="CC79" s="44">
        <f ca="1">IF(COUNTIF($CN$2:CN1064,BY79)=1,VLOOKUP(BY79,CJ:CK,2), IF(COUNTIF($CN$2:CN1064,BY79)=0,$CA$10,""))</f>
        <v>46.715000000000003</v>
      </c>
      <c r="CD79" s="45">
        <f t="shared" ca="1" si="52"/>
        <v>196818.74999999974</v>
      </c>
      <c r="CE79" s="46">
        <f t="shared" ca="1" si="53"/>
        <v>322916.66666666674</v>
      </c>
      <c r="CF79" s="44">
        <f t="shared" ca="1" si="54"/>
        <v>-134293.75000000247</v>
      </c>
      <c r="CH79" s="122">
        <v>45882.625</v>
      </c>
      <c r="CI79" s="53">
        <v>107.5305</v>
      </c>
      <c r="CJ79" s="122">
        <v>45882.625</v>
      </c>
      <c r="CK79" s="53">
        <v>49.564</v>
      </c>
      <c r="CL79" s="163">
        <f t="shared" si="76"/>
        <v>45882.625</v>
      </c>
      <c r="CM79" s="163">
        <f t="shared" si="77"/>
        <v>45882.625</v>
      </c>
      <c r="CR79" s="164">
        <f t="shared" ca="1" si="55"/>
        <v>45958.625</v>
      </c>
      <c r="CS79" s="44">
        <f ca="1">IF(COUNTIF($DG$2:DG1064,CR79)=1,VLOOKUP(CR79,DA:DB,2), IF(COUNTIF($DG$2:DG1064,CR79)=0,$CS$10,""))</f>
        <v>239.77799999999999</v>
      </c>
      <c r="CT79" s="45">
        <f t="shared" ca="1" si="56"/>
        <v>253148.2800000002</v>
      </c>
      <c r="CU79" s="45">
        <f t="shared" ca="1" si="57"/>
        <v>268333.33333333331</v>
      </c>
      <c r="CV79" s="44">
        <f ca="1">IF(COUNTIF($DG$2:DG1064,CR79)=1,VLOOKUP(CR79,DC:DD,2), IF(COUNTIF($DG$2:DG1064,CR79)=0,$CT$10,""))</f>
        <v>47.405999999999999</v>
      </c>
      <c r="CW79" s="45">
        <f t="shared" ca="1" si="58"/>
        <v>233955.53999999989</v>
      </c>
      <c r="CX79" s="46">
        <f t="shared" ca="1" si="59"/>
        <v>241499.99999999997</v>
      </c>
      <c r="CY79" s="44">
        <f t="shared" ca="1" si="60"/>
        <v>46026.073333333625</v>
      </c>
      <c r="DA79" s="122">
        <v>45880.625</v>
      </c>
      <c r="DB79" s="53">
        <v>267.584</v>
      </c>
      <c r="DC79" s="122">
        <v>45880.625</v>
      </c>
      <c r="DD79" s="53">
        <v>53.674999999999997</v>
      </c>
      <c r="DE79" s="163">
        <f t="shared" si="78"/>
        <v>45880.625</v>
      </c>
      <c r="DF79" s="163">
        <f t="shared" si="79"/>
        <v>45880.625</v>
      </c>
      <c r="DR79" s="127">
        <v>45954.625</v>
      </c>
      <c r="DS79" s="55">
        <f ca="1">VLOOKUP(DR79,A80:R145,18)</f>
        <v>-82452.159707094776</v>
      </c>
      <c r="DT79" s="55" t="e">
        <f t="shared" ref="DT79" ca="1" si="128">VLOOKUP(DR79,AH80:BE116,24)</f>
        <v>#N/A</v>
      </c>
      <c r="DU79" s="55" t="e">
        <f t="shared" ref="DU79" ca="1" si="129">VLOOKUP(DR79,BY80:CF116,8)</f>
        <v>#N/A</v>
      </c>
      <c r="DV79" s="55" t="e">
        <f t="shared" ref="DV79" ca="1" si="130">VLOOKUP(DR79,CR80:CY116,8)</f>
        <v>#N/A</v>
      </c>
      <c r="DW79" s="55">
        <f t="shared" ref="DW79" ca="1" si="131">DS79-DS78</f>
        <v>-17518.479616037774</v>
      </c>
      <c r="DX79" s="55" t="e">
        <f t="shared" ref="DX79" ca="1" si="132">DT79-DT78</f>
        <v>#N/A</v>
      </c>
      <c r="DY79" s="55" t="e">
        <f t="shared" ref="DY79" ca="1" si="133">DU79-DU78</f>
        <v>#N/A</v>
      </c>
      <c r="DZ79" s="55" t="e">
        <f t="shared" ref="DZ79" ca="1" si="134">DV79-DV78</f>
        <v>#N/A</v>
      </c>
      <c r="EA79" s="55">
        <f t="shared" ref="EA79" ca="1" si="135">DW$11*DW79</f>
        <v>-17518.479616037774</v>
      </c>
      <c r="EB79" s="55" t="e">
        <f t="shared" ref="EB79" ca="1" si="136">DX$11*DX79</f>
        <v>#N/A</v>
      </c>
      <c r="EC79" s="55" t="e">
        <f t="shared" ref="EC79" ca="1" si="137">DY$11*DY79</f>
        <v>#N/A</v>
      </c>
      <c r="ED79" s="55" t="e">
        <f t="shared" ref="ED79" ca="1" si="138">DZ$11*DZ79</f>
        <v>#N/A</v>
      </c>
      <c r="EE79" s="55">
        <f ca="1">SUM(EA$15:EA79)</f>
        <v>-90846.487627631141</v>
      </c>
      <c r="EF79" s="55" t="e">
        <f ca="1">SUM(EB$15:EB79)</f>
        <v>#N/A</v>
      </c>
      <c r="EG79" s="55" t="e">
        <f ca="1">SUM(EC$15:EC79)</f>
        <v>#N/A</v>
      </c>
      <c r="EH79" s="55" t="e">
        <f ca="1">SUM(ED$15:ED79)</f>
        <v>#N/A</v>
      </c>
      <c r="EL79" s="127">
        <v>45954.625</v>
      </c>
      <c r="EM79" s="137">
        <f t="shared" ref="EM79:EM110" ca="1" si="139">VLOOKUP(EL79,DR:EE,14)</f>
        <v>-90846.487627631141</v>
      </c>
      <c r="EN79" s="137" t="e">
        <f t="shared" ref="EN79:EN85" ca="1" si="140">VLOOKUP(EL79,DR:EF,15)</f>
        <v>#N/A</v>
      </c>
      <c r="EO79" s="137" t="e">
        <f t="shared" ref="EO79:EO85" ca="1" si="141">VLOOKUP(EL79,DR:EH,17)</f>
        <v>#N/A</v>
      </c>
      <c r="EP79" s="137" t="e">
        <f t="shared" ref="EP79:EP85" ca="1" si="142">VLOOKUP(EL79,DR:EG,16)</f>
        <v>#N/A</v>
      </c>
    </row>
    <row r="80" spans="1:146">
      <c r="A80" s="164">
        <f ca="1">IF(AND(ISBLANK(AD69), A79 = $AD$1),NOW(),IF(ISBLANK(AD69),"",AD69))</f>
        <v>45946.625</v>
      </c>
      <c r="B80" s="71">
        <f ca="1">IF(COUNTIF($AD$2:AD1065,A80)=1,VLOOKUP(A80,T:U,2), IF(COUNTIF($AD$2:AD1065,A80)=0,$B$10,""))</f>
        <v>92.23</v>
      </c>
      <c r="C80" s="31">
        <f t="shared" ref="C80:C143" ca="1" si="143">IF(ISERROR(B80-2),"",(B80/$B$14-1)*$B$5)</f>
        <v>-373482.42811501608</v>
      </c>
      <c r="D80" s="32">
        <f t="shared" ref="D80:D92" ca="1" si="144">IF(ISERROR(B80-2),"",-1*(A80-$A$14)/360*$B$7*$B$5)</f>
        <v>-246750</v>
      </c>
      <c r="E80" s="71">
        <f ca="1">IF(COUNTIF($AD$2:AD1065,A80)=1,VLOOKUP(A80,V:W,2), IF(COUNTIF($AD$2:AD1065,A80)=0,$C$10,""))</f>
        <v>101.221</v>
      </c>
      <c r="F80" s="31">
        <f t="shared" ref="F80:F92" ca="1" si="145">IF(ISERROR(B80-2),"",(E80-$E$14)/100*$C$5)</f>
        <v>-3359.9999999993315</v>
      </c>
      <c r="G80" s="32">
        <f t="shared" ref="G80:G92" ca="1" si="146">IF(ISERROR(B80-2),"",ROUNDUP(A80-$A$14,0)/360*$C$6*$C$5-ROUNDUP(A80-$A$14,0)/360*$C$7*$C$5*$E$14/100)</f>
        <v>-87849.733999999997</v>
      </c>
      <c r="H80" s="71">
        <f ca="1">IF(COUNTIF($AD$2:AD1065,A80)=1,VLOOKUP(A80,X:Y,2), IF(COUNTIF($AD$2:AD1065,A80)=0,$D$10,""))</f>
        <v>121.6</v>
      </c>
      <c r="I80" s="31">
        <f t="shared" ref="I80:I92" ca="1" si="147">IF(ISERROR(B80-2),"",(H80/$H$14-1)*$D$5)</f>
        <v>-88892.534864646266</v>
      </c>
      <c r="J80" s="32">
        <f t="shared" ref="J80:J92" ca="1" si="148">IF(ISERROR(B80-2),"",-1*ROUNDUP(A80-$A$14,0)/360*$D$7*$D$5)</f>
        <v>-424410</v>
      </c>
      <c r="K80" s="71">
        <f ca="1">IF(COUNTIF($AD$2:AD1065,A80)=1,VLOOKUP(A80,Z:AA,2), IF(COUNTIF($AD$2:AD1065,A80)=0,$E$10,""))</f>
        <v>100.14700000000001</v>
      </c>
      <c r="L80" s="31">
        <f t="shared" ref="L80:L92" ca="1" si="149">IF(ISERROR(B80-2),"",(K80-$K$14)/100*$E$5)</f>
        <v>133282.80000000016</v>
      </c>
      <c r="M80" s="32">
        <f t="shared" ref="M80:M92" ca="1" si="150">IF(ISERROR(B80-2),"",ROUNDUP(A80-$A$14,0)/360*$E$6*$E$5-ROUNDUP(A80-$A$14,0)/360*$E$7*$E$5*$K$14/100)</f>
        <v>-193232.12533333333</v>
      </c>
      <c r="N80" s="77">
        <f t="shared" ref="N80:N92" ca="1" si="151">IF(ISERROR(B80-2),"",C80+D80-F80-G80-I80-J80+L80+M80)</f>
        <v>-75669.484583703743</v>
      </c>
      <c r="O80" s="77"/>
      <c r="P80" s="77"/>
      <c r="Q80" s="77">
        <f ca="1">IF(ISERROR(B80-2),"",$G$5*SUM($O$14:O80)-$H$5*SUM($P$14:P80))</f>
        <v>-35590.730199999991</v>
      </c>
      <c r="R80" s="77">
        <f t="shared" ref="R80:R92" ca="1" si="152">IF(ISERROR(B80-2),"",N80+Q80)</f>
        <v>-111260.21478370373</v>
      </c>
      <c r="S80" s="128"/>
      <c r="T80" s="70">
        <v>45881.625</v>
      </c>
      <c r="U80" s="53">
        <v>94.75</v>
      </c>
      <c r="V80" s="70">
        <v>45877.625</v>
      </c>
      <c r="W80" s="53">
        <v>101.039</v>
      </c>
      <c r="X80" s="118">
        <v>45887.625</v>
      </c>
      <c r="Y80" s="53">
        <v>120.14</v>
      </c>
      <c r="Z80" s="70">
        <v>45953.625</v>
      </c>
      <c r="AA80" s="53">
        <v>100.104</v>
      </c>
      <c r="AB80" s="163">
        <f t="shared" si="80"/>
        <v>45881.625</v>
      </c>
      <c r="AC80" s="163">
        <f t="shared" si="81"/>
        <v>45881.625</v>
      </c>
      <c r="AD80" s="163">
        <v>45964.625</v>
      </c>
      <c r="AH80" s="164">
        <f t="shared" ref="AH80:AH83" ca="1" si="153">IF(AND(ISBLANK(BU69), AH79 = $BU$1),NOW(),IF(ISBLANK(BU69),"",BU69))</f>
        <v>45959.625</v>
      </c>
      <c r="AI80" s="44">
        <f ca="1">IF(COUNTIF($BU$2:BU1065,AH80)=1,VLOOKUP(AH80,BG:BH,2), IF(COUNTIF($BU$2:BU1065,AH80)=0,$AI$10,""))</f>
        <v>80.95</v>
      </c>
      <c r="AJ80" s="45">
        <f t="shared" ref="AJ80:AJ143" ca="1" si="154">IF(ISERROR(AI80-2),"",(AI80/$AI$14-1)*$AI$5)</f>
        <v>155376.00994406376</v>
      </c>
      <c r="AK80" s="45">
        <f t="shared" ref="AK80:AK83" ca="1" si="155">IF(ISERROR(AI80-2),"",-1*ROUNDUP(AH80-$AH$14,0)/360*$AI$5*$AI$7)</f>
        <v>-273187.5</v>
      </c>
      <c r="AL80" s="44">
        <f ca="1">IF(COUNTIF($BU$2:BU1065,AH80)=1,VLOOKUP(AH80,BI:BJ,2), IF(COUNTIF($BU$2:BU1065,AH80)=0,$AJ$10,""))</f>
        <v>100.7578125</v>
      </c>
      <c r="AM80" s="45">
        <f t="shared" ref="AM80:AM83" ca="1" si="156">IF(ISERROR(AI80-2),"",(AL80-$AL$14)/100*$AJ$5)</f>
        <v>165401.78571428571</v>
      </c>
      <c r="AN80" s="46">
        <f t="shared" ref="AN80:AN83" ca="1" si="157">IF(ISERROR(AI80-2),"",ROUNDUP(AH80-$AH$14,0)/360*$AJ$5*$AJ$6-ROUNDUP(AH80-$AH$14,0)/360*$AJ$5*$AJ$7*$AL$14/100)</f>
        <v>-12119.657156807982</v>
      </c>
      <c r="AO80" s="44">
        <f ca="1">IF(COUNTIF($BU$2:BU1065,AH80)=1,VLOOKUP(AH80,BK:BL,2), IF(COUNTIF($BU$2:BU1065,AH80)=0,$AK$10,""))</f>
        <v>112.28</v>
      </c>
      <c r="AP80" s="45">
        <f t="shared" ref="AP80:AP83" ca="1" si="158">IF(ISERROR(AI80-2),"",(AO80/$AO$14-1)*$AK$5)</f>
        <v>829798.1323631783</v>
      </c>
      <c r="AQ80" s="46">
        <f t="shared" ref="AQ80:AQ83" ca="1" si="159">IF(ISERROR(AI80-2),"",-1*ROUNDUP(AH80-$AH$14,0)/360*$AK$5*$AK$7)</f>
        <v>-280992.85714285716</v>
      </c>
      <c r="AR80" s="44">
        <f ca="1">IF(COUNTIF($BU$2:BU1065,AH80)=1,VLOOKUP(AH80,BM:BN,2), IF(COUNTIF($BU$2:BU1065,AH80)=0,$AL$10,""))</f>
        <v>100.7578125</v>
      </c>
      <c r="AS80" s="45">
        <f t="shared" ref="AS80:AS83" ca="1" si="160">IF(ISERROR(AI80-2),"",(AR80-$AR$14)/100*$AL$5)</f>
        <v>144196.42857142858</v>
      </c>
      <c r="AT80" s="46">
        <f t="shared" ref="AT80:AT83" ca="1" si="161">IF(ISERROR(AI80-2),"",ROUNDUP(AH80-$AH$14,0)/360*$AL$5*$AL$6-ROUNDUP(AH80-$AH$14,0)/360*$AL$5*$AL$7*$AR$14/100)</f>
        <v>-10565.854957217263</v>
      </c>
      <c r="AU80" s="44">
        <f ca="1">IF(COUNTIF($BU$2:BU1065,AH80)=1,VLOOKUP(AH80,BO:BP,2), IF(COUNTIF($BU$2:BU1065,AH80)=0,$AM$10,""))</f>
        <v>104.546875</v>
      </c>
      <c r="AV80" s="45">
        <f t="shared" ref="AV80:AV83" ca="1" si="162">IF(ISERROR(AI80-2),"",(AU80-$AU$14)/100*$AM$5)</f>
        <v>148158.48214285716</v>
      </c>
      <c r="AW80" s="46">
        <f t="shared" ref="AW80:AW83" ca="1" si="163">IF(ISERROR(AI80-2),"",ROUNDUP(AH80-$AH$14,0)/360*$AM$5*$AM$6-ROUNDUP(AH80-$AH$14,0)/360*$AM$5*$AM$7*$AU$14/100)</f>
        <v>4423.7709263392899</v>
      </c>
      <c r="AX80" s="44">
        <f ca="1">IF(COUNTIF($BU$2:BU1065,AH80)=1,VLOOKUP(AH80,BQ:BR,2), IF(COUNTIF($BU$2:BU1065,AH80)=0,$AN$10,""))</f>
        <v>100.171875</v>
      </c>
      <c r="AY80" s="45">
        <f t="shared" ref="AY80:AY83" ca="1" si="164">IF(ISERROR(AI80-2),"",(AX80-$AX$14)/100*$AN$5)</f>
        <v>404296.875</v>
      </c>
      <c r="AZ80" s="46">
        <f t="shared" ref="AZ80:AZ83" ca="1" si="165">IF(ISERROR(AI80-2),"",ROUNDUP(AH80-$AH$14,0)/360*$AN$5*$AN$6-ROUNDUP(AH80-$AH$14,0)/360*$AN$5*$AN$7*$AX$14/100)</f>
        <v>11930.216796875015</v>
      </c>
      <c r="BA80" s="77">
        <f t="shared" ref="BA80:BA83" ca="1" si="166">IF(ISERROR(AI80-2),"",AJ80+AK80-AM80-AN80-AP80-AQ80+AS80+AT80+AV80+AW80+AY80+AZ80)</f>
        <v>-117458.97535345236</v>
      </c>
      <c r="BB80" s="176"/>
      <c r="BC80" s="176"/>
      <c r="BD80" s="77">
        <f ca="1">IF(ISERROR(AI80-2),"",$AQ$4*SUM($BB$14:BB80)-$AR$4*SUM($BC$14:BC80))</f>
        <v>71425.005826778885</v>
      </c>
      <c r="BE80" s="77">
        <f t="shared" ref="BE80:BE83" ca="1" si="167">IF(ISERROR(AI80-2),"",BA80-BD80)</f>
        <v>-188883.98118023126</v>
      </c>
      <c r="BG80" s="70">
        <v>45880.625</v>
      </c>
      <c r="BH80" s="53">
        <v>80.22</v>
      </c>
      <c r="BK80" s="70">
        <v>45880.625</v>
      </c>
      <c r="BL80" s="53">
        <v>109.58499999999999</v>
      </c>
      <c r="BO80" s="70">
        <v>45880.625</v>
      </c>
      <c r="BP80" s="53">
        <v>102.953125</v>
      </c>
      <c r="BQ80" s="70">
        <v>45880.625</v>
      </c>
      <c r="BR80" s="53">
        <v>96.46875</v>
      </c>
      <c r="BS80" s="163">
        <f t="shared" si="82"/>
        <v>45880.625</v>
      </c>
      <c r="BT80" s="163">
        <f t="shared" si="83"/>
        <v>45880.625</v>
      </c>
      <c r="BY80" s="164">
        <f t="shared" ref="BY80:BY83" ca="1" si="168">IF(AND(ISBLANK(CN69), BY79 = $CN$1),NOW(),IF(ISBLANK(CN69),"",CN69))</f>
        <v>45960.625</v>
      </c>
      <c r="BZ80" s="44">
        <f ca="1">IF(COUNTIF($CN$2:CN1065,BY80)=1,VLOOKUP(BY80,CH:CI,2), IF(COUNTIF($CN$2:CN1065,BY80)=0,$BZ$10,""))</f>
        <v>107.5942</v>
      </c>
      <c r="CA80" s="45">
        <f t="shared" ref="CA80:CA143" ca="1" si="169">IF(ISERROR(BZ80-2),"",(BZ80-$BZ$14)/100*$BZ$5)</f>
        <v>4024.999999998613</v>
      </c>
      <c r="CB80" s="45">
        <f t="shared" ref="CB80:CB82" ca="1" si="170">IF(ISERROR(BZ80-2),"",ROUNDUP(BY80-BY$14,0)/360*$BZ$5*$BZ$6)</f>
        <v>326388.88888888893</v>
      </c>
      <c r="CC80" s="44">
        <f ca="1">IF(COUNTIF($CN$2:CN1065,BY80)=1,VLOOKUP(BY80,CJ:CK,2), IF(COUNTIF($CN$2:CN1065,BY80)=0,$CA$10,""))</f>
        <v>47.904000000000003</v>
      </c>
      <c r="CD80" s="45">
        <f t="shared" ref="CD80:CD82" ca="1" si="171">IF(ISERROR(BZ80-2),"",-1*(CC80-$CC$14)*10^-4*$CA$8*$CA$5)</f>
        <v>129937.49999999974</v>
      </c>
      <c r="CE80" s="46">
        <f t="shared" ref="CE80:CE82" ca="1" si="172">IF(ISERROR(BZ80-2),"",ROUNDUP(BY80-BY$14,0)/360*$CA$5*$CA$6)</f>
        <v>326388.88888888893</v>
      </c>
      <c r="CF80" s="44">
        <f t="shared" ref="CF80:CF82" ca="1" si="173">IF(ISERROR(BZ80-2),"",CA80+CB80-CD80-CE80)</f>
        <v>-125912.50000000114</v>
      </c>
      <c r="CH80" s="122">
        <v>45883.625</v>
      </c>
      <c r="CI80" s="53">
        <v>107.40009999999999</v>
      </c>
      <c r="CJ80" s="122">
        <v>45883.625</v>
      </c>
      <c r="CK80" s="53">
        <v>49.968000000000004</v>
      </c>
      <c r="CL80" s="163">
        <f t="shared" si="76"/>
        <v>45883.625</v>
      </c>
      <c r="CM80" s="163">
        <f t="shared" si="77"/>
        <v>45883.625</v>
      </c>
      <c r="CR80" s="164">
        <f t="shared" ref="CR80:CR143" ca="1" si="174">IF(AND(ISBLANK(DG69), CR79 = $DG$1),NOW(),IF(ISBLANK(DG69),"",DG69))</f>
        <v>45959.625</v>
      </c>
      <c r="CS80" s="44">
        <f ca="1">IF(COUNTIF($DG$2:DG1065,CR80)=1,VLOOKUP(CR80,DA:DB,2), IF(COUNTIF($DG$2:DG1065,CR80)=0,$CS$10,""))</f>
        <v>241.02099999999999</v>
      </c>
      <c r="CT80" s="45">
        <f t="shared" ref="CT80:CT143" ca="1" si="175">IF(ISERROR(CS80-2),"",-1*(CS80-$CS$14)*$CS$8*10^-4*$CS$5)</f>
        <v>241662.96000000025</v>
      </c>
      <c r="CU80" s="45">
        <f t="shared" ref="CU80:CU143" ca="1" si="176">IF(ISERROR(CS80-2),"",ROUNDUP(CR80-CR$14,0)/360*$CS$5*$CS$6)</f>
        <v>271250.00000000006</v>
      </c>
      <c r="CV80" s="44">
        <f ca="1">IF(COUNTIF($DG$2:DG1065,CR80)=1,VLOOKUP(CR80,DC:DD,2), IF(COUNTIF($DG$2:DG1065,CR80)=0,$CT$10,""))</f>
        <v>47.113</v>
      </c>
      <c r="CW80" s="45">
        <f t="shared" ref="CW80:CW143" ca="1" si="177">IF(ISERROR(CS80-2),"",-1*(CV80-$CV$14)*10^-4*$CT$8*$CT$5)</f>
        <v>246692.24999999988</v>
      </c>
      <c r="CX80" s="46">
        <f t="shared" ref="CX80:CX143" ca="1" si="178">IF(ISERROR(CS80-2),"",ROUNDUP(CR80-CR$14,0)/360*$CT$5*$CT$6)</f>
        <v>244125.00000000003</v>
      </c>
      <c r="CY80" s="44">
        <f t="shared" ref="CY80:CY143" ca="1" si="179">IF(ISERROR(CS80-2),"",CT80+CU80-CW80-CX80)</f>
        <v>22095.710000000399</v>
      </c>
      <c r="DA80" s="122">
        <v>45881.625</v>
      </c>
      <c r="DB80" s="53">
        <v>265.14</v>
      </c>
      <c r="DC80" s="122">
        <v>45881.625</v>
      </c>
      <c r="DD80" s="53">
        <v>52.881999999999998</v>
      </c>
      <c r="DE80" s="163">
        <f t="shared" si="78"/>
        <v>45881.625</v>
      </c>
      <c r="DF80" s="163">
        <f t="shared" si="79"/>
        <v>45881.625</v>
      </c>
      <c r="DR80" s="127">
        <v>45957.625</v>
      </c>
      <c r="DS80" s="55">
        <f ca="1">VLOOKUP(DR80,A81:R145,18)</f>
        <v>-38768.617014274816</v>
      </c>
      <c r="DT80" s="55" t="e">
        <f t="shared" ref="DT80" ca="1" si="180">VLOOKUP(DR80,AH81:BE117,24)</f>
        <v>#N/A</v>
      </c>
      <c r="DU80" s="55" t="e">
        <f t="shared" ref="DU80" ca="1" si="181">VLOOKUP(DR80,BY81:CF117,8)</f>
        <v>#N/A</v>
      </c>
      <c r="DV80" s="55" t="e">
        <f t="shared" ref="DV80" ca="1" si="182">VLOOKUP(DR80,CR81:CY117,8)</f>
        <v>#N/A</v>
      </c>
      <c r="DW80" s="55">
        <f t="shared" ref="DW80" ca="1" si="183">DS80-DS79</f>
        <v>43683.542692819959</v>
      </c>
      <c r="DX80" s="55" t="e">
        <f t="shared" ref="DX80" ca="1" si="184">DT80-DT79</f>
        <v>#N/A</v>
      </c>
      <c r="DY80" s="55" t="e">
        <f t="shared" ref="DY80" ca="1" si="185">DU80-DU79</f>
        <v>#N/A</v>
      </c>
      <c r="DZ80" s="55" t="e">
        <f t="shared" ref="DZ80" ca="1" si="186">DV80-DV79</f>
        <v>#N/A</v>
      </c>
      <c r="EA80" s="55">
        <f t="shared" ref="EA80" ca="1" si="187">DW$11*DW80</f>
        <v>43683.542692819959</v>
      </c>
      <c r="EB80" s="55" t="e">
        <f t="shared" ref="EB80" ca="1" si="188">DX$11*DX80</f>
        <v>#N/A</v>
      </c>
      <c r="EC80" s="55" t="e">
        <f t="shared" ref="EC80" ca="1" si="189">DY$11*DY80</f>
        <v>#N/A</v>
      </c>
      <c r="ED80" s="55" t="e">
        <f t="shared" ref="ED80" ca="1" si="190">DZ$11*DZ80</f>
        <v>#N/A</v>
      </c>
      <c r="EE80" s="55">
        <f ca="1">SUM(EA$15:EA80)</f>
        <v>-47162.944934811181</v>
      </c>
      <c r="EF80" s="55" t="e">
        <f ca="1">SUM(EB$15:EB80)</f>
        <v>#N/A</v>
      </c>
      <c r="EG80" s="55" t="e">
        <f ca="1">SUM(EC$15:EC80)</f>
        <v>#N/A</v>
      </c>
      <c r="EH80" s="55" t="e">
        <f ca="1">SUM(ED$15:ED80)</f>
        <v>#N/A</v>
      </c>
      <c r="EL80" s="127">
        <v>45957.625</v>
      </c>
      <c r="EM80" s="137">
        <f t="shared" ca="1" si="139"/>
        <v>-47162.944934811181</v>
      </c>
      <c r="EN80" s="137" t="e">
        <f t="shared" ca="1" si="140"/>
        <v>#N/A</v>
      </c>
      <c r="EO80" s="137" t="e">
        <f t="shared" ca="1" si="141"/>
        <v>#N/A</v>
      </c>
      <c r="EP80" s="137" t="e">
        <f t="shared" ca="1" si="142"/>
        <v>#N/A</v>
      </c>
    </row>
    <row r="81" spans="1:146">
      <c r="A81" s="164">
        <f ca="1">IF(AND(ISBLANK(AD70), A80 = $AD$1),NOW(),IF(ISBLANK(AD70),"",AD70))</f>
        <v>45947.625</v>
      </c>
      <c r="B81" s="71">
        <f ca="1">IF(COUNTIF($AD$2:AD1066,A81)=1,VLOOKUP(A81,T:U,2), IF(COUNTIF($AD$2:AD1066,A81)=0,$B$10,""))</f>
        <v>92.1</v>
      </c>
      <c r="C81" s="31">
        <f t="shared" ca="1" si="143"/>
        <v>-402555.91054313391</v>
      </c>
      <c r="D81" s="32">
        <f t="shared" ca="1" si="144"/>
        <v>-249217.5</v>
      </c>
      <c r="E81" s="71">
        <f ca="1">IF(COUNTIF($AD$2:AD1066,A81)=1,VLOOKUP(A81,V:W,2), IF(COUNTIF($AD$2:AD1066,A81)=0,$C$10,""))</f>
        <v>101.253</v>
      </c>
      <c r="F81" s="31">
        <f t="shared" ca="1" si="145"/>
        <v>2016.0000000000764</v>
      </c>
      <c r="G81" s="32">
        <f t="shared" ca="1" si="146"/>
        <v>-88728.231339999998</v>
      </c>
      <c r="H81" s="71">
        <f ca="1">IF(COUNTIF($AD$2:AD1066,A81)=1,VLOOKUP(A81,X:Y,2), IF(COUNTIF($AD$2:AD1066,A81)=0,$D$10,""))</f>
        <v>121.51</v>
      </c>
      <c r="I81" s="31">
        <f t="shared" ca="1" si="147"/>
        <v>-115560.29532403694</v>
      </c>
      <c r="J81" s="32">
        <f t="shared" ca="1" si="148"/>
        <v>-428654.1</v>
      </c>
      <c r="K81" s="71">
        <f ca="1">IF(COUNTIF($AD$2:AD1066,A81)=1,VLOOKUP(A81,Z:AA,2), IF(COUNTIF($AD$2:AD1066,A81)=0,$E$10,""))</f>
        <v>100.146</v>
      </c>
      <c r="L81" s="31">
        <f t="shared" ca="1" si="149"/>
        <v>132938.39999999851</v>
      </c>
      <c r="M81" s="32">
        <f t="shared" ca="1" si="150"/>
        <v>-195164.44658666672</v>
      </c>
      <c r="N81" s="77">
        <f t="shared" ca="1" si="151"/>
        <v>-83072.830465765292</v>
      </c>
      <c r="O81" s="77"/>
      <c r="P81" s="77"/>
      <c r="Q81" s="77">
        <f ca="1">IF(ISERROR(B81-2),"",$G$5*SUM($O$14:O81)-$H$5*SUM($P$14:P81))</f>
        <v>-35590.730199999991</v>
      </c>
      <c r="R81" s="77">
        <f t="shared" ca="1" si="152"/>
        <v>-118663.56066576528</v>
      </c>
      <c r="S81" s="128"/>
      <c r="T81" s="70">
        <v>45882.625</v>
      </c>
      <c r="U81" s="53">
        <v>94.88</v>
      </c>
      <c r="V81" s="70">
        <v>45880.625</v>
      </c>
      <c r="W81" s="53">
        <v>101.004</v>
      </c>
      <c r="X81" s="118">
        <v>45888.625</v>
      </c>
      <c r="Y81" s="53">
        <v>120.27</v>
      </c>
      <c r="Z81" s="70">
        <v>45954.625</v>
      </c>
      <c r="AA81" s="53">
        <v>99.841999999999999</v>
      </c>
      <c r="AB81" s="163">
        <f t="shared" si="80"/>
        <v>45882.625</v>
      </c>
      <c r="AC81" s="163">
        <f t="shared" si="81"/>
        <v>45882.625</v>
      </c>
      <c r="AH81" s="164">
        <f t="shared" ca="1" si="153"/>
        <v>45960.625</v>
      </c>
      <c r="AI81" s="44">
        <f ca="1">IF(COUNTIF($BU$2:BU1066,AH81)=1,VLOOKUP(AH81,BG:BH,2), IF(COUNTIF($BU$2:BU1066,AH81)=0,$AI$10,""))</f>
        <v>80.8</v>
      </c>
      <c r="AJ81" s="45">
        <f t="shared" ca="1" si="154"/>
        <v>108763.20696084351</v>
      </c>
      <c r="AK81" s="45">
        <f t="shared" ca="1" si="155"/>
        <v>-276125</v>
      </c>
      <c r="AL81" s="44">
        <f ca="1">IF(COUNTIF($BU$2:BU1066,AH81)=1,VLOOKUP(AH81,BI:BJ,2), IF(COUNTIF($BU$2:BU1066,AH81)=0,$AJ$10,""))</f>
        <v>100.71875</v>
      </c>
      <c r="AM81" s="45">
        <f t="shared" ca="1" si="156"/>
        <v>159960.9375</v>
      </c>
      <c r="AN81" s="46">
        <f t="shared" ca="1" si="157"/>
        <v>-12249.976050967234</v>
      </c>
      <c r="AO81" s="44">
        <f ca="1">IF(COUNTIF($BU$2:BU1066,AH81)=1,VLOOKUP(AH81,BK:BL,2), IF(COUNTIF($BU$2:BU1066,AH81)=0,$AK$10,""))</f>
        <v>111.68</v>
      </c>
      <c r="AP81" s="45">
        <f t="shared" ca="1" si="158"/>
        <v>687952.29777118389</v>
      </c>
      <c r="AQ81" s="46">
        <f t="shared" ca="1" si="159"/>
        <v>-284014.28571428574</v>
      </c>
      <c r="AR81" s="44">
        <f ca="1">IF(COUNTIF($BU$2:BU1066,AH81)=1,VLOOKUP(AH81,BM:BN,2), IF(COUNTIF($BU$2:BU1066,AH81)=0,$AL$10,""))</f>
        <v>100.71875</v>
      </c>
      <c r="AS81" s="45">
        <f t="shared" ca="1" si="160"/>
        <v>139453.125</v>
      </c>
      <c r="AT81" s="46">
        <f t="shared" ca="1" si="161"/>
        <v>-10679.466300843254</v>
      </c>
      <c r="AU81" s="44">
        <f ca="1">IF(COUNTIF($BU$2:BU1066,AH81)=1,VLOOKUP(AH81,BO:BP,2), IF(COUNTIF($BU$2:BU1066,AH81)=0,$AM$10,""))</f>
        <v>104.375</v>
      </c>
      <c r="AV81" s="45">
        <f t="shared" ca="1" si="162"/>
        <v>138950.89285714284</v>
      </c>
      <c r="AW81" s="46">
        <f t="shared" ca="1" si="163"/>
        <v>4471.3383556547706</v>
      </c>
      <c r="AX81" s="44">
        <f ca="1">IF(COUNTIF($BU$2:BU1066,AH81)=1,VLOOKUP(AH81,BQ:BR,2), IF(COUNTIF($BU$2:BU1066,AH81)=0,$AN$10,""))</f>
        <v>99.609375</v>
      </c>
      <c r="AY81" s="45">
        <f t="shared" ca="1" si="164"/>
        <v>362109.375</v>
      </c>
      <c r="AZ81" s="46">
        <f t="shared" ca="1" si="165"/>
        <v>12058.498697916672</v>
      </c>
      <c r="BA81" s="77">
        <f t="shared" ca="1" si="166"/>
        <v>-72647.002935216311</v>
      </c>
      <c r="BB81" s="176"/>
      <c r="BC81" s="176"/>
      <c r="BD81" s="77">
        <f ca="1">IF(ISERROR(AI81-2),"",$AQ$4*SUM($BB$14:BB81)-$AR$4*SUM($BC$14:BC81))</f>
        <v>71425.005826778885</v>
      </c>
      <c r="BE81" s="77">
        <f t="shared" ca="1" si="167"/>
        <v>-144072.00876199518</v>
      </c>
      <c r="BG81" s="70">
        <v>45881.625</v>
      </c>
      <c r="BH81" s="53">
        <v>80.400000000000006</v>
      </c>
      <c r="BK81" s="70">
        <v>45881.625</v>
      </c>
      <c r="BL81" s="53">
        <v>109.68</v>
      </c>
      <c r="BO81" s="70">
        <v>45881.625</v>
      </c>
      <c r="BP81" s="53">
        <v>102.84375</v>
      </c>
      <c r="BQ81" s="70">
        <v>45881.625</v>
      </c>
      <c r="BR81" s="53">
        <v>95.96875</v>
      </c>
      <c r="BS81" s="163">
        <f t="shared" si="82"/>
        <v>45881.625</v>
      </c>
      <c r="BT81" s="163">
        <f t="shared" si="83"/>
        <v>45881.625</v>
      </c>
      <c r="BY81" s="164">
        <f t="shared" ca="1" si="168"/>
        <v>45961.625</v>
      </c>
      <c r="BZ81" s="44">
        <f ca="1">IF(COUNTIF($CN$2:CN1066,BY81)=1,VLOOKUP(BY81,CH:CI,2), IF(COUNTIF($CN$2:CN1066,BY81)=0,$BZ$10,""))</f>
        <v>107.54389999999999</v>
      </c>
      <c r="CA81" s="45">
        <f t="shared" ca="1" si="169"/>
        <v>-8550.0000000031669</v>
      </c>
      <c r="CB81" s="45">
        <f t="shared" ca="1" si="170"/>
        <v>329861.11111111112</v>
      </c>
      <c r="CC81" s="44">
        <f ca="1">IF(COUNTIF($CN$2:CN1066,BY81)=1,VLOOKUP(BY81,CJ:CK,2), IF(COUNTIF($CN$2:CN1066,BY81)=0,$CA$10,""))</f>
        <v>48.302999999999997</v>
      </c>
      <c r="CD81" s="45">
        <f t="shared" ca="1" si="171"/>
        <v>107493.75000000007</v>
      </c>
      <c r="CE81" s="46">
        <f t="shared" ca="1" si="172"/>
        <v>329861.11111111112</v>
      </c>
      <c r="CF81" s="44">
        <f t="shared" ca="1" si="173"/>
        <v>-116043.7500000032</v>
      </c>
      <c r="CH81" s="122">
        <v>45884.625</v>
      </c>
      <c r="CI81" s="53">
        <v>107.37390000000001</v>
      </c>
      <c r="CJ81" s="122">
        <v>45884.625</v>
      </c>
      <c r="CK81" s="53">
        <v>49.91</v>
      </c>
      <c r="CL81" s="163">
        <f t="shared" si="76"/>
        <v>45884.625</v>
      </c>
      <c r="CM81" s="163">
        <f t="shared" si="77"/>
        <v>45884.625</v>
      </c>
      <c r="CR81" s="164">
        <f t="shared" ca="1" si="174"/>
        <v>45960.625</v>
      </c>
      <c r="CS81" s="44">
        <f ca="1">IF(COUNTIF($DG$2:DG1066,CR81)=1,VLOOKUP(CR81,DA:DB,2), IF(COUNTIF($DG$2:DG1066,CR81)=0,$CS$10,""))</f>
        <v>243.08</v>
      </c>
      <c r="CT81" s="45">
        <f t="shared" ca="1" si="175"/>
        <v>222637.8</v>
      </c>
      <c r="CU81" s="45">
        <f t="shared" ca="1" si="176"/>
        <v>274166.66666666669</v>
      </c>
      <c r="CV81" s="44">
        <f ca="1">IF(COUNTIF($DG$2:DG1066,CR81)=1,VLOOKUP(CR81,DC:DD,2), IF(COUNTIF($DG$2:DG1066,CR81)=0,$CT$10,""))</f>
        <v>47.69</v>
      </c>
      <c r="CW81" s="45">
        <f t="shared" ca="1" si="177"/>
        <v>221610.05999999994</v>
      </c>
      <c r="CX81" s="46">
        <f t="shared" ca="1" si="178"/>
        <v>246750</v>
      </c>
      <c r="CY81" s="44">
        <f t="shared" ca="1" si="179"/>
        <v>28444.406666666735</v>
      </c>
      <c r="DA81" s="122">
        <v>45882.625</v>
      </c>
      <c r="DB81" s="53">
        <v>260.87599999999998</v>
      </c>
      <c r="DC81" s="122">
        <v>45882.625</v>
      </c>
      <c r="DD81" s="53">
        <v>51.805</v>
      </c>
      <c r="DE81" s="163">
        <f t="shared" si="78"/>
        <v>45882.625</v>
      </c>
      <c r="DF81" s="163">
        <f t="shared" si="79"/>
        <v>45882.625</v>
      </c>
      <c r="DR81" s="36">
        <v>45958.625</v>
      </c>
      <c r="DS81" s="55">
        <f ca="1">VLOOKUP(DR81,A82:R145,18)</f>
        <v>-50250.885130288341</v>
      </c>
      <c r="DT81" s="55" t="e">
        <f t="shared" ref="DT81" ca="1" si="191">VLOOKUP(DR81,AH82:BE118,24)</f>
        <v>#N/A</v>
      </c>
      <c r="DU81" s="55" t="e">
        <f t="shared" ref="DU81" ca="1" si="192">VLOOKUP(DR81,BY82:CF118,8)</f>
        <v>#N/A</v>
      </c>
      <c r="DV81" s="55" t="e">
        <f t="shared" ref="DV81" ca="1" si="193">VLOOKUP(DR81,CR82:CY118,8)</f>
        <v>#N/A</v>
      </c>
      <c r="DW81" s="55">
        <f t="shared" ref="DW81" ca="1" si="194">DS81-DS80</f>
        <v>-11482.268116013525</v>
      </c>
      <c r="DX81" s="55" t="e">
        <f t="shared" ref="DX81" ca="1" si="195">DT81-DT80</f>
        <v>#N/A</v>
      </c>
      <c r="DY81" s="55" t="e">
        <f t="shared" ref="DY81" ca="1" si="196">DU81-DU80</f>
        <v>#N/A</v>
      </c>
      <c r="DZ81" s="55" t="e">
        <f t="shared" ref="DZ81" ca="1" si="197">DV81-DV80</f>
        <v>#N/A</v>
      </c>
      <c r="EA81" s="55">
        <f t="shared" ref="EA81" ca="1" si="198">DW$11*DW81</f>
        <v>-11482.268116013525</v>
      </c>
      <c r="EB81" s="55" t="e">
        <f t="shared" ref="EB81" ca="1" si="199">DX$11*DX81</f>
        <v>#N/A</v>
      </c>
      <c r="EC81" s="55" t="e">
        <f t="shared" ref="EC81" ca="1" si="200">DY$11*DY81</f>
        <v>#N/A</v>
      </c>
      <c r="ED81" s="55" t="e">
        <f t="shared" ref="ED81" ca="1" si="201">DZ$11*DZ81</f>
        <v>#N/A</v>
      </c>
      <c r="EE81" s="55">
        <f ca="1">SUM(EA$15:EA81)</f>
        <v>-58645.213050824706</v>
      </c>
      <c r="EF81" s="55" t="e">
        <f ca="1">SUM(EB$15:EB81)</f>
        <v>#N/A</v>
      </c>
      <c r="EG81" s="55" t="e">
        <f ca="1">SUM(EC$15:EC81)</f>
        <v>#N/A</v>
      </c>
      <c r="EH81" s="55" t="e">
        <f ca="1">SUM(ED$15:ED81)</f>
        <v>#N/A</v>
      </c>
      <c r="EL81" s="127">
        <v>45958.625</v>
      </c>
      <c r="EM81" s="137">
        <f t="shared" ca="1" si="139"/>
        <v>-58645.213050824706</v>
      </c>
      <c r="EN81" s="137" t="e">
        <f t="shared" ca="1" si="140"/>
        <v>#N/A</v>
      </c>
      <c r="EO81" s="137" t="e">
        <f t="shared" ca="1" si="141"/>
        <v>#N/A</v>
      </c>
      <c r="EP81" s="137" t="e">
        <f t="shared" ca="1" si="142"/>
        <v>#N/A</v>
      </c>
    </row>
    <row r="82" spans="1:146">
      <c r="A82" s="164">
        <f ca="1">IF(AND(ISBLANK(AD71), A81 = $AD$1),NOW(),IF(ISBLANK(AD71),"",AD71))</f>
        <v>45950.625</v>
      </c>
      <c r="B82" s="71">
        <f ca="1">IF(COUNTIF($AD$2:AD1067,A82)=1,VLOOKUP(A82,T:U,2), IF(COUNTIF($AD$2:AD1067,A82)=0,$B$10,""))</f>
        <v>92.33</v>
      </c>
      <c r="C82" s="31">
        <f t="shared" ca="1" si="143"/>
        <v>-351118.2108626212</v>
      </c>
      <c r="D82" s="32">
        <f t="shared" ca="1" si="144"/>
        <v>-256619.99999999997</v>
      </c>
      <c r="E82" s="71">
        <f ca="1">IF(COUNTIF($AD$2:AD1067,A82)=1,VLOOKUP(A82,V:W,2), IF(COUNTIF($AD$2:AD1067,A82)=0,$C$10,""))</f>
        <v>101.25</v>
      </c>
      <c r="F82" s="31">
        <f t="shared" ca="1" si="145"/>
        <v>1512.0000000000573</v>
      </c>
      <c r="G82" s="32">
        <f t="shared" ca="1" si="146"/>
        <v>-91363.723359999945</v>
      </c>
      <c r="H82" s="71">
        <f ca="1">IF(COUNTIF($AD$2:AD1067,A82)=1,VLOOKUP(A82,X:Y,2), IF(COUNTIF($AD$2:AD1067,A82)=0,$D$10,""))</f>
        <v>121.57</v>
      </c>
      <c r="I82" s="31">
        <f t="shared" ca="1" si="147"/>
        <v>-97781.788351112496</v>
      </c>
      <c r="J82" s="32">
        <f t="shared" ca="1" si="148"/>
        <v>-441386.39999999991</v>
      </c>
      <c r="K82" s="71">
        <f ca="1">IF(COUNTIF($AD$2:AD1067,A82)=1,VLOOKUP(A82,Z:AA,2), IF(COUNTIF($AD$2:AD1067,A82)=0,$E$10,""))</f>
        <v>100.10599999999999</v>
      </c>
      <c r="L82" s="31">
        <f t="shared" ca="1" si="149"/>
        <v>119162.39999999636</v>
      </c>
      <c r="M82" s="32">
        <f t="shared" ca="1" si="150"/>
        <v>-200961.41034666667</v>
      </c>
      <c r="N82" s="77">
        <f t="shared" ca="1" si="151"/>
        <v>-60517.309498179151</v>
      </c>
      <c r="O82" s="77"/>
      <c r="P82" s="77"/>
      <c r="Q82" s="77">
        <f ca="1">IF(ISERROR(B82-2),"",$G$5*SUM($O$14:O82)-$H$5*SUM($P$14:P82))</f>
        <v>-35590.730199999991</v>
      </c>
      <c r="R82" s="77">
        <f t="shared" ca="1" si="152"/>
        <v>-96108.039698179142</v>
      </c>
      <c r="S82" s="128"/>
      <c r="T82" s="70">
        <v>45883.625</v>
      </c>
      <c r="U82" s="53">
        <v>94.94</v>
      </c>
      <c r="V82" s="70">
        <v>45881.625</v>
      </c>
      <c r="W82" s="53">
        <v>100.947</v>
      </c>
      <c r="X82" s="118">
        <v>45889.625</v>
      </c>
      <c r="Y82" s="53">
        <v>120.39</v>
      </c>
      <c r="Z82" s="70">
        <v>45957.625</v>
      </c>
      <c r="AA82" s="53">
        <v>99.850999999999999</v>
      </c>
      <c r="AB82" s="163">
        <f t="shared" si="80"/>
        <v>45883.625</v>
      </c>
      <c r="AC82" s="163">
        <f t="shared" si="81"/>
        <v>45883.625</v>
      </c>
      <c r="AH82" s="164">
        <f t="shared" ca="1" si="153"/>
        <v>45961.625</v>
      </c>
      <c r="AI82" s="44">
        <f ca="1">IF(COUNTIF($BU$2:BU1067,AH82)=1,VLOOKUP(AH82,BG:BH,2), IF(COUNTIF($BU$2:BU1067,AH82)=0,$AI$10,""))</f>
        <v>80.8</v>
      </c>
      <c r="AJ82" s="45">
        <f t="shared" ca="1" si="154"/>
        <v>108763.20696084351</v>
      </c>
      <c r="AK82" s="45">
        <f t="shared" ca="1" si="155"/>
        <v>-279062.5</v>
      </c>
      <c r="AL82" s="44">
        <f ca="1">IF(COUNTIF($BU$2:BU1067,AH82)=1,VLOOKUP(AH82,BI:BJ,2), IF(COUNTIF($BU$2:BU1067,AH82)=0,$AJ$10,""))</f>
        <v>100.7734375</v>
      </c>
      <c r="AM82" s="45">
        <f t="shared" ca="1" si="156"/>
        <v>167578.125</v>
      </c>
      <c r="AN82" s="46">
        <f t="shared" ca="1" si="157"/>
        <v>-12380.294945126516</v>
      </c>
      <c r="AO82" s="44">
        <f ca="1">IF(COUNTIF($BU$2:BU1067,AH82)=1,VLOOKUP(AH82,BK:BL,2), IF(COUNTIF($BU$2:BU1067,AH82)=0,$AK$10,""))</f>
        <v>111.23</v>
      </c>
      <c r="AP82" s="45">
        <f t="shared" ca="1" si="158"/>
        <v>581567.92182718671</v>
      </c>
      <c r="AQ82" s="46">
        <f t="shared" ca="1" si="159"/>
        <v>-287035.71428571432</v>
      </c>
      <c r="AR82" s="44">
        <f ca="1">IF(COUNTIF($BU$2:BU1067,AH82)=1,VLOOKUP(AH82,BM:BN,2), IF(COUNTIF($BU$2:BU1067,AH82)=0,$AL$10,""))</f>
        <v>100.7734375</v>
      </c>
      <c r="AS82" s="45">
        <f t="shared" ca="1" si="160"/>
        <v>146093.75</v>
      </c>
      <c r="AT82" s="46">
        <f t="shared" ca="1" si="161"/>
        <v>-10793.077644469246</v>
      </c>
      <c r="AU82" s="44">
        <f ca="1">IF(COUNTIF($BU$2:BU1067,AH82)=1,VLOOKUP(AH82,BO:BP,2), IF(COUNTIF($BU$2:BU1067,AH82)=0,$AM$10,""))</f>
        <v>104.34375</v>
      </c>
      <c r="AV82" s="45">
        <f t="shared" ca="1" si="162"/>
        <v>137276.78571428571</v>
      </c>
      <c r="AW82" s="46">
        <f t="shared" ca="1" si="163"/>
        <v>4518.905784970244</v>
      </c>
      <c r="AX82" s="44">
        <f ca="1">IF(COUNTIF($BU$2:BU1067,AH82)=1,VLOOKUP(AH82,BQ:BR,2), IF(COUNTIF($BU$2:BU1067,AH82)=0,$AN$10,""))</f>
        <v>99.296875</v>
      </c>
      <c r="AY82" s="45">
        <f t="shared" ca="1" si="164"/>
        <v>338671.875</v>
      </c>
      <c r="AZ82" s="46">
        <f t="shared" ca="1" si="165"/>
        <v>12186.780598958343</v>
      </c>
      <c r="BA82" s="77">
        <f t="shared" ca="1" si="166"/>
        <v>7925.688818242721</v>
      </c>
      <c r="BB82" s="176"/>
      <c r="BC82" s="176"/>
      <c r="BD82" s="77">
        <f ca="1">IF(ISERROR(AI82-2),"",$AQ$4*SUM($BB$14:BB82)-$AR$4*SUM($BC$14:BC82))</f>
        <v>71425.005826778885</v>
      </c>
      <c r="BE82" s="77">
        <f t="shared" ca="1" si="167"/>
        <v>-63499.317008536163</v>
      </c>
      <c r="BG82" s="70">
        <v>45882.625</v>
      </c>
      <c r="BH82" s="53">
        <v>80.61</v>
      </c>
      <c r="BK82" s="70">
        <v>45882.625</v>
      </c>
      <c r="BL82" s="53">
        <v>110.26</v>
      </c>
      <c r="BO82" s="70">
        <v>45882.625</v>
      </c>
      <c r="BP82" s="53">
        <v>103.28125</v>
      </c>
      <c r="BQ82" s="70">
        <v>45882.625</v>
      </c>
      <c r="BR82" s="53">
        <v>96.765625</v>
      </c>
      <c r="BS82" s="163">
        <f t="shared" si="82"/>
        <v>45882.625</v>
      </c>
      <c r="BT82" s="163">
        <f t="shared" si="83"/>
        <v>45882.625</v>
      </c>
      <c r="BY82" s="164">
        <f t="shared" ref="BY82:BY145" ca="1" si="202">IF(AND(ISBLANK(CN71), BY81 = $CN$1),NOW(),IF(ISBLANK(CN71),"",CN71))</f>
        <v>45964.63232222222</v>
      </c>
      <c r="BZ82" s="44">
        <f ca="1">IF(COUNTIF($CN$2:CN1067,BY82)=1,VLOOKUP(BY82,CH:CI,2), IF(COUNTIF($CN$2:CN1067,BY82)=0,$BZ$10,""))</f>
        <v>107.4967</v>
      </c>
      <c r="CA82" s="45">
        <f t="shared" ca="1" si="169"/>
        <v>-20350.000000000535</v>
      </c>
      <c r="CB82" s="45">
        <f t="shared" ref="CB82:CB145" ca="1" si="203">IF(ISERROR(BZ82-2),"",ROUNDUP(BY82-BY$14,0)/360*$BZ$5*$BZ$6)</f>
        <v>343750.00000000006</v>
      </c>
      <c r="CC82" s="44">
        <f ca="1">IF(COUNTIF($CN$2:CN1067,BY82)=1,VLOOKUP(BY82,CJ:CK,2), IF(COUNTIF($CN$2:CN1067,BY82)=0,$CA$10,""))</f>
        <v>48.797460000000001</v>
      </c>
      <c r="CD82" s="45">
        <f t="shared" ref="CD82:CD145" ca="1" si="204">IF(ISERROR(BZ82-2),"",-1*(CC82-$CC$14)*10^-4*$CA$8*$CA$5)</f>
        <v>79680.374999999869</v>
      </c>
      <c r="CE82" s="46">
        <f t="shared" ref="CE82:CE145" ca="1" si="205">IF(ISERROR(BZ82-2),"",ROUNDUP(BY82-BY$14,0)/360*$CA$5*$CA$6)</f>
        <v>343750</v>
      </c>
      <c r="CF82" s="44">
        <f t="shared" ref="CF82:CF145" ca="1" si="206">IF(ISERROR(BZ82-2),"",CA82+CB82-CD82-CE82)</f>
        <v>-100030.37500000035</v>
      </c>
      <c r="CH82" s="122">
        <v>45887.625</v>
      </c>
      <c r="CI82" s="53">
        <v>107.3562</v>
      </c>
      <c r="CJ82" s="122">
        <v>45887.625</v>
      </c>
      <c r="CK82" s="53">
        <v>50.018000000000001</v>
      </c>
      <c r="CL82" s="163">
        <f t="shared" si="76"/>
        <v>45887.625</v>
      </c>
      <c r="CM82" s="163">
        <f t="shared" si="77"/>
        <v>45887.625</v>
      </c>
      <c r="CR82" s="164">
        <f t="shared" ca="1" si="174"/>
        <v>45961.625</v>
      </c>
      <c r="CS82" s="44">
        <f ca="1">IF(COUNTIF($DG$2:DG1067,CR82)=1,VLOOKUP(CR82,DA:DB,2), IF(COUNTIF($DG$2:DG1067,CR82)=0,$CS$10,""))</f>
        <v>244.136</v>
      </c>
      <c r="CT82" s="45">
        <f t="shared" ca="1" si="175"/>
        <v>212880.36000000016</v>
      </c>
      <c r="CU82" s="45">
        <f t="shared" ca="1" si="176"/>
        <v>277083.33333333337</v>
      </c>
      <c r="CV82" s="44">
        <f ca="1">IF(COUNTIF($DG$2:DG1067,CR82)=1,VLOOKUP(CR82,DC:DD,2), IF(COUNTIF($DG$2:DG1067,CR82)=0,$CT$10,""))</f>
        <v>48.16</v>
      </c>
      <c r="CW82" s="45">
        <f t="shared" ca="1" si="177"/>
        <v>201179.16</v>
      </c>
      <c r="CX82" s="46">
        <f t="shared" ca="1" si="178"/>
        <v>249375</v>
      </c>
      <c r="CY82" s="44">
        <f t="shared" ca="1" si="179"/>
        <v>39409.533333333558</v>
      </c>
      <c r="DA82" s="122">
        <v>45883.625</v>
      </c>
      <c r="DB82" s="53">
        <v>260.50799999999998</v>
      </c>
      <c r="DC82" s="122">
        <v>45883.625</v>
      </c>
      <c r="DD82" s="53">
        <v>51.789000000000001</v>
      </c>
      <c r="DE82" s="163">
        <f t="shared" si="78"/>
        <v>45883.625</v>
      </c>
      <c r="DF82" s="163">
        <f t="shared" si="79"/>
        <v>45883.625</v>
      </c>
      <c r="DR82" s="36">
        <v>45959.625</v>
      </c>
      <c r="DS82" s="55">
        <f ca="1">VLOOKUP(DR82,A83:R145,18)</f>
        <v>-72107.153246306407</v>
      </c>
      <c r="DT82" s="55" t="e">
        <f t="shared" ref="DT82:DT84" ca="1" si="207">VLOOKUP(DR82,AH83:BE119,24)</f>
        <v>#N/A</v>
      </c>
      <c r="DU82" s="55" t="e">
        <f t="shared" ref="DU82:DU84" ca="1" si="208">VLOOKUP(DR82,BY83:CF119,8)</f>
        <v>#N/A</v>
      </c>
      <c r="DV82" s="55" t="e">
        <f t="shared" ref="DV82:DV84" ca="1" si="209">VLOOKUP(DR82,CR83:CY119,8)</f>
        <v>#N/A</v>
      </c>
      <c r="DW82" s="55">
        <f t="shared" ref="DW82:DW84" ca="1" si="210">DS82-DS81</f>
        <v>-21856.268116018065</v>
      </c>
      <c r="DX82" s="55" t="e">
        <f t="shared" ref="DX82:DX84" ca="1" si="211">DT82-DT81</f>
        <v>#N/A</v>
      </c>
      <c r="DY82" s="55" t="e">
        <f t="shared" ref="DY82:DY84" ca="1" si="212">DU82-DU81</f>
        <v>#N/A</v>
      </c>
      <c r="DZ82" s="55" t="e">
        <f t="shared" ref="DZ82:DZ84" ca="1" si="213">DV82-DV81</f>
        <v>#N/A</v>
      </c>
      <c r="EA82" s="55">
        <f t="shared" ref="EA82:EA84" ca="1" si="214">DW$11*DW82</f>
        <v>-21856.268116018065</v>
      </c>
      <c r="EB82" s="55" t="e">
        <f t="shared" ref="EB82:EB84" ca="1" si="215">DX$11*DX82</f>
        <v>#N/A</v>
      </c>
      <c r="EC82" s="55" t="e">
        <f t="shared" ref="EC82:EC84" ca="1" si="216">DY$11*DY82</f>
        <v>#N/A</v>
      </c>
      <c r="ED82" s="55" t="e">
        <f t="shared" ref="ED82:ED84" ca="1" si="217">DZ$11*DZ82</f>
        <v>#N/A</v>
      </c>
      <c r="EE82" s="55">
        <f ca="1">SUM(EA$15:EA82)</f>
        <v>-80501.481166842772</v>
      </c>
      <c r="EF82" s="55" t="e">
        <f ca="1">SUM(EB$15:EB82)</f>
        <v>#N/A</v>
      </c>
      <c r="EG82" s="55" t="e">
        <f ca="1">SUM(EC$15:EC82)</f>
        <v>#N/A</v>
      </c>
      <c r="EH82" s="55" t="e">
        <f ca="1">SUM(ED$15:ED82)</f>
        <v>#N/A</v>
      </c>
      <c r="EL82" s="127">
        <v>45959.625</v>
      </c>
      <c r="EM82" s="137">
        <f t="shared" ca="1" si="139"/>
        <v>-80501.481166842772</v>
      </c>
      <c r="EN82" s="137" t="e">
        <f t="shared" ca="1" si="140"/>
        <v>#N/A</v>
      </c>
      <c r="EO82" s="137" t="e">
        <f t="shared" ca="1" si="141"/>
        <v>#N/A</v>
      </c>
      <c r="EP82" s="137" t="e">
        <f t="shared" ca="1" si="142"/>
        <v>#N/A</v>
      </c>
    </row>
    <row r="83" spans="1:146">
      <c r="A83" s="164">
        <f ca="1">IF(AND(ISBLANK(AD72), A82 = $AD$1),NOW(),IF(ISBLANK(AD72),"",AD72))</f>
        <v>45952.625</v>
      </c>
      <c r="B83" s="71">
        <f ca="1">IF(COUNTIF($AD$2:AD1068,A83)=1,VLOOKUP(A83,T:U,2), IF(COUNTIF($AD$2:AD1068,A83)=0,$B$10,""))</f>
        <v>92.37</v>
      </c>
      <c r="C83" s="31">
        <f t="shared" ca="1" si="143"/>
        <v>-342172.52396166045</v>
      </c>
      <c r="D83" s="32">
        <f t="shared" ca="1" si="144"/>
        <v>-261554.99999999997</v>
      </c>
      <c r="E83" s="71">
        <f ca="1">IF(COUNTIF($AD$2:AD1068,A83)=1,VLOOKUP(A83,V:W,2), IF(COUNTIF($AD$2:AD1068,A83)=0,$C$10,""))</f>
        <v>101.261</v>
      </c>
      <c r="F83" s="31">
        <f t="shared" ca="1" si="145"/>
        <v>3359.9999999993315</v>
      </c>
      <c r="G83" s="32">
        <f t="shared" ca="1" si="146"/>
        <v>-93120.718039999963</v>
      </c>
      <c r="H83" s="71">
        <f ca="1">IF(COUNTIF($AD$2:AD1068,A83)=1,VLOOKUP(A83,X:Y,2), IF(COUNTIF($AD$2:AD1068,A83)=0,$D$10,""))</f>
        <v>121.65</v>
      </c>
      <c r="I83" s="31">
        <f t="shared" ca="1" si="147"/>
        <v>-74077.11238720121</v>
      </c>
      <c r="J83" s="32">
        <f t="shared" ca="1" si="148"/>
        <v>-449874.6</v>
      </c>
      <c r="K83" s="71">
        <f ca="1">IF(COUNTIF($AD$2:AD1068,A83)=1,VLOOKUP(A83,Z:AA,2), IF(COUNTIF($AD$2:AD1068,A83)=0,$E$10,""))</f>
        <v>100.13800000000001</v>
      </c>
      <c r="L83" s="31">
        <f t="shared" ca="1" si="149"/>
        <v>130183.20000000004</v>
      </c>
      <c r="M83" s="32">
        <f t="shared" ca="1" si="150"/>
        <v>-204826.05285333333</v>
      </c>
      <c r="N83" s="77">
        <f t="shared" ca="1" si="151"/>
        <v>-64657.94638779189</v>
      </c>
      <c r="O83" s="77"/>
      <c r="P83" s="77"/>
      <c r="Q83" s="77">
        <f ca="1">IF(ISERROR(B83-2),"",$G$5*SUM($O$14:O83)-$H$5*SUM($P$14:P83))</f>
        <v>-35590.730199999991</v>
      </c>
      <c r="R83" s="77">
        <f t="shared" ca="1" si="152"/>
        <v>-100248.67658779188</v>
      </c>
      <c r="S83" s="128"/>
      <c r="T83" s="70">
        <v>45884.625</v>
      </c>
      <c r="U83" s="53">
        <v>94.87</v>
      </c>
      <c r="V83" s="70">
        <v>45882.625</v>
      </c>
      <c r="W83" s="53">
        <v>101.11799999999999</v>
      </c>
      <c r="X83" s="118">
        <v>45890.625</v>
      </c>
      <c r="Y83" s="53">
        <v>120.12</v>
      </c>
      <c r="Z83" s="70">
        <v>45958.625</v>
      </c>
      <c r="AA83" s="53">
        <v>99.867999999999995</v>
      </c>
      <c r="AB83" s="163" t="str">
        <f t="shared" si="80"/>
        <v/>
      </c>
      <c r="AC83" s="163" t="str">
        <f t="shared" si="81"/>
        <v/>
      </c>
      <c r="AH83" s="164">
        <f t="shared" ca="1" si="153"/>
        <v>45964.632330671295</v>
      </c>
      <c r="AI83" s="44">
        <f ca="1">IF(COUNTIF($BU$2:BU1068,AH83)=1,VLOOKUP(AH83,BG:BH,2), IF(COUNTIF($BU$2:BU1068,AH83)=0,$AI$10,""))</f>
        <v>80.23</v>
      </c>
      <c r="AJ83" s="45">
        <f t="shared" ca="1" si="154"/>
        <v>-68365.444375387277</v>
      </c>
      <c r="AK83" s="45">
        <f t="shared" ca="1" si="155"/>
        <v>-290812.5</v>
      </c>
      <c r="AL83" s="44">
        <f ca="1">IF(COUNTIF($BU$2:BU1068,AH83)=1,VLOOKUP(AH83,BI:BJ,2), IF(COUNTIF($BU$2:BU1068,AH83)=0,$AJ$10,""))</f>
        <v>100.703125</v>
      </c>
      <c r="AM83" s="45">
        <f t="shared" ca="1" si="156"/>
        <v>157784.59821428571</v>
      </c>
      <c r="AN83" s="46">
        <f t="shared" ca="1" si="157"/>
        <v>-12901.570521763409</v>
      </c>
      <c r="AO83" s="44">
        <f ca="1">IF(COUNTIF($BU$2:BU1068,AH83)=1,VLOOKUP(AH83,BK:BL,2), IF(COUNTIF($BU$2:BU1068,AH83)=0,$AK$10,""))</f>
        <v>110.505</v>
      </c>
      <c r="AP83" s="45">
        <f t="shared" ca="1" si="158"/>
        <v>410170.87169518991</v>
      </c>
      <c r="AQ83" s="46">
        <f t="shared" ca="1" si="159"/>
        <v>-299121.42857142858</v>
      </c>
      <c r="AR83" s="44">
        <f ca="1">IF(COUNTIF($BU$2:BU1068,AH83)=1,VLOOKUP(AH83,BM:BN,2), IF(COUNTIF($BU$2:BU1068,AH83)=0,$AL$10,""))</f>
        <v>100.703125</v>
      </c>
      <c r="AS83" s="45">
        <f t="shared" ca="1" si="160"/>
        <v>137555.80357142858</v>
      </c>
      <c r="AT83" s="46">
        <f t="shared" ca="1" si="161"/>
        <v>-11247.523018973225</v>
      </c>
      <c r="AU83" s="44">
        <f ca="1">IF(COUNTIF($BU$2:BU1068,AH83)=1,VLOOKUP(AH83,BO:BP,2), IF(COUNTIF($BU$2:BU1068,AH83)=0,$AM$10,""))</f>
        <v>104.203125</v>
      </c>
      <c r="AV83" s="45">
        <f t="shared" ca="1" si="162"/>
        <v>129743.30357142858</v>
      </c>
      <c r="AW83" s="46">
        <f t="shared" ca="1" si="163"/>
        <v>4709.1755022321522</v>
      </c>
      <c r="AX83" s="44">
        <f ca="1">IF(COUNTIF($BU$2:BU1068,AH83)=1,VLOOKUP(AH83,BQ:BR,2), IF(COUNTIF($BU$2:BU1068,AH83)=0,$AN$10,""))</f>
        <v>98.84375</v>
      </c>
      <c r="AY83" s="45">
        <f t="shared" ca="1" si="164"/>
        <v>304687.5</v>
      </c>
      <c r="AZ83" s="46">
        <f t="shared" ca="1" si="165"/>
        <v>12699.908203125015</v>
      </c>
      <c r="BA83" s="77">
        <f t="shared" ca="1" si="166"/>
        <v>-36962.247362429785</v>
      </c>
      <c r="BB83" s="176">
        <v>0.40976299999999999</v>
      </c>
      <c r="BC83" s="176">
        <v>0.402445</v>
      </c>
      <c r="BD83" s="77">
        <f ca="1">IF(ISERROR(AI83-2),"",$AQ$4*SUM($BB$14:BB83)-$AR$4*SUM($BC$14:BC83))</f>
        <v>103617.77424823859</v>
      </c>
      <c r="BE83" s="77">
        <f t="shared" ca="1" si="167"/>
        <v>-140580.02161066839</v>
      </c>
      <c r="BG83" s="70">
        <v>45883.625</v>
      </c>
      <c r="BH83" s="53">
        <v>80.400000000000006</v>
      </c>
      <c r="BK83" s="70">
        <v>45883.625</v>
      </c>
      <c r="BL83" s="53">
        <v>109.88</v>
      </c>
      <c r="BO83" s="70">
        <v>45883.625</v>
      </c>
      <c r="BP83" s="53">
        <v>102.859375</v>
      </c>
      <c r="BQ83" s="70">
        <v>45883.625</v>
      </c>
      <c r="BR83" s="53">
        <v>96.015625</v>
      </c>
      <c r="BS83" s="163">
        <f t="shared" si="82"/>
        <v>45883.625</v>
      </c>
      <c r="BT83" s="163">
        <f t="shared" si="83"/>
        <v>45883.625</v>
      </c>
      <c r="BY83" s="164" t="str">
        <f t="shared" ca="1" si="202"/>
        <v/>
      </c>
      <c r="BZ83" s="44" t="str">
        <f ca="1">IF(COUNTIF($CN$2:CN1068,BY83)=1,VLOOKUP(BY83,CH:CI,2), IF(COUNTIF($CN$2:CN1068,BY83)=0,$BZ$10,""))</f>
        <v/>
      </c>
      <c r="CA83" s="45" t="str">
        <f t="shared" ca="1" si="169"/>
        <v/>
      </c>
      <c r="CB83" s="45" t="str">
        <f t="shared" ca="1" si="203"/>
        <v/>
      </c>
      <c r="CC83" s="44" t="str">
        <f ca="1">IF(COUNTIF($CN$2:CN1068,BY83)=1,VLOOKUP(BY83,CJ:CK,2), IF(COUNTIF($CN$2:CN1068,BY83)=0,$CA$10,""))</f>
        <v/>
      </c>
      <c r="CD83" s="45" t="str">
        <f t="shared" ca="1" si="204"/>
        <v/>
      </c>
      <c r="CE83" s="46" t="str">
        <f t="shared" ca="1" si="205"/>
        <v/>
      </c>
      <c r="CF83" s="44" t="str">
        <f t="shared" ca="1" si="206"/>
        <v/>
      </c>
      <c r="CH83" s="122">
        <v>45888.625</v>
      </c>
      <c r="CI83" s="53">
        <v>107.22490000000001</v>
      </c>
      <c r="CJ83" s="122">
        <v>45888.625</v>
      </c>
      <c r="CK83" s="53">
        <v>50.395000000000003</v>
      </c>
      <c r="CL83" s="163">
        <f t="shared" si="76"/>
        <v>45888.625</v>
      </c>
      <c r="CM83" s="163">
        <f t="shared" si="77"/>
        <v>45888.625</v>
      </c>
      <c r="CR83" s="164">
        <f t="shared" ca="1" si="174"/>
        <v>45964.625</v>
      </c>
      <c r="CS83" s="44">
        <f ca="1">IF(COUNTIF($DG$2:DG1068,CR83)=1,VLOOKUP(CR83,DA:DB,2), IF(COUNTIF($DG$2:DG1068,CR83)=0,$CS$10,""))</f>
        <v>245.04900000000001</v>
      </c>
      <c r="CT83" s="45">
        <f t="shared" ca="1" si="175"/>
        <v>204444.24000000008</v>
      </c>
      <c r="CU83" s="45">
        <f t="shared" ca="1" si="176"/>
        <v>285833.33333333331</v>
      </c>
      <c r="CV83" s="44">
        <f ca="1">IF(COUNTIF($DG$2:DG1068,CR83)=1,VLOOKUP(CR83,DC:DD,2), IF(COUNTIF($DG$2:DG1068,CR83)=0,$CT$10,""))</f>
        <v>48.881999999999998</v>
      </c>
      <c r="CW83" s="45">
        <f t="shared" ca="1" si="177"/>
        <v>169793.81999999995</v>
      </c>
      <c r="CX83" s="46">
        <f t="shared" ca="1" si="178"/>
        <v>257249.99999999997</v>
      </c>
      <c r="CY83" s="44">
        <f t="shared" ca="1" si="179"/>
        <v>63233.753333333443</v>
      </c>
      <c r="DA83" s="122">
        <v>45884.625</v>
      </c>
      <c r="DB83" s="53">
        <v>259.67399999999998</v>
      </c>
      <c r="DC83" s="122">
        <v>45884.625</v>
      </c>
      <c r="DD83" s="53">
        <v>51.633000000000003</v>
      </c>
      <c r="DE83" s="163">
        <f t="shared" si="78"/>
        <v>45884.625</v>
      </c>
      <c r="DF83" s="163">
        <f t="shared" si="79"/>
        <v>45884.625</v>
      </c>
      <c r="DR83" s="36">
        <v>45960.625</v>
      </c>
      <c r="DS83" s="55">
        <f ca="1">VLOOKUP(DR83,A84:R145,18)</f>
        <v>-124224.56223670288</v>
      </c>
      <c r="DT83" s="55" t="e">
        <f t="shared" ca="1" si="207"/>
        <v>#N/A</v>
      </c>
      <c r="DU83" s="55" t="e">
        <f t="shared" ca="1" si="208"/>
        <v>#N/A</v>
      </c>
      <c r="DV83" s="55" t="e">
        <f t="shared" ca="1" si="209"/>
        <v>#N/A</v>
      </c>
      <c r="DW83" s="55">
        <f t="shared" ca="1" si="210"/>
        <v>-52117.408990396478</v>
      </c>
      <c r="DX83" s="55" t="e">
        <f t="shared" ca="1" si="211"/>
        <v>#N/A</v>
      </c>
      <c r="DY83" s="55" t="e">
        <f t="shared" ca="1" si="212"/>
        <v>#N/A</v>
      </c>
      <c r="DZ83" s="55" t="e">
        <f t="shared" ca="1" si="213"/>
        <v>#N/A</v>
      </c>
      <c r="EA83" s="55">
        <f t="shared" ca="1" si="214"/>
        <v>-52117.408990396478</v>
      </c>
      <c r="EB83" s="55" t="e">
        <f t="shared" ca="1" si="215"/>
        <v>#N/A</v>
      </c>
      <c r="EC83" s="55" t="e">
        <f t="shared" ca="1" si="216"/>
        <v>#N/A</v>
      </c>
      <c r="ED83" s="55" t="e">
        <f t="shared" ca="1" si="217"/>
        <v>#N/A</v>
      </c>
      <c r="EE83" s="55">
        <f ca="1">SUM(EA$15:EA83)</f>
        <v>-132618.89015723925</v>
      </c>
      <c r="EF83" s="55" t="e">
        <f ca="1">SUM(EB$15:EB83)</f>
        <v>#N/A</v>
      </c>
      <c r="EG83" s="55" t="e">
        <f ca="1">SUM(EC$15:EC83)</f>
        <v>#N/A</v>
      </c>
      <c r="EH83" s="55" t="e">
        <f ca="1">SUM(ED$15:ED83)</f>
        <v>#N/A</v>
      </c>
      <c r="EL83" s="127">
        <v>45960.625</v>
      </c>
      <c r="EM83" s="137">
        <f t="shared" ca="1" si="139"/>
        <v>-132618.89015723925</v>
      </c>
      <c r="EN83" s="137" t="e">
        <f t="shared" ca="1" si="140"/>
        <v>#N/A</v>
      </c>
      <c r="EO83" s="137" t="e">
        <f t="shared" ca="1" si="141"/>
        <v>#N/A</v>
      </c>
      <c r="EP83" s="137" t="e">
        <f t="shared" ca="1" si="142"/>
        <v>#N/A</v>
      </c>
    </row>
    <row r="84" spans="1:146">
      <c r="A84" s="164">
        <f ca="1">IF(AND(ISBLANK(AD73), A83 = $AD$1),NOW(),IF(ISBLANK(AD73),"",AD73))</f>
        <v>45953.625</v>
      </c>
      <c r="B84" s="71">
        <f ca="1">IF(COUNTIF($AD$2:AD1069,A84)=1,VLOOKUP(A84,T:U,2), IF(COUNTIF($AD$2:AD1069,A84)=0,$B$10,""))</f>
        <v>92.5</v>
      </c>
      <c r="C84" s="31">
        <f t="shared" ca="1" si="143"/>
        <v>-313099.04153354728</v>
      </c>
      <c r="D84" s="32">
        <f t="shared" ca="1" si="144"/>
        <v>-264022.49999999994</v>
      </c>
      <c r="E84" s="71">
        <f ca="1">IF(COUNTIF($AD$2:AD1069,A84)=1,VLOOKUP(A84,V:W,2), IF(COUNTIF($AD$2:AD1069,A84)=0,$C$10,""))</f>
        <v>101.229</v>
      </c>
      <c r="F84" s="31">
        <f t="shared" ca="1" si="145"/>
        <v>-2016.0000000000764</v>
      </c>
      <c r="G84" s="32">
        <f t="shared" ca="1" si="146"/>
        <v>-93999.21537999998</v>
      </c>
      <c r="H84" s="71">
        <f ca="1">IF(COUNTIF($AD$2:AD1069,A84)=1,VLOOKUP(A84,X:Y,2), IF(COUNTIF($AD$2:AD1069,A84)=0,$D$10,""))</f>
        <v>121.61</v>
      </c>
      <c r="I84" s="31">
        <f t="shared" ca="1" si="147"/>
        <v>-85929.450369158862</v>
      </c>
      <c r="J84" s="32">
        <f t="shared" ca="1" si="148"/>
        <v>-454118.69999999995</v>
      </c>
      <c r="K84" s="71">
        <f ca="1">IF(COUNTIF($AD$2:AD1069,A84)=1,VLOOKUP(A84,Z:AA,2), IF(COUNTIF($AD$2:AD1069,A84)=0,$E$10,""))</f>
        <v>100.104</v>
      </c>
      <c r="L84" s="31">
        <f t="shared" ca="1" si="149"/>
        <v>118473.59999999797</v>
      </c>
      <c r="M84" s="32">
        <f t="shared" ca="1" si="150"/>
        <v>-206758.37410666666</v>
      </c>
      <c r="N84" s="77">
        <f t="shared" ca="1" si="151"/>
        <v>-29342.949891057011</v>
      </c>
      <c r="O84" s="77"/>
      <c r="P84" s="77"/>
      <c r="Q84" s="77">
        <f ca="1">IF(ISERROR(B84-2),"",$G$5*SUM($O$14:O84)-$H$5*SUM($P$14:P84))</f>
        <v>-35590.730199999991</v>
      </c>
      <c r="R84" s="77">
        <f t="shared" ca="1" si="152"/>
        <v>-64933.680091057002</v>
      </c>
      <c r="S84" s="128"/>
      <c r="T84" s="70">
        <v>45887.625</v>
      </c>
      <c r="U84" s="53">
        <v>94.83</v>
      </c>
      <c r="V84" s="70">
        <v>45883.625</v>
      </c>
      <c r="W84" s="53">
        <v>101.057</v>
      </c>
      <c r="X84" s="118">
        <v>45891.625</v>
      </c>
      <c r="Y84" s="53">
        <v>120.28</v>
      </c>
      <c r="Z84" s="70">
        <v>45959.625</v>
      </c>
      <c r="AA84" s="53">
        <v>99.85</v>
      </c>
      <c r="AB84" s="163">
        <f t="shared" si="80"/>
        <v>45887.625</v>
      </c>
      <c r="AC84" s="163">
        <f t="shared" si="81"/>
        <v>45887.625</v>
      </c>
      <c r="AH84" s="164" t="str">
        <f t="shared" ref="AH84:AH147" ca="1" si="218">IF(AND(ISBLANK(BU73), AH83 = $BU$1),NOW(),IF(ISBLANK(BU73),"",BU73))</f>
        <v/>
      </c>
      <c r="AI84" s="44" t="str">
        <f ca="1">IF(COUNTIF($BU$2:BU1069,AH84)=1,VLOOKUP(AH84,BG:BH,2), IF(COUNTIF($BU$2:BU1069,AH84)=0,$AI$10,""))</f>
        <v/>
      </c>
      <c r="AJ84" s="45" t="str">
        <f t="shared" ca="1" si="154"/>
        <v/>
      </c>
      <c r="AK84" s="45" t="str">
        <f t="shared" ref="AK84:AK147" ca="1" si="219">IF(ISERROR(AI84-2),"",-1*ROUNDUP(AH84-$AH$14,0)/360*$AI$5*$AI$7)</f>
        <v/>
      </c>
      <c r="AL84" s="44" t="str">
        <f ca="1">IF(COUNTIF($BU$2:BU1069,AH84)=1,VLOOKUP(AH84,BI:BJ,2), IF(COUNTIF($BU$2:BU1069,AH84)=0,$AJ$10,""))</f>
        <v/>
      </c>
      <c r="AM84" s="45" t="str">
        <f t="shared" ref="AM84:AM147" ca="1" si="220">IF(ISERROR(AI84-2),"",(AL84-$AL$14)/100*$AJ$5)</f>
        <v/>
      </c>
      <c r="AN84" s="46" t="str">
        <f t="shared" ref="AN84:AN147" ca="1" si="221">IF(ISERROR(AI84-2),"",ROUNDUP(AH84-$AH$14,0)/360*$AJ$5*$AJ$6-ROUNDUP(AH84-$AH$14,0)/360*$AJ$5*$AJ$7*$AL$14/100)</f>
        <v/>
      </c>
      <c r="AO84" s="44" t="str">
        <f ca="1">IF(COUNTIF($BU$2:BU1069,AH84)=1,VLOOKUP(AH84,BK:BL,2), IF(COUNTIF($BU$2:BU1069,AH84)=0,$AK$10,""))</f>
        <v/>
      </c>
      <c r="AP84" s="45" t="str">
        <f t="shared" ref="AP84:AP147" ca="1" si="222">IF(ISERROR(AI84-2),"",(AO84/$AO$14-1)*$AK$5)</f>
        <v/>
      </c>
      <c r="AQ84" s="46" t="str">
        <f t="shared" ref="AQ84:AQ147" ca="1" si="223">IF(ISERROR(AI84-2),"",-1*ROUNDUP(AH84-$AH$14,0)/360*$AK$5*$AK$7)</f>
        <v/>
      </c>
      <c r="AR84" s="44" t="str">
        <f ca="1">IF(COUNTIF($BU$2:BU1069,AH84)=1,VLOOKUP(AH84,BM:BN,2), IF(COUNTIF($BU$2:BU1069,AH84)=0,$AL$10,""))</f>
        <v/>
      </c>
      <c r="AS84" s="45" t="str">
        <f t="shared" ref="AS84:AS147" ca="1" si="224">IF(ISERROR(AI84-2),"",(AR84-$AR$14)/100*$AL$5)</f>
        <v/>
      </c>
      <c r="AT84" s="46" t="str">
        <f t="shared" ref="AT84:AT147" ca="1" si="225">IF(ISERROR(AI84-2),"",ROUNDUP(AH84-$AH$14,0)/360*$AL$5*$AL$6-ROUNDUP(AH84-$AH$14,0)/360*$AL$5*$AL$7*$AR$14/100)</f>
        <v/>
      </c>
      <c r="AU84" s="44" t="str">
        <f ca="1">IF(COUNTIF($BU$2:BU1069,AH84)=1,VLOOKUP(AH84,BO:BP,2), IF(COUNTIF($BU$2:BU1069,AH84)=0,$AM$10,""))</f>
        <v/>
      </c>
      <c r="AV84" s="45" t="str">
        <f t="shared" ref="AV84:AV147" ca="1" si="226">IF(ISERROR(AI84-2),"",(AU84-$AU$14)/100*$AM$5)</f>
        <v/>
      </c>
      <c r="AW84" s="46" t="str">
        <f t="shared" ref="AW84:AW147" ca="1" si="227">IF(ISERROR(AI84-2),"",ROUNDUP(AH84-$AH$14,0)/360*$AM$5*$AM$6-ROUNDUP(AH84-$AH$14,0)/360*$AM$5*$AM$7*$AU$14/100)</f>
        <v/>
      </c>
      <c r="AX84" s="44" t="str">
        <f ca="1">IF(COUNTIF($BU$2:BU1069,AH84)=1,VLOOKUP(AH84,BQ:BR,2), IF(COUNTIF($BU$2:BU1069,AH84)=0,$AN$10,""))</f>
        <v/>
      </c>
      <c r="AY84" s="45" t="str">
        <f t="shared" ref="AY84:AY147" ca="1" si="228">IF(ISERROR(AI84-2),"",(AX84-$AX$14)/100*$AN$5)</f>
        <v/>
      </c>
      <c r="AZ84" s="46" t="str">
        <f t="shared" ref="AZ84:AZ147" ca="1" si="229">IF(ISERROR(AI84-2),"",ROUNDUP(AH84-$AH$14,0)/360*$AN$5*$AN$6-ROUNDUP(AH84-$AH$14,0)/360*$AN$5*$AN$7*$AX$14/100)</f>
        <v/>
      </c>
      <c r="BA84" s="77" t="str">
        <f t="shared" ref="BA84:BA147" ca="1" si="230">IF(ISERROR(AI84-2),"",AJ84+AK84-AM84-AN84-AP84-AQ84+AS84+AT84+AV84+AW84+AY84+AZ84)</f>
        <v/>
      </c>
      <c r="BB84" s="176"/>
      <c r="BC84" s="176"/>
      <c r="BD84" s="77" t="str">
        <f ca="1">IF(ISERROR(AI84-2),"",$AQ$4*SUM($BB$14:BB84)-$AR$4*SUM($BC$14:BC84))</f>
        <v/>
      </c>
      <c r="BE84" s="77" t="str">
        <f t="shared" ref="BE84:BE147" ca="1" si="231">IF(ISERROR(AI84-2),"",BA84-BD84)</f>
        <v/>
      </c>
      <c r="BG84" s="70">
        <v>45884.625</v>
      </c>
      <c r="BH84" s="53">
        <v>80.459999999999994</v>
      </c>
      <c r="BK84" s="70">
        <v>45884.625</v>
      </c>
      <c r="BL84" s="53">
        <v>109.74</v>
      </c>
      <c r="BO84" s="70">
        <v>45884.625</v>
      </c>
      <c r="BP84" s="53">
        <v>102.609375</v>
      </c>
      <c r="BQ84" s="70">
        <v>45884.625</v>
      </c>
      <c r="BR84" s="53">
        <v>95.359375</v>
      </c>
      <c r="BS84" s="163">
        <f t="shared" si="82"/>
        <v>45884.625</v>
      </c>
      <c r="BT84" s="163">
        <f t="shared" si="83"/>
        <v>45884.625</v>
      </c>
      <c r="BY84" s="164" t="str">
        <f t="shared" ca="1" si="202"/>
        <v/>
      </c>
      <c r="BZ84" s="44" t="str">
        <f ca="1">IF(COUNTIF($CN$2:CN1069,BY84)=1,VLOOKUP(BY84,CH:CI,2), IF(COUNTIF($CN$2:CN1069,BY84)=0,$BZ$10,""))</f>
        <v/>
      </c>
      <c r="CA84" s="45" t="str">
        <f t="shared" ca="1" si="169"/>
        <v/>
      </c>
      <c r="CB84" s="45" t="str">
        <f t="shared" ca="1" si="203"/>
        <v/>
      </c>
      <c r="CC84" s="44" t="str">
        <f ca="1">IF(COUNTIF($CN$2:CN1069,BY84)=1,VLOOKUP(BY84,CJ:CK,2), IF(COUNTIF($CN$2:CN1069,BY84)=0,$CA$10,""))</f>
        <v/>
      </c>
      <c r="CD84" s="45" t="str">
        <f t="shared" ca="1" si="204"/>
        <v/>
      </c>
      <c r="CE84" s="46" t="str">
        <f t="shared" ca="1" si="205"/>
        <v/>
      </c>
      <c r="CF84" s="44" t="str">
        <f t="shared" ca="1" si="206"/>
        <v/>
      </c>
      <c r="CH84" s="122">
        <v>45889.625</v>
      </c>
      <c r="CI84" s="53">
        <v>107.1161</v>
      </c>
      <c r="CJ84" s="122">
        <v>45889.625</v>
      </c>
      <c r="CK84" s="53">
        <v>50.768000000000001</v>
      </c>
      <c r="CL84" s="163">
        <f t="shared" si="76"/>
        <v>45889.625</v>
      </c>
      <c r="CM84" s="163">
        <f t="shared" si="77"/>
        <v>45889.625</v>
      </c>
      <c r="CR84" s="164">
        <f t="shared" ca="1" si="174"/>
        <v>45964.632325231483</v>
      </c>
      <c r="CS84" s="44">
        <f ca="1">IF(COUNTIF($DG$2:DG1069,CR84)=1,VLOOKUP(CR84,DA:DB,2), IF(COUNTIF($DG$2:DG1069,CR84)=0,$CS$10,""))</f>
        <v>244.79150000000001</v>
      </c>
      <c r="CT84" s="45">
        <f t="shared" ca="1" si="175"/>
        <v>206823.54</v>
      </c>
      <c r="CU84" s="45">
        <f t="shared" ca="1" si="176"/>
        <v>288750.00000000006</v>
      </c>
      <c r="CV84" s="44">
        <f ca="1">IF(COUNTIF($DG$2:DG1069,CR84)=1,VLOOKUP(CR84,DC:DD,2), IF(COUNTIF($DG$2:DG1069,CR84)=0,$CT$10,""))</f>
        <v>48.85098</v>
      </c>
      <c r="CW84" s="45">
        <f t="shared" ca="1" si="177"/>
        <v>171142.25939999984</v>
      </c>
      <c r="CX84" s="46">
        <f t="shared" ca="1" si="178"/>
        <v>259875.00000000003</v>
      </c>
      <c r="CY84" s="44">
        <f t="shared" ca="1" si="179"/>
        <v>64556.280600000144</v>
      </c>
      <c r="DA84" s="122">
        <v>45887.625</v>
      </c>
      <c r="DB84" s="53">
        <v>260.94299999999998</v>
      </c>
      <c r="DC84" s="122">
        <v>45887.625</v>
      </c>
      <c r="DD84" s="53">
        <v>51.783999999999999</v>
      </c>
      <c r="DE84" s="163">
        <f t="shared" si="78"/>
        <v>45887.625</v>
      </c>
      <c r="DF84" s="163">
        <f t="shared" si="79"/>
        <v>45887.625</v>
      </c>
      <c r="DR84" s="36">
        <v>45961.625</v>
      </c>
      <c r="DS84" s="55">
        <f ca="1">VLOOKUP(DR84,A85:R145,18)</f>
        <v>-69667.375023754052</v>
      </c>
      <c r="DT84" s="55" t="e">
        <f t="shared" ca="1" si="207"/>
        <v>#N/A</v>
      </c>
      <c r="DU84" s="55" t="e">
        <f t="shared" ca="1" si="208"/>
        <v>#N/A</v>
      </c>
      <c r="DV84" s="55" t="e">
        <f t="shared" ca="1" si="209"/>
        <v>#N/A</v>
      </c>
      <c r="DW84" s="55">
        <f t="shared" ca="1" si="210"/>
        <v>54557.187212948833</v>
      </c>
      <c r="DX84" s="55" t="e">
        <f t="shared" ca="1" si="211"/>
        <v>#N/A</v>
      </c>
      <c r="DY84" s="55" t="e">
        <f t="shared" ca="1" si="212"/>
        <v>#N/A</v>
      </c>
      <c r="DZ84" s="55" t="e">
        <f t="shared" ca="1" si="213"/>
        <v>#N/A</v>
      </c>
      <c r="EA84" s="55">
        <f t="shared" ca="1" si="214"/>
        <v>54557.187212948833</v>
      </c>
      <c r="EB84" s="55" t="e">
        <f t="shared" ca="1" si="215"/>
        <v>#N/A</v>
      </c>
      <c r="EC84" s="55" t="e">
        <f t="shared" ca="1" si="216"/>
        <v>#N/A</v>
      </c>
      <c r="ED84" s="55" t="e">
        <f t="shared" ca="1" si="217"/>
        <v>#N/A</v>
      </c>
      <c r="EE84" s="55">
        <f ca="1">SUM(EA$15:EA84)</f>
        <v>-78061.702944290417</v>
      </c>
      <c r="EF84" s="55" t="e">
        <f ca="1">SUM(EB$15:EB84)</f>
        <v>#N/A</v>
      </c>
      <c r="EG84" s="55" t="e">
        <f ca="1">SUM(EC$15:EC84)</f>
        <v>#N/A</v>
      </c>
      <c r="EH84" s="55" t="e">
        <f ca="1">SUM(ED$15:ED84)</f>
        <v>#N/A</v>
      </c>
      <c r="EL84" s="127">
        <v>45961.625</v>
      </c>
      <c r="EM84" s="137">
        <f t="shared" ca="1" si="139"/>
        <v>-78061.702944290417</v>
      </c>
      <c r="EN84" s="137" t="e">
        <f t="shared" ca="1" si="140"/>
        <v>#N/A</v>
      </c>
      <c r="EO84" s="137" t="e">
        <f t="shared" ca="1" si="141"/>
        <v>#N/A</v>
      </c>
      <c r="EP84" s="137" t="e">
        <f t="shared" ca="1" si="142"/>
        <v>#N/A</v>
      </c>
    </row>
    <row r="85" spans="1:146">
      <c r="A85" s="164">
        <f ca="1">IF(AND(ISBLANK(AD74), A84 = $AD$1),NOW(),IF(ISBLANK(AD74),"",AD74))</f>
        <v>45954.625</v>
      </c>
      <c r="B85" s="71">
        <f ca="1">IF(COUNTIF($AD$2:AD1070,A85)=1,VLOOKUP(A85,T:U,2), IF(COUNTIF($AD$2:AD1070,A85)=0,$B$10,""))</f>
        <v>92.56</v>
      </c>
      <c r="C85" s="31">
        <f t="shared" ca="1" si="143"/>
        <v>-299680.51118210849</v>
      </c>
      <c r="D85" s="32">
        <f t="shared" ca="1" si="144"/>
        <v>-266489.99999999994</v>
      </c>
      <c r="E85" s="71">
        <f ca="1">IF(COUNTIF($AD$2:AD1070,A85)=1,VLOOKUP(A85,V:W,2), IF(COUNTIF($AD$2:AD1070,A85)=0,$C$10,""))</f>
        <v>101.092</v>
      </c>
      <c r="F85" s="31">
        <f t="shared" ca="1" si="145"/>
        <v>-25032.000000000153</v>
      </c>
      <c r="G85" s="32">
        <f t="shared" ca="1" si="146"/>
        <v>-94877.712719999952</v>
      </c>
      <c r="H85" s="71">
        <f ca="1">IF(COUNTIF($AD$2:AD1070,A85)=1,VLOOKUP(A85,X:Y,2), IF(COUNTIF($AD$2:AD1070,A85)=0,$D$10,""))</f>
        <v>121.49</v>
      </c>
      <c r="I85" s="31">
        <f t="shared" ca="1" si="147"/>
        <v>-121486.46431501576</v>
      </c>
      <c r="J85" s="32">
        <f t="shared" ca="1" si="148"/>
        <v>-458362.79999999993</v>
      </c>
      <c r="K85" s="71">
        <f ca="1">IF(COUNTIF($AD$2:AD1070,A85)=1,VLOOKUP(A85,Z:AA,2), IF(COUNTIF($AD$2:AD1070,A85)=0,$E$10,""))</f>
        <v>99.841999999999999</v>
      </c>
      <c r="L85" s="31">
        <f t="shared" ca="1" si="149"/>
        <v>28240.799999997809</v>
      </c>
      <c r="M85" s="32">
        <f t="shared" ca="1" si="150"/>
        <v>-208690.69535999993</v>
      </c>
      <c r="N85" s="77">
        <f t="shared" ca="1" si="151"/>
        <v>-46861.429507094785</v>
      </c>
      <c r="O85" s="77"/>
      <c r="P85" s="77"/>
      <c r="Q85" s="77">
        <f ca="1">IF(ISERROR(B85-2),"",$G$5*SUM($O$14:O85)-$H$5*SUM($P$14:P85))</f>
        <v>-35590.730199999991</v>
      </c>
      <c r="R85" s="77">
        <f t="shared" ca="1" si="152"/>
        <v>-82452.159707094776</v>
      </c>
      <c r="S85" s="128"/>
      <c r="T85" s="70">
        <v>45888.625</v>
      </c>
      <c r="U85" s="53">
        <v>94.8</v>
      </c>
      <c r="V85" s="70">
        <v>45884.625</v>
      </c>
      <c r="W85" s="53">
        <v>100.946</v>
      </c>
      <c r="X85" s="118">
        <v>45898.625</v>
      </c>
      <c r="Y85" s="53">
        <v>120.25</v>
      </c>
      <c r="Z85" s="70">
        <v>45960.625</v>
      </c>
      <c r="AA85" s="53">
        <v>99.772999999999996</v>
      </c>
      <c r="AB85" s="163">
        <f t="shared" si="80"/>
        <v>45888.625</v>
      </c>
      <c r="AC85" s="163">
        <f t="shared" si="81"/>
        <v>45888.625</v>
      </c>
      <c r="AH85" s="164" t="str">
        <f t="shared" ca="1" si="218"/>
        <v/>
      </c>
      <c r="AI85" s="44" t="str">
        <f ca="1">IF(COUNTIF($BU$2:BU1070,AH85)=1,VLOOKUP(AH85,BG:BH,2), IF(COUNTIF($BU$2:BU1070,AH85)=0,$AI$10,""))</f>
        <v/>
      </c>
      <c r="AJ85" s="45" t="str">
        <f t="shared" ca="1" si="154"/>
        <v/>
      </c>
      <c r="AK85" s="45" t="str">
        <f t="shared" ca="1" si="219"/>
        <v/>
      </c>
      <c r="AL85" s="44" t="str">
        <f ca="1">IF(COUNTIF($BU$2:BU1070,AH85)=1,VLOOKUP(AH85,BI:BJ,2), IF(COUNTIF($BU$2:BU1070,AH85)=0,$AJ$10,""))</f>
        <v/>
      </c>
      <c r="AM85" s="45" t="str">
        <f t="shared" ca="1" si="220"/>
        <v/>
      </c>
      <c r="AN85" s="46" t="str">
        <f t="shared" ca="1" si="221"/>
        <v/>
      </c>
      <c r="AO85" s="44" t="str">
        <f ca="1">IF(COUNTIF($BU$2:BU1070,AH85)=1,VLOOKUP(AH85,BK:BL,2), IF(COUNTIF($BU$2:BU1070,AH85)=0,$AK$10,""))</f>
        <v/>
      </c>
      <c r="AP85" s="45" t="str">
        <f t="shared" ca="1" si="222"/>
        <v/>
      </c>
      <c r="AQ85" s="46" t="str">
        <f t="shared" ca="1" si="223"/>
        <v/>
      </c>
      <c r="AR85" s="44" t="str">
        <f ca="1">IF(COUNTIF($BU$2:BU1070,AH85)=1,VLOOKUP(AH85,BM:BN,2), IF(COUNTIF($BU$2:BU1070,AH85)=0,$AL$10,""))</f>
        <v/>
      </c>
      <c r="AS85" s="45" t="str">
        <f t="shared" ca="1" si="224"/>
        <v/>
      </c>
      <c r="AT85" s="46" t="str">
        <f t="shared" ca="1" si="225"/>
        <v/>
      </c>
      <c r="AU85" s="44" t="str">
        <f ca="1">IF(COUNTIF($BU$2:BU1070,AH85)=1,VLOOKUP(AH85,BO:BP,2), IF(COUNTIF($BU$2:BU1070,AH85)=0,$AM$10,""))</f>
        <v/>
      </c>
      <c r="AV85" s="45" t="str">
        <f t="shared" ca="1" si="226"/>
        <v/>
      </c>
      <c r="AW85" s="46" t="str">
        <f t="shared" ca="1" si="227"/>
        <v/>
      </c>
      <c r="AX85" s="44" t="str">
        <f ca="1">IF(COUNTIF($BU$2:BU1070,AH85)=1,VLOOKUP(AH85,BQ:BR,2), IF(COUNTIF($BU$2:BU1070,AH85)=0,$AN$10,""))</f>
        <v/>
      </c>
      <c r="AY85" s="45" t="str">
        <f t="shared" ca="1" si="228"/>
        <v/>
      </c>
      <c r="AZ85" s="46" t="str">
        <f t="shared" ca="1" si="229"/>
        <v/>
      </c>
      <c r="BA85" s="77" t="str">
        <f t="shared" ca="1" si="230"/>
        <v/>
      </c>
      <c r="BB85" s="176"/>
      <c r="BC85" s="176"/>
      <c r="BD85" s="77" t="str">
        <f ca="1">IF(ISERROR(AI85-2),"",$AQ$4*SUM($BB$14:BB85)-$AR$4*SUM($BC$14:BC85))</f>
        <v/>
      </c>
      <c r="BE85" s="77" t="str">
        <f t="shared" ca="1" si="231"/>
        <v/>
      </c>
      <c r="BG85" s="70">
        <v>45887.625</v>
      </c>
      <c r="BH85" s="53">
        <v>80.400000000000006</v>
      </c>
      <c r="BK85" s="70">
        <v>45887.625</v>
      </c>
      <c r="BL85" s="53">
        <v>109.54</v>
      </c>
      <c r="BO85" s="70">
        <v>45887.625</v>
      </c>
      <c r="BP85" s="53">
        <v>102.484375</v>
      </c>
      <c r="BQ85" s="70">
        <v>45887.625</v>
      </c>
      <c r="BR85" s="53">
        <v>95.0625</v>
      </c>
      <c r="BS85" s="163">
        <f t="shared" si="82"/>
        <v>45887.625</v>
      </c>
      <c r="BT85" s="163">
        <f t="shared" si="83"/>
        <v>45887.625</v>
      </c>
      <c r="BY85" s="164" t="str">
        <f t="shared" ca="1" si="202"/>
        <v/>
      </c>
      <c r="BZ85" s="44" t="str">
        <f ca="1">IF(COUNTIF($CN$2:CN1070,BY85)=1,VLOOKUP(BY85,CH:CI,2), IF(COUNTIF($CN$2:CN1070,BY85)=0,$BZ$10,""))</f>
        <v/>
      </c>
      <c r="CA85" s="45" t="str">
        <f t="shared" ca="1" si="169"/>
        <v/>
      </c>
      <c r="CB85" s="45" t="str">
        <f t="shared" ca="1" si="203"/>
        <v/>
      </c>
      <c r="CC85" s="44" t="str">
        <f ca="1">IF(COUNTIF($CN$2:CN1070,BY85)=1,VLOOKUP(BY85,CJ:CK,2), IF(COUNTIF($CN$2:CN1070,BY85)=0,$CA$10,""))</f>
        <v/>
      </c>
      <c r="CD85" s="45" t="str">
        <f t="shared" ca="1" si="204"/>
        <v/>
      </c>
      <c r="CE85" s="46" t="str">
        <f t="shared" ca="1" si="205"/>
        <v/>
      </c>
      <c r="CF85" s="44" t="str">
        <f t="shared" ca="1" si="206"/>
        <v/>
      </c>
      <c r="CH85" s="122">
        <v>45890.625</v>
      </c>
      <c r="CI85" s="53">
        <v>106.9358</v>
      </c>
      <c r="CJ85" s="122">
        <v>45890.625</v>
      </c>
      <c r="CK85" s="53">
        <v>51.694000000000003</v>
      </c>
      <c r="CL85" s="163">
        <f t="shared" si="76"/>
        <v>45890.625</v>
      </c>
      <c r="CM85" s="163">
        <f t="shared" si="77"/>
        <v>45890.625</v>
      </c>
      <c r="CR85" s="164" t="str">
        <f t="shared" ca="1" si="174"/>
        <v/>
      </c>
      <c r="CS85" s="44" t="str">
        <f ca="1">IF(COUNTIF($DG$2:DG1070,CR85)=1,VLOOKUP(CR85,DA:DB,2), IF(COUNTIF($DG$2:DG1070,CR85)=0,$CS$10,""))</f>
        <v/>
      </c>
      <c r="CT85" s="45" t="str">
        <f t="shared" ca="1" si="175"/>
        <v/>
      </c>
      <c r="CU85" s="45" t="str">
        <f t="shared" ca="1" si="176"/>
        <v/>
      </c>
      <c r="CV85" s="44" t="str">
        <f ca="1">IF(COUNTIF($DG$2:DG1070,CR85)=1,VLOOKUP(CR85,DC:DD,2), IF(COUNTIF($DG$2:DG1070,CR85)=0,$CT$10,""))</f>
        <v/>
      </c>
      <c r="CW85" s="45" t="str">
        <f t="shared" ca="1" si="177"/>
        <v/>
      </c>
      <c r="CX85" s="46" t="str">
        <f t="shared" ca="1" si="178"/>
        <v/>
      </c>
      <c r="CY85" s="44" t="str">
        <f t="shared" ca="1" si="179"/>
        <v/>
      </c>
      <c r="DA85" s="122">
        <v>45888.625</v>
      </c>
      <c r="DB85" s="53">
        <v>260.10500000000002</v>
      </c>
      <c r="DC85" s="122">
        <v>45888.625</v>
      </c>
      <c r="DD85" s="53">
        <v>51.459000000000003</v>
      </c>
      <c r="DE85" s="163">
        <f t="shared" si="78"/>
        <v>45888.625</v>
      </c>
      <c r="DF85" s="163">
        <f t="shared" si="79"/>
        <v>45888.625</v>
      </c>
      <c r="DR85" s="36">
        <v>45964</v>
      </c>
      <c r="DS85" s="55">
        <f ca="1">VLOOKUP(DR85,A86:R145,18)</f>
        <v>-69667.375023754052</v>
      </c>
      <c r="DT85" s="55" t="e">
        <f t="shared" ref="DT85" ca="1" si="232">VLOOKUP(DR85,AH86:BE122,24)</f>
        <v>#N/A</v>
      </c>
      <c r="DU85" s="55" t="e">
        <f t="shared" ref="DU85" ca="1" si="233">VLOOKUP(DR85,BY86:CF122,8)</f>
        <v>#N/A</v>
      </c>
      <c r="DV85" s="55" t="e">
        <f t="shared" ref="DV85" ca="1" si="234">VLOOKUP(DR85,CR86:CY122,8)</f>
        <v>#N/A</v>
      </c>
      <c r="DW85" s="55">
        <f t="shared" ref="DW85" ca="1" si="235">DS85-DS84</f>
        <v>0</v>
      </c>
      <c r="DX85" s="55" t="e">
        <f t="shared" ref="DX85" ca="1" si="236">DT85-DT84</f>
        <v>#N/A</v>
      </c>
      <c r="DY85" s="55" t="e">
        <f t="shared" ref="DY85" ca="1" si="237">DU85-DU84</f>
        <v>#N/A</v>
      </c>
      <c r="DZ85" s="55" t="e">
        <f t="shared" ref="DZ85" ca="1" si="238">DV85-DV84</f>
        <v>#N/A</v>
      </c>
      <c r="EA85" s="55">
        <f t="shared" ref="EA85" ca="1" si="239">DW$11*DW85</f>
        <v>0</v>
      </c>
      <c r="EB85" s="55" t="e">
        <f t="shared" ref="EB85" ca="1" si="240">DX$11*DX85</f>
        <v>#N/A</v>
      </c>
      <c r="EC85" s="55" t="e">
        <f t="shared" ref="EC85" ca="1" si="241">DY$11*DY85</f>
        <v>#N/A</v>
      </c>
      <c r="ED85" s="55" t="e">
        <f t="shared" ref="ED85" ca="1" si="242">DZ$11*DZ85</f>
        <v>#N/A</v>
      </c>
      <c r="EE85" s="55">
        <f ca="1">SUM(EA$15:EA85)</f>
        <v>-78061.702944290417</v>
      </c>
      <c r="EF85" s="55" t="e">
        <f ca="1">SUM(EB$15:EB85)</f>
        <v>#N/A</v>
      </c>
      <c r="EG85" s="55" t="e">
        <f ca="1">SUM(EC$15:EC85)</f>
        <v>#N/A</v>
      </c>
      <c r="EH85" s="55" t="e">
        <f ca="1">SUM(ED$15:ED85)</f>
        <v>#N/A</v>
      </c>
      <c r="EL85" s="36">
        <v>45964</v>
      </c>
      <c r="EM85" s="137">
        <f t="shared" ca="1" si="139"/>
        <v>-78061.702944290417</v>
      </c>
      <c r="EN85" s="137" t="e">
        <f t="shared" ca="1" si="140"/>
        <v>#N/A</v>
      </c>
      <c r="EO85" s="137" t="e">
        <f t="shared" ca="1" si="141"/>
        <v>#N/A</v>
      </c>
      <c r="EP85" s="137" t="e">
        <f t="shared" ca="1" si="142"/>
        <v>#N/A</v>
      </c>
    </row>
    <row r="86" spans="1:146">
      <c r="A86" s="164">
        <f ca="1">IF(AND(ISBLANK(AD75), A85 = $AD$1),NOW(),IF(ISBLANK(AD75),"",AD75))</f>
        <v>45957.625</v>
      </c>
      <c r="B86" s="71">
        <f ca="1">IF(COUNTIF($AD$2:AD1071,A86)=1,VLOOKUP(A86,T:U,2), IF(COUNTIF($AD$2:AD1071,A86)=0,$B$10,""))</f>
        <v>92.8</v>
      </c>
      <c r="C86" s="31">
        <f t="shared" ca="1" si="143"/>
        <v>-246006.38977636024</v>
      </c>
      <c r="D86" s="32">
        <f t="shared" ca="1" si="144"/>
        <v>-273892.5</v>
      </c>
      <c r="E86" s="71">
        <f ca="1">IF(COUNTIF($AD$2:AD1071,A86)=1,VLOOKUP(A86,V:W,2), IF(COUNTIF($AD$2:AD1071,A86)=0,$C$10,""))</f>
        <v>101.077</v>
      </c>
      <c r="F86" s="31">
        <f t="shared" ca="1" si="145"/>
        <v>-27552.000000000247</v>
      </c>
      <c r="G86" s="32">
        <f t="shared" ca="1" si="146"/>
        <v>-97513.204739999986</v>
      </c>
      <c r="H86" s="71">
        <f ca="1">IF(COUNTIF($AD$2:AD1071,A86)=1,VLOOKUP(A86,X:Y,2), IF(COUNTIF($AD$2:AD1071,A86)=0,$D$10,""))</f>
        <v>121.55</v>
      </c>
      <c r="I86" s="31">
        <f t="shared" ca="1" si="147"/>
        <v>-103707.95734208732</v>
      </c>
      <c r="J86" s="32">
        <f t="shared" ca="1" si="148"/>
        <v>-471095.10000000003</v>
      </c>
      <c r="K86" s="71">
        <f ca="1">IF(COUNTIF($AD$2:AD1071,A86)=1,VLOOKUP(A86,Z:AA,2), IF(COUNTIF($AD$2:AD1071,A86)=0,$E$10,""))</f>
        <v>99.850999999999999</v>
      </c>
      <c r="L86" s="31">
        <f t="shared" ca="1" si="149"/>
        <v>31340.399999997924</v>
      </c>
      <c r="M86" s="32">
        <f t="shared" ca="1" si="150"/>
        <v>-214487.65912000003</v>
      </c>
      <c r="N86" s="77">
        <f t="shared" ca="1" si="151"/>
        <v>-3177.8868142748252</v>
      </c>
      <c r="O86" s="77"/>
      <c r="P86" s="77"/>
      <c r="Q86" s="77">
        <f ca="1">IF(ISERROR(B86-2),"",$G$5*SUM($O$14:O86)-$H$5*SUM($P$14:P86))</f>
        <v>-35590.730199999991</v>
      </c>
      <c r="R86" s="77">
        <f t="shared" ca="1" si="152"/>
        <v>-38768.617014274816</v>
      </c>
      <c r="S86" s="128"/>
      <c r="T86" s="70">
        <v>45889.625</v>
      </c>
      <c r="U86" s="53">
        <v>94.64</v>
      </c>
      <c r="V86" s="70">
        <v>45887.625</v>
      </c>
      <c r="W86" s="53">
        <v>100.953</v>
      </c>
      <c r="X86" s="118">
        <v>45901.625</v>
      </c>
      <c r="Y86" s="53">
        <v>120.1</v>
      </c>
      <c r="Z86" s="70">
        <v>45961.625</v>
      </c>
      <c r="AA86" s="53">
        <v>99.798000000000002</v>
      </c>
      <c r="AB86" s="163">
        <f t="shared" si="80"/>
        <v>45889.625</v>
      </c>
      <c r="AC86" s="163">
        <f t="shared" si="81"/>
        <v>45889.625</v>
      </c>
      <c r="AH86" s="164" t="str">
        <f t="shared" ca="1" si="218"/>
        <v/>
      </c>
      <c r="AI86" s="44" t="str">
        <f ca="1">IF(COUNTIF($BU$2:BU1071,AH86)=1,VLOOKUP(AH86,BG:BH,2), IF(COUNTIF($BU$2:BU1071,AH86)=0,$AI$10,""))</f>
        <v/>
      </c>
      <c r="AJ86" s="45" t="str">
        <f t="shared" ca="1" si="154"/>
        <v/>
      </c>
      <c r="AK86" s="45" t="str">
        <f t="shared" ca="1" si="219"/>
        <v/>
      </c>
      <c r="AL86" s="44" t="str">
        <f ca="1">IF(COUNTIF($BU$2:BU1071,AH86)=1,VLOOKUP(AH86,BI:BJ,2), IF(COUNTIF($BU$2:BU1071,AH86)=0,$AJ$10,""))</f>
        <v/>
      </c>
      <c r="AM86" s="45" t="str">
        <f t="shared" ca="1" si="220"/>
        <v/>
      </c>
      <c r="AN86" s="46" t="str">
        <f t="shared" ca="1" si="221"/>
        <v/>
      </c>
      <c r="AO86" s="44" t="str">
        <f ca="1">IF(COUNTIF($BU$2:BU1071,AH86)=1,VLOOKUP(AH86,BK:BL,2), IF(COUNTIF($BU$2:BU1071,AH86)=0,$AK$10,""))</f>
        <v/>
      </c>
      <c r="AP86" s="45" t="str">
        <f t="shared" ca="1" si="222"/>
        <v/>
      </c>
      <c r="AQ86" s="46" t="str">
        <f t="shared" ca="1" si="223"/>
        <v/>
      </c>
      <c r="AR86" s="44" t="str">
        <f ca="1">IF(COUNTIF($BU$2:BU1071,AH86)=1,VLOOKUP(AH86,BM:BN,2), IF(COUNTIF($BU$2:BU1071,AH86)=0,$AL$10,""))</f>
        <v/>
      </c>
      <c r="AS86" s="45" t="str">
        <f t="shared" ca="1" si="224"/>
        <v/>
      </c>
      <c r="AT86" s="46" t="str">
        <f t="shared" ca="1" si="225"/>
        <v/>
      </c>
      <c r="AU86" s="44" t="str">
        <f ca="1">IF(COUNTIF($BU$2:BU1071,AH86)=1,VLOOKUP(AH86,BO:BP,2), IF(COUNTIF($BU$2:BU1071,AH86)=0,$AM$10,""))</f>
        <v/>
      </c>
      <c r="AV86" s="45" t="str">
        <f t="shared" ca="1" si="226"/>
        <v/>
      </c>
      <c r="AW86" s="46" t="str">
        <f t="shared" ca="1" si="227"/>
        <v/>
      </c>
      <c r="AX86" s="44" t="str">
        <f ca="1">IF(COUNTIF($BU$2:BU1071,AH86)=1,VLOOKUP(AH86,BQ:BR,2), IF(COUNTIF($BU$2:BU1071,AH86)=0,$AN$10,""))</f>
        <v/>
      </c>
      <c r="AY86" s="45" t="str">
        <f t="shared" ca="1" si="228"/>
        <v/>
      </c>
      <c r="AZ86" s="46" t="str">
        <f t="shared" ca="1" si="229"/>
        <v/>
      </c>
      <c r="BA86" s="77" t="str">
        <f t="shared" ca="1" si="230"/>
        <v/>
      </c>
      <c r="BB86" s="176"/>
      <c r="BC86" s="176"/>
      <c r="BD86" s="77" t="str">
        <f ca="1">IF(ISERROR(AI86-2),"",$AQ$4*SUM($BB$14:BB86)-$AR$4*SUM($BC$14:BC86))</f>
        <v/>
      </c>
      <c r="BE86" s="77" t="str">
        <f t="shared" ca="1" si="231"/>
        <v/>
      </c>
      <c r="BG86" s="70">
        <v>45888.625</v>
      </c>
      <c r="BH86" s="53">
        <v>80.38</v>
      </c>
      <c r="BK86" s="70">
        <v>45888.625</v>
      </c>
      <c r="BL86" s="53">
        <v>109.71</v>
      </c>
      <c r="BO86" s="70">
        <v>45888.625</v>
      </c>
      <c r="BP86" s="53">
        <v>102.765625</v>
      </c>
      <c r="BQ86" s="70">
        <v>45888.625</v>
      </c>
      <c r="BR86" s="53">
        <v>95.625</v>
      </c>
      <c r="BS86" s="163">
        <f t="shared" si="82"/>
        <v>45888.625</v>
      </c>
      <c r="BT86" s="163">
        <f t="shared" si="83"/>
        <v>45888.625</v>
      </c>
      <c r="BY86" s="164" t="str">
        <f t="shared" ca="1" si="202"/>
        <v/>
      </c>
      <c r="BZ86" s="44" t="str">
        <f ca="1">IF(COUNTIF($CN$2:CN1071,BY86)=1,VLOOKUP(BY86,CH:CI,2), IF(COUNTIF($CN$2:CN1071,BY86)=0,$BZ$10,""))</f>
        <v/>
      </c>
      <c r="CA86" s="45" t="str">
        <f t="shared" ca="1" si="169"/>
        <v/>
      </c>
      <c r="CB86" s="45" t="str">
        <f t="shared" ca="1" si="203"/>
        <v/>
      </c>
      <c r="CC86" s="44" t="str">
        <f ca="1">IF(COUNTIF($CN$2:CN1071,BY86)=1,VLOOKUP(BY86,CJ:CK,2), IF(COUNTIF($CN$2:CN1071,BY86)=0,$CA$10,""))</f>
        <v/>
      </c>
      <c r="CD86" s="45" t="str">
        <f t="shared" ca="1" si="204"/>
        <v/>
      </c>
      <c r="CE86" s="46" t="str">
        <f t="shared" ca="1" si="205"/>
        <v/>
      </c>
      <c r="CF86" s="44" t="str">
        <f t="shared" ca="1" si="206"/>
        <v/>
      </c>
      <c r="CH86" s="122">
        <v>45891.625</v>
      </c>
      <c r="CI86" s="53">
        <v>107.5735</v>
      </c>
      <c r="CJ86" s="122">
        <v>45891.625</v>
      </c>
      <c r="CK86" s="53">
        <v>49.182000000000002</v>
      </c>
      <c r="CL86" s="163">
        <f t="shared" si="76"/>
        <v>45891.625</v>
      </c>
      <c r="CM86" s="163">
        <f t="shared" si="77"/>
        <v>45891.625</v>
      </c>
      <c r="CR86" s="164" t="str">
        <f t="shared" ca="1" si="174"/>
        <v/>
      </c>
      <c r="CS86" s="44" t="str">
        <f ca="1">IF(COUNTIF($DG$2:DG1071,CR86)=1,VLOOKUP(CR86,DA:DB,2), IF(COUNTIF($DG$2:DG1071,CR86)=0,$CS$10,""))</f>
        <v/>
      </c>
      <c r="CT86" s="45" t="str">
        <f t="shared" ca="1" si="175"/>
        <v/>
      </c>
      <c r="CU86" s="45" t="str">
        <f t="shared" ca="1" si="176"/>
        <v/>
      </c>
      <c r="CV86" s="44" t="str">
        <f ca="1">IF(COUNTIF($DG$2:DG1071,CR86)=1,VLOOKUP(CR86,DC:DD,2), IF(COUNTIF($DG$2:DG1071,CR86)=0,$CT$10,""))</f>
        <v/>
      </c>
      <c r="CW86" s="45" t="str">
        <f t="shared" ca="1" si="177"/>
        <v/>
      </c>
      <c r="CX86" s="46" t="str">
        <f t="shared" ca="1" si="178"/>
        <v/>
      </c>
      <c r="CY86" s="44" t="str">
        <f t="shared" ca="1" si="179"/>
        <v/>
      </c>
      <c r="DA86" s="122">
        <v>45889.625</v>
      </c>
      <c r="DB86" s="53">
        <v>265.99299999999999</v>
      </c>
      <c r="DC86" s="122">
        <v>45889.625</v>
      </c>
      <c r="DD86" s="53">
        <v>52.55</v>
      </c>
      <c r="DE86" s="163">
        <f t="shared" si="78"/>
        <v>45889.625</v>
      </c>
      <c r="DF86" s="163">
        <f t="shared" si="79"/>
        <v>45889.625</v>
      </c>
      <c r="DR86" s="36">
        <v>45965</v>
      </c>
      <c r="EL86" s="36">
        <v>45965</v>
      </c>
    </row>
    <row r="87" spans="1:146">
      <c r="A87" s="164">
        <f ca="1">IF(AND(ISBLANK(AD76), A86 = $AD$1),NOW(),IF(ISBLANK(AD76),"",AD76))</f>
        <v>45958.625</v>
      </c>
      <c r="B87" s="71">
        <f ca="1">IF(COUNTIF($AD$2:AD1072,A87)=1,VLOOKUP(A87,T:U,2), IF(COUNTIF($AD$2:AD1072,A87)=0,$B$10,""))</f>
        <v>92.79</v>
      </c>
      <c r="C87" s="31">
        <f t="shared" ca="1" si="143"/>
        <v>-248242.8115015981</v>
      </c>
      <c r="D87" s="32">
        <f t="shared" ca="1" si="144"/>
        <v>-276360</v>
      </c>
      <c r="E87" s="71">
        <f ca="1">IF(COUNTIF($AD$2:AD1072,A87)=1,VLOOKUP(A87,V:W,2), IF(COUNTIF($AD$2:AD1072,A87)=0,$C$10,""))</f>
        <v>101.083</v>
      </c>
      <c r="F87" s="31">
        <f t="shared" ca="1" si="145"/>
        <v>-26544.000000000211</v>
      </c>
      <c r="G87" s="32">
        <f t="shared" ca="1" si="146"/>
        <v>-98391.702080000017</v>
      </c>
      <c r="H87" s="71">
        <f ca="1">IF(COUNTIF($AD$2:AD1072,A87)=1,VLOOKUP(A87,X:Y,2), IF(COUNTIF($AD$2:AD1072,A87)=0,$D$10,""))</f>
        <v>121.6</v>
      </c>
      <c r="I87" s="31">
        <f t="shared" ca="1" si="147"/>
        <v>-88892.534864646266</v>
      </c>
      <c r="J87" s="32">
        <f t="shared" ca="1" si="148"/>
        <v>-475339.2</v>
      </c>
      <c r="K87" s="71">
        <f ca="1">IF(COUNTIF($AD$2:AD1072,A87)=1,VLOOKUP(A87,Z:AA,2), IF(COUNTIF($AD$2:AD1072,A87)=0,$E$10,""))</f>
        <v>99.867999999999995</v>
      </c>
      <c r="L87" s="31">
        <f t="shared" ca="1" si="149"/>
        <v>37195.199999996512</v>
      </c>
      <c r="M87" s="32">
        <f t="shared" ca="1" si="150"/>
        <v>-216419.9803733333</v>
      </c>
      <c r="N87" s="77">
        <f t="shared" ca="1" si="151"/>
        <v>-14660.15493028835</v>
      </c>
      <c r="O87" s="77"/>
      <c r="P87" s="77"/>
      <c r="Q87" s="77">
        <f ca="1">IF(ISERROR(B87-2),"",$G$5*SUM($O$14:O87)-$H$5*SUM($P$14:P87))</f>
        <v>-35590.730199999991</v>
      </c>
      <c r="R87" s="77">
        <f t="shared" ca="1" si="152"/>
        <v>-50250.885130288341</v>
      </c>
      <c r="T87" s="70">
        <v>45890.625</v>
      </c>
      <c r="U87" s="53">
        <v>94.47</v>
      </c>
      <c r="V87" s="70">
        <v>45888.625</v>
      </c>
      <c r="W87" s="53">
        <v>100.99</v>
      </c>
      <c r="X87" s="118">
        <v>45902.625</v>
      </c>
      <c r="Y87" s="53">
        <v>119.81</v>
      </c>
      <c r="Z87" s="70">
        <v>45964.625</v>
      </c>
      <c r="AA87" s="53">
        <v>99.741</v>
      </c>
      <c r="AB87" s="163">
        <f t="shared" si="80"/>
        <v>45890.625</v>
      </c>
      <c r="AC87" s="163">
        <f t="shared" si="81"/>
        <v>45890.625</v>
      </c>
      <c r="AH87" s="164" t="str">
        <f t="shared" ca="1" si="218"/>
        <v/>
      </c>
      <c r="AI87" s="44" t="str">
        <f ca="1">IF(COUNTIF($BU$2:BU1072,AH87)=1,VLOOKUP(AH87,BG:BH,2), IF(COUNTIF($BU$2:BU1072,AH87)=0,$AI$10,""))</f>
        <v/>
      </c>
      <c r="AJ87" s="45" t="str">
        <f t="shared" ca="1" si="154"/>
        <v/>
      </c>
      <c r="AK87" s="45" t="str">
        <f t="shared" ca="1" si="219"/>
        <v/>
      </c>
      <c r="AL87" s="44" t="str">
        <f ca="1">IF(COUNTIF($BU$2:BU1072,AH87)=1,VLOOKUP(AH87,BI:BJ,2), IF(COUNTIF($BU$2:BU1072,AH87)=0,$AJ$10,""))</f>
        <v/>
      </c>
      <c r="AM87" s="45" t="str">
        <f t="shared" ca="1" si="220"/>
        <v/>
      </c>
      <c r="AN87" s="46" t="str">
        <f t="shared" ca="1" si="221"/>
        <v/>
      </c>
      <c r="AO87" s="44" t="str">
        <f ca="1">IF(COUNTIF($BU$2:BU1072,AH87)=1,VLOOKUP(AH87,BK:BL,2), IF(COUNTIF($BU$2:BU1072,AH87)=0,$AK$10,""))</f>
        <v/>
      </c>
      <c r="AP87" s="45" t="str">
        <f t="shared" ca="1" si="222"/>
        <v/>
      </c>
      <c r="AQ87" s="46" t="str">
        <f t="shared" ca="1" si="223"/>
        <v/>
      </c>
      <c r="AR87" s="44" t="str">
        <f ca="1">IF(COUNTIF($BU$2:BU1072,AH87)=1,VLOOKUP(AH87,BM:BN,2), IF(COUNTIF($BU$2:BU1072,AH87)=0,$AL$10,""))</f>
        <v/>
      </c>
      <c r="AS87" s="45" t="str">
        <f t="shared" ca="1" si="224"/>
        <v/>
      </c>
      <c r="AT87" s="46" t="str">
        <f t="shared" ca="1" si="225"/>
        <v/>
      </c>
      <c r="AU87" s="44" t="str">
        <f ca="1">IF(COUNTIF($BU$2:BU1072,AH87)=1,VLOOKUP(AH87,BO:BP,2), IF(COUNTIF($BU$2:BU1072,AH87)=0,$AM$10,""))</f>
        <v/>
      </c>
      <c r="AV87" s="45" t="str">
        <f t="shared" ca="1" si="226"/>
        <v/>
      </c>
      <c r="AW87" s="46" t="str">
        <f t="shared" ca="1" si="227"/>
        <v/>
      </c>
      <c r="AX87" s="44" t="str">
        <f ca="1">IF(COUNTIF($BU$2:BU1072,AH87)=1,VLOOKUP(AH87,BQ:BR,2), IF(COUNTIF($BU$2:BU1072,AH87)=0,$AN$10,""))</f>
        <v/>
      </c>
      <c r="AY87" s="45" t="str">
        <f t="shared" ca="1" si="228"/>
        <v/>
      </c>
      <c r="AZ87" s="46" t="str">
        <f t="shared" ca="1" si="229"/>
        <v/>
      </c>
      <c r="BA87" s="77" t="str">
        <f t="shared" ca="1" si="230"/>
        <v/>
      </c>
      <c r="BB87" s="176"/>
      <c r="BC87" s="176"/>
      <c r="BD87" s="77" t="str">
        <f ca="1">IF(ISERROR(AI87-2),"",$AQ$4*SUM($BB$14:BB87)-$AR$4*SUM($BC$14:BC87))</f>
        <v/>
      </c>
      <c r="BE87" s="77" t="str">
        <f t="shared" ca="1" si="231"/>
        <v/>
      </c>
      <c r="BG87" s="70">
        <v>45889.625</v>
      </c>
      <c r="BH87" s="53">
        <v>80.349999999999994</v>
      </c>
      <c r="BK87" s="70">
        <v>45889.625</v>
      </c>
      <c r="BL87" s="53">
        <v>109.76</v>
      </c>
      <c r="BO87" s="70">
        <v>45889.625</v>
      </c>
      <c r="BP87" s="53">
        <v>102.890625</v>
      </c>
      <c r="BQ87" s="70">
        <v>45889.625</v>
      </c>
      <c r="BR87" s="53">
        <v>95.78125</v>
      </c>
      <c r="BS87" s="163">
        <f t="shared" si="82"/>
        <v>45889.625</v>
      </c>
      <c r="BT87" s="163">
        <f t="shared" si="83"/>
        <v>45889.625</v>
      </c>
      <c r="BY87" s="164" t="str">
        <f t="shared" ca="1" si="202"/>
        <v/>
      </c>
      <c r="BZ87" s="44" t="str">
        <f ca="1">IF(COUNTIF($CN$2:CN1072,BY87)=1,VLOOKUP(BY87,CH:CI,2), IF(COUNTIF($CN$2:CN1072,BY87)=0,$BZ$10,""))</f>
        <v/>
      </c>
      <c r="CA87" s="45" t="str">
        <f t="shared" ca="1" si="169"/>
        <v/>
      </c>
      <c r="CB87" s="45" t="str">
        <f t="shared" ca="1" si="203"/>
        <v/>
      </c>
      <c r="CC87" s="44" t="str">
        <f ca="1">IF(COUNTIF($CN$2:CN1072,BY87)=1,VLOOKUP(BY87,CJ:CK,2), IF(COUNTIF($CN$2:CN1072,BY87)=0,$CA$10,""))</f>
        <v/>
      </c>
      <c r="CD87" s="45" t="str">
        <f t="shared" ca="1" si="204"/>
        <v/>
      </c>
      <c r="CE87" s="46" t="str">
        <f t="shared" ca="1" si="205"/>
        <v/>
      </c>
      <c r="CF87" s="44" t="str">
        <f t="shared" ca="1" si="206"/>
        <v/>
      </c>
      <c r="CH87" s="122">
        <v>45894.625</v>
      </c>
      <c r="CI87" s="53">
        <v>107.43819999999999</v>
      </c>
      <c r="CJ87" s="122">
        <v>45894.625</v>
      </c>
      <c r="CK87" s="53">
        <v>49.68</v>
      </c>
      <c r="CL87" s="163">
        <f t="shared" si="76"/>
        <v>45894.625</v>
      </c>
      <c r="CM87" s="163">
        <f t="shared" si="77"/>
        <v>45894.625</v>
      </c>
      <c r="CR87" s="164" t="str">
        <f t="shared" ca="1" si="174"/>
        <v/>
      </c>
      <c r="CS87" s="44" t="str">
        <f ca="1">IF(COUNTIF($DG$2:DG1072,CR87)=1,VLOOKUP(CR87,DA:DB,2), IF(COUNTIF($DG$2:DG1072,CR87)=0,$CS$10,""))</f>
        <v/>
      </c>
      <c r="CT87" s="45" t="str">
        <f t="shared" ca="1" si="175"/>
        <v/>
      </c>
      <c r="CU87" s="45" t="str">
        <f t="shared" ca="1" si="176"/>
        <v/>
      </c>
      <c r="CV87" s="44" t="str">
        <f ca="1">IF(COUNTIF($DG$2:DG1072,CR87)=1,VLOOKUP(CR87,DC:DD,2), IF(COUNTIF($DG$2:DG1072,CR87)=0,$CT$10,""))</f>
        <v/>
      </c>
      <c r="CW87" s="45" t="str">
        <f t="shared" ca="1" si="177"/>
        <v/>
      </c>
      <c r="CX87" s="46" t="str">
        <f t="shared" ca="1" si="178"/>
        <v/>
      </c>
      <c r="CY87" s="44" t="str">
        <f t="shared" ca="1" si="179"/>
        <v/>
      </c>
      <c r="DA87" s="122">
        <v>45890.625</v>
      </c>
      <c r="DB87" s="53">
        <v>266.79599999999999</v>
      </c>
      <c r="DC87" s="122">
        <v>45890.625</v>
      </c>
      <c r="DD87" s="53">
        <v>52.808999999999997</v>
      </c>
      <c r="DE87" s="163">
        <f t="shared" si="78"/>
        <v>45890.625</v>
      </c>
      <c r="DF87" s="163">
        <f t="shared" si="79"/>
        <v>45890.625</v>
      </c>
      <c r="DR87" s="36">
        <v>45966</v>
      </c>
      <c r="EL87" s="36">
        <v>45966</v>
      </c>
    </row>
    <row r="88" spans="1:146">
      <c r="A88" s="164">
        <f ca="1">IF(AND(ISBLANK(AD77), A87 = $AD$1),NOW(),IF(ISBLANK(AD77),"",AD77))</f>
        <v>45959.625</v>
      </c>
      <c r="B88" s="71">
        <f ca="1">IF(COUNTIF($AD$2:AD1073,A88)=1,VLOOKUP(A88,T:U,2), IF(COUNTIF($AD$2:AD1073,A88)=0,$B$10,""))</f>
        <v>92.78</v>
      </c>
      <c r="C88" s="31">
        <f t="shared" ca="1" si="143"/>
        <v>-250479.23322683829</v>
      </c>
      <c r="D88" s="32">
        <f t="shared" ca="1" si="144"/>
        <v>-278827.5</v>
      </c>
      <c r="E88" s="71">
        <f ca="1">IF(COUNTIF($AD$2:AD1073,A88)=1,VLOOKUP(A88,V:W,2), IF(COUNTIF($AD$2:AD1073,A88)=0,$C$10,""))</f>
        <v>101.07899999999999</v>
      </c>
      <c r="F88" s="31">
        <f t="shared" ca="1" si="145"/>
        <v>-27216.000000001033</v>
      </c>
      <c r="G88" s="32">
        <f t="shared" ca="1" si="146"/>
        <v>-99270.199420000019</v>
      </c>
      <c r="H88" s="71">
        <f ca="1">IF(COUNTIF($AD$2:AD1073,A88)=1,VLOOKUP(A88,X:Y,2), IF(COUNTIF($AD$2:AD1073,A88)=0,$D$10,""))</f>
        <v>121.65</v>
      </c>
      <c r="I88" s="31">
        <f t="shared" ca="1" si="147"/>
        <v>-74077.11238720121</v>
      </c>
      <c r="J88" s="32">
        <f t="shared" ca="1" si="148"/>
        <v>-479583.3</v>
      </c>
      <c r="K88" s="71">
        <f ca="1">IF(COUNTIF($AD$2:AD1073,A88)=1,VLOOKUP(A88,Z:AA,2), IF(COUNTIF($AD$2:AD1073,A88)=0,$E$10,""))</f>
        <v>99.85</v>
      </c>
      <c r="L88" s="31">
        <f t="shared" ca="1" si="149"/>
        <v>30995.999999996278</v>
      </c>
      <c r="M88" s="32">
        <f t="shared" ca="1" si="150"/>
        <v>-218352.30162666668</v>
      </c>
      <c r="N88" s="77">
        <f t="shared" ca="1" si="151"/>
        <v>-36516.423046306416</v>
      </c>
      <c r="O88" s="77"/>
      <c r="P88" s="77"/>
      <c r="Q88" s="77">
        <f ca="1">IF(ISERROR(B88-2),"",$G$5*SUM($O$14:O88)-$H$5*SUM($P$14:P88))</f>
        <v>-35590.730199999991</v>
      </c>
      <c r="R88" s="77">
        <f t="shared" ca="1" si="152"/>
        <v>-72107.153246306407</v>
      </c>
      <c r="T88" s="70">
        <v>45891.625</v>
      </c>
      <c r="U88" s="53">
        <v>94.76</v>
      </c>
      <c r="V88" s="70">
        <v>45889.625</v>
      </c>
      <c r="W88" s="53">
        <v>101.083</v>
      </c>
      <c r="X88" s="118">
        <v>45903.625</v>
      </c>
      <c r="Y88" s="53">
        <v>120.08</v>
      </c>
      <c r="AB88" s="163">
        <f t="shared" si="80"/>
        <v>45891.625</v>
      </c>
      <c r="AC88" s="163">
        <f t="shared" si="81"/>
        <v>45891.625</v>
      </c>
      <c r="AH88" s="164" t="str">
        <f t="shared" ca="1" si="218"/>
        <v/>
      </c>
      <c r="AI88" s="44" t="str">
        <f ca="1">IF(COUNTIF($BU$2:BU1073,AH88)=1,VLOOKUP(AH88,BG:BH,2), IF(COUNTIF($BU$2:BU1073,AH88)=0,$AI$10,""))</f>
        <v/>
      </c>
      <c r="AJ88" s="45" t="str">
        <f t="shared" ca="1" si="154"/>
        <v/>
      </c>
      <c r="AK88" s="45" t="str">
        <f t="shared" ca="1" si="219"/>
        <v/>
      </c>
      <c r="AL88" s="44" t="str">
        <f ca="1">IF(COUNTIF($BU$2:BU1073,AH88)=1,VLOOKUP(AH88,BI:BJ,2), IF(COUNTIF($BU$2:BU1073,AH88)=0,$AJ$10,""))</f>
        <v/>
      </c>
      <c r="AM88" s="45" t="str">
        <f t="shared" ca="1" si="220"/>
        <v/>
      </c>
      <c r="AN88" s="46" t="str">
        <f t="shared" ca="1" si="221"/>
        <v/>
      </c>
      <c r="AO88" s="44" t="str">
        <f ca="1">IF(COUNTIF($BU$2:BU1073,AH88)=1,VLOOKUP(AH88,BK:BL,2), IF(COUNTIF($BU$2:BU1073,AH88)=0,$AK$10,""))</f>
        <v/>
      </c>
      <c r="AP88" s="45" t="str">
        <f t="shared" ca="1" si="222"/>
        <v/>
      </c>
      <c r="AQ88" s="46" t="str">
        <f t="shared" ca="1" si="223"/>
        <v/>
      </c>
      <c r="AR88" s="44" t="str">
        <f ca="1">IF(COUNTIF($BU$2:BU1073,AH88)=1,VLOOKUP(AH88,BM:BN,2), IF(COUNTIF($BU$2:BU1073,AH88)=0,$AL$10,""))</f>
        <v/>
      </c>
      <c r="AS88" s="45" t="str">
        <f t="shared" ca="1" si="224"/>
        <v/>
      </c>
      <c r="AT88" s="46" t="str">
        <f t="shared" ca="1" si="225"/>
        <v/>
      </c>
      <c r="AU88" s="44" t="str">
        <f ca="1">IF(COUNTIF($BU$2:BU1073,AH88)=1,VLOOKUP(AH88,BO:BP,2), IF(COUNTIF($BU$2:BU1073,AH88)=0,$AM$10,""))</f>
        <v/>
      </c>
      <c r="AV88" s="45" t="str">
        <f t="shared" ca="1" si="226"/>
        <v/>
      </c>
      <c r="AW88" s="46" t="str">
        <f t="shared" ca="1" si="227"/>
        <v/>
      </c>
      <c r="AX88" s="44" t="str">
        <f ca="1">IF(COUNTIF($BU$2:BU1073,AH88)=1,VLOOKUP(AH88,BQ:BR,2), IF(COUNTIF($BU$2:BU1073,AH88)=0,$AN$10,""))</f>
        <v/>
      </c>
      <c r="AY88" s="45" t="str">
        <f t="shared" ca="1" si="228"/>
        <v/>
      </c>
      <c r="AZ88" s="46" t="str">
        <f t="shared" ca="1" si="229"/>
        <v/>
      </c>
      <c r="BA88" s="77" t="str">
        <f t="shared" ca="1" si="230"/>
        <v/>
      </c>
      <c r="BB88" s="176"/>
      <c r="BC88" s="176"/>
      <c r="BD88" s="77" t="str">
        <f ca="1">IF(ISERROR(AI88-2),"",$AQ$4*SUM($BB$14:BB88)-$AR$4*SUM($BC$14:BC88))</f>
        <v/>
      </c>
      <c r="BE88" s="77" t="str">
        <f t="shared" ca="1" si="231"/>
        <v/>
      </c>
      <c r="BG88" s="70">
        <v>45890.625</v>
      </c>
      <c r="BH88" s="53">
        <v>80.2</v>
      </c>
      <c r="BK88" s="70">
        <v>45890.625</v>
      </c>
      <c r="BL88" s="53">
        <v>109.34</v>
      </c>
      <c r="BO88" s="70">
        <v>45890.625</v>
      </c>
      <c r="BP88" s="53">
        <v>102.5625</v>
      </c>
      <c r="BQ88" s="70">
        <v>45890.625</v>
      </c>
      <c r="BR88" s="53">
        <v>95.3125</v>
      </c>
      <c r="BS88" s="163">
        <f t="shared" si="82"/>
        <v>45890.625</v>
      </c>
      <c r="BT88" s="163">
        <f t="shared" si="83"/>
        <v>45890.625</v>
      </c>
      <c r="BY88" s="164" t="str">
        <f t="shared" ca="1" si="202"/>
        <v/>
      </c>
      <c r="BZ88" s="44" t="str">
        <f ca="1">IF(COUNTIF($CN$2:CN1073,BY88)=1,VLOOKUP(BY88,CH:CI,2), IF(COUNTIF($CN$2:CN1073,BY88)=0,$BZ$10,""))</f>
        <v/>
      </c>
      <c r="CA88" s="45" t="str">
        <f t="shared" ca="1" si="169"/>
        <v/>
      </c>
      <c r="CB88" s="45" t="str">
        <f t="shared" ca="1" si="203"/>
        <v/>
      </c>
      <c r="CC88" s="44" t="str">
        <f ca="1">IF(COUNTIF($CN$2:CN1073,BY88)=1,VLOOKUP(BY88,CJ:CK,2), IF(COUNTIF($CN$2:CN1073,BY88)=0,$CA$10,""))</f>
        <v/>
      </c>
      <c r="CD88" s="45" t="str">
        <f t="shared" ca="1" si="204"/>
        <v/>
      </c>
      <c r="CE88" s="46" t="str">
        <f t="shared" ca="1" si="205"/>
        <v/>
      </c>
      <c r="CF88" s="44" t="str">
        <f t="shared" ca="1" si="206"/>
        <v/>
      </c>
      <c r="CH88" s="122">
        <v>45895.625</v>
      </c>
      <c r="CI88" s="53">
        <v>107.50369999999999</v>
      </c>
      <c r="CJ88" s="122">
        <v>45895.625</v>
      </c>
      <c r="CK88" s="53">
        <v>49.631</v>
      </c>
      <c r="CL88" s="163">
        <f t="shared" si="76"/>
        <v>45895.625</v>
      </c>
      <c r="CM88" s="163">
        <f t="shared" si="77"/>
        <v>45895.625</v>
      </c>
      <c r="CR88" s="164" t="str">
        <f t="shared" ca="1" si="174"/>
        <v/>
      </c>
      <c r="CS88" s="44" t="str">
        <f ca="1">IF(COUNTIF($DG$2:DG1073,CR88)=1,VLOOKUP(CR88,DA:DB,2), IF(COUNTIF($DG$2:DG1073,CR88)=0,$CS$10,""))</f>
        <v/>
      </c>
      <c r="CT88" s="45" t="str">
        <f t="shared" ca="1" si="175"/>
        <v/>
      </c>
      <c r="CU88" s="45" t="str">
        <f t="shared" ca="1" si="176"/>
        <v/>
      </c>
      <c r="CV88" s="44" t="str">
        <f ca="1">IF(COUNTIF($DG$2:DG1073,CR88)=1,VLOOKUP(CR88,DC:DD,2), IF(COUNTIF($DG$2:DG1073,CR88)=0,$CT$10,""))</f>
        <v/>
      </c>
      <c r="CW88" s="45" t="str">
        <f t="shared" ca="1" si="177"/>
        <v/>
      </c>
      <c r="CX88" s="46" t="str">
        <f t="shared" ca="1" si="178"/>
        <v/>
      </c>
      <c r="CY88" s="44" t="str">
        <f t="shared" ca="1" si="179"/>
        <v/>
      </c>
      <c r="DA88" s="122">
        <v>45891.625</v>
      </c>
      <c r="DB88" s="53">
        <v>261.90800000000002</v>
      </c>
      <c r="DC88" s="122">
        <v>45891.625</v>
      </c>
      <c r="DD88" s="53">
        <v>51.709000000000003</v>
      </c>
      <c r="DE88" s="163">
        <f t="shared" si="78"/>
        <v>45891.625</v>
      </c>
      <c r="DF88" s="163">
        <f t="shared" si="79"/>
        <v>45891.625</v>
      </c>
      <c r="DR88" s="36">
        <v>45967</v>
      </c>
      <c r="EL88" s="36">
        <v>45967</v>
      </c>
    </row>
    <row r="89" spans="1:146">
      <c r="A89" s="164">
        <f ca="1">IF(AND(ISBLANK(AD78), A88 = $AD$1),NOW(),IF(ISBLANK(AD78),"",AD78))</f>
        <v>45960.625</v>
      </c>
      <c r="B89" s="71">
        <f ca="1">IF(COUNTIF($AD$2:AD1074,A89)=1,VLOOKUP(A89,T:U,2), IF(COUNTIF($AD$2:AD1074,A89)=0,$B$10,""))</f>
        <v>92.49</v>
      </c>
      <c r="C89" s="31">
        <f t="shared" ca="1" si="143"/>
        <v>-315335.46325878747</v>
      </c>
      <c r="D89" s="32">
        <f t="shared" ca="1" si="144"/>
        <v>-281295</v>
      </c>
      <c r="E89" s="71">
        <f ca="1">IF(COUNTIF($AD$2:AD1074,A89)=1,VLOOKUP(A89,V:W,2), IF(COUNTIF($AD$2:AD1074,A89)=0,$C$10,""))</f>
        <v>101.026</v>
      </c>
      <c r="F89" s="31">
        <f t="shared" ca="1" si="145"/>
        <v>-36120.000000000575</v>
      </c>
      <c r="G89" s="32">
        <f t="shared" ca="1" si="146"/>
        <v>-100148.69675999996</v>
      </c>
      <c r="H89" s="71">
        <f ca="1">IF(COUNTIF($AD$2:AD1074,A89)=1,VLOOKUP(A89,X:Y,2), IF(COUNTIF($AD$2:AD1074,A89)=0,$D$10,""))</f>
        <v>121.55</v>
      </c>
      <c r="I89" s="31">
        <f t="shared" ca="1" si="147"/>
        <v>-103707.95734208732</v>
      </c>
      <c r="J89" s="32">
        <f t="shared" ca="1" si="148"/>
        <v>-483827.39999999997</v>
      </c>
      <c r="K89" s="71">
        <f ca="1">IF(COUNTIF($AD$2:AD1074,A89)=1,VLOOKUP(A89,Z:AA,2), IF(COUNTIF($AD$2:AD1074,A89)=0,$E$10,""))</f>
        <v>99.772999999999996</v>
      </c>
      <c r="L89" s="31">
        <f t="shared" ca="1" si="149"/>
        <v>4477.1999999969066</v>
      </c>
      <c r="M89" s="32">
        <f t="shared" ca="1" si="150"/>
        <v>-220284.62288000007</v>
      </c>
      <c r="N89" s="77">
        <f t="shared" ca="1" si="151"/>
        <v>-88633.832036702894</v>
      </c>
      <c r="O89" s="77"/>
      <c r="P89" s="77"/>
      <c r="Q89" s="77">
        <f ca="1">IF(ISERROR(B89-2),"",$G$5*SUM($O$14:O89)-$H$5*SUM($P$14:P89))</f>
        <v>-35590.730199999991</v>
      </c>
      <c r="R89" s="77">
        <f t="shared" ca="1" si="152"/>
        <v>-124224.56223670288</v>
      </c>
      <c r="T89" s="70">
        <v>45895.625</v>
      </c>
      <c r="U89" s="53">
        <v>94.59</v>
      </c>
      <c r="V89" s="70">
        <v>45890.625</v>
      </c>
      <c r="W89" s="53">
        <v>100.955</v>
      </c>
      <c r="X89" s="118">
        <v>45904.625</v>
      </c>
      <c r="Y89" s="53">
        <v>120.3</v>
      </c>
      <c r="AB89" s="163" t="str">
        <f t="shared" si="80"/>
        <v/>
      </c>
      <c r="AC89" s="163" t="str">
        <f t="shared" si="81"/>
        <v/>
      </c>
      <c r="AH89" s="164" t="str">
        <f t="shared" ca="1" si="218"/>
        <v/>
      </c>
      <c r="AI89" s="44" t="str">
        <f ca="1">IF(COUNTIF($BU$2:BU1074,AH89)=1,VLOOKUP(AH89,BG:BH,2), IF(COUNTIF($BU$2:BU1074,AH89)=0,$AI$10,""))</f>
        <v/>
      </c>
      <c r="AJ89" s="45" t="str">
        <f t="shared" ca="1" si="154"/>
        <v/>
      </c>
      <c r="AK89" s="45" t="str">
        <f t="shared" ca="1" si="219"/>
        <v/>
      </c>
      <c r="AL89" s="44" t="str">
        <f ca="1">IF(COUNTIF($BU$2:BU1074,AH89)=1,VLOOKUP(AH89,BI:BJ,2), IF(COUNTIF($BU$2:BU1074,AH89)=0,$AJ$10,""))</f>
        <v/>
      </c>
      <c r="AM89" s="45" t="str">
        <f t="shared" ca="1" si="220"/>
        <v/>
      </c>
      <c r="AN89" s="46" t="str">
        <f t="shared" ca="1" si="221"/>
        <v/>
      </c>
      <c r="AO89" s="44" t="str">
        <f ca="1">IF(COUNTIF($BU$2:BU1074,AH89)=1,VLOOKUP(AH89,BK:BL,2), IF(COUNTIF($BU$2:BU1074,AH89)=0,$AK$10,""))</f>
        <v/>
      </c>
      <c r="AP89" s="45" t="str">
        <f t="shared" ca="1" si="222"/>
        <v/>
      </c>
      <c r="AQ89" s="46" t="str">
        <f t="shared" ca="1" si="223"/>
        <v/>
      </c>
      <c r="AR89" s="44" t="str">
        <f ca="1">IF(COUNTIF($BU$2:BU1074,AH89)=1,VLOOKUP(AH89,BM:BN,2), IF(COUNTIF($BU$2:BU1074,AH89)=0,$AL$10,""))</f>
        <v/>
      </c>
      <c r="AS89" s="45" t="str">
        <f t="shared" ca="1" si="224"/>
        <v/>
      </c>
      <c r="AT89" s="46" t="str">
        <f t="shared" ca="1" si="225"/>
        <v/>
      </c>
      <c r="AU89" s="44" t="str">
        <f ca="1">IF(COUNTIF($BU$2:BU1074,AH89)=1,VLOOKUP(AH89,BO:BP,2), IF(COUNTIF($BU$2:BU1074,AH89)=0,$AM$10,""))</f>
        <v/>
      </c>
      <c r="AV89" s="45" t="str">
        <f t="shared" ca="1" si="226"/>
        <v/>
      </c>
      <c r="AW89" s="46" t="str">
        <f t="shared" ca="1" si="227"/>
        <v/>
      </c>
      <c r="AX89" s="44" t="str">
        <f ca="1">IF(COUNTIF($BU$2:BU1074,AH89)=1,VLOOKUP(AH89,BQ:BR,2), IF(COUNTIF($BU$2:BU1074,AH89)=0,$AN$10,""))</f>
        <v/>
      </c>
      <c r="AY89" s="45" t="str">
        <f t="shared" ca="1" si="228"/>
        <v/>
      </c>
      <c r="AZ89" s="46" t="str">
        <f t="shared" ca="1" si="229"/>
        <v/>
      </c>
      <c r="BA89" s="77" t="str">
        <f t="shared" ca="1" si="230"/>
        <v/>
      </c>
      <c r="BB89" s="176"/>
      <c r="BC89" s="176"/>
      <c r="BD89" s="77" t="str">
        <f ca="1">IF(ISERROR(AI89-2),"",$AQ$4*SUM($BB$14:BB89)-$AR$4*SUM($BC$14:BC89))</f>
        <v/>
      </c>
      <c r="BE89" s="77" t="str">
        <f t="shared" ca="1" si="231"/>
        <v/>
      </c>
      <c r="BG89" s="70">
        <v>45891.625</v>
      </c>
      <c r="BH89" s="53">
        <v>80.849999999999994</v>
      </c>
      <c r="BK89" s="70">
        <v>45891.625</v>
      </c>
      <c r="BL89" s="53">
        <v>110.2</v>
      </c>
      <c r="BO89" s="70">
        <v>45891.625</v>
      </c>
      <c r="BP89" s="53">
        <v>103.125</v>
      </c>
      <c r="BQ89" s="70">
        <v>45891.625</v>
      </c>
      <c r="BR89" s="53">
        <v>95.9375</v>
      </c>
      <c r="BS89" s="163">
        <f t="shared" si="82"/>
        <v>45891.625</v>
      </c>
      <c r="BT89" s="163">
        <f t="shared" si="83"/>
        <v>45891.625</v>
      </c>
      <c r="BY89" s="164" t="str">
        <f t="shared" ca="1" si="202"/>
        <v/>
      </c>
      <c r="BZ89" s="44" t="str">
        <f ca="1">IF(COUNTIF($CN$2:CN1074,BY89)=1,VLOOKUP(BY89,CH:CI,2), IF(COUNTIF($CN$2:CN1074,BY89)=0,$BZ$10,""))</f>
        <v/>
      </c>
      <c r="CA89" s="45" t="str">
        <f t="shared" ca="1" si="169"/>
        <v/>
      </c>
      <c r="CB89" s="45" t="str">
        <f t="shared" ca="1" si="203"/>
        <v/>
      </c>
      <c r="CC89" s="44" t="str">
        <f ca="1">IF(COUNTIF($CN$2:CN1074,BY89)=1,VLOOKUP(BY89,CJ:CK,2), IF(COUNTIF($CN$2:CN1074,BY89)=0,$CA$10,""))</f>
        <v/>
      </c>
      <c r="CD89" s="45" t="str">
        <f t="shared" ca="1" si="204"/>
        <v/>
      </c>
      <c r="CE89" s="46" t="str">
        <f t="shared" ca="1" si="205"/>
        <v/>
      </c>
      <c r="CF89" s="44" t="str">
        <f t="shared" ca="1" si="206"/>
        <v/>
      </c>
      <c r="CH89" s="122">
        <v>45896.625</v>
      </c>
      <c r="CI89" s="53">
        <v>107.3715</v>
      </c>
      <c r="CJ89" s="122">
        <v>45896.625</v>
      </c>
      <c r="CK89" s="53">
        <v>50.168999999999997</v>
      </c>
      <c r="CL89" s="163">
        <f t="shared" si="76"/>
        <v>45896.625</v>
      </c>
      <c r="CM89" s="163">
        <f t="shared" si="77"/>
        <v>45896.625</v>
      </c>
      <c r="CR89" s="164" t="str">
        <f t="shared" ca="1" si="174"/>
        <v/>
      </c>
      <c r="CS89" s="44" t="str">
        <f ca="1">IF(COUNTIF($DG$2:DG1074,CR89)=1,VLOOKUP(CR89,DA:DB,2), IF(COUNTIF($DG$2:DG1074,CR89)=0,$CS$10,""))</f>
        <v/>
      </c>
      <c r="CT89" s="45" t="str">
        <f t="shared" ca="1" si="175"/>
        <v/>
      </c>
      <c r="CU89" s="45" t="str">
        <f t="shared" ca="1" si="176"/>
        <v/>
      </c>
      <c r="CV89" s="44" t="str">
        <f ca="1">IF(COUNTIF($DG$2:DG1074,CR89)=1,VLOOKUP(CR89,DC:DD,2), IF(COUNTIF($DG$2:DG1074,CR89)=0,$CT$10,""))</f>
        <v/>
      </c>
      <c r="CW89" s="45" t="str">
        <f t="shared" ca="1" si="177"/>
        <v/>
      </c>
      <c r="CX89" s="46" t="str">
        <f t="shared" ca="1" si="178"/>
        <v/>
      </c>
      <c r="CY89" s="44" t="str">
        <f t="shared" ca="1" si="179"/>
        <v/>
      </c>
      <c r="DA89" s="122">
        <v>45895.625</v>
      </c>
      <c r="DB89" s="53">
        <v>267.59399999999999</v>
      </c>
      <c r="DC89" s="122">
        <v>45895.625</v>
      </c>
      <c r="DD89" s="53">
        <v>53.003</v>
      </c>
      <c r="DE89" s="163">
        <f t="shared" si="78"/>
        <v>45895.625</v>
      </c>
      <c r="DF89" s="163">
        <f t="shared" si="79"/>
        <v>45895.625</v>
      </c>
      <c r="DR89" s="36">
        <v>45968</v>
      </c>
      <c r="EL89" s="36">
        <v>45968</v>
      </c>
    </row>
    <row r="90" spans="1:146">
      <c r="A90" s="164">
        <f ca="1">IF(AND(ISBLANK(AD79), A89 = $AD$1),NOW(),IF(ISBLANK(AD79),"",AD79))</f>
        <v>45961.625</v>
      </c>
      <c r="B90" s="71">
        <f ca="1">IF(COUNTIF($AD$2:AD1075,A90)=1,VLOOKUP(A90,T:U,2), IF(COUNTIF($AD$2:AD1075,A90)=0,$B$10,""))</f>
        <v>92.63</v>
      </c>
      <c r="C90" s="31">
        <f t="shared" ca="1" si="143"/>
        <v>-284025.55910543416</v>
      </c>
      <c r="D90" s="32">
        <f t="shared" ca="1" si="144"/>
        <v>-283762.49999999994</v>
      </c>
      <c r="E90" s="71">
        <f ca="1">IF(COUNTIF($AD$2:AD1075,A90)=1,VLOOKUP(A90,V:W,2), IF(COUNTIF($AD$2:AD1075,A90)=0,$C$10,""))</f>
        <v>101.04900000000001</v>
      </c>
      <c r="F90" s="31">
        <f t="shared" ca="1" si="145"/>
        <v>-32255.999999998836</v>
      </c>
      <c r="G90" s="32">
        <f t="shared" ca="1" si="146"/>
        <v>-101027.19409999996</v>
      </c>
      <c r="H90" s="71">
        <f ca="1">IF(COUNTIF($AD$2:AD1075,A90)=1,VLOOKUP(A90,X:Y,2), IF(COUNTIF($AD$2:AD1075,A90)=0,$D$10,""))</f>
        <v>121.49</v>
      </c>
      <c r="I90" s="31">
        <f t="shared" ca="1" si="147"/>
        <v>-121486.46431501576</v>
      </c>
      <c r="J90" s="32">
        <f t="shared" ca="1" si="148"/>
        <v>-488071.49999999994</v>
      </c>
      <c r="K90" s="71">
        <f ca="1">IF(COUNTIF($AD$2:AD1075,A90)=1,VLOOKUP(A90,Z:AA,2), IF(COUNTIF($AD$2:AD1075,A90)=0,$E$10,""))</f>
        <v>99.798000000000002</v>
      </c>
      <c r="L90" s="31">
        <f t="shared" ca="1" si="149"/>
        <v>13087.199999998864</v>
      </c>
      <c r="M90" s="32">
        <f t="shared" ca="1" si="150"/>
        <v>-222216.94413333334</v>
      </c>
      <c r="N90" s="77">
        <f t="shared" ca="1" si="151"/>
        <v>-34076.644823754061</v>
      </c>
      <c r="O90" s="77"/>
      <c r="P90" s="77"/>
      <c r="Q90" s="77">
        <f ca="1">IF(ISERROR(B90-2),"",$G$5*SUM($O$14:O90)-$H$5*SUM($P$14:P90))</f>
        <v>-35590.730199999991</v>
      </c>
      <c r="R90" s="77">
        <f t="shared" ca="1" si="152"/>
        <v>-69667.375023754052</v>
      </c>
      <c r="T90" s="70">
        <v>45896.625</v>
      </c>
      <c r="U90" s="53">
        <v>94.56</v>
      </c>
      <c r="V90" s="70">
        <v>45891.625</v>
      </c>
      <c r="W90" s="53">
        <v>101.027</v>
      </c>
      <c r="X90" s="118">
        <v>45905.625</v>
      </c>
      <c r="Y90" s="53">
        <v>120.64</v>
      </c>
      <c r="AB90" s="163" t="str">
        <f t="shared" si="80"/>
        <v/>
      </c>
      <c r="AC90" s="163" t="str">
        <f t="shared" si="81"/>
        <v/>
      </c>
      <c r="AH90" s="164" t="str">
        <f t="shared" ca="1" si="218"/>
        <v/>
      </c>
      <c r="AI90" s="44" t="str">
        <f ca="1">IF(COUNTIF($BU$2:BU1075,AH90)=1,VLOOKUP(AH90,BG:BH,2), IF(COUNTIF($BU$2:BU1075,AH90)=0,$AI$10,""))</f>
        <v/>
      </c>
      <c r="AJ90" s="45" t="str">
        <f t="shared" ca="1" si="154"/>
        <v/>
      </c>
      <c r="AK90" s="45" t="str">
        <f t="shared" ca="1" si="219"/>
        <v/>
      </c>
      <c r="AL90" s="44" t="str">
        <f ca="1">IF(COUNTIF($BU$2:BU1075,AH90)=1,VLOOKUP(AH90,BI:BJ,2), IF(COUNTIF($BU$2:BU1075,AH90)=0,$AJ$10,""))</f>
        <v/>
      </c>
      <c r="AM90" s="45" t="str">
        <f t="shared" ca="1" si="220"/>
        <v/>
      </c>
      <c r="AN90" s="46" t="str">
        <f t="shared" ca="1" si="221"/>
        <v/>
      </c>
      <c r="AO90" s="44" t="str">
        <f ca="1">IF(COUNTIF($BU$2:BU1075,AH90)=1,VLOOKUP(AH90,BK:BL,2), IF(COUNTIF($BU$2:BU1075,AH90)=0,$AK$10,""))</f>
        <v/>
      </c>
      <c r="AP90" s="45" t="str">
        <f t="shared" ca="1" si="222"/>
        <v/>
      </c>
      <c r="AQ90" s="46" t="str">
        <f t="shared" ca="1" si="223"/>
        <v/>
      </c>
      <c r="AR90" s="44" t="str">
        <f ca="1">IF(COUNTIF($BU$2:BU1075,AH90)=1,VLOOKUP(AH90,BM:BN,2), IF(COUNTIF($BU$2:BU1075,AH90)=0,$AL$10,""))</f>
        <v/>
      </c>
      <c r="AS90" s="45" t="str">
        <f t="shared" ca="1" si="224"/>
        <v/>
      </c>
      <c r="AT90" s="46" t="str">
        <f t="shared" ca="1" si="225"/>
        <v/>
      </c>
      <c r="AU90" s="44" t="str">
        <f ca="1">IF(COUNTIF($BU$2:BU1075,AH90)=1,VLOOKUP(AH90,BO:BP,2), IF(COUNTIF($BU$2:BU1075,AH90)=0,$AM$10,""))</f>
        <v/>
      </c>
      <c r="AV90" s="45" t="str">
        <f t="shared" ca="1" si="226"/>
        <v/>
      </c>
      <c r="AW90" s="46" t="str">
        <f t="shared" ca="1" si="227"/>
        <v/>
      </c>
      <c r="AX90" s="44" t="str">
        <f ca="1">IF(COUNTIF($BU$2:BU1075,AH90)=1,VLOOKUP(AH90,BQ:BR,2), IF(COUNTIF($BU$2:BU1075,AH90)=0,$AN$10,""))</f>
        <v/>
      </c>
      <c r="AY90" s="45" t="str">
        <f t="shared" ca="1" si="228"/>
        <v/>
      </c>
      <c r="AZ90" s="46" t="str">
        <f t="shared" ca="1" si="229"/>
        <v/>
      </c>
      <c r="BA90" s="77" t="str">
        <f t="shared" ca="1" si="230"/>
        <v/>
      </c>
      <c r="BB90" s="176"/>
      <c r="BC90" s="176"/>
      <c r="BD90" s="77" t="str">
        <f ca="1">IF(ISERROR(AI90-2),"",$AQ$4*SUM($BB$14:BB90)-$AR$4*SUM($BC$14:BC90))</f>
        <v/>
      </c>
      <c r="BE90" s="77" t="str">
        <f t="shared" ca="1" si="231"/>
        <v/>
      </c>
      <c r="BG90" s="70">
        <v>45894.625</v>
      </c>
      <c r="BH90" s="53">
        <v>80.69</v>
      </c>
      <c r="BK90" s="70">
        <v>45894.625</v>
      </c>
      <c r="BL90" s="53">
        <v>109.91</v>
      </c>
      <c r="BO90" s="70">
        <v>45894.625</v>
      </c>
      <c r="BP90" s="53">
        <v>102.9375</v>
      </c>
      <c r="BQ90" s="70">
        <v>45894.625</v>
      </c>
      <c r="BR90" s="53">
        <v>95.71875</v>
      </c>
      <c r="BS90" s="163">
        <f t="shared" si="82"/>
        <v>45894.625</v>
      </c>
      <c r="BT90" s="163">
        <f t="shared" si="83"/>
        <v>45894.625</v>
      </c>
      <c r="BY90" s="164" t="str">
        <f t="shared" ca="1" si="202"/>
        <v/>
      </c>
      <c r="BZ90" s="44" t="str">
        <f ca="1">IF(COUNTIF($CN$2:CN1075,BY90)=1,VLOOKUP(BY90,CH:CI,2), IF(COUNTIF($CN$2:CN1075,BY90)=0,$BZ$10,""))</f>
        <v/>
      </c>
      <c r="CA90" s="45" t="str">
        <f t="shared" ca="1" si="169"/>
        <v/>
      </c>
      <c r="CB90" s="45" t="str">
        <f t="shared" ca="1" si="203"/>
        <v/>
      </c>
      <c r="CC90" s="44" t="str">
        <f ca="1">IF(COUNTIF($CN$2:CN1075,BY90)=1,VLOOKUP(BY90,CJ:CK,2), IF(COUNTIF($CN$2:CN1075,BY90)=0,$CA$10,""))</f>
        <v/>
      </c>
      <c r="CD90" s="45" t="str">
        <f t="shared" ca="1" si="204"/>
        <v/>
      </c>
      <c r="CE90" s="46" t="str">
        <f t="shared" ca="1" si="205"/>
        <v/>
      </c>
      <c r="CF90" s="44" t="str">
        <f t="shared" ca="1" si="206"/>
        <v/>
      </c>
      <c r="CH90" s="122">
        <v>45897.625</v>
      </c>
      <c r="CI90" s="53">
        <v>107.40689999999999</v>
      </c>
      <c r="CJ90" s="122">
        <v>45897.625</v>
      </c>
      <c r="CK90" s="53">
        <v>50.031999999999996</v>
      </c>
      <c r="CL90" s="163">
        <f t="shared" si="76"/>
        <v>45897.625</v>
      </c>
      <c r="CM90" s="163">
        <f t="shared" si="77"/>
        <v>45897.625</v>
      </c>
      <c r="CR90" s="164" t="str">
        <f t="shared" ca="1" si="174"/>
        <v/>
      </c>
      <c r="CS90" s="44" t="str">
        <f ca="1">IF(COUNTIF($DG$2:DG1075,CR90)=1,VLOOKUP(CR90,DA:DB,2), IF(COUNTIF($DG$2:DG1075,CR90)=0,$CS$10,""))</f>
        <v/>
      </c>
      <c r="CT90" s="45" t="str">
        <f t="shared" ca="1" si="175"/>
        <v/>
      </c>
      <c r="CU90" s="45" t="str">
        <f t="shared" ca="1" si="176"/>
        <v/>
      </c>
      <c r="CV90" s="44" t="str">
        <f ca="1">IF(COUNTIF($DG$2:DG1075,CR90)=1,VLOOKUP(CR90,DC:DD,2), IF(COUNTIF($DG$2:DG1075,CR90)=0,$CT$10,""))</f>
        <v/>
      </c>
      <c r="CW90" s="45" t="str">
        <f t="shared" ca="1" si="177"/>
        <v/>
      </c>
      <c r="CX90" s="46" t="str">
        <f t="shared" ca="1" si="178"/>
        <v/>
      </c>
      <c r="CY90" s="44" t="str">
        <f t="shared" ca="1" si="179"/>
        <v/>
      </c>
      <c r="DA90" s="122">
        <v>45896.625</v>
      </c>
      <c r="DB90" s="53">
        <v>274.23899999999998</v>
      </c>
      <c r="DC90" s="122">
        <v>45896.625</v>
      </c>
      <c r="DD90" s="53">
        <v>54.777000000000001</v>
      </c>
      <c r="DE90" s="163">
        <f t="shared" si="78"/>
        <v>45896.625</v>
      </c>
      <c r="DF90" s="163">
        <f t="shared" si="79"/>
        <v>45896.625</v>
      </c>
      <c r="DR90" s="36">
        <v>45969</v>
      </c>
      <c r="EL90" s="36">
        <v>45969</v>
      </c>
    </row>
    <row r="91" spans="1:146">
      <c r="A91" s="164">
        <f ca="1">IF(AND(ISBLANK(AD80), A90 = $AD$1),NOW(),IF(ISBLANK(AD80),"",AD80))</f>
        <v>45964.625</v>
      </c>
      <c r="B91" s="71">
        <f ca="1">IF(COUNTIF($AD$2:AD1076,A91)=1,VLOOKUP(A91,T:U,2), IF(COUNTIF($AD$2:AD1076,A91)=0,$B$10,""))</f>
        <v>92.55</v>
      </c>
      <c r="C91" s="31">
        <f t="shared" ca="1" si="143"/>
        <v>-301916.932907351</v>
      </c>
      <c r="D91" s="32">
        <f t="shared" ca="1" si="144"/>
        <v>-291165</v>
      </c>
      <c r="E91" s="71">
        <f ca="1">IF(COUNTIF($AD$2:AD1076,A91)=1,VLOOKUP(A91,V:W,2), IF(COUNTIF($AD$2:AD1076,A91)=0,$C$10,""))</f>
        <v>101.012</v>
      </c>
      <c r="F91" s="31">
        <f t="shared" ca="1" si="145"/>
        <v>-38471.999999999869</v>
      </c>
      <c r="G91" s="32">
        <f t="shared" ca="1" si="146"/>
        <v>-103662.68611999994</v>
      </c>
      <c r="H91" s="71">
        <f ca="1">IF(COUNTIF($AD$2:AD1076,A91)=1,VLOOKUP(A91,X:Y,2), IF(COUNTIF($AD$2:AD1076,A91)=0,$D$10,""))</f>
        <v>121.34</v>
      </c>
      <c r="I91" s="31">
        <f t="shared" ca="1" si="147"/>
        <v>-165932.73174733488</v>
      </c>
      <c r="J91" s="32">
        <f t="shared" ca="1" si="148"/>
        <v>-500803.79999999993</v>
      </c>
      <c r="K91" s="71">
        <f ca="1">IF(COUNTIF($AD$2:AD1076,A91)=1,VLOOKUP(A91,Z:AA,2), IF(COUNTIF($AD$2:AD1076,A91)=0,$E$10,""))</f>
        <v>99.741</v>
      </c>
      <c r="L91" s="31">
        <f t="shared" ca="1" si="149"/>
        <v>-6543.6000000018794</v>
      </c>
      <c r="M91" s="32">
        <f t="shared" ca="1" si="150"/>
        <v>-228013.90789333332</v>
      </c>
      <c r="N91" s="77">
        <f t="shared" ca="1" si="151"/>
        <v>-18768.222933351586</v>
      </c>
      <c r="O91" s="77"/>
      <c r="P91" s="77"/>
      <c r="Q91" s="77">
        <f ca="1">IF(ISERROR(B91-2),"",$G$5*SUM($O$14:O91)-$H$5*SUM($P$14:P91))</f>
        <v>-35590.730199999991</v>
      </c>
      <c r="R91" s="77">
        <f t="shared" ca="1" si="152"/>
        <v>-54358.953133351577</v>
      </c>
      <c r="T91" s="70">
        <v>45897.625</v>
      </c>
      <c r="U91" s="53">
        <v>94.44</v>
      </c>
      <c r="V91" s="70">
        <v>45894.625</v>
      </c>
      <c r="W91" s="53">
        <v>100.916</v>
      </c>
      <c r="X91" s="118">
        <v>45908.625</v>
      </c>
      <c r="Y91" s="53">
        <v>120.74</v>
      </c>
      <c r="AB91" s="163" t="str">
        <f t="shared" si="80"/>
        <v/>
      </c>
      <c r="AC91" s="163" t="str">
        <f t="shared" si="81"/>
        <v/>
      </c>
      <c r="AH91" s="164" t="str">
        <f t="shared" ca="1" si="218"/>
        <v/>
      </c>
      <c r="AI91" s="44" t="str">
        <f ca="1">IF(COUNTIF($BU$2:BU1076,AH91)=1,VLOOKUP(AH91,BG:BH,2), IF(COUNTIF($BU$2:BU1076,AH91)=0,$AI$10,""))</f>
        <v/>
      </c>
      <c r="AJ91" s="45" t="str">
        <f t="shared" ca="1" si="154"/>
        <v/>
      </c>
      <c r="AK91" s="45" t="str">
        <f t="shared" ca="1" si="219"/>
        <v/>
      </c>
      <c r="AL91" s="44" t="str">
        <f ca="1">IF(COUNTIF($BU$2:BU1076,AH91)=1,VLOOKUP(AH91,BI:BJ,2), IF(COUNTIF($BU$2:BU1076,AH91)=0,$AJ$10,""))</f>
        <v/>
      </c>
      <c r="AM91" s="45" t="str">
        <f t="shared" ca="1" si="220"/>
        <v/>
      </c>
      <c r="AN91" s="46" t="str">
        <f t="shared" ca="1" si="221"/>
        <v/>
      </c>
      <c r="AO91" s="44" t="str">
        <f ca="1">IF(COUNTIF($BU$2:BU1076,AH91)=1,VLOOKUP(AH91,BK:BL,2), IF(COUNTIF($BU$2:BU1076,AH91)=0,$AK$10,""))</f>
        <v/>
      </c>
      <c r="AP91" s="45" t="str">
        <f t="shared" ca="1" si="222"/>
        <v/>
      </c>
      <c r="AQ91" s="46" t="str">
        <f t="shared" ca="1" si="223"/>
        <v/>
      </c>
      <c r="AR91" s="44" t="str">
        <f ca="1">IF(COUNTIF($BU$2:BU1076,AH91)=1,VLOOKUP(AH91,BM:BN,2), IF(COUNTIF($BU$2:BU1076,AH91)=0,$AL$10,""))</f>
        <v/>
      </c>
      <c r="AS91" s="45" t="str">
        <f t="shared" ca="1" si="224"/>
        <v/>
      </c>
      <c r="AT91" s="46" t="str">
        <f t="shared" ca="1" si="225"/>
        <v/>
      </c>
      <c r="AU91" s="44" t="str">
        <f ca="1">IF(COUNTIF($BU$2:BU1076,AH91)=1,VLOOKUP(AH91,BO:BP,2), IF(COUNTIF($BU$2:BU1076,AH91)=0,$AM$10,""))</f>
        <v/>
      </c>
      <c r="AV91" s="45" t="str">
        <f t="shared" ca="1" si="226"/>
        <v/>
      </c>
      <c r="AW91" s="46" t="str">
        <f t="shared" ca="1" si="227"/>
        <v/>
      </c>
      <c r="AX91" s="44" t="str">
        <f ca="1">IF(COUNTIF($BU$2:BU1076,AH91)=1,VLOOKUP(AH91,BQ:BR,2), IF(COUNTIF($BU$2:BU1076,AH91)=0,$AN$10,""))</f>
        <v/>
      </c>
      <c r="AY91" s="45" t="str">
        <f t="shared" ca="1" si="228"/>
        <v/>
      </c>
      <c r="AZ91" s="46" t="str">
        <f t="shared" ca="1" si="229"/>
        <v/>
      </c>
      <c r="BA91" s="77" t="str">
        <f t="shared" ca="1" si="230"/>
        <v/>
      </c>
      <c r="BB91" s="176"/>
      <c r="BC91" s="176"/>
      <c r="BD91" s="77" t="str">
        <f ca="1">IF(ISERROR(AI91-2),"",$AQ$4*SUM($BB$14:BB91)-$AR$4*SUM($BC$14:BC91))</f>
        <v/>
      </c>
      <c r="BE91" s="77" t="str">
        <f t="shared" ca="1" si="231"/>
        <v/>
      </c>
      <c r="BG91" s="70">
        <v>45895.625</v>
      </c>
      <c r="BH91" s="53">
        <v>80.87</v>
      </c>
      <c r="BK91" s="70">
        <v>45895.625</v>
      </c>
      <c r="BL91" s="53">
        <v>109.99</v>
      </c>
      <c r="BO91" s="70">
        <v>45895.625</v>
      </c>
      <c r="BP91" s="53">
        <v>103.171875</v>
      </c>
      <c r="BQ91" s="70">
        <v>45895.625</v>
      </c>
      <c r="BR91" s="53">
        <v>95.609375</v>
      </c>
      <c r="BS91" s="163">
        <f t="shared" si="82"/>
        <v>45895.625</v>
      </c>
      <c r="BT91" s="163">
        <f t="shared" si="83"/>
        <v>45895.625</v>
      </c>
      <c r="BY91" s="164" t="str">
        <f t="shared" ca="1" si="202"/>
        <v/>
      </c>
      <c r="BZ91" s="44" t="str">
        <f ca="1">IF(COUNTIF($CN$2:CN1076,BY91)=1,VLOOKUP(BY91,CH:CI,2), IF(COUNTIF($CN$2:CN1076,BY91)=0,$BZ$10,""))</f>
        <v/>
      </c>
      <c r="CA91" s="45" t="str">
        <f t="shared" ca="1" si="169"/>
        <v/>
      </c>
      <c r="CB91" s="45" t="str">
        <f t="shared" ca="1" si="203"/>
        <v/>
      </c>
      <c r="CC91" s="44" t="str">
        <f ca="1">IF(COUNTIF($CN$2:CN1076,BY91)=1,VLOOKUP(BY91,CJ:CK,2), IF(COUNTIF($CN$2:CN1076,BY91)=0,$CA$10,""))</f>
        <v/>
      </c>
      <c r="CD91" s="45" t="str">
        <f t="shared" ca="1" si="204"/>
        <v/>
      </c>
      <c r="CE91" s="46" t="str">
        <f t="shared" ca="1" si="205"/>
        <v/>
      </c>
      <c r="CF91" s="44" t="str">
        <f t="shared" ca="1" si="206"/>
        <v/>
      </c>
      <c r="CH91" s="122">
        <v>45898.625</v>
      </c>
      <c r="CI91" s="53">
        <v>107.20489999999999</v>
      </c>
      <c r="CJ91" s="122">
        <v>45898.625</v>
      </c>
      <c r="CK91" s="53">
        <v>50.929000000000002</v>
      </c>
      <c r="CL91" s="163">
        <f t="shared" si="76"/>
        <v>45898.625</v>
      </c>
      <c r="CM91" s="163">
        <f t="shared" si="77"/>
        <v>45898.625</v>
      </c>
      <c r="CR91" s="164" t="str">
        <f t="shared" ca="1" si="174"/>
        <v/>
      </c>
      <c r="CS91" s="44" t="str">
        <f ca="1">IF(COUNTIF($DG$2:DG1076,CR91)=1,VLOOKUP(CR91,DA:DB,2), IF(COUNTIF($DG$2:DG1076,CR91)=0,$CS$10,""))</f>
        <v/>
      </c>
      <c r="CT91" s="45" t="str">
        <f t="shared" ca="1" si="175"/>
        <v/>
      </c>
      <c r="CU91" s="45" t="str">
        <f t="shared" ca="1" si="176"/>
        <v/>
      </c>
      <c r="CV91" s="44" t="str">
        <f ca="1">IF(COUNTIF($DG$2:DG1076,CR91)=1,VLOOKUP(CR91,DC:DD,2), IF(COUNTIF($DG$2:DG1076,CR91)=0,$CT$10,""))</f>
        <v/>
      </c>
      <c r="CW91" s="45" t="str">
        <f t="shared" ca="1" si="177"/>
        <v/>
      </c>
      <c r="CX91" s="46" t="str">
        <f t="shared" ca="1" si="178"/>
        <v/>
      </c>
      <c r="CY91" s="44" t="str">
        <f t="shared" ca="1" si="179"/>
        <v/>
      </c>
      <c r="DA91" s="122">
        <v>45897.625</v>
      </c>
      <c r="DB91" s="53">
        <v>264.39100000000002</v>
      </c>
      <c r="DC91" s="122">
        <v>45897.625</v>
      </c>
      <c r="DD91" s="53">
        <v>54.683</v>
      </c>
      <c r="DE91" s="163">
        <f t="shared" si="78"/>
        <v>45897.625</v>
      </c>
      <c r="DF91" s="163">
        <f t="shared" si="79"/>
        <v>45897.625</v>
      </c>
      <c r="DR91" s="36">
        <v>45970</v>
      </c>
      <c r="EL91" s="36">
        <v>45970</v>
      </c>
    </row>
    <row r="92" spans="1:146">
      <c r="A92" s="164">
        <f ca="1">IF(AND(ISBLANK(AD81), A91 = $AD$1),NOW(),IF(ISBLANK(AD81),"",AD81))</f>
        <v>45964.632342476849</v>
      </c>
      <c r="B92" s="71">
        <f ca="1">IF(COUNTIF($AD$2:AD1077,A92)=1,VLOOKUP(A92,T:U,2), IF(COUNTIF($AD$2:AD1077,A92)=0,$B$10,""))</f>
        <v>92.51</v>
      </c>
      <c r="C92" s="31">
        <f t="shared" ca="1" si="143"/>
        <v>-310862.61980830709</v>
      </c>
      <c r="D92" s="32">
        <f t="shared" ca="1" si="144"/>
        <v>-291183.11756162456</v>
      </c>
      <c r="E92" s="71">
        <f ca="1">IF(COUNTIF($AD$2:AD1077,A92)=1,VLOOKUP(A92,V:W,2), IF(COUNTIF($AD$2:AD1077,A92)=0,$C$10,""))</f>
        <v>100.971</v>
      </c>
      <c r="F92" s="31">
        <f t="shared" ca="1" si="145"/>
        <v>-45359.999999999331</v>
      </c>
      <c r="G92" s="32">
        <f t="shared" ca="1" si="146"/>
        <v>-104541.18345999997</v>
      </c>
      <c r="H92" s="71">
        <f ca="1">IF(COUNTIF($AD$2:AD1077,A92)=1,VLOOKUP(A92,X:Y,2), IF(COUNTIF($AD$2:AD1077,A92)=0,$D$10,""))</f>
        <v>121.25</v>
      </c>
      <c r="I92" s="31">
        <f t="shared" ca="1" si="147"/>
        <v>-192600.49220672957</v>
      </c>
      <c r="J92" s="32">
        <f t="shared" ca="1" si="148"/>
        <v>-505047.89999999997</v>
      </c>
      <c r="K92" s="71">
        <f ca="1">IF(COUNTIF($AD$2:AD1077,A92)=1,VLOOKUP(A92,Z:AA,2), IF(COUNTIF($AD$2:AD1077,A92)=0,$E$10,""))</f>
        <v>99.68</v>
      </c>
      <c r="L92" s="31">
        <f t="shared" ca="1" si="149"/>
        <v>-27551.999999999411</v>
      </c>
      <c r="M92" s="32">
        <f t="shared" ca="1" si="150"/>
        <v>-229946.22914666665</v>
      </c>
      <c r="N92" s="77">
        <f t="shared" ca="1" si="151"/>
        <v>-11994.390849868912</v>
      </c>
      <c r="O92" s="77"/>
      <c r="P92" s="77"/>
      <c r="Q92" s="77">
        <f ca="1">IF(ISERROR(B92-2),"",$G$5*SUM($O$14:O92)-$H$5*SUM($P$14:P92))</f>
        <v>-35590.730199999991</v>
      </c>
      <c r="R92" s="77">
        <f t="shared" ca="1" si="152"/>
        <v>-47585.121049868903</v>
      </c>
      <c r="T92" s="70">
        <v>45898.625</v>
      </c>
      <c r="U92" s="53">
        <v>94.44</v>
      </c>
      <c r="V92" s="70">
        <v>45895.625</v>
      </c>
      <c r="W92" s="53">
        <v>101.051</v>
      </c>
      <c r="X92" s="118">
        <v>45909.625</v>
      </c>
      <c r="Y92" s="53">
        <v>120.66</v>
      </c>
      <c r="AB92" s="163">
        <f t="shared" si="80"/>
        <v>45898.625</v>
      </c>
      <c r="AC92" s="163">
        <f t="shared" si="81"/>
        <v>45898.625</v>
      </c>
      <c r="AH92" s="164" t="str">
        <f t="shared" ca="1" si="218"/>
        <v/>
      </c>
      <c r="AI92" s="44" t="str">
        <f ca="1">IF(COUNTIF($BU$2:BU1077,AH92)=1,VLOOKUP(AH92,BG:BH,2), IF(COUNTIF($BU$2:BU1077,AH92)=0,$AI$10,""))</f>
        <v/>
      </c>
      <c r="AJ92" s="45" t="str">
        <f t="shared" ca="1" si="154"/>
        <v/>
      </c>
      <c r="AK92" s="45" t="str">
        <f t="shared" ca="1" si="219"/>
        <v/>
      </c>
      <c r="AL92" s="44" t="str">
        <f ca="1">IF(COUNTIF($BU$2:BU1077,AH92)=1,VLOOKUP(AH92,BI:BJ,2), IF(COUNTIF($BU$2:BU1077,AH92)=0,$AJ$10,""))</f>
        <v/>
      </c>
      <c r="AM92" s="45" t="str">
        <f t="shared" ca="1" si="220"/>
        <v/>
      </c>
      <c r="AN92" s="46" t="str">
        <f t="shared" ca="1" si="221"/>
        <v/>
      </c>
      <c r="AO92" s="44" t="str">
        <f ca="1">IF(COUNTIF($BU$2:BU1077,AH92)=1,VLOOKUP(AH92,BK:BL,2), IF(COUNTIF($BU$2:BU1077,AH92)=0,$AK$10,""))</f>
        <v/>
      </c>
      <c r="AP92" s="45" t="str">
        <f t="shared" ca="1" si="222"/>
        <v/>
      </c>
      <c r="AQ92" s="46" t="str">
        <f t="shared" ca="1" si="223"/>
        <v/>
      </c>
      <c r="AR92" s="44" t="str">
        <f ca="1">IF(COUNTIF($BU$2:BU1077,AH92)=1,VLOOKUP(AH92,BM:BN,2), IF(COUNTIF($BU$2:BU1077,AH92)=0,$AL$10,""))</f>
        <v/>
      </c>
      <c r="AS92" s="45" t="str">
        <f t="shared" ca="1" si="224"/>
        <v/>
      </c>
      <c r="AT92" s="46" t="str">
        <f t="shared" ca="1" si="225"/>
        <v/>
      </c>
      <c r="AU92" s="44" t="str">
        <f ca="1">IF(COUNTIF($BU$2:BU1077,AH92)=1,VLOOKUP(AH92,BO:BP,2), IF(COUNTIF($BU$2:BU1077,AH92)=0,$AM$10,""))</f>
        <v/>
      </c>
      <c r="AV92" s="45" t="str">
        <f t="shared" ca="1" si="226"/>
        <v/>
      </c>
      <c r="AW92" s="46" t="str">
        <f t="shared" ca="1" si="227"/>
        <v/>
      </c>
      <c r="AX92" s="44" t="str">
        <f ca="1">IF(COUNTIF($BU$2:BU1077,AH92)=1,VLOOKUP(AH92,BQ:BR,2), IF(COUNTIF($BU$2:BU1077,AH92)=0,$AN$10,""))</f>
        <v/>
      </c>
      <c r="AY92" s="45" t="str">
        <f t="shared" ca="1" si="228"/>
        <v/>
      </c>
      <c r="AZ92" s="46" t="str">
        <f t="shared" ca="1" si="229"/>
        <v/>
      </c>
      <c r="BA92" s="77" t="str">
        <f t="shared" ca="1" si="230"/>
        <v/>
      </c>
      <c r="BB92" s="176"/>
      <c r="BC92" s="176"/>
      <c r="BD92" s="77" t="str">
        <f ca="1">IF(ISERROR(AI92-2),"",$AQ$4*SUM($BB$14:BB92)-$AR$4*SUM($BC$14:BC92))</f>
        <v/>
      </c>
      <c r="BE92" s="77" t="str">
        <f t="shared" ca="1" si="231"/>
        <v/>
      </c>
      <c r="BG92" s="70">
        <v>45896.625</v>
      </c>
      <c r="BH92" s="53">
        <v>80.97</v>
      </c>
      <c r="BK92" s="70">
        <v>45896.625</v>
      </c>
      <c r="BL92" s="53">
        <v>110.03</v>
      </c>
      <c r="BO92" s="70">
        <v>45896.625</v>
      </c>
      <c r="BP92" s="53">
        <v>103.34375</v>
      </c>
      <c r="BQ92" s="70">
        <v>45896.625</v>
      </c>
      <c r="BR92" s="53">
        <v>95.46875</v>
      </c>
      <c r="BS92" s="163">
        <f t="shared" si="82"/>
        <v>45896.625</v>
      </c>
      <c r="BT92" s="163">
        <f t="shared" si="83"/>
        <v>45896.625</v>
      </c>
      <c r="BY92" s="164" t="str">
        <f t="shared" ca="1" si="202"/>
        <v/>
      </c>
      <c r="BZ92" s="44" t="str">
        <f ca="1">IF(COUNTIF($CN$2:CN1077,BY92)=1,VLOOKUP(BY92,CH:CI,2), IF(COUNTIF($CN$2:CN1077,BY92)=0,$BZ$10,""))</f>
        <v/>
      </c>
      <c r="CA92" s="45" t="str">
        <f t="shared" ca="1" si="169"/>
        <v/>
      </c>
      <c r="CB92" s="45" t="str">
        <f t="shared" ca="1" si="203"/>
        <v/>
      </c>
      <c r="CC92" s="44" t="str">
        <f ca="1">IF(COUNTIF($CN$2:CN1077,BY92)=1,VLOOKUP(BY92,CJ:CK,2), IF(COUNTIF($CN$2:CN1077,BY92)=0,$CA$10,""))</f>
        <v/>
      </c>
      <c r="CD92" s="45" t="str">
        <f t="shared" ca="1" si="204"/>
        <v/>
      </c>
      <c r="CE92" s="46" t="str">
        <f t="shared" ca="1" si="205"/>
        <v/>
      </c>
      <c r="CF92" s="44" t="str">
        <f t="shared" ca="1" si="206"/>
        <v/>
      </c>
      <c r="CH92" s="122">
        <v>45902.625</v>
      </c>
      <c r="CI92" s="53">
        <v>107.1491</v>
      </c>
      <c r="CJ92" s="122">
        <v>45902.625</v>
      </c>
      <c r="CK92" s="53">
        <v>51.244999999999997</v>
      </c>
      <c r="CL92" s="163">
        <f t="shared" si="76"/>
        <v>45902.625</v>
      </c>
      <c r="CM92" s="163">
        <f t="shared" si="77"/>
        <v>45902.625</v>
      </c>
      <c r="CR92" s="164" t="str">
        <f t="shared" ca="1" si="174"/>
        <v/>
      </c>
      <c r="CS92" s="44" t="str">
        <f ca="1">IF(COUNTIF($DG$2:DG1077,CR92)=1,VLOOKUP(CR92,DA:DB,2), IF(COUNTIF($DG$2:DG1077,CR92)=0,$CS$10,""))</f>
        <v/>
      </c>
      <c r="CT92" s="45" t="str">
        <f t="shared" ca="1" si="175"/>
        <v/>
      </c>
      <c r="CU92" s="45" t="str">
        <f t="shared" ca="1" si="176"/>
        <v/>
      </c>
      <c r="CV92" s="44" t="str">
        <f ca="1">IF(COUNTIF($DG$2:DG1077,CR92)=1,VLOOKUP(CR92,DC:DD,2), IF(COUNTIF($DG$2:DG1077,CR92)=0,$CT$10,""))</f>
        <v/>
      </c>
      <c r="CW92" s="45" t="str">
        <f t="shared" ca="1" si="177"/>
        <v/>
      </c>
      <c r="CX92" s="46" t="str">
        <f t="shared" ca="1" si="178"/>
        <v/>
      </c>
      <c r="CY92" s="44" t="str">
        <f t="shared" ca="1" si="179"/>
        <v/>
      </c>
      <c r="DA92" s="122">
        <v>45898.625</v>
      </c>
      <c r="DB92" s="53">
        <v>267.71499999999997</v>
      </c>
      <c r="DC92" s="122">
        <v>45898.625</v>
      </c>
      <c r="DD92" s="53">
        <v>55.435000000000002</v>
      </c>
      <c r="DE92" s="163">
        <f t="shared" si="78"/>
        <v>45898.625</v>
      </c>
      <c r="DF92" s="163">
        <f t="shared" si="79"/>
        <v>45898.625</v>
      </c>
    </row>
    <row r="93" spans="1:146">
      <c r="A93" s="164" t="str">
        <f t="shared" ref="A93:A156" ca="1" si="243">IF(AND(ISBLANK(AD82), A92 = $AD$1),NOW(),IF(ISBLANK(AD82),"",AD82))</f>
        <v/>
      </c>
      <c r="B93" s="71" t="str">
        <f ca="1">IF(COUNTIF($AD$2:AD1078,A93)=1,VLOOKUP(A93,T:U,2), IF(COUNTIF($AD$2:AD1078,A93)=0,$B$10,""))</f>
        <v/>
      </c>
      <c r="C93" s="31" t="str">
        <f t="shared" ca="1" si="143"/>
        <v/>
      </c>
      <c r="D93" s="32" t="str">
        <f t="shared" ref="D93:D156" ca="1" si="244">IF(ISERROR(B93-2),"",-1*(A93-$A$14)/360*$B$7*$B$5)</f>
        <v/>
      </c>
      <c r="E93" s="71" t="str">
        <f ca="1">IF(COUNTIF($AD$2:AD1078,A93)=1,VLOOKUP(A93,V:W,2), IF(COUNTIF($AD$2:AD1078,A93)=0,$C$10,""))</f>
        <v/>
      </c>
      <c r="F93" s="31" t="str">
        <f t="shared" ref="F93:F156" ca="1" si="245">IF(ISERROR(B93-2),"",(E93-$E$14)/100*$C$5)</f>
        <v/>
      </c>
      <c r="G93" s="32" t="str">
        <f t="shared" ref="G93:G156" ca="1" si="246">IF(ISERROR(B93-2),"",ROUNDUP(A93-$A$14,0)/360*$C$6*$C$5-ROUNDUP(A93-$A$14,0)/360*$C$7*$C$5*$E$14/100)</f>
        <v/>
      </c>
      <c r="H93" s="71" t="str">
        <f ca="1">IF(COUNTIF($AD$2:AD1078,A93)=1,VLOOKUP(A93,X:Y,2), IF(COUNTIF($AD$2:AD1078,A93)=0,$D$10,""))</f>
        <v/>
      </c>
      <c r="I93" s="31" t="str">
        <f t="shared" ref="I93:I156" ca="1" si="247">IF(ISERROR(B93-2),"",(H93/$H$14-1)*$D$5)</f>
        <v/>
      </c>
      <c r="J93" s="32" t="str">
        <f t="shared" ref="J93:J156" ca="1" si="248">IF(ISERROR(B93-2),"",-1*ROUNDUP(A93-$A$14,0)/360*$D$7*$D$5)</f>
        <v/>
      </c>
      <c r="K93" s="71" t="str">
        <f ca="1">IF(COUNTIF($AD$2:AD1078,A93)=1,VLOOKUP(A93,Z:AA,2), IF(COUNTIF($AD$2:AD1078,A93)=0,$E$10,""))</f>
        <v/>
      </c>
      <c r="L93" s="31" t="str">
        <f t="shared" ref="L93:L156" ca="1" si="249">IF(ISERROR(B93-2),"",(K93-$K$14)/100*$E$5)</f>
        <v/>
      </c>
      <c r="M93" s="32" t="str">
        <f t="shared" ref="M93:M156" ca="1" si="250">IF(ISERROR(B93-2),"",ROUNDUP(A93-$A$14,0)/360*$E$6*$E$5-ROUNDUP(A93-$A$14,0)/360*$E$7*$E$5*$K$14/100)</f>
        <v/>
      </c>
      <c r="N93" s="77" t="str">
        <f t="shared" ref="N93:N156" ca="1" si="251">IF(ISERROR(B93-2),"",C93+D93-F93-G93-I93-J93+L93+M93)</f>
        <v/>
      </c>
      <c r="O93" s="77"/>
      <c r="P93" s="77"/>
      <c r="Q93" s="77" t="str">
        <f ca="1">IF(ISERROR(B93-2),"",$G$5*SUM($O$14:O93)-$H$5*SUM($P$14:P93))</f>
        <v/>
      </c>
      <c r="R93" s="77" t="str">
        <f t="shared" ref="R93:R156" ca="1" si="252">IF(ISERROR(B93-2),"",N93+Q93)</f>
        <v/>
      </c>
      <c r="T93" s="70">
        <v>45901.625</v>
      </c>
      <c r="U93" s="53">
        <v>94.4</v>
      </c>
      <c r="V93" s="70">
        <v>45896.625</v>
      </c>
      <c r="W93" s="53">
        <v>101.142</v>
      </c>
      <c r="X93" s="118">
        <v>45910.625</v>
      </c>
      <c r="Y93" s="53">
        <v>120.75</v>
      </c>
      <c r="AB93" s="163">
        <f t="shared" si="80"/>
        <v>45901.625</v>
      </c>
      <c r="AC93" s="163">
        <f t="shared" si="81"/>
        <v>45901.625</v>
      </c>
      <c r="AH93" s="164" t="str">
        <f t="shared" ca="1" si="218"/>
        <v/>
      </c>
      <c r="AI93" s="44" t="str">
        <f ca="1">IF(COUNTIF($BU$2:BU1078,AH93)=1,VLOOKUP(AH93,BG:BH,2), IF(COUNTIF($BU$2:BU1078,AH93)=0,$AI$10,""))</f>
        <v/>
      </c>
      <c r="AJ93" s="45" t="str">
        <f t="shared" ca="1" si="154"/>
        <v/>
      </c>
      <c r="AK93" s="45" t="str">
        <f t="shared" ca="1" si="219"/>
        <v/>
      </c>
      <c r="AL93" s="44" t="str">
        <f ca="1">IF(COUNTIF($BU$2:BU1078,AH93)=1,VLOOKUP(AH93,BI:BJ,2), IF(COUNTIF($BU$2:BU1078,AH93)=0,$AJ$10,""))</f>
        <v/>
      </c>
      <c r="AM93" s="45" t="str">
        <f t="shared" ca="1" si="220"/>
        <v/>
      </c>
      <c r="AN93" s="46" t="str">
        <f t="shared" ca="1" si="221"/>
        <v/>
      </c>
      <c r="AO93" s="44" t="str">
        <f ca="1">IF(COUNTIF($BU$2:BU1078,AH93)=1,VLOOKUP(AH93,BK:BL,2), IF(COUNTIF($BU$2:BU1078,AH93)=0,$AK$10,""))</f>
        <v/>
      </c>
      <c r="AP93" s="45" t="str">
        <f t="shared" ca="1" si="222"/>
        <v/>
      </c>
      <c r="AQ93" s="46" t="str">
        <f t="shared" ca="1" si="223"/>
        <v/>
      </c>
      <c r="AR93" s="44" t="str">
        <f ca="1">IF(COUNTIF($BU$2:BU1078,AH93)=1,VLOOKUP(AH93,BM:BN,2), IF(COUNTIF($BU$2:BU1078,AH93)=0,$AL$10,""))</f>
        <v/>
      </c>
      <c r="AS93" s="45" t="str">
        <f t="shared" ca="1" si="224"/>
        <v/>
      </c>
      <c r="AT93" s="46" t="str">
        <f t="shared" ca="1" si="225"/>
        <v/>
      </c>
      <c r="AU93" s="44" t="str">
        <f ca="1">IF(COUNTIF($BU$2:BU1078,AH93)=1,VLOOKUP(AH93,BO:BP,2), IF(COUNTIF($BU$2:BU1078,AH93)=0,$AM$10,""))</f>
        <v/>
      </c>
      <c r="AV93" s="45" t="str">
        <f t="shared" ca="1" si="226"/>
        <v/>
      </c>
      <c r="AW93" s="46" t="str">
        <f t="shared" ca="1" si="227"/>
        <v/>
      </c>
      <c r="AX93" s="44" t="str">
        <f ca="1">IF(COUNTIF($BU$2:BU1078,AH93)=1,VLOOKUP(AH93,BQ:BR,2), IF(COUNTIF($BU$2:BU1078,AH93)=0,$AN$10,""))</f>
        <v/>
      </c>
      <c r="AY93" s="45" t="str">
        <f t="shared" ca="1" si="228"/>
        <v/>
      </c>
      <c r="AZ93" s="46" t="str">
        <f t="shared" ca="1" si="229"/>
        <v/>
      </c>
      <c r="BA93" s="77" t="str">
        <f t="shared" ca="1" si="230"/>
        <v/>
      </c>
      <c r="BB93" s="176"/>
      <c r="BC93" s="176"/>
      <c r="BD93" s="77" t="str">
        <f ca="1">IF(ISERROR(AI93-2),"",$AQ$4*SUM($BB$14:BB93)-$AR$4*SUM($BC$14:BC93))</f>
        <v/>
      </c>
      <c r="BE93" s="77" t="str">
        <f t="shared" ca="1" si="231"/>
        <v/>
      </c>
      <c r="BG93" s="70">
        <v>45897.625</v>
      </c>
      <c r="BH93" s="53">
        <v>81.010000000000005</v>
      </c>
      <c r="BK93" s="70">
        <v>45897.625</v>
      </c>
      <c r="BL93" s="53">
        <v>110.2</v>
      </c>
      <c r="BO93" s="70">
        <v>45897.625</v>
      </c>
      <c r="BP93" s="53">
        <v>103.59375</v>
      </c>
      <c r="BQ93" s="70">
        <v>45897.625</v>
      </c>
      <c r="BR93" s="53">
        <v>96.0625</v>
      </c>
      <c r="BS93" s="163">
        <f t="shared" si="82"/>
        <v>45897.625</v>
      </c>
      <c r="BT93" s="163">
        <f t="shared" si="83"/>
        <v>45897.625</v>
      </c>
      <c r="BY93" s="164" t="str">
        <f t="shared" ca="1" si="202"/>
        <v/>
      </c>
      <c r="BZ93" s="44" t="str">
        <f ca="1">IF(COUNTIF($CN$2:CN1078,BY93)=1,VLOOKUP(BY93,CH:CI,2), IF(COUNTIF($CN$2:CN1078,BY93)=0,$BZ$10,""))</f>
        <v/>
      </c>
      <c r="CA93" s="45" t="str">
        <f t="shared" ca="1" si="169"/>
        <v/>
      </c>
      <c r="CB93" s="45" t="str">
        <f t="shared" ca="1" si="203"/>
        <v/>
      </c>
      <c r="CC93" s="44" t="str">
        <f ca="1">IF(COUNTIF($CN$2:CN1078,BY93)=1,VLOOKUP(BY93,CJ:CK,2), IF(COUNTIF($CN$2:CN1078,BY93)=0,$CA$10,""))</f>
        <v/>
      </c>
      <c r="CD93" s="45" t="str">
        <f t="shared" ca="1" si="204"/>
        <v/>
      </c>
      <c r="CE93" s="46" t="str">
        <f t="shared" ca="1" si="205"/>
        <v/>
      </c>
      <c r="CF93" s="44" t="str">
        <f t="shared" ca="1" si="206"/>
        <v/>
      </c>
      <c r="CH93" s="122">
        <v>45903.625</v>
      </c>
      <c r="CI93" s="53">
        <v>107.15860000000001</v>
      </c>
      <c r="CJ93" s="122">
        <v>45903.625</v>
      </c>
      <c r="CK93" s="53">
        <v>50.915999999999997</v>
      </c>
      <c r="CL93" s="163">
        <f t="shared" si="76"/>
        <v>45903.625</v>
      </c>
      <c r="CM93" s="163">
        <f t="shared" si="77"/>
        <v>45903.625</v>
      </c>
      <c r="CR93" s="164" t="str">
        <f t="shared" ca="1" si="174"/>
        <v/>
      </c>
      <c r="CS93" s="44" t="str">
        <f ca="1">IF(COUNTIF($DG$2:DG1078,CR93)=1,VLOOKUP(CR93,DA:DB,2), IF(COUNTIF($DG$2:DG1078,CR93)=0,$CS$10,""))</f>
        <v/>
      </c>
      <c r="CT93" s="45" t="str">
        <f t="shared" ca="1" si="175"/>
        <v/>
      </c>
      <c r="CU93" s="45" t="str">
        <f t="shared" ca="1" si="176"/>
        <v/>
      </c>
      <c r="CV93" s="44" t="str">
        <f ca="1">IF(COUNTIF($DG$2:DG1078,CR93)=1,VLOOKUP(CR93,DC:DD,2), IF(COUNTIF($DG$2:DG1078,CR93)=0,$CT$10,""))</f>
        <v/>
      </c>
      <c r="CW93" s="45" t="str">
        <f t="shared" ca="1" si="177"/>
        <v/>
      </c>
      <c r="CX93" s="46" t="str">
        <f t="shared" ca="1" si="178"/>
        <v/>
      </c>
      <c r="CY93" s="44" t="str">
        <f t="shared" ca="1" si="179"/>
        <v/>
      </c>
      <c r="DA93" s="122">
        <v>45901.625</v>
      </c>
      <c r="DB93" s="53">
        <v>268.10199999999998</v>
      </c>
      <c r="DC93" s="122">
        <v>45901.625</v>
      </c>
      <c r="DD93" s="53">
        <v>55.500999999999998</v>
      </c>
      <c r="DE93" s="163">
        <f t="shared" si="78"/>
        <v>45901.625</v>
      </c>
      <c r="DF93" s="163">
        <f t="shared" si="79"/>
        <v>45901.625</v>
      </c>
    </row>
    <row r="94" spans="1:146">
      <c r="A94" s="164" t="str">
        <f t="shared" ca="1" si="243"/>
        <v/>
      </c>
      <c r="B94" s="71" t="str">
        <f ca="1">IF(COUNTIF($AD$2:AD1079,A94)=1,VLOOKUP(A94,T:U,2), IF(COUNTIF($AD$2:AD1079,A94)=0,$B$10,""))</f>
        <v/>
      </c>
      <c r="C94" s="31" t="str">
        <f t="shared" ca="1" si="143"/>
        <v/>
      </c>
      <c r="D94" s="32" t="str">
        <f t="shared" ca="1" si="244"/>
        <v/>
      </c>
      <c r="E94" s="71" t="str">
        <f ca="1">IF(COUNTIF($AD$2:AD1079,A94)=1,VLOOKUP(A94,V:W,2), IF(COUNTIF($AD$2:AD1079,A94)=0,$C$10,""))</f>
        <v/>
      </c>
      <c r="F94" s="31" t="str">
        <f t="shared" ca="1" si="245"/>
        <v/>
      </c>
      <c r="G94" s="32" t="str">
        <f t="shared" ca="1" si="246"/>
        <v/>
      </c>
      <c r="H94" s="71" t="str">
        <f ca="1">IF(COUNTIF($AD$2:AD1079,A94)=1,VLOOKUP(A94,X:Y,2), IF(COUNTIF($AD$2:AD1079,A94)=0,$D$10,""))</f>
        <v/>
      </c>
      <c r="I94" s="31" t="str">
        <f t="shared" ca="1" si="247"/>
        <v/>
      </c>
      <c r="J94" s="32" t="str">
        <f t="shared" ca="1" si="248"/>
        <v/>
      </c>
      <c r="K94" s="71" t="str">
        <f ca="1">IF(COUNTIF($AD$2:AD1079,A94)=1,VLOOKUP(A94,Z:AA,2), IF(COUNTIF($AD$2:AD1079,A94)=0,$E$10,""))</f>
        <v/>
      </c>
      <c r="L94" s="31" t="str">
        <f t="shared" ca="1" si="249"/>
        <v/>
      </c>
      <c r="M94" s="32" t="str">
        <f t="shared" ca="1" si="250"/>
        <v/>
      </c>
      <c r="N94" s="77" t="str">
        <f t="shared" ca="1" si="251"/>
        <v/>
      </c>
      <c r="O94" s="77"/>
      <c r="P94" s="77"/>
      <c r="Q94" s="77" t="str">
        <f ca="1">IF(ISERROR(B94-2),"",$G$5*SUM($O$14:O94)-$H$5*SUM($P$14:P94))</f>
        <v/>
      </c>
      <c r="R94" s="77" t="str">
        <f t="shared" ca="1" si="252"/>
        <v/>
      </c>
      <c r="T94" s="70">
        <v>45902.625</v>
      </c>
      <c r="U94" s="53">
        <v>94.24</v>
      </c>
      <c r="V94" s="70">
        <v>45897.625</v>
      </c>
      <c r="W94" s="53">
        <v>101.092</v>
      </c>
      <c r="X94" s="118">
        <v>45911.625</v>
      </c>
      <c r="Y94" s="53">
        <v>120.76</v>
      </c>
      <c r="AB94" s="163">
        <f t="shared" si="80"/>
        <v>45902.625</v>
      </c>
      <c r="AC94" s="163">
        <f t="shared" si="81"/>
        <v>45902.625</v>
      </c>
      <c r="AH94" s="164" t="str">
        <f t="shared" ca="1" si="218"/>
        <v/>
      </c>
      <c r="AI94" s="44" t="str">
        <f ca="1">IF(COUNTIF($BU$2:BU1079,AH94)=1,VLOOKUP(AH94,BG:BH,2), IF(COUNTIF($BU$2:BU1079,AH94)=0,$AI$10,""))</f>
        <v/>
      </c>
      <c r="AJ94" s="45" t="str">
        <f t="shared" ca="1" si="154"/>
        <v/>
      </c>
      <c r="AK94" s="45" t="str">
        <f t="shared" ca="1" si="219"/>
        <v/>
      </c>
      <c r="AL94" s="44" t="str">
        <f ca="1">IF(COUNTIF($BU$2:BU1079,AH94)=1,VLOOKUP(AH94,BI:BJ,2), IF(COUNTIF($BU$2:BU1079,AH94)=0,$AJ$10,""))</f>
        <v/>
      </c>
      <c r="AM94" s="45" t="str">
        <f t="shared" ca="1" si="220"/>
        <v/>
      </c>
      <c r="AN94" s="46" t="str">
        <f t="shared" ca="1" si="221"/>
        <v/>
      </c>
      <c r="AO94" s="44" t="str">
        <f ca="1">IF(COUNTIF($BU$2:BU1079,AH94)=1,VLOOKUP(AH94,BK:BL,2), IF(COUNTIF($BU$2:BU1079,AH94)=0,$AK$10,""))</f>
        <v/>
      </c>
      <c r="AP94" s="45" t="str">
        <f t="shared" ca="1" si="222"/>
        <v/>
      </c>
      <c r="AQ94" s="46" t="str">
        <f t="shared" ca="1" si="223"/>
        <v/>
      </c>
      <c r="AR94" s="44" t="str">
        <f ca="1">IF(COUNTIF($BU$2:BU1079,AH94)=1,VLOOKUP(AH94,BM:BN,2), IF(COUNTIF($BU$2:BU1079,AH94)=0,$AL$10,""))</f>
        <v/>
      </c>
      <c r="AS94" s="45" t="str">
        <f t="shared" ca="1" si="224"/>
        <v/>
      </c>
      <c r="AT94" s="46" t="str">
        <f t="shared" ca="1" si="225"/>
        <v/>
      </c>
      <c r="AU94" s="44" t="str">
        <f ca="1">IF(COUNTIF($BU$2:BU1079,AH94)=1,VLOOKUP(AH94,BO:BP,2), IF(COUNTIF($BU$2:BU1079,AH94)=0,$AM$10,""))</f>
        <v/>
      </c>
      <c r="AV94" s="45" t="str">
        <f t="shared" ca="1" si="226"/>
        <v/>
      </c>
      <c r="AW94" s="46" t="str">
        <f t="shared" ca="1" si="227"/>
        <v/>
      </c>
      <c r="AX94" s="44" t="str">
        <f ca="1">IF(COUNTIF($BU$2:BU1079,AH94)=1,VLOOKUP(AH94,BQ:BR,2), IF(COUNTIF($BU$2:BU1079,AH94)=0,$AN$10,""))</f>
        <v/>
      </c>
      <c r="AY94" s="45" t="str">
        <f t="shared" ca="1" si="228"/>
        <v/>
      </c>
      <c r="AZ94" s="46" t="str">
        <f t="shared" ca="1" si="229"/>
        <v/>
      </c>
      <c r="BA94" s="77" t="str">
        <f t="shared" ca="1" si="230"/>
        <v/>
      </c>
      <c r="BB94" s="176"/>
      <c r="BC94" s="176"/>
      <c r="BD94" s="77" t="str">
        <f ca="1">IF(ISERROR(AI94-2),"",$AQ$4*SUM($BB$14:BB94)-$AR$4*SUM($BC$14:BC94))</f>
        <v/>
      </c>
      <c r="BE94" s="77" t="str">
        <f t="shared" ca="1" si="231"/>
        <v/>
      </c>
      <c r="BG94" s="70">
        <v>45898.625</v>
      </c>
      <c r="BH94" s="53">
        <v>80.86</v>
      </c>
      <c r="BK94" s="70">
        <v>45898.625</v>
      </c>
      <c r="BL94" s="53">
        <v>109.83</v>
      </c>
      <c r="BO94" s="70">
        <v>45898.625</v>
      </c>
      <c r="BP94" s="53">
        <v>103.453125</v>
      </c>
      <c r="BQ94" s="70">
        <v>45898.625</v>
      </c>
      <c r="BR94" s="53">
        <v>95.375</v>
      </c>
      <c r="BS94" s="163">
        <f t="shared" si="82"/>
        <v>45898.625</v>
      </c>
      <c r="BT94" s="163">
        <f t="shared" si="83"/>
        <v>45898.625</v>
      </c>
      <c r="BY94" s="164" t="str">
        <f t="shared" ca="1" si="202"/>
        <v/>
      </c>
      <c r="BZ94" s="44" t="str">
        <f ca="1">IF(COUNTIF($CN$2:CN1079,BY94)=1,VLOOKUP(BY94,CH:CI,2), IF(COUNTIF($CN$2:CN1079,BY94)=0,$BZ$10,""))</f>
        <v/>
      </c>
      <c r="CA94" s="45" t="str">
        <f t="shared" ca="1" si="169"/>
        <v/>
      </c>
      <c r="CB94" s="45" t="str">
        <f t="shared" ca="1" si="203"/>
        <v/>
      </c>
      <c r="CC94" s="44" t="str">
        <f ca="1">IF(COUNTIF($CN$2:CN1079,BY94)=1,VLOOKUP(BY94,CJ:CK,2), IF(COUNTIF($CN$2:CN1079,BY94)=0,$CA$10,""))</f>
        <v/>
      </c>
      <c r="CD94" s="45" t="str">
        <f t="shared" ca="1" si="204"/>
        <v/>
      </c>
      <c r="CE94" s="46" t="str">
        <f t="shared" ca="1" si="205"/>
        <v/>
      </c>
      <c r="CF94" s="44" t="str">
        <f t="shared" ca="1" si="206"/>
        <v/>
      </c>
      <c r="CH94" s="122">
        <v>45904.625</v>
      </c>
      <c r="CI94" s="53">
        <v>107.4136</v>
      </c>
      <c r="CJ94" s="122">
        <v>45904.625</v>
      </c>
      <c r="CK94" s="53">
        <v>49.465000000000003</v>
      </c>
      <c r="CL94" s="163">
        <f t="shared" si="76"/>
        <v>45904.625</v>
      </c>
      <c r="CM94" s="163">
        <f t="shared" si="77"/>
        <v>45904.625</v>
      </c>
      <c r="CR94" s="164" t="str">
        <f t="shared" ca="1" si="174"/>
        <v/>
      </c>
      <c r="CS94" s="44" t="str">
        <f ca="1">IF(COUNTIF($DG$2:DG1079,CR94)=1,VLOOKUP(CR94,DA:DB,2), IF(COUNTIF($DG$2:DG1079,CR94)=0,$CS$10,""))</f>
        <v/>
      </c>
      <c r="CT94" s="45" t="str">
        <f t="shared" ca="1" si="175"/>
        <v/>
      </c>
      <c r="CU94" s="45" t="str">
        <f t="shared" ca="1" si="176"/>
        <v/>
      </c>
      <c r="CV94" s="44" t="str">
        <f ca="1">IF(COUNTIF($DG$2:DG1079,CR94)=1,VLOOKUP(CR94,DC:DD,2), IF(COUNTIF($DG$2:DG1079,CR94)=0,$CT$10,""))</f>
        <v/>
      </c>
      <c r="CW94" s="45" t="str">
        <f t="shared" ca="1" si="177"/>
        <v/>
      </c>
      <c r="CX94" s="46" t="str">
        <f t="shared" ca="1" si="178"/>
        <v/>
      </c>
      <c r="CY94" s="44" t="str">
        <f t="shared" ca="1" si="179"/>
        <v/>
      </c>
      <c r="DA94" s="122">
        <v>45902.625</v>
      </c>
      <c r="DB94" s="53">
        <v>274.209</v>
      </c>
      <c r="DC94" s="122">
        <v>45902.625</v>
      </c>
      <c r="DD94" s="53">
        <v>56.918999999999997</v>
      </c>
      <c r="DE94" s="163">
        <f t="shared" si="78"/>
        <v>45902.625</v>
      </c>
      <c r="DF94" s="163">
        <f t="shared" si="79"/>
        <v>45902.625</v>
      </c>
    </row>
    <row r="95" spans="1:146">
      <c r="A95" s="164" t="str">
        <f t="shared" ca="1" si="243"/>
        <v/>
      </c>
      <c r="B95" s="71" t="str">
        <f ca="1">IF(COUNTIF($AD$2:AD1080,A95)=1,VLOOKUP(A95,T:U,2), IF(COUNTIF($AD$2:AD1080,A95)=0,$B$10,""))</f>
        <v/>
      </c>
      <c r="C95" s="31" t="str">
        <f t="shared" ca="1" si="143"/>
        <v/>
      </c>
      <c r="D95" s="32" t="str">
        <f t="shared" ca="1" si="244"/>
        <v/>
      </c>
      <c r="E95" s="71" t="str">
        <f ca="1">IF(COUNTIF($AD$2:AD1080,A95)=1,VLOOKUP(A95,V:W,2), IF(COUNTIF($AD$2:AD1080,A95)=0,$C$10,""))</f>
        <v/>
      </c>
      <c r="F95" s="31" t="str">
        <f t="shared" ca="1" si="245"/>
        <v/>
      </c>
      <c r="G95" s="32" t="str">
        <f t="shared" ca="1" si="246"/>
        <v/>
      </c>
      <c r="H95" s="71" t="str">
        <f ca="1">IF(COUNTIF($AD$2:AD1080,A95)=1,VLOOKUP(A95,X:Y,2), IF(COUNTIF($AD$2:AD1080,A95)=0,$D$10,""))</f>
        <v/>
      </c>
      <c r="I95" s="31" t="str">
        <f t="shared" ca="1" si="247"/>
        <v/>
      </c>
      <c r="J95" s="32" t="str">
        <f t="shared" ca="1" si="248"/>
        <v/>
      </c>
      <c r="K95" s="71" t="str">
        <f ca="1">IF(COUNTIF($AD$2:AD1080,A95)=1,VLOOKUP(A95,Z:AA,2), IF(COUNTIF($AD$2:AD1080,A95)=0,$E$10,""))</f>
        <v/>
      </c>
      <c r="L95" s="31" t="str">
        <f t="shared" ca="1" si="249"/>
        <v/>
      </c>
      <c r="M95" s="32" t="str">
        <f t="shared" ca="1" si="250"/>
        <v/>
      </c>
      <c r="N95" s="77" t="str">
        <f t="shared" ca="1" si="251"/>
        <v/>
      </c>
      <c r="O95" s="77"/>
      <c r="P95" s="77"/>
      <c r="Q95" s="77" t="str">
        <f ca="1">IF(ISERROR(B95-2),"",$G$5*SUM($O$14:O95)-$H$5*SUM($P$14:P95))</f>
        <v/>
      </c>
      <c r="R95" s="77" t="str">
        <f t="shared" ca="1" si="252"/>
        <v/>
      </c>
      <c r="T95" s="70">
        <v>45903.625</v>
      </c>
      <c r="U95" s="53">
        <v>94.38</v>
      </c>
      <c r="V95" s="70">
        <v>45898.625</v>
      </c>
      <c r="W95" s="53">
        <v>101.096</v>
      </c>
      <c r="X95" s="118">
        <v>45912.625</v>
      </c>
      <c r="Y95" s="53">
        <v>120.63</v>
      </c>
      <c r="AB95" s="163">
        <f t="shared" si="80"/>
        <v>45903.625</v>
      </c>
      <c r="AC95" s="163">
        <f t="shared" si="81"/>
        <v>45903.625</v>
      </c>
      <c r="AH95" s="164" t="str">
        <f t="shared" ca="1" si="218"/>
        <v/>
      </c>
      <c r="AI95" s="44" t="str">
        <f ca="1">IF(COUNTIF($BU$2:BU1080,AH95)=1,VLOOKUP(AH95,BG:BH,2), IF(COUNTIF($BU$2:BU1080,AH95)=0,$AI$10,""))</f>
        <v/>
      </c>
      <c r="AJ95" s="45" t="str">
        <f t="shared" ca="1" si="154"/>
        <v/>
      </c>
      <c r="AK95" s="45" t="str">
        <f t="shared" ca="1" si="219"/>
        <v/>
      </c>
      <c r="AL95" s="44" t="str">
        <f ca="1">IF(COUNTIF($BU$2:BU1080,AH95)=1,VLOOKUP(AH95,BI:BJ,2), IF(COUNTIF($BU$2:BU1080,AH95)=0,$AJ$10,""))</f>
        <v/>
      </c>
      <c r="AM95" s="45" t="str">
        <f t="shared" ca="1" si="220"/>
        <v/>
      </c>
      <c r="AN95" s="46" t="str">
        <f t="shared" ca="1" si="221"/>
        <v/>
      </c>
      <c r="AO95" s="44" t="str">
        <f ca="1">IF(COUNTIF($BU$2:BU1080,AH95)=1,VLOOKUP(AH95,BK:BL,2), IF(COUNTIF($BU$2:BU1080,AH95)=0,$AK$10,""))</f>
        <v/>
      </c>
      <c r="AP95" s="45" t="str">
        <f t="shared" ca="1" si="222"/>
        <v/>
      </c>
      <c r="AQ95" s="46" t="str">
        <f t="shared" ca="1" si="223"/>
        <v/>
      </c>
      <c r="AR95" s="44" t="str">
        <f ca="1">IF(COUNTIF($BU$2:BU1080,AH95)=1,VLOOKUP(AH95,BM:BN,2), IF(COUNTIF($BU$2:BU1080,AH95)=0,$AL$10,""))</f>
        <v/>
      </c>
      <c r="AS95" s="45" t="str">
        <f t="shared" ca="1" si="224"/>
        <v/>
      </c>
      <c r="AT95" s="46" t="str">
        <f t="shared" ca="1" si="225"/>
        <v/>
      </c>
      <c r="AU95" s="44" t="str">
        <f ca="1">IF(COUNTIF($BU$2:BU1080,AH95)=1,VLOOKUP(AH95,BO:BP,2), IF(COUNTIF($BU$2:BU1080,AH95)=0,$AM$10,""))</f>
        <v/>
      </c>
      <c r="AV95" s="45" t="str">
        <f t="shared" ca="1" si="226"/>
        <v/>
      </c>
      <c r="AW95" s="46" t="str">
        <f t="shared" ca="1" si="227"/>
        <v/>
      </c>
      <c r="AX95" s="44" t="str">
        <f ca="1">IF(COUNTIF($BU$2:BU1080,AH95)=1,VLOOKUP(AH95,BQ:BR,2), IF(COUNTIF($BU$2:BU1080,AH95)=0,$AN$10,""))</f>
        <v/>
      </c>
      <c r="AY95" s="45" t="str">
        <f t="shared" ca="1" si="228"/>
        <v/>
      </c>
      <c r="AZ95" s="46" t="str">
        <f t="shared" ca="1" si="229"/>
        <v/>
      </c>
      <c r="BA95" s="77" t="str">
        <f t="shared" ca="1" si="230"/>
        <v/>
      </c>
      <c r="BB95" s="176"/>
      <c r="BC95" s="176"/>
      <c r="BD95" s="77" t="str">
        <f ca="1">IF(ISERROR(AI95-2),"",$AQ$4*SUM($BB$14:BB95)-$AR$4*SUM($BC$14:BC95))</f>
        <v/>
      </c>
      <c r="BE95" s="77" t="str">
        <f t="shared" ca="1" si="231"/>
        <v/>
      </c>
      <c r="BG95" s="70">
        <v>45902.625</v>
      </c>
      <c r="BH95" s="53">
        <v>80.39</v>
      </c>
      <c r="BK95" s="70">
        <v>45902.625</v>
      </c>
      <c r="BL95" s="53">
        <v>109.05</v>
      </c>
      <c r="BO95" s="70">
        <v>45901.625</v>
      </c>
      <c r="BP95" s="53">
        <v>103.40625</v>
      </c>
      <c r="BQ95" s="70">
        <v>45901.625</v>
      </c>
      <c r="BR95" s="53">
        <v>95.28125</v>
      </c>
      <c r="BS95" s="163">
        <f t="shared" si="82"/>
        <v>45902.625</v>
      </c>
      <c r="BT95" s="163">
        <f t="shared" si="83"/>
        <v>45902.625</v>
      </c>
      <c r="BY95" s="164" t="str">
        <f t="shared" ca="1" si="202"/>
        <v/>
      </c>
      <c r="BZ95" s="44" t="str">
        <f ca="1">IF(COUNTIF($CN$2:CN1080,BY95)=1,VLOOKUP(BY95,CH:CI,2), IF(COUNTIF($CN$2:CN1080,BY95)=0,$BZ$10,""))</f>
        <v/>
      </c>
      <c r="CA95" s="45" t="str">
        <f t="shared" ca="1" si="169"/>
        <v/>
      </c>
      <c r="CB95" s="45" t="str">
        <f t="shared" ca="1" si="203"/>
        <v/>
      </c>
      <c r="CC95" s="44" t="str">
        <f ca="1">IF(COUNTIF($CN$2:CN1080,BY95)=1,VLOOKUP(BY95,CJ:CK,2), IF(COUNTIF($CN$2:CN1080,BY95)=0,$CA$10,""))</f>
        <v/>
      </c>
      <c r="CD95" s="45" t="str">
        <f t="shared" ca="1" si="204"/>
        <v/>
      </c>
      <c r="CE95" s="46" t="str">
        <f t="shared" ca="1" si="205"/>
        <v/>
      </c>
      <c r="CF95" s="44" t="str">
        <f t="shared" ca="1" si="206"/>
        <v/>
      </c>
      <c r="CH95" s="122">
        <v>45905.625</v>
      </c>
      <c r="CI95" s="53">
        <v>107.2762</v>
      </c>
      <c r="CJ95" s="122">
        <v>45905.625</v>
      </c>
      <c r="CK95" s="53">
        <v>50.021000000000001</v>
      </c>
      <c r="CL95" s="163">
        <f t="shared" si="76"/>
        <v>45905.625</v>
      </c>
      <c r="CM95" s="163">
        <f t="shared" si="77"/>
        <v>45905.625</v>
      </c>
      <c r="CR95" s="164" t="str">
        <f t="shared" ca="1" si="174"/>
        <v/>
      </c>
      <c r="CS95" s="44" t="str">
        <f ca="1">IF(COUNTIF($DG$2:DG1080,CR95)=1,VLOOKUP(CR95,DA:DB,2), IF(COUNTIF($DG$2:DG1080,CR95)=0,$CS$10,""))</f>
        <v/>
      </c>
      <c r="CT95" s="45" t="str">
        <f t="shared" ca="1" si="175"/>
        <v/>
      </c>
      <c r="CU95" s="45" t="str">
        <f t="shared" ca="1" si="176"/>
        <v/>
      </c>
      <c r="CV95" s="44" t="str">
        <f ca="1">IF(COUNTIF($DG$2:DG1080,CR95)=1,VLOOKUP(CR95,DC:DD,2), IF(COUNTIF($DG$2:DG1080,CR95)=0,$CT$10,""))</f>
        <v/>
      </c>
      <c r="CW95" s="45" t="str">
        <f t="shared" ca="1" si="177"/>
        <v/>
      </c>
      <c r="CX95" s="46" t="str">
        <f t="shared" ca="1" si="178"/>
        <v/>
      </c>
      <c r="CY95" s="44" t="str">
        <f t="shared" ca="1" si="179"/>
        <v/>
      </c>
      <c r="DA95" s="122">
        <v>45903.625</v>
      </c>
      <c r="DB95" s="53">
        <v>267.14</v>
      </c>
      <c r="DC95" s="122">
        <v>45903.625</v>
      </c>
      <c r="DD95" s="53">
        <v>55.265000000000001</v>
      </c>
      <c r="DE95" s="163">
        <f t="shared" si="78"/>
        <v>45903.625</v>
      </c>
      <c r="DF95" s="163">
        <f t="shared" si="79"/>
        <v>45903.625</v>
      </c>
    </row>
    <row r="96" spans="1:146">
      <c r="A96" s="164" t="str">
        <f t="shared" ca="1" si="243"/>
        <v/>
      </c>
      <c r="B96" s="71" t="str">
        <f ca="1">IF(COUNTIF($AD$2:AD1081,A96)=1,VLOOKUP(A96,T:U,2), IF(COUNTIF($AD$2:AD1081,A96)=0,$B$10,""))</f>
        <v/>
      </c>
      <c r="C96" s="31" t="str">
        <f t="shared" ca="1" si="143"/>
        <v/>
      </c>
      <c r="D96" s="32" t="str">
        <f t="shared" ca="1" si="244"/>
        <v/>
      </c>
      <c r="E96" s="71" t="str">
        <f ca="1">IF(COUNTIF($AD$2:AD1081,A96)=1,VLOOKUP(A96,V:W,2), IF(COUNTIF($AD$2:AD1081,A96)=0,$C$10,""))</f>
        <v/>
      </c>
      <c r="F96" s="31" t="str">
        <f t="shared" ca="1" si="245"/>
        <v/>
      </c>
      <c r="G96" s="32" t="str">
        <f t="shared" ca="1" si="246"/>
        <v/>
      </c>
      <c r="H96" s="71" t="str">
        <f ca="1">IF(COUNTIF($AD$2:AD1081,A96)=1,VLOOKUP(A96,X:Y,2), IF(COUNTIF($AD$2:AD1081,A96)=0,$D$10,""))</f>
        <v/>
      </c>
      <c r="I96" s="31" t="str">
        <f t="shared" ca="1" si="247"/>
        <v/>
      </c>
      <c r="J96" s="32" t="str">
        <f t="shared" ca="1" si="248"/>
        <v/>
      </c>
      <c r="K96" s="71" t="str">
        <f ca="1">IF(COUNTIF($AD$2:AD1081,A96)=1,VLOOKUP(A96,Z:AA,2), IF(COUNTIF($AD$2:AD1081,A96)=0,$E$10,""))</f>
        <v/>
      </c>
      <c r="L96" s="31" t="str">
        <f t="shared" ca="1" si="249"/>
        <v/>
      </c>
      <c r="M96" s="32" t="str">
        <f t="shared" ca="1" si="250"/>
        <v/>
      </c>
      <c r="N96" s="77" t="str">
        <f t="shared" ca="1" si="251"/>
        <v/>
      </c>
      <c r="O96" s="77"/>
      <c r="P96" s="77"/>
      <c r="Q96" s="77" t="str">
        <f ca="1">IF(ISERROR(B96-2),"",$G$5*SUM($O$14:O96)-$H$5*SUM($P$14:P96))</f>
        <v/>
      </c>
      <c r="R96" s="77" t="str">
        <f t="shared" ca="1" si="252"/>
        <v/>
      </c>
      <c r="T96" s="70">
        <v>45904.625</v>
      </c>
      <c r="U96" s="53">
        <v>94.54</v>
      </c>
      <c r="V96" s="70">
        <v>45901.625</v>
      </c>
      <c r="W96" s="53">
        <v>101.01900000000001</v>
      </c>
      <c r="X96" s="118">
        <v>45915.625</v>
      </c>
      <c r="Y96" s="53">
        <v>120.7</v>
      </c>
      <c r="AB96" s="163">
        <f t="shared" si="80"/>
        <v>45904.625</v>
      </c>
      <c r="AC96" s="163">
        <f t="shared" si="81"/>
        <v>45904.625</v>
      </c>
      <c r="AH96" s="164" t="str">
        <f t="shared" ca="1" si="218"/>
        <v/>
      </c>
      <c r="AI96" s="44" t="str">
        <f ca="1">IF(COUNTIF($BU$2:BU1081,AH96)=1,VLOOKUP(AH96,BG:BH,2), IF(COUNTIF($BU$2:BU1081,AH96)=0,$AI$10,""))</f>
        <v/>
      </c>
      <c r="AJ96" s="45" t="str">
        <f t="shared" ca="1" si="154"/>
        <v/>
      </c>
      <c r="AK96" s="45" t="str">
        <f t="shared" ca="1" si="219"/>
        <v/>
      </c>
      <c r="AL96" s="44" t="str">
        <f ca="1">IF(COUNTIF($BU$2:BU1081,AH96)=1,VLOOKUP(AH96,BI:BJ,2), IF(COUNTIF($BU$2:BU1081,AH96)=0,$AJ$10,""))</f>
        <v/>
      </c>
      <c r="AM96" s="45" t="str">
        <f t="shared" ca="1" si="220"/>
        <v/>
      </c>
      <c r="AN96" s="46" t="str">
        <f t="shared" ca="1" si="221"/>
        <v/>
      </c>
      <c r="AO96" s="44" t="str">
        <f ca="1">IF(COUNTIF($BU$2:BU1081,AH96)=1,VLOOKUP(AH96,BK:BL,2), IF(COUNTIF($BU$2:BU1081,AH96)=0,$AK$10,""))</f>
        <v/>
      </c>
      <c r="AP96" s="45" t="str">
        <f t="shared" ca="1" si="222"/>
        <v/>
      </c>
      <c r="AQ96" s="46" t="str">
        <f t="shared" ca="1" si="223"/>
        <v/>
      </c>
      <c r="AR96" s="44" t="str">
        <f ca="1">IF(COUNTIF($BU$2:BU1081,AH96)=1,VLOOKUP(AH96,BM:BN,2), IF(COUNTIF($BU$2:BU1081,AH96)=0,$AL$10,""))</f>
        <v/>
      </c>
      <c r="AS96" s="45" t="str">
        <f t="shared" ca="1" si="224"/>
        <v/>
      </c>
      <c r="AT96" s="46" t="str">
        <f t="shared" ca="1" si="225"/>
        <v/>
      </c>
      <c r="AU96" s="44" t="str">
        <f ca="1">IF(COUNTIF($BU$2:BU1081,AH96)=1,VLOOKUP(AH96,BO:BP,2), IF(COUNTIF($BU$2:BU1081,AH96)=0,$AM$10,""))</f>
        <v/>
      </c>
      <c r="AV96" s="45" t="str">
        <f t="shared" ca="1" si="226"/>
        <v/>
      </c>
      <c r="AW96" s="46" t="str">
        <f t="shared" ca="1" si="227"/>
        <v/>
      </c>
      <c r="AX96" s="44" t="str">
        <f ca="1">IF(COUNTIF($BU$2:BU1081,AH96)=1,VLOOKUP(AH96,BQ:BR,2), IF(COUNTIF($BU$2:BU1081,AH96)=0,$AN$10,""))</f>
        <v/>
      </c>
      <c r="AY96" s="45" t="str">
        <f t="shared" ca="1" si="228"/>
        <v/>
      </c>
      <c r="AZ96" s="46" t="str">
        <f t="shared" ca="1" si="229"/>
        <v/>
      </c>
      <c r="BA96" s="77" t="str">
        <f t="shared" ca="1" si="230"/>
        <v/>
      </c>
      <c r="BB96" s="176"/>
      <c r="BC96" s="176"/>
      <c r="BD96" s="77" t="str">
        <f ca="1">IF(ISERROR(AI96-2),"",$AQ$4*SUM($BB$14:BB96)-$AR$4*SUM($BC$14:BC96))</f>
        <v/>
      </c>
      <c r="BE96" s="77" t="str">
        <f t="shared" ca="1" si="231"/>
        <v/>
      </c>
      <c r="BG96" s="70">
        <v>45903.625</v>
      </c>
      <c r="BH96" s="53">
        <v>80.61</v>
      </c>
      <c r="BK96" s="70">
        <v>45903.625</v>
      </c>
      <c r="BL96" s="53">
        <v>109.7</v>
      </c>
      <c r="BO96" s="70">
        <v>45902.625</v>
      </c>
      <c r="BP96" s="53">
        <v>103.09375</v>
      </c>
      <c r="BQ96" s="70">
        <v>45902.625</v>
      </c>
      <c r="BR96" s="53">
        <v>94.6875</v>
      </c>
      <c r="BS96" s="163">
        <f t="shared" si="82"/>
        <v>45903.625</v>
      </c>
      <c r="BT96" s="163">
        <f t="shared" si="83"/>
        <v>45903.625</v>
      </c>
      <c r="BY96" s="164" t="str">
        <f t="shared" ca="1" si="202"/>
        <v/>
      </c>
      <c r="BZ96" s="44" t="str">
        <f ca="1">IF(COUNTIF($CN$2:CN1081,BY96)=1,VLOOKUP(BY96,CH:CI,2), IF(COUNTIF($CN$2:CN1081,BY96)=0,$BZ$10,""))</f>
        <v/>
      </c>
      <c r="CA96" s="45" t="str">
        <f t="shared" ca="1" si="169"/>
        <v/>
      </c>
      <c r="CB96" s="45" t="str">
        <f t="shared" ca="1" si="203"/>
        <v/>
      </c>
      <c r="CC96" s="44" t="str">
        <f ca="1">IF(COUNTIF($CN$2:CN1081,BY96)=1,VLOOKUP(BY96,CJ:CK,2), IF(COUNTIF($CN$2:CN1081,BY96)=0,$CA$10,""))</f>
        <v/>
      </c>
      <c r="CD96" s="45" t="str">
        <f t="shared" ca="1" si="204"/>
        <v/>
      </c>
      <c r="CE96" s="46" t="str">
        <f t="shared" ca="1" si="205"/>
        <v/>
      </c>
      <c r="CF96" s="44" t="str">
        <f t="shared" ca="1" si="206"/>
        <v/>
      </c>
      <c r="CH96" s="122">
        <v>45908.625</v>
      </c>
      <c r="CI96" s="53">
        <v>107.2625</v>
      </c>
      <c r="CJ96" s="122">
        <v>45908.625</v>
      </c>
      <c r="CK96" s="53">
        <v>49.890999999999998</v>
      </c>
      <c r="CL96" s="163">
        <f t="shared" si="76"/>
        <v>45908.625</v>
      </c>
      <c r="CM96" s="163">
        <f t="shared" si="77"/>
        <v>45908.625</v>
      </c>
      <c r="CR96" s="164" t="str">
        <f t="shared" ca="1" si="174"/>
        <v/>
      </c>
      <c r="CS96" s="44" t="str">
        <f ca="1">IF(COUNTIF($DG$2:DG1081,CR96)=1,VLOOKUP(CR96,DA:DB,2), IF(COUNTIF($DG$2:DG1081,CR96)=0,$CS$10,""))</f>
        <v/>
      </c>
      <c r="CT96" s="45" t="str">
        <f t="shared" ca="1" si="175"/>
        <v/>
      </c>
      <c r="CU96" s="45" t="str">
        <f t="shared" ca="1" si="176"/>
        <v/>
      </c>
      <c r="CV96" s="44" t="str">
        <f ca="1">IF(COUNTIF($DG$2:DG1081,CR96)=1,VLOOKUP(CR96,DC:DD,2), IF(COUNTIF($DG$2:DG1081,CR96)=0,$CT$10,""))</f>
        <v/>
      </c>
      <c r="CW96" s="45" t="str">
        <f t="shared" ca="1" si="177"/>
        <v/>
      </c>
      <c r="CX96" s="46" t="str">
        <f t="shared" ca="1" si="178"/>
        <v/>
      </c>
      <c r="CY96" s="44" t="str">
        <f t="shared" ca="1" si="179"/>
        <v/>
      </c>
      <c r="DA96" s="122">
        <v>45904.625</v>
      </c>
      <c r="DB96" s="53">
        <v>264.74099999999999</v>
      </c>
      <c r="DC96" s="122">
        <v>45904.625</v>
      </c>
      <c r="DD96" s="53">
        <v>54.372999999999998</v>
      </c>
      <c r="DE96" s="163">
        <f t="shared" si="78"/>
        <v>45904.625</v>
      </c>
      <c r="DF96" s="163">
        <f t="shared" si="79"/>
        <v>45904.625</v>
      </c>
    </row>
    <row r="97" spans="1:110">
      <c r="A97" s="164" t="str">
        <f t="shared" ca="1" si="243"/>
        <v/>
      </c>
      <c r="B97" s="71" t="str">
        <f ca="1">IF(COUNTIF($AD$2:AD1082,A97)=1,VLOOKUP(A97,T:U,2), IF(COUNTIF($AD$2:AD1082,A97)=0,$B$10,""))</f>
        <v/>
      </c>
      <c r="C97" s="31" t="str">
        <f t="shared" ca="1" si="143"/>
        <v/>
      </c>
      <c r="D97" s="32" t="str">
        <f t="shared" ca="1" si="244"/>
        <v/>
      </c>
      <c r="E97" s="71" t="str">
        <f ca="1">IF(COUNTIF($AD$2:AD1082,A97)=1,VLOOKUP(A97,V:W,2), IF(COUNTIF($AD$2:AD1082,A97)=0,$C$10,""))</f>
        <v/>
      </c>
      <c r="F97" s="31" t="str">
        <f t="shared" ca="1" si="245"/>
        <v/>
      </c>
      <c r="G97" s="32" t="str">
        <f t="shared" ca="1" si="246"/>
        <v/>
      </c>
      <c r="H97" s="71" t="str">
        <f ca="1">IF(COUNTIF($AD$2:AD1082,A97)=1,VLOOKUP(A97,X:Y,2), IF(COUNTIF($AD$2:AD1082,A97)=0,$D$10,""))</f>
        <v/>
      </c>
      <c r="I97" s="31" t="str">
        <f t="shared" ca="1" si="247"/>
        <v/>
      </c>
      <c r="J97" s="32" t="str">
        <f t="shared" ca="1" si="248"/>
        <v/>
      </c>
      <c r="K97" s="71" t="str">
        <f ca="1">IF(COUNTIF($AD$2:AD1082,A97)=1,VLOOKUP(A97,Z:AA,2), IF(COUNTIF($AD$2:AD1082,A97)=0,$E$10,""))</f>
        <v/>
      </c>
      <c r="L97" s="31" t="str">
        <f t="shared" ca="1" si="249"/>
        <v/>
      </c>
      <c r="M97" s="32" t="str">
        <f t="shared" ca="1" si="250"/>
        <v/>
      </c>
      <c r="N97" s="77" t="str">
        <f t="shared" ca="1" si="251"/>
        <v/>
      </c>
      <c r="O97" s="77"/>
      <c r="P97" s="77"/>
      <c r="Q97" s="77" t="str">
        <f ca="1">IF(ISERROR(B97-2),"",$G$5*SUM($O$14:O97)-$H$5*SUM($P$14:P97))</f>
        <v/>
      </c>
      <c r="R97" s="77" t="str">
        <f t="shared" ca="1" si="252"/>
        <v/>
      </c>
      <c r="T97" s="70">
        <v>45905.625</v>
      </c>
      <c r="U97" s="53">
        <v>94.64</v>
      </c>
      <c r="V97" s="70">
        <v>45902.625</v>
      </c>
      <c r="W97" s="53">
        <v>100.976</v>
      </c>
      <c r="X97" s="118">
        <v>45916.625</v>
      </c>
      <c r="Y97" s="53">
        <v>120.66</v>
      </c>
      <c r="AB97" s="163">
        <f t="shared" si="80"/>
        <v>45905.625</v>
      </c>
      <c r="AC97" s="163">
        <f t="shared" si="81"/>
        <v>45905.625</v>
      </c>
      <c r="AH97" s="164" t="str">
        <f t="shared" ca="1" si="218"/>
        <v/>
      </c>
      <c r="AI97" s="44" t="str">
        <f ca="1">IF(COUNTIF($BU$2:BU1082,AH97)=1,VLOOKUP(AH97,BG:BH,2), IF(COUNTIF($BU$2:BU1082,AH97)=0,$AI$10,""))</f>
        <v/>
      </c>
      <c r="AJ97" s="45" t="str">
        <f t="shared" ca="1" si="154"/>
        <v/>
      </c>
      <c r="AK97" s="45" t="str">
        <f t="shared" ca="1" si="219"/>
        <v/>
      </c>
      <c r="AL97" s="44" t="str">
        <f ca="1">IF(COUNTIF($BU$2:BU1082,AH97)=1,VLOOKUP(AH97,BI:BJ,2), IF(COUNTIF($BU$2:BU1082,AH97)=0,$AJ$10,""))</f>
        <v/>
      </c>
      <c r="AM97" s="45" t="str">
        <f t="shared" ca="1" si="220"/>
        <v/>
      </c>
      <c r="AN97" s="46" t="str">
        <f t="shared" ca="1" si="221"/>
        <v/>
      </c>
      <c r="AO97" s="44" t="str">
        <f ca="1">IF(COUNTIF($BU$2:BU1082,AH97)=1,VLOOKUP(AH97,BK:BL,2), IF(COUNTIF($BU$2:BU1082,AH97)=0,$AK$10,""))</f>
        <v/>
      </c>
      <c r="AP97" s="45" t="str">
        <f t="shared" ca="1" si="222"/>
        <v/>
      </c>
      <c r="AQ97" s="46" t="str">
        <f t="shared" ca="1" si="223"/>
        <v/>
      </c>
      <c r="AR97" s="44" t="str">
        <f ca="1">IF(COUNTIF($BU$2:BU1082,AH97)=1,VLOOKUP(AH97,BM:BN,2), IF(COUNTIF($BU$2:BU1082,AH97)=0,$AL$10,""))</f>
        <v/>
      </c>
      <c r="AS97" s="45" t="str">
        <f t="shared" ca="1" si="224"/>
        <v/>
      </c>
      <c r="AT97" s="46" t="str">
        <f t="shared" ca="1" si="225"/>
        <v/>
      </c>
      <c r="AU97" s="44" t="str">
        <f ca="1">IF(COUNTIF($BU$2:BU1082,AH97)=1,VLOOKUP(AH97,BO:BP,2), IF(COUNTIF($BU$2:BU1082,AH97)=0,$AM$10,""))</f>
        <v/>
      </c>
      <c r="AV97" s="45" t="str">
        <f t="shared" ca="1" si="226"/>
        <v/>
      </c>
      <c r="AW97" s="46" t="str">
        <f t="shared" ca="1" si="227"/>
        <v/>
      </c>
      <c r="AX97" s="44" t="str">
        <f ca="1">IF(COUNTIF($BU$2:BU1082,AH97)=1,VLOOKUP(AH97,BQ:BR,2), IF(COUNTIF($BU$2:BU1082,AH97)=0,$AN$10,""))</f>
        <v/>
      </c>
      <c r="AY97" s="45" t="str">
        <f t="shared" ca="1" si="228"/>
        <v/>
      </c>
      <c r="AZ97" s="46" t="str">
        <f t="shared" ca="1" si="229"/>
        <v/>
      </c>
      <c r="BA97" s="77" t="str">
        <f t="shared" ca="1" si="230"/>
        <v/>
      </c>
      <c r="BB97" s="176"/>
      <c r="BC97" s="176"/>
      <c r="BD97" s="77" t="str">
        <f ca="1">IF(ISERROR(AI97-2),"",$AQ$4*SUM($BB$14:BB97)-$AR$4*SUM($BC$14:BC97))</f>
        <v/>
      </c>
      <c r="BE97" s="77" t="str">
        <f t="shared" ca="1" si="231"/>
        <v/>
      </c>
      <c r="BG97" s="70">
        <v>45904.625</v>
      </c>
      <c r="BH97" s="53">
        <v>80.819999999999993</v>
      </c>
      <c r="BK97" s="70">
        <v>45904.625</v>
      </c>
      <c r="BL97" s="53">
        <v>110.45</v>
      </c>
      <c r="BO97" s="70">
        <v>45903.625</v>
      </c>
      <c r="BP97" s="53">
        <v>103.46875</v>
      </c>
      <c r="BQ97" s="70">
        <v>45903.625</v>
      </c>
      <c r="BR97" s="53">
        <v>95.6875</v>
      </c>
      <c r="BS97" s="163">
        <f t="shared" si="82"/>
        <v>45904.625</v>
      </c>
      <c r="BT97" s="163">
        <f t="shared" si="83"/>
        <v>45904.625</v>
      </c>
      <c r="BY97" s="164" t="str">
        <f t="shared" ca="1" si="202"/>
        <v/>
      </c>
      <c r="BZ97" s="44" t="str">
        <f ca="1">IF(COUNTIF($CN$2:CN1082,BY97)=1,VLOOKUP(BY97,CH:CI,2), IF(COUNTIF($CN$2:CN1082,BY97)=0,$BZ$10,""))</f>
        <v/>
      </c>
      <c r="CA97" s="45" t="str">
        <f t="shared" ca="1" si="169"/>
        <v/>
      </c>
      <c r="CB97" s="45" t="str">
        <f t="shared" ca="1" si="203"/>
        <v/>
      </c>
      <c r="CC97" s="44" t="str">
        <f ca="1">IF(COUNTIF($CN$2:CN1082,BY97)=1,VLOOKUP(BY97,CJ:CK,2), IF(COUNTIF($CN$2:CN1082,BY97)=0,$CA$10,""))</f>
        <v/>
      </c>
      <c r="CD97" s="45" t="str">
        <f t="shared" ca="1" si="204"/>
        <v/>
      </c>
      <c r="CE97" s="46" t="str">
        <f t="shared" ca="1" si="205"/>
        <v/>
      </c>
      <c r="CF97" s="44" t="str">
        <f t="shared" ca="1" si="206"/>
        <v/>
      </c>
      <c r="CH97" s="122">
        <v>45909.625</v>
      </c>
      <c r="CI97" s="53">
        <v>107.24930000000001</v>
      </c>
      <c r="CJ97" s="122">
        <v>45909.625</v>
      </c>
      <c r="CK97" s="53">
        <v>49.667000000000002</v>
      </c>
      <c r="CL97" s="163">
        <f t="shared" si="76"/>
        <v>45909.625</v>
      </c>
      <c r="CM97" s="163">
        <f t="shared" si="77"/>
        <v>45909.625</v>
      </c>
      <c r="CR97" s="164" t="str">
        <f t="shared" ca="1" si="174"/>
        <v/>
      </c>
      <c r="CS97" s="44" t="str">
        <f ca="1">IF(COUNTIF($DG$2:DG1082,CR97)=1,VLOOKUP(CR97,DA:DB,2), IF(COUNTIF($DG$2:DG1082,CR97)=0,$CS$10,""))</f>
        <v/>
      </c>
      <c r="CT97" s="45" t="str">
        <f t="shared" ca="1" si="175"/>
        <v/>
      </c>
      <c r="CU97" s="45" t="str">
        <f t="shared" ca="1" si="176"/>
        <v/>
      </c>
      <c r="CV97" s="44" t="str">
        <f ca="1">IF(COUNTIF($DG$2:DG1082,CR97)=1,VLOOKUP(CR97,DC:DD,2), IF(COUNTIF($DG$2:DG1082,CR97)=0,$CT$10,""))</f>
        <v/>
      </c>
      <c r="CW97" s="45" t="str">
        <f t="shared" ca="1" si="177"/>
        <v/>
      </c>
      <c r="CX97" s="46" t="str">
        <f t="shared" ca="1" si="178"/>
        <v/>
      </c>
      <c r="CY97" s="44" t="str">
        <f t="shared" ca="1" si="179"/>
        <v/>
      </c>
      <c r="DA97" s="122">
        <v>45905.625</v>
      </c>
      <c r="DB97" s="53">
        <v>263.56599999999997</v>
      </c>
      <c r="DC97" s="122">
        <v>45905.625</v>
      </c>
      <c r="DD97" s="53">
        <v>54.095999999999997</v>
      </c>
      <c r="DE97" s="163">
        <f t="shared" si="78"/>
        <v>45905.625</v>
      </c>
      <c r="DF97" s="163">
        <f t="shared" si="79"/>
        <v>45905.625</v>
      </c>
    </row>
    <row r="98" spans="1:110">
      <c r="A98" s="164" t="str">
        <f t="shared" ca="1" si="243"/>
        <v/>
      </c>
      <c r="B98" s="71" t="str">
        <f ca="1">IF(COUNTIF($AD$2:AD1083,A98)=1,VLOOKUP(A98,T:U,2), IF(COUNTIF($AD$2:AD1083,A98)=0,$B$10,""))</f>
        <v/>
      </c>
      <c r="C98" s="31" t="str">
        <f t="shared" ca="1" si="143"/>
        <v/>
      </c>
      <c r="D98" s="32" t="str">
        <f t="shared" ca="1" si="244"/>
        <v/>
      </c>
      <c r="E98" s="71" t="str">
        <f ca="1">IF(COUNTIF($AD$2:AD1083,A98)=1,VLOOKUP(A98,V:W,2), IF(COUNTIF($AD$2:AD1083,A98)=0,$C$10,""))</f>
        <v/>
      </c>
      <c r="F98" s="31" t="str">
        <f t="shared" ca="1" si="245"/>
        <v/>
      </c>
      <c r="G98" s="32" t="str">
        <f t="shared" ca="1" si="246"/>
        <v/>
      </c>
      <c r="H98" s="71" t="str">
        <f ca="1">IF(COUNTIF($AD$2:AD1083,A98)=1,VLOOKUP(A98,X:Y,2), IF(COUNTIF($AD$2:AD1083,A98)=0,$D$10,""))</f>
        <v/>
      </c>
      <c r="I98" s="31" t="str">
        <f t="shared" ca="1" si="247"/>
        <v/>
      </c>
      <c r="J98" s="32" t="str">
        <f t="shared" ca="1" si="248"/>
        <v/>
      </c>
      <c r="K98" s="71" t="str">
        <f ca="1">IF(COUNTIF($AD$2:AD1083,A98)=1,VLOOKUP(A98,Z:AA,2), IF(COUNTIF($AD$2:AD1083,A98)=0,$E$10,""))</f>
        <v/>
      </c>
      <c r="L98" s="31" t="str">
        <f t="shared" ca="1" si="249"/>
        <v/>
      </c>
      <c r="M98" s="32" t="str">
        <f t="shared" ca="1" si="250"/>
        <v/>
      </c>
      <c r="N98" s="77" t="str">
        <f t="shared" ca="1" si="251"/>
        <v/>
      </c>
      <c r="O98" s="77"/>
      <c r="P98" s="77"/>
      <c r="Q98" s="77" t="str">
        <f ca="1">IF(ISERROR(B98-2),"",$G$5*SUM($O$14:O98)-$H$5*SUM($P$14:P98))</f>
        <v/>
      </c>
      <c r="R98" s="77" t="str">
        <f t="shared" ca="1" si="252"/>
        <v/>
      </c>
      <c r="T98" s="70">
        <v>45908.625</v>
      </c>
      <c r="U98" s="53">
        <v>94.65</v>
      </c>
      <c r="V98" s="70">
        <v>45903.625</v>
      </c>
      <c r="W98" s="53">
        <v>101.038</v>
      </c>
      <c r="X98" s="118">
        <v>45917.625</v>
      </c>
      <c r="Y98" s="53">
        <v>120.67</v>
      </c>
      <c r="AB98" s="163">
        <f t="shared" si="80"/>
        <v>45908.625</v>
      </c>
      <c r="AC98" s="163">
        <f t="shared" si="81"/>
        <v>45908.625</v>
      </c>
      <c r="AH98" s="164" t="str">
        <f t="shared" ca="1" si="218"/>
        <v/>
      </c>
      <c r="AI98" s="44" t="str">
        <f ca="1">IF(COUNTIF($BU$2:BU1083,AH98)=1,VLOOKUP(AH98,BG:BH,2), IF(COUNTIF($BU$2:BU1083,AH98)=0,$AI$10,""))</f>
        <v/>
      </c>
      <c r="AJ98" s="45" t="str">
        <f t="shared" ca="1" si="154"/>
        <v/>
      </c>
      <c r="AK98" s="45" t="str">
        <f t="shared" ca="1" si="219"/>
        <v/>
      </c>
      <c r="AL98" s="44" t="str">
        <f ca="1">IF(COUNTIF($BU$2:BU1083,AH98)=1,VLOOKUP(AH98,BI:BJ,2), IF(COUNTIF($BU$2:BU1083,AH98)=0,$AJ$10,""))</f>
        <v/>
      </c>
      <c r="AM98" s="45" t="str">
        <f t="shared" ca="1" si="220"/>
        <v/>
      </c>
      <c r="AN98" s="46" t="str">
        <f t="shared" ca="1" si="221"/>
        <v/>
      </c>
      <c r="AO98" s="44" t="str">
        <f ca="1">IF(COUNTIF($BU$2:BU1083,AH98)=1,VLOOKUP(AH98,BK:BL,2), IF(COUNTIF($BU$2:BU1083,AH98)=0,$AK$10,""))</f>
        <v/>
      </c>
      <c r="AP98" s="45" t="str">
        <f t="shared" ca="1" si="222"/>
        <v/>
      </c>
      <c r="AQ98" s="46" t="str">
        <f t="shared" ca="1" si="223"/>
        <v/>
      </c>
      <c r="AR98" s="44" t="str">
        <f ca="1">IF(COUNTIF($BU$2:BU1083,AH98)=1,VLOOKUP(AH98,BM:BN,2), IF(COUNTIF($BU$2:BU1083,AH98)=0,$AL$10,""))</f>
        <v/>
      </c>
      <c r="AS98" s="45" t="str">
        <f t="shared" ca="1" si="224"/>
        <v/>
      </c>
      <c r="AT98" s="46" t="str">
        <f t="shared" ca="1" si="225"/>
        <v/>
      </c>
      <c r="AU98" s="44" t="str">
        <f ca="1">IF(COUNTIF($BU$2:BU1083,AH98)=1,VLOOKUP(AH98,BO:BP,2), IF(COUNTIF($BU$2:BU1083,AH98)=0,$AM$10,""))</f>
        <v/>
      </c>
      <c r="AV98" s="45" t="str">
        <f t="shared" ca="1" si="226"/>
        <v/>
      </c>
      <c r="AW98" s="46" t="str">
        <f t="shared" ca="1" si="227"/>
        <v/>
      </c>
      <c r="AX98" s="44" t="str">
        <f ca="1">IF(COUNTIF($BU$2:BU1083,AH98)=1,VLOOKUP(AH98,BQ:BR,2), IF(COUNTIF($BU$2:BU1083,AH98)=0,$AN$10,""))</f>
        <v/>
      </c>
      <c r="AY98" s="45" t="str">
        <f t="shared" ca="1" si="228"/>
        <v/>
      </c>
      <c r="AZ98" s="46" t="str">
        <f t="shared" ca="1" si="229"/>
        <v/>
      </c>
      <c r="BA98" s="77" t="str">
        <f t="shared" ca="1" si="230"/>
        <v/>
      </c>
      <c r="BB98" s="176"/>
      <c r="BC98" s="176"/>
      <c r="BD98" s="77" t="str">
        <f ca="1">IF(ISERROR(AI98-2),"",$AQ$4*SUM($BB$14:BB98)-$AR$4*SUM($BC$14:BC98))</f>
        <v/>
      </c>
      <c r="BE98" s="77" t="str">
        <f t="shared" ca="1" si="231"/>
        <v/>
      </c>
      <c r="BG98" s="70">
        <v>45905.625</v>
      </c>
      <c r="BH98" s="53">
        <v>80.87</v>
      </c>
      <c r="BK98" s="70">
        <v>45905.625</v>
      </c>
      <c r="BL98" s="53">
        <v>111.17</v>
      </c>
      <c r="BO98" s="70">
        <v>45904.625</v>
      </c>
      <c r="BP98" s="53">
        <v>103.9375</v>
      </c>
      <c r="BQ98" s="70">
        <v>45904.625</v>
      </c>
      <c r="BR98" s="53">
        <v>96.328125</v>
      </c>
      <c r="BS98" s="163">
        <f t="shared" si="82"/>
        <v>45905.625</v>
      </c>
      <c r="BT98" s="163">
        <f t="shared" si="83"/>
        <v>45905.625</v>
      </c>
      <c r="BY98" s="164" t="str">
        <f t="shared" ca="1" si="202"/>
        <v/>
      </c>
      <c r="BZ98" s="44" t="str">
        <f ca="1">IF(COUNTIF($CN$2:CN1083,BY98)=1,VLOOKUP(BY98,CH:CI,2), IF(COUNTIF($CN$2:CN1083,BY98)=0,$BZ$10,""))</f>
        <v/>
      </c>
      <c r="CA98" s="45" t="str">
        <f t="shared" ca="1" si="169"/>
        <v/>
      </c>
      <c r="CB98" s="45" t="str">
        <f t="shared" ca="1" si="203"/>
        <v/>
      </c>
      <c r="CC98" s="44" t="str">
        <f ca="1">IF(COUNTIF($CN$2:CN1083,BY98)=1,VLOOKUP(BY98,CJ:CK,2), IF(COUNTIF($CN$2:CN1083,BY98)=0,$CA$10,""))</f>
        <v/>
      </c>
      <c r="CD98" s="45" t="str">
        <f t="shared" ca="1" si="204"/>
        <v/>
      </c>
      <c r="CE98" s="46" t="str">
        <f t="shared" ca="1" si="205"/>
        <v/>
      </c>
      <c r="CF98" s="44" t="str">
        <f t="shared" ca="1" si="206"/>
        <v/>
      </c>
      <c r="CH98" s="122">
        <v>45910.625</v>
      </c>
      <c r="CI98" s="53">
        <v>107.3793</v>
      </c>
      <c r="CJ98" s="122">
        <v>45910.625</v>
      </c>
      <c r="CK98" s="53">
        <v>49.031999999999996</v>
      </c>
      <c r="CL98" s="163">
        <f t="shared" si="76"/>
        <v>45910.625</v>
      </c>
      <c r="CM98" s="163">
        <f t="shared" si="77"/>
        <v>45910.625</v>
      </c>
      <c r="CR98" s="164" t="str">
        <f t="shared" ca="1" si="174"/>
        <v/>
      </c>
      <c r="CS98" s="44" t="str">
        <f ca="1">IF(COUNTIF($DG$2:DG1083,CR98)=1,VLOOKUP(CR98,DA:DB,2), IF(COUNTIF($DG$2:DG1083,CR98)=0,$CS$10,""))</f>
        <v/>
      </c>
      <c r="CT98" s="45" t="str">
        <f t="shared" ca="1" si="175"/>
        <v/>
      </c>
      <c r="CU98" s="45" t="str">
        <f t="shared" ca="1" si="176"/>
        <v/>
      </c>
      <c r="CV98" s="44" t="str">
        <f ca="1">IF(COUNTIF($DG$2:DG1083,CR98)=1,VLOOKUP(CR98,DC:DD,2), IF(COUNTIF($DG$2:DG1083,CR98)=0,$CT$10,""))</f>
        <v/>
      </c>
      <c r="CW98" s="45" t="str">
        <f t="shared" ca="1" si="177"/>
        <v/>
      </c>
      <c r="CX98" s="46" t="str">
        <f t="shared" ca="1" si="178"/>
        <v/>
      </c>
      <c r="CY98" s="44" t="str">
        <f t="shared" ca="1" si="179"/>
        <v/>
      </c>
      <c r="DA98" s="122">
        <v>45908.625</v>
      </c>
      <c r="DB98" s="53">
        <v>261.50299999999999</v>
      </c>
      <c r="DC98" s="122">
        <v>45908.625</v>
      </c>
      <c r="DD98" s="53">
        <v>53.42</v>
      </c>
      <c r="DE98" s="163">
        <f t="shared" si="78"/>
        <v>45908.625</v>
      </c>
      <c r="DF98" s="163">
        <f t="shared" si="79"/>
        <v>45908.625</v>
      </c>
    </row>
    <row r="99" spans="1:110">
      <c r="A99" s="164" t="str">
        <f t="shared" ca="1" si="243"/>
        <v/>
      </c>
      <c r="B99" s="71" t="str">
        <f ca="1">IF(COUNTIF($AD$2:AD1084,A99)=1,VLOOKUP(A99,T:U,2), IF(COUNTIF($AD$2:AD1084,A99)=0,$B$10,""))</f>
        <v/>
      </c>
      <c r="C99" s="31" t="str">
        <f t="shared" ca="1" si="143"/>
        <v/>
      </c>
      <c r="D99" s="32" t="str">
        <f t="shared" ca="1" si="244"/>
        <v/>
      </c>
      <c r="E99" s="71" t="str">
        <f ca="1">IF(COUNTIF($AD$2:AD1084,A99)=1,VLOOKUP(A99,V:W,2), IF(COUNTIF($AD$2:AD1084,A99)=0,$C$10,""))</f>
        <v/>
      </c>
      <c r="F99" s="31" t="str">
        <f t="shared" ca="1" si="245"/>
        <v/>
      </c>
      <c r="G99" s="32" t="str">
        <f t="shared" ca="1" si="246"/>
        <v/>
      </c>
      <c r="H99" s="71" t="str">
        <f ca="1">IF(COUNTIF($AD$2:AD1084,A99)=1,VLOOKUP(A99,X:Y,2), IF(COUNTIF($AD$2:AD1084,A99)=0,$D$10,""))</f>
        <v/>
      </c>
      <c r="I99" s="31" t="str">
        <f t="shared" ca="1" si="247"/>
        <v/>
      </c>
      <c r="J99" s="32" t="str">
        <f t="shared" ca="1" si="248"/>
        <v/>
      </c>
      <c r="K99" s="71" t="str">
        <f ca="1">IF(COUNTIF($AD$2:AD1084,A99)=1,VLOOKUP(A99,Z:AA,2), IF(COUNTIF($AD$2:AD1084,A99)=0,$E$10,""))</f>
        <v/>
      </c>
      <c r="L99" s="31" t="str">
        <f t="shared" ca="1" si="249"/>
        <v/>
      </c>
      <c r="M99" s="32" t="str">
        <f t="shared" ca="1" si="250"/>
        <v/>
      </c>
      <c r="N99" s="77" t="str">
        <f t="shared" ca="1" si="251"/>
        <v/>
      </c>
      <c r="O99" s="77"/>
      <c r="P99" s="77"/>
      <c r="Q99" s="77" t="str">
        <f ca="1">IF(ISERROR(B99-2),"",$G$5*SUM($O$14:O99)-$H$5*SUM($P$14:P99))</f>
        <v/>
      </c>
      <c r="R99" s="77" t="str">
        <f t="shared" ca="1" si="252"/>
        <v/>
      </c>
      <c r="T99" s="70">
        <v>45909.625</v>
      </c>
      <c r="U99" s="53">
        <v>94.54</v>
      </c>
      <c r="V99" s="70">
        <v>45904.625</v>
      </c>
      <c r="W99" s="53">
        <v>101.06399999999999</v>
      </c>
      <c r="X99" s="118">
        <v>45918.625</v>
      </c>
      <c r="Y99" s="53">
        <v>120.7</v>
      </c>
      <c r="AB99" s="163">
        <f t="shared" si="80"/>
        <v>45909.625</v>
      </c>
      <c r="AC99" s="163">
        <f t="shared" si="81"/>
        <v>45909.625</v>
      </c>
      <c r="AH99" s="164" t="str">
        <f t="shared" ca="1" si="218"/>
        <v/>
      </c>
      <c r="AI99" s="44" t="str">
        <f ca="1">IF(COUNTIF($BU$2:BU1084,AH99)=1,VLOOKUP(AH99,BG:BH,2), IF(COUNTIF($BU$2:BU1084,AH99)=0,$AI$10,""))</f>
        <v/>
      </c>
      <c r="AJ99" s="45" t="str">
        <f t="shared" ca="1" si="154"/>
        <v/>
      </c>
      <c r="AK99" s="45" t="str">
        <f t="shared" ca="1" si="219"/>
        <v/>
      </c>
      <c r="AL99" s="44" t="str">
        <f ca="1">IF(COUNTIF($BU$2:BU1084,AH99)=1,VLOOKUP(AH99,BI:BJ,2), IF(COUNTIF($BU$2:BU1084,AH99)=0,$AJ$10,""))</f>
        <v/>
      </c>
      <c r="AM99" s="45" t="str">
        <f t="shared" ca="1" si="220"/>
        <v/>
      </c>
      <c r="AN99" s="46" t="str">
        <f t="shared" ca="1" si="221"/>
        <v/>
      </c>
      <c r="AO99" s="44" t="str">
        <f ca="1">IF(COUNTIF($BU$2:BU1084,AH99)=1,VLOOKUP(AH99,BK:BL,2), IF(COUNTIF($BU$2:BU1084,AH99)=0,$AK$10,""))</f>
        <v/>
      </c>
      <c r="AP99" s="45" t="str">
        <f t="shared" ca="1" si="222"/>
        <v/>
      </c>
      <c r="AQ99" s="46" t="str">
        <f t="shared" ca="1" si="223"/>
        <v/>
      </c>
      <c r="AR99" s="44" t="str">
        <f ca="1">IF(COUNTIF($BU$2:BU1084,AH99)=1,VLOOKUP(AH99,BM:BN,2), IF(COUNTIF($BU$2:BU1084,AH99)=0,$AL$10,""))</f>
        <v/>
      </c>
      <c r="AS99" s="45" t="str">
        <f t="shared" ca="1" si="224"/>
        <v/>
      </c>
      <c r="AT99" s="46" t="str">
        <f t="shared" ca="1" si="225"/>
        <v/>
      </c>
      <c r="AU99" s="44" t="str">
        <f ca="1">IF(COUNTIF($BU$2:BU1084,AH99)=1,VLOOKUP(AH99,BO:BP,2), IF(COUNTIF($BU$2:BU1084,AH99)=0,$AM$10,""))</f>
        <v/>
      </c>
      <c r="AV99" s="45" t="str">
        <f t="shared" ca="1" si="226"/>
        <v/>
      </c>
      <c r="AW99" s="46" t="str">
        <f t="shared" ca="1" si="227"/>
        <v/>
      </c>
      <c r="AX99" s="44" t="str">
        <f ca="1">IF(COUNTIF($BU$2:BU1084,AH99)=1,VLOOKUP(AH99,BQ:BR,2), IF(COUNTIF($BU$2:BU1084,AH99)=0,$AN$10,""))</f>
        <v/>
      </c>
      <c r="AY99" s="45" t="str">
        <f t="shared" ca="1" si="228"/>
        <v/>
      </c>
      <c r="AZ99" s="46" t="str">
        <f t="shared" ca="1" si="229"/>
        <v/>
      </c>
      <c r="BA99" s="77" t="str">
        <f t="shared" ca="1" si="230"/>
        <v/>
      </c>
      <c r="BB99" s="176"/>
      <c r="BC99" s="176"/>
      <c r="BD99" s="77" t="str">
        <f ca="1">IF(ISERROR(AI99-2),"",$AQ$4*SUM($BB$14:BB99)-$AR$4*SUM($BC$14:BC99))</f>
        <v/>
      </c>
      <c r="BE99" s="77" t="str">
        <f t="shared" ca="1" si="231"/>
        <v/>
      </c>
      <c r="BG99" s="70">
        <v>45908.625</v>
      </c>
      <c r="BH99" s="53">
        <v>80.87</v>
      </c>
      <c r="BK99" s="70">
        <v>45908.625</v>
      </c>
      <c r="BL99" s="53">
        <v>111.56</v>
      </c>
      <c r="BO99" s="70">
        <v>45905.625</v>
      </c>
      <c r="BP99" s="53">
        <v>104.5</v>
      </c>
      <c r="BQ99" s="70">
        <v>45905.625</v>
      </c>
      <c r="BR99" s="53">
        <v>97.703125</v>
      </c>
      <c r="BS99" s="163">
        <f t="shared" si="82"/>
        <v>45908.625</v>
      </c>
      <c r="BT99" s="163">
        <f t="shared" si="83"/>
        <v>45908.625</v>
      </c>
      <c r="BY99" s="164" t="str">
        <f t="shared" ca="1" si="202"/>
        <v/>
      </c>
      <c r="BZ99" s="44" t="str">
        <f ca="1">IF(COUNTIF($CN$2:CN1084,BY99)=1,VLOOKUP(BY99,CH:CI,2), IF(COUNTIF($CN$2:CN1084,BY99)=0,$BZ$10,""))</f>
        <v/>
      </c>
      <c r="CA99" s="45" t="str">
        <f t="shared" ca="1" si="169"/>
        <v/>
      </c>
      <c r="CB99" s="45" t="str">
        <f t="shared" ca="1" si="203"/>
        <v/>
      </c>
      <c r="CC99" s="44" t="str">
        <f ca="1">IF(COUNTIF($CN$2:CN1084,BY99)=1,VLOOKUP(BY99,CJ:CK,2), IF(COUNTIF($CN$2:CN1084,BY99)=0,$CA$10,""))</f>
        <v/>
      </c>
      <c r="CD99" s="45" t="str">
        <f t="shared" ca="1" si="204"/>
        <v/>
      </c>
      <c r="CE99" s="46" t="str">
        <f t="shared" ca="1" si="205"/>
        <v/>
      </c>
      <c r="CF99" s="44" t="str">
        <f t="shared" ca="1" si="206"/>
        <v/>
      </c>
      <c r="CH99" s="122">
        <v>45911.625</v>
      </c>
      <c r="CI99" s="53">
        <v>107.7234</v>
      </c>
      <c r="CJ99" s="122">
        <v>45911.625</v>
      </c>
      <c r="CK99" s="53">
        <v>47.65</v>
      </c>
      <c r="CL99" s="163">
        <f t="shared" si="76"/>
        <v>45911.625</v>
      </c>
      <c r="CM99" s="163">
        <f t="shared" si="77"/>
        <v>45911.625</v>
      </c>
      <c r="CR99" s="164" t="str">
        <f t="shared" ca="1" si="174"/>
        <v/>
      </c>
      <c r="CS99" s="44" t="str">
        <f ca="1">IF(COUNTIF($DG$2:DG1084,CR99)=1,VLOOKUP(CR99,DA:DB,2), IF(COUNTIF($DG$2:DG1084,CR99)=0,$CS$10,""))</f>
        <v/>
      </c>
      <c r="CT99" s="45" t="str">
        <f t="shared" ca="1" si="175"/>
        <v/>
      </c>
      <c r="CU99" s="45" t="str">
        <f t="shared" ca="1" si="176"/>
        <v/>
      </c>
      <c r="CV99" s="44" t="str">
        <f ca="1">IF(COUNTIF($DG$2:DG1084,CR99)=1,VLOOKUP(CR99,DC:DD,2), IF(COUNTIF($DG$2:DG1084,CR99)=0,$CT$10,""))</f>
        <v/>
      </c>
      <c r="CW99" s="45" t="str">
        <f t="shared" ca="1" si="177"/>
        <v/>
      </c>
      <c r="CX99" s="46" t="str">
        <f t="shared" ca="1" si="178"/>
        <v/>
      </c>
      <c r="CY99" s="44" t="str">
        <f t="shared" ca="1" si="179"/>
        <v/>
      </c>
      <c r="DA99" s="122">
        <v>45909.625</v>
      </c>
      <c r="DB99" s="53">
        <v>261.88799999999998</v>
      </c>
      <c r="DC99" s="122">
        <v>45909.625</v>
      </c>
      <c r="DD99" s="53">
        <v>53.2</v>
      </c>
      <c r="DE99" s="163">
        <f t="shared" si="78"/>
        <v>45909.625</v>
      </c>
      <c r="DF99" s="163">
        <f t="shared" si="79"/>
        <v>45909.625</v>
      </c>
    </row>
    <row r="100" spans="1:110">
      <c r="A100" s="164" t="str">
        <f t="shared" ca="1" si="243"/>
        <v/>
      </c>
      <c r="B100" s="71" t="str">
        <f ca="1">IF(COUNTIF($AD$2:AD1085,A100)=1,VLOOKUP(A100,T:U,2), IF(COUNTIF($AD$2:AD1085,A100)=0,$B$10,""))</f>
        <v/>
      </c>
      <c r="C100" s="31" t="str">
        <f t="shared" ca="1" si="143"/>
        <v/>
      </c>
      <c r="D100" s="32" t="str">
        <f t="shared" ca="1" si="244"/>
        <v/>
      </c>
      <c r="E100" s="71" t="str">
        <f ca="1">IF(COUNTIF($AD$2:AD1085,A100)=1,VLOOKUP(A100,V:W,2), IF(COUNTIF($AD$2:AD1085,A100)=0,$C$10,""))</f>
        <v/>
      </c>
      <c r="F100" s="31" t="str">
        <f t="shared" ca="1" si="245"/>
        <v/>
      </c>
      <c r="G100" s="32" t="str">
        <f t="shared" ca="1" si="246"/>
        <v/>
      </c>
      <c r="H100" s="71" t="str">
        <f ca="1">IF(COUNTIF($AD$2:AD1085,A100)=1,VLOOKUP(A100,X:Y,2), IF(COUNTIF($AD$2:AD1085,A100)=0,$D$10,""))</f>
        <v/>
      </c>
      <c r="I100" s="31" t="str">
        <f t="shared" ca="1" si="247"/>
        <v/>
      </c>
      <c r="J100" s="32" t="str">
        <f t="shared" ca="1" si="248"/>
        <v/>
      </c>
      <c r="K100" s="71" t="str">
        <f ca="1">IF(COUNTIF($AD$2:AD1085,A100)=1,VLOOKUP(A100,Z:AA,2), IF(COUNTIF($AD$2:AD1085,A100)=0,$E$10,""))</f>
        <v/>
      </c>
      <c r="L100" s="31" t="str">
        <f t="shared" ca="1" si="249"/>
        <v/>
      </c>
      <c r="M100" s="32" t="str">
        <f t="shared" ca="1" si="250"/>
        <v/>
      </c>
      <c r="N100" s="77" t="str">
        <f t="shared" ca="1" si="251"/>
        <v/>
      </c>
      <c r="O100" s="77"/>
      <c r="P100" s="77"/>
      <c r="Q100" s="77" t="str">
        <f ca="1">IF(ISERROR(B100-2),"",$G$5*SUM($O$14:O100)-$H$5*SUM($P$14:P100))</f>
        <v/>
      </c>
      <c r="R100" s="77" t="str">
        <f t="shared" ca="1" si="252"/>
        <v/>
      </c>
      <c r="T100" s="70">
        <v>45910.625</v>
      </c>
      <c r="U100" s="53">
        <v>94.53</v>
      </c>
      <c r="V100" s="70">
        <v>45905.625</v>
      </c>
      <c r="W100" s="53">
        <v>101.19</v>
      </c>
      <c r="X100" s="118">
        <v>45919.625</v>
      </c>
      <c r="Y100" s="53">
        <v>120.71</v>
      </c>
      <c r="AB100" s="163">
        <f t="shared" si="80"/>
        <v>45910.625</v>
      </c>
      <c r="AC100" s="163">
        <f t="shared" si="81"/>
        <v>45910.625</v>
      </c>
      <c r="AH100" s="164" t="str">
        <f t="shared" ca="1" si="218"/>
        <v/>
      </c>
      <c r="AI100" s="44" t="str">
        <f ca="1">IF(COUNTIF($BU$2:BU1085,AH100)=1,VLOOKUP(AH100,BG:BH,2), IF(COUNTIF($BU$2:BU1085,AH100)=0,$AI$10,""))</f>
        <v/>
      </c>
      <c r="AJ100" s="45" t="str">
        <f t="shared" ca="1" si="154"/>
        <v/>
      </c>
      <c r="AK100" s="45" t="str">
        <f t="shared" ca="1" si="219"/>
        <v/>
      </c>
      <c r="AL100" s="44" t="str">
        <f ca="1">IF(COUNTIF($BU$2:BU1085,AH100)=1,VLOOKUP(AH100,BI:BJ,2), IF(COUNTIF($BU$2:BU1085,AH100)=0,$AJ$10,""))</f>
        <v/>
      </c>
      <c r="AM100" s="45" t="str">
        <f t="shared" ca="1" si="220"/>
        <v/>
      </c>
      <c r="AN100" s="46" t="str">
        <f t="shared" ca="1" si="221"/>
        <v/>
      </c>
      <c r="AO100" s="44" t="str">
        <f ca="1">IF(COUNTIF($BU$2:BU1085,AH100)=1,VLOOKUP(AH100,BK:BL,2), IF(COUNTIF($BU$2:BU1085,AH100)=0,$AK$10,""))</f>
        <v/>
      </c>
      <c r="AP100" s="45" t="str">
        <f t="shared" ca="1" si="222"/>
        <v/>
      </c>
      <c r="AQ100" s="46" t="str">
        <f t="shared" ca="1" si="223"/>
        <v/>
      </c>
      <c r="AR100" s="44" t="str">
        <f ca="1">IF(COUNTIF($BU$2:BU1085,AH100)=1,VLOOKUP(AH100,BM:BN,2), IF(COUNTIF($BU$2:BU1085,AH100)=0,$AL$10,""))</f>
        <v/>
      </c>
      <c r="AS100" s="45" t="str">
        <f t="shared" ca="1" si="224"/>
        <v/>
      </c>
      <c r="AT100" s="46" t="str">
        <f t="shared" ca="1" si="225"/>
        <v/>
      </c>
      <c r="AU100" s="44" t="str">
        <f ca="1">IF(COUNTIF($BU$2:BU1085,AH100)=1,VLOOKUP(AH100,BO:BP,2), IF(COUNTIF($BU$2:BU1085,AH100)=0,$AM$10,""))</f>
        <v/>
      </c>
      <c r="AV100" s="45" t="str">
        <f t="shared" ca="1" si="226"/>
        <v/>
      </c>
      <c r="AW100" s="46" t="str">
        <f t="shared" ca="1" si="227"/>
        <v/>
      </c>
      <c r="AX100" s="44" t="str">
        <f ca="1">IF(COUNTIF($BU$2:BU1085,AH100)=1,VLOOKUP(AH100,BQ:BR,2), IF(COUNTIF($BU$2:BU1085,AH100)=0,$AN$10,""))</f>
        <v/>
      </c>
      <c r="AY100" s="45" t="str">
        <f t="shared" ca="1" si="228"/>
        <v/>
      </c>
      <c r="AZ100" s="46" t="str">
        <f t="shared" ca="1" si="229"/>
        <v/>
      </c>
      <c r="BA100" s="77" t="str">
        <f t="shared" ca="1" si="230"/>
        <v/>
      </c>
      <c r="BB100" s="176"/>
      <c r="BC100" s="176"/>
      <c r="BD100" s="77" t="str">
        <f ca="1">IF(ISERROR(AI100-2),"",$AQ$4*SUM($BB$14:BB100)-$AR$4*SUM($BC$14:BC100))</f>
        <v/>
      </c>
      <c r="BE100" s="77" t="str">
        <f t="shared" ca="1" si="231"/>
        <v/>
      </c>
      <c r="BG100" s="70">
        <v>45909.625</v>
      </c>
      <c r="BH100" s="53">
        <v>80.78</v>
      </c>
      <c r="BK100" s="70">
        <v>45909.625</v>
      </c>
      <c r="BL100" s="53">
        <v>111.36</v>
      </c>
      <c r="BO100" s="70">
        <v>45908.625</v>
      </c>
      <c r="BP100" s="53">
        <v>104.828125</v>
      </c>
      <c r="BQ100" s="70">
        <v>45908.625</v>
      </c>
      <c r="BR100" s="53">
        <v>98.953125</v>
      </c>
      <c r="BS100" s="163">
        <f t="shared" si="82"/>
        <v>45909.625</v>
      </c>
      <c r="BT100" s="163">
        <f t="shared" si="83"/>
        <v>45909.625</v>
      </c>
      <c r="BY100" s="164" t="str">
        <f t="shared" ca="1" si="202"/>
        <v/>
      </c>
      <c r="BZ100" s="44" t="str">
        <f ca="1">IF(COUNTIF($CN$2:CN1085,BY100)=1,VLOOKUP(BY100,CH:CI,2), IF(COUNTIF($CN$2:CN1085,BY100)=0,$BZ$10,""))</f>
        <v/>
      </c>
      <c r="CA100" s="45" t="str">
        <f t="shared" ca="1" si="169"/>
        <v/>
      </c>
      <c r="CB100" s="45" t="str">
        <f t="shared" ca="1" si="203"/>
        <v/>
      </c>
      <c r="CC100" s="44" t="str">
        <f ca="1">IF(COUNTIF($CN$2:CN1085,BY100)=1,VLOOKUP(BY100,CJ:CK,2), IF(COUNTIF($CN$2:CN1085,BY100)=0,$CA$10,""))</f>
        <v/>
      </c>
      <c r="CD100" s="45" t="str">
        <f t="shared" ca="1" si="204"/>
        <v/>
      </c>
      <c r="CE100" s="46" t="str">
        <f t="shared" ca="1" si="205"/>
        <v/>
      </c>
      <c r="CF100" s="44" t="str">
        <f t="shared" ca="1" si="206"/>
        <v/>
      </c>
      <c r="CH100" s="122">
        <v>45912.625</v>
      </c>
      <c r="CI100" s="53">
        <v>107.64149999999999</v>
      </c>
      <c r="CJ100" s="122">
        <v>45912.625</v>
      </c>
      <c r="CK100" s="53">
        <v>47.94</v>
      </c>
      <c r="CL100" s="163">
        <f t="shared" si="76"/>
        <v>45912.625</v>
      </c>
      <c r="CM100" s="163">
        <f t="shared" si="77"/>
        <v>45912.625</v>
      </c>
      <c r="CR100" s="164" t="str">
        <f t="shared" ca="1" si="174"/>
        <v/>
      </c>
      <c r="CS100" s="44" t="str">
        <f ca="1">IF(COUNTIF($DG$2:DG1085,CR100)=1,VLOOKUP(CR100,DA:DB,2), IF(COUNTIF($DG$2:DG1085,CR100)=0,$CS$10,""))</f>
        <v/>
      </c>
      <c r="CT100" s="45" t="str">
        <f t="shared" ca="1" si="175"/>
        <v/>
      </c>
      <c r="CU100" s="45" t="str">
        <f t="shared" ca="1" si="176"/>
        <v/>
      </c>
      <c r="CV100" s="44" t="str">
        <f ca="1">IF(COUNTIF($DG$2:DG1085,CR100)=1,VLOOKUP(CR100,DC:DD,2), IF(COUNTIF($DG$2:DG1085,CR100)=0,$CT$10,""))</f>
        <v/>
      </c>
      <c r="CW100" s="45" t="str">
        <f t="shared" ca="1" si="177"/>
        <v/>
      </c>
      <c r="CX100" s="46" t="str">
        <f t="shared" ca="1" si="178"/>
        <v/>
      </c>
      <c r="CY100" s="44" t="str">
        <f t="shared" ca="1" si="179"/>
        <v/>
      </c>
      <c r="DA100" s="122">
        <v>45910.625</v>
      </c>
      <c r="DB100" s="53">
        <v>258.988</v>
      </c>
      <c r="DC100" s="122">
        <v>45910.625</v>
      </c>
      <c r="DD100" s="53">
        <v>52.481000000000002</v>
      </c>
      <c r="DE100" s="163">
        <f t="shared" si="78"/>
        <v>45910.625</v>
      </c>
      <c r="DF100" s="163">
        <f t="shared" si="79"/>
        <v>45910.625</v>
      </c>
    </row>
    <row r="101" spans="1:110">
      <c r="A101" s="164" t="str">
        <f t="shared" ca="1" si="243"/>
        <v/>
      </c>
      <c r="B101" s="71" t="str">
        <f ca="1">IF(COUNTIF($AD$2:AD1086,A101)=1,VLOOKUP(A101,T:U,2), IF(COUNTIF($AD$2:AD1086,A101)=0,$B$10,""))</f>
        <v/>
      </c>
      <c r="C101" s="31" t="str">
        <f t="shared" ca="1" si="143"/>
        <v/>
      </c>
      <c r="D101" s="32" t="str">
        <f t="shared" ca="1" si="244"/>
        <v/>
      </c>
      <c r="E101" s="71" t="str">
        <f ca="1">IF(COUNTIF($AD$2:AD1086,A101)=1,VLOOKUP(A101,V:W,2), IF(COUNTIF($AD$2:AD1086,A101)=0,$C$10,""))</f>
        <v/>
      </c>
      <c r="F101" s="31" t="str">
        <f t="shared" ca="1" si="245"/>
        <v/>
      </c>
      <c r="G101" s="32" t="str">
        <f t="shared" ca="1" si="246"/>
        <v/>
      </c>
      <c r="H101" s="71" t="str">
        <f ca="1">IF(COUNTIF($AD$2:AD1086,A101)=1,VLOOKUP(A101,X:Y,2), IF(COUNTIF($AD$2:AD1086,A101)=0,$D$10,""))</f>
        <v/>
      </c>
      <c r="I101" s="31" t="str">
        <f t="shared" ca="1" si="247"/>
        <v/>
      </c>
      <c r="J101" s="32" t="str">
        <f t="shared" ca="1" si="248"/>
        <v/>
      </c>
      <c r="K101" s="71" t="str">
        <f ca="1">IF(COUNTIF($AD$2:AD1086,A101)=1,VLOOKUP(A101,Z:AA,2), IF(COUNTIF($AD$2:AD1086,A101)=0,$E$10,""))</f>
        <v/>
      </c>
      <c r="L101" s="31" t="str">
        <f t="shared" ca="1" si="249"/>
        <v/>
      </c>
      <c r="M101" s="32" t="str">
        <f t="shared" ca="1" si="250"/>
        <v/>
      </c>
      <c r="N101" s="77" t="str">
        <f t="shared" ca="1" si="251"/>
        <v/>
      </c>
      <c r="O101" s="77"/>
      <c r="P101" s="77"/>
      <c r="Q101" s="77" t="str">
        <f ca="1">IF(ISERROR(B101-2),"",$G$5*SUM($O$14:O101)-$H$5*SUM($P$14:P101))</f>
        <v/>
      </c>
      <c r="R101" s="77" t="str">
        <f t="shared" ca="1" si="252"/>
        <v/>
      </c>
      <c r="T101" s="70">
        <v>45911.625</v>
      </c>
      <c r="U101" s="53">
        <v>92.29</v>
      </c>
      <c r="V101" s="70">
        <v>45908.625</v>
      </c>
      <c r="W101" s="53">
        <v>101.23099999999999</v>
      </c>
      <c r="X101" s="118">
        <v>45922.625</v>
      </c>
      <c r="Y101" s="53">
        <v>120.61</v>
      </c>
      <c r="AB101" s="163">
        <f t="shared" si="80"/>
        <v>45911.625</v>
      </c>
      <c r="AC101" s="163">
        <f t="shared" si="81"/>
        <v>45911.625</v>
      </c>
      <c r="AH101" s="164" t="str">
        <f t="shared" ca="1" si="218"/>
        <v/>
      </c>
      <c r="AI101" s="44" t="str">
        <f ca="1">IF(COUNTIF($BU$2:BU1086,AH101)=1,VLOOKUP(AH101,BG:BH,2), IF(COUNTIF($BU$2:BU1086,AH101)=0,$AI$10,""))</f>
        <v/>
      </c>
      <c r="AJ101" s="45" t="str">
        <f t="shared" ca="1" si="154"/>
        <v/>
      </c>
      <c r="AK101" s="45" t="str">
        <f t="shared" ca="1" si="219"/>
        <v/>
      </c>
      <c r="AL101" s="44" t="str">
        <f ca="1">IF(COUNTIF($BU$2:BU1086,AH101)=1,VLOOKUP(AH101,BI:BJ,2), IF(COUNTIF($BU$2:BU1086,AH101)=0,$AJ$10,""))</f>
        <v/>
      </c>
      <c r="AM101" s="45" t="str">
        <f t="shared" ca="1" si="220"/>
        <v/>
      </c>
      <c r="AN101" s="46" t="str">
        <f t="shared" ca="1" si="221"/>
        <v/>
      </c>
      <c r="AO101" s="44" t="str">
        <f ca="1">IF(COUNTIF($BU$2:BU1086,AH101)=1,VLOOKUP(AH101,BK:BL,2), IF(COUNTIF($BU$2:BU1086,AH101)=0,$AK$10,""))</f>
        <v/>
      </c>
      <c r="AP101" s="45" t="str">
        <f t="shared" ca="1" si="222"/>
        <v/>
      </c>
      <c r="AQ101" s="46" t="str">
        <f t="shared" ca="1" si="223"/>
        <v/>
      </c>
      <c r="AR101" s="44" t="str">
        <f ca="1">IF(COUNTIF($BU$2:BU1086,AH101)=1,VLOOKUP(AH101,BM:BN,2), IF(COUNTIF($BU$2:BU1086,AH101)=0,$AL$10,""))</f>
        <v/>
      </c>
      <c r="AS101" s="45" t="str">
        <f t="shared" ca="1" si="224"/>
        <v/>
      </c>
      <c r="AT101" s="46" t="str">
        <f t="shared" ca="1" si="225"/>
        <v/>
      </c>
      <c r="AU101" s="44" t="str">
        <f ca="1">IF(COUNTIF($BU$2:BU1086,AH101)=1,VLOOKUP(AH101,BO:BP,2), IF(COUNTIF($BU$2:BU1086,AH101)=0,$AM$10,""))</f>
        <v/>
      </c>
      <c r="AV101" s="45" t="str">
        <f t="shared" ca="1" si="226"/>
        <v/>
      </c>
      <c r="AW101" s="46" t="str">
        <f t="shared" ca="1" si="227"/>
        <v/>
      </c>
      <c r="AX101" s="44" t="str">
        <f ca="1">IF(COUNTIF($BU$2:BU1086,AH101)=1,VLOOKUP(AH101,BQ:BR,2), IF(COUNTIF($BU$2:BU1086,AH101)=0,$AN$10,""))</f>
        <v/>
      </c>
      <c r="AY101" s="45" t="str">
        <f t="shared" ca="1" si="228"/>
        <v/>
      </c>
      <c r="AZ101" s="46" t="str">
        <f t="shared" ca="1" si="229"/>
        <v/>
      </c>
      <c r="BA101" s="77" t="str">
        <f t="shared" ca="1" si="230"/>
        <v/>
      </c>
      <c r="BB101" s="176"/>
      <c r="BC101" s="176"/>
      <c r="BD101" s="77" t="str">
        <f ca="1">IF(ISERROR(AI101-2),"",$AQ$4*SUM($BB$14:BB101)-$AR$4*SUM($BC$14:BC101))</f>
        <v/>
      </c>
      <c r="BE101" s="77" t="str">
        <f t="shared" ca="1" si="231"/>
        <v/>
      </c>
      <c r="BG101" s="70">
        <v>45910.625</v>
      </c>
      <c r="BH101" s="53">
        <v>80.84</v>
      </c>
      <c r="BK101" s="70">
        <v>45910.625</v>
      </c>
      <c r="BL101" s="53">
        <v>111.69</v>
      </c>
      <c r="BO101" s="70">
        <v>45909.625</v>
      </c>
      <c r="BP101" s="53">
        <v>104.5625</v>
      </c>
      <c r="BQ101" s="70">
        <v>45909.625</v>
      </c>
      <c r="BR101" s="53">
        <v>98.421875</v>
      </c>
      <c r="BS101" s="163">
        <f t="shared" si="82"/>
        <v>45910.625</v>
      </c>
      <c r="BT101" s="163">
        <f t="shared" si="83"/>
        <v>45910.625</v>
      </c>
      <c r="BY101" s="164" t="str">
        <f t="shared" ca="1" si="202"/>
        <v/>
      </c>
      <c r="BZ101" s="44" t="str">
        <f ca="1">IF(COUNTIF($CN$2:CN1086,BY101)=1,VLOOKUP(BY101,CH:CI,2), IF(COUNTIF($CN$2:CN1086,BY101)=0,$BZ$10,""))</f>
        <v/>
      </c>
      <c r="CA101" s="45" t="str">
        <f t="shared" ca="1" si="169"/>
        <v/>
      </c>
      <c r="CB101" s="45" t="str">
        <f t="shared" ca="1" si="203"/>
        <v/>
      </c>
      <c r="CC101" s="44" t="str">
        <f ca="1">IF(COUNTIF($CN$2:CN1086,BY101)=1,VLOOKUP(BY101,CJ:CK,2), IF(COUNTIF($CN$2:CN1086,BY101)=0,$CA$10,""))</f>
        <v/>
      </c>
      <c r="CD101" s="45" t="str">
        <f t="shared" ca="1" si="204"/>
        <v/>
      </c>
      <c r="CE101" s="46" t="str">
        <f t="shared" ca="1" si="205"/>
        <v/>
      </c>
      <c r="CF101" s="44" t="str">
        <f t="shared" ca="1" si="206"/>
        <v/>
      </c>
      <c r="CH101" s="122">
        <v>45915.625</v>
      </c>
      <c r="CI101" s="53">
        <v>107.8558</v>
      </c>
      <c r="CJ101" s="122">
        <v>45915.625</v>
      </c>
      <c r="CK101" s="53">
        <v>47.017000000000003</v>
      </c>
      <c r="CL101" s="163">
        <f t="shared" si="76"/>
        <v>45915.625</v>
      </c>
      <c r="CM101" s="163">
        <f t="shared" si="77"/>
        <v>45915.625</v>
      </c>
      <c r="CR101" s="164" t="str">
        <f t="shared" ca="1" si="174"/>
        <v/>
      </c>
      <c r="CS101" s="44" t="str">
        <f ca="1">IF(COUNTIF($DG$2:DG1086,CR101)=1,VLOOKUP(CR101,DA:DB,2), IF(COUNTIF($DG$2:DG1086,CR101)=0,$CS$10,""))</f>
        <v/>
      </c>
      <c r="CT101" s="45" t="str">
        <f t="shared" ca="1" si="175"/>
        <v/>
      </c>
      <c r="CU101" s="45" t="str">
        <f t="shared" ca="1" si="176"/>
        <v/>
      </c>
      <c r="CV101" s="44" t="str">
        <f ca="1">IF(COUNTIF($DG$2:DG1086,CR101)=1,VLOOKUP(CR101,DC:DD,2), IF(COUNTIF($DG$2:DG1086,CR101)=0,$CT$10,""))</f>
        <v/>
      </c>
      <c r="CW101" s="45" t="str">
        <f t="shared" ca="1" si="177"/>
        <v/>
      </c>
      <c r="CX101" s="46" t="str">
        <f t="shared" ca="1" si="178"/>
        <v/>
      </c>
      <c r="CY101" s="44" t="str">
        <f t="shared" ca="1" si="179"/>
        <v/>
      </c>
      <c r="DA101" s="122">
        <v>45911.625</v>
      </c>
      <c r="DB101" s="53">
        <v>253.00800000000001</v>
      </c>
      <c r="DC101" s="122">
        <v>45911.625</v>
      </c>
      <c r="DD101" s="53">
        <v>51.143000000000001</v>
      </c>
      <c r="DE101" s="163">
        <f t="shared" si="78"/>
        <v>45911.625</v>
      </c>
      <c r="DF101" s="163">
        <f t="shared" si="79"/>
        <v>45911.625</v>
      </c>
    </row>
    <row r="102" spans="1:110">
      <c r="A102" s="164" t="str">
        <f t="shared" ca="1" si="243"/>
        <v/>
      </c>
      <c r="B102" s="71" t="str">
        <f ca="1">IF(COUNTIF($AD$2:AD1087,A102)=1,VLOOKUP(A102,T:U,2), IF(COUNTIF($AD$2:AD1087,A102)=0,$B$10,""))</f>
        <v/>
      </c>
      <c r="C102" s="31" t="str">
        <f t="shared" ca="1" si="143"/>
        <v/>
      </c>
      <c r="D102" s="32" t="str">
        <f t="shared" ca="1" si="244"/>
        <v/>
      </c>
      <c r="E102" s="71" t="str">
        <f ca="1">IF(COUNTIF($AD$2:AD1087,A102)=1,VLOOKUP(A102,V:W,2), IF(COUNTIF($AD$2:AD1087,A102)=0,$C$10,""))</f>
        <v/>
      </c>
      <c r="F102" s="31" t="str">
        <f t="shared" ca="1" si="245"/>
        <v/>
      </c>
      <c r="G102" s="32" t="str">
        <f t="shared" ca="1" si="246"/>
        <v/>
      </c>
      <c r="H102" s="71" t="str">
        <f ca="1">IF(COUNTIF($AD$2:AD1087,A102)=1,VLOOKUP(A102,X:Y,2), IF(COUNTIF($AD$2:AD1087,A102)=0,$D$10,""))</f>
        <v/>
      </c>
      <c r="I102" s="31" t="str">
        <f t="shared" ca="1" si="247"/>
        <v/>
      </c>
      <c r="J102" s="32" t="str">
        <f t="shared" ca="1" si="248"/>
        <v/>
      </c>
      <c r="K102" s="71" t="str">
        <f ca="1">IF(COUNTIF($AD$2:AD1087,A102)=1,VLOOKUP(A102,Z:AA,2), IF(COUNTIF($AD$2:AD1087,A102)=0,$E$10,""))</f>
        <v/>
      </c>
      <c r="L102" s="31" t="str">
        <f t="shared" ca="1" si="249"/>
        <v/>
      </c>
      <c r="M102" s="32" t="str">
        <f t="shared" ca="1" si="250"/>
        <v/>
      </c>
      <c r="N102" s="77" t="str">
        <f t="shared" ca="1" si="251"/>
        <v/>
      </c>
      <c r="O102" s="77"/>
      <c r="P102" s="77"/>
      <c r="Q102" s="77" t="str">
        <f ca="1">IF(ISERROR(B102-2),"",$G$5*SUM($O$14:O102)-$H$5*SUM($P$14:P102))</f>
        <v/>
      </c>
      <c r="R102" s="77" t="str">
        <f t="shared" ca="1" si="252"/>
        <v/>
      </c>
      <c r="T102" s="70">
        <v>45912.625</v>
      </c>
      <c r="U102" s="53">
        <v>92.46</v>
      </c>
      <c r="V102" s="70">
        <v>45909.625</v>
      </c>
      <c r="W102" s="53">
        <v>101.163</v>
      </c>
      <c r="X102" s="118">
        <v>45923.625</v>
      </c>
      <c r="Y102" s="53">
        <v>120.6</v>
      </c>
      <c r="AB102" s="163">
        <f t="shared" si="80"/>
        <v>45912.625</v>
      </c>
      <c r="AC102" s="163">
        <f t="shared" si="81"/>
        <v>45912.625</v>
      </c>
      <c r="AH102" s="164" t="str">
        <f t="shared" ca="1" si="218"/>
        <v/>
      </c>
      <c r="AI102" s="44" t="str">
        <f ca="1">IF(COUNTIF($BU$2:BU1087,AH102)=1,VLOOKUP(AH102,BG:BH,2), IF(COUNTIF($BU$2:BU1087,AH102)=0,$AI$10,""))</f>
        <v/>
      </c>
      <c r="AJ102" s="45" t="str">
        <f t="shared" ca="1" si="154"/>
        <v/>
      </c>
      <c r="AK102" s="45" t="str">
        <f t="shared" ca="1" si="219"/>
        <v/>
      </c>
      <c r="AL102" s="44" t="str">
        <f ca="1">IF(COUNTIF($BU$2:BU1087,AH102)=1,VLOOKUP(AH102,BI:BJ,2), IF(COUNTIF($BU$2:BU1087,AH102)=0,$AJ$10,""))</f>
        <v/>
      </c>
      <c r="AM102" s="45" t="str">
        <f t="shared" ca="1" si="220"/>
        <v/>
      </c>
      <c r="AN102" s="46" t="str">
        <f t="shared" ca="1" si="221"/>
        <v/>
      </c>
      <c r="AO102" s="44" t="str">
        <f ca="1">IF(COUNTIF($BU$2:BU1087,AH102)=1,VLOOKUP(AH102,BK:BL,2), IF(COUNTIF($BU$2:BU1087,AH102)=0,$AK$10,""))</f>
        <v/>
      </c>
      <c r="AP102" s="45" t="str">
        <f t="shared" ca="1" si="222"/>
        <v/>
      </c>
      <c r="AQ102" s="46" t="str">
        <f t="shared" ca="1" si="223"/>
        <v/>
      </c>
      <c r="AR102" s="44" t="str">
        <f ca="1">IF(COUNTIF($BU$2:BU1087,AH102)=1,VLOOKUP(AH102,BM:BN,2), IF(COUNTIF($BU$2:BU1087,AH102)=0,$AL$10,""))</f>
        <v/>
      </c>
      <c r="AS102" s="45" t="str">
        <f t="shared" ca="1" si="224"/>
        <v/>
      </c>
      <c r="AT102" s="46" t="str">
        <f t="shared" ca="1" si="225"/>
        <v/>
      </c>
      <c r="AU102" s="44" t="str">
        <f ca="1">IF(COUNTIF($BU$2:BU1087,AH102)=1,VLOOKUP(AH102,BO:BP,2), IF(COUNTIF($BU$2:BU1087,AH102)=0,$AM$10,""))</f>
        <v/>
      </c>
      <c r="AV102" s="45" t="str">
        <f t="shared" ca="1" si="226"/>
        <v/>
      </c>
      <c r="AW102" s="46" t="str">
        <f t="shared" ca="1" si="227"/>
        <v/>
      </c>
      <c r="AX102" s="44" t="str">
        <f ca="1">IF(COUNTIF($BU$2:BU1087,AH102)=1,VLOOKUP(AH102,BQ:BR,2), IF(COUNTIF($BU$2:BU1087,AH102)=0,$AN$10,""))</f>
        <v/>
      </c>
      <c r="AY102" s="45" t="str">
        <f t="shared" ca="1" si="228"/>
        <v/>
      </c>
      <c r="AZ102" s="46" t="str">
        <f t="shared" ca="1" si="229"/>
        <v/>
      </c>
      <c r="BA102" s="77" t="str">
        <f t="shared" ca="1" si="230"/>
        <v/>
      </c>
      <c r="BB102" s="176"/>
      <c r="BC102" s="176"/>
      <c r="BD102" s="77" t="str">
        <f ca="1">IF(ISERROR(AI102-2),"",$AQ$4*SUM($BB$14:BB102)-$AR$4*SUM($BC$14:BC102))</f>
        <v/>
      </c>
      <c r="BE102" s="77" t="str">
        <f t="shared" ca="1" si="231"/>
        <v/>
      </c>
      <c r="BG102" s="70">
        <v>45911.625</v>
      </c>
      <c r="BH102" s="53">
        <v>81.040000000000006</v>
      </c>
      <c r="BK102" s="70">
        <v>45911.625</v>
      </c>
      <c r="BL102" s="53">
        <v>112.21</v>
      </c>
      <c r="BO102" s="70">
        <v>45910.625</v>
      </c>
      <c r="BP102" s="53">
        <v>104.875</v>
      </c>
      <c r="BQ102" s="70">
        <v>45910.625</v>
      </c>
      <c r="BR102" s="53">
        <v>98.921875</v>
      </c>
      <c r="BS102" s="163">
        <f t="shared" si="82"/>
        <v>45911.625</v>
      </c>
      <c r="BT102" s="163">
        <f t="shared" si="83"/>
        <v>45911.625</v>
      </c>
      <c r="BY102" s="164" t="str">
        <f t="shared" ca="1" si="202"/>
        <v/>
      </c>
      <c r="BZ102" s="44" t="str">
        <f ca="1">IF(COUNTIF($CN$2:CN1087,BY102)=1,VLOOKUP(BY102,CH:CI,2), IF(COUNTIF($CN$2:CN1087,BY102)=0,$BZ$10,""))</f>
        <v/>
      </c>
      <c r="CA102" s="45" t="str">
        <f t="shared" ca="1" si="169"/>
        <v/>
      </c>
      <c r="CB102" s="45" t="str">
        <f t="shared" ca="1" si="203"/>
        <v/>
      </c>
      <c r="CC102" s="44" t="str">
        <f ca="1">IF(COUNTIF($CN$2:CN1087,BY102)=1,VLOOKUP(BY102,CJ:CK,2), IF(COUNTIF($CN$2:CN1087,BY102)=0,$CA$10,""))</f>
        <v/>
      </c>
      <c r="CD102" s="45" t="str">
        <f t="shared" ca="1" si="204"/>
        <v/>
      </c>
      <c r="CE102" s="46" t="str">
        <f t="shared" ca="1" si="205"/>
        <v/>
      </c>
      <c r="CF102" s="44" t="str">
        <f t="shared" ca="1" si="206"/>
        <v/>
      </c>
      <c r="CH102" s="122">
        <v>45916.625</v>
      </c>
      <c r="CI102" s="53">
        <v>107.8259</v>
      </c>
      <c r="CJ102" s="122">
        <v>45916.625</v>
      </c>
      <c r="CK102" s="53">
        <v>47.42</v>
      </c>
      <c r="CL102" s="163">
        <f t="shared" si="76"/>
        <v>45916.625</v>
      </c>
      <c r="CM102" s="163">
        <f t="shared" si="77"/>
        <v>45916.625</v>
      </c>
      <c r="CR102" s="164" t="str">
        <f t="shared" ca="1" si="174"/>
        <v/>
      </c>
      <c r="CS102" s="44" t="str">
        <f ca="1">IF(COUNTIF($DG$2:DG1087,CR102)=1,VLOOKUP(CR102,DA:DB,2), IF(COUNTIF($DG$2:DG1087,CR102)=0,$CS$10,""))</f>
        <v/>
      </c>
      <c r="CT102" s="45" t="str">
        <f t="shared" ca="1" si="175"/>
        <v/>
      </c>
      <c r="CU102" s="45" t="str">
        <f t="shared" ca="1" si="176"/>
        <v/>
      </c>
      <c r="CV102" s="44" t="str">
        <f ca="1">IF(COUNTIF($DG$2:DG1087,CR102)=1,VLOOKUP(CR102,DC:DD,2), IF(COUNTIF($DG$2:DG1087,CR102)=0,$CT$10,""))</f>
        <v/>
      </c>
      <c r="CW102" s="45" t="str">
        <f t="shared" ca="1" si="177"/>
        <v/>
      </c>
      <c r="CX102" s="46" t="str">
        <f t="shared" ca="1" si="178"/>
        <v/>
      </c>
      <c r="CY102" s="44" t="str">
        <f t="shared" ca="1" si="179"/>
        <v/>
      </c>
      <c r="DA102" s="122">
        <v>45912.625</v>
      </c>
      <c r="DB102" s="53">
        <v>252.27</v>
      </c>
      <c r="DC102" s="122">
        <v>45912.625</v>
      </c>
      <c r="DD102" s="53">
        <v>50.945999999999998</v>
      </c>
      <c r="DE102" s="163">
        <f t="shared" si="78"/>
        <v>45912.625</v>
      </c>
      <c r="DF102" s="163">
        <f t="shared" si="79"/>
        <v>45912.625</v>
      </c>
    </row>
    <row r="103" spans="1:110">
      <c r="A103" s="164" t="str">
        <f t="shared" ca="1" si="243"/>
        <v/>
      </c>
      <c r="B103" s="71" t="str">
        <f ca="1">IF(COUNTIF($AD$2:AD1088,A103)=1,VLOOKUP(A103,T:U,2), IF(COUNTIF($AD$2:AD1088,A103)=0,$B$10,""))</f>
        <v/>
      </c>
      <c r="C103" s="31" t="str">
        <f t="shared" ca="1" si="143"/>
        <v/>
      </c>
      <c r="D103" s="32" t="str">
        <f t="shared" ca="1" si="244"/>
        <v/>
      </c>
      <c r="E103" s="71" t="str">
        <f ca="1">IF(COUNTIF($AD$2:AD1088,A103)=1,VLOOKUP(A103,V:W,2), IF(COUNTIF($AD$2:AD1088,A103)=0,$C$10,""))</f>
        <v/>
      </c>
      <c r="F103" s="31" t="str">
        <f t="shared" ca="1" si="245"/>
        <v/>
      </c>
      <c r="G103" s="32" t="str">
        <f t="shared" ca="1" si="246"/>
        <v/>
      </c>
      <c r="H103" s="71" t="str">
        <f ca="1">IF(COUNTIF($AD$2:AD1088,A103)=1,VLOOKUP(A103,X:Y,2), IF(COUNTIF($AD$2:AD1088,A103)=0,$D$10,""))</f>
        <v/>
      </c>
      <c r="I103" s="31" t="str">
        <f t="shared" ca="1" si="247"/>
        <v/>
      </c>
      <c r="J103" s="32" t="str">
        <f t="shared" ca="1" si="248"/>
        <v/>
      </c>
      <c r="K103" s="71" t="str">
        <f ca="1">IF(COUNTIF($AD$2:AD1088,A103)=1,VLOOKUP(A103,Z:AA,2), IF(COUNTIF($AD$2:AD1088,A103)=0,$E$10,""))</f>
        <v/>
      </c>
      <c r="L103" s="31" t="str">
        <f t="shared" ca="1" si="249"/>
        <v/>
      </c>
      <c r="M103" s="32" t="str">
        <f t="shared" ca="1" si="250"/>
        <v/>
      </c>
      <c r="N103" s="77" t="str">
        <f t="shared" ca="1" si="251"/>
        <v/>
      </c>
      <c r="O103" s="77"/>
      <c r="P103" s="77"/>
      <c r="Q103" s="77" t="str">
        <f ca="1">IF(ISERROR(B103-2),"",$G$5*SUM($O$14:O103)-$H$5*SUM($P$14:P103))</f>
        <v/>
      </c>
      <c r="R103" s="77" t="str">
        <f t="shared" ca="1" si="252"/>
        <v/>
      </c>
      <c r="T103" s="70">
        <v>45915.625</v>
      </c>
      <c r="U103" s="53">
        <v>92.46</v>
      </c>
      <c r="V103" s="70">
        <v>45910.625</v>
      </c>
      <c r="W103" s="53">
        <v>101.126</v>
      </c>
      <c r="X103" s="118">
        <v>45924.625</v>
      </c>
      <c r="Y103" s="53">
        <v>120.67</v>
      </c>
      <c r="AB103" s="163">
        <f t="shared" si="80"/>
        <v>45915.625</v>
      </c>
      <c r="AC103" s="163">
        <f t="shared" si="81"/>
        <v>45915.625</v>
      </c>
      <c r="AH103" s="164" t="str">
        <f t="shared" ca="1" si="218"/>
        <v/>
      </c>
      <c r="AI103" s="44" t="str">
        <f ca="1">IF(COUNTIF($BU$2:BU1088,AH103)=1,VLOOKUP(AH103,BG:BH,2), IF(COUNTIF($BU$2:BU1088,AH103)=0,$AI$10,""))</f>
        <v/>
      </c>
      <c r="AJ103" s="45" t="str">
        <f t="shared" ca="1" si="154"/>
        <v/>
      </c>
      <c r="AK103" s="45" t="str">
        <f t="shared" ca="1" si="219"/>
        <v/>
      </c>
      <c r="AL103" s="44" t="str">
        <f ca="1">IF(COUNTIF($BU$2:BU1088,AH103)=1,VLOOKUP(AH103,BI:BJ,2), IF(COUNTIF($BU$2:BU1088,AH103)=0,$AJ$10,""))</f>
        <v/>
      </c>
      <c r="AM103" s="45" t="str">
        <f t="shared" ca="1" si="220"/>
        <v/>
      </c>
      <c r="AN103" s="46" t="str">
        <f t="shared" ca="1" si="221"/>
        <v/>
      </c>
      <c r="AO103" s="44" t="str">
        <f ca="1">IF(COUNTIF($BU$2:BU1088,AH103)=1,VLOOKUP(AH103,BK:BL,2), IF(COUNTIF($BU$2:BU1088,AH103)=0,$AK$10,""))</f>
        <v/>
      </c>
      <c r="AP103" s="45" t="str">
        <f t="shared" ca="1" si="222"/>
        <v/>
      </c>
      <c r="AQ103" s="46" t="str">
        <f t="shared" ca="1" si="223"/>
        <v/>
      </c>
      <c r="AR103" s="44" t="str">
        <f ca="1">IF(COUNTIF($BU$2:BU1088,AH103)=1,VLOOKUP(AH103,BM:BN,2), IF(COUNTIF($BU$2:BU1088,AH103)=0,$AL$10,""))</f>
        <v/>
      </c>
      <c r="AS103" s="45" t="str">
        <f t="shared" ca="1" si="224"/>
        <v/>
      </c>
      <c r="AT103" s="46" t="str">
        <f t="shared" ca="1" si="225"/>
        <v/>
      </c>
      <c r="AU103" s="44" t="str">
        <f ca="1">IF(COUNTIF($BU$2:BU1088,AH103)=1,VLOOKUP(AH103,BO:BP,2), IF(COUNTIF($BU$2:BU1088,AH103)=0,$AM$10,""))</f>
        <v/>
      </c>
      <c r="AV103" s="45" t="str">
        <f t="shared" ca="1" si="226"/>
        <v/>
      </c>
      <c r="AW103" s="46" t="str">
        <f t="shared" ca="1" si="227"/>
        <v/>
      </c>
      <c r="AX103" s="44" t="str">
        <f ca="1">IF(COUNTIF($BU$2:BU1088,AH103)=1,VLOOKUP(AH103,BQ:BR,2), IF(COUNTIF($BU$2:BU1088,AH103)=0,$AN$10,""))</f>
        <v/>
      </c>
      <c r="AY103" s="45" t="str">
        <f t="shared" ca="1" si="228"/>
        <v/>
      </c>
      <c r="AZ103" s="46" t="str">
        <f t="shared" ca="1" si="229"/>
        <v/>
      </c>
      <c r="BA103" s="77" t="str">
        <f t="shared" ca="1" si="230"/>
        <v/>
      </c>
      <c r="BB103" s="176"/>
      <c r="BC103" s="176"/>
      <c r="BD103" s="77" t="str">
        <f ca="1">IF(ISERROR(AI103-2),"",$AQ$4*SUM($BB$14:BB103)-$AR$4*SUM($BC$14:BC103))</f>
        <v/>
      </c>
      <c r="BE103" s="77" t="str">
        <f t="shared" ca="1" si="231"/>
        <v/>
      </c>
      <c r="BG103" s="70">
        <v>45912.625</v>
      </c>
      <c r="BH103" s="53">
        <v>80.959999999999994</v>
      </c>
      <c r="BK103" s="70">
        <v>45912.625</v>
      </c>
      <c r="BL103" s="53">
        <v>112.01</v>
      </c>
      <c r="BO103" s="70">
        <v>45911.625</v>
      </c>
      <c r="BP103" s="53">
        <v>105.046875</v>
      </c>
      <c r="BQ103" s="70">
        <v>45911.625</v>
      </c>
      <c r="BR103" s="53">
        <v>99.578125</v>
      </c>
      <c r="BS103" s="163">
        <f t="shared" si="82"/>
        <v>45912.625</v>
      </c>
      <c r="BT103" s="163">
        <f t="shared" si="83"/>
        <v>45912.625</v>
      </c>
      <c r="BY103" s="164" t="str">
        <f t="shared" ca="1" si="202"/>
        <v/>
      </c>
      <c r="BZ103" s="44" t="str">
        <f ca="1">IF(COUNTIF($CN$2:CN1088,BY103)=1,VLOOKUP(BY103,CH:CI,2), IF(COUNTIF($CN$2:CN1088,BY103)=0,$BZ$10,""))</f>
        <v/>
      </c>
      <c r="CA103" s="45" t="str">
        <f t="shared" ca="1" si="169"/>
        <v/>
      </c>
      <c r="CB103" s="45" t="str">
        <f t="shared" ca="1" si="203"/>
        <v/>
      </c>
      <c r="CC103" s="44" t="str">
        <f ca="1">IF(COUNTIF($CN$2:CN1088,BY103)=1,VLOOKUP(BY103,CJ:CK,2), IF(COUNTIF($CN$2:CN1088,BY103)=0,$CA$10,""))</f>
        <v/>
      </c>
      <c r="CD103" s="45" t="str">
        <f t="shared" ca="1" si="204"/>
        <v/>
      </c>
      <c r="CE103" s="46" t="str">
        <f t="shared" ca="1" si="205"/>
        <v/>
      </c>
      <c r="CF103" s="44" t="str">
        <f t="shared" ca="1" si="206"/>
        <v/>
      </c>
      <c r="CH103" s="122">
        <v>45917.625</v>
      </c>
      <c r="CI103" s="53">
        <v>107.72799999999999</v>
      </c>
      <c r="CJ103" s="122">
        <v>45917.625</v>
      </c>
      <c r="CK103" s="53">
        <v>47.936999999999998</v>
      </c>
      <c r="CL103" s="163">
        <f t="shared" si="76"/>
        <v>45917.625</v>
      </c>
      <c r="CM103" s="163">
        <f t="shared" si="77"/>
        <v>45917.625</v>
      </c>
      <c r="CR103" s="164" t="str">
        <f t="shared" ca="1" si="174"/>
        <v/>
      </c>
      <c r="CS103" s="44" t="str">
        <f ca="1">IF(COUNTIF($DG$2:DG1088,CR103)=1,VLOOKUP(CR103,DA:DB,2), IF(COUNTIF($DG$2:DG1088,CR103)=0,$CS$10,""))</f>
        <v/>
      </c>
      <c r="CT103" s="45" t="str">
        <f t="shared" ca="1" si="175"/>
        <v/>
      </c>
      <c r="CU103" s="45" t="str">
        <f t="shared" ca="1" si="176"/>
        <v/>
      </c>
      <c r="CV103" s="44" t="str">
        <f ca="1">IF(COUNTIF($DG$2:DG1088,CR103)=1,VLOOKUP(CR103,DC:DD,2), IF(COUNTIF($DG$2:DG1088,CR103)=0,$CT$10,""))</f>
        <v/>
      </c>
      <c r="CW103" s="45" t="str">
        <f t="shared" ca="1" si="177"/>
        <v/>
      </c>
      <c r="CX103" s="46" t="str">
        <f t="shared" ca="1" si="178"/>
        <v/>
      </c>
      <c r="CY103" s="44" t="str">
        <f t="shared" ca="1" si="179"/>
        <v/>
      </c>
      <c r="DA103" s="122">
        <v>45915.625</v>
      </c>
      <c r="DB103" s="53">
        <v>247.80699999999999</v>
      </c>
      <c r="DC103" s="122">
        <v>45915.625</v>
      </c>
      <c r="DD103" s="53">
        <v>50.042000000000002</v>
      </c>
      <c r="DE103" s="163">
        <f t="shared" si="78"/>
        <v>45915.625</v>
      </c>
      <c r="DF103" s="163">
        <f t="shared" si="79"/>
        <v>45915.625</v>
      </c>
    </row>
    <row r="104" spans="1:110">
      <c r="A104" s="164" t="str">
        <f t="shared" ca="1" si="243"/>
        <v/>
      </c>
      <c r="B104" s="71" t="str">
        <f ca="1">IF(COUNTIF($AD$2:AD1089,A104)=1,VLOOKUP(A104,T:U,2), IF(COUNTIF($AD$2:AD1089,A104)=0,$B$10,""))</f>
        <v/>
      </c>
      <c r="C104" s="31" t="str">
        <f t="shared" ca="1" si="143"/>
        <v/>
      </c>
      <c r="D104" s="32" t="str">
        <f t="shared" ca="1" si="244"/>
        <v/>
      </c>
      <c r="E104" s="71" t="str">
        <f ca="1">IF(COUNTIF($AD$2:AD1089,A104)=1,VLOOKUP(A104,V:W,2), IF(COUNTIF($AD$2:AD1089,A104)=0,$C$10,""))</f>
        <v/>
      </c>
      <c r="F104" s="31" t="str">
        <f t="shared" ca="1" si="245"/>
        <v/>
      </c>
      <c r="G104" s="32" t="str">
        <f t="shared" ca="1" si="246"/>
        <v/>
      </c>
      <c r="H104" s="71" t="str">
        <f ca="1">IF(COUNTIF($AD$2:AD1089,A104)=1,VLOOKUP(A104,X:Y,2), IF(COUNTIF($AD$2:AD1089,A104)=0,$D$10,""))</f>
        <v/>
      </c>
      <c r="I104" s="31" t="str">
        <f t="shared" ca="1" si="247"/>
        <v/>
      </c>
      <c r="J104" s="32" t="str">
        <f t="shared" ca="1" si="248"/>
        <v/>
      </c>
      <c r="K104" s="71" t="str">
        <f ca="1">IF(COUNTIF($AD$2:AD1089,A104)=1,VLOOKUP(A104,Z:AA,2), IF(COUNTIF($AD$2:AD1089,A104)=0,$E$10,""))</f>
        <v/>
      </c>
      <c r="L104" s="31" t="str">
        <f t="shared" ca="1" si="249"/>
        <v/>
      </c>
      <c r="M104" s="32" t="str">
        <f t="shared" ca="1" si="250"/>
        <v/>
      </c>
      <c r="N104" s="77" t="str">
        <f t="shared" ca="1" si="251"/>
        <v/>
      </c>
      <c r="O104" s="77"/>
      <c r="P104" s="77"/>
      <c r="Q104" s="77" t="str">
        <f ca="1">IF(ISERROR(B104-2),"",$G$5*SUM($O$14:O104)-$H$5*SUM($P$14:P104))</f>
        <v/>
      </c>
      <c r="R104" s="77" t="str">
        <f t="shared" ca="1" si="252"/>
        <v/>
      </c>
      <c r="T104" s="70">
        <v>45916.625</v>
      </c>
      <c r="U104" s="53">
        <v>92.35</v>
      </c>
      <c r="V104" s="70">
        <v>45911.625</v>
      </c>
      <c r="W104" s="53">
        <v>101.012</v>
      </c>
      <c r="X104" s="118">
        <v>45925.625</v>
      </c>
      <c r="Y104" s="53">
        <v>120.43</v>
      </c>
      <c r="AB104" s="163">
        <f t="shared" si="80"/>
        <v>45916.625</v>
      </c>
      <c r="AC104" s="163">
        <f t="shared" si="81"/>
        <v>45916.625</v>
      </c>
      <c r="AH104" s="164" t="str">
        <f t="shared" ca="1" si="218"/>
        <v/>
      </c>
      <c r="AI104" s="44" t="str">
        <f ca="1">IF(COUNTIF($BU$2:BU1089,AH104)=1,VLOOKUP(AH104,BG:BH,2), IF(COUNTIF($BU$2:BU1089,AH104)=0,$AI$10,""))</f>
        <v/>
      </c>
      <c r="AJ104" s="45" t="str">
        <f t="shared" ca="1" si="154"/>
        <v/>
      </c>
      <c r="AK104" s="45" t="str">
        <f t="shared" ca="1" si="219"/>
        <v/>
      </c>
      <c r="AL104" s="44" t="str">
        <f ca="1">IF(COUNTIF($BU$2:BU1089,AH104)=1,VLOOKUP(AH104,BI:BJ,2), IF(COUNTIF($BU$2:BU1089,AH104)=0,$AJ$10,""))</f>
        <v/>
      </c>
      <c r="AM104" s="45" t="str">
        <f t="shared" ca="1" si="220"/>
        <v/>
      </c>
      <c r="AN104" s="46" t="str">
        <f t="shared" ca="1" si="221"/>
        <v/>
      </c>
      <c r="AO104" s="44" t="str">
        <f ca="1">IF(COUNTIF($BU$2:BU1089,AH104)=1,VLOOKUP(AH104,BK:BL,2), IF(COUNTIF($BU$2:BU1089,AH104)=0,$AK$10,""))</f>
        <v/>
      </c>
      <c r="AP104" s="45" t="str">
        <f t="shared" ca="1" si="222"/>
        <v/>
      </c>
      <c r="AQ104" s="46" t="str">
        <f t="shared" ca="1" si="223"/>
        <v/>
      </c>
      <c r="AR104" s="44" t="str">
        <f ca="1">IF(COUNTIF($BU$2:BU1089,AH104)=1,VLOOKUP(AH104,BM:BN,2), IF(COUNTIF($BU$2:BU1089,AH104)=0,$AL$10,""))</f>
        <v/>
      </c>
      <c r="AS104" s="45" t="str">
        <f t="shared" ca="1" si="224"/>
        <v/>
      </c>
      <c r="AT104" s="46" t="str">
        <f t="shared" ca="1" si="225"/>
        <v/>
      </c>
      <c r="AU104" s="44" t="str">
        <f ca="1">IF(COUNTIF($BU$2:BU1089,AH104)=1,VLOOKUP(AH104,BO:BP,2), IF(COUNTIF($BU$2:BU1089,AH104)=0,$AM$10,""))</f>
        <v/>
      </c>
      <c r="AV104" s="45" t="str">
        <f t="shared" ca="1" si="226"/>
        <v/>
      </c>
      <c r="AW104" s="46" t="str">
        <f t="shared" ca="1" si="227"/>
        <v/>
      </c>
      <c r="AX104" s="44" t="str">
        <f ca="1">IF(COUNTIF($BU$2:BU1089,AH104)=1,VLOOKUP(AH104,BQ:BR,2), IF(COUNTIF($BU$2:BU1089,AH104)=0,$AN$10,""))</f>
        <v/>
      </c>
      <c r="AY104" s="45" t="str">
        <f t="shared" ca="1" si="228"/>
        <v/>
      </c>
      <c r="AZ104" s="46" t="str">
        <f t="shared" ca="1" si="229"/>
        <v/>
      </c>
      <c r="BA104" s="77" t="str">
        <f t="shared" ca="1" si="230"/>
        <v/>
      </c>
      <c r="BB104" s="176"/>
      <c r="BC104" s="176"/>
      <c r="BD104" s="77" t="str">
        <f ca="1">IF(ISERROR(AI104-2),"",$AQ$4*SUM($BB$14:BB104)-$AR$4*SUM($BC$14:BC104))</f>
        <v/>
      </c>
      <c r="BE104" s="77" t="str">
        <f t="shared" ca="1" si="231"/>
        <v/>
      </c>
      <c r="BG104" s="70">
        <v>45915.625</v>
      </c>
      <c r="BH104" s="53">
        <v>81.19</v>
      </c>
      <c r="BK104" s="70">
        <v>45915.625</v>
      </c>
      <c r="BL104" s="53">
        <v>112.36</v>
      </c>
      <c r="BO104" s="70">
        <v>45912.625</v>
      </c>
      <c r="BP104" s="53">
        <v>104.71875</v>
      </c>
      <c r="BQ104" s="70">
        <v>45912.625</v>
      </c>
      <c r="BR104" s="53">
        <v>99.140625</v>
      </c>
      <c r="BS104" s="163">
        <f t="shared" si="82"/>
        <v>45915.625</v>
      </c>
      <c r="BT104" s="163">
        <f t="shared" si="83"/>
        <v>45915.625</v>
      </c>
      <c r="BY104" s="164" t="str">
        <f t="shared" ca="1" si="202"/>
        <v/>
      </c>
      <c r="BZ104" s="44" t="str">
        <f ca="1">IF(COUNTIF($CN$2:CN1089,BY104)=1,VLOOKUP(BY104,CH:CI,2), IF(COUNTIF($CN$2:CN1089,BY104)=0,$BZ$10,""))</f>
        <v/>
      </c>
      <c r="CA104" s="45" t="str">
        <f t="shared" ca="1" si="169"/>
        <v/>
      </c>
      <c r="CB104" s="45" t="str">
        <f t="shared" ca="1" si="203"/>
        <v/>
      </c>
      <c r="CC104" s="44" t="str">
        <f ca="1">IF(COUNTIF($CN$2:CN1089,BY104)=1,VLOOKUP(BY104,CJ:CK,2), IF(COUNTIF($CN$2:CN1089,BY104)=0,$CA$10,""))</f>
        <v/>
      </c>
      <c r="CD104" s="45" t="str">
        <f t="shared" ca="1" si="204"/>
        <v/>
      </c>
      <c r="CE104" s="46" t="str">
        <f t="shared" ca="1" si="205"/>
        <v/>
      </c>
      <c r="CF104" s="44" t="str">
        <f t="shared" ca="1" si="206"/>
        <v/>
      </c>
      <c r="CH104" s="122">
        <v>45918.625</v>
      </c>
      <c r="CI104" s="53">
        <v>107.9539</v>
      </c>
      <c r="CJ104" s="122">
        <v>45918.625</v>
      </c>
      <c r="CK104" s="53">
        <v>46.959000000000003</v>
      </c>
      <c r="CL104" s="163">
        <f t="shared" si="76"/>
        <v>45918.625</v>
      </c>
      <c r="CM104" s="163">
        <f t="shared" si="77"/>
        <v>45918.625</v>
      </c>
      <c r="CR104" s="164" t="str">
        <f t="shared" ca="1" si="174"/>
        <v/>
      </c>
      <c r="CS104" s="44" t="str">
        <f ca="1">IF(COUNTIF($DG$2:DG1089,CR104)=1,VLOOKUP(CR104,DA:DB,2), IF(COUNTIF($DG$2:DG1089,CR104)=0,$CS$10,""))</f>
        <v/>
      </c>
      <c r="CT104" s="45" t="str">
        <f t="shared" ca="1" si="175"/>
        <v/>
      </c>
      <c r="CU104" s="45" t="str">
        <f t="shared" ca="1" si="176"/>
        <v/>
      </c>
      <c r="CV104" s="44" t="str">
        <f ca="1">IF(COUNTIF($DG$2:DG1089,CR104)=1,VLOOKUP(CR104,DC:DD,2), IF(COUNTIF($DG$2:DG1089,CR104)=0,$CT$10,""))</f>
        <v/>
      </c>
      <c r="CW104" s="45" t="str">
        <f t="shared" ca="1" si="177"/>
        <v/>
      </c>
      <c r="CX104" s="46" t="str">
        <f t="shared" ca="1" si="178"/>
        <v/>
      </c>
      <c r="CY104" s="44" t="str">
        <f t="shared" ca="1" si="179"/>
        <v/>
      </c>
      <c r="DA104" s="122">
        <v>45916.625</v>
      </c>
      <c r="DB104" s="53">
        <v>251.81700000000001</v>
      </c>
      <c r="DC104" s="122">
        <v>45916.625</v>
      </c>
      <c r="DD104" s="53">
        <v>50.780999999999999</v>
      </c>
      <c r="DE104" s="163">
        <f t="shared" si="78"/>
        <v>45916.625</v>
      </c>
      <c r="DF104" s="163">
        <f t="shared" si="79"/>
        <v>45916.625</v>
      </c>
    </row>
    <row r="105" spans="1:110">
      <c r="A105" s="164" t="str">
        <f t="shared" ca="1" si="243"/>
        <v/>
      </c>
      <c r="B105" s="71" t="str">
        <f ca="1">IF(COUNTIF($AD$2:AD1090,A105)=1,VLOOKUP(A105,T:U,2), IF(COUNTIF($AD$2:AD1090,A105)=0,$B$10,""))</f>
        <v/>
      </c>
      <c r="C105" s="31" t="str">
        <f t="shared" ca="1" si="143"/>
        <v/>
      </c>
      <c r="D105" s="32" t="str">
        <f t="shared" ca="1" si="244"/>
        <v/>
      </c>
      <c r="E105" s="71" t="str">
        <f ca="1">IF(COUNTIF($AD$2:AD1090,A105)=1,VLOOKUP(A105,V:W,2), IF(COUNTIF($AD$2:AD1090,A105)=0,$C$10,""))</f>
        <v/>
      </c>
      <c r="F105" s="31" t="str">
        <f t="shared" ca="1" si="245"/>
        <v/>
      </c>
      <c r="G105" s="32" t="str">
        <f t="shared" ca="1" si="246"/>
        <v/>
      </c>
      <c r="H105" s="71" t="str">
        <f ca="1">IF(COUNTIF($AD$2:AD1090,A105)=1,VLOOKUP(A105,X:Y,2), IF(COUNTIF($AD$2:AD1090,A105)=0,$D$10,""))</f>
        <v/>
      </c>
      <c r="I105" s="31" t="str">
        <f t="shared" ca="1" si="247"/>
        <v/>
      </c>
      <c r="J105" s="32" t="str">
        <f t="shared" ca="1" si="248"/>
        <v/>
      </c>
      <c r="K105" s="71" t="str">
        <f ca="1">IF(COUNTIF($AD$2:AD1090,A105)=1,VLOOKUP(A105,Z:AA,2), IF(COUNTIF($AD$2:AD1090,A105)=0,$E$10,""))</f>
        <v/>
      </c>
      <c r="L105" s="31" t="str">
        <f t="shared" ca="1" si="249"/>
        <v/>
      </c>
      <c r="M105" s="32" t="str">
        <f t="shared" ca="1" si="250"/>
        <v/>
      </c>
      <c r="N105" s="77" t="str">
        <f t="shared" ca="1" si="251"/>
        <v/>
      </c>
      <c r="O105" s="77"/>
      <c r="P105" s="77"/>
      <c r="Q105" s="77" t="str">
        <f ca="1">IF(ISERROR(B105-2),"",$G$5*SUM($O$14:O105)-$H$5*SUM($P$14:P105))</f>
        <v/>
      </c>
      <c r="R105" s="77" t="str">
        <f t="shared" ca="1" si="252"/>
        <v/>
      </c>
      <c r="T105" s="70">
        <v>45917.625</v>
      </c>
      <c r="U105" s="53">
        <v>92.39</v>
      </c>
      <c r="V105" s="70">
        <v>45912.625</v>
      </c>
      <c r="W105" s="53">
        <v>100.934</v>
      </c>
      <c r="X105" s="118">
        <v>45929.625</v>
      </c>
      <c r="Y105" s="53">
        <v>120.76</v>
      </c>
      <c r="AB105" s="163">
        <f t="shared" si="80"/>
        <v>45917.625</v>
      </c>
      <c r="AC105" s="163">
        <f t="shared" si="81"/>
        <v>45917.625</v>
      </c>
      <c r="AH105" s="164" t="str">
        <f t="shared" ca="1" si="218"/>
        <v/>
      </c>
      <c r="AI105" s="44" t="str">
        <f ca="1">IF(COUNTIF($BU$2:BU1090,AH105)=1,VLOOKUP(AH105,BG:BH,2), IF(COUNTIF($BU$2:BU1090,AH105)=0,$AI$10,""))</f>
        <v/>
      </c>
      <c r="AJ105" s="45" t="str">
        <f t="shared" ca="1" si="154"/>
        <v/>
      </c>
      <c r="AK105" s="45" t="str">
        <f t="shared" ca="1" si="219"/>
        <v/>
      </c>
      <c r="AL105" s="44" t="str">
        <f ca="1">IF(COUNTIF($BU$2:BU1090,AH105)=1,VLOOKUP(AH105,BI:BJ,2), IF(COUNTIF($BU$2:BU1090,AH105)=0,$AJ$10,""))</f>
        <v/>
      </c>
      <c r="AM105" s="45" t="str">
        <f t="shared" ca="1" si="220"/>
        <v/>
      </c>
      <c r="AN105" s="46" t="str">
        <f t="shared" ca="1" si="221"/>
        <v/>
      </c>
      <c r="AO105" s="44" t="str">
        <f ca="1">IF(COUNTIF($BU$2:BU1090,AH105)=1,VLOOKUP(AH105,BK:BL,2), IF(COUNTIF($BU$2:BU1090,AH105)=0,$AK$10,""))</f>
        <v/>
      </c>
      <c r="AP105" s="45" t="str">
        <f t="shared" ca="1" si="222"/>
        <v/>
      </c>
      <c r="AQ105" s="46" t="str">
        <f t="shared" ca="1" si="223"/>
        <v/>
      </c>
      <c r="AR105" s="44" t="str">
        <f ca="1">IF(COUNTIF($BU$2:BU1090,AH105)=1,VLOOKUP(AH105,BM:BN,2), IF(COUNTIF($BU$2:BU1090,AH105)=0,$AL$10,""))</f>
        <v/>
      </c>
      <c r="AS105" s="45" t="str">
        <f t="shared" ca="1" si="224"/>
        <v/>
      </c>
      <c r="AT105" s="46" t="str">
        <f t="shared" ca="1" si="225"/>
        <v/>
      </c>
      <c r="AU105" s="44" t="str">
        <f ca="1">IF(COUNTIF($BU$2:BU1090,AH105)=1,VLOOKUP(AH105,BO:BP,2), IF(COUNTIF($BU$2:BU1090,AH105)=0,$AM$10,""))</f>
        <v/>
      </c>
      <c r="AV105" s="45" t="str">
        <f t="shared" ca="1" si="226"/>
        <v/>
      </c>
      <c r="AW105" s="46" t="str">
        <f t="shared" ca="1" si="227"/>
        <v/>
      </c>
      <c r="AX105" s="44" t="str">
        <f ca="1">IF(COUNTIF($BU$2:BU1090,AH105)=1,VLOOKUP(AH105,BQ:BR,2), IF(COUNTIF($BU$2:BU1090,AH105)=0,$AN$10,""))</f>
        <v/>
      </c>
      <c r="AY105" s="45" t="str">
        <f t="shared" ca="1" si="228"/>
        <v/>
      </c>
      <c r="AZ105" s="46" t="str">
        <f t="shared" ca="1" si="229"/>
        <v/>
      </c>
      <c r="BA105" s="77" t="str">
        <f t="shared" ca="1" si="230"/>
        <v/>
      </c>
      <c r="BB105" s="176"/>
      <c r="BC105" s="176"/>
      <c r="BD105" s="77" t="str">
        <f ca="1">IF(ISERROR(AI105-2),"",$AQ$4*SUM($BB$14:BB105)-$AR$4*SUM($BC$14:BC105))</f>
        <v/>
      </c>
      <c r="BE105" s="77" t="str">
        <f t="shared" ca="1" si="231"/>
        <v/>
      </c>
      <c r="BG105" s="70">
        <v>45916.625</v>
      </c>
      <c r="BH105" s="53">
        <v>81.13</v>
      </c>
      <c r="BK105" s="70">
        <v>45916.625</v>
      </c>
      <c r="BL105" s="53">
        <v>112.26</v>
      </c>
      <c r="BO105" s="70">
        <v>45915.625</v>
      </c>
      <c r="BP105" s="53">
        <v>104.890625</v>
      </c>
      <c r="BQ105" s="70">
        <v>45915.625</v>
      </c>
      <c r="BR105" s="53">
        <v>99.390625</v>
      </c>
      <c r="BS105" s="163">
        <f t="shared" si="82"/>
        <v>45916.625</v>
      </c>
      <c r="BT105" s="163">
        <f t="shared" si="83"/>
        <v>45916.625</v>
      </c>
      <c r="BY105" s="164" t="str">
        <f t="shared" ca="1" si="202"/>
        <v/>
      </c>
      <c r="BZ105" s="44" t="str">
        <f ca="1">IF(COUNTIF($CN$2:CN1090,BY105)=1,VLOOKUP(BY105,CH:CI,2), IF(COUNTIF($CN$2:CN1090,BY105)=0,$BZ$10,""))</f>
        <v/>
      </c>
      <c r="CA105" s="45" t="str">
        <f t="shared" ca="1" si="169"/>
        <v/>
      </c>
      <c r="CB105" s="45" t="str">
        <f t="shared" ca="1" si="203"/>
        <v/>
      </c>
      <c r="CC105" s="44" t="str">
        <f ca="1">IF(COUNTIF($CN$2:CN1090,BY105)=1,VLOOKUP(BY105,CJ:CK,2), IF(COUNTIF($CN$2:CN1090,BY105)=0,$CA$10,""))</f>
        <v/>
      </c>
      <c r="CD105" s="45" t="str">
        <f t="shared" ca="1" si="204"/>
        <v/>
      </c>
      <c r="CE105" s="46" t="str">
        <f t="shared" ca="1" si="205"/>
        <v/>
      </c>
      <c r="CF105" s="44" t="str">
        <f t="shared" ca="1" si="206"/>
        <v/>
      </c>
      <c r="CH105" s="122">
        <v>45919.625</v>
      </c>
      <c r="CI105" s="53">
        <v>107.8977</v>
      </c>
      <c r="CJ105" s="122">
        <v>45919.625</v>
      </c>
      <c r="CK105" s="53">
        <v>47.231000000000002</v>
      </c>
      <c r="CL105" s="163">
        <f t="shared" si="76"/>
        <v>45919.625</v>
      </c>
      <c r="CM105" s="163">
        <f t="shared" si="77"/>
        <v>45919.625</v>
      </c>
      <c r="CR105" s="164" t="str">
        <f t="shared" ca="1" si="174"/>
        <v/>
      </c>
      <c r="CS105" s="44" t="str">
        <f ca="1">IF(COUNTIF($DG$2:DG1090,CR105)=1,VLOOKUP(CR105,DA:DB,2), IF(COUNTIF($DG$2:DG1090,CR105)=0,$CS$10,""))</f>
        <v/>
      </c>
      <c r="CT105" s="45" t="str">
        <f t="shared" ca="1" si="175"/>
        <v/>
      </c>
      <c r="CU105" s="45" t="str">
        <f t="shared" ca="1" si="176"/>
        <v/>
      </c>
      <c r="CV105" s="44" t="str">
        <f ca="1">IF(COUNTIF($DG$2:DG1090,CR105)=1,VLOOKUP(CR105,DC:DD,2), IF(COUNTIF($DG$2:DG1090,CR105)=0,$CT$10,""))</f>
        <v/>
      </c>
      <c r="CW105" s="45" t="str">
        <f t="shared" ca="1" si="177"/>
        <v/>
      </c>
      <c r="CX105" s="46" t="str">
        <f t="shared" ca="1" si="178"/>
        <v/>
      </c>
      <c r="CY105" s="44" t="str">
        <f t="shared" ca="1" si="179"/>
        <v/>
      </c>
      <c r="DA105" s="122">
        <v>45917.625</v>
      </c>
      <c r="DB105" s="53">
        <v>251.23599999999999</v>
      </c>
      <c r="DC105" s="122">
        <v>45917.625</v>
      </c>
      <c r="DD105" s="53">
        <v>50.738</v>
      </c>
      <c r="DE105" s="163">
        <f t="shared" si="78"/>
        <v>45917.625</v>
      </c>
      <c r="DF105" s="163">
        <f t="shared" si="79"/>
        <v>45917.625</v>
      </c>
    </row>
    <row r="106" spans="1:110">
      <c r="A106" s="164" t="str">
        <f t="shared" ca="1" si="243"/>
        <v/>
      </c>
      <c r="B106" s="71" t="str">
        <f ca="1">IF(COUNTIF($AD$2:AD1091,A106)=1,VLOOKUP(A106,T:U,2), IF(COUNTIF($AD$2:AD1091,A106)=0,$B$10,""))</f>
        <v/>
      </c>
      <c r="C106" s="31" t="str">
        <f t="shared" ca="1" si="143"/>
        <v/>
      </c>
      <c r="D106" s="32" t="str">
        <f t="shared" ca="1" si="244"/>
        <v/>
      </c>
      <c r="E106" s="71" t="str">
        <f ca="1">IF(COUNTIF($AD$2:AD1091,A106)=1,VLOOKUP(A106,V:W,2), IF(COUNTIF($AD$2:AD1091,A106)=0,$C$10,""))</f>
        <v/>
      </c>
      <c r="F106" s="31" t="str">
        <f t="shared" ca="1" si="245"/>
        <v/>
      </c>
      <c r="G106" s="32" t="str">
        <f t="shared" ca="1" si="246"/>
        <v/>
      </c>
      <c r="H106" s="71" t="str">
        <f ca="1">IF(COUNTIF($AD$2:AD1091,A106)=1,VLOOKUP(A106,X:Y,2), IF(COUNTIF($AD$2:AD1091,A106)=0,$D$10,""))</f>
        <v/>
      </c>
      <c r="I106" s="31" t="str">
        <f t="shared" ca="1" si="247"/>
        <v/>
      </c>
      <c r="J106" s="32" t="str">
        <f t="shared" ca="1" si="248"/>
        <v/>
      </c>
      <c r="K106" s="71" t="str">
        <f ca="1">IF(COUNTIF($AD$2:AD1091,A106)=1,VLOOKUP(A106,Z:AA,2), IF(COUNTIF($AD$2:AD1091,A106)=0,$E$10,""))</f>
        <v/>
      </c>
      <c r="L106" s="31" t="str">
        <f t="shared" ca="1" si="249"/>
        <v/>
      </c>
      <c r="M106" s="32" t="str">
        <f t="shared" ca="1" si="250"/>
        <v/>
      </c>
      <c r="N106" s="77" t="str">
        <f t="shared" ca="1" si="251"/>
        <v/>
      </c>
      <c r="O106" s="77"/>
      <c r="P106" s="77"/>
      <c r="Q106" s="77" t="str">
        <f ca="1">IF(ISERROR(B106-2),"",$G$5*SUM($O$14:O106)-$H$5*SUM($P$14:P106))</f>
        <v/>
      </c>
      <c r="R106" s="77" t="str">
        <f t="shared" ca="1" si="252"/>
        <v/>
      </c>
      <c r="T106" s="70">
        <v>45918.625</v>
      </c>
      <c r="U106" s="53">
        <v>92.67</v>
      </c>
      <c r="V106" s="70">
        <v>45915.625</v>
      </c>
      <c r="W106" s="53">
        <v>100.944</v>
      </c>
      <c r="X106" s="118">
        <v>45930.625</v>
      </c>
      <c r="Y106" s="53">
        <v>120.78</v>
      </c>
      <c r="AB106" s="163">
        <f t="shared" si="80"/>
        <v>45918.625</v>
      </c>
      <c r="AC106" s="163">
        <f t="shared" si="81"/>
        <v>45918.625</v>
      </c>
      <c r="AH106" s="164" t="str">
        <f t="shared" ca="1" si="218"/>
        <v/>
      </c>
      <c r="AI106" s="44" t="str">
        <f ca="1">IF(COUNTIF($BU$2:BU1091,AH106)=1,VLOOKUP(AH106,BG:BH,2), IF(COUNTIF($BU$2:BU1091,AH106)=0,$AI$10,""))</f>
        <v/>
      </c>
      <c r="AJ106" s="45" t="str">
        <f t="shared" ca="1" si="154"/>
        <v/>
      </c>
      <c r="AK106" s="45" t="str">
        <f t="shared" ca="1" si="219"/>
        <v/>
      </c>
      <c r="AL106" s="44" t="str">
        <f ca="1">IF(COUNTIF($BU$2:BU1091,AH106)=1,VLOOKUP(AH106,BI:BJ,2), IF(COUNTIF($BU$2:BU1091,AH106)=0,$AJ$10,""))</f>
        <v/>
      </c>
      <c r="AM106" s="45" t="str">
        <f t="shared" ca="1" si="220"/>
        <v/>
      </c>
      <c r="AN106" s="46" t="str">
        <f t="shared" ca="1" si="221"/>
        <v/>
      </c>
      <c r="AO106" s="44" t="str">
        <f ca="1">IF(COUNTIF($BU$2:BU1091,AH106)=1,VLOOKUP(AH106,BK:BL,2), IF(COUNTIF($BU$2:BU1091,AH106)=0,$AK$10,""))</f>
        <v/>
      </c>
      <c r="AP106" s="45" t="str">
        <f t="shared" ca="1" si="222"/>
        <v/>
      </c>
      <c r="AQ106" s="46" t="str">
        <f t="shared" ca="1" si="223"/>
        <v/>
      </c>
      <c r="AR106" s="44" t="str">
        <f ca="1">IF(COUNTIF($BU$2:BU1091,AH106)=1,VLOOKUP(AH106,BM:BN,2), IF(COUNTIF($BU$2:BU1091,AH106)=0,$AL$10,""))</f>
        <v/>
      </c>
      <c r="AS106" s="45" t="str">
        <f t="shared" ca="1" si="224"/>
        <v/>
      </c>
      <c r="AT106" s="46" t="str">
        <f t="shared" ca="1" si="225"/>
        <v/>
      </c>
      <c r="AU106" s="44" t="str">
        <f ca="1">IF(COUNTIF($BU$2:BU1091,AH106)=1,VLOOKUP(AH106,BO:BP,2), IF(COUNTIF($BU$2:BU1091,AH106)=0,$AM$10,""))</f>
        <v/>
      </c>
      <c r="AV106" s="45" t="str">
        <f t="shared" ca="1" si="226"/>
        <v/>
      </c>
      <c r="AW106" s="46" t="str">
        <f t="shared" ca="1" si="227"/>
        <v/>
      </c>
      <c r="AX106" s="44" t="str">
        <f ca="1">IF(COUNTIF($BU$2:BU1091,AH106)=1,VLOOKUP(AH106,BQ:BR,2), IF(COUNTIF($BU$2:BU1091,AH106)=0,$AN$10,""))</f>
        <v/>
      </c>
      <c r="AY106" s="45" t="str">
        <f t="shared" ca="1" si="228"/>
        <v/>
      </c>
      <c r="AZ106" s="46" t="str">
        <f t="shared" ca="1" si="229"/>
        <v/>
      </c>
      <c r="BA106" s="77" t="str">
        <f t="shared" ca="1" si="230"/>
        <v/>
      </c>
      <c r="BB106" s="176"/>
      <c r="BC106" s="176"/>
      <c r="BD106" s="77" t="str">
        <f ca="1">IF(ISERROR(AI106-2),"",$AQ$4*SUM($BB$14:BB106)-$AR$4*SUM($BC$14:BC106))</f>
        <v/>
      </c>
      <c r="BE106" s="77" t="str">
        <f t="shared" ca="1" si="231"/>
        <v/>
      </c>
      <c r="BG106" s="70">
        <v>45917.625</v>
      </c>
      <c r="BH106" s="53">
        <v>81.05</v>
      </c>
      <c r="BK106" s="70">
        <v>45917.625</v>
      </c>
      <c r="BL106" s="53">
        <v>112.06</v>
      </c>
      <c r="BO106" s="70">
        <v>45916.625</v>
      </c>
      <c r="BP106" s="53">
        <v>104.9375</v>
      </c>
      <c r="BQ106" s="70">
        <v>45916.625</v>
      </c>
      <c r="BR106" s="53">
        <v>99.53125</v>
      </c>
      <c r="BS106" s="163">
        <f t="shared" si="82"/>
        <v>45917.625</v>
      </c>
      <c r="BT106" s="163">
        <f t="shared" si="83"/>
        <v>45917.625</v>
      </c>
      <c r="BY106" s="164" t="str">
        <f t="shared" ca="1" si="202"/>
        <v/>
      </c>
      <c r="BZ106" s="44" t="str">
        <f ca="1">IF(COUNTIF($CN$2:CN1091,BY106)=1,VLOOKUP(BY106,CH:CI,2), IF(COUNTIF($CN$2:CN1091,BY106)=0,$BZ$10,""))</f>
        <v/>
      </c>
      <c r="CA106" s="45" t="str">
        <f t="shared" ca="1" si="169"/>
        <v/>
      </c>
      <c r="CB106" s="45" t="str">
        <f t="shared" ca="1" si="203"/>
        <v/>
      </c>
      <c r="CC106" s="44" t="str">
        <f ca="1">IF(COUNTIF($CN$2:CN1091,BY106)=1,VLOOKUP(BY106,CJ:CK,2), IF(COUNTIF($CN$2:CN1091,BY106)=0,$CA$10,""))</f>
        <v/>
      </c>
      <c r="CD106" s="45" t="str">
        <f t="shared" ca="1" si="204"/>
        <v/>
      </c>
      <c r="CE106" s="46" t="str">
        <f t="shared" ca="1" si="205"/>
        <v/>
      </c>
      <c r="CF106" s="44" t="str">
        <f t="shared" ca="1" si="206"/>
        <v/>
      </c>
      <c r="CH106" s="122">
        <v>45922.625</v>
      </c>
      <c r="CI106" s="53">
        <v>107.9379</v>
      </c>
      <c r="CJ106" s="122">
        <v>45922.625</v>
      </c>
      <c r="CK106" s="53">
        <v>47.365000000000002</v>
      </c>
      <c r="CL106" s="163">
        <f t="shared" si="76"/>
        <v>45922.625</v>
      </c>
      <c r="CM106" s="163">
        <f t="shared" si="77"/>
        <v>45922.625</v>
      </c>
      <c r="CR106" s="164" t="str">
        <f t="shared" ca="1" si="174"/>
        <v/>
      </c>
      <c r="CS106" s="44" t="str">
        <f ca="1">IF(COUNTIF($DG$2:DG1091,CR106)=1,VLOOKUP(CR106,DA:DB,2), IF(COUNTIF($DG$2:DG1091,CR106)=0,$CS$10,""))</f>
        <v/>
      </c>
      <c r="CT106" s="45" t="str">
        <f t="shared" ca="1" si="175"/>
        <v/>
      </c>
      <c r="CU106" s="45" t="str">
        <f t="shared" ca="1" si="176"/>
        <v/>
      </c>
      <c r="CV106" s="44" t="str">
        <f ca="1">IF(COUNTIF($DG$2:DG1091,CR106)=1,VLOOKUP(CR106,DC:DD,2), IF(COUNTIF($DG$2:DG1091,CR106)=0,$CT$10,""))</f>
        <v/>
      </c>
      <c r="CW106" s="45" t="str">
        <f t="shared" ca="1" si="177"/>
        <v/>
      </c>
      <c r="CX106" s="46" t="str">
        <f t="shared" ca="1" si="178"/>
        <v/>
      </c>
      <c r="CY106" s="44" t="str">
        <f t="shared" ca="1" si="179"/>
        <v/>
      </c>
      <c r="DA106" s="122">
        <v>45918.625</v>
      </c>
      <c r="DB106" s="53">
        <v>247.51499999999999</v>
      </c>
      <c r="DC106" s="122">
        <v>45918.625</v>
      </c>
      <c r="DD106" s="53">
        <v>50.093000000000004</v>
      </c>
      <c r="DE106" s="163">
        <f t="shared" si="78"/>
        <v>45918.625</v>
      </c>
      <c r="DF106" s="163">
        <f t="shared" si="79"/>
        <v>45918.625</v>
      </c>
    </row>
    <row r="107" spans="1:110">
      <c r="A107" s="164" t="str">
        <f t="shared" ca="1" si="243"/>
        <v/>
      </c>
      <c r="B107" s="71" t="str">
        <f ca="1">IF(COUNTIF($AD$2:AD1092,A107)=1,VLOOKUP(A107,T:U,2), IF(COUNTIF($AD$2:AD1092,A107)=0,$B$10,""))</f>
        <v/>
      </c>
      <c r="C107" s="31" t="str">
        <f t="shared" ca="1" si="143"/>
        <v/>
      </c>
      <c r="D107" s="32" t="str">
        <f t="shared" ca="1" si="244"/>
        <v/>
      </c>
      <c r="E107" s="71" t="str">
        <f ca="1">IF(COUNTIF($AD$2:AD1092,A107)=1,VLOOKUP(A107,V:W,2), IF(COUNTIF($AD$2:AD1092,A107)=0,$C$10,""))</f>
        <v/>
      </c>
      <c r="F107" s="31" t="str">
        <f t="shared" ca="1" si="245"/>
        <v/>
      </c>
      <c r="G107" s="32" t="str">
        <f t="shared" ca="1" si="246"/>
        <v/>
      </c>
      <c r="H107" s="71" t="str">
        <f ca="1">IF(COUNTIF($AD$2:AD1092,A107)=1,VLOOKUP(A107,X:Y,2), IF(COUNTIF($AD$2:AD1092,A107)=0,$D$10,""))</f>
        <v/>
      </c>
      <c r="I107" s="31" t="str">
        <f t="shared" ca="1" si="247"/>
        <v/>
      </c>
      <c r="J107" s="32" t="str">
        <f t="shared" ca="1" si="248"/>
        <v/>
      </c>
      <c r="K107" s="71" t="str">
        <f ca="1">IF(COUNTIF($AD$2:AD1092,A107)=1,VLOOKUP(A107,Z:AA,2), IF(COUNTIF($AD$2:AD1092,A107)=0,$E$10,""))</f>
        <v/>
      </c>
      <c r="L107" s="31" t="str">
        <f t="shared" ca="1" si="249"/>
        <v/>
      </c>
      <c r="M107" s="32" t="str">
        <f t="shared" ca="1" si="250"/>
        <v/>
      </c>
      <c r="N107" s="77" t="str">
        <f t="shared" ca="1" si="251"/>
        <v/>
      </c>
      <c r="O107" s="77"/>
      <c r="P107" s="77"/>
      <c r="Q107" s="77" t="str">
        <f ca="1">IF(ISERROR(B107-2),"",$G$5*SUM($O$14:O107)-$H$5*SUM($P$14:P107))</f>
        <v/>
      </c>
      <c r="R107" s="77" t="str">
        <f t="shared" ca="1" si="252"/>
        <v/>
      </c>
      <c r="T107" s="70">
        <v>45919.625</v>
      </c>
      <c r="U107" s="53">
        <v>92.67</v>
      </c>
      <c r="V107" s="70">
        <v>45916.625</v>
      </c>
      <c r="W107" s="53">
        <v>100.953</v>
      </c>
      <c r="X107" s="118">
        <v>45931.625</v>
      </c>
      <c r="Y107" s="53">
        <v>120.85</v>
      </c>
      <c r="AB107" s="163">
        <f t="shared" si="80"/>
        <v>45919.625</v>
      </c>
      <c r="AC107" s="163">
        <f t="shared" si="81"/>
        <v>45919.625</v>
      </c>
      <c r="AH107" s="164" t="str">
        <f t="shared" ca="1" si="218"/>
        <v/>
      </c>
      <c r="AI107" s="44" t="str">
        <f ca="1">IF(COUNTIF($BU$2:BU1092,AH107)=1,VLOOKUP(AH107,BG:BH,2), IF(COUNTIF($BU$2:BU1092,AH107)=0,$AI$10,""))</f>
        <v/>
      </c>
      <c r="AJ107" s="45" t="str">
        <f t="shared" ca="1" si="154"/>
        <v/>
      </c>
      <c r="AK107" s="45" t="str">
        <f t="shared" ca="1" si="219"/>
        <v/>
      </c>
      <c r="AL107" s="44" t="str">
        <f ca="1">IF(COUNTIF($BU$2:BU1092,AH107)=1,VLOOKUP(AH107,BI:BJ,2), IF(COUNTIF($BU$2:BU1092,AH107)=0,$AJ$10,""))</f>
        <v/>
      </c>
      <c r="AM107" s="45" t="str">
        <f t="shared" ca="1" si="220"/>
        <v/>
      </c>
      <c r="AN107" s="46" t="str">
        <f t="shared" ca="1" si="221"/>
        <v/>
      </c>
      <c r="AO107" s="44" t="str">
        <f ca="1">IF(COUNTIF($BU$2:BU1092,AH107)=1,VLOOKUP(AH107,BK:BL,2), IF(COUNTIF($BU$2:BU1092,AH107)=0,$AK$10,""))</f>
        <v/>
      </c>
      <c r="AP107" s="45" t="str">
        <f t="shared" ca="1" si="222"/>
        <v/>
      </c>
      <c r="AQ107" s="46" t="str">
        <f t="shared" ca="1" si="223"/>
        <v/>
      </c>
      <c r="AR107" s="44" t="str">
        <f ca="1">IF(COUNTIF($BU$2:BU1092,AH107)=1,VLOOKUP(AH107,BM:BN,2), IF(COUNTIF($BU$2:BU1092,AH107)=0,$AL$10,""))</f>
        <v/>
      </c>
      <c r="AS107" s="45" t="str">
        <f t="shared" ca="1" si="224"/>
        <v/>
      </c>
      <c r="AT107" s="46" t="str">
        <f t="shared" ca="1" si="225"/>
        <v/>
      </c>
      <c r="AU107" s="44" t="str">
        <f ca="1">IF(COUNTIF($BU$2:BU1092,AH107)=1,VLOOKUP(AH107,BO:BP,2), IF(COUNTIF($BU$2:BU1092,AH107)=0,$AM$10,""))</f>
        <v/>
      </c>
      <c r="AV107" s="45" t="str">
        <f t="shared" ca="1" si="226"/>
        <v/>
      </c>
      <c r="AW107" s="46" t="str">
        <f t="shared" ca="1" si="227"/>
        <v/>
      </c>
      <c r="AX107" s="44" t="str">
        <f ca="1">IF(COUNTIF($BU$2:BU1092,AH107)=1,VLOOKUP(AH107,BQ:BR,2), IF(COUNTIF($BU$2:BU1092,AH107)=0,$AN$10,""))</f>
        <v/>
      </c>
      <c r="AY107" s="45" t="str">
        <f t="shared" ca="1" si="228"/>
        <v/>
      </c>
      <c r="AZ107" s="46" t="str">
        <f t="shared" ca="1" si="229"/>
        <v/>
      </c>
      <c r="BA107" s="77" t="str">
        <f t="shared" ca="1" si="230"/>
        <v/>
      </c>
      <c r="BB107" s="176"/>
      <c r="BC107" s="176"/>
      <c r="BD107" s="77" t="str">
        <f ca="1">IF(ISERROR(AI107-2),"",$AQ$4*SUM($BB$14:BB107)-$AR$4*SUM($BC$14:BC107))</f>
        <v/>
      </c>
      <c r="BE107" s="77" t="str">
        <f t="shared" ca="1" si="231"/>
        <v/>
      </c>
      <c r="BG107" s="70">
        <v>45918.625</v>
      </c>
      <c r="BH107" s="53">
        <v>81.23</v>
      </c>
      <c r="BK107" s="70">
        <v>45918.625</v>
      </c>
      <c r="BL107" s="53">
        <v>111.83</v>
      </c>
      <c r="BO107" s="70">
        <v>45917.625</v>
      </c>
      <c r="BP107" s="53">
        <v>104.671875</v>
      </c>
      <c r="BQ107" s="70">
        <v>45917.625</v>
      </c>
      <c r="BR107" s="53">
        <v>99.34375</v>
      </c>
      <c r="BS107" s="163">
        <f t="shared" si="82"/>
        <v>45918.625</v>
      </c>
      <c r="BT107" s="163">
        <f t="shared" si="83"/>
        <v>45918.625</v>
      </c>
      <c r="BY107" s="164" t="str">
        <f t="shared" ca="1" si="202"/>
        <v/>
      </c>
      <c r="BZ107" s="44" t="str">
        <f ca="1">IF(COUNTIF($CN$2:CN1092,BY107)=1,VLOOKUP(BY107,CH:CI,2), IF(COUNTIF($CN$2:CN1092,BY107)=0,$BZ$10,""))</f>
        <v/>
      </c>
      <c r="CA107" s="45" t="str">
        <f t="shared" ca="1" si="169"/>
        <v/>
      </c>
      <c r="CB107" s="45" t="str">
        <f t="shared" ca="1" si="203"/>
        <v/>
      </c>
      <c r="CC107" s="44" t="str">
        <f ca="1">IF(COUNTIF($CN$2:CN1092,BY107)=1,VLOOKUP(BY107,CJ:CK,2), IF(COUNTIF($CN$2:CN1092,BY107)=0,$CA$10,""))</f>
        <v/>
      </c>
      <c r="CD107" s="45" t="str">
        <f t="shared" ca="1" si="204"/>
        <v/>
      </c>
      <c r="CE107" s="46" t="str">
        <f t="shared" ca="1" si="205"/>
        <v/>
      </c>
      <c r="CF107" s="44" t="str">
        <f t="shared" ca="1" si="206"/>
        <v/>
      </c>
      <c r="CH107" s="122">
        <v>45923.625</v>
      </c>
      <c r="CI107" s="53">
        <v>107.82299999999999</v>
      </c>
      <c r="CJ107" s="122">
        <v>45923.625</v>
      </c>
      <c r="CK107" s="53">
        <v>47.701000000000001</v>
      </c>
      <c r="CL107" s="163">
        <f t="shared" si="76"/>
        <v>45923.625</v>
      </c>
      <c r="CM107" s="163">
        <f t="shared" si="77"/>
        <v>45923.625</v>
      </c>
      <c r="CR107" s="164" t="str">
        <f t="shared" ca="1" si="174"/>
        <v/>
      </c>
      <c r="CS107" s="44" t="str">
        <f ca="1">IF(COUNTIF($DG$2:DG1092,CR107)=1,VLOOKUP(CR107,DA:DB,2), IF(COUNTIF($DG$2:DG1092,CR107)=0,$CS$10,""))</f>
        <v/>
      </c>
      <c r="CT107" s="45" t="str">
        <f t="shared" ca="1" si="175"/>
        <v/>
      </c>
      <c r="CU107" s="45" t="str">
        <f t="shared" ca="1" si="176"/>
        <v/>
      </c>
      <c r="CV107" s="44" t="str">
        <f ca="1">IF(COUNTIF($DG$2:DG1092,CR107)=1,VLOOKUP(CR107,DC:DD,2), IF(COUNTIF($DG$2:DG1092,CR107)=0,$CT$10,""))</f>
        <v/>
      </c>
      <c r="CW107" s="45" t="str">
        <f t="shared" ca="1" si="177"/>
        <v/>
      </c>
      <c r="CX107" s="46" t="str">
        <f t="shared" ca="1" si="178"/>
        <v/>
      </c>
      <c r="CY107" s="44" t="str">
        <f t="shared" ca="1" si="179"/>
        <v/>
      </c>
      <c r="DA107" s="122">
        <v>45919.625</v>
      </c>
      <c r="DB107" s="53">
        <v>248.51300000000001</v>
      </c>
      <c r="DC107" s="122">
        <v>45919.625</v>
      </c>
      <c r="DD107" s="53">
        <v>50.19</v>
      </c>
      <c r="DE107" s="163">
        <f t="shared" si="78"/>
        <v>45919.625</v>
      </c>
      <c r="DF107" s="163">
        <f t="shared" si="79"/>
        <v>45919.625</v>
      </c>
    </row>
    <row r="108" spans="1:110">
      <c r="A108" s="164" t="str">
        <f t="shared" ca="1" si="243"/>
        <v/>
      </c>
      <c r="B108" s="71" t="str">
        <f ca="1">IF(COUNTIF($AD$2:AD1093,A108)=1,VLOOKUP(A108,T:U,2), IF(COUNTIF($AD$2:AD1093,A108)=0,$B$10,""))</f>
        <v/>
      </c>
      <c r="C108" s="31" t="str">
        <f t="shared" ca="1" si="143"/>
        <v/>
      </c>
      <c r="D108" s="32" t="str">
        <f t="shared" ca="1" si="244"/>
        <v/>
      </c>
      <c r="E108" s="71" t="str">
        <f ca="1">IF(COUNTIF($AD$2:AD1093,A108)=1,VLOOKUP(A108,V:W,2), IF(COUNTIF($AD$2:AD1093,A108)=0,$C$10,""))</f>
        <v/>
      </c>
      <c r="F108" s="31" t="str">
        <f t="shared" ca="1" si="245"/>
        <v/>
      </c>
      <c r="G108" s="32" t="str">
        <f t="shared" ca="1" si="246"/>
        <v/>
      </c>
      <c r="H108" s="71" t="str">
        <f ca="1">IF(COUNTIF($AD$2:AD1093,A108)=1,VLOOKUP(A108,X:Y,2), IF(COUNTIF($AD$2:AD1093,A108)=0,$D$10,""))</f>
        <v/>
      </c>
      <c r="I108" s="31" t="str">
        <f t="shared" ca="1" si="247"/>
        <v/>
      </c>
      <c r="J108" s="32" t="str">
        <f t="shared" ca="1" si="248"/>
        <v/>
      </c>
      <c r="K108" s="71" t="str">
        <f ca="1">IF(COUNTIF($AD$2:AD1093,A108)=1,VLOOKUP(A108,Z:AA,2), IF(COUNTIF($AD$2:AD1093,A108)=0,$E$10,""))</f>
        <v/>
      </c>
      <c r="L108" s="31" t="str">
        <f t="shared" ca="1" si="249"/>
        <v/>
      </c>
      <c r="M108" s="32" t="str">
        <f t="shared" ca="1" si="250"/>
        <v/>
      </c>
      <c r="N108" s="77" t="str">
        <f t="shared" ca="1" si="251"/>
        <v/>
      </c>
      <c r="O108" s="77"/>
      <c r="P108" s="77"/>
      <c r="Q108" s="77" t="str">
        <f ca="1">IF(ISERROR(B108-2),"",$G$5*SUM($O$14:O108)-$H$5*SUM($P$14:P108))</f>
        <v/>
      </c>
      <c r="R108" s="77" t="str">
        <f t="shared" ca="1" si="252"/>
        <v/>
      </c>
      <c r="T108" s="70">
        <v>45922.625</v>
      </c>
      <c r="U108" s="53">
        <v>92.52</v>
      </c>
      <c r="V108" s="70">
        <v>45917.625</v>
      </c>
      <c r="W108" s="53">
        <v>100.971</v>
      </c>
      <c r="X108" s="118">
        <v>45932.625</v>
      </c>
      <c r="Y108" s="53">
        <v>120.92</v>
      </c>
      <c r="AB108" s="163">
        <f t="shared" si="80"/>
        <v>45922.625</v>
      </c>
      <c r="AC108" s="163">
        <f t="shared" si="81"/>
        <v>45922.625</v>
      </c>
      <c r="AH108" s="164" t="str">
        <f t="shared" ca="1" si="218"/>
        <v/>
      </c>
      <c r="AI108" s="44" t="str">
        <f ca="1">IF(COUNTIF($BU$2:BU1093,AH108)=1,VLOOKUP(AH108,BG:BH,2), IF(COUNTIF($BU$2:BU1093,AH108)=0,$AI$10,""))</f>
        <v/>
      </c>
      <c r="AJ108" s="45" t="str">
        <f t="shared" ca="1" si="154"/>
        <v/>
      </c>
      <c r="AK108" s="45" t="str">
        <f t="shared" ca="1" si="219"/>
        <v/>
      </c>
      <c r="AL108" s="44" t="str">
        <f ca="1">IF(COUNTIF($BU$2:BU1093,AH108)=1,VLOOKUP(AH108,BI:BJ,2), IF(COUNTIF($BU$2:BU1093,AH108)=0,$AJ$10,""))</f>
        <v/>
      </c>
      <c r="AM108" s="45" t="str">
        <f t="shared" ca="1" si="220"/>
        <v/>
      </c>
      <c r="AN108" s="46" t="str">
        <f t="shared" ca="1" si="221"/>
        <v/>
      </c>
      <c r="AO108" s="44" t="str">
        <f ca="1">IF(COUNTIF($BU$2:BU1093,AH108)=1,VLOOKUP(AH108,BK:BL,2), IF(COUNTIF($BU$2:BU1093,AH108)=0,$AK$10,""))</f>
        <v/>
      </c>
      <c r="AP108" s="45" t="str">
        <f t="shared" ca="1" si="222"/>
        <v/>
      </c>
      <c r="AQ108" s="46" t="str">
        <f t="shared" ca="1" si="223"/>
        <v/>
      </c>
      <c r="AR108" s="44" t="str">
        <f ca="1">IF(COUNTIF($BU$2:BU1093,AH108)=1,VLOOKUP(AH108,BM:BN,2), IF(COUNTIF($BU$2:BU1093,AH108)=0,$AL$10,""))</f>
        <v/>
      </c>
      <c r="AS108" s="45" t="str">
        <f t="shared" ca="1" si="224"/>
        <v/>
      </c>
      <c r="AT108" s="46" t="str">
        <f t="shared" ca="1" si="225"/>
        <v/>
      </c>
      <c r="AU108" s="44" t="str">
        <f ca="1">IF(COUNTIF($BU$2:BU1093,AH108)=1,VLOOKUP(AH108,BO:BP,2), IF(COUNTIF($BU$2:BU1093,AH108)=0,$AM$10,""))</f>
        <v/>
      </c>
      <c r="AV108" s="45" t="str">
        <f t="shared" ca="1" si="226"/>
        <v/>
      </c>
      <c r="AW108" s="46" t="str">
        <f t="shared" ca="1" si="227"/>
        <v/>
      </c>
      <c r="AX108" s="44" t="str">
        <f ca="1">IF(COUNTIF($BU$2:BU1093,AH108)=1,VLOOKUP(AH108,BQ:BR,2), IF(COUNTIF($BU$2:BU1093,AH108)=0,$AN$10,""))</f>
        <v/>
      </c>
      <c r="AY108" s="45" t="str">
        <f t="shared" ca="1" si="228"/>
        <v/>
      </c>
      <c r="AZ108" s="46" t="str">
        <f t="shared" ca="1" si="229"/>
        <v/>
      </c>
      <c r="BA108" s="77" t="str">
        <f t="shared" ca="1" si="230"/>
        <v/>
      </c>
      <c r="BB108" s="176"/>
      <c r="BC108" s="176"/>
      <c r="BD108" s="77" t="str">
        <f ca="1">IF(ISERROR(AI108-2),"",$AQ$4*SUM($BB$14:BB108)-$AR$4*SUM($BC$14:BC108))</f>
        <v/>
      </c>
      <c r="BE108" s="77" t="str">
        <f t="shared" ca="1" si="231"/>
        <v/>
      </c>
      <c r="BG108" s="70">
        <v>45919.625</v>
      </c>
      <c r="BH108" s="53">
        <v>81.260000000000005</v>
      </c>
      <c r="BK108" s="70">
        <v>45919.625</v>
      </c>
      <c r="BL108" s="53">
        <v>111.74</v>
      </c>
      <c r="BO108" s="70">
        <v>45918.625</v>
      </c>
      <c r="BP108" s="53">
        <v>104.296875</v>
      </c>
      <c r="BQ108" s="70">
        <v>45918.625</v>
      </c>
      <c r="BR108" s="53">
        <v>98.3125</v>
      </c>
      <c r="BS108" s="163">
        <f t="shared" si="82"/>
        <v>45919.625</v>
      </c>
      <c r="BT108" s="163">
        <f t="shared" si="83"/>
        <v>45919.625</v>
      </c>
      <c r="BY108" s="164" t="str">
        <f t="shared" ca="1" si="202"/>
        <v/>
      </c>
      <c r="BZ108" s="44" t="str">
        <f ca="1">IF(COUNTIF($CN$2:CN1093,BY108)=1,VLOOKUP(BY108,CH:CI,2), IF(COUNTIF($CN$2:CN1093,BY108)=0,$BZ$10,""))</f>
        <v/>
      </c>
      <c r="CA108" s="45" t="str">
        <f t="shared" ca="1" si="169"/>
        <v/>
      </c>
      <c r="CB108" s="45" t="str">
        <f t="shared" ca="1" si="203"/>
        <v/>
      </c>
      <c r="CC108" s="44" t="str">
        <f ca="1">IF(COUNTIF($CN$2:CN1093,BY108)=1,VLOOKUP(BY108,CJ:CK,2), IF(COUNTIF($CN$2:CN1093,BY108)=0,$CA$10,""))</f>
        <v/>
      </c>
      <c r="CD108" s="45" t="str">
        <f t="shared" ca="1" si="204"/>
        <v/>
      </c>
      <c r="CE108" s="46" t="str">
        <f t="shared" ca="1" si="205"/>
        <v/>
      </c>
      <c r="CF108" s="44" t="str">
        <f t="shared" ca="1" si="206"/>
        <v/>
      </c>
      <c r="CH108" s="122">
        <v>45924.625</v>
      </c>
      <c r="CI108" s="53">
        <v>107.7465</v>
      </c>
      <c r="CJ108" s="122">
        <v>45924.625</v>
      </c>
      <c r="CK108" s="53">
        <v>48.238999999999997</v>
      </c>
      <c r="CL108" s="163">
        <f t="shared" si="76"/>
        <v>45924.625</v>
      </c>
      <c r="CM108" s="163">
        <f t="shared" si="77"/>
        <v>45924.625</v>
      </c>
      <c r="CR108" s="164" t="str">
        <f t="shared" ca="1" si="174"/>
        <v/>
      </c>
      <c r="CS108" s="44" t="str">
        <f ca="1">IF(COUNTIF($DG$2:DG1093,CR108)=1,VLOOKUP(CR108,DA:DB,2), IF(COUNTIF($DG$2:DG1093,CR108)=0,$CS$10,""))</f>
        <v/>
      </c>
      <c r="CT108" s="45" t="str">
        <f t="shared" ca="1" si="175"/>
        <v/>
      </c>
      <c r="CU108" s="45" t="str">
        <f t="shared" ca="1" si="176"/>
        <v/>
      </c>
      <c r="CV108" s="44" t="str">
        <f ca="1">IF(COUNTIF($DG$2:DG1093,CR108)=1,VLOOKUP(CR108,DC:DD,2), IF(COUNTIF($DG$2:DG1093,CR108)=0,$CT$10,""))</f>
        <v/>
      </c>
      <c r="CW108" s="45" t="str">
        <f t="shared" ca="1" si="177"/>
        <v/>
      </c>
      <c r="CX108" s="46" t="str">
        <f t="shared" ca="1" si="178"/>
        <v/>
      </c>
      <c r="CY108" s="44" t="str">
        <f t="shared" ca="1" si="179"/>
        <v/>
      </c>
      <c r="DA108" s="122">
        <v>45922.625</v>
      </c>
      <c r="DB108" s="53">
        <v>247.34700000000001</v>
      </c>
      <c r="DC108" s="122">
        <v>45922.625</v>
      </c>
      <c r="DD108" s="53">
        <v>50.252000000000002</v>
      </c>
      <c r="DE108" s="163">
        <f t="shared" si="78"/>
        <v>45922.625</v>
      </c>
      <c r="DF108" s="163">
        <f t="shared" si="79"/>
        <v>45922.625</v>
      </c>
    </row>
    <row r="109" spans="1:110">
      <c r="A109" s="164" t="str">
        <f t="shared" ca="1" si="243"/>
        <v/>
      </c>
      <c r="B109" s="71" t="str">
        <f ca="1">IF(COUNTIF($AD$2:AD1094,A109)=1,VLOOKUP(A109,T:U,2), IF(COUNTIF($AD$2:AD1094,A109)=0,$B$10,""))</f>
        <v/>
      </c>
      <c r="C109" s="31" t="str">
        <f t="shared" ca="1" si="143"/>
        <v/>
      </c>
      <c r="D109" s="32" t="str">
        <f t="shared" ca="1" si="244"/>
        <v/>
      </c>
      <c r="E109" s="71" t="str">
        <f ca="1">IF(COUNTIF($AD$2:AD1094,A109)=1,VLOOKUP(A109,V:W,2), IF(COUNTIF($AD$2:AD1094,A109)=0,$C$10,""))</f>
        <v/>
      </c>
      <c r="F109" s="31" t="str">
        <f t="shared" ca="1" si="245"/>
        <v/>
      </c>
      <c r="G109" s="32" t="str">
        <f t="shared" ca="1" si="246"/>
        <v/>
      </c>
      <c r="H109" s="71" t="str">
        <f ca="1">IF(COUNTIF($AD$2:AD1094,A109)=1,VLOOKUP(A109,X:Y,2), IF(COUNTIF($AD$2:AD1094,A109)=0,$D$10,""))</f>
        <v/>
      </c>
      <c r="I109" s="31" t="str">
        <f t="shared" ca="1" si="247"/>
        <v/>
      </c>
      <c r="J109" s="32" t="str">
        <f t="shared" ca="1" si="248"/>
        <v/>
      </c>
      <c r="K109" s="71" t="str">
        <f ca="1">IF(COUNTIF($AD$2:AD1094,A109)=1,VLOOKUP(A109,Z:AA,2), IF(COUNTIF($AD$2:AD1094,A109)=0,$E$10,""))</f>
        <v/>
      </c>
      <c r="L109" s="31" t="str">
        <f t="shared" ca="1" si="249"/>
        <v/>
      </c>
      <c r="M109" s="32" t="str">
        <f t="shared" ca="1" si="250"/>
        <v/>
      </c>
      <c r="N109" s="77" t="str">
        <f t="shared" ca="1" si="251"/>
        <v/>
      </c>
      <c r="O109" s="77"/>
      <c r="P109" s="77"/>
      <c r="Q109" s="77" t="str">
        <f ca="1">IF(ISERROR(B109-2),"",$G$5*SUM($O$14:O109)-$H$5*SUM($P$14:P109))</f>
        <v/>
      </c>
      <c r="R109" s="77" t="str">
        <f t="shared" ca="1" si="252"/>
        <v/>
      </c>
      <c r="T109" s="70">
        <v>45923.625</v>
      </c>
      <c r="U109" s="53">
        <v>92.67</v>
      </c>
      <c r="V109" s="70">
        <v>45918.625</v>
      </c>
      <c r="W109" s="53">
        <v>100.956</v>
      </c>
      <c r="X109" s="118">
        <v>45933.625</v>
      </c>
      <c r="Y109" s="53">
        <v>120.97</v>
      </c>
      <c r="AB109" s="163">
        <f t="shared" si="80"/>
        <v>45923.625</v>
      </c>
      <c r="AC109" s="163">
        <f t="shared" si="81"/>
        <v>45923.625</v>
      </c>
      <c r="AH109" s="164" t="str">
        <f t="shared" ca="1" si="218"/>
        <v/>
      </c>
      <c r="AI109" s="44" t="str">
        <f ca="1">IF(COUNTIF($BU$2:BU1094,AH109)=1,VLOOKUP(AH109,BG:BH,2), IF(COUNTIF($BU$2:BU1094,AH109)=0,$AI$10,""))</f>
        <v/>
      </c>
      <c r="AJ109" s="45" t="str">
        <f t="shared" ca="1" si="154"/>
        <v/>
      </c>
      <c r="AK109" s="45" t="str">
        <f t="shared" ca="1" si="219"/>
        <v/>
      </c>
      <c r="AL109" s="44" t="str">
        <f ca="1">IF(COUNTIF($BU$2:BU1094,AH109)=1,VLOOKUP(AH109,BI:BJ,2), IF(COUNTIF($BU$2:BU1094,AH109)=0,$AJ$10,""))</f>
        <v/>
      </c>
      <c r="AM109" s="45" t="str">
        <f t="shared" ca="1" si="220"/>
        <v/>
      </c>
      <c r="AN109" s="46" t="str">
        <f t="shared" ca="1" si="221"/>
        <v/>
      </c>
      <c r="AO109" s="44" t="str">
        <f ca="1">IF(COUNTIF($BU$2:BU1094,AH109)=1,VLOOKUP(AH109,BK:BL,2), IF(COUNTIF($BU$2:BU1094,AH109)=0,$AK$10,""))</f>
        <v/>
      </c>
      <c r="AP109" s="45" t="str">
        <f t="shared" ca="1" si="222"/>
        <v/>
      </c>
      <c r="AQ109" s="46" t="str">
        <f t="shared" ca="1" si="223"/>
        <v/>
      </c>
      <c r="AR109" s="44" t="str">
        <f ca="1">IF(COUNTIF($BU$2:BU1094,AH109)=1,VLOOKUP(AH109,BM:BN,2), IF(COUNTIF($BU$2:BU1094,AH109)=0,$AL$10,""))</f>
        <v/>
      </c>
      <c r="AS109" s="45" t="str">
        <f t="shared" ca="1" si="224"/>
        <v/>
      </c>
      <c r="AT109" s="46" t="str">
        <f t="shared" ca="1" si="225"/>
        <v/>
      </c>
      <c r="AU109" s="44" t="str">
        <f ca="1">IF(COUNTIF($BU$2:BU1094,AH109)=1,VLOOKUP(AH109,BO:BP,2), IF(COUNTIF($BU$2:BU1094,AH109)=0,$AM$10,""))</f>
        <v/>
      </c>
      <c r="AV109" s="45" t="str">
        <f t="shared" ca="1" si="226"/>
        <v/>
      </c>
      <c r="AW109" s="46" t="str">
        <f t="shared" ca="1" si="227"/>
        <v/>
      </c>
      <c r="AX109" s="44" t="str">
        <f ca="1">IF(COUNTIF($BU$2:BU1094,AH109)=1,VLOOKUP(AH109,BQ:BR,2), IF(COUNTIF($BU$2:BU1094,AH109)=0,$AN$10,""))</f>
        <v/>
      </c>
      <c r="AY109" s="45" t="str">
        <f t="shared" ca="1" si="228"/>
        <v/>
      </c>
      <c r="AZ109" s="46" t="str">
        <f t="shared" ca="1" si="229"/>
        <v/>
      </c>
      <c r="BA109" s="77" t="str">
        <f t="shared" ca="1" si="230"/>
        <v/>
      </c>
      <c r="BB109" s="176"/>
      <c r="BC109" s="176"/>
      <c r="BD109" s="77" t="str">
        <f ca="1">IF(ISERROR(AI109-2),"",$AQ$4*SUM($BB$14:BB109)-$AR$4*SUM($BC$14:BC109))</f>
        <v/>
      </c>
      <c r="BE109" s="77" t="str">
        <f t="shared" ca="1" si="231"/>
        <v/>
      </c>
      <c r="BG109" s="70">
        <v>45922.625</v>
      </c>
      <c r="BH109" s="53">
        <v>81.319999999999993</v>
      </c>
      <c r="BK109" s="70">
        <v>45922.625</v>
      </c>
      <c r="BL109" s="53">
        <v>111.48</v>
      </c>
      <c r="BO109" s="70">
        <v>45919.625</v>
      </c>
      <c r="BP109" s="53">
        <v>104.203125</v>
      </c>
      <c r="BQ109" s="70">
        <v>45919.625</v>
      </c>
      <c r="BR109" s="53">
        <v>98.109375</v>
      </c>
      <c r="BS109" s="163">
        <f t="shared" si="82"/>
        <v>45922.625</v>
      </c>
      <c r="BT109" s="163">
        <f t="shared" si="83"/>
        <v>45922.625</v>
      </c>
      <c r="BY109" s="164" t="str">
        <f t="shared" ca="1" si="202"/>
        <v/>
      </c>
      <c r="BZ109" s="44" t="str">
        <f ca="1">IF(COUNTIF($CN$2:CN1094,BY109)=1,VLOOKUP(BY109,CH:CI,2), IF(COUNTIF($CN$2:CN1094,BY109)=0,$BZ$10,""))</f>
        <v/>
      </c>
      <c r="CA109" s="45" t="str">
        <f t="shared" ca="1" si="169"/>
        <v/>
      </c>
      <c r="CB109" s="45" t="str">
        <f t="shared" ca="1" si="203"/>
        <v/>
      </c>
      <c r="CC109" s="44" t="str">
        <f ca="1">IF(COUNTIF($CN$2:CN1094,BY109)=1,VLOOKUP(BY109,CJ:CK,2), IF(COUNTIF($CN$2:CN1094,BY109)=0,$CA$10,""))</f>
        <v/>
      </c>
      <c r="CD109" s="45" t="str">
        <f t="shared" ca="1" si="204"/>
        <v/>
      </c>
      <c r="CE109" s="46" t="str">
        <f t="shared" ca="1" si="205"/>
        <v/>
      </c>
      <c r="CF109" s="44" t="str">
        <f t="shared" ca="1" si="206"/>
        <v/>
      </c>
      <c r="CH109" s="122">
        <v>45925.625</v>
      </c>
      <c r="CI109" s="53">
        <v>107.6015</v>
      </c>
      <c r="CJ109" s="122">
        <v>45925.625</v>
      </c>
      <c r="CK109" s="53">
        <v>48.945</v>
      </c>
      <c r="CL109" s="163">
        <f t="shared" si="76"/>
        <v>45925.625</v>
      </c>
      <c r="CM109" s="163">
        <f t="shared" si="77"/>
        <v>45925.625</v>
      </c>
      <c r="CR109" s="164" t="str">
        <f t="shared" ca="1" si="174"/>
        <v/>
      </c>
      <c r="CS109" s="44" t="str">
        <f ca="1">IF(COUNTIF($DG$2:DG1094,CR109)=1,VLOOKUP(CR109,DA:DB,2), IF(COUNTIF($DG$2:DG1094,CR109)=0,$CS$10,""))</f>
        <v/>
      </c>
      <c r="CT109" s="45" t="str">
        <f t="shared" ca="1" si="175"/>
        <v/>
      </c>
      <c r="CU109" s="45" t="str">
        <f t="shared" ca="1" si="176"/>
        <v/>
      </c>
      <c r="CV109" s="44" t="str">
        <f ca="1">IF(COUNTIF($DG$2:DG1094,CR109)=1,VLOOKUP(CR109,DC:DD,2), IF(COUNTIF($DG$2:DG1094,CR109)=0,$CT$10,""))</f>
        <v/>
      </c>
      <c r="CW109" s="45" t="str">
        <f t="shared" ca="1" si="177"/>
        <v/>
      </c>
      <c r="CX109" s="46" t="str">
        <f t="shared" ca="1" si="178"/>
        <v/>
      </c>
      <c r="CY109" s="44" t="str">
        <f t="shared" ca="1" si="179"/>
        <v/>
      </c>
      <c r="DA109" s="122">
        <v>45923.625</v>
      </c>
      <c r="DB109" s="53">
        <v>242.93100000000001</v>
      </c>
      <c r="DC109" s="122">
        <v>45923.625</v>
      </c>
      <c r="DD109" s="53">
        <v>49.594999999999999</v>
      </c>
      <c r="DE109" s="163">
        <f t="shared" si="78"/>
        <v>45923.625</v>
      </c>
      <c r="DF109" s="163">
        <f t="shared" si="79"/>
        <v>45923.625</v>
      </c>
    </row>
    <row r="110" spans="1:110">
      <c r="A110" s="164" t="str">
        <f t="shared" ca="1" si="243"/>
        <v/>
      </c>
      <c r="B110" s="71" t="str">
        <f ca="1">IF(COUNTIF($AD$2:AD1095,A110)=1,VLOOKUP(A110,T:U,2), IF(COUNTIF($AD$2:AD1095,A110)=0,$B$10,""))</f>
        <v/>
      </c>
      <c r="C110" s="31" t="str">
        <f t="shared" ca="1" si="143"/>
        <v/>
      </c>
      <c r="D110" s="32" t="str">
        <f t="shared" ca="1" si="244"/>
        <v/>
      </c>
      <c r="E110" s="71" t="str">
        <f ca="1">IF(COUNTIF($AD$2:AD1095,A110)=1,VLOOKUP(A110,V:W,2), IF(COUNTIF($AD$2:AD1095,A110)=0,$C$10,""))</f>
        <v/>
      </c>
      <c r="F110" s="31" t="str">
        <f t="shared" ca="1" si="245"/>
        <v/>
      </c>
      <c r="G110" s="32" t="str">
        <f t="shared" ca="1" si="246"/>
        <v/>
      </c>
      <c r="H110" s="71" t="str">
        <f ca="1">IF(COUNTIF($AD$2:AD1095,A110)=1,VLOOKUP(A110,X:Y,2), IF(COUNTIF($AD$2:AD1095,A110)=0,$D$10,""))</f>
        <v/>
      </c>
      <c r="I110" s="31" t="str">
        <f t="shared" ca="1" si="247"/>
        <v/>
      </c>
      <c r="J110" s="32" t="str">
        <f t="shared" ca="1" si="248"/>
        <v/>
      </c>
      <c r="K110" s="71" t="str">
        <f ca="1">IF(COUNTIF($AD$2:AD1095,A110)=1,VLOOKUP(A110,Z:AA,2), IF(COUNTIF($AD$2:AD1095,A110)=0,$E$10,""))</f>
        <v/>
      </c>
      <c r="L110" s="31" t="str">
        <f t="shared" ca="1" si="249"/>
        <v/>
      </c>
      <c r="M110" s="32" t="str">
        <f t="shared" ca="1" si="250"/>
        <v/>
      </c>
      <c r="N110" s="77" t="str">
        <f t="shared" ca="1" si="251"/>
        <v/>
      </c>
      <c r="O110" s="77"/>
      <c r="P110" s="77"/>
      <c r="Q110" s="77" t="str">
        <f ca="1">IF(ISERROR(B110-2),"",$G$5*SUM($O$14:O110)-$H$5*SUM($P$14:P110))</f>
        <v/>
      </c>
      <c r="R110" s="77" t="str">
        <f t="shared" ca="1" si="252"/>
        <v/>
      </c>
      <c r="T110" s="70">
        <v>45924.625</v>
      </c>
      <c r="U110" s="53">
        <v>92.59</v>
      </c>
      <c r="V110" s="70">
        <v>45919.625</v>
      </c>
      <c r="W110" s="53">
        <v>100.904</v>
      </c>
      <c r="X110" s="118">
        <v>45936.625</v>
      </c>
      <c r="Y110" s="53">
        <v>120.96</v>
      </c>
      <c r="AB110" s="163">
        <f t="shared" si="80"/>
        <v>45924.625</v>
      </c>
      <c r="AC110" s="163">
        <f t="shared" si="81"/>
        <v>45924.625</v>
      </c>
      <c r="AH110" s="164" t="str">
        <f t="shared" ca="1" si="218"/>
        <v/>
      </c>
      <c r="AI110" s="44" t="str">
        <f ca="1">IF(COUNTIF($BU$2:BU1095,AH110)=1,VLOOKUP(AH110,BG:BH,2), IF(COUNTIF($BU$2:BU1095,AH110)=0,$AI$10,""))</f>
        <v/>
      </c>
      <c r="AJ110" s="45" t="str">
        <f t="shared" ca="1" si="154"/>
        <v/>
      </c>
      <c r="AK110" s="45" t="str">
        <f t="shared" ca="1" si="219"/>
        <v/>
      </c>
      <c r="AL110" s="44" t="str">
        <f ca="1">IF(COUNTIF($BU$2:BU1095,AH110)=1,VLOOKUP(AH110,BI:BJ,2), IF(COUNTIF($BU$2:BU1095,AH110)=0,$AJ$10,""))</f>
        <v/>
      </c>
      <c r="AM110" s="45" t="str">
        <f t="shared" ca="1" si="220"/>
        <v/>
      </c>
      <c r="AN110" s="46" t="str">
        <f t="shared" ca="1" si="221"/>
        <v/>
      </c>
      <c r="AO110" s="44" t="str">
        <f ca="1">IF(COUNTIF($BU$2:BU1095,AH110)=1,VLOOKUP(AH110,BK:BL,2), IF(COUNTIF($BU$2:BU1095,AH110)=0,$AK$10,""))</f>
        <v/>
      </c>
      <c r="AP110" s="45" t="str">
        <f t="shared" ca="1" si="222"/>
        <v/>
      </c>
      <c r="AQ110" s="46" t="str">
        <f t="shared" ca="1" si="223"/>
        <v/>
      </c>
      <c r="AR110" s="44" t="str">
        <f ca="1">IF(COUNTIF($BU$2:BU1095,AH110)=1,VLOOKUP(AH110,BM:BN,2), IF(COUNTIF($BU$2:BU1095,AH110)=0,$AL$10,""))</f>
        <v/>
      </c>
      <c r="AS110" s="45" t="str">
        <f t="shared" ca="1" si="224"/>
        <v/>
      </c>
      <c r="AT110" s="46" t="str">
        <f t="shared" ca="1" si="225"/>
        <v/>
      </c>
      <c r="AU110" s="44" t="str">
        <f ca="1">IF(COUNTIF($BU$2:BU1095,AH110)=1,VLOOKUP(AH110,BO:BP,2), IF(COUNTIF($BU$2:BU1095,AH110)=0,$AM$10,""))</f>
        <v/>
      </c>
      <c r="AV110" s="45" t="str">
        <f t="shared" ca="1" si="226"/>
        <v/>
      </c>
      <c r="AW110" s="46" t="str">
        <f t="shared" ca="1" si="227"/>
        <v/>
      </c>
      <c r="AX110" s="44" t="str">
        <f ca="1">IF(COUNTIF($BU$2:BU1095,AH110)=1,VLOOKUP(AH110,BQ:BR,2), IF(COUNTIF($BU$2:BU1095,AH110)=0,$AN$10,""))</f>
        <v/>
      </c>
      <c r="AY110" s="45" t="str">
        <f t="shared" ca="1" si="228"/>
        <v/>
      </c>
      <c r="AZ110" s="46" t="str">
        <f t="shared" ca="1" si="229"/>
        <v/>
      </c>
      <c r="BA110" s="77" t="str">
        <f t="shared" ca="1" si="230"/>
        <v/>
      </c>
      <c r="BB110" s="176"/>
      <c r="BC110" s="176"/>
      <c r="BD110" s="77" t="str">
        <f ca="1">IF(ISERROR(AI110-2),"",$AQ$4*SUM($BB$14:BB110)-$AR$4*SUM($BC$14:BC110))</f>
        <v/>
      </c>
      <c r="BE110" s="77" t="str">
        <f t="shared" ca="1" si="231"/>
        <v/>
      </c>
      <c r="BG110" s="70">
        <v>45923.625</v>
      </c>
      <c r="BH110" s="53">
        <v>81.260000000000005</v>
      </c>
      <c r="BK110" s="70">
        <v>45923.625</v>
      </c>
      <c r="BL110" s="53">
        <v>111.71</v>
      </c>
      <c r="BO110" s="70">
        <v>45922.625</v>
      </c>
      <c r="BP110" s="53">
        <v>104.015625</v>
      </c>
      <c r="BQ110" s="70">
        <v>45922.625</v>
      </c>
      <c r="BR110" s="53">
        <v>97.71875</v>
      </c>
      <c r="BS110" s="163">
        <f t="shared" si="82"/>
        <v>45923.625</v>
      </c>
      <c r="BT110" s="163">
        <f t="shared" si="83"/>
        <v>45923.625</v>
      </c>
      <c r="BY110" s="164" t="str">
        <f t="shared" ca="1" si="202"/>
        <v/>
      </c>
      <c r="BZ110" s="44" t="str">
        <f ca="1">IF(COUNTIF($CN$2:CN1095,BY110)=1,VLOOKUP(BY110,CH:CI,2), IF(COUNTIF($CN$2:CN1095,BY110)=0,$BZ$10,""))</f>
        <v/>
      </c>
      <c r="CA110" s="45" t="str">
        <f t="shared" ca="1" si="169"/>
        <v/>
      </c>
      <c r="CB110" s="45" t="str">
        <f t="shared" ca="1" si="203"/>
        <v/>
      </c>
      <c r="CC110" s="44" t="str">
        <f ca="1">IF(COUNTIF($CN$2:CN1095,BY110)=1,VLOOKUP(BY110,CJ:CK,2), IF(COUNTIF($CN$2:CN1095,BY110)=0,$CA$10,""))</f>
        <v/>
      </c>
      <c r="CD110" s="45" t="str">
        <f t="shared" ca="1" si="204"/>
        <v/>
      </c>
      <c r="CE110" s="46" t="str">
        <f t="shared" ca="1" si="205"/>
        <v/>
      </c>
      <c r="CF110" s="44" t="str">
        <f t="shared" ca="1" si="206"/>
        <v/>
      </c>
      <c r="CH110" s="122">
        <v>45926.625</v>
      </c>
      <c r="CI110" s="53">
        <v>107.7762</v>
      </c>
      <c r="CJ110" s="122">
        <v>45926.625</v>
      </c>
      <c r="CK110" s="53">
        <v>48.259</v>
      </c>
      <c r="CL110" s="163">
        <f t="shared" si="76"/>
        <v>45926.625</v>
      </c>
      <c r="CM110" s="163">
        <f t="shared" si="77"/>
        <v>45926.625</v>
      </c>
      <c r="CR110" s="164" t="str">
        <f t="shared" ca="1" si="174"/>
        <v/>
      </c>
      <c r="CS110" s="44" t="str">
        <f ca="1">IF(COUNTIF($DG$2:DG1095,CR110)=1,VLOOKUP(CR110,DA:DB,2), IF(COUNTIF($DG$2:DG1095,CR110)=0,$CS$10,""))</f>
        <v/>
      </c>
      <c r="CT110" s="45" t="str">
        <f t="shared" ca="1" si="175"/>
        <v/>
      </c>
      <c r="CU110" s="45" t="str">
        <f t="shared" ca="1" si="176"/>
        <v/>
      </c>
      <c r="CV110" s="44" t="str">
        <f ca="1">IF(COUNTIF($DG$2:DG1095,CR110)=1,VLOOKUP(CR110,DC:DD,2), IF(COUNTIF($DG$2:DG1095,CR110)=0,$CT$10,""))</f>
        <v/>
      </c>
      <c r="CW110" s="45" t="str">
        <f t="shared" ca="1" si="177"/>
        <v/>
      </c>
      <c r="CX110" s="46" t="str">
        <f t="shared" ca="1" si="178"/>
        <v/>
      </c>
      <c r="CY110" s="44" t="str">
        <f t="shared" ca="1" si="179"/>
        <v/>
      </c>
      <c r="DA110" s="122">
        <v>45924.625</v>
      </c>
      <c r="DB110" s="53">
        <v>243.08600000000001</v>
      </c>
      <c r="DC110" s="122">
        <v>45924.625</v>
      </c>
      <c r="DD110" s="53">
        <v>49.652999999999999</v>
      </c>
      <c r="DE110" s="163">
        <f t="shared" si="78"/>
        <v>45924.625</v>
      </c>
      <c r="DF110" s="163">
        <f t="shared" si="79"/>
        <v>45924.625</v>
      </c>
    </row>
    <row r="111" spans="1:110">
      <c r="A111" s="164" t="str">
        <f t="shared" ca="1" si="243"/>
        <v/>
      </c>
      <c r="B111" s="71" t="str">
        <f ca="1">IF(COUNTIF($AD$2:AD1096,A111)=1,VLOOKUP(A111,T:U,2), IF(COUNTIF($AD$2:AD1096,A111)=0,$B$10,""))</f>
        <v/>
      </c>
      <c r="C111" s="31" t="str">
        <f t="shared" ca="1" si="143"/>
        <v/>
      </c>
      <c r="D111" s="32" t="str">
        <f t="shared" ca="1" si="244"/>
        <v/>
      </c>
      <c r="E111" s="71" t="str">
        <f ca="1">IF(COUNTIF($AD$2:AD1096,A111)=1,VLOOKUP(A111,V:W,2), IF(COUNTIF($AD$2:AD1096,A111)=0,$C$10,""))</f>
        <v/>
      </c>
      <c r="F111" s="31" t="str">
        <f t="shared" ca="1" si="245"/>
        <v/>
      </c>
      <c r="G111" s="32" t="str">
        <f t="shared" ca="1" si="246"/>
        <v/>
      </c>
      <c r="H111" s="71" t="str">
        <f ca="1">IF(COUNTIF($AD$2:AD1096,A111)=1,VLOOKUP(A111,X:Y,2), IF(COUNTIF($AD$2:AD1096,A111)=0,$D$10,""))</f>
        <v/>
      </c>
      <c r="I111" s="31" t="str">
        <f t="shared" ca="1" si="247"/>
        <v/>
      </c>
      <c r="J111" s="32" t="str">
        <f t="shared" ca="1" si="248"/>
        <v/>
      </c>
      <c r="K111" s="71" t="str">
        <f ca="1">IF(COUNTIF($AD$2:AD1096,A111)=1,VLOOKUP(A111,Z:AA,2), IF(COUNTIF($AD$2:AD1096,A111)=0,$E$10,""))</f>
        <v/>
      </c>
      <c r="L111" s="31" t="str">
        <f t="shared" ca="1" si="249"/>
        <v/>
      </c>
      <c r="M111" s="32" t="str">
        <f t="shared" ca="1" si="250"/>
        <v/>
      </c>
      <c r="N111" s="77" t="str">
        <f t="shared" ca="1" si="251"/>
        <v/>
      </c>
      <c r="O111" s="77"/>
      <c r="P111" s="77"/>
      <c r="Q111" s="77" t="str">
        <f ca="1">IF(ISERROR(B111-2),"",$G$5*SUM($O$14:O111)-$H$5*SUM($P$14:P111))</f>
        <v/>
      </c>
      <c r="R111" s="77" t="str">
        <f t="shared" ca="1" si="252"/>
        <v/>
      </c>
      <c r="T111" s="70">
        <v>45925.625</v>
      </c>
      <c r="U111" s="53">
        <v>92.45</v>
      </c>
      <c r="V111" s="70">
        <v>45922.625</v>
      </c>
      <c r="W111" s="53">
        <v>100.913</v>
      </c>
      <c r="X111" s="118">
        <v>45937.625</v>
      </c>
      <c r="Y111" s="53">
        <v>120.93</v>
      </c>
      <c r="AB111" s="163">
        <f t="shared" si="80"/>
        <v>45925.625</v>
      </c>
      <c r="AC111" s="163">
        <f t="shared" si="81"/>
        <v>45925.625</v>
      </c>
      <c r="AH111" s="164" t="str">
        <f t="shared" ca="1" si="218"/>
        <v/>
      </c>
      <c r="AI111" s="44" t="str">
        <f ca="1">IF(COUNTIF($BU$2:BU1096,AH111)=1,VLOOKUP(AH111,BG:BH,2), IF(COUNTIF($BU$2:BU1096,AH111)=0,$AI$10,""))</f>
        <v/>
      </c>
      <c r="AJ111" s="45" t="str">
        <f t="shared" ca="1" si="154"/>
        <v/>
      </c>
      <c r="AK111" s="45" t="str">
        <f t="shared" ca="1" si="219"/>
        <v/>
      </c>
      <c r="AL111" s="44" t="str">
        <f ca="1">IF(COUNTIF($BU$2:BU1096,AH111)=1,VLOOKUP(AH111,BI:BJ,2), IF(COUNTIF($BU$2:BU1096,AH111)=0,$AJ$10,""))</f>
        <v/>
      </c>
      <c r="AM111" s="45" t="str">
        <f t="shared" ca="1" si="220"/>
        <v/>
      </c>
      <c r="AN111" s="46" t="str">
        <f t="shared" ca="1" si="221"/>
        <v/>
      </c>
      <c r="AO111" s="44" t="str">
        <f ca="1">IF(COUNTIF($BU$2:BU1096,AH111)=1,VLOOKUP(AH111,BK:BL,2), IF(COUNTIF($BU$2:BU1096,AH111)=0,$AK$10,""))</f>
        <v/>
      </c>
      <c r="AP111" s="45" t="str">
        <f t="shared" ca="1" si="222"/>
        <v/>
      </c>
      <c r="AQ111" s="46" t="str">
        <f t="shared" ca="1" si="223"/>
        <v/>
      </c>
      <c r="AR111" s="44" t="str">
        <f ca="1">IF(COUNTIF($BU$2:BU1096,AH111)=1,VLOOKUP(AH111,BM:BN,2), IF(COUNTIF($BU$2:BU1096,AH111)=0,$AL$10,""))</f>
        <v/>
      </c>
      <c r="AS111" s="45" t="str">
        <f t="shared" ca="1" si="224"/>
        <v/>
      </c>
      <c r="AT111" s="46" t="str">
        <f t="shared" ca="1" si="225"/>
        <v/>
      </c>
      <c r="AU111" s="44" t="str">
        <f ca="1">IF(COUNTIF($BU$2:BU1096,AH111)=1,VLOOKUP(AH111,BO:BP,2), IF(COUNTIF($BU$2:BU1096,AH111)=0,$AM$10,""))</f>
        <v/>
      </c>
      <c r="AV111" s="45" t="str">
        <f t="shared" ca="1" si="226"/>
        <v/>
      </c>
      <c r="AW111" s="46" t="str">
        <f t="shared" ca="1" si="227"/>
        <v/>
      </c>
      <c r="AX111" s="44" t="str">
        <f ca="1">IF(COUNTIF($BU$2:BU1096,AH111)=1,VLOOKUP(AH111,BQ:BR,2), IF(COUNTIF($BU$2:BU1096,AH111)=0,$AN$10,""))</f>
        <v/>
      </c>
      <c r="AY111" s="45" t="str">
        <f t="shared" ca="1" si="228"/>
        <v/>
      </c>
      <c r="AZ111" s="46" t="str">
        <f t="shared" ca="1" si="229"/>
        <v/>
      </c>
      <c r="BA111" s="77" t="str">
        <f t="shared" ca="1" si="230"/>
        <v/>
      </c>
      <c r="BB111" s="176"/>
      <c r="BC111" s="176"/>
      <c r="BD111" s="77" t="str">
        <f ca="1">IF(ISERROR(AI111-2),"",$AQ$4*SUM($BB$14:BB111)-$AR$4*SUM($BC$14:BC111))</f>
        <v/>
      </c>
      <c r="BE111" s="77" t="str">
        <f t="shared" ca="1" si="231"/>
        <v/>
      </c>
      <c r="BG111" s="70">
        <v>45924.625</v>
      </c>
      <c r="BH111" s="53">
        <v>81.150000000000006</v>
      </c>
      <c r="BK111" s="70">
        <v>45924.625</v>
      </c>
      <c r="BL111" s="53">
        <v>111.26</v>
      </c>
      <c r="BO111" s="70">
        <v>45923.625</v>
      </c>
      <c r="BP111" s="53">
        <v>104.328125</v>
      </c>
      <c r="BQ111" s="70">
        <v>45923.625</v>
      </c>
      <c r="BR111" s="53">
        <v>98.40625</v>
      </c>
      <c r="BS111" s="163">
        <f t="shared" si="82"/>
        <v>45924.625</v>
      </c>
      <c r="BT111" s="163">
        <f t="shared" si="83"/>
        <v>45924.625</v>
      </c>
      <c r="BY111" s="164" t="str">
        <f t="shared" ca="1" si="202"/>
        <v/>
      </c>
      <c r="BZ111" s="44" t="str">
        <f ca="1">IF(COUNTIF($CN$2:CN1096,BY111)=1,VLOOKUP(BY111,CH:CI,2), IF(COUNTIF($CN$2:CN1096,BY111)=0,$BZ$10,""))</f>
        <v/>
      </c>
      <c r="CA111" s="45" t="str">
        <f t="shared" ca="1" si="169"/>
        <v/>
      </c>
      <c r="CB111" s="45" t="str">
        <f t="shared" ca="1" si="203"/>
        <v/>
      </c>
      <c r="CC111" s="44" t="str">
        <f ca="1">IF(COUNTIF($CN$2:CN1096,BY111)=1,VLOOKUP(BY111,CJ:CK,2), IF(COUNTIF($CN$2:CN1096,BY111)=0,$CA$10,""))</f>
        <v/>
      </c>
      <c r="CD111" s="45" t="str">
        <f t="shared" ca="1" si="204"/>
        <v/>
      </c>
      <c r="CE111" s="46" t="str">
        <f t="shared" ca="1" si="205"/>
        <v/>
      </c>
      <c r="CF111" s="44" t="str">
        <f t="shared" ca="1" si="206"/>
        <v/>
      </c>
      <c r="CH111" s="122">
        <v>45929.625</v>
      </c>
      <c r="CI111" s="53">
        <v>107.9713</v>
      </c>
      <c r="CJ111" s="122">
        <v>45929.625</v>
      </c>
      <c r="CK111" s="53">
        <v>47.534999999999997</v>
      </c>
      <c r="CL111" s="163">
        <f t="shared" si="76"/>
        <v>45929.625</v>
      </c>
      <c r="CM111" s="163">
        <f t="shared" si="77"/>
        <v>45929.625</v>
      </c>
      <c r="CR111" s="164" t="str">
        <f t="shared" ca="1" si="174"/>
        <v/>
      </c>
      <c r="CS111" s="44" t="str">
        <f ca="1">IF(COUNTIF($DG$2:DG1096,CR111)=1,VLOOKUP(CR111,DA:DB,2), IF(COUNTIF($DG$2:DG1096,CR111)=0,$CS$10,""))</f>
        <v/>
      </c>
      <c r="CT111" s="45" t="str">
        <f t="shared" ca="1" si="175"/>
        <v/>
      </c>
      <c r="CU111" s="45" t="str">
        <f t="shared" ca="1" si="176"/>
        <v/>
      </c>
      <c r="CV111" s="44" t="str">
        <f ca="1">IF(COUNTIF($DG$2:DG1096,CR111)=1,VLOOKUP(CR111,DC:DD,2), IF(COUNTIF($DG$2:DG1096,CR111)=0,$CT$10,""))</f>
        <v/>
      </c>
      <c r="CW111" s="45" t="str">
        <f t="shared" ca="1" si="177"/>
        <v/>
      </c>
      <c r="CX111" s="46" t="str">
        <f t="shared" ca="1" si="178"/>
        <v/>
      </c>
      <c r="CY111" s="44" t="str">
        <f t="shared" ca="1" si="179"/>
        <v/>
      </c>
      <c r="DA111" s="122">
        <v>45925.625</v>
      </c>
      <c r="DB111" s="53">
        <v>247.20099999999999</v>
      </c>
      <c r="DC111" s="122">
        <v>45925.625</v>
      </c>
      <c r="DD111" s="53">
        <v>50.735999999999997</v>
      </c>
      <c r="DE111" s="163">
        <f t="shared" si="78"/>
        <v>45925.625</v>
      </c>
      <c r="DF111" s="163">
        <f t="shared" si="79"/>
        <v>45925.625</v>
      </c>
    </row>
    <row r="112" spans="1:110">
      <c r="A112" s="164" t="str">
        <f t="shared" ca="1" si="243"/>
        <v/>
      </c>
      <c r="B112" s="71" t="str">
        <f ca="1">IF(COUNTIF($AD$2:AD1097,A112)=1,VLOOKUP(A112,T:U,2), IF(COUNTIF($AD$2:AD1097,A112)=0,$B$10,""))</f>
        <v/>
      </c>
      <c r="C112" s="31" t="str">
        <f t="shared" ca="1" si="143"/>
        <v/>
      </c>
      <c r="D112" s="32" t="str">
        <f t="shared" ca="1" si="244"/>
        <v/>
      </c>
      <c r="E112" s="71" t="str">
        <f ca="1">IF(COUNTIF($AD$2:AD1097,A112)=1,VLOOKUP(A112,V:W,2), IF(COUNTIF($AD$2:AD1097,A112)=0,$C$10,""))</f>
        <v/>
      </c>
      <c r="F112" s="31" t="str">
        <f t="shared" ca="1" si="245"/>
        <v/>
      </c>
      <c r="G112" s="32" t="str">
        <f t="shared" ca="1" si="246"/>
        <v/>
      </c>
      <c r="H112" s="71" t="str">
        <f ca="1">IF(COUNTIF($AD$2:AD1097,A112)=1,VLOOKUP(A112,X:Y,2), IF(COUNTIF($AD$2:AD1097,A112)=0,$D$10,""))</f>
        <v/>
      </c>
      <c r="I112" s="31" t="str">
        <f t="shared" ca="1" si="247"/>
        <v/>
      </c>
      <c r="J112" s="32" t="str">
        <f t="shared" ca="1" si="248"/>
        <v/>
      </c>
      <c r="K112" s="71" t="str">
        <f ca="1">IF(COUNTIF($AD$2:AD1097,A112)=1,VLOOKUP(A112,Z:AA,2), IF(COUNTIF($AD$2:AD1097,A112)=0,$E$10,""))</f>
        <v/>
      </c>
      <c r="L112" s="31" t="str">
        <f t="shared" ca="1" si="249"/>
        <v/>
      </c>
      <c r="M112" s="32" t="str">
        <f t="shared" ca="1" si="250"/>
        <v/>
      </c>
      <c r="N112" s="77" t="str">
        <f t="shared" ca="1" si="251"/>
        <v/>
      </c>
      <c r="O112" s="77"/>
      <c r="P112" s="77"/>
      <c r="Q112" s="77" t="str">
        <f ca="1">IF(ISERROR(B112-2),"",$G$5*SUM($O$14:O112)-$H$5*SUM($P$14:P112))</f>
        <v/>
      </c>
      <c r="R112" s="77" t="str">
        <f t="shared" ca="1" si="252"/>
        <v/>
      </c>
      <c r="T112" s="70">
        <v>45926.625</v>
      </c>
      <c r="U112" s="53">
        <v>92.46</v>
      </c>
      <c r="V112" s="70">
        <v>45923.625</v>
      </c>
      <c r="W112" s="53">
        <v>100.883</v>
      </c>
      <c r="X112" s="118">
        <v>45938.625</v>
      </c>
      <c r="Y112" s="53">
        <v>121.12</v>
      </c>
      <c r="AB112" s="163" t="str">
        <f t="shared" si="80"/>
        <v/>
      </c>
      <c r="AC112" s="163" t="str">
        <f t="shared" si="81"/>
        <v/>
      </c>
      <c r="AH112" s="164" t="str">
        <f t="shared" ca="1" si="218"/>
        <v/>
      </c>
      <c r="AI112" s="44" t="str">
        <f ca="1">IF(COUNTIF($BU$2:BU1097,AH112)=1,VLOOKUP(AH112,BG:BH,2), IF(COUNTIF($BU$2:BU1097,AH112)=0,$AI$10,""))</f>
        <v/>
      </c>
      <c r="AJ112" s="45" t="str">
        <f t="shared" ca="1" si="154"/>
        <v/>
      </c>
      <c r="AK112" s="45" t="str">
        <f t="shared" ca="1" si="219"/>
        <v/>
      </c>
      <c r="AL112" s="44" t="str">
        <f ca="1">IF(COUNTIF($BU$2:BU1097,AH112)=1,VLOOKUP(AH112,BI:BJ,2), IF(COUNTIF($BU$2:BU1097,AH112)=0,$AJ$10,""))</f>
        <v/>
      </c>
      <c r="AM112" s="45" t="str">
        <f t="shared" ca="1" si="220"/>
        <v/>
      </c>
      <c r="AN112" s="46" t="str">
        <f t="shared" ca="1" si="221"/>
        <v/>
      </c>
      <c r="AO112" s="44" t="str">
        <f ca="1">IF(COUNTIF($BU$2:BU1097,AH112)=1,VLOOKUP(AH112,BK:BL,2), IF(COUNTIF($BU$2:BU1097,AH112)=0,$AK$10,""))</f>
        <v/>
      </c>
      <c r="AP112" s="45" t="str">
        <f t="shared" ca="1" si="222"/>
        <v/>
      </c>
      <c r="AQ112" s="46" t="str">
        <f t="shared" ca="1" si="223"/>
        <v/>
      </c>
      <c r="AR112" s="44" t="str">
        <f ca="1">IF(COUNTIF($BU$2:BU1097,AH112)=1,VLOOKUP(AH112,BM:BN,2), IF(COUNTIF($BU$2:BU1097,AH112)=0,$AL$10,""))</f>
        <v/>
      </c>
      <c r="AS112" s="45" t="str">
        <f t="shared" ca="1" si="224"/>
        <v/>
      </c>
      <c r="AT112" s="46" t="str">
        <f t="shared" ca="1" si="225"/>
        <v/>
      </c>
      <c r="AU112" s="44" t="str">
        <f ca="1">IF(COUNTIF($BU$2:BU1097,AH112)=1,VLOOKUP(AH112,BO:BP,2), IF(COUNTIF($BU$2:BU1097,AH112)=0,$AM$10,""))</f>
        <v/>
      </c>
      <c r="AV112" s="45" t="str">
        <f t="shared" ca="1" si="226"/>
        <v/>
      </c>
      <c r="AW112" s="46" t="str">
        <f t="shared" ca="1" si="227"/>
        <v/>
      </c>
      <c r="AX112" s="44" t="str">
        <f ca="1">IF(COUNTIF($BU$2:BU1097,AH112)=1,VLOOKUP(AH112,BQ:BR,2), IF(COUNTIF($BU$2:BU1097,AH112)=0,$AN$10,""))</f>
        <v/>
      </c>
      <c r="AY112" s="45" t="str">
        <f t="shared" ca="1" si="228"/>
        <v/>
      </c>
      <c r="AZ112" s="46" t="str">
        <f t="shared" ca="1" si="229"/>
        <v/>
      </c>
      <c r="BA112" s="77" t="str">
        <f t="shared" ca="1" si="230"/>
        <v/>
      </c>
      <c r="BB112" s="176"/>
      <c r="BC112" s="176"/>
      <c r="BD112" s="77" t="str">
        <f ca="1">IF(ISERROR(AI112-2),"",$AQ$4*SUM($BB$14:BB112)-$AR$4*SUM($BC$14:BC112))</f>
        <v/>
      </c>
      <c r="BE112" s="77" t="str">
        <f t="shared" ca="1" si="231"/>
        <v/>
      </c>
      <c r="BG112" s="70">
        <v>45925.625</v>
      </c>
      <c r="BH112" s="53">
        <v>80.92</v>
      </c>
      <c r="BK112" s="70">
        <v>45925.625</v>
      </c>
      <c r="BL112" s="53">
        <v>111.06</v>
      </c>
      <c r="BO112" s="70">
        <v>45924.625</v>
      </c>
      <c r="BP112" s="53">
        <v>104.03125</v>
      </c>
      <c r="BQ112" s="70">
        <v>45924.625</v>
      </c>
      <c r="BR112" s="53">
        <v>98</v>
      </c>
      <c r="BS112" s="163">
        <f t="shared" si="82"/>
        <v>45925.625</v>
      </c>
      <c r="BT112" s="163">
        <f t="shared" si="83"/>
        <v>45925.625</v>
      </c>
      <c r="BY112" s="164" t="str">
        <f t="shared" ca="1" si="202"/>
        <v/>
      </c>
      <c r="BZ112" s="44" t="str">
        <f ca="1">IF(COUNTIF($CN$2:CN1097,BY112)=1,VLOOKUP(BY112,CH:CI,2), IF(COUNTIF($CN$2:CN1097,BY112)=0,$BZ$10,""))</f>
        <v/>
      </c>
      <c r="CA112" s="45" t="str">
        <f t="shared" ca="1" si="169"/>
        <v/>
      </c>
      <c r="CB112" s="45" t="str">
        <f t="shared" ca="1" si="203"/>
        <v/>
      </c>
      <c r="CC112" s="44" t="str">
        <f ca="1">IF(COUNTIF($CN$2:CN1097,BY112)=1,VLOOKUP(BY112,CJ:CK,2), IF(COUNTIF($CN$2:CN1097,BY112)=0,$CA$10,""))</f>
        <v/>
      </c>
      <c r="CD112" s="45" t="str">
        <f t="shared" ca="1" si="204"/>
        <v/>
      </c>
      <c r="CE112" s="46" t="str">
        <f t="shared" ca="1" si="205"/>
        <v/>
      </c>
      <c r="CF112" s="44" t="str">
        <f t="shared" ca="1" si="206"/>
        <v/>
      </c>
      <c r="CH112" s="122">
        <v>45930.625</v>
      </c>
      <c r="CI112" s="53">
        <v>107.99469999999999</v>
      </c>
      <c r="CJ112" s="122">
        <v>45930.625</v>
      </c>
      <c r="CK112" s="53">
        <v>47.451999999999998</v>
      </c>
      <c r="CL112" s="163">
        <f t="shared" si="76"/>
        <v>45930.625</v>
      </c>
      <c r="CM112" s="163">
        <f t="shared" si="77"/>
        <v>45930.625</v>
      </c>
      <c r="CR112" s="164" t="str">
        <f t="shared" ca="1" si="174"/>
        <v/>
      </c>
      <c r="CS112" s="44" t="str">
        <f ca="1">IF(COUNTIF($DG$2:DG1097,CR112)=1,VLOOKUP(CR112,DA:DB,2), IF(COUNTIF($DG$2:DG1097,CR112)=0,$CS$10,""))</f>
        <v/>
      </c>
      <c r="CT112" s="45" t="str">
        <f t="shared" ca="1" si="175"/>
        <v/>
      </c>
      <c r="CU112" s="45" t="str">
        <f t="shared" ca="1" si="176"/>
        <v/>
      </c>
      <c r="CV112" s="44" t="str">
        <f ca="1">IF(COUNTIF($DG$2:DG1097,CR112)=1,VLOOKUP(CR112,DC:DD,2), IF(COUNTIF($DG$2:DG1097,CR112)=0,$CT$10,""))</f>
        <v/>
      </c>
      <c r="CW112" s="45" t="str">
        <f t="shared" ca="1" si="177"/>
        <v/>
      </c>
      <c r="CX112" s="46" t="str">
        <f t="shared" ca="1" si="178"/>
        <v/>
      </c>
      <c r="CY112" s="44" t="str">
        <f t="shared" ca="1" si="179"/>
        <v/>
      </c>
      <c r="DA112" s="122">
        <v>45926.625</v>
      </c>
      <c r="DB112" s="53">
        <v>244.453</v>
      </c>
      <c r="DC112" s="122">
        <v>45926.625</v>
      </c>
      <c r="DD112" s="53">
        <v>50.292000000000002</v>
      </c>
      <c r="DE112" s="163">
        <f t="shared" si="78"/>
        <v>45926.625</v>
      </c>
      <c r="DF112" s="163">
        <f t="shared" si="79"/>
        <v>45926.625</v>
      </c>
    </row>
    <row r="113" spans="1:110">
      <c r="A113" s="164" t="str">
        <f t="shared" ca="1" si="243"/>
        <v/>
      </c>
      <c r="B113" s="71" t="str">
        <f ca="1">IF(COUNTIF($AD$2:AD1098,A113)=1,VLOOKUP(A113,T:U,2), IF(COUNTIF($AD$2:AD1098,A113)=0,$B$10,""))</f>
        <v/>
      </c>
      <c r="C113" s="31" t="str">
        <f t="shared" ca="1" si="143"/>
        <v/>
      </c>
      <c r="D113" s="32" t="str">
        <f t="shared" ca="1" si="244"/>
        <v/>
      </c>
      <c r="E113" s="71" t="str">
        <f ca="1">IF(COUNTIF($AD$2:AD1098,A113)=1,VLOOKUP(A113,V:W,2), IF(COUNTIF($AD$2:AD1098,A113)=0,$C$10,""))</f>
        <v/>
      </c>
      <c r="F113" s="31" t="str">
        <f t="shared" ca="1" si="245"/>
        <v/>
      </c>
      <c r="G113" s="32" t="str">
        <f t="shared" ca="1" si="246"/>
        <v/>
      </c>
      <c r="H113" s="71" t="str">
        <f ca="1">IF(COUNTIF($AD$2:AD1098,A113)=1,VLOOKUP(A113,X:Y,2), IF(COUNTIF($AD$2:AD1098,A113)=0,$D$10,""))</f>
        <v/>
      </c>
      <c r="I113" s="31" t="str">
        <f t="shared" ca="1" si="247"/>
        <v/>
      </c>
      <c r="J113" s="32" t="str">
        <f t="shared" ca="1" si="248"/>
        <v/>
      </c>
      <c r="K113" s="71" t="str">
        <f ca="1">IF(COUNTIF($AD$2:AD1098,A113)=1,VLOOKUP(A113,Z:AA,2), IF(COUNTIF($AD$2:AD1098,A113)=0,$E$10,""))</f>
        <v/>
      </c>
      <c r="L113" s="31" t="str">
        <f t="shared" ca="1" si="249"/>
        <v/>
      </c>
      <c r="M113" s="32" t="str">
        <f t="shared" ca="1" si="250"/>
        <v/>
      </c>
      <c r="N113" s="77" t="str">
        <f t="shared" ca="1" si="251"/>
        <v/>
      </c>
      <c r="O113" s="77"/>
      <c r="P113" s="77"/>
      <c r="Q113" s="77" t="str">
        <f ca="1">IF(ISERROR(B113-2),"",$G$5*SUM($O$14:O113)-$H$5*SUM($P$14:P113))</f>
        <v/>
      </c>
      <c r="R113" s="77" t="str">
        <f t="shared" ca="1" si="252"/>
        <v/>
      </c>
      <c r="T113" s="70">
        <v>45929.625</v>
      </c>
      <c r="U113" s="53">
        <v>92.5</v>
      </c>
      <c r="V113" s="70">
        <v>45924.625</v>
      </c>
      <c r="W113" s="53">
        <v>100.893</v>
      </c>
      <c r="X113" s="118">
        <v>45939.625</v>
      </c>
      <c r="Y113" s="53">
        <v>120.99</v>
      </c>
      <c r="AB113" s="163">
        <f t="shared" si="80"/>
        <v>45929.625</v>
      </c>
      <c r="AC113" s="163">
        <f t="shared" si="81"/>
        <v>45929.625</v>
      </c>
      <c r="AH113" s="164" t="str">
        <f t="shared" ca="1" si="218"/>
        <v/>
      </c>
      <c r="AI113" s="44" t="str">
        <f ca="1">IF(COUNTIF($BU$2:BU1098,AH113)=1,VLOOKUP(AH113,BG:BH,2), IF(COUNTIF($BU$2:BU1098,AH113)=0,$AI$10,""))</f>
        <v/>
      </c>
      <c r="AJ113" s="45" t="str">
        <f t="shared" ca="1" si="154"/>
        <v/>
      </c>
      <c r="AK113" s="45" t="str">
        <f t="shared" ca="1" si="219"/>
        <v/>
      </c>
      <c r="AL113" s="44" t="str">
        <f ca="1">IF(COUNTIF($BU$2:BU1098,AH113)=1,VLOOKUP(AH113,BI:BJ,2), IF(COUNTIF($BU$2:BU1098,AH113)=0,$AJ$10,""))</f>
        <v/>
      </c>
      <c r="AM113" s="45" t="str">
        <f t="shared" ca="1" si="220"/>
        <v/>
      </c>
      <c r="AN113" s="46" t="str">
        <f t="shared" ca="1" si="221"/>
        <v/>
      </c>
      <c r="AO113" s="44" t="str">
        <f ca="1">IF(COUNTIF($BU$2:BU1098,AH113)=1,VLOOKUP(AH113,BK:BL,2), IF(COUNTIF($BU$2:BU1098,AH113)=0,$AK$10,""))</f>
        <v/>
      </c>
      <c r="AP113" s="45" t="str">
        <f t="shared" ca="1" si="222"/>
        <v/>
      </c>
      <c r="AQ113" s="46" t="str">
        <f t="shared" ca="1" si="223"/>
        <v/>
      </c>
      <c r="AR113" s="44" t="str">
        <f ca="1">IF(COUNTIF($BU$2:BU1098,AH113)=1,VLOOKUP(AH113,BM:BN,2), IF(COUNTIF($BU$2:BU1098,AH113)=0,$AL$10,""))</f>
        <v/>
      </c>
      <c r="AS113" s="45" t="str">
        <f t="shared" ca="1" si="224"/>
        <v/>
      </c>
      <c r="AT113" s="46" t="str">
        <f t="shared" ca="1" si="225"/>
        <v/>
      </c>
      <c r="AU113" s="44" t="str">
        <f ca="1">IF(COUNTIF($BU$2:BU1098,AH113)=1,VLOOKUP(AH113,BO:BP,2), IF(COUNTIF($BU$2:BU1098,AH113)=0,$AM$10,""))</f>
        <v/>
      </c>
      <c r="AV113" s="45" t="str">
        <f t="shared" ca="1" si="226"/>
        <v/>
      </c>
      <c r="AW113" s="46" t="str">
        <f t="shared" ca="1" si="227"/>
        <v/>
      </c>
      <c r="AX113" s="44" t="str">
        <f ca="1">IF(COUNTIF($BU$2:BU1098,AH113)=1,VLOOKUP(AH113,BQ:BR,2), IF(COUNTIF($BU$2:BU1098,AH113)=0,$AN$10,""))</f>
        <v/>
      </c>
      <c r="AY113" s="45" t="str">
        <f t="shared" ca="1" si="228"/>
        <v/>
      </c>
      <c r="AZ113" s="46" t="str">
        <f t="shared" ca="1" si="229"/>
        <v/>
      </c>
      <c r="BA113" s="77" t="str">
        <f t="shared" ca="1" si="230"/>
        <v/>
      </c>
      <c r="BB113" s="176"/>
      <c r="BC113" s="176"/>
      <c r="BD113" s="77" t="str">
        <f ca="1">IF(ISERROR(AI113-2),"",$AQ$4*SUM($BB$14:BB113)-$AR$4*SUM($BC$14:BC113))</f>
        <v/>
      </c>
      <c r="BE113" s="77" t="str">
        <f t="shared" ca="1" si="231"/>
        <v/>
      </c>
      <c r="BG113" s="70">
        <v>45926.625</v>
      </c>
      <c r="BH113" s="53">
        <v>81.08</v>
      </c>
      <c r="BK113" s="70">
        <v>45926.625</v>
      </c>
      <c r="BL113" s="53">
        <v>111.21</v>
      </c>
      <c r="BO113" s="70">
        <v>45925.625</v>
      </c>
      <c r="BP113" s="53">
        <v>103.8125</v>
      </c>
      <c r="BQ113" s="70">
        <v>45925.625</v>
      </c>
      <c r="BR113" s="53">
        <v>98</v>
      </c>
      <c r="BS113" s="163">
        <f t="shared" si="82"/>
        <v>45926.625</v>
      </c>
      <c r="BT113" s="163">
        <f t="shared" si="83"/>
        <v>45926.625</v>
      </c>
      <c r="BY113" s="164" t="str">
        <f t="shared" ca="1" si="202"/>
        <v/>
      </c>
      <c r="BZ113" s="44" t="str">
        <f ca="1">IF(COUNTIF($CN$2:CN1098,BY113)=1,VLOOKUP(BY113,CH:CI,2), IF(COUNTIF($CN$2:CN1098,BY113)=0,$BZ$10,""))</f>
        <v/>
      </c>
      <c r="CA113" s="45" t="str">
        <f t="shared" ca="1" si="169"/>
        <v/>
      </c>
      <c r="CB113" s="45" t="str">
        <f t="shared" ca="1" si="203"/>
        <v/>
      </c>
      <c r="CC113" s="44" t="str">
        <f ca="1">IF(COUNTIF($CN$2:CN1098,BY113)=1,VLOOKUP(BY113,CJ:CK,2), IF(COUNTIF($CN$2:CN1098,BY113)=0,$CA$10,""))</f>
        <v/>
      </c>
      <c r="CD113" s="45" t="str">
        <f t="shared" ca="1" si="204"/>
        <v/>
      </c>
      <c r="CE113" s="46" t="str">
        <f t="shared" ca="1" si="205"/>
        <v/>
      </c>
      <c r="CF113" s="44" t="str">
        <f t="shared" ca="1" si="206"/>
        <v/>
      </c>
      <c r="CH113" s="122">
        <v>45931.625</v>
      </c>
      <c r="CI113" s="53">
        <v>107.9406</v>
      </c>
      <c r="CJ113" s="122">
        <v>45931.625</v>
      </c>
      <c r="CK113" s="53">
        <v>47.582000000000001</v>
      </c>
      <c r="CL113" s="163">
        <f t="shared" si="76"/>
        <v>45931.625</v>
      </c>
      <c r="CM113" s="163">
        <f t="shared" si="77"/>
        <v>45931.625</v>
      </c>
      <c r="CR113" s="164" t="str">
        <f t="shared" ca="1" si="174"/>
        <v/>
      </c>
      <c r="CS113" s="44" t="str">
        <f ca="1">IF(COUNTIF($DG$2:DG1098,CR113)=1,VLOOKUP(CR113,DA:DB,2), IF(COUNTIF($DG$2:DG1098,CR113)=0,$CS$10,""))</f>
        <v/>
      </c>
      <c r="CT113" s="45" t="str">
        <f t="shared" ca="1" si="175"/>
        <v/>
      </c>
      <c r="CU113" s="45" t="str">
        <f t="shared" ca="1" si="176"/>
        <v/>
      </c>
      <c r="CV113" s="44" t="str">
        <f ca="1">IF(COUNTIF($DG$2:DG1098,CR113)=1,VLOOKUP(CR113,DC:DD,2), IF(COUNTIF($DG$2:DG1098,CR113)=0,$CT$10,""))</f>
        <v/>
      </c>
      <c r="CW113" s="45" t="str">
        <f t="shared" ca="1" si="177"/>
        <v/>
      </c>
      <c r="CX113" s="46" t="str">
        <f t="shared" ca="1" si="178"/>
        <v/>
      </c>
      <c r="CY113" s="44" t="str">
        <f t="shared" ca="1" si="179"/>
        <v/>
      </c>
      <c r="DA113" s="122">
        <v>45929.625</v>
      </c>
      <c r="DB113" s="53">
        <v>241.69499999999999</v>
      </c>
      <c r="DC113" s="122">
        <v>45929.625</v>
      </c>
      <c r="DD113" s="53">
        <v>49.634</v>
      </c>
      <c r="DE113" s="163">
        <f t="shared" si="78"/>
        <v>45929.625</v>
      </c>
      <c r="DF113" s="163">
        <f t="shared" si="79"/>
        <v>45929.625</v>
      </c>
    </row>
    <row r="114" spans="1:110">
      <c r="A114" s="164" t="str">
        <f t="shared" ca="1" si="243"/>
        <v/>
      </c>
      <c r="B114" s="71" t="str">
        <f ca="1">IF(COUNTIF($AD$2:AD1099,A114)=1,VLOOKUP(A114,T:U,2), IF(COUNTIF($AD$2:AD1099,A114)=0,$B$10,""))</f>
        <v/>
      </c>
      <c r="C114" s="31" t="str">
        <f t="shared" ca="1" si="143"/>
        <v/>
      </c>
      <c r="D114" s="32" t="str">
        <f t="shared" ca="1" si="244"/>
        <v/>
      </c>
      <c r="E114" s="71" t="str">
        <f ca="1">IF(COUNTIF($AD$2:AD1099,A114)=1,VLOOKUP(A114,V:W,2), IF(COUNTIF($AD$2:AD1099,A114)=0,$C$10,""))</f>
        <v/>
      </c>
      <c r="F114" s="31" t="str">
        <f t="shared" ca="1" si="245"/>
        <v/>
      </c>
      <c r="G114" s="32" t="str">
        <f t="shared" ca="1" si="246"/>
        <v/>
      </c>
      <c r="H114" s="71" t="str">
        <f ca="1">IF(COUNTIF($AD$2:AD1099,A114)=1,VLOOKUP(A114,X:Y,2), IF(COUNTIF($AD$2:AD1099,A114)=0,$D$10,""))</f>
        <v/>
      </c>
      <c r="I114" s="31" t="str">
        <f t="shared" ca="1" si="247"/>
        <v/>
      </c>
      <c r="J114" s="32" t="str">
        <f t="shared" ca="1" si="248"/>
        <v/>
      </c>
      <c r="K114" s="71" t="str">
        <f ca="1">IF(COUNTIF($AD$2:AD1099,A114)=1,VLOOKUP(A114,Z:AA,2), IF(COUNTIF($AD$2:AD1099,A114)=0,$E$10,""))</f>
        <v/>
      </c>
      <c r="L114" s="31" t="str">
        <f t="shared" ca="1" si="249"/>
        <v/>
      </c>
      <c r="M114" s="32" t="str">
        <f t="shared" ca="1" si="250"/>
        <v/>
      </c>
      <c r="N114" s="77" t="str">
        <f t="shared" ca="1" si="251"/>
        <v/>
      </c>
      <c r="O114" s="77"/>
      <c r="P114" s="77"/>
      <c r="Q114" s="77" t="str">
        <f ca="1">IF(ISERROR(B114-2),"",$G$5*SUM($O$14:O114)-$H$5*SUM($P$14:P114))</f>
        <v/>
      </c>
      <c r="R114" s="77" t="str">
        <f t="shared" ca="1" si="252"/>
        <v/>
      </c>
      <c r="T114" s="70">
        <v>45930.625</v>
      </c>
      <c r="U114" s="53">
        <v>92.47</v>
      </c>
      <c r="V114" s="70">
        <v>45925.625</v>
      </c>
      <c r="W114" s="53">
        <v>100.822</v>
      </c>
      <c r="X114" s="118">
        <v>45940.625</v>
      </c>
      <c r="Y114" s="53">
        <v>121</v>
      </c>
      <c r="AB114" s="163">
        <f t="shared" si="80"/>
        <v>45930.625</v>
      </c>
      <c r="AC114" s="163">
        <f t="shared" si="81"/>
        <v>45930.625</v>
      </c>
      <c r="AH114" s="164" t="str">
        <f t="shared" ca="1" si="218"/>
        <v/>
      </c>
      <c r="AI114" s="44" t="str">
        <f ca="1">IF(COUNTIF($BU$2:BU1099,AH114)=1,VLOOKUP(AH114,BG:BH,2), IF(COUNTIF($BU$2:BU1099,AH114)=0,$AI$10,""))</f>
        <v/>
      </c>
      <c r="AJ114" s="45" t="str">
        <f t="shared" ca="1" si="154"/>
        <v/>
      </c>
      <c r="AK114" s="45" t="str">
        <f t="shared" ca="1" si="219"/>
        <v/>
      </c>
      <c r="AL114" s="44" t="str">
        <f ca="1">IF(COUNTIF($BU$2:BU1099,AH114)=1,VLOOKUP(AH114,BI:BJ,2), IF(COUNTIF($BU$2:BU1099,AH114)=0,$AJ$10,""))</f>
        <v/>
      </c>
      <c r="AM114" s="45" t="str">
        <f t="shared" ca="1" si="220"/>
        <v/>
      </c>
      <c r="AN114" s="46" t="str">
        <f t="shared" ca="1" si="221"/>
        <v/>
      </c>
      <c r="AO114" s="44" t="str">
        <f ca="1">IF(COUNTIF($BU$2:BU1099,AH114)=1,VLOOKUP(AH114,BK:BL,2), IF(COUNTIF($BU$2:BU1099,AH114)=0,$AK$10,""))</f>
        <v/>
      </c>
      <c r="AP114" s="45" t="str">
        <f t="shared" ca="1" si="222"/>
        <v/>
      </c>
      <c r="AQ114" s="46" t="str">
        <f t="shared" ca="1" si="223"/>
        <v/>
      </c>
      <c r="AR114" s="44" t="str">
        <f ca="1">IF(COUNTIF($BU$2:BU1099,AH114)=1,VLOOKUP(AH114,BM:BN,2), IF(COUNTIF($BU$2:BU1099,AH114)=0,$AL$10,""))</f>
        <v/>
      </c>
      <c r="AS114" s="45" t="str">
        <f t="shared" ca="1" si="224"/>
        <v/>
      </c>
      <c r="AT114" s="46" t="str">
        <f t="shared" ca="1" si="225"/>
        <v/>
      </c>
      <c r="AU114" s="44" t="str">
        <f ca="1">IF(COUNTIF($BU$2:BU1099,AH114)=1,VLOOKUP(AH114,BO:BP,2), IF(COUNTIF($BU$2:BU1099,AH114)=0,$AM$10,""))</f>
        <v/>
      </c>
      <c r="AV114" s="45" t="str">
        <f t="shared" ca="1" si="226"/>
        <v/>
      </c>
      <c r="AW114" s="46" t="str">
        <f t="shared" ca="1" si="227"/>
        <v/>
      </c>
      <c r="AX114" s="44" t="str">
        <f ca="1">IF(COUNTIF($BU$2:BU1099,AH114)=1,VLOOKUP(AH114,BQ:BR,2), IF(COUNTIF($BU$2:BU1099,AH114)=0,$AN$10,""))</f>
        <v/>
      </c>
      <c r="AY114" s="45" t="str">
        <f t="shared" ca="1" si="228"/>
        <v/>
      </c>
      <c r="AZ114" s="46" t="str">
        <f t="shared" ca="1" si="229"/>
        <v/>
      </c>
      <c r="BA114" s="77" t="str">
        <f t="shared" ca="1" si="230"/>
        <v/>
      </c>
      <c r="BB114" s="176"/>
      <c r="BC114" s="176"/>
      <c r="BD114" s="77" t="str">
        <f ca="1">IF(ISERROR(AI114-2),"",$AQ$4*SUM($BB$14:BB114)-$AR$4*SUM($BC$14:BC114))</f>
        <v/>
      </c>
      <c r="BE114" s="77" t="str">
        <f t="shared" ca="1" si="231"/>
        <v/>
      </c>
      <c r="BG114" s="70">
        <v>45929.625</v>
      </c>
      <c r="BH114" s="53">
        <v>81.22</v>
      </c>
      <c r="BK114" s="70">
        <v>45929.625</v>
      </c>
      <c r="BL114" s="53">
        <v>111.58</v>
      </c>
      <c r="BO114" s="70">
        <v>45926.625</v>
      </c>
      <c r="BP114" s="53">
        <v>103.71875</v>
      </c>
      <c r="BQ114" s="70">
        <v>45926.625</v>
      </c>
      <c r="BR114" s="53">
        <v>97.890625</v>
      </c>
      <c r="BS114" s="163">
        <f t="shared" si="82"/>
        <v>45929.625</v>
      </c>
      <c r="BT114" s="163">
        <f t="shared" si="83"/>
        <v>45929.625</v>
      </c>
      <c r="BY114" s="164" t="str">
        <f t="shared" ca="1" si="202"/>
        <v/>
      </c>
      <c r="BZ114" s="44" t="str">
        <f ca="1">IF(COUNTIF($CN$2:CN1099,BY114)=1,VLOOKUP(BY114,CH:CI,2), IF(COUNTIF($CN$2:CN1099,BY114)=0,$BZ$10,""))</f>
        <v/>
      </c>
      <c r="CA114" s="45" t="str">
        <f t="shared" ca="1" si="169"/>
        <v/>
      </c>
      <c r="CB114" s="45" t="str">
        <f t="shared" ca="1" si="203"/>
        <v/>
      </c>
      <c r="CC114" s="44" t="str">
        <f ca="1">IF(COUNTIF($CN$2:CN1099,BY114)=1,VLOOKUP(BY114,CJ:CK,2), IF(COUNTIF($CN$2:CN1099,BY114)=0,$CA$10,""))</f>
        <v/>
      </c>
      <c r="CD114" s="45" t="str">
        <f t="shared" ca="1" si="204"/>
        <v/>
      </c>
      <c r="CE114" s="46" t="str">
        <f t="shared" ca="1" si="205"/>
        <v/>
      </c>
      <c r="CF114" s="44" t="str">
        <f t="shared" ca="1" si="206"/>
        <v/>
      </c>
      <c r="CH114" s="122">
        <v>45932.625</v>
      </c>
      <c r="CI114" s="53">
        <v>107.9785</v>
      </c>
      <c r="CJ114" s="122">
        <v>45932.625</v>
      </c>
      <c r="CK114" s="53">
        <v>47.204999999999998</v>
      </c>
      <c r="CL114" s="163">
        <f t="shared" si="76"/>
        <v>45932.625</v>
      </c>
      <c r="CM114" s="163">
        <f t="shared" si="77"/>
        <v>45932.625</v>
      </c>
      <c r="CR114" s="164" t="str">
        <f t="shared" ca="1" si="174"/>
        <v/>
      </c>
      <c r="CS114" s="44" t="str">
        <f ca="1">IF(COUNTIF($DG$2:DG1099,CR114)=1,VLOOKUP(CR114,DA:DB,2), IF(COUNTIF($DG$2:DG1099,CR114)=0,$CS$10,""))</f>
        <v/>
      </c>
      <c r="CT114" s="45" t="str">
        <f t="shared" ca="1" si="175"/>
        <v/>
      </c>
      <c r="CU114" s="45" t="str">
        <f t="shared" ca="1" si="176"/>
        <v/>
      </c>
      <c r="CV114" s="44" t="str">
        <f ca="1">IF(COUNTIF($DG$2:DG1099,CR114)=1,VLOOKUP(CR114,DC:DD,2), IF(COUNTIF($DG$2:DG1099,CR114)=0,$CT$10,""))</f>
        <v/>
      </c>
      <c r="CW114" s="45" t="str">
        <f t="shared" ca="1" si="177"/>
        <v/>
      </c>
      <c r="CX114" s="46" t="str">
        <f t="shared" ca="1" si="178"/>
        <v/>
      </c>
      <c r="CY114" s="44" t="str">
        <f t="shared" ca="1" si="179"/>
        <v/>
      </c>
      <c r="DA114" s="122">
        <v>45930.625</v>
      </c>
      <c r="DB114" s="53">
        <v>240.52799999999999</v>
      </c>
      <c r="DC114" s="122">
        <v>45930.625</v>
      </c>
      <c r="DD114" s="53">
        <v>49.851999999999997</v>
      </c>
      <c r="DE114" s="163">
        <f t="shared" si="78"/>
        <v>45930.625</v>
      </c>
      <c r="DF114" s="163">
        <f t="shared" si="79"/>
        <v>45930.625</v>
      </c>
    </row>
    <row r="115" spans="1:110">
      <c r="A115" s="164" t="str">
        <f t="shared" ca="1" si="243"/>
        <v/>
      </c>
      <c r="B115" s="71" t="str">
        <f ca="1">IF(COUNTIF($AD$2:AD1100,A115)=1,VLOOKUP(A115,T:U,2), IF(COUNTIF($AD$2:AD1100,A115)=0,$B$10,""))</f>
        <v/>
      </c>
      <c r="C115" s="31" t="str">
        <f t="shared" ca="1" si="143"/>
        <v/>
      </c>
      <c r="D115" s="32" t="str">
        <f t="shared" ca="1" si="244"/>
        <v/>
      </c>
      <c r="E115" s="71" t="str">
        <f ca="1">IF(COUNTIF($AD$2:AD1100,A115)=1,VLOOKUP(A115,V:W,2), IF(COUNTIF($AD$2:AD1100,A115)=0,$C$10,""))</f>
        <v/>
      </c>
      <c r="F115" s="31" t="str">
        <f t="shared" ca="1" si="245"/>
        <v/>
      </c>
      <c r="G115" s="32" t="str">
        <f t="shared" ca="1" si="246"/>
        <v/>
      </c>
      <c r="H115" s="71" t="str">
        <f ca="1">IF(COUNTIF($AD$2:AD1100,A115)=1,VLOOKUP(A115,X:Y,2), IF(COUNTIF($AD$2:AD1100,A115)=0,$D$10,""))</f>
        <v/>
      </c>
      <c r="I115" s="31" t="str">
        <f t="shared" ca="1" si="247"/>
        <v/>
      </c>
      <c r="J115" s="32" t="str">
        <f t="shared" ca="1" si="248"/>
        <v/>
      </c>
      <c r="K115" s="71" t="str">
        <f ca="1">IF(COUNTIF($AD$2:AD1100,A115)=1,VLOOKUP(A115,Z:AA,2), IF(COUNTIF($AD$2:AD1100,A115)=0,$E$10,""))</f>
        <v/>
      </c>
      <c r="L115" s="31" t="str">
        <f t="shared" ca="1" si="249"/>
        <v/>
      </c>
      <c r="M115" s="32" t="str">
        <f t="shared" ca="1" si="250"/>
        <v/>
      </c>
      <c r="N115" s="77" t="str">
        <f t="shared" ca="1" si="251"/>
        <v/>
      </c>
      <c r="O115" s="77"/>
      <c r="P115" s="77"/>
      <c r="Q115" s="77" t="str">
        <f ca="1">IF(ISERROR(B115-2),"",$G$5*SUM($O$14:O115)-$H$5*SUM($P$14:P115))</f>
        <v/>
      </c>
      <c r="R115" s="77" t="str">
        <f t="shared" ca="1" si="252"/>
        <v/>
      </c>
      <c r="T115" s="70">
        <v>45931.625</v>
      </c>
      <c r="U115" s="53">
        <v>92.57</v>
      </c>
      <c r="V115" s="70">
        <v>45926.625</v>
      </c>
      <c r="W115" s="53">
        <v>100.866</v>
      </c>
      <c r="X115" s="118">
        <v>45943.625</v>
      </c>
      <c r="Y115" s="53">
        <v>121.1</v>
      </c>
      <c r="AB115" s="163">
        <f t="shared" si="80"/>
        <v>45931.625</v>
      </c>
      <c r="AC115" s="163">
        <f t="shared" si="81"/>
        <v>45931.625</v>
      </c>
      <c r="AH115" s="164" t="str">
        <f t="shared" ca="1" si="218"/>
        <v/>
      </c>
      <c r="AI115" s="44" t="str">
        <f ca="1">IF(COUNTIF($BU$2:BU1100,AH115)=1,VLOOKUP(AH115,BG:BH,2), IF(COUNTIF($BU$2:BU1100,AH115)=0,$AI$10,""))</f>
        <v/>
      </c>
      <c r="AJ115" s="45" t="str">
        <f t="shared" ca="1" si="154"/>
        <v/>
      </c>
      <c r="AK115" s="45" t="str">
        <f t="shared" ca="1" si="219"/>
        <v/>
      </c>
      <c r="AL115" s="44" t="str">
        <f ca="1">IF(COUNTIF($BU$2:BU1100,AH115)=1,VLOOKUP(AH115,BI:BJ,2), IF(COUNTIF($BU$2:BU1100,AH115)=0,$AJ$10,""))</f>
        <v/>
      </c>
      <c r="AM115" s="45" t="str">
        <f t="shared" ca="1" si="220"/>
        <v/>
      </c>
      <c r="AN115" s="46" t="str">
        <f t="shared" ca="1" si="221"/>
        <v/>
      </c>
      <c r="AO115" s="44" t="str">
        <f ca="1">IF(COUNTIF($BU$2:BU1100,AH115)=1,VLOOKUP(AH115,BK:BL,2), IF(COUNTIF($BU$2:BU1100,AH115)=0,$AK$10,""))</f>
        <v/>
      </c>
      <c r="AP115" s="45" t="str">
        <f t="shared" ca="1" si="222"/>
        <v/>
      </c>
      <c r="AQ115" s="46" t="str">
        <f t="shared" ca="1" si="223"/>
        <v/>
      </c>
      <c r="AR115" s="44" t="str">
        <f ca="1">IF(COUNTIF($BU$2:BU1100,AH115)=1,VLOOKUP(AH115,BM:BN,2), IF(COUNTIF($BU$2:BU1100,AH115)=0,$AL$10,""))</f>
        <v/>
      </c>
      <c r="AS115" s="45" t="str">
        <f t="shared" ca="1" si="224"/>
        <v/>
      </c>
      <c r="AT115" s="46" t="str">
        <f t="shared" ca="1" si="225"/>
        <v/>
      </c>
      <c r="AU115" s="44" t="str">
        <f ca="1">IF(COUNTIF($BU$2:BU1100,AH115)=1,VLOOKUP(AH115,BO:BP,2), IF(COUNTIF($BU$2:BU1100,AH115)=0,$AM$10,""))</f>
        <v/>
      </c>
      <c r="AV115" s="45" t="str">
        <f t="shared" ca="1" si="226"/>
        <v/>
      </c>
      <c r="AW115" s="46" t="str">
        <f t="shared" ca="1" si="227"/>
        <v/>
      </c>
      <c r="AX115" s="44" t="str">
        <f ca="1">IF(COUNTIF($BU$2:BU1100,AH115)=1,VLOOKUP(AH115,BQ:BR,2), IF(COUNTIF($BU$2:BU1100,AH115)=0,$AN$10,""))</f>
        <v/>
      </c>
      <c r="AY115" s="45" t="str">
        <f t="shared" ca="1" si="228"/>
        <v/>
      </c>
      <c r="AZ115" s="46" t="str">
        <f t="shared" ca="1" si="229"/>
        <v/>
      </c>
      <c r="BA115" s="77" t="str">
        <f t="shared" ca="1" si="230"/>
        <v/>
      </c>
      <c r="BB115" s="176"/>
      <c r="BC115" s="176"/>
      <c r="BD115" s="77" t="str">
        <f ca="1">IF(ISERROR(AI115-2),"",$AQ$4*SUM($BB$14:BB115)-$AR$4*SUM($BC$14:BC115))</f>
        <v/>
      </c>
      <c r="BE115" s="77" t="str">
        <f t="shared" ca="1" si="231"/>
        <v/>
      </c>
      <c r="BG115" s="70">
        <v>45930.625</v>
      </c>
      <c r="BH115" s="53">
        <v>81.19</v>
      </c>
      <c r="BK115" s="70">
        <v>45930.625</v>
      </c>
      <c r="BL115" s="53">
        <v>111.47</v>
      </c>
      <c r="BO115" s="70">
        <v>45929.625</v>
      </c>
      <c r="BP115" s="53">
        <v>104.015625</v>
      </c>
      <c r="BQ115" s="70">
        <v>45929.625</v>
      </c>
      <c r="BR115" s="53">
        <v>98.625</v>
      </c>
      <c r="BS115" s="163">
        <f t="shared" si="82"/>
        <v>45930.625</v>
      </c>
      <c r="BT115" s="163">
        <f t="shared" si="83"/>
        <v>45930.625</v>
      </c>
      <c r="BY115" s="164" t="str">
        <f t="shared" ca="1" si="202"/>
        <v/>
      </c>
      <c r="BZ115" s="44" t="str">
        <f ca="1">IF(COUNTIF($CN$2:CN1100,BY115)=1,VLOOKUP(BY115,CH:CI,2), IF(COUNTIF($CN$2:CN1100,BY115)=0,$BZ$10,""))</f>
        <v/>
      </c>
      <c r="CA115" s="45" t="str">
        <f t="shared" ca="1" si="169"/>
        <v/>
      </c>
      <c r="CB115" s="45" t="str">
        <f t="shared" ca="1" si="203"/>
        <v/>
      </c>
      <c r="CC115" s="44" t="str">
        <f ca="1">IF(COUNTIF($CN$2:CN1100,BY115)=1,VLOOKUP(BY115,CJ:CK,2), IF(COUNTIF($CN$2:CN1100,BY115)=0,$CA$10,""))</f>
        <v/>
      </c>
      <c r="CD115" s="45" t="str">
        <f t="shared" ca="1" si="204"/>
        <v/>
      </c>
      <c r="CE115" s="46" t="str">
        <f t="shared" ca="1" si="205"/>
        <v/>
      </c>
      <c r="CF115" s="44" t="str">
        <f t="shared" ca="1" si="206"/>
        <v/>
      </c>
      <c r="CH115" s="122">
        <v>45933.625</v>
      </c>
      <c r="CI115" s="53">
        <v>107.9615</v>
      </c>
      <c r="CJ115" s="122">
        <v>45933.625</v>
      </c>
      <c r="CK115" s="53">
        <v>47.156999999999996</v>
      </c>
      <c r="CL115" s="163">
        <f t="shared" si="76"/>
        <v>45933.625</v>
      </c>
      <c r="CM115" s="163">
        <f t="shared" si="77"/>
        <v>45933.625</v>
      </c>
      <c r="CR115" s="164" t="str">
        <f t="shared" ca="1" si="174"/>
        <v/>
      </c>
      <c r="CS115" s="44" t="str">
        <f ca="1">IF(COUNTIF($DG$2:DG1100,CR115)=1,VLOOKUP(CR115,DA:DB,2), IF(COUNTIF($DG$2:DG1100,CR115)=0,$CS$10,""))</f>
        <v/>
      </c>
      <c r="CT115" s="45" t="str">
        <f t="shared" ca="1" si="175"/>
        <v/>
      </c>
      <c r="CU115" s="45" t="str">
        <f t="shared" ca="1" si="176"/>
        <v/>
      </c>
      <c r="CV115" s="44" t="str">
        <f ca="1">IF(COUNTIF($DG$2:DG1100,CR115)=1,VLOOKUP(CR115,DC:DD,2), IF(COUNTIF($DG$2:DG1100,CR115)=0,$CT$10,""))</f>
        <v/>
      </c>
      <c r="CW115" s="45" t="str">
        <f t="shared" ca="1" si="177"/>
        <v/>
      </c>
      <c r="CX115" s="46" t="str">
        <f t="shared" ca="1" si="178"/>
        <v/>
      </c>
      <c r="CY115" s="44" t="str">
        <f t="shared" ca="1" si="179"/>
        <v/>
      </c>
      <c r="DA115" s="122">
        <v>45931.625</v>
      </c>
      <c r="DB115" s="53">
        <v>239.28700000000001</v>
      </c>
      <c r="DC115" s="122">
        <v>45931.625</v>
      </c>
      <c r="DD115" s="53">
        <v>49.369</v>
      </c>
      <c r="DE115" s="163">
        <f t="shared" si="78"/>
        <v>45931.625</v>
      </c>
      <c r="DF115" s="163">
        <f t="shared" si="79"/>
        <v>45931.625</v>
      </c>
    </row>
    <row r="116" spans="1:110">
      <c r="A116" s="164" t="str">
        <f t="shared" ca="1" si="243"/>
        <v/>
      </c>
      <c r="B116" s="71" t="str">
        <f ca="1">IF(COUNTIF($AD$2:AD1101,A116)=1,VLOOKUP(A116,T:U,2), IF(COUNTIF($AD$2:AD1101,A116)=0,$B$10,""))</f>
        <v/>
      </c>
      <c r="C116" s="31" t="str">
        <f t="shared" ca="1" si="143"/>
        <v/>
      </c>
      <c r="D116" s="32" t="str">
        <f t="shared" ca="1" si="244"/>
        <v/>
      </c>
      <c r="E116" s="71" t="str">
        <f ca="1">IF(COUNTIF($AD$2:AD1101,A116)=1,VLOOKUP(A116,V:W,2), IF(COUNTIF($AD$2:AD1101,A116)=0,$C$10,""))</f>
        <v/>
      </c>
      <c r="F116" s="31" t="str">
        <f t="shared" ca="1" si="245"/>
        <v/>
      </c>
      <c r="G116" s="32" t="str">
        <f t="shared" ca="1" si="246"/>
        <v/>
      </c>
      <c r="H116" s="71" t="str">
        <f ca="1">IF(COUNTIF($AD$2:AD1101,A116)=1,VLOOKUP(A116,X:Y,2), IF(COUNTIF($AD$2:AD1101,A116)=0,$D$10,""))</f>
        <v/>
      </c>
      <c r="I116" s="31" t="str">
        <f t="shared" ca="1" si="247"/>
        <v/>
      </c>
      <c r="J116" s="32" t="str">
        <f t="shared" ca="1" si="248"/>
        <v/>
      </c>
      <c r="K116" s="71" t="str">
        <f ca="1">IF(COUNTIF($AD$2:AD1101,A116)=1,VLOOKUP(A116,Z:AA,2), IF(COUNTIF($AD$2:AD1101,A116)=0,$E$10,""))</f>
        <v/>
      </c>
      <c r="L116" s="31" t="str">
        <f t="shared" ca="1" si="249"/>
        <v/>
      </c>
      <c r="M116" s="32" t="str">
        <f t="shared" ca="1" si="250"/>
        <v/>
      </c>
      <c r="N116" s="77" t="str">
        <f t="shared" ca="1" si="251"/>
        <v/>
      </c>
      <c r="O116" s="77"/>
      <c r="P116" s="77"/>
      <c r="Q116" s="77" t="str">
        <f ca="1">IF(ISERROR(B116-2),"",$G$5*SUM($O$14:O116)-$H$5*SUM($P$14:P116))</f>
        <v/>
      </c>
      <c r="R116" s="77" t="str">
        <f t="shared" ca="1" si="252"/>
        <v/>
      </c>
      <c r="T116" s="70">
        <v>45932.625</v>
      </c>
      <c r="U116" s="53">
        <v>92.64</v>
      </c>
      <c r="V116" s="70">
        <v>45929.625</v>
      </c>
      <c r="W116" s="53">
        <v>100.89</v>
      </c>
      <c r="X116" s="118">
        <v>45944.625</v>
      </c>
      <c r="Y116" s="53">
        <v>121.2</v>
      </c>
      <c r="AB116" s="163">
        <f t="shared" si="80"/>
        <v>45932.625</v>
      </c>
      <c r="AC116" s="163">
        <f t="shared" si="81"/>
        <v>45932.625</v>
      </c>
      <c r="AH116" s="164" t="str">
        <f t="shared" ca="1" si="218"/>
        <v/>
      </c>
      <c r="AI116" s="44" t="str">
        <f ca="1">IF(COUNTIF($BU$2:BU1101,AH116)=1,VLOOKUP(AH116,BG:BH,2), IF(COUNTIF($BU$2:BU1101,AH116)=0,$AI$10,""))</f>
        <v/>
      </c>
      <c r="AJ116" s="45" t="str">
        <f t="shared" ca="1" si="154"/>
        <v/>
      </c>
      <c r="AK116" s="45" t="str">
        <f t="shared" ca="1" si="219"/>
        <v/>
      </c>
      <c r="AL116" s="44" t="str">
        <f ca="1">IF(COUNTIF($BU$2:BU1101,AH116)=1,VLOOKUP(AH116,BI:BJ,2), IF(COUNTIF($BU$2:BU1101,AH116)=0,$AJ$10,""))</f>
        <v/>
      </c>
      <c r="AM116" s="45" t="str">
        <f t="shared" ca="1" si="220"/>
        <v/>
      </c>
      <c r="AN116" s="46" t="str">
        <f t="shared" ca="1" si="221"/>
        <v/>
      </c>
      <c r="AO116" s="44" t="str">
        <f ca="1">IF(COUNTIF($BU$2:BU1101,AH116)=1,VLOOKUP(AH116,BK:BL,2), IF(COUNTIF($BU$2:BU1101,AH116)=0,$AK$10,""))</f>
        <v/>
      </c>
      <c r="AP116" s="45" t="str">
        <f t="shared" ca="1" si="222"/>
        <v/>
      </c>
      <c r="AQ116" s="46" t="str">
        <f t="shared" ca="1" si="223"/>
        <v/>
      </c>
      <c r="AR116" s="44" t="str">
        <f ca="1">IF(COUNTIF($BU$2:BU1101,AH116)=1,VLOOKUP(AH116,BM:BN,2), IF(COUNTIF($BU$2:BU1101,AH116)=0,$AL$10,""))</f>
        <v/>
      </c>
      <c r="AS116" s="45" t="str">
        <f t="shared" ca="1" si="224"/>
        <v/>
      </c>
      <c r="AT116" s="46" t="str">
        <f t="shared" ca="1" si="225"/>
        <v/>
      </c>
      <c r="AU116" s="44" t="str">
        <f ca="1">IF(COUNTIF($BU$2:BU1101,AH116)=1,VLOOKUP(AH116,BO:BP,2), IF(COUNTIF($BU$2:BU1101,AH116)=0,$AM$10,""))</f>
        <v/>
      </c>
      <c r="AV116" s="45" t="str">
        <f t="shared" ca="1" si="226"/>
        <v/>
      </c>
      <c r="AW116" s="46" t="str">
        <f t="shared" ca="1" si="227"/>
        <v/>
      </c>
      <c r="AX116" s="44" t="str">
        <f ca="1">IF(COUNTIF($BU$2:BU1101,AH116)=1,VLOOKUP(AH116,BQ:BR,2), IF(COUNTIF($BU$2:BU1101,AH116)=0,$AN$10,""))</f>
        <v/>
      </c>
      <c r="AY116" s="45" t="str">
        <f t="shared" ca="1" si="228"/>
        <v/>
      </c>
      <c r="AZ116" s="46" t="str">
        <f t="shared" ca="1" si="229"/>
        <v/>
      </c>
      <c r="BA116" s="77" t="str">
        <f t="shared" ca="1" si="230"/>
        <v/>
      </c>
      <c r="BB116" s="176"/>
      <c r="BC116" s="176"/>
      <c r="BD116" s="77" t="str">
        <f ca="1">IF(ISERROR(AI116-2),"",$AQ$4*SUM($BB$14:BB116)-$AR$4*SUM($BC$14:BC116))</f>
        <v/>
      </c>
      <c r="BE116" s="77" t="str">
        <f t="shared" ca="1" si="231"/>
        <v/>
      </c>
      <c r="BG116" s="70">
        <v>45931.625</v>
      </c>
      <c r="BH116" s="53">
        <v>80.959999999999994</v>
      </c>
      <c r="BK116" s="70">
        <v>45931.625</v>
      </c>
      <c r="BL116" s="53">
        <v>111.51</v>
      </c>
      <c r="BO116" s="70">
        <v>45930.625</v>
      </c>
      <c r="BP116" s="53">
        <v>103.96875</v>
      </c>
      <c r="BQ116" s="70">
        <v>45930.625</v>
      </c>
      <c r="BR116" s="53">
        <v>98.328125</v>
      </c>
      <c r="BS116" s="163">
        <f t="shared" si="82"/>
        <v>45931.625</v>
      </c>
      <c r="BT116" s="163">
        <f t="shared" si="83"/>
        <v>45931.625</v>
      </c>
      <c r="BY116" s="164" t="str">
        <f t="shared" ca="1" si="202"/>
        <v/>
      </c>
      <c r="BZ116" s="44" t="str">
        <f ca="1">IF(COUNTIF($CN$2:CN1101,BY116)=1,VLOOKUP(BY116,CH:CI,2), IF(COUNTIF($CN$2:CN1101,BY116)=0,$BZ$10,""))</f>
        <v/>
      </c>
      <c r="CA116" s="45" t="str">
        <f t="shared" ca="1" si="169"/>
        <v/>
      </c>
      <c r="CB116" s="45" t="str">
        <f t="shared" ca="1" si="203"/>
        <v/>
      </c>
      <c r="CC116" s="44" t="str">
        <f ca="1">IF(COUNTIF($CN$2:CN1101,BY116)=1,VLOOKUP(BY116,CJ:CK,2), IF(COUNTIF($CN$2:CN1101,BY116)=0,$CA$10,""))</f>
        <v/>
      </c>
      <c r="CD116" s="45" t="str">
        <f t="shared" ca="1" si="204"/>
        <v/>
      </c>
      <c r="CE116" s="46" t="str">
        <f t="shared" ca="1" si="205"/>
        <v/>
      </c>
      <c r="CF116" s="44" t="str">
        <f t="shared" ca="1" si="206"/>
        <v/>
      </c>
      <c r="CH116" s="122">
        <v>45936.625</v>
      </c>
      <c r="CI116" s="53">
        <v>108.1194</v>
      </c>
      <c r="CJ116" s="122">
        <v>45936.625</v>
      </c>
      <c r="CK116" s="53">
        <v>46.581000000000003</v>
      </c>
      <c r="CL116" s="163">
        <f t="shared" si="76"/>
        <v>45936.625</v>
      </c>
      <c r="CM116" s="163">
        <f t="shared" si="77"/>
        <v>45936.625</v>
      </c>
      <c r="CR116" s="164" t="str">
        <f t="shared" ca="1" si="174"/>
        <v/>
      </c>
      <c r="CS116" s="44" t="str">
        <f ca="1">IF(COUNTIF($DG$2:DG1101,CR116)=1,VLOOKUP(CR116,DA:DB,2), IF(COUNTIF($DG$2:DG1101,CR116)=0,$CS$10,""))</f>
        <v/>
      </c>
      <c r="CT116" s="45" t="str">
        <f t="shared" ca="1" si="175"/>
        <v/>
      </c>
      <c r="CU116" s="45" t="str">
        <f t="shared" ca="1" si="176"/>
        <v/>
      </c>
      <c r="CV116" s="44" t="str">
        <f ca="1">IF(COUNTIF($DG$2:DG1101,CR116)=1,VLOOKUP(CR116,DC:DD,2), IF(COUNTIF($DG$2:DG1101,CR116)=0,$CT$10,""))</f>
        <v/>
      </c>
      <c r="CW116" s="45" t="str">
        <f t="shared" ca="1" si="177"/>
        <v/>
      </c>
      <c r="CX116" s="46" t="str">
        <f t="shared" ca="1" si="178"/>
        <v/>
      </c>
      <c r="CY116" s="44" t="str">
        <f t="shared" ca="1" si="179"/>
        <v/>
      </c>
      <c r="DA116" s="122">
        <v>45932.625</v>
      </c>
      <c r="DB116" s="53">
        <v>236.33199999999999</v>
      </c>
      <c r="DC116" s="122">
        <v>45932.625</v>
      </c>
      <c r="DD116" s="53">
        <v>48.860999999999997</v>
      </c>
      <c r="DE116" s="163">
        <f t="shared" si="78"/>
        <v>45932.625</v>
      </c>
      <c r="DF116" s="163">
        <f t="shared" si="79"/>
        <v>45932.625</v>
      </c>
    </row>
    <row r="117" spans="1:110">
      <c r="A117" s="164" t="str">
        <f t="shared" ca="1" si="243"/>
        <v/>
      </c>
      <c r="B117" s="71" t="str">
        <f ca="1">IF(COUNTIF($AD$2:AD1102,A117)=1,VLOOKUP(A117,T:U,2), IF(COUNTIF($AD$2:AD1102,A117)=0,$B$10,""))</f>
        <v/>
      </c>
      <c r="C117" s="31" t="str">
        <f t="shared" ca="1" si="143"/>
        <v/>
      </c>
      <c r="D117" s="32" t="str">
        <f t="shared" ca="1" si="244"/>
        <v/>
      </c>
      <c r="E117" s="71" t="str">
        <f ca="1">IF(COUNTIF($AD$2:AD1102,A117)=1,VLOOKUP(A117,V:W,2), IF(COUNTIF($AD$2:AD1102,A117)=0,$C$10,""))</f>
        <v/>
      </c>
      <c r="F117" s="31" t="str">
        <f t="shared" ca="1" si="245"/>
        <v/>
      </c>
      <c r="G117" s="32" t="str">
        <f t="shared" ca="1" si="246"/>
        <v/>
      </c>
      <c r="H117" s="71" t="str">
        <f ca="1">IF(COUNTIF($AD$2:AD1102,A117)=1,VLOOKUP(A117,X:Y,2), IF(COUNTIF($AD$2:AD1102,A117)=0,$D$10,""))</f>
        <v/>
      </c>
      <c r="I117" s="31" t="str">
        <f t="shared" ca="1" si="247"/>
        <v/>
      </c>
      <c r="J117" s="32" t="str">
        <f t="shared" ca="1" si="248"/>
        <v/>
      </c>
      <c r="K117" s="71" t="str">
        <f ca="1">IF(COUNTIF($AD$2:AD1102,A117)=1,VLOOKUP(A117,Z:AA,2), IF(COUNTIF($AD$2:AD1102,A117)=0,$E$10,""))</f>
        <v/>
      </c>
      <c r="L117" s="31" t="str">
        <f t="shared" ca="1" si="249"/>
        <v/>
      </c>
      <c r="M117" s="32" t="str">
        <f t="shared" ca="1" si="250"/>
        <v/>
      </c>
      <c r="N117" s="77" t="str">
        <f t="shared" ca="1" si="251"/>
        <v/>
      </c>
      <c r="O117" s="77"/>
      <c r="P117" s="77"/>
      <c r="Q117" s="77" t="str">
        <f ca="1">IF(ISERROR(B117-2),"",$G$5*SUM($O$14:O117)-$H$5*SUM($P$14:P117))</f>
        <v/>
      </c>
      <c r="R117" s="77" t="str">
        <f t="shared" ca="1" si="252"/>
        <v/>
      </c>
      <c r="T117" s="70">
        <v>45933.625</v>
      </c>
      <c r="U117" s="53">
        <v>92.6</v>
      </c>
      <c r="V117" s="70">
        <v>45930.625</v>
      </c>
      <c r="W117" s="53">
        <v>100.89400000000001</v>
      </c>
      <c r="X117" s="118">
        <v>45945.625</v>
      </c>
      <c r="Y117" s="53">
        <v>121.62</v>
      </c>
      <c r="AB117" s="163">
        <f t="shared" si="80"/>
        <v>45933.625</v>
      </c>
      <c r="AC117" s="163">
        <f t="shared" si="81"/>
        <v>45933.625</v>
      </c>
      <c r="AH117" s="164" t="str">
        <f t="shared" ca="1" si="218"/>
        <v/>
      </c>
      <c r="AI117" s="44" t="str">
        <f ca="1">IF(COUNTIF($BU$2:BU1102,AH117)=1,VLOOKUP(AH117,BG:BH,2), IF(COUNTIF($BU$2:BU1102,AH117)=0,$AI$10,""))</f>
        <v/>
      </c>
      <c r="AJ117" s="45" t="str">
        <f t="shared" ca="1" si="154"/>
        <v/>
      </c>
      <c r="AK117" s="45" t="str">
        <f t="shared" ca="1" si="219"/>
        <v/>
      </c>
      <c r="AL117" s="44" t="str">
        <f ca="1">IF(COUNTIF($BU$2:BU1102,AH117)=1,VLOOKUP(AH117,BI:BJ,2), IF(COUNTIF($BU$2:BU1102,AH117)=0,$AJ$10,""))</f>
        <v/>
      </c>
      <c r="AM117" s="45" t="str">
        <f t="shared" ca="1" si="220"/>
        <v/>
      </c>
      <c r="AN117" s="46" t="str">
        <f t="shared" ca="1" si="221"/>
        <v/>
      </c>
      <c r="AO117" s="44" t="str">
        <f ca="1">IF(COUNTIF($BU$2:BU1102,AH117)=1,VLOOKUP(AH117,BK:BL,2), IF(COUNTIF($BU$2:BU1102,AH117)=0,$AK$10,""))</f>
        <v/>
      </c>
      <c r="AP117" s="45" t="str">
        <f t="shared" ca="1" si="222"/>
        <v/>
      </c>
      <c r="AQ117" s="46" t="str">
        <f t="shared" ca="1" si="223"/>
        <v/>
      </c>
      <c r="AR117" s="44" t="str">
        <f ca="1">IF(COUNTIF($BU$2:BU1102,AH117)=1,VLOOKUP(AH117,BM:BN,2), IF(COUNTIF($BU$2:BU1102,AH117)=0,$AL$10,""))</f>
        <v/>
      </c>
      <c r="AS117" s="45" t="str">
        <f t="shared" ca="1" si="224"/>
        <v/>
      </c>
      <c r="AT117" s="46" t="str">
        <f t="shared" ca="1" si="225"/>
        <v/>
      </c>
      <c r="AU117" s="44" t="str">
        <f ca="1">IF(COUNTIF($BU$2:BU1102,AH117)=1,VLOOKUP(AH117,BO:BP,2), IF(COUNTIF($BU$2:BU1102,AH117)=0,$AM$10,""))</f>
        <v/>
      </c>
      <c r="AV117" s="45" t="str">
        <f t="shared" ca="1" si="226"/>
        <v/>
      </c>
      <c r="AW117" s="46" t="str">
        <f t="shared" ca="1" si="227"/>
        <v/>
      </c>
      <c r="AX117" s="44" t="str">
        <f ca="1">IF(COUNTIF($BU$2:BU1102,AH117)=1,VLOOKUP(AH117,BQ:BR,2), IF(COUNTIF($BU$2:BU1102,AH117)=0,$AN$10,""))</f>
        <v/>
      </c>
      <c r="AY117" s="45" t="str">
        <f t="shared" ca="1" si="228"/>
        <v/>
      </c>
      <c r="AZ117" s="46" t="str">
        <f t="shared" ca="1" si="229"/>
        <v/>
      </c>
      <c r="BA117" s="77" t="str">
        <f t="shared" ca="1" si="230"/>
        <v/>
      </c>
      <c r="BB117" s="176"/>
      <c r="BC117" s="176"/>
      <c r="BD117" s="77" t="str">
        <f ca="1">IF(ISERROR(AI117-2),"",$AQ$4*SUM($BB$14:BB117)-$AR$4*SUM($BC$14:BC117))</f>
        <v/>
      </c>
      <c r="BE117" s="77" t="str">
        <f t="shared" ca="1" si="231"/>
        <v/>
      </c>
      <c r="BG117" s="70">
        <v>45932.625</v>
      </c>
      <c r="BH117" s="53">
        <v>80.930000000000007</v>
      </c>
      <c r="BK117" s="70">
        <v>45932.625</v>
      </c>
      <c r="BL117" s="53">
        <v>111.69</v>
      </c>
      <c r="BO117" s="70">
        <v>45931.625</v>
      </c>
      <c r="BP117" s="53">
        <v>104.3125</v>
      </c>
      <c r="BQ117" s="70">
        <v>45931.625</v>
      </c>
      <c r="BR117" s="53">
        <v>98.53125</v>
      </c>
      <c r="BS117" s="163">
        <f t="shared" si="82"/>
        <v>45932.625</v>
      </c>
      <c r="BT117" s="163">
        <f t="shared" si="83"/>
        <v>45932.625</v>
      </c>
      <c r="BY117" s="164" t="str">
        <f t="shared" ca="1" si="202"/>
        <v/>
      </c>
      <c r="BZ117" s="44" t="str">
        <f ca="1">IF(COUNTIF($CN$2:CN1102,BY117)=1,VLOOKUP(BY117,CH:CI,2), IF(COUNTIF($CN$2:CN1102,BY117)=0,$BZ$10,""))</f>
        <v/>
      </c>
      <c r="CA117" s="45" t="str">
        <f t="shared" ca="1" si="169"/>
        <v/>
      </c>
      <c r="CB117" s="45" t="str">
        <f t="shared" ca="1" si="203"/>
        <v/>
      </c>
      <c r="CC117" s="44" t="str">
        <f ca="1">IF(COUNTIF($CN$2:CN1102,BY117)=1,VLOOKUP(BY117,CJ:CK,2), IF(COUNTIF($CN$2:CN1102,BY117)=0,$CA$10,""))</f>
        <v/>
      </c>
      <c r="CD117" s="45" t="str">
        <f t="shared" ca="1" si="204"/>
        <v/>
      </c>
      <c r="CE117" s="46" t="str">
        <f t="shared" ca="1" si="205"/>
        <v/>
      </c>
      <c r="CF117" s="44" t="str">
        <f t="shared" ca="1" si="206"/>
        <v/>
      </c>
      <c r="CH117" s="122">
        <v>45937.625</v>
      </c>
      <c r="CI117" s="53">
        <v>108.0094</v>
      </c>
      <c r="CJ117" s="122">
        <v>45937.625</v>
      </c>
      <c r="CK117" s="53">
        <v>47.156999999999996</v>
      </c>
      <c r="CL117" s="163">
        <f t="shared" si="76"/>
        <v>45937.625</v>
      </c>
      <c r="CM117" s="163">
        <f t="shared" si="77"/>
        <v>45937.625</v>
      </c>
      <c r="CR117" s="164" t="str">
        <f t="shared" ca="1" si="174"/>
        <v/>
      </c>
      <c r="CS117" s="44" t="str">
        <f ca="1">IF(COUNTIF($DG$2:DG1102,CR117)=1,VLOOKUP(CR117,DA:DB,2), IF(COUNTIF($DG$2:DG1102,CR117)=0,$CS$10,""))</f>
        <v/>
      </c>
      <c r="CT117" s="45" t="str">
        <f t="shared" ca="1" si="175"/>
        <v/>
      </c>
      <c r="CU117" s="45" t="str">
        <f t="shared" ca="1" si="176"/>
        <v/>
      </c>
      <c r="CV117" s="44" t="str">
        <f ca="1">IF(COUNTIF($DG$2:DG1102,CR117)=1,VLOOKUP(CR117,DC:DD,2), IF(COUNTIF($DG$2:DG1102,CR117)=0,$CT$10,""))</f>
        <v/>
      </c>
      <c r="CW117" s="45" t="str">
        <f t="shared" ca="1" si="177"/>
        <v/>
      </c>
      <c r="CX117" s="46" t="str">
        <f t="shared" ca="1" si="178"/>
        <v/>
      </c>
      <c r="CY117" s="44" t="str">
        <f t="shared" ca="1" si="179"/>
        <v/>
      </c>
      <c r="DA117" s="122">
        <v>45933.625</v>
      </c>
      <c r="DB117" s="53">
        <v>235.94200000000001</v>
      </c>
      <c r="DC117" s="122">
        <v>45933.625</v>
      </c>
      <c r="DD117" s="53">
        <v>48.695999999999998</v>
      </c>
      <c r="DE117" s="163">
        <f t="shared" si="78"/>
        <v>45933.625</v>
      </c>
      <c r="DF117" s="163">
        <f t="shared" si="79"/>
        <v>45933.625</v>
      </c>
    </row>
    <row r="118" spans="1:110">
      <c r="A118" s="164" t="str">
        <f t="shared" ca="1" si="243"/>
        <v/>
      </c>
      <c r="B118" s="71" t="str">
        <f ca="1">IF(COUNTIF($AD$2:AD1103,A118)=1,VLOOKUP(A118,T:U,2), IF(COUNTIF($AD$2:AD1103,A118)=0,$B$10,""))</f>
        <v/>
      </c>
      <c r="C118" s="31" t="str">
        <f t="shared" ca="1" si="143"/>
        <v/>
      </c>
      <c r="D118" s="32" t="str">
        <f t="shared" ca="1" si="244"/>
        <v/>
      </c>
      <c r="E118" s="71" t="str">
        <f ca="1">IF(COUNTIF($AD$2:AD1103,A118)=1,VLOOKUP(A118,V:W,2), IF(COUNTIF($AD$2:AD1103,A118)=0,$C$10,""))</f>
        <v/>
      </c>
      <c r="F118" s="31" t="str">
        <f t="shared" ca="1" si="245"/>
        <v/>
      </c>
      <c r="G118" s="32" t="str">
        <f t="shared" ca="1" si="246"/>
        <v/>
      </c>
      <c r="H118" s="71" t="str">
        <f ca="1">IF(COUNTIF($AD$2:AD1103,A118)=1,VLOOKUP(A118,X:Y,2), IF(COUNTIF($AD$2:AD1103,A118)=0,$D$10,""))</f>
        <v/>
      </c>
      <c r="I118" s="31" t="str">
        <f t="shared" ca="1" si="247"/>
        <v/>
      </c>
      <c r="J118" s="32" t="str">
        <f t="shared" ca="1" si="248"/>
        <v/>
      </c>
      <c r="K118" s="71" t="str">
        <f ca="1">IF(COUNTIF($AD$2:AD1103,A118)=1,VLOOKUP(A118,Z:AA,2), IF(COUNTIF($AD$2:AD1103,A118)=0,$E$10,""))</f>
        <v/>
      </c>
      <c r="L118" s="31" t="str">
        <f t="shared" ca="1" si="249"/>
        <v/>
      </c>
      <c r="M118" s="32" t="str">
        <f t="shared" ca="1" si="250"/>
        <v/>
      </c>
      <c r="N118" s="77" t="str">
        <f t="shared" ca="1" si="251"/>
        <v/>
      </c>
      <c r="O118" s="77"/>
      <c r="P118" s="77"/>
      <c r="Q118" s="77" t="str">
        <f ca="1">IF(ISERROR(B118-2),"",$G$5*SUM($O$14:O118)-$H$5*SUM($P$14:P118))</f>
        <v/>
      </c>
      <c r="R118" s="77" t="str">
        <f t="shared" ca="1" si="252"/>
        <v/>
      </c>
      <c r="T118" s="70">
        <v>45936.625</v>
      </c>
      <c r="U118" s="53">
        <v>92.49</v>
      </c>
      <c r="V118" s="70">
        <v>45931.625</v>
      </c>
      <c r="W118" s="53">
        <v>100.92</v>
      </c>
      <c r="X118" s="118">
        <v>45946.625</v>
      </c>
      <c r="Y118" s="53">
        <v>121.6</v>
      </c>
      <c r="AB118" s="163">
        <f t="shared" si="80"/>
        <v>45936.625</v>
      </c>
      <c r="AC118" s="163">
        <f t="shared" si="81"/>
        <v>45936.625</v>
      </c>
      <c r="AH118" s="164" t="str">
        <f t="shared" ca="1" si="218"/>
        <v/>
      </c>
      <c r="AI118" s="44" t="str">
        <f ca="1">IF(COUNTIF($BU$2:BU1103,AH118)=1,VLOOKUP(AH118,BG:BH,2), IF(COUNTIF($BU$2:BU1103,AH118)=0,$AI$10,""))</f>
        <v/>
      </c>
      <c r="AJ118" s="45" t="str">
        <f t="shared" ca="1" si="154"/>
        <v/>
      </c>
      <c r="AK118" s="45" t="str">
        <f t="shared" ca="1" si="219"/>
        <v/>
      </c>
      <c r="AL118" s="44" t="str">
        <f ca="1">IF(COUNTIF($BU$2:BU1103,AH118)=1,VLOOKUP(AH118,BI:BJ,2), IF(COUNTIF($BU$2:BU1103,AH118)=0,$AJ$10,""))</f>
        <v/>
      </c>
      <c r="AM118" s="45" t="str">
        <f t="shared" ca="1" si="220"/>
        <v/>
      </c>
      <c r="AN118" s="46" t="str">
        <f t="shared" ca="1" si="221"/>
        <v/>
      </c>
      <c r="AO118" s="44" t="str">
        <f ca="1">IF(COUNTIF($BU$2:BU1103,AH118)=1,VLOOKUP(AH118,BK:BL,2), IF(COUNTIF($BU$2:BU1103,AH118)=0,$AK$10,""))</f>
        <v/>
      </c>
      <c r="AP118" s="45" t="str">
        <f t="shared" ca="1" si="222"/>
        <v/>
      </c>
      <c r="AQ118" s="46" t="str">
        <f t="shared" ca="1" si="223"/>
        <v/>
      </c>
      <c r="AR118" s="44" t="str">
        <f ca="1">IF(COUNTIF($BU$2:BU1103,AH118)=1,VLOOKUP(AH118,BM:BN,2), IF(COUNTIF($BU$2:BU1103,AH118)=0,$AL$10,""))</f>
        <v/>
      </c>
      <c r="AS118" s="45" t="str">
        <f t="shared" ca="1" si="224"/>
        <v/>
      </c>
      <c r="AT118" s="46" t="str">
        <f t="shared" ca="1" si="225"/>
        <v/>
      </c>
      <c r="AU118" s="44" t="str">
        <f ca="1">IF(COUNTIF($BU$2:BU1103,AH118)=1,VLOOKUP(AH118,BO:BP,2), IF(COUNTIF($BU$2:BU1103,AH118)=0,$AM$10,""))</f>
        <v/>
      </c>
      <c r="AV118" s="45" t="str">
        <f t="shared" ca="1" si="226"/>
        <v/>
      </c>
      <c r="AW118" s="46" t="str">
        <f t="shared" ca="1" si="227"/>
        <v/>
      </c>
      <c r="AX118" s="44" t="str">
        <f ca="1">IF(COUNTIF($BU$2:BU1103,AH118)=1,VLOOKUP(AH118,BQ:BR,2), IF(COUNTIF($BU$2:BU1103,AH118)=0,$AN$10,""))</f>
        <v/>
      </c>
      <c r="AY118" s="45" t="str">
        <f t="shared" ca="1" si="228"/>
        <v/>
      </c>
      <c r="AZ118" s="46" t="str">
        <f t="shared" ca="1" si="229"/>
        <v/>
      </c>
      <c r="BA118" s="77" t="str">
        <f t="shared" ca="1" si="230"/>
        <v/>
      </c>
      <c r="BB118" s="176"/>
      <c r="BC118" s="176"/>
      <c r="BD118" s="77" t="str">
        <f ca="1">IF(ISERROR(AI118-2),"",$AQ$4*SUM($BB$14:BB118)-$AR$4*SUM($BC$14:BC118))</f>
        <v/>
      </c>
      <c r="BE118" s="77" t="str">
        <f t="shared" ca="1" si="231"/>
        <v/>
      </c>
      <c r="BG118" s="70">
        <v>45933.625</v>
      </c>
      <c r="BH118" s="53">
        <v>80.84</v>
      </c>
      <c r="BK118" s="70">
        <v>45933.625</v>
      </c>
      <c r="BL118" s="53">
        <v>111.55</v>
      </c>
      <c r="BO118" s="70">
        <v>45932.625</v>
      </c>
      <c r="BP118" s="53">
        <v>104.4375</v>
      </c>
      <c r="BQ118" s="70">
        <v>45932.625</v>
      </c>
      <c r="BR118" s="53">
        <v>98.8125</v>
      </c>
      <c r="BS118" s="163">
        <f t="shared" si="82"/>
        <v>45933.625</v>
      </c>
      <c r="BT118" s="163">
        <f t="shared" si="83"/>
        <v>45933.625</v>
      </c>
      <c r="BY118" s="164" t="str">
        <f t="shared" ca="1" si="202"/>
        <v/>
      </c>
      <c r="BZ118" s="44" t="str">
        <f ca="1">IF(COUNTIF($CN$2:CN1103,BY118)=1,VLOOKUP(BY118,CH:CI,2), IF(COUNTIF($CN$2:CN1103,BY118)=0,$BZ$10,""))</f>
        <v/>
      </c>
      <c r="CA118" s="45" t="str">
        <f t="shared" ca="1" si="169"/>
        <v/>
      </c>
      <c r="CB118" s="45" t="str">
        <f t="shared" ca="1" si="203"/>
        <v/>
      </c>
      <c r="CC118" s="44" t="str">
        <f ca="1">IF(COUNTIF($CN$2:CN1103,BY118)=1,VLOOKUP(BY118,CJ:CK,2), IF(COUNTIF($CN$2:CN1103,BY118)=0,$CA$10,""))</f>
        <v/>
      </c>
      <c r="CD118" s="45" t="str">
        <f t="shared" ca="1" si="204"/>
        <v/>
      </c>
      <c r="CE118" s="46" t="str">
        <f t="shared" ca="1" si="205"/>
        <v/>
      </c>
      <c r="CF118" s="44" t="str">
        <f t="shared" ca="1" si="206"/>
        <v/>
      </c>
      <c r="CH118" s="122">
        <v>45938.625</v>
      </c>
      <c r="CI118" s="53">
        <v>107.92919999999999</v>
      </c>
      <c r="CJ118" s="122">
        <v>45938.625</v>
      </c>
      <c r="CK118" s="53">
        <v>47.487000000000002</v>
      </c>
      <c r="CL118" s="163">
        <f t="shared" si="76"/>
        <v>45938.625</v>
      </c>
      <c r="CM118" s="163">
        <f t="shared" si="77"/>
        <v>45938.625</v>
      </c>
      <c r="CR118" s="164" t="str">
        <f t="shared" ca="1" si="174"/>
        <v/>
      </c>
      <c r="CS118" s="44" t="str">
        <f ca="1">IF(COUNTIF($DG$2:DG1103,CR118)=1,VLOOKUP(CR118,DA:DB,2), IF(COUNTIF($DG$2:DG1103,CR118)=0,$CS$10,""))</f>
        <v/>
      </c>
      <c r="CT118" s="45" t="str">
        <f t="shared" ca="1" si="175"/>
        <v/>
      </c>
      <c r="CU118" s="45" t="str">
        <f t="shared" ca="1" si="176"/>
        <v/>
      </c>
      <c r="CV118" s="44" t="str">
        <f ca="1">IF(COUNTIF($DG$2:DG1103,CR118)=1,VLOOKUP(CR118,DC:DD,2), IF(COUNTIF($DG$2:DG1103,CR118)=0,$CT$10,""))</f>
        <v/>
      </c>
      <c r="CW118" s="45" t="str">
        <f t="shared" ca="1" si="177"/>
        <v/>
      </c>
      <c r="CX118" s="46" t="str">
        <f t="shared" ca="1" si="178"/>
        <v/>
      </c>
      <c r="CY118" s="44" t="str">
        <f t="shared" ca="1" si="179"/>
        <v/>
      </c>
      <c r="DA118" s="122">
        <v>45936.625</v>
      </c>
      <c r="DB118" s="53">
        <v>239.226</v>
      </c>
      <c r="DC118" s="122">
        <v>45936.625</v>
      </c>
      <c r="DD118" s="53">
        <v>49.597000000000001</v>
      </c>
      <c r="DE118" s="163">
        <f t="shared" si="78"/>
        <v>45936.625</v>
      </c>
      <c r="DF118" s="163">
        <f t="shared" si="79"/>
        <v>45936.625</v>
      </c>
    </row>
    <row r="119" spans="1:110">
      <c r="A119" s="164" t="str">
        <f t="shared" ca="1" si="243"/>
        <v/>
      </c>
      <c r="B119" s="71" t="str">
        <f ca="1">IF(COUNTIF($AD$2:AD1104,A119)=1,VLOOKUP(A119,T:U,2), IF(COUNTIF($AD$2:AD1104,A119)=0,$B$10,""))</f>
        <v/>
      </c>
      <c r="C119" s="31" t="str">
        <f t="shared" ca="1" si="143"/>
        <v/>
      </c>
      <c r="D119" s="32" t="str">
        <f t="shared" ca="1" si="244"/>
        <v/>
      </c>
      <c r="E119" s="71" t="str">
        <f ca="1">IF(COUNTIF($AD$2:AD1104,A119)=1,VLOOKUP(A119,V:W,2), IF(COUNTIF($AD$2:AD1104,A119)=0,$C$10,""))</f>
        <v/>
      </c>
      <c r="F119" s="31" t="str">
        <f t="shared" ca="1" si="245"/>
        <v/>
      </c>
      <c r="G119" s="32" t="str">
        <f t="shared" ca="1" si="246"/>
        <v/>
      </c>
      <c r="H119" s="71" t="str">
        <f ca="1">IF(COUNTIF($AD$2:AD1104,A119)=1,VLOOKUP(A119,X:Y,2), IF(COUNTIF($AD$2:AD1104,A119)=0,$D$10,""))</f>
        <v/>
      </c>
      <c r="I119" s="31" t="str">
        <f t="shared" ca="1" si="247"/>
        <v/>
      </c>
      <c r="J119" s="32" t="str">
        <f t="shared" ca="1" si="248"/>
        <v/>
      </c>
      <c r="K119" s="71" t="str">
        <f ca="1">IF(COUNTIF($AD$2:AD1104,A119)=1,VLOOKUP(A119,Z:AA,2), IF(COUNTIF($AD$2:AD1104,A119)=0,$E$10,""))</f>
        <v/>
      </c>
      <c r="L119" s="31" t="str">
        <f t="shared" ca="1" si="249"/>
        <v/>
      </c>
      <c r="M119" s="32" t="str">
        <f t="shared" ca="1" si="250"/>
        <v/>
      </c>
      <c r="N119" s="77" t="str">
        <f t="shared" ca="1" si="251"/>
        <v/>
      </c>
      <c r="O119" s="77"/>
      <c r="P119" s="77"/>
      <c r="Q119" s="77" t="str">
        <f ca="1">IF(ISERROR(B119-2),"",$G$5*SUM($O$14:O119)-$H$5*SUM($P$14:P119))</f>
        <v/>
      </c>
      <c r="R119" s="77" t="str">
        <f t="shared" ca="1" si="252"/>
        <v/>
      </c>
      <c r="T119" s="70">
        <v>45937.625</v>
      </c>
      <c r="U119" s="53">
        <v>92.19</v>
      </c>
      <c r="V119" s="70">
        <v>45932.625</v>
      </c>
      <c r="W119" s="53">
        <v>100.905</v>
      </c>
      <c r="X119" s="118">
        <v>45947.625</v>
      </c>
      <c r="Y119" s="53">
        <v>121.51</v>
      </c>
      <c r="AB119" s="163">
        <f t="shared" si="80"/>
        <v>45937.625</v>
      </c>
      <c r="AC119" s="163">
        <f t="shared" si="81"/>
        <v>45937.625</v>
      </c>
      <c r="AH119" s="164" t="str">
        <f t="shared" ca="1" si="218"/>
        <v/>
      </c>
      <c r="AI119" s="44" t="str">
        <f ca="1">IF(COUNTIF($BU$2:BU1104,AH119)=1,VLOOKUP(AH119,BG:BH,2), IF(COUNTIF($BU$2:BU1104,AH119)=0,$AI$10,""))</f>
        <v/>
      </c>
      <c r="AJ119" s="45" t="str">
        <f t="shared" ca="1" si="154"/>
        <v/>
      </c>
      <c r="AK119" s="45" t="str">
        <f t="shared" ca="1" si="219"/>
        <v/>
      </c>
      <c r="AL119" s="44" t="str">
        <f ca="1">IF(COUNTIF($BU$2:BU1104,AH119)=1,VLOOKUP(AH119,BI:BJ,2), IF(COUNTIF($BU$2:BU1104,AH119)=0,$AJ$10,""))</f>
        <v/>
      </c>
      <c r="AM119" s="45" t="str">
        <f t="shared" ca="1" si="220"/>
        <v/>
      </c>
      <c r="AN119" s="46" t="str">
        <f t="shared" ca="1" si="221"/>
        <v/>
      </c>
      <c r="AO119" s="44" t="str">
        <f ca="1">IF(COUNTIF($BU$2:BU1104,AH119)=1,VLOOKUP(AH119,BK:BL,2), IF(COUNTIF($BU$2:BU1104,AH119)=0,$AK$10,""))</f>
        <v/>
      </c>
      <c r="AP119" s="45" t="str">
        <f t="shared" ca="1" si="222"/>
        <v/>
      </c>
      <c r="AQ119" s="46" t="str">
        <f t="shared" ca="1" si="223"/>
        <v/>
      </c>
      <c r="AR119" s="44" t="str">
        <f ca="1">IF(COUNTIF($BU$2:BU1104,AH119)=1,VLOOKUP(AH119,BM:BN,2), IF(COUNTIF($BU$2:BU1104,AH119)=0,$AL$10,""))</f>
        <v/>
      </c>
      <c r="AS119" s="45" t="str">
        <f t="shared" ca="1" si="224"/>
        <v/>
      </c>
      <c r="AT119" s="46" t="str">
        <f t="shared" ca="1" si="225"/>
        <v/>
      </c>
      <c r="AU119" s="44" t="str">
        <f ca="1">IF(COUNTIF($BU$2:BU1104,AH119)=1,VLOOKUP(AH119,BO:BP,2), IF(COUNTIF($BU$2:BU1104,AH119)=0,$AM$10,""))</f>
        <v/>
      </c>
      <c r="AV119" s="45" t="str">
        <f t="shared" ca="1" si="226"/>
        <v/>
      </c>
      <c r="AW119" s="46" t="str">
        <f t="shared" ca="1" si="227"/>
        <v/>
      </c>
      <c r="AX119" s="44" t="str">
        <f ca="1">IF(COUNTIF($BU$2:BU1104,AH119)=1,VLOOKUP(AH119,BQ:BR,2), IF(COUNTIF($BU$2:BU1104,AH119)=0,$AN$10,""))</f>
        <v/>
      </c>
      <c r="AY119" s="45" t="str">
        <f t="shared" ca="1" si="228"/>
        <v/>
      </c>
      <c r="AZ119" s="46" t="str">
        <f t="shared" ca="1" si="229"/>
        <v/>
      </c>
      <c r="BA119" s="77" t="str">
        <f t="shared" ca="1" si="230"/>
        <v/>
      </c>
      <c r="BB119" s="176"/>
      <c r="BC119" s="176"/>
      <c r="BD119" s="77" t="str">
        <f ca="1">IF(ISERROR(AI119-2),"",$AQ$4*SUM($BB$14:BB119)-$AR$4*SUM($BC$14:BC119))</f>
        <v/>
      </c>
      <c r="BE119" s="77" t="str">
        <f t="shared" ca="1" si="231"/>
        <v/>
      </c>
      <c r="BG119" s="70">
        <v>45936.625</v>
      </c>
      <c r="BH119" s="53">
        <v>80.86</v>
      </c>
      <c r="BK119" s="70">
        <v>45936.625</v>
      </c>
      <c r="BL119" s="53">
        <v>111.19</v>
      </c>
      <c r="BO119" s="70">
        <v>45933.625</v>
      </c>
      <c r="BP119" s="53">
        <v>104.171875</v>
      </c>
      <c r="BQ119" s="70">
        <v>45933.625</v>
      </c>
      <c r="BR119" s="53">
        <v>98.546875</v>
      </c>
      <c r="BS119" s="163">
        <f t="shared" si="82"/>
        <v>45936.625</v>
      </c>
      <c r="BT119" s="163">
        <f t="shared" si="83"/>
        <v>45936.625</v>
      </c>
      <c r="BY119" s="164" t="str">
        <f t="shared" ca="1" si="202"/>
        <v/>
      </c>
      <c r="BZ119" s="44" t="str">
        <f ca="1">IF(COUNTIF($CN$2:CN1104,BY119)=1,VLOOKUP(BY119,CH:CI,2), IF(COUNTIF($CN$2:CN1104,BY119)=0,$BZ$10,""))</f>
        <v/>
      </c>
      <c r="CA119" s="45" t="str">
        <f t="shared" ca="1" si="169"/>
        <v/>
      </c>
      <c r="CB119" s="45" t="str">
        <f t="shared" ca="1" si="203"/>
        <v/>
      </c>
      <c r="CC119" s="44" t="str">
        <f ca="1">IF(COUNTIF($CN$2:CN1104,BY119)=1,VLOOKUP(BY119,CJ:CK,2), IF(COUNTIF($CN$2:CN1104,BY119)=0,$CA$10,""))</f>
        <v/>
      </c>
      <c r="CD119" s="45" t="str">
        <f t="shared" ca="1" si="204"/>
        <v/>
      </c>
      <c r="CE119" s="46" t="str">
        <f t="shared" ca="1" si="205"/>
        <v/>
      </c>
      <c r="CF119" s="44" t="str">
        <f t="shared" ca="1" si="206"/>
        <v/>
      </c>
      <c r="CH119" s="122">
        <v>45939.625</v>
      </c>
      <c r="CI119" s="53">
        <v>107.73399999999999</v>
      </c>
      <c r="CJ119" s="122">
        <v>45939.625</v>
      </c>
      <c r="CK119" s="53">
        <v>48.017000000000003</v>
      </c>
      <c r="CL119" s="163">
        <f t="shared" si="76"/>
        <v>45939.625</v>
      </c>
      <c r="CM119" s="163">
        <f t="shared" si="77"/>
        <v>45939.625</v>
      </c>
      <c r="CR119" s="164" t="str">
        <f t="shared" ca="1" si="174"/>
        <v/>
      </c>
      <c r="CS119" s="44" t="str">
        <f ca="1">IF(COUNTIF($DG$2:DG1104,CR119)=1,VLOOKUP(CR119,DA:DB,2), IF(COUNTIF($DG$2:DG1104,CR119)=0,$CS$10,""))</f>
        <v/>
      </c>
      <c r="CT119" s="45" t="str">
        <f t="shared" ca="1" si="175"/>
        <v/>
      </c>
      <c r="CU119" s="45" t="str">
        <f t="shared" ca="1" si="176"/>
        <v/>
      </c>
      <c r="CV119" s="44" t="str">
        <f ca="1">IF(COUNTIF($DG$2:DG1104,CR119)=1,VLOOKUP(CR119,DC:DD,2), IF(COUNTIF($DG$2:DG1104,CR119)=0,$CT$10,""))</f>
        <v/>
      </c>
      <c r="CW119" s="45" t="str">
        <f t="shared" ca="1" si="177"/>
        <v/>
      </c>
      <c r="CX119" s="46" t="str">
        <f t="shared" ca="1" si="178"/>
        <v/>
      </c>
      <c r="CY119" s="44" t="str">
        <f t="shared" ca="1" si="179"/>
        <v/>
      </c>
      <c r="DA119" s="122">
        <v>45937.625</v>
      </c>
      <c r="DB119" s="53">
        <v>242.00200000000001</v>
      </c>
      <c r="DC119" s="122">
        <v>45937.625</v>
      </c>
      <c r="DD119" s="53">
        <v>49.996000000000002</v>
      </c>
      <c r="DE119" s="163">
        <f t="shared" si="78"/>
        <v>45937.625</v>
      </c>
      <c r="DF119" s="163">
        <f t="shared" si="79"/>
        <v>45937.625</v>
      </c>
    </row>
    <row r="120" spans="1:110">
      <c r="A120" s="164" t="str">
        <f t="shared" ca="1" si="243"/>
        <v/>
      </c>
      <c r="B120" s="71" t="str">
        <f ca="1">IF(COUNTIF($AD$2:AD1105,A120)=1,VLOOKUP(A120,T:U,2), IF(COUNTIF($AD$2:AD1105,A120)=0,$B$10,""))</f>
        <v/>
      </c>
      <c r="C120" s="31" t="str">
        <f t="shared" ca="1" si="143"/>
        <v/>
      </c>
      <c r="D120" s="32" t="str">
        <f t="shared" ca="1" si="244"/>
        <v/>
      </c>
      <c r="E120" s="71" t="str">
        <f ca="1">IF(COUNTIF($AD$2:AD1105,A120)=1,VLOOKUP(A120,V:W,2), IF(COUNTIF($AD$2:AD1105,A120)=0,$C$10,""))</f>
        <v/>
      </c>
      <c r="F120" s="31" t="str">
        <f t="shared" ca="1" si="245"/>
        <v/>
      </c>
      <c r="G120" s="32" t="str">
        <f t="shared" ca="1" si="246"/>
        <v/>
      </c>
      <c r="H120" s="71" t="str">
        <f ca="1">IF(COUNTIF($AD$2:AD1105,A120)=1,VLOOKUP(A120,X:Y,2), IF(COUNTIF($AD$2:AD1105,A120)=0,$D$10,""))</f>
        <v/>
      </c>
      <c r="I120" s="31" t="str">
        <f t="shared" ca="1" si="247"/>
        <v/>
      </c>
      <c r="J120" s="32" t="str">
        <f t="shared" ca="1" si="248"/>
        <v/>
      </c>
      <c r="K120" s="71" t="str">
        <f ca="1">IF(COUNTIF($AD$2:AD1105,A120)=1,VLOOKUP(A120,Z:AA,2), IF(COUNTIF($AD$2:AD1105,A120)=0,$E$10,""))</f>
        <v/>
      </c>
      <c r="L120" s="31" t="str">
        <f t="shared" ca="1" si="249"/>
        <v/>
      </c>
      <c r="M120" s="32" t="str">
        <f t="shared" ca="1" si="250"/>
        <v/>
      </c>
      <c r="N120" s="77" t="str">
        <f t="shared" ca="1" si="251"/>
        <v/>
      </c>
      <c r="O120" s="77"/>
      <c r="P120" s="77"/>
      <c r="Q120" s="77" t="str">
        <f ca="1">IF(ISERROR(B120-2),"",$G$5*SUM($O$14:O120)-$H$5*SUM($P$14:P120))</f>
        <v/>
      </c>
      <c r="R120" s="77" t="str">
        <f t="shared" ca="1" si="252"/>
        <v/>
      </c>
      <c r="T120" s="70">
        <v>45938.625</v>
      </c>
      <c r="U120" s="53">
        <v>92.12</v>
      </c>
      <c r="V120" s="70">
        <v>45933.625</v>
      </c>
      <c r="W120" s="53">
        <v>100.893</v>
      </c>
      <c r="X120" s="118">
        <v>45950.625</v>
      </c>
      <c r="Y120" s="53">
        <v>121.57</v>
      </c>
      <c r="AB120" s="163">
        <f t="shared" si="80"/>
        <v>45938.625</v>
      </c>
      <c r="AC120" s="163">
        <f t="shared" si="81"/>
        <v>45938.625</v>
      </c>
      <c r="AH120" s="164" t="str">
        <f t="shared" ca="1" si="218"/>
        <v/>
      </c>
      <c r="AI120" s="44" t="str">
        <f ca="1">IF(COUNTIF($BU$2:BU1105,AH120)=1,VLOOKUP(AH120,BG:BH,2), IF(COUNTIF($BU$2:BU1105,AH120)=0,$AI$10,""))</f>
        <v/>
      </c>
      <c r="AJ120" s="45" t="str">
        <f t="shared" ca="1" si="154"/>
        <v/>
      </c>
      <c r="AK120" s="45" t="str">
        <f t="shared" ca="1" si="219"/>
        <v/>
      </c>
      <c r="AL120" s="44" t="str">
        <f ca="1">IF(COUNTIF($BU$2:BU1105,AH120)=1,VLOOKUP(AH120,BI:BJ,2), IF(COUNTIF($BU$2:BU1105,AH120)=0,$AJ$10,""))</f>
        <v/>
      </c>
      <c r="AM120" s="45" t="str">
        <f t="shared" ca="1" si="220"/>
        <v/>
      </c>
      <c r="AN120" s="46" t="str">
        <f t="shared" ca="1" si="221"/>
        <v/>
      </c>
      <c r="AO120" s="44" t="str">
        <f ca="1">IF(COUNTIF($BU$2:BU1105,AH120)=1,VLOOKUP(AH120,BK:BL,2), IF(COUNTIF($BU$2:BU1105,AH120)=0,$AK$10,""))</f>
        <v/>
      </c>
      <c r="AP120" s="45" t="str">
        <f t="shared" ca="1" si="222"/>
        <v/>
      </c>
      <c r="AQ120" s="46" t="str">
        <f t="shared" ca="1" si="223"/>
        <v/>
      </c>
      <c r="AR120" s="44" t="str">
        <f ca="1">IF(COUNTIF($BU$2:BU1105,AH120)=1,VLOOKUP(AH120,BM:BN,2), IF(COUNTIF($BU$2:BU1105,AH120)=0,$AL$10,""))</f>
        <v/>
      </c>
      <c r="AS120" s="45" t="str">
        <f t="shared" ca="1" si="224"/>
        <v/>
      </c>
      <c r="AT120" s="46" t="str">
        <f t="shared" ca="1" si="225"/>
        <v/>
      </c>
      <c r="AU120" s="44" t="str">
        <f ca="1">IF(COUNTIF($BU$2:BU1105,AH120)=1,VLOOKUP(AH120,BO:BP,2), IF(COUNTIF($BU$2:BU1105,AH120)=0,$AM$10,""))</f>
        <v/>
      </c>
      <c r="AV120" s="45" t="str">
        <f t="shared" ca="1" si="226"/>
        <v/>
      </c>
      <c r="AW120" s="46" t="str">
        <f t="shared" ca="1" si="227"/>
        <v/>
      </c>
      <c r="AX120" s="44" t="str">
        <f ca="1">IF(COUNTIF($BU$2:BU1105,AH120)=1,VLOOKUP(AH120,BQ:BR,2), IF(COUNTIF($BU$2:BU1105,AH120)=0,$AN$10,""))</f>
        <v/>
      </c>
      <c r="AY120" s="45" t="str">
        <f t="shared" ca="1" si="228"/>
        <v/>
      </c>
      <c r="AZ120" s="46" t="str">
        <f t="shared" ca="1" si="229"/>
        <v/>
      </c>
      <c r="BA120" s="77" t="str">
        <f t="shared" ca="1" si="230"/>
        <v/>
      </c>
      <c r="BB120" s="176"/>
      <c r="BC120" s="176"/>
      <c r="BD120" s="77" t="str">
        <f ca="1">IF(ISERROR(AI120-2),"",$AQ$4*SUM($BB$14:BB120)-$AR$4*SUM($BC$14:BC120))</f>
        <v/>
      </c>
      <c r="BE120" s="77" t="str">
        <f t="shared" ca="1" si="231"/>
        <v/>
      </c>
      <c r="BG120" s="70">
        <v>45937.625</v>
      </c>
      <c r="BH120" s="53">
        <v>80.77</v>
      </c>
      <c r="BK120" s="70">
        <v>45937.625</v>
      </c>
      <c r="BL120" s="53">
        <v>111.4</v>
      </c>
      <c r="BO120" s="70">
        <v>45936.625</v>
      </c>
      <c r="BP120" s="53">
        <v>103.828125</v>
      </c>
      <c r="BQ120" s="70">
        <v>45936.625</v>
      </c>
      <c r="BR120" s="53">
        <v>97.796875</v>
      </c>
      <c r="BS120" s="163">
        <f t="shared" si="82"/>
        <v>45937.625</v>
      </c>
      <c r="BT120" s="163">
        <f t="shared" si="83"/>
        <v>45937.625</v>
      </c>
      <c r="BY120" s="164" t="str">
        <f t="shared" ca="1" si="202"/>
        <v/>
      </c>
      <c r="BZ120" s="44" t="str">
        <f ca="1">IF(COUNTIF($CN$2:CN1105,BY120)=1,VLOOKUP(BY120,CH:CI,2), IF(COUNTIF($CN$2:CN1105,BY120)=0,$BZ$10,""))</f>
        <v/>
      </c>
      <c r="CA120" s="45" t="str">
        <f t="shared" ca="1" si="169"/>
        <v/>
      </c>
      <c r="CB120" s="45" t="str">
        <f t="shared" ca="1" si="203"/>
        <v/>
      </c>
      <c r="CC120" s="44" t="str">
        <f ca="1">IF(COUNTIF($CN$2:CN1105,BY120)=1,VLOOKUP(BY120,CJ:CK,2), IF(COUNTIF($CN$2:CN1105,BY120)=0,$CA$10,""))</f>
        <v/>
      </c>
      <c r="CD120" s="45" t="str">
        <f t="shared" ca="1" si="204"/>
        <v/>
      </c>
      <c r="CE120" s="46" t="str">
        <f t="shared" ca="1" si="205"/>
        <v/>
      </c>
      <c r="CF120" s="44" t="str">
        <f t="shared" ca="1" si="206"/>
        <v/>
      </c>
      <c r="CH120" s="122">
        <v>45940.625</v>
      </c>
      <c r="CI120" s="53">
        <v>107.01220000000001</v>
      </c>
      <c r="CJ120" s="122">
        <v>45940.625</v>
      </c>
      <c r="CK120" s="53">
        <v>51.024000000000001</v>
      </c>
      <c r="CL120" s="163">
        <f t="shared" si="76"/>
        <v>45940.625</v>
      </c>
      <c r="CM120" s="163">
        <f t="shared" si="77"/>
        <v>45940.625</v>
      </c>
      <c r="CR120" s="164" t="str">
        <f t="shared" ca="1" si="174"/>
        <v/>
      </c>
      <c r="CS120" s="44" t="str">
        <f ca="1">IF(COUNTIF($DG$2:DG1105,CR120)=1,VLOOKUP(CR120,DA:DB,2), IF(COUNTIF($DG$2:DG1105,CR120)=0,$CS$10,""))</f>
        <v/>
      </c>
      <c r="CT120" s="45" t="str">
        <f t="shared" ca="1" si="175"/>
        <v/>
      </c>
      <c r="CU120" s="45" t="str">
        <f t="shared" ca="1" si="176"/>
        <v/>
      </c>
      <c r="CV120" s="44" t="str">
        <f ca="1">IF(COUNTIF($DG$2:DG1105,CR120)=1,VLOOKUP(CR120,DC:DD,2), IF(COUNTIF($DG$2:DG1105,CR120)=0,$CT$10,""))</f>
        <v/>
      </c>
      <c r="CW120" s="45" t="str">
        <f t="shared" ca="1" si="177"/>
        <v/>
      </c>
      <c r="CX120" s="46" t="str">
        <f t="shared" ca="1" si="178"/>
        <v/>
      </c>
      <c r="CY120" s="44" t="str">
        <f t="shared" ca="1" si="179"/>
        <v/>
      </c>
      <c r="DA120" s="122">
        <v>45938.625</v>
      </c>
      <c r="DB120" s="53">
        <v>244.23400000000001</v>
      </c>
      <c r="DC120" s="122">
        <v>45938.625</v>
      </c>
      <c r="DD120" s="53">
        <v>50.073</v>
      </c>
      <c r="DE120" s="163">
        <f t="shared" si="78"/>
        <v>45938.625</v>
      </c>
      <c r="DF120" s="163">
        <f t="shared" si="79"/>
        <v>45938.625</v>
      </c>
    </row>
    <row r="121" spans="1:110">
      <c r="A121" s="164" t="str">
        <f t="shared" ca="1" si="243"/>
        <v/>
      </c>
      <c r="B121" s="71" t="str">
        <f ca="1">IF(COUNTIF($AD$2:AD1106,A121)=1,VLOOKUP(A121,T:U,2), IF(COUNTIF($AD$2:AD1106,A121)=0,$B$10,""))</f>
        <v/>
      </c>
      <c r="C121" s="31" t="str">
        <f t="shared" ca="1" si="143"/>
        <v/>
      </c>
      <c r="D121" s="32" t="str">
        <f t="shared" ca="1" si="244"/>
        <v/>
      </c>
      <c r="E121" s="71" t="str">
        <f ca="1">IF(COUNTIF($AD$2:AD1106,A121)=1,VLOOKUP(A121,V:W,2), IF(COUNTIF($AD$2:AD1106,A121)=0,$C$10,""))</f>
        <v/>
      </c>
      <c r="F121" s="31" t="str">
        <f t="shared" ca="1" si="245"/>
        <v/>
      </c>
      <c r="G121" s="32" t="str">
        <f t="shared" ca="1" si="246"/>
        <v/>
      </c>
      <c r="H121" s="71" t="str">
        <f ca="1">IF(COUNTIF($AD$2:AD1106,A121)=1,VLOOKUP(A121,X:Y,2), IF(COUNTIF($AD$2:AD1106,A121)=0,$D$10,""))</f>
        <v/>
      </c>
      <c r="I121" s="31" t="str">
        <f t="shared" ca="1" si="247"/>
        <v/>
      </c>
      <c r="J121" s="32" t="str">
        <f t="shared" ca="1" si="248"/>
        <v/>
      </c>
      <c r="K121" s="71" t="str">
        <f ca="1">IF(COUNTIF($AD$2:AD1106,A121)=1,VLOOKUP(A121,Z:AA,2), IF(COUNTIF($AD$2:AD1106,A121)=0,$E$10,""))</f>
        <v/>
      </c>
      <c r="L121" s="31" t="str">
        <f t="shared" ca="1" si="249"/>
        <v/>
      </c>
      <c r="M121" s="32" t="str">
        <f t="shared" ca="1" si="250"/>
        <v/>
      </c>
      <c r="N121" s="77" t="str">
        <f t="shared" ca="1" si="251"/>
        <v/>
      </c>
      <c r="O121" s="77"/>
      <c r="P121" s="77"/>
      <c r="Q121" s="77" t="str">
        <f ca="1">IF(ISERROR(B121-2),"",$G$5*SUM($O$14:O121)-$H$5*SUM($P$14:P121))</f>
        <v/>
      </c>
      <c r="R121" s="77" t="str">
        <f t="shared" ca="1" si="252"/>
        <v/>
      </c>
      <c r="T121" s="70">
        <v>45939.625</v>
      </c>
      <c r="U121" s="53">
        <v>92</v>
      </c>
      <c r="V121" s="70">
        <v>45936.625</v>
      </c>
      <c r="W121" s="53">
        <v>100.928</v>
      </c>
      <c r="X121" s="118">
        <v>45952.625</v>
      </c>
      <c r="Y121" s="53">
        <v>121.65</v>
      </c>
      <c r="AB121" s="163">
        <f t="shared" si="80"/>
        <v>45939.625</v>
      </c>
      <c r="AC121" s="163">
        <f t="shared" si="81"/>
        <v>45939.625</v>
      </c>
      <c r="AH121" s="164" t="str">
        <f t="shared" ca="1" si="218"/>
        <v/>
      </c>
      <c r="AI121" s="44" t="str">
        <f ca="1">IF(COUNTIF($BU$2:BU1106,AH121)=1,VLOOKUP(AH121,BG:BH,2), IF(COUNTIF($BU$2:BU1106,AH121)=0,$AI$10,""))</f>
        <v/>
      </c>
      <c r="AJ121" s="45" t="str">
        <f t="shared" ca="1" si="154"/>
        <v/>
      </c>
      <c r="AK121" s="45" t="str">
        <f t="shared" ca="1" si="219"/>
        <v/>
      </c>
      <c r="AL121" s="44" t="str">
        <f ca="1">IF(COUNTIF($BU$2:BU1106,AH121)=1,VLOOKUP(AH121,BI:BJ,2), IF(COUNTIF($BU$2:BU1106,AH121)=0,$AJ$10,""))</f>
        <v/>
      </c>
      <c r="AM121" s="45" t="str">
        <f t="shared" ca="1" si="220"/>
        <v/>
      </c>
      <c r="AN121" s="46" t="str">
        <f t="shared" ca="1" si="221"/>
        <v/>
      </c>
      <c r="AO121" s="44" t="str">
        <f ca="1">IF(COUNTIF($BU$2:BU1106,AH121)=1,VLOOKUP(AH121,BK:BL,2), IF(COUNTIF($BU$2:BU1106,AH121)=0,$AK$10,""))</f>
        <v/>
      </c>
      <c r="AP121" s="45" t="str">
        <f t="shared" ca="1" si="222"/>
        <v/>
      </c>
      <c r="AQ121" s="46" t="str">
        <f t="shared" ca="1" si="223"/>
        <v/>
      </c>
      <c r="AR121" s="44" t="str">
        <f ca="1">IF(COUNTIF($BU$2:BU1106,AH121)=1,VLOOKUP(AH121,BM:BN,2), IF(COUNTIF($BU$2:BU1106,AH121)=0,$AL$10,""))</f>
        <v/>
      </c>
      <c r="AS121" s="45" t="str">
        <f t="shared" ca="1" si="224"/>
        <v/>
      </c>
      <c r="AT121" s="46" t="str">
        <f t="shared" ca="1" si="225"/>
        <v/>
      </c>
      <c r="AU121" s="44" t="str">
        <f ca="1">IF(COUNTIF($BU$2:BU1106,AH121)=1,VLOOKUP(AH121,BO:BP,2), IF(COUNTIF($BU$2:BU1106,AH121)=0,$AM$10,""))</f>
        <v/>
      </c>
      <c r="AV121" s="45" t="str">
        <f t="shared" ca="1" si="226"/>
        <v/>
      </c>
      <c r="AW121" s="46" t="str">
        <f t="shared" ca="1" si="227"/>
        <v/>
      </c>
      <c r="AX121" s="44" t="str">
        <f ca="1">IF(COUNTIF($BU$2:BU1106,AH121)=1,VLOOKUP(AH121,BQ:BR,2), IF(COUNTIF($BU$2:BU1106,AH121)=0,$AN$10,""))</f>
        <v/>
      </c>
      <c r="AY121" s="45" t="str">
        <f t="shared" ca="1" si="228"/>
        <v/>
      </c>
      <c r="AZ121" s="46" t="str">
        <f t="shared" ca="1" si="229"/>
        <v/>
      </c>
      <c r="BA121" s="77" t="str">
        <f t="shared" ca="1" si="230"/>
        <v/>
      </c>
      <c r="BB121" s="176"/>
      <c r="BC121" s="176"/>
      <c r="BD121" s="77" t="str">
        <f ca="1">IF(ISERROR(AI121-2),"",$AQ$4*SUM($BB$14:BB121)-$AR$4*SUM($BC$14:BC121))</f>
        <v/>
      </c>
      <c r="BE121" s="77" t="str">
        <f t="shared" ca="1" si="231"/>
        <v/>
      </c>
      <c r="BG121" s="70">
        <v>45938.625</v>
      </c>
      <c r="BH121" s="53">
        <v>80.650000000000006</v>
      </c>
      <c r="BK121" s="70">
        <v>45938.625</v>
      </c>
      <c r="BL121" s="53">
        <v>111.26</v>
      </c>
      <c r="BO121" s="70">
        <v>45937.625</v>
      </c>
      <c r="BP121" s="53">
        <v>104.09375</v>
      </c>
      <c r="BQ121" s="70">
        <v>45937.625</v>
      </c>
      <c r="BR121" s="53">
        <v>98.328125</v>
      </c>
      <c r="BS121" s="163">
        <f t="shared" si="82"/>
        <v>45938.625</v>
      </c>
      <c r="BT121" s="163">
        <f t="shared" si="83"/>
        <v>45938.625</v>
      </c>
      <c r="BY121" s="164" t="str">
        <f t="shared" ca="1" si="202"/>
        <v/>
      </c>
      <c r="BZ121" s="44" t="str">
        <f ca="1">IF(COUNTIF($CN$2:CN1106,BY121)=1,VLOOKUP(BY121,CH:CI,2), IF(COUNTIF($CN$2:CN1106,BY121)=0,$BZ$10,""))</f>
        <v/>
      </c>
      <c r="CA121" s="45" t="str">
        <f t="shared" ca="1" si="169"/>
        <v/>
      </c>
      <c r="CB121" s="45" t="str">
        <f t="shared" ca="1" si="203"/>
        <v/>
      </c>
      <c r="CC121" s="44" t="str">
        <f ca="1">IF(COUNTIF($CN$2:CN1106,BY121)=1,VLOOKUP(BY121,CJ:CK,2), IF(COUNTIF($CN$2:CN1106,BY121)=0,$CA$10,""))</f>
        <v/>
      </c>
      <c r="CD121" s="45" t="str">
        <f t="shared" ca="1" si="204"/>
        <v/>
      </c>
      <c r="CE121" s="46" t="str">
        <f t="shared" ca="1" si="205"/>
        <v/>
      </c>
      <c r="CF121" s="44" t="str">
        <f t="shared" ca="1" si="206"/>
        <v/>
      </c>
      <c r="CH121" s="122">
        <v>45944.625</v>
      </c>
      <c r="CI121" s="53">
        <v>107.4841</v>
      </c>
      <c r="CJ121" s="122">
        <v>45944.625</v>
      </c>
      <c r="CK121" s="53">
        <v>48.805</v>
      </c>
      <c r="CL121" s="163">
        <f t="shared" si="76"/>
        <v>45944.625</v>
      </c>
      <c r="CM121" s="163">
        <f t="shared" si="77"/>
        <v>45944.625</v>
      </c>
      <c r="CR121" s="164" t="str">
        <f t="shared" ca="1" si="174"/>
        <v/>
      </c>
      <c r="CS121" s="44" t="str">
        <f ca="1">IF(COUNTIF($DG$2:DG1106,CR121)=1,VLOOKUP(CR121,DA:DB,2), IF(COUNTIF($DG$2:DG1106,CR121)=0,$CS$10,""))</f>
        <v/>
      </c>
      <c r="CT121" s="45" t="str">
        <f t="shared" ca="1" si="175"/>
        <v/>
      </c>
      <c r="CU121" s="45" t="str">
        <f t="shared" ca="1" si="176"/>
        <v/>
      </c>
      <c r="CV121" s="44" t="str">
        <f ca="1">IF(COUNTIF($DG$2:DG1106,CR121)=1,VLOOKUP(CR121,DC:DD,2), IF(COUNTIF($DG$2:DG1106,CR121)=0,$CT$10,""))</f>
        <v/>
      </c>
      <c r="CW121" s="45" t="str">
        <f t="shared" ca="1" si="177"/>
        <v/>
      </c>
      <c r="CX121" s="46" t="str">
        <f t="shared" ca="1" si="178"/>
        <v/>
      </c>
      <c r="CY121" s="44" t="str">
        <f t="shared" ca="1" si="179"/>
        <v/>
      </c>
      <c r="DA121" s="122">
        <v>45939.625</v>
      </c>
      <c r="DB121" s="53">
        <v>249.739</v>
      </c>
      <c r="DC121" s="122">
        <v>45939.625</v>
      </c>
      <c r="DD121" s="53">
        <v>50.813000000000002</v>
      </c>
      <c r="DE121" s="163">
        <f t="shared" si="78"/>
        <v>45939.625</v>
      </c>
      <c r="DF121" s="163">
        <f t="shared" si="79"/>
        <v>45939.625</v>
      </c>
    </row>
    <row r="122" spans="1:110">
      <c r="A122" s="164" t="str">
        <f t="shared" ca="1" si="243"/>
        <v/>
      </c>
      <c r="B122" s="71" t="str">
        <f ca="1">IF(COUNTIF($AD$2:AD1107,A122)=1,VLOOKUP(A122,T:U,2), IF(COUNTIF($AD$2:AD1107,A122)=0,$B$10,""))</f>
        <v/>
      </c>
      <c r="C122" s="31" t="str">
        <f t="shared" ca="1" si="143"/>
        <v/>
      </c>
      <c r="D122" s="32" t="str">
        <f t="shared" ca="1" si="244"/>
        <v/>
      </c>
      <c r="E122" s="71" t="str">
        <f ca="1">IF(COUNTIF($AD$2:AD1107,A122)=1,VLOOKUP(A122,V:W,2), IF(COUNTIF($AD$2:AD1107,A122)=0,$C$10,""))</f>
        <v/>
      </c>
      <c r="F122" s="31" t="str">
        <f t="shared" ca="1" si="245"/>
        <v/>
      </c>
      <c r="G122" s="32" t="str">
        <f t="shared" ca="1" si="246"/>
        <v/>
      </c>
      <c r="H122" s="71" t="str">
        <f ca="1">IF(COUNTIF($AD$2:AD1107,A122)=1,VLOOKUP(A122,X:Y,2), IF(COUNTIF($AD$2:AD1107,A122)=0,$D$10,""))</f>
        <v/>
      </c>
      <c r="I122" s="31" t="str">
        <f t="shared" ca="1" si="247"/>
        <v/>
      </c>
      <c r="J122" s="32" t="str">
        <f t="shared" ca="1" si="248"/>
        <v/>
      </c>
      <c r="K122" s="71" t="str">
        <f ca="1">IF(COUNTIF($AD$2:AD1107,A122)=1,VLOOKUP(A122,Z:AA,2), IF(COUNTIF($AD$2:AD1107,A122)=0,$E$10,""))</f>
        <v/>
      </c>
      <c r="L122" s="31" t="str">
        <f t="shared" ca="1" si="249"/>
        <v/>
      </c>
      <c r="M122" s="32" t="str">
        <f t="shared" ca="1" si="250"/>
        <v/>
      </c>
      <c r="N122" s="77" t="str">
        <f t="shared" ca="1" si="251"/>
        <v/>
      </c>
      <c r="O122" s="77"/>
      <c r="P122" s="77"/>
      <c r="Q122" s="77" t="str">
        <f ca="1">IF(ISERROR(B122-2),"",$G$5*SUM($O$14:O122)-$H$5*SUM($P$14:P122))</f>
        <v/>
      </c>
      <c r="R122" s="77" t="str">
        <f t="shared" ca="1" si="252"/>
        <v/>
      </c>
      <c r="T122" s="70">
        <v>45940.625</v>
      </c>
      <c r="U122" s="53">
        <v>91.78</v>
      </c>
      <c r="V122" s="70">
        <v>45937.625</v>
      </c>
      <c r="W122" s="53">
        <v>100.908</v>
      </c>
      <c r="X122" s="118">
        <v>45953.625</v>
      </c>
      <c r="Y122" s="53">
        <v>121.61</v>
      </c>
      <c r="AB122" s="163">
        <f t="shared" si="80"/>
        <v>45940.625</v>
      </c>
      <c r="AC122" s="163">
        <f t="shared" si="81"/>
        <v>45940.625</v>
      </c>
      <c r="AH122" s="164" t="str">
        <f t="shared" ca="1" si="218"/>
        <v/>
      </c>
      <c r="AI122" s="44" t="str">
        <f ca="1">IF(COUNTIF($BU$2:BU1107,AH122)=1,VLOOKUP(AH122,BG:BH,2), IF(COUNTIF($BU$2:BU1107,AH122)=0,$AI$10,""))</f>
        <v/>
      </c>
      <c r="AJ122" s="45" t="str">
        <f t="shared" ca="1" si="154"/>
        <v/>
      </c>
      <c r="AK122" s="45" t="str">
        <f t="shared" ca="1" si="219"/>
        <v/>
      </c>
      <c r="AL122" s="44" t="str">
        <f ca="1">IF(COUNTIF($BU$2:BU1107,AH122)=1,VLOOKUP(AH122,BI:BJ,2), IF(COUNTIF($BU$2:BU1107,AH122)=0,$AJ$10,""))</f>
        <v/>
      </c>
      <c r="AM122" s="45" t="str">
        <f t="shared" ca="1" si="220"/>
        <v/>
      </c>
      <c r="AN122" s="46" t="str">
        <f t="shared" ca="1" si="221"/>
        <v/>
      </c>
      <c r="AO122" s="44" t="str">
        <f ca="1">IF(COUNTIF($BU$2:BU1107,AH122)=1,VLOOKUP(AH122,BK:BL,2), IF(COUNTIF($BU$2:BU1107,AH122)=0,$AK$10,""))</f>
        <v/>
      </c>
      <c r="AP122" s="45" t="str">
        <f t="shared" ca="1" si="222"/>
        <v/>
      </c>
      <c r="AQ122" s="46" t="str">
        <f t="shared" ca="1" si="223"/>
        <v/>
      </c>
      <c r="AR122" s="44" t="str">
        <f ca="1">IF(COUNTIF($BU$2:BU1107,AH122)=1,VLOOKUP(AH122,BM:BN,2), IF(COUNTIF($BU$2:BU1107,AH122)=0,$AL$10,""))</f>
        <v/>
      </c>
      <c r="AS122" s="45" t="str">
        <f t="shared" ca="1" si="224"/>
        <v/>
      </c>
      <c r="AT122" s="46" t="str">
        <f t="shared" ca="1" si="225"/>
        <v/>
      </c>
      <c r="AU122" s="44" t="str">
        <f ca="1">IF(COUNTIF($BU$2:BU1107,AH122)=1,VLOOKUP(AH122,BO:BP,2), IF(COUNTIF($BU$2:BU1107,AH122)=0,$AM$10,""))</f>
        <v/>
      </c>
      <c r="AV122" s="45" t="str">
        <f t="shared" ca="1" si="226"/>
        <v/>
      </c>
      <c r="AW122" s="46" t="str">
        <f t="shared" ca="1" si="227"/>
        <v/>
      </c>
      <c r="AX122" s="44" t="str">
        <f ca="1">IF(COUNTIF($BU$2:BU1107,AH122)=1,VLOOKUP(AH122,BQ:BR,2), IF(COUNTIF($BU$2:BU1107,AH122)=0,$AN$10,""))</f>
        <v/>
      </c>
      <c r="AY122" s="45" t="str">
        <f t="shared" ca="1" si="228"/>
        <v/>
      </c>
      <c r="AZ122" s="46" t="str">
        <f t="shared" ca="1" si="229"/>
        <v/>
      </c>
      <c r="BA122" s="77" t="str">
        <f t="shared" ca="1" si="230"/>
        <v/>
      </c>
      <c r="BB122" s="176"/>
      <c r="BC122" s="176"/>
      <c r="BD122" s="77" t="str">
        <f ca="1">IF(ISERROR(AI122-2),"",$AQ$4*SUM($BB$14:BB122)-$AR$4*SUM($BC$14:BC122))</f>
        <v/>
      </c>
      <c r="BE122" s="77" t="str">
        <f t="shared" ca="1" si="231"/>
        <v/>
      </c>
      <c r="BG122" s="70">
        <v>45939.625</v>
      </c>
      <c r="BH122" s="53">
        <v>80.42</v>
      </c>
      <c r="BK122" s="70">
        <v>45939.625</v>
      </c>
      <c r="BL122" s="53">
        <v>111.04</v>
      </c>
      <c r="BO122" s="70">
        <v>45938.625</v>
      </c>
      <c r="BP122" s="53">
        <v>104.0625</v>
      </c>
      <c r="BQ122" s="70">
        <v>45938.625</v>
      </c>
      <c r="BR122" s="53">
        <v>98.375</v>
      </c>
      <c r="BS122" s="163">
        <f t="shared" si="82"/>
        <v>45939.625</v>
      </c>
      <c r="BT122" s="163">
        <f t="shared" si="83"/>
        <v>45939.625</v>
      </c>
      <c r="BY122" s="164" t="str">
        <f t="shared" ca="1" si="202"/>
        <v/>
      </c>
      <c r="BZ122" s="44" t="str">
        <f ca="1">IF(COUNTIF($CN$2:CN1107,BY122)=1,VLOOKUP(BY122,CH:CI,2), IF(COUNTIF($CN$2:CN1107,BY122)=0,$BZ$10,""))</f>
        <v/>
      </c>
      <c r="CA122" s="45" t="str">
        <f t="shared" ca="1" si="169"/>
        <v/>
      </c>
      <c r="CB122" s="45" t="str">
        <f t="shared" ca="1" si="203"/>
        <v/>
      </c>
      <c r="CC122" s="44" t="str">
        <f ca="1">IF(COUNTIF($CN$2:CN1107,BY122)=1,VLOOKUP(BY122,CJ:CK,2), IF(COUNTIF($CN$2:CN1107,BY122)=0,$CA$10,""))</f>
        <v/>
      </c>
      <c r="CD122" s="45" t="str">
        <f t="shared" ca="1" si="204"/>
        <v/>
      </c>
      <c r="CE122" s="46" t="str">
        <f t="shared" ca="1" si="205"/>
        <v/>
      </c>
      <c r="CF122" s="44" t="str">
        <f t="shared" ca="1" si="206"/>
        <v/>
      </c>
      <c r="CH122" s="122">
        <v>45945.625</v>
      </c>
      <c r="CI122" s="53">
        <v>107.62390000000001</v>
      </c>
      <c r="CJ122" s="122">
        <v>45945.625</v>
      </c>
      <c r="CK122" s="53">
        <v>48.523000000000003</v>
      </c>
      <c r="CL122" s="163">
        <f t="shared" si="76"/>
        <v>45945.625</v>
      </c>
      <c r="CM122" s="163">
        <f t="shared" si="77"/>
        <v>45945.625</v>
      </c>
      <c r="CR122" s="164" t="str">
        <f t="shared" ca="1" si="174"/>
        <v/>
      </c>
      <c r="CS122" s="44" t="str">
        <f ca="1">IF(COUNTIF($DG$2:DG1107,CR122)=1,VLOOKUP(CR122,DA:DB,2), IF(COUNTIF($DG$2:DG1107,CR122)=0,$CS$10,""))</f>
        <v/>
      </c>
      <c r="CT122" s="45" t="str">
        <f t="shared" ca="1" si="175"/>
        <v/>
      </c>
      <c r="CU122" s="45" t="str">
        <f t="shared" ca="1" si="176"/>
        <v/>
      </c>
      <c r="CV122" s="44" t="str">
        <f ca="1">IF(COUNTIF($DG$2:DG1107,CR122)=1,VLOOKUP(CR122,DC:DD,2), IF(COUNTIF($DG$2:DG1107,CR122)=0,$CT$10,""))</f>
        <v/>
      </c>
      <c r="CW122" s="45" t="str">
        <f t="shared" ca="1" si="177"/>
        <v/>
      </c>
      <c r="CX122" s="46" t="str">
        <f t="shared" ca="1" si="178"/>
        <v/>
      </c>
      <c r="CY122" s="44" t="str">
        <f t="shared" ca="1" si="179"/>
        <v/>
      </c>
      <c r="DA122" s="122">
        <v>45940.625</v>
      </c>
      <c r="DB122" s="53">
        <v>260.29199999999997</v>
      </c>
      <c r="DC122" s="122">
        <v>45940.625</v>
      </c>
      <c r="DD122" s="53">
        <v>52.987000000000002</v>
      </c>
      <c r="DE122" s="163">
        <f t="shared" si="78"/>
        <v>45940.625</v>
      </c>
      <c r="DF122" s="163">
        <f t="shared" si="79"/>
        <v>45940.625</v>
      </c>
    </row>
    <row r="123" spans="1:110">
      <c r="A123" s="164" t="str">
        <f t="shared" ca="1" si="243"/>
        <v/>
      </c>
      <c r="B123" s="71" t="str">
        <f ca="1">IF(COUNTIF($AD$2:AD1108,A123)=1,VLOOKUP(A123,T:U,2), IF(COUNTIF($AD$2:AD1108,A123)=0,$B$10,""))</f>
        <v/>
      </c>
      <c r="C123" s="31" t="str">
        <f t="shared" ca="1" si="143"/>
        <v/>
      </c>
      <c r="D123" s="32" t="str">
        <f t="shared" ca="1" si="244"/>
        <v/>
      </c>
      <c r="E123" s="71" t="str">
        <f ca="1">IF(COUNTIF($AD$2:AD1108,A123)=1,VLOOKUP(A123,V:W,2), IF(COUNTIF($AD$2:AD1108,A123)=0,$C$10,""))</f>
        <v/>
      </c>
      <c r="F123" s="31" t="str">
        <f t="shared" ca="1" si="245"/>
        <v/>
      </c>
      <c r="G123" s="32" t="str">
        <f t="shared" ca="1" si="246"/>
        <v/>
      </c>
      <c r="H123" s="71" t="str">
        <f ca="1">IF(COUNTIF($AD$2:AD1108,A123)=1,VLOOKUP(A123,X:Y,2), IF(COUNTIF($AD$2:AD1108,A123)=0,$D$10,""))</f>
        <v/>
      </c>
      <c r="I123" s="31" t="str">
        <f t="shared" ca="1" si="247"/>
        <v/>
      </c>
      <c r="J123" s="32" t="str">
        <f t="shared" ca="1" si="248"/>
        <v/>
      </c>
      <c r="K123" s="71" t="str">
        <f ca="1">IF(COUNTIF($AD$2:AD1108,A123)=1,VLOOKUP(A123,Z:AA,2), IF(COUNTIF($AD$2:AD1108,A123)=0,$E$10,""))</f>
        <v/>
      </c>
      <c r="L123" s="31" t="str">
        <f t="shared" ca="1" si="249"/>
        <v/>
      </c>
      <c r="M123" s="32" t="str">
        <f t="shared" ca="1" si="250"/>
        <v/>
      </c>
      <c r="N123" s="77" t="str">
        <f t="shared" ca="1" si="251"/>
        <v/>
      </c>
      <c r="O123" s="77"/>
      <c r="P123" s="77"/>
      <c r="Q123" s="77" t="str">
        <f ca="1">IF(ISERROR(B123-2),"",$G$5*SUM($O$14:O123)-$H$5*SUM($P$14:P123))</f>
        <v/>
      </c>
      <c r="R123" s="77" t="str">
        <f t="shared" ca="1" si="252"/>
        <v/>
      </c>
      <c r="T123" s="70">
        <v>45943.625</v>
      </c>
      <c r="U123" s="53">
        <v>91.79</v>
      </c>
      <c r="V123" s="70">
        <v>45938.625</v>
      </c>
      <c r="W123" s="53">
        <v>100.99299999999999</v>
      </c>
      <c r="X123" s="118">
        <v>45954.625</v>
      </c>
      <c r="Y123" s="53">
        <v>121.49</v>
      </c>
      <c r="AB123" s="163">
        <f t="shared" si="80"/>
        <v>45943.625</v>
      </c>
      <c r="AC123" s="163">
        <f t="shared" si="81"/>
        <v>45943.625</v>
      </c>
      <c r="AH123" s="164" t="str">
        <f t="shared" ca="1" si="218"/>
        <v/>
      </c>
      <c r="AI123" s="44" t="str">
        <f ca="1">IF(COUNTIF($BU$2:BU1108,AH123)=1,VLOOKUP(AH123,BG:BH,2), IF(COUNTIF($BU$2:BU1108,AH123)=0,$AI$10,""))</f>
        <v/>
      </c>
      <c r="AJ123" s="45" t="str">
        <f t="shared" ca="1" si="154"/>
        <v/>
      </c>
      <c r="AK123" s="45" t="str">
        <f t="shared" ca="1" si="219"/>
        <v/>
      </c>
      <c r="AL123" s="44" t="str">
        <f ca="1">IF(COUNTIF($BU$2:BU1108,AH123)=1,VLOOKUP(AH123,BI:BJ,2), IF(COUNTIF($BU$2:BU1108,AH123)=0,$AJ$10,""))</f>
        <v/>
      </c>
      <c r="AM123" s="45" t="str">
        <f t="shared" ca="1" si="220"/>
        <v/>
      </c>
      <c r="AN123" s="46" t="str">
        <f t="shared" ca="1" si="221"/>
        <v/>
      </c>
      <c r="AO123" s="44" t="str">
        <f ca="1">IF(COUNTIF($BU$2:BU1108,AH123)=1,VLOOKUP(AH123,BK:BL,2), IF(COUNTIF($BU$2:BU1108,AH123)=0,$AK$10,""))</f>
        <v/>
      </c>
      <c r="AP123" s="45" t="str">
        <f t="shared" ca="1" si="222"/>
        <v/>
      </c>
      <c r="AQ123" s="46" t="str">
        <f t="shared" ca="1" si="223"/>
        <v/>
      </c>
      <c r="AR123" s="44" t="str">
        <f ca="1">IF(COUNTIF($BU$2:BU1108,AH123)=1,VLOOKUP(AH123,BM:BN,2), IF(COUNTIF($BU$2:BU1108,AH123)=0,$AL$10,""))</f>
        <v/>
      </c>
      <c r="AS123" s="45" t="str">
        <f t="shared" ca="1" si="224"/>
        <v/>
      </c>
      <c r="AT123" s="46" t="str">
        <f t="shared" ca="1" si="225"/>
        <v/>
      </c>
      <c r="AU123" s="44" t="str">
        <f ca="1">IF(COUNTIF($BU$2:BU1108,AH123)=1,VLOOKUP(AH123,BO:BP,2), IF(COUNTIF($BU$2:BU1108,AH123)=0,$AM$10,""))</f>
        <v/>
      </c>
      <c r="AV123" s="45" t="str">
        <f t="shared" ca="1" si="226"/>
        <v/>
      </c>
      <c r="AW123" s="46" t="str">
        <f t="shared" ca="1" si="227"/>
        <v/>
      </c>
      <c r="AX123" s="44" t="str">
        <f ca="1">IF(COUNTIF($BU$2:BU1108,AH123)=1,VLOOKUP(AH123,BQ:BR,2), IF(COUNTIF($BU$2:BU1108,AH123)=0,$AN$10,""))</f>
        <v/>
      </c>
      <c r="AY123" s="45" t="str">
        <f t="shared" ca="1" si="228"/>
        <v/>
      </c>
      <c r="AZ123" s="46" t="str">
        <f t="shared" ca="1" si="229"/>
        <v/>
      </c>
      <c r="BA123" s="77" t="str">
        <f t="shared" ca="1" si="230"/>
        <v/>
      </c>
      <c r="BB123" s="176"/>
      <c r="BC123" s="176"/>
      <c r="BD123" s="77" t="str">
        <f ca="1">IF(ISERROR(AI123-2),"",$AQ$4*SUM($BB$14:BB123)-$AR$4*SUM($BC$14:BC123))</f>
        <v/>
      </c>
      <c r="BE123" s="77" t="str">
        <f t="shared" ca="1" si="231"/>
        <v/>
      </c>
      <c r="BG123" s="70">
        <v>45940.625</v>
      </c>
      <c r="BH123" s="53">
        <v>79.984999999999999</v>
      </c>
      <c r="BK123" s="70">
        <v>45940.625</v>
      </c>
      <c r="BL123" s="53">
        <v>111.36</v>
      </c>
      <c r="BO123" s="70">
        <v>45939.625</v>
      </c>
      <c r="BP123" s="53">
        <v>103.984375</v>
      </c>
      <c r="BQ123" s="70">
        <v>45939.625</v>
      </c>
      <c r="BR123" s="53">
        <v>98.328125</v>
      </c>
      <c r="BS123" s="163">
        <f t="shared" si="82"/>
        <v>45940.625</v>
      </c>
      <c r="BT123" s="163">
        <f t="shared" si="83"/>
        <v>45940.625</v>
      </c>
      <c r="BY123" s="164" t="str">
        <f t="shared" ca="1" si="202"/>
        <v/>
      </c>
      <c r="BZ123" s="44" t="str">
        <f ca="1">IF(COUNTIF($CN$2:CN1108,BY123)=1,VLOOKUP(BY123,CH:CI,2), IF(COUNTIF($CN$2:CN1108,BY123)=0,$BZ$10,""))</f>
        <v/>
      </c>
      <c r="CA123" s="45" t="str">
        <f t="shared" ca="1" si="169"/>
        <v/>
      </c>
      <c r="CB123" s="45" t="str">
        <f t="shared" ca="1" si="203"/>
        <v/>
      </c>
      <c r="CC123" s="44" t="str">
        <f ca="1">IF(COUNTIF($CN$2:CN1108,BY123)=1,VLOOKUP(BY123,CJ:CK,2), IF(COUNTIF($CN$2:CN1108,BY123)=0,$CA$10,""))</f>
        <v/>
      </c>
      <c r="CD123" s="45" t="str">
        <f t="shared" ca="1" si="204"/>
        <v/>
      </c>
      <c r="CE123" s="46" t="str">
        <f t="shared" ca="1" si="205"/>
        <v/>
      </c>
      <c r="CF123" s="44" t="str">
        <f t="shared" ca="1" si="206"/>
        <v/>
      </c>
      <c r="CH123" s="122">
        <v>45946.625</v>
      </c>
      <c r="CI123" s="53">
        <v>107.2029</v>
      </c>
      <c r="CJ123" s="122">
        <v>45946.625</v>
      </c>
      <c r="CK123" s="53">
        <v>50.155999999999999</v>
      </c>
      <c r="CL123" s="163">
        <f t="shared" si="76"/>
        <v>45946.625</v>
      </c>
      <c r="CM123" s="163">
        <f t="shared" si="77"/>
        <v>45946.625</v>
      </c>
      <c r="CR123" s="164" t="str">
        <f t="shared" ca="1" si="174"/>
        <v/>
      </c>
      <c r="CS123" s="44" t="str">
        <f ca="1">IF(COUNTIF($DG$2:DG1108,CR123)=1,VLOOKUP(CR123,DA:DB,2), IF(COUNTIF($DG$2:DG1108,CR123)=0,$CS$10,""))</f>
        <v/>
      </c>
      <c r="CT123" s="45" t="str">
        <f t="shared" ca="1" si="175"/>
        <v/>
      </c>
      <c r="CU123" s="45" t="str">
        <f t="shared" ca="1" si="176"/>
        <v/>
      </c>
      <c r="CV123" s="44" t="str">
        <f ca="1">IF(COUNTIF($DG$2:DG1108,CR123)=1,VLOOKUP(CR123,DC:DD,2), IF(COUNTIF($DG$2:DG1108,CR123)=0,$CT$10,""))</f>
        <v/>
      </c>
      <c r="CW123" s="45" t="str">
        <f t="shared" ca="1" si="177"/>
        <v/>
      </c>
      <c r="CX123" s="46" t="str">
        <f t="shared" ca="1" si="178"/>
        <v/>
      </c>
      <c r="CY123" s="44" t="str">
        <f t="shared" ca="1" si="179"/>
        <v/>
      </c>
      <c r="DA123" s="122">
        <v>45943.625</v>
      </c>
      <c r="DB123" s="53">
        <v>260.25400000000002</v>
      </c>
      <c r="DC123" s="122">
        <v>45943.625</v>
      </c>
      <c r="DD123" s="53">
        <v>53.084000000000003</v>
      </c>
      <c r="DE123" s="163">
        <f t="shared" si="78"/>
        <v>45943.625</v>
      </c>
      <c r="DF123" s="163">
        <f t="shared" si="79"/>
        <v>45943.625</v>
      </c>
    </row>
    <row r="124" spans="1:110">
      <c r="A124" s="164" t="str">
        <f t="shared" ca="1" si="243"/>
        <v/>
      </c>
      <c r="B124" s="71" t="str">
        <f ca="1">IF(COUNTIF($AD$2:AD1109,A124)=1,VLOOKUP(A124,T:U,2), IF(COUNTIF($AD$2:AD1109,A124)=0,$B$10,""))</f>
        <v/>
      </c>
      <c r="C124" s="31" t="str">
        <f t="shared" ca="1" si="143"/>
        <v/>
      </c>
      <c r="D124" s="32" t="str">
        <f t="shared" ca="1" si="244"/>
        <v/>
      </c>
      <c r="E124" s="71" t="str">
        <f ca="1">IF(COUNTIF($AD$2:AD1109,A124)=1,VLOOKUP(A124,V:W,2), IF(COUNTIF($AD$2:AD1109,A124)=0,$C$10,""))</f>
        <v/>
      </c>
      <c r="F124" s="31" t="str">
        <f t="shared" ca="1" si="245"/>
        <v/>
      </c>
      <c r="G124" s="32" t="str">
        <f t="shared" ca="1" si="246"/>
        <v/>
      </c>
      <c r="H124" s="71" t="str">
        <f ca="1">IF(COUNTIF($AD$2:AD1109,A124)=1,VLOOKUP(A124,X:Y,2), IF(COUNTIF($AD$2:AD1109,A124)=0,$D$10,""))</f>
        <v/>
      </c>
      <c r="I124" s="31" t="str">
        <f t="shared" ca="1" si="247"/>
        <v/>
      </c>
      <c r="J124" s="32" t="str">
        <f t="shared" ca="1" si="248"/>
        <v/>
      </c>
      <c r="K124" s="71" t="str">
        <f ca="1">IF(COUNTIF($AD$2:AD1109,A124)=1,VLOOKUP(A124,Z:AA,2), IF(COUNTIF($AD$2:AD1109,A124)=0,$E$10,""))</f>
        <v/>
      </c>
      <c r="L124" s="31" t="str">
        <f t="shared" ca="1" si="249"/>
        <v/>
      </c>
      <c r="M124" s="32" t="str">
        <f t="shared" ca="1" si="250"/>
        <v/>
      </c>
      <c r="N124" s="77" t="str">
        <f t="shared" ca="1" si="251"/>
        <v/>
      </c>
      <c r="O124" s="77"/>
      <c r="P124" s="77"/>
      <c r="Q124" s="77" t="str">
        <f ca="1">IF(ISERROR(B124-2),"",$G$5*SUM($O$14:O124)-$H$5*SUM($P$14:P124))</f>
        <v/>
      </c>
      <c r="R124" s="77" t="str">
        <f t="shared" ca="1" si="252"/>
        <v/>
      </c>
      <c r="T124" s="70">
        <v>45944.625</v>
      </c>
      <c r="U124" s="53">
        <v>91.85</v>
      </c>
      <c r="V124" s="70">
        <v>45939.625</v>
      </c>
      <c r="W124" s="53">
        <v>100.934</v>
      </c>
      <c r="X124" s="118">
        <v>45957.625</v>
      </c>
      <c r="Y124" s="53">
        <v>121.55</v>
      </c>
      <c r="AB124" s="163">
        <f t="shared" si="80"/>
        <v>45944.625</v>
      </c>
      <c r="AC124" s="163">
        <f t="shared" si="81"/>
        <v>45944.625</v>
      </c>
      <c r="AH124" s="164" t="str">
        <f t="shared" ca="1" si="218"/>
        <v/>
      </c>
      <c r="AI124" s="44" t="str">
        <f ca="1">IF(COUNTIF($BU$2:BU1109,AH124)=1,VLOOKUP(AH124,BG:BH,2), IF(COUNTIF($BU$2:BU1109,AH124)=0,$AI$10,""))</f>
        <v/>
      </c>
      <c r="AJ124" s="45" t="str">
        <f t="shared" ca="1" si="154"/>
        <v/>
      </c>
      <c r="AK124" s="45" t="str">
        <f t="shared" ca="1" si="219"/>
        <v/>
      </c>
      <c r="AL124" s="44" t="str">
        <f ca="1">IF(COUNTIF($BU$2:BU1109,AH124)=1,VLOOKUP(AH124,BI:BJ,2), IF(COUNTIF($BU$2:BU1109,AH124)=0,$AJ$10,""))</f>
        <v/>
      </c>
      <c r="AM124" s="45" t="str">
        <f t="shared" ca="1" si="220"/>
        <v/>
      </c>
      <c r="AN124" s="46" t="str">
        <f t="shared" ca="1" si="221"/>
        <v/>
      </c>
      <c r="AO124" s="44" t="str">
        <f ca="1">IF(COUNTIF($BU$2:BU1109,AH124)=1,VLOOKUP(AH124,BK:BL,2), IF(COUNTIF($BU$2:BU1109,AH124)=0,$AK$10,""))</f>
        <v/>
      </c>
      <c r="AP124" s="45" t="str">
        <f t="shared" ca="1" si="222"/>
        <v/>
      </c>
      <c r="AQ124" s="46" t="str">
        <f t="shared" ca="1" si="223"/>
        <v/>
      </c>
      <c r="AR124" s="44" t="str">
        <f ca="1">IF(COUNTIF($BU$2:BU1109,AH124)=1,VLOOKUP(AH124,BM:BN,2), IF(COUNTIF($BU$2:BU1109,AH124)=0,$AL$10,""))</f>
        <v/>
      </c>
      <c r="AS124" s="45" t="str">
        <f t="shared" ca="1" si="224"/>
        <v/>
      </c>
      <c r="AT124" s="46" t="str">
        <f t="shared" ca="1" si="225"/>
        <v/>
      </c>
      <c r="AU124" s="44" t="str">
        <f ca="1">IF(COUNTIF($BU$2:BU1109,AH124)=1,VLOOKUP(AH124,BO:BP,2), IF(COUNTIF($BU$2:BU1109,AH124)=0,$AM$10,""))</f>
        <v/>
      </c>
      <c r="AV124" s="45" t="str">
        <f t="shared" ca="1" si="226"/>
        <v/>
      </c>
      <c r="AW124" s="46" t="str">
        <f t="shared" ca="1" si="227"/>
        <v/>
      </c>
      <c r="AX124" s="44" t="str">
        <f ca="1">IF(COUNTIF($BU$2:BU1109,AH124)=1,VLOOKUP(AH124,BQ:BR,2), IF(COUNTIF($BU$2:BU1109,AH124)=0,$AN$10,""))</f>
        <v/>
      </c>
      <c r="AY124" s="45" t="str">
        <f t="shared" ca="1" si="228"/>
        <v/>
      </c>
      <c r="AZ124" s="46" t="str">
        <f t="shared" ca="1" si="229"/>
        <v/>
      </c>
      <c r="BA124" s="77" t="str">
        <f t="shared" ca="1" si="230"/>
        <v/>
      </c>
      <c r="BB124" s="176"/>
      <c r="BC124" s="176"/>
      <c r="BD124" s="77" t="str">
        <f ca="1">IF(ISERROR(AI124-2),"",$AQ$4*SUM($BB$14:BB124)-$AR$4*SUM($BC$14:BC124))</f>
        <v/>
      </c>
      <c r="BE124" s="77" t="str">
        <f t="shared" ca="1" si="231"/>
        <v/>
      </c>
      <c r="BG124" s="70">
        <v>45943.625</v>
      </c>
      <c r="BH124" s="53">
        <v>80.45</v>
      </c>
      <c r="BK124" s="70">
        <v>45943.625</v>
      </c>
      <c r="BL124" s="53">
        <v>111.73</v>
      </c>
      <c r="BO124" s="70">
        <v>45940.625</v>
      </c>
      <c r="BP124" s="53">
        <v>104.671875</v>
      </c>
      <c r="BQ124" s="70">
        <v>45940.625</v>
      </c>
      <c r="BR124" s="53">
        <v>99.78125</v>
      </c>
      <c r="BS124" s="163">
        <f t="shared" si="82"/>
        <v>45943.625</v>
      </c>
      <c r="BT124" s="163">
        <f t="shared" si="83"/>
        <v>45943.625</v>
      </c>
      <c r="BY124" s="164" t="str">
        <f t="shared" ca="1" si="202"/>
        <v/>
      </c>
      <c r="BZ124" s="44" t="str">
        <f ca="1">IF(COUNTIF($CN$2:CN1109,BY124)=1,VLOOKUP(BY124,CH:CI,2), IF(COUNTIF($CN$2:CN1109,BY124)=0,$BZ$10,""))</f>
        <v/>
      </c>
      <c r="CA124" s="45" t="str">
        <f t="shared" ca="1" si="169"/>
        <v/>
      </c>
      <c r="CB124" s="45" t="str">
        <f t="shared" ca="1" si="203"/>
        <v/>
      </c>
      <c r="CC124" s="44" t="str">
        <f ca="1">IF(COUNTIF($CN$2:CN1109,BY124)=1,VLOOKUP(BY124,CJ:CK,2), IF(COUNTIF($CN$2:CN1109,BY124)=0,$CA$10,""))</f>
        <v/>
      </c>
      <c r="CD124" s="45" t="str">
        <f t="shared" ca="1" si="204"/>
        <v/>
      </c>
      <c r="CE124" s="46" t="str">
        <f t="shared" ca="1" si="205"/>
        <v/>
      </c>
      <c r="CF124" s="44" t="str">
        <f t="shared" ca="1" si="206"/>
        <v/>
      </c>
      <c r="CH124" s="122">
        <v>45947.625</v>
      </c>
      <c r="CI124" s="53">
        <v>107.2891</v>
      </c>
      <c r="CJ124" s="122">
        <v>45947.625</v>
      </c>
      <c r="CK124" s="53">
        <v>49.551000000000002</v>
      </c>
      <c r="CL124" s="163">
        <f t="shared" si="76"/>
        <v>45947.625</v>
      </c>
      <c r="CM124" s="163">
        <f t="shared" si="77"/>
        <v>45947.625</v>
      </c>
      <c r="CR124" s="164" t="str">
        <f t="shared" ca="1" si="174"/>
        <v/>
      </c>
      <c r="CS124" s="44" t="str">
        <f ca="1">IF(COUNTIF($DG$2:DG1109,CR124)=1,VLOOKUP(CR124,DA:DB,2), IF(COUNTIF($DG$2:DG1109,CR124)=0,$CS$10,""))</f>
        <v/>
      </c>
      <c r="CT124" s="45" t="str">
        <f t="shared" ca="1" si="175"/>
        <v/>
      </c>
      <c r="CU124" s="45" t="str">
        <f t="shared" ca="1" si="176"/>
        <v/>
      </c>
      <c r="CV124" s="44" t="str">
        <f ca="1">IF(COUNTIF($DG$2:DG1109,CR124)=1,VLOOKUP(CR124,DC:DD,2), IF(COUNTIF($DG$2:DG1109,CR124)=0,$CT$10,""))</f>
        <v/>
      </c>
      <c r="CW124" s="45" t="str">
        <f t="shared" ca="1" si="177"/>
        <v/>
      </c>
      <c r="CX124" s="46" t="str">
        <f t="shared" ca="1" si="178"/>
        <v/>
      </c>
      <c r="CY124" s="44" t="str">
        <f t="shared" ca="1" si="179"/>
        <v/>
      </c>
      <c r="DA124" s="122">
        <v>45944.625</v>
      </c>
      <c r="DB124" s="53">
        <v>257.16699999999997</v>
      </c>
      <c r="DC124" s="122">
        <v>45944.625</v>
      </c>
      <c r="DD124" s="53">
        <v>52.110999999999997</v>
      </c>
      <c r="DE124" s="163">
        <f t="shared" si="78"/>
        <v>45944.625</v>
      </c>
      <c r="DF124" s="163">
        <f t="shared" si="79"/>
        <v>45944.625</v>
      </c>
    </row>
    <row r="125" spans="1:110">
      <c r="A125" s="164" t="str">
        <f t="shared" ca="1" si="243"/>
        <v/>
      </c>
      <c r="B125" s="71" t="str">
        <f ca="1">IF(COUNTIF($AD$2:AD1110,A125)=1,VLOOKUP(A125,T:U,2), IF(COUNTIF($AD$2:AD1110,A125)=0,$B$10,""))</f>
        <v/>
      </c>
      <c r="C125" s="31" t="str">
        <f t="shared" ca="1" si="143"/>
        <v/>
      </c>
      <c r="D125" s="32" t="str">
        <f t="shared" ca="1" si="244"/>
        <v/>
      </c>
      <c r="E125" s="71" t="str">
        <f ca="1">IF(COUNTIF($AD$2:AD1110,A125)=1,VLOOKUP(A125,V:W,2), IF(COUNTIF($AD$2:AD1110,A125)=0,$C$10,""))</f>
        <v/>
      </c>
      <c r="F125" s="31" t="str">
        <f t="shared" ca="1" si="245"/>
        <v/>
      </c>
      <c r="G125" s="32" t="str">
        <f t="shared" ca="1" si="246"/>
        <v/>
      </c>
      <c r="H125" s="71" t="str">
        <f ca="1">IF(COUNTIF($AD$2:AD1110,A125)=1,VLOOKUP(A125,X:Y,2), IF(COUNTIF($AD$2:AD1110,A125)=0,$D$10,""))</f>
        <v/>
      </c>
      <c r="I125" s="31" t="str">
        <f t="shared" ca="1" si="247"/>
        <v/>
      </c>
      <c r="J125" s="32" t="str">
        <f t="shared" ca="1" si="248"/>
        <v/>
      </c>
      <c r="K125" s="71" t="str">
        <f ca="1">IF(COUNTIF($AD$2:AD1110,A125)=1,VLOOKUP(A125,Z:AA,2), IF(COUNTIF($AD$2:AD1110,A125)=0,$E$10,""))</f>
        <v/>
      </c>
      <c r="L125" s="31" t="str">
        <f t="shared" ca="1" si="249"/>
        <v/>
      </c>
      <c r="M125" s="32" t="str">
        <f t="shared" ca="1" si="250"/>
        <v/>
      </c>
      <c r="N125" s="77" t="str">
        <f t="shared" ca="1" si="251"/>
        <v/>
      </c>
      <c r="O125" s="77"/>
      <c r="P125" s="77"/>
      <c r="Q125" s="77" t="str">
        <f ca="1">IF(ISERROR(B125-2),"",$G$5*SUM($O$14:O125)-$H$5*SUM($P$14:P125))</f>
        <v/>
      </c>
      <c r="R125" s="77" t="str">
        <f t="shared" ca="1" si="252"/>
        <v/>
      </c>
      <c r="T125" s="70">
        <v>45945.625</v>
      </c>
      <c r="U125" s="53">
        <v>92.38</v>
      </c>
      <c r="V125" s="70">
        <v>45940.625</v>
      </c>
      <c r="W125" s="53">
        <v>101.017</v>
      </c>
      <c r="X125" s="118">
        <v>45958.625</v>
      </c>
      <c r="Y125" s="53">
        <v>121.6</v>
      </c>
      <c r="AB125" s="163">
        <f t="shared" si="80"/>
        <v>45945.625</v>
      </c>
      <c r="AC125" s="163">
        <f t="shared" si="81"/>
        <v>45945.625</v>
      </c>
      <c r="AH125" s="164" t="str">
        <f t="shared" ca="1" si="218"/>
        <v/>
      </c>
      <c r="AI125" s="44" t="str">
        <f ca="1">IF(COUNTIF($BU$2:BU1110,AH125)=1,VLOOKUP(AH125,BG:BH,2), IF(COUNTIF($BU$2:BU1110,AH125)=0,$AI$10,""))</f>
        <v/>
      </c>
      <c r="AJ125" s="45" t="str">
        <f t="shared" ca="1" si="154"/>
        <v/>
      </c>
      <c r="AK125" s="45" t="str">
        <f t="shared" ca="1" si="219"/>
        <v/>
      </c>
      <c r="AL125" s="44" t="str">
        <f ca="1">IF(COUNTIF($BU$2:BU1110,AH125)=1,VLOOKUP(AH125,BI:BJ,2), IF(COUNTIF($BU$2:BU1110,AH125)=0,$AJ$10,""))</f>
        <v/>
      </c>
      <c r="AM125" s="45" t="str">
        <f t="shared" ca="1" si="220"/>
        <v/>
      </c>
      <c r="AN125" s="46" t="str">
        <f t="shared" ca="1" si="221"/>
        <v/>
      </c>
      <c r="AO125" s="44" t="str">
        <f ca="1">IF(COUNTIF($BU$2:BU1110,AH125)=1,VLOOKUP(AH125,BK:BL,2), IF(COUNTIF($BU$2:BU1110,AH125)=0,$AK$10,""))</f>
        <v/>
      </c>
      <c r="AP125" s="45" t="str">
        <f t="shared" ca="1" si="222"/>
        <v/>
      </c>
      <c r="AQ125" s="46" t="str">
        <f t="shared" ca="1" si="223"/>
        <v/>
      </c>
      <c r="AR125" s="44" t="str">
        <f ca="1">IF(COUNTIF($BU$2:BU1110,AH125)=1,VLOOKUP(AH125,BM:BN,2), IF(COUNTIF($BU$2:BU1110,AH125)=0,$AL$10,""))</f>
        <v/>
      </c>
      <c r="AS125" s="45" t="str">
        <f t="shared" ca="1" si="224"/>
        <v/>
      </c>
      <c r="AT125" s="46" t="str">
        <f t="shared" ca="1" si="225"/>
        <v/>
      </c>
      <c r="AU125" s="44" t="str">
        <f ca="1">IF(COUNTIF($BU$2:BU1110,AH125)=1,VLOOKUP(AH125,BO:BP,2), IF(COUNTIF($BU$2:BU1110,AH125)=0,$AM$10,""))</f>
        <v/>
      </c>
      <c r="AV125" s="45" t="str">
        <f t="shared" ca="1" si="226"/>
        <v/>
      </c>
      <c r="AW125" s="46" t="str">
        <f t="shared" ca="1" si="227"/>
        <v/>
      </c>
      <c r="AX125" s="44" t="str">
        <f ca="1">IF(COUNTIF($BU$2:BU1110,AH125)=1,VLOOKUP(AH125,BQ:BR,2), IF(COUNTIF($BU$2:BU1110,AH125)=0,$AN$10,""))</f>
        <v/>
      </c>
      <c r="AY125" s="45" t="str">
        <f t="shared" ca="1" si="228"/>
        <v/>
      </c>
      <c r="AZ125" s="46" t="str">
        <f t="shared" ca="1" si="229"/>
        <v/>
      </c>
      <c r="BA125" s="77" t="str">
        <f t="shared" ca="1" si="230"/>
        <v/>
      </c>
      <c r="BB125" s="176"/>
      <c r="BC125" s="176"/>
      <c r="BD125" s="77" t="str">
        <f ca="1">IF(ISERROR(AI125-2),"",$AQ$4*SUM($BB$14:BB125)-$AR$4*SUM($BC$14:BC125))</f>
        <v/>
      </c>
      <c r="BE125" s="77" t="str">
        <f t="shared" ca="1" si="231"/>
        <v/>
      </c>
      <c r="BG125" s="70">
        <v>45944.625</v>
      </c>
      <c r="BH125" s="53">
        <v>80.540000000000006</v>
      </c>
      <c r="BK125" s="70">
        <v>45944.625</v>
      </c>
      <c r="BL125" s="53">
        <v>112.1</v>
      </c>
      <c r="BO125" s="70">
        <v>45943.625</v>
      </c>
      <c r="BP125" s="53">
        <v>104.84375</v>
      </c>
      <c r="BQ125" s="70">
        <v>45943.625</v>
      </c>
      <c r="BR125" s="53">
        <v>100.015625</v>
      </c>
      <c r="BS125" s="163">
        <f t="shared" si="82"/>
        <v>45944.625</v>
      </c>
      <c r="BT125" s="163">
        <f t="shared" si="83"/>
        <v>45944.625</v>
      </c>
      <c r="BY125" s="164" t="str">
        <f t="shared" ca="1" si="202"/>
        <v/>
      </c>
      <c r="BZ125" s="44" t="str">
        <f ca="1">IF(COUNTIF($CN$2:CN1110,BY125)=1,VLOOKUP(BY125,CH:CI,2), IF(COUNTIF($CN$2:CN1110,BY125)=0,$BZ$10,""))</f>
        <v/>
      </c>
      <c r="CA125" s="45" t="str">
        <f t="shared" ca="1" si="169"/>
        <v/>
      </c>
      <c r="CB125" s="45" t="str">
        <f t="shared" ca="1" si="203"/>
        <v/>
      </c>
      <c r="CC125" s="44" t="str">
        <f ca="1">IF(COUNTIF($CN$2:CN1110,BY125)=1,VLOOKUP(BY125,CJ:CK,2), IF(COUNTIF($CN$2:CN1110,BY125)=0,$CA$10,""))</f>
        <v/>
      </c>
      <c r="CD125" s="45" t="str">
        <f t="shared" ca="1" si="204"/>
        <v/>
      </c>
      <c r="CE125" s="46" t="str">
        <f t="shared" ca="1" si="205"/>
        <v/>
      </c>
      <c r="CF125" s="44" t="str">
        <f t="shared" ca="1" si="206"/>
        <v/>
      </c>
      <c r="CH125" s="122">
        <v>45950.625</v>
      </c>
      <c r="CI125" s="53">
        <v>107.59739999999999</v>
      </c>
      <c r="CJ125" s="122">
        <v>45950.625</v>
      </c>
      <c r="CK125" s="53">
        <v>47.921999999999997</v>
      </c>
      <c r="CL125" s="163">
        <f t="shared" si="76"/>
        <v>45950.625</v>
      </c>
      <c r="CM125" s="163">
        <f t="shared" si="77"/>
        <v>45950.625</v>
      </c>
      <c r="CR125" s="164" t="str">
        <f t="shared" ca="1" si="174"/>
        <v/>
      </c>
      <c r="CS125" s="44" t="str">
        <f ca="1">IF(COUNTIF($DG$2:DG1110,CR125)=1,VLOOKUP(CR125,DA:DB,2), IF(COUNTIF($DG$2:DG1110,CR125)=0,$CS$10,""))</f>
        <v/>
      </c>
      <c r="CT125" s="45" t="str">
        <f t="shared" ca="1" si="175"/>
        <v/>
      </c>
      <c r="CU125" s="45" t="str">
        <f t="shared" ca="1" si="176"/>
        <v/>
      </c>
      <c r="CV125" s="44" t="str">
        <f ca="1">IF(COUNTIF($DG$2:DG1110,CR125)=1,VLOOKUP(CR125,DC:DD,2), IF(COUNTIF($DG$2:DG1110,CR125)=0,$CT$10,""))</f>
        <v/>
      </c>
      <c r="CW125" s="45" t="str">
        <f t="shared" ca="1" si="177"/>
        <v/>
      </c>
      <c r="CX125" s="46" t="str">
        <f t="shared" ca="1" si="178"/>
        <v/>
      </c>
      <c r="CY125" s="44" t="str">
        <f t="shared" ca="1" si="179"/>
        <v/>
      </c>
      <c r="DA125" s="122">
        <v>45945.625</v>
      </c>
      <c r="DB125" s="53">
        <v>245.131</v>
      </c>
      <c r="DC125" s="122">
        <v>45945.625</v>
      </c>
      <c r="DD125" s="53">
        <v>49.81</v>
      </c>
      <c r="DE125" s="163">
        <f t="shared" si="78"/>
        <v>45945.625</v>
      </c>
      <c r="DF125" s="163">
        <f t="shared" si="79"/>
        <v>45945.625</v>
      </c>
    </row>
    <row r="126" spans="1:110">
      <c r="A126" s="164" t="str">
        <f t="shared" ca="1" si="243"/>
        <v/>
      </c>
      <c r="B126" s="71" t="str">
        <f ca="1">IF(COUNTIF($AD$2:AD1111,A126)=1,VLOOKUP(A126,T:U,2), IF(COUNTIF($AD$2:AD1111,A126)=0,$B$10,""))</f>
        <v/>
      </c>
      <c r="C126" s="31" t="str">
        <f t="shared" ca="1" si="143"/>
        <v/>
      </c>
      <c r="D126" s="32" t="str">
        <f t="shared" ca="1" si="244"/>
        <v/>
      </c>
      <c r="E126" s="71" t="str">
        <f ca="1">IF(COUNTIF($AD$2:AD1111,A126)=1,VLOOKUP(A126,V:W,2), IF(COUNTIF($AD$2:AD1111,A126)=0,$C$10,""))</f>
        <v/>
      </c>
      <c r="F126" s="31" t="str">
        <f t="shared" ca="1" si="245"/>
        <v/>
      </c>
      <c r="G126" s="32" t="str">
        <f t="shared" ca="1" si="246"/>
        <v/>
      </c>
      <c r="H126" s="71" t="str">
        <f ca="1">IF(COUNTIF($AD$2:AD1111,A126)=1,VLOOKUP(A126,X:Y,2), IF(COUNTIF($AD$2:AD1111,A126)=0,$D$10,""))</f>
        <v/>
      </c>
      <c r="I126" s="31" t="str">
        <f t="shared" ca="1" si="247"/>
        <v/>
      </c>
      <c r="J126" s="32" t="str">
        <f t="shared" ca="1" si="248"/>
        <v/>
      </c>
      <c r="K126" s="71" t="str">
        <f ca="1">IF(COUNTIF($AD$2:AD1111,A126)=1,VLOOKUP(A126,Z:AA,2), IF(COUNTIF($AD$2:AD1111,A126)=0,$E$10,""))</f>
        <v/>
      </c>
      <c r="L126" s="31" t="str">
        <f t="shared" ca="1" si="249"/>
        <v/>
      </c>
      <c r="M126" s="32" t="str">
        <f t="shared" ca="1" si="250"/>
        <v/>
      </c>
      <c r="N126" s="77" t="str">
        <f t="shared" ca="1" si="251"/>
        <v/>
      </c>
      <c r="O126" s="77"/>
      <c r="P126" s="77"/>
      <c r="Q126" s="77" t="str">
        <f ca="1">IF(ISERROR(B126-2),"",$G$5*SUM($O$14:O126)-$H$5*SUM($P$14:P126))</f>
        <v/>
      </c>
      <c r="R126" s="77" t="str">
        <f t="shared" ca="1" si="252"/>
        <v/>
      </c>
      <c r="T126" s="70">
        <v>45946.625</v>
      </c>
      <c r="U126" s="53">
        <v>92.23</v>
      </c>
      <c r="V126" s="70">
        <v>45943.625</v>
      </c>
      <c r="W126" s="53">
        <v>101.122</v>
      </c>
      <c r="X126" s="118">
        <v>45959.625</v>
      </c>
      <c r="Y126" s="53">
        <v>121.65</v>
      </c>
      <c r="AB126" s="163">
        <f t="shared" si="80"/>
        <v>45946.625</v>
      </c>
      <c r="AC126" s="163">
        <f t="shared" si="81"/>
        <v>45946.625</v>
      </c>
      <c r="AH126" s="164" t="str">
        <f t="shared" ca="1" si="218"/>
        <v/>
      </c>
      <c r="AI126" s="44" t="str">
        <f ca="1">IF(COUNTIF($BU$2:BU1111,AH126)=1,VLOOKUP(AH126,BG:BH,2), IF(COUNTIF($BU$2:BU1111,AH126)=0,$AI$10,""))</f>
        <v/>
      </c>
      <c r="AJ126" s="45" t="str">
        <f t="shared" ca="1" si="154"/>
        <v/>
      </c>
      <c r="AK126" s="45" t="str">
        <f t="shared" ca="1" si="219"/>
        <v/>
      </c>
      <c r="AL126" s="44" t="str">
        <f ca="1">IF(COUNTIF($BU$2:BU1111,AH126)=1,VLOOKUP(AH126,BI:BJ,2), IF(COUNTIF($BU$2:BU1111,AH126)=0,$AJ$10,""))</f>
        <v/>
      </c>
      <c r="AM126" s="45" t="str">
        <f t="shared" ca="1" si="220"/>
        <v/>
      </c>
      <c r="AN126" s="46" t="str">
        <f t="shared" ca="1" si="221"/>
        <v/>
      </c>
      <c r="AO126" s="44" t="str">
        <f ca="1">IF(COUNTIF($BU$2:BU1111,AH126)=1,VLOOKUP(AH126,BK:BL,2), IF(COUNTIF($BU$2:BU1111,AH126)=0,$AK$10,""))</f>
        <v/>
      </c>
      <c r="AP126" s="45" t="str">
        <f t="shared" ca="1" si="222"/>
        <v/>
      </c>
      <c r="AQ126" s="46" t="str">
        <f t="shared" ca="1" si="223"/>
        <v/>
      </c>
      <c r="AR126" s="44" t="str">
        <f ca="1">IF(COUNTIF($BU$2:BU1111,AH126)=1,VLOOKUP(AH126,BM:BN,2), IF(COUNTIF($BU$2:BU1111,AH126)=0,$AL$10,""))</f>
        <v/>
      </c>
      <c r="AS126" s="45" t="str">
        <f t="shared" ca="1" si="224"/>
        <v/>
      </c>
      <c r="AT126" s="46" t="str">
        <f t="shared" ca="1" si="225"/>
        <v/>
      </c>
      <c r="AU126" s="44" t="str">
        <f ca="1">IF(COUNTIF($BU$2:BU1111,AH126)=1,VLOOKUP(AH126,BO:BP,2), IF(COUNTIF($BU$2:BU1111,AH126)=0,$AM$10,""))</f>
        <v/>
      </c>
      <c r="AV126" s="45" t="str">
        <f t="shared" ca="1" si="226"/>
        <v/>
      </c>
      <c r="AW126" s="46" t="str">
        <f t="shared" ca="1" si="227"/>
        <v/>
      </c>
      <c r="AX126" s="44" t="str">
        <f ca="1">IF(COUNTIF($BU$2:BU1111,AH126)=1,VLOOKUP(AH126,BQ:BR,2), IF(COUNTIF($BU$2:BU1111,AH126)=0,$AN$10,""))</f>
        <v/>
      </c>
      <c r="AY126" s="45" t="str">
        <f t="shared" ca="1" si="228"/>
        <v/>
      </c>
      <c r="AZ126" s="46" t="str">
        <f t="shared" ca="1" si="229"/>
        <v/>
      </c>
      <c r="BA126" s="77" t="str">
        <f t="shared" ca="1" si="230"/>
        <v/>
      </c>
      <c r="BB126" s="176"/>
      <c r="BC126" s="176"/>
      <c r="BD126" s="77" t="str">
        <f ca="1">IF(ISERROR(AI126-2),"",$AQ$4*SUM($BB$14:BB126)-$AR$4*SUM($BC$14:BC126))</f>
        <v/>
      </c>
      <c r="BE126" s="77" t="str">
        <f t="shared" ca="1" si="231"/>
        <v/>
      </c>
      <c r="BG126" s="70">
        <v>45945.625</v>
      </c>
      <c r="BH126" s="53">
        <v>80.8</v>
      </c>
      <c r="BK126" s="70">
        <v>45945.625</v>
      </c>
      <c r="BL126" s="53">
        <v>112.1</v>
      </c>
      <c r="BO126" s="70">
        <v>45944.625</v>
      </c>
      <c r="BP126" s="53">
        <v>104.953125</v>
      </c>
      <c r="BQ126" s="70">
        <v>45944.625</v>
      </c>
      <c r="BR126" s="53">
        <v>100.0625</v>
      </c>
      <c r="BS126" s="163">
        <f t="shared" si="82"/>
        <v>45945.625</v>
      </c>
      <c r="BT126" s="163">
        <f t="shared" si="83"/>
        <v>45945.625</v>
      </c>
      <c r="BY126" s="164" t="str">
        <f t="shared" ca="1" si="202"/>
        <v/>
      </c>
      <c r="BZ126" s="44" t="str">
        <f ca="1">IF(COUNTIF($CN$2:CN1111,BY126)=1,VLOOKUP(BY126,CH:CI,2), IF(COUNTIF($CN$2:CN1111,BY126)=0,$BZ$10,""))</f>
        <v/>
      </c>
      <c r="CA126" s="45" t="str">
        <f t="shared" ca="1" si="169"/>
        <v/>
      </c>
      <c r="CB126" s="45" t="str">
        <f t="shared" ca="1" si="203"/>
        <v/>
      </c>
      <c r="CC126" s="44" t="str">
        <f ca="1">IF(COUNTIF($CN$2:CN1111,BY126)=1,VLOOKUP(BY126,CJ:CK,2), IF(COUNTIF($CN$2:CN1111,BY126)=0,$CA$10,""))</f>
        <v/>
      </c>
      <c r="CD126" s="45" t="str">
        <f t="shared" ca="1" si="204"/>
        <v/>
      </c>
      <c r="CE126" s="46" t="str">
        <f t="shared" ca="1" si="205"/>
        <v/>
      </c>
      <c r="CF126" s="44" t="str">
        <f t="shared" ca="1" si="206"/>
        <v/>
      </c>
      <c r="CH126" s="122">
        <v>45951.625</v>
      </c>
      <c r="CI126" s="53">
        <v>107.5437</v>
      </c>
      <c r="CJ126" s="122">
        <v>45951.625</v>
      </c>
      <c r="CK126" s="53">
        <v>48.29</v>
      </c>
      <c r="CL126" s="163">
        <f t="shared" si="76"/>
        <v>45951.625</v>
      </c>
      <c r="CM126" s="163">
        <f t="shared" si="77"/>
        <v>45951.625</v>
      </c>
      <c r="CR126" s="164" t="str">
        <f t="shared" ca="1" si="174"/>
        <v/>
      </c>
      <c r="CS126" s="44" t="str">
        <f ca="1">IF(COUNTIF($DG$2:DG1111,CR126)=1,VLOOKUP(CR126,DA:DB,2), IF(COUNTIF($DG$2:DG1111,CR126)=0,$CS$10,""))</f>
        <v/>
      </c>
      <c r="CT126" s="45" t="str">
        <f t="shared" ca="1" si="175"/>
        <v/>
      </c>
      <c r="CU126" s="45" t="str">
        <f t="shared" ca="1" si="176"/>
        <v/>
      </c>
      <c r="CV126" s="44" t="str">
        <f ca="1">IF(COUNTIF($DG$2:DG1111,CR126)=1,VLOOKUP(CR126,DC:DD,2), IF(COUNTIF($DG$2:DG1111,CR126)=0,$CT$10,""))</f>
        <v/>
      </c>
      <c r="CW126" s="45" t="str">
        <f t="shared" ca="1" si="177"/>
        <v/>
      </c>
      <c r="CX126" s="46" t="str">
        <f t="shared" ca="1" si="178"/>
        <v/>
      </c>
      <c r="CY126" s="44" t="str">
        <f t="shared" ca="1" si="179"/>
        <v/>
      </c>
      <c r="DA126" s="122">
        <v>45946.625</v>
      </c>
      <c r="DB126" s="53">
        <v>250.49600000000001</v>
      </c>
      <c r="DC126" s="122">
        <v>45946.625</v>
      </c>
      <c r="DD126" s="53">
        <v>50.529000000000003</v>
      </c>
      <c r="DE126" s="163">
        <f t="shared" si="78"/>
        <v>45946.625</v>
      </c>
      <c r="DF126" s="163">
        <f t="shared" si="79"/>
        <v>45946.625</v>
      </c>
    </row>
    <row r="127" spans="1:110">
      <c r="A127" s="164" t="str">
        <f t="shared" ca="1" si="243"/>
        <v/>
      </c>
      <c r="B127" s="71" t="str">
        <f ca="1">IF(COUNTIF($AD$2:AD1112,A127)=1,VLOOKUP(A127,T:U,2), IF(COUNTIF($AD$2:AD1112,A127)=0,$B$10,""))</f>
        <v/>
      </c>
      <c r="C127" s="31" t="str">
        <f t="shared" ca="1" si="143"/>
        <v/>
      </c>
      <c r="D127" s="32" t="str">
        <f t="shared" ca="1" si="244"/>
        <v/>
      </c>
      <c r="E127" s="71" t="str">
        <f ca="1">IF(COUNTIF($AD$2:AD1112,A127)=1,VLOOKUP(A127,V:W,2), IF(COUNTIF($AD$2:AD1112,A127)=0,$C$10,""))</f>
        <v/>
      </c>
      <c r="F127" s="31" t="str">
        <f t="shared" ca="1" si="245"/>
        <v/>
      </c>
      <c r="G127" s="32" t="str">
        <f t="shared" ca="1" si="246"/>
        <v/>
      </c>
      <c r="H127" s="71" t="str">
        <f ca="1">IF(COUNTIF($AD$2:AD1112,A127)=1,VLOOKUP(A127,X:Y,2), IF(COUNTIF($AD$2:AD1112,A127)=0,$D$10,""))</f>
        <v/>
      </c>
      <c r="I127" s="31" t="str">
        <f t="shared" ca="1" si="247"/>
        <v/>
      </c>
      <c r="J127" s="32" t="str">
        <f t="shared" ca="1" si="248"/>
        <v/>
      </c>
      <c r="K127" s="71" t="str">
        <f ca="1">IF(COUNTIF($AD$2:AD1112,A127)=1,VLOOKUP(A127,Z:AA,2), IF(COUNTIF($AD$2:AD1112,A127)=0,$E$10,""))</f>
        <v/>
      </c>
      <c r="L127" s="31" t="str">
        <f t="shared" ca="1" si="249"/>
        <v/>
      </c>
      <c r="M127" s="32" t="str">
        <f t="shared" ca="1" si="250"/>
        <v/>
      </c>
      <c r="N127" s="77" t="str">
        <f t="shared" ca="1" si="251"/>
        <v/>
      </c>
      <c r="O127" s="77"/>
      <c r="P127" s="77"/>
      <c r="Q127" s="77" t="str">
        <f ca="1">IF(ISERROR(B127-2),"",$G$5*SUM($O$14:O127)-$H$5*SUM($P$14:P127))</f>
        <v/>
      </c>
      <c r="R127" s="77" t="str">
        <f t="shared" ca="1" si="252"/>
        <v/>
      </c>
      <c r="T127" s="70">
        <v>45947.625</v>
      </c>
      <c r="U127" s="53">
        <v>92.1</v>
      </c>
      <c r="V127" s="70">
        <v>45944.625</v>
      </c>
      <c r="W127" s="53">
        <v>101.13800000000001</v>
      </c>
      <c r="X127" s="118">
        <v>45960.625</v>
      </c>
      <c r="Y127" s="53">
        <v>121.55</v>
      </c>
      <c r="AB127" s="163">
        <f t="shared" si="80"/>
        <v>45947.625</v>
      </c>
      <c r="AC127" s="163">
        <f t="shared" si="81"/>
        <v>45947.625</v>
      </c>
      <c r="AH127" s="164" t="str">
        <f t="shared" ca="1" si="218"/>
        <v/>
      </c>
      <c r="AI127" s="44" t="str">
        <f ca="1">IF(COUNTIF($BU$2:BU1112,AH127)=1,VLOOKUP(AH127,BG:BH,2), IF(COUNTIF($BU$2:BU1112,AH127)=0,$AI$10,""))</f>
        <v/>
      </c>
      <c r="AJ127" s="45" t="str">
        <f t="shared" ca="1" si="154"/>
        <v/>
      </c>
      <c r="AK127" s="45" t="str">
        <f t="shared" ca="1" si="219"/>
        <v/>
      </c>
      <c r="AL127" s="44" t="str">
        <f ca="1">IF(COUNTIF($BU$2:BU1112,AH127)=1,VLOOKUP(AH127,BI:BJ,2), IF(COUNTIF($BU$2:BU1112,AH127)=0,$AJ$10,""))</f>
        <v/>
      </c>
      <c r="AM127" s="45" t="str">
        <f t="shared" ca="1" si="220"/>
        <v/>
      </c>
      <c r="AN127" s="46" t="str">
        <f t="shared" ca="1" si="221"/>
        <v/>
      </c>
      <c r="AO127" s="44" t="str">
        <f ca="1">IF(COUNTIF($BU$2:BU1112,AH127)=1,VLOOKUP(AH127,BK:BL,2), IF(COUNTIF($BU$2:BU1112,AH127)=0,$AK$10,""))</f>
        <v/>
      </c>
      <c r="AP127" s="45" t="str">
        <f t="shared" ca="1" si="222"/>
        <v/>
      </c>
      <c r="AQ127" s="46" t="str">
        <f t="shared" ca="1" si="223"/>
        <v/>
      </c>
      <c r="AR127" s="44" t="str">
        <f ca="1">IF(COUNTIF($BU$2:BU1112,AH127)=1,VLOOKUP(AH127,BM:BN,2), IF(COUNTIF($BU$2:BU1112,AH127)=0,$AL$10,""))</f>
        <v/>
      </c>
      <c r="AS127" s="45" t="str">
        <f t="shared" ca="1" si="224"/>
        <v/>
      </c>
      <c r="AT127" s="46" t="str">
        <f t="shared" ca="1" si="225"/>
        <v/>
      </c>
      <c r="AU127" s="44" t="str">
        <f ca="1">IF(COUNTIF($BU$2:BU1112,AH127)=1,VLOOKUP(AH127,BO:BP,2), IF(COUNTIF($BU$2:BU1112,AH127)=0,$AM$10,""))</f>
        <v/>
      </c>
      <c r="AV127" s="45" t="str">
        <f t="shared" ca="1" si="226"/>
        <v/>
      </c>
      <c r="AW127" s="46" t="str">
        <f t="shared" ca="1" si="227"/>
        <v/>
      </c>
      <c r="AX127" s="44" t="str">
        <f ca="1">IF(COUNTIF($BU$2:BU1112,AH127)=1,VLOOKUP(AH127,BQ:BR,2), IF(COUNTIF($BU$2:BU1112,AH127)=0,$AN$10,""))</f>
        <v/>
      </c>
      <c r="AY127" s="45" t="str">
        <f t="shared" ca="1" si="228"/>
        <v/>
      </c>
      <c r="AZ127" s="46" t="str">
        <f t="shared" ca="1" si="229"/>
        <v/>
      </c>
      <c r="BA127" s="77" t="str">
        <f t="shared" ca="1" si="230"/>
        <v/>
      </c>
      <c r="BB127" s="176"/>
      <c r="BC127" s="176"/>
      <c r="BD127" s="77" t="str">
        <f ca="1">IF(ISERROR(AI127-2),"",$AQ$4*SUM($BB$14:BB127)-$AR$4*SUM($BC$14:BC127))</f>
        <v/>
      </c>
      <c r="BE127" s="77" t="str">
        <f t="shared" ca="1" si="231"/>
        <v/>
      </c>
      <c r="BG127" s="70">
        <v>45946.625</v>
      </c>
      <c r="BH127" s="53">
        <v>80.510000000000005</v>
      </c>
      <c r="BK127" s="70">
        <v>45946.625</v>
      </c>
      <c r="BL127" s="53">
        <v>112.42</v>
      </c>
      <c r="BO127" s="70">
        <v>45945.625</v>
      </c>
      <c r="BP127" s="53">
        <v>104.828125</v>
      </c>
      <c r="BQ127" s="70">
        <v>45945.625</v>
      </c>
      <c r="BR127" s="53">
        <v>99.84375</v>
      </c>
      <c r="BS127" s="163">
        <f t="shared" si="82"/>
        <v>45946.625</v>
      </c>
      <c r="BT127" s="163">
        <f t="shared" si="83"/>
        <v>45946.625</v>
      </c>
      <c r="BY127" s="164" t="str">
        <f t="shared" ca="1" si="202"/>
        <v/>
      </c>
      <c r="BZ127" s="44" t="str">
        <f ca="1">IF(COUNTIF($CN$2:CN1112,BY127)=1,VLOOKUP(BY127,CH:CI,2), IF(COUNTIF($CN$2:CN1112,BY127)=0,$BZ$10,""))</f>
        <v/>
      </c>
      <c r="CA127" s="45" t="str">
        <f t="shared" ca="1" si="169"/>
        <v/>
      </c>
      <c r="CB127" s="45" t="str">
        <f t="shared" ca="1" si="203"/>
        <v/>
      </c>
      <c r="CC127" s="44" t="str">
        <f ca="1">IF(COUNTIF($CN$2:CN1112,BY127)=1,VLOOKUP(BY127,CJ:CK,2), IF(COUNTIF($CN$2:CN1112,BY127)=0,$CA$10,""))</f>
        <v/>
      </c>
      <c r="CD127" s="45" t="str">
        <f t="shared" ca="1" si="204"/>
        <v/>
      </c>
      <c r="CE127" s="46" t="str">
        <f t="shared" ca="1" si="205"/>
        <v/>
      </c>
      <c r="CF127" s="44" t="str">
        <f t="shared" ca="1" si="206"/>
        <v/>
      </c>
      <c r="CH127" s="122">
        <v>45952.625</v>
      </c>
      <c r="CI127" s="53">
        <v>107.3845</v>
      </c>
      <c r="CJ127" s="122">
        <v>45952.625</v>
      </c>
      <c r="CK127" s="53">
        <v>48.784999999999997</v>
      </c>
      <c r="CL127" s="163">
        <f t="shared" si="76"/>
        <v>45952.625</v>
      </c>
      <c r="CM127" s="163">
        <f t="shared" si="77"/>
        <v>45952.625</v>
      </c>
      <c r="CR127" s="164" t="str">
        <f t="shared" ca="1" si="174"/>
        <v/>
      </c>
      <c r="CS127" s="44" t="str">
        <f ca="1">IF(COUNTIF($DG$2:DG1112,CR127)=1,VLOOKUP(CR127,DA:DB,2), IF(COUNTIF($DG$2:DG1112,CR127)=0,$CS$10,""))</f>
        <v/>
      </c>
      <c r="CT127" s="45" t="str">
        <f t="shared" ca="1" si="175"/>
        <v/>
      </c>
      <c r="CU127" s="45" t="str">
        <f t="shared" ca="1" si="176"/>
        <v/>
      </c>
      <c r="CV127" s="44" t="str">
        <f ca="1">IF(COUNTIF($DG$2:DG1112,CR127)=1,VLOOKUP(CR127,DC:DD,2), IF(COUNTIF($DG$2:DG1112,CR127)=0,$CT$10,""))</f>
        <v/>
      </c>
      <c r="CW127" s="45" t="str">
        <f t="shared" ca="1" si="177"/>
        <v/>
      </c>
      <c r="CX127" s="46" t="str">
        <f t="shared" ca="1" si="178"/>
        <v/>
      </c>
      <c r="CY127" s="44" t="str">
        <f t="shared" ca="1" si="179"/>
        <v/>
      </c>
      <c r="DA127" s="122">
        <v>45947.625</v>
      </c>
      <c r="DB127" s="53">
        <v>255.01499999999999</v>
      </c>
      <c r="DC127" s="122">
        <v>45947.625</v>
      </c>
      <c r="DD127" s="53">
        <v>51.85</v>
      </c>
      <c r="DE127" s="163">
        <f t="shared" si="78"/>
        <v>45947.625</v>
      </c>
      <c r="DF127" s="163">
        <f t="shared" si="79"/>
        <v>45947.625</v>
      </c>
    </row>
    <row r="128" spans="1:110">
      <c r="A128" s="164" t="str">
        <f t="shared" ca="1" si="243"/>
        <v/>
      </c>
      <c r="B128" s="71" t="str">
        <f ca="1">IF(COUNTIF($AD$2:AD1113,A128)=1,VLOOKUP(A128,T:U,2), IF(COUNTIF($AD$2:AD1113,A128)=0,$B$10,""))</f>
        <v/>
      </c>
      <c r="C128" s="31" t="str">
        <f t="shared" ca="1" si="143"/>
        <v/>
      </c>
      <c r="D128" s="32" t="str">
        <f t="shared" ca="1" si="244"/>
        <v/>
      </c>
      <c r="E128" s="71" t="str">
        <f ca="1">IF(COUNTIF($AD$2:AD1113,A128)=1,VLOOKUP(A128,V:W,2), IF(COUNTIF($AD$2:AD1113,A128)=0,$C$10,""))</f>
        <v/>
      </c>
      <c r="F128" s="31" t="str">
        <f t="shared" ca="1" si="245"/>
        <v/>
      </c>
      <c r="G128" s="32" t="str">
        <f t="shared" ca="1" si="246"/>
        <v/>
      </c>
      <c r="H128" s="71" t="str">
        <f ca="1">IF(COUNTIF($AD$2:AD1113,A128)=1,VLOOKUP(A128,X:Y,2), IF(COUNTIF($AD$2:AD1113,A128)=0,$D$10,""))</f>
        <v/>
      </c>
      <c r="I128" s="31" t="str">
        <f t="shared" ca="1" si="247"/>
        <v/>
      </c>
      <c r="J128" s="32" t="str">
        <f t="shared" ca="1" si="248"/>
        <v/>
      </c>
      <c r="K128" s="71" t="str">
        <f ca="1">IF(COUNTIF($AD$2:AD1113,A128)=1,VLOOKUP(A128,Z:AA,2), IF(COUNTIF($AD$2:AD1113,A128)=0,$E$10,""))</f>
        <v/>
      </c>
      <c r="L128" s="31" t="str">
        <f t="shared" ca="1" si="249"/>
        <v/>
      </c>
      <c r="M128" s="32" t="str">
        <f t="shared" ca="1" si="250"/>
        <v/>
      </c>
      <c r="N128" s="77" t="str">
        <f t="shared" ca="1" si="251"/>
        <v/>
      </c>
      <c r="O128" s="77"/>
      <c r="P128" s="77"/>
      <c r="Q128" s="77" t="str">
        <f ca="1">IF(ISERROR(B128-2),"",$G$5*SUM($O$14:O128)-$H$5*SUM($P$14:P128))</f>
        <v/>
      </c>
      <c r="R128" s="77" t="str">
        <f t="shared" ca="1" si="252"/>
        <v/>
      </c>
      <c r="T128" s="70">
        <v>45950.625</v>
      </c>
      <c r="U128" s="53">
        <v>92.33</v>
      </c>
      <c r="V128" s="70">
        <v>45945.625</v>
      </c>
      <c r="W128" s="53">
        <v>101.23699999999999</v>
      </c>
      <c r="X128" s="118">
        <v>45961.625</v>
      </c>
      <c r="Y128" s="53">
        <v>121.49</v>
      </c>
      <c r="AB128" s="163">
        <f t="shared" si="80"/>
        <v>45950.625</v>
      </c>
      <c r="AC128" s="163">
        <f t="shared" si="81"/>
        <v>45950.625</v>
      </c>
      <c r="AH128" s="164" t="str">
        <f t="shared" ca="1" si="218"/>
        <v/>
      </c>
      <c r="AI128" s="44" t="str">
        <f ca="1">IF(COUNTIF($BU$2:BU1113,AH128)=1,VLOOKUP(AH128,BG:BH,2), IF(COUNTIF($BU$2:BU1113,AH128)=0,$AI$10,""))</f>
        <v/>
      </c>
      <c r="AJ128" s="45" t="str">
        <f t="shared" ca="1" si="154"/>
        <v/>
      </c>
      <c r="AK128" s="45" t="str">
        <f t="shared" ca="1" si="219"/>
        <v/>
      </c>
      <c r="AL128" s="44" t="str">
        <f ca="1">IF(COUNTIF($BU$2:BU1113,AH128)=1,VLOOKUP(AH128,BI:BJ,2), IF(COUNTIF($BU$2:BU1113,AH128)=0,$AJ$10,""))</f>
        <v/>
      </c>
      <c r="AM128" s="45" t="str">
        <f t="shared" ca="1" si="220"/>
        <v/>
      </c>
      <c r="AN128" s="46" t="str">
        <f t="shared" ca="1" si="221"/>
        <v/>
      </c>
      <c r="AO128" s="44" t="str">
        <f ca="1">IF(COUNTIF($BU$2:BU1113,AH128)=1,VLOOKUP(AH128,BK:BL,2), IF(COUNTIF($BU$2:BU1113,AH128)=0,$AK$10,""))</f>
        <v/>
      </c>
      <c r="AP128" s="45" t="str">
        <f t="shared" ca="1" si="222"/>
        <v/>
      </c>
      <c r="AQ128" s="46" t="str">
        <f t="shared" ca="1" si="223"/>
        <v/>
      </c>
      <c r="AR128" s="44" t="str">
        <f ca="1">IF(COUNTIF($BU$2:BU1113,AH128)=1,VLOOKUP(AH128,BM:BN,2), IF(COUNTIF($BU$2:BU1113,AH128)=0,$AL$10,""))</f>
        <v/>
      </c>
      <c r="AS128" s="45" t="str">
        <f t="shared" ca="1" si="224"/>
        <v/>
      </c>
      <c r="AT128" s="46" t="str">
        <f t="shared" ca="1" si="225"/>
        <v/>
      </c>
      <c r="AU128" s="44" t="str">
        <f ca="1">IF(COUNTIF($BU$2:BU1113,AH128)=1,VLOOKUP(AH128,BO:BP,2), IF(COUNTIF($BU$2:BU1113,AH128)=0,$AM$10,""))</f>
        <v/>
      </c>
      <c r="AV128" s="45" t="str">
        <f t="shared" ca="1" si="226"/>
        <v/>
      </c>
      <c r="AW128" s="46" t="str">
        <f t="shared" ca="1" si="227"/>
        <v/>
      </c>
      <c r="AX128" s="44" t="str">
        <f ca="1">IF(COUNTIF($BU$2:BU1113,AH128)=1,VLOOKUP(AH128,BQ:BR,2), IF(COUNTIF($BU$2:BU1113,AH128)=0,$AN$10,""))</f>
        <v/>
      </c>
      <c r="AY128" s="45" t="str">
        <f t="shared" ca="1" si="228"/>
        <v/>
      </c>
      <c r="AZ128" s="46" t="str">
        <f t="shared" ca="1" si="229"/>
        <v/>
      </c>
      <c r="BA128" s="77" t="str">
        <f t="shared" ca="1" si="230"/>
        <v/>
      </c>
      <c r="BB128" s="176"/>
      <c r="BC128" s="176"/>
      <c r="BD128" s="77" t="str">
        <f ca="1">IF(ISERROR(AI128-2),"",$AQ$4*SUM($BB$14:BB128)-$AR$4*SUM($BC$14:BC128))</f>
        <v/>
      </c>
      <c r="BE128" s="77" t="str">
        <f t="shared" ca="1" si="231"/>
        <v/>
      </c>
      <c r="BG128" s="70">
        <v>45947.625</v>
      </c>
      <c r="BH128" s="53">
        <v>80.72</v>
      </c>
      <c r="BK128" s="70">
        <v>45947.625</v>
      </c>
      <c r="BL128" s="53">
        <v>112.2</v>
      </c>
      <c r="BO128" s="70">
        <v>45946.625</v>
      </c>
      <c r="BP128" s="53">
        <v>105.328125</v>
      </c>
      <c r="BQ128" s="70">
        <v>45946.625</v>
      </c>
      <c r="BR128" s="53">
        <v>100.59375</v>
      </c>
      <c r="BS128" s="163">
        <f t="shared" si="82"/>
        <v>45947.625</v>
      </c>
      <c r="BT128" s="163">
        <f t="shared" si="83"/>
        <v>45947.625</v>
      </c>
      <c r="BY128" s="164" t="str">
        <f t="shared" ca="1" si="202"/>
        <v/>
      </c>
      <c r="BZ128" s="44" t="str">
        <f ca="1">IF(COUNTIF($CN$2:CN1113,BY128)=1,VLOOKUP(BY128,CH:CI,2), IF(COUNTIF($CN$2:CN1113,BY128)=0,$BZ$10,""))</f>
        <v/>
      </c>
      <c r="CA128" s="45" t="str">
        <f t="shared" ca="1" si="169"/>
        <v/>
      </c>
      <c r="CB128" s="45" t="str">
        <f t="shared" ca="1" si="203"/>
        <v/>
      </c>
      <c r="CC128" s="44" t="str">
        <f ca="1">IF(COUNTIF($CN$2:CN1113,BY128)=1,VLOOKUP(BY128,CJ:CK,2), IF(COUNTIF($CN$2:CN1113,BY128)=0,$CA$10,""))</f>
        <v/>
      </c>
      <c r="CD128" s="45" t="str">
        <f t="shared" ca="1" si="204"/>
        <v/>
      </c>
      <c r="CE128" s="46" t="str">
        <f t="shared" ca="1" si="205"/>
        <v/>
      </c>
      <c r="CF128" s="44" t="str">
        <f t="shared" ca="1" si="206"/>
        <v/>
      </c>
      <c r="CH128" s="122">
        <v>45953.625</v>
      </c>
      <c r="CI128" s="53">
        <v>107.6143</v>
      </c>
      <c r="CJ128" s="122">
        <v>45953.625</v>
      </c>
      <c r="CK128" s="53">
        <v>47.802</v>
      </c>
      <c r="CL128" s="163">
        <f t="shared" si="76"/>
        <v>45953.625</v>
      </c>
      <c r="CM128" s="163">
        <f t="shared" si="77"/>
        <v>45953.625</v>
      </c>
      <c r="CR128" s="164" t="str">
        <f t="shared" ca="1" si="174"/>
        <v/>
      </c>
      <c r="CS128" s="44" t="str">
        <f ca="1">IF(COUNTIF($DG$2:DG1113,CR128)=1,VLOOKUP(CR128,DA:DB,2), IF(COUNTIF($DG$2:DG1113,CR128)=0,$CS$10,""))</f>
        <v/>
      </c>
      <c r="CT128" s="45" t="str">
        <f t="shared" ca="1" si="175"/>
        <v/>
      </c>
      <c r="CU128" s="45" t="str">
        <f t="shared" ca="1" si="176"/>
        <v/>
      </c>
      <c r="CV128" s="44" t="str">
        <f ca="1">IF(COUNTIF($DG$2:DG1113,CR128)=1,VLOOKUP(CR128,DC:DD,2), IF(COUNTIF($DG$2:DG1113,CR128)=0,$CT$10,""))</f>
        <v/>
      </c>
      <c r="CW128" s="45" t="str">
        <f t="shared" ca="1" si="177"/>
        <v/>
      </c>
      <c r="CX128" s="46" t="str">
        <f t="shared" ca="1" si="178"/>
        <v/>
      </c>
      <c r="CY128" s="44" t="str">
        <f t="shared" ca="1" si="179"/>
        <v/>
      </c>
      <c r="DA128" s="122">
        <v>45950.625</v>
      </c>
      <c r="DB128" s="53">
        <v>246.98500000000001</v>
      </c>
      <c r="DC128" s="122">
        <v>45950.625</v>
      </c>
      <c r="DD128" s="53">
        <v>49.999000000000002</v>
      </c>
      <c r="DE128" s="163">
        <f t="shared" si="78"/>
        <v>45950.625</v>
      </c>
      <c r="DF128" s="163">
        <f t="shared" si="79"/>
        <v>45950.625</v>
      </c>
    </row>
    <row r="129" spans="1:110">
      <c r="A129" s="164" t="str">
        <f t="shared" ca="1" si="243"/>
        <v/>
      </c>
      <c r="B129" s="71" t="str">
        <f ca="1">IF(COUNTIF($AD$2:AD1114,A129)=1,VLOOKUP(A129,T:U,2), IF(COUNTIF($AD$2:AD1114,A129)=0,$B$10,""))</f>
        <v/>
      </c>
      <c r="C129" s="31" t="str">
        <f t="shared" ca="1" si="143"/>
        <v/>
      </c>
      <c r="D129" s="32" t="str">
        <f t="shared" ca="1" si="244"/>
        <v/>
      </c>
      <c r="E129" s="71" t="str">
        <f ca="1">IF(COUNTIF($AD$2:AD1114,A129)=1,VLOOKUP(A129,V:W,2), IF(COUNTIF($AD$2:AD1114,A129)=0,$C$10,""))</f>
        <v/>
      </c>
      <c r="F129" s="31" t="str">
        <f t="shared" ca="1" si="245"/>
        <v/>
      </c>
      <c r="G129" s="32" t="str">
        <f t="shared" ca="1" si="246"/>
        <v/>
      </c>
      <c r="H129" s="71" t="str">
        <f ca="1">IF(COUNTIF($AD$2:AD1114,A129)=1,VLOOKUP(A129,X:Y,2), IF(COUNTIF($AD$2:AD1114,A129)=0,$D$10,""))</f>
        <v/>
      </c>
      <c r="I129" s="31" t="str">
        <f t="shared" ca="1" si="247"/>
        <v/>
      </c>
      <c r="J129" s="32" t="str">
        <f t="shared" ca="1" si="248"/>
        <v/>
      </c>
      <c r="K129" s="71" t="str">
        <f ca="1">IF(COUNTIF($AD$2:AD1114,A129)=1,VLOOKUP(A129,Z:AA,2), IF(COUNTIF($AD$2:AD1114,A129)=0,$E$10,""))</f>
        <v/>
      </c>
      <c r="L129" s="31" t="str">
        <f t="shared" ca="1" si="249"/>
        <v/>
      </c>
      <c r="M129" s="32" t="str">
        <f t="shared" ca="1" si="250"/>
        <v/>
      </c>
      <c r="N129" s="77" t="str">
        <f t="shared" ca="1" si="251"/>
        <v/>
      </c>
      <c r="O129" s="77"/>
      <c r="P129" s="77"/>
      <c r="Q129" s="77" t="str">
        <f ca="1">IF(ISERROR(B129-2),"",$G$5*SUM($O$14:O129)-$H$5*SUM($P$14:P129))</f>
        <v/>
      </c>
      <c r="R129" s="77" t="str">
        <f t="shared" ca="1" si="252"/>
        <v/>
      </c>
      <c r="T129" s="70">
        <v>45952.625</v>
      </c>
      <c r="U129" s="53">
        <v>92.37</v>
      </c>
      <c r="V129" s="70">
        <v>45946.625</v>
      </c>
      <c r="W129" s="53">
        <v>101.221</v>
      </c>
      <c r="X129" s="118">
        <v>45964.625</v>
      </c>
      <c r="Y129" s="53">
        <v>121.34</v>
      </c>
      <c r="AB129" s="163">
        <f t="shared" si="80"/>
        <v>45952.625</v>
      </c>
      <c r="AC129" s="163">
        <f t="shared" si="81"/>
        <v>45952.625</v>
      </c>
      <c r="AH129" s="164" t="str">
        <f t="shared" ca="1" si="218"/>
        <v/>
      </c>
      <c r="AI129" s="44" t="str">
        <f ca="1">IF(COUNTIF($BU$2:BU1114,AH129)=1,VLOOKUP(AH129,BG:BH,2), IF(COUNTIF($BU$2:BU1114,AH129)=0,$AI$10,""))</f>
        <v/>
      </c>
      <c r="AJ129" s="45" t="str">
        <f t="shared" ca="1" si="154"/>
        <v/>
      </c>
      <c r="AK129" s="45" t="str">
        <f t="shared" ca="1" si="219"/>
        <v/>
      </c>
      <c r="AL129" s="44" t="str">
        <f ca="1">IF(COUNTIF($BU$2:BU1114,AH129)=1,VLOOKUP(AH129,BI:BJ,2), IF(COUNTIF($BU$2:BU1114,AH129)=0,$AJ$10,""))</f>
        <v/>
      </c>
      <c r="AM129" s="45" t="str">
        <f t="shared" ca="1" si="220"/>
        <v/>
      </c>
      <c r="AN129" s="46" t="str">
        <f t="shared" ca="1" si="221"/>
        <v/>
      </c>
      <c r="AO129" s="44" t="str">
        <f ca="1">IF(COUNTIF($BU$2:BU1114,AH129)=1,VLOOKUP(AH129,BK:BL,2), IF(COUNTIF($BU$2:BU1114,AH129)=0,$AK$10,""))</f>
        <v/>
      </c>
      <c r="AP129" s="45" t="str">
        <f t="shared" ca="1" si="222"/>
        <v/>
      </c>
      <c r="AQ129" s="46" t="str">
        <f t="shared" ca="1" si="223"/>
        <v/>
      </c>
      <c r="AR129" s="44" t="str">
        <f ca="1">IF(COUNTIF($BU$2:BU1114,AH129)=1,VLOOKUP(AH129,BM:BN,2), IF(COUNTIF($BU$2:BU1114,AH129)=0,$AL$10,""))</f>
        <v/>
      </c>
      <c r="AS129" s="45" t="str">
        <f t="shared" ca="1" si="224"/>
        <v/>
      </c>
      <c r="AT129" s="46" t="str">
        <f t="shared" ca="1" si="225"/>
        <v/>
      </c>
      <c r="AU129" s="44" t="str">
        <f ca="1">IF(COUNTIF($BU$2:BU1114,AH129)=1,VLOOKUP(AH129,BO:BP,2), IF(COUNTIF($BU$2:BU1114,AH129)=0,$AM$10,""))</f>
        <v/>
      </c>
      <c r="AV129" s="45" t="str">
        <f t="shared" ca="1" si="226"/>
        <v/>
      </c>
      <c r="AW129" s="46" t="str">
        <f t="shared" ca="1" si="227"/>
        <v/>
      </c>
      <c r="AX129" s="44" t="str">
        <f ca="1">IF(COUNTIF($BU$2:BU1114,AH129)=1,VLOOKUP(AH129,BQ:BR,2), IF(COUNTIF($BU$2:BU1114,AH129)=0,$AN$10,""))</f>
        <v/>
      </c>
      <c r="AY129" s="45" t="str">
        <f t="shared" ca="1" si="228"/>
        <v/>
      </c>
      <c r="AZ129" s="46" t="str">
        <f t="shared" ca="1" si="229"/>
        <v/>
      </c>
      <c r="BA129" s="77" t="str">
        <f t="shared" ca="1" si="230"/>
        <v/>
      </c>
      <c r="BB129" s="176"/>
      <c r="BC129" s="176"/>
      <c r="BD129" s="77" t="str">
        <f ca="1">IF(ISERROR(AI129-2),"",$AQ$4*SUM($BB$14:BB129)-$AR$4*SUM($BC$14:BC129))</f>
        <v/>
      </c>
      <c r="BE129" s="77" t="str">
        <f t="shared" ca="1" si="231"/>
        <v/>
      </c>
      <c r="BG129" s="70">
        <v>45950.625</v>
      </c>
      <c r="BH129" s="53">
        <v>80.88</v>
      </c>
      <c r="BK129" s="70">
        <v>45950.625</v>
      </c>
      <c r="BL129" s="53">
        <v>112.54</v>
      </c>
      <c r="BO129" s="70">
        <v>45947.625</v>
      </c>
      <c r="BP129" s="53">
        <v>105.109375</v>
      </c>
      <c r="BQ129" s="70">
        <v>45947.625</v>
      </c>
      <c r="BR129" s="53">
        <v>100.40625</v>
      </c>
      <c r="BS129" s="163">
        <f t="shared" si="82"/>
        <v>45950.625</v>
      </c>
      <c r="BT129" s="163">
        <f t="shared" si="83"/>
        <v>45950.625</v>
      </c>
      <c r="BY129" s="164" t="str">
        <f t="shared" ca="1" si="202"/>
        <v/>
      </c>
      <c r="BZ129" s="44" t="str">
        <f ca="1">IF(COUNTIF($CN$2:CN1114,BY129)=1,VLOOKUP(BY129,CH:CI,2), IF(COUNTIF($CN$2:CN1114,BY129)=0,$BZ$10,""))</f>
        <v/>
      </c>
      <c r="CA129" s="45" t="str">
        <f t="shared" ca="1" si="169"/>
        <v/>
      </c>
      <c r="CB129" s="45" t="str">
        <f t="shared" ca="1" si="203"/>
        <v/>
      </c>
      <c r="CC129" s="44" t="str">
        <f ca="1">IF(COUNTIF($CN$2:CN1114,BY129)=1,VLOOKUP(BY129,CJ:CK,2), IF(COUNTIF($CN$2:CN1114,BY129)=0,$CA$10,""))</f>
        <v/>
      </c>
      <c r="CD129" s="45" t="str">
        <f t="shared" ca="1" si="204"/>
        <v/>
      </c>
      <c r="CE129" s="46" t="str">
        <f t="shared" ca="1" si="205"/>
        <v/>
      </c>
      <c r="CF129" s="44" t="str">
        <f t="shared" ca="1" si="206"/>
        <v/>
      </c>
      <c r="CH129" s="122">
        <v>45954.625</v>
      </c>
      <c r="CI129" s="53">
        <v>107.7854</v>
      </c>
      <c r="CJ129" s="122">
        <v>45954.625</v>
      </c>
      <c r="CK129" s="53">
        <v>47.146000000000001</v>
      </c>
      <c r="CL129" s="163">
        <f t="shared" si="76"/>
        <v>45954.625</v>
      </c>
      <c r="CM129" s="163">
        <f t="shared" si="77"/>
        <v>45954.625</v>
      </c>
      <c r="CR129" s="164" t="str">
        <f t="shared" ca="1" si="174"/>
        <v/>
      </c>
      <c r="CS129" s="44" t="str">
        <f ca="1">IF(COUNTIF($DG$2:DG1114,CR129)=1,VLOOKUP(CR129,DA:DB,2), IF(COUNTIF($DG$2:DG1114,CR129)=0,$CS$10,""))</f>
        <v/>
      </c>
      <c r="CT129" s="45" t="str">
        <f t="shared" ca="1" si="175"/>
        <v/>
      </c>
      <c r="CU129" s="45" t="str">
        <f t="shared" ca="1" si="176"/>
        <v/>
      </c>
      <c r="CV129" s="44" t="str">
        <f ca="1">IF(COUNTIF($DG$2:DG1114,CR129)=1,VLOOKUP(CR129,DC:DD,2), IF(COUNTIF($DG$2:DG1114,CR129)=0,$CT$10,""))</f>
        <v/>
      </c>
      <c r="CW129" s="45" t="str">
        <f t="shared" ca="1" si="177"/>
        <v/>
      </c>
      <c r="CX129" s="46" t="str">
        <f t="shared" ca="1" si="178"/>
        <v/>
      </c>
      <c r="CY129" s="44" t="str">
        <f t="shared" ca="1" si="179"/>
        <v/>
      </c>
      <c r="DA129" s="122">
        <v>45951.625</v>
      </c>
      <c r="DB129" s="53">
        <v>245.77500000000001</v>
      </c>
      <c r="DC129" s="122">
        <v>45951.625</v>
      </c>
      <c r="DD129" s="53">
        <v>49.466000000000001</v>
      </c>
      <c r="DE129" s="163">
        <f t="shared" si="78"/>
        <v>45951.625</v>
      </c>
      <c r="DF129" s="163">
        <f t="shared" si="79"/>
        <v>45951.625</v>
      </c>
    </row>
    <row r="130" spans="1:110">
      <c r="A130" s="164" t="str">
        <f t="shared" ca="1" si="243"/>
        <v/>
      </c>
      <c r="B130" s="71" t="str">
        <f ca="1">IF(COUNTIF($AD$2:AD1115,A130)=1,VLOOKUP(A130,T:U,2), IF(COUNTIF($AD$2:AD1115,A130)=0,$B$10,""))</f>
        <v/>
      </c>
      <c r="C130" s="31" t="str">
        <f t="shared" ca="1" si="143"/>
        <v/>
      </c>
      <c r="D130" s="32" t="str">
        <f t="shared" ca="1" si="244"/>
        <v/>
      </c>
      <c r="E130" s="71" t="str">
        <f ca="1">IF(COUNTIF($AD$2:AD1115,A130)=1,VLOOKUP(A130,V:W,2), IF(COUNTIF($AD$2:AD1115,A130)=0,$C$10,""))</f>
        <v/>
      </c>
      <c r="F130" s="31" t="str">
        <f t="shared" ca="1" si="245"/>
        <v/>
      </c>
      <c r="G130" s="32" t="str">
        <f t="shared" ca="1" si="246"/>
        <v/>
      </c>
      <c r="H130" s="71" t="str">
        <f ca="1">IF(COUNTIF($AD$2:AD1115,A130)=1,VLOOKUP(A130,X:Y,2), IF(COUNTIF($AD$2:AD1115,A130)=0,$D$10,""))</f>
        <v/>
      </c>
      <c r="I130" s="31" t="str">
        <f t="shared" ca="1" si="247"/>
        <v/>
      </c>
      <c r="J130" s="32" t="str">
        <f t="shared" ca="1" si="248"/>
        <v/>
      </c>
      <c r="K130" s="71" t="str">
        <f ca="1">IF(COUNTIF($AD$2:AD1115,A130)=1,VLOOKUP(A130,Z:AA,2), IF(COUNTIF($AD$2:AD1115,A130)=0,$E$10,""))</f>
        <v/>
      </c>
      <c r="L130" s="31" t="str">
        <f t="shared" ca="1" si="249"/>
        <v/>
      </c>
      <c r="M130" s="32" t="str">
        <f t="shared" ca="1" si="250"/>
        <v/>
      </c>
      <c r="N130" s="77" t="str">
        <f t="shared" ca="1" si="251"/>
        <v/>
      </c>
      <c r="O130" s="77"/>
      <c r="P130" s="77"/>
      <c r="Q130" s="77" t="str">
        <f ca="1">IF(ISERROR(B130-2),"",$G$5*SUM($O$14:O130)-$H$5*SUM($P$14:P130))</f>
        <v/>
      </c>
      <c r="R130" s="77" t="str">
        <f t="shared" ca="1" si="252"/>
        <v/>
      </c>
      <c r="T130" s="70">
        <v>45953.625</v>
      </c>
      <c r="U130" s="53">
        <v>92.5</v>
      </c>
      <c r="V130" s="70">
        <v>45947.625</v>
      </c>
      <c r="W130" s="53">
        <v>101.253</v>
      </c>
      <c r="AB130" s="163">
        <f t="shared" si="80"/>
        <v>45953.625</v>
      </c>
      <c r="AC130" s="163">
        <f t="shared" si="81"/>
        <v>45953.625</v>
      </c>
      <c r="AH130" s="164" t="str">
        <f t="shared" ca="1" si="218"/>
        <v/>
      </c>
      <c r="AI130" s="44" t="str">
        <f ca="1">IF(COUNTIF($BU$2:BU1115,AH130)=1,VLOOKUP(AH130,BG:BH,2), IF(COUNTIF($BU$2:BU1115,AH130)=0,$AI$10,""))</f>
        <v/>
      </c>
      <c r="AJ130" s="45" t="str">
        <f t="shared" ca="1" si="154"/>
        <v/>
      </c>
      <c r="AK130" s="45" t="str">
        <f t="shared" ca="1" si="219"/>
        <v/>
      </c>
      <c r="AL130" s="44" t="str">
        <f ca="1">IF(COUNTIF($BU$2:BU1115,AH130)=1,VLOOKUP(AH130,BI:BJ,2), IF(COUNTIF($BU$2:BU1115,AH130)=0,$AJ$10,""))</f>
        <v/>
      </c>
      <c r="AM130" s="45" t="str">
        <f t="shared" ca="1" si="220"/>
        <v/>
      </c>
      <c r="AN130" s="46" t="str">
        <f t="shared" ca="1" si="221"/>
        <v/>
      </c>
      <c r="AO130" s="44" t="str">
        <f ca="1">IF(COUNTIF($BU$2:BU1115,AH130)=1,VLOOKUP(AH130,BK:BL,2), IF(COUNTIF($BU$2:BU1115,AH130)=0,$AK$10,""))</f>
        <v/>
      </c>
      <c r="AP130" s="45" t="str">
        <f t="shared" ca="1" si="222"/>
        <v/>
      </c>
      <c r="AQ130" s="46" t="str">
        <f t="shared" ca="1" si="223"/>
        <v/>
      </c>
      <c r="AR130" s="44" t="str">
        <f ca="1">IF(COUNTIF($BU$2:BU1115,AH130)=1,VLOOKUP(AH130,BM:BN,2), IF(COUNTIF($BU$2:BU1115,AH130)=0,$AL$10,""))</f>
        <v/>
      </c>
      <c r="AS130" s="45" t="str">
        <f t="shared" ca="1" si="224"/>
        <v/>
      </c>
      <c r="AT130" s="46" t="str">
        <f t="shared" ca="1" si="225"/>
        <v/>
      </c>
      <c r="AU130" s="44" t="str">
        <f ca="1">IF(COUNTIF($BU$2:BU1115,AH130)=1,VLOOKUP(AH130,BO:BP,2), IF(COUNTIF($BU$2:BU1115,AH130)=0,$AM$10,""))</f>
        <v/>
      </c>
      <c r="AV130" s="45" t="str">
        <f t="shared" ca="1" si="226"/>
        <v/>
      </c>
      <c r="AW130" s="46" t="str">
        <f t="shared" ca="1" si="227"/>
        <v/>
      </c>
      <c r="AX130" s="44" t="str">
        <f ca="1">IF(COUNTIF($BU$2:BU1115,AH130)=1,VLOOKUP(AH130,BQ:BR,2), IF(COUNTIF($BU$2:BU1115,AH130)=0,$AN$10,""))</f>
        <v/>
      </c>
      <c r="AY130" s="45" t="str">
        <f t="shared" ca="1" si="228"/>
        <v/>
      </c>
      <c r="AZ130" s="46" t="str">
        <f t="shared" ca="1" si="229"/>
        <v/>
      </c>
      <c r="BA130" s="77" t="str">
        <f t="shared" ca="1" si="230"/>
        <v/>
      </c>
      <c r="BB130" s="176"/>
      <c r="BC130" s="176"/>
      <c r="BD130" s="77" t="str">
        <f ca="1">IF(ISERROR(AI130-2),"",$AQ$4*SUM($BB$14:BB130)-$AR$4*SUM($BC$14:BC130))</f>
        <v/>
      </c>
      <c r="BE130" s="77" t="str">
        <f t="shared" ca="1" si="231"/>
        <v/>
      </c>
      <c r="BG130" s="70">
        <v>45951.625</v>
      </c>
      <c r="BH130" s="53">
        <v>80.760000000000005</v>
      </c>
      <c r="BK130" s="70">
        <v>45951.625</v>
      </c>
      <c r="BL130" s="53">
        <v>112.56</v>
      </c>
      <c r="BO130" s="70">
        <v>45950.625</v>
      </c>
      <c r="BP130" s="53">
        <v>105.25</v>
      </c>
      <c r="BQ130" s="70">
        <v>45950.625</v>
      </c>
      <c r="BR130" s="53">
        <v>100.765625</v>
      </c>
      <c r="BS130" s="163">
        <f t="shared" si="82"/>
        <v>45951.625</v>
      </c>
      <c r="BT130" s="163">
        <f t="shared" si="83"/>
        <v>45951.625</v>
      </c>
      <c r="BY130" s="164" t="str">
        <f t="shared" ca="1" si="202"/>
        <v/>
      </c>
      <c r="BZ130" s="44" t="str">
        <f ca="1">IF(COUNTIF($CN$2:CN1115,BY130)=1,VLOOKUP(BY130,CH:CI,2), IF(COUNTIF($CN$2:CN1115,BY130)=0,$BZ$10,""))</f>
        <v/>
      </c>
      <c r="CA130" s="45" t="str">
        <f t="shared" ca="1" si="169"/>
        <v/>
      </c>
      <c r="CB130" s="45" t="str">
        <f t="shared" ca="1" si="203"/>
        <v/>
      </c>
      <c r="CC130" s="44" t="str">
        <f ca="1">IF(COUNTIF($CN$2:CN1115,BY130)=1,VLOOKUP(BY130,CJ:CK,2), IF(COUNTIF($CN$2:CN1115,BY130)=0,$CA$10,""))</f>
        <v/>
      </c>
      <c r="CD130" s="45" t="str">
        <f t="shared" ca="1" si="204"/>
        <v/>
      </c>
      <c r="CE130" s="46" t="str">
        <f t="shared" ca="1" si="205"/>
        <v/>
      </c>
      <c r="CF130" s="44" t="str">
        <f t="shared" ca="1" si="206"/>
        <v/>
      </c>
      <c r="CH130" s="122">
        <v>45957.625</v>
      </c>
      <c r="CI130" s="53">
        <v>108.077</v>
      </c>
      <c r="CJ130" s="122">
        <v>45957.625</v>
      </c>
      <c r="CK130" s="53">
        <v>45.848999999999997</v>
      </c>
      <c r="CL130" s="163">
        <f t="shared" si="76"/>
        <v>45957.625</v>
      </c>
      <c r="CM130" s="163">
        <f t="shared" si="77"/>
        <v>45957.625</v>
      </c>
      <c r="CR130" s="164" t="str">
        <f t="shared" ca="1" si="174"/>
        <v/>
      </c>
      <c r="CS130" s="44" t="str">
        <f ca="1">IF(COUNTIF($DG$2:DG1115,CR130)=1,VLOOKUP(CR130,DA:DB,2), IF(COUNTIF($DG$2:DG1115,CR130)=0,$CS$10,""))</f>
        <v/>
      </c>
      <c r="CT130" s="45" t="str">
        <f t="shared" ca="1" si="175"/>
        <v/>
      </c>
      <c r="CU130" s="45" t="str">
        <f t="shared" ca="1" si="176"/>
        <v/>
      </c>
      <c r="CV130" s="44" t="str">
        <f ca="1">IF(COUNTIF($DG$2:DG1115,CR130)=1,VLOOKUP(CR130,DC:DD,2), IF(COUNTIF($DG$2:DG1115,CR130)=0,$CT$10,""))</f>
        <v/>
      </c>
      <c r="CW130" s="45" t="str">
        <f t="shared" ca="1" si="177"/>
        <v/>
      </c>
      <c r="CX130" s="46" t="str">
        <f t="shared" ca="1" si="178"/>
        <v/>
      </c>
      <c r="CY130" s="44" t="str">
        <f t="shared" ca="1" si="179"/>
        <v/>
      </c>
      <c r="DA130" s="122">
        <v>45952.625</v>
      </c>
      <c r="DB130" s="53">
        <v>247.32900000000001</v>
      </c>
      <c r="DC130" s="122">
        <v>45952.625</v>
      </c>
      <c r="DD130" s="53">
        <v>49.847999999999999</v>
      </c>
      <c r="DE130" s="163">
        <f t="shared" si="78"/>
        <v>45952.625</v>
      </c>
      <c r="DF130" s="163">
        <f t="shared" si="79"/>
        <v>45952.625</v>
      </c>
    </row>
    <row r="131" spans="1:110">
      <c r="A131" s="164" t="str">
        <f t="shared" ca="1" si="243"/>
        <v/>
      </c>
      <c r="B131" s="71" t="str">
        <f ca="1">IF(COUNTIF($AD$2:AD1116,A131)=1,VLOOKUP(A131,T:U,2), IF(COUNTIF($AD$2:AD1116,A131)=0,$B$10,""))</f>
        <v/>
      </c>
      <c r="C131" s="31" t="str">
        <f t="shared" ca="1" si="143"/>
        <v/>
      </c>
      <c r="D131" s="32" t="str">
        <f t="shared" ca="1" si="244"/>
        <v/>
      </c>
      <c r="E131" s="71" t="str">
        <f ca="1">IF(COUNTIF($AD$2:AD1116,A131)=1,VLOOKUP(A131,V:W,2), IF(COUNTIF($AD$2:AD1116,A131)=0,$C$10,""))</f>
        <v/>
      </c>
      <c r="F131" s="31" t="str">
        <f t="shared" ca="1" si="245"/>
        <v/>
      </c>
      <c r="G131" s="32" t="str">
        <f t="shared" ca="1" si="246"/>
        <v/>
      </c>
      <c r="H131" s="71" t="str">
        <f ca="1">IF(COUNTIF($AD$2:AD1116,A131)=1,VLOOKUP(A131,X:Y,2), IF(COUNTIF($AD$2:AD1116,A131)=0,$D$10,""))</f>
        <v/>
      </c>
      <c r="I131" s="31" t="str">
        <f t="shared" ca="1" si="247"/>
        <v/>
      </c>
      <c r="J131" s="32" t="str">
        <f t="shared" ca="1" si="248"/>
        <v/>
      </c>
      <c r="K131" s="71" t="str">
        <f ca="1">IF(COUNTIF($AD$2:AD1116,A131)=1,VLOOKUP(A131,Z:AA,2), IF(COUNTIF($AD$2:AD1116,A131)=0,$E$10,""))</f>
        <v/>
      </c>
      <c r="L131" s="31" t="str">
        <f t="shared" ca="1" si="249"/>
        <v/>
      </c>
      <c r="M131" s="32" t="str">
        <f t="shared" ca="1" si="250"/>
        <v/>
      </c>
      <c r="N131" s="77" t="str">
        <f t="shared" ca="1" si="251"/>
        <v/>
      </c>
      <c r="O131" s="77"/>
      <c r="P131" s="77"/>
      <c r="Q131" s="77" t="str">
        <f ca="1">IF(ISERROR(B131-2),"",$G$5*SUM($O$14:O131)-$H$5*SUM($P$14:P131))</f>
        <v/>
      </c>
      <c r="R131" s="77" t="str">
        <f t="shared" ca="1" si="252"/>
        <v/>
      </c>
      <c r="T131" s="70">
        <v>45954.625</v>
      </c>
      <c r="U131" s="53">
        <v>92.56</v>
      </c>
      <c r="V131" s="70">
        <v>45950.625</v>
      </c>
      <c r="W131" s="53">
        <v>101.25</v>
      </c>
      <c r="AB131" s="163">
        <f t="shared" si="80"/>
        <v>45954.625</v>
      </c>
      <c r="AC131" s="163">
        <f t="shared" si="81"/>
        <v>45954.625</v>
      </c>
      <c r="AH131" s="164" t="str">
        <f t="shared" ca="1" si="218"/>
        <v/>
      </c>
      <c r="AI131" s="44" t="str">
        <f ca="1">IF(COUNTIF($BU$2:BU1116,AH131)=1,VLOOKUP(AH131,BG:BH,2), IF(COUNTIF($BU$2:BU1116,AH131)=0,$AI$10,""))</f>
        <v/>
      </c>
      <c r="AJ131" s="45" t="str">
        <f t="shared" ca="1" si="154"/>
        <v/>
      </c>
      <c r="AK131" s="45" t="str">
        <f t="shared" ca="1" si="219"/>
        <v/>
      </c>
      <c r="AL131" s="44" t="str">
        <f ca="1">IF(COUNTIF($BU$2:BU1116,AH131)=1,VLOOKUP(AH131,BI:BJ,2), IF(COUNTIF($BU$2:BU1116,AH131)=0,$AJ$10,""))</f>
        <v/>
      </c>
      <c r="AM131" s="45" t="str">
        <f t="shared" ca="1" si="220"/>
        <v/>
      </c>
      <c r="AN131" s="46" t="str">
        <f t="shared" ca="1" si="221"/>
        <v/>
      </c>
      <c r="AO131" s="44" t="str">
        <f ca="1">IF(COUNTIF($BU$2:BU1116,AH131)=1,VLOOKUP(AH131,BK:BL,2), IF(COUNTIF($BU$2:BU1116,AH131)=0,$AK$10,""))</f>
        <v/>
      </c>
      <c r="AP131" s="45" t="str">
        <f t="shared" ca="1" si="222"/>
        <v/>
      </c>
      <c r="AQ131" s="46" t="str">
        <f t="shared" ca="1" si="223"/>
        <v/>
      </c>
      <c r="AR131" s="44" t="str">
        <f ca="1">IF(COUNTIF($BU$2:BU1116,AH131)=1,VLOOKUP(AH131,BM:BN,2), IF(COUNTIF($BU$2:BU1116,AH131)=0,$AL$10,""))</f>
        <v/>
      </c>
      <c r="AS131" s="45" t="str">
        <f t="shared" ca="1" si="224"/>
        <v/>
      </c>
      <c r="AT131" s="46" t="str">
        <f t="shared" ca="1" si="225"/>
        <v/>
      </c>
      <c r="AU131" s="44" t="str">
        <f ca="1">IF(COUNTIF($BU$2:BU1116,AH131)=1,VLOOKUP(AH131,BO:BP,2), IF(COUNTIF($BU$2:BU1116,AH131)=0,$AM$10,""))</f>
        <v/>
      </c>
      <c r="AV131" s="45" t="str">
        <f t="shared" ca="1" si="226"/>
        <v/>
      </c>
      <c r="AW131" s="46" t="str">
        <f t="shared" ca="1" si="227"/>
        <v/>
      </c>
      <c r="AX131" s="44" t="str">
        <f ca="1">IF(COUNTIF($BU$2:BU1116,AH131)=1,VLOOKUP(AH131,BQ:BR,2), IF(COUNTIF($BU$2:BU1116,AH131)=0,$AN$10,""))</f>
        <v/>
      </c>
      <c r="AY131" s="45" t="str">
        <f t="shared" ca="1" si="228"/>
        <v/>
      </c>
      <c r="AZ131" s="46" t="str">
        <f t="shared" ca="1" si="229"/>
        <v/>
      </c>
      <c r="BA131" s="77" t="str">
        <f t="shared" ca="1" si="230"/>
        <v/>
      </c>
      <c r="BB131" s="176"/>
      <c r="BC131" s="176"/>
      <c r="BD131" s="77" t="str">
        <f ca="1">IF(ISERROR(AI131-2),"",$AQ$4*SUM($BB$14:BB131)-$AR$4*SUM($BC$14:BC131))</f>
        <v/>
      </c>
      <c r="BE131" s="77" t="str">
        <f t="shared" ca="1" si="231"/>
        <v/>
      </c>
      <c r="BG131" s="70">
        <v>45952.625</v>
      </c>
      <c r="BH131" s="53">
        <v>80.680000000000007</v>
      </c>
      <c r="BK131" s="70">
        <v>45952.625</v>
      </c>
      <c r="BL131" s="53">
        <v>112.67</v>
      </c>
      <c r="BO131" s="70">
        <v>45951.625</v>
      </c>
      <c r="BP131" s="53">
        <v>105.453125</v>
      </c>
      <c r="BQ131" s="70">
        <v>45951.625</v>
      </c>
      <c r="BR131" s="53">
        <v>101.265625</v>
      </c>
      <c r="BS131" s="163">
        <f t="shared" si="82"/>
        <v>45952.625</v>
      </c>
      <c r="BT131" s="163">
        <f t="shared" si="83"/>
        <v>45952.625</v>
      </c>
      <c r="BY131" s="164" t="str">
        <f t="shared" ca="1" si="202"/>
        <v/>
      </c>
      <c r="BZ131" s="44" t="str">
        <f ca="1">IF(COUNTIF($CN$2:CN1116,BY131)=1,VLOOKUP(BY131,CH:CI,2), IF(COUNTIF($CN$2:CN1116,BY131)=0,$BZ$10,""))</f>
        <v/>
      </c>
      <c r="CA131" s="45" t="str">
        <f t="shared" ca="1" si="169"/>
        <v/>
      </c>
      <c r="CB131" s="45" t="str">
        <f t="shared" ca="1" si="203"/>
        <v/>
      </c>
      <c r="CC131" s="44" t="str">
        <f ca="1">IF(COUNTIF($CN$2:CN1116,BY131)=1,VLOOKUP(BY131,CJ:CK,2), IF(COUNTIF($CN$2:CN1116,BY131)=0,$CA$10,""))</f>
        <v/>
      </c>
      <c r="CD131" s="45" t="str">
        <f t="shared" ca="1" si="204"/>
        <v/>
      </c>
      <c r="CE131" s="46" t="str">
        <f t="shared" ca="1" si="205"/>
        <v/>
      </c>
      <c r="CF131" s="44" t="str">
        <f t="shared" ca="1" si="206"/>
        <v/>
      </c>
      <c r="CH131" s="122">
        <v>45958.625</v>
      </c>
      <c r="CI131" s="53">
        <v>107.9234</v>
      </c>
      <c r="CJ131" s="122">
        <v>45958.625</v>
      </c>
      <c r="CK131" s="53">
        <v>46.3</v>
      </c>
      <c r="CL131" s="163">
        <f t="shared" ref="CL131:CL194" si="253">IF(COUNTIF(CJ:CJ,CH131),CH131,"")</f>
        <v>45958.625</v>
      </c>
      <c r="CM131" s="163">
        <f t="shared" ref="CM131:CM194" si="254">IF(CL131&gt;$BY$14,CL131,"")</f>
        <v>45958.625</v>
      </c>
      <c r="CR131" s="164" t="str">
        <f t="shared" ca="1" si="174"/>
        <v/>
      </c>
      <c r="CS131" s="44" t="str">
        <f ca="1">IF(COUNTIF($DG$2:DG1116,CR131)=1,VLOOKUP(CR131,DA:DB,2), IF(COUNTIF($DG$2:DG1116,CR131)=0,$CS$10,""))</f>
        <v/>
      </c>
      <c r="CT131" s="45" t="str">
        <f t="shared" ca="1" si="175"/>
        <v/>
      </c>
      <c r="CU131" s="45" t="str">
        <f t="shared" ca="1" si="176"/>
        <v/>
      </c>
      <c r="CV131" s="44" t="str">
        <f ca="1">IF(COUNTIF($DG$2:DG1116,CR131)=1,VLOOKUP(CR131,DC:DD,2), IF(COUNTIF($DG$2:DG1116,CR131)=0,$CT$10,""))</f>
        <v/>
      </c>
      <c r="CW131" s="45" t="str">
        <f t="shared" ca="1" si="177"/>
        <v/>
      </c>
      <c r="CX131" s="46" t="str">
        <f t="shared" ca="1" si="178"/>
        <v/>
      </c>
      <c r="CY131" s="44" t="str">
        <f t="shared" ca="1" si="179"/>
        <v/>
      </c>
      <c r="DA131" s="122">
        <v>45953.625</v>
      </c>
      <c r="DB131" s="53">
        <v>246.86600000000001</v>
      </c>
      <c r="DC131" s="122">
        <v>45953.625</v>
      </c>
      <c r="DD131" s="53">
        <v>49.439</v>
      </c>
      <c r="DE131" s="163">
        <f t="shared" ref="DE131:DE194" si="255">IF(COUNTIF(DC:DC,DA131),DA131,"")</f>
        <v>45953.625</v>
      </c>
      <c r="DF131" s="163">
        <f t="shared" ref="DF131:DF194" si="256">IF(DE131&gt;$CR$14,DE131,"")</f>
        <v>45953.625</v>
      </c>
    </row>
    <row r="132" spans="1:110">
      <c r="A132" s="164" t="str">
        <f t="shared" ca="1" si="243"/>
        <v/>
      </c>
      <c r="B132" s="71" t="str">
        <f ca="1">IF(COUNTIF($AD$2:AD1117,A132)=1,VLOOKUP(A132,T:U,2), IF(COUNTIF($AD$2:AD1117,A132)=0,$B$10,""))</f>
        <v/>
      </c>
      <c r="C132" s="31" t="str">
        <f t="shared" ca="1" si="143"/>
        <v/>
      </c>
      <c r="D132" s="32" t="str">
        <f t="shared" ca="1" si="244"/>
        <v/>
      </c>
      <c r="E132" s="71" t="str">
        <f ca="1">IF(COUNTIF($AD$2:AD1117,A132)=1,VLOOKUP(A132,V:W,2), IF(COUNTIF($AD$2:AD1117,A132)=0,$C$10,""))</f>
        <v/>
      </c>
      <c r="F132" s="31" t="str">
        <f t="shared" ca="1" si="245"/>
        <v/>
      </c>
      <c r="G132" s="32" t="str">
        <f t="shared" ca="1" si="246"/>
        <v/>
      </c>
      <c r="H132" s="71" t="str">
        <f ca="1">IF(COUNTIF($AD$2:AD1117,A132)=1,VLOOKUP(A132,X:Y,2), IF(COUNTIF($AD$2:AD1117,A132)=0,$D$10,""))</f>
        <v/>
      </c>
      <c r="I132" s="31" t="str">
        <f t="shared" ca="1" si="247"/>
        <v/>
      </c>
      <c r="J132" s="32" t="str">
        <f t="shared" ca="1" si="248"/>
        <v/>
      </c>
      <c r="K132" s="71" t="str">
        <f ca="1">IF(COUNTIF($AD$2:AD1117,A132)=1,VLOOKUP(A132,Z:AA,2), IF(COUNTIF($AD$2:AD1117,A132)=0,$E$10,""))</f>
        <v/>
      </c>
      <c r="L132" s="31" t="str">
        <f t="shared" ca="1" si="249"/>
        <v/>
      </c>
      <c r="M132" s="32" t="str">
        <f t="shared" ca="1" si="250"/>
        <v/>
      </c>
      <c r="N132" s="77" t="str">
        <f t="shared" ca="1" si="251"/>
        <v/>
      </c>
      <c r="O132" s="77"/>
      <c r="P132" s="77"/>
      <c r="Q132" s="77" t="str">
        <f ca="1">IF(ISERROR(B132-2),"",$G$5*SUM($O$14:O132)-$H$5*SUM($P$14:P132))</f>
        <v/>
      </c>
      <c r="R132" s="77" t="str">
        <f t="shared" ca="1" si="252"/>
        <v/>
      </c>
      <c r="T132" s="70">
        <v>45957.625</v>
      </c>
      <c r="U132" s="53">
        <v>92.8</v>
      </c>
      <c r="V132" s="70">
        <v>45951.625</v>
      </c>
      <c r="W132" s="53">
        <v>101.289</v>
      </c>
      <c r="AB132" s="163">
        <f t="shared" ref="AB132:AB195" si="257">IF(COUNTIF(V:V,T132)*COUNTIF(X:X,T132)*COUNTIF(Z:Z,T132),T132,"")</f>
        <v>45957.625</v>
      </c>
      <c r="AC132" s="163">
        <f t="shared" ref="AC132:AC195" si="258">IF(AB132&gt;$A$14,AB132,"")</f>
        <v>45957.625</v>
      </c>
      <c r="AH132" s="164" t="str">
        <f t="shared" ca="1" si="218"/>
        <v/>
      </c>
      <c r="AI132" s="44" t="str">
        <f ca="1">IF(COUNTIF($BU$2:BU1117,AH132)=1,VLOOKUP(AH132,BG:BH,2), IF(COUNTIF($BU$2:BU1117,AH132)=0,$AI$10,""))</f>
        <v/>
      </c>
      <c r="AJ132" s="45" t="str">
        <f t="shared" ca="1" si="154"/>
        <v/>
      </c>
      <c r="AK132" s="45" t="str">
        <f t="shared" ca="1" si="219"/>
        <v/>
      </c>
      <c r="AL132" s="44" t="str">
        <f ca="1">IF(COUNTIF($BU$2:BU1117,AH132)=1,VLOOKUP(AH132,BI:BJ,2), IF(COUNTIF($BU$2:BU1117,AH132)=0,$AJ$10,""))</f>
        <v/>
      </c>
      <c r="AM132" s="45" t="str">
        <f t="shared" ca="1" si="220"/>
        <v/>
      </c>
      <c r="AN132" s="46" t="str">
        <f t="shared" ca="1" si="221"/>
        <v/>
      </c>
      <c r="AO132" s="44" t="str">
        <f ca="1">IF(COUNTIF($BU$2:BU1117,AH132)=1,VLOOKUP(AH132,BK:BL,2), IF(COUNTIF($BU$2:BU1117,AH132)=0,$AK$10,""))</f>
        <v/>
      </c>
      <c r="AP132" s="45" t="str">
        <f t="shared" ca="1" si="222"/>
        <v/>
      </c>
      <c r="AQ132" s="46" t="str">
        <f t="shared" ca="1" si="223"/>
        <v/>
      </c>
      <c r="AR132" s="44" t="str">
        <f ca="1">IF(COUNTIF($BU$2:BU1117,AH132)=1,VLOOKUP(AH132,BM:BN,2), IF(COUNTIF($BU$2:BU1117,AH132)=0,$AL$10,""))</f>
        <v/>
      </c>
      <c r="AS132" s="45" t="str">
        <f t="shared" ca="1" si="224"/>
        <v/>
      </c>
      <c r="AT132" s="46" t="str">
        <f t="shared" ca="1" si="225"/>
        <v/>
      </c>
      <c r="AU132" s="44" t="str">
        <f ca="1">IF(COUNTIF($BU$2:BU1117,AH132)=1,VLOOKUP(AH132,BO:BP,2), IF(COUNTIF($BU$2:BU1117,AH132)=0,$AM$10,""))</f>
        <v/>
      </c>
      <c r="AV132" s="45" t="str">
        <f t="shared" ca="1" si="226"/>
        <v/>
      </c>
      <c r="AW132" s="46" t="str">
        <f t="shared" ca="1" si="227"/>
        <v/>
      </c>
      <c r="AX132" s="44" t="str">
        <f ca="1">IF(COUNTIF($BU$2:BU1117,AH132)=1,VLOOKUP(AH132,BQ:BR,2), IF(COUNTIF($BU$2:BU1117,AH132)=0,$AN$10,""))</f>
        <v/>
      </c>
      <c r="AY132" s="45" t="str">
        <f t="shared" ca="1" si="228"/>
        <v/>
      </c>
      <c r="AZ132" s="46" t="str">
        <f t="shared" ca="1" si="229"/>
        <v/>
      </c>
      <c r="BA132" s="77" t="str">
        <f t="shared" ca="1" si="230"/>
        <v/>
      </c>
      <c r="BB132" s="176"/>
      <c r="BC132" s="176"/>
      <c r="BD132" s="77" t="str">
        <f ca="1">IF(ISERROR(AI132-2),"",$AQ$4*SUM($BB$14:BB132)-$AR$4*SUM($BC$14:BC132))</f>
        <v/>
      </c>
      <c r="BE132" s="77" t="str">
        <f t="shared" ca="1" si="231"/>
        <v/>
      </c>
      <c r="BG132" s="70">
        <v>45953.625</v>
      </c>
      <c r="BH132" s="53">
        <v>80.849999999999994</v>
      </c>
      <c r="BK132" s="70">
        <v>45953.625</v>
      </c>
      <c r="BL132" s="53">
        <v>112.53</v>
      </c>
      <c r="BO132" s="70">
        <v>45952.625</v>
      </c>
      <c r="BP132" s="53">
        <v>105.484375</v>
      </c>
      <c r="BQ132" s="70">
        <v>45952.625</v>
      </c>
      <c r="BR132" s="53">
        <v>101.34375</v>
      </c>
      <c r="BS132" s="163">
        <f t="shared" ref="BS132:BS195" si="259">IF(COUNTIF(BI:BI,BG132)*COUNTIF(BK:BK,BG132)*COUNTIF(BM:BM,BG132)*COUNTIF(BO:BO,BG132)*COUNTIF(BQ:BQ,BG132),BG132,"")</f>
        <v>45953.625</v>
      </c>
      <c r="BT132" s="163">
        <f t="shared" ref="BT132:BT195" si="260">IF(BS132&gt;$AH$14,BS132,"")</f>
        <v>45953.625</v>
      </c>
      <c r="BY132" s="164" t="str">
        <f t="shared" ca="1" si="202"/>
        <v/>
      </c>
      <c r="BZ132" s="44" t="str">
        <f ca="1">IF(COUNTIF($CN$2:CN1117,BY132)=1,VLOOKUP(BY132,CH:CI,2), IF(COUNTIF($CN$2:CN1117,BY132)=0,$BZ$10,""))</f>
        <v/>
      </c>
      <c r="CA132" s="45" t="str">
        <f t="shared" ca="1" si="169"/>
        <v/>
      </c>
      <c r="CB132" s="45" t="str">
        <f t="shared" ca="1" si="203"/>
        <v/>
      </c>
      <c r="CC132" s="44" t="str">
        <f ca="1">IF(COUNTIF($CN$2:CN1117,BY132)=1,VLOOKUP(BY132,CJ:CK,2), IF(COUNTIF($CN$2:CN1117,BY132)=0,$CA$10,""))</f>
        <v/>
      </c>
      <c r="CD132" s="45" t="str">
        <f t="shared" ca="1" si="204"/>
        <v/>
      </c>
      <c r="CE132" s="46" t="str">
        <f t="shared" ca="1" si="205"/>
        <v/>
      </c>
      <c r="CF132" s="44" t="str">
        <f t="shared" ca="1" si="206"/>
        <v/>
      </c>
      <c r="CH132" s="122">
        <v>45959.625</v>
      </c>
      <c r="CI132" s="53">
        <v>107.8282</v>
      </c>
      <c r="CJ132" s="122">
        <v>45959.625</v>
      </c>
      <c r="CK132" s="53">
        <v>46.715000000000003</v>
      </c>
      <c r="CL132" s="163">
        <f t="shared" si="253"/>
        <v>45959.625</v>
      </c>
      <c r="CM132" s="163">
        <f t="shared" si="254"/>
        <v>45959.625</v>
      </c>
      <c r="CR132" s="164" t="str">
        <f t="shared" ca="1" si="174"/>
        <v/>
      </c>
      <c r="CS132" s="44" t="str">
        <f ca="1">IF(COUNTIF($DG$2:DG1117,CR132)=1,VLOOKUP(CR132,DA:DB,2), IF(COUNTIF($DG$2:DG1117,CR132)=0,$CS$10,""))</f>
        <v/>
      </c>
      <c r="CT132" s="45" t="str">
        <f t="shared" ca="1" si="175"/>
        <v/>
      </c>
      <c r="CU132" s="45" t="str">
        <f t="shared" ca="1" si="176"/>
        <v/>
      </c>
      <c r="CV132" s="44" t="str">
        <f ca="1">IF(COUNTIF($DG$2:DG1117,CR132)=1,VLOOKUP(CR132,DC:DD,2), IF(COUNTIF($DG$2:DG1117,CR132)=0,$CT$10,""))</f>
        <v/>
      </c>
      <c r="CW132" s="45" t="str">
        <f t="shared" ca="1" si="177"/>
        <v/>
      </c>
      <c r="CX132" s="46" t="str">
        <f t="shared" ca="1" si="178"/>
        <v/>
      </c>
      <c r="CY132" s="44" t="str">
        <f t="shared" ca="1" si="179"/>
        <v/>
      </c>
      <c r="DA132" s="122">
        <v>45954.625</v>
      </c>
      <c r="DB132" s="53">
        <v>242.23500000000001</v>
      </c>
      <c r="DC132" s="122">
        <v>45954.625</v>
      </c>
      <c r="DD132" s="53">
        <v>48.557000000000002</v>
      </c>
      <c r="DE132" s="163">
        <f t="shared" si="255"/>
        <v>45954.625</v>
      </c>
      <c r="DF132" s="163">
        <f t="shared" si="256"/>
        <v>45954.625</v>
      </c>
    </row>
    <row r="133" spans="1:110">
      <c r="A133" s="164" t="str">
        <f t="shared" ca="1" si="243"/>
        <v/>
      </c>
      <c r="B133" s="71" t="str">
        <f ca="1">IF(COUNTIF($AD$2:AD1118,A133)=1,VLOOKUP(A133,T:U,2), IF(COUNTIF($AD$2:AD1118,A133)=0,$B$10,""))</f>
        <v/>
      </c>
      <c r="C133" s="31" t="str">
        <f t="shared" ca="1" si="143"/>
        <v/>
      </c>
      <c r="D133" s="32" t="str">
        <f t="shared" ca="1" si="244"/>
        <v/>
      </c>
      <c r="E133" s="71" t="str">
        <f ca="1">IF(COUNTIF($AD$2:AD1118,A133)=1,VLOOKUP(A133,V:W,2), IF(COUNTIF($AD$2:AD1118,A133)=0,$C$10,""))</f>
        <v/>
      </c>
      <c r="F133" s="31" t="str">
        <f t="shared" ca="1" si="245"/>
        <v/>
      </c>
      <c r="G133" s="32" t="str">
        <f t="shared" ca="1" si="246"/>
        <v/>
      </c>
      <c r="H133" s="71" t="str">
        <f ca="1">IF(COUNTIF($AD$2:AD1118,A133)=1,VLOOKUP(A133,X:Y,2), IF(COUNTIF($AD$2:AD1118,A133)=0,$D$10,""))</f>
        <v/>
      </c>
      <c r="I133" s="31" t="str">
        <f t="shared" ca="1" si="247"/>
        <v/>
      </c>
      <c r="J133" s="32" t="str">
        <f t="shared" ca="1" si="248"/>
        <v/>
      </c>
      <c r="K133" s="71" t="str">
        <f ca="1">IF(COUNTIF($AD$2:AD1118,A133)=1,VLOOKUP(A133,Z:AA,2), IF(COUNTIF($AD$2:AD1118,A133)=0,$E$10,""))</f>
        <v/>
      </c>
      <c r="L133" s="31" t="str">
        <f t="shared" ca="1" si="249"/>
        <v/>
      </c>
      <c r="M133" s="32" t="str">
        <f t="shared" ca="1" si="250"/>
        <v/>
      </c>
      <c r="N133" s="77" t="str">
        <f t="shared" ca="1" si="251"/>
        <v/>
      </c>
      <c r="O133" s="77"/>
      <c r="P133" s="77"/>
      <c r="Q133" s="77" t="str">
        <f ca="1">IF(ISERROR(B133-2),"",$G$5*SUM($O$14:O133)-$H$5*SUM($P$14:P133))</f>
        <v/>
      </c>
      <c r="R133" s="77" t="str">
        <f t="shared" ca="1" si="252"/>
        <v/>
      </c>
      <c r="T133" s="70">
        <v>45958.625</v>
      </c>
      <c r="U133" s="53">
        <v>92.79</v>
      </c>
      <c r="V133" s="70">
        <v>45952.625</v>
      </c>
      <c r="W133" s="53">
        <v>101.261</v>
      </c>
      <c r="AB133" s="163">
        <f t="shared" si="257"/>
        <v>45958.625</v>
      </c>
      <c r="AC133" s="163">
        <f t="shared" si="258"/>
        <v>45958.625</v>
      </c>
      <c r="AH133" s="164" t="str">
        <f t="shared" ca="1" si="218"/>
        <v/>
      </c>
      <c r="AI133" s="44" t="str">
        <f ca="1">IF(COUNTIF($BU$2:BU1118,AH133)=1,VLOOKUP(AH133,BG:BH,2), IF(COUNTIF($BU$2:BU1118,AH133)=0,$AI$10,""))</f>
        <v/>
      </c>
      <c r="AJ133" s="45" t="str">
        <f t="shared" ca="1" si="154"/>
        <v/>
      </c>
      <c r="AK133" s="45" t="str">
        <f t="shared" ca="1" si="219"/>
        <v/>
      </c>
      <c r="AL133" s="44" t="str">
        <f ca="1">IF(COUNTIF($BU$2:BU1118,AH133)=1,VLOOKUP(AH133,BI:BJ,2), IF(COUNTIF($BU$2:BU1118,AH133)=0,$AJ$10,""))</f>
        <v/>
      </c>
      <c r="AM133" s="45" t="str">
        <f t="shared" ca="1" si="220"/>
        <v/>
      </c>
      <c r="AN133" s="46" t="str">
        <f t="shared" ca="1" si="221"/>
        <v/>
      </c>
      <c r="AO133" s="44" t="str">
        <f ca="1">IF(COUNTIF($BU$2:BU1118,AH133)=1,VLOOKUP(AH133,BK:BL,2), IF(COUNTIF($BU$2:BU1118,AH133)=0,$AK$10,""))</f>
        <v/>
      </c>
      <c r="AP133" s="45" t="str">
        <f t="shared" ca="1" si="222"/>
        <v/>
      </c>
      <c r="AQ133" s="46" t="str">
        <f t="shared" ca="1" si="223"/>
        <v/>
      </c>
      <c r="AR133" s="44" t="str">
        <f ca="1">IF(COUNTIF($BU$2:BU1118,AH133)=1,VLOOKUP(AH133,BM:BN,2), IF(COUNTIF($BU$2:BU1118,AH133)=0,$AL$10,""))</f>
        <v/>
      </c>
      <c r="AS133" s="45" t="str">
        <f t="shared" ca="1" si="224"/>
        <v/>
      </c>
      <c r="AT133" s="46" t="str">
        <f t="shared" ca="1" si="225"/>
        <v/>
      </c>
      <c r="AU133" s="44" t="str">
        <f ca="1">IF(COUNTIF($BU$2:BU1118,AH133)=1,VLOOKUP(AH133,BO:BP,2), IF(COUNTIF($BU$2:BU1118,AH133)=0,$AM$10,""))</f>
        <v/>
      </c>
      <c r="AV133" s="45" t="str">
        <f t="shared" ca="1" si="226"/>
        <v/>
      </c>
      <c r="AW133" s="46" t="str">
        <f t="shared" ca="1" si="227"/>
        <v/>
      </c>
      <c r="AX133" s="44" t="str">
        <f ca="1">IF(COUNTIF($BU$2:BU1118,AH133)=1,VLOOKUP(AH133,BQ:BR,2), IF(COUNTIF($BU$2:BU1118,AH133)=0,$AN$10,""))</f>
        <v/>
      </c>
      <c r="AY133" s="45" t="str">
        <f t="shared" ca="1" si="228"/>
        <v/>
      </c>
      <c r="AZ133" s="46" t="str">
        <f t="shared" ca="1" si="229"/>
        <v/>
      </c>
      <c r="BA133" s="77" t="str">
        <f t="shared" ca="1" si="230"/>
        <v/>
      </c>
      <c r="BB133" s="176"/>
      <c r="BC133" s="176"/>
      <c r="BD133" s="77" t="str">
        <f ca="1">IF(ISERROR(AI133-2),"",$AQ$4*SUM($BB$14:BB133)-$AR$4*SUM($BC$14:BC133))</f>
        <v/>
      </c>
      <c r="BE133" s="77" t="str">
        <f t="shared" ca="1" si="231"/>
        <v/>
      </c>
      <c r="BG133" s="70">
        <v>45954.625</v>
      </c>
      <c r="BH133" s="53">
        <v>81.08</v>
      </c>
      <c r="BK133" s="70">
        <v>45954.625</v>
      </c>
      <c r="BL133" s="53">
        <v>112.72</v>
      </c>
      <c r="BO133" s="70">
        <v>45953.625</v>
      </c>
      <c r="BP133" s="53">
        <v>105.109375</v>
      </c>
      <c r="BQ133" s="70">
        <v>45953.625</v>
      </c>
      <c r="BR133" s="53">
        <v>100.671875</v>
      </c>
      <c r="BS133" s="163">
        <f t="shared" si="259"/>
        <v>45954.625</v>
      </c>
      <c r="BT133" s="163">
        <f t="shared" si="260"/>
        <v>45954.625</v>
      </c>
      <c r="BY133" s="164" t="str">
        <f t="shared" ca="1" si="202"/>
        <v/>
      </c>
      <c r="BZ133" s="44" t="str">
        <f ca="1">IF(COUNTIF($CN$2:CN1118,BY133)=1,VLOOKUP(BY133,CH:CI,2), IF(COUNTIF($CN$2:CN1118,BY133)=0,$BZ$10,""))</f>
        <v/>
      </c>
      <c r="CA133" s="45" t="str">
        <f t="shared" ca="1" si="169"/>
        <v/>
      </c>
      <c r="CB133" s="45" t="str">
        <f t="shared" ca="1" si="203"/>
        <v/>
      </c>
      <c r="CC133" s="44" t="str">
        <f ca="1">IF(COUNTIF($CN$2:CN1118,BY133)=1,VLOOKUP(BY133,CJ:CK,2), IF(COUNTIF($CN$2:CN1118,BY133)=0,$CA$10,""))</f>
        <v/>
      </c>
      <c r="CD133" s="45" t="str">
        <f t="shared" ca="1" si="204"/>
        <v/>
      </c>
      <c r="CE133" s="46" t="str">
        <f t="shared" ca="1" si="205"/>
        <v/>
      </c>
      <c r="CF133" s="44" t="str">
        <f t="shared" ca="1" si="206"/>
        <v/>
      </c>
      <c r="CH133" s="122">
        <v>45960.625</v>
      </c>
      <c r="CI133" s="53">
        <v>107.5942</v>
      </c>
      <c r="CJ133" s="122">
        <v>45960.625</v>
      </c>
      <c r="CK133" s="53">
        <v>47.904000000000003</v>
      </c>
      <c r="CL133" s="163">
        <f t="shared" si="253"/>
        <v>45960.625</v>
      </c>
      <c r="CM133" s="163">
        <f t="shared" si="254"/>
        <v>45960.625</v>
      </c>
      <c r="CR133" s="164" t="str">
        <f t="shared" ca="1" si="174"/>
        <v/>
      </c>
      <c r="CS133" s="44" t="str">
        <f ca="1">IF(COUNTIF($DG$2:DG1118,CR133)=1,VLOOKUP(CR133,DA:DB,2), IF(COUNTIF($DG$2:DG1118,CR133)=0,$CS$10,""))</f>
        <v/>
      </c>
      <c r="CT133" s="45" t="str">
        <f t="shared" ca="1" si="175"/>
        <v/>
      </c>
      <c r="CU133" s="45" t="str">
        <f t="shared" ca="1" si="176"/>
        <v/>
      </c>
      <c r="CV133" s="44" t="str">
        <f ca="1">IF(COUNTIF($DG$2:DG1118,CR133)=1,VLOOKUP(CR133,DC:DD,2), IF(COUNTIF($DG$2:DG1118,CR133)=0,$CT$10,""))</f>
        <v/>
      </c>
      <c r="CW133" s="45" t="str">
        <f t="shared" ca="1" si="177"/>
        <v/>
      </c>
      <c r="CX133" s="46" t="str">
        <f t="shared" ca="1" si="178"/>
        <v/>
      </c>
      <c r="CY133" s="44" t="str">
        <f t="shared" ca="1" si="179"/>
        <v/>
      </c>
      <c r="DA133" s="122">
        <v>45957.625</v>
      </c>
      <c r="DB133" s="53">
        <v>235.50700000000001</v>
      </c>
      <c r="DC133" s="122">
        <v>45957.625</v>
      </c>
      <c r="DD133" s="53">
        <v>47.081000000000003</v>
      </c>
      <c r="DE133" s="163">
        <f t="shared" si="255"/>
        <v>45957.625</v>
      </c>
      <c r="DF133" s="163">
        <f t="shared" si="256"/>
        <v>45957.625</v>
      </c>
    </row>
    <row r="134" spans="1:110">
      <c r="A134" s="164" t="str">
        <f t="shared" ca="1" si="243"/>
        <v/>
      </c>
      <c r="B134" s="71" t="str">
        <f ca="1">IF(COUNTIF($AD$2:AD1119,A134)=1,VLOOKUP(A134,T:U,2), IF(COUNTIF($AD$2:AD1119,A134)=0,$B$10,""))</f>
        <v/>
      </c>
      <c r="C134" s="31" t="str">
        <f t="shared" ca="1" si="143"/>
        <v/>
      </c>
      <c r="D134" s="32" t="str">
        <f t="shared" ca="1" si="244"/>
        <v/>
      </c>
      <c r="E134" s="71" t="str">
        <f ca="1">IF(COUNTIF($AD$2:AD1119,A134)=1,VLOOKUP(A134,V:W,2), IF(COUNTIF($AD$2:AD1119,A134)=0,$C$10,""))</f>
        <v/>
      </c>
      <c r="F134" s="31" t="str">
        <f t="shared" ca="1" si="245"/>
        <v/>
      </c>
      <c r="G134" s="32" t="str">
        <f t="shared" ca="1" si="246"/>
        <v/>
      </c>
      <c r="H134" s="71" t="str">
        <f ca="1">IF(COUNTIF($AD$2:AD1119,A134)=1,VLOOKUP(A134,X:Y,2), IF(COUNTIF($AD$2:AD1119,A134)=0,$D$10,""))</f>
        <v/>
      </c>
      <c r="I134" s="31" t="str">
        <f t="shared" ca="1" si="247"/>
        <v/>
      </c>
      <c r="J134" s="32" t="str">
        <f t="shared" ca="1" si="248"/>
        <v/>
      </c>
      <c r="K134" s="71" t="str">
        <f ca="1">IF(COUNTIF($AD$2:AD1119,A134)=1,VLOOKUP(A134,Z:AA,2), IF(COUNTIF($AD$2:AD1119,A134)=0,$E$10,""))</f>
        <v/>
      </c>
      <c r="L134" s="31" t="str">
        <f t="shared" ca="1" si="249"/>
        <v/>
      </c>
      <c r="M134" s="32" t="str">
        <f t="shared" ca="1" si="250"/>
        <v/>
      </c>
      <c r="N134" s="77" t="str">
        <f t="shared" ca="1" si="251"/>
        <v/>
      </c>
      <c r="O134" s="77"/>
      <c r="P134" s="77"/>
      <c r="Q134" s="77" t="str">
        <f ca="1">IF(ISERROR(B134-2),"",$G$5*SUM($O$14:O134)-$H$5*SUM($P$14:P134))</f>
        <v/>
      </c>
      <c r="R134" s="77" t="str">
        <f t="shared" ca="1" si="252"/>
        <v/>
      </c>
      <c r="T134" s="70">
        <v>45959.625</v>
      </c>
      <c r="U134" s="53">
        <v>92.78</v>
      </c>
      <c r="V134" s="70">
        <v>45953.625</v>
      </c>
      <c r="W134" s="53">
        <v>101.229</v>
      </c>
      <c r="AB134" s="163">
        <f t="shared" si="257"/>
        <v>45959.625</v>
      </c>
      <c r="AC134" s="163">
        <f t="shared" si="258"/>
        <v>45959.625</v>
      </c>
      <c r="AH134" s="164" t="str">
        <f t="shared" ca="1" si="218"/>
        <v/>
      </c>
      <c r="AI134" s="44" t="str">
        <f ca="1">IF(COUNTIF($BU$2:BU1119,AH134)=1,VLOOKUP(AH134,BG:BH,2), IF(COUNTIF($BU$2:BU1119,AH134)=0,$AI$10,""))</f>
        <v/>
      </c>
      <c r="AJ134" s="45" t="str">
        <f t="shared" ca="1" si="154"/>
        <v/>
      </c>
      <c r="AK134" s="45" t="str">
        <f t="shared" ca="1" si="219"/>
        <v/>
      </c>
      <c r="AL134" s="44" t="str">
        <f ca="1">IF(COUNTIF($BU$2:BU1119,AH134)=1,VLOOKUP(AH134,BI:BJ,2), IF(COUNTIF($BU$2:BU1119,AH134)=0,$AJ$10,""))</f>
        <v/>
      </c>
      <c r="AM134" s="45" t="str">
        <f t="shared" ca="1" si="220"/>
        <v/>
      </c>
      <c r="AN134" s="46" t="str">
        <f t="shared" ca="1" si="221"/>
        <v/>
      </c>
      <c r="AO134" s="44" t="str">
        <f ca="1">IF(COUNTIF($BU$2:BU1119,AH134)=1,VLOOKUP(AH134,BK:BL,2), IF(COUNTIF($BU$2:BU1119,AH134)=0,$AK$10,""))</f>
        <v/>
      </c>
      <c r="AP134" s="45" t="str">
        <f t="shared" ca="1" si="222"/>
        <v/>
      </c>
      <c r="AQ134" s="46" t="str">
        <f t="shared" ca="1" si="223"/>
        <v/>
      </c>
      <c r="AR134" s="44" t="str">
        <f ca="1">IF(COUNTIF($BU$2:BU1119,AH134)=1,VLOOKUP(AH134,BM:BN,2), IF(COUNTIF($BU$2:BU1119,AH134)=0,$AL$10,""))</f>
        <v/>
      </c>
      <c r="AS134" s="45" t="str">
        <f t="shared" ca="1" si="224"/>
        <v/>
      </c>
      <c r="AT134" s="46" t="str">
        <f t="shared" ca="1" si="225"/>
        <v/>
      </c>
      <c r="AU134" s="44" t="str">
        <f ca="1">IF(COUNTIF($BU$2:BU1119,AH134)=1,VLOOKUP(AH134,BO:BP,2), IF(COUNTIF($BU$2:BU1119,AH134)=0,$AM$10,""))</f>
        <v/>
      </c>
      <c r="AV134" s="45" t="str">
        <f t="shared" ca="1" si="226"/>
        <v/>
      </c>
      <c r="AW134" s="46" t="str">
        <f t="shared" ca="1" si="227"/>
        <v/>
      </c>
      <c r="AX134" s="44" t="str">
        <f ca="1">IF(COUNTIF($BU$2:BU1119,AH134)=1,VLOOKUP(AH134,BQ:BR,2), IF(COUNTIF($BU$2:BU1119,AH134)=0,$AN$10,""))</f>
        <v/>
      </c>
      <c r="AY134" s="45" t="str">
        <f t="shared" ca="1" si="228"/>
        <v/>
      </c>
      <c r="AZ134" s="46" t="str">
        <f t="shared" ca="1" si="229"/>
        <v/>
      </c>
      <c r="BA134" s="77" t="str">
        <f t="shared" ca="1" si="230"/>
        <v/>
      </c>
      <c r="BB134" s="176"/>
      <c r="BC134" s="176"/>
      <c r="BD134" s="77" t="str">
        <f ca="1">IF(ISERROR(AI134-2),"",$AQ$4*SUM($BB$14:BB134)-$AR$4*SUM($BC$14:BC134))</f>
        <v/>
      </c>
      <c r="BE134" s="77" t="str">
        <f t="shared" ca="1" si="231"/>
        <v/>
      </c>
      <c r="BG134" s="70">
        <v>45957.625</v>
      </c>
      <c r="BH134" s="53">
        <v>81.28</v>
      </c>
      <c r="BK134" s="70">
        <v>45957.625</v>
      </c>
      <c r="BL134" s="53">
        <v>112.91</v>
      </c>
      <c r="BO134" s="70">
        <v>45954.625</v>
      </c>
      <c r="BP134" s="53">
        <v>105.15625</v>
      </c>
      <c r="BQ134" s="70">
        <v>45954.625</v>
      </c>
      <c r="BR134" s="53">
        <v>100.59375</v>
      </c>
      <c r="BS134" s="163">
        <f t="shared" si="259"/>
        <v>45957.625</v>
      </c>
      <c r="BT134" s="163">
        <f t="shared" si="260"/>
        <v>45957.625</v>
      </c>
      <c r="BY134" s="164" t="str">
        <f t="shared" ca="1" si="202"/>
        <v/>
      </c>
      <c r="BZ134" s="44" t="str">
        <f ca="1">IF(COUNTIF($CN$2:CN1119,BY134)=1,VLOOKUP(BY134,CH:CI,2), IF(COUNTIF($CN$2:CN1119,BY134)=0,$BZ$10,""))</f>
        <v/>
      </c>
      <c r="CA134" s="45" t="str">
        <f t="shared" ca="1" si="169"/>
        <v/>
      </c>
      <c r="CB134" s="45" t="str">
        <f t="shared" ca="1" si="203"/>
        <v/>
      </c>
      <c r="CC134" s="44" t="str">
        <f ca="1">IF(COUNTIF($CN$2:CN1119,BY134)=1,VLOOKUP(BY134,CJ:CK,2), IF(COUNTIF($CN$2:CN1119,BY134)=0,$CA$10,""))</f>
        <v/>
      </c>
      <c r="CD134" s="45" t="str">
        <f t="shared" ca="1" si="204"/>
        <v/>
      </c>
      <c r="CE134" s="46" t="str">
        <f t="shared" ca="1" si="205"/>
        <v/>
      </c>
      <c r="CF134" s="44" t="str">
        <f t="shared" ca="1" si="206"/>
        <v/>
      </c>
      <c r="CH134" s="122">
        <v>45961.625</v>
      </c>
      <c r="CI134" s="53">
        <v>107.54389999999999</v>
      </c>
      <c r="CJ134" s="122">
        <v>45961.625</v>
      </c>
      <c r="CK134" s="53">
        <v>48.302999999999997</v>
      </c>
      <c r="CL134" s="163">
        <f t="shared" si="253"/>
        <v>45961.625</v>
      </c>
      <c r="CM134" s="163">
        <f t="shared" si="254"/>
        <v>45961.625</v>
      </c>
      <c r="CR134" s="164" t="str">
        <f t="shared" ca="1" si="174"/>
        <v/>
      </c>
      <c r="CS134" s="44" t="str">
        <f ca="1">IF(COUNTIF($DG$2:DG1119,CR134)=1,VLOOKUP(CR134,DA:DB,2), IF(COUNTIF($DG$2:DG1119,CR134)=0,$CS$10,""))</f>
        <v/>
      </c>
      <c r="CT134" s="45" t="str">
        <f t="shared" ca="1" si="175"/>
        <v/>
      </c>
      <c r="CU134" s="45" t="str">
        <f t="shared" ca="1" si="176"/>
        <v/>
      </c>
      <c r="CV134" s="44" t="str">
        <f ca="1">IF(COUNTIF($DG$2:DG1119,CR134)=1,VLOOKUP(CR134,DC:DD,2), IF(COUNTIF($DG$2:DG1119,CR134)=0,$CT$10,""))</f>
        <v/>
      </c>
      <c r="CW134" s="45" t="str">
        <f t="shared" ca="1" si="177"/>
        <v/>
      </c>
      <c r="CX134" s="46" t="str">
        <f t="shared" ca="1" si="178"/>
        <v/>
      </c>
      <c r="CY134" s="44" t="str">
        <f t="shared" ca="1" si="179"/>
        <v/>
      </c>
      <c r="DA134" s="122">
        <v>45958.625</v>
      </c>
      <c r="DB134" s="53">
        <v>239.77799999999999</v>
      </c>
      <c r="DC134" s="122">
        <v>45958.625</v>
      </c>
      <c r="DD134" s="53">
        <v>47.405999999999999</v>
      </c>
      <c r="DE134" s="163">
        <f t="shared" si="255"/>
        <v>45958.625</v>
      </c>
      <c r="DF134" s="163">
        <f t="shared" si="256"/>
        <v>45958.625</v>
      </c>
    </row>
    <row r="135" spans="1:110">
      <c r="A135" s="164" t="str">
        <f t="shared" ca="1" si="243"/>
        <v/>
      </c>
      <c r="B135" s="71" t="str">
        <f ca="1">IF(COUNTIF($AD$2:AD1120,A135)=1,VLOOKUP(A135,T:U,2), IF(COUNTIF($AD$2:AD1120,A135)=0,$B$10,""))</f>
        <v/>
      </c>
      <c r="C135" s="31" t="str">
        <f t="shared" ca="1" si="143"/>
        <v/>
      </c>
      <c r="D135" s="32" t="str">
        <f t="shared" ca="1" si="244"/>
        <v/>
      </c>
      <c r="E135" s="71" t="str">
        <f ca="1">IF(COUNTIF($AD$2:AD1120,A135)=1,VLOOKUP(A135,V:W,2), IF(COUNTIF($AD$2:AD1120,A135)=0,$C$10,""))</f>
        <v/>
      </c>
      <c r="F135" s="31" t="str">
        <f t="shared" ca="1" si="245"/>
        <v/>
      </c>
      <c r="G135" s="32" t="str">
        <f t="shared" ca="1" si="246"/>
        <v/>
      </c>
      <c r="H135" s="71" t="str">
        <f ca="1">IF(COUNTIF($AD$2:AD1120,A135)=1,VLOOKUP(A135,X:Y,2), IF(COUNTIF($AD$2:AD1120,A135)=0,$D$10,""))</f>
        <v/>
      </c>
      <c r="I135" s="31" t="str">
        <f t="shared" ca="1" si="247"/>
        <v/>
      </c>
      <c r="J135" s="32" t="str">
        <f t="shared" ca="1" si="248"/>
        <v/>
      </c>
      <c r="K135" s="71" t="str">
        <f ca="1">IF(COUNTIF($AD$2:AD1120,A135)=1,VLOOKUP(A135,Z:AA,2), IF(COUNTIF($AD$2:AD1120,A135)=0,$E$10,""))</f>
        <v/>
      </c>
      <c r="L135" s="31" t="str">
        <f t="shared" ca="1" si="249"/>
        <v/>
      </c>
      <c r="M135" s="32" t="str">
        <f t="shared" ca="1" si="250"/>
        <v/>
      </c>
      <c r="N135" s="77" t="str">
        <f t="shared" ca="1" si="251"/>
        <v/>
      </c>
      <c r="O135" s="77"/>
      <c r="P135" s="77"/>
      <c r="Q135" s="77" t="str">
        <f ca="1">IF(ISERROR(B135-2),"",$G$5*SUM($O$14:O135)-$H$5*SUM($P$14:P135))</f>
        <v/>
      </c>
      <c r="R135" s="77" t="str">
        <f t="shared" ca="1" si="252"/>
        <v/>
      </c>
      <c r="T135" s="70">
        <v>45960.625</v>
      </c>
      <c r="U135" s="53">
        <v>92.49</v>
      </c>
      <c r="V135" s="70">
        <v>45954.625</v>
      </c>
      <c r="W135" s="53">
        <v>101.092</v>
      </c>
      <c r="AB135" s="163">
        <f t="shared" si="257"/>
        <v>45960.625</v>
      </c>
      <c r="AC135" s="163">
        <f t="shared" si="258"/>
        <v>45960.625</v>
      </c>
      <c r="AH135" s="164" t="str">
        <f t="shared" ca="1" si="218"/>
        <v/>
      </c>
      <c r="AI135" s="44" t="str">
        <f ca="1">IF(COUNTIF($BU$2:BU1120,AH135)=1,VLOOKUP(AH135,BG:BH,2), IF(COUNTIF($BU$2:BU1120,AH135)=0,$AI$10,""))</f>
        <v/>
      </c>
      <c r="AJ135" s="45" t="str">
        <f t="shared" ca="1" si="154"/>
        <v/>
      </c>
      <c r="AK135" s="45" t="str">
        <f t="shared" ca="1" si="219"/>
        <v/>
      </c>
      <c r="AL135" s="44" t="str">
        <f ca="1">IF(COUNTIF($BU$2:BU1120,AH135)=1,VLOOKUP(AH135,BI:BJ,2), IF(COUNTIF($BU$2:BU1120,AH135)=0,$AJ$10,""))</f>
        <v/>
      </c>
      <c r="AM135" s="45" t="str">
        <f t="shared" ca="1" si="220"/>
        <v/>
      </c>
      <c r="AN135" s="46" t="str">
        <f t="shared" ca="1" si="221"/>
        <v/>
      </c>
      <c r="AO135" s="44" t="str">
        <f ca="1">IF(COUNTIF($BU$2:BU1120,AH135)=1,VLOOKUP(AH135,BK:BL,2), IF(COUNTIF($BU$2:BU1120,AH135)=0,$AK$10,""))</f>
        <v/>
      </c>
      <c r="AP135" s="45" t="str">
        <f t="shared" ca="1" si="222"/>
        <v/>
      </c>
      <c r="AQ135" s="46" t="str">
        <f t="shared" ca="1" si="223"/>
        <v/>
      </c>
      <c r="AR135" s="44" t="str">
        <f ca="1">IF(COUNTIF($BU$2:BU1120,AH135)=1,VLOOKUP(AH135,BM:BN,2), IF(COUNTIF($BU$2:BU1120,AH135)=0,$AL$10,""))</f>
        <v/>
      </c>
      <c r="AS135" s="45" t="str">
        <f t="shared" ca="1" si="224"/>
        <v/>
      </c>
      <c r="AT135" s="46" t="str">
        <f t="shared" ca="1" si="225"/>
        <v/>
      </c>
      <c r="AU135" s="44" t="str">
        <f ca="1">IF(COUNTIF($BU$2:BU1120,AH135)=1,VLOOKUP(AH135,BO:BP,2), IF(COUNTIF($BU$2:BU1120,AH135)=0,$AM$10,""))</f>
        <v/>
      </c>
      <c r="AV135" s="45" t="str">
        <f t="shared" ca="1" si="226"/>
        <v/>
      </c>
      <c r="AW135" s="46" t="str">
        <f t="shared" ca="1" si="227"/>
        <v/>
      </c>
      <c r="AX135" s="44" t="str">
        <f ca="1">IF(COUNTIF($BU$2:BU1120,AH135)=1,VLOOKUP(AH135,BQ:BR,2), IF(COUNTIF($BU$2:BU1120,AH135)=0,$AN$10,""))</f>
        <v/>
      </c>
      <c r="AY135" s="45" t="str">
        <f t="shared" ca="1" si="228"/>
        <v/>
      </c>
      <c r="AZ135" s="46" t="str">
        <f t="shared" ca="1" si="229"/>
        <v/>
      </c>
      <c r="BA135" s="77" t="str">
        <f t="shared" ca="1" si="230"/>
        <v/>
      </c>
      <c r="BB135" s="176"/>
      <c r="BC135" s="176"/>
      <c r="BD135" s="77" t="str">
        <f ca="1">IF(ISERROR(AI135-2),"",$AQ$4*SUM($BB$14:BB135)-$AR$4*SUM($BC$14:BC135))</f>
        <v/>
      </c>
      <c r="BE135" s="77" t="str">
        <f t="shared" ca="1" si="231"/>
        <v/>
      </c>
      <c r="BG135" s="70">
        <v>45958.625</v>
      </c>
      <c r="BH135" s="53">
        <v>81.2</v>
      </c>
      <c r="BK135" s="70">
        <v>45958.625</v>
      </c>
      <c r="BL135" s="53">
        <v>112.92</v>
      </c>
      <c r="BO135" s="70">
        <v>45957.625</v>
      </c>
      <c r="BP135" s="53">
        <v>105.1875</v>
      </c>
      <c r="BQ135" s="70">
        <v>45957.625</v>
      </c>
      <c r="BR135" s="53">
        <v>100.953125</v>
      </c>
      <c r="BS135" s="163">
        <f t="shared" si="259"/>
        <v>45958.625</v>
      </c>
      <c r="BT135" s="163">
        <f t="shared" si="260"/>
        <v>45958.625</v>
      </c>
      <c r="BY135" s="164" t="str">
        <f t="shared" ca="1" si="202"/>
        <v/>
      </c>
      <c r="BZ135" s="44" t="str">
        <f ca="1">IF(COUNTIF($CN$2:CN1120,BY135)=1,VLOOKUP(BY135,CH:CI,2), IF(COUNTIF($CN$2:CN1120,BY135)=0,$BZ$10,""))</f>
        <v/>
      </c>
      <c r="CA135" s="45" t="str">
        <f t="shared" ca="1" si="169"/>
        <v/>
      </c>
      <c r="CB135" s="45" t="str">
        <f t="shared" ca="1" si="203"/>
        <v/>
      </c>
      <c r="CC135" s="44" t="str">
        <f ca="1">IF(COUNTIF($CN$2:CN1120,BY135)=1,VLOOKUP(BY135,CJ:CK,2), IF(COUNTIF($CN$2:CN1120,BY135)=0,$CA$10,""))</f>
        <v/>
      </c>
      <c r="CD135" s="45" t="str">
        <f t="shared" ca="1" si="204"/>
        <v/>
      </c>
      <c r="CE135" s="46" t="str">
        <f t="shared" ca="1" si="205"/>
        <v/>
      </c>
      <c r="CF135" s="44" t="str">
        <f t="shared" ca="1" si="206"/>
        <v/>
      </c>
      <c r="CL135" s="163" t="str">
        <f t="shared" si="253"/>
        <v/>
      </c>
      <c r="CM135" s="163" t="str">
        <f t="shared" si="254"/>
        <v/>
      </c>
      <c r="CR135" s="164" t="str">
        <f t="shared" ca="1" si="174"/>
        <v/>
      </c>
      <c r="CS135" s="44" t="str">
        <f ca="1">IF(COUNTIF($DG$2:DG1120,CR135)=1,VLOOKUP(CR135,DA:DB,2), IF(COUNTIF($DG$2:DG1120,CR135)=0,$CS$10,""))</f>
        <v/>
      </c>
      <c r="CT135" s="45" t="str">
        <f t="shared" ca="1" si="175"/>
        <v/>
      </c>
      <c r="CU135" s="45" t="str">
        <f t="shared" ca="1" si="176"/>
        <v/>
      </c>
      <c r="CV135" s="44" t="str">
        <f ca="1">IF(COUNTIF($DG$2:DG1120,CR135)=1,VLOOKUP(CR135,DC:DD,2), IF(COUNTIF($DG$2:DG1120,CR135)=0,$CT$10,""))</f>
        <v/>
      </c>
      <c r="CW135" s="45" t="str">
        <f t="shared" ca="1" si="177"/>
        <v/>
      </c>
      <c r="CX135" s="46" t="str">
        <f t="shared" ca="1" si="178"/>
        <v/>
      </c>
      <c r="CY135" s="44" t="str">
        <f t="shared" ca="1" si="179"/>
        <v/>
      </c>
      <c r="DA135" s="122">
        <v>45959.625</v>
      </c>
      <c r="DB135" s="53">
        <v>241.02099999999999</v>
      </c>
      <c r="DC135" s="122">
        <v>45959.625</v>
      </c>
      <c r="DD135" s="53">
        <v>47.113</v>
      </c>
      <c r="DE135" s="163">
        <f t="shared" si="255"/>
        <v>45959.625</v>
      </c>
      <c r="DF135" s="163">
        <f t="shared" si="256"/>
        <v>45959.625</v>
      </c>
    </row>
    <row r="136" spans="1:110">
      <c r="A136" s="164" t="str">
        <f t="shared" ca="1" si="243"/>
        <v/>
      </c>
      <c r="B136" s="71" t="str">
        <f ca="1">IF(COUNTIF($AD$2:AD1121,A136)=1,VLOOKUP(A136,T:U,2), IF(COUNTIF($AD$2:AD1121,A136)=0,$B$10,""))</f>
        <v/>
      </c>
      <c r="C136" s="31" t="str">
        <f t="shared" ca="1" si="143"/>
        <v/>
      </c>
      <c r="D136" s="32" t="str">
        <f t="shared" ca="1" si="244"/>
        <v/>
      </c>
      <c r="E136" s="71" t="str">
        <f ca="1">IF(COUNTIF($AD$2:AD1121,A136)=1,VLOOKUP(A136,V:W,2), IF(COUNTIF($AD$2:AD1121,A136)=0,$C$10,""))</f>
        <v/>
      </c>
      <c r="F136" s="31" t="str">
        <f t="shared" ca="1" si="245"/>
        <v/>
      </c>
      <c r="G136" s="32" t="str">
        <f t="shared" ca="1" si="246"/>
        <v/>
      </c>
      <c r="H136" s="71" t="str">
        <f ca="1">IF(COUNTIF($AD$2:AD1121,A136)=1,VLOOKUP(A136,X:Y,2), IF(COUNTIF($AD$2:AD1121,A136)=0,$D$10,""))</f>
        <v/>
      </c>
      <c r="I136" s="31" t="str">
        <f t="shared" ca="1" si="247"/>
        <v/>
      </c>
      <c r="J136" s="32" t="str">
        <f t="shared" ca="1" si="248"/>
        <v/>
      </c>
      <c r="K136" s="71" t="str">
        <f ca="1">IF(COUNTIF($AD$2:AD1121,A136)=1,VLOOKUP(A136,Z:AA,2), IF(COUNTIF($AD$2:AD1121,A136)=0,$E$10,""))</f>
        <v/>
      </c>
      <c r="L136" s="31" t="str">
        <f t="shared" ca="1" si="249"/>
        <v/>
      </c>
      <c r="M136" s="32" t="str">
        <f t="shared" ca="1" si="250"/>
        <v/>
      </c>
      <c r="N136" s="77" t="str">
        <f t="shared" ca="1" si="251"/>
        <v/>
      </c>
      <c r="O136" s="77"/>
      <c r="P136" s="77"/>
      <c r="Q136" s="77" t="str">
        <f ca="1">IF(ISERROR(B136-2),"",$G$5*SUM($O$14:O136)-$H$5*SUM($P$14:P136))</f>
        <v/>
      </c>
      <c r="R136" s="77" t="str">
        <f t="shared" ca="1" si="252"/>
        <v/>
      </c>
      <c r="T136" s="70">
        <v>45961.625</v>
      </c>
      <c r="U136" s="53">
        <v>92.63</v>
      </c>
      <c r="V136" s="70">
        <v>45957.625</v>
      </c>
      <c r="W136" s="53">
        <v>101.077</v>
      </c>
      <c r="AB136" s="163">
        <f t="shared" si="257"/>
        <v>45961.625</v>
      </c>
      <c r="AC136" s="163">
        <f t="shared" si="258"/>
        <v>45961.625</v>
      </c>
      <c r="AH136" s="164" t="str">
        <f t="shared" ca="1" si="218"/>
        <v/>
      </c>
      <c r="AI136" s="44" t="str">
        <f ca="1">IF(COUNTIF($BU$2:BU1121,AH136)=1,VLOOKUP(AH136,BG:BH,2), IF(COUNTIF($BU$2:BU1121,AH136)=0,$AI$10,""))</f>
        <v/>
      </c>
      <c r="AJ136" s="45" t="str">
        <f t="shared" ca="1" si="154"/>
        <v/>
      </c>
      <c r="AK136" s="45" t="str">
        <f t="shared" ca="1" si="219"/>
        <v/>
      </c>
      <c r="AL136" s="44" t="str">
        <f ca="1">IF(COUNTIF($BU$2:BU1121,AH136)=1,VLOOKUP(AH136,BI:BJ,2), IF(COUNTIF($BU$2:BU1121,AH136)=0,$AJ$10,""))</f>
        <v/>
      </c>
      <c r="AM136" s="45" t="str">
        <f t="shared" ca="1" si="220"/>
        <v/>
      </c>
      <c r="AN136" s="46" t="str">
        <f t="shared" ca="1" si="221"/>
        <v/>
      </c>
      <c r="AO136" s="44" t="str">
        <f ca="1">IF(COUNTIF($BU$2:BU1121,AH136)=1,VLOOKUP(AH136,BK:BL,2), IF(COUNTIF($BU$2:BU1121,AH136)=0,$AK$10,""))</f>
        <v/>
      </c>
      <c r="AP136" s="45" t="str">
        <f t="shared" ca="1" si="222"/>
        <v/>
      </c>
      <c r="AQ136" s="46" t="str">
        <f t="shared" ca="1" si="223"/>
        <v/>
      </c>
      <c r="AR136" s="44" t="str">
        <f ca="1">IF(COUNTIF($BU$2:BU1121,AH136)=1,VLOOKUP(AH136,BM:BN,2), IF(COUNTIF($BU$2:BU1121,AH136)=0,$AL$10,""))</f>
        <v/>
      </c>
      <c r="AS136" s="45" t="str">
        <f t="shared" ca="1" si="224"/>
        <v/>
      </c>
      <c r="AT136" s="46" t="str">
        <f t="shared" ca="1" si="225"/>
        <v/>
      </c>
      <c r="AU136" s="44" t="str">
        <f ca="1">IF(COUNTIF($BU$2:BU1121,AH136)=1,VLOOKUP(AH136,BO:BP,2), IF(COUNTIF($BU$2:BU1121,AH136)=0,$AM$10,""))</f>
        <v/>
      </c>
      <c r="AV136" s="45" t="str">
        <f t="shared" ca="1" si="226"/>
        <v/>
      </c>
      <c r="AW136" s="46" t="str">
        <f t="shared" ca="1" si="227"/>
        <v/>
      </c>
      <c r="AX136" s="44" t="str">
        <f ca="1">IF(COUNTIF($BU$2:BU1121,AH136)=1,VLOOKUP(AH136,BQ:BR,2), IF(COUNTIF($BU$2:BU1121,AH136)=0,$AN$10,""))</f>
        <v/>
      </c>
      <c r="AY136" s="45" t="str">
        <f t="shared" ca="1" si="228"/>
        <v/>
      </c>
      <c r="AZ136" s="46" t="str">
        <f t="shared" ca="1" si="229"/>
        <v/>
      </c>
      <c r="BA136" s="77" t="str">
        <f t="shared" ca="1" si="230"/>
        <v/>
      </c>
      <c r="BB136" s="176"/>
      <c r="BC136" s="176"/>
      <c r="BD136" s="77" t="str">
        <f ca="1">IF(ISERROR(AI136-2),"",$AQ$4*SUM($BB$14:BB136)-$AR$4*SUM($BC$14:BC136))</f>
        <v/>
      </c>
      <c r="BE136" s="77" t="str">
        <f t="shared" ca="1" si="231"/>
        <v/>
      </c>
      <c r="BG136" s="70">
        <v>45959.625</v>
      </c>
      <c r="BH136" s="53">
        <v>80.95</v>
      </c>
      <c r="BK136" s="70">
        <v>45959.625</v>
      </c>
      <c r="BL136" s="53">
        <v>112.28</v>
      </c>
      <c r="BO136" s="70">
        <v>45958.625</v>
      </c>
      <c r="BP136" s="53">
        <v>105.265625</v>
      </c>
      <c r="BQ136" s="70">
        <v>45958.625</v>
      </c>
      <c r="BR136" s="53">
        <v>101.203125</v>
      </c>
      <c r="BS136" s="163">
        <f t="shared" si="259"/>
        <v>45959.625</v>
      </c>
      <c r="BT136" s="163">
        <f t="shared" si="260"/>
        <v>45959.625</v>
      </c>
      <c r="BY136" s="164" t="str">
        <f t="shared" ca="1" si="202"/>
        <v/>
      </c>
      <c r="BZ136" s="44" t="str">
        <f ca="1">IF(COUNTIF($CN$2:CN1121,BY136)=1,VLOOKUP(BY136,CH:CI,2), IF(COUNTIF($CN$2:CN1121,BY136)=0,$BZ$10,""))</f>
        <v/>
      </c>
      <c r="CA136" s="45" t="str">
        <f t="shared" ca="1" si="169"/>
        <v/>
      </c>
      <c r="CB136" s="45" t="str">
        <f t="shared" ca="1" si="203"/>
        <v/>
      </c>
      <c r="CC136" s="44" t="str">
        <f ca="1">IF(COUNTIF($CN$2:CN1121,BY136)=1,VLOOKUP(BY136,CJ:CK,2), IF(COUNTIF($CN$2:CN1121,BY136)=0,$CA$10,""))</f>
        <v/>
      </c>
      <c r="CD136" s="45" t="str">
        <f t="shared" ca="1" si="204"/>
        <v/>
      </c>
      <c r="CE136" s="46" t="str">
        <f t="shared" ca="1" si="205"/>
        <v/>
      </c>
      <c r="CF136" s="44" t="str">
        <f t="shared" ca="1" si="206"/>
        <v/>
      </c>
      <c r="CL136" s="163" t="str">
        <f t="shared" si="253"/>
        <v/>
      </c>
      <c r="CM136" s="163" t="str">
        <f t="shared" si="254"/>
        <v/>
      </c>
      <c r="CR136" s="164" t="str">
        <f t="shared" ca="1" si="174"/>
        <v/>
      </c>
      <c r="CS136" s="44" t="str">
        <f ca="1">IF(COUNTIF($DG$2:DG1121,CR136)=1,VLOOKUP(CR136,DA:DB,2), IF(COUNTIF($DG$2:DG1121,CR136)=0,$CS$10,""))</f>
        <v/>
      </c>
      <c r="CT136" s="45" t="str">
        <f t="shared" ca="1" si="175"/>
        <v/>
      </c>
      <c r="CU136" s="45" t="str">
        <f t="shared" ca="1" si="176"/>
        <v/>
      </c>
      <c r="CV136" s="44" t="str">
        <f ca="1">IF(COUNTIF($DG$2:DG1121,CR136)=1,VLOOKUP(CR136,DC:DD,2), IF(COUNTIF($DG$2:DG1121,CR136)=0,$CT$10,""))</f>
        <v/>
      </c>
      <c r="CW136" s="45" t="str">
        <f t="shared" ca="1" si="177"/>
        <v/>
      </c>
      <c r="CX136" s="46" t="str">
        <f t="shared" ca="1" si="178"/>
        <v/>
      </c>
      <c r="CY136" s="44" t="str">
        <f t="shared" ca="1" si="179"/>
        <v/>
      </c>
      <c r="DA136" s="122">
        <v>45960.625</v>
      </c>
      <c r="DB136" s="53">
        <v>243.08</v>
      </c>
      <c r="DC136" s="122">
        <v>45960.625</v>
      </c>
      <c r="DD136" s="53">
        <v>47.69</v>
      </c>
      <c r="DE136" s="163">
        <f t="shared" si="255"/>
        <v>45960.625</v>
      </c>
      <c r="DF136" s="163">
        <f t="shared" si="256"/>
        <v>45960.625</v>
      </c>
    </row>
    <row r="137" spans="1:110">
      <c r="A137" s="164" t="str">
        <f t="shared" ca="1" si="243"/>
        <v/>
      </c>
      <c r="B137" s="71" t="str">
        <f ca="1">IF(COUNTIF($AD$2:AD1122,A137)=1,VLOOKUP(A137,T:U,2), IF(COUNTIF($AD$2:AD1122,A137)=0,$B$10,""))</f>
        <v/>
      </c>
      <c r="C137" s="31" t="str">
        <f t="shared" ca="1" si="143"/>
        <v/>
      </c>
      <c r="D137" s="32" t="str">
        <f t="shared" ca="1" si="244"/>
        <v/>
      </c>
      <c r="E137" s="71" t="str">
        <f ca="1">IF(COUNTIF($AD$2:AD1122,A137)=1,VLOOKUP(A137,V:W,2), IF(COUNTIF($AD$2:AD1122,A137)=0,$C$10,""))</f>
        <v/>
      </c>
      <c r="F137" s="31" t="str">
        <f t="shared" ca="1" si="245"/>
        <v/>
      </c>
      <c r="G137" s="32" t="str">
        <f t="shared" ca="1" si="246"/>
        <v/>
      </c>
      <c r="H137" s="71" t="str">
        <f ca="1">IF(COUNTIF($AD$2:AD1122,A137)=1,VLOOKUP(A137,X:Y,2), IF(COUNTIF($AD$2:AD1122,A137)=0,$D$10,""))</f>
        <v/>
      </c>
      <c r="I137" s="31" t="str">
        <f t="shared" ca="1" si="247"/>
        <v/>
      </c>
      <c r="J137" s="32" t="str">
        <f t="shared" ca="1" si="248"/>
        <v/>
      </c>
      <c r="K137" s="71" t="str">
        <f ca="1">IF(COUNTIF($AD$2:AD1122,A137)=1,VLOOKUP(A137,Z:AA,2), IF(COUNTIF($AD$2:AD1122,A137)=0,$E$10,""))</f>
        <v/>
      </c>
      <c r="L137" s="31" t="str">
        <f t="shared" ca="1" si="249"/>
        <v/>
      </c>
      <c r="M137" s="32" t="str">
        <f t="shared" ca="1" si="250"/>
        <v/>
      </c>
      <c r="N137" s="77" t="str">
        <f t="shared" ca="1" si="251"/>
        <v/>
      </c>
      <c r="O137" s="77"/>
      <c r="P137" s="77"/>
      <c r="Q137" s="77" t="str">
        <f ca="1">IF(ISERROR(B137-2),"",$G$5*SUM($O$14:O137)-$H$5*SUM($P$14:P137))</f>
        <v/>
      </c>
      <c r="R137" s="77" t="str">
        <f t="shared" ca="1" si="252"/>
        <v/>
      </c>
      <c r="T137" s="70">
        <v>45964.625</v>
      </c>
      <c r="U137" s="53">
        <v>92.55</v>
      </c>
      <c r="V137" s="70">
        <v>45958.625</v>
      </c>
      <c r="W137" s="53">
        <v>101.083</v>
      </c>
      <c r="AB137" s="163">
        <f t="shared" si="257"/>
        <v>45964.625</v>
      </c>
      <c r="AC137" s="163">
        <f t="shared" si="258"/>
        <v>45964.625</v>
      </c>
      <c r="AH137" s="164" t="str">
        <f t="shared" ca="1" si="218"/>
        <v/>
      </c>
      <c r="AI137" s="44" t="str">
        <f ca="1">IF(COUNTIF($BU$2:BU1122,AH137)=1,VLOOKUP(AH137,BG:BH,2), IF(COUNTIF($BU$2:BU1122,AH137)=0,$AI$10,""))</f>
        <v/>
      </c>
      <c r="AJ137" s="45" t="str">
        <f t="shared" ca="1" si="154"/>
        <v/>
      </c>
      <c r="AK137" s="45" t="str">
        <f t="shared" ca="1" si="219"/>
        <v/>
      </c>
      <c r="AL137" s="44" t="str">
        <f ca="1">IF(COUNTIF($BU$2:BU1122,AH137)=1,VLOOKUP(AH137,BI:BJ,2), IF(COUNTIF($BU$2:BU1122,AH137)=0,$AJ$10,""))</f>
        <v/>
      </c>
      <c r="AM137" s="45" t="str">
        <f t="shared" ca="1" si="220"/>
        <v/>
      </c>
      <c r="AN137" s="46" t="str">
        <f t="shared" ca="1" si="221"/>
        <v/>
      </c>
      <c r="AO137" s="44" t="str">
        <f ca="1">IF(COUNTIF($BU$2:BU1122,AH137)=1,VLOOKUP(AH137,BK:BL,2), IF(COUNTIF($BU$2:BU1122,AH137)=0,$AK$10,""))</f>
        <v/>
      </c>
      <c r="AP137" s="45" t="str">
        <f t="shared" ca="1" si="222"/>
        <v/>
      </c>
      <c r="AQ137" s="46" t="str">
        <f t="shared" ca="1" si="223"/>
        <v/>
      </c>
      <c r="AR137" s="44" t="str">
        <f ca="1">IF(COUNTIF($BU$2:BU1122,AH137)=1,VLOOKUP(AH137,BM:BN,2), IF(COUNTIF($BU$2:BU1122,AH137)=0,$AL$10,""))</f>
        <v/>
      </c>
      <c r="AS137" s="45" t="str">
        <f t="shared" ca="1" si="224"/>
        <v/>
      </c>
      <c r="AT137" s="46" t="str">
        <f t="shared" ca="1" si="225"/>
        <v/>
      </c>
      <c r="AU137" s="44" t="str">
        <f ca="1">IF(COUNTIF($BU$2:BU1122,AH137)=1,VLOOKUP(AH137,BO:BP,2), IF(COUNTIF($BU$2:BU1122,AH137)=0,$AM$10,""))</f>
        <v/>
      </c>
      <c r="AV137" s="45" t="str">
        <f t="shared" ca="1" si="226"/>
        <v/>
      </c>
      <c r="AW137" s="46" t="str">
        <f t="shared" ca="1" si="227"/>
        <v/>
      </c>
      <c r="AX137" s="44" t="str">
        <f ca="1">IF(COUNTIF($BU$2:BU1122,AH137)=1,VLOOKUP(AH137,BQ:BR,2), IF(COUNTIF($BU$2:BU1122,AH137)=0,$AN$10,""))</f>
        <v/>
      </c>
      <c r="AY137" s="45" t="str">
        <f t="shared" ca="1" si="228"/>
        <v/>
      </c>
      <c r="AZ137" s="46" t="str">
        <f t="shared" ca="1" si="229"/>
        <v/>
      </c>
      <c r="BA137" s="77" t="str">
        <f t="shared" ca="1" si="230"/>
        <v/>
      </c>
      <c r="BB137" s="176"/>
      <c r="BC137" s="176"/>
      <c r="BD137" s="77" t="str">
        <f ca="1">IF(ISERROR(AI137-2),"",$AQ$4*SUM($BB$14:BB137)-$AR$4*SUM($BC$14:BC137))</f>
        <v/>
      </c>
      <c r="BE137" s="77" t="str">
        <f t="shared" ca="1" si="231"/>
        <v/>
      </c>
      <c r="BG137" s="70">
        <v>45960.625</v>
      </c>
      <c r="BH137" s="53">
        <v>80.8</v>
      </c>
      <c r="BK137" s="70">
        <v>45960.625</v>
      </c>
      <c r="BL137" s="53">
        <v>111.68</v>
      </c>
      <c r="BO137" s="70">
        <v>45959.625</v>
      </c>
      <c r="BP137" s="53">
        <v>104.546875</v>
      </c>
      <c r="BQ137" s="70">
        <v>45959.625</v>
      </c>
      <c r="BR137" s="53">
        <v>100.171875</v>
      </c>
      <c r="BS137" s="163">
        <f t="shared" si="259"/>
        <v>45960.625</v>
      </c>
      <c r="BT137" s="163">
        <f t="shared" si="260"/>
        <v>45960.625</v>
      </c>
      <c r="BY137" s="164" t="str">
        <f t="shared" ca="1" si="202"/>
        <v/>
      </c>
      <c r="BZ137" s="44" t="str">
        <f ca="1">IF(COUNTIF($CN$2:CN1122,BY137)=1,VLOOKUP(BY137,CH:CI,2), IF(COUNTIF($CN$2:CN1122,BY137)=0,$BZ$10,""))</f>
        <v/>
      </c>
      <c r="CA137" s="45" t="str">
        <f t="shared" ca="1" si="169"/>
        <v/>
      </c>
      <c r="CB137" s="45" t="str">
        <f t="shared" ca="1" si="203"/>
        <v/>
      </c>
      <c r="CC137" s="44" t="str">
        <f ca="1">IF(COUNTIF($CN$2:CN1122,BY137)=1,VLOOKUP(BY137,CJ:CK,2), IF(COUNTIF($CN$2:CN1122,BY137)=0,$CA$10,""))</f>
        <v/>
      </c>
      <c r="CD137" s="45" t="str">
        <f t="shared" ca="1" si="204"/>
        <v/>
      </c>
      <c r="CE137" s="46" t="str">
        <f t="shared" ca="1" si="205"/>
        <v/>
      </c>
      <c r="CF137" s="44" t="str">
        <f t="shared" ca="1" si="206"/>
        <v/>
      </c>
      <c r="CL137" s="163" t="str">
        <f t="shared" si="253"/>
        <v/>
      </c>
      <c r="CM137" s="163" t="str">
        <f t="shared" si="254"/>
        <v/>
      </c>
      <c r="CR137" s="164" t="str">
        <f t="shared" ca="1" si="174"/>
        <v/>
      </c>
      <c r="CS137" s="44" t="str">
        <f ca="1">IF(COUNTIF($DG$2:DG1122,CR137)=1,VLOOKUP(CR137,DA:DB,2), IF(COUNTIF($DG$2:DG1122,CR137)=0,$CS$10,""))</f>
        <v/>
      </c>
      <c r="CT137" s="45" t="str">
        <f t="shared" ca="1" si="175"/>
        <v/>
      </c>
      <c r="CU137" s="45" t="str">
        <f t="shared" ca="1" si="176"/>
        <v/>
      </c>
      <c r="CV137" s="44" t="str">
        <f ca="1">IF(COUNTIF($DG$2:DG1122,CR137)=1,VLOOKUP(CR137,DC:DD,2), IF(COUNTIF($DG$2:DG1122,CR137)=0,$CT$10,""))</f>
        <v/>
      </c>
      <c r="CW137" s="45" t="str">
        <f t="shared" ca="1" si="177"/>
        <v/>
      </c>
      <c r="CX137" s="46" t="str">
        <f t="shared" ca="1" si="178"/>
        <v/>
      </c>
      <c r="CY137" s="44" t="str">
        <f t="shared" ca="1" si="179"/>
        <v/>
      </c>
      <c r="DA137" s="122">
        <v>45961.625</v>
      </c>
      <c r="DB137" s="53">
        <v>244.136</v>
      </c>
      <c r="DC137" s="122">
        <v>45961.625</v>
      </c>
      <c r="DD137" s="53">
        <v>48.16</v>
      </c>
      <c r="DE137" s="163">
        <f t="shared" si="255"/>
        <v>45961.625</v>
      </c>
      <c r="DF137" s="163">
        <f t="shared" si="256"/>
        <v>45961.625</v>
      </c>
    </row>
    <row r="138" spans="1:110">
      <c r="A138" s="164" t="str">
        <f t="shared" ca="1" si="243"/>
        <v/>
      </c>
      <c r="B138" s="71" t="str">
        <f ca="1">IF(COUNTIF($AD$2:AD1123,A138)=1,VLOOKUP(A138,T:U,2), IF(COUNTIF($AD$2:AD1123,A138)=0,$B$10,""))</f>
        <v/>
      </c>
      <c r="C138" s="31" t="str">
        <f t="shared" ca="1" si="143"/>
        <v/>
      </c>
      <c r="D138" s="32" t="str">
        <f t="shared" ca="1" si="244"/>
        <v/>
      </c>
      <c r="E138" s="71" t="str">
        <f ca="1">IF(COUNTIF($AD$2:AD1123,A138)=1,VLOOKUP(A138,V:W,2), IF(COUNTIF($AD$2:AD1123,A138)=0,$C$10,""))</f>
        <v/>
      </c>
      <c r="F138" s="31" t="str">
        <f t="shared" ca="1" si="245"/>
        <v/>
      </c>
      <c r="G138" s="32" t="str">
        <f t="shared" ca="1" si="246"/>
        <v/>
      </c>
      <c r="H138" s="71" t="str">
        <f ca="1">IF(COUNTIF($AD$2:AD1123,A138)=1,VLOOKUP(A138,X:Y,2), IF(COUNTIF($AD$2:AD1123,A138)=0,$D$10,""))</f>
        <v/>
      </c>
      <c r="I138" s="31" t="str">
        <f t="shared" ca="1" si="247"/>
        <v/>
      </c>
      <c r="J138" s="32" t="str">
        <f t="shared" ca="1" si="248"/>
        <v/>
      </c>
      <c r="K138" s="71" t="str">
        <f ca="1">IF(COUNTIF($AD$2:AD1123,A138)=1,VLOOKUP(A138,Z:AA,2), IF(COUNTIF($AD$2:AD1123,A138)=0,$E$10,""))</f>
        <v/>
      </c>
      <c r="L138" s="31" t="str">
        <f t="shared" ca="1" si="249"/>
        <v/>
      </c>
      <c r="M138" s="32" t="str">
        <f t="shared" ca="1" si="250"/>
        <v/>
      </c>
      <c r="N138" s="77" t="str">
        <f t="shared" ca="1" si="251"/>
        <v/>
      </c>
      <c r="O138" s="77"/>
      <c r="P138" s="77"/>
      <c r="Q138" s="77" t="str">
        <f ca="1">IF(ISERROR(B138-2),"",$G$5*SUM($O$14:O138)-$H$5*SUM($P$14:P138))</f>
        <v/>
      </c>
      <c r="R138" s="77" t="str">
        <f t="shared" ca="1" si="252"/>
        <v/>
      </c>
      <c r="V138" s="70">
        <v>45959.625</v>
      </c>
      <c r="W138" s="53">
        <v>101.07899999999999</v>
      </c>
      <c r="AB138" s="163" t="str">
        <f t="shared" si="257"/>
        <v/>
      </c>
      <c r="AC138" s="163" t="str">
        <f t="shared" si="258"/>
        <v/>
      </c>
      <c r="AH138" s="164" t="str">
        <f t="shared" ca="1" si="218"/>
        <v/>
      </c>
      <c r="AI138" s="44" t="str">
        <f ca="1">IF(COUNTIF($BU$2:BU1123,AH138)=1,VLOOKUP(AH138,BG:BH,2), IF(COUNTIF($BU$2:BU1123,AH138)=0,$AI$10,""))</f>
        <v/>
      </c>
      <c r="AJ138" s="45" t="str">
        <f t="shared" ca="1" si="154"/>
        <v/>
      </c>
      <c r="AK138" s="45" t="str">
        <f t="shared" ca="1" si="219"/>
        <v/>
      </c>
      <c r="AL138" s="44" t="str">
        <f ca="1">IF(COUNTIF($BU$2:BU1123,AH138)=1,VLOOKUP(AH138,BI:BJ,2), IF(COUNTIF($BU$2:BU1123,AH138)=0,$AJ$10,""))</f>
        <v/>
      </c>
      <c r="AM138" s="45" t="str">
        <f t="shared" ca="1" si="220"/>
        <v/>
      </c>
      <c r="AN138" s="46" t="str">
        <f t="shared" ca="1" si="221"/>
        <v/>
      </c>
      <c r="AO138" s="44" t="str">
        <f ca="1">IF(COUNTIF($BU$2:BU1123,AH138)=1,VLOOKUP(AH138,BK:BL,2), IF(COUNTIF($BU$2:BU1123,AH138)=0,$AK$10,""))</f>
        <v/>
      </c>
      <c r="AP138" s="45" t="str">
        <f t="shared" ca="1" si="222"/>
        <v/>
      </c>
      <c r="AQ138" s="46" t="str">
        <f t="shared" ca="1" si="223"/>
        <v/>
      </c>
      <c r="AR138" s="44" t="str">
        <f ca="1">IF(COUNTIF($BU$2:BU1123,AH138)=1,VLOOKUP(AH138,BM:BN,2), IF(COUNTIF($BU$2:BU1123,AH138)=0,$AL$10,""))</f>
        <v/>
      </c>
      <c r="AS138" s="45" t="str">
        <f t="shared" ca="1" si="224"/>
        <v/>
      </c>
      <c r="AT138" s="46" t="str">
        <f t="shared" ca="1" si="225"/>
        <v/>
      </c>
      <c r="AU138" s="44" t="str">
        <f ca="1">IF(COUNTIF($BU$2:BU1123,AH138)=1,VLOOKUP(AH138,BO:BP,2), IF(COUNTIF($BU$2:BU1123,AH138)=0,$AM$10,""))</f>
        <v/>
      </c>
      <c r="AV138" s="45" t="str">
        <f t="shared" ca="1" si="226"/>
        <v/>
      </c>
      <c r="AW138" s="46" t="str">
        <f t="shared" ca="1" si="227"/>
        <v/>
      </c>
      <c r="AX138" s="44" t="str">
        <f ca="1">IF(COUNTIF($BU$2:BU1123,AH138)=1,VLOOKUP(AH138,BQ:BR,2), IF(COUNTIF($BU$2:BU1123,AH138)=0,$AN$10,""))</f>
        <v/>
      </c>
      <c r="AY138" s="45" t="str">
        <f t="shared" ca="1" si="228"/>
        <v/>
      </c>
      <c r="AZ138" s="46" t="str">
        <f t="shared" ca="1" si="229"/>
        <v/>
      </c>
      <c r="BA138" s="77" t="str">
        <f t="shared" ca="1" si="230"/>
        <v/>
      </c>
      <c r="BB138" s="176"/>
      <c r="BC138" s="176"/>
      <c r="BD138" s="77" t="str">
        <f ca="1">IF(ISERROR(AI138-2),"",$AQ$4*SUM($BB$14:BB138)-$AR$4*SUM($BC$14:BC138))</f>
        <v/>
      </c>
      <c r="BE138" s="77" t="str">
        <f t="shared" ca="1" si="231"/>
        <v/>
      </c>
      <c r="BG138" s="70">
        <v>45961.625</v>
      </c>
      <c r="BH138" s="53">
        <v>80.8</v>
      </c>
      <c r="BK138" s="70">
        <v>45961.625</v>
      </c>
      <c r="BL138" s="53">
        <v>111.23</v>
      </c>
      <c r="BO138" s="70">
        <v>45960.625</v>
      </c>
      <c r="BP138" s="53">
        <v>104.375</v>
      </c>
      <c r="BQ138" s="70">
        <v>45960.625</v>
      </c>
      <c r="BR138" s="53">
        <v>99.609375</v>
      </c>
      <c r="BS138" s="163">
        <f t="shared" si="259"/>
        <v>45961.625</v>
      </c>
      <c r="BT138" s="163">
        <f t="shared" si="260"/>
        <v>45961.625</v>
      </c>
      <c r="BY138" s="164" t="str">
        <f t="shared" ca="1" si="202"/>
        <v/>
      </c>
      <c r="BZ138" s="44" t="str">
        <f ca="1">IF(COUNTIF($CN$2:CN1123,BY138)=1,VLOOKUP(BY138,CH:CI,2), IF(COUNTIF($CN$2:CN1123,BY138)=0,$BZ$10,""))</f>
        <v/>
      </c>
      <c r="CA138" s="45" t="str">
        <f t="shared" ca="1" si="169"/>
        <v/>
      </c>
      <c r="CB138" s="45" t="str">
        <f t="shared" ca="1" si="203"/>
        <v/>
      </c>
      <c r="CC138" s="44" t="str">
        <f ca="1">IF(COUNTIF($CN$2:CN1123,BY138)=1,VLOOKUP(BY138,CJ:CK,2), IF(COUNTIF($CN$2:CN1123,BY138)=0,$CA$10,""))</f>
        <v/>
      </c>
      <c r="CD138" s="45" t="str">
        <f t="shared" ca="1" si="204"/>
        <v/>
      </c>
      <c r="CE138" s="46" t="str">
        <f t="shared" ca="1" si="205"/>
        <v/>
      </c>
      <c r="CF138" s="44" t="str">
        <f t="shared" ca="1" si="206"/>
        <v/>
      </c>
      <c r="CL138" s="163" t="str">
        <f t="shared" si="253"/>
        <v/>
      </c>
      <c r="CM138" s="163" t="str">
        <f t="shared" si="254"/>
        <v/>
      </c>
      <c r="CR138" s="164" t="str">
        <f t="shared" ca="1" si="174"/>
        <v/>
      </c>
      <c r="CS138" s="44" t="str">
        <f ca="1">IF(COUNTIF($DG$2:DG1123,CR138)=1,VLOOKUP(CR138,DA:DB,2), IF(COUNTIF($DG$2:DG1123,CR138)=0,$CS$10,""))</f>
        <v/>
      </c>
      <c r="CT138" s="45" t="str">
        <f t="shared" ca="1" si="175"/>
        <v/>
      </c>
      <c r="CU138" s="45" t="str">
        <f t="shared" ca="1" si="176"/>
        <v/>
      </c>
      <c r="CV138" s="44" t="str">
        <f ca="1">IF(COUNTIF($DG$2:DG1123,CR138)=1,VLOOKUP(CR138,DC:DD,2), IF(COUNTIF($DG$2:DG1123,CR138)=0,$CT$10,""))</f>
        <v/>
      </c>
      <c r="CW138" s="45" t="str">
        <f t="shared" ca="1" si="177"/>
        <v/>
      </c>
      <c r="CX138" s="46" t="str">
        <f t="shared" ca="1" si="178"/>
        <v/>
      </c>
      <c r="CY138" s="44" t="str">
        <f t="shared" ca="1" si="179"/>
        <v/>
      </c>
      <c r="DA138" s="122">
        <v>45964.625</v>
      </c>
      <c r="DB138" s="53">
        <v>245.04900000000001</v>
      </c>
      <c r="DC138" s="122">
        <v>45964.625</v>
      </c>
      <c r="DD138" s="53">
        <v>48.881999999999998</v>
      </c>
      <c r="DE138" s="163">
        <f t="shared" si="255"/>
        <v>45964.625</v>
      </c>
      <c r="DF138" s="163">
        <f t="shared" si="256"/>
        <v>45964.625</v>
      </c>
    </row>
    <row r="139" spans="1:110">
      <c r="A139" s="164" t="str">
        <f t="shared" ca="1" si="243"/>
        <v/>
      </c>
      <c r="B139" s="71" t="str">
        <f ca="1">IF(COUNTIF($AD$2:AD1124,A139)=1,VLOOKUP(A139,T:U,2), IF(COUNTIF($AD$2:AD1124,A139)=0,$B$10,""))</f>
        <v/>
      </c>
      <c r="C139" s="31" t="str">
        <f t="shared" ca="1" si="143"/>
        <v/>
      </c>
      <c r="D139" s="32" t="str">
        <f t="shared" ca="1" si="244"/>
        <v/>
      </c>
      <c r="E139" s="71" t="str">
        <f ca="1">IF(COUNTIF($AD$2:AD1124,A139)=1,VLOOKUP(A139,V:W,2), IF(COUNTIF($AD$2:AD1124,A139)=0,$C$10,""))</f>
        <v/>
      </c>
      <c r="F139" s="31" t="str">
        <f t="shared" ca="1" si="245"/>
        <v/>
      </c>
      <c r="G139" s="32" t="str">
        <f t="shared" ca="1" si="246"/>
        <v/>
      </c>
      <c r="H139" s="71" t="str">
        <f ca="1">IF(COUNTIF($AD$2:AD1124,A139)=1,VLOOKUP(A139,X:Y,2), IF(COUNTIF($AD$2:AD1124,A139)=0,$D$10,""))</f>
        <v/>
      </c>
      <c r="I139" s="31" t="str">
        <f t="shared" ca="1" si="247"/>
        <v/>
      </c>
      <c r="J139" s="32" t="str">
        <f t="shared" ca="1" si="248"/>
        <v/>
      </c>
      <c r="K139" s="71" t="str">
        <f ca="1">IF(COUNTIF($AD$2:AD1124,A139)=1,VLOOKUP(A139,Z:AA,2), IF(COUNTIF($AD$2:AD1124,A139)=0,$E$10,""))</f>
        <v/>
      </c>
      <c r="L139" s="31" t="str">
        <f t="shared" ca="1" si="249"/>
        <v/>
      </c>
      <c r="M139" s="32" t="str">
        <f t="shared" ca="1" si="250"/>
        <v/>
      </c>
      <c r="N139" s="77" t="str">
        <f t="shared" ca="1" si="251"/>
        <v/>
      </c>
      <c r="O139" s="77"/>
      <c r="P139" s="77"/>
      <c r="Q139" s="77" t="str">
        <f ca="1">IF(ISERROR(B139-2),"",$G$5*SUM($O$14:O139)-$H$5*SUM($P$14:P139))</f>
        <v/>
      </c>
      <c r="R139" s="77" t="str">
        <f t="shared" ca="1" si="252"/>
        <v/>
      </c>
      <c r="V139" s="70">
        <v>45960.625</v>
      </c>
      <c r="W139" s="53">
        <v>101.026</v>
      </c>
      <c r="AB139" s="163" t="str">
        <f t="shared" si="257"/>
        <v/>
      </c>
      <c r="AC139" s="163" t="str">
        <f t="shared" si="258"/>
        <v/>
      </c>
      <c r="AH139" s="164" t="str">
        <f t="shared" ca="1" si="218"/>
        <v/>
      </c>
      <c r="AI139" s="44" t="str">
        <f ca="1">IF(COUNTIF($BU$2:BU1124,AH139)=1,VLOOKUP(AH139,BG:BH,2), IF(COUNTIF($BU$2:BU1124,AH139)=0,$AI$10,""))</f>
        <v/>
      </c>
      <c r="AJ139" s="45" t="str">
        <f t="shared" ca="1" si="154"/>
        <v/>
      </c>
      <c r="AK139" s="45" t="str">
        <f t="shared" ca="1" si="219"/>
        <v/>
      </c>
      <c r="AL139" s="44" t="str">
        <f ca="1">IF(COUNTIF($BU$2:BU1124,AH139)=1,VLOOKUP(AH139,BI:BJ,2), IF(COUNTIF($BU$2:BU1124,AH139)=0,$AJ$10,""))</f>
        <v/>
      </c>
      <c r="AM139" s="45" t="str">
        <f t="shared" ca="1" si="220"/>
        <v/>
      </c>
      <c r="AN139" s="46" t="str">
        <f t="shared" ca="1" si="221"/>
        <v/>
      </c>
      <c r="AO139" s="44" t="str">
        <f ca="1">IF(COUNTIF($BU$2:BU1124,AH139)=1,VLOOKUP(AH139,BK:BL,2), IF(COUNTIF($BU$2:BU1124,AH139)=0,$AK$10,""))</f>
        <v/>
      </c>
      <c r="AP139" s="45" t="str">
        <f t="shared" ca="1" si="222"/>
        <v/>
      </c>
      <c r="AQ139" s="46" t="str">
        <f t="shared" ca="1" si="223"/>
        <v/>
      </c>
      <c r="AR139" s="44" t="str">
        <f ca="1">IF(COUNTIF($BU$2:BU1124,AH139)=1,VLOOKUP(AH139,BM:BN,2), IF(COUNTIF($BU$2:BU1124,AH139)=0,$AL$10,""))</f>
        <v/>
      </c>
      <c r="AS139" s="45" t="str">
        <f t="shared" ca="1" si="224"/>
        <v/>
      </c>
      <c r="AT139" s="46" t="str">
        <f t="shared" ca="1" si="225"/>
        <v/>
      </c>
      <c r="AU139" s="44" t="str">
        <f ca="1">IF(COUNTIF($BU$2:BU1124,AH139)=1,VLOOKUP(AH139,BO:BP,2), IF(COUNTIF($BU$2:BU1124,AH139)=0,$AM$10,""))</f>
        <v/>
      </c>
      <c r="AV139" s="45" t="str">
        <f t="shared" ca="1" si="226"/>
        <v/>
      </c>
      <c r="AW139" s="46" t="str">
        <f t="shared" ca="1" si="227"/>
        <v/>
      </c>
      <c r="AX139" s="44" t="str">
        <f ca="1">IF(COUNTIF($BU$2:BU1124,AH139)=1,VLOOKUP(AH139,BQ:BR,2), IF(COUNTIF($BU$2:BU1124,AH139)=0,$AN$10,""))</f>
        <v/>
      </c>
      <c r="AY139" s="45" t="str">
        <f t="shared" ca="1" si="228"/>
        <v/>
      </c>
      <c r="AZ139" s="46" t="str">
        <f t="shared" ca="1" si="229"/>
        <v/>
      </c>
      <c r="BA139" s="77" t="str">
        <f t="shared" ca="1" si="230"/>
        <v/>
      </c>
      <c r="BB139" s="176"/>
      <c r="BC139" s="176"/>
      <c r="BD139" s="77" t="str">
        <f ca="1">IF(ISERROR(AI139-2),"",$AQ$4*SUM($BB$14:BB139)-$AR$4*SUM($BC$14:BC139))</f>
        <v/>
      </c>
      <c r="BE139" s="77" t="str">
        <f t="shared" ca="1" si="231"/>
        <v/>
      </c>
      <c r="BO139" s="70">
        <v>45961.625</v>
      </c>
      <c r="BP139" s="53">
        <v>104.34375</v>
      </c>
      <c r="BQ139" s="70">
        <v>45961.625</v>
      </c>
      <c r="BR139" s="53">
        <v>99.296875</v>
      </c>
      <c r="BS139" s="163" t="str">
        <f t="shared" si="259"/>
        <v/>
      </c>
      <c r="BT139" s="163" t="str">
        <f t="shared" si="260"/>
        <v/>
      </c>
      <c r="BY139" s="164" t="str">
        <f t="shared" ca="1" si="202"/>
        <v/>
      </c>
      <c r="BZ139" s="44" t="str">
        <f ca="1">IF(COUNTIF($CN$2:CN1124,BY139)=1,VLOOKUP(BY139,CH:CI,2), IF(COUNTIF($CN$2:CN1124,BY139)=0,$BZ$10,""))</f>
        <v/>
      </c>
      <c r="CA139" s="45" t="str">
        <f t="shared" ca="1" si="169"/>
        <v/>
      </c>
      <c r="CB139" s="45" t="str">
        <f t="shared" ca="1" si="203"/>
        <v/>
      </c>
      <c r="CC139" s="44" t="str">
        <f ca="1">IF(COUNTIF($CN$2:CN1124,BY139)=1,VLOOKUP(BY139,CJ:CK,2), IF(COUNTIF($CN$2:CN1124,BY139)=0,$CA$10,""))</f>
        <v/>
      </c>
      <c r="CD139" s="45" t="str">
        <f t="shared" ca="1" si="204"/>
        <v/>
      </c>
      <c r="CE139" s="46" t="str">
        <f t="shared" ca="1" si="205"/>
        <v/>
      </c>
      <c r="CF139" s="44" t="str">
        <f t="shared" ca="1" si="206"/>
        <v/>
      </c>
      <c r="CL139" s="163" t="str">
        <f t="shared" si="253"/>
        <v/>
      </c>
      <c r="CM139" s="163" t="str">
        <f t="shared" si="254"/>
        <v/>
      </c>
      <c r="CR139" s="164" t="str">
        <f t="shared" ca="1" si="174"/>
        <v/>
      </c>
      <c r="CS139" s="44" t="str">
        <f ca="1">IF(COUNTIF($DG$2:DG1124,CR139)=1,VLOOKUP(CR139,DA:DB,2), IF(COUNTIF($DG$2:DG1124,CR139)=0,$CS$10,""))</f>
        <v/>
      </c>
      <c r="CT139" s="45" t="str">
        <f t="shared" ca="1" si="175"/>
        <v/>
      </c>
      <c r="CU139" s="45" t="str">
        <f t="shared" ca="1" si="176"/>
        <v/>
      </c>
      <c r="CV139" s="44" t="str">
        <f ca="1">IF(COUNTIF($DG$2:DG1124,CR139)=1,VLOOKUP(CR139,DC:DD,2), IF(COUNTIF($DG$2:DG1124,CR139)=0,$CT$10,""))</f>
        <v/>
      </c>
      <c r="CW139" s="45" t="str">
        <f t="shared" ca="1" si="177"/>
        <v/>
      </c>
      <c r="CX139" s="46" t="str">
        <f t="shared" ca="1" si="178"/>
        <v/>
      </c>
      <c r="CY139" s="44" t="str">
        <f t="shared" ca="1" si="179"/>
        <v/>
      </c>
      <c r="DE139" s="163" t="str">
        <f t="shared" si="255"/>
        <v/>
      </c>
      <c r="DF139" s="163" t="str">
        <f t="shared" si="256"/>
        <v/>
      </c>
    </row>
    <row r="140" spans="1:110">
      <c r="A140" s="164" t="str">
        <f t="shared" ca="1" si="243"/>
        <v/>
      </c>
      <c r="B140" s="71" t="str">
        <f ca="1">IF(COUNTIF($AD$2:AD1125,A140)=1,VLOOKUP(A140,T:U,2), IF(COUNTIF($AD$2:AD1125,A140)=0,$B$10,""))</f>
        <v/>
      </c>
      <c r="C140" s="31" t="str">
        <f t="shared" ca="1" si="143"/>
        <v/>
      </c>
      <c r="D140" s="32" t="str">
        <f t="shared" ca="1" si="244"/>
        <v/>
      </c>
      <c r="E140" s="71" t="str">
        <f ca="1">IF(COUNTIF($AD$2:AD1125,A140)=1,VLOOKUP(A140,V:W,2), IF(COUNTIF($AD$2:AD1125,A140)=0,$C$10,""))</f>
        <v/>
      </c>
      <c r="F140" s="31" t="str">
        <f t="shared" ca="1" si="245"/>
        <v/>
      </c>
      <c r="G140" s="32" t="str">
        <f t="shared" ca="1" si="246"/>
        <v/>
      </c>
      <c r="H140" s="71" t="str">
        <f ca="1">IF(COUNTIF($AD$2:AD1125,A140)=1,VLOOKUP(A140,X:Y,2), IF(COUNTIF($AD$2:AD1125,A140)=0,$D$10,""))</f>
        <v/>
      </c>
      <c r="I140" s="31" t="str">
        <f t="shared" ca="1" si="247"/>
        <v/>
      </c>
      <c r="J140" s="32" t="str">
        <f t="shared" ca="1" si="248"/>
        <v/>
      </c>
      <c r="K140" s="71" t="str">
        <f ca="1">IF(COUNTIF($AD$2:AD1125,A140)=1,VLOOKUP(A140,Z:AA,2), IF(COUNTIF($AD$2:AD1125,A140)=0,$E$10,""))</f>
        <v/>
      </c>
      <c r="L140" s="31" t="str">
        <f t="shared" ca="1" si="249"/>
        <v/>
      </c>
      <c r="M140" s="32" t="str">
        <f t="shared" ca="1" si="250"/>
        <v/>
      </c>
      <c r="N140" s="77" t="str">
        <f t="shared" ca="1" si="251"/>
        <v/>
      </c>
      <c r="O140" s="77"/>
      <c r="P140" s="77"/>
      <c r="Q140" s="77" t="str">
        <f ca="1">IF(ISERROR(B140-2),"",$G$5*SUM($O$14:O140)-$H$5*SUM($P$14:P140))</f>
        <v/>
      </c>
      <c r="R140" s="77" t="str">
        <f t="shared" ca="1" si="252"/>
        <v/>
      </c>
      <c r="V140" s="70">
        <v>45961.625</v>
      </c>
      <c r="W140" s="53">
        <v>101.04900000000001</v>
      </c>
      <c r="AB140" s="163" t="str">
        <f t="shared" si="257"/>
        <v/>
      </c>
      <c r="AC140" s="163" t="str">
        <f t="shared" si="258"/>
        <v/>
      </c>
      <c r="AH140" s="164" t="str">
        <f t="shared" ca="1" si="218"/>
        <v/>
      </c>
      <c r="AI140" s="44" t="str">
        <f ca="1">IF(COUNTIF($BU$2:BU1125,AH140)=1,VLOOKUP(AH140,BG:BH,2), IF(COUNTIF($BU$2:BU1125,AH140)=0,$AI$10,""))</f>
        <v/>
      </c>
      <c r="AJ140" s="45" t="str">
        <f t="shared" ca="1" si="154"/>
        <v/>
      </c>
      <c r="AK140" s="45" t="str">
        <f t="shared" ca="1" si="219"/>
        <v/>
      </c>
      <c r="AL140" s="44" t="str">
        <f ca="1">IF(COUNTIF($BU$2:BU1125,AH140)=1,VLOOKUP(AH140,BI:BJ,2), IF(COUNTIF($BU$2:BU1125,AH140)=0,$AJ$10,""))</f>
        <v/>
      </c>
      <c r="AM140" s="45" t="str">
        <f t="shared" ca="1" si="220"/>
        <v/>
      </c>
      <c r="AN140" s="46" t="str">
        <f t="shared" ca="1" si="221"/>
        <v/>
      </c>
      <c r="AO140" s="44" t="str">
        <f ca="1">IF(COUNTIF($BU$2:BU1125,AH140)=1,VLOOKUP(AH140,BK:BL,2), IF(COUNTIF($BU$2:BU1125,AH140)=0,$AK$10,""))</f>
        <v/>
      </c>
      <c r="AP140" s="45" t="str">
        <f t="shared" ca="1" si="222"/>
        <v/>
      </c>
      <c r="AQ140" s="46" t="str">
        <f t="shared" ca="1" si="223"/>
        <v/>
      </c>
      <c r="AR140" s="44" t="str">
        <f ca="1">IF(COUNTIF($BU$2:BU1125,AH140)=1,VLOOKUP(AH140,BM:BN,2), IF(COUNTIF($BU$2:BU1125,AH140)=0,$AL$10,""))</f>
        <v/>
      </c>
      <c r="AS140" s="45" t="str">
        <f t="shared" ca="1" si="224"/>
        <v/>
      </c>
      <c r="AT140" s="46" t="str">
        <f t="shared" ca="1" si="225"/>
        <v/>
      </c>
      <c r="AU140" s="44" t="str">
        <f ca="1">IF(COUNTIF($BU$2:BU1125,AH140)=1,VLOOKUP(AH140,BO:BP,2), IF(COUNTIF($BU$2:BU1125,AH140)=0,$AM$10,""))</f>
        <v/>
      </c>
      <c r="AV140" s="45" t="str">
        <f t="shared" ca="1" si="226"/>
        <v/>
      </c>
      <c r="AW140" s="46" t="str">
        <f t="shared" ca="1" si="227"/>
        <v/>
      </c>
      <c r="AX140" s="44" t="str">
        <f ca="1">IF(COUNTIF($BU$2:BU1125,AH140)=1,VLOOKUP(AH140,BQ:BR,2), IF(COUNTIF($BU$2:BU1125,AH140)=0,$AN$10,""))</f>
        <v/>
      </c>
      <c r="AY140" s="45" t="str">
        <f t="shared" ca="1" si="228"/>
        <v/>
      </c>
      <c r="AZ140" s="46" t="str">
        <f t="shared" ca="1" si="229"/>
        <v/>
      </c>
      <c r="BA140" s="77" t="str">
        <f t="shared" ca="1" si="230"/>
        <v/>
      </c>
      <c r="BB140" s="176"/>
      <c r="BC140" s="176"/>
      <c r="BD140" s="77" t="str">
        <f ca="1">IF(ISERROR(AI140-2),"",$AQ$4*SUM($BB$14:BB140)-$AR$4*SUM($BC$14:BC140))</f>
        <v/>
      </c>
      <c r="BE140" s="77" t="str">
        <f t="shared" ca="1" si="231"/>
        <v/>
      </c>
      <c r="BS140" s="163" t="str">
        <f t="shared" si="259"/>
        <v/>
      </c>
      <c r="BT140" s="163" t="str">
        <f t="shared" si="260"/>
        <v/>
      </c>
      <c r="BY140" s="164" t="str">
        <f t="shared" ca="1" si="202"/>
        <v/>
      </c>
      <c r="BZ140" s="44" t="str">
        <f ca="1">IF(COUNTIF($CN$2:CN1125,BY140)=1,VLOOKUP(BY140,CH:CI,2), IF(COUNTIF($CN$2:CN1125,BY140)=0,$BZ$10,""))</f>
        <v/>
      </c>
      <c r="CA140" s="45" t="str">
        <f t="shared" ca="1" si="169"/>
        <v/>
      </c>
      <c r="CB140" s="45" t="str">
        <f t="shared" ca="1" si="203"/>
        <v/>
      </c>
      <c r="CC140" s="44" t="str">
        <f ca="1">IF(COUNTIF($CN$2:CN1125,BY140)=1,VLOOKUP(BY140,CJ:CK,2), IF(COUNTIF($CN$2:CN1125,BY140)=0,$CA$10,""))</f>
        <v/>
      </c>
      <c r="CD140" s="45" t="str">
        <f t="shared" ca="1" si="204"/>
        <v/>
      </c>
      <c r="CE140" s="46" t="str">
        <f t="shared" ca="1" si="205"/>
        <v/>
      </c>
      <c r="CF140" s="44" t="str">
        <f t="shared" ca="1" si="206"/>
        <v/>
      </c>
      <c r="CL140" s="163" t="str">
        <f t="shared" si="253"/>
        <v/>
      </c>
      <c r="CM140" s="163" t="str">
        <f t="shared" si="254"/>
        <v/>
      </c>
      <c r="CR140" s="164" t="str">
        <f t="shared" ca="1" si="174"/>
        <v/>
      </c>
      <c r="CS140" s="44" t="str">
        <f ca="1">IF(COUNTIF($DG$2:DG1125,CR140)=1,VLOOKUP(CR140,DA:DB,2), IF(COUNTIF($DG$2:DG1125,CR140)=0,$CS$10,""))</f>
        <v/>
      </c>
      <c r="CT140" s="45" t="str">
        <f t="shared" ca="1" si="175"/>
        <v/>
      </c>
      <c r="CU140" s="45" t="str">
        <f t="shared" ca="1" si="176"/>
        <v/>
      </c>
      <c r="CV140" s="44" t="str">
        <f ca="1">IF(COUNTIF($DG$2:DG1125,CR140)=1,VLOOKUP(CR140,DC:DD,2), IF(COUNTIF($DG$2:DG1125,CR140)=0,$CT$10,""))</f>
        <v/>
      </c>
      <c r="CW140" s="45" t="str">
        <f t="shared" ca="1" si="177"/>
        <v/>
      </c>
      <c r="CX140" s="46" t="str">
        <f t="shared" ca="1" si="178"/>
        <v/>
      </c>
      <c r="CY140" s="44" t="str">
        <f t="shared" ca="1" si="179"/>
        <v/>
      </c>
      <c r="DE140" s="163" t="str">
        <f t="shared" si="255"/>
        <v/>
      </c>
      <c r="DF140" s="163" t="str">
        <f t="shared" si="256"/>
        <v/>
      </c>
    </row>
    <row r="141" spans="1:110">
      <c r="A141" s="164" t="str">
        <f t="shared" ca="1" si="243"/>
        <v/>
      </c>
      <c r="B141" s="71" t="str">
        <f ca="1">IF(COUNTIF($AD$2:AD1126,A141)=1,VLOOKUP(A141,T:U,2), IF(COUNTIF($AD$2:AD1126,A141)=0,$B$10,""))</f>
        <v/>
      </c>
      <c r="C141" s="31" t="str">
        <f t="shared" ca="1" si="143"/>
        <v/>
      </c>
      <c r="D141" s="32" t="str">
        <f t="shared" ca="1" si="244"/>
        <v/>
      </c>
      <c r="E141" s="71" t="str">
        <f ca="1">IF(COUNTIF($AD$2:AD1126,A141)=1,VLOOKUP(A141,V:W,2), IF(COUNTIF($AD$2:AD1126,A141)=0,$C$10,""))</f>
        <v/>
      </c>
      <c r="F141" s="31" t="str">
        <f t="shared" ca="1" si="245"/>
        <v/>
      </c>
      <c r="G141" s="32" t="str">
        <f t="shared" ca="1" si="246"/>
        <v/>
      </c>
      <c r="H141" s="71" t="str">
        <f ca="1">IF(COUNTIF($AD$2:AD1126,A141)=1,VLOOKUP(A141,X:Y,2), IF(COUNTIF($AD$2:AD1126,A141)=0,$D$10,""))</f>
        <v/>
      </c>
      <c r="I141" s="31" t="str">
        <f t="shared" ca="1" si="247"/>
        <v/>
      </c>
      <c r="J141" s="32" t="str">
        <f t="shared" ca="1" si="248"/>
        <v/>
      </c>
      <c r="K141" s="71" t="str">
        <f ca="1">IF(COUNTIF($AD$2:AD1126,A141)=1,VLOOKUP(A141,Z:AA,2), IF(COUNTIF($AD$2:AD1126,A141)=0,$E$10,""))</f>
        <v/>
      </c>
      <c r="L141" s="31" t="str">
        <f t="shared" ca="1" si="249"/>
        <v/>
      </c>
      <c r="M141" s="32" t="str">
        <f t="shared" ca="1" si="250"/>
        <v/>
      </c>
      <c r="N141" s="77" t="str">
        <f t="shared" ca="1" si="251"/>
        <v/>
      </c>
      <c r="O141" s="77"/>
      <c r="P141" s="77"/>
      <c r="Q141" s="77" t="str">
        <f ca="1">IF(ISERROR(B141-2),"",$G$5*SUM($O$14:O141)-$H$5*SUM($P$14:P141))</f>
        <v/>
      </c>
      <c r="R141" s="77" t="str">
        <f t="shared" ca="1" si="252"/>
        <v/>
      </c>
      <c r="V141" s="70">
        <v>45964.625</v>
      </c>
      <c r="W141" s="53">
        <v>101.012</v>
      </c>
      <c r="AB141" s="163" t="str">
        <f t="shared" si="257"/>
        <v/>
      </c>
      <c r="AC141" s="163" t="str">
        <f t="shared" si="258"/>
        <v/>
      </c>
      <c r="AH141" s="164" t="str">
        <f t="shared" ca="1" si="218"/>
        <v/>
      </c>
      <c r="AI141" s="44" t="str">
        <f ca="1">IF(COUNTIF($BU$2:BU1126,AH141)=1,VLOOKUP(AH141,BG:BH,2), IF(COUNTIF($BU$2:BU1126,AH141)=0,$AI$10,""))</f>
        <v/>
      </c>
      <c r="AJ141" s="45" t="str">
        <f t="shared" ca="1" si="154"/>
        <v/>
      </c>
      <c r="AK141" s="45" t="str">
        <f t="shared" ca="1" si="219"/>
        <v/>
      </c>
      <c r="AL141" s="44" t="str">
        <f ca="1">IF(COUNTIF($BU$2:BU1126,AH141)=1,VLOOKUP(AH141,BI:BJ,2), IF(COUNTIF($BU$2:BU1126,AH141)=0,$AJ$10,""))</f>
        <v/>
      </c>
      <c r="AM141" s="45" t="str">
        <f t="shared" ca="1" si="220"/>
        <v/>
      </c>
      <c r="AN141" s="46" t="str">
        <f t="shared" ca="1" si="221"/>
        <v/>
      </c>
      <c r="AO141" s="44" t="str">
        <f ca="1">IF(COUNTIF($BU$2:BU1126,AH141)=1,VLOOKUP(AH141,BK:BL,2), IF(COUNTIF($BU$2:BU1126,AH141)=0,$AK$10,""))</f>
        <v/>
      </c>
      <c r="AP141" s="45" t="str">
        <f t="shared" ca="1" si="222"/>
        <v/>
      </c>
      <c r="AQ141" s="46" t="str">
        <f t="shared" ca="1" si="223"/>
        <v/>
      </c>
      <c r="AR141" s="44" t="str">
        <f ca="1">IF(COUNTIF($BU$2:BU1126,AH141)=1,VLOOKUP(AH141,BM:BN,2), IF(COUNTIF($BU$2:BU1126,AH141)=0,$AL$10,""))</f>
        <v/>
      </c>
      <c r="AS141" s="45" t="str">
        <f t="shared" ca="1" si="224"/>
        <v/>
      </c>
      <c r="AT141" s="46" t="str">
        <f t="shared" ca="1" si="225"/>
        <v/>
      </c>
      <c r="AU141" s="44" t="str">
        <f ca="1">IF(COUNTIF($BU$2:BU1126,AH141)=1,VLOOKUP(AH141,BO:BP,2), IF(COUNTIF($BU$2:BU1126,AH141)=0,$AM$10,""))</f>
        <v/>
      </c>
      <c r="AV141" s="45" t="str">
        <f t="shared" ca="1" si="226"/>
        <v/>
      </c>
      <c r="AW141" s="46" t="str">
        <f t="shared" ca="1" si="227"/>
        <v/>
      </c>
      <c r="AX141" s="44" t="str">
        <f ca="1">IF(COUNTIF($BU$2:BU1126,AH141)=1,VLOOKUP(AH141,BQ:BR,2), IF(COUNTIF($BU$2:BU1126,AH141)=0,$AN$10,""))</f>
        <v/>
      </c>
      <c r="AY141" s="45" t="str">
        <f t="shared" ca="1" si="228"/>
        <v/>
      </c>
      <c r="AZ141" s="46" t="str">
        <f t="shared" ca="1" si="229"/>
        <v/>
      </c>
      <c r="BA141" s="77" t="str">
        <f t="shared" ca="1" si="230"/>
        <v/>
      </c>
      <c r="BB141" s="176"/>
      <c r="BC141" s="176"/>
      <c r="BD141" s="77" t="str">
        <f ca="1">IF(ISERROR(AI141-2),"",$AQ$4*SUM($BB$14:BB141)-$AR$4*SUM($BC$14:BC141))</f>
        <v/>
      </c>
      <c r="BE141" s="77" t="str">
        <f t="shared" ca="1" si="231"/>
        <v/>
      </c>
      <c r="BS141" s="163" t="str">
        <f t="shared" si="259"/>
        <v/>
      </c>
      <c r="BT141" s="163" t="str">
        <f t="shared" si="260"/>
        <v/>
      </c>
      <c r="BY141" s="164" t="str">
        <f t="shared" ca="1" si="202"/>
        <v/>
      </c>
      <c r="BZ141" s="44" t="str">
        <f ca="1">IF(COUNTIF($CN$2:CN1126,BY141)=1,VLOOKUP(BY141,CH:CI,2), IF(COUNTIF($CN$2:CN1126,BY141)=0,$BZ$10,""))</f>
        <v/>
      </c>
      <c r="CA141" s="45" t="str">
        <f t="shared" ca="1" si="169"/>
        <v/>
      </c>
      <c r="CB141" s="45" t="str">
        <f t="shared" ca="1" si="203"/>
        <v/>
      </c>
      <c r="CC141" s="44" t="str">
        <f ca="1">IF(COUNTIF($CN$2:CN1126,BY141)=1,VLOOKUP(BY141,CJ:CK,2), IF(COUNTIF($CN$2:CN1126,BY141)=0,$CA$10,""))</f>
        <v/>
      </c>
      <c r="CD141" s="45" t="str">
        <f t="shared" ca="1" si="204"/>
        <v/>
      </c>
      <c r="CE141" s="46" t="str">
        <f t="shared" ca="1" si="205"/>
        <v/>
      </c>
      <c r="CF141" s="44" t="str">
        <f t="shared" ca="1" si="206"/>
        <v/>
      </c>
      <c r="CL141" s="163" t="str">
        <f t="shared" si="253"/>
        <v/>
      </c>
      <c r="CM141" s="163" t="str">
        <f t="shared" si="254"/>
        <v/>
      </c>
      <c r="CR141" s="164" t="str">
        <f t="shared" ca="1" si="174"/>
        <v/>
      </c>
      <c r="CS141" s="44" t="str">
        <f ca="1">IF(COUNTIF($DG$2:DG1126,CR141)=1,VLOOKUP(CR141,DA:DB,2), IF(COUNTIF($DG$2:DG1126,CR141)=0,$CS$10,""))</f>
        <v/>
      </c>
      <c r="CT141" s="45" t="str">
        <f t="shared" ca="1" si="175"/>
        <v/>
      </c>
      <c r="CU141" s="45" t="str">
        <f t="shared" ca="1" si="176"/>
        <v/>
      </c>
      <c r="CV141" s="44" t="str">
        <f ca="1">IF(COUNTIF($DG$2:DG1126,CR141)=1,VLOOKUP(CR141,DC:DD,2), IF(COUNTIF($DG$2:DG1126,CR141)=0,$CT$10,""))</f>
        <v/>
      </c>
      <c r="CW141" s="45" t="str">
        <f t="shared" ca="1" si="177"/>
        <v/>
      </c>
      <c r="CX141" s="46" t="str">
        <f t="shared" ca="1" si="178"/>
        <v/>
      </c>
      <c r="CY141" s="44" t="str">
        <f t="shared" ca="1" si="179"/>
        <v/>
      </c>
      <c r="DE141" s="163" t="str">
        <f t="shared" si="255"/>
        <v/>
      </c>
      <c r="DF141" s="163" t="str">
        <f t="shared" si="256"/>
        <v/>
      </c>
    </row>
    <row r="142" spans="1:110">
      <c r="A142" s="164" t="str">
        <f t="shared" ca="1" si="243"/>
        <v/>
      </c>
      <c r="B142" s="71" t="str">
        <f ca="1">IF(COUNTIF($AD$2:AD1127,A142)=1,VLOOKUP(A142,T:U,2), IF(COUNTIF($AD$2:AD1127,A142)=0,$B$10,""))</f>
        <v/>
      </c>
      <c r="C142" s="31" t="str">
        <f t="shared" ca="1" si="143"/>
        <v/>
      </c>
      <c r="D142" s="32" t="str">
        <f t="shared" ca="1" si="244"/>
        <v/>
      </c>
      <c r="E142" s="71" t="str">
        <f ca="1">IF(COUNTIF($AD$2:AD1127,A142)=1,VLOOKUP(A142,V:W,2), IF(COUNTIF($AD$2:AD1127,A142)=0,$C$10,""))</f>
        <v/>
      </c>
      <c r="F142" s="31" t="str">
        <f t="shared" ca="1" si="245"/>
        <v/>
      </c>
      <c r="G142" s="32" t="str">
        <f t="shared" ca="1" si="246"/>
        <v/>
      </c>
      <c r="H142" s="71" t="str">
        <f ca="1">IF(COUNTIF($AD$2:AD1127,A142)=1,VLOOKUP(A142,X:Y,2), IF(COUNTIF($AD$2:AD1127,A142)=0,$D$10,""))</f>
        <v/>
      </c>
      <c r="I142" s="31" t="str">
        <f t="shared" ca="1" si="247"/>
        <v/>
      </c>
      <c r="J142" s="32" t="str">
        <f t="shared" ca="1" si="248"/>
        <v/>
      </c>
      <c r="K142" s="71" t="str">
        <f ca="1">IF(COUNTIF($AD$2:AD1127,A142)=1,VLOOKUP(A142,Z:AA,2), IF(COUNTIF($AD$2:AD1127,A142)=0,$E$10,""))</f>
        <v/>
      </c>
      <c r="L142" s="31" t="str">
        <f t="shared" ca="1" si="249"/>
        <v/>
      </c>
      <c r="M142" s="32" t="str">
        <f t="shared" ca="1" si="250"/>
        <v/>
      </c>
      <c r="N142" s="77" t="str">
        <f t="shared" ca="1" si="251"/>
        <v/>
      </c>
      <c r="O142" s="77"/>
      <c r="P142" s="77"/>
      <c r="Q142" s="77" t="str">
        <f ca="1">IF(ISERROR(B142-2),"",$G$5*SUM($O$14:O142)-$H$5*SUM($P$14:P142))</f>
        <v/>
      </c>
      <c r="R142" s="77" t="str">
        <f t="shared" ca="1" si="252"/>
        <v/>
      </c>
      <c r="AB142" s="163" t="str">
        <f t="shared" si="257"/>
        <v/>
      </c>
      <c r="AC142" s="163" t="str">
        <f t="shared" si="258"/>
        <v/>
      </c>
      <c r="AH142" s="164" t="str">
        <f t="shared" ca="1" si="218"/>
        <v/>
      </c>
      <c r="AI142" s="44" t="str">
        <f ca="1">IF(COUNTIF($BU$2:BU1127,AH142)=1,VLOOKUP(AH142,BG:BH,2), IF(COUNTIF($BU$2:BU1127,AH142)=0,$AI$10,""))</f>
        <v/>
      </c>
      <c r="AJ142" s="45" t="str">
        <f t="shared" ca="1" si="154"/>
        <v/>
      </c>
      <c r="AK142" s="45" t="str">
        <f t="shared" ca="1" si="219"/>
        <v/>
      </c>
      <c r="AL142" s="44" t="str">
        <f ca="1">IF(COUNTIF($BU$2:BU1127,AH142)=1,VLOOKUP(AH142,BI:BJ,2), IF(COUNTIF($BU$2:BU1127,AH142)=0,$AJ$10,""))</f>
        <v/>
      </c>
      <c r="AM142" s="45" t="str">
        <f t="shared" ca="1" si="220"/>
        <v/>
      </c>
      <c r="AN142" s="46" t="str">
        <f t="shared" ca="1" si="221"/>
        <v/>
      </c>
      <c r="AO142" s="44" t="str">
        <f ca="1">IF(COUNTIF($BU$2:BU1127,AH142)=1,VLOOKUP(AH142,BK:BL,2), IF(COUNTIF($BU$2:BU1127,AH142)=0,$AK$10,""))</f>
        <v/>
      </c>
      <c r="AP142" s="45" t="str">
        <f t="shared" ca="1" si="222"/>
        <v/>
      </c>
      <c r="AQ142" s="46" t="str">
        <f t="shared" ca="1" si="223"/>
        <v/>
      </c>
      <c r="AR142" s="44" t="str">
        <f ca="1">IF(COUNTIF($BU$2:BU1127,AH142)=1,VLOOKUP(AH142,BM:BN,2), IF(COUNTIF($BU$2:BU1127,AH142)=0,$AL$10,""))</f>
        <v/>
      </c>
      <c r="AS142" s="45" t="str">
        <f t="shared" ca="1" si="224"/>
        <v/>
      </c>
      <c r="AT142" s="46" t="str">
        <f t="shared" ca="1" si="225"/>
        <v/>
      </c>
      <c r="AU142" s="44" t="str">
        <f ca="1">IF(COUNTIF($BU$2:BU1127,AH142)=1,VLOOKUP(AH142,BO:BP,2), IF(COUNTIF($BU$2:BU1127,AH142)=0,$AM$10,""))</f>
        <v/>
      </c>
      <c r="AV142" s="45" t="str">
        <f t="shared" ca="1" si="226"/>
        <v/>
      </c>
      <c r="AW142" s="46" t="str">
        <f t="shared" ca="1" si="227"/>
        <v/>
      </c>
      <c r="AX142" s="44" t="str">
        <f ca="1">IF(COUNTIF($BU$2:BU1127,AH142)=1,VLOOKUP(AH142,BQ:BR,2), IF(COUNTIF($BU$2:BU1127,AH142)=0,$AN$10,""))</f>
        <v/>
      </c>
      <c r="AY142" s="45" t="str">
        <f t="shared" ca="1" si="228"/>
        <v/>
      </c>
      <c r="AZ142" s="46" t="str">
        <f t="shared" ca="1" si="229"/>
        <v/>
      </c>
      <c r="BA142" s="77" t="str">
        <f t="shared" ca="1" si="230"/>
        <v/>
      </c>
      <c r="BB142" s="176"/>
      <c r="BC142" s="176"/>
      <c r="BD142" s="77" t="str">
        <f ca="1">IF(ISERROR(AI142-2),"",$AQ$4*SUM($BB$14:BB142)-$AR$4*SUM($BC$14:BC142))</f>
        <v/>
      </c>
      <c r="BE142" s="77" t="str">
        <f t="shared" ca="1" si="231"/>
        <v/>
      </c>
      <c r="BS142" s="163" t="str">
        <f t="shared" si="259"/>
        <v/>
      </c>
      <c r="BT142" s="163" t="str">
        <f t="shared" si="260"/>
        <v/>
      </c>
      <c r="BY142" s="164" t="str">
        <f t="shared" ca="1" si="202"/>
        <v/>
      </c>
      <c r="BZ142" s="44" t="str">
        <f ca="1">IF(COUNTIF($CN$2:CN1127,BY142)=1,VLOOKUP(BY142,CH:CI,2), IF(COUNTIF($CN$2:CN1127,BY142)=0,$BZ$10,""))</f>
        <v/>
      </c>
      <c r="CA142" s="45" t="str">
        <f t="shared" ca="1" si="169"/>
        <v/>
      </c>
      <c r="CB142" s="45" t="str">
        <f t="shared" ca="1" si="203"/>
        <v/>
      </c>
      <c r="CC142" s="44" t="str">
        <f ca="1">IF(COUNTIF($CN$2:CN1127,BY142)=1,VLOOKUP(BY142,CJ:CK,2), IF(COUNTIF($CN$2:CN1127,BY142)=0,$CA$10,""))</f>
        <v/>
      </c>
      <c r="CD142" s="45" t="str">
        <f t="shared" ca="1" si="204"/>
        <v/>
      </c>
      <c r="CE142" s="46" t="str">
        <f t="shared" ca="1" si="205"/>
        <v/>
      </c>
      <c r="CF142" s="44" t="str">
        <f t="shared" ca="1" si="206"/>
        <v/>
      </c>
      <c r="CL142" s="163" t="str">
        <f t="shared" si="253"/>
        <v/>
      </c>
      <c r="CM142" s="163" t="str">
        <f t="shared" si="254"/>
        <v/>
      </c>
      <c r="CR142" s="164" t="str">
        <f t="shared" ca="1" si="174"/>
        <v/>
      </c>
      <c r="CS142" s="44" t="str">
        <f ca="1">IF(COUNTIF($DG$2:DG1127,CR142)=1,VLOOKUP(CR142,DA:DB,2), IF(COUNTIF($DG$2:DG1127,CR142)=0,$CS$10,""))</f>
        <v/>
      </c>
      <c r="CT142" s="45" t="str">
        <f t="shared" ca="1" si="175"/>
        <v/>
      </c>
      <c r="CU142" s="45" t="str">
        <f t="shared" ca="1" si="176"/>
        <v/>
      </c>
      <c r="CV142" s="44" t="str">
        <f ca="1">IF(COUNTIF($DG$2:DG1127,CR142)=1,VLOOKUP(CR142,DC:DD,2), IF(COUNTIF($DG$2:DG1127,CR142)=0,$CT$10,""))</f>
        <v/>
      </c>
      <c r="CW142" s="45" t="str">
        <f t="shared" ca="1" si="177"/>
        <v/>
      </c>
      <c r="CX142" s="46" t="str">
        <f t="shared" ca="1" si="178"/>
        <v/>
      </c>
      <c r="CY142" s="44" t="str">
        <f t="shared" ca="1" si="179"/>
        <v/>
      </c>
      <c r="DE142" s="163" t="str">
        <f t="shared" si="255"/>
        <v/>
      </c>
      <c r="DF142" s="163" t="str">
        <f t="shared" si="256"/>
        <v/>
      </c>
    </row>
    <row r="143" spans="1:110">
      <c r="A143" s="164" t="str">
        <f t="shared" ca="1" si="243"/>
        <v/>
      </c>
      <c r="B143" s="71" t="str">
        <f ca="1">IF(COUNTIF($AD$2:AD1128,A143)=1,VLOOKUP(A143,T:U,2), IF(COUNTIF($AD$2:AD1128,A143)=0,$B$10,""))</f>
        <v/>
      </c>
      <c r="C143" s="31" t="str">
        <f t="shared" ca="1" si="143"/>
        <v/>
      </c>
      <c r="D143" s="32" t="str">
        <f t="shared" ca="1" si="244"/>
        <v/>
      </c>
      <c r="E143" s="71" t="str">
        <f ca="1">IF(COUNTIF($AD$2:AD1128,A143)=1,VLOOKUP(A143,V:W,2), IF(COUNTIF($AD$2:AD1128,A143)=0,$C$10,""))</f>
        <v/>
      </c>
      <c r="F143" s="31" t="str">
        <f t="shared" ca="1" si="245"/>
        <v/>
      </c>
      <c r="G143" s="32" t="str">
        <f t="shared" ca="1" si="246"/>
        <v/>
      </c>
      <c r="H143" s="71" t="str">
        <f ca="1">IF(COUNTIF($AD$2:AD1128,A143)=1,VLOOKUP(A143,X:Y,2), IF(COUNTIF($AD$2:AD1128,A143)=0,$D$10,""))</f>
        <v/>
      </c>
      <c r="I143" s="31" t="str">
        <f t="shared" ca="1" si="247"/>
        <v/>
      </c>
      <c r="J143" s="32" t="str">
        <f t="shared" ca="1" si="248"/>
        <v/>
      </c>
      <c r="K143" s="71" t="str">
        <f ca="1">IF(COUNTIF($AD$2:AD1128,A143)=1,VLOOKUP(A143,Z:AA,2), IF(COUNTIF($AD$2:AD1128,A143)=0,$E$10,""))</f>
        <v/>
      </c>
      <c r="L143" s="31" t="str">
        <f t="shared" ca="1" si="249"/>
        <v/>
      </c>
      <c r="M143" s="32" t="str">
        <f t="shared" ca="1" si="250"/>
        <v/>
      </c>
      <c r="N143" s="77" t="str">
        <f t="shared" ca="1" si="251"/>
        <v/>
      </c>
      <c r="O143" s="77"/>
      <c r="P143" s="77"/>
      <c r="Q143" s="77" t="str">
        <f ca="1">IF(ISERROR(B143-2),"",$G$5*SUM($O$14:O143)-$H$5*SUM($P$14:P143))</f>
        <v/>
      </c>
      <c r="R143" s="77" t="str">
        <f t="shared" ca="1" si="252"/>
        <v/>
      </c>
      <c r="AB143" s="163" t="str">
        <f t="shared" si="257"/>
        <v/>
      </c>
      <c r="AC143" s="163" t="str">
        <f t="shared" si="258"/>
        <v/>
      </c>
      <c r="AH143" s="164" t="str">
        <f t="shared" ca="1" si="218"/>
        <v/>
      </c>
      <c r="AI143" s="44" t="str">
        <f ca="1">IF(COUNTIF($BU$2:BU1128,AH143)=1,VLOOKUP(AH143,BG:BH,2), IF(COUNTIF($BU$2:BU1128,AH143)=0,$AI$10,""))</f>
        <v/>
      </c>
      <c r="AJ143" s="45" t="str">
        <f t="shared" ca="1" si="154"/>
        <v/>
      </c>
      <c r="AK143" s="45" t="str">
        <f t="shared" ca="1" si="219"/>
        <v/>
      </c>
      <c r="AL143" s="44" t="str">
        <f ca="1">IF(COUNTIF($BU$2:BU1128,AH143)=1,VLOOKUP(AH143,BI:BJ,2), IF(COUNTIF($BU$2:BU1128,AH143)=0,$AJ$10,""))</f>
        <v/>
      </c>
      <c r="AM143" s="45" t="str">
        <f t="shared" ca="1" si="220"/>
        <v/>
      </c>
      <c r="AN143" s="46" t="str">
        <f t="shared" ca="1" si="221"/>
        <v/>
      </c>
      <c r="AO143" s="44" t="str">
        <f ca="1">IF(COUNTIF($BU$2:BU1128,AH143)=1,VLOOKUP(AH143,BK:BL,2), IF(COUNTIF($BU$2:BU1128,AH143)=0,$AK$10,""))</f>
        <v/>
      </c>
      <c r="AP143" s="45" t="str">
        <f t="shared" ca="1" si="222"/>
        <v/>
      </c>
      <c r="AQ143" s="46" t="str">
        <f t="shared" ca="1" si="223"/>
        <v/>
      </c>
      <c r="AR143" s="44" t="str">
        <f ca="1">IF(COUNTIF($BU$2:BU1128,AH143)=1,VLOOKUP(AH143,BM:BN,2), IF(COUNTIF($BU$2:BU1128,AH143)=0,$AL$10,""))</f>
        <v/>
      </c>
      <c r="AS143" s="45" t="str">
        <f t="shared" ca="1" si="224"/>
        <v/>
      </c>
      <c r="AT143" s="46" t="str">
        <f t="shared" ca="1" si="225"/>
        <v/>
      </c>
      <c r="AU143" s="44" t="str">
        <f ca="1">IF(COUNTIF($BU$2:BU1128,AH143)=1,VLOOKUP(AH143,BO:BP,2), IF(COUNTIF($BU$2:BU1128,AH143)=0,$AM$10,""))</f>
        <v/>
      </c>
      <c r="AV143" s="45" t="str">
        <f t="shared" ca="1" si="226"/>
        <v/>
      </c>
      <c r="AW143" s="46" t="str">
        <f t="shared" ca="1" si="227"/>
        <v/>
      </c>
      <c r="AX143" s="44" t="str">
        <f ca="1">IF(COUNTIF($BU$2:BU1128,AH143)=1,VLOOKUP(AH143,BQ:BR,2), IF(COUNTIF($BU$2:BU1128,AH143)=0,$AN$10,""))</f>
        <v/>
      </c>
      <c r="AY143" s="45" t="str">
        <f t="shared" ca="1" si="228"/>
        <v/>
      </c>
      <c r="AZ143" s="46" t="str">
        <f t="shared" ca="1" si="229"/>
        <v/>
      </c>
      <c r="BA143" s="77" t="str">
        <f t="shared" ca="1" si="230"/>
        <v/>
      </c>
      <c r="BB143" s="176"/>
      <c r="BC143" s="176"/>
      <c r="BD143" s="77" t="str">
        <f ca="1">IF(ISERROR(AI143-2),"",$AQ$4*SUM($BB$14:BB143)-$AR$4*SUM($BC$14:BC143))</f>
        <v/>
      </c>
      <c r="BE143" s="77" t="str">
        <f t="shared" ca="1" si="231"/>
        <v/>
      </c>
      <c r="BS143" s="163" t="str">
        <f t="shared" si="259"/>
        <v/>
      </c>
      <c r="BT143" s="163" t="str">
        <f t="shared" si="260"/>
        <v/>
      </c>
      <c r="BY143" s="164" t="str">
        <f t="shared" ca="1" si="202"/>
        <v/>
      </c>
      <c r="BZ143" s="44" t="str">
        <f ca="1">IF(COUNTIF($CN$2:CN1128,BY143)=1,VLOOKUP(BY143,CH:CI,2), IF(COUNTIF($CN$2:CN1128,BY143)=0,$BZ$10,""))</f>
        <v/>
      </c>
      <c r="CA143" s="45" t="str">
        <f t="shared" ca="1" si="169"/>
        <v/>
      </c>
      <c r="CB143" s="45" t="str">
        <f t="shared" ca="1" si="203"/>
        <v/>
      </c>
      <c r="CC143" s="44" t="str">
        <f ca="1">IF(COUNTIF($CN$2:CN1128,BY143)=1,VLOOKUP(BY143,CJ:CK,2), IF(COUNTIF($CN$2:CN1128,BY143)=0,$CA$10,""))</f>
        <v/>
      </c>
      <c r="CD143" s="45" t="str">
        <f t="shared" ca="1" si="204"/>
        <v/>
      </c>
      <c r="CE143" s="46" t="str">
        <f t="shared" ca="1" si="205"/>
        <v/>
      </c>
      <c r="CF143" s="44" t="str">
        <f t="shared" ca="1" si="206"/>
        <v/>
      </c>
      <c r="CL143" s="163" t="str">
        <f t="shared" si="253"/>
        <v/>
      </c>
      <c r="CM143" s="163" t="str">
        <f t="shared" si="254"/>
        <v/>
      </c>
      <c r="CR143" s="164" t="str">
        <f t="shared" ca="1" si="174"/>
        <v/>
      </c>
      <c r="CS143" s="44" t="str">
        <f ca="1">IF(COUNTIF($DG$2:DG1128,CR143)=1,VLOOKUP(CR143,DA:DB,2), IF(COUNTIF($DG$2:DG1128,CR143)=0,$CS$10,""))</f>
        <v/>
      </c>
      <c r="CT143" s="45" t="str">
        <f t="shared" ca="1" si="175"/>
        <v/>
      </c>
      <c r="CU143" s="45" t="str">
        <f t="shared" ca="1" si="176"/>
        <v/>
      </c>
      <c r="CV143" s="44" t="str">
        <f ca="1">IF(COUNTIF($DG$2:DG1128,CR143)=1,VLOOKUP(CR143,DC:DD,2), IF(COUNTIF($DG$2:DG1128,CR143)=0,$CT$10,""))</f>
        <v/>
      </c>
      <c r="CW143" s="45" t="str">
        <f t="shared" ca="1" si="177"/>
        <v/>
      </c>
      <c r="CX143" s="46" t="str">
        <f t="shared" ca="1" si="178"/>
        <v/>
      </c>
      <c r="CY143" s="44" t="str">
        <f t="shared" ca="1" si="179"/>
        <v/>
      </c>
      <c r="DE143" s="163" t="str">
        <f t="shared" si="255"/>
        <v/>
      </c>
      <c r="DF143" s="163" t="str">
        <f t="shared" si="256"/>
        <v/>
      </c>
    </row>
    <row r="144" spans="1:110">
      <c r="A144" s="164" t="str">
        <f t="shared" ca="1" si="243"/>
        <v/>
      </c>
      <c r="B144" s="71" t="str">
        <f ca="1">IF(COUNTIF($AD$2:AD1129,A144)=1,VLOOKUP(A144,T:U,2), IF(COUNTIF($AD$2:AD1129,A144)=0,$B$10,""))</f>
        <v/>
      </c>
      <c r="C144" s="31" t="str">
        <f t="shared" ref="C144:C207" ca="1" si="261">IF(ISERROR(B144-2),"",(B144/$B$14-1)*$B$5)</f>
        <v/>
      </c>
      <c r="D144" s="32" t="str">
        <f t="shared" ca="1" si="244"/>
        <v/>
      </c>
      <c r="E144" s="71" t="str">
        <f ca="1">IF(COUNTIF($AD$2:AD1129,A144)=1,VLOOKUP(A144,V:W,2), IF(COUNTIF($AD$2:AD1129,A144)=0,$C$10,""))</f>
        <v/>
      </c>
      <c r="F144" s="31" t="str">
        <f t="shared" ca="1" si="245"/>
        <v/>
      </c>
      <c r="G144" s="32" t="str">
        <f t="shared" ca="1" si="246"/>
        <v/>
      </c>
      <c r="H144" s="71" t="str">
        <f ca="1">IF(COUNTIF($AD$2:AD1129,A144)=1,VLOOKUP(A144,X:Y,2), IF(COUNTIF($AD$2:AD1129,A144)=0,$D$10,""))</f>
        <v/>
      </c>
      <c r="I144" s="31" t="str">
        <f t="shared" ca="1" si="247"/>
        <v/>
      </c>
      <c r="J144" s="32" t="str">
        <f t="shared" ca="1" si="248"/>
        <v/>
      </c>
      <c r="K144" s="71" t="str">
        <f ca="1">IF(COUNTIF($AD$2:AD1129,A144)=1,VLOOKUP(A144,Z:AA,2), IF(COUNTIF($AD$2:AD1129,A144)=0,$E$10,""))</f>
        <v/>
      </c>
      <c r="L144" s="31" t="str">
        <f t="shared" ca="1" si="249"/>
        <v/>
      </c>
      <c r="M144" s="32" t="str">
        <f t="shared" ca="1" si="250"/>
        <v/>
      </c>
      <c r="N144" s="77" t="str">
        <f t="shared" ca="1" si="251"/>
        <v/>
      </c>
      <c r="O144" s="77"/>
      <c r="P144" s="77"/>
      <c r="Q144" s="77" t="str">
        <f ca="1">IF(ISERROR(B144-2),"",$G$5*SUM($O$14:O144)-$H$5*SUM($P$14:P144))</f>
        <v/>
      </c>
      <c r="R144" s="77" t="str">
        <f t="shared" ca="1" si="252"/>
        <v/>
      </c>
      <c r="AB144" s="163" t="str">
        <f t="shared" si="257"/>
        <v/>
      </c>
      <c r="AC144" s="163" t="str">
        <f t="shared" si="258"/>
        <v/>
      </c>
      <c r="AH144" s="164" t="str">
        <f t="shared" ca="1" si="218"/>
        <v/>
      </c>
      <c r="AI144" s="44" t="str">
        <f ca="1">IF(COUNTIF($BU$2:BU1129,AH144)=1,VLOOKUP(AH144,BG:BH,2), IF(COUNTIF($BU$2:BU1129,AH144)=0,$AI$10,""))</f>
        <v/>
      </c>
      <c r="AJ144" s="45" t="str">
        <f t="shared" ref="AJ144:AJ207" ca="1" si="262">IF(ISERROR(AI144-2),"",(AI144/$AI$14-1)*$AI$5)</f>
        <v/>
      </c>
      <c r="AK144" s="45" t="str">
        <f t="shared" ca="1" si="219"/>
        <v/>
      </c>
      <c r="AL144" s="44" t="str">
        <f ca="1">IF(COUNTIF($BU$2:BU1129,AH144)=1,VLOOKUP(AH144,BI:BJ,2), IF(COUNTIF($BU$2:BU1129,AH144)=0,$AJ$10,""))</f>
        <v/>
      </c>
      <c r="AM144" s="45" t="str">
        <f t="shared" ca="1" si="220"/>
        <v/>
      </c>
      <c r="AN144" s="46" t="str">
        <f t="shared" ca="1" si="221"/>
        <v/>
      </c>
      <c r="AO144" s="44" t="str">
        <f ca="1">IF(COUNTIF($BU$2:BU1129,AH144)=1,VLOOKUP(AH144,BK:BL,2), IF(COUNTIF($BU$2:BU1129,AH144)=0,$AK$10,""))</f>
        <v/>
      </c>
      <c r="AP144" s="45" t="str">
        <f t="shared" ca="1" si="222"/>
        <v/>
      </c>
      <c r="AQ144" s="46" t="str">
        <f t="shared" ca="1" si="223"/>
        <v/>
      </c>
      <c r="AR144" s="44" t="str">
        <f ca="1">IF(COUNTIF($BU$2:BU1129,AH144)=1,VLOOKUP(AH144,BM:BN,2), IF(COUNTIF($BU$2:BU1129,AH144)=0,$AL$10,""))</f>
        <v/>
      </c>
      <c r="AS144" s="45" t="str">
        <f t="shared" ca="1" si="224"/>
        <v/>
      </c>
      <c r="AT144" s="46" t="str">
        <f t="shared" ca="1" si="225"/>
        <v/>
      </c>
      <c r="AU144" s="44" t="str">
        <f ca="1">IF(COUNTIF($BU$2:BU1129,AH144)=1,VLOOKUP(AH144,BO:BP,2), IF(COUNTIF($BU$2:BU1129,AH144)=0,$AM$10,""))</f>
        <v/>
      </c>
      <c r="AV144" s="45" t="str">
        <f t="shared" ca="1" si="226"/>
        <v/>
      </c>
      <c r="AW144" s="46" t="str">
        <f t="shared" ca="1" si="227"/>
        <v/>
      </c>
      <c r="AX144" s="44" t="str">
        <f ca="1">IF(COUNTIF($BU$2:BU1129,AH144)=1,VLOOKUP(AH144,BQ:BR,2), IF(COUNTIF($BU$2:BU1129,AH144)=0,$AN$10,""))</f>
        <v/>
      </c>
      <c r="AY144" s="45" t="str">
        <f t="shared" ca="1" si="228"/>
        <v/>
      </c>
      <c r="AZ144" s="46" t="str">
        <f t="shared" ca="1" si="229"/>
        <v/>
      </c>
      <c r="BA144" s="77" t="str">
        <f t="shared" ca="1" si="230"/>
        <v/>
      </c>
      <c r="BB144" s="176"/>
      <c r="BC144" s="176"/>
      <c r="BD144" s="77" t="str">
        <f ca="1">IF(ISERROR(AI144-2),"",$AQ$4*SUM($BB$14:BB144)-$AR$4*SUM($BC$14:BC144))</f>
        <v/>
      </c>
      <c r="BE144" s="77" t="str">
        <f t="shared" ca="1" si="231"/>
        <v/>
      </c>
      <c r="BS144" s="163" t="str">
        <f t="shared" si="259"/>
        <v/>
      </c>
      <c r="BT144" s="163" t="str">
        <f t="shared" si="260"/>
        <v/>
      </c>
      <c r="BY144" s="164" t="str">
        <f t="shared" ca="1" si="202"/>
        <v/>
      </c>
      <c r="BZ144" s="44" t="str">
        <f ca="1">IF(COUNTIF($CN$2:CN1129,BY144)=1,VLOOKUP(BY144,CH:CI,2), IF(COUNTIF($CN$2:CN1129,BY144)=0,$BZ$10,""))</f>
        <v/>
      </c>
      <c r="CA144" s="45" t="str">
        <f t="shared" ref="CA144:CA207" ca="1" si="263">IF(ISERROR(BZ144-2),"",(BZ144-$BZ$14)/100*$BZ$5)</f>
        <v/>
      </c>
      <c r="CB144" s="45" t="str">
        <f t="shared" ca="1" si="203"/>
        <v/>
      </c>
      <c r="CC144" s="44" t="str">
        <f ca="1">IF(COUNTIF($CN$2:CN1129,BY144)=1,VLOOKUP(BY144,CJ:CK,2), IF(COUNTIF($CN$2:CN1129,BY144)=0,$CA$10,""))</f>
        <v/>
      </c>
      <c r="CD144" s="45" t="str">
        <f t="shared" ca="1" si="204"/>
        <v/>
      </c>
      <c r="CE144" s="46" t="str">
        <f t="shared" ca="1" si="205"/>
        <v/>
      </c>
      <c r="CF144" s="44" t="str">
        <f t="shared" ca="1" si="206"/>
        <v/>
      </c>
      <c r="CL144" s="163" t="str">
        <f t="shared" si="253"/>
        <v/>
      </c>
      <c r="CM144" s="163" t="str">
        <f t="shared" si="254"/>
        <v/>
      </c>
      <c r="CR144" s="164" t="str">
        <f t="shared" ref="CR144:CR207" ca="1" si="264">IF(AND(ISBLANK(DG133), CR143 = $DG$1),NOW(),IF(ISBLANK(DG133),"",DG133))</f>
        <v/>
      </c>
      <c r="CS144" s="44" t="str">
        <f ca="1">IF(COUNTIF($DG$2:DG1129,CR144)=1,VLOOKUP(CR144,DA:DB,2), IF(COUNTIF($DG$2:DG1129,CR144)=0,$CS$10,""))</f>
        <v/>
      </c>
      <c r="CT144" s="45" t="str">
        <f t="shared" ref="CT144:CT207" ca="1" si="265">IF(ISERROR(CS144-2),"",-1*(CS144-$CS$14)*$CS$8*10^-4*$CS$5)</f>
        <v/>
      </c>
      <c r="CU144" s="45" t="str">
        <f t="shared" ref="CU144:CU207" ca="1" si="266">IF(ISERROR(CS144-2),"",ROUNDUP(CR144-CR$14,0)/360*$CS$5*$CS$6)</f>
        <v/>
      </c>
      <c r="CV144" s="44" t="str">
        <f ca="1">IF(COUNTIF($DG$2:DG1129,CR144)=1,VLOOKUP(CR144,DC:DD,2), IF(COUNTIF($DG$2:DG1129,CR144)=0,$CT$10,""))</f>
        <v/>
      </c>
      <c r="CW144" s="45" t="str">
        <f t="shared" ref="CW144:CW207" ca="1" si="267">IF(ISERROR(CS144-2),"",-1*(CV144-$CV$14)*10^-4*$CT$8*$CT$5)</f>
        <v/>
      </c>
      <c r="CX144" s="46" t="str">
        <f t="shared" ref="CX144:CX207" ca="1" si="268">IF(ISERROR(CS144-2),"",ROUNDUP(CR144-CR$14,0)/360*$CT$5*$CT$6)</f>
        <v/>
      </c>
      <c r="CY144" s="44" t="str">
        <f t="shared" ref="CY144:CY207" ca="1" si="269">IF(ISERROR(CS144-2),"",CT144+CU144-CW144-CX144)</f>
        <v/>
      </c>
      <c r="DE144" s="163" t="str">
        <f t="shared" si="255"/>
        <v/>
      </c>
      <c r="DF144" s="163" t="str">
        <f t="shared" si="256"/>
        <v/>
      </c>
    </row>
    <row r="145" spans="1:110">
      <c r="A145" s="164" t="str">
        <f t="shared" ca="1" si="243"/>
        <v/>
      </c>
      <c r="B145" s="71" t="str">
        <f ca="1">IF(COUNTIF($AD$2:AD1130,A145)=1,VLOOKUP(A145,T:U,2), IF(COUNTIF($AD$2:AD1130,A145)=0,$B$10,""))</f>
        <v/>
      </c>
      <c r="C145" s="31" t="str">
        <f t="shared" ca="1" si="261"/>
        <v/>
      </c>
      <c r="D145" s="32" t="str">
        <f t="shared" ca="1" si="244"/>
        <v/>
      </c>
      <c r="E145" s="71" t="str">
        <f ca="1">IF(COUNTIF($AD$2:AD1130,A145)=1,VLOOKUP(A145,V:W,2), IF(COUNTIF($AD$2:AD1130,A145)=0,$C$10,""))</f>
        <v/>
      </c>
      <c r="F145" s="31" t="str">
        <f t="shared" ca="1" si="245"/>
        <v/>
      </c>
      <c r="G145" s="32" t="str">
        <f t="shared" ca="1" si="246"/>
        <v/>
      </c>
      <c r="H145" s="71" t="str">
        <f ca="1">IF(COUNTIF($AD$2:AD1130,A145)=1,VLOOKUP(A145,X:Y,2), IF(COUNTIF($AD$2:AD1130,A145)=0,$D$10,""))</f>
        <v/>
      </c>
      <c r="I145" s="31" t="str">
        <f t="shared" ca="1" si="247"/>
        <v/>
      </c>
      <c r="J145" s="32" t="str">
        <f t="shared" ca="1" si="248"/>
        <v/>
      </c>
      <c r="K145" s="71" t="str">
        <f ca="1">IF(COUNTIF($AD$2:AD1130,A145)=1,VLOOKUP(A145,Z:AA,2), IF(COUNTIF($AD$2:AD1130,A145)=0,$E$10,""))</f>
        <v/>
      </c>
      <c r="L145" s="31" t="str">
        <f t="shared" ca="1" si="249"/>
        <v/>
      </c>
      <c r="M145" s="32" t="str">
        <f t="shared" ca="1" si="250"/>
        <v/>
      </c>
      <c r="N145" s="77" t="str">
        <f t="shared" ca="1" si="251"/>
        <v/>
      </c>
      <c r="O145" s="77"/>
      <c r="P145" s="77"/>
      <c r="Q145" s="77" t="str">
        <f ca="1">IF(ISERROR(B145-2),"",$G$5*SUM($O$14:O145)-$H$5*SUM($P$14:P145))</f>
        <v/>
      </c>
      <c r="R145" s="77" t="str">
        <f t="shared" ca="1" si="252"/>
        <v/>
      </c>
      <c r="AB145" s="163" t="str">
        <f t="shared" si="257"/>
        <v/>
      </c>
      <c r="AC145" s="163" t="str">
        <f t="shared" si="258"/>
        <v/>
      </c>
      <c r="AH145" s="164" t="str">
        <f t="shared" ca="1" si="218"/>
        <v/>
      </c>
      <c r="AI145" s="44" t="str">
        <f ca="1">IF(COUNTIF($BU$2:BU1130,AH145)=1,VLOOKUP(AH145,BG:BH,2), IF(COUNTIF($BU$2:BU1130,AH145)=0,$AI$10,""))</f>
        <v/>
      </c>
      <c r="AJ145" s="45" t="str">
        <f t="shared" ca="1" si="262"/>
        <v/>
      </c>
      <c r="AK145" s="45" t="str">
        <f t="shared" ca="1" si="219"/>
        <v/>
      </c>
      <c r="AL145" s="44" t="str">
        <f ca="1">IF(COUNTIF($BU$2:BU1130,AH145)=1,VLOOKUP(AH145,BI:BJ,2), IF(COUNTIF($BU$2:BU1130,AH145)=0,$AJ$10,""))</f>
        <v/>
      </c>
      <c r="AM145" s="45" t="str">
        <f t="shared" ca="1" si="220"/>
        <v/>
      </c>
      <c r="AN145" s="46" t="str">
        <f t="shared" ca="1" si="221"/>
        <v/>
      </c>
      <c r="AO145" s="44" t="str">
        <f ca="1">IF(COUNTIF($BU$2:BU1130,AH145)=1,VLOOKUP(AH145,BK:BL,2), IF(COUNTIF($BU$2:BU1130,AH145)=0,$AK$10,""))</f>
        <v/>
      </c>
      <c r="AP145" s="45" t="str">
        <f t="shared" ca="1" si="222"/>
        <v/>
      </c>
      <c r="AQ145" s="46" t="str">
        <f t="shared" ca="1" si="223"/>
        <v/>
      </c>
      <c r="AR145" s="44" t="str">
        <f ca="1">IF(COUNTIF($BU$2:BU1130,AH145)=1,VLOOKUP(AH145,BM:BN,2), IF(COUNTIF($BU$2:BU1130,AH145)=0,$AL$10,""))</f>
        <v/>
      </c>
      <c r="AS145" s="45" t="str">
        <f t="shared" ca="1" si="224"/>
        <v/>
      </c>
      <c r="AT145" s="46" t="str">
        <f t="shared" ca="1" si="225"/>
        <v/>
      </c>
      <c r="AU145" s="44" t="str">
        <f ca="1">IF(COUNTIF($BU$2:BU1130,AH145)=1,VLOOKUP(AH145,BO:BP,2), IF(COUNTIF($BU$2:BU1130,AH145)=0,$AM$10,""))</f>
        <v/>
      </c>
      <c r="AV145" s="45" t="str">
        <f t="shared" ca="1" si="226"/>
        <v/>
      </c>
      <c r="AW145" s="46" t="str">
        <f t="shared" ca="1" si="227"/>
        <v/>
      </c>
      <c r="AX145" s="44" t="str">
        <f ca="1">IF(COUNTIF($BU$2:BU1130,AH145)=1,VLOOKUP(AH145,BQ:BR,2), IF(COUNTIF($BU$2:BU1130,AH145)=0,$AN$10,""))</f>
        <v/>
      </c>
      <c r="AY145" s="45" t="str">
        <f t="shared" ca="1" si="228"/>
        <v/>
      </c>
      <c r="AZ145" s="46" t="str">
        <f t="shared" ca="1" si="229"/>
        <v/>
      </c>
      <c r="BA145" s="77" t="str">
        <f t="shared" ca="1" si="230"/>
        <v/>
      </c>
      <c r="BB145" s="176"/>
      <c r="BC145" s="176"/>
      <c r="BD145" s="77" t="str">
        <f ca="1">IF(ISERROR(AI145-2),"",$AQ$4*SUM($BB$14:BB145)-$AR$4*SUM($BC$14:BC145))</f>
        <v/>
      </c>
      <c r="BE145" s="77" t="str">
        <f t="shared" ca="1" si="231"/>
        <v/>
      </c>
      <c r="BS145" s="163" t="str">
        <f t="shared" si="259"/>
        <v/>
      </c>
      <c r="BT145" s="163" t="str">
        <f t="shared" si="260"/>
        <v/>
      </c>
      <c r="BY145" s="164" t="str">
        <f t="shared" ca="1" si="202"/>
        <v/>
      </c>
      <c r="BZ145" s="44" t="str">
        <f ca="1">IF(COUNTIF($CN$2:CN1130,BY145)=1,VLOOKUP(BY145,CH:CI,2), IF(COUNTIF($CN$2:CN1130,BY145)=0,$BZ$10,""))</f>
        <v/>
      </c>
      <c r="CA145" s="45" t="str">
        <f t="shared" ca="1" si="263"/>
        <v/>
      </c>
      <c r="CB145" s="45" t="str">
        <f t="shared" ca="1" si="203"/>
        <v/>
      </c>
      <c r="CC145" s="44" t="str">
        <f ca="1">IF(COUNTIF($CN$2:CN1130,BY145)=1,VLOOKUP(BY145,CJ:CK,2), IF(COUNTIF($CN$2:CN1130,BY145)=0,$CA$10,""))</f>
        <v/>
      </c>
      <c r="CD145" s="45" t="str">
        <f t="shared" ca="1" si="204"/>
        <v/>
      </c>
      <c r="CE145" s="46" t="str">
        <f t="shared" ca="1" si="205"/>
        <v/>
      </c>
      <c r="CF145" s="44" t="str">
        <f t="shared" ca="1" si="206"/>
        <v/>
      </c>
      <c r="CL145" s="163" t="str">
        <f t="shared" si="253"/>
        <v/>
      </c>
      <c r="CM145" s="163" t="str">
        <f t="shared" si="254"/>
        <v/>
      </c>
      <c r="CR145" s="164" t="str">
        <f t="shared" ca="1" si="264"/>
        <v/>
      </c>
      <c r="CS145" s="44" t="str">
        <f ca="1">IF(COUNTIF($DG$2:DG1130,CR145)=1,VLOOKUP(CR145,DA:DB,2), IF(COUNTIF($DG$2:DG1130,CR145)=0,$CS$10,""))</f>
        <v/>
      </c>
      <c r="CT145" s="45" t="str">
        <f t="shared" ca="1" si="265"/>
        <v/>
      </c>
      <c r="CU145" s="45" t="str">
        <f t="shared" ca="1" si="266"/>
        <v/>
      </c>
      <c r="CV145" s="44" t="str">
        <f ca="1">IF(COUNTIF($DG$2:DG1130,CR145)=1,VLOOKUP(CR145,DC:DD,2), IF(COUNTIF($DG$2:DG1130,CR145)=0,$CT$10,""))</f>
        <v/>
      </c>
      <c r="CW145" s="45" t="str">
        <f t="shared" ca="1" si="267"/>
        <v/>
      </c>
      <c r="CX145" s="46" t="str">
        <f t="shared" ca="1" si="268"/>
        <v/>
      </c>
      <c r="CY145" s="44" t="str">
        <f t="shared" ca="1" si="269"/>
        <v/>
      </c>
      <c r="DE145" s="163" t="str">
        <f t="shared" si="255"/>
        <v/>
      </c>
      <c r="DF145" s="163" t="str">
        <f t="shared" si="256"/>
        <v/>
      </c>
    </row>
    <row r="146" spans="1:110">
      <c r="A146" s="164" t="str">
        <f t="shared" ca="1" si="243"/>
        <v/>
      </c>
      <c r="B146" s="71" t="str">
        <f ca="1">IF(COUNTIF($AD$2:AD1131,A146)=1,VLOOKUP(A146,T:U,2), IF(COUNTIF($AD$2:AD1131,A146)=0,$B$10,""))</f>
        <v/>
      </c>
      <c r="C146" s="31" t="str">
        <f t="shared" ca="1" si="261"/>
        <v/>
      </c>
      <c r="D146" s="32" t="str">
        <f t="shared" ca="1" si="244"/>
        <v/>
      </c>
      <c r="E146" s="71" t="str">
        <f ca="1">IF(COUNTIF($AD$2:AD1131,A146)=1,VLOOKUP(A146,V:W,2), IF(COUNTIF($AD$2:AD1131,A146)=0,$C$10,""))</f>
        <v/>
      </c>
      <c r="F146" s="31" t="str">
        <f t="shared" ca="1" si="245"/>
        <v/>
      </c>
      <c r="G146" s="32" t="str">
        <f t="shared" ca="1" si="246"/>
        <v/>
      </c>
      <c r="H146" s="71" t="str">
        <f ca="1">IF(COUNTIF($AD$2:AD1131,A146)=1,VLOOKUP(A146,X:Y,2), IF(COUNTIF($AD$2:AD1131,A146)=0,$D$10,""))</f>
        <v/>
      </c>
      <c r="I146" s="31" t="str">
        <f t="shared" ca="1" si="247"/>
        <v/>
      </c>
      <c r="J146" s="32" t="str">
        <f t="shared" ca="1" si="248"/>
        <v/>
      </c>
      <c r="K146" s="71" t="str">
        <f ca="1">IF(COUNTIF($AD$2:AD1131,A146)=1,VLOOKUP(A146,Z:AA,2), IF(COUNTIF($AD$2:AD1131,A146)=0,$E$10,""))</f>
        <v/>
      </c>
      <c r="L146" s="31" t="str">
        <f t="shared" ca="1" si="249"/>
        <v/>
      </c>
      <c r="M146" s="32" t="str">
        <f t="shared" ca="1" si="250"/>
        <v/>
      </c>
      <c r="N146" s="77" t="str">
        <f t="shared" ca="1" si="251"/>
        <v/>
      </c>
      <c r="O146" s="77"/>
      <c r="P146" s="77"/>
      <c r="Q146" s="77" t="str">
        <f ca="1">IF(ISERROR(B146-2),"",$G$5*SUM($O$14:O146)-$H$5*SUM($P$14:P146))</f>
        <v/>
      </c>
      <c r="R146" s="77" t="str">
        <f t="shared" ca="1" si="252"/>
        <v/>
      </c>
      <c r="AB146" s="163" t="str">
        <f t="shared" si="257"/>
        <v/>
      </c>
      <c r="AC146" s="163" t="str">
        <f t="shared" si="258"/>
        <v/>
      </c>
      <c r="AH146" s="164" t="str">
        <f t="shared" ca="1" si="218"/>
        <v/>
      </c>
      <c r="AI146" s="44" t="str">
        <f ca="1">IF(COUNTIF($BU$2:BU1131,AH146)=1,VLOOKUP(AH146,BG:BH,2), IF(COUNTIF($BU$2:BU1131,AH146)=0,$AI$10,""))</f>
        <v/>
      </c>
      <c r="AJ146" s="45" t="str">
        <f t="shared" ca="1" si="262"/>
        <v/>
      </c>
      <c r="AK146" s="45" t="str">
        <f t="shared" ca="1" si="219"/>
        <v/>
      </c>
      <c r="AL146" s="44" t="str">
        <f ca="1">IF(COUNTIF($BU$2:BU1131,AH146)=1,VLOOKUP(AH146,BI:BJ,2), IF(COUNTIF($BU$2:BU1131,AH146)=0,$AJ$10,""))</f>
        <v/>
      </c>
      <c r="AM146" s="45" t="str">
        <f t="shared" ca="1" si="220"/>
        <v/>
      </c>
      <c r="AN146" s="46" t="str">
        <f t="shared" ca="1" si="221"/>
        <v/>
      </c>
      <c r="AO146" s="44" t="str">
        <f ca="1">IF(COUNTIF($BU$2:BU1131,AH146)=1,VLOOKUP(AH146,BK:BL,2), IF(COUNTIF($BU$2:BU1131,AH146)=0,$AK$10,""))</f>
        <v/>
      </c>
      <c r="AP146" s="45" t="str">
        <f t="shared" ca="1" si="222"/>
        <v/>
      </c>
      <c r="AQ146" s="46" t="str">
        <f t="shared" ca="1" si="223"/>
        <v/>
      </c>
      <c r="AR146" s="44" t="str">
        <f ca="1">IF(COUNTIF($BU$2:BU1131,AH146)=1,VLOOKUP(AH146,BM:BN,2), IF(COUNTIF($BU$2:BU1131,AH146)=0,$AL$10,""))</f>
        <v/>
      </c>
      <c r="AS146" s="45" t="str">
        <f t="shared" ca="1" si="224"/>
        <v/>
      </c>
      <c r="AT146" s="46" t="str">
        <f t="shared" ca="1" si="225"/>
        <v/>
      </c>
      <c r="AU146" s="44" t="str">
        <f ca="1">IF(COUNTIF($BU$2:BU1131,AH146)=1,VLOOKUP(AH146,BO:BP,2), IF(COUNTIF($BU$2:BU1131,AH146)=0,$AM$10,""))</f>
        <v/>
      </c>
      <c r="AV146" s="45" t="str">
        <f t="shared" ca="1" si="226"/>
        <v/>
      </c>
      <c r="AW146" s="46" t="str">
        <f t="shared" ca="1" si="227"/>
        <v/>
      </c>
      <c r="AX146" s="44" t="str">
        <f ca="1">IF(COUNTIF($BU$2:BU1131,AH146)=1,VLOOKUP(AH146,BQ:BR,2), IF(COUNTIF($BU$2:BU1131,AH146)=0,$AN$10,""))</f>
        <v/>
      </c>
      <c r="AY146" s="45" t="str">
        <f t="shared" ca="1" si="228"/>
        <v/>
      </c>
      <c r="AZ146" s="46" t="str">
        <f t="shared" ca="1" si="229"/>
        <v/>
      </c>
      <c r="BA146" s="77" t="str">
        <f t="shared" ca="1" si="230"/>
        <v/>
      </c>
      <c r="BB146" s="176"/>
      <c r="BC146" s="176"/>
      <c r="BD146" s="77" t="str">
        <f ca="1">IF(ISERROR(AI146-2),"",$AQ$4*SUM($BB$14:BB146)-$AR$4*SUM($BC$14:BC146))</f>
        <v/>
      </c>
      <c r="BE146" s="77" t="str">
        <f t="shared" ca="1" si="231"/>
        <v/>
      </c>
      <c r="BS146" s="163" t="str">
        <f t="shared" si="259"/>
        <v/>
      </c>
      <c r="BT146" s="163" t="str">
        <f t="shared" si="260"/>
        <v/>
      </c>
      <c r="BY146" s="164" t="str">
        <f t="shared" ref="BY146:BY209" ca="1" si="270">IF(AND(ISBLANK(CN135), BY145 = $CN$1),NOW(),IF(ISBLANK(CN135),"",CN135))</f>
        <v/>
      </c>
      <c r="BZ146" s="44" t="str">
        <f ca="1">IF(COUNTIF($CN$2:CN1131,BY146)=1,VLOOKUP(BY146,CH:CI,2), IF(COUNTIF($CN$2:CN1131,BY146)=0,$BZ$10,""))</f>
        <v/>
      </c>
      <c r="CA146" s="45" t="str">
        <f t="shared" ca="1" si="263"/>
        <v/>
      </c>
      <c r="CB146" s="45" t="str">
        <f t="shared" ref="CB146:CB209" ca="1" si="271">IF(ISERROR(BZ146-2),"",ROUNDUP(BY146-BY$14,0)/360*$BZ$5*$BZ$6)</f>
        <v/>
      </c>
      <c r="CC146" s="44" t="str">
        <f ca="1">IF(COUNTIF($CN$2:CN1131,BY146)=1,VLOOKUP(BY146,CJ:CK,2), IF(COUNTIF($CN$2:CN1131,BY146)=0,$CA$10,""))</f>
        <v/>
      </c>
      <c r="CD146" s="45" t="str">
        <f t="shared" ref="CD146:CD209" ca="1" si="272">IF(ISERROR(BZ146-2),"",-1*(CC146-$CC$14)*10^-4*$CA$8*$CA$5)</f>
        <v/>
      </c>
      <c r="CE146" s="46" t="str">
        <f t="shared" ref="CE146:CE209" ca="1" si="273">IF(ISERROR(BZ146-2),"",ROUNDUP(BY146-BY$14,0)/360*$CA$5*$CA$6)</f>
        <v/>
      </c>
      <c r="CF146" s="44" t="str">
        <f t="shared" ref="CF146:CF209" ca="1" si="274">IF(ISERROR(BZ146-2),"",CA146+CB146-CD146-CE146)</f>
        <v/>
      </c>
      <c r="CL146" s="163" t="str">
        <f t="shared" si="253"/>
        <v/>
      </c>
      <c r="CM146" s="163" t="str">
        <f t="shared" si="254"/>
        <v/>
      </c>
      <c r="CR146" s="164" t="str">
        <f t="shared" ca="1" si="264"/>
        <v/>
      </c>
      <c r="CS146" s="44" t="str">
        <f ca="1">IF(COUNTIF($DG$2:DG1131,CR146)=1,VLOOKUP(CR146,DA:DB,2), IF(COUNTIF($DG$2:DG1131,CR146)=0,$CS$10,""))</f>
        <v/>
      </c>
      <c r="CT146" s="45" t="str">
        <f t="shared" ca="1" si="265"/>
        <v/>
      </c>
      <c r="CU146" s="45" t="str">
        <f t="shared" ca="1" si="266"/>
        <v/>
      </c>
      <c r="CV146" s="44" t="str">
        <f ca="1">IF(COUNTIF($DG$2:DG1131,CR146)=1,VLOOKUP(CR146,DC:DD,2), IF(COUNTIF($DG$2:DG1131,CR146)=0,$CT$10,""))</f>
        <v/>
      </c>
      <c r="CW146" s="45" t="str">
        <f t="shared" ca="1" si="267"/>
        <v/>
      </c>
      <c r="CX146" s="46" t="str">
        <f t="shared" ca="1" si="268"/>
        <v/>
      </c>
      <c r="CY146" s="44" t="str">
        <f t="shared" ca="1" si="269"/>
        <v/>
      </c>
      <c r="DE146" s="163" t="str">
        <f t="shared" si="255"/>
        <v/>
      </c>
      <c r="DF146" s="163" t="str">
        <f t="shared" si="256"/>
        <v/>
      </c>
    </row>
    <row r="147" spans="1:110">
      <c r="A147" s="164" t="str">
        <f t="shared" ca="1" si="243"/>
        <v/>
      </c>
      <c r="B147" s="71" t="str">
        <f ca="1">IF(COUNTIF($AD$2:AD1132,A147)=1,VLOOKUP(A147,T:U,2), IF(COUNTIF($AD$2:AD1132,A147)=0,$B$10,""))</f>
        <v/>
      </c>
      <c r="C147" s="31" t="str">
        <f t="shared" ca="1" si="261"/>
        <v/>
      </c>
      <c r="D147" s="32" t="str">
        <f t="shared" ca="1" si="244"/>
        <v/>
      </c>
      <c r="E147" s="71" t="str">
        <f ca="1">IF(COUNTIF($AD$2:AD1132,A147)=1,VLOOKUP(A147,V:W,2), IF(COUNTIF($AD$2:AD1132,A147)=0,$C$10,""))</f>
        <v/>
      </c>
      <c r="F147" s="31" t="str">
        <f t="shared" ca="1" si="245"/>
        <v/>
      </c>
      <c r="G147" s="32" t="str">
        <f t="shared" ca="1" si="246"/>
        <v/>
      </c>
      <c r="H147" s="71" t="str">
        <f ca="1">IF(COUNTIF($AD$2:AD1132,A147)=1,VLOOKUP(A147,X:Y,2), IF(COUNTIF($AD$2:AD1132,A147)=0,$D$10,""))</f>
        <v/>
      </c>
      <c r="I147" s="31" t="str">
        <f t="shared" ca="1" si="247"/>
        <v/>
      </c>
      <c r="J147" s="32" t="str">
        <f t="shared" ca="1" si="248"/>
        <v/>
      </c>
      <c r="K147" s="71" t="str">
        <f ca="1">IF(COUNTIF($AD$2:AD1132,A147)=1,VLOOKUP(A147,Z:AA,2), IF(COUNTIF($AD$2:AD1132,A147)=0,$E$10,""))</f>
        <v/>
      </c>
      <c r="L147" s="31" t="str">
        <f t="shared" ca="1" si="249"/>
        <v/>
      </c>
      <c r="M147" s="32" t="str">
        <f t="shared" ca="1" si="250"/>
        <v/>
      </c>
      <c r="N147" s="77" t="str">
        <f t="shared" ca="1" si="251"/>
        <v/>
      </c>
      <c r="O147" s="77"/>
      <c r="P147" s="77"/>
      <c r="Q147" s="77" t="str">
        <f ca="1">IF(ISERROR(B147-2),"",$G$5*SUM($O$14:O147)-$H$5*SUM($P$14:P147))</f>
        <v/>
      </c>
      <c r="R147" s="77" t="str">
        <f t="shared" ca="1" si="252"/>
        <v/>
      </c>
      <c r="AB147" s="163" t="str">
        <f t="shared" si="257"/>
        <v/>
      </c>
      <c r="AC147" s="163" t="str">
        <f t="shared" si="258"/>
        <v/>
      </c>
      <c r="AH147" s="164" t="str">
        <f t="shared" ca="1" si="218"/>
        <v/>
      </c>
      <c r="AI147" s="44" t="str">
        <f ca="1">IF(COUNTIF($BU$2:BU1132,AH147)=1,VLOOKUP(AH147,BG:BH,2), IF(COUNTIF($BU$2:BU1132,AH147)=0,$AI$10,""))</f>
        <v/>
      </c>
      <c r="AJ147" s="45" t="str">
        <f t="shared" ca="1" si="262"/>
        <v/>
      </c>
      <c r="AK147" s="45" t="str">
        <f t="shared" ca="1" si="219"/>
        <v/>
      </c>
      <c r="AL147" s="44" t="str">
        <f ca="1">IF(COUNTIF($BU$2:BU1132,AH147)=1,VLOOKUP(AH147,BI:BJ,2), IF(COUNTIF($BU$2:BU1132,AH147)=0,$AJ$10,""))</f>
        <v/>
      </c>
      <c r="AM147" s="45" t="str">
        <f t="shared" ca="1" si="220"/>
        <v/>
      </c>
      <c r="AN147" s="46" t="str">
        <f t="shared" ca="1" si="221"/>
        <v/>
      </c>
      <c r="AO147" s="44" t="str">
        <f ca="1">IF(COUNTIF($BU$2:BU1132,AH147)=1,VLOOKUP(AH147,BK:BL,2), IF(COUNTIF($BU$2:BU1132,AH147)=0,$AK$10,""))</f>
        <v/>
      </c>
      <c r="AP147" s="45" t="str">
        <f t="shared" ca="1" si="222"/>
        <v/>
      </c>
      <c r="AQ147" s="46" t="str">
        <f t="shared" ca="1" si="223"/>
        <v/>
      </c>
      <c r="AR147" s="44" t="str">
        <f ca="1">IF(COUNTIF($BU$2:BU1132,AH147)=1,VLOOKUP(AH147,BM:BN,2), IF(COUNTIF($BU$2:BU1132,AH147)=0,$AL$10,""))</f>
        <v/>
      </c>
      <c r="AS147" s="45" t="str">
        <f t="shared" ca="1" si="224"/>
        <v/>
      </c>
      <c r="AT147" s="46" t="str">
        <f t="shared" ca="1" si="225"/>
        <v/>
      </c>
      <c r="AU147" s="44" t="str">
        <f ca="1">IF(COUNTIF($BU$2:BU1132,AH147)=1,VLOOKUP(AH147,BO:BP,2), IF(COUNTIF($BU$2:BU1132,AH147)=0,$AM$10,""))</f>
        <v/>
      </c>
      <c r="AV147" s="45" t="str">
        <f t="shared" ca="1" si="226"/>
        <v/>
      </c>
      <c r="AW147" s="46" t="str">
        <f t="shared" ca="1" si="227"/>
        <v/>
      </c>
      <c r="AX147" s="44" t="str">
        <f ca="1">IF(COUNTIF($BU$2:BU1132,AH147)=1,VLOOKUP(AH147,BQ:BR,2), IF(COUNTIF($BU$2:BU1132,AH147)=0,$AN$10,""))</f>
        <v/>
      </c>
      <c r="AY147" s="45" t="str">
        <f t="shared" ca="1" si="228"/>
        <v/>
      </c>
      <c r="AZ147" s="46" t="str">
        <f t="shared" ca="1" si="229"/>
        <v/>
      </c>
      <c r="BA147" s="77" t="str">
        <f t="shared" ca="1" si="230"/>
        <v/>
      </c>
      <c r="BB147" s="176"/>
      <c r="BC147" s="176"/>
      <c r="BD147" s="77" t="str">
        <f ca="1">IF(ISERROR(AI147-2),"",$AQ$4*SUM($BB$14:BB147)-$AR$4*SUM($BC$14:BC147))</f>
        <v/>
      </c>
      <c r="BE147" s="77" t="str">
        <f t="shared" ca="1" si="231"/>
        <v/>
      </c>
      <c r="BS147" s="163" t="str">
        <f t="shared" si="259"/>
        <v/>
      </c>
      <c r="BT147" s="163" t="str">
        <f t="shared" si="260"/>
        <v/>
      </c>
      <c r="BY147" s="164" t="str">
        <f t="shared" ca="1" si="270"/>
        <v/>
      </c>
      <c r="BZ147" s="44" t="str">
        <f ca="1">IF(COUNTIF($CN$2:CN1132,BY147)=1,VLOOKUP(BY147,CH:CI,2), IF(COUNTIF($CN$2:CN1132,BY147)=0,$BZ$10,""))</f>
        <v/>
      </c>
      <c r="CA147" s="45" t="str">
        <f t="shared" ca="1" si="263"/>
        <v/>
      </c>
      <c r="CB147" s="45" t="str">
        <f t="shared" ca="1" si="271"/>
        <v/>
      </c>
      <c r="CC147" s="44" t="str">
        <f ca="1">IF(COUNTIF($CN$2:CN1132,BY147)=1,VLOOKUP(BY147,CJ:CK,2), IF(COUNTIF($CN$2:CN1132,BY147)=0,$CA$10,""))</f>
        <v/>
      </c>
      <c r="CD147" s="45" t="str">
        <f t="shared" ca="1" si="272"/>
        <v/>
      </c>
      <c r="CE147" s="46" t="str">
        <f t="shared" ca="1" si="273"/>
        <v/>
      </c>
      <c r="CF147" s="44" t="str">
        <f t="shared" ca="1" si="274"/>
        <v/>
      </c>
      <c r="CL147" s="163" t="str">
        <f t="shared" si="253"/>
        <v/>
      </c>
      <c r="CM147" s="163" t="str">
        <f t="shared" si="254"/>
        <v/>
      </c>
      <c r="CR147" s="164" t="str">
        <f t="shared" ca="1" si="264"/>
        <v/>
      </c>
      <c r="CS147" s="44" t="str">
        <f ca="1">IF(COUNTIF($DG$2:DG1132,CR147)=1,VLOOKUP(CR147,DA:DB,2), IF(COUNTIF($DG$2:DG1132,CR147)=0,$CS$10,""))</f>
        <v/>
      </c>
      <c r="CT147" s="45" t="str">
        <f t="shared" ca="1" si="265"/>
        <v/>
      </c>
      <c r="CU147" s="45" t="str">
        <f t="shared" ca="1" si="266"/>
        <v/>
      </c>
      <c r="CV147" s="44" t="str">
        <f ca="1">IF(COUNTIF($DG$2:DG1132,CR147)=1,VLOOKUP(CR147,DC:DD,2), IF(COUNTIF($DG$2:DG1132,CR147)=0,$CT$10,""))</f>
        <v/>
      </c>
      <c r="CW147" s="45" t="str">
        <f t="shared" ca="1" si="267"/>
        <v/>
      </c>
      <c r="CX147" s="46" t="str">
        <f t="shared" ca="1" si="268"/>
        <v/>
      </c>
      <c r="CY147" s="44" t="str">
        <f t="shared" ca="1" si="269"/>
        <v/>
      </c>
      <c r="DE147" s="163" t="str">
        <f t="shared" si="255"/>
        <v/>
      </c>
      <c r="DF147" s="163" t="str">
        <f t="shared" si="256"/>
        <v/>
      </c>
    </row>
    <row r="148" spans="1:110">
      <c r="A148" s="164" t="str">
        <f t="shared" ca="1" si="243"/>
        <v/>
      </c>
      <c r="B148" s="71" t="str">
        <f ca="1">IF(COUNTIF($AD$2:AD1133,A148)=1,VLOOKUP(A148,T:U,2), IF(COUNTIF($AD$2:AD1133,A148)=0,$B$10,""))</f>
        <v/>
      </c>
      <c r="C148" s="31" t="str">
        <f t="shared" ca="1" si="261"/>
        <v/>
      </c>
      <c r="D148" s="32" t="str">
        <f t="shared" ca="1" si="244"/>
        <v/>
      </c>
      <c r="E148" s="71" t="str">
        <f ca="1">IF(COUNTIF($AD$2:AD1133,A148)=1,VLOOKUP(A148,V:W,2), IF(COUNTIF($AD$2:AD1133,A148)=0,$C$10,""))</f>
        <v/>
      </c>
      <c r="F148" s="31" t="str">
        <f t="shared" ca="1" si="245"/>
        <v/>
      </c>
      <c r="G148" s="32" t="str">
        <f t="shared" ca="1" si="246"/>
        <v/>
      </c>
      <c r="H148" s="71" t="str">
        <f ca="1">IF(COUNTIF($AD$2:AD1133,A148)=1,VLOOKUP(A148,X:Y,2), IF(COUNTIF($AD$2:AD1133,A148)=0,$D$10,""))</f>
        <v/>
      </c>
      <c r="I148" s="31" t="str">
        <f t="shared" ca="1" si="247"/>
        <v/>
      </c>
      <c r="J148" s="32" t="str">
        <f t="shared" ca="1" si="248"/>
        <v/>
      </c>
      <c r="K148" s="71" t="str">
        <f ca="1">IF(COUNTIF($AD$2:AD1133,A148)=1,VLOOKUP(A148,Z:AA,2), IF(COUNTIF($AD$2:AD1133,A148)=0,$E$10,""))</f>
        <v/>
      </c>
      <c r="L148" s="31" t="str">
        <f t="shared" ca="1" si="249"/>
        <v/>
      </c>
      <c r="M148" s="32" t="str">
        <f t="shared" ca="1" si="250"/>
        <v/>
      </c>
      <c r="N148" s="77" t="str">
        <f t="shared" ca="1" si="251"/>
        <v/>
      </c>
      <c r="O148" s="77"/>
      <c r="P148" s="77"/>
      <c r="Q148" s="77" t="str">
        <f ca="1">IF(ISERROR(B148-2),"",$G$5*SUM($O$14:O148)-$H$5*SUM($P$14:P148))</f>
        <v/>
      </c>
      <c r="R148" s="77" t="str">
        <f t="shared" ca="1" si="252"/>
        <v/>
      </c>
      <c r="AB148" s="163" t="str">
        <f t="shared" si="257"/>
        <v/>
      </c>
      <c r="AC148" s="163" t="str">
        <f t="shared" si="258"/>
        <v/>
      </c>
      <c r="AH148" s="164" t="str">
        <f t="shared" ref="AH148:AH211" ca="1" si="275">IF(AND(ISBLANK(BU137), AH147 = $BU$1),NOW(),IF(ISBLANK(BU137),"",BU137))</f>
        <v/>
      </c>
      <c r="AI148" s="44" t="str">
        <f ca="1">IF(COUNTIF($BU$2:BU1133,AH148)=1,VLOOKUP(AH148,BG:BH,2), IF(COUNTIF($BU$2:BU1133,AH148)=0,$AI$10,""))</f>
        <v/>
      </c>
      <c r="AJ148" s="45" t="str">
        <f t="shared" ca="1" si="262"/>
        <v/>
      </c>
      <c r="AK148" s="45" t="str">
        <f t="shared" ref="AK148:AK211" ca="1" si="276">IF(ISERROR(AI148-2),"",-1*ROUNDUP(AH148-$AH$14,0)/360*$AI$5*$AI$7)</f>
        <v/>
      </c>
      <c r="AL148" s="44" t="str">
        <f ca="1">IF(COUNTIF($BU$2:BU1133,AH148)=1,VLOOKUP(AH148,BI:BJ,2), IF(COUNTIF($BU$2:BU1133,AH148)=0,$AJ$10,""))</f>
        <v/>
      </c>
      <c r="AM148" s="45" t="str">
        <f t="shared" ref="AM148:AM211" ca="1" si="277">IF(ISERROR(AI148-2),"",(AL148-$AL$14)/100*$AJ$5)</f>
        <v/>
      </c>
      <c r="AN148" s="46" t="str">
        <f t="shared" ref="AN148:AN211" ca="1" si="278">IF(ISERROR(AI148-2),"",ROUNDUP(AH148-$AH$14,0)/360*$AJ$5*$AJ$6-ROUNDUP(AH148-$AH$14,0)/360*$AJ$5*$AJ$7*$AL$14/100)</f>
        <v/>
      </c>
      <c r="AO148" s="44" t="str">
        <f ca="1">IF(COUNTIF($BU$2:BU1133,AH148)=1,VLOOKUP(AH148,BK:BL,2), IF(COUNTIF($BU$2:BU1133,AH148)=0,$AK$10,""))</f>
        <v/>
      </c>
      <c r="AP148" s="45" t="str">
        <f t="shared" ref="AP148:AP211" ca="1" si="279">IF(ISERROR(AI148-2),"",(AO148/$AO$14-1)*$AK$5)</f>
        <v/>
      </c>
      <c r="AQ148" s="46" t="str">
        <f t="shared" ref="AQ148:AQ211" ca="1" si="280">IF(ISERROR(AI148-2),"",-1*ROUNDUP(AH148-$AH$14,0)/360*$AK$5*$AK$7)</f>
        <v/>
      </c>
      <c r="AR148" s="44" t="str">
        <f ca="1">IF(COUNTIF($BU$2:BU1133,AH148)=1,VLOOKUP(AH148,BM:BN,2), IF(COUNTIF($BU$2:BU1133,AH148)=0,$AL$10,""))</f>
        <v/>
      </c>
      <c r="AS148" s="45" t="str">
        <f t="shared" ref="AS148:AS211" ca="1" si="281">IF(ISERROR(AI148-2),"",(AR148-$AR$14)/100*$AL$5)</f>
        <v/>
      </c>
      <c r="AT148" s="46" t="str">
        <f t="shared" ref="AT148:AT211" ca="1" si="282">IF(ISERROR(AI148-2),"",ROUNDUP(AH148-$AH$14,0)/360*$AL$5*$AL$6-ROUNDUP(AH148-$AH$14,0)/360*$AL$5*$AL$7*$AR$14/100)</f>
        <v/>
      </c>
      <c r="AU148" s="44" t="str">
        <f ca="1">IF(COUNTIF($BU$2:BU1133,AH148)=1,VLOOKUP(AH148,BO:BP,2), IF(COUNTIF($BU$2:BU1133,AH148)=0,$AM$10,""))</f>
        <v/>
      </c>
      <c r="AV148" s="45" t="str">
        <f t="shared" ref="AV148:AV211" ca="1" si="283">IF(ISERROR(AI148-2),"",(AU148-$AU$14)/100*$AM$5)</f>
        <v/>
      </c>
      <c r="AW148" s="46" t="str">
        <f t="shared" ref="AW148:AW211" ca="1" si="284">IF(ISERROR(AI148-2),"",ROUNDUP(AH148-$AH$14,0)/360*$AM$5*$AM$6-ROUNDUP(AH148-$AH$14,0)/360*$AM$5*$AM$7*$AU$14/100)</f>
        <v/>
      </c>
      <c r="AX148" s="44" t="str">
        <f ca="1">IF(COUNTIF($BU$2:BU1133,AH148)=1,VLOOKUP(AH148,BQ:BR,2), IF(COUNTIF($BU$2:BU1133,AH148)=0,$AN$10,""))</f>
        <v/>
      </c>
      <c r="AY148" s="45" t="str">
        <f t="shared" ref="AY148:AY211" ca="1" si="285">IF(ISERROR(AI148-2),"",(AX148-$AX$14)/100*$AN$5)</f>
        <v/>
      </c>
      <c r="AZ148" s="46" t="str">
        <f t="shared" ref="AZ148:AZ211" ca="1" si="286">IF(ISERROR(AI148-2),"",ROUNDUP(AH148-$AH$14,0)/360*$AN$5*$AN$6-ROUNDUP(AH148-$AH$14,0)/360*$AN$5*$AN$7*$AX$14/100)</f>
        <v/>
      </c>
      <c r="BA148" s="77" t="str">
        <f t="shared" ref="BA148:BA211" ca="1" si="287">IF(ISERROR(AI148-2),"",AJ148+AK148-AM148-AN148-AP148-AQ148+AS148+AT148+AV148+AW148+AY148+AZ148)</f>
        <v/>
      </c>
      <c r="BB148" s="176"/>
      <c r="BC148" s="176"/>
      <c r="BD148" s="77" t="str">
        <f ca="1">IF(ISERROR(AI148-2),"",$AQ$4*SUM($BB$14:BB148)-$AR$4*SUM($BC$14:BC148))</f>
        <v/>
      </c>
      <c r="BE148" s="77" t="str">
        <f t="shared" ref="BE148:BE211" ca="1" si="288">IF(ISERROR(AI148-2),"",BA148-BD148)</f>
        <v/>
      </c>
      <c r="BS148" s="163" t="str">
        <f t="shared" si="259"/>
        <v/>
      </c>
      <c r="BT148" s="163" t="str">
        <f t="shared" si="260"/>
        <v/>
      </c>
      <c r="BY148" s="164" t="str">
        <f t="shared" ca="1" si="270"/>
        <v/>
      </c>
      <c r="BZ148" s="44" t="str">
        <f ca="1">IF(COUNTIF($CN$2:CN1133,BY148)=1,VLOOKUP(BY148,CH:CI,2), IF(COUNTIF($CN$2:CN1133,BY148)=0,$BZ$10,""))</f>
        <v/>
      </c>
      <c r="CA148" s="45" t="str">
        <f t="shared" ca="1" si="263"/>
        <v/>
      </c>
      <c r="CB148" s="45" t="str">
        <f t="shared" ca="1" si="271"/>
        <v/>
      </c>
      <c r="CC148" s="44" t="str">
        <f ca="1">IF(COUNTIF($CN$2:CN1133,BY148)=1,VLOOKUP(BY148,CJ:CK,2), IF(COUNTIF($CN$2:CN1133,BY148)=0,$CA$10,""))</f>
        <v/>
      </c>
      <c r="CD148" s="45" t="str">
        <f t="shared" ca="1" si="272"/>
        <v/>
      </c>
      <c r="CE148" s="46" t="str">
        <f t="shared" ca="1" si="273"/>
        <v/>
      </c>
      <c r="CF148" s="44" t="str">
        <f t="shared" ca="1" si="274"/>
        <v/>
      </c>
      <c r="CL148" s="163" t="str">
        <f t="shared" si="253"/>
        <v/>
      </c>
      <c r="CM148" s="163" t="str">
        <f t="shared" si="254"/>
        <v/>
      </c>
      <c r="CR148" s="164" t="str">
        <f t="shared" ca="1" si="264"/>
        <v/>
      </c>
      <c r="CS148" s="44" t="str">
        <f ca="1">IF(COUNTIF($DG$2:DG1133,CR148)=1,VLOOKUP(CR148,DA:DB,2), IF(COUNTIF($DG$2:DG1133,CR148)=0,$CS$10,""))</f>
        <v/>
      </c>
      <c r="CT148" s="45" t="str">
        <f t="shared" ca="1" si="265"/>
        <v/>
      </c>
      <c r="CU148" s="45" t="str">
        <f t="shared" ca="1" si="266"/>
        <v/>
      </c>
      <c r="CV148" s="44" t="str">
        <f ca="1">IF(COUNTIF($DG$2:DG1133,CR148)=1,VLOOKUP(CR148,DC:DD,2), IF(COUNTIF($DG$2:DG1133,CR148)=0,$CT$10,""))</f>
        <v/>
      </c>
      <c r="CW148" s="45" t="str">
        <f t="shared" ca="1" si="267"/>
        <v/>
      </c>
      <c r="CX148" s="46" t="str">
        <f t="shared" ca="1" si="268"/>
        <v/>
      </c>
      <c r="CY148" s="44" t="str">
        <f t="shared" ca="1" si="269"/>
        <v/>
      </c>
      <c r="DE148" s="163" t="str">
        <f t="shared" si="255"/>
        <v/>
      </c>
      <c r="DF148" s="163" t="str">
        <f t="shared" si="256"/>
        <v/>
      </c>
    </row>
    <row r="149" spans="1:110">
      <c r="A149" s="164" t="str">
        <f t="shared" ca="1" si="243"/>
        <v/>
      </c>
      <c r="B149" s="71" t="str">
        <f ca="1">IF(COUNTIF($AD$2:AD1134,A149)=1,VLOOKUP(A149,T:U,2), IF(COUNTIF($AD$2:AD1134,A149)=0,$B$10,""))</f>
        <v/>
      </c>
      <c r="C149" s="31" t="str">
        <f t="shared" ca="1" si="261"/>
        <v/>
      </c>
      <c r="D149" s="32" t="str">
        <f t="shared" ca="1" si="244"/>
        <v/>
      </c>
      <c r="E149" s="71" t="str">
        <f ca="1">IF(COUNTIF($AD$2:AD1134,A149)=1,VLOOKUP(A149,V:W,2), IF(COUNTIF($AD$2:AD1134,A149)=0,$C$10,""))</f>
        <v/>
      </c>
      <c r="F149" s="31" t="str">
        <f t="shared" ca="1" si="245"/>
        <v/>
      </c>
      <c r="G149" s="32" t="str">
        <f t="shared" ca="1" si="246"/>
        <v/>
      </c>
      <c r="H149" s="71" t="str">
        <f ca="1">IF(COUNTIF($AD$2:AD1134,A149)=1,VLOOKUP(A149,X:Y,2), IF(COUNTIF($AD$2:AD1134,A149)=0,$D$10,""))</f>
        <v/>
      </c>
      <c r="I149" s="31" t="str">
        <f t="shared" ca="1" si="247"/>
        <v/>
      </c>
      <c r="J149" s="32" t="str">
        <f t="shared" ca="1" si="248"/>
        <v/>
      </c>
      <c r="K149" s="71" t="str">
        <f ca="1">IF(COUNTIF($AD$2:AD1134,A149)=1,VLOOKUP(A149,Z:AA,2), IF(COUNTIF($AD$2:AD1134,A149)=0,$E$10,""))</f>
        <v/>
      </c>
      <c r="L149" s="31" t="str">
        <f t="shared" ca="1" si="249"/>
        <v/>
      </c>
      <c r="M149" s="32" t="str">
        <f t="shared" ca="1" si="250"/>
        <v/>
      </c>
      <c r="N149" s="77" t="str">
        <f t="shared" ca="1" si="251"/>
        <v/>
      </c>
      <c r="O149" s="77"/>
      <c r="P149" s="77"/>
      <c r="Q149" s="77" t="str">
        <f ca="1">IF(ISERROR(B149-2),"",$G$5*SUM($O$14:O149)-$H$5*SUM($P$14:P149))</f>
        <v/>
      </c>
      <c r="R149" s="77" t="str">
        <f t="shared" ca="1" si="252"/>
        <v/>
      </c>
      <c r="AB149" s="163" t="str">
        <f t="shared" si="257"/>
        <v/>
      </c>
      <c r="AC149" s="163" t="str">
        <f t="shared" si="258"/>
        <v/>
      </c>
      <c r="AH149" s="164" t="str">
        <f t="shared" ca="1" si="275"/>
        <v/>
      </c>
      <c r="AI149" s="44" t="str">
        <f ca="1">IF(COUNTIF($BU$2:BU1134,AH149)=1,VLOOKUP(AH149,BG:BH,2), IF(COUNTIF($BU$2:BU1134,AH149)=0,$AI$10,""))</f>
        <v/>
      </c>
      <c r="AJ149" s="45" t="str">
        <f t="shared" ca="1" si="262"/>
        <v/>
      </c>
      <c r="AK149" s="45" t="str">
        <f t="shared" ca="1" si="276"/>
        <v/>
      </c>
      <c r="AL149" s="44" t="str">
        <f ca="1">IF(COUNTIF($BU$2:BU1134,AH149)=1,VLOOKUP(AH149,BI:BJ,2), IF(COUNTIF($BU$2:BU1134,AH149)=0,$AJ$10,""))</f>
        <v/>
      </c>
      <c r="AM149" s="45" t="str">
        <f t="shared" ca="1" si="277"/>
        <v/>
      </c>
      <c r="AN149" s="46" t="str">
        <f t="shared" ca="1" si="278"/>
        <v/>
      </c>
      <c r="AO149" s="44" t="str">
        <f ca="1">IF(COUNTIF($BU$2:BU1134,AH149)=1,VLOOKUP(AH149,BK:BL,2), IF(COUNTIF($BU$2:BU1134,AH149)=0,$AK$10,""))</f>
        <v/>
      </c>
      <c r="AP149" s="45" t="str">
        <f t="shared" ca="1" si="279"/>
        <v/>
      </c>
      <c r="AQ149" s="46" t="str">
        <f t="shared" ca="1" si="280"/>
        <v/>
      </c>
      <c r="AR149" s="44" t="str">
        <f ca="1">IF(COUNTIF($BU$2:BU1134,AH149)=1,VLOOKUP(AH149,BM:BN,2), IF(COUNTIF($BU$2:BU1134,AH149)=0,$AL$10,""))</f>
        <v/>
      </c>
      <c r="AS149" s="45" t="str">
        <f t="shared" ca="1" si="281"/>
        <v/>
      </c>
      <c r="AT149" s="46" t="str">
        <f t="shared" ca="1" si="282"/>
        <v/>
      </c>
      <c r="AU149" s="44" t="str">
        <f ca="1">IF(COUNTIF($BU$2:BU1134,AH149)=1,VLOOKUP(AH149,BO:BP,2), IF(COUNTIF($BU$2:BU1134,AH149)=0,$AM$10,""))</f>
        <v/>
      </c>
      <c r="AV149" s="45" t="str">
        <f t="shared" ca="1" si="283"/>
        <v/>
      </c>
      <c r="AW149" s="46" t="str">
        <f t="shared" ca="1" si="284"/>
        <v/>
      </c>
      <c r="AX149" s="44" t="str">
        <f ca="1">IF(COUNTIF($BU$2:BU1134,AH149)=1,VLOOKUP(AH149,BQ:BR,2), IF(COUNTIF($BU$2:BU1134,AH149)=0,$AN$10,""))</f>
        <v/>
      </c>
      <c r="AY149" s="45" t="str">
        <f t="shared" ca="1" si="285"/>
        <v/>
      </c>
      <c r="AZ149" s="46" t="str">
        <f t="shared" ca="1" si="286"/>
        <v/>
      </c>
      <c r="BA149" s="77" t="str">
        <f t="shared" ca="1" si="287"/>
        <v/>
      </c>
      <c r="BB149" s="176"/>
      <c r="BC149" s="176"/>
      <c r="BD149" s="77" t="str">
        <f ca="1">IF(ISERROR(AI149-2),"",$AQ$4*SUM($BB$14:BB149)-$AR$4*SUM($BC$14:BC149))</f>
        <v/>
      </c>
      <c r="BE149" s="77" t="str">
        <f t="shared" ca="1" si="288"/>
        <v/>
      </c>
      <c r="BS149" s="163" t="str">
        <f t="shared" si="259"/>
        <v/>
      </c>
      <c r="BT149" s="163" t="str">
        <f t="shared" si="260"/>
        <v/>
      </c>
      <c r="BY149" s="164" t="str">
        <f t="shared" ca="1" si="270"/>
        <v/>
      </c>
      <c r="BZ149" s="44" t="str">
        <f ca="1">IF(COUNTIF($CN$2:CN1134,BY149)=1,VLOOKUP(BY149,CH:CI,2), IF(COUNTIF($CN$2:CN1134,BY149)=0,$BZ$10,""))</f>
        <v/>
      </c>
      <c r="CA149" s="45" t="str">
        <f t="shared" ca="1" si="263"/>
        <v/>
      </c>
      <c r="CB149" s="45" t="str">
        <f t="shared" ca="1" si="271"/>
        <v/>
      </c>
      <c r="CC149" s="44" t="str">
        <f ca="1">IF(COUNTIF($CN$2:CN1134,BY149)=1,VLOOKUP(BY149,CJ:CK,2), IF(COUNTIF($CN$2:CN1134,BY149)=0,$CA$10,""))</f>
        <v/>
      </c>
      <c r="CD149" s="45" t="str">
        <f t="shared" ca="1" si="272"/>
        <v/>
      </c>
      <c r="CE149" s="46" t="str">
        <f t="shared" ca="1" si="273"/>
        <v/>
      </c>
      <c r="CF149" s="44" t="str">
        <f t="shared" ca="1" si="274"/>
        <v/>
      </c>
      <c r="CL149" s="163" t="str">
        <f t="shared" si="253"/>
        <v/>
      </c>
      <c r="CM149" s="163" t="str">
        <f t="shared" si="254"/>
        <v/>
      </c>
      <c r="CR149" s="164" t="str">
        <f t="shared" ca="1" si="264"/>
        <v/>
      </c>
      <c r="CS149" s="44" t="str">
        <f ca="1">IF(COUNTIF($DG$2:DG1134,CR149)=1,VLOOKUP(CR149,DA:DB,2), IF(COUNTIF($DG$2:DG1134,CR149)=0,$CS$10,""))</f>
        <v/>
      </c>
      <c r="CT149" s="45" t="str">
        <f t="shared" ca="1" si="265"/>
        <v/>
      </c>
      <c r="CU149" s="45" t="str">
        <f t="shared" ca="1" si="266"/>
        <v/>
      </c>
      <c r="CV149" s="44" t="str">
        <f ca="1">IF(COUNTIF($DG$2:DG1134,CR149)=1,VLOOKUP(CR149,DC:DD,2), IF(COUNTIF($DG$2:DG1134,CR149)=0,$CT$10,""))</f>
        <v/>
      </c>
      <c r="CW149" s="45" t="str">
        <f t="shared" ca="1" si="267"/>
        <v/>
      </c>
      <c r="CX149" s="46" t="str">
        <f t="shared" ca="1" si="268"/>
        <v/>
      </c>
      <c r="CY149" s="44" t="str">
        <f t="shared" ca="1" si="269"/>
        <v/>
      </c>
      <c r="DE149" s="163" t="str">
        <f t="shared" si="255"/>
        <v/>
      </c>
      <c r="DF149" s="163" t="str">
        <f t="shared" si="256"/>
        <v/>
      </c>
    </row>
    <row r="150" spans="1:110">
      <c r="A150" s="164" t="str">
        <f t="shared" ca="1" si="243"/>
        <v/>
      </c>
      <c r="B150" s="71" t="str">
        <f ca="1">IF(COUNTIF($AD$2:AD1135,A150)=1,VLOOKUP(A150,T:U,2), IF(COUNTIF($AD$2:AD1135,A150)=0,$B$10,""))</f>
        <v/>
      </c>
      <c r="C150" s="31" t="str">
        <f t="shared" ca="1" si="261"/>
        <v/>
      </c>
      <c r="D150" s="32" t="str">
        <f t="shared" ca="1" si="244"/>
        <v/>
      </c>
      <c r="E150" s="71" t="str">
        <f ca="1">IF(COUNTIF($AD$2:AD1135,A150)=1,VLOOKUP(A150,V:W,2), IF(COUNTIF($AD$2:AD1135,A150)=0,$C$10,""))</f>
        <v/>
      </c>
      <c r="F150" s="31" t="str">
        <f t="shared" ca="1" si="245"/>
        <v/>
      </c>
      <c r="G150" s="32" t="str">
        <f t="shared" ca="1" si="246"/>
        <v/>
      </c>
      <c r="H150" s="71" t="str">
        <f ca="1">IF(COUNTIF($AD$2:AD1135,A150)=1,VLOOKUP(A150,X:Y,2), IF(COUNTIF($AD$2:AD1135,A150)=0,$D$10,""))</f>
        <v/>
      </c>
      <c r="I150" s="31" t="str">
        <f t="shared" ca="1" si="247"/>
        <v/>
      </c>
      <c r="J150" s="32" t="str">
        <f t="shared" ca="1" si="248"/>
        <v/>
      </c>
      <c r="K150" s="71" t="str">
        <f ca="1">IF(COUNTIF($AD$2:AD1135,A150)=1,VLOOKUP(A150,Z:AA,2), IF(COUNTIF($AD$2:AD1135,A150)=0,$E$10,""))</f>
        <v/>
      </c>
      <c r="L150" s="31" t="str">
        <f t="shared" ca="1" si="249"/>
        <v/>
      </c>
      <c r="M150" s="32" t="str">
        <f t="shared" ca="1" si="250"/>
        <v/>
      </c>
      <c r="N150" s="77" t="str">
        <f t="shared" ca="1" si="251"/>
        <v/>
      </c>
      <c r="O150" s="77"/>
      <c r="P150" s="77"/>
      <c r="Q150" s="77" t="str">
        <f ca="1">IF(ISERROR(B150-2),"",$G$5*SUM($O$14:O150)-$H$5*SUM($P$14:P150))</f>
        <v/>
      </c>
      <c r="R150" s="77" t="str">
        <f t="shared" ca="1" si="252"/>
        <v/>
      </c>
      <c r="AB150" s="163" t="str">
        <f t="shared" si="257"/>
        <v/>
      </c>
      <c r="AC150" s="163" t="str">
        <f t="shared" si="258"/>
        <v/>
      </c>
      <c r="AH150" s="164" t="str">
        <f t="shared" ca="1" si="275"/>
        <v/>
      </c>
      <c r="AI150" s="44" t="str">
        <f ca="1">IF(COUNTIF($BU$2:BU1135,AH150)=1,VLOOKUP(AH150,BG:BH,2), IF(COUNTIF($BU$2:BU1135,AH150)=0,$AI$10,""))</f>
        <v/>
      </c>
      <c r="AJ150" s="45" t="str">
        <f t="shared" ca="1" si="262"/>
        <v/>
      </c>
      <c r="AK150" s="45" t="str">
        <f t="shared" ca="1" si="276"/>
        <v/>
      </c>
      <c r="AL150" s="44" t="str">
        <f ca="1">IF(COUNTIF($BU$2:BU1135,AH150)=1,VLOOKUP(AH150,BI:BJ,2), IF(COUNTIF($BU$2:BU1135,AH150)=0,$AJ$10,""))</f>
        <v/>
      </c>
      <c r="AM150" s="45" t="str">
        <f t="shared" ca="1" si="277"/>
        <v/>
      </c>
      <c r="AN150" s="46" t="str">
        <f t="shared" ca="1" si="278"/>
        <v/>
      </c>
      <c r="AO150" s="44" t="str">
        <f ca="1">IF(COUNTIF($BU$2:BU1135,AH150)=1,VLOOKUP(AH150,BK:BL,2), IF(COUNTIF($BU$2:BU1135,AH150)=0,$AK$10,""))</f>
        <v/>
      </c>
      <c r="AP150" s="45" t="str">
        <f t="shared" ca="1" si="279"/>
        <v/>
      </c>
      <c r="AQ150" s="46" t="str">
        <f t="shared" ca="1" si="280"/>
        <v/>
      </c>
      <c r="AR150" s="44" t="str">
        <f ca="1">IF(COUNTIF($BU$2:BU1135,AH150)=1,VLOOKUP(AH150,BM:BN,2), IF(COUNTIF($BU$2:BU1135,AH150)=0,$AL$10,""))</f>
        <v/>
      </c>
      <c r="AS150" s="45" t="str">
        <f t="shared" ca="1" si="281"/>
        <v/>
      </c>
      <c r="AT150" s="46" t="str">
        <f t="shared" ca="1" si="282"/>
        <v/>
      </c>
      <c r="AU150" s="44" t="str">
        <f ca="1">IF(COUNTIF($BU$2:BU1135,AH150)=1,VLOOKUP(AH150,BO:BP,2), IF(COUNTIF($BU$2:BU1135,AH150)=0,$AM$10,""))</f>
        <v/>
      </c>
      <c r="AV150" s="45" t="str">
        <f t="shared" ca="1" si="283"/>
        <v/>
      </c>
      <c r="AW150" s="46" t="str">
        <f t="shared" ca="1" si="284"/>
        <v/>
      </c>
      <c r="AX150" s="44" t="str">
        <f ca="1">IF(COUNTIF($BU$2:BU1135,AH150)=1,VLOOKUP(AH150,BQ:BR,2), IF(COUNTIF($BU$2:BU1135,AH150)=0,$AN$10,""))</f>
        <v/>
      </c>
      <c r="AY150" s="45" t="str">
        <f t="shared" ca="1" si="285"/>
        <v/>
      </c>
      <c r="AZ150" s="46" t="str">
        <f t="shared" ca="1" si="286"/>
        <v/>
      </c>
      <c r="BA150" s="77" t="str">
        <f t="shared" ca="1" si="287"/>
        <v/>
      </c>
      <c r="BB150" s="176"/>
      <c r="BC150" s="176"/>
      <c r="BD150" s="77" t="str">
        <f ca="1">IF(ISERROR(AI150-2),"",$AQ$4*SUM($BB$14:BB150)-$AR$4*SUM($BC$14:BC150))</f>
        <v/>
      </c>
      <c r="BE150" s="77" t="str">
        <f t="shared" ca="1" si="288"/>
        <v/>
      </c>
      <c r="BS150" s="163" t="str">
        <f t="shared" si="259"/>
        <v/>
      </c>
      <c r="BT150" s="163" t="str">
        <f t="shared" si="260"/>
        <v/>
      </c>
      <c r="BY150" s="164" t="str">
        <f t="shared" ca="1" si="270"/>
        <v/>
      </c>
      <c r="BZ150" s="44" t="str">
        <f ca="1">IF(COUNTIF($CN$2:CN1135,BY150)=1,VLOOKUP(BY150,CH:CI,2), IF(COUNTIF($CN$2:CN1135,BY150)=0,$BZ$10,""))</f>
        <v/>
      </c>
      <c r="CA150" s="45" t="str">
        <f t="shared" ca="1" si="263"/>
        <v/>
      </c>
      <c r="CB150" s="45" t="str">
        <f t="shared" ca="1" si="271"/>
        <v/>
      </c>
      <c r="CC150" s="44" t="str">
        <f ca="1">IF(COUNTIF($CN$2:CN1135,BY150)=1,VLOOKUP(BY150,CJ:CK,2), IF(COUNTIF($CN$2:CN1135,BY150)=0,$CA$10,""))</f>
        <v/>
      </c>
      <c r="CD150" s="45" t="str">
        <f t="shared" ca="1" si="272"/>
        <v/>
      </c>
      <c r="CE150" s="46" t="str">
        <f t="shared" ca="1" si="273"/>
        <v/>
      </c>
      <c r="CF150" s="44" t="str">
        <f t="shared" ca="1" si="274"/>
        <v/>
      </c>
      <c r="CL150" s="163" t="str">
        <f t="shared" si="253"/>
        <v/>
      </c>
      <c r="CM150" s="163" t="str">
        <f t="shared" si="254"/>
        <v/>
      </c>
      <c r="CR150" s="164" t="str">
        <f t="shared" ca="1" si="264"/>
        <v/>
      </c>
      <c r="CS150" s="44" t="str">
        <f ca="1">IF(COUNTIF($DG$2:DG1135,CR150)=1,VLOOKUP(CR150,DA:DB,2), IF(COUNTIF($DG$2:DG1135,CR150)=0,$CS$10,""))</f>
        <v/>
      </c>
      <c r="CT150" s="45" t="str">
        <f t="shared" ca="1" si="265"/>
        <v/>
      </c>
      <c r="CU150" s="45" t="str">
        <f t="shared" ca="1" si="266"/>
        <v/>
      </c>
      <c r="CV150" s="44" t="str">
        <f ca="1">IF(COUNTIF($DG$2:DG1135,CR150)=1,VLOOKUP(CR150,DC:DD,2), IF(COUNTIF($DG$2:DG1135,CR150)=0,$CT$10,""))</f>
        <v/>
      </c>
      <c r="CW150" s="45" t="str">
        <f t="shared" ca="1" si="267"/>
        <v/>
      </c>
      <c r="CX150" s="46" t="str">
        <f t="shared" ca="1" si="268"/>
        <v/>
      </c>
      <c r="CY150" s="44" t="str">
        <f t="shared" ca="1" si="269"/>
        <v/>
      </c>
      <c r="DE150" s="163" t="str">
        <f t="shared" si="255"/>
        <v/>
      </c>
      <c r="DF150" s="163" t="str">
        <f t="shared" si="256"/>
        <v/>
      </c>
    </row>
    <row r="151" spans="1:110">
      <c r="A151" s="164" t="str">
        <f t="shared" ca="1" si="243"/>
        <v/>
      </c>
      <c r="B151" s="71" t="str">
        <f ca="1">IF(COUNTIF($AD$2:AD1136,A151)=1,VLOOKUP(A151,T:U,2), IF(COUNTIF($AD$2:AD1136,A151)=0,$B$10,""))</f>
        <v/>
      </c>
      <c r="C151" s="31" t="str">
        <f t="shared" ca="1" si="261"/>
        <v/>
      </c>
      <c r="D151" s="32" t="str">
        <f t="shared" ca="1" si="244"/>
        <v/>
      </c>
      <c r="E151" s="71" t="str">
        <f ca="1">IF(COUNTIF($AD$2:AD1136,A151)=1,VLOOKUP(A151,V:W,2), IF(COUNTIF($AD$2:AD1136,A151)=0,$C$10,""))</f>
        <v/>
      </c>
      <c r="F151" s="31" t="str">
        <f t="shared" ca="1" si="245"/>
        <v/>
      </c>
      <c r="G151" s="32" t="str">
        <f t="shared" ca="1" si="246"/>
        <v/>
      </c>
      <c r="H151" s="71" t="str">
        <f ca="1">IF(COUNTIF($AD$2:AD1136,A151)=1,VLOOKUP(A151,X:Y,2), IF(COUNTIF($AD$2:AD1136,A151)=0,$D$10,""))</f>
        <v/>
      </c>
      <c r="I151" s="31" t="str">
        <f t="shared" ca="1" si="247"/>
        <v/>
      </c>
      <c r="J151" s="32" t="str">
        <f t="shared" ca="1" si="248"/>
        <v/>
      </c>
      <c r="K151" s="71" t="str">
        <f ca="1">IF(COUNTIF($AD$2:AD1136,A151)=1,VLOOKUP(A151,Z:AA,2), IF(COUNTIF($AD$2:AD1136,A151)=0,$E$10,""))</f>
        <v/>
      </c>
      <c r="L151" s="31" t="str">
        <f t="shared" ca="1" si="249"/>
        <v/>
      </c>
      <c r="M151" s="32" t="str">
        <f t="shared" ca="1" si="250"/>
        <v/>
      </c>
      <c r="N151" s="77" t="str">
        <f t="shared" ca="1" si="251"/>
        <v/>
      </c>
      <c r="O151" s="77"/>
      <c r="P151" s="77"/>
      <c r="Q151" s="77" t="str">
        <f ca="1">IF(ISERROR(B151-2),"",$G$5*SUM($O$14:O151)-$H$5*SUM($P$14:P151))</f>
        <v/>
      </c>
      <c r="R151" s="77" t="str">
        <f t="shared" ca="1" si="252"/>
        <v/>
      </c>
      <c r="AB151" s="163" t="str">
        <f t="shared" si="257"/>
        <v/>
      </c>
      <c r="AC151" s="163" t="str">
        <f t="shared" si="258"/>
        <v/>
      </c>
      <c r="AH151" s="164" t="str">
        <f t="shared" ca="1" si="275"/>
        <v/>
      </c>
      <c r="AI151" s="44" t="str">
        <f ca="1">IF(COUNTIF($BU$2:BU1136,AH151)=1,VLOOKUP(AH151,BG:BH,2), IF(COUNTIF($BU$2:BU1136,AH151)=0,$AI$10,""))</f>
        <v/>
      </c>
      <c r="AJ151" s="45" t="str">
        <f t="shared" ca="1" si="262"/>
        <v/>
      </c>
      <c r="AK151" s="45" t="str">
        <f t="shared" ca="1" si="276"/>
        <v/>
      </c>
      <c r="AL151" s="44" t="str">
        <f ca="1">IF(COUNTIF($BU$2:BU1136,AH151)=1,VLOOKUP(AH151,BI:BJ,2), IF(COUNTIF($BU$2:BU1136,AH151)=0,$AJ$10,""))</f>
        <v/>
      </c>
      <c r="AM151" s="45" t="str">
        <f t="shared" ca="1" si="277"/>
        <v/>
      </c>
      <c r="AN151" s="46" t="str">
        <f t="shared" ca="1" si="278"/>
        <v/>
      </c>
      <c r="AO151" s="44" t="str">
        <f ca="1">IF(COUNTIF($BU$2:BU1136,AH151)=1,VLOOKUP(AH151,BK:BL,2), IF(COUNTIF($BU$2:BU1136,AH151)=0,$AK$10,""))</f>
        <v/>
      </c>
      <c r="AP151" s="45" t="str">
        <f t="shared" ca="1" si="279"/>
        <v/>
      </c>
      <c r="AQ151" s="46" t="str">
        <f t="shared" ca="1" si="280"/>
        <v/>
      </c>
      <c r="AR151" s="44" t="str">
        <f ca="1">IF(COUNTIF($BU$2:BU1136,AH151)=1,VLOOKUP(AH151,BM:BN,2), IF(COUNTIF($BU$2:BU1136,AH151)=0,$AL$10,""))</f>
        <v/>
      </c>
      <c r="AS151" s="45" t="str">
        <f t="shared" ca="1" si="281"/>
        <v/>
      </c>
      <c r="AT151" s="46" t="str">
        <f t="shared" ca="1" si="282"/>
        <v/>
      </c>
      <c r="AU151" s="44" t="str">
        <f ca="1">IF(COUNTIF($BU$2:BU1136,AH151)=1,VLOOKUP(AH151,BO:BP,2), IF(COUNTIF($BU$2:BU1136,AH151)=0,$AM$10,""))</f>
        <v/>
      </c>
      <c r="AV151" s="45" t="str">
        <f t="shared" ca="1" si="283"/>
        <v/>
      </c>
      <c r="AW151" s="46" t="str">
        <f t="shared" ca="1" si="284"/>
        <v/>
      </c>
      <c r="AX151" s="44" t="str">
        <f ca="1">IF(COUNTIF($BU$2:BU1136,AH151)=1,VLOOKUP(AH151,BQ:BR,2), IF(COUNTIF($BU$2:BU1136,AH151)=0,$AN$10,""))</f>
        <v/>
      </c>
      <c r="AY151" s="45" t="str">
        <f t="shared" ca="1" si="285"/>
        <v/>
      </c>
      <c r="AZ151" s="46" t="str">
        <f t="shared" ca="1" si="286"/>
        <v/>
      </c>
      <c r="BA151" s="77" t="str">
        <f t="shared" ca="1" si="287"/>
        <v/>
      </c>
      <c r="BB151" s="176"/>
      <c r="BC151" s="176"/>
      <c r="BD151" s="77" t="str">
        <f ca="1">IF(ISERROR(AI151-2),"",$AQ$4*SUM($BB$14:BB151)-$AR$4*SUM($BC$14:BC151))</f>
        <v/>
      </c>
      <c r="BE151" s="77" t="str">
        <f t="shared" ca="1" si="288"/>
        <v/>
      </c>
      <c r="BS151" s="163" t="str">
        <f t="shared" si="259"/>
        <v/>
      </c>
      <c r="BT151" s="163" t="str">
        <f t="shared" si="260"/>
        <v/>
      </c>
      <c r="BY151" s="164" t="str">
        <f t="shared" ca="1" si="270"/>
        <v/>
      </c>
      <c r="BZ151" s="44" t="str">
        <f ca="1">IF(COUNTIF($CN$2:CN1136,BY151)=1,VLOOKUP(BY151,CH:CI,2), IF(COUNTIF($CN$2:CN1136,BY151)=0,$BZ$10,""))</f>
        <v/>
      </c>
      <c r="CA151" s="45" t="str">
        <f t="shared" ca="1" si="263"/>
        <v/>
      </c>
      <c r="CB151" s="45" t="str">
        <f t="shared" ca="1" si="271"/>
        <v/>
      </c>
      <c r="CC151" s="44" t="str">
        <f ca="1">IF(COUNTIF($CN$2:CN1136,BY151)=1,VLOOKUP(BY151,CJ:CK,2), IF(COUNTIF($CN$2:CN1136,BY151)=0,$CA$10,""))</f>
        <v/>
      </c>
      <c r="CD151" s="45" t="str">
        <f t="shared" ca="1" si="272"/>
        <v/>
      </c>
      <c r="CE151" s="46" t="str">
        <f t="shared" ca="1" si="273"/>
        <v/>
      </c>
      <c r="CF151" s="44" t="str">
        <f t="shared" ca="1" si="274"/>
        <v/>
      </c>
      <c r="CL151" s="163" t="str">
        <f t="shared" si="253"/>
        <v/>
      </c>
      <c r="CM151" s="163" t="str">
        <f t="shared" si="254"/>
        <v/>
      </c>
      <c r="CR151" s="164" t="str">
        <f t="shared" ca="1" si="264"/>
        <v/>
      </c>
      <c r="CS151" s="44" t="str">
        <f ca="1">IF(COUNTIF($DG$2:DG1136,CR151)=1,VLOOKUP(CR151,DA:DB,2), IF(COUNTIF($DG$2:DG1136,CR151)=0,$CS$10,""))</f>
        <v/>
      </c>
      <c r="CT151" s="45" t="str">
        <f t="shared" ca="1" si="265"/>
        <v/>
      </c>
      <c r="CU151" s="45" t="str">
        <f t="shared" ca="1" si="266"/>
        <v/>
      </c>
      <c r="CV151" s="44" t="str">
        <f ca="1">IF(COUNTIF($DG$2:DG1136,CR151)=1,VLOOKUP(CR151,DC:DD,2), IF(COUNTIF($DG$2:DG1136,CR151)=0,$CT$10,""))</f>
        <v/>
      </c>
      <c r="CW151" s="45" t="str">
        <f t="shared" ca="1" si="267"/>
        <v/>
      </c>
      <c r="CX151" s="46" t="str">
        <f t="shared" ca="1" si="268"/>
        <v/>
      </c>
      <c r="CY151" s="44" t="str">
        <f t="shared" ca="1" si="269"/>
        <v/>
      </c>
      <c r="DE151" s="163" t="str">
        <f t="shared" si="255"/>
        <v/>
      </c>
      <c r="DF151" s="163" t="str">
        <f t="shared" si="256"/>
        <v/>
      </c>
    </row>
    <row r="152" spans="1:110">
      <c r="A152" s="164" t="str">
        <f t="shared" ca="1" si="243"/>
        <v/>
      </c>
      <c r="B152" s="71" t="str">
        <f ca="1">IF(COUNTIF($AD$2:AD1137,A152)=1,VLOOKUP(A152,T:U,2), IF(COUNTIF($AD$2:AD1137,A152)=0,$B$10,""))</f>
        <v/>
      </c>
      <c r="C152" s="31" t="str">
        <f t="shared" ca="1" si="261"/>
        <v/>
      </c>
      <c r="D152" s="32" t="str">
        <f t="shared" ca="1" si="244"/>
        <v/>
      </c>
      <c r="E152" s="71" t="str">
        <f ca="1">IF(COUNTIF($AD$2:AD1137,A152)=1,VLOOKUP(A152,V:W,2), IF(COUNTIF($AD$2:AD1137,A152)=0,$C$10,""))</f>
        <v/>
      </c>
      <c r="F152" s="31" t="str">
        <f t="shared" ca="1" si="245"/>
        <v/>
      </c>
      <c r="G152" s="32" t="str">
        <f t="shared" ca="1" si="246"/>
        <v/>
      </c>
      <c r="H152" s="71" t="str">
        <f ca="1">IF(COUNTIF($AD$2:AD1137,A152)=1,VLOOKUP(A152,X:Y,2), IF(COUNTIF($AD$2:AD1137,A152)=0,$D$10,""))</f>
        <v/>
      </c>
      <c r="I152" s="31" t="str">
        <f t="shared" ca="1" si="247"/>
        <v/>
      </c>
      <c r="J152" s="32" t="str">
        <f t="shared" ca="1" si="248"/>
        <v/>
      </c>
      <c r="K152" s="71" t="str">
        <f ca="1">IF(COUNTIF($AD$2:AD1137,A152)=1,VLOOKUP(A152,Z:AA,2), IF(COUNTIF($AD$2:AD1137,A152)=0,$E$10,""))</f>
        <v/>
      </c>
      <c r="L152" s="31" t="str">
        <f t="shared" ca="1" si="249"/>
        <v/>
      </c>
      <c r="M152" s="32" t="str">
        <f t="shared" ca="1" si="250"/>
        <v/>
      </c>
      <c r="N152" s="77" t="str">
        <f t="shared" ca="1" si="251"/>
        <v/>
      </c>
      <c r="O152" s="77"/>
      <c r="P152" s="77"/>
      <c r="Q152" s="77" t="str">
        <f ca="1">IF(ISERROR(B152-2),"",$G$5*SUM($O$14:O152)-$H$5*SUM($P$14:P152))</f>
        <v/>
      </c>
      <c r="R152" s="77" t="str">
        <f t="shared" ca="1" si="252"/>
        <v/>
      </c>
      <c r="AB152" s="163" t="str">
        <f t="shared" si="257"/>
        <v/>
      </c>
      <c r="AC152" s="163" t="str">
        <f t="shared" si="258"/>
        <v/>
      </c>
      <c r="AH152" s="164" t="str">
        <f t="shared" ca="1" si="275"/>
        <v/>
      </c>
      <c r="AI152" s="44" t="str">
        <f ca="1">IF(COUNTIF($BU$2:BU1137,AH152)=1,VLOOKUP(AH152,BG:BH,2), IF(COUNTIF($BU$2:BU1137,AH152)=0,$AI$10,""))</f>
        <v/>
      </c>
      <c r="AJ152" s="45" t="str">
        <f t="shared" ca="1" si="262"/>
        <v/>
      </c>
      <c r="AK152" s="45" t="str">
        <f t="shared" ca="1" si="276"/>
        <v/>
      </c>
      <c r="AL152" s="44" t="str">
        <f ca="1">IF(COUNTIF($BU$2:BU1137,AH152)=1,VLOOKUP(AH152,BI:BJ,2), IF(COUNTIF($BU$2:BU1137,AH152)=0,$AJ$10,""))</f>
        <v/>
      </c>
      <c r="AM152" s="45" t="str">
        <f t="shared" ca="1" si="277"/>
        <v/>
      </c>
      <c r="AN152" s="46" t="str">
        <f t="shared" ca="1" si="278"/>
        <v/>
      </c>
      <c r="AO152" s="44" t="str">
        <f ca="1">IF(COUNTIF($BU$2:BU1137,AH152)=1,VLOOKUP(AH152,BK:BL,2), IF(COUNTIF($BU$2:BU1137,AH152)=0,$AK$10,""))</f>
        <v/>
      </c>
      <c r="AP152" s="45" t="str">
        <f t="shared" ca="1" si="279"/>
        <v/>
      </c>
      <c r="AQ152" s="46" t="str">
        <f t="shared" ca="1" si="280"/>
        <v/>
      </c>
      <c r="AR152" s="44" t="str">
        <f ca="1">IF(COUNTIF($BU$2:BU1137,AH152)=1,VLOOKUP(AH152,BM:BN,2), IF(COUNTIF($BU$2:BU1137,AH152)=0,$AL$10,""))</f>
        <v/>
      </c>
      <c r="AS152" s="45" t="str">
        <f t="shared" ca="1" si="281"/>
        <v/>
      </c>
      <c r="AT152" s="46" t="str">
        <f t="shared" ca="1" si="282"/>
        <v/>
      </c>
      <c r="AU152" s="44" t="str">
        <f ca="1">IF(COUNTIF($BU$2:BU1137,AH152)=1,VLOOKUP(AH152,BO:BP,2), IF(COUNTIF($BU$2:BU1137,AH152)=0,$AM$10,""))</f>
        <v/>
      </c>
      <c r="AV152" s="45" t="str">
        <f t="shared" ca="1" si="283"/>
        <v/>
      </c>
      <c r="AW152" s="46" t="str">
        <f t="shared" ca="1" si="284"/>
        <v/>
      </c>
      <c r="AX152" s="44" t="str">
        <f ca="1">IF(COUNTIF($BU$2:BU1137,AH152)=1,VLOOKUP(AH152,BQ:BR,2), IF(COUNTIF($BU$2:BU1137,AH152)=0,$AN$10,""))</f>
        <v/>
      </c>
      <c r="AY152" s="45" t="str">
        <f t="shared" ca="1" si="285"/>
        <v/>
      </c>
      <c r="AZ152" s="46" t="str">
        <f t="shared" ca="1" si="286"/>
        <v/>
      </c>
      <c r="BA152" s="77" t="str">
        <f t="shared" ca="1" si="287"/>
        <v/>
      </c>
      <c r="BB152" s="176"/>
      <c r="BC152" s="176"/>
      <c r="BD152" s="77" t="str">
        <f ca="1">IF(ISERROR(AI152-2),"",$AQ$4*SUM($BB$14:BB152)-$AR$4*SUM($BC$14:BC152))</f>
        <v/>
      </c>
      <c r="BE152" s="77" t="str">
        <f t="shared" ca="1" si="288"/>
        <v/>
      </c>
      <c r="BS152" s="163" t="str">
        <f t="shared" si="259"/>
        <v/>
      </c>
      <c r="BT152" s="163" t="str">
        <f t="shared" si="260"/>
        <v/>
      </c>
      <c r="BY152" s="164" t="str">
        <f t="shared" ca="1" si="270"/>
        <v/>
      </c>
      <c r="BZ152" s="44" t="str">
        <f ca="1">IF(COUNTIF($CN$2:CN1137,BY152)=1,VLOOKUP(BY152,CH:CI,2), IF(COUNTIF($CN$2:CN1137,BY152)=0,$BZ$10,""))</f>
        <v/>
      </c>
      <c r="CA152" s="45" t="str">
        <f t="shared" ca="1" si="263"/>
        <v/>
      </c>
      <c r="CB152" s="45" t="str">
        <f t="shared" ca="1" si="271"/>
        <v/>
      </c>
      <c r="CC152" s="44" t="str">
        <f ca="1">IF(COUNTIF($CN$2:CN1137,BY152)=1,VLOOKUP(BY152,CJ:CK,2), IF(COUNTIF($CN$2:CN1137,BY152)=0,$CA$10,""))</f>
        <v/>
      </c>
      <c r="CD152" s="45" t="str">
        <f t="shared" ca="1" si="272"/>
        <v/>
      </c>
      <c r="CE152" s="46" t="str">
        <f t="shared" ca="1" si="273"/>
        <v/>
      </c>
      <c r="CF152" s="44" t="str">
        <f t="shared" ca="1" si="274"/>
        <v/>
      </c>
      <c r="CL152" s="163" t="str">
        <f t="shared" si="253"/>
        <v/>
      </c>
      <c r="CM152" s="163" t="str">
        <f t="shared" si="254"/>
        <v/>
      </c>
      <c r="CR152" s="164" t="str">
        <f t="shared" ca="1" si="264"/>
        <v/>
      </c>
      <c r="CS152" s="44" t="str">
        <f ca="1">IF(COUNTIF($DG$2:DG1137,CR152)=1,VLOOKUP(CR152,DA:DB,2), IF(COUNTIF($DG$2:DG1137,CR152)=0,$CS$10,""))</f>
        <v/>
      </c>
      <c r="CT152" s="45" t="str">
        <f t="shared" ca="1" si="265"/>
        <v/>
      </c>
      <c r="CU152" s="45" t="str">
        <f t="shared" ca="1" si="266"/>
        <v/>
      </c>
      <c r="CV152" s="44" t="str">
        <f ca="1">IF(COUNTIF($DG$2:DG1137,CR152)=1,VLOOKUP(CR152,DC:DD,2), IF(COUNTIF($DG$2:DG1137,CR152)=0,$CT$10,""))</f>
        <v/>
      </c>
      <c r="CW152" s="45" t="str">
        <f t="shared" ca="1" si="267"/>
        <v/>
      </c>
      <c r="CX152" s="46" t="str">
        <f t="shared" ca="1" si="268"/>
        <v/>
      </c>
      <c r="CY152" s="44" t="str">
        <f t="shared" ca="1" si="269"/>
        <v/>
      </c>
      <c r="DE152" s="163" t="str">
        <f t="shared" si="255"/>
        <v/>
      </c>
      <c r="DF152" s="163" t="str">
        <f t="shared" si="256"/>
        <v/>
      </c>
    </row>
    <row r="153" spans="1:110">
      <c r="A153" s="164" t="str">
        <f t="shared" ca="1" si="243"/>
        <v/>
      </c>
      <c r="B153" s="71" t="str">
        <f ca="1">IF(COUNTIF($AD$2:AD1138,A153)=1,VLOOKUP(A153,T:U,2), IF(COUNTIF($AD$2:AD1138,A153)=0,$B$10,""))</f>
        <v/>
      </c>
      <c r="C153" s="31" t="str">
        <f t="shared" ca="1" si="261"/>
        <v/>
      </c>
      <c r="D153" s="32" t="str">
        <f t="shared" ca="1" si="244"/>
        <v/>
      </c>
      <c r="E153" s="71" t="str">
        <f ca="1">IF(COUNTIF($AD$2:AD1138,A153)=1,VLOOKUP(A153,V:W,2), IF(COUNTIF($AD$2:AD1138,A153)=0,$C$10,""))</f>
        <v/>
      </c>
      <c r="F153" s="31" t="str">
        <f t="shared" ca="1" si="245"/>
        <v/>
      </c>
      <c r="G153" s="32" t="str">
        <f t="shared" ca="1" si="246"/>
        <v/>
      </c>
      <c r="H153" s="71" t="str">
        <f ca="1">IF(COUNTIF($AD$2:AD1138,A153)=1,VLOOKUP(A153,X:Y,2), IF(COUNTIF($AD$2:AD1138,A153)=0,$D$10,""))</f>
        <v/>
      </c>
      <c r="I153" s="31" t="str">
        <f t="shared" ca="1" si="247"/>
        <v/>
      </c>
      <c r="J153" s="32" t="str">
        <f t="shared" ca="1" si="248"/>
        <v/>
      </c>
      <c r="K153" s="71" t="str">
        <f ca="1">IF(COUNTIF($AD$2:AD1138,A153)=1,VLOOKUP(A153,Z:AA,2), IF(COUNTIF($AD$2:AD1138,A153)=0,$E$10,""))</f>
        <v/>
      </c>
      <c r="L153" s="31" t="str">
        <f t="shared" ca="1" si="249"/>
        <v/>
      </c>
      <c r="M153" s="32" t="str">
        <f t="shared" ca="1" si="250"/>
        <v/>
      </c>
      <c r="N153" s="77" t="str">
        <f t="shared" ca="1" si="251"/>
        <v/>
      </c>
      <c r="O153" s="77"/>
      <c r="P153" s="77"/>
      <c r="Q153" s="77" t="str">
        <f ca="1">IF(ISERROR(B153-2),"",$G$5*SUM($O$14:O153)-$H$5*SUM($P$14:P153))</f>
        <v/>
      </c>
      <c r="R153" s="77" t="str">
        <f t="shared" ca="1" si="252"/>
        <v/>
      </c>
      <c r="AB153" s="163" t="str">
        <f t="shared" si="257"/>
        <v/>
      </c>
      <c r="AC153" s="163" t="str">
        <f t="shared" si="258"/>
        <v/>
      </c>
      <c r="AH153" s="164" t="str">
        <f t="shared" ca="1" si="275"/>
        <v/>
      </c>
      <c r="AI153" s="44" t="str">
        <f ca="1">IF(COUNTIF($BU$2:BU1138,AH153)=1,VLOOKUP(AH153,BG:BH,2), IF(COUNTIF($BU$2:BU1138,AH153)=0,$AI$10,""))</f>
        <v/>
      </c>
      <c r="AJ153" s="45" t="str">
        <f t="shared" ca="1" si="262"/>
        <v/>
      </c>
      <c r="AK153" s="45" t="str">
        <f t="shared" ca="1" si="276"/>
        <v/>
      </c>
      <c r="AL153" s="44" t="str">
        <f ca="1">IF(COUNTIF($BU$2:BU1138,AH153)=1,VLOOKUP(AH153,BI:BJ,2), IF(COUNTIF($BU$2:BU1138,AH153)=0,$AJ$10,""))</f>
        <v/>
      </c>
      <c r="AM153" s="45" t="str">
        <f t="shared" ca="1" si="277"/>
        <v/>
      </c>
      <c r="AN153" s="46" t="str">
        <f t="shared" ca="1" si="278"/>
        <v/>
      </c>
      <c r="AO153" s="44" t="str">
        <f ca="1">IF(COUNTIF($BU$2:BU1138,AH153)=1,VLOOKUP(AH153,BK:BL,2), IF(COUNTIF($BU$2:BU1138,AH153)=0,$AK$10,""))</f>
        <v/>
      </c>
      <c r="AP153" s="45" t="str">
        <f t="shared" ca="1" si="279"/>
        <v/>
      </c>
      <c r="AQ153" s="46" t="str">
        <f t="shared" ca="1" si="280"/>
        <v/>
      </c>
      <c r="AR153" s="44" t="str">
        <f ca="1">IF(COUNTIF($BU$2:BU1138,AH153)=1,VLOOKUP(AH153,BM:BN,2), IF(COUNTIF($BU$2:BU1138,AH153)=0,$AL$10,""))</f>
        <v/>
      </c>
      <c r="AS153" s="45" t="str">
        <f t="shared" ca="1" si="281"/>
        <v/>
      </c>
      <c r="AT153" s="46" t="str">
        <f t="shared" ca="1" si="282"/>
        <v/>
      </c>
      <c r="AU153" s="44" t="str">
        <f ca="1">IF(COUNTIF($BU$2:BU1138,AH153)=1,VLOOKUP(AH153,BO:BP,2), IF(COUNTIF($BU$2:BU1138,AH153)=0,$AM$10,""))</f>
        <v/>
      </c>
      <c r="AV153" s="45" t="str">
        <f t="shared" ca="1" si="283"/>
        <v/>
      </c>
      <c r="AW153" s="46" t="str">
        <f t="shared" ca="1" si="284"/>
        <v/>
      </c>
      <c r="AX153" s="44" t="str">
        <f ca="1">IF(COUNTIF($BU$2:BU1138,AH153)=1,VLOOKUP(AH153,BQ:BR,2), IF(COUNTIF($BU$2:BU1138,AH153)=0,$AN$10,""))</f>
        <v/>
      </c>
      <c r="AY153" s="45" t="str">
        <f t="shared" ca="1" si="285"/>
        <v/>
      </c>
      <c r="AZ153" s="46" t="str">
        <f t="shared" ca="1" si="286"/>
        <v/>
      </c>
      <c r="BA153" s="77" t="str">
        <f t="shared" ca="1" si="287"/>
        <v/>
      </c>
      <c r="BB153" s="176"/>
      <c r="BC153" s="176"/>
      <c r="BD153" s="77" t="str">
        <f ca="1">IF(ISERROR(AI153-2),"",$AQ$4*SUM($BB$14:BB153)-$AR$4*SUM($BC$14:BC153))</f>
        <v/>
      </c>
      <c r="BE153" s="77" t="str">
        <f t="shared" ca="1" si="288"/>
        <v/>
      </c>
      <c r="BS153" s="163" t="str">
        <f t="shared" si="259"/>
        <v/>
      </c>
      <c r="BT153" s="163" t="str">
        <f t="shared" si="260"/>
        <v/>
      </c>
      <c r="BY153" s="164" t="str">
        <f t="shared" ca="1" si="270"/>
        <v/>
      </c>
      <c r="BZ153" s="44" t="str">
        <f ca="1">IF(COUNTIF($CN$2:CN1138,BY153)=1,VLOOKUP(BY153,CH:CI,2), IF(COUNTIF($CN$2:CN1138,BY153)=0,$BZ$10,""))</f>
        <v/>
      </c>
      <c r="CA153" s="45" t="str">
        <f t="shared" ca="1" si="263"/>
        <v/>
      </c>
      <c r="CB153" s="45" t="str">
        <f t="shared" ca="1" si="271"/>
        <v/>
      </c>
      <c r="CC153" s="44" t="str">
        <f ca="1">IF(COUNTIF($CN$2:CN1138,BY153)=1,VLOOKUP(BY153,CJ:CK,2), IF(COUNTIF($CN$2:CN1138,BY153)=0,$CA$10,""))</f>
        <v/>
      </c>
      <c r="CD153" s="45" t="str">
        <f t="shared" ca="1" si="272"/>
        <v/>
      </c>
      <c r="CE153" s="46" t="str">
        <f t="shared" ca="1" si="273"/>
        <v/>
      </c>
      <c r="CF153" s="44" t="str">
        <f t="shared" ca="1" si="274"/>
        <v/>
      </c>
      <c r="CL153" s="163" t="str">
        <f t="shared" si="253"/>
        <v/>
      </c>
      <c r="CM153" s="163" t="str">
        <f t="shared" si="254"/>
        <v/>
      </c>
      <c r="CR153" s="164" t="str">
        <f t="shared" ca="1" si="264"/>
        <v/>
      </c>
      <c r="CS153" s="44" t="str">
        <f ca="1">IF(COUNTIF($DG$2:DG1138,CR153)=1,VLOOKUP(CR153,DA:DB,2), IF(COUNTIF($DG$2:DG1138,CR153)=0,$CS$10,""))</f>
        <v/>
      </c>
      <c r="CT153" s="45" t="str">
        <f t="shared" ca="1" si="265"/>
        <v/>
      </c>
      <c r="CU153" s="45" t="str">
        <f t="shared" ca="1" si="266"/>
        <v/>
      </c>
      <c r="CV153" s="44" t="str">
        <f ca="1">IF(COUNTIF($DG$2:DG1138,CR153)=1,VLOOKUP(CR153,DC:DD,2), IF(COUNTIF($DG$2:DG1138,CR153)=0,$CT$10,""))</f>
        <v/>
      </c>
      <c r="CW153" s="45" t="str">
        <f t="shared" ca="1" si="267"/>
        <v/>
      </c>
      <c r="CX153" s="46" t="str">
        <f t="shared" ca="1" si="268"/>
        <v/>
      </c>
      <c r="CY153" s="44" t="str">
        <f t="shared" ca="1" si="269"/>
        <v/>
      </c>
      <c r="DE153" s="163" t="str">
        <f t="shared" si="255"/>
        <v/>
      </c>
      <c r="DF153" s="163" t="str">
        <f t="shared" si="256"/>
        <v/>
      </c>
    </row>
    <row r="154" spans="1:110">
      <c r="A154" s="164" t="str">
        <f t="shared" ca="1" si="243"/>
        <v/>
      </c>
      <c r="B154" s="71" t="str">
        <f ca="1">IF(COUNTIF($AD$2:AD1139,A154)=1,VLOOKUP(A154,T:U,2), IF(COUNTIF($AD$2:AD1139,A154)=0,$B$10,""))</f>
        <v/>
      </c>
      <c r="C154" s="31" t="str">
        <f t="shared" ca="1" si="261"/>
        <v/>
      </c>
      <c r="D154" s="32" t="str">
        <f t="shared" ca="1" si="244"/>
        <v/>
      </c>
      <c r="E154" s="71" t="str">
        <f ca="1">IF(COUNTIF($AD$2:AD1139,A154)=1,VLOOKUP(A154,V:W,2), IF(COUNTIF($AD$2:AD1139,A154)=0,$C$10,""))</f>
        <v/>
      </c>
      <c r="F154" s="31" t="str">
        <f t="shared" ca="1" si="245"/>
        <v/>
      </c>
      <c r="G154" s="32" t="str">
        <f t="shared" ca="1" si="246"/>
        <v/>
      </c>
      <c r="H154" s="71" t="str">
        <f ca="1">IF(COUNTIF($AD$2:AD1139,A154)=1,VLOOKUP(A154,X:Y,2), IF(COUNTIF($AD$2:AD1139,A154)=0,$D$10,""))</f>
        <v/>
      </c>
      <c r="I154" s="31" t="str">
        <f t="shared" ca="1" si="247"/>
        <v/>
      </c>
      <c r="J154" s="32" t="str">
        <f t="shared" ca="1" si="248"/>
        <v/>
      </c>
      <c r="K154" s="71" t="str">
        <f ca="1">IF(COUNTIF($AD$2:AD1139,A154)=1,VLOOKUP(A154,Z:AA,2), IF(COUNTIF($AD$2:AD1139,A154)=0,$E$10,""))</f>
        <v/>
      </c>
      <c r="L154" s="31" t="str">
        <f t="shared" ca="1" si="249"/>
        <v/>
      </c>
      <c r="M154" s="32" t="str">
        <f t="shared" ca="1" si="250"/>
        <v/>
      </c>
      <c r="N154" s="77" t="str">
        <f t="shared" ca="1" si="251"/>
        <v/>
      </c>
      <c r="O154" s="77"/>
      <c r="P154" s="77"/>
      <c r="Q154" s="77" t="str">
        <f ca="1">IF(ISERROR(B154-2),"",$G$5*SUM($O$14:O154)-$H$5*SUM($P$14:P154))</f>
        <v/>
      </c>
      <c r="R154" s="77" t="str">
        <f t="shared" ca="1" si="252"/>
        <v/>
      </c>
      <c r="AB154" s="163" t="str">
        <f t="shared" si="257"/>
        <v/>
      </c>
      <c r="AC154" s="163" t="str">
        <f t="shared" si="258"/>
        <v/>
      </c>
      <c r="AH154" s="164" t="str">
        <f t="shared" ca="1" si="275"/>
        <v/>
      </c>
      <c r="AI154" s="44" t="str">
        <f ca="1">IF(COUNTIF($BU$2:BU1139,AH154)=1,VLOOKUP(AH154,BG:BH,2), IF(COUNTIF($BU$2:BU1139,AH154)=0,$AI$10,""))</f>
        <v/>
      </c>
      <c r="AJ154" s="45" t="str">
        <f t="shared" ca="1" si="262"/>
        <v/>
      </c>
      <c r="AK154" s="45" t="str">
        <f t="shared" ca="1" si="276"/>
        <v/>
      </c>
      <c r="AL154" s="44" t="str">
        <f ca="1">IF(COUNTIF($BU$2:BU1139,AH154)=1,VLOOKUP(AH154,BI:BJ,2), IF(COUNTIF($BU$2:BU1139,AH154)=0,$AJ$10,""))</f>
        <v/>
      </c>
      <c r="AM154" s="45" t="str">
        <f t="shared" ca="1" si="277"/>
        <v/>
      </c>
      <c r="AN154" s="46" t="str">
        <f t="shared" ca="1" si="278"/>
        <v/>
      </c>
      <c r="AO154" s="44" t="str">
        <f ca="1">IF(COUNTIF($BU$2:BU1139,AH154)=1,VLOOKUP(AH154,BK:BL,2), IF(COUNTIF($BU$2:BU1139,AH154)=0,$AK$10,""))</f>
        <v/>
      </c>
      <c r="AP154" s="45" t="str">
        <f t="shared" ca="1" si="279"/>
        <v/>
      </c>
      <c r="AQ154" s="46" t="str">
        <f t="shared" ca="1" si="280"/>
        <v/>
      </c>
      <c r="AR154" s="44" t="str">
        <f ca="1">IF(COUNTIF($BU$2:BU1139,AH154)=1,VLOOKUP(AH154,BM:BN,2), IF(COUNTIF($BU$2:BU1139,AH154)=0,$AL$10,""))</f>
        <v/>
      </c>
      <c r="AS154" s="45" t="str">
        <f t="shared" ca="1" si="281"/>
        <v/>
      </c>
      <c r="AT154" s="46" t="str">
        <f t="shared" ca="1" si="282"/>
        <v/>
      </c>
      <c r="AU154" s="44" t="str">
        <f ca="1">IF(COUNTIF($BU$2:BU1139,AH154)=1,VLOOKUP(AH154,BO:BP,2), IF(COUNTIF($BU$2:BU1139,AH154)=0,$AM$10,""))</f>
        <v/>
      </c>
      <c r="AV154" s="45" t="str">
        <f t="shared" ca="1" si="283"/>
        <v/>
      </c>
      <c r="AW154" s="46" t="str">
        <f t="shared" ca="1" si="284"/>
        <v/>
      </c>
      <c r="AX154" s="44" t="str">
        <f ca="1">IF(COUNTIF($BU$2:BU1139,AH154)=1,VLOOKUP(AH154,BQ:BR,2), IF(COUNTIF($BU$2:BU1139,AH154)=0,$AN$10,""))</f>
        <v/>
      </c>
      <c r="AY154" s="45" t="str">
        <f t="shared" ca="1" si="285"/>
        <v/>
      </c>
      <c r="AZ154" s="46" t="str">
        <f t="shared" ca="1" si="286"/>
        <v/>
      </c>
      <c r="BA154" s="77" t="str">
        <f t="shared" ca="1" si="287"/>
        <v/>
      </c>
      <c r="BB154" s="176"/>
      <c r="BC154" s="176"/>
      <c r="BD154" s="77" t="str">
        <f ca="1">IF(ISERROR(AI154-2),"",$AQ$4*SUM($BB$14:BB154)-$AR$4*SUM($BC$14:BC154))</f>
        <v/>
      </c>
      <c r="BE154" s="77" t="str">
        <f t="shared" ca="1" si="288"/>
        <v/>
      </c>
      <c r="BS154" s="163" t="str">
        <f t="shared" si="259"/>
        <v/>
      </c>
      <c r="BT154" s="163" t="str">
        <f t="shared" si="260"/>
        <v/>
      </c>
      <c r="BY154" s="164" t="str">
        <f t="shared" ca="1" si="270"/>
        <v/>
      </c>
      <c r="BZ154" s="44" t="str">
        <f ca="1">IF(COUNTIF($CN$2:CN1139,BY154)=1,VLOOKUP(BY154,CH:CI,2), IF(COUNTIF($CN$2:CN1139,BY154)=0,$BZ$10,""))</f>
        <v/>
      </c>
      <c r="CA154" s="45" t="str">
        <f t="shared" ca="1" si="263"/>
        <v/>
      </c>
      <c r="CB154" s="45" t="str">
        <f t="shared" ca="1" si="271"/>
        <v/>
      </c>
      <c r="CC154" s="44" t="str">
        <f ca="1">IF(COUNTIF($CN$2:CN1139,BY154)=1,VLOOKUP(BY154,CJ:CK,2), IF(COUNTIF($CN$2:CN1139,BY154)=0,$CA$10,""))</f>
        <v/>
      </c>
      <c r="CD154" s="45" t="str">
        <f t="shared" ca="1" si="272"/>
        <v/>
      </c>
      <c r="CE154" s="46" t="str">
        <f t="shared" ca="1" si="273"/>
        <v/>
      </c>
      <c r="CF154" s="44" t="str">
        <f t="shared" ca="1" si="274"/>
        <v/>
      </c>
      <c r="CL154" s="163" t="str">
        <f t="shared" si="253"/>
        <v/>
      </c>
      <c r="CM154" s="163" t="str">
        <f t="shared" si="254"/>
        <v/>
      </c>
      <c r="CR154" s="164" t="str">
        <f t="shared" ca="1" si="264"/>
        <v/>
      </c>
      <c r="CS154" s="44" t="str">
        <f ca="1">IF(COUNTIF($DG$2:DG1139,CR154)=1,VLOOKUP(CR154,DA:DB,2), IF(COUNTIF($DG$2:DG1139,CR154)=0,$CS$10,""))</f>
        <v/>
      </c>
      <c r="CT154" s="45" t="str">
        <f t="shared" ca="1" si="265"/>
        <v/>
      </c>
      <c r="CU154" s="45" t="str">
        <f t="shared" ca="1" si="266"/>
        <v/>
      </c>
      <c r="CV154" s="44" t="str">
        <f ca="1">IF(COUNTIF($DG$2:DG1139,CR154)=1,VLOOKUP(CR154,DC:DD,2), IF(COUNTIF($DG$2:DG1139,CR154)=0,$CT$10,""))</f>
        <v/>
      </c>
      <c r="CW154" s="45" t="str">
        <f t="shared" ca="1" si="267"/>
        <v/>
      </c>
      <c r="CX154" s="46" t="str">
        <f t="shared" ca="1" si="268"/>
        <v/>
      </c>
      <c r="CY154" s="44" t="str">
        <f t="shared" ca="1" si="269"/>
        <v/>
      </c>
      <c r="DE154" s="163" t="str">
        <f t="shared" si="255"/>
        <v/>
      </c>
      <c r="DF154" s="163" t="str">
        <f t="shared" si="256"/>
        <v/>
      </c>
    </row>
    <row r="155" spans="1:110">
      <c r="A155" s="164" t="str">
        <f t="shared" ca="1" si="243"/>
        <v/>
      </c>
      <c r="B155" s="71" t="str">
        <f ca="1">IF(COUNTIF($AD$2:AD1140,A155)=1,VLOOKUP(A155,T:U,2), IF(COUNTIF($AD$2:AD1140,A155)=0,$B$10,""))</f>
        <v/>
      </c>
      <c r="C155" s="31" t="str">
        <f t="shared" ca="1" si="261"/>
        <v/>
      </c>
      <c r="D155" s="32" t="str">
        <f t="shared" ca="1" si="244"/>
        <v/>
      </c>
      <c r="E155" s="71" t="str">
        <f ca="1">IF(COUNTIF($AD$2:AD1140,A155)=1,VLOOKUP(A155,V:W,2), IF(COUNTIF($AD$2:AD1140,A155)=0,$C$10,""))</f>
        <v/>
      </c>
      <c r="F155" s="31" t="str">
        <f t="shared" ca="1" si="245"/>
        <v/>
      </c>
      <c r="G155" s="32" t="str">
        <f t="shared" ca="1" si="246"/>
        <v/>
      </c>
      <c r="H155" s="71" t="str">
        <f ca="1">IF(COUNTIF($AD$2:AD1140,A155)=1,VLOOKUP(A155,X:Y,2), IF(COUNTIF($AD$2:AD1140,A155)=0,$D$10,""))</f>
        <v/>
      </c>
      <c r="I155" s="31" t="str">
        <f t="shared" ca="1" si="247"/>
        <v/>
      </c>
      <c r="J155" s="32" t="str">
        <f t="shared" ca="1" si="248"/>
        <v/>
      </c>
      <c r="K155" s="71" t="str">
        <f ca="1">IF(COUNTIF($AD$2:AD1140,A155)=1,VLOOKUP(A155,Z:AA,2), IF(COUNTIF($AD$2:AD1140,A155)=0,$E$10,""))</f>
        <v/>
      </c>
      <c r="L155" s="31" t="str">
        <f t="shared" ca="1" si="249"/>
        <v/>
      </c>
      <c r="M155" s="32" t="str">
        <f t="shared" ca="1" si="250"/>
        <v/>
      </c>
      <c r="N155" s="77" t="str">
        <f t="shared" ca="1" si="251"/>
        <v/>
      </c>
      <c r="O155" s="77"/>
      <c r="P155" s="77"/>
      <c r="Q155" s="77" t="str">
        <f ca="1">IF(ISERROR(B155-2),"",$G$5*SUM($O$14:O155)-$H$5*SUM($P$14:P155))</f>
        <v/>
      </c>
      <c r="R155" s="77" t="str">
        <f t="shared" ca="1" si="252"/>
        <v/>
      </c>
      <c r="AB155" s="163" t="str">
        <f t="shared" si="257"/>
        <v/>
      </c>
      <c r="AC155" s="163" t="str">
        <f t="shared" si="258"/>
        <v/>
      </c>
      <c r="AH155" s="164" t="str">
        <f t="shared" ca="1" si="275"/>
        <v/>
      </c>
      <c r="AI155" s="44" t="str">
        <f ca="1">IF(COUNTIF($BU$2:BU1140,AH155)=1,VLOOKUP(AH155,BG:BH,2), IF(COUNTIF($BU$2:BU1140,AH155)=0,$AI$10,""))</f>
        <v/>
      </c>
      <c r="AJ155" s="45" t="str">
        <f t="shared" ca="1" si="262"/>
        <v/>
      </c>
      <c r="AK155" s="45" t="str">
        <f t="shared" ca="1" si="276"/>
        <v/>
      </c>
      <c r="AL155" s="44" t="str">
        <f ca="1">IF(COUNTIF($BU$2:BU1140,AH155)=1,VLOOKUP(AH155,BI:BJ,2), IF(COUNTIF($BU$2:BU1140,AH155)=0,$AJ$10,""))</f>
        <v/>
      </c>
      <c r="AM155" s="45" t="str">
        <f t="shared" ca="1" si="277"/>
        <v/>
      </c>
      <c r="AN155" s="46" t="str">
        <f t="shared" ca="1" si="278"/>
        <v/>
      </c>
      <c r="AO155" s="44" t="str">
        <f ca="1">IF(COUNTIF($BU$2:BU1140,AH155)=1,VLOOKUP(AH155,BK:BL,2), IF(COUNTIF($BU$2:BU1140,AH155)=0,$AK$10,""))</f>
        <v/>
      </c>
      <c r="AP155" s="45" t="str">
        <f t="shared" ca="1" si="279"/>
        <v/>
      </c>
      <c r="AQ155" s="46" t="str">
        <f t="shared" ca="1" si="280"/>
        <v/>
      </c>
      <c r="AR155" s="44" t="str">
        <f ca="1">IF(COUNTIF($BU$2:BU1140,AH155)=1,VLOOKUP(AH155,BM:BN,2), IF(COUNTIF($BU$2:BU1140,AH155)=0,$AL$10,""))</f>
        <v/>
      </c>
      <c r="AS155" s="45" t="str">
        <f t="shared" ca="1" si="281"/>
        <v/>
      </c>
      <c r="AT155" s="46" t="str">
        <f t="shared" ca="1" si="282"/>
        <v/>
      </c>
      <c r="AU155" s="44" t="str">
        <f ca="1">IF(COUNTIF($BU$2:BU1140,AH155)=1,VLOOKUP(AH155,BO:BP,2), IF(COUNTIF($BU$2:BU1140,AH155)=0,$AM$10,""))</f>
        <v/>
      </c>
      <c r="AV155" s="45" t="str">
        <f t="shared" ca="1" si="283"/>
        <v/>
      </c>
      <c r="AW155" s="46" t="str">
        <f t="shared" ca="1" si="284"/>
        <v/>
      </c>
      <c r="AX155" s="44" t="str">
        <f ca="1">IF(COUNTIF($BU$2:BU1140,AH155)=1,VLOOKUP(AH155,BQ:BR,2), IF(COUNTIF($BU$2:BU1140,AH155)=0,$AN$10,""))</f>
        <v/>
      </c>
      <c r="AY155" s="45" t="str">
        <f t="shared" ca="1" si="285"/>
        <v/>
      </c>
      <c r="AZ155" s="46" t="str">
        <f t="shared" ca="1" si="286"/>
        <v/>
      </c>
      <c r="BA155" s="77" t="str">
        <f t="shared" ca="1" si="287"/>
        <v/>
      </c>
      <c r="BB155" s="176"/>
      <c r="BC155" s="176"/>
      <c r="BD155" s="77" t="str">
        <f ca="1">IF(ISERROR(AI155-2),"",$AQ$4*SUM($BB$14:BB155)-$AR$4*SUM($BC$14:BC155))</f>
        <v/>
      </c>
      <c r="BE155" s="77" t="str">
        <f t="shared" ca="1" si="288"/>
        <v/>
      </c>
      <c r="BS155" s="163" t="str">
        <f t="shared" si="259"/>
        <v/>
      </c>
      <c r="BT155" s="163" t="str">
        <f t="shared" si="260"/>
        <v/>
      </c>
      <c r="BY155" s="164" t="str">
        <f t="shared" ca="1" si="270"/>
        <v/>
      </c>
      <c r="BZ155" s="44" t="str">
        <f ca="1">IF(COUNTIF($CN$2:CN1140,BY155)=1,VLOOKUP(BY155,CH:CI,2), IF(COUNTIF($CN$2:CN1140,BY155)=0,$BZ$10,""))</f>
        <v/>
      </c>
      <c r="CA155" s="45" t="str">
        <f t="shared" ca="1" si="263"/>
        <v/>
      </c>
      <c r="CB155" s="45" t="str">
        <f t="shared" ca="1" si="271"/>
        <v/>
      </c>
      <c r="CC155" s="44" t="str">
        <f ca="1">IF(COUNTIF($CN$2:CN1140,BY155)=1,VLOOKUP(BY155,CJ:CK,2), IF(COUNTIF($CN$2:CN1140,BY155)=0,$CA$10,""))</f>
        <v/>
      </c>
      <c r="CD155" s="45" t="str">
        <f t="shared" ca="1" si="272"/>
        <v/>
      </c>
      <c r="CE155" s="46" t="str">
        <f t="shared" ca="1" si="273"/>
        <v/>
      </c>
      <c r="CF155" s="44" t="str">
        <f t="shared" ca="1" si="274"/>
        <v/>
      </c>
      <c r="CL155" s="163" t="str">
        <f t="shared" si="253"/>
        <v/>
      </c>
      <c r="CM155" s="163" t="str">
        <f t="shared" si="254"/>
        <v/>
      </c>
      <c r="CR155" s="164" t="str">
        <f t="shared" ca="1" si="264"/>
        <v/>
      </c>
      <c r="CS155" s="44" t="str">
        <f ca="1">IF(COUNTIF($DG$2:DG1140,CR155)=1,VLOOKUP(CR155,DA:DB,2), IF(COUNTIF($DG$2:DG1140,CR155)=0,$CS$10,""))</f>
        <v/>
      </c>
      <c r="CT155" s="45" t="str">
        <f t="shared" ca="1" si="265"/>
        <v/>
      </c>
      <c r="CU155" s="45" t="str">
        <f t="shared" ca="1" si="266"/>
        <v/>
      </c>
      <c r="CV155" s="44" t="str">
        <f ca="1">IF(COUNTIF($DG$2:DG1140,CR155)=1,VLOOKUP(CR155,DC:DD,2), IF(COUNTIF($DG$2:DG1140,CR155)=0,$CT$10,""))</f>
        <v/>
      </c>
      <c r="CW155" s="45" t="str">
        <f t="shared" ca="1" si="267"/>
        <v/>
      </c>
      <c r="CX155" s="46" t="str">
        <f t="shared" ca="1" si="268"/>
        <v/>
      </c>
      <c r="CY155" s="44" t="str">
        <f t="shared" ca="1" si="269"/>
        <v/>
      </c>
      <c r="DE155" s="163" t="str">
        <f t="shared" si="255"/>
        <v/>
      </c>
      <c r="DF155" s="163" t="str">
        <f t="shared" si="256"/>
        <v/>
      </c>
    </row>
    <row r="156" spans="1:110">
      <c r="A156" s="164" t="str">
        <f t="shared" ca="1" si="243"/>
        <v/>
      </c>
      <c r="B156" s="71" t="str">
        <f ca="1">IF(COUNTIF($AD$2:AD1141,A156)=1,VLOOKUP(A156,T:U,2), IF(COUNTIF($AD$2:AD1141,A156)=0,$B$10,""))</f>
        <v/>
      </c>
      <c r="C156" s="31" t="str">
        <f t="shared" ca="1" si="261"/>
        <v/>
      </c>
      <c r="D156" s="32" t="str">
        <f t="shared" ca="1" si="244"/>
        <v/>
      </c>
      <c r="E156" s="71" t="str">
        <f ca="1">IF(COUNTIF($AD$2:AD1141,A156)=1,VLOOKUP(A156,V:W,2), IF(COUNTIF($AD$2:AD1141,A156)=0,$C$10,""))</f>
        <v/>
      </c>
      <c r="F156" s="31" t="str">
        <f t="shared" ca="1" si="245"/>
        <v/>
      </c>
      <c r="G156" s="32" t="str">
        <f t="shared" ca="1" si="246"/>
        <v/>
      </c>
      <c r="H156" s="71" t="str">
        <f ca="1">IF(COUNTIF($AD$2:AD1141,A156)=1,VLOOKUP(A156,X:Y,2), IF(COUNTIF($AD$2:AD1141,A156)=0,$D$10,""))</f>
        <v/>
      </c>
      <c r="I156" s="31" t="str">
        <f t="shared" ca="1" si="247"/>
        <v/>
      </c>
      <c r="J156" s="32" t="str">
        <f t="shared" ca="1" si="248"/>
        <v/>
      </c>
      <c r="K156" s="71" t="str">
        <f ca="1">IF(COUNTIF($AD$2:AD1141,A156)=1,VLOOKUP(A156,Z:AA,2), IF(COUNTIF($AD$2:AD1141,A156)=0,$E$10,""))</f>
        <v/>
      </c>
      <c r="L156" s="31" t="str">
        <f t="shared" ca="1" si="249"/>
        <v/>
      </c>
      <c r="M156" s="32" t="str">
        <f t="shared" ca="1" si="250"/>
        <v/>
      </c>
      <c r="N156" s="77" t="str">
        <f t="shared" ca="1" si="251"/>
        <v/>
      </c>
      <c r="O156" s="77"/>
      <c r="P156" s="77"/>
      <c r="Q156" s="77" t="str">
        <f ca="1">IF(ISERROR(B156-2),"",$G$5*SUM($O$14:O156)-$H$5*SUM($P$14:P156))</f>
        <v/>
      </c>
      <c r="R156" s="77" t="str">
        <f t="shared" ca="1" si="252"/>
        <v/>
      </c>
      <c r="AB156" s="163" t="str">
        <f t="shared" si="257"/>
        <v/>
      </c>
      <c r="AC156" s="163" t="str">
        <f t="shared" si="258"/>
        <v/>
      </c>
      <c r="AH156" s="164" t="str">
        <f t="shared" ca="1" si="275"/>
        <v/>
      </c>
      <c r="AI156" s="44" t="str">
        <f ca="1">IF(COUNTIF($BU$2:BU1141,AH156)=1,VLOOKUP(AH156,BG:BH,2), IF(COUNTIF($BU$2:BU1141,AH156)=0,$AI$10,""))</f>
        <v/>
      </c>
      <c r="AJ156" s="45" t="str">
        <f t="shared" ca="1" si="262"/>
        <v/>
      </c>
      <c r="AK156" s="45" t="str">
        <f t="shared" ca="1" si="276"/>
        <v/>
      </c>
      <c r="AL156" s="44" t="str">
        <f ca="1">IF(COUNTIF($BU$2:BU1141,AH156)=1,VLOOKUP(AH156,BI:BJ,2), IF(COUNTIF($BU$2:BU1141,AH156)=0,$AJ$10,""))</f>
        <v/>
      </c>
      <c r="AM156" s="45" t="str">
        <f t="shared" ca="1" si="277"/>
        <v/>
      </c>
      <c r="AN156" s="46" t="str">
        <f t="shared" ca="1" si="278"/>
        <v/>
      </c>
      <c r="AO156" s="44" t="str">
        <f ca="1">IF(COUNTIF($BU$2:BU1141,AH156)=1,VLOOKUP(AH156,BK:BL,2), IF(COUNTIF($BU$2:BU1141,AH156)=0,$AK$10,""))</f>
        <v/>
      </c>
      <c r="AP156" s="45" t="str">
        <f t="shared" ca="1" si="279"/>
        <v/>
      </c>
      <c r="AQ156" s="46" t="str">
        <f t="shared" ca="1" si="280"/>
        <v/>
      </c>
      <c r="AR156" s="44" t="str">
        <f ca="1">IF(COUNTIF($BU$2:BU1141,AH156)=1,VLOOKUP(AH156,BM:BN,2), IF(COUNTIF($BU$2:BU1141,AH156)=0,$AL$10,""))</f>
        <v/>
      </c>
      <c r="AS156" s="45" t="str">
        <f t="shared" ca="1" si="281"/>
        <v/>
      </c>
      <c r="AT156" s="46" t="str">
        <f t="shared" ca="1" si="282"/>
        <v/>
      </c>
      <c r="AU156" s="44" t="str">
        <f ca="1">IF(COUNTIF($BU$2:BU1141,AH156)=1,VLOOKUP(AH156,BO:BP,2), IF(COUNTIF($BU$2:BU1141,AH156)=0,$AM$10,""))</f>
        <v/>
      </c>
      <c r="AV156" s="45" t="str">
        <f t="shared" ca="1" si="283"/>
        <v/>
      </c>
      <c r="AW156" s="46" t="str">
        <f t="shared" ca="1" si="284"/>
        <v/>
      </c>
      <c r="AX156" s="44" t="str">
        <f ca="1">IF(COUNTIF($BU$2:BU1141,AH156)=1,VLOOKUP(AH156,BQ:BR,2), IF(COUNTIF($BU$2:BU1141,AH156)=0,$AN$10,""))</f>
        <v/>
      </c>
      <c r="AY156" s="45" t="str">
        <f t="shared" ca="1" si="285"/>
        <v/>
      </c>
      <c r="AZ156" s="46" t="str">
        <f t="shared" ca="1" si="286"/>
        <v/>
      </c>
      <c r="BA156" s="77" t="str">
        <f t="shared" ca="1" si="287"/>
        <v/>
      </c>
      <c r="BB156" s="176"/>
      <c r="BC156" s="176"/>
      <c r="BD156" s="77" t="str">
        <f ca="1">IF(ISERROR(AI156-2),"",$AQ$4*SUM($BB$14:BB156)-$AR$4*SUM($BC$14:BC156))</f>
        <v/>
      </c>
      <c r="BE156" s="77" t="str">
        <f t="shared" ca="1" si="288"/>
        <v/>
      </c>
      <c r="BS156" s="163" t="str">
        <f t="shared" si="259"/>
        <v/>
      </c>
      <c r="BT156" s="163" t="str">
        <f t="shared" si="260"/>
        <v/>
      </c>
      <c r="BY156" s="164" t="str">
        <f t="shared" ca="1" si="270"/>
        <v/>
      </c>
      <c r="BZ156" s="44" t="str">
        <f ca="1">IF(COUNTIF($CN$2:CN1141,BY156)=1,VLOOKUP(BY156,CH:CI,2), IF(COUNTIF($CN$2:CN1141,BY156)=0,$BZ$10,""))</f>
        <v/>
      </c>
      <c r="CA156" s="45" t="str">
        <f t="shared" ca="1" si="263"/>
        <v/>
      </c>
      <c r="CB156" s="45" t="str">
        <f t="shared" ca="1" si="271"/>
        <v/>
      </c>
      <c r="CC156" s="44" t="str">
        <f ca="1">IF(COUNTIF($CN$2:CN1141,BY156)=1,VLOOKUP(BY156,CJ:CK,2), IF(COUNTIF($CN$2:CN1141,BY156)=0,$CA$10,""))</f>
        <v/>
      </c>
      <c r="CD156" s="45" t="str">
        <f t="shared" ca="1" si="272"/>
        <v/>
      </c>
      <c r="CE156" s="46" t="str">
        <f t="shared" ca="1" si="273"/>
        <v/>
      </c>
      <c r="CF156" s="44" t="str">
        <f t="shared" ca="1" si="274"/>
        <v/>
      </c>
      <c r="CL156" s="163" t="str">
        <f t="shared" si="253"/>
        <v/>
      </c>
      <c r="CM156" s="163" t="str">
        <f t="shared" si="254"/>
        <v/>
      </c>
      <c r="CR156" s="164" t="str">
        <f t="shared" ca="1" si="264"/>
        <v/>
      </c>
      <c r="CS156" s="44" t="str">
        <f ca="1">IF(COUNTIF($DG$2:DG1141,CR156)=1,VLOOKUP(CR156,DA:DB,2), IF(COUNTIF($DG$2:DG1141,CR156)=0,$CS$10,""))</f>
        <v/>
      </c>
      <c r="CT156" s="45" t="str">
        <f t="shared" ca="1" si="265"/>
        <v/>
      </c>
      <c r="CU156" s="45" t="str">
        <f t="shared" ca="1" si="266"/>
        <v/>
      </c>
      <c r="CV156" s="44" t="str">
        <f ca="1">IF(COUNTIF($DG$2:DG1141,CR156)=1,VLOOKUP(CR156,DC:DD,2), IF(COUNTIF($DG$2:DG1141,CR156)=0,$CT$10,""))</f>
        <v/>
      </c>
      <c r="CW156" s="45" t="str">
        <f t="shared" ca="1" si="267"/>
        <v/>
      </c>
      <c r="CX156" s="46" t="str">
        <f t="shared" ca="1" si="268"/>
        <v/>
      </c>
      <c r="CY156" s="44" t="str">
        <f t="shared" ca="1" si="269"/>
        <v/>
      </c>
      <c r="DE156" s="163" t="str">
        <f t="shared" si="255"/>
        <v/>
      </c>
      <c r="DF156" s="163" t="str">
        <f t="shared" si="256"/>
        <v/>
      </c>
    </row>
    <row r="157" spans="1:110">
      <c r="A157" s="164" t="str">
        <f t="shared" ref="A157:A220" ca="1" si="289">IF(AND(ISBLANK(AD146), A156 = $AD$1),NOW(),IF(ISBLANK(AD146),"",AD146))</f>
        <v/>
      </c>
      <c r="B157" s="71" t="str">
        <f ca="1">IF(COUNTIF($AD$2:AD1142,A157)=1,VLOOKUP(A157,T:U,2), IF(COUNTIF($AD$2:AD1142,A157)=0,$B$10,""))</f>
        <v/>
      </c>
      <c r="C157" s="31" t="str">
        <f t="shared" ca="1" si="261"/>
        <v/>
      </c>
      <c r="D157" s="32" t="str">
        <f t="shared" ref="D157:D220" ca="1" si="290">IF(ISERROR(B157-2),"",-1*(A157-$A$14)/360*$B$7*$B$5)</f>
        <v/>
      </c>
      <c r="E157" s="71" t="str">
        <f ca="1">IF(COUNTIF($AD$2:AD1142,A157)=1,VLOOKUP(A157,V:W,2), IF(COUNTIF($AD$2:AD1142,A157)=0,$C$10,""))</f>
        <v/>
      </c>
      <c r="F157" s="31" t="str">
        <f t="shared" ref="F157:F220" ca="1" si="291">IF(ISERROR(B157-2),"",(E157-$E$14)/100*$C$5)</f>
        <v/>
      </c>
      <c r="G157" s="32" t="str">
        <f t="shared" ref="G157:G220" ca="1" si="292">IF(ISERROR(B157-2),"",ROUNDUP(A157-$A$14,0)/360*$C$6*$C$5-ROUNDUP(A157-$A$14,0)/360*$C$7*$C$5*$E$14/100)</f>
        <v/>
      </c>
      <c r="H157" s="71" t="str">
        <f ca="1">IF(COUNTIF($AD$2:AD1142,A157)=1,VLOOKUP(A157,X:Y,2), IF(COUNTIF($AD$2:AD1142,A157)=0,$D$10,""))</f>
        <v/>
      </c>
      <c r="I157" s="31" t="str">
        <f t="shared" ref="I157:I220" ca="1" si="293">IF(ISERROR(B157-2),"",(H157/$H$14-1)*$D$5)</f>
        <v/>
      </c>
      <c r="J157" s="32" t="str">
        <f t="shared" ref="J157:J220" ca="1" si="294">IF(ISERROR(B157-2),"",-1*ROUNDUP(A157-$A$14,0)/360*$D$7*$D$5)</f>
        <v/>
      </c>
      <c r="K157" s="71" t="str">
        <f ca="1">IF(COUNTIF($AD$2:AD1142,A157)=1,VLOOKUP(A157,Z:AA,2), IF(COUNTIF($AD$2:AD1142,A157)=0,$E$10,""))</f>
        <v/>
      </c>
      <c r="L157" s="31" t="str">
        <f t="shared" ref="L157:L220" ca="1" si="295">IF(ISERROR(B157-2),"",(K157-$K$14)/100*$E$5)</f>
        <v/>
      </c>
      <c r="M157" s="32" t="str">
        <f t="shared" ref="M157:M220" ca="1" si="296">IF(ISERROR(B157-2),"",ROUNDUP(A157-$A$14,0)/360*$E$6*$E$5-ROUNDUP(A157-$A$14,0)/360*$E$7*$E$5*$K$14/100)</f>
        <v/>
      </c>
      <c r="N157" s="77" t="str">
        <f t="shared" ref="N157:N220" ca="1" si="297">IF(ISERROR(B157-2),"",C157+D157-F157-G157-I157-J157+L157+M157)</f>
        <v/>
      </c>
      <c r="O157" s="77"/>
      <c r="P157" s="77"/>
      <c r="Q157" s="77" t="str">
        <f ca="1">IF(ISERROR(B157-2),"",$G$5*SUM($O$14:O157)-$H$5*SUM($P$14:P157))</f>
        <v/>
      </c>
      <c r="R157" s="77" t="str">
        <f t="shared" ref="R157:R220" ca="1" si="298">IF(ISERROR(B157-2),"",N157+Q157)</f>
        <v/>
      </c>
      <c r="AB157" s="163" t="str">
        <f t="shared" si="257"/>
        <v/>
      </c>
      <c r="AC157" s="163" t="str">
        <f t="shared" si="258"/>
        <v/>
      </c>
      <c r="AH157" s="164" t="str">
        <f t="shared" ca="1" si="275"/>
        <v/>
      </c>
      <c r="AI157" s="44" t="str">
        <f ca="1">IF(COUNTIF($BU$2:BU1142,AH157)=1,VLOOKUP(AH157,BG:BH,2), IF(COUNTIF($BU$2:BU1142,AH157)=0,$AI$10,""))</f>
        <v/>
      </c>
      <c r="AJ157" s="45" t="str">
        <f t="shared" ca="1" si="262"/>
        <v/>
      </c>
      <c r="AK157" s="45" t="str">
        <f t="shared" ca="1" si="276"/>
        <v/>
      </c>
      <c r="AL157" s="44" t="str">
        <f ca="1">IF(COUNTIF($BU$2:BU1142,AH157)=1,VLOOKUP(AH157,BI:BJ,2), IF(COUNTIF($BU$2:BU1142,AH157)=0,$AJ$10,""))</f>
        <v/>
      </c>
      <c r="AM157" s="45" t="str">
        <f t="shared" ca="1" si="277"/>
        <v/>
      </c>
      <c r="AN157" s="46" t="str">
        <f t="shared" ca="1" si="278"/>
        <v/>
      </c>
      <c r="AO157" s="44" t="str">
        <f ca="1">IF(COUNTIF($BU$2:BU1142,AH157)=1,VLOOKUP(AH157,BK:BL,2), IF(COUNTIF($BU$2:BU1142,AH157)=0,$AK$10,""))</f>
        <v/>
      </c>
      <c r="AP157" s="45" t="str">
        <f t="shared" ca="1" si="279"/>
        <v/>
      </c>
      <c r="AQ157" s="46" t="str">
        <f t="shared" ca="1" si="280"/>
        <v/>
      </c>
      <c r="AR157" s="44" t="str">
        <f ca="1">IF(COUNTIF($BU$2:BU1142,AH157)=1,VLOOKUP(AH157,BM:BN,2), IF(COUNTIF($BU$2:BU1142,AH157)=0,$AL$10,""))</f>
        <v/>
      </c>
      <c r="AS157" s="45" t="str">
        <f t="shared" ca="1" si="281"/>
        <v/>
      </c>
      <c r="AT157" s="46" t="str">
        <f t="shared" ca="1" si="282"/>
        <v/>
      </c>
      <c r="AU157" s="44" t="str">
        <f ca="1">IF(COUNTIF($BU$2:BU1142,AH157)=1,VLOOKUP(AH157,BO:BP,2), IF(COUNTIF($BU$2:BU1142,AH157)=0,$AM$10,""))</f>
        <v/>
      </c>
      <c r="AV157" s="45" t="str">
        <f t="shared" ca="1" si="283"/>
        <v/>
      </c>
      <c r="AW157" s="46" t="str">
        <f t="shared" ca="1" si="284"/>
        <v/>
      </c>
      <c r="AX157" s="44" t="str">
        <f ca="1">IF(COUNTIF($BU$2:BU1142,AH157)=1,VLOOKUP(AH157,BQ:BR,2), IF(COUNTIF($BU$2:BU1142,AH157)=0,$AN$10,""))</f>
        <v/>
      </c>
      <c r="AY157" s="45" t="str">
        <f t="shared" ca="1" si="285"/>
        <v/>
      </c>
      <c r="AZ157" s="46" t="str">
        <f t="shared" ca="1" si="286"/>
        <v/>
      </c>
      <c r="BA157" s="77" t="str">
        <f t="shared" ca="1" si="287"/>
        <v/>
      </c>
      <c r="BB157" s="176"/>
      <c r="BC157" s="176"/>
      <c r="BD157" s="77" t="str">
        <f ca="1">IF(ISERROR(AI157-2),"",$AQ$4*SUM($BB$14:BB157)-$AR$4*SUM($BC$14:BC157))</f>
        <v/>
      </c>
      <c r="BE157" s="77" t="str">
        <f t="shared" ca="1" si="288"/>
        <v/>
      </c>
      <c r="BS157" s="163" t="str">
        <f t="shared" si="259"/>
        <v/>
      </c>
      <c r="BT157" s="163" t="str">
        <f t="shared" si="260"/>
        <v/>
      </c>
      <c r="BY157" s="164" t="str">
        <f t="shared" ca="1" si="270"/>
        <v/>
      </c>
      <c r="BZ157" s="44" t="str">
        <f ca="1">IF(COUNTIF($CN$2:CN1142,BY157)=1,VLOOKUP(BY157,CH:CI,2), IF(COUNTIF($CN$2:CN1142,BY157)=0,$BZ$10,""))</f>
        <v/>
      </c>
      <c r="CA157" s="45" t="str">
        <f t="shared" ca="1" si="263"/>
        <v/>
      </c>
      <c r="CB157" s="45" t="str">
        <f t="shared" ca="1" si="271"/>
        <v/>
      </c>
      <c r="CC157" s="44" t="str">
        <f ca="1">IF(COUNTIF($CN$2:CN1142,BY157)=1,VLOOKUP(BY157,CJ:CK,2), IF(COUNTIF($CN$2:CN1142,BY157)=0,$CA$10,""))</f>
        <v/>
      </c>
      <c r="CD157" s="45" t="str">
        <f t="shared" ca="1" si="272"/>
        <v/>
      </c>
      <c r="CE157" s="46" t="str">
        <f t="shared" ca="1" si="273"/>
        <v/>
      </c>
      <c r="CF157" s="44" t="str">
        <f t="shared" ca="1" si="274"/>
        <v/>
      </c>
      <c r="CL157" s="163" t="str">
        <f t="shared" si="253"/>
        <v/>
      </c>
      <c r="CM157" s="163" t="str">
        <f t="shared" si="254"/>
        <v/>
      </c>
      <c r="CR157" s="164" t="str">
        <f t="shared" ca="1" si="264"/>
        <v/>
      </c>
      <c r="CS157" s="44" t="str">
        <f ca="1">IF(COUNTIF($DG$2:DG1142,CR157)=1,VLOOKUP(CR157,DA:DB,2), IF(COUNTIF($DG$2:DG1142,CR157)=0,$CS$10,""))</f>
        <v/>
      </c>
      <c r="CT157" s="45" t="str">
        <f t="shared" ca="1" si="265"/>
        <v/>
      </c>
      <c r="CU157" s="45" t="str">
        <f t="shared" ca="1" si="266"/>
        <v/>
      </c>
      <c r="CV157" s="44" t="str">
        <f ca="1">IF(COUNTIF($DG$2:DG1142,CR157)=1,VLOOKUP(CR157,DC:DD,2), IF(COUNTIF($DG$2:DG1142,CR157)=0,$CT$10,""))</f>
        <v/>
      </c>
      <c r="CW157" s="45" t="str">
        <f t="shared" ca="1" si="267"/>
        <v/>
      </c>
      <c r="CX157" s="46" t="str">
        <f t="shared" ca="1" si="268"/>
        <v/>
      </c>
      <c r="CY157" s="44" t="str">
        <f t="shared" ca="1" si="269"/>
        <v/>
      </c>
      <c r="DE157" s="163" t="str">
        <f t="shared" si="255"/>
        <v/>
      </c>
      <c r="DF157" s="163" t="str">
        <f t="shared" si="256"/>
        <v/>
      </c>
    </row>
    <row r="158" spans="1:110">
      <c r="A158" s="164" t="str">
        <f t="shared" ca="1" si="289"/>
        <v/>
      </c>
      <c r="B158" s="71" t="str">
        <f ca="1">IF(COUNTIF($AD$2:AD1143,A158)=1,VLOOKUP(A158,T:U,2), IF(COUNTIF($AD$2:AD1143,A158)=0,$B$10,""))</f>
        <v/>
      </c>
      <c r="C158" s="31" t="str">
        <f t="shared" ca="1" si="261"/>
        <v/>
      </c>
      <c r="D158" s="32" t="str">
        <f t="shared" ca="1" si="290"/>
        <v/>
      </c>
      <c r="E158" s="71" t="str">
        <f ca="1">IF(COUNTIF($AD$2:AD1143,A158)=1,VLOOKUP(A158,V:W,2), IF(COUNTIF($AD$2:AD1143,A158)=0,$C$10,""))</f>
        <v/>
      </c>
      <c r="F158" s="31" t="str">
        <f t="shared" ca="1" si="291"/>
        <v/>
      </c>
      <c r="G158" s="32" t="str">
        <f t="shared" ca="1" si="292"/>
        <v/>
      </c>
      <c r="H158" s="71" t="str">
        <f ca="1">IF(COUNTIF($AD$2:AD1143,A158)=1,VLOOKUP(A158,X:Y,2), IF(COUNTIF($AD$2:AD1143,A158)=0,$D$10,""))</f>
        <v/>
      </c>
      <c r="I158" s="31" t="str">
        <f t="shared" ca="1" si="293"/>
        <v/>
      </c>
      <c r="J158" s="32" t="str">
        <f t="shared" ca="1" si="294"/>
        <v/>
      </c>
      <c r="K158" s="71" t="str">
        <f ca="1">IF(COUNTIF($AD$2:AD1143,A158)=1,VLOOKUP(A158,Z:AA,2), IF(COUNTIF($AD$2:AD1143,A158)=0,$E$10,""))</f>
        <v/>
      </c>
      <c r="L158" s="31" t="str">
        <f t="shared" ca="1" si="295"/>
        <v/>
      </c>
      <c r="M158" s="32" t="str">
        <f t="shared" ca="1" si="296"/>
        <v/>
      </c>
      <c r="N158" s="77" t="str">
        <f t="shared" ca="1" si="297"/>
        <v/>
      </c>
      <c r="O158" s="77"/>
      <c r="P158" s="77"/>
      <c r="Q158" s="77" t="str">
        <f ca="1">IF(ISERROR(B158-2),"",$G$5*SUM($O$14:O158)-$H$5*SUM($P$14:P158))</f>
        <v/>
      </c>
      <c r="R158" s="77" t="str">
        <f t="shared" ca="1" si="298"/>
        <v/>
      </c>
      <c r="AB158" s="163" t="str">
        <f t="shared" si="257"/>
        <v/>
      </c>
      <c r="AC158" s="163" t="str">
        <f t="shared" si="258"/>
        <v/>
      </c>
      <c r="AH158" s="164" t="str">
        <f t="shared" ca="1" si="275"/>
        <v/>
      </c>
      <c r="AI158" s="44" t="str">
        <f ca="1">IF(COUNTIF($BU$2:BU1143,AH158)=1,VLOOKUP(AH158,BG:BH,2), IF(COUNTIF($BU$2:BU1143,AH158)=0,$AI$10,""))</f>
        <v/>
      </c>
      <c r="AJ158" s="45" t="str">
        <f t="shared" ca="1" si="262"/>
        <v/>
      </c>
      <c r="AK158" s="45" t="str">
        <f t="shared" ca="1" si="276"/>
        <v/>
      </c>
      <c r="AL158" s="44" t="str">
        <f ca="1">IF(COUNTIF($BU$2:BU1143,AH158)=1,VLOOKUP(AH158,BI:BJ,2), IF(COUNTIF($BU$2:BU1143,AH158)=0,$AJ$10,""))</f>
        <v/>
      </c>
      <c r="AM158" s="45" t="str">
        <f t="shared" ca="1" si="277"/>
        <v/>
      </c>
      <c r="AN158" s="46" t="str">
        <f t="shared" ca="1" si="278"/>
        <v/>
      </c>
      <c r="AO158" s="44" t="str">
        <f ca="1">IF(COUNTIF($BU$2:BU1143,AH158)=1,VLOOKUP(AH158,BK:BL,2), IF(COUNTIF($BU$2:BU1143,AH158)=0,$AK$10,""))</f>
        <v/>
      </c>
      <c r="AP158" s="45" t="str">
        <f t="shared" ca="1" si="279"/>
        <v/>
      </c>
      <c r="AQ158" s="46" t="str">
        <f t="shared" ca="1" si="280"/>
        <v/>
      </c>
      <c r="AR158" s="44" t="str">
        <f ca="1">IF(COUNTIF($BU$2:BU1143,AH158)=1,VLOOKUP(AH158,BM:BN,2), IF(COUNTIF($BU$2:BU1143,AH158)=0,$AL$10,""))</f>
        <v/>
      </c>
      <c r="AS158" s="45" t="str">
        <f t="shared" ca="1" si="281"/>
        <v/>
      </c>
      <c r="AT158" s="46" t="str">
        <f t="shared" ca="1" si="282"/>
        <v/>
      </c>
      <c r="AU158" s="44" t="str">
        <f ca="1">IF(COUNTIF($BU$2:BU1143,AH158)=1,VLOOKUP(AH158,BO:BP,2), IF(COUNTIF($BU$2:BU1143,AH158)=0,$AM$10,""))</f>
        <v/>
      </c>
      <c r="AV158" s="45" t="str">
        <f t="shared" ca="1" si="283"/>
        <v/>
      </c>
      <c r="AW158" s="46" t="str">
        <f t="shared" ca="1" si="284"/>
        <v/>
      </c>
      <c r="AX158" s="44" t="str">
        <f ca="1">IF(COUNTIF($BU$2:BU1143,AH158)=1,VLOOKUP(AH158,BQ:BR,2), IF(COUNTIF($BU$2:BU1143,AH158)=0,$AN$10,""))</f>
        <v/>
      </c>
      <c r="AY158" s="45" t="str">
        <f t="shared" ca="1" si="285"/>
        <v/>
      </c>
      <c r="AZ158" s="46" t="str">
        <f t="shared" ca="1" si="286"/>
        <v/>
      </c>
      <c r="BA158" s="77" t="str">
        <f t="shared" ca="1" si="287"/>
        <v/>
      </c>
      <c r="BB158" s="176"/>
      <c r="BC158" s="176"/>
      <c r="BD158" s="77" t="str">
        <f ca="1">IF(ISERROR(AI158-2),"",$AQ$4*SUM($BB$14:BB158)-$AR$4*SUM($BC$14:BC158))</f>
        <v/>
      </c>
      <c r="BE158" s="77" t="str">
        <f t="shared" ca="1" si="288"/>
        <v/>
      </c>
      <c r="BS158" s="163" t="str">
        <f t="shared" si="259"/>
        <v/>
      </c>
      <c r="BT158" s="163" t="str">
        <f t="shared" si="260"/>
        <v/>
      </c>
      <c r="BY158" s="164" t="str">
        <f t="shared" ca="1" si="270"/>
        <v/>
      </c>
      <c r="BZ158" s="44" t="str">
        <f ca="1">IF(COUNTIF($CN$2:CN1143,BY158)=1,VLOOKUP(BY158,CH:CI,2), IF(COUNTIF($CN$2:CN1143,BY158)=0,$BZ$10,""))</f>
        <v/>
      </c>
      <c r="CA158" s="45" t="str">
        <f t="shared" ca="1" si="263"/>
        <v/>
      </c>
      <c r="CB158" s="45" t="str">
        <f t="shared" ca="1" si="271"/>
        <v/>
      </c>
      <c r="CC158" s="44" t="str">
        <f ca="1">IF(COUNTIF($CN$2:CN1143,BY158)=1,VLOOKUP(BY158,CJ:CK,2), IF(COUNTIF($CN$2:CN1143,BY158)=0,$CA$10,""))</f>
        <v/>
      </c>
      <c r="CD158" s="45" t="str">
        <f t="shared" ca="1" si="272"/>
        <v/>
      </c>
      <c r="CE158" s="46" t="str">
        <f t="shared" ca="1" si="273"/>
        <v/>
      </c>
      <c r="CF158" s="44" t="str">
        <f t="shared" ca="1" si="274"/>
        <v/>
      </c>
      <c r="CL158" s="163" t="str">
        <f t="shared" si="253"/>
        <v/>
      </c>
      <c r="CM158" s="163" t="str">
        <f t="shared" si="254"/>
        <v/>
      </c>
      <c r="CR158" s="164" t="str">
        <f t="shared" ca="1" si="264"/>
        <v/>
      </c>
      <c r="CS158" s="44" t="str">
        <f ca="1">IF(COUNTIF($DG$2:DG1143,CR158)=1,VLOOKUP(CR158,DA:DB,2), IF(COUNTIF($DG$2:DG1143,CR158)=0,$CS$10,""))</f>
        <v/>
      </c>
      <c r="CT158" s="45" t="str">
        <f t="shared" ca="1" si="265"/>
        <v/>
      </c>
      <c r="CU158" s="45" t="str">
        <f t="shared" ca="1" si="266"/>
        <v/>
      </c>
      <c r="CV158" s="44" t="str">
        <f ca="1">IF(COUNTIF($DG$2:DG1143,CR158)=1,VLOOKUP(CR158,DC:DD,2), IF(COUNTIF($DG$2:DG1143,CR158)=0,$CT$10,""))</f>
        <v/>
      </c>
      <c r="CW158" s="45" t="str">
        <f t="shared" ca="1" si="267"/>
        <v/>
      </c>
      <c r="CX158" s="46" t="str">
        <f t="shared" ca="1" si="268"/>
        <v/>
      </c>
      <c r="CY158" s="44" t="str">
        <f t="shared" ca="1" si="269"/>
        <v/>
      </c>
      <c r="DE158" s="163" t="str">
        <f t="shared" si="255"/>
        <v/>
      </c>
      <c r="DF158" s="163" t="str">
        <f t="shared" si="256"/>
        <v/>
      </c>
    </row>
    <row r="159" spans="1:110">
      <c r="A159" s="164" t="str">
        <f t="shared" ca="1" si="289"/>
        <v/>
      </c>
      <c r="B159" s="71" t="str">
        <f ca="1">IF(COUNTIF($AD$2:AD1144,A159)=1,VLOOKUP(A159,T:U,2), IF(COUNTIF($AD$2:AD1144,A159)=0,$B$10,""))</f>
        <v/>
      </c>
      <c r="C159" s="31" t="str">
        <f t="shared" ca="1" si="261"/>
        <v/>
      </c>
      <c r="D159" s="32" t="str">
        <f t="shared" ca="1" si="290"/>
        <v/>
      </c>
      <c r="E159" s="71" t="str">
        <f ca="1">IF(COUNTIF($AD$2:AD1144,A159)=1,VLOOKUP(A159,V:W,2), IF(COUNTIF($AD$2:AD1144,A159)=0,$C$10,""))</f>
        <v/>
      </c>
      <c r="F159" s="31" t="str">
        <f t="shared" ca="1" si="291"/>
        <v/>
      </c>
      <c r="G159" s="32" t="str">
        <f t="shared" ca="1" si="292"/>
        <v/>
      </c>
      <c r="H159" s="71" t="str">
        <f ca="1">IF(COUNTIF($AD$2:AD1144,A159)=1,VLOOKUP(A159,X:Y,2), IF(COUNTIF($AD$2:AD1144,A159)=0,$D$10,""))</f>
        <v/>
      </c>
      <c r="I159" s="31" t="str">
        <f t="shared" ca="1" si="293"/>
        <v/>
      </c>
      <c r="J159" s="32" t="str">
        <f t="shared" ca="1" si="294"/>
        <v/>
      </c>
      <c r="K159" s="71" t="str">
        <f ca="1">IF(COUNTIF($AD$2:AD1144,A159)=1,VLOOKUP(A159,Z:AA,2), IF(COUNTIF($AD$2:AD1144,A159)=0,$E$10,""))</f>
        <v/>
      </c>
      <c r="L159" s="31" t="str">
        <f t="shared" ca="1" si="295"/>
        <v/>
      </c>
      <c r="M159" s="32" t="str">
        <f t="shared" ca="1" si="296"/>
        <v/>
      </c>
      <c r="N159" s="77" t="str">
        <f t="shared" ca="1" si="297"/>
        <v/>
      </c>
      <c r="O159" s="77"/>
      <c r="P159" s="77"/>
      <c r="Q159" s="77" t="str">
        <f ca="1">IF(ISERROR(B159-2),"",$G$5*SUM($O$14:O159)-$H$5*SUM($P$14:P159))</f>
        <v/>
      </c>
      <c r="R159" s="77" t="str">
        <f t="shared" ca="1" si="298"/>
        <v/>
      </c>
      <c r="AB159" s="163" t="str">
        <f t="shared" si="257"/>
        <v/>
      </c>
      <c r="AC159" s="163" t="str">
        <f t="shared" si="258"/>
        <v/>
      </c>
      <c r="AH159" s="164" t="str">
        <f t="shared" ca="1" si="275"/>
        <v/>
      </c>
      <c r="AI159" s="44" t="str">
        <f ca="1">IF(COUNTIF($BU$2:BU1144,AH159)=1,VLOOKUP(AH159,BG:BH,2), IF(COUNTIF($BU$2:BU1144,AH159)=0,$AI$10,""))</f>
        <v/>
      </c>
      <c r="AJ159" s="45" t="str">
        <f t="shared" ca="1" si="262"/>
        <v/>
      </c>
      <c r="AK159" s="45" t="str">
        <f t="shared" ca="1" si="276"/>
        <v/>
      </c>
      <c r="AL159" s="44" t="str">
        <f ca="1">IF(COUNTIF($BU$2:BU1144,AH159)=1,VLOOKUP(AH159,BI:BJ,2), IF(COUNTIF($BU$2:BU1144,AH159)=0,$AJ$10,""))</f>
        <v/>
      </c>
      <c r="AM159" s="45" t="str">
        <f t="shared" ca="1" si="277"/>
        <v/>
      </c>
      <c r="AN159" s="46" t="str">
        <f t="shared" ca="1" si="278"/>
        <v/>
      </c>
      <c r="AO159" s="44" t="str">
        <f ca="1">IF(COUNTIF($BU$2:BU1144,AH159)=1,VLOOKUP(AH159,BK:BL,2), IF(COUNTIF($BU$2:BU1144,AH159)=0,$AK$10,""))</f>
        <v/>
      </c>
      <c r="AP159" s="45" t="str">
        <f t="shared" ca="1" si="279"/>
        <v/>
      </c>
      <c r="AQ159" s="46" t="str">
        <f t="shared" ca="1" si="280"/>
        <v/>
      </c>
      <c r="AR159" s="44" t="str">
        <f ca="1">IF(COUNTIF($BU$2:BU1144,AH159)=1,VLOOKUP(AH159,BM:BN,2), IF(COUNTIF($BU$2:BU1144,AH159)=0,$AL$10,""))</f>
        <v/>
      </c>
      <c r="AS159" s="45" t="str">
        <f t="shared" ca="1" si="281"/>
        <v/>
      </c>
      <c r="AT159" s="46" t="str">
        <f t="shared" ca="1" si="282"/>
        <v/>
      </c>
      <c r="AU159" s="44" t="str">
        <f ca="1">IF(COUNTIF($BU$2:BU1144,AH159)=1,VLOOKUP(AH159,BO:BP,2), IF(COUNTIF($BU$2:BU1144,AH159)=0,$AM$10,""))</f>
        <v/>
      </c>
      <c r="AV159" s="45" t="str">
        <f t="shared" ca="1" si="283"/>
        <v/>
      </c>
      <c r="AW159" s="46" t="str">
        <f t="shared" ca="1" si="284"/>
        <v/>
      </c>
      <c r="AX159" s="44" t="str">
        <f ca="1">IF(COUNTIF($BU$2:BU1144,AH159)=1,VLOOKUP(AH159,BQ:BR,2), IF(COUNTIF($BU$2:BU1144,AH159)=0,$AN$10,""))</f>
        <v/>
      </c>
      <c r="AY159" s="45" t="str">
        <f t="shared" ca="1" si="285"/>
        <v/>
      </c>
      <c r="AZ159" s="46" t="str">
        <f t="shared" ca="1" si="286"/>
        <v/>
      </c>
      <c r="BA159" s="77" t="str">
        <f t="shared" ca="1" si="287"/>
        <v/>
      </c>
      <c r="BB159" s="176"/>
      <c r="BC159" s="176"/>
      <c r="BD159" s="77" t="str">
        <f ca="1">IF(ISERROR(AI159-2),"",$AQ$4*SUM($BB$14:BB159)-$AR$4*SUM($BC$14:BC159))</f>
        <v/>
      </c>
      <c r="BE159" s="77" t="str">
        <f t="shared" ca="1" si="288"/>
        <v/>
      </c>
      <c r="BS159" s="163" t="str">
        <f t="shared" si="259"/>
        <v/>
      </c>
      <c r="BT159" s="163" t="str">
        <f t="shared" si="260"/>
        <v/>
      </c>
      <c r="BY159" s="164" t="str">
        <f t="shared" ca="1" si="270"/>
        <v/>
      </c>
      <c r="BZ159" s="44" t="str">
        <f ca="1">IF(COUNTIF($CN$2:CN1144,BY159)=1,VLOOKUP(BY159,CH:CI,2), IF(COUNTIF($CN$2:CN1144,BY159)=0,$BZ$10,""))</f>
        <v/>
      </c>
      <c r="CA159" s="45" t="str">
        <f t="shared" ca="1" si="263"/>
        <v/>
      </c>
      <c r="CB159" s="45" t="str">
        <f t="shared" ca="1" si="271"/>
        <v/>
      </c>
      <c r="CC159" s="44" t="str">
        <f ca="1">IF(COUNTIF($CN$2:CN1144,BY159)=1,VLOOKUP(BY159,CJ:CK,2), IF(COUNTIF($CN$2:CN1144,BY159)=0,$CA$10,""))</f>
        <v/>
      </c>
      <c r="CD159" s="45" t="str">
        <f t="shared" ca="1" si="272"/>
        <v/>
      </c>
      <c r="CE159" s="46" t="str">
        <f t="shared" ca="1" si="273"/>
        <v/>
      </c>
      <c r="CF159" s="44" t="str">
        <f t="shared" ca="1" si="274"/>
        <v/>
      </c>
      <c r="CL159" s="163" t="str">
        <f t="shared" si="253"/>
        <v/>
      </c>
      <c r="CM159" s="163" t="str">
        <f t="shared" si="254"/>
        <v/>
      </c>
      <c r="CR159" s="164" t="str">
        <f t="shared" ca="1" si="264"/>
        <v/>
      </c>
      <c r="CS159" s="44" t="str">
        <f ca="1">IF(COUNTIF($DG$2:DG1144,CR159)=1,VLOOKUP(CR159,DA:DB,2), IF(COUNTIF($DG$2:DG1144,CR159)=0,$CS$10,""))</f>
        <v/>
      </c>
      <c r="CT159" s="45" t="str">
        <f t="shared" ca="1" si="265"/>
        <v/>
      </c>
      <c r="CU159" s="45" t="str">
        <f t="shared" ca="1" si="266"/>
        <v/>
      </c>
      <c r="CV159" s="44" t="str">
        <f ca="1">IF(COUNTIF($DG$2:DG1144,CR159)=1,VLOOKUP(CR159,DC:DD,2), IF(COUNTIF($DG$2:DG1144,CR159)=0,$CT$10,""))</f>
        <v/>
      </c>
      <c r="CW159" s="45" t="str">
        <f t="shared" ca="1" si="267"/>
        <v/>
      </c>
      <c r="CX159" s="46" t="str">
        <f t="shared" ca="1" si="268"/>
        <v/>
      </c>
      <c r="CY159" s="44" t="str">
        <f t="shared" ca="1" si="269"/>
        <v/>
      </c>
      <c r="DE159" s="163" t="str">
        <f t="shared" si="255"/>
        <v/>
      </c>
      <c r="DF159" s="163" t="str">
        <f t="shared" si="256"/>
        <v/>
      </c>
    </row>
    <row r="160" spans="1:110">
      <c r="A160" s="164" t="str">
        <f t="shared" ca="1" si="289"/>
        <v/>
      </c>
      <c r="B160" s="71" t="str">
        <f ca="1">IF(COUNTIF($AD$2:AD1145,A160)=1,VLOOKUP(A160,T:U,2), IF(COUNTIF($AD$2:AD1145,A160)=0,$B$10,""))</f>
        <v/>
      </c>
      <c r="C160" s="31" t="str">
        <f t="shared" ca="1" si="261"/>
        <v/>
      </c>
      <c r="D160" s="32" t="str">
        <f t="shared" ca="1" si="290"/>
        <v/>
      </c>
      <c r="E160" s="71" t="str">
        <f ca="1">IF(COUNTIF($AD$2:AD1145,A160)=1,VLOOKUP(A160,V:W,2), IF(COUNTIF($AD$2:AD1145,A160)=0,$C$10,""))</f>
        <v/>
      </c>
      <c r="F160" s="31" t="str">
        <f t="shared" ca="1" si="291"/>
        <v/>
      </c>
      <c r="G160" s="32" t="str">
        <f t="shared" ca="1" si="292"/>
        <v/>
      </c>
      <c r="H160" s="71" t="str">
        <f ca="1">IF(COUNTIF($AD$2:AD1145,A160)=1,VLOOKUP(A160,X:Y,2), IF(COUNTIF($AD$2:AD1145,A160)=0,$D$10,""))</f>
        <v/>
      </c>
      <c r="I160" s="31" t="str">
        <f t="shared" ca="1" si="293"/>
        <v/>
      </c>
      <c r="J160" s="32" t="str">
        <f t="shared" ca="1" si="294"/>
        <v/>
      </c>
      <c r="K160" s="71" t="str">
        <f ca="1">IF(COUNTIF($AD$2:AD1145,A160)=1,VLOOKUP(A160,Z:AA,2), IF(COUNTIF($AD$2:AD1145,A160)=0,$E$10,""))</f>
        <v/>
      </c>
      <c r="L160" s="31" t="str">
        <f t="shared" ca="1" si="295"/>
        <v/>
      </c>
      <c r="M160" s="32" t="str">
        <f t="shared" ca="1" si="296"/>
        <v/>
      </c>
      <c r="N160" s="77" t="str">
        <f t="shared" ca="1" si="297"/>
        <v/>
      </c>
      <c r="O160" s="77"/>
      <c r="P160" s="77"/>
      <c r="Q160" s="77" t="str">
        <f ca="1">IF(ISERROR(B160-2),"",$G$5*SUM($O$14:O160)-$H$5*SUM($P$14:P160))</f>
        <v/>
      </c>
      <c r="R160" s="77" t="str">
        <f t="shared" ca="1" si="298"/>
        <v/>
      </c>
      <c r="AB160" s="163" t="str">
        <f t="shared" si="257"/>
        <v/>
      </c>
      <c r="AC160" s="163" t="str">
        <f t="shared" si="258"/>
        <v/>
      </c>
      <c r="AH160" s="164" t="str">
        <f t="shared" ca="1" si="275"/>
        <v/>
      </c>
      <c r="AI160" s="44" t="str">
        <f ca="1">IF(COUNTIF($BU$2:BU1145,AH160)=1,VLOOKUP(AH160,BG:BH,2), IF(COUNTIF($BU$2:BU1145,AH160)=0,$AI$10,""))</f>
        <v/>
      </c>
      <c r="AJ160" s="45" t="str">
        <f t="shared" ca="1" si="262"/>
        <v/>
      </c>
      <c r="AK160" s="45" t="str">
        <f t="shared" ca="1" si="276"/>
        <v/>
      </c>
      <c r="AL160" s="44" t="str">
        <f ca="1">IF(COUNTIF($BU$2:BU1145,AH160)=1,VLOOKUP(AH160,BI:BJ,2), IF(COUNTIF($BU$2:BU1145,AH160)=0,$AJ$10,""))</f>
        <v/>
      </c>
      <c r="AM160" s="45" t="str">
        <f t="shared" ca="1" si="277"/>
        <v/>
      </c>
      <c r="AN160" s="46" t="str">
        <f t="shared" ca="1" si="278"/>
        <v/>
      </c>
      <c r="AO160" s="44" t="str">
        <f ca="1">IF(COUNTIF($BU$2:BU1145,AH160)=1,VLOOKUP(AH160,BK:BL,2), IF(COUNTIF($BU$2:BU1145,AH160)=0,$AK$10,""))</f>
        <v/>
      </c>
      <c r="AP160" s="45" t="str">
        <f t="shared" ca="1" si="279"/>
        <v/>
      </c>
      <c r="AQ160" s="46" t="str">
        <f t="shared" ca="1" si="280"/>
        <v/>
      </c>
      <c r="AR160" s="44" t="str">
        <f ca="1">IF(COUNTIF($BU$2:BU1145,AH160)=1,VLOOKUP(AH160,BM:BN,2), IF(COUNTIF($BU$2:BU1145,AH160)=0,$AL$10,""))</f>
        <v/>
      </c>
      <c r="AS160" s="45" t="str">
        <f t="shared" ca="1" si="281"/>
        <v/>
      </c>
      <c r="AT160" s="46" t="str">
        <f t="shared" ca="1" si="282"/>
        <v/>
      </c>
      <c r="AU160" s="44" t="str">
        <f ca="1">IF(COUNTIF($BU$2:BU1145,AH160)=1,VLOOKUP(AH160,BO:BP,2), IF(COUNTIF($BU$2:BU1145,AH160)=0,$AM$10,""))</f>
        <v/>
      </c>
      <c r="AV160" s="45" t="str">
        <f t="shared" ca="1" si="283"/>
        <v/>
      </c>
      <c r="AW160" s="46" t="str">
        <f t="shared" ca="1" si="284"/>
        <v/>
      </c>
      <c r="AX160" s="44" t="str">
        <f ca="1">IF(COUNTIF($BU$2:BU1145,AH160)=1,VLOOKUP(AH160,BQ:BR,2), IF(COUNTIF($BU$2:BU1145,AH160)=0,$AN$10,""))</f>
        <v/>
      </c>
      <c r="AY160" s="45" t="str">
        <f t="shared" ca="1" si="285"/>
        <v/>
      </c>
      <c r="AZ160" s="46" t="str">
        <f t="shared" ca="1" si="286"/>
        <v/>
      </c>
      <c r="BA160" s="77" t="str">
        <f t="shared" ca="1" si="287"/>
        <v/>
      </c>
      <c r="BB160" s="176"/>
      <c r="BC160" s="176"/>
      <c r="BD160" s="77" t="str">
        <f ca="1">IF(ISERROR(AI160-2),"",$AQ$4*SUM($BB$14:BB160)-$AR$4*SUM($BC$14:BC160))</f>
        <v/>
      </c>
      <c r="BE160" s="77" t="str">
        <f t="shared" ca="1" si="288"/>
        <v/>
      </c>
      <c r="BS160" s="163" t="str">
        <f t="shared" si="259"/>
        <v/>
      </c>
      <c r="BT160" s="163" t="str">
        <f t="shared" si="260"/>
        <v/>
      </c>
      <c r="BY160" s="164" t="str">
        <f t="shared" ca="1" si="270"/>
        <v/>
      </c>
      <c r="BZ160" s="44" t="str">
        <f ca="1">IF(COUNTIF($CN$2:CN1145,BY160)=1,VLOOKUP(BY160,CH:CI,2), IF(COUNTIF($CN$2:CN1145,BY160)=0,$BZ$10,""))</f>
        <v/>
      </c>
      <c r="CA160" s="45" t="str">
        <f t="shared" ca="1" si="263"/>
        <v/>
      </c>
      <c r="CB160" s="45" t="str">
        <f t="shared" ca="1" si="271"/>
        <v/>
      </c>
      <c r="CC160" s="44" t="str">
        <f ca="1">IF(COUNTIF($CN$2:CN1145,BY160)=1,VLOOKUP(BY160,CJ:CK,2), IF(COUNTIF($CN$2:CN1145,BY160)=0,$CA$10,""))</f>
        <v/>
      </c>
      <c r="CD160" s="45" t="str">
        <f t="shared" ca="1" si="272"/>
        <v/>
      </c>
      <c r="CE160" s="46" t="str">
        <f t="shared" ca="1" si="273"/>
        <v/>
      </c>
      <c r="CF160" s="44" t="str">
        <f t="shared" ca="1" si="274"/>
        <v/>
      </c>
      <c r="CL160" s="163" t="str">
        <f t="shared" si="253"/>
        <v/>
      </c>
      <c r="CM160" s="163" t="str">
        <f t="shared" si="254"/>
        <v/>
      </c>
      <c r="CR160" s="164" t="str">
        <f t="shared" ca="1" si="264"/>
        <v/>
      </c>
      <c r="CS160" s="44" t="str">
        <f ca="1">IF(COUNTIF($DG$2:DG1145,CR160)=1,VLOOKUP(CR160,DA:DB,2), IF(COUNTIF($DG$2:DG1145,CR160)=0,$CS$10,""))</f>
        <v/>
      </c>
      <c r="CT160" s="45" t="str">
        <f t="shared" ca="1" si="265"/>
        <v/>
      </c>
      <c r="CU160" s="45" t="str">
        <f t="shared" ca="1" si="266"/>
        <v/>
      </c>
      <c r="CV160" s="44" t="str">
        <f ca="1">IF(COUNTIF($DG$2:DG1145,CR160)=1,VLOOKUP(CR160,DC:DD,2), IF(COUNTIF($DG$2:DG1145,CR160)=0,$CT$10,""))</f>
        <v/>
      </c>
      <c r="CW160" s="45" t="str">
        <f t="shared" ca="1" si="267"/>
        <v/>
      </c>
      <c r="CX160" s="46" t="str">
        <f t="shared" ca="1" si="268"/>
        <v/>
      </c>
      <c r="CY160" s="44" t="str">
        <f t="shared" ca="1" si="269"/>
        <v/>
      </c>
      <c r="DE160" s="163" t="str">
        <f t="shared" si="255"/>
        <v/>
      </c>
      <c r="DF160" s="163" t="str">
        <f t="shared" si="256"/>
        <v/>
      </c>
    </row>
    <row r="161" spans="1:110">
      <c r="A161" s="164" t="str">
        <f t="shared" ca="1" si="289"/>
        <v/>
      </c>
      <c r="B161" s="71" t="str">
        <f ca="1">IF(COUNTIF($AD$2:AD1146,A161)=1,VLOOKUP(A161,T:U,2), IF(COUNTIF($AD$2:AD1146,A161)=0,$B$10,""))</f>
        <v/>
      </c>
      <c r="C161" s="31" t="str">
        <f t="shared" ca="1" si="261"/>
        <v/>
      </c>
      <c r="D161" s="32" t="str">
        <f t="shared" ca="1" si="290"/>
        <v/>
      </c>
      <c r="E161" s="71" t="str">
        <f ca="1">IF(COUNTIF($AD$2:AD1146,A161)=1,VLOOKUP(A161,V:W,2), IF(COUNTIF($AD$2:AD1146,A161)=0,$C$10,""))</f>
        <v/>
      </c>
      <c r="F161" s="31" t="str">
        <f t="shared" ca="1" si="291"/>
        <v/>
      </c>
      <c r="G161" s="32" t="str">
        <f t="shared" ca="1" si="292"/>
        <v/>
      </c>
      <c r="H161" s="71" t="str">
        <f ca="1">IF(COUNTIF($AD$2:AD1146,A161)=1,VLOOKUP(A161,X:Y,2), IF(COUNTIF($AD$2:AD1146,A161)=0,$D$10,""))</f>
        <v/>
      </c>
      <c r="I161" s="31" t="str">
        <f t="shared" ca="1" si="293"/>
        <v/>
      </c>
      <c r="J161" s="32" t="str">
        <f t="shared" ca="1" si="294"/>
        <v/>
      </c>
      <c r="K161" s="71" t="str">
        <f ca="1">IF(COUNTIF($AD$2:AD1146,A161)=1,VLOOKUP(A161,Z:AA,2), IF(COUNTIF($AD$2:AD1146,A161)=0,$E$10,""))</f>
        <v/>
      </c>
      <c r="L161" s="31" t="str">
        <f t="shared" ca="1" si="295"/>
        <v/>
      </c>
      <c r="M161" s="32" t="str">
        <f t="shared" ca="1" si="296"/>
        <v/>
      </c>
      <c r="N161" s="77" t="str">
        <f t="shared" ca="1" si="297"/>
        <v/>
      </c>
      <c r="O161" s="77"/>
      <c r="P161" s="77"/>
      <c r="Q161" s="77" t="str">
        <f ca="1">IF(ISERROR(B161-2),"",$G$5*SUM($O$14:O161)-$H$5*SUM($P$14:P161))</f>
        <v/>
      </c>
      <c r="R161" s="77" t="str">
        <f t="shared" ca="1" si="298"/>
        <v/>
      </c>
      <c r="AB161" s="163" t="str">
        <f t="shared" si="257"/>
        <v/>
      </c>
      <c r="AC161" s="163" t="str">
        <f t="shared" si="258"/>
        <v/>
      </c>
      <c r="AH161" s="164" t="str">
        <f t="shared" ca="1" si="275"/>
        <v/>
      </c>
      <c r="AI161" s="44" t="str">
        <f ca="1">IF(COUNTIF($BU$2:BU1146,AH161)=1,VLOOKUP(AH161,BG:BH,2), IF(COUNTIF($BU$2:BU1146,AH161)=0,$AI$10,""))</f>
        <v/>
      </c>
      <c r="AJ161" s="45" t="str">
        <f t="shared" ca="1" si="262"/>
        <v/>
      </c>
      <c r="AK161" s="45" t="str">
        <f t="shared" ca="1" si="276"/>
        <v/>
      </c>
      <c r="AL161" s="44" t="str">
        <f ca="1">IF(COUNTIF($BU$2:BU1146,AH161)=1,VLOOKUP(AH161,BI:BJ,2), IF(COUNTIF($BU$2:BU1146,AH161)=0,$AJ$10,""))</f>
        <v/>
      </c>
      <c r="AM161" s="45" t="str">
        <f t="shared" ca="1" si="277"/>
        <v/>
      </c>
      <c r="AN161" s="46" t="str">
        <f t="shared" ca="1" si="278"/>
        <v/>
      </c>
      <c r="AO161" s="44" t="str">
        <f ca="1">IF(COUNTIF($BU$2:BU1146,AH161)=1,VLOOKUP(AH161,BK:BL,2), IF(COUNTIF($BU$2:BU1146,AH161)=0,$AK$10,""))</f>
        <v/>
      </c>
      <c r="AP161" s="45" t="str">
        <f t="shared" ca="1" si="279"/>
        <v/>
      </c>
      <c r="AQ161" s="46" t="str">
        <f t="shared" ca="1" si="280"/>
        <v/>
      </c>
      <c r="AR161" s="44" t="str">
        <f ca="1">IF(COUNTIF($BU$2:BU1146,AH161)=1,VLOOKUP(AH161,BM:BN,2), IF(COUNTIF($BU$2:BU1146,AH161)=0,$AL$10,""))</f>
        <v/>
      </c>
      <c r="AS161" s="45" t="str">
        <f t="shared" ca="1" si="281"/>
        <v/>
      </c>
      <c r="AT161" s="46" t="str">
        <f t="shared" ca="1" si="282"/>
        <v/>
      </c>
      <c r="AU161" s="44" t="str">
        <f ca="1">IF(COUNTIF($BU$2:BU1146,AH161)=1,VLOOKUP(AH161,BO:BP,2), IF(COUNTIF($BU$2:BU1146,AH161)=0,$AM$10,""))</f>
        <v/>
      </c>
      <c r="AV161" s="45" t="str">
        <f t="shared" ca="1" si="283"/>
        <v/>
      </c>
      <c r="AW161" s="46" t="str">
        <f t="shared" ca="1" si="284"/>
        <v/>
      </c>
      <c r="AX161" s="44" t="str">
        <f ca="1">IF(COUNTIF($BU$2:BU1146,AH161)=1,VLOOKUP(AH161,BQ:BR,2), IF(COUNTIF($BU$2:BU1146,AH161)=0,$AN$10,""))</f>
        <v/>
      </c>
      <c r="AY161" s="45" t="str">
        <f t="shared" ca="1" si="285"/>
        <v/>
      </c>
      <c r="AZ161" s="46" t="str">
        <f t="shared" ca="1" si="286"/>
        <v/>
      </c>
      <c r="BA161" s="77" t="str">
        <f t="shared" ca="1" si="287"/>
        <v/>
      </c>
      <c r="BB161" s="176"/>
      <c r="BC161" s="176"/>
      <c r="BD161" s="77" t="str">
        <f ca="1">IF(ISERROR(AI161-2),"",$AQ$4*SUM($BB$14:BB161)-$AR$4*SUM($BC$14:BC161))</f>
        <v/>
      </c>
      <c r="BE161" s="77" t="str">
        <f t="shared" ca="1" si="288"/>
        <v/>
      </c>
      <c r="BS161" s="163" t="str">
        <f t="shared" si="259"/>
        <v/>
      </c>
      <c r="BT161" s="163" t="str">
        <f t="shared" si="260"/>
        <v/>
      </c>
      <c r="BY161" s="164" t="str">
        <f t="shared" ca="1" si="270"/>
        <v/>
      </c>
      <c r="BZ161" s="44" t="str">
        <f ca="1">IF(COUNTIF($CN$2:CN1146,BY161)=1,VLOOKUP(BY161,CH:CI,2), IF(COUNTIF($CN$2:CN1146,BY161)=0,$BZ$10,""))</f>
        <v/>
      </c>
      <c r="CA161" s="45" t="str">
        <f t="shared" ca="1" si="263"/>
        <v/>
      </c>
      <c r="CB161" s="45" t="str">
        <f t="shared" ca="1" si="271"/>
        <v/>
      </c>
      <c r="CC161" s="44" t="str">
        <f ca="1">IF(COUNTIF($CN$2:CN1146,BY161)=1,VLOOKUP(BY161,CJ:CK,2), IF(COUNTIF($CN$2:CN1146,BY161)=0,$CA$10,""))</f>
        <v/>
      </c>
      <c r="CD161" s="45" t="str">
        <f t="shared" ca="1" si="272"/>
        <v/>
      </c>
      <c r="CE161" s="46" t="str">
        <f t="shared" ca="1" si="273"/>
        <v/>
      </c>
      <c r="CF161" s="44" t="str">
        <f t="shared" ca="1" si="274"/>
        <v/>
      </c>
      <c r="CL161" s="163" t="str">
        <f t="shared" si="253"/>
        <v/>
      </c>
      <c r="CM161" s="163" t="str">
        <f t="shared" si="254"/>
        <v/>
      </c>
      <c r="CR161" s="164" t="str">
        <f t="shared" ca="1" si="264"/>
        <v/>
      </c>
      <c r="CS161" s="44" t="str">
        <f ca="1">IF(COUNTIF($DG$2:DG1146,CR161)=1,VLOOKUP(CR161,DA:DB,2), IF(COUNTIF($DG$2:DG1146,CR161)=0,$CS$10,""))</f>
        <v/>
      </c>
      <c r="CT161" s="45" t="str">
        <f t="shared" ca="1" si="265"/>
        <v/>
      </c>
      <c r="CU161" s="45" t="str">
        <f t="shared" ca="1" si="266"/>
        <v/>
      </c>
      <c r="CV161" s="44" t="str">
        <f ca="1">IF(COUNTIF($DG$2:DG1146,CR161)=1,VLOOKUP(CR161,DC:DD,2), IF(COUNTIF($DG$2:DG1146,CR161)=0,$CT$10,""))</f>
        <v/>
      </c>
      <c r="CW161" s="45" t="str">
        <f t="shared" ca="1" si="267"/>
        <v/>
      </c>
      <c r="CX161" s="46" t="str">
        <f t="shared" ca="1" si="268"/>
        <v/>
      </c>
      <c r="CY161" s="44" t="str">
        <f t="shared" ca="1" si="269"/>
        <v/>
      </c>
      <c r="DE161" s="163" t="str">
        <f t="shared" si="255"/>
        <v/>
      </c>
      <c r="DF161" s="163" t="str">
        <f t="shared" si="256"/>
        <v/>
      </c>
    </row>
    <row r="162" spans="1:110">
      <c r="A162" s="164" t="str">
        <f t="shared" ca="1" si="289"/>
        <v/>
      </c>
      <c r="B162" s="71" t="str">
        <f ca="1">IF(COUNTIF($AD$2:AD1147,A162)=1,VLOOKUP(A162,T:U,2), IF(COUNTIF($AD$2:AD1147,A162)=0,$B$10,""))</f>
        <v/>
      </c>
      <c r="C162" s="31" t="str">
        <f t="shared" ca="1" si="261"/>
        <v/>
      </c>
      <c r="D162" s="32" t="str">
        <f t="shared" ca="1" si="290"/>
        <v/>
      </c>
      <c r="E162" s="71" t="str">
        <f ca="1">IF(COUNTIF($AD$2:AD1147,A162)=1,VLOOKUP(A162,V:W,2), IF(COUNTIF($AD$2:AD1147,A162)=0,$C$10,""))</f>
        <v/>
      </c>
      <c r="F162" s="31" t="str">
        <f t="shared" ca="1" si="291"/>
        <v/>
      </c>
      <c r="G162" s="32" t="str">
        <f t="shared" ca="1" si="292"/>
        <v/>
      </c>
      <c r="H162" s="71" t="str">
        <f ca="1">IF(COUNTIF($AD$2:AD1147,A162)=1,VLOOKUP(A162,X:Y,2), IF(COUNTIF($AD$2:AD1147,A162)=0,$D$10,""))</f>
        <v/>
      </c>
      <c r="I162" s="31" t="str">
        <f t="shared" ca="1" si="293"/>
        <v/>
      </c>
      <c r="J162" s="32" t="str">
        <f t="shared" ca="1" si="294"/>
        <v/>
      </c>
      <c r="K162" s="71" t="str">
        <f ca="1">IF(COUNTIF($AD$2:AD1147,A162)=1,VLOOKUP(A162,Z:AA,2), IF(COUNTIF($AD$2:AD1147,A162)=0,$E$10,""))</f>
        <v/>
      </c>
      <c r="L162" s="31" t="str">
        <f t="shared" ca="1" si="295"/>
        <v/>
      </c>
      <c r="M162" s="32" t="str">
        <f t="shared" ca="1" si="296"/>
        <v/>
      </c>
      <c r="N162" s="77" t="str">
        <f t="shared" ca="1" si="297"/>
        <v/>
      </c>
      <c r="O162" s="77"/>
      <c r="P162" s="77"/>
      <c r="Q162" s="77" t="str">
        <f ca="1">IF(ISERROR(B162-2),"",$G$5*SUM($O$14:O162)-$H$5*SUM($P$14:P162))</f>
        <v/>
      </c>
      <c r="R162" s="77" t="str">
        <f t="shared" ca="1" si="298"/>
        <v/>
      </c>
      <c r="AB162" s="163" t="str">
        <f t="shared" si="257"/>
        <v/>
      </c>
      <c r="AC162" s="163" t="str">
        <f t="shared" si="258"/>
        <v/>
      </c>
      <c r="AH162" s="164" t="str">
        <f t="shared" ca="1" si="275"/>
        <v/>
      </c>
      <c r="AI162" s="44" t="str">
        <f ca="1">IF(COUNTIF($BU$2:BU1147,AH162)=1,VLOOKUP(AH162,BG:BH,2), IF(COUNTIF($BU$2:BU1147,AH162)=0,$AI$10,""))</f>
        <v/>
      </c>
      <c r="AJ162" s="45" t="str">
        <f t="shared" ca="1" si="262"/>
        <v/>
      </c>
      <c r="AK162" s="45" t="str">
        <f t="shared" ca="1" si="276"/>
        <v/>
      </c>
      <c r="AL162" s="44" t="str">
        <f ca="1">IF(COUNTIF($BU$2:BU1147,AH162)=1,VLOOKUP(AH162,BI:BJ,2), IF(COUNTIF($BU$2:BU1147,AH162)=0,$AJ$10,""))</f>
        <v/>
      </c>
      <c r="AM162" s="45" t="str">
        <f t="shared" ca="1" si="277"/>
        <v/>
      </c>
      <c r="AN162" s="46" t="str">
        <f t="shared" ca="1" si="278"/>
        <v/>
      </c>
      <c r="AO162" s="44" t="str">
        <f ca="1">IF(COUNTIF($BU$2:BU1147,AH162)=1,VLOOKUP(AH162,BK:BL,2), IF(COUNTIF($BU$2:BU1147,AH162)=0,$AK$10,""))</f>
        <v/>
      </c>
      <c r="AP162" s="45" t="str">
        <f t="shared" ca="1" si="279"/>
        <v/>
      </c>
      <c r="AQ162" s="46" t="str">
        <f t="shared" ca="1" si="280"/>
        <v/>
      </c>
      <c r="AR162" s="44" t="str">
        <f ca="1">IF(COUNTIF($BU$2:BU1147,AH162)=1,VLOOKUP(AH162,BM:BN,2), IF(COUNTIF($BU$2:BU1147,AH162)=0,$AL$10,""))</f>
        <v/>
      </c>
      <c r="AS162" s="45" t="str">
        <f t="shared" ca="1" si="281"/>
        <v/>
      </c>
      <c r="AT162" s="46" t="str">
        <f t="shared" ca="1" si="282"/>
        <v/>
      </c>
      <c r="AU162" s="44" t="str">
        <f ca="1">IF(COUNTIF($BU$2:BU1147,AH162)=1,VLOOKUP(AH162,BO:BP,2), IF(COUNTIF($BU$2:BU1147,AH162)=0,$AM$10,""))</f>
        <v/>
      </c>
      <c r="AV162" s="45" t="str">
        <f t="shared" ca="1" si="283"/>
        <v/>
      </c>
      <c r="AW162" s="46" t="str">
        <f t="shared" ca="1" si="284"/>
        <v/>
      </c>
      <c r="AX162" s="44" t="str">
        <f ca="1">IF(COUNTIF($BU$2:BU1147,AH162)=1,VLOOKUP(AH162,BQ:BR,2), IF(COUNTIF($BU$2:BU1147,AH162)=0,$AN$10,""))</f>
        <v/>
      </c>
      <c r="AY162" s="45" t="str">
        <f t="shared" ca="1" si="285"/>
        <v/>
      </c>
      <c r="AZ162" s="46" t="str">
        <f t="shared" ca="1" si="286"/>
        <v/>
      </c>
      <c r="BA162" s="77" t="str">
        <f t="shared" ca="1" si="287"/>
        <v/>
      </c>
      <c r="BB162" s="176"/>
      <c r="BC162" s="176"/>
      <c r="BD162" s="77" t="str">
        <f ca="1">IF(ISERROR(AI162-2),"",$AQ$4*SUM($BB$14:BB162)-$AR$4*SUM($BC$14:BC162))</f>
        <v/>
      </c>
      <c r="BE162" s="77" t="str">
        <f t="shared" ca="1" si="288"/>
        <v/>
      </c>
      <c r="BS162" s="163" t="str">
        <f t="shared" si="259"/>
        <v/>
      </c>
      <c r="BT162" s="163" t="str">
        <f t="shared" si="260"/>
        <v/>
      </c>
      <c r="BY162" s="164" t="str">
        <f t="shared" ca="1" si="270"/>
        <v/>
      </c>
      <c r="BZ162" s="44" t="str">
        <f ca="1">IF(COUNTIF($CN$2:CN1147,BY162)=1,VLOOKUP(BY162,CH:CI,2), IF(COUNTIF($CN$2:CN1147,BY162)=0,$BZ$10,""))</f>
        <v/>
      </c>
      <c r="CA162" s="45" t="str">
        <f t="shared" ca="1" si="263"/>
        <v/>
      </c>
      <c r="CB162" s="45" t="str">
        <f t="shared" ca="1" si="271"/>
        <v/>
      </c>
      <c r="CC162" s="44" t="str">
        <f ca="1">IF(COUNTIF($CN$2:CN1147,BY162)=1,VLOOKUP(BY162,CJ:CK,2), IF(COUNTIF($CN$2:CN1147,BY162)=0,$CA$10,""))</f>
        <v/>
      </c>
      <c r="CD162" s="45" t="str">
        <f t="shared" ca="1" si="272"/>
        <v/>
      </c>
      <c r="CE162" s="46" t="str">
        <f t="shared" ca="1" si="273"/>
        <v/>
      </c>
      <c r="CF162" s="44" t="str">
        <f t="shared" ca="1" si="274"/>
        <v/>
      </c>
      <c r="CL162" s="163" t="str">
        <f t="shared" si="253"/>
        <v/>
      </c>
      <c r="CM162" s="163" t="str">
        <f t="shared" si="254"/>
        <v/>
      </c>
      <c r="CR162" s="164" t="str">
        <f t="shared" ca="1" si="264"/>
        <v/>
      </c>
      <c r="CS162" s="44" t="str">
        <f ca="1">IF(COUNTIF($DG$2:DG1147,CR162)=1,VLOOKUP(CR162,DA:DB,2), IF(COUNTIF($DG$2:DG1147,CR162)=0,$CS$10,""))</f>
        <v/>
      </c>
      <c r="CT162" s="45" t="str">
        <f t="shared" ca="1" si="265"/>
        <v/>
      </c>
      <c r="CU162" s="45" t="str">
        <f t="shared" ca="1" si="266"/>
        <v/>
      </c>
      <c r="CV162" s="44" t="str">
        <f ca="1">IF(COUNTIF($DG$2:DG1147,CR162)=1,VLOOKUP(CR162,DC:DD,2), IF(COUNTIF($DG$2:DG1147,CR162)=0,$CT$10,""))</f>
        <v/>
      </c>
      <c r="CW162" s="45" t="str">
        <f t="shared" ca="1" si="267"/>
        <v/>
      </c>
      <c r="CX162" s="46" t="str">
        <f t="shared" ca="1" si="268"/>
        <v/>
      </c>
      <c r="CY162" s="44" t="str">
        <f t="shared" ca="1" si="269"/>
        <v/>
      </c>
      <c r="DE162" s="163" t="str">
        <f t="shared" si="255"/>
        <v/>
      </c>
      <c r="DF162" s="163" t="str">
        <f t="shared" si="256"/>
        <v/>
      </c>
    </row>
    <row r="163" spans="1:110">
      <c r="A163" s="164" t="str">
        <f t="shared" ca="1" si="289"/>
        <v/>
      </c>
      <c r="B163" s="71" t="str">
        <f ca="1">IF(COUNTIF($AD$2:AD1148,A163)=1,VLOOKUP(A163,T:U,2), IF(COUNTIF($AD$2:AD1148,A163)=0,$B$10,""))</f>
        <v/>
      </c>
      <c r="C163" s="31" t="str">
        <f t="shared" ca="1" si="261"/>
        <v/>
      </c>
      <c r="D163" s="32" t="str">
        <f t="shared" ca="1" si="290"/>
        <v/>
      </c>
      <c r="E163" s="71" t="str">
        <f ca="1">IF(COUNTIF($AD$2:AD1148,A163)=1,VLOOKUP(A163,V:W,2), IF(COUNTIF($AD$2:AD1148,A163)=0,$C$10,""))</f>
        <v/>
      </c>
      <c r="F163" s="31" t="str">
        <f t="shared" ca="1" si="291"/>
        <v/>
      </c>
      <c r="G163" s="32" t="str">
        <f t="shared" ca="1" si="292"/>
        <v/>
      </c>
      <c r="H163" s="71" t="str">
        <f ca="1">IF(COUNTIF($AD$2:AD1148,A163)=1,VLOOKUP(A163,X:Y,2), IF(COUNTIF($AD$2:AD1148,A163)=0,$D$10,""))</f>
        <v/>
      </c>
      <c r="I163" s="31" t="str">
        <f t="shared" ca="1" si="293"/>
        <v/>
      </c>
      <c r="J163" s="32" t="str">
        <f t="shared" ca="1" si="294"/>
        <v/>
      </c>
      <c r="K163" s="71" t="str">
        <f ca="1">IF(COUNTIF($AD$2:AD1148,A163)=1,VLOOKUP(A163,Z:AA,2), IF(COUNTIF($AD$2:AD1148,A163)=0,$E$10,""))</f>
        <v/>
      </c>
      <c r="L163" s="31" t="str">
        <f t="shared" ca="1" si="295"/>
        <v/>
      </c>
      <c r="M163" s="32" t="str">
        <f t="shared" ca="1" si="296"/>
        <v/>
      </c>
      <c r="N163" s="77" t="str">
        <f t="shared" ca="1" si="297"/>
        <v/>
      </c>
      <c r="O163" s="77"/>
      <c r="P163" s="77"/>
      <c r="Q163" s="77" t="str">
        <f ca="1">IF(ISERROR(B163-2),"",$G$5*SUM($O$14:O163)-$H$5*SUM($P$14:P163))</f>
        <v/>
      </c>
      <c r="R163" s="77" t="str">
        <f t="shared" ca="1" si="298"/>
        <v/>
      </c>
      <c r="AB163" s="163" t="str">
        <f t="shared" si="257"/>
        <v/>
      </c>
      <c r="AC163" s="163" t="str">
        <f t="shared" si="258"/>
        <v/>
      </c>
      <c r="AH163" s="164" t="str">
        <f t="shared" ca="1" si="275"/>
        <v/>
      </c>
      <c r="AI163" s="44" t="str">
        <f ca="1">IF(COUNTIF($BU$2:BU1148,AH163)=1,VLOOKUP(AH163,BG:BH,2), IF(COUNTIF($BU$2:BU1148,AH163)=0,$AI$10,""))</f>
        <v/>
      </c>
      <c r="AJ163" s="45" t="str">
        <f t="shared" ca="1" si="262"/>
        <v/>
      </c>
      <c r="AK163" s="45" t="str">
        <f t="shared" ca="1" si="276"/>
        <v/>
      </c>
      <c r="AL163" s="44" t="str">
        <f ca="1">IF(COUNTIF($BU$2:BU1148,AH163)=1,VLOOKUP(AH163,BI:BJ,2), IF(COUNTIF($BU$2:BU1148,AH163)=0,$AJ$10,""))</f>
        <v/>
      </c>
      <c r="AM163" s="45" t="str">
        <f t="shared" ca="1" si="277"/>
        <v/>
      </c>
      <c r="AN163" s="46" t="str">
        <f t="shared" ca="1" si="278"/>
        <v/>
      </c>
      <c r="AO163" s="44" t="str">
        <f ca="1">IF(COUNTIF($BU$2:BU1148,AH163)=1,VLOOKUP(AH163,BK:BL,2), IF(COUNTIF($BU$2:BU1148,AH163)=0,$AK$10,""))</f>
        <v/>
      </c>
      <c r="AP163" s="45" t="str">
        <f t="shared" ca="1" si="279"/>
        <v/>
      </c>
      <c r="AQ163" s="46" t="str">
        <f t="shared" ca="1" si="280"/>
        <v/>
      </c>
      <c r="AR163" s="44" t="str">
        <f ca="1">IF(COUNTIF($BU$2:BU1148,AH163)=1,VLOOKUP(AH163,BM:BN,2), IF(COUNTIF($BU$2:BU1148,AH163)=0,$AL$10,""))</f>
        <v/>
      </c>
      <c r="AS163" s="45" t="str">
        <f t="shared" ca="1" si="281"/>
        <v/>
      </c>
      <c r="AT163" s="46" t="str">
        <f t="shared" ca="1" si="282"/>
        <v/>
      </c>
      <c r="AU163" s="44" t="str">
        <f ca="1">IF(COUNTIF($BU$2:BU1148,AH163)=1,VLOOKUP(AH163,BO:BP,2), IF(COUNTIF($BU$2:BU1148,AH163)=0,$AM$10,""))</f>
        <v/>
      </c>
      <c r="AV163" s="45" t="str">
        <f t="shared" ca="1" si="283"/>
        <v/>
      </c>
      <c r="AW163" s="46" t="str">
        <f t="shared" ca="1" si="284"/>
        <v/>
      </c>
      <c r="AX163" s="44" t="str">
        <f ca="1">IF(COUNTIF($BU$2:BU1148,AH163)=1,VLOOKUP(AH163,BQ:BR,2), IF(COUNTIF($BU$2:BU1148,AH163)=0,$AN$10,""))</f>
        <v/>
      </c>
      <c r="AY163" s="45" t="str">
        <f t="shared" ca="1" si="285"/>
        <v/>
      </c>
      <c r="AZ163" s="46" t="str">
        <f t="shared" ca="1" si="286"/>
        <v/>
      </c>
      <c r="BA163" s="77" t="str">
        <f t="shared" ca="1" si="287"/>
        <v/>
      </c>
      <c r="BB163" s="176"/>
      <c r="BC163" s="176"/>
      <c r="BD163" s="77" t="str">
        <f ca="1">IF(ISERROR(AI163-2),"",$AQ$4*SUM($BB$14:BB163)-$AR$4*SUM($BC$14:BC163))</f>
        <v/>
      </c>
      <c r="BE163" s="77" t="str">
        <f t="shared" ca="1" si="288"/>
        <v/>
      </c>
      <c r="BS163" s="163" t="str">
        <f t="shared" si="259"/>
        <v/>
      </c>
      <c r="BT163" s="163" t="str">
        <f t="shared" si="260"/>
        <v/>
      </c>
      <c r="BY163" s="164" t="str">
        <f t="shared" ca="1" si="270"/>
        <v/>
      </c>
      <c r="BZ163" s="44" t="str">
        <f ca="1">IF(COUNTIF($CN$2:CN1148,BY163)=1,VLOOKUP(BY163,CH:CI,2), IF(COUNTIF($CN$2:CN1148,BY163)=0,$BZ$10,""))</f>
        <v/>
      </c>
      <c r="CA163" s="45" t="str">
        <f t="shared" ca="1" si="263"/>
        <v/>
      </c>
      <c r="CB163" s="45" t="str">
        <f t="shared" ca="1" si="271"/>
        <v/>
      </c>
      <c r="CC163" s="44" t="str">
        <f ca="1">IF(COUNTIF($CN$2:CN1148,BY163)=1,VLOOKUP(BY163,CJ:CK,2), IF(COUNTIF($CN$2:CN1148,BY163)=0,$CA$10,""))</f>
        <v/>
      </c>
      <c r="CD163" s="45" t="str">
        <f t="shared" ca="1" si="272"/>
        <v/>
      </c>
      <c r="CE163" s="46" t="str">
        <f t="shared" ca="1" si="273"/>
        <v/>
      </c>
      <c r="CF163" s="44" t="str">
        <f t="shared" ca="1" si="274"/>
        <v/>
      </c>
      <c r="CL163" s="163" t="str">
        <f t="shared" si="253"/>
        <v/>
      </c>
      <c r="CM163" s="163" t="str">
        <f t="shared" si="254"/>
        <v/>
      </c>
      <c r="CR163" s="164" t="str">
        <f t="shared" ca="1" si="264"/>
        <v/>
      </c>
      <c r="CS163" s="44" t="str">
        <f ca="1">IF(COUNTIF($DG$2:DG1148,CR163)=1,VLOOKUP(CR163,DA:DB,2), IF(COUNTIF($DG$2:DG1148,CR163)=0,$CS$10,""))</f>
        <v/>
      </c>
      <c r="CT163" s="45" t="str">
        <f t="shared" ca="1" si="265"/>
        <v/>
      </c>
      <c r="CU163" s="45" t="str">
        <f t="shared" ca="1" si="266"/>
        <v/>
      </c>
      <c r="CV163" s="44" t="str">
        <f ca="1">IF(COUNTIF($DG$2:DG1148,CR163)=1,VLOOKUP(CR163,DC:DD,2), IF(COUNTIF($DG$2:DG1148,CR163)=0,$CT$10,""))</f>
        <v/>
      </c>
      <c r="CW163" s="45" t="str">
        <f t="shared" ca="1" si="267"/>
        <v/>
      </c>
      <c r="CX163" s="46" t="str">
        <f t="shared" ca="1" si="268"/>
        <v/>
      </c>
      <c r="CY163" s="44" t="str">
        <f t="shared" ca="1" si="269"/>
        <v/>
      </c>
      <c r="DE163" s="163" t="str">
        <f t="shared" si="255"/>
        <v/>
      </c>
      <c r="DF163" s="163" t="str">
        <f t="shared" si="256"/>
        <v/>
      </c>
    </row>
    <row r="164" spans="1:110">
      <c r="A164" s="164" t="str">
        <f t="shared" ca="1" si="289"/>
        <v/>
      </c>
      <c r="B164" s="71" t="str">
        <f ca="1">IF(COUNTIF($AD$2:AD1149,A164)=1,VLOOKUP(A164,T:U,2), IF(COUNTIF($AD$2:AD1149,A164)=0,$B$10,""))</f>
        <v/>
      </c>
      <c r="C164" s="31" t="str">
        <f t="shared" ca="1" si="261"/>
        <v/>
      </c>
      <c r="D164" s="32" t="str">
        <f t="shared" ca="1" si="290"/>
        <v/>
      </c>
      <c r="E164" s="71" t="str">
        <f ca="1">IF(COUNTIF($AD$2:AD1149,A164)=1,VLOOKUP(A164,V:W,2), IF(COUNTIF($AD$2:AD1149,A164)=0,$C$10,""))</f>
        <v/>
      </c>
      <c r="F164" s="31" t="str">
        <f t="shared" ca="1" si="291"/>
        <v/>
      </c>
      <c r="G164" s="32" t="str">
        <f t="shared" ca="1" si="292"/>
        <v/>
      </c>
      <c r="H164" s="71" t="str">
        <f ca="1">IF(COUNTIF($AD$2:AD1149,A164)=1,VLOOKUP(A164,X:Y,2), IF(COUNTIF($AD$2:AD1149,A164)=0,$D$10,""))</f>
        <v/>
      </c>
      <c r="I164" s="31" t="str">
        <f t="shared" ca="1" si="293"/>
        <v/>
      </c>
      <c r="J164" s="32" t="str">
        <f t="shared" ca="1" si="294"/>
        <v/>
      </c>
      <c r="K164" s="71" t="str">
        <f ca="1">IF(COUNTIF($AD$2:AD1149,A164)=1,VLOOKUP(A164,Z:AA,2), IF(COUNTIF($AD$2:AD1149,A164)=0,$E$10,""))</f>
        <v/>
      </c>
      <c r="L164" s="31" t="str">
        <f t="shared" ca="1" si="295"/>
        <v/>
      </c>
      <c r="M164" s="32" t="str">
        <f t="shared" ca="1" si="296"/>
        <v/>
      </c>
      <c r="N164" s="77" t="str">
        <f t="shared" ca="1" si="297"/>
        <v/>
      </c>
      <c r="O164" s="77"/>
      <c r="P164" s="77"/>
      <c r="Q164" s="77" t="str">
        <f ca="1">IF(ISERROR(B164-2),"",$G$5*SUM($O$14:O164)-$H$5*SUM($P$14:P164))</f>
        <v/>
      </c>
      <c r="R164" s="77" t="str">
        <f t="shared" ca="1" si="298"/>
        <v/>
      </c>
      <c r="AB164" s="163" t="str">
        <f t="shared" si="257"/>
        <v/>
      </c>
      <c r="AC164" s="163" t="str">
        <f t="shared" si="258"/>
        <v/>
      </c>
      <c r="AH164" s="164" t="str">
        <f t="shared" ca="1" si="275"/>
        <v/>
      </c>
      <c r="AI164" s="44" t="str">
        <f ca="1">IF(COUNTIF($BU$2:BU1149,AH164)=1,VLOOKUP(AH164,BG:BH,2), IF(COUNTIF($BU$2:BU1149,AH164)=0,$AI$10,""))</f>
        <v/>
      </c>
      <c r="AJ164" s="45" t="str">
        <f t="shared" ca="1" si="262"/>
        <v/>
      </c>
      <c r="AK164" s="45" t="str">
        <f t="shared" ca="1" si="276"/>
        <v/>
      </c>
      <c r="AL164" s="44" t="str">
        <f ca="1">IF(COUNTIF($BU$2:BU1149,AH164)=1,VLOOKUP(AH164,BI:BJ,2), IF(COUNTIF($BU$2:BU1149,AH164)=0,$AJ$10,""))</f>
        <v/>
      </c>
      <c r="AM164" s="45" t="str">
        <f t="shared" ca="1" si="277"/>
        <v/>
      </c>
      <c r="AN164" s="46" t="str">
        <f t="shared" ca="1" si="278"/>
        <v/>
      </c>
      <c r="AO164" s="44" t="str">
        <f ca="1">IF(COUNTIF($BU$2:BU1149,AH164)=1,VLOOKUP(AH164,BK:BL,2), IF(COUNTIF($BU$2:BU1149,AH164)=0,$AK$10,""))</f>
        <v/>
      </c>
      <c r="AP164" s="45" t="str">
        <f t="shared" ca="1" si="279"/>
        <v/>
      </c>
      <c r="AQ164" s="46" t="str">
        <f t="shared" ca="1" si="280"/>
        <v/>
      </c>
      <c r="AR164" s="44" t="str">
        <f ca="1">IF(COUNTIF($BU$2:BU1149,AH164)=1,VLOOKUP(AH164,BM:BN,2), IF(COUNTIF($BU$2:BU1149,AH164)=0,$AL$10,""))</f>
        <v/>
      </c>
      <c r="AS164" s="45" t="str">
        <f t="shared" ca="1" si="281"/>
        <v/>
      </c>
      <c r="AT164" s="46" t="str">
        <f t="shared" ca="1" si="282"/>
        <v/>
      </c>
      <c r="AU164" s="44" t="str">
        <f ca="1">IF(COUNTIF($BU$2:BU1149,AH164)=1,VLOOKUP(AH164,BO:BP,2), IF(COUNTIF($BU$2:BU1149,AH164)=0,$AM$10,""))</f>
        <v/>
      </c>
      <c r="AV164" s="45" t="str">
        <f t="shared" ca="1" si="283"/>
        <v/>
      </c>
      <c r="AW164" s="46" t="str">
        <f t="shared" ca="1" si="284"/>
        <v/>
      </c>
      <c r="AX164" s="44" t="str">
        <f ca="1">IF(COUNTIF($BU$2:BU1149,AH164)=1,VLOOKUP(AH164,BQ:BR,2), IF(COUNTIF($BU$2:BU1149,AH164)=0,$AN$10,""))</f>
        <v/>
      </c>
      <c r="AY164" s="45" t="str">
        <f t="shared" ca="1" si="285"/>
        <v/>
      </c>
      <c r="AZ164" s="46" t="str">
        <f t="shared" ca="1" si="286"/>
        <v/>
      </c>
      <c r="BA164" s="77" t="str">
        <f t="shared" ca="1" si="287"/>
        <v/>
      </c>
      <c r="BB164" s="176"/>
      <c r="BC164" s="176"/>
      <c r="BD164" s="77" t="str">
        <f ca="1">IF(ISERROR(AI164-2),"",$AQ$4*SUM($BB$14:BB164)-$AR$4*SUM($BC$14:BC164))</f>
        <v/>
      </c>
      <c r="BE164" s="77" t="str">
        <f t="shared" ca="1" si="288"/>
        <v/>
      </c>
      <c r="BS164" s="163" t="str">
        <f t="shared" si="259"/>
        <v/>
      </c>
      <c r="BT164" s="163" t="str">
        <f t="shared" si="260"/>
        <v/>
      </c>
      <c r="BY164" s="164" t="str">
        <f t="shared" ca="1" si="270"/>
        <v/>
      </c>
      <c r="BZ164" s="44" t="str">
        <f ca="1">IF(COUNTIF($CN$2:CN1149,BY164)=1,VLOOKUP(BY164,CH:CI,2), IF(COUNTIF($CN$2:CN1149,BY164)=0,$BZ$10,""))</f>
        <v/>
      </c>
      <c r="CA164" s="45" t="str">
        <f t="shared" ca="1" si="263"/>
        <v/>
      </c>
      <c r="CB164" s="45" t="str">
        <f t="shared" ca="1" si="271"/>
        <v/>
      </c>
      <c r="CC164" s="44" t="str">
        <f ca="1">IF(COUNTIF($CN$2:CN1149,BY164)=1,VLOOKUP(BY164,CJ:CK,2), IF(COUNTIF($CN$2:CN1149,BY164)=0,$CA$10,""))</f>
        <v/>
      </c>
      <c r="CD164" s="45" t="str">
        <f t="shared" ca="1" si="272"/>
        <v/>
      </c>
      <c r="CE164" s="46" t="str">
        <f t="shared" ca="1" si="273"/>
        <v/>
      </c>
      <c r="CF164" s="44" t="str">
        <f t="shared" ca="1" si="274"/>
        <v/>
      </c>
      <c r="CL164" s="163" t="str">
        <f t="shared" si="253"/>
        <v/>
      </c>
      <c r="CM164" s="163" t="str">
        <f t="shared" si="254"/>
        <v/>
      </c>
      <c r="CR164" s="164" t="str">
        <f t="shared" ca="1" si="264"/>
        <v/>
      </c>
      <c r="CS164" s="44" t="str">
        <f ca="1">IF(COUNTIF($DG$2:DG1149,CR164)=1,VLOOKUP(CR164,DA:DB,2), IF(COUNTIF($DG$2:DG1149,CR164)=0,$CS$10,""))</f>
        <v/>
      </c>
      <c r="CT164" s="45" t="str">
        <f t="shared" ca="1" si="265"/>
        <v/>
      </c>
      <c r="CU164" s="45" t="str">
        <f t="shared" ca="1" si="266"/>
        <v/>
      </c>
      <c r="CV164" s="44" t="str">
        <f ca="1">IF(COUNTIF($DG$2:DG1149,CR164)=1,VLOOKUP(CR164,DC:DD,2), IF(COUNTIF($DG$2:DG1149,CR164)=0,$CT$10,""))</f>
        <v/>
      </c>
      <c r="CW164" s="45" t="str">
        <f t="shared" ca="1" si="267"/>
        <v/>
      </c>
      <c r="CX164" s="46" t="str">
        <f t="shared" ca="1" si="268"/>
        <v/>
      </c>
      <c r="CY164" s="44" t="str">
        <f t="shared" ca="1" si="269"/>
        <v/>
      </c>
      <c r="DE164" s="163" t="str">
        <f t="shared" si="255"/>
        <v/>
      </c>
      <c r="DF164" s="163" t="str">
        <f t="shared" si="256"/>
        <v/>
      </c>
    </row>
    <row r="165" spans="1:110">
      <c r="A165" s="164" t="str">
        <f t="shared" ca="1" si="289"/>
        <v/>
      </c>
      <c r="B165" s="71" t="str">
        <f ca="1">IF(COUNTIF($AD$2:AD1150,A165)=1,VLOOKUP(A165,T:U,2), IF(COUNTIF($AD$2:AD1150,A165)=0,$B$10,""))</f>
        <v/>
      </c>
      <c r="C165" s="31" t="str">
        <f t="shared" ca="1" si="261"/>
        <v/>
      </c>
      <c r="D165" s="32" t="str">
        <f t="shared" ca="1" si="290"/>
        <v/>
      </c>
      <c r="E165" s="71" t="str">
        <f ca="1">IF(COUNTIF($AD$2:AD1150,A165)=1,VLOOKUP(A165,V:W,2), IF(COUNTIF($AD$2:AD1150,A165)=0,$C$10,""))</f>
        <v/>
      </c>
      <c r="F165" s="31" t="str">
        <f t="shared" ca="1" si="291"/>
        <v/>
      </c>
      <c r="G165" s="32" t="str">
        <f t="shared" ca="1" si="292"/>
        <v/>
      </c>
      <c r="H165" s="71" t="str">
        <f ca="1">IF(COUNTIF($AD$2:AD1150,A165)=1,VLOOKUP(A165,X:Y,2), IF(COUNTIF($AD$2:AD1150,A165)=0,$D$10,""))</f>
        <v/>
      </c>
      <c r="I165" s="31" t="str">
        <f t="shared" ca="1" si="293"/>
        <v/>
      </c>
      <c r="J165" s="32" t="str">
        <f t="shared" ca="1" si="294"/>
        <v/>
      </c>
      <c r="K165" s="71" t="str">
        <f ca="1">IF(COUNTIF($AD$2:AD1150,A165)=1,VLOOKUP(A165,Z:AA,2), IF(COUNTIF($AD$2:AD1150,A165)=0,$E$10,""))</f>
        <v/>
      </c>
      <c r="L165" s="31" t="str">
        <f t="shared" ca="1" si="295"/>
        <v/>
      </c>
      <c r="M165" s="32" t="str">
        <f t="shared" ca="1" si="296"/>
        <v/>
      </c>
      <c r="N165" s="77" t="str">
        <f t="shared" ca="1" si="297"/>
        <v/>
      </c>
      <c r="O165" s="77"/>
      <c r="P165" s="77"/>
      <c r="Q165" s="77" t="str">
        <f ca="1">IF(ISERROR(B165-2),"",$G$5*SUM($O$14:O165)-$H$5*SUM($P$14:P165))</f>
        <v/>
      </c>
      <c r="R165" s="77" t="str">
        <f t="shared" ca="1" si="298"/>
        <v/>
      </c>
      <c r="AB165" s="163" t="str">
        <f t="shared" si="257"/>
        <v/>
      </c>
      <c r="AC165" s="163" t="str">
        <f t="shared" si="258"/>
        <v/>
      </c>
      <c r="AH165" s="164" t="str">
        <f t="shared" ca="1" si="275"/>
        <v/>
      </c>
      <c r="AI165" s="44" t="str">
        <f ca="1">IF(COUNTIF($BU$2:BU1150,AH165)=1,VLOOKUP(AH165,BG:BH,2), IF(COUNTIF($BU$2:BU1150,AH165)=0,$AI$10,""))</f>
        <v/>
      </c>
      <c r="AJ165" s="45" t="str">
        <f t="shared" ca="1" si="262"/>
        <v/>
      </c>
      <c r="AK165" s="45" t="str">
        <f t="shared" ca="1" si="276"/>
        <v/>
      </c>
      <c r="AL165" s="44" t="str">
        <f ca="1">IF(COUNTIF($BU$2:BU1150,AH165)=1,VLOOKUP(AH165,BI:BJ,2), IF(COUNTIF($BU$2:BU1150,AH165)=0,$AJ$10,""))</f>
        <v/>
      </c>
      <c r="AM165" s="45" t="str">
        <f t="shared" ca="1" si="277"/>
        <v/>
      </c>
      <c r="AN165" s="46" t="str">
        <f t="shared" ca="1" si="278"/>
        <v/>
      </c>
      <c r="AO165" s="44" t="str">
        <f ca="1">IF(COUNTIF($BU$2:BU1150,AH165)=1,VLOOKUP(AH165,BK:BL,2), IF(COUNTIF($BU$2:BU1150,AH165)=0,$AK$10,""))</f>
        <v/>
      </c>
      <c r="AP165" s="45" t="str">
        <f t="shared" ca="1" si="279"/>
        <v/>
      </c>
      <c r="AQ165" s="46" t="str">
        <f t="shared" ca="1" si="280"/>
        <v/>
      </c>
      <c r="AR165" s="44" t="str">
        <f ca="1">IF(COUNTIF($BU$2:BU1150,AH165)=1,VLOOKUP(AH165,BM:BN,2), IF(COUNTIF($BU$2:BU1150,AH165)=0,$AL$10,""))</f>
        <v/>
      </c>
      <c r="AS165" s="45" t="str">
        <f t="shared" ca="1" si="281"/>
        <v/>
      </c>
      <c r="AT165" s="46" t="str">
        <f t="shared" ca="1" si="282"/>
        <v/>
      </c>
      <c r="AU165" s="44" t="str">
        <f ca="1">IF(COUNTIF($BU$2:BU1150,AH165)=1,VLOOKUP(AH165,BO:BP,2), IF(COUNTIF($BU$2:BU1150,AH165)=0,$AM$10,""))</f>
        <v/>
      </c>
      <c r="AV165" s="45" t="str">
        <f t="shared" ca="1" si="283"/>
        <v/>
      </c>
      <c r="AW165" s="46" t="str">
        <f t="shared" ca="1" si="284"/>
        <v/>
      </c>
      <c r="AX165" s="44" t="str">
        <f ca="1">IF(COUNTIF($BU$2:BU1150,AH165)=1,VLOOKUP(AH165,BQ:BR,2), IF(COUNTIF($BU$2:BU1150,AH165)=0,$AN$10,""))</f>
        <v/>
      </c>
      <c r="AY165" s="45" t="str">
        <f t="shared" ca="1" si="285"/>
        <v/>
      </c>
      <c r="AZ165" s="46" t="str">
        <f t="shared" ca="1" si="286"/>
        <v/>
      </c>
      <c r="BA165" s="77" t="str">
        <f t="shared" ca="1" si="287"/>
        <v/>
      </c>
      <c r="BB165" s="176"/>
      <c r="BC165" s="176"/>
      <c r="BD165" s="77" t="str">
        <f ca="1">IF(ISERROR(AI165-2),"",$AQ$4*SUM($BB$14:BB165)-$AR$4*SUM($BC$14:BC165))</f>
        <v/>
      </c>
      <c r="BE165" s="77" t="str">
        <f t="shared" ca="1" si="288"/>
        <v/>
      </c>
      <c r="BS165" s="163" t="str">
        <f t="shared" si="259"/>
        <v/>
      </c>
      <c r="BT165" s="163" t="str">
        <f t="shared" si="260"/>
        <v/>
      </c>
      <c r="BY165" s="164" t="str">
        <f t="shared" ca="1" si="270"/>
        <v/>
      </c>
      <c r="BZ165" s="44" t="str">
        <f ca="1">IF(COUNTIF($CN$2:CN1150,BY165)=1,VLOOKUP(BY165,CH:CI,2), IF(COUNTIF($CN$2:CN1150,BY165)=0,$BZ$10,""))</f>
        <v/>
      </c>
      <c r="CA165" s="45" t="str">
        <f t="shared" ca="1" si="263"/>
        <v/>
      </c>
      <c r="CB165" s="45" t="str">
        <f t="shared" ca="1" si="271"/>
        <v/>
      </c>
      <c r="CC165" s="44" t="str">
        <f ca="1">IF(COUNTIF($CN$2:CN1150,BY165)=1,VLOOKUP(BY165,CJ:CK,2), IF(COUNTIF($CN$2:CN1150,BY165)=0,$CA$10,""))</f>
        <v/>
      </c>
      <c r="CD165" s="45" t="str">
        <f t="shared" ca="1" si="272"/>
        <v/>
      </c>
      <c r="CE165" s="46" t="str">
        <f t="shared" ca="1" si="273"/>
        <v/>
      </c>
      <c r="CF165" s="44" t="str">
        <f t="shared" ca="1" si="274"/>
        <v/>
      </c>
      <c r="CL165" s="163" t="str">
        <f t="shared" si="253"/>
        <v/>
      </c>
      <c r="CM165" s="163" t="str">
        <f t="shared" si="254"/>
        <v/>
      </c>
      <c r="CR165" s="164" t="str">
        <f t="shared" ca="1" si="264"/>
        <v/>
      </c>
      <c r="CS165" s="44" t="str">
        <f ca="1">IF(COUNTIF($DG$2:DG1150,CR165)=1,VLOOKUP(CR165,DA:DB,2), IF(COUNTIF($DG$2:DG1150,CR165)=0,$CS$10,""))</f>
        <v/>
      </c>
      <c r="CT165" s="45" t="str">
        <f t="shared" ca="1" si="265"/>
        <v/>
      </c>
      <c r="CU165" s="45" t="str">
        <f t="shared" ca="1" si="266"/>
        <v/>
      </c>
      <c r="CV165" s="44" t="str">
        <f ca="1">IF(COUNTIF($DG$2:DG1150,CR165)=1,VLOOKUP(CR165,DC:DD,2), IF(COUNTIF($DG$2:DG1150,CR165)=0,$CT$10,""))</f>
        <v/>
      </c>
      <c r="CW165" s="45" t="str">
        <f t="shared" ca="1" si="267"/>
        <v/>
      </c>
      <c r="CX165" s="46" t="str">
        <f t="shared" ca="1" si="268"/>
        <v/>
      </c>
      <c r="CY165" s="44" t="str">
        <f t="shared" ca="1" si="269"/>
        <v/>
      </c>
      <c r="DE165" s="163" t="str">
        <f t="shared" si="255"/>
        <v/>
      </c>
      <c r="DF165" s="163" t="str">
        <f t="shared" si="256"/>
        <v/>
      </c>
    </row>
    <row r="166" spans="1:110">
      <c r="A166" s="164" t="str">
        <f t="shared" ca="1" si="289"/>
        <v/>
      </c>
      <c r="B166" s="71" t="str">
        <f ca="1">IF(COUNTIF($AD$2:AD1151,A166)=1,VLOOKUP(A166,T:U,2), IF(COUNTIF($AD$2:AD1151,A166)=0,$B$10,""))</f>
        <v/>
      </c>
      <c r="C166" s="31" t="str">
        <f t="shared" ca="1" si="261"/>
        <v/>
      </c>
      <c r="D166" s="32" t="str">
        <f t="shared" ca="1" si="290"/>
        <v/>
      </c>
      <c r="E166" s="71" t="str">
        <f ca="1">IF(COUNTIF($AD$2:AD1151,A166)=1,VLOOKUP(A166,V:W,2), IF(COUNTIF($AD$2:AD1151,A166)=0,$C$10,""))</f>
        <v/>
      </c>
      <c r="F166" s="31" t="str">
        <f t="shared" ca="1" si="291"/>
        <v/>
      </c>
      <c r="G166" s="32" t="str">
        <f t="shared" ca="1" si="292"/>
        <v/>
      </c>
      <c r="H166" s="71" t="str">
        <f ca="1">IF(COUNTIF($AD$2:AD1151,A166)=1,VLOOKUP(A166,X:Y,2), IF(COUNTIF($AD$2:AD1151,A166)=0,$D$10,""))</f>
        <v/>
      </c>
      <c r="I166" s="31" t="str">
        <f t="shared" ca="1" si="293"/>
        <v/>
      </c>
      <c r="J166" s="32" t="str">
        <f t="shared" ca="1" si="294"/>
        <v/>
      </c>
      <c r="K166" s="71" t="str">
        <f ca="1">IF(COUNTIF($AD$2:AD1151,A166)=1,VLOOKUP(A166,Z:AA,2), IF(COUNTIF($AD$2:AD1151,A166)=0,$E$10,""))</f>
        <v/>
      </c>
      <c r="L166" s="31" t="str">
        <f t="shared" ca="1" si="295"/>
        <v/>
      </c>
      <c r="M166" s="32" t="str">
        <f t="shared" ca="1" si="296"/>
        <v/>
      </c>
      <c r="N166" s="77" t="str">
        <f t="shared" ca="1" si="297"/>
        <v/>
      </c>
      <c r="O166" s="77"/>
      <c r="P166" s="77"/>
      <c r="Q166" s="77" t="str">
        <f ca="1">IF(ISERROR(B166-2),"",$G$5*SUM($O$14:O166)-$H$5*SUM($P$14:P166))</f>
        <v/>
      </c>
      <c r="R166" s="77" t="str">
        <f t="shared" ca="1" si="298"/>
        <v/>
      </c>
      <c r="AB166" s="163" t="str">
        <f t="shared" si="257"/>
        <v/>
      </c>
      <c r="AC166" s="163" t="str">
        <f t="shared" si="258"/>
        <v/>
      </c>
      <c r="AH166" s="164" t="str">
        <f t="shared" ca="1" si="275"/>
        <v/>
      </c>
      <c r="AI166" s="44" t="str">
        <f ca="1">IF(COUNTIF($BU$2:BU1151,AH166)=1,VLOOKUP(AH166,BG:BH,2), IF(COUNTIF($BU$2:BU1151,AH166)=0,$AI$10,""))</f>
        <v/>
      </c>
      <c r="AJ166" s="45" t="str">
        <f t="shared" ca="1" si="262"/>
        <v/>
      </c>
      <c r="AK166" s="45" t="str">
        <f t="shared" ca="1" si="276"/>
        <v/>
      </c>
      <c r="AL166" s="44" t="str">
        <f ca="1">IF(COUNTIF($BU$2:BU1151,AH166)=1,VLOOKUP(AH166,BI:BJ,2), IF(COUNTIF($BU$2:BU1151,AH166)=0,$AJ$10,""))</f>
        <v/>
      </c>
      <c r="AM166" s="45" t="str">
        <f t="shared" ca="1" si="277"/>
        <v/>
      </c>
      <c r="AN166" s="46" t="str">
        <f t="shared" ca="1" si="278"/>
        <v/>
      </c>
      <c r="AO166" s="44" t="str">
        <f ca="1">IF(COUNTIF($BU$2:BU1151,AH166)=1,VLOOKUP(AH166,BK:BL,2), IF(COUNTIF($BU$2:BU1151,AH166)=0,$AK$10,""))</f>
        <v/>
      </c>
      <c r="AP166" s="45" t="str">
        <f t="shared" ca="1" si="279"/>
        <v/>
      </c>
      <c r="AQ166" s="46" t="str">
        <f t="shared" ca="1" si="280"/>
        <v/>
      </c>
      <c r="AR166" s="44" t="str">
        <f ca="1">IF(COUNTIF($BU$2:BU1151,AH166)=1,VLOOKUP(AH166,BM:BN,2), IF(COUNTIF($BU$2:BU1151,AH166)=0,$AL$10,""))</f>
        <v/>
      </c>
      <c r="AS166" s="45" t="str">
        <f t="shared" ca="1" si="281"/>
        <v/>
      </c>
      <c r="AT166" s="46" t="str">
        <f t="shared" ca="1" si="282"/>
        <v/>
      </c>
      <c r="AU166" s="44" t="str">
        <f ca="1">IF(COUNTIF($BU$2:BU1151,AH166)=1,VLOOKUP(AH166,BO:BP,2), IF(COUNTIF($BU$2:BU1151,AH166)=0,$AM$10,""))</f>
        <v/>
      </c>
      <c r="AV166" s="45" t="str">
        <f t="shared" ca="1" si="283"/>
        <v/>
      </c>
      <c r="AW166" s="46" t="str">
        <f t="shared" ca="1" si="284"/>
        <v/>
      </c>
      <c r="AX166" s="44" t="str">
        <f ca="1">IF(COUNTIF($BU$2:BU1151,AH166)=1,VLOOKUP(AH166,BQ:BR,2), IF(COUNTIF($BU$2:BU1151,AH166)=0,$AN$10,""))</f>
        <v/>
      </c>
      <c r="AY166" s="45" t="str">
        <f t="shared" ca="1" si="285"/>
        <v/>
      </c>
      <c r="AZ166" s="46" t="str">
        <f t="shared" ca="1" si="286"/>
        <v/>
      </c>
      <c r="BA166" s="77" t="str">
        <f t="shared" ca="1" si="287"/>
        <v/>
      </c>
      <c r="BB166" s="176"/>
      <c r="BC166" s="176"/>
      <c r="BD166" s="77" t="str">
        <f ca="1">IF(ISERROR(AI166-2),"",$AQ$4*SUM($BB$14:BB166)-$AR$4*SUM($BC$14:BC166))</f>
        <v/>
      </c>
      <c r="BE166" s="77" t="str">
        <f t="shared" ca="1" si="288"/>
        <v/>
      </c>
      <c r="BS166" s="163" t="str">
        <f t="shared" si="259"/>
        <v/>
      </c>
      <c r="BT166" s="163" t="str">
        <f t="shared" si="260"/>
        <v/>
      </c>
      <c r="BY166" s="164" t="str">
        <f t="shared" ca="1" si="270"/>
        <v/>
      </c>
      <c r="BZ166" s="44" t="str">
        <f ca="1">IF(COUNTIF($CN$2:CN1151,BY166)=1,VLOOKUP(BY166,CH:CI,2), IF(COUNTIF($CN$2:CN1151,BY166)=0,$BZ$10,""))</f>
        <v/>
      </c>
      <c r="CA166" s="45" t="str">
        <f t="shared" ca="1" si="263"/>
        <v/>
      </c>
      <c r="CB166" s="45" t="str">
        <f t="shared" ca="1" si="271"/>
        <v/>
      </c>
      <c r="CC166" s="44" t="str">
        <f ca="1">IF(COUNTIF($CN$2:CN1151,BY166)=1,VLOOKUP(BY166,CJ:CK,2), IF(COUNTIF($CN$2:CN1151,BY166)=0,$CA$10,""))</f>
        <v/>
      </c>
      <c r="CD166" s="45" t="str">
        <f t="shared" ca="1" si="272"/>
        <v/>
      </c>
      <c r="CE166" s="46" t="str">
        <f t="shared" ca="1" si="273"/>
        <v/>
      </c>
      <c r="CF166" s="44" t="str">
        <f t="shared" ca="1" si="274"/>
        <v/>
      </c>
      <c r="CL166" s="163" t="str">
        <f t="shared" si="253"/>
        <v/>
      </c>
      <c r="CM166" s="163" t="str">
        <f t="shared" si="254"/>
        <v/>
      </c>
      <c r="CR166" s="164" t="str">
        <f t="shared" ca="1" si="264"/>
        <v/>
      </c>
      <c r="CS166" s="44" t="str">
        <f ca="1">IF(COUNTIF($DG$2:DG1151,CR166)=1,VLOOKUP(CR166,DA:DB,2), IF(COUNTIF($DG$2:DG1151,CR166)=0,$CS$10,""))</f>
        <v/>
      </c>
      <c r="CT166" s="45" t="str">
        <f t="shared" ca="1" si="265"/>
        <v/>
      </c>
      <c r="CU166" s="45" t="str">
        <f t="shared" ca="1" si="266"/>
        <v/>
      </c>
      <c r="CV166" s="44" t="str">
        <f ca="1">IF(COUNTIF($DG$2:DG1151,CR166)=1,VLOOKUP(CR166,DC:DD,2), IF(COUNTIF($DG$2:DG1151,CR166)=0,$CT$10,""))</f>
        <v/>
      </c>
      <c r="CW166" s="45" t="str">
        <f t="shared" ca="1" si="267"/>
        <v/>
      </c>
      <c r="CX166" s="46" t="str">
        <f t="shared" ca="1" si="268"/>
        <v/>
      </c>
      <c r="CY166" s="44" t="str">
        <f t="shared" ca="1" si="269"/>
        <v/>
      </c>
      <c r="DE166" s="163" t="str">
        <f t="shared" si="255"/>
        <v/>
      </c>
      <c r="DF166" s="163" t="str">
        <f t="shared" si="256"/>
        <v/>
      </c>
    </row>
    <row r="167" spans="1:110">
      <c r="A167" s="164" t="str">
        <f t="shared" ca="1" si="289"/>
        <v/>
      </c>
      <c r="B167" s="71" t="str">
        <f ca="1">IF(COUNTIF($AD$2:AD1152,A167)=1,VLOOKUP(A167,T:U,2), IF(COUNTIF($AD$2:AD1152,A167)=0,$B$10,""))</f>
        <v/>
      </c>
      <c r="C167" s="31" t="str">
        <f t="shared" ca="1" si="261"/>
        <v/>
      </c>
      <c r="D167" s="32" t="str">
        <f t="shared" ca="1" si="290"/>
        <v/>
      </c>
      <c r="E167" s="71" t="str">
        <f ca="1">IF(COUNTIF($AD$2:AD1152,A167)=1,VLOOKUP(A167,V:W,2), IF(COUNTIF($AD$2:AD1152,A167)=0,$C$10,""))</f>
        <v/>
      </c>
      <c r="F167" s="31" t="str">
        <f t="shared" ca="1" si="291"/>
        <v/>
      </c>
      <c r="G167" s="32" t="str">
        <f t="shared" ca="1" si="292"/>
        <v/>
      </c>
      <c r="H167" s="71" t="str">
        <f ca="1">IF(COUNTIF($AD$2:AD1152,A167)=1,VLOOKUP(A167,X:Y,2), IF(COUNTIF($AD$2:AD1152,A167)=0,$D$10,""))</f>
        <v/>
      </c>
      <c r="I167" s="31" t="str">
        <f t="shared" ca="1" si="293"/>
        <v/>
      </c>
      <c r="J167" s="32" t="str">
        <f t="shared" ca="1" si="294"/>
        <v/>
      </c>
      <c r="K167" s="71" t="str">
        <f ca="1">IF(COUNTIF($AD$2:AD1152,A167)=1,VLOOKUP(A167,Z:AA,2), IF(COUNTIF($AD$2:AD1152,A167)=0,$E$10,""))</f>
        <v/>
      </c>
      <c r="L167" s="31" t="str">
        <f t="shared" ca="1" si="295"/>
        <v/>
      </c>
      <c r="M167" s="32" t="str">
        <f t="shared" ca="1" si="296"/>
        <v/>
      </c>
      <c r="N167" s="77" t="str">
        <f t="shared" ca="1" si="297"/>
        <v/>
      </c>
      <c r="O167" s="77"/>
      <c r="P167" s="77"/>
      <c r="Q167" s="77" t="str">
        <f ca="1">IF(ISERROR(B167-2),"",$G$5*SUM($O$14:O167)-$H$5*SUM($P$14:P167))</f>
        <v/>
      </c>
      <c r="R167" s="77" t="str">
        <f t="shared" ca="1" si="298"/>
        <v/>
      </c>
      <c r="AB167" s="163" t="str">
        <f t="shared" si="257"/>
        <v/>
      </c>
      <c r="AC167" s="163" t="str">
        <f t="shared" si="258"/>
        <v/>
      </c>
      <c r="AH167" s="164" t="str">
        <f t="shared" ca="1" si="275"/>
        <v/>
      </c>
      <c r="AI167" s="44" t="str">
        <f ca="1">IF(COUNTIF($BU$2:BU1152,AH167)=1,VLOOKUP(AH167,BG:BH,2), IF(COUNTIF($BU$2:BU1152,AH167)=0,$AI$10,""))</f>
        <v/>
      </c>
      <c r="AJ167" s="45" t="str">
        <f t="shared" ca="1" si="262"/>
        <v/>
      </c>
      <c r="AK167" s="45" t="str">
        <f t="shared" ca="1" si="276"/>
        <v/>
      </c>
      <c r="AL167" s="44" t="str">
        <f ca="1">IF(COUNTIF($BU$2:BU1152,AH167)=1,VLOOKUP(AH167,BI:BJ,2), IF(COUNTIF($BU$2:BU1152,AH167)=0,$AJ$10,""))</f>
        <v/>
      </c>
      <c r="AM167" s="45" t="str">
        <f t="shared" ca="1" si="277"/>
        <v/>
      </c>
      <c r="AN167" s="46" t="str">
        <f t="shared" ca="1" si="278"/>
        <v/>
      </c>
      <c r="AO167" s="44" t="str">
        <f ca="1">IF(COUNTIF($BU$2:BU1152,AH167)=1,VLOOKUP(AH167,BK:BL,2), IF(COUNTIF($BU$2:BU1152,AH167)=0,$AK$10,""))</f>
        <v/>
      </c>
      <c r="AP167" s="45" t="str">
        <f t="shared" ca="1" si="279"/>
        <v/>
      </c>
      <c r="AQ167" s="46" t="str">
        <f t="shared" ca="1" si="280"/>
        <v/>
      </c>
      <c r="AR167" s="44" t="str">
        <f ca="1">IF(COUNTIF($BU$2:BU1152,AH167)=1,VLOOKUP(AH167,BM:BN,2), IF(COUNTIF($BU$2:BU1152,AH167)=0,$AL$10,""))</f>
        <v/>
      </c>
      <c r="AS167" s="45" t="str">
        <f t="shared" ca="1" si="281"/>
        <v/>
      </c>
      <c r="AT167" s="46" t="str">
        <f t="shared" ca="1" si="282"/>
        <v/>
      </c>
      <c r="AU167" s="44" t="str">
        <f ca="1">IF(COUNTIF($BU$2:BU1152,AH167)=1,VLOOKUP(AH167,BO:BP,2), IF(COUNTIF($BU$2:BU1152,AH167)=0,$AM$10,""))</f>
        <v/>
      </c>
      <c r="AV167" s="45" t="str">
        <f t="shared" ca="1" si="283"/>
        <v/>
      </c>
      <c r="AW167" s="46" t="str">
        <f t="shared" ca="1" si="284"/>
        <v/>
      </c>
      <c r="AX167" s="44" t="str">
        <f ca="1">IF(COUNTIF($BU$2:BU1152,AH167)=1,VLOOKUP(AH167,BQ:BR,2), IF(COUNTIF($BU$2:BU1152,AH167)=0,$AN$10,""))</f>
        <v/>
      </c>
      <c r="AY167" s="45" t="str">
        <f t="shared" ca="1" si="285"/>
        <v/>
      </c>
      <c r="AZ167" s="46" t="str">
        <f t="shared" ca="1" si="286"/>
        <v/>
      </c>
      <c r="BA167" s="77" t="str">
        <f t="shared" ca="1" si="287"/>
        <v/>
      </c>
      <c r="BB167" s="176"/>
      <c r="BC167" s="176"/>
      <c r="BD167" s="77" t="str">
        <f ca="1">IF(ISERROR(AI167-2),"",$AQ$4*SUM($BB$14:BB167)-$AR$4*SUM($BC$14:BC167))</f>
        <v/>
      </c>
      <c r="BE167" s="77" t="str">
        <f t="shared" ca="1" si="288"/>
        <v/>
      </c>
      <c r="BS167" s="163" t="str">
        <f t="shared" si="259"/>
        <v/>
      </c>
      <c r="BT167" s="163" t="str">
        <f t="shared" si="260"/>
        <v/>
      </c>
      <c r="BY167" s="164" t="str">
        <f t="shared" ca="1" si="270"/>
        <v/>
      </c>
      <c r="BZ167" s="44" t="str">
        <f ca="1">IF(COUNTIF($CN$2:CN1152,BY167)=1,VLOOKUP(BY167,CH:CI,2), IF(COUNTIF($CN$2:CN1152,BY167)=0,$BZ$10,""))</f>
        <v/>
      </c>
      <c r="CA167" s="45" t="str">
        <f t="shared" ca="1" si="263"/>
        <v/>
      </c>
      <c r="CB167" s="45" t="str">
        <f t="shared" ca="1" si="271"/>
        <v/>
      </c>
      <c r="CC167" s="44" t="str">
        <f ca="1">IF(COUNTIF($CN$2:CN1152,BY167)=1,VLOOKUP(BY167,CJ:CK,2), IF(COUNTIF($CN$2:CN1152,BY167)=0,$CA$10,""))</f>
        <v/>
      </c>
      <c r="CD167" s="45" t="str">
        <f t="shared" ca="1" si="272"/>
        <v/>
      </c>
      <c r="CE167" s="46" t="str">
        <f t="shared" ca="1" si="273"/>
        <v/>
      </c>
      <c r="CF167" s="44" t="str">
        <f t="shared" ca="1" si="274"/>
        <v/>
      </c>
      <c r="CL167" s="163" t="str">
        <f t="shared" si="253"/>
        <v/>
      </c>
      <c r="CM167" s="163" t="str">
        <f t="shared" si="254"/>
        <v/>
      </c>
      <c r="CR167" s="164" t="str">
        <f t="shared" ca="1" si="264"/>
        <v/>
      </c>
      <c r="CS167" s="44" t="str">
        <f ca="1">IF(COUNTIF($DG$2:DG1152,CR167)=1,VLOOKUP(CR167,DA:DB,2), IF(COUNTIF($DG$2:DG1152,CR167)=0,$CS$10,""))</f>
        <v/>
      </c>
      <c r="CT167" s="45" t="str">
        <f t="shared" ca="1" si="265"/>
        <v/>
      </c>
      <c r="CU167" s="45" t="str">
        <f t="shared" ca="1" si="266"/>
        <v/>
      </c>
      <c r="CV167" s="44" t="str">
        <f ca="1">IF(COUNTIF($DG$2:DG1152,CR167)=1,VLOOKUP(CR167,DC:DD,2), IF(COUNTIF($DG$2:DG1152,CR167)=0,$CT$10,""))</f>
        <v/>
      </c>
      <c r="CW167" s="45" t="str">
        <f t="shared" ca="1" si="267"/>
        <v/>
      </c>
      <c r="CX167" s="46" t="str">
        <f t="shared" ca="1" si="268"/>
        <v/>
      </c>
      <c r="CY167" s="44" t="str">
        <f t="shared" ca="1" si="269"/>
        <v/>
      </c>
      <c r="DE167" s="163" t="str">
        <f t="shared" si="255"/>
        <v/>
      </c>
      <c r="DF167" s="163" t="str">
        <f t="shared" si="256"/>
        <v/>
      </c>
    </row>
    <row r="168" spans="1:110">
      <c r="A168" s="164" t="str">
        <f t="shared" ca="1" si="289"/>
        <v/>
      </c>
      <c r="B168" s="71" t="str">
        <f ca="1">IF(COUNTIF($AD$2:AD1153,A168)=1,VLOOKUP(A168,T:U,2), IF(COUNTIF($AD$2:AD1153,A168)=0,$B$10,""))</f>
        <v/>
      </c>
      <c r="C168" s="31" t="str">
        <f t="shared" ca="1" si="261"/>
        <v/>
      </c>
      <c r="D168" s="32" t="str">
        <f t="shared" ca="1" si="290"/>
        <v/>
      </c>
      <c r="E168" s="71" t="str">
        <f ca="1">IF(COUNTIF($AD$2:AD1153,A168)=1,VLOOKUP(A168,V:W,2), IF(COUNTIF($AD$2:AD1153,A168)=0,$C$10,""))</f>
        <v/>
      </c>
      <c r="F168" s="31" t="str">
        <f t="shared" ca="1" si="291"/>
        <v/>
      </c>
      <c r="G168" s="32" t="str">
        <f t="shared" ca="1" si="292"/>
        <v/>
      </c>
      <c r="H168" s="71" t="str">
        <f ca="1">IF(COUNTIF($AD$2:AD1153,A168)=1,VLOOKUP(A168,X:Y,2), IF(COUNTIF($AD$2:AD1153,A168)=0,$D$10,""))</f>
        <v/>
      </c>
      <c r="I168" s="31" t="str">
        <f t="shared" ca="1" si="293"/>
        <v/>
      </c>
      <c r="J168" s="32" t="str">
        <f t="shared" ca="1" si="294"/>
        <v/>
      </c>
      <c r="K168" s="71" t="str">
        <f ca="1">IF(COUNTIF($AD$2:AD1153,A168)=1,VLOOKUP(A168,Z:AA,2), IF(COUNTIF($AD$2:AD1153,A168)=0,$E$10,""))</f>
        <v/>
      </c>
      <c r="L168" s="31" t="str">
        <f t="shared" ca="1" si="295"/>
        <v/>
      </c>
      <c r="M168" s="32" t="str">
        <f t="shared" ca="1" si="296"/>
        <v/>
      </c>
      <c r="N168" s="77" t="str">
        <f t="shared" ca="1" si="297"/>
        <v/>
      </c>
      <c r="O168" s="77"/>
      <c r="P168" s="77"/>
      <c r="Q168" s="77" t="str">
        <f ca="1">IF(ISERROR(B168-2),"",$G$5*SUM($O$14:O168)-$H$5*SUM($P$14:P168))</f>
        <v/>
      </c>
      <c r="R168" s="77" t="str">
        <f t="shared" ca="1" si="298"/>
        <v/>
      </c>
      <c r="AB168" s="163" t="str">
        <f t="shared" si="257"/>
        <v/>
      </c>
      <c r="AC168" s="163" t="str">
        <f t="shared" si="258"/>
        <v/>
      </c>
      <c r="AH168" s="164" t="str">
        <f t="shared" ca="1" si="275"/>
        <v/>
      </c>
      <c r="AI168" s="44" t="str">
        <f ca="1">IF(COUNTIF($BU$2:BU1153,AH168)=1,VLOOKUP(AH168,BG:BH,2), IF(COUNTIF($BU$2:BU1153,AH168)=0,$AI$10,""))</f>
        <v/>
      </c>
      <c r="AJ168" s="45" t="str">
        <f t="shared" ca="1" si="262"/>
        <v/>
      </c>
      <c r="AK168" s="45" t="str">
        <f t="shared" ca="1" si="276"/>
        <v/>
      </c>
      <c r="AL168" s="44" t="str">
        <f ca="1">IF(COUNTIF($BU$2:BU1153,AH168)=1,VLOOKUP(AH168,BI:BJ,2), IF(COUNTIF($BU$2:BU1153,AH168)=0,$AJ$10,""))</f>
        <v/>
      </c>
      <c r="AM168" s="45" t="str">
        <f t="shared" ca="1" si="277"/>
        <v/>
      </c>
      <c r="AN168" s="46" t="str">
        <f t="shared" ca="1" si="278"/>
        <v/>
      </c>
      <c r="AO168" s="44" t="str">
        <f ca="1">IF(COUNTIF($BU$2:BU1153,AH168)=1,VLOOKUP(AH168,BK:BL,2), IF(COUNTIF($BU$2:BU1153,AH168)=0,$AK$10,""))</f>
        <v/>
      </c>
      <c r="AP168" s="45" t="str">
        <f t="shared" ca="1" si="279"/>
        <v/>
      </c>
      <c r="AQ168" s="46" t="str">
        <f t="shared" ca="1" si="280"/>
        <v/>
      </c>
      <c r="AR168" s="44" t="str">
        <f ca="1">IF(COUNTIF($BU$2:BU1153,AH168)=1,VLOOKUP(AH168,BM:BN,2), IF(COUNTIF($BU$2:BU1153,AH168)=0,$AL$10,""))</f>
        <v/>
      </c>
      <c r="AS168" s="45" t="str">
        <f t="shared" ca="1" si="281"/>
        <v/>
      </c>
      <c r="AT168" s="46" t="str">
        <f t="shared" ca="1" si="282"/>
        <v/>
      </c>
      <c r="AU168" s="44" t="str">
        <f ca="1">IF(COUNTIF($BU$2:BU1153,AH168)=1,VLOOKUP(AH168,BO:BP,2), IF(COUNTIF($BU$2:BU1153,AH168)=0,$AM$10,""))</f>
        <v/>
      </c>
      <c r="AV168" s="45" t="str">
        <f t="shared" ca="1" si="283"/>
        <v/>
      </c>
      <c r="AW168" s="46" t="str">
        <f t="shared" ca="1" si="284"/>
        <v/>
      </c>
      <c r="AX168" s="44" t="str">
        <f ca="1">IF(COUNTIF($BU$2:BU1153,AH168)=1,VLOOKUP(AH168,BQ:BR,2), IF(COUNTIF($BU$2:BU1153,AH168)=0,$AN$10,""))</f>
        <v/>
      </c>
      <c r="AY168" s="45" t="str">
        <f t="shared" ca="1" si="285"/>
        <v/>
      </c>
      <c r="AZ168" s="46" t="str">
        <f t="shared" ca="1" si="286"/>
        <v/>
      </c>
      <c r="BA168" s="77" t="str">
        <f t="shared" ca="1" si="287"/>
        <v/>
      </c>
      <c r="BB168" s="176"/>
      <c r="BC168" s="176"/>
      <c r="BD168" s="77" t="str">
        <f ca="1">IF(ISERROR(AI168-2),"",$AQ$4*SUM($BB$14:BB168)-$AR$4*SUM($BC$14:BC168))</f>
        <v/>
      </c>
      <c r="BE168" s="77" t="str">
        <f t="shared" ca="1" si="288"/>
        <v/>
      </c>
      <c r="BS168" s="163" t="str">
        <f t="shared" si="259"/>
        <v/>
      </c>
      <c r="BT168" s="163" t="str">
        <f t="shared" si="260"/>
        <v/>
      </c>
      <c r="BY168" s="164" t="str">
        <f t="shared" ca="1" si="270"/>
        <v/>
      </c>
      <c r="BZ168" s="44" t="str">
        <f ca="1">IF(COUNTIF($CN$2:CN1153,BY168)=1,VLOOKUP(BY168,CH:CI,2), IF(COUNTIF($CN$2:CN1153,BY168)=0,$BZ$10,""))</f>
        <v/>
      </c>
      <c r="CA168" s="45" t="str">
        <f t="shared" ca="1" si="263"/>
        <v/>
      </c>
      <c r="CB168" s="45" t="str">
        <f t="shared" ca="1" si="271"/>
        <v/>
      </c>
      <c r="CC168" s="44" t="str">
        <f ca="1">IF(COUNTIF($CN$2:CN1153,BY168)=1,VLOOKUP(BY168,CJ:CK,2), IF(COUNTIF($CN$2:CN1153,BY168)=0,$CA$10,""))</f>
        <v/>
      </c>
      <c r="CD168" s="45" t="str">
        <f t="shared" ca="1" si="272"/>
        <v/>
      </c>
      <c r="CE168" s="46" t="str">
        <f t="shared" ca="1" si="273"/>
        <v/>
      </c>
      <c r="CF168" s="44" t="str">
        <f t="shared" ca="1" si="274"/>
        <v/>
      </c>
      <c r="CL168" s="163" t="str">
        <f t="shared" si="253"/>
        <v/>
      </c>
      <c r="CM168" s="163" t="str">
        <f t="shared" si="254"/>
        <v/>
      </c>
      <c r="CR168" s="164" t="str">
        <f t="shared" ca="1" si="264"/>
        <v/>
      </c>
      <c r="CS168" s="44" t="str">
        <f ca="1">IF(COUNTIF($DG$2:DG1153,CR168)=1,VLOOKUP(CR168,DA:DB,2), IF(COUNTIF($DG$2:DG1153,CR168)=0,$CS$10,""))</f>
        <v/>
      </c>
      <c r="CT168" s="45" t="str">
        <f t="shared" ca="1" si="265"/>
        <v/>
      </c>
      <c r="CU168" s="45" t="str">
        <f t="shared" ca="1" si="266"/>
        <v/>
      </c>
      <c r="CV168" s="44" t="str">
        <f ca="1">IF(COUNTIF($DG$2:DG1153,CR168)=1,VLOOKUP(CR168,DC:DD,2), IF(COUNTIF($DG$2:DG1153,CR168)=0,$CT$10,""))</f>
        <v/>
      </c>
      <c r="CW168" s="45" t="str">
        <f t="shared" ca="1" si="267"/>
        <v/>
      </c>
      <c r="CX168" s="46" t="str">
        <f t="shared" ca="1" si="268"/>
        <v/>
      </c>
      <c r="CY168" s="44" t="str">
        <f t="shared" ca="1" si="269"/>
        <v/>
      </c>
      <c r="DE168" s="163" t="str">
        <f t="shared" si="255"/>
        <v/>
      </c>
      <c r="DF168" s="163" t="str">
        <f t="shared" si="256"/>
        <v/>
      </c>
    </row>
    <row r="169" spans="1:110">
      <c r="A169" s="164" t="str">
        <f t="shared" ca="1" si="289"/>
        <v/>
      </c>
      <c r="B169" s="71" t="str">
        <f ca="1">IF(COUNTIF($AD$2:AD1154,A169)=1,VLOOKUP(A169,T:U,2), IF(COUNTIF($AD$2:AD1154,A169)=0,$B$10,""))</f>
        <v/>
      </c>
      <c r="C169" s="31" t="str">
        <f t="shared" ca="1" si="261"/>
        <v/>
      </c>
      <c r="D169" s="32" t="str">
        <f t="shared" ca="1" si="290"/>
        <v/>
      </c>
      <c r="E169" s="71" t="str">
        <f ca="1">IF(COUNTIF($AD$2:AD1154,A169)=1,VLOOKUP(A169,V:W,2), IF(COUNTIF($AD$2:AD1154,A169)=0,$C$10,""))</f>
        <v/>
      </c>
      <c r="F169" s="31" t="str">
        <f t="shared" ca="1" si="291"/>
        <v/>
      </c>
      <c r="G169" s="32" t="str">
        <f t="shared" ca="1" si="292"/>
        <v/>
      </c>
      <c r="H169" s="71" t="str">
        <f ca="1">IF(COUNTIF($AD$2:AD1154,A169)=1,VLOOKUP(A169,X:Y,2), IF(COUNTIF($AD$2:AD1154,A169)=0,$D$10,""))</f>
        <v/>
      </c>
      <c r="I169" s="31" t="str">
        <f t="shared" ca="1" si="293"/>
        <v/>
      </c>
      <c r="J169" s="32" t="str">
        <f t="shared" ca="1" si="294"/>
        <v/>
      </c>
      <c r="K169" s="71" t="str">
        <f ca="1">IF(COUNTIF($AD$2:AD1154,A169)=1,VLOOKUP(A169,Z:AA,2), IF(COUNTIF($AD$2:AD1154,A169)=0,$E$10,""))</f>
        <v/>
      </c>
      <c r="L169" s="31" t="str">
        <f t="shared" ca="1" si="295"/>
        <v/>
      </c>
      <c r="M169" s="32" t="str">
        <f t="shared" ca="1" si="296"/>
        <v/>
      </c>
      <c r="N169" s="77" t="str">
        <f t="shared" ca="1" si="297"/>
        <v/>
      </c>
      <c r="O169" s="77"/>
      <c r="P169" s="77"/>
      <c r="Q169" s="77" t="str">
        <f ca="1">IF(ISERROR(B169-2),"",$G$5*SUM($O$14:O169)-$H$5*SUM($P$14:P169))</f>
        <v/>
      </c>
      <c r="R169" s="77" t="str">
        <f t="shared" ca="1" si="298"/>
        <v/>
      </c>
      <c r="AB169" s="163" t="str">
        <f t="shared" si="257"/>
        <v/>
      </c>
      <c r="AC169" s="163" t="str">
        <f t="shared" si="258"/>
        <v/>
      </c>
      <c r="AH169" s="164" t="str">
        <f t="shared" ca="1" si="275"/>
        <v/>
      </c>
      <c r="AI169" s="44" t="str">
        <f ca="1">IF(COUNTIF($BU$2:BU1154,AH169)=1,VLOOKUP(AH169,BG:BH,2), IF(COUNTIF($BU$2:BU1154,AH169)=0,$AI$10,""))</f>
        <v/>
      </c>
      <c r="AJ169" s="45" t="str">
        <f t="shared" ca="1" si="262"/>
        <v/>
      </c>
      <c r="AK169" s="45" t="str">
        <f t="shared" ca="1" si="276"/>
        <v/>
      </c>
      <c r="AL169" s="44" t="str">
        <f ca="1">IF(COUNTIF($BU$2:BU1154,AH169)=1,VLOOKUP(AH169,BI:BJ,2), IF(COUNTIF($BU$2:BU1154,AH169)=0,$AJ$10,""))</f>
        <v/>
      </c>
      <c r="AM169" s="45" t="str">
        <f t="shared" ca="1" si="277"/>
        <v/>
      </c>
      <c r="AN169" s="46" t="str">
        <f t="shared" ca="1" si="278"/>
        <v/>
      </c>
      <c r="AO169" s="44" t="str">
        <f ca="1">IF(COUNTIF($BU$2:BU1154,AH169)=1,VLOOKUP(AH169,BK:BL,2), IF(COUNTIF($BU$2:BU1154,AH169)=0,$AK$10,""))</f>
        <v/>
      </c>
      <c r="AP169" s="45" t="str">
        <f t="shared" ca="1" si="279"/>
        <v/>
      </c>
      <c r="AQ169" s="46" t="str">
        <f t="shared" ca="1" si="280"/>
        <v/>
      </c>
      <c r="AR169" s="44" t="str">
        <f ca="1">IF(COUNTIF($BU$2:BU1154,AH169)=1,VLOOKUP(AH169,BM:BN,2), IF(COUNTIF($BU$2:BU1154,AH169)=0,$AL$10,""))</f>
        <v/>
      </c>
      <c r="AS169" s="45" t="str">
        <f t="shared" ca="1" si="281"/>
        <v/>
      </c>
      <c r="AT169" s="46" t="str">
        <f t="shared" ca="1" si="282"/>
        <v/>
      </c>
      <c r="AU169" s="44" t="str">
        <f ca="1">IF(COUNTIF($BU$2:BU1154,AH169)=1,VLOOKUP(AH169,BO:BP,2), IF(COUNTIF($BU$2:BU1154,AH169)=0,$AM$10,""))</f>
        <v/>
      </c>
      <c r="AV169" s="45" t="str">
        <f t="shared" ca="1" si="283"/>
        <v/>
      </c>
      <c r="AW169" s="46" t="str">
        <f t="shared" ca="1" si="284"/>
        <v/>
      </c>
      <c r="AX169" s="44" t="str">
        <f ca="1">IF(COUNTIF($BU$2:BU1154,AH169)=1,VLOOKUP(AH169,BQ:BR,2), IF(COUNTIF($BU$2:BU1154,AH169)=0,$AN$10,""))</f>
        <v/>
      </c>
      <c r="AY169" s="45" t="str">
        <f t="shared" ca="1" si="285"/>
        <v/>
      </c>
      <c r="AZ169" s="46" t="str">
        <f t="shared" ca="1" si="286"/>
        <v/>
      </c>
      <c r="BA169" s="77" t="str">
        <f t="shared" ca="1" si="287"/>
        <v/>
      </c>
      <c r="BB169" s="176"/>
      <c r="BC169" s="176"/>
      <c r="BD169" s="77" t="str">
        <f ca="1">IF(ISERROR(AI169-2),"",$AQ$4*SUM($BB$14:BB169)-$AR$4*SUM($BC$14:BC169))</f>
        <v/>
      </c>
      <c r="BE169" s="77" t="str">
        <f t="shared" ca="1" si="288"/>
        <v/>
      </c>
      <c r="BS169" s="163" t="str">
        <f t="shared" si="259"/>
        <v/>
      </c>
      <c r="BT169" s="163" t="str">
        <f t="shared" si="260"/>
        <v/>
      </c>
      <c r="BY169" s="164" t="str">
        <f t="shared" ca="1" si="270"/>
        <v/>
      </c>
      <c r="BZ169" s="44" t="str">
        <f ca="1">IF(COUNTIF($CN$2:CN1154,BY169)=1,VLOOKUP(BY169,CH:CI,2), IF(COUNTIF($CN$2:CN1154,BY169)=0,$BZ$10,""))</f>
        <v/>
      </c>
      <c r="CA169" s="45" t="str">
        <f t="shared" ca="1" si="263"/>
        <v/>
      </c>
      <c r="CB169" s="45" t="str">
        <f t="shared" ca="1" si="271"/>
        <v/>
      </c>
      <c r="CC169" s="44" t="str">
        <f ca="1">IF(COUNTIF($CN$2:CN1154,BY169)=1,VLOOKUP(BY169,CJ:CK,2), IF(COUNTIF($CN$2:CN1154,BY169)=0,$CA$10,""))</f>
        <v/>
      </c>
      <c r="CD169" s="45" t="str">
        <f t="shared" ca="1" si="272"/>
        <v/>
      </c>
      <c r="CE169" s="46" t="str">
        <f t="shared" ca="1" si="273"/>
        <v/>
      </c>
      <c r="CF169" s="44" t="str">
        <f t="shared" ca="1" si="274"/>
        <v/>
      </c>
      <c r="CL169" s="163" t="str">
        <f t="shared" si="253"/>
        <v/>
      </c>
      <c r="CM169" s="163" t="str">
        <f t="shared" si="254"/>
        <v/>
      </c>
      <c r="CR169" s="164" t="str">
        <f t="shared" ca="1" si="264"/>
        <v/>
      </c>
      <c r="CS169" s="44" t="str">
        <f ca="1">IF(COUNTIF($DG$2:DG1154,CR169)=1,VLOOKUP(CR169,DA:DB,2), IF(COUNTIF($DG$2:DG1154,CR169)=0,$CS$10,""))</f>
        <v/>
      </c>
      <c r="CT169" s="45" t="str">
        <f t="shared" ca="1" si="265"/>
        <v/>
      </c>
      <c r="CU169" s="45" t="str">
        <f t="shared" ca="1" si="266"/>
        <v/>
      </c>
      <c r="CV169" s="44" t="str">
        <f ca="1">IF(COUNTIF($DG$2:DG1154,CR169)=1,VLOOKUP(CR169,DC:DD,2), IF(COUNTIF($DG$2:DG1154,CR169)=0,$CT$10,""))</f>
        <v/>
      </c>
      <c r="CW169" s="45" t="str">
        <f t="shared" ca="1" si="267"/>
        <v/>
      </c>
      <c r="CX169" s="46" t="str">
        <f t="shared" ca="1" si="268"/>
        <v/>
      </c>
      <c r="CY169" s="44" t="str">
        <f t="shared" ca="1" si="269"/>
        <v/>
      </c>
      <c r="DE169" s="163" t="str">
        <f t="shared" si="255"/>
        <v/>
      </c>
      <c r="DF169" s="163" t="str">
        <f t="shared" si="256"/>
        <v/>
      </c>
    </row>
    <row r="170" spans="1:110">
      <c r="A170" s="164" t="str">
        <f t="shared" ca="1" si="289"/>
        <v/>
      </c>
      <c r="B170" s="71" t="str">
        <f ca="1">IF(COUNTIF($AD$2:AD1155,A170)=1,VLOOKUP(A170,T:U,2), IF(COUNTIF($AD$2:AD1155,A170)=0,$B$10,""))</f>
        <v/>
      </c>
      <c r="C170" s="31" t="str">
        <f t="shared" ca="1" si="261"/>
        <v/>
      </c>
      <c r="D170" s="32" t="str">
        <f t="shared" ca="1" si="290"/>
        <v/>
      </c>
      <c r="E170" s="71" t="str">
        <f ca="1">IF(COUNTIF($AD$2:AD1155,A170)=1,VLOOKUP(A170,V:W,2), IF(COUNTIF($AD$2:AD1155,A170)=0,$C$10,""))</f>
        <v/>
      </c>
      <c r="F170" s="31" t="str">
        <f t="shared" ca="1" si="291"/>
        <v/>
      </c>
      <c r="G170" s="32" t="str">
        <f t="shared" ca="1" si="292"/>
        <v/>
      </c>
      <c r="H170" s="71" t="str">
        <f ca="1">IF(COUNTIF($AD$2:AD1155,A170)=1,VLOOKUP(A170,X:Y,2), IF(COUNTIF($AD$2:AD1155,A170)=0,$D$10,""))</f>
        <v/>
      </c>
      <c r="I170" s="31" t="str">
        <f t="shared" ca="1" si="293"/>
        <v/>
      </c>
      <c r="J170" s="32" t="str">
        <f t="shared" ca="1" si="294"/>
        <v/>
      </c>
      <c r="K170" s="71" t="str">
        <f ca="1">IF(COUNTIF($AD$2:AD1155,A170)=1,VLOOKUP(A170,Z:AA,2), IF(COUNTIF($AD$2:AD1155,A170)=0,$E$10,""))</f>
        <v/>
      </c>
      <c r="L170" s="31" t="str">
        <f t="shared" ca="1" si="295"/>
        <v/>
      </c>
      <c r="M170" s="32" t="str">
        <f t="shared" ca="1" si="296"/>
        <v/>
      </c>
      <c r="N170" s="77" t="str">
        <f t="shared" ca="1" si="297"/>
        <v/>
      </c>
      <c r="O170" s="77"/>
      <c r="P170" s="77"/>
      <c r="Q170" s="77" t="str">
        <f ca="1">IF(ISERROR(B170-2),"",$G$5*SUM($O$14:O170)-$H$5*SUM($P$14:P170))</f>
        <v/>
      </c>
      <c r="R170" s="77" t="str">
        <f t="shared" ca="1" si="298"/>
        <v/>
      </c>
      <c r="AB170" s="163" t="str">
        <f t="shared" si="257"/>
        <v/>
      </c>
      <c r="AC170" s="163" t="str">
        <f t="shared" si="258"/>
        <v/>
      </c>
      <c r="AH170" s="164" t="str">
        <f t="shared" ca="1" si="275"/>
        <v/>
      </c>
      <c r="AI170" s="44" t="str">
        <f ca="1">IF(COUNTIF($BU$2:BU1155,AH170)=1,VLOOKUP(AH170,BG:BH,2), IF(COUNTIF($BU$2:BU1155,AH170)=0,$AI$10,""))</f>
        <v/>
      </c>
      <c r="AJ170" s="45" t="str">
        <f t="shared" ca="1" si="262"/>
        <v/>
      </c>
      <c r="AK170" s="45" t="str">
        <f t="shared" ca="1" si="276"/>
        <v/>
      </c>
      <c r="AL170" s="44" t="str">
        <f ca="1">IF(COUNTIF($BU$2:BU1155,AH170)=1,VLOOKUP(AH170,BI:BJ,2), IF(COUNTIF($BU$2:BU1155,AH170)=0,$AJ$10,""))</f>
        <v/>
      </c>
      <c r="AM170" s="45" t="str">
        <f t="shared" ca="1" si="277"/>
        <v/>
      </c>
      <c r="AN170" s="46" t="str">
        <f t="shared" ca="1" si="278"/>
        <v/>
      </c>
      <c r="AO170" s="44" t="str">
        <f ca="1">IF(COUNTIF($BU$2:BU1155,AH170)=1,VLOOKUP(AH170,BK:BL,2), IF(COUNTIF($BU$2:BU1155,AH170)=0,$AK$10,""))</f>
        <v/>
      </c>
      <c r="AP170" s="45" t="str">
        <f t="shared" ca="1" si="279"/>
        <v/>
      </c>
      <c r="AQ170" s="46" t="str">
        <f t="shared" ca="1" si="280"/>
        <v/>
      </c>
      <c r="AR170" s="44" t="str">
        <f ca="1">IF(COUNTIF($BU$2:BU1155,AH170)=1,VLOOKUP(AH170,BM:BN,2), IF(COUNTIF($BU$2:BU1155,AH170)=0,$AL$10,""))</f>
        <v/>
      </c>
      <c r="AS170" s="45" t="str">
        <f t="shared" ca="1" si="281"/>
        <v/>
      </c>
      <c r="AT170" s="46" t="str">
        <f t="shared" ca="1" si="282"/>
        <v/>
      </c>
      <c r="AU170" s="44" t="str">
        <f ca="1">IF(COUNTIF($BU$2:BU1155,AH170)=1,VLOOKUP(AH170,BO:BP,2), IF(COUNTIF($BU$2:BU1155,AH170)=0,$AM$10,""))</f>
        <v/>
      </c>
      <c r="AV170" s="45" t="str">
        <f t="shared" ca="1" si="283"/>
        <v/>
      </c>
      <c r="AW170" s="46" t="str">
        <f t="shared" ca="1" si="284"/>
        <v/>
      </c>
      <c r="AX170" s="44" t="str">
        <f ca="1">IF(COUNTIF($BU$2:BU1155,AH170)=1,VLOOKUP(AH170,BQ:BR,2), IF(COUNTIF($BU$2:BU1155,AH170)=0,$AN$10,""))</f>
        <v/>
      </c>
      <c r="AY170" s="45" t="str">
        <f t="shared" ca="1" si="285"/>
        <v/>
      </c>
      <c r="AZ170" s="46" t="str">
        <f t="shared" ca="1" si="286"/>
        <v/>
      </c>
      <c r="BA170" s="77" t="str">
        <f t="shared" ca="1" si="287"/>
        <v/>
      </c>
      <c r="BB170" s="176"/>
      <c r="BC170" s="176"/>
      <c r="BD170" s="77" t="str">
        <f ca="1">IF(ISERROR(AI170-2),"",$AQ$4*SUM($BB$14:BB170)-$AR$4*SUM($BC$14:BC170))</f>
        <v/>
      </c>
      <c r="BE170" s="77" t="str">
        <f t="shared" ca="1" si="288"/>
        <v/>
      </c>
      <c r="BS170" s="163" t="str">
        <f t="shared" si="259"/>
        <v/>
      </c>
      <c r="BT170" s="163" t="str">
        <f t="shared" si="260"/>
        <v/>
      </c>
      <c r="BY170" s="164" t="str">
        <f t="shared" ca="1" si="270"/>
        <v/>
      </c>
      <c r="BZ170" s="44" t="str">
        <f ca="1">IF(COUNTIF($CN$2:CN1155,BY170)=1,VLOOKUP(BY170,CH:CI,2), IF(COUNTIF($CN$2:CN1155,BY170)=0,$BZ$10,""))</f>
        <v/>
      </c>
      <c r="CA170" s="45" t="str">
        <f t="shared" ca="1" si="263"/>
        <v/>
      </c>
      <c r="CB170" s="45" t="str">
        <f t="shared" ca="1" si="271"/>
        <v/>
      </c>
      <c r="CC170" s="44" t="str">
        <f ca="1">IF(COUNTIF($CN$2:CN1155,BY170)=1,VLOOKUP(BY170,CJ:CK,2), IF(COUNTIF($CN$2:CN1155,BY170)=0,$CA$10,""))</f>
        <v/>
      </c>
      <c r="CD170" s="45" t="str">
        <f t="shared" ca="1" si="272"/>
        <v/>
      </c>
      <c r="CE170" s="46" t="str">
        <f t="shared" ca="1" si="273"/>
        <v/>
      </c>
      <c r="CF170" s="44" t="str">
        <f t="shared" ca="1" si="274"/>
        <v/>
      </c>
      <c r="CL170" s="163" t="str">
        <f t="shared" si="253"/>
        <v/>
      </c>
      <c r="CM170" s="163" t="str">
        <f t="shared" si="254"/>
        <v/>
      </c>
      <c r="CR170" s="164" t="str">
        <f t="shared" ca="1" si="264"/>
        <v/>
      </c>
      <c r="CS170" s="44" t="str">
        <f ca="1">IF(COUNTIF($DG$2:DG1155,CR170)=1,VLOOKUP(CR170,DA:DB,2), IF(COUNTIF($DG$2:DG1155,CR170)=0,$CS$10,""))</f>
        <v/>
      </c>
      <c r="CT170" s="45" t="str">
        <f t="shared" ca="1" si="265"/>
        <v/>
      </c>
      <c r="CU170" s="45" t="str">
        <f t="shared" ca="1" si="266"/>
        <v/>
      </c>
      <c r="CV170" s="44" t="str">
        <f ca="1">IF(COUNTIF($DG$2:DG1155,CR170)=1,VLOOKUP(CR170,DC:DD,2), IF(COUNTIF($DG$2:DG1155,CR170)=0,$CT$10,""))</f>
        <v/>
      </c>
      <c r="CW170" s="45" t="str">
        <f t="shared" ca="1" si="267"/>
        <v/>
      </c>
      <c r="CX170" s="46" t="str">
        <f t="shared" ca="1" si="268"/>
        <v/>
      </c>
      <c r="CY170" s="44" t="str">
        <f t="shared" ca="1" si="269"/>
        <v/>
      </c>
      <c r="DE170" s="163" t="str">
        <f t="shared" si="255"/>
        <v/>
      </c>
      <c r="DF170" s="163" t="str">
        <f t="shared" si="256"/>
        <v/>
      </c>
    </row>
    <row r="171" spans="1:110">
      <c r="A171" s="164" t="str">
        <f t="shared" ca="1" si="289"/>
        <v/>
      </c>
      <c r="B171" s="71" t="str">
        <f ca="1">IF(COUNTIF($AD$2:AD1156,A171)=1,VLOOKUP(A171,T:U,2), IF(COUNTIF($AD$2:AD1156,A171)=0,$B$10,""))</f>
        <v/>
      </c>
      <c r="C171" s="31" t="str">
        <f t="shared" ca="1" si="261"/>
        <v/>
      </c>
      <c r="D171" s="32" t="str">
        <f t="shared" ca="1" si="290"/>
        <v/>
      </c>
      <c r="E171" s="71" t="str">
        <f ca="1">IF(COUNTIF($AD$2:AD1156,A171)=1,VLOOKUP(A171,V:W,2), IF(COUNTIF($AD$2:AD1156,A171)=0,$C$10,""))</f>
        <v/>
      </c>
      <c r="F171" s="31" t="str">
        <f t="shared" ca="1" si="291"/>
        <v/>
      </c>
      <c r="G171" s="32" t="str">
        <f t="shared" ca="1" si="292"/>
        <v/>
      </c>
      <c r="H171" s="71" t="str">
        <f ca="1">IF(COUNTIF($AD$2:AD1156,A171)=1,VLOOKUP(A171,X:Y,2), IF(COUNTIF($AD$2:AD1156,A171)=0,$D$10,""))</f>
        <v/>
      </c>
      <c r="I171" s="31" t="str">
        <f t="shared" ca="1" si="293"/>
        <v/>
      </c>
      <c r="J171" s="32" t="str">
        <f t="shared" ca="1" si="294"/>
        <v/>
      </c>
      <c r="K171" s="71" t="str">
        <f ca="1">IF(COUNTIF($AD$2:AD1156,A171)=1,VLOOKUP(A171,Z:AA,2), IF(COUNTIF($AD$2:AD1156,A171)=0,$E$10,""))</f>
        <v/>
      </c>
      <c r="L171" s="31" t="str">
        <f t="shared" ca="1" si="295"/>
        <v/>
      </c>
      <c r="M171" s="32" t="str">
        <f t="shared" ca="1" si="296"/>
        <v/>
      </c>
      <c r="N171" s="77" t="str">
        <f t="shared" ca="1" si="297"/>
        <v/>
      </c>
      <c r="O171" s="77"/>
      <c r="P171" s="77"/>
      <c r="Q171" s="77" t="str">
        <f ca="1">IF(ISERROR(B171-2),"",$G$5*SUM($O$14:O171)-$H$5*SUM($P$14:P171))</f>
        <v/>
      </c>
      <c r="R171" s="77" t="str">
        <f t="shared" ca="1" si="298"/>
        <v/>
      </c>
      <c r="AB171" s="163" t="str">
        <f t="shared" si="257"/>
        <v/>
      </c>
      <c r="AC171" s="163" t="str">
        <f t="shared" si="258"/>
        <v/>
      </c>
      <c r="AH171" s="164" t="str">
        <f t="shared" ca="1" si="275"/>
        <v/>
      </c>
      <c r="AI171" s="44" t="str">
        <f ca="1">IF(COUNTIF($BU$2:BU1156,AH171)=1,VLOOKUP(AH171,BG:BH,2), IF(COUNTIF($BU$2:BU1156,AH171)=0,$AI$10,""))</f>
        <v/>
      </c>
      <c r="AJ171" s="45" t="str">
        <f t="shared" ca="1" si="262"/>
        <v/>
      </c>
      <c r="AK171" s="45" t="str">
        <f t="shared" ca="1" si="276"/>
        <v/>
      </c>
      <c r="AL171" s="44" t="str">
        <f ca="1">IF(COUNTIF($BU$2:BU1156,AH171)=1,VLOOKUP(AH171,BI:BJ,2), IF(COUNTIF($BU$2:BU1156,AH171)=0,$AJ$10,""))</f>
        <v/>
      </c>
      <c r="AM171" s="45" t="str">
        <f t="shared" ca="1" si="277"/>
        <v/>
      </c>
      <c r="AN171" s="46" t="str">
        <f t="shared" ca="1" si="278"/>
        <v/>
      </c>
      <c r="AO171" s="44" t="str">
        <f ca="1">IF(COUNTIF($BU$2:BU1156,AH171)=1,VLOOKUP(AH171,BK:BL,2), IF(COUNTIF($BU$2:BU1156,AH171)=0,$AK$10,""))</f>
        <v/>
      </c>
      <c r="AP171" s="45" t="str">
        <f t="shared" ca="1" si="279"/>
        <v/>
      </c>
      <c r="AQ171" s="46" t="str">
        <f t="shared" ca="1" si="280"/>
        <v/>
      </c>
      <c r="AR171" s="44" t="str">
        <f ca="1">IF(COUNTIF($BU$2:BU1156,AH171)=1,VLOOKUP(AH171,BM:BN,2), IF(COUNTIF($BU$2:BU1156,AH171)=0,$AL$10,""))</f>
        <v/>
      </c>
      <c r="AS171" s="45" t="str">
        <f t="shared" ca="1" si="281"/>
        <v/>
      </c>
      <c r="AT171" s="46" t="str">
        <f t="shared" ca="1" si="282"/>
        <v/>
      </c>
      <c r="AU171" s="44" t="str">
        <f ca="1">IF(COUNTIF($BU$2:BU1156,AH171)=1,VLOOKUP(AH171,BO:BP,2), IF(COUNTIF($BU$2:BU1156,AH171)=0,$AM$10,""))</f>
        <v/>
      </c>
      <c r="AV171" s="45" t="str">
        <f t="shared" ca="1" si="283"/>
        <v/>
      </c>
      <c r="AW171" s="46" t="str">
        <f t="shared" ca="1" si="284"/>
        <v/>
      </c>
      <c r="AX171" s="44" t="str">
        <f ca="1">IF(COUNTIF($BU$2:BU1156,AH171)=1,VLOOKUP(AH171,BQ:BR,2), IF(COUNTIF($BU$2:BU1156,AH171)=0,$AN$10,""))</f>
        <v/>
      </c>
      <c r="AY171" s="45" t="str">
        <f t="shared" ca="1" si="285"/>
        <v/>
      </c>
      <c r="AZ171" s="46" t="str">
        <f t="shared" ca="1" si="286"/>
        <v/>
      </c>
      <c r="BA171" s="77" t="str">
        <f t="shared" ca="1" si="287"/>
        <v/>
      </c>
      <c r="BB171" s="176"/>
      <c r="BC171" s="176"/>
      <c r="BD171" s="77" t="str">
        <f ca="1">IF(ISERROR(AI171-2),"",$AQ$4*SUM($BB$14:BB171)-$AR$4*SUM($BC$14:BC171))</f>
        <v/>
      </c>
      <c r="BE171" s="77" t="str">
        <f t="shared" ca="1" si="288"/>
        <v/>
      </c>
      <c r="BS171" s="163" t="str">
        <f t="shared" si="259"/>
        <v/>
      </c>
      <c r="BT171" s="163" t="str">
        <f t="shared" si="260"/>
        <v/>
      </c>
      <c r="BY171" s="164" t="str">
        <f t="shared" ca="1" si="270"/>
        <v/>
      </c>
      <c r="BZ171" s="44" t="str">
        <f ca="1">IF(COUNTIF($CN$2:CN1156,BY171)=1,VLOOKUP(BY171,CH:CI,2), IF(COUNTIF($CN$2:CN1156,BY171)=0,$BZ$10,""))</f>
        <v/>
      </c>
      <c r="CA171" s="45" t="str">
        <f t="shared" ca="1" si="263"/>
        <v/>
      </c>
      <c r="CB171" s="45" t="str">
        <f t="shared" ca="1" si="271"/>
        <v/>
      </c>
      <c r="CC171" s="44" t="str">
        <f ca="1">IF(COUNTIF($CN$2:CN1156,BY171)=1,VLOOKUP(BY171,CJ:CK,2), IF(COUNTIF($CN$2:CN1156,BY171)=0,$CA$10,""))</f>
        <v/>
      </c>
      <c r="CD171" s="45" t="str">
        <f t="shared" ca="1" si="272"/>
        <v/>
      </c>
      <c r="CE171" s="46" t="str">
        <f t="shared" ca="1" si="273"/>
        <v/>
      </c>
      <c r="CF171" s="44" t="str">
        <f t="shared" ca="1" si="274"/>
        <v/>
      </c>
      <c r="CL171" s="163" t="str">
        <f t="shared" si="253"/>
        <v/>
      </c>
      <c r="CM171" s="163" t="str">
        <f t="shared" si="254"/>
        <v/>
      </c>
      <c r="CR171" s="164" t="str">
        <f t="shared" ca="1" si="264"/>
        <v/>
      </c>
      <c r="CS171" s="44" t="str">
        <f ca="1">IF(COUNTIF($DG$2:DG1156,CR171)=1,VLOOKUP(CR171,DA:DB,2), IF(COUNTIF($DG$2:DG1156,CR171)=0,$CS$10,""))</f>
        <v/>
      </c>
      <c r="CT171" s="45" t="str">
        <f t="shared" ca="1" si="265"/>
        <v/>
      </c>
      <c r="CU171" s="45" t="str">
        <f t="shared" ca="1" si="266"/>
        <v/>
      </c>
      <c r="CV171" s="44" t="str">
        <f ca="1">IF(COUNTIF($DG$2:DG1156,CR171)=1,VLOOKUP(CR171,DC:DD,2), IF(COUNTIF($DG$2:DG1156,CR171)=0,$CT$10,""))</f>
        <v/>
      </c>
      <c r="CW171" s="45" t="str">
        <f t="shared" ca="1" si="267"/>
        <v/>
      </c>
      <c r="CX171" s="46" t="str">
        <f t="shared" ca="1" si="268"/>
        <v/>
      </c>
      <c r="CY171" s="44" t="str">
        <f t="shared" ca="1" si="269"/>
        <v/>
      </c>
      <c r="DE171" s="163" t="str">
        <f t="shared" si="255"/>
        <v/>
      </c>
      <c r="DF171" s="163" t="str">
        <f t="shared" si="256"/>
        <v/>
      </c>
    </row>
    <row r="172" spans="1:110">
      <c r="A172" s="164" t="str">
        <f t="shared" ca="1" si="289"/>
        <v/>
      </c>
      <c r="B172" s="71" t="str">
        <f ca="1">IF(COUNTIF($AD$2:AD1157,A172)=1,VLOOKUP(A172,T:U,2), IF(COUNTIF($AD$2:AD1157,A172)=0,$B$10,""))</f>
        <v/>
      </c>
      <c r="C172" s="31" t="str">
        <f t="shared" ca="1" si="261"/>
        <v/>
      </c>
      <c r="D172" s="32" t="str">
        <f t="shared" ca="1" si="290"/>
        <v/>
      </c>
      <c r="E172" s="71" t="str">
        <f ca="1">IF(COUNTIF($AD$2:AD1157,A172)=1,VLOOKUP(A172,V:W,2), IF(COUNTIF($AD$2:AD1157,A172)=0,$C$10,""))</f>
        <v/>
      </c>
      <c r="F172" s="31" t="str">
        <f t="shared" ca="1" si="291"/>
        <v/>
      </c>
      <c r="G172" s="32" t="str">
        <f t="shared" ca="1" si="292"/>
        <v/>
      </c>
      <c r="H172" s="71" t="str">
        <f ca="1">IF(COUNTIF($AD$2:AD1157,A172)=1,VLOOKUP(A172,X:Y,2), IF(COUNTIF($AD$2:AD1157,A172)=0,$D$10,""))</f>
        <v/>
      </c>
      <c r="I172" s="31" t="str">
        <f t="shared" ca="1" si="293"/>
        <v/>
      </c>
      <c r="J172" s="32" t="str">
        <f t="shared" ca="1" si="294"/>
        <v/>
      </c>
      <c r="K172" s="71" t="str">
        <f ca="1">IF(COUNTIF($AD$2:AD1157,A172)=1,VLOOKUP(A172,Z:AA,2), IF(COUNTIF($AD$2:AD1157,A172)=0,$E$10,""))</f>
        <v/>
      </c>
      <c r="L172" s="31" t="str">
        <f t="shared" ca="1" si="295"/>
        <v/>
      </c>
      <c r="M172" s="32" t="str">
        <f t="shared" ca="1" si="296"/>
        <v/>
      </c>
      <c r="N172" s="77" t="str">
        <f t="shared" ca="1" si="297"/>
        <v/>
      </c>
      <c r="O172" s="77"/>
      <c r="P172" s="77"/>
      <c r="Q172" s="77" t="str">
        <f ca="1">IF(ISERROR(B172-2),"",$G$5*SUM($O$14:O172)-$H$5*SUM($P$14:P172))</f>
        <v/>
      </c>
      <c r="R172" s="77" t="str">
        <f t="shared" ca="1" si="298"/>
        <v/>
      </c>
      <c r="AB172" s="163" t="str">
        <f t="shared" si="257"/>
        <v/>
      </c>
      <c r="AC172" s="163" t="str">
        <f t="shared" si="258"/>
        <v/>
      </c>
      <c r="AH172" s="164" t="str">
        <f t="shared" ca="1" si="275"/>
        <v/>
      </c>
      <c r="AI172" s="44" t="str">
        <f ca="1">IF(COUNTIF($BU$2:BU1157,AH172)=1,VLOOKUP(AH172,BG:BH,2), IF(COUNTIF($BU$2:BU1157,AH172)=0,$AI$10,""))</f>
        <v/>
      </c>
      <c r="AJ172" s="45" t="str">
        <f t="shared" ca="1" si="262"/>
        <v/>
      </c>
      <c r="AK172" s="45" t="str">
        <f t="shared" ca="1" si="276"/>
        <v/>
      </c>
      <c r="AL172" s="44" t="str">
        <f ca="1">IF(COUNTIF($BU$2:BU1157,AH172)=1,VLOOKUP(AH172,BI:BJ,2), IF(COUNTIF($BU$2:BU1157,AH172)=0,$AJ$10,""))</f>
        <v/>
      </c>
      <c r="AM172" s="45" t="str">
        <f t="shared" ca="1" si="277"/>
        <v/>
      </c>
      <c r="AN172" s="46" t="str">
        <f t="shared" ca="1" si="278"/>
        <v/>
      </c>
      <c r="AO172" s="44" t="str">
        <f ca="1">IF(COUNTIF($BU$2:BU1157,AH172)=1,VLOOKUP(AH172,BK:BL,2), IF(COUNTIF($BU$2:BU1157,AH172)=0,$AK$10,""))</f>
        <v/>
      </c>
      <c r="AP172" s="45" t="str">
        <f t="shared" ca="1" si="279"/>
        <v/>
      </c>
      <c r="AQ172" s="46" t="str">
        <f t="shared" ca="1" si="280"/>
        <v/>
      </c>
      <c r="AR172" s="44" t="str">
        <f ca="1">IF(COUNTIF($BU$2:BU1157,AH172)=1,VLOOKUP(AH172,BM:BN,2), IF(COUNTIF($BU$2:BU1157,AH172)=0,$AL$10,""))</f>
        <v/>
      </c>
      <c r="AS172" s="45" t="str">
        <f t="shared" ca="1" si="281"/>
        <v/>
      </c>
      <c r="AT172" s="46" t="str">
        <f t="shared" ca="1" si="282"/>
        <v/>
      </c>
      <c r="AU172" s="44" t="str">
        <f ca="1">IF(COUNTIF($BU$2:BU1157,AH172)=1,VLOOKUP(AH172,BO:BP,2), IF(COUNTIF($BU$2:BU1157,AH172)=0,$AM$10,""))</f>
        <v/>
      </c>
      <c r="AV172" s="45" t="str">
        <f t="shared" ca="1" si="283"/>
        <v/>
      </c>
      <c r="AW172" s="46" t="str">
        <f t="shared" ca="1" si="284"/>
        <v/>
      </c>
      <c r="AX172" s="44" t="str">
        <f ca="1">IF(COUNTIF($BU$2:BU1157,AH172)=1,VLOOKUP(AH172,BQ:BR,2), IF(COUNTIF($BU$2:BU1157,AH172)=0,$AN$10,""))</f>
        <v/>
      </c>
      <c r="AY172" s="45" t="str">
        <f t="shared" ca="1" si="285"/>
        <v/>
      </c>
      <c r="AZ172" s="46" t="str">
        <f t="shared" ca="1" si="286"/>
        <v/>
      </c>
      <c r="BA172" s="77" t="str">
        <f t="shared" ca="1" si="287"/>
        <v/>
      </c>
      <c r="BB172" s="176"/>
      <c r="BC172" s="176"/>
      <c r="BD172" s="77" t="str">
        <f ca="1">IF(ISERROR(AI172-2),"",$AQ$4*SUM($BB$14:BB172)-$AR$4*SUM($BC$14:BC172))</f>
        <v/>
      </c>
      <c r="BE172" s="77" t="str">
        <f t="shared" ca="1" si="288"/>
        <v/>
      </c>
      <c r="BS172" s="163" t="str">
        <f t="shared" si="259"/>
        <v/>
      </c>
      <c r="BT172" s="163" t="str">
        <f t="shared" si="260"/>
        <v/>
      </c>
      <c r="BY172" s="164" t="str">
        <f t="shared" ca="1" si="270"/>
        <v/>
      </c>
      <c r="BZ172" s="44" t="str">
        <f ca="1">IF(COUNTIF($CN$2:CN1157,BY172)=1,VLOOKUP(BY172,CH:CI,2), IF(COUNTIF($CN$2:CN1157,BY172)=0,$BZ$10,""))</f>
        <v/>
      </c>
      <c r="CA172" s="45" t="str">
        <f t="shared" ca="1" si="263"/>
        <v/>
      </c>
      <c r="CB172" s="45" t="str">
        <f t="shared" ca="1" si="271"/>
        <v/>
      </c>
      <c r="CC172" s="44" t="str">
        <f ca="1">IF(COUNTIF($CN$2:CN1157,BY172)=1,VLOOKUP(BY172,CJ:CK,2), IF(COUNTIF($CN$2:CN1157,BY172)=0,$CA$10,""))</f>
        <v/>
      </c>
      <c r="CD172" s="45" t="str">
        <f t="shared" ca="1" si="272"/>
        <v/>
      </c>
      <c r="CE172" s="46" t="str">
        <f t="shared" ca="1" si="273"/>
        <v/>
      </c>
      <c r="CF172" s="44" t="str">
        <f t="shared" ca="1" si="274"/>
        <v/>
      </c>
      <c r="CL172" s="163" t="str">
        <f t="shared" si="253"/>
        <v/>
      </c>
      <c r="CM172" s="163" t="str">
        <f t="shared" si="254"/>
        <v/>
      </c>
      <c r="CR172" s="164" t="str">
        <f t="shared" ca="1" si="264"/>
        <v/>
      </c>
      <c r="CS172" s="44" t="str">
        <f ca="1">IF(COUNTIF($DG$2:DG1157,CR172)=1,VLOOKUP(CR172,DA:DB,2), IF(COUNTIF($DG$2:DG1157,CR172)=0,$CS$10,""))</f>
        <v/>
      </c>
      <c r="CT172" s="45" t="str">
        <f t="shared" ca="1" si="265"/>
        <v/>
      </c>
      <c r="CU172" s="45" t="str">
        <f t="shared" ca="1" si="266"/>
        <v/>
      </c>
      <c r="CV172" s="44" t="str">
        <f ca="1">IF(COUNTIF($DG$2:DG1157,CR172)=1,VLOOKUP(CR172,DC:DD,2), IF(COUNTIF($DG$2:DG1157,CR172)=0,$CT$10,""))</f>
        <v/>
      </c>
      <c r="CW172" s="45" t="str">
        <f t="shared" ca="1" si="267"/>
        <v/>
      </c>
      <c r="CX172" s="46" t="str">
        <f t="shared" ca="1" si="268"/>
        <v/>
      </c>
      <c r="CY172" s="44" t="str">
        <f t="shared" ca="1" si="269"/>
        <v/>
      </c>
      <c r="DE172" s="163" t="str">
        <f t="shared" si="255"/>
        <v/>
      </c>
      <c r="DF172" s="163" t="str">
        <f t="shared" si="256"/>
        <v/>
      </c>
    </row>
    <row r="173" spans="1:110">
      <c r="A173" s="164" t="str">
        <f t="shared" ca="1" si="289"/>
        <v/>
      </c>
      <c r="B173" s="71" t="str">
        <f ca="1">IF(COUNTIF($AD$2:AD1158,A173)=1,VLOOKUP(A173,T:U,2), IF(COUNTIF($AD$2:AD1158,A173)=0,$B$10,""))</f>
        <v/>
      </c>
      <c r="C173" s="31" t="str">
        <f t="shared" ca="1" si="261"/>
        <v/>
      </c>
      <c r="D173" s="32" t="str">
        <f t="shared" ca="1" si="290"/>
        <v/>
      </c>
      <c r="E173" s="71" t="str">
        <f ca="1">IF(COUNTIF($AD$2:AD1158,A173)=1,VLOOKUP(A173,V:W,2), IF(COUNTIF($AD$2:AD1158,A173)=0,$C$10,""))</f>
        <v/>
      </c>
      <c r="F173" s="31" t="str">
        <f t="shared" ca="1" si="291"/>
        <v/>
      </c>
      <c r="G173" s="32" t="str">
        <f t="shared" ca="1" si="292"/>
        <v/>
      </c>
      <c r="H173" s="71" t="str">
        <f ca="1">IF(COUNTIF($AD$2:AD1158,A173)=1,VLOOKUP(A173,X:Y,2), IF(COUNTIF($AD$2:AD1158,A173)=0,$D$10,""))</f>
        <v/>
      </c>
      <c r="I173" s="31" t="str">
        <f t="shared" ca="1" si="293"/>
        <v/>
      </c>
      <c r="J173" s="32" t="str">
        <f t="shared" ca="1" si="294"/>
        <v/>
      </c>
      <c r="K173" s="71" t="str">
        <f ca="1">IF(COUNTIF($AD$2:AD1158,A173)=1,VLOOKUP(A173,Z:AA,2), IF(COUNTIF($AD$2:AD1158,A173)=0,$E$10,""))</f>
        <v/>
      </c>
      <c r="L173" s="31" t="str">
        <f t="shared" ca="1" si="295"/>
        <v/>
      </c>
      <c r="M173" s="32" t="str">
        <f t="shared" ca="1" si="296"/>
        <v/>
      </c>
      <c r="N173" s="77" t="str">
        <f t="shared" ca="1" si="297"/>
        <v/>
      </c>
      <c r="O173" s="77"/>
      <c r="P173" s="77"/>
      <c r="Q173" s="77" t="str">
        <f ca="1">IF(ISERROR(B173-2),"",$G$5*SUM($O$14:O173)-$H$5*SUM($P$14:P173))</f>
        <v/>
      </c>
      <c r="R173" s="77" t="str">
        <f t="shared" ca="1" si="298"/>
        <v/>
      </c>
      <c r="AB173" s="163" t="str">
        <f t="shared" si="257"/>
        <v/>
      </c>
      <c r="AC173" s="163" t="str">
        <f t="shared" si="258"/>
        <v/>
      </c>
      <c r="AH173" s="164" t="str">
        <f t="shared" ca="1" si="275"/>
        <v/>
      </c>
      <c r="AI173" s="44" t="str">
        <f ca="1">IF(COUNTIF($BU$2:BU1158,AH173)=1,VLOOKUP(AH173,BG:BH,2), IF(COUNTIF($BU$2:BU1158,AH173)=0,$AI$10,""))</f>
        <v/>
      </c>
      <c r="AJ173" s="45" t="str">
        <f t="shared" ca="1" si="262"/>
        <v/>
      </c>
      <c r="AK173" s="45" t="str">
        <f t="shared" ca="1" si="276"/>
        <v/>
      </c>
      <c r="AL173" s="44" t="str">
        <f ca="1">IF(COUNTIF($BU$2:BU1158,AH173)=1,VLOOKUP(AH173,BI:BJ,2), IF(COUNTIF($BU$2:BU1158,AH173)=0,$AJ$10,""))</f>
        <v/>
      </c>
      <c r="AM173" s="45" t="str">
        <f t="shared" ca="1" si="277"/>
        <v/>
      </c>
      <c r="AN173" s="46" t="str">
        <f t="shared" ca="1" si="278"/>
        <v/>
      </c>
      <c r="AO173" s="44" t="str">
        <f ca="1">IF(COUNTIF($BU$2:BU1158,AH173)=1,VLOOKUP(AH173,BK:BL,2), IF(COUNTIF($BU$2:BU1158,AH173)=0,$AK$10,""))</f>
        <v/>
      </c>
      <c r="AP173" s="45" t="str">
        <f t="shared" ca="1" si="279"/>
        <v/>
      </c>
      <c r="AQ173" s="46" t="str">
        <f t="shared" ca="1" si="280"/>
        <v/>
      </c>
      <c r="AR173" s="44" t="str">
        <f ca="1">IF(COUNTIF($BU$2:BU1158,AH173)=1,VLOOKUP(AH173,BM:BN,2), IF(COUNTIF($BU$2:BU1158,AH173)=0,$AL$10,""))</f>
        <v/>
      </c>
      <c r="AS173" s="45" t="str">
        <f t="shared" ca="1" si="281"/>
        <v/>
      </c>
      <c r="AT173" s="46" t="str">
        <f t="shared" ca="1" si="282"/>
        <v/>
      </c>
      <c r="AU173" s="44" t="str">
        <f ca="1">IF(COUNTIF($BU$2:BU1158,AH173)=1,VLOOKUP(AH173,BO:BP,2), IF(COUNTIF($BU$2:BU1158,AH173)=0,$AM$10,""))</f>
        <v/>
      </c>
      <c r="AV173" s="45" t="str">
        <f t="shared" ca="1" si="283"/>
        <v/>
      </c>
      <c r="AW173" s="46" t="str">
        <f t="shared" ca="1" si="284"/>
        <v/>
      </c>
      <c r="AX173" s="44" t="str">
        <f ca="1">IF(COUNTIF($BU$2:BU1158,AH173)=1,VLOOKUP(AH173,BQ:BR,2), IF(COUNTIF($BU$2:BU1158,AH173)=0,$AN$10,""))</f>
        <v/>
      </c>
      <c r="AY173" s="45" t="str">
        <f t="shared" ca="1" si="285"/>
        <v/>
      </c>
      <c r="AZ173" s="46" t="str">
        <f t="shared" ca="1" si="286"/>
        <v/>
      </c>
      <c r="BA173" s="77" t="str">
        <f t="shared" ca="1" si="287"/>
        <v/>
      </c>
      <c r="BB173" s="176"/>
      <c r="BC173" s="176"/>
      <c r="BD173" s="77" t="str">
        <f ca="1">IF(ISERROR(AI173-2),"",$AQ$4*SUM($BB$14:BB173)-$AR$4*SUM($BC$14:BC173))</f>
        <v/>
      </c>
      <c r="BE173" s="77" t="str">
        <f t="shared" ca="1" si="288"/>
        <v/>
      </c>
      <c r="BS173" s="163" t="str">
        <f t="shared" si="259"/>
        <v/>
      </c>
      <c r="BT173" s="163" t="str">
        <f t="shared" si="260"/>
        <v/>
      </c>
      <c r="BY173" s="164" t="str">
        <f t="shared" ca="1" si="270"/>
        <v/>
      </c>
      <c r="BZ173" s="44" t="str">
        <f ca="1">IF(COUNTIF($CN$2:CN1158,BY173)=1,VLOOKUP(BY173,CH:CI,2), IF(COUNTIF($CN$2:CN1158,BY173)=0,$BZ$10,""))</f>
        <v/>
      </c>
      <c r="CA173" s="45" t="str">
        <f t="shared" ca="1" si="263"/>
        <v/>
      </c>
      <c r="CB173" s="45" t="str">
        <f t="shared" ca="1" si="271"/>
        <v/>
      </c>
      <c r="CC173" s="44" t="str">
        <f ca="1">IF(COUNTIF($CN$2:CN1158,BY173)=1,VLOOKUP(BY173,CJ:CK,2), IF(COUNTIF($CN$2:CN1158,BY173)=0,$CA$10,""))</f>
        <v/>
      </c>
      <c r="CD173" s="45" t="str">
        <f t="shared" ca="1" si="272"/>
        <v/>
      </c>
      <c r="CE173" s="46" t="str">
        <f t="shared" ca="1" si="273"/>
        <v/>
      </c>
      <c r="CF173" s="44" t="str">
        <f t="shared" ca="1" si="274"/>
        <v/>
      </c>
      <c r="CL173" s="163" t="str">
        <f t="shared" si="253"/>
        <v/>
      </c>
      <c r="CM173" s="163" t="str">
        <f t="shared" si="254"/>
        <v/>
      </c>
      <c r="CR173" s="164" t="str">
        <f t="shared" ca="1" si="264"/>
        <v/>
      </c>
      <c r="CS173" s="44" t="str">
        <f ca="1">IF(COUNTIF($DG$2:DG1158,CR173)=1,VLOOKUP(CR173,DA:DB,2), IF(COUNTIF($DG$2:DG1158,CR173)=0,$CS$10,""))</f>
        <v/>
      </c>
      <c r="CT173" s="45" t="str">
        <f t="shared" ca="1" si="265"/>
        <v/>
      </c>
      <c r="CU173" s="45" t="str">
        <f t="shared" ca="1" si="266"/>
        <v/>
      </c>
      <c r="CV173" s="44" t="str">
        <f ca="1">IF(COUNTIF($DG$2:DG1158,CR173)=1,VLOOKUP(CR173,DC:DD,2), IF(COUNTIF($DG$2:DG1158,CR173)=0,$CT$10,""))</f>
        <v/>
      </c>
      <c r="CW173" s="45" t="str">
        <f t="shared" ca="1" si="267"/>
        <v/>
      </c>
      <c r="CX173" s="46" t="str">
        <f t="shared" ca="1" si="268"/>
        <v/>
      </c>
      <c r="CY173" s="44" t="str">
        <f t="shared" ca="1" si="269"/>
        <v/>
      </c>
      <c r="DE173" s="163" t="str">
        <f t="shared" si="255"/>
        <v/>
      </c>
      <c r="DF173" s="163" t="str">
        <f t="shared" si="256"/>
        <v/>
      </c>
    </row>
    <row r="174" spans="1:110">
      <c r="A174" s="164" t="str">
        <f t="shared" ca="1" si="289"/>
        <v/>
      </c>
      <c r="B174" s="71" t="str">
        <f ca="1">IF(COUNTIF($AD$2:AD1159,A174)=1,VLOOKUP(A174,T:U,2), IF(COUNTIF($AD$2:AD1159,A174)=0,$B$10,""))</f>
        <v/>
      </c>
      <c r="C174" s="31" t="str">
        <f t="shared" ca="1" si="261"/>
        <v/>
      </c>
      <c r="D174" s="32" t="str">
        <f t="shared" ca="1" si="290"/>
        <v/>
      </c>
      <c r="E174" s="71" t="str">
        <f ca="1">IF(COUNTIF($AD$2:AD1159,A174)=1,VLOOKUP(A174,V:W,2), IF(COUNTIF($AD$2:AD1159,A174)=0,$C$10,""))</f>
        <v/>
      </c>
      <c r="F174" s="31" t="str">
        <f t="shared" ca="1" si="291"/>
        <v/>
      </c>
      <c r="G174" s="32" t="str">
        <f t="shared" ca="1" si="292"/>
        <v/>
      </c>
      <c r="H174" s="71" t="str">
        <f ca="1">IF(COUNTIF($AD$2:AD1159,A174)=1,VLOOKUP(A174,X:Y,2), IF(COUNTIF($AD$2:AD1159,A174)=0,$D$10,""))</f>
        <v/>
      </c>
      <c r="I174" s="31" t="str">
        <f t="shared" ca="1" si="293"/>
        <v/>
      </c>
      <c r="J174" s="32" t="str">
        <f t="shared" ca="1" si="294"/>
        <v/>
      </c>
      <c r="K174" s="71" t="str">
        <f ca="1">IF(COUNTIF($AD$2:AD1159,A174)=1,VLOOKUP(A174,Z:AA,2), IF(COUNTIF($AD$2:AD1159,A174)=0,$E$10,""))</f>
        <v/>
      </c>
      <c r="L174" s="31" t="str">
        <f t="shared" ca="1" si="295"/>
        <v/>
      </c>
      <c r="M174" s="32" t="str">
        <f t="shared" ca="1" si="296"/>
        <v/>
      </c>
      <c r="N174" s="77" t="str">
        <f t="shared" ca="1" si="297"/>
        <v/>
      </c>
      <c r="O174" s="77"/>
      <c r="P174" s="77"/>
      <c r="Q174" s="77" t="str">
        <f ca="1">IF(ISERROR(B174-2),"",$G$5*SUM($O$14:O174)-$H$5*SUM($P$14:P174))</f>
        <v/>
      </c>
      <c r="R174" s="77" t="str">
        <f t="shared" ca="1" si="298"/>
        <v/>
      </c>
      <c r="AB174" s="163" t="str">
        <f t="shared" si="257"/>
        <v/>
      </c>
      <c r="AC174" s="163" t="str">
        <f t="shared" si="258"/>
        <v/>
      </c>
      <c r="AH174" s="164" t="str">
        <f t="shared" ca="1" si="275"/>
        <v/>
      </c>
      <c r="AI174" s="44" t="str">
        <f ca="1">IF(COUNTIF($BU$2:BU1159,AH174)=1,VLOOKUP(AH174,BG:BH,2), IF(COUNTIF($BU$2:BU1159,AH174)=0,$AI$10,""))</f>
        <v/>
      </c>
      <c r="AJ174" s="45" t="str">
        <f t="shared" ca="1" si="262"/>
        <v/>
      </c>
      <c r="AK174" s="45" t="str">
        <f t="shared" ca="1" si="276"/>
        <v/>
      </c>
      <c r="AL174" s="44" t="str">
        <f ca="1">IF(COUNTIF($BU$2:BU1159,AH174)=1,VLOOKUP(AH174,BI:BJ,2), IF(COUNTIF($BU$2:BU1159,AH174)=0,$AJ$10,""))</f>
        <v/>
      </c>
      <c r="AM174" s="45" t="str">
        <f t="shared" ca="1" si="277"/>
        <v/>
      </c>
      <c r="AN174" s="46" t="str">
        <f t="shared" ca="1" si="278"/>
        <v/>
      </c>
      <c r="AO174" s="44" t="str">
        <f ca="1">IF(COUNTIF($BU$2:BU1159,AH174)=1,VLOOKUP(AH174,BK:BL,2), IF(COUNTIF($BU$2:BU1159,AH174)=0,$AK$10,""))</f>
        <v/>
      </c>
      <c r="AP174" s="45" t="str">
        <f t="shared" ca="1" si="279"/>
        <v/>
      </c>
      <c r="AQ174" s="46" t="str">
        <f t="shared" ca="1" si="280"/>
        <v/>
      </c>
      <c r="AR174" s="44" t="str">
        <f ca="1">IF(COUNTIF($BU$2:BU1159,AH174)=1,VLOOKUP(AH174,BM:BN,2), IF(COUNTIF($BU$2:BU1159,AH174)=0,$AL$10,""))</f>
        <v/>
      </c>
      <c r="AS174" s="45" t="str">
        <f t="shared" ca="1" si="281"/>
        <v/>
      </c>
      <c r="AT174" s="46" t="str">
        <f t="shared" ca="1" si="282"/>
        <v/>
      </c>
      <c r="AU174" s="44" t="str">
        <f ca="1">IF(COUNTIF($BU$2:BU1159,AH174)=1,VLOOKUP(AH174,BO:BP,2), IF(COUNTIF($BU$2:BU1159,AH174)=0,$AM$10,""))</f>
        <v/>
      </c>
      <c r="AV174" s="45" t="str">
        <f t="shared" ca="1" si="283"/>
        <v/>
      </c>
      <c r="AW174" s="46" t="str">
        <f t="shared" ca="1" si="284"/>
        <v/>
      </c>
      <c r="AX174" s="44" t="str">
        <f ca="1">IF(COUNTIF($BU$2:BU1159,AH174)=1,VLOOKUP(AH174,BQ:BR,2), IF(COUNTIF($BU$2:BU1159,AH174)=0,$AN$10,""))</f>
        <v/>
      </c>
      <c r="AY174" s="45" t="str">
        <f t="shared" ca="1" si="285"/>
        <v/>
      </c>
      <c r="AZ174" s="46" t="str">
        <f t="shared" ca="1" si="286"/>
        <v/>
      </c>
      <c r="BA174" s="77" t="str">
        <f t="shared" ca="1" si="287"/>
        <v/>
      </c>
      <c r="BB174" s="176"/>
      <c r="BC174" s="176"/>
      <c r="BD174" s="77" t="str">
        <f ca="1">IF(ISERROR(AI174-2),"",$AQ$4*SUM($BB$14:BB174)-$AR$4*SUM($BC$14:BC174))</f>
        <v/>
      </c>
      <c r="BE174" s="77" t="str">
        <f t="shared" ca="1" si="288"/>
        <v/>
      </c>
      <c r="BS174" s="163" t="str">
        <f t="shared" si="259"/>
        <v/>
      </c>
      <c r="BT174" s="163" t="str">
        <f t="shared" si="260"/>
        <v/>
      </c>
      <c r="BY174" s="164" t="str">
        <f t="shared" ca="1" si="270"/>
        <v/>
      </c>
      <c r="BZ174" s="44" t="str">
        <f ca="1">IF(COUNTIF($CN$2:CN1159,BY174)=1,VLOOKUP(BY174,CH:CI,2), IF(COUNTIF($CN$2:CN1159,BY174)=0,$BZ$10,""))</f>
        <v/>
      </c>
      <c r="CA174" s="45" t="str">
        <f t="shared" ca="1" si="263"/>
        <v/>
      </c>
      <c r="CB174" s="45" t="str">
        <f t="shared" ca="1" si="271"/>
        <v/>
      </c>
      <c r="CC174" s="44" t="str">
        <f ca="1">IF(COUNTIF($CN$2:CN1159,BY174)=1,VLOOKUP(BY174,CJ:CK,2), IF(COUNTIF($CN$2:CN1159,BY174)=0,$CA$10,""))</f>
        <v/>
      </c>
      <c r="CD174" s="45" t="str">
        <f t="shared" ca="1" si="272"/>
        <v/>
      </c>
      <c r="CE174" s="46" t="str">
        <f t="shared" ca="1" si="273"/>
        <v/>
      </c>
      <c r="CF174" s="44" t="str">
        <f t="shared" ca="1" si="274"/>
        <v/>
      </c>
      <c r="CL174" s="163" t="str">
        <f t="shared" si="253"/>
        <v/>
      </c>
      <c r="CM174" s="163" t="str">
        <f t="shared" si="254"/>
        <v/>
      </c>
      <c r="CR174" s="164" t="str">
        <f t="shared" ca="1" si="264"/>
        <v/>
      </c>
      <c r="CS174" s="44" t="str">
        <f ca="1">IF(COUNTIF($DG$2:DG1159,CR174)=1,VLOOKUP(CR174,DA:DB,2), IF(COUNTIF($DG$2:DG1159,CR174)=0,$CS$10,""))</f>
        <v/>
      </c>
      <c r="CT174" s="45" t="str">
        <f t="shared" ca="1" si="265"/>
        <v/>
      </c>
      <c r="CU174" s="45" t="str">
        <f t="shared" ca="1" si="266"/>
        <v/>
      </c>
      <c r="CV174" s="44" t="str">
        <f ca="1">IF(COUNTIF($DG$2:DG1159,CR174)=1,VLOOKUP(CR174,DC:DD,2), IF(COUNTIF($DG$2:DG1159,CR174)=0,$CT$10,""))</f>
        <v/>
      </c>
      <c r="CW174" s="45" t="str">
        <f t="shared" ca="1" si="267"/>
        <v/>
      </c>
      <c r="CX174" s="46" t="str">
        <f t="shared" ca="1" si="268"/>
        <v/>
      </c>
      <c r="CY174" s="44" t="str">
        <f t="shared" ca="1" si="269"/>
        <v/>
      </c>
      <c r="DE174" s="163" t="str">
        <f t="shared" si="255"/>
        <v/>
      </c>
      <c r="DF174" s="163" t="str">
        <f t="shared" si="256"/>
        <v/>
      </c>
    </row>
    <row r="175" spans="1:110">
      <c r="A175" s="164" t="str">
        <f t="shared" ca="1" si="289"/>
        <v/>
      </c>
      <c r="B175" s="71" t="str">
        <f ca="1">IF(COUNTIF($AD$2:AD1160,A175)=1,VLOOKUP(A175,T:U,2), IF(COUNTIF($AD$2:AD1160,A175)=0,$B$10,""))</f>
        <v/>
      </c>
      <c r="C175" s="31" t="str">
        <f t="shared" ca="1" si="261"/>
        <v/>
      </c>
      <c r="D175" s="32" t="str">
        <f t="shared" ca="1" si="290"/>
        <v/>
      </c>
      <c r="E175" s="71" t="str">
        <f ca="1">IF(COUNTIF($AD$2:AD1160,A175)=1,VLOOKUP(A175,V:W,2), IF(COUNTIF($AD$2:AD1160,A175)=0,$C$10,""))</f>
        <v/>
      </c>
      <c r="F175" s="31" t="str">
        <f t="shared" ca="1" si="291"/>
        <v/>
      </c>
      <c r="G175" s="32" t="str">
        <f t="shared" ca="1" si="292"/>
        <v/>
      </c>
      <c r="H175" s="71" t="str">
        <f ca="1">IF(COUNTIF($AD$2:AD1160,A175)=1,VLOOKUP(A175,X:Y,2), IF(COUNTIF($AD$2:AD1160,A175)=0,$D$10,""))</f>
        <v/>
      </c>
      <c r="I175" s="31" t="str">
        <f t="shared" ca="1" si="293"/>
        <v/>
      </c>
      <c r="J175" s="32" t="str">
        <f t="shared" ca="1" si="294"/>
        <v/>
      </c>
      <c r="K175" s="71" t="str">
        <f ca="1">IF(COUNTIF($AD$2:AD1160,A175)=1,VLOOKUP(A175,Z:AA,2), IF(COUNTIF($AD$2:AD1160,A175)=0,$E$10,""))</f>
        <v/>
      </c>
      <c r="L175" s="31" t="str">
        <f t="shared" ca="1" si="295"/>
        <v/>
      </c>
      <c r="M175" s="32" t="str">
        <f t="shared" ca="1" si="296"/>
        <v/>
      </c>
      <c r="N175" s="77" t="str">
        <f t="shared" ca="1" si="297"/>
        <v/>
      </c>
      <c r="O175" s="77"/>
      <c r="P175" s="77"/>
      <c r="Q175" s="77" t="str">
        <f ca="1">IF(ISERROR(B175-2),"",$G$5*SUM($O$14:O175)-$H$5*SUM($P$14:P175))</f>
        <v/>
      </c>
      <c r="R175" s="77" t="str">
        <f t="shared" ca="1" si="298"/>
        <v/>
      </c>
      <c r="AB175" s="163" t="str">
        <f t="shared" si="257"/>
        <v/>
      </c>
      <c r="AC175" s="163" t="str">
        <f t="shared" si="258"/>
        <v/>
      </c>
      <c r="AH175" s="164" t="str">
        <f t="shared" ca="1" si="275"/>
        <v/>
      </c>
      <c r="AI175" s="44" t="str">
        <f ca="1">IF(COUNTIF($BU$2:BU1160,AH175)=1,VLOOKUP(AH175,BG:BH,2), IF(COUNTIF($BU$2:BU1160,AH175)=0,$AI$10,""))</f>
        <v/>
      </c>
      <c r="AJ175" s="45" t="str">
        <f t="shared" ca="1" si="262"/>
        <v/>
      </c>
      <c r="AK175" s="45" t="str">
        <f t="shared" ca="1" si="276"/>
        <v/>
      </c>
      <c r="AL175" s="44" t="str">
        <f ca="1">IF(COUNTIF($BU$2:BU1160,AH175)=1,VLOOKUP(AH175,BI:BJ,2), IF(COUNTIF($BU$2:BU1160,AH175)=0,$AJ$10,""))</f>
        <v/>
      </c>
      <c r="AM175" s="45" t="str">
        <f t="shared" ca="1" si="277"/>
        <v/>
      </c>
      <c r="AN175" s="46" t="str">
        <f t="shared" ca="1" si="278"/>
        <v/>
      </c>
      <c r="AO175" s="44" t="str">
        <f ca="1">IF(COUNTIF($BU$2:BU1160,AH175)=1,VLOOKUP(AH175,BK:BL,2), IF(COUNTIF($BU$2:BU1160,AH175)=0,$AK$10,""))</f>
        <v/>
      </c>
      <c r="AP175" s="45" t="str">
        <f t="shared" ca="1" si="279"/>
        <v/>
      </c>
      <c r="AQ175" s="46" t="str">
        <f t="shared" ca="1" si="280"/>
        <v/>
      </c>
      <c r="AR175" s="44" t="str">
        <f ca="1">IF(COUNTIF($BU$2:BU1160,AH175)=1,VLOOKUP(AH175,BM:BN,2), IF(COUNTIF($BU$2:BU1160,AH175)=0,$AL$10,""))</f>
        <v/>
      </c>
      <c r="AS175" s="45" t="str">
        <f t="shared" ca="1" si="281"/>
        <v/>
      </c>
      <c r="AT175" s="46" t="str">
        <f t="shared" ca="1" si="282"/>
        <v/>
      </c>
      <c r="AU175" s="44" t="str">
        <f ca="1">IF(COUNTIF($BU$2:BU1160,AH175)=1,VLOOKUP(AH175,BO:BP,2), IF(COUNTIF($BU$2:BU1160,AH175)=0,$AM$10,""))</f>
        <v/>
      </c>
      <c r="AV175" s="45" t="str">
        <f t="shared" ca="1" si="283"/>
        <v/>
      </c>
      <c r="AW175" s="46" t="str">
        <f t="shared" ca="1" si="284"/>
        <v/>
      </c>
      <c r="AX175" s="44" t="str">
        <f ca="1">IF(COUNTIF($BU$2:BU1160,AH175)=1,VLOOKUP(AH175,BQ:BR,2), IF(COUNTIF($BU$2:BU1160,AH175)=0,$AN$10,""))</f>
        <v/>
      </c>
      <c r="AY175" s="45" t="str">
        <f t="shared" ca="1" si="285"/>
        <v/>
      </c>
      <c r="AZ175" s="46" t="str">
        <f t="shared" ca="1" si="286"/>
        <v/>
      </c>
      <c r="BA175" s="77" t="str">
        <f t="shared" ca="1" si="287"/>
        <v/>
      </c>
      <c r="BB175" s="176"/>
      <c r="BC175" s="176"/>
      <c r="BD175" s="77" t="str">
        <f ca="1">IF(ISERROR(AI175-2),"",$AQ$4*SUM($BB$14:BB175)-$AR$4*SUM($BC$14:BC175))</f>
        <v/>
      </c>
      <c r="BE175" s="77" t="str">
        <f t="shared" ca="1" si="288"/>
        <v/>
      </c>
      <c r="BS175" s="163" t="str">
        <f t="shared" si="259"/>
        <v/>
      </c>
      <c r="BT175" s="163" t="str">
        <f t="shared" si="260"/>
        <v/>
      </c>
      <c r="BY175" s="164" t="str">
        <f t="shared" ca="1" si="270"/>
        <v/>
      </c>
      <c r="BZ175" s="44" t="str">
        <f ca="1">IF(COUNTIF($CN$2:CN1160,BY175)=1,VLOOKUP(BY175,CH:CI,2), IF(COUNTIF($CN$2:CN1160,BY175)=0,$BZ$10,""))</f>
        <v/>
      </c>
      <c r="CA175" s="45" t="str">
        <f t="shared" ca="1" si="263"/>
        <v/>
      </c>
      <c r="CB175" s="45" t="str">
        <f t="shared" ca="1" si="271"/>
        <v/>
      </c>
      <c r="CC175" s="44" t="str">
        <f ca="1">IF(COUNTIF($CN$2:CN1160,BY175)=1,VLOOKUP(BY175,CJ:CK,2), IF(COUNTIF($CN$2:CN1160,BY175)=0,$CA$10,""))</f>
        <v/>
      </c>
      <c r="CD175" s="45" t="str">
        <f t="shared" ca="1" si="272"/>
        <v/>
      </c>
      <c r="CE175" s="46" t="str">
        <f t="shared" ca="1" si="273"/>
        <v/>
      </c>
      <c r="CF175" s="44" t="str">
        <f t="shared" ca="1" si="274"/>
        <v/>
      </c>
      <c r="CL175" s="163" t="str">
        <f t="shared" si="253"/>
        <v/>
      </c>
      <c r="CM175" s="163" t="str">
        <f t="shared" si="254"/>
        <v/>
      </c>
      <c r="CR175" s="164" t="str">
        <f t="shared" ca="1" si="264"/>
        <v/>
      </c>
      <c r="CS175" s="44" t="str">
        <f ca="1">IF(COUNTIF($DG$2:DG1160,CR175)=1,VLOOKUP(CR175,DA:DB,2), IF(COUNTIF($DG$2:DG1160,CR175)=0,$CS$10,""))</f>
        <v/>
      </c>
      <c r="CT175" s="45" t="str">
        <f t="shared" ca="1" si="265"/>
        <v/>
      </c>
      <c r="CU175" s="45" t="str">
        <f t="shared" ca="1" si="266"/>
        <v/>
      </c>
      <c r="CV175" s="44" t="str">
        <f ca="1">IF(COUNTIF($DG$2:DG1160,CR175)=1,VLOOKUP(CR175,DC:DD,2), IF(COUNTIF($DG$2:DG1160,CR175)=0,$CT$10,""))</f>
        <v/>
      </c>
      <c r="CW175" s="45" t="str">
        <f t="shared" ca="1" si="267"/>
        <v/>
      </c>
      <c r="CX175" s="46" t="str">
        <f t="shared" ca="1" si="268"/>
        <v/>
      </c>
      <c r="CY175" s="44" t="str">
        <f t="shared" ca="1" si="269"/>
        <v/>
      </c>
      <c r="DE175" s="163" t="str">
        <f t="shared" si="255"/>
        <v/>
      </c>
      <c r="DF175" s="163" t="str">
        <f t="shared" si="256"/>
        <v/>
      </c>
    </row>
    <row r="176" spans="1:110">
      <c r="A176" s="164" t="str">
        <f t="shared" ca="1" si="289"/>
        <v/>
      </c>
      <c r="B176" s="71" t="str">
        <f ca="1">IF(COUNTIF($AD$2:AD1161,A176)=1,VLOOKUP(A176,T:U,2), IF(COUNTIF($AD$2:AD1161,A176)=0,$B$10,""))</f>
        <v/>
      </c>
      <c r="C176" s="31" t="str">
        <f t="shared" ca="1" si="261"/>
        <v/>
      </c>
      <c r="D176" s="32" t="str">
        <f t="shared" ca="1" si="290"/>
        <v/>
      </c>
      <c r="E176" s="71" t="str">
        <f ca="1">IF(COUNTIF($AD$2:AD1161,A176)=1,VLOOKUP(A176,V:W,2), IF(COUNTIF($AD$2:AD1161,A176)=0,$C$10,""))</f>
        <v/>
      </c>
      <c r="F176" s="31" t="str">
        <f t="shared" ca="1" si="291"/>
        <v/>
      </c>
      <c r="G176" s="32" t="str">
        <f t="shared" ca="1" si="292"/>
        <v/>
      </c>
      <c r="H176" s="71" t="str">
        <f ca="1">IF(COUNTIF($AD$2:AD1161,A176)=1,VLOOKUP(A176,X:Y,2), IF(COUNTIF($AD$2:AD1161,A176)=0,$D$10,""))</f>
        <v/>
      </c>
      <c r="I176" s="31" t="str">
        <f t="shared" ca="1" si="293"/>
        <v/>
      </c>
      <c r="J176" s="32" t="str">
        <f t="shared" ca="1" si="294"/>
        <v/>
      </c>
      <c r="K176" s="71" t="str">
        <f ca="1">IF(COUNTIF($AD$2:AD1161,A176)=1,VLOOKUP(A176,Z:AA,2), IF(COUNTIF($AD$2:AD1161,A176)=0,$E$10,""))</f>
        <v/>
      </c>
      <c r="L176" s="31" t="str">
        <f t="shared" ca="1" si="295"/>
        <v/>
      </c>
      <c r="M176" s="32" t="str">
        <f t="shared" ca="1" si="296"/>
        <v/>
      </c>
      <c r="N176" s="77" t="str">
        <f t="shared" ca="1" si="297"/>
        <v/>
      </c>
      <c r="O176" s="77"/>
      <c r="P176" s="77"/>
      <c r="Q176" s="77" t="str">
        <f ca="1">IF(ISERROR(B176-2),"",$G$5*SUM($O$14:O176)-$H$5*SUM($P$14:P176))</f>
        <v/>
      </c>
      <c r="R176" s="77" t="str">
        <f t="shared" ca="1" si="298"/>
        <v/>
      </c>
      <c r="AB176" s="163" t="str">
        <f t="shared" si="257"/>
        <v/>
      </c>
      <c r="AC176" s="163" t="str">
        <f t="shared" si="258"/>
        <v/>
      </c>
      <c r="AH176" s="164" t="str">
        <f t="shared" ca="1" si="275"/>
        <v/>
      </c>
      <c r="AI176" s="44" t="str">
        <f ca="1">IF(COUNTIF($BU$2:BU1161,AH176)=1,VLOOKUP(AH176,BG:BH,2), IF(COUNTIF($BU$2:BU1161,AH176)=0,$AI$10,""))</f>
        <v/>
      </c>
      <c r="AJ176" s="45" t="str">
        <f t="shared" ca="1" si="262"/>
        <v/>
      </c>
      <c r="AK176" s="45" t="str">
        <f t="shared" ca="1" si="276"/>
        <v/>
      </c>
      <c r="AL176" s="44" t="str">
        <f ca="1">IF(COUNTIF($BU$2:BU1161,AH176)=1,VLOOKUP(AH176,BI:BJ,2), IF(COUNTIF($BU$2:BU1161,AH176)=0,$AJ$10,""))</f>
        <v/>
      </c>
      <c r="AM176" s="45" t="str">
        <f t="shared" ca="1" si="277"/>
        <v/>
      </c>
      <c r="AN176" s="46" t="str">
        <f t="shared" ca="1" si="278"/>
        <v/>
      </c>
      <c r="AO176" s="44" t="str">
        <f ca="1">IF(COUNTIF($BU$2:BU1161,AH176)=1,VLOOKUP(AH176,BK:BL,2), IF(COUNTIF($BU$2:BU1161,AH176)=0,$AK$10,""))</f>
        <v/>
      </c>
      <c r="AP176" s="45" t="str">
        <f t="shared" ca="1" si="279"/>
        <v/>
      </c>
      <c r="AQ176" s="46" t="str">
        <f t="shared" ca="1" si="280"/>
        <v/>
      </c>
      <c r="AR176" s="44" t="str">
        <f ca="1">IF(COUNTIF($BU$2:BU1161,AH176)=1,VLOOKUP(AH176,BM:BN,2), IF(COUNTIF($BU$2:BU1161,AH176)=0,$AL$10,""))</f>
        <v/>
      </c>
      <c r="AS176" s="45" t="str">
        <f t="shared" ca="1" si="281"/>
        <v/>
      </c>
      <c r="AT176" s="46" t="str">
        <f t="shared" ca="1" si="282"/>
        <v/>
      </c>
      <c r="AU176" s="44" t="str">
        <f ca="1">IF(COUNTIF($BU$2:BU1161,AH176)=1,VLOOKUP(AH176,BO:BP,2), IF(COUNTIF($BU$2:BU1161,AH176)=0,$AM$10,""))</f>
        <v/>
      </c>
      <c r="AV176" s="45" t="str">
        <f t="shared" ca="1" si="283"/>
        <v/>
      </c>
      <c r="AW176" s="46" t="str">
        <f t="shared" ca="1" si="284"/>
        <v/>
      </c>
      <c r="AX176" s="44" t="str">
        <f ca="1">IF(COUNTIF($BU$2:BU1161,AH176)=1,VLOOKUP(AH176,BQ:BR,2), IF(COUNTIF($BU$2:BU1161,AH176)=0,$AN$10,""))</f>
        <v/>
      </c>
      <c r="AY176" s="45" t="str">
        <f t="shared" ca="1" si="285"/>
        <v/>
      </c>
      <c r="AZ176" s="46" t="str">
        <f t="shared" ca="1" si="286"/>
        <v/>
      </c>
      <c r="BA176" s="77" t="str">
        <f t="shared" ca="1" si="287"/>
        <v/>
      </c>
      <c r="BB176" s="176"/>
      <c r="BC176" s="176"/>
      <c r="BD176" s="77" t="str">
        <f ca="1">IF(ISERROR(AI176-2),"",$AQ$4*SUM($BB$14:BB176)-$AR$4*SUM($BC$14:BC176))</f>
        <v/>
      </c>
      <c r="BE176" s="77" t="str">
        <f t="shared" ca="1" si="288"/>
        <v/>
      </c>
      <c r="BS176" s="163" t="str">
        <f t="shared" si="259"/>
        <v/>
      </c>
      <c r="BT176" s="163" t="str">
        <f t="shared" si="260"/>
        <v/>
      </c>
      <c r="BY176" s="164" t="str">
        <f t="shared" ca="1" si="270"/>
        <v/>
      </c>
      <c r="BZ176" s="44" t="str">
        <f ca="1">IF(COUNTIF($CN$2:CN1161,BY176)=1,VLOOKUP(BY176,CH:CI,2), IF(COUNTIF($CN$2:CN1161,BY176)=0,$BZ$10,""))</f>
        <v/>
      </c>
      <c r="CA176" s="45" t="str">
        <f t="shared" ca="1" si="263"/>
        <v/>
      </c>
      <c r="CB176" s="45" t="str">
        <f t="shared" ca="1" si="271"/>
        <v/>
      </c>
      <c r="CC176" s="44" t="str">
        <f ca="1">IF(COUNTIF($CN$2:CN1161,BY176)=1,VLOOKUP(BY176,CJ:CK,2), IF(COUNTIF($CN$2:CN1161,BY176)=0,$CA$10,""))</f>
        <v/>
      </c>
      <c r="CD176" s="45" t="str">
        <f t="shared" ca="1" si="272"/>
        <v/>
      </c>
      <c r="CE176" s="46" t="str">
        <f t="shared" ca="1" si="273"/>
        <v/>
      </c>
      <c r="CF176" s="44" t="str">
        <f t="shared" ca="1" si="274"/>
        <v/>
      </c>
      <c r="CL176" s="163" t="str">
        <f t="shared" si="253"/>
        <v/>
      </c>
      <c r="CM176" s="163" t="str">
        <f t="shared" si="254"/>
        <v/>
      </c>
      <c r="CR176" s="164" t="str">
        <f t="shared" ca="1" si="264"/>
        <v/>
      </c>
      <c r="CS176" s="44" t="str">
        <f ca="1">IF(COUNTIF($DG$2:DG1161,CR176)=1,VLOOKUP(CR176,DA:DB,2), IF(COUNTIF($DG$2:DG1161,CR176)=0,$CS$10,""))</f>
        <v/>
      </c>
      <c r="CT176" s="45" t="str">
        <f t="shared" ca="1" si="265"/>
        <v/>
      </c>
      <c r="CU176" s="45" t="str">
        <f t="shared" ca="1" si="266"/>
        <v/>
      </c>
      <c r="CV176" s="44" t="str">
        <f ca="1">IF(COUNTIF($DG$2:DG1161,CR176)=1,VLOOKUP(CR176,DC:DD,2), IF(COUNTIF($DG$2:DG1161,CR176)=0,$CT$10,""))</f>
        <v/>
      </c>
      <c r="CW176" s="45" t="str">
        <f t="shared" ca="1" si="267"/>
        <v/>
      </c>
      <c r="CX176" s="46" t="str">
        <f t="shared" ca="1" si="268"/>
        <v/>
      </c>
      <c r="CY176" s="44" t="str">
        <f t="shared" ca="1" si="269"/>
        <v/>
      </c>
      <c r="DE176" s="163" t="str">
        <f t="shared" si="255"/>
        <v/>
      </c>
      <c r="DF176" s="163" t="str">
        <f t="shared" si="256"/>
        <v/>
      </c>
    </row>
    <row r="177" spans="1:110">
      <c r="A177" s="164" t="str">
        <f t="shared" ca="1" si="289"/>
        <v/>
      </c>
      <c r="B177" s="71" t="str">
        <f ca="1">IF(COUNTIF($AD$2:AD1162,A177)=1,VLOOKUP(A177,T:U,2), IF(COUNTIF($AD$2:AD1162,A177)=0,$B$10,""))</f>
        <v/>
      </c>
      <c r="C177" s="31" t="str">
        <f t="shared" ca="1" si="261"/>
        <v/>
      </c>
      <c r="D177" s="32" t="str">
        <f t="shared" ca="1" si="290"/>
        <v/>
      </c>
      <c r="E177" s="71" t="str">
        <f ca="1">IF(COUNTIF($AD$2:AD1162,A177)=1,VLOOKUP(A177,V:W,2), IF(COUNTIF($AD$2:AD1162,A177)=0,$C$10,""))</f>
        <v/>
      </c>
      <c r="F177" s="31" t="str">
        <f t="shared" ca="1" si="291"/>
        <v/>
      </c>
      <c r="G177" s="32" t="str">
        <f t="shared" ca="1" si="292"/>
        <v/>
      </c>
      <c r="H177" s="71" t="str">
        <f ca="1">IF(COUNTIF($AD$2:AD1162,A177)=1,VLOOKUP(A177,X:Y,2), IF(COUNTIF($AD$2:AD1162,A177)=0,$D$10,""))</f>
        <v/>
      </c>
      <c r="I177" s="31" t="str">
        <f t="shared" ca="1" si="293"/>
        <v/>
      </c>
      <c r="J177" s="32" t="str">
        <f t="shared" ca="1" si="294"/>
        <v/>
      </c>
      <c r="K177" s="71" t="str">
        <f ca="1">IF(COUNTIF($AD$2:AD1162,A177)=1,VLOOKUP(A177,Z:AA,2), IF(COUNTIF($AD$2:AD1162,A177)=0,$E$10,""))</f>
        <v/>
      </c>
      <c r="L177" s="31" t="str">
        <f t="shared" ca="1" si="295"/>
        <v/>
      </c>
      <c r="M177" s="32" t="str">
        <f t="shared" ca="1" si="296"/>
        <v/>
      </c>
      <c r="N177" s="77" t="str">
        <f t="shared" ca="1" si="297"/>
        <v/>
      </c>
      <c r="O177" s="77"/>
      <c r="P177" s="77"/>
      <c r="Q177" s="77" t="str">
        <f ca="1">IF(ISERROR(B177-2),"",$G$5*SUM($O$14:O177)-$H$5*SUM($P$14:P177))</f>
        <v/>
      </c>
      <c r="R177" s="77" t="str">
        <f t="shared" ca="1" si="298"/>
        <v/>
      </c>
      <c r="AB177" s="163" t="str">
        <f t="shared" si="257"/>
        <v/>
      </c>
      <c r="AC177" s="163" t="str">
        <f t="shared" si="258"/>
        <v/>
      </c>
      <c r="AH177" s="164" t="str">
        <f t="shared" ca="1" si="275"/>
        <v/>
      </c>
      <c r="AI177" s="44" t="str">
        <f ca="1">IF(COUNTIF($BU$2:BU1162,AH177)=1,VLOOKUP(AH177,BG:BH,2), IF(COUNTIF($BU$2:BU1162,AH177)=0,$AI$10,""))</f>
        <v/>
      </c>
      <c r="AJ177" s="45" t="str">
        <f t="shared" ca="1" si="262"/>
        <v/>
      </c>
      <c r="AK177" s="45" t="str">
        <f t="shared" ca="1" si="276"/>
        <v/>
      </c>
      <c r="AL177" s="44" t="str">
        <f ca="1">IF(COUNTIF($BU$2:BU1162,AH177)=1,VLOOKUP(AH177,BI:BJ,2), IF(COUNTIF($BU$2:BU1162,AH177)=0,$AJ$10,""))</f>
        <v/>
      </c>
      <c r="AM177" s="45" t="str">
        <f t="shared" ca="1" si="277"/>
        <v/>
      </c>
      <c r="AN177" s="46" t="str">
        <f t="shared" ca="1" si="278"/>
        <v/>
      </c>
      <c r="AO177" s="44" t="str">
        <f ca="1">IF(COUNTIF($BU$2:BU1162,AH177)=1,VLOOKUP(AH177,BK:BL,2), IF(COUNTIF($BU$2:BU1162,AH177)=0,$AK$10,""))</f>
        <v/>
      </c>
      <c r="AP177" s="45" t="str">
        <f t="shared" ca="1" si="279"/>
        <v/>
      </c>
      <c r="AQ177" s="46" t="str">
        <f t="shared" ca="1" si="280"/>
        <v/>
      </c>
      <c r="AR177" s="44" t="str">
        <f ca="1">IF(COUNTIF($BU$2:BU1162,AH177)=1,VLOOKUP(AH177,BM:BN,2), IF(COUNTIF($BU$2:BU1162,AH177)=0,$AL$10,""))</f>
        <v/>
      </c>
      <c r="AS177" s="45" t="str">
        <f t="shared" ca="1" si="281"/>
        <v/>
      </c>
      <c r="AT177" s="46" t="str">
        <f t="shared" ca="1" si="282"/>
        <v/>
      </c>
      <c r="AU177" s="44" t="str">
        <f ca="1">IF(COUNTIF($BU$2:BU1162,AH177)=1,VLOOKUP(AH177,BO:BP,2), IF(COUNTIF($BU$2:BU1162,AH177)=0,$AM$10,""))</f>
        <v/>
      </c>
      <c r="AV177" s="45" t="str">
        <f t="shared" ca="1" si="283"/>
        <v/>
      </c>
      <c r="AW177" s="46" t="str">
        <f t="shared" ca="1" si="284"/>
        <v/>
      </c>
      <c r="AX177" s="44" t="str">
        <f ca="1">IF(COUNTIF($BU$2:BU1162,AH177)=1,VLOOKUP(AH177,BQ:BR,2), IF(COUNTIF($BU$2:BU1162,AH177)=0,$AN$10,""))</f>
        <v/>
      </c>
      <c r="AY177" s="45" t="str">
        <f t="shared" ca="1" si="285"/>
        <v/>
      </c>
      <c r="AZ177" s="46" t="str">
        <f t="shared" ca="1" si="286"/>
        <v/>
      </c>
      <c r="BA177" s="77" t="str">
        <f t="shared" ca="1" si="287"/>
        <v/>
      </c>
      <c r="BB177" s="176"/>
      <c r="BC177" s="176"/>
      <c r="BD177" s="77" t="str">
        <f ca="1">IF(ISERROR(AI177-2),"",$AQ$4*SUM($BB$14:BB177)-$AR$4*SUM($BC$14:BC177))</f>
        <v/>
      </c>
      <c r="BE177" s="77" t="str">
        <f t="shared" ca="1" si="288"/>
        <v/>
      </c>
      <c r="BS177" s="163" t="str">
        <f t="shared" si="259"/>
        <v/>
      </c>
      <c r="BT177" s="163" t="str">
        <f t="shared" si="260"/>
        <v/>
      </c>
      <c r="BY177" s="164" t="str">
        <f t="shared" ca="1" si="270"/>
        <v/>
      </c>
      <c r="BZ177" s="44" t="str">
        <f ca="1">IF(COUNTIF($CN$2:CN1162,BY177)=1,VLOOKUP(BY177,CH:CI,2), IF(COUNTIF($CN$2:CN1162,BY177)=0,$BZ$10,""))</f>
        <v/>
      </c>
      <c r="CA177" s="45" t="str">
        <f t="shared" ca="1" si="263"/>
        <v/>
      </c>
      <c r="CB177" s="45" t="str">
        <f t="shared" ca="1" si="271"/>
        <v/>
      </c>
      <c r="CC177" s="44" t="str">
        <f ca="1">IF(COUNTIF($CN$2:CN1162,BY177)=1,VLOOKUP(BY177,CJ:CK,2), IF(COUNTIF($CN$2:CN1162,BY177)=0,$CA$10,""))</f>
        <v/>
      </c>
      <c r="CD177" s="45" t="str">
        <f t="shared" ca="1" si="272"/>
        <v/>
      </c>
      <c r="CE177" s="46" t="str">
        <f t="shared" ca="1" si="273"/>
        <v/>
      </c>
      <c r="CF177" s="44" t="str">
        <f t="shared" ca="1" si="274"/>
        <v/>
      </c>
      <c r="CL177" s="163" t="str">
        <f t="shared" si="253"/>
        <v/>
      </c>
      <c r="CM177" s="163" t="str">
        <f t="shared" si="254"/>
        <v/>
      </c>
      <c r="CR177" s="164" t="str">
        <f t="shared" ca="1" si="264"/>
        <v/>
      </c>
      <c r="CS177" s="44" t="str">
        <f ca="1">IF(COUNTIF($DG$2:DG1162,CR177)=1,VLOOKUP(CR177,DA:DB,2), IF(COUNTIF($DG$2:DG1162,CR177)=0,$CS$10,""))</f>
        <v/>
      </c>
      <c r="CT177" s="45" t="str">
        <f t="shared" ca="1" si="265"/>
        <v/>
      </c>
      <c r="CU177" s="45" t="str">
        <f t="shared" ca="1" si="266"/>
        <v/>
      </c>
      <c r="CV177" s="44" t="str">
        <f ca="1">IF(COUNTIF($DG$2:DG1162,CR177)=1,VLOOKUP(CR177,DC:DD,2), IF(COUNTIF($DG$2:DG1162,CR177)=0,$CT$10,""))</f>
        <v/>
      </c>
      <c r="CW177" s="45" t="str">
        <f t="shared" ca="1" si="267"/>
        <v/>
      </c>
      <c r="CX177" s="46" t="str">
        <f t="shared" ca="1" si="268"/>
        <v/>
      </c>
      <c r="CY177" s="44" t="str">
        <f t="shared" ca="1" si="269"/>
        <v/>
      </c>
      <c r="DE177" s="163" t="str">
        <f t="shared" si="255"/>
        <v/>
      </c>
      <c r="DF177" s="163" t="str">
        <f t="shared" si="256"/>
        <v/>
      </c>
    </row>
    <row r="178" spans="1:110">
      <c r="A178" s="164" t="str">
        <f t="shared" ca="1" si="289"/>
        <v/>
      </c>
      <c r="B178" s="71" t="str">
        <f ca="1">IF(COUNTIF($AD$2:AD1163,A178)=1,VLOOKUP(A178,T:U,2), IF(COUNTIF($AD$2:AD1163,A178)=0,$B$10,""))</f>
        <v/>
      </c>
      <c r="C178" s="31" t="str">
        <f t="shared" ca="1" si="261"/>
        <v/>
      </c>
      <c r="D178" s="32" t="str">
        <f t="shared" ca="1" si="290"/>
        <v/>
      </c>
      <c r="E178" s="71" t="str">
        <f ca="1">IF(COUNTIF($AD$2:AD1163,A178)=1,VLOOKUP(A178,V:W,2), IF(COUNTIF($AD$2:AD1163,A178)=0,$C$10,""))</f>
        <v/>
      </c>
      <c r="F178" s="31" t="str">
        <f t="shared" ca="1" si="291"/>
        <v/>
      </c>
      <c r="G178" s="32" t="str">
        <f t="shared" ca="1" si="292"/>
        <v/>
      </c>
      <c r="H178" s="71" t="str">
        <f ca="1">IF(COUNTIF($AD$2:AD1163,A178)=1,VLOOKUP(A178,X:Y,2), IF(COUNTIF($AD$2:AD1163,A178)=0,$D$10,""))</f>
        <v/>
      </c>
      <c r="I178" s="31" t="str">
        <f t="shared" ca="1" si="293"/>
        <v/>
      </c>
      <c r="J178" s="32" t="str">
        <f t="shared" ca="1" si="294"/>
        <v/>
      </c>
      <c r="K178" s="71" t="str">
        <f ca="1">IF(COUNTIF($AD$2:AD1163,A178)=1,VLOOKUP(A178,Z:AA,2), IF(COUNTIF($AD$2:AD1163,A178)=0,$E$10,""))</f>
        <v/>
      </c>
      <c r="L178" s="31" t="str">
        <f t="shared" ca="1" si="295"/>
        <v/>
      </c>
      <c r="M178" s="32" t="str">
        <f t="shared" ca="1" si="296"/>
        <v/>
      </c>
      <c r="N178" s="77" t="str">
        <f t="shared" ca="1" si="297"/>
        <v/>
      </c>
      <c r="O178" s="77"/>
      <c r="P178" s="77"/>
      <c r="Q178" s="77" t="str">
        <f ca="1">IF(ISERROR(B178-2),"",$G$5*SUM($O$14:O178)-$H$5*SUM($P$14:P178))</f>
        <v/>
      </c>
      <c r="R178" s="77" t="str">
        <f t="shared" ca="1" si="298"/>
        <v/>
      </c>
      <c r="AB178" s="163" t="str">
        <f t="shared" si="257"/>
        <v/>
      </c>
      <c r="AC178" s="163" t="str">
        <f t="shared" si="258"/>
        <v/>
      </c>
      <c r="AH178" s="164" t="str">
        <f t="shared" ca="1" si="275"/>
        <v/>
      </c>
      <c r="AI178" s="44" t="str">
        <f ca="1">IF(COUNTIF($BU$2:BU1163,AH178)=1,VLOOKUP(AH178,BG:BH,2), IF(COUNTIF($BU$2:BU1163,AH178)=0,$AI$10,""))</f>
        <v/>
      </c>
      <c r="AJ178" s="45" t="str">
        <f t="shared" ca="1" si="262"/>
        <v/>
      </c>
      <c r="AK178" s="45" t="str">
        <f t="shared" ca="1" si="276"/>
        <v/>
      </c>
      <c r="AL178" s="44" t="str">
        <f ca="1">IF(COUNTIF($BU$2:BU1163,AH178)=1,VLOOKUP(AH178,BI:BJ,2), IF(COUNTIF($BU$2:BU1163,AH178)=0,$AJ$10,""))</f>
        <v/>
      </c>
      <c r="AM178" s="45" t="str">
        <f t="shared" ca="1" si="277"/>
        <v/>
      </c>
      <c r="AN178" s="46" t="str">
        <f t="shared" ca="1" si="278"/>
        <v/>
      </c>
      <c r="AO178" s="44" t="str">
        <f ca="1">IF(COUNTIF($BU$2:BU1163,AH178)=1,VLOOKUP(AH178,BK:BL,2), IF(COUNTIF($BU$2:BU1163,AH178)=0,$AK$10,""))</f>
        <v/>
      </c>
      <c r="AP178" s="45" t="str">
        <f t="shared" ca="1" si="279"/>
        <v/>
      </c>
      <c r="AQ178" s="46" t="str">
        <f t="shared" ca="1" si="280"/>
        <v/>
      </c>
      <c r="AR178" s="44" t="str">
        <f ca="1">IF(COUNTIF($BU$2:BU1163,AH178)=1,VLOOKUP(AH178,BM:BN,2), IF(COUNTIF($BU$2:BU1163,AH178)=0,$AL$10,""))</f>
        <v/>
      </c>
      <c r="AS178" s="45" t="str">
        <f t="shared" ca="1" si="281"/>
        <v/>
      </c>
      <c r="AT178" s="46" t="str">
        <f t="shared" ca="1" si="282"/>
        <v/>
      </c>
      <c r="AU178" s="44" t="str">
        <f ca="1">IF(COUNTIF($BU$2:BU1163,AH178)=1,VLOOKUP(AH178,BO:BP,2), IF(COUNTIF($BU$2:BU1163,AH178)=0,$AM$10,""))</f>
        <v/>
      </c>
      <c r="AV178" s="45" t="str">
        <f t="shared" ca="1" si="283"/>
        <v/>
      </c>
      <c r="AW178" s="46" t="str">
        <f t="shared" ca="1" si="284"/>
        <v/>
      </c>
      <c r="AX178" s="44" t="str">
        <f ca="1">IF(COUNTIF($BU$2:BU1163,AH178)=1,VLOOKUP(AH178,BQ:BR,2), IF(COUNTIF($BU$2:BU1163,AH178)=0,$AN$10,""))</f>
        <v/>
      </c>
      <c r="AY178" s="45" t="str">
        <f t="shared" ca="1" si="285"/>
        <v/>
      </c>
      <c r="AZ178" s="46" t="str">
        <f t="shared" ca="1" si="286"/>
        <v/>
      </c>
      <c r="BA178" s="77" t="str">
        <f t="shared" ca="1" si="287"/>
        <v/>
      </c>
      <c r="BB178" s="176"/>
      <c r="BC178" s="176"/>
      <c r="BD178" s="77" t="str">
        <f ca="1">IF(ISERROR(AI178-2),"",$AQ$4*SUM($BB$14:BB178)-$AR$4*SUM($BC$14:BC178))</f>
        <v/>
      </c>
      <c r="BE178" s="77" t="str">
        <f t="shared" ca="1" si="288"/>
        <v/>
      </c>
      <c r="BS178" s="163" t="str">
        <f t="shared" si="259"/>
        <v/>
      </c>
      <c r="BT178" s="163" t="str">
        <f t="shared" si="260"/>
        <v/>
      </c>
      <c r="BY178" s="164" t="str">
        <f t="shared" ca="1" si="270"/>
        <v/>
      </c>
      <c r="BZ178" s="44" t="str">
        <f ca="1">IF(COUNTIF($CN$2:CN1163,BY178)=1,VLOOKUP(BY178,CH:CI,2), IF(COUNTIF($CN$2:CN1163,BY178)=0,$BZ$10,""))</f>
        <v/>
      </c>
      <c r="CA178" s="45" t="str">
        <f t="shared" ca="1" si="263"/>
        <v/>
      </c>
      <c r="CB178" s="45" t="str">
        <f t="shared" ca="1" si="271"/>
        <v/>
      </c>
      <c r="CC178" s="44" t="str">
        <f ca="1">IF(COUNTIF($CN$2:CN1163,BY178)=1,VLOOKUP(BY178,CJ:CK,2), IF(COUNTIF($CN$2:CN1163,BY178)=0,$CA$10,""))</f>
        <v/>
      </c>
      <c r="CD178" s="45" t="str">
        <f t="shared" ca="1" si="272"/>
        <v/>
      </c>
      <c r="CE178" s="46" t="str">
        <f t="shared" ca="1" si="273"/>
        <v/>
      </c>
      <c r="CF178" s="44" t="str">
        <f t="shared" ca="1" si="274"/>
        <v/>
      </c>
      <c r="CL178" s="163" t="str">
        <f t="shared" si="253"/>
        <v/>
      </c>
      <c r="CM178" s="163" t="str">
        <f t="shared" si="254"/>
        <v/>
      </c>
      <c r="CR178" s="164" t="str">
        <f t="shared" ca="1" si="264"/>
        <v/>
      </c>
      <c r="CS178" s="44" t="str">
        <f ca="1">IF(COUNTIF($DG$2:DG1163,CR178)=1,VLOOKUP(CR178,DA:DB,2), IF(COUNTIF($DG$2:DG1163,CR178)=0,$CS$10,""))</f>
        <v/>
      </c>
      <c r="CT178" s="45" t="str">
        <f t="shared" ca="1" si="265"/>
        <v/>
      </c>
      <c r="CU178" s="45" t="str">
        <f t="shared" ca="1" si="266"/>
        <v/>
      </c>
      <c r="CV178" s="44" t="str">
        <f ca="1">IF(COUNTIF($DG$2:DG1163,CR178)=1,VLOOKUP(CR178,DC:DD,2), IF(COUNTIF($DG$2:DG1163,CR178)=0,$CT$10,""))</f>
        <v/>
      </c>
      <c r="CW178" s="45" t="str">
        <f t="shared" ca="1" si="267"/>
        <v/>
      </c>
      <c r="CX178" s="46" t="str">
        <f t="shared" ca="1" si="268"/>
        <v/>
      </c>
      <c r="CY178" s="44" t="str">
        <f t="shared" ca="1" si="269"/>
        <v/>
      </c>
      <c r="DE178" s="163" t="str">
        <f t="shared" si="255"/>
        <v/>
      </c>
      <c r="DF178" s="163" t="str">
        <f t="shared" si="256"/>
        <v/>
      </c>
    </row>
    <row r="179" spans="1:110">
      <c r="A179" s="164" t="str">
        <f t="shared" ca="1" si="289"/>
        <v/>
      </c>
      <c r="B179" s="71" t="str">
        <f ca="1">IF(COUNTIF($AD$2:AD1164,A179)=1,VLOOKUP(A179,T:U,2), IF(COUNTIF($AD$2:AD1164,A179)=0,$B$10,""))</f>
        <v/>
      </c>
      <c r="C179" s="31" t="str">
        <f t="shared" ca="1" si="261"/>
        <v/>
      </c>
      <c r="D179" s="32" t="str">
        <f t="shared" ca="1" si="290"/>
        <v/>
      </c>
      <c r="E179" s="71" t="str">
        <f ca="1">IF(COUNTIF($AD$2:AD1164,A179)=1,VLOOKUP(A179,V:W,2), IF(COUNTIF($AD$2:AD1164,A179)=0,$C$10,""))</f>
        <v/>
      </c>
      <c r="F179" s="31" t="str">
        <f t="shared" ca="1" si="291"/>
        <v/>
      </c>
      <c r="G179" s="32" t="str">
        <f t="shared" ca="1" si="292"/>
        <v/>
      </c>
      <c r="H179" s="71" t="str">
        <f ca="1">IF(COUNTIF($AD$2:AD1164,A179)=1,VLOOKUP(A179,X:Y,2), IF(COUNTIF($AD$2:AD1164,A179)=0,$D$10,""))</f>
        <v/>
      </c>
      <c r="I179" s="31" t="str">
        <f t="shared" ca="1" si="293"/>
        <v/>
      </c>
      <c r="J179" s="32" t="str">
        <f t="shared" ca="1" si="294"/>
        <v/>
      </c>
      <c r="K179" s="71" t="str">
        <f ca="1">IF(COUNTIF($AD$2:AD1164,A179)=1,VLOOKUP(A179,Z:AA,2), IF(COUNTIF($AD$2:AD1164,A179)=0,$E$10,""))</f>
        <v/>
      </c>
      <c r="L179" s="31" t="str">
        <f t="shared" ca="1" si="295"/>
        <v/>
      </c>
      <c r="M179" s="32" t="str">
        <f t="shared" ca="1" si="296"/>
        <v/>
      </c>
      <c r="N179" s="77" t="str">
        <f t="shared" ca="1" si="297"/>
        <v/>
      </c>
      <c r="O179" s="77"/>
      <c r="P179" s="77"/>
      <c r="Q179" s="77" t="str">
        <f ca="1">IF(ISERROR(B179-2),"",$G$5*SUM($O$14:O179)-$H$5*SUM($P$14:P179))</f>
        <v/>
      </c>
      <c r="R179" s="77" t="str">
        <f t="shared" ca="1" si="298"/>
        <v/>
      </c>
      <c r="AB179" s="163" t="str">
        <f t="shared" si="257"/>
        <v/>
      </c>
      <c r="AC179" s="163" t="str">
        <f t="shared" si="258"/>
        <v/>
      </c>
      <c r="AH179" s="164" t="str">
        <f t="shared" ca="1" si="275"/>
        <v/>
      </c>
      <c r="AI179" s="44" t="str">
        <f ca="1">IF(COUNTIF($BU$2:BU1164,AH179)=1,VLOOKUP(AH179,BG:BH,2), IF(COUNTIF($BU$2:BU1164,AH179)=0,$AI$10,""))</f>
        <v/>
      </c>
      <c r="AJ179" s="45" t="str">
        <f t="shared" ca="1" si="262"/>
        <v/>
      </c>
      <c r="AK179" s="45" t="str">
        <f t="shared" ca="1" si="276"/>
        <v/>
      </c>
      <c r="AL179" s="44" t="str">
        <f ca="1">IF(COUNTIF($BU$2:BU1164,AH179)=1,VLOOKUP(AH179,BI:BJ,2), IF(COUNTIF($BU$2:BU1164,AH179)=0,$AJ$10,""))</f>
        <v/>
      </c>
      <c r="AM179" s="45" t="str">
        <f t="shared" ca="1" si="277"/>
        <v/>
      </c>
      <c r="AN179" s="46" t="str">
        <f t="shared" ca="1" si="278"/>
        <v/>
      </c>
      <c r="AO179" s="44" t="str">
        <f ca="1">IF(COUNTIF($BU$2:BU1164,AH179)=1,VLOOKUP(AH179,BK:BL,2), IF(COUNTIF($BU$2:BU1164,AH179)=0,$AK$10,""))</f>
        <v/>
      </c>
      <c r="AP179" s="45" t="str">
        <f t="shared" ca="1" si="279"/>
        <v/>
      </c>
      <c r="AQ179" s="46" t="str">
        <f t="shared" ca="1" si="280"/>
        <v/>
      </c>
      <c r="AR179" s="44" t="str">
        <f ca="1">IF(COUNTIF($BU$2:BU1164,AH179)=1,VLOOKUP(AH179,BM:BN,2), IF(COUNTIF($BU$2:BU1164,AH179)=0,$AL$10,""))</f>
        <v/>
      </c>
      <c r="AS179" s="45" t="str">
        <f t="shared" ca="1" si="281"/>
        <v/>
      </c>
      <c r="AT179" s="46" t="str">
        <f t="shared" ca="1" si="282"/>
        <v/>
      </c>
      <c r="AU179" s="44" t="str">
        <f ca="1">IF(COUNTIF($BU$2:BU1164,AH179)=1,VLOOKUP(AH179,BO:BP,2), IF(COUNTIF($BU$2:BU1164,AH179)=0,$AM$10,""))</f>
        <v/>
      </c>
      <c r="AV179" s="45" t="str">
        <f t="shared" ca="1" si="283"/>
        <v/>
      </c>
      <c r="AW179" s="46" t="str">
        <f t="shared" ca="1" si="284"/>
        <v/>
      </c>
      <c r="AX179" s="44" t="str">
        <f ca="1">IF(COUNTIF($BU$2:BU1164,AH179)=1,VLOOKUP(AH179,BQ:BR,2), IF(COUNTIF($BU$2:BU1164,AH179)=0,$AN$10,""))</f>
        <v/>
      </c>
      <c r="AY179" s="45" t="str">
        <f t="shared" ca="1" si="285"/>
        <v/>
      </c>
      <c r="AZ179" s="46" t="str">
        <f t="shared" ca="1" si="286"/>
        <v/>
      </c>
      <c r="BA179" s="77" t="str">
        <f t="shared" ca="1" si="287"/>
        <v/>
      </c>
      <c r="BB179" s="176"/>
      <c r="BC179" s="176"/>
      <c r="BD179" s="77" t="str">
        <f ca="1">IF(ISERROR(AI179-2),"",$AQ$4*SUM($BB$14:BB179)-$AR$4*SUM($BC$14:BC179))</f>
        <v/>
      </c>
      <c r="BE179" s="77" t="str">
        <f t="shared" ca="1" si="288"/>
        <v/>
      </c>
      <c r="BS179" s="163" t="str">
        <f t="shared" si="259"/>
        <v/>
      </c>
      <c r="BT179" s="163" t="str">
        <f t="shared" si="260"/>
        <v/>
      </c>
      <c r="BY179" s="164" t="str">
        <f t="shared" ca="1" si="270"/>
        <v/>
      </c>
      <c r="BZ179" s="44" t="str">
        <f ca="1">IF(COUNTIF($CN$2:CN1164,BY179)=1,VLOOKUP(BY179,CH:CI,2), IF(COUNTIF($CN$2:CN1164,BY179)=0,$BZ$10,""))</f>
        <v/>
      </c>
      <c r="CA179" s="45" t="str">
        <f t="shared" ca="1" si="263"/>
        <v/>
      </c>
      <c r="CB179" s="45" t="str">
        <f t="shared" ca="1" si="271"/>
        <v/>
      </c>
      <c r="CC179" s="44" t="str">
        <f ca="1">IF(COUNTIF($CN$2:CN1164,BY179)=1,VLOOKUP(BY179,CJ:CK,2), IF(COUNTIF($CN$2:CN1164,BY179)=0,$CA$10,""))</f>
        <v/>
      </c>
      <c r="CD179" s="45" t="str">
        <f t="shared" ca="1" si="272"/>
        <v/>
      </c>
      <c r="CE179" s="46" t="str">
        <f t="shared" ca="1" si="273"/>
        <v/>
      </c>
      <c r="CF179" s="44" t="str">
        <f t="shared" ca="1" si="274"/>
        <v/>
      </c>
      <c r="CL179" s="163" t="str">
        <f t="shared" si="253"/>
        <v/>
      </c>
      <c r="CM179" s="163" t="str">
        <f t="shared" si="254"/>
        <v/>
      </c>
      <c r="CR179" s="164" t="str">
        <f t="shared" ca="1" si="264"/>
        <v/>
      </c>
      <c r="CS179" s="44" t="str">
        <f ca="1">IF(COUNTIF($DG$2:DG1164,CR179)=1,VLOOKUP(CR179,DA:DB,2), IF(COUNTIF($DG$2:DG1164,CR179)=0,$CS$10,""))</f>
        <v/>
      </c>
      <c r="CT179" s="45" t="str">
        <f t="shared" ca="1" si="265"/>
        <v/>
      </c>
      <c r="CU179" s="45" t="str">
        <f t="shared" ca="1" si="266"/>
        <v/>
      </c>
      <c r="CV179" s="44" t="str">
        <f ca="1">IF(COUNTIF($DG$2:DG1164,CR179)=1,VLOOKUP(CR179,DC:DD,2), IF(COUNTIF($DG$2:DG1164,CR179)=0,$CT$10,""))</f>
        <v/>
      </c>
      <c r="CW179" s="45" t="str">
        <f t="shared" ca="1" si="267"/>
        <v/>
      </c>
      <c r="CX179" s="46" t="str">
        <f t="shared" ca="1" si="268"/>
        <v/>
      </c>
      <c r="CY179" s="44" t="str">
        <f t="shared" ca="1" si="269"/>
        <v/>
      </c>
      <c r="DE179" s="163" t="str">
        <f t="shared" si="255"/>
        <v/>
      </c>
      <c r="DF179" s="163" t="str">
        <f t="shared" si="256"/>
        <v/>
      </c>
    </row>
    <row r="180" spans="1:110">
      <c r="A180" s="164" t="str">
        <f t="shared" ca="1" si="289"/>
        <v/>
      </c>
      <c r="B180" s="71" t="str">
        <f ca="1">IF(COUNTIF($AD$2:AD1165,A180)=1,VLOOKUP(A180,T:U,2), IF(COUNTIF($AD$2:AD1165,A180)=0,$B$10,""))</f>
        <v/>
      </c>
      <c r="C180" s="31" t="str">
        <f t="shared" ca="1" si="261"/>
        <v/>
      </c>
      <c r="D180" s="32" t="str">
        <f t="shared" ca="1" si="290"/>
        <v/>
      </c>
      <c r="E180" s="71" t="str">
        <f ca="1">IF(COUNTIF($AD$2:AD1165,A180)=1,VLOOKUP(A180,V:W,2), IF(COUNTIF($AD$2:AD1165,A180)=0,$C$10,""))</f>
        <v/>
      </c>
      <c r="F180" s="31" t="str">
        <f t="shared" ca="1" si="291"/>
        <v/>
      </c>
      <c r="G180" s="32" t="str">
        <f t="shared" ca="1" si="292"/>
        <v/>
      </c>
      <c r="H180" s="71" t="str">
        <f ca="1">IF(COUNTIF($AD$2:AD1165,A180)=1,VLOOKUP(A180,X:Y,2), IF(COUNTIF($AD$2:AD1165,A180)=0,$D$10,""))</f>
        <v/>
      </c>
      <c r="I180" s="31" t="str">
        <f t="shared" ca="1" si="293"/>
        <v/>
      </c>
      <c r="J180" s="32" t="str">
        <f t="shared" ca="1" si="294"/>
        <v/>
      </c>
      <c r="K180" s="71" t="str">
        <f ca="1">IF(COUNTIF($AD$2:AD1165,A180)=1,VLOOKUP(A180,Z:AA,2), IF(COUNTIF($AD$2:AD1165,A180)=0,$E$10,""))</f>
        <v/>
      </c>
      <c r="L180" s="31" t="str">
        <f t="shared" ca="1" si="295"/>
        <v/>
      </c>
      <c r="M180" s="32" t="str">
        <f t="shared" ca="1" si="296"/>
        <v/>
      </c>
      <c r="N180" s="77" t="str">
        <f t="shared" ca="1" si="297"/>
        <v/>
      </c>
      <c r="O180" s="77"/>
      <c r="P180" s="77"/>
      <c r="Q180" s="77" t="str">
        <f ca="1">IF(ISERROR(B180-2),"",$G$5*SUM($O$14:O180)-$H$5*SUM($P$14:P180))</f>
        <v/>
      </c>
      <c r="R180" s="77" t="str">
        <f t="shared" ca="1" si="298"/>
        <v/>
      </c>
      <c r="AB180" s="163" t="str">
        <f t="shared" si="257"/>
        <v/>
      </c>
      <c r="AC180" s="163" t="str">
        <f t="shared" si="258"/>
        <v/>
      </c>
      <c r="AH180" s="164" t="str">
        <f t="shared" ca="1" si="275"/>
        <v/>
      </c>
      <c r="AI180" s="44" t="str">
        <f ca="1">IF(COUNTIF($BU$2:BU1165,AH180)=1,VLOOKUP(AH180,BG:BH,2), IF(COUNTIF($BU$2:BU1165,AH180)=0,$AI$10,""))</f>
        <v/>
      </c>
      <c r="AJ180" s="45" t="str">
        <f t="shared" ca="1" si="262"/>
        <v/>
      </c>
      <c r="AK180" s="45" t="str">
        <f t="shared" ca="1" si="276"/>
        <v/>
      </c>
      <c r="AL180" s="44" t="str">
        <f ca="1">IF(COUNTIF($BU$2:BU1165,AH180)=1,VLOOKUP(AH180,BI:BJ,2), IF(COUNTIF($BU$2:BU1165,AH180)=0,$AJ$10,""))</f>
        <v/>
      </c>
      <c r="AM180" s="45" t="str">
        <f t="shared" ca="1" si="277"/>
        <v/>
      </c>
      <c r="AN180" s="46" t="str">
        <f t="shared" ca="1" si="278"/>
        <v/>
      </c>
      <c r="AO180" s="44" t="str">
        <f ca="1">IF(COUNTIF($BU$2:BU1165,AH180)=1,VLOOKUP(AH180,BK:BL,2), IF(COUNTIF($BU$2:BU1165,AH180)=0,$AK$10,""))</f>
        <v/>
      </c>
      <c r="AP180" s="45" t="str">
        <f t="shared" ca="1" si="279"/>
        <v/>
      </c>
      <c r="AQ180" s="46" t="str">
        <f t="shared" ca="1" si="280"/>
        <v/>
      </c>
      <c r="AR180" s="44" t="str">
        <f ca="1">IF(COUNTIF($BU$2:BU1165,AH180)=1,VLOOKUP(AH180,BM:BN,2), IF(COUNTIF($BU$2:BU1165,AH180)=0,$AL$10,""))</f>
        <v/>
      </c>
      <c r="AS180" s="45" t="str">
        <f t="shared" ca="1" si="281"/>
        <v/>
      </c>
      <c r="AT180" s="46" t="str">
        <f t="shared" ca="1" si="282"/>
        <v/>
      </c>
      <c r="AU180" s="44" t="str">
        <f ca="1">IF(COUNTIF($BU$2:BU1165,AH180)=1,VLOOKUP(AH180,BO:BP,2), IF(COUNTIF($BU$2:BU1165,AH180)=0,$AM$10,""))</f>
        <v/>
      </c>
      <c r="AV180" s="45" t="str">
        <f t="shared" ca="1" si="283"/>
        <v/>
      </c>
      <c r="AW180" s="46" t="str">
        <f t="shared" ca="1" si="284"/>
        <v/>
      </c>
      <c r="AX180" s="44" t="str">
        <f ca="1">IF(COUNTIF($BU$2:BU1165,AH180)=1,VLOOKUP(AH180,BQ:BR,2), IF(COUNTIF($BU$2:BU1165,AH180)=0,$AN$10,""))</f>
        <v/>
      </c>
      <c r="AY180" s="45" t="str">
        <f t="shared" ca="1" si="285"/>
        <v/>
      </c>
      <c r="AZ180" s="46" t="str">
        <f t="shared" ca="1" si="286"/>
        <v/>
      </c>
      <c r="BA180" s="77" t="str">
        <f t="shared" ca="1" si="287"/>
        <v/>
      </c>
      <c r="BB180" s="176"/>
      <c r="BC180" s="176"/>
      <c r="BD180" s="77" t="str">
        <f ca="1">IF(ISERROR(AI180-2),"",$AQ$4*SUM($BB$14:BB180)-$AR$4*SUM($BC$14:BC180))</f>
        <v/>
      </c>
      <c r="BE180" s="77" t="str">
        <f t="shared" ca="1" si="288"/>
        <v/>
      </c>
      <c r="BS180" s="163" t="str">
        <f t="shared" si="259"/>
        <v/>
      </c>
      <c r="BT180" s="163" t="str">
        <f t="shared" si="260"/>
        <v/>
      </c>
      <c r="BY180" s="164" t="str">
        <f t="shared" ca="1" si="270"/>
        <v/>
      </c>
      <c r="BZ180" s="44" t="str">
        <f ca="1">IF(COUNTIF($CN$2:CN1165,BY180)=1,VLOOKUP(BY180,CH:CI,2), IF(COUNTIF($CN$2:CN1165,BY180)=0,$BZ$10,""))</f>
        <v/>
      </c>
      <c r="CA180" s="45" t="str">
        <f t="shared" ca="1" si="263"/>
        <v/>
      </c>
      <c r="CB180" s="45" t="str">
        <f t="shared" ca="1" si="271"/>
        <v/>
      </c>
      <c r="CC180" s="44" t="str">
        <f ca="1">IF(COUNTIF($CN$2:CN1165,BY180)=1,VLOOKUP(BY180,CJ:CK,2), IF(COUNTIF($CN$2:CN1165,BY180)=0,$CA$10,""))</f>
        <v/>
      </c>
      <c r="CD180" s="45" t="str">
        <f t="shared" ca="1" si="272"/>
        <v/>
      </c>
      <c r="CE180" s="46" t="str">
        <f t="shared" ca="1" si="273"/>
        <v/>
      </c>
      <c r="CF180" s="44" t="str">
        <f t="shared" ca="1" si="274"/>
        <v/>
      </c>
      <c r="CL180" s="163" t="str">
        <f t="shared" si="253"/>
        <v/>
      </c>
      <c r="CM180" s="163" t="str">
        <f t="shared" si="254"/>
        <v/>
      </c>
      <c r="CR180" s="164" t="str">
        <f t="shared" ca="1" si="264"/>
        <v/>
      </c>
      <c r="CS180" s="44" t="str">
        <f ca="1">IF(COUNTIF($DG$2:DG1165,CR180)=1,VLOOKUP(CR180,DA:DB,2), IF(COUNTIF($DG$2:DG1165,CR180)=0,$CS$10,""))</f>
        <v/>
      </c>
      <c r="CT180" s="45" t="str">
        <f t="shared" ca="1" si="265"/>
        <v/>
      </c>
      <c r="CU180" s="45" t="str">
        <f t="shared" ca="1" si="266"/>
        <v/>
      </c>
      <c r="CV180" s="44" t="str">
        <f ca="1">IF(COUNTIF($DG$2:DG1165,CR180)=1,VLOOKUP(CR180,DC:DD,2), IF(COUNTIF($DG$2:DG1165,CR180)=0,$CT$10,""))</f>
        <v/>
      </c>
      <c r="CW180" s="45" t="str">
        <f t="shared" ca="1" si="267"/>
        <v/>
      </c>
      <c r="CX180" s="46" t="str">
        <f t="shared" ca="1" si="268"/>
        <v/>
      </c>
      <c r="CY180" s="44" t="str">
        <f t="shared" ca="1" si="269"/>
        <v/>
      </c>
      <c r="DE180" s="163" t="str">
        <f t="shared" si="255"/>
        <v/>
      </c>
      <c r="DF180" s="163" t="str">
        <f t="shared" si="256"/>
        <v/>
      </c>
    </row>
    <row r="181" spans="1:110">
      <c r="A181" s="164" t="str">
        <f t="shared" ca="1" si="289"/>
        <v/>
      </c>
      <c r="B181" s="71" t="str">
        <f ca="1">IF(COUNTIF($AD$2:AD1166,A181)=1,VLOOKUP(A181,T:U,2), IF(COUNTIF($AD$2:AD1166,A181)=0,$B$10,""))</f>
        <v/>
      </c>
      <c r="C181" s="31" t="str">
        <f t="shared" ca="1" si="261"/>
        <v/>
      </c>
      <c r="D181" s="32" t="str">
        <f t="shared" ca="1" si="290"/>
        <v/>
      </c>
      <c r="E181" s="71" t="str">
        <f ca="1">IF(COUNTIF($AD$2:AD1166,A181)=1,VLOOKUP(A181,V:W,2), IF(COUNTIF($AD$2:AD1166,A181)=0,$C$10,""))</f>
        <v/>
      </c>
      <c r="F181" s="31" t="str">
        <f t="shared" ca="1" si="291"/>
        <v/>
      </c>
      <c r="G181" s="32" t="str">
        <f t="shared" ca="1" si="292"/>
        <v/>
      </c>
      <c r="H181" s="71" t="str">
        <f ca="1">IF(COUNTIF($AD$2:AD1166,A181)=1,VLOOKUP(A181,X:Y,2), IF(COUNTIF($AD$2:AD1166,A181)=0,$D$10,""))</f>
        <v/>
      </c>
      <c r="I181" s="31" t="str">
        <f t="shared" ca="1" si="293"/>
        <v/>
      </c>
      <c r="J181" s="32" t="str">
        <f t="shared" ca="1" si="294"/>
        <v/>
      </c>
      <c r="K181" s="71" t="str">
        <f ca="1">IF(COUNTIF($AD$2:AD1166,A181)=1,VLOOKUP(A181,Z:AA,2), IF(COUNTIF($AD$2:AD1166,A181)=0,$E$10,""))</f>
        <v/>
      </c>
      <c r="L181" s="31" t="str">
        <f t="shared" ca="1" si="295"/>
        <v/>
      </c>
      <c r="M181" s="32" t="str">
        <f t="shared" ca="1" si="296"/>
        <v/>
      </c>
      <c r="N181" s="77" t="str">
        <f t="shared" ca="1" si="297"/>
        <v/>
      </c>
      <c r="O181" s="77"/>
      <c r="P181" s="77"/>
      <c r="Q181" s="77" t="str">
        <f ca="1">IF(ISERROR(B181-2),"",$G$5*SUM($O$14:O181)-$H$5*SUM($P$14:P181))</f>
        <v/>
      </c>
      <c r="R181" s="77" t="str">
        <f t="shared" ca="1" si="298"/>
        <v/>
      </c>
      <c r="AB181" s="163" t="str">
        <f t="shared" si="257"/>
        <v/>
      </c>
      <c r="AC181" s="163" t="str">
        <f t="shared" si="258"/>
        <v/>
      </c>
      <c r="AH181" s="164" t="str">
        <f t="shared" ca="1" si="275"/>
        <v/>
      </c>
      <c r="AI181" s="44" t="str">
        <f ca="1">IF(COUNTIF($BU$2:BU1166,AH181)=1,VLOOKUP(AH181,BG:BH,2), IF(COUNTIF($BU$2:BU1166,AH181)=0,$AI$10,""))</f>
        <v/>
      </c>
      <c r="AJ181" s="45" t="str">
        <f t="shared" ca="1" si="262"/>
        <v/>
      </c>
      <c r="AK181" s="45" t="str">
        <f t="shared" ca="1" si="276"/>
        <v/>
      </c>
      <c r="AL181" s="44" t="str">
        <f ca="1">IF(COUNTIF($BU$2:BU1166,AH181)=1,VLOOKUP(AH181,BI:BJ,2), IF(COUNTIF($BU$2:BU1166,AH181)=0,$AJ$10,""))</f>
        <v/>
      </c>
      <c r="AM181" s="45" t="str">
        <f t="shared" ca="1" si="277"/>
        <v/>
      </c>
      <c r="AN181" s="46" t="str">
        <f t="shared" ca="1" si="278"/>
        <v/>
      </c>
      <c r="AO181" s="44" t="str">
        <f ca="1">IF(COUNTIF($BU$2:BU1166,AH181)=1,VLOOKUP(AH181,BK:BL,2), IF(COUNTIF($BU$2:BU1166,AH181)=0,$AK$10,""))</f>
        <v/>
      </c>
      <c r="AP181" s="45" t="str">
        <f t="shared" ca="1" si="279"/>
        <v/>
      </c>
      <c r="AQ181" s="46" t="str">
        <f t="shared" ca="1" si="280"/>
        <v/>
      </c>
      <c r="AR181" s="44" t="str">
        <f ca="1">IF(COUNTIF($BU$2:BU1166,AH181)=1,VLOOKUP(AH181,BM:BN,2), IF(COUNTIF($BU$2:BU1166,AH181)=0,$AL$10,""))</f>
        <v/>
      </c>
      <c r="AS181" s="45" t="str">
        <f t="shared" ca="1" si="281"/>
        <v/>
      </c>
      <c r="AT181" s="46" t="str">
        <f t="shared" ca="1" si="282"/>
        <v/>
      </c>
      <c r="AU181" s="44" t="str">
        <f ca="1">IF(COUNTIF($BU$2:BU1166,AH181)=1,VLOOKUP(AH181,BO:BP,2), IF(COUNTIF($BU$2:BU1166,AH181)=0,$AM$10,""))</f>
        <v/>
      </c>
      <c r="AV181" s="45" t="str">
        <f t="shared" ca="1" si="283"/>
        <v/>
      </c>
      <c r="AW181" s="46" t="str">
        <f t="shared" ca="1" si="284"/>
        <v/>
      </c>
      <c r="AX181" s="44" t="str">
        <f ca="1">IF(COUNTIF($BU$2:BU1166,AH181)=1,VLOOKUP(AH181,BQ:BR,2), IF(COUNTIF($BU$2:BU1166,AH181)=0,$AN$10,""))</f>
        <v/>
      </c>
      <c r="AY181" s="45" t="str">
        <f t="shared" ca="1" si="285"/>
        <v/>
      </c>
      <c r="AZ181" s="46" t="str">
        <f t="shared" ca="1" si="286"/>
        <v/>
      </c>
      <c r="BA181" s="77" t="str">
        <f t="shared" ca="1" si="287"/>
        <v/>
      </c>
      <c r="BB181" s="176"/>
      <c r="BC181" s="176"/>
      <c r="BD181" s="77" t="str">
        <f ca="1">IF(ISERROR(AI181-2),"",$AQ$4*SUM($BB$14:BB181)-$AR$4*SUM($BC$14:BC181))</f>
        <v/>
      </c>
      <c r="BE181" s="77" t="str">
        <f t="shared" ca="1" si="288"/>
        <v/>
      </c>
      <c r="BS181" s="163" t="str">
        <f t="shared" si="259"/>
        <v/>
      </c>
      <c r="BT181" s="163" t="str">
        <f t="shared" si="260"/>
        <v/>
      </c>
      <c r="BY181" s="164" t="str">
        <f t="shared" ca="1" si="270"/>
        <v/>
      </c>
      <c r="BZ181" s="44" t="str">
        <f ca="1">IF(COUNTIF($CN$2:CN1166,BY181)=1,VLOOKUP(BY181,CH:CI,2), IF(COUNTIF($CN$2:CN1166,BY181)=0,$BZ$10,""))</f>
        <v/>
      </c>
      <c r="CA181" s="45" t="str">
        <f t="shared" ca="1" si="263"/>
        <v/>
      </c>
      <c r="CB181" s="45" t="str">
        <f t="shared" ca="1" si="271"/>
        <v/>
      </c>
      <c r="CC181" s="44" t="str">
        <f ca="1">IF(COUNTIF($CN$2:CN1166,BY181)=1,VLOOKUP(BY181,CJ:CK,2), IF(COUNTIF($CN$2:CN1166,BY181)=0,$CA$10,""))</f>
        <v/>
      </c>
      <c r="CD181" s="45" t="str">
        <f t="shared" ca="1" si="272"/>
        <v/>
      </c>
      <c r="CE181" s="46" t="str">
        <f t="shared" ca="1" si="273"/>
        <v/>
      </c>
      <c r="CF181" s="44" t="str">
        <f t="shared" ca="1" si="274"/>
        <v/>
      </c>
      <c r="CL181" s="163" t="str">
        <f t="shared" si="253"/>
        <v/>
      </c>
      <c r="CM181" s="163" t="str">
        <f t="shared" si="254"/>
        <v/>
      </c>
      <c r="CR181" s="164" t="str">
        <f t="shared" ca="1" si="264"/>
        <v/>
      </c>
      <c r="CS181" s="44" t="str">
        <f ca="1">IF(COUNTIF($DG$2:DG1166,CR181)=1,VLOOKUP(CR181,DA:DB,2), IF(COUNTIF($DG$2:DG1166,CR181)=0,$CS$10,""))</f>
        <v/>
      </c>
      <c r="CT181" s="45" t="str">
        <f t="shared" ca="1" si="265"/>
        <v/>
      </c>
      <c r="CU181" s="45" t="str">
        <f t="shared" ca="1" si="266"/>
        <v/>
      </c>
      <c r="CV181" s="44" t="str">
        <f ca="1">IF(COUNTIF($DG$2:DG1166,CR181)=1,VLOOKUP(CR181,DC:DD,2), IF(COUNTIF($DG$2:DG1166,CR181)=0,$CT$10,""))</f>
        <v/>
      </c>
      <c r="CW181" s="45" t="str">
        <f t="shared" ca="1" si="267"/>
        <v/>
      </c>
      <c r="CX181" s="46" t="str">
        <f t="shared" ca="1" si="268"/>
        <v/>
      </c>
      <c r="CY181" s="44" t="str">
        <f t="shared" ca="1" si="269"/>
        <v/>
      </c>
      <c r="DE181" s="163" t="str">
        <f t="shared" si="255"/>
        <v/>
      </c>
      <c r="DF181" s="163" t="str">
        <f t="shared" si="256"/>
        <v/>
      </c>
    </row>
    <row r="182" spans="1:110">
      <c r="A182" s="164" t="str">
        <f t="shared" ca="1" si="289"/>
        <v/>
      </c>
      <c r="B182" s="71" t="str">
        <f ca="1">IF(COUNTIF($AD$2:AD1167,A182)=1,VLOOKUP(A182,T:U,2), IF(COUNTIF($AD$2:AD1167,A182)=0,$B$10,""))</f>
        <v/>
      </c>
      <c r="C182" s="31" t="str">
        <f t="shared" ca="1" si="261"/>
        <v/>
      </c>
      <c r="D182" s="32" t="str">
        <f t="shared" ca="1" si="290"/>
        <v/>
      </c>
      <c r="E182" s="71" t="str">
        <f ca="1">IF(COUNTIF($AD$2:AD1167,A182)=1,VLOOKUP(A182,V:W,2), IF(COUNTIF($AD$2:AD1167,A182)=0,$C$10,""))</f>
        <v/>
      </c>
      <c r="F182" s="31" t="str">
        <f t="shared" ca="1" si="291"/>
        <v/>
      </c>
      <c r="G182" s="32" t="str">
        <f t="shared" ca="1" si="292"/>
        <v/>
      </c>
      <c r="H182" s="71" t="str">
        <f ca="1">IF(COUNTIF($AD$2:AD1167,A182)=1,VLOOKUP(A182,X:Y,2), IF(COUNTIF($AD$2:AD1167,A182)=0,$D$10,""))</f>
        <v/>
      </c>
      <c r="I182" s="31" t="str">
        <f t="shared" ca="1" si="293"/>
        <v/>
      </c>
      <c r="J182" s="32" t="str">
        <f t="shared" ca="1" si="294"/>
        <v/>
      </c>
      <c r="K182" s="71" t="str">
        <f ca="1">IF(COUNTIF($AD$2:AD1167,A182)=1,VLOOKUP(A182,Z:AA,2), IF(COUNTIF($AD$2:AD1167,A182)=0,$E$10,""))</f>
        <v/>
      </c>
      <c r="L182" s="31" t="str">
        <f t="shared" ca="1" si="295"/>
        <v/>
      </c>
      <c r="M182" s="32" t="str">
        <f t="shared" ca="1" si="296"/>
        <v/>
      </c>
      <c r="N182" s="77" t="str">
        <f t="shared" ca="1" si="297"/>
        <v/>
      </c>
      <c r="O182" s="77"/>
      <c r="P182" s="77"/>
      <c r="Q182" s="77" t="str">
        <f ca="1">IF(ISERROR(B182-2),"",$G$5*SUM($O$14:O182)-$H$5*SUM($P$14:P182))</f>
        <v/>
      </c>
      <c r="R182" s="77" t="str">
        <f t="shared" ca="1" si="298"/>
        <v/>
      </c>
      <c r="AB182" s="163" t="str">
        <f t="shared" si="257"/>
        <v/>
      </c>
      <c r="AC182" s="163" t="str">
        <f t="shared" si="258"/>
        <v/>
      </c>
      <c r="AH182" s="164" t="str">
        <f t="shared" ca="1" si="275"/>
        <v/>
      </c>
      <c r="AI182" s="44" t="str">
        <f ca="1">IF(COUNTIF($BU$2:BU1167,AH182)=1,VLOOKUP(AH182,BG:BH,2), IF(COUNTIF($BU$2:BU1167,AH182)=0,$AI$10,""))</f>
        <v/>
      </c>
      <c r="AJ182" s="45" t="str">
        <f t="shared" ca="1" si="262"/>
        <v/>
      </c>
      <c r="AK182" s="45" t="str">
        <f t="shared" ca="1" si="276"/>
        <v/>
      </c>
      <c r="AL182" s="44" t="str">
        <f ca="1">IF(COUNTIF($BU$2:BU1167,AH182)=1,VLOOKUP(AH182,BI:BJ,2), IF(COUNTIF($BU$2:BU1167,AH182)=0,$AJ$10,""))</f>
        <v/>
      </c>
      <c r="AM182" s="45" t="str">
        <f t="shared" ca="1" si="277"/>
        <v/>
      </c>
      <c r="AN182" s="46" t="str">
        <f t="shared" ca="1" si="278"/>
        <v/>
      </c>
      <c r="AO182" s="44" t="str">
        <f ca="1">IF(COUNTIF($BU$2:BU1167,AH182)=1,VLOOKUP(AH182,BK:BL,2), IF(COUNTIF($BU$2:BU1167,AH182)=0,$AK$10,""))</f>
        <v/>
      </c>
      <c r="AP182" s="45" t="str">
        <f t="shared" ca="1" si="279"/>
        <v/>
      </c>
      <c r="AQ182" s="46" t="str">
        <f t="shared" ca="1" si="280"/>
        <v/>
      </c>
      <c r="AR182" s="44" t="str">
        <f ca="1">IF(COUNTIF($BU$2:BU1167,AH182)=1,VLOOKUP(AH182,BM:BN,2), IF(COUNTIF($BU$2:BU1167,AH182)=0,$AL$10,""))</f>
        <v/>
      </c>
      <c r="AS182" s="45" t="str">
        <f t="shared" ca="1" si="281"/>
        <v/>
      </c>
      <c r="AT182" s="46" t="str">
        <f t="shared" ca="1" si="282"/>
        <v/>
      </c>
      <c r="AU182" s="44" t="str">
        <f ca="1">IF(COUNTIF($BU$2:BU1167,AH182)=1,VLOOKUP(AH182,BO:BP,2), IF(COUNTIF($BU$2:BU1167,AH182)=0,$AM$10,""))</f>
        <v/>
      </c>
      <c r="AV182" s="45" t="str">
        <f t="shared" ca="1" si="283"/>
        <v/>
      </c>
      <c r="AW182" s="46" t="str">
        <f t="shared" ca="1" si="284"/>
        <v/>
      </c>
      <c r="AX182" s="44" t="str">
        <f ca="1">IF(COUNTIF($BU$2:BU1167,AH182)=1,VLOOKUP(AH182,BQ:BR,2), IF(COUNTIF($BU$2:BU1167,AH182)=0,$AN$10,""))</f>
        <v/>
      </c>
      <c r="AY182" s="45" t="str">
        <f t="shared" ca="1" si="285"/>
        <v/>
      </c>
      <c r="AZ182" s="46" t="str">
        <f t="shared" ca="1" si="286"/>
        <v/>
      </c>
      <c r="BA182" s="77" t="str">
        <f t="shared" ca="1" si="287"/>
        <v/>
      </c>
      <c r="BB182" s="176"/>
      <c r="BC182" s="176"/>
      <c r="BD182" s="77" t="str">
        <f ca="1">IF(ISERROR(AI182-2),"",$AQ$4*SUM($BB$14:BB182)-$AR$4*SUM($BC$14:BC182))</f>
        <v/>
      </c>
      <c r="BE182" s="77" t="str">
        <f t="shared" ca="1" si="288"/>
        <v/>
      </c>
      <c r="BS182" s="163" t="str">
        <f t="shared" si="259"/>
        <v/>
      </c>
      <c r="BT182" s="163" t="str">
        <f t="shared" si="260"/>
        <v/>
      </c>
      <c r="BY182" s="164" t="str">
        <f t="shared" ca="1" si="270"/>
        <v/>
      </c>
      <c r="BZ182" s="44" t="str">
        <f ca="1">IF(COUNTIF($CN$2:CN1167,BY182)=1,VLOOKUP(BY182,CH:CI,2), IF(COUNTIF($CN$2:CN1167,BY182)=0,$BZ$10,""))</f>
        <v/>
      </c>
      <c r="CA182" s="45" t="str">
        <f t="shared" ca="1" si="263"/>
        <v/>
      </c>
      <c r="CB182" s="45" t="str">
        <f t="shared" ca="1" si="271"/>
        <v/>
      </c>
      <c r="CC182" s="44" t="str">
        <f ca="1">IF(COUNTIF($CN$2:CN1167,BY182)=1,VLOOKUP(BY182,CJ:CK,2), IF(COUNTIF($CN$2:CN1167,BY182)=0,$CA$10,""))</f>
        <v/>
      </c>
      <c r="CD182" s="45" t="str">
        <f t="shared" ca="1" si="272"/>
        <v/>
      </c>
      <c r="CE182" s="46" t="str">
        <f t="shared" ca="1" si="273"/>
        <v/>
      </c>
      <c r="CF182" s="44" t="str">
        <f t="shared" ca="1" si="274"/>
        <v/>
      </c>
      <c r="CL182" s="163" t="str">
        <f t="shared" si="253"/>
        <v/>
      </c>
      <c r="CM182" s="163" t="str">
        <f t="shared" si="254"/>
        <v/>
      </c>
      <c r="CR182" s="164" t="str">
        <f t="shared" ca="1" si="264"/>
        <v/>
      </c>
      <c r="CS182" s="44" t="str">
        <f ca="1">IF(COUNTIF($DG$2:DG1167,CR182)=1,VLOOKUP(CR182,DA:DB,2), IF(COUNTIF($DG$2:DG1167,CR182)=0,$CS$10,""))</f>
        <v/>
      </c>
      <c r="CT182" s="45" t="str">
        <f t="shared" ca="1" si="265"/>
        <v/>
      </c>
      <c r="CU182" s="45" t="str">
        <f t="shared" ca="1" si="266"/>
        <v/>
      </c>
      <c r="CV182" s="44" t="str">
        <f ca="1">IF(COUNTIF($DG$2:DG1167,CR182)=1,VLOOKUP(CR182,DC:DD,2), IF(COUNTIF($DG$2:DG1167,CR182)=0,$CT$10,""))</f>
        <v/>
      </c>
      <c r="CW182" s="45" t="str">
        <f t="shared" ca="1" si="267"/>
        <v/>
      </c>
      <c r="CX182" s="46" t="str">
        <f t="shared" ca="1" si="268"/>
        <v/>
      </c>
      <c r="CY182" s="44" t="str">
        <f t="shared" ca="1" si="269"/>
        <v/>
      </c>
      <c r="DE182" s="163" t="str">
        <f t="shared" si="255"/>
        <v/>
      </c>
      <c r="DF182" s="163" t="str">
        <f t="shared" si="256"/>
        <v/>
      </c>
    </row>
    <row r="183" spans="1:110">
      <c r="A183" s="164" t="str">
        <f t="shared" ca="1" si="289"/>
        <v/>
      </c>
      <c r="B183" s="71" t="str">
        <f ca="1">IF(COUNTIF($AD$2:AD1168,A183)=1,VLOOKUP(A183,T:U,2), IF(COUNTIF($AD$2:AD1168,A183)=0,$B$10,""))</f>
        <v/>
      </c>
      <c r="C183" s="31" t="str">
        <f t="shared" ca="1" si="261"/>
        <v/>
      </c>
      <c r="D183" s="32" t="str">
        <f t="shared" ca="1" si="290"/>
        <v/>
      </c>
      <c r="E183" s="71" t="str">
        <f ca="1">IF(COUNTIF($AD$2:AD1168,A183)=1,VLOOKUP(A183,V:W,2), IF(COUNTIF($AD$2:AD1168,A183)=0,$C$10,""))</f>
        <v/>
      </c>
      <c r="F183" s="31" t="str">
        <f t="shared" ca="1" si="291"/>
        <v/>
      </c>
      <c r="G183" s="32" t="str">
        <f t="shared" ca="1" si="292"/>
        <v/>
      </c>
      <c r="H183" s="71" t="str">
        <f ca="1">IF(COUNTIF($AD$2:AD1168,A183)=1,VLOOKUP(A183,X:Y,2), IF(COUNTIF($AD$2:AD1168,A183)=0,$D$10,""))</f>
        <v/>
      </c>
      <c r="I183" s="31" t="str">
        <f t="shared" ca="1" si="293"/>
        <v/>
      </c>
      <c r="J183" s="32" t="str">
        <f t="shared" ca="1" si="294"/>
        <v/>
      </c>
      <c r="K183" s="71" t="str">
        <f ca="1">IF(COUNTIF($AD$2:AD1168,A183)=1,VLOOKUP(A183,Z:AA,2), IF(COUNTIF($AD$2:AD1168,A183)=0,$E$10,""))</f>
        <v/>
      </c>
      <c r="L183" s="31" t="str">
        <f t="shared" ca="1" si="295"/>
        <v/>
      </c>
      <c r="M183" s="32" t="str">
        <f t="shared" ca="1" si="296"/>
        <v/>
      </c>
      <c r="N183" s="77" t="str">
        <f t="shared" ca="1" si="297"/>
        <v/>
      </c>
      <c r="O183" s="77"/>
      <c r="P183" s="77"/>
      <c r="Q183" s="77" t="str">
        <f ca="1">IF(ISERROR(B183-2),"",$G$5*SUM($O$14:O183)-$H$5*SUM($P$14:P183))</f>
        <v/>
      </c>
      <c r="R183" s="77" t="str">
        <f t="shared" ca="1" si="298"/>
        <v/>
      </c>
      <c r="AB183" s="163" t="str">
        <f t="shared" si="257"/>
        <v/>
      </c>
      <c r="AC183" s="163" t="str">
        <f t="shared" si="258"/>
        <v/>
      </c>
      <c r="AH183" s="164" t="str">
        <f t="shared" ca="1" si="275"/>
        <v/>
      </c>
      <c r="AI183" s="44" t="str">
        <f ca="1">IF(COUNTIF($BU$2:BU1168,AH183)=1,VLOOKUP(AH183,BG:BH,2), IF(COUNTIF($BU$2:BU1168,AH183)=0,$AI$10,""))</f>
        <v/>
      </c>
      <c r="AJ183" s="45" t="str">
        <f t="shared" ca="1" si="262"/>
        <v/>
      </c>
      <c r="AK183" s="45" t="str">
        <f t="shared" ca="1" si="276"/>
        <v/>
      </c>
      <c r="AL183" s="44" t="str">
        <f ca="1">IF(COUNTIF($BU$2:BU1168,AH183)=1,VLOOKUP(AH183,BI:BJ,2), IF(COUNTIF($BU$2:BU1168,AH183)=0,$AJ$10,""))</f>
        <v/>
      </c>
      <c r="AM183" s="45" t="str">
        <f t="shared" ca="1" si="277"/>
        <v/>
      </c>
      <c r="AN183" s="46" t="str">
        <f t="shared" ca="1" si="278"/>
        <v/>
      </c>
      <c r="AO183" s="44" t="str">
        <f ca="1">IF(COUNTIF($BU$2:BU1168,AH183)=1,VLOOKUP(AH183,BK:BL,2), IF(COUNTIF($BU$2:BU1168,AH183)=0,$AK$10,""))</f>
        <v/>
      </c>
      <c r="AP183" s="45" t="str">
        <f t="shared" ca="1" si="279"/>
        <v/>
      </c>
      <c r="AQ183" s="46" t="str">
        <f t="shared" ca="1" si="280"/>
        <v/>
      </c>
      <c r="AR183" s="44" t="str">
        <f ca="1">IF(COUNTIF($BU$2:BU1168,AH183)=1,VLOOKUP(AH183,BM:BN,2), IF(COUNTIF($BU$2:BU1168,AH183)=0,$AL$10,""))</f>
        <v/>
      </c>
      <c r="AS183" s="45" t="str">
        <f t="shared" ca="1" si="281"/>
        <v/>
      </c>
      <c r="AT183" s="46" t="str">
        <f t="shared" ca="1" si="282"/>
        <v/>
      </c>
      <c r="AU183" s="44" t="str">
        <f ca="1">IF(COUNTIF($BU$2:BU1168,AH183)=1,VLOOKUP(AH183,BO:BP,2), IF(COUNTIF($BU$2:BU1168,AH183)=0,$AM$10,""))</f>
        <v/>
      </c>
      <c r="AV183" s="45" t="str">
        <f t="shared" ca="1" si="283"/>
        <v/>
      </c>
      <c r="AW183" s="46" t="str">
        <f t="shared" ca="1" si="284"/>
        <v/>
      </c>
      <c r="AX183" s="44" t="str">
        <f ca="1">IF(COUNTIF($BU$2:BU1168,AH183)=1,VLOOKUP(AH183,BQ:BR,2), IF(COUNTIF($BU$2:BU1168,AH183)=0,$AN$10,""))</f>
        <v/>
      </c>
      <c r="AY183" s="45" t="str">
        <f t="shared" ca="1" si="285"/>
        <v/>
      </c>
      <c r="AZ183" s="46" t="str">
        <f t="shared" ca="1" si="286"/>
        <v/>
      </c>
      <c r="BA183" s="77" t="str">
        <f t="shared" ca="1" si="287"/>
        <v/>
      </c>
      <c r="BB183" s="176"/>
      <c r="BC183" s="176"/>
      <c r="BD183" s="77" t="str">
        <f ca="1">IF(ISERROR(AI183-2),"",$AQ$4*SUM($BB$14:BB183)-$AR$4*SUM($BC$14:BC183))</f>
        <v/>
      </c>
      <c r="BE183" s="77" t="str">
        <f t="shared" ca="1" si="288"/>
        <v/>
      </c>
      <c r="BS183" s="163" t="str">
        <f t="shared" si="259"/>
        <v/>
      </c>
      <c r="BT183" s="163" t="str">
        <f t="shared" si="260"/>
        <v/>
      </c>
      <c r="BY183" s="164" t="str">
        <f t="shared" ca="1" si="270"/>
        <v/>
      </c>
      <c r="BZ183" s="44" t="str">
        <f ca="1">IF(COUNTIF($CN$2:CN1168,BY183)=1,VLOOKUP(BY183,CH:CI,2), IF(COUNTIF($CN$2:CN1168,BY183)=0,$BZ$10,""))</f>
        <v/>
      </c>
      <c r="CA183" s="45" t="str">
        <f t="shared" ca="1" si="263"/>
        <v/>
      </c>
      <c r="CB183" s="45" t="str">
        <f t="shared" ca="1" si="271"/>
        <v/>
      </c>
      <c r="CC183" s="44" t="str">
        <f ca="1">IF(COUNTIF($CN$2:CN1168,BY183)=1,VLOOKUP(BY183,CJ:CK,2), IF(COUNTIF($CN$2:CN1168,BY183)=0,$CA$10,""))</f>
        <v/>
      </c>
      <c r="CD183" s="45" t="str">
        <f t="shared" ca="1" si="272"/>
        <v/>
      </c>
      <c r="CE183" s="46" t="str">
        <f t="shared" ca="1" si="273"/>
        <v/>
      </c>
      <c r="CF183" s="44" t="str">
        <f t="shared" ca="1" si="274"/>
        <v/>
      </c>
      <c r="CL183" s="163" t="str">
        <f t="shared" si="253"/>
        <v/>
      </c>
      <c r="CM183" s="163" t="str">
        <f t="shared" si="254"/>
        <v/>
      </c>
      <c r="CR183" s="164" t="str">
        <f t="shared" ca="1" si="264"/>
        <v/>
      </c>
      <c r="CS183" s="44" t="str">
        <f ca="1">IF(COUNTIF($DG$2:DG1168,CR183)=1,VLOOKUP(CR183,DA:DB,2), IF(COUNTIF($DG$2:DG1168,CR183)=0,$CS$10,""))</f>
        <v/>
      </c>
      <c r="CT183" s="45" t="str">
        <f t="shared" ca="1" si="265"/>
        <v/>
      </c>
      <c r="CU183" s="45" t="str">
        <f t="shared" ca="1" si="266"/>
        <v/>
      </c>
      <c r="CV183" s="44" t="str">
        <f ca="1">IF(COUNTIF($DG$2:DG1168,CR183)=1,VLOOKUP(CR183,DC:DD,2), IF(COUNTIF($DG$2:DG1168,CR183)=0,$CT$10,""))</f>
        <v/>
      </c>
      <c r="CW183" s="45" t="str">
        <f t="shared" ca="1" si="267"/>
        <v/>
      </c>
      <c r="CX183" s="46" t="str">
        <f t="shared" ca="1" si="268"/>
        <v/>
      </c>
      <c r="CY183" s="44" t="str">
        <f t="shared" ca="1" si="269"/>
        <v/>
      </c>
      <c r="DE183" s="163" t="str">
        <f t="shared" si="255"/>
        <v/>
      </c>
      <c r="DF183" s="163" t="str">
        <f t="shared" si="256"/>
        <v/>
      </c>
    </row>
    <row r="184" spans="1:110">
      <c r="A184" s="164" t="str">
        <f t="shared" ca="1" si="289"/>
        <v/>
      </c>
      <c r="B184" s="71" t="str">
        <f ca="1">IF(COUNTIF($AD$2:AD1169,A184)=1,VLOOKUP(A184,T:U,2), IF(COUNTIF($AD$2:AD1169,A184)=0,$B$10,""))</f>
        <v/>
      </c>
      <c r="C184" s="31" t="str">
        <f t="shared" ca="1" si="261"/>
        <v/>
      </c>
      <c r="D184" s="32" t="str">
        <f t="shared" ca="1" si="290"/>
        <v/>
      </c>
      <c r="E184" s="71" t="str">
        <f ca="1">IF(COUNTIF($AD$2:AD1169,A184)=1,VLOOKUP(A184,V:W,2), IF(COUNTIF($AD$2:AD1169,A184)=0,$C$10,""))</f>
        <v/>
      </c>
      <c r="F184" s="31" t="str">
        <f t="shared" ca="1" si="291"/>
        <v/>
      </c>
      <c r="G184" s="32" t="str">
        <f t="shared" ca="1" si="292"/>
        <v/>
      </c>
      <c r="H184" s="71" t="str">
        <f ca="1">IF(COUNTIF($AD$2:AD1169,A184)=1,VLOOKUP(A184,X:Y,2), IF(COUNTIF($AD$2:AD1169,A184)=0,$D$10,""))</f>
        <v/>
      </c>
      <c r="I184" s="31" t="str">
        <f t="shared" ca="1" si="293"/>
        <v/>
      </c>
      <c r="J184" s="32" t="str">
        <f t="shared" ca="1" si="294"/>
        <v/>
      </c>
      <c r="K184" s="71" t="str">
        <f ca="1">IF(COUNTIF($AD$2:AD1169,A184)=1,VLOOKUP(A184,Z:AA,2), IF(COUNTIF($AD$2:AD1169,A184)=0,$E$10,""))</f>
        <v/>
      </c>
      <c r="L184" s="31" t="str">
        <f t="shared" ca="1" si="295"/>
        <v/>
      </c>
      <c r="M184" s="32" t="str">
        <f t="shared" ca="1" si="296"/>
        <v/>
      </c>
      <c r="N184" s="77" t="str">
        <f t="shared" ca="1" si="297"/>
        <v/>
      </c>
      <c r="O184" s="77"/>
      <c r="P184" s="77"/>
      <c r="Q184" s="77" t="str">
        <f ca="1">IF(ISERROR(B184-2),"",$G$5*SUM($O$14:O184)-$H$5*SUM($P$14:P184))</f>
        <v/>
      </c>
      <c r="R184" s="77" t="str">
        <f t="shared" ca="1" si="298"/>
        <v/>
      </c>
      <c r="AB184" s="163" t="str">
        <f t="shared" si="257"/>
        <v/>
      </c>
      <c r="AC184" s="163" t="str">
        <f t="shared" si="258"/>
        <v/>
      </c>
      <c r="AH184" s="164" t="str">
        <f t="shared" ca="1" si="275"/>
        <v/>
      </c>
      <c r="AI184" s="44" t="str">
        <f ca="1">IF(COUNTIF($BU$2:BU1169,AH184)=1,VLOOKUP(AH184,BG:BH,2), IF(COUNTIF($BU$2:BU1169,AH184)=0,$AI$10,""))</f>
        <v/>
      </c>
      <c r="AJ184" s="45" t="str">
        <f t="shared" ca="1" si="262"/>
        <v/>
      </c>
      <c r="AK184" s="45" t="str">
        <f t="shared" ca="1" si="276"/>
        <v/>
      </c>
      <c r="AL184" s="44" t="str">
        <f ca="1">IF(COUNTIF($BU$2:BU1169,AH184)=1,VLOOKUP(AH184,BI:BJ,2), IF(COUNTIF($BU$2:BU1169,AH184)=0,$AJ$10,""))</f>
        <v/>
      </c>
      <c r="AM184" s="45" t="str">
        <f t="shared" ca="1" si="277"/>
        <v/>
      </c>
      <c r="AN184" s="46" t="str">
        <f t="shared" ca="1" si="278"/>
        <v/>
      </c>
      <c r="AO184" s="44" t="str">
        <f ca="1">IF(COUNTIF($BU$2:BU1169,AH184)=1,VLOOKUP(AH184,BK:BL,2), IF(COUNTIF($BU$2:BU1169,AH184)=0,$AK$10,""))</f>
        <v/>
      </c>
      <c r="AP184" s="45" t="str">
        <f t="shared" ca="1" si="279"/>
        <v/>
      </c>
      <c r="AQ184" s="46" t="str">
        <f t="shared" ca="1" si="280"/>
        <v/>
      </c>
      <c r="AR184" s="44" t="str">
        <f ca="1">IF(COUNTIF($BU$2:BU1169,AH184)=1,VLOOKUP(AH184,BM:BN,2), IF(COUNTIF($BU$2:BU1169,AH184)=0,$AL$10,""))</f>
        <v/>
      </c>
      <c r="AS184" s="45" t="str">
        <f t="shared" ca="1" si="281"/>
        <v/>
      </c>
      <c r="AT184" s="46" t="str">
        <f t="shared" ca="1" si="282"/>
        <v/>
      </c>
      <c r="AU184" s="44" t="str">
        <f ca="1">IF(COUNTIF($BU$2:BU1169,AH184)=1,VLOOKUP(AH184,BO:BP,2), IF(COUNTIF($BU$2:BU1169,AH184)=0,$AM$10,""))</f>
        <v/>
      </c>
      <c r="AV184" s="45" t="str">
        <f t="shared" ca="1" si="283"/>
        <v/>
      </c>
      <c r="AW184" s="46" t="str">
        <f t="shared" ca="1" si="284"/>
        <v/>
      </c>
      <c r="AX184" s="44" t="str">
        <f ca="1">IF(COUNTIF($BU$2:BU1169,AH184)=1,VLOOKUP(AH184,BQ:BR,2), IF(COUNTIF($BU$2:BU1169,AH184)=0,$AN$10,""))</f>
        <v/>
      </c>
      <c r="AY184" s="45" t="str">
        <f t="shared" ca="1" si="285"/>
        <v/>
      </c>
      <c r="AZ184" s="46" t="str">
        <f t="shared" ca="1" si="286"/>
        <v/>
      </c>
      <c r="BA184" s="77" t="str">
        <f t="shared" ca="1" si="287"/>
        <v/>
      </c>
      <c r="BB184" s="176"/>
      <c r="BC184" s="176"/>
      <c r="BD184" s="77" t="str">
        <f ca="1">IF(ISERROR(AI184-2),"",$AQ$4*SUM($BB$14:BB184)-$AR$4*SUM($BC$14:BC184))</f>
        <v/>
      </c>
      <c r="BE184" s="77" t="str">
        <f t="shared" ca="1" si="288"/>
        <v/>
      </c>
      <c r="BS184" s="163" t="str">
        <f t="shared" si="259"/>
        <v/>
      </c>
      <c r="BT184" s="163" t="str">
        <f t="shared" si="260"/>
        <v/>
      </c>
      <c r="BY184" s="164" t="str">
        <f t="shared" ca="1" si="270"/>
        <v/>
      </c>
      <c r="BZ184" s="44" t="str">
        <f ca="1">IF(COUNTIF($CN$2:CN1169,BY184)=1,VLOOKUP(BY184,CH:CI,2), IF(COUNTIF($CN$2:CN1169,BY184)=0,$BZ$10,""))</f>
        <v/>
      </c>
      <c r="CA184" s="45" t="str">
        <f t="shared" ca="1" si="263"/>
        <v/>
      </c>
      <c r="CB184" s="45" t="str">
        <f t="shared" ca="1" si="271"/>
        <v/>
      </c>
      <c r="CC184" s="44" t="str">
        <f ca="1">IF(COUNTIF($CN$2:CN1169,BY184)=1,VLOOKUP(BY184,CJ:CK,2), IF(COUNTIF($CN$2:CN1169,BY184)=0,$CA$10,""))</f>
        <v/>
      </c>
      <c r="CD184" s="45" t="str">
        <f t="shared" ca="1" si="272"/>
        <v/>
      </c>
      <c r="CE184" s="46" t="str">
        <f t="shared" ca="1" si="273"/>
        <v/>
      </c>
      <c r="CF184" s="44" t="str">
        <f t="shared" ca="1" si="274"/>
        <v/>
      </c>
      <c r="CL184" s="163" t="str">
        <f t="shared" si="253"/>
        <v/>
      </c>
      <c r="CM184" s="163" t="str">
        <f t="shared" si="254"/>
        <v/>
      </c>
      <c r="CR184" s="164" t="str">
        <f t="shared" ca="1" si="264"/>
        <v/>
      </c>
      <c r="CS184" s="44" t="str">
        <f ca="1">IF(COUNTIF($DG$2:DG1169,CR184)=1,VLOOKUP(CR184,DA:DB,2), IF(COUNTIF($DG$2:DG1169,CR184)=0,$CS$10,""))</f>
        <v/>
      </c>
      <c r="CT184" s="45" t="str">
        <f t="shared" ca="1" si="265"/>
        <v/>
      </c>
      <c r="CU184" s="45" t="str">
        <f t="shared" ca="1" si="266"/>
        <v/>
      </c>
      <c r="CV184" s="44" t="str">
        <f ca="1">IF(COUNTIF($DG$2:DG1169,CR184)=1,VLOOKUP(CR184,DC:DD,2), IF(COUNTIF($DG$2:DG1169,CR184)=0,$CT$10,""))</f>
        <v/>
      </c>
      <c r="CW184" s="45" t="str">
        <f t="shared" ca="1" si="267"/>
        <v/>
      </c>
      <c r="CX184" s="46" t="str">
        <f t="shared" ca="1" si="268"/>
        <v/>
      </c>
      <c r="CY184" s="44" t="str">
        <f t="shared" ca="1" si="269"/>
        <v/>
      </c>
      <c r="DE184" s="163" t="str">
        <f t="shared" si="255"/>
        <v/>
      </c>
      <c r="DF184" s="163" t="str">
        <f t="shared" si="256"/>
        <v/>
      </c>
    </row>
    <row r="185" spans="1:110">
      <c r="A185" s="164" t="str">
        <f t="shared" ca="1" si="289"/>
        <v/>
      </c>
      <c r="B185" s="71" t="str">
        <f ca="1">IF(COUNTIF($AD$2:AD1170,A185)=1,VLOOKUP(A185,T:U,2), IF(COUNTIF($AD$2:AD1170,A185)=0,$B$10,""))</f>
        <v/>
      </c>
      <c r="C185" s="31" t="str">
        <f t="shared" ca="1" si="261"/>
        <v/>
      </c>
      <c r="D185" s="32" t="str">
        <f t="shared" ca="1" si="290"/>
        <v/>
      </c>
      <c r="E185" s="71" t="str">
        <f ca="1">IF(COUNTIF($AD$2:AD1170,A185)=1,VLOOKUP(A185,V:W,2), IF(COUNTIF($AD$2:AD1170,A185)=0,$C$10,""))</f>
        <v/>
      </c>
      <c r="F185" s="31" t="str">
        <f t="shared" ca="1" si="291"/>
        <v/>
      </c>
      <c r="G185" s="32" t="str">
        <f t="shared" ca="1" si="292"/>
        <v/>
      </c>
      <c r="H185" s="71" t="str">
        <f ca="1">IF(COUNTIF($AD$2:AD1170,A185)=1,VLOOKUP(A185,X:Y,2), IF(COUNTIF($AD$2:AD1170,A185)=0,$D$10,""))</f>
        <v/>
      </c>
      <c r="I185" s="31" t="str">
        <f t="shared" ca="1" si="293"/>
        <v/>
      </c>
      <c r="J185" s="32" t="str">
        <f t="shared" ca="1" si="294"/>
        <v/>
      </c>
      <c r="K185" s="71" t="str">
        <f ca="1">IF(COUNTIF($AD$2:AD1170,A185)=1,VLOOKUP(A185,Z:AA,2), IF(COUNTIF($AD$2:AD1170,A185)=0,$E$10,""))</f>
        <v/>
      </c>
      <c r="L185" s="31" t="str">
        <f t="shared" ca="1" si="295"/>
        <v/>
      </c>
      <c r="M185" s="32" t="str">
        <f t="shared" ca="1" si="296"/>
        <v/>
      </c>
      <c r="N185" s="77" t="str">
        <f t="shared" ca="1" si="297"/>
        <v/>
      </c>
      <c r="O185" s="77"/>
      <c r="P185" s="77"/>
      <c r="Q185" s="77" t="str">
        <f ca="1">IF(ISERROR(B185-2),"",$G$5*SUM($O$14:O185)-$H$5*SUM($P$14:P185))</f>
        <v/>
      </c>
      <c r="R185" s="77" t="str">
        <f t="shared" ca="1" si="298"/>
        <v/>
      </c>
      <c r="AB185" s="163" t="str">
        <f t="shared" si="257"/>
        <v/>
      </c>
      <c r="AC185" s="163" t="str">
        <f t="shared" si="258"/>
        <v/>
      </c>
      <c r="AH185" s="164" t="str">
        <f t="shared" ca="1" si="275"/>
        <v/>
      </c>
      <c r="AI185" s="44" t="str">
        <f ca="1">IF(COUNTIF($BU$2:BU1170,AH185)=1,VLOOKUP(AH185,BG:BH,2), IF(COUNTIF($BU$2:BU1170,AH185)=0,$AI$10,""))</f>
        <v/>
      </c>
      <c r="AJ185" s="45" t="str">
        <f t="shared" ca="1" si="262"/>
        <v/>
      </c>
      <c r="AK185" s="45" t="str">
        <f t="shared" ca="1" si="276"/>
        <v/>
      </c>
      <c r="AL185" s="44" t="str">
        <f ca="1">IF(COUNTIF($BU$2:BU1170,AH185)=1,VLOOKUP(AH185,BI:BJ,2), IF(COUNTIF($BU$2:BU1170,AH185)=0,$AJ$10,""))</f>
        <v/>
      </c>
      <c r="AM185" s="45" t="str">
        <f t="shared" ca="1" si="277"/>
        <v/>
      </c>
      <c r="AN185" s="46" t="str">
        <f t="shared" ca="1" si="278"/>
        <v/>
      </c>
      <c r="AO185" s="44" t="str">
        <f ca="1">IF(COUNTIF($BU$2:BU1170,AH185)=1,VLOOKUP(AH185,BK:BL,2), IF(COUNTIF($BU$2:BU1170,AH185)=0,$AK$10,""))</f>
        <v/>
      </c>
      <c r="AP185" s="45" t="str">
        <f t="shared" ca="1" si="279"/>
        <v/>
      </c>
      <c r="AQ185" s="46" t="str">
        <f t="shared" ca="1" si="280"/>
        <v/>
      </c>
      <c r="AR185" s="44" t="str">
        <f ca="1">IF(COUNTIF($BU$2:BU1170,AH185)=1,VLOOKUP(AH185,BM:BN,2), IF(COUNTIF($BU$2:BU1170,AH185)=0,$AL$10,""))</f>
        <v/>
      </c>
      <c r="AS185" s="45" t="str">
        <f t="shared" ca="1" si="281"/>
        <v/>
      </c>
      <c r="AT185" s="46" t="str">
        <f t="shared" ca="1" si="282"/>
        <v/>
      </c>
      <c r="AU185" s="44" t="str">
        <f ca="1">IF(COUNTIF($BU$2:BU1170,AH185)=1,VLOOKUP(AH185,BO:BP,2), IF(COUNTIF($BU$2:BU1170,AH185)=0,$AM$10,""))</f>
        <v/>
      </c>
      <c r="AV185" s="45" t="str">
        <f t="shared" ca="1" si="283"/>
        <v/>
      </c>
      <c r="AW185" s="46" t="str">
        <f t="shared" ca="1" si="284"/>
        <v/>
      </c>
      <c r="AX185" s="44" t="str">
        <f ca="1">IF(COUNTIF($BU$2:BU1170,AH185)=1,VLOOKUP(AH185,BQ:BR,2), IF(COUNTIF($BU$2:BU1170,AH185)=0,$AN$10,""))</f>
        <v/>
      </c>
      <c r="AY185" s="45" t="str">
        <f t="shared" ca="1" si="285"/>
        <v/>
      </c>
      <c r="AZ185" s="46" t="str">
        <f t="shared" ca="1" si="286"/>
        <v/>
      </c>
      <c r="BA185" s="77" t="str">
        <f t="shared" ca="1" si="287"/>
        <v/>
      </c>
      <c r="BB185" s="176"/>
      <c r="BC185" s="176"/>
      <c r="BD185" s="77" t="str">
        <f ca="1">IF(ISERROR(AI185-2),"",$AQ$4*SUM($BB$14:BB185)-$AR$4*SUM($BC$14:BC185))</f>
        <v/>
      </c>
      <c r="BE185" s="77" t="str">
        <f t="shared" ca="1" si="288"/>
        <v/>
      </c>
      <c r="BS185" s="163" t="str">
        <f t="shared" si="259"/>
        <v/>
      </c>
      <c r="BT185" s="163" t="str">
        <f t="shared" si="260"/>
        <v/>
      </c>
      <c r="BY185" s="164" t="str">
        <f t="shared" ca="1" si="270"/>
        <v/>
      </c>
      <c r="BZ185" s="44" t="str">
        <f ca="1">IF(COUNTIF($CN$2:CN1170,BY185)=1,VLOOKUP(BY185,CH:CI,2), IF(COUNTIF($CN$2:CN1170,BY185)=0,$BZ$10,""))</f>
        <v/>
      </c>
      <c r="CA185" s="45" t="str">
        <f t="shared" ca="1" si="263"/>
        <v/>
      </c>
      <c r="CB185" s="45" t="str">
        <f t="shared" ca="1" si="271"/>
        <v/>
      </c>
      <c r="CC185" s="44" t="str">
        <f ca="1">IF(COUNTIF($CN$2:CN1170,BY185)=1,VLOOKUP(BY185,CJ:CK,2), IF(COUNTIF($CN$2:CN1170,BY185)=0,$CA$10,""))</f>
        <v/>
      </c>
      <c r="CD185" s="45" t="str">
        <f t="shared" ca="1" si="272"/>
        <v/>
      </c>
      <c r="CE185" s="46" t="str">
        <f t="shared" ca="1" si="273"/>
        <v/>
      </c>
      <c r="CF185" s="44" t="str">
        <f t="shared" ca="1" si="274"/>
        <v/>
      </c>
      <c r="CL185" s="163" t="str">
        <f t="shared" si="253"/>
        <v/>
      </c>
      <c r="CM185" s="163" t="str">
        <f t="shared" si="254"/>
        <v/>
      </c>
      <c r="CR185" s="164" t="str">
        <f t="shared" ca="1" si="264"/>
        <v/>
      </c>
      <c r="CS185" s="44" t="str">
        <f ca="1">IF(COUNTIF($DG$2:DG1170,CR185)=1,VLOOKUP(CR185,DA:DB,2), IF(COUNTIF($DG$2:DG1170,CR185)=0,$CS$10,""))</f>
        <v/>
      </c>
      <c r="CT185" s="45" t="str">
        <f t="shared" ca="1" si="265"/>
        <v/>
      </c>
      <c r="CU185" s="45" t="str">
        <f t="shared" ca="1" si="266"/>
        <v/>
      </c>
      <c r="CV185" s="44" t="str">
        <f ca="1">IF(COUNTIF($DG$2:DG1170,CR185)=1,VLOOKUP(CR185,DC:DD,2), IF(COUNTIF($DG$2:DG1170,CR185)=0,$CT$10,""))</f>
        <v/>
      </c>
      <c r="CW185" s="45" t="str">
        <f t="shared" ca="1" si="267"/>
        <v/>
      </c>
      <c r="CX185" s="46" t="str">
        <f t="shared" ca="1" si="268"/>
        <v/>
      </c>
      <c r="CY185" s="44" t="str">
        <f t="shared" ca="1" si="269"/>
        <v/>
      </c>
      <c r="DE185" s="163" t="str">
        <f t="shared" si="255"/>
        <v/>
      </c>
      <c r="DF185" s="163" t="str">
        <f t="shared" si="256"/>
        <v/>
      </c>
    </row>
    <row r="186" spans="1:110">
      <c r="A186" s="164" t="str">
        <f t="shared" ca="1" si="289"/>
        <v/>
      </c>
      <c r="B186" s="71" t="str">
        <f ca="1">IF(COUNTIF($AD$2:AD1171,A186)=1,VLOOKUP(A186,T:U,2), IF(COUNTIF($AD$2:AD1171,A186)=0,$B$10,""))</f>
        <v/>
      </c>
      <c r="C186" s="31" t="str">
        <f t="shared" ca="1" si="261"/>
        <v/>
      </c>
      <c r="D186" s="32" t="str">
        <f t="shared" ca="1" si="290"/>
        <v/>
      </c>
      <c r="E186" s="71" t="str">
        <f ca="1">IF(COUNTIF($AD$2:AD1171,A186)=1,VLOOKUP(A186,V:W,2), IF(COUNTIF($AD$2:AD1171,A186)=0,$C$10,""))</f>
        <v/>
      </c>
      <c r="F186" s="31" t="str">
        <f t="shared" ca="1" si="291"/>
        <v/>
      </c>
      <c r="G186" s="32" t="str">
        <f t="shared" ca="1" si="292"/>
        <v/>
      </c>
      <c r="H186" s="71" t="str">
        <f ca="1">IF(COUNTIF($AD$2:AD1171,A186)=1,VLOOKUP(A186,X:Y,2), IF(COUNTIF($AD$2:AD1171,A186)=0,$D$10,""))</f>
        <v/>
      </c>
      <c r="I186" s="31" t="str">
        <f t="shared" ca="1" si="293"/>
        <v/>
      </c>
      <c r="J186" s="32" t="str">
        <f t="shared" ca="1" si="294"/>
        <v/>
      </c>
      <c r="K186" s="71" t="str">
        <f ca="1">IF(COUNTIF($AD$2:AD1171,A186)=1,VLOOKUP(A186,Z:AA,2), IF(COUNTIF($AD$2:AD1171,A186)=0,$E$10,""))</f>
        <v/>
      </c>
      <c r="L186" s="31" t="str">
        <f t="shared" ca="1" si="295"/>
        <v/>
      </c>
      <c r="M186" s="32" t="str">
        <f t="shared" ca="1" si="296"/>
        <v/>
      </c>
      <c r="N186" s="77" t="str">
        <f t="shared" ca="1" si="297"/>
        <v/>
      </c>
      <c r="O186" s="77"/>
      <c r="P186" s="77"/>
      <c r="Q186" s="77" t="str">
        <f ca="1">IF(ISERROR(B186-2),"",$G$5*SUM($O$14:O186)-$H$5*SUM($P$14:P186))</f>
        <v/>
      </c>
      <c r="R186" s="77" t="str">
        <f t="shared" ca="1" si="298"/>
        <v/>
      </c>
      <c r="AB186" s="163" t="str">
        <f t="shared" si="257"/>
        <v/>
      </c>
      <c r="AC186" s="163" t="str">
        <f t="shared" si="258"/>
        <v/>
      </c>
      <c r="AH186" s="164" t="str">
        <f t="shared" ca="1" si="275"/>
        <v/>
      </c>
      <c r="AI186" s="44" t="str">
        <f ca="1">IF(COUNTIF($BU$2:BU1171,AH186)=1,VLOOKUP(AH186,BG:BH,2), IF(COUNTIF($BU$2:BU1171,AH186)=0,$AI$10,""))</f>
        <v/>
      </c>
      <c r="AJ186" s="45" t="str">
        <f t="shared" ca="1" si="262"/>
        <v/>
      </c>
      <c r="AK186" s="45" t="str">
        <f t="shared" ca="1" si="276"/>
        <v/>
      </c>
      <c r="AL186" s="44" t="str">
        <f ca="1">IF(COUNTIF($BU$2:BU1171,AH186)=1,VLOOKUP(AH186,BI:BJ,2), IF(COUNTIF($BU$2:BU1171,AH186)=0,$AJ$10,""))</f>
        <v/>
      </c>
      <c r="AM186" s="45" t="str">
        <f t="shared" ca="1" si="277"/>
        <v/>
      </c>
      <c r="AN186" s="46" t="str">
        <f t="shared" ca="1" si="278"/>
        <v/>
      </c>
      <c r="AO186" s="44" t="str">
        <f ca="1">IF(COUNTIF($BU$2:BU1171,AH186)=1,VLOOKUP(AH186,BK:BL,2), IF(COUNTIF($BU$2:BU1171,AH186)=0,$AK$10,""))</f>
        <v/>
      </c>
      <c r="AP186" s="45" t="str">
        <f t="shared" ca="1" si="279"/>
        <v/>
      </c>
      <c r="AQ186" s="46" t="str">
        <f t="shared" ca="1" si="280"/>
        <v/>
      </c>
      <c r="AR186" s="44" t="str">
        <f ca="1">IF(COUNTIF($BU$2:BU1171,AH186)=1,VLOOKUP(AH186,BM:BN,2), IF(COUNTIF($BU$2:BU1171,AH186)=0,$AL$10,""))</f>
        <v/>
      </c>
      <c r="AS186" s="45" t="str">
        <f t="shared" ca="1" si="281"/>
        <v/>
      </c>
      <c r="AT186" s="46" t="str">
        <f t="shared" ca="1" si="282"/>
        <v/>
      </c>
      <c r="AU186" s="44" t="str">
        <f ca="1">IF(COUNTIF($BU$2:BU1171,AH186)=1,VLOOKUP(AH186,BO:BP,2), IF(COUNTIF($BU$2:BU1171,AH186)=0,$AM$10,""))</f>
        <v/>
      </c>
      <c r="AV186" s="45" t="str">
        <f t="shared" ca="1" si="283"/>
        <v/>
      </c>
      <c r="AW186" s="46" t="str">
        <f t="shared" ca="1" si="284"/>
        <v/>
      </c>
      <c r="AX186" s="44" t="str">
        <f ca="1">IF(COUNTIF($BU$2:BU1171,AH186)=1,VLOOKUP(AH186,BQ:BR,2), IF(COUNTIF($BU$2:BU1171,AH186)=0,$AN$10,""))</f>
        <v/>
      </c>
      <c r="AY186" s="45" t="str">
        <f t="shared" ca="1" si="285"/>
        <v/>
      </c>
      <c r="AZ186" s="46" t="str">
        <f t="shared" ca="1" si="286"/>
        <v/>
      </c>
      <c r="BA186" s="77" t="str">
        <f t="shared" ca="1" si="287"/>
        <v/>
      </c>
      <c r="BB186" s="176"/>
      <c r="BC186" s="176"/>
      <c r="BD186" s="77" t="str">
        <f ca="1">IF(ISERROR(AI186-2),"",$AQ$4*SUM($BB$14:BB186)-$AR$4*SUM($BC$14:BC186))</f>
        <v/>
      </c>
      <c r="BE186" s="77" t="str">
        <f t="shared" ca="1" si="288"/>
        <v/>
      </c>
      <c r="BS186" s="163" t="str">
        <f t="shared" si="259"/>
        <v/>
      </c>
      <c r="BT186" s="163" t="str">
        <f t="shared" si="260"/>
        <v/>
      </c>
      <c r="BY186" s="164" t="str">
        <f t="shared" ca="1" si="270"/>
        <v/>
      </c>
      <c r="BZ186" s="44" t="str">
        <f ca="1">IF(COUNTIF($CN$2:CN1171,BY186)=1,VLOOKUP(BY186,CH:CI,2), IF(COUNTIF($CN$2:CN1171,BY186)=0,$BZ$10,""))</f>
        <v/>
      </c>
      <c r="CA186" s="45" t="str">
        <f t="shared" ca="1" si="263"/>
        <v/>
      </c>
      <c r="CB186" s="45" t="str">
        <f t="shared" ca="1" si="271"/>
        <v/>
      </c>
      <c r="CC186" s="44" t="str">
        <f ca="1">IF(COUNTIF($CN$2:CN1171,BY186)=1,VLOOKUP(BY186,CJ:CK,2), IF(COUNTIF($CN$2:CN1171,BY186)=0,$CA$10,""))</f>
        <v/>
      </c>
      <c r="CD186" s="45" t="str">
        <f t="shared" ca="1" si="272"/>
        <v/>
      </c>
      <c r="CE186" s="46" t="str">
        <f t="shared" ca="1" si="273"/>
        <v/>
      </c>
      <c r="CF186" s="44" t="str">
        <f t="shared" ca="1" si="274"/>
        <v/>
      </c>
      <c r="CL186" s="163" t="str">
        <f t="shared" si="253"/>
        <v/>
      </c>
      <c r="CM186" s="163" t="str">
        <f t="shared" si="254"/>
        <v/>
      </c>
      <c r="CR186" s="164" t="str">
        <f t="shared" ca="1" si="264"/>
        <v/>
      </c>
      <c r="CS186" s="44" t="str">
        <f ca="1">IF(COUNTIF($DG$2:DG1171,CR186)=1,VLOOKUP(CR186,DA:DB,2), IF(COUNTIF($DG$2:DG1171,CR186)=0,$CS$10,""))</f>
        <v/>
      </c>
      <c r="CT186" s="45" t="str">
        <f t="shared" ca="1" si="265"/>
        <v/>
      </c>
      <c r="CU186" s="45" t="str">
        <f t="shared" ca="1" si="266"/>
        <v/>
      </c>
      <c r="CV186" s="44" t="str">
        <f ca="1">IF(COUNTIF($DG$2:DG1171,CR186)=1,VLOOKUP(CR186,DC:DD,2), IF(COUNTIF($DG$2:DG1171,CR186)=0,$CT$10,""))</f>
        <v/>
      </c>
      <c r="CW186" s="45" t="str">
        <f t="shared" ca="1" si="267"/>
        <v/>
      </c>
      <c r="CX186" s="46" t="str">
        <f t="shared" ca="1" si="268"/>
        <v/>
      </c>
      <c r="CY186" s="44" t="str">
        <f t="shared" ca="1" si="269"/>
        <v/>
      </c>
      <c r="DE186" s="163" t="str">
        <f t="shared" si="255"/>
        <v/>
      </c>
      <c r="DF186" s="163" t="str">
        <f t="shared" si="256"/>
        <v/>
      </c>
    </row>
    <row r="187" spans="1:110">
      <c r="A187" s="164" t="str">
        <f t="shared" ca="1" si="289"/>
        <v/>
      </c>
      <c r="B187" s="71" t="str">
        <f ca="1">IF(COUNTIF($AD$2:AD1172,A187)=1,VLOOKUP(A187,T:U,2), IF(COUNTIF($AD$2:AD1172,A187)=0,$B$10,""))</f>
        <v/>
      </c>
      <c r="C187" s="31" t="str">
        <f t="shared" ca="1" si="261"/>
        <v/>
      </c>
      <c r="D187" s="32" t="str">
        <f t="shared" ca="1" si="290"/>
        <v/>
      </c>
      <c r="E187" s="71" t="str">
        <f ca="1">IF(COUNTIF($AD$2:AD1172,A187)=1,VLOOKUP(A187,V:W,2), IF(COUNTIF($AD$2:AD1172,A187)=0,$C$10,""))</f>
        <v/>
      </c>
      <c r="F187" s="31" t="str">
        <f t="shared" ca="1" si="291"/>
        <v/>
      </c>
      <c r="G187" s="32" t="str">
        <f t="shared" ca="1" si="292"/>
        <v/>
      </c>
      <c r="H187" s="71" t="str">
        <f ca="1">IF(COUNTIF($AD$2:AD1172,A187)=1,VLOOKUP(A187,X:Y,2), IF(COUNTIF($AD$2:AD1172,A187)=0,$D$10,""))</f>
        <v/>
      </c>
      <c r="I187" s="31" t="str">
        <f t="shared" ca="1" si="293"/>
        <v/>
      </c>
      <c r="J187" s="32" t="str">
        <f t="shared" ca="1" si="294"/>
        <v/>
      </c>
      <c r="K187" s="71" t="str">
        <f ca="1">IF(COUNTIF($AD$2:AD1172,A187)=1,VLOOKUP(A187,Z:AA,2), IF(COUNTIF($AD$2:AD1172,A187)=0,$E$10,""))</f>
        <v/>
      </c>
      <c r="L187" s="31" t="str">
        <f t="shared" ca="1" si="295"/>
        <v/>
      </c>
      <c r="M187" s="32" t="str">
        <f t="shared" ca="1" si="296"/>
        <v/>
      </c>
      <c r="N187" s="77" t="str">
        <f t="shared" ca="1" si="297"/>
        <v/>
      </c>
      <c r="O187" s="77"/>
      <c r="P187" s="77"/>
      <c r="Q187" s="77" t="str">
        <f ca="1">IF(ISERROR(B187-2),"",$G$5*SUM($O$14:O187)-$H$5*SUM($P$14:P187))</f>
        <v/>
      </c>
      <c r="R187" s="77" t="str">
        <f t="shared" ca="1" si="298"/>
        <v/>
      </c>
      <c r="AB187" s="163" t="str">
        <f t="shared" si="257"/>
        <v/>
      </c>
      <c r="AC187" s="163" t="str">
        <f t="shared" si="258"/>
        <v/>
      </c>
      <c r="AH187" s="164" t="str">
        <f t="shared" ca="1" si="275"/>
        <v/>
      </c>
      <c r="AI187" s="44" t="str">
        <f ca="1">IF(COUNTIF($BU$2:BU1172,AH187)=1,VLOOKUP(AH187,BG:BH,2), IF(COUNTIF($BU$2:BU1172,AH187)=0,$AI$10,""))</f>
        <v/>
      </c>
      <c r="AJ187" s="45" t="str">
        <f t="shared" ca="1" si="262"/>
        <v/>
      </c>
      <c r="AK187" s="45" t="str">
        <f t="shared" ca="1" si="276"/>
        <v/>
      </c>
      <c r="AL187" s="44" t="str">
        <f ca="1">IF(COUNTIF($BU$2:BU1172,AH187)=1,VLOOKUP(AH187,BI:BJ,2), IF(COUNTIF($BU$2:BU1172,AH187)=0,$AJ$10,""))</f>
        <v/>
      </c>
      <c r="AM187" s="45" t="str">
        <f t="shared" ca="1" si="277"/>
        <v/>
      </c>
      <c r="AN187" s="46" t="str">
        <f t="shared" ca="1" si="278"/>
        <v/>
      </c>
      <c r="AO187" s="44" t="str">
        <f ca="1">IF(COUNTIF($BU$2:BU1172,AH187)=1,VLOOKUP(AH187,BK:BL,2), IF(COUNTIF($BU$2:BU1172,AH187)=0,$AK$10,""))</f>
        <v/>
      </c>
      <c r="AP187" s="45" t="str">
        <f t="shared" ca="1" si="279"/>
        <v/>
      </c>
      <c r="AQ187" s="46" t="str">
        <f t="shared" ca="1" si="280"/>
        <v/>
      </c>
      <c r="AR187" s="44" t="str">
        <f ca="1">IF(COUNTIF($BU$2:BU1172,AH187)=1,VLOOKUP(AH187,BM:BN,2), IF(COUNTIF($BU$2:BU1172,AH187)=0,$AL$10,""))</f>
        <v/>
      </c>
      <c r="AS187" s="45" t="str">
        <f t="shared" ca="1" si="281"/>
        <v/>
      </c>
      <c r="AT187" s="46" t="str">
        <f t="shared" ca="1" si="282"/>
        <v/>
      </c>
      <c r="AU187" s="44" t="str">
        <f ca="1">IF(COUNTIF($BU$2:BU1172,AH187)=1,VLOOKUP(AH187,BO:BP,2), IF(COUNTIF($BU$2:BU1172,AH187)=0,$AM$10,""))</f>
        <v/>
      </c>
      <c r="AV187" s="45" t="str">
        <f t="shared" ca="1" si="283"/>
        <v/>
      </c>
      <c r="AW187" s="46" t="str">
        <f t="shared" ca="1" si="284"/>
        <v/>
      </c>
      <c r="AX187" s="44" t="str">
        <f ca="1">IF(COUNTIF($BU$2:BU1172,AH187)=1,VLOOKUP(AH187,BQ:BR,2), IF(COUNTIF($BU$2:BU1172,AH187)=0,$AN$10,""))</f>
        <v/>
      </c>
      <c r="AY187" s="45" t="str">
        <f t="shared" ca="1" si="285"/>
        <v/>
      </c>
      <c r="AZ187" s="46" t="str">
        <f t="shared" ca="1" si="286"/>
        <v/>
      </c>
      <c r="BA187" s="77" t="str">
        <f t="shared" ca="1" si="287"/>
        <v/>
      </c>
      <c r="BB187" s="176"/>
      <c r="BC187" s="176"/>
      <c r="BD187" s="77" t="str">
        <f ca="1">IF(ISERROR(AI187-2),"",$AQ$4*SUM($BB$14:BB187)-$AR$4*SUM($BC$14:BC187))</f>
        <v/>
      </c>
      <c r="BE187" s="77" t="str">
        <f t="shared" ca="1" si="288"/>
        <v/>
      </c>
      <c r="BS187" s="163" t="str">
        <f t="shared" si="259"/>
        <v/>
      </c>
      <c r="BT187" s="163" t="str">
        <f t="shared" si="260"/>
        <v/>
      </c>
      <c r="BY187" s="164" t="str">
        <f t="shared" ca="1" si="270"/>
        <v/>
      </c>
      <c r="BZ187" s="44" t="str">
        <f ca="1">IF(COUNTIF($CN$2:CN1172,BY187)=1,VLOOKUP(BY187,CH:CI,2), IF(COUNTIF($CN$2:CN1172,BY187)=0,$BZ$10,""))</f>
        <v/>
      </c>
      <c r="CA187" s="45" t="str">
        <f t="shared" ca="1" si="263"/>
        <v/>
      </c>
      <c r="CB187" s="45" t="str">
        <f t="shared" ca="1" si="271"/>
        <v/>
      </c>
      <c r="CC187" s="44" t="str">
        <f ca="1">IF(COUNTIF($CN$2:CN1172,BY187)=1,VLOOKUP(BY187,CJ:CK,2), IF(COUNTIF($CN$2:CN1172,BY187)=0,$CA$10,""))</f>
        <v/>
      </c>
      <c r="CD187" s="45" t="str">
        <f t="shared" ca="1" si="272"/>
        <v/>
      </c>
      <c r="CE187" s="46" t="str">
        <f t="shared" ca="1" si="273"/>
        <v/>
      </c>
      <c r="CF187" s="44" t="str">
        <f t="shared" ca="1" si="274"/>
        <v/>
      </c>
      <c r="CL187" s="163" t="str">
        <f t="shared" si="253"/>
        <v/>
      </c>
      <c r="CM187" s="163" t="str">
        <f t="shared" si="254"/>
        <v/>
      </c>
      <c r="CR187" s="164" t="str">
        <f t="shared" ca="1" si="264"/>
        <v/>
      </c>
      <c r="CS187" s="44" t="str">
        <f ca="1">IF(COUNTIF($DG$2:DG1172,CR187)=1,VLOOKUP(CR187,DA:DB,2), IF(COUNTIF($DG$2:DG1172,CR187)=0,$CS$10,""))</f>
        <v/>
      </c>
      <c r="CT187" s="45" t="str">
        <f t="shared" ca="1" si="265"/>
        <v/>
      </c>
      <c r="CU187" s="45" t="str">
        <f t="shared" ca="1" si="266"/>
        <v/>
      </c>
      <c r="CV187" s="44" t="str">
        <f ca="1">IF(COUNTIF($DG$2:DG1172,CR187)=1,VLOOKUP(CR187,DC:DD,2), IF(COUNTIF($DG$2:DG1172,CR187)=0,$CT$10,""))</f>
        <v/>
      </c>
      <c r="CW187" s="45" t="str">
        <f t="shared" ca="1" si="267"/>
        <v/>
      </c>
      <c r="CX187" s="46" t="str">
        <f t="shared" ca="1" si="268"/>
        <v/>
      </c>
      <c r="CY187" s="44" t="str">
        <f t="shared" ca="1" si="269"/>
        <v/>
      </c>
      <c r="DE187" s="163" t="str">
        <f t="shared" si="255"/>
        <v/>
      </c>
      <c r="DF187" s="163" t="str">
        <f t="shared" si="256"/>
        <v/>
      </c>
    </row>
    <row r="188" spans="1:110">
      <c r="A188" s="164" t="str">
        <f t="shared" ca="1" si="289"/>
        <v/>
      </c>
      <c r="B188" s="71" t="str">
        <f ca="1">IF(COUNTIF($AD$2:AD1173,A188)=1,VLOOKUP(A188,T:U,2), IF(COUNTIF($AD$2:AD1173,A188)=0,$B$10,""))</f>
        <v/>
      </c>
      <c r="C188" s="31" t="str">
        <f t="shared" ca="1" si="261"/>
        <v/>
      </c>
      <c r="D188" s="32" t="str">
        <f t="shared" ca="1" si="290"/>
        <v/>
      </c>
      <c r="E188" s="71" t="str">
        <f ca="1">IF(COUNTIF($AD$2:AD1173,A188)=1,VLOOKUP(A188,V:W,2), IF(COUNTIF($AD$2:AD1173,A188)=0,$C$10,""))</f>
        <v/>
      </c>
      <c r="F188" s="31" t="str">
        <f t="shared" ca="1" si="291"/>
        <v/>
      </c>
      <c r="G188" s="32" t="str">
        <f t="shared" ca="1" si="292"/>
        <v/>
      </c>
      <c r="H188" s="71" t="str">
        <f ca="1">IF(COUNTIF($AD$2:AD1173,A188)=1,VLOOKUP(A188,X:Y,2), IF(COUNTIF($AD$2:AD1173,A188)=0,$D$10,""))</f>
        <v/>
      </c>
      <c r="I188" s="31" t="str">
        <f t="shared" ca="1" si="293"/>
        <v/>
      </c>
      <c r="J188" s="32" t="str">
        <f t="shared" ca="1" si="294"/>
        <v/>
      </c>
      <c r="K188" s="71" t="str">
        <f ca="1">IF(COUNTIF($AD$2:AD1173,A188)=1,VLOOKUP(A188,Z:AA,2), IF(COUNTIF($AD$2:AD1173,A188)=0,$E$10,""))</f>
        <v/>
      </c>
      <c r="L188" s="31" t="str">
        <f t="shared" ca="1" si="295"/>
        <v/>
      </c>
      <c r="M188" s="32" t="str">
        <f t="shared" ca="1" si="296"/>
        <v/>
      </c>
      <c r="N188" s="77" t="str">
        <f t="shared" ca="1" si="297"/>
        <v/>
      </c>
      <c r="O188" s="77"/>
      <c r="P188" s="77"/>
      <c r="Q188" s="77" t="str">
        <f ca="1">IF(ISERROR(B188-2),"",$G$5*SUM($O$14:O188)-$H$5*SUM($P$14:P188))</f>
        <v/>
      </c>
      <c r="R188" s="77" t="str">
        <f t="shared" ca="1" si="298"/>
        <v/>
      </c>
      <c r="AB188" s="163" t="str">
        <f t="shared" si="257"/>
        <v/>
      </c>
      <c r="AC188" s="163" t="str">
        <f t="shared" si="258"/>
        <v/>
      </c>
      <c r="AH188" s="164" t="str">
        <f t="shared" ca="1" si="275"/>
        <v/>
      </c>
      <c r="AI188" s="44" t="str">
        <f ca="1">IF(COUNTIF($BU$2:BU1173,AH188)=1,VLOOKUP(AH188,BG:BH,2), IF(COUNTIF($BU$2:BU1173,AH188)=0,$AI$10,""))</f>
        <v/>
      </c>
      <c r="AJ188" s="45" t="str">
        <f t="shared" ca="1" si="262"/>
        <v/>
      </c>
      <c r="AK188" s="45" t="str">
        <f t="shared" ca="1" si="276"/>
        <v/>
      </c>
      <c r="AL188" s="44" t="str">
        <f ca="1">IF(COUNTIF($BU$2:BU1173,AH188)=1,VLOOKUP(AH188,BI:BJ,2), IF(COUNTIF($BU$2:BU1173,AH188)=0,$AJ$10,""))</f>
        <v/>
      </c>
      <c r="AM188" s="45" t="str">
        <f t="shared" ca="1" si="277"/>
        <v/>
      </c>
      <c r="AN188" s="46" t="str">
        <f t="shared" ca="1" si="278"/>
        <v/>
      </c>
      <c r="AO188" s="44" t="str">
        <f ca="1">IF(COUNTIF($BU$2:BU1173,AH188)=1,VLOOKUP(AH188,BK:BL,2), IF(COUNTIF($BU$2:BU1173,AH188)=0,$AK$10,""))</f>
        <v/>
      </c>
      <c r="AP188" s="45" t="str">
        <f t="shared" ca="1" si="279"/>
        <v/>
      </c>
      <c r="AQ188" s="46" t="str">
        <f t="shared" ca="1" si="280"/>
        <v/>
      </c>
      <c r="AR188" s="44" t="str">
        <f ca="1">IF(COUNTIF($BU$2:BU1173,AH188)=1,VLOOKUP(AH188,BM:BN,2), IF(COUNTIF($BU$2:BU1173,AH188)=0,$AL$10,""))</f>
        <v/>
      </c>
      <c r="AS188" s="45" t="str">
        <f t="shared" ca="1" si="281"/>
        <v/>
      </c>
      <c r="AT188" s="46" t="str">
        <f t="shared" ca="1" si="282"/>
        <v/>
      </c>
      <c r="AU188" s="44" t="str">
        <f ca="1">IF(COUNTIF($BU$2:BU1173,AH188)=1,VLOOKUP(AH188,BO:BP,2), IF(COUNTIF($BU$2:BU1173,AH188)=0,$AM$10,""))</f>
        <v/>
      </c>
      <c r="AV188" s="45" t="str">
        <f t="shared" ca="1" si="283"/>
        <v/>
      </c>
      <c r="AW188" s="46" t="str">
        <f t="shared" ca="1" si="284"/>
        <v/>
      </c>
      <c r="AX188" s="44" t="str">
        <f ca="1">IF(COUNTIF($BU$2:BU1173,AH188)=1,VLOOKUP(AH188,BQ:BR,2), IF(COUNTIF($BU$2:BU1173,AH188)=0,$AN$10,""))</f>
        <v/>
      </c>
      <c r="AY188" s="45" t="str">
        <f t="shared" ca="1" si="285"/>
        <v/>
      </c>
      <c r="AZ188" s="46" t="str">
        <f t="shared" ca="1" si="286"/>
        <v/>
      </c>
      <c r="BA188" s="77" t="str">
        <f t="shared" ca="1" si="287"/>
        <v/>
      </c>
      <c r="BB188" s="176"/>
      <c r="BC188" s="176"/>
      <c r="BD188" s="77" t="str">
        <f ca="1">IF(ISERROR(AI188-2),"",$AQ$4*SUM($BB$14:BB188)-$AR$4*SUM($BC$14:BC188))</f>
        <v/>
      </c>
      <c r="BE188" s="77" t="str">
        <f t="shared" ca="1" si="288"/>
        <v/>
      </c>
      <c r="BS188" s="163" t="str">
        <f t="shared" si="259"/>
        <v/>
      </c>
      <c r="BT188" s="163" t="str">
        <f t="shared" si="260"/>
        <v/>
      </c>
      <c r="BY188" s="164" t="str">
        <f t="shared" ca="1" si="270"/>
        <v/>
      </c>
      <c r="BZ188" s="44" t="str">
        <f ca="1">IF(COUNTIF($CN$2:CN1173,BY188)=1,VLOOKUP(BY188,CH:CI,2), IF(COUNTIF($CN$2:CN1173,BY188)=0,$BZ$10,""))</f>
        <v/>
      </c>
      <c r="CA188" s="45" t="str">
        <f t="shared" ca="1" si="263"/>
        <v/>
      </c>
      <c r="CB188" s="45" t="str">
        <f t="shared" ca="1" si="271"/>
        <v/>
      </c>
      <c r="CC188" s="44" t="str">
        <f ca="1">IF(COUNTIF($CN$2:CN1173,BY188)=1,VLOOKUP(BY188,CJ:CK,2), IF(COUNTIF($CN$2:CN1173,BY188)=0,$CA$10,""))</f>
        <v/>
      </c>
      <c r="CD188" s="45" t="str">
        <f t="shared" ca="1" si="272"/>
        <v/>
      </c>
      <c r="CE188" s="46" t="str">
        <f t="shared" ca="1" si="273"/>
        <v/>
      </c>
      <c r="CF188" s="44" t="str">
        <f t="shared" ca="1" si="274"/>
        <v/>
      </c>
      <c r="CL188" s="163" t="str">
        <f t="shared" si="253"/>
        <v/>
      </c>
      <c r="CM188" s="163" t="str">
        <f t="shared" si="254"/>
        <v/>
      </c>
      <c r="CR188" s="164" t="str">
        <f t="shared" ca="1" si="264"/>
        <v/>
      </c>
      <c r="CS188" s="44" t="str">
        <f ca="1">IF(COUNTIF($DG$2:DG1173,CR188)=1,VLOOKUP(CR188,DA:DB,2), IF(COUNTIF($DG$2:DG1173,CR188)=0,$CS$10,""))</f>
        <v/>
      </c>
      <c r="CT188" s="45" t="str">
        <f t="shared" ca="1" si="265"/>
        <v/>
      </c>
      <c r="CU188" s="45" t="str">
        <f t="shared" ca="1" si="266"/>
        <v/>
      </c>
      <c r="CV188" s="44" t="str">
        <f ca="1">IF(COUNTIF($DG$2:DG1173,CR188)=1,VLOOKUP(CR188,DC:DD,2), IF(COUNTIF($DG$2:DG1173,CR188)=0,$CT$10,""))</f>
        <v/>
      </c>
      <c r="CW188" s="45" t="str">
        <f t="shared" ca="1" si="267"/>
        <v/>
      </c>
      <c r="CX188" s="46" t="str">
        <f t="shared" ca="1" si="268"/>
        <v/>
      </c>
      <c r="CY188" s="44" t="str">
        <f t="shared" ca="1" si="269"/>
        <v/>
      </c>
      <c r="DE188" s="163" t="str">
        <f t="shared" si="255"/>
        <v/>
      </c>
      <c r="DF188" s="163" t="str">
        <f t="shared" si="256"/>
        <v/>
      </c>
    </row>
    <row r="189" spans="1:110">
      <c r="A189" s="164" t="str">
        <f t="shared" ca="1" si="289"/>
        <v/>
      </c>
      <c r="B189" s="71" t="str">
        <f ca="1">IF(COUNTIF($AD$2:AD1174,A189)=1,VLOOKUP(A189,T:U,2), IF(COUNTIF($AD$2:AD1174,A189)=0,$B$10,""))</f>
        <v/>
      </c>
      <c r="C189" s="31" t="str">
        <f t="shared" ca="1" si="261"/>
        <v/>
      </c>
      <c r="D189" s="32" t="str">
        <f t="shared" ca="1" si="290"/>
        <v/>
      </c>
      <c r="E189" s="71" t="str">
        <f ca="1">IF(COUNTIF($AD$2:AD1174,A189)=1,VLOOKUP(A189,V:W,2), IF(COUNTIF($AD$2:AD1174,A189)=0,$C$10,""))</f>
        <v/>
      </c>
      <c r="F189" s="31" t="str">
        <f t="shared" ca="1" si="291"/>
        <v/>
      </c>
      <c r="G189" s="32" t="str">
        <f t="shared" ca="1" si="292"/>
        <v/>
      </c>
      <c r="H189" s="71" t="str">
        <f ca="1">IF(COUNTIF($AD$2:AD1174,A189)=1,VLOOKUP(A189,X:Y,2), IF(COUNTIF($AD$2:AD1174,A189)=0,$D$10,""))</f>
        <v/>
      </c>
      <c r="I189" s="31" t="str">
        <f t="shared" ca="1" si="293"/>
        <v/>
      </c>
      <c r="J189" s="32" t="str">
        <f t="shared" ca="1" si="294"/>
        <v/>
      </c>
      <c r="K189" s="71" t="str">
        <f ca="1">IF(COUNTIF($AD$2:AD1174,A189)=1,VLOOKUP(A189,Z:AA,2), IF(COUNTIF($AD$2:AD1174,A189)=0,$E$10,""))</f>
        <v/>
      </c>
      <c r="L189" s="31" t="str">
        <f t="shared" ca="1" si="295"/>
        <v/>
      </c>
      <c r="M189" s="32" t="str">
        <f t="shared" ca="1" si="296"/>
        <v/>
      </c>
      <c r="N189" s="77" t="str">
        <f t="shared" ca="1" si="297"/>
        <v/>
      </c>
      <c r="O189" s="77"/>
      <c r="P189" s="77"/>
      <c r="Q189" s="77" t="str">
        <f ca="1">IF(ISERROR(B189-2),"",$G$5*SUM($O$14:O189)-$H$5*SUM($P$14:P189))</f>
        <v/>
      </c>
      <c r="R189" s="77" t="str">
        <f t="shared" ca="1" si="298"/>
        <v/>
      </c>
      <c r="AB189" s="163" t="str">
        <f t="shared" si="257"/>
        <v/>
      </c>
      <c r="AC189" s="163" t="str">
        <f t="shared" si="258"/>
        <v/>
      </c>
      <c r="AH189" s="164" t="str">
        <f t="shared" ca="1" si="275"/>
        <v/>
      </c>
      <c r="AI189" s="44" t="str">
        <f ca="1">IF(COUNTIF($BU$2:BU1174,AH189)=1,VLOOKUP(AH189,BG:BH,2), IF(COUNTIF($BU$2:BU1174,AH189)=0,$AI$10,""))</f>
        <v/>
      </c>
      <c r="AJ189" s="45" t="str">
        <f t="shared" ca="1" si="262"/>
        <v/>
      </c>
      <c r="AK189" s="45" t="str">
        <f t="shared" ca="1" si="276"/>
        <v/>
      </c>
      <c r="AL189" s="44" t="str">
        <f ca="1">IF(COUNTIF($BU$2:BU1174,AH189)=1,VLOOKUP(AH189,BI:BJ,2), IF(COUNTIF($BU$2:BU1174,AH189)=0,$AJ$10,""))</f>
        <v/>
      </c>
      <c r="AM189" s="45" t="str">
        <f t="shared" ca="1" si="277"/>
        <v/>
      </c>
      <c r="AN189" s="46" t="str">
        <f t="shared" ca="1" si="278"/>
        <v/>
      </c>
      <c r="AO189" s="44" t="str">
        <f ca="1">IF(COUNTIF($BU$2:BU1174,AH189)=1,VLOOKUP(AH189,BK:BL,2), IF(COUNTIF($BU$2:BU1174,AH189)=0,$AK$10,""))</f>
        <v/>
      </c>
      <c r="AP189" s="45" t="str">
        <f t="shared" ca="1" si="279"/>
        <v/>
      </c>
      <c r="AQ189" s="46" t="str">
        <f t="shared" ca="1" si="280"/>
        <v/>
      </c>
      <c r="AR189" s="44" t="str">
        <f ca="1">IF(COUNTIF($BU$2:BU1174,AH189)=1,VLOOKUP(AH189,BM:BN,2), IF(COUNTIF($BU$2:BU1174,AH189)=0,$AL$10,""))</f>
        <v/>
      </c>
      <c r="AS189" s="45" t="str">
        <f t="shared" ca="1" si="281"/>
        <v/>
      </c>
      <c r="AT189" s="46" t="str">
        <f t="shared" ca="1" si="282"/>
        <v/>
      </c>
      <c r="AU189" s="44" t="str">
        <f ca="1">IF(COUNTIF($BU$2:BU1174,AH189)=1,VLOOKUP(AH189,BO:BP,2), IF(COUNTIF($BU$2:BU1174,AH189)=0,$AM$10,""))</f>
        <v/>
      </c>
      <c r="AV189" s="45" t="str">
        <f t="shared" ca="1" si="283"/>
        <v/>
      </c>
      <c r="AW189" s="46" t="str">
        <f t="shared" ca="1" si="284"/>
        <v/>
      </c>
      <c r="AX189" s="44" t="str">
        <f ca="1">IF(COUNTIF($BU$2:BU1174,AH189)=1,VLOOKUP(AH189,BQ:BR,2), IF(COUNTIF($BU$2:BU1174,AH189)=0,$AN$10,""))</f>
        <v/>
      </c>
      <c r="AY189" s="45" t="str">
        <f t="shared" ca="1" si="285"/>
        <v/>
      </c>
      <c r="AZ189" s="46" t="str">
        <f t="shared" ca="1" si="286"/>
        <v/>
      </c>
      <c r="BA189" s="77" t="str">
        <f t="shared" ca="1" si="287"/>
        <v/>
      </c>
      <c r="BB189" s="176"/>
      <c r="BC189" s="176"/>
      <c r="BD189" s="77" t="str">
        <f ca="1">IF(ISERROR(AI189-2),"",$AQ$4*SUM($BB$14:BB189)-$AR$4*SUM($BC$14:BC189))</f>
        <v/>
      </c>
      <c r="BE189" s="77" t="str">
        <f t="shared" ca="1" si="288"/>
        <v/>
      </c>
      <c r="BS189" s="163" t="str">
        <f t="shared" si="259"/>
        <v/>
      </c>
      <c r="BT189" s="163" t="str">
        <f t="shared" si="260"/>
        <v/>
      </c>
      <c r="BY189" s="164" t="str">
        <f t="shared" ca="1" si="270"/>
        <v/>
      </c>
      <c r="BZ189" s="44" t="str">
        <f ca="1">IF(COUNTIF($CN$2:CN1174,BY189)=1,VLOOKUP(BY189,CH:CI,2), IF(COUNTIF($CN$2:CN1174,BY189)=0,$BZ$10,""))</f>
        <v/>
      </c>
      <c r="CA189" s="45" t="str">
        <f t="shared" ca="1" si="263"/>
        <v/>
      </c>
      <c r="CB189" s="45" t="str">
        <f t="shared" ca="1" si="271"/>
        <v/>
      </c>
      <c r="CC189" s="44" t="str">
        <f ca="1">IF(COUNTIF($CN$2:CN1174,BY189)=1,VLOOKUP(BY189,CJ:CK,2), IF(COUNTIF($CN$2:CN1174,BY189)=0,$CA$10,""))</f>
        <v/>
      </c>
      <c r="CD189" s="45" t="str">
        <f t="shared" ca="1" si="272"/>
        <v/>
      </c>
      <c r="CE189" s="46" t="str">
        <f t="shared" ca="1" si="273"/>
        <v/>
      </c>
      <c r="CF189" s="44" t="str">
        <f t="shared" ca="1" si="274"/>
        <v/>
      </c>
      <c r="CL189" s="163" t="str">
        <f t="shared" si="253"/>
        <v/>
      </c>
      <c r="CM189" s="163" t="str">
        <f t="shared" si="254"/>
        <v/>
      </c>
      <c r="CR189" s="164" t="str">
        <f t="shared" ca="1" si="264"/>
        <v/>
      </c>
      <c r="CS189" s="44" t="str">
        <f ca="1">IF(COUNTIF($DG$2:DG1174,CR189)=1,VLOOKUP(CR189,DA:DB,2), IF(COUNTIF($DG$2:DG1174,CR189)=0,$CS$10,""))</f>
        <v/>
      </c>
      <c r="CT189" s="45" t="str">
        <f t="shared" ca="1" si="265"/>
        <v/>
      </c>
      <c r="CU189" s="45" t="str">
        <f t="shared" ca="1" si="266"/>
        <v/>
      </c>
      <c r="CV189" s="44" t="str">
        <f ca="1">IF(COUNTIF($DG$2:DG1174,CR189)=1,VLOOKUP(CR189,DC:DD,2), IF(COUNTIF($DG$2:DG1174,CR189)=0,$CT$10,""))</f>
        <v/>
      </c>
      <c r="CW189" s="45" t="str">
        <f t="shared" ca="1" si="267"/>
        <v/>
      </c>
      <c r="CX189" s="46" t="str">
        <f t="shared" ca="1" si="268"/>
        <v/>
      </c>
      <c r="CY189" s="44" t="str">
        <f t="shared" ca="1" si="269"/>
        <v/>
      </c>
      <c r="DE189" s="163" t="str">
        <f t="shared" si="255"/>
        <v/>
      </c>
      <c r="DF189" s="163" t="str">
        <f t="shared" si="256"/>
        <v/>
      </c>
    </row>
    <row r="190" spans="1:110">
      <c r="A190" s="164" t="str">
        <f t="shared" ca="1" si="289"/>
        <v/>
      </c>
      <c r="B190" s="71" t="str">
        <f ca="1">IF(COUNTIF($AD$2:AD1175,A190)=1,VLOOKUP(A190,T:U,2), IF(COUNTIF($AD$2:AD1175,A190)=0,$B$10,""))</f>
        <v/>
      </c>
      <c r="C190" s="31" t="str">
        <f t="shared" ca="1" si="261"/>
        <v/>
      </c>
      <c r="D190" s="32" t="str">
        <f t="shared" ca="1" si="290"/>
        <v/>
      </c>
      <c r="E190" s="71" t="str">
        <f ca="1">IF(COUNTIF($AD$2:AD1175,A190)=1,VLOOKUP(A190,V:W,2), IF(COUNTIF($AD$2:AD1175,A190)=0,$C$10,""))</f>
        <v/>
      </c>
      <c r="F190" s="31" t="str">
        <f t="shared" ca="1" si="291"/>
        <v/>
      </c>
      <c r="G190" s="32" t="str">
        <f t="shared" ca="1" si="292"/>
        <v/>
      </c>
      <c r="H190" s="71" t="str">
        <f ca="1">IF(COUNTIF($AD$2:AD1175,A190)=1,VLOOKUP(A190,X:Y,2), IF(COUNTIF($AD$2:AD1175,A190)=0,$D$10,""))</f>
        <v/>
      </c>
      <c r="I190" s="31" t="str">
        <f t="shared" ca="1" si="293"/>
        <v/>
      </c>
      <c r="J190" s="32" t="str">
        <f t="shared" ca="1" si="294"/>
        <v/>
      </c>
      <c r="K190" s="71" t="str">
        <f ca="1">IF(COUNTIF($AD$2:AD1175,A190)=1,VLOOKUP(A190,Z:AA,2), IF(COUNTIF($AD$2:AD1175,A190)=0,$E$10,""))</f>
        <v/>
      </c>
      <c r="L190" s="31" t="str">
        <f t="shared" ca="1" si="295"/>
        <v/>
      </c>
      <c r="M190" s="32" t="str">
        <f t="shared" ca="1" si="296"/>
        <v/>
      </c>
      <c r="N190" s="77" t="str">
        <f t="shared" ca="1" si="297"/>
        <v/>
      </c>
      <c r="O190" s="77"/>
      <c r="P190" s="77"/>
      <c r="Q190" s="77" t="str">
        <f ca="1">IF(ISERROR(B190-2),"",$G$5*SUM($O$14:O190)-$H$5*SUM($P$14:P190))</f>
        <v/>
      </c>
      <c r="R190" s="77" t="str">
        <f t="shared" ca="1" si="298"/>
        <v/>
      </c>
      <c r="AB190" s="163" t="str">
        <f t="shared" si="257"/>
        <v/>
      </c>
      <c r="AC190" s="163" t="str">
        <f t="shared" si="258"/>
        <v/>
      </c>
      <c r="AH190" s="164" t="str">
        <f t="shared" ca="1" si="275"/>
        <v/>
      </c>
      <c r="AI190" s="44" t="str">
        <f ca="1">IF(COUNTIF($BU$2:BU1175,AH190)=1,VLOOKUP(AH190,BG:BH,2), IF(COUNTIF($BU$2:BU1175,AH190)=0,$AI$10,""))</f>
        <v/>
      </c>
      <c r="AJ190" s="45" t="str">
        <f t="shared" ca="1" si="262"/>
        <v/>
      </c>
      <c r="AK190" s="45" t="str">
        <f t="shared" ca="1" si="276"/>
        <v/>
      </c>
      <c r="AL190" s="44" t="str">
        <f ca="1">IF(COUNTIF($BU$2:BU1175,AH190)=1,VLOOKUP(AH190,BI:BJ,2), IF(COUNTIF($BU$2:BU1175,AH190)=0,$AJ$10,""))</f>
        <v/>
      </c>
      <c r="AM190" s="45" t="str">
        <f t="shared" ca="1" si="277"/>
        <v/>
      </c>
      <c r="AN190" s="46" t="str">
        <f t="shared" ca="1" si="278"/>
        <v/>
      </c>
      <c r="AO190" s="44" t="str">
        <f ca="1">IF(COUNTIF($BU$2:BU1175,AH190)=1,VLOOKUP(AH190,BK:BL,2), IF(COUNTIF($BU$2:BU1175,AH190)=0,$AK$10,""))</f>
        <v/>
      </c>
      <c r="AP190" s="45" t="str">
        <f t="shared" ca="1" si="279"/>
        <v/>
      </c>
      <c r="AQ190" s="46" t="str">
        <f t="shared" ca="1" si="280"/>
        <v/>
      </c>
      <c r="AR190" s="44" t="str">
        <f ca="1">IF(COUNTIF($BU$2:BU1175,AH190)=1,VLOOKUP(AH190,BM:BN,2), IF(COUNTIF($BU$2:BU1175,AH190)=0,$AL$10,""))</f>
        <v/>
      </c>
      <c r="AS190" s="45" t="str">
        <f t="shared" ca="1" si="281"/>
        <v/>
      </c>
      <c r="AT190" s="46" t="str">
        <f t="shared" ca="1" si="282"/>
        <v/>
      </c>
      <c r="AU190" s="44" t="str">
        <f ca="1">IF(COUNTIF($BU$2:BU1175,AH190)=1,VLOOKUP(AH190,BO:BP,2), IF(COUNTIF($BU$2:BU1175,AH190)=0,$AM$10,""))</f>
        <v/>
      </c>
      <c r="AV190" s="45" t="str">
        <f t="shared" ca="1" si="283"/>
        <v/>
      </c>
      <c r="AW190" s="46" t="str">
        <f t="shared" ca="1" si="284"/>
        <v/>
      </c>
      <c r="AX190" s="44" t="str">
        <f ca="1">IF(COUNTIF($BU$2:BU1175,AH190)=1,VLOOKUP(AH190,BQ:BR,2), IF(COUNTIF($BU$2:BU1175,AH190)=0,$AN$10,""))</f>
        <v/>
      </c>
      <c r="AY190" s="45" t="str">
        <f t="shared" ca="1" si="285"/>
        <v/>
      </c>
      <c r="AZ190" s="46" t="str">
        <f t="shared" ca="1" si="286"/>
        <v/>
      </c>
      <c r="BA190" s="77" t="str">
        <f t="shared" ca="1" si="287"/>
        <v/>
      </c>
      <c r="BB190" s="176"/>
      <c r="BC190" s="176"/>
      <c r="BD190" s="77" t="str">
        <f ca="1">IF(ISERROR(AI190-2),"",$AQ$4*SUM($BB$14:BB190)-$AR$4*SUM($BC$14:BC190))</f>
        <v/>
      </c>
      <c r="BE190" s="77" t="str">
        <f t="shared" ca="1" si="288"/>
        <v/>
      </c>
      <c r="BS190" s="163" t="str">
        <f t="shared" si="259"/>
        <v/>
      </c>
      <c r="BT190" s="163" t="str">
        <f t="shared" si="260"/>
        <v/>
      </c>
      <c r="BY190" s="164" t="str">
        <f t="shared" ca="1" si="270"/>
        <v/>
      </c>
      <c r="BZ190" s="44" t="str">
        <f ca="1">IF(COUNTIF($CN$2:CN1175,BY190)=1,VLOOKUP(BY190,CH:CI,2), IF(COUNTIF($CN$2:CN1175,BY190)=0,$BZ$10,""))</f>
        <v/>
      </c>
      <c r="CA190" s="45" t="str">
        <f t="shared" ca="1" si="263"/>
        <v/>
      </c>
      <c r="CB190" s="45" t="str">
        <f t="shared" ca="1" si="271"/>
        <v/>
      </c>
      <c r="CC190" s="44" t="str">
        <f ca="1">IF(COUNTIF($CN$2:CN1175,BY190)=1,VLOOKUP(BY190,CJ:CK,2), IF(COUNTIF($CN$2:CN1175,BY190)=0,$CA$10,""))</f>
        <v/>
      </c>
      <c r="CD190" s="45" t="str">
        <f t="shared" ca="1" si="272"/>
        <v/>
      </c>
      <c r="CE190" s="46" t="str">
        <f t="shared" ca="1" si="273"/>
        <v/>
      </c>
      <c r="CF190" s="44" t="str">
        <f t="shared" ca="1" si="274"/>
        <v/>
      </c>
      <c r="CL190" s="163" t="str">
        <f t="shared" si="253"/>
        <v/>
      </c>
      <c r="CM190" s="163" t="str">
        <f t="shared" si="254"/>
        <v/>
      </c>
      <c r="CR190" s="164" t="str">
        <f t="shared" ca="1" si="264"/>
        <v/>
      </c>
      <c r="CS190" s="44" t="str">
        <f ca="1">IF(COUNTIF($DG$2:DG1175,CR190)=1,VLOOKUP(CR190,DA:DB,2), IF(COUNTIF($DG$2:DG1175,CR190)=0,$CS$10,""))</f>
        <v/>
      </c>
      <c r="CT190" s="45" t="str">
        <f t="shared" ca="1" si="265"/>
        <v/>
      </c>
      <c r="CU190" s="45" t="str">
        <f t="shared" ca="1" si="266"/>
        <v/>
      </c>
      <c r="CV190" s="44" t="str">
        <f ca="1">IF(COUNTIF($DG$2:DG1175,CR190)=1,VLOOKUP(CR190,DC:DD,2), IF(COUNTIF($DG$2:DG1175,CR190)=0,$CT$10,""))</f>
        <v/>
      </c>
      <c r="CW190" s="45" t="str">
        <f t="shared" ca="1" si="267"/>
        <v/>
      </c>
      <c r="CX190" s="46" t="str">
        <f t="shared" ca="1" si="268"/>
        <v/>
      </c>
      <c r="CY190" s="44" t="str">
        <f t="shared" ca="1" si="269"/>
        <v/>
      </c>
      <c r="DE190" s="163" t="str">
        <f t="shared" si="255"/>
        <v/>
      </c>
      <c r="DF190" s="163" t="str">
        <f t="shared" si="256"/>
        <v/>
      </c>
    </row>
    <row r="191" spans="1:110">
      <c r="A191" s="164" t="str">
        <f t="shared" ca="1" si="289"/>
        <v/>
      </c>
      <c r="B191" s="71" t="str">
        <f ca="1">IF(COUNTIF($AD$2:AD1176,A191)=1,VLOOKUP(A191,T:U,2), IF(COUNTIF($AD$2:AD1176,A191)=0,$B$10,""))</f>
        <v/>
      </c>
      <c r="C191" s="31" t="str">
        <f t="shared" ca="1" si="261"/>
        <v/>
      </c>
      <c r="D191" s="32" t="str">
        <f t="shared" ca="1" si="290"/>
        <v/>
      </c>
      <c r="E191" s="71" t="str">
        <f ca="1">IF(COUNTIF($AD$2:AD1176,A191)=1,VLOOKUP(A191,V:W,2), IF(COUNTIF($AD$2:AD1176,A191)=0,$C$10,""))</f>
        <v/>
      </c>
      <c r="F191" s="31" t="str">
        <f t="shared" ca="1" si="291"/>
        <v/>
      </c>
      <c r="G191" s="32" t="str">
        <f t="shared" ca="1" si="292"/>
        <v/>
      </c>
      <c r="H191" s="71" t="str">
        <f ca="1">IF(COUNTIF($AD$2:AD1176,A191)=1,VLOOKUP(A191,X:Y,2), IF(COUNTIF($AD$2:AD1176,A191)=0,$D$10,""))</f>
        <v/>
      </c>
      <c r="I191" s="31" t="str">
        <f t="shared" ca="1" si="293"/>
        <v/>
      </c>
      <c r="J191" s="32" t="str">
        <f t="shared" ca="1" si="294"/>
        <v/>
      </c>
      <c r="K191" s="71" t="str">
        <f ca="1">IF(COUNTIF($AD$2:AD1176,A191)=1,VLOOKUP(A191,Z:AA,2), IF(COUNTIF($AD$2:AD1176,A191)=0,$E$10,""))</f>
        <v/>
      </c>
      <c r="L191" s="31" t="str">
        <f t="shared" ca="1" si="295"/>
        <v/>
      </c>
      <c r="M191" s="32" t="str">
        <f t="shared" ca="1" si="296"/>
        <v/>
      </c>
      <c r="N191" s="77" t="str">
        <f t="shared" ca="1" si="297"/>
        <v/>
      </c>
      <c r="O191" s="77"/>
      <c r="P191" s="77"/>
      <c r="Q191" s="77" t="str">
        <f ca="1">IF(ISERROR(B191-2),"",$G$5*SUM($O$14:O191)-$H$5*SUM($P$14:P191))</f>
        <v/>
      </c>
      <c r="R191" s="77" t="str">
        <f t="shared" ca="1" si="298"/>
        <v/>
      </c>
      <c r="AB191" s="163" t="str">
        <f t="shared" si="257"/>
        <v/>
      </c>
      <c r="AC191" s="163" t="str">
        <f t="shared" si="258"/>
        <v/>
      </c>
      <c r="AH191" s="164" t="str">
        <f t="shared" ca="1" si="275"/>
        <v/>
      </c>
      <c r="AI191" s="44" t="str">
        <f ca="1">IF(COUNTIF($BU$2:BU1176,AH191)=1,VLOOKUP(AH191,BG:BH,2), IF(COUNTIF($BU$2:BU1176,AH191)=0,$AI$10,""))</f>
        <v/>
      </c>
      <c r="AJ191" s="45" t="str">
        <f t="shared" ca="1" si="262"/>
        <v/>
      </c>
      <c r="AK191" s="45" t="str">
        <f t="shared" ca="1" si="276"/>
        <v/>
      </c>
      <c r="AL191" s="44" t="str">
        <f ca="1">IF(COUNTIF($BU$2:BU1176,AH191)=1,VLOOKUP(AH191,BI:BJ,2), IF(COUNTIF($BU$2:BU1176,AH191)=0,$AJ$10,""))</f>
        <v/>
      </c>
      <c r="AM191" s="45" t="str">
        <f t="shared" ca="1" si="277"/>
        <v/>
      </c>
      <c r="AN191" s="46" t="str">
        <f t="shared" ca="1" si="278"/>
        <v/>
      </c>
      <c r="AO191" s="44" t="str">
        <f ca="1">IF(COUNTIF($BU$2:BU1176,AH191)=1,VLOOKUP(AH191,BK:BL,2), IF(COUNTIF($BU$2:BU1176,AH191)=0,$AK$10,""))</f>
        <v/>
      </c>
      <c r="AP191" s="45" t="str">
        <f t="shared" ca="1" si="279"/>
        <v/>
      </c>
      <c r="AQ191" s="46" t="str">
        <f t="shared" ca="1" si="280"/>
        <v/>
      </c>
      <c r="AR191" s="44" t="str">
        <f ca="1">IF(COUNTIF($BU$2:BU1176,AH191)=1,VLOOKUP(AH191,BM:BN,2), IF(COUNTIF($BU$2:BU1176,AH191)=0,$AL$10,""))</f>
        <v/>
      </c>
      <c r="AS191" s="45" t="str">
        <f t="shared" ca="1" si="281"/>
        <v/>
      </c>
      <c r="AT191" s="46" t="str">
        <f t="shared" ca="1" si="282"/>
        <v/>
      </c>
      <c r="AU191" s="44" t="str">
        <f ca="1">IF(COUNTIF($BU$2:BU1176,AH191)=1,VLOOKUP(AH191,BO:BP,2), IF(COUNTIF($BU$2:BU1176,AH191)=0,$AM$10,""))</f>
        <v/>
      </c>
      <c r="AV191" s="45" t="str">
        <f t="shared" ca="1" si="283"/>
        <v/>
      </c>
      <c r="AW191" s="46" t="str">
        <f t="shared" ca="1" si="284"/>
        <v/>
      </c>
      <c r="AX191" s="44" t="str">
        <f ca="1">IF(COUNTIF($BU$2:BU1176,AH191)=1,VLOOKUP(AH191,BQ:BR,2), IF(COUNTIF($BU$2:BU1176,AH191)=0,$AN$10,""))</f>
        <v/>
      </c>
      <c r="AY191" s="45" t="str">
        <f t="shared" ca="1" si="285"/>
        <v/>
      </c>
      <c r="AZ191" s="46" t="str">
        <f t="shared" ca="1" si="286"/>
        <v/>
      </c>
      <c r="BA191" s="77" t="str">
        <f t="shared" ca="1" si="287"/>
        <v/>
      </c>
      <c r="BB191" s="176"/>
      <c r="BC191" s="176"/>
      <c r="BD191" s="77" t="str">
        <f ca="1">IF(ISERROR(AI191-2),"",$AQ$4*SUM($BB$14:BB191)-$AR$4*SUM($BC$14:BC191))</f>
        <v/>
      </c>
      <c r="BE191" s="77" t="str">
        <f t="shared" ca="1" si="288"/>
        <v/>
      </c>
      <c r="BS191" s="163" t="str">
        <f t="shared" si="259"/>
        <v/>
      </c>
      <c r="BT191" s="163" t="str">
        <f t="shared" si="260"/>
        <v/>
      </c>
      <c r="BY191" s="164" t="str">
        <f t="shared" ca="1" si="270"/>
        <v/>
      </c>
      <c r="BZ191" s="44" t="str">
        <f ca="1">IF(COUNTIF($CN$2:CN1176,BY191)=1,VLOOKUP(BY191,CH:CI,2), IF(COUNTIF($CN$2:CN1176,BY191)=0,$BZ$10,""))</f>
        <v/>
      </c>
      <c r="CA191" s="45" t="str">
        <f t="shared" ca="1" si="263"/>
        <v/>
      </c>
      <c r="CB191" s="45" t="str">
        <f t="shared" ca="1" si="271"/>
        <v/>
      </c>
      <c r="CC191" s="44" t="str">
        <f ca="1">IF(COUNTIF($CN$2:CN1176,BY191)=1,VLOOKUP(BY191,CJ:CK,2), IF(COUNTIF($CN$2:CN1176,BY191)=0,$CA$10,""))</f>
        <v/>
      </c>
      <c r="CD191" s="45" t="str">
        <f t="shared" ca="1" si="272"/>
        <v/>
      </c>
      <c r="CE191" s="46" t="str">
        <f t="shared" ca="1" si="273"/>
        <v/>
      </c>
      <c r="CF191" s="44" t="str">
        <f t="shared" ca="1" si="274"/>
        <v/>
      </c>
      <c r="CL191" s="163" t="str">
        <f t="shared" si="253"/>
        <v/>
      </c>
      <c r="CM191" s="163" t="str">
        <f t="shared" si="254"/>
        <v/>
      </c>
      <c r="CR191" s="164" t="str">
        <f t="shared" ca="1" si="264"/>
        <v/>
      </c>
      <c r="CS191" s="44" t="str">
        <f ca="1">IF(COUNTIF($DG$2:DG1176,CR191)=1,VLOOKUP(CR191,DA:DB,2), IF(COUNTIF($DG$2:DG1176,CR191)=0,$CS$10,""))</f>
        <v/>
      </c>
      <c r="CT191" s="45" t="str">
        <f t="shared" ca="1" si="265"/>
        <v/>
      </c>
      <c r="CU191" s="45" t="str">
        <f t="shared" ca="1" si="266"/>
        <v/>
      </c>
      <c r="CV191" s="44" t="str">
        <f ca="1">IF(COUNTIF($DG$2:DG1176,CR191)=1,VLOOKUP(CR191,DC:DD,2), IF(COUNTIF($DG$2:DG1176,CR191)=0,$CT$10,""))</f>
        <v/>
      </c>
      <c r="CW191" s="45" t="str">
        <f t="shared" ca="1" si="267"/>
        <v/>
      </c>
      <c r="CX191" s="46" t="str">
        <f t="shared" ca="1" si="268"/>
        <v/>
      </c>
      <c r="CY191" s="44" t="str">
        <f t="shared" ca="1" si="269"/>
        <v/>
      </c>
      <c r="DE191" s="163" t="str">
        <f t="shared" si="255"/>
        <v/>
      </c>
      <c r="DF191" s="163" t="str">
        <f t="shared" si="256"/>
        <v/>
      </c>
    </row>
    <row r="192" spans="1:110">
      <c r="A192" s="164" t="str">
        <f t="shared" ca="1" si="289"/>
        <v/>
      </c>
      <c r="B192" s="71" t="str">
        <f ca="1">IF(COUNTIF($AD$2:AD1177,A192)=1,VLOOKUP(A192,T:U,2), IF(COUNTIF($AD$2:AD1177,A192)=0,$B$10,""))</f>
        <v/>
      </c>
      <c r="C192" s="31" t="str">
        <f t="shared" ca="1" si="261"/>
        <v/>
      </c>
      <c r="D192" s="32" t="str">
        <f t="shared" ca="1" si="290"/>
        <v/>
      </c>
      <c r="E192" s="71" t="str">
        <f ca="1">IF(COUNTIF($AD$2:AD1177,A192)=1,VLOOKUP(A192,V:W,2), IF(COUNTIF($AD$2:AD1177,A192)=0,$C$10,""))</f>
        <v/>
      </c>
      <c r="F192" s="31" t="str">
        <f t="shared" ca="1" si="291"/>
        <v/>
      </c>
      <c r="G192" s="32" t="str">
        <f t="shared" ca="1" si="292"/>
        <v/>
      </c>
      <c r="H192" s="71" t="str">
        <f ca="1">IF(COUNTIF($AD$2:AD1177,A192)=1,VLOOKUP(A192,X:Y,2), IF(COUNTIF($AD$2:AD1177,A192)=0,$D$10,""))</f>
        <v/>
      </c>
      <c r="I192" s="31" t="str">
        <f t="shared" ca="1" si="293"/>
        <v/>
      </c>
      <c r="J192" s="32" t="str">
        <f t="shared" ca="1" si="294"/>
        <v/>
      </c>
      <c r="K192" s="71" t="str">
        <f ca="1">IF(COUNTIF($AD$2:AD1177,A192)=1,VLOOKUP(A192,Z:AA,2), IF(COUNTIF($AD$2:AD1177,A192)=0,$E$10,""))</f>
        <v/>
      </c>
      <c r="L192" s="31" t="str">
        <f t="shared" ca="1" si="295"/>
        <v/>
      </c>
      <c r="M192" s="32" t="str">
        <f t="shared" ca="1" si="296"/>
        <v/>
      </c>
      <c r="N192" s="77" t="str">
        <f t="shared" ca="1" si="297"/>
        <v/>
      </c>
      <c r="O192" s="77"/>
      <c r="P192" s="77"/>
      <c r="Q192" s="77" t="str">
        <f ca="1">IF(ISERROR(B192-2),"",$G$5*SUM($O$14:O192)-$H$5*SUM($P$14:P192))</f>
        <v/>
      </c>
      <c r="R192" s="77" t="str">
        <f t="shared" ca="1" si="298"/>
        <v/>
      </c>
      <c r="AB192" s="163" t="str">
        <f t="shared" si="257"/>
        <v/>
      </c>
      <c r="AC192" s="163" t="str">
        <f t="shared" si="258"/>
        <v/>
      </c>
      <c r="AH192" s="164" t="str">
        <f t="shared" ca="1" si="275"/>
        <v/>
      </c>
      <c r="AI192" s="44" t="str">
        <f ca="1">IF(COUNTIF($BU$2:BU1177,AH192)=1,VLOOKUP(AH192,BG:BH,2), IF(COUNTIF($BU$2:BU1177,AH192)=0,$AI$10,""))</f>
        <v/>
      </c>
      <c r="AJ192" s="45" t="str">
        <f t="shared" ca="1" si="262"/>
        <v/>
      </c>
      <c r="AK192" s="45" t="str">
        <f t="shared" ca="1" si="276"/>
        <v/>
      </c>
      <c r="AL192" s="44" t="str">
        <f ca="1">IF(COUNTIF($BU$2:BU1177,AH192)=1,VLOOKUP(AH192,BI:BJ,2), IF(COUNTIF($BU$2:BU1177,AH192)=0,$AJ$10,""))</f>
        <v/>
      </c>
      <c r="AM192" s="45" t="str">
        <f t="shared" ca="1" si="277"/>
        <v/>
      </c>
      <c r="AN192" s="46" t="str">
        <f t="shared" ca="1" si="278"/>
        <v/>
      </c>
      <c r="AO192" s="44" t="str">
        <f ca="1">IF(COUNTIF($BU$2:BU1177,AH192)=1,VLOOKUP(AH192,BK:BL,2), IF(COUNTIF($BU$2:BU1177,AH192)=0,$AK$10,""))</f>
        <v/>
      </c>
      <c r="AP192" s="45" t="str">
        <f t="shared" ca="1" si="279"/>
        <v/>
      </c>
      <c r="AQ192" s="46" t="str">
        <f t="shared" ca="1" si="280"/>
        <v/>
      </c>
      <c r="AR192" s="44" t="str">
        <f ca="1">IF(COUNTIF($BU$2:BU1177,AH192)=1,VLOOKUP(AH192,BM:BN,2), IF(COUNTIF($BU$2:BU1177,AH192)=0,$AL$10,""))</f>
        <v/>
      </c>
      <c r="AS192" s="45" t="str">
        <f t="shared" ca="1" si="281"/>
        <v/>
      </c>
      <c r="AT192" s="46" t="str">
        <f t="shared" ca="1" si="282"/>
        <v/>
      </c>
      <c r="AU192" s="44" t="str">
        <f ca="1">IF(COUNTIF($BU$2:BU1177,AH192)=1,VLOOKUP(AH192,BO:BP,2), IF(COUNTIF($BU$2:BU1177,AH192)=0,$AM$10,""))</f>
        <v/>
      </c>
      <c r="AV192" s="45" t="str">
        <f t="shared" ca="1" si="283"/>
        <v/>
      </c>
      <c r="AW192" s="46" t="str">
        <f t="shared" ca="1" si="284"/>
        <v/>
      </c>
      <c r="AX192" s="44" t="str">
        <f ca="1">IF(COUNTIF($BU$2:BU1177,AH192)=1,VLOOKUP(AH192,BQ:BR,2), IF(COUNTIF($BU$2:BU1177,AH192)=0,$AN$10,""))</f>
        <v/>
      </c>
      <c r="AY192" s="45" t="str">
        <f t="shared" ca="1" si="285"/>
        <v/>
      </c>
      <c r="AZ192" s="46" t="str">
        <f t="shared" ca="1" si="286"/>
        <v/>
      </c>
      <c r="BA192" s="77" t="str">
        <f t="shared" ca="1" si="287"/>
        <v/>
      </c>
      <c r="BB192" s="176"/>
      <c r="BC192" s="176"/>
      <c r="BD192" s="77" t="str">
        <f ca="1">IF(ISERROR(AI192-2),"",$AQ$4*SUM($BB$14:BB192)-$AR$4*SUM($BC$14:BC192))</f>
        <v/>
      </c>
      <c r="BE192" s="77" t="str">
        <f t="shared" ca="1" si="288"/>
        <v/>
      </c>
      <c r="BS192" s="163" t="str">
        <f t="shared" si="259"/>
        <v/>
      </c>
      <c r="BT192" s="163" t="str">
        <f t="shared" si="260"/>
        <v/>
      </c>
      <c r="BY192" s="164" t="str">
        <f t="shared" ca="1" si="270"/>
        <v/>
      </c>
      <c r="BZ192" s="44" t="str">
        <f ca="1">IF(COUNTIF($CN$2:CN1177,BY192)=1,VLOOKUP(BY192,CH:CI,2), IF(COUNTIF($CN$2:CN1177,BY192)=0,$BZ$10,""))</f>
        <v/>
      </c>
      <c r="CA192" s="45" t="str">
        <f t="shared" ca="1" si="263"/>
        <v/>
      </c>
      <c r="CB192" s="45" t="str">
        <f t="shared" ca="1" si="271"/>
        <v/>
      </c>
      <c r="CC192" s="44" t="str">
        <f ca="1">IF(COUNTIF($CN$2:CN1177,BY192)=1,VLOOKUP(BY192,CJ:CK,2), IF(COUNTIF($CN$2:CN1177,BY192)=0,$CA$10,""))</f>
        <v/>
      </c>
      <c r="CD192" s="45" t="str">
        <f t="shared" ca="1" si="272"/>
        <v/>
      </c>
      <c r="CE192" s="46" t="str">
        <f t="shared" ca="1" si="273"/>
        <v/>
      </c>
      <c r="CF192" s="44" t="str">
        <f t="shared" ca="1" si="274"/>
        <v/>
      </c>
      <c r="CL192" s="163" t="str">
        <f t="shared" si="253"/>
        <v/>
      </c>
      <c r="CM192" s="163" t="str">
        <f t="shared" si="254"/>
        <v/>
      </c>
      <c r="CR192" s="164" t="str">
        <f t="shared" ca="1" si="264"/>
        <v/>
      </c>
      <c r="CS192" s="44" t="str">
        <f ca="1">IF(COUNTIF($DG$2:DG1177,CR192)=1,VLOOKUP(CR192,DA:DB,2), IF(COUNTIF($DG$2:DG1177,CR192)=0,$CS$10,""))</f>
        <v/>
      </c>
      <c r="CT192" s="45" t="str">
        <f t="shared" ca="1" si="265"/>
        <v/>
      </c>
      <c r="CU192" s="45" t="str">
        <f t="shared" ca="1" si="266"/>
        <v/>
      </c>
      <c r="CV192" s="44" t="str">
        <f ca="1">IF(COUNTIF($DG$2:DG1177,CR192)=1,VLOOKUP(CR192,DC:DD,2), IF(COUNTIF($DG$2:DG1177,CR192)=0,$CT$10,""))</f>
        <v/>
      </c>
      <c r="CW192" s="45" t="str">
        <f t="shared" ca="1" si="267"/>
        <v/>
      </c>
      <c r="CX192" s="46" t="str">
        <f t="shared" ca="1" si="268"/>
        <v/>
      </c>
      <c r="CY192" s="44" t="str">
        <f t="shared" ca="1" si="269"/>
        <v/>
      </c>
      <c r="DE192" s="163" t="str">
        <f t="shared" si="255"/>
        <v/>
      </c>
      <c r="DF192" s="163" t="str">
        <f t="shared" si="256"/>
        <v/>
      </c>
    </row>
    <row r="193" spans="1:110">
      <c r="A193" s="164" t="str">
        <f t="shared" ca="1" si="289"/>
        <v/>
      </c>
      <c r="B193" s="71" t="str">
        <f ca="1">IF(COUNTIF($AD$2:AD1178,A193)=1,VLOOKUP(A193,T:U,2), IF(COUNTIF($AD$2:AD1178,A193)=0,$B$10,""))</f>
        <v/>
      </c>
      <c r="C193" s="31" t="str">
        <f t="shared" ca="1" si="261"/>
        <v/>
      </c>
      <c r="D193" s="32" t="str">
        <f t="shared" ca="1" si="290"/>
        <v/>
      </c>
      <c r="E193" s="71" t="str">
        <f ca="1">IF(COUNTIF($AD$2:AD1178,A193)=1,VLOOKUP(A193,V:W,2), IF(COUNTIF($AD$2:AD1178,A193)=0,$C$10,""))</f>
        <v/>
      </c>
      <c r="F193" s="31" t="str">
        <f t="shared" ca="1" si="291"/>
        <v/>
      </c>
      <c r="G193" s="32" t="str">
        <f t="shared" ca="1" si="292"/>
        <v/>
      </c>
      <c r="H193" s="71" t="str">
        <f ca="1">IF(COUNTIF($AD$2:AD1178,A193)=1,VLOOKUP(A193,X:Y,2), IF(COUNTIF($AD$2:AD1178,A193)=0,$D$10,""))</f>
        <v/>
      </c>
      <c r="I193" s="31" t="str">
        <f t="shared" ca="1" si="293"/>
        <v/>
      </c>
      <c r="J193" s="32" t="str">
        <f t="shared" ca="1" si="294"/>
        <v/>
      </c>
      <c r="K193" s="71" t="str">
        <f ca="1">IF(COUNTIF($AD$2:AD1178,A193)=1,VLOOKUP(A193,Z:AA,2), IF(COUNTIF($AD$2:AD1178,A193)=0,$E$10,""))</f>
        <v/>
      </c>
      <c r="L193" s="31" t="str">
        <f t="shared" ca="1" si="295"/>
        <v/>
      </c>
      <c r="M193" s="32" t="str">
        <f t="shared" ca="1" si="296"/>
        <v/>
      </c>
      <c r="N193" s="77" t="str">
        <f t="shared" ca="1" si="297"/>
        <v/>
      </c>
      <c r="O193" s="77"/>
      <c r="P193" s="77"/>
      <c r="Q193" s="77" t="str">
        <f ca="1">IF(ISERROR(B193-2),"",$G$5*SUM($O$14:O193)-$H$5*SUM($P$14:P193))</f>
        <v/>
      </c>
      <c r="R193" s="77" t="str">
        <f t="shared" ca="1" si="298"/>
        <v/>
      </c>
      <c r="AB193" s="163" t="str">
        <f t="shared" si="257"/>
        <v/>
      </c>
      <c r="AC193" s="163" t="str">
        <f t="shared" si="258"/>
        <v/>
      </c>
      <c r="AH193" s="164" t="str">
        <f t="shared" ca="1" si="275"/>
        <v/>
      </c>
      <c r="AI193" s="44" t="str">
        <f ca="1">IF(COUNTIF($BU$2:BU1178,AH193)=1,VLOOKUP(AH193,BG:BH,2), IF(COUNTIF($BU$2:BU1178,AH193)=0,$AI$10,""))</f>
        <v/>
      </c>
      <c r="AJ193" s="45" t="str">
        <f t="shared" ca="1" si="262"/>
        <v/>
      </c>
      <c r="AK193" s="45" t="str">
        <f t="shared" ca="1" si="276"/>
        <v/>
      </c>
      <c r="AL193" s="44" t="str">
        <f ca="1">IF(COUNTIF($BU$2:BU1178,AH193)=1,VLOOKUP(AH193,BI:BJ,2), IF(COUNTIF($BU$2:BU1178,AH193)=0,$AJ$10,""))</f>
        <v/>
      </c>
      <c r="AM193" s="45" t="str">
        <f t="shared" ca="1" si="277"/>
        <v/>
      </c>
      <c r="AN193" s="46" t="str">
        <f t="shared" ca="1" si="278"/>
        <v/>
      </c>
      <c r="AO193" s="44" t="str">
        <f ca="1">IF(COUNTIF($BU$2:BU1178,AH193)=1,VLOOKUP(AH193,BK:BL,2), IF(COUNTIF($BU$2:BU1178,AH193)=0,$AK$10,""))</f>
        <v/>
      </c>
      <c r="AP193" s="45" t="str">
        <f t="shared" ca="1" si="279"/>
        <v/>
      </c>
      <c r="AQ193" s="46" t="str">
        <f t="shared" ca="1" si="280"/>
        <v/>
      </c>
      <c r="AR193" s="44" t="str">
        <f ca="1">IF(COUNTIF($BU$2:BU1178,AH193)=1,VLOOKUP(AH193,BM:BN,2), IF(COUNTIF($BU$2:BU1178,AH193)=0,$AL$10,""))</f>
        <v/>
      </c>
      <c r="AS193" s="45" t="str">
        <f t="shared" ca="1" si="281"/>
        <v/>
      </c>
      <c r="AT193" s="46" t="str">
        <f t="shared" ca="1" si="282"/>
        <v/>
      </c>
      <c r="AU193" s="44" t="str">
        <f ca="1">IF(COUNTIF($BU$2:BU1178,AH193)=1,VLOOKUP(AH193,BO:BP,2), IF(COUNTIF($BU$2:BU1178,AH193)=0,$AM$10,""))</f>
        <v/>
      </c>
      <c r="AV193" s="45" t="str">
        <f t="shared" ca="1" si="283"/>
        <v/>
      </c>
      <c r="AW193" s="46" t="str">
        <f t="shared" ca="1" si="284"/>
        <v/>
      </c>
      <c r="AX193" s="44" t="str">
        <f ca="1">IF(COUNTIF($BU$2:BU1178,AH193)=1,VLOOKUP(AH193,BQ:BR,2), IF(COUNTIF($BU$2:BU1178,AH193)=0,$AN$10,""))</f>
        <v/>
      </c>
      <c r="AY193" s="45" t="str">
        <f t="shared" ca="1" si="285"/>
        <v/>
      </c>
      <c r="AZ193" s="46" t="str">
        <f t="shared" ca="1" si="286"/>
        <v/>
      </c>
      <c r="BA193" s="77" t="str">
        <f t="shared" ca="1" si="287"/>
        <v/>
      </c>
      <c r="BB193" s="176"/>
      <c r="BC193" s="176"/>
      <c r="BD193" s="77" t="str">
        <f ca="1">IF(ISERROR(AI193-2),"",$AQ$4*SUM($BB$14:BB193)-$AR$4*SUM($BC$14:BC193))</f>
        <v/>
      </c>
      <c r="BE193" s="77" t="str">
        <f t="shared" ca="1" si="288"/>
        <v/>
      </c>
      <c r="BS193" s="163" t="str">
        <f t="shared" si="259"/>
        <v/>
      </c>
      <c r="BT193" s="163" t="str">
        <f t="shared" si="260"/>
        <v/>
      </c>
      <c r="BY193" s="164" t="str">
        <f t="shared" ca="1" si="270"/>
        <v/>
      </c>
      <c r="BZ193" s="44" t="str">
        <f ca="1">IF(COUNTIF($CN$2:CN1178,BY193)=1,VLOOKUP(BY193,CH:CI,2), IF(COUNTIF($CN$2:CN1178,BY193)=0,$BZ$10,""))</f>
        <v/>
      </c>
      <c r="CA193" s="45" t="str">
        <f t="shared" ca="1" si="263"/>
        <v/>
      </c>
      <c r="CB193" s="45" t="str">
        <f t="shared" ca="1" si="271"/>
        <v/>
      </c>
      <c r="CC193" s="44" t="str">
        <f ca="1">IF(COUNTIF($CN$2:CN1178,BY193)=1,VLOOKUP(BY193,CJ:CK,2), IF(COUNTIF($CN$2:CN1178,BY193)=0,$CA$10,""))</f>
        <v/>
      </c>
      <c r="CD193" s="45" t="str">
        <f t="shared" ca="1" si="272"/>
        <v/>
      </c>
      <c r="CE193" s="46" t="str">
        <f t="shared" ca="1" si="273"/>
        <v/>
      </c>
      <c r="CF193" s="44" t="str">
        <f t="shared" ca="1" si="274"/>
        <v/>
      </c>
      <c r="CL193" s="163" t="str">
        <f t="shared" si="253"/>
        <v/>
      </c>
      <c r="CM193" s="163" t="str">
        <f t="shared" si="254"/>
        <v/>
      </c>
      <c r="CR193" s="164" t="str">
        <f t="shared" ca="1" si="264"/>
        <v/>
      </c>
      <c r="CS193" s="44" t="str">
        <f ca="1">IF(COUNTIF($DG$2:DG1178,CR193)=1,VLOOKUP(CR193,DA:DB,2), IF(COUNTIF($DG$2:DG1178,CR193)=0,$CS$10,""))</f>
        <v/>
      </c>
      <c r="CT193" s="45" t="str">
        <f t="shared" ca="1" si="265"/>
        <v/>
      </c>
      <c r="CU193" s="45" t="str">
        <f t="shared" ca="1" si="266"/>
        <v/>
      </c>
      <c r="CV193" s="44" t="str">
        <f ca="1">IF(COUNTIF($DG$2:DG1178,CR193)=1,VLOOKUP(CR193,DC:DD,2), IF(COUNTIF($DG$2:DG1178,CR193)=0,$CT$10,""))</f>
        <v/>
      </c>
      <c r="CW193" s="45" t="str">
        <f t="shared" ca="1" si="267"/>
        <v/>
      </c>
      <c r="CX193" s="46" t="str">
        <f t="shared" ca="1" si="268"/>
        <v/>
      </c>
      <c r="CY193" s="44" t="str">
        <f t="shared" ca="1" si="269"/>
        <v/>
      </c>
      <c r="DE193" s="163" t="str">
        <f t="shared" si="255"/>
        <v/>
      </c>
      <c r="DF193" s="163" t="str">
        <f t="shared" si="256"/>
        <v/>
      </c>
    </row>
    <row r="194" spans="1:110">
      <c r="A194" s="164" t="str">
        <f t="shared" ca="1" si="289"/>
        <v/>
      </c>
      <c r="B194" s="71" t="str">
        <f ca="1">IF(COUNTIF($AD$2:AD1179,A194)=1,VLOOKUP(A194,T:U,2), IF(COUNTIF($AD$2:AD1179,A194)=0,$B$10,""))</f>
        <v/>
      </c>
      <c r="C194" s="31" t="str">
        <f t="shared" ca="1" si="261"/>
        <v/>
      </c>
      <c r="D194" s="32" t="str">
        <f t="shared" ca="1" si="290"/>
        <v/>
      </c>
      <c r="E194" s="71" t="str">
        <f ca="1">IF(COUNTIF($AD$2:AD1179,A194)=1,VLOOKUP(A194,V:W,2), IF(COUNTIF($AD$2:AD1179,A194)=0,$C$10,""))</f>
        <v/>
      </c>
      <c r="F194" s="31" t="str">
        <f t="shared" ca="1" si="291"/>
        <v/>
      </c>
      <c r="G194" s="32" t="str">
        <f t="shared" ca="1" si="292"/>
        <v/>
      </c>
      <c r="H194" s="71" t="str">
        <f ca="1">IF(COUNTIF($AD$2:AD1179,A194)=1,VLOOKUP(A194,X:Y,2), IF(COUNTIF($AD$2:AD1179,A194)=0,$D$10,""))</f>
        <v/>
      </c>
      <c r="I194" s="31" t="str">
        <f t="shared" ca="1" si="293"/>
        <v/>
      </c>
      <c r="J194" s="32" t="str">
        <f t="shared" ca="1" si="294"/>
        <v/>
      </c>
      <c r="K194" s="71" t="str">
        <f ca="1">IF(COUNTIF($AD$2:AD1179,A194)=1,VLOOKUP(A194,Z:AA,2), IF(COUNTIF($AD$2:AD1179,A194)=0,$E$10,""))</f>
        <v/>
      </c>
      <c r="L194" s="31" t="str">
        <f t="shared" ca="1" si="295"/>
        <v/>
      </c>
      <c r="M194" s="32" t="str">
        <f t="shared" ca="1" si="296"/>
        <v/>
      </c>
      <c r="N194" s="77" t="str">
        <f t="shared" ca="1" si="297"/>
        <v/>
      </c>
      <c r="O194" s="77"/>
      <c r="P194" s="77"/>
      <c r="Q194" s="77" t="str">
        <f ca="1">IF(ISERROR(B194-2),"",$G$5*SUM($O$14:O194)-$H$5*SUM($P$14:P194))</f>
        <v/>
      </c>
      <c r="R194" s="77" t="str">
        <f t="shared" ca="1" si="298"/>
        <v/>
      </c>
      <c r="AB194" s="163" t="str">
        <f t="shared" si="257"/>
        <v/>
      </c>
      <c r="AC194" s="163" t="str">
        <f t="shared" si="258"/>
        <v/>
      </c>
      <c r="AH194" s="164" t="str">
        <f t="shared" ca="1" si="275"/>
        <v/>
      </c>
      <c r="AI194" s="44" t="str">
        <f ca="1">IF(COUNTIF($BU$2:BU1179,AH194)=1,VLOOKUP(AH194,BG:BH,2), IF(COUNTIF($BU$2:BU1179,AH194)=0,$AI$10,""))</f>
        <v/>
      </c>
      <c r="AJ194" s="45" t="str">
        <f t="shared" ca="1" si="262"/>
        <v/>
      </c>
      <c r="AK194" s="45" t="str">
        <f t="shared" ca="1" si="276"/>
        <v/>
      </c>
      <c r="AL194" s="44" t="str">
        <f ca="1">IF(COUNTIF($BU$2:BU1179,AH194)=1,VLOOKUP(AH194,BI:BJ,2), IF(COUNTIF($BU$2:BU1179,AH194)=0,$AJ$10,""))</f>
        <v/>
      </c>
      <c r="AM194" s="45" t="str">
        <f t="shared" ca="1" si="277"/>
        <v/>
      </c>
      <c r="AN194" s="46" t="str">
        <f t="shared" ca="1" si="278"/>
        <v/>
      </c>
      <c r="AO194" s="44" t="str">
        <f ca="1">IF(COUNTIF($BU$2:BU1179,AH194)=1,VLOOKUP(AH194,BK:BL,2), IF(COUNTIF($BU$2:BU1179,AH194)=0,$AK$10,""))</f>
        <v/>
      </c>
      <c r="AP194" s="45" t="str">
        <f t="shared" ca="1" si="279"/>
        <v/>
      </c>
      <c r="AQ194" s="46" t="str">
        <f t="shared" ca="1" si="280"/>
        <v/>
      </c>
      <c r="AR194" s="44" t="str">
        <f ca="1">IF(COUNTIF($BU$2:BU1179,AH194)=1,VLOOKUP(AH194,BM:BN,2), IF(COUNTIF($BU$2:BU1179,AH194)=0,$AL$10,""))</f>
        <v/>
      </c>
      <c r="AS194" s="45" t="str">
        <f t="shared" ca="1" si="281"/>
        <v/>
      </c>
      <c r="AT194" s="46" t="str">
        <f t="shared" ca="1" si="282"/>
        <v/>
      </c>
      <c r="AU194" s="44" t="str">
        <f ca="1">IF(COUNTIF($BU$2:BU1179,AH194)=1,VLOOKUP(AH194,BO:BP,2), IF(COUNTIF($BU$2:BU1179,AH194)=0,$AM$10,""))</f>
        <v/>
      </c>
      <c r="AV194" s="45" t="str">
        <f t="shared" ca="1" si="283"/>
        <v/>
      </c>
      <c r="AW194" s="46" t="str">
        <f t="shared" ca="1" si="284"/>
        <v/>
      </c>
      <c r="AX194" s="44" t="str">
        <f ca="1">IF(COUNTIF($BU$2:BU1179,AH194)=1,VLOOKUP(AH194,BQ:BR,2), IF(COUNTIF($BU$2:BU1179,AH194)=0,$AN$10,""))</f>
        <v/>
      </c>
      <c r="AY194" s="45" t="str">
        <f t="shared" ca="1" si="285"/>
        <v/>
      </c>
      <c r="AZ194" s="46" t="str">
        <f t="shared" ca="1" si="286"/>
        <v/>
      </c>
      <c r="BA194" s="77" t="str">
        <f t="shared" ca="1" si="287"/>
        <v/>
      </c>
      <c r="BB194" s="176"/>
      <c r="BC194" s="176"/>
      <c r="BD194" s="77" t="str">
        <f ca="1">IF(ISERROR(AI194-2),"",$AQ$4*SUM($BB$14:BB194)-$AR$4*SUM($BC$14:BC194))</f>
        <v/>
      </c>
      <c r="BE194" s="77" t="str">
        <f t="shared" ca="1" si="288"/>
        <v/>
      </c>
      <c r="BS194" s="163" t="str">
        <f t="shared" si="259"/>
        <v/>
      </c>
      <c r="BT194" s="163" t="str">
        <f t="shared" si="260"/>
        <v/>
      </c>
      <c r="BY194" s="164" t="str">
        <f t="shared" ca="1" si="270"/>
        <v/>
      </c>
      <c r="BZ194" s="44" t="str">
        <f ca="1">IF(COUNTIF($CN$2:CN1179,BY194)=1,VLOOKUP(BY194,CH:CI,2), IF(COUNTIF($CN$2:CN1179,BY194)=0,$BZ$10,""))</f>
        <v/>
      </c>
      <c r="CA194" s="45" t="str">
        <f t="shared" ca="1" si="263"/>
        <v/>
      </c>
      <c r="CB194" s="45" t="str">
        <f t="shared" ca="1" si="271"/>
        <v/>
      </c>
      <c r="CC194" s="44" t="str">
        <f ca="1">IF(COUNTIF($CN$2:CN1179,BY194)=1,VLOOKUP(BY194,CJ:CK,2), IF(COUNTIF($CN$2:CN1179,BY194)=0,$CA$10,""))</f>
        <v/>
      </c>
      <c r="CD194" s="45" t="str">
        <f t="shared" ca="1" si="272"/>
        <v/>
      </c>
      <c r="CE194" s="46" t="str">
        <f t="shared" ca="1" si="273"/>
        <v/>
      </c>
      <c r="CF194" s="44" t="str">
        <f t="shared" ca="1" si="274"/>
        <v/>
      </c>
      <c r="CL194" s="163" t="str">
        <f t="shared" si="253"/>
        <v/>
      </c>
      <c r="CM194" s="163" t="str">
        <f t="shared" si="254"/>
        <v/>
      </c>
      <c r="CR194" s="164" t="str">
        <f t="shared" ca="1" si="264"/>
        <v/>
      </c>
      <c r="CS194" s="44" t="str">
        <f ca="1">IF(COUNTIF($DG$2:DG1179,CR194)=1,VLOOKUP(CR194,DA:DB,2), IF(COUNTIF($DG$2:DG1179,CR194)=0,$CS$10,""))</f>
        <v/>
      </c>
      <c r="CT194" s="45" t="str">
        <f t="shared" ca="1" si="265"/>
        <v/>
      </c>
      <c r="CU194" s="45" t="str">
        <f t="shared" ca="1" si="266"/>
        <v/>
      </c>
      <c r="CV194" s="44" t="str">
        <f ca="1">IF(COUNTIF($DG$2:DG1179,CR194)=1,VLOOKUP(CR194,DC:DD,2), IF(COUNTIF($DG$2:DG1179,CR194)=0,$CT$10,""))</f>
        <v/>
      </c>
      <c r="CW194" s="45" t="str">
        <f t="shared" ca="1" si="267"/>
        <v/>
      </c>
      <c r="CX194" s="46" t="str">
        <f t="shared" ca="1" si="268"/>
        <v/>
      </c>
      <c r="CY194" s="44" t="str">
        <f t="shared" ca="1" si="269"/>
        <v/>
      </c>
      <c r="DE194" s="163" t="str">
        <f t="shared" si="255"/>
        <v/>
      </c>
      <c r="DF194" s="163" t="str">
        <f t="shared" si="256"/>
        <v/>
      </c>
    </row>
    <row r="195" spans="1:110">
      <c r="A195" s="164" t="str">
        <f t="shared" ca="1" si="289"/>
        <v/>
      </c>
      <c r="B195" s="71" t="str">
        <f ca="1">IF(COUNTIF($AD$2:AD1180,A195)=1,VLOOKUP(A195,T:U,2), IF(COUNTIF($AD$2:AD1180,A195)=0,$B$10,""))</f>
        <v/>
      </c>
      <c r="C195" s="31" t="str">
        <f t="shared" ca="1" si="261"/>
        <v/>
      </c>
      <c r="D195" s="32" t="str">
        <f t="shared" ca="1" si="290"/>
        <v/>
      </c>
      <c r="E195" s="71" t="str">
        <f ca="1">IF(COUNTIF($AD$2:AD1180,A195)=1,VLOOKUP(A195,V:W,2), IF(COUNTIF($AD$2:AD1180,A195)=0,$C$10,""))</f>
        <v/>
      </c>
      <c r="F195" s="31" t="str">
        <f t="shared" ca="1" si="291"/>
        <v/>
      </c>
      <c r="G195" s="32" t="str">
        <f t="shared" ca="1" si="292"/>
        <v/>
      </c>
      <c r="H195" s="71" t="str">
        <f ca="1">IF(COUNTIF($AD$2:AD1180,A195)=1,VLOOKUP(A195,X:Y,2), IF(COUNTIF($AD$2:AD1180,A195)=0,$D$10,""))</f>
        <v/>
      </c>
      <c r="I195" s="31" t="str">
        <f t="shared" ca="1" si="293"/>
        <v/>
      </c>
      <c r="J195" s="32" t="str">
        <f t="shared" ca="1" si="294"/>
        <v/>
      </c>
      <c r="K195" s="71" t="str">
        <f ca="1">IF(COUNTIF($AD$2:AD1180,A195)=1,VLOOKUP(A195,Z:AA,2), IF(COUNTIF($AD$2:AD1180,A195)=0,$E$10,""))</f>
        <v/>
      </c>
      <c r="L195" s="31" t="str">
        <f t="shared" ca="1" si="295"/>
        <v/>
      </c>
      <c r="M195" s="32" t="str">
        <f t="shared" ca="1" si="296"/>
        <v/>
      </c>
      <c r="N195" s="77" t="str">
        <f t="shared" ca="1" si="297"/>
        <v/>
      </c>
      <c r="O195" s="77"/>
      <c r="P195" s="77"/>
      <c r="Q195" s="77" t="str">
        <f ca="1">IF(ISERROR(B195-2),"",$G$5*SUM($O$14:O195)-$H$5*SUM($P$14:P195))</f>
        <v/>
      </c>
      <c r="R195" s="77" t="str">
        <f t="shared" ca="1" si="298"/>
        <v/>
      </c>
      <c r="AB195" s="163" t="str">
        <f t="shared" si="257"/>
        <v/>
      </c>
      <c r="AC195" s="163" t="str">
        <f t="shared" si="258"/>
        <v/>
      </c>
      <c r="AH195" s="164" t="str">
        <f t="shared" ca="1" si="275"/>
        <v/>
      </c>
      <c r="AI195" s="44" t="str">
        <f ca="1">IF(COUNTIF($BU$2:BU1180,AH195)=1,VLOOKUP(AH195,BG:BH,2), IF(COUNTIF($BU$2:BU1180,AH195)=0,$AI$10,""))</f>
        <v/>
      </c>
      <c r="AJ195" s="45" t="str">
        <f t="shared" ca="1" si="262"/>
        <v/>
      </c>
      <c r="AK195" s="45" t="str">
        <f t="shared" ca="1" si="276"/>
        <v/>
      </c>
      <c r="AL195" s="44" t="str">
        <f ca="1">IF(COUNTIF($BU$2:BU1180,AH195)=1,VLOOKUP(AH195,BI:BJ,2), IF(COUNTIF($BU$2:BU1180,AH195)=0,$AJ$10,""))</f>
        <v/>
      </c>
      <c r="AM195" s="45" t="str">
        <f t="shared" ca="1" si="277"/>
        <v/>
      </c>
      <c r="AN195" s="46" t="str">
        <f t="shared" ca="1" si="278"/>
        <v/>
      </c>
      <c r="AO195" s="44" t="str">
        <f ca="1">IF(COUNTIF($BU$2:BU1180,AH195)=1,VLOOKUP(AH195,BK:BL,2), IF(COUNTIF($BU$2:BU1180,AH195)=0,$AK$10,""))</f>
        <v/>
      </c>
      <c r="AP195" s="45" t="str">
        <f t="shared" ca="1" si="279"/>
        <v/>
      </c>
      <c r="AQ195" s="46" t="str">
        <f t="shared" ca="1" si="280"/>
        <v/>
      </c>
      <c r="AR195" s="44" t="str">
        <f ca="1">IF(COUNTIF($BU$2:BU1180,AH195)=1,VLOOKUP(AH195,BM:BN,2), IF(COUNTIF($BU$2:BU1180,AH195)=0,$AL$10,""))</f>
        <v/>
      </c>
      <c r="AS195" s="45" t="str">
        <f t="shared" ca="1" si="281"/>
        <v/>
      </c>
      <c r="AT195" s="46" t="str">
        <f t="shared" ca="1" si="282"/>
        <v/>
      </c>
      <c r="AU195" s="44" t="str">
        <f ca="1">IF(COUNTIF($BU$2:BU1180,AH195)=1,VLOOKUP(AH195,BO:BP,2), IF(COUNTIF($BU$2:BU1180,AH195)=0,$AM$10,""))</f>
        <v/>
      </c>
      <c r="AV195" s="45" t="str">
        <f t="shared" ca="1" si="283"/>
        <v/>
      </c>
      <c r="AW195" s="46" t="str">
        <f t="shared" ca="1" si="284"/>
        <v/>
      </c>
      <c r="AX195" s="44" t="str">
        <f ca="1">IF(COUNTIF($BU$2:BU1180,AH195)=1,VLOOKUP(AH195,BQ:BR,2), IF(COUNTIF($BU$2:BU1180,AH195)=0,$AN$10,""))</f>
        <v/>
      </c>
      <c r="AY195" s="45" t="str">
        <f t="shared" ca="1" si="285"/>
        <v/>
      </c>
      <c r="AZ195" s="46" t="str">
        <f t="shared" ca="1" si="286"/>
        <v/>
      </c>
      <c r="BA195" s="77" t="str">
        <f t="shared" ca="1" si="287"/>
        <v/>
      </c>
      <c r="BB195" s="176"/>
      <c r="BC195" s="176"/>
      <c r="BD195" s="77" t="str">
        <f ca="1">IF(ISERROR(AI195-2),"",$AQ$4*SUM($BB$14:BB195)-$AR$4*SUM($BC$14:BC195))</f>
        <v/>
      </c>
      <c r="BE195" s="77" t="str">
        <f t="shared" ca="1" si="288"/>
        <v/>
      </c>
      <c r="BS195" s="163" t="str">
        <f t="shared" si="259"/>
        <v/>
      </c>
      <c r="BT195" s="163" t="str">
        <f t="shared" si="260"/>
        <v/>
      </c>
      <c r="BY195" s="164" t="str">
        <f t="shared" ca="1" si="270"/>
        <v/>
      </c>
      <c r="BZ195" s="44" t="str">
        <f ca="1">IF(COUNTIF($CN$2:CN1180,BY195)=1,VLOOKUP(BY195,CH:CI,2), IF(COUNTIF($CN$2:CN1180,BY195)=0,$BZ$10,""))</f>
        <v/>
      </c>
      <c r="CA195" s="45" t="str">
        <f t="shared" ca="1" si="263"/>
        <v/>
      </c>
      <c r="CB195" s="45" t="str">
        <f t="shared" ca="1" si="271"/>
        <v/>
      </c>
      <c r="CC195" s="44" t="str">
        <f ca="1">IF(COUNTIF($CN$2:CN1180,BY195)=1,VLOOKUP(BY195,CJ:CK,2), IF(COUNTIF($CN$2:CN1180,BY195)=0,$CA$10,""))</f>
        <v/>
      </c>
      <c r="CD195" s="45" t="str">
        <f t="shared" ca="1" si="272"/>
        <v/>
      </c>
      <c r="CE195" s="46" t="str">
        <f t="shared" ca="1" si="273"/>
        <v/>
      </c>
      <c r="CF195" s="44" t="str">
        <f t="shared" ca="1" si="274"/>
        <v/>
      </c>
      <c r="CL195" s="163" t="str">
        <f t="shared" ref="CL195:CL258" si="299">IF(COUNTIF(CJ:CJ,CH195),CH195,"")</f>
        <v/>
      </c>
      <c r="CM195" s="163" t="str">
        <f t="shared" ref="CM195:CM258" si="300">IF(CL195&gt;$BY$14,CL195,"")</f>
        <v/>
      </c>
      <c r="CR195" s="164" t="str">
        <f t="shared" ca="1" si="264"/>
        <v/>
      </c>
      <c r="CS195" s="44" t="str">
        <f ca="1">IF(COUNTIF($DG$2:DG1180,CR195)=1,VLOOKUP(CR195,DA:DB,2), IF(COUNTIF($DG$2:DG1180,CR195)=0,$CS$10,""))</f>
        <v/>
      </c>
      <c r="CT195" s="45" t="str">
        <f t="shared" ca="1" si="265"/>
        <v/>
      </c>
      <c r="CU195" s="45" t="str">
        <f t="shared" ca="1" si="266"/>
        <v/>
      </c>
      <c r="CV195" s="44" t="str">
        <f ca="1">IF(COUNTIF($DG$2:DG1180,CR195)=1,VLOOKUP(CR195,DC:DD,2), IF(COUNTIF($DG$2:DG1180,CR195)=0,$CT$10,""))</f>
        <v/>
      </c>
      <c r="CW195" s="45" t="str">
        <f t="shared" ca="1" si="267"/>
        <v/>
      </c>
      <c r="CX195" s="46" t="str">
        <f t="shared" ca="1" si="268"/>
        <v/>
      </c>
      <c r="CY195" s="44" t="str">
        <f t="shared" ca="1" si="269"/>
        <v/>
      </c>
      <c r="DE195" s="163" t="str">
        <f t="shared" ref="DE195:DE258" si="301">IF(COUNTIF(DC:DC,DA195),DA195,"")</f>
        <v/>
      </c>
      <c r="DF195" s="163" t="str">
        <f t="shared" ref="DF195:DF258" si="302">IF(DE195&gt;$CR$14,DE195,"")</f>
        <v/>
      </c>
    </row>
    <row r="196" spans="1:110">
      <c r="A196" s="164" t="str">
        <f t="shared" ca="1" si="289"/>
        <v/>
      </c>
      <c r="B196" s="71" t="str">
        <f ca="1">IF(COUNTIF($AD$2:AD1181,A196)=1,VLOOKUP(A196,T:U,2), IF(COUNTIF($AD$2:AD1181,A196)=0,$B$10,""))</f>
        <v/>
      </c>
      <c r="C196" s="31" t="str">
        <f t="shared" ca="1" si="261"/>
        <v/>
      </c>
      <c r="D196" s="32" t="str">
        <f t="shared" ca="1" si="290"/>
        <v/>
      </c>
      <c r="E196" s="71" t="str">
        <f ca="1">IF(COUNTIF($AD$2:AD1181,A196)=1,VLOOKUP(A196,V:W,2), IF(COUNTIF($AD$2:AD1181,A196)=0,$C$10,""))</f>
        <v/>
      </c>
      <c r="F196" s="31" t="str">
        <f t="shared" ca="1" si="291"/>
        <v/>
      </c>
      <c r="G196" s="32" t="str">
        <f t="shared" ca="1" si="292"/>
        <v/>
      </c>
      <c r="H196" s="71" t="str">
        <f ca="1">IF(COUNTIF($AD$2:AD1181,A196)=1,VLOOKUP(A196,X:Y,2), IF(COUNTIF($AD$2:AD1181,A196)=0,$D$10,""))</f>
        <v/>
      </c>
      <c r="I196" s="31" t="str">
        <f t="shared" ca="1" si="293"/>
        <v/>
      </c>
      <c r="J196" s="32" t="str">
        <f t="shared" ca="1" si="294"/>
        <v/>
      </c>
      <c r="K196" s="71" t="str">
        <f ca="1">IF(COUNTIF($AD$2:AD1181,A196)=1,VLOOKUP(A196,Z:AA,2), IF(COUNTIF($AD$2:AD1181,A196)=0,$E$10,""))</f>
        <v/>
      </c>
      <c r="L196" s="31" t="str">
        <f t="shared" ca="1" si="295"/>
        <v/>
      </c>
      <c r="M196" s="32" t="str">
        <f t="shared" ca="1" si="296"/>
        <v/>
      </c>
      <c r="N196" s="77" t="str">
        <f t="shared" ca="1" si="297"/>
        <v/>
      </c>
      <c r="O196" s="77"/>
      <c r="P196" s="77"/>
      <c r="Q196" s="77" t="str">
        <f ca="1">IF(ISERROR(B196-2),"",$G$5*SUM($O$14:O196)-$H$5*SUM($P$14:P196))</f>
        <v/>
      </c>
      <c r="R196" s="77" t="str">
        <f t="shared" ca="1" si="298"/>
        <v/>
      </c>
      <c r="AB196" s="163" t="str">
        <f t="shared" ref="AB196:AB259" si="303">IF(COUNTIF(V:V,T196)*COUNTIF(X:X,T196)*COUNTIF(Z:Z,T196),T196,"")</f>
        <v/>
      </c>
      <c r="AC196" s="163" t="str">
        <f t="shared" ref="AC196:AC259" si="304">IF(AB196&gt;$A$14,AB196,"")</f>
        <v/>
      </c>
      <c r="AH196" s="164" t="str">
        <f t="shared" ca="1" si="275"/>
        <v/>
      </c>
      <c r="AI196" s="44" t="str">
        <f ca="1">IF(COUNTIF($BU$2:BU1181,AH196)=1,VLOOKUP(AH196,BG:BH,2), IF(COUNTIF($BU$2:BU1181,AH196)=0,$AI$10,""))</f>
        <v/>
      </c>
      <c r="AJ196" s="45" t="str">
        <f t="shared" ca="1" si="262"/>
        <v/>
      </c>
      <c r="AK196" s="45" t="str">
        <f t="shared" ca="1" si="276"/>
        <v/>
      </c>
      <c r="AL196" s="44" t="str">
        <f ca="1">IF(COUNTIF($BU$2:BU1181,AH196)=1,VLOOKUP(AH196,BI:BJ,2), IF(COUNTIF($BU$2:BU1181,AH196)=0,$AJ$10,""))</f>
        <v/>
      </c>
      <c r="AM196" s="45" t="str">
        <f t="shared" ca="1" si="277"/>
        <v/>
      </c>
      <c r="AN196" s="46" t="str">
        <f t="shared" ca="1" si="278"/>
        <v/>
      </c>
      <c r="AO196" s="44" t="str">
        <f ca="1">IF(COUNTIF($BU$2:BU1181,AH196)=1,VLOOKUP(AH196,BK:BL,2), IF(COUNTIF($BU$2:BU1181,AH196)=0,$AK$10,""))</f>
        <v/>
      </c>
      <c r="AP196" s="45" t="str">
        <f t="shared" ca="1" si="279"/>
        <v/>
      </c>
      <c r="AQ196" s="46" t="str">
        <f t="shared" ca="1" si="280"/>
        <v/>
      </c>
      <c r="AR196" s="44" t="str">
        <f ca="1">IF(COUNTIF($BU$2:BU1181,AH196)=1,VLOOKUP(AH196,BM:BN,2), IF(COUNTIF($BU$2:BU1181,AH196)=0,$AL$10,""))</f>
        <v/>
      </c>
      <c r="AS196" s="45" t="str">
        <f t="shared" ca="1" si="281"/>
        <v/>
      </c>
      <c r="AT196" s="46" t="str">
        <f t="shared" ca="1" si="282"/>
        <v/>
      </c>
      <c r="AU196" s="44" t="str">
        <f ca="1">IF(COUNTIF($BU$2:BU1181,AH196)=1,VLOOKUP(AH196,BO:BP,2), IF(COUNTIF($BU$2:BU1181,AH196)=0,$AM$10,""))</f>
        <v/>
      </c>
      <c r="AV196" s="45" t="str">
        <f t="shared" ca="1" si="283"/>
        <v/>
      </c>
      <c r="AW196" s="46" t="str">
        <f t="shared" ca="1" si="284"/>
        <v/>
      </c>
      <c r="AX196" s="44" t="str">
        <f ca="1">IF(COUNTIF($BU$2:BU1181,AH196)=1,VLOOKUP(AH196,BQ:BR,2), IF(COUNTIF($BU$2:BU1181,AH196)=0,$AN$10,""))</f>
        <v/>
      </c>
      <c r="AY196" s="45" t="str">
        <f t="shared" ca="1" si="285"/>
        <v/>
      </c>
      <c r="AZ196" s="46" t="str">
        <f t="shared" ca="1" si="286"/>
        <v/>
      </c>
      <c r="BA196" s="77" t="str">
        <f t="shared" ca="1" si="287"/>
        <v/>
      </c>
      <c r="BB196" s="176"/>
      <c r="BC196" s="176"/>
      <c r="BD196" s="77" t="str">
        <f ca="1">IF(ISERROR(AI196-2),"",$AQ$4*SUM($BB$14:BB196)-$AR$4*SUM($BC$14:BC196))</f>
        <v/>
      </c>
      <c r="BE196" s="77" t="str">
        <f t="shared" ca="1" si="288"/>
        <v/>
      </c>
      <c r="BS196" s="163" t="str">
        <f t="shared" ref="BS196:BS259" si="305">IF(COUNTIF(BI:BI,BG196)*COUNTIF(BK:BK,BG196)*COUNTIF(BM:BM,BG196)*COUNTIF(BO:BO,BG196)*COUNTIF(BQ:BQ,BG196),BG196,"")</f>
        <v/>
      </c>
      <c r="BT196" s="163" t="str">
        <f t="shared" ref="BT196:BT259" si="306">IF(BS196&gt;$AH$14,BS196,"")</f>
        <v/>
      </c>
      <c r="BY196" s="164" t="str">
        <f t="shared" ca="1" si="270"/>
        <v/>
      </c>
      <c r="BZ196" s="44" t="str">
        <f ca="1">IF(COUNTIF($CN$2:CN1181,BY196)=1,VLOOKUP(BY196,CH:CI,2), IF(COUNTIF($CN$2:CN1181,BY196)=0,$BZ$10,""))</f>
        <v/>
      </c>
      <c r="CA196" s="45" t="str">
        <f t="shared" ca="1" si="263"/>
        <v/>
      </c>
      <c r="CB196" s="45" t="str">
        <f t="shared" ca="1" si="271"/>
        <v/>
      </c>
      <c r="CC196" s="44" t="str">
        <f ca="1">IF(COUNTIF($CN$2:CN1181,BY196)=1,VLOOKUP(BY196,CJ:CK,2), IF(COUNTIF($CN$2:CN1181,BY196)=0,$CA$10,""))</f>
        <v/>
      </c>
      <c r="CD196" s="45" t="str">
        <f t="shared" ca="1" si="272"/>
        <v/>
      </c>
      <c r="CE196" s="46" t="str">
        <f t="shared" ca="1" si="273"/>
        <v/>
      </c>
      <c r="CF196" s="44" t="str">
        <f t="shared" ca="1" si="274"/>
        <v/>
      </c>
      <c r="CL196" s="163" t="str">
        <f t="shared" si="299"/>
        <v/>
      </c>
      <c r="CM196" s="163" t="str">
        <f t="shared" si="300"/>
        <v/>
      </c>
      <c r="CR196" s="164" t="str">
        <f t="shared" ca="1" si="264"/>
        <v/>
      </c>
      <c r="CS196" s="44" t="str">
        <f ca="1">IF(COUNTIF($DG$2:DG1181,CR196)=1,VLOOKUP(CR196,DA:DB,2), IF(COUNTIF($DG$2:DG1181,CR196)=0,$CS$10,""))</f>
        <v/>
      </c>
      <c r="CT196" s="45" t="str">
        <f t="shared" ca="1" si="265"/>
        <v/>
      </c>
      <c r="CU196" s="45" t="str">
        <f t="shared" ca="1" si="266"/>
        <v/>
      </c>
      <c r="CV196" s="44" t="str">
        <f ca="1">IF(COUNTIF($DG$2:DG1181,CR196)=1,VLOOKUP(CR196,DC:DD,2), IF(COUNTIF($DG$2:DG1181,CR196)=0,$CT$10,""))</f>
        <v/>
      </c>
      <c r="CW196" s="45" t="str">
        <f t="shared" ca="1" si="267"/>
        <v/>
      </c>
      <c r="CX196" s="46" t="str">
        <f t="shared" ca="1" si="268"/>
        <v/>
      </c>
      <c r="CY196" s="44" t="str">
        <f t="shared" ca="1" si="269"/>
        <v/>
      </c>
      <c r="DE196" s="163" t="str">
        <f t="shared" si="301"/>
        <v/>
      </c>
      <c r="DF196" s="163" t="str">
        <f t="shared" si="302"/>
        <v/>
      </c>
    </row>
    <row r="197" spans="1:110">
      <c r="A197" s="164" t="str">
        <f t="shared" ca="1" si="289"/>
        <v/>
      </c>
      <c r="B197" s="71" t="str">
        <f ca="1">IF(COUNTIF($AD$2:AD1182,A197)=1,VLOOKUP(A197,T:U,2), IF(COUNTIF($AD$2:AD1182,A197)=0,$B$10,""))</f>
        <v/>
      </c>
      <c r="C197" s="31" t="str">
        <f t="shared" ca="1" si="261"/>
        <v/>
      </c>
      <c r="D197" s="32" t="str">
        <f t="shared" ca="1" si="290"/>
        <v/>
      </c>
      <c r="E197" s="71" t="str">
        <f ca="1">IF(COUNTIF($AD$2:AD1182,A197)=1,VLOOKUP(A197,V:W,2), IF(COUNTIF($AD$2:AD1182,A197)=0,$C$10,""))</f>
        <v/>
      </c>
      <c r="F197" s="31" t="str">
        <f t="shared" ca="1" si="291"/>
        <v/>
      </c>
      <c r="G197" s="32" t="str">
        <f t="shared" ca="1" si="292"/>
        <v/>
      </c>
      <c r="H197" s="71" t="str">
        <f ca="1">IF(COUNTIF($AD$2:AD1182,A197)=1,VLOOKUP(A197,X:Y,2), IF(COUNTIF($AD$2:AD1182,A197)=0,$D$10,""))</f>
        <v/>
      </c>
      <c r="I197" s="31" t="str">
        <f t="shared" ca="1" si="293"/>
        <v/>
      </c>
      <c r="J197" s="32" t="str">
        <f t="shared" ca="1" si="294"/>
        <v/>
      </c>
      <c r="K197" s="71" t="str">
        <f ca="1">IF(COUNTIF($AD$2:AD1182,A197)=1,VLOOKUP(A197,Z:AA,2), IF(COUNTIF($AD$2:AD1182,A197)=0,$E$10,""))</f>
        <v/>
      </c>
      <c r="L197" s="31" t="str">
        <f t="shared" ca="1" si="295"/>
        <v/>
      </c>
      <c r="M197" s="32" t="str">
        <f t="shared" ca="1" si="296"/>
        <v/>
      </c>
      <c r="N197" s="77" t="str">
        <f t="shared" ca="1" si="297"/>
        <v/>
      </c>
      <c r="O197" s="77"/>
      <c r="P197" s="77"/>
      <c r="Q197" s="77" t="str">
        <f ca="1">IF(ISERROR(B197-2),"",$G$5*SUM($O$14:O197)-$H$5*SUM($P$14:P197))</f>
        <v/>
      </c>
      <c r="R197" s="77" t="str">
        <f t="shared" ca="1" si="298"/>
        <v/>
      </c>
      <c r="AB197" s="163" t="str">
        <f t="shared" si="303"/>
        <v/>
      </c>
      <c r="AC197" s="163" t="str">
        <f t="shared" si="304"/>
        <v/>
      </c>
      <c r="AH197" s="164" t="str">
        <f t="shared" ca="1" si="275"/>
        <v/>
      </c>
      <c r="AI197" s="44" t="str">
        <f ca="1">IF(COUNTIF($BU$2:BU1182,AH197)=1,VLOOKUP(AH197,BG:BH,2), IF(COUNTIF($BU$2:BU1182,AH197)=0,$AI$10,""))</f>
        <v/>
      </c>
      <c r="AJ197" s="45" t="str">
        <f t="shared" ca="1" si="262"/>
        <v/>
      </c>
      <c r="AK197" s="45" t="str">
        <f t="shared" ca="1" si="276"/>
        <v/>
      </c>
      <c r="AL197" s="44" t="str">
        <f ca="1">IF(COUNTIF($BU$2:BU1182,AH197)=1,VLOOKUP(AH197,BI:BJ,2), IF(COUNTIF($BU$2:BU1182,AH197)=0,$AJ$10,""))</f>
        <v/>
      </c>
      <c r="AM197" s="45" t="str">
        <f t="shared" ca="1" si="277"/>
        <v/>
      </c>
      <c r="AN197" s="46" t="str">
        <f t="shared" ca="1" si="278"/>
        <v/>
      </c>
      <c r="AO197" s="44" t="str">
        <f ca="1">IF(COUNTIF($BU$2:BU1182,AH197)=1,VLOOKUP(AH197,BK:BL,2), IF(COUNTIF($BU$2:BU1182,AH197)=0,$AK$10,""))</f>
        <v/>
      </c>
      <c r="AP197" s="45" t="str">
        <f t="shared" ca="1" si="279"/>
        <v/>
      </c>
      <c r="AQ197" s="46" t="str">
        <f t="shared" ca="1" si="280"/>
        <v/>
      </c>
      <c r="AR197" s="44" t="str">
        <f ca="1">IF(COUNTIF($BU$2:BU1182,AH197)=1,VLOOKUP(AH197,BM:BN,2), IF(COUNTIF($BU$2:BU1182,AH197)=0,$AL$10,""))</f>
        <v/>
      </c>
      <c r="AS197" s="45" t="str">
        <f t="shared" ca="1" si="281"/>
        <v/>
      </c>
      <c r="AT197" s="46" t="str">
        <f t="shared" ca="1" si="282"/>
        <v/>
      </c>
      <c r="AU197" s="44" t="str">
        <f ca="1">IF(COUNTIF($BU$2:BU1182,AH197)=1,VLOOKUP(AH197,BO:BP,2), IF(COUNTIF($BU$2:BU1182,AH197)=0,$AM$10,""))</f>
        <v/>
      </c>
      <c r="AV197" s="45" t="str">
        <f t="shared" ca="1" si="283"/>
        <v/>
      </c>
      <c r="AW197" s="46" t="str">
        <f t="shared" ca="1" si="284"/>
        <v/>
      </c>
      <c r="AX197" s="44" t="str">
        <f ca="1">IF(COUNTIF($BU$2:BU1182,AH197)=1,VLOOKUP(AH197,BQ:BR,2), IF(COUNTIF($BU$2:BU1182,AH197)=0,$AN$10,""))</f>
        <v/>
      </c>
      <c r="AY197" s="45" t="str">
        <f t="shared" ca="1" si="285"/>
        <v/>
      </c>
      <c r="AZ197" s="46" t="str">
        <f t="shared" ca="1" si="286"/>
        <v/>
      </c>
      <c r="BA197" s="77" t="str">
        <f t="shared" ca="1" si="287"/>
        <v/>
      </c>
      <c r="BB197" s="176"/>
      <c r="BC197" s="176"/>
      <c r="BD197" s="77" t="str">
        <f ca="1">IF(ISERROR(AI197-2),"",$AQ$4*SUM($BB$14:BB197)-$AR$4*SUM($BC$14:BC197))</f>
        <v/>
      </c>
      <c r="BE197" s="77" t="str">
        <f t="shared" ca="1" si="288"/>
        <v/>
      </c>
      <c r="BS197" s="163" t="str">
        <f t="shared" si="305"/>
        <v/>
      </c>
      <c r="BT197" s="163" t="str">
        <f t="shared" si="306"/>
        <v/>
      </c>
      <c r="BY197" s="164" t="str">
        <f t="shared" ca="1" si="270"/>
        <v/>
      </c>
      <c r="BZ197" s="44" t="str">
        <f ca="1">IF(COUNTIF($CN$2:CN1182,BY197)=1,VLOOKUP(BY197,CH:CI,2), IF(COUNTIF($CN$2:CN1182,BY197)=0,$BZ$10,""))</f>
        <v/>
      </c>
      <c r="CA197" s="45" t="str">
        <f t="shared" ca="1" si="263"/>
        <v/>
      </c>
      <c r="CB197" s="45" t="str">
        <f t="shared" ca="1" si="271"/>
        <v/>
      </c>
      <c r="CC197" s="44" t="str">
        <f ca="1">IF(COUNTIF($CN$2:CN1182,BY197)=1,VLOOKUP(BY197,CJ:CK,2), IF(COUNTIF($CN$2:CN1182,BY197)=0,$CA$10,""))</f>
        <v/>
      </c>
      <c r="CD197" s="45" t="str">
        <f t="shared" ca="1" si="272"/>
        <v/>
      </c>
      <c r="CE197" s="46" t="str">
        <f t="shared" ca="1" si="273"/>
        <v/>
      </c>
      <c r="CF197" s="44" t="str">
        <f t="shared" ca="1" si="274"/>
        <v/>
      </c>
      <c r="CL197" s="163" t="str">
        <f t="shared" si="299"/>
        <v/>
      </c>
      <c r="CM197" s="163" t="str">
        <f t="shared" si="300"/>
        <v/>
      </c>
      <c r="CR197" s="164" t="str">
        <f t="shared" ca="1" si="264"/>
        <v/>
      </c>
      <c r="CS197" s="44" t="str">
        <f ca="1">IF(COUNTIF($DG$2:DG1182,CR197)=1,VLOOKUP(CR197,DA:DB,2), IF(COUNTIF($DG$2:DG1182,CR197)=0,$CS$10,""))</f>
        <v/>
      </c>
      <c r="CT197" s="45" t="str">
        <f t="shared" ca="1" si="265"/>
        <v/>
      </c>
      <c r="CU197" s="45" t="str">
        <f t="shared" ca="1" si="266"/>
        <v/>
      </c>
      <c r="CV197" s="44" t="str">
        <f ca="1">IF(COUNTIF($DG$2:DG1182,CR197)=1,VLOOKUP(CR197,DC:DD,2), IF(COUNTIF($DG$2:DG1182,CR197)=0,$CT$10,""))</f>
        <v/>
      </c>
      <c r="CW197" s="45" t="str">
        <f t="shared" ca="1" si="267"/>
        <v/>
      </c>
      <c r="CX197" s="46" t="str">
        <f t="shared" ca="1" si="268"/>
        <v/>
      </c>
      <c r="CY197" s="44" t="str">
        <f t="shared" ca="1" si="269"/>
        <v/>
      </c>
      <c r="DE197" s="163" t="str">
        <f t="shared" si="301"/>
        <v/>
      </c>
      <c r="DF197" s="163" t="str">
        <f t="shared" si="302"/>
        <v/>
      </c>
    </row>
    <row r="198" spans="1:110">
      <c r="A198" s="164" t="str">
        <f t="shared" ca="1" si="289"/>
        <v/>
      </c>
      <c r="B198" s="71" t="str">
        <f ca="1">IF(COUNTIF($AD$2:AD1183,A198)=1,VLOOKUP(A198,T:U,2), IF(COUNTIF($AD$2:AD1183,A198)=0,$B$10,""))</f>
        <v/>
      </c>
      <c r="C198" s="31" t="str">
        <f t="shared" ca="1" si="261"/>
        <v/>
      </c>
      <c r="D198" s="32" t="str">
        <f t="shared" ca="1" si="290"/>
        <v/>
      </c>
      <c r="E198" s="71" t="str">
        <f ca="1">IF(COUNTIF($AD$2:AD1183,A198)=1,VLOOKUP(A198,V:W,2), IF(COUNTIF($AD$2:AD1183,A198)=0,$C$10,""))</f>
        <v/>
      </c>
      <c r="F198" s="31" t="str">
        <f t="shared" ca="1" si="291"/>
        <v/>
      </c>
      <c r="G198" s="32" t="str">
        <f t="shared" ca="1" si="292"/>
        <v/>
      </c>
      <c r="H198" s="71" t="str">
        <f ca="1">IF(COUNTIF($AD$2:AD1183,A198)=1,VLOOKUP(A198,X:Y,2), IF(COUNTIF($AD$2:AD1183,A198)=0,$D$10,""))</f>
        <v/>
      </c>
      <c r="I198" s="31" t="str">
        <f t="shared" ca="1" si="293"/>
        <v/>
      </c>
      <c r="J198" s="32" t="str">
        <f t="shared" ca="1" si="294"/>
        <v/>
      </c>
      <c r="K198" s="71" t="str">
        <f ca="1">IF(COUNTIF($AD$2:AD1183,A198)=1,VLOOKUP(A198,Z:AA,2), IF(COUNTIF($AD$2:AD1183,A198)=0,$E$10,""))</f>
        <v/>
      </c>
      <c r="L198" s="31" t="str">
        <f t="shared" ca="1" si="295"/>
        <v/>
      </c>
      <c r="M198" s="32" t="str">
        <f t="shared" ca="1" si="296"/>
        <v/>
      </c>
      <c r="N198" s="77" t="str">
        <f t="shared" ca="1" si="297"/>
        <v/>
      </c>
      <c r="O198" s="77"/>
      <c r="P198" s="77"/>
      <c r="Q198" s="77" t="str">
        <f ca="1">IF(ISERROR(B198-2),"",$G$5*SUM($O$14:O198)-$H$5*SUM($P$14:P198))</f>
        <v/>
      </c>
      <c r="R198" s="77" t="str">
        <f t="shared" ca="1" si="298"/>
        <v/>
      </c>
      <c r="AB198" s="163" t="str">
        <f t="shared" si="303"/>
        <v/>
      </c>
      <c r="AC198" s="163" t="str">
        <f t="shared" si="304"/>
        <v/>
      </c>
      <c r="AH198" s="164" t="str">
        <f t="shared" ca="1" si="275"/>
        <v/>
      </c>
      <c r="AI198" s="44" t="str">
        <f ca="1">IF(COUNTIF($BU$2:BU1183,AH198)=1,VLOOKUP(AH198,BG:BH,2), IF(COUNTIF($BU$2:BU1183,AH198)=0,$AI$10,""))</f>
        <v/>
      </c>
      <c r="AJ198" s="45" t="str">
        <f t="shared" ca="1" si="262"/>
        <v/>
      </c>
      <c r="AK198" s="45" t="str">
        <f t="shared" ca="1" si="276"/>
        <v/>
      </c>
      <c r="AL198" s="44" t="str">
        <f ca="1">IF(COUNTIF($BU$2:BU1183,AH198)=1,VLOOKUP(AH198,BI:BJ,2), IF(COUNTIF($BU$2:BU1183,AH198)=0,$AJ$10,""))</f>
        <v/>
      </c>
      <c r="AM198" s="45" t="str">
        <f t="shared" ca="1" si="277"/>
        <v/>
      </c>
      <c r="AN198" s="46" t="str">
        <f t="shared" ca="1" si="278"/>
        <v/>
      </c>
      <c r="AO198" s="44" t="str">
        <f ca="1">IF(COUNTIF($BU$2:BU1183,AH198)=1,VLOOKUP(AH198,BK:BL,2), IF(COUNTIF($BU$2:BU1183,AH198)=0,$AK$10,""))</f>
        <v/>
      </c>
      <c r="AP198" s="45" t="str">
        <f t="shared" ca="1" si="279"/>
        <v/>
      </c>
      <c r="AQ198" s="46" t="str">
        <f t="shared" ca="1" si="280"/>
        <v/>
      </c>
      <c r="AR198" s="44" t="str">
        <f ca="1">IF(COUNTIF($BU$2:BU1183,AH198)=1,VLOOKUP(AH198,BM:BN,2), IF(COUNTIF($BU$2:BU1183,AH198)=0,$AL$10,""))</f>
        <v/>
      </c>
      <c r="AS198" s="45" t="str">
        <f t="shared" ca="1" si="281"/>
        <v/>
      </c>
      <c r="AT198" s="46" t="str">
        <f t="shared" ca="1" si="282"/>
        <v/>
      </c>
      <c r="AU198" s="44" t="str">
        <f ca="1">IF(COUNTIF($BU$2:BU1183,AH198)=1,VLOOKUP(AH198,BO:BP,2), IF(COUNTIF($BU$2:BU1183,AH198)=0,$AM$10,""))</f>
        <v/>
      </c>
      <c r="AV198" s="45" t="str">
        <f t="shared" ca="1" si="283"/>
        <v/>
      </c>
      <c r="AW198" s="46" t="str">
        <f t="shared" ca="1" si="284"/>
        <v/>
      </c>
      <c r="AX198" s="44" t="str">
        <f ca="1">IF(COUNTIF($BU$2:BU1183,AH198)=1,VLOOKUP(AH198,BQ:BR,2), IF(COUNTIF($BU$2:BU1183,AH198)=0,$AN$10,""))</f>
        <v/>
      </c>
      <c r="AY198" s="45" t="str">
        <f t="shared" ca="1" si="285"/>
        <v/>
      </c>
      <c r="AZ198" s="46" t="str">
        <f t="shared" ca="1" si="286"/>
        <v/>
      </c>
      <c r="BA198" s="77" t="str">
        <f t="shared" ca="1" si="287"/>
        <v/>
      </c>
      <c r="BB198" s="176"/>
      <c r="BC198" s="176"/>
      <c r="BD198" s="77" t="str">
        <f ca="1">IF(ISERROR(AI198-2),"",$AQ$4*SUM($BB$14:BB198)-$AR$4*SUM($BC$14:BC198))</f>
        <v/>
      </c>
      <c r="BE198" s="77" t="str">
        <f t="shared" ca="1" si="288"/>
        <v/>
      </c>
      <c r="BS198" s="163" t="str">
        <f t="shared" si="305"/>
        <v/>
      </c>
      <c r="BT198" s="163" t="str">
        <f t="shared" si="306"/>
        <v/>
      </c>
      <c r="BY198" s="164" t="str">
        <f t="shared" ca="1" si="270"/>
        <v/>
      </c>
      <c r="BZ198" s="44" t="str">
        <f ca="1">IF(COUNTIF($CN$2:CN1183,BY198)=1,VLOOKUP(BY198,CH:CI,2), IF(COUNTIF($CN$2:CN1183,BY198)=0,$BZ$10,""))</f>
        <v/>
      </c>
      <c r="CA198" s="45" t="str">
        <f t="shared" ca="1" si="263"/>
        <v/>
      </c>
      <c r="CB198" s="45" t="str">
        <f t="shared" ca="1" si="271"/>
        <v/>
      </c>
      <c r="CC198" s="44" t="str">
        <f ca="1">IF(COUNTIF($CN$2:CN1183,BY198)=1,VLOOKUP(BY198,CJ:CK,2), IF(COUNTIF($CN$2:CN1183,BY198)=0,$CA$10,""))</f>
        <v/>
      </c>
      <c r="CD198" s="45" t="str">
        <f t="shared" ca="1" si="272"/>
        <v/>
      </c>
      <c r="CE198" s="46" t="str">
        <f t="shared" ca="1" si="273"/>
        <v/>
      </c>
      <c r="CF198" s="44" t="str">
        <f t="shared" ca="1" si="274"/>
        <v/>
      </c>
      <c r="CL198" s="163" t="str">
        <f t="shared" si="299"/>
        <v/>
      </c>
      <c r="CM198" s="163" t="str">
        <f t="shared" si="300"/>
        <v/>
      </c>
      <c r="CR198" s="164" t="str">
        <f t="shared" ca="1" si="264"/>
        <v/>
      </c>
      <c r="CS198" s="44" t="str">
        <f ca="1">IF(COUNTIF($DG$2:DG1183,CR198)=1,VLOOKUP(CR198,DA:DB,2), IF(COUNTIF($DG$2:DG1183,CR198)=0,$CS$10,""))</f>
        <v/>
      </c>
      <c r="CT198" s="45" t="str">
        <f t="shared" ca="1" si="265"/>
        <v/>
      </c>
      <c r="CU198" s="45" t="str">
        <f t="shared" ca="1" si="266"/>
        <v/>
      </c>
      <c r="CV198" s="44" t="str">
        <f ca="1">IF(COUNTIF($DG$2:DG1183,CR198)=1,VLOOKUP(CR198,DC:DD,2), IF(COUNTIF($DG$2:DG1183,CR198)=0,$CT$10,""))</f>
        <v/>
      </c>
      <c r="CW198" s="45" t="str">
        <f t="shared" ca="1" si="267"/>
        <v/>
      </c>
      <c r="CX198" s="46" t="str">
        <f t="shared" ca="1" si="268"/>
        <v/>
      </c>
      <c r="CY198" s="44" t="str">
        <f t="shared" ca="1" si="269"/>
        <v/>
      </c>
      <c r="DE198" s="163" t="str">
        <f t="shared" si="301"/>
        <v/>
      </c>
      <c r="DF198" s="163" t="str">
        <f t="shared" si="302"/>
        <v/>
      </c>
    </row>
    <row r="199" spans="1:110">
      <c r="A199" s="164" t="str">
        <f t="shared" ca="1" si="289"/>
        <v/>
      </c>
      <c r="B199" s="71" t="str">
        <f ca="1">IF(COUNTIF($AD$2:AD1184,A199)=1,VLOOKUP(A199,T:U,2), IF(COUNTIF($AD$2:AD1184,A199)=0,$B$10,""))</f>
        <v/>
      </c>
      <c r="C199" s="31" t="str">
        <f t="shared" ca="1" si="261"/>
        <v/>
      </c>
      <c r="D199" s="32" t="str">
        <f t="shared" ca="1" si="290"/>
        <v/>
      </c>
      <c r="E199" s="71" t="str">
        <f ca="1">IF(COUNTIF($AD$2:AD1184,A199)=1,VLOOKUP(A199,V:W,2), IF(COUNTIF($AD$2:AD1184,A199)=0,$C$10,""))</f>
        <v/>
      </c>
      <c r="F199" s="31" t="str">
        <f t="shared" ca="1" si="291"/>
        <v/>
      </c>
      <c r="G199" s="32" t="str">
        <f t="shared" ca="1" si="292"/>
        <v/>
      </c>
      <c r="H199" s="71" t="str">
        <f ca="1">IF(COUNTIF($AD$2:AD1184,A199)=1,VLOOKUP(A199,X:Y,2), IF(COUNTIF($AD$2:AD1184,A199)=0,$D$10,""))</f>
        <v/>
      </c>
      <c r="I199" s="31" t="str">
        <f t="shared" ca="1" si="293"/>
        <v/>
      </c>
      <c r="J199" s="32" t="str">
        <f t="shared" ca="1" si="294"/>
        <v/>
      </c>
      <c r="K199" s="71" t="str">
        <f ca="1">IF(COUNTIF($AD$2:AD1184,A199)=1,VLOOKUP(A199,Z:AA,2), IF(COUNTIF($AD$2:AD1184,A199)=0,$E$10,""))</f>
        <v/>
      </c>
      <c r="L199" s="31" t="str">
        <f t="shared" ca="1" si="295"/>
        <v/>
      </c>
      <c r="M199" s="32" t="str">
        <f t="shared" ca="1" si="296"/>
        <v/>
      </c>
      <c r="N199" s="77" t="str">
        <f t="shared" ca="1" si="297"/>
        <v/>
      </c>
      <c r="O199" s="77"/>
      <c r="P199" s="77"/>
      <c r="Q199" s="77" t="str">
        <f ca="1">IF(ISERROR(B199-2),"",$G$5*SUM($O$14:O199)-$H$5*SUM($P$14:P199))</f>
        <v/>
      </c>
      <c r="R199" s="77" t="str">
        <f t="shared" ca="1" si="298"/>
        <v/>
      </c>
      <c r="AB199" s="163" t="str">
        <f t="shared" si="303"/>
        <v/>
      </c>
      <c r="AC199" s="163" t="str">
        <f t="shared" si="304"/>
        <v/>
      </c>
      <c r="AH199" s="164" t="str">
        <f t="shared" ca="1" si="275"/>
        <v/>
      </c>
      <c r="AI199" s="44" t="str">
        <f ca="1">IF(COUNTIF($BU$2:BU1184,AH199)=1,VLOOKUP(AH199,BG:BH,2), IF(COUNTIF($BU$2:BU1184,AH199)=0,$AI$10,""))</f>
        <v/>
      </c>
      <c r="AJ199" s="45" t="str">
        <f t="shared" ca="1" si="262"/>
        <v/>
      </c>
      <c r="AK199" s="45" t="str">
        <f t="shared" ca="1" si="276"/>
        <v/>
      </c>
      <c r="AL199" s="44" t="str">
        <f ca="1">IF(COUNTIF($BU$2:BU1184,AH199)=1,VLOOKUP(AH199,BI:BJ,2), IF(COUNTIF($BU$2:BU1184,AH199)=0,$AJ$10,""))</f>
        <v/>
      </c>
      <c r="AM199" s="45" t="str">
        <f t="shared" ca="1" si="277"/>
        <v/>
      </c>
      <c r="AN199" s="46" t="str">
        <f t="shared" ca="1" si="278"/>
        <v/>
      </c>
      <c r="AO199" s="44" t="str">
        <f ca="1">IF(COUNTIF($BU$2:BU1184,AH199)=1,VLOOKUP(AH199,BK:BL,2), IF(COUNTIF($BU$2:BU1184,AH199)=0,$AK$10,""))</f>
        <v/>
      </c>
      <c r="AP199" s="45" t="str">
        <f t="shared" ca="1" si="279"/>
        <v/>
      </c>
      <c r="AQ199" s="46" t="str">
        <f t="shared" ca="1" si="280"/>
        <v/>
      </c>
      <c r="AR199" s="44" t="str">
        <f ca="1">IF(COUNTIF($BU$2:BU1184,AH199)=1,VLOOKUP(AH199,BM:BN,2), IF(COUNTIF($BU$2:BU1184,AH199)=0,$AL$10,""))</f>
        <v/>
      </c>
      <c r="AS199" s="45" t="str">
        <f t="shared" ca="1" si="281"/>
        <v/>
      </c>
      <c r="AT199" s="46" t="str">
        <f t="shared" ca="1" si="282"/>
        <v/>
      </c>
      <c r="AU199" s="44" t="str">
        <f ca="1">IF(COUNTIF($BU$2:BU1184,AH199)=1,VLOOKUP(AH199,BO:BP,2), IF(COUNTIF($BU$2:BU1184,AH199)=0,$AM$10,""))</f>
        <v/>
      </c>
      <c r="AV199" s="45" t="str">
        <f t="shared" ca="1" si="283"/>
        <v/>
      </c>
      <c r="AW199" s="46" t="str">
        <f t="shared" ca="1" si="284"/>
        <v/>
      </c>
      <c r="AX199" s="44" t="str">
        <f ca="1">IF(COUNTIF($BU$2:BU1184,AH199)=1,VLOOKUP(AH199,BQ:BR,2), IF(COUNTIF($BU$2:BU1184,AH199)=0,$AN$10,""))</f>
        <v/>
      </c>
      <c r="AY199" s="45" t="str">
        <f t="shared" ca="1" si="285"/>
        <v/>
      </c>
      <c r="AZ199" s="46" t="str">
        <f t="shared" ca="1" si="286"/>
        <v/>
      </c>
      <c r="BA199" s="77" t="str">
        <f t="shared" ca="1" si="287"/>
        <v/>
      </c>
      <c r="BB199" s="176"/>
      <c r="BC199" s="176"/>
      <c r="BD199" s="77" t="str">
        <f ca="1">IF(ISERROR(AI199-2),"",$AQ$4*SUM($BB$14:BB199)-$AR$4*SUM($BC$14:BC199))</f>
        <v/>
      </c>
      <c r="BE199" s="77" t="str">
        <f t="shared" ca="1" si="288"/>
        <v/>
      </c>
      <c r="BS199" s="163" t="str">
        <f t="shared" si="305"/>
        <v/>
      </c>
      <c r="BT199" s="163" t="str">
        <f t="shared" si="306"/>
        <v/>
      </c>
      <c r="BY199" s="164" t="str">
        <f t="shared" ca="1" si="270"/>
        <v/>
      </c>
      <c r="BZ199" s="44" t="str">
        <f ca="1">IF(COUNTIF($CN$2:CN1184,BY199)=1,VLOOKUP(BY199,CH:CI,2), IF(COUNTIF($CN$2:CN1184,BY199)=0,$BZ$10,""))</f>
        <v/>
      </c>
      <c r="CA199" s="45" t="str">
        <f t="shared" ca="1" si="263"/>
        <v/>
      </c>
      <c r="CB199" s="45" t="str">
        <f t="shared" ca="1" si="271"/>
        <v/>
      </c>
      <c r="CC199" s="44" t="str">
        <f ca="1">IF(COUNTIF($CN$2:CN1184,BY199)=1,VLOOKUP(BY199,CJ:CK,2), IF(COUNTIF($CN$2:CN1184,BY199)=0,$CA$10,""))</f>
        <v/>
      </c>
      <c r="CD199" s="45" t="str">
        <f t="shared" ca="1" si="272"/>
        <v/>
      </c>
      <c r="CE199" s="46" t="str">
        <f t="shared" ca="1" si="273"/>
        <v/>
      </c>
      <c r="CF199" s="44" t="str">
        <f t="shared" ca="1" si="274"/>
        <v/>
      </c>
      <c r="CL199" s="163" t="str">
        <f t="shared" si="299"/>
        <v/>
      </c>
      <c r="CM199" s="163" t="str">
        <f t="shared" si="300"/>
        <v/>
      </c>
      <c r="CR199" s="164" t="str">
        <f t="shared" ca="1" si="264"/>
        <v/>
      </c>
      <c r="CS199" s="44" t="str">
        <f ca="1">IF(COUNTIF($DG$2:DG1184,CR199)=1,VLOOKUP(CR199,DA:DB,2), IF(COUNTIF($DG$2:DG1184,CR199)=0,$CS$10,""))</f>
        <v/>
      </c>
      <c r="CT199" s="45" t="str">
        <f t="shared" ca="1" si="265"/>
        <v/>
      </c>
      <c r="CU199" s="45" t="str">
        <f t="shared" ca="1" si="266"/>
        <v/>
      </c>
      <c r="CV199" s="44" t="str">
        <f ca="1">IF(COUNTIF($DG$2:DG1184,CR199)=1,VLOOKUP(CR199,DC:DD,2), IF(COUNTIF($DG$2:DG1184,CR199)=0,$CT$10,""))</f>
        <v/>
      </c>
      <c r="CW199" s="45" t="str">
        <f t="shared" ca="1" si="267"/>
        <v/>
      </c>
      <c r="CX199" s="46" t="str">
        <f t="shared" ca="1" si="268"/>
        <v/>
      </c>
      <c r="CY199" s="44" t="str">
        <f t="shared" ca="1" si="269"/>
        <v/>
      </c>
      <c r="DE199" s="163" t="str">
        <f t="shared" si="301"/>
        <v/>
      </c>
      <c r="DF199" s="163" t="str">
        <f t="shared" si="302"/>
        <v/>
      </c>
    </row>
    <row r="200" spans="1:110">
      <c r="A200" s="164" t="str">
        <f t="shared" ca="1" si="289"/>
        <v/>
      </c>
      <c r="B200" s="71" t="str">
        <f ca="1">IF(COUNTIF($AD$2:AD1185,A200)=1,VLOOKUP(A200,T:U,2), IF(COUNTIF($AD$2:AD1185,A200)=0,$B$10,""))</f>
        <v/>
      </c>
      <c r="C200" s="31" t="str">
        <f t="shared" ca="1" si="261"/>
        <v/>
      </c>
      <c r="D200" s="32" t="str">
        <f t="shared" ca="1" si="290"/>
        <v/>
      </c>
      <c r="E200" s="71" t="str">
        <f ca="1">IF(COUNTIF($AD$2:AD1185,A200)=1,VLOOKUP(A200,V:W,2), IF(COUNTIF($AD$2:AD1185,A200)=0,$C$10,""))</f>
        <v/>
      </c>
      <c r="F200" s="31" t="str">
        <f t="shared" ca="1" si="291"/>
        <v/>
      </c>
      <c r="G200" s="32" t="str">
        <f t="shared" ca="1" si="292"/>
        <v/>
      </c>
      <c r="H200" s="71" t="str">
        <f ca="1">IF(COUNTIF($AD$2:AD1185,A200)=1,VLOOKUP(A200,X:Y,2), IF(COUNTIF($AD$2:AD1185,A200)=0,$D$10,""))</f>
        <v/>
      </c>
      <c r="I200" s="31" t="str">
        <f t="shared" ca="1" si="293"/>
        <v/>
      </c>
      <c r="J200" s="32" t="str">
        <f t="shared" ca="1" si="294"/>
        <v/>
      </c>
      <c r="K200" s="71" t="str">
        <f ca="1">IF(COUNTIF($AD$2:AD1185,A200)=1,VLOOKUP(A200,Z:AA,2), IF(COUNTIF($AD$2:AD1185,A200)=0,$E$10,""))</f>
        <v/>
      </c>
      <c r="L200" s="31" t="str">
        <f t="shared" ca="1" si="295"/>
        <v/>
      </c>
      <c r="M200" s="32" t="str">
        <f t="shared" ca="1" si="296"/>
        <v/>
      </c>
      <c r="N200" s="77" t="str">
        <f t="shared" ca="1" si="297"/>
        <v/>
      </c>
      <c r="O200" s="77"/>
      <c r="P200" s="77"/>
      <c r="Q200" s="77" t="str">
        <f ca="1">IF(ISERROR(B200-2),"",$G$5*SUM($O$14:O200)-$H$5*SUM($P$14:P200))</f>
        <v/>
      </c>
      <c r="R200" s="77" t="str">
        <f t="shared" ca="1" si="298"/>
        <v/>
      </c>
      <c r="AB200" s="163" t="str">
        <f t="shared" si="303"/>
        <v/>
      </c>
      <c r="AC200" s="163" t="str">
        <f t="shared" si="304"/>
        <v/>
      </c>
      <c r="AH200" s="164" t="str">
        <f t="shared" ca="1" si="275"/>
        <v/>
      </c>
      <c r="AI200" s="44" t="str">
        <f ca="1">IF(COUNTIF($BU$2:BU1185,AH200)=1,VLOOKUP(AH200,BG:BH,2), IF(COUNTIF($BU$2:BU1185,AH200)=0,$AI$10,""))</f>
        <v/>
      </c>
      <c r="AJ200" s="45" t="str">
        <f t="shared" ca="1" si="262"/>
        <v/>
      </c>
      <c r="AK200" s="45" t="str">
        <f t="shared" ca="1" si="276"/>
        <v/>
      </c>
      <c r="AL200" s="44" t="str">
        <f ca="1">IF(COUNTIF($BU$2:BU1185,AH200)=1,VLOOKUP(AH200,BI:BJ,2), IF(COUNTIF($BU$2:BU1185,AH200)=0,$AJ$10,""))</f>
        <v/>
      </c>
      <c r="AM200" s="45" t="str">
        <f t="shared" ca="1" si="277"/>
        <v/>
      </c>
      <c r="AN200" s="46" t="str">
        <f t="shared" ca="1" si="278"/>
        <v/>
      </c>
      <c r="AO200" s="44" t="str">
        <f ca="1">IF(COUNTIF($BU$2:BU1185,AH200)=1,VLOOKUP(AH200,BK:BL,2), IF(COUNTIF($BU$2:BU1185,AH200)=0,$AK$10,""))</f>
        <v/>
      </c>
      <c r="AP200" s="45" t="str">
        <f t="shared" ca="1" si="279"/>
        <v/>
      </c>
      <c r="AQ200" s="46" t="str">
        <f t="shared" ca="1" si="280"/>
        <v/>
      </c>
      <c r="AR200" s="44" t="str">
        <f ca="1">IF(COUNTIF($BU$2:BU1185,AH200)=1,VLOOKUP(AH200,BM:BN,2), IF(COUNTIF($BU$2:BU1185,AH200)=0,$AL$10,""))</f>
        <v/>
      </c>
      <c r="AS200" s="45" t="str">
        <f t="shared" ca="1" si="281"/>
        <v/>
      </c>
      <c r="AT200" s="46" t="str">
        <f t="shared" ca="1" si="282"/>
        <v/>
      </c>
      <c r="AU200" s="44" t="str">
        <f ca="1">IF(COUNTIF($BU$2:BU1185,AH200)=1,VLOOKUP(AH200,BO:BP,2), IF(COUNTIF($BU$2:BU1185,AH200)=0,$AM$10,""))</f>
        <v/>
      </c>
      <c r="AV200" s="45" t="str">
        <f t="shared" ca="1" si="283"/>
        <v/>
      </c>
      <c r="AW200" s="46" t="str">
        <f t="shared" ca="1" si="284"/>
        <v/>
      </c>
      <c r="AX200" s="44" t="str">
        <f ca="1">IF(COUNTIF($BU$2:BU1185,AH200)=1,VLOOKUP(AH200,BQ:BR,2), IF(COUNTIF($BU$2:BU1185,AH200)=0,$AN$10,""))</f>
        <v/>
      </c>
      <c r="AY200" s="45" t="str">
        <f t="shared" ca="1" si="285"/>
        <v/>
      </c>
      <c r="AZ200" s="46" t="str">
        <f t="shared" ca="1" si="286"/>
        <v/>
      </c>
      <c r="BA200" s="77" t="str">
        <f t="shared" ca="1" si="287"/>
        <v/>
      </c>
      <c r="BB200" s="176"/>
      <c r="BC200" s="176"/>
      <c r="BD200" s="77" t="str">
        <f ca="1">IF(ISERROR(AI200-2),"",$AQ$4*SUM($BB$14:BB200)-$AR$4*SUM($BC$14:BC200))</f>
        <v/>
      </c>
      <c r="BE200" s="77" t="str">
        <f t="shared" ca="1" si="288"/>
        <v/>
      </c>
      <c r="BS200" s="163" t="str">
        <f t="shared" si="305"/>
        <v/>
      </c>
      <c r="BT200" s="163" t="str">
        <f t="shared" si="306"/>
        <v/>
      </c>
      <c r="BY200" s="164" t="str">
        <f t="shared" ca="1" si="270"/>
        <v/>
      </c>
      <c r="BZ200" s="44" t="str">
        <f ca="1">IF(COUNTIF($CN$2:CN1185,BY200)=1,VLOOKUP(BY200,CH:CI,2), IF(COUNTIF($CN$2:CN1185,BY200)=0,$BZ$10,""))</f>
        <v/>
      </c>
      <c r="CA200" s="45" t="str">
        <f t="shared" ca="1" si="263"/>
        <v/>
      </c>
      <c r="CB200" s="45" t="str">
        <f t="shared" ca="1" si="271"/>
        <v/>
      </c>
      <c r="CC200" s="44" t="str">
        <f ca="1">IF(COUNTIF($CN$2:CN1185,BY200)=1,VLOOKUP(BY200,CJ:CK,2), IF(COUNTIF($CN$2:CN1185,BY200)=0,$CA$10,""))</f>
        <v/>
      </c>
      <c r="CD200" s="45" t="str">
        <f t="shared" ca="1" si="272"/>
        <v/>
      </c>
      <c r="CE200" s="46" t="str">
        <f t="shared" ca="1" si="273"/>
        <v/>
      </c>
      <c r="CF200" s="44" t="str">
        <f t="shared" ca="1" si="274"/>
        <v/>
      </c>
      <c r="CL200" s="163" t="str">
        <f t="shared" si="299"/>
        <v/>
      </c>
      <c r="CM200" s="163" t="str">
        <f t="shared" si="300"/>
        <v/>
      </c>
      <c r="CR200" s="164" t="str">
        <f t="shared" ca="1" si="264"/>
        <v/>
      </c>
      <c r="CS200" s="44" t="str">
        <f ca="1">IF(COUNTIF($DG$2:DG1185,CR200)=1,VLOOKUP(CR200,DA:DB,2), IF(COUNTIF($DG$2:DG1185,CR200)=0,$CS$10,""))</f>
        <v/>
      </c>
      <c r="CT200" s="45" t="str">
        <f t="shared" ca="1" si="265"/>
        <v/>
      </c>
      <c r="CU200" s="45" t="str">
        <f t="shared" ca="1" si="266"/>
        <v/>
      </c>
      <c r="CV200" s="44" t="str">
        <f ca="1">IF(COUNTIF($DG$2:DG1185,CR200)=1,VLOOKUP(CR200,DC:DD,2), IF(COUNTIF($DG$2:DG1185,CR200)=0,$CT$10,""))</f>
        <v/>
      </c>
      <c r="CW200" s="45" t="str">
        <f t="shared" ca="1" si="267"/>
        <v/>
      </c>
      <c r="CX200" s="46" t="str">
        <f t="shared" ca="1" si="268"/>
        <v/>
      </c>
      <c r="CY200" s="44" t="str">
        <f t="shared" ca="1" si="269"/>
        <v/>
      </c>
      <c r="DE200" s="163" t="str">
        <f t="shared" si="301"/>
        <v/>
      </c>
      <c r="DF200" s="163" t="str">
        <f t="shared" si="302"/>
        <v/>
      </c>
    </row>
    <row r="201" spans="1:110">
      <c r="A201" s="164" t="str">
        <f t="shared" ca="1" si="289"/>
        <v/>
      </c>
      <c r="B201" s="71" t="str">
        <f ca="1">IF(COUNTIF($AD$2:AD1186,A201)=1,VLOOKUP(A201,T:U,2), IF(COUNTIF($AD$2:AD1186,A201)=0,$B$10,""))</f>
        <v/>
      </c>
      <c r="C201" s="31" t="str">
        <f t="shared" ca="1" si="261"/>
        <v/>
      </c>
      <c r="D201" s="32" t="str">
        <f t="shared" ca="1" si="290"/>
        <v/>
      </c>
      <c r="E201" s="71" t="str">
        <f ca="1">IF(COUNTIF($AD$2:AD1186,A201)=1,VLOOKUP(A201,V:W,2), IF(COUNTIF($AD$2:AD1186,A201)=0,$C$10,""))</f>
        <v/>
      </c>
      <c r="F201" s="31" t="str">
        <f t="shared" ca="1" si="291"/>
        <v/>
      </c>
      <c r="G201" s="32" t="str">
        <f t="shared" ca="1" si="292"/>
        <v/>
      </c>
      <c r="H201" s="71" t="str">
        <f ca="1">IF(COUNTIF($AD$2:AD1186,A201)=1,VLOOKUP(A201,X:Y,2), IF(COUNTIF($AD$2:AD1186,A201)=0,$D$10,""))</f>
        <v/>
      </c>
      <c r="I201" s="31" t="str">
        <f t="shared" ca="1" si="293"/>
        <v/>
      </c>
      <c r="J201" s="32" t="str">
        <f t="shared" ca="1" si="294"/>
        <v/>
      </c>
      <c r="K201" s="71" t="str">
        <f ca="1">IF(COUNTIF($AD$2:AD1186,A201)=1,VLOOKUP(A201,Z:AA,2), IF(COUNTIF($AD$2:AD1186,A201)=0,$E$10,""))</f>
        <v/>
      </c>
      <c r="L201" s="31" t="str">
        <f t="shared" ca="1" si="295"/>
        <v/>
      </c>
      <c r="M201" s="32" t="str">
        <f t="shared" ca="1" si="296"/>
        <v/>
      </c>
      <c r="N201" s="77" t="str">
        <f t="shared" ca="1" si="297"/>
        <v/>
      </c>
      <c r="O201" s="77"/>
      <c r="P201" s="77"/>
      <c r="Q201" s="77" t="str">
        <f ca="1">IF(ISERROR(B201-2),"",$G$5*SUM($O$14:O201)-$H$5*SUM($P$14:P201))</f>
        <v/>
      </c>
      <c r="R201" s="77" t="str">
        <f t="shared" ca="1" si="298"/>
        <v/>
      </c>
      <c r="AB201" s="163" t="str">
        <f t="shared" si="303"/>
        <v/>
      </c>
      <c r="AC201" s="163" t="str">
        <f t="shared" si="304"/>
        <v/>
      </c>
      <c r="AH201" s="164" t="str">
        <f t="shared" ca="1" si="275"/>
        <v/>
      </c>
      <c r="AI201" s="44" t="str">
        <f ca="1">IF(COUNTIF($BU$2:BU1186,AH201)=1,VLOOKUP(AH201,BG:BH,2), IF(COUNTIF($BU$2:BU1186,AH201)=0,$AI$10,""))</f>
        <v/>
      </c>
      <c r="AJ201" s="45" t="str">
        <f t="shared" ca="1" si="262"/>
        <v/>
      </c>
      <c r="AK201" s="45" t="str">
        <f t="shared" ca="1" si="276"/>
        <v/>
      </c>
      <c r="AL201" s="44" t="str">
        <f ca="1">IF(COUNTIF($BU$2:BU1186,AH201)=1,VLOOKUP(AH201,BI:BJ,2), IF(COUNTIF($BU$2:BU1186,AH201)=0,$AJ$10,""))</f>
        <v/>
      </c>
      <c r="AM201" s="45" t="str">
        <f t="shared" ca="1" si="277"/>
        <v/>
      </c>
      <c r="AN201" s="46" t="str">
        <f t="shared" ca="1" si="278"/>
        <v/>
      </c>
      <c r="AO201" s="44" t="str">
        <f ca="1">IF(COUNTIF($BU$2:BU1186,AH201)=1,VLOOKUP(AH201,BK:BL,2), IF(COUNTIF($BU$2:BU1186,AH201)=0,$AK$10,""))</f>
        <v/>
      </c>
      <c r="AP201" s="45" t="str">
        <f t="shared" ca="1" si="279"/>
        <v/>
      </c>
      <c r="AQ201" s="46" t="str">
        <f t="shared" ca="1" si="280"/>
        <v/>
      </c>
      <c r="AR201" s="44" t="str">
        <f ca="1">IF(COUNTIF($BU$2:BU1186,AH201)=1,VLOOKUP(AH201,BM:BN,2), IF(COUNTIF($BU$2:BU1186,AH201)=0,$AL$10,""))</f>
        <v/>
      </c>
      <c r="AS201" s="45" t="str">
        <f t="shared" ca="1" si="281"/>
        <v/>
      </c>
      <c r="AT201" s="46" t="str">
        <f t="shared" ca="1" si="282"/>
        <v/>
      </c>
      <c r="AU201" s="44" t="str">
        <f ca="1">IF(COUNTIF($BU$2:BU1186,AH201)=1,VLOOKUP(AH201,BO:BP,2), IF(COUNTIF($BU$2:BU1186,AH201)=0,$AM$10,""))</f>
        <v/>
      </c>
      <c r="AV201" s="45" t="str">
        <f t="shared" ca="1" si="283"/>
        <v/>
      </c>
      <c r="AW201" s="46" t="str">
        <f t="shared" ca="1" si="284"/>
        <v/>
      </c>
      <c r="AX201" s="44" t="str">
        <f ca="1">IF(COUNTIF($BU$2:BU1186,AH201)=1,VLOOKUP(AH201,BQ:BR,2), IF(COUNTIF($BU$2:BU1186,AH201)=0,$AN$10,""))</f>
        <v/>
      </c>
      <c r="AY201" s="45" t="str">
        <f t="shared" ca="1" si="285"/>
        <v/>
      </c>
      <c r="AZ201" s="46" t="str">
        <f t="shared" ca="1" si="286"/>
        <v/>
      </c>
      <c r="BA201" s="77" t="str">
        <f t="shared" ca="1" si="287"/>
        <v/>
      </c>
      <c r="BB201" s="176"/>
      <c r="BC201" s="176"/>
      <c r="BD201" s="77" t="str">
        <f ca="1">IF(ISERROR(AI201-2),"",$AQ$4*SUM($BB$14:BB201)-$AR$4*SUM($BC$14:BC201))</f>
        <v/>
      </c>
      <c r="BE201" s="77" t="str">
        <f t="shared" ca="1" si="288"/>
        <v/>
      </c>
      <c r="BS201" s="163" t="str">
        <f t="shared" si="305"/>
        <v/>
      </c>
      <c r="BT201" s="163" t="str">
        <f t="shared" si="306"/>
        <v/>
      </c>
      <c r="BY201" s="164" t="str">
        <f t="shared" ca="1" si="270"/>
        <v/>
      </c>
      <c r="BZ201" s="44" t="str">
        <f ca="1">IF(COUNTIF($CN$2:CN1186,BY201)=1,VLOOKUP(BY201,CH:CI,2), IF(COUNTIF($CN$2:CN1186,BY201)=0,$BZ$10,""))</f>
        <v/>
      </c>
      <c r="CA201" s="45" t="str">
        <f t="shared" ca="1" si="263"/>
        <v/>
      </c>
      <c r="CB201" s="45" t="str">
        <f t="shared" ca="1" si="271"/>
        <v/>
      </c>
      <c r="CC201" s="44" t="str">
        <f ca="1">IF(COUNTIF($CN$2:CN1186,BY201)=1,VLOOKUP(BY201,CJ:CK,2), IF(COUNTIF($CN$2:CN1186,BY201)=0,$CA$10,""))</f>
        <v/>
      </c>
      <c r="CD201" s="45" t="str">
        <f t="shared" ca="1" si="272"/>
        <v/>
      </c>
      <c r="CE201" s="46" t="str">
        <f t="shared" ca="1" si="273"/>
        <v/>
      </c>
      <c r="CF201" s="44" t="str">
        <f t="shared" ca="1" si="274"/>
        <v/>
      </c>
      <c r="CL201" s="163" t="str">
        <f t="shared" si="299"/>
        <v/>
      </c>
      <c r="CM201" s="163" t="str">
        <f t="shared" si="300"/>
        <v/>
      </c>
      <c r="CR201" s="164" t="str">
        <f t="shared" ca="1" si="264"/>
        <v/>
      </c>
      <c r="CS201" s="44" t="str">
        <f ca="1">IF(COUNTIF($DG$2:DG1186,CR201)=1,VLOOKUP(CR201,DA:DB,2), IF(COUNTIF($DG$2:DG1186,CR201)=0,$CS$10,""))</f>
        <v/>
      </c>
      <c r="CT201" s="45" t="str">
        <f t="shared" ca="1" si="265"/>
        <v/>
      </c>
      <c r="CU201" s="45" t="str">
        <f t="shared" ca="1" si="266"/>
        <v/>
      </c>
      <c r="CV201" s="44" t="str">
        <f ca="1">IF(COUNTIF($DG$2:DG1186,CR201)=1,VLOOKUP(CR201,DC:DD,2), IF(COUNTIF($DG$2:DG1186,CR201)=0,$CT$10,""))</f>
        <v/>
      </c>
      <c r="CW201" s="45" t="str">
        <f t="shared" ca="1" si="267"/>
        <v/>
      </c>
      <c r="CX201" s="46" t="str">
        <f t="shared" ca="1" si="268"/>
        <v/>
      </c>
      <c r="CY201" s="44" t="str">
        <f t="shared" ca="1" si="269"/>
        <v/>
      </c>
      <c r="DE201" s="163" t="str">
        <f t="shared" si="301"/>
        <v/>
      </c>
      <c r="DF201" s="163" t="str">
        <f t="shared" si="302"/>
        <v/>
      </c>
    </row>
    <row r="202" spans="1:110">
      <c r="A202" s="164" t="str">
        <f t="shared" ca="1" si="289"/>
        <v/>
      </c>
      <c r="B202" s="71" t="str">
        <f ca="1">IF(COUNTIF($AD$2:AD1187,A202)=1,VLOOKUP(A202,T:U,2), IF(COUNTIF($AD$2:AD1187,A202)=0,$B$10,""))</f>
        <v/>
      </c>
      <c r="C202" s="31" t="str">
        <f t="shared" ca="1" si="261"/>
        <v/>
      </c>
      <c r="D202" s="32" t="str">
        <f t="shared" ca="1" si="290"/>
        <v/>
      </c>
      <c r="E202" s="71" t="str">
        <f ca="1">IF(COUNTIF($AD$2:AD1187,A202)=1,VLOOKUP(A202,V:W,2), IF(COUNTIF($AD$2:AD1187,A202)=0,$C$10,""))</f>
        <v/>
      </c>
      <c r="F202" s="31" t="str">
        <f t="shared" ca="1" si="291"/>
        <v/>
      </c>
      <c r="G202" s="32" t="str">
        <f t="shared" ca="1" si="292"/>
        <v/>
      </c>
      <c r="H202" s="71" t="str">
        <f ca="1">IF(COUNTIF($AD$2:AD1187,A202)=1,VLOOKUP(A202,X:Y,2), IF(COUNTIF($AD$2:AD1187,A202)=0,$D$10,""))</f>
        <v/>
      </c>
      <c r="I202" s="31" t="str">
        <f t="shared" ca="1" si="293"/>
        <v/>
      </c>
      <c r="J202" s="32" t="str">
        <f t="shared" ca="1" si="294"/>
        <v/>
      </c>
      <c r="K202" s="71" t="str">
        <f ca="1">IF(COUNTIF($AD$2:AD1187,A202)=1,VLOOKUP(A202,Z:AA,2), IF(COUNTIF($AD$2:AD1187,A202)=0,$E$10,""))</f>
        <v/>
      </c>
      <c r="L202" s="31" t="str">
        <f t="shared" ca="1" si="295"/>
        <v/>
      </c>
      <c r="M202" s="32" t="str">
        <f t="shared" ca="1" si="296"/>
        <v/>
      </c>
      <c r="N202" s="77" t="str">
        <f t="shared" ca="1" si="297"/>
        <v/>
      </c>
      <c r="O202" s="77"/>
      <c r="P202" s="77"/>
      <c r="Q202" s="77" t="str">
        <f ca="1">IF(ISERROR(B202-2),"",$G$5*SUM($O$14:O202)-$H$5*SUM($P$14:P202))</f>
        <v/>
      </c>
      <c r="R202" s="77" t="str">
        <f t="shared" ca="1" si="298"/>
        <v/>
      </c>
      <c r="AB202" s="163" t="str">
        <f t="shared" si="303"/>
        <v/>
      </c>
      <c r="AC202" s="163" t="str">
        <f t="shared" si="304"/>
        <v/>
      </c>
      <c r="AH202" s="164" t="str">
        <f t="shared" ca="1" si="275"/>
        <v/>
      </c>
      <c r="AI202" s="44" t="str">
        <f ca="1">IF(COUNTIF($BU$2:BU1187,AH202)=1,VLOOKUP(AH202,BG:BH,2), IF(COUNTIF($BU$2:BU1187,AH202)=0,$AI$10,""))</f>
        <v/>
      </c>
      <c r="AJ202" s="45" t="str">
        <f t="shared" ca="1" si="262"/>
        <v/>
      </c>
      <c r="AK202" s="45" t="str">
        <f t="shared" ca="1" si="276"/>
        <v/>
      </c>
      <c r="AL202" s="44" t="str">
        <f ca="1">IF(COUNTIF($BU$2:BU1187,AH202)=1,VLOOKUP(AH202,BI:BJ,2), IF(COUNTIF($BU$2:BU1187,AH202)=0,$AJ$10,""))</f>
        <v/>
      </c>
      <c r="AM202" s="45" t="str">
        <f t="shared" ca="1" si="277"/>
        <v/>
      </c>
      <c r="AN202" s="46" t="str">
        <f t="shared" ca="1" si="278"/>
        <v/>
      </c>
      <c r="AO202" s="44" t="str">
        <f ca="1">IF(COUNTIF($BU$2:BU1187,AH202)=1,VLOOKUP(AH202,BK:BL,2), IF(COUNTIF($BU$2:BU1187,AH202)=0,$AK$10,""))</f>
        <v/>
      </c>
      <c r="AP202" s="45" t="str">
        <f t="shared" ca="1" si="279"/>
        <v/>
      </c>
      <c r="AQ202" s="46" t="str">
        <f t="shared" ca="1" si="280"/>
        <v/>
      </c>
      <c r="AR202" s="44" t="str">
        <f ca="1">IF(COUNTIF($BU$2:BU1187,AH202)=1,VLOOKUP(AH202,BM:BN,2), IF(COUNTIF($BU$2:BU1187,AH202)=0,$AL$10,""))</f>
        <v/>
      </c>
      <c r="AS202" s="45" t="str">
        <f t="shared" ca="1" si="281"/>
        <v/>
      </c>
      <c r="AT202" s="46" t="str">
        <f t="shared" ca="1" si="282"/>
        <v/>
      </c>
      <c r="AU202" s="44" t="str">
        <f ca="1">IF(COUNTIF($BU$2:BU1187,AH202)=1,VLOOKUP(AH202,BO:BP,2), IF(COUNTIF($BU$2:BU1187,AH202)=0,$AM$10,""))</f>
        <v/>
      </c>
      <c r="AV202" s="45" t="str">
        <f t="shared" ca="1" si="283"/>
        <v/>
      </c>
      <c r="AW202" s="46" t="str">
        <f t="shared" ca="1" si="284"/>
        <v/>
      </c>
      <c r="AX202" s="44" t="str">
        <f ca="1">IF(COUNTIF($BU$2:BU1187,AH202)=1,VLOOKUP(AH202,BQ:BR,2), IF(COUNTIF($BU$2:BU1187,AH202)=0,$AN$10,""))</f>
        <v/>
      </c>
      <c r="AY202" s="45" t="str">
        <f t="shared" ca="1" si="285"/>
        <v/>
      </c>
      <c r="AZ202" s="46" t="str">
        <f t="shared" ca="1" si="286"/>
        <v/>
      </c>
      <c r="BA202" s="77" t="str">
        <f t="shared" ca="1" si="287"/>
        <v/>
      </c>
      <c r="BB202" s="176"/>
      <c r="BC202" s="176"/>
      <c r="BD202" s="77" t="str">
        <f ca="1">IF(ISERROR(AI202-2),"",$AQ$4*SUM($BB$14:BB202)-$AR$4*SUM($BC$14:BC202))</f>
        <v/>
      </c>
      <c r="BE202" s="77" t="str">
        <f t="shared" ca="1" si="288"/>
        <v/>
      </c>
      <c r="BS202" s="163" t="str">
        <f t="shared" si="305"/>
        <v/>
      </c>
      <c r="BT202" s="163" t="str">
        <f t="shared" si="306"/>
        <v/>
      </c>
      <c r="BY202" s="164" t="str">
        <f t="shared" ca="1" si="270"/>
        <v/>
      </c>
      <c r="BZ202" s="44" t="str">
        <f ca="1">IF(COUNTIF($CN$2:CN1187,BY202)=1,VLOOKUP(BY202,CH:CI,2), IF(COUNTIF($CN$2:CN1187,BY202)=0,$BZ$10,""))</f>
        <v/>
      </c>
      <c r="CA202" s="45" t="str">
        <f t="shared" ca="1" si="263"/>
        <v/>
      </c>
      <c r="CB202" s="45" t="str">
        <f t="shared" ca="1" si="271"/>
        <v/>
      </c>
      <c r="CC202" s="44" t="str">
        <f ca="1">IF(COUNTIF($CN$2:CN1187,BY202)=1,VLOOKUP(BY202,CJ:CK,2), IF(COUNTIF($CN$2:CN1187,BY202)=0,$CA$10,""))</f>
        <v/>
      </c>
      <c r="CD202" s="45" t="str">
        <f t="shared" ca="1" si="272"/>
        <v/>
      </c>
      <c r="CE202" s="46" t="str">
        <f t="shared" ca="1" si="273"/>
        <v/>
      </c>
      <c r="CF202" s="44" t="str">
        <f t="shared" ca="1" si="274"/>
        <v/>
      </c>
      <c r="CL202" s="163" t="str">
        <f t="shared" si="299"/>
        <v/>
      </c>
      <c r="CM202" s="163" t="str">
        <f t="shared" si="300"/>
        <v/>
      </c>
      <c r="CR202" s="164" t="str">
        <f t="shared" ca="1" si="264"/>
        <v/>
      </c>
      <c r="CS202" s="44" t="str">
        <f ca="1">IF(COUNTIF($DG$2:DG1187,CR202)=1,VLOOKUP(CR202,DA:DB,2), IF(COUNTIF($DG$2:DG1187,CR202)=0,$CS$10,""))</f>
        <v/>
      </c>
      <c r="CT202" s="45" t="str">
        <f t="shared" ca="1" si="265"/>
        <v/>
      </c>
      <c r="CU202" s="45" t="str">
        <f t="shared" ca="1" si="266"/>
        <v/>
      </c>
      <c r="CV202" s="44" t="str">
        <f ca="1">IF(COUNTIF($DG$2:DG1187,CR202)=1,VLOOKUP(CR202,DC:DD,2), IF(COUNTIF($DG$2:DG1187,CR202)=0,$CT$10,""))</f>
        <v/>
      </c>
      <c r="CW202" s="45" t="str">
        <f t="shared" ca="1" si="267"/>
        <v/>
      </c>
      <c r="CX202" s="46" t="str">
        <f t="shared" ca="1" si="268"/>
        <v/>
      </c>
      <c r="CY202" s="44" t="str">
        <f t="shared" ca="1" si="269"/>
        <v/>
      </c>
      <c r="DE202" s="163" t="str">
        <f t="shared" si="301"/>
        <v/>
      </c>
      <c r="DF202" s="163" t="str">
        <f t="shared" si="302"/>
        <v/>
      </c>
    </row>
    <row r="203" spans="1:110">
      <c r="A203" s="164" t="str">
        <f t="shared" ca="1" si="289"/>
        <v/>
      </c>
      <c r="B203" s="71" t="str">
        <f ca="1">IF(COUNTIF($AD$2:AD1188,A203)=1,VLOOKUP(A203,T:U,2), IF(COUNTIF($AD$2:AD1188,A203)=0,$B$10,""))</f>
        <v/>
      </c>
      <c r="C203" s="31" t="str">
        <f t="shared" ca="1" si="261"/>
        <v/>
      </c>
      <c r="D203" s="32" t="str">
        <f t="shared" ca="1" si="290"/>
        <v/>
      </c>
      <c r="E203" s="71" t="str">
        <f ca="1">IF(COUNTIF($AD$2:AD1188,A203)=1,VLOOKUP(A203,V:W,2), IF(COUNTIF($AD$2:AD1188,A203)=0,$C$10,""))</f>
        <v/>
      </c>
      <c r="F203" s="31" t="str">
        <f t="shared" ca="1" si="291"/>
        <v/>
      </c>
      <c r="G203" s="32" t="str">
        <f t="shared" ca="1" si="292"/>
        <v/>
      </c>
      <c r="H203" s="71" t="str">
        <f ca="1">IF(COUNTIF($AD$2:AD1188,A203)=1,VLOOKUP(A203,X:Y,2), IF(COUNTIF($AD$2:AD1188,A203)=0,$D$10,""))</f>
        <v/>
      </c>
      <c r="I203" s="31" t="str">
        <f t="shared" ca="1" si="293"/>
        <v/>
      </c>
      <c r="J203" s="32" t="str">
        <f t="shared" ca="1" si="294"/>
        <v/>
      </c>
      <c r="K203" s="71" t="str">
        <f ca="1">IF(COUNTIF($AD$2:AD1188,A203)=1,VLOOKUP(A203,Z:AA,2), IF(COUNTIF($AD$2:AD1188,A203)=0,$E$10,""))</f>
        <v/>
      </c>
      <c r="L203" s="31" t="str">
        <f t="shared" ca="1" si="295"/>
        <v/>
      </c>
      <c r="M203" s="32" t="str">
        <f t="shared" ca="1" si="296"/>
        <v/>
      </c>
      <c r="N203" s="77" t="str">
        <f t="shared" ca="1" si="297"/>
        <v/>
      </c>
      <c r="O203" s="77"/>
      <c r="P203" s="77"/>
      <c r="Q203" s="77" t="str">
        <f ca="1">IF(ISERROR(B203-2),"",$G$5*SUM($O$14:O203)-$H$5*SUM($P$14:P203))</f>
        <v/>
      </c>
      <c r="R203" s="77" t="str">
        <f t="shared" ca="1" si="298"/>
        <v/>
      </c>
      <c r="AB203" s="163" t="str">
        <f t="shared" si="303"/>
        <v/>
      </c>
      <c r="AC203" s="163" t="str">
        <f t="shared" si="304"/>
        <v/>
      </c>
      <c r="AH203" s="164" t="str">
        <f t="shared" ca="1" si="275"/>
        <v/>
      </c>
      <c r="AI203" s="44" t="str">
        <f ca="1">IF(COUNTIF($BU$2:BU1188,AH203)=1,VLOOKUP(AH203,BG:BH,2), IF(COUNTIF($BU$2:BU1188,AH203)=0,$AI$10,""))</f>
        <v/>
      </c>
      <c r="AJ203" s="45" t="str">
        <f t="shared" ca="1" si="262"/>
        <v/>
      </c>
      <c r="AK203" s="45" t="str">
        <f t="shared" ca="1" si="276"/>
        <v/>
      </c>
      <c r="AL203" s="44" t="str">
        <f ca="1">IF(COUNTIF($BU$2:BU1188,AH203)=1,VLOOKUP(AH203,BI:BJ,2), IF(COUNTIF($BU$2:BU1188,AH203)=0,$AJ$10,""))</f>
        <v/>
      </c>
      <c r="AM203" s="45" t="str">
        <f t="shared" ca="1" si="277"/>
        <v/>
      </c>
      <c r="AN203" s="46" t="str">
        <f t="shared" ca="1" si="278"/>
        <v/>
      </c>
      <c r="AO203" s="44" t="str">
        <f ca="1">IF(COUNTIF($BU$2:BU1188,AH203)=1,VLOOKUP(AH203,BK:BL,2), IF(COUNTIF($BU$2:BU1188,AH203)=0,$AK$10,""))</f>
        <v/>
      </c>
      <c r="AP203" s="45" t="str">
        <f t="shared" ca="1" si="279"/>
        <v/>
      </c>
      <c r="AQ203" s="46" t="str">
        <f t="shared" ca="1" si="280"/>
        <v/>
      </c>
      <c r="AR203" s="44" t="str">
        <f ca="1">IF(COUNTIF($BU$2:BU1188,AH203)=1,VLOOKUP(AH203,BM:BN,2), IF(COUNTIF($BU$2:BU1188,AH203)=0,$AL$10,""))</f>
        <v/>
      </c>
      <c r="AS203" s="45" t="str">
        <f t="shared" ca="1" si="281"/>
        <v/>
      </c>
      <c r="AT203" s="46" t="str">
        <f t="shared" ca="1" si="282"/>
        <v/>
      </c>
      <c r="AU203" s="44" t="str">
        <f ca="1">IF(COUNTIF($BU$2:BU1188,AH203)=1,VLOOKUP(AH203,BO:BP,2), IF(COUNTIF($BU$2:BU1188,AH203)=0,$AM$10,""))</f>
        <v/>
      </c>
      <c r="AV203" s="45" t="str">
        <f t="shared" ca="1" si="283"/>
        <v/>
      </c>
      <c r="AW203" s="46" t="str">
        <f t="shared" ca="1" si="284"/>
        <v/>
      </c>
      <c r="AX203" s="44" t="str">
        <f ca="1">IF(COUNTIF($BU$2:BU1188,AH203)=1,VLOOKUP(AH203,BQ:BR,2), IF(COUNTIF($BU$2:BU1188,AH203)=0,$AN$10,""))</f>
        <v/>
      </c>
      <c r="AY203" s="45" t="str">
        <f t="shared" ca="1" si="285"/>
        <v/>
      </c>
      <c r="AZ203" s="46" t="str">
        <f t="shared" ca="1" si="286"/>
        <v/>
      </c>
      <c r="BA203" s="77" t="str">
        <f t="shared" ca="1" si="287"/>
        <v/>
      </c>
      <c r="BB203" s="176"/>
      <c r="BC203" s="176"/>
      <c r="BD203" s="77" t="str">
        <f ca="1">IF(ISERROR(AI203-2),"",$AQ$4*SUM($BB$14:BB203)-$AR$4*SUM($BC$14:BC203))</f>
        <v/>
      </c>
      <c r="BE203" s="77" t="str">
        <f t="shared" ca="1" si="288"/>
        <v/>
      </c>
      <c r="BS203" s="163" t="str">
        <f t="shared" si="305"/>
        <v/>
      </c>
      <c r="BT203" s="163" t="str">
        <f t="shared" si="306"/>
        <v/>
      </c>
      <c r="BY203" s="164" t="str">
        <f t="shared" ca="1" si="270"/>
        <v/>
      </c>
      <c r="BZ203" s="44" t="str">
        <f ca="1">IF(COUNTIF($CN$2:CN1188,BY203)=1,VLOOKUP(BY203,CH:CI,2), IF(COUNTIF($CN$2:CN1188,BY203)=0,$BZ$10,""))</f>
        <v/>
      </c>
      <c r="CA203" s="45" t="str">
        <f t="shared" ca="1" si="263"/>
        <v/>
      </c>
      <c r="CB203" s="45" t="str">
        <f t="shared" ca="1" si="271"/>
        <v/>
      </c>
      <c r="CC203" s="44" t="str">
        <f ca="1">IF(COUNTIF($CN$2:CN1188,BY203)=1,VLOOKUP(BY203,CJ:CK,2), IF(COUNTIF($CN$2:CN1188,BY203)=0,$CA$10,""))</f>
        <v/>
      </c>
      <c r="CD203" s="45" t="str">
        <f t="shared" ca="1" si="272"/>
        <v/>
      </c>
      <c r="CE203" s="46" t="str">
        <f t="shared" ca="1" si="273"/>
        <v/>
      </c>
      <c r="CF203" s="44" t="str">
        <f t="shared" ca="1" si="274"/>
        <v/>
      </c>
      <c r="CL203" s="163" t="str">
        <f t="shared" si="299"/>
        <v/>
      </c>
      <c r="CM203" s="163" t="str">
        <f t="shared" si="300"/>
        <v/>
      </c>
      <c r="CR203" s="164" t="str">
        <f t="shared" ca="1" si="264"/>
        <v/>
      </c>
      <c r="CS203" s="44" t="str">
        <f ca="1">IF(COUNTIF($DG$2:DG1188,CR203)=1,VLOOKUP(CR203,DA:DB,2), IF(COUNTIF($DG$2:DG1188,CR203)=0,$CS$10,""))</f>
        <v/>
      </c>
      <c r="CT203" s="45" t="str">
        <f t="shared" ca="1" si="265"/>
        <v/>
      </c>
      <c r="CU203" s="45" t="str">
        <f t="shared" ca="1" si="266"/>
        <v/>
      </c>
      <c r="CV203" s="44" t="str">
        <f ca="1">IF(COUNTIF($DG$2:DG1188,CR203)=1,VLOOKUP(CR203,DC:DD,2), IF(COUNTIF($DG$2:DG1188,CR203)=0,$CT$10,""))</f>
        <v/>
      </c>
      <c r="CW203" s="45" t="str">
        <f t="shared" ca="1" si="267"/>
        <v/>
      </c>
      <c r="CX203" s="46" t="str">
        <f t="shared" ca="1" si="268"/>
        <v/>
      </c>
      <c r="CY203" s="44" t="str">
        <f t="shared" ca="1" si="269"/>
        <v/>
      </c>
      <c r="DE203" s="163" t="str">
        <f t="shared" si="301"/>
        <v/>
      </c>
      <c r="DF203" s="163" t="str">
        <f t="shared" si="302"/>
        <v/>
      </c>
    </row>
    <row r="204" spans="1:110">
      <c r="A204" s="164" t="str">
        <f t="shared" ca="1" si="289"/>
        <v/>
      </c>
      <c r="B204" s="71" t="str">
        <f ca="1">IF(COUNTIF($AD$2:AD1189,A204)=1,VLOOKUP(A204,T:U,2), IF(COUNTIF($AD$2:AD1189,A204)=0,$B$10,""))</f>
        <v/>
      </c>
      <c r="C204" s="31" t="str">
        <f t="shared" ca="1" si="261"/>
        <v/>
      </c>
      <c r="D204" s="32" t="str">
        <f t="shared" ca="1" si="290"/>
        <v/>
      </c>
      <c r="E204" s="71" t="str">
        <f ca="1">IF(COUNTIF($AD$2:AD1189,A204)=1,VLOOKUP(A204,V:W,2), IF(COUNTIF($AD$2:AD1189,A204)=0,$C$10,""))</f>
        <v/>
      </c>
      <c r="F204" s="31" t="str">
        <f t="shared" ca="1" si="291"/>
        <v/>
      </c>
      <c r="G204" s="32" t="str">
        <f t="shared" ca="1" si="292"/>
        <v/>
      </c>
      <c r="H204" s="71" t="str">
        <f ca="1">IF(COUNTIF($AD$2:AD1189,A204)=1,VLOOKUP(A204,X:Y,2), IF(COUNTIF($AD$2:AD1189,A204)=0,$D$10,""))</f>
        <v/>
      </c>
      <c r="I204" s="31" t="str">
        <f t="shared" ca="1" si="293"/>
        <v/>
      </c>
      <c r="J204" s="32" t="str">
        <f t="shared" ca="1" si="294"/>
        <v/>
      </c>
      <c r="K204" s="71" t="str">
        <f ca="1">IF(COUNTIF($AD$2:AD1189,A204)=1,VLOOKUP(A204,Z:AA,2), IF(COUNTIF($AD$2:AD1189,A204)=0,$E$10,""))</f>
        <v/>
      </c>
      <c r="L204" s="31" t="str">
        <f t="shared" ca="1" si="295"/>
        <v/>
      </c>
      <c r="M204" s="32" t="str">
        <f t="shared" ca="1" si="296"/>
        <v/>
      </c>
      <c r="N204" s="77" t="str">
        <f t="shared" ca="1" si="297"/>
        <v/>
      </c>
      <c r="O204" s="77"/>
      <c r="P204" s="77"/>
      <c r="Q204" s="77" t="str">
        <f ca="1">IF(ISERROR(B204-2),"",$G$5*SUM($O$14:O204)-$H$5*SUM($P$14:P204))</f>
        <v/>
      </c>
      <c r="R204" s="77" t="str">
        <f t="shared" ca="1" si="298"/>
        <v/>
      </c>
      <c r="AB204" s="163" t="str">
        <f t="shared" si="303"/>
        <v/>
      </c>
      <c r="AC204" s="163" t="str">
        <f t="shared" si="304"/>
        <v/>
      </c>
      <c r="AH204" s="164" t="str">
        <f t="shared" ca="1" si="275"/>
        <v/>
      </c>
      <c r="AI204" s="44" t="str">
        <f ca="1">IF(COUNTIF($BU$2:BU1189,AH204)=1,VLOOKUP(AH204,BG:BH,2), IF(COUNTIF($BU$2:BU1189,AH204)=0,$AI$10,""))</f>
        <v/>
      </c>
      <c r="AJ204" s="45" t="str">
        <f t="shared" ca="1" si="262"/>
        <v/>
      </c>
      <c r="AK204" s="45" t="str">
        <f t="shared" ca="1" si="276"/>
        <v/>
      </c>
      <c r="AL204" s="44" t="str">
        <f ca="1">IF(COUNTIF($BU$2:BU1189,AH204)=1,VLOOKUP(AH204,BI:BJ,2), IF(COUNTIF($BU$2:BU1189,AH204)=0,$AJ$10,""))</f>
        <v/>
      </c>
      <c r="AM204" s="45" t="str">
        <f t="shared" ca="1" si="277"/>
        <v/>
      </c>
      <c r="AN204" s="46" t="str">
        <f t="shared" ca="1" si="278"/>
        <v/>
      </c>
      <c r="AO204" s="44" t="str">
        <f ca="1">IF(COUNTIF($BU$2:BU1189,AH204)=1,VLOOKUP(AH204,BK:BL,2), IF(COUNTIF($BU$2:BU1189,AH204)=0,$AK$10,""))</f>
        <v/>
      </c>
      <c r="AP204" s="45" t="str">
        <f t="shared" ca="1" si="279"/>
        <v/>
      </c>
      <c r="AQ204" s="46" t="str">
        <f t="shared" ca="1" si="280"/>
        <v/>
      </c>
      <c r="AR204" s="44" t="str">
        <f ca="1">IF(COUNTIF($BU$2:BU1189,AH204)=1,VLOOKUP(AH204,BM:BN,2), IF(COUNTIF($BU$2:BU1189,AH204)=0,$AL$10,""))</f>
        <v/>
      </c>
      <c r="AS204" s="45" t="str">
        <f t="shared" ca="1" si="281"/>
        <v/>
      </c>
      <c r="AT204" s="46" t="str">
        <f t="shared" ca="1" si="282"/>
        <v/>
      </c>
      <c r="AU204" s="44" t="str">
        <f ca="1">IF(COUNTIF($BU$2:BU1189,AH204)=1,VLOOKUP(AH204,BO:BP,2), IF(COUNTIF($BU$2:BU1189,AH204)=0,$AM$10,""))</f>
        <v/>
      </c>
      <c r="AV204" s="45" t="str">
        <f t="shared" ca="1" si="283"/>
        <v/>
      </c>
      <c r="AW204" s="46" t="str">
        <f t="shared" ca="1" si="284"/>
        <v/>
      </c>
      <c r="AX204" s="44" t="str">
        <f ca="1">IF(COUNTIF($BU$2:BU1189,AH204)=1,VLOOKUP(AH204,BQ:BR,2), IF(COUNTIF($BU$2:BU1189,AH204)=0,$AN$10,""))</f>
        <v/>
      </c>
      <c r="AY204" s="45" t="str">
        <f t="shared" ca="1" si="285"/>
        <v/>
      </c>
      <c r="AZ204" s="46" t="str">
        <f t="shared" ca="1" si="286"/>
        <v/>
      </c>
      <c r="BA204" s="77" t="str">
        <f t="shared" ca="1" si="287"/>
        <v/>
      </c>
      <c r="BB204" s="176"/>
      <c r="BC204" s="176"/>
      <c r="BD204" s="77" t="str">
        <f ca="1">IF(ISERROR(AI204-2),"",$AQ$4*SUM($BB$14:BB204)-$AR$4*SUM($BC$14:BC204))</f>
        <v/>
      </c>
      <c r="BE204" s="77" t="str">
        <f t="shared" ca="1" si="288"/>
        <v/>
      </c>
      <c r="BS204" s="163" t="str">
        <f t="shared" si="305"/>
        <v/>
      </c>
      <c r="BT204" s="163" t="str">
        <f t="shared" si="306"/>
        <v/>
      </c>
      <c r="BY204" s="164" t="str">
        <f t="shared" ca="1" si="270"/>
        <v/>
      </c>
      <c r="BZ204" s="44" t="str">
        <f ca="1">IF(COUNTIF($CN$2:CN1189,BY204)=1,VLOOKUP(BY204,CH:CI,2), IF(COUNTIF($CN$2:CN1189,BY204)=0,$BZ$10,""))</f>
        <v/>
      </c>
      <c r="CA204" s="45" t="str">
        <f t="shared" ca="1" si="263"/>
        <v/>
      </c>
      <c r="CB204" s="45" t="str">
        <f t="shared" ca="1" si="271"/>
        <v/>
      </c>
      <c r="CC204" s="44" t="str">
        <f ca="1">IF(COUNTIF($CN$2:CN1189,BY204)=1,VLOOKUP(BY204,CJ:CK,2), IF(COUNTIF($CN$2:CN1189,BY204)=0,$CA$10,""))</f>
        <v/>
      </c>
      <c r="CD204" s="45" t="str">
        <f t="shared" ca="1" si="272"/>
        <v/>
      </c>
      <c r="CE204" s="46" t="str">
        <f t="shared" ca="1" si="273"/>
        <v/>
      </c>
      <c r="CF204" s="44" t="str">
        <f t="shared" ca="1" si="274"/>
        <v/>
      </c>
      <c r="CL204" s="163" t="str">
        <f t="shared" si="299"/>
        <v/>
      </c>
      <c r="CM204" s="163" t="str">
        <f t="shared" si="300"/>
        <v/>
      </c>
      <c r="CR204" s="164" t="str">
        <f t="shared" ca="1" si="264"/>
        <v/>
      </c>
      <c r="CS204" s="44" t="str">
        <f ca="1">IF(COUNTIF($DG$2:DG1189,CR204)=1,VLOOKUP(CR204,DA:DB,2), IF(COUNTIF($DG$2:DG1189,CR204)=0,$CS$10,""))</f>
        <v/>
      </c>
      <c r="CT204" s="45" t="str">
        <f t="shared" ca="1" si="265"/>
        <v/>
      </c>
      <c r="CU204" s="45" t="str">
        <f t="shared" ca="1" si="266"/>
        <v/>
      </c>
      <c r="CV204" s="44" t="str">
        <f ca="1">IF(COUNTIF($DG$2:DG1189,CR204)=1,VLOOKUP(CR204,DC:DD,2), IF(COUNTIF($DG$2:DG1189,CR204)=0,$CT$10,""))</f>
        <v/>
      </c>
      <c r="CW204" s="45" t="str">
        <f t="shared" ca="1" si="267"/>
        <v/>
      </c>
      <c r="CX204" s="46" t="str">
        <f t="shared" ca="1" si="268"/>
        <v/>
      </c>
      <c r="CY204" s="44" t="str">
        <f t="shared" ca="1" si="269"/>
        <v/>
      </c>
      <c r="DE204" s="163" t="str">
        <f t="shared" si="301"/>
        <v/>
      </c>
      <c r="DF204" s="163" t="str">
        <f t="shared" si="302"/>
        <v/>
      </c>
    </row>
    <row r="205" spans="1:110">
      <c r="A205" s="164" t="str">
        <f t="shared" ca="1" si="289"/>
        <v/>
      </c>
      <c r="B205" s="71" t="str">
        <f ca="1">IF(COUNTIF($AD$2:AD1190,A205)=1,VLOOKUP(A205,T:U,2), IF(COUNTIF($AD$2:AD1190,A205)=0,$B$10,""))</f>
        <v/>
      </c>
      <c r="C205" s="31" t="str">
        <f t="shared" ca="1" si="261"/>
        <v/>
      </c>
      <c r="D205" s="32" t="str">
        <f t="shared" ca="1" si="290"/>
        <v/>
      </c>
      <c r="E205" s="71" t="str">
        <f ca="1">IF(COUNTIF($AD$2:AD1190,A205)=1,VLOOKUP(A205,V:W,2), IF(COUNTIF($AD$2:AD1190,A205)=0,$C$10,""))</f>
        <v/>
      </c>
      <c r="F205" s="31" t="str">
        <f t="shared" ca="1" si="291"/>
        <v/>
      </c>
      <c r="G205" s="32" t="str">
        <f t="shared" ca="1" si="292"/>
        <v/>
      </c>
      <c r="H205" s="71" t="str">
        <f ca="1">IF(COUNTIF($AD$2:AD1190,A205)=1,VLOOKUP(A205,X:Y,2), IF(COUNTIF($AD$2:AD1190,A205)=0,$D$10,""))</f>
        <v/>
      </c>
      <c r="I205" s="31" t="str">
        <f t="shared" ca="1" si="293"/>
        <v/>
      </c>
      <c r="J205" s="32" t="str">
        <f t="shared" ca="1" si="294"/>
        <v/>
      </c>
      <c r="K205" s="71" t="str">
        <f ca="1">IF(COUNTIF($AD$2:AD1190,A205)=1,VLOOKUP(A205,Z:AA,2), IF(COUNTIF($AD$2:AD1190,A205)=0,$E$10,""))</f>
        <v/>
      </c>
      <c r="L205" s="31" t="str">
        <f t="shared" ca="1" si="295"/>
        <v/>
      </c>
      <c r="M205" s="32" t="str">
        <f t="shared" ca="1" si="296"/>
        <v/>
      </c>
      <c r="N205" s="77" t="str">
        <f t="shared" ca="1" si="297"/>
        <v/>
      </c>
      <c r="O205" s="77"/>
      <c r="P205" s="77"/>
      <c r="Q205" s="77" t="str">
        <f ca="1">IF(ISERROR(B205-2),"",$G$5*SUM($O$14:O205)-$H$5*SUM($P$14:P205))</f>
        <v/>
      </c>
      <c r="R205" s="77" t="str">
        <f t="shared" ca="1" si="298"/>
        <v/>
      </c>
      <c r="AB205" s="163" t="str">
        <f t="shared" si="303"/>
        <v/>
      </c>
      <c r="AC205" s="163" t="str">
        <f t="shared" si="304"/>
        <v/>
      </c>
      <c r="AH205" s="164" t="str">
        <f t="shared" ca="1" si="275"/>
        <v/>
      </c>
      <c r="AI205" s="44" t="str">
        <f ca="1">IF(COUNTIF($BU$2:BU1190,AH205)=1,VLOOKUP(AH205,BG:BH,2), IF(COUNTIF($BU$2:BU1190,AH205)=0,$AI$10,""))</f>
        <v/>
      </c>
      <c r="AJ205" s="45" t="str">
        <f t="shared" ca="1" si="262"/>
        <v/>
      </c>
      <c r="AK205" s="45" t="str">
        <f t="shared" ca="1" si="276"/>
        <v/>
      </c>
      <c r="AL205" s="44" t="str">
        <f ca="1">IF(COUNTIF($BU$2:BU1190,AH205)=1,VLOOKUP(AH205,BI:BJ,2), IF(COUNTIF($BU$2:BU1190,AH205)=0,$AJ$10,""))</f>
        <v/>
      </c>
      <c r="AM205" s="45" t="str">
        <f t="shared" ca="1" si="277"/>
        <v/>
      </c>
      <c r="AN205" s="46" t="str">
        <f t="shared" ca="1" si="278"/>
        <v/>
      </c>
      <c r="AO205" s="44" t="str">
        <f ca="1">IF(COUNTIF($BU$2:BU1190,AH205)=1,VLOOKUP(AH205,BK:BL,2), IF(COUNTIF($BU$2:BU1190,AH205)=0,$AK$10,""))</f>
        <v/>
      </c>
      <c r="AP205" s="45" t="str">
        <f t="shared" ca="1" si="279"/>
        <v/>
      </c>
      <c r="AQ205" s="46" t="str">
        <f t="shared" ca="1" si="280"/>
        <v/>
      </c>
      <c r="AR205" s="44" t="str">
        <f ca="1">IF(COUNTIF($BU$2:BU1190,AH205)=1,VLOOKUP(AH205,BM:BN,2), IF(COUNTIF($BU$2:BU1190,AH205)=0,$AL$10,""))</f>
        <v/>
      </c>
      <c r="AS205" s="45" t="str">
        <f t="shared" ca="1" si="281"/>
        <v/>
      </c>
      <c r="AT205" s="46" t="str">
        <f t="shared" ca="1" si="282"/>
        <v/>
      </c>
      <c r="AU205" s="44" t="str">
        <f ca="1">IF(COUNTIF($BU$2:BU1190,AH205)=1,VLOOKUP(AH205,BO:BP,2), IF(COUNTIF($BU$2:BU1190,AH205)=0,$AM$10,""))</f>
        <v/>
      </c>
      <c r="AV205" s="45" t="str">
        <f t="shared" ca="1" si="283"/>
        <v/>
      </c>
      <c r="AW205" s="46" t="str">
        <f t="shared" ca="1" si="284"/>
        <v/>
      </c>
      <c r="AX205" s="44" t="str">
        <f ca="1">IF(COUNTIF($BU$2:BU1190,AH205)=1,VLOOKUP(AH205,BQ:BR,2), IF(COUNTIF($BU$2:BU1190,AH205)=0,$AN$10,""))</f>
        <v/>
      </c>
      <c r="AY205" s="45" t="str">
        <f t="shared" ca="1" si="285"/>
        <v/>
      </c>
      <c r="AZ205" s="46" t="str">
        <f t="shared" ca="1" si="286"/>
        <v/>
      </c>
      <c r="BA205" s="77" t="str">
        <f t="shared" ca="1" si="287"/>
        <v/>
      </c>
      <c r="BB205" s="176"/>
      <c r="BC205" s="176"/>
      <c r="BD205" s="77" t="str">
        <f ca="1">IF(ISERROR(AI205-2),"",$AQ$4*SUM($BB$14:BB205)-$AR$4*SUM($BC$14:BC205))</f>
        <v/>
      </c>
      <c r="BE205" s="77" t="str">
        <f t="shared" ca="1" si="288"/>
        <v/>
      </c>
      <c r="BS205" s="163" t="str">
        <f t="shared" si="305"/>
        <v/>
      </c>
      <c r="BT205" s="163" t="str">
        <f t="shared" si="306"/>
        <v/>
      </c>
      <c r="BY205" s="164" t="str">
        <f t="shared" ca="1" si="270"/>
        <v/>
      </c>
      <c r="BZ205" s="44" t="str">
        <f ca="1">IF(COUNTIF($CN$2:CN1190,BY205)=1,VLOOKUP(BY205,CH:CI,2), IF(COUNTIF($CN$2:CN1190,BY205)=0,$BZ$10,""))</f>
        <v/>
      </c>
      <c r="CA205" s="45" t="str">
        <f t="shared" ca="1" si="263"/>
        <v/>
      </c>
      <c r="CB205" s="45" t="str">
        <f t="shared" ca="1" si="271"/>
        <v/>
      </c>
      <c r="CC205" s="44" t="str">
        <f ca="1">IF(COUNTIF($CN$2:CN1190,BY205)=1,VLOOKUP(BY205,CJ:CK,2), IF(COUNTIF($CN$2:CN1190,BY205)=0,$CA$10,""))</f>
        <v/>
      </c>
      <c r="CD205" s="45" t="str">
        <f t="shared" ca="1" si="272"/>
        <v/>
      </c>
      <c r="CE205" s="46" t="str">
        <f t="shared" ca="1" si="273"/>
        <v/>
      </c>
      <c r="CF205" s="44" t="str">
        <f t="shared" ca="1" si="274"/>
        <v/>
      </c>
      <c r="CL205" s="163" t="str">
        <f t="shared" si="299"/>
        <v/>
      </c>
      <c r="CM205" s="163" t="str">
        <f t="shared" si="300"/>
        <v/>
      </c>
      <c r="CR205" s="164" t="str">
        <f t="shared" ca="1" si="264"/>
        <v/>
      </c>
      <c r="CS205" s="44" t="str">
        <f ca="1">IF(COUNTIF($DG$2:DG1190,CR205)=1,VLOOKUP(CR205,DA:DB,2), IF(COUNTIF($DG$2:DG1190,CR205)=0,$CS$10,""))</f>
        <v/>
      </c>
      <c r="CT205" s="45" t="str">
        <f t="shared" ca="1" si="265"/>
        <v/>
      </c>
      <c r="CU205" s="45" t="str">
        <f t="shared" ca="1" si="266"/>
        <v/>
      </c>
      <c r="CV205" s="44" t="str">
        <f ca="1">IF(COUNTIF($DG$2:DG1190,CR205)=1,VLOOKUP(CR205,DC:DD,2), IF(COUNTIF($DG$2:DG1190,CR205)=0,$CT$10,""))</f>
        <v/>
      </c>
      <c r="CW205" s="45" t="str">
        <f t="shared" ca="1" si="267"/>
        <v/>
      </c>
      <c r="CX205" s="46" t="str">
        <f t="shared" ca="1" si="268"/>
        <v/>
      </c>
      <c r="CY205" s="44" t="str">
        <f t="shared" ca="1" si="269"/>
        <v/>
      </c>
      <c r="DE205" s="163" t="str">
        <f t="shared" si="301"/>
        <v/>
      </c>
      <c r="DF205" s="163" t="str">
        <f t="shared" si="302"/>
        <v/>
      </c>
    </row>
    <row r="206" spans="1:110">
      <c r="A206" s="164" t="str">
        <f t="shared" ca="1" si="289"/>
        <v/>
      </c>
      <c r="B206" s="71" t="str">
        <f ca="1">IF(COUNTIF($AD$2:AD1191,A206)=1,VLOOKUP(A206,T:U,2), IF(COUNTIF($AD$2:AD1191,A206)=0,$B$10,""))</f>
        <v/>
      </c>
      <c r="C206" s="31" t="str">
        <f t="shared" ca="1" si="261"/>
        <v/>
      </c>
      <c r="D206" s="32" t="str">
        <f t="shared" ca="1" si="290"/>
        <v/>
      </c>
      <c r="E206" s="71" t="str">
        <f ca="1">IF(COUNTIF($AD$2:AD1191,A206)=1,VLOOKUP(A206,V:W,2), IF(COUNTIF($AD$2:AD1191,A206)=0,$C$10,""))</f>
        <v/>
      </c>
      <c r="F206" s="31" t="str">
        <f t="shared" ca="1" si="291"/>
        <v/>
      </c>
      <c r="G206" s="32" t="str">
        <f t="shared" ca="1" si="292"/>
        <v/>
      </c>
      <c r="H206" s="71" t="str">
        <f ca="1">IF(COUNTIF($AD$2:AD1191,A206)=1,VLOOKUP(A206,X:Y,2), IF(COUNTIF($AD$2:AD1191,A206)=0,$D$10,""))</f>
        <v/>
      </c>
      <c r="I206" s="31" t="str">
        <f t="shared" ca="1" si="293"/>
        <v/>
      </c>
      <c r="J206" s="32" t="str">
        <f t="shared" ca="1" si="294"/>
        <v/>
      </c>
      <c r="K206" s="71" t="str">
        <f ca="1">IF(COUNTIF($AD$2:AD1191,A206)=1,VLOOKUP(A206,Z:AA,2), IF(COUNTIF($AD$2:AD1191,A206)=0,$E$10,""))</f>
        <v/>
      </c>
      <c r="L206" s="31" t="str">
        <f t="shared" ca="1" si="295"/>
        <v/>
      </c>
      <c r="M206" s="32" t="str">
        <f t="shared" ca="1" si="296"/>
        <v/>
      </c>
      <c r="N206" s="77" t="str">
        <f t="shared" ca="1" si="297"/>
        <v/>
      </c>
      <c r="O206" s="77"/>
      <c r="P206" s="77"/>
      <c r="Q206" s="77" t="str">
        <f ca="1">IF(ISERROR(B206-2),"",$G$5*SUM($O$14:O206)-$H$5*SUM($P$14:P206))</f>
        <v/>
      </c>
      <c r="R206" s="77" t="str">
        <f t="shared" ca="1" si="298"/>
        <v/>
      </c>
      <c r="AB206" s="163" t="str">
        <f t="shared" si="303"/>
        <v/>
      </c>
      <c r="AC206" s="163" t="str">
        <f t="shared" si="304"/>
        <v/>
      </c>
      <c r="AH206" s="164" t="str">
        <f t="shared" ca="1" si="275"/>
        <v/>
      </c>
      <c r="AI206" s="44" t="str">
        <f ca="1">IF(COUNTIF($BU$2:BU1191,AH206)=1,VLOOKUP(AH206,BG:BH,2), IF(COUNTIF($BU$2:BU1191,AH206)=0,$AI$10,""))</f>
        <v/>
      </c>
      <c r="AJ206" s="45" t="str">
        <f t="shared" ca="1" si="262"/>
        <v/>
      </c>
      <c r="AK206" s="45" t="str">
        <f t="shared" ca="1" si="276"/>
        <v/>
      </c>
      <c r="AL206" s="44" t="str">
        <f ca="1">IF(COUNTIF($BU$2:BU1191,AH206)=1,VLOOKUP(AH206,BI:BJ,2), IF(COUNTIF($BU$2:BU1191,AH206)=0,$AJ$10,""))</f>
        <v/>
      </c>
      <c r="AM206" s="45" t="str">
        <f t="shared" ca="1" si="277"/>
        <v/>
      </c>
      <c r="AN206" s="46" t="str">
        <f t="shared" ca="1" si="278"/>
        <v/>
      </c>
      <c r="AO206" s="44" t="str">
        <f ca="1">IF(COUNTIF($BU$2:BU1191,AH206)=1,VLOOKUP(AH206,BK:BL,2), IF(COUNTIF($BU$2:BU1191,AH206)=0,$AK$10,""))</f>
        <v/>
      </c>
      <c r="AP206" s="45" t="str">
        <f t="shared" ca="1" si="279"/>
        <v/>
      </c>
      <c r="AQ206" s="46" t="str">
        <f t="shared" ca="1" si="280"/>
        <v/>
      </c>
      <c r="AR206" s="44" t="str">
        <f ca="1">IF(COUNTIF($BU$2:BU1191,AH206)=1,VLOOKUP(AH206,BM:BN,2), IF(COUNTIF($BU$2:BU1191,AH206)=0,$AL$10,""))</f>
        <v/>
      </c>
      <c r="AS206" s="45" t="str">
        <f t="shared" ca="1" si="281"/>
        <v/>
      </c>
      <c r="AT206" s="46" t="str">
        <f t="shared" ca="1" si="282"/>
        <v/>
      </c>
      <c r="AU206" s="44" t="str">
        <f ca="1">IF(COUNTIF($BU$2:BU1191,AH206)=1,VLOOKUP(AH206,BO:BP,2), IF(COUNTIF($BU$2:BU1191,AH206)=0,$AM$10,""))</f>
        <v/>
      </c>
      <c r="AV206" s="45" t="str">
        <f t="shared" ca="1" si="283"/>
        <v/>
      </c>
      <c r="AW206" s="46" t="str">
        <f t="shared" ca="1" si="284"/>
        <v/>
      </c>
      <c r="AX206" s="44" t="str">
        <f ca="1">IF(COUNTIF($BU$2:BU1191,AH206)=1,VLOOKUP(AH206,BQ:BR,2), IF(COUNTIF($BU$2:BU1191,AH206)=0,$AN$10,""))</f>
        <v/>
      </c>
      <c r="AY206" s="45" t="str">
        <f t="shared" ca="1" si="285"/>
        <v/>
      </c>
      <c r="AZ206" s="46" t="str">
        <f t="shared" ca="1" si="286"/>
        <v/>
      </c>
      <c r="BA206" s="77" t="str">
        <f t="shared" ca="1" si="287"/>
        <v/>
      </c>
      <c r="BB206" s="176"/>
      <c r="BC206" s="176"/>
      <c r="BD206" s="77" t="str">
        <f ca="1">IF(ISERROR(AI206-2),"",$AQ$4*SUM($BB$14:BB206)-$AR$4*SUM($BC$14:BC206))</f>
        <v/>
      </c>
      <c r="BE206" s="77" t="str">
        <f t="shared" ca="1" si="288"/>
        <v/>
      </c>
      <c r="BS206" s="163" t="str">
        <f t="shared" si="305"/>
        <v/>
      </c>
      <c r="BT206" s="163" t="str">
        <f t="shared" si="306"/>
        <v/>
      </c>
      <c r="BY206" s="164" t="str">
        <f t="shared" ca="1" si="270"/>
        <v/>
      </c>
      <c r="BZ206" s="44" t="str">
        <f ca="1">IF(COUNTIF($CN$2:CN1191,BY206)=1,VLOOKUP(BY206,CH:CI,2), IF(COUNTIF($CN$2:CN1191,BY206)=0,$BZ$10,""))</f>
        <v/>
      </c>
      <c r="CA206" s="45" t="str">
        <f t="shared" ca="1" si="263"/>
        <v/>
      </c>
      <c r="CB206" s="45" t="str">
        <f t="shared" ca="1" si="271"/>
        <v/>
      </c>
      <c r="CC206" s="44" t="str">
        <f ca="1">IF(COUNTIF($CN$2:CN1191,BY206)=1,VLOOKUP(BY206,CJ:CK,2), IF(COUNTIF($CN$2:CN1191,BY206)=0,$CA$10,""))</f>
        <v/>
      </c>
      <c r="CD206" s="45" t="str">
        <f t="shared" ca="1" si="272"/>
        <v/>
      </c>
      <c r="CE206" s="46" t="str">
        <f t="shared" ca="1" si="273"/>
        <v/>
      </c>
      <c r="CF206" s="44" t="str">
        <f t="shared" ca="1" si="274"/>
        <v/>
      </c>
      <c r="CL206" s="163" t="str">
        <f t="shared" si="299"/>
        <v/>
      </c>
      <c r="CM206" s="163" t="str">
        <f t="shared" si="300"/>
        <v/>
      </c>
      <c r="CR206" s="164" t="str">
        <f t="shared" ca="1" si="264"/>
        <v/>
      </c>
      <c r="CS206" s="44" t="str">
        <f ca="1">IF(COUNTIF($DG$2:DG1191,CR206)=1,VLOOKUP(CR206,DA:DB,2), IF(COUNTIF($DG$2:DG1191,CR206)=0,$CS$10,""))</f>
        <v/>
      </c>
      <c r="CT206" s="45" t="str">
        <f t="shared" ca="1" si="265"/>
        <v/>
      </c>
      <c r="CU206" s="45" t="str">
        <f t="shared" ca="1" si="266"/>
        <v/>
      </c>
      <c r="CV206" s="44" t="str">
        <f ca="1">IF(COUNTIF($DG$2:DG1191,CR206)=1,VLOOKUP(CR206,DC:DD,2), IF(COUNTIF($DG$2:DG1191,CR206)=0,$CT$10,""))</f>
        <v/>
      </c>
      <c r="CW206" s="45" t="str">
        <f t="shared" ca="1" si="267"/>
        <v/>
      </c>
      <c r="CX206" s="46" t="str">
        <f t="shared" ca="1" si="268"/>
        <v/>
      </c>
      <c r="CY206" s="44" t="str">
        <f t="shared" ca="1" si="269"/>
        <v/>
      </c>
      <c r="DE206" s="163" t="str">
        <f t="shared" si="301"/>
        <v/>
      </c>
      <c r="DF206" s="163" t="str">
        <f t="shared" si="302"/>
        <v/>
      </c>
    </row>
    <row r="207" spans="1:110">
      <c r="A207" s="164" t="str">
        <f t="shared" ca="1" si="289"/>
        <v/>
      </c>
      <c r="B207" s="71" t="str">
        <f ca="1">IF(COUNTIF($AD$2:AD1192,A207)=1,VLOOKUP(A207,T:U,2), IF(COUNTIF($AD$2:AD1192,A207)=0,$B$10,""))</f>
        <v/>
      </c>
      <c r="C207" s="31" t="str">
        <f t="shared" ca="1" si="261"/>
        <v/>
      </c>
      <c r="D207" s="32" t="str">
        <f t="shared" ca="1" si="290"/>
        <v/>
      </c>
      <c r="E207" s="71" t="str">
        <f ca="1">IF(COUNTIF($AD$2:AD1192,A207)=1,VLOOKUP(A207,V:W,2), IF(COUNTIF($AD$2:AD1192,A207)=0,$C$10,""))</f>
        <v/>
      </c>
      <c r="F207" s="31" t="str">
        <f t="shared" ca="1" si="291"/>
        <v/>
      </c>
      <c r="G207" s="32" t="str">
        <f t="shared" ca="1" si="292"/>
        <v/>
      </c>
      <c r="H207" s="71" t="str">
        <f ca="1">IF(COUNTIF($AD$2:AD1192,A207)=1,VLOOKUP(A207,X:Y,2), IF(COUNTIF($AD$2:AD1192,A207)=0,$D$10,""))</f>
        <v/>
      </c>
      <c r="I207" s="31" t="str">
        <f t="shared" ca="1" si="293"/>
        <v/>
      </c>
      <c r="J207" s="32" t="str">
        <f t="shared" ca="1" si="294"/>
        <v/>
      </c>
      <c r="K207" s="71" t="str">
        <f ca="1">IF(COUNTIF($AD$2:AD1192,A207)=1,VLOOKUP(A207,Z:AA,2), IF(COUNTIF($AD$2:AD1192,A207)=0,$E$10,""))</f>
        <v/>
      </c>
      <c r="L207" s="31" t="str">
        <f t="shared" ca="1" si="295"/>
        <v/>
      </c>
      <c r="M207" s="32" t="str">
        <f t="shared" ca="1" si="296"/>
        <v/>
      </c>
      <c r="N207" s="77" t="str">
        <f t="shared" ca="1" si="297"/>
        <v/>
      </c>
      <c r="O207" s="77"/>
      <c r="P207" s="77"/>
      <c r="Q207" s="77" t="str">
        <f ca="1">IF(ISERROR(B207-2),"",$G$5*SUM($O$14:O207)-$H$5*SUM($P$14:P207))</f>
        <v/>
      </c>
      <c r="R207" s="77" t="str">
        <f t="shared" ca="1" si="298"/>
        <v/>
      </c>
      <c r="AB207" s="163" t="str">
        <f t="shared" si="303"/>
        <v/>
      </c>
      <c r="AC207" s="163" t="str">
        <f t="shared" si="304"/>
        <v/>
      </c>
      <c r="AH207" s="164" t="str">
        <f t="shared" ca="1" si="275"/>
        <v/>
      </c>
      <c r="AI207" s="44" t="str">
        <f ca="1">IF(COUNTIF($BU$2:BU1192,AH207)=1,VLOOKUP(AH207,BG:BH,2), IF(COUNTIF($BU$2:BU1192,AH207)=0,$AI$10,""))</f>
        <v/>
      </c>
      <c r="AJ207" s="45" t="str">
        <f t="shared" ca="1" si="262"/>
        <v/>
      </c>
      <c r="AK207" s="45" t="str">
        <f t="shared" ca="1" si="276"/>
        <v/>
      </c>
      <c r="AL207" s="44" t="str">
        <f ca="1">IF(COUNTIF($BU$2:BU1192,AH207)=1,VLOOKUP(AH207,BI:BJ,2), IF(COUNTIF($BU$2:BU1192,AH207)=0,$AJ$10,""))</f>
        <v/>
      </c>
      <c r="AM207" s="45" t="str">
        <f t="shared" ca="1" si="277"/>
        <v/>
      </c>
      <c r="AN207" s="46" t="str">
        <f t="shared" ca="1" si="278"/>
        <v/>
      </c>
      <c r="AO207" s="44" t="str">
        <f ca="1">IF(COUNTIF($BU$2:BU1192,AH207)=1,VLOOKUP(AH207,BK:BL,2), IF(COUNTIF($BU$2:BU1192,AH207)=0,$AK$10,""))</f>
        <v/>
      </c>
      <c r="AP207" s="45" t="str">
        <f t="shared" ca="1" si="279"/>
        <v/>
      </c>
      <c r="AQ207" s="46" t="str">
        <f t="shared" ca="1" si="280"/>
        <v/>
      </c>
      <c r="AR207" s="44" t="str">
        <f ca="1">IF(COUNTIF($BU$2:BU1192,AH207)=1,VLOOKUP(AH207,BM:BN,2), IF(COUNTIF($BU$2:BU1192,AH207)=0,$AL$10,""))</f>
        <v/>
      </c>
      <c r="AS207" s="45" t="str">
        <f t="shared" ca="1" si="281"/>
        <v/>
      </c>
      <c r="AT207" s="46" t="str">
        <f t="shared" ca="1" si="282"/>
        <v/>
      </c>
      <c r="AU207" s="44" t="str">
        <f ca="1">IF(COUNTIF($BU$2:BU1192,AH207)=1,VLOOKUP(AH207,BO:BP,2), IF(COUNTIF($BU$2:BU1192,AH207)=0,$AM$10,""))</f>
        <v/>
      </c>
      <c r="AV207" s="45" t="str">
        <f t="shared" ca="1" si="283"/>
        <v/>
      </c>
      <c r="AW207" s="46" t="str">
        <f t="shared" ca="1" si="284"/>
        <v/>
      </c>
      <c r="AX207" s="44" t="str">
        <f ca="1">IF(COUNTIF($BU$2:BU1192,AH207)=1,VLOOKUP(AH207,BQ:BR,2), IF(COUNTIF($BU$2:BU1192,AH207)=0,$AN$10,""))</f>
        <v/>
      </c>
      <c r="AY207" s="45" t="str">
        <f t="shared" ca="1" si="285"/>
        <v/>
      </c>
      <c r="AZ207" s="46" t="str">
        <f t="shared" ca="1" si="286"/>
        <v/>
      </c>
      <c r="BA207" s="77" t="str">
        <f t="shared" ca="1" si="287"/>
        <v/>
      </c>
      <c r="BB207" s="176"/>
      <c r="BC207" s="176"/>
      <c r="BD207" s="77" t="str">
        <f ca="1">IF(ISERROR(AI207-2),"",$AQ$4*SUM($BB$14:BB207)-$AR$4*SUM($BC$14:BC207))</f>
        <v/>
      </c>
      <c r="BE207" s="77" t="str">
        <f t="shared" ca="1" si="288"/>
        <v/>
      </c>
      <c r="BS207" s="163" t="str">
        <f t="shared" si="305"/>
        <v/>
      </c>
      <c r="BT207" s="163" t="str">
        <f t="shared" si="306"/>
        <v/>
      </c>
      <c r="BY207" s="164" t="str">
        <f t="shared" ca="1" si="270"/>
        <v/>
      </c>
      <c r="BZ207" s="44" t="str">
        <f ca="1">IF(COUNTIF($CN$2:CN1192,BY207)=1,VLOOKUP(BY207,CH:CI,2), IF(COUNTIF($CN$2:CN1192,BY207)=0,$BZ$10,""))</f>
        <v/>
      </c>
      <c r="CA207" s="45" t="str">
        <f t="shared" ca="1" si="263"/>
        <v/>
      </c>
      <c r="CB207" s="45" t="str">
        <f t="shared" ca="1" si="271"/>
        <v/>
      </c>
      <c r="CC207" s="44" t="str">
        <f ca="1">IF(COUNTIF($CN$2:CN1192,BY207)=1,VLOOKUP(BY207,CJ:CK,2), IF(COUNTIF($CN$2:CN1192,BY207)=0,$CA$10,""))</f>
        <v/>
      </c>
      <c r="CD207" s="45" t="str">
        <f t="shared" ca="1" si="272"/>
        <v/>
      </c>
      <c r="CE207" s="46" t="str">
        <f t="shared" ca="1" si="273"/>
        <v/>
      </c>
      <c r="CF207" s="44" t="str">
        <f t="shared" ca="1" si="274"/>
        <v/>
      </c>
      <c r="CL207" s="163" t="str">
        <f t="shared" si="299"/>
        <v/>
      </c>
      <c r="CM207" s="163" t="str">
        <f t="shared" si="300"/>
        <v/>
      </c>
      <c r="CR207" s="164" t="str">
        <f t="shared" ca="1" si="264"/>
        <v/>
      </c>
      <c r="CS207" s="44" t="str">
        <f ca="1">IF(COUNTIF($DG$2:DG1192,CR207)=1,VLOOKUP(CR207,DA:DB,2), IF(COUNTIF($DG$2:DG1192,CR207)=0,$CS$10,""))</f>
        <v/>
      </c>
      <c r="CT207" s="45" t="str">
        <f t="shared" ca="1" si="265"/>
        <v/>
      </c>
      <c r="CU207" s="45" t="str">
        <f t="shared" ca="1" si="266"/>
        <v/>
      </c>
      <c r="CV207" s="44" t="str">
        <f ca="1">IF(COUNTIF($DG$2:DG1192,CR207)=1,VLOOKUP(CR207,DC:DD,2), IF(COUNTIF($DG$2:DG1192,CR207)=0,$CT$10,""))</f>
        <v/>
      </c>
      <c r="CW207" s="45" t="str">
        <f t="shared" ca="1" si="267"/>
        <v/>
      </c>
      <c r="CX207" s="46" t="str">
        <f t="shared" ca="1" si="268"/>
        <v/>
      </c>
      <c r="CY207" s="44" t="str">
        <f t="shared" ca="1" si="269"/>
        <v/>
      </c>
      <c r="DE207" s="163" t="str">
        <f t="shared" si="301"/>
        <v/>
      </c>
      <c r="DF207" s="163" t="str">
        <f t="shared" si="302"/>
        <v/>
      </c>
    </row>
    <row r="208" spans="1:110">
      <c r="A208" s="164" t="str">
        <f t="shared" ca="1" si="289"/>
        <v/>
      </c>
      <c r="B208" s="71" t="str">
        <f ca="1">IF(COUNTIF($AD$2:AD1193,A208)=1,VLOOKUP(A208,T:U,2), IF(COUNTIF($AD$2:AD1193,A208)=0,$B$10,""))</f>
        <v/>
      </c>
      <c r="C208" s="31" t="str">
        <f t="shared" ref="C208:C271" ca="1" si="307">IF(ISERROR(B208-2),"",(B208/$B$14-1)*$B$5)</f>
        <v/>
      </c>
      <c r="D208" s="32" t="str">
        <f t="shared" ca="1" si="290"/>
        <v/>
      </c>
      <c r="E208" s="71" t="str">
        <f ca="1">IF(COUNTIF($AD$2:AD1193,A208)=1,VLOOKUP(A208,V:W,2), IF(COUNTIF($AD$2:AD1193,A208)=0,$C$10,""))</f>
        <v/>
      </c>
      <c r="F208" s="31" t="str">
        <f t="shared" ca="1" si="291"/>
        <v/>
      </c>
      <c r="G208" s="32" t="str">
        <f t="shared" ca="1" si="292"/>
        <v/>
      </c>
      <c r="H208" s="71" t="str">
        <f ca="1">IF(COUNTIF($AD$2:AD1193,A208)=1,VLOOKUP(A208,X:Y,2), IF(COUNTIF($AD$2:AD1193,A208)=0,$D$10,""))</f>
        <v/>
      </c>
      <c r="I208" s="31" t="str">
        <f t="shared" ca="1" si="293"/>
        <v/>
      </c>
      <c r="J208" s="32" t="str">
        <f t="shared" ca="1" si="294"/>
        <v/>
      </c>
      <c r="K208" s="71" t="str">
        <f ca="1">IF(COUNTIF($AD$2:AD1193,A208)=1,VLOOKUP(A208,Z:AA,2), IF(COUNTIF($AD$2:AD1193,A208)=0,$E$10,""))</f>
        <v/>
      </c>
      <c r="L208" s="31" t="str">
        <f t="shared" ca="1" si="295"/>
        <v/>
      </c>
      <c r="M208" s="32" t="str">
        <f t="shared" ca="1" si="296"/>
        <v/>
      </c>
      <c r="N208" s="77" t="str">
        <f t="shared" ca="1" si="297"/>
        <v/>
      </c>
      <c r="O208" s="77"/>
      <c r="P208" s="77"/>
      <c r="Q208" s="77" t="str">
        <f ca="1">IF(ISERROR(B208-2),"",$G$5*SUM($O$14:O208)-$H$5*SUM($P$14:P208))</f>
        <v/>
      </c>
      <c r="R208" s="77" t="str">
        <f t="shared" ca="1" si="298"/>
        <v/>
      </c>
      <c r="AB208" s="163" t="str">
        <f t="shared" si="303"/>
        <v/>
      </c>
      <c r="AC208" s="163" t="str">
        <f t="shared" si="304"/>
        <v/>
      </c>
      <c r="AH208" s="164" t="str">
        <f t="shared" ca="1" si="275"/>
        <v/>
      </c>
      <c r="AI208" s="44" t="str">
        <f ca="1">IF(COUNTIF($BU$2:BU1193,AH208)=1,VLOOKUP(AH208,BG:BH,2), IF(COUNTIF($BU$2:BU1193,AH208)=0,$AI$10,""))</f>
        <v/>
      </c>
      <c r="AJ208" s="45" t="str">
        <f t="shared" ref="AJ208:AJ271" ca="1" si="308">IF(ISERROR(AI208-2),"",(AI208/$AI$14-1)*$AI$5)</f>
        <v/>
      </c>
      <c r="AK208" s="45" t="str">
        <f t="shared" ca="1" si="276"/>
        <v/>
      </c>
      <c r="AL208" s="44" t="str">
        <f ca="1">IF(COUNTIF($BU$2:BU1193,AH208)=1,VLOOKUP(AH208,BI:BJ,2), IF(COUNTIF($BU$2:BU1193,AH208)=0,$AJ$10,""))</f>
        <v/>
      </c>
      <c r="AM208" s="45" t="str">
        <f t="shared" ca="1" si="277"/>
        <v/>
      </c>
      <c r="AN208" s="46" t="str">
        <f t="shared" ca="1" si="278"/>
        <v/>
      </c>
      <c r="AO208" s="44" t="str">
        <f ca="1">IF(COUNTIF($BU$2:BU1193,AH208)=1,VLOOKUP(AH208,BK:BL,2), IF(COUNTIF($BU$2:BU1193,AH208)=0,$AK$10,""))</f>
        <v/>
      </c>
      <c r="AP208" s="45" t="str">
        <f t="shared" ca="1" si="279"/>
        <v/>
      </c>
      <c r="AQ208" s="46" t="str">
        <f t="shared" ca="1" si="280"/>
        <v/>
      </c>
      <c r="AR208" s="44" t="str">
        <f ca="1">IF(COUNTIF($BU$2:BU1193,AH208)=1,VLOOKUP(AH208,BM:BN,2), IF(COUNTIF($BU$2:BU1193,AH208)=0,$AL$10,""))</f>
        <v/>
      </c>
      <c r="AS208" s="45" t="str">
        <f t="shared" ca="1" si="281"/>
        <v/>
      </c>
      <c r="AT208" s="46" t="str">
        <f t="shared" ca="1" si="282"/>
        <v/>
      </c>
      <c r="AU208" s="44" t="str">
        <f ca="1">IF(COUNTIF($BU$2:BU1193,AH208)=1,VLOOKUP(AH208,BO:BP,2), IF(COUNTIF($BU$2:BU1193,AH208)=0,$AM$10,""))</f>
        <v/>
      </c>
      <c r="AV208" s="45" t="str">
        <f t="shared" ca="1" si="283"/>
        <v/>
      </c>
      <c r="AW208" s="46" t="str">
        <f t="shared" ca="1" si="284"/>
        <v/>
      </c>
      <c r="AX208" s="44" t="str">
        <f ca="1">IF(COUNTIF($BU$2:BU1193,AH208)=1,VLOOKUP(AH208,BQ:BR,2), IF(COUNTIF($BU$2:BU1193,AH208)=0,$AN$10,""))</f>
        <v/>
      </c>
      <c r="AY208" s="45" t="str">
        <f t="shared" ca="1" si="285"/>
        <v/>
      </c>
      <c r="AZ208" s="46" t="str">
        <f t="shared" ca="1" si="286"/>
        <v/>
      </c>
      <c r="BA208" s="77" t="str">
        <f t="shared" ca="1" si="287"/>
        <v/>
      </c>
      <c r="BB208" s="176"/>
      <c r="BC208" s="176"/>
      <c r="BD208" s="77" t="str">
        <f ca="1">IF(ISERROR(AI208-2),"",$AQ$4*SUM($BB$14:BB208)-$AR$4*SUM($BC$14:BC208))</f>
        <v/>
      </c>
      <c r="BE208" s="77" t="str">
        <f t="shared" ca="1" si="288"/>
        <v/>
      </c>
      <c r="BS208" s="163" t="str">
        <f t="shared" si="305"/>
        <v/>
      </c>
      <c r="BT208" s="163" t="str">
        <f t="shared" si="306"/>
        <v/>
      </c>
      <c r="BY208" s="164" t="str">
        <f t="shared" ca="1" si="270"/>
        <v/>
      </c>
      <c r="BZ208" s="44" t="str">
        <f ca="1">IF(COUNTIF($CN$2:CN1193,BY208)=1,VLOOKUP(BY208,CH:CI,2), IF(COUNTIF($CN$2:CN1193,BY208)=0,$BZ$10,""))</f>
        <v/>
      </c>
      <c r="CA208" s="45" t="str">
        <f t="shared" ref="CA208:CA271" ca="1" si="309">IF(ISERROR(BZ208-2),"",(BZ208-$BZ$14)/100*$BZ$5)</f>
        <v/>
      </c>
      <c r="CB208" s="45" t="str">
        <f t="shared" ca="1" si="271"/>
        <v/>
      </c>
      <c r="CC208" s="44" t="str">
        <f ca="1">IF(COUNTIF($CN$2:CN1193,BY208)=1,VLOOKUP(BY208,CJ:CK,2), IF(COUNTIF($CN$2:CN1193,BY208)=0,$CA$10,""))</f>
        <v/>
      </c>
      <c r="CD208" s="45" t="str">
        <f t="shared" ca="1" si="272"/>
        <v/>
      </c>
      <c r="CE208" s="46" t="str">
        <f t="shared" ca="1" si="273"/>
        <v/>
      </c>
      <c r="CF208" s="44" t="str">
        <f t="shared" ca="1" si="274"/>
        <v/>
      </c>
      <c r="CL208" s="163" t="str">
        <f t="shared" si="299"/>
        <v/>
      </c>
      <c r="CM208" s="163" t="str">
        <f t="shared" si="300"/>
        <v/>
      </c>
      <c r="CR208" s="164" t="str">
        <f t="shared" ref="CR208:CR271" ca="1" si="310">IF(AND(ISBLANK(DG197), CR207 = $DG$1),NOW(),IF(ISBLANK(DG197),"",DG197))</f>
        <v/>
      </c>
      <c r="CS208" s="44" t="str">
        <f ca="1">IF(COUNTIF($DG$2:DG1193,CR208)=1,VLOOKUP(CR208,DA:DB,2), IF(COUNTIF($DG$2:DG1193,CR208)=0,$CS$10,""))</f>
        <v/>
      </c>
      <c r="CT208" s="45" t="str">
        <f t="shared" ref="CT208:CT271" ca="1" si="311">IF(ISERROR(CS208-2),"",-1*(CS208-$CS$14)*$CS$8*10^-4*$CS$5)</f>
        <v/>
      </c>
      <c r="CU208" s="45" t="str">
        <f t="shared" ref="CU208:CU271" ca="1" si="312">IF(ISERROR(CS208-2),"",ROUNDUP(CR208-CR$14,0)/360*$CS$5*$CS$6)</f>
        <v/>
      </c>
      <c r="CV208" s="44" t="str">
        <f ca="1">IF(COUNTIF($DG$2:DG1193,CR208)=1,VLOOKUP(CR208,DC:DD,2), IF(COUNTIF($DG$2:DG1193,CR208)=0,$CT$10,""))</f>
        <v/>
      </c>
      <c r="CW208" s="45" t="str">
        <f t="shared" ref="CW208:CW271" ca="1" si="313">IF(ISERROR(CS208-2),"",-1*(CV208-$CV$14)*10^-4*$CT$8*$CT$5)</f>
        <v/>
      </c>
      <c r="CX208" s="46" t="str">
        <f t="shared" ref="CX208:CX271" ca="1" si="314">IF(ISERROR(CS208-2),"",ROUNDUP(CR208-CR$14,0)/360*$CT$5*$CT$6)</f>
        <v/>
      </c>
      <c r="CY208" s="44" t="str">
        <f t="shared" ref="CY208:CY271" ca="1" si="315">IF(ISERROR(CS208-2),"",CT208+CU208-CW208-CX208)</f>
        <v/>
      </c>
      <c r="DE208" s="163" t="str">
        <f t="shared" si="301"/>
        <v/>
      </c>
      <c r="DF208" s="163" t="str">
        <f t="shared" si="302"/>
        <v/>
      </c>
    </row>
    <row r="209" spans="1:110">
      <c r="A209" s="164" t="str">
        <f t="shared" ca="1" si="289"/>
        <v/>
      </c>
      <c r="B209" s="71" t="str">
        <f ca="1">IF(COUNTIF($AD$2:AD1194,A209)=1,VLOOKUP(A209,T:U,2), IF(COUNTIF($AD$2:AD1194,A209)=0,$B$10,""))</f>
        <v/>
      </c>
      <c r="C209" s="31" t="str">
        <f t="shared" ca="1" si="307"/>
        <v/>
      </c>
      <c r="D209" s="32" t="str">
        <f t="shared" ca="1" si="290"/>
        <v/>
      </c>
      <c r="E209" s="71" t="str">
        <f ca="1">IF(COUNTIF($AD$2:AD1194,A209)=1,VLOOKUP(A209,V:W,2), IF(COUNTIF($AD$2:AD1194,A209)=0,$C$10,""))</f>
        <v/>
      </c>
      <c r="F209" s="31" t="str">
        <f t="shared" ca="1" si="291"/>
        <v/>
      </c>
      <c r="G209" s="32" t="str">
        <f t="shared" ca="1" si="292"/>
        <v/>
      </c>
      <c r="H209" s="71" t="str">
        <f ca="1">IF(COUNTIF($AD$2:AD1194,A209)=1,VLOOKUP(A209,X:Y,2), IF(COUNTIF($AD$2:AD1194,A209)=0,$D$10,""))</f>
        <v/>
      </c>
      <c r="I209" s="31" t="str">
        <f t="shared" ca="1" si="293"/>
        <v/>
      </c>
      <c r="J209" s="32" t="str">
        <f t="shared" ca="1" si="294"/>
        <v/>
      </c>
      <c r="K209" s="71" t="str">
        <f ca="1">IF(COUNTIF($AD$2:AD1194,A209)=1,VLOOKUP(A209,Z:AA,2), IF(COUNTIF($AD$2:AD1194,A209)=0,$E$10,""))</f>
        <v/>
      </c>
      <c r="L209" s="31" t="str">
        <f t="shared" ca="1" si="295"/>
        <v/>
      </c>
      <c r="M209" s="32" t="str">
        <f t="shared" ca="1" si="296"/>
        <v/>
      </c>
      <c r="N209" s="77" t="str">
        <f t="shared" ca="1" si="297"/>
        <v/>
      </c>
      <c r="O209" s="77"/>
      <c r="P209" s="77"/>
      <c r="Q209" s="77" t="str">
        <f ca="1">IF(ISERROR(B209-2),"",$G$5*SUM($O$14:O209)-$H$5*SUM($P$14:P209))</f>
        <v/>
      </c>
      <c r="R209" s="77" t="str">
        <f t="shared" ca="1" si="298"/>
        <v/>
      </c>
      <c r="AB209" s="163" t="str">
        <f t="shared" si="303"/>
        <v/>
      </c>
      <c r="AC209" s="163" t="str">
        <f t="shared" si="304"/>
        <v/>
      </c>
      <c r="AH209" s="164" t="str">
        <f t="shared" ca="1" si="275"/>
        <v/>
      </c>
      <c r="AI209" s="44" t="str">
        <f ca="1">IF(COUNTIF($BU$2:BU1194,AH209)=1,VLOOKUP(AH209,BG:BH,2), IF(COUNTIF($BU$2:BU1194,AH209)=0,$AI$10,""))</f>
        <v/>
      </c>
      <c r="AJ209" s="45" t="str">
        <f t="shared" ca="1" si="308"/>
        <v/>
      </c>
      <c r="AK209" s="45" t="str">
        <f t="shared" ca="1" si="276"/>
        <v/>
      </c>
      <c r="AL209" s="44" t="str">
        <f ca="1">IF(COUNTIF($BU$2:BU1194,AH209)=1,VLOOKUP(AH209,BI:BJ,2), IF(COUNTIF($BU$2:BU1194,AH209)=0,$AJ$10,""))</f>
        <v/>
      </c>
      <c r="AM209" s="45" t="str">
        <f t="shared" ca="1" si="277"/>
        <v/>
      </c>
      <c r="AN209" s="46" t="str">
        <f t="shared" ca="1" si="278"/>
        <v/>
      </c>
      <c r="AO209" s="44" t="str">
        <f ca="1">IF(COUNTIF($BU$2:BU1194,AH209)=1,VLOOKUP(AH209,BK:BL,2), IF(COUNTIF($BU$2:BU1194,AH209)=0,$AK$10,""))</f>
        <v/>
      </c>
      <c r="AP209" s="45" t="str">
        <f t="shared" ca="1" si="279"/>
        <v/>
      </c>
      <c r="AQ209" s="46" t="str">
        <f t="shared" ca="1" si="280"/>
        <v/>
      </c>
      <c r="AR209" s="44" t="str">
        <f ca="1">IF(COUNTIF($BU$2:BU1194,AH209)=1,VLOOKUP(AH209,BM:BN,2), IF(COUNTIF($BU$2:BU1194,AH209)=0,$AL$10,""))</f>
        <v/>
      </c>
      <c r="AS209" s="45" t="str">
        <f t="shared" ca="1" si="281"/>
        <v/>
      </c>
      <c r="AT209" s="46" t="str">
        <f t="shared" ca="1" si="282"/>
        <v/>
      </c>
      <c r="AU209" s="44" t="str">
        <f ca="1">IF(COUNTIF($BU$2:BU1194,AH209)=1,VLOOKUP(AH209,BO:BP,2), IF(COUNTIF($BU$2:BU1194,AH209)=0,$AM$10,""))</f>
        <v/>
      </c>
      <c r="AV209" s="45" t="str">
        <f t="shared" ca="1" si="283"/>
        <v/>
      </c>
      <c r="AW209" s="46" t="str">
        <f t="shared" ca="1" si="284"/>
        <v/>
      </c>
      <c r="AX209" s="44" t="str">
        <f ca="1">IF(COUNTIF($BU$2:BU1194,AH209)=1,VLOOKUP(AH209,BQ:BR,2), IF(COUNTIF($BU$2:BU1194,AH209)=0,$AN$10,""))</f>
        <v/>
      </c>
      <c r="AY209" s="45" t="str">
        <f t="shared" ca="1" si="285"/>
        <v/>
      </c>
      <c r="AZ209" s="46" t="str">
        <f t="shared" ca="1" si="286"/>
        <v/>
      </c>
      <c r="BA209" s="77" t="str">
        <f t="shared" ca="1" si="287"/>
        <v/>
      </c>
      <c r="BB209" s="176"/>
      <c r="BC209" s="176"/>
      <c r="BD209" s="77" t="str">
        <f ca="1">IF(ISERROR(AI209-2),"",$AQ$4*SUM($BB$14:BB209)-$AR$4*SUM($BC$14:BC209))</f>
        <v/>
      </c>
      <c r="BE209" s="77" t="str">
        <f t="shared" ca="1" si="288"/>
        <v/>
      </c>
      <c r="BS209" s="163" t="str">
        <f t="shared" si="305"/>
        <v/>
      </c>
      <c r="BT209" s="163" t="str">
        <f t="shared" si="306"/>
        <v/>
      </c>
      <c r="BY209" s="164" t="str">
        <f t="shared" ca="1" si="270"/>
        <v/>
      </c>
      <c r="BZ209" s="44" t="str">
        <f ca="1">IF(COUNTIF($CN$2:CN1194,BY209)=1,VLOOKUP(BY209,CH:CI,2), IF(COUNTIF($CN$2:CN1194,BY209)=0,$BZ$10,""))</f>
        <v/>
      </c>
      <c r="CA209" s="45" t="str">
        <f t="shared" ca="1" si="309"/>
        <v/>
      </c>
      <c r="CB209" s="45" t="str">
        <f t="shared" ca="1" si="271"/>
        <v/>
      </c>
      <c r="CC209" s="44" t="str">
        <f ca="1">IF(COUNTIF($CN$2:CN1194,BY209)=1,VLOOKUP(BY209,CJ:CK,2), IF(COUNTIF($CN$2:CN1194,BY209)=0,$CA$10,""))</f>
        <v/>
      </c>
      <c r="CD209" s="45" t="str">
        <f t="shared" ca="1" si="272"/>
        <v/>
      </c>
      <c r="CE209" s="46" t="str">
        <f t="shared" ca="1" si="273"/>
        <v/>
      </c>
      <c r="CF209" s="44" t="str">
        <f t="shared" ca="1" si="274"/>
        <v/>
      </c>
      <c r="CL209" s="163" t="str">
        <f t="shared" si="299"/>
        <v/>
      </c>
      <c r="CM209" s="163" t="str">
        <f t="shared" si="300"/>
        <v/>
      </c>
      <c r="CR209" s="164" t="str">
        <f t="shared" ca="1" si="310"/>
        <v/>
      </c>
      <c r="CS209" s="44" t="str">
        <f ca="1">IF(COUNTIF($DG$2:DG1194,CR209)=1,VLOOKUP(CR209,DA:DB,2), IF(COUNTIF($DG$2:DG1194,CR209)=0,$CS$10,""))</f>
        <v/>
      </c>
      <c r="CT209" s="45" t="str">
        <f t="shared" ca="1" si="311"/>
        <v/>
      </c>
      <c r="CU209" s="45" t="str">
        <f t="shared" ca="1" si="312"/>
        <v/>
      </c>
      <c r="CV209" s="44" t="str">
        <f ca="1">IF(COUNTIF($DG$2:DG1194,CR209)=1,VLOOKUP(CR209,DC:DD,2), IF(COUNTIF($DG$2:DG1194,CR209)=0,$CT$10,""))</f>
        <v/>
      </c>
      <c r="CW209" s="45" t="str">
        <f t="shared" ca="1" si="313"/>
        <v/>
      </c>
      <c r="CX209" s="46" t="str">
        <f t="shared" ca="1" si="314"/>
        <v/>
      </c>
      <c r="CY209" s="44" t="str">
        <f t="shared" ca="1" si="315"/>
        <v/>
      </c>
      <c r="DE209" s="163" t="str">
        <f t="shared" si="301"/>
        <v/>
      </c>
      <c r="DF209" s="163" t="str">
        <f t="shared" si="302"/>
        <v/>
      </c>
    </row>
    <row r="210" spans="1:110">
      <c r="A210" s="164" t="str">
        <f t="shared" ca="1" si="289"/>
        <v/>
      </c>
      <c r="B210" s="71" t="str">
        <f ca="1">IF(COUNTIF($AD$2:AD1195,A210)=1,VLOOKUP(A210,T:U,2), IF(COUNTIF($AD$2:AD1195,A210)=0,$B$10,""))</f>
        <v/>
      </c>
      <c r="C210" s="31" t="str">
        <f t="shared" ca="1" si="307"/>
        <v/>
      </c>
      <c r="D210" s="32" t="str">
        <f t="shared" ca="1" si="290"/>
        <v/>
      </c>
      <c r="E210" s="71" t="str">
        <f ca="1">IF(COUNTIF($AD$2:AD1195,A210)=1,VLOOKUP(A210,V:W,2), IF(COUNTIF($AD$2:AD1195,A210)=0,$C$10,""))</f>
        <v/>
      </c>
      <c r="F210" s="31" t="str">
        <f t="shared" ca="1" si="291"/>
        <v/>
      </c>
      <c r="G210" s="32" t="str">
        <f t="shared" ca="1" si="292"/>
        <v/>
      </c>
      <c r="H210" s="71" t="str">
        <f ca="1">IF(COUNTIF($AD$2:AD1195,A210)=1,VLOOKUP(A210,X:Y,2), IF(COUNTIF($AD$2:AD1195,A210)=0,$D$10,""))</f>
        <v/>
      </c>
      <c r="I210" s="31" t="str">
        <f t="shared" ca="1" si="293"/>
        <v/>
      </c>
      <c r="J210" s="32" t="str">
        <f t="shared" ca="1" si="294"/>
        <v/>
      </c>
      <c r="K210" s="71" t="str">
        <f ca="1">IF(COUNTIF($AD$2:AD1195,A210)=1,VLOOKUP(A210,Z:AA,2), IF(COUNTIF($AD$2:AD1195,A210)=0,$E$10,""))</f>
        <v/>
      </c>
      <c r="L210" s="31" t="str">
        <f t="shared" ca="1" si="295"/>
        <v/>
      </c>
      <c r="M210" s="32" t="str">
        <f t="shared" ca="1" si="296"/>
        <v/>
      </c>
      <c r="N210" s="77" t="str">
        <f t="shared" ca="1" si="297"/>
        <v/>
      </c>
      <c r="O210" s="77"/>
      <c r="P210" s="77"/>
      <c r="Q210" s="77" t="str">
        <f ca="1">IF(ISERROR(B210-2),"",$G$5*SUM($O$14:O210)-$H$5*SUM($P$14:P210))</f>
        <v/>
      </c>
      <c r="R210" s="77" t="str">
        <f t="shared" ca="1" si="298"/>
        <v/>
      </c>
      <c r="AB210" s="163" t="str">
        <f t="shared" si="303"/>
        <v/>
      </c>
      <c r="AC210" s="163" t="str">
        <f t="shared" si="304"/>
        <v/>
      </c>
      <c r="AH210" s="164" t="str">
        <f t="shared" ca="1" si="275"/>
        <v/>
      </c>
      <c r="AI210" s="44" t="str">
        <f ca="1">IF(COUNTIF($BU$2:BU1195,AH210)=1,VLOOKUP(AH210,BG:BH,2), IF(COUNTIF($BU$2:BU1195,AH210)=0,$AI$10,""))</f>
        <v/>
      </c>
      <c r="AJ210" s="45" t="str">
        <f t="shared" ca="1" si="308"/>
        <v/>
      </c>
      <c r="AK210" s="45" t="str">
        <f t="shared" ca="1" si="276"/>
        <v/>
      </c>
      <c r="AL210" s="44" t="str">
        <f ca="1">IF(COUNTIF($BU$2:BU1195,AH210)=1,VLOOKUP(AH210,BI:BJ,2), IF(COUNTIF($BU$2:BU1195,AH210)=0,$AJ$10,""))</f>
        <v/>
      </c>
      <c r="AM210" s="45" t="str">
        <f t="shared" ca="1" si="277"/>
        <v/>
      </c>
      <c r="AN210" s="46" t="str">
        <f t="shared" ca="1" si="278"/>
        <v/>
      </c>
      <c r="AO210" s="44" t="str">
        <f ca="1">IF(COUNTIF($BU$2:BU1195,AH210)=1,VLOOKUP(AH210,BK:BL,2), IF(COUNTIF($BU$2:BU1195,AH210)=0,$AK$10,""))</f>
        <v/>
      </c>
      <c r="AP210" s="45" t="str">
        <f t="shared" ca="1" si="279"/>
        <v/>
      </c>
      <c r="AQ210" s="46" t="str">
        <f t="shared" ca="1" si="280"/>
        <v/>
      </c>
      <c r="AR210" s="44" t="str">
        <f ca="1">IF(COUNTIF($BU$2:BU1195,AH210)=1,VLOOKUP(AH210,BM:BN,2), IF(COUNTIF($BU$2:BU1195,AH210)=0,$AL$10,""))</f>
        <v/>
      </c>
      <c r="AS210" s="45" t="str">
        <f t="shared" ca="1" si="281"/>
        <v/>
      </c>
      <c r="AT210" s="46" t="str">
        <f t="shared" ca="1" si="282"/>
        <v/>
      </c>
      <c r="AU210" s="44" t="str">
        <f ca="1">IF(COUNTIF($BU$2:BU1195,AH210)=1,VLOOKUP(AH210,BO:BP,2), IF(COUNTIF($BU$2:BU1195,AH210)=0,$AM$10,""))</f>
        <v/>
      </c>
      <c r="AV210" s="45" t="str">
        <f t="shared" ca="1" si="283"/>
        <v/>
      </c>
      <c r="AW210" s="46" t="str">
        <f t="shared" ca="1" si="284"/>
        <v/>
      </c>
      <c r="AX210" s="44" t="str">
        <f ca="1">IF(COUNTIF($BU$2:BU1195,AH210)=1,VLOOKUP(AH210,BQ:BR,2), IF(COUNTIF($BU$2:BU1195,AH210)=0,$AN$10,""))</f>
        <v/>
      </c>
      <c r="AY210" s="45" t="str">
        <f t="shared" ca="1" si="285"/>
        <v/>
      </c>
      <c r="AZ210" s="46" t="str">
        <f t="shared" ca="1" si="286"/>
        <v/>
      </c>
      <c r="BA210" s="77" t="str">
        <f t="shared" ca="1" si="287"/>
        <v/>
      </c>
      <c r="BB210" s="176"/>
      <c r="BC210" s="176"/>
      <c r="BD210" s="77" t="str">
        <f ca="1">IF(ISERROR(AI210-2),"",$AQ$4*SUM($BB$14:BB210)-$AR$4*SUM($BC$14:BC210))</f>
        <v/>
      </c>
      <c r="BE210" s="77" t="str">
        <f t="shared" ca="1" si="288"/>
        <v/>
      </c>
      <c r="BS210" s="163" t="str">
        <f t="shared" si="305"/>
        <v/>
      </c>
      <c r="BT210" s="163" t="str">
        <f t="shared" si="306"/>
        <v/>
      </c>
      <c r="BY210" s="164" t="str">
        <f t="shared" ref="BY210:BY273" ca="1" si="316">IF(AND(ISBLANK(CN199), BY209 = $CN$1),NOW(),IF(ISBLANK(CN199),"",CN199))</f>
        <v/>
      </c>
      <c r="BZ210" s="44" t="str">
        <f ca="1">IF(COUNTIF($CN$2:CN1195,BY210)=1,VLOOKUP(BY210,CH:CI,2), IF(COUNTIF($CN$2:CN1195,BY210)=0,$BZ$10,""))</f>
        <v/>
      </c>
      <c r="CA210" s="45" t="str">
        <f t="shared" ca="1" si="309"/>
        <v/>
      </c>
      <c r="CB210" s="45" t="str">
        <f t="shared" ref="CB210:CB273" ca="1" si="317">IF(ISERROR(BZ210-2),"",ROUNDUP(BY210-BY$14,0)/360*$BZ$5*$BZ$6)</f>
        <v/>
      </c>
      <c r="CC210" s="44" t="str">
        <f ca="1">IF(COUNTIF($CN$2:CN1195,BY210)=1,VLOOKUP(BY210,CJ:CK,2), IF(COUNTIF($CN$2:CN1195,BY210)=0,$CA$10,""))</f>
        <v/>
      </c>
      <c r="CD210" s="45" t="str">
        <f t="shared" ref="CD210:CD273" ca="1" si="318">IF(ISERROR(BZ210-2),"",-1*(CC210-$CC$14)*10^-4*$CA$8*$CA$5)</f>
        <v/>
      </c>
      <c r="CE210" s="46" t="str">
        <f t="shared" ref="CE210:CE273" ca="1" si="319">IF(ISERROR(BZ210-2),"",ROUNDUP(BY210-BY$14,0)/360*$CA$5*$CA$6)</f>
        <v/>
      </c>
      <c r="CF210" s="44" t="str">
        <f t="shared" ref="CF210:CF273" ca="1" si="320">IF(ISERROR(BZ210-2),"",CA210+CB210-CD210-CE210)</f>
        <v/>
      </c>
      <c r="CL210" s="163" t="str">
        <f t="shared" si="299"/>
        <v/>
      </c>
      <c r="CM210" s="163" t="str">
        <f t="shared" si="300"/>
        <v/>
      </c>
      <c r="CR210" s="164" t="str">
        <f t="shared" ca="1" si="310"/>
        <v/>
      </c>
      <c r="CS210" s="44" t="str">
        <f ca="1">IF(COUNTIF($DG$2:DG1195,CR210)=1,VLOOKUP(CR210,DA:DB,2), IF(COUNTIF($DG$2:DG1195,CR210)=0,$CS$10,""))</f>
        <v/>
      </c>
      <c r="CT210" s="45" t="str">
        <f t="shared" ca="1" si="311"/>
        <v/>
      </c>
      <c r="CU210" s="45" t="str">
        <f t="shared" ca="1" si="312"/>
        <v/>
      </c>
      <c r="CV210" s="44" t="str">
        <f ca="1">IF(COUNTIF($DG$2:DG1195,CR210)=1,VLOOKUP(CR210,DC:DD,2), IF(COUNTIF($DG$2:DG1195,CR210)=0,$CT$10,""))</f>
        <v/>
      </c>
      <c r="CW210" s="45" t="str">
        <f t="shared" ca="1" si="313"/>
        <v/>
      </c>
      <c r="CX210" s="46" t="str">
        <f t="shared" ca="1" si="314"/>
        <v/>
      </c>
      <c r="CY210" s="44" t="str">
        <f t="shared" ca="1" si="315"/>
        <v/>
      </c>
      <c r="DE210" s="163" t="str">
        <f t="shared" si="301"/>
        <v/>
      </c>
      <c r="DF210" s="163" t="str">
        <f t="shared" si="302"/>
        <v/>
      </c>
    </row>
    <row r="211" spans="1:110">
      <c r="A211" s="164" t="str">
        <f t="shared" ca="1" si="289"/>
        <v/>
      </c>
      <c r="B211" s="71" t="str">
        <f ca="1">IF(COUNTIF($AD$2:AD1196,A211)=1,VLOOKUP(A211,T:U,2), IF(COUNTIF($AD$2:AD1196,A211)=0,$B$10,""))</f>
        <v/>
      </c>
      <c r="C211" s="31" t="str">
        <f t="shared" ca="1" si="307"/>
        <v/>
      </c>
      <c r="D211" s="32" t="str">
        <f t="shared" ca="1" si="290"/>
        <v/>
      </c>
      <c r="E211" s="71" t="str">
        <f ca="1">IF(COUNTIF($AD$2:AD1196,A211)=1,VLOOKUP(A211,V:W,2), IF(COUNTIF($AD$2:AD1196,A211)=0,$C$10,""))</f>
        <v/>
      </c>
      <c r="F211" s="31" t="str">
        <f t="shared" ca="1" si="291"/>
        <v/>
      </c>
      <c r="G211" s="32" t="str">
        <f t="shared" ca="1" si="292"/>
        <v/>
      </c>
      <c r="H211" s="71" t="str">
        <f ca="1">IF(COUNTIF($AD$2:AD1196,A211)=1,VLOOKUP(A211,X:Y,2), IF(COUNTIF($AD$2:AD1196,A211)=0,$D$10,""))</f>
        <v/>
      </c>
      <c r="I211" s="31" t="str">
        <f t="shared" ca="1" si="293"/>
        <v/>
      </c>
      <c r="J211" s="32" t="str">
        <f t="shared" ca="1" si="294"/>
        <v/>
      </c>
      <c r="K211" s="71" t="str">
        <f ca="1">IF(COUNTIF($AD$2:AD1196,A211)=1,VLOOKUP(A211,Z:AA,2), IF(COUNTIF($AD$2:AD1196,A211)=0,$E$10,""))</f>
        <v/>
      </c>
      <c r="L211" s="31" t="str">
        <f t="shared" ca="1" si="295"/>
        <v/>
      </c>
      <c r="M211" s="32" t="str">
        <f t="shared" ca="1" si="296"/>
        <v/>
      </c>
      <c r="N211" s="77" t="str">
        <f t="shared" ca="1" si="297"/>
        <v/>
      </c>
      <c r="O211" s="77"/>
      <c r="P211" s="77"/>
      <c r="Q211" s="77" t="str">
        <f ca="1">IF(ISERROR(B211-2),"",$G$5*SUM($O$14:O211)-$H$5*SUM($P$14:P211))</f>
        <v/>
      </c>
      <c r="R211" s="77" t="str">
        <f t="shared" ca="1" si="298"/>
        <v/>
      </c>
      <c r="AB211" s="163" t="str">
        <f t="shared" si="303"/>
        <v/>
      </c>
      <c r="AC211" s="163" t="str">
        <f t="shared" si="304"/>
        <v/>
      </c>
      <c r="AH211" s="164" t="str">
        <f t="shared" ca="1" si="275"/>
        <v/>
      </c>
      <c r="AI211" s="44" t="str">
        <f ca="1">IF(COUNTIF($BU$2:BU1196,AH211)=1,VLOOKUP(AH211,BG:BH,2), IF(COUNTIF($BU$2:BU1196,AH211)=0,$AI$10,""))</f>
        <v/>
      </c>
      <c r="AJ211" s="45" t="str">
        <f t="shared" ca="1" si="308"/>
        <v/>
      </c>
      <c r="AK211" s="45" t="str">
        <f t="shared" ca="1" si="276"/>
        <v/>
      </c>
      <c r="AL211" s="44" t="str">
        <f ca="1">IF(COUNTIF($BU$2:BU1196,AH211)=1,VLOOKUP(AH211,BI:BJ,2), IF(COUNTIF($BU$2:BU1196,AH211)=0,$AJ$10,""))</f>
        <v/>
      </c>
      <c r="AM211" s="45" t="str">
        <f t="shared" ca="1" si="277"/>
        <v/>
      </c>
      <c r="AN211" s="46" t="str">
        <f t="shared" ca="1" si="278"/>
        <v/>
      </c>
      <c r="AO211" s="44" t="str">
        <f ca="1">IF(COUNTIF($BU$2:BU1196,AH211)=1,VLOOKUP(AH211,BK:BL,2), IF(COUNTIF($BU$2:BU1196,AH211)=0,$AK$10,""))</f>
        <v/>
      </c>
      <c r="AP211" s="45" t="str">
        <f t="shared" ca="1" si="279"/>
        <v/>
      </c>
      <c r="AQ211" s="46" t="str">
        <f t="shared" ca="1" si="280"/>
        <v/>
      </c>
      <c r="AR211" s="44" t="str">
        <f ca="1">IF(COUNTIF($BU$2:BU1196,AH211)=1,VLOOKUP(AH211,BM:BN,2), IF(COUNTIF($BU$2:BU1196,AH211)=0,$AL$10,""))</f>
        <v/>
      </c>
      <c r="AS211" s="45" t="str">
        <f t="shared" ca="1" si="281"/>
        <v/>
      </c>
      <c r="AT211" s="46" t="str">
        <f t="shared" ca="1" si="282"/>
        <v/>
      </c>
      <c r="AU211" s="44" t="str">
        <f ca="1">IF(COUNTIF($BU$2:BU1196,AH211)=1,VLOOKUP(AH211,BO:BP,2), IF(COUNTIF($BU$2:BU1196,AH211)=0,$AM$10,""))</f>
        <v/>
      </c>
      <c r="AV211" s="45" t="str">
        <f t="shared" ca="1" si="283"/>
        <v/>
      </c>
      <c r="AW211" s="46" t="str">
        <f t="shared" ca="1" si="284"/>
        <v/>
      </c>
      <c r="AX211" s="44" t="str">
        <f ca="1">IF(COUNTIF($BU$2:BU1196,AH211)=1,VLOOKUP(AH211,BQ:BR,2), IF(COUNTIF($BU$2:BU1196,AH211)=0,$AN$10,""))</f>
        <v/>
      </c>
      <c r="AY211" s="45" t="str">
        <f t="shared" ca="1" si="285"/>
        <v/>
      </c>
      <c r="AZ211" s="46" t="str">
        <f t="shared" ca="1" si="286"/>
        <v/>
      </c>
      <c r="BA211" s="77" t="str">
        <f t="shared" ca="1" si="287"/>
        <v/>
      </c>
      <c r="BB211" s="176"/>
      <c r="BC211" s="176"/>
      <c r="BD211" s="77" t="str">
        <f ca="1">IF(ISERROR(AI211-2),"",$AQ$4*SUM($BB$14:BB211)-$AR$4*SUM($BC$14:BC211))</f>
        <v/>
      </c>
      <c r="BE211" s="77" t="str">
        <f t="shared" ca="1" si="288"/>
        <v/>
      </c>
      <c r="BS211" s="163" t="str">
        <f t="shared" si="305"/>
        <v/>
      </c>
      <c r="BT211" s="163" t="str">
        <f t="shared" si="306"/>
        <v/>
      </c>
      <c r="BY211" s="164" t="str">
        <f t="shared" ca="1" si="316"/>
        <v/>
      </c>
      <c r="BZ211" s="44" t="str">
        <f ca="1">IF(COUNTIF($CN$2:CN1196,BY211)=1,VLOOKUP(BY211,CH:CI,2), IF(COUNTIF($CN$2:CN1196,BY211)=0,$BZ$10,""))</f>
        <v/>
      </c>
      <c r="CA211" s="45" t="str">
        <f t="shared" ca="1" si="309"/>
        <v/>
      </c>
      <c r="CB211" s="45" t="str">
        <f t="shared" ca="1" si="317"/>
        <v/>
      </c>
      <c r="CC211" s="44" t="str">
        <f ca="1">IF(COUNTIF($CN$2:CN1196,BY211)=1,VLOOKUP(BY211,CJ:CK,2), IF(COUNTIF($CN$2:CN1196,BY211)=0,$CA$10,""))</f>
        <v/>
      </c>
      <c r="CD211" s="45" t="str">
        <f t="shared" ca="1" si="318"/>
        <v/>
      </c>
      <c r="CE211" s="46" t="str">
        <f t="shared" ca="1" si="319"/>
        <v/>
      </c>
      <c r="CF211" s="44" t="str">
        <f t="shared" ca="1" si="320"/>
        <v/>
      </c>
      <c r="CL211" s="163" t="str">
        <f t="shared" si="299"/>
        <v/>
      </c>
      <c r="CM211" s="163" t="str">
        <f t="shared" si="300"/>
        <v/>
      </c>
      <c r="CR211" s="164" t="str">
        <f t="shared" ca="1" si="310"/>
        <v/>
      </c>
      <c r="CS211" s="44" t="str">
        <f ca="1">IF(COUNTIF($DG$2:DG1196,CR211)=1,VLOOKUP(CR211,DA:DB,2), IF(COUNTIF($DG$2:DG1196,CR211)=0,$CS$10,""))</f>
        <v/>
      </c>
      <c r="CT211" s="45" t="str">
        <f t="shared" ca="1" si="311"/>
        <v/>
      </c>
      <c r="CU211" s="45" t="str">
        <f t="shared" ca="1" si="312"/>
        <v/>
      </c>
      <c r="CV211" s="44" t="str">
        <f ca="1">IF(COUNTIF($DG$2:DG1196,CR211)=1,VLOOKUP(CR211,DC:DD,2), IF(COUNTIF($DG$2:DG1196,CR211)=0,$CT$10,""))</f>
        <v/>
      </c>
      <c r="CW211" s="45" t="str">
        <f t="shared" ca="1" si="313"/>
        <v/>
      </c>
      <c r="CX211" s="46" t="str">
        <f t="shared" ca="1" si="314"/>
        <v/>
      </c>
      <c r="CY211" s="44" t="str">
        <f t="shared" ca="1" si="315"/>
        <v/>
      </c>
      <c r="DE211" s="163" t="str">
        <f t="shared" si="301"/>
        <v/>
      </c>
      <c r="DF211" s="163" t="str">
        <f t="shared" si="302"/>
        <v/>
      </c>
    </row>
    <row r="212" spans="1:110">
      <c r="A212" s="164" t="str">
        <f t="shared" ca="1" si="289"/>
        <v/>
      </c>
      <c r="B212" s="71" t="str">
        <f ca="1">IF(COUNTIF($AD$2:AD1197,A212)=1,VLOOKUP(A212,T:U,2), IF(COUNTIF($AD$2:AD1197,A212)=0,$B$10,""))</f>
        <v/>
      </c>
      <c r="C212" s="31" t="str">
        <f t="shared" ca="1" si="307"/>
        <v/>
      </c>
      <c r="D212" s="32" t="str">
        <f t="shared" ca="1" si="290"/>
        <v/>
      </c>
      <c r="E212" s="71" t="str">
        <f ca="1">IF(COUNTIF($AD$2:AD1197,A212)=1,VLOOKUP(A212,V:W,2), IF(COUNTIF($AD$2:AD1197,A212)=0,$C$10,""))</f>
        <v/>
      </c>
      <c r="F212" s="31" t="str">
        <f t="shared" ca="1" si="291"/>
        <v/>
      </c>
      <c r="G212" s="32" t="str">
        <f t="shared" ca="1" si="292"/>
        <v/>
      </c>
      <c r="H212" s="71" t="str">
        <f ca="1">IF(COUNTIF($AD$2:AD1197,A212)=1,VLOOKUP(A212,X:Y,2), IF(COUNTIF($AD$2:AD1197,A212)=0,$D$10,""))</f>
        <v/>
      </c>
      <c r="I212" s="31" t="str">
        <f t="shared" ca="1" si="293"/>
        <v/>
      </c>
      <c r="J212" s="32" t="str">
        <f t="shared" ca="1" si="294"/>
        <v/>
      </c>
      <c r="K212" s="71" t="str">
        <f ca="1">IF(COUNTIF($AD$2:AD1197,A212)=1,VLOOKUP(A212,Z:AA,2), IF(COUNTIF($AD$2:AD1197,A212)=0,$E$10,""))</f>
        <v/>
      </c>
      <c r="L212" s="31" t="str">
        <f t="shared" ca="1" si="295"/>
        <v/>
      </c>
      <c r="M212" s="32" t="str">
        <f t="shared" ca="1" si="296"/>
        <v/>
      </c>
      <c r="N212" s="77" t="str">
        <f t="shared" ca="1" si="297"/>
        <v/>
      </c>
      <c r="O212" s="77"/>
      <c r="P212" s="77"/>
      <c r="Q212" s="77" t="str">
        <f ca="1">IF(ISERROR(B212-2),"",$G$5*SUM($O$14:O212)-$H$5*SUM($P$14:P212))</f>
        <v/>
      </c>
      <c r="R212" s="77" t="str">
        <f t="shared" ca="1" si="298"/>
        <v/>
      </c>
      <c r="AB212" s="163" t="str">
        <f t="shared" si="303"/>
        <v/>
      </c>
      <c r="AC212" s="163" t="str">
        <f t="shared" si="304"/>
        <v/>
      </c>
      <c r="AH212" s="164" t="str">
        <f t="shared" ref="AH212:AH275" ca="1" si="321">IF(AND(ISBLANK(BU201), AH211 = $BU$1),NOW(),IF(ISBLANK(BU201),"",BU201))</f>
        <v/>
      </c>
      <c r="AI212" s="44" t="str">
        <f ca="1">IF(COUNTIF($BU$2:BU1197,AH212)=1,VLOOKUP(AH212,BG:BH,2), IF(COUNTIF($BU$2:BU1197,AH212)=0,$AI$10,""))</f>
        <v/>
      </c>
      <c r="AJ212" s="45" t="str">
        <f t="shared" ca="1" si="308"/>
        <v/>
      </c>
      <c r="AK212" s="45" t="str">
        <f t="shared" ref="AK212:AK275" ca="1" si="322">IF(ISERROR(AI212-2),"",-1*ROUNDUP(AH212-$AH$14,0)/360*$AI$5*$AI$7)</f>
        <v/>
      </c>
      <c r="AL212" s="44" t="str">
        <f ca="1">IF(COUNTIF($BU$2:BU1197,AH212)=1,VLOOKUP(AH212,BI:BJ,2), IF(COUNTIF($BU$2:BU1197,AH212)=0,$AJ$10,""))</f>
        <v/>
      </c>
      <c r="AM212" s="45" t="str">
        <f t="shared" ref="AM212:AM275" ca="1" si="323">IF(ISERROR(AI212-2),"",(AL212-$AL$14)/100*$AJ$5)</f>
        <v/>
      </c>
      <c r="AN212" s="46" t="str">
        <f t="shared" ref="AN212:AN275" ca="1" si="324">IF(ISERROR(AI212-2),"",ROUNDUP(AH212-$AH$14,0)/360*$AJ$5*$AJ$6-ROUNDUP(AH212-$AH$14,0)/360*$AJ$5*$AJ$7*$AL$14/100)</f>
        <v/>
      </c>
      <c r="AO212" s="44" t="str">
        <f ca="1">IF(COUNTIF($BU$2:BU1197,AH212)=1,VLOOKUP(AH212,BK:BL,2), IF(COUNTIF($BU$2:BU1197,AH212)=0,$AK$10,""))</f>
        <v/>
      </c>
      <c r="AP212" s="45" t="str">
        <f t="shared" ref="AP212:AP275" ca="1" si="325">IF(ISERROR(AI212-2),"",(AO212/$AO$14-1)*$AK$5)</f>
        <v/>
      </c>
      <c r="AQ212" s="46" t="str">
        <f t="shared" ref="AQ212:AQ275" ca="1" si="326">IF(ISERROR(AI212-2),"",-1*ROUNDUP(AH212-$AH$14,0)/360*$AK$5*$AK$7)</f>
        <v/>
      </c>
      <c r="AR212" s="44" t="str">
        <f ca="1">IF(COUNTIF($BU$2:BU1197,AH212)=1,VLOOKUP(AH212,BM:BN,2), IF(COUNTIF($BU$2:BU1197,AH212)=0,$AL$10,""))</f>
        <v/>
      </c>
      <c r="AS212" s="45" t="str">
        <f t="shared" ref="AS212:AS275" ca="1" si="327">IF(ISERROR(AI212-2),"",(AR212-$AR$14)/100*$AL$5)</f>
        <v/>
      </c>
      <c r="AT212" s="46" t="str">
        <f t="shared" ref="AT212:AT275" ca="1" si="328">IF(ISERROR(AI212-2),"",ROUNDUP(AH212-$AH$14,0)/360*$AL$5*$AL$6-ROUNDUP(AH212-$AH$14,0)/360*$AL$5*$AL$7*$AR$14/100)</f>
        <v/>
      </c>
      <c r="AU212" s="44" t="str">
        <f ca="1">IF(COUNTIF($BU$2:BU1197,AH212)=1,VLOOKUP(AH212,BO:BP,2), IF(COUNTIF($BU$2:BU1197,AH212)=0,$AM$10,""))</f>
        <v/>
      </c>
      <c r="AV212" s="45" t="str">
        <f t="shared" ref="AV212:AV275" ca="1" si="329">IF(ISERROR(AI212-2),"",(AU212-$AU$14)/100*$AM$5)</f>
        <v/>
      </c>
      <c r="AW212" s="46" t="str">
        <f t="shared" ref="AW212:AW275" ca="1" si="330">IF(ISERROR(AI212-2),"",ROUNDUP(AH212-$AH$14,0)/360*$AM$5*$AM$6-ROUNDUP(AH212-$AH$14,0)/360*$AM$5*$AM$7*$AU$14/100)</f>
        <v/>
      </c>
      <c r="AX212" s="44" t="str">
        <f ca="1">IF(COUNTIF($BU$2:BU1197,AH212)=1,VLOOKUP(AH212,BQ:BR,2), IF(COUNTIF($BU$2:BU1197,AH212)=0,$AN$10,""))</f>
        <v/>
      </c>
      <c r="AY212" s="45" t="str">
        <f t="shared" ref="AY212:AY275" ca="1" si="331">IF(ISERROR(AI212-2),"",(AX212-$AX$14)/100*$AN$5)</f>
        <v/>
      </c>
      <c r="AZ212" s="46" t="str">
        <f t="shared" ref="AZ212:AZ275" ca="1" si="332">IF(ISERROR(AI212-2),"",ROUNDUP(AH212-$AH$14,0)/360*$AN$5*$AN$6-ROUNDUP(AH212-$AH$14,0)/360*$AN$5*$AN$7*$AX$14/100)</f>
        <v/>
      </c>
      <c r="BA212" s="77" t="str">
        <f t="shared" ref="BA212:BA275" ca="1" si="333">IF(ISERROR(AI212-2),"",AJ212+AK212-AM212-AN212-AP212-AQ212+AS212+AT212+AV212+AW212+AY212+AZ212)</f>
        <v/>
      </c>
      <c r="BB212" s="176"/>
      <c r="BC212" s="176"/>
      <c r="BD212" s="77" t="str">
        <f ca="1">IF(ISERROR(AI212-2),"",$AQ$4*SUM($BB$14:BB212)-$AR$4*SUM($BC$14:BC212))</f>
        <v/>
      </c>
      <c r="BE212" s="77" t="str">
        <f t="shared" ref="BE212:BE275" ca="1" si="334">IF(ISERROR(AI212-2),"",BA212-BD212)</f>
        <v/>
      </c>
      <c r="BS212" s="163" t="str">
        <f t="shared" si="305"/>
        <v/>
      </c>
      <c r="BT212" s="163" t="str">
        <f t="shared" si="306"/>
        <v/>
      </c>
      <c r="BY212" s="164" t="str">
        <f t="shared" ca="1" si="316"/>
        <v/>
      </c>
      <c r="BZ212" s="44" t="str">
        <f ca="1">IF(COUNTIF($CN$2:CN1197,BY212)=1,VLOOKUP(BY212,CH:CI,2), IF(COUNTIF($CN$2:CN1197,BY212)=0,$BZ$10,""))</f>
        <v/>
      </c>
      <c r="CA212" s="45" t="str">
        <f t="shared" ca="1" si="309"/>
        <v/>
      </c>
      <c r="CB212" s="45" t="str">
        <f t="shared" ca="1" si="317"/>
        <v/>
      </c>
      <c r="CC212" s="44" t="str">
        <f ca="1">IF(COUNTIF($CN$2:CN1197,BY212)=1,VLOOKUP(BY212,CJ:CK,2), IF(COUNTIF($CN$2:CN1197,BY212)=0,$CA$10,""))</f>
        <v/>
      </c>
      <c r="CD212" s="45" t="str">
        <f t="shared" ca="1" si="318"/>
        <v/>
      </c>
      <c r="CE212" s="46" t="str">
        <f t="shared" ca="1" si="319"/>
        <v/>
      </c>
      <c r="CF212" s="44" t="str">
        <f t="shared" ca="1" si="320"/>
        <v/>
      </c>
      <c r="CL212" s="163" t="str">
        <f t="shared" si="299"/>
        <v/>
      </c>
      <c r="CM212" s="163" t="str">
        <f t="shared" si="300"/>
        <v/>
      </c>
      <c r="CR212" s="164" t="str">
        <f t="shared" ca="1" si="310"/>
        <v/>
      </c>
      <c r="CS212" s="44" t="str">
        <f ca="1">IF(COUNTIF($DG$2:DG1197,CR212)=1,VLOOKUP(CR212,DA:DB,2), IF(COUNTIF($DG$2:DG1197,CR212)=0,$CS$10,""))</f>
        <v/>
      </c>
      <c r="CT212" s="45" t="str">
        <f t="shared" ca="1" si="311"/>
        <v/>
      </c>
      <c r="CU212" s="45" t="str">
        <f t="shared" ca="1" si="312"/>
        <v/>
      </c>
      <c r="CV212" s="44" t="str">
        <f ca="1">IF(COUNTIF($DG$2:DG1197,CR212)=1,VLOOKUP(CR212,DC:DD,2), IF(COUNTIF($DG$2:DG1197,CR212)=0,$CT$10,""))</f>
        <v/>
      </c>
      <c r="CW212" s="45" t="str">
        <f t="shared" ca="1" si="313"/>
        <v/>
      </c>
      <c r="CX212" s="46" t="str">
        <f t="shared" ca="1" si="314"/>
        <v/>
      </c>
      <c r="CY212" s="44" t="str">
        <f t="shared" ca="1" si="315"/>
        <v/>
      </c>
      <c r="DE212" s="163" t="str">
        <f t="shared" si="301"/>
        <v/>
      </c>
      <c r="DF212" s="163" t="str">
        <f t="shared" si="302"/>
        <v/>
      </c>
    </row>
    <row r="213" spans="1:110">
      <c r="A213" s="164" t="str">
        <f t="shared" ca="1" si="289"/>
        <v/>
      </c>
      <c r="B213" s="71" t="str">
        <f ca="1">IF(COUNTIF($AD$2:AD1198,A213)=1,VLOOKUP(A213,T:U,2), IF(COUNTIF($AD$2:AD1198,A213)=0,$B$10,""))</f>
        <v/>
      </c>
      <c r="C213" s="31" t="str">
        <f t="shared" ca="1" si="307"/>
        <v/>
      </c>
      <c r="D213" s="32" t="str">
        <f t="shared" ca="1" si="290"/>
        <v/>
      </c>
      <c r="E213" s="71" t="str">
        <f ca="1">IF(COUNTIF($AD$2:AD1198,A213)=1,VLOOKUP(A213,V:W,2), IF(COUNTIF($AD$2:AD1198,A213)=0,$C$10,""))</f>
        <v/>
      </c>
      <c r="F213" s="31" t="str">
        <f t="shared" ca="1" si="291"/>
        <v/>
      </c>
      <c r="G213" s="32" t="str">
        <f t="shared" ca="1" si="292"/>
        <v/>
      </c>
      <c r="H213" s="71" t="str">
        <f ca="1">IF(COUNTIF($AD$2:AD1198,A213)=1,VLOOKUP(A213,X:Y,2), IF(COUNTIF($AD$2:AD1198,A213)=0,$D$10,""))</f>
        <v/>
      </c>
      <c r="I213" s="31" t="str">
        <f t="shared" ca="1" si="293"/>
        <v/>
      </c>
      <c r="J213" s="32" t="str">
        <f t="shared" ca="1" si="294"/>
        <v/>
      </c>
      <c r="K213" s="71" t="str">
        <f ca="1">IF(COUNTIF($AD$2:AD1198,A213)=1,VLOOKUP(A213,Z:AA,2), IF(COUNTIF($AD$2:AD1198,A213)=0,$E$10,""))</f>
        <v/>
      </c>
      <c r="L213" s="31" t="str">
        <f t="shared" ca="1" si="295"/>
        <v/>
      </c>
      <c r="M213" s="32" t="str">
        <f t="shared" ca="1" si="296"/>
        <v/>
      </c>
      <c r="N213" s="77" t="str">
        <f t="shared" ca="1" si="297"/>
        <v/>
      </c>
      <c r="O213" s="77"/>
      <c r="P213" s="77"/>
      <c r="Q213" s="77" t="str">
        <f ca="1">IF(ISERROR(B213-2),"",$G$5*SUM($O$14:O213)-$H$5*SUM($P$14:P213))</f>
        <v/>
      </c>
      <c r="R213" s="77" t="str">
        <f t="shared" ca="1" si="298"/>
        <v/>
      </c>
      <c r="AB213" s="163" t="str">
        <f t="shared" si="303"/>
        <v/>
      </c>
      <c r="AC213" s="163" t="str">
        <f t="shared" si="304"/>
        <v/>
      </c>
      <c r="AH213" s="164" t="str">
        <f t="shared" ca="1" si="321"/>
        <v/>
      </c>
      <c r="AI213" s="44" t="str">
        <f ca="1">IF(COUNTIF($BU$2:BU1198,AH213)=1,VLOOKUP(AH213,BG:BH,2), IF(COUNTIF($BU$2:BU1198,AH213)=0,$AI$10,""))</f>
        <v/>
      </c>
      <c r="AJ213" s="45" t="str">
        <f t="shared" ca="1" si="308"/>
        <v/>
      </c>
      <c r="AK213" s="45" t="str">
        <f t="shared" ca="1" si="322"/>
        <v/>
      </c>
      <c r="AL213" s="44" t="str">
        <f ca="1">IF(COUNTIF($BU$2:BU1198,AH213)=1,VLOOKUP(AH213,BI:BJ,2), IF(COUNTIF($BU$2:BU1198,AH213)=0,$AJ$10,""))</f>
        <v/>
      </c>
      <c r="AM213" s="45" t="str">
        <f t="shared" ca="1" si="323"/>
        <v/>
      </c>
      <c r="AN213" s="46" t="str">
        <f t="shared" ca="1" si="324"/>
        <v/>
      </c>
      <c r="AO213" s="44" t="str">
        <f ca="1">IF(COUNTIF($BU$2:BU1198,AH213)=1,VLOOKUP(AH213,BK:BL,2), IF(COUNTIF($BU$2:BU1198,AH213)=0,$AK$10,""))</f>
        <v/>
      </c>
      <c r="AP213" s="45" t="str">
        <f t="shared" ca="1" si="325"/>
        <v/>
      </c>
      <c r="AQ213" s="46" t="str">
        <f t="shared" ca="1" si="326"/>
        <v/>
      </c>
      <c r="AR213" s="44" t="str">
        <f ca="1">IF(COUNTIF($BU$2:BU1198,AH213)=1,VLOOKUP(AH213,BM:BN,2), IF(COUNTIF($BU$2:BU1198,AH213)=0,$AL$10,""))</f>
        <v/>
      </c>
      <c r="AS213" s="45" t="str">
        <f t="shared" ca="1" si="327"/>
        <v/>
      </c>
      <c r="AT213" s="46" t="str">
        <f t="shared" ca="1" si="328"/>
        <v/>
      </c>
      <c r="AU213" s="44" t="str">
        <f ca="1">IF(COUNTIF($BU$2:BU1198,AH213)=1,VLOOKUP(AH213,BO:BP,2), IF(COUNTIF($BU$2:BU1198,AH213)=0,$AM$10,""))</f>
        <v/>
      </c>
      <c r="AV213" s="45" t="str">
        <f t="shared" ca="1" si="329"/>
        <v/>
      </c>
      <c r="AW213" s="46" t="str">
        <f t="shared" ca="1" si="330"/>
        <v/>
      </c>
      <c r="AX213" s="44" t="str">
        <f ca="1">IF(COUNTIF($BU$2:BU1198,AH213)=1,VLOOKUP(AH213,BQ:BR,2), IF(COUNTIF($BU$2:BU1198,AH213)=0,$AN$10,""))</f>
        <v/>
      </c>
      <c r="AY213" s="45" t="str">
        <f t="shared" ca="1" si="331"/>
        <v/>
      </c>
      <c r="AZ213" s="46" t="str">
        <f t="shared" ca="1" si="332"/>
        <v/>
      </c>
      <c r="BA213" s="77" t="str">
        <f t="shared" ca="1" si="333"/>
        <v/>
      </c>
      <c r="BB213" s="176"/>
      <c r="BC213" s="176"/>
      <c r="BD213" s="77" t="str">
        <f ca="1">IF(ISERROR(AI213-2),"",$AQ$4*SUM($BB$14:BB213)-$AR$4*SUM($BC$14:BC213))</f>
        <v/>
      </c>
      <c r="BE213" s="77" t="str">
        <f t="shared" ca="1" si="334"/>
        <v/>
      </c>
      <c r="BS213" s="163" t="str">
        <f t="shared" si="305"/>
        <v/>
      </c>
      <c r="BT213" s="163" t="str">
        <f t="shared" si="306"/>
        <v/>
      </c>
      <c r="BY213" s="164" t="str">
        <f t="shared" ca="1" si="316"/>
        <v/>
      </c>
      <c r="BZ213" s="44" t="str">
        <f ca="1">IF(COUNTIF($CN$2:CN1198,BY213)=1,VLOOKUP(BY213,CH:CI,2), IF(COUNTIF($CN$2:CN1198,BY213)=0,$BZ$10,""))</f>
        <v/>
      </c>
      <c r="CA213" s="45" t="str">
        <f t="shared" ca="1" si="309"/>
        <v/>
      </c>
      <c r="CB213" s="45" t="str">
        <f t="shared" ca="1" si="317"/>
        <v/>
      </c>
      <c r="CC213" s="44" t="str">
        <f ca="1">IF(COUNTIF($CN$2:CN1198,BY213)=1,VLOOKUP(BY213,CJ:CK,2), IF(COUNTIF($CN$2:CN1198,BY213)=0,$CA$10,""))</f>
        <v/>
      </c>
      <c r="CD213" s="45" t="str">
        <f t="shared" ca="1" si="318"/>
        <v/>
      </c>
      <c r="CE213" s="46" t="str">
        <f t="shared" ca="1" si="319"/>
        <v/>
      </c>
      <c r="CF213" s="44" t="str">
        <f t="shared" ca="1" si="320"/>
        <v/>
      </c>
      <c r="CL213" s="163" t="str">
        <f t="shared" si="299"/>
        <v/>
      </c>
      <c r="CM213" s="163" t="str">
        <f t="shared" si="300"/>
        <v/>
      </c>
      <c r="CR213" s="164" t="str">
        <f t="shared" ca="1" si="310"/>
        <v/>
      </c>
      <c r="CS213" s="44" t="str">
        <f ca="1">IF(COUNTIF($DG$2:DG1198,CR213)=1,VLOOKUP(CR213,DA:DB,2), IF(COUNTIF($DG$2:DG1198,CR213)=0,$CS$10,""))</f>
        <v/>
      </c>
      <c r="CT213" s="45" t="str">
        <f t="shared" ca="1" si="311"/>
        <v/>
      </c>
      <c r="CU213" s="45" t="str">
        <f t="shared" ca="1" si="312"/>
        <v/>
      </c>
      <c r="CV213" s="44" t="str">
        <f ca="1">IF(COUNTIF($DG$2:DG1198,CR213)=1,VLOOKUP(CR213,DC:DD,2), IF(COUNTIF($DG$2:DG1198,CR213)=0,$CT$10,""))</f>
        <v/>
      </c>
      <c r="CW213" s="45" t="str">
        <f t="shared" ca="1" si="313"/>
        <v/>
      </c>
      <c r="CX213" s="46" t="str">
        <f t="shared" ca="1" si="314"/>
        <v/>
      </c>
      <c r="CY213" s="44" t="str">
        <f t="shared" ca="1" si="315"/>
        <v/>
      </c>
      <c r="DE213" s="163" t="str">
        <f t="shared" si="301"/>
        <v/>
      </c>
      <c r="DF213" s="163" t="str">
        <f t="shared" si="302"/>
        <v/>
      </c>
    </row>
    <row r="214" spans="1:110">
      <c r="A214" s="164" t="str">
        <f t="shared" ca="1" si="289"/>
        <v/>
      </c>
      <c r="B214" s="71" t="str">
        <f ca="1">IF(COUNTIF($AD$2:AD1199,A214)=1,VLOOKUP(A214,T:U,2), IF(COUNTIF($AD$2:AD1199,A214)=0,$B$10,""))</f>
        <v/>
      </c>
      <c r="C214" s="31" t="str">
        <f t="shared" ca="1" si="307"/>
        <v/>
      </c>
      <c r="D214" s="32" t="str">
        <f t="shared" ca="1" si="290"/>
        <v/>
      </c>
      <c r="E214" s="71" t="str">
        <f ca="1">IF(COUNTIF($AD$2:AD1199,A214)=1,VLOOKUP(A214,V:W,2), IF(COUNTIF($AD$2:AD1199,A214)=0,$C$10,""))</f>
        <v/>
      </c>
      <c r="F214" s="31" t="str">
        <f t="shared" ca="1" si="291"/>
        <v/>
      </c>
      <c r="G214" s="32" t="str">
        <f t="shared" ca="1" si="292"/>
        <v/>
      </c>
      <c r="H214" s="71" t="str">
        <f ca="1">IF(COUNTIF($AD$2:AD1199,A214)=1,VLOOKUP(A214,X:Y,2), IF(COUNTIF($AD$2:AD1199,A214)=0,$D$10,""))</f>
        <v/>
      </c>
      <c r="I214" s="31" t="str">
        <f t="shared" ca="1" si="293"/>
        <v/>
      </c>
      <c r="J214" s="32" t="str">
        <f t="shared" ca="1" si="294"/>
        <v/>
      </c>
      <c r="K214" s="71" t="str">
        <f ca="1">IF(COUNTIF($AD$2:AD1199,A214)=1,VLOOKUP(A214,Z:AA,2), IF(COUNTIF($AD$2:AD1199,A214)=0,$E$10,""))</f>
        <v/>
      </c>
      <c r="L214" s="31" t="str">
        <f t="shared" ca="1" si="295"/>
        <v/>
      </c>
      <c r="M214" s="32" t="str">
        <f t="shared" ca="1" si="296"/>
        <v/>
      </c>
      <c r="N214" s="77" t="str">
        <f t="shared" ca="1" si="297"/>
        <v/>
      </c>
      <c r="O214" s="77"/>
      <c r="P214" s="77"/>
      <c r="Q214" s="77" t="str">
        <f ca="1">IF(ISERROR(B214-2),"",$G$5*SUM($O$14:O214)-$H$5*SUM($P$14:P214))</f>
        <v/>
      </c>
      <c r="R214" s="77" t="str">
        <f t="shared" ca="1" si="298"/>
        <v/>
      </c>
      <c r="AB214" s="163" t="str">
        <f t="shared" si="303"/>
        <v/>
      </c>
      <c r="AC214" s="163" t="str">
        <f t="shared" si="304"/>
        <v/>
      </c>
      <c r="AH214" s="164" t="str">
        <f t="shared" ca="1" si="321"/>
        <v/>
      </c>
      <c r="AI214" s="44" t="str">
        <f ca="1">IF(COUNTIF($BU$2:BU1199,AH214)=1,VLOOKUP(AH214,BG:BH,2), IF(COUNTIF($BU$2:BU1199,AH214)=0,$AI$10,""))</f>
        <v/>
      </c>
      <c r="AJ214" s="45" t="str">
        <f t="shared" ca="1" si="308"/>
        <v/>
      </c>
      <c r="AK214" s="45" t="str">
        <f t="shared" ca="1" si="322"/>
        <v/>
      </c>
      <c r="AL214" s="44" t="str">
        <f ca="1">IF(COUNTIF($BU$2:BU1199,AH214)=1,VLOOKUP(AH214,BI:BJ,2), IF(COUNTIF($BU$2:BU1199,AH214)=0,$AJ$10,""))</f>
        <v/>
      </c>
      <c r="AM214" s="45" t="str">
        <f t="shared" ca="1" si="323"/>
        <v/>
      </c>
      <c r="AN214" s="46" t="str">
        <f t="shared" ca="1" si="324"/>
        <v/>
      </c>
      <c r="AO214" s="44" t="str">
        <f ca="1">IF(COUNTIF($BU$2:BU1199,AH214)=1,VLOOKUP(AH214,BK:BL,2), IF(COUNTIF($BU$2:BU1199,AH214)=0,$AK$10,""))</f>
        <v/>
      </c>
      <c r="AP214" s="45" t="str">
        <f t="shared" ca="1" si="325"/>
        <v/>
      </c>
      <c r="AQ214" s="46" t="str">
        <f t="shared" ca="1" si="326"/>
        <v/>
      </c>
      <c r="AR214" s="44" t="str">
        <f ca="1">IF(COUNTIF($BU$2:BU1199,AH214)=1,VLOOKUP(AH214,BM:BN,2), IF(COUNTIF($BU$2:BU1199,AH214)=0,$AL$10,""))</f>
        <v/>
      </c>
      <c r="AS214" s="45" t="str">
        <f t="shared" ca="1" si="327"/>
        <v/>
      </c>
      <c r="AT214" s="46" t="str">
        <f t="shared" ca="1" si="328"/>
        <v/>
      </c>
      <c r="AU214" s="44" t="str">
        <f ca="1">IF(COUNTIF($BU$2:BU1199,AH214)=1,VLOOKUP(AH214,BO:BP,2), IF(COUNTIF($BU$2:BU1199,AH214)=0,$AM$10,""))</f>
        <v/>
      </c>
      <c r="AV214" s="45" t="str">
        <f t="shared" ca="1" si="329"/>
        <v/>
      </c>
      <c r="AW214" s="46" t="str">
        <f t="shared" ca="1" si="330"/>
        <v/>
      </c>
      <c r="AX214" s="44" t="str">
        <f ca="1">IF(COUNTIF($BU$2:BU1199,AH214)=1,VLOOKUP(AH214,BQ:BR,2), IF(COUNTIF($BU$2:BU1199,AH214)=0,$AN$10,""))</f>
        <v/>
      </c>
      <c r="AY214" s="45" t="str">
        <f t="shared" ca="1" si="331"/>
        <v/>
      </c>
      <c r="AZ214" s="46" t="str">
        <f t="shared" ca="1" si="332"/>
        <v/>
      </c>
      <c r="BA214" s="77" t="str">
        <f t="shared" ca="1" si="333"/>
        <v/>
      </c>
      <c r="BB214" s="176"/>
      <c r="BC214" s="176"/>
      <c r="BD214" s="77" t="str">
        <f ca="1">IF(ISERROR(AI214-2),"",$AQ$4*SUM($BB$14:BB214)-$AR$4*SUM($BC$14:BC214))</f>
        <v/>
      </c>
      <c r="BE214" s="77" t="str">
        <f t="shared" ca="1" si="334"/>
        <v/>
      </c>
      <c r="BS214" s="163" t="str">
        <f t="shared" si="305"/>
        <v/>
      </c>
      <c r="BT214" s="163" t="str">
        <f t="shared" si="306"/>
        <v/>
      </c>
      <c r="BY214" s="164" t="str">
        <f t="shared" ca="1" si="316"/>
        <v/>
      </c>
      <c r="BZ214" s="44" t="str">
        <f ca="1">IF(COUNTIF($CN$2:CN1199,BY214)=1,VLOOKUP(BY214,CH:CI,2), IF(COUNTIF($CN$2:CN1199,BY214)=0,$BZ$10,""))</f>
        <v/>
      </c>
      <c r="CA214" s="45" t="str">
        <f t="shared" ca="1" si="309"/>
        <v/>
      </c>
      <c r="CB214" s="45" t="str">
        <f t="shared" ca="1" si="317"/>
        <v/>
      </c>
      <c r="CC214" s="44" t="str">
        <f ca="1">IF(COUNTIF($CN$2:CN1199,BY214)=1,VLOOKUP(BY214,CJ:CK,2), IF(COUNTIF($CN$2:CN1199,BY214)=0,$CA$10,""))</f>
        <v/>
      </c>
      <c r="CD214" s="45" t="str">
        <f t="shared" ca="1" si="318"/>
        <v/>
      </c>
      <c r="CE214" s="46" t="str">
        <f t="shared" ca="1" si="319"/>
        <v/>
      </c>
      <c r="CF214" s="44" t="str">
        <f t="shared" ca="1" si="320"/>
        <v/>
      </c>
      <c r="CL214" s="163" t="str">
        <f t="shared" si="299"/>
        <v/>
      </c>
      <c r="CM214" s="163" t="str">
        <f t="shared" si="300"/>
        <v/>
      </c>
      <c r="CR214" s="164" t="str">
        <f t="shared" ca="1" si="310"/>
        <v/>
      </c>
      <c r="CS214" s="44" t="str">
        <f ca="1">IF(COUNTIF($DG$2:DG1199,CR214)=1,VLOOKUP(CR214,DA:DB,2), IF(COUNTIF($DG$2:DG1199,CR214)=0,$CS$10,""))</f>
        <v/>
      </c>
      <c r="CT214" s="45" t="str">
        <f t="shared" ca="1" si="311"/>
        <v/>
      </c>
      <c r="CU214" s="45" t="str">
        <f t="shared" ca="1" si="312"/>
        <v/>
      </c>
      <c r="CV214" s="44" t="str">
        <f ca="1">IF(COUNTIF($DG$2:DG1199,CR214)=1,VLOOKUP(CR214,DC:DD,2), IF(COUNTIF($DG$2:DG1199,CR214)=0,$CT$10,""))</f>
        <v/>
      </c>
      <c r="CW214" s="45" t="str">
        <f t="shared" ca="1" si="313"/>
        <v/>
      </c>
      <c r="CX214" s="46" t="str">
        <f t="shared" ca="1" si="314"/>
        <v/>
      </c>
      <c r="CY214" s="44" t="str">
        <f t="shared" ca="1" si="315"/>
        <v/>
      </c>
      <c r="DE214" s="163" t="str">
        <f t="shared" si="301"/>
        <v/>
      </c>
      <c r="DF214" s="163" t="str">
        <f t="shared" si="302"/>
        <v/>
      </c>
    </row>
    <row r="215" spans="1:110">
      <c r="A215" s="164" t="str">
        <f t="shared" ca="1" si="289"/>
        <v/>
      </c>
      <c r="B215" s="71" t="str">
        <f ca="1">IF(COUNTIF($AD$2:AD1200,A215)=1,VLOOKUP(A215,T:U,2), IF(COUNTIF($AD$2:AD1200,A215)=0,$B$10,""))</f>
        <v/>
      </c>
      <c r="C215" s="31" t="str">
        <f t="shared" ca="1" si="307"/>
        <v/>
      </c>
      <c r="D215" s="32" t="str">
        <f t="shared" ca="1" si="290"/>
        <v/>
      </c>
      <c r="E215" s="71" t="str">
        <f ca="1">IF(COUNTIF($AD$2:AD1200,A215)=1,VLOOKUP(A215,V:W,2), IF(COUNTIF($AD$2:AD1200,A215)=0,$C$10,""))</f>
        <v/>
      </c>
      <c r="F215" s="31" t="str">
        <f t="shared" ca="1" si="291"/>
        <v/>
      </c>
      <c r="G215" s="32" t="str">
        <f t="shared" ca="1" si="292"/>
        <v/>
      </c>
      <c r="H215" s="71" t="str">
        <f ca="1">IF(COUNTIF($AD$2:AD1200,A215)=1,VLOOKUP(A215,X:Y,2), IF(COUNTIF($AD$2:AD1200,A215)=0,$D$10,""))</f>
        <v/>
      </c>
      <c r="I215" s="31" t="str">
        <f t="shared" ca="1" si="293"/>
        <v/>
      </c>
      <c r="J215" s="32" t="str">
        <f t="shared" ca="1" si="294"/>
        <v/>
      </c>
      <c r="K215" s="71" t="str">
        <f ca="1">IF(COUNTIF($AD$2:AD1200,A215)=1,VLOOKUP(A215,Z:AA,2), IF(COUNTIF($AD$2:AD1200,A215)=0,$E$10,""))</f>
        <v/>
      </c>
      <c r="L215" s="31" t="str">
        <f t="shared" ca="1" si="295"/>
        <v/>
      </c>
      <c r="M215" s="32" t="str">
        <f t="shared" ca="1" si="296"/>
        <v/>
      </c>
      <c r="N215" s="77" t="str">
        <f t="shared" ca="1" si="297"/>
        <v/>
      </c>
      <c r="O215" s="77"/>
      <c r="P215" s="77"/>
      <c r="Q215" s="77" t="str">
        <f ca="1">IF(ISERROR(B215-2),"",$G$5*SUM($O$14:O215)-$H$5*SUM($P$14:P215))</f>
        <v/>
      </c>
      <c r="R215" s="77" t="str">
        <f t="shared" ca="1" si="298"/>
        <v/>
      </c>
      <c r="AB215" s="163" t="str">
        <f t="shared" si="303"/>
        <v/>
      </c>
      <c r="AC215" s="163" t="str">
        <f t="shared" si="304"/>
        <v/>
      </c>
      <c r="AH215" s="164" t="str">
        <f t="shared" ca="1" si="321"/>
        <v/>
      </c>
      <c r="AI215" s="44" t="str">
        <f ca="1">IF(COUNTIF($BU$2:BU1200,AH215)=1,VLOOKUP(AH215,BG:BH,2), IF(COUNTIF($BU$2:BU1200,AH215)=0,$AI$10,""))</f>
        <v/>
      </c>
      <c r="AJ215" s="45" t="str">
        <f t="shared" ca="1" si="308"/>
        <v/>
      </c>
      <c r="AK215" s="45" t="str">
        <f t="shared" ca="1" si="322"/>
        <v/>
      </c>
      <c r="AL215" s="44" t="str">
        <f ca="1">IF(COUNTIF($BU$2:BU1200,AH215)=1,VLOOKUP(AH215,BI:BJ,2), IF(COUNTIF($BU$2:BU1200,AH215)=0,$AJ$10,""))</f>
        <v/>
      </c>
      <c r="AM215" s="45" t="str">
        <f t="shared" ca="1" si="323"/>
        <v/>
      </c>
      <c r="AN215" s="46" t="str">
        <f t="shared" ca="1" si="324"/>
        <v/>
      </c>
      <c r="AO215" s="44" t="str">
        <f ca="1">IF(COUNTIF($BU$2:BU1200,AH215)=1,VLOOKUP(AH215,BK:BL,2), IF(COUNTIF($BU$2:BU1200,AH215)=0,$AK$10,""))</f>
        <v/>
      </c>
      <c r="AP215" s="45" t="str">
        <f t="shared" ca="1" si="325"/>
        <v/>
      </c>
      <c r="AQ215" s="46" t="str">
        <f t="shared" ca="1" si="326"/>
        <v/>
      </c>
      <c r="AR215" s="44" t="str">
        <f ca="1">IF(COUNTIF($BU$2:BU1200,AH215)=1,VLOOKUP(AH215,BM:BN,2), IF(COUNTIF($BU$2:BU1200,AH215)=0,$AL$10,""))</f>
        <v/>
      </c>
      <c r="AS215" s="45" t="str">
        <f t="shared" ca="1" si="327"/>
        <v/>
      </c>
      <c r="AT215" s="46" t="str">
        <f t="shared" ca="1" si="328"/>
        <v/>
      </c>
      <c r="AU215" s="44" t="str">
        <f ca="1">IF(COUNTIF($BU$2:BU1200,AH215)=1,VLOOKUP(AH215,BO:BP,2), IF(COUNTIF($BU$2:BU1200,AH215)=0,$AM$10,""))</f>
        <v/>
      </c>
      <c r="AV215" s="45" t="str">
        <f t="shared" ca="1" si="329"/>
        <v/>
      </c>
      <c r="AW215" s="46" t="str">
        <f t="shared" ca="1" si="330"/>
        <v/>
      </c>
      <c r="AX215" s="44" t="str">
        <f ca="1">IF(COUNTIF($BU$2:BU1200,AH215)=1,VLOOKUP(AH215,BQ:BR,2), IF(COUNTIF($BU$2:BU1200,AH215)=0,$AN$10,""))</f>
        <v/>
      </c>
      <c r="AY215" s="45" t="str">
        <f t="shared" ca="1" si="331"/>
        <v/>
      </c>
      <c r="AZ215" s="46" t="str">
        <f t="shared" ca="1" si="332"/>
        <v/>
      </c>
      <c r="BA215" s="77" t="str">
        <f t="shared" ca="1" si="333"/>
        <v/>
      </c>
      <c r="BB215" s="176"/>
      <c r="BC215" s="176"/>
      <c r="BD215" s="77" t="str">
        <f ca="1">IF(ISERROR(AI215-2),"",$AQ$4*SUM($BB$14:BB215)-$AR$4*SUM($BC$14:BC215))</f>
        <v/>
      </c>
      <c r="BE215" s="77" t="str">
        <f t="shared" ca="1" si="334"/>
        <v/>
      </c>
      <c r="BS215" s="163" t="str">
        <f t="shared" si="305"/>
        <v/>
      </c>
      <c r="BT215" s="163" t="str">
        <f t="shared" si="306"/>
        <v/>
      </c>
      <c r="BY215" s="164" t="str">
        <f t="shared" ca="1" si="316"/>
        <v/>
      </c>
      <c r="BZ215" s="44" t="str">
        <f ca="1">IF(COUNTIF($CN$2:CN1200,BY215)=1,VLOOKUP(BY215,CH:CI,2), IF(COUNTIF($CN$2:CN1200,BY215)=0,$BZ$10,""))</f>
        <v/>
      </c>
      <c r="CA215" s="45" t="str">
        <f t="shared" ca="1" si="309"/>
        <v/>
      </c>
      <c r="CB215" s="45" t="str">
        <f t="shared" ca="1" si="317"/>
        <v/>
      </c>
      <c r="CC215" s="44" t="str">
        <f ca="1">IF(COUNTIF($CN$2:CN1200,BY215)=1,VLOOKUP(BY215,CJ:CK,2), IF(COUNTIF($CN$2:CN1200,BY215)=0,$CA$10,""))</f>
        <v/>
      </c>
      <c r="CD215" s="45" t="str">
        <f t="shared" ca="1" si="318"/>
        <v/>
      </c>
      <c r="CE215" s="46" t="str">
        <f t="shared" ca="1" si="319"/>
        <v/>
      </c>
      <c r="CF215" s="44" t="str">
        <f t="shared" ca="1" si="320"/>
        <v/>
      </c>
      <c r="CL215" s="163" t="str">
        <f t="shared" si="299"/>
        <v/>
      </c>
      <c r="CM215" s="163" t="str">
        <f t="shared" si="300"/>
        <v/>
      </c>
      <c r="CR215" s="164" t="str">
        <f t="shared" ca="1" si="310"/>
        <v/>
      </c>
      <c r="CS215" s="44" t="str">
        <f ca="1">IF(COUNTIF($DG$2:DG1200,CR215)=1,VLOOKUP(CR215,DA:DB,2), IF(COUNTIF($DG$2:DG1200,CR215)=0,$CS$10,""))</f>
        <v/>
      </c>
      <c r="CT215" s="45" t="str">
        <f t="shared" ca="1" si="311"/>
        <v/>
      </c>
      <c r="CU215" s="45" t="str">
        <f t="shared" ca="1" si="312"/>
        <v/>
      </c>
      <c r="CV215" s="44" t="str">
        <f ca="1">IF(COUNTIF($DG$2:DG1200,CR215)=1,VLOOKUP(CR215,DC:DD,2), IF(COUNTIF($DG$2:DG1200,CR215)=0,$CT$10,""))</f>
        <v/>
      </c>
      <c r="CW215" s="45" t="str">
        <f t="shared" ca="1" si="313"/>
        <v/>
      </c>
      <c r="CX215" s="46" t="str">
        <f t="shared" ca="1" si="314"/>
        <v/>
      </c>
      <c r="CY215" s="44" t="str">
        <f t="shared" ca="1" si="315"/>
        <v/>
      </c>
      <c r="DE215" s="163" t="str">
        <f t="shared" si="301"/>
        <v/>
      </c>
      <c r="DF215" s="163" t="str">
        <f t="shared" si="302"/>
        <v/>
      </c>
    </row>
    <row r="216" spans="1:110">
      <c r="A216" s="164" t="str">
        <f t="shared" ca="1" si="289"/>
        <v/>
      </c>
      <c r="B216" s="71" t="str">
        <f ca="1">IF(COUNTIF($AD$2:AD1201,A216)=1,VLOOKUP(A216,T:U,2), IF(COUNTIF($AD$2:AD1201,A216)=0,$B$10,""))</f>
        <v/>
      </c>
      <c r="C216" s="31" t="str">
        <f t="shared" ca="1" si="307"/>
        <v/>
      </c>
      <c r="D216" s="32" t="str">
        <f t="shared" ca="1" si="290"/>
        <v/>
      </c>
      <c r="E216" s="71" t="str">
        <f ca="1">IF(COUNTIF($AD$2:AD1201,A216)=1,VLOOKUP(A216,V:W,2), IF(COUNTIF($AD$2:AD1201,A216)=0,$C$10,""))</f>
        <v/>
      </c>
      <c r="F216" s="31" t="str">
        <f t="shared" ca="1" si="291"/>
        <v/>
      </c>
      <c r="G216" s="32" t="str">
        <f t="shared" ca="1" si="292"/>
        <v/>
      </c>
      <c r="H216" s="71" t="str">
        <f ca="1">IF(COUNTIF($AD$2:AD1201,A216)=1,VLOOKUP(A216,X:Y,2), IF(COUNTIF($AD$2:AD1201,A216)=0,$D$10,""))</f>
        <v/>
      </c>
      <c r="I216" s="31" t="str">
        <f t="shared" ca="1" si="293"/>
        <v/>
      </c>
      <c r="J216" s="32" t="str">
        <f t="shared" ca="1" si="294"/>
        <v/>
      </c>
      <c r="K216" s="71" t="str">
        <f ca="1">IF(COUNTIF($AD$2:AD1201,A216)=1,VLOOKUP(A216,Z:AA,2), IF(COUNTIF($AD$2:AD1201,A216)=0,$E$10,""))</f>
        <v/>
      </c>
      <c r="L216" s="31" t="str">
        <f t="shared" ca="1" si="295"/>
        <v/>
      </c>
      <c r="M216" s="32" t="str">
        <f t="shared" ca="1" si="296"/>
        <v/>
      </c>
      <c r="N216" s="77" t="str">
        <f t="shared" ca="1" si="297"/>
        <v/>
      </c>
      <c r="O216" s="77"/>
      <c r="P216" s="77"/>
      <c r="Q216" s="77" t="str">
        <f ca="1">IF(ISERROR(B216-2),"",$G$5*SUM($O$14:O216)-$H$5*SUM($P$14:P216))</f>
        <v/>
      </c>
      <c r="R216" s="77" t="str">
        <f t="shared" ca="1" si="298"/>
        <v/>
      </c>
      <c r="AB216" s="163" t="str">
        <f t="shared" si="303"/>
        <v/>
      </c>
      <c r="AC216" s="163" t="str">
        <f t="shared" si="304"/>
        <v/>
      </c>
      <c r="AH216" s="164" t="str">
        <f t="shared" ca="1" si="321"/>
        <v/>
      </c>
      <c r="AI216" s="44" t="str">
        <f ca="1">IF(COUNTIF($BU$2:BU1201,AH216)=1,VLOOKUP(AH216,BG:BH,2), IF(COUNTIF($BU$2:BU1201,AH216)=0,$AI$10,""))</f>
        <v/>
      </c>
      <c r="AJ216" s="45" t="str">
        <f t="shared" ca="1" si="308"/>
        <v/>
      </c>
      <c r="AK216" s="45" t="str">
        <f t="shared" ca="1" si="322"/>
        <v/>
      </c>
      <c r="AL216" s="44" t="str">
        <f ca="1">IF(COUNTIF($BU$2:BU1201,AH216)=1,VLOOKUP(AH216,BI:BJ,2), IF(COUNTIF($BU$2:BU1201,AH216)=0,$AJ$10,""))</f>
        <v/>
      </c>
      <c r="AM216" s="45" t="str">
        <f t="shared" ca="1" si="323"/>
        <v/>
      </c>
      <c r="AN216" s="46" t="str">
        <f t="shared" ca="1" si="324"/>
        <v/>
      </c>
      <c r="AO216" s="44" t="str">
        <f ca="1">IF(COUNTIF($BU$2:BU1201,AH216)=1,VLOOKUP(AH216,BK:BL,2), IF(COUNTIF($BU$2:BU1201,AH216)=0,$AK$10,""))</f>
        <v/>
      </c>
      <c r="AP216" s="45" t="str">
        <f t="shared" ca="1" si="325"/>
        <v/>
      </c>
      <c r="AQ216" s="46" t="str">
        <f t="shared" ca="1" si="326"/>
        <v/>
      </c>
      <c r="AR216" s="44" t="str">
        <f ca="1">IF(COUNTIF($BU$2:BU1201,AH216)=1,VLOOKUP(AH216,BM:BN,2), IF(COUNTIF($BU$2:BU1201,AH216)=0,$AL$10,""))</f>
        <v/>
      </c>
      <c r="AS216" s="45" t="str">
        <f t="shared" ca="1" si="327"/>
        <v/>
      </c>
      <c r="AT216" s="46" t="str">
        <f t="shared" ca="1" si="328"/>
        <v/>
      </c>
      <c r="AU216" s="44" t="str">
        <f ca="1">IF(COUNTIF($BU$2:BU1201,AH216)=1,VLOOKUP(AH216,BO:BP,2), IF(COUNTIF($BU$2:BU1201,AH216)=0,$AM$10,""))</f>
        <v/>
      </c>
      <c r="AV216" s="45" t="str">
        <f t="shared" ca="1" si="329"/>
        <v/>
      </c>
      <c r="AW216" s="46" t="str">
        <f t="shared" ca="1" si="330"/>
        <v/>
      </c>
      <c r="AX216" s="44" t="str">
        <f ca="1">IF(COUNTIF($BU$2:BU1201,AH216)=1,VLOOKUP(AH216,BQ:BR,2), IF(COUNTIF($BU$2:BU1201,AH216)=0,$AN$10,""))</f>
        <v/>
      </c>
      <c r="AY216" s="45" t="str">
        <f t="shared" ca="1" si="331"/>
        <v/>
      </c>
      <c r="AZ216" s="46" t="str">
        <f t="shared" ca="1" si="332"/>
        <v/>
      </c>
      <c r="BA216" s="77" t="str">
        <f t="shared" ca="1" si="333"/>
        <v/>
      </c>
      <c r="BB216" s="176"/>
      <c r="BC216" s="176"/>
      <c r="BD216" s="77" t="str">
        <f ca="1">IF(ISERROR(AI216-2),"",$AQ$4*SUM($BB$14:BB216)-$AR$4*SUM($BC$14:BC216))</f>
        <v/>
      </c>
      <c r="BE216" s="77" t="str">
        <f t="shared" ca="1" si="334"/>
        <v/>
      </c>
      <c r="BS216" s="163" t="str">
        <f t="shared" si="305"/>
        <v/>
      </c>
      <c r="BT216" s="163" t="str">
        <f t="shared" si="306"/>
        <v/>
      </c>
      <c r="BY216" s="164" t="str">
        <f t="shared" ca="1" si="316"/>
        <v/>
      </c>
      <c r="BZ216" s="44" t="str">
        <f ca="1">IF(COUNTIF($CN$2:CN1201,BY216)=1,VLOOKUP(BY216,CH:CI,2), IF(COUNTIF($CN$2:CN1201,BY216)=0,$BZ$10,""))</f>
        <v/>
      </c>
      <c r="CA216" s="45" t="str">
        <f t="shared" ca="1" si="309"/>
        <v/>
      </c>
      <c r="CB216" s="45" t="str">
        <f t="shared" ca="1" si="317"/>
        <v/>
      </c>
      <c r="CC216" s="44" t="str">
        <f ca="1">IF(COUNTIF($CN$2:CN1201,BY216)=1,VLOOKUP(BY216,CJ:CK,2), IF(COUNTIF($CN$2:CN1201,BY216)=0,$CA$10,""))</f>
        <v/>
      </c>
      <c r="CD216" s="45" t="str">
        <f t="shared" ca="1" si="318"/>
        <v/>
      </c>
      <c r="CE216" s="46" t="str">
        <f t="shared" ca="1" si="319"/>
        <v/>
      </c>
      <c r="CF216" s="44" t="str">
        <f t="shared" ca="1" si="320"/>
        <v/>
      </c>
      <c r="CL216" s="163" t="str">
        <f t="shared" si="299"/>
        <v/>
      </c>
      <c r="CM216" s="163" t="str">
        <f t="shared" si="300"/>
        <v/>
      </c>
      <c r="CR216" s="164" t="str">
        <f t="shared" ca="1" si="310"/>
        <v/>
      </c>
      <c r="CS216" s="44" t="str">
        <f ca="1">IF(COUNTIF($DG$2:DG1201,CR216)=1,VLOOKUP(CR216,DA:DB,2), IF(COUNTIF($DG$2:DG1201,CR216)=0,$CS$10,""))</f>
        <v/>
      </c>
      <c r="CT216" s="45" t="str">
        <f t="shared" ca="1" si="311"/>
        <v/>
      </c>
      <c r="CU216" s="45" t="str">
        <f t="shared" ca="1" si="312"/>
        <v/>
      </c>
      <c r="CV216" s="44" t="str">
        <f ca="1">IF(COUNTIF($DG$2:DG1201,CR216)=1,VLOOKUP(CR216,DC:DD,2), IF(COUNTIF($DG$2:DG1201,CR216)=0,$CT$10,""))</f>
        <v/>
      </c>
      <c r="CW216" s="45" t="str">
        <f t="shared" ca="1" si="313"/>
        <v/>
      </c>
      <c r="CX216" s="46" t="str">
        <f t="shared" ca="1" si="314"/>
        <v/>
      </c>
      <c r="CY216" s="44" t="str">
        <f t="shared" ca="1" si="315"/>
        <v/>
      </c>
      <c r="DE216" s="163" t="str">
        <f t="shared" si="301"/>
        <v/>
      </c>
      <c r="DF216" s="163" t="str">
        <f t="shared" si="302"/>
        <v/>
      </c>
    </row>
    <row r="217" spans="1:110">
      <c r="A217" s="164" t="str">
        <f t="shared" ca="1" si="289"/>
        <v/>
      </c>
      <c r="B217" s="71" t="str">
        <f ca="1">IF(COUNTIF($AD$2:AD1202,A217)=1,VLOOKUP(A217,T:U,2), IF(COUNTIF($AD$2:AD1202,A217)=0,$B$10,""))</f>
        <v/>
      </c>
      <c r="C217" s="31" t="str">
        <f t="shared" ca="1" si="307"/>
        <v/>
      </c>
      <c r="D217" s="32" t="str">
        <f t="shared" ca="1" si="290"/>
        <v/>
      </c>
      <c r="E217" s="71" t="str">
        <f ca="1">IF(COUNTIF($AD$2:AD1202,A217)=1,VLOOKUP(A217,V:W,2), IF(COUNTIF($AD$2:AD1202,A217)=0,$C$10,""))</f>
        <v/>
      </c>
      <c r="F217" s="31" t="str">
        <f t="shared" ca="1" si="291"/>
        <v/>
      </c>
      <c r="G217" s="32" t="str">
        <f t="shared" ca="1" si="292"/>
        <v/>
      </c>
      <c r="H217" s="71" t="str">
        <f ca="1">IF(COUNTIF($AD$2:AD1202,A217)=1,VLOOKUP(A217,X:Y,2), IF(COUNTIF($AD$2:AD1202,A217)=0,$D$10,""))</f>
        <v/>
      </c>
      <c r="I217" s="31" t="str">
        <f t="shared" ca="1" si="293"/>
        <v/>
      </c>
      <c r="J217" s="32" t="str">
        <f t="shared" ca="1" si="294"/>
        <v/>
      </c>
      <c r="K217" s="71" t="str">
        <f ca="1">IF(COUNTIF($AD$2:AD1202,A217)=1,VLOOKUP(A217,Z:AA,2), IF(COUNTIF($AD$2:AD1202,A217)=0,$E$10,""))</f>
        <v/>
      </c>
      <c r="L217" s="31" t="str">
        <f t="shared" ca="1" si="295"/>
        <v/>
      </c>
      <c r="M217" s="32" t="str">
        <f t="shared" ca="1" si="296"/>
        <v/>
      </c>
      <c r="N217" s="77" t="str">
        <f t="shared" ca="1" si="297"/>
        <v/>
      </c>
      <c r="O217" s="77"/>
      <c r="P217" s="77"/>
      <c r="Q217" s="77" t="str">
        <f ca="1">IF(ISERROR(B217-2),"",$G$5*SUM($O$14:O217)-$H$5*SUM($P$14:P217))</f>
        <v/>
      </c>
      <c r="R217" s="77" t="str">
        <f t="shared" ca="1" si="298"/>
        <v/>
      </c>
      <c r="AB217" s="163" t="str">
        <f t="shared" si="303"/>
        <v/>
      </c>
      <c r="AC217" s="163" t="str">
        <f t="shared" si="304"/>
        <v/>
      </c>
      <c r="AH217" s="164" t="str">
        <f t="shared" ca="1" si="321"/>
        <v/>
      </c>
      <c r="AI217" s="44" t="str">
        <f ca="1">IF(COUNTIF($BU$2:BU1202,AH217)=1,VLOOKUP(AH217,BG:BH,2), IF(COUNTIF($BU$2:BU1202,AH217)=0,$AI$10,""))</f>
        <v/>
      </c>
      <c r="AJ217" s="45" t="str">
        <f t="shared" ca="1" si="308"/>
        <v/>
      </c>
      <c r="AK217" s="45" t="str">
        <f t="shared" ca="1" si="322"/>
        <v/>
      </c>
      <c r="AL217" s="44" t="str">
        <f ca="1">IF(COUNTIF($BU$2:BU1202,AH217)=1,VLOOKUP(AH217,BI:BJ,2), IF(COUNTIF($BU$2:BU1202,AH217)=0,$AJ$10,""))</f>
        <v/>
      </c>
      <c r="AM217" s="45" t="str">
        <f t="shared" ca="1" si="323"/>
        <v/>
      </c>
      <c r="AN217" s="46" t="str">
        <f t="shared" ca="1" si="324"/>
        <v/>
      </c>
      <c r="AO217" s="44" t="str">
        <f ca="1">IF(COUNTIF($BU$2:BU1202,AH217)=1,VLOOKUP(AH217,BK:BL,2), IF(COUNTIF($BU$2:BU1202,AH217)=0,$AK$10,""))</f>
        <v/>
      </c>
      <c r="AP217" s="45" t="str">
        <f t="shared" ca="1" si="325"/>
        <v/>
      </c>
      <c r="AQ217" s="46" t="str">
        <f t="shared" ca="1" si="326"/>
        <v/>
      </c>
      <c r="AR217" s="44" t="str">
        <f ca="1">IF(COUNTIF($BU$2:BU1202,AH217)=1,VLOOKUP(AH217,BM:BN,2), IF(COUNTIF($BU$2:BU1202,AH217)=0,$AL$10,""))</f>
        <v/>
      </c>
      <c r="AS217" s="45" t="str">
        <f t="shared" ca="1" si="327"/>
        <v/>
      </c>
      <c r="AT217" s="46" t="str">
        <f t="shared" ca="1" si="328"/>
        <v/>
      </c>
      <c r="AU217" s="44" t="str">
        <f ca="1">IF(COUNTIF($BU$2:BU1202,AH217)=1,VLOOKUP(AH217,BO:BP,2), IF(COUNTIF($BU$2:BU1202,AH217)=0,$AM$10,""))</f>
        <v/>
      </c>
      <c r="AV217" s="45" t="str">
        <f t="shared" ca="1" si="329"/>
        <v/>
      </c>
      <c r="AW217" s="46" t="str">
        <f t="shared" ca="1" si="330"/>
        <v/>
      </c>
      <c r="AX217" s="44" t="str">
        <f ca="1">IF(COUNTIF($BU$2:BU1202,AH217)=1,VLOOKUP(AH217,BQ:BR,2), IF(COUNTIF($BU$2:BU1202,AH217)=0,$AN$10,""))</f>
        <v/>
      </c>
      <c r="AY217" s="45" t="str">
        <f t="shared" ca="1" si="331"/>
        <v/>
      </c>
      <c r="AZ217" s="46" t="str">
        <f t="shared" ca="1" si="332"/>
        <v/>
      </c>
      <c r="BA217" s="77" t="str">
        <f t="shared" ca="1" si="333"/>
        <v/>
      </c>
      <c r="BB217" s="176"/>
      <c r="BC217" s="176"/>
      <c r="BD217" s="77" t="str">
        <f ca="1">IF(ISERROR(AI217-2),"",$AQ$4*SUM($BB$14:BB217)-$AR$4*SUM($BC$14:BC217))</f>
        <v/>
      </c>
      <c r="BE217" s="77" t="str">
        <f t="shared" ca="1" si="334"/>
        <v/>
      </c>
      <c r="BS217" s="163" t="str">
        <f t="shared" si="305"/>
        <v/>
      </c>
      <c r="BT217" s="163" t="str">
        <f t="shared" si="306"/>
        <v/>
      </c>
      <c r="BY217" s="164" t="str">
        <f t="shared" ca="1" si="316"/>
        <v/>
      </c>
      <c r="BZ217" s="44" t="str">
        <f ca="1">IF(COUNTIF($CN$2:CN1202,BY217)=1,VLOOKUP(BY217,CH:CI,2), IF(COUNTIF($CN$2:CN1202,BY217)=0,$BZ$10,""))</f>
        <v/>
      </c>
      <c r="CA217" s="45" t="str">
        <f t="shared" ca="1" si="309"/>
        <v/>
      </c>
      <c r="CB217" s="45" t="str">
        <f t="shared" ca="1" si="317"/>
        <v/>
      </c>
      <c r="CC217" s="44" t="str">
        <f ca="1">IF(COUNTIF($CN$2:CN1202,BY217)=1,VLOOKUP(BY217,CJ:CK,2), IF(COUNTIF($CN$2:CN1202,BY217)=0,$CA$10,""))</f>
        <v/>
      </c>
      <c r="CD217" s="45" t="str">
        <f t="shared" ca="1" si="318"/>
        <v/>
      </c>
      <c r="CE217" s="46" t="str">
        <f t="shared" ca="1" si="319"/>
        <v/>
      </c>
      <c r="CF217" s="44" t="str">
        <f t="shared" ca="1" si="320"/>
        <v/>
      </c>
      <c r="CL217" s="163" t="str">
        <f t="shared" si="299"/>
        <v/>
      </c>
      <c r="CM217" s="163" t="str">
        <f t="shared" si="300"/>
        <v/>
      </c>
      <c r="CR217" s="164" t="str">
        <f t="shared" ca="1" si="310"/>
        <v/>
      </c>
      <c r="CS217" s="44" t="str">
        <f ca="1">IF(COUNTIF($DG$2:DG1202,CR217)=1,VLOOKUP(CR217,DA:DB,2), IF(COUNTIF($DG$2:DG1202,CR217)=0,$CS$10,""))</f>
        <v/>
      </c>
      <c r="CT217" s="45" t="str">
        <f t="shared" ca="1" si="311"/>
        <v/>
      </c>
      <c r="CU217" s="45" t="str">
        <f t="shared" ca="1" si="312"/>
        <v/>
      </c>
      <c r="CV217" s="44" t="str">
        <f ca="1">IF(COUNTIF($DG$2:DG1202,CR217)=1,VLOOKUP(CR217,DC:DD,2), IF(COUNTIF($DG$2:DG1202,CR217)=0,$CT$10,""))</f>
        <v/>
      </c>
      <c r="CW217" s="45" t="str">
        <f t="shared" ca="1" si="313"/>
        <v/>
      </c>
      <c r="CX217" s="46" t="str">
        <f t="shared" ca="1" si="314"/>
        <v/>
      </c>
      <c r="CY217" s="44" t="str">
        <f t="shared" ca="1" si="315"/>
        <v/>
      </c>
      <c r="DE217" s="163" t="str">
        <f t="shared" si="301"/>
        <v/>
      </c>
      <c r="DF217" s="163" t="str">
        <f t="shared" si="302"/>
        <v/>
      </c>
    </row>
    <row r="218" spans="1:110">
      <c r="A218" s="164" t="str">
        <f t="shared" ca="1" si="289"/>
        <v/>
      </c>
      <c r="B218" s="71" t="str">
        <f ca="1">IF(COUNTIF($AD$2:AD1203,A218)=1,VLOOKUP(A218,T:U,2), IF(COUNTIF($AD$2:AD1203,A218)=0,$B$10,""))</f>
        <v/>
      </c>
      <c r="C218" s="31" t="str">
        <f t="shared" ca="1" si="307"/>
        <v/>
      </c>
      <c r="D218" s="32" t="str">
        <f t="shared" ca="1" si="290"/>
        <v/>
      </c>
      <c r="E218" s="71" t="str">
        <f ca="1">IF(COUNTIF($AD$2:AD1203,A218)=1,VLOOKUP(A218,V:W,2), IF(COUNTIF($AD$2:AD1203,A218)=0,$C$10,""))</f>
        <v/>
      </c>
      <c r="F218" s="31" t="str">
        <f t="shared" ca="1" si="291"/>
        <v/>
      </c>
      <c r="G218" s="32" t="str">
        <f t="shared" ca="1" si="292"/>
        <v/>
      </c>
      <c r="H218" s="71" t="str">
        <f ca="1">IF(COUNTIF($AD$2:AD1203,A218)=1,VLOOKUP(A218,X:Y,2), IF(COUNTIF($AD$2:AD1203,A218)=0,$D$10,""))</f>
        <v/>
      </c>
      <c r="I218" s="31" t="str">
        <f t="shared" ca="1" si="293"/>
        <v/>
      </c>
      <c r="J218" s="32" t="str">
        <f t="shared" ca="1" si="294"/>
        <v/>
      </c>
      <c r="K218" s="71" t="str">
        <f ca="1">IF(COUNTIF($AD$2:AD1203,A218)=1,VLOOKUP(A218,Z:AA,2), IF(COUNTIF($AD$2:AD1203,A218)=0,$E$10,""))</f>
        <v/>
      </c>
      <c r="L218" s="31" t="str">
        <f t="shared" ca="1" si="295"/>
        <v/>
      </c>
      <c r="M218" s="32" t="str">
        <f t="shared" ca="1" si="296"/>
        <v/>
      </c>
      <c r="N218" s="77" t="str">
        <f t="shared" ca="1" si="297"/>
        <v/>
      </c>
      <c r="O218" s="77"/>
      <c r="P218" s="77"/>
      <c r="Q218" s="77" t="str">
        <f ca="1">IF(ISERROR(B218-2),"",$G$5*SUM($O$14:O218)-$H$5*SUM($P$14:P218))</f>
        <v/>
      </c>
      <c r="R218" s="77" t="str">
        <f t="shared" ca="1" si="298"/>
        <v/>
      </c>
      <c r="AB218" s="163" t="str">
        <f t="shared" si="303"/>
        <v/>
      </c>
      <c r="AC218" s="163" t="str">
        <f t="shared" si="304"/>
        <v/>
      </c>
      <c r="AH218" s="164" t="str">
        <f t="shared" ca="1" si="321"/>
        <v/>
      </c>
      <c r="AI218" s="44" t="str">
        <f ca="1">IF(COUNTIF($BU$2:BU1203,AH218)=1,VLOOKUP(AH218,BG:BH,2), IF(COUNTIF($BU$2:BU1203,AH218)=0,$AI$10,""))</f>
        <v/>
      </c>
      <c r="AJ218" s="45" t="str">
        <f t="shared" ca="1" si="308"/>
        <v/>
      </c>
      <c r="AK218" s="45" t="str">
        <f t="shared" ca="1" si="322"/>
        <v/>
      </c>
      <c r="AL218" s="44" t="str">
        <f ca="1">IF(COUNTIF($BU$2:BU1203,AH218)=1,VLOOKUP(AH218,BI:BJ,2), IF(COUNTIF($BU$2:BU1203,AH218)=0,$AJ$10,""))</f>
        <v/>
      </c>
      <c r="AM218" s="45" t="str">
        <f t="shared" ca="1" si="323"/>
        <v/>
      </c>
      <c r="AN218" s="46" t="str">
        <f t="shared" ca="1" si="324"/>
        <v/>
      </c>
      <c r="AO218" s="44" t="str">
        <f ca="1">IF(COUNTIF($BU$2:BU1203,AH218)=1,VLOOKUP(AH218,BK:BL,2), IF(COUNTIF($BU$2:BU1203,AH218)=0,$AK$10,""))</f>
        <v/>
      </c>
      <c r="AP218" s="45" t="str">
        <f t="shared" ca="1" si="325"/>
        <v/>
      </c>
      <c r="AQ218" s="46" t="str">
        <f t="shared" ca="1" si="326"/>
        <v/>
      </c>
      <c r="AR218" s="44" t="str">
        <f ca="1">IF(COUNTIF($BU$2:BU1203,AH218)=1,VLOOKUP(AH218,BM:BN,2), IF(COUNTIF($BU$2:BU1203,AH218)=0,$AL$10,""))</f>
        <v/>
      </c>
      <c r="AS218" s="45" t="str">
        <f t="shared" ca="1" si="327"/>
        <v/>
      </c>
      <c r="AT218" s="46" t="str">
        <f t="shared" ca="1" si="328"/>
        <v/>
      </c>
      <c r="AU218" s="44" t="str">
        <f ca="1">IF(COUNTIF($BU$2:BU1203,AH218)=1,VLOOKUP(AH218,BO:BP,2), IF(COUNTIF($BU$2:BU1203,AH218)=0,$AM$10,""))</f>
        <v/>
      </c>
      <c r="AV218" s="45" t="str">
        <f t="shared" ca="1" si="329"/>
        <v/>
      </c>
      <c r="AW218" s="46" t="str">
        <f t="shared" ca="1" si="330"/>
        <v/>
      </c>
      <c r="AX218" s="44" t="str">
        <f ca="1">IF(COUNTIF($BU$2:BU1203,AH218)=1,VLOOKUP(AH218,BQ:BR,2), IF(COUNTIF($BU$2:BU1203,AH218)=0,$AN$10,""))</f>
        <v/>
      </c>
      <c r="AY218" s="45" t="str">
        <f t="shared" ca="1" si="331"/>
        <v/>
      </c>
      <c r="AZ218" s="46" t="str">
        <f t="shared" ca="1" si="332"/>
        <v/>
      </c>
      <c r="BA218" s="77" t="str">
        <f t="shared" ca="1" si="333"/>
        <v/>
      </c>
      <c r="BB218" s="176"/>
      <c r="BC218" s="176"/>
      <c r="BD218" s="77" t="str">
        <f ca="1">IF(ISERROR(AI218-2),"",$AQ$4*SUM($BB$14:BB218)-$AR$4*SUM($BC$14:BC218))</f>
        <v/>
      </c>
      <c r="BE218" s="77" t="str">
        <f t="shared" ca="1" si="334"/>
        <v/>
      </c>
      <c r="BS218" s="163" t="str">
        <f t="shared" si="305"/>
        <v/>
      </c>
      <c r="BT218" s="163" t="str">
        <f t="shared" si="306"/>
        <v/>
      </c>
      <c r="BY218" s="164" t="str">
        <f t="shared" ca="1" si="316"/>
        <v/>
      </c>
      <c r="BZ218" s="44" t="str">
        <f ca="1">IF(COUNTIF($CN$2:CN1203,BY218)=1,VLOOKUP(BY218,CH:CI,2), IF(COUNTIF($CN$2:CN1203,BY218)=0,$BZ$10,""))</f>
        <v/>
      </c>
      <c r="CA218" s="45" t="str">
        <f t="shared" ca="1" si="309"/>
        <v/>
      </c>
      <c r="CB218" s="45" t="str">
        <f t="shared" ca="1" si="317"/>
        <v/>
      </c>
      <c r="CC218" s="44" t="str">
        <f ca="1">IF(COUNTIF($CN$2:CN1203,BY218)=1,VLOOKUP(BY218,CJ:CK,2), IF(COUNTIF($CN$2:CN1203,BY218)=0,$CA$10,""))</f>
        <v/>
      </c>
      <c r="CD218" s="45" t="str">
        <f t="shared" ca="1" si="318"/>
        <v/>
      </c>
      <c r="CE218" s="46" t="str">
        <f t="shared" ca="1" si="319"/>
        <v/>
      </c>
      <c r="CF218" s="44" t="str">
        <f t="shared" ca="1" si="320"/>
        <v/>
      </c>
      <c r="CL218" s="163" t="str">
        <f t="shared" si="299"/>
        <v/>
      </c>
      <c r="CM218" s="163" t="str">
        <f t="shared" si="300"/>
        <v/>
      </c>
      <c r="CR218" s="164" t="str">
        <f t="shared" ca="1" si="310"/>
        <v/>
      </c>
      <c r="CS218" s="44" t="str">
        <f ca="1">IF(COUNTIF($DG$2:DG1203,CR218)=1,VLOOKUP(CR218,DA:DB,2), IF(COUNTIF($DG$2:DG1203,CR218)=0,$CS$10,""))</f>
        <v/>
      </c>
      <c r="CT218" s="45" t="str">
        <f t="shared" ca="1" si="311"/>
        <v/>
      </c>
      <c r="CU218" s="45" t="str">
        <f t="shared" ca="1" si="312"/>
        <v/>
      </c>
      <c r="CV218" s="44" t="str">
        <f ca="1">IF(COUNTIF($DG$2:DG1203,CR218)=1,VLOOKUP(CR218,DC:DD,2), IF(COUNTIF($DG$2:DG1203,CR218)=0,$CT$10,""))</f>
        <v/>
      </c>
      <c r="CW218" s="45" t="str">
        <f t="shared" ca="1" si="313"/>
        <v/>
      </c>
      <c r="CX218" s="46" t="str">
        <f t="shared" ca="1" si="314"/>
        <v/>
      </c>
      <c r="CY218" s="44" t="str">
        <f t="shared" ca="1" si="315"/>
        <v/>
      </c>
      <c r="DE218" s="163" t="str">
        <f t="shared" si="301"/>
        <v/>
      </c>
      <c r="DF218" s="163" t="str">
        <f t="shared" si="302"/>
        <v/>
      </c>
    </row>
    <row r="219" spans="1:110">
      <c r="A219" s="164" t="str">
        <f t="shared" ca="1" si="289"/>
        <v/>
      </c>
      <c r="B219" s="71" t="str">
        <f ca="1">IF(COUNTIF($AD$2:AD1204,A219)=1,VLOOKUP(A219,T:U,2), IF(COUNTIF($AD$2:AD1204,A219)=0,$B$10,""))</f>
        <v/>
      </c>
      <c r="C219" s="31" t="str">
        <f t="shared" ca="1" si="307"/>
        <v/>
      </c>
      <c r="D219" s="32" t="str">
        <f t="shared" ca="1" si="290"/>
        <v/>
      </c>
      <c r="E219" s="71" t="str">
        <f ca="1">IF(COUNTIF($AD$2:AD1204,A219)=1,VLOOKUP(A219,V:W,2), IF(COUNTIF($AD$2:AD1204,A219)=0,$C$10,""))</f>
        <v/>
      </c>
      <c r="F219" s="31" t="str">
        <f t="shared" ca="1" si="291"/>
        <v/>
      </c>
      <c r="G219" s="32" t="str">
        <f t="shared" ca="1" si="292"/>
        <v/>
      </c>
      <c r="H219" s="71" t="str">
        <f ca="1">IF(COUNTIF($AD$2:AD1204,A219)=1,VLOOKUP(A219,X:Y,2), IF(COUNTIF($AD$2:AD1204,A219)=0,$D$10,""))</f>
        <v/>
      </c>
      <c r="I219" s="31" t="str">
        <f t="shared" ca="1" si="293"/>
        <v/>
      </c>
      <c r="J219" s="32" t="str">
        <f t="shared" ca="1" si="294"/>
        <v/>
      </c>
      <c r="K219" s="71" t="str">
        <f ca="1">IF(COUNTIF($AD$2:AD1204,A219)=1,VLOOKUP(A219,Z:AA,2), IF(COUNTIF($AD$2:AD1204,A219)=0,$E$10,""))</f>
        <v/>
      </c>
      <c r="L219" s="31" t="str">
        <f t="shared" ca="1" si="295"/>
        <v/>
      </c>
      <c r="M219" s="32" t="str">
        <f t="shared" ca="1" si="296"/>
        <v/>
      </c>
      <c r="N219" s="77" t="str">
        <f t="shared" ca="1" si="297"/>
        <v/>
      </c>
      <c r="O219" s="77"/>
      <c r="P219" s="77"/>
      <c r="Q219" s="77" t="str">
        <f ca="1">IF(ISERROR(B219-2),"",$G$5*SUM($O$14:O219)-$H$5*SUM($P$14:P219))</f>
        <v/>
      </c>
      <c r="R219" s="77" t="str">
        <f t="shared" ca="1" si="298"/>
        <v/>
      </c>
      <c r="AB219" s="163" t="str">
        <f t="shared" si="303"/>
        <v/>
      </c>
      <c r="AC219" s="163" t="str">
        <f t="shared" si="304"/>
        <v/>
      </c>
      <c r="AH219" s="164" t="str">
        <f t="shared" ca="1" si="321"/>
        <v/>
      </c>
      <c r="AI219" s="44" t="str">
        <f ca="1">IF(COUNTIF($BU$2:BU1204,AH219)=1,VLOOKUP(AH219,BG:BH,2), IF(COUNTIF($BU$2:BU1204,AH219)=0,$AI$10,""))</f>
        <v/>
      </c>
      <c r="AJ219" s="45" t="str">
        <f t="shared" ca="1" si="308"/>
        <v/>
      </c>
      <c r="AK219" s="45" t="str">
        <f t="shared" ca="1" si="322"/>
        <v/>
      </c>
      <c r="AL219" s="44" t="str">
        <f ca="1">IF(COUNTIF($BU$2:BU1204,AH219)=1,VLOOKUP(AH219,BI:BJ,2), IF(COUNTIF($BU$2:BU1204,AH219)=0,$AJ$10,""))</f>
        <v/>
      </c>
      <c r="AM219" s="45" t="str">
        <f t="shared" ca="1" si="323"/>
        <v/>
      </c>
      <c r="AN219" s="46" t="str">
        <f t="shared" ca="1" si="324"/>
        <v/>
      </c>
      <c r="AO219" s="44" t="str">
        <f ca="1">IF(COUNTIF($BU$2:BU1204,AH219)=1,VLOOKUP(AH219,BK:BL,2), IF(COUNTIF($BU$2:BU1204,AH219)=0,$AK$10,""))</f>
        <v/>
      </c>
      <c r="AP219" s="45" t="str">
        <f t="shared" ca="1" si="325"/>
        <v/>
      </c>
      <c r="AQ219" s="46" t="str">
        <f t="shared" ca="1" si="326"/>
        <v/>
      </c>
      <c r="AR219" s="44" t="str">
        <f ca="1">IF(COUNTIF($BU$2:BU1204,AH219)=1,VLOOKUP(AH219,BM:BN,2), IF(COUNTIF($BU$2:BU1204,AH219)=0,$AL$10,""))</f>
        <v/>
      </c>
      <c r="AS219" s="45" t="str">
        <f t="shared" ca="1" si="327"/>
        <v/>
      </c>
      <c r="AT219" s="46" t="str">
        <f t="shared" ca="1" si="328"/>
        <v/>
      </c>
      <c r="AU219" s="44" t="str">
        <f ca="1">IF(COUNTIF($BU$2:BU1204,AH219)=1,VLOOKUP(AH219,BO:BP,2), IF(COUNTIF($BU$2:BU1204,AH219)=0,$AM$10,""))</f>
        <v/>
      </c>
      <c r="AV219" s="45" t="str">
        <f t="shared" ca="1" si="329"/>
        <v/>
      </c>
      <c r="AW219" s="46" t="str">
        <f t="shared" ca="1" si="330"/>
        <v/>
      </c>
      <c r="AX219" s="44" t="str">
        <f ca="1">IF(COUNTIF($BU$2:BU1204,AH219)=1,VLOOKUP(AH219,BQ:BR,2), IF(COUNTIF($BU$2:BU1204,AH219)=0,$AN$10,""))</f>
        <v/>
      </c>
      <c r="AY219" s="45" t="str">
        <f t="shared" ca="1" si="331"/>
        <v/>
      </c>
      <c r="AZ219" s="46" t="str">
        <f t="shared" ca="1" si="332"/>
        <v/>
      </c>
      <c r="BA219" s="77" t="str">
        <f t="shared" ca="1" si="333"/>
        <v/>
      </c>
      <c r="BB219" s="176"/>
      <c r="BC219" s="176"/>
      <c r="BD219" s="77" t="str">
        <f ca="1">IF(ISERROR(AI219-2),"",$AQ$4*SUM($BB$14:BB219)-$AR$4*SUM($BC$14:BC219))</f>
        <v/>
      </c>
      <c r="BE219" s="77" t="str">
        <f t="shared" ca="1" si="334"/>
        <v/>
      </c>
      <c r="BS219" s="163" t="str">
        <f t="shared" si="305"/>
        <v/>
      </c>
      <c r="BT219" s="163" t="str">
        <f t="shared" si="306"/>
        <v/>
      </c>
      <c r="BY219" s="164" t="str">
        <f t="shared" ca="1" si="316"/>
        <v/>
      </c>
      <c r="BZ219" s="44" t="str">
        <f ca="1">IF(COUNTIF($CN$2:CN1204,BY219)=1,VLOOKUP(BY219,CH:CI,2), IF(COUNTIF($CN$2:CN1204,BY219)=0,$BZ$10,""))</f>
        <v/>
      </c>
      <c r="CA219" s="45" t="str">
        <f t="shared" ca="1" si="309"/>
        <v/>
      </c>
      <c r="CB219" s="45" t="str">
        <f t="shared" ca="1" si="317"/>
        <v/>
      </c>
      <c r="CC219" s="44" t="str">
        <f ca="1">IF(COUNTIF($CN$2:CN1204,BY219)=1,VLOOKUP(BY219,CJ:CK,2), IF(COUNTIF($CN$2:CN1204,BY219)=0,$CA$10,""))</f>
        <v/>
      </c>
      <c r="CD219" s="45" t="str">
        <f t="shared" ca="1" si="318"/>
        <v/>
      </c>
      <c r="CE219" s="46" t="str">
        <f t="shared" ca="1" si="319"/>
        <v/>
      </c>
      <c r="CF219" s="44" t="str">
        <f t="shared" ca="1" si="320"/>
        <v/>
      </c>
      <c r="CL219" s="163" t="str">
        <f t="shared" si="299"/>
        <v/>
      </c>
      <c r="CM219" s="163" t="str">
        <f t="shared" si="300"/>
        <v/>
      </c>
      <c r="CR219" s="164" t="str">
        <f t="shared" ca="1" si="310"/>
        <v/>
      </c>
      <c r="CS219" s="44" t="str">
        <f ca="1">IF(COUNTIF($DG$2:DG1204,CR219)=1,VLOOKUP(CR219,DA:DB,2), IF(COUNTIF($DG$2:DG1204,CR219)=0,$CS$10,""))</f>
        <v/>
      </c>
      <c r="CT219" s="45" t="str">
        <f t="shared" ca="1" si="311"/>
        <v/>
      </c>
      <c r="CU219" s="45" t="str">
        <f t="shared" ca="1" si="312"/>
        <v/>
      </c>
      <c r="CV219" s="44" t="str">
        <f ca="1">IF(COUNTIF($DG$2:DG1204,CR219)=1,VLOOKUP(CR219,DC:DD,2), IF(COUNTIF($DG$2:DG1204,CR219)=0,$CT$10,""))</f>
        <v/>
      </c>
      <c r="CW219" s="45" t="str">
        <f t="shared" ca="1" si="313"/>
        <v/>
      </c>
      <c r="CX219" s="46" t="str">
        <f t="shared" ca="1" si="314"/>
        <v/>
      </c>
      <c r="CY219" s="44" t="str">
        <f t="shared" ca="1" si="315"/>
        <v/>
      </c>
      <c r="DE219" s="163" t="str">
        <f t="shared" si="301"/>
        <v/>
      </c>
      <c r="DF219" s="163" t="str">
        <f t="shared" si="302"/>
        <v/>
      </c>
    </row>
    <row r="220" spans="1:110">
      <c r="A220" s="164" t="str">
        <f t="shared" ca="1" si="289"/>
        <v/>
      </c>
      <c r="B220" s="71" t="str">
        <f ca="1">IF(COUNTIF($AD$2:AD1205,A220)=1,VLOOKUP(A220,T:U,2), IF(COUNTIF($AD$2:AD1205,A220)=0,$B$10,""))</f>
        <v/>
      </c>
      <c r="C220" s="31" t="str">
        <f t="shared" ca="1" si="307"/>
        <v/>
      </c>
      <c r="D220" s="32" t="str">
        <f t="shared" ca="1" si="290"/>
        <v/>
      </c>
      <c r="E220" s="71" t="str">
        <f ca="1">IF(COUNTIF($AD$2:AD1205,A220)=1,VLOOKUP(A220,V:W,2), IF(COUNTIF($AD$2:AD1205,A220)=0,$C$10,""))</f>
        <v/>
      </c>
      <c r="F220" s="31" t="str">
        <f t="shared" ca="1" si="291"/>
        <v/>
      </c>
      <c r="G220" s="32" t="str">
        <f t="shared" ca="1" si="292"/>
        <v/>
      </c>
      <c r="H220" s="71" t="str">
        <f ca="1">IF(COUNTIF($AD$2:AD1205,A220)=1,VLOOKUP(A220,X:Y,2), IF(COUNTIF($AD$2:AD1205,A220)=0,$D$10,""))</f>
        <v/>
      </c>
      <c r="I220" s="31" t="str">
        <f t="shared" ca="1" si="293"/>
        <v/>
      </c>
      <c r="J220" s="32" t="str">
        <f t="shared" ca="1" si="294"/>
        <v/>
      </c>
      <c r="K220" s="71" t="str">
        <f ca="1">IF(COUNTIF($AD$2:AD1205,A220)=1,VLOOKUP(A220,Z:AA,2), IF(COUNTIF($AD$2:AD1205,A220)=0,$E$10,""))</f>
        <v/>
      </c>
      <c r="L220" s="31" t="str">
        <f t="shared" ca="1" si="295"/>
        <v/>
      </c>
      <c r="M220" s="32" t="str">
        <f t="shared" ca="1" si="296"/>
        <v/>
      </c>
      <c r="N220" s="77" t="str">
        <f t="shared" ca="1" si="297"/>
        <v/>
      </c>
      <c r="O220" s="77"/>
      <c r="P220" s="77"/>
      <c r="Q220" s="77" t="str">
        <f ca="1">IF(ISERROR(B220-2),"",$G$5*SUM($O$14:O220)-$H$5*SUM($P$14:P220))</f>
        <v/>
      </c>
      <c r="R220" s="77" t="str">
        <f t="shared" ca="1" si="298"/>
        <v/>
      </c>
      <c r="AB220" s="163" t="str">
        <f t="shared" si="303"/>
        <v/>
      </c>
      <c r="AC220" s="163" t="str">
        <f t="shared" si="304"/>
        <v/>
      </c>
      <c r="AH220" s="164" t="str">
        <f t="shared" ca="1" si="321"/>
        <v/>
      </c>
      <c r="AI220" s="44" t="str">
        <f ca="1">IF(COUNTIF($BU$2:BU1205,AH220)=1,VLOOKUP(AH220,BG:BH,2), IF(COUNTIF($BU$2:BU1205,AH220)=0,$AI$10,""))</f>
        <v/>
      </c>
      <c r="AJ220" s="45" t="str">
        <f t="shared" ca="1" si="308"/>
        <v/>
      </c>
      <c r="AK220" s="45" t="str">
        <f t="shared" ca="1" si="322"/>
        <v/>
      </c>
      <c r="AL220" s="44" t="str">
        <f ca="1">IF(COUNTIF($BU$2:BU1205,AH220)=1,VLOOKUP(AH220,BI:BJ,2), IF(COUNTIF($BU$2:BU1205,AH220)=0,$AJ$10,""))</f>
        <v/>
      </c>
      <c r="AM220" s="45" t="str">
        <f t="shared" ca="1" si="323"/>
        <v/>
      </c>
      <c r="AN220" s="46" t="str">
        <f t="shared" ca="1" si="324"/>
        <v/>
      </c>
      <c r="AO220" s="44" t="str">
        <f ca="1">IF(COUNTIF($BU$2:BU1205,AH220)=1,VLOOKUP(AH220,BK:BL,2), IF(COUNTIF($BU$2:BU1205,AH220)=0,$AK$10,""))</f>
        <v/>
      </c>
      <c r="AP220" s="45" t="str">
        <f t="shared" ca="1" si="325"/>
        <v/>
      </c>
      <c r="AQ220" s="46" t="str">
        <f t="shared" ca="1" si="326"/>
        <v/>
      </c>
      <c r="AR220" s="44" t="str">
        <f ca="1">IF(COUNTIF($BU$2:BU1205,AH220)=1,VLOOKUP(AH220,BM:BN,2), IF(COUNTIF($BU$2:BU1205,AH220)=0,$AL$10,""))</f>
        <v/>
      </c>
      <c r="AS220" s="45" t="str">
        <f t="shared" ca="1" si="327"/>
        <v/>
      </c>
      <c r="AT220" s="46" t="str">
        <f t="shared" ca="1" si="328"/>
        <v/>
      </c>
      <c r="AU220" s="44" t="str">
        <f ca="1">IF(COUNTIF($BU$2:BU1205,AH220)=1,VLOOKUP(AH220,BO:BP,2), IF(COUNTIF($BU$2:BU1205,AH220)=0,$AM$10,""))</f>
        <v/>
      </c>
      <c r="AV220" s="45" t="str">
        <f t="shared" ca="1" si="329"/>
        <v/>
      </c>
      <c r="AW220" s="46" t="str">
        <f t="shared" ca="1" si="330"/>
        <v/>
      </c>
      <c r="AX220" s="44" t="str">
        <f ca="1">IF(COUNTIF($BU$2:BU1205,AH220)=1,VLOOKUP(AH220,BQ:BR,2), IF(COUNTIF($BU$2:BU1205,AH220)=0,$AN$10,""))</f>
        <v/>
      </c>
      <c r="AY220" s="45" t="str">
        <f t="shared" ca="1" si="331"/>
        <v/>
      </c>
      <c r="AZ220" s="46" t="str">
        <f t="shared" ca="1" si="332"/>
        <v/>
      </c>
      <c r="BA220" s="77" t="str">
        <f t="shared" ca="1" si="333"/>
        <v/>
      </c>
      <c r="BB220" s="176"/>
      <c r="BC220" s="176"/>
      <c r="BD220" s="77" t="str">
        <f ca="1">IF(ISERROR(AI220-2),"",$AQ$4*SUM($BB$14:BB220)-$AR$4*SUM($BC$14:BC220))</f>
        <v/>
      </c>
      <c r="BE220" s="77" t="str">
        <f t="shared" ca="1" si="334"/>
        <v/>
      </c>
      <c r="BS220" s="163" t="str">
        <f t="shared" si="305"/>
        <v/>
      </c>
      <c r="BT220" s="163" t="str">
        <f t="shared" si="306"/>
        <v/>
      </c>
      <c r="BY220" s="164" t="str">
        <f t="shared" ca="1" si="316"/>
        <v/>
      </c>
      <c r="BZ220" s="44" t="str">
        <f ca="1">IF(COUNTIF($CN$2:CN1205,BY220)=1,VLOOKUP(BY220,CH:CI,2), IF(COUNTIF($CN$2:CN1205,BY220)=0,$BZ$10,""))</f>
        <v/>
      </c>
      <c r="CA220" s="45" t="str">
        <f t="shared" ca="1" si="309"/>
        <v/>
      </c>
      <c r="CB220" s="45" t="str">
        <f t="shared" ca="1" si="317"/>
        <v/>
      </c>
      <c r="CC220" s="44" t="str">
        <f ca="1">IF(COUNTIF($CN$2:CN1205,BY220)=1,VLOOKUP(BY220,CJ:CK,2), IF(COUNTIF($CN$2:CN1205,BY220)=0,$CA$10,""))</f>
        <v/>
      </c>
      <c r="CD220" s="45" t="str">
        <f t="shared" ca="1" si="318"/>
        <v/>
      </c>
      <c r="CE220" s="46" t="str">
        <f t="shared" ca="1" si="319"/>
        <v/>
      </c>
      <c r="CF220" s="44" t="str">
        <f t="shared" ca="1" si="320"/>
        <v/>
      </c>
      <c r="CL220" s="163" t="str">
        <f t="shared" si="299"/>
        <v/>
      </c>
      <c r="CM220" s="163" t="str">
        <f t="shared" si="300"/>
        <v/>
      </c>
      <c r="CR220" s="164" t="str">
        <f t="shared" ca="1" si="310"/>
        <v/>
      </c>
      <c r="CS220" s="44" t="str">
        <f ca="1">IF(COUNTIF($DG$2:DG1205,CR220)=1,VLOOKUP(CR220,DA:DB,2), IF(COUNTIF($DG$2:DG1205,CR220)=0,$CS$10,""))</f>
        <v/>
      </c>
      <c r="CT220" s="45" t="str">
        <f t="shared" ca="1" si="311"/>
        <v/>
      </c>
      <c r="CU220" s="45" t="str">
        <f t="shared" ca="1" si="312"/>
        <v/>
      </c>
      <c r="CV220" s="44" t="str">
        <f ca="1">IF(COUNTIF($DG$2:DG1205,CR220)=1,VLOOKUP(CR220,DC:DD,2), IF(COUNTIF($DG$2:DG1205,CR220)=0,$CT$10,""))</f>
        <v/>
      </c>
      <c r="CW220" s="45" t="str">
        <f t="shared" ca="1" si="313"/>
        <v/>
      </c>
      <c r="CX220" s="46" t="str">
        <f t="shared" ca="1" si="314"/>
        <v/>
      </c>
      <c r="CY220" s="44" t="str">
        <f t="shared" ca="1" si="315"/>
        <v/>
      </c>
      <c r="DE220" s="163" t="str">
        <f t="shared" si="301"/>
        <v/>
      </c>
      <c r="DF220" s="163" t="str">
        <f t="shared" si="302"/>
        <v/>
      </c>
    </row>
    <row r="221" spans="1:110">
      <c r="A221" s="164" t="str">
        <f t="shared" ref="A221:A284" ca="1" si="335">IF(AND(ISBLANK(AD210), A220 = $AD$1),NOW(),IF(ISBLANK(AD210),"",AD210))</f>
        <v/>
      </c>
      <c r="B221" s="71" t="str">
        <f ca="1">IF(COUNTIF($AD$2:AD1206,A221)=1,VLOOKUP(A221,T:U,2), IF(COUNTIF($AD$2:AD1206,A221)=0,$B$10,""))</f>
        <v/>
      </c>
      <c r="C221" s="31" t="str">
        <f t="shared" ca="1" si="307"/>
        <v/>
      </c>
      <c r="D221" s="32" t="str">
        <f t="shared" ref="D221:D284" ca="1" si="336">IF(ISERROR(B221-2),"",-1*(A221-$A$14)/360*$B$7*$B$5)</f>
        <v/>
      </c>
      <c r="E221" s="71" t="str">
        <f ca="1">IF(COUNTIF($AD$2:AD1206,A221)=1,VLOOKUP(A221,V:W,2), IF(COUNTIF($AD$2:AD1206,A221)=0,$C$10,""))</f>
        <v/>
      </c>
      <c r="F221" s="31" t="str">
        <f t="shared" ref="F221:F284" ca="1" si="337">IF(ISERROR(B221-2),"",(E221-$E$14)/100*$C$5)</f>
        <v/>
      </c>
      <c r="G221" s="32" t="str">
        <f t="shared" ref="G221:G284" ca="1" si="338">IF(ISERROR(B221-2),"",ROUNDUP(A221-$A$14,0)/360*$C$6*$C$5-ROUNDUP(A221-$A$14,0)/360*$C$7*$C$5*$E$14/100)</f>
        <v/>
      </c>
      <c r="H221" s="71" t="str">
        <f ca="1">IF(COUNTIF($AD$2:AD1206,A221)=1,VLOOKUP(A221,X:Y,2), IF(COUNTIF($AD$2:AD1206,A221)=0,$D$10,""))</f>
        <v/>
      </c>
      <c r="I221" s="31" t="str">
        <f t="shared" ref="I221:I284" ca="1" si="339">IF(ISERROR(B221-2),"",(H221/$H$14-1)*$D$5)</f>
        <v/>
      </c>
      <c r="J221" s="32" t="str">
        <f t="shared" ref="J221:J284" ca="1" si="340">IF(ISERROR(B221-2),"",-1*ROUNDUP(A221-$A$14,0)/360*$D$7*$D$5)</f>
        <v/>
      </c>
      <c r="K221" s="71" t="str">
        <f ca="1">IF(COUNTIF($AD$2:AD1206,A221)=1,VLOOKUP(A221,Z:AA,2), IF(COUNTIF($AD$2:AD1206,A221)=0,$E$10,""))</f>
        <v/>
      </c>
      <c r="L221" s="31" t="str">
        <f t="shared" ref="L221:L284" ca="1" si="341">IF(ISERROR(B221-2),"",(K221-$K$14)/100*$E$5)</f>
        <v/>
      </c>
      <c r="M221" s="32" t="str">
        <f t="shared" ref="M221:M284" ca="1" si="342">IF(ISERROR(B221-2),"",ROUNDUP(A221-$A$14,0)/360*$E$6*$E$5-ROUNDUP(A221-$A$14,0)/360*$E$7*$E$5*$K$14/100)</f>
        <v/>
      </c>
      <c r="N221" s="77" t="str">
        <f t="shared" ref="N221:N284" ca="1" si="343">IF(ISERROR(B221-2),"",C221+D221-F221-G221-I221-J221+L221+M221)</f>
        <v/>
      </c>
      <c r="O221" s="77"/>
      <c r="P221" s="77"/>
      <c r="Q221" s="77" t="str">
        <f ca="1">IF(ISERROR(B221-2),"",$G$5*SUM($O$14:O221)-$H$5*SUM($P$14:P221))</f>
        <v/>
      </c>
      <c r="R221" s="77" t="str">
        <f t="shared" ref="R221:R284" ca="1" si="344">IF(ISERROR(B221-2),"",N221+Q221)</f>
        <v/>
      </c>
      <c r="AB221" s="163" t="str">
        <f t="shared" si="303"/>
        <v/>
      </c>
      <c r="AC221" s="163" t="str">
        <f t="shared" si="304"/>
        <v/>
      </c>
      <c r="AH221" s="164" t="str">
        <f t="shared" ca="1" si="321"/>
        <v/>
      </c>
      <c r="AI221" s="44" t="str">
        <f ca="1">IF(COUNTIF($BU$2:BU1206,AH221)=1,VLOOKUP(AH221,BG:BH,2), IF(COUNTIF($BU$2:BU1206,AH221)=0,$AI$10,""))</f>
        <v/>
      </c>
      <c r="AJ221" s="45" t="str">
        <f t="shared" ca="1" si="308"/>
        <v/>
      </c>
      <c r="AK221" s="45" t="str">
        <f t="shared" ca="1" si="322"/>
        <v/>
      </c>
      <c r="AL221" s="44" t="str">
        <f ca="1">IF(COUNTIF($BU$2:BU1206,AH221)=1,VLOOKUP(AH221,BI:BJ,2), IF(COUNTIF($BU$2:BU1206,AH221)=0,$AJ$10,""))</f>
        <v/>
      </c>
      <c r="AM221" s="45" t="str">
        <f t="shared" ca="1" si="323"/>
        <v/>
      </c>
      <c r="AN221" s="46" t="str">
        <f t="shared" ca="1" si="324"/>
        <v/>
      </c>
      <c r="AO221" s="44" t="str">
        <f ca="1">IF(COUNTIF($BU$2:BU1206,AH221)=1,VLOOKUP(AH221,BK:BL,2), IF(COUNTIF($BU$2:BU1206,AH221)=0,$AK$10,""))</f>
        <v/>
      </c>
      <c r="AP221" s="45" t="str">
        <f t="shared" ca="1" si="325"/>
        <v/>
      </c>
      <c r="AQ221" s="46" t="str">
        <f t="shared" ca="1" si="326"/>
        <v/>
      </c>
      <c r="AR221" s="44" t="str">
        <f ca="1">IF(COUNTIF($BU$2:BU1206,AH221)=1,VLOOKUP(AH221,BM:BN,2), IF(COUNTIF($BU$2:BU1206,AH221)=0,$AL$10,""))</f>
        <v/>
      </c>
      <c r="AS221" s="45" t="str">
        <f t="shared" ca="1" si="327"/>
        <v/>
      </c>
      <c r="AT221" s="46" t="str">
        <f t="shared" ca="1" si="328"/>
        <v/>
      </c>
      <c r="AU221" s="44" t="str">
        <f ca="1">IF(COUNTIF($BU$2:BU1206,AH221)=1,VLOOKUP(AH221,BO:BP,2), IF(COUNTIF($BU$2:BU1206,AH221)=0,$AM$10,""))</f>
        <v/>
      </c>
      <c r="AV221" s="45" t="str">
        <f t="shared" ca="1" si="329"/>
        <v/>
      </c>
      <c r="AW221" s="46" t="str">
        <f t="shared" ca="1" si="330"/>
        <v/>
      </c>
      <c r="AX221" s="44" t="str">
        <f ca="1">IF(COUNTIF($BU$2:BU1206,AH221)=1,VLOOKUP(AH221,BQ:BR,2), IF(COUNTIF($BU$2:BU1206,AH221)=0,$AN$10,""))</f>
        <v/>
      </c>
      <c r="AY221" s="45" t="str">
        <f t="shared" ca="1" si="331"/>
        <v/>
      </c>
      <c r="AZ221" s="46" t="str">
        <f t="shared" ca="1" si="332"/>
        <v/>
      </c>
      <c r="BA221" s="77" t="str">
        <f t="shared" ca="1" si="333"/>
        <v/>
      </c>
      <c r="BB221" s="176"/>
      <c r="BC221" s="176"/>
      <c r="BD221" s="77" t="str">
        <f ca="1">IF(ISERROR(AI221-2),"",$AQ$4*SUM($BB$14:BB221)-$AR$4*SUM($BC$14:BC221))</f>
        <v/>
      </c>
      <c r="BE221" s="77" t="str">
        <f t="shared" ca="1" si="334"/>
        <v/>
      </c>
      <c r="BS221" s="163" t="str">
        <f t="shared" si="305"/>
        <v/>
      </c>
      <c r="BT221" s="163" t="str">
        <f t="shared" si="306"/>
        <v/>
      </c>
      <c r="BY221" s="164" t="str">
        <f t="shared" ca="1" si="316"/>
        <v/>
      </c>
      <c r="BZ221" s="44" t="str">
        <f ca="1">IF(COUNTIF($CN$2:CN1206,BY221)=1,VLOOKUP(BY221,CH:CI,2), IF(COUNTIF($CN$2:CN1206,BY221)=0,$BZ$10,""))</f>
        <v/>
      </c>
      <c r="CA221" s="45" t="str">
        <f t="shared" ca="1" si="309"/>
        <v/>
      </c>
      <c r="CB221" s="45" t="str">
        <f t="shared" ca="1" si="317"/>
        <v/>
      </c>
      <c r="CC221" s="44" t="str">
        <f ca="1">IF(COUNTIF($CN$2:CN1206,BY221)=1,VLOOKUP(BY221,CJ:CK,2), IF(COUNTIF($CN$2:CN1206,BY221)=0,$CA$10,""))</f>
        <v/>
      </c>
      <c r="CD221" s="45" t="str">
        <f t="shared" ca="1" si="318"/>
        <v/>
      </c>
      <c r="CE221" s="46" t="str">
        <f t="shared" ca="1" si="319"/>
        <v/>
      </c>
      <c r="CF221" s="44" t="str">
        <f t="shared" ca="1" si="320"/>
        <v/>
      </c>
      <c r="CL221" s="163" t="str">
        <f t="shared" si="299"/>
        <v/>
      </c>
      <c r="CM221" s="163" t="str">
        <f t="shared" si="300"/>
        <v/>
      </c>
      <c r="CR221" s="164" t="str">
        <f t="shared" ca="1" si="310"/>
        <v/>
      </c>
      <c r="CS221" s="44" t="str">
        <f ca="1">IF(COUNTIF($DG$2:DG1206,CR221)=1,VLOOKUP(CR221,DA:DB,2), IF(COUNTIF($DG$2:DG1206,CR221)=0,$CS$10,""))</f>
        <v/>
      </c>
      <c r="CT221" s="45" t="str">
        <f t="shared" ca="1" si="311"/>
        <v/>
      </c>
      <c r="CU221" s="45" t="str">
        <f t="shared" ca="1" si="312"/>
        <v/>
      </c>
      <c r="CV221" s="44" t="str">
        <f ca="1">IF(COUNTIF($DG$2:DG1206,CR221)=1,VLOOKUP(CR221,DC:DD,2), IF(COUNTIF($DG$2:DG1206,CR221)=0,$CT$10,""))</f>
        <v/>
      </c>
      <c r="CW221" s="45" t="str">
        <f t="shared" ca="1" si="313"/>
        <v/>
      </c>
      <c r="CX221" s="46" t="str">
        <f t="shared" ca="1" si="314"/>
        <v/>
      </c>
      <c r="CY221" s="44" t="str">
        <f t="shared" ca="1" si="315"/>
        <v/>
      </c>
      <c r="DE221" s="163" t="str">
        <f t="shared" si="301"/>
        <v/>
      </c>
      <c r="DF221" s="163" t="str">
        <f t="shared" si="302"/>
        <v/>
      </c>
    </row>
    <row r="222" spans="1:110">
      <c r="A222" s="164" t="str">
        <f t="shared" ca="1" si="335"/>
        <v/>
      </c>
      <c r="B222" s="71" t="str">
        <f ca="1">IF(COUNTIF($AD$2:AD1207,A222)=1,VLOOKUP(A222,T:U,2), IF(COUNTIF($AD$2:AD1207,A222)=0,$B$10,""))</f>
        <v/>
      </c>
      <c r="C222" s="31" t="str">
        <f t="shared" ca="1" si="307"/>
        <v/>
      </c>
      <c r="D222" s="32" t="str">
        <f t="shared" ca="1" si="336"/>
        <v/>
      </c>
      <c r="E222" s="71" t="str">
        <f ca="1">IF(COUNTIF($AD$2:AD1207,A222)=1,VLOOKUP(A222,V:W,2), IF(COUNTIF($AD$2:AD1207,A222)=0,$C$10,""))</f>
        <v/>
      </c>
      <c r="F222" s="31" t="str">
        <f t="shared" ca="1" si="337"/>
        <v/>
      </c>
      <c r="G222" s="32" t="str">
        <f t="shared" ca="1" si="338"/>
        <v/>
      </c>
      <c r="H222" s="71" t="str">
        <f ca="1">IF(COUNTIF($AD$2:AD1207,A222)=1,VLOOKUP(A222,X:Y,2), IF(COUNTIF($AD$2:AD1207,A222)=0,$D$10,""))</f>
        <v/>
      </c>
      <c r="I222" s="31" t="str">
        <f t="shared" ca="1" si="339"/>
        <v/>
      </c>
      <c r="J222" s="32" t="str">
        <f t="shared" ca="1" si="340"/>
        <v/>
      </c>
      <c r="K222" s="71" t="str">
        <f ca="1">IF(COUNTIF($AD$2:AD1207,A222)=1,VLOOKUP(A222,Z:AA,2), IF(COUNTIF($AD$2:AD1207,A222)=0,$E$10,""))</f>
        <v/>
      </c>
      <c r="L222" s="31" t="str">
        <f t="shared" ca="1" si="341"/>
        <v/>
      </c>
      <c r="M222" s="32" t="str">
        <f t="shared" ca="1" si="342"/>
        <v/>
      </c>
      <c r="N222" s="77" t="str">
        <f t="shared" ca="1" si="343"/>
        <v/>
      </c>
      <c r="O222" s="77"/>
      <c r="P222" s="77"/>
      <c r="Q222" s="77" t="str">
        <f ca="1">IF(ISERROR(B222-2),"",$G$5*SUM($O$14:O222)-$H$5*SUM($P$14:P222))</f>
        <v/>
      </c>
      <c r="R222" s="77" t="str">
        <f t="shared" ca="1" si="344"/>
        <v/>
      </c>
      <c r="AB222" s="163" t="str">
        <f t="shared" si="303"/>
        <v/>
      </c>
      <c r="AC222" s="163" t="str">
        <f t="shared" si="304"/>
        <v/>
      </c>
      <c r="AH222" s="164" t="str">
        <f t="shared" ca="1" si="321"/>
        <v/>
      </c>
      <c r="AI222" s="44" t="str">
        <f ca="1">IF(COUNTIF($BU$2:BU1207,AH222)=1,VLOOKUP(AH222,BG:BH,2), IF(COUNTIF($BU$2:BU1207,AH222)=0,$AI$10,""))</f>
        <v/>
      </c>
      <c r="AJ222" s="45" t="str">
        <f t="shared" ca="1" si="308"/>
        <v/>
      </c>
      <c r="AK222" s="45" t="str">
        <f t="shared" ca="1" si="322"/>
        <v/>
      </c>
      <c r="AL222" s="44" t="str">
        <f ca="1">IF(COUNTIF($BU$2:BU1207,AH222)=1,VLOOKUP(AH222,BI:BJ,2), IF(COUNTIF($BU$2:BU1207,AH222)=0,$AJ$10,""))</f>
        <v/>
      </c>
      <c r="AM222" s="45" t="str">
        <f t="shared" ca="1" si="323"/>
        <v/>
      </c>
      <c r="AN222" s="46" t="str">
        <f t="shared" ca="1" si="324"/>
        <v/>
      </c>
      <c r="AO222" s="44" t="str">
        <f ca="1">IF(COUNTIF($BU$2:BU1207,AH222)=1,VLOOKUP(AH222,BK:BL,2), IF(COUNTIF($BU$2:BU1207,AH222)=0,$AK$10,""))</f>
        <v/>
      </c>
      <c r="AP222" s="45" t="str">
        <f t="shared" ca="1" si="325"/>
        <v/>
      </c>
      <c r="AQ222" s="46" t="str">
        <f t="shared" ca="1" si="326"/>
        <v/>
      </c>
      <c r="AR222" s="44" t="str">
        <f ca="1">IF(COUNTIF($BU$2:BU1207,AH222)=1,VLOOKUP(AH222,BM:BN,2), IF(COUNTIF($BU$2:BU1207,AH222)=0,$AL$10,""))</f>
        <v/>
      </c>
      <c r="AS222" s="45" t="str">
        <f t="shared" ca="1" si="327"/>
        <v/>
      </c>
      <c r="AT222" s="46" t="str">
        <f t="shared" ca="1" si="328"/>
        <v/>
      </c>
      <c r="AU222" s="44" t="str">
        <f ca="1">IF(COUNTIF($BU$2:BU1207,AH222)=1,VLOOKUP(AH222,BO:BP,2), IF(COUNTIF($BU$2:BU1207,AH222)=0,$AM$10,""))</f>
        <v/>
      </c>
      <c r="AV222" s="45" t="str">
        <f t="shared" ca="1" si="329"/>
        <v/>
      </c>
      <c r="AW222" s="46" t="str">
        <f t="shared" ca="1" si="330"/>
        <v/>
      </c>
      <c r="AX222" s="44" t="str">
        <f ca="1">IF(COUNTIF($BU$2:BU1207,AH222)=1,VLOOKUP(AH222,BQ:BR,2), IF(COUNTIF($BU$2:BU1207,AH222)=0,$AN$10,""))</f>
        <v/>
      </c>
      <c r="AY222" s="45" t="str">
        <f t="shared" ca="1" si="331"/>
        <v/>
      </c>
      <c r="AZ222" s="46" t="str">
        <f t="shared" ca="1" si="332"/>
        <v/>
      </c>
      <c r="BA222" s="77" t="str">
        <f t="shared" ca="1" si="333"/>
        <v/>
      </c>
      <c r="BB222" s="176"/>
      <c r="BC222" s="176"/>
      <c r="BD222" s="77" t="str">
        <f ca="1">IF(ISERROR(AI222-2),"",$AQ$4*SUM($BB$14:BB222)-$AR$4*SUM($BC$14:BC222))</f>
        <v/>
      </c>
      <c r="BE222" s="77" t="str">
        <f t="shared" ca="1" si="334"/>
        <v/>
      </c>
      <c r="BS222" s="163" t="str">
        <f t="shared" si="305"/>
        <v/>
      </c>
      <c r="BT222" s="163" t="str">
        <f t="shared" si="306"/>
        <v/>
      </c>
      <c r="BY222" s="164" t="str">
        <f t="shared" ca="1" si="316"/>
        <v/>
      </c>
      <c r="BZ222" s="44" t="str">
        <f ca="1">IF(COUNTIF($CN$2:CN1207,BY222)=1,VLOOKUP(BY222,CH:CI,2), IF(COUNTIF($CN$2:CN1207,BY222)=0,$BZ$10,""))</f>
        <v/>
      </c>
      <c r="CA222" s="45" t="str">
        <f t="shared" ca="1" si="309"/>
        <v/>
      </c>
      <c r="CB222" s="45" t="str">
        <f t="shared" ca="1" si="317"/>
        <v/>
      </c>
      <c r="CC222" s="44" t="str">
        <f ca="1">IF(COUNTIF($CN$2:CN1207,BY222)=1,VLOOKUP(BY222,CJ:CK,2), IF(COUNTIF($CN$2:CN1207,BY222)=0,$CA$10,""))</f>
        <v/>
      </c>
      <c r="CD222" s="45" t="str">
        <f t="shared" ca="1" si="318"/>
        <v/>
      </c>
      <c r="CE222" s="46" t="str">
        <f t="shared" ca="1" si="319"/>
        <v/>
      </c>
      <c r="CF222" s="44" t="str">
        <f t="shared" ca="1" si="320"/>
        <v/>
      </c>
      <c r="CL222" s="163" t="str">
        <f t="shared" si="299"/>
        <v/>
      </c>
      <c r="CM222" s="163" t="str">
        <f t="shared" si="300"/>
        <v/>
      </c>
      <c r="CR222" s="164" t="str">
        <f t="shared" ca="1" si="310"/>
        <v/>
      </c>
      <c r="CS222" s="44" t="str">
        <f ca="1">IF(COUNTIF($DG$2:DG1207,CR222)=1,VLOOKUP(CR222,DA:DB,2), IF(COUNTIF($DG$2:DG1207,CR222)=0,$CS$10,""))</f>
        <v/>
      </c>
      <c r="CT222" s="45" t="str">
        <f t="shared" ca="1" si="311"/>
        <v/>
      </c>
      <c r="CU222" s="45" t="str">
        <f t="shared" ca="1" si="312"/>
        <v/>
      </c>
      <c r="CV222" s="44" t="str">
        <f ca="1">IF(COUNTIF($DG$2:DG1207,CR222)=1,VLOOKUP(CR222,DC:DD,2), IF(COUNTIF($DG$2:DG1207,CR222)=0,$CT$10,""))</f>
        <v/>
      </c>
      <c r="CW222" s="45" t="str">
        <f t="shared" ca="1" si="313"/>
        <v/>
      </c>
      <c r="CX222" s="46" t="str">
        <f t="shared" ca="1" si="314"/>
        <v/>
      </c>
      <c r="CY222" s="44" t="str">
        <f t="shared" ca="1" si="315"/>
        <v/>
      </c>
      <c r="DE222" s="163" t="str">
        <f t="shared" si="301"/>
        <v/>
      </c>
      <c r="DF222" s="163" t="str">
        <f t="shared" si="302"/>
        <v/>
      </c>
    </row>
    <row r="223" spans="1:110">
      <c r="A223" s="164" t="str">
        <f t="shared" ca="1" si="335"/>
        <v/>
      </c>
      <c r="B223" s="71" t="str">
        <f ca="1">IF(COUNTIF($AD$2:AD1208,A223)=1,VLOOKUP(A223,T:U,2), IF(COUNTIF($AD$2:AD1208,A223)=0,$B$10,""))</f>
        <v/>
      </c>
      <c r="C223" s="31" t="str">
        <f t="shared" ca="1" si="307"/>
        <v/>
      </c>
      <c r="D223" s="32" t="str">
        <f t="shared" ca="1" si="336"/>
        <v/>
      </c>
      <c r="E223" s="71" t="str">
        <f ca="1">IF(COUNTIF($AD$2:AD1208,A223)=1,VLOOKUP(A223,V:W,2), IF(COUNTIF($AD$2:AD1208,A223)=0,$C$10,""))</f>
        <v/>
      </c>
      <c r="F223" s="31" t="str">
        <f t="shared" ca="1" si="337"/>
        <v/>
      </c>
      <c r="G223" s="32" t="str">
        <f t="shared" ca="1" si="338"/>
        <v/>
      </c>
      <c r="H223" s="71" t="str">
        <f ca="1">IF(COUNTIF($AD$2:AD1208,A223)=1,VLOOKUP(A223,X:Y,2), IF(COUNTIF($AD$2:AD1208,A223)=0,$D$10,""))</f>
        <v/>
      </c>
      <c r="I223" s="31" t="str">
        <f t="shared" ca="1" si="339"/>
        <v/>
      </c>
      <c r="J223" s="32" t="str">
        <f t="shared" ca="1" si="340"/>
        <v/>
      </c>
      <c r="K223" s="71" t="str">
        <f ca="1">IF(COUNTIF($AD$2:AD1208,A223)=1,VLOOKUP(A223,Z:AA,2), IF(COUNTIF($AD$2:AD1208,A223)=0,$E$10,""))</f>
        <v/>
      </c>
      <c r="L223" s="31" t="str">
        <f t="shared" ca="1" si="341"/>
        <v/>
      </c>
      <c r="M223" s="32" t="str">
        <f t="shared" ca="1" si="342"/>
        <v/>
      </c>
      <c r="N223" s="77" t="str">
        <f t="shared" ca="1" si="343"/>
        <v/>
      </c>
      <c r="O223" s="77"/>
      <c r="P223" s="77"/>
      <c r="Q223" s="77" t="str">
        <f ca="1">IF(ISERROR(B223-2),"",$G$5*SUM($O$14:O223)-$H$5*SUM($P$14:P223))</f>
        <v/>
      </c>
      <c r="R223" s="77" t="str">
        <f t="shared" ca="1" si="344"/>
        <v/>
      </c>
      <c r="AB223" s="163" t="str">
        <f t="shared" si="303"/>
        <v/>
      </c>
      <c r="AC223" s="163" t="str">
        <f t="shared" si="304"/>
        <v/>
      </c>
      <c r="AH223" s="164" t="str">
        <f t="shared" ca="1" si="321"/>
        <v/>
      </c>
      <c r="AI223" s="44" t="str">
        <f ca="1">IF(COUNTIF($BU$2:BU1208,AH223)=1,VLOOKUP(AH223,BG:BH,2), IF(COUNTIF($BU$2:BU1208,AH223)=0,$AI$10,""))</f>
        <v/>
      </c>
      <c r="AJ223" s="45" t="str">
        <f t="shared" ca="1" si="308"/>
        <v/>
      </c>
      <c r="AK223" s="45" t="str">
        <f t="shared" ca="1" si="322"/>
        <v/>
      </c>
      <c r="AL223" s="44" t="str">
        <f ca="1">IF(COUNTIF($BU$2:BU1208,AH223)=1,VLOOKUP(AH223,BI:BJ,2), IF(COUNTIF($BU$2:BU1208,AH223)=0,$AJ$10,""))</f>
        <v/>
      </c>
      <c r="AM223" s="45" t="str">
        <f t="shared" ca="1" si="323"/>
        <v/>
      </c>
      <c r="AN223" s="46" t="str">
        <f t="shared" ca="1" si="324"/>
        <v/>
      </c>
      <c r="AO223" s="44" t="str">
        <f ca="1">IF(COUNTIF($BU$2:BU1208,AH223)=1,VLOOKUP(AH223,BK:BL,2), IF(COUNTIF($BU$2:BU1208,AH223)=0,$AK$10,""))</f>
        <v/>
      </c>
      <c r="AP223" s="45" t="str">
        <f t="shared" ca="1" si="325"/>
        <v/>
      </c>
      <c r="AQ223" s="46" t="str">
        <f t="shared" ca="1" si="326"/>
        <v/>
      </c>
      <c r="AR223" s="44" t="str">
        <f ca="1">IF(COUNTIF($BU$2:BU1208,AH223)=1,VLOOKUP(AH223,BM:BN,2), IF(COUNTIF($BU$2:BU1208,AH223)=0,$AL$10,""))</f>
        <v/>
      </c>
      <c r="AS223" s="45" t="str">
        <f t="shared" ca="1" si="327"/>
        <v/>
      </c>
      <c r="AT223" s="46" t="str">
        <f t="shared" ca="1" si="328"/>
        <v/>
      </c>
      <c r="AU223" s="44" t="str">
        <f ca="1">IF(COUNTIF($BU$2:BU1208,AH223)=1,VLOOKUP(AH223,BO:BP,2), IF(COUNTIF($BU$2:BU1208,AH223)=0,$AM$10,""))</f>
        <v/>
      </c>
      <c r="AV223" s="45" t="str">
        <f t="shared" ca="1" si="329"/>
        <v/>
      </c>
      <c r="AW223" s="46" t="str">
        <f t="shared" ca="1" si="330"/>
        <v/>
      </c>
      <c r="AX223" s="44" t="str">
        <f ca="1">IF(COUNTIF($BU$2:BU1208,AH223)=1,VLOOKUP(AH223,BQ:BR,2), IF(COUNTIF($BU$2:BU1208,AH223)=0,$AN$10,""))</f>
        <v/>
      </c>
      <c r="AY223" s="45" t="str">
        <f t="shared" ca="1" si="331"/>
        <v/>
      </c>
      <c r="AZ223" s="46" t="str">
        <f t="shared" ca="1" si="332"/>
        <v/>
      </c>
      <c r="BA223" s="77" t="str">
        <f t="shared" ca="1" si="333"/>
        <v/>
      </c>
      <c r="BB223" s="176"/>
      <c r="BC223" s="176"/>
      <c r="BD223" s="77" t="str">
        <f ca="1">IF(ISERROR(AI223-2),"",$AQ$4*SUM($BB$14:BB223)-$AR$4*SUM($BC$14:BC223))</f>
        <v/>
      </c>
      <c r="BE223" s="77" t="str">
        <f t="shared" ca="1" si="334"/>
        <v/>
      </c>
      <c r="BS223" s="163" t="str">
        <f t="shared" si="305"/>
        <v/>
      </c>
      <c r="BT223" s="163" t="str">
        <f t="shared" si="306"/>
        <v/>
      </c>
      <c r="BY223" s="164" t="str">
        <f t="shared" ca="1" si="316"/>
        <v/>
      </c>
      <c r="BZ223" s="44" t="str">
        <f ca="1">IF(COUNTIF($CN$2:CN1208,BY223)=1,VLOOKUP(BY223,CH:CI,2), IF(COUNTIF($CN$2:CN1208,BY223)=0,$BZ$10,""))</f>
        <v/>
      </c>
      <c r="CA223" s="45" t="str">
        <f t="shared" ca="1" si="309"/>
        <v/>
      </c>
      <c r="CB223" s="45" t="str">
        <f t="shared" ca="1" si="317"/>
        <v/>
      </c>
      <c r="CC223" s="44" t="str">
        <f ca="1">IF(COUNTIF($CN$2:CN1208,BY223)=1,VLOOKUP(BY223,CJ:CK,2), IF(COUNTIF($CN$2:CN1208,BY223)=0,$CA$10,""))</f>
        <v/>
      </c>
      <c r="CD223" s="45" t="str">
        <f t="shared" ca="1" si="318"/>
        <v/>
      </c>
      <c r="CE223" s="46" t="str">
        <f t="shared" ca="1" si="319"/>
        <v/>
      </c>
      <c r="CF223" s="44" t="str">
        <f t="shared" ca="1" si="320"/>
        <v/>
      </c>
      <c r="CL223" s="163" t="str">
        <f t="shared" si="299"/>
        <v/>
      </c>
      <c r="CM223" s="163" t="str">
        <f t="shared" si="300"/>
        <v/>
      </c>
      <c r="CR223" s="164" t="str">
        <f t="shared" ca="1" si="310"/>
        <v/>
      </c>
      <c r="CS223" s="44" t="str">
        <f ca="1">IF(COUNTIF($DG$2:DG1208,CR223)=1,VLOOKUP(CR223,DA:DB,2), IF(COUNTIF($DG$2:DG1208,CR223)=0,$CS$10,""))</f>
        <v/>
      </c>
      <c r="CT223" s="45" t="str">
        <f t="shared" ca="1" si="311"/>
        <v/>
      </c>
      <c r="CU223" s="45" t="str">
        <f t="shared" ca="1" si="312"/>
        <v/>
      </c>
      <c r="CV223" s="44" t="str">
        <f ca="1">IF(COUNTIF($DG$2:DG1208,CR223)=1,VLOOKUP(CR223,DC:DD,2), IF(COUNTIF($DG$2:DG1208,CR223)=0,$CT$10,""))</f>
        <v/>
      </c>
      <c r="CW223" s="45" t="str">
        <f t="shared" ca="1" si="313"/>
        <v/>
      </c>
      <c r="CX223" s="46" t="str">
        <f t="shared" ca="1" si="314"/>
        <v/>
      </c>
      <c r="CY223" s="44" t="str">
        <f t="shared" ca="1" si="315"/>
        <v/>
      </c>
      <c r="DE223" s="163" t="str">
        <f t="shared" si="301"/>
        <v/>
      </c>
      <c r="DF223" s="163" t="str">
        <f t="shared" si="302"/>
        <v/>
      </c>
    </row>
    <row r="224" spans="1:110">
      <c r="A224" s="164" t="str">
        <f t="shared" ca="1" si="335"/>
        <v/>
      </c>
      <c r="B224" s="71" t="str">
        <f ca="1">IF(COUNTIF($AD$2:AD1209,A224)=1,VLOOKUP(A224,T:U,2), IF(COUNTIF($AD$2:AD1209,A224)=0,$B$10,""))</f>
        <v/>
      </c>
      <c r="C224" s="31" t="str">
        <f t="shared" ca="1" si="307"/>
        <v/>
      </c>
      <c r="D224" s="32" t="str">
        <f t="shared" ca="1" si="336"/>
        <v/>
      </c>
      <c r="E224" s="71" t="str">
        <f ca="1">IF(COUNTIF($AD$2:AD1209,A224)=1,VLOOKUP(A224,V:W,2), IF(COUNTIF($AD$2:AD1209,A224)=0,$C$10,""))</f>
        <v/>
      </c>
      <c r="F224" s="31" t="str">
        <f t="shared" ca="1" si="337"/>
        <v/>
      </c>
      <c r="G224" s="32" t="str">
        <f t="shared" ca="1" si="338"/>
        <v/>
      </c>
      <c r="H224" s="71" t="str">
        <f ca="1">IF(COUNTIF($AD$2:AD1209,A224)=1,VLOOKUP(A224,X:Y,2), IF(COUNTIF($AD$2:AD1209,A224)=0,$D$10,""))</f>
        <v/>
      </c>
      <c r="I224" s="31" t="str">
        <f t="shared" ca="1" si="339"/>
        <v/>
      </c>
      <c r="J224" s="32" t="str">
        <f t="shared" ca="1" si="340"/>
        <v/>
      </c>
      <c r="K224" s="71" t="str">
        <f ca="1">IF(COUNTIF($AD$2:AD1209,A224)=1,VLOOKUP(A224,Z:AA,2), IF(COUNTIF($AD$2:AD1209,A224)=0,$E$10,""))</f>
        <v/>
      </c>
      <c r="L224" s="31" t="str">
        <f t="shared" ca="1" si="341"/>
        <v/>
      </c>
      <c r="M224" s="32" t="str">
        <f t="shared" ca="1" si="342"/>
        <v/>
      </c>
      <c r="N224" s="77" t="str">
        <f t="shared" ca="1" si="343"/>
        <v/>
      </c>
      <c r="O224" s="77"/>
      <c r="P224" s="77"/>
      <c r="Q224" s="77" t="str">
        <f ca="1">IF(ISERROR(B224-2),"",$G$5*SUM($O$14:O224)-$H$5*SUM($P$14:P224))</f>
        <v/>
      </c>
      <c r="R224" s="77" t="str">
        <f t="shared" ca="1" si="344"/>
        <v/>
      </c>
      <c r="AB224" s="163" t="str">
        <f t="shared" si="303"/>
        <v/>
      </c>
      <c r="AC224" s="163" t="str">
        <f t="shared" si="304"/>
        <v/>
      </c>
      <c r="AH224" s="164" t="str">
        <f t="shared" ca="1" si="321"/>
        <v/>
      </c>
      <c r="AI224" s="44" t="str">
        <f ca="1">IF(COUNTIF($BU$2:BU1209,AH224)=1,VLOOKUP(AH224,BG:BH,2), IF(COUNTIF($BU$2:BU1209,AH224)=0,$AI$10,""))</f>
        <v/>
      </c>
      <c r="AJ224" s="45" t="str">
        <f t="shared" ca="1" si="308"/>
        <v/>
      </c>
      <c r="AK224" s="45" t="str">
        <f t="shared" ca="1" si="322"/>
        <v/>
      </c>
      <c r="AL224" s="44" t="str">
        <f ca="1">IF(COUNTIF($BU$2:BU1209,AH224)=1,VLOOKUP(AH224,BI:BJ,2), IF(COUNTIF($BU$2:BU1209,AH224)=0,$AJ$10,""))</f>
        <v/>
      </c>
      <c r="AM224" s="45" t="str">
        <f t="shared" ca="1" si="323"/>
        <v/>
      </c>
      <c r="AN224" s="46" t="str">
        <f t="shared" ca="1" si="324"/>
        <v/>
      </c>
      <c r="AO224" s="44" t="str">
        <f ca="1">IF(COUNTIF($BU$2:BU1209,AH224)=1,VLOOKUP(AH224,BK:BL,2), IF(COUNTIF($BU$2:BU1209,AH224)=0,$AK$10,""))</f>
        <v/>
      </c>
      <c r="AP224" s="45" t="str">
        <f t="shared" ca="1" si="325"/>
        <v/>
      </c>
      <c r="AQ224" s="46" t="str">
        <f t="shared" ca="1" si="326"/>
        <v/>
      </c>
      <c r="AR224" s="44" t="str">
        <f ca="1">IF(COUNTIF($BU$2:BU1209,AH224)=1,VLOOKUP(AH224,BM:BN,2), IF(COUNTIF($BU$2:BU1209,AH224)=0,$AL$10,""))</f>
        <v/>
      </c>
      <c r="AS224" s="45" t="str">
        <f t="shared" ca="1" si="327"/>
        <v/>
      </c>
      <c r="AT224" s="46" t="str">
        <f t="shared" ca="1" si="328"/>
        <v/>
      </c>
      <c r="AU224" s="44" t="str">
        <f ca="1">IF(COUNTIF($BU$2:BU1209,AH224)=1,VLOOKUP(AH224,BO:BP,2), IF(COUNTIF($BU$2:BU1209,AH224)=0,$AM$10,""))</f>
        <v/>
      </c>
      <c r="AV224" s="45" t="str">
        <f t="shared" ca="1" si="329"/>
        <v/>
      </c>
      <c r="AW224" s="46" t="str">
        <f t="shared" ca="1" si="330"/>
        <v/>
      </c>
      <c r="AX224" s="44" t="str">
        <f ca="1">IF(COUNTIF($BU$2:BU1209,AH224)=1,VLOOKUP(AH224,BQ:BR,2), IF(COUNTIF($BU$2:BU1209,AH224)=0,$AN$10,""))</f>
        <v/>
      </c>
      <c r="AY224" s="45" t="str">
        <f t="shared" ca="1" si="331"/>
        <v/>
      </c>
      <c r="AZ224" s="46" t="str">
        <f t="shared" ca="1" si="332"/>
        <v/>
      </c>
      <c r="BA224" s="77" t="str">
        <f t="shared" ca="1" si="333"/>
        <v/>
      </c>
      <c r="BB224" s="176"/>
      <c r="BC224" s="176"/>
      <c r="BD224" s="77" t="str">
        <f ca="1">IF(ISERROR(AI224-2),"",$AQ$4*SUM($BB$14:BB224)-$AR$4*SUM($BC$14:BC224))</f>
        <v/>
      </c>
      <c r="BE224" s="77" t="str">
        <f t="shared" ca="1" si="334"/>
        <v/>
      </c>
      <c r="BS224" s="163" t="str">
        <f t="shared" si="305"/>
        <v/>
      </c>
      <c r="BT224" s="163" t="str">
        <f t="shared" si="306"/>
        <v/>
      </c>
      <c r="BY224" s="164" t="str">
        <f t="shared" ca="1" si="316"/>
        <v/>
      </c>
      <c r="BZ224" s="44" t="str">
        <f ca="1">IF(COUNTIF($CN$2:CN1209,BY224)=1,VLOOKUP(BY224,CH:CI,2), IF(COUNTIF($CN$2:CN1209,BY224)=0,$BZ$10,""))</f>
        <v/>
      </c>
      <c r="CA224" s="45" t="str">
        <f t="shared" ca="1" si="309"/>
        <v/>
      </c>
      <c r="CB224" s="45" t="str">
        <f t="shared" ca="1" si="317"/>
        <v/>
      </c>
      <c r="CC224" s="44" t="str">
        <f ca="1">IF(COUNTIF($CN$2:CN1209,BY224)=1,VLOOKUP(BY224,CJ:CK,2), IF(COUNTIF($CN$2:CN1209,BY224)=0,$CA$10,""))</f>
        <v/>
      </c>
      <c r="CD224" s="45" t="str">
        <f t="shared" ca="1" si="318"/>
        <v/>
      </c>
      <c r="CE224" s="46" t="str">
        <f t="shared" ca="1" si="319"/>
        <v/>
      </c>
      <c r="CF224" s="44" t="str">
        <f t="shared" ca="1" si="320"/>
        <v/>
      </c>
      <c r="CL224" s="163" t="str">
        <f t="shared" si="299"/>
        <v/>
      </c>
      <c r="CM224" s="163" t="str">
        <f t="shared" si="300"/>
        <v/>
      </c>
      <c r="CR224" s="164" t="str">
        <f t="shared" ca="1" si="310"/>
        <v/>
      </c>
      <c r="CS224" s="44" t="str">
        <f ca="1">IF(COUNTIF($DG$2:DG1209,CR224)=1,VLOOKUP(CR224,DA:DB,2), IF(COUNTIF($DG$2:DG1209,CR224)=0,$CS$10,""))</f>
        <v/>
      </c>
      <c r="CT224" s="45" t="str">
        <f t="shared" ca="1" si="311"/>
        <v/>
      </c>
      <c r="CU224" s="45" t="str">
        <f t="shared" ca="1" si="312"/>
        <v/>
      </c>
      <c r="CV224" s="44" t="str">
        <f ca="1">IF(COUNTIF($DG$2:DG1209,CR224)=1,VLOOKUP(CR224,DC:DD,2), IF(COUNTIF($DG$2:DG1209,CR224)=0,$CT$10,""))</f>
        <v/>
      </c>
      <c r="CW224" s="45" t="str">
        <f t="shared" ca="1" si="313"/>
        <v/>
      </c>
      <c r="CX224" s="46" t="str">
        <f t="shared" ca="1" si="314"/>
        <v/>
      </c>
      <c r="CY224" s="44" t="str">
        <f t="shared" ca="1" si="315"/>
        <v/>
      </c>
      <c r="DE224" s="163" t="str">
        <f t="shared" si="301"/>
        <v/>
      </c>
      <c r="DF224" s="163" t="str">
        <f t="shared" si="302"/>
        <v/>
      </c>
    </row>
    <row r="225" spans="1:110">
      <c r="A225" s="164" t="str">
        <f t="shared" ca="1" si="335"/>
        <v/>
      </c>
      <c r="B225" s="71" t="str">
        <f ca="1">IF(COUNTIF($AD$2:AD1210,A225)=1,VLOOKUP(A225,T:U,2), IF(COUNTIF($AD$2:AD1210,A225)=0,$B$10,""))</f>
        <v/>
      </c>
      <c r="C225" s="31" t="str">
        <f t="shared" ca="1" si="307"/>
        <v/>
      </c>
      <c r="D225" s="32" t="str">
        <f t="shared" ca="1" si="336"/>
        <v/>
      </c>
      <c r="E225" s="71" t="str">
        <f ca="1">IF(COUNTIF($AD$2:AD1210,A225)=1,VLOOKUP(A225,V:W,2), IF(COUNTIF($AD$2:AD1210,A225)=0,$C$10,""))</f>
        <v/>
      </c>
      <c r="F225" s="31" t="str">
        <f t="shared" ca="1" si="337"/>
        <v/>
      </c>
      <c r="G225" s="32" t="str">
        <f t="shared" ca="1" si="338"/>
        <v/>
      </c>
      <c r="H225" s="71" t="str">
        <f ca="1">IF(COUNTIF($AD$2:AD1210,A225)=1,VLOOKUP(A225,X:Y,2), IF(COUNTIF($AD$2:AD1210,A225)=0,$D$10,""))</f>
        <v/>
      </c>
      <c r="I225" s="31" t="str">
        <f t="shared" ca="1" si="339"/>
        <v/>
      </c>
      <c r="J225" s="32" t="str">
        <f t="shared" ca="1" si="340"/>
        <v/>
      </c>
      <c r="K225" s="71" t="str">
        <f ca="1">IF(COUNTIF($AD$2:AD1210,A225)=1,VLOOKUP(A225,Z:AA,2), IF(COUNTIF($AD$2:AD1210,A225)=0,$E$10,""))</f>
        <v/>
      </c>
      <c r="L225" s="31" t="str">
        <f t="shared" ca="1" si="341"/>
        <v/>
      </c>
      <c r="M225" s="32" t="str">
        <f t="shared" ca="1" si="342"/>
        <v/>
      </c>
      <c r="N225" s="77" t="str">
        <f t="shared" ca="1" si="343"/>
        <v/>
      </c>
      <c r="O225" s="77"/>
      <c r="P225" s="77"/>
      <c r="Q225" s="77" t="str">
        <f ca="1">IF(ISERROR(B225-2),"",$G$5*SUM($O$14:O225)-$H$5*SUM($P$14:P225))</f>
        <v/>
      </c>
      <c r="R225" s="77" t="str">
        <f t="shared" ca="1" si="344"/>
        <v/>
      </c>
      <c r="AB225" s="163" t="str">
        <f t="shared" si="303"/>
        <v/>
      </c>
      <c r="AC225" s="163" t="str">
        <f t="shared" si="304"/>
        <v/>
      </c>
      <c r="AH225" s="164" t="str">
        <f t="shared" ca="1" si="321"/>
        <v/>
      </c>
      <c r="AI225" s="44" t="str">
        <f ca="1">IF(COUNTIF($BU$2:BU1210,AH225)=1,VLOOKUP(AH225,BG:BH,2), IF(COUNTIF($BU$2:BU1210,AH225)=0,$AI$10,""))</f>
        <v/>
      </c>
      <c r="AJ225" s="45" t="str">
        <f t="shared" ca="1" si="308"/>
        <v/>
      </c>
      <c r="AK225" s="45" t="str">
        <f t="shared" ca="1" si="322"/>
        <v/>
      </c>
      <c r="AL225" s="44" t="str">
        <f ca="1">IF(COUNTIF($BU$2:BU1210,AH225)=1,VLOOKUP(AH225,BI:BJ,2), IF(COUNTIF($BU$2:BU1210,AH225)=0,$AJ$10,""))</f>
        <v/>
      </c>
      <c r="AM225" s="45" t="str">
        <f t="shared" ca="1" si="323"/>
        <v/>
      </c>
      <c r="AN225" s="46" t="str">
        <f t="shared" ca="1" si="324"/>
        <v/>
      </c>
      <c r="AO225" s="44" t="str">
        <f ca="1">IF(COUNTIF($BU$2:BU1210,AH225)=1,VLOOKUP(AH225,BK:BL,2), IF(COUNTIF($BU$2:BU1210,AH225)=0,$AK$10,""))</f>
        <v/>
      </c>
      <c r="AP225" s="45" t="str">
        <f t="shared" ca="1" si="325"/>
        <v/>
      </c>
      <c r="AQ225" s="46" t="str">
        <f t="shared" ca="1" si="326"/>
        <v/>
      </c>
      <c r="AR225" s="44" t="str">
        <f ca="1">IF(COUNTIF($BU$2:BU1210,AH225)=1,VLOOKUP(AH225,BM:BN,2), IF(COUNTIF($BU$2:BU1210,AH225)=0,$AL$10,""))</f>
        <v/>
      </c>
      <c r="AS225" s="45" t="str">
        <f t="shared" ca="1" si="327"/>
        <v/>
      </c>
      <c r="AT225" s="46" t="str">
        <f t="shared" ca="1" si="328"/>
        <v/>
      </c>
      <c r="AU225" s="44" t="str">
        <f ca="1">IF(COUNTIF($BU$2:BU1210,AH225)=1,VLOOKUP(AH225,BO:BP,2), IF(COUNTIF($BU$2:BU1210,AH225)=0,$AM$10,""))</f>
        <v/>
      </c>
      <c r="AV225" s="45" t="str">
        <f t="shared" ca="1" si="329"/>
        <v/>
      </c>
      <c r="AW225" s="46" t="str">
        <f t="shared" ca="1" si="330"/>
        <v/>
      </c>
      <c r="AX225" s="44" t="str">
        <f ca="1">IF(COUNTIF($BU$2:BU1210,AH225)=1,VLOOKUP(AH225,BQ:BR,2), IF(COUNTIF($BU$2:BU1210,AH225)=0,$AN$10,""))</f>
        <v/>
      </c>
      <c r="AY225" s="45" t="str">
        <f t="shared" ca="1" si="331"/>
        <v/>
      </c>
      <c r="AZ225" s="46" t="str">
        <f t="shared" ca="1" si="332"/>
        <v/>
      </c>
      <c r="BA225" s="77" t="str">
        <f t="shared" ca="1" si="333"/>
        <v/>
      </c>
      <c r="BB225" s="176"/>
      <c r="BC225" s="176"/>
      <c r="BD225" s="77" t="str">
        <f ca="1">IF(ISERROR(AI225-2),"",$AQ$4*SUM($BB$14:BB225)-$AR$4*SUM($BC$14:BC225))</f>
        <v/>
      </c>
      <c r="BE225" s="77" t="str">
        <f t="shared" ca="1" si="334"/>
        <v/>
      </c>
      <c r="BS225" s="163" t="str">
        <f t="shared" si="305"/>
        <v/>
      </c>
      <c r="BT225" s="163" t="str">
        <f t="shared" si="306"/>
        <v/>
      </c>
      <c r="BY225" s="164" t="str">
        <f t="shared" ca="1" si="316"/>
        <v/>
      </c>
      <c r="BZ225" s="44" t="str">
        <f ca="1">IF(COUNTIF($CN$2:CN1210,BY225)=1,VLOOKUP(BY225,CH:CI,2), IF(COUNTIF($CN$2:CN1210,BY225)=0,$BZ$10,""))</f>
        <v/>
      </c>
      <c r="CA225" s="45" t="str">
        <f t="shared" ca="1" si="309"/>
        <v/>
      </c>
      <c r="CB225" s="45" t="str">
        <f t="shared" ca="1" si="317"/>
        <v/>
      </c>
      <c r="CC225" s="44" t="str">
        <f ca="1">IF(COUNTIF($CN$2:CN1210,BY225)=1,VLOOKUP(BY225,CJ:CK,2), IF(COUNTIF($CN$2:CN1210,BY225)=0,$CA$10,""))</f>
        <v/>
      </c>
      <c r="CD225" s="45" t="str">
        <f t="shared" ca="1" si="318"/>
        <v/>
      </c>
      <c r="CE225" s="46" t="str">
        <f t="shared" ca="1" si="319"/>
        <v/>
      </c>
      <c r="CF225" s="44" t="str">
        <f t="shared" ca="1" si="320"/>
        <v/>
      </c>
      <c r="CL225" s="163" t="str">
        <f t="shared" si="299"/>
        <v/>
      </c>
      <c r="CM225" s="163" t="str">
        <f t="shared" si="300"/>
        <v/>
      </c>
      <c r="CR225" s="164" t="str">
        <f t="shared" ca="1" si="310"/>
        <v/>
      </c>
      <c r="CS225" s="44" t="str">
        <f ca="1">IF(COUNTIF($DG$2:DG1210,CR225)=1,VLOOKUP(CR225,DA:DB,2), IF(COUNTIF($DG$2:DG1210,CR225)=0,$CS$10,""))</f>
        <v/>
      </c>
      <c r="CT225" s="45" t="str">
        <f t="shared" ca="1" si="311"/>
        <v/>
      </c>
      <c r="CU225" s="45" t="str">
        <f t="shared" ca="1" si="312"/>
        <v/>
      </c>
      <c r="CV225" s="44" t="str">
        <f ca="1">IF(COUNTIF($DG$2:DG1210,CR225)=1,VLOOKUP(CR225,DC:DD,2), IF(COUNTIF($DG$2:DG1210,CR225)=0,$CT$10,""))</f>
        <v/>
      </c>
      <c r="CW225" s="45" t="str">
        <f t="shared" ca="1" si="313"/>
        <v/>
      </c>
      <c r="CX225" s="46" t="str">
        <f t="shared" ca="1" si="314"/>
        <v/>
      </c>
      <c r="CY225" s="44" t="str">
        <f t="shared" ca="1" si="315"/>
        <v/>
      </c>
      <c r="DE225" s="163" t="str">
        <f t="shared" si="301"/>
        <v/>
      </c>
      <c r="DF225" s="163" t="str">
        <f t="shared" si="302"/>
        <v/>
      </c>
    </row>
    <row r="226" spans="1:110">
      <c r="A226" s="164" t="str">
        <f t="shared" ca="1" si="335"/>
        <v/>
      </c>
      <c r="B226" s="71" t="str">
        <f ca="1">IF(COUNTIF($AD$2:AD1211,A226)=1,VLOOKUP(A226,T:U,2), IF(COUNTIF($AD$2:AD1211,A226)=0,$B$10,""))</f>
        <v/>
      </c>
      <c r="C226" s="31" t="str">
        <f t="shared" ca="1" si="307"/>
        <v/>
      </c>
      <c r="D226" s="32" t="str">
        <f t="shared" ca="1" si="336"/>
        <v/>
      </c>
      <c r="E226" s="71" t="str">
        <f ca="1">IF(COUNTIF($AD$2:AD1211,A226)=1,VLOOKUP(A226,V:W,2), IF(COUNTIF($AD$2:AD1211,A226)=0,$C$10,""))</f>
        <v/>
      </c>
      <c r="F226" s="31" t="str">
        <f t="shared" ca="1" si="337"/>
        <v/>
      </c>
      <c r="G226" s="32" t="str">
        <f t="shared" ca="1" si="338"/>
        <v/>
      </c>
      <c r="H226" s="71" t="str">
        <f ca="1">IF(COUNTIF($AD$2:AD1211,A226)=1,VLOOKUP(A226,X:Y,2), IF(COUNTIF($AD$2:AD1211,A226)=0,$D$10,""))</f>
        <v/>
      </c>
      <c r="I226" s="31" t="str">
        <f t="shared" ca="1" si="339"/>
        <v/>
      </c>
      <c r="J226" s="32" t="str">
        <f t="shared" ca="1" si="340"/>
        <v/>
      </c>
      <c r="K226" s="71" t="str">
        <f ca="1">IF(COUNTIF($AD$2:AD1211,A226)=1,VLOOKUP(A226,Z:AA,2), IF(COUNTIF($AD$2:AD1211,A226)=0,$E$10,""))</f>
        <v/>
      </c>
      <c r="L226" s="31" t="str">
        <f t="shared" ca="1" si="341"/>
        <v/>
      </c>
      <c r="M226" s="32" t="str">
        <f t="shared" ca="1" si="342"/>
        <v/>
      </c>
      <c r="N226" s="77" t="str">
        <f t="shared" ca="1" si="343"/>
        <v/>
      </c>
      <c r="O226" s="77"/>
      <c r="P226" s="77"/>
      <c r="Q226" s="77" t="str">
        <f ca="1">IF(ISERROR(B226-2),"",$G$5*SUM($O$14:O226)-$H$5*SUM($P$14:P226))</f>
        <v/>
      </c>
      <c r="R226" s="77" t="str">
        <f t="shared" ca="1" si="344"/>
        <v/>
      </c>
      <c r="AB226" s="163" t="str">
        <f t="shared" si="303"/>
        <v/>
      </c>
      <c r="AC226" s="163" t="str">
        <f t="shared" si="304"/>
        <v/>
      </c>
      <c r="AH226" s="164" t="str">
        <f t="shared" ca="1" si="321"/>
        <v/>
      </c>
      <c r="AI226" s="44" t="str">
        <f ca="1">IF(COUNTIF($BU$2:BU1211,AH226)=1,VLOOKUP(AH226,BG:BH,2), IF(COUNTIF($BU$2:BU1211,AH226)=0,$AI$10,""))</f>
        <v/>
      </c>
      <c r="AJ226" s="45" t="str">
        <f t="shared" ca="1" si="308"/>
        <v/>
      </c>
      <c r="AK226" s="45" t="str">
        <f t="shared" ca="1" si="322"/>
        <v/>
      </c>
      <c r="AL226" s="44" t="str">
        <f ca="1">IF(COUNTIF($BU$2:BU1211,AH226)=1,VLOOKUP(AH226,BI:BJ,2), IF(COUNTIF($BU$2:BU1211,AH226)=0,$AJ$10,""))</f>
        <v/>
      </c>
      <c r="AM226" s="45" t="str">
        <f t="shared" ca="1" si="323"/>
        <v/>
      </c>
      <c r="AN226" s="46" t="str">
        <f t="shared" ca="1" si="324"/>
        <v/>
      </c>
      <c r="AO226" s="44" t="str">
        <f ca="1">IF(COUNTIF($BU$2:BU1211,AH226)=1,VLOOKUP(AH226,BK:BL,2), IF(COUNTIF($BU$2:BU1211,AH226)=0,$AK$10,""))</f>
        <v/>
      </c>
      <c r="AP226" s="45" t="str">
        <f t="shared" ca="1" si="325"/>
        <v/>
      </c>
      <c r="AQ226" s="46" t="str">
        <f t="shared" ca="1" si="326"/>
        <v/>
      </c>
      <c r="AR226" s="44" t="str">
        <f ca="1">IF(COUNTIF($BU$2:BU1211,AH226)=1,VLOOKUP(AH226,BM:BN,2), IF(COUNTIF($BU$2:BU1211,AH226)=0,$AL$10,""))</f>
        <v/>
      </c>
      <c r="AS226" s="45" t="str">
        <f t="shared" ca="1" si="327"/>
        <v/>
      </c>
      <c r="AT226" s="46" t="str">
        <f t="shared" ca="1" si="328"/>
        <v/>
      </c>
      <c r="AU226" s="44" t="str">
        <f ca="1">IF(COUNTIF($BU$2:BU1211,AH226)=1,VLOOKUP(AH226,BO:BP,2), IF(COUNTIF($BU$2:BU1211,AH226)=0,$AM$10,""))</f>
        <v/>
      </c>
      <c r="AV226" s="45" t="str">
        <f t="shared" ca="1" si="329"/>
        <v/>
      </c>
      <c r="AW226" s="46" t="str">
        <f t="shared" ca="1" si="330"/>
        <v/>
      </c>
      <c r="AX226" s="44" t="str">
        <f ca="1">IF(COUNTIF($BU$2:BU1211,AH226)=1,VLOOKUP(AH226,BQ:BR,2), IF(COUNTIF($BU$2:BU1211,AH226)=0,$AN$10,""))</f>
        <v/>
      </c>
      <c r="AY226" s="45" t="str">
        <f t="shared" ca="1" si="331"/>
        <v/>
      </c>
      <c r="AZ226" s="46" t="str">
        <f t="shared" ca="1" si="332"/>
        <v/>
      </c>
      <c r="BA226" s="77" t="str">
        <f t="shared" ca="1" si="333"/>
        <v/>
      </c>
      <c r="BB226" s="176"/>
      <c r="BC226" s="176"/>
      <c r="BD226" s="77" t="str">
        <f ca="1">IF(ISERROR(AI226-2),"",$AQ$4*SUM($BB$14:BB226)-$AR$4*SUM($BC$14:BC226))</f>
        <v/>
      </c>
      <c r="BE226" s="77" t="str">
        <f t="shared" ca="1" si="334"/>
        <v/>
      </c>
      <c r="BS226" s="163" t="str">
        <f t="shared" si="305"/>
        <v/>
      </c>
      <c r="BT226" s="163" t="str">
        <f t="shared" si="306"/>
        <v/>
      </c>
      <c r="BY226" s="164" t="str">
        <f t="shared" ca="1" si="316"/>
        <v/>
      </c>
      <c r="BZ226" s="44" t="str">
        <f ca="1">IF(COUNTIF($CN$2:CN1211,BY226)=1,VLOOKUP(BY226,CH:CI,2), IF(COUNTIF($CN$2:CN1211,BY226)=0,$BZ$10,""))</f>
        <v/>
      </c>
      <c r="CA226" s="45" t="str">
        <f t="shared" ca="1" si="309"/>
        <v/>
      </c>
      <c r="CB226" s="45" t="str">
        <f t="shared" ca="1" si="317"/>
        <v/>
      </c>
      <c r="CC226" s="44" t="str">
        <f ca="1">IF(COUNTIF($CN$2:CN1211,BY226)=1,VLOOKUP(BY226,CJ:CK,2), IF(COUNTIF($CN$2:CN1211,BY226)=0,$CA$10,""))</f>
        <v/>
      </c>
      <c r="CD226" s="45" t="str">
        <f t="shared" ca="1" si="318"/>
        <v/>
      </c>
      <c r="CE226" s="46" t="str">
        <f t="shared" ca="1" si="319"/>
        <v/>
      </c>
      <c r="CF226" s="44" t="str">
        <f t="shared" ca="1" si="320"/>
        <v/>
      </c>
      <c r="CL226" s="163" t="str">
        <f t="shared" si="299"/>
        <v/>
      </c>
      <c r="CM226" s="163" t="str">
        <f t="shared" si="300"/>
        <v/>
      </c>
      <c r="CR226" s="164" t="str">
        <f t="shared" ca="1" si="310"/>
        <v/>
      </c>
      <c r="CS226" s="44" t="str">
        <f ca="1">IF(COUNTIF($DG$2:DG1211,CR226)=1,VLOOKUP(CR226,DA:DB,2), IF(COUNTIF($DG$2:DG1211,CR226)=0,$CS$10,""))</f>
        <v/>
      </c>
      <c r="CT226" s="45" t="str">
        <f t="shared" ca="1" si="311"/>
        <v/>
      </c>
      <c r="CU226" s="45" t="str">
        <f t="shared" ca="1" si="312"/>
        <v/>
      </c>
      <c r="CV226" s="44" t="str">
        <f ca="1">IF(COUNTIF($DG$2:DG1211,CR226)=1,VLOOKUP(CR226,DC:DD,2), IF(COUNTIF($DG$2:DG1211,CR226)=0,$CT$10,""))</f>
        <v/>
      </c>
      <c r="CW226" s="45" t="str">
        <f t="shared" ca="1" si="313"/>
        <v/>
      </c>
      <c r="CX226" s="46" t="str">
        <f t="shared" ca="1" si="314"/>
        <v/>
      </c>
      <c r="CY226" s="44" t="str">
        <f t="shared" ca="1" si="315"/>
        <v/>
      </c>
      <c r="DE226" s="163" t="str">
        <f t="shared" si="301"/>
        <v/>
      </c>
      <c r="DF226" s="163" t="str">
        <f t="shared" si="302"/>
        <v/>
      </c>
    </row>
    <row r="227" spans="1:110">
      <c r="A227" s="164" t="str">
        <f t="shared" ca="1" si="335"/>
        <v/>
      </c>
      <c r="B227" s="71" t="str">
        <f ca="1">IF(COUNTIF($AD$2:AD1212,A227)=1,VLOOKUP(A227,T:U,2), IF(COUNTIF($AD$2:AD1212,A227)=0,$B$10,""))</f>
        <v/>
      </c>
      <c r="C227" s="31" t="str">
        <f t="shared" ca="1" si="307"/>
        <v/>
      </c>
      <c r="D227" s="32" t="str">
        <f t="shared" ca="1" si="336"/>
        <v/>
      </c>
      <c r="E227" s="71" t="str">
        <f ca="1">IF(COUNTIF($AD$2:AD1212,A227)=1,VLOOKUP(A227,V:W,2), IF(COUNTIF($AD$2:AD1212,A227)=0,$C$10,""))</f>
        <v/>
      </c>
      <c r="F227" s="31" t="str">
        <f t="shared" ca="1" si="337"/>
        <v/>
      </c>
      <c r="G227" s="32" t="str">
        <f t="shared" ca="1" si="338"/>
        <v/>
      </c>
      <c r="H227" s="71" t="str">
        <f ca="1">IF(COUNTIF($AD$2:AD1212,A227)=1,VLOOKUP(A227,X:Y,2), IF(COUNTIF($AD$2:AD1212,A227)=0,$D$10,""))</f>
        <v/>
      </c>
      <c r="I227" s="31" t="str">
        <f t="shared" ca="1" si="339"/>
        <v/>
      </c>
      <c r="J227" s="32" t="str">
        <f t="shared" ca="1" si="340"/>
        <v/>
      </c>
      <c r="K227" s="71" t="str">
        <f ca="1">IF(COUNTIF($AD$2:AD1212,A227)=1,VLOOKUP(A227,Z:AA,2), IF(COUNTIF($AD$2:AD1212,A227)=0,$E$10,""))</f>
        <v/>
      </c>
      <c r="L227" s="31" t="str">
        <f t="shared" ca="1" si="341"/>
        <v/>
      </c>
      <c r="M227" s="32" t="str">
        <f t="shared" ca="1" si="342"/>
        <v/>
      </c>
      <c r="N227" s="77" t="str">
        <f t="shared" ca="1" si="343"/>
        <v/>
      </c>
      <c r="O227" s="77"/>
      <c r="P227" s="77"/>
      <c r="Q227" s="77" t="str">
        <f ca="1">IF(ISERROR(B227-2),"",$G$5*SUM($O$14:O227)-$H$5*SUM($P$14:P227))</f>
        <v/>
      </c>
      <c r="R227" s="77" t="str">
        <f t="shared" ca="1" si="344"/>
        <v/>
      </c>
      <c r="AB227" s="163" t="str">
        <f t="shared" si="303"/>
        <v/>
      </c>
      <c r="AC227" s="163" t="str">
        <f t="shared" si="304"/>
        <v/>
      </c>
      <c r="AH227" s="164" t="str">
        <f t="shared" ca="1" si="321"/>
        <v/>
      </c>
      <c r="AI227" s="44" t="str">
        <f ca="1">IF(COUNTIF($BU$2:BU1212,AH227)=1,VLOOKUP(AH227,BG:BH,2), IF(COUNTIF($BU$2:BU1212,AH227)=0,$AI$10,""))</f>
        <v/>
      </c>
      <c r="AJ227" s="45" t="str">
        <f t="shared" ca="1" si="308"/>
        <v/>
      </c>
      <c r="AK227" s="45" t="str">
        <f t="shared" ca="1" si="322"/>
        <v/>
      </c>
      <c r="AL227" s="44" t="str">
        <f ca="1">IF(COUNTIF($BU$2:BU1212,AH227)=1,VLOOKUP(AH227,BI:BJ,2), IF(COUNTIF($BU$2:BU1212,AH227)=0,$AJ$10,""))</f>
        <v/>
      </c>
      <c r="AM227" s="45" t="str">
        <f t="shared" ca="1" si="323"/>
        <v/>
      </c>
      <c r="AN227" s="46" t="str">
        <f t="shared" ca="1" si="324"/>
        <v/>
      </c>
      <c r="AO227" s="44" t="str">
        <f ca="1">IF(COUNTIF($BU$2:BU1212,AH227)=1,VLOOKUP(AH227,BK:BL,2), IF(COUNTIF($BU$2:BU1212,AH227)=0,$AK$10,""))</f>
        <v/>
      </c>
      <c r="AP227" s="45" t="str">
        <f t="shared" ca="1" si="325"/>
        <v/>
      </c>
      <c r="AQ227" s="46" t="str">
        <f t="shared" ca="1" si="326"/>
        <v/>
      </c>
      <c r="AR227" s="44" t="str">
        <f ca="1">IF(COUNTIF($BU$2:BU1212,AH227)=1,VLOOKUP(AH227,BM:BN,2), IF(COUNTIF($BU$2:BU1212,AH227)=0,$AL$10,""))</f>
        <v/>
      </c>
      <c r="AS227" s="45" t="str">
        <f t="shared" ca="1" si="327"/>
        <v/>
      </c>
      <c r="AT227" s="46" t="str">
        <f t="shared" ca="1" si="328"/>
        <v/>
      </c>
      <c r="AU227" s="44" t="str">
        <f ca="1">IF(COUNTIF($BU$2:BU1212,AH227)=1,VLOOKUP(AH227,BO:BP,2), IF(COUNTIF($BU$2:BU1212,AH227)=0,$AM$10,""))</f>
        <v/>
      </c>
      <c r="AV227" s="45" t="str">
        <f t="shared" ca="1" si="329"/>
        <v/>
      </c>
      <c r="AW227" s="46" t="str">
        <f t="shared" ca="1" si="330"/>
        <v/>
      </c>
      <c r="AX227" s="44" t="str">
        <f ca="1">IF(COUNTIF($BU$2:BU1212,AH227)=1,VLOOKUP(AH227,BQ:BR,2), IF(COUNTIF($BU$2:BU1212,AH227)=0,$AN$10,""))</f>
        <v/>
      </c>
      <c r="AY227" s="45" t="str">
        <f t="shared" ca="1" si="331"/>
        <v/>
      </c>
      <c r="AZ227" s="46" t="str">
        <f t="shared" ca="1" si="332"/>
        <v/>
      </c>
      <c r="BA227" s="77" t="str">
        <f t="shared" ca="1" si="333"/>
        <v/>
      </c>
      <c r="BB227" s="176"/>
      <c r="BC227" s="176"/>
      <c r="BD227" s="77" t="str">
        <f ca="1">IF(ISERROR(AI227-2),"",$AQ$4*SUM($BB$14:BB227)-$AR$4*SUM($BC$14:BC227))</f>
        <v/>
      </c>
      <c r="BE227" s="77" t="str">
        <f t="shared" ca="1" si="334"/>
        <v/>
      </c>
      <c r="BS227" s="163" t="str">
        <f t="shared" si="305"/>
        <v/>
      </c>
      <c r="BT227" s="163" t="str">
        <f t="shared" si="306"/>
        <v/>
      </c>
      <c r="BY227" s="164" t="str">
        <f t="shared" ca="1" si="316"/>
        <v/>
      </c>
      <c r="BZ227" s="44" t="str">
        <f ca="1">IF(COUNTIF($CN$2:CN1212,BY227)=1,VLOOKUP(BY227,CH:CI,2), IF(COUNTIF($CN$2:CN1212,BY227)=0,$BZ$10,""))</f>
        <v/>
      </c>
      <c r="CA227" s="45" t="str">
        <f t="shared" ca="1" si="309"/>
        <v/>
      </c>
      <c r="CB227" s="45" t="str">
        <f t="shared" ca="1" si="317"/>
        <v/>
      </c>
      <c r="CC227" s="44" t="str">
        <f ca="1">IF(COUNTIF($CN$2:CN1212,BY227)=1,VLOOKUP(BY227,CJ:CK,2), IF(COUNTIF($CN$2:CN1212,BY227)=0,$CA$10,""))</f>
        <v/>
      </c>
      <c r="CD227" s="45" t="str">
        <f t="shared" ca="1" si="318"/>
        <v/>
      </c>
      <c r="CE227" s="46" t="str">
        <f t="shared" ca="1" si="319"/>
        <v/>
      </c>
      <c r="CF227" s="44" t="str">
        <f t="shared" ca="1" si="320"/>
        <v/>
      </c>
      <c r="CL227" s="163" t="str">
        <f t="shared" si="299"/>
        <v/>
      </c>
      <c r="CM227" s="163" t="str">
        <f t="shared" si="300"/>
        <v/>
      </c>
      <c r="CR227" s="164" t="str">
        <f t="shared" ca="1" si="310"/>
        <v/>
      </c>
      <c r="CS227" s="44" t="str">
        <f ca="1">IF(COUNTIF($DG$2:DG1212,CR227)=1,VLOOKUP(CR227,DA:DB,2), IF(COUNTIF($DG$2:DG1212,CR227)=0,$CS$10,""))</f>
        <v/>
      </c>
      <c r="CT227" s="45" t="str">
        <f t="shared" ca="1" si="311"/>
        <v/>
      </c>
      <c r="CU227" s="45" t="str">
        <f t="shared" ca="1" si="312"/>
        <v/>
      </c>
      <c r="CV227" s="44" t="str">
        <f ca="1">IF(COUNTIF($DG$2:DG1212,CR227)=1,VLOOKUP(CR227,DC:DD,2), IF(COUNTIF($DG$2:DG1212,CR227)=0,$CT$10,""))</f>
        <v/>
      </c>
      <c r="CW227" s="45" t="str">
        <f t="shared" ca="1" si="313"/>
        <v/>
      </c>
      <c r="CX227" s="46" t="str">
        <f t="shared" ca="1" si="314"/>
        <v/>
      </c>
      <c r="CY227" s="44" t="str">
        <f t="shared" ca="1" si="315"/>
        <v/>
      </c>
      <c r="DE227" s="163" t="str">
        <f t="shared" si="301"/>
        <v/>
      </c>
      <c r="DF227" s="163" t="str">
        <f t="shared" si="302"/>
        <v/>
      </c>
    </row>
    <row r="228" spans="1:110">
      <c r="A228" s="164" t="str">
        <f t="shared" ca="1" si="335"/>
        <v/>
      </c>
      <c r="B228" s="71" t="str">
        <f ca="1">IF(COUNTIF($AD$2:AD1213,A228)=1,VLOOKUP(A228,T:U,2), IF(COUNTIF($AD$2:AD1213,A228)=0,$B$10,""))</f>
        <v/>
      </c>
      <c r="C228" s="31" t="str">
        <f t="shared" ca="1" si="307"/>
        <v/>
      </c>
      <c r="D228" s="32" t="str">
        <f t="shared" ca="1" si="336"/>
        <v/>
      </c>
      <c r="E228" s="71" t="str">
        <f ca="1">IF(COUNTIF($AD$2:AD1213,A228)=1,VLOOKUP(A228,V:W,2), IF(COUNTIF($AD$2:AD1213,A228)=0,$C$10,""))</f>
        <v/>
      </c>
      <c r="F228" s="31" t="str">
        <f t="shared" ca="1" si="337"/>
        <v/>
      </c>
      <c r="G228" s="32" t="str">
        <f t="shared" ca="1" si="338"/>
        <v/>
      </c>
      <c r="H228" s="71" t="str">
        <f ca="1">IF(COUNTIF($AD$2:AD1213,A228)=1,VLOOKUP(A228,X:Y,2), IF(COUNTIF($AD$2:AD1213,A228)=0,$D$10,""))</f>
        <v/>
      </c>
      <c r="I228" s="31" t="str">
        <f t="shared" ca="1" si="339"/>
        <v/>
      </c>
      <c r="J228" s="32" t="str">
        <f t="shared" ca="1" si="340"/>
        <v/>
      </c>
      <c r="K228" s="71" t="str">
        <f ca="1">IF(COUNTIF($AD$2:AD1213,A228)=1,VLOOKUP(A228,Z:AA,2), IF(COUNTIF($AD$2:AD1213,A228)=0,$E$10,""))</f>
        <v/>
      </c>
      <c r="L228" s="31" t="str">
        <f t="shared" ca="1" si="341"/>
        <v/>
      </c>
      <c r="M228" s="32" t="str">
        <f t="shared" ca="1" si="342"/>
        <v/>
      </c>
      <c r="N228" s="77" t="str">
        <f t="shared" ca="1" si="343"/>
        <v/>
      </c>
      <c r="O228" s="77"/>
      <c r="P228" s="77"/>
      <c r="Q228" s="77" t="str">
        <f ca="1">IF(ISERROR(B228-2),"",$G$5*SUM($O$14:O228)-$H$5*SUM($P$14:P228))</f>
        <v/>
      </c>
      <c r="R228" s="77" t="str">
        <f t="shared" ca="1" si="344"/>
        <v/>
      </c>
      <c r="AB228" s="163" t="str">
        <f t="shared" si="303"/>
        <v/>
      </c>
      <c r="AC228" s="163" t="str">
        <f t="shared" si="304"/>
        <v/>
      </c>
      <c r="AH228" s="164" t="str">
        <f t="shared" ca="1" si="321"/>
        <v/>
      </c>
      <c r="AI228" s="44" t="str">
        <f ca="1">IF(COUNTIF($BU$2:BU1213,AH228)=1,VLOOKUP(AH228,BG:BH,2), IF(COUNTIF($BU$2:BU1213,AH228)=0,$AI$10,""))</f>
        <v/>
      </c>
      <c r="AJ228" s="45" t="str">
        <f t="shared" ca="1" si="308"/>
        <v/>
      </c>
      <c r="AK228" s="45" t="str">
        <f t="shared" ca="1" si="322"/>
        <v/>
      </c>
      <c r="AL228" s="44" t="str">
        <f ca="1">IF(COUNTIF($BU$2:BU1213,AH228)=1,VLOOKUP(AH228,BI:BJ,2), IF(COUNTIF($BU$2:BU1213,AH228)=0,$AJ$10,""))</f>
        <v/>
      </c>
      <c r="AM228" s="45" t="str">
        <f t="shared" ca="1" si="323"/>
        <v/>
      </c>
      <c r="AN228" s="46" t="str">
        <f t="shared" ca="1" si="324"/>
        <v/>
      </c>
      <c r="AO228" s="44" t="str">
        <f ca="1">IF(COUNTIF($BU$2:BU1213,AH228)=1,VLOOKUP(AH228,BK:BL,2), IF(COUNTIF($BU$2:BU1213,AH228)=0,$AK$10,""))</f>
        <v/>
      </c>
      <c r="AP228" s="45" t="str">
        <f t="shared" ca="1" si="325"/>
        <v/>
      </c>
      <c r="AQ228" s="46" t="str">
        <f t="shared" ca="1" si="326"/>
        <v/>
      </c>
      <c r="AR228" s="44" t="str">
        <f ca="1">IF(COUNTIF($BU$2:BU1213,AH228)=1,VLOOKUP(AH228,BM:BN,2), IF(COUNTIF($BU$2:BU1213,AH228)=0,$AL$10,""))</f>
        <v/>
      </c>
      <c r="AS228" s="45" t="str">
        <f t="shared" ca="1" si="327"/>
        <v/>
      </c>
      <c r="AT228" s="46" t="str">
        <f t="shared" ca="1" si="328"/>
        <v/>
      </c>
      <c r="AU228" s="44" t="str">
        <f ca="1">IF(COUNTIF($BU$2:BU1213,AH228)=1,VLOOKUP(AH228,BO:BP,2), IF(COUNTIF($BU$2:BU1213,AH228)=0,$AM$10,""))</f>
        <v/>
      </c>
      <c r="AV228" s="45" t="str">
        <f t="shared" ca="1" si="329"/>
        <v/>
      </c>
      <c r="AW228" s="46" t="str">
        <f t="shared" ca="1" si="330"/>
        <v/>
      </c>
      <c r="AX228" s="44" t="str">
        <f ca="1">IF(COUNTIF($BU$2:BU1213,AH228)=1,VLOOKUP(AH228,BQ:BR,2), IF(COUNTIF($BU$2:BU1213,AH228)=0,$AN$10,""))</f>
        <v/>
      </c>
      <c r="AY228" s="45" t="str">
        <f t="shared" ca="1" si="331"/>
        <v/>
      </c>
      <c r="AZ228" s="46" t="str">
        <f t="shared" ca="1" si="332"/>
        <v/>
      </c>
      <c r="BA228" s="77" t="str">
        <f t="shared" ca="1" si="333"/>
        <v/>
      </c>
      <c r="BB228" s="176"/>
      <c r="BC228" s="176"/>
      <c r="BD228" s="77" t="str">
        <f ca="1">IF(ISERROR(AI228-2),"",$AQ$4*SUM($BB$14:BB228)-$AR$4*SUM($BC$14:BC228))</f>
        <v/>
      </c>
      <c r="BE228" s="77" t="str">
        <f t="shared" ca="1" si="334"/>
        <v/>
      </c>
      <c r="BS228" s="163" t="str">
        <f t="shared" si="305"/>
        <v/>
      </c>
      <c r="BT228" s="163" t="str">
        <f t="shared" si="306"/>
        <v/>
      </c>
      <c r="BY228" s="164" t="str">
        <f t="shared" ca="1" si="316"/>
        <v/>
      </c>
      <c r="BZ228" s="44" t="str">
        <f ca="1">IF(COUNTIF($CN$2:CN1213,BY228)=1,VLOOKUP(BY228,CH:CI,2), IF(COUNTIF($CN$2:CN1213,BY228)=0,$BZ$10,""))</f>
        <v/>
      </c>
      <c r="CA228" s="45" t="str">
        <f t="shared" ca="1" si="309"/>
        <v/>
      </c>
      <c r="CB228" s="45" t="str">
        <f t="shared" ca="1" si="317"/>
        <v/>
      </c>
      <c r="CC228" s="44" t="str">
        <f ca="1">IF(COUNTIF($CN$2:CN1213,BY228)=1,VLOOKUP(BY228,CJ:CK,2), IF(COUNTIF($CN$2:CN1213,BY228)=0,$CA$10,""))</f>
        <v/>
      </c>
      <c r="CD228" s="45" t="str">
        <f t="shared" ca="1" si="318"/>
        <v/>
      </c>
      <c r="CE228" s="46" t="str">
        <f t="shared" ca="1" si="319"/>
        <v/>
      </c>
      <c r="CF228" s="44" t="str">
        <f t="shared" ca="1" si="320"/>
        <v/>
      </c>
      <c r="CL228" s="163" t="str">
        <f t="shared" si="299"/>
        <v/>
      </c>
      <c r="CM228" s="163" t="str">
        <f t="shared" si="300"/>
        <v/>
      </c>
      <c r="CR228" s="164" t="str">
        <f t="shared" ca="1" si="310"/>
        <v/>
      </c>
      <c r="CS228" s="44" t="str">
        <f ca="1">IF(COUNTIF($DG$2:DG1213,CR228)=1,VLOOKUP(CR228,DA:DB,2), IF(COUNTIF($DG$2:DG1213,CR228)=0,$CS$10,""))</f>
        <v/>
      </c>
      <c r="CT228" s="45" t="str">
        <f t="shared" ca="1" si="311"/>
        <v/>
      </c>
      <c r="CU228" s="45" t="str">
        <f t="shared" ca="1" si="312"/>
        <v/>
      </c>
      <c r="CV228" s="44" t="str">
        <f ca="1">IF(COUNTIF($DG$2:DG1213,CR228)=1,VLOOKUP(CR228,DC:DD,2), IF(COUNTIF($DG$2:DG1213,CR228)=0,$CT$10,""))</f>
        <v/>
      </c>
      <c r="CW228" s="45" t="str">
        <f t="shared" ca="1" si="313"/>
        <v/>
      </c>
      <c r="CX228" s="46" t="str">
        <f t="shared" ca="1" si="314"/>
        <v/>
      </c>
      <c r="CY228" s="44" t="str">
        <f t="shared" ca="1" si="315"/>
        <v/>
      </c>
      <c r="DE228" s="163" t="str">
        <f t="shared" si="301"/>
        <v/>
      </c>
      <c r="DF228" s="163" t="str">
        <f t="shared" si="302"/>
        <v/>
      </c>
    </row>
    <row r="229" spans="1:110">
      <c r="A229" s="164" t="str">
        <f t="shared" ca="1" si="335"/>
        <v/>
      </c>
      <c r="B229" s="71" t="str">
        <f ca="1">IF(COUNTIF($AD$2:AD1214,A229)=1,VLOOKUP(A229,T:U,2), IF(COUNTIF($AD$2:AD1214,A229)=0,$B$10,""))</f>
        <v/>
      </c>
      <c r="C229" s="31" t="str">
        <f t="shared" ca="1" si="307"/>
        <v/>
      </c>
      <c r="D229" s="32" t="str">
        <f t="shared" ca="1" si="336"/>
        <v/>
      </c>
      <c r="E229" s="71" t="str">
        <f ca="1">IF(COUNTIF($AD$2:AD1214,A229)=1,VLOOKUP(A229,V:W,2), IF(COUNTIF($AD$2:AD1214,A229)=0,$C$10,""))</f>
        <v/>
      </c>
      <c r="F229" s="31" t="str">
        <f t="shared" ca="1" si="337"/>
        <v/>
      </c>
      <c r="G229" s="32" t="str">
        <f t="shared" ca="1" si="338"/>
        <v/>
      </c>
      <c r="H229" s="71" t="str">
        <f ca="1">IF(COUNTIF($AD$2:AD1214,A229)=1,VLOOKUP(A229,X:Y,2), IF(COUNTIF($AD$2:AD1214,A229)=0,$D$10,""))</f>
        <v/>
      </c>
      <c r="I229" s="31" t="str">
        <f t="shared" ca="1" si="339"/>
        <v/>
      </c>
      <c r="J229" s="32" t="str">
        <f t="shared" ca="1" si="340"/>
        <v/>
      </c>
      <c r="K229" s="71" t="str">
        <f ca="1">IF(COUNTIF($AD$2:AD1214,A229)=1,VLOOKUP(A229,Z:AA,2), IF(COUNTIF($AD$2:AD1214,A229)=0,$E$10,""))</f>
        <v/>
      </c>
      <c r="L229" s="31" t="str">
        <f t="shared" ca="1" si="341"/>
        <v/>
      </c>
      <c r="M229" s="32" t="str">
        <f t="shared" ca="1" si="342"/>
        <v/>
      </c>
      <c r="N229" s="77" t="str">
        <f t="shared" ca="1" si="343"/>
        <v/>
      </c>
      <c r="O229" s="77"/>
      <c r="P229" s="77"/>
      <c r="Q229" s="77" t="str">
        <f ca="1">IF(ISERROR(B229-2),"",$G$5*SUM($O$14:O229)-$H$5*SUM($P$14:P229))</f>
        <v/>
      </c>
      <c r="R229" s="77" t="str">
        <f t="shared" ca="1" si="344"/>
        <v/>
      </c>
      <c r="AB229" s="163" t="str">
        <f t="shared" si="303"/>
        <v/>
      </c>
      <c r="AC229" s="163" t="str">
        <f t="shared" si="304"/>
        <v/>
      </c>
      <c r="AH229" s="164" t="str">
        <f t="shared" ca="1" si="321"/>
        <v/>
      </c>
      <c r="AI229" s="44" t="str">
        <f ca="1">IF(COUNTIF($BU$2:BU1214,AH229)=1,VLOOKUP(AH229,BG:BH,2), IF(COUNTIF($BU$2:BU1214,AH229)=0,$AI$10,""))</f>
        <v/>
      </c>
      <c r="AJ229" s="45" t="str">
        <f t="shared" ca="1" si="308"/>
        <v/>
      </c>
      <c r="AK229" s="45" t="str">
        <f t="shared" ca="1" si="322"/>
        <v/>
      </c>
      <c r="AL229" s="44" t="str">
        <f ca="1">IF(COUNTIF($BU$2:BU1214,AH229)=1,VLOOKUP(AH229,BI:BJ,2), IF(COUNTIF($BU$2:BU1214,AH229)=0,$AJ$10,""))</f>
        <v/>
      </c>
      <c r="AM229" s="45" t="str">
        <f t="shared" ca="1" si="323"/>
        <v/>
      </c>
      <c r="AN229" s="46" t="str">
        <f t="shared" ca="1" si="324"/>
        <v/>
      </c>
      <c r="AO229" s="44" t="str">
        <f ca="1">IF(COUNTIF($BU$2:BU1214,AH229)=1,VLOOKUP(AH229,BK:BL,2), IF(COUNTIF($BU$2:BU1214,AH229)=0,$AK$10,""))</f>
        <v/>
      </c>
      <c r="AP229" s="45" t="str">
        <f t="shared" ca="1" si="325"/>
        <v/>
      </c>
      <c r="AQ229" s="46" t="str">
        <f t="shared" ca="1" si="326"/>
        <v/>
      </c>
      <c r="AR229" s="44" t="str">
        <f ca="1">IF(COUNTIF($BU$2:BU1214,AH229)=1,VLOOKUP(AH229,BM:BN,2), IF(COUNTIF($BU$2:BU1214,AH229)=0,$AL$10,""))</f>
        <v/>
      </c>
      <c r="AS229" s="45" t="str">
        <f t="shared" ca="1" si="327"/>
        <v/>
      </c>
      <c r="AT229" s="46" t="str">
        <f t="shared" ca="1" si="328"/>
        <v/>
      </c>
      <c r="AU229" s="44" t="str">
        <f ca="1">IF(COUNTIF($BU$2:BU1214,AH229)=1,VLOOKUP(AH229,BO:BP,2), IF(COUNTIF($BU$2:BU1214,AH229)=0,$AM$10,""))</f>
        <v/>
      </c>
      <c r="AV229" s="45" t="str">
        <f t="shared" ca="1" si="329"/>
        <v/>
      </c>
      <c r="AW229" s="46" t="str">
        <f t="shared" ca="1" si="330"/>
        <v/>
      </c>
      <c r="AX229" s="44" t="str">
        <f ca="1">IF(COUNTIF($BU$2:BU1214,AH229)=1,VLOOKUP(AH229,BQ:BR,2), IF(COUNTIF($BU$2:BU1214,AH229)=0,$AN$10,""))</f>
        <v/>
      </c>
      <c r="AY229" s="45" t="str">
        <f t="shared" ca="1" si="331"/>
        <v/>
      </c>
      <c r="AZ229" s="46" t="str">
        <f t="shared" ca="1" si="332"/>
        <v/>
      </c>
      <c r="BA229" s="77" t="str">
        <f t="shared" ca="1" si="333"/>
        <v/>
      </c>
      <c r="BB229" s="176"/>
      <c r="BC229" s="176"/>
      <c r="BD229" s="77" t="str">
        <f ca="1">IF(ISERROR(AI229-2),"",$AQ$4*SUM($BB$14:BB229)-$AR$4*SUM($BC$14:BC229))</f>
        <v/>
      </c>
      <c r="BE229" s="77" t="str">
        <f t="shared" ca="1" si="334"/>
        <v/>
      </c>
      <c r="BS229" s="163" t="str">
        <f t="shared" si="305"/>
        <v/>
      </c>
      <c r="BT229" s="163" t="str">
        <f t="shared" si="306"/>
        <v/>
      </c>
      <c r="BY229" s="164" t="str">
        <f t="shared" ca="1" si="316"/>
        <v/>
      </c>
      <c r="BZ229" s="44" t="str">
        <f ca="1">IF(COUNTIF($CN$2:CN1214,BY229)=1,VLOOKUP(BY229,CH:CI,2), IF(COUNTIF($CN$2:CN1214,BY229)=0,$BZ$10,""))</f>
        <v/>
      </c>
      <c r="CA229" s="45" t="str">
        <f t="shared" ca="1" si="309"/>
        <v/>
      </c>
      <c r="CB229" s="45" t="str">
        <f t="shared" ca="1" si="317"/>
        <v/>
      </c>
      <c r="CC229" s="44" t="str">
        <f ca="1">IF(COUNTIF($CN$2:CN1214,BY229)=1,VLOOKUP(BY229,CJ:CK,2), IF(COUNTIF($CN$2:CN1214,BY229)=0,$CA$10,""))</f>
        <v/>
      </c>
      <c r="CD229" s="45" t="str">
        <f t="shared" ca="1" si="318"/>
        <v/>
      </c>
      <c r="CE229" s="46" t="str">
        <f t="shared" ca="1" si="319"/>
        <v/>
      </c>
      <c r="CF229" s="44" t="str">
        <f t="shared" ca="1" si="320"/>
        <v/>
      </c>
      <c r="CL229" s="163" t="str">
        <f t="shared" si="299"/>
        <v/>
      </c>
      <c r="CM229" s="163" t="str">
        <f t="shared" si="300"/>
        <v/>
      </c>
      <c r="CR229" s="164" t="str">
        <f t="shared" ca="1" si="310"/>
        <v/>
      </c>
      <c r="CS229" s="44" t="str">
        <f ca="1">IF(COUNTIF($DG$2:DG1214,CR229)=1,VLOOKUP(CR229,DA:DB,2), IF(COUNTIF($DG$2:DG1214,CR229)=0,$CS$10,""))</f>
        <v/>
      </c>
      <c r="CT229" s="45" t="str">
        <f t="shared" ca="1" si="311"/>
        <v/>
      </c>
      <c r="CU229" s="45" t="str">
        <f t="shared" ca="1" si="312"/>
        <v/>
      </c>
      <c r="CV229" s="44" t="str">
        <f ca="1">IF(COUNTIF($DG$2:DG1214,CR229)=1,VLOOKUP(CR229,DC:DD,2), IF(COUNTIF($DG$2:DG1214,CR229)=0,$CT$10,""))</f>
        <v/>
      </c>
      <c r="CW229" s="45" t="str">
        <f t="shared" ca="1" si="313"/>
        <v/>
      </c>
      <c r="CX229" s="46" t="str">
        <f t="shared" ca="1" si="314"/>
        <v/>
      </c>
      <c r="CY229" s="44" t="str">
        <f t="shared" ca="1" si="315"/>
        <v/>
      </c>
      <c r="DE229" s="163" t="str">
        <f t="shared" si="301"/>
        <v/>
      </c>
      <c r="DF229" s="163" t="str">
        <f t="shared" si="302"/>
        <v/>
      </c>
    </row>
    <row r="230" spans="1:110">
      <c r="A230" s="164" t="str">
        <f t="shared" ca="1" si="335"/>
        <v/>
      </c>
      <c r="B230" s="71" t="str">
        <f ca="1">IF(COUNTIF($AD$2:AD1215,A230)=1,VLOOKUP(A230,T:U,2), IF(COUNTIF($AD$2:AD1215,A230)=0,$B$10,""))</f>
        <v/>
      </c>
      <c r="C230" s="31" t="str">
        <f t="shared" ca="1" si="307"/>
        <v/>
      </c>
      <c r="D230" s="32" t="str">
        <f t="shared" ca="1" si="336"/>
        <v/>
      </c>
      <c r="E230" s="71" t="str">
        <f ca="1">IF(COUNTIF($AD$2:AD1215,A230)=1,VLOOKUP(A230,V:W,2), IF(COUNTIF($AD$2:AD1215,A230)=0,$C$10,""))</f>
        <v/>
      </c>
      <c r="F230" s="31" t="str">
        <f t="shared" ca="1" si="337"/>
        <v/>
      </c>
      <c r="G230" s="32" t="str">
        <f t="shared" ca="1" si="338"/>
        <v/>
      </c>
      <c r="H230" s="71" t="str">
        <f ca="1">IF(COUNTIF($AD$2:AD1215,A230)=1,VLOOKUP(A230,X:Y,2), IF(COUNTIF($AD$2:AD1215,A230)=0,$D$10,""))</f>
        <v/>
      </c>
      <c r="I230" s="31" t="str">
        <f t="shared" ca="1" si="339"/>
        <v/>
      </c>
      <c r="J230" s="32" t="str">
        <f t="shared" ca="1" si="340"/>
        <v/>
      </c>
      <c r="K230" s="71" t="str">
        <f ca="1">IF(COUNTIF($AD$2:AD1215,A230)=1,VLOOKUP(A230,Z:AA,2), IF(COUNTIF($AD$2:AD1215,A230)=0,$E$10,""))</f>
        <v/>
      </c>
      <c r="L230" s="31" t="str">
        <f t="shared" ca="1" si="341"/>
        <v/>
      </c>
      <c r="M230" s="32" t="str">
        <f t="shared" ca="1" si="342"/>
        <v/>
      </c>
      <c r="N230" s="77" t="str">
        <f t="shared" ca="1" si="343"/>
        <v/>
      </c>
      <c r="O230" s="77"/>
      <c r="P230" s="77"/>
      <c r="Q230" s="77" t="str">
        <f ca="1">IF(ISERROR(B230-2),"",$G$5*SUM($O$14:O230)-$H$5*SUM($P$14:P230))</f>
        <v/>
      </c>
      <c r="R230" s="77" t="str">
        <f t="shared" ca="1" si="344"/>
        <v/>
      </c>
      <c r="AB230" s="163" t="str">
        <f t="shared" si="303"/>
        <v/>
      </c>
      <c r="AC230" s="163" t="str">
        <f t="shared" si="304"/>
        <v/>
      </c>
      <c r="AH230" s="164" t="str">
        <f t="shared" ca="1" si="321"/>
        <v/>
      </c>
      <c r="AI230" s="44" t="str">
        <f ca="1">IF(COUNTIF($BU$2:BU1215,AH230)=1,VLOOKUP(AH230,BG:BH,2), IF(COUNTIF($BU$2:BU1215,AH230)=0,$AI$10,""))</f>
        <v/>
      </c>
      <c r="AJ230" s="45" t="str">
        <f t="shared" ca="1" si="308"/>
        <v/>
      </c>
      <c r="AK230" s="45" t="str">
        <f t="shared" ca="1" si="322"/>
        <v/>
      </c>
      <c r="AL230" s="44" t="str">
        <f ca="1">IF(COUNTIF($BU$2:BU1215,AH230)=1,VLOOKUP(AH230,BI:BJ,2), IF(COUNTIF($BU$2:BU1215,AH230)=0,$AJ$10,""))</f>
        <v/>
      </c>
      <c r="AM230" s="45" t="str">
        <f t="shared" ca="1" si="323"/>
        <v/>
      </c>
      <c r="AN230" s="46" t="str">
        <f t="shared" ca="1" si="324"/>
        <v/>
      </c>
      <c r="AO230" s="44" t="str">
        <f ca="1">IF(COUNTIF($BU$2:BU1215,AH230)=1,VLOOKUP(AH230,BK:BL,2), IF(COUNTIF($BU$2:BU1215,AH230)=0,$AK$10,""))</f>
        <v/>
      </c>
      <c r="AP230" s="45" t="str">
        <f t="shared" ca="1" si="325"/>
        <v/>
      </c>
      <c r="AQ230" s="46" t="str">
        <f t="shared" ca="1" si="326"/>
        <v/>
      </c>
      <c r="AR230" s="44" t="str">
        <f ca="1">IF(COUNTIF($BU$2:BU1215,AH230)=1,VLOOKUP(AH230,BM:BN,2), IF(COUNTIF($BU$2:BU1215,AH230)=0,$AL$10,""))</f>
        <v/>
      </c>
      <c r="AS230" s="45" t="str">
        <f t="shared" ca="1" si="327"/>
        <v/>
      </c>
      <c r="AT230" s="46" t="str">
        <f t="shared" ca="1" si="328"/>
        <v/>
      </c>
      <c r="AU230" s="44" t="str">
        <f ca="1">IF(COUNTIF($BU$2:BU1215,AH230)=1,VLOOKUP(AH230,BO:BP,2), IF(COUNTIF($BU$2:BU1215,AH230)=0,$AM$10,""))</f>
        <v/>
      </c>
      <c r="AV230" s="45" t="str">
        <f t="shared" ca="1" si="329"/>
        <v/>
      </c>
      <c r="AW230" s="46" t="str">
        <f t="shared" ca="1" si="330"/>
        <v/>
      </c>
      <c r="AX230" s="44" t="str">
        <f ca="1">IF(COUNTIF($BU$2:BU1215,AH230)=1,VLOOKUP(AH230,BQ:BR,2), IF(COUNTIF($BU$2:BU1215,AH230)=0,$AN$10,""))</f>
        <v/>
      </c>
      <c r="AY230" s="45" t="str">
        <f t="shared" ca="1" si="331"/>
        <v/>
      </c>
      <c r="AZ230" s="46" t="str">
        <f t="shared" ca="1" si="332"/>
        <v/>
      </c>
      <c r="BA230" s="77" t="str">
        <f t="shared" ca="1" si="333"/>
        <v/>
      </c>
      <c r="BB230" s="176"/>
      <c r="BC230" s="176"/>
      <c r="BD230" s="77" t="str">
        <f ca="1">IF(ISERROR(AI230-2),"",$AQ$4*SUM($BB$14:BB230)-$AR$4*SUM($BC$14:BC230))</f>
        <v/>
      </c>
      <c r="BE230" s="77" t="str">
        <f t="shared" ca="1" si="334"/>
        <v/>
      </c>
      <c r="BS230" s="163" t="str">
        <f t="shared" si="305"/>
        <v/>
      </c>
      <c r="BT230" s="163" t="str">
        <f t="shared" si="306"/>
        <v/>
      </c>
      <c r="BY230" s="164" t="str">
        <f t="shared" ca="1" si="316"/>
        <v/>
      </c>
      <c r="BZ230" s="44" t="str">
        <f ca="1">IF(COUNTIF($CN$2:CN1215,BY230)=1,VLOOKUP(BY230,CH:CI,2), IF(COUNTIF($CN$2:CN1215,BY230)=0,$BZ$10,""))</f>
        <v/>
      </c>
      <c r="CA230" s="45" t="str">
        <f t="shared" ca="1" si="309"/>
        <v/>
      </c>
      <c r="CB230" s="45" t="str">
        <f t="shared" ca="1" si="317"/>
        <v/>
      </c>
      <c r="CC230" s="44" t="str">
        <f ca="1">IF(COUNTIF($CN$2:CN1215,BY230)=1,VLOOKUP(BY230,CJ:CK,2), IF(COUNTIF($CN$2:CN1215,BY230)=0,$CA$10,""))</f>
        <v/>
      </c>
      <c r="CD230" s="45" t="str">
        <f t="shared" ca="1" si="318"/>
        <v/>
      </c>
      <c r="CE230" s="46" t="str">
        <f t="shared" ca="1" si="319"/>
        <v/>
      </c>
      <c r="CF230" s="44" t="str">
        <f t="shared" ca="1" si="320"/>
        <v/>
      </c>
      <c r="CL230" s="163" t="str">
        <f t="shared" si="299"/>
        <v/>
      </c>
      <c r="CM230" s="163" t="str">
        <f t="shared" si="300"/>
        <v/>
      </c>
      <c r="CR230" s="164" t="str">
        <f t="shared" ca="1" si="310"/>
        <v/>
      </c>
      <c r="CS230" s="44" t="str">
        <f ca="1">IF(COUNTIF($DG$2:DG1215,CR230)=1,VLOOKUP(CR230,DA:DB,2), IF(COUNTIF($DG$2:DG1215,CR230)=0,$CS$10,""))</f>
        <v/>
      </c>
      <c r="CT230" s="45" t="str">
        <f t="shared" ca="1" si="311"/>
        <v/>
      </c>
      <c r="CU230" s="45" t="str">
        <f t="shared" ca="1" si="312"/>
        <v/>
      </c>
      <c r="CV230" s="44" t="str">
        <f ca="1">IF(COUNTIF($DG$2:DG1215,CR230)=1,VLOOKUP(CR230,DC:DD,2), IF(COUNTIF($DG$2:DG1215,CR230)=0,$CT$10,""))</f>
        <v/>
      </c>
      <c r="CW230" s="45" t="str">
        <f t="shared" ca="1" si="313"/>
        <v/>
      </c>
      <c r="CX230" s="46" t="str">
        <f t="shared" ca="1" si="314"/>
        <v/>
      </c>
      <c r="CY230" s="44" t="str">
        <f t="shared" ca="1" si="315"/>
        <v/>
      </c>
      <c r="DE230" s="163" t="str">
        <f t="shared" si="301"/>
        <v/>
      </c>
      <c r="DF230" s="163" t="str">
        <f t="shared" si="302"/>
        <v/>
      </c>
    </row>
    <row r="231" spans="1:110">
      <c r="A231" s="164" t="str">
        <f t="shared" ca="1" si="335"/>
        <v/>
      </c>
      <c r="B231" s="71" t="str">
        <f ca="1">IF(COUNTIF($AD$2:AD1216,A231)=1,VLOOKUP(A231,T:U,2), IF(COUNTIF($AD$2:AD1216,A231)=0,$B$10,""))</f>
        <v/>
      </c>
      <c r="C231" s="31" t="str">
        <f t="shared" ca="1" si="307"/>
        <v/>
      </c>
      <c r="D231" s="32" t="str">
        <f t="shared" ca="1" si="336"/>
        <v/>
      </c>
      <c r="E231" s="71" t="str">
        <f ca="1">IF(COUNTIF($AD$2:AD1216,A231)=1,VLOOKUP(A231,V:W,2), IF(COUNTIF($AD$2:AD1216,A231)=0,$C$10,""))</f>
        <v/>
      </c>
      <c r="F231" s="31" t="str">
        <f t="shared" ca="1" si="337"/>
        <v/>
      </c>
      <c r="G231" s="32" t="str">
        <f t="shared" ca="1" si="338"/>
        <v/>
      </c>
      <c r="H231" s="71" t="str">
        <f ca="1">IF(COUNTIF($AD$2:AD1216,A231)=1,VLOOKUP(A231,X:Y,2), IF(COUNTIF($AD$2:AD1216,A231)=0,$D$10,""))</f>
        <v/>
      </c>
      <c r="I231" s="31" t="str">
        <f t="shared" ca="1" si="339"/>
        <v/>
      </c>
      <c r="J231" s="32" t="str">
        <f t="shared" ca="1" si="340"/>
        <v/>
      </c>
      <c r="K231" s="71" t="str">
        <f ca="1">IF(COUNTIF($AD$2:AD1216,A231)=1,VLOOKUP(A231,Z:AA,2), IF(COUNTIF($AD$2:AD1216,A231)=0,$E$10,""))</f>
        <v/>
      </c>
      <c r="L231" s="31" t="str">
        <f t="shared" ca="1" si="341"/>
        <v/>
      </c>
      <c r="M231" s="32" t="str">
        <f t="shared" ca="1" si="342"/>
        <v/>
      </c>
      <c r="N231" s="77" t="str">
        <f t="shared" ca="1" si="343"/>
        <v/>
      </c>
      <c r="O231" s="77"/>
      <c r="P231" s="77"/>
      <c r="Q231" s="77" t="str">
        <f ca="1">IF(ISERROR(B231-2),"",$G$5*SUM($O$14:O231)-$H$5*SUM($P$14:P231))</f>
        <v/>
      </c>
      <c r="R231" s="77" t="str">
        <f t="shared" ca="1" si="344"/>
        <v/>
      </c>
      <c r="AB231" s="163" t="str">
        <f t="shared" si="303"/>
        <v/>
      </c>
      <c r="AC231" s="163" t="str">
        <f t="shared" si="304"/>
        <v/>
      </c>
      <c r="AH231" s="164" t="str">
        <f t="shared" ca="1" si="321"/>
        <v/>
      </c>
      <c r="AI231" s="44" t="str">
        <f ca="1">IF(COUNTIF($BU$2:BU1216,AH231)=1,VLOOKUP(AH231,BG:BH,2), IF(COUNTIF($BU$2:BU1216,AH231)=0,$AI$10,""))</f>
        <v/>
      </c>
      <c r="AJ231" s="45" t="str">
        <f t="shared" ca="1" si="308"/>
        <v/>
      </c>
      <c r="AK231" s="45" t="str">
        <f t="shared" ca="1" si="322"/>
        <v/>
      </c>
      <c r="AL231" s="44" t="str">
        <f ca="1">IF(COUNTIF($BU$2:BU1216,AH231)=1,VLOOKUP(AH231,BI:BJ,2), IF(COUNTIF($BU$2:BU1216,AH231)=0,$AJ$10,""))</f>
        <v/>
      </c>
      <c r="AM231" s="45" t="str">
        <f t="shared" ca="1" si="323"/>
        <v/>
      </c>
      <c r="AN231" s="46" t="str">
        <f t="shared" ca="1" si="324"/>
        <v/>
      </c>
      <c r="AO231" s="44" t="str">
        <f ca="1">IF(COUNTIF($BU$2:BU1216,AH231)=1,VLOOKUP(AH231,BK:BL,2), IF(COUNTIF($BU$2:BU1216,AH231)=0,$AK$10,""))</f>
        <v/>
      </c>
      <c r="AP231" s="45" t="str">
        <f t="shared" ca="1" si="325"/>
        <v/>
      </c>
      <c r="AQ231" s="46" t="str">
        <f t="shared" ca="1" si="326"/>
        <v/>
      </c>
      <c r="AR231" s="44" t="str">
        <f ca="1">IF(COUNTIF($BU$2:BU1216,AH231)=1,VLOOKUP(AH231,BM:BN,2), IF(COUNTIF($BU$2:BU1216,AH231)=0,$AL$10,""))</f>
        <v/>
      </c>
      <c r="AS231" s="45" t="str">
        <f t="shared" ca="1" si="327"/>
        <v/>
      </c>
      <c r="AT231" s="46" t="str">
        <f t="shared" ca="1" si="328"/>
        <v/>
      </c>
      <c r="AU231" s="44" t="str">
        <f ca="1">IF(COUNTIF($BU$2:BU1216,AH231)=1,VLOOKUP(AH231,BO:BP,2), IF(COUNTIF($BU$2:BU1216,AH231)=0,$AM$10,""))</f>
        <v/>
      </c>
      <c r="AV231" s="45" t="str">
        <f t="shared" ca="1" si="329"/>
        <v/>
      </c>
      <c r="AW231" s="46" t="str">
        <f t="shared" ca="1" si="330"/>
        <v/>
      </c>
      <c r="AX231" s="44" t="str">
        <f ca="1">IF(COUNTIF($BU$2:BU1216,AH231)=1,VLOOKUP(AH231,BQ:BR,2), IF(COUNTIF($BU$2:BU1216,AH231)=0,$AN$10,""))</f>
        <v/>
      </c>
      <c r="AY231" s="45" t="str">
        <f t="shared" ca="1" si="331"/>
        <v/>
      </c>
      <c r="AZ231" s="46" t="str">
        <f t="shared" ca="1" si="332"/>
        <v/>
      </c>
      <c r="BA231" s="77" t="str">
        <f t="shared" ca="1" si="333"/>
        <v/>
      </c>
      <c r="BB231" s="176"/>
      <c r="BC231" s="176"/>
      <c r="BD231" s="77" t="str">
        <f ca="1">IF(ISERROR(AI231-2),"",$AQ$4*SUM($BB$14:BB231)-$AR$4*SUM($BC$14:BC231))</f>
        <v/>
      </c>
      <c r="BE231" s="77" t="str">
        <f t="shared" ca="1" si="334"/>
        <v/>
      </c>
      <c r="BS231" s="163" t="str">
        <f t="shared" si="305"/>
        <v/>
      </c>
      <c r="BT231" s="163" t="str">
        <f t="shared" si="306"/>
        <v/>
      </c>
      <c r="BY231" s="164" t="str">
        <f t="shared" ca="1" si="316"/>
        <v/>
      </c>
      <c r="BZ231" s="44" t="str">
        <f ca="1">IF(COUNTIF($CN$2:CN1216,BY231)=1,VLOOKUP(BY231,CH:CI,2), IF(COUNTIF($CN$2:CN1216,BY231)=0,$BZ$10,""))</f>
        <v/>
      </c>
      <c r="CA231" s="45" t="str">
        <f t="shared" ca="1" si="309"/>
        <v/>
      </c>
      <c r="CB231" s="45" t="str">
        <f t="shared" ca="1" si="317"/>
        <v/>
      </c>
      <c r="CC231" s="44" t="str">
        <f ca="1">IF(COUNTIF($CN$2:CN1216,BY231)=1,VLOOKUP(BY231,CJ:CK,2), IF(COUNTIF($CN$2:CN1216,BY231)=0,$CA$10,""))</f>
        <v/>
      </c>
      <c r="CD231" s="45" t="str">
        <f t="shared" ca="1" si="318"/>
        <v/>
      </c>
      <c r="CE231" s="46" t="str">
        <f t="shared" ca="1" si="319"/>
        <v/>
      </c>
      <c r="CF231" s="44" t="str">
        <f t="shared" ca="1" si="320"/>
        <v/>
      </c>
      <c r="CL231" s="163" t="str">
        <f t="shared" si="299"/>
        <v/>
      </c>
      <c r="CM231" s="163" t="str">
        <f t="shared" si="300"/>
        <v/>
      </c>
      <c r="CR231" s="164" t="str">
        <f t="shared" ca="1" si="310"/>
        <v/>
      </c>
      <c r="CS231" s="44" t="str">
        <f ca="1">IF(COUNTIF($DG$2:DG1216,CR231)=1,VLOOKUP(CR231,DA:DB,2), IF(COUNTIF($DG$2:DG1216,CR231)=0,$CS$10,""))</f>
        <v/>
      </c>
      <c r="CT231" s="45" t="str">
        <f t="shared" ca="1" si="311"/>
        <v/>
      </c>
      <c r="CU231" s="45" t="str">
        <f t="shared" ca="1" si="312"/>
        <v/>
      </c>
      <c r="CV231" s="44" t="str">
        <f ca="1">IF(COUNTIF($DG$2:DG1216,CR231)=1,VLOOKUP(CR231,DC:DD,2), IF(COUNTIF($DG$2:DG1216,CR231)=0,$CT$10,""))</f>
        <v/>
      </c>
      <c r="CW231" s="45" t="str">
        <f t="shared" ca="1" si="313"/>
        <v/>
      </c>
      <c r="CX231" s="46" t="str">
        <f t="shared" ca="1" si="314"/>
        <v/>
      </c>
      <c r="CY231" s="44" t="str">
        <f t="shared" ca="1" si="315"/>
        <v/>
      </c>
      <c r="DE231" s="163" t="str">
        <f t="shared" si="301"/>
        <v/>
      </c>
      <c r="DF231" s="163" t="str">
        <f t="shared" si="302"/>
        <v/>
      </c>
    </row>
    <row r="232" spans="1:110">
      <c r="A232" s="164" t="str">
        <f t="shared" ca="1" si="335"/>
        <v/>
      </c>
      <c r="B232" s="71" t="str">
        <f ca="1">IF(COUNTIF($AD$2:AD1217,A232)=1,VLOOKUP(A232,T:U,2), IF(COUNTIF($AD$2:AD1217,A232)=0,$B$10,""))</f>
        <v/>
      </c>
      <c r="C232" s="31" t="str">
        <f t="shared" ca="1" si="307"/>
        <v/>
      </c>
      <c r="D232" s="32" t="str">
        <f t="shared" ca="1" si="336"/>
        <v/>
      </c>
      <c r="E232" s="71" t="str">
        <f ca="1">IF(COUNTIF($AD$2:AD1217,A232)=1,VLOOKUP(A232,V:W,2), IF(COUNTIF($AD$2:AD1217,A232)=0,$C$10,""))</f>
        <v/>
      </c>
      <c r="F232" s="31" t="str">
        <f t="shared" ca="1" si="337"/>
        <v/>
      </c>
      <c r="G232" s="32" t="str">
        <f t="shared" ca="1" si="338"/>
        <v/>
      </c>
      <c r="H232" s="71" t="str">
        <f ca="1">IF(COUNTIF($AD$2:AD1217,A232)=1,VLOOKUP(A232,X:Y,2), IF(COUNTIF($AD$2:AD1217,A232)=0,$D$10,""))</f>
        <v/>
      </c>
      <c r="I232" s="31" t="str">
        <f t="shared" ca="1" si="339"/>
        <v/>
      </c>
      <c r="J232" s="32" t="str">
        <f t="shared" ca="1" si="340"/>
        <v/>
      </c>
      <c r="K232" s="71" t="str">
        <f ca="1">IF(COUNTIF($AD$2:AD1217,A232)=1,VLOOKUP(A232,Z:AA,2), IF(COUNTIF($AD$2:AD1217,A232)=0,$E$10,""))</f>
        <v/>
      </c>
      <c r="L232" s="31" t="str">
        <f t="shared" ca="1" si="341"/>
        <v/>
      </c>
      <c r="M232" s="32" t="str">
        <f t="shared" ca="1" si="342"/>
        <v/>
      </c>
      <c r="N232" s="77" t="str">
        <f t="shared" ca="1" si="343"/>
        <v/>
      </c>
      <c r="O232" s="77"/>
      <c r="P232" s="77"/>
      <c r="Q232" s="77" t="str">
        <f ca="1">IF(ISERROR(B232-2),"",$G$5*SUM($O$14:O232)-$H$5*SUM($P$14:P232))</f>
        <v/>
      </c>
      <c r="R232" s="77" t="str">
        <f t="shared" ca="1" si="344"/>
        <v/>
      </c>
      <c r="AB232" s="163" t="str">
        <f t="shared" si="303"/>
        <v/>
      </c>
      <c r="AC232" s="163" t="str">
        <f t="shared" si="304"/>
        <v/>
      </c>
      <c r="AH232" s="164" t="str">
        <f t="shared" ca="1" si="321"/>
        <v/>
      </c>
      <c r="AI232" s="44" t="str">
        <f ca="1">IF(COUNTIF($BU$2:BU1217,AH232)=1,VLOOKUP(AH232,BG:BH,2), IF(COUNTIF($BU$2:BU1217,AH232)=0,$AI$10,""))</f>
        <v/>
      </c>
      <c r="AJ232" s="45" t="str">
        <f t="shared" ca="1" si="308"/>
        <v/>
      </c>
      <c r="AK232" s="45" t="str">
        <f t="shared" ca="1" si="322"/>
        <v/>
      </c>
      <c r="AL232" s="44" t="str">
        <f ca="1">IF(COUNTIF($BU$2:BU1217,AH232)=1,VLOOKUP(AH232,BI:BJ,2), IF(COUNTIF($BU$2:BU1217,AH232)=0,$AJ$10,""))</f>
        <v/>
      </c>
      <c r="AM232" s="45" t="str">
        <f t="shared" ca="1" si="323"/>
        <v/>
      </c>
      <c r="AN232" s="46" t="str">
        <f t="shared" ca="1" si="324"/>
        <v/>
      </c>
      <c r="AO232" s="44" t="str">
        <f ca="1">IF(COUNTIF($BU$2:BU1217,AH232)=1,VLOOKUP(AH232,BK:BL,2), IF(COUNTIF($BU$2:BU1217,AH232)=0,$AK$10,""))</f>
        <v/>
      </c>
      <c r="AP232" s="45" t="str">
        <f t="shared" ca="1" si="325"/>
        <v/>
      </c>
      <c r="AQ232" s="46" t="str">
        <f t="shared" ca="1" si="326"/>
        <v/>
      </c>
      <c r="AR232" s="44" t="str">
        <f ca="1">IF(COUNTIF($BU$2:BU1217,AH232)=1,VLOOKUP(AH232,BM:BN,2), IF(COUNTIF($BU$2:BU1217,AH232)=0,$AL$10,""))</f>
        <v/>
      </c>
      <c r="AS232" s="45" t="str">
        <f t="shared" ca="1" si="327"/>
        <v/>
      </c>
      <c r="AT232" s="46" t="str">
        <f t="shared" ca="1" si="328"/>
        <v/>
      </c>
      <c r="AU232" s="44" t="str">
        <f ca="1">IF(COUNTIF($BU$2:BU1217,AH232)=1,VLOOKUP(AH232,BO:BP,2), IF(COUNTIF($BU$2:BU1217,AH232)=0,$AM$10,""))</f>
        <v/>
      </c>
      <c r="AV232" s="45" t="str">
        <f t="shared" ca="1" si="329"/>
        <v/>
      </c>
      <c r="AW232" s="46" t="str">
        <f t="shared" ca="1" si="330"/>
        <v/>
      </c>
      <c r="AX232" s="44" t="str">
        <f ca="1">IF(COUNTIF($BU$2:BU1217,AH232)=1,VLOOKUP(AH232,BQ:BR,2), IF(COUNTIF($BU$2:BU1217,AH232)=0,$AN$10,""))</f>
        <v/>
      </c>
      <c r="AY232" s="45" t="str">
        <f t="shared" ca="1" si="331"/>
        <v/>
      </c>
      <c r="AZ232" s="46" t="str">
        <f t="shared" ca="1" si="332"/>
        <v/>
      </c>
      <c r="BA232" s="77" t="str">
        <f t="shared" ca="1" si="333"/>
        <v/>
      </c>
      <c r="BB232" s="176"/>
      <c r="BC232" s="176"/>
      <c r="BD232" s="77" t="str">
        <f ca="1">IF(ISERROR(AI232-2),"",$AQ$4*SUM($BB$14:BB232)-$AR$4*SUM($BC$14:BC232))</f>
        <v/>
      </c>
      <c r="BE232" s="77" t="str">
        <f t="shared" ca="1" si="334"/>
        <v/>
      </c>
      <c r="BS232" s="163" t="str">
        <f t="shared" si="305"/>
        <v/>
      </c>
      <c r="BT232" s="163" t="str">
        <f t="shared" si="306"/>
        <v/>
      </c>
      <c r="BY232" s="164" t="str">
        <f t="shared" ca="1" si="316"/>
        <v/>
      </c>
      <c r="BZ232" s="44" t="str">
        <f ca="1">IF(COUNTIF($CN$2:CN1217,BY232)=1,VLOOKUP(BY232,CH:CI,2), IF(COUNTIF($CN$2:CN1217,BY232)=0,$BZ$10,""))</f>
        <v/>
      </c>
      <c r="CA232" s="45" t="str">
        <f t="shared" ca="1" si="309"/>
        <v/>
      </c>
      <c r="CB232" s="45" t="str">
        <f t="shared" ca="1" si="317"/>
        <v/>
      </c>
      <c r="CC232" s="44" t="str">
        <f ca="1">IF(COUNTIF($CN$2:CN1217,BY232)=1,VLOOKUP(BY232,CJ:CK,2), IF(COUNTIF($CN$2:CN1217,BY232)=0,$CA$10,""))</f>
        <v/>
      </c>
      <c r="CD232" s="45" t="str">
        <f t="shared" ca="1" si="318"/>
        <v/>
      </c>
      <c r="CE232" s="46" t="str">
        <f t="shared" ca="1" si="319"/>
        <v/>
      </c>
      <c r="CF232" s="44" t="str">
        <f t="shared" ca="1" si="320"/>
        <v/>
      </c>
      <c r="CL232" s="163" t="str">
        <f t="shared" si="299"/>
        <v/>
      </c>
      <c r="CM232" s="163" t="str">
        <f t="shared" si="300"/>
        <v/>
      </c>
      <c r="CR232" s="164" t="str">
        <f t="shared" ca="1" si="310"/>
        <v/>
      </c>
      <c r="CS232" s="44" t="str">
        <f ca="1">IF(COUNTIF($DG$2:DG1217,CR232)=1,VLOOKUP(CR232,DA:DB,2), IF(COUNTIF($DG$2:DG1217,CR232)=0,$CS$10,""))</f>
        <v/>
      </c>
      <c r="CT232" s="45" t="str">
        <f t="shared" ca="1" si="311"/>
        <v/>
      </c>
      <c r="CU232" s="45" t="str">
        <f t="shared" ca="1" si="312"/>
        <v/>
      </c>
      <c r="CV232" s="44" t="str">
        <f ca="1">IF(COUNTIF($DG$2:DG1217,CR232)=1,VLOOKUP(CR232,DC:DD,2), IF(COUNTIF($DG$2:DG1217,CR232)=0,$CT$10,""))</f>
        <v/>
      </c>
      <c r="CW232" s="45" t="str">
        <f t="shared" ca="1" si="313"/>
        <v/>
      </c>
      <c r="CX232" s="46" t="str">
        <f t="shared" ca="1" si="314"/>
        <v/>
      </c>
      <c r="CY232" s="44" t="str">
        <f t="shared" ca="1" si="315"/>
        <v/>
      </c>
      <c r="DE232" s="163" t="str">
        <f t="shared" si="301"/>
        <v/>
      </c>
      <c r="DF232" s="163" t="str">
        <f t="shared" si="302"/>
        <v/>
      </c>
    </row>
    <row r="233" spans="1:110">
      <c r="A233" s="164" t="str">
        <f t="shared" ca="1" si="335"/>
        <v/>
      </c>
      <c r="B233" s="71" t="str">
        <f ca="1">IF(COUNTIF($AD$2:AD1218,A233)=1,VLOOKUP(A233,T:U,2), IF(COUNTIF($AD$2:AD1218,A233)=0,$B$10,""))</f>
        <v/>
      </c>
      <c r="C233" s="31" t="str">
        <f t="shared" ca="1" si="307"/>
        <v/>
      </c>
      <c r="D233" s="32" t="str">
        <f t="shared" ca="1" si="336"/>
        <v/>
      </c>
      <c r="E233" s="71" t="str">
        <f ca="1">IF(COUNTIF($AD$2:AD1218,A233)=1,VLOOKUP(A233,V:W,2), IF(COUNTIF($AD$2:AD1218,A233)=0,$C$10,""))</f>
        <v/>
      </c>
      <c r="F233" s="31" t="str">
        <f t="shared" ca="1" si="337"/>
        <v/>
      </c>
      <c r="G233" s="32" t="str">
        <f t="shared" ca="1" si="338"/>
        <v/>
      </c>
      <c r="H233" s="71" t="str">
        <f ca="1">IF(COUNTIF($AD$2:AD1218,A233)=1,VLOOKUP(A233,X:Y,2), IF(COUNTIF($AD$2:AD1218,A233)=0,$D$10,""))</f>
        <v/>
      </c>
      <c r="I233" s="31" t="str">
        <f t="shared" ca="1" si="339"/>
        <v/>
      </c>
      <c r="J233" s="32" t="str">
        <f t="shared" ca="1" si="340"/>
        <v/>
      </c>
      <c r="K233" s="71" t="str">
        <f ca="1">IF(COUNTIF($AD$2:AD1218,A233)=1,VLOOKUP(A233,Z:AA,2), IF(COUNTIF($AD$2:AD1218,A233)=0,$E$10,""))</f>
        <v/>
      </c>
      <c r="L233" s="31" t="str">
        <f t="shared" ca="1" si="341"/>
        <v/>
      </c>
      <c r="M233" s="32" t="str">
        <f t="shared" ca="1" si="342"/>
        <v/>
      </c>
      <c r="N233" s="77" t="str">
        <f t="shared" ca="1" si="343"/>
        <v/>
      </c>
      <c r="O233" s="77"/>
      <c r="P233" s="77"/>
      <c r="Q233" s="77" t="str">
        <f ca="1">IF(ISERROR(B233-2),"",$G$5*SUM($O$14:O233)-$H$5*SUM($P$14:P233))</f>
        <v/>
      </c>
      <c r="R233" s="77" t="str">
        <f t="shared" ca="1" si="344"/>
        <v/>
      </c>
      <c r="AB233" s="163" t="str">
        <f t="shared" si="303"/>
        <v/>
      </c>
      <c r="AC233" s="163" t="str">
        <f t="shared" si="304"/>
        <v/>
      </c>
      <c r="AH233" s="164" t="str">
        <f t="shared" ca="1" si="321"/>
        <v/>
      </c>
      <c r="AI233" s="44" t="str">
        <f ca="1">IF(COUNTIF($BU$2:BU1218,AH233)=1,VLOOKUP(AH233,BG:BH,2), IF(COUNTIF($BU$2:BU1218,AH233)=0,$AI$10,""))</f>
        <v/>
      </c>
      <c r="AJ233" s="45" t="str">
        <f t="shared" ca="1" si="308"/>
        <v/>
      </c>
      <c r="AK233" s="45" t="str">
        <f t="shared" ca="1" si="322"/>
        <v/>
      </c>
      <c r="AL233" s="44" t="str">
        <f ca="1">IF(COUNTIF($BU$2:BU1218,AH233)=1,VLOOKUP(AH233,BI:BJ,2), IF(COUNTIF($BU$2:BU1218,AH233)=0,$AJ$10,""))</f>
        <v/>
      </c>
      <c r="AM233" s="45" t="str">
        <f t="shared" ca="1" si="323"/>
        <v/>
      </c>
      <c r="AN233" s="46" t="str">
        <f t="shared" ca="1" si="324"/>
        <v/>
      </c>
      <c r="AO233" s="44" t="str">
        <f ca="1">IF(COUNTIF($BU$2:BU1218,AH233)=1,VLOOKUP(AH233,BK:BL,2), IF(COUNTIF($BU$2:BU1218,AH233)=0,$AK$10,""))</f>
        <v/>
      </c>
      <c r="AP233" s="45" t="str">
        <f t="shared" ca="1" si="325"/>
        <v/>
      </c>
      <c r="AQ233" s="46" t="str">
        <f t="shared" ca="1" si="326"/>
        <v/>
      </c>
      <c r="AR233" s="44" t="str">
        <f ca="1">IF(COUNTIF($BU$2:BU1218,AH233)=1,VLOOKUP(AH233,BM:BN,2), IF(COUNTIF($BU$2:BU1218,AH233)=0,$AL$10,""))</f>
        <v/>
      </c>
      <c r="AS233" s="45" t="str">
        <f t="shared" ca="1" si="327"/>
        <v/>
      </c>
      <c r="AT233" s="46" t="str">
        <f t="shared" ca="1" si="328"/>
        <v/>
      </c>
      <c r="AU233" s="44" t="str">
        <f ca="1">IF(COUNTIF($BU$2:BU1218,AH233)=1,VLOOKUP(AH233,BO:BP,2), IF(COUNTIF($BU$2:BU1218,AH233)=0,$AM$10,""))</f>
        <v/>
      </c>
      <c r="AV233" s="45" t="str">
        <f t="shared" ca="1" si="329"/>
        <v/>
      </c>
      <c r="AW233" s="46" t="str">
        <f t="shared" ca="1" si="330"/>
        <v/>
      </c>
      <c r="AX233" s="44" t="str">
        <f ca="1">IF(COUNTIF($BU$2:BU1218,AH233)=1,VLOOKUP(AH233,BQ:BR,2), IF(COUNTIF($BU$2:BU1218,AH233)=0,$AN$10,""))</f>
        <v/>
      </c>
      <c r="AY233" s="45" t="str">
        <f t="shared" ca="1" si="331"/>
        <v/>
      </c>
      <c r="AZ233" s="46" t="str">
        <f t="shared" ca="1" si="332"/>
        <v/>
      </c>
      <c r="BA233" s="77" t="str">
        <f t="shared" ca="1" si="333"/>
        <v/>
      </c>
      <c r="BB233" s="176"/>
      <c r="BC233" s="176"/>
      <c r="BD233" s="77" t="str">
        <f ca="1">IF(ISERROR(AI233-2),"",$AQ$4*SUM($BB$14:BB233)-$AR$4*SUM($BC$14:BC233))</f>
        <v/>
      </c>
      <c r="BE233" s="77" t="str">
        <f t="shared" ca="1" si="334"/>
        <v/>
      </c>
      <c r="BS233" s="163" t="str">
        <f t="shared" si="305"/>
        <v/>
      </c>
      <c r="BT233" s="163" t="str">
        <f t="shared" si="306"/>
        <v/>
      </c>
      <c r="BY233" s="164" t="str">
        <f t="shared" ca="1" si="316"/>
        <v/>
      </c>
      <c r="BZ233" s="44" t="str">
        <f ca="1">IF(COUNTIF($CN$2:CN1218,BY233)=1,VLOOKUP(BY233,CH:CI,2), IF(COUNTIF($CN$2:CN1218,BY233)=0,$BZ$10,""))</f>
        <v/>
      </c>
      <c r="CA233" s="45" t="str">
        <f t="shared" ca="1" si="309"/>
        <v/>
      </c>
      <c r="CB233" s="45" t="str">
        <f t="shared" ca="1" si="317"/>
        <v/>
      </c>
      <c r="CC233" s="44" t="str">
        <f ca="1">IF(COUNTIF($CN$2:CN1218,BY233)=1,VLOOKUP(BY233,CJ:CK,2), IF(COUNTIF($CN$2:CN1218,BY233)=0,$CA$10,""))</f>
        <v/>
      </c>
      <c r="CD233" s="45" t="str">
        <f t="shared" ca="1" si="318"/>
        <v/>
      </c>
      <c r="CE233" s="46" t="str">
        <f t="shared" ca="1" si="319"/>
        <v/>
      </c>
      <c r="CF233" s="44" t="str">
        <f t="shared" ca="1" si="320"/>
        <v/>
      </c>
      <c r="CL233" s="163" t="str">
        <f t="shared" si="299"/>
        <v/>
      </c>
      <c r="CM233" s="163" t="str">
        <f t="shared" si="300"/>
        <v/>
      </c>
      <c r="CR233" s="164" t="str">
        <f t="shared" ca="1" si="310"/>
        <v/>
      </c>
      <c r="CS233" s="44" t="str">
        <f ca="1">IF(COUNTIF($DG$2:DG1218,CR233)=1,VLOOKUP(CR233,DA:DB,2), IF(COUNTIF($DG$2:DG1218,CR233)=0,$CS$10,""))</f>
        <v/>
      </c>
      <c r="CT233" s="45" t="str">
        <f t="shared" ca="1" si="311"/>
        <v/>
      </c>
      <c r="CU233" s="45" t="str">
        <f t="shared" ca="1" si="312"/>
        <v/>
      </c>
      <c r="CV233" s="44" t="str">
        <f ca="1">IF(COUNTIF($DG$2:DG1218,CR233)=1,VLOOKUP(CR233,DC:DD,2), IF(COUNTIF($DG$2:DG1218,CR233)=0,$CT$10,""))</f>
        <v/>
      </c>
      <c r="CW233" s="45" t="str">
        <f t="shared" ca="1" si="313"/>
        <v/>
      </c>
      <c r="CX233" s="46" t="str">
        <f t="shared" ca="1" si="314"/>
        <v/>
      </c>
      <c r="CY233" s="44" t="str">
        <f t="shared" ca="1" si="315"/>
        <v/>
      </c>
      <c r="DE233" s="163" t="str">
        <f t="shared" si="301"/>
        <v/>
      </c>
      <c r="DF233" s="163" t="str">
        <f t="shared" si="302"/>
        <v/>
      </c>
    </row>
    <row r="234" spans="1:110">
      <c r="A234" s="164" t="str">
        <f t="shared" ca="1" si="335"/>
        <v/>
      </c>
      <c r="B234" s="71" t="str">
        <f ca="1">IF(COUNTIF($AD$2:AD1219,A234)=1,VLOOKUP(A234,T:U,2), IF(COUNTIF($AD$2:AD1219,A234)=0,$B$10,""))</f>
        <v/>
      </c>
      <c r="C234" s="31" t="str">
        <f t="shared" ca="1" si="307"/>
        <v/>
      </c>
      <c r="D234" s="32" t="str">
        <f t="shared" ca="1" si="336"/>
        <v/>
      </c>
      <c r="E234" s="71" t="str">
        <f ca="1">IF(COUNTIF($AD$2:AD1219,A234)=1,VLOOKUP(A234,V:W,2), IF(COUNTIF($AD$2:AD1219,A234)=0,$C$10,""))</f>
        <v/>
      </c>
      <c r="F234" s="31" t="str">
        <f t="shared" ca="1" si="337"/>
        <v/>
      </c>
      <c r="G234" s="32" t="str">
        <f t="shared" ca="1" si="338"/>
        <v/>
      </c>
      <c r="H234" s="71" t="str">
        <f ca="1">IF(COUNTIF($AD$2:AD1219,A234)=1,VLOOKUP(A234,X:Y,2), IF(COUNTIF($AD$2:AD1219,A234)=0,$D$10,""))</f>
        <v/>
      </c>
      <c r="I234" s="31" t="str">
        <f t="shared" ca="1" si="339"/>
        <v/>
      </c>
      <c r="J234" s="32" t="str">
        <f t="shared" ca="1" si="340"/>
        <v/>
      </c>
      <c r="K234" s="71" t="str">
        <f ca="1">IF(COUNTIF($AD$2:AD1219,A234)=1,VLOOKUP(A234,Z:AA,2), IF(COUNTIF($AD$2:AD1219,A234)=0,$E$10,""))</f>
        <v/>
      </c>
      <c r="L234" s="31" t="str">
        <f t="shared" ca="1" si="341"/>
        <v/>
      </c>
      <c r="M234" s="32" t="str">
        <f t="shared" ca="1" si="342"/>
        <v/>
      </c>
      <c r="N234" s="77" t="str">
        <f t="shared" ca="1" si="343"/>
        <v/>
      </c>
      <c r="O234" s="77"/>
      <c r="P234" s="77"/>
      <c r="Q234" s="77" t="str">
        <f ca="1">IF(ISERROR(B234-2),"",$G$5*SUM($O$14:O234)-$H$5*SUM($P$14:P234))</f>
        <v/>
      </c>
      <c r="R234" s="77" t="str">
        <f t="shared" ca="1" si="344"/>
        <v/>
      </c>
      <c r="AB234" s="163" t="str">
        <f t="shared" si="303"/>
        <v/>
      </c>
      <c r="AC234" s="163" t="str">
        <f t="shared" si="304"/>
        <v/>
      </c>
      <c r="AH234" s="164" t="str">
        <f t="shared" ca="1" si="321"/>
        <v/>
      </c>
      <c r="AI234" s="44" t="str">
        <f ca="1">IF(COUNTIF($BU$2:BU1219,AH234)=1,VLOOKUP(AH234,BG:BH,2), IF(COUNTIF($BU$2:BU1219,AH234)=0,$AI$10,""))</f>
        <v/>
      </c>
      <c r="AJ234" s="45" t="str">
        <f t="shared" ca="1" si="308"/>
        <v/>
      </c>
      <c r="AK234" s="45" t="str">
        <f t="shared" ca="1" si="322"/>
        <v/>
      </c>
      <c r="AL234" s="44" t="str">
        <f ca="1">IF(COUNTIF($BU$2:BU1219,AH234)=1,VLOOKUP(AH234,BI:BJ,2), IF(COUNTIF($BU$2:BU1219,AH234)=0,$AJ$10,""))</f>
        <v/>
      </c>
      <c r="AM234" s="45" t="str">
        <f t="shared" ca="1" si="323"/>
        <v/>
      </c>
      <c r="AN234" s="46" t="str">
        <f t="shared" ca="1" si="324"/>
        <v/>
      </c>
      <c r="AO234" s="44" t="str">
        <f ca="1">IF(COUNTIF($BU$2:BU1219,AH234)=1,VLOOKUP(AH234,BK:BL,2), IF(COUNTIF($BU$2:BU1219,AH234)=0,$AK$10,""))</f>
        <v/>
      </c>
      <c r="AP234" s="45" t="str">
        <f t="shared" ca="1" si="325"/>
        <v/>
      </c>
      <c r="AQ234" s="46" t="str">
        <f t="shared" ca="1" si="326"/>
        <v/>
      </c>
      <c r="AR234" s="44" t="str">
        <f ca="1">IF(COUNTIF($BU$2:BU1219,AH234)=1,VLOOKUP(AH234,BM:BN,2), IF(COUNTIF($BU$2:BU1219,AH234)=0,$AL$10,""))</f>
        <v/>
      </c>
      <c r="AS234" s="45" t="str">
        <f t="shared" ca="1" si="327"/>
        <v/>
      </c>
      <c r="AT234" s="46" t="str">
        <f t="shared" ca="1" si="328"/>
        <v/>
      </c>
      <c r="AU234" s="44" t="str">
        <f ca="1">IF(COUNTIF($BU$2:BU1219,AH234)=1,VLOOKUP(AH234,BO:BP,2), IF(COUNTIF($BU$2:BU1219,AH234)=0,$AM$10,""))</f>
        <v/>
      </c>
      <c r="AV234" s="45" t="str">
        <f t="shared" ca="1" si="329"/>
        <v/>
      </c>
      <c r="AW234" s="46" t="str">
        <f t="shared" ca="1" si="330"/>
        <v/>
      </c>
      <c r="AX234" s="44" t="str">
        <f ca="1">IF(COUNTIF($BU$2:BU1219,AH234)=1,VLOOKUP(AH234,BQ:BR,2), IF(COUNTIF($BU$2:BU1219,AH234)=0,$AN$10,""))</f>
        <v/>
      </c>
      <c r="AY234" s="45" t="str">
        <f t="shared" ca="1" si="331"/>
        <v/>
      </c>
      <c r="AZ234" s="46" t="str">
        <f t="shared" ca="1" si="332"/>
        <v/>
      </c>
      <c r="BA234" s="77" t="str">
        <f t="shared" ca="1" si="333"/>
        <v/>
      </c>
      <c r="BB234" s="176"/>
      <c r="BC234" s="176"/>
      <c r="BD234" s="77" t="str">
        <f ca="1">IF(ISERROR(AI234-2),"",$AQ$4*SUM($BB$14:BB234)-$AR$4*SUM($BC$14:BC234))</f>
        <v/>
      </c>
      <c r="BE234" s="77" t="str">
        <f t="shared" ca="1" si="334"/>
        <v/>
      </c>
      <c r="BS234" s="163" t="str">
        <f t="shared" si="305"/>
        <v/>
      </c>
      <c r="BT234" s="163" t="str">
        <f t="shared" si="306"/>
        <v/>
      </c>
      <c r="BY234" s="164" t="str">
        <f t="shared" ca="1" si="316"/>
        <v/>
      </c>
      <c r="BZ234" s="44" t="str">
        <f ca="1">IF(COUNTIF($CN$2:CN1219,BY234)=1,VLOOKUP(BY234,CH:CI,2), IF(COUNTIF($CN$2:CN1219,BY234)=0,$BZ$10,""))</f>
        <v/>
      </c>
      <c r="CA234" s="45" t="str">
        <f t="shared" ca="1" si="309"/>
        <v/>
      </c>
      <c r="CB234" s="45" t="str">
        <f t="shared" ca="1" si="317"/>
        <v/>
      </c>
      <c r="CC234" s="44" t="str">
        <f ca="1">IF(COUNTIF($CN$2:CN1219,BY234)=1,VLOOKUP(BY234,CJ:CK,2), IF(COUNTIF($CN$2:CN1219,BY234)=0,$CA$10,""))</f>
        <v/>
      </c>
      <c r="CD234" s="45" t="str">
        <f t="shared" ca="1" si="318"/>
        <v/>
      </c>
      <c r="CE234" s="46" t="str">
        <f t="shared" ca="1" si="319"/>
        <v/>
      </c>
      <c r="CF234" s="44" t="str">
        <f t="shared" ca="1" si="320"/>
        <v/>
      </c>
      <c r="CL234" s="163" t="str">
        <f t="shared" si="299"/>
        <v/>
      </c>
      <c r="CM234" s="163" t="str">
        <f t="shared" si="300"/>
        <v/>
      </c>
      <c r="CR234" s="164" t="str">
        <f t="shared" ca="1" si="310"/>
        <v/>
      </c>
      <c r="CS234" s="44" t="str">
        <f ca="1">IF(COUNTIF($DG$2:DG1219,CR234)=1,VLOOKUP(CR234,DA:DB,2), IF(COUNTIF($DG$2:DG1219,CR234)=0,$CS$10,""))</f>
        <v/>
      </c>
      <c r="CT234" s="45" t="str">
        <f t="shared" ca="1" si="311"/>
        <v/>
      </c>
      <c r="CU234" s="45" t="str">
        <f t="shared" ca="1" si="312"/>
        <v/>
      </c>
      <c r="CV234" s="44" t="str">
        <f ca="1">IF(COUNTIF($DG$2:DG1219,CR234)=1,VLOOKUP(CR234,DC:DD,2), IF(COUNTIF($DG$2:DG1219,CR234)=0,$CT$10,""))</f>
        <v/>
      </c>
      <c r="CW234" s="45" t="str">
        <f t="shared" ca="1" si="313"/>
        <v/>
      </c>
      <c r="CX234" s="46" t="str">
        <f t="shared" ca="1" si="314"/>
        <v/>
      </c>
      <c r="CY234" s="44" t="str">
        <f t="shared" ca="1" si="315"/>
        <v/>
      </c>
      <c r="DE234" s="163" t="str">
        <f t="shared" si="301"/>
        <v/>
      </c>
      <c r="DF234" s="163" t="str">
        <f t="shared" si="302"/>
        <v/>
      </c>
    </row>
    <row r="235" spans="1:110">
      <c r="A235" s="164" t="str">
        <f t="shared" ca="1" si="335"/>
        <v/>
      </c>
      <c r="B235" s="71" t="str">
        <f ca="1">IF(COUNTIF($AD$2:AD1220,A235)=1,VLOOKUP(A235,T:U,2), IF(COUNTIF($AD$2:AD1220,A235)=0,$B$10,""))</f>
        <v/>
      </c>
      <c r="C235" s="31" t="str">
        <f t="shared" ca="1" si="307"/>
        <v/>
      </c>
      <c r="D235" s="32" t="str">
        <f t="shared" ca="1" si="336"/>
        <v/>
      </c>
      <c r="E235" s="71" t="str">
        <f ca="1">IF(COUNTIF($AD$2:AD1220,A235)=1,VLOOKUP(A235,V:W,2), IF(COUNTIF($AD$2:AD1220,A235)=0,$C$10,""))</f>
        <v/>
      </c>
      <c r="F235" s="31" t="str">
        <f t="shared" ca="1" si="337"/>
        <v/>
      </c>
      <c r="G235" s="32" t="str">
        <f t="shared" ca="1" si="338"/>
        <v/>
      </c>
      <c r="H235" s="71" t="str">
        <f ca="1">IF(COUNTIF($AD$2:AD1220,A235)=1,VLOOKUP(A235,X:Y,2), IF(COUNTIF($AD$2:AD1220,A235)=0,$D$10,""))</f>
        <v/>
      </c>
      <c r="I235" s="31" t="str">
        <f t="shared" ca="1" si="339"/>
        <v/>
      </c>
      <c r="J235" s="32" t="str">
        <f t="shared" ca="1" si="340"/>
        <v/>
      </c>
      <c r="K235" s="71" t="str">
        <f ca="1">IF(COUNTIF($AD$2:AD1220,A235)=1,VLOOKUP(A235,Z:AA,2), IF(COUNTIF($AD$2:AD1220,A235)=0,$E$10,""))</f>
        <v/>
      </c>
      <c r="L235" s="31" t="str">
        <f t="shared" ca="1" si="341"/>
        <v/>
      </c>
      <c r="M235" s="32" t="str">
        <f t="shared" ca="1" si="342"/>
        <v/>
      </c>
      <c r="N235" s="77" t="str">
        <f t="shared" ca="1" si="343"/>
        <v/>
      </c>
      <c r="O235" s="77"/>
      <c r="P235" s="77"/>
      <c r="Q235" s="77" t="str">
        <f ca="1">IF(ISERROR(B235-2),"",$G$5*SUM($O$14:O235)-$H$5*SUM($P$14:P235))</f>
        <v/>
      </c>
      <c r="R235" s="77" t="str">
        <f t="shared" ca="1" si="344"/>
        <v/>
      </c>
      <c r="AB235" s="163" t="str">
        <f t="shared" si="303"/>
        <v/>
      </c>
      <c r="AC235" s="163" t="str">
        <f t="shared" si="304"/>
        <v/>
      </c>
      <c r="AH235" s="164" t="str">
        <f t="shared" ca="1" si="321"/>
        <v/>
      </c>
      <c r="AI235" s="44" t="str">
        <f ca="1">IF(COUNTIF($BU$2:BU1220,AH235)=1,VLOOKUP(AH235,BG:BH,2), IF(COUNTIF($BU$2:BU1220,AH235)=0,$AI$10,""))</f>
        <v/>
      </c>
      <c r="AJ235" s="45" t="str">
        <f t="shared" ca="1" si="308"/>
        <v/>
      </c>
      <c r="AK235" s="45" t="str">
        <f t="shared" ca="1" si="322"/>
        <v/>
      </c>
      <c r="AL235" s="44" t="str">
        <f ca="1">IF(COUNTIF($BU$2:BU1220,AH235)=1,VLOOKUP(AH235,BI:BJ,2), IF(COUNTIF($BU$2:BU1220,AH235)=0,$AJ$10,""))</f>
        <v/>
      </c>
      <c r="AM235" s="45" t="str">
        <f t="shared" ca="1" si="323"/>
        <v/>
      </c>
      <c r="AN235" s="46" t="str">
        <f t="shared" ca="1" si="324"/>
        <v/>
      </c>
      <c r="AO235" s="44" t="str">
        <f ca="1">IF(COUNTIF($BU$2:BU1220,AH235)=1,VLOOKUP(AH235,BK:BL,2), IF(COUNTIF($BU$2:BU1220,AH235)=0,$AK$10,""))</f>
        <v/>
      </c>
      <c r="AP235" s="45" t="str">
        <f t="shared" ca="1" si="325"/>
        <v/>
      </c>
      <c r="AQ235" s="46" t="str">
        <f t="shared" ca="1" si="326"/>
        <v/>
      </c>
      <c r="AR235" s="44" t="str">
        <f ca="1">IF(COUNTIF($BU$2:BU1220,AH235)=1,VLOOKUP(AH235,BM:BN,2), IF(COUNTIF($BU$2:BU1220,AH235)=0,$AL$10,""))</f>
        <v/>
      </c>
      <c r="AS235" s="45" t="str">
        <f t="shared" ca="1" si="327"/>
        <v/>
      </c>
      <c r="AT235" s="46" t="str">
        <f t="shared" ca="1" si="328"/>
        <v/>
      </c>
      <c r="AU235" s="44" t="str">
        <f ca="1">IF(COUNTIF($BU$2:BU1220,AH235)=1,VLOOKUP(AH235,BO:BP,2), IF(COUNTIF($BU$2:BU1220,AH235)=0,$AM$10,""))</f>
        <v/>
      </c>
      <c r="AV235" s="45" t="str">
        <f t="shared" ca="1" si="329"/>
        <v/>
      </c>
      <c r="AW235" s="46" t="str">
        <f t="shared" ca="1" si="330"/>
        <v/>
      </c>
      <c r="AX235" s="44" t="str">
        <f ca="1">IF(COUNTIF($BU$2:BU1220,AH235)=1,VLOOKUP(AH235,BQ:BR,2), IF(COUNTIF($BU$2:BU1220,AH235)=0,$AN$10,""))</f>
        <v/>
      </c>
      <c r="AY235" s="45" t="str">
        <f t="shared" ca="1" si="331"/>
        <v/>
      </c>
      <c r="AZ235" s="46" t="str">
        <f t="shared" ca="1" si="332"/>
        <v/>
      </c>
      <c r="BA235" s="77" t="str">
        <f t="shared" ca="1" si="333"/>
        <v/>
      </c>
      <c r="BB235" s="176"/>
      <c r="BC235" s="176"/>
      <c r="BD235" s="77" t="str">
        <f ca="1">IF(ISERROR(AI235-2),"",$AQ$4*SUM($BB$14:BB235)-$AR$4*SUM($BC$14:BC235))</f>
        <v/>
      </c>
      <c r="BE235" s="77" t="str">
        <f t="shared" ca="1" si="334"/>
        <v/>
      </c>
      <c r="BS235" s="163" t="str">
        <f t="shared" si="305"/>
        <v/>
      </c>
      <c r="BT235" s="163" t="str">
        <f t="shared" si="306"/>
        <v/>
      </c>
      <c r="BY235" s="164" t="str">
        <f t="shared" ca="1" si="316"/>
        <v/>
      </c>
      <c r="BZ235" s="44" t="str">
        <f ca="1">IF(COUNTIF($CN$2:CN1220,BY235)=1,VLOOKUP(BY235,CH:CI,2), IF(COUNTIF($CN$2:CN1220,BY235)=0,$BZ$10,""))</f>
        <v/>
      </c>
      <c r="CA235" s="45" t="str">
        <f t="shared" ca="1" si="309"/>
        <v/>
      </c>
      <c r="CB235" s="45" t="str">
        <f t="shared" ca="1" si="317"/>
        <v/>
      </c>
      <c r="CC235" s="44" t="str">
        <f ca="1">IF(COUNTIF($CN$2:CN1220,BY235)=1,VLOOKUP(BY235,CJ:CK,2), IF(COUNTIF($CN$2:CN1220,BY235)=0,$CA$10,""))</f>
        <v/>
      </c>
      <c r="CD235" s="45" t="str">
        <f t="shared" ca="1" si="318"/>
        <v/>
      </c>
      <c r="CE235" s="46" t="str">
        <f t="shared" ca="1" si="319"/>
        <v/>
      </c>
      <c r="CF235" s="44" t="str">
        <f t="shared" ca="1" si="320"/>
        <v/>
      </c>
      <c r="CL235" s="163" t="str">
        <f t="shared" si="299"/>
        <v/>
      </c>
      <c r="CM235" s="163" t="str">
        <f t="shared" si="300"/>
        <v/>
      </c>
      <c r="CR235" s="164" t="str">
        <f t="shared" ca="1" si="310"/>
        <v/>
      </c>
      <c r="CS235" s="44" t="str">
        <f ca="1">IF(COUNTIF($DG$2:DG1220,CR235)=1,VLOOKUP(CR235,DA:DB,2), IF(COUNTIF($DG$2:DG1220,CR235)=0,$CS$10,""))</f>
        <v/>
      </c>
      <c r="CT235" s="45" t="str">
        <f t="shared" ca="1" si="311"/>
        <v/>
      </c>
      <c r="CU235" s="45" t="str">
        <f t="shared" ca="1" si="312"/>
        <v/>
      </c>
      <c r="CV235" s="44" t="str">
        <f ca="1">IF(COUNTIF($DG$2:DG1220,CR235)=1,VLOOKUP(CR235,DC:DD,2), IF(COUNTIF($DG$2:DG1220,CR235)=0,$CT$10,""))</f>
        <v/>
      </c>
      <c r="CW235" s="45" t="str">
        <f t="shared" ca="1" si="313"/>
        <v/>
      </c>
      <c r="CX235" s="46" t="str">
        <f t="shared" ca="1" si="314"/>
        <v/>
      </c>
      <c r="CY235" s="44" t="str">
        <f t="shared" ca="1" si="315"/>
        <v/>
      </c>
      <c r="DE235" s="163" t="str">
        <f t="shared" si="301"/>
        <v/>
      </c>
      <c r="DF235" s="163" t="str">
        <f t="shared" si="302"/>
        <v/>
      </c>
    </row>
    <row r="236" spans="1:110">
      <c r="A236" s="164" t="str">
        <f t="shared" ca="1" si="335"/>
        <v/>
      </c>
      <c r="B236" s="71" t="str">
        <f ca="1">IF(COUNTIF($AD$2:AD1221,A236)=1,VLOOKUP(A236,T:U,2), IF(COUNTIF($AD$2:AD1221,A236)=0,$B$10,""))</f>
        <v/>
      </c>
      <c r="C236" s="31" t="str">
        <f t="shared" ca="1" si="307"/>
        <v/>
      </c>
      <c r="D236" s="32" t="str">
        <f t="shared" ca="1" si="336"/>
        <v/>
      </c>
      <c r="E236" s="71" t="str">
        <f ca="1">IF(COUNTIF($AD$2:AD1221,A236)=1,VLOOKUP(A236,V:W,2), IF(COUNTIF($AD$2:AD1221,A236)=0,$C$10,""))</f>
        <v/>
      </c>
      <c r="F236" s="31" t="str">
        <f t="shared" ca="1" si="337"/>
        <v/>
      </c>
      <c r="G236" s="32" t="str">
        <f t="shared" ca="1" si="338"/>
        <v/>
      </c>
      <c r="H236" s="71" t="str">
        <f ca="1">IF(COUNTIF($AD$2:AD1221,A236)=1,VLOOKUP(A236,X:Y,2), IF(COUNTIF($AD$2:AD1221,A236)=0,$D$10,""))</f>
        <v/>
      </c>
      <c r="I236" s="31" t="str">
        <f t="shared" ca="1" si="339"/>
        <v/>
      </c>
      <c r="J236" s="32" t="str">
        <f t="shared" ca="1" si="340"/>
        <v/>
      </c>
      <c r="K236" s="71" t="str">
        <f ca="1">IF(COUNTIF($AD$2:AD1221,A236)=1,VLOOKUP(A236,Z:AA,2), IF(COUNTIF($AD$2:AD1221,A236)=0,$E$10,""))</f>
        <v/>
      </c>
      <c r="L236" s="31" t="str">
        <f t="shared" ca="1" si="341"/>
        <v/>
      </c>
      <c r="M236" s="32" t="str">
        <f t="shared" ca="1" si="342"/>
        <v/>
      </c>
      <c r="N236" s="77" t="str">
        <f t="shared" ca="1" si="343"/>
        <v/>
      </c>
      <c r="O236" s="77"/>
      <c r="P236" s="77"/>
      <c r="Q236" s="77" t="str">
        <f ca="1">IF(ISERROR(B236-2),"",$G$5*SUM($O$14:O236)-$H$5*SUM($P$14:P236))</f>
        <v/>
      </c>
      <c r="R236" s="77" t="str">
        <f t="shared" ca="1" si="344"/>
        <v/>
      </c>
      <c r="AB236" s="163" t="str">
        <f t="shared" si="303"/>
        <v/>
      </c>
      <c r="AC236" s="163" t="str">
        <f t="shared" si="304"/>
        <v/>
      </c>
      <c r="AH236" s="164" t="str">
        <f t="shared" ca="1" si="321"/>
        <v/>
      </c>
      <c r="AI236" s="44" t="str">
        <f ca="1">IF(COUNTIF($BU$2:BU1221,AH236)=1,VLOOKUP(AH236,BG:BH,2), IF(COUNTIF($BU$2:BU1221,AH236)=0,$AI$10,""))</f>
        <v/>
      </c>
      <c r="AJ236" s="45" t="str">
        <f t="shared" ca="1" si="308"/>
        <v/>
      </c>
      <c r="AK236" s="45" t="str">
        <f t="shared" ca="1" si="322"/>
        <v/>
      </c>
      <c r="AL236" s="44" t="str">
        <f ca="1">IF(COUNTIF($BU$2:BU1221,AH236)=1,VLOOKUP(AH236,BI:BJ,2), IF(COUNTIF($BU$2:BU1221,AH236)=0,$AJ$10,""))</f>
        <v/>
      </c>
      <c r="AM236" s="45" t="str">
        <f t="shared" ca="1" si="323"/>
        <v/>
      </c>
      <c r="AN236" s="46" t="str">
        <f t="shared" ca="1" si="324"/>
        <v/>
      </c>
      <c r="AO236" s="44" t="str">
        <f ca="1">IF(COUNTIF($BU$2:BU1221,AH236)=1,VLOOKUP(AH236,BK:BL,2), IF(COUNTIF($BU$2:BU1221,AH236)=0,$AK$10,""))</f>
        <v/>
      </c>
      <c r="AP236" s="45" t="str">
        <f t="shared" ca="1" si="325"/>
        <v/>
      </c>
      <c r="AQ236" s="46" t="str">
        <f t="shared" ca="1" si="326"/>
        <v/>
      </c>
      <c r="AR236" s="44" t="str">
        <f ca="1">IF(COUNTIF($BU$2:BU1221,AH236)=1,VLOOKUP(AH236,BM:BN,2), IF(COUNTIF($BU$2:BU1221,AH236)=0,$AL$10,""))</f>
        <v/>
      </c>
      <c r="AS236" s="45" t="str">
        <f t="shared" ca="1" si="327"/>
        <v/>
      </c>
      <c r="AT236" s="46" t="str">
        <f t="shared" ca="1" si="328"/>
        <v/>
      </c>
      <c r="AU236" s="44" t="str">
        <f ca="1">IF(COUNTIF($BU$2:BU1221,AH236)=1,VLOOKUP(AH236,BO:BP,2), IF(COUNTIF($BU$2:BU1221,AH236)=0,$AM$10,""))</f>
        <v/>
      </c>
      <c r="AV236" s="45" t="str">
        <f t="shared" ca="1" si="329"/>
        <v/>
      </c>
      <c r="AW236" s="46" t="str">
        <f t="shared" ca="1" si="330"/>
        <v/>
      </c>
      <c r="AX236" s="44" t="str">
        <f ca="1">IF(COUNTIF($BU$2:BU1221,AH236)=1,VLOOKUP(AH236,BQ:BR,2), IF(COUNTIF($BU$2:BU1221,AH236)=0,$AN$10,""))</f>
        <v/>
      </c>
      <c r="AY236" s="45" t="str">
        <f t="shared" ca="1" si="331"/>
        <v/>
      </c>
      <c r="AZ236" s="46" t="str">
        <f t="shared" ca="1" si="332"/>
        <v/>
      </c>
      <c r="BA236" s="77" t="str">
        <f t="shared" ca="1" si="333"/>
        <v/>
      </c>
      <c r="BB236" s="176"/>
      <c r="BC236" s="176"/>
      <c r="BD236" s="77" t="str">
        <f ca="1">IF(ISERROR(AI236-2),"",$AQ$4*SUM($BB$14:BB236)-$AR$4*SUM($BC$14:BC236))</f>
        <v/>
      </c>
      <c r="BE236" s="77" t="str">
        <f t="shared" ca="1" si="334"/>
        <v/>
      </c>
      <c r="BS236" s="163" t="str">
        <f t="shared" si="305"/>
        <v/>
      </c>
      <c r="BT236" s="163" t="str">
        <f t="shared" si="306"/>
        <v/>
      </c>
      <c r="BY236" s="164" t="str">
        <f t="shared" ca="1" si="316"/>
        <v/>
      </c>
      <c r="BZ236" s="44" t="str">
        <f ca="1">IF(COUNTIF($CN$2:CN1221,BY236)=1,VLOOKUP(BY236,CH:CI,2), IF(COUNTIF($CN$2:CN1221,BY236)=0,$BZ$10,""))</f>
        <v/>
      </c>
      <c r="CA236" s="45" t="str">
        <f t="shared" ca="1" si="309"/>
        <v/>
      </c>
      <c r="CB236" s="45" t="str">
        <f t="shared" ca="1" si="317"/>
        <v/>
      </c>
      <c r="CC236" s="44" t="str">
        <f ca="1">IF(COUNTIF($CN$2:CN1221,BY236)=1,VLOOKUP(BY236,CJ:CK,2), IF(COUNTIF($CN$2:CN1221,BY236)=0,$CA$10,""))</f>
        <v/>
      </c>
      <c r="CD236" s="45" t="str">
        <f t="shared" ca="1" si="318"/>
        <v/>
      </c>
      <c r="CE236" s="46" t="str">
        <f t="shared" ca="1" si="319"/>
        <v/>
      </c>
      <c r="CF236" s="44" t="str">
        <f t="shared" ca="1" si="320"/>
        <v/>
      </c>
      <c r="CL236" s="163" t="str">
        <f t="shared" si="299"/>
        <v/>
      </c>
      <c r="CM236" s="163" t="str">
        <f t="shared" si="300"/>
        <v/>
      </c>
      <c r="CR236" s="164" t="str">
        <f t="shared" ca="1" si="310"/>
        <v/>
      </c>
      <c r="CS236" s="44" t="str">
        <f ca="1">IF(COUNTIF($DG$2:DG1221,CR236)=1,VLOOKUP(CR236,DA:DB,2), IF(COUNTIF($DG$2:DG1221,CR236)=0,$CS$10,""))</f>
        <v/>
      </c>
      <c r="CT236" s="45" t="str">
        <f t="shared" ca="1" si="311"/>
        <v/>
      </c>
      <c r="CU236" s="45" t="str">
        <f t="shared" ca="1" si="312"/>
        <v/>
      </c>
      <c r="CV236" s="44" t="str">
        <f ca="1">IF(COUNTIF($DG$2:DG1221,CR236)=1,VLOOKUP(CR236,DC:DD,2), IF(COUNTIF($DG$2:DG1221,CR236)=0,$CT$10,""))</f>
        <v/>
      </c>
      <c r="CW236" s="45" t="str">
        <f t="shared" ca="1" si="313"/>
        <v/>
      </c>
      <c r="CX236" s="46" t="str">
        <f t="shared" ca="1" si="314"/>
        <v/>
      </c>
      <c r="CY236" s="44" t="str">
        <f t="shared" ca="1" si="315"/>
        <v/>
      </c>
      <c r="DE236" s="163" t="str">
        <f t="shared" si="301"/>
        <v/>
      </c>
      <c r="DF236" s="163" t="str">
        <f t="shared" si="302"/>
        <v/>
      </c>
    </row>
    <row r="237" spans="1:110">
      <c r="A237" s="164" t="str">
        <f t="shared" ca="1" si="335"/>
        <v/>
      </c>
      <c r="B237" s="71" t="str">
        <f ca="1">IF(COUNTIF($AD$2:AD1222,A237)=1,VLOOKUP(A237,T:U,2), IF(COUNTIF($AD$2:AD1222,A237)=0,$B$10,""))</f>
        <v/>
      </c>
      <c r="C237" s="31" t="str">
        <f t="shared" ca="1" si="307"/>
        <v/>
      </c>
      <c r="D237" s="32" t="str">
        <f t="shared" ca="1" si="336"/>
        <v/>
      </c>
      <c r="E237" s="71" t="str">
        <f ca="1">IF(COUNTIF($AD$2:AD1222,A237)=1,VLOOKUP(A237,V:W,2), IF(COUNTIF($AD$2:AD1222,A237)=0,$C$10,""))</f>
        <v/>
      </c>
      <c r="F237" s="31" t="str">
        <f t="shared" ca="1" si="337"/>
        <v/>
      </c>
      <c r="G237" s="32" t="str">
        <f t="shared" ca="1" si="338"/>
        <v/>
      </c>
      <c r="H237" s="71" t="str">
        <f ca="1">IF(COUNTIF($AD$2:AD1222,A237)=1,VLOOKUP(A237,X:Y,2), IF(COUNTIF($AD$2:AD1222,A237)=0,$D$10,""))</f>
        <v/>
      </c>
      <c r="I237" s="31" t="str">
        <f t="shared" ca="1" si="339"/>
        <v/>
      </c>
      <c r="J237" s="32" t="str">
        <f t="shared" ca="1" si="340"/>
        <v/>
      </c>
      <c r="K237" s="71" t="str">
        <f ca="1">IF(COUNTIF($AD$2:AD1222,A237)=1,VLOOKUP(A237,Z:AA,2), IF(COUNTIF($AD$2:AD1222,A237)=0,$E$10,""))</f>
        <v/>
      </c>
      <c r="L237" s="31" t="str">
        <f t="shared" ca="1" si="341"/>
        <v/>
      </c>
      <c r="M237" s="32" t="str">
        <f t="shared" ca="1" si="342"/>
        <v/>
      </c>
      <c r="N237" s="77" t="str">
        <f t="shared" ca="1" si="343"/>
        <v/>
      </c>
      <c r="O237" s="77"/>
      <c r="P237" s="77"/>
      <c r="Q237" s="77" t="str">
        <f ca="1">IF(ISERROR(B237-2),"",$G$5*SUM($O$14:O237)-$H$5*SUM($P$14:P237))</f>
        <v/>
      </c>
      <c r="R237" s="77" t="str">
        <f t="shared" ca="1" si="344"/>
        <v/>
      </c>
      <c r="AB237" s="163" t="str">
        <f t="shared" si="303"/>
        <v/>
      </c>
      <c r="AC237" s="163" t="str">
        <f t="shared" si="304"/>
        <v/>
      </c>
      <c r="AH237" s="164" t="str">
        <f t="shared" ca="1" si="321"/>
        <v/>
      </c>
      <c r="AI237" s="44" t="str">
        <f ca="1">IF(COUNTIF($BU$2:BU1222,AH237)=1,VLOOKUP(AH237,BG:BH,2), IF(COUNTIF($BU$2:BU1222,AH237)=0,$AI$10,""))</f>
        <v/>
      </c>
      <c r="AJ237" s="45" t="str">
        <f t="shared" ca="1" si="308"/>
        <v/>
      </c>
      <c r="AK237" s="45" t="str">
        <f t="shared" ca="1" si="322"/>
        <v/>
      </c>
      <c r="AL237" s="44" t="str">
        <f ca="1">IF(COUNTIF($BU$2:BU1222,AH237)=1,VLOOKUP(AH237,BI:BJ,2), IF(COUNTIF($BU$2:BU1222,AH237)=0,$AJ$10,""))</f>
        <v/>
      </c>
      <c r="AM237" s="45" t="str">
        <f t="shared" ca="1" si="323"/>
        <v/>
      </c>
      <c r="AN237" s="46" t="str">
        <f t="shared" ca="1" si="324"/>
        <v/>
      </c>
      <c r="AO237" s="44" t="str">
        <f ca="1">IF(COUNTIF($BU$2:BU1222,AH237)=1,VLOOKUP(AH237,BK:BL,2), IF(COUNTIF($BU$2:BU1222,AH237)=0,$AK$10,""))</f>
        <v/>
      </c>
      <c r="AP237" s="45" t="str">
        <f t="shared" ca="1" si="325"/>
        <v/>
      </c>
      <c r="AQ237" s="46" t="str">
        <f t="shared" ca="1" si="326"/>
        <v/>
      </c>
      <c r="AR237" s="44" t="str">
        <f ca="1">IF(COUNTIF($BU$2:BU1222,AH237)=1,VLOOKUP(AH237,BM:BN,2), IF(COUNTIF($BU$2:BU1222,AH237)=0,$AL$10,""))</f>
        <v/>
      </c>
      <c r="AS237" s="45" t="str">
        <f t="shared" ca="1" si="327"/>
        <v/>
      </c>
      <c r="AT237" s="46" t="str">
        <f t="shared" ca="1" si="328"/>
        <v/>
      </c>
      <c r="AU237" s="44" t="str">
        <f ca="1">IF(COUNTIF($BU$2:BU1222,AH237)=1,VLOOKUP(AH237,BO:BP,2), IF(COUNTIF($BU$2:BU1222,AH237)=0,$AM$10,""))</f>
        <v/>
      </c>
      <c r="AV237" s="45" t="str">
        <f t="shared" ca="1" si="329"/>
        <v/>
      </c>
      <c r="AW237" s="46" t="str">
        <f t="shared" ca="1" si="330"/>
        <v/>
      </c>
      <c r="AX237" s="44" t="str">
        <f ca="1">IF(COUNTIF($BU$2:BU1222,AH237)=1,VLOOKUP(AH237,BQ:BR,2), IF(COUNTIF($BU$2:BU1222,AH237)=0,$AN$10,""))</f>
        <v/>
      </c>
      <c r="AY237" s="45" t="str">
        <f t="shared" ca="1" si="331"/>
        <v/>
      </c>
      <c r="AZ237" s="46" t="str">
        <f t="shared" ca="1" si="332"/>
        <v/>
      </c>
      <c r="BA237" s="77" t="str">
        <f t="shared" ca="1" si="333"/>
        <v/>
      </c>
      <c r="BB237" s="176"/>
      <c r="BC237" s="176"/>
      <c r="BD237" s="77" t="str">
        <f ca="1">IF(ISERROR(AI237-2),"",$AQ$4*SUM($BB$14:BB237)-$AR$4*SUM($BC$14:BC237))</f>
        <v/>
      </c>
      <c r="BE237" s="77" t="str">
        <f t="shared" ca="1" si="334"/>
        <v/>
      </c>
      <c r="BS237" s="163" t="str">
        <f t="shared" si="305"/>
        <v/>
      </c>
      <c r="BT237" s="163" t="str">
        <f t="shared" si="306"/>
        <v/>
      </c>
      <c r="BY237" s="164" t="str">
        <f t="shared" ca="1" si="316"/>
        <v/>
      </c>
      <c r="BZ237" s="44" t="str">
        <f ca="1">IF(COUNTIF($CN$2:CN1222,BY237)=1,VLOOKUP(BY237,CH:CI,2), IF(COUNTIF($CN$2:CN1222,BY237)=0,$BZ$10,""))</f>
        <v/>
      </c>
      <c r="CA237" s="45" t="str">
        <f t="shared" ca="1" si="309"/>
        <v/>
      </c>
      <c r="CB237" s="45" t="str">
        <f t="shared" ca="1" si="317"/>
        <v/>
      </c>
      <c r="CC237" s="44" t="str">
        <f ca="1">IF(COUNTIF($CN$2:CN1222,BY237)=1,VLOOKUP(BY237,CJ:CK,2), IF(COUNTIF($CN$2:CN1222,BY237)=0,$CA$10,""))</f>
        <v/>
      </c>
      <c r="CD237" s="45" t="str">
        <f t="shared" ca="1" si="318"/>
        <v/>
      </c>
      <c r="CE237" s="46" t="str">
        <f t="shared" ca="1" si="319"/>
        <v/>
      </c>
      <c r="CF237" s="44" t="str">
        <f t="shared" ca="1" si="320"/>
        <v/>
      </c>
      <c r="CL237" s="163" t="str">
        <f t="shared" si="299"/>
        <v/>
      </c>
      <c r="CM237" s="163" t="str">
        <f t="shared" si="300"/>
        <v/>
      </c>
      <c r="CR237" s="164" t="str">
        <f t="shared" ca="1" si="310"/>
        <v/>
      </c>
      <c r="CS237" s="44" t="str">
        <f ca="1">IF(COUNTIF($DG$2:DG1222,CR237)=1,VLOOKUP(CR237,DA:DB,2), IF(COUNTIF($DG$2:DG1222,CR237)=0,$CS$10,""))</f>
        <v/>
      </c>
      <c r="CT237" s="45" t="str">
        <f t="shared" ca="1" si="311"/>
        <v/>
      </c>
      <c r="CU237" s="45" t="str">
        <f t="shared" ca="1" si="312"/>
        <v/>
      </c>
      <c r="CV237" s="44" t="str">
        <f ca="1">IF(COUNTIF($DG$2:DG1222,CR237)=1,VLOOKUP(CR237,DC:DD,2), IF(COUNTIF($DG$2:DG1222,CR237)=0,$CT$10,""))</f>
        <v/>
      </c>
      <c r="CW237" s="45" t="str">
        <f t="shared" ca="1" si="313"/>
        <v/>
      </c>
      <c r="CX237" s="46" t="str">
        <f t="shared" ca="1" si="314"/>
        <v/>
      </c>
      <c r="CY237" s="44" t="str">
        <f t="shared" ca="1" si="315"/>
        <v/>
      </c>
      <c r="DE237" s="163" t="str">
        <f t="shared" si="301"/>
        <v/>
      </c>
      <c r="DF237" s="163" t="str">
        <f t="shared" si="302"/>
        <v/>
      </c>
    </row>
    <row r="238" spans="1:110">
      <c r="A238" s="164" t="str">
        <f t="shared" ca="1" si="335"/>
        <v/>
      </c>
      <c r="B238" s="71" t="str">
        <f ca="1">IF(COUNTIF($AD$2:AD1223,A238)=1,VLOOKUP(A238,T:U,2), IF(COUNTIF($AD$2:AD1223,A238)=0,$B$10,""))</f>
        <v/>
      </c>
      <c r="C238" s="31" t="str">
        <f t="shared" ca="1" si="307"/>
        <v/>
      </c>
      <c r="D238" s="32" t="str">
        <f t="shared" ca="1" si="336"/>
        <v/>
      </c>
      <c r="E238" s="71" t="str">
        <f ca="1">IF(COUNTIF($AD$2:AD1223,A238)=1,VLOOKUP(A238,V:W,2), IF(COUNTIF($AD$2:AD1223,A238)=0,$C$10,""))</f>
        <v/>
      </c>
      <c r="F238" s="31" t="str">
        <f t="shared" ca="1" si="337"/>
        <v/>
      </c>
      <c r="G238" s="32" t="str">
        <f t="shared" ca="1" si="338"/>
        <v/>
      </c>
      <c r="H238" s="71" t="str">
        <f ca="1">IF(COUNTIF($AD$2:AD1223,A238)=1,VLOOKUP(A238,X:Y,2), IF(COUNTIF($AD$2:AD1223,A238)=0,$D$10,""))</f>
        <v/>
      </c>
      <c r="I238" s="31" t="str">
        <f t="shared" ca="1" si="339"/>
        <v/>
      </c>
      <c r="J238" s="32" t="str">
        <f t="shared" ca="1" si="340"/>
        <v/>
      </c>
      <c r="K238" s="71" t="str">
        <f ca="1">IF(COUNTIF($AD$2:AD1223,A238)=1,VLOOKUP(A238,Z:AA,2), IF(COUNTIF($AD$2:AD1223,A238)=0,$E$10,""))</f>
        <v/>
      </c>
      <c r="L238" s="31" t="str">
        <f t="shared" ca="1" si="341"/>
        <v/>
      </c>
      <c r="M238" s="32" t="str">
        <f t="shared" ca="1" si="342"/>
        <v/>
      </c>
      <c r="N238" s="77" t="str">
        <f t="shared" ca="1" si="343"/>
        <v/>
      </c>
      <c r="O238" s="77"/>
      <c r="P238" s="77"/>
      <c r="Q238" s="77" t="str">
        <f ca="1">IF(ISERROR(B238-2),"",$G$5*SUM($O$14:O238)-$H$5*SUM($P$14:P238))</f>
        <v/>
      </c>
      <c r="R238" s="77" t="str">
        <f t="shared" ca="1" si="344"/>
        <v/>
      </c>
      <c r="AB238" s="163" t="str">
        <f t="shared" si="303"/>
        <v/>
      </c>
      <c r="AC238" s="163" t="str">
        <f t="shared" si="304"/>
        <v/>
      </c>
      <c r="AH238" s="164" t="str">
        <f t="shared" ca="1" si="321"/>
        <v/>
      </c>
      <c r="AI238" s="44" t="str">
        <f ca="1">IF(COUNTIF($BU$2:BU1223,AH238)=1,VLOOKUP(AH238,BG:BH,2), IF(COUNTIF($BU$2:BU1223,AH238)=0,$AI$10,""))</f>
        <v/>
      </c>
      <c r="AJ238" s="45" t="str">
        <f t="shared" ca="1" si="308"/>
        <v/>
      </c>
      <c r="AK238" s="45" t="str">
        <f t="shared" ca="1" si="322"/>
        <v/>
      </c>
      <c r="AL238" s="44" t="str">
        <f ca="1">IF(COUNTIF($BU$2:BU1223,AH238)=1,VLOOKUP(AH238,BI:BJ,2), IF(COUNTIF($BU$2:BU1223,AH238)=0,$AJ$10,""))</f>
        <v/>
      </c>
      <c r="AM238" s="45" t="str">
        <f t="shared" ca="1" si="323"/>
        <v/>
      </c>
      <c r="AN238" s="46" t="str">
        <f t="shared" ca="1" si="324"/>
        <v/>
      </c>
      <c r="AO238" s="44" t="str">
        <f ca="1">IF(COUNTIF($BU$2:BU1223,AH238)=1,VLOOKUP(AH238,BK:BL,2), IF(COUNTIF($BU$2:BU1223,AH238)=0,$AK$10,""))</f>
        <v/>
      </c>
      <c r="AP238" s="45" t="str">
        <f t="shared" ca="1" si="325"/>
        <v/>
      </c>
      <c r="AQ238" s="46" t="str">
        <f t="shared" ca="1" si="326"/>
        <v/>
      </c>
      <c r="AR238" s="44" t="str">
        <f ca="1">IF(COUNTIF($BU$2:BU1223,AH238)=1,VLOOKUP(AH238,BM:BN,2), IF(COUNTIF($BU$2:BU1223,AH238)=0,$AL$10,""))</f>
        <v/>
      </c>
      <c r="AS238" s="45" t="str">
        <f t="shared" ca="1" si="327"/>
        <v/>
      </c>
      <c r="AT238" s="46" t="str">
        <f t="shared" ca="1" si="328"/>
        <v/>
      </c>
      <c r="AU238" s="44" t="str">
        <f ca="1">IF(COUNTIF($BU$2:BU1223,AH238)=1,VLOOKUP(AH238,BO:BP,2), IF(COUNTIF($BU$2:BU1223,AH238)=0,$AM$10,""))</f>
        <v/>
      </c>
      <c r="AV238" s="45" t="str">
        <f t="shared" ca="1" si="329"/>
        <v/>
      </c>
      <c r="AW238" s="46" t="str">
        <f t="shared" ca="1" si="330"/>
        <v/>
      </c>
      <c r="AX238" s="44" t="str">
        <f ca="1">IF(COUNTIF($BU$2:BU1223,AH238)=1,VLOOKUP(AH238,BQ:BR,2), IF(COUNTIF($BU$2:BU1223,AH238)=0,$AN$10,""))</f>
        <v/>
      </c>
      <c r="AY238" s="45" t="str">
        <f t="shared" ca="1" si="331"/>
        <v/>
      </c>
      <c r="AZ238" s="46" t="str">
        <f t="shared" ca="1" si="332"/>
        <v/>
      </c>
      <c r="BA238" s="77" t="str">
        <f t="shared" ca="1" si="333"/>
        <v/>
      </c>
      <c r="BB238" s="176"/>
      <c r="BC238" s="176"/>
      <c r="BD238" s="77" t="str">
        <f ca="1">IF(ISERROR(AI238-2),"",$AQ$4*SUM($BB$14:BB238)-$AR$4*SUM($BC$14:BC238))</f>
        <v/>
      </c>
      <c r="BE238" s="77" t="str">
        <f t="shared" ca="1" si="334"/>
        <v/>
      </c>
      <c r="BS238" s="163" t="str">
        <f t="shared" si="305"/>
        <v/>
      </c>
      <c r="BT238" s="163" t="str">
        <f t="shared" si="306"/>
        <v/>
      </c>
      <c r="BY238" s="164" t="str">
        <f t="shared" ca="1" si="316"/>
        <v/>
      </c>
      <c r="BZ238" s="44" t="str">
        <f ca="1">IF(COUNTIF($CN$2:CN1223,BY238)=1,VLOOKUP(BY238,CH:CI,2), IF(COUNTIF($CN$2:CN1223,BY238)=0,$BZ$10,""))</f>
        <v/>
      </c>
      <c r="CA238" s="45" t="str">
        <f t="shared" ca="1" si="309"/>
        <v/>
      </c>
      <c r="CB238" s="45" t="str">
        <f t="shared" ca="1" si="317"/>
        <v/>
      </c>
      <c r="CC238" s="44" t="str">
        <f ca="1">IF(COUNTIF($CN$2:CN1223,BY238)=1,VLOOKUP(BY238,CJ:CK,2), IF(COUNTIF($CN$2:CN1223,BY238)=0,$CA$10,""))</f>
        <v/>
      </c>
      <c r="CD238" s="45" t="str">
        <f t="shared" ca="1" si="318"/>
        <v/>
      </c>
      <c r="CE238" s="46" t="str">
        <f t="shared" ca="1" si="319"/>
        <v/>
      </c>
      <c r="CF238" s="44" t="str">
        <f t="shared" ca="1" si="320"/>
        <v/>
      </c>
      <c r="CL238" s="163" t="str">
        <f t="shared" si="299"/>
        <v/>
      </c>
      <c r="CM238" s="163" t="str">
        <f t="shared" si="300"/>
        <v/>
      </c>
      <c r="CR238" s="164" t="str">
        <f t="shared" ca="1" si="310"/>
        <v/>
      </c>
      <c r="CS238" s="44" t="str">
        <f ca="1">IF(COUNTIF($DG$2:DG1223,CR238)=1,VLOOKUP(CR238,DA:DB,2), IF(COUNTIF($DG$2:DG1223,CR238)=0,$CS$10,""))</f>
        <v/>
      </c>
      <c r="CT238" s="45" t="str">
        <f t="shared" ca="1" si="311"/>
        <v/>
      </c>
      <c r="CU238" s="45" t="str">
        <f t="shared" ca="1" si="312"/>
        <v/>
      </c>
      <c r="CV238" s="44" t="str">
        <f ca="1">IF(COUNTIF($DG$2:DG1223,CR238)=1,VLOOKUP(CR238,DC:DD,2), IF(COUNTIF($DG$2:DG1223,CR238)=0,$CT$10,""))</f>
        <v/>
      </c>
      <c r="CW238" s="45" t="str">
        <f t="shared" ca="1" si="313"/>
        <v/>
      </c>
      <c r="CX238" s="46" t="str">
        <f t="shared" ca="1" si="314"/>
        <v/>
      </c>
      <c r="CY238" s="44" t="str">
        <f t="shared" ca="1" si="315"/>
        <v/>
      </c>
      <c r="DE238" s="163" t="str">
        <f t="shared" si="301"/>
        <v/>
      </c>
      <c r="DF238" s="163" t="str">
        <f t="shared" si="302"/>
        <v/>
      </c>
    </row>
    <row r="239" spans="1:110">
      <c r="A239" s="164" t="str">
        <f t="shared" ca="1" si="335"/>
        <v/>
      </c>
      <c r="B239" s="71" t="str">
        <f ca="1">IF(COUNTIF($AD$2:AD1224,A239)=1,VLOOKUP(A239,T:U,2), IF(COUNTIF($AD$2:AD1224,A239)=0,$B$10,""))</f>
        <v/>
      </c>
      <c r="C239" s="31" t="str">
        <f t="shared" ca="1" si="307"/>
        <v/>
      </c>
      <c r="D239" s="32" t="str">
        <f t="shared" ca="1" si="336"/>
        <v/>
      </c>
      <c r="E239" s="71" t="str">
        <f ca="1">IF(COUNTIF($AD$2:AD1224,A239)=1,VLOOKUP(A239,V:W,2), IF(COUNTIF($AD$2:AD1224,A239)=0,$C$10,""))</f>
        <v/>
      </c>
      <c r="F239" s="31" t="str">
        <f t="shared" ca="1" si="337"/>
        <v/>
      </c>
      <c r="G239" s="32" t="str">
        <f t="shared" ca="1" si="338"/>
        <v/>
      </c>
      <c r="H239" s="71" t="str">
        <f ca="1">IF(COUNTIF($AD$2:AD1224,A239)=1,VLOOKUP(A239,X:Y,2), IF(COUNTIF($AD$2:AD1224,A239)=0,$D$10,""))</f>
        <v/>
      </c>
      <c r="I239" s="31" t="str">
        <f t="shared" ca="1" si="339"/>
        <v/>
      </c>
      <c r="J239" s="32" t="str">
        <f t="shared" ca="1" si="340"/>
        <v/>
      </c>
      <c r="K239" s="71" t="str">
        <f ca="1">IF(COUNTIF($AD$2:AD1224,A239)=1,VLOOKUP(A239,Z:AA,2), IF(COUNTIF($AD$2:AD1224,A239)=0,$E$10,""))</f>
        <v/>
      </c>
      <c r="L239" s="31" t="str">
        <f t="shared" ca="1" si="341"/>
        <v/>
      </c>
      <c r="M239" s="32" t="str">
        <f t="shared" ca="1" si="342"/>
        <v/>
      </c>
      <c r="N239" s="77" t="str">
        <f t="shared" ca="1" si="343"/>
        <v/>
      </c>
      <c r="O239" s="77"/>
      <c r="P239" s="77"/>
      <c r="Q239" s="77" t="str">
        <f ca="1">IF(ISERROR(B239-2),"",$G$5*SUM($O$14:O239)-$H$5*SUM($P$14:P239))</f>
        <v/>
      </c>
      <c r="R239" s="77" t="str">
        <f t="shared" ca="1" si="344"/>
        <v/>
      </c>
      <c r="AB239" s="163" t="str">
        <f t="shared" si="303"/>
        <v/>
      </c>
      <c r="AC239" s="163" t="str">
        <f t="shared" si="304"/>
        <v/>
      </c>
      <c r="AH239" s="164" t="str">
        <f t="shared" ca="1" si="321"/>
        <v/>
      </c>
      <c r="AI239" s="44" t="str">
        <f ca="1">IF(COUNTIF($BU$2:BU1224,AH239)=1,VLOOKUP(AH239,BG:BH,2), IF(COUNTIF($BU$2:BU1224,AH239)=0,$AI$10,""))</f>
        <v/>
      </c>
      <c r="AJ239" s="45" t="str">
        <f t="shared" ca="1" si="308"/>
        <v/>
      </c>
      <c r="AK239" s="45" t="str">
        <f t="shared" ca="1" si="322"/>
        <v/>
      </c>
      <c r="AL239" s="44" t="str">
        <f ca="1">IF(COUNTIF($BU$2:BU1224,AH239)=1,VLOOKUP(AH239,BI:BJ,2), IF(COUNTIF($BU$2:BU1224,AH239)=0,$AJ$10,""))</f>
        <v/>
      </c>
      <c r="AM239" s="45" t="str">
        <f t="shared" ca="1" si="323"/>
        <v/>
      </c>
      <c r="AN239" s="46" t="str">
        <f t="shared" ca="1" si="324"/>
        <v/>
      </c>
      <c r="AO239" s="44" t="str">
        <f ca="1">IF(COUNTIF($BU$2:BU1224,AH239)=1,VLOOKUP(AH239,BK:BL,2), IF(COUNTIF($BU$2:BU1224,AH239)=0,$AK$10,""))</f>
        <v/>
      </c>
      <c r="AP239" s="45" t="str">
        <f t="shared" ca="1" si="325"/>
        <v/>
      </c>
      <c r="AQ239" s="46" t="str">
        <f t="shared" ca="1" si="326"/>
        <v/>
      </c>
      <c r="AR239" s="44" t="str">
        <f ca="1">IF(COUNTIF($BU$2:BU1224,AH239)=1,VLOOKUP(AH239,BM:BN,2), IF(COUNTIF($BU$2:BU1224,AH239)=0,$AL$10,""))</f>
        <v/>
      </c>
      <c r="AS239" s="45" t="str">
        <f t="shared" ca="1" si="327"/>
        <v/>
      </c>
      <c r="AT239" s="46" t="str">
        <f t="shared" ca="1" si="328"/>
        <v/>
      </c>
      <c r="AU239" s="44" t="str">
        <f ca="1">IF(COUNTIF($BU$2:BU1224,AH239)=1,VLOOKUP(AH239,BO:BP,2), IF(COUNTIF($BU$2:BU1224,AH239)=0,$AM$10,""))</f>
        <v/>
      </c>
      <c r="AV239" s="45" t="str">
        <f t="shared" ca="1" si="329"/>
        <v/>
      </c>
      <c r="AW239" s="46" t="str">
        <f t="shared" ca="1" si="330"/>
        <v/>
      </c>
      <c r="AX239" s="44" t="str">
        <f ca="1">IF(COUNTIF($BU$2:BU1224,AH239)=1,VLOOKUP(AH239,BQ:BR,2), IF(COUNTIF($BU$2:BU1224,AH239)=0,$AN$10,""))</f>
        <v/>
      </c>
      <c r="AY239" s="45" t="str">
        <f t="shared" ca="1" si="331"/>
        <v/>
      </c>
      <c r="AZ239" s="46" t="str">
        <f t="shared" ca="1" si="332"/>
        <v/>
      </c>
      <c r="BA239" s="77" t="str">
        <f t="shared" ca="1" si="333"/>
        <v/>
      </c>
      <c r="BB239" s="176"/>
      <c r="BC239" s="176"/>
      <c r="BD239" s="77" t="str">
        <f ca="1">IF(ISERROR(AI239-2),"",$AQ$4*SUM($BB$14:BB239)-$AR$4*SUM($BC$14:BC239))</f>
        <v/>
      </c>
      <c r="BE239" s="77" t="str">
        <f t="shared" ca="1" si="334"/>
        <v/>
      </c>
      <c r="BS239" s="163" t="str">
        <f t="shared" si="305"/>
        <v/>
      </c>
      <c r="BT239" s="163" t="str">
        <f t="shared" si="306"/>
        <v/>
      </c>
      <c r="BY239" s="164" t="str">
        <f t="shared" ca="1" si="316"/>
        <v/>
      </c>
      <c r="BZ239" s="44" t="str">
        <f ca="1">IF(COUNTIF($CN$2:CN1224,BY239)=1,VLOOKUP(BY239,CH:CI,2), IF(COUNTIF($CN$2:CN1224,BY239)=0,$BZ$10,""))</f>
        <v/>
      </c>
      <c r="CA239" s="45" t="str">
        <f t="shared" ca="1" si="309"/>
        <v/>
      </c>
      <c r="CB239" s="45" t="str">
        <f t="shared" ca="1" si="317"/>
        <v/>
      </c>
      <c r="CC239" s="44" t="str">
        <f ca="1">IF(COUNTIF($CN$2:CN1224,BY239)=1,VLOOKUP(BY239,CJ:CK,2), IF(COUNTIF($CN$2:CN1224,BY239)=0,$CA$10,""))</f>
        <v/>
      </c>
      <c r="CD239" s="45" t="str">
        <f t="shared" ca="1" si="318"/>
        <v/>
      </c>
      <c r="CE239" s="46" t="str">
        <f t="shared" ca="1" si="319"/>
        <v/>
      </c>
      <c r="CF239" s="44" t="str">
        <f t="shared" ca="1" si="320"/>
        <v/>
      </c>
      <c r="CL239" s="163" t="str">
        <f t="shared" si="299"/>
        <v/>
      </c>
      <c r="CM239" s="163" t="str">
        <f t="shared" si="300"/>
        <v/>
      </c>
      <c r="CR239" s="164" t="str">
        <f t="shared" ca="1" si="310"/>
        <v/>
      </c>
      <c r="CS239" s="44" t="str">
        <f ca="1">IF(COUNTIF($DG$2:DG1224,CR239)=1,VLOOKUP(CR239,DA:DB,2), IF(COUNTIF($DG$2:DG1224,CR239)=0,$CS$10,""))</f>
        <v/>
      </c>
      <c r="CT239" s="45" t="str">
        <f t="shared" ca="1" si="311"/>
        <v/>
      </c>
      <c r="CU239" s="45" t="str">
        <f t="shared" ca="1" si="312"/>
        <v/>
      </c>
      <c r="CV239" s="44" t="str">
        <f ca="1">IF(COUNTIF($DG$2:DG1224,CR239)=1,VLOOKUP(CR239,DC:DD,2), IF(COUNTIF($DG$2:DG1224,CR239)=0,$CT$10,""))</f>
        <v/>
      </c>
      <c r="CW239" s="45" t="str">
        <f t="shared" ca="1" si="313"/>
        <v/>
      </c>
      <c r="CX239" s="46" t="str">
        <f t="shared" ca="1" si="314"/>
        <v/>
      </c>
      <c r="CY239" s="44" t="str">
        <f t="shared" ca="1" si="315"/>
        <v/>
      </c>
      <c r="DE239" s="163" t="str">
        <f t="shared" si="301"/>
        <v/>
      </c>
      <c r="DF239" s="163" t="str">
        <f t="shared" si="302"/>
        <v/>
      </c>
    </row>
    <row r="240" spans="1:110">
      <c r="A240" s="164" t="str">
        <f t="shared" ca="1" si="335"/>
        <v/>
      </c>
      <c r="B240" s="71" t="str">
        <f ca="1">IF(COUNTIF($AD$2:AD1225,A240)=1,VLOOKUP(A240,T:U,2), IF(COUNTIF($AD$2:AD1225,A240)=0,$B$10,""))</f>
        <v/>
      </c>
      <c r="C240" s="31" t="str">
        <f t="shared" ca="1" si="307"/>
        <v/>
      </c>
      <c r="D240" s="32" t="str">
        <f t="shared" ca="1" si="336"/>
        <v/>
      </c>
      <c r="E240" s="71" t="str">
        <f ca="1">IF(COUNTIF($AD$2:AD1225,A240)=1,VLOOKUP(A240,V:W,2), IF(COUNTIF($AD$2:AD1225,A240)=0,$C$10,""))</f>
        <v/>
      </c>
      <c r="F240" s="31" t="str">
        <f t="shared" ca="1" si="337"/>
        <v/>
      </c>
      <c r="G240" s="32" t="str">
        <f t="shared" ca="1" si="338"/>
        <v/>
      </c>
      <c r="H240" s="71" t="str">
        <f ca="1">IF(COUNTIF($AD$2:AD1225,A240)=1,VLOOKUP(A240,X:Y,2), IF(COUNTIF($AD$2:AD1225,A240)=0,$D$10,""))</f>
        <v/>
      </c>
      <c r="I240" s="31" t="str">
        <f t="shared" ca="1" si="339"/>
        <v/>
      </c>
      <c r="J240" s="32" t="str">
        <f t="shared" ca="1" si="340"/>
        <v/>
      </c>
      <c r="K240" s="71" t="str">
        <f ca="1">IF(COUNTIF($AD$2:AD1225,A240)=1,VLOOKUP(A240,Z:AA,2), IF(COUNTIF($AD$2:AD1225,A240)=0,$E$10,""))</f>
        <v/>
      </c>
      <c r="L240" s="31" t="str">
        <f t="shared" ca="1" si="341"/>
        <v/>
      </c>
      <c r="M240" s="32" t="str">
        <f t="shared" ca="1" si="342"/>
        <v/>
      </c>
      <c r="N240" s="77" t="str">
        <f t="shared" ca="1" si="343"/>
        <v/>
      </c>
      <c r="O240" s="77"/>
      <c r="P240" s="77"/>
      <c r="Q240" s="77" t="str">
        <f ca="1">IF(ISERROR(B240-2),"",$G$5*SUM($O$14:O240)-$H$5*SUM($P$14:P240))</f>
        <v/>
      </c>
      <c r="R240" s="77" t="str">
        <f t="shared" ca="1" si="344"/>
        <v/>
      </c>
      <c r="AB240" s="163" t="str">
        <f t="shared" si="303"/>
        <v/>
      </c>
      <c r="AC240" s="163" t="str">
        <f t="shared" si="304"/>
        <v/>
      </c>
      <c r="AH240" s="164" t="str">
        <f t="shared" ca="1" si="321"/>
        <v/>
      </c>
      <c r="AI240" s="44" t="str">
        <f ca="1">IF(COUNTIF($BU$2:BU1225,AH240)=1,VLOOKUP(AH240,BG:BH,2), IF(COUNTIF($BU$2:BU1225,AH240)=0,$AI$10,""))</f>
        <v/>
      </c>
      <c r="AJ240" s="45" t="str">
        <f t="shared" ca="1" si="308"/>
        <v/>
      </c>
      <c r="AK240" s="45" t="str">
        <f t="shared" ca="1" si="322"/>
        <v/>
      </c>
      <c r="AL240" s="44" t="str">
        <f ca="1">IF(COUNTIF($BU$2:BU1225,AH240)=1,VLOOKUP(AH240,BI:BJ,2), IF(COUNTIF($BU$2:BU1225,AH240)=0,$AJ$10,""))</f>
        <v/>
      </c>
      <c r="AM240" s="45" t="str">
        <f t="shared" ca="1" si="323"/>
        <v/>
      </c>
      <c r="AN240" s="46" t="str">
        <f t="shared" ca="1" si="324"/>
        <v/>
      </c>
      <c r="AO240" s="44" t="str">
        <f ca="1">IF(COUNTIF($BU$2:BU1225,AH240)=1,VLOOKUP(AH240,BK:BL,2), IF(COUNTIF($BU$2:BU1225,AH240)=0,$AK$10,""))</f>
        <v/>
      </c>
      <c r="AP240" s="45" t="str">
        <f t="shared" ca="1" si="325"/>
        <v/>
      </c>
      <c r="AQ240" s="46" t="str">
        <f t="shared" ca="1" si="326"/>
        <v/>
      </c>
      <c r="AR240" s="44" t="str">
        <f ca="1">IF(COUNTIF($BU$2:BU1225,AH240)=1,VLOOKUP(AH240,BM:BN,2), IF(COUNTIF($BU$2:BU1225,AH240)=0,$AL$10,""))</f>
        <v/>
      </c>
      <c r="AS240" s="45" t="str">
        <f t="shared" ca="1" si="327"/>
        <v/>
      </c>
      <c r="AT240" s="46" t="str">
        <f t="shared" ca="1" si="328"/>
        <v/>
      </c>
      <c r="AU240" s="44" t="str">
        <f ca="1">IF(COUNTIF($BU$2:BU1225,AH240)=1,VLOOKUP(AH240,BO:BP,2), IF(COUNTIF($BU$2:BU1225,AH240)=0,$AM$10,""))</f>
        <v/>
      </c>
      <c r="AV240" s="45" t="str">
        <f t="shared" ca="1" si="329"/>
        <v/>
      </c>
      <c r="AW240" s="46" t="str">
        <f t="shared" ca="1" si="330"/>
        <v/>
      </c>
      <c r="AX240" s="44" t="str">
        <f ca="1">IF(COUNTIF($BU$2:BU1225,AH240)=1,VLOOKUP(AH240,BQ:BR,2), IF(COUNTIF($BU$2:BU1225,AH240)=0,$AN$10,""))</f>
        <v/>
      </c>
      <c r="AY240" s="45" t="str">
        <f t="shared" ca="1" si="331"/>
        <v/>
      </c>
      <c r="AZ240" s="46" t="str">
        <f t="shared" ca="1" si="332"/>
        <v/>
      </c>
      <c r="BA240" s="77" t="str">
        <f t="shared" ca="1" si="333"/>
        <v/>
      </c>
      <c r="BB240" s="176"/>
      <c r="BC240" s="176"/>
      <c r="BD240" s="77" t="str">
        <f ca="1">IF(ISERROR(AI240-2),"",$AQ$4*SUM($BB$14:BB240)-$AR$4*SUM($BC$14:BC240))</f>
        <v/>
      </c>
      <c r="BE240" s="77" t="str">
        <f t="shared" ca="1" si="334"/>
        <v/>
      </c>
      <c r="BS240" s="163" t="str">
        <f t="shared" si="305"/>
        <v/>
      </c>
      <c r="BT240" s="163" t="str">
        <f t="shared" si="306"/>
        <v/>
      </c>
      <c r="BY240" s="164" t="str">
        <f t="shared" ca="1" si="316"/>
        <v/>
      </c>
      <c r="BZ240" s="44" t="str">
        <f ca="1">IF(COUNTIF($CN$2:CN1225,BY240)=1,VLOOKUP(BY240,CH:CI,2), IF(COUNTIF($CN$2:CN1225,BY240)=0,$BZ$10,""))</f>
        <v/>
      </c>
      <c r="CA240" s="45" t="str">
        <f t="shared" ca="1" si="309"/>
        <v/>
      </c>
      <c r="CB240" s="45" t="str">
        <f t="shared" ca="1" si="317"/>
        <v/>
      </c>
      <c r="CC240" s="44" t="str">
        <f ca="1">IF(COUNTIF($CN$2:CN1225,BY240)=1,VLOOKUP(BY240,CJ:CK,2), IF(COUNTIF($CN$2:CN1225,BY240)=0,$CA$10,""))</f>
        <v/>
      </c>
      <c r="CD240" s="45" t="str">
        <f t="shared" ca="1" si="318"/>
        <v/>
      </c>
      <c r="CE240" s="46" t="str">
        <f t="shared" ca="1" si="319"/>
        <v/>
      </c>
      <c r="CF240" s="44" t="str">
        <f t="shared" ca="1" si="320"/>
        <v/>
      </c>
      <c r="CL240" s="163" t="str">
        <f t="shared" si="299"/>
        <v/>
      </c>
      <c r="CM240" s="163" t="str">
        <f t="shared" si="300"/>
        <v/>
      </c>
      <c r="CR240" s="164" t="str">
        <f t="shared" ca="1" si="310"/>
        <v/>
      </c>
      <c r="CS240" s="44" t="str">
        <f ca="1">IF(COUNTIF($DG$2:DG1225,CR240)=1,VLOOKUP(CR240,DA:DB,2), IF(COUNTIF($DG$2:DG1225,CR240)=0,$CS$10,""))</f>
        <v/>
      </c>
      <c r="CT240" s="45" t="str">
        <f t="shared" ca="1" si="311"/>
        <v/>
      </c>
      <c r="CU240" s="45" t="str">
        <f t="shared" ca="1" si="312"/>
        <v/>
      </c>
      <c r="CV240" s="44" t="str">
        <f ca="1">IF(COUNTIF($DG$2:DG1225,CR240)=1,VLOOKUP(CR240,DC:DD,2), IF(COUNTIF($DG$2:DG1225,CR240)=0,$CT$10,""))</f>
        <v/>
      </c>
      <c r="CW240" s="45" t="str">
        <f t="shared" ca="1" si="313"/>
        <v/>
      </c>
      <c r="CX240" s="46" t="str">
        <f t="shared" ca="1" si="314"/>
        <v/>
      </c>
      <c r="CY240" s="44" t="str">
        <f t="shared" ca="1" si="315"/>
        <v/>
      </c>
      <c r="DE240" s="163" t="str">
        <f t="shared" si="301"/>
        <v/>
      </c>
      <c r="DF240" s="163" t="str">
        <f t="shared" si="302"/>
        <v/>
      </c>
    </row>
    <row r="241" spans="1:110">
      <c r="A241" s="164" t="str">
        <f t="shared" ca="1" si="335"/>
        <v/>
      </c>
      <c r="B241" s="71" t="str">
        <f ca="1">IF(COUNTIF($AD$2:AD1226,A241)=1,VLOOKUP(A241,T:U,2), IF(COUNTIF($AD$2:AD1226,A241)=0,$B$10,""))</f>
        <v/>
      </c>
      <c r="C241" s="31" t="str">
        <f t="shared" ca="1" si="307"/>
        <v/>
      </c>
      <c r="D241" s="32" t="str">
        <f t="shared" ca="1" si="336"/>
        <v/>
      </c>
      <c r="E241" s="71" t="str">
        <f ca="1">IF(COUNTIF($AD$2:AD1226,A241)=1,VLOOKUP(A241,V:W,2), IF(COUNTIF($AD$2:AD1226,A241)=0,$C$10,""))</f>
        <v/>
      </c>
      <c r="F241" s="31" t="str">
        <f t="shared" ca="1" si="337"/>
        <v/>
      </c>
      <c r="G241" s="32" t="str">
        <f t="shared" ca="1" si="338"/>
        <v/>
      </c>
      <c r="H241" s="71" t="str">
        <f ca="1">IF(COUNTIF($AD$2:AD1226,A241)=1,VLOOKUP(A241,X:Y,2), IF(COUNTIF($AD$2:AD1226,A241)=0,$D$10,""))</f>
        <v/>
      </c>
      <c r="I241" s="31" t="str">
        <f t="shared" ca="1" si="339"/>
        <v/>
      </c>
      <c r="J241" s="32" t="str">
        <f t="shared" ca="1" si="340"/>
        <v/>
      </c>
      <c r="K241" s="71" t="str">
        <f ca="1">IF(COUNTIF($AD$2:AD1226,A241)=1,VLOOKUP(A241,Z:AA,2), IF(COUNTIF($AD$2:AD1226,A241)=0,$E$10,""))</f>
        <v/>
      </c>
      <c r="L241" s="31" t="str">
        <f t="shared" ca="1" si="341"/>
        <v/>
      </c>
      <c r="M241" s="32" t="str">
        <f t="shared" ca="1" si="342"/>
        <v/>
      </c>
      <c r="N241" s="77" t="str">
        <f t="shared" ca="1" si="343"/>
        <v/>
      </c>
      <c r="O241" s="77"/>
      <c r="P241" s="77"/>
      <c r="Q241" s="77" t="str">
        <f ca="1">IF(ISERROR(B241-2),"",$G$5*SUM($O$14:O241)-$H$5*SUM($P$14:P241))</f>
        <v/>
      </c>
      <c r="R241" s="77" t="str">
        <f t="shared" ca="1" si="344"/>
        <v/>
      </c>
      <c r="AB241" s="163" t="str">
        <f t="shared" si="303"/>
        <v/>
      </c>
      <c r="AC241" s="163" t="str">
        <f t="shared" si="304"/>
        <v/>
      </c>
      <c r="AH241" s="164" t="str">
        <f t="shared" ca="1" si="321"/>
        <v/>
      </c>
      <c r="AI241" s="44" t="str">
        <f ca="1">IF(COUNTIF($BU$2:BU1226,AH241)=1,VLOOKUP(AH241,BG:BH,2), IF(COUNTIF($BU$2:BU1226,AH241)=0,$AI$10,""))</f>
        <v/>
      </c>
      <c r="AJ241" s="45" t="str">
        <f t="shared" ca="1" si="308"/>
        <v/>
      </c>
      <c r="AK241" s="45" t="str">
        <f t="shared" ca="1" si="322"/>
        <v/>
      </c>
      <c r="AL241" s="44" t="str">
        <f ca="1">IF(COUNTIF($BU$2:BU1226,AH241)=1,VLOOKUP(AH241,BI:BJ,2), IF(COUNTIF($BU$2:BU1226,AH241)=0,$AJ$10,""))</f>
        <v/>
      </c>
      <c r="AM241" s="45" t="str">
        <f t="shared" ca="1" si="323"/>
        <v/>
      </c>
      <c r="AN241" s="46" t="str">
        <f t="shared" ca="1" si="324"/>
        <v/>
      </c>
      <c r="AO241" s="44" t="str">
        <f ca="1">IF(COUNTIF($BU$2:BU1226,AH241)=1,VLOOKUP(AH241,BK:BL,2), IF(COUNTIF($BU$2:BU1226,AH241)=0,$AK$10,""))</f>
        <v/>
      </c>
      <c r="AP241" s="45" t="str">
        <f t="shared" ca="1" si="325"/>
        <v/>
      </c>
      <c r="AQ241" s="46" t="str">
        <f t="shared" ca="1" si="326"/>
        <v/>
      </c>
      <c r="AR241" s="44" t="str">
        <f ca="1">IF(COUNTIF($BU$2:BU1226,AH241)=1,VLOOKUP(AH241,BM:BN,2), IF(COUNTIF($BU$2:BU1226,AH241)=0,$AL$10,""))</f>
        <v/>
      </c>
      <c r="AS241" s="45" t="str">
        <f t="shared" ca="1" si="327"/>
        <v/>
      </c>
      <c r="AT241" s="46" t="str">
        <f t="shared" ca="1" si="328"/>
        <v/>
      </c>
      <c r="AU241" s="44" t="str">
        <f ca="1">IF(COUNTIF($BU$2:BU1226,AH241)=1,VLOOKUP(AH241,BO:BP,2), IF(COUNTIF($BU$2:BU1226,AH241)=0,$AM$10,""))</f>
        <v/>
      </c>
      <c r="AV241" s="45" t="str">
        <f t="shared" ca="1" si="329"/>
        <v/>
      </c>
      <c r="AW241" s="46" t="str">
        <f t="shared" ca="1" si="330"/>
        <v/>
      </c>
      <c r="AX241" s="44" t="str">
        <f ca="1">IF(COUNTIF($BU$2:BU1226,AH241)=1,VLOOKUP(AH241,BQ:BR,2), IF(COUNTIF($BU$2:BU1226,AH241)=0,$AN$10,""))</f>
        <v/>
      </c>
      <c r="AY241" s="45" t="str">
        <f t="shared" ca="1" si="331"/>
        <v/>
      </c>
      <c r="AZ241" s="46" t="str">
        <f t="shared" ca="1" si="332"/>
        <v/>
      </c>
      <c r="BA241" s="77" t="str">
        <f t="shared" ca="1" si="333"/>
        <v/>
      </c>
      <c r="BB241" s="176"/>
      <c r="BC241" s="176"/>
      <c r="BD241" s="77" t="str">
        <f ca="1">IF(ISERROR(AI241-2),"",$AQ$4*SUM($BB$14:BB241)-$AR$4*SUM($BC$14:BC241))</f>
        <v/>
      </c>
      <c r="BE241" s="77" t="str">
        <f t="shared" ca="1" si="334"/>
        <v/>
      </c>
      <c r="BS241" s="163" t="str">
        <f t="shared" si="305"/>
        <v/>
      </c>
      <c r="BT241" s="163" t="str">
        <f t="shared" si="306"/>
        <v/>
      </c>
      <c r="BY241" s="164" t="str">
        <f t="shared" ca="1" si="316"/>
        <v/>
      </c>
      <c r="BZ241" s="44" t="str">
        <f ca="1">IF(COUNTIF($CN$2:CN1226,BY241)=1,VLOOKUP(BY241,CH:CI,2), IF(COUNTIF($CN$2:CN1226,BY241)=0,$BZ$10,""))</f>
        <v/>
      </c>
      <c r="CA241" s="45" t="str">
        <f t="shared" ca="1" si="309"/>
        <v/>
      </c>
      <c r="CB241" s="45" t="str">
        <f t="shared" ca="1" si="317"/>
        <v/>
      </c>
      <c r="CC241" s="44" t="str">
        <f ca="1">IF(COUNTIF($CN$2:CN1226,BY241)=1,VLOOKUP(BY241,CJ:CK,2), IF(COUNTIF($CN$2:CN1226,BY241)=0,$CA$10,""))</f>
        <v/>
      </c>
      <c r="CD241" s="45" t="str">
        <f t="shared" ca="1" si="318"/>
        <v/>
      </c>
      <c r="CE241" s="46" t="str">
        <f t="shared" ca="1" si="319"/>
        <v/>
      </c>
      <c r="CF241" s="44" t="str">
        <f t="shared" ca="1" si="320"/>
        <v/>
      </c>
      <c r="CL241" s="163" t="str">
        <f t="shared" si="299"/>
        <v/>
      </c>
      <c r="CM241" s="163" t="str">
        <f t="shared" si="300"/>
        <v/>
      </c>
      <c r="CR241" s="164" t="str">
        <f t="shared" ca="1" si="310"/>
        <v/>
      </c>
      <c r="CS241" s="44" t="str">
        <f ca="1">IF(COUNTIF($DG$2:DG1226,CR241)=1,VLOOKUP(CR241,DA:DB,2), IF(COUNTIF($DG$2:DG1226,CR241)=0,$CS$10,""))</f>
        <v/>
      </c>
      <c r="CT241" s="45" t="str">
        <f t="shared" ca="1" si="311"/>
        <v/>
      </c>
      <c r="CU241" s="45" t="str">
        <f t="shared" ca="1" si="312"/>
        <v/>
      </c>
      <c r="CV241" s="44" t="str">
        <f ca="1">IF(COUNTIF($DG$2:DG1226,CR241)=1,VLOOKUP(CR241,DC:DD,2), IF(COUNTIF($DG$2:DG1226,CR241)=0,$CT$10,""))</f>
        <v/>
      </c>
      <c r="CW241" s="45" t="str">
        <f t="shared" ca="1" si="313"/>
        <v/>
      </c>
      <c r="CX241" s="46" t="str">
        <f t="shared" ca="1" si="314"/>
        <v/>
      </c>
      <c r="CY241" s="44" t="str">
        <f t="shared" ca="1" si="315"/>
        <v/>
      </c>
      <c r="DE241" s="163" t="str">
        <f t="shared" si="301"/>
        <v/>
      </c>
      <c r="DF241" s="163" t="str">
        <f t="shared" si="302"/>
        <v/>
      </c>
    </row>
    <row r="242" spans="1:110">
      <c r="A242" s="164" t="str">
        <f t="shared" ca="1" si="335"/>
        <v/>
      </c>
      <c r="B242" s="71" t="str">
        <f ca="1">IF(COUNTIF($AD$2:AD1227,A242)=1,VLOOKUP(A242,T:U,2), IF(COUNTIF($AD$2:AD1227,A242)=0,$B$10,""))</f>
        <v/>
      </c>
      <c r="C242" s="31" t="str">
        <f t="shared" ca="1" si="307"/>
        <v/>
      </c>
      <c r="D242" s="32" t="str">
        <f t="shared" ca="1" si="336"/>
        <v/>
      </c>
      <c r="E242" s="71" t="str">
        <f ca="1">IF(COUNTIF($AD$2:AD1227,A242)=1,VLOOKUP(A242,V:W,2), IF(COUNTIF($AD$2:AD1227,A242)=0,$C$10,""))</f>
        <v/>
      </c>
      <c r="F242" s="31" t="str">
        <f t="shared" ca="1" si="337"/>
        <v/>
      </c>
      <c r="G242" s="32" t="str">
        <f t="shared" ca="1" si="338"/>
        <v/>
      </c>
      <c r="H242" s="71" t="str">
        <f ca="1">IF(COUNTIF($AD$2:AD1227,A242)=1,VLOOKUP(A242,X:Y,2), IF(COUNTIF($AD$2:AD1227,A242)=0,$D$10,""))</f>
        <v/>
      </c>
      <c r="I242" s="31" t="str">
        <f t="shared" ca="1" si="339"/>
        <v/>
      </c>
      <c r="J242" s="32" t="str">
        <f t="shared" ca="1" si="340"/>
        <v/>
      </c>
      <c r="K242" s="71" t="str">
        <f ca="1">IF(COUNTIF($AD$2:AD1227,A242)=1,VLOOKUP(A242,Z:AA,2), IF(COUNTIF($AD$2:AD1227,A242)=0,$E$10,""))</f>
        <v/>
      </c>
      <c r="L242" s="31" t="str">
        <f t="shared" ca="1" si="341"/>
        <v/>
      </c>
      <c r="M242" s="32" t="str">
        <f t="shared" ca="1" si="342"/>
        <v/>
      </c>
      <c r="N242" s="77" t="str">
        <f t="shared" ca="1" si="343"/>
        <v/>
      </c>
      <c r="O242" s="77"/>
      <c r="P242" s="77"/>
      <c r="Q242" s="77" t="str">
        <f ca="1">IF(ISERROR(B242-2),"",$G$5*SUM($O$14:O242)-$H$5*SUM($P$14:P242))</f>
        <v/>
      </c>
      <c r="R242" s="77" t="str">
        <f t="shared" ca="1" si="344"/>
        <v/>
      </c>
      <c r="AB242" s="163" t="str">
        <f t="shared" si="303"/>
        <v/>
      </c>
      <c r="AC242" s="163" t="str">
        <f t="shared" si="304"/>
        <v/>
      </c>
      <c r="AH242" s="164" t="str">
        <f t="shared" ca="1" si="321"/>
        <v/>
      </c>
      <c r="AI242" s="44" t="str">
        <f ca="1">IF(COUNTIF($BU$2:BU1227,AH242)=1,VLOOKUP(AH242,BG:BH,2), IF(COUNTIF($BU$2:BU1227,AH242)=0,$AI$10,""))</f>
        <v/>
      </c>
      <c r="AJ242" s="45" t="str">
        <f t="shared" ca="1" si="308"/>
        <v/>
      </c>
      <c r="AK242" s="45" t="str">
        <f t="shared" ca="1" si="322"/>
        <v/>
      </c>
      <c r="AL242" s="44" t="str">
        <f ca="1">IF(COUNTIF($BU$2:BU1227,AH242)=1,VLOOKUP(AH242,BI:BJ,2), IF(COUNTIF($BU$2:BU1227,AH242)=0,$AJ$10,""))</f>
        <v/>
      </c>
      <c r="AM242" s="45" t="str">
        <f t="shared" ca="1" si="323"/>
        <v/>
      </c>
      <c r="AN242" s="46" t="str">
        <f t="shared" ca="1" si="324"/>
        <v/>
      </c>
      <c r="AO242" s="44" t="str">
        <f ca="1">IF(COUNTIF($BU$2:BU1227,AH242)=1,VLOOKUP(AH242,BK:BL,2), IF(COUNTIF($BU$2:BU1227,AH242)=0,$AK$10,""))</f>
        <v/>
      </c>
      <c r="AP242" s="45" t="str">
        <f t="shared" ca="1" si="325"/>
        <v/>
      </c>
      <c r="AQ242" s="46" t="str">
        <f t="shared" ca="1" si="326"/>
        <v/>
      </c>
      <c r="AR242" s="44" t="str">
        <f ca="1">IF(COUNTIF($BU$2:BU1227,AH242)=1,VLOOKUP(AH242,BM:BN,2), IF(COUNTIF($BU$2:BU1227,AH242)=0,$AL$10,""))</f>
        <v/>
      </c>
      <c r="AS242" s="45" t="str">
        <f t="shared" ca="1" si="327"/>
        <v/>
      </c>
      <c r="AT242" s="46" t="str">
        <f t="shared" ca="1" si="328"/>
        <v/>
      </c>
      <c r="AU242" s="44" t="str">
        <f ca="1">IF(COUNTIF($BU$2:BU1227,AH242)=1,VLOOKUP(AH242,BO:BP,2), IF(COUNTIF($BU$2:BU1227,AH242)=0,$AM$10,""))</f>
        <v/>
      </c>
      <c r="AV242" s="45" t="str">
        <f t="shared" ca="1" si="329"/>
        <v/>
      </c>
      <c r="AW242" s="46" t="str">
        <f t="shared" ca="1" si="330"/>
        <v/>
      </c>
      <c r="AX242" s="44" t="str">
        <f ca="1">IF(COUNTIF($BU$2:BU1227,AH242)=1,VLOOKUP(AH242,BQ:BR,2), IF(COUNTIF($BU$2:BU1227,AH242)=0,$AN$10,""))</f>
        <v/>
      </c>
      <c r="AY242" s="45" t="str">
        <f t="shared" ca="1" si="331"/>
        <v/>
      </c>
      <c r="AZ242" s="46" t="str">
        <f t="shared" ca="1" si="332"/>
        <v/>
      </c>
      <c r="BA242" s="77" t="str">
        <f t="shared" ca="1" si="333"/>
        <v/>
      </c>
      <c r="BB242" s="176"/>
      <c r="BC242" s="176"/>
      <c r="BD242" s="77" t="str">
        <f ca="1">IF(ISERROR(AI242-2),"",$AQ$4*SUM($BB$14:BB242)-$AR$4*SUM($BC$14:BC242))</f>
        <v/>
      </c>
      <c r="BE242" s="77" t="str">
        <f t="shared" ca="1" si="334"/>
        <v/>
      </c>
      <c r="BS242" s="163" t="str">
        <f t="shared" si="305"/>
        <v/>
      </c>
      <c r="BT242" s="163" t="str">
        <f t="shared" si="306"/>
        <v/>
      </c>
      <c r="BY242" s="164" t="str">
        <f t="shared" ca="1" si="316"/>
        <v/>
      </c>
      <c r="BZ242" s="44" t="str">
        <f ca="1">IF(COUNTIF($CN$2:CN1227,BY242)=1,VLOOKUP(BY242,CH:CI,2), IF(COUNTIF($CN$2:CN1227,BY242)=0,$BZ$10,""))</f>
        <v/>
      </c>
      <c r="CA242" s="45" t="str">
        <f t="shared" ca="1" si="309"/>
        <v/>
      </c>
      <c r="CB242" s="45" t="str">
        <f t="shared" ca="1" si="317"/>
        <v/>
      </c>
      <c r="CC242" s="44" t="str">
        <f ca="1">IF(COUNTIF($CN$2:CN1227,BY242)=1,VLOOKUP(BY242,CJ:CK,2), IF(COUNTIF($CN$2:CN1227,BY242)=0,$CA$10,""))</f>
        <v/>
      </c>
      <c r="CD242" s="45" t="str">
        <f t="shared" ca="1" si="318"/>
        <v/>
      </c>
      <c r="CE242" s="46" t="str">
        <f t="shared" ca="1" si="319"/>
        <v/>
      </c>
      <c r="CF242" s="44" t="str">
        <f t="shared" ca="1" si="320"/>
        <v/>
      </c>
      <c r="CL242" s="163" t="str">
        <f t="shared" si="299"/>
        <v/>
      </c>
      <c r="CM242" s="163" t="str">
        <f t="shared" si="300"/>
        <v/>
      </c>
      <c r="CR242" s="164" t="str">
        <f t="shared" ca="1" si="310"/>
        <v/>
      </c>
      <c r="CS242" s="44" t="str">
        <f ca="1">IF(COUNTIF($DG$2:DG1227,CR242)=1,VLOOKUP(CR242,DA:DB,2), IF(COUNTIF($DG$2:DG1227,CR242)=0,$CS$10,""))</f>
        <v/>
      </c>
      <c r="CT242" s="45" t="str">
        <f t="shared" ca="1" si="311"/>
        <v/>
      </c>
      <c r="CU242" s="45" t="str">
        <f t="shared" ca="1" si="312"/>
        <v/>
      </c>
      <c r="CV242" s="44" t="str">
        <f ca="1">IF(COUNTIF($DG$2:DG1227,CR242)=1,VLOOKUP(CR242,DC:DD,2), IF(COUNTIF($DG$2:DG1227,CR242)=0,$CT$10,""))</f>
        <v/>
      </c>
      <c r="CW242" s="45" t="str">
        <f t="shared" ca="1" si="313"/>
        <v/>
      </c>
      <c r="CX242" s="46" t="str">
        <f t="shared" ca="1" si="314"/>
        <v/>
      </c>
      <c r="CY242" s="44" t="str">
        <f t="shared" ca="1" si="315"/>
        <v/>
      </c>
      <c r="DE242" s="163" t="str">
        <f t="shared" si="301"/>
        <v/>
      </c>
      <c r="DF242" s="163" t="str">
        <f t="shared" si="302"/>
        <v/>
      </c>
    </row>
    <row r="243" spans="1:110">
      <c r="A243" s="164" t="str">
        <f t="shared" ca="1" si="335"/>
        <v/>
      </c>
      <c r="B243" s="71" t="str">
        <f ca="1">IF(COUNTIF($AD$2:AD1228,A243)=1,VLOOKUP(A243,T:U,2), IF(COUNTIF($AD$2:AD1228,A243)=0,$B$10,""))</f>
        <v/>
      </c>
      <c r="C243" s="31" t="str">
        <f t="shared" ca="1" si="307"/>
        <v/>
      </c>
      <c r="D243" s="32" t="str">
        <f t="shared" ca="1" si="336"/>
        <v/>
      </c>
      <c r="E243" s="71" t="str">
        <f ca="1">IF(COUNTIF($AD$2:AD1228,A243)=1,VLOOKUP(A243,V:W,2), IF(COUNTIF($AD$2:AD1228,A243)=0,$C$10,""))</f>
        <v/>
      </c>
      <c r="F243" s="31" t="str">
        <f t="shared" ca="1" si="337"/>
        <v/>
      </c>
      <c r="G243" s="32" t="str">
        <f t="shared" ca="1" si="338"/>
        <v/>
      </c>
      <c r="H243" s="71" t="str">
        <f ca="1">IF(COUNTIF($AD$2:AD1228,A243)=1,VLOOKUP(A243,X:Y,2), IF(COUNTIF($AD$2:AD1228,A243)=0,$D$10,""))</f>
        <v/>
      </c>
      <c r="I243" s="31" t="str">
        <f t="shared" ca="1" si="339"/>
        <v/>
      </c>
      <c r="J243" s="32" t="str">
        <f t="shared" ca="1" si="340"/>
        <v/>
      </c>
      <c r="K243" s="71" t="str">
        <f ca="1">IF(COUNTIF($AD$2:AD1228,A243)=1,VLOOKUP(A243,Z:AA,2), IF(COUNTIF($AD$2:AD1228,A243)=0,$E$10,""))</f>
        <v/>
      </c>
      <c r="L243" s="31" t="str">
        <f t="shared" ca="1" si="341"/>
        <v/>
      </c>
      <c r="M243" s="32" t="str">
        <f t="shared" ca="1" si="342"/>
        <v/>
      </c>
      <c r="N243" s="77" t="str">
        <f t="shared" ca="1" si="343"/>
        <v/>
      </c>
      <c r="O243" s="77"/>
      <c r="P243" s="77"/>
      <c r="Q243" s="77" t="str">
        <f ca="1">IF(ISERROR(B243-2),"",$G$5*SUM($O$14:O243)-$H$5*SUM($P$14:P243))</f>
        <v/>
      </c>
      <c r="R243" s="77" t="str">
        <f t="shared" ca="1" si="344"/>
        <v/>
      </c>
      <c r="AB243" s="163" t="str">
        <f t="shared" si="303"/>
        <v/>
      </c>
      <c r="AC243" s="163" t="str">
        <f t="shared" si="304"/>
        <v/>
      </c>
      <c r="AH243" s="164" t="str">
        <f t="shared" ca="1" si="321"/>
        <v/>
      </c>
      <c r="AI243" s="44" t="str">
        <f ca="1">IF(COUNTIF($BU$2:BU1228,AH243)=1,VLOOKUP(AH243,BG:BH,2), IF(COUNTIF($BU$2:BU1228,AH243)=0,$AI$10,""))</f>
        <v/>
      </c>
      <c r="AJ243" s="45" t="str">
        <f t="shared" ca="1" si="308"/>
        <v/>
      </c>
      <c r="AK243" s="45" t="str">
        <f t="shared" ca="1" si="322"/>
        <v/>
      </c>
      <c r="AL243" s="44" t="str">
        <f ca="1">IF(COUNTIF($BU$2:BU1228,AH243)=1,VLOOKUP(AH243,BI:BJ,2), IF(COUNTIF($BU$2:BU1228,AH243)=0,$AJ$10,""))</f>
        <v/>
      </c>
      <c r="AM243" s="45" t="str">
        <f t="shared" ca="1" si="323"/>
        <v/>
      </c>
      <c r="AN243" s="46" t="str">
        <f t="shared" ca="1" si="324"/>
        <v/>
      </c>
      <c r="AO243" s="44" t="str">
        <f ca="1">IF(COUNTIF($BU$2:BU1228,AH243)=1,VLOOKUP(AH243,BK:BL,2), IF(COUNTIF($BU$2:BU1228,AH243)=0,$AK$10,""))</f>
        <v/>
      </c>
      <c r="AP243" s="45" t="str">
        <f t="shared" ca="1" si="325"/>
        <v/>
      </c>
      <c r="AQ243" s="46" t="str">
        <f t="shared" ca="1" si="326"/>
        <v/>
      </c>
      <c r="AR243" s="44" t="str">
        <f ca="1">IF(COUNTIF($BU$2:BU1228,AH243)=1,VLOOKUP(AH243,BM:BN,2), IF(COUNTIF($BU$2:BU1228,AH243)=0,$AL$10,""))</f>
        <v/>
      </c>
      <c r="AS243" s="45" t="str">
        <f t="shared" ca="1" si="327"/>
        <v/>
      </c>
      <c r="AT243" s="46" t="str">
        <f t="shared" ca="1" si="328"/>
        <v/>
      </c>
      <c r="AU243" s="44" t="str">
        <f ca="1">IF(COUNTIF($BU$2:BU1228,AH243)=1,VLOOKUP(AH243,BO:BP,2), IF(COUNTIF($BU$2:BU1228,AH243)=0,$AM$10,""))</f>
        <v/>
      </c>
      <c r="AV243" s="45" t="str">
        <f t="shared" ca="1" si="329"/>
        <v/>
      </c>
      <c r="AW243" s="46" t="str">
        <f t="shared" ca="1" si="330"/>
        <v/>
      </c>
      <c r="AX243" s="44" t="str">
        <f ca="1">IF(COUNTIF($BU$2:BU1228,AH243)=1,VLOOKUP(AH243,BQ:BR,2), IF(COUNTIF($BU$2:BU1228,AH243)=0,$AN$10,""))</f>
        <v/>
      </c>
      <c r="AY243" s="45" t="str">
        <f t="shared" ca="1" si="331"/>
        <v/>
      </c>
      <c r="AZ243" s="46" t="str">
        <f t="shared" ca="1" si="332"/>
        <v/>
      </c>
      <c r="BA243" s="77" t="str">
        <f t="shared" ca="1" si="333"/>
        <v/>
      </c>
      <c r="BB243" s="176"/>
      <c r="BC243" s="176"/>
      <c r="BD243" s="77" t="str">
        <f ca="1">IF(ISERROR(AI243-2),"",$AQ$4*SUM($BB$14:BB243)-$AR$4*SUM($BC$14:BC243))</f>
        <v/>
      </c>
      <c r="BE243" s="77" t="str">
        <f t="shared" ca="1" si="334"/>
        <v/>
      </c>
      <c r="BS243" s="163" t="str">
        <f t="shared" si="305"/>
        <v/>
      </c>
      <c r="BT243" s="163" t="str">
        <f t="shared" si="306"/>
        <v/>
      </c>
      <c r="BY243" s="164" t="str">
        <f t="shared" ca="1" si="316"/>
        <v/>
      </c>
      <c r="BZ243" s="44" t="str">
        <f ca="1">IF(COUNTIF($CN$2:CN1228,BY243)=1,VLOOKUP(BY243,CH:CI,2), IF(COUNTIF($CN$2:CN1228,BY243)=0,$BZ$10,""))</f>
        <v/>
      </c>
      <c r="CA243" s="45" t="str">
        <f t="shared" ca="1" si="309"/>
        <v/>
      </c>
      <c r="CB243" s="45" t="str">
        <f t="shared" ca="1" si="317"/>
        <v/>
      </c>
      <c r="CC243" s="44" t="str">
        <f ca="1">IF(COUNTIF($CN$2:CN1228,BY243)=1,VLOOKUP(BY243,CJ:CK,2), IF(COUNTIF($CN$2:CN1228,BY243)=0,$CA$10,""))</f>
        <v/>
      </c>
      <c r="CD243" s="45" t="str">
        <f t="shared" ca="1" si="318"/>
        <v/>
      </c>
      <c r="CE243" s="46" t="str">
        <f t="shared" ca="1" si="319"/>
        <v/>
      </c>
      <c r="CF243" s="44" t="str">
        <f t="shared" ca="1" si="320"/>
        <v/>
      </c>
      <c r="CL243" s="163" t="str">
        <f t="shared" si="299"/>
        <v/>
      </c>
      <c r="CM243" s="163" t="str">
        <f t="shared" si="300"/>
        <v/>
      </c>
      <c r="CR243" s="164" t="str">
        <f t="shared" ca="1" si="310"/>
        <v/>
      </c>
      <c r="CS243" s="44" t="str">
        <f ca="1">IF(COUNTIF($DG$2:DG1228,CR243)=1,VLOOKUP(CR243,DA:DB,2), IF(COUNTIF($DG$2:DG1228,CR243)=0,$CS$10,""))</f>
        <v/>
      </c>
      <c r="CT243" s="45" t="str">
        <f t="shared" ca="1" si="311"/>
        <v/>
      </c>
      <c r="CU243" s="45" t="str">
        <f t="shared" ca="1" si="312"/>
        <v/>
      </c>
      <c r="CV243" s="44" t="str">
        <f ca="1">IF(COUNTIF($DG$2:DG1228,CR243)=1,VLOOKUP(CR243,DC:DD,2), IF(COUNTIF($DG$2:DG1228,CR243)=0,$CT$10,""))</f>
        <v/>
      </c>
      <c r="CW243" s="45" t="str">
        <f t="shared" ca="1" si="313"/>
        <v/>
      </c>
      <c r="CX243" s="46" t="str">
        <f t="shared" ca="1" si="314"/>
        <v/>
      </c>
      <c r="CY243" s="44" t="str">
        <f t="shared" ca="1" si="315"/>
        <v/>
      </c>
      <c r="DE243" s="163" t="str">
        <f t="shared" si="301"/>
        <v/>
      </c>
      <c r="DF243" s="163" t="str">
        <f t="shared" si="302"/>
        <v/>
      </c>
    </row>
    <row r="244" spans="1:110">
      <c r="A244" s="164" t="str">
        <f t="shared" ca="1" si="335"/>
        <v/>
      </c>
      <c r="B244" s="71" t="str">
        <f ca="1">IF(COUNTIF($AD$2:AD1229,A244)=1,VLOOKUP(A244,T:U,2), IF(COUNTIF($AD$2:AD1229,A244)=0,$B$10,""))</f>
        <v/>
      </c>
      <c r="C244" s="31" t="str">
        <f t="shared" ca="1" si="307"/>
        <v/>
      </c>
      <c r="D244" s="32" t="str">
        <f t="shared" ca="1" si="336"/>
        <v/>
      </c>
      <c r="E244" s="71" t="str">
        <f ca="1">IF(COUNTIF($AD$2:AD1229,A244)=1,VLOOKUP(A244,V:W,2), IF(COUNTIF($AD$2:AD1229,A244)=0,$C$10,""))</f>
        <v/>
      </c>
      <c r="F244" s="31" t="str">
        <f t="shared" ca="1" si="337"/>
        <v/>
      </c>
      <c r="G244" s="32" t="str">
        <f t="shared" ca="1" si="338"/>
        <v/>
      </c>
      <c r="H244" s="71" t="str">
        <f ca="1">IF(COUNTIF($AD$2:AD1229,A244)=1,VLOOKUP(A244,X:Y,2), IF(COUNTIF($AD$2:AD1229,A244)=0,$D$10,""))</f>
        <v/>
      </c>
      <c r="I244" s="31" t="str">
        <f t="shared" ca="1" si="339"/>
        <v/>
      </c>
      <c r="J244" s="32" t="str">
        <f t="shared" ca="1" si="340"/>
        <v/>
      </c>
      <c r="K244" s="71" t="str">
        <f ca="1">IF(COUNTIF($AD$2:AD1229,A244)=1,VLOOKUP(A244,Z:AA,2), IF(COUNTIF($AD$2:AD1229,A244)=0,$E$10,""))</f>
        <v/>
      </c>
      <c r="L244" s="31" t="str">
        <f t="shared" ca="1" si="341"/>
        <v/>
      </c>
      <c r="M244" s="32" t="str">
        <f t="shared" ca="1" si="342"/>
        <v/>
      </c>
      <c r="N244" s="77" t="str">
        <f t="shared" ca="1" si="343"/>
        <v/>
      </c>
      <c r="O244" s="77"/>
      <c r="P244" s="77"/>
      <c r="Q244" s="77" t="str">
        <f ca="1">IF(ISERROR(B244-2),"",$G$5*SUM($O$14:O244)-$H$5*SUM($P$14:P244))</f>
        <v/>
      </c>
      <c r="R244" s="77" t="str">
        <f t="shared" ca="1" si="344"/>
        <v/>
      </c>
      <c r="AB244" s="163" t="str">
        <f t="shared" si="303"/>
        <v/>
      </c>
      <c r="AC244" s="163" t="str">
        <f t="shared" si="304"/>
        <v/>
      </c>
      <c r="AH244" s="164" t="str">
        <f t="shared" ca="1" si="321"/>
        <v/>
      </c>
      <c r="AI244" s="44" t="str">
        <f ca="1">IF(COUNTIF($BU$2:BU1229,AH244)=1,VLOOKUP(AH244,BG:BH,2), IF(COUNTIF($BU$2:BU1229,AH244)=0,$AI$10,""))</f>
        <v/>
      </c>
      <c r="AJ244" s="45" t="str">
        <f t="shared" ca="1" si="308"/>
        <v/>
      </c>
      <c r="AK244" s="45" t="str">
        <f t="shared" ca="1" si="322"/>
        <v/>
      </c>
      <c r="AL244" s="44" t="str">
        <f ca="1">IF(COUNTIF($BU$2:BU1229,AH244)=1,VLOOKUP(AH244,BI:BJ,2), IF(COUNTIF($BU$2:BU1229,AH244)=0,$AJ$10,""))</f>
        <v/>
      </c>
      <c r="AM244" s="45" t="str">
        <f t="shared" ca="1" si="323"/>
        <v/>
      </c>
      <c r="AN244" s="46" t="str">
        <f t="shared" ca="1" si="324"/>
        <v/>
      </c>
      <c r="AO244" s="44" t="str">
        <f ca="1">IF(COUNTIF($BU$2:BU1229,AH244)=1,VLOOKUP(AH244,BK:BL,2), IF(COUNTIF($BU$2:BU1229,AH244)=0,$AK$10,""))</f>
        <v/>
      </c>
      <c r="AP244" s="45" t="str">
        <f t="shared" ca="1" si="325"/>
        <v/>
      </c>
      <c r="AQ244" s="46" t="str">
        <f t="shared" ca="1" si="326"/>
        <v/>
      </c>
      <c r="AR244" s="44" t="str">
        <f ca="1">IF(COUNTIF($BU$2:BU1229,AH244)=1,VLOOKUP(AH244,BM:BN,2), IF(COUNTIF($BU$2:BU1229,AH244)=0,$AL$10,""))</f>
        <v/>
      </c>
      <c r="AS244" s="45" t="str">
        <f t="shared" ca="1" si="327"/>
        <v/>
      </c>
      <c r="AT244" s="46" t="str">
        <f t="shared" ca="1" si="328"/>
        <v/>
      </c>
      <c r="AU244" s="44" t="str">
        <f ca="1">IF(COUNTIF($BU$2:BU1229,AH244)=1,VLOOKUP(AH244,BO:BP,2), IF(COUNTIF($BU$2:BU1229,AH244)=0,$AM$10,""))</f>
        <v/>
      </c>
      <c r="AV244" s="45" t="str">
        <f t="shared" ca="1" si="329"/>
        <v/>
      </c>
      <c r="AW244" s="46" t="str">
        <f t="shared" ca="1" si="330"/>
        <v/>
      </c>
      <c r="AX244" s="44" t="str">
        <f ca="1">IF(COUNTIF($BU$2:BU1229,AH244)=1,VLOOKUP(AH244,BQ:BR,2), IF(COUNTIF($BU$2:BU1229,AH244)=0,$AN$10,""))</f>
        <v/>
      </c>
      <c r="AY244" s="45" t="str">
        <f t="shared" ca="1" si="331"/>
        <v/>
      </c>
      <c r="AZ244" s="46" t="str">
        <f t="shared" ca="1" si="332"/>
        <v/>
      </c>
      <c r="BA244" s="77" t="str">
        <f t="shared" ca="1" si="333"/>
        <v/>
      </c>
      <c r="BB244" s="176"/>
      <c r="BC244" s="176"/>
      <c r="BD244" s="77" t="str">
        <f ca="1">IF(ISERROR(AI244-2),"",$AQ$4*SUM($BB$14:BB244)-$AR$4*SUM($BC$14:BC244))</f>
        <v/>
      </c>
      <c r="BE244" s="77" t="str">
        <f t="shared" ca="1" si="334"/>
        <v/>
      </c>
      <c r="BS244" s="163" t="str">
        <f t="shared" si="305"/>
        <v/>
      </c>
      <c r="BT244" s="163" t="str">
        <f t="shared" si="306"/>
        <v/>
      </c>
      <c r="BY244" s="164" t="str">
        <f t="shared" ca="1" si="316"/>
        <v/>
      </c>
      <c r="BZ244" s="44" t="str">
        <f ca="1">IF(COUNTIF($CN$2:CN1229,BY244)=1,VLOOKUP(BY244,CH:CI,2), IF(COUNTIF($CN$2:CN1229,BY244)=0,$BZ$10,""))</f>
        <v/>
      </c>
      <c r="CA244" s="45" t="str">
        <f t="shared" ca="1" si="309"/>
        <v/>
      </c>
      <c r="CB244" s="45" t="str">
        <f t="shared" ca="1" si="317"/>
        <v/>
      </c>
      <c r="CC244" s="44" t="str">
        <f ca="1">IF(COUNTIF($CN$2:CN1229,BY244)=1,VLOOKUP(BY244,CJ:CK,2), IF(COUNTIF($CN$2:CN1229,BY244)=0,$CA$10,""))</f>
        <v/>
      </c>
      <c r="CD244" s="45" t="str">
        <f t="shared" ca="1" si="318"/>
        <v/>
      </c>
      <c r="CE244" s="46" t="str">
        <f t="shared" ca="1" si="319"/>
        <v/>
      </c>
      <c r="CF244" s="44" t="str">
        <f t="shared" ca="1" si="320"/>
        <v/>
      </c>
      <c r="CL244" s="163" t="str">
        <f t="shared" si="299"/>
        <v/>
      </c>
      <c r="CM244" s="163" t="str">
        <f t="shared" si="300"/>
        <v/>
      </c>
      <c r="CR244" s="164" t="str">
        <f t="shared" ca="1" si="310"/>
        <v/>
      </c>
      <c r="CS244" s="44" t="str">
        <f ca="1">IF(COUNTIF($DG$2:DG1229,CR244)=1,VLOOKUP(CR244,DA:DB,2), IF(COUNTIF($DG$2:DG1229,CR244)=0,$CS$10,""))</f>
        <v/>
      </c>
      <c r="CT244" s="45" t="str">
        <f t="shared" ca="1" si="311"/>
        <v/>
      </c>
      <c r="CU244" s="45" t="str">
        <f t="shared" ca="1" si="312"/>
        <v/>
      </c>
      <c r="CV244" s="44" t="str">
        <f ca="1">IF(COUNTIF($DG$2:DG1229,CR244)=1,VLOOKUP(CR244,DC:DD,2), IF(COUNTIF($DG$2:DG1229,CR244)=0,$CT$10,""))</f>
        <v/>
      </c>
      <c r="CW244" s="45" t="str">
        <f t="shared" ca="1" si="313"/>
        <v/>
      </c>
      <c r="CX244" s="46" t="str">
        <f t="shared" ca="1" si="314"/>
        <v/>
      </c>
      <c r="CY244" s="44" t="str">
        <f t="shared" ca="1" si="315"/>
        <v/>
      </c>
      <c r="DE244" s="163" t="str">
        <f t="shared" si="301"/>
        <v/>
      </c>
      <c r="DF244" s="163" t="str">
        <f t="shared" si="302"/>
        <v/>
      </c>
    </row>
    <row r="245" spans="1:110">
      <c r="A245" s="164" t="str">
        <f t="shared" ca="1" si="335"/>
        <v/>
      </c>
      <c r="B245" s="71" t="str">
        <f ca="1">IF(COUNTIF($AD$2:AD1230,A245)=1,VLOOKUP(A245,T:U,2), IF(COUNTIF($AD$2:AD1230,A245)=0,$B$10,""))</f>
        <v/>
      </c>
      <c r="C245" s="31" t="str">
        <f t="shared" ca="1" si="307"/>
        <v/>
      </c>
      <c r="D245" s="32" t="str">
        <f t="shared" ca="1" si="336"/>
        <v/>
      </c>
      <c r="E245" s="71" t="str">
        <f ca="1">IF(COUNTIF($AD$2:AD1230,A245)=1,VLOOKUP(A245,V:W,2), IF(COUNTIF($AD$2:AD1230,A245)=0,$C$10,""))</f>
        <v/>
      </c>
      <c r="F245" s="31" t="str">
        <f t="shared" ca="1" si="337"/>
        <v/>
      </c>
      <c r="G245" s="32" t="str">
        <f t="shared" ca="1" si="338"/>
        <v/>
      </c>
      <c r="H245" s="71" t="str">
        <f ca="1">IF(COUNTIF($AD$2:AD1230,A245)=1,VLOOKUP(A245,X:Y,2), IF(COUNTIF($AD$2:AD1230,A245)=0,$D$10,""))</f>
        <v/>
      </c>
      <c r="I245" s="31" t="str">
        <f t="shared" ca="1" si="339"/>
        <v/>
      </c>
      <c r="J245" s="32" t="str">
        <f t="shared" ca="1" si="340"/>
        <v/>
      </c>
      <c r="K245" s="71" t="str">
        <f ca="1">IF(COUNTIF($AD$2:AD1230,A245)=1,VLOOKUP(A245,Z:AA,2), IF(COUNTIF($AD$2:AD1230,A245)=0,$E$10,""))</f>
        <v/>
      </c>
      <c r="L245" s="31" t="str">
        <f t="shared" ca="1" si="341"/>
        <v/>
      </c>
      <c r="M245" s="32" t="str">
        <f t="shared" ca="1" si="342"/>
        <v/>
      </c>
      <c r="N245" s="77" t="str">
        <f t="shared" ca="1" si="343"/>
        <v/>
      </c>
      <c r="O245" s="77"/>
      <c r="P245" s="77"/>
      <c r="Q245" s="77" t="str">
        <f ca="1">IF(ISERROR(B245-2),"",$G$5*SUM($O$14:O245)-$H$5*SUM($P$14:P245))</f>
        <v/>
      </c>
      <c r="R245" s="77" t="str">
        <f t="shared" ca="1" si="344"/>
        <v/>
      </c>
      <c r="AB245" s="163" t="str">
        <f t="shared" si="303"/>
        <v/>
      </c>
      <c r="AC245" s="163" t="str">
        <f t="shared" si="304"/>
        <v/>
      </c>
      <c r="AH245" s="164" t="str">
        <f t="shared" ca="1" si="321"/>
        <v/>
      </c>
      <c r="AI245" s="44" t="str">
        <f ca="1">IF(COUNTIF($BU$2:BU1230,AH245)=1,VLOOKUP(AH245,BG:BH,2), IF(COUNTIF($BU$2:BU1230,AH245)=0,$AI$10,""))</f>
        <v/>
      </c>
      <c r="AJ245" s="45" t="str">
        <f t="shared" ca="1" si="308"/>
        <v/>
      </c>
      <c r="AK245" s="45" t="str">
        <f t="shared" ca="1" si="322"/>
        <v/>
      </c>
      <c r="AL245" s="44" t="str">
        <f ca="1">IF(COUNTIF($BU$2:BU1230,AH245)=1,VLOOKUP(AH245,BI:BJ,2), IF(COUNTIF($BU$2:BU1230,AH245)=0,$AJ$10,""))</f>
        <v/>
      </c>
      <c r="AM245" s="45" t="str">
        <f t="shared" ca="1" si="323"/>
        <v/>
      </c>
      <c r="AN245" s="46" t="str">
        <f t="shared" ca="1" si="324"/>
        <v/>
      </c>
      <c r="AO245" s="44" t="str">
        <f ca="1">IF(COUNTIF($BU$2:BU1230,AH245)=1,VLOOKUP(AH245,BK:BL,2), IF(COUNTIF($BU$2:BU1230,AH245)=0,$AK$10,""))</f>
        <v/>
      </c>
      <c r="AP245" s="45" t="str">
        <f t="shared" ca="1" si="325"/>
        <v/>
      </c>
      <c r="AQ245" s="46" t="str">
        <f t="shared" ca="1" si="326"/>
        <v/>
      </c>
      <c r="AR245" s="44" t="str">
        <f ca="1">IF(COUNTIF($BU$2:BU1230,AH245)=1,VLOOKUP(AH245,BM:BN,2), IF(COUNTIF($BU$2:BU1230,AH245)=0,$AL$10,""))</f>
        <v/>
      </c>
      <c r="AS245" s="45" t="str">
        <f t="shared" ca="1" si="327"/>
        <v/>
      </c>
      <c r="AT245" s="46" t="str">
        <f t="shared" ca="1" si="328"/>
        <v/>
      </c>
      <c r="AU245" s="44" t="str">
        <f ca="1">IF(COUNTIF($BU$2:BU1230,AH245)=1,VLOOKUP(AH245,BO:BP,2), IF(COUNTIF($BU$2:BU1230,AH245)=0,$AM$10,""))</f>
        <v/>
      </c>
      <c r="AV245" s="45" t="str">
        <f t="shared" ca="1" si="329"/>
        <v/>
      </c>
      <c r="AW245" s="46" t="str">
        <f t="shared" ca="1" si="330"/>
        <v/>
      </c>
      <c r="AX245" s="44" t="str">
        <f ca="1">IF(COUNTIF($BU$2:BU1230,AH245)=1,VLOOKUP(AH245,BQ:BR,2), IF(COUNTIF($BU$2:BU1230,AH245)=0,$AN$10,""))</f>
        <v/>
      </c>
      <c r="AY245" s="45" t="str">
        <f t="shared" ca="1" si="331"/>
        <v/>
      </c>
      <c r="AZ245" s="46" t="str">
        <f t="shared" ca="1" si="332"/>
        <v/>
      </c>
      <c r="BA245" s="77" t="str">
        <f t="shared" ca="1" si="333"/>
        <v/>
      </c>
      <c r="BB245" s="176"/>
      <c r="BC245" s="176"/>
      <c r="BD245" s="77" t="str">
        <f ca="1">IF(ISERROR(AI245-2),"",$AQ$4*SUM($BB$14:BB245)-$AR$4*SUM($BC$14:BC245))</f>
        <v/>
      </c>
      <c r="BE245" s="77" t="str">
        <f t="shared" ca="1" si="334"/>
        <v/>
      </c>
      <c r="BS245" s="163" t="str">
        <f t="shared" si="305"/>
        <v/>
      </c>
      <c r="BT245" s="163" t="str">
        <f t="shared" si="306"/>
        <v/>
      </c>
      <c r="BY245" s="164" t="str">
        <f t="shared" ca="1" si="316"/>
        <v/>
      </c>
      <c r="BZ245" s="44" t="str">
        <f ca="1">IF(COUNTIF($CN$2:CN1230,BY245)=1,VLOOKUP(BY245,CH:CI,2), IF(COUNTIF($CN$2:CN1230,BY245)=0,$BZ$10,""))</f>
        <v/>
      </c>
      <c r="CA245" s="45" t="str">
        <f t="shared" ca="1" si="309"/>
        <v/>
      </c>
      <c r="CB245" s="45" t="str">
        <f t="shared" ca="1" si="317"/>
        <v/>
      </c>
      <c r="CC245" s="44" t="str">
        <f ca="1">IF(COUNTIF($CN$2:CN1230,BY245)=1,VLOOKUP(BY245,CJ:CK,2), IF(COUNTIF($CN$2:CN1230,BY245)=0,$CA$10,""))</f>
        <v/>
      </c>
      <c r="CD245" s="45" t="str">
        <f t="shared" ca="1" si="318"/>
        <v/>
      </c>
      <c r="CE245" s="46" t="str">
        <f t="shared" ca="1" si="319"/>
        <v/>
      </c>
      <c r="CF245" s="44" t="str">
        <f t="shared" ca="1" si="320"/>
        <v/>
      </c>
      <c r="CL245" s="163" t="str">
        <f t="shared" si="299"/>
        <v/>
      </c>
      <c r="CM245" s="163" t="str">
        <f t="shared" si="300"/>
        <v/>
      </c>
      <c r="CR245" s="164" t="str">
        <f t="shared" ca="1" si="310"/>
        <v/>
      </c>
      <c r="CS245" s="44" t="str">
        <f ca="1">IF(COUNTIF($DG$2:DG1230,CR245)=1,VLOOKUP(CR245,DA:DB,2), IF(COUNTIF($DG$2:DG1230,CR245)=0,$CS$10,""))</f>
        <v/>
      </c>
      <c r="CT245" s="45" t="str">
        <f t="shared" ca="1" si="311"/>
        <v/>
      </c>
      <c r="CU245" s="45" t="str">
        <f t="shared" ca="1" si="312"/>
        <v/>
      </c>
      <c r="CV245" s="44" t="str">
        <f ca="1">IF(COUNTIF($DG$2:DG1230,CR245)=1,VLOOKUP(CR245,DC:DD,2), IF(COUNTIF($DG$2:DG1230,CR245)=0,$CT$10,""))</f>
        <v/>
      </c>
      <c r="CW245" s="45" t="str">
        <f t="shared" ca="1" si="313"/>
        <v/>
      </c>
      <c r="CX245" s="46" t="str">
        <f t="shared" ca="1" si="314"/>
        <v/>
      </c>
      <c r="CY245" s="44" t="str">
        <f t="shared" ca="1" si="315"/>
        <v/>
      </c>
      <c r="DE245" s="163" t="str">
        <f t="shared" si="301"/>
        <v/>
      </c>
      <c r="DF245" s="163" t="str">
        <f t="shared" si="302"/>
        <v/>
      </c>
    </row>
    <row r="246" spans="1:110">
      <c r="A246" s="164" t="str">
        <f t="shared" ca="1" si="335"/>
        <v/>
      </c>
      <c r="B246" s="71" t="str">
        <f ca="1">IF(COUNTIF($AD$2:AD1231,A246)=1,VLOOKUP(A246,T:U,2), IF(COUNTIF($AD$2:AD1231,A246)=0,$B$10,""))</f>
        <v/>
      </c>
      <c r="C246" s="31" t="str">
        <f t="shared" ca="1" si="307"/>
        <v/>
      </c>
      <c r="D246" s="32" t="str">
        <f t="shared" ca="1" si="336"/>
        <v/>
      </c>
      <c r="E246" s="71" t="str">
        <f ca="1">IF(COUNTIF($AD$2:AD1231,A246)=1,VLOOKUP(A246,V:W,2), IF(COUNTIF($AD$2:AD1231,A246)=0,$C$10,""))</f>
        <v/>
      </c>
      <c r="F246" s="31" t="str">
        <f t="shared" ca="1" si="337"/>
        <v/>
      </c>
      <c r="G246" s="32" t="str">
        <f t="shared" ca="1" si="338"/>
        <v/>
      </c>
      <c r="H246" s="71" t="str">
        <f ca="1">IF(COUNTIF($AD$2:AD1231,A246)=1,VLOOKUP(A246,X:Y,2), IF(COUNTIF($AD$2:AD1231,A246)=0,$D$10,""))</f>
        <v/>
      </c>
      <c r="I246" s="31" t="str">
        <f t="shared" ca="1" si="339"/>
        <v/>
      </c>
      <c r="J246" s="32" t="str">
        <f t="shared" ca="1" si="340"/>
        <v/>
      </c>
      <c r="K246" s="71" t="str">
        <f ca="1">IF(COUNTIF($AD$2:AD1231,A246)=1,VLOOKUP(A246,Z:AA,2), IF(COUNTIF($AD$2:AD1231,A246)=0,$E$10,""))</f>
        <v/>
      </c>
      <c r="L246" s="31" t="str">
        <f t="shared" ca="1" si="341"/>
        <v/>
      </c>
      <c r="M246" s="32" t="str">
        <f t="shared" ca="1" si="342"/>
        <v/>
      </c>
      <c r="N246" s="77" t="str">
        <f t="shared" ca="1" si="343"/>
        <v/>
      </c>
      <c r="O246" s="77"/>
      <c r="P246" s="77"/>
      <c r="Q246" s="77" t="str">
        <f ca="1">IF(ISERROR(B246-2),"",$G$5*SUM($O$14:O246)-$H$5*SUM($P$14:P246))</f>
        <v/>
      </c>
      <c r="R246" s="77" t="str">
        <f t="shared" ca="1" si="344"/>
        <v/>
      </c>
      <c r="AB246" s="163" t="str">
        <f t="shared" si="303"/>
        <v/>
      </c>
      <c r="AC246" s="163" t="str">
        <f t="shared" si="304"/>
        <v/>
      </c>
      <c r="AH246" s="164" t="str">
        <f t="shared" ca="1" si="321"/>
        <v/>
      </c>
      <c r="AI246" s="44" t="str">
        <f ca="1">IF(COUNTIF($BU$2:BU1231,AH246)=1,VLOOKUP(AH246,BG:BH,2), IF(COUNTIF($BU$2:BU1231,AH246)=0,$AI$10,""))</f>
        <v/>
      </c>
      <c r="AJ246" s="45" t="str">
        <f t="shared" ca="1" si="308"/>
        <v/>
      </c>
      <c r="AK246" s="45" t="str">
        <f t="shared" ca="1" si="322"/>
        <v/>
      </c>
      <c r="AL246" s="44" t="str">
        <f ca="1">IF(COUNTIF($BU$2:BU1231,AH246)=1,VLOOKUP(AH246,BI:BJ,2), IF(COUNTIF($BU$2:BU1231,AH246)=0,$AJ$10,""))</f>
        <v/>
      </c>
      <c r="AM246" s="45" t="str">
        <f t="shared" ca="1" si="323"/>
        <v/>
      </c>
      <c r="AN246" s="46" t="str">
        <f t="shared" ca="1" si="324"/>
        <v/>
      </c>
      <c r="AO246" s="44" t="str">
        <f ca="1">IF(COUNTIF($BU$2:BU1231,AH246)=1,VLOOKUP(AH246,BK:BL,2), IF(COUNTIF($BU$2:BU1231,AH246)=0,$AK$10,""))</f>
        <v/>
      </c>
      <c r="AP246" s="45" t="str">
        <f t="shared" ca="1" si="325"/>
        <v/>
      </c>
      <c r="AQ246" s="46" t="str">
        <f t="shared" ca="1" si="326"/>
        <v/>
      </c>
      <c r="AR246" s="44" t="str">
        <f ca="1">IF(COUNTIF($BU$2:BU1231,AH246)=1,VLOOKUP(AH246,BM:BN,2), IF(COUNTIF($BU$2:BU1231,AH246)=0,$AL$10,""))</f>
        <v/>
      </c>
      <c r="AS246" s="45" t="str">
        <f t="shared" ca="1" si="327"/>
        <v/>
      </c>
      <c r="AT246" s="46" t="str">
        <f t="shared" ca="1" si="328"/>
        <v/>
      </c>
      <c r="AU246" s="44" t="str">
        <f ca="1">IF(COUNTIF($BU$2:BU1231,AH246)=1,VLOOKUP(AH246,BO:BP,2), IF(COUNTIF($BU$2:BU1231,AH246)=0,$AM$10,""))</f>
        <v/>
      </c>
      <c r="AV246" s="45" t="str">
        <f t="shared" ca="1" si="329"/>
        <v/>
      </c>
      <c r="AW246" s="46" t="str">
        <f t="shared" ca="1" si="330"/>
        <v/>
      </c>
      <c r="AX246" s="44" t="str">
        <f ca="1">IF(COUNTIF($BU$2:BU1231,AH246)=1,VLOOKUP(AH246,BQ:BR,2), IF(COUNTIF($BU$2:BU1231,AH246)=0,$AN$10,""))</f>
        <v/>
      </c>
      <c r="AY246" s="45" t="str">
        <f t="shared" ca="1" si="331"/>
        <v/>
      </c>
      <c r="AZ246" s="46" t="str">
        <f t="shared" ca="1" si="332"/>
        <v/>
      </c>
      <c r="BA246" s="77" t="str">
        <f t="shared" ca="1" si="333"/>
        <v/>
      </c>
      <c r="BB246" s="176"/>
      <c r="BC246" s="176"/>
      <c r="BD246" s="77" t="str">
        <f ca="1">IF(ISERROR(AI246-2),"",$AQ$4*SUM($BB$14:BB246)-$AR$4*SUM($BC$14:BC246))</f>
        <v/>
      </c>
      <c r="BE246" s="77" t="str">
        <f t="shared" ca="1" si="334"/>
        <v/>
      </c>
      <c r="BS246" s="163" t="str">
        <f t="shared" si="305"/>
        <v/>
      </c>
      <c r="BT246" s="163" t="str">
        <f t="shared" si="306"/>
        <v/>
      </c>
      <c r="BY246" s="164" t="str">
        <f t="shared" ca="1" si="316"/>
        <v/>
      </c>
      <c r="BZ246" s="44" t="str">
        <f ca="1">IF(COUNTIF($CN$2:CN1231,BY246)=1,VLOOKUP(BY246,CH:CI,2), IF(COUNTIF($CN$2:CN1231,BY246)=0,$BZ$10,""))</f>
        <v/>
      </c>
      <c r="CA246" s="45" t="str">
        <f t="shared" ca="1" si="309"/>
        <v/>
      </c>
      <c r="CB246" s="45" t="str">
        <f t="shared" ca="1" si="317"/>
        <v/>
      </c>
      <c r="CC246" s="44" t="str">
        <f ca="1">IF(COUNTIF($CN$2:CN1231,BY246)=1,VLOOKUP(BY246,CJ:CK,2), IF(COUNTIF($CN$2:CN1231,BY246)=0,$CA$10,""))</f>
        <v/>
      </c>
      <c r="CD246" s="45" t="str">
        <f t="shared" ca="1" si="318"/>
        <v/>
      </c>
      <c r="CE246" s="46" t="str">
        <f t="shared" ca="1" si="319"/>
        <v/>
      </c>
      <c r="CF246" s="44" t="str">
        <f t="shared" ca="1" si="320"/>
        <v/>
      </c>
      <c r="CL246" s="163" t="str">
        <f t="shared" si="299"/>
        <v/>
      </c>
      <c r="CM246" s="163" t="str">
        <f t="shared" si="300"/>
        <v/>
      </c>
      <c r="CR246" s="164" t="str">
        <f t="shared" ca="1" si="310"/>
        <v/>
      </c>
      <c r="CS246" s="44" t="str">
        <f ca="1">IF(COUNTIF($DG$2:DG1231,CR246)=1,VLOOKUP(CR246,DA:DB,2), IF(COUNTIF($DG$2:DG1231,CR246)=0,$CS$10,""))</f>
        <v/>
      </c>
      <c r="CT246" s="45" t="str">
        <f t="shared" ca="1" si="311"/>
        <v/>
      </c>
      <c r="CU246" s="45" t="str">
        <f t="shared" ca="1" si="312"/>
        <v/>
      </c>
      <c r="CV246" s="44" t="str">
        <f ca="1">IF(COUNTIF($DG$2:DG1231,CR246)=1,VLOOKUP(CR246,DC:DD,2), IF(COUNTIF($DG$2:DG1231,CR246)=0,$CT$10,""))</f>
        <v/>
      </c>
      <c r="CW246" s="45" t="str">
        <f t="shared" ca="1" si="313"/>
        <v/>
      </c>
      <c r="CX246" s="46" t="str">
        <f t="shared" ca="1" si="314"/>
        <v/>
      </c>
      <c r="CY246" s="44" t="str">
        <f t="shared" ca="1" si="315"/>
        <v/>
      </c>
      <c r="DE246" s="163" t="str">
        <f t="shared" si="301"/>
        <v/>
      </c>
      <c r="DF246" s="163" t="str">
        <f t="shared" si="302"/>
        <v/>
      </c>
    </row>
    <row r="247" spans="1:110">
      <c r="A247" s="164" t="str">
        <f t="shared" ca="1" si="335"/>
        <v/>
      </c>
      <c r="B247" s="71" t="str">
        <f ca="1">IF(COUNTIF($AD$2:AD1232,A247)=1,VLOOKUP(A247,T:U,2), IF(COUNTIF($AD$2:AD1232,A247)=0,$B$10,""))</f>
        <v/>
      </c>
      <c r="C247" s="31" t="str">
        <f t="shared" ca="1" si="307"/>
        <v/>
      </c>
      <c r="D247" s="32" t="str">
        <f t="shared" ca="1" si="336"/>
        <v/>
      </c>
      <c r="E247" s="71" t="str">
        <f ca="1">IF(COUNTIF($AD$2:AD1232,A247)=1,VLOOKUP(A247,V:W,2), IF(COUNTIF($AD$2:AD1232,A247)=0,$C$10,""))</f>
        <v/>
      </c>
      <c r="F247" s="31" t="str">
        <f t="shared" ca="1" si="337"/>
        <v/>
      </c>
      <c r="G247" s="32" t="str">
        <f t="shared" ca="1" si="338"/>
        <v/>
      </c>
      <c r="H247" s="71" t="str">
        <f ca="1">IF(COUNTIF($AD$2:AD1232,A247)=1,VLOOKUP(A247,X:Y,2), IF(COUNTIF($AD$2:AD1232,A247)=0,$D$10,""))</f>
        <v/>
      </c>
      <c r="I247" s="31" t="str">
        <f t="shared" ca="1" si="339"/>
        <v/>
      </c>
      <c r="J247" s="32" t="str">
        <f t="shared" ca="1" si="340"/>
        <v/>
      </c>
      <c r="K247" s="71" t="str">
        <f ca="1">IF(COUNTIF($AD$2:AD1232,A247)=1,VLOOKUP(A247,Z:AA,2), IF(COUNTIF($AD$2:AD1232,A247)=0,$E$10,""))</f>
        <v/>
      </c>
      <c r="L247" s="31" t="str">
        <f t="shared" ca="1" si="341"/>
        <v/>
      </c>
      <c r="M247" s="32" t="str">
        <f t="shared" ca="1" si="342"/>
        <v/>
      </c>
      <c r="N247" s="77" t="str">
        <f t="shared" ca="1" si="343"/>
        <v/>
      </c>
      <c r="O247" s="77"/>
      <c r="P247" s="77"/>
      <c r="Q247" s="77" t="str">
        <f ca="1">IF(ISERROR(B247-2),"",$G$5*SUM($O$14:O247)-$H$5*SUM($P$14:P247))</f>
        <v/>
      </c>
      <c r="R247" s="77" t="str">
        <f t="shared" ca="1" si="344"/>
        <v/>
      </c>
      <c r="AB247" s="163" t="str">
        <f t="shared" si="303"/>
        <v/>
      </c>
      <c r="AC247" s="163" t="str">
        <f t="shared" si="304"/>
        <v/>
      </c>
      <c r="AH247" s="164" t="str">
        <f t="shared" ca="1" si="321"/>
        <v/>
      </c>
      <c r="AI247" s="44" t="str">
        <f ca="1">IF(COUNTIF($BU$2:BU1232,AH247)=1,VLOOKUP(AH247,BG:BH,2), IF(COUNTIF($BU$2:BU1232,AH247)=0,$AI$10,""))</f>
        <v/>
      </c>
      <c r="AJ247" s="45" t="str">
        <f t="shared" ca="1" si="308"/>
        <v/>
      </c>
      <c r="AK247" s="45" t="str">
        <f t="shared" ca="1" si="322"/>
        <v/>
      </c>
      <c r="AL247" s="44" t="str">
        <f ca="1">IF(COUNTIF($BU$2:BU1232,AH247)=1,VLOOKUP(AH247,BI:BJ,2), IF(COUNTIF($BU$2:BU1232,AH247)=0,$AJ$10,""))</f>
        <v/>
      </c>
      <c r="AM247" s="45" t="str">
        <f t="shared" ca="1" si="323"/>
        <v/>
      </c>
      <c r="AN247" s="46" t="str">
        <f t="shared" ca="1" si="324"/>
        <v/>
      </c>
      <c r="AO247" s="44" t="str">
        <f ca="1">IF(COUNTIF($BU$2:BU1232,AH247)=1,VLOOKUP(AH247,BK:BL,2), IF(COUNTIF($BU$2:BU1232,AH247)=0,$AK$10,""))</f>
        <v/>
      </c>
      <c r="AP247" s="45" t="str">
        <f t="shared" ca="1" si="325"/>
        <v/>
      </c>
      <c r="AQ247" s="46" t="str">
        <f t="shared" ca="1" si="326"/>
        <v/>
      </c>
      <c r="AR247" s="44" t="str">
        <f ca="1">IF(COUNTIF($BU$2:BU1232,AH247)=1,VLOOKUP(AH247,BM:BN,2), IF(COUNTIF($BU$2:BU1232,AH247)=0,$AL$10,""))</f>
        <v/>
      </c>
      <c r="AS247" s="45" t="str">
        <f t="shared" ca="1" si="327"/>
        <v/>
      </c>
      <c r="AT247" s="46" t="str">
        <f t="shared" ca="1" si="328"/>
        <v/>
      </c>
      <c r="AU247" s="44" t="str">
        <f ca="1">IF(COUNTIF($BU$2:BU1232,AH247)=1,VLOOKUP(AH247,BO:BP,2), IF(COUNTIF($BU$2:BU1232,AH247)=0,$AM$10,""))</f>
        <v/>
      </c>
      <c r="AV247" s="45" t="str">
        <f t="shared" ca="1" si="329"/>
        <v/>
      </c>
      <c r="AW247" s="46" t="str">
        <f t="shared" ca="1" si="330"/>
        <v/>
      </c>
      <c r="AX247" s="44" t="str">
        <f ca="1">IF(COUNTIF($BU$2:BU1232,AH247)=1,VLOOKUP(AH247,BQ:BR,2), IF(COUNTIF($BU$2:BU1232,AH247)=0,$AN$10,""))</f>
        <v/>
      </c>
      <c r="AY247" s="45" t="str">
        <f t="shared" ca="1" si="331"/>
        <v/>
      </c>
      <c r="AZ247" s="46" t="str">
        <f t="shared" ca="1" si="332"/>
        <v/>
      </c>
      <c r="BA247" s="77" t="str">
        <f t="shared" ca="1" si="333"/>
        <v/>
      </c>
      <c r="BB247" s="176"/>
      <c r="BC247" s="176"/>
      <c r="BD247" s="77" t="str">
        <f ca="1">IF(ISERROR(AI247-2),"",$AQ$4*SUM($BB$14:BB247)-$AR$4*SUM($BC$14:BC247))</f>
        <v/>
      </c>
      <c r="BE247" s="77" t="str">
        <f t="shared" ca="1" si="334"/>
        <v/>
      </c>
      <c r="BS247" s="163" t="str">
        <f t="shared" si="305"/>
        <v/>
      </c>
      <c r="BT247" s="163" t="str">
        <f t="shared" si="306"/>
        <v/>
      </c>
      <c r="BY247" s="164" t="str">
        <f t="shared" ca="1" si="316"/>
        <v/>
      </c>
      <c r="BZ247" s="44" t="str">
        <f ca="1">IF(COUNTIF($CN$2:CN1232,BY247)=1,VLOOKUP(BY247,CH:CI,2), IF(COUNTIF($CN$2:CN1232,BY247)=0,$BZ$10,""))</f>
        <v/>
      </c>
      <c r="CA247" s="45" t="str">
        <f t="shared" ca="1" si="309"/>
        <v/>
      </c>
      <c r="CB247" s="45" t="str">
        <f t="shared" ca="1" si="317"/>
        <v/>
      </c>
      <c r="CC247" s="44" t="str">
        <f ca="1">IF(COUNTIF($CN$2:CN1232,BY247)=1,VLOOKUP(BY247,CJ:CK,2), IF(COUNTIF($CN$2:CN1232,BY247)=0,$CA$10,""))</f>
        <v/>
      </c>
      <c r="CD247" s="45" t="str">
        <f t="shared" ca="1" si="318"/>
        <v/>
      </c>
      <c r="CE247" s="46" t="str">
        <f t="shared" ca="1" si="319"/>
        <v/>
      </c>
      <c r="CF247" s="44" t="str">
        <f t="shared" ca="1" si="320"/>
        <v/>
      </c>
      <c r="CL247" s="163" t="str">
        <f t="shared" si="299"/>
        <v/>
      </c>
      <c r="CM247" s="163" t="str">
        <f t="shared" si="300"/>
        <v/>
      </c>
      <c r="CR247" s="164" t="str">
        <f t="shared" ca="1" si="310"/>
        <v/>
      </c>
      <c r="CS247" s="44" t="str">
        <f ca="1">IF(COUNTIF($DG$2:DG1232,CR247)=1,VLOOKUP(CR247,DA:DB,2), IF(COUNTIF($DG$2:DG1232,CR247)=0,$CS$10,""))</f>
        <v/>
      </c>
      <c r="CT247" s="45" t="str">
        <f t="shared" ca="1" si="311"/>
        <v/>
      </c>
      <c r="CU247" s="45" t="str">
        <f t="shared" ca="1" si="312"/>
        <v/>
      </c>
      <c r="CV247" s="44" t="str">
        <f ca="1">IF(COUNTIF($DG$2:DG1232,CR247)=1,VLOOKUP(CR247,DC:DD,2), IF(COUNTIF($DG$2:DG1232,CR247)=0,$CT$10,""))</f>
        <v/>
      </c>
      <c r="CW247" s="45" t="str">
        <f t="shared" ca="1" si="313"/>
        <v/>
      </c>
      <c r="CX247" s="46" t="str">
        <f t="shared" ca="1" si="314"/>
        <v/>
      </c>
      <c r="CY247" s="44" t="str">
        <f t="shared" ca="1" si="315"/>
        <v/>
      </c>
      <c r="DE247" s="163" t="str">
        <f t="shared" si="301"/>
        <v/>
      </c>
      <c r="DF247" s="163" t="str">
        <f t="shared" si="302"/>
        <v/>
      </c>
    </row>
    <row r="248" spans="1:110">
      <c r="A248" s="164" t="str">
        <f t="shared" ca="1" si="335"/>
        <v/>
      </c>
      <c r="B248" s="71" t="str">
        <f ca="1">IF(COUNTIF($AD$2:AD1233,A248)=1,VLOOKUP(A248,T:U,2), IF(COUNTIF($AD$2:AD1233,A248)=0,$B$10,""))</f>
        <v/>
      </c>
      <c r="C248" s="31" t="str">
        <f t="shared" ca="1" si="307"/>
        <v/>
      </c>
      <c r="D248" s="32" t="str">
        <f t="shared" ca="1" si="336"/>
        <v/>
      </c>
      <c r="E248" s="71" t="str">
        <f ca="1">IF(COUNTIF($AD$2:AD1233,A248)=1,VLOOKUP(A248,V:W,2), IF(COUNTIF($AD$2:AD1233,A248)=0,$C$10,""))</f>
        <v/>
      </c>
      <c r="F248" s="31" t="str">
        <f t="shared" ca="1" si="337"/>
        <v/>
      </c>
      <c r="G248" s="32" t="str">
        <f t="shared" ca="1" si="338"/>
        <v/>
      </c>
      <c r="H248" s="71" t="str">
        <f ca="1">IF(COUNTIF($AD$2:AD1233,A248)=1,VLOOKUP(A248,X:Y,2), IF(COUNTIF($AD$2:AD1233,A248)=0,$D$10,""))</f>
        <v/>
      </c>
      <c r="I248" s="31" t="str">
        <f t="shared" ca="1" si="339"/>
        <v/>
      </c>
      <c r="J248" s="32" t="str">
        <f t="shared" ca="1" si="340"/>
        <v/>
      </c>
      <c r="K248" s="71" t="str">
        <f ca="1">IF(COUNTIF($AD$2:AD1233,A248)=1,VLOOKUP(A248,Z:AA,2), IF(COUNTIF($AD$2:AD1233,A248)=0,$E$10,""))</f>
        <v/>
      </c>
      <c r="L248" s="31" t="str">
        <f t="shared" ca="1" si="341"/>
        <v/>
      </c>
      <c r="M248" s="32" t="str">
        <f t="shared" ca="1" si="342"/>
        <v/>
      </c>
      <c r="N248" s="77" t="str">
        <f t="shared" ca="1" si="343"/>
        <v/>
      </c>
      <c r="O248" s="77"/>
      <c r="P248" s="77"/>
      <c r="Q248" s="77" t="str">
        <f ca="1">IF(ISERROR(B248-2),"",$G$5*SUM($O$14:O248)-$H$5*SUM($P$14:P248))</f>
        <v/>
      </c>
      <c r="R248" s="77" t="str">
        <f t="shared" ca="1" si="344"/>
        <v/>
      </c>
      <c r="AB248" s="163" t="str">
        <f t="shared" si="303"/>
        <v/>
      </c>
      <c r="AC248" s="163" t="str">
        <f t="shared" si="304"/>
        <v/>
      </c>
      <c r="AH248" s="164" t="str">
        <f t="shared" ca="1" si="321"/>
        <v/>
      </c>
      <c r="AI248" s="44" t="str">
        <f ca="1">IF(COUNTIF($BU$2:BU1233,AH248)=1,VLOOKUP(AH248,BG:BH,2), IF(COUNTIF($BU$2:BU1233,AH248)=0,$AI$10,""))</f>
        <v/>
      </c>
      <c r="AJ248" s="45" t="str">
        <f t="shared" ca="1" si="308"/>
        <v/>
      </c>
      <c r="AK248" s="45" t="str">
        <f t="shared" ca="1" si="322"/>
        <v/>
      </c>
      <c r="AL248" s="44" t="str">
        <f ca="1">IF(COUNTIF($BU$2:BU1233,AH248)=1,VLOOKUP(AH248,BI:BJ,2), IF(COUNTIF($BU$2:BU1233,AH248)=0,$AJ$10,""))</f>
        <v/>
      </c>
      <c r="AM248" s="45" t="str">
        <f t="shared" ca="1" si="323"/>
        <v/>
      </c>
      <c r="AN248" s="46" t="str">
        <f t="shared" ca="1" si="324"/>
        <v/>
      </c>
      <c r="AO248" s="44" t="str">
        <f ca="1">IF(COUNTIF($BU$2:BU1233,AH248)=1,VLOOKUP(AH248,BK:BL,2), IF(COUNTIF($BU$2:BU1233,AH248)=0,$AK$10,""))</f>
        <v/>
      </c>
      <c r="AP248" s="45" t="str">
        <f t="shared" ca="1" si="325"/>
        <v/>
      </c>
      <c r="AQ248" s="46" t="str">
        <f t="shared" ca="1" si="326"/>
        <v/>
      </c>
      <c r="AR248" s="44" t="str">
        <f ca="1">IF(COUNTIF($BU$2:BU1233,AH248)=1,VLOOKUP(AH248,BM:BN,2), IF(COUNTIF($BU$2:BU1233,AH248)=0,$AL$10,""))</f>
        <v/>
      </c>
      <c r="AS248" s="45" t="str">
        <f t="shared" ca="1" si="327"/>
        <v/>
      </c>
      <c r="AT248" s="46" t="str">
        <f t="shared" ca="1" si="328"/>
        <v/>
      </c>
      <c r="AU248" s="44" t="str">
        <f ca="1">IF(COUNTIF($BU$2:BU1233,AH248)=1,VLOOKUP(AH248,BO:BP,2), IF(COUNTIF($BU$2:BU1233,AH248)=0,$AM$10,""))</f>
        <v/>
      </c>
      <c r="AV248" s="45" t="str">
        <f t="shared" ca="1" si="329"/>
        <v/>
      </c>
      <c r="AW248" s="46" t="str">
        <f t="shared" ca="1" si="330"/>
        <v/>
      </c>
      <c r="AX248" s="44" t="str">
        <f ca="1">IF(COUNTIF($BU$2:BU1233,AH248)=1,VLOOKUP(AH248,BQ:BR,2), IF(COUNTIF($BU$2:BU1233,AH248)=0,$AN$10,""))</f>
        <v/>
      </c>
      <c r="AY248" s="45" t="str">
        <f t="shared" ca="1" si="331"/>
        <v/>
      </c>
      <c r="AZ248" s="46" t="str">
        <f t="shared" ca="1" si="332"/>
        <v/>
      </c>
      <c r="BA248" s="77" t="str">
        <f t="shared" ca="1" si="333"/>
        <v/>
      </c>
      <c r="BB248" s="176"/>
      <c r="BC248" s="176"/>
      <c r="BD248" s="77" t="str">
        <f ca="1">IF(ISERROR(AI248-2),"",$AQ$4*SUM($BB$14:BB248)-$AR$4*SUM($BC$14:BC248))</f>
        <v/>
      </c>
      <c r="BE248" s="77" t="str">
        <f t="shared" ca="1" si="334"/>
        <v/>
      </c>
      <c r="BS248" s="163" t="str">
        <f t="shared" si="305"/>
        <v/>
      </c>
      <c r="BT248" s="163" t="str">
        <f t="shared" si="306"/>
        <v/>
      </c>
      <c r="BY248" s="164" t="str">
        <f t="shared" ca="1" si="316"/>
        <v/>
      </c>
      <c r="BZ248" s="44" t="str">
        <f ca="1">IF(COUNTIF($CN$2:CN1233,BY248)=1,VLOOKUP(BY248,CH:CI,2), IF(COUNTIF($CN$2:CN1233,BY248)=0,$BZ$10,""))</f>
        <v/>
      </c>
      <c r="CA248" s="45" t="str">
        <f t="shared" ca="1" si="309"/>
        <v/>
      </c>
      <c r="CB248" s="45" t="str">
        <f t="shared" ca="1" si="317"/>
        <v/>
      </c>
      <c r="CC248" s="44" t="str">
        <f ca="1">IF(COUNTIF($CN$2:CN1233,BY248)=1,VLOOKUP(BY248,CJ:CK,2), IF(COUNTIF($CN$2:CN1233,BY248)=0,$CA$10,""))</f>
        <v/>
      </c>
      <c r="CD248" s="45" t="str">
        <f t="shared" ca="1" si="318"/>
        <v/>
      </c>
      <c r="CE248" s="46" t="str">
        <f t="shared" ca="1" si="319"/>
        <v/>
      </c>
      <c r="CF248" s="44" t="str">
        <f t="shared" ca="1" si="320"/>
        <v/>
      </c>
      <c r="CL248" s="163" t="str">
        <f t="shared" si="299"/>
        <v/>
      </c>
      <c r="CM248" s="163" t="str">
        <f t="shared" si="300"/>
        <v/>
      </c>
      <c r="CR248" s="164" t="str">
        <f t="shared" ca="1" si="310"/>
        <v/>
      </c>
      <c r="CS248" s="44" t="str">
        <f ca="1">IF(COUNTIF($DG$2:DG1233,CR248)=1,VLOOKUP(CR248,DA:DB,2), IF(COUNTIF($DG$2:DG1233,CR248)=0,$CS$10,""))</f>
        <v/>
      </c>
      <c r="CT248" s="45" t="str">
        <f t="shared" ca="1" si="311"/>
        <v/>
      </c>
      <c r="CU248" s="45" t="str">
        <f t="shared" ca="1" si="312"/>
        <v/>
      </c>
      <c r="CV248" s="44" t="str">
        <f ca="1">IF(COUNTIF($DG$2:DG1233,CR248)=1,VLOOKUP(CR248,DC:DD,2), IF(COUNTIF($DG$2:DG1233,CR248)=0,$CT$10,""))</f>
        <v/>
      </c>
      <c r="CW248" s="45" t="str">
        <f t="shared" ca="1" si="313"/>
        <v/>
      </c>
      <c r="CX248" s="46" t="str">
        <f t="shared" ca="1" si="314"/>
        <v/>
      </c>
      <c r="CY248" s="44" t="str">
        <f t="shared" ca="1" si="315"/>
        <v/>
      </c>
      <c r="DE248" s="163" t="str">
        <f t="shared" si="301"/>
        <v/>
      </c>
      <c r="DF248" s="163" t="str">
        <f t="shared" si="302"/>
        <v/>
      </c>
    </row>
    <row r="249" spans="1:110">
      <c r="A249" s="164" t="str">
        <f t="shared" ca="1" si="335"/>
        <v/>
      </c>
      <c r="B249" s="71" t="str">
        <f ca="1">IF(COUNTIF($AD$2:AD1234,A249)=1,VLOOKUP(A249,T:U,2), IF(COUNTIF($AD$2:AD1234,A249)=0,$B$10,""))</f>
        <v/>
      </c>
      <c r="C249" s="31" t="str">
        <f t="shared" ca="1" si="307"/>
        <v/>
      </c>
      <c r="D249" s="32" t="str">
        <f t="shared" ca="1" si="336"/>
        <v/>
      </c>
      <c r="E249" s="71" t="str">
        <f ca="1">IF(COUNTIF($AD$2:AD1234,A249)=1,VLOOKUP(A249,V:W,2), IF(COUNTIF($AD$2:AD1234,A249)=0,$C$10,""))</f>
        <v/>
      </c>
      <c r="F249" s="31" t="str">
        <f t="shared" ca="1" si="337"/>
        <v/>
      </c>
      <c r="G249" s="32" t="str">
        <f t="shared" ca="1" si="338"/>
        <v/>
      </c>
      <c r="H249" s="71" t="str">
        <f ca="1">IF(COUNTIF($AD$2:AD1234,A249)=1,VLOOKUP(A249,X:Y,2), IF(COUNTIF($AD$2:AD1234,A249)=0,$D$10,""))</f>
        <v/>
      </c>
      <c r="I249" s="31" t="str">
        <f t="shared" ca="1" si="339"/>
        <v/>
      </c>
      <c r="J249" s="32" t="str">
        <f t="shared" ca="1" si="340"/>
        <v/>
      </c>
      <c r="K249" s="71" t="str">
        <f ca="1">IF(COUNTIF($AD$2:AD1234,A249)=1,VLOOKUP(A249,Z:AA,2), IF(COUNTIF($AD$2:AD1234,A249)=0,$E$10,""))</f>
        <v/>
      </c>
      <c r="L249" s="31" t="str">
        <f t="shared" ca="1" si="341"/>
        <v/>
      </c>
      <c r="M249" s="32" t="str">
        <f t="shared" ca="1" si="342"/>
        <v/>
      </c>
      <c r="N249" s="77" t="str">
        <f t="shared" ca="1" si="343"/>
        <v/>
      </c>
      <c r="O249" s="77"/>
      <c r="P249" s="77"/>
      <c r="Q249" s="77" t="str">
        <f ca="1">IF(ISERROR(B249-2),"",$G$5*SUM($O$14:O249)-$H$5*SUM($P$14:P249))</f>
        <v/>
      </c>
      <c r="R249" s="77" t="str">
        <f t="shared" ca="1" si="344"/>
        <v/>
      </c>
      <c r="AB249" s="163" t="str">
        <f t="shared" si="303"/>
        <v/>
      </c>
      <c r="AC249" s="163" t="str">
        <f t="shared" si="304"/>
        <v/>
      </c>
      <c r="AH249" s="164" t="str">
        <f t="shared" ca="1" si="321"/>
        <v/>
      </c>
      <c r="AI249" s="44" t="str">
        <f ca="1">IF(COUNTIF($BU$2:BU1234,AH249)=1,VLOOKUP(AH249,BG:BH,2), IF(COUNTIF($BU$2:BU1234,AH249)=0,$AI$10,""))</f>
        <v/>
      </c>
      <c r="AJ249" s="45" t="str">
        <f t="shared" ca="1" si="308"/>
        <v/>
      </c>
      <c r="AK249" s="45" t="str">
        <f t="shared" ca="1" si="322"/>
        <v/>
      </c>
      <c r="AL249" s="44" t="str">
        <f ca="1">IF(COUNTIF($BU$2:BU1234,AH249)=1,VLOOKUP(AH249,BI:BJ,2), IF(COUNTIF($BU$2:BU1234,AH249)=0,$AJ$10,""))</f>
        <v/>
      </c>
      <c r="AM249" s="45" t="str">
        <f t="shared" ca="1" si="323"/>
        <v/>
      </c>
      <c r="AN249" s="46" t="str">
        <f t="shared" ca="1" si="324"/>
        <v/>
      </c>
      <c r="AO249" s="44" t="str">
        <f ca="1">IF(COUNTIF($BU$2:BU1234,AH249)=1,VLOOKUP(AH249,BK:BL,2), IF(COUNTIF($BU$2:BU1234,AH249)=0,$AK$10,""))</f>
        <v/>
      </c>
      <c r="AP249" s="45" t="str">
        <f t="shared" ca="1" si="325"/>
        <v/>
      </c>
      <c r="AQ249" s="46" t="str">
        <f t="shared" ca="1" si="326"/>
        <v/>
      </c>
      <c r="AR249" s="44" t="str">
        <f ca="1">IF(COUNTIF($BU$2:BU1234,AH249)=1,VLOOKUP(AH249,BM:BN,2), IF(COUNTIF($BU$2:BU1234,AH249)=0,$AL$10,""))</f>
        <v/>
      </c>
      <c r="AS249" s="45" t="str">
        <f t="shared" ca="1" si="327"/>
        <v/>
      </c>
      <c r="AT249" s="46" t="str">
        <f t="shared" ca="1" si="328"/>
        <v/>
      </c>
      <c r="AU249" s="44" t="str">
        <f ca="1">IF(COUNTIF($BU$2:BU1234,AH249)=1,VLOOKUP(AH249,BO:BP,2), IF(COUNTIF($BU$2:BU1234,AH249)=0,$AM$10,""))</f>
        <v/>
      </c>
      <c r="AV249" s="45" t="str">
        <f t="shared" ca="1" si="329"/>
        <v/>
      </c>
      <c r="AW249" s="46" t="str">
        <f t="shared" ca="1" si="330"/>
        <v/>
      </c>
      <c r="AX249" s="44" t="str">
        <f ca="1">IF(COUNTIF($BU$2:BU1234,AH249)=1,VLOOKUP(AH249,BQ:BR,2), IF(COUNTIF($BU$2:BU1234,AH249)=0,$AN$10,""))</f>
        <v/>
      </c>
      <c r="AY249" s="45" t="str">
        <f t="shared" ca="1" si="331"/>
        <v/>
      </c>
      <c r="AZ249" s="46" t="str">
        <f t="shared" ca="1" si="332"/>
        <v/>
      </c>
      <c r="BA249" s="77" t="str">
        <f t="shared" ca="1" si="333"/>
        <v/>
      </c>
      <c r="BB249" s="176"/>
      <c r="BC249" s="176"/>
      <c r="BD249" s="77" t="str">
        <f ca="1">IF(ISERROR(AI249-2),"",$AQ$4*SUM($BB$14:BB249)-$AR$4*SUM($BC$14:BC249))</f>
        <v/>
      </c>
      <c r="BE249" s="77" t="str">
        <f t="shared" ca="1" si="334"/>
        <v/>
      </c>
      <c r="BS249" s="163" t="str">
        <f t="shared" si="305"/>
        <v/>
      </c>
      <c r="BT249" s="163" t="str">
        <f t="shared" si="306"/>
        <v/>
      </c>
      <c r="BY249" s="164" t="str">
        <f t="shared" ca="1" si="316"/>
        <v/>
      </c>
      <c r="BZ249" s="44" t="str">
        <f ca="1">IF(COUNTIF($CN$2:CN1234,BY249)=1,VLOOKUP(BY249,CH:CI,2), IF(COUNTIF($CN$2:CN1234,BY249)=0,$BZ$10,""))</f>
        <v/>
      </c>
      <c r="CA249" s="45" t="str">
        <f t="shared" ca="1" si="309"/>
        <v/>
      </c>
      <c r="CB249" s="45" t="str">
        <f t="shared" ca="1" si="317"/>
        <v/>
      </c>
      <c r="CC249" s="44" t="str">
        <f ca="1">IF(COUNTIF($CN$2:CN1234,BY249)=1,VLOOKUP(BY249,CJ:CK,2), IF(COUNTIF($CN$2:CN1234,BY249)=0,$CA$10,""))</f>
        <v/>
      </c>
      <c r="CD249" s="45" t="str">
        <f t="shared" ca="1" si="318"/>
        <v/>
      </c>
      <c r="CE249" s="46" t="str">
        <f t="shared" ca="1" si="319"/>
        <v/>
      </c>
      <c r="CF249" s="44" t="str">
        <f t="shared" ca="1" si="320"/>
        <v/>
      </c>
      <c r="CL249" s="163" t="str">
        <f t="shared" si="299"/>
        <v/>
      </c>
      <c r="CM249" s="163" t="str">
        <f t="shared" si="300"/>
        <v/>
      </c>
      <c r="CR249" s="164" t="str">
        <f t="shared" ca="1" si="310"/>
        <v/>
      </c>
      <c r="CS249" s="44" t="str">
        <f ca="1">IF(COUNTIF($DG$2:DG1234,CR249)=1,VLOOKUP(CR249,DA:DB,2), IF(COUNTIF($DG$2:DG1234,CR249)=0,$CS$10,""))</f>
        <v/>
      </c>
      <c r="CT249" s="45" t="str">
        <f t="shared" ca="1" si="311"/>
        <v/>
      </c>
      <c r="CU249" s="45" t="str">
        <f t="shared" ca="1" si="312"/>
        <v/>
      </c>
      <c r="CV249" s="44" t="str">
        <f ca="1">IF(COUNTIF($DG$2:DG1234,CR249)=1,VLOOKUP(CR249,DC:DD,2), IF(COUNTIF($DG$2:DG1234,CR249)=0,$CT$10,""))</f>
        <v/>
      </c>
      <c r="CW249" s="45" t="str">
        <f t="shared" ca="1" si="313"/>
        <v/>
      </c>
      <c r="CX249" s="46" t="str">
        <f t="shared" ca="1" si="314"/>
        <v/>
      </c>
      <c r="CY249" s="44" t="str">
        <f t="shared" ca="1" si="315"/>
        <v/>
      </c>
      <c r="DE249" s="163" t="str">
        <f t="shared" si="301"/>
        <v/>
      </c>
      <c r="DF249" s="163" t="str">
        <f t="shared" si="302"/>
        <v/>
      </c>
    </row>
    <row r="250" spans="1:110">
      <c r="A250" s="164" t="str">
        <f t="shared" ca="1" si="335"/>
        <v/>
      </c>
      <c r="B250" s="71" t="str">
        <f ca="1">IF(COUNTIF($AD$2:AD1235,A250)=1,VLOOKUP(A250,T:U,2), IF(COUNTIF($AD$2:AD1235,A250)=0,$B$10,""))</f>
        <v/>
      </c>
      <c r="C250" s="31" t="str">
        <f t="shared" ca="1" si="307"/>
        <v/>
      </c>
      <c r="D250" s="32" t="str">
        <f t="shared" ca="1" si="336"/>
        <v/>
      </c>
      <c r="E250" s="71" t="str">
        <f ca="1">IF(COUNTIF($AD$2:AD1235,A250)=1,VLOOKUP(A250,V:W,2), IF(COUNTIF($AD$2:AD1235,A250)=0,$C$10,""))</f>
        <v/>
      </c>
      <c r="F250" s="31" t="str">
        <f t="shared" ca="1" si="337"/>
        <v/>
      </c>
      <c r="G250" s="32" t="str">
        <f t="shared" ca="1" si="338"/>
        <v/>
      </c>
      <c r="H250" s="71" t="str">
        <f ca="1">IF(COUNTIF($AD$2:AD1235,A250)=1,VLOOKUP(A250,X:Y,2), IF(COUNTIF($AD$2:AD1235,A250)=0,$D$10,""))</f>
        <v/>
      </c>
      <c r="I250" s="31" t="str">
        <f t="shared" ca="1" si="339"/>
        <v/>
      </c>
      <c r="J250" s="32" t="str">
        <f t="shared" ca="1" si="340"/>
        <v/>
      </c>
      <c r="K250" s="71" t="str">
        <f ca="1">IF(COUNTIF($AD$2:AD1235,A250)=1,VLOOKUP(A250,Z:AA,2), IF(COUNTIF($AD$2:AD1235,A250)=0,$E$10,""))</f>
        <v/>
      </c>
      <c r="L250" s="31" t="str">
        <f t="shared" ca="1" si="341"/>
        <v/>
      </c>
      <c r="M250" s="32" t="str">
        <f t="shared" ca="1" si="342"/>
        <v/>
      </c>
      <c r="N250" s="77" t="str">
        <f t="shared" ca="1" si="343"/>
        <v/>
      </c>
      <c r="O250" s="77"/>
      <c r="P250" s="77"/>
      <c r="Q250" s="77" t="str">
        <f ca="1">IF(ISERROR(B250-2),"",$G$5*SUM($O$14:O250)-$H$5*SUM($P$14:P250))</f>
        <v/>
      </c>
      <c r="R250" s="77" t="str">
        <f t="shared" ca="1" si="344"/>
        <v/>
      </c>
      <c r="AB250" s="163" t="str">
        <f t="shared" si="303"/>
        <v/>
      </c>
      <c r="AC250" s="163" t="str">
        <f t="shared" si="304"/>
        <v/>
      </c>
      <c r="AH250" s="164" t="str">
        <f t="shared" ca="1" si="321"/>
        <v/>
      </c>
      <c r="AI250" s="44" t="str">
        <f ca="1">IF(COUNTIF($BU$2:BU1235,AH250)=1,VLOOKUP(AH250,BG:BH,2), IF(COUNTIF($BU$2:BU1235,AH250)=0,$AI$10,""))</f>
        <v/>
      </c>
      <c r="AJ250" s="45" t="str">
        <f t="shared" ca="1" si="308"/>
        <v/>
      </c>
      <c r="AK250" s="45" t="str">
        <f t="shared" ca="1" si="322"/>
        <v/>
      </c>
      <c r="AL250" s="44" t="str">
        <f ca="1">IF(COUNTIF($BU$2:BU1235,AH250)=1,VLOOKUP(AH250,BI:BJ,2), IF(COUNTIF($BU$2:BU1235,AH250)=0,$AJ$10,""))</f>
        <v/>
      </c>
      <c r="AM250" s="45" t="str">
        <f t="shared" ca="1" si="323"/>
        <v/>
      </c>
      <c r="AN250" s="46" t="str">
        <f t="shared" ca="1" si="324"/>
        <v/>
      </c>
      <c r="AO250" s="44" t="str">
        <f ca="1">IF(COUNTIF($BU$2:BU1235,AH250)=1,VLOOKUP(AH250,BK:BL,2), IF(COUNTIF($BU$2:BU1235,AH250)=0,$AK$10,""))</f>
        <v/>
      </c>
      <c r="AP250" s="45" t="str">
        <f t="shared" ca="1" si="325"/>
        <v/>
      </c>
      <c r="AQ250" s="46" t="str">
        <f t="shared" ca="1" si="326"/>
        <v/>
      </c>
      <c r="AR250" s="44" t="str">
        <f ca="1">IF(COUNTIF($BU$2:BU1235,AH250)=1,VLOOKUP(AH250,BM:BN,2), IF(COUNTIF($BU$2:BU1235,AH250)=0,$AL$10,""))</f>
        <v/>
      </c>
      <c r="AS250" s="45" t="str">
        <f t="shared" ca="1" si="327"/>
        <v/>
      </c>
      <c r="AT250" s="46" t="str">
        <f t="shared" ca="1" si="328"/>
        <v/>
      </c>
      <c r="AU250" s="44" t="str">
        <f ca="1">IF(COUNTIF($BU$2:BU1235,AH250)=1,VLOOKUP(AH250,BO:BP,2), IF(COUNTIF($BU$2:BU1235,AH250)=0,$AM$10,""))</f>
        <v/>
      </c>
      <c r="AV250" s="45" t="str">
        <f t="shared" ca="1" si="329"/>
        <v/>
      </c>
      <c r="AW250" s="46" t="str">
        <f t="shared" ca="1" si="330"/>
        <v/>
      </c>
      <c r="AX250" s="44" t="str">
        <f ca="1">IF(COUNTIF($BU$2:BU1235,AH250)=1,VLOOKUP(AH250,BQ:BR,2), IF(COUNTIF($BU$2:BU1235,AH250)=0,$AN$10,""))</f>
        <v/>
      </c>
      <c r="AY250" s="45" t="str">
        <f t="shared" ca="1" si="331"/>
        <v/>
      </c>
      <c r="AZ250" s="46" t="str">
        <f t="shared" ca="1" si="332"/>
        <v/>
      </c>
      <c r="BA250" s="77" t="str">
        <f t="shared" ca="1" si="333"/>
        <v/>
      </c>
      <c r="BB250" s="176"/>
      <c r="BC250" s="176"/>
      <c r="BD250" s="77" t="str">
        <f ca="1">IF(ISERROR(AI250-2),"",$AQ$4*SUM($BB$14:BB250)-$AR$4*SUM($BC$14:BC250))</f>
        <v/>
      </c>
      <c r="BE250" s="77" t="str">
        <f t="shared" ca="1" si="334"/>
        <v/>
      </c>
      <c r="BS250" s="163" t="str">
        <f t="shared" si="305"/>
        <v/>
      </c>
      <c r="BT250" s="163" t="str">
        <f t="shared" si="306"/>
        <v/>
      </c>
      <c r="BY250" s="164" t="str">
        <f t="shared" ca="1" si="316"/>
        <v/>
      </c>
      <c r="BZ250" s="44" t="str">
        <f ca="1">IF(COUNTIF($CN$2:CN1235,BY250)=1,VLOOKUP(BY250,CH:CI,2), IF(COUNTIF($CN$2:CN1235,BY250)=0,$BZ$10,""))</f>
        <v/>
      </c>
      <c r="CA250" s="45" t="str">
        <f t="shared" ca="1" si="309"/>
        <v/>
      </c>
      <c r="CB250" s="45" t="str">
        <f t="shared" ca="1" si="317"/>
        <v/>
      </c>
      <c r="CC250" s="44" t="str">
        <f ca="1">IF(COUNTIF($CN$2:CN1235,BY250)=1,VLOOKUP(BY250,CJ:CK,2), IF(COUNTIF($CN$2:CN1235,BY250)=0,$CA$10,""))</f>
        <v/>
      </c>
      <c r="CD250" s="45" t="str">
        <f t="shared" ca="1" si="318"/>
        <v/>
      </c>
      <c r="CE250" s="46" t="str">
        <f t="shared" ca="1" si="319"/>
        <v/>
      </c>
      <c r="CF250" s="44" t="str">
        <f t="shared" ca="1" si="320"/>
        <v/>
      </c>
      <c r="CL250" s="163" t="str">
        <f t="shared" si="299"/>
        <v/>
      </c>
      <c r="CM250" s="163" t="str">
        <f t="shared" si="300"/>
        <v/>
      </c>
      <c r="CR250" s="164" t="str">
        <f t="shared" ca="1" si="310"/>
        <v/>
      </c>
      <c r="CS250" s="44" t="str">
        <f ca="1">IF(COUNTIF($DG$2:DG1235,CR250)=1,VLOOKUP(CR250,DA:DB,2), IF(COUNTIF($DG$2:DG1235,CR250)=0,$CS$10,""))</f>
        <v/>
      </c>
      <c r="CT250" s="45" t="str">
        <f t="shared" ca="1" si="311"/>
        <v/>
      </c>
      <c r="CU250" s="45" t="str">
        <f t="shared" ca="1" si="312"/>
        <v/>
      </c>
      <c r="CV250" s="44" t="str">
        <f ca="1">IF(COUNTIF($DG$2:DG1235,CR250)=1,VLOOKUP(CR250,DC:DD,2), IF(COUNTIF($DG$2:DG1235,CR250)=0,$CT$10,""))</f>
        <v/>
      </c>
      <c r="CW250" s="45" t="str">
        <f t="shared" ca="1" si="313"/>
        <v/>
      </c>
      <c r="CX250" s="46" t="str">
        <f t="shared" ca="1" si="314"/>
        <v/>
      </c>
      <c r="CY250" s="44" t="str">
        <f t="shared" ca="1" si="315"/>
        <v/>
      </c>
      <c r="DE250" s="163" t="str">
        <f t="shared" si="301"/>
        <v/>
      </c>
      <c r="DF250" s="163" t="str">
        <f t="shared" si="302"/>
        <v/>
      </c>
    </row>
    <row r="251" spans="1:110">
      <c r="A251" s="164" t="str">
        <f t="shared" ca="1" si="335"/>
        <v/>
      </c>
      <c r="B251" s="71" t="str">
        <f ca="1">IF(COUNTIF($AD$2:AD1236,A251)=1,VLOOKUP(A251,T:U,2), IF(COUNTIF($AD$2:AD1236,A251)=0,$B$10,""))</f>
        <v/>
      </c>
      <c r="C251" s="31" t="str">
        <f t="shared" ca="1" si="307"/>
        <v/>
      </c>
      <c r="D251" s="32" t="str">
        <f t="shared" ca="1" si="336"/>
        <v/>
      </c>
      <c r="E251" s="71" t="str">
        <f ca="1">IF(COUNTIF($AD$2:AD1236,A251)=1,VLOOKUP(A251,V:W,2), IF(COUNTIF($AD$2:AD1236,A251)=0,$C$10,""))</f>
        <v/>
      </c>
      <c r="F251" s="31" t="str">
        <f t="shared" ca="1" si="337"/>
        <v/>
      </c>
      <c r="G251" s="32" t="str">
        <f t="shared" ca="1" si="338"/>
        <v/>
      </c>
      <c r="H251" s="71" t="str">
        <f ca="1">IF(COUNTIF($AD$2:AD1236,A251)=1,VLOOKUP(A251,X:Y,2), IF(COUNTIF($AD$2:AD1236,A251)=0,$D$10,""))</f>
        <v/>
      </c>
      <c r="I251" s="31" t="str">
        <f t="shared" ca="1" si="339"/>
        <v/>
      </c>
      <c r="J251" s="32" t="str">
        <f t="shared" ca="1" si="340"/>
        <v/>
      </c>
      <c r="K251" s="71" t="str">
        <f ca="1">IF(COUNTIF($AD$2:AD1236,A251)=1,VLOOKUP(A251,Z:AA,2), IF(COUNTIF($AD$2:AD1236,A251)=0,$E$10,""))</f>
        <v/>
      </c>
      <c r="L251" s="31" t="str">
        <f t="shared" ca="1" si="341"/>
        <v/>
      </c>
      <c r="M251" s="32" t="str">
        <f t="shared" ca="1" si="342"/>
        <v/>
      </c>
      <c r="N251" s="77" t="str">
        <f t="shared" ca="1" si="343"/>
        <v/>
      </c>
      <c r="O251" s="77"/>
      <c r="P251" s="77"/>
      <c r="Q251" s="77" t="str">
        <f ca="1">IF(ISERROR(B251-2),"",$G$5*SUM($O$14:O251)-$H$5*SUM($P$14:P251))</f>
        <v/>
      </c>
      <c r="R251" s="77" t="str">
        <f t="shared" ca="1" si="344"/>
        <v/>
      </c>
      <c r="AB251" s="163" t="str">
        <f t="shared" si="303"/>
        <v/>
      </c>
      <c r="AC251" s="163" t="str">
        <f t="shared" si="304"/>
        <v/>
      </c>
      <c r="AH251" s="164" t="str">
        <f t="shared" ca="1" si="321"/>
        <v/>
      </c>
      <c r="AI251" s="44" t="str">
        <f ca="1">IF(COUNTIF($BU$2:BU1236,AH251)=1,VLOOKUP(AH251,BG:BH,2), IF(COUNTIF($BU$2:BU1236,AH251)=0,$AI$10,""))</f>
        <v/>
      </c>
      <c r="AJ251" s="45" t="str">
        <f t="shared" ca="1" si="308"/>
        <v/>
      </c>
      <c r="AK251" s="45" t="str">
        <f t="shared" ca="1" si="322"/>
        <v/>
      </c>
      <c r="AL251" s="44" t="str">
        <f ca="1">IF(COUNTIF($BU$2:BU1236,AH251)=1,VLOOKUP(AH251,BI:BJ,2), IF(COUNTIF($BU$2:BU1236,AH251)=0,$AJ$10,""))</f>
        <v/>
      </c>
      <c r="AM251" s="45" t="str">
        <f t="shared" ca="1" si="323"/>
        <v/>
      </c>
      <c r="AN251" s="46" t="str">
        <f t="shared" ca="1" si="324"/>
        <v/>
      </c>
      <c r="AO251" s="44" t="str">
        <f ca="1">IF(COUNTIF($BU$2:BU1236,AH251)=1,VLOOKUP(AH251,BK:BL,2), IF(COUNTIF($BU$2:BU1236,AH251)=0,$AK$10,""))</f>
        <v/>
      </c>
      <c r="AP251" s="45" t="str">
        <f t="shared" ca="1" si="325"/>
        <v/>
      </c>
      <c r="AQ251" s="46" t="str">
        <f t="shared" ca="1" si="326"/>
        <v/>
      </c>
      <c r="AR251" s="44" t="str">
        <f ca="1">IF(COUNTIF($BU$2:BU1236,AH251)=1,VLOOKUP(AH251,BM:BN,2), IF(COUNTIF($BU$2:BU1236,AH251)=0,$AL$10,""))</f>
        <v/>
      </c>
      <c r="AS251" s="45" t="str">
        <f t="shared" ca="1" si="327"/>
        <v/>
      </c>
      <c r="AT251" s="46" t="str">
        <f t="shared" ca="1" si="328"/>
        <v/>
      </c>
      <c r="AU251" s="44" t="str">
        <f ca="1">IF(COUNTIF($BU$2:BU1236,AH251)=1,VLOOKUP(AH251,BO:BP,2), IF(COUNTIF($BU$2:BU1236,AH251)=0,$AM$10,""))</f>
        <v/>
      </c>
      <c r="AV251" s="45" t="str">
        <f t="shared" ca="1" si="329"/>
        <v/>
      </c>
      <c r="AW251" s="46" t="str">
        <f t="shared" ca="1" si="330"/>
        <v/>
      </c>
      <c r="AX251" s="44" t="str">
        <f ca="1">IF(COUNTIF($BU$2:BU1236,AH251)=1,VLOOKUP(AH251,BQ:BR,2), IF(COUNTIF($BU$2:BU1236,AH251)=0,$AN$10,""))</f>
        <v/>
      </c>
      <c r="AY251" s="45" t="str">
        <f t="shared" ca="1" si="331"/>
        <v/>
      </c>
      <c r="AZ251" s="46" t="str">
        <f t="shared" ca="1" si="332"/>
        <v/>
      </c>
      <c r="BA251" s="77" t="str">
        <f t="shared" ca="1" si="333"/>
        <v/>
      </c>
      <c r="BB251" s="176"/>
      <c r="BC251" s="176"/>
      <c r="BD251" s="77" t="str">
        <f ca="1">IF(ISERROR(AI251-2),"",$AQ$4*SUM($BB$14:BB251)-$AR$4*SUM($BC$14:BC251))</f>
        <v/>
      </c>
      <c r="BE251" s="77" t="str">
        <f t="shared" ca="1" si="334"/>
        <v/>
      </c>
      <c r="BS251" s="163" t="str">
        <f t="shared" si="305"/>
        <v/>
      </c>
      <c r="BT251" s="163" t="str">
        <f t="shared" si="306"/>
        <v/>
      </c>
      <c r="BY251" s="164" t="str">
        <f t="shared" ca="1" si="316"/>
        <v/>
      </c>
      <c r="BZ251" s="44" t="str">
        <f ca="1">IF(COUNTIF($CN$2:CN1236,BY251)=1,VLOOKUP(BY251,CH:CI,2), IF(COUNTIF($CN$2:CN1236,BY251)=0,$BZ$10,""))</f>
        <v/>
      </c>
      <c r="CA251" s="45" t="str">
        <f t="shared" ca="1" si="309"/>
        <v/>
      </c>
      <c r="CB251" s="45" t="str">
        <f t="shared" ca="1" si="317"/>
        <v/>
      </c>
      <c r="CC251" s="44" t="str">
        <f ca="1">IF(COUNTIF($CN$2:CN1236,BY251)=1,VLOOKUP(BY251,CJ:CK,2), IF(COUNTIF($CN$2:CN1236,BY251)=0,$CA$10,""))</f>
        <v/>
      </c>
      <c r="CD251" s="45" t="str">
        <f t="shared" ca="1" si="318"/>
        <v/>
      </c>
      <c r="CE251" s="46" t="str">
        <f t="shared" ca="1" si="319"/>
        <v/>
      </c>
      <c r="CF251" s="44" t="str">
        <f t="shared" ca="1" si="320"/>
        <v/>
      </c>
      <c r="CL251" s="163" t="str">
        <f t="shared" si="299"/>
        <v/>
      </c>
      <c r="CM251" s="163" t="str">
        <f t="shared" si="300"/>
        <v/>
      </c>
      <c r="CR251" s="164" t="str">
        <f t="shared" ca="1" si="310"/>
        <v/>
      </c>
      <c r="CS251" s="44" t="str">
        <f ca="1">IF(COUNTIF($DG$2:DG1236,CR251)=1,VLOOKUP(CR251,DA:DB,2), IF(COUNTIF($DG$2:DG1236,CR251)=0,$CS$10,""))</f>
        <v/>
      </c>
      <c r="CT251" s="45" t="str">
        <f t="shared" ca="1" si="311"/>
        <v/>
      </c>
      <c r="CU251" s="45" t="str">
        <f t="shared" ca="1" si="312"/>
        <v/>
      </c>
      <c r="CV251" s="44" t="str">
        <f ca="1">IF(COUNTIF($DG$2:DG1236,CR251)=1,VLOOKUP(CR251,DC:DD,2), IF(COUNTIF($DG$2:DG1236,CR251)=0,$CT$10,""))</f>
        <v/>
      </c>
      <c r="CW251" s="45" t="str">
        <f t="shared" ca="1" si="313"/>
        <v/>
      </c>
      <c r="CX251" s="46" t="str">
        <f t="shared" ca="1" si="314"/>
        <v/>
      </c>
      <c r="CY251" s="44" t="str">
        <f t="shared" ca="1" si="315"/>
        <v/>
      </c>
      <c r="DE251" s="163" t="str">
        <f t="shared" si="301"/>
        <v/>
      </c>
      <c r="DF251" s="163" t="str">
        <f t="shared" si="302"/>
        <v/>
      </c>
    </row>
    <row r="252" spans="1:110">
      <c r="A252" s="164" t="str">
        <f t="shared" ca="1" si="335"/>
        <v/>
      </c>
      <c r="B252" s="71" t="str">
        <f ca="1">IF(COUNTIF($AD$2:AD1237,A252)=1,VLOOKUP(A252,T:U,2), IF(COUNTIF($AD$2:AD1237,A252)=0,$B$10,""))</f>
        <v/>
      </c>
      <c r="C252" s="31" t="str">
        <f t="shared" ca="1" si="307"/>
        <v/>
      </c>
      <c r="D252" s="32" t="str">
        <f t="shared" ca="1" si="336"/>
        <v/>
      </c>
      <c r="E252" s="71" t="str">
        <f ca="1">IF(COUNTIF($AD$2:AD1237,A252)=1,VLOOKUP(A252,V:W,2), IF(COUNTIF($AD$2:AD1237,A252)=0,$C$10,""))</f>
        <v/>
      </c>
      <c r="F252" s="31" t="str">
        <f t="shared" ca="1" si="337"/>
        <v/>
      </c>
      <c r="G252" s="32" t="str">
        <f t="shared" ca="1" si="338"/>
        <v/>
      </c>
      <c r="H252" s="71" t="str">
        <f ca="1">IF(COUNTIF($AD$2:AD1237,A252)=1,VLOOKUP(A252,X:Y,2), IF(COUNTIF($AD$2:AD1237,A252)=0,$D$10,""))</f>
        <v/>
      </c>
      <c r="I252" s="31" t="str">
        <f t="shared" ca="1" si="339"/>
        <v/>
      </c>
      <c r="J252" s="32" t="str">
        <f t="shared" ca="1" si="340"/>
        <v/>
      </c>
      <c r="K252" s="71" t="str">
        <f ca="1">IF(COUNTIF($AD$2:AD1237,A252)=1,VLOOKUP(A252,Z:AA,2), IF(COUNTIF($AD$2:AD1237,A252)=0,$E$10,""))</f>
        <v/>
      </c>
      <c r="L252" s="31" t="str">
        <f t="shared" ca="1" si="341"/>
        <v/>
      </c>
      <c r="M252" s="32" t="str">
        <f t="shared" ca="1" si="342"/>
        <v/>
      </c>
      <c r="N252" s="77" t="str">
        <f t="shared" ca="1" si="343"/>
        <v/>
      </c>
      <c r="O252" s="77"/>
      <c r="P252" s="77"/>
      <c r="Q252" s="77" t="str">
        <f ca="1">IF(ISERROR(B252-2),"",$G$5*SUM($O$14:O252)-$H$5*SUM($P$14:P252))</f>
        <v/>
      </c>
      <c r="R252" s="77" t="str">
        <f t="shared" ca="1" si="344"/>
        <v/>
      </c>
      <c r="AB252" s="163" t="str">
        <f t="shared" si="303"/>
        <v/>
      </c>
      <c r="AC252" s="163" t="str">
        <f t="shared" si="304"/>
        <v/>
      </c>
      <c r="AH252" s="164" t="str">
        <f t="shared" ca="1" si="321"/>
        <v/>
      </c>
      <c r="AI252" s="44" t="str">
        <f ca="1">IF(COUNTIF($BU$2:BU1237,AH252)=1,VLOOKUP(AH252,BG:BH,2), IF(COUNTIF($BU$2:BU1237,AH252)=0,$AI$10,""))</f>
        <v/>
      </c>
      <c r="AJ252" s="45" t="str">
        <f t="shared" ca="1" si="308"/>
        <v/>
      </c>
      <c r="AK252" s="45" t="str">
        <f t="shared" ca="1" si="322"/>
        <v/>
      </c>
      <c r="AL252" s="44" t="str">
        <f ca="1">IF(COUNTIF($BU$2:BU1237,AH252)=1,VLOOKUP(AH252,BI:BJ,2), IF(COUNTIF($BU$2:BU1237,AH252)=0,$AJ$10,""))</f>
        <v/>
      </c>
      <c r="AM252" s="45" t="str">
        <f t="shared" ca="1" si="323"/>
        <v/>
      </c>
      <c r="AN252" s="46" t="str">
        <f t="shared" ca="1" si="324"/>
        <v/>
      </c>
      <c r="AO252" s="44" t="str">
        <f ca="1">IF(COUNTIF($BU$2:BU1237,AH252)=1,VLOOKUP(AH252,BK:BL,2), IF(COUNTIF($BU$2:BU1237,AH252)=0,$AK$10,""))</f>
        <v/>
      </c>
      <c r="AP252" s="45" t="str">
        <f t="shared" ca="1" si="325"/>
        <v/>
      </c>
      <c r="AQ252" s="46" t="str">
        <f t="shared" ca="1" si="326"/>
        <v/>
      </c>
      <c r="AR252" s="44" t="str">
        <f ca="1">IF(COUNTIF($BU$2:BU1237,AH252)=1,VLOOKUP(AH252,BM:BN,2), IF(COUNTIF($BU$2:BU1237,AH252)=0,$AL$10,""))</f>
        <v/>
      </c>
      <c r="AS252" s="45" t="str">
        <f t="shared" ca="1" si="327"/>
        <v/>
      </c>
      <c r="AT252" s="46" t="str">
        <f t="shared" ca="1" si="328"/>
        <v/>
      </c>
      <c r="AU252" s="44" t="str">
        <f ca="1">IF(COUNTIF($BU$2:BU1237,AH252)=1,VLOOKUP(AH252,BO:BP,2), IF(COUNTIF($BU$2:BU1237,AH252)=0,$AM$10,""))</f>
        <v/>
      </c>
      <c r="AV252" s="45" t="str">
        <f t="shared" ca="1" si="329"/>
        <v/>
      </c>
      <c r="AW252" s="46" t="str">
        <f t="shared" ca="1" si="330"/>
        <v/>
      </c>
      <c r="AX252" s="44" t="str">
        <f ca="1">IF(COUNTIF($BU$2:BU1237,AH252)=1,VLOOKUP(AH252,BQ:BR,2), IF(COUNTIF($BU$2:BU1237,AH252)=0,$AN$10,""))</f>
        <v/>
      </c>
      <c r="AY252" s="45" t="str">
        <f t="shared" ca="1" si="331"/>
        <v/>
      </c>
      <c r="AZ252" s="46" t="str">
        <f t="shared" ca="1" si="332"/>
        <v/>
      </c>
      <c r="BA252" s="77" t="str">
        <f t="shared" ca="1" si="333"/>
        <v/>
      </c>
      <c r="BB252" s="176"/>
      <c r="BC252" s="176"/>
      <c r="BD252" s="77" t="str">
        <f ca="1">IF(ISERROR(AI252-2),"",$AQ$4*SUM($BB$14:BB252)-$AR$4*SUM($BC$14:BC252))</f>
        <v/>
      </c>
      <c r="BE252" s="77" t="str">
        <f t="shared" ca="1" si="334"/>
        <v/>
      </c>
      <c r="BS252" s="163" t="str">
        <f t="shared" si="305"/>
        <v/>
      </c>
      <c r="BT252" s="163" t="str">
        <f t="shared" si="306"/>
        <v/>
      </c>
      <c r="BY252" s="164" t="str">
        <f t="shared" ca="1" si="316"/>
        <v/>
      </c>
      <c r="BZ252" s="44" t="str">
        <f ca="1">IF(COUNTIF($CN$2:CN1237,BY252)=1,VLOOKUP(BY252,CH:CI,2), IF(COUNTIF($CN$2:CN1237,BY252)=0,$BZ$10,""))</f>
        <v/>
      </c>
      <c r="CA252" s="45" t="str">
        <f t="shared" ca="1" si="309"/>
        <v/>
      </c>
      <c r="CB252" s="45" t="str">
        <f t="shared" ca="1" si="317"/>
        <v/>
      </c>
      <c r="CC252" s="44" t="str">
        <f ca="1">IF(COUNTIF($CN$2:CN1237,BY252)=1,VLOOKUP(BY252,CJ:CK,2), IF(COUNTIF($CN$2:CN1237,BY252)=0,$CA$10,""))</f>
        <v/>
      </c>
      <c r="CD252" s="45" t="str">
        <f t="shared" ca="1" si="318"/>
        <v/>
      </c>
      <c r="CE252" s="46" t="str">
        <f t="shared" ca="1" si="319"/>
        <v/>
      </c>
      <c r="CF252" s="44" t="str">
        <f t="shared" ca="1" si="320"/>
        <v/>
      </c>
      <c r="CL252" s="163" t="str">
        <f t="shared" si="299"/>
        <v/>
      </c>
      <c r="CM252" s="163" t="str">
        <f t="shared" si="300"/>
        <v/>
      </c>
      <c r="CR252" s="164" t="str">
        <f t="shared" ca="1" si="310"/>
        <v/>
      </c>
      <c r="CS252" s="44" t="str">
        <f ca="1">IF(COUNTIF($DG$2:DG1237,CR252)=1,VLOOKUP(CR252,DA:DB,2), IF(COUNTIF($DG$2:DG1237,CR252)=0,$CS$10,""))</f>
        <v/>
      </c>
      <c r="CT252" s="45" t="str">
        <f t="shared" ca="1" si="311"/>
        <v/>
      </c>
      <c r="CU252" s="45" t="str">
        <f t="shared" ca="1" si="312"/>
        <v/>
      </c>
      <c r="CV252" s="44" t="str">
        <f ca="1">IF(COUNTIF($DG$2:DG1237,CR252)=1,VLOOKUP(CR252,DC:DD,2), IF(COUNTIF($DG$2:DG1237,CR252)=0,$CT$10,""))</f>
        <v/>
      </c>
      <c r="CW252" s="45" t="str">
        <f t="shared" ca="1" si="313"/>
        <v/>
      </c>
      <c r="CX252" s="46" t="str">
        <f t="shared" ca="1" si="314"/>
        <v/>
      </c>
      <c r="CY252" s="44" t="str">
        <f t="shared" ca="1" si="315"/>
        <v/>
      </c>
      <c r="DE252" s="163" t="str">
        <f t="shared" si="301"/>
        <v/>
      </c>
      <c r="DF252" s="163" t="str">
        <f t="shared" si="302"/>
        <v/>
      </c>
    </row>
    <row r="253" spans="1:110">
      <c r="A253" s="164" t="str">
        <f t="shared" ca="1" si="335"/>
        <v/>
      </c>
      <c r="B253" s="71" t="str">
        <f ca="1">IF(COUNTIF($AD$2:AD1238,A253)=1,VLOOKUP(A253,T:U,2), IF(COUNTIF($AD$2:AD1238,A253)=0,$B$10,""))</f>
        <v/>
      </c>
      <c r="C253" s="31" t="str">
        <f t="shared" ca="1" si="307"/>
        <v/>
      </c>
      <c r="D253" s="32" t="str">
        <f t="shared" ca="1" si="336"/>
        <v/>
      </c>
      <c r="E253" s="71" t="str">
        <f ca="1">IF(COUNTIF($AD$2:AD1238,A253)=1,VLOOKUP(A253,V:W,2), IF(COUNTIF($AD$2:AD1238,A253)=0,$C$10,""))</f>
        <v/>
      </c>
      <c r="F253" s="31" t="str">
        <f t="shared" ca="1" si="337"/>
        <v/>
      </c>
      <c r="G253" s="32" t="str">
        <f t="shared" ca="1" si="338"/>
        <v/>
      </c>
      <c r="H253" s="71" t="str">
        <f ca="1">IF(COUNTIF($AD$2:AD1238,A253)=1,VLOOKUP(A253,X:Y,2), IF(COUNTIF($AD$2:AD1238,A253)=0,$D$10,""))</f>
        <v/>
      </c>
      <c r="I253" s="31" t="str">
        <f t="shared" ca="1" si="339"/>
        <v/>
      </c>
      <c r="J253" s="32" t="str">
        <f t="shared" ca="1" si="340"/>
        <v/>
      </c>
      <c r="K253" s="71" t="str">
        <f ca="1">IF(COUNTIF($AD$2:AD1238,A253)=1,VLOOKUP(A253,Z:AA,2), IF(COUNTIF($AD$2:AD1238,A253)=0,$E$10,""))</f>
        <v/>
      </c>
      <c r="L253" s="31" t="str">
        <f t="shared" ca="1" si="341"/>
        <v/>
      </c>
      <c r="M253" s="32" t="str">
        <f t="shared" ca="1" si="342"/>
        <v/>
      </c>
      <c r="N253" s="77" t="str">
        <f t="shared" ca="1" si="343"/>
        <v/>
      </c>
      <c r="O253" s="77"/>
      <c r="P253" s="77"/>
      <c r="Q253" s="77" t="str">
        <f ca="1">IF(ISERROR(B253-2),"",$G$5*SUM($O$14:O253)-$H$5*SUM($P$14:P253))</f>
        <v/>
      </c>
      <c r="R253" s="77" t="str">
        <f t="shared" ca="1" si="344"/>
        <v/>
      </c>
      <c r="AB253" s="163" t="str">
        <f t="shared" si="303"/>
        <v/>
      </c>
      <c r="AC253" s="163" t="str">
        <f t="shared" si="304"/>
        <v/>
      </c>
      <c r="AH253" s="164" t="str">
        <f t="shared" ca="1" si="321"/>
        <v/>
      </c>
      <c r="AI253" s="44" t="str">
        <f ca="1">IF(COUNTIF($BU$2:BU1238,AH253)=1,VLOOKUP(AH253,BG:BH,2), IF(COUNTIF($BU$2:BU1238,AH253)=0,$AI$10,""))</f>
        <v/>
      </c>
      <c r="AJ253" s="45" t="str">
        <f t="shared" ca="1" si="308"/>
        <v/>
      </c>
      <c r="AK253" s="45" t="str">
        <f t="shared" ca="1" si="322"/>
        <v/>
      </c>
      <c r="AL253" s="44" t="str">
        <f ca="1">IF(COUNTIF($BU$2:BU1238,AH253)=1,VLOOKUP(AH253,BI:BJ,2), IF(COUNTIF($BU$2:BU1238,AH253)=0,$AJ$10,""))</f>
        <v/>
      </c>
      <c r="AM253" s="45" t="str">
        <f t="shared" ca="1" si="323"/>
        <v/>
      </c>
      <c r="AN253" s="46" t="str">
        <f t="shared" ca="1" si="324"/>
        <v/>
      </c>
      <c r="AO253" s="44" t="str">
        <f ca="1">IF(COUNTIF($BU$2:BU1238,AH253)=1,VLOOKUP(AH253,BK:BL,2), IF(COUNTIF($BU$2:BU1238,AH253)=0,$AK$10,""))</f>
        <v/>
      </c>
      <c r="AP253" s="45" t="str">
        <f t="shared" ca="1" si="325"/>
        <v/>
      </c>
      <c r="AQ253" s="46" t="str">
        <f t="shared" ca="1" si="326"/>
        <v/>
      </c>
      <c r="AR253" s="44" t="str">
        <f ca="1">IF(COUNTIF($BU$2:BU1238,AH253)=1,VLOOKUP(AH253,BM:BN,2), IF(COUNTIF($BU$2:BU1238,AH253)=0,$AL$10,""))</f>
        <v/>
      </c>
      <c r="AS253" s="45" t="str">
        <f t="shared" ca="1" si="327"/>
        <v/>
      </c>
      <c r="AT253" s="46" t="str">
        <f t="shared" ca="1" si="328"/>
        <v/>
      </c>
      <c r="AU253" s="44" t="str">
        <f ca="1">IF(COUNTIF($BU$2:BU1238,AH253)=1,VLOOKUP(AH253,BO:BP,2), IF(COUNTIF($BU$2:BU1238,AH253)=0,$AM$10,""))</f>
        <v/>
      </c>
      <c r="AV253" s="45" t="str">
        <f t="shared" ca="1" si="329"/>
        <v/>
      </c>
      <c r="AW253" s="46" t="str">
        <f t="shared" ca="1" si="330"/>
        <v/>
      </c>
      <c r="AX253" s="44" t="str">
        <f ca="1">IF(COUNTIF($BU$2:BU1238,AH253)=1,VLOOKUP(AH253,BQ:BR,2), IF(COUNTIF($BU$2:BU1238,AH253)=0,$AN$10,""))</f>
        <v/>
      </c>
      <c r="AY253" s="45" t="str">
        <f t="shared" ca="1" si="331"/>
        <v/>
      </c>
      <c r="AZ253" s="46" t="str">
        <f t="shared" ca="1" si="332"/>
        <v/>
      </c>
      <c r="BA253" s="77" t="str">
        <f t="shared" ca="1" si="333"/>
        <v/>
      </c>
      <c r="BB253" s="176"/>
      <c r="BC253" s="176"/>
      <c r="BD253" s="77" t="str">
        <f ca="1">IF(ISERROR(AI253-2),"",$AQ$4*SUM($BB$14:BB253)-$AR$4*SUM($BC$14:BC253))</f>
        <v/>
      </c>
      <c r="BE253" s="77" t="str">
        <f t="shared" ca="1" si="334"/>
        <v/>
      </c>
      <c r="BS253" s="163" t="str">
        <f t="shared" si="305"/>
        <v/>
      </c>
      <c r="BT253" s="163" t="str">
        <f t="shared" si="306"/>
        <v/>
      </c>
      <c r="BY253" s="164" t="str">
        <f t="shared" ca="1" si="316"/>
        <v/>
      </c>
      <c r="BZ253" s="44" t="str">
        <f ca="1">IF(COUNTIF($CN$2:CN1238,BY253)=1,VLOOKUP(BY253,CH:CI,2), IF(COUNTIF($CN$2:CN1238,BY253)=0,$BZ$10,""))</f>
        <v/>
      </c>
      <c r="CA253" s="45" t="str">
        <f t="shared" ca="1" si="309"/>
        <v/>
      </c>
      <c r="CB253" s="45" t="str">
        <f t="shared" ca="1" si="317"/>
        <v/>
      </c>
      <c r="CC253" s="44" t="str">
        <f ca="1">IF(COUNTIF($CN$2:CN1238,BY253)=1,VLOOKUP(BY253,CJ:CK,2), IF(COUNTIF($CN$2:CN1238,BY253)=0,$CA$10,""))</f>
        <v/>
      </c>
      <c r="CD253" s="45" t="str">
        <f t="shared" ca="1" si="318"/>
        <v/>
      </c>
      <c r="CE253" s="46" t="str">
        <f t="shared" ca="1" si="319"/>
        <v/>
      </c>
      <c r="CF253" s="44" t="str">
        <f t="shared" ca="1" si="320"/>
        <v/>
      </c>
      <c r="CL253" s="163" t="str">
        <f t="shared" si="299"/>
        <v/>
      </c>
      <c r="CM253" s="163" t="str">
        <f t="shared" si="300"/>
        <v/>
      </c>
      <c r="CR253" s="164" t="str">
        <f t="shared" ca="1" si="310"/>
        <v/>
      </c>
      <c r="CS253" s="44" t="str">
        <f ca="1">IF(COUNTIF($DG$2:DG1238,CR253)=1,VLOOKUP(CR253,DA:DB,2), IF(COUNTIF($DG$2:DG1238,CR253)=0,$CS$10,""))</f>
        <v/>
      </c>
      <c r="CT253" s="45" t="str">
        <f t="shared" ca="1" si="311"/>
        <v/>
      </c>
      <c r="CU253" s="45" t="str">
        <f t="shared" ca="1" si="312"/>
        <v/>
      </c>
      <c r="CV253" s="44" t="str">
        <f ca="1">IF(COUNTIF($DG$2:DG1238,CR253)=1,VLOOKUP(CR253,DC:DD,2), IF(COUNTIF($DG$2:DG1238,CR253)=0,$CT$10,""))</f>
        <v/>
      </c>
      <c r="CW253" s="45" t="str">
        <f t="shared" ca="1" si="313"/>
        <v/>
      </c>
      <c r="CX253" s="46" t="str">
        <f t="shared" ca="1" si="314"/>
        <v/>
      </c>
      <c r="CY253" s="44" t="str">
        <f t="shared" ca="1" si="315"/>
        <v/>
      </c>
      <c r="DE253" s="163" t="str">
        <f t="shared" si="301"/>
        <v/>
      </c>
      <c r="DF253" s="163" t="str">
        <f t="shared" si="302"/>
        <v/>
      </c>
    </row>
    <row r="254" spans="1:110">
      <c r="A254" s="164" t="str">
        <f t="shared" ca="1" si="335"/>
        <v/>
      </c>
      <c r="B254" s="71" t="str">
        <f ca="1">IF(COUNTIF($AD$2:AD1239,A254)=1,VLOOKUP(A254,T:U,2), IF(COUNTIF($AD$2:AD1239,A254)=0,$B$10,""))</f>
        <v/>
      </c>
      <c r="C254" s="31" t="str">
        <f t="shared" ca="1" si="307"/>
        <v/>
      </c>
      <c r="D254" s="32" t="str">
        <f t="shared" ca="1" si="336"/>
        <v/>
      </c>
      <c r="E254" s="71" t="str">
        <f ca="1">IF(COUNTIF($AD$2:AD1239,A254)=1,VLOOKUP(A254,V:W,2), IF(COUNTIF($AD$2:AD1239,A254)=0,$C$10,""))</f>
        <v/>
      </c>
      <c r="F254" s="31" t="str">
        <f t="shared" ca="1" si="337"/>
        <v/>
      </c>
      <c r="G254" s="32" t="str">
        <f t="shared" ca="1" si="338"/>
        <v/>
      </c>
      <c r="H254" s="71" t="str">
        <f ca="1">IF(COUNTIF($AD$2:AD1239,A254)=1,VLOOKUP(A254,X:Y,2), IF(COUNTIF($AD$2:AD1239,A254)=0,$D$10,""))</f>
        <v/>
      </c>
      <c r="I254" s="31" t="str">
        <f t="shared" ca="1" si="339"/>
        <v/>
      </c>
      <c r="J254" s="32" t="str">
        <f t="shared" ca="1" si="340"/>
        <v/>
      </c>
      <c r="K254" s="71" t="str">
        <f ca="1">IF(COUNTIF($AD$2:AD1239,A254)=1,VLOOKUP(A254,Z:AA,2), IF(COUNTIF($AD$2:AD1239,A254)=0,$E$10,""))</f>
        <v/>
      </c>
      <c r="L254" s="31" t="str">
        <f t="shared" ca="1" si="341"/>
        <v/>
      </c>
      <c r="M254" s="32" t="str">
        <f t="shared" ca="1" si="342"/>
        <v/>
      </c>
      <c r="N254" s="77" t="str">
        <f t="shared" ca="1" si="343"/>
        <v/>
      </c>
      <c r="O254" s="77"/>
      <c r="P254" s="77"/>
      <c r="Q254" s="77" t="str">
        <f ca="1">IF(ISERROR(B254-2),"",$G$5*SUM($O$14:O254)-$H$5*SUM($P$14:P254))</f>
        <v/>
      </c>
      <c r="R254" s="77" t="str">
        <f t="shared" ca="1" si="344"/>
        <v/>
      </c>
      <c r="AB254" s="163" t="str">
        <f t="shared" si="303"/>
        <v/>
      </c>
      <c r="AC254" s="163" t="str">
        <f t="shared" si="304"/>
        <v/>
      </c>
      <c r="AH254" s="164" t="str">
        <f t="shared" ca="1" si="321"/>
        <v/>
      </c>
      <c r="AI254" s="44" t="str">
        <f ca="1">IF(COUNTIF($BU$2:BU1239,AH254)=1,VLOOKUP(AH254,BG:BH,2), IF(COUNTIF($BU$2:BU1239,AH254)=0,$AI$10,""))</f>
        <v/>
      </c>
      <c r="AJ254" s="45" t="str">
        <f t="shared" ca="1" si="308"/>
        <v/>
      </c>
      <c r="AK254" s="45" t="str">
        <f t="shared" ca="1" si="322"/>
        <v/>
      </c>
      <c r="AL254" s="44" t="str">
        <f ca="1">IF(COUNTIF($BU$2:BU1239,AH254)=1,VLOOKUP(AH254,BI:BJ,2), IF(COUNTIF($BU$2:BU1239,AH254)=0,$AJ$10,""))</f>
        <v/>
      </c>
      <c r="AM254" s="45" t="str">
        <f t="shared" ca="1" si="323"/>
        <v/>
      </c>
      <c r="AN254" s="46" t="str">
        <f t="shared" ca="1" si="324"/>
        <v/>
      </c>
      <c r="AO254" s="44" t="str">
        <f ca="1">IF(COUNTIF($BU$2:BU1239,AH254)=1,VLOOKUP(AH254,BK:BL,2), IF(COUNTIF($BU$2:BU1239,AH254)=0,$AK$10,""))</f>
        <v/>
      </c>
      <c r="AP254" s="45" t="str">
        <f t="shared" ca="1" si="325"/>
        <v/>
      </c>
      <c r="AQ254" s="46" t="str">
        <f t="shared" ca="1" si="326"/>
        <v/>
      </c>
      <c r="AR254" s="44" t="str">
        <f ca="1">IF(COUNTIF($BU$2:BU1239,AH254)=1,VLOOKUP(AH254,BM:BN,2), IF(COUNTIF($BU$2:BU1239,AH254)=0,$AL$10,""))</f>
        <v/>
      </c>
      <c r="AS254" s="45" t="str">
        <f t="shared" ca="1" si="327"/>
        <v/>
      </c>
      <c r="AT254" s="46" t="str">
        <f t="shared" ca="1" si="328"/>
        <v/>
      </c>
      <c r="AU254" s="44" t="str">
        <f ca="1">IF(COUNTIF($BU$2:BU1239,AH254)=1,VLOOKUP(AH254,BO:BP,2), IF(COUNTIF($BU$2:BU1239,AH254)=0,$AM$10,""))</f>
        <v/>
      </c>
      <c r="AV254" s="45" t="str">
        <f t="shared" ca="1" si="329"/>
        <v/>
      </c>
      <c r="AW254" s="46" t="str">
        <f t="shared" ca="1" si="330"/>
        <v/>
      </c>
      <c r="AX254" s="44" t="str">
        <f ca="1">IF(COUNTIF($BU$2:BU1239,AH254)=1,VLOOKUP(AH254,BQ:BR,2), IF(COUNTIF($BU$2:BU1239,AH254)=0,$AN$10,""))</f>
        <v/>
      </c>
      <c r="AY254" s="45" t="str">
        <f t="shared" ca="1" si="331"/>
        <v/>
      </c>
      <c r="AZ254" s="46" t="str">
        <f t="shared" ca="1" si="332"/>
        <v/>
      </c>
      <c r="BA254" s="77" t="str">
        <f t="shared" ca="1" si="333"/>
        <v/>
      </c>
      <c r="BB254" s="176"/>
      <c r="BC254" s="176"/>
      <c r="BD254" s="77" t="str">
        <f ca="1">IF(ISERROR(AI254-2),"",$AQ$4*SUM($BB$14:BB254)-$AR$4*SUM($BC$14:BC254))</f>
        <v/>
      </c>
      <c r="BE254" s="77" t="str">
        <f t="shared" ca="1" si="334"/>
        <v/>
      </c>
      <c r="BS254" s="163" t="str">
        <f t="shared" si="305"/>
        <v/>
      </c>
      <c r="BT254" s="163" t="str">
        <f t="shared" si="306"/>
        <v/>
      </c>
      <c r="BY254" s="164" t="str">
        <f t="shared" ca="1" si="316"/>
        <v/>
      </c>
      <c r="BZ254" s="44" t="str">
        <f ca="1">IF(COUNTIF($CN$2:CN1239,BY254)=1,VLOOKUP(BY254,CH:CI,2), IF(COUNTIF($CN$2:CN1239,BY254)=0,$BZ$10,""))</f>
        <v/>
      </c>
      <c r="CA254" s="45" t="str">
        <f t="shared" ca="1" si="309"/>
        <v/>
      </c>
      <c r="CB254" s="45" t="str">
        <f t="shared" ca="1" si="317"/>
        <v/>
      </c>
      <c r="CC254" s="44" t="str">
        <f ca="1">IF(COUNTIF($CN$2:CN1239,BY254)=1,VLOOKUP(BY254,CJ:CK,2), IF(COUNTIF($CN$2:CN1239,BY254)=0,$CA$10,""))</f>
        <v/>
      </c>
      <c r="CD254" s="45" t="str">
        <f t="shared" ca="1" si="318"/>
        <v/>
      </c>
      <c r="CE254" s="46" t="str">
        <f t="shared" ca="1" si="319"/>
        <v/>
      </c>
      <c r="CF254" s="44" t="str">
        <f t="shared" ca="1" si="320"/>
        <v/>
      </c>
      <c r="CL254" s="163" t="str">
        <f t="shared" si="299"/>
        <v/>
      </c>
      <c r="CM254" s="163" t="str">
        <f t="shared" si="300"/>
        <v/>
      </c>
      <c r="CR254" s="164" t="str">
        <f t="shared" ca="1" si="310"/>
        <v/>
      </c>
      <c r="CS254" s="44" t="str">
        <f ca="1">IF(COUNTIF($DG$2:DG1239,CR254)=1,VLOOKUP(CR254,DA:DB,2), IF(COUNTIF($DG$2:DG1239,CR254)=0,$CS$10,""))</f>
        <v/>
      </c>
      <c r="CT254" s="45" t="str">
        <f t="shared" ca="1" si="311"/>
        <v/>
      </c>
      <c r="CU254" s="45" t="str">
        <f t="shared" ca="1" si="312"/>
        <v/>
      </c>
      <c r="CV254" s="44" t="str">
        <f ca="1">IF(COUNTIF($DG$2:DG1239,CR254)=1,VLOOKUP(CR254,DC:DD,2), IF(COUNTIF($DG$2:DG1239,CR254)=0,$CT$10,""))</f>
        <v/>
      </c>
      <c r="CW254" s="45" t="str">
        <f t="shared" ca="1" si="313"/>
        <v/>
      </c>
      <c r="CX254" s="46" t="str">
        <f t="shared" ca="1" si="314"/>
        <v/>
      </c>
      <c r="CY254" s="44" t="str">
        <f t="shared" ca="1" si="315"/>
        <v/>
      </c>
      <c r="DE254" s="163" t="str">
        <f t="shared" si="301"/>
        <v/>
      </c>
      <c r="DF254" s="163" t="str">
        <f t="shared" si="302"/>
        <v/>
      </c>
    </row>
    <row r="255" spans="1:110">
      <c r="A255" s="164" t="str">
        <f t="shared" ca="1" si="335"/>
        <v/>
      </c>
      <c r="B255" s="71" t="str">
        <f ca="1">IF(COUNTIF($AD$2:AD1240,A255)=1,VLOOKUP(A255,T:U,2), IF(COUNTIF($AD$2:AD1240,A255)=0,$B$10,""))</f>
        <v/>
      </c>
      <c r="C255" s="31" t="str">
        <f t="shared" ca="1" si="307"/>
        <v/>
      </c>
      <c r="D255" s="32" t="str">
        <f t="shared" ca="1" si="336"/>
        <v/>
      </c>
      <c r="E255" s="71" t="str">
        <f ca="1">IF(COUNTIF($AD$2:AD1240,A255)=1,VLOOKUP(A255,V:W,2), IF(COUNTIF($AD$2:AD1240,A255)=0,$C$10,""))</f>
        <v/>
      </c>
      <c r="F255" s="31" t="str">
        <f t="shared" ca="1" si="337"/>
        <v/>
      </c>
      <c r="G255" s="32" t="str">
        <f t="shared" ca="1" si="338"/>
        <v/>
      </c>
      <c r="H255" s="71" t="str">
        <f ca="1">IF(COUNTIF($AD$2:AD1240,A255)=1,VLOOKUP(A255,X:Y,2), IF(COUNTIF($AD$2:AD1240,A255)=0,$D$10,""))</f>
        <v/>
      </c>
      <c r="I255" s="31" t="str">
        <f t="shared" ca="1" si="339"/>
        <v/>
      </c>
      <c r="J255" s="32" t="str">
        <f t="shared" ca="1" si="340"/>
        <v/>
      </c>
      <c r="K255" s="71" t="str">
        <f ca="1">IF(COUNTIF($AD$2:AD1240,A255)=1,VLOOKUP(A255,Z:AA,2), IF(COUNTIF($AD$2:AD1240,A255)=0,$E$10,""))</f>
        <v/>
      </c>
      <c r="L255" s="31" t="str">
        <f t="shared" ca="1" si="341"/>
        <v/>
      </c>
      <c r="M255" s="32" t="str">
        <f t="shared" ca="1" si="342"/>
        <v/>
      </c>
      <c r="N255" s="77" t="str">
        <f t="shared" ca="1" si="343"/>
        <v/>
      </c>
      <c r="O255" s="77"/>
      <c r="P255" s="77"/>
      <c r="Q255" s="77" t="str">
        <f ca="1">IF(ISERROR(B255-2),"",$G$5*SUM($O$14:O255)-$H$5*SUM($P$14:P255))</f>
        <v/>
      </c>
      <c r="R255" s="77" t="str">
        <f t="shared" ca="1" si="344"/>
        <v/>
      </c>
      <c r="AB255" s="163" t="str">
        <f t="shared" si="303"/>
        <v/>
      </c>
      <c r="AC255" s="163" t="str">
        <f t="shared" si="304"/>
        <v/>
      </c>
      <c r="AH255" s="164" t="str">
        <f t="shared" ca="1" si="321"/>
        <v/>
      </c>
      <c r="AI255" s="44" t="str">
        <f ca="1">IF(COUNTIF($BU$2:BU1240,AH255)=1,VLOOKUP(AH255,BG:BH,2), IF(COUNTIF($BU$2:BU1240,AH255)=0,$AI$10,""))</f>
        <v/>
      </c>
      <c r="AJ255" s="45" t="str">
        <f t="shared" ca="1" si="308"/>
        <v/>
      </c>
      <c r="AK255" s="45" t="str">
        <f t="shared" ca="1" si="322"/>
        <v/>
      </c>
      <c r="AL255" s="44" t="str">
        <f ca="1">IF(COUNTIF($BU$2:BU1240,AH255)=1,VLOOKUP(AH255,BI:BJ,2), IF(COUNTIF($BU$2:BU1240,AH255)=0,$AJ$10,""))</f>
        <v/>
      </c>
      <c r="AM255" s="45" t="str">
        <f t="shared" ca="1" si="323"/>
        <v/>
      </c>
      <c r="AN255" s="46" t="str">
        <f t="shared" ca="1" si="324"/>
        <v/>
      </c>
      <c r="AO255" s="44" t="str">
        <f ca="1">IF(COUNTIF($BU$2:BU1240,AH255)=1,VLOOKUP(AH255,BK:BL,2), IF(COUNTIF($BU$2:BU1240,AH255)=0,$AK$10,""))</f>
        <v/>
      </c>
      <c r="AP255" s="45" t="str">
        <f t="shared" ca="1" si="325"/>
        <v/>
      </c>
      <c r="AQ255" s="46" t="str">
        <f t="shared" ca="1" si="326"/>
        <v/>
      </c>
      <c r="AR255" s="44" t="str">
        <f ca="1">IF(COUNTIF($BU$2:BU1240,AH255)=1,VLOOKUP(AH255,BM:BN,2), IF(COUNTIF($BU$2:BU1240,AH255)=0,$AL$10,""))</f>
        <v/>
      </c>
      <c r="AS255" s="45" t="str">
        <f t="shared" ca="1" si="327"/>
        <v/>
      </c>
      <c r="AT255" s="46" t="str">
        <f t="shared" ca="1" si="328"/>
        <v/>
      </c>
      <c r="AU255" s="44" t="str">
        <f ca="1">IF(COUNTIF($BU$2:BU1240,AH255)=1,VLOOKUP(AH255,BO:BP,2), IF(COUNTIF($BU$2:BU1240,AH255)=0,$AM$10,""))</f>
        <v/>
      </c>
      <c r="AV255" s="45" t="str">
        <f t="shared" ca="1" si="329"/>
        <v/>
      </c>
      <c r="AW255" s="46" t="str">
        <f t="shared" ca="1" si="330"/>
        <v/>
      </c>
      <c r="AX255" s="44" t="str">
        <f ca="1">IF(COUNTIF($BU$2:BU1240,AH255)=1,VLOOKUP(AH255,BQ:BR,2), IF(COUNTIF($BU$2:BU1240,AH255)=0,$AN$10,""))</f>
        <v/>
      </c>
      <c r="AY255" s="45" t="str">
        <f t="shared" ca="1" si="331"/>
        <v/>
      </c>
      <c r="AZ255" s="46" t="str">
        <f t="shared" ca="1" si="332"/>
        <v/>
      </c>
      <c r="BA255" s="77" t="str">
        <f t="shared" ca="1" si="333"/>
        <v/>
      </c>
      <c r="BB255" s="176"/>
      <c r="BC255" s="176"/>
      <c r="BD255" s="77" t="str">
        <f ca="1">IF(ISERROR(AI255-2),"",$AQ$4*SUM($BB$14:BB255)-$AR$4*SUM($BC$14:BC255))</f>
        <v/>
      </c>
      <c r="BE255" s="77" t="str">
        <f t="shared" ca="1" si="334"/>
        <v/>
      </c>
      <c r="BS255" s="163" t="str">
        <f t="shared" si="305"/>
        <v/>
      </c>
      <c r="BT255" s="163" t="str">
        <f t="shared" si="306"/>
        <v/>
      </c>
      <c r="BY255" s="164" t="str">
        <f t="shared" ca="1" si="316"/>
        <v/>
      </c>
      <c r="BZ255" s="44" t="str">
        <f ca="1">IF(COUNTIF($CN$2:CN1240,BY255)=1,VLOOKUP(BY255,CH:CI,2), IF(COUNTIF($CN$2:CN1240,BY255)=0,$BZ$10,""))</f>
        <v/>
      </c>
      <c r="CA255" s="45" t="str">
        <f t="shared" ca="1" si="309"/>
        <v/>
      </c>
      <c r="CB255" s="45" t="str">
        <f t="shared" ca="1" si="317"/>
        <v/>
      </c>
      <c r="CC255" s="44" t="str">
        <f ca="1">IF(COUNTIF($CN$2:CN1240,BY255)=1,VLOOKUP(BY255,CJ:CK,2), IF(COUNTIF($CN$2:CN1240,BY255)=0,$CA$10,""))</f>
        <v/>
      </c>
      <c r="CD255" s="45" t="str">
        <f t="shared" ca="1" si="318"/>
        <v/>
      </c>
      <c r="CE255" s="46" t="str">
        <f t="shared" ca="1" si="319"/>
        <v/>
      </c>
      <c r="CF255" s="44" t="str">
        <f t="shared" ca="1" si="320"/>
        <v/>
      </c>
      <c r="CL255" s="163" t="str">
        <f t="shared" si="299"/>
        <v/>
      </c>
      <c r="CM255" s="163" t="str">
        <f t="shared" si="300"/>
        <v/>
      </c>
      <c r="CR255" s="164" t="str">
        <f t="shared" ca="1" si="310"/>
        <v/>
      </c>
      <c r="CS255" s="44" t="str">
        <f ca="1">IF(COUNTIF($DG$2:DG1240,CR255)=1,VLOOKUP(CR255,DA:DB,2), IF(COUNTIF($DG$2:DG1240,CR255)=0,$CS$10,""))</f>
        <v/>
      </c>
      <c r="CT255" s="45" t="str">
        <f t="shared" ca="1" si="311"/>
        <v/>
      </c>
      <c r="CU255" s="45" t="str">
        <f t="shared" ca="1" si="312"/>
        <v/>
      </c>
      <c r="CV255" s="44" t="str">
        <f ca="1">IF(COUNTIF($DG$2:DG1240,CR255)=1,VLOOKUP(CR255,DC:DD,2), IF(COUNTIF($DG$2:DG1240,CR255)=0,$CT$10,""))</f>
        <v/>
      </c>
      <c r="CW255" s="45" t="str">
        <f t="shared" ca="1" si="313"/>
        <v/>
      </c>
      <c r="CX255" s="46" t="str">
        <f t="shared" ca="1" si="314"/>
        <v/>
      </c>
      <c r="CY255" s="44" t="str">
        <f t="shared" ca="1" si="315"/>
        <v/>
      </c>
      <c r="DE255" s="163" t="str">
        <f t="shared" si="301"/>
        <v/>
      </c>
      <c r="DF255" s="163" t="str">
        <f t="shared" si="302"/>
        <v/>
      </c>
    </row>
    <row r="256" spans="1:110">
      <c r="A256" s="164" t="str">
        <f t="shared" ca="1" si="335"/>
        <v/>
      </c>
      <c r="B256" s="71" t="str">
        <f ca="1">IF(COUNTIF($AD$2:AD1241,A256)=1,VLOOKUP(A256,T:U,2), IF(COUNTIF($AD$2:AD1241,A256)=0,$B$10,""))</f>
        <v/>
      </c>
      <c r="C256" s="31" t="str">
        <f t="shared" ca="1" si="307"/>
        <v/>
      </c>
      <c r="D256" s="32" t="str">
        <f t="shared" ca="1" si="336"/>
        <v/>
      </c>
      <c r="E256" s="71" t="str">
        <f ca="1">IF(COUNTIF($AD$2:AD1241,A256)=1,VLOOKUP(A256,V:W,2), IF(COUNTIF($AD$2:AD1241,A256)=0,$C$10,""))</f>
        <v/>
      </c>
      <c r="F256" s="31" t="str">
        <f t="shared" ca="1" si="337"/>
        <v/>
      </c>
      <c r="G256" s="32" t="str">
        <f t="shared" ca="1" si="338"/>
        <v/>
      </c>
      <c r="H256" s="71" t="str">
        <f ca="1">IF(COUNTIF($AD$2:AD1241,A256)=1,VLOOKUP(A256,X:Y,2), IF(COUNTIF($AD$2:AD1241,A256)=0,$D$10,""))</f>
        <v/>
      </c>
      <c r="I256" s="31" t="str">
        <f t="shared" ca="1" si="339"/>
        <v/>
      </c>
      <c r="J256" s="32" t="str">
        <f t="shared" ca="1" si="340"/>
        <v/>
      </c>
      <c r="K256" s="71" t="str">
        <f ca="1">IF(COUNTIF($AD$2:AD1241,A256)=1,VLOOKUP(A256,Z:AA,2), IF(COUNTIF($AD$2:AD1241,A256)=0,$E$10,""))</f>
        <v/>
      </c>
      <c r="L256" s="31" t="str">
        <f t="shared" ca="1" si="341"/>
        <v/>
      </c>
      <c r="M256" s="32" t="str">
        <f t="shared" ca="1" si="342"/>
        <v/>
      </c>
      <c r="N256" s="77" t="str">
        <f t="shared" ca="1" si="343"/>
        <v/>
      </c>
      <c r="O256" s="77"/>
      <c r="P256" s="77"/>
      <c r="Q256" s="77" t="str">
        <f ca="1">IF(ISERROR(B256-2),"",$G$5*SUM($O$14:O256)-$H$5*SUM($P$14:P256))</f>
        <v/>
      </c>
      <c r="R256" s="77" t="str">
        <f t="shared" ca="1" si="344"/>
        <v/>
      </c>
      <c r="AB256" s="163" t="str">
        <f t="shared" si="303"/>
        <v/>
      </c>
      <c r="AC256" s="163" t="str">
        <f t="shared" si="304"/>
        <v/>
      </c>
      <c r="AH256" s="164" t="str">
        <f t="shared" ca="1" si="321"/>
        <v/>
      </c>
      <c r="AI256" s="44" t="str">
        <f ca="1">IF(COUNTIF($BU$2:BU1241,AH256)=1,VLOOKUP(AH256,BG:BH,2), IF(COUNTIF($BU$2:BU1241,AH256)=0,$AI$10,""))</f>
        <v/>
      </c>
      <c r="AJ256" s="45" t="str">
        <f t="shared" ca="1" si="308"/>
        <v/>
      </c>
      <c r="AK256" s="45" t="str">
        <f t="shared" ca="1" si="322"/>
        <v/>
      </c>
      <c r="AL256" s="44" t="str">
        <f ca="1">IF(COUNTIF($BU$2:BU1241,AH256)=1,VLOOKUP(AH256,BI:BJ,2), IF(COUNTIF($BU$2:BU1241,AH256)=0,$AJ$10,""))</f>
        <v/>
      </c>
      <c r="AM256" s="45" t="str">
        <f t="shared" ca="1" si="323"/>
        <v/>
      </c>
      <c r="AN256" s="46" t="str">
        <f t="shared" ca="1" si="324"/>
        <v/>
      </c>
      <c r="AO256" s="44" t="str">
        <f ca="1">IF(COUNTIF($BU$2:BU1241,AH256)=1,VLOOKUP(AH256,BK:BL,2), IF(COUNTIF($BU$2:BU1241,AH256)=0,$AK$10,""))</f>
        <v/>
      </c>
      <c r="AP256" s="45" t="str">
        <f t="shared" ca="1" si="325"/>
        <v/>
      </c>
      <c r="AQ256" s="46" t="str">
        <f t="shared" ca="1" si="326"/>
        <v/>
      </c>
      <c r="AR256" s="44" t="str">
        <f ca="1">IF(COUNTIF($BU$2:BU1241,AH256)=1,VLOOKUP(AH256,BM:BN,2), IF(COUNTIF($BU$2:BU1241,AH256)=0,$AL$10,""))</f>
        <v/>
      </c>
      <c r="AS256" s="45" t="str">
        <f t="shared" ca="1" si="327"/>
        <v/>
      </c>
      <c r="AT256" s="46" t="str">
        <f t="shared" ca="1" si="328"/>
        <v/>
      </c>
      <c r="AU256" s="44" t="str">
        <f ca="1">IF(COUNTIF($BU$2:BU1241,AH256)=1,VLOOKUP(AH256,BO:BP,2), IF(COUNTIF($BU$2:BU1241,AH256)=0,$AM$10,""))</f>
        <v/>
      </c>
      <c r="AV256" s="45" t="str">
        <f t="shared" ca="1" si="329"/>
        <v/>
      </c>
      <c r="AW256" s="46" t="str">
        <f t="shared" ca="1" si="330"/>
        <v/>
      </c>
      <c r="AX256" s="44" t="str">
        <f ca="1">IF(COUNTIF($BU$2:BU1241,AH256)=1,VLOOKUP(AH256,BQ:BR,2), IF(COUNTIF($BU$2:BU1241,AH256)=0,$AN$10,""))</f>
        <v/>
      </c>
      <c r="AY256" s="45" t="str">
        <f t="shared" ca="1" si="331"/>
        <v/>
      </c>
      <c r="AZ256" s="46" t="str">
        <f t="shared" ca="1" si="332"/>
        <v/>
      </c>
      <c r="BA256" s="77" t="str">
        <f t="shared" ca="1" si="333"/>
        <v/>
      </c>
      <c r="BB256" s="176"/>
      <c r="BC256" s="176"/>
      <c r="BD256" s="77" t="str">
        <f ca="1">IF(ISERROR(AI256-2),"",$AQ$4*SUM($BB$14:BB256)-$AR$4*SUM($BC$14:BC256))</f>
        <v/>
      </c>
      <c r="BE256" s="77" t="str">
        <f t="shared" ca="1" si="334"/>
        <v/>
      </c>
      <c r="BS256" s="163" t="str">
        <f t="shared" si="305"/>
        <v/>
      </c>
      <c r="BT256" s="163" t="str">
        <f t="shared" si="306"/>
        <v/>
      </c>
      <c r="BY256" s="164" t="str">
        <f t="shared" ca="1" si="316"/>
        <v/>
      </c>
      <c r="BZ256" s="44" t="str">
        <f ca="1">IF(COUNTIF($CN$2:CN1241,BY256)=1,VLOOKUP(BY256,CH:CI,2), IF(COUNTIF($CN$2:CN1241,BY256)=0,$BZ$10,""))</f>
        <v/>
      </c>
      <c r="CA256" s="45" t="str">
        <f t="shared" ca="1" si="309"/>
        <v/>
      </c>
      <c r="CB256" s="45" t="str">
        <f t="shared" ca="1" si="317"/>
        <v/>
      </c>
      <c r="CC256" s="44" t="str">
        <f ca="1">IF(COUNTIF($CN$2:CN1241,BY256)=1,VLOOKUP(BY256,CJ:CK,2), IF(COUNTIF($CN$2:CN1241,BY256)=0,$CA$10,""))</f>
        <v/>
      </c>
      <c r="CD256" s="45" t="str">
        <f t="shared" ca="1" si="318"/>
        <v/>
      </c>
      <c r="CE256" s="46" t="str">
        <f t="shared" ca="1" si="319"/>
        <v/>
      </c>
      <c r="CF256" s="44" t="str">
        <f t="shared" ca="1" si="320"/>
        <v/>
      </c>
      <c r="CL256" s="163" t="str">
        <f t="shared" si="299"/>
        <v/>
      </c>
      <c r="CM256" s="163" t="str">
        <f t="shared" si="300"/>
        <v/>
      </c>
      <c r="CR256" s="164" t="str">
        <f t="shared" ca="1" si="310"/>
        <v/>
      </c>
      <c r="CS256" s="44" t="str">
        <f ca="1">IF(COUNTIF($DG$2:DG1241,CR256)=1,VLOOKUP(CR256,DA:DB,2), IF(COUNTIF($DG$2:DG1241,CR256)=0,$CS$10,""))</f>
        <v/>
      </c>
      <c r="CT256" s="45" t="str">
        <f t="shared" ca="1" si="311"/>
        <v/>
      </c>
      <c r="CU256" s="45" t="str">
        <f t="shared" ca="1" si="312"/>
        <v/>
      </c>
      <c r="CV256" s="44" t="str">
        <f ca="1">IF(COUNTIF($DG$2:DG1241,CR256)=1,VLOOKUP(CR256,DC:DD,2), IF(COUNTIF($DG$2:DG1241,CR256)=0,$CT$10,""))</f>
        <v/>
      </c>
      <c r="CW256" s="45" t="str">
        <f t="shared" ca="1" si="313"/>
        <v/>
      </c>
      <c r="CX256" s="46" t="str">
        <f t="shared" ca="1" si="314"/>
        <v/>
      </c>
      <c r="CY256" s="44" t="str">
        <f t="shared" ca="1" si="315"/>
        <v/>
      </c>
      <c r="DE256" s="163" t="str">
        <f t="shared" si="301"/>
        <v/>
      </c>
      <c r="DF256" s="163" t="str">
        <f t="shared" si="302"/>
        <v/>
      </c>
    </row>
    <row r="257" spans="1:110">
      <c r="A257" s="164" t="str">
        <f t="shared" ca="1" si="335"/>
        <v/>
      </c>
      <c r="B257" s="71" t="str">
        <f ca="1">IF(COUNTIF($AD$2:AD1242,A257)=1,VLOOKUP(A257,T:U,2), IF(COUNTIF($AD$2:AD1242,A257)=0,$B$10,""))</f>
        <v/>
      </c>
      <c r="C257" s="31" t="str">
        <f t="shared" ca="1" si="307"/>
        <v/>
      </c>
      <c r="D257" s="32" t="str">
        <f t="shared" ca="1" si="336"/>
        <v/>
      </c>
      <c r="E257" s="71" t="str">
        <f ca="1">IF(COUNTIF($AD$2:AD1242,A257)=1,VLOOKUP(A257,V:W,2), IF(COUNTIF($AD$2:AD1242,A257)=0,$C$10,""))</f>
        <v/>
      </c>
      <c r="F257" s="31" t="str">
        <f t="shared" ca="1" si="337"/>
        <v/>
      </c>
      <c r="G257" s="32" t="str">
        <f t="shared" ca="1" si="338"/>
        <v/>
      </c>
      <c r="H257" s="71" t="str">
        <f ca="1">IF(COUNTIF($AD$2:AD1242,A257)=1,VLOOKUP(A257,X:Y,2), IF(COUNTIF($AD$2:AD1242,A257)=0,$D$10,""))</f>
        <v/>
      </c>
      <c r="I257" s="31" t="str">
        <f t="shared" ca="1" si="339"/>
        <v/>
      </c>
      <c r="J257" s="32" t="str">
        <f t="shared" ca="1" si="340"/>
        <v/>
      </c>
      <c r="K257" s="71" t="str">
        <f ca="1">IF(COUNTIF($AD$2:AD1242,A257)=1,VLOOKUP(A257,Z:AA,2), IF(COUNTIF($AD$2:AD1242,A257)=0,$E$10,""))</f>
        <v/>
      </c>
      <c r="L257" s="31" t="str">
        <f t="shared" ca="1" si="341"/>
        <v/>
      </c>
      <c r="M257" s="32" t="str">
        <f t="shared" ca="1" si="342"/>
        <v/>
      </c>
      <c r="N257" s="77" t="str">
        <f t="shared" ca="1" si="343"/>
        <v/>
      </c>
      <c r="O257" s="77"/>
      <c r="P257" s="77"/>
      <c r="Q257" s="77" t="str">
        <f ca="1">IF(ISERROR(B257-2),"",$G$5*SUM($O$14:O257)-$H$5*SUM($P$14:P257))</f>
        <v/>
      </c>
      <c r="R257" s="77" t="str">
        <f t="shared" ca="1" si="344"/>
        <v/>
      </c>
      <c r="AB257" s="163" t="str">
        <f t="shared" si="303"/>
        <v/>
      </c>
      <c r="AC257" s="163" t="str">
        <f t="shared" si="304"/>
        <v/>
      </c>
      <c r="AH257" s="164" t="str">
        <f t="shared" ca="1" si="321"/>
        <v/>
      </c>
      <c r="AI257" s="44" t="str">
        <f ca="1">IF(COUNTIF($BU$2:BU1242,AH257)=1,VLOOKUP(AH257,BG:BH,2), IF(COUNTIF($BU$2:BU1242,AH257)=0,$AI$10,""))</f>
        <v/>
      </c>
      <c r="AJ257" s="45" t="str">
        <f t="shared" ca="1" si="308"/>
        <v/>
      </c>
      <c r="AK257" s="45" t="str">
        <f t="shared" ca="1" si="322"/>
        <v/>
      </c>
      <c r="AL257" s="44" t="str">
        <f ca="1">IF(COUNTIF($BU$2:BU1242,AH257)=1,VLOOKUP(AH257,BI:BJ,2), IF(COUNTIF($BU$2:BU1242,AH257)=0,$AJ$10,""))</f>
        <v/>
      </c>
      <c r="AM257" s="45" t="str">
        <f t="shared" ca="1" si="323"/>
        <v/>
      </c>
      <c r="AN257" s="46" t="str">
        <f t="shared" ca="1" si="324"/>
        <v/>
      </c>
      <c r="AO257" s="44" t="str">
        <f ca="1">IF(COUNTIF($BU$2:BU1242,AH257)=1,VLOOKUP(AH257,BK:BL,2), IF(COUNTIF($BU$2:BU1242,AH257)=0,$AK$10,""))</f>
        <v/>
      </c>
      <c r="AP257" s="45" t="str">
        <f t="shared" ca="1" si="325"/>
        <v/>
      </c>
      <c r="AQ257" s="46" t="str">
        <f t="shared" ca="1" si="326"/>
        <v/>
      </c>
      <c r="AR257" s="44" t="str">
        <f ca="1">IF(COUNTIF($BU$2:BU1242,AH257)=1,VLOOKUP(AH257,BM:BN,2), IF(COUNTIF($BU$2:BU1242,AH257)=0,$AL$10,""))</f>
        <v/>
      </c>
      <c r="AS257" s="45" t="str">
        <f t="shared" ca="1" si="327"/>
        <v/>
      </c>
      <c r="AT257" s="46" t="str">
        <f t="shared" ca="1" si="328"/>
        <v/>
      </c>
      <c r="AU257" s="44" t="str">
        <f ca="1">IF(COUNTIF($BU$2:BU1242,AH257)=1,VLOOKUP(AH257,BO:BP,2), IF(COUNTIF($BU$2:BU1242,AH257)=0,$AM$10,""))</f>
        <v/>
      </c>
      <c r="AV257" s="45" t="str">
        <f t="shared" ca="1" si="329"/>
        <v/>
      </c>
      <c r="AW257" s="46" t="str">
        <f t="shared" ca="1" si="330"/>
        <v/>
      </c>
      <c r="AX257" s="44" t="str">
        <f ca="1">IF(COUNTIF($BU$2:BU1242,AH257)=1,VLOOKUP(AH257,BQ:BR,2), IF(COUNTIF($BU$2:BU1242,AH257)=0,$AN$10,""))</f>
        <v/>
      </c>
      <c r="AY257" s="45" t="str">
        <f t="shared" ca="1" si="331"/>
        <v/>
      </c>
      <c r="AZ257" s="46" t="str">
        <f t="shared" ca="1" si="332"/>
        <v/>
      </c>
      <c r="BA257" s="77" t="str">
        <f t="shared" ca="1" si="333"/>
        <v/>
      </c>
      <c r="BB257" s="176"/>
      <c r="BC257" s="176"/>
      <c r="BD257" s="77" t="str">
        <f ca="1">IF(ISERROR(AI257-2),"",$AQ$4*SUM($BB$14:BB257)-$AR$4*SUM($BC$14:BC257))</f>
        <v/>
      </c>
      <c r="BE257" s="77" t="str">
        <f t="shared" ca="1" si="334"/>
        <v/>
      </c>
      <c r="BS257" s="163" t="str">
        <f t="shared" si="305"/>
        <v/>
      </c>
      <c r="BT257" s="163" t="str">
        <f t="shared" si="306"/>
        <v/>
      </c>
      <c r="BY257" s="164" t="str">
        <f t="shared" ca="1" si="316"/>
        <v/>
      </c>
      <c r="BZ257" s="44" t="str">
        <f ca="1">IF(COUNTIF($CN$2:CN1242,BY257)=1,VLOOKUP(BY257,CH:CI,2), IF(COUNTIF($CN$2:CN1242,BY257)=0,$BZ$10,""))</f>
        <v/>
      </c>
      <c r="CA257" s="45" t="str">
        <f t="shared" ca="1" si="309"/>
        <v/>
      </c>
      <c r="CB257" s="45" t="str">
        <f t="shared" ca="1" si="317"/>
        <v/>
      </c>
      <c r="CC257" s="44" t="str">
        <f ca="1">IF(COUNTIF($CN$2:CN1242,BY257)=1,VLOOKUP(BY257,CJ:CK,2), IF(COUNTIF($CN$2:CN1242,BY257)=0,$CA$10,""))</f>
        <v/>
      </c>
      <c r="CD257" s="45" t="str">
        <f t="shared" ca="1" si="318"/>
        <v/>
      </c>
      <c r="CE257" s="46" t="str">
        <f t="shared" ca="1" si="319"/>
        <v/>
      </c>
      <c r="CF257" s="44" t="str">
        <f t="shared" ca="1" si="320"/>
        <v/>
      </c>
      <c r="CL257" s="163" t="str">
        <f t="shared" si="299"/>
        <v/>
      </c>
      <c r="CM257" s="163" t="str">
        <f t="shared" si="300"/>
        <v/>
      </c>
      <c r="CR257" s="164" t="str">
        <f t="shared" ca="1" si="310"/>
        <v/>
      </c>
      <c r="CS257" s="44" t="str">
        <f ca="1">IF(COUNTIF($DG$2:DG1242,CR257)=1,VLOOKUP(CR257,DA:DB,2), IF(COUNTIF($DG$2:DG1242,CR257)=0,$CS$10,""))</f>
        <v/>
      </c>
      <c r="CT257" s="45" t="str">
        <f t="shared" ca="1" si="311"/>
        <v/>
      </c>
      <c r="CU257" s="45" t="str">
        <f t="shared" ca="1" si="312"/>
        <v/>
      </c>
      <c r="CV257" s="44" t="str">
        <f ca="1">IF(COUNTIF($DG$2:DG1242,CR257)=1,VLOOKUP(CR257,DC:DD,2), IF(COUNTIF($DG$2:DG1242,CR257)=0,$CT$10,""))</f>
        <v/>
      </c>
      <c r="CW257" s="45" t="str">
        <f t="shared" ca="1" si="313"/>
        <v/>
      </c>
      <c r="CX257" s="46" t="str">
        <f t="shared" ca="1" si="314"/>
        <v/>
      </c>
      <c r="CY257" s="44" t="str">
        <f t="shared" ca="1" si="315"/>
        <v/>
      </c>
      <c r="DE257" s="163" t="str">
        <f t="shared" si="301"/>
        <v/>
      </c>
      <c r="DF257" s="163" t="str">
        <f t="shared" si="302"/>
        <v/>
      </c>
    </row>
    <row r="258" spans="1:110">
      <c r="A258" s="164" t="str">
        <f t="shared" ca="1" si="335"/>
        <v/>
      </c>
      <c r="B258" s="71" t="str">
        <f ca="1">IF(COUNTIF($AD$2:AD1243,A258)=1,VLOOKUP(A258,T:U,2), IF(COUNTIF($AD$2:AD1243,A258)=0,$B$10,""))</f>
        <v/>
      </c>
      <c r="C258" s="31" t="str">
        <f t="shared" ca="1" si="307"/>
        <v/>
      </c>
      <c r="D258" s="32" t="str">
        <f t="shared" ca="1" si="336"/>
        <v/>
      </c>
      <c r="E258" s="71" t="str">
        <f ca="1">IF(COUNTIF($AD$2:AD1243,A258)=1,VLOOKUP(A258,V:W,2), IF(COUNTIF($AD$2:AD1243,A258)=0,$C$10,""))</f>
        <v/>
      </c>
      <c r="F258" s="31" t="str">
        <f t="shared" ca="1" si="337"/>
        <v/>
      </c>
      <c r="G258" s="32" t="str">
        <f t="shared" ca="1" si="338"/>
        <v/>
      </c>
      <c r="H258" s="71" t="str">
        <f ca="1">IF(COUNTIF($AD$2:AD1243,A258)=1,VLOOKUP(A258,X:Y,2), IF(COUNTIF($AD$2:AD1243,A258)=0,$D$10,""))</f>
        <v/>
      </c>
      <c r="I258" s="31" t="str">
        <f t="shared" ca="1" si="339"/>
        <v/>
      </c>
      <c r="J258" s="32" t="str">
        <f t="shared" ca="1" si="340"/>
        <v/>
      </c>
      <c r="K258" s="71" t="str">
        <f ca="1">IF(COUNTIF($AD$2:AD1243,A258)=1,VLOOKUP(A258,Z:AA,2), IF(COUNTIF($AD$2:AD1243,A258)=0,$E$10,""))</f>
        <v/>
      </c>
      <c r="L258" s="31" t="str">
        <f t="shared" ca="1" si="341"/>
        <v/>
      </c>
      <c r="M258" s="32" t="str">
        <f t="shared" ca="1" si="342"/>
        <v/>
      </c>
      <c r="N258" s="77" t="str">
        <f t="shared" ca="1" si="343"/>
        <v/>
      </c>
      <c r="O258" s="77"/>
      <c r="P258" s="77"/>
      <c r="Q258" s="77" t="str">
        <f ca="1">IF(ISERROR(B258-2),"",$G$5*SUM($O$14:O258)-$H$5*SUM($P$14:P258))</f>
        <v/>
      </c>
      <c r="R258" s="77" t="str">
        <f t="shared" ca="1" si="344"/>
        <v/>
      </c>
      <c r="AB258" s="163" t="str">
        <f t="shared" si="303"/>
        <v/>
      </c>
      <c r="AC258" s="163" t="str">
        <f t="shared" si="304"/>
        <v/>
      </c>
      <c r="AH258" s="164" t="str">
        <f t="shared" ca="1" si="321"/>
        <v/>
      </c>
      <c r="AI258" s="44" t="str">
        <f ca="1">IF(COUNTIF($BU$2:BU1243,AH258)=1,VLOOKUP(AH258,BG:BH,2), IF(COUNTIF($BU$2:BU1243,AH258)=0,$AI$10,""))</f>
        <v/>
      </c>
      <c r="AJ258" s="45" t="str">
        <f t="shared" ca="1" si="308"/>
        <v/>
      </c>
      <c r="AK258" s="45" t="str">
        <f t="shared" ca="1" si="322"/>
        <v/>
      </c>
      <c r="AL258" s="44" t="str">
        <f ca="1">IF(COUNTIF($BU$2:BU1243,AH258)=1,VLOOKUP(AH258,BI:BJ,2), IF(COUNTIF($BU$2:BU1243,AH258)=0,$AJ$10,""))</f>
        <v/>
      </c>
      <c r="AM258" s="45" t="str">
        <f t="shared" ca="1" si="323"/>
        <v/>
      </c>
      <c r="AN258" s="46" t="str">
        <f t="shared" ca="1" si="324"/>
        <v/>
      </c>
      <c r="AO258" s="44" t="str">
        <f ca="1">IF(COUNTIF($BU$2:BU1243,AH258)=1,VLOOKUP(AH258,BK:BL,2), IF(COUNTIF($BU$2:BU1243,AH258)=0,$AK$10,""))</f>
        <v/>
      </c>
      <c r="AP258" s="45" t="str">
        <f t="shared" ca="1" si="325"/>
        <v/>
      </c>
      <c r="AQ258" s="46" t="str">
        <f t="shared" ca="1" si="326"/>
        <v/>
      </c>
      <c r="AR258" s="44" t="str">
        <f ca="1">IF(COUNTIF($BU$2:BU1243,AH258)=1,VLOOKUP(AH258,BM:BN,2), IF(COUNTIF($BU$2:BU1243,AH258)=0,$AL$10,""))</f>
        <v/>
      </c>
      <c r="AS258" s="45" t="str">
        <f t="shared" ca="1" si="327"/>
        <v/>
      </c>
      <c r="AT258" s="46" t="str">
        <f t="shared" ca="1" si="328"/>
        <v/>
      </c>
      <c r="AU258" s="44" t="str">
        <f ca="1">IF(COUNTIF($BU$2:BU1243,AH258)=1,VLOOKUP(AH258,BO:BP,2), IF(COUNTIF($BU$2:BU1243,AH258)=0,$AM$10,""))</f>
        <v/>
      </c>
      <c r="AV258" s="45" t="str">
        <f t="shared" ca="1" si="329"/>
        <v/>
      </c>
      <c r="AW258" s="46" t="str">
        <f t="shared" ca="1" si="330"/>
        <v/>
      </c>
      <c r="AX258" s="44" t="str">
        <f ca="1">IF(COUNTIF($BU$2:BU1243,AH258)=1,VLOOKUP(AH258,BQ:BR,2), IF(COUNTIF($BU$2:BU1243,AH258)=0,$AN$10,""))</f>
        <v/>
      </c>
      <c r="AY258" s="45" t="str">
        <f t="shared" ca="1" si="331"/>
        <v/>
      </c>
      <c r="AZ258" s="46" t="str">
        <f t="shared" ca="1" si="332"/>
        <v/>
      </c>
      <c r="BA258" s="77" t="str">
        <f t="shared" ca="1" si="333"/>
        <v/>
      </c>
      <c r="BB258" s="176"/>
      <c r="BC258" s="176"/>
      <c r="BD258" s="77" t="str">
        <f ca="1">IF(ISERROR(AI258-2),"",$AQ$4*SUM($BB$14:BB258)-$AR$4*SUM($BC$14:BC258))</f>
        <v/>
      </c>
      <c r="BE258" s="77" t="str">
        <f t="shared" ca="1" si="334"/>
        <v/>
      </c>
      <c r="BS258" s="163" t="str">
        <f t="shared" si="305"/>
        <v/>
      </c>
      <c r="BT258" s="163" t="str">
        <f t="shared" si="306"/>
        <v/>
      </c>
      <c r="BY258" s="164" t="str">
        <f t="shared" ca="1" si="316"/>
        <v/>
      </c>
      <c r="BZ258" s="44" t="str">
        <f ca="1">IF(COUNTIF($CN$2:CN1243,BY258)=1,VLOOKUP(BY258,CH:CI,2), IF(COUNTIF($CN$2:CN1243,BY258)=0,$BZ$10,""))</f>
        <v/>
      </c>
      <c r="CA258" s="45" t="str">
        <f t="shared" ca="1" si="309"/>
        <v/>
      </c>
      <c r="CB258" s="45" t="str">
        <f t="shared" ca="1" si="317"/>
        <v/>
      </c>
      <c r="CC258" s="44" t="str">
        <f ca="1">IF(COUNTIF($CN$2:CN1243,BY258)=1,VLOOKUP(BY258,CJ:CK,2), IF(COUNTIF($CN$2:CN1243,BY258)=0,$CA$10,""))</f>
        <v/>
      </c>
      <c r="CD258" s="45" t="str">
        <f t="shared" ca="1" si="318"/>
        <v/>
      </c>
      <c r="CE258" s="46" t="str">
        <f t="shared" ca="1" si="319"/>
        <v/>
      </c>
      <c r="CF258" s="44" t="str">
        <f t="shared" ca="1" si="320"/>
        <v/>
      </c>
      <c r="CL258" s="163" t="str">
        <f t="shared" si="299"/>
        <v/>
      </c>
      <c r="CM258" s="163" t="str">
        <f t="shared" si="300"/>
        <v/>
      </c>
      <c r="CR258" s="164" t="str">
        <f t="shared" ca="1" si="310"/>
        <v/>
      </c>
      <c r="CS258" s="44" t="str">
        <f ca="1">IF(COUNTIF($DG$2:DG1243,CR258)=1,VLOOKUP(CR258,DA:DB,2), IF(COUNTIF($DG$2:DG1243,CR258)=0,$CS$10,""))</f>
        <v/>
      </c>
      <c r="CT258" s="45" t="str">
        <f t="shared" ca="1" si="311"/>
        <v/>
      </c>
      <c r="CU258" s="45" t="str">
        <f t="shared" ca="1" si="312"/>
        <v/>
      </c>
      <c r="CV258" s="44" t="str">
        <f ca="1">IF(COUNTIF($DG$2:DG1243,CR258)=1,VLOOKUP(CR258,DC:DD,2), IF(COUNTIF($DG$2:DG1243,CR258)=0,$CT$10,""))</f>
        <v/>
      </c>
      <c r="CW258" s="45" t="str">
        <f t="shared" ca="1" si="313"/>
        <v/>
      </c>
      <c r="CX258" s="46" t="str">
        <f t="shared" ca="1" si="314"/>
        <v/>
      </c>
      <c r="CY258" s="44" t="str">
        <f t="shared" ca="1" si="315"/>
        <v/>
      </c>
      <c r="DE258" s="163" t="str">
        <f t="shared" si="301"/>
        <v/>
      </c>
      <c r="DF258" s="163" t="str">
        <f t="shared" si="302"/>
        <v/>
      </c>
    </row>
    <row r="259" spans="1:110">
      <c r="A259" s="164" t="str">
        <f t="shared" ca="1" si="335"/>
        <v/>
      </c>
      <c r="B259" s="71" t="str">
        <f ca="1">IF(COUNTIF($AD$2:AD1244,A259)=1,VLOOKUP(A259,T:U,2), IF(COUNTIF($AD$2:AD1244,A259)=0,$B$10,""))</f>
        <v/>
      </c>
      <c r="C259" s="31" t="str">
        <f t="shared" ca="1" si="307"/>
        <v/>
      </c>
      <c r="D259" s="32" t="str">
        <f t="shared" ca="1" si="336"/>
        <v/>
      </c>
      <c r="E259" s="71" t="str">
        <f ca="1">IF(COUNTIF($AD$2:AD1244,A259)=1,VLOOKUP(A259,V:W,2), IF(COUNTIF($AD$2:AD1244,A259)=0,$C$10,""))</f>
        <v/>
      </c>
      <c r="F259" s="31" t="str">
        <f t="shared" ca="1" si="337"/>
        <v/>
      </c>
      <c r="G259" s="32" t="str">
        <f t="shared" ca="1" si="338"/>
        <v/>
      </c>
      <c r="H259" s="71" t="str">
        <f ca="1">IF(COUNTIF($AD$2:AD1244,A259)=1,VLOOKUP(A259,X:Y,2), IF(COUNTIF($AD$2:AD1244,A259)=0,$D$10,""))</f>
        <v/>
      </c>
      <c r="I259" s="31" t="str">
        <f t="shared" ca="1" si="339"/>
        <v/>
      </c>
      <c r="J259" s="32" t="str">
        <f t="shared" ca="1" si="340"/>
        <v/>
      </c>
      <c r="K259" s="71" t="str">
        <f ca="1">IF(COUNTIF($AD$2:AD1244,A259)=1,VLOOKUP(A259,Z:AA,2), IF(COUNTIF($AD$2:AD1244,A259)=0,$E$10,""))</f>
        <v/>
      </c>
      <c r="L259" s="31" t="str">
        <f t="shared" ca="1" si="341"/>
        <v/>
      </c>
      <c r="M259" s="32" t="str">
        <f t="shared" ca="1" si="342"/>
        <v/>
      </c>
      <c r="N259" s="77" t="str">
        <f t="shared" ca="1" si="343"/>
        <v/>
      </c>
      <c r="O259" s="77"/>
      <c r="P259" s="77"/>
      <c r="Q259" s="77" t="str">
        <f ca="1">IF(ISERROR(B259-2),"",$G$5*SUM($O$14:O259)-$H$5*SUM($P$14:P259))</f>
        <v/>
      </c>
      <c r="R259" s="77" t="str">
        <f t="shared" ca="1" si="344"/>
        <v/>
      </c>
      <c r="AB259" s="163" t="str">
        <f t="shared" si="303"/>
        <v/>
      </c>
      <c r="AC259" s="163" t="str">
        <f t="shared" si="304"/>
        <v/>
      </c>
      <c r="AH259" s="164" t="str">
        <f t="shared" ca="1" si="321"/>
        <v/>
      </c>
      <c r="AI259" s="44" t="str">
        <f ca="1">IF(COUNTIF($BU$2:BU1244,AH259)=1,VLOOKUP(AH259,BG:BH,2), IF(COUNTIF($BU$2:BU1244,AH259)=0,$AI$10,""))</f>
        <v/>
      </c>
      <c r="AJ259" s="45" t="str">
        <f t="shared" ca="1" si="308"/>
        <v/>
      </c>
      <c r="AK259" s="45" t="str">
        <f t="shared" ca="1" si="322"/>
        <v/>
      </c>
      <c r="AL259" s="44" t="str">
        <f ca="1">IF(COUNTIF($BU$2:BU1244,AH259)=1,VLOOKUP(AH259,BI:BJ,2), IF(COUNTIF($BU$2:BU1244,AH259)=0,$AJ$10,""))</f>
        <v/>
      </c>
      <c r="AM259" s="45" t="str">
        <f t="shared" ca="1" si="323"/>
        <v/>
      </c>
      <c r="AN259" s="46" t="str">
        <f t="shared" ca="1" si="324"/>
        <v/>
      </c>
      <c r="AO259" s="44" t="str">
        <f ca="1">IF(COUNTIF($BU$2:BU1244,AH259)=1,VLOOKUP(AH259,BK:BL,2), IF(COUNTIF($BU$2:BU1244,AH259)=0,$AK$10,""))</f>
        <v/>
      </c>
      <c r="AP259" s="45" t="str">
        <f t="shared" ca="1" si="325"/>
        <v/>
      </c>
      <c r="AQ259" s="46" t="str">
        <f t="shared" ca="1" si="326"/>
        <v/>
      </c>
      <c r="AR259" s="44" t="str">
        <f ca="1">IF(COUNTIF($BU$2:BU1244,AH259)=1,VLOOKUP(AH259,BM:BN,2), IF(COUNTIF($BU$2:BU1244,AH259)=0,$AL$10,""))</f>
        <v/>
      </c>
      <c r="AS259" s="45" t="str">
        <f t="shared" ca="1" si="327"/>
        <v/>
      </c>
      <c r="AT259" s="46" t="str">
        <f t="shared" ca="1" si="328"/>
        <v/>
      </c>
      <c r="AU259" s="44" t="str">
        <f ca="1">IF(COUNTIF($BU$2:BU1244,AH259)=1,VLOOKUP(AH259,BO:BP,2), IF(COUNTIF($BU$2:BU1244,AH259)=0,$AM$10,""))</f>
        <v/>
      </c>
      <c r="AV259" s="45" t="str">
        <f t="shared" ca="1" si="329"/>
        <v/>
      </c>
      <c r="AW259" s="46" t="str">
        <f t="shared" ca="1" si="330"/>
        <v/>
      </c>
      <c r="AX259" s="44" t="str">
        <f ca="1">IF(COUNTIF($BU$2:BU1244,AH259)=1,VLOOKUP(AH259,BQ:BR,2), IF(COUNTIF($BU$2:BU1244,AH259)=0,$AN$10,""))</f>
        <v/>
      </c>
      <c r="AY259" s="45" t="str">
        <f t="shared" ca="1" si="331"/>
        <v/>
      </c>
      <c r="AZ259" s="46" t="str">
        <f t="shared" ca="1" si="332"/>
        <v/>
      </c>
      <c r="BA259" s="77" t="str">
        <f t="shared" ca="1" si="333"/>
        <v/>
      </c>
      <c r="BB259" s="176"/>
      <c r="BC259" s="176"/>
      <c r="BD259" s="77" t="str">
        <f ca="1">IF(ISERROR(AI259-2),"",$AQ$4*SUM($BB$14:BB259)-$AR$4*SUM($BC$14:BC259))</f>
        <v/>
      </c>
      <c r="BE259" s="77" t="str">
        <f t="shared" ca="1" si="334"/>
        <v/>
      </c>
      <c r="BS259" s="163" t="str">
        <f t="shared" si="305"/>
        <v/>
      </c>
      <c r="BT259" s="163" t="str">
        <f t="shared" si="306"/>
        <v/>
      </c>
      <c r="BY259" s="164" t="str">
        <f t="shared" ca="1" si="316"/>
        <v/>
      </c>
      <c r="BZ259" s="44" t="str">
        <f ca="1">IF(COUNTIF($CN$2:CN1244,BY259)=1,VLOOKUP(BY259,CH:CI,2), IF(COUNTIF($CN$2:CN1244,BY259)=0,$BZ$10,""))</f>
        <v/>
      </c>
      <c r="CA259" s="45" t="str">
        <f t="shared" ca="1" si="309"/>
        <v/>
      </c>
      <c r="CB259" s="45" t="str">
        <f t="shared" ca="1" si="317"/>
        <v/>
      </c>
      <c r="CC259" s="44" t="str">
        <f ca="1">IF(COUNTIF($CN$2:CN1244,BY259)=1,VLOOKUP(BY259,CJ:CK,2), IF(COUNTIF($CN$2:CN1244,BY259)=0,$CA$10,""))</f>
        <v/>
      </c>
      <c r="CD259" s="45" t="str">
        <f t="shared" ca="1" si="318"/>
        <v/>
      </c>
      <c r="CE259" s="46" t="str">
        <f t="shared" ca="1" si="319"/>
        <v/>
      </c>
      <c r="CF259" s="44" t="str">
        <f t="shared" ca="1" si="320"/>
        <v/>
      </c>
      <c r="CL259" s="163" t="str">
        <f t="shared" ref="CL259:CL322" si="345">IF(COUNTIF(CJ:CJ,CH259),CH259,"")</f>
        <v/>
      </c>
      <c r="CM259" s="163" t="str">
        <f t="shared" ref="CM259:CM322" si="346">IF(CL259&gt;$BY$14,CL259,"")</f>
        <v/>
      </c>
      <c r="CR259" s="164" t="str">
        <f t="shared" ca="1" si="310"/>
        <v/>
      </c>
      <c r="CS259" s="44" t="str">
        <f ca="1">IF(COUNTIF($DG$2:DG1244,CR259)=1,VLOOKUP(CR259,DA:DB,2), IF(COUNTIF($DG$2:DG1244,CR259)=0,$CS$10,""))</f>
        <v/>
      </c>
      <c r="CT259" s="45" t="str">
        <f t="shared" ca="1" si="311"/>
        <v/>
      </c>
      <c r="CU259" s="45" t="str">
        <f t="shared" ca="1" si="312"/>
        <v/>
      </c>
      <c r="CV259" s="44" t="str">
        <f ca="1">IF(COUNTIF($DG$2:DG1244,CR259)=1,VLOOKUP(CR259,DC:DD,2), IF(COUNTIF($DG$2:DG1244,CR259)=0,$CT$10,""))</f>
        <v/>
      </c>
      <c r="CW259" s="45" t="str">
        <f t="shared" ca="1" si="313"/>
        <v/>
      </c>
      <c r="CX259" s="46" t="str">
        <f t="shared" ca="1" si="314"/>
        <v/>
      </c>
      <c r="CY259" s="44" t="str">
        <f t="shared" ca="1" si="315"/>
        <v/>
      </c>
      <c r="DE259" s="163" t="str">
        <f t="shared" ref="DE259:DE322" si="347">IF(COUNTIF(DC:DC,DA259),DA259,"")</f>
        <v/>
      </c>
      <c r="DF259" s="163" t="str">
        <f t="shared" ref="DF259:DF322" si="348">IF(DE259&gt;$CR$14,DE259,"")</f>
        <v/>
      </c>
    </row>
    <row r="260" spans="1:110">
      <c r="A260" s="164" t="str">
        <f t="shared" ca="1" si="335"/>
        <v/>
      </c>
      <c r="B260" s="71" t="str">
        <f ca="1">IF(COUNTIF($AD$2:AD1245,A260)=1,VLOOKUP(A260,T:U,2), IF(COUNTIF($AD$2:AD1245,A260)=0,$B$10,""))</f>
        <v/>
      </c>
      <c r="C260" s="31" t="str">
        <f t="shared" ca="1" si="307"/>
        <v/>
      </c>
      <c r="D260" s="32" t="str">
        <f t="shared" ca="1" si="336"/>
        <v/>
      </c>
      <c r="E260" s="71" t="str">
        <f ca="1">IF(COUNTIF($AD$2:AD1245,A260)=1,VLOOKUP(A260,V:W,2), IF(COUNTIF($AD$2:AD1245,A260)=0,$C$10,""))</f>
        <v/>
      </c>
      <c r="F260" s="31" t="str">
        <f t="shared" ca="1" si="337"/>
        <v/>
      </c>
      <c r="G260" s="32" t="str">
        <f t="shared" ca="1" si="338"/>
        <v/>
      </c>
      <c r="H260" s="71" t="str">
        <f ca="1">IF(COUNTIF($AD$2:AD1245,A260)=1,VLOOKUP(A260,X:Y,2), IF(COUNTIF($AD$2:AD1245,A260)=0,$D$10,""))</f>
        <v/>
      </c>
      <c r="I260" s="31" t="str">
        <f t="shared" ca="1" si="339"/>
        <v/>
      </c>
      <c r="J260" s="32" t="str">
        <f t="shared" ca="1" si="340"/>
        <v/>
      </c>
      <c r="K260" s="71" t="str">
        <f ca="1">IF(COUNTIF($AD$2:AD1245,A260)=1,VLOOKUP(A260,Z:AA,2), IF(COUNTIF($AD$2:AD1245,A260)=0,$E$10,""))</f>
        <v/>
      </c>
      <c r="L260" s="31" t="str">
        <f t="shared" ca="1" si="341"/>
        <v/>
      </c>
      <c r="M260" s="32" t="str">
        <f t="shared" ca="1" si="342"/>
        <v/>
      </c>
      <c r="N260" s="77" t="str">
        <f t="shared" ca="1" si="343"/>
        <v/>
      </c>
      <c r="O260" s="77"/>
      <c r="P260" s="77"/>
      <c r="Q260" s="77" t="str">
        <f ca="1">IF(ISERROR(B260-2),"",$G$5*SUM($O$14:O260)-$H$5*SUM($P$14:P260))</f>
        <v/>
      </c>
      <c r="R260" s="77" t="str">
        <f t="shared" ca="1" si="344"/>
        <v/>
      </c>
      <c r="AB260" s="163" t="str">
        <f t="shared" ref="AB260:AB323" si="349">IF(COUNTIF(V:V,T260)*COUNTIF(X:X,T260)*COUNTIF(Z:Z,T260),T260,"")</f>
        <v/>
      </c>
      <c r="AC260" s="163" t="str">
        <f t="shared" ref="AC260:AC323" si="350">IF(AB260&gt;$A$14,AB260,"")</f>
        <v/>
      </c>
      <c r="AH260" s="164" t="str">
        <f t="shared" ca="1" si="321"/>
        <v/>
      </c>
      <c r="AI260" s="44" t="str">
        <f ca="1">IF(COUNTIF($BU$2:BU1245,AH260)=1,VLOOKUP(AH260,BG:BH,2), IF(COUNTIF($BU$2:BU1245,AH260)=0,$AI$10,""))</f>
        <v/>
      </c>
      <c r="AJ260" s="45" t="str">
        <f t="shared" ca="1" si="308"/>
        <v/>
      </c>
      <c r="AK260" s="45" t="str">
        <f t="shared" ca="1" si="322"/>
        <v/>
      </c>
      <c r="AL260" s="44" t="str">
        <f ca="1">IF(COUNTIF($BU$2:BU1245,AH260)=1,VLOOKUP(AH260,BI:BJ,2), IF(COUNTIF($BU$2:BU1245,AH260)=0,$AJ$10,""))</f>
        <v/>
      </c>
      <c r="AM260" s="45" t="str">
        <f t="shared" ca="1" si="323"/>
        <v/>
      </c>
      <c r="AN260" s="46" t="str">
        <f t="shared" ca="1" si="324"/>
        <v/>
      </c>
      <c r="AO260" s="44" t="str">
        <f ca="1">IF(COUNTIF($BU$2:BU1245,AH260)=1,VLOOKUP(AH260,BK:BL,2), IF(COUNTIF($BU$2:BU1245,AH260)=0,$AK$10,""))</f>
        <v/>
      </c>
      <c r="AP260" s="45" t="str">
        <f t="shared" ca="1" si="325"/>
        <v/>
      </c>
      <c r="AQ260" s="46" t="str">
        <f t="shared" ca="1" si="326"/>
        <v/>
      </c>
      <c r="AR260" s="44" t="str">
        <f ca="1">IF(COUNTIF($BU$2:BU1245,AH260)=1,VLOOKUP(AH260,BM:BN,2), IF(COUNTIF($BU$2:BU1245,AH260)=0,$AL$10,""))</f>
        <v/>
      </c>
      <c r="AS260" s="45" t="str">
        <f t="shared" ca="1" si="327"/>
        <v/>
      </c>
      <c r="AT260" s="46" t="str">
        <f t="shared" ca="1" si="328"/>
        <v/>
      </c>
      <c r="AU260" s="44" t="str">
        <f ca="1">IF(COUNTIF($BU$2:BU1245,AH260)=1,VLOOKUP(AH260,BO:BP,2), IF(COUNTIF($BU$2:BU1245,AH260)=0,$AM$10,""))</f>
        <v/>
      </c>
      <c r="AV260" s="45" t="str">
        <f t="shared" ca="1" si="329"/>
        <v/>
      </c>
      <c r="AW260" s="46" t="str">
        <f t="shared" ca="1" si="330"/>
        <v/>
      </c>
      <c r="AX260" s="44" t="str">
        <f ca="1">IF(COUNTIF($BU$2:BU1245,AH260)=1,VLOOKUP(AH260,BQ:BR,2), IF(COUNTIF($BU$2:BU1245,AH260)=0,$AN$10,""))</f>
        <v/>
      </c>
      <c r="AY260" s="45" t="str">
        <f t="shared" ca="1" si="331"/>
        <v/>
      </c>
      <c r="AZ260" s="46" t="str">
        <f t="shared" ca="1" si="332"/>
        <v/>
      </c>
      <c r="BA260" s="77" t="str">
        <f t="shared" ca="1" si="333"/>
        <v/>
      </c>
      <c r="BB260" s="176"/>
      <c r="BC260" s="176"/>
      <c r="BD260" s="77" t="str">
        <f ca="1">IF(ISERROR(AI260-2),"",$AQ$4*SUM($BB$14:BB260)-$AR$4*SUM($BC$14:BC260))</f>
        <v/>
      </c>
      <c r="BE260" s="77" t="str">
        <f t="shared" ca="1" si="334"/>
        <v/>
      </c>
      <c r="BS260" s="163" t="str">
        <f t="shared" ref="BS260:BS323" si="351">IF(COUNTIF(BI:BI,BG260)*COUNTIF(BK:BK,BG260)*COUNTIF(BM:BM,BG260)*COUNTIF(BO:BO,BG260)*COUNTIF(BQ:BQ,BG260),BG260,"")</f>
        <v/>
      </c>
      <c r="BT260" s="163" t="str">
        <f t="shared" ref="BT260:BT323" si="352">IF(BS260&gt;$AH$14,BS260,"")</f>
        <v/>
      </c>
      <c r="BY260" s="164" t="str">
        <f t="shared" ca="1" si="316"/>
        <v/>
      </c>
      <c r="BZ260" s="44" t="str">
        <f ca="1">IF(COUNTIF($CN$2:CN1245,BY260)=1,VLOOKUP(BY260,CH:CI,2), IF(COUNTIF($CN$2:CN1245,BY260)=0,$BZ$10,""))</f>
        <v/>
      </c>
      <c r="CA260" s="45" t="str">
        <f t="shared" ca="1" si="309"/>
        <v/>
      </c>
      <c r="CB260" s="45" t="str">
        <f t="shared" ca="1" si="317"/>
        <v/>
      </c>
      <c r="CC260" s="44" t="str">
        <f ca="1">IF(COUNTIF($CN$2:CN1245,BY260)=1,VLOOKUP(BY260,CJ:CK,2), IF(COUNTIF($CN$2:CN1245,BY260)=0,$CA$10,""))</f>
        <v/>
      </c>
      <c r="CD260" s="45" t="str">
        <f t="shared" ca="1" si="318"/>
        <v/>
      </c>
      <c r="CE260" s="46" t="str">
        <f t="shared" ca="1" si="319"/>
        <v/>
      </c>
      <c r="CF260" s="44" t="str">
        <f t="shared" ca="1" si="320"/>
        <v/>
      </c>
      <c r="CL260" s="163" t="str">
        <f t="shared" si="345"/>
        <v/>
      </c>
      <c r="CM260" s="163" t="str">
        <f t="shared" si="346"/>
        <v/>
      </c>
      <c r="CR260" s="164" t="str">
        <f t="shared" ca="1" si="310"/>
        <v/>
      </c>
      <c r="CS260" s="44" t="str">
        <f ca="1">IF(COUNTIF($DG$2:DG1245,CR260)=1,VLOOKUP(CR260,DA:DB,2), IF(COUNTIF($DG$2:DG1245,CR260)=0,$CS$10,""))</f>
        <v/>
      </c>
      <c r="CT260" s="45" t="str">
        <f t="shared" ca="1" si="311"/>
        <v/>
      </c>
      <c r="CU260" s="45" t="str">
        <f t="shared" ca="1" si="312"/>
        <v/>
      </c>
      <c r="CV260" s="44" t="str">
        <f ca="1">IF(COUNTIF($DG$2:DG1245,CR260)=1,VLOOKUP(CR260,DC:DD,2), IF(COUNTIF($DG$2:DG1245,CR260)=0,$CT$10,""))</f>
        <v/>
      </c>
      <c r="CW260" s="45" t="str">
        <f t="shared" ca="1" si="313"/>
        <v/>
      </c>
      <c r="CX260" s="46" t="str">
        <f t="shared" ca="1" si="314"/>
        <v/>
      </c>
      <c r="CY260" s="44" t="str">
        <f t="shared" ca="1" si="315"/>
        <v/>
      </c>
      <c r="DE260" s="163" t="str">
        <f t="shared" si="347"/>
        <v/>
      </c>
      <c r="DF260" s="163" t="str">
        <f t="shared" si="348"/>
        <v/>
      </c>
    </row>
    <row r="261" spans="1:110">
      <c r="A261" s="164" t="str">
        <f t="shared" ca="1" si="335"/>
        <v/>
      </c>
      <c r="B261" s="71" t="str">
        <f ca="1">IF(COUNTIF($AD$2:AD1246,A261)=1,VLOOKUP(A261,T:U,2), IF(COUNTIF($AD$2:AD1246,A261)=0,$B$10,""))</f>
        <v/>
      </c>
      <c r="C261" s="31" t="str">
        <f t="shared" ca="1" si="307"/>
        <v/>
      </c>
      <c r="D261" s="32" t="str">
        <f t="shared" ca="1" si="336"/>
        <v/>
      </c>
      <c r="E261" s="71" t="str">
        <f ca="1">IF(COUNTIF($AD$2:AD1246,A261)=1,VLOOKUP(A261,V:W,2), IF(COUNTIF($AD$2:AD1246,A261)=0,$C$10,""))</f>
        <v/>
      </c>
      <c r="F261" s="31" t="str">
        <f t="shared" ca="1" si="337"/>
        <v/>
      </c>
      <c r="G261" s="32" t="str">
        <f t="shared" ca="1" si="338"/>
        <v/>
      </c>
      <c r="H261" s="71" t="str">
        <f ca="1">IF(COUNTIF($AD$2:AD1246,A261)=1,VLOOKUP(A261,X:Y,2), IF(COUNTIF($AD$2:AD1246,A261)=0,$D$10,""))</f>
        <v/>
      </c>
      <c r="I261" s="31" t="str">
        <f t="shared" ca="1" si="339"/>
        <v/>
      </c>
      <c r="J261" s="32" t="str">
        <f t="shared" ca="1" si="340"/>
        <v/>
      </c>
      <c r="K261" s="71" t="str">
        <f ca="1">IF(COUNTIF($AD$2:AD1246,A261)=1,VLOOKUP(A261,Z:AA,2), IF(COUNTIF($AD$2:AD1246,A261)=0,$E$10,""))</f>
        <v/>
      </c>
      <c r="L261" s="31" t="str">
        <f t="shared" ca="1" si="341"/>
        <v/>
      </c>
      <c r="M261" s="32" t="str">
        <f t="shared" ca="1" si="342"/>
        <v/>
      </c>
      <c r="N261" s="77" t="str">
        <f t="shared" ca="1" si="343"/>
        <v/>
      </c>
      <c r="O261" s="77"/>
      <c r="P261" s="77"/>
      <c r="Q261" s="77" t="str">
        <f ca="1">IF(ISERROR(B261-2),"",$G$5*SUM($O$14:O261)-$H$5*SUM($P$14:P261))</f>
        <v/>
      </c>
      <c r="R261" s="77" t="str">
        <f t="shared" ca="1" si="344"/>
        <v/>
      </c>
      <c r="AB261" s="163" t="str">
        <f t="shared" si="349"/>
        <v/>
      </c>
      <c r="AC261" s="163" t="str">
        <f t="shared" si="350"/>
        <v/>
      </c>
      <c r="AH261" s="164" t="str">
        <f t="shared" ca="1" si="321"/>
        <v/>
      </c>
      <c r="AI261" s="44" t="str">
        <f ca="1">IF(COUNTIF($BU$2:BU1246,AH261)=1,VLOOKUP(AH261,BG:BH,2), IF(COUNTIF($BU$2:BU1246,AH261)=0,$AI$10,""))</f>
        <v/>
      </c>
      <c r="AJ261" s="45" t="str">
        <f t="shared" ca="1" si="308"/>
        <v/>
      </c>
      <c r="AK261" s="45" t="str">
        <f t="shared" ca="1" si="322"/>
        <v/>
      </c>
      <c r="AL261" s="44" t="str">
        <f ca="1">IF(COUNTIF($BU$2:BU1246,AH261)=1,VLOOKUP(AH261,BI:BJ,2), IF(COUNTIF($BU$2:BU1246,AH261)=0,$AJ$10,""))</f>
        <v/>
      </c>
      <c r="AM261" s="45" t="str">
        <f t="shared" ca="1" si="323"/>
        <v/>
      </c>
      <c r="AN261" s="46" t="str">
        <f t="shared" ca="1" si="324"/>
        <v/>
      </c>
      <c r="AO261" s="44" t="str">
        <f ca="1">IF(COUNTIF($BU$2:BU1246,AH261)=1,VLOOKUP(AH261,BK:BL,2), IF(COUNTIF($BU$2:BU1246,AH261)=0,$AK$10,""))</f>
        <v/>
      </c>
      <c r="AP261" s="45" t="str">
        <f t="shared" ca="1" si="325"/>
        <v/>
      </c>
      <c r="AQ261" s="46" t="str">
        <f t="shared" ca="1" si="326"/>
        <v/>
      </c>
      <c r="AR261" s="44" t="str">
        <f ca="1">IF(COUNTIF($BU$2:BU1246,AH261)=1,VLOOKUP(AH261,BM:BN,2), IF(COUNTIF($BU$2:BU1246,AH261)=0,$AL$10,""))</f>
        <v/>
      </c>
      <c r="AS261" s="45" t="str">
        <f t="shared" ca="1" si="327"/>
        <v/>
      </c>
      <c r="AT261" s="46" t="str">
        <f t="shared" ca="1" si="328"/>
        <v/>
      </c>
      <c r="AU261" s="44" t="str">
        <f ca="1">IF(COUNTIF($BU$2:BU1246,AH261)=1,VLOOKUP(AH261,BO:BP,2), IF(COUNTIF($BU$2:BU1246,AH261)=0,$AM$10,""))</f>
        <v/>
      </c>
      <c r="AV261" s="45" t="str">
        <f t="shared" ca="1" si="329"/>
        <v/>
      </c>
      <c r="AW261" s="46" t="str">
        <f t="shared" ca="1" si="330"/>
        <v/>
      </c>
      <c r="AX261" s="44" t="str">
        <f ca="1">IF(COUNTIF($BU$2:BU1246,AH261)=1,VLOOKUP(AH261,BQ:BR,2), IF(COUNTIF($BU$2:BU1246,AH261)=0,$AN$10,""))</f>
        <v/>
      </c>
      <c r="AY261" s="45" t="str">
        <f t="shared" ca="1" si="331"/>
        <v/>
      </c>
      <c r="AZ261" s="46" t="str">
        <f t="shared" ca="1" si="332"/>
        <v/>
      </c>
      <c r="BA261" s="77" t="str">
        <f t="shared" ca="1" si="333"/>
        <v/>
      </c>
      <c r="BB261" s="176"/>
      <c r="BC261" s="176"/>
      <c r="BD261" s="77" t="str">
        <f ca="1">IF(ISERROR(AI261-2),"",$AQ$4*SUM($BB$14:BB261)-$AR$4*SUM($BC$14:BC261))</f>
        <v/>
      </c>
      <c r="BE261" s="77" t="str">
        <f t="shared" ca="1" si="334"/>
        <v/>
      </c>
      <c r="BS261" s="163" t="str">
        <f t="shared" si="351"/>
        <v/>
      </c>
      <c r="BT261" s="163" t="str">
        <f t="shared" si="352"/>
        <v/>
      </c>
      <c r="BY261" s="164" t="str">
        <f t="shared" ca="1" si="316"/>
        <v/>
      </c>
      <c r="BZ261" s="44" t="str">
        <f ca="1">IF(COUNTIF($CN$2:CN1246,BY261)=1,VLOOKUP(BY261,CH:CI,2), IF(COUNTIF($CN$2:CN1246,BY261)=0,$BZ$10,""))</f>
        <v/>
      </c>
      <c r="CA261" s="45" t="str">
        <f t="shared" ca="1" si="309"/>
        <v/>
      </c>
      <c r="CB261" s="45" t="str">
        <f t="shared" ca="1" si="317"/>
        <v/>
      </c>
      <c r="CC261" s="44" t="str">
        <f ca="1">IF(COUNTIF($CN$2:CN1246,BY261)=1,VLOOKUP(BY261,CJ:CK,2), IF(COUNTIF($CN$2:CN1246,BY261)=0,$CA$10,""))</f>
        <v/>
      </c>
      <c r="CD261" s="45" t="str">
        <f t="shared" ca="1" si="318"/>
        <v/>
      </c>
      <c r="CE261" s="46" t="str">
        <f t="shared" ca="1" si="319"/>
        <v/>
      </c>
      <c r="CF261" s="44" t="str">
        <f t="shared" ca="1" si="320"/>
        <v/>
      </c>
      <c r="CL261" s="163" t="str">
        <f t="shared" si="345"/>
        <v/>
      </c>
      <c r="CM261" s="163" t="str">
        <f t="shared" si="346"/>
        <v/>
      </c>
      <c r="CR261" s="164" t="str">
        <f t="shared" ca="1" si="310"/>
        <v/>
      </c>
      <c r="CS261" s="44" t="str">
        <f ca="1">IF(COUNTIF($DG$2:DG1246,CR261)=1,VLOOKUP(CR261,DA:DB,2), IF(COUNTIF($DG$2:DG1246,CR261)=0,$CS$10,""))</f>
        <v/>
      </c>
      <c r="CT261" s="45" t="str">
        <f t="shared" ca="1" si="311"/>
        <v/>
      </c>
      <c r="CU261" s="45" t="str">
        <f t="shared" ca="1" si="312"/>
        <v/>
      </c>
      <c r="CV261" s="44" t="str">
        <f ca="1">IF(COUNTIF($DG$2:DG1246,CR261)=1,VLOOKUP(CR261,DC:DD,2), IF(COUNTIF($DG$2:DG1246,CR261)=0,$CT$10,""))</f>
        <v/>
      </c>
      <c r="CW261" s="45" t="str">
        <f t="shared" ca="1" si="313"/>
        <v/>
      </c>
      <c r="CX261" s="46" t="str">
        <f t="shared" ca="1" si="314"/>
        <v/>
      </c>
      <c r="CY261" s="44" t="str">
        <f t="shared" ca="1" si="315"/>
        <v/>
      </c>
      <c r="DE261" s="163" t="str">
        <f t="shared" si="347"/>
        <v/>
      </c>
      <c r="DF261" s="163" t="str">
        <f t="shared" si="348"/>
        <v/>
      </c>
    </row>
    <row r="262" spans="1:110">
      <c r="A262" s="164" t="str">
        <f t="shared" ca="1" si="335"/>
        <v/>
      </c>
      <c r="B262" s="71" t="str">
        <f ca="1">IF(COUNTIF($AD$2:AD1247,A262)=1,VLOOKUP(A262,T:U,2), IF(COUNTIF($AD$2:AD1247,A262)=0,$B$10,""))</f>
        <v/>
      </c>
      <c r="C262" s="31" t="str">
        <f t="shared" ca="1" si="307"/>
        <v/>
      </c>
      <c r="D262" s="32" t="str">
        <f t="shared" ca="1" si="336"/>
        <v/>
      </c>
      <c r="E262" s="71" t="str">
        <f ca="1">IF(COUNTIF($AD$2:AD1247,A262)=1,VLOOKUP(A262,V:W,2), IF(COUNTIF($AD$2:AD1247,A262)=0,$C$10,""))</f>
        <v/>
      </c>
      <c r="F262" s="31" t="str">
        <f t="shared" ca="1" si="337"/>
        <v/>
      </c>
      <c r="G262" s="32" t="str">
        <f t="shared" ca="1" si="338"/>
        <v/>
      </c>
      <c r="H262" s="71" t="str">
        <f ca="1">IF(COUNTIF($AD$2:AD1247,A262)=1,VLOOKUP(A262,X:Y,2), IF(COUNTIF($AD$2:AD1247,A262)=0,$D$10,""))</f>
        <v/>
      </c>
      <c r="I262" s="31" t="str">
        <f t="shared" ca="1" si="339"/>
        <v/>
      </c>
      <c r="J262" s="32" t="str">
        <f t="shared" ca="1" si="340"/>
        <v/>
      </c>
      <c r="K262" s="71" t="str">
        <f ca="1">IF(COUNTIF($AD$2:AD1247,A262)=1,VLOOKUP(A262,Z:AA,2), IF(COUNTIF($AD$2:AD1247,A262)=0,$E$10,""))</f>
        <v/>
      </c>
      <c r="L262" s="31" t="str">
        <f t="shared" ca="1" si="341"/>
        <v/>
      </c>
      <c r="M262" s="32" t="str">
        <f t="shared" ca="1" si="342"/>
        <v/>
      </c>
      <c r="N262" s="77" t="str">
        <f t="shared" ca="1" si="343"/>
        <v/>
      </c>
      <c r="O262" s="77"/>
      <c r="P262" s="77"/>
      <c r="Q262" s="77" t="str">
        <f ca="1">IF(ISERROR(B262-2),"",$G$5*SUM($O$14:O262)-$H$5*SUM($P$14:P262))</f>
        <v/>
      </c>
      <c r="R262" s="77" t="str">
        <f t="shared" ca="1" si="344"/>
        <v/>
      </c>
      <c r="AB262" s="163" t="str">
        <f t="shared" si="349"/>
        <v/>
      </c>
      <c r="AC262" s="163" t="str">
        <f t="shared" si="350"/>
        <v/>
      </c>
      <c r="AH262" s="164" t="str">
        <f t="shared" ca="1" si="321"/>
        <v/>
      </c>
      <c r="AI262" s="44" t="str">
        <f ca="1">IF(COUNTIF($BU$2:BU1247,AH262)=1,VLOOKUP(AH262,BG:BH,2), IF(COUNTIF($BU$2:BU1247,AH262)=0,$AI$10,""))</f>
        <v/>
      </c>
      <c r="AJ262" s="45" t="str">
        <f t="shared" ca="1" si="308"/>
        <v/>
      </c>
      <c r="AK262" s="45" t="str">
        <f t="shared" ca="1" si="322"/>
        <v/>
      </c>
      <c r="AL262" s="44" t="str">
        <f ca="1">IF(COUNTIF($BU$2:BU1247,AH262)=1,VLOOKUP(AH262,BI:BJ,2), IF(COUNTIF($BU$2:BU1247,AH262)=0,$AJ$10,""))</f>
        <v/>
      </c>
      <c r="AM262" s="45" t="str">
        <f t="shared" ca="1" si="323"/>
        <v/>
      </c>
      <c r="AN262" s="46" t="str">
        <f t="shared" ca="1" si="324"/>
        <v/>
      </c>
      <c r="AO262" s="44" t="str">
        <f ca="1">IF(COUNTIF($BU$2:BU1247,AH262)=1,VLOOKUP(AH262,BK:BL,2), IF(COUNTIF($BU$2:BU1247,AH262)=0,$AK$10,""))</f>
        <v/>
      </c>
      <c r="AP262" s="45" t="str">
        <f t="shared" ca="1" si="325"/>
        <v/>
      </c>
      <c r="AQ262" s="46" t="str">
        <f t="shared" ca="1" si="326"/>
        <v/>
      </c>
      <c r="AR262" s="44" t="str">
        <f ca="1">IF(COUNTIF($BU$2:BU1247,AH262)=1,VLOOKUP(AH262,BM:BN,2), IF(COUNTIF($BU$2:BU1247,AH262)=0,$AL$10,""))</f>
        <v/>
      </c>
      <c r="AS262" s="45" t="str">
        <f t="shared" ca="1" si="327"/>
        <v/>
      </c>
      <c r="AT262" s="46" t="str">
        <f t="shared" ca="1" si="328"/>
        <v/>
      </c>
      <c r="AU262" s="44" t="str">
        <f ca="1">IF(COUNTIF($BU$2:BU1247,AH262)=1,VLOOKUP(AH262,BO:BP,2), IF(COUNTIF($BU$2:BU1247,AH262)=0,$AM$10,""))</f>
        <v/>
      </c>
      <c r="AV262" s="45" t="str">
        <f t="shared" ca="1" si="329"/>
        <v/>
      </c>
      <c r="AW262" s="46" t="str">
        <f t="shared" ca="1" si="330"/>
        <v/>
      </c>
      <c r="AX262" s="44" t="str">
        <f ca="1">IF(COUNTIF($BU$2:BU1247,AH262)=1,VLOOKUP(AH262,BQ:BR,2), IF(COUNTIF($BU$2:BU1247,AH262)=0,$AN$10,""))</f>
        <v/>
      </c>
      <c r="AY262" s="45" t="str">
        <f t="shared" ca="1" si="331"/>
        <v/>
      </c>
      <c r="AZ262" s="46" t="str">
        <f t="shared" ca="1" si="332"/>
        <v/>
      </c>
      <c r="BA262" s="77" t="str">
        <f t="shared" ca="1" si="333"/>
        <v/>
      </c>
      <c r="BB262" s="176"/>
      <c r="BC262" s="176"/>
      <c r="BD262" s="77" t="str">
        <f ca="1">IF(ISERROR(AI262-2),"",$AQ$4*SUM($BB$14:BB262)-$AR$4*SUM($BC$14:BC262))</f>
        <v/>
      </c>
      <c r="BE262" s="77" t="str">
        <f t="shared" ca="1" si="334"/>
        <v/>
      </c>
      <c r="BS262" s="163" t="str">
        <f t="shared" si="351"/>
        <v/>
      </c>
      <c r="BT262" s="163" t="str">
        <f t="shared" si="352"/>
        <v/>
      </c>
      <c r="BY262" s="164" t="str">
        <f t="shared" ca="1" si="316"/>
        <v/>
      </c>
      <c r="BZ262" s="44" t="str">
        <f ca="1">IF(COUNTIF($CN$2:CN1247,BY262)=1,VLOOKUP(BY262,CH:CI,2), IF(COUNTIF($CN$2:CN1247,BY262)=0,$BZ$10,""))</f>
        <v/>
      </c>
      <c r="CA262" s="45" t="str">
        <f t="shared" ca="1" si="309"/>
        <v/>
      </c>
      <c r="CB262" s="45" t="str">
        <f t="shared" ca="1" si="317"/>
        <v/>
      </c>
      <c r="CC262" s="44" t="str">
        <f ca="1">IF(COUNTIF($CN$2:CN1247,BY262)=1,VLOOKUP(BY262,CJ:CK,2), IF(COUNTIF($CN$2:CN1247,BY262)=0,$CA$10,""))</f>
        <v/>
      </c>
      <c r="CD262" s="45" t="str">
        <f t="shared" ca="1" si="318"/>
        <v/>
      </c>
      <c r="CE262" s="46" t="str">
        <f t="shared" ca="1" si="319"/>
        <v/>
      </c>
      <c r="CF262" s="44" t="str">
        <f t="shared" ca="1" si="320"/>
        <v/>
      </c>
      <c r="CL262" s="163" t="str">
        <f t="shared" si="345"/>
        <v/>
      </c>
      <c r="CM262" s="163" t="str">
        <f t="shared" si="346"/>
        <v/>
      </c>
      <c r="CR262" s="164" t="str">
        <f t="shared" ca="1" si="310"/>
        <v/>
      </c>
      <c r="CS262" s="44" t="str">
        <f ca="1">IF(COUNTIF($DG$2:DG1247,CR262)=1,VLOOKUP(CR262,DA:DB,2), IF(COUNTIF($DG$2:DG1247,CR262)=0,$CS$10,""))</f>
        <v/>
      </c>
      <c r="CT262" s="45" t="str">
        <f t="shared" ca="1" si="311"/>
        <v/>
      </c>
      <c r="CU262" s="45" t="str">
        <f t="shared" ca="1" si="312"/>
        <v/>
      </c>
      <c r="CV262" s="44" t="str">
        <f ca="1">IF(COUNTIF($DG$2:DG1247,CR262)=1,VLOOKUP(CR262,DC:DD,2), IF(COUNTIF($DG$2:DG1247,CR262)=0,$CT$10,""))</f>
        <v/>
      </c>
      <c r="CW262" s="45" t="str">
        <f t="shared" ca="1" si="313"/>
        <v/>
      </c>
      <c r="CX262" s="46" t="str">
        <f t="shared" ca="1" si="314"/>
        <v/>
      </c>
      <c r="CY262" s="44" t="str">
        <f t="shared" ca="1" si="315"/>
        <v/>
      </c>
      <c r="DE262" s="163" t="str">
        <f t="shared" si="347"/>
        <v/>
      </c>
      <c r="DF262" s="163" t="str">
        <f t="shared" si="348"/>
        <v/>
      </c>
    </row>
    <row r="263" spans="1:110">
      <c r="A263" s="164" t="str">
        <f t="shared" ca="1" si="335"/>
        <v/>
      </c>
      <c r="B263" s="71" t="str">
        <f ca="1">IF(COUNTIF($AD$2:AD1248,A263)=1,VLOOKUP(A263,T:U,2), IF(COUNTIF($AD$2:AD1248,A263)=0,$B$10,""))</f>
        <v/>
      </c>
      <c r="C263" s="31" t="str">
        <f t="shared" ca="1" si="307"/>
        <v/>
      </c>
      <c r="D263" s="32" t="str">
        <f t="shared" ca="1" si="336"/>
        <v/>
      </c>
      <c r="E263" s="71" t="str">
        <f ca="1">IF(COUNTIF($AD$2:AD1248,A263)=1,VLOOKUP(A263,V:W,2), IF(COUNTIF($AD$2:AD1248,A263)=0,$C$10,""))</f>
        <v/>
      </c>
      <c r="F263" s="31" t="str">
        <f t="shared" ca="1" si="337"/>
        <v/>
      </c>
      <c r="G263" s="32" t="str">
        <f t="shared" ca="1" si="338"/>
        <v/>
      </c>
      <c r="H263" s="71" t="str">
        <f ca="1">IF(COUNTIF($AD$2:AD1248,A263)=1,VLOOKUP(A263,X:Y,2), IF(COUNTIF($AD$2:AD1248,A263)=0,$D$10,""))</f>
        <v/>
      </c>
      <c r="I263" s="31" t="str">
        <f t="shared" ca="1" si="339"/>
        <v/>
      </c>
      <c r="J263" s="32" t="str">
        <f t="shared" ca="1" si="340"/>
        <v/>
      </c>
      <c r="K263" s="71" t="str">
        <f ca="1">IF(COUNTIF($AD$2:AD1248,A263)=1,VLOOKUP(A263,Z:AA,2), IF(COUNTIF($AD$2:AD1248,A263)=0,$E$10,""))</f>
        <v/>
      </c>
      <c r="L263" s="31" t="str">
        <f t="shared" ca="1" si="341"/>
        <v/>
      </c>
      <c r="M263" s="32" t="str">
        <f t="shared" ca="1" si="342"/>
        <v/>
      </c>
      <c r="N263" s="77" t="str">
        <f t="shared" ca="1" si="343"/>
        <v/>
      </c>
      <c r="O263" s="77"/>
      <c r="P263" s="77"/>
      <c r="Q263" s="77" t="str">
        <f ca="1">IF(ISERROR(B263-2),"",$G$5*SUM($O$14:O263)-$H$5*SUM($P$14:P263))</f>
        <v/>
      </c>
      <c r="R263" s="77" t="str">
        <f t="shared" ca="1" si="344"/>
        <v/>
      </c>
      <c r="AB263" s="163" t="str">
        <f t="shared" si="349"/>
        <v/>
      </c>
      <c r="AC263" s="163" t="str">
        <f t="shared" si="350"/>
        <v/>
      </c>
      <c r="AH263" s="164" t="str">
        <f t="shared" ca="1" si="321"/>
        <v/>
      </c>
      <c r="AI263" s="44" t="str">
        <f ca="1">IF(COUNTIF($BU$2:BU1248,AH263)=1,VLOOKUP(AH263,BG:BH,2), IF(COUNTIF($BU$2:BU1248,AH263)=0,$AI$10,""))</f>
        <v/>
      </c>
      <c r="AJ263" s="45" t="str">
        <f t="shared" ca="1" si="308"/>
        <v/>
      </c>
      <c r="AK263" s="45" t="str">
        <f t="shared" ca="1" si="322"/>
        <v/>
      </c>
      <c r="AL263" s="44" t="str">
        <f ca="1">IF(COUNTIF($BU$2:BU1248,AH263)=1,VLOOKUP(AH263,BI:BJ,2), IF(COUNTIF($BU$2:BU1248,AH263)=0,$AJ$10,""))</f>
        <v/>
      </c>
      <c r="AM263" s="45" t="str">
        <f t="shared" ca="1" si="323"/>
        <v/>
      </c>
      <c r="AN263" s="46" t="str">
        <f t="shared" ca="1" si="324"/>
        <v/>
      </c>
      <c r="AO263" s="44" t="str">
        <f ca="1">IF(COUNTIF($BU$2:BU1248,AH263)=1,VLOOKUP(AH263,BK:BL,2), IF(COUNTIF($BU$2:BU1248,AH263)=0,$AK$10,""))</f>
        <v/>
      </c>
      <c r="AP263" s="45" t="str">
        <f t="shared" ca="1" si="325"/>
        <v/>
      </c>
      <c r="AQ263" s="46" t="str">
        <f t="shared" ca="1" si="326"/>
        <v/>
      </c>
      <c r="AR263" s="44" t="str">
        <f ca="1">IF(COUNTIF($BU$2:BU1248,AH263)=1,VLOOKUP(AH263,BM:BN,2), IF(COUNTIF($BU$2:BU1248,AH263)=0,$AL$10,""))</f>
        <v/>
      </c>
      <c r="AS263" s="45" t="str">
        <f t="shared" ca="1" si="327"/>
        <v/>
      </c>
      <c r="AT263" s="46" t="str">
        <f t="shared" ca="1" si="328"/>
        <v/>
      </c>
      <c r="AU263" s="44" t="str">
        <f ca="1">IF(COUNTIF($BU$2:BU1248,AH263)=1,VLOOKUP(AH263,BO:BP,2), IF(COUNTIF($BU$2:BU1248,AH263)=0,$AM$10,""))</f>
        <v/>
      </c>
      <c r="AV263" s="45" t="str">
        <f t="shared" ca="1" si="329"/>
        <v/>
      </c>
      <c r="AW263" s="46" t="str">
        <f t="shared" ca="1" si="330"/>
        <v/>
      </c>
      <c r="AX263" s="44" t="str">
        <f ca="1">IF(COUNTIF($BU$2:BU1248,AH263)=1,VLOOKUP(AH263,BQ:BR,2), IF(COUNTIF($BU$2:BU1248,AH263)=0,$AN$10,""))</f>
        <v/>
      </c>
      <c r="AY263" s="45" t="str">
        <f t="shared" ca="1" si="331"/>
        <v/>
      </c>
      <c r="AZ263" s="46" t="str">
        <f t="shared" ca="1" si="332"/>
        <v/>
      </c>
      <c r="BA263" s="77" t="str">
        <f t="shared" ca="1" si="333"/>
        <v/>
      </c>
      <c r="BB263" s="176"/>
      <c r="BC263" s="176"/>
      <c r="BD263" s="77" t="str">
        <f ca="1">IF(ISERROR(AI263-2),"",$AQ$4*SUM($BB$14:BB263)-$AR$4*SUM($BC$14:BC263))</f>
        <v/>
      </c>
      <c r="BE263" s="77" t="str">
        <f t="shared" ca="1" si="334"/>
        <v/>
      </c>
      <c r="BS263" s="163" t="str">
        <f t="shared" si="351"/>
        <v/>
      </c>
      <c r="BT263" s="163" t="str">
        <f t="shared" si="352"/>
        <v/>
      </c>
      <c r="BY263" s="164" t="str">
        <f t="shared" ca="1" si="316"/>
        <v/>
      </c>
      <c r="BZ263" s="44" t="str">
        <f ca="1">IF(COUNTIF($CN$2:CN1248,BY263)=1,VLOOKUP(BY263,CH:CI,2), IF(COUNTIF($CN$2:CN1248,BY263)=0,$BZ$10,""))</f>
        <v/>
      </c>
      <c r="CA263" s="45" t="str">
        <f t="shared" ca="1" si="309"/>
        <v/>
      </c>
      <c r="CB263" s="45" t="str">
        <f t="shared" ca="1" si="317"/>
        <v/>
      </c>
      <c r="CC263" s="44" t="str">
        <f ca="1">IF(COUNTIF($CN$2:CN1248,BY263)=1,VLOOKUP(BY263,CJ:CK,2), IF(COUNTIF($CN$2:CN1248,BY263)=0,$CA$10,""))</f>
        <v/>
      </c>
      <c r="CD263" s="45" t="str">
        <f t="shared" ca="1" si="318"/>
        <v/>
      </c>
      <c r="CE263" s="46" t="str">
        <f t="shared" ca="1" si="319"/>
        <v/>
      </c>
      <c r="CF263" s="44" t="str">
        <f t="shared" ca="1" si="320"/>
        <v/>
      </c>
      <c r="CL263" s="163" t="str">
        <f t="shared" si="345"/>
        <v/>
      </c>
      <c r="CM263" s="163" t="str">
        <f t="shared" si="346"/>
        <v/>
      </c>
      <c r="CR263" s="164" t="str">
        <f t="shared" ca="1" si="310"/>
        <v/>
      </c>
      <c r="CS263" s="44" t="str">
        <f ca="1">IF(COUNTIF($DG$2:DG1248,CR263)=1,VLOOKUP(CR263,DA:DB,2), IF(COUNTIF($DG$2:DG1248,CR263)=0,$CS$10,""))</f>
        <v/>
      </c>
      <c r="CT263" s="45" t="str">
        <f t="shared" ca="1" si="311"/>
        <v/>
      </c>
      <c r="CU263" s="45" t="str">
        <f t="shared" ca="1" si="312"/>
        <v/>
      </c>
      <c r="CV263" s="44" t="str">
        <f ca="1">IF(COUNTIF($DG$2:DG1248,CR263)=1,VLOOKUP(CR263,DC:DD,2), IF(COUNTIF($DG$2:DG1248,CR263)=0,$CT$10,""))</f>
        <v/>
      </c>
      <c r="CW263" s="45" t="str">
        <f t="shared" ca="1" si="313"/>
        <v/>
      </c>
      <c r="CX263" s="46" t="str">
        <f t="shared" ca="1" si="314"/>
        <v/>
      </c>
      <c r="CY263" s="44" t="str">
        <f t="shared" ca="1" si="315"/>
        <v/>
      </c>
      <c r="DE263" s="163" t="str">
        <f t="shared" si="347"/>
        <v/>
      </c>
      <c r="DF263" s="163" t="str">
        <f t="shared" si="348"/>
        <v/>
      </c>
    </row>
    <row r="264" spans="1:110">
      <c r="A264" s="164" t="str">
        <f t="shared" ca="1" si="335"/>
        <v/>
      </c>
      <c r="B264" s="71" t="str">
        <f ca="1">IF(COUNTIF($AD$2:AD1249,A264)=1,VLOOKUP(A264,T:U,2), IF(COUNTIF($AD$2:AD1249,A264)=0,$B$10,""))</f>
        <v/>
      </c>
      <c r="C264" s="31" t="str">
        <f t="shared" ca="1" si="307"/>
        <v/>
      </c>
      <c r="D264" s="32" t="str">
        <f t="shared" ca="1" si="336"/>
        <v/>
      </c>
      <c r="E264" s="71" t="str">
        <f ca="1">IF(COUNTIF($AD$2:AD1249,A264)=1,VLOOKUP(A264,V:W,2), IF(COUNTIF($AD$2:AD1249,A264)=0,$C$10,""))</f>
        <v/>
      </c>
      <c r="F264" s="31" t="str">
        <f t="shared" ca="1" si="337"/>
        <v/>
      </c>
      <c r="G264" s="32" t="str">
        <f t="shared" ca="1" si="338"/>
        <v/>
      </c>
      <c r="H264" s="71" t="str">
        <f ca="1">IF(COUNTIF($AD$2:AD1249,A264)=1,VLOOKUP(A264,X:Y,2), IF(COUNTIF($AD$2:AD1249,A264)=0,$D$10,""))</f>
        <v/>
      </c>
      <c r="I264" s="31" t="str">
        <f t="shared" ca="1" si="339"/>
        <v/>
      </c>
      <c r="J264" s="32" t="str">
        <f t="shared" ca="1" si="340"/>
        <v/>
      </c>
      <c r="K264" s="71" t="str">
        <f ca="1">IF(COUNTIF($AD$2:AD1249,A264)=1,VLOOKUP(A264,Z:AA,2), IF(COUNTIF($AD$2:AD1249,A264)=0,$E$10,""))</f>
        <v/>
      </c>
      <c r="L264" s="31" t="str">
        <f t="shared" ca="1" si="341"/>
        <v/>
      </c>
      <c r="M264" s="32" t="str">
        <f t="shared" ca="1" si="342"/>
        <v/>
      </c>
      <c r="N264" s="77" t="str">
        <f t="shared" ca="1" si="343"/>
        <v/>
      </c>
      <c r="O264" s="77"/>
      <c r="P264" s="77"/>
      <c r="Q264" s="77" t="str">
        <f ca="1">IF(ISERROR(B264-2),"",$G$5*SUM($O$14:O264)-$H$5*SUM($P$14:P264))</f>
        <v/>
      </c>
      <c r="R264" s="77" t="str">
        <f t="shared" ca="1" si="344"/>
        <v/>
      </c>
      <c r="AB264" s="163" t="str">
        <f t="shared" si="349"/>
        <v/>
      </c>
      <c r="AC264" s="163" t="str">
        <f t="shared" si="350"/>
        <v/>
      </c>
      <c r="AH264" s="164" t="str">
        <f t="shared" ca="1" si="321"/>
        <v/>
      </c>
      <c r="AI264" s="44" t="str">
        <f ca="1">IF(COUNTIF($BU$2:BU1249,AH264)=1,VLOOKUP(AH264,BG:BH,2), IF(COUNTIF($BU$2:BU1249,AH264)=0,$AI$10,""))</f>
        <v/>
      </c>
      <c r="AJ264" s="45" t="str">
        <f t="shared" ca="1" si="308"/>
        <v/>
      </c>
      <c r="AK264" s="45" t="str">
        <f t="shared" ca="1" si="322"/>
        <v/>
      </c>
      <c r="AL264" s="44" t="str">
        <f ca="1">IF(COUNTIF($BU$2:BU1249,AH264)=1,VLOOKUP(AH264,BI:BJ,2), IF(COUNTIF($BU$2:BU1249,AH264)=0,$AJ$10,""))</f>
        <v/>
      </c>
      <c r="AM264" s="45" t="str">
        <f t="shared" ca="1" si="323"/>
        <v/>
      </c>
      <c r="AN264" s="46" t="str">
        <f t="shared" ca="1" si="324"/>
        <v/>
      </c>
      <c r="AO264" s="44" t="str">
        <f ca="1">IF(COUNTIF($BU$2:BU1249,AH264)=1,VLOOKUP(AH264,BK:BL,2), IF(COUNTIF($BU$2:BU1249,AH264)=0,$AK$10,""))</f>
        <v/>
      </c>
      <c r="AP264" s="45" t="str">
        <f t="shared" ca="1" si="325"/>
        <v/>
      </c>
      <c r="AQ264" s="46" t="str">
        <f t="shared" ca="1" si="326"/>
        <v/>
      </c>
      <c r="AR264" s="44" t="str">
        <f ca="1">IF(COUNTIF($BU$2:BU1249,AH264)=1,VLOOKUP(AH264,BM:BN,2), IF(COUNTIF($BU$2:BU1249,AH264)=0,$AL$10,""))</f>
        <v/>
      </c>
      <c r="AS264" s="45" t="str">
        <f t="shared" ca="1" si="327"/>
        <v/>
      </c>
      <c r="AT264" s="46" t="str">
        <f t="shared" ca="1" si="328"/>
        <v/>
      </c>
      <c r="AU264" s="44" t="str">
        <f ca="1">IF(COUNTIF($BU$2:BU1249,AH264)=1,VLOOKUP(AH264,BO:BP,2), IF(COUNTIF($BU$2:BU1249,AH264)=0,$AM$10,""))</f>
        <v/>
      </c>
      <c r="AV264" s="45" t="str">
        <f t="shared" ca="1" si="329"/>
        <v/>
      </c>
      <c r="AW264" s="46" t="str">
        <f t="shared" ca="1" si="330"/>
        <v/>
      </c>
      <c r="AX264" s="44" t="str">
        <f ca="1">IF(COUNTIF($BU$2:BU1249,AH264)=1,VLOOKUP(AH264,BQ:BR,2), IF(COUNTIF($BU$2:BU1249,AH264)=0,$AN$10,""))</f>
        <v/>
      </c>
      <c r="AY264" s="45" t="str">
        <f t="shared" ca="1" si="331"/>
        <v/>
      </c>
      <c r="AZ264" s="46" t="str">
        <f t="shared" ca="1" si="332"/>
        <v/>
      </c>
      <c r="BA264" s="77" t="str">
        <f t="shared" ca="1" si="333"/>
        <v/>
      </c>
      <c r="BB264" s="176"/>
      <c r="BC264" s="176"/>
      <c r="BD264" s="77" t="str">
        <f ca="1">IF(ISERROR(AI264-2),"",$AQ$4*SUM($BB$14:BB264)-$AR$4*SUM($BC$14:BC264))</f>
        <v/>
      </c>
      <c r="BE264" s="77" t="str">
        <f t="shared" ca="1" si="334"/>
        <v/>
      </c>
      <c r="BS264" s="163" t="str">
        <f t="shared" si="351"/>
        <v/>
      </c>
      <c r="BT264" s="163" t="str">
        <f t="shared" si="352"/>
        <v/>
      </c>
      <c r="BY264" s="164" t="str">
        <f t="shared" ca="1" si="316"/>
        <v/>
      </c>
      <c r="BZ264" s="44" t="str">
        <f ca="1">IF(COUNTIF($CN$2:CN1249,BY264)=1,VLOOKUP(BY264,CH:CI,2), IF(COUNTIF($CN$2:CN1249,BY264)=0,$BZ$10,""))</f>
        <v/>
      </c>
      <c r="CA264" s="45" t="str">
        <f t="shared" ca="1" si="309"/>
        <v/>
      </c>
      <c r="CB264" s="45" t="str">
        <f t="shared" ca="1" si="317"/>
        <v/>
      </c>
      <c r="CC264" s="44" t="str">
        <f ca="1">IF(COUNTIF($CN$2:CN1249,BY264)=1,VLOOKUP(BY264,CJ:CK,2), IF(COUNTIF($CN$2:CN1249,BY264)=0,$CA$10,""))</f>
        <v/>
      </c>
      <c r="CD264" s="45" t="str">
        <f t="shared" ca="1" si="318"/>
        <v/>
      </c>
      <c r="CE264" s="46" t="str">
        <f t="shared" ca="1" si="319"/>
        <v/>
      </c>
      <c r="CF264" s="44" t="str">
        <f t="shared" ca="1" si="320"/>
        <v/>
      </c>
      <c r="CL264" s="163" t="str">
        <f t="shared" si="345"/>
        <v/>
      </c>
      <c r="CM264" s="163" t="str">
        <f t="shared" si="346"/>
        <v/>
      </c>
      <c r="CR264" s="164" t="str">
        <f t="shared" ca="1" si="310"/>
        <v/>
      </c>
      <c r="CS264" s="44" t="str">
        <f ca="1">IF(COUNTIF($DG$2:DG1249,CR264)=1,VLOOKUP(CR264,DA:DB,2), IF(COUNTIF($DG$2:DG1249,CR264)=0,$CS$10,""))</f>
        <v/>
      </c>
      <c r="CT264" s="45" t="str">
        <f t="shared" ca="1" si="311"/>
        <v/>
      </c>
      <c r="CU264" s="45" t="str">
        <f t="shared" ca="1" si="312"/>
        <v/>
      </c>
      <c r="CV264" s="44" t="str">
        <f ca="1">IF(COUNTIF($DG$2:DG1249,CR264)=1,VLOOKUP(CR264,DC:DD,2), IF(COUNTIF($DG$2:DG1249,CR264)=0,$CT$10,""))</f>
        <v/>
      </c>
      <c r="CW264" s="45" t="str">
        <f t="shared" ca="1" si="313"/>
        <v/>
      </c>
      <c r="CX264" s="46" t="str">
        <f t="shared" ca="1" si="314"/>
        <v/>
      </c>
      <c r="CY264" s="44" t="str">
        <f t="shared" ca="1" si="315"/>
        <v/>
      </c>
      <c r="DE264" s="163" t="str">
        <f t="shared" si="347"/>
        <v/>
      </c>
      <c r="DF264" s="163" t="str">
        <f t="shared" si="348"/>
        <v/>
      </c>
    </row>
    <row r="265" spans="1:110">
      <c r="A265" s="164" t="str">
        <f t="shared" ca="1" si="335"/>
        <v/>
      </c>
      <c r="B265" s="71" t="str">
        <f ca="1">IF(COUNTIF($AD$2:AD1250,A265)=1,VLOOKUP(A265,T:U,2), IF(COUNTIF($AD$2:AD1250,A265)=0,$B$10,""))</f>
        <v/>
      </c>
      <c r="C265" s="31" t="str">
        <f t="shared" ca="1" si="307"/>
        <v/>
      </c>
      <c r="D265" s="32" t="str">
        <f t="shared" ca="1" si="336"/>
        <v/>
      </c>
      <c r="E265" s="71" t="str">
        <f ca="1">IF(COUNTIF($AD$2:AD1250,A265)=1,VLOOKUP(A265,V:W,2), IF(COUNTIF($AD$2:AD1250,A265)=0,$C$10,""))</f>
        <v/>
      </c>
      <c r="F265" s="31" t="str">
        <f t="shared" ca="1" si="337"/>
        <v/>
      </c>
      <c r="G265" s="32" t="str">
        <f t="shared" ca="1" si="338"/>
        <v/>
      </c>
      <c r="H265" s="71" t="str">
        <f ca="1">IF(COUNTIF($AD$2:AD1250,A265)=1,VLOOKUP(A265,X:Y,2), IF(COUNTIF($AD$2:AD1250,A265)=0,$D$10,""))</f>
        <v/>
      </c>
      <c r="I265" s="31" t="str">
        <f t="shared" ca="1" si="339"/>
        <v/>
      </c>
      <c r="J265" s="32" t="str">
        <f t="shared" ca="1" si="340"/>
        <v/>
      </c>
      <c r="K265" s="71" t="str">
        <f ca="1">IF(COUNTIF($AD$2:AD1250,A265)=1,VLOOKUP(A265,Z:AA,2), IF(COUNTIF($AD$2:AD1250,A265)=0,$E$10,""))</f>
        <v/>
      </c>
      <c r="L265" s="31" t="str">
        <f t="shared" ca="1" si="341"/>
        <v/>
      </c>
      <c r="M265" s="32" t="str">
        <f t="shared" ca="1" si="342"/>
        <v/>
      </c>
      <c r="N265" s="77" t="str">
        <f t="shared" ca="1" si="343"/>
        <v/>
      </c>
      <c r="O265" s="77"/>
      <c r="P265" s="77"/>
      <c r="Q265" s="77" t="str">
        <f ca="1">IF(ISERROR(B265-2),"",$G$5*SUM($O$14:O265)-$H$5*SUM($P$14:P265))</f>
        <v/>
      </c>
      <c r="R265" s="77" t="str">
        <f t="shared" ca="1" si="344"/>
        <v/>
      </c>
      <c r="AB265" s="163" t="str">
        <f t="shared" si="349"/>
        <v/>
      </c>
      <c r="AC265" s="163" t="str">
        <f t="shared" si="350"/>
        <v/>
      </c>
      <c r="AH265" s="164" t="str">
        <f t="shared" ca="1" si="321"/>
        <v/>
      </c>
      <c r="AI265" s="44" t="str">
        <f ca="1">IF(COUNTIF($BU$2:BU1250,AH265)=1,VLOOKUP(AH265,BG:BH,2), IF(COUNTIF($BU$2:BU1250,AH265)=0,$AI$10,""))</f>
        <v/>
      </c>
      <c r="AJ265" s="45" t="str">
        <f t="shared" ca="1" si="308"/>
        <v/>
      </c>
      <c r="AK265" s="45" t="str">
        <f t="shared" ca="1" si="322"/>
        <v/>
      </c>
      <c r="AL265" s="44" t="str">
        <f ca="1">IF(COUNTIF($BU$2:BU1250,AH265)=1,VLOOKUP(AH265,BI:BJ,2), IF(COUNTIF($BU$2:BU1250,AH265)=0,$AJ$10,""))</f>
        <v/>
      </c>
      <c r="AM265" s="45" t="str">
        <f t="shared" ca="1" si="323"/>
        <v/>
      </c>
      <c r="AN265" s="46" t="str">
        <f t="shared" ca="1" si="324"/>
        <v/>
      </c>
      <c r="AO265" s="44" t="str">
        <f ca="1">IF(COUNTIF($BU$2:BU1250,AH265)=1,VLOOKUP(AH265,BK:BL,2), IF(COUNTIF($BU$2:BU1250,AH265)=0,$AK$10,""))</f>
        <v/>
      </c>
      <c r="AP265" s="45" t="str">
        <f t="shared" ca="1" si="325"/>
        <v/>
      </c>
      <c r="AQ265" s="46" t="str">
        <f t="shared" ca="1" si="326"/>
        <v/>
      </c>
      <c r="AR265" s="44" t="str">
        <f ca="1">IF(COUNTIF($BU$2:BU1250,AH265)=1,VLOOKUP(AH265,BM:BN,2), IF(COUNTIF($BU$2:BU1250,AH265)=0,$AL$10,""))</f>
        <v/>
      </c>
      <c r="AS265" s="45" t="str">
        <f t="shared" ca="1" si="327"/>
        <v/>
      </c>
      <c r="AT265" s="46" t="str">
        <f t="shared" ca="1" si="328"/>
        <v/>
      </c>
      <c r="AU265" s="44" t="str">
        <f ca="1">IF(COUNTIF($BU$2:BU1250,AH265)=1,VLOOKUP(AH265,BO:BP,2), IF(COUNTIF($BU$2:BU1250,AH265)=0,$AM$10,""))</f>
        <v/>
      </c>
      <c r="AV265" s="45" t="str">
        <f t="shared" ca="1" si="329"/>
        <v/>
      </c>
      <c r="AW265" s="46" t="str">
        <f t="shared" ca="1" si="330"/>
        <v/>
      </c>
      <c r="AX265" s="44" t="str">
        <f ca="1">IF(COUNTIF($BU$2:BU1250,AH265)=1,VLOOKUP(AH265,BQ:BR,2), IF(COUNTIF($BU$2:BU1250,AH265)=0,$AN$10,""))</f>
        <v/>
      </c>
      <c r="AY265" s="45" t="str">
        <f t="shared" ca="1" si="331"/>
        <v/>
      </c>
      <c r="AZ265" s="46" t="str">
        <f t="shared" ca="1" si="332"/>
        <v/>
      </c>
      <c r="BA265" s="77" t="str">
        <f t="shared" ca="1" si="333"/>
        <v/>
      </c>
      <c r="BB265" s="176"/>
      <c r="BC265" s="176"/>
      <c r="BD265" s="77" t="str">
        <f ca="1">IF(ISERROR(AI265-2),"",$AQ$4*SUM($BB$14:BB265)-$AR$4*SUM($BC$14:BC265))</f>
        <v/>
      </c>
      <c r="BE265" s="77" t="str">
        <f t="shared" ca="1" si="334"/>
        <v/>
      </c>
      <c r="BS265" s="163" t="str">
        <f t="shared" si="351"/>
        <v/>
      </c>
      <c r="BT265" s="163" t="str">
        <f t="shared" si="352"/>
        <v/>
      </c>
      <c r="BY265" s="164" t="str">
        <f t="shared" ca="1" si="316"/>
        <v/>
      </c>
      <c r="BZ265" s="44" t="str">
        <f ca="1">IF(COUNTIF($CN$2:CN1250,BY265)=1,VLOOKUP(BY265,CH:CI,2), IF(COUNTIF($CN$2:CN1250,BY265)=0,$BZ$10,""))</f>
        <v/>
      </c>
      <c r="CA265" s="45" t="str">
        <f t="shared" ca="1" si="309"/>
        <v/>
      </c>
      <c r="CB265" s="45" t="str">
        <f t="shared" ca="1" si="317"/>
        <v/>
      </c>
      <c r="CC265" s="44" t="str">
        <f ca="1">IF(COUNTIF($CN$2:CN1250,BY265)=1,VLOOKUP(BY265,CJ:CK,2), IF(COUNTIF($CN$2:CN1250,BY265)=0,$CA$10,""))</f>
        <v/>
      </c>
      <c r="CD265" s="45" t="str">
        <f t="shared" ca="1" si="318"/>
        <v/>
      </c>
      <c r="CE265" s="46" t="str">
        <f t="shared" ca="1" si="319"/>
        <v/>
      </c>
      <c r="CF265" s="44" t="str">
        <f t="shared" ca="1" si="320"/>
        <v/>
      </c>
      <c r="CL265" s="163" t="str">
        <f t="shared" si="345"/>
        <v/>
      </c>
      <c r="CM265" s="163" t="str">
        <f t="shared" si="346"/>
        <v/>
      </c>
      <c r="CR265" s="164" t="str">
        <f t="shared" ca="1" si="310"/>
        <v/>
      </c>
      <c r="CS265" s="44" t="str">
        <f ca="1">IF(COUNTIF($DG$2:DG1250,CR265)=1,VLOOKUP(CR265,DA:DB,2), IF(COUNTIF($DG$2:DG1250,CR265)=0,$CS$10,""))</f>
        <v/>
      </c>
      <c r="CT265" s="45" t="str">
        <f t="shared" ca="1" si="311"/>
        <v/>
      </c>
      <c r="CU265" s="45" t="str">
        <f t="shared" ca="1" si="312"/>
        <v/>
      </c>
      <c r="CV265" s="44" t="str">
        <f ca="1">IF(COUNTIF($DG$2:DG1250,CR265)=1,VLOOKUP(CR265,DC:DD,2), IF(COUNTIF($DG$2:DG1250,CR265)=0,$CT$10,""))</f>
        <v/>
      </c>
      <c r="CW265" s="45" t="str">
        <f t="shared" ca="1" si="313"/>
        <v/>
      </c>
      <c r="CX265" s="46" t="str">
        <f t="shared" ca="1" si="314"/>
        <v/>
      </c>
      <c r="CY265" s="44" t="str">
        <f t="shared" ca="1" si="315"/>
        <v/>
      </c>
      <c r="DE265" s="163" t="str">
        <f t="shared" si="347"/>
        <v/>
      </c>
      <c r="DF265" s="163" t="str">
        <f t="shared" si="348"/>
        <v/>
      </c>
    </row>
    <row r="266" spans="1:110">
      <c r="A266" s="164" t="str">
        <f t="shared" ca="1" si="335"/>
        <v/>
      </c>
      <c r="B266" s="71" t="str">
        <f ca="1">IF(COUNTIF($AD$2:AD1251,A266)=1,VLOOKUP(A266,T:U,2), IF(COUNTIF($AD$2:AD1251,A266)=0,$B$10,""))</f>
        <v/>
      </c>
      <c r="C266" s="31" t="str">
        <f t="shared" ca="1" si="307"/>
        <v/>
      </c>
      <c r="D266" s="32" t="str">
        <f t="shared" ca="1" si="336"/>
        <v/>
      </c>
      <c r="E266" s="71" t="str">
        <f ca="1">IF(COUNTIF($AD$2:AD1251,A266)=1,VLOOKUP(A266,V:W,2), IF(COUNTIF($AD$2:AD1251,A266)=0,$C$10,""))</f>
        <v/>
      </c>
      <c r="F266" s="31" t="str">
        <f t="shared" ca="1" si="337"/>
        <v/>
      </c>
      <c r="G266" s="32" t="str">
        <f t="shared" ca="1" si="338"/>
        <v/>
      </c>
      <c r="H266" s="71" t="str">
        <f ca="1">IF(COUNTIF($AD$2:AD1251,A266)=1,VLOOKUP(A266,X:Y,2), IF(COUNTIF($AD$2:AD1251,A266)=0,$D$10,""))</f>
        <v/>
      </c>
      <c r="I266" s="31" t="str">
        <f t="shared" ca="1" si="339"/>
        <v/>
      </c>
      <c r="J266" s="32" t="str">
        <f t="shared" ca="1" si="340"/>
        <v/>
      </c>
      <c r="K266" s="71" t="str">
        <f ca="1">IF(COUNTIF($AD$2:AD1251,A266)=1,VLOOKUP(A266,Z:AA,2), IF(COUNTIF($AD$2:AD1251,A266)=0,$E$10,""))</f>
        <v/>
      </c>
      <c r="L266" s="31" t="str">
        <f t="shared" ca="1" si="341"/>
        <v/>
      </c>
      <c r="M266" s="32" t="str">
        <f t="shared" ca="1" si="342"/>
        <v/>
      </c>
      <c r="N266" s="77" t="str">
        <f t="shared" ca="1" si="343"/>
        <v/>
      </c>
      <c r="O266" s="77"/>
      <c r="P266" s="77"/>
      <c r="Q266" s="77" t="str">
        <f ca="1">IF(ISERROR(B266-2),"",$G$5*SUM($O$14:O266)-$H$5*SUM($P$14:P266))</f>
        <v/>
      </c>
      <c r="R266" s="77" t="str">
        <f t="shared" ca="1" si="344"/>
        <v/>
      </c>
      <c r="AB266" s="163" t="str">
        <f t="shared" si="349"/>
        <v/>
      </c>
      <c r="AC266" s="163" t="str">
        <f t="shared" si="350"/>
        <v/>
      </c>
      <c r="AH266" s="164" t="str">
        <f t="shared" ca="1" si="321"/>
        <v/>
      </c>
      <c r="AI266" s="44" t="str">
        <f ca="1">IF(COUNTIF($BU$2:BU1251,AH266)=1,VLOOKUP(AH266,BG:BH,2), IF(COUNTIF($BU$2:BU1251,AH266)=0,$AI$10,""))</f>
        <v/>
      </c>
      <c r="AJ266" s="45" t="str">
        <f t="shared" ca="1" si="308"/>
        <v/>
      </c>
      <c r="AK266" s="45" t="str">
        <f t="shared" ca="1" si="322"/>
        <v/>
      </c>
      <c r="AL266" s="44" t="str">
        <f ca="1">IF(COUNTIF($BU$2:BU1251,AH266)=1,VLOOKUP(AH266,BI:BJ,2), IF(COUNTIF($BU$2:BU1251,AH266)=0,$AJ$10,""))</f>
        <v/>
      </c>
      <c r="AM266" s="45" t="str">
        <f t="shared" ca="1" si="323"/>
        <v/>
      </c>
      <c r="AN266" s="46" t="str">
        <f t="shared" ca="1" si="324"/>
        <v/>
      </c>
      <c r="AO266" s="44" t="str">
        <f ca="1">IF(COUNTIF($BU$2:BU1251,AH266)=1,VLOOKUP(AH266,BK:BL,2), IF(COUNTIF($BU$2:BU1251,AH266)=0,$AK$10,""))</f>
        <v/>
      </c>
      <c r="AP266" s="45" t="str">
        <f t="shared" ca="1" si="325"/>
        <v/>
      </c>
      <c r="AQ266" s="46" t="str">
        <f t="shared" ca="1" si="326"/>
        <v/>
      </c>
      <c r="AR266" s="44" t="str">
        <f ca="1">IF(COUNTIF($BU$2:BU1251,AH266)=1,VLOOKUP(AH266,BM:BN,2), IF(COUNTIF($BU$2:BU1251,AH266)=0,$AL$10,""))</f>
        <v/>
      </c>
      <c r="AS266" s="45" t="str">
        <f t="shared" ca="1" si="327"/>
        <v/>
      </c>
      <c r="AT266" s="46" t="str">
        <f t="shared" ca="1" si="328"/>
        <v/>
      </c>
      <c r="AU266" s="44" t="str">
        <f ca="1">IF(COUNTIF($BU$2:BU1251,AH266)=1,VLOOKUP(AH266,BO:BP,2), IF(COUNTIF($BU$2:BU1251,AH266)=0,$AM$10,""))</f>
        <v/>
      </c>
      <c r="AV266" s="45" t="str">
        <f t="shared" ca="1" si="329"/>
        <v/>
      </c>
      <c r="AW266" s="46" t="str">
        <f t="shared" ca="1" si="330"/>
        <v/>
      </c>
      <c r="AX266" s="44" t="str">
        <f ca="1">IF(COUNTIF($BU$2:BU1251,AH266)=1,VLOOKUP(AH266,BQ:BR,2), IF(COUNTIF($BU$2:BU1251,AH266)=0,$AN$10,""))</f>
        <v/>
      </c>
      <c r="AY266" s="45" t="str">
        <f t="shared" ca="1" si="331"/>
        <v/>
      </c>
      <c r="AZ266" s="46" t="str">
        <f t="shared" ca="1" si="332"/>
        <v/>
      </c>
      <c r="BA266" s="77" t="str">
        <f t="shared" ca="1" si="333"/>
        <v/>
      </c>
      <c r="BB266" s="176"/>
      <c r="BC266" s="176"/>
      <c r="BD266" s="77" t="str">
        <f ca="1">IF(ISERROR(AI266-2),"",$AQ$4*SUM($BB$14:BB266)-$AR$4*SUM($BC$14:BC266))</f>
        <v/>
      </c>
      <c r="BE266" s="77" t="str">
        <f t="shared" ca="1" si="334"/>
        <v/>
      </c>
      <c r="BS266" s="163" t="str">
        <f t="shared" si="351"/>
        <v/>
      </c>
      <c r="BT266" s="163" t="str">
        <f t="shared" si="352"/>
        <v/>
      </c>
      <c r="BY266" s="164" t="str">
        <f t="shared" ca="1" si="316"/>
        <v/>
      </c>
      <c r="BZ266" s="44" t="str">
        <f ca="1">IF(COUNTIF($CN$2:CN1251,BY266)=1,VLOOKUP(BY266,CH:CI,2), IF(COUNTIF($CN$2:CN1251,BY266)=0,$BZ$10,""))</f>
        <v/>
      </c>
      <c r="CA266" s="45" t="str">
        <f t="shared" ca="1" si="309"/>
        <v/>
      </c>
      <c r="CB266" s="45" t="str">
        <f t="shared" ca="1" si="317"/>
        <v/>
      </c>
      <c r="CC266" s="44" t="str">
        <f ca="1">IF(COUNTIF($CN$2:CN1251,BY266)=1,VLOOKUP(BY266,CJ:CK,2), IF(COUNTIF($CN$2:CN1251,BY266)=0,$CA$10,""))</f>
        <v/>
      </c>
      <c r="CD266" s="45" t="str">
        <f t="shared" ca="1" si="318"/>
        <v/>
      </c>
      <c r="CE266" s="46" t="str">
        <f t="shared" ca="1" si="319"/>
        <v/>
      </c>
      <c r="CF266" s="44" t="str">
        <f t="shared" ca="1" si="320"/>
        <v/>
      </c>
      <c r="CL266" s="163" t="str">
        <f t="shared" si="345"/>
        <v/>
      </c>
      <c r="CM266" s="163" t="str">
        <f t="shared" si="346"/>
        <v/>
      </c>
      <c r="CR266" s="164" t="str">
        <f t="shared" ca="1" si="310"/>
        <v/>
      </c>
      <c r="CS266" s="44" t="str">
        <f ca="1">IF(COUNTIF($DG$2:DG1251,CR266)=1,VLOOKUP(CR266,DA:DB,2), IF(COUNTIF($DG$2:DG1251,CR266)=0,$CS$10,""))</f>
        <v/>
      </c>
      <c r="CT266" s="45" t="str">
        <f t="shared" ca="1" si="311"/>
        <v/>
      </c>
      <c r="CU266" s="45" t="str">
        <f t="shared" ca="1" si="312"/>
        <v/>
      </c>
      <c r="CV266" s="44" t="str">
        <f ca="1">IF(COUNTIF($DG$2:DG1251,CR266)=1,VLOOKUP(CR266,DC:DD,2), IF(COUNTIF($DG$2:DG1251,CR266)=0,$CT$10,""))</f>
        <v/>
      </c>
      <c r="CW266" s="45" t="str">
        <f t="shared" ca="1" si="313"/>
        <v/>
      </c>
      <c r="CX266" s="46" t="str">
        <f t="shared" ca="1" si="314"/>
        <v/>
      </c>
      <c r="CY266" s="44" t="str">
        <f t="shared" ca="1" si="315"/>
        <v/>
      </c>
      <c r="DE266" s="163" t="str">
        <f t="shared" si="347"/>
        <v/>
      </c>
      <c r="DF266" s="163" t="str">
        <f t="shared" si="348"/>
        <v/>
      </c>
    </row>
    <row r="267" spans="1:110">
      <c r="A267" s="164" t="str">
        <f t="shared" ca="1" si="335"/>
        <v/>
      </c>
      <c r="B267" s="71" t="str">
        <f ca="1">IF(COUNTIF($AD$2:AD1252,A267)=1,VLOOKUP(A267,T:U,2), IF(COUNTIF($AD$2:AD1252,A267)=0,$B$10,""))</f>
        <v/>
      </c>
      <c r="C267" s="31" t="str">
        <f t="shared" ca="1" si="307"/>
        <v/>
      </c>
      <c r="D267" s="32" t="str">
        <f t="shared" ca="1" si="336"/>
        <v/>
      </c>
      <c r="E267" s="71" t="str">
        <f ca="1">IF(COUNTIF($AD$2:AD1252,A267)=1,VLOOKUP(A267,V:W,2), IF(COUNTIF($AD$2:AD1252,A267)=0,$C$10,""))</f>
        <v/>
      </c>
      <c r="F267" s="31" t="str">
        <f t="shared" ca="1" si="337"/>
        <v/>
      </c>
      <c r="G267" s="32" t="str">
        <f t="shared" ca="1" si="338"/>
        <v/>
      </c>
      <c r="H267" s="71" t="str">
        <f ca="1">IF(COUNTIF($AD$2:AD1252,A267)=1,VLOOKUP(A267,X:Y,2), IF(COUNTIF($AD$2:AD1252,A267)=0,$D$10,""))</f>
        <v/>
      </c>
      <c r="I267" s="31" t="str">
        <f t="shared" ca="1" si="339"/>
        <v/>
      </c>
      <c r="J267" s="32" t="str">
        <f t="shared" ca="1" si="340"/>
        <v/>
      </c>
      <c r="K267" s="71" t="str">
        <f ca="1">IF(COUNTIF($AD$2:AD1252,A267)=1,VLOOKUP(A267,Z:AA,2), IF(COUNTIF($AD$2:AD1252,A267)=0,$E$10,""))</f>
        <v/>
      </c>
      <c r="L267" s="31" t="str">
        <f t="shared" ca="1" si="341"/>
        <v/>
      </c>
      <c r="M267" s="32" t="str">
        <f t="shared" ca="1" si="342"/>
        <v/>
      </c>
      <c r="N267" s="77" t="str">
        <f t="shared" ca="1" si="343"/>
        <v/>
      </c>
      <c r="O267" s="77"/>
      <c r="P267" s="77"/>
      <c r="Q267" s="77" t="str">
        <f ca="1">IF(ISERROR(B267-2),"",$G$5*SUM($O$14:O267)-$H$5*SUM($P$14:P267))</f>
        <v/>
      </c>
      <c r="R267" s="77" t="str">
        <f t="shared" ca="1" si="344"/>
        <v/>
      </c>
      <c r="AB267" s="163" t="str">
        <f t="shared" si="349"/>
        <v/>
      </c>
      <c r="AC267" s="163" t="str">
        <f t="shared" si="350"/>
        <v/>
      </c>
      <c r="AH267" s="164" t="str">
        <f t="shared" ca="1" si="321"/>
        <v/>
      </c>
      <c r="AI267" s="44" t="str">
        <f ca="1">IF(COUNTIF($BU$2:BU1252,AH267)=1,VLOOKUP(AH267,BG:BH,2), IF(COUNTIF($BU$2:BU1252,AH267)=0,$AI$10,""))</f>
        <v/>
      </c>
      <c r="AJ267" s="45" t="str">
        <f t="shared" ca="1" si="308"/>
        <v/>
      </c>
      <c r="AK267" s="45" t="str">
        <f t="shared" ca="1" si="322"/>
        <v/>
      </c>
      <c r="AL267" s="44" t="str">
        <f ca="1">IF(COUNTIF($BU$2:BU1252,AH267)=1,VLOOKUP(AH267,BI:BJ,2), IF(COUNTIF($BU$2:BU1252,AH267)=0,$AJ$10,""))</f>
        <v/>
      </c>
      <c r="AM267" s="45" t="str">
        <f t="shared" ca="1" si="323"/>
        <v/>
      </c>
      <c r="AN267" s="46" t="str">
        <f t="shared" ca="1" si="324"/>
        <v/>
      </c>
      <c r="AO267" s="44" t="str">
        <f ca="1">IF(COUNTIF($BU$2:BU1252,AH267)=1,VLOOKUP(AH267,BK:BL,2), IF(COUNTIF($BU$2:BU1252,AH267)=0,$AK$10,""))</f>
        <v/>
      </c>
      <c r="AP267" s="45" t="str">
        <f t="shared" ca="1" si="325"/>
        <v/>
      </c>
      <c r="AQ267" s="46" t="str">
        <f t="shared" ca="1" si="326"/>
        <v/>
      </c>
      <c r="AR267" s="44" t="str">
        <f ca="1">IF(COUNTIF($BU$2:BU1252,AH267)=1,VLOOKUP(AH267,BM:BN,2), IF(COUNTIF($BU$2:BU1252,AH267)=0,$AL$10,""))</f>
        <v/>
      </c>
      <c r="AS267" s="45" t="str">
        <f t="shared" ca="1" si="327"/>
        <v/>
      </c>
      <c r="AT267" s="46" t="str">
        <f t="shared" ca="1" si="328"/>
        <v/>
      </c>
      <c r="AU267" s="44" t="str">
        <f ca="1">IF(COUNTIF($BU$2:BU1252,AH267)=1,VLOOKUP(AH267,BO:BP,2), IF(COUNTIF($BU$2:BU1252,AH267)=0,$AM$10,""))</f>
        <v/>
      </c>
      <c r="AV267" s="45" t="str">
        <f t="shared" ca="1" si="329"/>
        <v/>
      </c>
      <c r="AW267" s="46" t="str">
        <f t="shared" ca="1" si="330"/>
        <v/>
      </c>
      <c r="AX267" s="44" t="str">
        <f ca="1">IF(COUNTIF($BU$2:BU1252,AH267)=1,VLOOKUP(AH267,BQ:BR,2), IF(COUNTIF($BU$2:BU1252,AH267)=0,$AN$10,""))</f>
        <v/>
      </c>
      <c r="AY267" s="45" t="str">
        <f t="shared" ca="1" si="331"/>
        <v/>
      </c>
      <c r="AZ267" s="46" t="str">
        <f t="shared" ca="1" si="332"/>
        <v/>
      </c>
      <c r="BA267" s="77" t="str">
        <f t="shared" ca="1" si="333"/>
        <v/>
      </c>
      <c r="BB267" s="176"/>
      <c r="BC267" s="176"/>
      <c r="BD267" s="77" t="str">
        <f ca="1">IF(ISERROR(AI267-2),"",$AQ$4*SUM($BB$14:BB267)-$AR$4*SUM($BC$14:BC267))</f>
        <v/>
      </c>
      <c r="BE267" s="77" t="str">
        <f t="shared" ca="1" si="334"/>
        <v/>
      </c>
      <c r="BS267" s="163" t="str">
        <f t="shared" si="351"/>
        <v/>
      </c>
      <c r="BT267" s="163" t="str">
        <f t="shared" si="352"/>
        <v/>
      </c>
      <c r="BY267" s="164" t="str">
        <f t="shared" ca="1" si="316"/>
        <v/>
      </c>
      <c r="BZ267" s="44" t="str">
        <f ca="1">IF(COUNTIF($CN$2:CN1252,BY267)=1,VLOOKUP(BY267,CH:CI,2), IF(COUNTIF($CN$2:CN1252,BY267)=0,$BZ$10,""))</f>
        <v/>
      </c>
      <c r="CA267" s="45" t="str">
        <f t="shared" ca="1" si="309"/>
        <v/>
      </c>
      <c r="CB267" s="45" t="str">
        <f t="shared" ca="1" si="317"/>
        <v/>
      </c>
      <c r="CC267" s="44" t="str">
        <f ca="1">IF(COUNTIF($CN$2:CN1252,BY267)=1,VLOOKUP(BY267,CJ:CK,2), IF(COUNTIF($CN$2:CN1252,BY267)=0,$CA$10,""))</f>
        <v/>
      </c>
      <c r="CD267" s="45" t="str">
        <f t="shared" ca="1" si="318"/>
        <v/>
      </c>
      <c r="CE267" s="46" t="str">
        <f t="shared" ca="1" si="319"/>
        <v/>
      </c>
      <c r="CF267" s="44" t="str">
        <f t="shared" ca="1" si="320"/>
        <v/>
      </c>
      <c r="CL267" s="163" t="str">
        <f t="shared" si="345"/>
        <v/>
      </c>
      <c r="CM267" s="163" t="str">
        <f t="shared" si="346"/>
        <v/>
      </c>
      <c r="CR267" s="164" t="str">
        <f t="shared" ca="1" si="310"/>
        <v/>
      </c>
      <c r="CS267" s="44" t="str">
        <f ca="1">IF(COUNTIF($DG$2:DG1252,CR267)=1,VLOOKUP(CR267,DA:DB,2), IF(COUNTIF($DG$2:DG1252,CR267)=0,$CS$10,""))</f>
        <v/>
      </c>
      <c r="CT267" s="45" t="str">
        <f t="shared" ca="1" si="311"/>
        <v/>
      </c>
      <c r="CU267" s="45" t="str">
        <f t="shared" ca="1" si="312"/>
        <v/>
      </c>
      <c r="CV267" s="44" t="str">
        <f ca="1">IF(COUNTIF($DG$2:DG1252,CR267)=1,VLOOKUP(CR267,DC:DD,2), IF(COUNTIF($DG$2:DG1252,CR267)=0,$CT$10,""))</f>
        <v/>
      </c>
      <c r="CW267" s="45" t="str">
        <f t="shared" ca="1" si="313"/>
        <v/>
      </c>
      <c r="CX267" s="46" t="str">
        <f t="shared" ca="1" si="314"/>
        <v/>
      </c>
      <c r="CY267" s="44" t="str">
        <f t="shared" ca="1" si="315"/>
        <v/>
      </c>
      <c r="DE267" s="163" t="str">
        <f t="shared" si="347"/>
        <v/>
      </c>
      <c r="DF267" s="163" t="str">
        <f t="shared" si="348"/>
        <v/>
      </c>
    </row>
    <row r="268" spans="1:110">
      <c r="A268" s="164" t="str">
        <f t="shared" ca="1" si="335"/>
        <v/>
      </c>
      <c r="B268" s="71" t="str">
        <f ca="1">IF(COUNTIF($AD$2:AD1253,A268)=1,VLOOKUP(A268,T:U,2), IF(COUNTIF($AD$2:AD1253,A268)=0,$B$10,""))</f>
        <v/>
      </c>
      <c r="C268" s="31" t="str">
        <f t="shared" ca="1" si="307"/>
        <v/>
      </c>
      <c r="D268" s="32" t="str">
        <f t="shared" ca="1" si="336"/>
        <v/>
      </c>
      <c r="E268" s="71" t="str">
        <f ca="1">IF(COUNTIF($AD$2:AD1253,A268)=1,VLOOKUP(A268,V:W,2), IF(COUNTIF($AD$2:AD1253,A268)=0,$C$10,""))</f>
        <v/>
      </c>
      <c r="F268" s="31" t="str">
        <f t="shared" ca="1" si="337"/>
        <v/>
      </c>
      <c r="G268" s="32" t="str">
        <f t="shared" ca="1" si="338"/>
        <v/>
      </c>
      <c r="H268" s="71" t="str">
        <f ca="1">IF(COUNTIF($AD$2:AD1253,A268)=1,VLOOKUP(A268,X:Y,2), IF(COUNTIF($AD$2:AD1253,A268)=0,$D$10,""))</f>
        <v/>
      </c>
      <c r="I268" s="31" t="str">
        <f t="shared" ca="1" si="339"/>
        <v/>
      </c>
      <c r="J268" s="32" t="str">
        <f t="shared" ca="1" si="340"/>
        <v/>
      </c>
      <c r="K268" s="71" t="str">
        <f ca="1">IF(COUNTIF($AD$2:AD1253,A268)=1,VLOOKUP(A268,Z:AA,2), IF(COUNTIF($AD$2:AD1253,A268)=0,$E$10,""))</f>
        <v/>
      </c>
      <c r="L268" s="31" t="str">
        <f t="shared" ca="1" si="341"/>
        <v/>
      </c>
      <c r="M268" s="32" t="str">
        <f t="shared" ca="1" si="342"/>
        <v/>
      </c>
      <c r="N268" s="77" t="str">
        <f t="shared" ca="1" si="343"/>
        <v/>
      </c>
      <c r="O268" s="77"/>
      <c r="P268" s="77"/>
      <c r="Q268" s="77" t="str">
        <f ca="1">IF(ISERROR(B268-2),"",$G$5*SUM($O$14:O268)-$H$5*SUM($P$14:P268))</f>
        <v/>
      </c>
      <c r="R268" s="77" t="str">
        <f t="shared" ca="1" si="344"/>
        <v/>
      </c>
      <c r="AB268" s="163" t="str">
        <f t="shared" si="349"/>
        <v/>
      </c>
      <c r="AC268" s="163" t="str">
        <f t="shared" si="350"/>
        <v/>
      </c>
      <c r="AH268" s="164" t="str">
        <f t="shared" ca="1" si="321"/>
        <v/>
      </c>
      <c r="AI268" s="44" t="str">
        <f ca="1">IF(COUNTIF($BU$2:BU1253,AH268)=1,VLOOKUP(AH268,BG:BH,2), IF(COUNTIF($BU$2:BU1253,AH268)=0,$AI$10,""))</f>
        <v/>
      </c>
      <c r="AJ268" s="45" t="str">
        <f t="shared" ca="1" si="308"/>
        <v/>
      </c>
      <c r="AK268" s="45" t="str">
        <f t="shared" ca="1" si="322"/>
        <v/>
      </c>
      <c r="AL268" s="44" t="str">
        <f ca="1">IF(COUNTIF($BU$2:BU1253,AH268)=1,VLOOKUP(AH268,BI:BJ,2), IF(COUNTIF($BU$2:BU1253,AH268)=0,$AJ$10,""))</f>
        <v/>
      </c>
      <c r="AM268" s="45" t="str">
        <f t="shared" ca="1" si="323"/>
        <v/>
      </c>
      <c r="AN268" s="46" t="str">
        <f t="shared" ca="1" si="324"/>
        <v/>
      </c>
      <c r="AO268" s="44" t="str">
        <f ca="1">IF(COUNTIF($BU$2:BU1253,AH268)=1,VLOOKUP(AH268,BK:BL,2), IF(COUNTIF($BU$2:BU1253,AH268)=0,$AK$10,""))</f>
        <v/>
      </c>
      <c r="AP268" s="45" t="str">
        <f t="shared" ca="1" si="325"/>
        <v/>
      </c>
      <c r="AQ268" s="46" t="str">
        <f t="shared" ca="1" si="326"/>
        <v/>
      </c>
      <c r="AR268" s="44" t="str">
        <f ca="1">IF(COUNTIF($BU$2:BU1253,AH268)=1,VLOOKUP(AH268,BM:BN,2), IF(COUNTIF($BU$2:BU1253,AH268)=0,$AL$10,""))</f>
        <v/>
      </c>
      <c r="AS268" s="45" t="str">
        <f t="shared" ca="1" si="327"/>
        <v/>
      </c>
      <c r="AT268" s="46" t="str">
        <f t="shared" ca="1" si="328"/>
        <v/>
      </c>
      <c r="AU268" s="44" t="str">
        <f ca="1">IF(COUNTIF($BU$2:BU1253,AH268)=1,VLOOKUP(AH268,BO:BP,2), IF(COUNTIF($BU$2:BU1253,AH268)=0,$AM$10,""))</f>
        <v/>
      </c>
      <c r="AV268" s="45" t="str">
        <f t="shared" ca="1" si="329"/>
        <v/>
      </c>
      <c r="AW268" s="46" t="str">
        <f t="shared" ca="1" si="330"/>
        <v/>
      </c>
      <c r="AX268" s="44" t="str">
        <f ca="1">IF(COUNTIF($BU$2:BU1253,AH268)=1,VLOOKUP(AH268,BQ:BR,2), IF(COUNTIF($BU$2:BU1253,AH268)=0,$AN$10,""))</f>
        <v/>
      </c>
      <c r="AY268" s="45" t="str">
        <f t="shared" ca="1" si="331"/>
        <v/>
      </c>
      <c r="AZ268" s="46" t="str">
        <f t="shared" ca="1" si="332"/>
        <v/>
      </c>
      <c r="BA268" s="77" t="str">
        <f t="shared" ca="1" si="333"/>
        <v/>
      </c>
      <c r="BB268" s="176"/>
      <c r="BC268" s="176"/>
      <c r="BD268" s="77" t="str">
        <f ca="1">IF(ISERROR(AI268-2),"",$AQ$4*SUM($BB$14:BB268)-$AR$4*SUM($BC$14:BC268))</f>
        <v/>
      </c>
      <c r="BE268" s="77" t="str">
        <f t="shared" ca="1" si="334"/>
        <v/>
      </c>
      <c r="BS268" s="163" t="str">
        <f t="shared" si="351"/>
        <v/>
      </c>
      <c r="BT268" s="163" t="str">
        <f t="shared" si="352"/>
        <v/>
      </c>
      <c r="BY268" s="164" t="str">
        <f t="shared" ca="1" si="316"/>
        <v/>
      </c>
      <c r="BZ268" s="44" t="str">
        <f ca="1">IF(COUNTIF($CN$2:CN1253,BY268)=1,VLOOKUP(BY268,CH:CI,2), IF(COUNTIF($CN$2:CN1253,BY268)=0,$BZ$10,""))</f>
        <v/>
      </c>
      <c r="CA268" s="45" t="str">
        <f t="shared" ca="1" si="309"/>
        <v/>
      </c>
      <c r="CB268" s="45" t="str">
        <f t="shared" ca="1" si="317"/>
        <v/>
      </c>
      <c r="CC268" s="44" t="str">
        <f ca="1">IF(COUNTIF($CN$2:CN1253,BY268)=1,VLOOKUP(BY268,CJ:CK,2), IF(COUNTIF($CN$2:CN1253,BY268)=0,$CA$10,""))</f>
        <v/>
      </c>
      <c r="CD268" s="45" t="str">
        <f t="shared" ca="1" si="318"/>
        <v/>
      </c>
      <c r="CE268" s="46" t="str">
        <f t="shared" ca="1" si="319"/>
        <v/>
      </c>
      <c r="CF268" s="44" t="str">
        <f t="shared" ca="1" si="320"/>
        <v/>
      </c>
      <c r="CL268" s="163" t="str">
        <f t="shared" si="345"/>
        <v/>
      </c>
      <c r="CM268" s="163" t="str">
        <f t="shared" si="346"/>
        <v/>
      </c>
      <c r="CR268" s="164" t="str">
        <f t="shared" ca="1" si="310"/>
        <v/>
      </c>
      <c r="CS268" s="44" t="str">
        <f ca="1">IF(COUNTIF($DG$2:DG1253,CR268)=1,VLOOKUP(CR268,DA:DB,2), IF(COUNTIF($DG$2:DG1253,CR268)=0,$CS$10,""))</f>
        <v/>
      </c>
      <c r="CT268" s="45" t="str">
        <f t="shared" ca="1" si="311"/>
        <v/>
      </c>
      <c r="CU268" s="45" t="str">
        <f t="shared" ca="1" si="312"/>
        <v/>
      </c>
      <c r="CV268" s="44" t="str">
        <f ca="1">IF(COUNTIF($DG$2:DG1253,CR268)=1,VLOOKUP(CR268,DC:DD,2), IF(COUNTIF($DG$2:DG1253,CR268)=0,$CT$10,""))</f>
        <v/>
      </c>
      <c r="CW268" s="45" t="str">
        <f t="shared" ca="1" si="313"/>
        <v/>
      </c>
      <c r="CX268" s="46" t="str">
        <f t="shared" ca="1" si="314"/>
        <v/>
      </c>
      <c r="CY268" s="44" t="str">
        <f t="shared" ca="1" si="315"/>
        <v/>
      </c>
      <c r="DE268" s="163" t="str">
        <f t="shared" si="347"/>
        <v/>
      </c>
      <c r="DF268" s="163" t="str">
        <f t="shared" si="348"/>
        <v/>
      </c>
    </row>
    <row r="269" spans="1:110">
      <c r="A269" s="164" t="str">
        <f t="shared" ca="1" si="335"/>
        <v/>
      </c>
      <c r="B269" s="71" t="str">
        <f ca="1">IF(COUNTIF($AD$2:AD1254,A269)=1,VLOOKUP(A269,T:U,2), IF(COUNTIF($AD$2:AD1254,A269)=0,$B$10,""))</f>
        <v/>
      </c>
      <c r="C269" s="31" t="str">
        <f t="shared" ca="1" si="307"/>
        <v/>
      </c>
      <c r="D269" s="32" t="str">
        <f t="shared" ca="1" si="336"/>
        <v/>
      </c>
      <c r="E269" s="71" t="str">
        <f ca="1">IF(COUNTIF($AD$2:AD1254,A269)=1,VLOOKUP(A269,V:W,2), IF(COUNTIF($AD$2:AD1254,A269)=0,$C$10,""))</f>
        <v/>
      </c>
      <c r="F269" s="31" t="str">
        <f t="shared" ca="1" si="337"/>
        <v/>
      </c>
      <c r="G269" s="32" t="str">
        <f t="shared" ca="1" si="338"/>
        <v/>
      </c>
      <c r="H269" s="71" t="str">
        <f ca="1">IF(COUNTIF($AD$2:AD1254,A269)=1,VLOOKUP(A269,X:Y,2), IF(COUNTIF($AD$2:AD1254,A269)=0,$D$10,""))</f>
        <v/>
      </c>
      <c r="I269" s="31" t="str">
        <f t="shared" ca="1" si="339"/>
        <v/>
      </c>
      <c r="J269" s="32" t="str">
        <f t="shared" ca="1" si="340"/>
        <v/>
      </c>
      <c r="K269" s="71" t="str">
        <f ca="1">IF(COUNTIF($AD$2:AD1254,A269)=1,VLOOKUP(A269,Z:AA,2), IF(COUNTIF($AD$2:AD1254,A269)=0,$E$10,""))</f>
        <v/>
      </c>
      <c r="L269" s="31" t="str">
        <f t="shared" ca="1" si="341"/>
        <v/>
      </c>
      <c r="M269" s="32" t="str">
        <f t="shared" ca="1" si="342"/>
        <v/>
      </c>
      <c r="N269" s="77" t="str">
        <f t="shared" ca="1" si="343"/>
        <v/>
      </c>
      <c r="O269" s="77"/>
      <c r="P269" s="77"/>
      <c r="Q269" s="77" t="str">
        <f ca="1">IF(ISERROR(B269-2),"",$G$5*SUM($O$14:O269)-$H$5*SUM($P$14:P269))</f>
        <v/>
      </c>
      <c r="R269" s="77" t="str">
        <f t="shared" ca="1" si="344"/>
        <v/>
      </c>
      <c r="AB269" s="163" t="str">
        <f t="shared" si="349"/>
        <v/>
      </c>
      <c r="AC269" s="163" t="str">
        <f t="shared" si="350"/>
        <v/>
      </c>
      <c r="AH269" s="164" t="str">
        <f t="shared" ca="1" si="321"/>
        <v/>
      </c>
      <c r="AI269" s="44" t="str">
        <f ca="1">IF(COUNTIF($BU$2:BU1254,AH269)=1,VLOOKUP(AH269,BG:BH,2), IF(COUNTIF($BU$2:BU1254,AH269)=0,$AI$10,""))</f>
        <v/>
      </c>
      <c r="AJ269" s="45" t="str">
        <f t="shared" ca="1" si="308"/>
        <v/>
      </c>
      <c r="AK269" s="45" t="str">
        <f t="shared" ca="1" si="322"/>
        <v/>
      </c>
      <c r="AL269" s="44" t="str">
        <f ca="1">IF(COUNTIF($BU$2:BU1254,AH269)=1,VLOOKUP(AH269,BI:BJ,2), IF(COUNTIF($BU$2:BU1254,AH269)=0,$AJ$10,""))</f>
        <v/>
      </c>
      <c r="AM269" s="45" t="str">
        <f t="shared" ca="1" si="323"/>
        <v/>
      </c>
      <c r="AN269" s="46" t="str">
        <f t="shared" ca="1" si="324"/>
        <v/>
      </c>
      <c r="AO269" s="44" t="str">
        <f ca="1">IF(COUNTIF($BU$2:BU1254,AH269)=1,VLOOKUP(AH269,BK:BL,2), IF(COUNTIF($BU$2:BU1254,AH269)=0,$AK$10,""))</f>
        <v/>
      </c>
      <c r="AP269" s="45" t="str">
        <f t="shared" ca="1" si="325"/>
        <v/>
      </c>
      <c r="AQ269" s="46" t="str">
        <f t="shared" ca="1" si="326"/>
        <v/>
      </c>
      <c r="AR269" s="44" t="str">
        <f ca="1">IF(COUNTIF($BU$2:BU1254,AH269)=1,VLOOKUP(AH269,BM:BN,2), IF(COUNTIF($BU$2:BU1254,AH269)=0,$AL$10,""))</f>
        <v/>
      </c>
      <c r="AS269" s="45" t="str">
        <f t="shared" ca="1" si="327"/>
        <v/>
      </c>
      <c r="AT269" s="46" t="str">
        <f t="shared" ca="1" si="328"/>
        <v/>
      </c>
      <c r="AU269" s="44" t="str">
        <f ca="1">IF(COUNTIF($BU$2:BU1254,AH269)=1,VLOOKUP(AH269,BO:BP,2), IF(COUNTIF($BU$2:BU1254,AH269)=0,$AM$10,""))</f>
        <v/>
      </c>
      <c r="AV269" s="45" t="str">
        <f t="shared" ca="1" si="329"/>
        <v/>
      </c>
      <c r="AW269" s="46" t="str">
        <f t="shared" ca="1" si="330"/>
        <v/>
      </c>
      <c r="AX269" s="44" t="str">
        <f ca="1">IF(COUNTIF($BU$2:BU1254,AH269)=1,VLOOKUP(AH269,BQ:BR,2), IF(COUNTIF($BU$2:BU1254,AH269)=0,$AN$10,""))</f>
        <v/>
      </c>
      <c r="AY269" s="45" t="str">
        <f t="shared" ca="1" si="331"/>
        <v/>
      </c>
      <c r="AZ269" s="46" t="str">
        <f t="shared" ca="1" si="332"/>
        <v/>
      </c>
      <c r="BA269" s="77" t="str">
        <f t="shared" ca="1" si="333"/>
        <v/>
      </c>
      <c r="BB269" s="176"/>
      <c r="BC269" s="176"/>
      <c r="BD269" s="77" t="str">
        <f ca="1">IF(ISERROR(AI269-2),"",$AQ$4*SUM($BB$14:BB269)-$AR$4*SUM($BC$14:BC269))</f>
        <v/>
      </c>
      <c r="BE269" s="77" t="str">
        <f t="shared" ca="1" si="334"/>
        <v/>
      </c>
      <c r="BS269" s="163" t="str">
        <f t="shared" si="351"/>
        <v/>
      </c>
      <c r="BT269" s="163" t="str">
        <f t="shared" si="352"/>
        <v/>
      </c>
      <c r="BY269" s="164" t="str">
        <f t="shared" ca="1" si="316"/>
        <v/>
      </c>
      <c r="BZ269" s="44" t="str">
        <f ca="1">IF(COUNTIF($CN$2:CN1254,BY269)=1,VLOOKUP(BY269,CH:CI,2), IF(COUNTIF($CN$2:CN1254,BY269)=0,$BZ$10,""))</f>
        <v/>
      </c>
      <c r="CA269" s="45" t="str">
        <f t="shared" ca="1" si="309"/>
        <v/>
      </c>
      <c r="CB269" s="45" t="str">
        <f t="shared" ca="1" si="317"/>
        <v/>
      </c>
      <c r="CC269" s="44" t="str">
        <f ca="1">IF(COUNTIF($CN$2:CN1254,BY269)=1,VLOOKUP(BY269,CJ:CK,2), IF(COUNTIF($CN$2:CN1254,BY269)=0,$CA$10,""))</f>
        <v/>
      </c>
      <c r="CD269" s="45" t="str">
        <f t="shared" ca="1" si="318"/>
        <v/>
      </c>
      <c r="CE269" s="46" t="str">
        <f t="shared" ca="1" si="319"/>
        <v/>
      </c>
      <c r="CF269" s="44" t="str">
        <f t="shared" ca="1" si="320"/>
        <v/>
      </c>
      <c r="CL269" s="163" t="str">
        <f t="shared" si="345"/>
        <v/>
      </c>
      <c r="CM269" s="163" t="str">
        <f t="shared" si="346"/>
        <v/>
      </c>
      <c r="CR269" s="164" t="str">
        <f t="shared" ca="1" si="310"/>
        <v/>
      </c>
      <c r="CS269" s="44" t="str">
        <f ca="1">IF(COUNTIF($DG$2:DG1254,CR269)=1,VLOOKUP(CR269,DA:DB,2), IF(COUNTIF($DG$2:DG1254,CR269)=0,$CS$10,""))</f>
        <v/>
      </c>
      <c r="CT269" s="45" t="str">
        <f t="shared" ca="1" si="311"/>
        <v/>
      </c>
      <c r="CU269" s="45" t="str">
        <f t="shared" ca="1" si="312"/>
        <v/>
      </c>
      <c r="CV269" s="44" t="str">
        <f ca="1">IF(COUNTIF($DG$2:DG1254,CR269)=1,VLOOKUP(CR269,DC:DD,2), IF(COUNTIF($DG$2:DG1254,CR269)=0,$CT$10,""))</f>
        <v/>
      </c>
      <c r="CW269" s="45" t="str">
        <f t="shared" ca="1" si="313"/>
        <v/>
      </c>
      <c r="CX269" s="46" t="str">
        <f t="shared" ca="1" si="314"/>
        <v/>
      </c>
      <c r="CY269" s="44" t="str">
        <f t="shared" ca="1" si="315"/>
        <v/>
      </c>
      <c r="DE269" s="163" t="str">
        <f t="shared" si="347"/>
        <v/>
      </c>
      <c r="DF269" s="163" t="str">
        <f t="shared" si="348"/>
        <v/>
      </c>
    </row>
    <row r="270" spans="1:110">
      <c r="A270" s="164" t="str">
        <f t="shared" ca="1" si="335"/>
        <v/>
      </c>
      <c r="B270" s="71" t="str">
        <f ca="1">IF(COUNTIF($AD$2:AD1255,A270)=1,VLOOKUP(A270,T:U,2), IF(COUNTIF($AD$2:AD1255,A270)=0,$B$10,""))</f>
        <v/>
      </c>
      <c r="C270" s="31" t="str">
        <f t="shared" ca="1" si="307"/>
        <v/>
      </c>
      <c r="D270" s="32" t="str">
        <f t="shared" ca="1" si="336"/>
        <v/>
      </c>
      <c r="E270" s="71" t="str">
        <f ca="1">IF(COUNTIF($AD$2:AD1255,A270)=1,VLOOKUP(A270,V:W,2), IF(COUNTIF($AD$2:AD1255,A270)=0,$C$10,""))</f>
        <v/>
      </c>
      <c r="F270" s="31" t="str">
        <f t="shared" ca="1" si="337"/>
        <v/>
      </c>
      <c r="G270" s="32" t="str">
        <f t="shared" ca="1" si="338"/>
        <v/>
      </c>
      <c r="H270" s="71" t="str">
        <f ca="1">IF(COUNTIF($AD$2:AD1255,A270)=1,VLOOKUP(A270,X:Y,2), IF(COUNTIF($AD$2:AD1255,A270)=0,$D$10,""))</f>
        <v/>
      </c>
      <c r="I270" s="31" t="str">
        <f t="shared" ca="1" si="339"/>
        <v/>
      </c>
      <c r="J270" s="32" t="str">
        <f t="shared" ca="1" si="340"/>
        <v/>
      </c>
      <c r="K270" s="71" t="str">
        <f ca="1">IF(COUNTIF($AD$2:AD1255,A270)=1,VLOOKUP(A270,Z:AA,2), IF(COUNTIF($AD$2:AD1255,A270)=0,$E$10,""))</f>
        <v/>
      </c>
      <c r="L270" s="31" t="str">
        <f t="shared" ca="1" si="341"/>
        <v/>
      </c>
      <c r="M270" s="32" t="str">
        <f t="shared" ca="1" si="342"/>
        <v/>
      </c>
      <c r="N270" s="77" t="str">
        <f t="shared" ca="1" si="343"/>
        <v/>
      </c>
      <c r="O270" s="77"/>
      <c r="P270" s="77"/>
      <c r="Q270" s="77" t="str">
        <f ca="1">IF(ISERROR(B270-2),"",$G$5*SUM($O$14:O270)-$H$5*SUM($P$14:P270))</f>
        <v/>
      </c>
      <c r="R270" s="77" t="str">
        <f t="shared" ca="1" si="344"/>
        <v/>
      </c>
      <c r="AB270" s="163" t="str">
        <f t="shared" si="349"/>
        <v/>
      </c>
      <c r="AC270" s="163" t="str">
        <f t="shared" si="350"/>
        <v/>
      </c>
      <c r="AH270" s="164" t="str">
        <f t="shared" ca="1" si="321"/>
        <v/>
      </c>
      <c r="AI270" s="44" t="str">
        <f ca="1">IF(COUNTIF($BU$2:BU1255,AH270)=1,VLOOKUP(AH270,BG:BH,2), IF(COUNTIF($BU$2:BU1255,AH270)=0,$AI$10,""))</f>
        <v/>
      </c>
      <c r="AJ270" s="45" t="str">
        <f t="shared" ca="1" si="308"/>
        <v/>
      </c>
      <c r="AK270" s="45" t="str">
        <f t="shared" ca="1" si="322"/>
        <v/>
      </c>
      <c r="AL270" s="44" t="str">
        <f ca="1">IF(COUNTIF($BU$2:BU1255,AH270)=1,VLOOKUP(AH270,BI:BJ,2), IF(COUNTIF($BU$2:BU1255,AH270)=0,$AJ$10,""))</f>
        <v/>
      </c>
      <c r="AM270" s="45" t="str">
        <f t="shared" ca="1" si="323"/>
        <v/>
      </c>
      <c r="AN270" s="46" t="str">
        <f t="shared" ca="1" si="324"/>
        <v/>
      </c>
      <c r="AO270" s="44" t="str">
        <f ca="1">IF(COUNTIF($BU$2:BU1255,AH270)=1,VLOOKUP(AH270,BK:BL,2), IF(COUNTIF($BU$2:BU1255,AH270)=0,$AK$10,""))</f>
        <v/>
      </c>
      <c r="AP270" s="45" t="str">
        <f t="shared" ca="1" si="325"/>
        <v/>
      </c>
      <c r="AQ270" s="46" t="str">
        <f t="shared" ca="1" si="326"/>
        <v/>
      </c>
      <c r="AR270" s="44" t="str">
        <f ca="1">IF(COUNTIF($BU$2:BU1255,AH270)=1,VLOOKUP(AH270,BM:BN,2), IF(COUNTIF($BU$2:BU1255,AH270)=0,$AL$10,""))</f>
        <v/>
      </c>
      <c r="AS270" s="45" t="str">
        <f t="shared" ca="1" si="327"/>
        <v/>
      </c>
      <c r="AT270" s="46" t="str">
        <f t="shared" ca="1" si="328"/>
        <v/>
      </c>
      <c r="AU270" s="44" t="str">
        <f ca="1">IF(COUNTIF($BU$2:BU1255,AH270)=1,VLOOKUP(AH270,BO:BP,2), IF(COUNTIF($BU$2:BU1255,AH270)=0,$AM$10,""))</f>
        <v/>
      </c>
      <c r="AV270" s="45" t="str">
        <f t="shared" ca="1" si="329"/>
        <v/>
      </c>
      <c r="AW270" s="46" t="str">
        <f t="shared" ca="1" si="330"/>
        <v/>
      </c>
      <c r="AX270" s="44" t="str">
        <f ca="1">IF(COUNTIF($BU$2:BU1255,AH270)=1,VLOOKUP(AH270,BQ:BR,2), IF(COUNTIF($BU$2:BU1255,AH270)=0,$AN$10,""))</f>
        <v/>
      </c>
      <c r="AY270" s="45" t="str">
        <f t="shared" ca="1" si="331"/>
        <v/>
      </c>
      <c r="AZ270" s="46" t="str">
        <f t="shared" ca="1" si="332"/>
        <v/>
      </c>
      <c r="BA270" s="77" t="str">
        <f t="shared" ca="1" si="333"/>
        <v/>
      </c>
      <c r="BB270" s="176"/>
      <c r="BC270" s="176"/>
      <c r="BD270" s="77" t="str">
        <f ca="1">IF(ISERROR(AI270-2),"",$AQ$4*SUM($BB$14:BB270)-$AR$4*SUM($BC$14:BC270))</f>
        <v/>
      </c>
      <c r="BE270" s="77" t="str">
        <f t="shared" ca="1" si="334"/>
        <v/>
      </c>
      <c r="BS270" s="163" t="str">
        <f t="shared" si="351"/>
        <v/>
      </c>
      <c r="BT270" s="163" t="str">
        <f t="shared" si="352"/>
        <v/>
      </c>
      <c r="BY270" s="164" t="str">
        <f t="shared" ca="1" si="316"/>
        <v/>
      </c>
      <c r="BZ270" s="44" t="str">
        <f ca="1">IF(COUNTIF($CN$2:CN1255,BY270)=1,VLOOKUP(BY270,CH:CI,2), IF(COUNTIF($CN$2:CN1255,BY270)=0,$BZ$10,""))</f>
        <v/>
      </c>
      <c r="CA270" s="45" t="str">
        <f t="shared" ca="1" si="309"/>
        <v/>
      </c>
      <c r="CB270" s="45" t="str">
        <f t="shared" ca="1" si="317"/>
        <v/>
      </c>
      <c r="CC270" s="44" t="str">
        <f ca="1">IF(COUNTIF($CN$2:CN1255,BY270)=1,VLOOKUP(BY270,CJ:CK,2), IF(COUNTIF($CN$2:CN1255,BY270)=0,$CA$10,""))</f>
        <v/>
      </c>
      <c r="CD270" s="45" t="str">
        <f t="shared" ca="1" si="318"/>
        <v/>
      </c>
      <c r="CE270" s="46" t="str">
        <f t="shared" ca="1" si="319"/>
        <v/>
      </c>
      <c r="CF270" s="44" t="str">
        <f t="shared" ca="1" si="320"/>
        <v/>
      </c>
      <c r="CL270" s="163" t="str">
        <f t="shared" si="345"/>
        <v/>
      </c>
      <c r="CM270" s="163" t="str">
        <f t="shared" si="346"/>
        <v/>
      </c>
      <c r="CR270" s="164" t="str">
        <f t="shared" ca="1" si="310"/>
        <v/>
      </c>
      <c r="CS270" s="44" t="str">
        <f ca="1">IF(COUNTIF($DG$2:DG1255,CR270)=1,VLOOKUP(CR270,DA:DB,2), IF(COUNTIF($DG$2:DG1255,CR270)=0,$CS$10,""))</f>
        <v/>
      </c>
      <c r="CT270" s="45" t="str">
        <f t="shared" ca="1" si="311"/>
        <v/>
      </c>
      <c r="CU270" s="45" t="str">
        <f t="shared" ca="1" si="312"/>
        <v/>
      </c>
      <c r="CV270" s="44" t="str">
        <f ca="1">IF(COUNTIF($DG$2:DG1255,CR270)=1,VLOOKUP(CR270,DC:DD,2), IF(COUNTIF($DG$2:DG1255,CR270)=0,$CT$10,""))</f>
        <v/>
      </c>
      <c r="CW270" s="45" t="str">
        <f t="shared" ca="1" si="313"/>
        <v/>
      </c>
      <c r="CX270" s="46" t="str">
        <f t="shared" ca="1" si="314"/>
        <v/>
      </c>
      <c r="CY270" s="44" t="str">
        <f t="shared" ca="1" si="315"/>
        <v/>
      </c>
      <c r="DE270" s="163" t="str">
        <f t="shared" si="347"/>
        <v/>
      </c>
      <c r="DF270" s="163" t="str">
        <f t="shared" si="348"/>
        <v/>
      </c>
    </row>
    <row r="271" spans="1:110">
      <c r="A271" s="164" t="str">
        <f t="shared" ca="1" si="335"/>
        <v/>
      </c>
      <c r="B271" s="71" t="str">
        <f ca="1">IF(COUNTIF($AD$2:AD1256,A271)=1,VLOOKUP(A271,T:U,2), IF(COUNTIF($AD$2:AD1256,A271)=0,$B$10,""))</f>
        <v/>
      </c>
      <c r="C271" s="31" t="str">
        <f t="shared" ca="1" si="307"/>
        <v/>
      </c>
      <c r="D271" s="32" t="str">
        <f t="shared" ca="1" si="336"/>
        <v/>
      </c>
      <c r="E271" s="71" t="str">
        <f ca="1">IF(COUNTIF($AD$2:AD1256,A271)=1,VLOOKUP(A271,V:W,2), IF(COUNTIF($AD$2:AD1256,A271)=0,$C$10,""))</f>
        <v/>
      </c>
      <c r="F271" s="31" t="str">
        <f t="shared" ca="1" si="337"/>
        <v/>
      </c>
      <c r="G271" s="32" t="str">
        <f t="shared" ca="1" si="338"/>
        <v/>
      </c>
      <c r="H271" s="71" t="str">
        <f ca="1">IF(COUNTIF($AD$2:AD1256,A271)=1,VLOOKUP(A271,X:Y,2), IF(COUNTIF($AD$2:AD1256,A271)=0,$D$10,""))</f>
        <v/>
      </c>
      <c r="I271" s="31" t="str">
        <f t="shared" ca="1" si="339"/>
        <v/>
      </c>
      <c r="J271" s="32" t="str">
        <f t="shared" ca="1" si="340"/>
        <v/>
      </c>
      <c r="K271" s="71" t="str">
        <f ca="1">IF(COUNTIF($AD$2:AD1256,A271)=1,VLOOKUP(A271,Z:AA,2), IF(COUNTIF($AD$2:AD1256,A271)=0,$E$10,""))</f>
        <v/>
      </c>
      <c r="L271" s="31" t="str">
        <f t="shared" ca="1" si="341"/>
        <v/>
      </c>
      <c r="M271" s="32" t="str">
        <f t="shared" ca="1" si="342"/>
        <v/>
      </c>
      <c r="N271" s="77" t="str">
        <f t="shared" ca="1" si="343"/>
        <v/>
      </c>
      <c r="O271" s="77"/>
      <c r="P271" s="77"/>
      <c r="Q271" s="77" t="str">
        <f ca="1">IF(ISERROR(B271-2),"",$G$5*SUM($O$14:O271)-$H$5*SUM($P$14:P271))</f>
        <v/>
      </c>
      <c r="R271" s="77" t="str">
        <f t="shared" ca="1" si="344"/>
        <v/>
      </c>
      <c r="AB271" s="163" t="str">
        <f t="shared" si="349"/>
        <v/>
      </c>
      <c r="AC271" s="163" t="str">
        <f t="shared" si="350"/>
        <v/>
      </c>
      <c r="AH271" s="164" t="str">
        <f t="shared" ca="1" si="321"/>
        <v/>
      </c>
      <c r="AI271" s="44" t="str">
        <f ca="1">IF(COUNTIF($BU$2:BU1256,AH271)=1,VLOOKUP(AH271,BG:BH,2), IF(COUNTIF($BU$2:BU1256,AH271)=0,$AI$10,""))</f>
        <v/>
      </c>
      <c r="AJ271" s="45" t="str">
        <f t="shared" ca="1" si="308"/>
        <v/>
      </c>
      <c r="AK271" s="45" t="str">
        <f t="shared" ca="1" si="322"/>
        <v/>
      </c>
      <c r="AL271" s="44" t="str">
        <f ca="1">IF(COUNTIF($BU$2:BU1256,AH271)=1,VLOOKUP(AH271,BI:BJ,2), IF(COUNTIF($BU$2:BU1256,AH271)=0,$AJ$10,""))</f>
        <v/>
      </c>
      <c r="AM271" s="45" t="str">
        <f t="shared" ca="1" si="323"/>
        <v/>
      </c>
      <c r="AN271" s="46" t="str">
        <f t="shared" ca="1" si="324"/>
        <v/>
      </c>
      <c r="AO271" s="44" t="str">
        <f ca="1">IF(COUNTIF($BU$2:BU1256,AH271)=1,VLOOKUP(AH271,BK:BL,2), IF(COUNTIF($BU$2:BU1256,AH271)=0,$AK$10,""))</f>
        <v/>
      </c>
      <c r="AP271" s="45" t="str">
        <f t="shared" ca="1" si="325"/>
        <v/>
      </c>
      <c r="AQ271" s="46" t="str">
        <f t="shared" ca="1" si="326"/>
        <v/>
      </c>
      <c r="AR271" s="44" t="str">
        <f ca="1">IF(COUNTIF($BU$2:BU1256,AH271)=1,VLOOKUP(AH271,BM:BN,2), IF(COUNTIF($BU$2:BU1256,AH271)=0,$AL$10,""))</f>
        <v/>
      </c>
      <c r="AS271" s="45" t="str">
        <f t="shared" ca="1" si="327"/>
        <v/>
      </c>
      <c r="AT271" s="46" t="str">
        <f t="shared" ca="1" si="328"/>
        <v/>
      </c>
      <c r="AU271" s="44" t="str">
        <f ca="1">IF(COUNTIF($BU$2:BU1256,AH271)=1,VLOOKUP(AH271,BO:BP,2), IF(COUNTIF($BU$2:BU1256,AH271)=0,$AM$10,""))</f>
        <v/>
      </c>
      <c r="AV271" s="45" t="str">
        <f t="shared" ca="1" si="329"/>
        <v/>
      </c>
      <c r="AW271" s="46" t="str">
        <f t="shared" ca="1" si="330"/>
        <v/>
      </c>
      <c r="AX271" s="44" t="str">
        <f ca="1">IF(COUNTIF($BU$2:BU1256,AH271)=1,VLOOKUP(AH271,BQ:BR,2), IF(COUNTIF($BU$2:BU1256,AH271)=0,$AN$10,""))</f>
        <v/>
      </c>
      <c r="AY271" s="45" t="str">
        <f t="shared" ca="1" si="331"/>
        <v/>
      </c>
      <c r="AZ271" s="46" t="str">
        <f t="shared" ca="1" si="332"/>
        <v/>
      </c>
      <c r="BA271" s="77" t="str">
        <f t="shared" ca="1" si="333"/>
        <v/>
      </c>
      <c r="BB271" s="176"/>
      <c r="BC271" s="176"/>
      <c r="BD271" s="77" t="str">
        <f ca="1">IF(ISERROR(AI271-2),"",$AQ$4*SUM($BB$14:BB271)-$AR$4*SUM($BC$14:BC271))</f>
        <v/>
      </c>
      <c r="BE271" s="77" t="str">
        <f t="shared" ca="1" si="334"/>
        <v/>
      </c>
      <c r="BS271" s="163" t="str">
        <f t="shared" si="351"/>
        <v/>
      </c>
      <c r="BT271" s="163" t="str">
        <f t="shared" si="352"/>
        <v/>
      </c>
      <c r="BY271" s="164" t="str">
        <f t="shared" ca="1" si="316"/>
        <v/>
      </c>
      <c r="BZ271" s="44" t="str">
        <f ca="1">IF(COUNTIF($CN$2:CN1256,BY271)=1,VLOOKUP(BY271,CH:CI,2), IF(COUNTIF($CN$2:CN1256,BY271)=0,$BZ$10,""))</f>
        <v/>
      </c>
      <c r="CA271" s="45" t="str">
        <f t="shared" ca="1" si="309"/>
        <v/>
      </c>
      <c r="CB271" s="45" t="str">
        <f t="shared" ca="1" si="317"/>
        <v/>
      </c>
      <c r="CC271" s="44" t="str">
        <f ca="1">IF(COUNTIF($CN$2:CN1256,BY271)=1,VLOOKUP(BY271,CJ:CK,2), IF(COUNTIF($CN$2:CN1256,BY271)=0,$CA$10,""))</f>
        <v/>
      </c>
      <c r="CD271" s="45" t="str">
        <f t="shared" ca="1" si="318"/>
        <v/>
      </c>
      <c r="CE271" s="46" t="str">
        <f t="shared" ca="1" si="319"/>
        <v/>
      </c>
      <c r="CF271" s="44" t="str">
        <f t="shared" ca="1" si="320"/>
        <v/>
      </c>
      <c r="CL271" s="163" t="str">
        <f t="shared" si="345"/>
        <v/>
      </c>
      <c r="CM271" s="163" t="str">
        <f t="shared" si="346"/>
        <v/>
      </c>
      <c r="CR271" s="164" t="str">
        <f t="shared" ca="1" si="310"/>
        <v/>
      </c>
      <c r="CS271" s="44" t="str">
        <f ca="1">IF(COUNTIF($DG$2:DG1256,CR271)=1,VLOOKUP(CR271,DA:DB,2), IF(COUNTIF($DG$2:DG1256,CR271)=0,$CS$10,""))</f>
        <v/>
      </c>
      <c r="CT271" s="45" t="str">
        <f t="shared" ca="1" si="311"/>
        <v/>
      </c>
      <c r="CU271" s="45" t="str">
        <f t="shared" ca="1" si="312"/>
        <v/>
      </c>
      <c r="CV271" s="44" t="str">
        <f ca="1">IF(COUNTIF($DG$2:DG1256,CR271)=1,VLOOKUP(CR271,DC:DD,2), IF(COUNTIF($DG$2:DG1256,CR271)=0,$CT$10,""))</f>
        <v/>
      </c>
      <c r="CW271" s="45" t="str">
        <f t="shared" ca="1" si="313"/>
        <v/>
      </c>
      <c r="CX271" s="46" t="str">
        <f t="shared" ca="1" si="314"/>
        <v/>
      </c>
      <c r="CY271" s="44" t="str">
        <f t="shared" ca="1" si="315"/>
        <v/>
      </c>
      <c r="DE271" s="163" t="str">
        <f t="shared" si="347"/>
        <v/>
      </c>
      <c r="DF271" s="163" t="str">
        <f t="shared" si="348"/>
        <v/>
      </c>
    </row>
    <row r="272" spans="1:110">
      <c r="A272" s="164" t="str">
        <f t="shared" ca="1" si="335"/>
        <v/>
      </c>
      <c r="B272" s="71" t="str">
        <f ca="1">IF(COUNTIF($AD$2:AD1257,A272)=1,VLOOKUP(A272,T:U,2), IF(COUNTIF($AD$2:AD1257,A272)=0,$B$10,""))</f>
        <v/>
      </c>
      <c r="C272" s="31" t="str">
        <f t="shared" ref="C272:C335" ca="1" si="353">IF(ISERROR(B272-2),"",(B272/$B$14-1)*$B$5)</f>
        <v/>
      </c>
      <c r="D272" s="32" t="str">
        <f t="shared" ca="1" si="336"/>
        <v/>
      </c>
      <c r="E272" s="71" t="str">
        <f ca="1">IF(COUNTIF($AD$2:AD1257,A272)=1,VLOOKUP(A272,V:W,2), IF(COUNTIF($AD$2:AD1257,A272)=0,$C$10,""))</f>
        <v/>
      </c>
      <c r="F272" s="31" t="str">
        <f t="shared" ca="1" si="337"/>
        <v/>
      </c>
      <c r="G272" s="32" t="str">
        <f t="shared" ca="1" si="338"/>
        <v/>
      </c>
      <c r="H272" s="71" t="str">
        <f ca="1">IF(COUNTIF($AD$2:AD1257,A272)=1,VLOOKUP(A272,X:Y,2), IF(COUNTIF($AD$2:AD1257,A272)=0,$D$10,""))</f>
        <v/>
      </c>
      <c r="I272" s="31" t="str">
        <f t="shared" ca="1" si="339"/>
        <v/>
      </c>
      <c r="J272" s="32" t="str">
        <f t="shared" ca="1" si="340"/>
        <v/>
      </c>
      <c r="K272" s="71" t="str">
        <f ca="1">IF(COUNTIF($AD$2:AD1257,A272)=1,VLOOKUP(A272,Z:AA,2), IF(COUNTIF($AD$2:AD1257,A272)=0,$E$10,""))</f>
        <v/>
      </c>
      <c r="L272" s="31" t="str">
        <f t="shared" ca="1" si="341"/>
        <v/>
      </c>
      <c r="M272" s="32" t="str">
        <f t="shared" ca="1" si="342"/>
        <v/>
      </c>
      <c r="N272" s="77" t="str">
        <f t="shared" ca="1" si="343"/>
        <v/>
      </c>
      <c r="O272" s="77"/>
      <c r="P272" s="77"/>
      <c r="Q272" s="77" t="str">
        <f ca="1">IF(ISERROR(B272-2),"",$G$5*SUM($O$14:O272)-$H$5*SUM($P$14:P272))</f>
        <v/>
      </c>
      <c r="R272" s="77" t="str">
        <f t="shared" ca="1" si="344"/>
        <v/>
      </c>
      <c r="AB272" s="163" t="str">
        <f t="shared" si="349"/>
        <v/>
      </c>
      <c r="AC272" s="163" t="str">
        <f t="shared" si="350"/>
        <v/>
      </c>
      <c r="AH272" s="164" t="str">
        <f t="shared" ca="1" si="321"/>
        <v/>
      </c>
      <c r="AI272" s="44" t="str">
        <f ca="1">IF(COUNTIF($BU$2:BU1257,AH272)=1,VLOOKUP(AH272,BG:BH,2), IF(COUNTIF($BU$2:BU1257,AH272)=0,$AI$10,""))</f>
        <v/>
      </c>
      <c r="AJ272" s="45" t="str">
        <f t="shared" ref="AJ272:AJ335" ca="1" si="354">IF(ISERROR(AI272-2),"",(AI272/$AI$14-1)*$AI$5)</f>
        <v/>
      </c>
      <c r="AK272" s="45" t="str">
        <f t="shared" ca="1" si="322"/>
        <v/>
      </c>
      <c r="AL272" s="44" t="str">
        <f ca="1">IF(COUNTIF($BU$2:BU1257,AH272)=1,VLOOKUP(AH272,BI:BJ,2), IF(COUNTIF($BU$2:BU1257,AH272)=0,$AJ$10,""))</f>
        <v/>
      </c>
      <c r="AM272" s="45" t="str">
        <f t="shared" ca="1" si="323"/>
        <v/>
      </c>
      <c r="AN272" s="46" t="str">
        <f t="shared" ca="1" si="324"/>
        <v/>
      </c>
      <c r="AO272" s="44" t="str">
        <f ca="1">IF(COUNTIF($BU$2:BU1257,AH272)=1,VLOOKUP(AH272,BK:BL,2), IF(COUNTIF($BU$2:BU1257,AH272)=0,$AK$10,""))</f>
        <v/>
      </c>
      <c r="AP272" s="45" t="str">
        <f t="shared" ca="1" si="325"/>
        <v/>
      </c>
      <c r="AQ272" s="46" t="str">
        <f t="shared" ca="1" si="326"/>
        <v/>
      </c>
      <c r="AR272" s="44" t="str">
        <f ca="1">IF(COUNTIF($BU$2:BU1257,AH272)=1,VLOOKUP(AH272,BM:BN,2), IF(COUNTIF($BU$2:BU1257,AH272)=0,$AL$10,""))</f>
        <v/>
      </c>
      <c r="AS272" s="45" t="str">
        <f t="shared" ca="1" si="327"/>
        <v/>
      </c>
      <c r="AT272" s="46" t="str">
        <f t="shared" ca="1" si="328"/>
        <v/>
      </c>
      <c r="AU272" s="44" t="str">
        <f ca="1">IF(COUNTIF($BU$2:BU1257,AH272)=1,VLOOKUP(AH272,BO:BP,2), IF(COUNTIF($BU$2:BU1257,AH272)=0,$AM$10,""))</f>
        <v/>
      </c>
      <c r="AV272" s="45" t="str">
        <f t="shared" ca="1" si="329"/>
        <v/>
      </c>
      <c r="AW272" s="46" t="str">
        <f t="shared" ca="1" si="330"/>
        <v/>
      </c>
      <c r="AX272" s="44" t="str">
        <f ca="1">IF(COUNTIF($BU$2:BU1257,AH272)=1,VLOOKUP(AH272,BQ:BR,2), IF(COUNTIF($BU$2:BU1257,AH272)=0,$AN$10,""))</f>
        <v/>
      </c>
      <c r="AY272" s="45" t="str">
        <f t="shared" ca="1" si="331"/>
        <v/>
      </c>
      <c r="AZ272" s="46" t="str">
        <f t="shared" ca="1" si="332"/>
        <v/>
      </c>
      <c r="BA272" s="77" t="str">
        <f t="shared" ca="1" si="333"/>
        <v/>
      </c>
      <c r="BB272" s="176"/>
      <c r="BC272" s="176"/>
      <c r="BD272" s="77" t="str">
        <f ca="1">IF(ISERROR(AI272-2),"",$AQ$4*SUM($BB$14:BB272)-$AR$4*SUM($BC$14:BC272))</f>
        <v/>
      </c>
      <c r="BE272" s="77" t="str">
        <f t="shared" ca="1" si="334"/>
        <v/>
      </c>
      <c r="BS272" s="163" t="str">
        <f t="shared" si="351"/>
        <v/>
      </c>
      <c r="BT272" s="163" t="str">
        <f t="shared" si="352"/>
        <v/>
      </c>
      <c r="BY272" s="164" t="str">
        <f t="shared" ca="1" si="316"/>
        <v/>
      </c>
      <c r="BZ272" s="44" t="str">
        <f ca="1">IF(COUNTIF($CN$2:CN1257,BY272)=1,VLOOKUP(BY272,CH:CI,2), IF(COUNTIF($CN$2:CN1257,BY272)=0,$BZ$10,""))</f>
        <v/>
      </c>
      <c r="CA272" s="45" t="str">
        <f t="shared" ref="CA272:CA335" ca="1" si="355">IF(ISERROR(BZ272-2),"",(BZ272-$BZ$14)/100*$BZ$5)</f>
        <v/>
      </c>
      <c r="CB272" s="45" t="str">
        <f t="shared" ca="1" si="317"/>
        <v/>
      </c>
      <c r="CC272" s="44" t="str">
        <f ca="1">IF(COUNTIF($CN$2:CN1257,BY272)=1,VLOOKUP(BY272,CJ:CK,2), IF(COUNTIF($CN$2:CN1257,BY272)=0,$CA$10,""))</f>
        <v/>
      </c>
      <c r="CD272" s="45" t="str">
        <f t="shared" ca="1" si="318"/>
        <v/>
      </c>
      <c r="CE272" s="46" t="str">
        <f t="shared" ca="1" si="319"/>
        <v/>
      </c>
      <c r="CF272" s="44" t="str">
        <f t="shared" ca="1" si="320"/>
        <v/>
      </c>
      <c r="CL272" s="163" t="str">
        <f t="shared" si="345"/>
        <v/>
      </c>
      <c r="CM272" s="163" t="str">
        <f t="shared" si="346"/>
        <v/>
      </c>
      <c r="CR272" s="164" t="str">
        <f t="shared" ref="CR272:CR335" ca="1" si="356">IF(AND(ISBLANK(DG261), CR271 = $DG$1),NOW(),IF(ISBLANK(DG261),"",DG261))</f>
        <v/>
      </c>
      <c r="CS272" s="44" t="str">
        <f ca="1">IF(COUNTIF($DG$2:DG1257,CR272)=1,VLOOKUP(CR272,DA:DB,2), IF(COUNTIF($DG$2:DG1257,CR272)=0,$CS$10,""))</f>
        <v/>
      </c>
      <c r="CT272" s="45" t="str">
        <f t="shared" ref="CT272:CT335" ca="1" si="357">IF(ISERROR(CS272-2),"",-1*(CS272-$CS$14)*$CS$8*10^-4*$CS$5)</f>
        <v/>
      </c>
      <c r="CU272" s="45" t="str">
        <f t="shared" ref="CU272:CU335" ca="1" si="358">IF(ISERROR(CS272-2),"",ROUNDUP(CR272-CR$14,0)/360*$CS$5*$CS$6)</f>
        <v/>
      </c>
      <c r="CV272" s="44" t="str">
        <f ca="1">IF(COUNTIF($DG$2:DG1257,CR272)=1,VLOOKUP(CR272,DC:DD,2), IF(COUNTIF($DG$2:DG1257,CR272)=0,$CT$10,""))</f>
        <v/>
      </c>
      <c r="CW272" s="45" t="str">
        <f t="shared" ref="CW272:CW335" ca="1" si="359">IF(ISERROR(CS272-2),"",-1*(CV272-$CV$14)*10^-4*$CT$8*$CT$5)</f>
        <v/>
      </c>
      <c r="CX272" s="46" t="str">
        <f t="shared" ref="CX272:CX335" ca="1" si="360">IF(ISERROR(CS272-2),"",ROUNDUP(CR272-CR$14,0)/360*$CT$5*$CT$6)</f>
        <v/>
      </c>
      <c r="CY272" s="44" t="str">
        <f t="shared" ref="CY272:CY335" ca="1" si="361">IF(ISERROR(CS272-2),"",CT272+CU272-CW272-CX272)</f>
        <v/>
      </c>
      <c r="DE272" s="163" t="str">
        <f t="shared" si="347"/>
        <v/>
      </c>
      <c r="DF272" s="163" t="str">
        <f t="shared" si="348"/>
        <v/>
      </c>
    </row>
    <row r="273" spans="1:110">
      <c r="A273" s="164" t="str">
        <f t="shared" ca="1" si="335"/>
        <v/>
      </c>
      <c r="B273" s="71" t="str">
        <f ca="1">IF(COUNTIF($AD$2:AD1258,A273)=1,VLOOKUP(A273,T:U,2), IF(COUNTIF($AD$2:AD1258,A273)=0,$B$10,""))</f>
        <v/>
      </c>
      <c r="C273" s="31" t="str">
        <f t="shared" ca="1" si="353"/>
        <v/>
      </c>
      <c r="D273" s="32" t="str">
        <f t="shared" ca="1" si="336"/>
        <v/>
      </c>
      <c r="E273" s="71" t="str">
        <f ca="1">IF(COUNTIF($AD$2:AD1258,A273)=1,VLOOKUP(A273,V:W,2), IF(COUNTIF($AD$2:AD1258,A273)=0,$C$10,""))</f>
        <v/>
      </c>
      <c r="F273" s="31" t="str">
        <f t="shared" ca="1" si="337"/>
        <v/>
      </c>
      <c r="G273" s="32" t="str">
        <f t="shared" ca="1" si="338"/>
        <v/>
      </c>
      <c r="H273" s="71" t="str">
        <f ca="1">IF(COUNTIF($AD$2:AD1258,A273)=1,VLOOKUP(A273,X:Y,2), IF(COUNTIF($AD$2:AD1258,A273)=0,$D$10,""))</f>
        <v/>
      </c>
      <c r="I273" s="31" t="str">
        <f t="shared" ca="1" si="339"/>
        <v/>
      </c>
      <c r="J273" s="32" t="str">
        <f t="shared" ca="1" si="340"/>
        <v/>
      </c>
      <c r="K273" s="71" t="str">
        <f ca="1">IF(COUNTIF($AD$2:AD1258,A273)=1,VLOOKUP(A273,Z:AA,2), IF(COUNTIF($AD$2:AD1258,A273)=0,$E$10,""))</f>
        <v/>
      </c>
      <c r="L273" s="31" t="str">
        <f t="shared" ca="1" si="341"/>
        <v/>
      </c>
      <c r="M273" s="32" t="str">
        <f t="shared" ca="1" si="342"/>
        <v/>
      </c>
      <c r="N273" s="77" t="str">
        <f t="shared" ca="1" si="343"/>
        <v/>
      </c>
      <c r="O273" s="77"/>
      <c r="P273" s="77"/>
      <c r="Q273" s="77" t="str">
        <f ca="1">IF(ISERROR(B273-2),"",$G$5*SUM($O$14:O273)-$H$5*SUM($P$14:P273))</f>
        <v/>
      </c>
      <c r="R273" s="77" t="str">
        <f t="shared" ca="1" si="344"/>
        <v/>
      </c>
      <c r="AB273" s="163" t="str">
        <f t="shared" si="349"/>
        <v/>
      </c>
      <c r="AC273" s="163" t="str">
        <f t="shared" si="350"/>
        <v/>
      </c>
      <c r="AH273" s="164" t="str">
        <f t="shared" ca="1" si="321"/>
        <v/>
      </c>
      <c r="AI273" s="44" t="str">
        <f ca="1">IF(COUNTIF($BU$2:BU1258,AH273)=1,VLOOKUP(AH273,BG:BH,2), IF(COUNTIF($BU$2:BU1258,AH273)=0,$AI$10,""))</f>
        <v/>
      </c>
      <c r="AJ273" s="45" t="str">
        <f t="shared" ca="1" si="354"/>
        <v/>
      </c>
      <c r="AK273" s="45" t="str">
        <f t="shared" ca="1" si="322"/>
        <v/>
      </c>
      <c r="AL273" s="44" t="str">
        <f ca="1">IF(COUNTIF($BU$2:BU1258,AH273)=1,VLOOKUP(AH273,BI:BJ,2), IF(COUNTIF($BU$2:BU1258,AH273)=0,$AJ$10,""))</f>
        <v/>
      </c>
      <c r="AM273" s="45" t="str">
        <f t="shared" ca="1" si="323"/>
        <v/>
      </c>
      <c r="AN273" s="46" t="str">
        <f t="shared" ca="1" si="324"/>
        <v/>
      </c>
      <c r="AO273" s="44" t="str">
        <f ca="1">IF(COUNTIF($BU$2:BU1258,AH273)=1,VLOOKUP(AH273,BK:BL,2), IF(COUNTIF($BU$2:BU1258,AH273)=0,$AK$10,""))</f>
        <v/>
      </c>
      <c r="AP273" s="45" t="str">
        <f t="shared" ca="1" si="325"/>
        <v/>
      </c>
      <c r="AQ273" s="46" t="str">
        <f t="shared" ca="1" si="326"/>
        <v/>
      </c>
      <c r="AR273" s="44" t="str">
        <f ca="1">IF(COUNTIF($BU$2:BU1258,AH273)=1,VLOOKUP(AH273,BM:BN,2), IF(COUNTIF($BU$2:BU1258,AH273)=0,$AL$10,""))</f>
        <v/>
      </c>
      <c r="AS273" s="45" t="str">
        <f t="shared" ca="1" si="327"/>
        <v/>
      </c>
      <c r="AT273" s="46" t="str">
        <f t="shared" ca="1" si="328"/>
        <v/>
      </c>
      <c r="AU273" s="44" t="str">
        <f ca="1">IF(COUNTIF($BU$2:BU1258,AH273)=1,VLOOKUP(AH273,BO:BP,2), IF(COUNTIF($BU$2:BU1258,AH273)=0,$AM$10,""))</f>
        <v/>
      </c>
      <c r="AV273" s="45" t="str">
        <f t="shared" ca="1" si="329"/>
        <v/>
      </c>
      <c r="AW273" s="46" t="str">
        <f t="shared" ca="1" si="330"/>
        <v/>
      </c>
      <c r="AX273" s="44" t="str">
        <f ca="1">IF(COUNTIF($BU$2:BU1258,AH273)=1,VLOOKUP(AH273,BQ:BR,2), IF(COUNTIF($BU$2:BU1258,AH273)=0,$AN$10,""))</f>
        <v/>
      </c>
      <c r="AY273" s="45" t="str">
        <f t="shared" ca="1" si="331"/>
        <v/>
      </c>
      <c r="AZ273" s="46" t="str">
        <f t="shared" ca="1" si="332"/>
        <v/>
      </c>
      <c r="BA273" s="77" t="str">
        <f t="shared" ca="1" si="333"/>
        <v/>
      </c>
      <c r="BB273" s="176"/>
      <c r="BC273" s="176"/>
      <c r="BD273" s="77" t="str">
        <f ca="1">IF(ISERROR(AI273-2),"",$AQ$4*SUM($BB$14:BB273)-$AR$4*SUM($BC$14:BC273))</f>
        <v/>
      </c>
      <c r="BE273" s="77" t="str">
        <f t="shared" ca="1" si="334"/>
        <v/>
      </c>
      <c r="BS273" s="163" t="str">
        <f t="shared" si="351"/>
        <v/>
      </c>
      <c r="BT273" s="163" t="str">
        <f t="shared" si="352"/>
        <v/>
      </c>
      <c r="BY273" s="164" t="str">
        <f t="shared" ca="1" si="316"/>
        <v/>
      </c>
      <c r="BZ273" s="44" t="str">
        <f ca="1">IF(COUNTIF($CN$2:CN1258,BY273)=1,VLOOKUP(BY273,CH:CI,2), IF(COUNTIF($CN$2:CN1258,BY273)=0,$BZ$10,""))</f>
        <v/>
      </c>
      <c r="CA273" s="45" t="str">
        <f t="shared" ca="1" si="355"/>
        <v/>
      </c>
      <c r="CB273" s="45" t="str">
        <f t="shared" ca="1" si="317"/>
        <v/>
      </c>
      <c r="CC273" s="44" t="str">
        <f ca="1">IF(COUNTIF($CN$2:CN1258,BY273)=1,VLOOKUP(BY273,CJ:CK,2), IF(COUNTIF($CN$2:CN1258,BY273)=0,$CA$10,""))</f>
        <v/>
      </c>
      <c r="CD273" s="45" t="str">
        <f t="shared" ca="1" si="318"/>
        <v/>
      </c>
      <c r="CE273" s="46" t="str">
        <f t="shared" ca="1" si="319"/>
        <v/>
      </c>
      <c r="CF273" s="44" t="str">
        <f t="shared" ca="1" si="320"/>
        <v/>
      </c>
      <c r="CL273" s="163" t="str">
        <f t="shared" si="345"/>
        <v/>
      </c>
      <c r="CM273" s="163" t="str">
        <f t="shared" si="346"/>
        <v/>
      </c>
      <c r="CR273" s="164" t="str">
        <f t="shared" ca="1" si="356"/>
        <v/>
      </c>
      <c r="CS273" s="44" t="str">
        <f ca="1">IF(COUNTIF($DG$2:DG1258,CR273)=1,VLOOKUP(CR273,DA:DB,2), IF(COUNTIF($DG$2:DG1258,CR273)=0,$CS$10,""))</f>
        <v/>
      </c>
      <c r="CT273" s="45" t="str">
        <f t="shared" ca="1" si="357"/>
        <v/>
      </c>
      <c r="CU273" s="45" t="str">
        <f t="shared" ca="1" si="358"/>
        <v/>
      </c>
      <c r="CV273" s="44" t="str">
        <f ca="1">IF(COUNTIF($DG$2:DG1258,CR273)=1,VLOOKUP(CR273,DC:DD,2), IF(COUNTIF($DG$2:DG1258,CR273)=0,$CT$10,""))</f>
        <v/>
      </c>
      <c r="CW273" s="45" t="str">
        <f t="shared" ca="1" si="359"/>
        <v/>
      </c>
      <c r="CX273" s="46" t="str">
        <f t="shared" ca="1" si="360"/>
        <v/>
      </c>
      <c r="CY273" s="44" t="str">
        <f t="shared" ca="1" si="361"/>
        <v/>
      </c>
      <c r="DE273" s="163" t="str">
        <f t="shared" si="347"/>
        <v/>
      </c>
      <c r="DF273" s="163" t="str">
        <f t="shared" si="348"/>
        <v/>
      </c>
    </row>
    <row r="274" spans="1:110">
      <c r="A274" s="164" t="str">
        <f t="shared" ca="1" si="335"/>
        <v/>
      </c>
      <c r="B274" s="71" t="str">
        <f ca="1">IF(COUNTIF($AD$2:AD1259,A274)=1,VLOOKUP(A274,T:U,2), IF(COUNTIF($AD$2:AD1259,A274)=0,$B$10,""))</f>
        <v/>
      </c>
      <c r="C274" s="31" t="str">
        <f t="shared" ca="1" si="353"/>
        <v/>
      </c>
      <c r="D274" s="32" t="str">
        <f t="shared" ca="1" si="336"/>
        <v/>
      </c>
      <c r="E274" s="71" t="str">
        <f ca="1">IF(COUNTIF($AD$2:AD1259,A274)=1,VLOOKUP(A274,V:W,2), IF(COUNTIF($AD$2:AD1259,A274)=0,$C$10,""))</f>
        <v/>
      </c>
      <c r="F274" s="31" t="str">
        <f t="shared" ca="1" si="337"/>
        <v/>
      </c>
      <c r="G274" s="32" t="str">
        <f t="shared" ca="1" si="338"/>
        <v/>
      </c>
      <c r="H274" s="71" t="str">
        <f ca="1">IF(COUNTIF($AD$2:AD1259,A274)=1,VLOOKUP(A274,X:Y,2), IF(COUNTIF($AD$2:AD1259,A274)=0,$D$10,""))</f>
        <v/>
      </c>
      <c r="I274" s="31" t="str">
        <f t="shared" ca="1" si="339"/>
        <v/>
      </c>
      <c r="J274" s="32" t="str">
        <f t="shared" ca="1" si="340"/>
        <v/>
      </c>
      <c r="K274" s="71" t="str">
        <f ca="1">IF(COUNTIF($AD$2:AD1259,A274)=1,VLOOKUP(A274,Z:AA,2), IF(COUNTIF($AD$2:AD1259,A274)=0,$E$10,""))</f>
        <v/>
      </c>
      <c r="L274" s="31" t="str">
        <f t="shared" ca="1" si="341"/>
        <v/>
      </c>
      <c r="M274" s="32" t="str">
        <f t="shared" ca="1" si="342"/>
        <v/>
      </c>
      <c r="N274" s="77" t="str">
        <f t="shared" ca="1" si="343"/>
        <v/>
      </c>
      <c r="O274" s="77"/>
      <c r="P274" s="77"/>
      <c r="Q274" s="77" t="str">
        <f ca="1">IF(ISERROR(B274-2),"",$G$5*SUM($O$14:O274)-$H$5*SUM($P$14:P274))</f>
        <v/>
      </c>
      <c r="R274" s="77" t="str">
        <f t="shared" ca="1" si="344"/>
        <v/>
      </c>
      <c r="AB274" s="163" t="str">
        <f t="shared" si="349"/>
        <v/>
      </c>
      <c r="AC274" s="163" t="str">
        <f t="shared" si="350"/>
        <v/>
      </c>
      <c r="AH274" s="164" t="str">
        <f t="shared" ca="1" si="321"/>
        <v/>
      </c>
      <c r="AI274" s="44" t="str">
        <f ca="1">IF(COUNTIF($BU$2:BU1259,AH274)=1,VLOOKUP(AH274,BG:BH,2), IF(COUNTIF($BU$2:BU1259,AH274)=0,$AI$10,""))</f>
        <v/>
      </c>
      <c r="AJ274" s="45" t="str">
        <f t="shared" ca="1" si="354"/>
        <v/>
      </c>
      <c r="AK274" s="45" t="str">
        <f t="shared" ca="1" si="322"/>
        <v/>
      </c>
      <c r="AL274" s="44" t="str">
        <f ca="1">IF(COUNTIF($BU$2:BU1259,AH274)=1,VLOOKUP(AH274,BI:BJ,2), IF(COUNTIF($BU$2:BU1259,AH274)=0,$AJ$10,""))</f>
        <v/>
      </c>
      <c r="AM274" s="45" t="str">
        <f t="shared" ca="1" si="323"/>
        <v/>
      </c>
      <c r="AN274" s="46" t="str">
        <f t="shared" ca="1" si="324"/>
        <v/>
      </c>
      <c r="AO274" s="44" t="str">
        <f ca="1">IF(COUNTIF($BU$2:BU1259,AH274)=1,VLOOKUP(AH274,BK:BL,2), IF(COUNTIF($BU$2:BU1259,AH274)=0,$AK$10,""))</f>
        <v/>
      </c>
      <c r="AP274" s="45" t="str">
        <f t="shared" ca="1" si="325"/>
        <v/>
      </c>
      <c r="AQ274" s="46" t="str">
        <f t="shared" ca="1" si="326"/>
        <v/>
      </c>
      <c r="AR274" s="44" t="str">
        <f ca="1">IF(COUNTIF($BU$2:BU1259,AH274)=1,VLOOKUP(AH274,BM:BN,2), IF(COUNTIF($BU$2:BU1259,AH274)=0,$AL$10,""))</f>
        <v/>
      </c>
      <c r="AS274" s="45" t="str">
        <f t="shared" ca="1" si="327"/>
        <v/>
      </c>
      <c r="AT274" s="46" t="str">
        <f t="shared" ca="1" si="328"/>
        <v/>
      </c>
      <c r="AU274" s="44" t="str">
        <f ca="1">IF(COUNTIF($BU$2:BU1259,AH274)=1,VLOOKUP(AH274,BO:BP,2), IF(COUNTIF($BU$2:BU1259,AH274)=0,$AM$10,""))</f>
        <v/>
      </c>
      <c r="AV274" s="45" t="str">
        <f t="shared" ca="1" si="329"/>
        <v/>
      </c>
      <c r="AW274" s="46" t="str">
        <f t="shared" ca="1" si="330"/>
        <v/>
      </c>
      <c r="AX274" s="44" t="str">
        <f ca="1">IF(COUNTIF($BU$2:BU1259,AH274)=1,VLOOKUP(AH274,BQ:BR,2), IF(COUNTIF($BU$2:BU1259,AH274)=0,$AN$10,""))</f>
        <v/>
      </c>
      <c r="AY274" s="45" t="str">
        <f t="shared" ca="1" si="331"/>
        <v/>
      </c>
      <c r="AZ274" s="46" t="str">
        <f t="shared" ca="1" si="332"/>
        <v/>
      </c>
      <c r="BA274" s="77" t="str">
        <f t="shared" ca="1" si="333"/>
        <v/>
      </c>
      <c r="BB274" s="176"/>
      <c r="BC274" s="176"/>
      <c r="BD274" s="77" t="str">
        <f ca="1">IF(ISERROR(AI274-2),"",$AQ$4*SUM($BB$14:BB274)-$AR$4*SUM($BC$14:BC274))</f>
        <v/>
      </c>
      <c r="BE274" s="77" t="str">
        <f t="shared" ca="1" si="334"/>
        <v/>
      </c>
      <c r="BS274" s="163" t="str">
        <f t="shared" si="351"/>
        <v/>
      </c>
      <c r="BT274" s="163" t="str">
        <f t="shared" si="352"/>
        <v/>
      </c>
      <c r="BY274" s="164" t="str">
        <f t="shared" ref="BY274:BY337" ca="1" si="362">IF(AND(ISBLANK(CN263), BY273 = $CN$1),NOW(),IF(ISBLANK(CN263),"",CN263))</f>
        <v/>
      </c>
      <c r="BZ274" s="44" t="str">
        <f ca="1">IF(COUNTIF($CN$2:CN1259,BY274)=1,VLOOKUP(BY274,CH:CI,2), IF(COUNTIF($CN$2:CN1259,BY274)=0,$BZ$10,""))</f>
        <v/>
      </c>
      <c r="CA274" s="45" t="str">
        <f t="shared" ca="1" si="355"/>
        <v/>
      </c>
      <c r="CB274" s="45" t="str">
        <f t="shared" ref="CB274:CB337" ca="1" si="363">IF(ISERROR(BZ274-2),"",ROUNDUP(BY274-BY$14,0)/360*$BZ$5*$BZ$6)</f>
        <v/>
      </c>
      <c r="CC274" s="44" t="str">
        <f ca="1">IF(COUNTIF($CN$2:CN1259,BY274)=1,VLOOKUP(BY274,CJ:CK,2), IF(COUNTIF($CN$2:CN1259,BY274)=0,$CA$10,""))</f>
        <v/>
      </c>
      <c r="CD274" s="45" t="str">
        <f t="shared" ref="CD274:CD337" ca="1" si="364">IF(ISERROR(BZ274-2),"",-1*(CC274-$CC$14)*10^-4*$CA$8*$CA$5)</f>
        <v/>
      </c>
      <c r="CE274" s="46" t="str">
        <f t="shared" ref="CE274:CE337" ca="1" si="365">IF(ISERROR(BZ274-2),"",ROUNDUP(BY274-BY$14,0)/360*$CA$5*$CA$6)</f>
        <v/>
      </c>
      <c r="CF274" s="44" t="str">
        <f t="shared" ref="CF274:CF337" ca="1" si="366">IF(ISERROR(BZ274-2),"",CA274+CB274-CD274-CE274)</f>
        <v/>
      </c>
      <c r="CL274" s="163" t="str">
        <f t="shared" si="345"/>
        <v/>
      </c>
      <c r="CM274" s="163" t="str">
        <f t="shared" si="346"/>
        <v/>
      </c>
      <c r="CR274" s="164" t="str">
        <f t="shared" ca="1" si="356"/>
        <v/>
      </c>
      <c r="CS274" s="44" t="str">
        <f ca="1">IF(COUNTIF($DG$2:DG1259,CR274)=1,VLOOKUP(CR274,DA:DB,2), IF(COUNTIF($DG$2:DG1259,CR274)=0,$CS$10,""))</f>
        <v/>
      </c>
      <c r="CT274" s="45" t="str">
        <f t="shared" ca="1" si="357"/>
        <v/>
      </c>
      <c r="CU274" s="45" t="str">
        <f t="shared" ca="1" si="358"/>
        <v/>
      </c>
      <c r="CV274" s="44" t="str">
        <f ca="1">IF(COUNTIF($DG$2:DG1259,CR274)=1,VLOOKUP(CR274,DC:DD,2), IF(COUNTIF($DG$2:DG1259,CR274)=0,$CT$10,""))</f>
        <v/>
      </c>
      <c r="CW274" s="45" t="str">
        <f t="shared" ca="1" si="359"/>
        <v/>
      </c>
      <c r="CX274" s="46" t="str">
        <f t="shared" ca="1" si="360"/>
        <v/>
      </c>
      <c r="CY274" s="44" t="str">
        <f t="shared" ca="1" si="361"/>
        <v/>
      </c>
      <c r="DE274" s="163" t="str">
        <f t="shared" si="347"/>
        <v/>
      </c>
      <c r="DF274" s="163" t="str">
        <f t="shared" si="348"/>
        <v/>
      </c>
    </row>
    <row r="275" spans="1:110">
      <c r="A275" s="164" t="str">
        <f t="shared" ca="1" si="335"/>
        <v/>
      </c>
      <c r="B275" s="71" t="str">
        <f ca="1">IF(COUNTIF($AD$2:AD1260,A275)=1,VLOOKUP(A275,T:U,2), IF(COUNTIF($AD$2:AD1260,A275)=0,$B$10,""))</f>
        <v/>
      </c>
      <c r="C275" s="31" t="str">
        <f t="shared" ca="1" si="353"/>
        <v/>
      </c>
      <c r="D275" s="32" t="str">
        <f t="shared" ca="1" si="336"/>
        <v/>
      </c>
      <c r="E275" s="71" t="str">
        <f ca="1">IF(COUNTIF($AD$2:AD1260,A275)=1,VLOOKUP(A275,V:W,2), IF(COUNTIF($AD$2:AD1260,A275)=0,$C$10,""))</f>
        <v/>
      </c>
      <c r="F275" s="31" t="str">
        <f t="shared" ca="1" si="337"/>
        <v/>
      </c>
      <c r="G275" s="32" t="str">
        <f t="shared" ca="1" si="338"/>
        <v/>
      </c>
      <c r="H275" s="71" t="str">
        <f ca="1">IF(COUNTIF($AD$2:AD1260,A275)=1,VLOOKUP(A275,X:Y,2), IF(COUNTIF($AD$2:AD1260,A275)=0,$D$10,""))</f>
        <v/>
      </c>
      <c r="I275" s="31" t="str">
        <f t="shared" ca="1" si="339"/>
        <v/>
      </c>
      <c r="J275" s="32" t="str">
        <f t="shared" ca="1" si="340"/>
        <v/>
      </c>
      <c r="K275" s="71" t="str">
        <f ca="1">IF(COUNTIF($AD$2:AD1260,A275)=1,VLOOKUP(A275,Z:AA,2), IF(COUNTIF($AD$2:AD1260,A275)=0,$E$10,""))</f>
        <v/>
      </c>
      <c r="L275" s="31" t="str">
        <f t="shared" ca="1" si="341"/>
        <v/>
      </c>
      <c r="M275" s="32" t="str">
        <f t="shared" ca="1" si="342"/>
        <v/>
      </c>
      <c r="N275" s="77" t="str">
        <f t="shared" ca="1" si="343"/>
        <v/>
      </c>
      <c r="O275" s="77"/>
      <c r="P275" s="77"/>
      <c r="Q275" s="77" t="str">
        <f ca="1">IF(ISERROR(B275-2),"",$G$5*SUM($O$14:O275)-$H$5*SUM($P$14:P275))</f>
        <v/>
      </c>
      <c r="R275" s="77" t="str">
        <f t="shared" ca="1" si="344"/>
        <v/>
      </c>
      <c r="AB275" s="163" t="str">
        <f t="shared" si="349"/>
        <v/>
      </c>
      <c r="AC275" s="163" t="str">
        <f t="shared" si="350"/>
        <v/>
      </c>
      <c r="AH275" s="164" t="str">
        <f t="shared" ca="1" si="321"/>
        <v/>
      </c>
      <c r="AI275" s="44" t="str">
        <f ca="1">IF(COUNTIF($BU$2:BU1260,AH275)=1,VLOOKUP(AH275,BG:BH,2), IF(COUNTIF($BU$2:BU1260,AH275)=0,$AI$10,""))</f>
        <v/>
      </c>
      <c r="AJ275" s="45" t="str">
        <f t="shared" ca="1" si="354"/>
        <v/>
      </c>
      <c r="AK275" s="45" t="str">
        <f t="shared" ca="1" si="322"/>
        <v/>
      </c>
      <c r="AL275" s="44" t="str">
        <f ca="1">IF(COUNTIF($BU$2:BU1260,AH275)=1,VLOOKUP(AH275,BI:BJ,2), IF(COUNTIF($BU$2:BU1260,AH275)=0,$AJ$10,""))</f>
        <v/>
      </c>
      <c r="AM275" s="45" t="str">
        <f t="shared" ca="1" si="323"/>
        <v/>
      </c>
      <c r="AN275" s="46" t="str">
        <f t="shared" ca="1" si="324"/>
        <v/>
      </c>
      <c r="AO275" s="44" t="str">
        <f ca="1">IF(COUNTIF($BU$2:BU1260,AH275)=1,VLOOKUP(AH275,BK:BL,2), IF(COUNTIF($BU$2:BU1260,AH275)=0,$AK$10,""))</f>
        <v/>
      </c>
      <c r="AP275" s="45" t="str">
        <f t="shared" ca="1" si="325"/>
        <v/>
      </c>
      <c r="AQ275" s="46" t="str">
        <f t="shared" ca="1" si="326"/>
        <v/>
      </c>
      <c r="AR275" s="44" t="str">
        <f ca="1">IF(COUNTIF($BU$2:BU1260,AH275)=1,VLOOKUP(AH275,BM:BN,2), IF(COUNTIF($BU$2:BU1260,AH275)=0,$AL$10,""))</f>
        <v/>
      </c>
      <c r="AS275" s="45" t="str">
        <f t="shared" ca="1" si="327"/>
        <v/>
      </c>
      <c r="AT275" s="46" t="str">
        <f t="shared" ca="1" si="328"/>
        <v/>
      </c>
      <c r="AU275" s="44" t="str">
        <f ca="1">IF(COUNTIF($BU$2:BU1260,AH275)=1,VLOOKUP(AH275,BO:BP,2), IF(COUNTIF($BU$2:BU1260,AH275)=0,$AM$10,""))</f>
        <v/>
      </c>
      <c r="AV275" s="45" t="str">
        <f t="shared" ca="1" si="329"/>
        <v/>
      </c>
      <c r="AW275" s="46" t="str">
        <f t="shared" ca="1" si="330"/>
        <v/>
      </c>
      <c r="AX275" s="44" t="str">
        <f ca="1">IF(COUNTIF($BU$2:BU1260,AH275)=1,VLOOKUP(AH275,BQ:BR,2), IF(COUNTIF($BU$2:BU1260,AH275)=0,$AN$10,""))</f>
        <v/>
      </c>
      <c r="AY275" s="45" t="str">
        <f t="shared" ca="1" si="331"/>
        <v/>
      </c>
      <c r="AZ275" s="46" t="str">
        <f t="shared" ca="1" si="332"/>
        <v/>
      </c>
      <c r="BA275" s="77" t="str">
        <f t="shared" ca="1" si="333"/>
        <v/>
      </c>
      <c r="BB275" s="176"/>
      <c r="BC275" s="176"/>
      <c r="BD275" s="77" t="str">
        <f ca="1">IF(ISERROR(AI275-2),"",$AQ$4*SUM($BB$14:BB275)-$AR$4*SUM($BC$14:BC275))</f>
        <v/>
      </c>
      <c r="BE275" s="77" t="str">
        <f t="shared" ca="1" si="334"/>
        <v/>
      </c>
      <c r="BS275" s="163" t="str">
        <f t="shared" si="351"/>
        <v/>
      </c>
      <c r="BT275" s="163" t="str">
        <f t="shared" si="352"/>
        <v/>
      </c>
      <c r="BY275" s="164" t="str">
        <f t="shared" ca="1" si="362"/>
        <v/>
      </c>
      <c r="BZ275" s="44" t="str">
        <f ca="1">IF(COUNTIF($CN$2:CN1260,BY275)=1,VLOOKUP(BY275,CH:CI,2), IF(COUNTIF($CN$2:CN1260,BY275)=0,$BZ$10,""))</f>
        <v/>
      </c>
      <c r="CA275" s="45" t="str">
        <f t="shared" ca="1" si="355"/>
        <v/>
      </c>
      <c r="CB275" s="45" t="str">
        <f t="shared" ca="1" si="363"/>
        <v/>
      </c>
      <c r="CC275" s="44" t="str">
        <f ca="1">IF(COUNTIF($CN$2:CN1260,BY275)=1,VLOOKUP(BY275,CJ:CK,2), IF(COUNTIF($CN$2:CN1260,BY275)=0,$CA$10,""))</f>
        <v/>
      </c>
      <c r="CD275" s="45" t="str">
        <f t="shared" ca="1" si="364"/>
        <v/>
      </c>
      <c r="CE275" s="46" t="str">
        <f t="shared" ca="1" si="365"/>
        <v/>
      </c>
      <c r="CF275" s="44" t="str">
        <f t="shared" ca="1" si="366"/>
        <v/>
      </c>
      <c r="CL275" s="163" t="str">
        <f t="shared" si="345"/>
        <v/>
      </c>
      <c r="CM275" s="163" t="str">
        <f t="shared" si="346"/>
        <v/>
      </c>
      <c r="CR275" s="164" t="str">
        <f t="shared" ca="1" si="356"/>
        <v/>
      </c>
      <c r="CS275" s="44" t="str">
        <f ca="1">IF(COUNTIF($DG$2:DG1260,CR275)=1,VLOOKUP(CR275,DA:DB,2), IF(COUNTIF($DG$2:DG1260,CR275)=0,$CS$10,""))</f>
        <v/>
      </c>
      <c r="CT275" s="45" t="str">
        <f t="shared" ca="1" si="357"/>
        <v/>
      </c>
      <c r="CU275" s="45" t="str">
        <f t="shared" ca="1" si="358"/>
        <v/>
      </c>
      <c r="CV275" s="44" t="str">
        <f ca="1">IF(COUNTIF($DG$2:DG1260,CR275)=1,VLOOKUP(CR275,DC:DD,2), IF(COUNTIF($DG$2:DG1260,CR275)=0,$CT$10,""))</f>
        <v/>
      </c>
      <c r="CW275" s="45" t="str">
        <f t="shared" ca="1" si="359"/>
        <v/>
      </c>
      <c r="CX275" s="46" t="str">
        <f t="shared" ca="1" si="360"/>
        <v/>
      </c>
      <c r="CY275" s="44" t="str">
        <f t="shared" ca="1" si="361"/>
        <v/>
      </c>
      <c r="DE275" s="163" t="str">
        <f t="shared" si="347"/>
        <v/>
      </c>
      <c r="DF275" s="163" t="str">
        <f t="shared" si="348"/>
        <v/>
      </c>
    </row>
    <row r="276" spans="1:110">
      <c r="A276" s="164" t="str">
        <f t="shared" ca="1" si="335"/>
        <v/>
      </c>
      <c r="B276" s="71" t="str">
        <f ca="1">IF(COUNTIF($AD$2:AD1261,A276)=1,VLOOKUP(A276,T:U,2), IF(COUNTIF($AD$2:AD1261,A276)=0,$B$10,""))</f>
        <v/>
      </c>
      <c r="C276" s="31" t="str">
        <f t="shared" ca="1" si="353"/>
        <v/>
      </c>
      <c r="D276" s="32" t="str">
        <f t="shared" ca="1" si="336"/>
        <v/>
      </c>
      <c r="E276" s="71" t="str">
        <f ca="1">IF(COUNTIF($AD$2:AD1261,A276)=1,VLOOKUP(A276,V:W,2), IF(COUNTIF($AD$2:AD1261,A276)=0,$C$10,""))</f>
        <v/>
      </c>
      <c r="F276" s="31" t="str">
        <f t="shared" ca="1" si="337"/>
        <v/>
      </c>
      <c r="G276" s="32" t="str">
        <f t="shared" ca="1" si="338"/>
        <v/>
      </c>
      <c r="H276" s="71" t="str">
        <f ca="1">IF(COUNTIF($AD$2:AD1261,A276)=1,VLOOKUP(A276,X:Y,2), IF(COUNTIF($AD$2:AD1261,A276)=0,$D$10,""))</f>
        <v/>
      </c>
      <c r="I276" s="31" t="str">
        <f t="shared" ca="1" si="339"/>
        <v/>
      </c>
      <c r="J276" s="32" t="str">
        <f t="shared" ca="1" si="340"/>
        <v/>
      </c>
      <c r="K276" s="71" t="str">
        <f ca="1">IF(COUNTIF($AD$2:AD1261,A276)=1,VLOOKUP(A276,Z:AA,2), IF(COUNTIF($AD$2:AD1261,A276)=0,$E$10,""))</f>
        <v/>
      </c>
      <c r="L276" s="31" t="str">
        <f t="shared" ca="1" si="341"/>
        <v/>
      </c>
      <c r="M276" s="32" t="str">
        <f t="shared" ca="1" si="342"/>
        <v/>
      </c>
      <c r="N276" s="77" t="str">
        <f t="shared" ca="1" si="343"/>
        <v/>
      </c>
      <c r="O276" s="77"/>
      <c r="P276" s="77"/>
      <c r="Q276" s="77" t="str">
        <f ca="1">IF(ISERROR(B276-2),"",$G$5*SUM($O$14:O276)-$H$5*SUM($P$14:P276))</f>
        <v/>
      </c>
      <c r="R276" s="77" t="str">
        <f t="shared" ca="1" si="344"/>
        <v/>
      </c>
      <c r="AB276" s="163" t="str">
        <f t="shared" si="349"/>
        <v/>
      </c>
      <c r="AC276" s="163" t="str">
        <f t="shared" si="350"/>
        <v/>
      </c>
      <c r="AH276" s="164" t="str">
        <f t="shared" ref="AH276:AH339" ca="1" si="367">IF(AND(ISBLANK(BU265), AH275 = $BU$1),NOW(),IF(ISBLANK(BU265),"",BU265))</f>
        <v/>
      </c>
      <c r="AI276" s="44" t="str">
        <f ca="1">IF(COUNTIF($BU$2:BU1261,AH276)=1,VLOOKUP(AH276,BG:BH,2), IF(COUNTIF($BU$2:BU1261,AH276)=0,$AI$10,""))</f>
        <v/>
      </c>
      <c r="AJ276" s="45" t="str">
        <f t="shared" ca="1" si="354"/>
        <v/>
      </c>
      <c r="AK276" s="45" t="str">
        <f t="shared" ref="AK276:AK339" ca="1" si="368">IF(ISERROR(AI276-2),"",-1*ROUNDUP(AH276-$AH$14,0)/360*$AI$5*$AI$7)</f>
        <v/>
      </c>
      <c r="AL276" s="44" t="str">
        <f ca="1">IF(COUNTIF($BU$2:BU1261,AH276)=1,VLOOKUP(AH276,BI:BJ,2), IF(COUNTIF($BU$2:BU1261,AH276)=0,$AJ$10,""))</f>
        <v/>
      </c>
      <c r="AM276" s="45" t="str">
        <f t="shared" ref="AM276:AM339" ca="1" si="369">IF(ISERROR(AI276-2),"",(AL276-$AL$14)/100*$AJ$5)</f>
        <v/>
      </c>
      <c r="AN276" s="46" t="str">
        <f t="shared" ref="AN276:AN339" ca="1" si="370">IF(ISERROR(AI276-2),"",ROUNDUP(AH276-$AH$14,0)/360*$AJ$5*$AJ$6-ROUNDUP(AH276-$AH$14,0)/360*$AJ$5*$AJ$7*$AL$14/100)</f>
        <v/>
      </c>
      <c r="AO276" s="44" t="str">
        <f ca="1">IF(COUNTIF($BU$2:BU1261,AH276)=1,VLOOKUP(AH276,BK:BL,2), IF(COUNTIF($BU$2:BU1261,AH276)=0,$AK$10,""))</f>
        <v/>
      </c>
      <c r="AP276" s="45" t="str">
        <f t="shared" ref="AP276:AP339" ca="1" si="371">IF(ISERROR(AI276-2),"",(AO276/$AO$14-1)*$AK$5)</f>
        <v/>
      </c>
      <c r="AQ276" s="46" t="str">
        <f t="shared" ref="AQ276:AQ339" ca="1" si="372">IF(ISERROR(AI276-2),"",-1*ROUNDUP(AH276-$AH$14,0)/360*$AK$5*$AK$7)</f>
        <v/>
      </c>
      <c r="AR276" s="44" t="str">
        <f ca="1">IF(COUNTIF($BU$2:BU1261,AH276)=1,VLOOKUP(AH276,BM:BN,2), IF(COUNTIF($BU$2:BU1261,AH276)=0,$AL$10,""))</f>
        <v/>
      </c>
      <c r="AS276" s="45" t="str">
        <f t="shared" ref="AS276:AS339" ca="1" si="373">IF(ISERROR(AI276-2),"",(AR276-$AR$14)/100*$AL$5)</f>
        <v/>
      </c>
      <c r="AT276" s="46" t="str">
        <f t="shared" ref="AT276:AT339" ca="1" si="374">IF(ISERROR(AI276-2),"",ROUNDUP(AH276-$AH$14,0)/360*$AL$5*$AL$6-ROUNDUP(AH276-$AH$14,0)/360*$AL$5*$AL$7*$AR$14/100)</f>
        <v/>
      </c>
      <c r="AU276" s="44" t="str">
        <f ca="1">IF(COUNTIF($BU$2:BU1261,AH276)=1,VLOOKUP(AH276,BO:BP,2), IF(COUNTIF($BU$2:BU1261,AH276)=0,$AM$10,""))</f>
        <v/>
      </c>
      <c r="AV276" s="45" t="str">
        <f t="shared" ref="AV276:AV339" ca="1" si="375">IF(ISERROR(AI276-2),"",(AU276-$AU$14)/100*$AM$5)</f>
        <v/>
      </c>
      <c r="AW276" s="46" t="str">
        <f t="shared" ref="AW276:AW339" ca="1" si="376">IF(ISERROR(AI276-2),"",ROUNDUP(AH276-$AH$14,0)/360*$AM$5*$AM$6-ROUNDUP(AH276-$AH$14,0)/360*$AM$5*$AM$7*$AU$14/100)</f>
        <v/>
      </c>
      <c r="AX276" s="44" t="str">
        <f ca="1">IF(COUNTIF($BU$2:BU1261,AH276)=1,VLOOKUP(AH276,BQ:BR,2), IF(COUNTIF($BU$2:BU1261,AH276)=0,$AN$10,""))</f>
        <v/>
      </c>
      <c r="AY276" s="45" t="str">
        <f t="shared" ref="AY276:AY339" ca="1" si="377">IF(ISERROR(AI276-2),"",(AX276-$AX$14)/100*$AN$5)</f>
        <v/>
      </c>
      <c r="AZ276" s="46" t="str">
        <f t="shared" ref="AZ276:AZ339" ca="1" si="378">IF(ISERROR(AI276-2),"",ROUNDUP(AH276-$AH$14,0)/360*$AN$5*$AN$6-ROUNDUP(AH276-$AH$14,0)/360*$AN$5*$AN$7*$AX$14/100)</f>
        <v/>
      </c>
      <c r="BA276" s="77" t="str">
        <f t="shared" ref="BA276:BA339" ca="1" si="379">IF(ISERROR(AI276-2),"",AJ276+AK276-AM276-AN276-AP276-AQ276+AS276+AT276+AV276+AW276+AY276+AZ276)</f>
        <v/>
      </c>
      <c r="BB276" s="176"/>
      <c r="BC276" s="176"/>
      <c r="BD276" s="77" t="str">
        <f ca="1">IF(ISERROR(AI276-2),"",$AQ$4*SUM($BB$14:BB276)-$AR$4*SUM($BC$14:BC276))</f>
        <v/>
      </c>
      <c r="BE276" s="77" t="str">
        <f t="shared" ref="BE276:BE339" ca="1" si="380">IF(ISERROR(AI276-2),"",BA276-BD276)</f>
        <v/>
      </c>
      <c r="BS276" s="163" t="str">
        <f t="shared" si="351"/>
        <v/>
      </c>
      <c r="BT276" s="163" t="str">
        <f t="shared" si="352"/>
        <v/>
      </c>
      <c r="BY276" s="164" t="str">
        <f t="shared" ca="1" si="362"/>
        <v/>
      </c>
      <c r="BZ276" s="44" t="str">
        <f ca="1">IF(COUNTIF($CN$2:CN1261,BY276)=1,VLOOKUP(BY276,CH:CI,2), IF(COUNTIF($CN$2:CN1261,BY276)=0,$BZ$10,""))</f>
        <v/>
      </c>
      <c r="CA276" s="45" t="str">
        <f t="shared" ca="1" si="355"/>
        <v/>
      </c>
      <c r="CB276" s="45" t="str">
        <f t="shared" ca="1" si="363"/>
        <v/>
      </c>
      <c r="CC276" s="44" t="str">
        <f ca="1">IF(COUNTIF($CN$2:CN1261,BY276)=1,VLOOKUP(BY276,CJ:CK,2), IF(COUNTIF($CN$2:CN1261,BY276)=0,$CA$10,""))</f>
        <v/>
      </c>
      <c r="CD276" s="45" t="str">
        <f t="shared" ca="1" si="364"/>
        <v/>
      </c>
      <c r="CE276" s="46" t="str">
        <f t="shared" ca="1" si="365"/>
        <v/>
      </c>
      <c r="CF276" s="44" t="str">
        <f t="shared" ca="1" si="366"/>
        <v/>
      </c>
      <c r="CL276" s="163" t="str">
        <f t="shared" si="345"/>
        <v/>
      </c>
      <c r="CM276" s="163" t="str">
        <f t="shared" si="346"/>
        <v/>
      </c>
      <c r="CR276" s="164" t="str">
        <f t="shared" ca="1" si="356"/>
        <v/>
      </c>
      <c r="CS276" s="44" t="str">
        <f ca="1">IF(COUNTIF($DG$2:DG1261,CR276)=1,VLOOKUP(CR276,DA:DB,2), IF(COUNTIF($DG$2:DG1261,CR276)=0,$CS$10,""))</f>
        <v/>
      </c>
      <c r="CT276" s="45" t="str">
        <f t="shared" ca="1" si="357"/>
        <v/>
      </c>
      <c r="CU276" s="45" t="str">
        <f t="shared" ca="1" si="358"/>
        <v/>
      </c>
      <c r="CV276" s="44" t="str">
        <f ca="1">IF(COUNTIF($DG$2:DG1261,CR276)=1,VLOOKUP(CR276,DC:DD,2), IF(COUNTIF($DG$2:DG1261,CR276)=0,$CT$10,""))</f>
        <v/>
      </c>
      <c r="CW276" s="45" t="str">
        <f t="shared" ca="1" si="359"/>
        <v/>
      </c>
      <c r="CX276" s="46" t="str">
        <f t="shared" ca="1" si="360"/>
        <v/>
      </c>
      <c r="CY276" s="44" t="str">
        <f t="shared" ca="1" si="361"/>
        <v/>
      </c>
      <c r="DE276" s="163" t="str">
        <f t="shared" si="347"/>
        <v/>
      </c>
      <c r="DF276" s="163" t="str">
        <f t="shared" si="348"/>
        <v/>
      </c>
    </row>
    <row r="277" spans="1:110">
      <c r="A277" s="164" t="str">
        <f t="shared" ca="1" si="335"/>
        <v/>
      </c>
      <c r="B277" s="71" t="str">
        <f ca="1">IF(COUNTIF($AD$2:AD1262,A277)=1,VLOOKUP(A277,T:U,2), IF(COUNTIF($AD$2:AD1262,A277)=0,$B$10,""))</f>
        <v/>
      </c>
      <c r="C277" s="31" t="str">
        <f t="shared" ca="1" si="353"/>
        <v/>
      </c>
      <c r="D277" s="32" t="str">
        <f t="shared" ca="1" si="336"/>
        <v/>
      </c>
      <c r="E277" s="71" t="str">
        <f ca="1">IF(COUNTIF($AD$2:AD1262,A277)=1,VLOOKUP(A277,V:W,2), IF(COUNTIF($AD$2:AD1262,A277)=0,$C$10,""))</f>
        <v/>
      </c>
      <c r="F277" s="31" t="str">
        <f t="shared" ca="1" si="337"/>
        <v/>
      </c>
      <c r="G277" s="32" t="str">
        <f t="shared" ca="1" si="338"/>
        <v/>
      </c>
      <c r="H277" s="71" t="str">
        <f ca="1">IF(COUNTIF($AD$2:AD1262,A277)=1,VLOOKUP(A277,X:Y,2), IF(COUNTIF($AD$2:AD1262,A277)=0,$D$10,""))</f>
        <v/>
      </c>
      <c r="I277" s="31" t="str">
        <f t="shared" ca="1" si="339"/>
        <v/>
      </c>
      <c r="J277" s="32" t="str">
        <f t="shared" ca="1" si="340"/>
        <v/>
      </c>
      <c r="K277" s="71" t="str">
        <f ca="1">IF(COUNTIF($AD$2:AD1262,A277)=1,VLOOKUP(A277,Z:AA,2), IF(COUNTIF($AD$2:AD1262,A277)=0,$E$10,""))</f>
        <v/>
      </c>
      <c r="L277" s="31" t="str">
        <f t="shared" ca="1" si="341"/>
        <v/>
      </c>
      <c r="M277" s="32" t="str">
        <f t="shared" ca="1" si="342"/>
        <v/>
      </c>
      <c r="N277" s="77" t="str">
        <f t="shared" ca="1" si="343"/>
        <v/>
      </c>
      <c r="O277" s="77"/>
      <c r="P277" s="77"/>
      <c r="Q277" s="77" t="str">
        <f ca="1">IF(ISERROR(B277-2),"",$G$5*SUM($O$14:O277)-$H$5*SUM($P$14:P277))</f>
        <v/>
      </c>
      <c r="R277" s="77" t="str">
        <f t="shared" ca="1" si="344"/>
        <v/>
      </c>
      <c r="AB277" s="163" t="str">
        <f t="shared" si="349"/>
        <v/>
      </c>
      <c r="AC277" s="163" t="str">
        <f t="shared" si="350"/>
        <v/>
      </c>
      <c r="AH277" s="164" t="str">
        <f t="shared" ca="1" si="367"/>
        <v/>
      </c>
      <c r="AI277" s="44" t="str">
        <f ca="1">IF(COUNTIF($BU$2:BU1262,AH277)=1,VLOOKUP(AH277,BG:BH,2), IF(COUNTIF($BU$2:BU1262,AH277)=0,$AI$10,""))</f>
        <v/>
      </c>
      <c r="AJ277" s="45" t="str">
        <f t="shared" ca="1" si="354"/>
        <v/>
      </c>
      <c r="AK277" s="45" t="str">
        <f t="shared" ca="1" si="368"/>
        <v/>
      </c>
      <c r="AL277" s="44" t="str">
        <f ca="1">IF(COUNTIF($BU$2:BU1262,AH277)=1,VLOOKUP(AH277,BI:BJ,2), IF(COUNTIF($BU$2:BU1262,AH277)=0,$AJ$10,""))</f>
        <v/>
      </c>
      <c r="AM277" s="45" t="str">
        <f t="shared" ca="1" si="369"/>
        <v/>
      </c>
      <c r="AN277" s="46" t="str">
        <f t="shared" ca="1" si="370"/>
        <v/>
      </c>
      <c r="AO277" s="44" t="str">
        <f ca="1">IF(COUNTIF($BU$2:BU1262,AH277)=1,VLOOKUP(AH277,BK:BL,2), IF(COUNTIF($BU$2:BU1262,AH277)=0,$AK$10,""))</f>
        <v/>
      </c>
      <c r="AP277" s="45" t="str">
        <f t="shared" ca="1" si="371"/>
        <v/>
      </c>
      <c r="AQ277" s="46" t="str">
        <f t="shared" ca="1" si="372"/>
        <v/>
      </c>
      <c r="AR277" s="44" t="str">
        <f ca="1">IF(COUNTIF($BU$2:BU1262,AH277)=1,VLOOKUP(AH277,BM:BN,2), IF(COUNTIF($BU$2:BU1262,AH277)=0,$AL$10,""))</f>
        <v/>
      </c>
      <c r="AS277" s="45" t="str">
        <f t="shared" ca="1" si="373"/>
        <v/>
      </c>
      <c r="AT277" s="46" t="str">
        <f t="shared" ca="1" si="374"/>
        <v/>
      </c>
      <c r="AU277" s="44" t="str">
        <f ca="1">IF(COUNTIF($BU$2:BU1262,AH277)=1,VLOOKUP(AH277,BO:BP,2), IF(COUNTIF($BU$2:BU1262,AH277)=0,$AM$10,""))</f>
        <v/>
      </c>
      <c r="AV277" s="45" t="str">
        <f t="shared" ca="1" si="375"/>
        <v/>
      </c>
      <c r="AW277" s="46" t="str">
        <f t="shared" ca="1" si="376"/>
        <v/>
      </c>
      <c r="AX277" s="44" t="str">
        <f ca="1">IF(COUNTIF($BU$2:BU1262,AH277)=1,VLOOKUP(AH277,BQ:BR,2), IF(COUNTIF($BU$2:BU1262,AH277)=0,$AN$10,""))</f>
        <v/>
      </c>
      <c r="AY277" s="45" t="str">
        <f t="shared" ca="1" si="377"/>
        <v/>
      </c>
      <c r="AZ277" s="46" t="str">
        <f t="shared" ca="1" si="378"/>
        <v/>
      </c>
      <c r="BA277" s="77" t="str">
        <f t="shared" ca="1" si="379"/>
        <v/>
      </c>
      <c r="BB277" s="176"/>
      <c r="BC277" s="176"/>
      <c r="BD277" s="77" t="str">
        <f ca="1">IF(ISERROR(AI277-2),"",$AQ$4*SUM($BB$14:BB277)-$AR$4*SUM($BC$14:BC277))</f>
        <v/>
      </c>
      <c r="BE277" s="77" t="str">
        <f t="shared" ca="1" si="380"/>
        <v/>
      </c>
      <c r="BS277" s="163" t="str">
        <f t="shared" si="351"/>
        <v/>
      </c>
      <c r="BT277" s="163" t="str">
        <f t="shared" si="352"/>
        <v/>
      </c>
      <c r="BY277" s="164" t="str">
        <f t="shared" ca="1" si="362"/>
        <v/>
      </c>
      <c r="BZ277" s="44" t="str">
        <f ca="1">IF(COUNTIF($CN$2:CN1262,BY277)=1,VLOOKUP(BY277,CH:CI,2), IF(COUNTIF($CN$2:CN1262,BY277)=0,$BZ$10,""))</f>
        <v/>
      </c>
      <c r="CA277" s="45" t="str">
        <f t="shared" ca="1" si="355"/>
        <v/>
      </c>
      <c r="CB277" s="45" t="str">
        <f t="shared" ca="1" si="363"/>
        <v/>
      </c>
      <c r="CC277" s="44" t="str">
        <f ca="1">IF(COUNTIF($CN$2:CN1262,BY277)=1,VLOOKUP(BY277,CJ:CK,2), IF(COUNTIF($CN$2:CN1262,BY277)=0,$CA$10,""))</f>
        <v/>
      </c>
      <c r="CD277" s="45" t="str">
        <f t="shared" ca="1" si="364"/>
        <v/>
      </c>
      <c r="CE277" s="46" t="str">
        <f t="shared" ca="1" si="365"/>
        <v/>
      </c>
      <c r="CF277" s="44" t="str">
        <f t="shared" ca="1" si="366"/>
        <v/>
      </c>
      <c r="CL277" s="163" t="str">
        <f t="shared" si="345"/>
        <v/>
      </c>
      <c r="CM277" s="163" t="str">
        <f t="shared" si="346"/>
        <v/>
      </c>
      <c r="CR277" s="164" t="str">
        <f t="shared" ca="1" si="356"/>
        <v/>
      </c>
      <c r="CS277" s="44" t="str">
        <f ca="1">IF(COUNTIF($DG$2:DG1262,CR277)=1,VLOOKUP(CR277,DA:DB,2), IF(COUNTIF($DG$2:DG1262,CR277)=0,$CS$10,""))</f>
        <v/>
      </c>
      <c r="CT277" s="45" t="str">
        <f t="shared" ca="1" si="357"/>
        <v/>
      </c>
      <c r="CU277" s="45" t="str">
        <f t="shared" ca="1" si="358"/>
        <v/>
      </c>
      <c r="CV277" s="44" t="str">
        <f ca="1">IF(COUNTIF($DG$2:DG1262,CR277)=1,VLOOKUP(CR277,DC:DD,2), IF(COUNTIF($DG$2:DG1262,CR277)=0,$CT$10,""))</f>
        <v/>
      </c>
      <c r="CW277" s="45" t="str">
        <f t="shared" ca="1" si="359"/>
        <v/>
      </c>
      <c r="CX277" s="46" t="str">
        <f t="shared" ca="1" si="360"/>
        <v/>
      </c>
      <c r="CY277" s="44" t="str">
        <f t="shared" ca="1" si="361"/>
        <v/>
      </c>
      <c r="DE277" s="163" t="str">
        <f t="shared" si="347"/>
        <v/>
      </c>
      <c r="DF277" s="163" t="str">
        <f t="shared" si="348"/>
        <v/>
      </c>
    </row>
    <row r="278" spans="1:110">
      <c r="A278" s="164" t="str">
        <f t="shared" ca="1" si="335"/>
        <v/>
      </c>
      <c r="B278" s="71" t="str">
        <f ca="1">IF(COUNTIF($AD$2:AD1263,A278)=1,VLOOKUP(A278,T:U,2), IF(COUNTIF($AD$2:AD1263,A278)=0,$B$10,""))</f>
        <v/>
      </c>
      <c r="C278" s="31" t="str">
        <f t="shared" ca="1" si="353"/>
        <v/>
      </c>
      <c r="D278" s="32" t="str">
        <f t="shared" ca="1" si="336"/>
        <v/>
      </c>
      <c r="E278" s="71" t="str">
        <f ca="1">IF(COUNTIF($AD$2:AD1263,A278)=1,VLOOKUP(A278,V:W,2), IF(COUNTIF($AD$2:AD1263,A278)=0,$C$10,""))</f>
        <v/>
      </c>
      <c r="F278" s="31" t="str">
        <f t="shared" ca="1" si="337"/>
        <v/>
      </c>
      <c r="G278" s="32" t="str">
        <f t="shared" ca="1" si="338"/>
        <v/>
      </c>
      <c r="H278" s="71" t="str">
        <f ca="1">IF(COUNTIF($AD$2:AD1263,A278)=1,VLOOKUP(A278,X:Y,2), IF(COUNTIF($AD$2:AD1263,A278)=0,$D$10,""))</f>
        <v/>
      </c>
      <c r="I278" s="31" t="str">
        <f t="shared" ca="1" si="339"/>
        <v/>
      </c>
      <c r="J278" s="32" t="str">
        <f t="shared" ca="1" si="340"/>
        <v/>
      </c>
      <c r="K278" s="71" t="str">
        <f ca="1">IF(COUNTIF($AD$2:AD1263,A278)=1,VLOOKUP(A278,Z:AA,2), IF(COUNTIF($AD$2:AD1263,A278)=0,$E$10,""))</f>
        <v/>
      </c>
      <c r="L278" s="31" t="str">
        <f t="shared" ca="1" si="341"/>
        <v/>
      </c>
      <c r="M278" s="32" t="str">
        <f t="shared" ca="1" si="342"/>
        <v/>
      </c>
      <c r="N278" s="77" t="str">
        <f t="shared" ca="1" si="343"/>
        <v/>
      </c>
      <c r="O278" s="77"/>
      <c r="P278" s="77"/>
      <c r="Q278" s="77" t="str">
        <f ca="1">IF(ISERROR(B278-2),"",$G$5*SUM($O$14:O278)-$H$5*SUM($P$14:P278))</f>
        <v/>
      </c>
      <c r="R278" s="77" t="str">
        <f t="shared" ca="1" si="344"/>
        <v/>
      </c>
      <c r="AB278" s="163" t="str">
        <f t="shared" si="349"/>
        <v/>
      </c>
      <c r="AC278" s="163" t="str">
        <f t="shared" si="350"/>
        <v/>
      </c>
      <c r="AH278" s="164" t="str">
        <f t="shared" ca="1" si="367"/>
        <v/>
      </c>
      <c r="AI278" s="44" t="str">
        <f ca="1">IF(COUNTIF($BU$2:BU1263,AH278)=1,VLOOKUP(AH278,BG:BH,2), IF(COUNTIF($BU$2:BU1263,AH278)=0,$AI$10,""))</f>
        <v/>
      </c>
      <c r="AJ278" s="45" t="str">
        <f t="shared" ca="1" si="354"/>
        <v/>
      </c>
      <c r="AK278" s="45" t="str">
        <f t="shared" ca="1" si="368"/>
        <v/>
      </c>
      <c r="AL278" s="44" t="str">
        <f ca="1">IF(COUNTIF($BU$2:BU1263,AH278)=1,VLOOKUP(AH278,BI:BJ,2), IF(COUNTIF($BU$2:BU1263,AH278)=0,$AJ$10,""))</f>
        <v/>
      </c>
      <c r="AM278" s="45" t="str">
        <f t="shared" ca="1" si="369"/>
        <v/>
      </c>
      <c r="AN278" s="46" t="str">
        <f t="shared" ca="1" si="370"/>
        <v/>
      </c>
      <c r="AO278" s="44" t="str">
        <f ca="1">IF(COUNTIF($BU$2:BU1263,AH278)=1,VLOOKUP(AH278,BK:BL,2), IF(COUNTIF($BU$2:BU1263,AH278)=0,$AK$10,""))</f>
        <v/>
      </c>
      <c r="AP278" s="45" t="str">
        <f t="shared" ca="1" si="371"/>
        <v/>
      </c>
      <c r="AQ278" s="46" t="str">
        <f t="shared" ca="1" si="372"/>
        <v/>
      </c>
      <c r="AR278" s="44" t="str">
        <f ca="1">IF(COUNTIF($BU$2:BU1263,AH278)=1,VLOOKUP(AH278,BM:BN,2), IF(COUNTIF($BU$2:BU1263,AH278)=0,$AL$10,""))</f>
        <v/>
      </c>
      <c r="AS278" s="45" t="str">
        <f t="shared" ca="1" si="373"/>
        <v/>
      </c>
      <c r="AT278" s="46" t="str">
        <f t="shared" ca="1" si="374"/>
        <v/>
      </c>
      <c r="AU278" s="44" t="str">
        <f ca="1">IF(COUNTIF($BU$2:BU1263,AH278)=1,VLOOKUP(AH278,BO:BP,2), IF(COUNTIF($BU$2:BU1263,AH278)=0,$AM$10,""))</f>
        <v/>
      </c>
      <c r="AV278" s="45" t="str">
        <f t="shared" ca="1" si="375"/>
        <v/>
      </c>
      <c r="AW278" s="46" t="str">
        <f t="shared" ca="1" si="376"/>
        <v/>
      </c>
      <c r="AX278" s="44" t="str">
        <f ca="1">IF(COUNTIF($BU$2:BU1263,AH278)=1,VLOOKUP(AH278,BQ:BR,2), IF(COUNTIF($BU$2:BU1263,AH278)=0,$AN$10,""))</f>
        <v/>
      </c>
      <c r="AY278" s="45" t="str">
        <f t="shared" ca="1" si="377"/>
        <v/>
      </c>
      <c r="AZ278" s="46" t="str">
        <f t="shared" ca="1" si="378"/>
        <v/>
      </c>
      <c r="BA278" s="77" t="str">
        <f t="shared" ca="1" si="379"/>
        <v/>
      </c>
      <c r="BB278" s="176"/>
      <c r="BC278" s="176"/>
      <c r="BD278" s="77" t="str">
        <f ca="1">IF(ISERROR(AI278-2),"",$AQ$4*SUM($BB$14:BB278)-$AR$4*SUM($BC$14:BC278))</f>
        <v/>
      </c>
      <c r="BE278" s="77" t="str">
        <f t="shared" ca="1" si="380"/>
        <v/>
      </c>
      <c r="BS278" s="163" t="str">
        <f t="shared" si="351"/>
        <v/>
      </c>
      <c r="BT278" s="163" t="str">
        <f t="shared" si="352"/>
        <v/>
      </c>
      <c r="BY278" s="164" t="str">
        <f t="shared" ca="1" si="362"/>
        <v/>
      </c>
      <c r="BZ278" s="44" t="str">
        <f ca="1">IF(COUNTIF($CN$2:CN1263,BY278)=1,VLOOKUP(BY278,CH:CI,2), IF(COUNTIF($CN$2:CN1263,BY278)=0,$BZ$10,""))</f>
        <v/>
      </c>
      <c r="CA278" s="45" t="str">
        <f t="shared" ca="1" si="355"/>
        <v/>
      </c>
      <c r="CB278" s="45" t="str">
        <f t="shared" ca="1" si="363"/>
        <v/>
      </c>
      <c r="CC278" s="44" t="str">
        <f ca="1">IF(COUNTIF($CN$2:CN1263,BY278)=1,VLOOKUP(BY278,CJ:CK,2), IF(COUNTIF($CN$2:CN1263,BY278)=0,$CA$10,""))</f>
        <v/>
      </c>
      <c r="CD278" s="45" t="str">
        <f t="shared" ca="1" si="364"/>
        <v/>
      </c>
      <c r="CE278" s="46" t="str">
        <f t="shared" ca="1" si="365"/>
        <v/>
      </c>
      <c r="CF278" s="44" t="str">
        <f t="shared" ca="1" si="366"/>
        <v/>
      </c>
      <c r="CL278" s="163" t="str">
        <f t="shared" si="345"/>
        <v/>
      </c>
      <c r="CM278" s="163" t="str">
        <f t="shared" si="346"/>
        <v/>
      </c>
      <c r="CR278" s="164" t="str">
        <f t="shared" ca="1" si="356"/>
        <v/>
      </c>
      <c r="CS278" s="44" t="str">
        <f ca="1">IF(COUNTIF($DG$2:DG1263,CR278)=1,VLOOKUP(CR278,DA:DB,2), IF(COUNTIF($DG$2:DG1263,CR278)=0,$CS$10,""))</f>
        <v/>
      </c>
      <c r="CT278" s="45" t="str">
        <f t="shared" ca="1" si="357"/>
        <v/>
      </c>
      <c r="CU278" s="45" t="str">
        <f t="shared" ca="1" si="358"/>
        <v/>
      </c>
      <c r="CV278" s="44" t="str">
        <f ca="1">IF(COUNTIF($DG$2:DG1263,CR278)=1,VLOOKUP(CR278,DC:DD,2), IF(COUNTIF($DG$2:DG1263,CR278)=0,$CT$10,""))</f>
        <v/>
      </c>
      <c r="CW278" s="45" t="str">
        <f t="shared" ca="1" si="359"/>
        <v/>
      </c>
      <c r="CX278" s="46" t="str">
        <f t="shared" ca="1" si="360"/>
        <v/>
      </c>
      <c r="CY278" s="44" t="str">
        <f t="shared" ca="1" si="361"/>
        <v/>
      </c>
      <c r="DE278" s="163" t="str">
        <f t="shared" si="347"/>
        <v/>
      </c>
      <c r="DF278" s="163" t="str">
        <f t="shared" si="348"/>
        <v/>
      </c>
    </row>
    <row r="279" spans="1:110">
      <c r="A279" s="164" t="str">
        <f t="shared" ca="1" si="335"/>
        <v/>
      </c>
      <c r="B279" s="71" t="str">
        <f ca="1">IF(COUNTIF($AD$2:AD1264,A279)=1,VLOOKUP(A279,T:U,2), IF(COUNTIF($AD$2:AD1264,A279)=0,$B$10,""))</f>
        <v/>
      </c>
      <c r="C279" s="31" t="str">
        <f t="shared" ca="1" si="353"/>
        <v/>
      </c>
      <c r="D279" s="32" t="str">
        <f t="shared" ca="1" si="336"/>
        <v/>
      </c>
      <c r="E279" s="71" t="str">
        <f ca="1">IF(COUNTIF($AD$2:AD1264,A279)=1,VLOOKUP(A279,V:W,2), IF(COUNTIF($AD$2:AD1264,A279)=0,$C$10,""))</f>
        <v/>
      </c>
      <c r="F279" s="31" t="str">
        <f t="shared" ca="1" si="337"/>
        <v/>
      </c>
      <c r="G279" s="32" t="str">
        <f t="shared" ca="1" si="338"/>
        <v/>
      </c>
      <c r="H279" s="71" t="str">
        <f ca="1">IF(COUNTIF($AD$2:AD1264,A279)=1,VLOOKUP(A279,X:Y,2), IF(COUNTIF($AD$2:AD1264,A279)=0,$D$10,""))</f>
        <v/>
      </c>
      <c r="I279" s="31" t="str">
        <f t="shared" ca="1" si="339"/>
        <v/>
      </c>
      <c r="J279" s="32" t="str">
        <f t="shared" ca="1" si="340"/>
        <v/>
      </c>
      <c r="K279" s="71" t="str">
        <f ca="1">IF(COUNTIF($AD$2:AD1264,A279)=1,VLOOKUP(A279,Z:AA,2), IF(COUNTIF($AD$2:AD1264,A279)=0,$E$10,""))</f>
        <v/>
      </c>
      <c r="L279" s="31" t="str">
        <f t="shared" ca="1" si="341"/>
        <v/>
      </c>
      <c r="M279" s="32" t="str">
        <f t="shared" ca="1" si="342"/>
        <v/>
      </c>
      <c r="N279" s="77" t="str">
        <f t="shared" ca="1" si="343"/>
        <v/>
      </c>
      <c r="O279" s="77"/>
      <c r="P279" s="77"/>
      <c r="Q279" s="77" t="str">
        <f ca="1">IF(ISERROR(B279-2),"",$G$5*SUM($O$14:O279)-$H$5*SUM($P$14:P279))</f>
        <v/>
      </c>
      <c r="R279" s="77" t="str">
        <f t="shared" ca="1" si="344"/>
        <v/>
      </c>
      <c r="AB279" s="163" t="str">
        <f t="shared" si="349"/>
        <v/>
      </c>
      <c r="AC279" s="163" t="str">
        <f t="shared" si="350"/>
        <v/>
      </c>
      <c r="AH279" s="164" t="str">
        <f t="shared" ca="1" si="367"/>
        <v/>
      </c>
      <c r="AI279" s="44" t="str">
        <f ca="1">IF(COUNTIF($BU$2:BU1264,AH279)=1,VLOOKUP(AH279,BG:BH,2), IF(COUNTIF($BU$2:BU1264,AH279)=0,$AI$10,""))</f>
        <v/>
      </c>
      <c r="AJ279" s="45" t="str">
        <f t="shared" ca="1" si="354"/>
        <v/>
      </c>
      <c r="AK279" s="45" t="str">
        <f t="shared" ca="1" si="368"/>
        <v/>
      </c>
      <c r="AL279" s="44" t="str">
        <f ca="1">IF(COUNTIF($BU$2:BU1264,AH279)=1,VLOOKUP(AH279,BI:BJ,2), IF(COUNTIF($BU$2:BU1264,AH279)=0,$AJ$10,""))</f>
        <v/>
      </c>
      <c r="AM279" s="45" t="str">
        <f t="shared" ca="1" si="369"/>
        <v/>
      </c>
      <c r="AN279" s="46" t="str">
        <f t="shared" ca="1" si="370"/>
        <v/>
      </c>
      <c r="AO279" s="44" t="str">
        <f ca="1">IF(COUNTIF($BU$2:BU1264,AH279)=1,VLOOKUP(AH279,BK:BL,2), IF(COUNTIF($BU$2:BU1264,AH279)=0,$AK$10,""))</f>
        <v/>
      </c>
      <c r="AP279" s="45" t="str">
        <f t="shared" ca="1" si="371"/>
        <v/>
      </c>
      <c r="AQ279" s="46" t="str">
        <f t="shared" ca="1" si="372"/>
        <v/>
      </c>
      <c r="AR279" s="44" t="str">
        <f ca="1">IF(COUNTIF($BU$2:BU1264,AH279)=1,VLOOKUP(AH279,BM:BN,2), IF(COUNTIF($BU$2:BU1264,AH279)=0,$AL$10,""))</f>
        <v/>
      </c>
      <c r="AS279" s="45" t="str">
        <f t="shared" ca="1" si="373"/>
        <v/>
      </c>
      <c r="AT279" s="46" t="str">
        <f t="shared" ca="1" si="374"/>
        <v/>
      </c>
      <c r="AU279" s="44" t="str">
        <f ca="1">IF(COUNTIF($BU$2:BU1264,AH279)=1,VLOOKUP(AH279,BO:BP,2), IF(COUNTIF($BU$2:BU1264,AH279)=0,$AM$10,""))</f>
        <v/>
      </c>
      <c r="AV279" s="45" t="str">
        <f t="shared" ca="1" si="375"/>
        <v/>
      </c>
      <c r="AW279" s="46" t="str">
        <f t="shared" ca="1" si="376"/>
        <v/>
      </c>
      <c r="AX279" s="44" t="str">
        <f ca="1">IF(COUNTIF($BU$2:BU1264,AH279)=1,VLOOKUP(AH279,BQ:BR,2), IF(COUNTIF($BU$2:BU1264,AH279)=0,$AN$10,""))</f>
        <v/>
      </c>
      <c r="AY279" s="45" t="str">
        <f t="shared" ca="1" si="377"/>
        <v/>
      </c>
      <c r="AZ279" s="46" t="str">
        <f t="shared" ca="1" si="378"/>
        <v/>
      </c>
      <c r="BA279" s="77" t="str">
        <f t="shared" ca="1" si="379"/>
        <v/>
      </c>
      <c r="BB279" s="176"/>
      <c r="BC279" s="176"/>
      <c r="BD279" s="77" t="str">
        <f ca="1">IF(ISERROR(AI279-2),"",$AQ$4*SUM($BB$14:BB279)-$AR$4*SUM($BC$14:BC279))</f>
        <v/>
      </c>
      <c r="BE279" s="77" t="str">
        <f t="shared" ca="1" si="380"/>
        <v/>
      </c>
      <c r="BS279" s="163" t="str">
        <f t="shared" si="351"/>
        <v/>
      </c>
      <c r="BT279" s="163" t="str">
        <f t="shared" si="352"/>
        <v/>
      </c>
      <c r="BY279" s="164" t="str">
        <f t="shared" ca="1" si="362"/>
        <v/>
      </c>
      <c r="BZ279" s="44" t="str">
        <f ca="1">IF(COUNTIF($CN$2:CN1264,BY279)=1,VLOOKUP(BY279,CH:CI,2), IF(COUNTIF($CN$2:CN1264,BY279)=0,$BZ$10,""))</f>
        <v/>
      </c>
      <c r="CA279" s="45" t="str">
        <f t="shared" ca="1" si="355"/>
        <v/>
      </c>
      <c r="CB279" s="45" t="str">
        <f t="shared" ca="1" si="363"/>
        <v/>
      </c>
      <c r="CC279" s="44" t="str">
        <f ca="1">IF(COUNTIF($CN$2:CN1264,BY279)=1,VLOOKUP(BY279,CJ:CK,2), IF(COUNTIF($CN$2:CN1264,BY279)=0,$CA$10,""))</f>
        <v/>
      </c>
      <c r="CD279" s="45" t="str">
        <f t="shared" ca="1" si="364"/>
        <v/>
      </c>
      <c r="CE279" s="46" t="str">
        <f t="shared" ca="1" si="365"/>
        <v/>
      </c>
      <c r="CF279" s="44" t="str">
        <f t="shared" ca="1" si="366"/>
        <v/>
      </c>
      <c r="CL279" s="163" t="str">
        <f t="shared" si="345"/>
        <v/>
      </c>
      <c r="CM279" s="163" t="str">
        <f t="shared" si="346"/>
        <v/>
      </c>
      <c r="CR279" s="164" t="str">
        <f t="shared" ca="1" si="356"/>
        <v/>
      </c>
      <c r="CS279" s="44" t="str">
        <f ca="1">IF(COUNTIF($DG$2:DG1264,CR279)=1,VLOOKUP(CR279,DA:DB,2), IF(COUNTIF($DG$2:DG1264,CR279)=0,$CS$10,""))</f>
        <v/>
      </c>
      <c r="CT279" s="45" t="str">
        <f t="shared" ca="1" si="357"/>
        <v/>
      </c>
      <c r="CU279" s="45" t="str">
        <f t="shared" ca="1" si="358"/>
        <v/>
      </c>
      <c r="CV279" s="44" t="str">
        <f ca="1">IF(COUNTIF($DG$2:DG1264,CR279)=1,VLOOKUP(CR279,DC:DD,2), IF(COUNTIF($DG$2:DG1264,CR279)=0,$CT$10,""))</f>
        <v/>
      </c>
      <c r="CW279" s="45" t="str">
        <f t="shared" ca="1" si="359"/>
        <v/>
      </c>
      <c r="CX279" s="46" t="str">
        <f t="shared" ca="1" si="360"/>
        <v/>
      </c>
      <c r="CY279" s="44" t="str">
        <f t="shared" ca="1" si="361"/>
        <v/>
      </c>
      <c r="DE279" s="163" t="str">
        <f t="shared" si="347"/>
        <v/>
      </c>
      <c r="DF279" s="163" t="str">
        <f t="shared" si="348"/>
        <v/>
      </c>
    </row>
    <row r="280" spans="1:110">
      <c r="A280" s="164" t="str">
        <f t="shared" ca="1" si="335"/>
        <v/>
      </c>
      <c r="B280" s="71" t="str">
        <f ca="1">IF(COUNTIF($AD$2:AD1265,A280)=1,VLOOKUP(A280,T:U,2), IF(COUNTIF($AD$2:AD1265,A280)=0,$B$10,""))</f>
        <v/>
      </c>
      <c r="C280" s="31" t="str">
        <f t="shared" ca="1" si="353"/>
        <v/>
      </c>
      <c r="D280" s="32" t="str">
        <f t="shared" ca="1" si="336"/>
        <v/>
      </c>
      <c r="E280" s="71" t="str">
        <f ca="1">IF(COUNTIF($AD$2:AD1265,A280)=1,VLOOKUP(A280,V:W,2), IF(COUNTIF($AD$2:AD1265,A280)=0,$C$10,""))</f>
        <v/>
      </c>
      <c r="F280" s="31" t="str">
        <f t="shared" ca="1" si="337"/>
        <v/>
      </c>
      <c r="G280" s="32" t="str">
        <f t="shared" ca="1" si="338"/>
        <v/>
      </c>
      <c r="H280" s="71" t="str">
        <f ca="1">IF(COUNTIF($AD$2:AD1265,A280)=1,VLOOKUP(A280,X:Y,2), IF(COUNTIF($AD$2:AD1265,A280)=0,$D$10,""))</f>
        <v/>
      </c>
      <c r="I280" s="31" t="str">
        <f t="shared" ca="1" si="339"/>
        <v/>
      </c>
      <c r="J280" s="32" t="str">
        <f t="shared" ca="1" si="340"/>
        <v/>
      </c>
      <c r="K280" s="71" t="str">
        <f ca="1">IF(COUNTIF($AD$2:AD1265,A280)=1,VLOOKUP(A280,Z:AA,2), IF(COUNTIF($AD$2:AD1265,A280)=0,$E$10,""))</f>
        <v/>
      </c>
      <c r="L280" s="31" t="str">
        <f t="shared" ca="1" si="341"/>
        <v/>
      </c>
      <c r="M280" s="32" t="str">
        <f t="shared" ca="1" si="342"/>
        <v/>
      </c>
      <c r="N280" s="77" t="str">
        <f t="shared" ca="1" si="343"/>
        <v/>
      </c>
      <c r="O280" s="77"/>
      <c r="P280" s="77"/>
      <c r="Q280" s="77" t="str">
        <f ca="1">IF(ISERROR(B280-2),"",$G$5*SUM($O$14:O280)-$H$5*SUM($P$14:P280))</f>
        <v/>
      </c>
      <c r="R280" s="77" t="str">
        <f t="shared" ca="1" si="344"/>
        <v/>
      </c>
      <c r="AB280" s="163" t="str">
        <f t="shared" si="349"/>
        <v/>
      </c>
      <c r="AC280" s="163" t="str">
        <f t="shared" si="350"/>
        <v/>
      </c>
      <c r="AH280" s="164" t="str">
        <f t="shared" ca="1" si="367"/>
        <v/>
      </c>
      <c r="AI280" s="44" t="str">
        <f ca="1">IF(COUNTIF($BU$2:BU1265,AH280)=1,VLOOKUP(AH280,BG:BH,2), IF(COUNTIF($BU$2:BU1265,AH280)=0,$AI$10,""))</f>
        <v/>
      </c>
      <c r="AJ280" s="45" t="str">
        <f t="shared" ca="1" si="354"/>
        <v/>
      </c>
      <c r="AK280" s="45" t="str">
        <f t="shared" ca="1" si="368"/>
        <v/>
      </c>
      <c r="AL280" s="44" t="str">
        <f ca="1">IF(COUNTIF($BU$2:BU1265,AH280)=1,VLOOKUP(AH280,BI:BJ,2), IF(COUNTIF($BU$2:BU1265,AH280)=0,$AJ$10,""))</f>
        <v/>
      </c>
      <c r="AM280" s="45" t="str">
        <f t="shared" ca="1" si="369"/>
        <v/>
      </c>
      <c r="AN280" s="46" t="str">
        <f t="shared" ca="1" si="370"/>
        <v/>
      </c>
      <c r="AO280" s="44" t="str">
        <f ca="1">IF(COUNTIF($BU$2:BU1265,AH280)=1,VLOOKUP(AH280,BK:BL,2), IF(COUNTIF($BU$2:BU1265,AH280)=0,$AK$10,""))</f>
        <v/>
      </c>
      <c r="AP280" s="45" t="str">
        <f t="shared" ca="1" si="371"/>
        <v/>
      </c>
      <c r="AQ280" s="46" t="str">
        <f t="shared" ca="1" si="372"/>
        <v/>
      </c>
      <c r="AR280" s="44" t="str">
        <f ca="1">IF(COUNTIF($BU$2:BU1265,AH280)=1,VLOOKUP(AH280,BM:BN,2), IF(COUNTIF($BU$2:BU1265,AH280)=0,$AL$10,""))</f>
        <v/>
      </c>
      <c r="AS280" s="45" t="str">
        <f t="shared" ca="1" si="373"/>
        <v/>
      </c>
      <c r="AT280" s="46" t="str">
        <f t="shared" ca="1" si="374"/>
        <v/>
      </c>
      <c r="AU280" s="44" t="str">
        <f ca="1">IF(COUNTIF($BU$2:BU1265,AH280)=1,VLOOKUP(AH280,BO:BP,2), IF(COUNTIF($BU$2:BU1265,AH280)=0,$AM$10,""))</f>
        <v/>
      </c>
      <c r="AV280" s="45" t="str">
        <f t="shared" ca="1" si="375"/>
        <v/>
      </c>
      <c r="AW280" s="46" t="str">
        <f t="shared" ca="1" si="376"/>
        <v/>
      </c>
      <c r="AX280" s="44" t="str">
        <f ca="1">IF(COUNTIF($BU$2:BU1265,AH280)=1,VLOOKUP(AH280,BQ:BR,2), IF(COUNTIF($BU$2:BU1265,AH280)=0,$AN$10,""))</f>
        <v/>
      </c>
      <c r="AY280" s="45" t="str">
        <f t="shared" ca="1" si="377"/>
        <v/>
      </c>
      <c r="AZ280" s="46" t="str">
        <f t="shared" ca="1" si="378"/>
        <v/>
      </c>
      <c r="BA280" s="77" t="str">
        <f t="shared" ca="1" si="379"/>
        <v/>
      </c>
      <c r="BB280" s="176"/>
      <c r="BC280" s="176"/>
      <c r="BD280" s="77" t="str">
        <f ca="1">IF(ISERROR(AI280-2),"",$AQ$4*SUM($BB$14:BB280)-$AR$4*SUM($BC$14:BC280))</f>
        <v/>
      </c>
      <c r="BE280" s="77" t="str">
        <f t="shared" ca="1" si="380"/>
        <v/>
      </c>
      <c r="BS280" s="163" t="str">
        <f t="shared" si="351"/>
        <v/>
      </c>
      <c r="BT280" s="163" t="str">
        <f t="shared" si="352"/>
        <v/>
      </c>
      <c r="BY280" s="164" t="str">
        <f t="shared" ca="1" si="362"/>
        <v/>
      </c>
      <c r="BZ280" s="44" t="str">
        <f ca="1">IF(COUNTIF($CN$2:CN1265,BY280)=1,VLOOKUP(BY280,CH:CI,2), IF(COUNTIF($CN$2:CN1265,BY280)=0,$BZ$10,""))</f>
        <v/>
      </c>
      <c r="CA280" s="45" t="str">
        <f t="shared" ca="1" si="355"/>
        <v/>
      </c>
      <c r="CB280" s="45" t="str">
        <f t="shared" ca="1" si="363"/>
        <v/>
      </c>
      <c r="CC280" s="44" t="str">
        <f ca="1">IF(COUNTIF($CN$2:CN1265,BY280)=1,VLOOKUP(BY280,CJ:CK,2), IF(COUNTIF($CN$2:CN1265,BY280)=0,$CA$10,""))</f>
        <v/>
      </c>
      <c r="CD280" s="45" t="str">
        <f t="shared" ca="1" si="364"/>
        <v/>
      </c>
      <c r="CE280" s="46" t="str">
        <f t="shared" ca="1" si="365"/>
        <v/>
      </c>
      <c r="CF280" s="44" t="str">
        <f t="shared" ca="1" si="366"/>
        <v/>
      </c>
      <c r="CL280" s="163" t="str">
        <f t="shared" si="345"/>
        <v/>
      </c>
      <c r="CM280" s="163" t="str">
        <f t="shared" si="346"/>
        <v/>
      </c>
      <c r="CR280" s="164" t="str">
        <f t="shared" ca="1" si="356"/>
        <v/>
      </c>
      <c r="CS280" s="44" t="str">
        <f ca="1">IF(COUNTIF($DG$2:DG1265,CR280)=1,VLOOKUP(CR280,DA:DB,2), IF(COUNTIF($DG$2:DG1265,CR280)=0,$CS$10,""))</f>
        <v/>
      </c>
      <c r="CT280" s="45" t="str">
        <f t="shared" ca="1" si="357"/>
        <v/>
      </c>
      <c r="CU280" s="45" t="str">
        <f t="shared" ca="1" si="358"/>
        <v/>
      </c>
      <c r="CV280" s="44" t="str">
        <f ca="1">IF(COUNTIF($DG$2:DG1265,CR280)=1,VLOOKUP(CR280,DC:DD,2), IF(COUNTIF($DG$2:DG1265,CR280)=0,$CT$10,""))</f>
        <v/>
      </c>
      <c r="CW280" s="45" t="str">
        <f t="shared" ca="1" si="359"/>
        <v/>
      </c>
      <c r="CX280" s="46" t="str">
        <f t="shared" ca="1" si="360"/>
        <v/>
      </c>
      <c r="CY280" s="44" t="str">
        <f t="shared" ca="1" si="361"/>
        <v/>
      </c>
      <c r="DE280" s="163" t="str">
        <f t="shared" si="347"/>
        <v/>
      </c>
      <c r="DF280" s="163" t="str">
        <f t="shared" si="348"/>
        <v/>
      </c>
    </row>
    <row r="281" spans="1:110">
      <c r="A281" s="164" t="str">
        <f t="shared" ca="1" si="335"/>
        <v/>
      </c>
      <c r="B281" s="71" t="str">
        <f ca="1">IF(COUNTIF($AD$2:AD1266,A281)=1,VLOOKUP(A281,T:U,2), IF(COUNTIF($AD$2:AD1266,A281)=0,$B$10,""))</f>
        <v/>
      </c>
      <c r="C281" s="31" t="str">
        <f t="shared" ca="1" si="353"/>
        <v/>
      </c>
      <c r="D281" s="32" t="str">
        <f t="shared" ca="1" si="336"/>
        <v/>
      </c>
      <c r="E281" s="71" t="str">
        <f ca="1">IF(COUNTIF($AD$2:AD1266,A281)=1,VLOOKUP(A281,V:W,2), IF(COUNTIF($AD$2:AD1266,A281)=0,$C$10,""))</f>
        <v/>
      </c>
      <c r="F281" s="31" t="str">
        <f t="shared" ca="1" si="337"/>
        <v/>
      </c>
      <c r="G281" s="32" t="str">
        <f t="shared" ca="1" si="338"/>
        <v/>
      </c>
      <c r="H281" s="71" t="str">
        <f ca="1">IF(COUNTIF($AD$2:AD1266,A281)=1,VLOOKUP(A281,X:Y,2), IF(COUNTIF($AD$2:AD1266,A281)=0,$D$10,""))</f>
        <v/>
      </c>
      <c r="I281" s="31" t="str">
        <f t="shared" ca="1" si="339"/>
        <v/>
      </c>
      <c r="J281" s="32" t="str">
        <f t="shared" ca="1" si="340"/>
        <v/>
      </c>
      <c r="K281" s="71" t="str">
        <f ca="1">IF(COUNTIF($AD$2:AD1266,A281)=1,VLOOKUP(A281,Z:AA,2), IF(COUNTIF($AD$2:AD1266,A281)=0,$E$10,""))</f>
        <v/>
      </c>
      <c r="L281" s="31" t="str">
        <f t="shared" ca="1" si="341"/>
        <v/>
      </c>
      <c r="M281" s="32" t="str">
        <f t="shared" ca="1" si="342"/>
        <v/>
      </c>
      <c r="N281" s="77" t="str">
        <f t="shared" ca="1" si="343"/>
        <v/>
      </c>
      <c r="O281" s="77"/>
      <c r="P281" s="77"/>
      <c r="Q281" s="77" t="str">
        <f ca="1">IF(ISERROR(B281-2),"",$G$5*SUM($O$14:O281)-$H$5*SUM($P$14:P281))</f>
        <v/>
      </c>
      <c r="R281" s="77" t="str">
        <f t="shared" ca="1" si="344"/>
        <v/>
      </c>
      <c r="AB281" s="163" t="str">
        <f t="shared" si="349"/>
        <v/>
      </c>
      <c r="AC281" s="163" t="str">
        <f t="shared" si="350"/>
        <v/>
      </c>
      <c r="AH281" s="164" t="str">
        <f t="shared" ca="1" si="367"/>
        <v/>
      </c>
      <c r="AI281" s="44" t="str">
        <f ca="1">IF(COUNTIF($BU$2:BU1266,AH281)=1,VLOOKUP(AH281,BG:BH,2), IF(COUNTIF($BU$2:BU1266,AH281)=0,$AI$10,""))</f>
        <v/>
      </c>
      <c r="AJ281" s="45" t="str">
        <f t="shared" ca="1" si="354"/>
        <v/>
      </c>
      <c r="AK281" s="45" t="str">
        <f t="shared" ca="1" si="368"/>
        <v/>
      </c>
      <c r="AL281" s="44" t="str">
        <f ca="1">IF(COUNTIF($BU$2:BU1266,AH281)=1,VLOOKUP(AH281,BI:BJ,2), IF(COUNTIF($BU$2:BU1266,AH281)=0,$AJ$10,""))</f>
        <v/>
      </c>
      <c r="AM281" s="45" t="str">
        <f t="shared" ca="1" si="369"/>
        <v/>
      </c>
      <c r="AN281" s="46" t="str">
        <f t="shared" ca="1" si="370"/>
        <v/>
      </c>
      <c r="AO281" s="44" t="str">
        <f ca="1">IF(COUNTIF($BU$2:BU1266,AH281)=1,VLOOKUP(AH281,BK:BL,2), IF(COUNTIF($BU$2:BU1266,AH281)=0,$AK$10,""))</f>
        <v/>
      </c>
      <c r="AP281" s="45" t="str">
        <f t="shared" ca="1" si="371"/>
        <v/>
      </c>
      <c r="AQ281" s="46" t="str">
        <f t="shared" ca="1" si="372"/>
        <v/>
      </c>
      <c r="AR281" s="44" t="str">
        <f ca="1">IF(COUNTIF($BU$2:BU1266,AH281)=1,VLOOKUP(AH281,BM:BN,2), IF(COUNTIF($BU$2:BU1266,AH281)=0,$AL$10,""))</f>
        <v/>
      </c>
      <c r="AS281" s="45" t="str">
        <f t="shared" ca="1" si="373"/>
        <v/>
      </c>
      <c r="AT281" s="46" t="str">
        <f t="shared" ca="1" si="374"/>
        <v/>
      </c>
      <c r="AU281" s="44" t="str">
        <f ca="1">IF(COUNTIF($BU$2:BU1266,AH281)=1,VLOOKUP(AH281,BO:BP,2), IF(COUNTIF($BU$2:BU1266,AH281)=0,$AM$10,""))</f>
        <v/>
      </c>
      <c r="AV281" s="45" t="str">
        <f t="shared" ca="1" si="375"/>
        <v/>
      </c>
      <c r="AW281" s="46" t="str">
        <f t="shared" ca="1" si="376"/>
        <v/>
      </c>
      <c r="AX281" s="44" t="str">
        <f ca="1">IF(COUNTIF($BU$2:BU1266,AH281)=1,VLOOKUP(AH281,BQ:BR,2), IF(COUNTIF($BU$2:BU1266,AH281)=0,$AN$10,""))</f>
        <v/>
      </c>
      <c r="AY281" s="45" t="str">
        <f t="shared" ca="1" si="377"/>
        <v/>
      </c>
      <c r="AZ281" s="46" t="str">
        <f t="shared" ca="1" si="378"/>
        <v/>
      </c>
      <c r="BA281" s="77" t="str">
        <f t="shared" ca="1" si="379"/>
        <v/>
      </c>
      <c r="BB281" s="176"/>
      <c r="BC281" s="176"/>
      <c r="BD281" s="77" t="str">
        <f ca="1">IF(ISERROR(AI281-2),"",$AQ$4*SUM($BB$14:BB281)-$AR$4*SUM($BC$14:BC281))</f>
        <v/>
      </c>
      <c r="BE281" s="77" t="str">
        <f t="shared" ca="1" si="380"/>
        <v/>
      </c>
      <c r="BS281" s="163" t="str">
        <f t="shared" si="351"/>
        <v/>
      </c>
      <c r="BT281" s="163" t="str">
        <f t="shared" si="352"/>
        <v/>
      </c>
      <c r="BY281" s="164" t="str">
        <f t="shared" ca="1" si="362"/>
        <v/>
      </c>
      <c r="BZ281" s="44" t="str">
        <f ca="1">IF(COUNTIF($CN$2:CN1266,BY281)=1,VLOOKUP(BY281,CH:CI,2), IF(COUNTIF($CN$2:CN1266,BY281)=0,$BZ$10,""))</f>
        <v/>
      </c>
      <c r="CA281" s="45" t="str">
        <f t="shared" ca="1" si="355"/>
        <v/>
      </c>
      <c r="CB281" s="45" t="str">
        <f t="shared" ca="1" si="363"/>
        <v/>
      </c>
      <c r="CC281" s="44" t="str">
        <f ca="1">IF(COUNTIF($CN$2:CN1266,BY281)=1,VLOOKUP(BY281,CJ:CK,2), IF(COUNTIF($CN$2:CN1266,BY281)=0,$CA$10,""))</f>
        <v/>
      </c>
      <c r="CD281" s="45" t="str">
        <f t="shared" ca="1" si="364"/>
        <v/>
      </c>
      <c r="CE281" s="46" t="str">
        <f t="shared" ca="1" si="365"/>
        <v/>
      </c>
      <c r="CF281" s="44" t="str">
        <f t="shared" ca="1" si="366"/>
        <v/>
      </c>
      <c r="CL281" s="163" t="str">
        <f t="shared" si="345"/>
        <v/>
      </c>
      <c r="CM281" s="163" t="str">
        <f t="shared" si="346"/>
        <v/>
      </c>
      <c r="CR281" s="164" t="str">
        <f t="shared" ca="1" si="356"/>
        <v/>
      </c>
      <c r="CS281" s="44" t="str">
        <f ca="1">IF(COUNTIF($DG$2:DG1266,CR281)=1,VLOOKUP(CR281,DA:DB,2), IF(COUNTIF($DG$2:DG1266,CR281)=0,$CS$10,""))</f>
        <v/>
      </c>
      <c r="CT281" s="45" t="str">
        <f t="shared" ca="1" si="357"/>
        <v/>
      </c>
      <c r="CU281" s="45" t="str">
        <f t="shared" ca="1" si="358"/>
        <v/>
      </c>
      <c r="CV281" s="44" t="str">
        <f ca="1">IF(COUNTIF($DG$2:DG1266,CR281)=1,VLOOKUP(CR281,DC:DD,2), IF(COUNTIF($DG$2:DG1266,CR281)=0,$CT$10,""))</f>
        <v/>
      </c>
      <c r="CW281" s="45" t="str">
        <f t="shared" ca="1" si="359"/>
        <v/>
      </c>
      <c r="CX281" s="46" t="str">
        <f t="shared" ca="1" si="360"/>
        <v/>
      </c>
      <c r="CY281" s="44" t="str">
        <f t="shared" ca="1" si="361"/>
        <v/>
      </c>
      <c r="DE281" s="163" t="str">
        <f t="shared" si="347"/>
        <v/>
      </c>
      <c r="DF281" s="163" t="str">
        <f t="shared" si="348"/>
        <v/>
      </c>
    </row>
    <row r="282" spans="1:110">
      <c r="A282" s="164" t="str">
        <f t="shared" ca="1" si="335"/>
        <v/>
      </c>
      <c r="B282" s="71" t="str">
        <f ca="1">IF(COUNTIF($AD$2:AD1267,A282)=1,VLOOKUP(A282,T:U,2), IF(COUNTIF($AD$2:AD1267,A282)=0,$B$10,""))</f>
        <v/>
      </c>
      <c r="C282" s="31" t="str">
        <f t="shared" ca="1" si="353"/>
        <v/>
      </c>
      <c r="D282" s="32" t="str">
        <f t="shared" ca="1" si="336"/>
        <v/>
      </c>
      <c r="E282" s="71" t="str">
        <f ca="1">IF(COUNTIF($AD$2:AD1267,A282)=1,VLOOKUP(A282,V:W,2), IF(COUNTIF($AD$2:AD1267,A282)=0,$C$10,""))</f>
        <v/>
      </c>
      <c r="F282" s="31" t="str">
        <f t="shared" ca="1" si="337"/>
        <v/>
      </c>
      <c r="G282" s="32" t="str">
        <f t="shared" ca="1" si="338"/>
        <v/>
      </c>
      <c r="H282" s="71" t="str">
        <f ca="1">IF(COUNTIF($AD$2:AD1267,A282)=1,VLOOKUP(A282,X:Y,2), IF(COUNTIF($AD$2:AD1267,A282)=0,$D$10,""))</f>
        <v/>
      </c>
      <c r="I282" s="31" t="str">
        <f t="shared" ca="1" si="339"/>
        <v/>
      </c>
      <c r="J282" s="32" t="str">
        <f t="shared" ca="1" si="340"/>
        <v/>
      </c>
      <c r="K282" s="71" t="str">
        <f ca="1">IF(COUNTIF($AD$2:AD1267,A282)=1,VLOOKUP(A282,Z:AA,2), IF(COUNTIF($AD$2:AD1267,A282)=0,$E$10,""))</f>
        <v/>
      </c>
      <c r="L282" s="31" t="str">
        <f t="shared" ca="1" si="341"/>
        <v/>
      </c>
      <c r="M282" s="32" t="str">
        <f t="shared" ca="1" si="342"/>
        <v/>
      </c>
      <c r="N282" s="77" t="str">
        <f t="shared" ca="1" si="343"/>
        <v/>
      </c>
      <c r="O282" s="77"/>
      <c r="P282" s="77"/>
      <c r="Q282" s="77" t="str">
        <f ca="1">IF(ISERROR(B282-2),"",$G$5*SUM($O$14:O282)-$H$5*SUM($P$14:P282))</f>
        <v/>
      </c>
      <c r="R282" s="77" t="str">
        <f t="shared" ca="1" si="344"/>
        <v/>
      </c>
      <c r="AB282" s="163" t="str">
        <f t="shared" si="349"/>
        <v/>
      </c>
      <c r="AC282" s="163" t="str">
        <f t="shared" si="350"/>
        <v/>
      </c>
      <c r="AH282" s="164" t="str">
        <f t="shared" ca="1" si="367"/>
        <v/>
      </c>
      <c r="AI282" s="44" t="str">
        <f ca="1">IF(COUNTIF($BU$2:BU1267,AH282)=1,VLOOKUP(AH282,BG:BH,2), IF(COUNTIF($BU$2:BU1267,AH282)=0,$AI$10,""))</f>
        <v/>
      </c>
      <c r="AJ282" s="45" t="str">
        <f t="shared" ca="1" si="354"/>
        <v/>
      </c>
      <c r="AK282" s="45" t="str">
        <f t="shared" ca="1" si="368"/>
        <v/>
      </c>
      <c r="AL282" s="44" t="str">
        <f ca="1">IF(COUNTIF($BU$2:BU1267,AH282)=1,VLOOKUP(AH282,BI:BJ,2), IF(COUNTIF($BU$2:BU1267,AH282)=0,$AJ$10,""))</f>
        <v/>
      </c>
      <c r="AM282" s="45" t="str">
        <f t="shared" ca="1" si="369"/>
        <v/>
      </c>
      <c r="AN282" s="46" t="str">
        <f t="shared" ca="1" si="370"/>
        <v/>
      </c>
      <c r="AO282" s="44" t="str">
        <f ca="1">IF(COUNTIF($BU$2:BU1267,AH282)=1,VLOOKUP(AH282,BK:BL,2), IF(COUNTIF($BU$2:BU1267,AH282)=0,$AK$10,""))</f>
        <v/>
      </c>
      <c r="AP282" s="45" t="str">
        <f t="shared" ca="1" si="371"/>
        <v/>
      </c>
      <c r="AQ282" s="46" t="str">
        <f t="shared" ca="1" si="372"/>
        <v/>
      </c>
      <c r="AR282" s="44" t="str">
        <f ca="1">IF(COUNTIF($BU$2:BU1267,AH282)=1,VLOOKUP(AH282,BM:BN,2), IF(COUNTIF($BU$2:BU1267,AH282)=0,$AL$10,""))</f>
        <v/>
      </c>
      <c r="AS282" s="45" t="str">
        <f t="shared" ca="1" si="373"/>
        <v/>
      </c>
      <c r="AT282" s="46" t="str">
        <f t="shared" ca="1" si="374"/>
        <v/>
      </c>
      <c r="AU282" s="44" t="str">
        <f ca="1">IF(COUNTIF($BU$2:BU1267,AH282)=1,VLOOKUP(AH282,BO:BP,2), IF(COUNTIF($BU$2:BU1267,AH282)=0,$AM$10,""))</f>
        <v/>
      </c>
      <c r="AV282" s="45" t="str">
        <f t="shared" ca="1" si="375"/>
        <v/>
      </c>
      <c r="AW282" s="46" t="str">
        <f t="shared" ca="1" si="376"/>
        <v/>
      </c>
      <c r="AX282" s="44" t="str">
        <f ca="1">IF(COUNTIF($BU$2:BU1267,AH282)=1,VLOOKUP(AH282,BQ:BR,2), IF(COUNTIF($BU$2:BU1267,AH282)=0,$AN$10,""))</f>
        <v/>
      </c>
      <c r="AY282" s="45" t="str">
        <f t="shared" ca="1" si="377"/>
        <v/>
      </c>
      <c r="AZ282" s="46" t="str">
        <f t="shared" ca="1" si="378"/>
        <v/>
      </c>
      <c r="BA282" s="77" t="str">
        <f t="shared" ca="1" si="379"/>
        <v/>
      </c>
      <c r="BB282" s="176"/>
      <c r="BC282" s="176"/>
      <c r="BD282" s="77" t="str">
        <f ca="1">IF(ISERROR(AI282-2),"",$AQ$4*SUM($BB$14:BB282)-$AR$4*SUM($BC$14:BC282))</f>
        <v/>
      </c>
      <c r="BE282" s="77" t="str">
        <f t="shared" ca="1" si="380"/>
        <v/>
      </c>
      <c r="BS282" s="163" t="str">
        <f t="shared" si="351"/>
        <v/>
      </c>
      <c r="BT282" s="163" t="str">
        <f t="shared" si="352"/>
        <v/>
      </c>
      <c r="BY282" s="164" t="str">
        <f t="shared" ca="1" si="362"/>
        <v/>
      </c>
      <c r="BZ282" s="44" t="str">
        <f ca="1">IF(COUNTIF($CN$2:CN1267,BY282)=1,VLOOKUP(BY282,CH:CI,2), IF(COUNTIF($CN$2:CN1267,BY282)=0,$BZ$10,""))</f>
        <v/>
      </c>
      <c r="CA282" s="45" t="str">
        <f t="shared" ca="1" si="355"/>
        <v/>
      </c>
      <c r="CB282" s="45" t="str">
        <f t="shared" ca="1" si="363"/>
        <v/>
      </c>
      <c r="CC282" s="44" t="str">
        <f ca="1">IF(COUNTIF($CN$2:CN1267,BY282)=1,VLOOKUP(BY282,CJ:CK,2), IF(COUNTIF($CN$2:CN1267,BY282)=0,$CA$10,""))</f>
        <v/>
      </c>
      <c r="CD282" s="45" t="str">
        <f t="shared" ca="1" si="364"/>
        <v/>
      </c>
      <c r="CE282" s="46" t="str">
        <f t="shared" ca="1" si="365"/>
        <v/>
      </c>
      <c r="CF282" s="44" t="str">
        <f t="shared" ca="1" si="366"/>
        <v/>
      </c>
      <c r="CL282" s="163" t="str">
        <f t="shared" si="345"/>
        <v/>
      </c>
      <c r="CM282" s="163" t="str">
        <f t="shared" si="346"/>
        <v/>
      </c>
      <c r="CR282" s="164" t="str">
        <f t="shared" ca="1" si="356"/>
        <v/>
      </c>
      <c r="CS282" s="44" t="str">
        <f ca="1">IF(COUNTIF($DG$2:DG1267,CR282)=1,VLOOKUP(CR282,DA:DB,2), IF(COUNTIF($DG$2:DG1267,CR282)=0,$CS$10,""))</f>
        <v/>
      </c>
      <c r="CT282" s="45" t="str">
        <f t="shared" ca="1" si="357"/>
        <v/>
      </c>
      <c r="CU282" s="45" t="str">
        <f t="shared" ca="1" si="358"/>
        <v/>
      </c>
      <c r="CV282" s="44" t="str">
        <f ca="1">IF(COUNTIF($DG$2:DG1267,CR282)=1,VLOOKUP(CR282,DC:DD,2), IF(COUNTIF($DG$2:DG1267,CR282)=0,$CT$10,""))</f>
        <v/>
      </c>
      <c r="CW282" s="45" t="str">
        <f t="shared" ca="1" si="359"/>
        <v/>
      </c>
      <c r="CX282" s="46" t="str">
        <f t="shared" ca="1" si="360"/>
        <v/>
      </c>
      <c r="CY282" s="44" t="str">
        <f t="shared" ca="1" si="361"/>
        <v/>
      </c>
      <c r="DE282" s="163" t="str">
        <f t="shared" si="347"/>
        <v/>
      </c>
      <c r="DF282" s="163" t="str">
        <f t="shared" si="348"/>
        <v/>
      </c>
    </row>
    <row r="283" spans="1:110">
      <c r="A283" s="164" t="str">
        <f t="shared" ca="1" si="335"/>
        <v/>
      </c>
      <c r="B283" s="71" t="str">
        <f ca="1">IF(COUNTIF($AD$2:AD1268,A283)=1,VLOOKUP(A283,T:U,2), IF(COUNTIF($AD$2:AD1268,A283)=0,$B$10,""))</f>
        <v/>
      </c>
      <c r="C283" s="31" t="str">
        <f t="shared" ca="1" si="353"/>
        <v/>
      </c>
      <c r="D283" s="32" t="str">
        <f t="shared" ca="1" si="336"/>
        <v/>
      </c>
      <c r="E283" s="71" t="str">
        <f ca="1">IF(COUNTIF($AD$2:AD1268,A283)=1,VLOOKUP(A283,V:W,2), IF(COUNTIF($AD$2:AD1268,A283)=0,$C$10,""))</f>
        <v/>
      </c>
      <c r="F283" s="31" t="str">
        <f t="shared" ca="1" si="337"/>
        <v/>
      </c>
      <c r="G283" s="32" t="str">
        <f t="shared" ca="1" si="338"/>
        <v/>
      </c>
      <c r="H283" s="71" t="str">
        <f ca="1">IF(COUNTIF($AD$2:AD1268,A283)=1,VLOOKUP(A283,X:Y,2), IF(COUNTIF($AD$2:AD1268,A283)=0,$D$10,""))</f>
        <v/>
      </c>
      <c r="I283" s="31" t="str">
        <f t="shared" ca="1" si="339"/>
        <v/>
      </c>
      <c r="J283" s="32" t="str">
        <f t="shared" ca="1" si="340"/>
        <v/>
      </c>
      <c r="K283" s="71" t="str">
        <f ca="1">IF(COUNTIF($AD$2:AD1268,A283)=1,VLOOKUP(A283,Z:AA,2), IF(COUNTIF($AD$2:AD1268,A283)=0,$E$10,""))</f>
        <v/>
      </c>
      <c r="L283" s="31" t="str">
        <f t="shared" ca="1" si="341"/>
        <v/>
      </c>
      <c r="M283" s="32" t="str">
        <f t="shared" ca="1" si="342"/>
        <v/>
      </c>
      <c r="N283" s="77" t="str">
        <f t="shared" ca="1" si="343"/>
        <v/>
      </c>
      <c r="O283" s="77"/>
      <c r="P283" s="77"/>
      <c r="Q283" s="77" t="str">
        <f ca="1">IF(ISERROR(B283-2),"",$G$5*SUM($O$14:O283)-$H$5*SUM($P$14:P283))</f>
        <v/>
      </c>
      <c r="R283" s="77" t="str">
        <f t="shared" ca="1" si="344"/>
        <v/>
      </c>
      <c r="AB283" s="163" t="str">
        <f t="shared" si="349"/>
        <v/>
      </c>
      <c r="AC283" s="163" t="str">
        <f t="shared" si="350"/>
        <v/>
      </c>
      <c r="AH283" s="164" t="str">
        <f t="shared" ca="1" si="367"/>
        <v/>
      </c>
      <c r="AI283" s="44" t="str">
        <f ca="1">IF(COUNTIF($BU$2:BU1268,AH283)=1,VLOOKUP(AH283,BG:BH,2), IF(COUNTIF($BU$2:BU1268,AH283)=0,$AI$10,""))</f>
        <v/>
      </c>
      <c r="AJ283" s="45" t="str">
        <f t="shared" ca="1" si="354"/>
        <v/>
      </c>
      <c r="AK283" s="45" t="str">
        <f t="shared" ca="1" si="368"/>
        <v/>
      </c>
      <c r="AL283" s="44" t="str">
        <f ca="1">IF(COUNTIF($BU$2:BU1268,AH283)=1,VLOOKUP(AH283,BI:BJ,2), IF(COUNTIF($BU$2:BU1268,AH283)=0,$AJ$10,""))</f>
        <v/>
      </c>
      <c r="AM283" s="45" t="str">
        <f t="shared" ca="1" si="369"/>
        <v/>
      </c>
      <c r="AN283" s="46" t="str">
        <f t="shared" ca="1" si="370"/>
        <v/>
      </c>
      <c r="AO283" s="44" t="str">
        <f ca="1">IF(COUNTIF($BU$2:BU1268,AH283)=1,VLOOKUP(AH283,BK:BL,2), IF(COUNTIF($BU$2:BU1268,AH283)=0,$AK$10,""))</f>
        <v/>
      </c>
      <c r="AP283" s="45" t="str">
        <f t="shared" ca="1" si="371"/>
        <v/>
      </c>
      <c r="AQ283" s="46" t="str">
        <f t="shared" ca="1" si="372"/>
        <v/>
      </c>
      <c r="AR283" s="44" t="str">
        <f ca="1">IF(COUNTIF($BU$2:BU1268,AH283)=1,VLOOKUP(AH283,BM:BN,2), IF(COUNTIF($BU$2:BU1268,AH283)=0,$AL$10,""))</f>
        <v/>
      </c>
      <c r="AS283" s="45" t="str">
        <f t="shared" ca="1" si="373"/>
        <v/>
      </c>
      <c r="AT283" s="46" t="str">
        <f t="shared" ca="1" si="374"/>
        <v/>
      </c>
      <c r="AU283" s="44" t="str">
        <f ca="1">IF(COUNTIF($BU$2:BU1268,AH283)=1,VLOOKUP(AH283,BO:BP,2), IF(COUNTIF($BU$2:BU1268,AH283)=0,$AM$10,""))</f>
        <v/>
      </c>
      <c r="AV283" s="45" t="str">
        <f t="shared" ca="1" si="375"/>
        <v/>
      </c>
      <c r="AW283" s="46" t="str">
        <f t="shared" ca="1" si="376"/>
        <v/>
      </c>
      <c r="AX283" s="44" t="str">
        <f ca="1">IF(COUNTIF($BU$2:BU1268,AH283)=1,VLOOKUP(AH283,BQ:BR,2), IF(COUNTIF($BU$2:BU1268,AH283)=0,$AN$10,""))</f>
        <v/>
      </c>
      <c r="AY283" s="45" t="str">
        <f t="shared" ca="1" si="377"/>
        <v/>
      </c>
      <c r="AZ283" s="46" t="str">
        <f t="shared" ca="1" si="378"/>
        <v/>
      </c>
      <c r="BA283" s="77" t="str">
        <f t="shared" ca="1" si="379"/>
        <v/>
      </c>
      <c r="BB283" s="176"/>
      <c r="BC283" s="176"/>
      <c r="BD283" s="77" t="str">
        <f ca="1">IF(ISERROR(AI283-2),"",$AQ$4*SUM($BB$14:BB283)-$AR$4*SUM($BC$14:BC283))</f>
        <v/>
      </c>
      <c r="BE283" s="77" t="str">
        <f t="shared" ca="1" si="380"/>
        <v/>
      </c>
      <c r="BS283" s="163" t="str">
        <f t="shared" si="351"/>
        <v/>
      </c>
      <c r="BT283" s="163" t="str">
        <f t="shared" si="352"/>
        <v/>
      </c>
      <c r="BY283" s="164" t="str">
        <f t="shared" ca="1" si="362"/>
        <v/>
      </c>
      <c r="BZ283" s="44" t="str">
        <f ca="1">IF(COUNTIF($CN$2:CN1268,BY283)=1,VLOOKUP(BY283,CH:CI,2), IF(COUNTIF($CN$2:CN1268,BY283)=0,$BZ$10,""))</f>
        <v/>
      </c>
      <c r="CA283" s="45" t="str">
        <f t="shared" ca="1" si="355"/>
        <v/>
      </c>
      <c r="CB283" s="45" t="str">
        <f t="shared" ca="1" si="363"/>
        <v/>
      </c>
      <c r="CC283" s="44" t="str">
        <f ca="1">IF(COUNTIF($CN$2:CN1268,BY283)=1,VLOOKUP(BY283,CJ:CK,2), IF(COUNTIF($CN$2:CN1268,BY283)=0,$CA$10,""))</f>
        <v/>
      </c>
      <c r="CD283" s="45" t="str">
        <f t="shared" ca="1" si="364"/>
        <v/>
      </c>
      <c r="CE283" s="46" t="str">
        <f t="shared" ca="1" si="365"/>
        <v/>
      </c>
      <c r="CF283" s="44" t="str">
        <f t="shared" ca="1" si="366"/>
        <v/>
      </c>
      <c r="CL283" s="163" t="str">
        <f t="shared" si="345"/>
        <v/>
      </c>
      <c r="CM283" s="163" t="str">
        <f t="shared" si="346"/>
        <v/>
      </c>
      <c r="CR283" s="164" t="str">
        <f t="shared" ca="1" si="356"/>
        <v/>
      </c>
      <c r="CS283" s="44" t="str">
        <f ca="1">IF(COUNTIF($DG$2:DG1268,CR283)=1,VLOOKUP(CR283,DA:DB,2), IF(COUNTIF($DG$2:DG1268,CR283)=0,$CS$10,""))</f>
        <v/>
      </c>
      <c r="CT283" s="45" t="str">
        <f t="shared" ca="1" si="357"/>
        <v/>
      </c>
      <c r="CU283" s="45" t="str">
        <f t="shared" ca="1" si="358"/>
        <v/>
      </c>
      <c r="CV283" s="44" t="str">
        <f ca="1">IF(COUNTIF($DG$2:DG1268,CR283)=1,VLOOKUP(CR283,DC:DD,2), IF(COUNTIF($DG$2:DG1268,CR283)=0,$CT$10,""))</f>
        <v/>
      </c>
      <c r="CW283" s="45" t="str">
        <f t="shared" ca="1" si="359"/>
        <v/>
      </c>
      <c r="CX283" s="46" t="str">
        <f t="shared" ca="1" si="360"/>
        <v/>
      </c>
      <c r="CY283" s="44" t="str">
        <f t="shared" ca="1" si="361"/>
        <v/>
      </c>
      <c r="DE283" s="163" t="str">
        <f t="shared" si="347"/>
        <v/>
      </c>
      <c r="DF283" s="163" t="str">
        <f t="shared" si="348"/>
        <v/>
      </c>
    </row>
    <row r="284" spans="1:110">
      <c r="A284" s="164" t="str">
        <f t="shared" ca="1" si="335"/>
        <v/>
      </c>
      <c r="B284" s="71" t="str">
        <f ca="1">IF(COUNTIF($AD$2:AD1269,A284)=1,VLOOKUP(A284,T:U,2), IF(COUNTIF($AD$2:AD1269,A284)=0,$B$10,""))</f>
        <v/>
      </c>
      <c r="C284" s="31" t="str">
        <f t="shared" ca="1" si="353"/>
        <v/>
      </c>
      <c r="D284" s="32" t="str">
        <f t="shared" ca="1" si="336"/>
        <v/>
      </c>
      <c r="E284" s="71" t="str">
        <f ca="1">IF(COUNTIF($AD$2:AD1269,A284)=1,VLOOKUP(A284,V:W,2), IF(COUNTIF($AD$2:AD1269,A284)=0,$C$10,""))</f>
        <v/>
      </c>
      <c r="F284" s="31" t="str">
        <f t="shared" ca="1" si="337"/>
        <v/>
      </c>
      <c r="G284" s="32" t="str">
        <f t="shared" ca="1" si="338"/>
        <v/>
      </c>
      <c r="H284" s="71" t="str">
        <f ca="1">IF(COUNTIF($AD$2:AD1269,A284)=1,VLOOKUP(A284,X:Y,2), IF(COUNTIF($AD$2:AD1269,A284)=0,$D$10,""))</f>
        <v/>
      </c>
      <c r="I284" s="31" t="str">
        <f t="shared" ca="1" si="339"/>
        <v/>
      </c>
      <c r="J284" s="32" t="str">
        <f t="shared" ca="1" si="340"/>
        <v/>
      </c>
      <c r="K284" s="71" t="str">
        <f ca="1">IF(COUNTIF($AD$2:AD1269,A284)=1,VLOOKUP(A284,Z:AA,2), IF(COUNTIF($AD$2:AD1269,A284)=0,$E$10,""))</f>
        <v/>
      </c>
      <c r="L284" s="31" t="str">
        <f t="shared" ca="1" si="341"/>
        <v/>
      </c>
      <c r="M284" s="32" t="str">
        <f t="shared" ca="1" si="342"/>
        <v/>
      </c>
      <c r="N284" s="77" t="str">
        <f t="shared" ca="1" si="343"/>
        <v/>
      </c>
      <c r="O284" s="77"/>
      <c r="P284" s="77"/>
      <c r="Q284" s="77" t="str">
        <f ca="1">IF(ISERROR(B284-2),"",$G$5*SUM($O$14:O284)-$H$5*SUM($P$14:P284))</f>
        <v/>
      </c>
      <c r="R284" s="77" t="str">
        <f t="shared" ca="1" si="344"/>
        <v/>
      </c>
      <c r="AB284" s="163" t="str">
        <f t="shared" si="349"/>
        <v/>
      </c>
      <c r="AC284" s="163" t="str">
        <f t="shared" si="350"/>
        <v/>
      </c>
      <c r="AH284" s="164" t="str">
        <f t="shared" ca="1" si="367"/>
        <v/>
      </c>
      <c r="AI284" s="44" t="str">
        <f ca="1">IF(COUNTIF($BU$2:BU1269,AH284)=1,VLOOKUP(AH284,BG:BH,2), IF(COUNTIF($BU$2:BU1269,AH284)=0,$AI$10,""))</f>
        <v/>
      </c>
      <c r="AJ284" s="45" t="str">
        <f t="shared" ca="1" si="354"/>
        <v/>
      </c>
      <c r="AK284" s="45" t="str">
        <f t="shared" ca="1" si="368"/>
        <v/>
      </c>
      <c r="AL284" s="44" t="str">
        <f ca="1">IF(COUNTIF($BU$2:BU1269,AH284)=1,VLOOKUP(AH284,BI:BJ,2), IF(COUNTIF($BU$2:BU1269,AH284)=0,$AJ$10,""))</f>
        <v/>
      </c>
      <c r="AM284" s="45" t="str">
        <f t="shared" ca="1" si="369"/>
        <v/>
      </c>
      <c r="AN284" s="46" t="str">
        <f t="shared" ca="1" si="370"/>
        <v/>
      </c>
      <c r="AO284" s="44" t="str">
        <f ca="1">IF(COUNTIF($BU$2:BU1269,AH284)=1,VLOOKUP(AH284,BK:BL,2), IF(COUNTIF($BU$2:BU1269,AH284)=0,$AK$10,""))</f>
        <v/>
      </c>
      <c r="AP284" s="45" t="str">
        <f t="shared" ca="1" si="371"/>
        <v/>
      </c>
      <c r="AQ284" s="46" t="str">
        <f t="shared" ca="1" si="372"/>
        <v/>
      </c>
      <c r="AR284" s="44" t="str">
        <f ca="1">IF(COUNTIF($BU$2:BU1269,AH284)=1,VLOOKUP(AH284,BM:BN,2), IF(COUNTIF($BU$2:BU1269,AH284)=0,$AL$10,""))</f>
        <v/>
      </c>
      <c r="AS284" s="45" t="str">
        <f t="shared" ca="1" si="373"/>
        <v/>
      </c>
      <c r="AT284" s="46" t="str">
        <f t="shared" ca="1" si="374"/>
        <v/>
      </c>
      <c r="AU284" s="44" t="str">
        <f ca="1">IF(COUNTIF($BU$2:BU1269,AH284)=1,VLOOKUP(AH284,BO:BP,2), IF(COUNTIF($BU$2:BU1269,AH284)=0,$AM$10,""))</f>
        <v/>
      </c>
      <c r="AV284" s="45" t="str">
        <f t="shared" ca="1" si="375"/>
        <v/>
      </c>
      <c r="AW284" s="46" t="str">
        <f t="shared" ca="1" si="376"/>
        <v/>
      </c>
      <c r="AX284" s="44" t="str">
        <f ca="1">IF(COUNTIF($BU$2:BU1269,AH284)=1,VLOOKUP(AH284,BQ:BR,2), IF(COUNTIF($BU$2:BU1269,AH284)=0,$AN$10,""))</f>
        <v/>
      </c>
      <c r="AY284" s="45" t="str">
        <f t="shared" ca="1" si="377"/>
        <v/>
      </c>
      <c r="AZ284" s="46" t="str">
        <f t="shared" ca="1" si="378"/>
        <v/>
      </c>
      <c r="BA284" s="77" t="str">
        <f t="shared" ca="1" si="379"/>
        <v/>
      </c>
      <c r="BB284" s="176"/>
      <c r="BC284" s="176"/>
      <c r="BD284" s="77" t="str">
        <f ca="1">IF(ISERROR(AI284-2),"",$AQ$4*SUM($BB$14:BB284)-$AR$4*SUM($BC$14:BC284))</f>
        <v/>
      </c>
      <c r="BE284" s="77" t="str">
        <f t="shared" ca="1" si="380"/>
        <v/>
      </c>
      <c r="BS284" s="163" t="str">
        <f t="shared" si="351"/>
        <v/>
      </c>
      <c r="BT284" s="163" t="str">
        <f t="shared" si="352"/>
        <v/>
      </c>
      <c r="BY284" s="164" t="str">
        <f t="shared" ca="1" si="362"/>
        <v/>
      </c>
      <c r="BZ284" s="44" t="str">
        <f ca="1">IF(COUNTIF($CN$2:CN1269,BY284)=1,VLOOKUP(BY284,CH:CI,2), IF(COUNTIF($CN$2:CN1269,BY284)=0,$BZ$10,""))</f>
        <v/>
      </c>
      <c r="CA284" s="45" t="str">
        <f t="shared" ca="1" si="355"/>
        <v/>
      </c>
      <c r="CB284" s="45" t="str">
        <f t="shared" ca="1" si="363"/>
        <v/>
      </c>
      <c r="CC284" s="44" t="str">
        <f ca="1">IF(COUNTIF($CN$2:CN1269,BY284)=1,VLOOKUP(BY284,CJ:CK,2), IF(COUNTIF($CN$2:CN1269,BY284)=0,$CA$10,""))</f>
        <v/>
      </c>
      <c r="CD284" s="45" t="str">
        <f t="shared" ca="1" si="364"/>
        <v/>
      </c>
      <c r="CE284" s="46" t="str">
        <f t="shared" ca="1" si="365"/>
        <v/>
      </c>
      <c r="CF284" s="44" t="str">
        <f t="shared" ca="1" si="366"/>
        <v/>
      </c>
      <c r="CL284" s="163" t="str">
        <f t="shared" si="345"/>
        <v/>
      </c>
      <c r="CM284" s="163" t="str">
        <f t="shared" si="346"/>
        <v/>
      </c>
      <c r="CR284" s="164" t="str">
        <f t="shared" ca="1" si="356"/>
        <v/>
      </c>
      <c r="CS284" s="44" t="str">
        <f ca="1">IF(COUNTIF($DG$2:DG1269,CR284)=1,VLOOKUP(CR284,DA:DB,2), IF(COUNTIF($DG$2:DG1269,CR284)=0,$CS$10,""))</f>
        <v/>
      </c>
      <c r="CT284" s="45" t="str">
        <f t="shared" ca="1" si="357"/>
        <v/>
      </c>
      <c r="CU284" s="45" t="str">
        <f t="shared" ca="1" si="358"/>
        <v/>
      </c>
      <c r="CV284" s="44" t="str">
        <f ca="1">IF(COUNTIF($DG$2:DG1269,CR284)=1,VLOOKUP(CR284,DC:DD,2), IF(COUNTIF($DG$2:DG1269,CR284)=0,$CT$10,""))</f>
        <v/>
      </c>
      <c r="CW284" s="45" t="str">
        <f t="shared" ca="1" si="359"/>
        <v/>
      </c>
      <c r="CX284" s="46" t="str">
        <f t="shared" ca="1" si="360"/>
        <v/>
      </c>
      <c r="CY284" s="44" t="str">
        <f t="shared" ca="1" si="361"/>
        <v/>
      </c>
      <c r="DE284" s="163" t="str">
        <f t="shared" si="347"/>
        <v/>
      </c>
      <c r="DF284" s="163" t="str">
        <f t="shared" si="348"/>
        <v/>
      </c>
    </row>
    <row r="285" spans="1:110">
      <c r="A285" s="164" t="str">
        <f t="shared" ref="A285:A348" ca="1" si="381">IF(AND(ISBLANK(AD274), A284 = $AD$1),NOW(),IF(ISBLANK(AD274),"",AD274))</f>
        <v/>
      </c>
      <c r="B285" s="71" t="str">
        <f ca="1">IF(COUNTIF($AD$2:AD1270,A285)=1,VLOOKUP(A285,T:U,2), IF(COUNTIF($AD$2:AD1270,A285)=0,$B$10,""))</f>
        <v/>
      </c>
      <c r="C285" s="31" t="str">
        <f t="shared" ca="1" si="353"/>
        <v/>
      </c>
      <c r="D285" s="32" t="str">
        <f t="shared" ref="D285:D348" ca="1" si="382">IF(ISERROR(B285-2),"",-1*(A285-$A$14)/360*$B$7*$B$5)</f>
        <v/>
      </c>
      <c r="E285" s="71" t="str">
        <f ca="1">IF(COUNTIF($AD$2:AD1270,A285)=1,VLOOKUP(A285,V:W,2), IF(COUNTIF($AD$2:AD1270,A285)=0,$C$10,""))</f>
        <v/>
      </c>
      <c r="F285" s="31" t="str">
        <f t="shared" ref="F285:F348" ca="1" si="383">IF(ISERROR(B285-2),"",(E285-$E$14)/100*$C$5)</f>
        <v/>
      </c>
      <c r="G285" s="32" t="str">
        <f t="shared" ref="G285:G348" ca="1" si="384">IF(ISERROR(B285-2),"",ROUNDUP(A285-$A$14,0)/360*$C$6*$C$5-ROUNDUP(A285-$A$14,0)/360*$C$7*$C$5*$E$14/100)</f>
        <v/>
      </c>
      <c r="H285" s="71" t="str">
        <f ca="1">IF(COUNTIF($AD$2:AD1270,A285)=1,VLOOKUP(A285,X:Y,2), IF(COUNTIF($AD$2:AD1270,A285)=0,$D$10,""))</f>
        <v/>
      </c>
      <c r="I285" s="31" t="str">
        <f t="shared" ref="I285:I348" ca="1" si="385">IF(ISERROR(B285-2),"",(H285/$H$14-1)*$D$5)</f>
        <v/>
      </c>
      <c r="J285" s="32" t="str">
        <f t="shared" ref="J285:J348" ca="1" si="386">IF(ISERROR(B285-2),"",-1*ROUNDUP(A285-$A$14,0)/360*$D$7*$D$5)</f>
        <v/>
      </c>
      <c r="K285" s="71" t="str">
        <f ca="1">IF(COUNTIF($AD$2:AD1270,A285)=1,VLOOKUP(A285,Z:AA,2), IF(COUNTIF($AD$2:AD1270,A285)=0,$E$10,""))</f>
        <v/>
      </c>
      <c r="L285" s="31" t="str">
        <f t="shared" ref="L285:L348" ca="1" si="387">IF(ISERROR(B285-2),"",(K285-$K$14)/100*$E$5)</f>
        <v/>
      </c>
      <c r="M285" s="32" t="str">
        <f t="shared" ref="M285:M348" ca="1" si="388">IF(ISERROR(B285-2),"",ROUNDUP(A285-$A$14,0)/360*$E$6*$E$5-ROUNDUP(A285-$A$14,0)/360*$E$7*$E$5*$K$14/100)</f>
        <v/>
      </c>
      <c r="N285" s="77" t="str">
        <f t="shared" ref="N285:N348" ca="1" si="389">IF(ISERROR(B285-2),"",C285+D285-F285-G285-I285-J285+L285+M285)</f>
        <v/>
      </c>
      <c r="O285" s="77"/>
      <c r="P285" s="77"/>
      <c r="Q285" s="77" t="str">
        <f ca="1">IF(ISERROR(B285-2),"",$G$5*SUM($O$14:O285)-$H$5*SUM($P$14:P285))</f>
        <v/>
      </c>
      <c r="R285" s="77" t="str">
        <f t="shared" ref="R285:R348" ca="1" si="390">IF(ISERROR(B285-2),"",N285+Q285)</f>
        <v/>
      </c>
      <c r="AB285" s="163" t="str">
        <f t="shared" si="349"/>
        <v/>
      </c>
      <c r="AC285" s="163" t="str">
        <f t="shared" si="350"/>
        <v/>
      </c>
      <c r="AH285" s="164" t="str">
        <f t="shared" ca="1" si="367"/>
        <v/>
      </c>
      <c r="AI285" s="44" t="str">
        <f ca="1">IF(COUNTIF($BU$2:BU1270,AH285)=1,VLOOKUP(AH285,BG:BH,2), IF(COUNTIF($BU$2:BU1270,AH285)=0,$AI$10,""))</f>
        <v/>
      </c>
      <c r="AJ285" s="45" t="str">
        <f t="shared" ca="1" si="354"/>
        <v/>
      </c>
      <c r="AK285" s="45" t="str">
        <f t="shared" ca="1" si="368"/>
        <v/>
      </c>
      <c r="AL285" s="44" t="str">
        <f ca="1">IF(COUNTIF($BU$2:BU1270,AH285)=1,VLOOKUP(AH285,BI:BJ,2), IF(COUNTIF($BU$2:BU1270,AH285)=0,$AJ$10,""))</f>
        <v/>
      </c>
      <c r="AM285" s="45" t="str">
        <f t="shared" ca="1" si="369"/>
        <v/>
      </c>
      <c r="AN285" s="46" t="str">
        <f t="shared" ca="1" si="370"/>
        <v/>
      </c>
      <c r="AO285" s="44" t="str">
        <f ca="1">IF(COUNTIF($BU$2:BU1270,AH285)=1,VLOOKUP(AH285,BK:BL,2), IF(COUNTIF($BU$2:BU1270,AH285)=0,$AK$10,""))</f>
        <v/>
      </c>
      <c r="AP285" s="45" t="str">
        <f t="shared" ca="1" si="371"/>
        <v/>
      </c>
      <c r="AQ285" s="46" t="str">
        <f t="shared" ca="1" si="372"/>
        <v/>
      </c>
      <c r="AR285" s="44" t="str">
        <f ca="1">IF(COUNTIF($BU$2:BU1270,AH285)=1,VLOOKUP(AH285,BM:BN,2), IF(COUNTIF($BU$2:BU1270,AH285)=0,$AL$10,""))</f>
        <v/>
      </c>
      <c r="AS285" s="45" t="str">
        <f t="shared" ca="1" si="373"/>
        <v/>
      </c>
      <c r="AT285" s="46" t="str">
        <f t="shared" ca="1" si="374"/>
        <v/>
      </c>
      <c r="AU285" s="44" t="str">
        <f ca="1">IF(COUNTIF($BU$2:BU1270,AH285)=1,VLOOKUP(AH285,BO:BP,2), IF(COUNTIF($BU$2:BU1270,AH285)=0,$AM$10,""))</f>
        <v/>
      </c>
      <c r="AV285" s="45" t="str">
        <f t="shared" ca="1" si="375"/>
        <v/>
      </c>
      <c r="AW285" s="46" t="str">
        <f t="shared" ca="1" si="376"/>
        <v/>
      </c>
      <c r="AX285" s="44" t="str">
        <f ca="1">IF(COUNTIF($BU$2:BU1270,AH285)=1,VLOOKUP(AH285,BQ:BR,2), IF(COUNTIF($BU$2:BU1270,AH285)=0,$AN$10,""))</f>
        <v/>
      </c>
      <c r="AY285" s="45" t="str">
        <f t="shared" ca="1" si="377"/>
        <v/>
      </c>
      <c r="AZ285" s="46" t="str">
        <f t="shared" ca="1" si="378"/>
        <v/>
      </c>
      <c r="BA285" s="77" t="str">
        <f t="shared" ca="1" si="379"/>
        <v/>
      </c>
      <c r="BB285" s="176"/>
      <c r="BC285" s="176"/>
      <c r="BD285" s="77" t="str">
        <f ca="1">IF(ISERROR(AI285-2),"",$AQ$4*SUM($BB$14:BB285)-$AR$4*SUM($BC$14:BC285))</f>
        <v/>
      </c>
      <c r="BE285" s="77" t="str">
        <f t="shared" ca="1" si="380"/>
        <v/>
      </c>
      <c r="BS285" s="163" t="str">
        <f t="shared" si="351"/>
        <v/>
      </c>
      <c r="BT285" s="163" t="str">
        <f t="shared" si="352"/>
        <v/>
      </c>
      <c r="BY285" s="164" t="str">
        <f t="shared" ca="1" si="362"/>
        <v/>
      </c>
      <c r="BZ285" s="44" t="str">
        <f ca="1">IF(COUNTIF($CN$2:CN1270,BY285)=1,VLOOKUP(BY285,CH:CI,2), IF(COUNTIF($CN$2:CN1270,BY285)=0,$BZ$10,""))</f>
        <v/>
      </c>
      <c r="CA285" s="45" t="str">
        <f t="shared" ca="1" si="355"/>
        <v/>
      </c>
      <c r="CB285" s="45" t="str">
        <f t="shared" ca="1" si="363"/>
        <v/>
      </c>
      <c r="CC285" s="44" t="str">
        <f ca="1">IF(COUNTIF($CN$2:CN1270,BY285)=1,VLOOKUP(BY285,CJ:CK,2), IF(COUNTIF($CN$2:CN1270,BY285)=0,$CA$10,""))</f>
        <v/>
      </c>
      <c r="CD285" s="45" t="str">
        <f t="shared" ca="1" si="364"/>
        <v/>
      </c>
      <c r="CE285" s="46" t="str">
        <f t="shared" ca="1" si="365"/>
        <v/>
      </c>
      <c r="CF285" s="44" t="str">
        <f t="shared" ca="1" si="366"/>
        <v/>
      </c>
      <c r="CL285" s="163" t="str">
        <f t="shared" si="345"/>
        <v/>
      </c>
      <c r="CM285" s="163" t="str">
        <f t="shared" si="346"/>
        <v/>
      </c>
      <c r="CR285" s="164" t="str">
        <f t="shared" ca="1" si="356"/>
        <v/>
      </c>
      <c r="CS285" s="44" t="str">
        <f ca="1">IF(COUNTIF($DG$2:DG1270,CR285)=1,VLOOKUP(CR285,DA:DB,2), IF(COUNTIF($DG$2:DG1270,CR285)=0,$CS$10,""))</f>
        <v/>
      </c>
      <c r="CT285" s="45" t="str">
        <f t="shared" ca="1" si="357"/>
        <v/>
      </c>
      <c r="CU285" s="45" t="str">
        <f t="shared" ca="1" si="358"/>
        <v/>
      </c>
      <c r="CV285" s="44" t="str">
        <f ca="1">IF(COUNTIF($DG$2:DG1270,CR285)=1,VLOOKUP(CR285,DC:DD,2), IF(COUNTIF($DG$2:DG1270,CR285)=0,$CT$10,""))</f>
        <v/>
      </c>
      <c r="CW285" s="45" t="str">
        <f t="shared" ca="1" si="359"/>
        <v/>
      </c>
      <c r="CX285" s="46" t="str">
        <f t="shared" ca="1" si="360"/>
        <v/>
      </c>
      <c r="CY285" s="44" t="str">
        <f t="shared" ca="1" si="361"/>
        <v/>
      </c>
      <c r="DE285" s="163" t="str">
        <f t="shared" si="347"/>
        <v/>
      </c>
      <c r="DF285" s="163" t="str">
        <f t="shared" si="348"/>
        <v/>
      </c>
    </row>
    <row r="286" spans="1:110">
      <c r="A286" s="164" t="str">
        <f t="shared" ca="1" si="381"/>
        <v/>
      </c>
      <c r="B286" s="71" t="str">
        <f ca="1">IF(COUNTIF($AD$2:AD1271,A286)=1,VLOOKUP(A286,T:U,2), IF(COUNTIF($AD$2:AD1271,A286)=0,$B$10,""))</f>
        <v/>
      </c>
      <c r="C286" s="31" t="str">
        <f t="shared" ca="1" si="353"/>
        <v/>
      </c>
      <c r="D286" s="32" t="str">
        <f t="shared" ca="1" si="382"/>
        <v/>
      </c>
      <c r="E286" s="71" t="str">
        <f ca="1">IF(COUNTIF($AD$2:AD1271,A286)=1,VLOOKUP(A286,V:W,2), IF(COUNTIF($AD$2:AD1271,A286)=0,$C$10,""))</f>
        <v/>
      </c>
      <c r="F286" s="31" t="str">
        <f t="shared" ca="1" si="383"/>
        <v/>
      </c>
      <c r="G286" s="32" t="str">
        <f t="shared" ca="1" si="384"/>
        <v/>
      </c>
      <c r="H286" s="71" t="str">
        <f ca="1">IF(COUNTIF($AD$2:AD1271,A286)=1,VLOOKUP(A286,X:Y,2), IF(COUNTIF($AD$2:AD1271,A286)=0,$D$10,""))</f>
        <v/>
      </c>
      <c r="I286" s="31" t="str">
        <f t="shared" ca="1" si="385"/>
        <v/>
      </c>
      <c r="J286" s="32" t="str">
        <f t="shared" ca="1" si="386"/>
        <v/>
      </c>
      <c r="K286" s="71" t="str">
        <f ca="1">IF(COUNTIF($AD$2:AD1271,A286)=1,VLOOKUP(A286,Z:AA,2), IF(COUNTIF($AD$2:AD1271,A286)=0,$E$10,""))</f>
        <v/>
      </c>
      <c r="L286" s="31" t="str">
        <f t="shared" ca="1" si="387"/>
        <v/>
      </c>
      <c r="M286" s="32" t="str">
        <f t="shared" ca="1" si="388"/>
        <v/>
      </c>
      <c r="N286" s="77" t="str">
        <f t="shared" ca="1" si="389"/>
        <v/>
      </c>
      <c r="O286" s="77"/>
      <c r="P286" s="77"/>
      <c r="Q286" s="77" t="str">
        <f ca="1">IF(ISERROR(B286-2),"",$G$5*SUM($O$14:O286)-$H$5*SUM($P$14:P286))</f>
        <v/>
      </c>
      <c r="R286" s="77" t="str">
        <f t="shared" ca="1" si="390"/>
        <v/>
      </c>
      <c r="AB286" s="163" t="str">
        <f t="shared" si="349"/>
        <v/>
      </c>
      <c r="AC286" s="163" t="str">
        <f t="shared" si="350"/>
        <v/>
      </c>
      <c r="AH286" s="164" t="str">
        <f t="shared" ca="1" si="367"/>
        <v/>
      </c>
      <c r="AI286" s="44" t="str">
        <f ca="1">IF(COUNTIF($BU$2:BU1271,AH286)=1,VLOOKUP(AH286,BG:BH,2), IF(COUNTIF($BU$2:BU1271,AH286)=0,$AI$10,""))</f>
        <v/>
      </c>
      <c r="AJ286" s="45" t="str">
        <f t="shared" ca="1" si="354"/>
        <v/>
      </c>
      <c r="AK286" s="45" t="str">
        <f t="shared" ca="1" si="368"/>
        <v/>
      </c>
      <c r="AL286" s="44" t="str">
        <f ca="1">IF(COUNTIF($BU$2:BU1271,AH286)=1,VLOOKUP(AH286,BI:BJ,2), IF(COUNTIF($BU$2:BU1271,AH286)=0,$AJ$10,""))</f>
        <v/>
      </c>
      <c r="AM286" s="45" t="str">
        <f t="shared" ca="1" si="369"/>
        <v/>
      </c>
      <c r="AN286" s="46" t="str">
        <f t="shared" ca="1" si="370"/>
        <v/>
      </c>
      <c r="AO286" s="44" t="str">
        <f ca="1">IF(COUNTIF($BU$2:BU1271,AH286)=1,VLOOKUP(AH286,BK:BL,2), IF(COUNTIF($BU$2:BU1271,AH286)=0,$AK$10,""))</f>
        <v/>
      </c>
      <c r="AP286" s="45" t="str">
        <f t="shared" ca="1" si="371"/>
        <v/>
      </c>
      <c r="AQ286" s="46" t="str">
        <f t="shared" ca="1" si="372"/>
        <v/>
      </c>
      <c r="AR286" s="44" t="str">
        <f ca="1">IF(COUNTIF($BU$2:BU1271,AH286)=1,VLOOKUP(AH286,BM:BN,2), IF(COUNTIF($BU$2:BU1271,AH286)=0,$AL$10,""))</f>
        <v/>
      </c>
      <c r="AS286" s="45" t="str">
        <f t="shared" ca="1" si="373"/>
        <v/>
      </c>
      <c r="AT286" s="46" t="str">
        <f t="shared" ca="1" si="374"/>
        <v/>
      </c>
      <c r="AU286" s="44" t="str">
        <f ca="1">IF(COUNTIF($BU$2:BU1271,AH286)=1,VLOOKUP(AH286,BO:BP,2), IF(COUNTIF($BU$2:BU1271,AH286)=0,$AM$10,""))</f>
        <v/>
      </c>
      <c r="AV286" s="45" t="str">
        <f t="shared" ca="1" si="375"/>
        <v/>
      </c>
      <c r="AW286" s="46" t="str">
        <f t="shared" ca="1" si="376"/>
        <v/>
      </c>
      <c r="AX286" s="44" t="str">
        <f ca="1">IF(COUNTIF($BU$2:BU1271,AH286)=1,VLOOKUP(AH286,BQ:BR,2), IF(COUNTIF($BU$2:BU1271,AH286)=0,$AN$10,""))</f>
        <v/>
      </c>
      <c r="AY286" s="45" t="str">
        <f t="shared" ca="1" si="377"/>
        <v/>
      </c>
      <c r="AZ286" s="46" t="str">
        <f t="shared" ca="1" si="378"/>
        <v/>
      </c>
      <c r="BA286" s="77" t="str">
        <f t="shared" ca="1" si="379"/>
        <v/>
      </c>
      <c r="BB286" s="176"/>
      <c r="BC286" s="176"/>
      <c r="BD286" s="77" t="str">
        <f ca="1">IF(ISERROR(AI286-2),"",$AQ$4*SUM($BB$14:BB286)-$AR$4*SUM($BC$14:BC286))</f>
        <v/>
      </c>
      <c r="BE286" s="77" t="str">
        <f t="shared" ca="1" si="380"/>
        <v/>
      </c>
      <c r="BS286" s="163" t="str">
        <f t="shared" si="351"/>
        <v/>
      </c>
      <c r="BT286" s="163" t="str">
        <f t="shared" si="352"/>
        <v/>
      </c>
      <c r="BY286" s="164" t="str">
        <f t="shared" ca="1" si="362"/>
        <v/>
      </c>
      <c r="BZ286" s="44" t="str">
        <f ca="1">IF(COUNTIF($CN$2:CN1271,BY286)=1,VLOOKUP(BY286,CH:CI,2), IF(COUNTIF($CN$2:CN1271,BY286)=0,$BZ$10,""))</f>
        <v/>
      </c>
      <c r="CA286" s="45" t="str">
        <f t="shared" ca="1" si="355"/>
        <v/>
      </c>
      <c r="CB286" s="45" t="str">
        <f t="shared" ca="1" si="363"/>
        <v/>
      </c>
      <c r="CC286" s="44" t="str">
        <f ca="1">IF(COUNTIF($CN$2:CN1271,BY286)=1,VLOOKUP(BY286,CJ:CK,2), IF(COUNTIF($CN$2:CN1271,BY286)=0,$CA$10,""))</f>
        <v/>
      </c>
      <c r="CD286" s="45" t="str">
        <f t="shared" ca="1" si="364"/>
        <v/>
      </c>
      <c r="CE286" s="46" t="str">
        <f t="shared" ca="1" si="365"/>
        <v/>
      </c>
      <c r="CF286" s="44" t="str">
        <f t="shared" ca="1" si="366"/>
        <v/>
      </c>
      <c r="CL286" s="163" t="str">
        <f t="shared" si="345"/>
        <v/>
      </c>
      <c r="CM286" s="163" t="str">
        <f t="shared" si="346"/>
        <v/>
      </c>
      <c r="CR286" s="164" t="str">
        <f t="shared" ca="1" si="356"/>
        <v/>
      </c>
      <c r="CS286" s="44" t="str">
        <f ca="1">IF(COUNTIF($DG$2:DG1271,CR286)=1,VLOOKUP(CR286,DA:DB,2), IF(COUNTIF($DG$2:DG1271,CR286)=0,$CS$10,""))</f>
        <v/>
      </c>
      <c r="CT286" s="45" t="str">
        <f t="shared" ca="1" si="357"/>
        <v/>
      </c>
      <c r="CU286" s="45" t="str">
        <f t="shared" ca="1" si="358"/>
        <v/>
      </c>
      <c r="CV286" s="44" t="str">
        <f ca="1">IF(COUNTIF($DG$2:DG1271,CR286)=1,VLOOKUP(CR286,DC:DD,2), IF(COUNTIF($DG$2:DG1271,CR286)=0,$CT$10,""))</f>
        <v/>
      </c>
      <c r="CW286" s="45" t="str">
        <f t="shared" ca="1" si="359"/>
        <v/>
      </c>
      <c r="CX286" s="46" t="str">
        <f t="shared" ca="1" si="360"/>
        <v/>
      </c>
      <c r="CY286" s="44" t="str">
        <f t="shared" ca="1" si="361"/>
        <v/>
      </c>
      <c r="DE286" s="163" t="str">
        <f t="shared" si="347"/>
        <v/>
      </c>
      <c r="DF286" s="163" t="str">
        <f t="shared" si="348"/>
        <v/>
      </c>
    </row>
    <row r="287" spans="1:110">
      <c r="A287" s="164" t="str">
        <f t="shared" ca="1" si="381"/>
        <v/>
      </c>
      <c r="B287" s="71" t="str">
        <f ca="1">IF(COUNTIF($AD$2:AD1272,A287)=1,VLOOKUP(A287,T:U,2), IF(COUNTIF($AD$2:AD1272,A287)=0,$B$10,""))</f>
        <v/>
      </c>
      <c r="C287" s="31" t="str">
        <f t="shared" ca="1" si="353"/>
        <v/>
      </c>
      <c r="D287" s="32" t="str">
        <f t="shared" ca="1" si="382"/>
        <v/>
      </c>
      <c r="E287" s="71" t="str">
        <f ca="1">IF(COUNTIF($AD$2:AD1272,A287)=1,VLOOKUP(A287,V:W,2), IF(COUNTIF($AD$2:AD1272,A287)=0,$C$10,""))</f>
        <v/>
      </c>
      <c r="F287" s="31" t="str">
        <f t="shared" ca="1" si="383"/>
        <v/>
      </c>
      <c r="G287" s="32" t="str">
        <f t="shared" ca="1" si="384"/>
        <v/>
      </c>
      <c r="H287" s="71" t="str">
        <f ca="1">IF(COUNTIF($AD$2:AD1272,A287)=1,VLOOKUP(A287,X:Y,2), IF(COUNTIF($AD$2:AD1272,A287)=0,$D$10,""))</f>
        <v/>
      </c>
      <c r="I287" s="31" t="str">
        <f t="shared" ca="1" si="385"/>
        <v/>
      </c>
      <c r="J287" s="32" t="str">
        <f t="shared" ca="1" si="386"/>
        <v/>
      </c>
      <c r="K287" s="71" t="str">
        <f ca="1">IF(COUNTIF($AD$2:AD1272,A287)=1,VLOOKUP(A287,Z:AA,2), IF(COUNTIF($AD$2:AD1272,A287)=0,$E$10,""))</f>
        <v/>
      </c>
      <c r="L287" s="31" t="str">
        <f t="shared" ca="1" si="387"/>
        <v/>
      </c>
      <c r="M287" s="32" t="str">
        <f t="shared" ca="1" si="388"/>
        <v/>
      </c>
      <c r="N287" s="77" t="str">
        <f t="shared" ca="1" si="389"/>
        <v/>
      </c>
      <c r="O287" s="77"/>
      <c r="P287" s="77"/>
      <c r="Q287" s="77" t="str">
        <f ca="1">IF(ISERROR(B287-2),"",$G$5*SUM($O$14:O287)-$H$5*SUM($P$14:P287))</f>
        <v/>
      </c>
      <c r="R287" s="77" t="str">
        <f t="shared" ca="1" si="390"/>
        <v/>
      </c>
      <c r="AB287" s="163" t="str">
        <f t="shared" si="349"/>
        <v/>
      </c>
      <c r="AC287" s="163" t="str">
        <f t="shared" si="350"/>
        <v/>
      </c>
      <c r="AH287" s="164" t="str">
        <f t="shared" ca="1" si="367"/>
        <v/>
      </c>
      <c r="AI287" s="44" t="str">
        <f ca="1">IF(COUNTIF($BU$2:BU1272,AH287)=1,VLOOKUP(AH287,BG:BH,2), IF(COUNTIF($BU$2:BU1272,AH287)=0,$AI$10,""))</f>
        <v/>
      </c>
      <c r="AJ287" s="45" t="str">
        <f t="shared" ca="1" si="354"/>
        <v/>
      </c>
      <c r="AK287" s="45" t="str">
        <f t="shared" ca="1" si="368"/>
        <v/>
      </c>
      <c r="AL287" s="44" t="str">
        <f ca="1">IF(COUNTIF($BU$2:BU1272,AH287)=1,VLOOKUP(AH287,BI:BJ,2), IF(COUNTIF($BU$2:BU1272,AH287)=0,$AJ$10,""))</f>
        <v/>
      </c>
      <c r="AM287" s="45" t="str">
        <f t="shared" ca="1" si="369"/>
        <v/>
      </c>
      <c r="AN287" s="46" t="str">
        <f t="shared" ca="1" si="370"/>
        <v/>
      </c>
      <c r="AO287" s="44" t="str">
        <f ca="1">IF(COUNTIF($BU$2:BU1272,AH287)=1,VLOOKUP(AH287,BK:BL,2), IF(COUNTIF($BU$2:BU1272,AH287)=0,$AK$10,""))</f>
        <v/>
      </c>
      <c r="AP287" s="45" t="str">
        <f t="shared" ca="1" si="371"/>
        <v/>
      </c>
      <c r="AQ287" s="46" t="str">
        <f t="shared" ca="1" si="372"/>
        <v/>
      </c>
      <c r="AR287" s="44" t="str">
        <f ca="1">IF(COUNTIF($BU$2:BU1272,AH287)=1,VLOOKUP(AH287,BM:BN,2), IF(COUNTIF($BU$2:BU1272,AH287)=0,$AL$10,""))</f>
        <v/>
      </c>
      <c r="AS287" s="45" t="str">
        <f t="shared" ca="1" si="373"/>
        <v/>
      </c>
      <c r="AT287" s="46" t="str">
        <f t="shared" ca="1" si="374"/>
        <v/>
      </c>
      <c r="AU287" s="44" t="str">
        <f ca="1">IF(COUNTIF($BU$2:BU1272,AH287)=1,VLOOKUP(AH287,BO:BP,2), IF(COUNTIF($BU$2:BU1272,AH287)=0,$AM$10,""))</f>
        <v/>
      </c>
      <c r="AV287" s="45" t="str">
        <f t="shared" ca="1" si="375"/>
        <v/>
      </c>
      <c r="AW287" s="46" t="str">
        <f t="shared" ca="1" si="376"/>
        <v/>
      </c>
      <c r="AX287" s="44" t="str">
        <f ca="1">IF(COUNTIF($BU$2:BU1272,AH287)=1,VLOOKUP(AH287,BQ:BR,2), IF(COUNTIF($BU$2:BU1272,AH287)=0,$AN$10,""))</f>
        <v/>
      </c>
      <c r="AY287" s="45" t="str">
        <f t="shared" ca="1" si="377"/>
        <v/>
      </c>
      <c r="AZ287" s="46" t="str">
        <f t="shared" ca="1" si="378"/>
        <v/>
      </c>
      <c r="BA287" s="77" t="str">
        <f t="shared" ca="1" si="379"/>
        <v/>
      </c>
      <c r="BB287" s="176"/>
      <c r="BC287" s="176"/>
      <c r="BD287" s="77" t="str">
        <f ca="1">IF(ISERROR(AI287-2),"",$AQ$4*SUM($BB$14:BB287)-$AR$4*SUM($BC$14:BC287))</f>
        <v/>
      </c>
      <c r="BE287" s="77" t="str">
        <f t="shared" ca="1" si="380"/>
        <v/>
      </c>
      <c r="BS287" s="163" t="str">
        <f t="shared" si="351"/>
        <v/>
      </c>
      <c r="BT287" s="163" t="str">
        <f t="shared" si="352"/>
        <v/>
      </c>
      <c r="BY287" s="164" t="str">
        <f t="shared" ca="1" si="362"/>
        <v/>
      </c>
      <c r="BZ287" s="44" t="str">
        <f ca="1">IF(COUNTIF($CN$2:CN1272,BY287)=1,VLOOKUP(BY287,CH:CI,2), IF(COUNTIF($CN$2:CN1272,BY287)=0,$BZ$10,""))</f>
        <v/>
      </c>
      <c r="CA287" s="45" t="str">
        <f t="shared" ca="1" si="355"/>
        <v/>
      </c>
      <c r="CB287" s="45" t="str">
        <f t="shared" ca="1" si="363"/>
        <v/>
      </c>
      <c r="CC287" s="44" t="str">
        <f ca="1">IF(COUNTIF($CN$2:CN1272,BY287)=1,VLOOKUP(BY287,CJ:CK,2), IF(COUNTIF($CN$2:CN1272,BY287)=0,$CA$10,""))</f>
        <v/>
      </c>
      <c r="CD287" s="45" t="str">
        <f t="shared" ca="1" si="364"/>
        <v/>
      </c>
      <c r="CE287" s="46" t="str">
        <f t="shared" ca="1" si="365"/>
        <v/>
      </c>
      <c r="CF287" s="44" t="str">
        <f t="shared" ca="1" si="366"/>
        <v/>
      </c>
      <c r="CL287" s="163" t="str">
        <f t="shared" si="345"/>
        <v/>
      </c>
      <c r="CM287" s="163" t="str">
        <f t="shared" si="346"/>
        <v/>
      </c>
      <c r="CR287" s="164" t="str">
        <f t="shared" ca="1" si="356"/>
        <v/>
      </c>
      <c r="CS287" s="44" t="str">
        <f ca="1">IF(COUNTIF($DG$2:DG1272,CR287)=1,VLOOKUP(CR287,DA:DB,2), IF(COUNTIF($DG$2:DG1272,CR287)=0,$CS$10,""))</f>
        <v/>
      </c>
      <c r="CT287" s="45" t="str">
        <f t="shared" ca="1" si="357"/>
        <v/>
      </c>
      <c r="CU287" s="45" t="str">
        <f t="shared" ca="1" si="358"/>
        <v/>
      </c>
      <c r="CV287" s="44" t="str">
        <f ca="1">IF(COUNTIF($DG$2:DG1272,CR287)=1,VLOOKUP(CR287,DC:DD,2), IF(COUNTIF($DG$2:DG1272,CR287)=0,$CT$10,""))</f>
        <v/>
      </c>
      <c r="CW287" s="45" t="str">
        <f t="shared" ca="1" si="359"/>
        <v/>
      </c>
      <c r="CX287" s="46" t="str">
        <f t="shared" ca="1" si="360"/>
        <v/>
      </c>
      <c r="CY287" s="44" t="str">
        <f t="shared" ca="1" si="361"/>
        <v/>
      </c>
      <c r="DE287" s="163" t="str">
        <f t="shared" si="347"/>
        <v/>
      </c>
      <c r="DF287" s="163" t="str">
        <f t="shared" si="348"/>
        <v/>
      </c>
    </row>
    <row r="288" spans="1:110">
      <c r="A288" s="164" t="str">
        <f t="shared" ca="1" si="381"/>
        <v/>
      </c>
      <c r="B288" s="71" t="str">
        <f ca="1">IF(COUNTIF($AD$2:AD1273,A288)=1,VLOOKUP(A288,T:U,2), IF(COUNTIF($AD$2:AD1273,A288)=0,$B$10,""))</f>
        <v/>
      </c>
      <c r="C288" s="31" t="str">
        <f t="shared" ca="1" si="353"/>
        <v/>
      </c>
      <c r="D288" s="32" t="str">
        <f t="shared" ca="1" si="382"/>
        <v/>
      </c>
      <c r="E288" s="71" t="str">
        <f ca="1">IF(COUNTIF($AD$2:AD1273,A288)=1,VLOOKUP(A288,V:W,2), IF(COUNTIF($AD$2:AD1273,A288)=0,$C$10,""))</f>
        <v/>
      </c>
      <c r="F288" s="31" t="str">
        <f t="shared" ca="1" si="383"/>
        <v/>
      </c>
      <c r="G288" s="32" t="str">
        <f t="shared" ca="1" si="384"/>
        <v/>
      </c>
      <c r="H288" s="71" t="str">
        <f ca="1">IF(COUNTIF($AD$2:AD1273,A288)=1,VLOOKUP(A288,X:Y,2), IF(COUNTIF($AD$2:AD1273,A288)=0,$D$10,""))</f>
        <v/>
      </c>
      <c r="I288" s="31" t="str">
        <f t="shared" ca="1" si="385"/>
        <v/>
      </c>
      <c r="J288" s="32" t="str">
        <f t="shared" ca="1" si="386"/>
        <v/>
      </c>
      <c r="K288" s="71" t="str">
        <f ca="1">IF(COUNTIF($AD$2:AD1273,A288)=1,VLOOKUP(A288,Z:AA,2), IF(COUNTIF($AD$2:AD1273,A288)=0,$E$10,""))</f>
        <v/>
      </c>
      <c r="L288" s="31" t="str">
        <f t="shared" ca="1" si="387"/>
        <v/>
      </c>
      <c r="M288" s="32" t="str">
        <f t="shared" ca="1" si="388"/>
        <v/>
      </c>
      <c r="N288" s="77" t="str">
        <f t="shared" ca="1" si="389"/>
        <v/>
      </c>
      <c r="O288" s="77"/>
      <c r="P288" s="77"/>
      <c r="Q288" s="77" t="str">
        <f ca="1">IF(ISERROR(B288-2),"",$G$5*SUM($O$14:O288)-$H$5*SUM($P$14:P288))</f>
        <v/>
      </c>
      <c r="R288" s="77" t="str">
        <f t="shared" ca="1" si="390"/>
        <v/>
      </c>
      <c r="AB288" s="163" t="str">
        <f t="shared" si="349"/>
        <v/>
      </c>
      <c r="AC288" s="163" t="str">
        <f t="shared" si="350"/>
        <v/>
      </c>
      <c r="AH288" s="164" t="str">
        <f t="shared" ca="1" si="367"/>
        <v/>
      </c>
      <c r="AI288" s="44" t="str">
        <f ca="1">IF(COUNTIF($BU$2:BU1273,AH288)=1,VLOOKUP(AH288,BG:BH,2), IF(COUNTIF($BU$2:BU1273,AH288)=0,$AI$10,""))</f>
        <v/>
      </c>
      <c r="AJ288" s="45" t="str">
        <f t="shared" ca="1" si="354"/>
        <v/>
      </c>
      <c r="AK288" s="45" t="str">
        <f t="shared" ca="1" si="368"/>
        <v/>
      </c>
      <c r="AL288" s="44" t="str">
        <f ca="1">IF(COUNTIF($BU$2:BU1273,AH288)=1,VLOOKUP(AH288,BI:BJ,2), IF(COUNTIF($BU$2:BU1273,AH288)=0,$AJ$10,""))</f>
        <v/>
      </c>
      <c r="AM288" s="45" t="str">
        <f t="shared" ca="1" si="369"/>
        <v/>
      </c>
      <c r="AN288" s="46" t="str">
        <f t="shared" ca="1" si="370"/>
        <v/>
      </c>
      <c r="AO288" s="44" t="str">
        <f ca="1">IF(COUNTIF($BU$2:BU1273,AH288)=1,VLOOKUP(AH288,BK:BL,2), IF(COUNTIF($BU$2:BU1273,AH288)=0,$AK$10,""))</f>
        <v/>
      </c>
      <c r="AP288" s="45" t="str">
        <f t="shared" ca="1" si="371"/>
        <v/>
      </c>
      <c r="AQ288" s="46" t="str">
        <f t="shared" ca="1" si="372"/>
        <v/>
      </c>
      <c r="AR288" s="44" t="str">
        <f ca="1">IF(COUNTIF($BU$2:BU1273,AH288)=1,VLOOKUP(AH288,BM:BN,2), IF(COUNTIF($BU$2:BU1273,AH288)=0,$AL$10,""))</f>
        <v/>
      </c>
      <c r="AS288" s="45" t="str">
        <f t="shared" ca="1" si="373"/>
        <v/>
      </c>
      <c r="AT288" s="46" t="str">
        <f t="shared" ca="1" si="374"/>
        <v/>
      </c>
      <c r="AU288" s="44" t="str">
        <f ca="1">IF(COUNTIF($BU$2:BU1273,AH288)=1,VLOOKUP(AH288,BO:BP,2), IF(COUNTIF($BU$2:BU1273,AH288)=0,$AM$10,""))</f>
        <v/>
      </c>
      <c r="AV288" s="45" t="str">
        <f t="shared" ca="1" si="375"/>
        <v/>
      </c>
      <c r="AW288" s="46" t="str">
        <f t="shared" ca="1" si="376"/>
        <v/>
      </c>
      <c r="AX288" s="44" t="str">
        <f ca="1">IF(COUNTIF($BU$2:BU1273,AH288)=1,VLOOKUP(AH288,BQ:BR,2), IF(COUNTIF($BU$2:BU1273,AH288)=0,$AN$10,""))</f>
        <v/>
      </c>
      <c r="AY288" s="45" t="str">
        <f t="shared" ca="1" si="377"/>
        <v/>
      </c>
      <c r="AZ288" s="46" t="str">
        <f t="shared" ca="1" si="378"/>
        <v/>
      </c>
      <c r="BA288" s="77" t="str">
        <f t="shared" ca="1" si="379"/>
        <v/>
      </c>
      <c r="BB288" s="176"/>
      <c r="BC288" s="176"/>
      <c r="BD288" s="77" t="str">
        <f ca="1">IF(ISERROR(AI288-2),"",$AQ$4*SUM($BB$14:BB288)-$AR$4*SUM($BC$14:BC288))</f>
        <v/>
      </c>
      <c r="BE288" s="77" t="str">
        <f t="shared" ca="1" si="380"/>
        <v/>
      </c>
      <c r="BS288" s="163" t="str">
        <f t="shared" si="351"/>
        <v/>
      </c>
      <c r="BT288" s="163" t="str">
        <f t="shared" si="352"/>
        <v/>
      </c>
      <c r="BY288" s="164" t="str">
        <f t="shared" ca="1" si="362"/>
        <v/>
      </c>
      <c r="BZ288" s="44" t="str">
        <f ca="1">IF(COUNTIF($CN$2:CN1273,BY288)=1,VLOOKUP(BY288,CH:CI,2), IF(COUNTIF($CN$2:CN1273,BY288)=0,$BZ$10,""))</f>
        <v/>
      </c>
      <c r="CA288" s="45" t="str">
        <f t="shared" ca="1" si="355"/>
        <v/>
      </c>
      <c r="CB288" s="45" t="str">
        <f t="shared" ca="1" si="363"/>
        <v/>
      </c>
      <c r="CC288" s="44" t="str">
        <f ca="1">IF(COUNTIF($CN$2:CN1273,BY288)=1,VLOOKUP(BY288,CJ:CK,2), IF(COUNTIF($CN$2:CN1273,BY288)=0,$CA$10,""))</f>
        <v/>
      </c>
      <c r="CD288" s="45" t="str">
        <f t="shared" ca="1" si="364"/>
        <v/>
      </c>
      <c r="CE288" s="46" t="str">
        <f t="shared" ca="1" si="365"/>
        <v/>
      </c>
      <c r="CF288" s="44" t="str">
        <f t="shared" ca="1" si="366"/>
        <v/>
      </c>
      <c r="CL288" s="163" t="str">
        <f t="shared" si="345"/>
        <v/>
      </c>
      <c r="CM288" s="163" t="str">
        <f t="shared" si="346"/>
        <v/>
      </c>
      <c r="CR288" s="164" t="str">
        <f t="shared" ca="1" si="356"/>
        <v/>
      </c>
      <c r="CS288" s="44" t="str">
        <f ca="1">IF(COUNTIF($DG$2:DG1273,CR288)=1,VLOOKUP(CR288,DA:DB,2), IF(COUNTIF($DG$2:DG1273,CR288)=0,$CS$10,""))</f>
        <v/>
      </c>
      <c r="CT288" s="45" t="str">
        <f t="shared" ca="1" si="357"/>
        <v/>
      </c>
      <c r="CU288" s="45" t="str">
        <f t="shared" ca="1" si="358"/>
        <v/>
      </c>
      <c r="CV288" s="44" t="str">
        <f ca="1">IF(COUNTIF($DG$2:DG1273,CR288)=1,VLOOKUP(CR288,DC:DD,2), IF(COUNTIF($DG$2:DG1273,CR288)=0,$CT$10,""))</f>
        <v/>
      </c>
      <c r="CW288" s="45" t="str">
        <f t="shared" ca="1" si="359"/>
        <v/>
      </c>
      <c r="CX288" s="46" t="str">
        <f t="shared" ca="1" si="360"/>
        <v/>
      </c>
      <c r="CY288" s="44" t="str">
        <f t="shared" ca="1" si="361"/>
        <v/>
      </c>
      <c r="DE288" s="163" t="str">
        <f t="shared" si="347"/>
        <v/>
      </c>
      <c r="DF288" s="163" t="str">
        <f t="shared" si="348"/>
        <v/>
      </c>
    </row>
    <row r="289" spans="1:110">
      <c r="A289" s="164" t="str">
        <f t="shared" ca="1" si="381"/>
        <v/>
      </c>
      <c r="B289" s="71" t="str">
        <f ca="1">IF(COUNTIF($AD$2:AD1274,A289)=1,VLOOKUP(A289,T:U,2), IF(COUNTIF($AD$2:AD1274,A289)=0,$B$10,""))</f>
        <v/>
      </c>
      <c r="C289" s="31" t="str">
        <f t="shared" ca="1" si="353"/>
        <v/>
      </c>
      <c r="D289" s="32" t="str">
        <f t="shared" ca="1" si="382"/>
        <v/>
      </c>
      <c r="E289" s="71" t="str">
        <f ca="1">IF(COUNTIF($AD$2:AD1274,A289)=1,VLOOKUP(A289,V:W,2), IF(COUNTIF($AD$2:AD1274,A289)=0,$C$10,""))</f>
        <v/>
      </c>
      <c r="F289" s="31" t="str">
        <f t="shared" ca="1" si="383"/>
        <v/>
      </c>
      <c r="G289" s="32" t="str">
        <f t="shared" ca="1" si="384"/>
        <v/>
      </c>
      <c r="H289" s="71" t="str">
        <f ca="1">IF(COUNTIF($AD$2:AD1274,A289)=1,VLOOKUP(A289,X:Y,2), IF(COUNTIF($AD$2:AD1274,A289)=0,$D$10,""))</f>
        <v/>
      </c>
      <c r="I289" s="31" t="str">
        <f t="shared" ca="1" si="385"/>
        <v/>
      </c>
      <c r="J289" s="32" t="str">
        <f t="shared" ca="1" si="386"/>
        <v/>
      </c>
      <c r="K289" s="71" t="str">
        <f ca="1">IF(COUNTIF($AD$2:AD1274,A289)=1,VLOOKUP(A289,Z:AA,2), IF(COUNTIF($AD$2:AD1274,A289)=0,$E$10,""))</f>
        <v/>
      </c>
      <c r="L289" s="31" t="str">
        <f t="shared" ca="1" si="387"/>
        <v/>
      </c>
      <c r="M289" s="32" t="str">
        <f t="shared" ca="1" si="388"/>
        <v/>
      </c>
      <c r="N289" s="77" t="str">
        <f t="shared" ca="1" si="389"/>
        <v/>
      </c>
      <c r="O289" s="77"/>
      <c r="P289" s="77"/>
      <c r="Q289" s="77" t="str">
        <f ca="1">IF(ISERROR(B289-2),"",$G$5*SUM($O$14:O289)-$H$5*SUM($P$14:P289))</f>
        <v/>
      </c>
      <c r="R289" s="77" t="str">
        <f t="shared" ca="1" si="390"/>
        <v/>
      </c>
      <c r="AB289" s="163" t="str">
        <f t="shared" si="349"/>
        <v/>
      </c>
      <c r="AC289" s="163" t="str">
        <f t="shared" si="350"/>
        <v/>
      </c>
      <c r="AH289" s="164" t="str">
        <f t="shared" ca="1" si="367"/>
        <v/>
      </c>
      <c r="AI289" s="44" t="str">
        <f ca="1">IF(COUNTIF($BU$2:BU1274,AH289)=1,VLOOKUP(AH289,BG:BH,2), IF(COUNTIF($BU$2:BU1274,AH289)=0,$AI$10,""))</f>
        <v/>
      </c>
      <c r="AJ289" s="45" t="str">
        <f t="shared" ca="1" si="354"/>
        <v/>
      </c>
      <c r="AK289" s="45" t="str">
        <f t="shared" ca="1" si="368"/>
        <v/>
      </c>
      <c r="AL289" s="44" t="str">
        <f ca="1">IF(COUNTIF($BU$2:BU1274,AH289)=1,VLOOKUP(AH289,BI:BJ,2), IF(COUNTIF($BU$2:BU1274,AH289)=0,$AJ$10,""))</f>
        <v/>
      </c>
      <c r="AM289" s="45" t="str">
        <f t="shared" ca="1" si="369"/>
        <v/>
      </c>
      <c r="AN289" s="46" t="str">
        <f t="shared" ca="1" si="370"/>
        <v/>
      </c>
      <c r="AO289" s="44" t="str">
        <f ca="1">IF(COUNTIF($BU$2:BU1274,AH289)=1,VLOOKUP(AH289,BK:BL,2), IF(COUNTIF($BU$2:BU1274,AH289)=0,$AK$10,""))</f>
        <v/>
      </c>
      <c r="AP289" s="45" t="str">
        <f t="shared" ca="1" si="371"/>
        <v/>
      </c>
      <c r="AQ289" s="46" t="str">
        <f t="shared" ca="1" si="372"/>
        <v/>
      </c>
      <c r="AR289" s="44" t="str">
        <f ca="1">IF(COUNTIF($BU$2:BU1274,AH289)=1,VLOOKUP(AH289,BM:BN,2), IF(COUNTIF($BU$2:BU1274,AH289)=0,$AL$10,""))</f>
        <v/>
      </c>
      <c r="AS289" s="45" t="str">
        <f t="shared" ca="1" si="373"/>
        <v/>
      </c>
      <c r="AT289" s="46" t="str">
        <f t="shared" ca="1" si="374"/>
        <v/>
      </c>
      <c r="AU289" s="44" t="str">
        <f ca="1">IF(COUNTIF($BU$2:BU1274,AH289)=1,VLOOKUP(AH289,BO:BP,2), IF(COUNTIF($BU$2:BU1274,AH289)=0,$AM$10,""))</f>
        <v/>
      </c>
      <c r="AV289" s="45" t="str">
        <f t="shared" ca="1" si="375"/>
        <v/>
      </c>
      <c r="AW289" s="46" t="str">
        <f t="shared" ca="1" si="376"/>
        <v/>
      </c>
      <c r="AX289" s="44" t="str">
        <f ca="1">IF(COUNTIF($BU$2:BU1274,AH289)=1,VLOOKUP(AH289,BQ:BR,2), IF(COUNTIF($BU$2:BU1274,AH289)=0,$AN$10,""))</f>
        <v/>
      </c>
      <c r="AY289" s="45" t="str">
        <f t="shared" ca="1" si="377"/>
        <v/>
      </c>
      <c r="AZ289" s="46" t="str">
        <f t="shared" ca="1" si="378"/>
        <v/>
      </c>
      <c r="BA289" s="77" t="str">
        <f t="shared" ca="1" si="379"/>
        <v/>
      </c>
      <c r="BB289" s="176"/>
      <c r="BC289" s="176"/>
      <c r="BD289" s="77" t="str">
        <f ca="1">IF(ISERROR(AI289-2),"",$AQ$4*SUM($BB$14:BB289)-$AR$4*SUM($BC$14:BC289))</f>
        <v/>
      </c>
      <c r="BE289" s="77" t="str">
        <f t="shared" ca="1" si="380"/>
        <v/>
      </c>
      <c r="BS289" s="163" t="str">
        <f t="shared" si="351"/>
        <v/>
      </c>
      <c r="BT289" s="163" t="str">
        <f t="shared" si="352"/>
        <v/>
      </c>
      <c r="BY289" s="164" t="str">
        <f t="shared" ca="1" si="362"/>
        <v/>
      </c>
      <c r="BZ289" s="44" t="str">
        <f ca="1">IF(COUNTIF($CN$2:CN1274,BY289)=1,VLOOKUP(BY289,CH:CI,2), IF(COUNTIF($CN$2:CN1274,BY289)=0,$BZ$10,""))</f>
        <v/>
      </c>
      <c r="CA289" s="45" t="str">
        <f t="shared" ca="1" si="355"/>
        <v/>
      </c>
      <c r="CB289" s="45" t="str">
        <f t="shared" ca="1" si="363"/>
        <v/>
      </c>
      <c r="CC289" s="44" t="str">
        <f ca="1">IF(COUNTIF($CN$2:CN1274,BY289)=1,VLOOKUP(BY289,CJ:CK,2), IF(COUNTIF($CN$2:CN1274,BY289)=0,$CA$10,""))</f>
        <v/>
      </c>
      <c r="CD289" s="45" t="str">
        <f t="shared" ca="1" si="364"/>
        <v/>
      </c>
      <c r="CE289" s="46" t="str">
        <f t="shared" ca="1" si="365"/>
        <v/>
      </c>
      <c r="CF289" s="44" t="str">
        <f t="shared" ca="1" si="366"/>
        <v/>
      </c>
      <c r="CL289" s="163" t="str">
        <f t="shared" si="345"/>
        <v/>
      </c>
      <c r="CM289" s="163" t="str">
        <f t="shared" si="346"/>
        <v/>
      </c>
      <c r="CR289" s="164" t="str">
        <f t="shared" ca="1" si="356"/>
        <v/>
      </c>
      <c r="CS289" s="44" t="str">
        <f ca="1">IF(COUNTIF($DG$2:DG1274,CR289)=1,VLOOKUP(CR289,DA:DB,2), IF(COUNTIF($DG$2:DG1274,CR289)=0,$CS$10,""))</f>
        <v/>
      </c>
      <c r="CT289" s="45" t="str">
        <f t="shared" ca="1" si="357"/>
        <v/>
      </c>
      <c r="CU289" s="45" t="str">
        <f t="shared" ca="1" si="358"/>
        <v/>
      </c>
      <c r="CV289" s="44" t="str">
        <f ca="1">IF(COUNTIF($DG$2:DG1274,CR289)=1,VLOOKUP(CR289,DC:DD,2), IF(COUNTIF($DG$2:DG1274,CR289)=0,$CT$10,""))</f>
        <v/>
      </c>
      <c r="CW289" s="45" t="str">
        <f t="shared" ca="1" si="359"/>
        <v/>
      </c>
      <c r="CX289" s="46" t="str">
        <f t="shared" ca="1" si="360"/>
        <v/>
      </c>
      <c r="CY289" s="44" t="str">
        <f t="shared" ca="1" si="361"/>
        <v/>
      </c>
      <c r="DE289" s="163" t="str">
        <f t="shared" si="347"/>
        <v/>
      </c>
      <c r="DF289" s="163" t="str">
        <f t="shared" si="348"/>
        <v/>
      </c>
    </row>
    <row r="290" spans="1:110">
      <c r="A290" s="164" t="str">
        <f t="shared" ca="1" si="381"/>
        <v/>
      </c>
      <c r="B290" s="71" t="str">
        <f ca="1">IF(COUNTIF($AD$2:AD1275,A290)=1,VLOOKUP(A290,T:U,2), IF(COUNTIF($AD$2:AD1275,A290)=0,$B$10,""))</f>
        <v/>
      </c>
      <c r="C290" s="31" t="str">
        <f t="shared" ca="1" si="353"/>
        <v/>
      </c>
      <c r="D290" s="32" t="str">
        <f t="shared" ca="1" si="382"/>
        <v/>
      </c>
      <c r="E290" s="71" t="str">
        <f ca="1">IF(COUNTIF($AD$2:AD1275,A290)=1,VLOOKUP(A290,V:W,2), IF(COUNTIF($AD$2:AD1275,A290)=0,$C$10,""))</f>
        <v/>
      </c>
      <c r="F290" s="31" t="str">
        <f t="shared" ca="1" si="383"/>
        <v/>
      </c>
      <c r="G290" s="32" t="str">
        <f t="shared" ca="1" si="384"/>
        <v/>
      </c>
      <c r="H290" s="71" t="str">
        <f ca="1">IF(COUNTIF($AD$2:AD1275,A290)=1,VLOOKUP(A290,X:Y,2), IF(COUNTIF($AD$2:AD1275,A290)=0,$D$10,""))</f>
        <v/>
      </c>
      <c r="I290" s="31" t="str">
        <f t="shared" ca="1" si="385"/>
        <v/>
      </c>
      <c r="J290" s="32" t="str">
        <f t="shared" ca="1" si="386"/>
        <v/>
      </c>
      <c r="K290" s="71" t="str">
        <f ca="1">IF(COUNTIF($AD$2:AD1275,A290)=1,VLOOKUP(A290,Z:AA,2), IF(COUNTIF($AD$2:AD1275,A290)=0,$E$10,""))</f>
        <v/>
      </c>
      <c r="L290" s="31" t="str">
        <f t="shared" ca="1" si="387"/>
        <v/>
      </c>
      <c r="M290" s="32" t="str">
        <f t="shared" ca="1" si="388"/>
        <v/>
      </c>
      <c r="N290" s="77" t="str">
        <f t="shared" ca="1" si="389"/>
        <v/>
      </c>
      <c r="O290" s="77"/>
      <c r="P290" s="77"/>
      <c r="Q290" s="77" t="str">
        <f ca="1">IF(ISERROR(B290-2),"",$G$5*SUM($O$14:O290)-$H$5*SUM($P$14:P290))</f>
        <v/>
      </c>
      <c r="R290" s="77" t="str">
        <f t="shared" ca="1" si="390"/>
        <v/>
      </c>
      <c r="AB290" s="163" t="str">
        <f t="shared" si="349"/>
        <v/>
      </c>
      <c r="AC290" s="163" t="str">
        <f t="shared" si="350"/>
        <v/>
      </c>
      <c r="AH290" s="164" t="str">
        <f t="shared" ca="1" si="367"/>
        <v/>
      </c>
      <c r="AI290" s="44" t="str">
        <f ca="1">IF(COUNTIF($BU$2:BU1275,AH290)=1,VLOOKUP(AH290,BG:BH,2), IF(COUNTIF($BU$2:BU1275,AH290)=0,$AI$10,""))</f>
        <v/>
      </c>
      <c r="AJ290" s="45" t="str">
        <f t="shared" ca="1" si="354"/>
        <v/>
      </c>
      <c r="AK290" s="45" t="str">
        <f t="shared" ca="1" si="368"/>
        <v/>
      </c>
      <c r="AL290" s="44" t="str">
        <f ca="1">IF(COUNTIF($BU$2:BU1275,AH290)=1,VLOOKUP(AH290,BI:BJ,2), IF(COUNTIF($BU$2:BU1275,AH290)=0,$AJ$10,""))</f>
        <v/>
      </c>
      <c r="AM290" s="45" t="str">
        <f t="shared" ca="1" si="369"/>
        <v/>
      </c>
      <c r="AN290" s="46" t="str">
        <f t="shared" ca="1" si="370"/>
        <v/>
      </c>
      <c r="AO290" s="44" t="str">
        <f ca="1">IF(COUNTIF($BU$2:BU1275,AH290)=1,VLOOKUP(AH290,BK:BL,2), IF(COUNTIF($BU$2:BU1275,AH290)=0,$AK$10,""))</f>
        <v/>
      </c>
      <c r="AP290" s="45" t="str">
        <f t="shared" ca="1" si="371"/>
        <v/>
      </c>
      <c r="AQ290" s="46" t="str">
        <f t="shared" ca="1" si="372"/>
        <v/>
      </c>
      <c r="AR290" s="44" t="str">
        <f ca="1">IF(COUNTIF($BU$2:BU1275,AH290)=1,VLOOKUP(AH290,BM:BN,2), IF(COUNTIF($BU$2:BU1275,AH290)=0,$AL$10,""))</f>
        <v/>
      </c>
      <c r="AS290" s="45" t="str">
        <f t="shared" ca="1" si="373"/>
        <v/>
      </c>
      <c r="AT290" s="46" t="str">
        <f t="shared" ca="1" si="374"/>
        <v/>
      </c>
      <c r="AU290" s="44" t="str">
        <f ca="1">IF(COUNTIF($BU$2:BU1275,AH290)=1,VLOOKUP(AH290,BO:BP,2), IF(COUNTIF($BU$2:BU1275,AH290)=0,$AM$10,""))</f>
        <v/>
      </c>
      <c r="AV290" s="45" t="str">
        <f t="shared" ca="1" si="375"/>
        <v/>
      </c>
      <c r="AW290" s="46" t="str">
        <f t="shared" ca="1" si="376"/>
        <v/>
      </c>
      <c r="AX290" s="44" t="str">
        <f ca="1">IF(COUNTIF($BU$2:BU1275,AH290)=1,VLOOKUP(AH290,BQ:BR,2), IF(COUNTIF($BU$2:BU1275,AH290)=0,$AN$10,""))</f>
        <v/>
      </c>
      <c r="AY290" s="45" t="str">
        <f t="shared" ca="1" si="377"/>
        <v/>
      </c>
      <c r="AZ290" s="46" t="str">
        <f t="shared" ca="1" si="378"/>
        <v/>
      </c>
      <c r="BA290" s="77" t="str">
        <f t="shared" ca="1" si="379"/>
        <v/>
      </c>
      <c r="BB290" s="176"/>
      <c r="BC290" s="176"/>
      <c r="BD290" s="77" t="str">
        <f ca="1">IF(ISERROR(AI290-2),"",$AQ$4*SUM($BB$14:BB290)-$AR$4*SUM($BC$14:BC290))</f>
        <v/>
      </c>
      <c r="BE290" s="77" t="str">
        <f t="shared" ca="1" si="380"/>
        <v/>
      </c>
      <c r="BS290" s="163" t="str">
        <f t="shared" si="351"/>
        <v/>
      </c>
      <c r="BT290" s="163" t="str">
        <f t="shared" si="352"/>
        <v/>
      </c>
      <c r="BY290" s="164" t="str">
        <f t="shared" ca="1" si="362"/>
        <v/>
      </c>
      <c r="BZ290" s="44" t="str">
        <f ca="1">IF(COUNTIF($CN$2:CN1275,BY290)=1,VLOOKUP(BY290,CH:CI,2), IF(COUNTIF($CN$2:CN1275,BY290)=0,$BZ$10,""))</f>
        <v/>
      </c>
      <c r="CA290" s="45" t="str">
        <f t="shared" ca="1" si="355"/>
        <v/>
      </c>
      <c r="CB290" s="45" t="str">
        <f t="shared" ca="1" si="363"/>
        <v/>
      </c>
      <c r="CC290" s="44" t="str">
        <f ca="1">IF(COUNTIF($CN$2:CN1275,BY290)=1,VLOOKUP(BY290,CJ:CK,2), IF(COUNTIF($CN$2:CN1275,BY290)=0,$CA$10,""))</f>
        <v/>
      </c>
      <c r="CD290" s="45" t="str">
        <f t="shared" ca="1" si="364"/>
        <v/>
      </c>
      <c r="CE290" s="46" t="str">
        <f t="shared" ca="1" si="365"/>
        <v/>
      </c>
      <c r="CF290" s="44" t="str">
        <f t="shared" ca="1" si="366"/>
        <v/>
      </c>
      <c r="CL290" s="163" t="str">
        <f t="shared" si="345"/>
        <v/>
      </c>
      <c r="CM290" s="163" t="str">
        <f t="shared" si="346"/>
        <v/>
      </c>
      <c r="CR290" s="164" t="str">
        <f t="shared" ca="1" si="356"/>
        <v/>
      </c>
      <c r="CS290" s="44" t="str">
        <f ca="1">IF(COUNTIF($DG$2:DG1275,CR290)=1,VLOOKUP(CR290,DA:DB,2), IF(COUNTIF($DG$2:DG1275,CR290)=0,$CS$10,""))</f>
        <v/>
      </c>
      <c r="CT290" s="45" t="str">
        <f t="shared" ca="1" si="357"/>
        <v/>
      </c>
      <c r="CU290" s="45" t="str">
        <f t="shared" ca="1" si="358"/>
        <v/>
      </c>
      <c r="CV290" s="44" t="str">
        <f ca="1">IF(COUNTIF($DG$2:DG1275,CR290)=1,VLOOKUP(CR290,DC:DD,2), IF(COUNTIF($DG$2:DG1275,CR290)=0,$CT$10,""))</f>
        <v/>
      </c>
      <c r="CW290" s="45" t="str">
        <f t="shared" ca="1" si="359"/>
        <v/>
      </c>
      <c r="CX290" s="46" t="str">
        <f t="shared" ca="1" si="360"/>
        <v/>
      </c>
      <c r="CY290" s="44" t="str">
        <f t="shared" ca="1" si="361"/>
        <v/>
      </c>
      <c r="DE290" s="163" t="str">
        <f t="shared" si="347"/>
        <v/>
      </c>
      <c r="DF290" s="163" t="str">
        <f t="shared" si="348"/>
        <v/>
      </c>
    </row>
    <row r="291" spans="1:110">
      <c r="A291" s="164" t="str">
        <f t="shared" ca="1" si="381"/>
        <v/>
      </c>
      <c r="B291" s="71" t="str">
        <f ca="1">IF(COUNTIF($AD$2:AD1276,A291)=1,VLOOKUP(A291,T:U,2), IF(COUNTIF($AD$2:AD1276,A291)=0,$B$10,""))</f>
        <v/>
      </c>
      <c r="C291" s="31" t="str">
        <f t="shared" ca="1" si="353"/>
        <v/>
      </c>
      <c r="D291" s="32" t="str">
        <f t="shared" ca="1" si="382"/>
        <v/>
      </c>
      <c r="E291" s="71" t="str">
        <f ca="1">IF(COUNTIF($AD$2:AD1276,A291)=1,VLOOKUP(A291,V:W,2), IF(COUNTIF($AD$2:AD1276,A291)=0,$C$10,""))</f>
        <v/>
      </c>
      <c r="F291" s="31" t="str">
        <f t="shared" ca="1" si="383"/>
        <v/>
      </c>
      <c r="G291" s="32" t="str">
        <f t="shared" ca="1" si="384"/>
        <v/>
      </c>
      <c r="H291" s="71" t="str">
        <f ca="1">IF(COUNTIF($AD$2:AD1276,A291)=1,VLOOKUP(A291,X:Y,2), IF(COUNTIF($AD$2:AD1276,A291)=0,$D$10,""))</f>
        <v/>
      </c>
      <c r="I291" s="31" t="str">
        <f t="shared" ca="1" si="385"/>
        <v/>
      </c>
      <c r="J291" s="32" t="str">
        <f t="shared" ca="1" si="386"/>
        <v/>
      </c>
      <c r="K291" s="71" t="str">
        <f ca="1">IF(COUNTIF($AD$2:AD1276,A291)=1,VLOOKUP(A291,Z:AA,2), IF(COUNTIF($AD$2:AD1276,A291)=0,$E$10,""))</f>
        <v/>
      </c>
      <c r="L291" s="31" t="str">
        <f t="shared" ca="1" si="387"/>
        <v/>
      </c>
      <c r="M291" s="32" t="str">
        <f t="shared" ca="1" si="388"/>
        <v/>
      </c>
      <c r="N291" s="77" t="str">
        <f t="shared" ca="1" si="389"/>
        <v/>
      </c>
      <c r="O291" s="77"/>
      <c r="P291" s="77"/>
      <c r="Q291" s="77" t="str">
        <f ca="1">IF(ISERROR(B291-2),"",$G$5*SUM($O$14:O291)-$H$5*SUM($P$14:P291))</f>
        <v/>
      </c>
      <c r="R291" s="77" t="str">
        <f t="shared" ca="1" si="390"/>
        <v/>
      </c>
      <c r="AB291" s="163" t="str">
        <f t="shared" si="349"/>
        <v/>
      </c>
      <c r="AC291" s="163" t="str">
        <f t="shared" si="350"/>
        <v/>
      </c>
      <c r="AH291" s="164" t="str">
        <f t="shared" ca="1" si="367"/>
        <v/>
      </c>
      <c r="AI291" s="44" t="str">
        <f ca="1">IF(COUNTIF($BU$2:BU1276,AH291)=1,VLOOKUP(AH291,BG:BH,2), IF(COUNTIF($BU$2:BU1276,AH291)=0,$AI$10,""))</f>
        <v/>
      </c>
      <c r="AJ291" s="45" t="str">
        <f t="shared" ca="1" si="354"/>
        <v/>
      </c>
      <c r="AK291" s="45" t="str">
        <f t="shared" ca="1" si="368"/>
        <v/>
      </c>
      <c r="AL291" s="44" t="str">
        <f ca="1">IF(COUNTIF($BU$2:BU1276,AH291)=1,VLOOKUP(AH291,BI:BJ,2), IF(COUNTIF($BU$2:BU1276,AH291)=0,$AJ$10,""))</f>
        <v/>
      </c>
      <c r="AM291" s="45" t="str">
        <f t="shared" ca="1" si="369"/>
        <v/>
      </c>
      <c r="AN291" s="46" t="str">
        <f t="shared" ca="1" si="370"/>
        <v/>
      </c>
      <c r="AO291" s="44" t="str">
        <f ca="1">IF(COUNTIF($BU$2:BU1276,AH291)=1,VLOOKUP(AH291,BK:BL,2), IF(COUNTIF($BU$2:BU1276,AH291)=0,$AK$10,""))</f>
        <v/>
      </c>
      <c r="AP291" s="45" t="str">
        <f t="shared" ca="1" si="371"/>
        <v/>
      </c>
      <c r="AQ291" s="46" t="str">
        <f t="shared" ca="1" si="372"/>
        <v/>
      </c>
      <c r="AR291" s="44" t="str">
        <f ca="1">IF(COUNTIF($BU$2:BU1276,AH291)=1,VLOOKUP(AH291,BM:BN,2), IF(COUNTIF($BU$2:BU1276,AH291)=0,$AL$10,""))</f>
        <v/>
      </c>
      <c r="AS291" s="45" t="str">
        <f t="shared" ca="1" si="373"/>
        <v/>
      </c>
      <c r="AT291" s="46" t="str">
        <f t="shared" ca="1" si="374"/>
        <v/>
      </c>
      <c r="AU291" s="44" t="str">
        <f ca="1">IF(COUNTIF($BU$2:BU1276,AH291)=1,VLOOKUP(AH291,BO:BP,2), IF(COUNTIF($BU$2:BU1276,AH291)=0,$AM$10,""))</f>
        <v/>
      </c>
      <c r="AV291" s="45" t="str">
        <f t="shared" ca="1" si="375"/>
        <v/>
      </c>
      <c r="AW291" s="46" t="str">
        <f t="shared" ca="1" si="376"/>
        <v/>
      </c>
      <c r="AX291" s="44" t="str">
        <f ca="1">IF(COUNTIF($BU$2:BU1276,AH291)=1,VLOOKUP(AH291,BQ:BR,2), IF(COUNTIF($BU$2:BU1276,AH291)=0,$AN$10,""))</f>
        <v/>
      </c>
      <c r="AY291" s="45" t="str">
        <f t="shared" ca="1" si="377"/>
        <v/>
      </c>
      <c r="AZ291" s="46" t="str">
        <f t="shared" ca="1" si="378"/>
        <v/>
      </c>
      <c r="BA291" s="77" t="str">
        <f t="shared" ca="1" si="379"/>
        <v/>
      </c>
      <c r="BB291" s="176"/>
      <c r="BC291" s="176"/>
      <c r="BD291" s="77" t="str">
        <f ca="1">IF(ISERROR(AI291-2),"",$AQ$4*SUM($BB$14:BB291)-$AR$4*SUM($BC$14:BC291))</f>
        <v/>
      </c>
      <c r="BE291" s="77" t="str">
        <f t="shared" ca="1" si="380"/>
        <v/>
      </c>
      <c r="BS291" s="163" t="str">
        <f t="shared" si="351"/>
        <v/>
      </c>
      <c r="BT291" s="163" t="str">
        <f t="shared" si="352"/>
        <v/>
      </c>
      <c r="BY291" s="164" t="str">
        <f t="shared" ca="1" si="362"/>
        <v/>
      </c>
      <c r="BZ291" s="44" t="str">
        <f ca="1">IF(COUNTIF($CN$2:CN1276,BY291)=1,VLOOKUP(BY291,CH:CI,2), IF(COUNTIF($CN$2:CN1276,BY291)=0,$BZ$10,""))</f>
        <v/>
      </c>
      <c r="CA291" s="45" t="str">
        <f t="shared" ca="1" si="355"/>
        <v/>
      </c>
      <c r="CB291" s="45" t="str">
        <f t="shared" ca="1" si="363"/>
        <v/>
      </c>
      <c r="CC291" s="44" t="str">
        <f ca="1">IF(COUNTIF($CN$2:CN1276,BY291)=1,VLOOKUP(BY291,CJ:CK,2), IF(COUNTIF($CN$2:CN1276,BY291)=0,$CA$10,""))</f>
        <v/>
      </c>
      <c r="CD291" s="45" t="str">
        <f t="shared" ca="1" si="364"/>
        <v/>
      </c>
      <c r="CE291" s="46" t="str">
        <f t="shared" ca="1" si="365"/>
        <v/>
      </c>
      <c r="CF291" s="44" t="str">
        <f t="shared" ca="1" si="366"/>
        <v/>
      </c>
      <c r="CL291" s="163" t="str">
        <f t="shared" si="345"/>
        <v/>
      </c>
      <c r="CM291" s="163" t="str">
        <f t="shared" si="346"/>
        <v/>
      </c>
      <c r="CR291" s="164" t="str">
        <f t="shared" ca="1" si="356"/>
        <v/>
      </c>
      <c r="CS291" s="44" t="str">
        <f ca="1">IF(COUNTIF($DG$2:DG1276,CR291)=1,VLOOKUP(CR291,DA:DB,2), IF(COUNTIF($DG$2:DG1276,CR291)=0,$CS$10,""))</f>
        <v/>
      </c>
      <c r="CT291" s="45" t="str">
        <f t="shared" ca="1" si="357"/>
        <v/>
      </c>
      <c r="CU291" s="45" t="str">
        <f t="shared" ca="1" si="358"/>
        <v/>
      </c>
      <c r="CV291" s="44" t="str">
        <f ca="1">IF(COUNTIF($DG$2:DG1276,CR291)=1,VLOOKUP(CR291,DC:DD,2), IF(COUNTIF($DG$2:DG1276,CR291)=0,$CT$10,""))</f>
        <v/>
      </c>
      <c r="CW291" s="45" t="str">
        <f t="shared" ca="1" si="359"/>
        <v/>
      </c>
      <c r="CX291" s="46" t="str">
        <f t="shared" ca="1" si="360"/>
        <v/>
      </c>
      <c r="CY291" s="44" t="str">
        <f t="shared" ca="1" si="361"/>
        <v/>
      </c>
      <c r="DE291" s="163" t="str">
        <f t="shared" si="347"/>
        <v/>
      </c>
      <c r="DF291" s="163" t="str">
        <f t="shared" si="348"/>
        <v/>
      </c>
    </row>
    <row r="292" spans="1:110">
      <c r="A292" s="164" t="str">
        <f t="shared" ca="1" si="381"/>
        <v/>
      </c>
      <c r="B292" s="71" t="str">
        <f ca="1">IF(COUNTIF($AD$2:AD1277,A292)=1,VLOOKUP(A292,T:U,2), IF(COUNTIF($AD$2:AD1277,A292)=0,$B$10,""))</f>
        <v/>
      </c>
      <c r="C292" s="31" t="str">
        <f t="shared" ca="1" si="353"/>
        <v/>
      </c>
      <c r="D292" s="32" t="str">
        <f t="shared" ca="1" si="382"/>
        <v/>
      </c>
      <c r="E292" s="71" t="str">
        <f ca="1">IF(COUNTIF($AD$2:AD1277,A292)=1,VLOOKUP(A292,V:W,2), IF(COUNTIF($AD$2:AD1277,A292)=0,$C$10,""))</f>
        <v/>
      </c>
      <c r="F292" s="31" t="str">
        <f t="shared" ca="1" si="383"/>
        <v/>
      </c>
      <c r="G292" s="32" t="str">
        <f t="shared" ca="1" si="384"/>
        <v/>
      </c>
      <c r="H292" s="71" t="str">
        <f ca="1">IF(COUNTIF($AD$2:AD1277,A292)=1,VLOOKUP(A292,X:Y,2), IF(COUNTIF($AD$2:AD1277,A292)=0,$D$10,""))</f>
        <v/>
      </c>
      <c r="I292" s="31" t="str">
        <f t="shared" ca="1" si="385"/>
        <v/>
      </c>
      <c r="J292" s="32" t="str">
        <f t="shared" ca="1" si="386"/>
        <v/>
      </c>
      <c r="K292" s="71" t="str">
        <f ca="1">IF(COUNTIF($AD$2:AD1277,A292)=1,VLOOKUP(A292,Z:AA,2), IF(COUNTIF($AD$2:AD1277,A292)=0,$E$10,""))</f>
        <v/>
      </c>
      <c r="L292" s="31" t="str">
        <f t="shared" ca="1" si="387"/>
        <v/>
      </c>
      <c r="M292" s="32" t="str">
        <f t="shared" ca="1" si="388"/>
        <v/>
      </c>
      <c r="N292" s="77" t="str">
        <f t="shared" ca="1" si="389"/>
        <v/>
      </c>
      <c r="O292" s="77"/>
      <c r="P292" s="77"/>
      <c r="Q292" s="77" t="str">
        <f ca="1">IF(ISERROR(B292-2),"",$G$5*SUM($O$14:O292)-$H$5*SUM($P$14:P292))</f>
        <v/>
      </c>
      <c r="R292" s="77" t="str">
        <f t="shared" ca="1" si="390"/>
        <v/>
      </c>
      <c r="AB292" s="163" t="str">
        <f t="shared" si="349"/>
        <v/>
      </c>
      <c r="AC292" s="163" t="str">
        <f t="shared" si="350"/>
        <v/>
      </c>
      <c r="AH292" s="164" t="str">
        <f t="shared" ca="1" si="367"/>
        <v/>
      </c>
      <c r="AI292" s="44" t="str">
        <f ca="1">IF(COUNTIF($BU$2:BU1277,AH292)=1,VLOOKUP(AH292,BG:BH,2), IF(COUNTIF($BU$2:BU1277,AH292)=0,$AI$10,""))</f>
        <v/>
      </c>
      <c r="AJ292" s="45" t="str">
        <f t="shared" ca="1" si="354"/>
        <v/>
      </c>
      <c r="AK292" s="45" t="str">
        <f t="shared" ca="1" si="368"/>
        <v/>
      </c>
      <c r="AL292" s="44" t="str">
        <f ca="1">IF(COUNTIF($BU$2:BU1277,AH292)=1,VLOOKUP(AH292,BI:BJ,2), IF(COUNTIF($BU$2:BU1277,AH292)=0,$AJ$10,""))</f>
        <v/>
      </c>
      <c r="AM292" s="45" t="str">
        <f t="shared" ca="1" si="369"/>
        <v/>
      </c>
      <c r="AN292" s="46" t="str">
        <f t="shared" ca="1" si="370"/>
        <v/>
      </c>
      <c r="AO292" s="44" t="str">
        <f ca="1">IF(COUNTIF($BU$2:BU1277,AH292)=1,VLOOKUP(AH292,BK:BL,2), IF(COUNTIF($BU$2:BU1277,AH292)=0,$AK$10,""))</f>
        <v/>
      </c>
      <c r="AP292" s="45" t="str">
        <f t="shared" ca="1" si="371"/>
        <v/>
      </c>
      <c r="AQ292" s="46" t="str">
        <f t="shared" ca="1" si="372"/>
        <v/>
      </c>
      <c r="AR292" s="44" t="str">
        <f ca="1">IF(COUNTIF($BU$2:BU1277,AH292)=1,VLOOKUP(AH292,BM:BN,2), IF(COUNTIF($BU$2:BU1277,AH292)=0,$AL$10,""))</f>
        <v/>
      </c>
      <c r="AS292" s="45" t="str">
        <f t="shared" ca="1" si="373"/>
        <v/>
      </c>
      <c r="AT292" s="46" t="str">
        <f t="shared" ca="1" si="374"/>
        <v/>
      </c>
      <c r="AU292" s="44" t="str">
        <f ca="1">IF(COUNTIF($BU$2:BU1277,AH292)=1,VLOOKUP(AH292,BO:BP,2), IF(COUNTIF($BU$2:BU1277,AH292)=0,$AM$10,""))</f>
        <v/>
      </c>
      <c r="AV292" s="45" t="str">
        <f t="shared" ca="1" si="375"/>
        <v/>
      </c>
      <c r="AW292" s="46" t="str">
        <f t="shared" ca="1" si="376"/>
        <v/>
      </c>
      <c r="AX292" s="44" t="str">
        <f ca="1">IF(COUNTIF($BU$2:BU1277,AH292)=1,VLOOKUP(AH292,BQ:BR,2), IF(COUNTIF($BU$2:BU1277,AH292)=0,$AN$10,""))</f>
        <v/>
      </c>
      <c r="AY292" s="45" t="str">
        <f t="shared" ca="1" si="377"/>
        <v/>
      </c>
      <c r="AZ292" s="46" t="str">
        <f t="shared" ca="1" si="378"/>
        <v/>
      </c>
      <c r="BA292" s="77" t="str">
        <f t="shared" ca="1" si="379"/>
        <v/>
      </c>
      <c r="BB292" s="176"/>
      <c r="BC292" s="176"/>
      <c r="BD292" s="77" t="str">
        <f ca="1">IF(ISERROR(AI292-2),"",$AQ$4*SUM($BB$14:BB292)-$AR$4*SUM($BC$14:BC292))</f>
        <v/>
      </c>
      <c r="BE292" s="77" t="str">
        <f t="shared" ca="1" si="380"/>
        <v/>
      </c>
      <c r="BS292" s="163" t="str">
        <f t="shared" si="351"/>
        <v/>
      </c>
      <c r="BT292" s="163" t="str">
        <f t="shared" si="352"/>
        <v/>
      </c>
      <c r="BY292" s="164" t="str">
        <f t="shared" ca="1" si="362"/>
        <v/>
      </c>
      <c r="BZ292" s="44" t="str">
        <f ca="1">IF(COUNTIF($CN$2:CN1277,BY292)=1,VLOOKUP(BY292,CH:CI,2), IF(COUNTIF($CN$2:CN1277,BY292)=0,$BZ$10,""))</f>
        <v/>
      </c>
      <c r="CA292" s="45" t="str">
        <f t="shared" ca="1" si="355"/>
        <v/>
      </c>
      <c r="CB292" s="45" t="str">
        <f t="shared" ca="1" si="363"/>
        <v/>
      </c>
      <c r="CC292" s="44" t="str">
        <f ca="1">IF(COUNTIF($CN$2:CN1277,BY292)=1,VLOOKUP(BY292,CJ:CK,2), IF(COUNTIF($CN$2:CN1277,BY292)=0,$CA$10,""))</f>
        <v/>
      </c>
      <c r="CD292" s="45" t="str">
        <f t="shared" ca="1" si="364"/>
        <v/>
      </c>
      <c r="CE292" s="46" t="str">
        <f t="shared" ca="1" si="365"/>
        <v/>
      </c>
      <c r="CF292" s="44" t="str">
        <f t="shared" ca="1" si="366"/>
        <v/>
      </c>
      <c r="CL292" s="163" t="str">
        <f t="shared" si="345"/>
        <v/>
      </c>
      <c r="CM292" s="163" t="str">
        <f t="shared" si="346"/>
        <v/>
      </c>
      <c r="CR292" s="164" t="str">
        <f t="shared" ca="1" si="356"/>
        <v/>
      </c>
      <c r="CS292" s="44" t="str">
        <f ca="1">IF(COUNTIF($DG$2:DG1277,CR292)=1,VLOOKUP(CR292,DA:DB,2), IF(COUNTIF($DG$2:DG1277,CR292)=0,$CS$10,""))</f>
        <v/>
      </c>
      <c r="CT292" s="45" t="str">
        <f t="shared" ca="1" si="357"/>
        <v/>
      </c>
      <c r="CU292" s="45" t="str">
        <f t="shared" ca="1" si="358"/>
        <v/>
      </c>
      <c r="CV292" s="44" t="str">
        <f ca="1">IF(COUNTIF($DG$2:DG1277,CR292)=1,VLOOKUP(CR292,DC:DD,2), IF(COUNTIF($DG$2:DG1277,CR292)=0,$CT$10,""))</f>
        <v/>
      </c>
      <c r="CW292" s="45" t="str">
        <f t="shared" ca="1" si="359"/>
        <v/>
      </c>
      <c r="CX292" s="46" t="str">
        <f t="shared" ca="1" si="360"/>
        <v/>
      </c>
      <c r="CY292" s="44" t="str">
        <f t="shared" ca="1" si="361"/>
        <v/>
      </c>
      <c r="DE292" s="163" t="str">
        <f t="shared" si="347"/>
        <v/>
      </c>
      <c r="DF292" s="163" t="str">
        <f t="shared" si="348"/>
        <v/>
      </c>
    </row>
    <row r="293" spans="1:110">
      <c r="A293" s="164" t="str">
        <f t="shared" ca="1" si="381"/>
        <v/>
      </c>
      <c r="B293" s="71" t="str">
        <f ca="1">IF(COUNTIF($AD$2:AD1278,A293)=1,VLOOKUP(A293,T:U,2), IF(COUNTIF($AD$2:AD1278,A293)=0,$B$10,""))</f>
        <v/>
      </c>
      <c r="C293" s="31" t="str">
        <f t="shared" ca="1" si="353"/>
        <v/>
      </c>
      <c r="D293" s="32" t="str">
        <f t="shared" ca="1" si="382"/>
        <v/>
      </c>
      <c r="E293" s="71" t="str">
        <f ca="1">IF(COUNTIF($AD$2:AD1278,A293)=1,VLOOKUP(A293,V:W,2), IF(COUNTIF($AD$2:AD1278,A293)=0,$C$10,""))</f>
        <v/>
      </c>
      <c r="F293" s="31" t="str">
        <f t="shared" ca="1" si="383"/>
        <v/>
      </c>
      <c r="G293" s="32" t="str">
        <f t="shared" ca="1" si="384"/>
        <v/>
      </c>
      <c r="H293" s="71" t="str">
        <f ca="1">IF(COUNTIF($AD$2:AD1278,A293)=1,VLOOKUP(A293,X:Y,2), IF(COUNTIF($AD$2:AD1278,A293)=0,$D$10,""))</f>
        <v/>
      </c>
      <c r="I293" s="31" t="str">
        <f t="shared" ca="1" si="385"/>
        <v/>
      </c>
      <c r="J293" s="32" t="str">
        <f t="shared" ca="1" si="386"/>
        <v/>
      </c>
      <c r="K293" s="71" t="str">
        <f ca="1">IF(COUNTIF($AD$2:AD1278,A293)=1,VLOOKUP(A293,Z:AA,2), IF(COUNTIF($AD$2:AD1278,A293)=0,$E$10,""))</f>
        <v/>
      </c>
      <c r="L293" s="31" t="str">
        <f t="shared" ca="1" si="387"/>
        <v/>
      </c>
      <c r="M293" s="32" t="str">
        <f t="shared" ca="1" si="388"/>
        <v/>
      </c>
      <c r="N293" s="77" t="str">
        <f t="shared" ca="1" si="389"/>
        <v/>
      </c>
      <c r="O293" s="77"/>
      <c r="P293" s="77"/>
      <c r="Q293" s="77" t="str">
        <f ca="1">IF(ISERROR(B293-2),"",$G$5*SUM($O$14:O293)-$H$5*SUM($P$14:P293))</f>
        <v/>
      </c>
      <c r="R293" s="77" t="str">
        <f t="shared" ca="1" si="390"/>
        <v/>
      </c>
      <c r="AB293" s="163" t="str">
        <f t="shared" si="349"/>
        <v/>
      </c>
      <c r="AC293" s="163" t="str">
        <f t="shared" si="350"/>
        <v/>
      </c>
      <c r="AH293" s="164" t="str">
        <f t="shared" ca="1" si="367"/>
        <v/>
      </c>
      <c r="AI293" s="44" t="str">
        <f ca="1">IF(COUNTIF($BU$2:BU1278,AH293)=1,VLOOKUP(AH293,BG:BH,2), IF(COUNTIF($BU$2:BU1278,AH293)=0,$AI$10,""))</f>
        <v/>
      </c>
      <c r="AJ293" s="45" t="str">
        <f t="shared" ca="1" si="354"/>
        <v/>
      </c>
      <c r="AK293" s="45" t="str">
        <f t="shared" ca="1" si="368"/>
        <v/>
      </c>
      <c r="AL293" s="44" t="str">
        <f ca="1">IF(COUNTIF($BU$2:BU1278,AH293)=1,VLOOKUP(AH293,BI:BJ,2), IF(COUNTIF($BU$2:BU1278,AH293)=0,$AJ$10,""))</f>
        <v/>
      </c>
      <c r="AM293" s="45" t="str">
        <f t="shared" ca="1" si="369"/>
        <v/>
      </c>
      <c r="AN293" s="46" t="str">
        <f t="shared" ca="1" si="370"/>
        <v/>
      </c>
      <c r="AO293" s="44" t="str">
        <f ca="1">IF(COUNTIF($BU$2:BU1278,AH293)=1,VLOOKUP(AH293,BK:BL,2), IF(COUNTIF($BU$2:BU1278,AH293)=0,$AK$10,""))</f>
        <v/>
      </c>
      <c r="AP293" s="45" t="str">
        <f t="shared" ca="1" si="371"/>
        <v/>
      </c>
      <c r="AQ293" s="46" t="str">
        <f t="shared" ca="1" si="372"/>
        <v/>
      </c>
      <c r="AR293" s="44" t="str">
        <f ca="1">IF(COUNTIF($BU$2:BU1278,AH293)=1,VLOOKUP(AH293,BM:BN,2), IF(COUNTIF($BU$2:BU1278,AH293)=0,$AL$10,""))</f>
        <v/>
      </c>
      <c r="AS293" s="45" t="str">
        <f t="shared" ca="1" si="373"/>
        <v/>
      </c>
      <c r="AT293" s="46" t="str">
        <f t="shared" ca="1" si="374"/>
        <v/>
      </c>
      <c r="AU293" s="44" t="str">
        <f ca="1">IF(COUNTIF($BU$2:BU1278,AH293)=1,VLOOKUP(AH293,BO:BP,2), IF(COUNTIF($BU$2:BU1278,AH293)=0,$AM$10,""))</f>
        <v/>
      </c>
      <c r="AV293" s="45" t="str">
        <f t="shared" ca="1" si="375"/>
        <v/>
      </c>
      <c r="AW293" s="46" t="str">
        <f t="shared" ca="1" si="376"/>
        <v/>
      </c>
      <c r="AX293" s="44" t="str">
        <f ca="1">IF(COUNTIF($BU$2:BU1278,AH293)=1,VLOOKUP(AH293,BQ:BR,2), IF(COUNTIF($BU$2:BU1278,AH293)=0,$AN$10,""))</f>
        <v/>
      </c>
      <c r="AY293" s="45" t="str">
        <f t="shared" ca="1" si="377"/>
        <v/>
      </c>
      <c r="AZ293" s="46" t="str">
        <f t="shared" ca="1" si="378"/>
        <v/>
      </c>
      <c r="BA293" s="77" t="str">
        <f t="shared" ca="1" si="379"/>
        <v/>
      </c>
      <c r="BB293" s="176"/>
      <c r="BC293" s="176"/>
      <c r="BD293" s="77" t="str">
        <f ca="1">IF(ISERROR(AI293-2),"",$AQ$4*SUM($BB$14:BB293)-$AR$4*SUM($BC$14:BC293))</f>
        <v/>
      </c>
      <c r="BE293" s="77" t="str">
        <f t="shared" ca="1" si="380"/>
        <v/>
      </c>
      <c r="BS293" s="163" t="str">
        <f t="shared" si="351"/>
        <v/>
      </c>
      <c r="BT293" s="163" t="str">
        <f t="shared" si="352"/>
        <v/>
      </c>
      <c r="BY293" s="164" t="str">
        <f t="shared" ca="1" si="362"/>
        <v/>
      </c>
      <c r="BZ293" s="44" t="str">
        <f ca="1">IF(COUNTIF($CN$2:CN1278,BY293)=1,VLOOKUP(BY293,CH:CI,2), IF(COUNTIF($CN$2:CN1278,BY293)=0,$BZ$10,""))</f>
        <v/>
      </c>
      <c r="CA293" s="45" t="str">
        <f t="shared" ca="1" si="355"/>
        <v/>
      </c>
      <c r="CB293" s="45" t="str">
        <f t="shared" ca="1" si="363"/>
        <v/>
      </c>
      <c r="CC293" s="44" t="str">
        <f ca="1">IF(COUNTIF($CN$2:CN1278,BY293)=1,VLOOKUP(BY293,CJ:CK,2), IF(COUNTIF($CN$2:CN1278,BY293)=0,$CA$10,""))</f>
        <v/>
      </c>
      <c r="CD293" s="45" t="str">
        <f t="shared" ca="1" si="364"/>
        <v/>
      </c>
      <c r="CE293" s="46" t="str">
        <f t="shared" ca="1" si="365"/>
        <v/>
      </c>
      <c r="CF293" s="44" t="str">
        <f t="shared" ca="1" si="366"/>
        <v/>
      </c>
      <c r="CL293" s="163" t="str">
        <f t="shared" si="345"/>
        <v/>
      </c>
      <c r="CM293" s="163" t="str">
        <f t="shared" si="346"/>
        <v/>
      </c>
      <c r="CR293" s="164" t="str">
        <f t="shared" ca="1" si="356"/>
        <v/>
      </c>
      <c r="CS293" s="44" t="str">
        <f ca="1">IF(COUNTIF($DG$2:DG1278,CR293)=1,VLOOKUP(CR293,DA:DB,2), IF(COUNTIF($DG$2:DG1278,CR293)=0,$CS$10,""))</f>
        <v/>
      </c>
      <c r="CT293" s="45" t="str">
        <f t="shared" ca="1" si="357"/>
        <v/>
      </c>
      <c r="CU293" s="45" t="str">
        <f t="shared" ca="1" si="358"/>
        <v/>
      </c>
      <c r="CV293" s="44" t="str">
        <f ca="1">IF(COUNTIF($DG$2:DG1278,CR293)=1,VLOOKUP(CR293,DC:DD,2), IF(COUNTIF($DG$2:DG1278,CR293)=0,$CT$10,""))</f>
        <v/>
      </c>
      <c r="CW293" s="45" t="str">
        <f t="shared" ca="1" si="359"/>
        <v/>
      </c>
      <c r="CX293" s="46" t="str">
        <f t="shared" ca="1" si="360"/>
        <v/>
      </c>
      <c r="CY293" s="44" t="str">
        <f t="shared" ca="1" si="361"/>
        <v/>
      </c>
      <c r="DE293" s="163" t="str">
        <f t="shared" si="347"/>
        <v/>
      </c>
      <c r="DF293" s="163" t="str">
        <f t="shared" si="348"/>
        <v/>
      </c>
    </row>
    <row r="294" spans="1:110">
      <c r="A294" s="164" t="str">
        <f t="shared" ca="1" si="381"/>
        <v/>
      </c>
      <c r="B294" s="71" t="str">
        <f ca="1">IF(COUNTIF($AD$2:AD1279,A294)=1,VLOOKUP(A294,T:U,2), IF(COUNTIF($AD$2:AD1279,A294)=0,$B$10,""))</f>
        <v/>
      </c>
      <c r="C294" s="31" t="str">
        <f t="shared" ca="1" si="353"/>
        <v/>
      </c>
      <c r="D294" s="32" t="str">
        <f t="shared" ca="1" si="382"/>
        <v/>
      </c>
      <c r="E294" s="71" t="str">
        <f ca="1">IF(COUNTIF($AD$2:AD1279,A294)=1,VLOOKUP(A294,V:W,2), IF(COUNTIF($AD$2:AD1279,A294)=0,$C$10,""))</f>
        <v/>
      </c>
      <c r="F294" s="31" t="str">
        <f t="shared" ca="1" si="383"/>
        <v/>
      </c>
      <c r="G294" s="32" t="str">
        <f t="shared" ca="1" si="384"/>
        <v/>
      </c>
      <c r="H294" s="71" t="str">
        <f ca="1">IF(COUNTIF($AD$2:AD1279,A294)=1,VLOOKUP(A294,X:Y,2), IF(COUNTIF($AD$2:AD1279,A294)=0,$D$10,""))</f>
        <v/>
      </c>
      <c r="I294" s="31" t="str">
        <f t="shared" ca="1" si="385"/>
        <v/>
      </c>
      <c r="J294" s="32" t="str">
        <f t="shared" ca="1" si="386"/>
        <v/>
      </c>
      <c r="K294" s="71" t="str">
        <f ca="1">IF(COUNTIF($AD$2:AD1279,A294)=1,VLOOKUP(A294,Z:AA,2), IF(COUNTIF($AD$2:AD1279,A294)=0,$E$10,""))</f>
        <v/>
      </c>
      <c r="L294" s="31" t="str">
        <f t="shared" ca="1" si="387"/>
        <v/>
      </c>
      <c r="M294" s="32" t="str">
        <f t="shared" ca="1" si="388"/>
        <v/>
      </c>
      <c r="N294" s="77" t="str">
        <f t="shared" ca="1" si="389"/>
        <v/>
      </c>
      <c r="O294" s="77"/>
      <c r="P294" s="77"/>
      <c r="Q294" s="77" t="str">
        <f ca="1">IF(ISERROR(B294-2),"",$G$5*SUM($O$14:O294)-$H$5*SUM($P$14:P294))</f>
        <v/>
      </c>
      <c r="R294" s="77" t="str">
        <f t="shared" ca="1" si="390"/>
        <v/>
      </c>
      <c r="AB294" s="163" t="str">
        <f t="shared" si="349"/>
        <v/>
      </c>
      <c r="AC294" s="163" t="str">
        <f t="shared" si="350"/>
        <v/>
      </c>
      <c r="AH294" s="164" t="str">
        <f t="shared" ca="1" si="367"/>
        <v/>
      </c>
      <c r="AI294" s="44" t="str">
        <f ca="1">IF(COUNTIF($BU$2:BU1279,AH294)=1,VLOOKUP(AH294,BG:BH,2), IF(COUNTIF($BU$2:BU1279,AH294)=0,$AI$10,""))</f>
        <v/>
      </c>
      <c r="AJ294" s="45" t="str">
        <f t="shared" ca="1" si="354"/>
        <v/>
      </c>
      <c r="AK294" s="45" t="str">
        <f t="shared" ca="1" si="368"/>
        <v/>
      </c>
      <c r="AL294" s="44" t="str">
        <f ca="1">IF(COUNTIF($BU$2:BU1279,AH294)=1,VLOOKUP(AH294,BI:BJ,2), IF(COUNTIF($BU$2:BU1279,AH294)=0,$AJ$10,""))</f>
        <v/>
      </c>
      <c r="AM294" s="45" t="str">
        <f t="shared" ca="1" si="369"/>
        <v/>
      </c>
      <c r="AN294" s="46" t="str">
        <f t="shared" ca="1" si="370"/>
        <v/>
      </c>
      <c r="AO294" s="44" t="str">
        <f ca="1">IF(COUNTIF($BU$2:BU1279,AH294)=1,VLOOKUP(AH294,BK:BL,2), IF(COUNTIF($BU$2:BU1279,AH294)=0,$AK$10,""))</f>
        <v/>
      </c>
      <c r="AP294" s="45" t="str">
        <f t="shared" ca="1" si="371"/>
        <v/>
      </c>
      <c r="AQ294" s="46" t="str">
        <f t="shared" ca="1" si="372"/>
        <v/>
      </c>
      <c r="AR294" s="44" t="str">
        <f ca="1">IF(COUNTIF($BU$2:BU1279,AH294)=1,VLOOKUP(AH294,BM:BN,2), IF(COUNTIF($BU$2:BU1279,AH294)=0,$AL$10,""))</f>
        <v/>
      </c>
      <c r="AS294" s="45" t="str">
        <f t="shared" ca="1" si="373"/>
        <v/>
      </c>
      <c r="AT294" s="46" t="str">
        <f t="shared" ca="1" si="374"/>
        <v/>
      </c>
      <c r="AU294" s="44" t="str">
        <f ca="1">IF(COUNTIF($BU$2:BU1279,AH294)=1,VLOOKUP(AH294,BO:BP,2), IF(COUNTIF($BU$2:BU1279,AH294)=0,$AM$10,""))</f>
        <v/>
      </c>
      <c r="AV294" s="45" t="str">
        <f t="shared" ca="1" si="375"/>
        <v/>
      </c>
      <c r="AW294" s="46" t="str">
        <f t="shared" ca="1" si="376"/>
        <v/>
      </c>
      <c r="AX294" s="44" t="str">
        <f ca="1">IF(COUNTIF($BU$2:BU1279,AH294)=1,VLOOKUP(AH294,BQ:BR,2), IF(COUNTIF($BU$2:BU1279,AH294)=0,$AN$10,""))</f>
        <v/>
      </c>
      <c r="AY294" s="45" t="str">
        <f t="shared" ca="1" si="377"/>
        <v/>
      </c>
      <c r="AZ294" s="46" t="str">
        <f t="shared" ca="1" si="378"/>
        <v/>
      </c>
      <c r="BA294" s="77" t="str">
        <f t="shared" ca="1" si="379"/>
        <v/>
      </c>
      <c r="BB294" s="176"/>
      <c r="BC294" s="176"/>
      <c r="BD294" s="77" t="str">
        <f ca="1">IF(ISERROR(AI294-2),"",$AQ$4*SUM($BB$14:BB294)-$AR$4*SUM($BC$14:BC294))</f>
        <v/>
      </c>
      <c r="BE294" s="77" t="str">
        <f t="shared" ca="1" si="380"/>
        <v/>
      </c>
      <c r="BS294" s="163" t="str">
        <f t="shared" si="351"/>
        <v/>
      </c>
      <c r="BT294" s="163" t="str">
        <f t="shared" si="352"/>
        <v/>
      </c>
      <c r="BY294" s="164" t="str">
        <f t="shared" ca="1" si="362"/>
        <v/>
      </c>
      <c r="BZ294" s="44" t="str">
        <f ca="1">IF(COUNTIF($CN$2:CN1279,BY294)=1,VLOOKUP(BY294,CH:CI,2), IF(COUNTIF($CN$2:CN1279,BY294)=0,$BZ$10,""))</f>
        <v/>
      </c>
      <c r="CA294" s="45" t="str">
        <f t="shared" ca="1" si="355"/>
        <v/>
      </c>
      <c r="CB294" s="45" t="str">
        <f t="shared" ca="1" si="363"/>
        <v/>
      </c>
      <c r="CC294" s="44" t="str">
        <f ca="1">IF(COUNTIF($CN$2:CN1279,BY294)=1,VLOOKUP(BY294,CJ:CK,2), IF(COUNTIF($CN$2:CN1279,BY294)=0,$CA$10,""))</f>
        <v/>
      </c>
      <c r="CD294" s="45" t="str">
        <f t="shared" ca="1" si="364"/>
        <v/>
      </c>
      <c r="CE294" s="46" t="str">
        <f t="shared" ca="1" si="365"/>
        <v/>
      </c>
      <c r="CF294" s="44" t="str">
        <f t="shared" ca="1" si="366"/>
        <v/>
      </c>
      <c r="CL294" s="163" t="str">
        <f t="shared" si="345"/>
        <v/>
      </c>
      <c r="CM294" s="163" t="str">
        <f t="shared" si="346"/>
        <v/>
      </c>
      <c r="CR294" s="164" t="str">
        <f t="shared" ca="1" si="356"/>
        <v/>
      </c>
      <c r="CS294" s="44" t="str">
        <f ca="1">IF(COUNTIF($DG$2:DG1279,CR294)=1,VLOOKUP(CR294,DA:DB,2), IF(COUNTIF($DG$2:DG1279,CR294)=0,$CS$10,""))</f>
        <v/>
      </c>
      <c r="CT294" s="45" t="str">
        <f t="shared" ca="1" si="357"/>
        <v/>
      </c>
      <c r="CU294" s="45" t="str">
        <f t="shared" ca="1" si="358"/>
        <v/>
      </c>
      <c r="CV294" s="44" t="str">
        <f ca="1">IF(COUNTIF($DG$2:DG1279,CR294)=1,VLOOKUP(CR294,DC:DD,2), IF(COUNTIF($DG$2:DG1279,CR294)=0,$CT$10,""))</f>
        <v/>
      </c>
      <c r="CW294" s="45" t="str">
        <f t="shared" ca="1" si="359"/>
        <v/>
      </c>
      <c r="CX294" s="46" t="str">
        <f t="shared" ca="1" si="360"/>
        <v/>
      </c>
      <c r="CY294" s="44" t="str">
        <f t="shared" ca="1" si="361"/>
        <v/>
      </c>
      <c r="DE294" s="163" t="str">
        <f t="shared" si="347"/>
        <v/>
      </c>
      <c r="DF294" s="163" t="str">
        <f t="shared" si="348"/>
        <v/>
      </c>
    </row>
    <row r="295" spans="1:110">
      <c r="A295" s="164" t="str">
        <f t="shared" ca="1" si="381"/>
        <v/>
      </c>
      <c r="B295" s="71" t="str">
        <f ca="1">IF(COUNTIF($AD$2:AD1280,A295)=1,VLOOKUP(A295,T:U,2), IF(COUNTIF($AD$2:AD1280,A295)=0,$B$10,""))</f>
        <v/>
      </c>
      <c r="C295" s="31" t="str">
        <f t="shared" ca="1" si="353"/>
        <v/>
      </c>
      <c r="D295" s="32" t="str">
        <f t="shared" ca="1" si="382"/>
        <v/>
      </c>
      <c r="E295" s="71" t="str">
        <f ca="1">IF(COUNTIF($AD$2:AD1280,A295)=1,VLOOKUP(A295,V:W,2), IF(COUNTIF($AD$2:AD1280,A295)=0,$C$10,""))</f>
        <v/>
      </c>
      <c r="F295" s="31" t="str">
        <f t="shared" ca="1" si="383"/>
        <v/>
      </c>
      <c r="G295" s="32" t="str">
        <f t="shared" ca="1" si="384"/>
        <v/>
      </c>
      <c r="H295" s="71" t="str">
        <f ca="1">IF(COUNTIF($AD$2:AD1280,A295)=1,VLOOKUP(A295,X:Y,2), IF(COUNTIF($AD$2:AD1280,A295)=0,$D$10,""))</f>
        <v/>
      </c>
      <c r="I295" s="31" t="str">
        <f t="shared" ca="1" si="385"/>
        <v/>
      </c>
      <c r="J295" s="32" t="str">
        <f t="shared" ca="1" si="386"/>
        <v/>
      </c>
      <c r="K295" s="71" t="str">
        <f ca="1">IF(COUNTIF($AD$2:AD1280,A295)=1,VLOOKUP(A295,Z:AA,2), IF(COUNTIF($AD$2:AD1280,A295)=0,$E$10,""))</f>
        <v/>
      </c>
      <c r="L295" s="31" t="str">
        <f t="shared" ca="1" si="387"/>
        <v/>
      </c>
      <c r="M295" s="32" t="str">
        <f t="shared" ca="1" si="388"/>
        <v/>
      </c>
      <c r="N295" s="77" t="str">
        <f t="shared" ca="1" si="389"/>
        <v/>
      </c>
      <c r="O295" s="77"/>
      <c r="P295" s="77"/>
      <c r="Q295" s="77" t="str">
        <f ca="1">IF(ISERROR(B295-2),"",$G$5*SUM($O$14:O295)-$H$5*SUM($P$14:P295))</f>
        <v/>
      </c>
      <c r="R295" s="77" t="str">
        <f t="shared" ca="1" si="390"/>
        <v/>
      </c>
      <c r="AB295" s="163" t="str">
        <f t="shared" si="349"/>
        <v/>
      </c>
      <c r="AC295" s="163" t="str">
        <f t="shared" si="350"/>
        <v/>
      </c>
      <c r="AH295" s="164" t="str">
        <f t="shared" ca="1" si="367"/>
        <v/>
      </c>
      <c r="AI295" s="44" t="str">
        <f ca="1">IF(COUNTIF($BU$2:BU1280,AH295)=1,VLOOKUP(AH295,BG:BH,2), IF(COUNTIF($BU$2:BU1280,AH295)=0,$AI$10,""))</f>
        <v/>
      </c>
      <c r="AJ295" s="45" t="str">
        <f t="shared" ca="1" si="354"/>
        <v/>
      </c>
      <c r="AK295" s="45" t="str">
        <f t="shared" ca="1" si="368"/>
        <v/>
      </c>
      <c r="AL295" s="44" t="str">
        <f ca="1">IF(COUNTIF($BU$2:BU1280,AH295)=1,VLOOKUP(AH295,BI:BJ,2), IF(COUNTIF($BU$2:BU1280,AH295)=0,$AJ$10,""))</f>
        <v/>
      </c>
      <c r="AM295" s="45" t="str">
        <f t="shared" ca="1" si="369"/>
        <v/>
      </c>
      <c r="AN295" s="46" t="str">
        <f t="shared" ca="1" si="370"/>
        <v/>
      </c>
      <c r="AO295" s="44" t="str">
        <f ca="1">IF(COUNTIF($BU$2:BU1280,AH295)=1,VLOOKUP(AH295,BK:BL,2), IF(COUNTIF($BU$2:BU1280,AH295)=0,$AK$10,""))</f>
        <v/>
      </c>
      <c r="AP295" s="45" t="str">
        <f t="shared" ca="1" si="371"/>
        <v/>
      </c>
      <c r="AQ295" s="46" t="str">
        <f t="shared" ca="1" si="372"/>
        <v/>
      </c>
      <c r="AR295" s="44" t="str">
        <f ca="1">IF(COUNTIF($BU$2:BU1280,AH295)=1,VLOOKUP(AH295,BM:BN,2), IF(COUNTIF($BU$2:BU1280,AH295)=0,$AL$10,""))</f>
        <v/>
      </c>
      <c r="AS295" s="45" t="str">
        <f t="shared" ca="1" si="373"/>
        <v/>
      </c>
      <c r="AT295" s="46" t="str">
        <f t="shared" ca="1" si="374"/>
        <v/>
      </c>
      <c r="AU295" s="44" t="str">
        <f ca="1">IF(COUNTIF($BU$2:BU1280,AH295)=1,VLOOKUP(AH295,BO:BP,2), IF(COUNTIF($BU$2:BU1280,AH295)=0,$AM$10,""))</f>
        <v/>
      </c>
      <c r="AV295" s="45" t="str">
        <f t="shared" ca="1" si="375"/>
        <v/>
      </c>
      <c r="AW295" s="46" t="str">
        <f t="shared" ca="1" si="376"/>
        <v/>
      </c>
      <c r="AX295" s="44" t="str">
        <f ca="1">IF(COUNTIF($BU$2:BU1280,AH295)=1,VLOOKUP(AH295,BQ:BR,2), IF(COUNTIF($BU$2:BU1280,AH295)=0,$AN$10,""))</f>
        <v/>
      </c>
      <c r="AY295" s="45" t="str">
        <f t="shared" ca="1" si="377"/>
        <v/>
      </c>
      <c r="AZ295" s="46" t="str">
        <f t="shared" ca="1" si="378"/>
        <v/>
      </c>
      <c r="BA295" s="77" t="str">
        <f t="shared" ca="1" si="379"/>
        <v/>
      </c>
      <c r="BB295" s="176"/>
      <c r="BC295" s="176"/>
      <c r="BD295" s="77" t="str">
        <f ca="1">IF(ISERROR(AI295-2),"",$AQ$4*SUM($BB$14:BB295)-$AR$4*SUM($BC$14:BC295))</f>
        <v/>
      </c>
      <c r="BE295" s="77" t="str">
        <f t="shared" ca="1" si="380"/>
        <v/>
      </c>
      <c r="BS295" s="163" t="str">
        <f t="shared" si="351"/>
        <v/>
      </c>
      <c r="BT295" s="163" t="str">
        <f t="shared" si="352"/>
        <v/>
      </c>
      <c r="BY295" s="164" t="str">
        <f t="shared" ca="1" si="362"/>
        <v/>
      </c>
      <c r="BZ295" s="44" t="str">
        <f ca="1">IF(COUNTIF($CN$2:CN1280,BY295)=1,VLOOKUP(BY295,CH:CI,2), IF(COUNTIF($CN$2:CN1280,BY295)=0,$BZ$10,""))</f>
        <v/>
      </c>
      <c r="CA295" s="45" t="str">
        <f t="shared" ca="1" si="355"/>
        <v/>
      </c>
      <c r="CB295" s="45" t="str">
        <f t="shared" ca="1" si="363"/>
        <v/>
      </c>
      <c r="CC295" s="44" t="str">
        <f ca="1">IF(COUNTIF($CN$2:CN1280,BY295)=1,VLOOKUP(BY295,CJ:CK,2), IF(COUNTIF($CN$2:CN1280,BY295)=0,$CA$10,""))</f>
        <v/>
      </c>
      <c r="CD295" s="45" t="str">
        <f t="shared" ca="1" si="364"/>
        <v/>
      </c>
      <c r="CE295" s="46" t="str">
        <f t="shared" ca="1" si="365"/>
        <v/>
      </c>
      <c r="CF295" s="44" t="str">
        <f t="shared" ca="1" si="366"/>
        <v/>
      </c>
      <c r="CL295" s="163" t="str">
        <f t="shared" si="345"/>
        <v/>
      </c>
      <c r="CM295" s="163" t="str">
        <f t="shared" si="346"/>
        <v/>
      </c>
      <c r="CR295" s="164" t="str">
        <f t="shared" ca="1" si="356"/>
        <v/>
      </c>
      <c r="CS295" s="44" t="str">
        <f ca="1">IF(COUNTIF($DG$2:DG1280,CR295)=1,VLOOKUP(CR295,DA:DB,2), IF(COUNTIF($DG$2:DG1280,CR295)=0,$CS$10,""))</f>
        <v/>
      </c>
      <c r="CT295" s="45" t="str">
        <f t="shared" ca="1" si="357"/>
        <v/>
      </c>
      <c r="CU295" s="45" t="str">
        <f t="shared" ca="1" si="358"/>
        <v/>
      </c>
      <c r="CV295" s="44" t="str">
        <f ca="1">IF(COUNTIF($DG$2:DG1280,CR295)=1,VLOOKUP(CR295,DC:DD,2), IF(COUNTIF($DG$2:DG1280,CR295)=0,$CT$10,""))</f>
        <v/>
      </c>
      <c r="CW295" s="45" t="str">
        <f t="shared" ca="1" si="359"/>
        <v/>
      </c>
      <c r="CX295" s="46" t="str">
        <f t="shared" ca="1" si="360"/>
        <v/>
      </c>
      <c r="CY295" s="44" t="str">
        <f t="shared" ca="1" si="361"/>
        <v/>
      </c>
      <c r="DE295" s="163" t="str">
        <f t="shared" si="347"/>
        <v/>
      </c>
      <c r="DF295" s="163" t="str">
        <f t="shared" si="348"/>
        <v/>
      </c>
    </row>
    <row r="296" spans="1:110">
      <c r="A296" s="164" t="str">
        <f t="shared" ca="1" si="381"/>
        <v/>
      </c>
      <c r="B296" s="71" t="str">
        <f ca="1">IF(COUNTIF($AD$2:AD1281,A296)=1,VLOOKUP(A296,T:U,2), IF(COUNTIF($AD$2:AD1281,A296)=0,$B$10,""))</f>
        <v/>
      </c>
      <c r="C296" s="31" t="str">
        <f t="shared" ca="1" si="353"/>
        <v/>
      </c>
      <c r="D296" s="32" t="str">
        <f t="shared" ca="1" si="382"/>
        <v/>
      </c>
      <c r="E296" s="71" t="str">
        <f ca="1">IF(COUNTIF($AD$2:AD1281,A296)=1,VLOOKUP(A296,V:W,2), IF(COUNTIF($AD$2:AD1281,A296)=0,$C$10,""))</f>
        <v/>
      </c>
      <c r="F296" s="31" t="str">
        <f t="shared" ca="1" si="383"/>
        <v/>
      </c>
      <c r="G296" s="32" t="str">
        <f t="shared" ca="1" si="384"/>
        <v/>
      </c>
      <c r="H296" s="71" t="str">
        <f ca="1">IF(COUNTIF($AD$2:AD1281,A296)=1,VLOOKUP(A296,X:Y,2), IF(COUNTIF($AD$2:AD1281,A296)=0,$D$10,""))</f>
        <v/>
      </c>
      <c r="I296" s="31" t="str">
        <f t="shared" ca="1" si="385"/>
        <v/>
      </c>
      <c r="J296" s="32" t="str">
        <f t="shared" ca="1" si="386"/>
        <v/>
      </c>
      <c r="K296" s="71" t="str">
        <f ca="1">IF(COUNTIF($AD$2:AD1281,A296)=1,VLOOKUP(A296,Z:AA,2), IF(COUNTIF($AD$2:AD1281,A296)=0,$E$10,""))</f>
        <v/>
      </c>
      <c r="L296" s="31" t="str">
        <f t="shared" ca="1" si="387"/>
        <v/>
      </c>
      <c r="M296" s="32" t="str">
        <f t="shared" ca="1" si="388"/>
        <v/>
      </c>
      <c r="N296" s="77" t="str">
        <f t="shared" ca="1" si="389"/>
        <v/>
      </c>
      <c r="O296" s="77"/>
      <c r="P296" s="77"/>
      <c r="Q296" s="77" t="str">
        <f ca="1">IF(ISERROR(B296-2),"",$G$5*SUM($O$14:O296)-$H$5*SUM($P$14:P296))</f>
        <v/>
      </c>
      <c r="R296" s="77" t="str">
        <f t="shared" ca="1" si="390"/>
        <v/>
      </c>
      <c r="AB296" s="163" t="str">
        <f t="shared" si="349"/>
        <v/>
      </c>
      <c r="AC296" s="163" t="str">
        <f t="shared" si="350"/>
        <v/>
      </c>
      <c r="AH296" s="164" t="str">
        <f t="shared" ca="1" si="367"/>
        <v/>
      </c>
      <c r="AI296" s="44" t="str">
        <f ca="1">IF(COUNTIF($BU$2:BU1281,AH296)=1,VLOOKUP(AH296,BG:BH,2), IF(COUNTIF($BU$2:BU1281,AH296)=0,$AI$10,""))</f>
        <v/>
      </c>
      <c r="AJ296" s="45" t="str">
        <f t="shared" ca="1" si="354"/>
        <v/>
      </c>
      <c r="AK296" s="45" t="str">
        <f t="shared" ca="1" si="368"/>
        <v/>
      </c>
      <c r="AL296" s="44" t="str">
        <f ca="1">IF(COUNTIF($BU$2:BU1281,AH296)=1,VLOOKUP(AH296,BI:BJ,2), IF(COUNTIF($BU$2:BU1281,AH296)=0,$AJ$10,""))</f>
        <v/>
      </c>
      <c r="AM296" s="45" t="str">
        <f t="shared" ca="1" si="369"/>
        <v/>
      </c>
      <c r="AN296" s="46" t="str">
        <f t="shared" ca="1" si="370"/>
        <v/>
      </c>
      <c r="AO296" s="44" t="str">
        <f ca="1">IF(COUNTIF($BU$2:BU1281,AH296)=1,VLOOKUP(AH296,BK:BL,2), IF(COUNTIF($BU$2:BU1281,AH296)=0,$AK$10,""))</f>
        <v/>
      </c>
      <c r="AP296" s="45" t="str">
        <f t="shared" ca="1" si="371"/>
        <v/>
      </c>
      <c r="AQ296" s="46" t="str">
        <f t="shared" ca="1" si="372"/>
        <v/>
      </c>
      <c r="AR296" s="44" t="str">
        <f ca="1">IF(COUNTIF($BU$2:BU1281,AH296)=1,VLOOKUP(AH296,BM:BN,2), IF(COUNTIF($BU$2:BU1281,AH296)=0,$AL$10,""))</f>
        <v/>
      </c>
      <c r="AS296" s="45" t="str">
        <f t="shared" ca="1" si="373"/>
        <v/>
      </c>
      <c r="AT296" s="46" t="str">
        <f t="shared" ca="1" si="374"/>
        <v/>
      </c>
      <c r="AU296" s="44" t="str">
        <f ca="1">IF(COUNTIF($BU$2:BU1281,AH296)=1,VLOOKUP(AH296,BO:BP,2), IF(COUNTIF($BU$2:BU1281,AH296)=0,$AM$10,""))</f>
        <v/>
      </c>
      <c r="AV296" s="45" t="str">
        <f t="shared" ca="1" si="375"/>
        <v/>
      </c>
      <c r="AW296" s="46" t="str">
        <f t="shared" ca="1" si="376"/>
        <v/>
      </c>
      <c r="AX296" s="44" t="str">
        <f ca="1">IF(COUNTIF($BU$2:BU1281,AH296)=1,VLOOKUP(AH296,BQ:BR,2), IF(COUNTIF($BU$2:BU1281,AH296)=0,$AN$10,""))</f>
        <v/>
      </c>
      <c r="AY296" s="45" t="str">
        <f t="shared" ca="1" si="377"/>
        <v/>
      </c>
      <c r="AZ296" s="46" t="str">
        <f t="shared" ca="1" si="378"/>
        <v/>
      </c>
      <c r="BA296" s="77" t="str">
        <f t="shared" ca="1" si="379"/>
        <v/>
      </c>
      <c r="BB296" s="176"/>
      <c r="BC296" s="176"/>
      <c r="BD296" s="77" t="str">
        <f ca="1">IF(ISERROR(AI296-2),"",$AQ$4*SUM($BB$14:BB296)-$AR$4*SUM($BC$14:BC296))</f>
        <v/>
      </c>
      <c r="BE296" s="77" t="str">
        <f t="shared" ca="1" si="380"/>
        <v/>
      </c>
      <c r="BS296" s="163" t="str">
        <f t="shared" si="351"/>
        <v/>
      </c>
      <c r="BT296" s="163" t="str">
        <f t="shared" si="352"/>
        <v/>
      </c>
      <c r="BY296" s="164" t="str">
        <f t="shared" ca="1" si="362"/>
        <v/>
      </c>
      <c r="BZ296" s="44" t="str">
        <f ca="1">IF(COUNTIF($CN$2:CN1281,BY296)=1,VLOOKUP(BY296,CH:CI,2), IF(COUNTIF($CN$2:CN1281,BY296)=0,$BZ$10,""))</f>
        <v/>
      </c>
      <c r="CA296" s="45" t="str">
        <f t="shared" ca="1" si="355"/>
        <v/>
      </c>
      <c r="CB296" s="45" t="str">
        <f t="shared" ca="1" si="363"/>
        <v/>
      </c>
      <c r="CC296" s="44" t="str">
        <f ca="1">IF(COUNTIF($CN$2:CN1281,BY296)=1,VLOOKUP(BY296,CJ:CK,2), IF(COUNTIF($CN$2:CN1281,BY296)=0,$CA$10,""))</f>
        <v/>
      </c>
      <c r="CD296" s="45" t="str">
        <f t="shared" ca="1" si="364"/>
        <v/>
      </c>
      <c r="CE296" s="46" t="str">
        <f t="shared" ca="1" si="365"/>
        <v/>
      </c>
      <c r="CF296" s="44" t="str">
        <f t="shared" ca="1" si="366"/>
        <v/>
      </c>
      <c r="CL296" s="163" t="str">
        <f t="shared" si="345"/>
        <v/>
      </c>
      <c r="CM296" s="163" t="str">
        <f t="shared" si="346"/>
        <v/>
      </c>
      <c r="CR296" s="164" t="str">
        <f t="shared" ca="1" si="356"/>
        <v/>
      </c>
      <c r="CS296" s="44" t="str">
        <f ca="1">IF(COUNTIF($DG$2:DG1281,CR296)=1,VLOOKUP(CR296,DA:DB,2), IF(COUNTIF($DG$2:DG1281,CR296)=0,$CS$10,""))</f>
        <v/>
      </c>
      <c r="CT296" s="45" t="str">
        <f t="shared" ca="1" si="357"/>
        <v/>
      </c>
      <c r="CU296" s="45" t="str">
        <f t="shared" ca="1" si="358"/>
        <v/>
      </c>
      <c r="CV296" s="44" t="str">
        <f ca="1">IF(COUNTIF($DG$2:DG1281,CR296)=1,VLOOKUP(CR296,DC:DD,2), IF(COUNTIF($DG$2:DG1281,CR296)=0,$CT$10,""))</f>
        <v/>
      </c>
      <c r="CW296" s="45" t="str">
        <f t="shared" ca="1" si="359"/>
        <v/>
      </c>
      <c r="CX296" s="46" t="str">
        <f t="shared" ca="1" si="360"/>
        <v/>
      </c>
      <c r="CY296" s="44" t="str">
        <f t="shared" ca="1" si="361"/>
        <v/>
      </c>
      <c r="DE296" s="163" t="str">
        <f t="shared" si="347"/>
        <v/>
      </c>
      <c r="DF296" s="163" t="str">
        <f t="shared" si="348"/>
        <v/>
      </c>
    </row>
    <row r="297" spans="1:110">
      <c r="A297" s="164" t="str">
        <f t="shared" ca="1" si="381"/>
        <v/>
      </c>
      <c r="B297" s="71" t="str">
        <f ca="1">IF(COUNTIF($AD$2:AD1282,A297)=1,VLOOKUP(A297,T:U,2), IF(COUNTIF($AD$2:AD1282,A297)=0,$B$10,""))</f>
        <v/>
      </c>
      <c r="C297" s="31" t="str">
        <f t="shared" ca="1" si="353"/>
        <v/>
      </c>
      <c r="D297" s="32" t="str">
        <f t="shared" ca="1" si="382"/>
        <v/>
      </c>
      <c r="E297" s="71" t="str">
        <f ca="1">IF(COUNTIF($AD$2:AD1282,A297)=1,VLOOKUP(A297,V:W,2), IF(COUNTIF($AD$2:AD1282,A297)=0,$C$10,""))</f>
        <v/>
      </c>
      <c r="F297" s="31" t="str">
        <f t="shared" ca="1" si="383"/>
        <v/>
      </c>
      <c r="G297" s="32" t="str">
        <f t="shared" ca="1" si="384"/>
        <v/>
      </c>
      <c r="H297" s="71" t="str">
        <f ca="1">IF(COUNTIF($AD$2:AD1282,A297)=1,VLOOKUP(A297,X:Y,2), IF(COUNTIF($AD$2:AD1282,A297)=0,$D$10,""))</f>
        <v/>
      </c>
      <c r="I297" s="31" t="str">
        <f t="shared" ca="1" si="385"/>
        <v/>
      </c>
      <c r="J297" s="32" t="str">
        <f t="shared" ca="1" si="386"/>
        <v/>
      </c>
      <c r="K297" s="71" t="str">
        <f ca="1">IF(COUNTIF($AD$2:AD1282,A297)=1,VLOOKUP(A297,Z:AA,2), IF(COUNTIF($AD$2:AD1282,A297)=0,$E$10,""))</f>
        <v/>
      </c>
      <c r="L297" s="31" t="str">
        <f t="shared" ca="1" si="387"/>
        <v/>
      </c>
      <c r="M297" s="32" t="str">
        <f t="shared" ca="1" si="388"/>
        <v/>
      </c>
      <c r="N297" s="77" t="str">
        <f t="shared" ca="1" si="389"/>
        <v/>
      </c>
      <c r="O297" s="77"/>
      <c r="P297" s="77"/>
      <c r="Q297" s="77" t="str">
        <f ca="1">IF(ISERROR(B297-2),"",$G$5*SUM($O$14:O297)-$H$5*SUM($P$14:P297))</f>
        <v/>
      </c>
      <c r="R297" s="77" t="str">
        <f t="shared" ca="1" si="390"/>
        <v/>
      </c>
      <c r="AB297" s="163" t="str">
        <f t="shared" si="349"/>
        <v/>
      </c>
      <c r="AC297" s="163" t="str">
        <f t="shared" si="350"/>
        <v/>
      </c>
      <c r="AH297" s="164" t="str">
        <f t="shared" ca="1" si="367"/>
        <v/>
      </c>
      <c r="AI297" s="44" t="str">
        <f ca="1">IF(COUNTIF($BU$2:BU1282,AH297)=1,VLOOKUP(AH297,BG:BH,2), IF(COUNTIF($BU$2:BU1282,AH297)=0,$AI$10,""))</f>
        <v/>
      </c>
      <c r="AJ297" s="45" t="str">
        <f t="shared" ca="1" si="354"/>
        <v/>
      </c>
      <c r="AK297" s="45" t="str">
        <f t="shared" ca="1" si="368"/>
        <v/>
      </c>
      <c r="AL297" s="44" t="str">
        <f ca="1">IF(COUNTIF($BU$2:BU1282,AH297)=1,VLOOKUP(AH297,BI:BJ,2), IF(COUNTIF($BU$2:BU1282,AH297)=0,$AJ$10,""))</f>
        <v/>
      </c>
      <c r="AM297" s="45" t="str">
        <f t="shared" ca="1" si="369"/>
        <v/>
      </c>
      <c r="AN297" s="46" t="str">
        <f t="shared" ca="1" si="370"/>
        <v/>
      </c>
      <c r="AO297" s="44" t="str">
        <f ca="1">IF(COUNTIF($BU$2:BU1282,AH297)=1,VLOOKUP(AH297,BK:BL,2), IF(COUNTIF($BU$2:BU1282,AH297)=0,$AK$10,""))</f>
        <v/>
      </c>
      <c r="AP297" s="45" t="str">
        <f t="shared" ca="1" si="371"/>
        <v/>
      </c>
      <c r="AQ297" s="46" t="str">
        <f t="shared" ca="1" si="372"/>
        <v/>
      </c>
      <c r="AR297" s="44" t="str">
        <f ca="1">IF(COUNTIF($BU$2:BU1282,AH297)=1,VLOOKUP(AH297,BM:BN,2), IF(COUNTIF($BU$2:BU1282,AH297)=0,$AL$10,""))</f>
        <v/>
      </c>
      <c r="AS297" s="45" t="str">
        <f t="shared" ca="1" si="373"/>
        <v/>
      </c>
      <c r="AT297" s="46" t="str">
        <f t="shared" ca="1" si="374"/>
        <v/>
      </c>
      <c r="AU297" s="44" t="str">
        <f ca="1">IF(COUNTIF($BU$2:BU1282,AH297)=1,VLOOKUP(AH297,BO:BP,2), IF(COUNTIF($BU$2:BU1282,AH297)=0,$AM$10,""))</f>
        <v/>
      </c>
      <c r="AV297" s="45" t="str">
        <f t="shared" ca="1" si="375"/>
        <v/>
      </c>
      <c r="AW297" s="46" t="str">
        <f t="shared" ca="1" si="376"/>
        <v/>
      </c>
      <c r="AX297" s="44" t="str">
        <f ca="1">IF(COUNTIF($BU$2:BU1282,AH297)=1,VLOOKUP(AH297,BQ:BR,2), IF(COUNTIF($BU$2:BU1282,AH297)=0,$AN$10,""))</f>
        <v/>
      </c>
      <c r="AY297" s="45" t="str">
        <f t="shared" ca="1" si="377"/>
        <v/>
      </c>
      <c r="AZ297" s="46" t="str">
        <f t="shared" ca="1" si="378"/>
        <v/>
      </c>
      <c r="BA297" s="77" t="str">
        <f t="shared" ca="1" si="379"/>
        <v/>
      </c>
      <c r="BB297" s="176"/>
      <c r="BC297" s="176"/>
      <c r="BD297" s="77" t="str">
        <f ca="1">IF(ISERROR(AI297-2),"",$AQ$4*SUM($BB$14:BB297)-$AR$4*SUM($BC$14:BC297))</f>
        <v/>
      </c>
      <c r="BE297" s="77" t="str">
        <f t="shared" ca="1" si="380"/>
        <v/>
      </c>
      <c r="BS297" s="163" t="str">
        <f t="shared" si="351"/>
        <v/>
      </c>
      <c r="BT297" s="163" t="str">
        <f t="shared" si="352"/>
        <v/>
      </c>
      <c r="BY297" s="164" t="str">
        <f t="shared" ca="1" si="362"/>
        <v/>
      </c>
      <c r="BZ297" s="44" t="str">
        <f ca="1">IF(COUNTIF($CN$2:CN1282,BY297)=1,VLOOKUP(BY297,CH:CI,2), IF(COUNTIF($CN$2:CN1282,BY297)=0,$BZ$10,""))</f>
        <v/>
      </c>
      <c r="CA297" s="45" t="str">
        <f t="shared" ca="1" si="355"/>
        <v/>
      </c>
      <c r="CB297" s="45" t="str">
        <f t="shared" ca="1" si="363"/>
        <v/>
      </c>
      <c r="CC297" s="44" t="str">
        <f ca="1">IF(COUNTIF($CN$2:CN1282,BY297)=1,VLOOKUP(BY297,CJ:CK,2), IF(COUNTIF($CN$2:CN1282,BY297)=0,$CA$10,""))</f>
        <v/>
      </c>
      <c r="CD297" s="45" t="str">
        <f t="shared" ca="1" si="364"/>
        <v/>
      </c>
      <c r="CE297" s="46" t="str">
        <f t="shared" ca="1" si="365"/>
        <v/>
      </c>
      <c r="CF297" s="44" t="str">
        <f t="shared" ca="1" si="366"/>
        <v/>
      </c>
      <c r="CL297" s="163" t="str">
        <f t="shared" si="345"/>
        <v/>
      </c>
      <c r="CM297" s="163" t="str">
        <f t="shared" si="346"/>
        <v/>
      </c>
      <c r="CR297" s="164" t="str">
        <f t="shared" ca="1" si="356"/>
        <v/>
      </c>
      <c r="CS297" s="44" t="str">
        <f ca="1">IF(COUNTIF($DG$2:DG1282,CR297)=1,VLOOKUP(CR297,DA:DB,2), IF(COUNTIF($DG$2:DG1282,CR297)=0,$CS$10,""))</f>
        <v/>
      </c>
      <c r="CT297" s="45" t="str">
        <f t="shared" ca="1" si="357"/>
        <v/>
      </c>
      <c r="CU297" s="45" t="str">
        <f t="shared" ca="1" si="358"/>
        <v/>
      </c>
      <c r="CV297" s="44" t="str">
        <f ca="1">IF(COUNTIF($DG$2:DG1282,CR297)=1,VLOOKUP(CR297,DC:DD,2), IF(COUNTIF($DG$2:DG1282,CR297)=0,$CT$10,""))</f>
        <v/>
      </c>
      <c r="CW297" s="45" t="str">
        <f t="shared" ca="1" si="359"/>
        <v/>
      </c>
      <c r="CX297" s="46" t="str">
        <f t="shared" ca="1" si="360"/>
        <v/>
      </c>
      <c r="CY297" s="44" t="str">
        <f t="shared" ca="1" si="361"/>
        <v/>
      </c>
      <c r="DE297" s="163" t="str">
        <f t="shared" si="347"/>
        <v/>
      </c>
      <c r="DF297" s="163" t="str">
        <f t="shared" si="348"/>
        <v/>
      </c>
    </row>
    <row r="298" spans="1:110">
      <c r="A298" s="164" t="str">
        <f t="shared" ca="1" si="381"/>
        <v/>
      </c>
      <c r="B298" s="71" t="str">
        <f ca="1">IF(COUNTIF($AD$2:AD1283,A298)=1,VLOOKUP(A298,T:U,2), IF(COUNTIF($AD$2:AD1283,A298)=0,$B$10,""))</f>
        <v/>
      </c>
      <c r="C298" s="31" t="str">
        <f t="shared" ca="1" si="353"/>
        <v/>
      </c>
      <c r="D298" s="32" t="str">
        <f t="shared" ca="1" si="382"/>
        <v/>
      </c>
      <c r="E298" s="71" t="str">
        <f ca="1">IF(COUNTIF($AD$2:AD1283,A298)=1,VLOOKUP(A298,V:W,2), IF(COUNTIF($AD$2:AD1283,A298)=0,$C$10,""))</f>
        <v/>
      </c>
      <c r="F298" s="31" t="str">
        <f t="shared" ca="1" si="383"/>
        <v/>
      </c>
      <c r="G298" s="32" t="str">
        <f t="shared" ca="1" si="384"/>
        <v/>
      </c>
      <c r="H298" s="71" t="str">
        <f ca="1">IF(COUNTIF($AD$2:AD1283,A298)=1,VLOOKUP(A298,X:Y,2), IF(COUNTIF($AD$2:AD1283,A298)=0,$D$10,""))</f>
        <v/>
      </c>
      <c r="I298" s="31" t="str">
        <f t="shared" ca="1" si="385"/>
        <v/>
      </c>
      <c r="J298" s="32" t="str">
        <f t="shared" ca="1" si="386"/>
        <v/>
      </c>
      <c r="K298" s="71" t="str">
        <f ca="1">IF(COUNTIF($AD$2:AD1283,A298)=1,VLOOKUP(A298,Z:AA,2), IF(COUNTIF($AD$2:AD1283,A298)=0,$E$10,""))</f>
        <v/>
      </c>
      <c r="L298" s="31" t="str">
        <f t="shared" ca="1" si="387"/>
        <v/>
      </c>
      <c r="M298" s="32" t="str">
        <f t="shared" ca="1" si="388"/>
        <v/>
      </c>
      <c r="N298" s="77" t="str">
        <f t="shared" ca="1" si="389"/>
        <v/>
      </c>
      <c r="O298" s="77"/>
      <c r="P298" s="77"/>
      <c r="Q298" s="77" t="str">
        <f ca="1">IF(ISERROR(B298-2),"",$G$5*SUM($O$14:O298)-$H$5*SUM($P$14:P298))</f>
        <v/>
      </c>
      <c r="R298" s="77" t="str">
        <f t="shared" ca="1" si="390"/>
        <v/>
      </c>
      <c r="AB298" s="163" t="str">
        <f t="shared" si="349"/>
        <v/>
      </c>
      <c r="AC298" s="163" t="str">
        <f t="shared" si="350"/>
        <v/>
      </c>
      <c r="AH298" s="164" t="str">
        <f t="shared" ca="1" si="367"/>
        <v/>
      </c>
      <c r="AI298" s="44" t="str">
        <f ca="1">IF(COUNTIF($BU$2:BU1283,AH298)=1,VLOOKUP(AH298,BG:BH,2), IF(COUNTIF($BU$2:BU1283,AH298)=0,$AI$10,""))</f>
        <v/>
      </c>
      <c r="AJ298" s="45" t="str">
        <f t="shared" ca="1" si="354"/>
        <v/>
      </c>
      <c r="AK298" s="45" t="str">
        <f t="shared" ca="1" si="368"/>
        <v/>
      </c>
      <c r="AL298" s="44" t="str">
        <f ca="1">IF(COUNTIF($BU$2:BU1283,AH298)=1,VLOOKUP(AH298,BI:BJ,2), IF(COUNTIF($BU$2:BU1283,AH298)=0,$AJ$10,""))</f>
        <v/>
      </c>
      <c r="AM298" s="45" t="str">
        <f t="shared" ca="1" si="369"/>
        <v/>
      </c>
      <c r="AN298" s="46" t="str">
        <f t="shared" ca="1" si="370"/>
        <v/>
      </c>
      <c r="AO298" s="44" t="str">
        <f ca="1">IF(COUNTIF($BU$2:BU1283,AH298)=1,VLOOKUP(AH298,BK:BL,2), IF(COUNTIF($BU$2:BU1283,AH298)=0,$AK$10,""))</f>
        <v/>
      </c>
      <c r="AP298" s="45" t="str">
        <f t="shared" ca="1" si="371"/>
        <v/>
      </c>
      <c r="AQ298" s="46" t="str">
        <f t="shared" ca="1" si="372"/>
        <v/>
      </c>
      <c r="AR298" s="44" t="str">
        <f ca="1">IF(COUNTIF($BU$2:BU1283,AH298)=1,VLOOKUP(AH298,BM:BN,2), IF(COUNTIF($BU$2:BU1283,AH298)=0,$AL$10,""))</f>
        <v/>
      </c>
      <c r="AS298" s="45" t="str">
        <f t="shared" ca="1" si="373"/>
        <v/>
      </c>
      <c r="AT298" s="46" t="str">
        <f t="shared" ca="1" si="374"/>
        <v/>
      </c>
      <c r="AU298" s="44" t="str">
        <f ca="1">IF(COUNTIF($BU$2:BU1283,AH298)=1,VLOOKUP(AH298,BO:BP,2), IF(COUNTIF($BU$2:BU1283,AH298)=0,$AM$10,""))</f>
        <v/>
      </c>
      <c r="AV298" s="45" t="str">
        <f t="shared" ca="1" si="375"/>
        <v/>
      </c>
      <c r="AW298" s="46" t="str">
        <f t="shared" ca="1" si="376"/>
        <v/>
      </c>
      <c r="AX298" s="44" t="str">
        <f ca="1">IF(COUNTIF($BU$2:BU1283,AH298)=1,VLOOKUP(AH298,BQ:BR,2), IF(COUNTIF($BU$2:BU1283,AH298)=0,$AN$10,""))</f>
        <v/>
      </c>
      <c r="AY298" s="45" t="str">
        <f t="shared" ca="1" si="377"/>
        <v/>
      </c>
      <c r="AZ298" s="46" t="str">
        <f t="shared" ca="1" si="378"/>
        <v/>
      </c>
      <c r="BA298" s="77" t="str">
        <f t="shared" ca="1" si="379"/>
        <v/>
      </c>
      <c r="BB298" s="176"/>
      <c r="BC298" s="176"/>
      <c r="BD298" s="77" t="str">
        <f ca="1">IF(ISERROR(AI298-2),"",$AQ$4*SUM($BB$14:BB298)-$AR$4*SUM($BC$14:BC298))</f>
        <v/>
      </c>
      <c r="BE298" s="77" t="str">
        <f t="shared" ca="1" si="380"/>
        <v/>
      </c>
      <c r="BS298" s="163" t="str">
        <f t="shared" si="351"/>
        <v/>
      </c>
      <c r="BT298" s="163" t="str">
        <f t="shared" si="352"/>
        <v/>
      </c>
      <c r="BY298" s="164" t="str">
        <f t="shared" ca="1" si="362"/>
        <v/>
      </c>
      <c r="BZ298" s="44" t="str">
        <f ca="1">IF(COUNTIF($CN$2:CN1283,BY298)=1,VLOOKUP(BY298,CH:CI,2), IF(COUNTIF($CN$2:CN1283,BY298)=0,$BZ$10,""))</f>
        <v/>
      </c>
      <c r="CA298" s="45" t="str">
        <f t="shared" ca="1" si="355"/>
        <v/>
      </c>
      <c r="CB298" s="45" t="str">
        <f t="shared" ca="1" si="363"/>
        <v/>
      </c>
      <c r="CC298" s="44" t="str">
        <f ca="1">IF(COUNTIF($CN$2:CN1283,BY298)=1,VLOOKUP(BY298,CJ:CK,2), IF(COUNTIF($CN$2:CN1283,BY298)=0,$CA$10,""))</f>
        <v/>
      </c>
      <c r="CD298" s="45" t="str">
        <f t="shared" ca="1" si="364"/>
        <v/>
      </c>
      <c r="CE298" s="46" t="str">
        <f t="shared" ca="1" si="365"/>
        <v/>
      </c>
      <c r="CF298" s="44" t="str">
        <f t="shared" ca="1" si="366"/>
        <v/>
      </c>
      <c r="CL298" s="163" t="str">
        <f t="shared" si="345"/>
        <v/>
      </c>
      <c r="CM298" s="163" t="str">
        <f t="shared" si="346"/>
        <v/>
      </c>
      <c r="CR298" s="164" t="str">
        <f t="shared" ca="1" si="356"/>
        <v/>
      </c>
      <c r="CS298" s="44" t="str">
        <f ca="1">IF(COUNTIF($DG$2:DG1283,CR298)=1,VLOOKUP(CR298,DA:DB,2), IF(COUNTIF($DG$2:DG1283,CR298)=0,$CS$10,""))</f>
        <v/>
      </c>
      <c r="CT298" s="45" t="str">
        <f t="shared" ca="1" si="357"/>
        <v/>
      </c>
      <c r="CU298" s="45" t="str">
        <f t="shared" ca="1" si="358"/>
        <v/>
      </c>
      <c r="CV298" s="44" t="str">
        <f ca="1">IF(COUNTIF($DG$2:DG1283,CR298)=1,VLOOKUP(CR298,DC:DD,2), IF(COUNTIF($DG$2:DG1283,CR298)=0,$CT$10,""))</f>
        <v/>
      </c>
      <c r="CW298" s="45" t="str">
        <f t="shared" ca="1" si="359"/>
        <v/>
      </c>
      <c r="CX298" s="46" t="str">
        <f t="shared" ca="1" si="360"/>
        <v/>
      </c>
      <c r="CY298" s="44" t="str">
        <f t="shared" ca="1" si="361"/>
        <v/>
      </c>
      <c r="DE298" s="163" t="str">
        <f t="shared" si="347"/>
        <v/>
      </c>
      <c r="DF298" s="163" t="str">
        <f t="shared" si="348"/>
        <v/>
      </c>
    </row>
    <row r="299" spans="1:110">
      <c r="A299" s="164" t="str">
        <f t="shared" ca="1" si="381"/>
        <v/>
      </c>
      <c r="B299" s="71" t="str">
        <f ca="1">IF(COUNTIF($AD$2:AD1284,A299)=1,VLOOKUP(A299,T:U,2), IF(COUNTIF($AD$2:AD1284,A299)=0,$B$10,""))</f>
        <v/>
      </c>
      <c r="C299" s="31" t="str">
        <f t="shared" ca="1" si="353"/>
        <v/>
      </c>
      <c r="D299" s="32" t="str">
        <f t="shared" ca="1" si="382"/>
        <v/>
      </c>
      <c r="E299" s="71" t="str">
        <f ca="1">IF(COUNTIF($AD$2:AD1284,A299)=1,VLOOKUP(A299,V:W,2), IF(COUNTIF($AD$2:AD1284,A299)=0,$C$10,""))</f>
        <v/>
      </c>
      <c r="F299" s="31" t="str">
        <f t="shared" ca="1" si="383"/>
        <v/>
      </c>
      <c r="G299" s="32" t="str">
        <f t="shared" ca="1" si="384"/>
        <v/>
      </c>
      <c r="H299" s="71" t="str">
        <f ca="1">IF(COUNTIF($AD$2:AD1284,A299)=1,VLOOKUP(A299,X:Y,2), IF(COUNTIF($AD$2:AD1284,A299)=0,$D$10,""))</f>
        <v/>
      </c>
      <c r="I299" s="31" t="str">
        <f t="shared" ca="1" si="385"/>
        <v/>
      </c>
      <c r="J299" s="32" t="str">
        <f t="shared" ca="1" si="386"/>
        <v/>
      </c>
      <c r="K299" s="71" t="str">
        <f ca="1">IF(COUNTIF($AD$2:AD1284,A299)=1,VLOOKUP(A299,Z:AA,2), IF(COUNTIF($AD$2:AD1284,A299)=0,$E$10,""))</f>
        <v/>
      </c>
      <c r="L299" s="31" t="str">
        <f t="shared" ca="1" si="387"/>
        <v/>
      </c>
      <c r="M299" s="32" t="str">
        <f t="shared" ca="1" si="388"/>
        <v/>
      </c>
      <c r="N299" s="77" t="str">
        <f t="shared" ca="1" si="389"/>
        <v/>
      </c>
      <c r="O299" s="77"/>
      <c r="P299" s="77"/>
      <c r="Q299" s="77" t="str">
        <f ca="1">IF(ISERROR(B299-2),"",$G$5*SUM($O$14:O299)-$H$5*SUM($P$14:P299))</f>
        <v/>
      </c>
      <c r="R299" s="77" t="str">
        <f t="shared" ca="1" si="390"/>
        <v/>
      </c>
      <c r="AB299" s="163" t="str">
        <f t="shared" si="349"/>
        <v/>
      </c>
      <c r="AC299" s="163" t="str">
        <f t="shared" si="350"/>
        <v/>
      </c>
      <c r="AH299" s="164" t="str">
        <f t="shared" ca="1" si="367"/>
        <v/>
      </c>
      <c r="AI299" s="44" t="str">
        <f ca="1">IF(COUNTIF($BU$2:BU1284,AH299)=1,VLOOKUP(AH299,BG:BH,2), IF(COUNTIF($BU$2:BU1284,AH299)=0,$AI$10,""))</f>
        <v/>
      </c>
      <c r="AJ299" s="45" t="str">
        <f t="shared" ca="1" si="354"/>
        <v/>
      </c>
      <c r="AK299" s="45" t="str">
        <f t="shared" ca="1" si="368"/>
        <v/>
      </c>
      <c r="AL299" s="44" t="str">
        <f ca="1">IF(COUNTIF($BU$2:BU1284,AH299)=1,VLOOKUP(AH299,BI:BJ,2), IF(COUNTIF($BU$2:BU1284,AH299)=0,$AJ$10,""))</f>
        <v/>
      </c>
      <c r="AM299" s="45" t="str">
        <f t="shared" ca="1" si="369"/>
        <v/>
      </c>
      <c r="AN299" s="46" t="str">
        <f t="shared" ca="1" si="370"/>
        <v/>
      </c>
      <c r="AO299" s="44" t="str">
        <f ca="1">IF(COUNTIF($BU$2:BU1284,AH299)=1,VLOOKUP(AH299,BK:BL,2), IF(COUNTIF($BU$2:BU1284,AH299)=0,$AK$10,""))</f>
        <v/>
      </c>
      <c r="AP299" s="45" t="str">
        <f t="shared" ca="1" si="371"/>
        <v/>
      </c>
      <c r="AQ299" s="46" t="str">
        <f t="shared" ca="1" si="372"/>
        <v/>
      </c>
      <c r="AR299" s="44" t="str">
        <f ca="1">IF(COUNTIF($BU$2:BU1284,AH299)=1,VLOOKUP(AH299,BM:BN,2), IF(COUNTIF($BU$2:BU1284,AH299)=0,$AL$10,""))</f>
        <v/>
      </c>
      <c r="AS299" s="45" t="str">
        <f t="shared" ca="1" si="373"/>
        <v/>
      </c>
      <c r="AT299" s="46" t="str">
        <f t="shared" ca="1" si="374"/>
        <v/>
      </c>
      <c r="AU299" s="44" t="str">
        <f ca="1">IF(COUNTIF($BU$2:BU1284,AH299)=1,VLOOKUP(AH299,BO:BP,2), IF(COUNTIF($BU$2:BU1284,AH299)=0,$AM$10,""))</f>
        <v/>
      </c>
      <c r="AV299" s="45" t="str">
        <f t="shared" ca="1" si="375"/>
        <v/>
      </c>
      <c r="AW299" s="46" t="str">
        <f t="shared" ca="1" si="376"/>
        <v/>
      </c>
      <c r="AX299" s="44" t="str">
        <f ca="1">IF(COUNTIF($BU$2:BU1284,AH299)=1,VLOOKUP(AH299,BQ:BR,2), IF(COUNTIF($BU$2:BU1284,AH299)=0,$AN$10,""))</f>
        <v/>
      </c>
      <c r="AY299" s="45" t="str">
        <f t="shared" ca="1" si="377"/>
        <v/>
      </c>
      <c r="AZ299" s="46" t="str">
        <f t="shared" ca="1" si="378"/>
        <v/>
      </c>
      <c r="BA299" s="77" t="str">
        <f t="shared" ca="1" si="379"/>
        <v/>
      </c>
      <c r="BB299" s="176"/>
      <c r="BC299" s="176"/>
      <c r="BD299" s="77" t="str">
        <f ca="1">IF(ISERROR(AI299-2),"",$AQ$4*SUM($BB$14:BB299)-$AR$4*SUM($BC$14:BC299))</f>
        <v/>
      </c>
      <c r="BE299" s="77" t="str">
        <f t="shared" ca="1" si="380"/>
        <v/>
      </c>
      <c r="BS299" s="163" t="str">
        <f t="shared" si="351"/>
        <v/>
      </c>
      <c r="BT299" s="163" t="str">
        <f t="shared" si="352"/>
        <v/>
      </c>
      <c r="BY299" s="164" t="str">
        <f t="shared" ca="1" si="362"/>
        <v/>
      </c>
      <c r="BZ299" s="44" t="str">
        <f ca="1">IF(COUNTIF($CN$2:CN1284,BY299)=1,VLOOKUP(BY299,CH:CI,2), IF(COUNTIF($CN$2:CN1284,BY299)=0,$BZ$10,""))</f>
        <v/>
      </c>
      <c r="CA299" s="45" t="str">
        <f t="shared" ca="1" si="355"/>
        <v/>
      </c>
      <c r="CB299" s="45" t="str">
        <f t="shared" ca="1" si="363"/>
        <v/>
      </c>
      <c r="CC299" s="44" t="str">
        <f ca="1">IF(COUNTIF($CN$2:CN1284,BY299)=1,VLOOKUP(BY299,CJ:CK,2), IF(COUNTIF($CN$2:CN1284,BY299)=0,$CA$10,""))</f>
        <v/>
      </c>
      <c r="CD299" s="45" t="str">
        <f t="shared" ca="1" si="364"/>
        <v/>
      </c>
      <c r="CE299" s="46" t="str">
        <f t="shared" ca="1" si="365"/>
        <v/>
      </c>
      <c r="CF299" s="44" t="str">
        <f t="shared" ca="1" si="366"/>
        <v/>
      </c>
      <c r="CL299" s="163" t="str">
        <f t="shared" si="345"/>
        <v/>
      </c>
      <c r="CM299" s="163" t="str">
        <f t="shared" si="346"/>
        <v/>
      </c>
      <c r="CR299" s="164" t="str">
        <f t="shared" ca="1" si="356"/>
        <v/>
      </c>
      <c r="CS299" s="44" t="str">
        <f ca="1">IF(COUNTIF($DG$2:DG1284,CR299)=1,VLOOKUP(CR299,DA:DB,2), IF(COUNTIF($DG$2:DG1284,CR299)=0,$CS$10,""))</f>
        <v/>
      </c>
      <c r="CT299" s="45" t="str">
        <f t="shared" ca="1" si="357"/>
        <v/>
      </c>
      <c r="CU299" s="45" t="str">
        <f t="shared" ca="1" si="358"/>
        <v/>
      </c>
      <c r="CV299" s="44" t="str">
        <f ca="1">IF(COUNTIF($DG$2:DG1284,CR299)=1,VLOOKUP(CR299,DC:DD,2), IF(COUNTIF($DG$2:DG1284,CR299)=0,$CT$10,""))</f>
        <v/>
      </c>
      <c r="CW299" s="45" t="str">
        <f t="shared" ca="1" si="359"/>
        <v/>
      </c>
      <c r="CX299" s="46" t="str">
        <f t="shared" ca="1" si="360"/>
        <v/>
      </c>
      <c r="CY299" s="44" t="str">
        <f t="shared" ca="1" si="361"/>
        <v/>
      </c>
      <c r="DE299" s="163" t="str">
        <f t="shared" si="347"/>
        <v/>
      </c>
      <c r="DF299" s="163" t="str">
        <f t="shared" si="348"/>
        <v/>
      </c>
    </row>
    <row r="300" spans="1:110">
      <c r="A300" s="164" t="str">
        <f t="shared" ca="1" si="381"/>
        <v/>
      </c>
      <c r="B300" s="71" t="str">
        <f ca="1">IF(COUNTIF($AD$2:AD1285,A300)=1,VLOOKUP(A300,T:U,2), IF(COUNTIF($AD$2:AD1285,A300)=0,$B$10,""))</f>
        <v/>
      </c>
      <c r="C300" s="31" t="str">
        <f t="shared" ca="1" si="353"/>
        <v/>
      </c>
      <c r="D300" s="32" t="str">
        <f t="shared" ca="1" si="382"/>
        <v/>
      </c>
      <c r="E300" s="71" t="str">
        <f ca="1">IF(COUNTIF($AD$2:AD1285,A300)=1,VLOOKUP(A300,V:W,2), IF(COUNTIF($AD$2:AD1285,A300)=0,$C$10,""))</f>
        <v/>
      </c>
      <c r="F300" s="31" t="str">
        <f t="shared" ca="1" si="383"/>
        <v/>
      </c>
      <c r="G300" s="32" t="str">
        <f t="shared" ca="1" si="384"/>
        <v/>
      </c>
      <c r="H300" s="71" t="str">
        <f ca="1">IF(COUNTIF($AD$2:AD1285,A300)=1,VLOOKUP(A300,X:Y,2), IF(COUNTIF($AD$2:AD1285,A300)=0,$D$10,""))</f>
        <v/>
      </c>
      <c r="I300" s="31" t="str">
        <f t="shared" ca="1" si="385"/>
        <v/>
      </c>
      <c r="J300" s="32" t="str">
        <f t="shared" ca="1" si="386"/>
        <v/>
      </c>
      <c r="K300" s="71" t="str">
        <f ca="1">IF(COUNTIF($AD$2:AD1285,A300)=1,VLOOKUP(A300,Z:AA,2), IF(COUNTIF($AD$2:AD1285,A300)=0,$E$10,""))</f>
        <v/>
      </c>
      <c r="L300" s="31" t="str">
        <f t="shared" ca="1" si="387"/>
        <v/>
      </c>
      <c r="M300" s="32" t="str">
        <f t="shared" ca="1" si="388"/>
        <v/>
      </c>
      <c r="N300" s="77" t="str">
        <f t="shared" ca="1" si="389"/>
        <v/>
      </c>
      <c r="O300" s="77"/>
      <c r="P300" s="77"/>
      <c r="Q300" s="77" t="str">
        <f ca="1">IF(ISERROR(B300-2),"",$G$5*SUM($O$14:O300)-$H$5*SUM($P$14:P300))</f>
        <v/>
      </c>
      <c r="R300" s="77" t="str">
        <f t="shared" ca="1" si="390"/>
        <v/>
      </c>
      <c r="AB300" s="163" t="str">
        <f t="shared" si="349"/>
        <v/>
      </c>
      <c r="AC300" s="163" t="str">
        <f t="shared" si="350"/>
        <v/>
      </c>
      <c r="AH300" s="164" t="str">
        <f t="shared" ca="1" si="367"/>
        <v/>
      </c>
      <c r="AI300" s="44" t="str">
        <f ca="1">IF(COUNTIF($BU$2:BU1285,AH300)=1,VLOOKUP(AH300,BG:BH,2), IF(COUNTIF($BU$2:BU1285,AH300)=0,$AI$10,""))</f>
        <v/>
      </c>
      <c r="AJ300" s="45" t="str">
        <f t="shared" ca="1" si="354"/>
        <v/>
      </c>
      <c r="AK300" s="45" t="str">
        <f t="shared" ca="1" si="368"/>
        <v/>
      </c>
      <c r="AL300" s="44" t="str">
        <f ca="1">IF(COUNTIF($BU$2:BU1285,AH300)=1,VLOOKUP(AH300,BI:BJ,2), IF(COUNTIF($BU$2:BU1285,AH300)=0,$AJ$10,""))</f>
        <v/>
      </c>
      <c r="AM300" s="45" t="str">
        <f t="shared" ca="1" si="369"/>
        <v/>
      </c>
      <c r="AN300" s="46" t="str">
        <f t="shared" ca="1" si="370"/>
        <v/>
      </c>
      <c r="AO300" s="44" t="str">
        <f ca="1">IF(COUNTIF($BU$2:BU1285,AH300)=1,VLOOKUP(AH300,BK:BL,2), IF(COUNTIF($BU$2:BU1285,AH300)=0,$AK$10,""))</f>
        <v/>
      </c>
      <c r="AP300" s="45" t="str">
        <f t="shared" ca="1" si="371"/>
        <v/>
      </c>
      <c r="AQ300" s="46" t="str">
        <f t="shared" ca="1" si="372"/>
        <v/>
      </c>
      <c r="AR300" s="44" t="str">
        <f ca="1">IF(COUNTIF($BU$2:BU1285,AH300)=1,VLOOKUP(AH300,BM:BN,2), IF(COUNTIF($BU$2:BU1285,AH300)=0,$AL$10,""))</f>
        <v/>
      </c>
      <c r="AS300" s="45" t="str">
        <f t="shared" ca="1" si="373"/>
        <v/>
      </c>
      <c r="AT300" s="46" t="str">
        <f t="shared" ca="1" si="374"/>
        <v/>
      </c>
      <c r="AU300" s="44" t="str">
        <f ca="1">IF(COUNTIF($BU$2:BU1285,AH300)=1,VLOOKUP(AH300,BO:BP,2), IF(COUNTIF($BU$2:BU1285,AH300)=0,$AM$10,""))</f>
        <v/>
      </c>
      <c r="AV300" s="45" t="str">
        <f t="shared" ca="1" si="375"/>
        <v/>
      </c>
      <c r="AW300" s="46" t="str">
        <f t="shared" ca="1" si="376"/>
        <v/>
      </c>
      <c r="AX300" s="44" t="str">
        <f ca="1">IF(COUNTIF($BU$2:BU1285,AH300)=1,VLOOKUP(AH300,BQ:BR,2), IF(COUNTIF($BU$2:BU1285,AH300)=0,$AN$10,""))</f>
        <v/>
      </c>
      <c r="AY300" s="45" t="str">
        <f t="shared" ca="1" si="377"/>
        <v/>
      </c>
      <c r="AZ300" s="46" t="str">
        <f t="shared" ca="1" si="378"/>
        <v/>
      </c>
      <c r="BA300" s="77" t="str">
        <f t="shared" ca="1" si="379"/>
        <v/>
      </c>
      <c r="BB300" s="176"/>
      <c r="BC300" s="176"/>
      <c r="BD300" s="77" t="str">
        <f ca="1">IF(ISERROR(AI300-2),"",$AQ$4*SUM($BB$14:BB300)-$AR$4*SUM($BC$14:BC300))</f>
        <v/>
      </c>
      <c r="BE300" s="77" t="str">
        <f t="shared" ca="1" si="380"/>
        <v/>
      </c>
      <c r="BS300" s="163" t="str">
        <f t="shared" si="351"/>
        <v/>
      </c>
      <c r="BT300" s="163" t="str">
        <f t="shared" si="352"/>
        <v/>
      </c>
      <c r="BY300" s="164" t="str">
        <f t="shared" ca="1" si="362"/>
        <v/>
      </c>
      <c r="BZ300" s="44" t="str">
        <f ca="1">IF(COUNTIF($CN$2:CN1285,BY300)=1,VLOOKUP(BY300,CH:CI,2), IF(COUNTIF($CN$2:CN1285,BY300)=0,$BZ$10,""))</f>
        <v/>
      </c>
      <c r="CA300" s="45" t="str">
        <f t="shared" ca="1" si="355"/>
        <v/>
      </c>
      <c r="CB300" s="45" t="str">
        <f t="shared" ca="1" si="363"/>
        <v/>
      </c>
      <c r="CC300" s="44" t="str">
        <f ca="1">IF(COUNTIF($CN$2:CN1285,BY300)=1,VLOOKUP(BY300,CJ:CK,2), IF(COUNTIF($CN$2:CN1285,BY300)=0,$CA$10,""))</f>
        <v/>
      </c>
      <c r="CD300" s="45" t="str">
        <f t="shared" ca="1" si="364"/>
        <v/>
      </c>
      <c r="CE300" s="46" t="str">
        <f t="shared" ca="1" si="365"/>
        <v/>
      </c>
      <c r="CF300" s="44" t="str">
        <f t="shared" ca="1" si="366"/>
        <v/>
      </c>
      <c r="CL300" s="163" t="str">
        <f t="shared" si="345"/>
        <v/>
      </c>
      <c r="CM300" s="163" t="str">
        <f t="shared" si="346"/>
        <v/>
      </c>
      <c r="CR300" s="164" t="str">
        <f t="shared" ca="1" si="356"/>
        <v/>
      </c>
      <c r="CS300" s="44" t="str">
        <f ca="1">IF(COUNTIF($DG$2:DG1285,CR300)=1,VLOOKUP(CR300,DA:DB,2), IF(COUNTIF($DG$2:DG1285,CR300)=0,$CS$10,""))</f>
        <v/>
      </c>
      <c r="CT300" s="45" t="str">
        <f t="shared" ca="1" si="357"/>
        <v/>
      </c>
      <c r="CU300" s="45" t="str">
        <f t="shared" ca="1" si="358"/>
        <v/>
      </c>
      <c r="CV300" s="44" t="str">
        <f ca="1">IF(COUNTIF($DG$2:DG1285,CR300)=1,VLOOKUP(CR300,DC:DD,2), IF(COUNTIF($DG$2:DG1285,CR300)=0,$CT$10,""))</f>
        <v/>
      </c>
      <c r="CW300" s="45" t="str">
        <f t="shared" ca="1" si="359"/>
        <v/>
      </c>
      <c r="CX300" s="46" t="str">
        <f t="shared" ca="1" si="360"/>
        <v/>
      </c>
      <c r="CY300" s="44" t="str">
        <f t="shared" ca="1" si="361"/>
        <v/>
      </c>
      <c r="DE300" s="163" t="str">
        <f t="shared" si="347"/>
        <v/>
      </c>
      <c r="DF300" s="163" t="str">
        <f t="shared" si="348"/>
        <v/>
      </c>
    </row>
    <row r="301" spans="1:110">
      <c r="A301" s="164" t="str">
        <f t="shared" ca="1" si="381"/>
        <v/>
      </c>
      <c r="B301" s="71" t="str">
        <f ca="1">IF(COUNTIF($AD$2:AD1286,A301)=1,VLOOKUP(A301,T:U,2), IF(COUNTIF($AD$2:AD1286,A301)=0,$B$10,""))</f>
        <v/>
      </c>
      <c r="C301" s="31" t="str">
        <f t="shared" ca="1" si="353"/>
        <v/>
      </c>
      <c r="D301" s="32" t="str">
        <f t="shared" ca="1" si="382"/>
        <v/>
      </c>
      <c r="E301" s="71" t="str">
        <f ca="1">IF(COUNTIF($AD$2:AD1286,A301)=1,VLOOKUP(A301,V:W,2), IF(COUNTIF($AD$2:AD1286,A301)=0,$C$10,""))</f>
        <v/>
      </c>
      <c r="F301" s="31" t="str">
        <f t="shared" ca="1" si="383"/>
        <v/>
      </c>
      <c r="G301" s="32" t="str">
        <f t="shared" ca="1" si="384"/>
        <v/>
      </c>
      <c r="H301" s="71" t="str">
        <f ca="1">IF(COUNTIF($AD$2:AD1286,A301)=1,VLOOKUP(A301,X:Y,2), IF(COUNTIF($AD$2:AD1286,A301)=0,$D$10,""))</f>
        <v/>
      </c>
      <c r="I301" s="31" t="str">
        <f t="shared" ca="1" si="385"/>
        <v/>
      </c>
      <c r="J301" s="32" t="str">
        <f t="shared" ca="1" si="386"/>
        <v/>
      </c>
      <c r="K301" s="71" t="str">
        <f ca="1">IF(COUNTIF($AD$2:AD1286,A301)=1,VLOOKUP(A301,Z:AA,2), IF(COUNTIF($AD$2:AD1286,A301)=0,$E$10,""))</f>
        <v/>
      </c>
      <c r="L301" s="31" t="str">
        <f t="shared" ca="1" si="387"/>
        <v/>
      </c>
      <c r="M301" s="32" t="str">
        <f t="shared" ca="1" si="388"/>
        <v/>
      </c>
      <c r="N301" s="77" t="str">
        <f t="shared" ca="1" si="389"/>
        <v/>
      </c>
      <c r="O301" s="77"/>
      <c r="P301" s="77"/>
      <c r="Q301" s="77" t="str">
        <f ca="1">IF(ISERROR(B301-2),"",$G$5*SUM($O$14:O301)-$H$5*SUM($P$14:P301))</f>
        <v/>
      </c>
      <c r="R301" s="77" t="str">
        <f t="shared" ca="1" si="390"/>
        <v/>
      </c>
      <c r="AB301" s="163" t="str">
        <f t="shared" si="349"/>
        <v/>
      </c>
      <c r="AC301" s="163" t="str">
        <f t="shared" si="350"/>
        <v/>
      </c>
      <c r="AH301" s="164" t="str">
        <f t="shared" ca="1" si="367"/>
        <v/>
      </c>
      <c r="AI301" s="44" t="str">
        <f ca="1">IF(COUNTIF($BU$2:BU1286,AH301)=1,VLOOKUP(AH301,BG:BH,2), IF(COUNTIF($BU$2:BU1286,AH301)=0,$AI$10,""))</f>
        <v/>
      </c>
      <c r="AJ301" s="45" t="str">
        <f t="shared" ca="1" si="354"/>
        <v/>
      </c>
      <c r="AK301" s="45" t="str">
        <f t="shared" ca="1" si="368"/>
        <v/>
      </c>
      <c r="AL301" s="44" t="str">
        <f ca="1">IF(COUNTIF($BU$2:BU1286,AH301)=1,VLOOKUP(AH301,BI:BJ,2), IF(COUNTIF($BU$2:BU1286,AH301)=0,$AJ$10,""))</f>
        <v/>
      </c>
      <c r="AM301" s="45" t="str">
        <f t="shared" ca="1" si="369"/>
        <v/>
      </c>
      <c r="AN301" s="46" t="str">
        <f t="shared" ca="1" si="370"/>
        <v/>
      </c>
      <c r="AO301" s="44" t="str">
        <f ca="1">IF(COUNTIF($BU$2:BU1286,AH301)=1,VLOOKUP(AH301,BK:BL,2), IF(COUNTIF($BU$2:BU1286,AH301)=0,$AK$10,""))</f>
        <v/>
      </c>
      <c r="AP301" s="45" t="str">
        <f t="shared" ca="1" si="371"/>
        <v/>
      </c>
      <c r="AQ301" s="46" t="str">
        <f t="shared" ca="1" si="372"/>
        <v/>
      </c>
      <c r="AR301" s="44" t="str">
        <f ca="1">IF(COUNTIF($BU$2:BU1286,AH301)=1,VLOOKUP(AH301,BM:BN,2), IF(COUNTIF($BU$2:BU1286,AH301)=0,$AL$10,""))</f>
        <v/>
      </c>
      <c r="AS301" s="45" t="str">
        <f t="shared" ca="1" si="373"/>
        <v/>
      </c>
      <c r="AT301" s="46" t="str">
        <f t="shared" ca="1" si="374"/>
        <v/>
      </c>
      <c r="AU301" s="44" t="str">
        <f ca="1">IF(COUNTIF($BU$2:BU1286,AH301)=1,VLOOKUP(AH301,BO:BP,2), IF(COUNTIF($BU$2:BU1286,AH301)=0,$AM$10,""))</f>
        <v/>
      </c>
      <c r="AV301" s="45" t="str">
        <f t="shared" ca="1" si="375"/>
        <v/>
      </c>
      <c r="AW301" s="46" t="str">
        <f t="shared" ca="1" si="376"/>
        <v/>
      </c>
      <c r="AX301" s="44" t="str">
        <f ca="1">IF(COUNTIF($BU$2:BU1286,AH301)=1,VLOOKUP(AH301,BQ:BR,2), IF(COUNTIF($BU$2:BU1286,AH301)=0,$AN$10,""))</f>
        <v/>
      </c>
      <c r="AY301" s="45" t="str">
        <f t="shared" ca="1" si="377"/>
        <v/>
      </c>
      <c r="AZ301" s="46" t="str">
        <f t="shared" ca="1" si="378"/>
        <v/>
      </c>
      <c r="BA301" s="77" t="str">
        <f t="shared" ca="1" si="379"/>
        <v/>
      </c>
      <c r="BB301" s="176"/>
      <c r="BC301" s="176"/>
      <c r="BD301" s="77" t="str">
        <f ca="1">IF(ISERROR(AI301-2),"",$AQ$4*SUM($BB$14:BB301)-$AR$4*SUM($BC$14:BC301))</f>
        <v/>
      </c>
      <c r="BE301" s="77" t="str">
        <f t="shared" ca="1" si="380"/>
        <v/>
      </c>
      <c r="BS301" s="163" t="str">
        <f t="shared" si="351"/>
        <v/>
      </c>
      <c r="BT301" s="163" t="str">
        <f t="shared" si="352"/>
        <v/>
      </c>
      <c r="BY301" s="164" t="str">
        <f t="shared" ca="1" si="362"/>
        <v/>
      </c>
      <c r="BZ301" s="44" t="str">
        <f ca="1">IF(COUNTIF($CN$2:CN1286,BY301)=1,VLOOKUP(BY301,CH:CI,2), IF(COUNTIF($CN$2:CN1286,BY301)=0,$BZ$10,""))</f>
        <v/>
      </c>
      <c r="CA301" s="45" t="str">
        <f t="shared" ca="1" si="355"/>
        <v/>
      </c>
      <c r="CB301" s="45" t="str">
        <f t="shared" ca="1" si="363"/>
        <v/>
      </c>
      <c r="CC301" s="44" t="str">
        <f ca="1">IF(COUNTIF($CN$2:CN1286,BY301)=1,VLOOKUP(BY301,CJ:CK,2), IF(COUNTIF($CN$2:CN1286,BY301)=0,$CA$10,""))</f>
        <v/>
      </c>
      <c r="CD301" s="45" t="str">
        <f t="shared" ca="1" si="364"/>
        <v/>
      </c>
      <c r="CE301" s="46" t="str">
        <f t="shared" ca="1" si="365"/>
        <v/>
      </c>
      <c r="CF301" s="44" t="str">
        <f t="shared" ca="1" si="366"/>
        <v/>
      </c>
      <c r="CL301" s="163" t="str">
        <f t="shared" si="345"/>
        <v/>
      </c>
      <c r="CM301" s="163" t="str">
        <f t="shared" si="346"/>
        <v/>
      </c>
      <c r="CR301" s="164" t="str">
        <f t="shared" ca="1" si="356"/>
        <v/>
      </c>
      <c r="CS301" s="44" t="str">
        <f ca="1">IF(COUNTIF($DG$2:DG1286,CR301)=1,VLOOKUP(CR301,DA:DB,2), IF(COUNTIF($DG$2:DG1286,CR301)=0,$CS$10,""))</f>
        <v/>
      </c>
      <c r="CT301" s="45" t="str">
        <f t="shared" ca="1" si="357"/>
        <v/>
      </c>
      <c r="CU301" s="45" t="str">
        <f t="shared" ca="1" si="358"/>
        <v/>
      </c>
      <c r="CV301" s="44" t="str">
        <f ca="1">IF(COUNTIF($DG$2:DG1286,CR301)=1,VLOOKUP(CR301,DC:DD,2), IF(COUNTIF($DG$2:DG1286,CR301)=0,$CT$10,""))</f>
        <v/>
      </c>
      <c r="CW301" s="45" t="str">
        <f t="shared" ca="1" si="359"/>
        <v/>
      </c>
      <c r="CX301" s="46" t="str">
        <f t="shared" ca="1" si="360"/>
        <v/>
      </c>
      <c r="CY301" s="44" t="str">
        <f t="shared" ca="1" si="361"/>
        <v/>
      </c>
      <c r="DE301" s="163" t="str">
        <f t="shared" si="347"/>
        <v/>
      </c>
      <c r="DF301" s="163" t="str">
        <f t="shared" si="348"/>
        <v/>
      </c>
    </row>
    <row r="302" spans="1:110">
      <c r="A302" s="164" t="str">
        <f t="shared" ca="1" si="381"/>
        <v/>
      </c>
      <c r="B302" s="71" t="str">
        <f ca="1">IF(COUNTIF($AD$2:AD1287,A302)=1,VLOOKUP(A302,T:U,2), IF(COUNTIF($AD$2:AD1287,A302)=0,$B$10,""))</f>
        <v/>
      </c>
      <c r="C302" s="31" t="str">
        <f t="shared" ca="1" si="353"/>
        <v/>
      </c>
      <c r="D302" s="32" t="str">
        <f t="shared" ca="1" si="382"/>
        <v/>
      </c>
      <c r="E302" s="71" t="str">
        <f ca="1">IF(COUNTIF($AD$2:AD1287,A302)=1,VLOOKUP(A302,V:W,2), IF(COUNTIF($AD$2:AD1287,A302)=0,$C$10,""))</f>
        <v/>
      </c>
      <c r="F302" s="31" t="str">
        <f t="shared" ca="1" si="383"/>
        <v/>
      </c>
      <c r="G302" s="32" t="str">
        <f t="shared" ca="1" si="384"/>
        <v/>
      </c>
      <c r="H302" s="71" t="str">
        <f ca="1">IF(COUNTIF($AD$2:AD1287,A302)=1,VLOOKUP(A302,X:Y,2), IF(COUNTIF($AD$2:AD1287,A302)=0,$D$10,""))</f>
        <v/>
      </c>
      <c r="I302" s="31" t="str">
        <f t="shared" ca="1" si="385"/>
        <v/>
      </c>
      <c r="J302" s="32" t="str">
        <f t="shared" ca="1" si="386"/>
        <v/>
      </c>
      <c r="K302" s="71" t="str">
        <f ca="1">IF(COUNTIF($AD$2:AD1287,A302)=1,VLOOKUP(A302,Z:AA,2), IF(COUNTIF($AD$2:AD1287,A302)=0,$E$10,""))</f>
        <v/>
      </c>
      <c r="L302" s="31" t="str">
        <f t="shared" ca="1" si="387"/>
        <v/>
      </c>
      <c r="M302" s="32" t="str">
        <f t="shared" ca="1" si="388"/>
        <v/>
      </c>
      <c r="N302" s="77" t="str">
        <f t="shared" ca="1" si="389"/>
        <v/>
      </c>
      <c r="O302" s="77"/>
      <c r="P302" s="77"/>
      <c r="Q302" s="77" t="str">
        <f ca="1">IF(ISERROR(B302-2),"",$G$5*SUM($O$14:O302)-$H$5*SUM($P$14:P302))</f>
        <v/>
      </c>
      <c r="R302" s="77" t="str">
        <f t="shared" ca="1" si="390"/>
        <v/>
      </c>
      <c r="AB302" s="163" t="str">
        <f t="shared" si="349"/>
        <v/>
      </c>
      <c r="AC302" s="163" t="str">
        <f t="shared" si="350"/>
        <v/>
      </c>
      <c r="AH302" s="164" t="str">
        <f t="shared" ca="1" si="367"/>
        <v/>
      </c>
      <c r="AI302" s="44" t="str">
        <f ca="1">IF(COUNTIF($BU$2:BU1287,AH302)=1,VLOOKUP(AH302,BG:BH,2), IF(COUNTIF($BU$2:BU1287,AH302)=0,$AI$10,""))</f>
        <v/>
      </c>
      <c r="AJ302" s="45" t="str">
        <f t="shared" ca="1" si="354"/>
        <v/>
      </c>
      <c r="AK302" s="45" t="str">
        <f t="shared" ca="1" si="368"/>
        <v/>
      </c>
      <c r="AL302" s="44" t="str">
        <f ca="1">IF(COUNTIF($BU$2:BU1287,AH302)=1,VLOOKUP(AH302,BI:BJ,2), IF(COUNTIF($BU$2:BU1287,AH302)=0,$AJ$10,""))</f>
        <v/>
      </c>
      <c r="AM302" s="45" t="str">
        <f t="shared" ca="1" si="369"/>
        <v/>
      </c>
      <c r="AN302" s="46" t="str">
        <f t="shared" ca="1" si="370"/>
        <v/>
      </c>
      <c r="AO302" s="44" t="str">
        <f ca="1">IF(COUNTIF($BU$2:BU1287,AH302)=1,VLOOKUP(AH302,BK:BL,2), IF(COUNTIF($BU$2:BU1287,AH302)=0,$AK$10,""))</f>
        <v/>
      </c>
      <c r="AP302" s="45" t="str">
        <f t="shared" ca="1" si="371"/>
        <v/>
      </c>
      <c r="AQ302" s="46" t="str">
        <f t="shared" ca="1" si="372"/>
        <v/>
      </c>
      <c r="AR302" s="44" t="str">
        <f ca="1">IF(COUNTIF($BU$2:BU1287,AH302)=1,VLOOKUP(AH302,BM:BN,2), IF(COUNTIF($BU$2:BU1287,AH302)=0,$AL$10,""))</f>
        <v/>
      </c>
      <c r="AS302" s="45" t="str">
        <f t="shared" ca="1" si="373"/>
        <v/>
      </c>
      <c r="AT302" s="46" t="str">
        <f t="shared" ca="1" si="374"/>
        <v/>
      </c>
      <c r="AU302" s="44" t="str">
        <f ca="1">IF(COUNTIF($BU$2:BU1287,AH302)=1,VLOOKUP(AH302,BO:BP,2), IF(COUNTIF($BU$2:BU1287,AH302)=0,$AM$10,""))</f>
        <v/>
      </c>
      <c r="AV302" s="45" t="str">
        <f t="shared" ca="1" si="375"/>
        <v/>
      </c>
      <c r="AW302" s="46" t="str">
        <f t="shared" ca="1" si="376"/>
        <v/>
      </c>
      <c r="AX302" s="44" t="str">
        <f ca="1">IF(COUNTIF($BU$2:BU1287,AH302)=1,VLOOKUP(AH302,BQ:BR,2), IF(COUNTIF($BU$2:BU1287,AH302)=0,$AN$10,""))</f>
        <v/>
      </c>
      <c r="AY302" s="45" t="str">
        <f t="shared" ca="1" si="377"/>
        <v/>
      </c>
      <c r="AZ302" s="46" t="str">
        <f t="shared" ca="1" si="378"/>
        <v/>
      </c>
      <c r="BA302" s="77" t="str">
        <f t="shared" ca="1" si="379"/>
        <v/>
      </c>
      <c r="BB302" s="176"/>
      <c r="BC302" s="176"/>
      <c r="BD302" s="77" t="str">
        <f ca="1">IF(ISERROR(AI302-2),"",$AQ$4*SUM($BB$14:BB302)-$AR$4*SUM($BC$14:BC302))</f>
        <v/>
      </c>
      <c r="BE302" s="77" t="str">
        <f t="shared" ca="1" si="380"/>
        <v/>
      </c>
      <c r="BS302" s="163" t="str">
        <f t="shared" si="351"/>
        <v/>
      </c>
      <c r="BT302" s="163" t="str">
        <f t="shared" si="352"/>
        <v/>
      </c>
      <c r="BY302" s="164" t="str">
        <f t="shared" ca="1" si="362"/>
        <v/>
      </c>
      <c r="BZ302" s="44" t="str">
        <f ca="1">IF(COUNTIF($CN$2:CN1287,BY302)=1,VLOOKUP(BY302,CH:CI,2), IF(COUNTIF($CN$2:CN1287,BY302)=0,$BZ$10,""))</f>
        <v/>
      </c>
      <c r="CA302" s="45" t="str">
        <f t="shared" ca="1" si="355"/>
        <v/>
      </c>
      <c r="CB302" s="45" t="str">
        <f t="shared" ca="1" si="363"/>
        <v/>
      </c>
      <c r="CC302" s="44" t="str">
        <f ca="1">IF(COUNTIF($CN$2:CN1287,BY302)=1,VLOOKUP(BY302,CJ:CK,2), IF(COUNTIF($CN$2:CN1287,BY302)=0,$CA$10,""))</f>
        <v/>
      </c>
      <c r="CD302" s="45" t="str">
        <f t="shared" ca="1" si="364"/>
        <v/>
      </c>
      <c r="CE302" s="46" t="str">
        <f t="shared" ca="1" si="365"/>
        <v/>
      </c>
      <c r="CF302" s="44" t="str">
        <f t="shared" ca="1" si="366"/>
        <v/>
      </c>
      <c r="CL302" s="163" t="str">
        <f t="shared" si="345"/>
        <v/>
      </c>
      <c r="CM302" s="163" t="str">
        <f t="shared" si="346"/>
        <v/>
      </c>
      <c r="CR302" s="164" t="str">
        <f t="shared" ca="1" si="356"/>
        <v/>
      </c>
      <c r="CS302" s="44" t="str">
        <f ca="1">IF(COUNTIF($DG$2:DG1287,CR302)=1,VLOOKUP(CR302,DA:DB,2), IF(COUNTIF($DG$2:DG1287,CR302)=0,$CS$10,""))</f>
        <v/>
      </c>
      <c r="CT302" s="45" t="str">
        <f t="shared" ca="1" si="357"/>
        <v/>
      </c>
      <c r="CU302" s="45" t="str">
        <f t="shared" ca="1" si="358"/>
        <v/>
      </c>
      <c r="CV302" s="44" t="str">
        <f ca="1">IF(COUNTIF($DG$2:DG1287,CR302)=1,VLOOKUP(CR302,DC:DD,2), IF(COUNTIF($DG$2:DG1287,CR302)=0,$CT$10,""))</f>
        <v/>
      </c>
      <c r="CW302" s="45" t="str">
        <f t="shared" ca="1" si="359"/>
        <v/>
      </c>
      <c r="CX302" s="46" t="str">
        <f t="shared" ca="1" si="360"/>
        <v/>
      </c>
      <c r="CY302" s="44" t="str">
        <f t="shared" ca="1" si="361"/>
        <v/>
      </c>
      <c r="DE302" s="163" t="str">
        <f t="shared" si="347"/>
        <v/>
      </c>
      <c r="DF302" s="163" t="str">
        <f t="shared" si="348"/>
        <v/>
      </c>
    </row>
    <row r="303" spans="1:110">
      <c r="A303" s="164" t="str">
        <f t="shared" ca="1" si="381"/>
        <v/>
      </c>
      <c r="B303" s="71" t="str">
        <f ca="1">IF(COUNTIF($AD$2:AD1288,A303)=1,VLOOKUP(A303,T:U,2), IF(COUNTIF($AD$2:AD1288,A303)=0,$B$10,""))</f>
        <v/>
      </c>
      <c r="C303" s="31" t="str">
        <f t="shared" ca="1" si="353"/>
        <v/>
      </c>
      <c r="D303" s="32" t="str">
        <f t="shared" ca="1" si="382"/>
        <v/>
      </c>
      <c r="E303" s="71" t="str">
        <f ca="1">IF(COUNTIF($AD$2:AD1288,A303)=1,VLOOKUP(A303,V:W,2), IF(COUNTIF($AD$2:AD1288,A303)=0,$C$10,""))</f>
        <v/>
      </c>
      <c r="F303" s="31" t="str">
        <f t="shared" ca="1" si="383"/>
        <v/>
      </c>
      <c r="G303" s="32" t="str">
        <f t="shared" ca="1" si="384"/>
        <v/>
      </c>
      <c r="H303" s="71" t="str">
        <f ca="1">IF(COUNTIF($AD$2:AD1288,A303)=1,VLOOKUP(A303,X:Y,2), IF(COUNTIF($AD$2:AD1288,A303)=0,$D$10,""))</f>
        <v/>
      </c>
      <c r="I303" s="31" t="str">
        <f t="shared" ca="1" si="385"/>
        <v/>
      </c>
      <c r="J303" s="32" t="str">
        <f t="shared" ca="1" si="386"/>
        <v/>
      </c>
      <c r="K303" s="71" t="str">
        <f ca="1">IF(COUNTIF($AD$2:AD1288,A303)=1,VLOOKUP(A303,Z:AA,2), IF(COUNTIF($AD$2:AD1288,A303)=0,$E$10,""))</f>
        <v/>
      </c>
      <c r="L303" s="31" t="str">
        <f t="shared" ca="1" si="387"/>
        <v/>
      </c>
      <c r="M303" s="32" t="str">
        <f t="shared" ca="1" si="388"/>
        <v/>
      </c>
      <c r="N303" s="77" t="str">
        <f t="shared" ca="1" si="389"/>
        <v/>
      </c>
      <c r="O303" s="77"/>
      <c r="P303" s="77"/>
      <c r="Q303" s="77" t="str">
        <f ca="1">IF(ISERROR(B303-2),"",$G$5*SUM($O$14:O303)-$H$5*SUM($P$14:P303))</f>
        <v/>
      </c>
      <c r="R303" s="77" t="str">
        <f t="shared" ca="1" si="390"/>
        <v/>
      </c>
      <c r="AB303" s="163" t="str">
        <f t="shared" si="349"/>
        <v/>
      </c>
      <c r="AC303" s="163" t="str">
        <f t="shared" si="350"/>
        <v/>
      </c>
      <c r="AH303" s="164" t="str">
        <f t="shared" ca="1" si="367"/>
        <v/>
      </c>
      <c r="AI303" s="44" t="str">
        <f ca="1">IF(COUNTIF($BU$2:BU1288,AH303)=1,VLOOKUP(AH303,BG:BH,2), IF(COUNTIF($BU$2:BU1288,AH303)=0,$AI$10,""))</f>
        <v/>
      </c>
      <c r="AJ303" s="45" t="str">
        <f t="shared" ca="1" si="354"/>
        <v/>
      </c>
      <c r="AK303" s="45" t="str">
        <f t="shared" ca="1" si="368"/>
        <v/>
      </c>
      <c r="AL303" s="44" t="str">
        <f ca="1">IF(COUNTIF($BU$2:BU1288,AH303)=1,VLOOKUP(AH303,BI:BJ,2), IF(COUNTIF($BU$2:BU1288,AH303)=0,$AJ$10,""))</f>
        <v/>
      </c>
      <c r="AM303" s="45" t="str">
        <f t="shared" ca="1" si="369"/>
        <v/>
      </c>
      <c r="AN303" s="46" t="str">
        <f t="shared" ca="1" si="370"/>
        <v/>
      </c>
      <c r="AO303" s="44" t="str">
        <f ca="1">IF(COUNTIF($BU$2:BU1288,AH303)=1,VLOOKUP(AH303,BK:BL,2), IF(COUNTIF($BU$2:BU1288,AH303)=0,$AK$10,""))</f>
        <v/>
      </c>
      <c r="AP303" s="45" t="str">
        <f t="shared" ca="1" si="371"/>
        <v/>
      </c>
      <c r="AQ303" s="46" t="str">
        <f t="shared" ca="1" si="372"/>
        <v/>
      </c>
      <c r="AR303" s="44" t="str">
        <f ca="1">IF(COUNTIF($BU$2:BU1288,AH303)=1,VLOOKUP(AH303,BM:BN,2), IF(COUNTIF($BU$2:BU1288,AH303)=0,$AL$10,""))</f>
        <v/>
      </c>
      <c r="AS303" s="45" t="str">
        <f t="shared" ca="1" si="373"/>
        <v/>
      </c>
      <c r="AT303" s="46" t="str">
        <f t="shared" ca="1" si="374"/>
        <v/>
      </c>
      <c r="AU303" s="44" t="str">
        <f ca="1">IF(COUNTIF($BU$2:BU1288,AH303)=1,VLOOKUP(AH303,BO:BP,2), IF(COUNTIF($BU$2:BU1288,AH303)=0,$AM$10,""))</f>
        <v/>
      </c>
      <c r="AV303" s="45" t="str">
        <f t="shared" ca="1" si="375"/>
        <v/>
      </c>
      <c r="AW303" s="46" t="str">
        <f t="shared" ca="1" si="376"/>
        <v/>
      </c>
      <c r="AX303" s="44" t="str">
        <f ca="1">IF(COUNTIF($BU$2:BU1288,AH303)=1,VLOOKUP(AH303,BQ:BR,2), IF(COUNTIF($BU$2:BU1288,AH303)=0,$AN$10,""))</f>
        <v/>
      </c>
      <c r="AY303" s="45" t="str">
        <f t="shared" ca="1" si="377"/>
        <v/>
      </c>
      <c r="AZ303" s="46" t="str">
        <f t="shared" ca="1" si="378"/>
        <v/>
      </c>
      <c r="BA303" s="77" t="str">
        <f t="shared" ca="1" si="379"/>
        <v/>
      </c>
      <c r="BB303" s="176"/>
      <c r="BC303" s="176"/>
      <c r="BD303" s="77" t="str">
        <f ca="1">IF(ISERROR(AI303-2),"",$AQ$4*SUM($BB$14:BB303)-$AR$4*SUM($BC$14:BC303))</f>
        <v/>
      </c>
      <c r="BE303" s="77" t="str">
        <f t="shared" ca="1" si="380"/>
        <v/>
      </c>
      <c r="BS303" s="163" t="str">
        <f t="shared" si="351"/>
        <v/>
      </c>
      <c r="BT303" s="163" t="str">
        <f t="shared" si="352"/>
        <v/>
      </c>
      <c r="BY303" s="164" t="str">
        <f t="shared" ca="1" si="362"/>
        <v/>
      </c>
      <c r="BZ303" s="44" t="str">
        <f ca="1">IF(COUNTIF($CN$2:CN1288,BY303)=1,VLOOKUP(BY303,CH:CI,2), IF(COUNTIF($CN$2:CN1288,BY303)=0,$BZ$10,""))</f>
        <v/>
      </c>
      <c r="CA303" s="45" t="str">
        <f t="shared" ca="1" si="355"/>
        <v/>
      </c>
      <c r="CB303" s="45" t="str">
        <f t="shared" ca="1" si="363"/>
        <v/>
      </c>
      <c r="CC303" s="44" t="str">
        <f ca="1">IF(COUNTIF($CN$2:CN1288,BY303)=1,VLOOKUP(BY303,CJ:CK,2), IF(COUNTIF($CN$2:CN1288,BY303)=0,$CA$10,""))</f>
        <v/>
      </c>
      <c r="CD303" s="45" t="str">
        <f t="shared" ca="1" si="364"/>
        <v/>
      </c>
      <c r="CE303" s="46" t="str">
        <f t="shared" ca="1" si="365"/>
        <v/>
      </c>
      <c r="CF303" s="44" t="str">
        <f t="shared" ca="1" si="366"/>
        <v/>
      </c>
      <c r="CL303" s="163" t="str">
        <f t="shared" si="345"/>
        <v/>
      </c>
      <c r="CM303" s="163" t="str">
        <f t="shared" si="346"/>
        <v/>
      </c>
      <c r="CR303" s="164" t="str">
        <f t="shared" ca="1" si="356"/>
        <v/>
      </c>
      <c r="CS303" s="44" t="str">
        <f ca="1">IF(COUNTIF($DG$2:DG1288,CR303)=1,VLOOKUP(CR303,DA:DB,2), IF(COUNTIF($DG$2:DG1288,CR303)=0,$CS$10,""))</f>
        <v/>
      </c>
      <c r="CT303" s="45" t="str">
        <f t="shared" ca="1" si="357"/>
        <v/>
      </c>
      <c r="CU303" s="45" t="str">
        <f t="shared" ca="1" si="358"/>
        <v/>
      </c>
      <c r="CV303" s="44" t="str">
        <f ca="1">IF(COUNTIF($DG$2:DG1288,CR303)=1,VLOOKUP(CR303,DC:DD,2), IF(COUNTIF($DG$2:DG1288,CR303)=0,$CT$10,""))</f>
        <v/>
      </c>
      <c r="CW303" s="45" t="str">
        <f t="shared" ca="1" si="359"/>
        <v/>
      </c>
      <c r="CX303" s="46" t="str">
        <f t="shared" ca="1" si="360"/>
        <v/>
      </c>
      <c r="CY303" s="44" t="str">
        <f t="shared" ca="1" si="361"/>
        <v/>
      </c>
      <c r="DE303" s="163" t="str">
        <f t="shared" si="347"/>
        <v/>
      </c>
      <c r="DF303" s="163" t="str">
        <f t="shared" si="348"/>
        <v/>
      </c>
    </row>
    <row r="304" spans="1:110">
      <c r="A304" s="164" t="str">
        <f t="shared" ca="1" si="381"/>
        <v/>
      </c>
      <c r="B304" s="71" t="str">
        <f ca="1">IF(COUNTIF($AD$2:AD1289,A304)=1,VLOOKUP(A304,T:U,2), IF(COUNTIF($AD$2:AD1289,A304)=0,$B$10,""))</f>
        <v/>
      </c>
      <c r="C304" s="31" t="str">
        <f t="shared" ca="1" si="353"/>
        <v/>
      </c>
      <c r="D304" s="32" t="str">
        <f t="shared" ca="1" si="382"/>
        <v/>
      </c>
      <c r="E304" s="71" t="str">
        <f ca="1">IF(COUNTIF($AD$2:AD1289,A304)=1,VLOOKUP(A304,V:W,2), IF(COUNTIF($AD$2:AD1289,A304)=0,$C$10,""))</f>
        <v/>
      </c>
      <c r="F304" s="31" t="str">
        <f t="shared" ca="1" si="383"/>
        <v/>
      </c>
      <c r="G304" s="32" t="str">
        <f t="shared" ca="1" si="384"/>
        <v/>
      </c>
      <c r="H304" s="71" t="str">
        <f ca="1">IF(COUNTIF($AD$2:AD1289,A304)=1,VLOOKUP(A304,X:Y,2), IF(COUNTIF($AD$2:AD1289,A304)=0,$D$10,""))</f>
        <v/>
      </c>
      <c r="I304" s="31" t="str">
        <f t="shared" ca="1" si="385"/>
        <v/>
      </c>
      <c r="J304" s="32" t="str">
        <f t="shared" ca="1" si="386"/>
        <v/>
      </c>
      <c r="K304" s="71" t="str">
        <f ca="1">IF(COUNTIF($AD$2:AD1289,A304)=1,VLOOKUP(A304,Z:AA,2), IF(COUNTIF($AD$2:AD1289,A304)=0,$E$10,""))</f>
        <v/>
      </c>
      <c r="L304" s="31" t="str">
        <f t="shared" ca="1" si="387"/>
        <v/>
      </c>
      <c r="M304" s="32" t="str">
        <f t="shared" ca="1" si="388"/>
        <v/>
      </c>
      <c r="N304" s="77" t="str">
        <f t="shared" ca="1" si="389"/>
        <v/>
      </c>
      <c r="O304" s="77"/>
      <c r="P304" s="77"/>
      <c r="Q304" s="77" t="str">
        <f ca="1">IF(ISERROR(B304-2),"",$G$5*SUM($O$14:O304)-$H$5*SUM($P$14:P304))</f>
        <v/>
      </c>
      <c r="R304" s="77" t="str">
        <f t="shared" ca="1" si="390"/>
        <v/>
      </c>
      <c r="AB304" s="163" t="str">
        <f t="shared" si="349"/>
        <v/>
      </c>
      <c r="AC304" s="163" t="str">
        <f t="shared" si="350"/>
        <v/>
      </c>
      <c r="AH304" s="164" t="str">
        <f t="shared" ca="1" si="367"/>
        <v/>
      </c>
      <c r="AI304" s="44" t="str">
        <f ca="1">IF(COUNTIF($BU$2:BU1289,AH304)=1,VLOOKUP(AH304,BG:BH,2), IF(COUNTIF($BU$2:BU1289,AH304)=0,$AI$10,""))</f>
        <v/>
      </c>
      <c r="AJ304" s="45" t="str">
        <f t="shared" ca="1" si="354"/>
        <v/>
      </c>
      <c r="AK304" s="45" t="str">
        <f t="shared" ca="1" si="368"/>
        <v/>
      </c>
      <c r="AL304" s="44" t="str">
        <f ca="1">IF(COUNTIF($BU$2:BU1289,AH304)=1,VLOOKUP(AH304,BI:BJ,2), IF(COUNTIF($BU$2:BU1289,AH304)=0,$AJ$10,""))</f>
        <v/>
      </c>
      <c r="AM304" s="45" t="str">
        <f t="shared" ca="1" si="369"/>
        <v/>
      </c>
      <c r="AN304" s="46" t="str">
        <f t="shared" ca="1" si="370"/>
        <v/>
      </c>
      <c r="AO304" s="44" t="str">
        <f ca="1">IF(COUNTIF($BU$2:BU1289,AH304)=1,VLOOKUP(AH304,BK:BL,2), IF(COUNTIF($BU$2:BU1289,AH304)=0,$AK$10,""))</f>
        <v/>
      </c>
      <c r="AP304" s="45" t="str">
        <f t="shared" ca="1" si="371"/>
        <v/>
      </c>
      <c r="AQ304" s="46" t="str">
        <f t="shared" ca="1" si="372"/>
        <v/>
      </c>
      <c r="AR304" s="44" t="str">
        <f ca="1">IF(COUNTIF($BU$2:BU1289,AH304)=1,VLOOKUP(AH304,BM:BN,2), IF(COUNTIF($BU$2:BU1289,AH304)=0,$AL$10,""))</f>
        <v/>
      </c>
      <c r="AS304" s="45" t="str">
        <f t="shared" ca="1" si="373"/>
        <v/>
      </c>
      <c r="AT304" s="46" t="str">
        <f t="shared" ca="1" si="374"/>
        <v/>
      </c>
      <c r="AU304" s="44" t="str">
        <f ca="1">IF(COUNTIF($BU$2:BU1289,AH304)=1,VLOOKUP(AH304,BO:BP,2), IF(COUNTIF($BU$2:BU1289,AH304)=0,$AM$10,""))</f>
        <v/>
      </c>
      <c r="AV304" s="45" t="str">
        <f t="shared" ca="1" si="375"/>
        <v/>
      </c>
      <c r="AW304" s="46" t="str">
        <f t="shared" ca="1" si="376"/>
        <v/>
      </c>
      <c r="AX304" s="44" t="str">
        <f ca="1">IF(COUNTIF($BU$2:BU1289,AH304)=1,VLOOKUP(AH304,BQ:BR,2), IF(COUNTIF($BU$2:BU1289,AH304)=0,$AN$10,""))</f>
        <v/>
      </c>
      <c r="AY304" s="45" t="str">
        <f t="shared" ca="1" si="377"/>
        <v/>
      </c>
      <c r="AZ304" s="46" t="str">
        <f t="shared" ca="1" si="378"/>
        <v/>
      </c>
      <c r="BA304" s="77" t="str">
        <f t="shared" ca="1" si="379"/>
        <v/>
      </c>
      <c r="BB304" s="176"/>
      <c r="BC304" s="176"/>
      <c r="BD304" s="77" t="str">
        <f ca="1">IF(ISERROR(AI304-2),"",$AQ$4*SUM($BB$14:BB304)-$AR$4*SUM($BC$14:BC304))</f>
        <v/>
      </c>
      <c r="BE304" s="77" t="str">
        <f t="shared" ca="1" si="380"/>
        <v/>
      </c>
      <c r="BS304" s="163" t="str">
        <f t="shared" si="351"/>
        <v/>
      </c>
      <c r="BT304" s="163" t="str">
        <f t="shared" si="352"/>
        <v/>
      </c>
      <c r="BY304" s="164" t="str">
        <f t="shared" ca="1" si="362"/>
        <v/>
      </c>
      <c r="BZ304" s="44" t="str">
        <f ca="1">IF(COUNTIF($CN$2:CN1289,BY304)=1,VLOOKUP(BY304,CH:CI,2), IF(COUNTIF($CN$2:CN1289,BY304)=0,$BZ$10,""))</f>
        <v/>
      </c>
      <c r="CA304" s="45" t="str">
        <f t="shared" ca="1" si="355"/>
        <v/>
      </c>
      <c r="CB304" s="45" t="str">
        <f t="shared" ca="1" si="363"/>
        <v/>
      </c>
      <c r="CC304" s="44" t="str">
        <f ca="1">IF(COUNTIF($CN$2:CN1289,BY304)=1,VLOOKUP(BY304,CJ:CK,2), IF(COUNTIF($CN$2:CN1289,BY304)=0,$CA$10,""))</f>
        <v/>
      </c>
      <c r="CD304" s="45" t="str">
        <f t="shared" ca="1" si="364"/>
        <v/>
      </c>
      <c r="CE304" s="46" t="str">
        <f t="shared" ca="1" si="365"/>
        <v/>
      </c>
      <c r="CF304" s="44" t="str">
        <f t="shared" ca="1" si="366"/>
        <v/>
      </c>
      <c r="CL304" s="163" t="str">
        <f t="shared" si="345"/>
        <v/>
      </c>
      <c r="CM304" s="163" t="str">
        <f t="shared" si="346"/>
        <v/>
      </c>
      <c r="CR304" s="164" t="str">
        <f t="shared" ca="1" si="356"/>
        <v/>
      </c>
      <c r="CS304" s="44" t="str">
        <f ca="1">IF(COUNTIF($DG$2:DG1289,CR304)=1,VLOOKUP(CR304,DA:DB,2), IF(COUNTIF($DG$2:DG1289,CR304)=0,$CS$10,""))</f>
        <v/>
      </c>
      <c r="CT304" s="45" t="str">
        <f t="shared" ca="1" si="357"/>
        <v/>
      </c>
      <c r="CU304" s="45" t="str">
        <f t="shared" ca="1" si="358"/>
        <v/>
      </c>
      <c r="CV304" s="44" t="str">
        <f ca="1">IF(COUNTIF($DG$2:DG1289,CR304)=1,VLOOKUP(CR304,DC:DD,2), IF(COUNTIF($DG$2:DG1289,CR304)=0,$CT$10,""))</f>
        <v/>
      </c>
      <c r="CW304" s="45" t="str">
        <f t="shared" ca="1" si="359"/>
        <v/>
      </c>
      <c r="CX304" s="46" t="str">
        <f t="shared" ca="1" si="360"/>
        <v/>
      </c>
      <c r="CY304" s="44" t="str">
        <f t="shared" ca="1" si="361"/>
        <v/>
      </c>
      <c r="DE304" s="163" t="str">
        <f t="shared" si="347"/>
        <v/>
      </c>
      <c r="DF304" s="163" t="str">
        <f t="shared" si="348"/>
        <v/>
      </c>
    </row>
    <row r="305" spans="1:110">
      <c r="A305" s="164" t="str">
        <f t="shared" ca="1" si="381"/>
        <v/>
      </c>
      <c r="B305" s="71" t="str">
        <f ca="1">IF(COUNTIF($AD$2:AD1290,A305)=1,VLOOKUP(A305,T:U,2), IF(COUNTIF($AD$2:AD1290,A305)=0,$B$10,""))</f>
        <v/>
      </c>
      <c r="C305" s="31" t="str">
        <f t="shared" ca="1" si="353"/>
        <v/>
      </c>
      <c r="D305" s="32" t="str">
        <f t="shared" ca="1" si="382"/>
        <v/>
      </c>
      <c r="E305" s="71" t="str">
        <f ca="1">IF(COUNTIF($AD$2:AD1290,A305)=1,VLOOKUP(A305,V:W,2), IF(COUNTIF($AD$2:AD1290,A305)=0,$C$10,""))</f>
        <v/>
      </c>
      <c r="F305" s="31" t="str">
        <f t="shared" ca="1" si="383"/>
        <v/>
      </c>
      <c r="G305" s="32" t="str">
        <f t="shared" ca="1" si="384"/>
        <v/>
      </c>
      <c r="H305" s="71" t="str">
        <f ca="1">IF(COUNTIF($AD$2:AD1290,A305)=1,VLOOKUP(A305,X:Y,2), IF(COUNTIF($AD$2:AD1290,A305)=0,$D$10,""))</f>
        <v/>
      </c>
      <c r="I305" s="31" t="str">
        <f t="shared" ca="1" si="385"/>
        <v/>
      </c>
      <c r="J305" s="32" t="str">
        <f t="shared" ca="1" si="386"/>
        <v/>
      </c>
      <c r="K305" s="71" t="str">
        <f ca="1">IF(COUNTIF($AD$2:AD1290,A305)=1,VLOOKUP(A305,Z:AA,2), IF(COUNTIF($AD$2:AD1290,A305)=0,$E$10,""))</f>
        <v/>
      </c>
      <c r="L305" s="31" t="str">
        <f t="shared" ca="1" si="387"/>
        <v/>
      </c>
      <c r="M305" s="32" t="str">
        <f t="shared" ca="1" si="388"/>
        <v/>
      </c>
      <c r="N305" s="77" t="str">
        <f t="shared" ca="1" si="389"/>
        <v/>
      </c>
      <c r="O305" s="77"/>
      <c r="P305" s="77"/>
      <c r="Q305" s="77" t="str">
        <f ca="1">IF(ISERROR(B305-2),"",$G$5*SUM($O$14:O305)-$H$5*SUM($P$14:P305))</f>
        <v/>
      </c>
      <c r="R305" s="77" t="str">
        <f t="shared" ca="1" si="390"/>
        <v/>
      </c>
      <c r="AB305" s="163" t="str">
        <f t="shared" si="349"/>
        <v/>
      </c>
      <c r="AC305" s="163" t="str">
        <f t="shared" si="350"/>
        <v/>
      </c>
      <c r="AH305" s="164" t="str">
        <f t="shared" ca="1" si="367"/>
        <v/>
      </c>
      <c r="AI305" s="44" t="str">
        <f ca="1">IF(COUNTIF($BU$2:BU1290,AH305)=1,VLOOKUP(AH305,BG:BH,2), IF(COUNTIF($BU$2:BU1290,AH305)=0,$AI$10,""))</f>
        <v/>
      </c>
      <c r="AJ305" s="45" t="str">
        <f t="shared" ca="1" si="354"/>
        <v/>
      </c>
      <c r="AK305" s="45" t="str">
        <f t="shared" ca="1" si="368"/>
        <v/>
      </c>
      <c r="AL305" s="44" t="str">
        <f ca="1">IF(COUNTIF($BU$2:BU1290,AH305)=1,VLOOKUP(AH305,BI:BJ,2), IF(COUNTIF($BU$2:BU1290,AH305)=0,$AJ$10,""))</f>
        <v/>
      </c>
      <c r="AM305" s="45" t="str">
        <f t="shared" ca="1" si="369"/>
        <v/>
      </c>
      <c r="AN305" s="46" t="str">
        <f t="shared" ca="1" si="370"/>
        <v/>
      </c>
      <c r="AO305" s="44" t="str">
        <f ca="1">IF(COUNTIF($BU$2:BU1290,AH305)=1,VLOOKUP(AH305,BK:BL,2), IF(COUNTIF($BU$2:BU1290,AH305)=0,$AK$10,""))</f>
        <v/>
      </c>
      <c r="AP305" s="45" t="str">
        <f t="shared" ca="1" si="371"/>
        <v/>
      </c>
      <c r="AQ305" s="46" t="str">
        <f t="shared" ca="1" si="372"/>
        <v/>
      </c>
      <c r="AR305" s="44" t="str">
        <f ca="1">IF(COUNTIF($BU$2:BU1290,AH305)=1,VLOOKUP(AH305,BM:BN,2), IF(COUNTIF($BU$2:BU1290,AH305)=0,$AL$10,""))</f>
        <v/>
      </c>
      <c r="AS305" s="45" t="str">
        <f t="shared" ca="1" si="373"/>
        <v/>
      </c>
      <c r="AT305" s="46" t="str">
        <f t="shared" ca="1" si="374"/>
        <v/>
      </c>
      <c r="AU305" s="44" t="str">
        <f ca="1">IF(COUNTIF($BU$2:BU1290,AH305)=1,VLOOKUP(AH305,BO:BP,2), IF(COUNTIF($BU$2:BU1290,AH305)=0,$AM$10,""))</f>
        <v/>
      </c>
      <c r="AV305" s="45" t="str">
        <f t="shared" ca="1" si="375"/>
        <v/>
      </c>
      <c r="AW305" s="46" t="str">
        <f t="shared" ca="1" si="376"/>
        <v/>
      </c>
      <c r="AX305" s="44" t="str">
        <f ca="1">IF(COUNTIF($BU$2:BU1290,AH305)=1,VLOOKUP(AH305,BQ:BR,2), IF(COUNTIF($BU$2:BU1290,AH305)=0,$AN$10,""))</f>
        <v/>
      </c>
      <c r="AY305" s="45" t="str">
        <f t="shared" ca="1" si="377"/>
        <v/>
      </c>
      <c r="AZ305" s="46" t="str">
        <f t="shared" ca="1" si="378"/>
        <v/>
      </c>
      <c r="BA305" s="77" t="str">
        <f t="shared" ca="1" si="379"/>
        <v/>
      </c>
      <c r="BB305" s="176"/>
      <c r="BC305" s="176"/>
      <c r="BD305" s="77" t="str">
        <f ca="1">IF(ISERROR(AI305-2),"",$AQ$4*SUM($BB$14:BB305)-$AR$4*SUM($BC$14:BC305))</f>
        <v/>
      </c>
      <c r="BE305" s="77" t="str">
        <f t="shared" ca="1" si="380"/>
        <v/>
      </c>
      <c r="BS305" s="163" t="str">
        <f t="shared" si="351"/>
        <v/>
      </c>
      <c r="BT305" s="163" t="str">
        <f t="shared" si="352"/>
        <v/>
      </c>
      <c r="BY305" s="164" t="str">
        <f t="shared" ca="1" si="362"/>
        <v/>
      </c>
      <c r="BZ305" s="44" t="str">
        <f ca="1">IF(COUNTIF($CN$2:CN1290,BY305)=1,VLOOKUP(BY305,CH:CI,2), IF(COUNTIF($CN$2:CN1290,BY305)=0,$BZ$10,""))</f>
        <v/>
      </c>
      <c r="CA305" s="45" t="str">
        <f t="shared" ca="1" si="355"/>
        <v/>
      </c>
      <c r="CB305" s="45" t="str">
        <f t="shared" ca="1" si="363"/>
        <v/>
      </c>
      <c r="CC305" s="44" t="str">
        <f ca="1">IF(COUNTIF($CN$2:CN1290,BY305)=1,VLOOKUP(BY305,CJ:CK,2), IF(COUNTIF($CN$2:CN1290,BY305)=0,$CA$10,""))</f>
        <v/>
      </c>
      <c r="CD305" s="45" t="str">
        <f t="shared" ca="1" si="364"/>
        <v/>
      </c>
      <c r="CE305" s="46" t="str">
        <f t="shared" ca="1" si="365"/>
        <v/>
      </c>
      <c r="CF305" s="44" t="str">
        <f t="shared" ca="1" si="366"/>
        <v/>
      </c>
      <c r="CL305" s="163" t="str">
        <f t="shared" si="345"/>
        <v/>
      </c>
      <c r="CM305" s="163" t="str">
        <f t="shared" si="346"/>
        <v/>
      </c>
      <c r="CR305" s="164" t="str">
        <f t="shared" ca="1" si="356"/>
        <v/>
      </c>
      <c r="CS305" s="44" t="str">
        <f ca="1">IF(COUNTIF($DG$2:DG1290,CR305)=1,VLOOKUP(CR305,DA:DB,2), IF(COUNTIF($DG$2:DG1290,CR305)=0,$CS$10,""))</f>
        <v/>
      </c>
      <c r="CT305" s="45" t="str">
        <f t="shared" ca="1" si="357"/>
        <v/>
      </c>
      <c r="CU305" s="45" t="str">
        <f t="shared" ca="1" si="358"/>
        <v/>
      </c>
      <c r="CV305" s="44" t="str">
        <f ca="1">IF(COUNTIF($DG$2:DG1290,CR305)=1,VLOOKUP(CR305,DC:DD,2), IF(COUNTIF($DG$2:DG1290,CR305)=0,$CT$10,""))</f>
        <v/>
      </c>
      <c r="CW305" s="45" t="str">
        <f t="shared" ca="1" si="359"/>
        <v/>
      </c>
      <c r="CX305" s="46" t="str">
        <f t="shared" ca="1" si="360"/>
        <v/>
      </c>
      <c r="CY305" s="44" t="str">
        <f t="shared" ca="1" si="361"/>
        <v/>
      </c>
      <c r="DE305" s="163" t="str">
        <f t="shared" si="347"/>
        <v/>
      </c>
      <c r="DF305" s="163" t="str">
        <f t="shared" si="348"/>
        <v/>
      </c>
    </row>
    <row r="306" spans="1:110">
      <c r="A306" s="164" t="str">
        <f t="shared" ca="1" si="381"/>
        <v/>
      </c>
      <c r="B306" s="71" t="str">
        <f ca="1">IF(COUNTIF($AD$2:AD1291,A306)=1,VLOOKUP(A306,T:U,2), IF(COUNTIF($AD$2:AD1291,A306)=0,$B$10,""))</f>
        <v/>
      </c>
      <c r="C306" s="31" t="str">
        <f t="shared" ca="1" si="353"/>
        <v/>
      </c>
      <c r="D306" s="32" t="str">
        <f t="shared" ca="1" si="382"/>
        <v/>
      </c>
      <c r="E306" s="71" t="str">
        <f ca="1">IF(COUNTIF($AD$2:AD1291,A306)=1,VLOOKUP(A306,V:W,2), IF(COUNTIF($AD$2:AD1291,A306)=0,$C$10,""))</f>
        <v/>
      </c>
      <c r="F306" s="31" t="str">
        <f t="shared" ca="1" si="383"/>
        <v/>
      </c>
      <c r="G306" s="32" t="str">
        <f t="shared" ca="1" si="384"/>
        <v/>
      </c>
      <c r="H306" s="71" t="str">
        <f ca="1">IF(COUNTIF($AD$2:AD1291,A306)=1,VLOOKUP(A306,X:Y,2), IF(COUNTIF($AD$2:AD1291,A306)=0,$D$10,""))</f>
        <v/>
      </c>
      <c r="I306" s="31" t="str">
        <f t="shared" ca="1" si="385"/>
        <v/>
      </c>
      <c r="J306" s="32" t="str">
        <f t="shared" ca="1" si="386"/>
        <v/>
      </c>
      <c r="K306" s="71" t="str">
        <f ca="1">IF(COUNTIF($AD$2:AD1291,A306)=1,VLOOKUP(A306,Z:AA,2), IF(COUNTIF($AD$2:AD1291,A306)=0,$E$10,""))</f>
        <v/>
      </c>
      <c r="L306" s="31" t="str">
        <f t="shared" ca="1" si="387"/>
        <v/>
      </c>
      <c r="M306" s="32" t="str">
        <f t="shared" ca="1" si="388"/>
        <v/>
      </c>
      <c r="N306" s="77" t="str">
        <f t="shared" ca="1" si="389"/>
        <v/>
      </c>
      <c r="O306" s="77"/>
      <c r="P306" s="77"/>
      <c r="Q306" s="77" t="str">
        <f ca="1">IF(ISERROR(B306-2),"",$G$5*SUM($O$14:O306)-$H$5*SUM($P$14:P306))</f>
        <v/>
      </c>
      <c r="R306" s="77" t="str">
        <f t="shared" ca="1" si="390"/>
        <v/>
      </c>
      <c r="AB306" s="163" t="str">
        <f t="shared" si="349"/>
        <v/>
      </c>
      <c r="AC306" s="163" t="str">
        <f t="shared" si="350"/>
        <v/>
      </c>
      <c r="AH306" s="164" t="str">
        <f t="shared" ca="1" si="367"/>
        <v/>
      </c>
      <c r="AI306" s="44" t="str">
        <f ca="1">IF(COUNTIF($BU$2:BU1291,AH306)=1,VLOOKUP(AH306,BG:BH,2), IF(COUNTIF($BU$2:BU1291,AH306)=0,$AI$10,""))</f>
        <v/>
      </c>
      <c r="AJ306" s="45" t="str">
        <f t="shared" ca="1" si="354"/>
        <v/>
      </c>
      <c r="AK306" s="45" t="str">
        <f t="shared" ca="1" si="368"/>
        <v/>
      </c>
      <c r="AL306" s="44" t="str">
        <f ca="1">IF(COUNTIF($BU$2:BU1291,AH306)=1,VLOOKUP(AH306,BI:BJ,2), IF(COUNTIF($BU$2:BU1291,AH306)=0,$AJ$10,""))</f>
        <v/>
      </c>
      <c r="AM306" s="45" t="str">
        <f t="shared" ca="1" si="369"/>
        <v/>
      </c>
      <c r="AN306" s="46" t="str">
        <f t="shared" ca="1" si="370"/>
        <v/>
      </c>
      <c r="AO306" s="44" t="str">
        <f ca="1">IF(COUNTIF($BU$2:BU1291,AH306)=1,VLOOKUP(AH306,BK:BL,2), IF(COUNTIF($BU$2:BU1291,AH306)=0,$AK$10,""))</f>
        <v/>
      </c>
      <c r="AP306" s="45" t="str">
        <f t="shared" ca="1" si="371"/>
        <v/>
      </c>
      <c r="AQ306" s="46" t="str">
        <f t="shared" ca="1" si="372"/>
        <v/>
      </c>
      <c r="AR306" s="44" t="str">
        <f ca="1">IF(COUNTIF($BU$2:BU1291,AH306)=1,VLOOKUP(AH306,BM:BN,2), IF(COUNTIF($BU$2:BU1291,AH306)=0,$AL$10,""))</f>
        <v/>
      </c>
      <c r="AS306" s="45" t="str">
        <f t="shared" ca="1" si="373"/>
        <v/>
      </c>
      <c r="AT306" s="46" t="str">
        <f t="shared" ca="1" si="374"/>
        <v/>
      </c>
      <c r="AU306" s="44" t="str">
        <f ca="1">IF(COUNTIF($BU$2:BU1291,AH306)=1,VLOOKUP(AH306,BO:BP,2), IF(COUNTIF($BU$2:BU1291,AH306)=0,$AM$10,""))</f>
        <v/>
      </c>
      <c r="AV306" s="45" t="str">
        <f t="shared" ca="1" si="375"/>
        <v/>
      </c>
      <c r="AW306" s="46" t="str">
        <f t="shared" ca="1" si="376"/>
        <v/>
      </c>
      <c r="AX306" s="44" t="str">
        <f ca="1">IF(COUNTIF($BU$2:BU1291,AH306)=1,VLOOKUP(AH306,BQ:BR,2), IF(COUNTIF($BU$2:BU1291,AH306)=0,$AN$10,""))</f>
        <v/>
      </c>
      <c r="AY306" s="45" t="str">
        <f t="shared" ca="1" si="377"/>
        <v/>
      </c>
      <c r="AZ306" s="46" t="str">
        <f t="shared" ca="1" si="378"/>
        <v/>
      </c>
      <c r="BA306" s="77" t="str">
        <f t="shared" ca="1" si="379"/>
        <v/>
      </c>
      <c r="BB306" s="176"/>
      <c r="BC306" s="176"/>
      <c r="BD306" s="77" t="str">
        <f ca="1">IF(ISERROR(AI306-2),"",$AQ$4*SUM($BB$14:BB306)-$AR$4*SUM($BC$14:BC306))</f>
        <v/>
      </c>
      <c r="BE306" s="77" t="str">
        <f t="shared" ca="1" si="380"/>
        <v/>
      </c>
      <c r="BS306" s="163" t="str">
        <f t="shared" si="351"/>
        <v/>
      </c>
      <c r="BT306" s="163" t="str">
        <f t="shared" si="352"/>
        <v/>
      </c>
      <c r="BY306" s="164" t="str">
        <f t="shared" ca="1" si="362"/>
        <v/>
      </c>
      <c r="BZ306" s="44" t="str">
        <f ca="1">IF(COUNTIF($CN$2:CN1291,BY306)=1,VLOOKUP(BY306,CH:CI,2), IF(COUNTIF($CN$2:CN1291,BY306)=0,$BZ$10,""))</f>
        <v/>
      </c>
      <c r="CA306" s="45" t="str">
        <f t="shared" ca="1" si="355"/>
        <v/>
      </c>
      <c r="CB306" s="45" t="str">
        <f t="shared" ca="1" si="363"/>
        <v/>
      </c>
      <c r="CC306" s="44" t="str">
        <f ca="1">IF(COUNTIF($CN$2:CN1291,BY306)=1,VLOOKUP(BY306,CJ:CK,2), IF(COUNTIF($CN$2:CN1291,BY306)=0,$CA$10,""))</f>
        <v/>
      </c>
      <c r="CD306" s="45" t="str">
        <f t="shared" ca="1" si="364"/>
        <v/>
      </c>
      <c r="CE306" s="46" t="str">
        <f t="shared" ca="1" si="365"/>
        <v/>
      </c>
      <c r="CF306" s="44" t="str">
        <f t="shared" ca="1" si="366"/>
        <v/>
      </c>
      <c r="CL306" s="163" t="str">
        <f t="shared" si="345"/>
        <v/>
      </c>
      <c r="CM306" s="163" t="str">
        <f t="shared" si="346"/>
        <v/>
      </c>
      <c r="CR306" s="164" t="str">
        <f t="shared" ca="1" si="356"/>
        <v/>
      </c>
      <c r="CS306" s="44" t="str">
        <f ca="1">IF(COUNTIF($DG$2:DG1291,CR306)=1,VLOOKUP(CR306,DA:DB,2), IF(COUNTIF($DG$2:DG1291,CR306)=0,$CS$10,""))</f>
        <v/>
      </c>
      <c r="CT306" s="45" t="str">
        <f t="shared" ca="1" si="357"/>
        <v/>
      </c>
      <c r="CU306" s="45" t="str">
        <f t="shared" ca="1" si="358"/>
        <v/>
      </c>
      <c r="CV306" s="44" t="str">
        <f ca="1">IF(COUNTIF($DG$2:DG1291,CR306)=1,VLOOKUP(CR306,DC:DD,2), IF(COUNTIF($DG$2:DG1291,CR306)=0,$CT$10,""))</f>
        <v/>
      </c>
      <c r="CW306" s="45" t="str">
        <f t="shared" ca="1" si="359"/>
        <v/>
      </c>
      <c r="CX306" s="46" t="str">
        <f t="shared" ca="1" si="360"/>
        <v/>
      </c>
      <c r="CY306" s="44" t="str">
        <f t="shared" ca="1" si="361"/>
        <v/>
      </c>
      <c r="DE306" s="163" t="str">
        <f t="shared" si="347"/>
        <v/>
      </c>
      <c r="DF306" s="163" t="str">
        <f t="shared" si="348"/>
        <v/>
      </c>
    </row>
    <row r="307" spans="1:110">
      <c r="A307" s="164" t="str">
        <f t="shared" ca="1" si="381"/>
        <v/>
      </c>
      <c r="B307" s="71" t="str">
        <f ca="1">IF(COUNTIF($AD$2:AD1292,A307)=1,VLOOKUP(A307,T:U,2), IF(COUNTIF($AD$2:AD1292,A307)=0,$B$10,""))</f>
        <v/>
      </c>
      <c r="C307" s="31" t="str">
        <f t="shared" ca="1" si="353"/>
        <v/>
      </c>
      <c r="D307" s="32" t="str">
        <f t="shared" ca="1" si="382"/>
        <v/>
      </c>
      <c r="E307" s="71" t="str">
        <f ca="1">IF(COUNTIF($AD$2:AD1292,A307)=1,VLOOKUP(A307,V:W,2), IF(COUNTIF($AD$2:AD1292,A307)=0,$C$10,""))</f>
        <v/>
      </c>
      <c r="F307" s="31" t="str">
        <f t="shared" ca="1" si="383"/>
        <v/>
      </c>
      <c r="G307" s="32" t="str">
        <f t="shared" ca="1" si="384"/>
        <v/>
      </c>
      <c r="H307" s="71" t="str">
        <f ca="1">IF(COUNTIF($AD$2:AD1292,A307)=1,VLOOKUP(A307,X:Y,2), IF(COUNTIF($AD$2:AD1292,A307)=0,$D$10,""))</f>
        <v/>
      </c>
      <c r="I307" s="31" t="str">
        <f t="shared" ca="1" si="385"/>
        <v/>
      </c>
      <c r="J307" s="32" t="str">
        <f t="shared" ca="1" si="386"/>
        <v/>
      </c>
      <c r="K307" s="71" t="str">
        <f ca="1">IF(COUNTIF($AD$2:AD1292,A307)=1,VLOOKUP(A307,Z:AA,2), IF(COUNTIF($AD$2:AD1292,A307)=0,$E$10,""))</f>
        <v/>
      </c>
      <c r="L307" s="31" t="str">
        <f t="shared" ca="1" si="387"/>
        <v/>
      </c>
      <c r="M307" s="32" t="str">
        <f t="shared" ca="1" si="388"/>
        <v/>
      </c>
      <c r="N307" s="77" t="str">
        <f t="shared" ca="1" si="389"/>
        <v/>
      </c>
      <c r="O307" s="77"/>
      <c r="P307" s="77"/>
      <c r="Q307" s="77" t="str">
        <f ca="1">IF(ISERROR(B307-2),"",$G$5*SUM($O$14:O307)-$H$5*SUM($P$14:P307))</f>
        <v/>
      </c>
      <c r="R307" s="77" t="str">
        <f t="shared" ca="1" si="390"/>
        <v/>
      </c>
      <c r="AB307" s="163" t="str">
        <f t="shared" si="349"/>
        <v/>
      </c>
      <c r="AC307" s="163" t="str">
        <f t="shared" si="350"/>
        <v/>
      </c>
      <c r="AH307" s="164" t="str">
        <f t="shared" ca="1" si="367"/>
        <v/>
      </c>
      <c r="AI307" s="44" t="str">
        <f ca="1">IF(COUNTIF($BU$2:BU1292,AH307)=1,VLOOKUP(AH307,BG:BH,2), IF(COUNTIF($BU$2:BU1292,AH307)=0,$AI$10,""))</f>
        <v/>
      </c>
      <c r="AJ307" s="45" t="str">
        <f t="shared" ca="1" si="354"/>
        <v/>
      </c>
      <c r="AK307" s="45" t="str">
        <f t="shared" ca="1" si="368"/>
        <v/>
      </c>
      <c r="AL307" s="44" t="str">
        <f ca="1">IF(COUNTIF($BU$2:BU1292,AH307)=1,VLOOKUP(AH307,BI:BJ,2), IF(COUNTIF($BU$2:BU1292,AH307)=0,$AJ$10,""))</f>
        <v/>
      </c>
      <c r="AM307" s="45" t="str">
        <f t="shared" ca="1" si="369"/>
        <v/>
      </c>
      <c r="AN307" s="46" t="str">
        <f t="shared" ca="1" si="370"/>
        <v/>
      </c>
      <c r="AO307" s="44" t="str">
        <f ca="1">IF(COUNTIF($BU$2:BU1292,AH307)=1,VLOOKUP(AH307,BK:BL,2), IF(COUNTIF($BU$2:BU1292,AH307)=0,$AK$10,""))</f>
        <v/>
      </c>
      <c r="AP307" s="45" t="str">
        <f t="shared" ca="1" si="371"/>
        <v/>
      </c>
      <c r="AQ307" s="46" t="str">
        <f t="shared" ca="1" si="372"/>
        <v/>
      </c>
      <c r="AR307" s="44" t="str">
        <f ca="1">IF(COUNTIF($BU$2:BU1292,AH307)=1,VLOOKUP(AH307,BM:BN,2), IF(COUNTIF($BU$2:BU1292,AH307)=0,$AL$10,""))</f>
        <v/>
      </c>
      <c r="AS307" s="45" t="str">
        <f t="shared" ca="1" si="373"/>
        <v/>
      </c>
      <c r="AT307" s="46" t="str">
        <f t="shared" ca="1" si="374"/>
        <v/>
      </c>
      <c r="AU307" s="44" t="str">
        <f ca="1">IF(COUNTIF($BU$2:BU1292,AH307)=1,VLOOKUP(AH307,BO:BP,2), IF(COUNTIF($BU$2:BU1292,AH307)=0,$AM$10,""))</f>
        <v/>
      </c>
      <c r="AV307" s="45" t="str">
        <f t="shared" ca="1" si="375"/>
        <v/>
      </c>
      <c r="AW307" s="46" t="str">
        <f t="shared" ca="1" si="376"/>
        <v/>
      </c>
      <c r="AX307" s="44" t="str">
        <f ca="1">IF(COUNTIF($BU$2:BU1292,AH307)=1,VLOOKUP(AH307,BQ:BR,2), IF(COUNTIF($BU$2:BU1292,AH307)=0,$AN$10,""))</f>
        <v/>
      </c>
      <c r="AY307" s="45" t="str">
        <f t="shared" ca="1" si="377"/>
        <v/>
      </c>
      <c r="AZ307" s="46" t="str">
        <f t="shared" ca="1" si="378"/>
        <v/>
      </c>
      <c r="BA307" s="77" t="str">
        <f t="shared" ca="1" si="379"/>
        <v/>
      </c>
      <c r="BB307" s="176"/>
      <c r="BC307" s="176"/>
      <c r="BD307" s="77" t="str">
        <f ca="1">IF(ISERROR(AI307-2),"",$AQ$4*SUM($BB$14:BB307)-$AR$4*SUM($BC$14:BC307))</f>
        <v/>
      </c>
      <c r="BE307" s="77" t="str">
        <f t="shared" ca="1" si="380"/>
        <v/>
      </c>
      <c r="BS307" s="163" t="str">
        <f t="shared" si="351"/>
        <v/>
      </c>
      <c r="BT307" s="163" t="str">
        <f t="shared" si="352"/>
        <v/>
      </c>
      <c r="BY307" s="164" t="str">
        <f t="shared" ca="1" si="362"/>
        <v/>
      </c>
      <c r="BZ307" s="44" t="str">
        <f ca="1">IF(COUNTIF($CN$2:CN1292,BY307)=1,VLOOKUP(BY307,CH:CI,2), IF(COUNTIF($CN$2:CN1292,BY307)=0,$BZ$10,""))</f>
        <v/>
      </c>
      <c r="CA307" s="45" t="str">
        <f t="shared" ca="1" si="355"/>
        <v/>
      </c>
      <c r="CB307" s="45" t="str">
        <f t="shared" ca="1" si="363"/>
        <v/>
      </c>
      <c r="CC307" s="44" t="str">
        <f ca="1">IF(COUNTIF($CN$2:CN1292,BY307)=1,VLOOKUP(BY307,CJ:CK,2), IF(COUNTIF($CN$2:CN1292,BY307)=0,$CA$10,""))</f>
        <v/>
      </c>
      <c r="CD307" s="45" t="str">
        <f t="shared" ca="1" si="364"/>
        <v/>
      </c>
      <c r="CE307" s="46" t="str">
        <f t="shared" ca="1" si="365"/>
        <v/>
      </c>
      <c r="CF307" s="44" t="str">
        <f t="shared" ca="1" si="366"/>
        <v/>
      </c>
      <c r="CL307" s="163" t="str">
        <f t="shared" si="345"/>
        <v/>
      </c>
      <c r="CM307" s="163" t="str">
        <f t="shared" si="346"/>
        <v/>
      </c>
      <c r="CR307" s="164" t="str">
        <f t="shared" ca="1" si="356"/>
        <v/>
      </c>
      <c r="CS307" s="44" t="str">
        <f ca="1">IF(COUNTIF($DG$2:DG1292,CR307)=1,VLOOKUP(CR307,DA:DB,2), IF(COUNTIF($DG$2:DG1292,CR307)=0,$CS$10,""))</f>
        <v/>
      </c>
      <c r="CT307" s="45" t="str">
        <f t="shared" ca="1" si="357"/>
        <v/>
      </c>
      <c r="CU307" s="45" t="str">
        <f t="shared" ca="1" si="358"/>
        <v/>
      </c>
      <c r="CV307" s="44" t="str">
        <f ca="1">IF(COUNTIF($DG$2:DG1292,CR307)=1,VLOOKUP(CR307,DC:DD,2), IF(COUNTIF($DG$2:DG1292,CR307)=0,$CT$10,""))</f>
        <v/>
      </c>
      <c r="CW307" s="45" t="str">
        <f t="shared" ca="1" si="359"/>
        <v/>
      </c>
      <c r="CX307" s="46" t="str">
        <f t="shared" ca="1" si="360"/>
        <v/>
      </c>
      <c r="CY307" s="44" t="str">
        <f t="shared" ca="1" si="361"/>
        <v/>
      </c>
      <c r="DE307" s="163" t="str">
        <f t="shared" si="347"/>
        <v/>
      </c>
      <c r="DF307" s="163" t="str">
        <f t="shared" si="348"/>
        <v/>
      </c>
    </row>
    <row r="308" spans="1:110">
      <c r="A308" s="164" t="str">
        <f t="shared" ca="1" si="381"/>
        <v/>
      </c>
      <c r="B308" s="71" t="str">
        <f ca="1">IF(COUNTIF($AD$2:AD1293,A308)=1,VLOOKUP(A308,T:U,2), IF(COUNTIF($AD$2:AD1293,A308)=0,$B$10,""))</f>
        <v/>
      </c>
      <c r="C308" s="31" t="str">
        <f t="shared" ca="1" si="353"/>
        <v/>
      </c>
      <c r="D308" s="32" t="str">
        <f t="shared" ca="1" si="382"/>
        <v/>
      </c>
      <c r="E308" s="71" t="str">
        <f ca="1">IF(COUNTIF($AD$2:AD1293,A308)=1,VLOOKUP(A308,V:W,2), IF(COUNTIF($AD$2:AD1293,A308)=0,$C$10,""))</f>
        <v/>
      </c>
      <c r="F308" s="31" t="str">
        <f t="shared" ca="1" si="383"/>
        <v/>
      </c>
      <c r="G308" s="32" t="str">
        <f t="shared" ca="1" si="384"/>
        <v/>
      </c>
      <c r="H308" s="71" t="str">
        <f ca="1">IF(COUNTIF($AD$2:AD1293,A308)=1,VLOOKUP(A308,X:Y,2), IF(COUNTIF($AD$2:AD1293,A308)=0,$D$10,""))</f>
        <v/>
      </c>
      <c r="I308" s="31" t="str">
        <f t="shared" ca="1" si="385"/>
        <v/>
      </c>
      <c r="J308" s="32" t="str">
        <f t="shared" ca="1" si="386"/>
        <v/>
      </c>
      <c r="K308" s="71" t="str">
        <f ca="1">IF(COUNTIF($AD$2:AD1293,A308)=1,VLOOKUP(A308,Z:AA,2), IF(COUNTIF($AD$2:AD1293,A308)=0,$E$10,""))</f>
        <v/>
      </c>
      <c r="L308" s="31" t="str">
        <f t="shared" ca="1" si="387"/>
        <v/>
      </c>
      <c r="M308" s="32" t="str">
        <f t="shared" ca="1" si="388"/>
        <v/>
      </c>
      <c r="N308" s="77" t="str">
        <f t="shared" ca="1" si="389"/>
        <v/>
      </c>
      <c r="O308" s="77"/>
      <c r="P308" s="77"/>
      <c r="Q308" s="77" t="str">
        <f ca="1">IF(ISERROR(B308-2),"",$G$5*SUM($O$14:O308)-$H$5*SUM($P$14:P308))</f>
        <v/>
      </c>
      <c r="R308" s="77" t="str">
        <f t="shared" ca="1" si="390"/>
        <v/>
      </c>
      <c r="AB308" s="163" t="str">
        <f t="shared" si="349"/>
        <v/>
      </c>
      <c r="AC308" s="163" t="str">
        <f t="shared" si="350"/>
        <v/>
      </c>
      <c r="AH308" s="164" t="str">
        <f t="shared" ca="1" si="367"/>
        <v/>
      </c>
      <c r="AI308" s="44" t="str">
        <f ca="1">IF(COUNTIF($BU$2:BU1293,AH308)=1,VLOOKUP(AH308,BG:BH,2), IF(COUNTIF($BU$2:BU1293,AH308)=0,$AI$10,""))</f>
        <v/>
      </c>
      <c r="AJ308" s="45" t="str">
        <f t="shared" ca="1" si="354"/>
        <v/>
      </c>
      <c r="AK308" s="45" t="str">
        <f t="shared" ca="1" si="368"/>
        <v/>
      </c>
      <c r="AL308" s="44" t="str">
        <f ca="1">IF(COUNTIF($BU$2:BU1293,AH308)=1,VLOOKUP(AH308,BI:BJ,2), IF(COUNTIF($BU$2:BU1293,AH308)=0,$AJ$10,""))</f>
        <v/>
      </c>
      <c r="AM308" s="45" t="str">
        <f t="shared" ca="1" si="369"/>
        <v/>
      </c>
      <c r="AN308" s="46" t="str">
        <f t="shared" ca="1" si="370"/>
        <v/>
      </c>
      <c r="AO308" s="44" t="str">
        <f ca="1">IF(COUNTIF($BU$2:BU1293,AH308)=1,VLOOKUP(AH308,BK:BL,2), IF(COUNTIF($BU$2:BU1293,AH308)=0,$AK$10,""))</f>
        <v/>
      </c>
      <c r="AP308" s="45" t="str">
        <f t="shared" ca="1" si="371"/>
        <v/>
      </c>
      <c r="AQ308" s="46" t="str">
        <f t="shared" ca="1" si="372"/>
        <v/>
      </c>
      <c r="AR308" s="44" t="str">
        <f ca="1">IF(COUNTIF($BU$2:BU1293,AH308)=1,VLOOKUP(AH308,BM:BN,2), IF(COUNTIF($BU$2:BU1293,AH308)=0,$AL$10,""))</f>
        <v/>
      </c>
      <c r="AS308" s="45" t="str">
        <f t="shared" ca="1" si="373"/>
        <v/>
      </c>
      <c r="AT308" s="46" t="str">
        <f t="shared" ca="1" si="374"/>
        <v/>
      </c>
      <c r="AU308" s="44" t="str">
        <f ca="1">IF(COUNTIF($BU$2:BU1293,AH308)=1,VLOOKUP(AH308,BO:BP,2), IF(COUNTIF($BU$2:BU1293,AH308)=0,$AM$10,""))</f>
        <v/>
      </c>
      <c r="AV308" s="45" t="str">
        <f t="shared" ca="1" si="375"/>
        <v/>
      </c>
      <c r="AW308" s="46" t="str">
        <f t="shared" ca="1" si="376"/>
        <v/>
      </c>
      <c r="AX308" s="44" t="str">
        <f ca="1">IF(COUNTIF($BU$2:BU1293,AH308)=1,VLOOKUP(AH308,BQ:BR,2), IF(COUNTIF($BU$2:BU1293,AH308)=0,$AN$10,""))</f>
        <v/>
      </c>
      <c r="AY308" s="45" t="str">
        <f t="shared" ca="1" si="377"/>
        <v/>
      </c>
      <c r="AZ308" s="46" t="str">
        <f t="shared" ca="1" si="378"/>
        <v/>
      </c>
      <c r="BA308" s="77" t="str">
        <f t="shared" ca="1" si="379"/>
        <v/>
      </c>
      <c r="BB308" s="176"/>
      <c r="BC308" s="176"/>
      <c r="BD308" s="77" t="str">
        <f ca="1">IF(ISERROR(AI308-2),"",$AQ$4*SUM($BB$14:BB308)-$AR$4*SUM($BC$14:BC308))</f>
        <v/>
      </c>
      <c r="BE308" s="77" t="str">
        <f t="shared" ca="1" si="380"/>
        <v/>
      </c>
      <c r="BS308" s="163" t="str">
        <f t="shared" si="351"/>
        <v/>
      </c>
      <c r="BT308" s="163" t="str">
        <f t="shared" si="352"/>
        <v/>
      </c>
      <c r="BY308" s="164" t="str">
        <f t="shared" ca="1" si="362"/>
        <v/>
      </c>
      <c r="BZ308" s="44" t="str">
        <f ca="1">IF(COUNTIF($CN$2:CN1293,BY308)=1,VLOOKUP(BY308,CH:CI,2), IF(COUNTIF($CN$2:CN1293,BY308)=0,$BZ$10,""))</f>
        <v/>
      </c>
      <c r="CA308" s="45" t="str">
        <f t="shared" ca="1" si="355"/>
        <v/>
      </c>
      <c r="CB308" s="45" t="str">
        <f t="shared" ca="1" si="363"/>
        <v/>
      </c>
      <c r="CC308" s="44" t="str">
        <f ca="1">IF(COUNTIF($CN$2:CN1293,BY308)=1,VLOOKUP(BY308,CJ:CK,2), IF(COUNTIF($CN$2:CN1293,BY308)=0,$CA$10,""))</f>
        <v/>
      </c>
      <c r="CD308" s="45" t="str">
        <f t="shared" ca="1" si="364"/>
        <v/>
      </c>
      <c r="CE308" s="46" t="str">
        <f t="shared" ca="1" si="365"/>
        <v/>
      </c>
      <c r="CF308" s="44" t="str">
        <f t="shared" ca="1" si="366"/>
        <v/>
      </c>
      <c r="CL308" s="163" t="str">
        <f t="shared" si="345"/>
        <v/>
      </c>
      <c r="CM308" s="163" t="str">
        <f t="shared" si="346"/>
        <v/>
      </c>
      <c r="CR308" s="164" t="str">
        <f t="shared" ca="1" si="356"/>
        <v/>
      </c>
      <c r="CS308" s="44" t="str">
        <f ca="1">IF(COUNTIF($DG$2:DG1293,CR308)=1,VLOOKUP(CR308,DA:DB,2), IF(COUNTIF($DG$2:DG1293,CR308)=0,$CS$10,""))</f>
        <v/>
      </c>
      <c r="CT308" s="45" t="str">
        <f t="shared" ca="1" si="357"/>
        <v/>
      </c>
      <c r="CU308" s="45" t="str">
        <f t="shared" ca="1" si="358"/>
        <v/>
      </c>
      <c r="CV308" s="44" t="str">
        <f ca="1">IF(COUNTIF($DG$2:DG1293,CR308)=1,VLOOKUP(CR308,DC:DD,2), IF(COUNTIF($DG$2:DG1293,CR308)=0,$CT$10,""))</f>
        <v/>
      </c>
      <c r="CW308" s="45" t="str">
        <f t="shared" ca="1" si="359"/>
        <v/>
      </c>
      <c r="CX308" s="46" t="str">
        <f t="shared" ca="1" si="360"/>
        <v/>
      </c>
      <c r="CY308" s="44" t="str">
        <f t="shared" ca="1" si="361"/>
        <v/>
      </c>
      <c r="DE308" s="163" t="str">
        <f t="shared" si="347"/>
        <v/>
      </c>
      <c r="DF308" s="163" t="str">
        <f t="shared" si="348"/>
        <v/>
      </c>
    </row>
    <row r="309" spans="1:110">
      <c r="A309" s="164" t="str">
        <f t="shared" ca="1" si="381"/>
        <v/>
      </c>
      <c r="B309" s="71" t="str">
        <f ca="1">IF(COUNTIF($AD$2:AD1294,A309)=1,VLOOKUP(A309,T:U,2), IF(COUNTIF($AD$2:AD1294,A309)=0,$B$10,""))</f>
        <v/>
      </c>
      <c r="C309" s="31" t="str">
        <f t="shared" ca="1" si="353"/>
        <v/>
      </c>
      <c r="D309" s="32" t="str">
        <f t="shared" ca="1" si="382"/>
        <v/>
      </c>
      <c r="E309" s="71" t="str">
        <f ca="1">IF(COUNTIF($AD$2:AD1294,A309)=1,VLOOKUP(A309,V:W,2), IF(COUNTIF($AD$2:AD1294,A309)=0,$C$10,""))</f>
        <v/>
      </c>
      <c r="F309" s="31" t="str">
        <f t="shared" ca="1" si="383"/>
        <v/>
      </c>
      <c r="G309" s="32" t="str">
        <f t="shared" ca="1" si="384"/>
        <v/>
      </c>
      <c r="H309" s="71" t="str">
        <f ca="1">IF(COUNTIF($AD$2:AD1294,A309)=1,VLOOKUP(A309,X:Y,2), IF(COUNTIF($AD$2:AD1294,A309)=0,$D$10,""))</f>
        <v/>
      </c>
      <c r="I309" s="31" t="str">
        <f t="shared" ca="1" si="385"/>
        <v/>
      </c>
      <c r="J309" s="32" t="str">
        <f t="shared" ca="1" si="386"/>
        <v/>
      </c>
      <c r="K309" s="71" t="str">
        <f ca="1">IF(COUNTIF($AD$2:AD1294,A309)=1,VLOOKUP(A309,Z:AA,2), IF(COUNTIF($AD$2:AD1294,A309)=0,$E$10,""))</f>
        <v/>
      </c>
      <c r="L309" s="31" t="str">
        <f t="shared" ca="1" si="387"/>
        <v/>
      </c>
      <c r="M309" s="32" t="str">
        <f t="shared" ca="1" si="388"/>
        <v/>
      </c>
      <c r="N309" s="77" t="str">
        <f t="shared" ca="1" si="389"/>
        <v/>
      </c>
      <c r="O309" s="77"/>
      <c r="P309" s="77"/>
      <c r="Q309" s="77" t="str">
        <f ca="1">IF(ISERROR(B309-2),"",$G$5*SUM($O$14:O309)-$H$5*SUM($P$14:P309))</f>
        <v/>
      </c>
      <c r="R309" s="77" t="str">
        <f t="shared" ca="1" si="390"/>
        <v/>
      </c>
      <c r="AB309" s="163" t="str">
        <f t="shared" si="349"/>
        <v/>
      </c>
      <c r="AC309" s="163" t="str">
        <f t="shared" si="350"/>
        <v/>
      </c>
      <c r="AH309" s="164" t="str">
        <f t="shared" ca="1" si="367"/>
        <v/>
      </c>
      <c r="AI309" s="44" t="str">
        <f ca="1">IF(COUNTIF($BU$2:BU1294,AH309)=1,VLOOKUP(AH309,BG:BH,2), IF(COUNTIF($BU$2:BU1294,AH309)=0,$AI$10,""))</f>
        <v/>
      </c>
      <c r="AJ309" s="45" t="str">
        <f t="shared" ca="1" si="354"/>
        <v/>
      </c>
      <c r="AK309" s="45" t="str">
        <f t="shared" ca="1" si="368"/>
        <v/>
      </c>
      <c r="AL309" s="44" t="str">
        <f ca="1">IF(COUNTIF($BU$2:BU1294,AH309)=1,VLOOKUP(AH309,BI:BJ,2), IF(COUNTIF($BU$2:BU1294,AH309)=0,$AJ$10,""))</f>
        <v/>
      </c>
      <c r="AM309" s="45" t="str">
        <f t="shared" ca="1" si="369"/>
        <v/>
      </c>
      <c r="AN309" s="46" t="str">
        <f t="shared" ca="1" si="370"/>
        <v/>
      </c>
      <c r="AO309" s="44" t="str">
        <f ca="1">IF(COUNTIF($BU$2:BU1294,AH309)=1,VLOOKUP(AH309,BK:BL,2), IF(COUNTIF($BU$2:BU1294,AH309)=0,$AK$10,""))</f>
        <v/>
      </c>
      <c r="AP309" s="45" t="str">
        <f t="shared" ca="1" si="371"/>
        <v/>
      </c>
      <c r="AQ309" s="46" t="str">
        <f t="shared" ca="1" si="372"/>
        <v/>
      </c>
      <c r="AR309" s="44" t="str">
        <f ca="1">IF(COUNTIF($BU$2:BU1294,AH309)=1,VLOOKUP(AH309,BM:BN,2), IF(COUNTIF($BU$2:BU1294,AH309)=0,$AL$10,""))</f>
        <v/>
      </c>
      <c r="AS309" s="45" t="str">
        <f t="shared" ca="1" si="373"/>
        <v/>
      </c>
      <c r="AT309" s="46" t="str">
        <f t="shared" ca="1" si="374"/>
        <v/>
      </c>
      <c r="AU309" s="44" t="str">
        <f ca="1">IF(COUNTIF($BU$2:BU1294,AH309)=1,VLOOKUP(AH309,BO:BP,2), IF(COUNTIF($BU$2:BU1294,AH309)=0,$AM$10,""))</f>
        <v/>
      </c>
      <c r="AV309" s="45" t="str">
        <f t="shared" ca="1" si="375"/>
        <v/>
      </c>
      <c r="AW309" s="46" t="str">
        <f t="shared" ca="1" si="376"/>
        <v/>
      </c>
      <c r="AX309" s="44" t="str">
        <f ca="1">IF(COUNTIF($BU$2:BU1294,AH309)=1,VLOOKUP(AH309,BQ:BR,2), IF(COUNTIF($BU$2:BU1294,AH309)=0,$AN$10,""))</f>
        <v/>
      </c>
      <c r="AY309" s="45" t="str">
        <f t="shared" ca="1" si="377"/>
        <v/>
      </c>
      <c r="AZ309" s="46" t="str">
        <f t="shared" ca="1" si="378"/>
        <v/>
      </c>
      <c r="BA309" s="77" t="str">
        <f t="shared" ca="1" si="379"/>
        <v/>
      </c>
      <c r="BB309" s="176"/>
      <c r="BC309" s="176"/>
      <c r="BD309" s="77" t="str">
        <f ca="1">IF(ISERROR(AI309-2),"",$AQ$4*SUM($BB$14:BB309)-$AR$4*SUM($BC$14:BC309))</f>
        <v/>
      </c>
      <c r="BE309" s="77" t="str">
        <f t="shared" ca="1" si="380"/>
        <v/>
      </c>
      <c r="BS309" s="163" t="str">
        <f t="shared" si="351"/>
        <v/>
      </c>
      <c r="BT309" s="163" t="str">
        <f t="shared" si="352"/>
        <v/>
      </c>
      <c r="BY309" s="164" t="str">
        <f t="shared" ca="1" si="362"/>
        <v/>
      </c>
      <c r="BZ309" s="44" t="str">
        <f ca="1">IF(COUNTIF($CN$2:CN1294,BY309)=1,VLOOKUP(BY309,CH:CI,2), IF(COUNTIF($CN$2:CN1294,BY309)=0,$BZ$10,""))</f>
        <v/>
      </c>
      <c r="CA309" s="45" t="str">
        <f t="shared" ca="1" si="355"/>
        <v/>
      </c>
      <c r="CB309" s="45" t="str">
        <f t="shared" ca="1" si="363"/>
        <v/>
      </c>
      <c r="CC309" s="44" t="str">
        <f ca="1">IF(COUNTIF($CN$2:CN1294,BY309)=1,VLOOKUP(BY309,CJ:CK,2), IF(COUNTIF($CN$2:CN1294,BY309)=0,$CA$10,""))</f>
        <v/>
      </c>
      <c r="CD309" s="45" t="str">
        <f t="shared" ca="1" si="364"/>
        <v/>
      </c>
      <c r="CE309" s="46" t="str">
        <f t="shared" ca="1" si="365"/>
        <v/>
      </c>
      <c r="CF309" s="44" t="str">
        <f t="shared" ca="1" si="366"/>
        <v/>
      </c>
      <c r="CL309" s="163" t="str">
        <f t="shared" si="345"/>
        <v/>
      </c>
      <c r="CM309" s="163" t="str">
        <f t="shared" si="346"/>
        <v/>
      </c>
      <c r="CR309" s="164" t="str">
        <f t="shared" ca="1" si="356"/>
        <v/>
      </c>
      <c r="CS309" s="44" t="str">
        <f ca="1">IF(COUNTIF($DG$2:DG1294,CR309)=1,VLOOKUP(CR309,DA:DB,2), IF(COUNTIF($DG$2:DG1294,CR309)=0,$CS$10,""))</f>
        <v/>
      </c>
      <c r="CT309" s="45" t="str">
        <f t="shared" ca="1" si="357"/>
        <v/>
      </c>
      <c r="CU309" s="45" t="str">
        <f t="shared" ca="1" si="358"/>
        <v/>
      </c>
      <c r="CV309" s="44" t="str">
        <f ca="1">IF(COUNTIF($DG$2:DG1294,CR309)=1,VLOOKUP(CR309,DC:DD,2), IF(COUNTIF($DG$2:DG1294,CR309)=0,$CT$10,""))</f>
        <v/>
      </c>
      <c r="CW309" s="45" t="str">
        <f t="shared" ca="1" si="359"/>
        <v/>
      </c>
      <c r="CX309" s="46" t="str">
        <f t="shared" ca="1" si="360"/>
        <v/>
      </c>
      <c r="CY309" s="44" t="str">
        <f t="shared" ca="1" si="361"/>
        <v/>
      </c>
      <c r="DE309" s="163" t="str">
        <f t="shared" si="347"/>
        <v/>
      </c>
      <c r="DF309" s="163" t="str">
        <f t="shared" si="348"/>
        <v/>
      </c>
    </row>
    <row r="310" spans="1:110">
      <c r="A310" s="164" t="str">
        <f t="shared" ca="1" si="381"/>
        <v/>
      </c>
      <c r="B310" s="71" t="str">
        <f ca="1">IF(COUNTIF($AD$2:AD1295,A310)=1,VLOOKUP(A310,T:U,2), IF(COUNTIF($AD$2:AD1295,A310)=0,$B$10,""))</f>
        <v/>
      </c>
      <c r="C310" s="31" t="str">
        <f t="shared" ca="1" si="353"/>
        <v/>
      </c>
      <c r="D310" s="32" t="str">
        <f t="shared" ca="1" si="382"/>
        <v/>
      </c>
      <c r="E310" s="71" t="str">
        <f ca="1">IF(COUNTIF($AD$2:AD1295,A310)=1,VLOOKUP(A310,V:W,2), IF(COUNTIF($AD$2:AD1295,A310)=0,$C$10,""))</f>
        <v/>
      </c>
      <c r="F310" s="31" t="str">
        <f t="shared" ca="1" si="383"/>
        <v/>
      </c>
      <c r="G310" s="32" t="str">
        <f t="shared" ca="1" si="384"/>
        <v/>
      </c>
      <c r="H310" s="71" t="str">
        <f ca="1">IF(COUNTIF($AD$2:AD1295,A310)=1,VLOOKUP(A310,X:Y,2), IF(COUNTIF($AD$2:AD1295,A310)=0,$D$10,""))</f>
        <v/>
      </c>
      <c r="I310" s="31" t="str">
        <f t="shared" ca="1" si="385"/>
        <v/>
      </c>
      <c r="J310" s="32" t="str">
        <f t="shared" ca="1" si="386"/>
        <v/>
      </c>
      <c r="K310" s="71" t="str">
        <f ca="1">IF(COUNTIF($AD$2:AD1295,A310)=1,VLOOKUP(A310,Z:AA,2), IF(COUNTIF($AD$2:AD1295,A310)=0,$E$10,""))</f>
        <v/>
      </c>
      <c r="L310" s="31" t="str">
        <f t="shared" ca="1" si="387"/>
        <v/>
      </c>
      <c r="M310" s="32" t="str">
        <f t="shared" ca="1" si="388"/>
        <v/>
      </c>
      <c r="N310" s="77" t="str">
        <f t="shared" ca="1" si="389"/>
        <v/>
      </c>
      <c r="O310" s="77"/>
      <c r="P310" s="77"/>
      <c r="Q310" s="77" t="str">
        <f ca="1">IF(ISERROR(B310-2),"",$G$5*SUM($O$14:O310)-$H$5*SUM($P$14:P310))</f>
        <v/>
      </c>
      <c r="R310" s="77" t="str">
        <f t="shared" ca="1" si="390"/>
        <v/>
      </c>
      <c r="AB310" s="163" t="str">
        <f t="shared" si="349"/>
        <v/>
      </c>
      <c r="AC310" s="163" t="str">
        <f t="shared" si="350"/>
        <v/>
      </c>
      <c r="AH310" s="164" t="str">
        <f t="shared" ca="1" si="367"/>
        <v/>
      </c>
      <c r="AI310" s="44" t="str">
        <f ca="1">IF(COUNTIF($BU$2:BU1295,AH310)=1,VLOOKUP(AH310,BG:BH,2), IF(COUNTIF($BU$2:BU1295,AH310)=0,$AI$10,""))</f>
        <v/>
      </c>
      <c r="AJ310" s="45" t="str">
        <f t="shared" ca="1" si="354"/>
        <v/>
      </c>
      <c r="AK310" s="45" t="str">
        <f t="shared" ca="1" si="368"/>
        <v/>
      </c>
      <c r="AL310" s="44" t="str">
        <f ca="1">IF(COUNTIF($BU$2:BU1295,AH310)=1,VLOOKUP(AH310,BI:BJ,2), IF(COUNTIF($BU$2:BU1295,AH310)=0,$AJ$10,""))</f>
        <v/>
      </c>
      <c r="AM310" s="45" t="str">
        <f t="shared" ca="1" si="369"/>
        <v/>
      </c>
      <c r="AN310" s="46" t="str">
        <f t="shared" ca="1" si="370"/>
        <v/>
      </c>
      <c r="AO310" s="44" t="str">
        <f ca="1">IF(COUNTIF($BU$2:BU1295,AH310)=1,VLOOKUP(AH310,BK:BL,2), IF(COUNTIF($BU$2:BU1295,AH310)=0,$AK$10,""))</f>
        <v/>
      </c>
      <c r="AP310" s="45" t="str">
        <f t="shared" ca="1" si="371"/>
        <v/>
      </c>
      <c r="AQ310" s="46" t="str">
        <f t="shared" ca="1" si="372"/>
        <v/>
      </c>
      <c r="AR310" s="44" t="str">
        <f ca="1">IF(COUNTIF($BU$2:BU1295,AH310)=1,VLOOKUP(AH310,BM:BN,2), IF(COUNTIF($BU$2:BU1295,AH310)=0,$AL$10,""))</f>
        <v/>
      </c>
      <c r="AS310" s="45" t="str">
        <f t="shared" ca="1" si="373"/>
        <v/>
      </c>
      <c r="AT310" s="46" t="str">
        <f t="shared" ca="1" si="374"/>
        <v/>
      </c>
      <c r="AU310" s="44" t="str">
        <f ca="1">IF(COUNTIF($BU$2:BU1295,AH310)=1,VLOOKUP(AH310,BO:BP,2), IF(COUNTIF($BU$2:BU1295,AH310)=0,$AM$10,""))</f>
        <v/>
      </c>
      <c r="AV310" s="45" t="str">
        <f t="shared" ca="1" si="375"/>
        <v/>
      </c>
      <c r="AW310" s="46" t="str">
        <f t="shared" ca="1" si="376"/>
        <v/>
      </c>
      <c r="AX310" s="44" t="str">
        <f ca="1">IF(COUNTIF($BU$2:BU1295,AH310)=1,VLOOKUP(AH310,BQ:BR,2), IF(COUNTIF($BU$2:BU1295,AH310)=0,$AN$10,""))</f>
        <v/>
      </c>
      <c r="AY310" s="45" t="str">
        <f t="shared" ca="1" si="377"/>
        <v/>
      </c>
      <c r="AZ310" s="46" t="str">
        <f t="shared" ca="1" si="378"/>
        <v/>
      </c>
      <c r="BA310" s="77" t="str">
        <f t="shared" ca="1" si="379"/>
        <v/>
      </c>
      <c r="BB310" s="176"/>
      <c r="BC310" s="176"/>
      <c r="BD310" s="77" t="str">
        <f ca="1">IF(ISERROR(AI310-2),"",$AQ$4*SUM($BB$14:BB310)-$AR$4*SUM($BC$14:BC310))</f>
        <v/>
      </c>
      <c r="BE310" s="77" t="str">
        <f t="shared" ca="1" si="380"/>
        <v/>
      </c>
      <c r="BS310" s="163" t="str">
        <f t="shared" si="351"/>
        <v/>
      </c>
      <c r="BT310" s="163" t="str">
        <f t="shared" si="352"/>
        <v/>
      </c>
      <c r="BY310" s="164" t="str">
        <f t="shared" ca="1" si="362"/>
        <v/>
      </c>
      <c r="BZ310" s="44" t="str">
        <f ca="1">IF(COUNTIF($CN$2:CN1295,BY310)=1,VLOOKUP(BY310,CH:CI,2), IF(COUNTIF($CN$2:CN1295,BY310)=0,$BZ$10,""))</f>
        <v/>
      </c>
      <c r="CA310" s="45" t="str">
        <f t="shared" ca="1" si="355"/>
        <v/>
      </c>
      <c r="CB310" s="45" t="str">
        <f t="shared" ca="1" si="363"/>
        <v/>
      </c>
      <c r="CC310" s="44" t="str">
        <f ca="1">IF(COUNTIF($CN$2:CN1295,BY310)=1,VLOOKUP(BY310,CJ:CK,2), IF(COUNTIF($CN$2:CN1295,BY310)=0,$CA$10,""))</f>
        <v/>
      </c>
      <c r="CD310" s="45" t="str">
        <f t="shared" ca="1" si="364"/>
        <v/>
      </c>
      <c r="CE310" s="46" t="str">
        <f t="shared" ca="1" si="365"/>
        <v/>
      </c>
      <c r="CF310" s="44" t="str">
        <f t="shared" ca="1" si="366"/>
        <v/>
      </c>
      <c r="CL310" s="163" t="str">
        <f t="shared" si="345"/>
        <v/>
      </c>
      <c r="CM310" s="163" t="str">
        <f t="shared" si="346"/>
        <v/>
      </c>
      <c r="CR310" s="164" t="str">
        <f t="shared" ca="1" si="356"/>
        <v/>
      </c>
      <c r="CS310" s="44" t="str">
        <f ca="1">IF(COUNTIF($DG$2:DG1295,CR310)=1,VLOOKUP(CR310,DA:DB,2), IF(COUNTIF($DG$2:DG1295,CR310)=0,$CS$10,""))</f>
        <v/>
      </c>
      <c r="CT310" s="45" t="str">
        <f t="shared" ca="1" si="357"/>
        <v/>
      </c>
      <c r="CU310" s="45" t="str">
        <f t="shared" ca="1" si="358"/>
        <v/>
      </c>
      <c r="CV310" s="44" t="str">
        <f ca="1">IF(COUNTIF($DG$2:DG1295,CR310)=1,VLOOKUP(CR310,DC:DD,2), IF(COUNTIF($DG$2:DG1295,CR310)=0,$CT$10,""))</f>
        <v/>
      </c>
      <c r="CW310" s="45" t="str">
        <f t="shared" ca="1" si="359"/>
        <v/>
      </c>
      <c r="CX310" s="46" t="str">
        <f t="shared" ca="1" si="360"/>
        <v/>
      </c>
      <c r="CY310" s="44" t="str">
        <f t="shared" ca="1" si="361"/>
        <v/>
      </c>
      <c r="DE310" s="163" t="str">
        <f t="shared" si="347"/>
        <v/>
      </c>
      <c r="DF310" s="163" t="str">
        <f t="shared" si="348"/>
        <v/>
      </c>
    </row>
    <row r="311" spans="1:110">
      <c r="A311" s="164" t="str">
        <f t="shared" ca="1" si="381"/>
        <v/>
      </c>
      <c r="B311" s="71" t="str">
        <f ca="1">IF(COUNTIF($AD$2:AD1296,A311)=1,VLOOKUP(A311,T:U,2), IF(COUNTIF($AD$2:AD1296,A311)=0,$B$10,""))</f>
        <v/>
      </c>
      <c r="C311" s="31" t="str">
        <f t="shared" ca="1" si="353"/>
        <v/>
      </c>
      <c r="D311" s="32" t="str">
        <f t="shared" ca="1" si="382"/>
        <v/>
      </c>
      <c r="E311" s="71" t="str">
        <f ca="1">IF(COUNTIF($AD$2:AD1296,A311)=1,VLOOKUP(A311,V:W,2), IF(COUNTIF($AD$2:AD1296,A311)=0,$C$10,""))</f>
        <v/>
      </c>
      <c r="F311" s="31" t="str">
        <f t="shared" ca="1" si="383"/>
        <v/>
      </c>
      <c r="G311" s="32" t="str">
        <f t="shared" ca="1" si="384"/>
        <v/>
      </c>
      <c r="H311" s="71" t="str">
        <f ca="1">IF(COUNTIF($AD$2:AD1296,A311)=1,VLOOKUP(A311,X:Y,2), IF(COUNTIF($AD$2:AD1296,A311)=0,$D$10,""))</f>
        <v/>
      </c>
      <c r="I311" s="31" t="str">
        <f t="shared" ca="1" si="385"/>
        <v/>
      </c>
      <c r="J311" s="32" t="str">
        <f t="shared" ca="1" si="386"/>
        <v/>
      </c>
      <c r="K311" s="71" t="str">
        <f ca="1">IF(COUNTIF($AD$2:AD1296,A311)=1,VLOOKUP(A311,Z:AA,2), IF(COUNTIF($AD$2:AD1296,A311)=0,$E$10,""))</f>
        <v/>
      </c>
      <c r="L311" s="31" t="str">
        <f t="shared" ca="1" si="387"/>
        <v/>
      </c>
      <c r="M311" s="32" t="str">
        <f t="shared" ca="1" si="388"/>
        <v/>
      </c>
      <c r="N311" s="77" t="str">
        <f t="shared" ca="1" si="389"/>
        <v/>
      </c>
      <c r="O311" s="77"/>
      <c r="P311" s="77"/>
      <c r="Q311" s="77" t="str">
        <f ca="1">IF(ISERROR(B311-2),"",$G$5*SUM($O$14:O311)-$H$5*SUM($P$14:P311))</f>
        <v/>
      </c>
      <c r="R311" s="77" t="str">
        <f t="shared" ca="1" si="390"/>
        <v/>
      </c>
      <c r="AB311" s="163" t="str">
        <f t="shared" si="349"/>
        <v/>
      </c>
      <c r="AC311" s="163" t="str">
        <f t="shared" si="350"/>
        <v/>
      </c>
      <c r="AH311" s="164" t="str">
        <f t="shared" ca="1" si="367"/>
        <v/>
      </c>
      <c r="AI311" s="44" t="str">
        <f ca="1">IF(COUNTIF($BU$2:BU1296,AH311)=1,VLOOKUP(AH311,BG:BH,2), IF(COUNTIF($BU$2:BU1296,AH311)=0,$AI$10,""))</f>
        <v/>
      </c>
      <c r="AJ311" s="45" t="str">
        <f t="shared" ca="1" si="354"/>
        <v/>
      </c>
      <c r="AK311" s="45" t="str">
        <f t="shared" ca="1" si="368"/>
        <v/>
      </c>
      <c r="AL311" s="44" t="str">
        <f ca="1">IF(COUNTIF($BU$2:BU1296,AH311)=1,VLOOKUP(AH311,BI:BJ,2), IF(COUNTIF($BU$2:BU1296,AH311)=0,$AJ$10,""))</f>
        <v/>
      </c>
      <c r="AM311" s="45" t="str">
        <f t="shared" ca="1" si="369"/>
        <v/>
      </c>
      <c r="AN311" s="46" t="str">
        <f t="shared" ca="1" si="370"/>
        <v/>
      </c>
      <c r="AO311" s="44" t="str">
        <f ca="1">IF(COUNTIF($BU$2:BU1296,AH311)=1,VLOOKUP(AH311,BK:BL,2), IF(COUNTIF($BU$2:BU1296,AH311)=0,$AK$10,""))</f>
        <v/>
      </c>
      <c r="AP311" s="45" t="str">
        <f t="shared" ca="1" si="371"/>
        <v/>
      </c>
      <c r="AQ311" s="46" t="str">
        <f t="shared" ca="1" si="372"/>
        <v/>
      </c>
      <c r="AR311" s="44" t="str">
        <f ca="1">IF(COUNTIF($BU$2:BU1296,AH311)=1,VLOOKUP(AH311,BM:BN,2), IF(COUNTIF($BU$2:BU1296,AH311)=0,$AL$10,""))</f>
        <v/>
      </c>
      <c r="AS311" s="45" t="str">
        <f t="shared" ca="1" si="373"/>
        <v/>
      </c>
      <c r="AT311" s="46" t="str">
        <f t="shared" ca="1" si="374"/>
        <v/>
      </c>
      <c r="AU311" s="44" t="str">
        <f ca="1">IF(COUNTIF($BU$2:BU1296,AH311)=1,VLOOKUP(AH311,BO:BP,2), IF(COUNTIF($BU$2:BU1296,AH311)=0,$AM$10,""))</f>
        <v/>
      </c>
      <c r="AV311" s="45" t="str">
        <f t="shared" ca="1" si="375"/>
        <v/>
      </c>
      <c r="AW311" s="46" t="str">
        <f t="shared" ca="1" si="376"/>
        <v/>
      </c>
      <c r="AX311" s="44" t="str">
        <f ca="1">IF(COUNTIF($BU$2:BU1296,AH311)=1,VLOOKUP(AH311,BQ:BR,2), IF(COUNTIF($BU$2:BU1296,AH311)=0,$AN$10,""))</f>
        <v/>
      </c>
      <c r="AY311" s="45" t="str">
        <f t="shared" ca="1" si="377"/>
        <v/>
      </c>
      <c r="AZ311" s="46" t="str">
        <f t="shared" ca="1" si="378"/>
        <v/>
      </c>
      <c r="BA311" s="77" t="str">
        <f t="shared" ca="1" si="379"/>
        <v/>
      </c>
      <c r="BB311" s="176"/>
      <c r="BC311" s="176"/>
      <c r="BD311" s="77" t="str">
        <f ca="1">IF(ISERROR(AI311-2),"",$AQ$4*SUM($BB$14:BB311)-$AR$4*SUM($BC$14:BC311))</f>
        <v/>
      </c>
      <c r="BE311" s="77" t="str">
        <f t="shared" ca="1" si="380"/>
        <v/>
      </c>
      <c r="BS311" s="163" t="str">
        <f t="shared" si="351"/>
        <v/>
      </c>
      <c r="BT311" s="163" t="str">
        <f t="shared" si="352"/>
        <v/>
      </c>
      <c r="BY311" s="164" t="str">
        <f t="shared" ca="1" si="362"/>
        <v/>
      </c>
      <c r="BZ311" s="44" t="str">
        <f ca="1">IF(COUNTIF($CN$2:CN1296,BY311)=1,VLOOKUP(BY311,CH:CI,2), IF(COUNTIF($CN$2:CN1296,BY311)=0,$BZ$10,""))</f>
        <v/>
      </c>
      <c r="CA311" s="45" t="str">
        <f t="shared" ca="1" si="355"/>
        <v/>
      </c>
      <c r="CB311" s="45" t="str">
        <f t="shared" ca="1" si="363"/>
        <v/>
      </c>
      <c r="CC311" s="44" t="str">
        <f ca="1">IF(COUNTIF($CN$2:CN1296,BY311)=1,VLOOKUP(BY311,CJ:CK,2), IF(COUNTIF($CN$2:CN1296,BY311)=0,$CA$10,""))</f>
        <v/>
      </c>
      <c r="CD311" s="45" t="str">
        <f t="shared" ca="1" si="364"/>
        <v/>
      </c>
      <c r="CE311" s="46" t="str">
        <f t="shared" ca="1" si="365"/>
        <v/>
      </c>
      <c r="CF311" s="44" t="str">
        <f t="shared" ca="1" si="366"/>
        <v/>
      </c>
      <c r="CL311" s="163" t="str">
        <f t="shared" si="345"/>
        <v/>
      </c>
      <c r="CM311" s="163" t="str">
        <f t="shared" si="346"/>
        <v/>
      </c>
      <c r="CR311" s="164" t="str">
        <f t="shared" ca="1" si="356"/>
        <v/>
      </c>
      <c r="CS311" s="44" t="str">
        <f ca="1">IF(COUNTIF($DG$2:DG1296,CR311)=1,VLOOKUP(CR311,DA:DB,2), IF(COUNTIF($DG$2:DG1296,CR311)=0,$CS$10,""))</f>
        <v/>
      </c>
      <c r="CT311" s="45" t="str">
        <f t="shared" ca="1" si="357"/>
        <v/>
      </c>
      <c r="CU311" s="45" t="str">
        <f t="shared" ca="1" si="358"/>
        <v/>
      </c>
      <c r="CV311" s="44" t="str">
        <f ca="1">IF(COUNTIF($DG$2:DG1296,CR311)=1,VLOOKUP(CR311,DC:DD,2), IF(COUNTIF($DG$2:DG1296,CR311)=0,$CT$10,""))</f>
        <v/>
      </c>
      <c r="CW311" s="45" t="str">
        <f t="shared" ca="1" si="359"/>
        <v/>
      </c>
      <c r="CX311" s="46" t="str">
        <f t="shared" ca="1" si="360"/>
        <v/>
      </c>
      <c r="CY311" s="44" t="str">
        <f t="shared" ca="1" si="361"/>
        <v/>
      </c>
      <c r="DE311" s="163" t="str">
        <f t="shared" si="347"/>
        <v/>
      </c>
      <c r="DF311" s="163" t="str">
        <f t="shared" si="348"/>
        <v/>
      </c>
    </row>
    <row r="312" spans="1:110">
      <c r="A312" s="164" t="str">
        <f t="shared" ca="1" si="381"/>
        <v/>
      </c>
      <c r="B312" s="71" t="str">
        <f ca="1">IF(COUNTIF($AD$2:AD1297,A312)=1,VLOOKUP(A312,T:U,2), IF(COUNTIF($AD$2:AD1297,A312)=0,$B$10,""))</f>
        <v/>
      </c>
      <c r="C312" s="31" t="str">
        <f t="shared" ca="1" si="353"/>
        <v/>
      </c>
      <c r="D312" s="32" t="str">
        <f t="shared" ca="1" si="382"/>
        <v/>
      </c>
      <c r="E312" s="71" t="str">
        <f ca="1">IF(COUNTIF($AD$2:AD1297,A312)=1,VLOOKUP(A312,V:W,2), IF(COUNTIF($AD$2:AD1297,A312)=0,$C$10,""))</f>
        <v/>
      </c>
      <c r="F312" s="31" t="str">
        <f t="shared" ca="1" si="383"/>
        <v/>
      </c>
      <c r="G312" s="32" t="str">
        <f t="shared" ca="1" si="384"/>
        <v/>
      </c>
      <c r="H312" s="71" t="str">
        <f ca="1">IF(COUNTIF($AD$2:AD1297,A312)=1,VLOOKUP(A312,X:Y,2), IF(COUNTIF($AD$2:AD1297,A312)=0,$D$10,""))</f>
        <v/>
      </c>
      <c r="I312" s="31" t="str">
        <f t="shared" ca="1" si="385"/>
        <v/>
      </c>
      <c r="J312" s="32" t="str">
        <f t="shared" ca="1" si="386"/>
        <v/>
      </c>
      <c r="K312" s="71" t="str">
        <f ca="1">IF(COUNTIF($AD$2:AD1297,A312)=1,VLOOKUP(A312,Z:AA,2), IF(COUNTIF($AD$2:AD1297,A312)=0,$E$10,""))</f>
        <v/>
      </c>
      <c r="L312" s="31" t="str">
        <f t="shared" ca="1" si="387"/>
        <v/>
      </c>
      <c r="M312" s="32" t="str">
        <f t="shared" ca="1" si="388"/>
        <v/>
      </c>
      <c r="N312" s="77" t="str">
        <f t="shared" ca="1" si="389"/>
        <v/>
      </c>
      <c r="O312" s="77"/>
      <c r="P312" s="77"/>
      <c r="Q312" s="77" t="str">
        <f ca="1">IF(ISERROR(B312-2),"",$G$5*SUM($O$14:O312)-$H$5*SUM($P$14:P312))</f>
        <v/>
      </c>
      <c r="R312" s="77" t="str">
        <f t="shared" ca="1" si="390"/>
        <v/>
      </c>
      <c r="AB312" s="163" t="str">
        <f t="shared" si="349"/>
        <v/>
      </c>
      <c r="AC312" s="163" t="str">
        <f t="shared" si="350"/>
        <v/>
      </c>
      <c r="AH312" s="164" t="str">
        <f t="shared" ca="1" si="367"/>
        <v/>
      </c>
      <c r="AI312" s="44" t="str">
        <f ca="1">IF(COUNTIF($BU$2:BU1297,AH312)=1,VLOOKUP(AH312,BG:BH,2), IF(COUNTIF($BU$2:BU1297,AH312)=0,$AI$10,""))</f>
        <v/>
      </c>
      <c r="AJ312" s="45" t="str">
        <f t="shared" ca="1" si="354"/>
        <v/>
      </c>
      <c r="AK312" s="45" t="str">
        <f t="shared" ca="1" si="368"/>
        <v/>
      </c>
      <c r="AL312" s="44" t="str">
        <f ca="1">IF(COUNTIF($BU$2:BU1297,AH312)=1,VLOOKUP(AH312,BI:BJ,2), IF(COUNTIF($BU$2:BU1297,AH312)=0,$AJ$10,""))</f>
        <v/>
      </c>
      <c r="AM312" s="45" t="str">
        <f t="shared" ca="1" si="369"/>
        <v/>
      </c>
      <c r="AN312" s="46" t="str">
        <f t="shared" ca="1" si="370"/>
        <v/>
      </c>
      <c r="AO312" s="44" t="str">
        <f ca="1">IF(COUNTIF($BU$2:BU1297,AH312)=1,VLOOKUP(AH312,BK:BL,2), IF(COUNTIF($BU$2:BU1297,AH312)=0,$AK$10,""))</f>
        <v/>
      </c>
      <c r="AP312" s="45" t="str">
        <f t="shared" ca="1" si="371"/>
        <v/>
      </c>
      <c r="AQ312" s="46" t="str">
        <f t="shared" ca="1" si="372"/>
        <v/>
      </c>
      <c r="AR312" s="44" t="str">
        <f ca="1">IF(COUNTIF($BU$2:BU1297,AH312)=1,VLOOKUP(AH312,BM:BN,2), IF(COUNTIF($BU$2:BU1297,AH312)=0,$AL$10,""))</f>
        <v/>
      </c>
      <c r="AS312" s="45" t="str">
        <f t="shared" ca="1" si="373"/>
        <v/>
      </c>
      <c r="AT312" s="46" t="str">
        <f t="shared" ca="1" si="374"/>
        <v/>
      </c>
      <c r="AU312" s="44" t="str">
        <f ca="1">IF(COUNTIF($BU$2:BU1297,AH312)=1,VLOOKUP(AH312,BO:BP,2), IF(COUNTIF($BU$2:BU1297,AH312)=0,$AM$10,""))</f>
        <v/>
      </c>
      <c r="AV312" s="45" t="str">
        <f t="shared" ca="1" si="375"/>
        <v/>
      </c>
      <c r="AW312" s="46" t="str">
        <f t="shared" ca="1" si="376"/>
        <v/>
      </c>
      <c r="AX312" s="44" t="str">
        <f ca="1">IF(COUNTIF($BU$2:BU1297,AH312)=1,VLOOKUP(AH312,BQ:BR,2), IF(COUNTIF($BU$2:BU1297,AH312)=0,$AN$10,""))</f>
        <v/>
      </c>
      <c r="AY312" s="45" t="str">
        <f t="shared" ca="1" si="377"/>
        <v/>
      </c>
      <c r="AZ312" s="46" t="str">
        <f t="shared" ca="1" si="378"/>
        <v/>
      </c>
      <c r="BA312" s="77" t="str">
        <f t="shared" ca="1" si="379"/>
        <v/>
      </c>
      <c r="BB312" s="176"/>
      <c r="BC312" s="176"/>
      <c r="BD312" s="77" t="str">
        <f ca="1">IF(ISERROR(AI312-2),"",$AQ$4*SUM($BB$14:BB312)-$AR$4*SUM($BC$14:BC312))</f>
        <v/>
      </c>
      <c r="BE312" s="77" t="str">
        <f t="shared" ca="1" si="380"/>
        <v/>
      </c>
      <c r="BS312" s="163" t="str">
        <f t="shared" si="351"/>
        <v/>
      </c>
      <c r="BT312" s="163" t="str">
        <f t="shared" si="352"/>
        <v/>
      </c>
      <c r="BY312" s="164" t="str">
        <f t="shared" ca="1" si="362"/>
        <v/>
      </c>
      <c r="BZ312" s="44" t="str">
        <f ca="1">IF(COUNTIF($CN$2:CN1297,BY312)=1,VLOOKUP(BY312,CH:CI,2), IF(COUNTIF($CN$2:CN1297,BY312)=0,$BZ$10,""))</f>
        <v/>
      </c>
      <c r="CA312" s="45" t="str">
        <f t="shared" ca="1" si="355"/>
        <v/>
      </c>
      <c r="CB312" s="45" t="str">
        <f t="shared" ca="1" si="363"/>
        <v/>
      </c>
      <c r="CC312" s="44" t="str">
        <f ca="1">IF(COUNTIF($CN$2:CN1297,BY312)=1,VLOOKUP(BY312,CJ:CK,2), IF(COUNTIF($CN$2:CN1297,BY312)=0,$CA$10,""))</f>
        <v/>
      </c>
      <c r="CD312" s="45" t="str">
        <f t="shared" ca="1" si="364"/>
        <v/>
      </c>
      <c r="CE312" s="46" t="str">
        <f t="shared" ca="1" si="365"/>
        <v/>
      </c>
      <c r="CF312" s="44" t="str">
        <f t="shared" ca="1" si="366"/>
        <v/>
      </c>
      <c r="CL312" s="163" t="str">
        <f t="shared" si="345"/>
        <v/>
      </c>
      <c r="CM312" s="163" t="str">
        <f t="shared" si="346"/>
        <v/>
      </c>
      <c r="CR312" s="164" t="str">
        <f t="shared" ca="1" si="356"/>
        <v/>
      </c>
      <c r="CS312" s="44" t="str">
        <f ca="1">IF(COUNTIF($DG$2:DG1297,CR312)=1,VLOOKUP(CR312,DA:DB,2), IF(COUNTIF($DG$2:DG1297,CR312)=0,$CS$10,""))</f>
        <v/>
      </c>
      <c r="CT312" s="45" t="str">
        <f t="shared" ca="1" si="357"/>
        <v/>
      </c>
      <c r="CU312" s="45" t="str">
        <f t="shared" ca="1" si="358"/>
        <v/>
      </c>
      <c r="CV312" s="44" t="str">
        <f ca="1">IF(COUNTIF($DG$2:DG1297,CR312)=1,VLOOKUP(CR312,DC:DD,2), IF(COUNTIF($DG$2:DG1297,CR312)=0,$CT$10,""))</f>
        <v/>
      </c>
      <c r="CW312" s="45" t="str">
        <f t="shared" ca="1" si="359"/>
        <v/>
      </c>
      <c r="CX312" s="46" t="str">
        <f t="shared" ca="1" si="360"/>
        <v/>
      </c>
      <c r="CY312" s="44" t="str">
        <f t="shared" ca="1" si="361"/>
        <v/>
      </c>
      <c r="DE312" s="163" t="str">
        <f t="shared" si="347"/>
        <v/>
      </c>
      <c r="DF312" s="163" t="str">
        <f t="shared" si="348"/>
        <v/>
      </c>
    </row>
    <row r="313" spans="1:110">
      <c r="A313" s="164" t="str">
        <f t="shared" ca="1" si="381"/>
        <v/>
      </c>
      <c r="B313" s="71" t="str">
        <f ca="1">IF(COUNTIF($AD$2:AD1298,A313)=1,VLOOKUP(A313,T:U,2), IF(COUNTIF($AD$2:AD1298,A313)=0,$B$10,""))</f>
        <v/>
      </c>
      <c r="C313" s="31" t="str">
        <f t="shared" ca="1" si="353"/>
        <v/>
      </c>
      <c r="D313" s="32" t="str">
        <f t="shared" ca="1" si="382"/>
        <v/>
      </c>
      <c r="E313" s="71" t="str">
        <f ca="1">IF(COUNTIF($AD$2:AD1298,A313)=1,VLOOKUP(A313,V:W,2), IF(COUNTIF($AD$2:AD1298,A313)=0,$C$10,""))</f>
        <v/>
      </c>
      <c r="F313" s="31" t="str">
        <f t="shared" ca="1" si="383"/>
        <v/>
      </c>
      <c r="G313" s="32" t="str">
        <f t="shared" ca="1" si="384"/>
        <v/>
      </c>
      <c r="H313" s="71" t="str">
        <f ca="1">IF(COUNTIF($AD$2:AD1298,A313)=1,VLOOKUP(A313,X:Y,2), IF(COUNTIF($AD$2:AD1298,A313)=0,$D$10,""))</f>
        <v/>
      </c>
      <c r="I313" s="31" t="str">
        <f t="shared" ca="1" si="385"/>
        <v/>
      </c>
      <c r="J313" s="32" t="str">
        <f t="shared" ca="1" si="386"/>
        <v/>
      </c>
      <c r="K313" s="71" t="str">
        <f ca="1">IF(COUNTIF($AD$2:AD1298,A313)=1,VLOOKUP(A313,Z:AA,2), IF(COUNTIF($AD$2:AD1298,A313)=0,$E$10,""))</f>
        <v/>
      </c>
      <c r="L313" s="31" t="str">
        <f t="shared" ca="1" si="387"/>
        <v/>
      </c>
      <c r="M313" s="32" t="str">
        <f t="shared" ca="1" si="388"/>
        <v/>
      </c>
      <c r="N313" s="77" t="str">
        <f t="shared" ca="1" si="389"/>
        <v/>
      </c>
      <c r="O313" s="77"/>
      <c r="P313" s="77"/>
      <c r="Q313" s="77" t="str">
        <f ca="1">IF(ISERROR(B313-2),"",$G$5*SUM($O$14:O313)-$H$5*SUM($P$14:P313))</f>
        <v/>
      </c>
      <c r="R313" s="77" t="str">
        <f t="shared" ca="1" si="390"/>
        <v/>
      </c>
      <c r="AB313" s="163" t="str">
        <f t="shared" si="349"/>
        <v/>
      </c>
      <c r="AC313" s="163" t="str">
        <f t="shared" si="350"/>
        <v/>
      </c>
      <c r="AH313" s="164" t="str">
        <f t="shared" ca="1" si="367"/>
        <v/>
      </c>
      <c r="AI313" s="44" t="str">
        <f ca="1">IF(COUNTIF($BU$2:BU1298,AH313)=1,VLOOKUP(AH313,BG:BH,2), IF(COUNTIF($BU$2:BU1298,AH313)=0,$AI$10,""))</f>
        <v/>
      </c>
      <c r="AJ313" s="45" t="str">
        <f t="shared" ca="1" si="354"/>
        <v/>
      </c>
      <c r="AK313" s="45" t="str">
        <f t="shared" ca="1" si="368"/>
        <v/>
      </c>
      <c r="AL313" s="44" t="str">
        <f ca="1">IF(COUNTIF($BU$2:BU1298,AH313)=1,VLOOKUP(AH313,BI:BJ,2), IF(COUNTIF($BU$2:BU1298,AH313)=0,$AJ$10,""))</f>
        <v/>
      </c>
      <c r="AM313" s="45" t="str">
        <f t="shared" ca="1" si="369"/>
        <v/>
      </c>
      <c r="AN313" s="46" t="str">
        <f t="shared" ca="1" si="370"/>
        <v/>
      </c>
      <c r="AO313" s="44" t="str">
        <f ca="1">IF(COUNTIF($BU$2:BU1298,AH313)=1,VLOOKUP(AH313,BK:BL,2), IF(COUNTIF($BU$2:BU1298,AH313)=0,$AK$10,""))</f>
        <v/>
      </c>
      <c r="AP313" s="45" t="str">
        <f t="shared" ca="1" si="371"/>
        <v/>
      </c>
      <c r="AQ313" s="46" t="str">
        <f t="shared" ca="1" si="372"/>
        <v/>
      </c>
      <c r="AR313" s="44" t="str">
        <f ca="1">IF(COUNTIF($BU$2:BU1298,AH313)=1,VLOOKUP(AH313,BM:BN,2), IF(COUNTIF($BU$2:BU1298,AH313)=0,$AL$10,""))</f>
        <v/>
      </c>
      <c r="AS313" s="45" t="str">
        <f t="shared" ca="1" si="373"/>
        <v/>
      </c>
      <c r="AT313" s="46" t="str">
        <f t="shared" ca="1" si="374"/>
        <v/>
      </c>
      <c r="AU313" s="44" t="str">
        <f ca="1">IF(COUNTIF($BU$2:BU1298,AH313)=1,VLOOKUP(AH313,BO:BP,2), IF(COUNTIF($BU$2:BU1298,AH313)=0,$AM$10,""))</f>
        <v/>
      </c>
      <c r="AV313" s="45" t="str">
        <f t="shared" ca="1" si="375"/>
        <v/>
      </c>
      <c r="AW313" s="46" t="str">
        <f t="shared" ca="1" si="376"/>
        <v/>
      </c>
      <c r="AX313" s="44" t="str">
        <f ca="1">IF(COUNTIF($BU$2:BU1298,AH313)=1,VLOOKUP(AH313,BQ:BR,2), IF(COUNTIF($BU$2:BU1298,AH313)=0,$AN$10,""))</f>
        <v/>
      </c>
      <c r="AY313" s="45" t="str">
        <f t="shared" ca="1" si="377"/>
        <v/>
      </c>
      <c r="AZ313" s="46" t="str">
        <f t="shared" ca="1" si="378"/>
        <v/>
      </c>
      <c r="BA313" s="77" t="str">
        <f t="shared" ca="1" si="379"/>
        <v/>
      </c>
      <c r="BB313" s="176"/>
      <c r="BC313" s="176"/>
      <c r="BD313" s="77" t="str">
        <f ca="1">IF(ISERROR(AI313-2),"",$AQ$4*SUM($BB$14:BB313)-$AR$4*SUM($BC$14:BC313))</f>
        <v/>
      </c>
      <c r="BE313" s="77" t="str">
        <f t="shared" ca="1" si="380"/>
        <v/>
      </c>
      <c r="BS313" s="163" t="str">
        <f t="shared" si="351"/>
        <v/>
      </c>
      <c r="BT313" s="163" t="str">
        <f t="shared" si="352"/>
        <v/>
      </c>
      <c r="BY313" s="164" t="str">
        <f t="shared" ca="1" si="362"/>
        <v/>
      </c>
      <c r="BZ313" s="44" t="str">
        <f ca="1">IF(COUNTIF($CN$2:CN1298,BY313)=1,VLOOKUP(BY313,CH:CI,2), IF(COUNTIF($CN$2:CN1298,BY313)=0,$BZ$10,""))</f>
        <v/>
      </c>
      <c r="CA313" s="45" t="str">
        <f t="shared" ca="1" si="355"/>
        <v/>
      </c>
      <c r="CB313" s="45" t="str">
        <f t="shared" ca="1" si="363"/>
        <v/>
      </c>
      <c r="CC313" s="44" t="str">
        <f ca="1">IF(COUNTIF($CN$2:CN1298,BY313)=1,VLOOKUP(BY313,CJ:CK,2), IF(COUNTIF($CN$2:CN1298,BY313)=0,$CA$10,""))</f>
        <v/>
      </c>
      <c r="CD313" s="45" t="str">
        <f t="shared" ca="1" si="364"/>
        <v/>
      </c>
      <c r="CE313" s="46" t="str">
        <f t="shared" ca="1" si="365"/>
        <v/>
      </c>
      <c r="CF313" s="44" t="str">
        <f t="shared" ca="1" si="366"/>
        <v/>
      </c>
      <c r="CL313" s="163" t="str">
        <f t="shared" si="345"/>
        <v/>
      </c>
      <c r="CM313" s="163" t="str">
        <f t="shared" si="346"/>
        <v/>
      </c>
      <c r="CR313" s="164" t="str">
        <f t="shared" ca="1" si="356"/>
        <v/>
      </c>
      <c r="CS313" s="44" t="str">
        <f ca="1">IF(COUNTIF($DG$2:DG1298,CR313)=1,VLOOKUP(CR313,DA:DB,2), IF(COUNTIF($DG$2:DG1298,CR313)=0,$CS$10,""))</f>
        <v/>
      </c>
      <c r="CT313" s="45" t="str">
        <f t="shared" ca="1" si="357"/>
        <v/>
      </c>
      <c r="CU313" s="45" t="str">
        <f t="shared" ca="1" si="358"/>
        <v/>
      </c>
      <c r="CV313" s="44" t="str">
        <f ca="1">IF(COUNTIF($DG$2:DG1298,CR313)=1,VLOOKUP(CR313,DC:DD,2), IF(COUNTIF($DG$2:DG1298,CR313)=0,$CT$10,""))</f>
        <v/>
      </c>
      <c r="CW313" s="45" t="str">
        <f t="shared" ca="1" si="359"/>
        <v/>
      </c>
      <c r="CX313" s="46" t="str">
        <f t="shared" ca="1" si="360"/>
        <v/>
      </c>
      <c r="CY313" s="44" t="str">
        <f t="shared" ca="1" si="361"/>
        <v/>
      </c>
      <c r="DE313" s="163" t="str">
        <f t="shared" si="347"/>
        <v/>
      </c>
      <c r="DF313" s="163" t="str">
        <f t="shared" si="348"/>
        <v/>
      </c>
    </row>
    <row r="314" spans="1:110">
      <c r="A314" s="164" t="str">
        <f t="shared" ca="1" si="381"/>
        <v/>
      </c>
      <c r="B314" s="71" t="str">
        <f ca="1">IF(COUNTIF($AD$2:AD1299,A314)=1,VLOOKUP(A314,T:U,2), IF(COUNTIF($AD$2:AD1299,A314)=0,$B$10,""))</f>
        <v/>
      </c>
      <c r="C314" s="31" t="str">
        <f t="shared" ca="1" si="353"/>
        <v/>
      </c>
      <c r="D314" s="32" t="str">
        <f t="shared" ca="1" si="382"/>
        <v/>
      </c>
      <c r="E314" s="71" t="str">
        <f ca="1">IF(COUNTIF($AD$2:AD1299,A314)=1,VLOOKUP(A314,V:W,2), IF(COUNTIF($AD$2:AD1299,A314)=0,$C$10,""))</f>
        <v/>
      </c>
      <c r="F314" s="31" t="str">
        <f t="shared" ca="1" si="383"/>
        <v/>
      </c>
      <c r="G314" s="32" t="str">
        <f t="shared" ca="1" si="384"/>
        <v/>
      </c>
      <c r="H314" s="71" t="str">
        <f ca="1">IF(COUNTIF($AD$2:AD1299,A314)=1,VLOOKUP(A314,X:Y,2), IF(COUNTIF($AD$2:AD1299,A314)=0,$D$10,""))</f>
        <v/>
      </c>
      <c r="I314" s="31" t="str">
        <f t="shared" ca="1" si="385"/>
        <v/>
      </c>
      <c r="J314" s="32" t="str">
        <f t="shared" ca="1" si="386"/>
        <v/>
      </c>
      <c r="K314" s="71" t="str">
        <f ca="1">IF(COUNTIF($AD$2:AD1299,A314)=1,VLOOKUP(A314,Z:AA,2), IF(COUNTIF($AD$2:AD1299,A314)=0,$E$10,""))</f>
        <v/>
      </c>
      <c r="L314" s="31" t="str">
        <f t="shared" ca="1" si="387"/>
        <v/>
      </c>
      <c r="M314" s="32" t="str">
        <f t="shared" ca="1" si="388"/>
        <v/>
      </c>
      <c r="N314" s="77" t="str">
        <f t="shared" ca="1" si="389"/>
        <v/>
      </c>
      <c r="O314" s="77"/>
      <c r="P314" s="77"/>
      <c r="Q314" s="77" t="str">
        <f ca="1">IF(ISERROR(B314-2),"",$G$5*SUM($O$14:O314)-$H$5*SUM($P$14:P314))</f>
        <v/>
      </c>
      <c r="R314" s="77" t="str">
        <f t="shared" ca="1" si="390"/>
        <v/>
      </c>
      <c r="AB314" s="163" t="str">
        <f t="shared" si="349"/>
        <v/>
      </c>
      <c r="AC314" s="163" t="str">
        <f t="shared" si="350"/>
        <v/>
      </c>
      <c r="AH314" s="164" t="str">
        <f t="shared" ca="1" si="367"/>
        <v/>
      </c>
      <c r="AI314" s="44" t="str">
        <f ca="1">IF(COUNTIF($BU$2:BU1299,AH314)=1,VLOOKUP(AH314,BG:BH,2), IF(COUNTIF($BU$2:BU1299,AH314)=0,$AI$10,""))</f>
        <v/>
      </c>
      <c r="AJ314" s="45" t="str">
        <f t="shared" ca="1" si="354"/>
        <v/>
      </c>
      <c r="AK314" s="45" t="str">
        <f t="shared" ca="1" si="368"/>
        <v/>
      </c>
      <c r="AL314" s="44" t="str">
        <f ca="1">IF(COUNTIF($BU$2:BU1299,AH314)=1,VLOOKUP(AH314,BI:BJ,2), IF(COUNTIF($BU$2:BU1299,AH314)=0,$AJ$10,""))</f>
        <v/>
      </c>
      <c r="AM314" s="45" t="str">
        <f t="shared" ca="1" si="369"/>
        <v/>
      </c>
      <c r="AN314" s="46" t="str">
        <f t="shared" ca="1" si="370"/>
        <v/>
      </c>
      <c r="AO314" s="44" t="str">
        <f ca="1">IF(COUNTIF($BU$2:BU1299,AH314)=1,VLOOKUP(AH314,BK:BL,2), IF(COUNTIF($BU$2:BU1299,AH314)=0,$AK$10,""))</f>
        <v/>
      </c>
      <c r="AP314" s="45" t="str">
        <f t="shared" ca="1" si="371"/>
        <v/>
      </c>
      <c r="AQ314" s="46" t="str">
        <f t="shared" ca="1" si="372"/>
        <v/>
      </c>
      <c r="AR314" s="44" t="str">
        <f ca="1">IF(COUNTIF($BU$2:BU1299,AH314)=1,VLOOKUP(AH314,BM:BN,2), IF(COUNTIF($BU$2:BU1299,AH314)=0,$AL$10,""))</f>
        <v/>
      </c>
      <c r="AS314" s="45" t="str">
        <f t="shared" ca="1" si="373"/>
        <v/>
      </c>
      <c r="AT314" s="46" t="str">
        <f t="shared" ca="1" si="374"/>
        <v/>
      </c>
      <c r="AU314" s="44" t="str">
        <f ca="1">IF(COUNTIF($BU$2:BU1299,AH314)=1,VLOOKUP(AH314,BO:BP,2), IF(COUNTIF($BU$2:BU1299,AH314)=0,$AM$10,""))</f>
        <v/>
      </c>
      <c r="AV314" s="45" t="str">
        <f t="shared" ca="1" si="375"/>
        <v/>
      </c>
      <c r="AW314" s="46" t="str">
        <f t="shared" ca="1" si="376"/>
        <v/>
      </c>
      <c r="AX314" s="44" t="str">
        <f ca="1">IF(COUNTIF($BU$2:BU1299,AH314)=1,VLOOKUP(AH314,BQ:BR,2), IF(COUNTIF($BU$2:BU1299,AH314)=0,$AN$10,""))</f>
        <v/>
      </c>
      <c r="AY314" s="45" t="str">
        <f t="shared" ca="1" si="377"/>
        <v/>
      </c>
      <c r="AZ314" s="46" t="str">
        <f t="shared" ca="1" si="378"/>
        <v/>
      </c>
      <c r="BA314" s="77" t="str">
        <f t="shared" ca="1" si="379"/>
        <v/>
      </c>
      <c r="BB314" s="176"/>
      <c r="BC314" s="176"/>
      <c r="BD314" s="77" t="str">
        <f ca="1">IF(ISERROR(AI314-2),"",$AQ$4*SUM($BB$14:BB314)-$AR$4*SUM($BC$14:BC314))</f>
        <v/>
      </c>
      <c r="BE314" s="77" t="str">
        <f t="shared" ca="1" si="380"/>
        <v/>
      </c>
      <c r="BS314" s="163" t="str">
        <f t="shared" si="351"/>
        <v/>
      </c>
      <c r="BT314" s="163" t="str">
        <f t="shared" si="352"/>
        <v/>
      </c>
      <c r="BY314" s="164" t="str">
        <f t="shared" ca="1" si="362"/>
        <v/>
      </c>
      <c r="BZ314" s="44" t="str">
        <f ca="1">IF(COUNTIF($CN$2:CN1299,BY314)=1,VLOOKUP(BY314,CH:CI,2), IF(COUNTIF($CN$2:CN1299,BY314)=0,$BZ$10,""))</f>
        <v/>
      </c>
      <c r="CA314" s="45" t="str">
        <f t="shared" ca="1" si="355"/>
        <v/>
      </c>
      <c r="CB314" s="45" t="str">
        <f t="shared" ca="1" si="363"/>
        <v/>
      </c>
      <c r="CC314" s="44" t="str">
        <f ca="1">IF(COUNTIF($CN$2:CN1299,BY314)=1,VLOOKUP(BY314,CJ:CK,2), IF(COUNTIF($CN$2:CN1299,BY314)=0,$CA$10,""))</f>
        <v/>
      </c>
      <c r="CD314" s="45" t="str">
        <f t="shared" ca="1" si="364"/>
        <v/>
      </c>
      <c r="CE314" s="46" t="str">
        <f t="shared" ca="1" si="365"/>
        <v/>
      </c>
      <c r="CF314" s="44" t="str">
        <f t="shared" ca="1" si="366"/>
        <v/>
      </c>
      <c r="CL314" s="163" t="str">
        <f t="shared" si="345"/>
        <v/>
      </c>
      <c r="CM314" s="163" t="str">
        <f t="shared" si="346"/>
        <v/>
      </c>
      <c r="CR314" s="164" t="str">
        <f t="shared" ca="1" si="356"/>
        <v/>
      </c>
      <c r="CS314" s="44" t="str">
        <f ca="1">IF(COUNTIF($DG$2:DG1299,CR314)=1,VLOOKUP(CR314,DA:DB,2), IF(COUNTIF($DG$2:DG1299,CR314)=0,$CS$10,""))</f>
        <v/>
      </c>
      <c r="CT314" s="45" t="str">
        <f t="shared" ca="1" si="357"/>
        <v/>
      </c>
      <c r="CU314" s="45" t="str">
        <f t="shared" ca="1" si="358"/>
        <v/>
      </c>
      <c r="CV314" s="44" t="str">
        <f ca="1">IF(COUNTIF($DG$2:DG1299,CR314)=1,VLOOKUP(CR314,DC:DD,2), IF(COUNTIF($DG$2:DG1299,CR314)=0,$CT$10,""))</f>
        <v/>
      </c>
      <c r="CW314" s="45" t="str">
        <f t="shared" ca="1" si="359"/>
        <v/>
      </c>
      <c r="CX314" s="46" t="str">
        <f t="shared" ca="1" si="360"/>
        <v/>
      </c>
      <c r="CY314" s="44" t="str">
        <f t="shared" ca="1" si="361"/>
        <v/>
      </c>
      <c r="DE314" s="163" t="str">
        <f t="shared" si="347"/>
        <v/>
      </c>
      <c r="DF314" s="163" t="str">
        <f t="shared" si="348"/>
        <v/>
      </c>
    </row>
    <row r="315" spans="1:110">
      <c r="A315" s="164" t="str">
        <f t="shared" ca="1" si="381"/>
        <v/>
      </c>
      <c r="B315" s="71" t="str">
        <f ca="1">IF(COUNTIF($AD$2:AD1300,A315)=1,VLOOKUP(A315,T:U,2), IF(COUNTIF($AD$2:AD1300,A315)=0,$B$10,""))</f>
        <v/>
      </c>
      <c r="C315" s="31" t="str">
        <f t="shared" ca="1" si="353"/>
        <v/>
      </c>
      <c r="D315" s="32" t="str">
        <f t="shared" ca="1" si="382"/>
        <v/>
      </c>
      <c r="E315" s="71" t="str">
        <f ca="1">IF(COUNTIF($AD$2:AD1300,A315)=1,VLOOKUP(A315,V:W,2), IF(COUNTIF($AD$2:AD1300,A315)=0,$C$10,""))</f>
        <v/>
      </c>
      <c r="F315" s="31" t="str">
        <f t="shared" ca="1" si="383"/>
        <v/>
      </c>
      <c r="G315" s="32" t="str">
        <f t="shared" ca="1" si="384"/>
        <v/>
      </c>
      <c r="H315" s="71" t="str">
        <f ca="1">IF(COUNTIF($AD$2:AD1300,A315)=1,VLOOKUP(A315,X:Y,2), IF(COUNTIF($AD$2:AD1300,A315)=0,$D$10,""))</f>
        <v/>
      </c>
      <c r="I315" s="31" t="str">
        <f t="shared" ca="1" si="385"/>
        <v/>
      </c>
      <c r="J315" s="32" t="str">
        <f t="shared" ca="1" si="386"/>
        <v/>
      </c>
      <c r="K315" s="71" t="str">
        <f ca="1">IF(COUNTIF($AD$2:AD1300,A315)=1,VLOOKUP(A315,Z:AA,2), IF(COUNTIF($AD$2:AD1300,A315)=0,$E$10,""))</f>
        <v/>
      </c>
      <c r="L315" s="31" t="str">
        <f t="shared" ca="1" si="387"/>
        <v/>
      </c>
      <c r="M315" s="32" t="str">
        <f t="shared" ca="1" si="388"/>
        <v/>
      </c>
      <c r="N315" s="77" t="str">
        <f t="shared" ca="1" si="389"/>
        <v/>
      </c>
      <c r="O315" s="77"/>
      <c r="P315" s="77"/>
      <c r="Q315" s="77" t="str">
        <f ca="1">IF(ISERROR(B315-2),"",$G$5*SUM($O$14:O315)-$H$5*SUM($P$14:P315))</f>
        <v/>
      </c>
      <c r="R315" s="77" t="str">
        <f t="shared" ca="1" si="390"/>
        <v/>
      </c>
      <c r="AB315" s="163" t="str">
        <f t="shared" si="349"/>
        <v/>
      </c>
      <c r="AC315" s="163" t="str">
        <f t="shared" si="350"/>
        <v/>
      </c>
      <c r="AH315" s="164" t="str">
        <f t="shared" ca="1" si="367"/>
        <v/>
      </c>
      <c r="AI315" s="44" t="str">
        <f ca="1">IF(COUNTIF($BU$2:BU1300,AH315)=1,VLOOKUP(AH315,BG:BH,2), IF(COUNTIF($BU$2:BU1300,AH315)=0,$AI$10,""))</f>
        <v/>
      </c>
      <c r="AJ315" s="45" t="str">
        <f t="shared" ca="1" si="354"/>
        <v/>
      </c>
      <c r="AK315" s="45" t="str">
        <f t="shared" ca="1" si="368"/>
        <v/>
      </c>
      <c r="AL315" s="44" t="str">
        <f ca="1">IF(COUNTIF($BU$2:BU1300,AH315)=1,VLOOKUP(AH315,BI:BJ,2), IF(COUNTIF($BU$2:BU1300,AH315)=0,$AJ$10,""))</f>
        <v/>
      </c>
      <c r="AM315" s="45" t="str">
        <f t="shared" ca="1" si="369"/>
        <v/>
      </c>
      <c r="AN315" s="46" t="str">
        <f t="shared" ca="1" si="370"/>
        <v/>
      </c>
      <c r="AO315" s="44" t="str">
        <f ca="1">IF(COUNTIF($BU$2:BU1300,AH315)=1,VLOOKUP(AH315,BK:BL,2), IF(COUNTIF($BU$2:BU1300,AH315)=0,$AK$10,""))</f>
        <v/>
      </c>
      <c r="AP315" s="45" t="str">
        <f t="shared" ca="1" si="371"/>
        <v/>
      </c>
      <c r="AQ315" s="46" t="str">
        <f t="shared" ca="1" si="372"/>
        <v/>
      </c>
      <c r="AR315" s="44" t="str">
        <f ca="1">IF(COUNTIF($BU$2:BU1300,AH315)=1,VLOOKUP(AH315,BM:BN,2), IF(COUNTIF($BU$2:BU1300,AH315)=0,$AL$10,""))</f>
        <v/>
      </c>
      <c r="AS315" s="45" t="str">
        <f t="shared" ca="1" si="373"/>
        <v/>
      </c>
      <c r="AT315" s="46" t="str">
        <f t="shared" ca="1" si="374"/>
        <v/>
      </c>
      <c r="AU315" s="44" t="str">
        <f ca="1">IF(COUNTIF($BU$2:BU1300,AH315)=1,VLOOKUP(AH315,BO:BP,2), IF(COUNTIF($BU$2:BU1300,AH315)=0,$AM$10,""))</f>
        <v/>
      </c>
      <c r="AV315" s="45" t="str">
        <f t="shared" ca="1" si="375"/>
        <v/>
      </c>
      <c r="AW315" s="46" t="str">
        <f t="shared" ca="1" si="376"/>
        <v/>
      </c>
      <c r="AX315" s="44" t="str">
        <f ca="1">IF(COUNTIF($BU$2:BU1300,AH315)=1,VLOOKUP(AH315,BQ:BR,2), IF(COUNTIF($BU$2:BU1300,AH315)=0,$AN$10,""))</f>
        <v/>
      </c>
      <c r="AY315" s="45" t="str">
        <f t="shared" ca="1" si="377"/>
        <v/>
      </c>
      <c r="AZ315" s="46" t="str">
        <f t="shared" ca="1" si="378"/>
        <v/>
      </c>
      <c r="BA315" s="77" t="str">
        <f t="shared" ca="1" si="379"/>
        <v/>
      </c>
      <c r="BB315" s="176"/>
      <c r="BC315" s="176"/>
      <c r="BD315" s="77" t="str">
        <f ca="1">IF(ISERROR(AI315-2),"",$AQ$4*SUM($BB$14:BB315)-$AR$4*SUM($BC$14:BC315))</f>
        <v/>
      </c>
      <c r="BE315" s="77" t="str">
        <f t="shared" ca="1" si="380"/>
        <v/>
      </c>
      <c r="BS315" s="163" t="str">
        <f t="shared" si="351"/>
        <v/>
      </c>
      <c r="BT315" s="163" t="str">
        <f t="shared" si="352"/>
        <v/>
      </c>
      <c r="BY315" s="164" t="str">
        <f t="shared" ca="1" si="362"/>
        <v/>
      </c>
      <c r="BZ315" s="44" t="str">
        <f ca="1">IF(COUNTIF($CN$2:CN1300,BY315)=1,VLOOKUP(BY315,CH:CI,2), IF(COUNTIF($CN$2:CN1300,BY315)=0,$BZ$10,""))</f>
        <v/>
      </c>
      <c r="CA315" s="45" t="str">
        <f t="shared" ca="1" si="355"/>
        <v/>
      </c>
      <c r="CB315" s="45" t="str">
        <f t="shared" ca="1" si="363"/>
        <v/>
      </c>
      <c r="CC315" s="44" t="str">
        <f ca="1">IF(COUNTIF($CN$2:CN1300,BY315)=1,VLOOKUP(BY315,CJ:CK,2), IF(COUNTIF($CN$2:CN1300,BY315)=0,$CA$10,""))</f>
        <v/>
      </c>
      <c r="CD315" s="45" t="str">
        <f t="shared" ca="1" si="364"/>
        <v/>
      </c>
      <c r="CE315" s="46" t="str">
        <f t="shared" ca="1" si="365"/>
        <v/>
      </c>
      <c r="CF315" s="44" t="str">
        <f t="shared" ca="1" si="366"/>
        <v/>
      </c>
      <c r="CL315" s="163" t="str">
        <f t="shared" si="345"/>
        <v/>
      </c>
      <c r="CM315" s="163" t="str">
        <f t="shared" si="346"/>
        <v/>
      </c>
      <c r="CR315" s="164" t="str">
        <f t="shared" ca="1" si="356"/>
        <v/>
      </c>
      <c r="CS315" s="44" t="str">
        <f ca="1">IF(COUNTIF($DG$2:DG1300,CR315)=1,VLOOKUP(CR315,DA:DB,2), IF(COUNTIF($DG$2:DG1300,CR315)=0,$CS$10,""))</f>
        <v/>
      </c>
      <c r="CT315" s="45" t="str">
        <f t="shared" ca="1" si="357"/>
        <v/>
      </c>
      <c r="CU315" s="45" t="str">
        <f t="shared" ca="1" si="358"/>
        <v/>
      </c>
      <c r="CV315" s="44" t="str">
        <f ca="1">IF(COUNTIF($DG$2:DG1300,CR315)=1,VLOOKUP(CR315,DC:DD,2), IF(COUNTIF($DG$2:DG1300,CR315)=0,$CT$10,""))</f>
        <v/>
      </c>
      <c r="CW315" s="45" t="str">
        <f t="shared" ca="1" si="359"/>
        <v/>
      </c>
      <c r="CX315" s="46" t="str">
        <f t="shared" ca="1" si="360"/>
        <v/>
      </c>
      <c r="CY315" s="44" t="str">
        <f t="shared" ca="1" si="361"/>
        <v/>
      </c>
      <c r="DE315" s="163" t="str">
        <f t="shared" si="347"/>
        <v/>
      </c>
      <c r="DF315" s="163" t="str">
        <f t="shared" si="348"/>
        <v/>
      </c>
    </row>
    <row r="316" spans="1:110">
      <c r="A316" s="164" t="str">
        <f t="shared" ca="1" si="381"/>
        <v/>
      </c>
      <c r="B316" s="71" t="str">
        <f ca="1">IF(COUNTIF($AD$2:AD1301,A316)=1,VLOOKUP(A316,T:U,2), IF(COUNTIF($AD$2:AD1301,A316)=0,$B$10,""))</f>
        <v/>
      </c>
      <c r="C316" s="31" t="str">
        <f t="shared" ca="1" si="353"/>
        <v/>
      </c>
      <c r="D316" s="32" t="str">
        <f t="shared" ca="1" si="382"/>
        <v/>
      </c>
      <c r="E316" s="71" t="str">
        <f ca="1">IF(COUNTIF($AD$2:AD1301,A316)=1,VLOOKUP(A316,V:W,2), IF(COUNTIF($AD$2:AD1301,A316)=0,$C$10,""))</f>
        <v/>
      </c>
      <c r="F316" s="31" t="str">
        <f t="shared" ca="1" si="383"/>
        <v/>
      </c>
      <c r="G316" s="32" t="str">
        <f t="shared" ca="1" si="384"/>
        <v/>
      </c>
      <c r="H316" s="71" t="str">
        <f ca="1">IF(COUNTIF($AD$2:AD1301,A316)=1,VLOOKUP(A316,X:Y,2), IF(COUNTIF($AD$2:AD1301,A316)=0,$D$10,""))</f>
        <v/>
      </c>
      <c r="I316" s="31" t="str">
        <f t="shared" ca="1" si="385"/>
        <v/>
      </c>
      <c r="J316" s="32" t="str">
        <f t="shared" ca="1" si="386"/>
        <v/>
      </c>
      <c r="K316" s="71" t="str">
        <f ca="1">IF(COUNTIF($AD$2:AD1301,A316)=1,VLOOKUP(A316,Z:AA,2), IF(COUNTIF($AD$2:AD1301,A316)=0,$E$10,""))</f>
        <v/>
      </c>
      <c r="L316" s="31" t="str">
        <f t="shared" ca="1" si="387"/>
        <v/>
      </c>
      <c r="M316" s="32" t="str">
        <f t="shared" ca="1" si="388"/>
        <v/>
      </c>
      <c r="N316" s="77" t="str">
        <f t="shared" ca="1" si="389"/>
        <v/>
      </c>
      <c r="O316" s="77"/>
      <c r="P316" s="77"/>
      <c r="Q316" s="77" t="str">
        <f ca="1">IF(ISERROR(B316-2),"",$G$5*SUM($O$14:O316)-$H$5*SUM($P$14:P316))</f>
        <v/>
      </c>
      <c r="R316" s="77" t="str">
        <f t="shared" ca="1" si="390"/>
        <v/>
      </c>
      <c r="AB316" s="163" t="str">
        <f t="shared" si="349"/>
        <v/>
      </c>
      <c r="AC316" s="163" t="str">
        <f t="shared" si="350"/>
        <v/>
      </c>
      <c r="AH316" s="164" t="str">
        <f t="shared" ca="1" si="367"/>
        <v/>
      </c>
      <c r="AI316" s="44" t="str">
        <f ca="1">IF(COUNTIF($BU$2:BU1301,AH316)=1,VLOOKUP(AH316,BG:BH,2), IF(COUNTIF($BU$2:BU1301,AH316)=0,$AI$10,""))</f>
        <v/>
      </c>
      <c r="AJ316" s="45" t="str">
        <f t="shared" ca="1" si="354"/>
        <v/>
      </c>
      <c r="AK316" s="45" t="str">
        <f t="shared" ca="1" si="368"/>
        <v/>
      </c>
      <c r="AL316" s="44" t="str">
        <f ca="1">IF(COUNTIF($BU$2:BU1301,AH316)=1,VLOOKUP(AH316,BI:BJ,2), IF(COUNTIF($BU$2:BU1301,AH316)=0,$AJ$10,""))</f>
        <v/>
      </c>
      <c r="AM316" s="45" t="str">
        <f t="shared" ca="1" si="369"/>
        <v/>
      </c>
      <c r="AN316" s="46" t="str">
        <f t="shared" ca="1" si="370"/>
        <v/>
      </c>
      <c r="AO316" s="44" t="str">
        <f ca="1">IF(COUNTIF($BU$2:BU1301,AH316)=1,VLOOKUP(AH316,BK:BL,2), IF(COUNTIF($BU$2:BU1301,AH316)=0,$AK$10,""))</f>
        <v/>
      </c>
      <c r="AP316" s="45" t="str">
        <f t="shared" ca="1" si="371"/>
        <v/>
      </c>
      <c r="AQ316" s="46" t="str">
        <f t="shared" ca="1" si="372"/>
        <v/>
      </c>
      <c r="AR316" s="44" t="str">
        <f ca="1">IF(COUNTIF($BU$2:BU1301,AH316)=1,VLOOKUP(AH316,BM:BN,2), IF(COUNTIF($BU$2:BU1301,AH316)=0,$AL$10,""))</f>
        <v/>
      </c>
      <c r="AS316" s="45" t="str">
        <f t="shared" ca="1" si="373"/>
        <v/>
      </c>
      <c r="AT316" s="46" t="str">
        <f t="shared" ca="1" si="374"/>
        <v/>
      </c>
      <c r="AU316" s="44" t="str">
        <f ca="1">IF(COUNTIF($BU$2:BU1301,AH316)=1,VLOOKUP(AH316,BO:BP,2), IF(COUNTIF($BU$2:BU1301,AH316)=0,$AM$10,""))</f>
        <v/>
      </c>
      <c r="AV316" s="45" t="str">
        <f t="shared" ca="1" si="375"/>
        <v/>
      </c>
      <c r="AW316" s="46" t="str">
        <f t="shared" ca="1" si="376"/>
        <v/>
      </c>
      <c r="AX316" s="44" t="str">
        <f ca="1">IF(COUNTIF($BU$2:BU1301,AH316)=1,VLOOKUP(AH316,BQ:BR,2), IF(COUNTIF($BU$2:BU1301,AH316)=0,$AN$10,""))</f>
        <v/>
      </c>
      <c r="AY316" s="45" t="str">
        <f t="shared" ca="1" si="377"/>
        <v/>
      </c>
      <c r="AZ316" s="46" t="str">
        <f t="shared" ca="1" si="378"/>
        <v/>
      </c>
      <c r="BA316" s="77" t="str">
        <f t="shared" ca="1" si="379"/>
        <v/>
      </c>
      <c r="BB316" s="176"/>
      <c r="BC316" s="176"/>
      <c r="BD316" s="77" t="str">
        <f ca="1">IF(ISERROR(AI316-2),"",$AQ$4*SUM($BB$14:BB316)-$AR$4*SUM($BC$14:BC316))</f>
        <v/>
      </c>
      <c r="BE316" s="77" t="str">
        <f t="shared" ca="1" si="380"/>
        <v/>
      </c>
      <c r="BS316" s="163" t="str">
        <f t="shared" si="351"/>
        <v/>
      </c>
      <c r="BT316" s="163" t="str">
        <f t="shared" si="352"/>
        <v/>
      </c>
      <c r="BY316" s="164" t="str">
        <f t="shared" ca="1" si="362"/>
        <v/>
      </c>
      <c r="BZ316" s="44" t="str">
        <f ca="1">IF(COUNTIF($CN$2:CN1301,BY316)=1,VLOOKUP(BY316,CH:CI,2), IF(COUNTIF($CN$2:CN1301,BY316)=0,$BZ$10,""))</f>
        <v/>
      </c>
      <c r="CA316" s="45" t="str">
        <f t="shared" ca="1" si="355"/>
        <v/>
      </c>
      <c r="CB316" s="45" t="str">
        <f t="shared" ca="1" si="363"/>
        <v/>
      </c>
      <c r="CC316" s="44" t="str">
        <f ca="1">IF(COUNTIF($CN$2:CN1301,BY316)=1,VLOOKUP(BY316,CJ:CK,2), IF(COUNTIF($CN$2:CN1301,BY316)=0,$CA$10,""))</f>
        <v/>
      </c>
      <c r="CD316" s="45" t="str">
        <f t="shared" ca="1" si="364"/>
        <v/>
      </c>
      <c r="CE316" s="46" t="str">
        <f t="shared" ca="1" si="365"/>
        <v/>
      </c>
      <c r="CF316" s="44" t="str">
        <f t="shared" ca="1" si="366"/>
        <v/>
      </c>
      <c r="CL316" s="163" t="str">
        <f t="shared" si="345"/>
        <v/>
      </c>
      <c r="CM316" s="163" t="str">
        <f t="shared" si="346"/>
        <v/>
      </c>
      <c r="CR316" s="164" t="str">
        <f t="shared" ca="1" si="356"/>
        <v/>
      </c>
      <c r="CS316" s="44" t="str">
        <f ca="1">IF(COUNTIF($DG$2:DG1301,CR316)=1,VLOOKUP(CR316,DA:DB,2), IF(COUNTIF($DG$2:DG1301,CR316)=0,$CS$10,""))</f>
        <v/>
      </c>
      <c r="CT316" s="45" t="str">
        <f t="shared" ca="1" si="357"/>
        <v/>
      </c>
      <c r="CU316" s="45" t="str">
        <f t="shared" ca="1" si="358"/>
        <v/>
      </c>
      <c r="CV316" s="44" t="str">
        <f ca="1">IF(COUNTIF($DG$2:DG1301,CR316)=1,VLOOKUP(CR316,DC:DD,2), IF(COUNTIF($DG$2:DG1301,CR316)=0,$CT$10,""))</f>
        <v/>
      </c>
      <c r="CW316" s="45" t="str">
        <f t="shared" ca="1" si="359"/>
        <v/>
      </c>
      <c r="CX316" s="46" t="str">
        <f t="shared" ca="1" si="360"/>
        <v/>
      </c>
      <c r="CY316" s="44" t="str">
        <f t="shared" ca="1" si="361"/>
        <v/>
      </c>
      <c r="DE316" s="163" t="str">
        <f t="shared" si="347"/>
        <v/>
      </c>
      <c r="DF316" s="163" t="str">
        <f t="shared" si="348"/>
        <v/>
      </c>
    </row>
    <row r="317" spans="1:110">
      <c r="A317" s="164" t="str">
        <f t="shared" ca="1" si="381"/>
        <v/>
      </c>
      <c r="B317" s="71" t="str">
        <f ca="1">IF(COUNTIF($AD$2:AD1302,A317)=1,VLOOKUP(A317,T:U,2), IF(COUNTIF($AD$2:AD1302,A317)=0,$B$10,""))</f>
        <v/>
      </c>
      <c r="C317" s="31" t="str">
        <f t="shared" ca="1" si="353"/>
        <v/>
      </c>
      <c r="D317" s="32" t="str">
        <f t="shared" ca="1" si="382"/>
        <v/>
      </c>
      <c r="E317" s="71" t="str">
        <f ca="1">IF(COUNTIF($AD$2:AD1302,A317)=1,VLOOKUP(A317,V:W,2), IF(COUNTIF($AD$2:AD1302,A317)=0,$C$10,""))</f>
        <v/>
      </c>
      <c r="F317" s="31" t="str">
        <f t="shared" ca="1" si="383"/>
        <v/>
      </c>
      <c r="G317" s="32" t="str">
        <f t="shared" ca="1" si="384"/>
        <v/>
      </c>
      <c r="H317" s="71" t="str">
        <f ca="1">IF(COUNTIF($AD$2:AD1302,A317)=1,VLOOKUP(A317,X:Y,2), IF(COUNTIF($AD$2:AD1302,A317)=0,$D$10,""))</f>
        <v/>
      </c>
      <c r="I317" s="31" t="str">
        <f t="shared" ca="1" si="385"/>
        <v/>
      </c>
      <c r="J317" s="32" t="str">
        <f t="shared" ca="1" si="386"/>
        <v/>
      </c>
      <c r="K317" s="71" t="str">
        <f ca="1">IF(COUNTIF($AD$2:AD1302,A317)=1,VLOOKUP(A317,Z:AA,2), IF(COUNTIF($AD$2:AD1302,A317)=0,$E$10,""))</f>
        <v/>
      </c>
      <c r="L317" s="31" t="str">
        <f t="shared" ca="1" si="387"/>
        <v/>
      </c>
      <c r="M317" s="32" t="str">
        <f t="shared" ca="1" si="388"/>
        <v/>
      </c>
      <c r="N317" s="77" t="str">
        <f t="shared" ca="1" si="389"/>
        <v/>
      </c>
      <c r="O317" s="77"/>
      <c r="P317" s="77"/>
      <c r="Q317" s="77" t="str">
        <f ca="1">IF(ISERROR(B317-2),"",$G$5*SUM($O$14:O317)-$H$5*SUM($P$14:P317))</f>
        <v/>
      </c>
      <c r="R317" s="77" t="str">
        <f t="shared" ca="1" si="390"/>
        <v/>
      </c>
      <c r="AB317" s="163" t="str">
        <f t="shared" si="349"/>
        <v/>
      </c>
      <c r="AC317" s="163" t="str">
        <f t="shared" si="350"/>
        <v/>
      </c>
      <c r="AH317" s="164" t="str">
        <f t="shared" ca="1" si="367"/>
        <v/>
      </c>
      <c r="AI317" s="44" t="str">
        <f ca="1">IF(COUNTIF($BU$2:BU1302,AH317)=1,VLOOKUP(AH317,BG:BH,2), IF(COUNTIF($BU$2:BU1302,AH317)=0,$AI$10,""))</f>
        <v/>
      </c>
      <c r="AJ317" s="45" t="str">
        <f t="shared" ca="1" si="354"/>
        <v/>
      </c>
      <c r="AK317" s="45" t="str">
        <f t="shared" ca="1" si="368"/>
        <v/>
      </c>
      <c r="AL317" s="44" t="str">
        <f ca="1">IF(COUNTIF($BU$2:BU1302,AH317)=1,VLOOKUP(AH317,BI:BJ,2), IF(COUNTIF($BU$2:BU1302,AH317)=0,$AJ$10,""))</f>
        <v/>
      </c>
      <c r="AM317" s="45" t="str">
        <f t="shared" ca="1" si="369"/>
        <v/>
      </c>
      <c r="AN317" s="46" t="str">
        <f t="shared" ca="1" si="370"/>
        <v/>
      </c>
      <c r="AO317" s="44" t="str">
        <f ca="1">IF(COUNTIF($BU$2:BU1302,AH317)=1,VLOOKUP(AH317,BK:BL,2), IF(COUNTIF($BU$2:BU1302,AH317)=0,$AK$10,""))</f>
        <v/>
      </c>
      <c r="AP317" s="45" t="str">
        <f t="shared" ca="1" si="371"/>
        <v/>
      </c>
      <c r="AQ317" s="46" t="str">
        <f t="shared" ca="1" si="372"/>
        <v/>
      </c>
      <c r="AR317" s="44" t="str">
        <f ca="1">IF(COUNTIF($BU$2:BU1302,AH317)=1,VLOOKUP(AH317,BM:BN,2), IF(COUNTIF($BU$2:BU1302,AH317)=0,$AL$10,""))</f>
        <v/>
      </c>
      <c r="AS317" s="45" t="str">
        <f t="shared" ca="1" si="373"/>
        <v/>
      </c>
      <c r="AT317" s="46" t="str">
        <f t="shared" ca="1" si="374"/>
        <v/>
      </c>
      <c r="AU317" s="44" t="str">
        <f ca="1">IF(COUNTIF($BU$2:BU1302,AH317)=1,VLOOKUP(AH317,BO:BP,2), IF(COUNTIF($BU$2:BU1302,AH317)=0,$AM$10,""))</f>
        <v/>
      </c>
      <c r="AV317" s="45" t="str">
        <f t="shared" ca="1" si="375"/>
        <v/>
      </c>
      <c r="AW317" s="46" t="str">
        <f t="shared" ca="1" si="376"/>
        <v/>
      </c>
      <c r="AX317" s="44" t="str">
        <f ca="1">IF(COUNTIF($BU$2:BU1302,AH317)=1,VLOOKUP(AH317,BQ:BR,2), IF(COUNTIF($BU$2:BU1302,AH317)=0,$AN$10,""))</f>
        <v/>
      </c>
      <c r="AY317" s="45" t="str">
        <f t="shared" ca="1" si="377"/>
        <v/>
      </c>
      <c r="AZ317" s="46" t="str">
        <f t="shared" ca="1" si="378"/>
        <v/>
      </c>
      <c r="BA317" s="77" t="str">
        <f t="shared" ca="1" si="379"/>
        <v/>
      </c>
      <c r="BB317" s="176"/>
      <c r="BC317" s="176"/>
      <c r="BD317" s="77" t="str">
        <f ca="1">IF(ISERROR(AI317-2),"",$AQ$4*SUM($BB$14:BB317)-$AR$4*SUM($BC$14:BC317))</f>
        <v/>
      </c>
      <c r="BE317" s="77" t="str">
        <f t="shared" ca="1" si="380"/>
        <v/>
      </c>
      <c r="BS317" s="163" t="str">
        <f t="shared" si="351"/>
        <v/>
      </c>
      <c r="BT317" s="163" t="str">
        <f t="shared" si="352"/>
        <v/>
      </c>
      <c r="BY317" s="164" t="str">
        <f t="shared" ca="1" si="362"/>
        <v/>
      </c>
      <c r="BZ317" s="44" t="str">
        <f ca="1">IF(COUNTIF($CN$2:CN1302,BY317)=1,VLOOKUP(BY317,CH:CI,2), IF(COUNTIF($CN$2:CN1302,BY317)=0,$BZ$10,""))</f>
        <v/>
      </c>
      <c r="CA317" s="45" t="str">
        <f t="shared" ca="1" si="355"/>
        <v/>
      </c>
      <c r="CB317" s="45" t="str">
        <f t="shared" ca="1" si="363"/>
        <v/>
      </c>
      <c r="CC317" s="44" t="str">
        <f ca="1">IF(COUNTIF($CN$2:CN1302,BY317)=1,VLOOKUP(BY317,CJ:CK,2), IF(COUNTIF($CN$2:CN1302,BY317)=0,$CA$10,""))</f>
        <v/>
      </c>
      <c r="CD317" s="45" t="str">
        <f t="shared" ca="1" si="364"/>
        <v/>
      </c>
      <c r="CE317" s="46" t="str">
        <f t="shared" ca="1" si="365"/>
        <v/>
      </c>
      <c r="CF317" s="44" t="str">
        <f t="shared" ca="1" si="366"/>
        <v/>
      </c>
      <c r="CL317" s="163" t="str">
        <f t="shared" si="345"/>
        <v/>
      </c>
      <c r="CM317" s="163" t="str">
        <f t="shared" si="346"/>
        <v/>
      </c>
      <c r="CR317" s="164" t="str">
        <f t="shared" ca="1" si="356"/>
        <v/>
      </c>
      <c r="CS317" s="44" t="str">
        <f ca="1">IF(COUNTIF($DG$2:DG1302,CR317)=1,VLOOKUP(CR317,DA:DB,2), IF(COUNTIF($DG$2:DG1302,CR317)=0,$CS$10,""))</f>
        <v/>
      </c>
      <c r="CT317" s="45" t="str">
        <f t="shared" ca="1" si="357"/>
        <v/>
      </c>
      <c r="CU317" s="45" t="str">
        <f t="shared" ca="1" si="358"/>
        <v/>
      </c>
      <c r="CV317" s="44" t="str">
        <f ca="1">IF(COUNTIF($DG$2:DG1302,CR317)=1,VLOOKUP(CR317,DC:DD,2), IF(COUNTIF($DG$2:DG1302,CR317)=0,$CT$10,""))</f>
        <v/>
      </c>
      <c r="CW317" s="45" t="str">
        <f t="shared" ca="1" si="359"/>
        <v/>
      </c>
      <c r="CX317" s="46" t="str">
        <f t="shared" ca="1" si="360"/>
        <v/>
      </c>
      <c r="CY317" s="44" t="str">
        <f t="shared" ca="1" si="361"/>
        <v/>
      </c>
      <c r="DE317" s="163" t="str">
        <f t="shared" si="347"/>
        <v/>
      </c>
      <c r="DF317" s="163" t="str">
        <f t="shared" si="348"/>
        <v/>
      </c>
    </row>
    <row r="318" spans="1:110">
      <c r="A318" s="164" t="str">
        <f t="shared" ca="1" si="381"/>
        <v/>
      </c>
      <c r="B318" s="71" t="str">
        <f ca="1">IF(COUNTIF($AD$2:AD1303,A318)=1,VLOOKUP(A318,T:U,2), IF(COUNTIF($AD$2:AD1303,A318)=0,$B$10,""))</f>
        <v/>
      </c>
      <c r="C318" s="31" t="str">
        <f t="shared" ca="1" si="353"/>
        <v/>
      </c>
      <c r="D318" s="32" t="str">
        <f t="shared" ca="1" si="382"/>
        <v/>
      </c>
      <c r="E318" s="71" t="str">
        <f ca="1">IF(COUNTIF($AD$2:AD1303,A318)=1,VLOOKUP(A318,V:W,2), IF(COUNTIF($AD$2:AD1303,A318)=0,$C$10,""))</f>
        <v/>
      </c>
      <c r="F318" s="31" t="str">
        <f t="shared" ca="1" si="383"/>
        <v/>
      </c>
      <c r="G318" s="32" t="str">
        <f t="shared" ca="1" si="384"/>
        <v/>
      </c>
      <c r="H318" s="71" t="str">
        <f ca="1">IF(COUNTIF($AD$2:AD1303,A318)=1,VLOOKUP(A318,X:Y,2), IF(COUNTIF($AD$2:AD1303,A318)=0,$D$10,""))</f>
        <v/>
      </c>
      <c r="I318" s="31" t="str">
        <f t="shared" ca="1" si="385"/>
        <v/>
      </c>
      <c r="J318" s="32" t="str">
        <f t="shared" ca="1" si="386"/>
        <v/>
      </c>
      <c r="K318" s="71" t="str">
        <f ca="1">IF(COUNTIF($AD$2:AD1303,A318)=1,VLOOKUP(A318,Z:AA,2), IF(COUNTIF($AD$2:AD1303,A318)=0,$E$10,""))</f>
        <v/>
      </c>
      <c r="L318" s="31" t="str">
        <f t="shared" ca="1" si="387"/>
        <v/>
      </c>
      <c r="M318" s="32" t="str">
        <f t="shared" ca="1" si="388"/>
        <v/>
      </c>
      <c r="N318" s="77" t="str">
        <f t="shared" ca="1" si="389"/>
        <v/>
      </c>
      <c r="O318" s="77"/>
      <c r="P318" s="77"/>
      <c r="Q318" s="77" t="str">
        <f ca="1">IF(ISERROR(B318-2),"",$G$5*SUM($O$14:O318)-$H$5*SUM($P$14:P318))</f>
        <v/>
      </c>
      <c r="R318" s="77" t="str">
        <f t="shared" ca="1" si="390"/>
        <v/>
      </c>
      <c r="AB318" s="163" t="str">
        <f t="shared" si="349"/>
        <v/>
      </c>
      <c r="AC318" s="163" t="str">
        <f t="shared" si="350"/>
        <v/>
      </c>
      <c r="AH318" s="164" t="str">
        <f t="shared" ca="1" si="367"/>
        <v/>
      </c>
      <c r="AI318" s="44" t="str">
        <f ca="1">IF(COUNTIF($BU$2:BU1303,AH318)=1,VLOOKUP(AH318,BG:BH,2), IF(COUNTIF($BU$2:BU1303,AH318)=0,$AI$10,""))</f>
        <v/>
      </c>
      <c r="AJ318" s="45" t="str">
        <f t="shared" ca="1" si="354"/>
        <v/>
      </c>
      <c r="AK318" s="45" t="str">
        <f t="shared" ca="1" si="368"/>
        <v/>
      </c>
      <c r="AL318" s="44" t="str">
        <f ca="1">IF(COUNTIF($BU$2:BU1303,AH318)=1,VLOOKUP(AH318,BI:BJ,2), IF(COUNTIF($BU$2:BU1303,AH318)=0,$AJ$10,""))</f>
        <v/>
      </c>
      <c r="AM318" s="45" t="str">
        <f t="shared" ca="1" si="369"/>
        <v/>
      </c>
      <c r="AN318" s="46" t="str">
        <f t="shared" ca="1" si="370"/>
        <v/>
      </c>
      <c r="AO318" s="44" t="str">
        <f ca="1">IF(COUNTIF($BU$2:BU1303,AH318)=1,VLOOKUP(AH318,BK:BL,2), IF(COUNTIF($BU$2:BU1303,AH318)=0,$AK$10,""))</f>
        <v/>
      </c>
      <c r="AP318" s="45" t="str">
        <f t="shared" ca="1" si="371"/>
        <v/>
      </c>
      <c r="AQ318" s="46" t="str">
        <f t="shared" ca="1" si="372"/>
        <v/>
      </c>
      <c r="AR318" s="44" t="str">
        <f ca="1">IF(COUNTIF($BU$2:BU1303,AH318)=1,VLOOKUP(AH318,BM:BN,2), IF(COUNTIF($BU$2:BU1303,AH318)=0,$AL$10,""))</f>
        <v/>
      </c>
      <c r="AS318" s="45" t="str">
        <f t="shared" ca="1" si="373"/>
        <v/>
      </c>
      <c r="AT318" s="46" t="str">
        <f t="shared" ca="1" si="374"/>
        <v/>
      </c>
      <c r="AU318" s="44" t="str">
        <f ca="1">IF(COUNTIF($BU$2:BU1303,AH318)=1,VLOOKUP(AH318,BO:BP,2), IF(COUNTIF($BU$2:BU1303,AH318)=0,$AM$10,""))</f>
        <v/>
      </c>
      <c r="AV318" s="45" t="str">
        <f t="shared" ca="1" si="375"/>
        <v/>
      </c>
      <c r="AW318" s="46" t="str">
        <f t="shared" ca="1" si="376"/>
        <v/>
      </c>
      <c r="AX318" s="44" t="str">
        <f ca="1">IF(COUNTIF($BU$2:BU1303,AH318)=1,VLOOKUP(AH318,BQ:BR,2), IF(COUNTIF($BU$2:BU1303,AH318)=0,$AN$10,""))</f>
        <v/>
      </c>
      <c r="AY318" s="45" t="str">
        <f t="shared" ca="1" si="377"/>
        <v/>
      </c>
      <c r="AZ318" s="46" t="str">
        <f t="shared" ca="1" si="378"/>
        <v/>
      </c>
      <c r="BA318" s="77" t="str">
        <f t="shared" ca="1" si="379"/>
        <v/>
      </c>
      <c r="BB318" s="176"/>
      <c r="BC318" s="176"/>
      <c r="BD318" s="77" t="str">
        <f ca="1">IF(ISERROR(AI318-2),"",$AQ$4*SUM($BB$14:BB318)-$AR$4*SUM($BC$14:BC318))</f>
        <v/>
      </c>
      <c r="BE318" s="77" t="str">
        <f t="shared" ca="1" si="380"/>
        <v/>
      </c>
      <c r="BS318" s="163" t="str">
        <f t="shared" si="351"/>
        <v/>
      </c>
      <c r="BT318" s="163" t="str">
        <f t="shared" si="352"/>
        <v/>
      </c>
      <c r="BY318" s="164" t="str">
        <f t="shared" ca="1" si="362"/>
        <v/>
      </c>
      <c r="BZ318" s="44" t="str">
        <f ca="1">IF(COUNTIF($CN$2:CN1303,BY318)=1,VLOOKUP(BY318,CH:CI,2), IF(COUNTIF($CN$2:CN1303,BY318)=0,$BZ$10,""))</f>
        <v/>
      </c>
      <c r="CA318" s="45" t="str">
        <f t="shared" ca="1" si="355"/>
        <v/>
      </c>
      <c r="CB318" s="45" t="str">
        <f t="shared" ca="1" si="363"/>
        <v/>
      </c>
      <c r="CC318" s="44" t="str">
        <f ca="1">IF(COUNTIF($CN$2:CN1303,BY318)=1,VLOOKUP(BY318,CJ:CK,2), IF(COUNTIF($CN$2:CN1303,BY318)=0,$CA$10,""))</f>
        <v/>
      </c>
      <c r="CD318" s="45" t="str">
        <f t="shared" ca="1" si="364"/>
        <v/>
      </c>
      <c r="CE318" s="46" t="str">
        <f t="shared" ca="1" si="365"/>
        <v/>
      </c>
      <c r="CF318" s="44" t="str">
        <f t="shared" ca="1" si="366"/>
        <v/>
      </c>
      <c r="CL318" s="163" t="str">
        <f t="shared" si="345"/>
        <v/>
      </c>
      <c r="CM318" s="163" t="str">
        <f t="shared" si="346"/>
        <v/>
      </c>
      <c r="CR318" s="164" t="str">
        <f t="shared" ca="1" si="356"/>
        <v/>
      </c>
      <c r="CS318" s="44" t="str">
        <f ca="1">IF(COUNTIF($DG$2:DG1303,CR318)=1,VLOOKUP(CR318,DA:DB,2), IF(COUNTIF($DG$2:DG1303,CR318)=0,$CS$10,""))</f>
        <v/>
      </c>
      <c r="CT318" s="45" t="str">
        <f t="shared" ca="1" si="357"/>
        <v/>
      </c>
      <c r="CU318" s="45" t="str">
        <f t="shared" ca="1" si="358"/>
        <v/>
      </c>
      <c r="CV318" s="44" t="str">
        <f ca="1">IF(COUNTIF($DG$2:DG1303,CR318)=1,VLOOKUP(CR318,DC:DD,2), IF(COUNTIF($DG$2:DG1303,CR318)=0,$CT$10,""))</f>
        <v/>
      </c>
      <c r="CW318" s="45" t="str">
        <f t="shared" ca="1" si="359"/>
        <v/>
      </c>
      <c r="CX318" s="46" t="str">
        <f t="shared" ca="1" si="360"/>
        <v/>
      </c>
      <c r="CY318" s="44" t="str">
        <f t="shared" ca="1" si="361"/>
        <v/>
      </c>
      <c r="DE318" s="163" t="str">
        <f t="shared" si="347"/>
        <v/>
      </c>
      <c r="DF318" s="163" t="str">
        <f t="shared" si="348"/>
        <v/>
      </c>
    </row>
    <row r="319" spans="1:110">
      <c r="A319" s="164" t="str">
        <f t="shared" ca="1" si="381"/>
        <v/>
      </c>
      <c r="B319" s="71" t="str">
        <f ca="1">IF(COUNTIF($AD$2:AD1304,A319)=1,VLOOKUP(A319,T:U,2), IF(COUNTIF($AD$2:AD1304,A319)=0,$B$10,""))</f>
        <v/>
      </c>
      <c r="C319" s="31" t="str">
        <f t="shared" ca="1" si="353"/>
        <v/>
      </c>
      <c r="D319" s="32" t="str">
        <f t="shared" ca="1" si="382"/>
        <v/>
      </c>
      <c r="E319" s="71" t="str">
        <f ca="1">IF(COUNTIF($AD$2:AD1304,A319)=1,VLOOKUP(A319,V:W,2), IF(COUNTIF($AD$2:AD1304,A319)=0,$C$10,""))</f>
        <v/>
      </c>
      <c r="F319" s="31" t="str">
        <f t="shared" ca="1" si="383"/>
        <v/>
      </c>
      <c r="G319" s="32" t="str">
        <f t="shared" ca="1" si="384"/>
        <v/>
      </c>
      <c r="H319" s="71" t="str">
        <f ca="1">IF(COUNTIF($AD$2:AD1304,A319)=1,VLOOKUP(A319,X:Y,2), IF(COUNTIF($AD$2:AD1304,A319)=0,$D$10,""))</f>
        <v/>
      </c>
      <c r="I319" s="31" t="str">
        <f t="shared" ca="1" si="385"/>
        <v/>
      </c>
      <c r="J319" s="32" t="str">
        <f t="shared" ca="1" si="386"/>
        <v/>
      </c>
      <c r="K319" s="71" t="str">
        <f ca="1">IF(COUNTIF($AD$2:AD1304,A319)=1,VLOOKUP(A319,Z:AA,2), IF(COUNTIF($AD$2:AD1304,A319)=0,$E$10,""))</f>
        <v/>
      </c>
      <c r="L319" s="31" t="str">
        <f t="shared" ca="1" si="387"/>
        <v/>
      </c>
      <c r="M319" s="32" t="str">
        <f t="shared" ca="1" si="388"/>
        <v/>
      </c>
      <c r="N319" s="77" t="str">
        <f t="shared" ca="1" si="389"/>
        <v/>
      </c>
      <c r="O319" s="77"/>
      <c r="P319" s="77"/>
      <c r="Q319" s="77" t="str">
        <f ca="1">IF(ISERROR(B319-2),"",$G$5*SUM($O$14:O319)-$H$5*SUM($P$14:P319))</f>
        <v/>
      </c>
      <c r="R319" s="77" t="str">
        <f t="shared" ca="1" si="390"/>
        <v/>
      </c>
      <c r="AB319" s="163" t="str">
        <f t="shared" si="349"/>
        <v/>
      </c>
      <c r="AC319" s="163" t="str">
        <f t="shared" si="350"/>
        <v/>
      </c>
      <c r="AH319" s="164" t="str">
        <f t="shared" ca="1" si="367"/>
        <v/>
      </c>
      <c r="AI319" s="44" t="str">
        <f ca="1">IF(COUNTIF($BU$2:BU1304,AH319)=1,VLOOKUP(AH319,BG:BH,2), IF(COUNTIF($BU$2:BU1304,AH319)=0,$AI$10,""))</f>
        <v/>
      </c>
      <c r="AJ319" s="45" t="str">
        <f t="shared" ca="1" si="354"/>
        <v/>
      </c>
      <c r="AK319" s="45" t="str">
        <f t="shared" ca="1" si="368"/>
        <v/>
      </c>
      <c r="AL319" s="44" t="str">
        <f ca="1">IF(COUNTIF($BU$2:BU1304,AH319)=1,VLOOKUP(AH319,BI:BJ,2), IF(COUNTIF($BU$2:BU1304,AH319)=0,$AJ$10,""))</f>
        <v/>
      </c>
      <c r="AM319" s="45" t="str">
        <f t="shared" ca="1" si="369"/>
        <v/>
      </c>
      <c r="AN319" s="46" t="str">
        <f t="shared" ca="1" si="370"/>
        <v/>
      </c>
      <c r="AO319" s="44" t="str">
        <f ca="1">IF(COUNTIF($BU$2:BU1304,AH319)=1,VLOOKUP(AH319,BK:BL,2), IF(COUNTIF($BU$2:BU1304,AH319)=0,$AK$10,""))</f>
        <v/>
      </c>
      <c r="AP319" s="45" t="str">
        <f t="shared" ca="1" si="371"/>
        <v/>
      </c>
      <c r="AQ319" s="46" t="str">
        <f t="shared" ca="1" si="372"/>
        <v/>
      </c>
      <c r="AR319" s="44" t="str">
        <f ca="1">IF(COUNTIF($BU$2:BU1304,AH319)=1,VLOOKUP(AH319,BM:BN,2), IF(COUNTIF($BU$2:BU1304,AH319)=0,$AL$10,""))</f>
        <v/>
      </c>
      <c r="AS319" s="45" t="str">
        <f t="shared" ca="1" si="373"/>
        <v/>
      </c>
      <c r="AT319" s="46" t="str">
        <f t="shared" ca="1" si="374"/>
        <v/>
      </c>
      <c r="AU319" s="44" t="str">
        <f ca="1">IF(COUNTIF($BU$2:BU1304,AH319)=1,VLOOKUP(AH319,BO:BP,2), IF(COUNTIF($BU$2:BU1304,AH319)=0,$AM$10,""))</f>
        <v/>
      </c>
      <c r="AV319" s="45" t="str">
        <f t="shared" ca="1" si="375"/>
        <v/>
      </c>
      <c r="AW319" s="46" t="str">
        <f t="shared" ca="1" si="376"/>
        <v/>
      </c>
      <c r="AX319" s="44" t="str">
        <f ca="1">IF(COUNTIF($BU$2:BU1304,AH319)=1,VLOOKUP(AH319,BQ:BR,2), IF(COUNTIF($BU$2:BU1304,AH319)=0,$AN$10,""))</f>
        <v/>
      </c>
      <c r="AY319" s="45" t="str">
        <f t="shared" ca="1" si="377"/>
        <v/>
      </c>
      <c r="AZ319" s="46" t="str">
        <f t="shared" ca="1" si="378"/>
        <v/>
      </c>
      <c r="BA319" s="77" t="str">
        <f t="shared" ca="1" si="379"/>
        <v/>
      </c>
      <c r="BB319" s="176"/>
      <c r="BC319" s="176"/>
      <c r="BD319" s="77" t="str">
        <f ca="1">IF(ISERROR(AI319-2),"",$AQ$4*SUM($BB$14:BB319)-$AR$4*SUM($BC$14:BC319))</f>
        <v/>
      </c>
      <c r="BE319" s="77" t="str">
        <f t="shared" ca="1" si="380"/>
        <v/>
      </c>
      <c r="BS319" s="163" t="str">
        <f t="shared" si="351"/>
        <v/>
      </c>
      <c r="BT319" s="163" t="str">
        <f t="shared" si="352"/>
        <v/>
      </c>
      <c r="BY319" s="164" t="str">
        <f t="shared" ca="1" si="362"/>
        <v/>
      </c>
      <c r="BZ319" s="44" t="str">
        <f ca="1">IF(COUNTIF($CN$2:CN1304,BY319)=1,VLOOKUP(BY319,CH:CI,2), IF(COUNTIF($CN$2:CN1304,BY319)=0,$BZ$10,""))</f>
        <v/>
      </c>
      <c r="CA319" s="45" t="str">
        <f t="shared" ca="1" si="355"/>
        <v/>
      </c>
      <c r="CB319" s="45" t="str">
        <f t="shared" ca="1" si="363"/>
        <v/>
      </c>
      <c r="CC319" s="44" t="str">
        <f ca="1">IF(COUNTIF($CN$2:CN1304,BY319)=1,VLOOKUP(BY319,CJ:CK,2), IF(COUNTIF($CN$2:CN1304,BY319)=0,$CA$10,""))</f>
        <v/>
      </c>
      <c r="CD319" s="45" t="str">
        <f t="shared" ca="1" si="364"/>
        <v/>
      </c>
      <c r="CE319" s="46" t="str">
        <f t="shared" ca="1" si="365"/>
        <v/>
      </c>
      <c r="CF319" s="44" t="str">
        <f t="shared" ca="1" si="366"/>
        <v/>
      </c>
      <c r="CL319" s="163" t="str">
        <f t="shared" si="345"/>
        <v/>
      </c>
      <c r="CM319" s="163" t="str">
        <f t="shared" si="346"/>
        <v/>
      </c>
      <c r="CR319" s="164" t="str">
        <f t="shared" ca="1" si="356"/>
        <v/>
      </c>
      <c r="CS319" s="44" t="str">
        <f ca="1">IF(COUNTIF($DG$2:DG1304,CR319)=1,VLOOKUP(CR319,DA:DB,2), IF(COUNTIF($DG$2:DG1304,CR319)=0,$CS$10,""))</f>
        <v/>
      </c>
      <c r="CT319" s="45" t="str">
        <f t="shared" ca="1" si="357"/>
        <v/>
      </c>
      <c r="CU319" s="45" t="str">
        <f t="shared" ca="1" si="358"/>
        <v/>
      </c>
      <c r="CV319" s="44" t="str">
        <f ca="1">IF(COUNTIF($DG$2:DG1304,CR319)=1,VLOOKUP(CR319,DC:DD,2), IF(COUNTIF($DG$2:DG1304,CR319)=0,$CT$10,""))</f>
        <v/>
      </c>
      <c r="CW319" s="45" t="str">
        <f t="shared" ca="1" si="359"/>
        <v/>
      </c>
      <c r="CX319" s="46" t="str">
        <f t="shared" ca="1" si="360"/>
        <v/>
      </c>
      <c r="CY319" s="44" t="str">
        <f t="shared" ca="1" si="361"/>
        <v/>
      </c>
      <c r="DE319" s="163" t="str">
        <f t="shared" si="347"/>
        <v/>
      </c>
      <c r="DF319" s="163" t="str">
        <f t="shared" si="348"/>
        <v/>
      </c>
    </row>
    <row r="320" spans="1:110">
      <c r="A320" s="164" t="str">
        <f t="shared" ca="1" si="381"/>
        <v/>
      </c>
      <c r="B320" s="71" t="str">
        <f ca="1">IF(COUNTIF($AD$2:AD1305,A320)=1,VLOOKUP(A320,T:U,2), IF(COUNTIF($AD$2:AD1305,A320)=0,$B$10,""))</f>
        <v/>
      </c>
      <c r="C320" s="31" t="str">
        <f t="shared" ca="1" si="353"/>
        <v/>
      </c>
      <c r="D320" s="32" t="str">
        <f t="shared" ca="1" si="382"/>
        <v/>
      </c>
      <c r="E320" s="71" t="str">
        <f ca="1">IF(COUNTIF($AD$2:AD1305,A320)=1,VLOOKUP(A320,V:W,2), IF(COUNTIF($AD$2:AD1305,A320)=0,$C$10,""))</f>
        <v/>
      </c>
      <c r="F320" s="31" t="str">
        <f t="shared" ca="1" si="383"/>
        <v/>
      </c>
      <c r="G320" s="32" t="str">
        <f t="shared" ca="1" si="384"/>
        <v/>
      </c>
      <c r="H320" s="71" t="str">
        <f ca="1">IF(COUNTIF($AD$2:AD1305,A320)=1,VLOOKUP(A320,X:Y,2), IF(COUNTIF($AD$2:AD1305,A320)=0,$D$10,""))</f>
        <v/>
      </c>
      <c r="I320" s="31" t="str">
        <f t="shared" ca="1" si="385"/>
        <v/>
      </c>
      <c r="J320" s="32" t="str">
        <f t="shared" ca="1" si="386"/>
        <v/>
      </c>
      <c r="K320" s="71" t="str">
        <f ca="1">IF(COUNTIF($AD$2:AD1305,A320)=1,VLOOKUP(A320,Z:AA,2), IF(COUNTIF($AD$2:AD1305,A320)=0,$E$10,""))</f>
        <v/>
      </c>
      <c r="L320" s="31" t="str">
        <f t="shared" ca="1" si="387"/>
        <v/>
      </c>
      <c r="M320" s="32" t="str">
        <f t="shared" ca="1" si="388"/>
        <v/>
      </c>
      <c r="N320" s="77" t="str">
        <f t="shared" ca="1" si="389"/>
        <v/>
      </c>
      <c r="O320" s="77"/>
      <c r="P320" s="77"/>
      <c r="Q320" s="77" t="str">
        <f ca="1">IF(ISERROR(B320-2),"",$G$5*SUM($O$14:O320)-$H$5*SUM($P$14:P320))</f>
        <v/>
      </c>
      <c r="R320" s="77" t="str">
        <f t="shared" ca="1" si="390"/>
        <v/>
      </c>
      <c r="AB320" s="163" t="str">
        <f t="shared" si="349"/>
        <v/>
      </c>
      <c r="AC320" s="163" t="str">
        <f t="shared" si="350"/>
        <v/>
      </c>
      <c r="AH320" s="164" t="str">
        <f t="shared" ca="1" si="367"/>
        <v/>
      </c>
      <c r="AI320" s="44" t="str">
        <f ca="1">IF(COUNTIF($BU$2:BU1305,AH320)=1,VLOOKUP(AH320,BG:BH,2), IF(COUNTIF($BU$2:BU1305,AH320)=0,$AI$10,""))</f>
        <v/>
      </c>
      <c r="AJ320" s="45" t="str">
        <f t="shared" ca="1" si="354"/>
        <v/>
      </c>
      <c r="AK320" s="45" t="str">
        <f t="shared" ca="1" si="368"/>
        <v/>
      </c>
      <c r="AL320" s="44" t="str">
        <f ca="1">IF(COUNTIF($BU$2:BU1305,AH320)=1,VLOOKUP(AH320,BI:BJ,2), IF(COUNTIF($BU$2:BU1305,AH320)=0,$AJ$10,""))</f>
        <v/>
      </c>
      <c r="AM320" s="45" t="str">
        <f t="shared" ca="1" si="369"/>
        <v/>
      </c>
      <c r="AN320" s="46" t="str">
        <f t="shared" ca="1" si="370"/>
        <v/>
      </c>
      <c r="AO320" s="44" t="str">
        <f ca="1">IF(COUNTIF($BU$2:BU1305,AH320)=1,VLOOKUP(AH320,BK:BL,2), IF(COUNTIF($BU$2:BU1305,AH320)=0,$AK$10,""))</f>
        <v/>
      </c>
      <c r="AP320" s="45" t="str">
        <f t="shared" ca="1" si="371"/>
        <v/>
      </c>
      <c r="AQ320" s="46" t="str">
        <f t="shared" ca="1" si="372"/>
        <v/>
      </c>
      <c r="AR320" s="44" t="str">
        <f ca="1">IF(COUNTIF($BU$2:BU1305,AH320)=1,VLOOKUP(AH320,BM:BN,2), IF(COUNTIF($BU$2:BU1305,AH320)=0,$AL$10,""))</f>
        <v/>
      </c>
      <c r="AS320" s="45" t="str">
        <f t="shared" ca="1" si="373"/>
        <v/>
      </c>
      <c r="AT320" s="46" t="str">
        <f t="shared" ca="1" si="374"/>
        <v/>
      </c>
      <c r="AU320" s="44" t="str">
        <f ca="1">IF(COUNTIF($BU$2:BU1305,AH320)=1,VLOOKUP(AH320,BO:BP,2), IF(COUNTIF($BU$2:BU1305,AH320)=0,$AM$10,""))</f>
        <v/>
      </c>
      <c r="AV320" s="45" t="str">
        <f t="shared" ca="1" si="375"/>
        <v/>
      </c>
      <c r="AW320" s="46" t="str">
        <f t="shared" ca="1" si="376"/>
        <v/>
      </c>
      <c r="AX320" s="44" t="str">
        <f ca="1">IF(COUNTIF($BU$2:BU1305,AH320)=1,VLOOKUP(AH320,BQ:BR,2), IF(COUNTIF($BU$2:BU1305,AH320)=0,$AN$10,""))</f>
        <v/>
      </c>
      <c r="AY320" s="45" t="str">
        <f t="shared" ca="1" si="377"/>
        <v/>
      </c>
      <c r="AZ320" s="46" t="str">
        <f t="shared" ca="1" si="378"/>
        <v/>
      </c>
      <c r="BA320" s="77" t="str">
        <f t="shared" ca="1" si="379"/>
        <v/>
      </c>
      <c r="BB320" s="176"/>
      <c r="BC320" s="176"/>
      <c r="BD320" s="77" t="str">
        <f ca="1">IF(ISERROR(AI320-2),"",$AQ$4*SUM($BB$14:BB320)-$AR$4*SUM($BC$14:BC320))</f>
        <v/>
      </c>
      <c r="BE320" s="77" t="str">
        <f t="shared" ca="1" si="380"/>
        <v/>
      </c>
      <c r="BS320" s="163" t="str">
        <f t="shared" si="351"/>
        <v/>
      </c>
      <c r="BT320" s="163" t="str">
        <f t="shared" si="352"/>
        <v/>
      </c>
      <c r="BY320" s="164" t="str">
        <f t="shared" ca="1" si="362"/>
        <v/>
      </c>
      <c r="BZ320" s="44" t="str">
        <f ca="1">IF(COUNTIF($CN$2:CN1305,BY320)=1,VLOOKUP(BY320,CH:CI,2), IF(COUNTIF($CN$2:CN1305,BY320)=0,$BZ$10,""))</f>
        <v/>
      </c>
      <c r="CA320" s="45" t="str">
        <f t="shared" ca="1" si="355"/>
        <v/>
      </c>
      <c r="CB320" s="45" t="str">
        <f t="shared" ca="1" si="363"/>
        <v/>
      </c>
      <c r="CC320" s="44" t="str">
        <f ca="1">IF(COUNTIF($CN$2:CN1305,BY320)=1,VLOOKUP(BY320,CJ:CK,2), IF(COUNTIF($CN$2:CN1305,BY320)=0,$CA$10,""))</f>
        <v/>
      </c>
      <c r="CD320" s="45" t="str">
        <f t="shared" ca="1" si="364"/>
        <v/>
      </c>
      <c r="CE320" s="46" t="str">
        <f t="shared" ca="1" si="365"/>
        <v/>
      </c>
      <c r="CF320" s="44" t="str">
        <f t="shared" ca="1" si="366"/>
        <v/>
      </c>
      <c r="CL320" s="163" t="str">
        <f t="shared" si="345"/>
        <v/>
      </c>
      <c r="CM320" s="163" t="str">
        <f t="shared" si="346"/>
        <v/>
      </c>
      <c r="CR320" s="164" t="str">
        <f t="shared" ca="1" si="356"/>
        <v/>
      </c>
      <c r="CS320" s="44" t="str">
        <f ca="1">IF(COUNTIF($DG$2:DG1305,CR320)=1,VLOOKUP(CR320,DA:DB,2), IF(COUNTIF($DG$2:DG1305,CR320)=0,$CS$10,""))</f>
        <v/>
      </c>
      <c r="CT320" s="45" t="str">
        <f t="shared" ca="1" si="357"/>
        <v/>
      </c>
      <c r="CU320" s="45" t="str">
        <f t="shared" ca="1" si="358"/>
        <v/>
      </c>
      <c r="CV320" s="44" t="str">
        <f ca="1">IF(COUNTIF($DG$2:DG1305,CR320)=1,VLOOKUP(CR320,DC:DD,2), IF(COUNTIF($DG$2:DG1305,CR320)=0,$CT$10,""))</f>
        <v/>
      </c>
      <c r="CW320" s="45" t="str">
        <f t="shared" ca="1" si="359"/>
        <v/>
      </c>
      <c r="CX320" s="46" t="str">
        <f t="shared" ca="1" si="360"/>
        <v/>
      </c>
      <c r="CY320" s="44" t="str">
        <f t="shared" ca="1" si="361"/>
        <v/>
      </c>
      <c r="DE320" s="163" t="str">
        <f t="shared" si="347"/>
        <v/>
      </c>
      <c r="DF320" s="163" t="str">
        <f t="shared" si="348"/>
        <v/>
      </c>
    </row>
    <row r="321" spans="1:110">
      <c r="A321" s="164" t="str">
        <f t="shared" ca="1" si="381"/>
        <v/>
      </c>
      <c r="B321" s="71" t="str">
        <f ca="1">IF(COUNTIF($AD$2:AD1306,A321)=1,VLOOKUP(A321,T:U,2), IF(COUNTIF($AD$2:AD1306,A321)=0,$B$10,""))</f>
        <v/>
      </c>
      <c r="C321" s="31" t="str">
        <f t="shared" ca="1" si="353"/>
        <v/>
      </c>
      <c r="D321" s="32" t="str">
        <f t="shared" ca="1" si="382"/>
        <v/>
      </c>
      <c r="E321" s="71" t="str">
        <f ca="1">IF(COUNTIF($AD$2:AD1306,A321)=1,VLOOKUP(A321,V:W,2), IF(COUNTIF($AD$2:AD1306,A321)=0,$C$10,""))</f>
        <v/>
      </c>
      <c r="F321" s="31" t="str">
        <f t="shared" ca="1" si="383"/>
        <v/>
      </c>
      <c r="G321" s="32" t="str">
        <f t="shared" ca="1" si="384"/>
        <v/>
      </c>
      <c r="H321" s="71" t="str">
        <f ca="1">IF(COUNTIF($AD$2:AD1306,A321)=1,VLOOKUP(A321,X:Y,2), IF(COUNTIF($AD$2:AD1306,A321)=0,$D$10,""))</f>
        <v/>
      </c>
      <c r="I321" s="31" t="str">
        <f t="shared" ca="1" si="385"/>
        <v/>
      </c>
      <c r="J321" s="32" t="str">
        <f t="shared" ca="1" si="386"/>
        <v/>
      </c>
      <c r="K321" s="71" t="str">
        <f ca="1">IF(COUNTIF($AD$2:AD1306,A321)=1,VLOOKUP(A321,Z:AA,2), IF(COUNTIF($AD$2:AD1306,A321)=0,$E$10,""))</f>
        <v/>
      </c>
      <c r="L321" s="31" t="str">
        <f t="shared" ca="1" si="387"/>
        <v/>
      </c>
      <c r="M321" s="32" t="str">
        <f t="shared" ca="1" si="388"/>
        <v/>
      </c>
      <c r="N321" s="77" t="str">
        <f t="shared" ca="1" si="389"/>
        <v/>
      </c>
      <c r="O321" s="77"/>
      <c r="P321" s="77"/>
      <c r="Q321" s="77" t="str">
        <f ca="1">IF(ISERROR(B321-2),"",$G$5*SUM($O$14:O321)-$H$5*SUM($P$14:P321))</f>
        <v/>
      </c>
      <c r="R321" s="77" t="str">
        <f t="shared" ca="1" si="390"/>
        <v/>
      </c>
      <c r="AB321" s="163" t="str">
        <f t="shared" si="349"/>
        <v/>
      </c>
      <c r="AC321" s="163" t="str">
        <f t="shared" si="350"/>
        <v/>
      </c>
      <c r="AH321" s="164" t="str">
        <f t="shared" ca="1" si="367"/>
        <v/>
      </c>
      <c r="AI321" s="44" t="str">
        <f ca="1">IF(COUNTIF($BU$2:BU1306,AH321)=1,VLOOKUP(AH321,BG:BH,2), IF(COUNTIF($BU$2:BU1306,AH321)=0,$AI$10,""))</f>
        <v/>
      </c>
      <c r="AJ321" s="45" t="str">
        <f t="shared" ca="1" si="354"/>
        <v/>
      </c>
      <c r="AK321" s="45" t="str">
        <f t="shared" ca="1" si="368"/>
        <v/>
      </c>
      <c r="AL321" s="44" t="str">
        <f ca="1">IF(COUNTIF($BU$2:BU1306,AH321)=1,VLOOKUP(AH321,BI:BJ,2), IF(COUNTIF($BU$2:BU1306,AH321)=0,$AJ$10,""))</f>
        <v/>
      </c>
      <c r="AM321" s="45" t="str">
        <f t="shared" ca="1" si="369"/>
        <v/>
      </c>
      <c r="AN321" s="46" t="str">
        <f t="shared" ca="1" si="370"/>
        <v/>
      </c>
      <c r="AO321" s="44" t="str">
        <f ca="1">IF(COUNTIF($BU$2:BU1306,AH321)=1,VLOOKUP(AH321,BK:BL,2), IF(COUNTIF($BU$2:BU1306,AH321)=0,$AK$10,""))</f>
        <v/>
      </c>
      <c r="AP321" s="45" t="str">
        <f t="shared" ca="1" si="371"/>
        <v/>
      </c>
      <c r="AQ321" s="46" t="str">
        <f t="shared" ca="1" si="372"/>
        <v/>
      </c>
      <c r="AR321" s="44" t="str">
        <f ca="1">IF(COUNTIF($BU$2:BU1306,AH321)=1,VLOOKUP(AH321,BM:BN,2), IF(COUNTIF($BU$2:BU1306,AH321)=0,$AL$10,""))</f>
        <v/>
      </c>
      <c r="AS321" s="45" t="str">
        <f t="shared" ca="1" si="373"/>
        <v/>
      </c>
      <c r="AT321" s="46" t="str">
        <f t="shared" ca="1" si="374"/>
        <v/>
      </c>
      <c r="AU321" s="44" t="str">
        <f ca="1">IF(COUNTIF($BU$2:BU1306,AH321)=1,VLOOKUP(AH321,BO:BP,2), IF(COUNTIF($BU$2:BU1306,AH321)=0,$AM$10,""))</f>
        <v/>
      </c>
      <c r="AV321" s="45" t="str">
        <f t="shared" ca="1" si="375"/>
        <v/>
      </c>
      <c r="AW321" s="46" t="str">
        <f t="shared" ca="1" si="376"/>
        <v/>
      </c>
      <c r="AX321" s="44" t="str">
        <f ca="1">IF(COUNTIF($BU$2:BU1306,AH321)=1,VLOOKUP(AH321,BQ:BR,2), IF(COUNTIF($BU$2:BU1306,AH321)=0,$AN$10,""))</f>
        <v/>
      </c>
      <c r="AY321" s="45" t="str">
        <f t="shared" ca="1" si="377"/>
        <v/>
      </c>
      <c r="AZ321" s="46" t="str">
        <f t="shared" ca="1" si="378"/>
        <v/>
      </c>
      <c r="BA321" s="77" t="str">
        <f t="shared" ca="1" si="379"/>
        <v/>
      </c>
      <c r="BB321" s="176"/>
      <c r="BC321" s="176"/>
      <c r="BD321" s="77" t="str">
        <f ca="1">IF(ISERROR(AI321-2),"",$AQ$4*SUM($BB$14:BB321)-$AR$4*SUM($BC$14:BC321))</f>
        <v/>
      </c>
      <c r="BE321" s="77" t="str">
        <f t="shared" ca="1" si="380"/>
        <v/>
      </c>
      <c r="BS321" s="163" t="str">
        <f t="shared" si="351"/>
        <v/>
      </c>
      <c r="BT321" s="163" t="str">
        <f t="shared" si="352"/>
        <v/>
      </c>
      <c r="BY321" s="164" t="str">
        <f t="shared" ca="1" si="362"/>
        <v/>
      </c>
      <c r="BZ321" s="44" t="str">
        <f ca="1">IF(COUNTIF($CN$2:CN1306,BY321)=1,VLOOKUP(BY321,CH:CI,2), IF(COUNTIF($CN$2:CN1306,BY321)=0,$BZ$10,""))</f>
        <v/>
      </c>
      <c r="CA321" s="45" t="str">
        <f t="shared" ca="1" si="355"/>
        <v/>
      </c>
      <c r="CB321" s="45" t="str">
        <f t="shared" ca="1" si="363"/>
        <v/>
      </c>
      <c r="CC321" s="44" t="str">
        <f ca="1">IF(COUNTIF($CN$2:CN1306,BY321)=1,VLOOKUP(BY321,CJ:CK,2), IF(COUNTIF($CN$2:CN1306,BY321)=0,$CA$10,""))</f>
        <v/>
      </c>
      <c r="CD321" s="45" t="str">
        <f t="shared" ca="1" si="364"/>
        <v/>
      </c>
      <c r="CE321" s="46" t="str">
        <f t="shared" ca="1" si="365"/>
        <v/>
      </c>
      <c r="CF321" s="44" t="str">
        <f t="shared" ca="1" si="366"/>
        <v/>
      </c>
      <c r="CL321" s="163" t="str">
        <f t="shared" si="345"/>
        <v/>
      </c>
      <c r="CM321" s="163" t="str">
        <f t="shared" si="346"/>
        <v/>
      </c>
      <c r="CR321" s="164" t="str">
        <f t="shared" ca="1" si="356"/>
        <v/>
      </c>
      <c r="CS321" s="44" t="str">
        <f ca="1">IF(COUNTIF($DG$2:DG1306,CR321)=1,VLOOKUP(CR321,DA:DB,2), IF(COUNTIF($DG$2:DG1306,CR321)=0,$CS$10,""))</f>
        <v/>
      </c>
      <c r="CT321" s="45" t="str">
        <f t="shared" ca="1" si="357"/>
        <v/>
      </c>
      <c r="CU321" s="45" t="str">
        <f t="shared" ca="1" si="358"/>
        <v/>
      </c>
      <c r="CV321" s="44" t="str">
        <f ca="1">IF(COUNTIF($DG$2:DG1306,CR321)=1,VLOOKUP(CR321,DC:DD,2), IF(COUNTIF($DG$2:DG1306,CR321)=0,$CT$10,""))</f>
        <v/>
      </c>
      <c r="CW321" s="45" t="str">
        <f t="shared" ca="1" si="359"/>
        <v/>
      </c>
      <c r="CX321" s="46" t="str">
        <f t="shared" ca="1" si="360"/>
        <v/>
      </c>
      <c r="CY321" s="44" t="str">
        <f t="shared" ca="1" si="361"/>
        <v/>
      </c>
      <c r="DE321" s="163" t="str">
        <f t="shared" si="347"/>
        <v/>
      </c>
      <c r="DF321" s="163" t="str">
        <f t="shared" si="348"/>
        <v/>
      </c>
    </row>
    <row r="322" spans="1:110">
      <c r="A322" s="164" t="str">
        <f t="shared" ca="1" si="381"/>
        <v/>
      </c>
      <c r="B322" s="71" t="str">
        <f ca="1">IF(COUNTIF($AD$2:AD1307,A322)=1,VLOOKUP(A322,T:U,2), IF(COUNTIF($AD$2:AD1307,A322)=0,$B$10,""))</f>
        <v/>
      </c>
      <c r="C322" s="31" t="str">
        <f t="shared" ca="1" si="353"/>
        <v/>
      </c>
      <c r="D322" s="32" t="str">
        <f t="shared" ca="1" si="382"/>
        <v/>
      </c>
      <c r="E322" s="71" t="str">
        <f ca="1">IF(COUNTIF($AD$2:AD1307,A322)=1,VLOOKUP(A322,V:W,2), IF(COUNTIF($AD$2:AD1307,A322)=0,$C$10,""))</f>
        <v/>
      </c>
      <c r="F322" s="31" t="str">
        <f t="shared" ca="1" si="383"/>
        <v/>
      </c>
      <c r="G322" s="32" t="str">
        <f t="shared" ca="1" si="384"/>
        <v/>
      </c>
      <c r="H322" s="71" t="str">
        <f ca="1">IF(COUNTIF($AD$2:AD1307,A322)=1,VLOOKUP(A322,X:Y,2), IF(COUNTIF($AD$2:AD1307,A322)=0,$D$10,""))</f>
        <v/>
      </c>
      <c r="I322" s="31" t="str">
        <f t="shared" ca="1" si="385"/>
        <v/>
      </c>
      <c r="J322" s="32" t="str">
        <f t="shared" ca="1" si="386"/>
        <v/>
      </c>
      <c r="K322" s="71" t="str">
        <f ca="1">IF(COUNTIF($AD$2:AD1307,A322)=1,VLOOKUP(A322,Z:AA,2), IF(COUNTIF($AD$2:AD1307,A322)=0,$E$10,""))</f>
        <v/>
      </c>
      <c r="L322" s="31" t="str">
        <f t="shared" ca="1" si="387"/>
        <v/>
      </c>
      <c r="M322" s="32" t="str">
        <f t="shared" ca="1" si="388"/>
        <v/>
      </c>
      <c r="N322" s="77" t="str">
        <f t="shared" ca="1" si="389"/>
        <v/>
      </c>
      <c r="O322" s="77"/>
      <c r="P322" s="77"/>
      <c r="Q322" s="77" t="str">
        <f ca="1">IF(ISERROR(B322-2),"",$G$5*SUM($O$14:O322)-$H$5*SUM($P$14:P322))</f>
        <v/>
      </c>
      <c r="R322" s="77" t="str">
        <f t="shared" ca="1" si="390"/>
        <v/>
      </c>
      <c r="AB322" s="163" t="str">
        <f t="shared" si="349"/>
        <v/>
      </c>
      <c r="AC322" s="163" t="str">
        <f t="shared" si="350"/>
        <v/>
      </c>
      <c r="AH322" s="164" t="str">
        <f t="shared" ca="1" si="367"/>
        <v/>
      </c>
      <c r="AI322" s="44" t="str">
        <f ca="1">IF(COUNTIF($BU$2:BU1307,AH322)=1,VLOOKUP(AH322,BG:BH,2), IF(COUNTIF($BU$2:BU1307,AH322)=0,$AI$10,""))</f>
        <v/>
      </c>
      <c r="AJ322" s="45" t="str">
        <f t="shared" ca="1" si="354"/>
        <v/>
      </c>
      <c r="AK322" s="45" t="str">
        <f t="shared" ca="1" si="368"/>
        <v/>
      </c>
      <c r="AL322" s="44" t="str">
        <f ca="1">IF(COUNTIF($BU$2:BU1307,AH322)=1,VLOOKUP(AH322,BI:BJ,2), IF(COUNTIF($BU$2:BU1307,AH322)=0,$AJ$10,""))</f>
        <v/>
      </c>
      <c r="AM322" s="45" t="str">
        <f t="shared" ca="1" si="369"/>
        <v/>
      </c>
      <c r="AN322" s="46" t="str">
        <f t="shared" ca="1" si="370"/>
        <v/>
      </c>
      <c r="AO322" s="44" t="str">
        <f ca="1">IF(COUNTIF($BU$2:BU1307,AH322)=1,VLOOKUP(AH322,BK:BL,2), IF(COUNTIF($BU$2:BU1307,AH322)=0,$AK$10,""))</f>
        <v/>
      </c>
      <c r="AP322" s="45" t="str">
        <f t="shared" ca="1" si="371"/>
        <v/>
      </c>
      <c r="AQ322" s="46" t="str">
        <f t="shared" ca="1" si="372"/>
        <v/>
      </c>
      <c r="AR322" s="44" t="str">
        <f ca="1">IF(COUNTIF($BU$2:BU1307,AH322)=1,VLOOKUP(AH322,BM:BN,2), IF(COUNTIF($BU$2:BU1307,AH322)=0,$AL$10,""))</f>
        <v/>
      </c>
      <c r="AS322" s="45" t="str">
        <f t="shared" ca="1" si="373"/>
        <v/>
      </c>
      <c r="AT322" s="46" t="str">
        <f t="shared" ca="1" si="374"/>
        <v/>
      </c>
      <c r="AU322" s="44" t="str">
        <f ca="1">IF(COUNTIF($BU$2:BU1307,AH322)=1,VLOOKUP(AH322,BO:BP,2), IF(COUNTIF($BU$2:BU1307,AH322)=0,$AM$10,""))</f>
        <v/>
      </c>
      <c r="AV322" s="45" t="str">
        <f t="shared" ca="1" si="375"/>
        <v/>
      </c>
      <c r="AW322" s="46" t="str">
        <f t="shared" ca="1" si="376"/>
        <v/>
      </c>
      <c r="AX322" s="44" t="str">
        <f ca="1">IF(COUNTIF($BU$2:BU1307,AH322)=1,VLOOKUP(AH322,BQ:BR,2), IF(COUNTIF($BU$2:BU1307,AH322)=0,$AN$10,""))</f>
        <v/>
      </c>
      <c r="AY322" s="45" t="str">
        <f t="shared" ca="1" si="377"/>
        <v/>
      </c>
      <c r="AZ322" s="46" t="str">
        <f t="shared" ca="1" si="378"/>
        <v/>
      </c>
      <c r="BA322" s="77" t="str">
        <f t="shared" ca="1" si="379"/>
        <v/>
      </c>
      <c r="BB322" s="176"/>
      <c r="BC322" s="176"/>
      <c r="BD322" s="77" t="str">
        <f ca="1">IF(ISERROR(AI322-2),"",$AQ$4*SUM($BB$14:BB322)-$AR$4*SUM($BC$14:BC322))</f>
        <v/>
      </c>
      <c r="BE322" s="77" t="str">
        <f t="shared" ca="1" si="380"/>
        <v/>
      </c>
      <c r="BS322" s="163" t="str">
        <f t="shared" si="351"/>
        <v/>
      </c>
      <c r="BT322" s="163" t="str">
        <f t="shared" si="352"/>
        <v/>
      </c>
      <c r="BY322" s="164" t="str">
        <f t="shared" ca="1" si="362"/>
        <v/>
      </c>
      <c r="BZ322" s="44" t="str">
        <f ca="1">IF(COUNTIF($CN$2:CN1307,BY322)=1,VLOOKUP(BY322,CH:CI,2), IF(COUNTIF($CN$2:CN1307,BY322)=0,$BZ$10,""))</f>
        <v/>
      </c>
      <c r="CA322" s="45" t="str">
        <f t="shared" ca="1" si="355"/>
        <v/>
      </c>
      <c r="CB322" s="45" t="str">
        <f t="shared" ca="1" si="363"/>
        <v/>
      </c>
      <c r="CC322" s="44" t="str">
        <f ca="1">IF(COUNTIF($CN$2:CN1307,BY322)=1,VLOOKUP(BY322,CJ:CK,2), IF(COUNTIF($CN$2:CN1307,BY322)=0,$CA$10,""))</f>
        <v/>
      </c>
      <c r="CD322" s="45" t="str">
        <f t="shared" ca="1" si="364"/>
        <v/>
      </c>
      <c r="CE322" s="46" t="str">
        <f t="shared" ca="1" si="365"/>
        <v/>
      </c>
      <c r="CF322" s="44" t="str">
        <f t="shared" ca="1" si="366"/>
        <v/>
      </c>
      <c r="CL322" s="163" t="str">
        <f t="shared" si="345"/>
        <v/>
      </c>
      <c r="CM322" s="163" t="str">
        <f t="shared" si="346"/>
        <v/>
      </c>
      <c r="CR322" s="164" t="str">
        <f t="shared" ca="1" si="356"/>
        <v/>
      </c>
      <c r="CS322" s="44" t="str">
        <f ca="1">IF(COUNTIF($DG$2:DG1307,CR322)=1,VLOOKUP(CR322,DA:DB,2), IF(COUNTIF($DG$2:DG1307,CR322)=0,$CS$10,""))</f>
        <v/>
      </c>
      <c r="CT322" s="45" t="str">
        <f t="shared" ca="1" si="357"/>
        <v/>
      </c>
      <c r="CU322" s="45" t="str">
        <f t="shared" ca="1" si="358"/>
        <v/>
      </c>
      <c r="CV322" s="44" t="str">
        <f ca="1">IF(COUNTIF($DG$2:DG1307,CR322)=1,VLOOKUP(CR322,DC:DD,2), IF(COUNTIF($DG$2:DG1307,CR322)=0,$CT$10,""))</f>
        <v/>
      </c>
      <c r="CW322" s="45" t="str">
        <f t="shared" ca="1" si="359"/>
        <v/>
      </c>
      <c r="CX322" s="46" t="str">
        <f t="shared" ca="1" si="360"/>
        <v/>
      </c>
      <c r="CY322" s="44" t="str">
        <f t="shared" ca="1" si="361"/>
        <v/>
      </c>
      <c r="DE322" s="163" t="str">
        <f t="shared" si="347"/>
        <v/>
      </c>
      <c r="DF322" s="163" t="str">
        <f t="shared" si="348"/>
        <v/>
      </c>
    </row>
    <row r="323" spans="1:110">
      <c r="A323" s="164" t="str">
        <f t="shared" ca="1" si="381"/>
        <v/>
      </c>
      <c r="B323" s="71" t="str">
        <f ca="1">IF(COUNTIF($AD$2:AD1308,A323)=1,VLOOKUP(A323,T:U,2), IF(COUNTIF($AD$2:AD1308,A323)=0,$B$10,""))</f>
        <v/>
      </c>
      <c r="C323" s="31" t="str">
        <f t="shared" ca="1" si="353"/>
        <v/>
      </c>
      <c r="D323" s="32" t="str">
        <f t="shared" ca="1" si="382"/>
        <v/>
      </c>
      <c r="E323" s="71" t="str">
        <f ca="1">IF(COUNTIF($AD$2:AD1308,A323)=1,VLOOKUP(A323,V:W,2), IF(COUNTIF($AD$2:AD1308,A323)=0,$C$10,""))</f>
        <v/>
      </c>
      <c r="F323" s="31" t="str">
        <f t="shared" ca="1" si="383"/>
        <v/>
      </c>
      <c r="G323" s="32" t="str">
        <f t="shared" ca="1" si="384"/>
        <v/>
      </c>
      <c r="H323" s="71" t="str">
        <f ca="1">IF(COUNTIF($AD$2:AD1308,A323)=1,VLOOKUP(A323,X:Y,2), IF(COUNTIF($AD$2:AD1308,A323)=0,$D$10,""))</f>
        <v/>
      </c>
      <c r="I323" s="31" t="str">
        <f t="shared" ca="1" si="385"/>
        <v/>
      </c>
      <c r="J323" s="32" t="str">
        <f t="shared" ca="1" si="386"/>
        <v/>
      </c>
      <c r="K323" s="71" t="str">
        <f ca="1">IF(COUNTIF($AD$2:AD1308,A323)=1,VLOOKUP(A323,Z:AA,2), IF(COUNTIF($AD$2:AD1308,A323)=0,$E$10,""))</f>
        <v/>
      </c>
      <c r="L323" s="31" t="str">
        <f t="shared" ca="1" si="387"/>
        <v/>
      </c>
      <c r="M323" s="32" t="str">
        <f t="shared" ca="1" si="388"/>
        <v/>
      </c>
      <c r="N323" s="77" t="str">
        <f t="shared" ca="1" si="389"/>
        <v/>
      </c>
      <c r="O323" s="77"/>
      <c r="P323" s="77"/>
      <c r="Q323" s="77" t="str">
        <f ca="1">IF(ISERROR(B323-2),"",$G$5*SUM($O$14:O323)-$H$5*SUM($P$14:P323))</f>
        <v/>
      </c>
      <c r="R323" s="77" t="str">
        <f t="shared" ca="1" si="390"/>
        <v/>
      </c>
      <c r="AB323" s="163" t="str">
        <f t="shared" si="349"/>
        <v/>
      </c>
      <c r="AC323" s="163" t="str">
        <f t="shared" si="350"/>
        <v/>
      </c>
      <c r="AH323" s="164" t="str">
        <f t="shared" ca="1" si="367"/>
        <v/>
      </c>
      <c r="AI323" s="44" t="str">
        <f ca="1">IF(COUNTIF($BU$2:BU1308,AH323)=1,VLOOKUP(AH323,BG:BH,2), IF(COUNTIF($BU$2:BU1308,AH323)=0,$AI$10,""))</f>
        <v/>
      </c>
      <c r="AJ323" s="45" t="str">
        <f t="shared" ca="1" si="354"/>
        <v/>
      </c>
      <c r="AK323" s="45" t="str">
        <f t="shared" ca="1" si="368"/>
        <v/>
      </c>
      <c r="AL323" s="44" t="str">
        <f ca="1">IF(COUNTIF($BU$2:BU1308,AH323)=1,VLOOKUP(AH323,BI:BJ,2), IF(COUNTIF($BU$2:BU1308,AH323)=0,$AJ$10,""))</f>
        <v/>
      </c>
      <c r="AM323" s="45" t="str">
        <f t="shared" ca="1" si="369"/>
        <v/>
      </c>
      <c r="AN323" s="46" t="str">
        <f t="shared" ca="1" si="370"/>
        <v/>
      </c>
      <c r="AO323" s="44" t="str">
        <f ca="1">IF(COUNTIF($BU$2:BU1308,AH323)=1,VLOOKUP(AH323,BK:BL,2), IF(COUNTIF($BU$2:BU1308,AH323)=0,$AK$10,""))</f>
        <v/>
      </c>
      <c r="AP323" s="45" t="str">
        <f t="shared" ca="1" si="371"/>
        <v/>
      </c>
      <c r="AQ323" s="46" t="str">
        <f t="shared" ca="1" si="372"/>
        <v/>
      </c>
      <c r="AR323" s="44" t="str">
        <f ca="1">IF(COUNTIF($BU$2:BU1308,AH323)=1,VLOOKUP(AH323,BM:BN,2), IF(COUNTIF($BU$2:BU1308,AH323)=0,$AL$10,""))</f>
        <v/>
      </c>
      <c r="AS323" s="45" t="str">
        <f t="shared" ca="1" si="373"/>
        <v/>
      </c>
      <c r="AT323" s="46" t="str">
        <f t="shared" ca="1" si="374"/>
        <v/>
      </c>
      <c r="AU323" s="44" t="str">
        <f ca="1">IF(COUNTIF($BU$2:BU1308,AH323)=1,VLOOKUP(AH323,BO:BP,2), IF(COUNTIF($BU$2:BU1308,AH323)=0,$AM$10,""))</f>
        <v/>
      </c>
      <c r="AV323" s="45" t="str">
        <f t="shared" ca="1" si="375"/>
        <v/>
      </c>
      <c r="AW323" s="46" t="str">
        <f t="shared" ca="1" si="376"/>
        <v/>
      </c>
      <c r="AX323" s="44" t="str">
        <f ca="1">IF(COUNTIF($BU$2:BU1308,AH323)=1,VLOOKUP(AH323,BQ:BR,2), IF(COUNTIF($BU$2:BU1308,AH323)=0,$AN$10,""))</f>
        <v/>
      </c>
      <c r="AY323" s="45" t="str">
        <f t="shared" ca="1" si="377"/>
        <v/>
      </c>
      <c r="AZ323" s="46" t="str">
        <f t="shared" ca="1" si="378"/>
        <v/>
      </c>
      <c r="BA323" s="77" t="str">
        <f t="shared" ca="1" si="379"/>
        <v/>
      </c>
      <c r="BB323" s="176"/>
      <c r="BC323" s="176"/>
      <c r="BD323" s="77" t="str">
        <f ca="1">IF(ISERROR(AI323-2),"",$AQ$4*SUM($BB$14:BB323)-$AR$4*SUM($BC$14:BC323))</f>
        <v/>
      </c>
      <c r="BE323" s="77" t="str">
        <f t="shared" ca="1" si="380"/>
        <v/>
      </c>
      <c r="BS323" s="163" t="str">
        <f t="shared" si="351"/>
        <v/>
      </c>
      <c r="BT323" s="163" t="str">
        <f t="shared" si="352"/>
        <v/>
      </c>
      <c r="BY323" s="164" t="str">
        <f t="shared" ca="1" si="362"/>
        <v/>
      </c>
      <c r="BZ323" s="44" t="str">
        <f ca="1">IF(COUNTIF($CN$2:CN1308,BY323)=1,VLOOKUP(BY323,CH:CI,2), IF(COUNTIF($CN$2:CN1308,BY323)=0,$BZ$10,""))</f>
        <v/>
      </c>
      <c r="CA323" s="45" t="str">
        <f t="shared" ca="1" si="355"/>
        <v/>
      </c>
      <c r="CB323" s="45" t="str">
        <f t="shared" ca="1" si="363"/>
        <v/>
      </c>
      <c r="CC323" s="44" t="str">
        <f ca="1">IF(COUNTIF($CN$2:CN1308,BY323)=1,VLOOKUP(BY323,CJ:CK,2), IF(COUNTIF($CN$2:CN1308,BY323)=0,$CA$10,""))</f>
        <v/>
      </c>
      <c r="CD323" s="45" t="str">
        <f t="shared" ca="1" si="364"/>
        <v/>
      </c>
      <c r="CE323" s="46" t="str">
        <f t="shared" ca="1" si="365"/>
        <v/>
      </c>
      <c r="CF323" s="44" t="str">
        <f t="shared" ca="1" si="366"/>
        <v/>
      </c>
      <c r="CL323" s="163" t="str">
        <f t="shared" ref="CL323:CL386" si="391">IF(COUNTIF(CJ:CJ,CH323),CH323,"")</f>
        <v/>
      </c>
      <c r="CM323" s="163" t="str">
        <f t="shared" ref="CM323:CM386" si="392">IF(CL323&gt;$BY$14,CL323,"")</f>
        <v/>
      </c>
      <c r="CR323" s="164" t="str">
        <f t="shared" ca="1" si="356"/>
        <v/>
      </c>
      <c r="CS323" s="44" t="str">
        <f ca="1">IF(COUNTIF($DG$2:DG1308,CR323)=1,VLOOKUP(CR323,DA:DB,2), IF(COUNTIF($DG$2:DG1308,CR323)=0,$CS$10,""))</f>
        <v/>
      </c>
      <c r="CT323" s="45" t="str">
        <f t="shared" ca="1" si="357"/>
        <v/>
      </c>
      <c r="CU323" s="45" t="str">
        <f t="shared" ca="1" si="358"/>
        <v/>
      </c>
      <c r="CV323" s="44" t="str">
        <f ca="1">IF(COUNTIF($DG$2:DG1308,CR323)=1,VLOOKUP(CR323,DC:DD,2), IF(COUNTIF($DG$2:DG1308,CR323)=0,$CT$10,""))</f>
        <v/>
      </c>
      <c r="CW323" s="45" t="str">
        <f t="shared" ca="1" si="359"/>
        <v/>
      </c>
      <c r="CX323" s="46" t="str">
        <f t="shared" ca="1" si="360"/>
        <v/>
      </c>
      <c r="CY323" s="44" t="str">
        <f t="shared" ca="1" si="361"/>
        <v/>
      </c>
      <c r="DE323" s="163" t="str">
        <f t="shared" ref="DE323:DE386" si="393">IF(COUNTIF(DC:DC,DA323),DA323,"")</f>
        <v/>
      </c>
      <c r="DF323" s="163" t="str">
        <f t="shared" ref="DF323:DF386" si="394">IF(DE323&gt;$CR$14,DE323,"")</f>
        <v/>
      </c>
    </row>
    <row r="324" spans="1:110">
      <c r="A324" s="164" t="str">
        <f t="shared" ca="1" si="381"/>
        <v/>
      </c>
      <c r="B324" s="71" t="str">
        <f ca="1">IF(COUNTIF($AD$2:AD1309,A324)=1,VLOOKUP(A324,T:U,2), IF(COUNTIF($AD$2:AD1309,A324)=0,$B$10,""))</f>
        <v/>
      </c>
      <c r="C324" s="31" t="str">
        <f t="shared" ca="1" si="353"/>
        <v/>
      </c>
      <c r="D324" s="32" t="str">
        <f t="shared" ca="1" si="382"/>
        <v/>
      </c>
      <c r="E324" s="71" t="str">
        <f ca="1">IF(COUNTIF($AD$2:AD1309,A324)=1,VLOOKUP(A324,V:W,2), IF(COUNTIF($AD$2:AD1309,A324)=0,$C$10,""))</f>
        <v/>
      </c>
      <c r="F324" s="31" t="str">
        <f t="shared" ca="1" si="383"/>
        <v/>
      </c>
      <c r="G324" s="32" t="str">
        <f t="shared" ca="1" si="384"/>
        <v/>
      </c>
      <c r="H324" s="71" t="str">
        <f ca="1">IF(COUNTIF($AD$2:AD1309,A324)=1,VLOOKUP(A324,X:Y,2), IF(COUNTIF($AD$2:AD1309,A324)=0,$D$10,""))</f>
        <v/>
      </c>
      <c r="I324" s="31" t="str">
        <f t="shared" ca="1" si="385"/>
        <v/>
      </c>
      <c r="J324" s="32" t="str">
        <f t="shared" ca="1" si="386"/>
        <v/>
      </c>
      <c r="K324" s="71" t="str">
        <f ca="1">IF(COUNTIF($AD$2:AD1309,A324)=1,VLOOKUP(A324,Z:AA,2), IF(COUNTIF($AD$2:AD1309,A324)=0,$E$10,""))</f>
        <v/>
      </c>
      <c r="L324" s="31" t="str">
        <f t="shared" ca="1" si="387"/>
        <v/>
      </c>
      <c r="M324" s="32" t="str">
        <f t="shared" ca="1" si="388"/>
        <v/>
      </c>
      <c r="N324" s="77" t="str">
        <f t="shared" ca="1" si="389"/>
        <v/>
      </c>
      <c r="O324" s="77"/>
      <c r="P324" s="77"/>
      <c r="Q324" s="77" t="str">
        <f ca="1">IF(ISERROR(B324-2),"",$G$5*SUM($O$14:O324)-$H$5*SUM($P$14:P324))</f>
        <v/>
      </c>
      <c r="R324" s="77" t="str">
        <f t="shared" ca="1" si="390"/>
        <v/>
      </c>
      <c r="AB324" s="163" t="str">
        <f t="shared" ref="AB324:AB387" si="395">IF(COUNTIF(V:V,T324)*COUNTIF(X:X,T324)*COUNTIF(Z:Z,T324),T324,"")</f>
        <v/>
      </c>
      <c r="AC324" s="163" t="str">
        <f t="shared" ref="AC324:AC387" si="396">IF(AB324&gt;$A$14,AB324,"")</f>
        <v/>
      </c>
      <c r="AH324" s="164" t="str">
        <f t="shared" ca="1" si="367"/>
        <v/>
      </c>
      <c r="AI324" s="44" t="str">
        <f ca="1">IF(COUNTIF($BU$2:BU1309,AH324)=1,VLOOKUP(AH324,BG:BH,2), IF(COUNTIF($BU$2:BU1309,AH324)=0,$AI$10,""))</f>
        <v/>
      </c>
      <c r="AJ324" s="45" t="str">
        <f t="shared" ca="1" si="354"/>
        <v/>
      </c>
      <c r="AK324" s="45" t="str">
        <f t="shared" ca="1" si="368"/>
        <v/>
      </c>
      <c r="AL324" s="44" t="str">
        <f ca="1">IF(COUNTIF($BU$2:BU1309,AH324)=1,VLOOKUP(AH324,BI:BJ,2), IF(COUNTIF($BU$2:BU1309,AH324)=0,$AJ$10,""))</f>
        <v/>
      </c>
      <c r="AM324" s="45" t="str">
        <f t="shared" ca="1" si="369"/>
        <v/>
      </c>
      <c r="AN324" s="46" t="str">
        <f t="shared" ca="1" si="370"/>
        <v/>
      </c>
      <c r="AO324" s="44" t="str">
        <f ca="1">IF(COUNTIF($BU$2:BU1309,AH324)=1,VLOOKUP(AH324,BK:BL,2), IF(COUNTIF($BU$2:BU1309,AH324)=0,$AK$10,""))</f>
        <v/>
      </c>
      <c r="AP324" s="45" t="str">
        <f t="shared" ca="1" si="371"/>
        <v/>
      </c>
      <c r="AQ324" s="46" t="str">
        <f t="shared" ca="1" si="372"/>
        <v/>
      </c>
      <c r="AR324" s="44" t="str">
        <f ca="1">IF(COUNTIF($BU$2:BU1309,AH324)=1,VLOOKUP(AH324,BM:BN,2), IF(COUNTIF($BU$2:BU1309,AH324)=0,$AL$10,""))</f>
        <v/>
      </c>
      <c r="AS324" s="45" t="str">
        <f t="shared" ca="1" si="373"/>
        <v/>
      </c>
      <c r="AT324" s="46" t="str">
        <f t="shared" ca="1" si="374"/>
        <v/>
      </c>
      <c r="AU324" s="44" t="str">
        <f ca="1">IF(COUNTIF($BU$2:BU1309,AH324)=1,VLOOKUP(AH324,BO:BP,2), IF(COUNTIF($BU$2:BU1309,AH324)=0,$AM$10,""))</f>
        <v/>
      </c>
      <c r="AV324" s="45" t="str">
        <f t="shared" ca="1" si="375"/>
        <v/>
      </c>
      <c r="AW324" s="46" t="str">
        <f t="shared" ca="1" si="376"/>
        <v/>
      </c>
      <c r="AX324" s="44" t="str">
        <f ca="1">IF(COUNTIF($BU$2:BU1309,AH324)=1,VLOOKUP(AH324,BQ:BR,2), IF(COUNTIF($BU$2:BU1309,AH324)=0,$AN$10,""))</f>
        <v/>
      </c>
      <c r="AY324" s="45" t="str">
        <f t="shared" ca="1" si="377"/>
        <v/>
      </c>
      <c r="AZ324" s="46" t="str">
        <f t="shared" ca="1" si="378"/>
        <v/>
      </c>
      <c r="BA324" s="77" t="str">
        <f t="shared" ca="1" si="379"/>
        <v/>
      </c>
      <c r="BB324" s="176"/>
      <c r="BC324" s="176"/>
      <c r="BD324" s="77" t="str">
        <f ca="1">IF(ISERROR(AI324-2),"",$AQ$4*SUM($BB$14:BB324)-$AR$4*SUM($BC$14:BC324))</f>
        <v/>
      </c>
      <c r="BE324" s="77" t="str">
        <f t="shared" ca="1" si="380"/>
        <v/>
      </c>
      <c r="BS324" s="163" t="str">
        <f t="shared" ref="BS324:BS387" si="397">IF(COUNTIF(BI:BI,BG324)*COUNTIF(BK:BK,BG324)*COUNTIF(BM:BM,BG324)*COUNTIF(BO:BO,BG324)*COUNTIF(BQ:BQ,BG324),BG324,"")</f>
        <v/>
      </c>
      <c r="BT324" s="163" t="str">
        <f t="shared" ref="BT324:BT387" si="398">IF(BS324&gt;$AH$14,BS324,"")</f>
        <v/>
      </c>
      <c r="BY324" s="164" t="str">
        <f t="shared" ca="1" si="362"/>
        <v/>
      </c>
      <c r="BZ324" s="44" t="str">
        <f ca="1">IF(COUNTIF($CN$2:CN1309,BY324)=1,VLOOKUP(BY324,CH:CI,2), IF(COUNTIF($CN$2:CN1309,BY324)=0,$BZ$10,""))</f>
        <v/>
      </c>
      <c r="CA324" s="45" t="str">
        <f t="shared" ca="1" si="355"/>
        <v/>
      </c>
      <c r="CB324" s="45" t="str">
        <f t="shared" ca="1" si="363"/>
        <v/>
      </c>
      <c r="CC324" s="44" t="str">
        <f ca="1">IF(COUNTIF($CN$2:CN1309,BY324)=1,VLOOKUP(BY324,CJ:CK,2), IF(COUNTIF($CN$2:CN1309,BY324)=0,$CA$10,""))</f>
        <v/>
      </c>
      <c r="CD324" s="45" t="str">
        <f t="shared" ca="1" si="364"/>
        <v/>
      </c>
      <c r="CE324" s="46" t="str">
        <f t="shared" ca="1" si="365"/>
        <v/>
      </c>
      <c r="CF324" s="44" t="str">
        <f t="shared" ca="1" si="366"/>
        <v/>
      </c>
      <c r="CL324" s="163" t="str">
        <f t="shared" si="391"/>
        <v/>
      </c>
      <c r="CM324" s="163" t="str">
        <f t="shared" si="392"/>
        <v/>
      </c>
      <c r="CR324" s="164" t="str">
        <f t="shared" ca="1" si="356"/>
        <v/>
      </c>
      <c r="CS324" s="44" t="str">
        <f ca="1">IF(COUNTIF($DG$2:DG1309,CR324)=1,VLOOKUP(CR324,DA:DB,2), IF(COUNTIF($DG$2:DG1309,CR324)=0,$CS$10,""))</f>
        <v/>
      </c>
      <c r="CT324" s="45" t="str">
        <f t="shared" ca="1" si="357"/>
        <v/>
      </c>
      <c r="CU324" s="45" t="str">
        <f t="shared" ca="1" si="358"/>
        <v/>
      </c>
      <c r="CV324" s="44" t="str">
        <f ca="1">IF(COUNTIF($DG$2:DG1309,CR324)=1,VLOOKUP(CR324,DC:DD,2), IF(COUNTIF($DG$2:DG1309,CR324)=0,$CT$10,""))</f>
        <v/>
      </c>
      <c r="CW324" s="45" t="str">
        <f t="shared" ca="1" si="359"/>
        <v/>
      </c>
      <c r="CX324" s="46" t="str">
        <f t="shared" ca="1" si="360"/>
        <v/>
      </c>
      <c r="CY324" s="44" t="str">
        <f t="shared" ca="1" si="361"/>
        <v/>
      </c>
      <c r="DE324" s="163" t="str">
        <f t="shared" si="393"/>
        <v/>
      </c>
      <c r="DF324" s="163" t="str">
        <f t="shared" si="394"/>
        <v/>
      </c>
    </row>
    <row r="325" spans="1:110">
      <c r="A325" s="164" t="str">
        <f t="shared" ca="1" si="381"/>
        <v/>
      </c>
      <c r="B325" s="71" t="str">
        <f ca="1">IF(COUNTIF($AD$2:AD1310,A325)=1,VLOOKUP(A325,T:U,2), IF(COUNTIF($AD$2:AD1310,A325)=0,$B$10,""))</f>
        <v/>
      </c>
      <c r="C325" s="31" t="str">
        <f t="shared" ca="1" si="353"/>
        <v/>
      </c>
      <c r="D325" s="32" t="str">
        <f t="shared" ca="1" si="382"/>
        <v/>
      </c>
      <c r="E325" s="71" t="str">
        <f ca="1">IF(COUNTIF($AD$2:AD1310,A325)=1,VLOOKUP(A325,V:W,2), IF(COUNTIF($AD$2:AD1310,A325)=0,$C$10,""))</f>
        <v/>
      </c>
      <c r="F325" s="31" t="str">
        <f t="shared" ca="1" si="383"/>
        <v/>
      </c>
      <c r="G325" s="32" t="str">
        <f t="shared" ca="1" si="384"/>
        <v/>
      </c>
      <c r="H325" s="71" t="str">
        <f ca="1">IF(COUNTIF($AD$2:AD1310,A325)=1,VLOOKUP(A325,X:Y,2), IF(COUNTIF($AD$2:AD1310,A325)=0,$D$10,""))</f>
        <v/>
      </c>
      <c r="I325" s="31" t="str">
        <f t="shared" ca="1" si="385"/>
        <v/>
      </c>
      <c r="J325" s="32" t="str">
        <f t="shared" ca="1" si="386"/>
        <v/>
      </c>
      <c r="K325" s="71" t="str">
        <f ca="1">IF(COUNTIF($AD$2:AD1310,A325)=1,VLOOKUP(A325,Z:AA,2), IF(COUNTIF($AD$2:AD1310,A325)=0,$E$10,""))</f>
        <v/>
      </c>
      <c r="L325" s="31" t="str">
        <f t="shared" ca="1" si="387"/>
        <v/>
      </c>
      <c r="M325" s="32" t="str">
        <f t="shared" ca="1" si="388"/>
        <v/>
      </c>
      <c r="N325" s="77" t="str">
        <f t="shared" ca="1" si="389"/>
        <v/>
      </c>
      <c r="O325" s="77"/>
      <c r="P325" s="77"/>
      <c r="Q325" s="77" t="str">
        <f ca="1">IF(ISERROR(B325-2),"",$G$5*SUM($O$14:O325)-$H$5*SUM($P$14:P325))</f>
        <v/>
      </c>
      <c r="R325" s="77" t="str">
        <f t="shared" ca="1" si="390"/>
        <v/>
      </c>
      <c r="AB325" s="163" t="str">
        <f t="shared" si="395"/>
        <v/>
      </c>
      <c r="AC325" s="163" t="str">
        <f t="shared" si="396"/>
        <v/>
      </c>
      <c r="AH325" s="164" t="str">
        <f t="shared" ca="1" si="367"/>
        <v/>
      </c>
      <c r="AI325" s="44" t="str">
        <f ca="1">IF(COUNTIF($BU$2:BU1310,AH325)=1,VLOOKUP(AH325,BG:BH,2), IF(COUNTIF($BU$2:BU1310,AH325)=0,$AI$10,""))</f>
        <v/>
      </c>
      <c r="AJ325" s="45" t="str">
        <f t="shared" ca="1" si="354"/>
        <v/>
      </c>
      <c r="AK325" s="45" t="str">
        <f t="shared" ca="1" si="368"/>
        <v/>
      </c>
      <c r="AL325" s="44" t="str">
        <f ca="1">IF(COUNTIF($BU$2:BU1310,AH325)=1,VLOOKUP(AH325,BI:BJ,2), IF(COUNTIF($BU$2:BU1310,AH325)=0,$AJ$10,""))</f>
        <v/>
      </c>
      <c r="AM325" s="45" t="str">
        <f t="shared" ca="1" si="369"/>
        <v/>
      </c>
      <c r="AN325" s="46" t="str">
        <f t="shared" ca="1" si="370"/>
        <v/>
      </c>
      <c r="AO325" s="44" t="str">
        <f ca="1">IF(COUNTIF($BU$2:BU1310,AH325)=1,VLOOKUP(AH325,BK:BL,2), IF(COUNTIF($BU$2:BU1310,AH325)=0,$AK$10,""))</f>
        <v/>
      </c>
      <c r="AP325" s="45" t="str">
        <f t="shared" ca="1" si="371"/>
        <v/>
      </c>
      <c r="AQ325" s="46" t="str">
        <f t="shared" ca="1" si="372"/>
        <v/>
      </c>
      <c r="AR325" s="44" t="str">
        <f ca="1">IF(COUNTIF($BU$2:BU1310,AH325)=1,VLOOKUP(AH325,BM:BN,2), IF(COUNTIF($BU$2:BU1310,AH325)=0,$AL$10,""))</f>
        <v/>
      </c>
      <c r="AS325" s="45" t="str">
        <f t="shared" ca="1" si="373"/>
        <v/>
      </c>
      <c r="AT325" s="46" t="str">
        <f t="shared" ca="1" si="374"/>
        <v/>
      </c>
      <c r="AU325" s="44" t="str">
        <f ca="1">IF(COUNTIF($BU$2:BU1310,AH325)=1,VLOOKUP(AH325,BO:BP,2), IF(COUNTIF($BU$2:BU1310,AH325)=0,$AM$10,""))</f>
        <v/>
      </c>
      <c r="AV325" s="45" t="str">
        <f t="shared" ca="1" si="375"/>
        <v/>
      </c>
      <c r="AW325" s="46" t="str">
        <f t="shared" ca="1" si="376"/>
        <v/>
      </c>
      <c r="AX325" s="44" t="str">
        <f ca="1">IF(COUNTIF($BU$2:BU1310,AH325)=1,VLOOKUP(AH325,BQ:BR,2), IF(COUNTIF($BU$2:BU1310,AH325)=0,$AN$10,""))</f>
        <v/>
      </c>
      <c r="AY325" s="45" t="str">
        <f t="shared" ca="1" si="377"/>
        <v/>
      </c>
      <c r="AZ325" s="46" t="str">
        <f t="shared" ca="1" si="378"/>
        <v/>
      </c>
      <c r="BA325" s="77" t="str">
        <f t="shared" ca="1" si="379"/>
        <v/>
      </c>
      <c r="BB325" s="176"/>
      <c r="BC325" s="176"/>
      <c r="BD325" s="77" t="str">
        <f ca="1">IF(ISERROR(AI325-2),"",$AQ$4*SUM($BB$14:BB325)-$AR$4*SUM($BC$14:BC325))</f>
        <v/>
      </c>
      <c r="BE325" s="77" t="str">
        <f t="shared" ca="1" si="380"/>
        <v/>
      </c>
      <c r="BS325" s="163" t="str">
        <f t="shared" si="397"/>
        <v/>
      </c>
      <c r="BT325" s="163" t="str">
        <f t="shared" si="398"/>
        <v/>
      </c>
      <c r="BY325" s="164" t="str">
        <f t="shared" ca="1" si="362"/>
        <v/>
      </c>
      <c r="BZ325" s="44" t="str">
        <f ca="1">IF(COUNTIF($CN$2:CN1310,BY325)=1,VLOOKUP(BY325,CH:CI,2), IF(COUNTIF($CN$2:CN1310,BY325)=0,$BZ$10,""))</f>
        <v/>
      </c>
      <c r="CA325" s="45" t="str">
        <f t="shared" ca="1" si="355"/>
        <v/>
      </c>
      <c r="CB325" s="45" t="str">
        <f t="shared" ca="1" si="363"/>
        <v/>
      </c>
      <c r="CC325" s="44" t="str">
        <f ca="1">IF(COUNTIF($CN$2:CN1310,BY325)=1,VLOOKUP(BY325,CJ:CK,2), IF(COUNTIF($CN$2:CN1310,BY325)=0,$CA$10,""))</f>
        <v/>
      </c>
      <c r="CD325" s="45" t="str">
        <f t="shared" ca="1" si="364"/>
        <v/>
      </c>
      <c r="CE325" s="46" t="str">
        <f t="shared" ca="1" si="365"/>
        <v/>
      </c>
      <c r="CF325" s="44" t="str">
        <f t="shared" ca="1" si="366"/>
        <v/>
      </c>
      <c r="CL325" s="163" t="str">
        <f t="shared" si="391"/>
        <v/>
      </c>
      <c r="CM325" s="163" t="str">
        <f t="shared" si="392"/>
        <v/>
      </c>
      <c r="CR325" s="164" t="str">
        <f t="shared" ca="1" si="356"/>
        <v/>
      </c>
      <c r="CS325" s="44" t="str">
        <f ca="1">IF(COUNTIF($DG$2:DG1310,CR325)=1,VLOOKUP(CR325,DA:DB,2), IF(COUNTIF($DG$2:DG1310,CR325)=0,$CS$10,""))</f>
        <v/>
      </c>
      <c r="CT325" s="45" t="str">
        <f t="shared" ca="1" si="357"/>
        <v/>
      </c>
      <c r="CU325" s="45" t="str">
        <f t="shared" ca="1" si="358"/>
        <v/>
      </c>
      <c r="CV325" s="44" t="str">
        <f ca="1">IF(COUNTIF($DG$2:DG1310,CR325)=1,VLOOKUP(CR325,DC:DD,2), IF(COUNTIF($DG$2:DG1310,CR325)=0,$CT$10,""))</f>
        <v/>
      </c>
      <c r="CW325" s="45" t="str">
        <f t="shared" ca="1" si="359"/>
        <v/>
      </c>
      <c r="CX325" s="46" t="str">
        <f t="shared" ca="1" si="360"/>
        <v/>
      </c>
      <c r="CY325" s="44" t="str">
        <f t="shared" ca="1" si="361"/>
        <v/>
      </c>
      <c r="DE325" s="163" t="str">
        <f t="shared" si="393"/>
        <v/>
      </c>
      <c r="DF325" s="163" t="str">
        <f t="shared" si="394"/>
        <v/>
      </c>
    </row>
    <row r="326" spans="1:110">
      <c r="A326" s="164" t="str">
        <f t="shared" ca="1" si="381"/>
        <v/>
      </c>
      <c r="B326" s="71" t="str">
        <f ca="1">IF(COUNTIF($AD$2:AD1311,A326)=1,VLOOKUP(A326,T:U,2), IF(COUNTIF($AD$2:AD1311,A326)=0,$B$10,""))</f>
        <v/>
      </c>
      <c r="C326" s="31" t="str">
        <f t="shared" ca="1" si="353"/>
        <v/>
      </c>
      <c r="D326" s="32" t="str">
        <f t="shared" ca="1" si="382"/>
        <v/>
      </c>
      <c r="E326" s="71" t="str">
        <f ca="1">IF(COUNTIF($AD$2:AD1311,A326)=1,VLOOKUP(A326,V:W,2), IF(COUNTIF($AD$2:AD1311,A326)=0,$C$10,""))</f>
        <v/>
      </c>
      <c r="F326" s="31" t="str">
        <f t="shared" ca="1" si="383"/>
        <v/>
      </c>
      <c r="G326" s="32" t="str">
        <f t="shared" ca="1" si="384"/>
        <v/>
      </c>
      <c r="H326" s="71" t="str">
        <f ca="1">IF(COUNTIF($AD$2:AD1311,A326)=1,VLOOKUP(A326,X:Y,2), IF(COUNTIF($AD$2:AD1311,A326)=0,$D$10,""))</f>
        <v/>
      </c>
      <c r="I326" s="31" t="str">
        <f t="shared" ca="1" si="385"/>
        <v/>
      </c>
      <c r="J326" s="32" t="str">
        <f t="shared" ca="1" si="386"/>
        <v/>
      </c>
      <c r="K326" s="71" t="str">
        <f ca="1">IF(COUNTIF($AD$2:AD1311,A326)=1,VLOOKUP(A326,Z:AA,2), IF(COUNTIF($AD$2:AD1311,A326)=0,$E$10,""))</f>
        <v/>
      </c>
      <c r="L326" s="31" t="str">
        <f t="shared" ca="1" si="387"/>
        <v/>
      </c>
      <c r="M326" s="32" t="str">
        <f t="shared" ca="1" si="388"/>
        <v/>
      </c>
      <c r="N326" s="77" t="str">
        <f t="shared" ca="1" si="389"/>
        <v/>
      </c>
      <c r="O326" s="77"/>
      <c r="P326" s="77"/>
      <c r="Q326" s="77" t="str">
        <f ca="1">IF(ISERROR(B326-2),"",$G$5*SUM($O$14:O326)-$H$5*SUM($P$14:P326))</f>
        <v/>
      </c>
      <c r="R326" s="77" t="str">
        <f t="shared" ca="1" si="390"/>
        <v/>
      </c>
      <c r="AB326" s="163" t="str">
        <f t="shared" si="395"/>
        <v/>
      </c>
      <c r="AC326" s="163" t="str">
        <f t="shared" si="396"/>
        <v/>
      </c>
      <c r="AH326" s="164" t="str">
        <f t="shared" ca="1" si="367"/>
        <v/>
      </c>
      <c r="AI326" s="44" t="str">
        <f ca="1">IF(COUNTIF($BU$2:BU1311,AH326)=1,VLOOKUP(AH326,BG:BH,2), IF(COUNTIF($BU$2:BU1311,AH326)=0,$AI$10,""))</f>
        <v/>
      </c>
      <c r="AJ326" s="45" t="str">
        <f t="shared" ca="1" si="354"/>
        <v/>
      </c>
      <c r="AK326" s="45" t="str">
        <f t="shared" ca="1" si="368"/>
        <v/>
      </c>
      <c r="AL326" s="44" t="str">
        <f ca="1">IF(COUNTIF($BU$2:BU1311,AH326)=1,VLOOKUP(AH326,BI:BJ,2), IF(COUNTIF($BU$2:BU1311,AH326)=0,$AJ$10,""))</f>
        <v/>
      </c>
      <c r="AM326" s="45" t="str">
        <f t="shared" ca="1" si="369"/>
        <v/>
      </c>
      <c r="AN326" s="46" t="str">
        <f t="shared" ca="1" si="370"/>
        <v/>
      </c>
      <c r="AO326" s="44" t="str">
        <f ca="1">IF(COUNTIF($BU$2:BU1311,AH326)=1,VLOOKUP(AH326,BK:BL,2), IF(COUNTIF($BU$2:BU1311,AH326)=0,$AK$10,""))</f>
        <v/>
      </c>
      <c r="AP326" s="45" t="str">
        <f t="shared" ca="1" si="371"/>
        <v/>
      </c>
      <c r="AQ326" s="46" t="str">
        <f t="shared" ca="1" si="372"/>
        <v/>
      </c>
      <c r="AR326" s="44" t="str">
        <f ca="1">IF(COUNTIF($BU$2:BU1311,AH326)=1,VLOOKUP(AH326,BM:BN,2), IF(COUNTIF($BU$2:BU1311,AH326)=0,$AL$10,""))</f>
        <v/>
      </c>
      <c r="AS326" s="45" t="str">
        <f t="shared" ca="1" si="373"/>
        <v/>
      </c>
      <c r="AT326" s="46" t="str">
        <f t="shared" ca="1" si="374"/>
        <v/>
      </c>
      <c r="AU326" s="44" t="str">
        <f ca="1">IF(COUNTIF($BU$2:BU1311,AH326)=1,VLOOKUP(AH326,BO:BP,2), IF(COUNTIF($BU$2:BU1311,AH326)=0,$AM$10,""))</f>
        <v/>
      </c>
      <c r="AV326" s="45" t="str">
        <f t="shared" ca="1" si="375"/>
        <v/>
      </c>
      <c r="AW326" s="46" t="str">
        <f t="shared" ca="1" si="376"/>
        <v/>
      </c>
      <c r="AX326" s="44" t="str">
        <f ca="1">IF(COUNTIF($BU$2:BU1311,AH326)=1,VLOOKUP(AH326,BQ:BR,2), IF(COUNTIF($BU$2:BU1311,AH326)=0,$AN$10,""))</f>
        <v/>
      </c>
      <c r="AY326" s="45" t="str">
        <f t="shared" ca="1" si="377"/>
        <v/>
      </c>
      <c r="AZ326" s="46" t="str">
        <f t="shared" ca="1" si="378"/>
        <v/>
      </c>
      <c r="BA326" s="77" t="str">
        <f t="shared" ca="1" si="379"/>
        <v/>
      </c>
      <c r="BB326" s="176"/>
      <c r="BC326" s="176"/>
      <c r="BD326" s="77" t="str">
        <f ca="1">IF(ISERROR(AI326-2),"",$AQ$4*SUM($BB$14:BB326)-$AR$4*SUM($BC$14:BC326))</f>
        <v/>
      </c>
      <c r="BE326" s="77" t="str">
        <f t="shared" ca="1" si="380"/>
        <v/>
      </c>
      <c r="BS326" s="163" t="str">
        <f t="shared" si="397"/>
        <v/>
      </c>
      <c r="BT326" s="163" t="str">
        <f t="shared" si="398"/>
        <v/>
      </c>
      <c r="BY326" s="164" t="str">
        <f t="shared" ca="1" si="362"/>
        <v/>
      </c>
      <c r="BZ326" s="44" t="str">
        <f ca="1">IF(COUNTIF($CN$2:CN1311,BY326)=1,VLOOKUP(BY326,CH:CI,2), IF(COUNTIF($CN$2:CN1311,BY326)=0,$BZ$10,""))</f>
        <v/>
      </c>
      <c r="CA326" s="45" t="str">
        <f t="shared" ca="1" si="355"/>
        <v/>
      </c>
      <c r="CB326" s="45" t="str">
        <f t="shared" ca="1" si="363"/>
        <v/>
      </c>
      <c r="CC326" s="44" t="str">
        <f ca="1">IF(COUNTIF($CN$2:CN1311,BY326)=1,VLOOKUP(BY326,CJ:CK,2), IF(COUNTIF($CN$2:CN1311,BY326)=0,$CA$10,""))</f>
        <v/>
      </c>
      <c r="CD326" s="45" t="str">
        <f t="shared" ca="1" si="364"/>
        <v/>
      </c>
      <c r="CE326" s="46" t="str">
        <f t="shared" ca="1" si="365"/>
        <v/>
      </c>
      <c r="CF326" s="44" t="str">
        <f t="shared" ca="1" si="366"/>
        <v/>
      </c>
      <c r="CL326" s="163" t="str">
        <f t="shared" si="391"/>
        <v/>
      </c>
      <c r="CM326" s="163" t="str">
        <f t="shared" si="392"/>
        <v/>
      </c>
      <c r="CR326" s="164" t="str">
        <f t="shared" ca="1" si="356"/>
        <v/>
      </c>
      <c r="CS326" s="44" t="str">
        <f ca="1">IF(COUNTIF($DG$2:DG1311,CR326)=1,VLOOKUP(CR326,DA:DB,2), IF(COUNTIF($DG$2:DG1311,CR326)=0,$CS$10,""))</f>
        <v/>
      </c>
      <c r="CT326" s="45" t="str">
        <f t="shared" ca="1" si="357"/>
        <v/>
      </c>
      <c r="CU326" s="45" t="str">
        <f t="shared" ca="1" si="358"/>
        <v/>
      </c>
      <c r="CV326" s="44" t="str">
        <f ca="1">IF(COUNTIF($DG$2:DG1311,CR326)=1,VLOOKUP(CR326,DC:DD,2), IF(COUNTIF($DG$2:DG1311,CR326)=0,$CT$10,""))</f>
        <v/>
      </c>
      <c r="CW326" s="45" t="str">
        <f t="shared" ca="1" si="359"/>
        <v/>
      </c>
      <c r="CX326" s="46" t="str">
        <f t="shared" ca="1" si="360"/>
        <v/>
      </c>
      <c r="CY326" s="44" t="str">
        <f t="shared" ca="1" si="361"/>
        <v/>
      </c>
      <c r="DE326" s="163" t="str">
        <f t="shared" si="393"/>
        <v/>
      </c>
      <c r="DF326" s="163" t="str">
        <f t="shared" si="394"/>
        <v/>
      </c>
    </row>
    <row r="327" spans="1:110">
      <c r="A327" s="164" t="str">
        <f t="shared" ca="1" si="381"/>
        <v/>
      </c>
      <c r="B327" s="71" t="str">
        <f ca="1">IF(COUNTIF($AD$2:AD1312,A327)=1,VLOOKUP(A327,T:U,2), IF(COUNTIF($AD$2:AD1312,A327)=0,$B$10,""))</f>
        <v/>
      </c>
      <c r="C327" s="31" t="str">
        <f t="shared" ca="1" si="353"/>
        <v/>
      </c>
      <c r="D327" s="32" t="str">
        <f t="shared" ca="1" si="382"/>
        <v/>
      </c>
      <c r="E327" s="71" t="str">
        <f ca="1">IF(COUNTIF($AD$2:AD1312,A327)=1,VLOOKUP(A327,V:W,2), IF(COUNTIF($AD$2:AD1312,A327)=0,$C$10,""))</f>
        <v/>
      </c>
      <c r="F327" s="31" t="str">
        <f t="shared" ca="1" si="383"/>
        <v/>
      </c>
      <c r="G327" s="32" t="str">
        <f t="shared" ca="1" si="384"/>
        <v/>
      </c>
      <c r="H327" s="71" t="str">
        <f ca="1">IF(COUNTIF($AD$2:AD1312,A327)=1,VLOOKUP(A327,X:Y,2), IF(COUNTIF($AD$2:AD1312,A327)=0,$D$10,""))</f>
        <v/>
      </c>
      <c r="I327" s="31" t="str">
        <f t="shared" ca="1" si="385"/>
        <v/>
      </c>
      <c r="J327" s="32" t="str">
        <f t="shared" ca="1" si="386"/>
        <v/>
      </c>
      <c r="K327" s="71" t="str">
        <f ca="1">IF(COUNTIF($AD$2:AD1312,A327)=1,VLOOKUP(A327,Z:AA,2), IF(COUNTIF($AD$2:AD1312,A327)=0,$E$10,""))</f>
        <v/>
      </c>
      <c r="L327" s="31" t="str">
        <f t="shared" ca="1" si="387"/>
        <v/>
      </c>
      <c r="M327" s="32" t="str">
        <f t="shared" ca="1" si="388"/>
        <v/>
      </c>
      <c r="N327" s="77" t="str">
        <f t="shared" ca="1" si="389"/>
        <v/>
      </c>
      <c r="O327" s="77"/>
      <c r="P327" s="77"/>
      <c r="Q327" s="77" t="str">
        <f ca="1">IF(ISERROR(B327-2),"",$G$5*SUM($O$14:O327)-$H$5*SUM($P$14:P327))</f>
        <v/>
      </c>
      <c r="R327" s="77" t="str">
        <f t="shared" ca="1" si="390"/>
        <v/>
      </c>
      <c r="AB327" s="163" t="str">
        <f t="shared" si="395"/>
        <v/>
      </c>
      <c r="AC327" s="163" t="str">
        <f t="shared" si="396"/>
        <v/>
      </c>
      <c r="AH327" s="164" t="str">
        <f t="shared" ca="1" si="367"/>
        <v/>
      </c>
      <c r="AI327" s="44" t="str">
        <f ca="1">IF(COUNTIF($BU$2:BU1312,AH327)=1,VLOOKUP(AH327,BG:BH,2), IF(COUNTIF($BU$2:BU1312,AH327)=0,$AI$10,""))</f>
        <v/>
      </c>
      <c r="AJ327" s="45" t="str">
        <f t="shared" ca="1" si="354"/>
        <v/>
      </c>
      <c r="AK327" s="45" t="str">
        <f t="shared" ca="1" si="368"/>
        <v/>
      </c>
      <c r="AL327" s="44" t="str">
        <f ca="1">IF(COUNTIF($BU$2:BU1312,AH327)=1,VLOOKUP(AH327,BI:BJ,2), IF(COUNTIF($BU$2:BU1312,AH327)=0,$AJ$10,""))</f>
        <v/>
      </c>
      <c r="AM327" s="45" t="str">
        <f t="shared" ca="1" si="369"/>
        <v/>
      </c>
      <c r="AN327" s="46" t="str">
        <f t="shared" ca="1" si="370"/>
        <v/>
      </c>
      <c r="AO327" s="44" t="str">
        <f ca="1">IF(COUNTIF($BU$2:BU1312,AH327)=1,VLOOKUP(AH327,BK:BL,2), IF(COUNTIF($BU$2:BU1312,AH327)=0,$AK$10,""))</f>
        <v/>
      </c>
      <c r="AP327" s="45" t="str">
        <f t="shared" ca="1" si="371"/>
        <v/>
      </c>
      <c r="AQ327" s="46" t="str">
        <f t="shared" ca="1" si="372"/>
        <v/>
      </c>
      <c r="AR327" s="44" t="str">
        <f ca="1">IF(COUNTIF($BU$2:BU1312,AH327)=1,VLOOKUP(AH327,BM:BN,2), IF(COUNTIF($BU$2:BU1312,AH327)=0,$AL$10,""))</f>
        <v/>
      </c>
      <c r="AS327" s="45" t="str">
        <f t="shared" ca="1" si="373"/>
        <v/>
      </c>
      <c r="AT327" s="46" t="str">
        <f t="shared" ca="1" si="374"/>
        <v/>
      </c>
      <c r="AU327" s="44" t="str">
        <f ca="1">IF(COUNTIF($BU$2:BU1312,AH327)=1,VLOOKUP(AH327,BO:BP,2), IF(COUNTIF($BU$2:BU1312,AH327)=0,$AM$10,""))</f>
        <v/>
      </c>
      <c r="AV327" s="45" t="str">
        <f t="shared" ca="1" si="375"/>
        <v/>
      </c>
      <c r="AW327" s="46" t="str">
        <f t="shared" ca="1" si="376"/>
        <v/>
      </c>
      <c r="AX327" s="44" t="str">
        <f ca="1">IF(COUNTIF($BU$2:BU1312,AH327)=1,VLOOKUP(AH327,BQ:BR,2), IF(COUNTIF($BU$2:BU1312,AH327)=0,$AN$10,""))</f>
        <v/>
      </c>
      <c r="AY327" s="45" t="str">
        <f t="shared" ca="1" si="377"/>
        <v/>
      </c>
      <c r="AZ327" s="46" t="str">
        <f t="shared" ca="1" si="378"/>
        <v/>
      </c>
      <c r="BA327" s="77" t="str">
        <f t="shared" ca="1" si="379"/>
        <v/>
      </c>
      <c r="BB327" s="176"/>
      <c r="BC327" s="176"/>
      <c r="BD327" s="77" t="str">
        <f ca="1">IF(ISERROR(AI327-2),"",$AQ$4*SUM($BB$14:BB327)-$AR$4*SUM($BC$14:BC327))</f>
        <v/>
      </c>
      <c r="BE327" s="77" t="str">
        <f t="shared" ca="1" si="380"/>
        <v/>
      </c>
      <c r="BS327" s="163" t="str">
        <f t="shared" si="397"/>
        <v/>
      </c>
      <c r="BT327" s="163" t="str">
        <f t="shared" si="398"/>
        <v/>
      </c>
      <c r="BY327" s="164" t="str">
        <f t="shared" ca="1" si="362"/>
        <v/>
      </c>
      <c r="BZ327" s="44" t="str">
        <f ca="1">IF(COUNTIF($CN$2:CN1312,BY327)=1,VLOOKUP(BY327,CH:CI,2), IF(COUNTIF($CN$2:CN1312,BY327)=0,$BZ$10,""))</f>
        <v/>
      </c>
      <c r="CA327" s="45" t="str">
        <f t="shared" ca="1" si="355"/>
        <v/>
      </c>
      <c r="CB327" s="45" t="str">
        <f t="shared" ca="1" si="363"/>
        <v/>
      </c>
      <c r="CC327" s="44" t="str">
        <f ca="1">IF(COUNTIF($CN$2:CN1312,BY327)=1,VLOOKUP(BY327,CJ:CK,2), IF(COUNTIF($CN$2:CN1312,BY327)=0,$CA$10,""))</f>
        <v/>
      </c>
      <c r="CD327" s="45" t="str">
        <f t="shared" ca="1" si="364"/>
        <v/>
      </c>
      <c r="CE327" s="46" t="str">
        <f t="shared" ca="1" si="365"/>
        <v/>
      </c>
      <c r="CF327" s="44" t="str">
        <f t="shared" ca="1" si="366"/>
        <v/>
      </c>
      <c r="CL327" s="163" t="str">
        <f t="shared" si="391"/>
        <v/>
      </c>
      <c r="CM327" s="163" t="str">
        <f t="shared" si="392"/>
        <v/>
      </c>
      <c r="CR327" s="164" t="str">
        <f t="shared" ca="1" si="356"/>
        <v/>
      </c>
      <c r="CS327" s="44" t="str">
        <f ca="1">IF(COUNTIF($DG$2:DG1312,CR327)=1,VLOOKUP(CR327,DA:DB,2), IF(COUNTIF($DG$2:DG1312,CR327)=0,$CS$10,""))</f>
        <v/>
      </c>
      <c r="CT327" s="45" t="str">
        <f t="shared" ca="1" si="357"/>
        <v/>
      </c>
      <c r="CU327" s="45" t="str">
        <f t="shared" ca="1" si="358"/>
        <v/>
      </c>
      <c r="CV327" s="44" t="str">
        <f ca="1">IF(COUNTIF($DG$2:DG1312,CR327)=1,VLOOKUP(CR327,DC:DD,2), IF(COUNTIF($DG$2:DG1312,CR327)=0,$CT$10,""))</f>
        <v/>
      </c>
      <c r="CW327" s="45" t="str">
        <f t="shared" ca="1" si="359"/>
        <v/>
      </c>
      <c r="CX327" s="46" t="str">
        <f t="shared" ca="1" si="360"/>
        <v/>
      </c>
      <c r="CY327" s="44" t="str">
        <f t="shared" ca="1" si="361"/>
        <v/>
      </c>
      <c r="DE327" s="163" t="str">
        <f t="shared" si="393"/>
        <v/>
      </c>
      <c r="DF327" s="163" t="str">
        <f t="shared" si="394"/>
        <v/>
      </c>
    </row>
    <row r="328" spans="1:110">
      <c r="A328" s="164" t="str">
        <f t="shared" ca="1" si="381"/>
        <v/>
      </c>
      <c r="B328" s="71" t="str">
        <f ca="1">IF(COUNTIF($AD$2:AD1313,A328)=1,VLOOKUP(A328,T:U,2), IF(COUNTIF($AD$2:AD1313,A328)=0,$B$10,""))</f>
        <v/>
      </c>
      <c r="C328" s="31" t="str">
        <f t="shared" ca="1" si="353"/>
        <v/>
      </c>
      <c r="D328" s="32" t="str">
        <f t="shared" ca="1" si="382"/>
        <v/>
      </c>
      <c r="E328" s="71" t="str">
        <f ca="1">IF(COUNTIF($AD$2:AD1313,A328)=1,VLOOKUP(A328,V:W,2), IF(COUNTIF($AD$2:AD1313,A328)=0,$C$10,""))</f>
        <v/>
      </c>
      <c r="F328" s="31" t="str">
        <f t="shared" ca="1" si="383"/>
        <v/>
      </c>
      <c r="G328" s="32" t="str">
        <f t="shared" ca="1" si="384"/>
        <v/>
      </c>
      <c r="H328" s="71" t="str">
        <f ca="1">IF(COUNTIF($AD$2:AD1313,A328)=1,VLOOKUP(A328,X:Y,2), IF(COUNTIF($AD$2:AD1313,A328)=0,$D$10,""))</f>
        <v/>
      </c>
      <c r="I328" s="31" t="str">
        <f t="shared" ca="1" si="385"/>
        <v/>
      </c>
      <c r="J328" s="32" t="str">
        <f t="shared" ca="1" si="386"/>
        <v/>
      </c>
      <c r="K328" s="71" t="str">
        <f ca="1">IF(COUNTIF($AD$2:AD1313,A328)=1,VLOOKUP(A328,Z:AA,2), IF(COUNTIF($AD$2:AD1313,A328)=0,$E$10,""))</f>
        <v/>
      </c>
      <c r="L328" s="31" t="str">
        <f t="shared" ca="1" si="387"/>
        <v/>
      </c>
      <c r="M328" s="32" t="str">
        <f t="shared" ca="1" si="388"/>
        <v/>
      </c>
      <c r="N328" s="77" t="str">
        <f t="shared" ca="1" si="389"/>
        <v/>
      </c>
      <c r="O328" s="77"/>
      <c r="P328" s="77"/>
      <c r="Q328" s="77" t="str">
        <f ca="1">IF(ISERROR(B328-2),"",$G$5*SUM($O$14:O328)-$H$5*SUM($P$14:P328))</f>
        <v/>
      </c>
      <c r="R328" s="77" t="str">
        <f t="shared" ca="1" si="390"/>
        <v/>
      </c>
      <c r="AB328" s="163" t="str">
        <f t="shared" si="395"/>
        <v/>
      </c>
      <c r="AC328" s="163" t="str">
        <f t="shared" si="396"/>
        <v/>
      </c>
      <c r="AH328" s="164" t="str">
        <f t="shared" ca="1" si="367"/>
        <v/>
      </c>
      <c r="AI328" s="44" t="str">
        <f ca="1">IF(COUNTIF($BU$2:BU1313,AH328)=1,VLOOKUP(AH328,BG:BH,2), IF(COUNTIF($BU$2:BU1313,AH328)=0,$AI$10,""))</f>
        <v/>
      </c>
      <c r="AJ328" s="45" t="str">
        <f t="shared" ca="1" si="354"/>
        <v/>
      </c>
      <c r="AK328" s="45" t="str">
        <f t="shared" ca="1" si="368"/>
        <v/>
      </c>
      <c r="AL328" s="44" t="str">
        <f ca="1">IF(COUNTIF($BU$2:BU1313,AH328)=1,VLOOKUP(AH328,BI:BJ,2), IF(COUNTIF($BU$2:BU1313,AH328)=0,$AJ$10,""))</f>
        <v/>
      </c>
      <c r="AM328" s="45" t="str">
        <f t="shared" ca="1" si="369"/>
        <v/>
      </c>
      <c r="AN328" s="46" t="str">
        <f t="shared" ca="1" si="370"/>
        <v/>
      </c>
      <c r="AO328" s="44" t="str">
        <f ca="1">IF(COUNTIF($BU$2:BU1313,AH328)=1,VLOOKUP(AH328,BK:BL,2), IF(COUNTIF($BU$2:BU1313,AH328)=0,$AK$10,""))</f>
        <v/>
      </c>
      <c r="AP328" s="45" t="str">
        <f t="shared" ca="1" si="371"/>
        <v/>
      </c>
      <c r="AQ328" s="46" t="str">
        <f t="shared" ca="1" si="372"/>
        <v/>
      </c>
      <c r="AR328" s="44" t="str">
        <f ca="1">IF(COUNTIF($BU$2:BU1313,AH328)=1,VLOOKUP(AH328,BM:BN,2), IF(COUNTIF($BU$2:BU1313,AH328)=0,$AL$10,""))</f>
        <v/>
      </c>
      <c r="AS328" s="45" t="str">
        <f t="shared" ca="1" si="373"/>
        <v/>
      </c>
      <c r="AT328" s="46" t="str">
        <f t="shared" ca="1" si="374"/>
        <v/>
      </c>
      <c r="AU328" s="44" t="str">
        <f ca="1">IF(COUNTIF($BU$2:BU1313,AH328)=1,VLOOKUP(AH328,BO:BP,2), IF(COUNTIF($BU$2:BU1313,AH328)=0,$AM$10,""))</f>
        <v/>
      </c>
      <c r="AV328" s="45" t="str">
        <f t="shared" ca="1" si="375"/>
        <v/>
      </c>
      <c r="AW328" s="46" t="str">
        <f t="shared" ca="1" si="376"/>
        <v/>
      </c>
      <c r="AX328" s="44" t="str">
        <f ca="1">IF(COUNTIF($BU$2:BU1313,AH328)=1,VLOOKUP(AH328,BQ:BR,2), IF(COUNTIF($BU$2:BU1313,AH328)=0,$AN$10,""))</f>
        <v/>
      </c>
      <c r="AY328" s="45" t="str">
        <f t="shared" ca="1" si="377"/>
        <v/>
      </c>
      <c r="AZ328" s="46" t="str">
        <f t="shared" ca="1" si="378"/>
        <v/>
      </c>
      <c r="BA328" s="77" t="str">
        <f t="shared" ca="1" si="379"/>
        <v/>
      </c>
      <c r="BB328" s="176"/>
      <c r="BC328" s="176"/>
      <c r="BD328" s="77" t="str">
        <f ca="1">IF(ISERROR(AI328-2),"",$AQ$4*SUM($BB$14:BB328)-$AR$4*SUM($BC$14:BC328))</f>
        <v/>
      </c>
      <c r="BE328" s="77" t="str">
        <f t="shared" ca="1" si="380"/>
        <v/>
      </c>
      <c r="BS328" s="163" t="str">
        <f t="shared" si="397"/>
        <v/>
      </c>
      <c r="BT328" s="163" t="str">
        <f t="shared" si="398"/>
        <v/>
      </c>
      <c r="BY328" s="164" t="str">
        <f t="shared" ca="1" si="362"/>
        <v/>
      </c>
      <c r="BZ328" s="44" t="str">
        <f ca="1">IF(COUNTIF($CN$2:CN1313,BY328)=1,VLOOKUP(BY328,CH:CI,2), IF(COUNTIF($CN$2:CN1313,BY328)=0,$BZ$10,""))</f>
        <v/>
      </c>
      <c r="CA328" s="45" t="str">
        <f t="shared" ca="1" si="355"/>
        <v/>
      </c>
      <c r="CB328" s="45" t="str">
        <f t="shared" ca="1" si="363"/>
        <v/>
      </c>
      <c r="CC328" s="44" t="str">
        <f ca="1">IF(COUNTIF($CN$2:CN1313,BY328)=1,VLOOKUP(BY328,CJ:CK,2), IF(COUNTIF($CN$2:CN1313,BY328)=0,$CA$10,""))</f>
        <v/>
      </c>
      <c r="CD328" s="45" t="str">
        <f t="shared" ca="1" si="364"/>
        <v/>
      </c>
      <c r="CE328" s="46" t="str">
        <f t="shared" ca="1" si="365"/>
        <v/>
      </c>
      <c r="CF328" s="44" t="str">
        <f t="shared" ca="1" si="366"/>
        <v/>
      </c>
      <c r="CL328" s="163" t="str">
        <f t="shared" si="391"/>
        <v/>
      </c>
      <c r="CM328" s="163" t="str">
        <f t="shared" si="392"/>
        <v/>
      </c>
      <c r="CR328" s="164" t="str">
        <f t="shared" ca="1" si="356"/>
        <v/>
      </c>
      <c r="CS328" s="44" t="str">
        <f ca="1">IF(COUNTIF($DG$2:DG1313,CR328)=1,VLOOKUP(CR328,DA:DB,2), IF(COUNTIF($DG$2:DG1313,CR328)=0,$CS$10,""))</f>
        <v/>
      </c>
      <c r="CT328" s="45" t="str">
        <f t="shared" ca="1" si="357"/>
        <v/>
      </c>
      <c r="CU328" s="45" t="str">
        <f t="shared" ca="1" si="358"/>
        <v/>
      </c>
      <c r="CV328" s="44" t="str">
        <f ca="1">IF(COUNTIF($DG$2:DG1313,CR328)=1,VLOOKUP(CR328,DC:DD,2), IF(COUNTIF($DG$2:DG1313,CR328)=0,$CT$10,""))</f>
        <v/>
      </c>
      <c r="CW328" s="45" t="str">
        <f t="shared" ca="1" si="359"/>
        <v/>
      </c>
      <c r="CX328" s="46" t="str">
        <f t="shared" ca="1" si="360"/>
        <v/>
      </c>
      <c r="CY328" s="44" t="str">
        <f t="shared" ca="1" si="361"/>
        <v/>
      </c>
      <c r="DE328" s="163" t="str">
        <f t="shared" si="393"/>
        <v/>
      </c>
      <c r="DF328" s="163" t="str">
        <f t="shared" si="394"/>
        <v/>
      </c>
    </row>
    <row r="329" spans="1:110">
      <c r="A329" s="164" t="str">
        <f t="shared" ca="1" si="381"/>
        <v/>
      </c>
      <c r="B329" s="71" t="str">
        <f ca="1">IF(COUNTIF($AD$2:AD1314,A329)=1,VLOOKUP(A329,T:U,2), IF(COUNTIF($AD$2:AD1314,A329)=0,$B$10,""))</f>
        <v/>
      </c>
      <c r="C329" s="31" t="str">
        <f t="shared" ca="1" si="353"/>
        <v/>
      </c>
      <c r="D329" s="32" t="str">
        <f t="shared" ca="1" si="382"/>
        <v/>
      </c>
      <c r="E329" s="71" t="str">
        <f ca="1">IF(COUNTIF($AD$2:AD1314,A329)=1,VLOOKUP(A329,V:W,2), IF(COUNTIF($AD$2:AD1314,A329)=0,$C$10,""))</f>
        <v/>
      </c>
      <c r="F329" s="31" t="str">
        <f t="shared" ca="1" si="383"/>
        <v/>
      </c>
      <c r="G329" s="32" t="str">
        <f t="shared" ca="1" si="384"/>
        <v/>
      </c>
      <c r="H329" s="71" t="str">
        <f ca="1">IF(COUNTIF($AD$2:AD1314,A329)=1,VLOOKUP(A329,X:Y,2), IF(COUNTIF($AD$2:AD1314,A329)=0,$D$10,""))</f>
        <v/>
      </c>
      <c r="I329" s="31" t="str">
        <f t="shared" ca="1" si="385"/>
        <v/>
      </c>
      <c r="J329" s="32" t="str">
        <f t="shared" ca="1" si="386"/>
        <v/>
      </c>
      <c r="K329" s="71" t="str">
        <f ca="1">IF(COUNTIF($AD$2:AD1314,A329)=1,VLOOKUP(A329,Z:AA,2), IF(COUNTIF($AD$2:AD1314,A329)=0,$E$10,""))</f>
        <v/>
      </c>
      <c r="L329" s="31" t="str">
        <f t="shared" ca="1" si="387"/>
        <v/>
      </c>
      <c r="M329" s="32" t="str">
        <f t="shared" ca="1" si="388"/>
        <v/>
      </c>
      <c r="N329" s="77" t="str">
        <f t="shared" ca="1" si="389"/>
        <v/>
      </c>
      <c r="O329" s="77"/>
      <c r="P329" s="77"/>
      <c r="Q329" s="77" t="str">
        <f ca="1">IF(ISERROR(B329-2),"",$G$5*SUM($O$14:O329)-$H$5*SUM($P$14:P329))</f>
        <v/>
      </c>
      <c r="R329" s="77" t="str">
        <f t="shared" ca="1" si="390"/>
        <v/>
      </c>
      <c r="AB329" s="163" t="str">
        <f t="shared" si="395"/>
        <v/>
      </c>
      <c r="AC329" s="163" t="str">
        <f t="shared" si="396"/>
        <v/>
      </c>
      <c r="AH329" s="164" t="str">
        <f t="shared" ca="1" si="367"/>
        <v/>
      </c>
      <c r="AI329" s="44" t="str">
        <f ca="1">IF(COUNTIF($BU$2:BU1314,AH329)=1,VLOOKUP(AH329,BG:BH,2), IF(COUNTIF($BU$2:BU1314,AH329)=0,$AI$10,""))</f>
        <v/>
      </c>
      <c r="AJ329" s="45" t="str">
        <f t="shared" ca="1" si="354"/>
        <v/>
      </c>
      <c r="AK329" s="45" t="str">
        <f t="shared" ca="1" si="368"/>
        <v/>
      </c>
      <c r="AL329" s="44" t="str">
        <f ca="1">IF(COUNTIF($BU$2:BU1314,AH329)=1,VLOOKUP(AH329,BI:BJ,2), IF(COUNTIF($BU$2:BU1314,AH329)=0,$AJ$10,""))</f>
        <v/>
      </c>
      <c r="AM329" s="45" t="str">
        <f t="shared" ca="1" si="369"/>
        <v/>
      </c>
      <c r="AN329" s="46" t="str">
        <f t="shared" ca="1" si="370"/>
        <v/>
      </c>
      <c r="AO329" s="44" t="str">
        <f ca="1">IF(COUNTIF($BU$2:BU1314,AH329)=1,VLOOKUP(AH329,BK:BL,2), IF(COUNTIF($BU$2:BU1314,AH329)=0,$AK$10,""))</f>
        <v/>
      </c>
      <c r="AP329" s="45" t="str">
        <f t="shared" ca="1" si="371"/>
        <v/>
      </c>
      <c r="AQ329" s="46" t="str">
        <f t="shared" ca="1" si="372"/>
        <v/>
      </c>
      <c r="AR329" s="44" t="str">
        <f ca="1">IF(COUNTIF($BU$2:BU1314,AH329)=1,VLOOKUP(AH329,BM:BN,2), IF(COUNTIF($BU$2:BU1314,AH329)=0,$AL$10,""))</f>
        <v/>
      </c>
      <c r="AS329" s="45" t="str">
        <f t="shared" ca="1" si="373"/>
        <v/>
      </c>
      <c r="AT329" s="46" t="str">
        <f t="shared" ca="1" si="374"/>
        <v/>
      </c>
      <c r="AU329" s="44" t="str">
        <f ca="1">IF(COUNTIF($BU$2:BU1314,AH329)=1,VLOOKUP(AH329,BO:BP,2), IF(COUNTIF($BU$2:BU1314,AH329)=0,$AM$10,""))</f>
        <v/>
      </c>
      <c r="AV329" s="45" t="str">
        <f t="shared" ca="1" si="375"/>
        <v/>
      </c>
      <c r="AW329" s="46" t="str">
        <f t="shared" ca="1" si="376"/>
        <v/>
      </c>
      <c r="AX329" s="44" t="str">
        <f ca="1">IF(COUNTIF($BU$2:BU1314,AH329)=1,VLOOKUP(AH329,BQ:BR,2), IF(COUNTIF($BU$2:BU1314,AH329)=0,$AN$10,""))</f>
        <v/>
      </c>
      <c r="AY329" s="45" t="str">
        <f t="shared" ca="1" si="377"/>
        <v/>
      </c>
      <c r="AZ329" s="46" t="str">
        <f t="shared" ca="1" si="378"/>
        <v/>
      </c>
      <c r="BA329" s="77" t="str">
        <f t="shared" ca="1" si="379"/>
        <v/>
      </c>
      <c r="BB329" s="176"/>
      <c r="BC329" s="176"/>
      <c r="BD329" s="77" t="str">
        <f ca="1">IF(ISERROR(AI329-2),"",$AQ$4*SUM($BB$14:BB329)-$AR$4*SUM($BC$14:BC329))</f>
        <v/>
      </c>
      <c r="BE329" s="77" t="str">
        <f t="shared" ca="1" si="380"/>
        <v/>
      </c>
      <c r="BS329" s="163" t="str">
        <f t="shared" si="397"/>
        <v/>
      </c>
      <c r="BT329" s="163" t="str">
        <f t="shared" si="398"/>
        <v/>
      </c>
      <c r="BY329" s="164" t="str">
        <f t="shared" ca="1" si="362"/>
        <v/>
      </c>
      <c r="BZ329" s="44" t="str">
        <f ca="1">IF(COUNTIF($CN$2:CN1314,BY329)=1,VLOOKUP(BY329,CH:CI,2), IF(COUNTIF($CN$2:CN1314,BY329)=0,$BZ$10,""))</f>
        <v/>
      </c>
      <c r="CA329" s="45" t="str">
        <f t="shared" ca="1" si="355"/>
        <v/>
      </c>
      <c r="CB329" s="45" t="str">
        <f t="shared" ca="1" si="363"/>
        <v/>
      </c>
      <c r="CC329" s="44" t="str">
        <f ca="1">IF(COUNTIF($CN$2:CN1314,BY329)=1,VLOOKUP(BY329,CJ:CK,2), IF(COUNTIF($CN$2:CN1314,BY329)=0,$CA$10,""))</f>
        <v/>
      </c>
      <c r="CD329" s="45" t="str">
        <f t="shared" ca="1" si="364"/>
        <v/>
      </c>
      <c r="CE329" s="46" t="str">
        <f t="shared" ca="1" si="365"/>
        <v/>
      </c>
      <c r="CF329" s="44" t="str">
        <f t="shared" ca="1" si="366"/>
        <v/>
      </c>
      <c r="CL329" s="163" t="str">
        <f t="shared" si="391"/>
        <v/>
      </c>
      <c r="CM329" s="163" t="str">
        <f t="shared" si="392"/>
        <v/>
      </c>
      <c r="CR329" s="164" t="str">
        <f t="shared" ca="1" si="356"/>
        <v/>
      </c>
      <c r="CS329" s="44" t="str">
        <f ca="1">IF(COUNTIF($DG$2:DG1314,CR329)=1,VLOOKUP(CR329,DA:DB,2), IF(COUNTIF($DG$2:DG1314,CR329)=0,$CS$10,""))</f>
        <v/>
      </c>
      <c r="CT329" s="45" t="str">
        <f t="shared" ca="1" si="357"/>
        <v/>
      </c>
      <c r="CU329" s="45" t="str">
        <f t="shared" ca="1" si="358"/>
        <v/>
      </c>
      <c r="CV329" s="44" t="str">
        <f ca="1">IF(COUNTIF($DG$2:DG1314,CR329)=1,VLOOKUP(CR329,DC:DD,2), IF(COUNTIF($DG$2:DG1314,CR329)=0,$CT$10,""))</f>
        <v/>
      </c>
      <c r="CW329" s="45" t="str">
        <f t="shared" ca="1" si="359"/>
        <v/>
      </c>
      <c r="CX329" s="46" t="str">
        <f t="shared" ca="1" si="360"/>
        <v/>
      </c>
      <c r="CY329" s="44" t="str">
        <f t="shared" ca="1" si="361"/>
        <v/>
      </c>
      <c r="DE329" s="163" t="str">
        <f t="shared" si="393"/>
        <v/>
      </c>
      <c r="DF329" s="163" t="str">
        <f t="shared" si="394"/>
        <v/>
      </c>
    </row>
    <row r="330" spans="1:110">
      <c r="A330" s="164" t="str">
        <f t="shared" ca="1" si="381"/>
        <v/>
      </c>
      <c r="B330" s="71" t="str">
        <f ca="1">IF(COUNTIF($AD$2:AD1315,A330)=1,VLOOKUP(A330,T:U,2), IF(COUNTIF($AD$2:AD1315,A330)=0,$B$10,""))</f>
        <v/>
      </c>
      <c r="C330" s="31" t="str">
        <f t="shared" ca="1" si="353"/>
        <v/>
      </c>
      <c r="D330" s="32" t="str">
        <f t="shared" ca="1" si="382"/>
        <v/>
      </c>
      <c r="E330" s="71" t="str">
        <f ca="1">IF(COUNTIF($AD$2:AD1315,A330)=1,VLOOKUP(A330,V:W,2), IF(COUNTIF($AD$2:AD1315,A330)=0,$C$10,""))</f>
        <v/>
      </c>
      <c r="F330" s="31" t="str">
        <f t="shared" ca="1" si="383"/>
        <v/>
      </c>
      <c r="G330" s="32" t="str">
        <f t="shared" ca="1" si="384"/>
        <v/>
      </c>
      <c r="H330" s="71" t="str">
        <f ca="1">IF(COUNTIF($AD$2:AD1315,A330)=1,VLOOKUP(A330,X:Y,2), IF(COUNTIF($AD$2:AD1315,A330)=0,$D$10,""))</f>
        <v/>
      </c>
      <c r="I330" s="31" t="str">
        <f t="shared" ca="1" si="385"/>
        <v/>
      </c>
      <c r="J330" s="32" t="str">
        <f t="shared" ca="1" si="386"/>
        <v/>
      </c>
      <c r="K330" s="71" t="str">
        <f ca="1">IF(COUNTIF($AD$2:AD1315,A330)=1,VLOOKUP(A330,Z:AA,2), IF(COUNTIF($AD$2:AD1315,A330)=0,$E$10,""))</f>
        <v/>
      </c>
      <c r="L330" s="31" t="str">
        <f t="shared" ca="1" si="387"/>
        <v/>
      </c>
      <c r="M330" s="32" t="str">
        <f t="shared" ca="1" si="388"/>
        <v/>
      </c>
      <c r="N330" s="77" t="str">
        <f t="shared" ca="1" si="389"/>
        <v/>
      </c>
      <c r="O330" s="77"/>
      <c r="P330" s="77"/>
      <c r="Q330" s="77" t="str">
        <f ca="1">IF(ISERROR(B330-2),"",$G$5*SUM($O$14:O330)-$H$5*SUM($P$14:P330))</f>
        <v/>
      </c>
      <c r="R330" s="77" t="str">
        <f t="shared" ca="1" si="390"/>
        <v/>
      </c>
      <c r="AB330" s="163" t="str">
        <f t="shared" si="395"/>
        <v/>
      </c>
      <c r="AC330" s="163" t="str">
        <f t="shared" si="396"/>
        <v/>
      </c>
      <c r="AH330" s="164" t="str">
        <f t="shared" ca="1" si="367"/>
        <v/>
      </c>
      <c r="AI330" s="44" t="str">
        <f ca="1">IF(COUNTIF($BU$2:BU1315,AH330)=1,VLOOKUP(AH330,BG:BH,2), IF(COUNTIF($BU$2:BU1315,AH330)=0,$AI$10,""))</f>
        <v/>
      </c>
      <c r="AJ330" s="45" t="str">
        <f t="shared" ca="1" si="354"/>
        <v/>
      </c>
      <c r="AK330" s="45" t="str">
        <f t="shared" ca="1" si="368"/>
        <v/>
      </c>
      <c r="AL330" s="44" t="str">
        <f ca="1">IF(COUNTIF($BU$2:BU1315,AH330)=1,VLOOKUP(AH330,BI:BJ,2), IF(COUNTIF($BU$2:BU1315,AH330)=0,$AJ$10,""))</f>
        <v/>
      </c>
      <c r="AM330" s="45" t="str">
        <f t="shared" ca="1" si="369"/>
        <v/>
      </c>
      <c r="AN330" s="46" t="str">
        <f t="shared" ca="1" si="370"/>
        <v/>
      </c>
      <c r="AO330" s="44" t="str">
        <f ca="1">IF(COUNTIF($BU$2:BU1315,AH330)=1,VLOOKUP(AH330,BK:BL,2), IF(COUNTIF($BU$2:BU1315,AH330)=0,$AK$10,""))</f>
        <v/>
      </c>
      <c r="AP330" s="45" t="str">
        <f t="shared" ca="1" si="371"/>
        <v/>
      </c>
      <c r="AQ330" s="46" t="str">
        <f t="shared" ca="1" si="372"/>
        <v/>
      </c>
      <c r="AR330" s="44" t="str">
        <f ca="1">IF(COUNTIF($BU$2:BU1315,AH330)=1,VLOOKUP(AH330,BM:BN,2), IF(COUNTIF($BU$2:BU1315,AH330)=0,$AL$10,""))</f>
        <v/>
      </c>
      <c r="AS330" s="45" t="str">
        <f t="shared" ca="1" si="373"/>
        <v/>
      </c>
      <c r="AT330" s="46" t="str">
        <f t="shared" ca="1" si="374"/>
        <v/>
      </c>
      <c r="AU330" s="44" t="str">
        <f ca="1">IF(COUNTIF($BU$2:BU1315,AH330)=1,VLOOKUP(AH330,BO:BP,2), IF(COUNTIF($BU$2:BU1315,AH330)=0,$AM$10,""))</f>
        <v/>
      </c>
      <c r="AV330" s="45" t="str">
        <f t="shared" ca="1" si="375"/>
        <v/>
      </c>
      <c r="AW330" s="46" t="str">
        <f t="shared" ca="1" si="376"/>
        <v/>
      </c>
      <c r="AX330" s="44" t="str">
        <f ca="1">IF(COUNTIF($BU$2:BU1315,AH330)=1,VLOOKUP(AH330,BQ:BR,2), IF(COUNTIF($BU$2:BU1315,AH330)=0,$AN$10,""))</f>
        <v/>
      </c>
      <c r="AY330" s="45" t="str">
        <f t="shared" ca="1" si="377"/>
        <v/>
      </c>
      <c r="AZ330" s="46" t="str">
        <f t="shared" ca="1" si="378"/>
        <v/>
      </c>
      <c r="BA330" s="77" t="str">
        <f t="shared" ca="1" si="379"/>
        <v/>
      </c>
      <c r="BB330" s="176"/>
      <c r="BC330" s="176"/>
      <c r="BD330" s="77" t="str">
        <f ca="1">IF(ISERROR(AI330-2),"",$AQ$4*SUM($BB$14:BB330)-$AR$4*SUM($BC$14:BC330))</f>
        <v/>
      </c>
      <c r="BE330" s="77" t="str">
        <f t="shared" ca="1" si="380"/>
        <v/>
      </c>
      <c r="BS330" s="163" t="str">
        <f t="shared" si="397"/>
        <v/>
      </c>
      <c r="BT330" s="163" t="str">
        <f t="shared" si="398"/>
        <v/>
      </c>
      <c r="BY330" s="164" t="str">
        <f t="shared" ca="1" si="362"/>
        <v/>
      </c>
      <c r="BZ330" s="44" t="str">
        <f ca="1">IF(COUNTIF($CN$2:CN1315,BY330)=1,VLOOKUP(BY330,CH:CI,2), IF(COUNTIF($CN$2:CN1315,BY330)=0,$BZ$10,""))</f>
        <v/>
      </c>
      <c r="CA330" s="45" t="str">
        <f t="shared" ca="1" si="355"/>
        <v/>
      </c>
      <c r="CB330" s="45" t="str">
        <f t="shared" ca="1" si="363"/>
        <v/>
      </c>
      <c r="CC330" s="44" t="str">
        <f ca="1">IF(COUNTIF($CN$2:CN1315,BY330)=1,VLOOKUP(BY330,CJ:CK,2), IF(COUNTIF($CN$2:CN1315,BY330)=0,$CA$10,""))</f>
        <v/>
      </c>
      <c r="CD330" s="45" t="str">
        <f t="shared" ca="1" si="364"/>
        <v/>
      </c>
      <c r="CE330" s="46" t="str">
        <f t="shared" ca="1" si="365"/>
        <v/>
      </c>
      <c r="CF330" s="44" t="str">
        <f t="shared" ca="1" si="366"/>
        <v/>
      </c>
      <c r="CL330" s="163" t="str">
        <f t="shared" si="391"/>
        <v/>
      </c>
      <c r="CM330" s="163" t="str">
        <f t="shared" si="392"/>
        <v/>
      </c>
      <c r="CR330" s="164" t="str">
        <f t="shared" ca="1" si="356"/>
        <v/>
      </c>
      <c r="CS330" s="44" t="str">
        <f ca="1">IF(COUNTIF($DG$2:DG1315,CR330)=1,VLOOKUP(CR330,DA:DB,2), IF(COUNTIF($DG$2:DG1315,CR330)=0,$CS$10,""))</f>
        <v/>
      </c>
      <c r="CT330" s="45" t="str">
        <f t="shared" ca="1" si="357"/>
        <v/>
      </c>
      <c r="CU330" s="45" t="str">
        <f t="shared" ca="1" si="358"/>
        <v/>
      </c>
      <c r="CV330" s="44" t="str">
        <f ca="1">IF(COUNTIF($DG$2:DG1315,CR330)=1,VLOOKUP(CR330,DC:DD,2), IF(COUNTIF($DG$2:DG1315,CR330)=0,$CT$10,""))</f>
        <v/>
      </c>
      <c r="CW330" s="45" t="str">
        <f t="shared" ca="1" si="359"/>
        <v/>
      </c>
      <c r="CX330" s="46" t="str">
        <f t="shared" ca="1" si="360"/>
        <v/>
      </c>
      <c r="CY330" s="44" t="str">
        <f t="shared" ca="1" si="361"/>
        <v/>
      </c>
      <c r="DE330" s="163" t="str">
        <f t="shared" si="393"/>
        <v/>
      </c>
      <c r="DF330" s="163" t="str">
        <f t="shared" si="394"/>
        <v/>
      </c>
    </row>
    <row r="331" spans="1:110">
      <c r="A331" s="164" t="str">
        <f t="shared" ca="1" si="381"/>
        <v/>
      </c>
      <c r="B331" s="71" t="str">
        <f ca="1">IF(COUNTIF($AD$2:AD1316,A331)=1,VLOOKUP(A331,T:U,2), IF(COUNTIF($AD$2:AD1316,A331)=0,$B$10,""))</f>
        <v/>
      </c>
      <c r="C331" s="31" t="str">
        <f t="shared" ca="1" si="353"/>
        <v/>
      </c>
      <c r="D331" s="32" t="str">
        <f t="shared" ca="1" si="382"/>
        <v/>
      </c>
      <c r="E331" s="71" t="str">
        <f ca="1">IF(COUNTIF($AD$2:AD1316,A331)=1,VLOOKUP(A331,V:W,2), IF(COUNTIF($AD$2:AD1316,A331)=0,$C$10,""))</f>
        <v/>
      </c>
      <c r="F331" s="31" t="str">
        <f t="shared" ca="1" si="383"/>
        <v/>
      </c>
      <c r="G331" s="32" t="str">
        <f t="shared" ca="1" si="384"/>
        <v/>
      </c>
      <c r="H331" s="71" t="str">
        <f ca="1">IF(COUNTIF($AD$2:AD1316,A331)=1,VLOOKUP(A331,X:Y,2), IF(COUNTIF($AD$2:AD1316,A331)=0,$D$10,""))</f>
        <v/>
      </c>
      <c r="I331" s="31" t="str">
        <f t="shared" ca="1" si="385"/>
        <v/>
      </c>
      <c r="J331" s="32" t="str">
        <f t="shared" ca="1" si="386"/>
        <v/>
      </c>
      <c r="K331" s="71" t="str">
        <f ca="1">IF(COUNTIF($AD$2:AD1316,A331)=1,VLOOKUP(A331,Z:AA,2), IF(COUNTIF($AD$2:AD1316,A331)=0,$E$10,""))</f>
        <v/>
      </c>
      <c r="L331" s="31" t="str">
        <f t="shared" ca="1" si="387"/>
        <v/>
      </c>
      <c r="M331" s="32" t="str">
        <f t="shared" ca="1" si="388"/>
        <v/>
      </c>
      <c r="N331" s="77" t="str">
        <f t="shared" ca="1" si="389"/>
        <v/>
      </c>
      <c r="O331" s="77"/>
      <c r="P331" s="77"/>
      <c r="Q331" s="77" t="str">
        <f ca="1">IF(ISERROR(B331-2),"",$G$5*SUM($O$14:O331)-$H$5*SUM($P$14:P331))</f>
        <v/>
      </c>
      <c r="R331" s="77" t="str">
        <f t="shared" ca="1" si="390"/>
        <v/>
      </c>
      <c r="AB331" s="163" t="str">
        <f t="shared" si="395"/>
        <v/>
      </c>
      <c r="AC331" s="163" t="str">
        <f t="shared" si="396"/>
        <v/>
      </c>
      <c r="AH331" s="164" t="str">
        <f t="shared" ca="1" si="367"/>
        <v/>
      </c>
      <c r="AI331" s="44" t="str">
        <f ca="1">IF(COUNTIF($BU$2:BU1316,AH331)=1,VLOOKUP(AH331,BG:BH,2), IF(COUNTIF($BU$2:BU1316,AH331)=0,$AI$10,""))</f>
        <v/>
      </c>
      <c r="AJ331" s="45" t="str">
        <f t="shared" ca="1" si="354"/>
        <v/>
      </c>
      <c r="AK331" s="45" t="str">
        <f t="shared" ca="1" si="368"/>
        <v/>
      </c>
      <c r="AL331" s="44" t="str">
        <f ca="1">IF(COUNTIF($BU$2:BU1316,AH331)=1,VLOOKUP(AH331,BI:BJ,2), IF(COUNTIF($BU$2:BU1316,AH331)=0,$AJ$10,""))</f>
        <v/>
      </c>
      <c r="AM331" s="45" t="str">
        <f t="shared" ca="1" si="369"/>
        <v/>
      </c>
      <c r="AN331" s="46" t="str">
        <f t="shared" ca="1" si="370"/>
        <v/>
      </c>
      <c r="AO331" s="44" t="str">
        <f ca="1">IF(COUNTIF($BU$2:BU1316,AH331)=1,VLOOKUP(AH331,BK:BL,2), IF(COUNTIF($BU$2:BU1316,AH331)=0,$AK$10,""))</f>
        <v/>
      </c>
      <c r="AP331" s="45" t="str">
        <f t="shared" ca="1" si="371"/>
        <v/>
      </c>
      <c r="AQ331" s="46" t="str">
        <f t="shared" ca="1" si="372"/>
        <v/>
      </c>
      <c r="AR331" s="44" t="str">
        <f ca="1">IF(COUNTIF($BU$2:BU1316,AH331)=1,VLOOKUP(AH331,BM:BN,2), IF(COUNTIF($BU$2:BU1316,AH331)=0,$AL$10,""))</f>
        <v/>
      </c>
      <c r="AS331" s="45" t="str">
        <f t="shared" ca="1" si="373"/>
        <v/>
      </c>
      <c r="AT331" s="46" t="str">
        <f t="shared" ca="1" si="374"/>
        <v/>
      </c>
      <c r="AU331" s="44" t="str">
        <f ca="1">IF(COUNTIF($BU$2:BU1316,AH331)=1,VLOOKUP(AH331,BO:BP,2), IF(COUNTIF($BU$2:BU1316,AH331)=0,$AM$10,""))</f>
        <v/>
      </c>
      <c r="AV331" s="45" t="str">
        <f t="shared" ca="1" si="375"/>
        <v/>
      </c>
      <c r="AW331" s="46" t="str">
        <f t="shared" ca="1" si="376"/>
        <v/>
      </c>
      <c r="AX331" s="44" t="str">
        <f ca="1">IF(COUNTIF($BU$2:BU1316,AH331)=1,VLOOKUP(AH331,BQ:BR,2), IF(COUNTIF($BU$2:BU1316,AH331)=0,$AN$10,""))</f>
        <v/>
      </c>
      <c r="AY331" s="45" t="str">
        <f t="shared" ca="1" si="377"/>
        <v/>
      </c>
      <c r="AZ331" s="46" t="str">
        <f t="shared" ca="1" si="378"/>
        <v/>
      </c>
      <c r="BA331" s="77" t="str">
        <f t="shared" ca="1" si="379"/>
        <v/>
      </c>
      <c r="BB331" s="176"/>
      <c r="BC331" s="176"/>
      <c r="BD331" s="77" t="str">
        <f ca="1">IF(ISERROR(AI331-2),"",$AQ$4*SUM($BB$14:BB331)-$AR$4*SUM($BC$14:BC331))</f>
        <v/>
      </c>
      <c r="BE331" s="77" t="str">
        <f t="shared" ca="1" si="380"/>
        <v/>
      </c>
      <c r="BS331" s="163" t="str">
        <f t="shared" si="397"/>
        <v/>
      </c>
      <c r="BT331" s="163" t="str">
        <f t="shared" si="398"/>
        <v/>
      </c>
      <c r="BY331" s="164" t="str">
        <f t="shared" ca="1" si="362"/>
        <v/>
      </c>
      <c r="BZ331" s="44" t="str">
        <f ca="1">IF(COUNTIF($CN$2:CN1316,BY331)=1,VLOOKUP(BY331,CH:CI,2), IF(COUNTIF($CN$2:CN1316,BY331)=0,$BZ$10,""))</f>
        <v/>
      </c>
      <c r="CA331" s="45" t="str">
        <f t="shared" ca="1" si="355"/>
        <v/>
      </c>
      <c r="CB331" s="45" t="str">
        <f t="shared" ca="1" si="363"/>
        <v/>
      </c>
      <c r="CC331" s="44" t="str">
        <f ca="1">IF(COUNTIF($CN$2:CN1316,BY331)=1,VLOOKUP(BY331,CJ:CK,2), IF(COUNTIF($CN$2:CN1316,BY331)=0,$CA$10,""))</f>
        <v/>
      </c>
      <c r="CD331" s="45" t="str">
        <f t="shared" ca="1" si="364"/>
        <v/>
      </c>
      <c r="CE331" s="46" t="str">
        <f t="shared" ca="1" si="365"/>
        <v/>
      </c>
      <c r="CF331" s="44" t="str">
        <f t="shared" ca="1" si="366"/>
        <v/>
      </c>
      <c r="CL331" s="163" t="str">
        <f t="shared" si="391"/>
        <v/>
      </c>
      <c r="CM331" s="163" t="str">
        <f t="shared" si="392"/>
        <v/>
      </c>
      <c r="CR331" s="164" t="str">
        <f t="shared" ca="1" si="356"/>
        <v/>
      </c>
      <c r="CS331" s="44" t="str">
        <f ca="1">IF(COUNTIF($DG$2:DG1316,CR331)=1,VLOOKUP(CR331,DA:DB,2), IF(COUNTIF($DG$2:DG1316,CR331)=0,$CS$10,""))</f>
        <v/>
      </c>
      <c r="CT331" s="45" t="str">
        <f t="shared" ca="1" si="357"/>
        <v/>
      </c>
      <c r="CU331" s="45" t="str">
        <f t="shared" ca="1" si="358"/>
        <v/>
      </c>
      <c r="CV331" s="44" t="str">
        <f ca="1">IF(COUNTIF($DG$2:DG1316,CR331)=1,VLOOKUP(CR331,DC:DD,2), IF(COUNTIF($DG$2:DG1316,CR331)=0,$CT$10,""))</f>
        <v/>
      </c>
      <c r="CW331" s="45" t="str">
        <f t="shared" ca="1" si="359"/>
        <v/>
      </c>
      <c r="CX331" s="46" t="str">
        <f t="shared" ca="1" si="360"/>
        <v/>
      </c>
      <c r="CY331" s="44" t="str">
        <f t="shared" ca="1" si="361"/>
        <v/>
      </c>
      <c r="DE331" s="163" t="str">
        <f t="shared" si="393"/>
        <v/>
      </c>
      <c r="DF331" s="163" t="str">
        <f t="shared" si="394"/>
        <v/>
      </c>
    </row>
    <row r="332" spans="1:110">
      <c r="A332" s="164" t="str">
        <f t="shared" ca="1" si="381"/>
        <v/>
      </c>
      <c r="B332" s="71" t="str">
        <f ca="1">IF(COUNTIF($AD$2:AD1317,A332)=1,VLOOKUP(A332,T:U,2), IF(COUNTIF($AD$2:AD1317,A332)=0,$B$10,""))</f>
        <v/>
      </c>
      <c r="C332" s="31" t="str">
        <f t="shared" ca="1" si="353"/>
        <v/>
      </c>
      <c r="D332" s="32" t="str">
        <f t="shared" ca="1" si="382"/>
        <v/>
      </c>
      <c r="E332" s="71" t="str">
        <f ca="1">IF(COUNTIF($AD$2:AD1317,A332)=1,VLOOKUP(A332,V:W,2), IF(COUNTIF($AD$2:AD1317,A332)=0,$C$10,""))</f>
        <v/>
      </c>
      <c r="F332" s="31" t="str">
        <f t="shared" ca="1" si="383"/>
        <v/>
      </c>
      <c r="G332" s="32" t="str">
        <f t="shared" ca="1" si="384"/>
        <v/>
      </c>
      <c r="H332" s="71" t="str">
        <f ca="1">IF(COUNTIF($AD$2:AD1317,A332)=1,VLOOKUP(A332,X:Y,2), IF(COUNTIF($AD$2:AD1317,A332)=0,$D$10,""))</f>
        <v/>
      </c>
      <c r="I332" s="31" t="str">
        <f t="shared" ca="1" si="385"/>
        <v/>
      </c>
      <c r="J332" s="32" t="str">
        <f t="shared" ca="1" si="386"/>
        <v/>
      </c>
      <c r="K332" s="71" t="str">
        <f ca="1">IF(COUNTIF($AD$2:AD1317,A332)=1,VLOOKUP(A332,Z:AA,2), IF(COUNTIF($AD$2:AD1317,A332)=0,$E$10,""))</f>
        <v/>
      </c>
      <c r="L332" s="31" t="str">
        <f t="shared" ca="1" si="387"/>
        <v/>
      </c>
      <c r="M332" s="32" t="str">
        <f t="shared" ca="1" si="388"/>
        <v/>
      </c>
      <c r="N332" s="77" t="str">
        <f t="shared" ca="1" si="389"/>
        <v/>
      </c>
      <c r="O332" s="77"/>
      <c r="P332" s="77"/>
      <c r="Q332" s="77" t="str">
        <f ca="1">IF(ISERROR(B332-2),"",$G$5*SUM($O$14:O332)-$H$5*SUM($P$14:P332))</f>
        <v/>
      </c>
      <c r="R332" s="77" t="str">
        <f t="shared" ca="1" si="390"/>
        <v/>
      </c>
      <c r="AB332" s="163" t="str">
        <f t="shared" si="395"/>
        <v/>
      </c>
      <c r="AC332" s="163" t="str">
        <f t="shared" si="396"/>
        <v/>
      </c>
      <c r="AH332" s="164" t="str">
        <f t="shared" ca="1" si="367"/>
        <v/>
      </c>
      <c r="AI332" s="44" t="str">
        <f ca="1">IF(COUNTIF($BU$2:BU1317,AH332)=1,VLOOKUP(AH332,BG:BH,2), IF(COUNTIF($BU$2:BU1317,AH332)=0,$AI$10,""))</f>
        <v/>
      </c>
      <c r="AJ332" s="45" t="str">
        <f t="shared" ca="1" si="354"/>
        <v/>
      </c>
      <c r="AK332" s="45" t="str">
        <f t="shared" ca="1" si="368"/>
        <v/>
      </c>
      <c r="AL332" s="44" t="str">
        <f ca="1">IF(COUNTIF($BU$2:BU1317,AH332)=1,VLOOKUP(AH332,BI:BJ,2), IF(COUNTIF($BU$2:BU1317,AH332)=0,$AJ$10,""))</f>
        <v/>
      </c>
      <c r="AM332" s="45" t="str">
        <f t="shared" ca="1" si="369"/>
        <v/>
      </c>
      <c r="AN332" s="46" t="str">
        <f t="shared" ca="1" si="370"/>
        <v/>
      </c>
      <c r="AO332" s="44" t="str">
        <f ca="1">IF(COUNTIF($BU$2:BU1317,AH332)=1,VLOOKUP(AH332,BK:BL,2), IF(COUNTIF($BU$2:BU1317,AH332)=0,$AK$10,""))</f>
        <v/>
      </c>
      <c r="AP332" s="45" t="str">
        <f t="shared" ca="1" si="371"/>
        <v/>
      </c>
      <c r="AQ332" s="46" t="str">
        <f t="shared" ca="1" si="372"/>
        <v/>
      </c>
      <c r="AR332" s="44" t="str">
        <f ca="1">IF(COUNTIF($BU$2:BU1317,AH332)=1,VLOOKUP(AH332,BM:BN,2), IF(COUNTIF($BU$2:BU1317,AH332)=0,$AL$10,""))</f>
        <v/>
      </c>
      <c r="AS332" s="45" t="str">
        <f t="shared" ca="1" si="373"/>
        <v/>
      </c>
      <c r="AT332" s="46" t="str">
        <f t="shared" ca="1" si="374"/>
        <v/>
      </c>
      <c r="AU332" s="44" t="str">
        <f ca="1">IF(COUNTIF($BU$2:BU1317,AH332)=1,VLOOKUP(AH332,BO:BP,2), IF(COUNTIF($BU$2:BU1317,AH332)=0,$AM$10,""))</f>
        <v/>
      </c>
      <c r="AV332" s="45" t="str">
        <f t="shared" ca="1" si="375"/>
        <v/>
      </c>
      <c r="AW332" s="46" t="str">
        <f t="shared" ca="1" si="376"/>
        <v/>
      </c>
      <c r="AX332" s="44" t="str">
        <f ca="1">IF(COUNTIF($BU$2:BU1317,AH332)=1,VLOOKUP(AH332,BQ:BR,2), IF(COUNTIF($BU$2:BU1317,AH332)=0,$AN$10,""))</f>
        <v/>
      </c>
      <c r="AY332" s="45" t="str">
        <f t="shared" ca="1" si="377"/>
        <v/>
      </c>
      <c r="AZ332" s="46" t="str">
        <f t="shared" ca="1" si="378"/>
        <v/>
      </c>
      <c r="BA332" s="77" t="str">
        <f t="shared" ca="1" si="379"/>
        <v/>
      </c>
      <c r="BB332" s="176"/>
      <c r="BC332" s="176"/>
      <c r="BD332" s="77" t="str">
        <f ca="1">IF(ISERROR(AI332-2),"",$AQ$4*SUM($BB$14:BB332)-$AR$4*SUM($BC$14:BC332))</f>
        <v/>
      </c>
      <c r="BE332" s="77" t="str">
        <f t="shared" ca="1" si="380"/>
        <v/>
      </c>
      <c r="BS332" s="163" t="str">
        <f t="shared" si="397"/>
        <v/>
      </c>
      <c r="BT332" s="163" t="str">
        <f t="shared" si="398"/>
        <v/>
      </c>
      <c r="BY332" s="164" t="str">
        <f t="shared" ca="1" si="362"/>
        <v/>
      </c>
      <c r="BZ332" s="44" t="str">
        <f ca="1">IF(COUNTIF($CN$2:CN1317,BY332)=1,VLOOKUP(BY332,CH:CI,2), IF(COUNTIF($CN$2:CN1317,BY332)=0,$BZ$10,""))</f>
        <v/>
      </c>
      <c r="CA332" s="45" t="str">
        <f t="shared" ca="1" si="355"/>
        <v/>
      </c>
      <c r="CB332" s="45" t="str">
        <f t="shared" ca="1" si="363"/>
        <v/>
      </c>
      <c r="CC332" s="44" t="str">
        <f ca="1">IF(COUNTIF($CN$2:CN1317,BY332)=1,VLOOKUP(BY332,CJ:CK,2), IF(COUNTIF($CN$2:CN1317,BY332)=0,$CA$10,""))</f>
        <v/>
      </c>
      <c r="CD332" s="45" t="str">
        <f t="shared" ca="1" si="364"/>
        <v/>
      </c>
      <c r="CE332" s="46" t="str">
        <f t="shared" ca="1" si="365"/>
        <v/>
      </c>
      <c r="CF332" s="44" t="str">
        <f t="shared" ca="1" si="366"/>
        <v/>
      </c>
      <c r="CL332" s="163" t="str">
        <f t="shared" si="391"/>
        <v/>
      </c>
      <c r="CM332" s="163" t="str">
        <f t="shared" si="392"/>
        <v/>
      </c>
      <c r="CR332" s="164" t="str">
        <f t="shared" ca="1" si="356"/>
        <v/>
      </c>
      <c r="CS332" s="44" t="str">
        <f ca="1">IF(COUNTIF($DG$2:DG1317,CR332)=1,VLOOKUP(CR332,DA:DB,2), IF(COUNTIF($DG$2:DG1317,CR332)=0,$CS$10,""))</f>
        <v/>
      </c>
      <c r="CT332" s="45" t="str">
        <f t="shared" ca="1" si="357"/>
        <v/>
      </c>
      <c r="CU332" s="45" t="str">
        <f t="shared" ca="1" si="358"/>
        <v/>
      </c>
      <c r="CV332" s="44" t="str">
        <f ca="1">IF(COUNTIF($DG$2:DG1317,CR332)=1,VLOOKUP(CR332,DC:DD,2), IF(COUNTIF($DG$2:DG1317,CR332)=0,$CT$10,""))</f>
        <v/>
      </c>
      <c r="CW332" s="45" t="str">
        <f t="shared" ca="1" si="359"/>
        <v/>
      </c>
      <c r="CX332" s="46" t="str">
        <f t="shared" ca="1" si="360"/>
        <v/>
      </c>
      <c r="CY332" s="44" t="str">
        <f t="shared" ca="1" si="361"/>
        <v/>
      </c>
      <c r="DE332" s="163" t="str">
        <f t="shared" si="393"/>
        <v/>
      </c>
      <c r="DF332" s="163" t="str">
        <f t="shared" si="394"/>
        <v/>
      </c>
    </row>
    <row r="333" spans="1:110">
      <c r="A333" s="164" t="str">
        <f t="shared" ca="1" si="381"/>
        <v/>
      </c>
      <c r="B333" s="71" t="str">
        <f ca="1">IF(COUNTIF($AD$2:AD1318,A333)=1,VLOOKUP(A333,T:U,2), IF(COUNTIF($AD$2:AD1318,A333)=0,$B$10,""))</f>
        <v/>
      </c>
      <c r="C333" s="31" t="str">
        <f t="shared" ca="1" si="353"/>
        <v/>
      </c>
      <c r="D333" s="32" t="str">
        <f t="shared" ca="1" si="382"/>
        <v/>
      </c>
      <c r="E333" s="71" t="str">
        <f ca="1">IF(COUNTIF($AD$2:AD1318,A333)=1,VLOOKUP(A333,V:W,2), IF(COUNTIF($AD$2:AD1318,A333)=0,$C$10,""))</f>
        <v/>
      </c>
      <c r="F333" s="31" t="str">
        <f t="shared" ca="1" si="383"/>
        <v/>
      </c>
      <c r="G333" s="32" t="str">
        <f t="shared" ca="1" si="384"/>
        <v/>
      </c>
      <c r="H333" s="71" t="str">
        <f ca="1">IF(COUNTIF($AD$2:AD1318,A333)=1,VLOOKUP(A333,X:Y,2), IF(COUNTIF($AD$2:AD1318,A333)=0,$D$10,""))</f>
        <v/>
      </c>
      <c r="I333" s="31" t="str">
        <f t="shared" ca="1" si="385"/>
        <v/>
      </c>
      <c r="J333" s="32" t="str">
        <f t="shared" ca="1" si="386"/>
        <v/>
      </c>
      <c r="K333" s="71" t="str">
        <f ca="1">IF(COUNTIF($AD$2:AD1318,A333)=1,VLOOKUP(A333,Z:AA,2), IF(COUNTIF($AD$2:AD1318,A333)=0,$E$10,""))</f>
        <v/>
      </c>
      <c r="L333" s="31" t="str">
        <f t="shared" ca="1" si="387"/>
        <v/>
      </c>
      <c r="M333" s="32" t="str">
        <f t="shared" ca="1" si="388"/>
        <v/>
      </c>
      <c r="N333" s="77" t="str">
        <f t="shared" ca="1" si="389"/>
        <v/>
      </c>
      <c r="O333" s="77"/>
      <c r="P333" s="77"/>
      <c r="Q333" s="77" t="str">
        <f ca="1">IF(ISERROR(B333-2),"",$G$5*SUM($O$14:O333)-$H$5*SUM($P$14:P333))</f>
        <v/>
      </c>
      <c r="R333" s="77" t="str">
        <f t="shared" ca="1" si="390"/>
        <v/>
      </c>
      <c r="AB333" s="163" t="str">
        <f t="shared" si="395"/>
        <v/>
      </c>
      <c r="AC333" s="163" t="str">
        <f t="shared" si="396"/>
        <v/>
      </c>
      <c r="AH333" s="164" t="str">
        <f t="shared" ca="1" si="367"/>
        <v/>
      </c>
      <c r="AI333" s="44" t="str">
        <f ca="1">IF(COUNTIF($BU$2:BU1318,AH333)=1,VLOOKUP(AH333,BG:BH,2), IF(COUNTIF($BU$2:BU1318,AH333)=0,$AI$10,""))</f>
        <v/>
      </c>
      <c r="AJ333" s="45" t="str">
        <f t="shared" ca="1" si="354"/>
        <v/>
      </c>
      <c r="AK333" s="45" t="str">
        <f t="shared" ca="1" si="368"/>
        <v/>
      </c>
      <c r="AL333" s="44" t="str">
        <f ca="1">IF(COUNTIF($BU$2:BU1318,AH333)=1,VLOOKUP(AH333,BI:BJ,2), IF(COUNTIF($BU$2:BU1318,AH333)=0,$AJ$10,""))</f>
        <v/>
      </c>
      <c r="AM333" s="45" t="str">
        <f t="shared" ca="1" si="369"/>
        <v/>
      </c>
      <c r="AN333" s="46" t="str">
        <f t="shared" ca="1" si="370"/>
        <v/>
      </c>
      <c r="AO333" s="44" t="str">
        <f ca="1">IF(COUNTIF($BU$2:BU1318,AH333)=1,VLOOKUP(AH333,BK:BL,2), IF(COUNTIF($BU$2:BU1318,AH333)=0,$AK$10,""))</f>
        <v/>
      </c>
      <c r="AP333" s="45" t="str">
        <f t="shared" ca="1" si="371"/>
        <v/>
      </c>
      <c r="AQ333" s="46" t="str">
        <f t="shared" ca="1" si="372"/>
        <v/>
      </c>
      <c r="AR333" s="44" t="str">
        <f ca="1">IF(COUNTIF($BU$2:BU1318,AH333)=1,VLOOKUP(AH333,BM:BN,2), IF(COUNTIF($BU$2:BU1318,AH333)=0,$AL$10,""))</f>
        <v/>
      </c>
      <c r="AS333" s="45" t="str">
        <f t="shared" ca="1" si="373"/>
        <v/>
      </c>
      <c r="AT333" s="46" t="str">
        <f t="shared" ca="1" si="374"/>
        <v/>
      </c>
      <c r="AU333" s="44" t="str">
        <f ca="1">IF(COUNTIF($BU$2:BU1318,AH333)=1,VLOOKUP(AH333,BO:BP,2), IF(COUNTIF($BU$2:BU1318,AH333)=0,$AM$10,""))</f>
        <v/>
      </c>
      <c r="AV333" s="45" t="str">
        <f t="shared" ca="1" si="375"/>
        <v/>
      </c>
      <c r="AW333" s="46" t="str">
        <f t="shared" ca="1" si="376"/>
        <v/>
      </c>
      <c r="AX333" s="44" t="str">
        <f ca="1">IF(COUNTIF($BU$2:BU1318,AH333)=1,VLOOKUP(AH333,BQ:BR,2), IF(COUNTIF($BU$2:BU1318,AH333)=0,$AN$10,""))</f>
        <v/>
      </c>
      <c r="AY333" s="45" t="str">
        <f t="shared" ca="1" si="377"/>
        <v/>
      </c>
      <c r="AZ333" s="46" t="str">
        <f t="shared" ca="1" si="378"/>
        <v/>
      </c>
      <c r="BA333" s="77" t="str">
        <f t="shared" ca="1" si="379"/>
        <v/>
      </c>
      <c r="BB333" s="176"/>
      <c r="BC333" s="176"/>
      <c r="BD333" s="77" t="str">
        <f ca="1">IF(ISERROR(AI333-2),"",$AQ$4*SUM($BB$14:BB333)-$AR$4*SUM($BC$14:BC333))</f>
        <v/>
      </c>
      <c r="BE333" s="77" t="str">
        <f t="shared" ca="1" si="380"/>
        <v/>
      </c>
      <c r="BS333" s="163" t="str">
        <f t="shared" si="397"/>
        <v/>
      </c>
      <c r="BT333" s="163" t="str">
        <f t="shared" si="398"/>
        <v/>
      </c>
      <c r="BY333" s="164" t="str">
        <f t="shared" ca="1" si="362"/>
        <v/>
      </c>
      <c r="BZ333" s="44" t="str">
        <f ca="1">IF(COUNTIF($CN$2:CN1318,BY333)=1,VLOOKUP(BY333,CH:CI,2), IF(COUNTIF($CN$2:CN1318,BY333)=0,$BZ$10,""))</f>
        <v/>
      </c>
      <c r="CA333" s="45" t="str">
        <f t="shared" ca="1" si="355"/>
        <v/>
      </c>
      <c r="CB333" s="45" t="str">
        <f t="shared" ca="1" si="363"/>
        <v/>
      </c>
      <c r="CC333" s="44" t="str">
        <f ca="1">IF(COUNTIF($CN$2:CN1318,BY333)=1,VLOOKUP(BY333,CJ:CK,2), IF(COUNTIF($CN$2:CN1318,BY333)=0,$CA$10,""))</f>
        <v/>
      </c>
      <c r="CD333" s="45" t="str">
        <f t="shared" ca="1" si="364"/>
        <v/>
      </c>
      <c r="CE333" s="46" t="str">
        <f t="shared" ca="1" si="365"/>
        <v/>
      </c>
      <c r="CF333" s="44" t="str">
        <f t="shared" ca="1" si="366"/>
        <v/>
      </c>
      <c r="CL333" s="163" t="str">
        <f t="shared" si="391"/>
        <v/>
      </c>
      <c r="CM333" s="163" t="str">
        <f t="shared" si="392"/>
        <v/>
      </c>
      <c r="CR333" s="164" t="str">
        <f t="shared" ca="1" si="356"/>
        <v/>
      </c>
      <c r="CS333" s="44" t="str">
        <f ca="1">IF(COUNTIF($DG$2:DG1318,CR333)=1,VLOOKUP(CR333,DA:DB,2), IF(COUNTIF($DG$2:DG1318,CR333)=0,$CS$10,""))</f>
        <v/>
      </c>
      <c r="CT333" s="45" t="str">
        <f t="shared" ca="1" si="357"/>
        <v/>
      </c>
      <c r="CU333" s="45" t="str">
        <f t="shared" ca="1" si="358"/>
        <v/>
      </c>
      <c r="CV333" s="44" t="str">
        <f ca="1">IF(COUNTIF($DG$2:DG1318,CR333)=1,VLOOKUP(CR333,DC:DD,2), IF(COUNTIF($DG$2:DG1318,CR333)=0,$CT$10,""))</f>
        <v/>
      </c>
      <c r="CW333" s="45" t="str">
        <f t="shared" ca="1" si="359"/>
        <v/>
      </c>
      <c r="CX333" s="46" t="str">
        <f t="shared" ca="1" si="360"/>
        <v/>
      </c>
      <c r="CY333" s="44" t="str">
        <f t="shared" ca="1" si="361"/>
        <v/>
      </c>
      <c r="DE333" s="163" t="str">
        <f t="shared" si="393"/>
        <v/>
      </c>
      <c r="DF333" s="163" t="str">
        <f t="shared" si="394"/>
        <v/>
      </c>
    </row>
    <row r="334" spans="1:110">
      <c r="A334" s="164" t="str">
        <f t="shared" ca="1" si="381"/>
        <v/>
      </c>
      <c r="B334" s="71" t="str">
        <f ca="1">IF(COUNTIF($AD$2:AD1319,A334)=1,VLOOKUP(A334,T:U,2), IF(COUNTIF($AD$2:AD1319,A334)=0,$B$10,""))</f>
        <v/>
      </c>
      <c r="C334" s="31" t="str">
        <f t="shared" ca="1" si="353"/>
        <v/>
      </c>
      <c r="D334" s="32" t="str">
        <f t="shared" ca="1" si="382"/>
        <v/>
      </c>
      <c r="E334" s="71" t="str">
        <f ca="1">IF(COUNTIF($AD$2:AD1319,A334)=1,VLOOKUP(A334,V:W,2), IF(COUNTIF($AD$2:AD1319,A334)=0,$C$10,""))</f>
        <v/>
      </c>
      <c r="F334" s="31" t="str">
        <f t="shared" ca="1" si="383"/>
        <v/>
      </c>
      <c r="G334" s="32" t="str">
        <f t="shared" ca="1" si="384"/>
        <v/>
      </c>
      <c r="H334" s="71" t="str">
        <f ca="1">IF(COUNTIF($AD$2:AD1319,A334)=1,VLOOKUP(A334,X:Y,2), IF(COUNTIF($AD$2:AD1319,A334)=0,$D$10,""))</f>
        <v/>
      </c>
      <c r="I334" s="31" t="str">
        <f t="shared" ca="1" si="385"/>
        <v/>
      </c>
      <c r="J334" s="32" t="str">
        <f t="shared" ca="1" si="386"/>
        <v/>
      </c>
      <c r="K334" s="71" t="str">
        <f ca="1">IF(COUNTIF($AD$2:AD1319,A334)=1,VLOOKUP(A334,Z:AA,2), IF(COUNTIF($AD$2:AD1319,A334)=0,$E$10,""))</f>
        <v/>
      </c>
      <c r="L334" s="31" t="str">
        <f t="shared" ca="1" si="387"/>
        <v/>
      </c>
      <c r="M334" s="32" t="str">
        <f t="shared" ca="1" si="388"/>
        <v/>
      </c>
      <c r="N334" s="77" t="str">
        <f t="shared" ca="1" si="389"/>
        <v/>
      </c>
      <c r="O334" s="77"/>
      <c r="P334" s="77"/>
      <c r="Q334" s="77" t="str">
        <f ca="1">IF(ISERROR(B334-2),"",$G$5*SUM($O$14:O334)-$H$5*SUM($P$14:P334))</f>
        <v/>
      </c>
      <c r="R334" s="77" t="str">
        <f t="shared" ca="1" si="390"/>
        <v/>
      </c>
      <c r="AB334" s="163" t="str">
        <f t="shared" si="395"/>
        <v/>
      </c>
      <c r="AC334" s="163" t="str">
        <f t="shared" si="396"/>
        <v/>
      </c>
      <c r="AH334" s="164" t="str">
        <f t="shared" ca="1" si="367"/>
        <v/>
      </c>
      <c r="AI334" s="44" t="str">
        <f ca="1">IF(COUNTIF($BU$2:BU1319,AH334)=1,VLOOKUP(AH334,BG:BH,2), IF(COUNTIF($BU$2:BU1319,AH334)=0,$AI$10,""))</f>
        <v/>
      </c>
      <c r="AJ334" s="45" t="str">
        <f t="shared" ca="1" si="354"/>
        <v/>
      </c>
      <c r="AK334" s="45" t="str">
        <f t="shared" ca="1" si="368"/>
        <v/>
      </c>
      <c r="AL334" s="44" t="str">
        <f ca="1">IF(COUNTIF($BU$2:BU1319,AH334)=1,VLOOKUP(AH334,BI:BJ,2), IF(COUNTIF($BU$2:BU1319,AH334)=0,$AJ$10,""))</f>
        <v/>
      </c>
      <c r="AM334" s="45" t="str">
        <f t="shared" ca="1" si="369"/>
        <v/>
      </c>
      <c r="AN334" s="46" t="str">
        <f t="shared" ca="1" si="370"/>
        <v/>
      </c>
      <c r="AO334" s="44" t="str">
        <f ca="1">IF(COUNTIF($BU$2:BU1319,AH334)=1,VLOOKUP(AH334,BK:BL,2), IF(COUNTIF($BU$2:BU1319,AH334)=0,$AK$10,""))</f>
        <v/>
      </c>
      <c r="AP334" s="45" t="str">
        <f t="shared" ca="1" si="371"/>
        <v/>
      </c>
      <c r="AQ334" s="46" t="str">
        <f t="shared" ca="1" si="372"/>
        <v/>
      </c>
      <c r="AR334" s="44" t="str">
        <f ca="1">IF(COUNTIF($BU$2:BU1319,AH334)=1,VLOOKUP(AH334,BM:BN,2), IF(COUNTIF($BU$2:BU1319,AH334)=0,$AL$10,""))</f>
        <v/>
      </c>
      <c r="AS334" s="45" t="str">
        <f t="shared" ca="1" si="373"/>
        <v/>
      </c>
      <c r="AT334" s="46" t="str">
        <f t="shared" ca="1" si="374"/>
        <v/>
      </c>
      <c r="AU334" s="44" t="str">
        <f ca="1">IF(COUNTIF($BU$2:BU1319,AH334)=1,VLOOKUP(AH334,BO:BP,2), IF(COUNTIF($BU$2:BU1319,AH334)=0,$AM$10,""))</f>
        <v/>
      </c>
      <c r="AV334" s="45" t="str">
        <f t="shared" ca="1" si="375"/>
        <v/>
      </c>
      <c r="AW334" s="46" t="str">
        <f t="shared" ca="1" si="376"/>
        <v/>
      </c>
      <c r="AX334" s="44" t="str">
        <f ca="1">IF(COUNTIF($BU$2:BU1319,AH334)=1,VLOOKUP(AH334,BQ:BR,2), IF(COUNTIF($BU$2:BU1319,AH334)=0,$AN$10,""))</f>
        <v/>
      </c>
      <c r="AY334" s="45" t="str">
        <f t="shared" ca="1" si="377"/>
        <v/>
      </c>
      <c r="AZ334" s="46" t="str">
        <f t="shared" ca="1" si="378"/>
        <v/>
      </c>
      <c r="BA334" s="77" t="str">
        <f t="shared" ca="1" si="379"/>
        <v/>
      </c>
      <c r="BB334" s="176"/>
      <c r="BC334" s="176"/>
      <c r="BD334" s="77" t="str">
        <f ca="1">IF(ISERROR(AI334-2),"",$AQ$4*SUM($BB$14:BB334)-$AR$4*SUM($BC$14:BC334))</f>
        <v/>
      </c>
      <c r="BE334" s="77" t="str">
        <f t="shared" ca="1" si="380"/>
        <v/>
      </c>
      <c r="BS334" s="163" t="str">
        <f t="shared" si="397"/>
        <v/>
      </c>
      <c r="BT334" s="163" t="str">
        <f t="shared" si="398"/>
        <v/>
      </c>
      <c r="BY334" s="164" t="str">
        <f t="shared" ca="1" si="362"/>
        <v/>
      </c>
      <c r="BZ334" s="44" t="str">
        <f ca="1">IF(COUNTIF($CN$2:CN1319,BY334)=1,VLOOKUP(BY334,CH:CI,2), IF(COUNTIF($CN$2:CN1319,BY334)=0,$BZ$10,""))</f>
        <v/>
      </c>
      <c r="CA334" s="45" t="str">
        <f t="shared" ca="1" si="355"/>
        <v/>
      </c>
      <c r="CB334" s="45" t="str">
        <f t="shared" ca="1" si="363"/>
        <v/>
      </c>
      <c r="CC334" s="44" t="str">
        <f ca="1">IF(COUNTIF($CN$2:CN1319,BY334)=1,VLOOKUP(BY334,CJ:CK,2), IF(COUNTIF($CN$2:CN1319,BY334)=0,$CA$10,""))</f>
        <v/>
      </c>
      <c r="CD334" s="45" t="str">
        <f t="shared" ca="1" si="364"/>
        <v/>
      </c>
      <c r="CE334" s="46" t="str">
        <f t="shared" ca="1" si="365"/>
        <v/>
      </c>
      <c r="CF334" s="44" t="str">
        <f t="shared" ca="1" si="366"/>
        <v/>
      </c>
      <c r="CL334" s="163" t="str">
        <f t="shared" si="391"/>
        <v/>
      </c>
      <c r="CM334" s="163" t="str">
        <f t="shared" si="392"/>
        <v/>
      </c>
      <c r="CR334" s="164" t="str">
        <f t="shared" ca="1" si="356"/>
        <v/>
      </c>
      <c r="CS334" s="44" t="str">
        <f ca="1">IF(COUNTIF($DG$2:DG1319,CR334)=1,VLOOKUP(CR334,DA:DB,2), IF(COUNTIF($DG$2:DG1319,CR334)=0,$CS$10,""))</f>
        <v/>
      </c>
      <c r="CT334" s="45" t="str">
        <f t="shared" ca="1" si="357"/>
        <v/>
      </c>
      <c r="CU334" s="45" t="str">
        <f t="shared" ca="1" si="358"/>
        <v/>
      </c>
      <c r="CV334" s="44" t="str">
        <f ca="1">IF(COUNTIF($DG$2:DG1319,CR334)=1,VLOOKUP(CR334,DC:DD,2), IF(COUNTIF($DG$2:DG1319,CR334)=0,$CT$10,""))</f>
        <v/>
      </c>
      <c r="CW334" s="45" t="str">
        <f t="shared" ca="1" si="359"/>
        <v/>
      </c>
      <c r="CX334" s="46" t="str">
        <f t="shared" ca="1" si="360"/>
        <v/>
      </c>
      <c r="CY334" s="44" t="str">
        <f t="shared" ca="1" si="361"/>
        <v/>
      </c>
      <c r="DE334" s="163" t="str">
        <f t="shared" si="393"/>
        <v/>
      </c>
      <c r="DF334" s="163" t="str">
        <f t="shared" si="394"/>
        <v/>
      </c>
    </row>
    <row r="335" spans="1:110">
      <c r="A335" s="164" t="str">
        <f t="shared" ca="1" si="381"/>
        <v/>
      </c>
      <c r="B335" s="71" t="str">
        <f ca="1">IF(COUNTIF($AD$2:AD1320,A335)=1,VLOOKUP(A335,T:U,2), IF(COUNTIF($AD$2:AD1320,A335)=0,$B$10,""))</f>
        <v/>
      </c>
      <c r="C335" s="31" t="str">
        <f t="shared" ca="1" si="353"/>
        <v/>
      </c>
      <c r="D335" s="32" t="str">
        <f t="shared" ca="1" si="382"/>
        <v/>
      </c>
      <c r="E335" s="71" t="str">
        <f ca="1">IF(COUNTIF($AD$2:AD1320,A335)=1,VLOOKUP(A335,V:W,2), IF(COUNTIF($AD$2:AD1320,A335)=0,$C$10,""))</f>
        <v/>
      </c>
      <c r="F335" s="31" t="str">
        <f t="shared" ca="1" si="383"/>
        <v/>
      </c>
      <c r="G335" s="32" t="str">
        <f t="shared" ca="1" si="384"/>
        <v/>
      </c>
      <c r="H335" s="71" t="str">
        <f ca="1">IF(COUNTIF($AD$2:AD1320,A335)=1,VLOOKUP(A335,X:Y,2), IF(COUNTIF($AD$2:AD1320,A335)=0,$D$10,""))</f>
        <v/>
      </c>
      <c r="I335" s="31" t="str">
        <f t="shared" ca="1" si="385"/>
        <v/>
      </c>
      <c r="J335" s="32" t="str">
        <f t="shared" ca="1" si="386"/>
        <v/>
      </c>
      <c r="K335" s="71" t="str">
        <f ca="1">IF(COUNTIF($AD$2:AD1320,A335)=1,VLOOKUP(A335,Z:AA,2), IF(COUNTIF($AD$2:AD1320,A335)=0,$E$10,""))</f>
        <v/>
      </c>
      <c r="L335" s="31" t="str">
        <f t="shared" ca="1" si="387"/>
        <v/>
      </c>
      <c r="M335" s="32" t="str">
        <f t="shared" ca="1" si="388"/>
        <v/>
      </c>
      <c r="N335" s="77" t="str">
        <f t="shared" ca="1" si="389"/>
        <v/>
      </c>
      <c r="O335" s="77"/>
      <c r="P335" s="77"/>
      <c r="Q335" s="77" t="str">
        <f ca="1">IF(ISERROR(B335-2),"",$G$5*SUM($O$14:O335)-$H$5*SUM($P$14:P335))</f>
        <v/>
      </c>
      <c r="R335" s="77" t="str">
        <f t="shared" ca="1" si="390"/>
        <v/>
      </c>
      <c r="AB335" s="163" t="str">
        <f t="shared" si="395"/>
        <v/>
      </c>
      <c r="AC335" s="163" t="str">
        <f t="shared" si="396"/>
        <v/>
      </c>
      <c r="AH335" s="164" t="str">
        <f t="shared" ca="1" si="367"/>
        <v/>
      </c>
      <c r="AI335" s="44" t="str">
        <f ca="1">IF(COUNTIF($BU$2:BU1320,AH335)=1,VLOOKUP(AH335,BG:BH,2), IF(COUNTIF($BU$2:BU1320,AH335)=0,$AI$10,""))</f>
        <v/>
      </c>
      <c r="AJ335" s="45" t="str">
        <f t="shared" ca="1" si="354"/>
        <v/>
      </c>
      <c r="AK335" s="45" t="str">
        <f t="shared" ca="1" si="368"/>
        <v/>
      </c>
      <c r="AL335" s="44" t="str">
        <f ca="1">IF(COUNTIF($BU$2:BU1320,AH335)=1,VLOOKUP(AH335,BI:BJ,2), IF(COUNTIF($BU$2:BU1320,AH335)=0,$AJ$10,""))</f>
        <v/>
      </c>
      <c r="AM335" s="45" t="str">
        <f t="shared" ca="1" si="369"/>
        <v/>
      </c>
      <c r="AN335" s="46" t="str">
        <f t="shared" ca="1" si="370"/>
        <v/>
      </c>
      <c r="AO335" s="44" t="str">
        <f ca="1">IF(COUNTIF($BU$2:BU1320,AH335)=1,VLOOKUP(AH335,BK:BL,2), IF(COUNTIF($BU$2:BU1320,AH335)=0,$AK$10,""))</f>
        <v/>
      </c>
      <c r="AP335" s="45" t="str">
        <f t="shared" ca="1" si="371"/>
        <v/>
      </c>
      <c r="AQ335" s="46" t="str">
        <f t="shared" ca="1" si="372"/>
        <v/>
      </c>
      <c r="AR335" s="44" t="str">
        <f ca="1">IF(COUNTIF($BU$2:BU1320,AH335)=1,VLOOKUP(AH335,BM:BN,2), IF(COUNTIF($BU$2:BU1320,AH335)=0,$AL$10,""))</f>
        <v/>
      </c>
      <c r="AS335" s="45" t="str">
        <f t="shared" ca="1" si="373"/>
        <v/>
      </c>
      <c r="AT335" s="46" t="str">
        <f t="shared" ca="1" si="374"/>
        <v/>
      </c>
      <c r="AU335" s="44" t="str">
        <f ca="1">IF(COUNTIF($BU$2:BU1320,AH335)=1,VLOOKUP(AH335,BO:BP,2), IF(COUNTIF($BU$2:BU1320,AH335)=0,$AM$10,""))</f>
        <v/>
      </c>
      <c r="AV335" s="45" t="str">
        <f t="shared" ca="1" si="375"/>
        <v/>
      </c>
      <c r="AW335" s="46" t="str">
        <f t="shared" ca="1" si="376"/>
        <v/>
      </c>
      <c r="AX335" s="44" t="str">
        <f ca="1">IF(COUNTIF($BU$2:BU1320,AH335)=1,VLOOKUP(AH335,BQ:BR,2), IF(COUNTIF($BU$2:BU1320,AH335)=0,$AN$10,""))</f>
        <v/>
      </c>
      <c r="AY335" s="45" t="str">
        <f t="shared" ca="1" si="377"/>
        <v/>
      </c>
      <c r="AZ335" s="46" t="str">
        <f t="shared" ca="1" si="378"/>
        <v/>
      </c>
      <c r="BA335" s="77" t="str">
        <f t="shared" ca="1" si="379"/>
        <v/>
      </c>
      <c r="BB335" s="176"/>
      <c r="BC335" s="176"/>
      <c r="BD335" s="77" t="str">
        <f ca="1">IF(ISERROR(AI335-2),"",$AQ$4*SUM($BB$14:BB335)-$AR$4*SUM($BC$14:BC335))</f>
        <v/>
      </c>
      <c r="BE335" s="77" t="str">
        <f t="shared" ca="1" si="380"/>
        <v/>
      </c>
      <c r="BS335" s="163" t="str">
        <f t="shared" si="397"/>
        <v/>
      </c>
      <c r="BT335" s="163" t="str">
        <f t="shared" si="398"/>
        <v/>
      </c>
      <c r="BY335" s="164" t="str">
        <f t="shared" ca="1" si="362"/>
        <v/>
      </c>
      <c r="BZ335" s="44" t="str">
        <f ca="1">IF(COUNTIF($CN$2:CN1320,BY335)=1,VLOOKUP(BY335,CH:CI,2), IF(COUNTIF($CN$2:CN1320,BY335)=0,$BZ$10,""))</f>
        <v/>
      </c>
      <c r="CA335" s="45" t="str">
        <f t="shared" ca="1" si="355"/>
        <v/>
      </c>
      <c r="CB335" s="45" t="str">
        <f t="shared" ca="1" si="363"/>
        <v/>
      </c>
      <c r="CC335" s="44" t="str">
        <f ca="1">IF(COUNTIF($CN$2:CN1320,BY335)=1,VLOOKUP(BY335,CJ:CK,2), IF(COUNTIF($CN$2:CN1320,BY335)=0,$CA$10,""))</f>
        <v/>
      </c>
      <c r="CD335" s="45" t="str">
        <f t="shared" ca="1" si="364"/>
        <v/>
      </c>
      <c r="CE335" s="46" t="str">
        <f t="shared" ca="1" si="365"/>
        <v/>
      </c>
      <c r="CF335" s="44" t="str">
        <f t="shared" ca="1" si="366"/>
        <v/>
      </c>
      <c r="CL335" s="163" t="str">
        <f t="shared" si="391"/>
        <v/>
      </c>
      <c r="CM335" s="163" t="str">
        <f t="shared" si="392"/>
        <v/>
      </c>
      <c r="CR335" s="164" t="str">
        <f t="shared" ca="1" si="356"/>
        <v/>
      </c>
      <c r="CS335" s="44" t="str">
        <f ca="1">IF(COUNTIF($DG$2:DG1320,CR335)=1,VLOOKUP(CR335,DA:DB,2), IF(COUNTIF($DG$2:DG1320,CR335)=0,$CS$10,""))</f>
        <v/>
      </c>
      <c r="CT335" s="45" t="str">
        <f t="shared" ca="1" si="357"/>
        <v/>
      </c>
      <c r="CU335" s="45" t="str">
        <f t="shared" ca="1" si="358"/>
        <v/>
      </c>
      <c r="CV335" s="44" t="str">
        <f ca="1">IF(COUNTIF($DG$2:DG1320,CR335)=1,VLOOKUP(CR335,DC:DD,2), IF(COUNTIF($DG$2:DG1320,CR335)=0,$CT$10,""))</f>
        <v/>
      </c>
      <c r="CW335" s="45" t="str">
        <f t="shared" ca="1" si="359"/>
        <v/>
      </c>
      <c r="CX335" s="46" t="str">
        <f t="shared" ca="1" si="360"/>
        <v/>
      </c>
      <c r="CY335" s="44" t="str">
        <f t="shared" ca="1" si="361"/>
        <v/>
      </c>
      <c r="DE335" s="163" t="str">
        <f t="shared" si="393"/>
        <v/>
      </c>
      <c r="DF335" s="163" t="str">
        <f t="shared" si="394"/>
        <v/>
      </c>
    </row>
    <row r="336" spans="1:110">
      <c r="A336" s="164" t="str">
        <f t="shared" ca="1" si="381"/>
        <v/>
      </c>
      <c r="B336" s="71" t="str">
        <f ca="1">IF(COUNTIF($AD$2:AD1321,A336)=1,VLOOKUP(A336,T:U,2), IF(COUNTIF($AD$2:AD1321,A336)=0,$B$10,""))</f>
        <v/>
      </c>
      <c r="C336" s="31" t="str">
        <f t="shared" ref="C336:C399" ca="1" si="399">IF(ISERROR(B336-2),"",(B336/$B$14-1)*$B$5)</f>
        <v/>
      </c>
      <c r="D336" s="32" t="str">
        <f t="shared" ca="1" si="382"/>
        <v/>
      </c>
      <c r="E336" s="71" t="str">
        <f ca="1">IF(COUNTIF($AD$2:AD1321,A336)=1,VLOOKUP(A336,V:W,2), IF(COUNTIF($AD$2:AD1321,A336)=0,$C$10,""))</f>
        <v/>
      </c>
      <c r="F336" s="31" t="str">
        <f t="shared" ca="1" si="383"/>
        <v/>
      </c>
      <c r="G336" s="32" t="str">
        <f t="shared" ca="1" si="384"/>
        <v/>
      </c>
      <c r="H336" s="71" t="str">
        <f ca="1">IF(COUNTIF($AD$2:AD1321,A336)=1,VLOOKUP(A336,X:Y,2), IF(COUNTIF($AD$2:AD1321,A336)=0,$D$10,""))</f>
        <v/>
      </c>
      <c r="I336" s="31" t="str">
        <f t="shared" ca="1" si="385"/>
        <v/>
      </c>
      <c r="J336" s="32" t="str">
        <f t="shared" ca="1" si="386"/>
        <v/>
      </c>
      <c r="K336" s="71" t="str">
        <f ca="1">IF(COUNTIF($AD$2:AD1321,A336)=1,VLOOKUP(A336,Z:AA,2), IF(COUNTIF($AD$2:AD1321,A336)=0,$E$10,""))</f>
        <v/>
      </c>
      <c r="L336" s="31" t="str">
        <f t="shared" ca="1" si="387"/>
        <v/>
      </c>
      <c r="M336" s="32" t="str">
        <f t="shared" ca="1" si="388"/>
        <v/>
      </c>
      <c r="N336" s="77" t="str">
        <f t="shared" ca="1" si="389"/>
        <v/>
      </c>
      <c r="O336" s="77"/>
      <c r="P336" s="77"/>
      <c r="Q336" s="77" t="str">
        <f ca="1">IF(ISERROR(B336-2),"",$G$5*SUM($O$14:O336)-$H$5*SUM($P$14:P336))</f>
        <v/>
      </c>
      <c r="R336" s="77" t="str">
        <f t="shared" ca="1" si="390"/>
        <v/>
      </c>
      <c r="AB336" s="163" t="str">
        <f t="shared" si="395"/>
        <v/>
      </c>
      <c r="AC336" s="163" t="str">
        <f t="shared" si="396"/>
        <v/>
      </c>
      <c r="AH336" s="164" t="str">
        <f t="shared" ca="1" si="367"/>
        <v/>
      </c>
      <c r="AI336" s="44" t="str">
        <f ca="1">IF(COUNTIF($BU$2:BU1321,AH336)=1,VLOOKUP(AH336,BG:BH,2), IF(COUNTIF($BU$2:BU1321,AH336)=0,$AI$10,""))</f>
        <v/>
      </c>
      <c r="AJ336" s="45" t="str">
        <f t="shared" ref="AJ336:AJ399" ca="1" si="400">IF(ISERROR(AI336-2),"",(AI336/$AI$14-1)*$AI$5)</f>
        <v/>
      </c>
      <c r="AK336" s="45" t="str">
        <f t="shared" ca="1" si="368"/>
        <v/>
      </c>
      <c r="AL336" s="44" t="str">
        <f ca="1">IF(COUNTIF($BU$2:BU1321,AH336)=1,VLOOKUP(AH336,BI:BJ,2), IF(COUNTIF($BU$2:BU1321,AH336)=0,$AJ$10,""))</f>
        <v/>
      </c>
      <c r="AM336" s="45" t="str">
        <f t="shared" ca="1" si="369"/>
        <v/>
      </c>
      <c r="AN336" s="46" t="str">
        <f t="shared" ca="1" si="370"/>
        <v/>
      </c>
      <c r="AO336" s="44" t="str">
        <f ca="1">IF(COUNTIF($BU$2:BU1321,AH336)=1,VLOOKUP(AH336,BK:BL,2), IF(COUNTIF($BU$2:BU1321,AH336)=0,$AK$10,""))</f>
        <v/>
      </c>
      <c r="AP336" s="45" t="str">
        <f t="shared" ca="1" si="371"/>
        <v/>
      </c>
      <c r="AQ336" s="46" t="str">
        <f t="shared" ca="1" si="372"/>
        <v/>
      </c>
      <c r="AR336" s="44" t="str">
        <f ca="1">IF(COUNTIF($BU$2:BU1321,AH336)=1,VLOOKUP(AH336,BM:BN,2), IF(COUNTIF($BU$2:BU1321,AH336)=0,$AL$10,""))</f>
        <v/>
      </c>
      <c r="AS336" s="45" t="str">
        <f t="shared" ca="1" si="373"/>
        <v/>
      </c>
      <c r="AT336" s="46" t="str">
        <f t="shared" ca="1" si="374"/>
        <v/>
      </c>
      <c r="AU336" s="44" t="str">
        <f ca="1">IF(COUNTIF($BU$2:BU1321,AH336)=1,VLOOKUP(AH336,BO:BP,2), IF(COUNTIF($BU$2:BU1321,AH336)=0,$AM$10,""))</f>
        <v/>
      </c>
      <c r="AV336" s="45" t="str">
        <f t="shared" ca="1" si="375"/>
        <v/>
      </c>
      <c r="AW336" s="46" t="str">
        <f t="shared" ca="1" si="376"/>
        <v/>
      </c>
      <c r="AX336" s="44" t="str">
        <f ca="1">IF(COUNTIF($BU$2:BU1321,AH336)=1,VLOOKUP(AH336,BQ:BR,2), IF(COUNTIF($BU$2:BU1321,AH336)=0,$AN$10,""))</f>
        <v/>
      </c>
      <c r="AY336" s="45" t="str">
        <f t="shared" ca="1" si="377"/>
        <v/>
      </c>
      <c r="AZ336" s="46" t="str">
        <f t="shared" ca="1" si="378"/>
        <v/>
      </c>
      <c r="BA336" s="77" t="str">
        <f t="shared" ca="1" si="379"/>
        <v/>
      </c>
      <c r="BB336" s="176"/>
      <c r="BC336" s="176"/>
      <c r="BD336" s="77" t="str">
        <f ca="1">IF(ISERROR(AI336-2),"",$AQ$4*SUM($BB$14:BB336)-$AR$4*SUM($BC$14:BC336))</f>
        <v/>
      </c>
      <c r="BE336" s="77" t="str">
        <f t="shared" ca="1" si="380"/>
        <v/>
      </c>
      <c r="BS336" s="163" t="str">
        <f t="shared" si="397"/>
        <v/>
      </c>
      <c r="BT336" s="163" t="str">
        <f t="shared" si="398"/>
        <v/>
      </c>
      <c r="BY336" s="164" t="str">
        <f t="shared" ca="1" si="362"/>
        <v/>
      </c>
      <c r="BZ336" s="44" t="str">
        <f ca="1">IF(COUNTIF($CN$2:CN1321,BY336)=1,VLOOKUP(BY336,CH:CI,2), IF(COUNTIF($CN$2:CN1321,BY336)=0,$BZ$10,""))</f>
        <v/>
      </c>
      <c r="CA336" s="45" t="str">
        <f t="shared" ref="CA336:CA399" ca="1" si="401">IF(ISERROR(BZ336-2),"",(BZ336-$BZ$14)/100*$BZ$5)</f>
        <v/>
      </c>
      <c r="CB336" s="45" t="str">
        <f t="shared" ca="1" si="363"/>
        <v/>
      </c>
      <c r="CC336" s="44" t="str">
        <f ca="1">IF(COUNTIF($CN$2:CN1321,BY336)=1,VLOOKUP(BY336,CJ:CK,2), IF(COUNTIF($CN$2:CN1321,BY336)=0,$CA$10,""))</f>
        <v/>
      </c>
      <c r="CD336" s="45" t="str">
        <f t="shared" ca="1" si="364"/>
        <v/>
      </c>
      <c r="CE336" s="46" t="str">
        <f t="shared" ca="1" si="365"/>
        <v/>
      </c>
      <c r="CF336" s="44" t="str">
        <f t="shared" ca="1" si="366"/>
        <v/>
      </c>
      <c r="CL336" s="163" t="str">
        <f t="shared" si="391"/>
        <v/>
      </c>
      <c r="CM336" s="163" t="str">
        <f t="shared" si="392"/>
        <v/>
      </c>
      <c r="CR336" s="164" t="str">
        <f t="shared" ref="CR336:CR399" ca="1" si="402">IF(AND(ISBLANK(DG325), CR335 = $DG$1),NOW(),IF(ISBLANK(DG325),"",DG325))</f>
        <v/>
      </c>
      <c r="CS336" s="44" t="str">
        <f ca="1">IF(COUNTIF($DG$2:DG1321,CR336)=1,VLOOKUP(CR336,DA:DB,2), IF(COUNTIF($DG$2:DG1321,CR336)=0,$CS$10,""))</f>
        <v/>
      </c>
      <c r="CT336" s="45" t="str">
        <f t="shared" ref="CT336:CT399" ca="1" si="403">IF(ISERROR(CS336-2),"",-1*(CS336-$CS$14)*$CS$8*10^-4*$CS$5)</f>
        <v/>
      </c>
      <c r="CU336" s="45" t="str">
        <f t="shared" ref="CU336:CU399" ca="1" si="404">IF(ISERROR(CS336-2),"",ROUNDUP(CR336-CR$14,0)/360*$CS$5*$CS$6)</f>
        <v/>
      </c>
      <c r="CV336" s="44" t="str">
        <f ca="1">IF(COUNTIF($DG$2:DG1321,CR336)=1,VLOOKUP(CR336,DC:DD,2), IF(COUNTIF($DG$2:DG1321,CR336)=0,$CT$10,""))</f>
        <v/>
      </c>
      <c r="CW336" s="45" t="str">
        <f t="shared" ref="CW336:CW399" ca="1" si="405">IF(ISERROR(CS336-2),"",-1*(CV336-$CV$14)*10^-4*$CT$8*$CT$5)</f>
        <v/>
      </c>
      <c r="CX336" s="46" t="str">
        <f t="shared" ref="CX336:CX399" ca="1" si="406">IF(ISERROR(CS336-2),"",ROUNDUP(CR336-CR$14,0)/360*$CT$5*$CT$6)</f>
        <v/>
      </c>
      <c r="CY336" s="44" t="str">
        <f t="shared" ref="CY336:CY399" ca="1" si="407">IF(ISERROR(CS336-2),"",CT336+CU336-CW336-CX336)</f>
        <v/>
      </c>
      <c r="DE336" s="163" t="str">
        <f t="shared" si="393"/>
        <v/>
      </c>
      <c r="DF336" s="163" t="str">
        <f t="shared" si="394"/>
        <v/>
      </c>
    </row>
    <row r="337" spans="1:110">
      <c r="A337" s="164" t="str">
        <f t="shared" ca="1" si="381"/>
        <v/>
      </c>
      <c r="B337" s="71" t="str">
        <f ca="1">IF(COUNTIF($AD$2:AD1322,A337)=1,VLOOKUP(A337,T:U,2), IF(COUNTIF($AD$2:AD1322,A337)=0,$B$10,""))</f>
        <v/>
      </c>
      <c r="C337" s="31" t="str">
        <f t="shared" ca="1" si="399"/>
        <v/>
      </c>
      <c r="D337" s="32" t="str">
        <f t="shared" ca="1" si="382"/>
        <v/>
      </c>
      <c r="E337" s="71" t="str">
        <f ca="1">IF(COUNTIF($AD$2:AD1322,A337)=1,VLOOKUP(A337,V:W,2), IF(COUNTIF($AD$2:AD1322,A337)=0,$C$10,""))</f>
        <v/>
      </c>
      <c r="F337" s="31" t="str">
        <f t="shared" ca="1" si="383"/>
        <v/>
      </c>
      <c r="G337" s="32" t="str">
        <f t="shared" ca="1" si="384"/>
        <v/>
      </c>
      <c r="H337" s="71" t="str">
        <f ca="1">IF(COUNTIF($AD$2:AD1322,A337)=1,VLOOKUP(A337,X:Y,2), IF(COUNTIF($AD$2:AD1322,A337)=0,$D$10,""))</f>
        <v/>
      </c>
      <c r="I337" s="31" t="str">
        <f t="shared" ca="1" si="385"/>
        <v/>
      </c>
      <c r="J337" s="32" t="str">
        <f t="shared" ca="1" si="386"/>
        <v/>
      </c>
      <c r="K337" s="71" t="str">
        <f ca="1">IF(COUNTIF($AD$2:AD1322,A337)=1,VLOOKUP(A337,Z:AA,2), IF(COUNTIF($AD$2:AD1322,A337)=0,$E$10,""))</f>
        <v/>
      </c>
      <c r="L337" s="31" t="str">
        <f t="shared" ca="1" si="387"/>
        <v/>
      </c>
      <c r="M337" s="32" t="str">
        <f t="shared" ca="1" si="388"/>
        <v/>
      </c>
      <c r="N337" s="77" t="str">
        <f t="shared" ca="1" si="389"/>
        <v/>
      </c>
      <c r="O337" s="77"/>
      <c r="P337" s="77"/>
      <c r="Q337" s="77" t="str">
        <f ca="1">IF(ISERROR(B337-2),"",$G$5*SUM($O$14:O337)-$H$5*SUM($P$14:P337))</f>
        <v/>
      </c>
      <c r="R337" s="77" t="str">
        <f t="shared" ca="1" si="390"/>
        <v/>
      </c>
      <c r="AB337" s="163" t="str">
        <f t="shared" si="395"/>
        <v/>
      </c>
      <c r="AC337" s="163" t="str">
        <f t="shared" si="396"/>
        <v/>
      </c>
      <c r="AH337" s="164" t="str">
        <f t="shared" ca="1" si="367"/>
        <v/>
      </c>
      <c r="AI337" s="44" t="str">
        <f ca="1">IF(COUNTIF($BU$2:BU1322,AH337)=1,VLOOKUP(AH337,BG:BH,2), IF(COUNTIF($BU$2:BU1322,AH337)=0,$AI$10,""))</f>
        <v/>
      </c>
      <c r="AJ337" s="45" t="str">
        <f t="shared" ca="1" si="400"/>
        <v/>
      </c>
      <c r="AK337" s="45" t="str">
        <f t="shared" ca="1" si="368"/>
        <v/>
      </c>
      <c r="AL337" s="44" t="str">
        <f ca="1">IF(COUNTIF($BU$2:BU1322,AH337)=1,VLOOKUP(AH337,BI:BJ,2), IF(COUNTIF($BU$2:BU1322,AH337)=0,$AJ$10,""))</f>
        <v/>
      </c>
      <c r="AM337" s="45" t="str">
        <f t="shared" ca="1" si="369"/>
        <v/>
      </c>
      <c r="AN337" s="46" t="str">
        <f t="shared" ca="1" si="370"/>
        <v/>
      </c>
      <c r="AO337" s="44" t="str">
        <f ca="1">IF(COUNTIF($BU$2:BU1322,AH337)=1,VLOOKUP(AH337,BK:BL,2), IF(COUNTIF($BU$2:BU1322,AH337)=0,$AK$10,""))</f>
        <v/>
      </c>
      <c r="AP337" s="45" t="str">
        <f t="shared" ca="1" si="371"/>
        <v/>
      </c>
      <c r="AQ337" s="46" t="str">
        <f t="shared" ca="1" si="372"/>
        <v/>
      </c>
      <c r="AR337" s="44" t="str">
        <f ca="1">IF(COUNTIF($BU$2:BU1322,AH337)=1,VLOOKUP(AH337,BM:BN,2), IF(COUNTIF($BU$2:BU1322,AH337)=0,$AL$10,""))</f>
        <v/>
      </c>
      <c r="AS337" s="45" t="str">
        <f t="shared" ca="1" si="373"/>
        <v/>
      </c>
      <c r="AT337" s="46" t="str">
        <f t="shared" ca="1" si="374"/>
        <v/>
      </c>
      <c r="AU337" s="44" t="str">
        <f ca="1">IF(COUNTIF($BU$2:BU1322,AH337)=1,VLOOKUP(AH337,BO:BP,2), IF(COUNTIF($BU$2:BU1322,AH337)=0,$AM$10,""))</f>
        <v/>
      </c>
      <c r="AV337" s="45" t="str">
        <f t="shared" ca="1" si="375"/>
        <v/>
      </c>
      <c r="AW337" s="46" t="str">
        <f t="shared" ca="1" si="376"/>
        <v/>
      </c>
      <c r="AX337" s="44" t="str">
        <f ca="1">IF(COUNTIF($BU$2:BU1322,AH337)=1,VLOOKUP(AH337,BQ:BR,2), IF(COUNTIF($BU$2:BU1322,AH337)=0,$AN$10,""))</f>
        <v/>
      </c>
      <c r="AY337" s="45" t="str">
        <f t="shared" ca="1" si="377"/>
        <v/>
      </c>
      <c r="AZ337" s="46" t="str">
        <f t="shared" ca="1" si="378"/>
        <v/>
      </c>
      <c r="BA337" s="77" t="str">
        <f t="shared" ca="1" si="379"/>
        <v/>
      </c>
      <c r="BB337" s="176"/>
      <c r="BC337" s="176"/>
      <c r="BD337" s="77" t="str">
        <f ca="1">IF(ISERROR(AI337-2),"",$AQ$4*SUM($BB$14:BB337)-$AR$4*SUM($BC$14:BC337))</f>
        <v/>
      </c>
      <c r="BE337" s="77" t="str">
        <f t="shared" ca="1" si="380"/>
        <v/>
      </c>
      <c r="BS337" s="163" t="str">
        <f t="shared" si="397"/>
        <v/>
      </c>
      <c r="BT337" s="163" t="str">
        <f t="shared" si="398"/>
        <v/>
      </c>
      <c r="BY337" s="164" t="str">
        <f t="shared" ca="1" si="362"/>
        <v/>
      </c>
      <c r="BZ337" s="44" t="str">
        <f ca="1">IF(COUNTIF($CN$2:CN1322,BY337)=1,VLOOKUP(BY337,CH:CI,2), IF(COUNTIF($CN$2:CN1322,BY337)=0,$BZ$10,""))</f>
        <v/>
      </c>
      <c r="CA337" s="45" t="str">
        <f t="shared" ca="1" si="401"/>
        <v/>
      </c>
      <c r="CB337" s="45" t="str">
        <f t="shared" ca="1" si="363"/>
        <v/>
      </c>
      <c r="CC337" s="44" t="str">
        <f ca="1">IF(COUNTIF($CN$2:CN1322,BY337)=1,VLOOKUP(BY337,CJ:CK,2), IF(COUNTIF($CN$2:CN1322,BY337)=0,$CA$10,""))</f>
        <v/>
      </c>
      <c r="CD337" s="45" t="str">
        <f t="shared" ca="1" si="364"/>
        <v/>
      </c>
      <c r="CE337" s="46" t="str">
        <f t="shared" ca="1" si="365"/>
        <v/>
      </c>
      <c r="CF337" s="44" t="str">
        <f t="shared" ca="1" si="366"/>
        <v/>
      </c>
      <c r="CL337" s="163" t="str">
        <f t="shared" si="391"/>
        <v/>
      </c>
      <c r="CM337" s="163" t="str">
        <f t="shared" si="392"/>
        <v/>
      </c>
      <c r="CR337" s="164" t="str">
        <f t="shared" ca="1" si="402"/>
        <v/>
      </c>
      <c r="CS337" s="44" t="str">
        <f ca="1">IF(COUNTIF($DG$2:DG1322,CR337)=1,VLOOKUP(CR337,DA:DB,2), IF(COUNTIF($DG$2:DG1322,CR337)=0,$CS$10,""))</f>
        <v/>
      </c>
      <c r="CT337" s="45" t="str">
        <f t="shared" ca="1" si="403"/>
        <v/>
      </c>
      <c r="CU337" s="45" t="str">
        <f t="shared" ca="1" si="404"/>
        <v/>
      </c>
      <c r="CV337" s="44" t="str">
        <f ca="1">IF(COUNTIF($DG$2:DG1322,CR337)=1,VLOOKUP(CR337,DC:DD,2), IF(COUNTIF($DG$2:DG1322,CR337)=0,$CT$10,""))</f>
        <v/>
      </c>
      <c r="CW337" s="45" t="str">
        <f t="shared" ca="1" si="405"/>
        <v/>
      </c>
      <c r="CX337" s="46" t="str">
        <f t="shared" ca="1" si="406"/>
        <v/>
      </c>
      <c r="CY337" s="44" t="str">
        <f t="shared" ca="1" si="407"/>
        <v/>
      </c>
      <c r="DE337" s="163" t="str">
        <f t="shared" si="393"/>
        <v/>
      </c>
      <c r="DF337" s="163" t="str">
        <f t="shared" si="394"/>
        <v/>
      </c>
    </row>
    <row r="338" spans="1:110">
      <c r="A338" s="164" t="str">
        <f t="shared" ca="1" si="381"/>
        <v/>
      </c>
      <c r="B338" s="71" t="str">
        <f ca="1">IF(COUNTIF($AD$2:AD1323,A338)=1,VLOOKUP(A338,T:U,2), IF(COUNTIF($AD$2:AD1323,A338)=0,$B$10,""))</f>
        <v/>
      </c>
      <c r="C338" s="31" t="str">
        <f t="shared" ca="1" si="399"/>
        <v/>
      </c>
      <c r="D338" s="32" t="str">
        <f t="shared" ca="1" si="382"/>
        <v/>
      </c>
      <c r="E338" s="71" t="str">
        <f ca="1">IF(COUNTIF($AD$2:AD1323,A338)=1,VLOOKUP(A338,V:W,2), IF(COUNTIF($AD$2:AD1323,A338)=0,$C$10,""))</f>
        <v/>
      </c>
      <c r="F338" s="31" t="str">
        <f t="shared" ca="1" si="383"/>
        <v/>
      </c>
      <c r="G338" s="32" t="str">
        <f t="shared" ca="1" si="384"/>
        <v/>
      </c>
      <c r="H338" s="71" t="str">
        <f ca="1">IF(COUNTIF($AD$2:AD1323,A338)=1,VLOOKUP(A338,X:Y,2), IF(COUNTIF($AD$2:AD1323,A338)=0,$D$10,""))</f>
        <v/>
      </c>
      <c r="I338" s="31" t="str">
        <f t="shared" ca="1" si="385"/>
        <v/>
      </c>
      <c r="J338" s="32" t="str">
        <f t="shared" ca="1" si="386"/>
        <v/>
      </c>
      <c r="K338" s="71" t="str">
        <f ca="1">IF(COUNTIF($AD$2:AD1323,A338)=1,VLOOKUP(A338,Z:AA,2), IF(COUNTIF($AD$2:AD1323,A338)=0,$E$10,""))</f>
        <v/>
      </c>
      <c r="L338" s="31" t="str">
        <f t="shared" ca="1" si="387"/>
        <v/>
      </c>
      <c r="M338" s="32" t="str">
        <f t="shared" ca="1" si="388"/>
        <v/>
      </c>
      <c r="N338" s="77" t="str">
        <f t="shared" ca="1" si="389"/>
        <v/>
      </c>
      <c r="O338" s="77"/>
      <c r="P338" s="77"/>
      <c r="Q338" s="77" t="str">
        <f ca="1">IF(ISERROR(B338-2),"",$G$5*SUM($O$14:O338)-$H$5*SUM($P$14:P338))</f>
        <v/>
      </c>
      <c r="R338" s="77" t="str">
        <f t="shared" ca="1" si="390"/>
        <v/>
      </c>
      <c r="AB338" s="163" t="str">
        <f t="shared" si="395"/>
        <v/>
      </c>
      <c r="AC338" s="163" t="str">
        <f t="shared" si="396"/>
        <v/>
      </c>
      <c r="AH338" s="164" t="str">
        <f t="shared" ca="1" si="367"/>
        <v/>
      </c>
      <c r="AI338" s="44" t="str">
        <f ca="1">IF(COUNTIF($BU$2:BU1323,AH338)=1,VLOOKUP(AH338,BG:BH,2), IF(COUNTIF($BU$2:BU1323,AH338)=0,$AI$10,""))</f>
        <v/>
      </c>
      <c r="AJ338" s="45" t="str">
        <f t="shared" ca="1" si="400"/>
        <v/>
      </c>
      <c r="AK338" s="45" t="str">
        <f t="shared" ca="1" si="368"/>
        <v/>
      </c>
      <c r="AL338" s="44" t="str">
        <f ca="1">IF(COUNTIF($BU$2:BU1323,AH338)=1,VLOOKUP(AH338,BI:BJ,2), IF(COUNTIF($BU$2:BU1323,AH338)=0,$AJ$10,""))</f>
        <v/>
      </c>
      <c r="AM338" s="45" t="str">
        <f t="shared" ca="1" si="369"/>
        <v/>
      </c>
      <c r="AN338" s="46" t="str">
        <f t="shared" ca="1" si="370"/>
        <v/>
      </c>
      <c r="AO338" s="44" t="str">
        <f ca="1">IF(COUNTIF($BU$2:BU1323,AH338)=1,VLOOKUP(AH338,BK:BL,2), IF(COUNTIF($BU$2:BU1323,AH338)=0,$AK$10,""))</f>
        <v/>
      </c>
      <c r="AP338" s="45" t="str">
        <f t="shared" ca="1" si="371"/>
        <v/>
      </c>
      <c r="AQ338" s="46" t="str">
        <f t="shared" ca="1" si="372"/>
        <v/>
      </c>
      <c r="AR338" s="44" t="str">
        <f ca="1">IF(COUNTIF($BU$2:BU1323,AH338)=1,VLOOKUP(AH338,BM:BN,2), IF(COUNTIF($BU$2:BU1323,AH338)=0,$AL$10,""))</f>
        <v/>
      </c>
      <c r="AS338" s="45" t="str">
        <f t="shared" ca="1" si="373"/>
        <v/>
      </c>
      <c r="AT338" s="46" t="str">
        <f t="shared" ca="1" si="374"/>
        <v/>
      </c>
      <c r="AU338" s="44" t="str">
        <f ca="1">IF(COUNTIF($BU$2:BU1323,AH338)=1,VLOOKUP(AH338,BO:BP,2), IF(COUNTIF($BU$2:BU1323,AH338)=0,$AM$10,""))</f>
        <v/>
      </c>
      <c r="AV338" s="45" t="str">
        <f t="shared" ca="1" si="375"/>
        <v/>
      </c>
      <c r="AW338" s="46" t="str">
        <f t="shared" ca="1" si="376"/>
        <v/>
      </c>
      <c r="AX338" s="44" t="str">
        <f ca="1">IF(COUNTIF($BU$2:BU1323,AH338)=1,VLOOKUP(AH338,BQ:BR,2), IF(COUNTIF($BU$2:BU1323,AH338)=0,$AN$10,""))</f>
        <v/>
      </c>
      <c r="AY338" s="45" t="str">
        <f t="shared" ca="1" si="377"/>
        <v/>
      </c>
      <c r="AZ338" s="46" t="str">
        <f t="shared" ca="1" si="378"/>
        <v/>
      </c>
      <c r="BA338" s="77" t="str">
        <f t="shared" ca="1" si="379"/>
        <v/>
      </c>
      <c r="BB338" s="176"/>
      <c r="BC338" s="176"/>
      <c r="BD338" s="77" t="str">
        <f ca="1">IF(ISERROR(AI338-2),"",$AQ$4*SUM($BB$14:BB338)-$AR$4*SUM($BC$14:BC338))</f>
        <v/>
      </c>
      <c r="BE338" s="77" t="str">
        <f t="shared" ca="1" si="380"/>
        <v/>
      </c>
      <c r="BS338" s="163" t="str">
        <f t="shared" si="397"/>
        <v/>
      </c>
      <c r="BT338" s="163" t="str">
        <f t="shared" si="398"/>
        <v/>
      </c>
      <c r="BY338" s="164" t="str">
        <f t="shared" ref="BY338:BY401" ca="1" si="408">IF(AND(ISBLANK(CN327), BY337 = $CN$1),NOW(),IF(ISBLANK(CN327),"",CN327))</f>
        <v/>
      </c>
      <c r="BZ338" s="44" t="str">
        <f ca="1">IF(COUNTIF($CN$2:CN1323,BY338)=1,VLOOKUP(BY338,CH:CI,2), IF(COUNTIF($CN$2:CN1323,BY338)=0,$BZ$10,""))</f>
        <v/>
      </c>
      <c r="CA338" s="45" t="str">
        <f t="shared" ca="1" si="401"/>
        <v/>
      </c>
      <c r="CB338" s="45" t="str">
        <f t="shared" ref="CB338:CB401" ca="1" si="409">IF(ISERROR(BZ338-2),"",ROUNDUP(BY338-BY$14,0)/360*$BZ$5*$BZ$6)</f>
        <v/>
      </c>
      <c r="CC338" s="44" t="str">
        <f ca="1">IF(COUNTIF($CN$2:CN1323,BY338)=1,VLOOKUP(BY338,CJ:CK,2), IF(COUNTIF($CN$2:CN1323,BY338)=0,$CA$10,""))</f>
        <v/>
      </c>
      <c r="CD338" s="45" t="str">
        <f t="shared" ref="CD338:CD401" ca="1" si="410">IF(ISERROR(BZ338-2),"",-1*(CC338-$CC$14)*10^-4*$CA$8*$CA$5)</f>
        <v/>
      </c>
      <c r="CE338" s="46" t="str">
        <f t="shared" ref="CE338:CE401" ca="1" si="411">IF(ISERROR(BZ338-2),"",ROUNDUP(BY338-BY$14,0)/360*$CA$5*$CA$6)</f>
        <v/>
      </c>
      <c r="CF338" s="44" t="str">
        <f t="shared" ref="CF338:CF401" ca="1" si="412">IF(ISERROR(BZ338-2),"",CA338+CB338-CD338-CE338)</f>
        <v/>
      </c>
      <c r="CL338" s="163" t="str">
        <f t="shared" si="391"/>
        <v/>
      </c>
      <c r="CM338" s="163" t="str">
        <f t="shared" si="392"/>
        <v/>
      </c>
      <c r="CR338" s="164" t="str">
        <f t="shared" ca="1" si="402"/>
        <v/>
      </c>
      <c r="CS338" s="44" t="str">
        <f ca="1">IF(COUNTIF($DG$2:DG1323,CR338)=1,VLOOKUP(CR338,DA:DB,2), IF(COUNTIF($DG$2:DG1323,CR338)=0,$CS$10,""))</f>
        <v/>
      </c>
      <c r="CT338" s="45" t="str">
        <f t="shared" ca="1" si="403"/>
        <v/>
      </c>
      <c r="CU338" s="45" t="str">
        <f t="shared" ca="1" si="404"/>
        <v/>
      </c>
      <c r="CV338" s="44" t="str">
        <f ca="1">IF(COUNTIF($DG$2:DG1323,CR338)=1,VLOOKUP(CR338,DC:DD,2), IF(COUNTIF($DG$2:DG1323,CR338)=0,$CT$10,""))</f>
        <v/>
      </c>
      <c r="CW338" s="45" t="str">
        <f t="shared" ca="1" si="405"/>
        <v/>
      </c>
      <c r="CX338" s="46" t="str">
        <f t="shared" ca="1" si="406"/>
        <v/>
      </c>
      <c r="CY338" s="44" t="str">
        <f t="shared" ca="1" si="407"/>
        <v/>
      </c>
      <c r="DE338" s="163" t="str">
        <f t="shared" si="393"/>
        <v/>
      </c>
      <c r="DF338" s="163" t="str">
        <f t="shared" si="394"/>
        <v/>
      </c>
    </row>
    <row r="339" spans="1:110">
      <c r="A339" s="164" t="str">
        <f t="shared" ca="1" si="381"/>
        <v/>
      </c>
      <c r="B339" s="71" t="str">
        <f ca="1">IF(COUNTIF($AD$2:AD1324,A339)=1,VLOOKUP(A339,T:U,2), IF(COUNTIF($AD$2:AD1324,A339)=0,$B$10,""))</f>
        <v/>
      </c>
      <c r="C339" s="31" t="str">
        <f t="shared" ca="1" si="399"/>
        <v/>
      </c>
      <c r="D339" s="32" t="str">
        <f t="shared" ca="1" si="382"/>
        <v/>
      </c>
      <c r="E339" s="71" t="str">
        <f ca="1">IF(COUNTIF($AD$2:AD1324,A339)=1,VLOOKUP(A339,V:W,2), IF(COUNTIF($AD$2:AD1324,A339)=0,$C$10,""))</f>
        <v/>
      </c>
      <c r="F339" s="31" t="str">
        <f t="shared" ca="1" si="383"/>
        <v/>
      </c>
      <c r="G339" s="32" t="str">
        <f t="shared" ca="1" si="384"/>
        <v/>
      </c>
      <c r="H339" s="71" t="str">
        <f ca="1">IF(COUNTIF($AD$2:AD1324,A339)=1,VLOOKUP(A339,X:Y,2), IF(COUNTIF($AD$2:AD1324,A339)=0,$D$10,""))</f>
        <v/>
      </c>
      <c r="I339" s="31" t="str">
        <f t="shared" ca="1" si="385"/>
        <v/>
      </c>
      <c r="J339" s="32" t="str">
        <f t="shared" ca="1" si="386"/>
        <v/>
      </c>
      <c r="K339" s="71" t="str">
        <f ca="1">IF(COUNTIF($AD$2:AD1324,A339)=1,VLOOKUP(A339,Z:AA,2), IF(COUNTIF($AD$2:AD1324,A339)=0,$E$10,""))</f>
        <v/>
      </c>
      <c r="L339" s="31" t="str">
        <f t="shared" ca="1" si="387"/>
        <v/>
      </c>
      <c r="M339" s="32" t="str">
        <f t="shared" ca="1" si="388"/>
        <v/>
      </c>
      <c r="N339" s="77" t="str">
        <f t="shared" ca="1" si="389"/>
        <v/>
      </c>
      <c r="O339" s="77"/>
      <c r="P339" s="77"/>
      <c r="Q339" s="77" t="str">
        <f ca="1">IF(ISERROR(B339-2),"",$G$5*SUM($O$14:O339)-$H$5*SUM($P$14:P339))</f>
        <v/>
      </c>
      <c r="R339" s="77" t="str">
        <f t="shared" ca="1" si="390"/>
        <v/>
      </c>
      <c r="AB339" s="163" t="str">
        <f t="shared" si="395"/>
        <v/>
      </c>
      <c r="AC339" s="163" t="str">
        <f t="shared" si="396"/>
        <v/>
      </c>
      <c r="AH339" s="164" t="str">
        <f t="shared" ca="1" si="367"/>
        <v/>
      </c>
      <c r="AI339" s="44" t="str">
        <f ca="1">IF(COUNTIF($BU$2:BU1324,AH339)=1,VLOOKUP(AH339,BG:BH,2), IF(COUNTIF($BU$2:BU1324,AH339)=0,$AI$10,""))</f>
        <v/>
      </c>
      <c r="AJ339" s="45" t="str">
        <f t="shared" ca="1" si="400"/>
        <v/>
      </c>
      <c r="AK339" s="45" t="str">
        <f t="shared" ca="1" si="368"/>
        <v/>
      </c>
      <c r="AL339" s="44" t="str">
        <f ca="1">IF(COUNTIF($BU$2:BU1324,AH339)=1,VLOOKUP(AH339,BI:BJ,2), IF(COUNTIF($BU$2:BU1324,AH339)=0,$AJ$10,""))</f>
        <v/>
      </c>
      <c r="AM339" s="45" t="str">
        <f t="shared" ca="1" si="369"/>
        <v/>
      </c>
      <c r="AN339" s="46" t="str">
        <f t="shared" ca="1" si="370"/>
        <v/>
      </c>
      <c r="AO339" s="44" t="str">
        <f ca="1">IF(COUNTIF($BU$2:BU1324,AH339)=1,VLOOKUP(AH339,BK:BL,2), IF(COUNTIF($BU$2:BU1324,AH339)=0,$AK$10,""))</f>
        <v/>
      </c>
      <c r="AP339" s="45" t="str">
        <f t="shared" ca="1" si="371"/>
        <v/>
      </c>
      <c r="AQ339" s="46" t="str">
        <f t="shared" ca="1" si="372"/>
        <v/>
      </c>
      <c r="AR339" s="44" t="str">
        <f ca="1">IF(COUNTIF($BU$2:BU1324,AH339)=1,VLOOKUP(AH339,BM:BN,2), IF(COUNTIF($BU$2:BU1324,AH339)=0,$AL$10,""))</f>
        <v/>
      </c>
      <c r="AS339" s="45" t="str">
        <f t="shared" ca="1" si="373"/>
        <v/>
      </c>
      <c r="AT339" s="46" t="str">
        <f t="shared" ca="1" si="374"/>
        <v/>
      </c>
      <c r="AU339" s="44" t="str">
        <f ca="1">IF(COUNTIF($BU$2:BU1324,AH339)=1,VLOOKUP(AH339,BO:BP,2), IF(COUNTIF($BU$2:BU1324,AH339)=0,$AM$10,""))</f>
        <v/>
      </c>
      <c r="AV339" s="45" t="str">
        <f t="shared" ca="1" si="375"/>
        <v/>
      </c>
      <c r="AW339" s="46" t="str">
        <f t="shared" ca="1" si="376"/>
        <v/>
      </c>
      <c r="AX339" s="44" t="str">
        <f ca="1">IF(COUNTIF($BU$2:BU1324,AH339)=1,VLOOKUP(AH339,BQ:BR,2), IF(COUNTIF($BU$2:BU1324,AH339)=0,$AN$10,""))</f>
        <v/>
      </c>
      <c r="AY339" s="45" t="str">
        <f t="shared" ca="1" si="377"/>
        <v/>
      </c>
      <c r="AZ339" s="46" t="str">
        <f t="shared" ca="1" si="378"/>
        <v/>
      </c>
      <c r="BA339" s="77" t="str">
        <f t="shared" ca="1" si="379"/>
        <v/>
      </c>
      <c r="BB339" s="176"/>
      <c r="BC339" s="176"/>
      <c r="BD339" s="77" t="str">
        <f ca="1">IF(ISERROR(AI339-2),"",$AQ$4*SUM($BB$14:BB339)-$AR$4*SUM($BC$14:BC339))</f>
        <v/>
      </c>
      <c r="BE339" s="77" t="str">
        <f t="shared" ca="1" si="380"/>
        <v/>
      </c>
      <c r="BS339" s="163" t="str">
        <f t="shared" si="397"/>
        <v/>
      </c>
      <c r="BT339" s="163" t="str">
        <f t="shared" si="398"/>
        <v/>
      </c>
      <c r="BY339" s="164" t="str">
        <f t="shared" ca="1" si="408"/>
        <v/>
      </c>
      <c r="BZ339" s="44" t="str">
        <f ca="1">IF(COUNTIF($CN$2:CN1324,BY339)=1,VLOOKUP(BY339,CH:CI,2), IF(COUNTIF($CN$2:CN1324,BY339)=0,$BZ$10,""))</f>
        <v/>
      </c>
      <c r="CA339" s="45" t="str">
        <f t="shared" ca="1" si="401"/>
        <v/>
      </c>
      <c r="CB339" s="45" t="str">
        <f t="shared" ca="1" si="409"/>
        <v/>
      </c>
      <c r="CC339" s="44" t="str">
        <f ca="1">IF(COUNTIF($CN$2:CN1324,BY339)=1,VLOOKUP(BY339,CJ:CK,2), IF(COUNTIF($CN$2:CN1324,BY339)=0,$CA$10,""))</f>
        <v/>
      </c>
      <c r="CD339" s="45" t="str">
        <f t="shared" ca="1" si="410"/>
        <v/>
      </c>
      <c r="CE339" s="46" t="str">
        <f t="shared" ca="1" si="411"/>
        <v/>
      </c>
      <c r="CF339" s="44" t="str">
        <f t="shared" ca="1" si="412"/>
        <v/>
      </c>
      <c r="CL339" s="163" t="str">
        <f t="shared" si="391"/>
        <v/>
      </c>
      <c r="CM339" s="163" t="str">
        <f t="shared" si="392"/>
        <v/>
      </c>
      <c r="CR339" s="164" t="str">
        <f t="shared" ca="1" si="402"/>
        <v/>
      </c>
      <c r="CS339" s="44" t="str">
        <f ca="1">IF(COUNTIF($DG$2:DG1324,CR339)=1,VLOOKUP(CR339,DA:DB,2), IF(COUNTIF($DG$2:DG1324,CR339)=0,$CS$10,""))</f>
        <v/>
      </c>
      <c r="CT339" s="45" t="str">
        <f t="shared" ca="1" si="403"/>
        <v/>
      </c>
      <c r="CU339" s="45" t="str">
        <f t="shared" ca="1" si="404"/>
        <v/>
      </c>
      <c r="CV339" s="44" t="str">
        <f ca="1">IF(COUNTIF($DG$2:DG1324,CR339)=1,VLOOKUP(CR339,DC:DD,2), IF(COUNTIF($DG$2:DG1324,CR339)=0,$CT$10,""))</f>
        <v/>
      </c>
      <c r="CW339" s="45" t="str">
        <f t="shared" ca="1" si="405"/>
        <v/>
      </c>
      <c r="CX339" s="46" t="str">
        <f t="shared" ca="1" si="406"/>
        <v/>
      </c>
      <c r="CY339" s="44" t="str">
        <f t="shared" ca="1" si="407"/>
        <v/>
      </c>
      <c r="DE339" s="163" t="str">
        <f t="shared" si="393"/>
        <v/>
      </c>
      <c r="DF339" s="163" t="str">
        <f t="shared" si="394"/>
        <v/>
      </c>
    </row>
    <row r="340" spans="1:110">
      <c r="A340" s="164" t="str">
        <f t="shared" ca="1" si="381"/>
        <v/>
      </c>
      <c r="B340" s="71" t="str">
        <f ca="1">IF(COUNTIF($AD$2:AD1325,A340)=1,VLOOKUP(A340,T:U,2), IF(COUNTIF($AD$2:AD1325,A340)=0,$B$10,""))</f>
        <v/>
      </c>
      <c r="C340" s="31" t="str">
        <f t="shared" ca="1" si="399"/>
        <v/>
      </c>
      <c r="D340" s="32" t="str">
        <f t="shared" ca="1" si="382"/>
        <v/>
      </c>
      <c r="E340" s="71" t="str">
        <f ca="1">IF(COUNTIF($AD$2:AD1325,A340)=1,VLOOKUP(A340,V:W,2), IF(COUNTIF($AD$2:AD1325,A340)=0,$C$10,""))</f>
        <v/>
      </c>
      <c r="F340" s="31" t="str">
        <f t="shared" ca="1" si="383"/>
        <v/>
      </c>
      <c r="G340" s="32" t="str">
        <f t="shared" ca="1" si="384"/>
        <v/>
      </c>
      <c r="H340" s="71" t="str">
        <f ca="1">IF(COUNTIF($AD$2:AD1325,A340)=1,VLOOKUP(A340,X:Y,2), IF(COUNTIF($AD$2:AD1325,A340)=0,$D$10,""))</f>
        <v/>
      </c>
      <c r="I340" s="31" t="str">
        <f t="shared" ca="1" si="385"/>
        <v/>
      </c>
      <c r="J340" s="32" t="str">
        <f t="shared" ca="1" si="386"/>
        <v/>
      </c>
      <c r="K340" s="71" t="str">
        <f ca="1">IF(COUNTIF($AD$2:AD1325,A340)=1,VLOOKUP(A340,Z:AA,2), IF(COUNTIF($AD$2:AD1325,A340)=0,$E$10,""))</f>
        <v/>
      </c>
      <c r="L340" s="31" t="str">
        <f t="shared" ca="1" si="387"/>
        <v/>
      </c>
      <c r="M340" s="32" t="str">
        <f t="shared" ca="1" si="388"/>
        <v/>
      </c>
      <c r="N340" s="77" t="str">
        <f t="shared" ca="1" si="389"/>
        <v/>
      </c>
      <c r="O340" s="77"/>
      <c r="P340" s="77"/>
      <c r="Q340" s="77" t="str">
        <f ca="1">IF(ISERROR(B340-2),"",$G$5*SUM($O$14:O340)-$H$5*SUM($P$14:P340))</f>
        <v/>
      </c>
      <c r="R340" s="77" t="str">
        <f t="shared" ca="1" si="390"/>
        <v/>
      </c>
      <c r="AB340" s="163" t="str">
        <f t="shared" si="395"/>
        <v/>
      </c>
      <c r="AC340" s="163" t="str">
        <f t="shared" si="396"/>
        <v/>
      </c>
      <c r="AH340" s="164" t="str">
        <f t="shared" ref="AH340:AH403" ca="1" si="413">IF(AND(ISBLANK(BU329), AH339 = $BU$1),NOW(),IF(ISBLANK(BU329),"",BU329))</f>
        <v/>
      </c>
      <c r="AI340" s="44" t="str">
        <f ca="1">IF(COUNTIF($BU$2:BU1325,AH340)=1,VLOOKUP(AH340,BG:BH,2), IF(COUNTIF($BU$2:BU1325,AH340)=0,$AI$10,""))</f>
        <v/>
      </c>
      <c r="AJ340" s="45" t="str">
        <f t="shared" ca="1" si="400"/>
        <v/>
      </c>
      <c r="AK340" s="45" t="str">
        <f t="shared" ref="AK340:AK403" ca="1" si="414">IF(ISERROR(AI340-2),"",-1*ROUNDUP(AH340-$AH$14,0)/360*$AI$5*$AI$7)</f>
        <v/>
      </c>
      <c r="AL340" s="44" t="str">
        <f ca="1">IF(COUNTIF($BU$2:BU1325,AH340)=1,VLOOKUP(AH340,BI:BJ,2), IF(COUNTIF($BU$2:BU1325,AH340)=0,$AJ$10,""))</f>
        <v/>
      </c>
      <c r="AM340" s="45" t="str">
        <f t="shared" ref="AM340:AM403" ca="1" si="415">IF(ISERROR(AI340-2),"",(AL340-$AL$14)/100*$AJ$5)</f>
        <v/>
      </c>
      <c r="AN340" s="46" t="str">
        <f t="shared" ref="AN340:AN403" ca="1" si="416">IF(ISERROR(AI340-2),"",ROUNDUP(AH340-$AH$14,0)/360*$AJ$5*$AJ$6-ROUNDUP(AH340-$AH$14,0)/360*$AJ$5*$AJ$7*$AL$14/100)</f>
        <v/>
      </c>
      <c r="AO340" s="44" t="str">
        <f ca="1">IF(COUNTIF($BU$2:BU1325,AH340)=1,VLOOKUP(AH340,BK:BL,2), IF(COUNTIF($BU$2:BU1325,AH340)=0,$AK$10,""))</f>
        <v/>
      </c>
      <c r="AP340" s="45" t="str">
        <f t="shared" ref="AP340:AP403" ca="1" si="417">IF(ISERROR(AI340-2),"",(AO340/$AO$14-1)*$AK$5)</f>
        <v/>
      </c>
      <c r="AQ340" s="46" t="str">
        <f t="shared" ref="AQ340:AQ403" ca="1" si="418">IF(ISERROR(AI340-2),"",-1*ROUNDUP(AH340-$AH$14,0)/360*$AK$5*$AK$7)</f>
        <v/>
      </c>
      <c r="AR340" s="44" t="str">
        <f ca="1">IF(COUNTIF($BU$2:BU1325,AH340)=1,VLOOKUP(AH340,BM:BN,2), IF(COUNTIF($BU$2:BU1325,AH340)=0,$AL$10,""))</f>
        <v/>
      </c>
      <c r="AS340" s="45" t="str">
        <f t="shared" ref="AS340:AS403" ca="1" si="419">IF(ISERROR(AI340-2),"",(AR340-$AR$14)/100*$AL$5)</f>
        <v/>
      </c>
      <c r="AT340" s="46" t="str">
        <f t="shared" ref="AT340:AT403" ca="1" si="420">IF(ISERROR(AI340-2),"",ROUNDUP(AH340-$AH$14,0)/360*$AL$5*$AL$6-ROUNDUP(AH340-$AH$14,0)/360*$AL$5*$AL$7*$AR$14/100)</f>
        <v/>
      </c>
      <c r="AU340" s="44" t="str">
        <f ca="1">IF(COUNTIF($BU$2:BU1325,AH340)=1,VLOOKUP(AH340,BO:BP,2), IF(COUNTIF($BU$2:BU1325,AH340)=0,$AM$10,""))</f>
        <v/>
      </c>
      <c r="AV340" s="45" t="str">
        <f t="shared" ref="AV340:AV403" ca="1" si="421">IF(ISERROR(AI340-2),"",(AU340-$AU$14)/100*$AM$5)</f>
        <v/>
      </c>
      <c r="AW340" s="46" t="str">
        <f t="shared" ref="AW340:AW403" ca="1" si="422">IF(ISERROR(AI340-2),"",ROUNDUP(AH340-$AH$14,0)/360*$AM$5*$AM$6-ROUNDUP(AH340-$AH$14,0)/360*$AM$5*$AM$7*$AU$14/100)</f>
        <v/>
      </c>
      <c r="AX340" s="44" t="str">
        <f ca="1">IF(COUNTIF($BU$2:BU1325,AH340)=1,VLOOKUP(AH340,BQ:BR,2), IF(COUNTIF($BU$2:BU1325,AH340)=0,$AN$10,""))</f>
        <v/>
      </c>
      <c r="AY340" s="45" t="str">
        <f t="shared" ref="AY340:AY403" ca="1" si="423">IF(ISERROR(AI340-2),"",(AX340-$AX$14)/100*$AN$5)</f>
        <v/>
      </c>
      <c r="AZ340" s="46" t="str">
        <f t="shared" ref="AZ340:AZ403" ca="1" si="424">IF(ISERROR(AI340-2),"",ROUNDUP(AH340-$AH$14,0)/360*$AN$5*$AN$6-ROUNDUP(AH340-$AH$14,0)/360*$AN$5*$AN$7*$AX$14/100)</f>
        <v/>
      </c>
      <c r="BA340" s="77" t="str">
        <f t="shared" ref="BA340:BA403" ca="1" si="425">IF(ISERROR(AI340-2),"",AJ340+AK340-AM340-AN340-AP340-AQ340+AS340+AT340+AV340+AW340+AY340+AZ340)</f>
        <v/>
      </c>
      <c r="BB340" s="176"/>
      <c r="BC340" s="176"/>
      <c r="BD340" s="77" t="str">
        <f ca="1">IF(ISERROR(AI340-2),"",$AQ$4*SUM($BB$14:BB340)-$AR$4*SUM($BC$14:BC340))</f>
        <v/>
      </c>
      <c r="BE340" s="77" t="str">
        <f t="shared" ref="BE340:BE403" ca="1" si="426">IF(ISERROR(AI340-2),"",BA340-BD340)</f>
        <v/>
      </c>
      <c r="BS340" s="163" t="str">
        <f t="shared" si="397"/>
        <v/>
      </c>
      <c r="BT340" s="163" t="str">
        <f t="shared" si="398"/>
        <v/>
      </c>
      <c r="BY340" s="164" t="str">
        <f t="shared" ca="1" si="408"/>
        <v/>
      </c>
      <c r="BZ340" s="44" t="str">
        <f ca="1">IF(COUNTIF($CN$2:CN1325,BY340)=1,VLOOKUP(BY340,CH:CI,2), IF(COUNTIF($CN$2:CN1325,BY340)=0,$BZ$10,""))</f>
        <v/>
      </c>
      <c r="CA340" s="45" t="str">
        <f t="shared" ca="1" si="401"/>
        <v/>
      </c>
      <c r="CB340" s="45" t="str">
        <f t="shared" ca="1" si="409"/>
        <v/>
      </c>
      <c r="CC340" s="44" t="str">
        <f ca="1">IF(COUNTIF($CN$2:CN1325,BY340)=1,VLOOKUP(BY340,CJ:CK,2), IF(COUNTIF($CN$2:CN1325,BY340)=0,$CA$10,""))</f>
        <v/>
      </c>
      <c r="CD340" s="45" t="str">
        <f t="shared" ca="1" si="410"/>
        <v/>
      </c>
      <c r="CE340" s="46" t="str">
        <f t="shared" ca="1" si="411"/>
        <v/>
      </c>
      <c r="CF340" s="44" t="str">
        <f t="shared" ca="1" si="412"/>
        <v/>
      </c>
      <c r="CL340" s="163" t="str">
        <f t="shared" si="391"/>
        <v/>
      </c>
      <c r="CM340" s="163" t="str">
        <f t="shared" si="392"/>
        <v/>
      </c>
      <c r="CR340" s="164" t="str">
        <f t="shared" ca="1" si="402"/>
        <v/>
      </c>
      <c r="CS340" s="44" t="str">
        <f ca="1">IF(COUNTIF($DG$2:DG1325,CR340)=1,VLOOKUP(CR340,DA:DB,2), IF(COUNTIF($DG$2:DG1325,CR340)=0,$CS$10,""))</f>
        <v/>
      </c>
      <c r="CT340" s="45" t="str">
        <f t="shared" ca="1" si="403"/>
        <v/>
      </c>
      <c r="CU340" s="45" t="str">
        <f t="shared" ca="1" si="404"/>
        <v/>
      </c>
      <c r="CV340" s="44" t="str">
        <f ca="1">IF(COUNTIF($DG$2:DG1325,CR340)=1,VLOOKUP(CR340,DC:DD,2), IF(COUNTIF($DG$2:DG1325,CR340)=0,$CT$10,""))</f>
        <v/>
      </c>
      <c r="CW340" s="45" t="str">
        <f t="shared" ca="1" si="405"/>
        <v/>
      </c>
      <c r="CX340" s="46" t="str">
        <f t="shared" ca="1" si="406"/>
        <v/>
      </c>
      <c r="CY340" s="44" t="str">
        <f t="shared" ca="1" si="407"/>
        <v/>
      </c>
      <c r="DE340" s="163" t="str">
        <f t="shared" si="393"/>
        <v/>
      </c>
      <c r="DF340" s="163" t="str">
        <f t="shared" si="394"/>
        <v/>
      </c>
    </row>
    <row r="341" spans="1:110">
      <c r="A341" s="164" t="str">
        <f t="shared" ca="1" si="381"/>
        <v/>
      </c>
      <c r="B341" s="71" t="str">
        <f ca="1">IF(COUNTIF($AD$2:AD1326,A341)=1,VLOOKUP(A341,T:U,2), IF(COUNTIF($AD$2:AD1326,A341)=0,$B$10,""))</f>
        <v/>
      </c>
      <c r="C341" s="31" t="str">
        <f t="shared" ca="1" si="399"/>
        <v/>
      </c>
      <c r="D341" s="32" t="str">
        <f t="shared" ca="1" si="382"/>
        <v/>
      </c>
      <c r="E341" s="71" t="str">
        <f ca="1">IF(COUNTIF($AD$2:AD1326,A341)=1,VLOOKUP(A341,V:W,2), IF(COUNTIF($AD$2:AD1326,A341)=0,$C$10,""))</f>
        <v/>
      </c>
      <c r="F341" s="31" t="str">
        <f t="shared" ca="1" si="383"/>
        <v/>
      </c>
      <c r="G341" s="32" t="str">
        <f t="shared" ca="1" si="384"/>
        <v/>
      </c>
      <c r="H341" s="71" t="str">
        <f ca="1">IF(COUNTIF($AD$2:AD1326,A341)=1,VLOOKUP(A341,X:Y,2), IF(COUNTIF($AD$2:AD1326,A341)=0,$D$10,""))</f>
        <v/>
      </c>
      <c r="I341" s="31" t="str">
        <f t="shared" ca="1" si="385"/>
        <v/>
      </c>
      <c r="J341" s="32" t="str">
        <f t="shared" ca="1" si="386"/>
        <v/>
      </c>
      <c r="K341" s="71" t="str">
        <f ca="1">IF(COUNTIF($AD$2:AD1326,A341)=1,VLOOKUP(A341,Z:AA,2), IF(COUNTIF($AD$2:AD1326,A341)=0,$E$10,""))</f>
        <v/>
      </c>
      <c r="L341" s="31" t="str">
        <f t="shared" ca="1" si="387"/>
        <v/>
      </c>
      <c r="M341" s="32" t="str">
        <f t="shared" ca="1" si="388"/>
        <v/>
      </c>
      <c r="N341" s="77" t="str">
        <f t="shared" ca="1" si="389"/>
        <v/>
      </c>
      <c r="O341" s="77"/>
      <c r="P341" s="77"/>
      <c r="Q341" s="77" t="str">
        <f ca="1">IF(ISERROR(B341-2),"",$G$5*SUM($O$14:O341)-$H$5*SUM($P$14:P341))</f>
        <v/>
      </c>
      <c r="R341" s="77" t="str">
        <f t="shared" ca="1" si="390"/>
        <v/>
      </c>
      <c r="AB341" s="163" t="str">
        <f t="shared" si="395"/>
        <v/>
      </c>
      <c r="AC341" s="163" t="str">
        <f t="shared" si="396"/>
        <v/>
      </c>
      <c r="AH341" s="164" t="str">
        <f t="shared" ca="1" si="413"/>
        <v/>
      </c>
      <c r="AI341" s="44" t="str">
        <f ca="1">IF(COUNTIF($BU$2:BU1326,AH341)=1,VLOOKUP(AH341,BG:BH,2), IF(COUNTIF($BU$2:BU1326,AH341)=0,$AI$10,""))</f>
        <v/>
      </c>
      <c r="AJ341" s="45" t="str">
        <f t="shared" ca="1" si="400"/>
        <v/>
      </c>
      <c r="AK341" s="45" t="str">
        <f t="shared" ca="1" si="414"/>
        <v/>
      </c>
      <c r="AL341" s="44" t="str">
        <f ca="1">IF(COUNTIF($BU$2:BU1326,AH341)=1,VLOOKUP(AH341,BI:BJ,2), IF(COUNTIF($BU$2:BU1326,AH341)=0,$AJ$10,""))</f>
        <v/>
      </c>
      <c r="AM341" s="45" t="str">
        <f t="shared" ca="1" si="415"/>
        <v/>
      </c>
      <c r="AN341" s="46" t="str">
        <f t="shared" ca="1" si="416"/>
        <v/>
      </c>
      <c r="AO341" s="44" t="str">
        <f ca="1">IF(COUNTIF($BU$2:BU1326,AH341)=1,VLOOKUP(AH341,BK:BL,2), IF(COUNTIF($BU$2:BU1326,AH341)=0,$AK$10,""))</f>
        <v/>
      </c>
      <c r="AP341" s="45" t="str">
        <f t="shared" ca="1" si="417"/>
        <v/>
      </c>
      <c r="AQ341" s="46" t="str">
        <f t="shared" ca="1" si="418"/>
        <v/>
      </c>
      <c r="AR341" s="44" t="str">
        <f ca="1">IF(COUNTIF($BU$2:BU1326,AH341)=1,VLOOKUP(AH341,BM:BN,2), IF(COUNTIF($BU$2:BU1326,AH341)=0,$AL$10,""))</f>
        <v/>
      </c>
      <c r="AS341" s="45" t="str">
        <f t="shared" ca="1" si="419"/>
        <v/>
      </c>
      <c r="AT341" s="46" t="str">
        <f t="shared" ca="1" si="420"/>
        <v/>
      </c>
      <c r="AU341" s="44" t="str">
        <f ca="1">IF(COUNTIF($BU$2:BU1326,AH341)=1,VLOOKUP(AH341,BO:BP,2), IF(COUNTIF($BU$2:BU1326,AH341)=0,$AM$10,""))</f>
        <v/>
      </c>
      <c r="AV341" s="45" t="str">
        <f t="shared" ca="1" si="421"/>
        <v/>
      </c>
      <c r="AW341" s="46" t="str">
        <f t="shared" ca="1" si="422"/>
        <v/>
      </c>
      <c r="AX341" s="44" t="str">
        <f ca="1">IF(COUNTIF($BU$2:BU1326,AH341)=1,VLOOKUP(AH341,BQ:BR,2), IF(COUNTIF($BU$2:BU1326,AH341)=0,$AN$10,""))</f>
        <v/>
      </c>
      <c r="AY341" s="45" t="str">
        <f t="shared" ca="1" si="423"/>
        <v/>
      </c>
      <c r="AZ341" s="46" t="str">
        <f t="shared" ca="1" si="424"/>
        <v/>
      </c>
      <c r="BA341" s="77" t="str">
        <f t="shared" ca="1" si="425"/>
        <v/>
      </c>
      <c r="BB341" s="176"/>
      <c r="BC341" s="176"/>
      <c r="BD341" s="77" t="str">
        <f ca="1">IF(ISERROR(AI341-2),"",$AQ$4*SUM($BB$14:BB341)-$AR$4*SUM($BC$14:BC341))</f>
        <v/>
      </c>
      <c r="BE341" s="77" t="str">
        <f t="shared" ca="1" si="426"/>
        <v/>
      </c>
      <c r="BS341" s="163" t="str">
        <f t="shared" si="397"/>
        <v/>
      </c>
      <c r="BT341" s="163" t="str">
        <f t="shared" si="398"/>
        <v/>
      </c>
      <c r="BY341" s="164" t="str">
        <f t="shared" ca="1" si="408"/>
        <v/>
      </c>
      <c r="BZ341" s="44" t="str">
        <f ca="1">IF(COUNTIF($CN$2:CN1326,BY341)=1,VLOOKUP(BY341,CH:CI,2), IF(COUNTIF($CN$2:CN1326,BY341)=0,$BZ$10,""))</f>
        <v/>
      </c>
      <c r="CA341" s="45" t="str">
        <f t="shared" ca="1" si="401"/>
        <v/>
      </c>
      <c r="CB341" s="45" t="str">
        <f t="shared" ca="1" si="409"/>
        <v/>
      </c>
      <c r="CC341" s="44" t="str">
        <f ca="1">IF(COUNTIF($CN$2:CN1326,BY341)=1,VLOOKUP(BY341,CJ:CK,2), IF(COUNTIF($CN$2:CN1326,BY341)=0,$CA$10,""))</f>
        <v/>
      </c>
      <c r="CD341" s="45" t="str">
        <f t="shared" ca="1" si="410"/>
        <v/>
      </c>
      <c r="CE341" s="46" t="str">
        <f t="shared" ca="1" si="411"/>
        <v/>
      </c>
      <c r="CF341" s="44" t="str">
        <f t="shared" ca="1" si="412"/>
        <v/>
      </c>
      <c r="CL341" s="163" t="str">
        <f t="shared" si="391"/>
        <v/>
      </c>
      <c r="CM341" s="163" t="str">
        <f t="shared" si="392"/>
        <v/>
      </c>
      <c r="CR341" s="164" t="str">
        <f t="shared" ca="1" si="402"/>
        <v/>
      </c>
      <c r="CS341" s="44" t="str">
        <f ca="1">IF(COUNTIF($DG$2:DG1326,CR341)=1,VLOOKUP(CR341,DA:DB,2), IF(COUNTIF($DG$2:DG1326,CR341)=0,$CS$10,""))</f>
        <v/>
      </c>
      <c r="CT341" s="45" t="str">
        <f t="shared" ca="1" si="403"/>
        <v/>
      </c>
      <c r="CU341" s="45" t="str">
        <f t="shared" ca="1" si="404"/>
        <v/>
      </c>
      <c r="CV341" s="44" t="str">
        <f ca="1">IF(COUNTIF($DG$2:DG1326,CR341)=1,VLOOKUP(CR341,DC:DD,2), IF(COUNTIF($DG$2:DG1326,CR341)=0,$CT$10,""))</f>
        <v/>
      </c>
      <c r="CW341" s="45" t="str">
        <f t="shared" ca="1" si="405"/>
        <v/>
      </c>
      <c r="CX341" s="46" t="str">
        <f t="shared" ca="1" si="406"/>
        <v/>
      </c>
      <c r="CY341" s="44" t="str">
        <f t="shared" ca="1" si="407"/>
        <v/>
      </c>
      <c r="DE341" s="163" t="str">
        <f t="shared" si="393"/>
        <v/>
      </c>
      <c r="DF341" s="163" t="str">
        <f t="shared" si="394"/>
        <v/>
      </c>
    </row>
    <row r="342" spans="1:110">
      <c r="A342" s="164" t="str">
        <f t="shared" ca="1" si="381"/>
        <v/>
      </c>
      <c r="B342" s="71" t="str">
        <f ca="1">IF(COUNTIF($AD$2:AD1327,A342)=1,VLOOKUP(A342,T:U,2), IF(COUNTIF($AD$2:AD1327,A342)=0,$B$10,""))</f>
        <v/>
      </c>
      <c r="C342" s="31" t="str">
        <f t="shared" ca="1" si="399"/>
        <v/>
      </c>
      <c r="D342" s="32" t="str">
        <f t="shared" ca="1" si="382"/>
        <v/>
      </c>
      <c r="E342" s="71" t="str">
        <f ca="1">IF(COUNTIF($AD$2:AD1327,A342)=1,VLOOKUP(A342,V:W,2), IF(COUNTIF($AD$2:AD1327,A342)=0,$C$10,""))</f>
        <v/>
      </c>
      <c r="F342" s="31" t="str">
        <f t="shared" ca="1" si="383"/>
        <v/>
      </c>
      <c r="G342" s="32" t="str">
        <f t="shared" ca="1" si="384"/>
        <v/>
      </c>
      <c r="H342" s="71" t="str">
        <f ca="1">IF(COUNTIF($AD$2:AD1327,A342)=1,VLOOKUP(A342,X:Y,2), IF(COUNTIF($AD$2:AD1327,A342)=0,$D$10,""))</f>
        <v/>
      </c>
      <c r="I342" s="31" t="str">
        <f t="shared" ca="1" si="385"/>
        <v/>
      </c>
      <c r="J342" s="32" t="str">
        <f t="shared" ca="1" si="386"/>
        <v/>
      </c>
      <c r="K342" s="71" t="str">
        <f ca="1">IF(COUNTIF($AD$2:AD1327,A342)=1,VLOOKUP(A342,Z:AA,2), IF(COUNTIF($AD$2:AD1327,A342)=0,$E$10,""))</f>
        <v/>
      </c>
      <c r="L342" s="31" t="str">
        <f t="shared" ca="1" si="387"/>
        <v/>
      </c>
      <c r="M342" s="32" t="str">
        <f t="shared" ca="1" si="388"/>
        <v/>
      </c>
      <c r="N342" s="77" t="str">
        <f t="shared" ca="1" si="389"/>
        <v/>
      </c>
      <c r="O342" s="77"/>
      <c r="P342" s="77"/>
      <c r="Q342" s="77" t="str">
        <f ca="1">IF(ISERROR(B342-2),"",$G$5*SUM($O$14:O342)-$H$5*SUM($P$14:P342))</f>
        <v/>
      </c>
      <c r="R342" s="77" t="str">
        <f t="shared" ca="1" si="390"/>
        <v/>
      </c>
      <c r="AB342" s="163" t="str">
        <f t="shared" si="395"/>
        <v/>
      </c>
      <c r="AC342" s="163" t="str">
        <f t="shared" si="396"/>
        <v/>
      </c>
      <c r="AH342" s="164" t="str">
        <f t="shared" ca="1" si="413"/>
        <v/>
      </c>
      <c r="AI342" s="44" t="str">
        <f ca="1">IF(COUNTIF($BU$2:BU1327,AH342)=1,VLOOKUP(AH342,BG:BH,2), IF(COUNTIF($BU$2:BU1327,AH342)=0,$AI$10,""))</f>
        <v/>
      </c>
      <c r="AJ342" s="45" t="str">
        <f t="shared" ca="1" si="400"/>
        <v/>
      </c>
      <c r="AK342" s="45" t="str">
        <f t="shared" ca="1" si="414"/>
        <v/>
      </c>
      <c r="AL342" s="44" t="str">
        <f ca="1">IF(COUNTIF($BU$2:BU1327,AH342)=1,VLOOKUP(AH342,BI:BJ,2), IF(COUNTIF($BU$2:BU1327,AH342)=0,$AJ$10,""))</f>
        <v/>
      </c>
      <c r="AM342" s="45" t="str">
        <f t="shared" ca="1" si="415"/>
        <v/>
      </c>
      <c r="AN342" s="46" t="str">
        <f t="shared" ca="1" si="416"/>
        <v/>
      </c>
      <c r="AO342" s="44" t="str">
        <f ca="1">IF(COUNTIF($BU$2:BU1327,AH342)=1,VLOOKUP(AH342,BK:BL,2), IF(COUNTIF($BU$2:BU1327,AH342)=0,$AK$10,""))</f>
        <v/>
      </c>
      <c r="AP342" s="45" t="str">
        <f t="shared" ca="1" si="417"/>
        <v/>
      </c>
      <c r="AQ342" s="46" t="str">
        <f t="shared" ca="1" si="418"/>
        <v/>
      </c>
      <c r="AR342" s="44" t="str">
        <f ca="1">IF(COUNTIF($BU$2:BU1327,AH342)=1,VLOOKUP(AH342,BM:BN,2), IF(COUNTIF($BU$2:BU1327,AH342)=0,$AL$10,""))</f>
        <v/>
      </c>
      <c r="AS342" s="45" t="str">
        <f t="shared" ca="1" si="419"/>
        <v/>
      </c>
      <c r="AT342" s="46" t="str">
        <f t="shared" ca="1" si="420"/>
        <v/>
      </c>
      <c r="AU342" s="44" t="str">
        <f ca="1">IF(COUNTIF($BU$2:BU1327,AH342)=1,VLOOKUP(AH342,BO:BP,2), IF(COUNTIF($BU$2:BU1327,AH342)=0,$AM$10,""))</f>
        <v/>
      </c>
      <c r="AV342" s="45" t="str">
        <f t="shared" ca="1" si="421"/>
        <v/>
      </c>
      <c r="AW342" s="46" t="str">
        <f t="shared" ca="1" si="422"/>
        <v/>
      </c>
      <c r="AX342" s="44" t="str">
        <f ca="1">IF(COUNTIF($BU$2:BU1327,AH342)=1,VLOOKUP(AH342,BQ:BR,2), IF(COUNTIF($BU$2:BU1327,AH342)=0,$AN$10,""))</f>
        <v/>
      </c>
      <c r="AY342" s="45" t="str">
        <f t="shared" ca="1" si="423"/>
        <v/>
      </c>
      <c r="AZ342" s="46" t="str">
        <f t="shared" ca="1" si="424"/>
        <v/>
      </c>
      <c r="BA342" s="77" t="str">
        <f t="shared" ca="1" si="425"/>
        <v/>
      </c>
      <c r="BB342" s="176"/>
      <c r="BC342" s="176"/>
      <c r="BD342" s="77" t="str">
        <f ca="1">IF(ISERROR(AI342-2),"",$AQ$4*SUM($BB$14:BB342)-$AR$4*SUM($BC$14:BC342))</f>
        <v/>
      </c>
      <c r="BE342" s="77" t="str">
        <f t="shared" ca="1" si="426"/>
        <v/>
      </c>
      <c r="BS342" s="163" t="str">
        <f t="shared" si="397"/>
        <v/>
      </c>
      <c r="BT342" s="163" t="str">
        <f t="shared" si="398"/>
        <v/>
      </c>
      <c r="BY342" s="164" t="str">
        <f t="shared" ca="1" si="408"/>
        <v/>
      </c>
      <c r="BZ342" s="44" t="str">
        <f ca="1">IF(COUNTIF($CN$2:CN1327,BY342)=1,VLOOKUP(BY342,CH:CI,2), IF(COUNTIF($CN$2:CN1327,BY342)=0,$BZ$10,""))</f>
        <v/>
      </c>
      <c r="CA342" s="45" t="str">
        <f t="shared" ca="1" si="401"/>
        <v/>
      </c>
      <c r="CB342" s="45" t="str">
        <f t="shared" ca="1" si="409"/>
        <v/>
      </c>
      <c r="CC342" s="44" t="str">
        <f ca="1">IF(COUNTIF($CN$2:CN1327,BY342)=1,VLOOKUP(BY342,CJ:CK,2), IF(COUNTIF($CN$2:CN1327,BY342)=0,$CA$10,""))</f>
        <v/>
      </c>
      <c r="CD342" s="45" t="str">
        <f t="shared" ca="1" si="410"/>
        <v/>
      </c>
      <c r="CE342" s="46" t="str">
        <f t="shared" ca="1" si="411"/>
        <v/>
      </c>
      <c r="CF342" s="44" t="str">
        <f t="shared" ca="1" si="412"/>
        <v/>
      </c>
      <c r="CL342" s="163" t="str">
        <f t="shared" si="391"/>
        <v/>
      </c>
      <c r="CM342" s="163" t="str">
        <f t="shared" si="392"/>
        <v/>
      </c>
      <c r="CR342" s="164" t="str">
        <f t="shared" ca="1" si="402"/>
        <v/>
      </c>
      <c r="CS342" s="44" t="str">
        <f ca="1">IF(COUNTIF($DG$2:DG1327,CR342)=1,VLOOKUP(CR342,DA:DB,2), IF(COUNTIF($DG$2:DG1327,CR342)=0,$CS$10,""))</f>
        <v/>
      </c>
      <c r="CT342" s="45" t="str">
        <f t="shared" ca="1" si="403"/>
        <v/>
      </c>
      <c r="CU342" s="45" t="str">
        <f t="shared" ca="1" si="404"/>
        <v/>
      </c>
      <c r="CV342" s="44" t="str">
        <f ca="1">IF(COUNTIF($DG$2:DG1327,CR342)=1,VLOOKUP(CR342,DC:DD,2), IF(COUNTIF($DG$2:DG1327,CR342)=0,$CT$10,""))</f>
        <v/>
      </c>
      <c r="CW342" s="45" t="str">
        <f t="shared" ca="1" si="405"/>
        <v/>
      </c>
      <c r="CX342" s="46" t="str">
        <f t="shared" ca="1" si="406"/>
        <v/>
      </c>
      <c r="CY342" s="44" t="str">
        <f t="shared" ca="1" si="407"/>
        <v/>
      </c>
      <c r="DE342" s="163" t="str">
        <f t="shared" si="393"/>
        <v/>
      </c>
      <c r="DF342" s="163" t="str">
        <f t="shared" si="394"/>
        <v/>
      </c>
    </row>
    <row r="343" spans="1:110">
      <c r="A343" s="164" t="str">
        <f t="shared" ca="1" si="381"/>
        <v/>
      </c>
      <c r="B343" s="71" t="str">
        <f ca="1">IF(COUNTIF($AD$2:AD1328,A343)=1,VLOOKUP(A343,T:U,2), IF(COUNTIF($AD$2:AD1328,A343)=0,$B$10,""))</f>
        <v/>
      </c>
      <c r="C343" s="31" t="str">
        <f t="shared" ca="1" si="399"/>
        <v/>
      </c>
      <c r="D343" s="32" t="str">
        <f t="shared" ca="1" si="382"/>
        <v/>
      </c>
      <c r="E343" s="71" t="str">
        <f ca="1">IF(COUNTIF($AD$2:AD1328,A343)=1,VLOOKUP(A343,V:W,2), IF(COUNTIF($AD$2:AD1328,A343)=0,$C$10,""))</f>
        <v/>
      </c>
      <c r="F343" s="31" t="str">
        <f t="shared" ca="1" si="383"/>
        <v/>
      </c>
      <c r="G343" s="32" t="str">
        <f t="shared" ca="1" si="384"/>
        <v/>
      </c>
      <c r="H343" s="71" t="str">
        <f ca="1">IF(COUNTIF($AD$2:AD1328,A343)=1,VLOOKUP(A343,X:Y,2), IF(COUNTIF($AD$2:AD1328,A343)=0,$D$10,""))</f>
        <v/>
      </c>
      <c r="I343" s="31" t="str">
        <f t="shared" ca="1" si="385"/>
        <v/>
      </c>
      <c r="J343" s="32" t="str">
        <f t="shared" ca="1" si="386"/>
        <v/>
      </c>
      <c r="K343" s="71" t="str">
        <f ca="1">IF(COUNTIF($AD$2:AD1328,A343)=1,VLOOKUP(A343,Z:AA,2), IF(COUNTIF($AD$2:AD1328,A343)=0,$E$10,""))</f>
        <v/>
      </c>
      <c r="L343" s="31" t="str">
        <f t="shared" ca="1" si="387"/>
        <v/>
      </c>
      <c r="M343" s="32" t="str">
        <f t="shared" ca="1" si="388"/>
        <v/>
      </c>
      <c r="N343" s="77" t="str">
        <f t="shared" ca="1" si="389"/>
        <v/>
      </c>
      <c r="O343" s="77"/>
      <c r="P343" s="77"/>
      <c r="Q343" s="77" t="str">
        <f ca="1">IF(ISERROR(B343-2),"",$G$5*SUM($O$14:O343)-$H$5*SUM($P$14:P343))</f>
        <v/>
      </c>
      <c r="R343" s="77" t="str">
        <f t="shared" ca="1" si="390"/>
        <v/>
      </c>
      <c r="AB343" s="163" t="str">
        <f t="shared" si="395"/>
        <v/>
      </c>
      <c r="AC343" s="163" t="str">
        <f t="shared" si="396"/>
        <v/>
      </c>
      <c r="AH343" s="164" t="str">
        <f t="shared" ca="1" si="413"/>
        <v/>
      </c>
      <c r="AI343" s="44" t="str">
        <f ca="1">IF(COUNTIF($BU$2:BU1328,AH343)=1,VLOOKUP(AH343,BG:BH,2), IF(COUNTIF($BU$2:BU1328,AH343)=0,$AI$10,""))</f>
        <v/>
      </c>
      <c r="AJ343" s="45" t="str">
        <f t="shared" ca="1" si="400"/>
        <v/>
      </c>
      <c r="AK343" s="45" t="str">
        <f t="shared" ca="1" si="414"/>
        <v/>
      </c>
      <c r="AL343" s="44" t="str">
        <f ca="1">IF(COUNTIF($BU$2:BU1328,AH343)=1,VLOOKUP(AH343,BI:BJ,2), IF(COUNTIF($BU$2:BU1328,AH343)=0,$AJ$10,""))</f>
        <v/>
      </c>
      <c r="AM343" s="45" t="str">
        <f t="shared" ca="1" si="415"/>
        <v/>
      </c>
      <c r="AN343" s="46" t="str">
        <f t="shared" ca="1" si="416"/>
        <v/>
      </c>
      <c r="AO343" s="44" t="str">
        <f ca="1">IF(COUNTIF($BU$2:BU1328,AH343)=1,VLOOKUP(AH343,BK:BL,2), IF(COUNTIF($BU$2:BU1328,AH343)=0,$AK$10,""))</f>
        <v/>
      </c>
      <c r="AP343" s="45" t="str">
        <f t="shared" ca="1" si="417"/>
        <v/>
      </c>
      <c r="AQ343" s="46" t="str">
        <f t="shared" ca="1" si="418"/>
        <v/>
      </c>
      <c r="AR343" s="44" t="str">
        <f ca="1">IF(COUNTIF($BU$2:BU1328,AH343)=1,VLOOKUP(AH343,BM:BN,2), IF(COUNTIF($BU$2:BU1328,AH343)=0,$AL$10,""))</f>
        <v/>
      </c>
      <c r="AS343" s="45" t="str">
        <f t="shared" ca="1" si="419"/>
        <v/>
      </c>
      <c r="AT343" s="46" t="str">
        <f t="shared" ca="1" si="420"/>
        <v/>
      </c>
      <c r="AU343" s="44" t="str">
        <f ca="1">IF(COUNTIF($BU$2:BU1328,AH343)=1,VLOOKUP(AH343,BO:BP,2), IF(COUNTIF($BU$2:BU1328,AH343)=0,$AM$10,""))</f>
        <v/>
      </c>
      <c r="AV343" s="45" t="str">
        <f t="shared" ca="1" si="421"/>
        <v/>
      </c>
      <c r="AW343" s="46" t="str">
        <f t="shared" ca="1" si="422"/>
        <v/>
      </c>
      <c r="AX343" s="44" t="str">
        <f ca="1">IF(COUNTIF($BU$2:BU1328,AH343)=1,VLOOKUP(AH343,BQ:BR,2), IF(COUNTIF($BU$2:BU1328,AH343)=0,$AN$10,""))</f>
        <v/>
      </c>
      <c r="AY343" s="45" t="str">
        <f t="shared" ca="1" si="423"/>
        <v/>
      </c>
      <c r="AZ343" s="46" t="str">
        <f t="shared" ca="1" si="424"/>
        <v/>
      </c>
      <c r="BA343" s="77" t="str">
        <f t="shared" ca="1" si="425"/>
        <v/>
      </c>
      <c r="BB343" s="176"/>
      <c r="BC343" s="176"/>
      <c r="BD343" s="77" t="str">
        <f ca="1">IF(ISERROR(AI343-2),"",$AQ$4*SUM($BB$14:BB343)-$AR$4*SUM($BC$14:BC343))</f>
        <v/>
      </c>
      <c r="BE343" s="77" t="str">
        <f t="shared" ca="1" si="426"/>
        <v/>
      </c>
      <c r="BS343" s="163" t="str">
        <f t="shared" si="397"/>
        <v/>
      </c>
      <c r="BT343" s="163" t="str">
        <f t="shared" si="398"/>
        <v/>
      </c>
      <c r="BY343" s="164" t="str">
        <f t="shared" ca="1" si="408"/>
        <v/>
      </c>
      <c r="BZ343" s="44" t="str">
        <f ca="1">IF(COUNTIF($CN$2:CN1328,BY343)=1,VLOOKUP(BY343,CH:CI,2), IF(COUNTIF($CN$2:CN1328,BY343)=0,$BZ$10,""))</f>
        <v/>
      </c>
      <c r="CA343" s="45" t="str">
        <f t="shared" ca="1" si="401"/>
        <v/>
      </c>
      <c r="CB343" s="45" t="str">
        <f t="shared" ca="1" si="409"/>
        <v/>
      </c>
      <c r="CC343" s="44" t="str">
        <f ca="1">IF(COUNTIF($CN$2:CN1328,BY343)=1,VLOOKUP(BY343,CJ:CK,2), IF(COUNTIF($CN$2:CN1328,BY343)=0,$CA$10,""))</f>
        <v/>
      </c>
      <c r="CD343" s="45" t="str">
        <f t="shared" ca="1" si="410"/>
        <v/>
      </c>
      <c r="CE343" s="46" t="str">
        <f t="shared" ca="1" si="411"/>
        <v/>
      </c>
      <c r="CF343" s="44" t="str">
        <f t="shared" ca="1" si="412"/>
        <v/>
      </c>
      <c r="CL343" s="163" t="str">
        <f t="shared" si="391"/>
        <v/>
      </c>
      <c r="CM343" s="163" t="str">
        <f t="shared" si="392"/>
        <v/>
      </c>
      <c r="CR343" s="164" t="str">
        <f t="shared" ca="1" si="402"/>
        <v/>
      </c>
      <c r="CS343" s="44" t="str">
        <f ca="1">IF(COUNTIF($DG$2:DG1328,CR343)=1,VLOOKUP(CR343,DA:DB,2), IF(COUNTIF($DG$2:DG1328,CR343)=0,$CS$10,""))</f>
        <v/>
      </c>
      <c r="CT343" s="45" t="str">
        <f t="shared" ca="1" si="403"/>
        <v/>
      </c>
      <c r="CU343" s="45" t="str">
        <f t="shared" ca="1" si="404"/>
        <v/>
      </c>
      <c r="CV343" s="44" t="str">
        <f ca="1">IF(COUNTIF($DG$2:DG1328,CR343)=1,VLOOKUP(CR343,DC:DD,2), IF(COUNTIF($DG$2:DG1328,CR343)=0,$CT$10,""))</f>
        <v/>
      </c>
      <c r="CW343" s="45" t="str">
        <f t="shared" ca="1" si="405"/>
        <v/>
      </c>
      <c r="CX343" s="46" t="str">
        <f t="shared" ca="1" si="406"/>
        <v/>
      </c>
      <c r="CY343" s="44" t="str">
        <f t="shared" ca="1" si="407"/>
        <v/>
      </c>
      <c r="DE343" s="163" t="str">
        <f t="shared" si="393"/>
        <v/>
      </c>
      <c r="DF343" s="163" t="str">
        <f t="shared" si="394"/>
        <v/>
      </c>
    </row>
    <row r="344" spans="1:110">
      <c r="A344" s="164" t="str">
        <f t="shared" ca="1" si="381"/>
        <v/>
      </c>
      <c r="B344" s="71" t="str">
        <f ca="1">IF(COUNTIF($AD$2:AD1329,A344)=1,VLOOKUP(A344,T:U,2), IF(COUNTIF($AD$2:AD1329,A344)=0,$B$10,""))</f>
        <v/>
      </c>
      <c r="C344" s="31" t="str">
        <f t="shared" ca="1" si="399"/>
        <v/>
      </c>
      <c r="D344" s="32" t="str">
        <f t="shared" ca="1" si="382"/>
        <v/>
      </c>
      <c r="E344" s="71" t="str">
        <f ca="1">IF(COUNTIF($AD$2:AD1329,A344)=1,VLOOKUP(A344,V:W,2), IF(COUNTIF($AD$2:AD1329,A344)=0,$C$10,""))</f>
        <v/>
      </c>
      <c r="F344" s="31" t="str">
        <f t="shared" ca="1" si="383"/>
        <v/>
      </c>
      <c r="G344" s="32" t="str">
        <f t="shared" ca="1" si="384"/>
        <v/>
      </c>
      <c r="H344" s="71" t="str">
        <f ca="1">IF(COUNTIF($AD$2:AD1329,A344)=1,VLOOKUP(A344,X:Y,2), IF(COUNTIF($AD$2:AD1329,A344)=0,$D$10,""))</f>
        <v/>
      </c>
      <c r="I344" s="31" t="str">
        <f t="shared" ca="1" si="385"/>
        <v/>
      </c>
      <c r="J344" s="32" t="str">
        <f t="shared" ca="1" si="386"/>
        <v/>
      </c>
      <c r="K344" s="71" t="str">
        <f ca="1">IF(COUNTIF($AD$2:AD1329,A344)=1,VLOOKUP(A344,Z:AA,2), IF(COUNTIF($AD$2:AD1329,A344)=0,$E$10,""))</f>
        <v/>
      </c>
      <c r="L344" s="31" t="str">
        <f t="shared" ca="1" si="387"/>
        <v/>
      </c>
      <c r="M344" s="32" t="str">
        <f t="shared" ca="1" si="388"/>
        <v/>
      </c>
      <c r="N344" s="77" t="str">
        <f t="shared" ca="1" si="389"/>
        <v/>
      </c>
      <c r="O344" s="77"/>
      <c r="P344" s="77"/>
      <c r="Q344" s="77" t="str">
        <f ca="1">IF(ISERROR(B344-2),"",$G$5*SUM($O$14:O344)-$H$5*SUM($P$14:P344))</f>
        <v/>
      </c>
      <c r="R344" s="77" t="str">
        <f t="shared" ca="1" si="390"/>
        <v/>
      </c>
      <c r="AB344" s="163" t="str">
        <f t="shared" si="395"/>
        <v/>
      </c>
      <c r="AC344" s="163" t="str">
        <f t="shared" si="396"/>
        <v/>
      </c>
      <c r="AH344" s="164" t="str">
        <f t="shared" ca="1" si="413"/>
        <v/>
      </c>
      <c r="AI344" s="44" t="str">
        <f ca="1">IF(COUNTIF($BU$2:BU1329,AH344)=1,VLOOKUP(AH344,BG:BH,2), IF(COUNTIF($BU$2:BU1329,AH344)=0,$AI$10,""))</f>
        <v/>
      </c>
      <c r="AJ344" s="45" t="str">
        <f t="shared" ca="1" si="400"/>
        <v/>
      </c>
      <c r="AK344" s="45" t="str">
        <f t="shared" ca="1" si="414"/>
        <v/>
      </c>
      <c r="AL344" s="44" t="str">
        <f ca="1">IF(COUNTIF($BU$2:BU1329,AH344)=1,VLOOKUP(AH344,BI:BJ,2), IF(COUNTIF($BU$2:BU1329,AH344)=0,$AJ$10,""))</f>
        <v/>
      </c>
      <c r="AM344" s="45" t="str">
        <f t="shared" ca="1" si="415"/>
        <v/>
      </c>
      <c r="AN344" s="46" t="str">
        <f t="shared" ca="1" si="416"/>
        <v/>
      </c>
      <c r="AO344" s="44" t="str">
        <f ca="1">IF(COUNTIF($BU$2:BU1329,AH344)=1,VLOOKUP(AH344,BK:BL,2), IF(COUNTIF($BU$2:BU1329,AH344)=0,$AK$10,""))</f>
        <v/>
      </c>
      <c r="AP344" s="45" t="str">
        <f t="shared" ca="1" si="417"/>
        <v/>
      </c>
      <c r="AQ344" s="46" t="str">
        <f t="shared" ca="1" si="418"/>
        <v/>
      </c>
      <c r="AR344" s="44" t="str">
        <f ca="1">IF(COUNTIF($BU$2:BU1329,AH344)=1,VLOOKUP(AH344,BM:BN,2), IF(COUNTIF($BU$2:BU1329,AH344)=0,$AL$10,""))</f>
        <v/>
      </c>
      <c r="AS344" s="45" t="str">
        <f t="shared" ca="1" si="419"/>
        <v/>
      </c>
      <c r="AT344" s="46" t="str">
        <f t="shared" ca="1" si="420"/>
        <v/>
      </c>
      <c r="AU344" s="44" t="str">
        <f ca="1">IF(COUNTIF($BU$2:BU1329,AH344)=1,VLOOKUP(AH344,BO:BP,2), IF(COUNTIF($BU$2:BU1329,AH344)=0,$AM$10,""))</f>
        <v/>
      </c>
      <c r="AV344" s="45" t="str">
        <f t="shared" ca="1" si="421"/>
        <v/>
      </c>
      <c r="AW344" s="46" t="str">
        <f t="shared" ca="1" si="422"/>
        <v/>
      </c>
      <c r="AX344" s="44" t="str">
        <f ca="1">IF(COUNTIF($BU$2:BU1329,AH344)=1,VLOOKUP(AH344,BQ:BR,2), IF(COUNTIF($BU$2:BU1329,AH344)=0,$AN$10,""))</f>
        <v/>
      </c>
      <c r="AY344" s="45" t="str">
        <f t="shared" ca="1" si="423"/>
        <v/>
      </c>
      <c r="AZ344" s="46" t="str">
        <f t="shared" ca="1" si="424"/>
        <v/>
      </c>
      <c r="BA344" s="77" t="str">
        <f t="shared" ca="1" si="425"/>
        <v/>
      </c>
      <c r="BB344" s="176"/>
      <c r="BC344" s="176"/>
      <c r="BD344" s="77" t="str">
        <f ca="1">IF(ISERROR(AI344-2),"",$AQ$4*SUM($BB$14:BB344)-$AR$4*SUM($BC$14:BC344))</f>
        <v/>
      </c>
      <c r="BE344" s="77" t="str">
        <f t="shared" ca="1" si="426"/>
        <v/>
      </c>
      <c r="BS344" s="163" t="str">
        <f t="shared" si="397"/>
        <v/>
      </c>
      <c r="BT344" s="163" t="str">
        <f t="shared" si="398"/>
        <v/>
      </c>
      <c r="BY344" s="164" t="str">
        <f t="shared" ca="1" si="408"/>
        <v/>
      </c>
      <c r="BZ344" s="44" t="str">
        <f ca="1">IF(COUNTIF($CN$2:CN1329,BY344)=1,VLOOKUP(BY344,CH:CI,2), IF(COUNTIF($CN$2:CN1329,BY344)=0,$BZ$10,""))</f>
        <v/>
      </c>
      <c r="CA344" s="45" t="str">
        <f t="shared" ca="1" si="401"/>
        <v/>
      </c>
      <c r="CB344" s="45" t="str">
        <f t="shared" ca="1" si="409"/>
        <v/>
      </c>
      <c r="CC344" s="44" t="str">
        <f ca="1">IF(COUNTIF($CN$2:CN1329,BY344)=1,VLOOKUP(BY344,CJ:CK,2), IF(COUNTIF($CN$2:CN1329,BY344)=0,$CA$10,""))</f>
        <v/>
      </c>
      <c r="CD344" s="45" t="str">
        <f t="shared" ca="1" si="410"/>
        <v/>
      </c>
      <c r="CE344" s="46" t="str">
        <f t="shared" ca="1" si="411"/>
        <v/>
      </c>
      <c r="CF344" s="44" t="str">
        <f t="shared" ca="1" si="412"/>
        <v/>
      </c>
      <c r="CL344" s="163" t="str">
        <f t="shared" si="391"/>
        <v/>
      </c>
      <c r="CM344" s="163" t="str">
        <f t="shared" si="392"/>
        <v/>
      </c>
      <c r="CR344" s="164" t="str">
        <f t="shared" ca="1" si="402"/>
        <v/>
      </c>
      <c r="CS344" s="44" t="str">
        <f ca="1">IF(COUNTIF($DG$2:DG1329,CR344)=1,VLOOKUP(CR344,DA:DB,2), IF(COUNTIF($DG$2:DG1329,CR344)=0,$CS$10,""))</f>
        <v/>
      </c>
      <c r="CT344" s="45" t="str">
        <f t="shared" ca="1" si="403"/>
        <v/>
      </c>
      <c r="CU344" s="45" t="str">
        <f t="shared" ca="1" si="404"/>
        <v/>
      </c>
      <c r="CV344" s="44" t="str">
        <f ca="1">IF(COUNTIF($DG$2:DG1329,CR344)=1,VLOOKUP(CR344,DC:DD,2), IF(COUNTIF($DG$2:DG1329,CR344)=0,$CT$10,""))</f>
        <v/>
      </c>
      <c r="CW344" s="45" t="str">
        <f t="shared" ca="1" si="405"/>
        <v/>
      </c>
      <c r="CX344" s="46" t="str">
        <f t="shared" ca="1" si="406"/>
        <v/>
      </c>
      <c r="CY344" s="44" t="str">
        <f t="shared" ca="1" si="407"/>
        <v/>
      </c>
      <c r="DE344" s="163" t="str">
        <f t="shared" si="393"/>
        <v/>
      </c>
      <c r="DF344" s="163" t="str">
        <f t="shared" si="394"/>
        <v/>
      </c>
    </row>
    <row r="345" spans="1:110">
      <c r="A345" s="164" t="str">
        <f t="shared" ca="1" si="381"/>
        <v/>
      </c>
      <c r="B345" s="71" t="str">
        <f ca="1">IF(COUNTIF($AD$2:AD1330,A345)=1,VLOOKUP(A345,T:U,2), IF(COUNTIF($AD$2:AD1330,A345)=0,$B$10,""))</f>
        <v/>
      </c>
      <c r="C345" s="31" t="str">
        <f t="shared" ca="1" si="399"/>
        <v/>
      </c>
      <c r="D345" s="32" t="str">
        <f t="shared" ca="1" si="382"/>
        <v/>
      </c>
      <c r="E345" s="71" t="str">
        <f ca="1">IF(COUNTIF($AD$2:AD1330,A345)=1,VLOOKUP(A345,V:W,2), IF(COUNTIF($AD$2:AD1330,A345)=0,$C$10,""))</f>
        <v/>
      </c>
      <c r="F345" s="31" t="str">
        <f t="shared" ca="1" si="383"/>
        <v/>
      </c>
      <c r="G345" s="32" t="str">
        <f t="shared" ca="1" si="384"/>
        <v/>
      </c>
      <c r="H345" s="71" t="str">
        <f ca="1">IF(COUNTIF($AD$2:AD1330,A345)=1,VLOOKUP(A345,X:Y,2), IF(COUNTIF($AD$2:AD1330,A345)=0,$D$10,""))</f>
        <v/>
      </c>
      <c r="I345" s="31" t="str">
        <f t="shared" ca="1" si="385"/>
        <v/>
      </c>
      <c r="J345" s="32" t="str">
        <f t="shared" ca="1" si="386"/>
        <v/>
      </c>
      <c r="K345" s="71" t="str">
        <f ca="1">IF(COUNTIF($AD$2:AD1330,A345)=1,VLOOKUP(A345,Z:AA,2), IF(COUNTIF($AD$2:AD1330,A345)=0,$E$10,""))</f>
        <v/>
      </c>
      <c r="L345" s="31" t="str">
        <f t="shared" ca="1" si="387"/>
        <v/>
      </c>
      <c r="M345" s="32" t="str">
        <f t="shared" ca="1" si="388"/>
        <v/>
      </c>
      <c r="N345" s="77" t="str">
        <f t="shared" ca="1" si="389"/>
        <v/>
      </c>
      <c r="O345" s="77"/>
      <c r="P345" s="77"/>
      <c r="Q345" s="77" t="str">
        <f ca="1">IF(ISERROR(B345-2),"",$G$5*SUM($O$14:O345)-$H$5*SUM($P$14:P345))</f>
        <v/>
      </c>
      <c r="R345" s="77" t="str">
        <f t="shared" ca="1" si="390"/>
        <v/>
      </c>
      <c r="AB345" s="163" t="str">
        <f t="shared" si="395"/>
        <v/>
      </c>
      <c r="AC345" s="163" t="str">
        <f t="shared" si="396"/>
        <v/>
      </c>
      <c r="AH345" s="164" t="str">
        <f t="shared" ca="1" si="413"/>
        <v/>
      </c>
      <c r="AI345" s="44" t="str">
        <f ca="1">IF(COUNTIF($BU$2:BU1330,AH345)=1,VLOOKUP(AH345,BG:BH,2), IF(COUNTIF($BU$2:BU1330,AH345)=0,$AI$10,""))</f>
        <v/>
      </c>
      <c r="AJ345" s="45" t="str">
        <f t="shared" ca="1" si="400"/>
        <v/>
      </c>
      <c r="AK345" s="45" t="str">
        <f t="shared" ca="1" si="414"/>
        <v/>
      </c>
      <c r="AL345" s="44" t="str">
        <f ca="1">IF(COUNTIF($BU$2:BU1330,AH345)=1,VLOOKUP(AH345,BI:BJ,2), IF(COUNTIF($BU$2:BU1330,AH345)=0,$AJ$10,""))</f>
        <v/>
      </c>
      <c r="AM345" s="45" t="str">
        <f t="shared" ca="1" si="415"/>
        <v/>
      </c>
      <c r="AN345" s="46" t="str">
        <f t="shared" ca="1" si="416"/>
        <v/>
      </c>
      <c r="AO345" s="44" t="str">
        <f ca="1">IF(COUNTIF($BU$2:BU1330,AH345)=1,VLOOKUP(AH345,BK:BL,2), IF(COUNTIF($BU$2:BU1330,AH345)=0,$AK$10,""))</f>
        <v/>
      </c>
      <c r="AP345" s="45" t="str">
        <f t="shared" ca="1" si="417"/>
        <v/>
      </c>
      <c r="AQ345" s="46" t="str">
        <f t="shared" ca="1" si="418"/>
        <v/>
      </c>
      <c r="AR345" s="44" t="str">
        <f ca="1">IF(COUNTIF($BU$2:BU1330,AH345)=1,VLOOKUP(AH345,BM:BN,2), IF(COUNTIF($BU$2:BU1330,AH345)=0,$AL$10,""))</f>
        <v/>
      </c>
      <c r="AS345" s="45" t="str">
        <f t="shared" ca="1" si="419"/>
        <v/>
      </c>
      <c r="AT345" s="46" t="str">
        <f t="shared" ca="1" si="420"/>
        <v/>
      </c>
      <c r="AU345" s="44" t="str">
        <f ca="1">IF(COUNTIF($BU$2:BU1330,AH345)=1,VLOOKUP(AH345,BO:BP,2), IF(COUNTIF($BU$2:BU1330,AH345)=0,$AM$10,""))</f>
        <v/>
      </c>
      <c r="AV345" s="45" t="str">
        <f t="shared" ca="1" si="421"/>
        <v/>
      </c>
      <c r="AW345" s="46" t="str">
        <f t="shared" ca="1" si="422"/>
        <v/>
      </c>
      <c r="AX345" s="44" t="str">
        <f ca="1">IF(COUNTIF($BU$2:BU1330,AH345)=1,VLOOKUP(AH345,BQ:BR,2), IF(COUNTIF($BU$2:BU1330,AH345)=0,$AN$10,""))</f>
        <v/>
      </c>
      <c r="AY345" s="45" t="str">
        <f t="shared" ca="1" si="423"/>
        <v/>
      </c>
      <c r="AZ345" s="46" t="str">
        <f t="shared" ca="1" si="424"/>
        <v/>
      </c>
      <c r="BA345" s="77" t="str">
        <f t="shared" ca="1" si="425"/>
        <v/>
      </c>
      <c r="BB345" s="176"/>
      <c r="BC345" s="176"/>
      <c r="BD345" s="77" t="str">
        <f ca="1">IF(ISERROR(AI345-2),"",$AQ$4*SUM($BB$14:BB345)-$AR$4*SUM($BC$14:BC345))</f>
        <v/>
      </c>
      <c r="BE345" s="77" t="str">
        <f t="shared" ca="1" si="426"/>
        <v/>
      </c>
      <c r="BS345" s="163" t="str">
        <f t="shared" si="397"/>
        <v/>
      </c>
      <c r="BT345" s="163" t="str">
        <f t="shared" si="398"/>
        <v/>
      </c>
      <c r="BY345" s="164" t="str">
        <f t="shared" ca="1" si="408"/>
        <v/>
      </c>
      <c r="BZ345" s="44" t="str">
        <f ca="1">IF(COUNTIF($CN$2:CN1330,BY345)=1,VLOOKUP(BY345,CH:CI,2), IF(COUNTIF($CN$2:CN1330,BY345)=0,$BZ$10,""))</f>
        <v/>
      </c>
      <c r="CA345" s="45" t="str">
        <f t="shared" ca="1" si="401"/>
        <v/>
      </c>
      <c r="CB345" s="45" t="str">
        <f t="shared" ca="1" si="409"/>
        <v/>
      </c>
      <c r="CC345" s="44" t="str">
        <f ca="1">IF(COUNTIF($CN$2:CN1330,BY345)=1,VLOOKUP(BY345,CJ:CK,2), IF(COUNTIF($CN$2:CN1330,BY345)=0,$CA$10,""))</f>
        <v/>
      </c>
      <c r="CD345" s="45" t="str">
        <f t="shared" ca="1" si="410"/>
        <v/>
      </c>
      <c r="CE345" s="46" t="str">
        <f t="shared" ca="1" si="411"/>
        <v/>
      </c>
      <c r="CF345" s="44" t="str">
        <f t="shared" ca="1" si="412"/>
        <v/>
      </c>
      <c r="CL345" s="163" t="str">
        <f t="shared" si="391"/>
        <v/>
      </c>
      <c r="CM345" s="163" t="str">
        <f t="shared" si="392"/>
        <v/>
      </c>
      <c r="CR345" s="164" t="str">
        <f t="shared" ca="1" si="402"/>
        <v/>
      </c>
      <c r="CS345" s="44" t="str">
        <f ca="1">IF(COUNTIF($DG$2:DG1330,CR345)=1,VLOOKUP(CR345,DA:DB,2), IF(COUNTIF($DG$2:DG1330,CR345)=0,$CS$10,""))</f>
        <v/>
      </c>
      <c r="CT345" s="45" t="str">
        <f t="shared" ca="1" si="403"/>
        <v/>
      </c>
      <c r="CU345" s="45" t="str">
        <f t="shared" ca="1" si="404"/>
        <v/>
      </c>
      <c r="CV345" s="44" t="str">
        <f ca="1">IF(COUNTIF($DG$2:DG1330,CR345)=1,VLOOKUP(CR345,DC:DD,2), IF(COUNTIF($DG$2:DG1330,CR345)=0,$CT$10,""))</f>
        <v/>
      </c>
      <c r="CW345" s="45" t="str">
        <f t="shared" ca="1" si="405"/>
        <v/>
      </c>
      <c r="CX345" s="46" t="str">
        <f t="shared" ca="1" si="406"/>
        <v/>
      </c>
      <c r="CY345" s="44" t="str">
        <f t="shared" ca="1" si="407"/>
        <v/>
      </c>
      <c r="DE345" s="163" t="str">
        <f t="shared" si="393"/>
        <v/>
      </c>
      <c r="DF345" s="163" t="str">
        <f t="shared" si="394"/>
        <v/>
      </c>
    </row>
    <row r="346" spans="1:110">
      <c r="A346" s="164" t="str">
        <f t="shared" ca="1" si="381"/>
        <v/>
      </c>
      <c r="B346" s="71" t="str">
        <f ca="1">IF(COUNTIF($AD$2:AD1331,A346)=1,VLOOKUP(A346,T:U,2), IF(COUNTIF($AD$2:AD1331,A346)=0,$B$10,""))</f>
        <v/>
      </c>
      <c r="C346" s="31" t="str">
        <f t="shared" ca="1" si="399"/>
        <v/>
      </c>
      <c r="D346" s="32" t="str">
        <f t="shared" ca="1" si="382"/>
        <v/>
      </c>
      <c r="E346" s="71" t="str">
        <f ca="1">IF(COUNTIF($AD$2:AD1331,A346)=1,VLOOKUP(A346,V:W,2), IF(COUNTIF($AD$2:AD1331,A346)=0,$C$10,""))</f>
        <v/>
      </c>
      <c r="F346" s="31" t="str">
        <f t="shared" ca="1" si="383"/>
        <v/>
      </c>
      <c r="G346" s="32" t="str">
        <f t="shared" ca="1" si="384"/>
        <v/>
      </c>
      <c r="H346" s="71" t="str">
        <f ca="1">IF(COUNTIF($AD$2:AD1331,A346)=1,VLOOKUP(A346,X:Y,2), IF(COUNTIF($AD$2:AD1331,A346)=0,$D$10,""))</f>
        <v/>
      </c>
      <c r="I346" s="31" t="str">
        <f t="shared" ca="1" si="385"/>
        <v/>
      </c>
      <c r="J346" s="32" t="str">
        <f t="shared" ca="1" si="386"/>
        <v/>
      </c>
      <c r="K346" s="71" t="str">
        <f ca="1">IF(COUNTIF($AD$2:AD1331,A346)=1,VLOOKUP(A346,Z:AA,2), IF(COUNTIF($AD$2:AD1331,A346)=0,$E$10,""))</f>
        <v/>
      </c>
      <c r="L346" s="31" t="str">
        <f t="shared" ca="1" si="387"/>
        <v/>
      </c>
      <c r="M346" s="32" t="str">
        <f t="shared" ca="1" si="388"/>
        <v/>
      </c>
      <c r="N346" s="77" t="str">
        <f t="shared" ca="1" si="389"/>
        <v/>
      </c>
      <c r="O346" s="77"/>
      <c r="P346" s="77"/>
      <c r="Q346" s="77" t="str">
        <f ca="1">IF(ISERROR(B346-2),"",$G$5*SUM($O$14:O346)-$H$5*SUM($P$14:P346))</f>
        <v/>
      </c>
      <c r="R346" s="77" t="str">
        <f t="shared" ca="1" si="390"/>
        <v/>
      </c>
      <c r="AB346" s="163" t="str">
        <f t="shared" si="395"/>
        <v/>
      </c>
      <c r="AC346" s="163" t="str">
        <f t="shared" si="396"/>
        <v/>
      </c>
      <c r="AH346" s="164" t="str">
        <f t="shared" ca="1" si="413"/>
        <v/>
      </c>
      <c r="AI346" s="44" t="str">
        <f ca="1">IF(COUNTIF($BU$2:BU1331,AH346)=1,VLOOKUP(AH346,BG:BH,2), IF(COUNTIF($BU$2:BU1331,AH346)=0,$AI$10,""))</f>
        <v/>
      </c>
      <c r="AJ346" s="45" t="str">
        <f t="shared" ca="1" si="400"/>
        <v/>
      </c>
      <c r="AK346" s="45" t="str">
        <f t="shared" ca="1" si="414"/>
        <v/>
      </c>
      <c r="AL346" s="44" t="str">
        <f ca="1">IF(COUNTIF($BU$2:BU1331,AH346)=1,VLOOKUP(AH346,BI:BJ,2), IF(COUNTIF($BU$2:BU1331,AH346)=0,$AJ$10,""))</f>
        <v/>
      </c>
      <c r="AM346" s="45" t="str">
        <f t="shared" ca="1" si="415"/>
        <v/>
      </c>
      <c r="AN346" s="46" t="str">
        <f t="shared" ca="1" si="416"/>
        <v/>
      </c>
      <c r="AO346" s="44" t="str">
        <f ca="1">IF(COUNTIF($BU$2:BU1331,AH346)=1,VLOOKUP(AH346,BK:BL,2), IF(COUNTIF($BU$2:BU1331,AH346)=0,$AK$10,""))</f>
        <v/>
      </c>
      <c r="AP346" s="45" t="str">
        <f t="shared" ca="1" si="417"/>
        <v/>
      </c>
      <c r="AQ346" s="46" t="str">
        <f t="shared" ca="1" si="418"/>
        <v/>
      </c>
      <c r="AR346" s="44" t="str">
        <f ca="1">IF(COUNTIF($BU$2:BU1331,AH346)=1,VLOOKUP(AH346,BM:BN,2), IF(COUNTIF($BU$2:BU1331,AH346)=0,$AL$10,""))</f>
        <v/>
      </c>
      <c r="AS346" s="45" t="str">
        <f t="shared" ca="1" si="419"/>
        <v/>
      </c>
      <c r="AT346" s="46" t="str">
        <f t="shared" ca="1" si="420"/>
        <v/>
      </c>
      <c r="AU346" s="44" t="str">
        <f ca="1">IF(COUNTIF($BU$2:BU1331,AH346)=1,VLOOKUP(AH346,BO:BP,2), IF(COUNTIF($BU$2:BU1331,AH346)=0,$AM$10,""))</f>
        <v/>
      </c>
      <c r="AV346" s="45" t="str">
        <f t="shared" ca="1" si="421"/>
        <v/>
      </c>
      <c r="AW346" s="46" t="str">
        <f t="shared" ca="1" si="422"/>
        <v/>
      </c>
      <c r="AX346" s="44" t="str">
        <f ca="1">IF(COUNTIF($BU$2:BU1331,AH346)=1,VLOOKUP(AH346,BQ:BR,2), IF(COUNTIF($BU$2:BU1331,AH346)=0,$AN$10,""))</f>
        <v/>
      </c>
      <c r="AY346" s="45" t="str">
        <f t="shared" ca="1" si="423"/>
        <v/>
      </c>
      <c r="AZ346" s="46" t="str">
        <f t="shared" ca="1" si="424"/>
        <v/>
      </c>
      <c r="BA346" s="77" t="str">
        <f t="shared" ca="1" si="425"/>
        <v/>
      </c>
      <c r="BB346" s="176"/>
      <c r="BC346" s="176"/>
      <c r="BD346" s="77" t="str">
        <f ca="1">IF(ISERROR(AI346-2),"",$AQ$4*SUM($BB$14:BB346)-$AR$4*SUM($BC$14:BC346))</f>
        <v/>
      </c>
      <c r="BE346" s="77" t="str">
        <f t="shared" ca="1" si="426"/>
        <v/>
      </c>
      <c r="BS346" s="163" t="str">
        <f t="shared" si="397"/>
        <v/>
      </c>
      <c r="BT346" s="163" t="str">
        <f t="shared" si="398"/>
        <v/>
      </c>
      <c r="BY346" s="164" t="str">
        <f t="shared" ca="1" si="408"/>
        <v/>
      </c>
      <c r="BZ346" s="44" t="str">
        <f ca="1">IF(COUNTIF($CN$2:CN1331,BY346)=1,VLOOKUP(BY346,CH:CI,2), IF(COUNTIF($CN$2:CN1331,BY346)=0,$BZ$10,""))</f>
        <v/>
      </c>
      <c r="CA346" s="45" t="str">
        <f t="shared" ca="1" si="401"/>
        <v/>
      </c>
      <c r="CB346" s="45" t="str">
        <f t="shared" ca="1" si="409"/>
        <v/>
      </c>
      <c r="CC346" s="44" t="str">
        <f ca="1">IF(COUNTIF($CN$2:CN1331,BY346)=1,VLOOKUP(BY346,CJ:CK,2), IF(COUNTIF($CN$2:CN1331,BY346)=0,$CA$10,""))</f>
        <v/>
      </c>
      <c r="CD346" s="45" t="str">
        <f t="shared" ca="1" si="410"/>
        <v/>
      </c>
      <c r="CE346" s="46" t="str">
        <f t="shared" ca="1" si="411"/>
        <v/>
      </c>
      <c r="CF346" s="44" t="str">
        <f t="shared" ca="1" si="412"/>
        <v/>
      </c>
      <c r="CL346" s="163" t="str">
        <f t="shared" si="391"/>
        <v/>
      </c>
      <c r="CM346" s="163" t="str">
        <f t="shared" si="392"/>
        <v/>
      </c>
      <c r="CR346" s="164" t="str">
        <f t="shared" ca="1" si="402"/>
        <v/>
      </c>
      <c r="CS346" s="44" t="str">
        <f ca="1">IF(COUNTIF($DG$2:DG1331,CR346)=1,VLOOKUP(CR346,DA:DB,2), IF(COUNTIF($DG$2:DG1331,CR346)=0,$CS$10,""))</f>
        <v/>
      </c>
      <c r="CT346" s="45" t="str">
        <f t="shared" ca="1" si="403"/>
        <v/>
      </c>
      <c r="CU346" s="45" t="str">
        <f t="shared" ca="1" si="404"/>
        <v/>
      </c>
      <c r="CV346" s="44" t="str">
        <f ca="1">IF(COUNTIF($DG$2:DG1331,CR346)=1,VLOOKUP(CR346,DC:DD,2), IF(COUNTIF($DG$2:DG1331,CR346)=0,$CT$10,""))</f>
        <v/>
      </c>
      <c r="CW346" s="45" t="str">
        <f t="shared" ca="1" si="405"/>
        <v/>
      </c>
      <c r="CX346" s="46" t="str">
        <f t="shared" ca="1" si="406"/>
        <v/>
      </c>
      <c r="CY346" s="44" t="str">
        <f t="shared" ca="1" si="407"/>
        <v/>
      </c>
      <c r="DE346" s="163" t="str">
        <f t="shared" si="393"/>
        <v/>
      </c>
      <c r="DF346" s="163" t="str">
        <f t="shared" si="394"/>
        <v/>
      </c>
    </row>
    <row r="347" spans="1:110">
      <c r="A347" s="164" t="str">
        <f t="shared" ca="1" si="381"/>
        <v/>
      </c>
      <c r="B347" s="71" t="str">
        <f ca="1">IF(COUNTIF($AD$2:AD1332,A347)=1,VLOOKUP(A347,T:U,2), IF(COUNTIF($AD$2:AD1332,A347)=0,$B$10,""))</f>
        <v/>
      </c>
      <c r="C347" s="31" t="str">
        <f t="shared" ca="1" si="399"/>
        <v/>
      </c>
      <c r="D347" s="32" t="str">
        <f t="shared" ca="1" si="382"/>
        <v/>
      </c>
      <c r="E347" s="71" t="str">
        <f ca="1">IF(COUNTIF($AD$2:AD1332,A347)=1,VLOOKUP(A347,V:W,2), IF(COUNTIF($AD$2:AD1332,A347)=0,$C$10,""))</f>
        <v/>
      </c>
      <c r="F347" s="31" t="str">
        <f t="shared" ca="1" si="383"/>
        <v/>
      </c>
      <c r="G347" s="32" t="str">
        <f t="shared" ca="1" si="384"/>
        <v/>
      </c>
      <c r="H347" s="71" t="str">
        <f ca="1">IF(COUNTIF($AD$2:AD1332,A347)=1,VLOOKUP(A347,X:Y,2), IF(COUNTIF($AD$2:AD1332,A347)=0,$D$10,""))</f>
        <v/>
      </c>
      <c r="I347" s="31" t="str">
        <f t="shared" ca="1" si="385"/>
        <v/>
      </c>
      <c r="J347" s="32" t="str">
        <f t="shared" ca="1" si="386"/>
        <v/>
      </c>
      <c r="K347" s="71" t="str">
        <f ca="1">IF(COUNTIF($AD$2:AD1332,A347)=1,VLOOKUP(A347,Z:AA,2), IF(COUNTIF($AD$2:AD1332,A347)=0,$E$10,""))</f>
        <v/>
      </c>
      <c r="L347" s="31" t="str">
        <f t="shared" ca="1" si="387"/>
        <v/>
      </c>
      <c r="M347" s="32" t="str">
        <f t="shared" ca="1" si="388"/>
        <v/>
      </c>
      <c r="N347" s="77" t="str">
        <f t="shared" ca="1" si="389"/>
        <v/>
      </c>
      <c r="O347" s="77"/>
      <c r="P347" s="77"/>
      <c r="Q347" s="77" t="str">
        <f ca="1">IF(ISERROR(B347-2),"",$G$5*SUM($O$14:O347)-$H$5*SUM($P$14:P347))</f>
        <v/>
      </c>
      <c r="R347" s="77" t="str">
        <f t="shared" ca="1" si="390"/>
        <v/>
      </c>
      <c r="AB347" s="163" t="str">
        <f t="shared" si="395"/>
        <v/>
      </c>
      <c r="AC347" s="163" t="str">
        <f t="shared" si="396"/>
        <v/>
      </c>
      <c r="AH347" s="164" t="str">
        <f t="shared" ca="1" si="413"/>
        <v/>
      </c>
      <c r="AI347" s="44" t="str">
        <f ca="1">IF(COUNTIF($BU$2:BU1332,AH347)=1,VLOOKUP(AH347,BG:BH,2), IF(COUNTIF($BU$2:BU1332,AH347)=0,$AI$10,""))</f>
        <v/>
      </c>
      <c r="AJ347" s="45" t="str">
        <f t="shared" ca="1" si="400"/>
        <v/>
      </c>
      <c r="AK347" s="45" t="str">
        <f t="shared" ca="1" si="414"/>
        <v/>
      </c>
      <c r="AL347" s="44" t="str">
        <f ca="1">IF(COUNTIF($BU$2:BU1332,AH347)=1,VLOOKUP(AH347,BI:BJ,2), IF(COUNTIF($BU$2:BU1332,AH347)=0,$AJ$10,""))</f>
        <v/>
      </c>
      <c r="AM347" s="45" t="str">
        <f t="shared" ca="1" si="415"/>
        <v/>
      </c>
      <c r="AN347" s="46" t="str">
        <f t="shared" ca="1" si="416"/>
        <v/>
      </c>
      <c r="AO347" s="44" t="str">
        <f ca="1">IF(COUNTIF($BU$2:BU1332,AH347)=1,VLOOKUP(AH347,BK:BL,2), IF(COUNTIF($BU$2:BU1332,AH347)=0,$AK$10,""))</f>
        <v/>
      </c>
      <c r="AP347" s="45" t="str">
        <f t="shared" ca="1" si="417"/>
        <v/>
      </c>
      <c r="AQ347" s="46" t="str">
        <f t="shared" ca="1" si="418"/>
        <v/>
      </c>
      <c r="AR347" s="44" t="str">
        <f ca="1">IF(COUNTIF($BU$2:BU1332,AH347)=1,VLOOKUP(AH347,BM:BN,2), IF(COUNTIF($BU$2:BU1332,AH347)=0,$AL$10,""))</f>
        <v/>
      </c>
      <c r="AS347" s="45" t="str">
        <f t="shared" ca="1" si="419"/>
        <v/>
      </c>
      <c r="AT347" s="46" t="str">
        <f t="shared" ca="1" si="420"/>
        <v/>
      </c>
      <c r="AU347" s="44" t="str">
        <f ca="1">IF(COUNTIF($BU$2:BU1332,AH347)=1,VLOOKUP(AH347,BO:BP,2), IF(COUNTIF($BU$2:BU1332,AH347)=0,$AM$10,""))</f>
        <v/>
      </c>
      <c r="AV347" s="45" t="str">
        <f t="shared" ca="1" si="421"/>
        <v/>
      </c>
      <c r="AW347" s="46" t="str">
        <f t="shared" ca="1" si="422"/>
        <v/>
      </c>
      <c r="AX347" s="44" t="str">
        <f ca="1">IF(COUNTIF($BU$2:BU1332,AH347)=1,VLOOKUP(AH347,BQ:BR,2), IF(COUNTIF($BU$2:BU1332,AH347)=0,$AN$10,""))</f>
        <v/>
      </c>
      <c r="AY347" s="45" t="str">
        <f t="shared" ca="1" si="423"/>
        <v/>
      </c>
      <c r="AZ347" s="46" t="str">
        <f t="shared" ca="1" si="424"/>
        <v/>
      </c>
      <c r="BA347" s="77" t="str">
        <f t="shared" ca="1" si="425"/>
        <v/>
      </c>
      <c r="BB347" s="176"/>
      <c r="BC347" s="176"/>
      <c r="BD347" s="77" t="str">
        <f ca="1">IF(ISERROR(AI347-2),"",$AQ$4*SUM($BB$14:BB347)-$AR$4*SUM($BC$14:BC347))</f>
        <v/>
      </c>
      <c r="BE347" s="77" t="str">
        <f t="shared" ca="1" si="426"/>
        <v/>
      </c>
      <c r="BS347" s="163" t="str">
        <f t="shared" si="397"/>
        <v/>
      </c>
      <c r="BT347" s="163" t="str">
        <f t="shared" si="398"/>
        <v/>
      </c>
      <c r="BY347" s="164" t="str">
        <f t="shared" ca="1" si="408"/>
        <v/>
      </c>
      <c r="BZ347" s="44" t="str">
        <f ca="1">IF(COUNTIF($CN$2:CN1332,BY347)=1,VLOOKUP(BY347,CH:CI,2), IF(COUNTIF($CN$2:CN1332,BY347)=0,$BZ$10,""))</f>
        <v/>
      </c>
      <c r="CA347" s="45" t="str">
        <f t="shared" ca="1" si="401"/>
        <v/>
      </c>
      <c r="CB347" s="45" t="str">
        <f t="shared" ca="1" si="409"/>
        <v/>
      </c>
      <c r="CC347" s="44" t="str">
        <f ca="1">IF(COUNTIF($CN$2:CN1332,BY347)=1,VLOOKUP(BY347,CJ:CK,2), IF(COUNTIF($CN$2:CN1332,BY347)=0,$CA$10,""))</f>
        <v/>
      </c>
      <c r="CD347" s="45" t="str">
        <f t="shared" ca="1" si="410"/>
        <v/>
      </c>
      <c r="CE347" s="46" t="str">
        <f t="shared" ca="1" si="411"/>
        <v/>
      </c>
      <c r="CF347" s="44" t="str">
        <f t="shared" ca="1" si="412"/>
        <v/>
      </c>
      <c r="CL347" s="163" t="str">
        <f t="shared" si="391"/>
        <v/>
      </c>
      <c r="CM347" s="163" t="str">
        <f t="shared" si="392"/>
        <v/>
      </c>
      <c r="CR347" s="164" t="str">
        <f t="shared" ca="1" si="402"/>
        <v/>
      </c>
      <c r="CS347" s="44" t="str">
        <f ca="1">IF(COUNTIF($DG$2:DG1332,CR347)=1,VLOOKUP(CR347,DA:DB,2), IF(COUNTIF($DG$2:DG1332,CR347)=0,$CS$10,""))</f>
        <v/>
      </c>
      <c r="CT347" s="45" t="str">
        <f t="shared" ca="1" si="403"/>
        <v/>
      </c>
      <c r="CU347" s="45" t="str">
        <f t="shared" ca="1" si="404"/>
        <v/>
      </c>
      <c r="CV347" s="44" t="str">
        <f ca="1">IF(COUNTIF($DG$2:DG1332,CR347)=1,VLOOKUP(CR347,DC:DD,2), IF(COUNTIF($DG$2:DG1332,CR347)=0,$CT$10,""))</f>
        <v/>
      </c>
      <c r="CW347" s="45" t="str">
        <f t="shared" ca="1" si="405"/>
        <v/>
      </c>
      <c r="CX347" s="46" t="str">
        <f t="shared" ca="1" si="406"/>
        <v/>
      </c>
      <c r="CY347" s="44" t="str">
        <f t="shared" ca="1" si="407"/>
        <v/>
      </c>
      <c r="DE347" s="163" t="str">
        <f t="shared" si="393"/>
        <v/>
      </c>
      <c r="DF347" s="163" t="str">
        <f t="shared" si="394"/>
        <v/>
      </c>
    </row>
    <row r="348" spans="1:110">
      <c r="A348" s="164" t="str">
        <f t="shared" ca="1" si="381"/>
        <v/>
      </c>
      <c r="B348" s="71" t="str">
        <f ca="1">IF(COUNTIF($AD$2:AD1333,A348)=1,VLOOKUP(A348,T:U,2), IF(COUNTIF($AD$2:AD1333,A348)=0,$B$10,""))</f>
        <v/>
      </c>
      <c r="C348" s="31" t="str">
        <f t="shared" ca="1" si="399"/>
        <v/>
      </c>
      <c r="D348" s="32" t="str">
        <f t="shared" ca="1" si="382"/>
        <v/>
      </c>
      <c r="E348" s="71" t="str">
        <f ca="1">IF(COUNTIF($AD$2:AD1333,A348)=1,VLOOKUP(A348,V:W,2), IF(COUNTIF($AD$2:AD1333,A348)=0,$C$10,""))</f>
        <v/>
      </c>
      <c r="F348" s="31" t="str">
        <f t="shared" ca="1" si="383"/>
        <v/>
      </c>
      <c r="G348" s="32" t="str">
        <f t="shared" ca="1" si="384"/>
        <v/>
      </c>
      <c r="H348" s="71" t="str">
        <f ca="1">IF(COUNTIF($AD$2:AD1333,A348)=1,VLOOKUP(A348,X:Y,2), IF(COUNTIF($AD$2:AD1333,A348)=0,$D$10,""))</f>
        <v/>
      </c>
      <c r="I348" s="31" t="str">
        <f t="shared" ca="1" si="385"/>
        <v/>
      </c>
      <c r="J348" s="32" t="str">
        <f t="shared" ca="1" si="386"/>
        <v/>
      </c>
      <c r="K348" s="71" t="str">
        <f ca="1">IF(COUNTIF($AD$2:AD1333,A348)=1,VLOOKUP(A348,Z:AA,2), IF(COUNTIF($AD$2:AD1333,A348)=0,$E$10,""))</f>
        <v/>
      </c>
      <c r="L348" s="31" t="str">
        <f t="shared" ca="1" si="387"/>
        <v/>
      </c>
      <c r="M348" s="32" t="str">
        <f t="shared" ca="1" si="388"/>
        <v/>
      </c>
      <c r="N348" s="77" t="str">
        <f t="shared" ca="1" si="389"/>
        <v/>
      </c>
      <c r="O348" s="77"/>
      <c r="P348" s="77"/>
      <c r="Q348" s="77" t="str">
        <f ca="1">IF(ISERROR(B348-2),"",$G$5*SUM($O$14:O348)-$H$5*SUM($P$14:P348))</f>
        <v/>
      </c>
      <c r="R348" s="77" t="str">
        <f t="shared" ca="1" si="390"/>
        <v/>
      </c>
      <c r="AB348" s="163" t="str">
        <f t="shared" si="395"/>
        <v/>
      </c>
      <c r="AC348" s="163" t="str">
        <f t="shared" si="396"/>
        <v/>
      </c>
      <c r="AH348" s="164" t="str">
        <f t="shared" ca="1" si="413"/>
        <v/>
      </c>
      <c r="AI348" s="44" t="str">
        <f ca="1">IF(COUNTIF($BU$2:BU1333,AH348)=1,VLOOKUP(AH348,BG:BH,2), IF(COUNTIF($BU$2:BU1333,AH348)=0,$AI$10,""))</f>
        <v/>
      </c>
      <c r="AJ348" s="45" t="str">
        <f t="shared" ca="1" si="400"/>
        <v/>
      </c>
      <c r="AK348" s="45" t="str">
        <f t="shared" ca="1" si="414"/>
        <v/>
      </c>
      <c r="AL348" s="44" t="str">
        <f ca="1">IF(COUNTIF($BU$2:BU1333,AH348)=1,VLOOKUP(AH348,BI:BJ,2), IF(COUNTIF($BU$2:BU1333,AH348)=0,$AJ$10,""))</f>
        <v/>
      </c>
      <c r="AM348" s="45" t="str">
        <f t="shared" ca="1" si="415"/>
        <v/>
      </c>
      <c r="AN348" s="46" t="str">
        <f t="shared" ca="1" si="416"/>
        <v/>
      </c>
      <c r="AO348" s="44" t="str">
        <f ca="1">IF(COUNTIF($BU$2:BU1333,AH348)=1,VLOOKUP(AH348,BK:BL,2), IF(COUNTIF($BU$2:BU1333,AH348)=0,$AK$10,""))</f>
        <v/>
      </c>
      <c r="AP348" s="45" t="str">
        <f t="shared" ca="1" si="417"/>
        <v/>
      </c>
      <c r="AQ348" s="46" t="str">
        <f t="shared" ca="1" si="418"/>
        <v/>
      </c>
      <c r="AR348" s="44" t="str">
        <f ca="1">IF(COUNTIF($BU$2:BU1333,AH348)=1,VLOOKUP(AH348,BM:BN,2), IF(COUNTIF($BU$2:BU1333,AH348)=0,$AL$10,""))</f>
        <v/>
      </c>
      <c r="AS348" s="45" t="str">
        <f t="shared" ca="1" si="419"/>
        <v/>
      </c>
      <c r="AT348" s="46" t="str">
        <f t="shared" ca="1" si="420"/>
        <v/>
      </c>
      <c r="AU348" s="44" t="str">
        <f ca="1">IF(COUNTIF($BU$2:BU1333,AH348)=1,VLOOKUP(AH348,BO:BP,2), IF(COUNTIF($BU$2:BU1333,AH348)=0,$AM$10,""))</f>
        <v/>
      </c>
      <c r="AV348" s="45" t="str">
        <f t="shared" ca="1" si="421"/>
        <v/>
      </c>
      <c r="AW348" s="46" t="str">
        <f t="shared" ca="1" si="422"/>
        <v/>
      </c>
      <c r="AX348" s="44" t="str">
        <f ca="1">IF(COUNTIF($BU$2:BU1333,AH348)=1,VLOOKUP(AH348,BQ:BR,2), IF(COUNTIF($BU$2:BU1333,AH348)=0,$AN$10,""))</f>
        <v/>
      </c>
      <c r="AY348" s="45" t="str">
        <f t="shared" ca="1" si="423"/>
        <v/>
      </c>
      <c r="AZ348" s="46" t="str">
        <f t="shared" ca="1" si="424"/>
        <v/>
      </c>
      <c r="BA348" s="77" t="str">
        <f t="shared" ca="1" si="425"/>
        <v/>
      </c>
      <c r="BB348" s="176"/>
      <c r="BC348" s="176"/>
      <c r="BD348" s="77" t="str">
        <f ca="1">IF(ISERROR(AI348-2),"",$AQ$4*SUM($BB$14:BB348)-$AR$4*SUM($BC$14:BC348))</f>
        <v/>
      </c>
      <c r="BE348" s="77" t="str">
        <f t="shared" ca="1" si="426"/>
        <v/>
      </c>
      <c r="BS348" s="163" t="str">
        <f t="shared" si="397"/>
        <v/>
      </c>
      <c r="BT348" s="163" t="str">
        <f t="shared" si="398"/>
        <v/>
      </c>
      <c r="BY348" s="164" t="str">
        <f t="shared" ca="1" si="408"/>
        <v/>
      </c>
      <c r="BZ348" s="44" t="str">
        <f ca="1">IF(COUNTIF($CN$2:CN1333,BY348)=1,VLOOKUP(BY348,CH:CI,2), IF(COUNTIF($CN$2:CN1333,BY348)=0,$BZ$10,""))</f>
        <v/>
      </c>
      <c r="CA348" s="45" t="str">
        <f t="shared" ca="1" si="401"/>
        <v/>
      </c>
      <c r="CB348" s="45" t="str">
        <f t="shared" ca="1" si="409"/>
        <v/>
      </c>
      <c r="CC348" s="44" t="str">
        <f ca="1">IF(COUNTIF($CN$2:CN1333,BY348)=1,VLOOKUP(BY348,CJ:CK,2), IF(COUNTIF($CN$2:CN1333,BY348)=0,$CA$10,""))</f>
        <v/>
      </c>
      <c r="CD348" s="45" t="str">
        <f t="shared" ca="1" si="410"/>
        <v/>
      </c>
      <c r="CE348" s="46" t="str">
        <f t="shared" ca="1" si="411"/>
        <v/>
      </c>
      <c r="CF348" s="44" t="str">
        <f t="shared" ca="1" si="412"/>
        <v/>
      </c>
      <c r="CL348" s="163" t="str">
        <f t="shared" si="391"/>
        <v/>
      </c>
      <c r="CM348" s="163" t="str">
        <f t="shared" si="392"/>
        <v/>
      </c>
      <c r="CR348" s="164" t="str">
        <f t="shared" ca="1" si="402"/>
        <v/>
      </c>
      <c r="CS348" s="44" t="str">
        <f ca="1">IF(COUNTIF($DG$2:DG1333,CR348)=1,VLOOKUP(CR348,DA:DB,2), IF(COUNTIF($DG$2:DG1333,CR348)=0,$CS$10,""))</f>
        <v/>
      </c>
      <c r="CT348" s="45" t="str">
        <f t="shared" ca="1" si="403"/>
        <v/>
      </c>
      <c r="CU348" s="45" t="str">
        <f t="shared" ca="1" si="404"/>
        <v/>
      </c>
      <c r="CV348" s="44" t="str">
        <f ca="1">IF(COUNTIF($DG$2:DG1333,CR348)=1,VLOOKUP(CR348,DC:DD,2), IF(COUNTIF($DG$2:DG1333,CR348)=0,$CT$10,""))</f>
        <v/>
      </c>
      <c r="CW348" s="45" t="str">
        <f t="shared" ca="1" si="405"/>
        <v/>
      </c>
      <c r="CX348" s="46" t="str">
        <f t="shared" ca="1" si="406"/>
        <v/>
      </c>
      <c r="CY348" s="44" t="str">
        <f t="shared" ca="1" si="407"/>
        <v/>
      </c>
      <c r="DE348" s="163" t="str">
        <f t="shared" si="393"/>
        <v/>
      </c>
      <c r="DF348" s="163" t="str">
        <f t="shared" si="394"/>
        <v/>
      </c>
    </row>
    <row r="349" spans="1:110">
      <c r="A349" s="164" t="str">
        <f t="shared" ref="A349:A412" ca="1" si="427">IF(AND(ISBLANK(AD338), A348 = $AD$1),NOW(),IF(ISBLANK(AD338),"",AD338))</f>
        <v/>
      </c>
      <c r="B349" s="71" t="str">
        <f ca="1">IF(COUNTIF($AD$2:AD1334,A349)=1,VLOOKUP(A349,T:U,2), IF(COUNTIF($AD$2:AD1334,A349)=0,$B$10,""))</f>
        <v/>
      </c>
      <c r="C349" s="31" t="str">
        <f t="shared" ca="1" si="399"/>
        <v/>
      </c>
      <c r="D349" s="32" t="str">
        <f t="shared" ref="D349:D412" ca="1" si="428">IF(ISERROR(B349-2),"",-1*(A349-$A$14)/360*$B$7*$B$5)</f>
        <v/>
      </c>
      <c r="E349" s="71" t="str">
        <f ca="1">IF(COUNTIF($AD$2:AD1334,A349)=1,VLOOKUP(A349,V:W,2), IF(COUNTIF($AD$2:AD1334,A349)=0,$C$10,""))</f>
        <v/>
      </c>
      <c r="F349" s="31" t="str">
        <f t="shared" ref="F349:F412" ca="1" si="429">IF(ISERROR(B349-2),"",(E349-$E$14)/100*$C$5)</f>
        <v/>
      </c>
      <c r="G349" s="32" t="str">
        <f t="shared" ref="G349:G412" ca="1" si="430">IF(ISERROR(B349-2),"",ROUNDUP(A349-$A$14,0)/360*$C$6*$C$5-ROUNDUP(A349-$A$14,0)/360*$C$7*$C$5*$E$14/100)</f>
        <v/>
      </c>
      <c r="H349" s="71" t="str">
        <f ca="1">IF(COUNTIF($AD$2:AD1334,A349)=1,VLOOKUP(A349,X:Y,2), IF(COUNTIF($AD$2:AD1334,A349)=0,$D$10,""))</f>
        <v/>
      </c>
      <c r="I349" s="31" t="str">
        <f t="shared" ref="I349:I412" ca="1" si="431">IF(ISERROR(B349-2),"",(H349/$H$14-1)*$D$5)</f>
        <v/>
      </c>
      <c r="J349" s="32" t="str">
        <f t="shared" ref="J349:J412" ca="1" si="432">IF(ISERROR(B349-2),"",-1*ROUNDUP(A349-$A$14,0)/360*$D$7*$D$5)</f>
        <v/>
      </c>
      <c r="K349" s="71" t="str">
        <f ca="1">IF(COUNTIF($AD$2:AD1334,A349)=1,VLOOKUP(A349,Z:AA,2), IF(COUNTIF($AD$2:AD1334,A349)=0,$E$10,""))</f>
        <v/>
      </c>
      <c r="L349" s="31" t="str">
        <f t="shared" ref="L349:L412" ca="1" si="433">IF(ISERROR(B349-2),"",(K349-$K$14)/100*$E$5)</f>
        <v/>
      </c>
      <c r="M349" s="32" t="str">
        <f t="shared" ref="M349:M412" ca="1" si="434">IF(ISERROR(B349-2),"",ROUNDUP(A349-$A$14,0)/360*$E$6*$E$5-ROUNDUP(A349-$A$14,0)/360*$E$7*$E$5*$K$14/100)</f>
        <v/>
      </c>
      <c r="N349" s="77" t="str">
        <f t="shared" ref="N349:N412" ca="1" si="435">IF(ISERROR(B349-2),"",C349+D349-F349-G349-I349-J349+L349+M349)</f>
        <v/>
      </c>
      <c r="O349" s="77"/>
      <c r="P349" s="77"/>
      <c r="Q349" s="77" t="str">
        <f ca="1">IF(ISERROR(B349-2),"",$G$5*SUM($O$14:O349)-$H$5*SUM($P$14:P349))</f>
        <v/>
      </c>
      <c r="R349" s="77" t="str">
        <f t="shared" ref="R349:R412" ca="1" si="436">IF(ISERROR(B349-2),"",N349+Q349)</f>
        <v/>
      </c>
      <c r="AB349" s="163" t="str">
        <f t="shared" si="395"/>
        <v/>
      </c>
      <c r="AC349" s="163" t="str">
        <f t="shared" si="396"/>
        <v/>
      </c>
      <c r="AH349" s="164" t="str">
        <f t="shared" ca="1" si="413"/>
        <v/>
      </c>
      <c r="AI349" s="44" t="str">
        <f ca="1">IF(COUNTIF($BU$2:BU1334,AH349)=1,VLOOKUP(AH349,BG:BH,2), IF(COUNTIF($BU$2:BU1334,AH349)=0,$AI$10,""))</f>
        <v/>
      </c>
      <c r="AJ349" s="45" t="str">
        <f t="shared" ca="1" si="400"/>
        <v/>
      </c>
      <c r="AK349" s="45" t="str">
        <f t="shared" ca="1" si="414"/>
        <v/>
      </c>
      <c r="AL349" s="44" t="str">
        <f ca="1">IF(COUNTIF($BU$2:BU1334,AH349)=1,VLOOKUP(AH349,BI:BJ,2), IF(COUNTIF($BU$2:BU1334,AH349)=0,$AJ$10,""))</f>
        <v/>
      </c>
      <c r="AM349" s="45" t="str">
        <f t="shared" ca="1" si="415"/>
        <v/>
      </c>
      <c r="AN349" s="46" t="str">
        <f t="shared" ca="1" si="416"/>
        <v/>
      </c>
      <c r="AO349" s="44" t="str">
        <f ca="1">IF(COUNTIF($BU$2:BU1334,AH349)=1,VLOOKUP(AH349,BK:BL,2), IF(COUNTIF($BU$2:BU1334,AH349)=0,$AK$10,""))</f>
        <v/>
      </c>
      <c r="AP349" s="45" t="str">
        <f t="shared" ca="1" si="417"/>
        <v/>
      </c>
      <c r="AQ349" s="46" t="str">
        <f t="shared" ca="1" si="418"/>
        <v/>
      </c>
      <c r="AR349" s="44" t="str">
        <f ca="1">IF(COUNTIF($BU$2:BU1334,AH349)=1,VLOOKUP(AH349,BM:BN,2), IF(COUNTIF($BU$2:BU1334,AH349)=0,$AL$10,""))</f>
        <v/>
      </c>
      <c r="AS349" s="45" t="str">
        <f t="shared" ca="1" si="419"/>
        <v/>
      </c>
      <c r="AT349" s="46" t="str">
        <f t="shared" ca="1" si="420"/>
        <v/>
      </c>
      <c r="AU349" s="44" t="str">
        <f ca="1">IF(COUNTIF($BU$2:BU1334,AH349)=1,VLOOKUP(AH349,BO:BP,2), IF(COUNTIF($BU$2:BU1334,AH349)=0,$AM$10,""))</f>
        <v/>
      </c>
      <c r="AV349" s="45" t="str">
        <f t="shared" ca="1" si="421"/>
        <v/>
      </c>
      <c r="AW349" s="46" t="str">
        <f t="shared" ca="1" si="422"/>
        <v/>
      </c>
      <c r="AX349" s="44" t="str">
        <f ca="1">IF(COUNTIF($BU$2:BU1334,AH349)=1,VLOOKUP(AH349,BQ:BR,2), IF(COUNTIF($BU$2:BU1334,AH349)=0,$AN$10,""))</f>
        <v/>
      </c>
      <c r="AY349" s="45" t="str">
        <f t="shared" ca="1" si="423"/>
        <v/>
      </c>
      <c r="AZ349" s="46" t="str">
        <f t="shared" ca="1" si="424"/>
        <v/>
      </c>
      <c r="BA349" s="77" t="str">
        <f t="shared" ca="1" si="425"/>
        <v/>
      </c>
      <c r="BB349" s="176"/>
      <c r="BC349" s="176"/>
      <c r="BD349" s="77" t="str">
        <f ca="1">IF(ISERROR(AI349-2),"",$AQ$4*SUM($BB$14:BB349)-$AR$4*SUM($BC$14:BC349))</f>
        <v/>
      </c>
      <c r="BE349" s="77" t="str">
        <f t="shared" ca="1" si="426"/>
        <v/>
      </c>
      <c r="BS349" s="163" t="str">
        <f t="shared" si="397"/>
        <v/>
      </c>
      <c r="BT349" s="163" t="str">
        <f t="shared" si="398"/>
        <v/>
      </c>
      <c r="BY349" s="164" t="str">
        <f t="shared" ca="1" si="408"/>
        <v/>
      </c>
      <c r="BZ349" s="44" t="str">
        <f ca="1">IF(COUNTIF($CN$2:CN1334,BY349)=1,VLOOKUP(BY349,CH:CI,2), IF(COUNTIF($CN$2:CN1334,BY349)=0,$BZ$10,""))</f>
        <v/>
      </c>
      <c r="CA349" s="45" t="str">
        <f t="shared" ca="1" si="401"/>
        <v/>
      </c>
      <c r="CB349" s="45" t="str">
        <f t="shared" ca="1" si="409"/>
        <v/>
      </c>
      <c r="CC349" s="44" t="str">
        <f ca="1">IF(COUNTIF($CN$2:CN1334,BY349)=1,VLOOKUP(BY349,CJ:CK,2), IF(COUNTIF($CN$2:CN1334,BY349)=0,$CA$10,""))</f>
        <v/>
      </c>
      <c r="CD349" s="45" t="str">
        <f t="shared" ca="1" si="410"/>
        <v/>
      </c>
      <c r="CE349" s="46" t="str">
        <f t="shared" ca="1" si="411"/>
        <v/>
      </c>
      <c r="CF349" s="44" t="str">
        <f t="shared" ca="1" si="412"/>
        <v/>
      </c>
      <c r="CL349" s="163" t="str">
        <f t="shared" si="391"/>
        <v/>
      </c>
      <c r="CM349" s="163" t="str">
        <f t="shared" si="392"/>
        <v/>
      </c>
      <c r="CR349" s="164" t="str">
        <f t="shared" ca="1" si="402"/>
        <v/>
      </c>
      <c r="CS349" s="44" t="str">
        <f ca="1">IF(COUNTIF($DG$2:DG1334,CR349)=1,VLOOKUP(CR349,DA:DB,2), IF(COUNTIF($DG$2:DG1334,CR349)=0,$CS$10,""))</f>
        <v/>
      </c>
      <c r="CT349" s="45" t="str">
        <f t="shared" ca="1" si="403"/>
        <v/>
      </c>
      <c r="CU349" s="45" t="str">
        <f t="shared" ca="1" si="404"/>
        <v/>
      </c>
      <c r="CV349" s="44" t="str">
        <f ca="1">IF(COUNTIF($DG$2:DG1334,CR349)=1,VLOOKUP(CR349,DC:DD,2), IF(COUNTIF($DG$2:DG1334,CR349)=0,$CT$10,""))</f>
        <v/>
      </c>
      <c r="CW349" s="45" t="str">
        <f t="shared" ca="1" si="405"/>
        <v/>
      </c>
      <c r="CX349" s="46" t="str">
        <f t="shared" ca="1" si="406"/>
        <v/>
      </c>
      <c r="CY349" s="44" t="str">
        <f t="shared" ca="1" si="407"/>
        <v/>
      </c>
      <c r="DE349" s="163" t="str">
        <f t="shared" si="393"/>
        <v/>
      </c>
      <c r="DF349" s="163" t="str">
        <f t="shared" si="394"/>
        <v/>
      </c>
    </row>
    <row r="350" spans="1:110">
      <c r="A350" s="164" t="str">
        <f t="shared" ca="1" si="427"/>
        <v/>
      </c>
      <c r="B350" s="71" t="str">
        <f ca="1">IF(COUNTIF($AD$2:AD1335,A350)=1,VLOOKUP(A350,T:U,2), IF(COUNTIF($AD$2:AD1335,A350)=0,$B$10,""))</f>
        <v/>
      </c>
      <c r="C350" s="31" t="str">
        <f t="shared" ca="1" si="399"/>
        <v/>
      </c>
      <c r="D350" s="32" t="str">
        <f t="shared" ca="1" si="428"/>
        <v/>
      </c>
      <c r="E350" s="71" t="str">
        <f ca="1">IF(COUNTIF($AD$2:AD1335,A350)=1,VLOOKUP(A350,V:W,2), IF(COUNTIF($AD$2:AD1335,A350)=0,$C$10,""))</f>
        <v/>
      </c>
      <c r="F350" s="31" t="str">
        <f t="shared" ca="1" si="429"/>
        <v/>
      </c>
      <c r="G350" s="32" t="str">
        <f t="shared" ca="1" si="430"/>
        <v/>
      </c>
      <c r="H350" s="71" t="str">
        <f ca="1">IF(COUNTIF($AD$2:AD1335,A350)=1,VLOOKUP(A350,X:Y,2), IF(COUNTIF($AD$2:AD1335,A350)=0,$D$10,""))</f>
        <v/>
      </c>
      <c r="I350" s="31" t="str">
        <f t="shared" ca="1" si="431"/>
        <v/>
      </c>
      <c r="J350" s="32" t="str">
        <f t="shared" ca="1" si="432"/>
        <v/>
      </c>
      <c r="K350" s="71" t="str">
        <f ca="1">IF(COUNTIF($AD$2:AD1335,A350)=1,VLOOKUP(A350,Z:AA,2), IF(COUNTIF($AD$2:AD1335,A350)=0,$E$10,""))</f>
        <v/>
      </c>
      <c r="L350" s="31" t="str">
        <f t="shared" ca="1" si="433"/>
        <v/>
      </c>
      <c r="M350" s="32" t="str">
        <f t="shared" ca="1" si="434"/>
        <v/>
      </c>
      <c r="N350" s="77" t="str">
        <f t="shared" ca="1" si="435"/>
        <v/>
      </c>
      <c r="O350" s="77"/>
      <c r="P350" s="77"/>
      <c r="Q350" s="77" t="str">
        <f ca="1">IF(ISERROR(B350-2),"",$G$5*SUM($O$14:O350)-$H$5*SUM($P$14:P350))</f>
        <v/>
      </c>
      <c r="R350" s="77" t="str">
        <f t="shared" ca="1" si="436"/>
        <v/>
      </c>
      <c r="AB350" s="163" t="str">
        <f t="shared" si="395"/>
        <v/>
      </c>
      <c r="AC350" s="163" t="str">
        <f t="shared" si="396"/>
        <v/>
      </c>
      <c r="AH350" s="164" t="str">
        <f t="shared" ca="1" si="413"/>
        <v/>
      </c>
      <c r="AI350" s="44" t="str">
        <f ca="1">IF(COUNTIF($BU$2:BU1335,AH350)=1,VLOOKUP(AH350,BG:BH,2), IF(COUNTIF($BU$2:BU1335,AH350)=0,$AI$10,""))</f>
        <v/>
      </c>
      <c r="AJ350" s="45" t="str">
        <f t="shared" ca="1" si="400"/>
        <v/>
      </c>
      <c r="AK350" s="45" t="str">
        <f t="shared" ca="1" si="414"/>
        <v/>
      </c>
      <c r="AL350" s="44" t="str">
        <f ca="1">IF(COUNTIF($BU$2:BU1335,AH350)=1,VLOOKUP(AH350,BI:BJ,2), IF(COUNTIF($BU$2:BU1335,AH350)=0,$AJ$10,""))</f>
        <v/>
      </c>
      <c r="AM350" s="45" t="str">
        <f t="shared" ca="1" si="415"/>
        <v/>
      </c>
      <c r="AN350" s="46" t="str">
        <f t="shared" ca="1" si="416"/>
        <v/>
      </c>
      <c r="AO350" s="44" t="str">
        <f ca="1">IF(COUNTIF($BU$2:BU1335,AH350)=1,VLOOKUP(AH350,BK:BL,2), IF(COUNTIF($BU$2:BU1335,AH350)=0,$AK$10,""))</f>
        <v/>
      </c>
      <c r="AP350" s="45" t="str">
        <f t="shared" ca="1" si="417"/>
        <v/>
      </c>
      <c r="AQ350" s="46" t="str">
        <f t="shared" ca="1" si="418"/>
        <v/>
      </c>
      <c r="AR350" s="44" t="str">
        <f ca="1">IF(COUNTIF($BU$2:BU1335,AH350)=1,VLOOKUP(AH350,BM:BN,2), IF(COUNTIF($BU$2:BU1335,AH350)=0,$AL$10,""))</f>
        <v/>
      </c>
      <c r="AS350" s="45" t="str">
        <f t="shared" ca="1" si="419"/>
        <v/>
      </c>
      <c r="AT350" s="46" t="str">
        <f t="shared" ca="1" si="420"/>
        <v/>
      </c>
      <c r="AU350" s="44" t="str">
        <f ca="1">IF(COUNTIF($BU$2:BU1335,AH350)=1,VLOOKUP(AH350,BO:BP,2), IF(COUNTIF($BU$2:BU1335,AH350)=0,$AM$10,""))</f>
        <v/>
      </c>
      <c r="AV350" s="45" t="str">
        <f t="shared" ca="1" si="421"/>
        <v/>
      </c>
      <c r="AW350" s="46" t="str">
        <f t="shared" ca="1" si="422"/>
        <v/>
      </c>
      <c r="AX350" s="44" t="str">
        <f ca="1">IF(COUNTIF($BU$2:BU1335,AH350)=1,VLOOKUP(AH350,BQ:BR,2), IF(COUNTIF($BU$2:BU1335,AH350)=0,$AN$10,""))</f>
        <v/>
      </c>
      <c r="AY350" s="45" t="str">
        <f t="shared" ca="1" si="423"/>
        <v/>
      </c>
      <c r="AZ350" s="46" t="str">
        <f t="shared" ca="1" si="424"/>
        <v/>
      </c>
      <c r="BA350" s="77" t="str">
        <f t="shared" ca="1" si="425"/>
        <v/>
      </c>
      <c r="BB350" s="176"/>
      <c r="BC350" s="176"/>
      <c r="BD350" s="77" t="str">
        <f ca="1">IF(ISERROR(AI350-2),"",$AQ$4*SUM($BB$14:BB350)-$AR$4*SUM($BC$14:BC350))</f>
        <v/>
      </c>
      <c r="BE350" s="77" t="str">
        <f t="shared" ca="1" si="426"/>
        <v/>
      </c>
      <c r="BS350" s="163" t="str">
        <f t="shared" si="397"/>
        <v/>
      </c>
      <c r="BT350" s="163" t="str">
        <f t="shared" si="398"/>
        <v/>
      </c>
      <c r="BY350" s="164" t="str">
        <f t="shared" ca="1" si="408"/>
        <v/>
      </c>
      <c r="BZ350" s="44" t="str">
        <f ca="1">IF(COUNTIF($CN$2:CN1335,BY350)=1,VLOOKUP(BY350,CH:CI,2), IF(COUNTIF($CN$2:CN1335,BY350)=0,$BZ$10,""))</f>
        <v/>
      </c>
      <c r="CA350" s="45" t="str">
        <f t="shared" ca="1" si="401"/>
        <v/>
      </c>
      <c r="CB350" s="45" t="str">
        <f t="shared" ca="1" si="409"/>
        <v/>
      </c>
      <c r="CC350" s="44" t="str">
        <f ca="1">IF(COUNTIF($CN$2:CN1335,BY350)=1,VLOOKUP(BY350,CJ:CK,2), IF(COUNTIF($CN$2:CN1335,BY350)=0,$CA$10,""))</f>
        <v/>
      </c>
      <c r="CD350" s="45" t="str">
        <f t="shared" ca="1" si="410"/>
        <v/>
      </c>
      <c r="CE350" s="46" t="str">
        <f t="shared" ca="1" si="411"/>
        <v/>
      </c>
      <c r="CF350" s="44" t="str">
        <f t="shared" ca="1" si="412"/>
        <v/>
      </c>
      <c r="CL350" s="163" t="str">
        <f t="shared" si="391"/>
        <v/>
      </c>
      <c r="CM350" s="163" t="str">
        <f t="shared" si="392"/>
        <v/>
      </c>
      <c r="CR350" s="164" t="str">
        <f t="shared" ca="1" si="402"/>
        <v/>
      </c>
      <c r="CS350" s="44" t="str">
        <f ca="1">IF(COUNTIF($DG$2:DG1335,CR350)=1,VLOOKUP(CR350,DA:DB,2), IF(COUNTIF($DG$2:DG1335,CR350)=0,$CS$10,""))</f>
        <v/>
      </c>
      <c r="CT350" s="45" t="str">
        <f t="shared" ca="1" si="403"/>
        <v/>
      </c>
      <c r="CU350" s="45" t="str">
        <f t="shared" ca="1" si="404"/>
        <v/>
      </c>
      <c r="CV350" s="44" t="str">
        <f ca="1">IF(COUNTIF($DG$2:DG1335,CR350)=1,VLOOKUP(CR350,DC:DD,2), IF(COUNTIF($DG$2:DG1335,CR350)=0,$CT$10,""))</f>
        <v/>
      </c>
      <c r="CW350" s="45" t="str">
        <f t="shared" ca="1" si="405"/>
        <v/>
      </c>
      <c r="CX350" s="46" t="str">
        <f t="shared" ca="1" si="406"/>
        <v/>
      </c>
      <c r="CY350" s="44" t="str">
        <f t="shared" ca="1" si="407"/>
        <v/>
      </c>
      <c r="DE350" s="163" t="str">
        <f t="shared" si="393"/>
        <v/>
      </c>
      <c r="DF350" s="163" t="str">
        <f t="shared" si="394"/>
        <v/>
      </c>
    </row>
    <row r="351" spans="1:110">
      <c r="A351" s="164" t="str">
        <f t="shared" ca="1" si="427"/>
        <v/>
      </c>
      <c r="B351" s="71" t="str">
        <f ca="1">IF(COUNTIF($AD$2:AD1336,A351)=1,VLOOKUP(A351,T:U,2), IF(COUNTIF($AD$2:AD1336,A351)=0,$B$10,""))</f>
        <v/>
      </c>
      <c r="C351" s="31" t="str">
        <f t="shared" ca="1" si="399"/>
        <v/>
      </c>
      <c r="D351" s="32" t="str">
        <f t="shared" ca="1" si="428"/>
        <v/>
      </c>
      <c r="E351" s="71" t="str">
        <f ca="1">IF(COUNTIF($AD$2:AD1336,A351)=1,VLOOKUP(A351,V:W,2), IF(COUNTIF($AD$2:AD1336,A351)=0,$C$10,""))</f>
        <v/>
      </c>
      <c r="F351" s="31" t="str">
        <f t="shared" ca="1" si="429"/>
        <v/>
      </c>
      <c r="G351" s="32" t="str">
        <f t="shared" ca="1" si="430"/>
        <v/>
      </c>
      <c r="H351" s="71" t="str">
        <f ca="1">IF(COUNTIF($AD$2:AD1336,A351)=1,VLOOKUP(A351,X:Y,2), IF(COUNTIF($AD$2:AD1336,A351)=0,$D$10,""))</f>
        <v/>
      </c>
      <c r="I351" s="31" t="str">
        <f t="shared" ca="1" si="431"/>
        <v/>
      </c>
      <c r="J351" s="32" t="str">
        <f t="shared" ca="1" si="432"/>
        <v/>
      </c>
      <c r="K351" s="71" t="str">
        <f ca="1">IF(COUNTIF($AD$2:AD1336,A351)=1,VLOOKUP(A351,Z:AA,2), IF(COUNTIF($AD$2:AD1336,A351)=0,$E$10,""))</f>
        <v/>
      </c>
      <c r="L351" s="31" t="str">
        <f t="shared" ca="1" si="433"/>
        <v/>
      </c>
      <c r="M351" s="32" t="str">
        <f t="shared" ca="1" si="434"/>
        <v/>
      </c>
      <c r="N351" s="77" t="str">
        <f t="shared" ca="1" si="435"/>
        <v/>
      </c>
      <c r="O351" s="77"/>
      <c r="P351" s="77"/>
      <c r="Q351" s="77" t="str">
        <f ca="1">IF(ISERROR(B351-2),"",$G$5*SUM($O$14:O351)-$H$5*SUM($P$14:P351))</f>
        <v/>
      </c>
      <c r="R351" s="77" t="str">
        <f t="shared" ca="1" si="436"/>
        <v/>
      </c>
      <c r="AB351" s="163" t="str">
        <f t="shared" si="395"/>
        <v/>
      </c>
      <c r="AC351" s="163" t="str">
        <f t="shared" si="396"/>
        <v/>
      </c>
      <c r="AH351" s="164" t="str">
        <f t="shared" ca="1" si="413"/>
        <v/>
      </c>
      <c r="AI351" s="44" t="str">
        <f ca="1">IF(COUNTIF($BU$2:BU1336,AH351)=1,VLOOKUP(AH351,BG:BH,2), IF(COUNTIF($BU$2:BU1336,AH351)=0,$AI$10,""))</f>
        <v/>
      </c>
      <c r="AJ351" s="45" t="str">
        <f t="shared" ca="1" si="400"/>
        <v/>
      </c>
      <c r="AK351" s="45" t="str">
        <f t="shared" ca="1" si="414"/>
        <v/>
      </c>
      <c r="AL351" s="44" t="str">
        <f ca="1">IF(COUNTIF($BU$2:BU1336,AH351)=1,VLOOKUP(AH351,BI:BJ,2), IF(COUNTIF($BU$2:BU1336,AH351)=0,$AJ$10,""))</f>
        <v/>
      </c>
      <c r="AM351" s="45" t="str">
        <f t="shared" ca="1" si="415"/>
        <v/>
      </c>
      <c r="AN351" s="46" t="str">
        <f t="shared" ca="1" si="416"/>
        <v/>
      </c>
      <c r="AO351" s="44" t="str">
        <f ca="1">IF(COUNTIF($BU$2:BU1336,AH351)=1,VLOOKUP(AH351,BK:BL,2), IF(COUNTIF($BU$2:BU1336,AH351)=0,$AK$10,""))</f>
        <v/>
      </c>
      <c r="AP351" s="45" t="str">
        <f t="shared" ca="1" si="417"/>
        <v/>
      </c>
      <c r="AQ351" s="46" t="str">
        <f t="shared" ca="1" si="418"/>
        <v/>
      </c>
      <c r="AR351" s="44" t="str">
        <f ca="1">IF(COUNTIF($BU$2:BU1336,AH351)=1,VLOOKUP(AH351,BM:BN,2), IF(COUNTIF($BU$2:BU1336,AH351)=0,$AL$10,""))</f>
        <v/>
      </c>
      <c r="AS351" s="45" t="str">
        <f t="shared" ca="1" si="419"/>
        <v/>
      </c>
      <c r="AT351" s="46" t="str">
        <f t="shared" ca="1" si="420"/>
        <v/>
      </c>
      <c r="AU351" s="44" t="str">
        <f ca="1">IF(COUNTIF($BU$2:BU1336,AH351)=1,VLOOKUP(AH351,BO:BP,2), IF(COUNTIF($BU$2:BU1336,AH351)=0,$AM$10,""))</f>
        <v/>
      </c>
      <c r="AV351" s="45" t="str">
        <f t="shared" ca="1" si="421"/>
        <v/>
      </c>
      <c r="AW351" s="46" t="str">
        <f t="shared" ca="1" si="422"/>
        <v/>
      </c>
      <c r="AX351" s="44" t="str">
        <f ca="1">IF(COUNTIF($BU$2:BU1336,AH351)=1,VLOOKUP(AH351,BQ:BR,2), IF(COUNTIF($BU$2:BU1336,AH351)=0,$AN$10,""))</f>
        <v/>
      </c>
      <c r="AY351" s="45" t="str">
        <f t="shared" ca="1" si="423"/>
        <v/>
      </c>
      <c r="AZ351" s="46" t="str">
        <f t="shared" ca="1" si="424"/>
        <v/>
      </c>
      <c r="BA351" s="77" t="str">
        <f t="shared" ca="1" si="425"/>
        <v/>
      </c>
      <c r="BB351" s="176"/>
      <c r="BC351" s="176"/>
      <c r="BD351" s="77" t="str">
        <f ca="1">IF(ISERROR(AI351-2),"",$AQ$4*SUM($BB$14:BB351)-$AR$4*SUM($BC$14:BC351))</f>
        <v/>
      </c>
      <c r="BE351" s="77" t="str">
        <f t="shared" ca="1" si="426"/>
        <v/>
      </c>
      <c r="BS351" s="163" t="str">
        <f t="shared" si="397"/>
        <v/>
      </c>
      <c r="BT351" s="163" t="str">
        <f t="shared" si="398"/>
        <v/>
      </c>
      <c r="BY351" s="164" t="str">
        <f t="shared" ca="1" si="408"/>
        <v/>
      </c>
      <c r="BZ351" s="44" t="str">
        <f ca="1">IF(COUNTIF($CN$2:CN1336,BY351)=1,VLOOKUP(BY351,CH:CI,2), IF(COUNTIF($CN$2:CN1336,BY351)=0,$BZ$10,""))</f>
        <v/>
      </c>
      <c r="CA351" s="45" t="str">
        <f t="shared" ca="1" si="401"/>
        <v/>
      </c>
      <c r="CB351" s="45" t="str">
        <f t="shared" ca="1" si="409"/>
        <v/>
      </c>
      <c r="CC351" s="44" t="str">
        <f ca="1">IF(COUNTIF($CN$2:CN1336,BY351)=1,VLOOKUP(BY351,CJ:CK,2), IF(COUNTIF($CN$2:CN1336,BY351)=0,$CA$10,""))</f>
        <v/>
      </c>
      <c r="CD351" s="45" t="str">
        <f t="shared" ca="1" si="410"/>
        <v/>
      </c>
      <c r="CE351" s="46" t="str">
        <f t="shared" ca="1" si="411"/>
        <v/>
      </c>
      <c r="CF351" s="44" t="str">
        <f t="shared" ca="1" si="412"/>
        <v/>
      </c>
      <c r="CL351" s="163" t="str">
        <f t="shared" si="391"/>
        <v/>
      </c>
      <c r="CM351" s="163" t="str">
        <f t="shared" si="392"/>
        <v/>
      </c>
      <c r="CR351" s="164" t="str">
        <f t="shared" ca="1" si="402"/>
        <v/>
      </c>
      <c r="CS351" s="44" t="str">
        <f ca="1">IF(COUNTIF($DG$2:DG1336,CR351)=1,VLOOKUP(CR351,DA:DB,2), IF(COUNTIF($DG$2:DG1336,CR351)=0,$CS$10,""))</f>
        <v/>
      </c>
      <c r="CT351" s="45" t="str">
        <f t="shared" ca="1" si="403"/>
        <v/>
      </c>
      <c r="CU351" s="45" t="str">
        <f t="shared" ca="1" si="404"/>
        <v/>
      </c>
      <c r="CV351" s="44" t="str">
        <f ca="1">IF(COUNTIF($DG$2:DG1336,CR351)=1,VLOOKUP(CR351,DC:DD,2), IF(COUNTIF($DG$2:DG1336,CR351)=0,$CT$10,""))</f>
        <v/>
      </c>
      <c r="CW351" s="45" t="str">
        <f t="shared" ca="1" si="405"/>
        <v/>
      </c>
      <c r="CX351" s="46" t="str">
        <f t="shared" ca="1" si="406"/>
        <v/>
      </c>
      <c r="CY351" s="44" t="str">
        <f t="shared" ca="1" si="407"/>
        <v/>
      </c>
      <c r="DE351" s="163" t="str">
        <f t="shared" si="393"/>
        <v/>
      </c>
      <c r="DF351" s="163" t="str">
        <f t="shared" si="394"/>
        <v/>
      </c>
    </row>
    <row r="352" spans="1:110">
      <c r="A352" s="164" t="str">
        <f t="shared" ca="1" si="427"/>
        <v/>
      </c>
      <c r="B352" s="71" t="str">
        <f ca="1">IF(COUNTIF($AD$2:AD1337,A352)=1,VLOOKUP(A352,T:U,2), IF(COUNTIF($AD$2:AD1337,A352)=0,$B$10,""))</f>
        <v/>
      </c>
      <c r="C352" s="31" t="str">
        <f t="shared" ca="1" si="399"/>
        <v/>
      </c>
      <c r="D352" s="32" t="str">
        <f t="shared" ca="1" si="428"/>
        <v/>
      </c>
      <c r="E352" s="71" t="str">
        <f ca="1">IF(COUNTIF($AD$2:AD1337,A352)=1,VLOOKUP(A352,V:W,2), IF(COUNTIF($AD$2:AD1337,A352)=0,$C$10,""))</f>
        <v/>
      </c>
      <c r="F352" s="31" t="str">
        <f t="shared" ca="1" si="429"/>
        <v/>
      </c>
      <c r="G352" s="32" t="str">
        <f t="shared" ca="1" si="430"/>
        <v/>
      </c>
      <c r="H352" s="71" t="str">
        <f ca="1">IF(COUNTIF($AD$2:AD1337,A352)=1,VLOOKUP(A352,X:Y,2), IF(COUNTIF($AD$2:AD1337,A352)=0,$D$10,""))</f>
        <v/>
      </c>
      <c r="I352" s="31" t="str">
        <f t="shared" ca="1" si="431"/>
        <v/>
      </c>
      <c r="J352" s="32" t="str">
        <f t="shared" ca="1" si="432"/>
        <v/>
      </c>
      <c r="K352" s="71" t="str">
        <f ca="1">IF(COUNTIF($AD$2:AD1337,A352)=1,VLOOKUP(A352,Z:AA,2), IF(COUNTIF($AD$2:AD1337,A352)=0,$E$10,""))</f>
        <v/>
      </c>
      <c r="L352" s="31" t="str">
        <f t="shared" ca="1" si="433"/>
        <v/>
      </c>
      <c r="M352" s="32" t="str">
        <f t="shared" ca="1" si="434"/>
        <v/>
      </c>
      <c r="N352" s="77" t="str">
        <f t="shared" ca="1" si="435"/>
        <v/>
      </c>
      <c r="O352" s="77"/>
      <c r="P352" s="77"/>
      <c r="Q352" s="77" t="str">
        <f ca="1">IF(ISERROR(B352-2),"",$G$5*SUM($O$14:O352)-$H$5*SUM($P$14:P352))</f>
        <v/>
      </c>
      <c r="R352" s="77" t="str">
        <f t="shared" ca="1" si="436"/>
        <v/>
      </c>
      <c r="AB352" s="163" t="str">
        <f t="shared" si="395"/>
        <v/>
      </c>
      <c r="AC352" s="163" t="str">
        <f t="shared" si="396"/>
        <v/>
      </c>
      <c r="AH352" s="164" t="str">
        <f t="shared" ca="1" si="413"/>
        <v/>
      </c>
      <c r="AI352" s="44" t="str">
        <f ca="1">IF(COUNTIF($BU$2:BU1337,AH352)=1,VLOOKUP(AH352,BG:BH,2), IF(COUNTIF($BU$2:BU1337,AH352)=0,$AI$10,""))</f>
        <v/>
      </c>
      <c r="AJ352" s="45" t="str">
        <f t="shared" ca="1" si="400"/>
        <v/>
      </c>
      <c r="AK352" s="45" t="str">
        <f t="shared" ca="1" si="414"/>
        <v/>
      </c>
      <c r="AL352" s="44" t="str">
        <f ca="1">IF(COUNTIF($BU$2:BU1337,AH352)=1,VLOOKUP(AH352,BI:BJ,2), IF(COUNTIF($BU$2:BU1337,AH352)=0,$AJ$10,""))</f>
        <v/>
      </c>
      <c r="AM352" s="45" t="str">
        <f t="shared" ca="1" si="415"/>
        <v/>
      </c>
      <c r="AN352" s="46" t="str">
        <f t="shared" ca="1" si="416"/>
        <v/>
      </c>
      <c r="AO352" s="44" t="str">
        <f ca="1">IF(COUNTIF($BU$2:BU1337,AH352)=1,VLOOKUP(AH352,BK:BL,2), IF(COUNTIF($BU$2:BU1337,AH352)=0,$AK$10,""))</f>
        <v/>
      </c>
      <c r="AP352" s="45" t="str">
        <f t="shared" ca="1" si="417"/>
        <v/>
      </c>
      <c r="AQ352" s="46" t="str">
        <f t="shared" ca="1" si="418"/>
        <v/>
      </c>
      <c r="AR352" s="44" t="str">
        <f ca="1">IF(COUNTIF($BU$2:BU1337,AH352)=1,VLOOKUP(AH352,BM:BN,2), IF(COUNTIF($BU$2:BU1337,AH352)=0,$AL$10,""))</f>
        <v/>
      </c>
      <c r="AS352" s="45" t="str">
        <f t="shared" ca="1" si="419"/>
        <v/>
      </c>
      <c r="AT352" s="46" t="str">
        <f t="shared" ca="1" si="420"/>
        <v/>
      </c>
      <c r="AU352" s="44" t="str">
        <f ca="1">IF(COUNTIF($BU$2:BU1337,AH352)=1,VLOOKUP(AH352,BO:BP,2), IF(COUNTIF($BU$2:BU1337,AH352)=0,$AM$10,""))</f>
        <v/>
      </c>
      <c r="AV352" s="45" t="str">
        <f t="shared" ca="1" si="421"/>
        <v/>
      </c>
      <c r="AW352" s="46" t="str">
        <f t="shared" ca="1" si="422"/>
        <v/>
      </c>
      <c r="AX352" s="44" t="str">
        <f ca="1">IF(COUNTIF($BU$2:BU1337,AH352)=1,VLOOKUP(AH352,BQ:BR,2), IF(COUNTIF($BU$2:BU1337,AH352)=0,$AN$10,""))</f>
        <v/>
      </c>
      <c r="AY352" s="45" t="str">
        <f t="shared" ca="1" si="423"/>
        <v/>
      </c>
      <c r="AZ352" s="46" t="str">
        <f t="shared" ca="1" si="424"/>
        <v/>
      </c>
      <c r="BA352" s="77" t="str">
        <f t="shared" ca="1" si="425"/>
        <v/>
      </c>
      <c r="BB352" s="176"/>
      <c r="BC352" s="176"/>
      <c r="BD352" s="77" t="str">
        <f ca="1">IF(ISERROR(AI352-2),"",$AQ$4*SUM($BB$14:BB352)-$AR$4*SUM($BC$14:BC352))</f>
        <v/>
      </c>
      <c r="BE352" s="77" t="str">
        <f t="shared" ca="1" si="426"/>
        <v/>
      </c>
      <c r="BS352" s="163" t="str">
        <f t="shared" si="397"/>
        <v/>
      </c>
      <c r="BT352" s="163" t="str">
        <f t="shared" si="398"/>
        <v/>
      </c>
      <c r="BY352" s="164" t="str">
        <f t="shared" ca="1" si="408"/>
        <v/>
      </c>
      <c r="BZ352" s="44" t="str">
        <f ca="1">IF(COUNTIF($CN$2:CN1337,BY352)=1,VLOOKUP(BY352,CH:CI,2), IF(COUNTIF($CN$2:CN1337,BY352)=0,$BZ$10,""))</f>
        <v/>
      </c>
      <c r="CA352" s="45" t="str">
        <f t="shared" ca="1" si="401"/>
        <v/>
      </c>
      <c r="CB352" s="45" t="str">
        <f t="shared" ca="1" si="409"/>
        <v/>
      </c>
      <c r="CC352" s="44" t="str">
        <f ca="1">IF(COUNTIF($CN$2:CN1337,BY352)=1,VLOOKUP(BY352,CJ:CK,2), IF(COUNTIF($CN$2:CN1337,BY352)=0,$CA$10,""))</f>
        <v/>
      </c>
      <c r="CD352" s="45" t="str">
        <f t="shared" ca="1" si="410"/>
        <v/>
      </c>
      <c r="CE352" s="46" t="str">
        <f t="shared" ca="1" si="411"/>
        <v/>
      </c>
      <c r="CF352" s="44" t="str">
        <f t="shared" ca="1" si="412"/>
        <v/>
      </c>
      <c r="CL352" s="163" t="str">
        <f t="shared" si="391"/>
        <v/>
      </c>
      <c r="CM352" s="163" t="str">
        <f t="shared" si="392"/>
        <v/>
      </c>
      <c r="CR352" s="164" t="str">
        <f t="shared" ca="1" si="402"/>
        <v/>
      </c>
      <c r="CS352" s="44" t="str">
        <f ca="1">IF(COUNTIF($DG$2:DG1337,CR352)=1,VLOOKUP(CR352,DA:DB,2), IF(COUNTIF($DG$2:DG1337,CR352)=0,$CS$10,""))</f>
        <v/>
      </c>
      <c r="CT352" s="45" t="str">
        <f t="shared" ca="1" si="403"/>
        <v/>
      </c>
      <c r="CU352" s="45" t="str">
        <f t="shared" ca="1" si="404"/>
        <v/>
      </c>
      <c r="CV352" s="44" t="str">
        <f ca="1">IF(COUNTIF($DG$2:DG1337,CR352)=1,VLOOKUP(CR352,DC:DD,2), IF(COUNTIF($DG$2:DG1337,CR352)=0,$CT$10,""))</f>
        <v/>
      </c>
      <c r="CW352" s="45" t="str">
        <f t="shared" ca="1" si="405"/>
        <v/>
      </c>
      <c r="CX352" s="46" t="str">
        <f t="shared" ca="1" si="406"/>
        <v/>
      </c>
      <c r="CY352" s="44" t="str">
        <f t="shared" ca="1" si="407"/>
        <v/>
      </c>
      <c r="DE352" s="163" t="str">
        <f t="shared" si="393"/>
        <v/>
      </c>
      <c r="DF352" s="163" t="str">
        <f t="shared" si="394"/>
        <v/>
      </c>
    </row>
    <row r="353" spans="1:110">
      <c r="A353" s="164" t="str">
        <f t="shared" ca="1" si="427"/>
        <v/>
      </c>
      <c r="B353" s="71" t="str">
        <f ca="1">IF(COUNTIF($AD$2:AD1338,A353)=1,VLOOKUP(A353,T:U,2), IF(COUNTIF($AD$2:AD1338,A353)=0,$B$10,""))</f>
        <v/>
      </c>
      <c r="C353" s="31" t="str">
        <f t="shared" ca="1" si="399"/>
        <v/>
      </c>
      <c r="D353" s="32" t="str">
        <f t="shared" ca="1" si="428"/>
        <v/>
      </c>
      <c r="E353" s="71" t="str">
        <f ca="1">IF(COUNTIF($AD$2:AD1338,A353)=1,VLOOKUP(A353,V:W,2), IF(COUNTIF($AD$2:AD1338,A353)=0,$C$10,""))</f>
        <v/>
      </c>
      <c r="F353" s="31" t="str">
        <f t="shared" ca="1" si="429"/>
        <v/>
      </c>
      <c r="G353" s="32" t="str">
        <f t="shared" ca="1" si="430"/>
        <v/>
      </c>
      <c r="H353" s="71" t="str">
        <f ca="1">IF(COUNTIF($AD$2:AD1338,A353)=1,VLOOKUP(A353,X:Y,2), IF(COUNTIF($AD$2:AD1338,A353)=0,$D$10,""))</f>
        <v/>
      </c>
      <c r="I353" s="31" t="str">
        <f t="shared" ca="1" si="431"/>
        <v/>
      </c>
      <c r="J353" s="32" t="str">
        <f t="shared" ca="1" si="432"/>
        <v/>
      </c>
      <c r="K353" s="71" t="str">
        <f ca="1">IF(COUNTIF($AD$2:AD1338,A353)=1,VLOOKUP(A353,Z:AA,2), IF(COUNTIF($AD$2:AD1338,A353)=0,$E$10,""))</f>
        <v/>
      </c>
      <c r="L353" s="31" t="str">
        <f t="shared" ca="1" si="433"/>
        <v/>
      </c>
      <c r="M353" s="32" t="str">
        <f t="shared" ca="1" si="434"/>
        <v/>
      </c>
      <c r="N353" s="77" t="str">
        <f t="shared" ca="1" si="435"/>
        <v/>
      </c>
      <c r="O353" s="77"/>
      <c r="P353" s="77"/>
      <c r="Q353" s="77" t="str">
        <f ca="1">IF(ISERROR(B353-2),"",$G$5*SUM($O$14:O353)-$H$5*SUM($P$14:P353))</f>
        <v/>
      </c>
      <c r="R353" s="77" t="str">
        <f t="shared" ca="1" si="436"/>
        <v/>
      </c>
      <c r="AB353" s="163" t="str">
        <f t="shared" si="395"/>
        <v/>
      </c>
      <c r="AC353" s="163" t="str">
        <f t="shared" si="396"/>
        <v/>
      </c>
      <c r="AH353" s="164" t="str">
        <f t="shared" ca="1" si="413"/>
        <v/>
      </c>
      <c r="AI353" s="44" t="str">
        <f ca="1">IF(COUNTIF($BU$2:BU1338,AH353)=1,VLOOKUP(AH353,BG:BH,2), IF(COUNTIF($BU$2:BU1338,AH353)=0,$AI$10,""))</f>
        <v/>
      </c>
      <c r="AJ353" s="45" t="str">
        <f t="shared" ca="1" si="400"/>
        <v/>
      </c>
      <c r="AK353" s="45" t="str">
        <f t="shared" ca="1" si="414"/>
        <v/>
      </c>
      <c r="AL353" s="44" t="str">
        <f ca="1">IF(COUNTIF($BU$2:BU1338,AH353)=1,VLOOKUP(AH353,BI:BJ,2), IF(COUNTIF($BU$2:BU1338,AH353)=0,$AJ$10,""))</f>
        <v/>
      </c>
      <c r="AM353" s="45" t="str">
        <f t="shared" ca="1" si="415"/>
        <v/>
      </c>
      <c r="AN353" s="46" t="str">
        <f t="shared" ca="1" si="416"/>
        <v/>
      </c>
      <c r="AO353" s="44" t="str">
        <f ca="1">IF(COUNTIF($BU$2:BU1338,AH353)=1,VLOOKUP(AH353,BK:BL,2), IF(COUNTIF($BU$2:BU1338,AH353)=0,$AK$10,""))</f>
        <v/>
      </c>
      <c r="AP353" s="45" t="str">
        <f t="shared" ca="1" si="417"/>
        <v/>
      </c>
      <c r="AQ353" s="46" t="str">
        <f t="shared" ca="1" si="418"/>
        <v/>
      </c>
      <c r="AR353" s="44" t="str">
        <f ca="1">IF(COUNTIF($BU$2:BU1338,AH353)=1,VLOOKUP(AH353,BM:BN,2), IF(COUNTIF($BU$2:BU1338,AH353)=0,$AL$10,""))</f>
        <v/>
      </c>
      <c r="AS353" s="45" t="str">
        <f t="shared" ca="1" si="419"/>
        <v/>
      </c>
      <c r="AT353" s="46" t="str">
        <f t="shared" ca="1" si="420"/>
        <v/>
      </c>
      <c r="AU353" s="44" t="str">
        <f ca="1">IF(COUNTIF($BU$2:BU1338,AH353)=1,VLOOKUP(AH353,BO:BP,2), IF(COUNTIF($BU$2:BU1338,AH353)=0,$AM$10,""))</f>
        <v/>
      </c>
      <c r="AV353" s="45" t="str">
        <f t="shared" ca="1" si="421"/>
        <v/>
      </c>
      <c r="AW353" s="46" t="str">
        <f t="shared" ca="1" si="422"/>
        <v/>
      </c>
      <c r="AX353" s="44" t="str">
        <f ca="1">IF(COUNTIF($BU$2:BU1338,AH353)=1,VLOOKUP(AH353,BQ:BR,2), IF(COUNTIF($BU$2:BU1338,AH353)=0,$AN$10,""))</f>
        <v/>
      </c>
      <c r="AY353" s="45" t="str">
        <f t="shared" ca="1" si="423"/>
        <v/>
      </c>
      <c r="AZ353" s="46" t="str">
        <f t="shared" ca="1" si="424"/>
        <v/>
      </c>
      <c r="BA353" s="77" t="str">
        <f t="shared" ca="1" si="425"/>
        <v/>
      </c>
      <c r="BB353" s="176"/>
      <c r="BC353" s="176"/>
      <c r="BD353" s="77" t="str">
        <f ca="1">IF(ISERROR(AI353-2),"",$AQ$4*SUM($BB$14:BB353)-$AR$4*SUM($BC$14:BC353))</f>
        <v/>
      </c>
      <c r="BE353" s="77" t="str">
        <f t="shared" ca="1" si="426"/>
        <v/>
      </c>
      <c r="BS353" s="163" t="str">
        <f t="shared" si="397"/>
        <v/>
      </c>
      <c r="BT353" s="163" t="str">
        <f t="shared" si="398"/>
        <v/>
      </c>
      <c r="BY353" s="164" t="str">
        <f t="shared" ca="1" si="408"/>
        <v/>
      </c>
      <c r="BZ353" s="44" t="str">
        <f ca="1">IF(COUNTIF($CN$2:CN1338,BY353)=1,VLOOKUP(BY353,CH:CI,2), IF(COUNTIF($CN$2:CN1338,BY353)=0,$BZ$10,""))</f>
        <v/>
      </c>
      <c r="CA353" s="45" t="str">
        <f t="shared" ca="1" si="401"/>
        <v/>
      </c>
      <c r="CB353" s="45" t="str">
        <f t="shared" ca="1" si="409"/>
        <v/>
      </c>
      <c r="CC353" s="44" t="str">
        <f ca="1">IF(COUNTIF($CN$2:CN1338,BY353)=1,VLOOKUP(BY353,CJ:CK,2), IF(COUNTIF($CN$2:CN1338,BY353)=0,$CA$10,""))</f>
        <v/>
      </c>
      <c r="CD353" s="45" t="str">
        <f t="shared" ca="1" si="410"/>
        <v/>
      </c>
      <c r="CE353" s="46" t="str">
        <f t="shared" ca="1" si="411"/>
        <v/>
      </c>
      <c r="CF353" s="44" t="str">
        <f t="shared" ca="1" si="412"/>
        <v/>
      </c>
      <c r="CL353" s="163" t="str">
        <f t="shared" si="391"/>
        <v/>
      </c>
      <c r="CM353" s="163" t="str">
        <f t="shared" si="392"/>
        <v/>
      </c>
      <c r="CR353" s="164" t="str">
        <f t="shared" ca="1" si="402"/>
        <v/>
      </c>
      <c r="CS353" s="44" t="str">
        <f ca="1">IF(COUNTIF($DG$2:DG1338,CR353)=1,VLOOKUP(CR353,DA:DB,2), IF(COUNTIF($DG$2:DG1338,CR353)=0,$CS$10,""))</f>
        <v/>
      </c>
      <c r="CT353" s="45" t="str">
        <f t="shared" ca="1" si="403"/>
        <v/>
      </c>
      <c r="CU353" s="45" t="str">
        <f t="shared" ca="1" si="404"/>
        <v/>
      </c>
      <c r="CV353" s="44" t="str">
        <f ca="1">IF(COUNTIF($DG$2:DG1338,CR353)=1,VLOOKUP(CR353,DC:DD,2), IF(COUNTIF($DG$2:DG1338,CR353)=0,$CT$10,""))</f>
        <v/>
      </c>
      <c r="CW353" s="45" t="str">
        <f t="shared" ca="1" si="405"/>
        <v/>
      </c>
      <c r="CX353" s="46" t="str">
        <f t="shared" ca="1" si="406"/>
        <v/>
      </c>
      <c r="CY353" s="44" t="str">
        <f t="shared" ca="1" si="407"/>
        <v/>
      </c>
      <c r="DE353" s="163" t="str">
        <f t="shared" si="393"/>
        <v/>
      </c>
      <c r="DF353" s="163" t="str">
        <f t="shared" si="394"/>
        <v/>
      </c>
    </row>
    <row r="354" spans="1:110">
      <c r="A354" s="164" t="str">
        <f t="shared" ca="1" si="427"/>
        <v/>
      </c>
      <c r="B354" s="71" t="str">
        <f ca="1">IF(COUNTIF($AD$2:AD1339,A354)=1,VLOOKUP(A354,T:U,2), IF(COUNTIF($AD$2:AD1339,A354)=0,$B$10,""))</f>
        <v/>
      </c>
      <c r="C354" s="31" t="str">
        <f t="shared" ca="1" si="399"/>
        <v/>
      </c>
      <c r="D354" s="32" t="str">
        <f t="shared" ca="1" si="428"/>
        <v/>
      </c>
      <c r="E354" s="71" t="str">
        <f ca="1">IF(COUNTIF($AD$2:AD1339,A354)=1,VLOOKUP(A354,V:W,2), IF(COUNTIF($AD$2:AD1339,A354)=0,$C$10,""))</f>
        <v/>
      </c>
      <c r="F354" s="31" t="str">
        <f t="shared" ca="1" si="429"/>
        <v/>
      </c>
      <c r="G354" s="32" t="str">
        <f t="shared" ca="1" si="430"/>
        <v/>
      </c>
      <c r="H354" s="71" t="str">
        <f ca="1">IF(COUNTIF($AD$2:AD1339,A354)=1,VLOOKUP(A354,X:Y,2), IF(COUNTIF($AD$2:AD1339,A354)=0,$D$10,""))</f>
        <v/>
      </c>
      <c r="I354" s="31" t="str">
        <f t="shared" ca="1" si="431"/>
        <v/>
      </c>
      <c r="J354" s="32" t="str">
        <f t="shared" ca="1" si="432"/>
        <v/>
      </c>
      <c r="K354" s="71" t="str">
        <f ca="1">IF(COUNTIF($AD$2:AD1339,A354)=1,VLOOKUP(A354,Z:AA,2), IF(COUNTIF($AD$2:AD1339,A354)=0,$E$10,""))</f>
        <v/>
      </c>
      <c r="L354" s="31" t="str">
        <f t="shared" ca="1" si="433"/>
        <v/>
      </c>
      <c r="M354" s="32" t="str">
        <f t="shared" ca="1" si="434"/>
        <v/>
      </c>
      <c r="N354" s="77" t="str">
        <f t="shared" ca="1" si="435"/>
        <v/>
      </c>
      <c r="O354" s="77"/>
      <c r="P354" s="77"/>
      <c r="Q354" s="77" t="str">
        <f ca="1">IF(ISERROR(B354-2),"",$G$5*SUM($O$14:O354)-$H$5*SUM($P$14:P354))</f>
        <v/>
      </c>
      <c r="R354" s="77" t="str">
        <f t="shared" ca="1" si="436"/>
        <v/>
      </c>
      <c r="AB354" s="163" t="str">
        <f t="shared" si="395"/>
        <v/>
      </c>
      <c r="AC354" s="163" t="str">
        <f t="shared" si="396"/>
        <v/>
      </c>
      <c r="AH354" s="164" t="str">
        <f t="shared" ca="1" si="413"/>
        <v/>
      </c>
      <c r="AI354" s="44" t="str">
        <f ca="1">IF(COUNTIF($BU$2:BU1339,AH354)=1,VLOOKUP(AH354,BG:BH,2), IF(COUNTIF($BU$2:BU1339,AH354)=0,$AI$10,""))</f>
        <v/>
      </c>
      <c r="AJ354" s="45" t="str">
        <f t="shared" ca="1" si="400"/>
        <v/>
      </c>
      <c r="AK354" s="45" t="str">
        <f t="shared" ca="1" si="414"/>
        <v/>
      </c>
      <c r="AL354" s="44" t="str">
        <f ca="1">IF(COUNTIF($BU$2:BU1339,AH354)=1,VLOOKUP(AH354,BI:BJ,2), IF(COUNTIF($BU$2:BU1339,AH354)=0,$AJ$10,""))</f>
        <v/>
      </c>
      <c r="AM354" s="45" t="str">
        <f t="shared" ca="1" si="415"/>
        <v/>
      </c>
      <c r="AN354" s="46" t="str">
        <f t="shared" ca="1" si="416"/>
        <v/>
      </c>
      <c r="AO354" s="44" t="str">
        <f ca="1">IF(COUNTIF($BU$2:BU1339,AH354)=1,VLOOKUP(AH354,BK:BL,2), IF(COUNTIF($BU$2:BU1339,AH354)=0,$AK$10,""))</f>
        <v/>
      </c>
      <c r="AP354" s="45" t="str">
        <f t="shared" ca="1" si="417"/>
        <v/>
      </c>
      <c r="AQ354" s="46" t="str">
        <f t="shared" ca="1" si="418"/>
        <v/>
      </c>
      <c r="AR354" s="44" t="str">
        <f ca="1">IF(COUNTIF($BU$2:BU1339,AH354)=1,VLOOKUP(AH354,BM:BN,2), IF(COUNTIF($BU$2:BU1339,AH354)=0,$AL$10,""))</f>
        <v/>
      </c>
      <c r="AS354" s="45" t="str">
        <f t="shared" ca="1" si="419"/>
        <v/>
      </c>
      <c r="AT354" s="46" t="str">
        <f t="shared" ca="1" si="420"/>
        <v/>
      </c>
      <c r="AU354" s="44" t="str">
        <f ca="1">IF(COUNTIF($BU$2:BU1339,AH354)=1,VLOOKUP(AH354,BO:BP,2), IF(COUNTIF($BU$2:BU1339,AH354)=0,$AM$10,""))</f>
        <v/>
      </c>
      <c r="AV354" s="45" t="str">
        <f t="shared" ca="1" si="421"/>
        <v/>
      </c>
      <c r="AW354" s="46" t="str">
        <f t="shared" ca="1" si="422"/>
        <v/>
      </c>
      <c r="AX354" s="44" t="str">
        <f ca="1">IF(COUNTIF($BU$2:BU1339,AH354)=1,VLOOKUP(AH354,BQ:BR,2), IF(COUNTIF($BU$2:BU1339,AH354)=0,$AN$10,""))</f>
        <v/>
      </c>
      <c r="AY354" s="45" t="str">
        <f t="shared" ca="1" si="423"/>
        <v/>
      </c>
      <c r="AZ354" s="46" t="str">
        <f t="shared" ca="1" si="424"/>
        <v/>
      </c>
      <c r="BA354" s="77" t="str">
        <f t="shared" ca="1" si="425"/>
        <v/>
      </c>
      <c r="BB354" s="176"/>
      <c r="BC354" s="176"/>
      <c r="BD354" s="77" t="str">
        <f ca="1">IF(ISERROR(AI354-2),"",$AQ$4*SUM($BB$14:BB354)-$AR$4*SUM($BC$14:BC354))</f>
        <v/>
      </c>
      <c r="BE354" s="77" t="str">
        <f t="shared" ca="1" si="426"/>
        <v/>
      </c>
      <c r="BS354" s="163" t="str">
        <f t="shared" si="397"/>
        <v/>
      </c>
      <c r="BT354" s="163" t="str">
        <f t="shared" si="398"/>
        <v/>
      </c>
      <c r="BY354" s="164" t="str">
        <f t="shared" ca="1" si="408"/>
        <v/>
      </c>
      <c r="BZ354" s="44" t="str">
        <f ca="1">IF(COUNTIF($CN$2:CN1339,BY354)=1,VLOOKUP(BY354,CH:CI,2), IF(COUNTIF($CN$2:CN1339,BY354)=0,$BZ$10,""))</f>
        <v/>
      </c>
      <c r="CA354" s="45" t="str">
        <f t="shared" ca="1" si="401"/>
        <v/>
      </c>
      <c r="CB354" s="45" t="str">
        <f t="shared" ca="1" si="409"/>
        <v/>
      </c>
      <c r="CC354" s="44" t="str">
        <f ca="1">IF(COUNTIF($CN$2:CN1339,BY354)=1,VLOOKUP(BY354,CJ:CK,2), IF(COUNTIF($CN$2:CN1339,BY354)=0,$CA$10,""))</f>
        <v/>
      </c>
      <c r="CD354" s="45" t="str">
        <f t="shared" ca="1" si="410"/>
        <v/>
      </c>
      <c r="CE354" s="46" t="str">
        <f t="shared" ca="1" si="411"/>
        <v/>
      </c>
      <c r="CF354" s="44" t="str">
        <f t="shared" ca="1" si="412"/>
        <v/>
      </c>
      <c r="CL354" s="163" t="str">
        <f t="shared" si="391"/>
        <v/>
      </c>
      <c r="CM354" s="163" t="str">
        <f t="shared" si="392"/>
        <v/>
      </c>
      <c r="CR354" s="164" t="str">
        <f t="shared" ca="1" si="402"/>
        <v/>
      </c>
      <c r="CS354" s="44" t="str">
        <f ca="1">IF(COUNTIF($DG$2:DG1339,CR354)=1,VLOOKUP(CR354,DA:DB,2), IF(COUNTIF($DG$2:DG1339,CR354)=0,$CS$10,""))</f>
        <v/>
      </c>
      <c r="CT354" s="45" t="str">
        <f t="shared" ca="1" si="403"/>
        <v/>
      </c>
      <c r="CU354" s="45" t="str">
        <f t="shared" ca="1" si="404"/>
        <v/>
      </c>
      <c r="CV354" s="44" t="str">
        <f ca="1">IF(COUNTIF($DG$2:DG1339,CR354)=1,VLOOKUP(CR354,DC:DD,2), IF(COUNTIF($DG$2:DG1339,CR354)=0,$CT$10,""))</f>
        <v/>
      </c>
      <c r="CW354" s="45" t="str">
        <f t="shared" ca="1" si="405"/>
        <v/>
      </c>
      <c r="CX354" s="46" t="str">
        <f t="shared" ca="1" si="406"/>
        <v/>
      </c>
      <c r="CY354" s="44" t="str">
        <f t="shared" ca="1" si="407"/>
        <v/>
      </c>
      <c r="DE354" s="163" t="str">
        <f t="shared" si="393"/>
        <v/>
      </c>
      <c r="DF354" s="163" t="str">
        <f t="shared" si="394"/>
        <v/>
      </c>
    </row>
    <row r="355" spans="1:110">
      <c r="A355" s="164" t="str">
        <f t="shared" ca="1" si="427"/>
        <v/>
      </c>
      <c r="B355" s="71" t="str">
        <f ca="1">IF(COUNTIF($AD$2:AD1340,A355)=1,VLOOKUP(A355,T:U,2), IF(COUNTIF($AD$2:AD1340,A355)=0,$B$10,""))</f>
        <v/>
      </c>
      <c r="C355" s="31" t="str">
        <f t="shared" ca="1" si="399"/>
        <v/>
      </c>
      <c r="D355" s="32" t="str">
        <f t="shared" ca="1" si="428"/>
        <v/>
      </c>
      <c r="E355" s="71" t="str">
        <f ca="1">IF(COUNTIF($AD$2:AD1340,A355)=1,VLOOKUP(A355,V:W,2), IF(COUNTIF($AD$2:AD1340,A355)=0,$C$10,""))</f>
        <v/>
      </c>
      <c r="F355" s="31" t="str">
        <f t="shared" ca="1" si="429"/>
        <v/>
      </c>
      <c r="G355" s="32" t="str">
        <f t="shared" ca="1" si="430"/>
        <v/>
      </c>
      <c r="H355" s="71" t="str">
        <f ca="1">IF(COUNTIF($AD$2:AD1340,A355)=1,VLOOKUP(A355,X:Y,2), IF(COUNTIF($AD$2:AD1340,A355)=0,$D$10,""))</f>
        <v/>
      </c>
      <c r="I355" s="31" t="str">
        <f t="shared" ca="1" si="431"/>
        <v/>
      </c>
      <c r="J355" s="32" t="str">
        <f t="shared" ca="1" si="432"/>
        <v/>
      </c>
      <c r="K355" s="71" t="str">
        <f ca="1">IF(COUNTIF($AD$2:AD1340,A355)=1,VLOOKUP(A355,Z:AA,2), IF(COUNTIF($AD$2:AD1340,A355)=0,$E$10,""))</f>
        <v/>
      </c>
      <c r="L355" s="31" t="str">
        <f t="shared" ca="1" si="433"/>
        <v/>
      </c>
      <c r="M355" s="32" t="str">
        <f t="shared" ca="1" si="434"/>
        <v/>
      </c>
      <c r="N355" s="77" t="str">
        <f t="shared" ca="1" si="435"/>
        <v/>
      </c>
      <c r="O355" s="77"/>
      <c r="P355" s="77"/>
      <c r="Q355" s="77" t="str">
        <f ca="1">IF(ISERROR(B355-2),"",$G$5*SUM($O$14:O355)-$H$5*SUM($P$14:P355))</f>
        <v/>
      </c>
      <c r="R355" s="77" t="str">
        <f t="shared" ca="1" si="436"/>
        <v/>
      </c>
      <c r="AB355" s="163" t="str">
        <f t="shared" si="395"/>
        <v/>
      </c>
      <c r="AC355" s="163" t="str">
        <f t="shared" si="396"/>
        <v/>
      </c>
      <c r="AH355" s="164" t="str">
        <f t="shared" ca="1" si="413"/>
        <v/>
      </c>
      <c r="AI355" s="44" t="str">
        <f ca="1">IF(COUNTIF($BU$2:BU1340,AH355)=1,VLOOKUP(AH355,BG:BH,2), IF(COUNTIF($BU$2:BU1340,AH355)=0,$AI$10,""))</f>
        <v/>
      </c>
      <c r="AJ355" s="45" t="str">
        <f t="shared" ca="1" si="400"/>
        <v/>
      </c>
      <c r="AK355" s="45" t="str">
        <f t="shared" ca="1" si="414"/>
        <v/>
      </c>
      <c r="AL355" s="44" t="str">
        <f ca="1">IF(COUNTIF($BU$2:BU1340,AH355)=1,VLOOKUP(AH355,BI:BJ,2), IF(COUNTIF($BU$2:BU1340,AH355)=0,$AJ$10,""))</f>
        <v/>
      </c>
      <c r="AM355" s="45" t="str">
        <f t="shared" ca="1" si="415"/>
        <v/>
      </c>
      <c r="AN355" s="46" t="str">
        <f t="shared" ca="1" si="416"/>
        <v/>
      </c>
      <c r="AO355" s="44" t="str">
        <f ca="1">IF(COUNTIF($BU$2:BU1340,AH355)=1,VLOOKUP(AH355,BK:BL,2), IF(COUNTIF($BU$2:BU1340,AH355)=0,$AK$10,""))</f>
        <v/>
      </c>
      <c r="AP355" s="45" t="str">
        <f t="shared" ca="1" si="417"/>
        <v/>
      </c>
      <c r="AQ355" s="46" t="str">
        <f t="shared" ca="1" si="418"/>
        <v/>
      </c>
      <c r="AR355" s="44" t="str">
        <f ca="1">IF(COUNTIF($BU$2:BU1340,AH355)=1,VLOOKUP(AH355,BM:BN,2), IF(COUNTIF($BU$2:BU1340,AH355)=0,$AL$10,""))</f>
        <v/>
      </c>
      <c r="AS355" s="45" t="str">
        <f t="shared" ca="1" si="419"/>
        <v/>
      </c>
      <c r="AT355" s="46" t="str">
        <f t="shared" ca="1" si="420"/>
        <v/>
      </c>
      <c r="AU355" s="44" t="str">
        <f ca="1">IF(COUNTIF($BU$2:BU1340,AH355)=1,VLOOKUP(AH355,BO:BP,2), IF(COUNTIF($BU$2:BU1340,AH355)=0,$AM$10,""))</f>
        <v/>
      </c>
      <c r="AV355" s="45" t="str">
        <f t="shared" ca="1" si="421"/>
        <v/>
      </c>
      <c r="AW355" s="46" t="str">
        <f t="shared" ca="1" si="422"/>
        <v/>
      </c>
      <c r="AX355" s="44" t="str">
        <f ca="1">IF(COUNTIF($BU$2:BU1340,AH355)=1,VLOOKUP(AH355,BQ:BR,2), IF(COUNTIF($BU$2:BU1340,AH355)=0,$AN$10,""))</f>
        <v/>
      </c>
      <c r="AY355" s="45" t="str">
        <f t="shared" ca="1" si="423"/>
        <v/>
      </c>
      <c r="AZ355" s="46" t="str">
        <f t="shared" ca="1" si="424"/>
        <v/>
      </c>
      <c r="BA355" s="77" t="str">
        <f t="shared" ca="1" si="425"/>
        <v/>
      </c>
      <c r="BB355" s="176"/>
      <c r="BC355" s="176"/>
      <c r="BD355" s="77" t="str">
        <f ca="1">IF(ISERROR(AI355-2),"",$AQ$4*SUM($BB$14:BB355)-$AR$4*SUM($BC$14:BC355))</f>
        <v/>
      </c>
      <c r="BE355" s="77" t="str">
        <f t="shared" ca="1" si="426"/>
        <v/>
      </c>
      <c r="BS355" s="163" t="str">
        <f t="shared" si="397"/>
        <v/>
      </c>
      <c r="BT355" s="163" t="str">
        <f t="shared" si="398"/>
        <v/>
      </c>
      <c r="BY355" s="164" t="str">
        <f t="shared" ca="1" si="408"/>
        <v/>
      </c>
      <c r="BZ355" s="44" t="str">
        <f ca="1">IF(COUNTIF($CN$2:CN1340,BY355)=1,VLOOKUP(BY355,CH:CI,2), IF(COUNTIF($CN$2:CN1340,BY355)=0,$BZ$10,""))</f>
        <v/>
      </c>
      <c r="CA355" s="45" t="str">
        <f t="shared" ca="1" si="401"/>
        <v/>
      </c>
      <c r="CB355" s="45" t="str">
        <f t="shared" ca="1" si="409"/>
        <v/>
      </c>
      <c r="CC355" s="44" t="str">
        <f ca="1">IF(COUNTIF($CN$2:CN1340,BY355)=1,VLOOKUP(BY355,CJ:CK,2), IF(COUNTIF($CN$2:CN1340,BY355)=0,$CA$10,""))</f>
        <v/>
      </c>
      <c r="CD355" s="45" t="str">
        <f t="shared" ca="1" si="410"/>
        <v/>
      </c>
      <c r="CE355" s="46" t="str">
        <f t="shared" ca="1" si="411"/>
        <v/>
      </c>
      <c r="CF355" s="44" t="str">
        <f t="shared" ca="1" si="412"/>
        <v/>
      </c>
      <c r="CL355" s="163" t="str">
        <f t="shared" si="391"/>
        <v/>
      </c>
      <c r="CM355" s="163" t="str">
        <f t="shared" si="392"/>
        <v/>
      </c>
      <c r="CR355" s="164" t="str">
        <f t="shared" ca="1" si="402"/>
        <v/>
      </c>
      <c r="CS355" s="44" t="str">
        <f ca="1">IF(COUNTIF($DG$2:DG1340,CR355)=1,VLOOKUP(CR355,DA:DB,2), IF(COUNTIF($DG$2:DG1340,CR355)=0,$CS$10,""))</f>
        <v/>
      </c>
      <c r="CT355" s="45" t="str">
        <f t="shared" ca="1" si="403"/>
        <v/>
      </c>
      <c r="CU355" s="45" t="str">
        <f t="shared" ca="1" si="404"/>
        <v/>
      </c>
      <c r="CV355" s="44" t="str">
        <f ca="1">IF(COUNTIF($DG$2:DG1340,CR355)=1,VLOOKUP(CR355,DC:DD,2), IF(COUNTIF($DG$2:DG1340,CR355)=0,$CT$10,""))</f>
        <v/>
      </c>
      <c r="CW355" s="45" t="str">
        <f t="shared" ca="1" si="405"/>
        <v/>
      </c>
      <c r="CX355" s="46" t="str">
        <f t="shared" ca="1" si="406"/>
        <v/>
      </c>
      <c r="CY355" s="44" t="str">
        <f t="shared" ca="1" si="407"/>
        <v/>
      </c>
      <c r="DE355" s="163" t="str">
        <f t="shared" si="393"/>
        <v/>
      </c>
      <c r="DF355" s="163" t="str">
        <f t="shared" si="394"/>
        <v/>
      </c>
    </row>
    <row r="356" spans="1:110">
      <c r="A356" s="164" t="str">
        <f t="shared" ca="1" si="427"/>
        <v/>
      </c>
      <c r="B356" s="71" t="str">
        <f ca="1">IF(COUNTIF($AD$2:AD1341,A356)=1,VLOOKUP(A356,T:U,2), IF(COUNTIF($AD$2:AD1341,A356)=0,$B$10,""))</f>
        <v/>
      </c>
      <c r="C356" s="31" t="str">
        <f t="shared" ca="1" si="399"/>
        <v/>
      </c>
      <c r="D356" s="32" t="str">
        <f t="shared" ca="1" si="428"/>
        <v/>
      </c>
      <c r="E356" s="71" t="str">
        <f ca="1">IF(COUNTIF($AD$2:AD1341,A356)=1,VLOOKUP(A356,V:W,2), IF(COUNTIF($AD$2:AD1341,A356)=0,$C$10,""))</f>
        <v/>
      </c>
      <c r="F356" s="31" t="str">
        <f t="shared" ca="1" si="429"/>
        <v/>
      </c>
      <c r="G356" s="32" t="str">
        <f t="shared" ca="1" si="430"/>
        <v/>
      </c>
      <c r="H356" s="71" t="str">
        <f ca="1">IF(COUNTIF($AD$2:AD1341,A356)=1,VLOOKUP(A356,X:Y,2), IF(COUNTIF($AD$2:AD1341,A356)=0,$D$10,""))</f>
        <v/>
      </c>
      <c r="I356" s="31" t="str">
        <f t="shared" ca="1" si="431"/>
        <v/>
      </c>
      <c r="J356" s="32" t="str">
        <f t="shared" ca="1" si="432"/>
        <v/>
      </c>
      <c r="K356" s="71" t="str">
        <f ca="1">IF(COUNTIF($AD$2:AD1341,A356)=1,VLOOKUP(A356,Z:AA,2), IF(COUNTIF($AD$2:AD1341,A356)=0,$E$10,""))</f>
        <v/>
      </c>
      <c r="L356" s="31" t="str">
        <f t="shared" ca="1" si="433"/>
        <v/>
      </c>
      <c r="M356" s="32" t="str">
        <f t="shared" ca="1" si="434"/>
        <v/>
      </c>
      <c r="N356" s="77" t="str">
        <f t="shared" ca="1" si="435"/>
        <v/>
      </c>
      <c r="O356" s="77"/>
      <c r="P356" s="77"/>
      <c r="Q356" s="77" t="str">
        <f ca="1">IF(ISERROR(B356-2),"",$G$5*SUM($O$14:O356)-$H$5*SUM($P$14:P356))</f>
        <v/>
      </c>
      <c r="R356" s="77" t="str">
        <f t="shared" ca="1" si="436"/>
        <v/>
      </c>
      <c r="AB356" s="163" t="str">
        <f t="shared" si="395"/>
        <v/>
      </c>
      <c r="AC356" s="163" t="str">
        <f t="shared" si="396"/>
        <v/>
      </c>
      <c r="AH356" s="164" t="str">
        <f t="shared" ca="1" si="413"/>
        <v/>
      </c>
      <c r="AI356" s="44" t="str">
        <f ca="1">IF(COUNTIF($BU$2:BU1341,AH356)=1,VLOOKUP(AH356,BG:BH,2), IF(COUNTIF($BU$2:BU1341,AH356)=0,$AI$10,""))</f>
        <v/>
      </c>
      <c r="AJ356" s="45" t="str">
        <f t="shared" ca="1" si="400"/>
        <v/>
      </c>
      <c r="AK356" s="45" t="str">
        <f t="shared" ca="1" si="414"/>
        <v/>
      </c>
      <c r="AL356" s="44" t="str">
        <f ca="1">IF(COUNTIF($BU$2:BU1341,AH356)=1,VLOOKUP(AH356,BI:BJ,2), IF(COUNTIF($BU$2:BU1341,AH356)=0,$AJ$10,""))</f>
        <v/>
      </c>
      <c r="AM356" s="45" t="str">
        <f t="shared" ca="1" si="415"/>
        <v/>
      </c>
      <c r="AN356" s="46" t="str">
        <f t="shared" ca="1" si="416"/>
        <v/>
      </c>
      <c r="AO356" s="44" t="str">
        <f ca="1">IF(COUNTIF($BU$2:BU1341,AH356)=1,VLOOKUP(AH356,BK:BL,2), IF(COUNTIF($BU$2:BU1341,AH356)=0,$AK$10,""))</f>
        <v/>
      </c>
      <c r="AP356" s="45" t="str">
        <f t="shared" ca="1" si="417"/>
        <v/>
      </c>
      <c r="AQ356" s="46" t="str">
        <f t="shared" ca="1" si="418"/>
        <v/>
      </c>
      <c r="AR356" s="44" t="str">
        <f ca="1">IF(COUNTIF($BU$2:BU1341,AH356)=1,VLOOKUP(AH356,BM:BN,2), IF(COUNTIF($BU$2:BU1341,AH356)=0,$AL$10,""))</f>
        <v/>
      </c>
      <c r="AS356" s="45" t="str">
        <f t="shared" ca="1" si="419"/>
        <v/>
      </c>
      <c r="AT356" s="46" t="str">
        <f t="shared" ca="1" si="420"/>
        <v/>
      </c>
      <c r="AU356" s="44" t="str">
        <f ca="1">IF(COUNTIF($BU$2:BU1341,AH356)=1,VLOOKUP(AH356,BO:BP,2), IF(COUNTIF($BU$2:BU1341,AH356)=0,$AM$10,""))</f>
        <v/>
      </c>
      <c r="AV356" s="45" t="str">
        <f t="shared" ca="1" si="421"/>
        <v/>
      </c>
      <c r="AW356" s="46" t="str">
        <f t="shared" ca="1" si="422"/>
        <v/>
      </c>
      <c r="AX356" s="44" t="str">
        <f ca="1">IF(COUNTIF($BU$2:BU1341,AH356)=1,VLOOKUP(AH356,BQ:BR,2), IF(COUNTIF($BU$2:BU1341,AH356)=0,$AN$10,""))</f>
        <v/>
      </c>
      <c r="AY356" s="45" t="str">
        <f t="shared" ca="1" si="423"/>
        <v/>
      </c>
      <c r="AZ356" s="46" t="str">
        <f t="shared" ca="1" si="424"/>
        <v/>
      </c>
      <c r="BA356" s="77" t="str">
        <f t="shared" ca="1" si="425"/>
        <v/>
      </c>
      <c r="BB356" s="176"/>
      <c r="BC356" s="176"/>
      <c r="BD356" s="77" t="str">
        <f ca="1">IF(ISERROR(AI356-2),"",$AQ$4*SUM($BB$14:BB356)-$AR$4*SUM($BC$14:BC356))</f>
        <v/>
      </c>
      <c r="BE356" s="77" t="str">
        <f t="shared" ca="1" si="426"/>
        <v/>
      </c>
      <c r="BS356" s="163" t="str">
        <f t="shared" si="397"/>
        <v/>
      </c>
      <c r="BT356" s="163" t="str">
        <f t="shared" si="398"/>
        <v/>
      </c>
      <c r="BY356" s="164" t="str">
        <f t="shared" ca="1" si="408"/>
        <v/>
      </c>
      <c r="BZ356" s="44" t="str">
        <f ca="1">IF(COUNTIF($CN$2:CN1341,BY356)=1,VLOOKUP(BY356,CH:CI,2), IF(COUNTIF($CN$2:CN1341,BY356)=0,$BZ$10,""))</f>
        <v/>
      </c>
      <c r="CA356" s="45" t="str">
        <f t="shared" ca="1" si="401"/>
        <v/>
      </c>
      <c r="CB356" s="45" t="str">
        <f t="shared" ca="1" si="409"/>
        <v/>
      </c>
      <c r="CC356" s="44" t="str">
        <f ca="1">IF(COUNTIF($CN$2:CN1341,BY356)=1,VLOOKUP(BY356,CJ:CK,2), IF(COUNTIF($CN$2:CN1341,BY356)=0,$CA$10,""))</f>
        <v/>
      </c>
      <c r="CD356" s="45" t="str">
        <f t="shared" ca="1" si="410"/>
        <v/>
      </c>
      <c r="CE356" s="46" t="str">
        <f t="shared" ca="1" si="411"/>
        <v/>
      </c>
      <c r="CF356" s="44" t="str">
        <f t="shared" ca="1" si="412"/>
        <v/>
      </c>
      <c r="CL356" s="163" t="str">
        <f t="shared" si="391"/>
        <v/>
      </c>
      <c r="CM356" s="163" t="str">
        <f t="shared" si="392"/>
        <v/>
      </c>
      <c r="CR356" s="164" t="str">
        <f t="shared" ca="1" si="402"/>
        <v/>
      </c>
      <c r="CS356" s="44" t="str">
        <f ca="1">IF(COUNTIF($DG$2:DG1341,CR356)=1,VLOOKUP(CR356,DA:DB,2), IF(COUNTIF($DG$2:DG1341,CR356)=0,$CS$10,""))</f>
        <v/>
      </c>
      <c r="CT356" s="45" t="str">
        <f t="shared" ca="1" si="403"/>
        <v/>
      </c>
      <c r="CU356" s="45" t="str">
        <f t="shared" ca="1" si="404"/>
        <v/>
      </c>
      <c r="CV356" s="44" t="str">
        <f ca="1">IF(COUNTIF($DG$2:DG1341,CR356)=1,VLOOKUP(CR356,DC:DD,2), IF(COUNTIF($DG$2:DG1341,CR356)=0,$CT$10,""))</f>
        <v/>
      </c>
      <c r="CW356" s="45" t="str">
        <f t="shared" ca="1" si="405"/>
        <v/>
      </c>
      <c r="CX356" s="46" t="str">
        <f t="shared" ca="1" si="406"/>
        <v/>
      </c>
      <c r="CY356" s="44" t="str">
        <f t="shared" ca="1" si="407"/>
        <v/>
      </c>
      <c r="DE356" s="163" t="str">
        <f t="shared" si="393"/>
        <v/>
      </c>
      <c r="DF356" s="163" t="str">
        <f t="shared" si="394"/>
        <v/>
      </c>
    </row>
    <row r="357" spans="1:110">
      <c r="A357" s="164" t="str">
        <f t="shared" ca="1" si="427"/>
        <v/>
      </c>
      <c r="B357" s="71" t="str">
        <f ca="1">IF(COUNTIF($AD$2:AD1342,A357)=1,VLOOKUP(A357,T:U,2), IF(COUNTIF($AD$2:AD1342,A357)=0,$B$10,""))</f>
        <v/>
      </c>
      <c r="C357" s="31" t="str">
        <f t="shared" ca="1" si="399"/>
        <v/>
      </c>
      <c r="D357" s="32" t="str">
        <f t="shared" ca="1" si="428"/>
        <v/>
      </c>
      <c r="E357" s="71" t="str">
        <f ca="1">IF(COUNTIF($AD$2:AD1342,A357)=1,VLOOKUP(A357,V:W,2), IF(COUNTIF($AD$2:AD1342,A357)=0,$C$10,""))</f>
        <v/>
      </c>
      <c r="F357" s="31" t="str">
        <f t="shared" ca="1" si="429"/>
        <v/>
      </c>
      <c r="G357" s="32" t="str">
        <f t="shared" ca="1" si="430"/>
        <v/>
      </c>
      <c r="H357" s="71" t="str">
        <f ca="1">IF(COUNTIF($AD$2:AD1342,A357)=1,VLOOKUP(A357,X:Y,2), IF(COUNTIF($AD$2:AD1342,A357)=0,$D$10,""))</f>
        <v/>
      </c>
      <c r="I357" s="31" t="str">
        <f t="shared" ca="1" si="431"/>
        <v/>
      </c>
      <c r="J357" s="32" t="str">
        <f t="shared" ca="1" si="432"/>
        <v/>
      </c>
      <c r="K357" s="71" t="str">
        <f ca="1">IF(COUNTIF($AD$2:AD1342,A357)=1,VLOOKUP(A357,Z:AA,2), IF(COUNTIF($AD$2:AD1342,A357)=0,$E$10,""))</f>
        <v/>
      </c>
      <c r="L357" s="31" t="str">
        <f t="shared" ca="1" si="433"/>
        <v/>
      </c>
      <c r="M357" s="32" t="str">
        <f t="shared" ca="1" si="434"/>
        <v/>
      </c>
      <c r="N357" s="77" t="str">
        <f t="shared" ca="1" si="435"/>
        <v/>
      </c>
      <c r="O357" s="77"/>
      <c r="P357" s="77"/>
      <c r="Q357" s="77" t="str">
        <f ca="1">IF(ISERROR(B357-2),"",$G$5*SUM($O$14:O357)-$H$5*SUM($P$14:P357))</f>
        <v/>
      </c>
      <c r="R357" s="77" t="str">
        <f t="shared" ca="1" si="436"/>
        <v/>
      </c>
      <c r="AB357" s="163" t="str">
        <f t="shared" si="395"/>
        <v/>
      </c>
      <c r="AC357" s="163" t="str">
        <f t="shared" si="396"/>
        <v/>
      </c>
      <c r="AH357" s="164" t="str">
        <f t="shared" ca="1" si="413"/>
        <v/>
      </c>
      <c r="AI357" s="44" t="str">
        <f ca="1">IF(COUNTIF($BU$2:BU1342,AH357)=1,VLOOKUP(AH357,BG:BH,2), IF(COUNTIF($BU$2:BU1342,AH357)=0,$AI$10,""))</f>
        <v/>
      </c>
      <c r="AJ357" s="45" t="str">
        <f t="shared" ca="1" si="400"/>
        <v/>
      </c>
      <c r="AK357" s="45" t="str">
        <f t="shared" ca="1" si="414"/>
        <v/>
      </c>
      <c r="AL357" s="44" t="str">
        <f ca="1">IF(COUNTIF($BU$2:BU1342,AH357)=1,VLOOKUP(AH357,BI:BJ,2), IF(COUNTIF($BU$2:BU1342,AH357)=0,$AJ$10,""))</f>
        <v/>
      </c>
      <c r="AM357" s="45" t="str">
        <f t="shared" ca="1" si="415"/>
        <v/>
      </c>
      <c r="AN357" s="46" t="str">
        <f t="shared" ca="1" si="416"/>
        <v/>
      </c>
      <c r="AO357" s="44" t="str">
        <f ca="1">IF(COUNTIF($BU$2:BU1342,AH357)=1,VLOOKUP(AH357,BK:BL,2), IF(COUNTIF($BU$2:BU1342,AH357)=0,$AK$10,""))</f>
        <v/>
      </c>
      <c r="AP357" s="45" t="str">
        <f t="shared" ca="1" si="417"/>
        <v/>
      </c>
      <c r="AQ357" s="46" t="str">
        <f t="shared" ca="1" si="418"/>
        <v/>
      </c>
      <c r="AR357" s="44" t="str">
        <f ca="1">IF(COUNTIF($BU$2:BU1342,AH357)=1,VLOOKUP(AH357,BM:BN,2), IF(COUNTIF($BU$2:BU1342,AH357)=0,$AL$10,""))</f>
        <v/>
      </c>
      <c r="AS357" s="45" t="str">
        <f t="shared" ca="1" si="419"/>
        <v/>
      </c>
      <c r="AT357" s="46" t="str">
        <f t="shared" ca="1" si="420"/>
        <v/>
      </c>
      <c r="AU357" s="44" t="str">
        <f ca="1">IF(COUNTIF($BU$2:BU1342,AH357)=1,VLOOKUP(AH357,BO:BP,2), IF(COUNTIF($BU$2:BU1342,AH357)=0,$AM$10,""))</f>
        <v/>
      </c>
      <c r="AV357" s="45" t="str">
        <f t="shared" ca="1" si="421"/>
        <v/>
      </c>
      <c r="AW357" s="46" t="str">
        <f t="shared" ca="1" si="422"/>
        <v/>
      </c>
      <c r="AX357" s="44" t="str">
        <f ca="1">IF(COUNTIF($BU$2:BU1342,AH357)=1,VLOOKUP(AH357,BQ:BR,2), IF(COUNTIF($BU$2:BU1342,AH357)=0,$AN$10,""))</f>
        <v/>
      </c>
      <c r="AY357" s="45" t="str">
        <f t="shared" ca="1" si="423"/>
        <v/>
      </c>
      <c r="AZ357" s="46" t="str">
        <f t="shared" ca="1" si="424"/>
        <v/>
      </c>
      <c r="BA357" s="77" t="str">
        <f t="shared" ca="1" si="425"/>
        <v/>
      </c>
      <c r="BB357" s="176"/>
      <c r="BC357" s="176"/>
      <c r="BD357" s="77" t="str">
        <f ca="1">IF(ISERROR(AI357-2),"",$AQ$4*SUM($BB$14:BB357)-$AR$4*SUM($BC$14:BC357))</f>
        <v/>
      </c>
      <c r="BE357" s="77" t="str">
        <f t="shared" ca="1" si="426"/>
        <v/>
      </c>
      <c r="BS357" s="163" t="str">
        <f t="shared" si="397"/>
        <v/>
      </c>
      <c r="BT357" s="163" t="str">
        <f t="shared" si="398"/>
        <v/>
      </c>
      <c r="BY357" s="164" t="str">
        <f t="shared" ca="1" si="408"/>
        <v/>
      </c>
      <c r="BZ357" s="44" t="str">
        <f ca="1">IF(COUNTIF($CN$2:CN1342,BY357)=1,VLOOKUP(BY357,CH:CI,2), IF(COUNTIF($CN$2:CN1342,BY357)=0,$BZ$10,""))</f>
        <v/>
      </c>
      <c r="CA357" s="45" t="str">
        <f t="shared" ca="1" si="401"/>
        <v/>
      </c>
      <c r="CB357" s="45" t="str">
        <f t="shared" ca="1" si="409"/>
        <v/>
      </c>
      <c r="CC357" s="44" t="str">
        <f ca="1">IF(COUNTIF($CN$2:CN1342,BY357)=1,VLOOKUP(BY357,CJ:CK,2), IF(COUNTIF($CN$2:CN1342,BY357)=0,$CA$10,""))</f>
        <v/>
      </c>
      <c r="CD357" s="45" t="str">
        <f t="shared" ca="1" si="410"/>
        <v/>
      </c>
      <c r="CE357" s="46" t="str">
        <f t="shared" ca="1" si="411"/>
        <v/>
      </c>
      <c r="CF357" s="44" t="str">
        <f t="shared" ca="1" si="412"/>
        <v/>
      </c>
      <c r="CL357" s="163" t="str">
        <f t="shared" si="391"/>
        <v/>
      </c>
      <c r="CM357" s="163" t="str">
        <f t="shared" si="392"/>
        <v/>
      </c>
      <c r="CR357" s="164" t="str">
        <f t="shared" ca="1" si="402"/>
        <v/>
      </c>
      <c r="CS357" s="44" t="str">
        <f ca="1">IF(COUNTIF($DG$2:DG1342,CR357)=1,VLOOKUP(CR357,DA:DB,2), IF(COUNTIF($DG$2:DG1342,CR357)=0,$CS$10,""))</f>
        <v/>
      </c>
      <c r="CT357" s="45" t="str">
        <f t="shared" ca="1" si="403"/>
        <v/>
      </c>
      <c r="CU357" s="45" t="str">
        <f t="shared" ca="1" si="404"/>
        <v/>
      </c>
      <c r="CV357" s="44" t="str">
        <f ca="1">IF(COUNTIF($DG$2:DG1342,CR357)=1,VLOOKUP(CR357,DC:DD,2), IF(COUNTIF($DG$2:DG1342,CR357)=0,$CT$10,""))</f>
        <v/>
      </c>
      <c r="CW357" s="45" t="str">
        <f t="shared" ca="1" si="405"/>
        <v/>
      </c>
      <c r="CX357" s="46" t="str">
        <f t="shared" ca="1" si="406"/>
        <v/>
      </c>
      <c r="CY357" s="44" t="str">
        <f t="shared" ca="1" si="407"/>
        <v/>
      </c>
      <c r="DE357" s="163" t="str">
        <f t="shared" si="393"/>
        <v/>
      </c>
      <c r="DF357" s="163" t="str">
        <f t="shared" si="394"/>
        <v/>
      </c>
    </row>
    <row r="358" spans="1:110">
      <c r="A358" s="164" t="str">
        <f t="shared" ca="1" si="427"/>
        <v/>
      </c>
      <c r="B358" s="71" t="str">
        <f ca="1">IF(COUNTIF($AD$2:AD1343,A358)=1,VLOOKUP(A358,T:U,2), IF(COUNTIF($AD$2:AD1343,A358)=0,$B$10,""))</f>
        <v/>
      </c>
      <c r="C358" s="31" t="str">
        <f t="shared" ca="1" si="399"/>
        <v/>
      </c>
      <c r="D358" s="32" t="str">
        <f t="shared" ca="1" si="428"/>
        <v/>
      </c>
      <c r="E358" s="71" t="str">
        <f ca="1">IF(COUNTIF($AD$2:AD1343,A358)=1,VLOOKUP(A358,V:W,2), IF(COUNTIF($AD$2:AD1343,A358)=0,$C$10,""))</f>
        <v/>
      </c>
      <c r="F358" s="31" t="str">
        <f t="shared" ca="1" si="429"/>
        <v/>
      </c>
      <c r="G358" s="32" t="str">
        <f t="shared" ca="1" si="430"/>
        <v/>
      </c>
      <c r="H358" s="71" t="str">
        <f ca="1">IF(COUNTIF($AD$2:AD1343,A358)=1,VLOOKUP(A358,X:Y,2), IF(COUNTIF($AD$2:AD1343,A358)=0,$D$10,""))</f>
        <v/>
      </c>
      <c r="I358" s="31" t="str">
        <f t="shared" ca="1" si="431"/>
        <v/>
      </c>
      <c r="J358" s="32" t="str">
        <f t="shared" ca="1" si="432"/>
        <v/>
      </c>
      <c r="K358" s="71" t="str">
        <f ca="1">IF(COUNTIF($AD$2:AD1343,A358)=1,VLOOKUP(A358,Z:AA,2), IF(COUNTIF($AD$2:AD1343,A358)=0,$E$10,""))</f>
        <v/>
      </c>
      <c r="L358" s="31" t="str">
        <f t="shared" ca="1" si="433"/>
        <v/>
      </c>
      <c r="M358" s="32" t="str">
        <f t="shared" ca="1" si="434"/>
        <v/>
      </c>
      <c r="N358" s="77" t="str">
        <f t="shared" ca="1" si="435"/>
        <v/>
      </c>
      <c r="O358" s="77"/>
      <c r="P358" s="77"/>
      <c r="Q358" s="77" t="str">
        <f ca="1">IF(ISERROR(B358-2),"",$G$5*SUM($O$14:O358)-$H$5*SUM($P$14:P358))</f>
        <v/>
      </c>
      <c r="R358" s="77" t="str">
        <f t="shared" ca="1" si="436"/>
        <v/>
      </c>
      <c r="AB358" s="163" t="str">
        <f t="shared" si="395"/>
        <v/>
      </c>
      <c r="AC358" s="163" t="str">
        <f t="shared" si="396"/>
        <v/>
      </c>
      <c r="AH358" s="164" t="str">
        <f t="shared" ca="1" si="413"/>
        <v/>
      </c>
      <c r="AI358" s="44" t="str">
        <f ca="1">IF(COUNTIF($BU$2:BU1343,AH358)=1,VLOOKUP(AH358,BG:BH,2), IF(COUNTIF($BU$2:BU1343,AH358)=0,$AI$10,""))</f>
        <v/>
      </c>
      <c r="AJ358" s="45" t="str">
        <f t="shared" ca="1" si="400"/>
        <v/>
      </c>
      <c r="AK358" s="45" t="str">
        <f t="shared" ca="1" si="414"/>
        <v/>
      </c>
      <c r="AL358" s="44" t="str">
        <f ca="1">IF(COUNTIF($BU$2:BU1343,AH358)=1,VLOOKUP(AH358,BI:BJ,2), IF(COUNTIF($BU$2:BU1343,AH358)=0,$AJ$10,""))</f>
        <v/>
      </c>
      <c r="AM358" s="45" t="str">
        <f t="shared" ca="1" si="415"/>
        <v/>
      </c>
      <c r="AN358" s="46" t="str">
        <f t="shared" ca="1" si="416"/>
        <v/>
      </c>
      <c r="AO358" s="44" t="str">
        <f ca="1">IF(COUNTIF($BU$2:BU1343,AH358)=1,VLOOKUP(AH358,BK:BL,2), IF(COUNTIF($BU$2:BU1343,AH358)=0,$AK$10,""))</f>
        <v/>
      </c>
      <c r="AP358" s="45" t="str">
        <f t="shared" ca="1" si="417"/>
        <v/>
      </c>
      <c r="AQ358" s="46" t="str">
        <f t="shared" ca="1" si="418"/>
        <v/>
      </c>
      <c r="AR358" s="44" t="str">
        <f ca="1">IF(COUNTIF($BU$2:BU1343,AH358)=1,VLOOKUP(AH358,BM:BN,2), IF(COUNTIF($BU$2:BU1343,AH358)=0,$AL$10,""))</f>
        <v/>
      </c>
      <c r="AS358" s="45" t="str">
        <f t="shared" ca="1" si="419"/>
        <v/>
      </c>
      <c r="AT358" s="46" t="str">
        <f t="shared" ca="1" si="420"/>
        <v/>
      </c>
      <c r="AU358" s="44" t="str">
        <f ca="1">IF(COUNTIF($BU$2:BU1343,AH358)=1,VLOOKUP(AH358,BO:BP,2), IF(COUNTIF($BU$2:BU1343,AH358)=0,$AM$10,""))</f>
        <v/>
      </c>
      <c r="AV358" s="45" t="str">
        <f t="shared" ca="1" si="421"/>
        <v/>
      </c>
      <c r="AW358" s="46" t="str">
        <f t="shared" ca="1" si="422"/>
        <v/>
      </c>
      <c r="AX358" s="44" t="str">
        <f ca="1">IF(COUNTIF($BU$2:BU1343,AH358)=1,VLOOKUP(AH358,BQ:BR,2), IF(COUNTIF($BU$2:BU1343,AH358)=0,$AN$10,""))</f>
        <v/>
      </c>
      <c r="AY358" s="45" t="str">
        <f t="shared" ca="1" si="423"/>
        <v/>
      </c>
      <c r="AZ358" s="46" t="str">
        <f t="shared" ca="1" si="424"/>
        <v/>
      </c>
      <c r="BA358" s="77" t="str">
        <f t="shared" ca="1" si="425"/>
        <v/>
      </c>
      <c r="BB358" s="176"/>
      <c r="BC358" s="176"/>
      <c r="BD358" s="77" t="str">
        <f ca="1">IF(ISERROR(AI358-2),"",$AQ$4*SUM($BB$14:BB358)-$AR$4*SUM($BC$14:BC358))</f>
        <v/>
      </c>
      <c r="BE358" s="77" t="str">
        <f t="shared" ca="1" si="426"/>
        <v/>
      </c>
      <c r="BS358" s="163" t="str">
        <f t="shared" si="397"/>
        <v/>
      </c>
      <c r="BT358" s="163" t="str">
        <f t="shared" si="398"/>
        <v/>
      </c>
      <c r="BY358" s="164" t="str">
        <f t="shared" ca="1" si="408"/>
        <v/>
      </c>
      <c r="BZ358" s="44" t="str">
        <f ca="1">IF(COUNTIF($CN$2:CN1343,BY358)=1,VLOOKUP(BY358,CH:CI,2), IF(COUNTIF($CN$2:CN1343,BY358)=0,$BZ$10,""))</f>
        <v/>
      </c>
      <c r="CA358" s="45" t="str">
        <f t="shared" ca="1" si="401"/>
        <v/>
      </c>
      <c r="CB358" s="45" t="str">
        <f t="shared" ca="1" si="409"/>
        <v/>
      </c>
      <c r="CC358" s="44" t="str">
        <f ca="1">IF(COUNTIF($CN$2:CN1343,BY358)=1,VLOOKUP(BY358,CJ:CK,2), IF(COUNTIF($CN$2:CN1343,BY358)=0,$CA$10,""))</f>
        <v/>
      </c>
      <c r="CD358" s="45" t="str">
        <f t="shared" ca="1" si="410"/>
        <v/>
      </c>
      <c r="CE358" s="46" t="str">
        <f t="shared" ca="1" si="411"/>
        <v/>
      </c>
      <c r="CF358" s="44" t="str">
        <f t="shared" ca="1" si="412"/>
        <v/>
      </c>
      <c r="CL358" s="163" t="str">
        <f t="shared" si="391"/>
        <v/>
      </c>
      <c r="CM358" s="163" t="str">
        <f t="shared" si="392"/>
        <v/>
      </c>
      <c r="CR358" s="164" t="str">
        <f t="shared" ca="1" si="402"/>
        <v/>
      </c>
      <c r="CS358" s="44" t="str">
        <f ca="1">IF(COUNTIF($DG$2:DG1343,CR358)=1,VLOOKUP(CR358,DA:DB,2), IF(COUNTIF($DG$2:DG1343,CR358)=0,$CS$10,""))</f>
        <v/>
      </c>
      <c r="CT358" s="45" t="str">
        <f t="shared" ca="1" si="403"/>
        <v/>
      </c>
      <c r="CU358" s="45" t="str">
        <f t="shared" ca="1" si="404"/>
        <v/>
      </c>
      <c r="CV358" s="44" t="str">
        <f ca="1">IF(COUNTIF($DG$2:DG1343,CR358)=1,VLOOKUP(CR358,DC:DD,2), IF(COUNTIF($DG$2:DG1343,CR358)=0,$CT$10,""))</f>
        <v/>
      </c>
      <c r="CW358" s="45" t="str">
        <f t="shared" ca="1" si="405"/>
        <v/>
      </c>
      <c r="CX358" s="46" t="str">
        <f t="shared" ca="1" si="406"/>
        <v/>
      </c>
      <c r="CY358" s="44" t="str">
        <f t="shared" ca="1" si="407"/>
        <v/>
      </c>
      <c r="DE358" s="163" t="str">
        <f t="shared" si="393"/>
        <v/>
      </c>
      <c r="DF358" s="163" t="str">
        <f t="shared" si="394"/>
        <v/>
      </c>
    </row>
    <row r="359" spans="1:110">
      <c r="A359" s="164" t="str">
        <f t="shared" ca="1" si="427"/>
        <v/>
      </c>
      <c r="B359" s="71" t="str">
        <f ca="1">IF(COUNTIF($AD$2:AD1344,A359)=1,VLOOKUP(A359,T:U,2), IF(COUNTIF($AD$2:AD1344,A359)=0,$B$10,""))</f>
        <v/>
      </c>
      <c r="C359" s="31" t="str">
        <f t="shared" ca="1" si="399"/>
        <v/>
      </c>
      <c r="D359" s="32" t="str">
        <f t="shared" ca="1" si="428"/>
        <v/>
      </c>
      <c r="E359" s="71" t="str">
        <f ca="1">IF(COUNTIF($AD$2:AD1344,A359)=1,VLOOKUP(A359,V:W,2), IF(COUNTIF($AD$2:AD1344,A359)=0,$C$10,""))</f>
        <v/>
      </c>
      <c r="F359" s="31" t="str">
        <f t="shared" ca="1" si="429"/>
        <v/>
      </c>
      <c r="G359" s="32" t="str">
        <f t="shared" ca="1" si="430"/>
        <v/>
      </c>
      <c r="H359" s="71" t="str">
        <f ca="1">IF(COUNTIF($AD$2:AD1344,A359)=1,VLOOKUP(A359,X:Y,2), IF(COUNTIF($AD$2:AD1344,A359)=0,$D$10,""))</f>
        <v/>
      </c>
      <c r="I359" s="31" t="str">
        <f t="shared" ca="1" si="431"/>
        <v/>
      </c>
      <c r="J359" s="32" t="str">
        <f t="shared" ca="1" si="432"/>
        <v/>
      </c>
      <c r="K359" s="71" t="str">
        <f ca="1">IF(COUNTIF($AD$2:AD1344,A359)=1,VLOOKUP(A359,Z:AA,2), IF(COUNTIF($AD$2:AD1344,A359)=0,$E$10,""))</f>
        <v/>
      </c>
      <c r="L359" s="31" t="str">
        <f t="shared" ca="1" si="433"/>
        <v/>
      </c>
      <c r="M359" s="32" t="str">
        <f t="shared" ca="1" si="434"/>
        <v/>
      </c>
      <c r="N359" s="77" t="str">
        <f t="shared" ca="1" si="435"/>
        <v/>
      </c>
      <c r="O359" s="77"/>
      <c r="P359" s="77"/>
      <c r="Q359" s="77" t="str">
        <f ca="1">IF(ISERROR(B359-2),"",$G$5*SUM($O$14:O359)-$H$5*SUM($P$14:P359))</f>
        <v/>
      </c>
      <c r="R359" s="77" t="str">
        <f t="shared" ca="1" si="436"/>
        <v/>
      </c>
      <c r="AB359" s="163" t="str">
        <f t="shared" si="395"/>
        <v/>
      </c>
      <c r="AC359" s="163" t="str">
        <f t="shared" si="396"/>
        <v/>
      </c>
      <c r="AH359" s="164" t="str">
        <f t="shared" ca="1" si="413"/>
        <v/>
      </c>
      <c r="AI359" s="44" t="str">
        <f ca="1">IF(COUNTIF($BU$2:BU1344,AH359)=1,VLOOKUP(AH359,BG:BH,2), IF(COUNTIF($BU$2:BU1344,AH359)=0,$AI$10,""))</f>
        <v/>
      </c>
      <c r="AJ359" s="45" t="str">
        <f t="shared" ca="1" si="400"/>
        <v/>
      </c>
      <c r="AK359" s="45" t="str">
        <f t="shared" ca="1" si="414"/>
        <v/>
      </c>
      <c r="AL359" s="44" t="str">
        <f ca="1">IF(COUNTIF($BU$2:BU1344,AH359)=1,VLOOKUP(AH359,BI:BJ,2), IF(COUNTIF($BU$2:BU1344,AH359)=0,$AJ$10,""))</f>
        <v/>
      </c>
      <c r="AM359" s="45" t="str">
        <f t="shared" ca="1" si="415"/>
        <v/>
      </c>
      <c r="AN359" s="46" t="str">
        <f t="shared" ca="1" si="416"/>
        <v/>
      </c>
      <c r="AO359" s="44" t="str">
        <f ca="1">IF(COUNTIF($BU$2:BU1344,AH359)=1,VLOOKUP(AH359,BK:BL,2), IF(COUNTIF($BU$2:BU1344,AH359)=0,$AK$10,""))</f>
        <v/>
      </c>
      <c r="AP359" s="45" t="str">
        <f t="shared" ca="1" si="417"/>
        <v/>
      </c>
      <c r="AQ359" s="46" t="str">
        <f t="shared" ca="1" si="418"/>
        <v/>
      </c>
      <c r="AR359" s="44" t="str">
        <f ca="1">IF(COUNTIF($BU$2:BU1344,AH359)=1,VLOOKUP(AH359,BM:BN,2), IF(COUNTIF($BU$2:BU1344,AH359)=0,$AL$10,""))</f>
        <v/>
      </c>
      <c r="AS359" s="45" t="str">
        <f t="shared" ca="1" si="419"/>
        <v/>
      </c>
      <c r="AT359" s="46" t="str">
        <f t="shared" ca="1" si="420"/>
        <v/>
      </c>
      <c r="AU359" s="44" t="str">
        <f ca="1">IF(COUNTIF($BU$2:BU1344,AH359)=1,VLOOKUP(AH359,BO:BP,2), IF(COUNTIF($BU$2:BU1344,AH359)=0,$AM$10,""))</f>
        <v/>
      </c>
      <c r="AV359" s="45" t="str">
        <f t="shared" ca="1" si="421"/>
        <v/>
      </c>
      <c r="AW359" s="46" t="str">
        <f t="shared" ca="1" si="422"/>
        <v/>
      </c>
      <c r="AX359" s="44" t="str">
        <f ca="1">IF(COUNTIF($BU$2:BU1344,AH359)=1,VLOOKUP(AH359,BQ:BR,2), IF(COUNTIF($BU$2:BU1344,AH359)=0,$AN$10,""))</f>
        <v/>
      </c>
      <c r="AY359" s="45" t="str">
        <f t="shared" ca="1" si="423"/>
        <v/>
      </c>
      <c r="AZ359" s="46" t="str">
        <f t="shared" ca="1" si="424"/>
        <v/>
      </c>
      <c r="BA359" s="77" t="str">
        <f t="shared" ca="1" si="425"/>
        <v/>
      </c>
      <c r="BB359" s="176"/>
      <c r="BC359" s="176"/>
      <c r="BD359" s="77" t="str">
        <f ca="1">IF(ISERROR(AI359-2),"",$AQ$4*SUM($BB$14:BB359)-$AR$4*SUM($BC$14:BC359))</f>
        <v/>
      </c>
      <c r="BE359" s="77" t="str">
        <f t="shared" ca="1" si="426"/>
        <v/>
      </c>
      <c r="BS359" s="163" t="str">
        <f t="shared" si="397"/>
        <v/>
      </c>
      <c r="BT359" s="163" t="str">
        <f t="shared" si="398"/>
        <v/>
      </c>
      <c r="BY359" s="164" t="str">
        <f t="shared" ca="1" si="408"/>
        <v/>
      </c>
      <c r="BZ359" s="44" t="str">
        <f ca="1">IF(COUNTIF($CN$2:CN1344,BY359)=1,VLOOKUP(BY359,CH:CI,2), IF(COUNTIF($CN$2:CN1344,BY359)=0,$BZ$10,""))</f>
        <v/>
      </c>
      <c r="CA359" s="45" t="str">
        <f t="shared" ca="1" si="401"/>
        <v/>
      </c>
      <c r="CB359" s="45" t="str">
        <f t="shared" ca="1" si="409"/>
        <v/>
      </c>
      <c r="CC359" s="44" t="str">
        <f ca="1">IF(COUNTIF($CN$2:CN1344,BY359)=1,VLOOKUP(BY359,CJ:CK,2), IF(COUNTIF($CN$2:CN1344,BY359)=0,$CA$10,""))</f>
        <v/>
      </c>
      <c r="CD359" s="45" t="str">
        <f t="shared" ca="1" si="410"/>
        <v/>
      </c>
      <c r="CE359" s="46" t="str">
        <f t="shared" ca="1" si="411"/>
        <v/>
      </c>
      <c r="CF359" s="44" t="str">
        <f t="shared" ca="1" si="412"/>
        <v/>
      </c>
      <c r="CL359" s="163" t="str">
        <f t="shared" si="391"/>
        <v/>
      </c>
      <c r="CM359" s="163" t="str">
        <f t="shared" si="392"/>
        <v/>
      </c>
      <c r="CR359" s="164" t="str">
        <f t="shared" ca="1" si="402"/>
        <v/>
      </c>
      <c r="CS359" s="44" t="str">
        <f ca="1">IF(COUNTIF($DG$2:DG1344,CR359)=1,VLOOKUP(CR359,DA:DB,2), IF(COUNTIF($DG$2:DG1344,CR359)=0,$CS$10,""))</f>
        <v/>
      </c>
      <c r="CT359" s="45" t="str">
        <f t="shared" ca="1" si="403"/>
        <v/>
      </c>
      <c r="CU359" s="45" t="str">
        <f t="shared" ca="1" si="404"/>
        <v/>
      </c>
      <c r="CV359" s="44" t="str">
        <f ca="1">IF(COUNTIF($DG$2:DG1344,CR359)=1,VLOOKUP(CR359,DC:DD,2), IF(COUNTIF($DG$2:DG1344,CR359)=0,$CT$10,""))</f>
        <v/>
      </c>
      <c r="CW359" s="45" t="str">
        <f t="shared" ca="1" si="405"/>
        <v/>
      </c>
      <c r="CX359" s="46" t="str">
        <f t="shared" ca="1" si="406"/>
        <v/>
      </c>
      <c r="CY359" s="44" t="str">
        <f t="shared" ca="1" si="407"/>
        <v/>
      </c>
      <c r="DE359" s="163" t="str">
        <f t="shared" si="393"/>
        <v/>
      </c>
      <c r="DF359" s="163" t="str">
        <f t="shared" si="394"/>
        <v/>
      </c>
    </row>
    <row r="360" spans="1:110">
      <c r="A360" s="164" t="str">
        <f t="shared" ca="1" si="427"/>
        <v/>
      </c>
      <c r="B360" s="71" t="str">
        <f ca="1">IF(COUNTIF($AD$2:AD1345,A360)=1,VLOOKUP(A360,T:U,2), IF(COUNTIF($AD$2:AD1345,A360)=0,$B$10,""))</f>
        <v/>
      </c>
      <c r="C360" s="31" t="str">
        <f t="shared" ca="1" si="399"/>
        <v/>
      </c>
      <c r="D360" s="32" t="str">
        <f t="shared" ca="1" si="428"/>
        <v/>
      </c>
      <c r="E360" s="71" t="str">
        <f ca="1">IF(COUNTIF($AD$2:AD1345,A360)=1,VLOOKUP(A360,V:W,2), IF(COUNTIF($AD$2:AD1345,A360)=0,$C$10,""))</f>
        <v/>
      </c>
      <c r="F360" s="31" t="str">
        <f t="shared" ca="1" si="429"/>
        <v/>
      </c>
      <c r="G360" s="32" t="str">
        <f t="shared" ca="1" si="430"/>
        <v/>
      </c>
      <c r="H360" s="71" t="str">
        <f ca="1">IF(COUNTIF($AD$2:AD1345,A360)=1,VLOOKUP(A360,X:Y,2), IF(COUNTIF($AD$2:AD1345,A360)=0,$D$10,""))</f>
        <v/>
      </c>
      <c r="I360" s="31" t="str">
        <f t="shared" ca="1" si="431"/>
        <v/>
      </c>
      <c r="J360" s="32" t="str">
        <f t="shared" ca="1" si="432"/>
        <v/>
      </c>
      <c r="K360" s="71" t="str">
        <f ca="1">IF(COUNTIF($AD$2:AD1345,A360)=1,VLOOKUP(A360,Z:AA,2), IF(COUNTIF($AD$2:AD1345,A360)=0,$E$10,""))</f>
        <v/>
      </c>
      <c r="L360" s="31" t="str">
        <f t="shared" ca="1" si="433"/>
        <v/>
      </c>
      <c r="M360" s="32" t="str">
        <f t="shared" ca="1" si="434"/>
        <v/>
      </c>
      <c r="N360" s="77" t="str">
        <f t="shared" ca="1" si="435"/>
        <v/>
      </c>
      <c r="O360" s="77"/>
      <c r="P360" s="77"/>
      <c r="Q360" s="77" t="str">
        <f ca="1">IF(ISERROR(B360-2),"",$G$5*SUM($O$14:O360)-$H$5*SUM($P$14:P360))</f>
        <v/>
      </c>
      <c r="R360" s="77" t="str">
        <f t="shared" ca="1" si="436"/>
        <v/>
      </c>
      <c r="AB360" s="163" t="str">
        <f t="shared" si="395"/>
        <v/>
      </c>
      <c r="AC360" s="163" t="str">
        <f t="shared" si="396"/>
        <v/>
      </c>
      <c r="AH360" s="164" t="str">
        <f t="shared" ca="1" si="413"/>
        <v/>
      </c>
      <c r="AI360" s="44" t="str">
        <f ca="1">IF(COUNTIF($BU$2:BU1345,AH360)=1,VLOOKUP(AH360,BG:BH,2), IF(COUNTIF($BU$2:BU1345,AH360)=0,$AI$10,""))</f>
        <v/>
      </c>
      <c r="AJ360" s="45" t="str">
        <f t="shared" ca="1" si="400"/>
        <v/>
      </c>
      <c r="AK360" s="45" t="str">
        <f t="shared" ca="1" si="414"/>
        <v/>
      </c>
      <c r="AL360" s="44" t="str">
        <f ca="1">IF(COUNTIF($BU$2:BU1345,AH360)=1,VLOOKUP(AH360,BI:BJ,2), IF(COUNTIF($BU$2:BU1345,AH360)=0,$AJ$10,""))</f>
        <v/>
      </c>
      <c r="AM360" s="45" t="str">
        <f t="shared" ca="1" si="415"/>
        <v/>
      </c>
      <c r="AN360" s="46" t="str">
        <f t="shared" ca="1" si="416"/>
        <v/>
      </c>
      <c r="AO360" s="44" t="str">
        <f ca="1">IF(COUNTIF($BU$2:BU1345,AH360)=1,VLOOKUP(AH360,BK:BL,2), IF(COUNTIF($BU$2:BU1345,AH360)=0,$AK$10,""))</f>
        <v/>
      </c>
      <c r="AP360" s="45" t="str">
        <f t="shared" ca="1" si="417"/>
        <v/>
      </c>
      <c r="AQ360" s="46" t="str">
        <f t="shared" ca="1" si="418"/>
        <v/>
      </c>
      <c r="AR360" s="44" t="str">
        <f ca="1">IF(COUNTIF($BU$2:BU1345,AH360)=1,VLOOKUP(AH360,BM:BN,2), IF(COUNTIF($BU$2:BU1345,AH360)=0,$AL$10,""))</f>
        <v/>
      </c>
      <c r="AS360" s="45" t="str">
        <f t="shared" ca="1" si="419"/>
        <v/>
      </c>
      <c r="AT360" s="46" t="str">
        <f t="shared" ca="1" si="420"/>
        <v/>
      </c>
      <c r="AU360" s="44" t="str">
        <f ca="1">IF(COUNTIF($BU$2:BU1345,AH360)=1,VLOOKUP(AH360,BO:BP,2), IF(COUNTIF($BU$2:BU1345,AH360)=0,$AM$10,""))</f>
        <v/>
      </c>
      <c r="AV360" s="45" t="str">
        <f t="shared" ca="1" si="421"/>
        <v/>
      </c>
      <c r="AW360" s="46" t="str">
        <f t="shared" ca="1" si="422"/>
        <v/>
      </c>
      <c r="AX360" s="44" t="str">
        <f ca="1">IF(COUNTIF($BU$2:BU1345,AH360)=1,VLOOKUP(AH360,BQ:BR,2), IF(COUNTIF($BU$2:BU1345,AH360)=0,$AN$10,""))</f>
        <v/>
      </c>
      <c r="AY360" s="45" t="str">
        <f t="shared" ca="1" si="423"/>
        <v/>
      </c>
      <c r="AZ360" s="46" t="str">
        <f t="shared" ca="1" si="424"/>
        <v/>
      </c>
      <c r="BA360" s="77" t="str">
        <f t="shared" ca="1" si="425"/>
        <v/>
      </c>
      <c r="BB360" s="176"/>
      <c r="BC360" s="176"/>
      <c r="BD360" s="77" t="str">
        <f ca="1">IF(ISERROR(AI360-2),"",$AQ$4*SUM($BB$14:BB360)-$AR$4*SUM($BC$14:BC360))</f>
        <v/>
      </c>
      <c r="BE360" s="77" t="str">
        <f t="shared" ca="1" si="426"/>
        <v/>
      </c>
      <c r="BS360" s="163" t="str">
        <f t="shared" si="397"/>
        <v/>
      </c>
      <c r="BT360" s="163" t="str">
        <f t="shared" si="398"/>
        <v/>
      </c>
      <c r="BY360" s="164" t="str">
        <f t="shared" ca="1" si="408"/>
        <v/>
      </c>
      <c r="BZ360" s="44" t="str">
        <f ca="1">IF(COUNTIF($CN$2:CN1345,BY360)=1,VLOOKUP(BY360,CH:CI,2), IF(COUNTIF($CN$2:CN1345,BY360)=0,$BZ$10,""))</f>
        <v/>
      </c>
      <c r="CA360" s="45" t="str">
        <f t="shared" ca="1" si="401"/>
        <v/>
      </c>
      <c r="CB360" s="45" t="str">
        <f t="shared" ca="1" si="409"/>
        <v/>
      </c>
      <c r="CC360" s="44" t="str">
        <f ca="1">IF(COUNTIF($CN$2:CN1345,BY360)=1,VLOOKUP(BY360,CJ:CK,2), IF(COUNTIF($CN$2:CN1345,BY360)=0,$CA$10,""))</f>
        <v/>
      </c>
      <c r="CD360" s="45" t="str">
        <f t="shared" ca="1" si="410"/>
        <v/>
      </c>
      <c r="CE360" s="46" t="str">
        <f t="shared" ca="1" si="411"/>
        <v/>
      </c>
      <c r="CF360" s="44" t="str">
        <f t="shared" ca="1" si="412"/>
        <v/>
      </c>
      <c r="CL360" s="163" t="str">
        <f t="shared" si="391"/>
        <v/>
      </c>
      <c r="CM360" s="163" t="str">
        <f t="shared" si="392"/>
        <v/>
      </c>
      <c r="CR360" s="164" t="str">
        <f t="shared" ca="1" si="402"/>
        <v/>
      </c>
      <c r="CS360" s="44" t="str">
        <f ca="1">IF(COUNTIF($DG$2:DG1345,CR360)=1,VLOOKUP(CR360,DA:DB,2), IF(COUNTIF($DG$2:DG1345,CR360)=0,$CS$10,""))</f>
        <v/>
      </c>
      <c r="CT360" s="45" t="str">
        <f t="shared" ca="1" si="403"/>
        <v/>
      </c>
      <c r="CU360" s="45" t="str">
        <f t="shared" ca="1" si="404"/>
        <v/>
      </c>
      <c r="CV360" s="44" t="str">
        <f ca="1">IF(COUNTIF($DG$2:DG1345,CR360)=1,VLOOKUP(CR360,DC:DD,2), IF(COUNTIF($DG$2:DG1345,CR360)=0,$CT$10,""))</f>
        <v/>
      </c>
      <c r="CW360" s="45" t="str">
        <f t="shared" ca="1" si="405"/>
        <v/>
      </c>
      <c r="CX360" s="46" t="str">
        <f t="shared" ca="1" si="406"/>
        <v/>
      </c>
      <c r="CY360" s="44" t="str">
        <f t="shared" ca="1" si="407"/>
        <v/>
      </c>
      <c r="DE360" s="163" t="str">
        <f t="shared" si="393"/>
        <v/>
      </c>
      <c r="DF360" s="163" t="str">
        <f t="shared" si="394"/>
        <v/>
      </c>
    </row>
    <row r="361" spans="1:110">
      <c r="A361" s="164" t="str">
        <f t="shared" ca="1" si="427"/>
        <v/>
      </c>
      <c r="B361" s="71" t="str">
        <f ca="1">IF(COUNTIF($AD$2:AD1346,A361)=1,VLOOKUP(A361,T:U,2), IF(COUNTIF($AD$2:AD1346,A361)=0,$B$10,""))</f>
        <v/>
      </c>
      <c r="C361" s="31" t="str">
        <f t="shared" ca="1" si="399"/>
        <v/>
      </c>
      <c r="D361" s="32" t="str">
        <f t="shared" ca="1" si="428"/>
        <v/>
      </c>
      <c r="E361" s="71" t="str">
        <f ca="1">IF(COUNTIF($AD$2:AD1346,A361)=1,VLOOKUP(A361,V:W,2), IF(COUNTIF($AD$2:AD1346,A361)=0,$C$10,""))</f>
        <v/>
      </c>
      <c r="F361" s="31" t="str">
        <f t="shared" ca="1" si="429"/>
        <v/>
      </c>
      <c r="G361" s="32" t="str">
        <f t="shared" ca="1" si="430"/>
        <v/>
      </c>
      <c r="H361" s="71" t="str">
        <f ca="1">IF(COUNTIF($AD$2:AD1346,A361)=1,VLOOKUP(A361,X:Y,2), IF(COUNTIF($AD$2:AD1346,A361)=0,$D$10,""))</f>
        <v/>
      </c>
      <c r="I361" s="31" t="str">
        <f t="shared" ca="1" si="431"/>
        <v/>
      </c>
      <c r="J361" s="32" t="str">
        <f t="shared" ca="1" si="432"/>
        <v/>
      </c>
      <c r="K361" s="71" t="str">
        <f ca="1">IF(COUNTIF($AD$2:AD1346,A361)=1,VLOOKUP(A361,Z:AA,2), IF(COUNTIF($AD$2:AD1346,A361)=0,$E$10,""))</f>
        <v/>
      </c>
      <c r="L361" s="31" t="str">
        <f t="shared" ca="1" si="433"/>
        <v/>
      </c>
      <c r="M361" s="32" t="str">
        <f t="shared" ca="1" si="434"/>
        <v/>
      </c>
      <c r="N361" s="77" t="str">
        <f t="shared" ca="1" si="435"/>
        <v/>
      </c>
      <c r="O361" s="77"/>
      <c r="P361" s="77"/>
      <c r="Q361" s="77" t="str">
        <f ca="1">IF(ISERROR(B361-2),"",$G$5*SUM($O$14:O361)-$H$5*SUM($P$14:P361))</f>
        <v/>
      </c>
      <c r="R361" s="77" t="str">
        <f t="shared" ca="1" si="436"/>
        <v/>
      </c>
      <c r="AB361" s="163" t="str">
        <f t="shared" si="395"/>
        <v/>
      </c>
      <c r="AC361" s="163" t="str">
        <f t="shared" si="396"/>
        <v/>
      </c>
      <c r="AH361" s="164" t="str">
        <f t="shared" ca="1" si="413"/>
        <v/>
      </c>
      <c r="AI361" s="44" t="str">
        <f ca="1">IF(COUNTIF($BU$2:BU1346,AH361)=1,VLOOKUP(AH361,BG:BH,2), IF(COUNTIF($BU$2:BU1346,AH361)=0,$AI$10,""))</f>
        <v/>
      </c>
      <c r="AJ361" s="45" t="str">
        <f t="shared" ca="1" si="400"/>
        <v/>
      </c>
      <c r="AK361" s="45" t="str">
        <f t="shared" ca="1" si="414"/>
        <v/>
      </c>
      <c r="AL361" s="44" t="str">
        <f ca="1">IF(COUNTIF($BU$2:BU1346,AH361)=1,VLOOKUP(AH361,BI:BJ,2), IF(COUNTIF($BU$2:BU1346,AH361)=0,$AJ$10,""))</f>
        <v/>
      </c>
      <c r="AM361" s="45" t="str">
        <f t="shared" ca="1" si="415"/>
        <v/>
      </c>
      <c r="AN361" s="46" t="str">
        <f t="shared" ca="1" si="416"/>
        <v/>
      </c>
      <c r="AO361" s="44" t="str">
        <f ca="1">IF(COUNTIF($BU$2:BU1346,AH361)=1,VLOOKUP(AH361,BK:BL,2), IF(COUNTIF($BU$2:BU1346,AH361)=0,$AK$10,""))</f>
        <v/>
      </c>
      <c r="AP361" s="45" t="str">
        <f t="shared" ca="1" si="417"/>
        <v/>
      </c>
      <c r="AQ361" s="46" t="str">
        <f t="shared" ca="1" si="418"/>
        <v/>
      </c>
      <c r="AR361" s="44" t="str">
        <f ca="1">IF(COUNTIF($BU$2:BU1346,AH361)=1,VLOOKUP(AH361,BM:BN,2), IF(COUNTIF($BU$2:BU1346,AH361)=0,$AL$10,""))</f>
        <v/>
      </c>
      <c r="AS361" s="45" t="str">
        <f t="shared" ca="1" si="419"/>
        <v/>
      </c>
      <c r="AT361" s="46" t="str">
        <f t="shared" ca="1" si="420"/>
        <v/>
      </c>
      <c r="AU361" s="44" t="str">
        <f ca="1">IF(COUNTIF($BU$2:BU1346,AH361)=1,VLOOKUP(AH361,BO:BP,2), IF(COUNTIF($BU$2:BU1346,AH361)=0,$AM$10,""))</f>
        <v/>
      </c>
      <c r="AV361" s="45" t="str">
        <f t="shared" ca="1" si="421"/>
        <v/>
      </c>
      <c r="AW361" s="46" t="str">
        <f t="shared" ca="1" si="422"/>
        <v/>
      </c>
      <c r="AX361" s="44" t="str">
        <f ca="1">IF(COUNTIF($BU$2:BU1346,AH361)=1,VLOOKUP(AH361,BQ:BR,2), IF(COUNTIF($BU$2:BU1346,AH361)=0,$AN$10,""))</f>
        <v/>
      </c>
      <c r="AY361" s="45" t="str">
        <f t="shared" ca="1" si="423"/>
        <v/>
      </c>
      <c r="AZ361" s="46" t="str">
        <f t="shared" ca="1" si="424"/>
        <v/>
      </c>
      <c r="BA361" s="77" t="str">
        <f t="shared" ca="1" si="425"/>
        <v/>
      </c>
      <c r="BB361" s="176"/>
      <c r="BC361" s="176"/>
      <c r="BD361" s="77" t="str">
        <f ca="1">IF(ISERROR(AI361-2),"",$AQ$4*SUM($BB$14:BB361)-$AR$4*SUM($BC$14:BC361))</f>
        <v/>
      </c>
      <c r="BE361" s="77" t="str">
        <f t="shared" ca="1" si="426"/>
        <v/>
      </c>
      <c r="BS361" s="163" t="str">
        <f t="shared" si="397"/>
        <v/>
      </c>
      <c r="BT361" s="163" t="str">
        <f t="shared" si="398"/>
        <v/>
      </c>
      <c r="BY361" s="164" t="str">
        <f t="shared" ca="1" si="408"/>
        <v/>
      </c>
      <c r="BZ361" s="44" t="str">
        <f ca="1">IF(COUNTIF($CN$2:CN1346,BY361)=1,VLOOKUP(BY361,CH:CI,2), IF(COUNTIF($CN$2:CN1346,BY361)=0,$BZ$10,""))</f>
        <v/>
      </c>
      <c r="CA361" s="45" t="str">
        <f t="shared" ca="1" si="401"/>
        <v/>
      </c>
      <c r="CB361" s="45" t="str">
        <f t="shared" ca="1" si="409"/>
        <v/>
      </c>
      <c r="CC361" s="44" t="str">
        <f ca="1">IF(COUNTIF($CN$2:CN1346,BY361)=1,VLOOKUP(BY361,CJ:CK,2), IF(COUNTIF($CN$2:CN1346,BY361)=0,$CA$10,""))</f>
        <v/>
      </c>
      <c r="CD361" s="45" t="str">
        <f t="shared" ca="1" si="410"/>
        <v/>
      </c>
      <c r="CE361" s="46" t="str">
        <f t="shared" ca="1" si="411"/>
        <v/>
      </c>
      <c r="CF361" s="44" t="str">
        <f t="shared" ca="1" si="412"/>
        <v/>
      </c>
      <c r="CL361" s="163" t="str">
        <f t="shared" si="391"/>
        <v/>
      </c>
      <c r="CM361" s="163" t="str">
        <f t="shared" si="392"/>
        <v/>
      </c>
      <c r="CR361" s="164" t="str">
        <f t="shared" ca="1" si="402"/>
        <v/>
      </c>
      <c r="CS361" s="44" t="str">
        <f ca="1">IF(COUNTIF($DG$2:DG1346,CR361)=1,VLOOKUP(CR361,DA:DB,2), IF(COUNTIF($DG$2:DG1346,CR361)=0,$CS$10,""))</f>
        <v/>
      </c>
      <c r="CT361" s="45" t="str">
        <f t="shared" ca="1" si="403"/>
        <v/>
      </c>
      <c r="CU361" s="45" t="str">
        <f t="shared" ca="1" si="404"/>
        <v/>
      </c>
      <c r="CV361" s="44" t="str">
        <f ca="1">IF(COUNTIF($DG$2:DG1346,CR361)=1,VLOOKUP(CR361,DC:DD,2), IF(COUNTIF($DG$2:DG1346,CR361)=0,$CT$10,""))</f>
        <v/>
      </c>
      <c r="CW361" s="45" t="str">
        <f t="shared" ca="1" si="405"/>
        <v/>
      </c>
      <c r="CX361" s="46" t="str">
        <f t="shared" ca="1" si="406"/>
        <v/>
      </c>
      <c r="CY361" s="44" t="str">
        <f t="shared" ca="1" si="407"/>
        <v/>
      </c>
      <c r="DE361" s="163" t="str">
        <f t="shared" si="393"/>
        <v/>
      </c>
      <c r="DF361" s="163" t="str">
        <f t="shared" si="394"/>
        <v/>
      </c>
    </row>
    <row r="362" spans="1:110">
      <c r="A362" s="164" t="str">
        <f t="shared" ca="1" si="427"/>
        <v/>
      </c>
      <c r="B362" s="71" t="str">
        <f ca="1">IF(COUNTIF($AD$2:AD1347,A362)=1,VLOOKUP(A362,T:U,2), IF(COUNTIF($AD$2:AD1347,A362)=0,$B$10,""))</f>
        <v/>
      </c>
      <c r="C362" s="31" t="str">
        <f t="shared" ca="1" si="399"/>
        <v/>
      </c>
      <c r="D362" s="32" t="str">
        <f t="shared" ca="1" si="428"/>
        <v/>
      </c>
      <c r="E362" s="71" t="str">
        <f ca="1">IF(COUNTIF($AD$2:AD1347,A362)=1,VLOOKUP(A362,V:W,2), IF(COUNTIF($AD$2:AD1347,A362)=0,$C$10,""))</f>
        <v/>
      </c>
      <c r="F362" s="31" t="str">
        <f t="shared" ca="1" si="429"/>
        <v/>
      </c>
      <c r="G362" s="32" t="str">
        <f t="shared" ca="1" si="430"/>
        <v/>
      </c>
      <c r="H362" s="71" t="str">
        <f ca="1">IF(COUNTIF($AD$2:AD1347,A362)=1,VLOOKUP(A362,X:Y,2), IF(COUNTIF($AD$2:AD1347,A362)=0,$D$10,""))</f>
        <v/>
      </c>
      <c r="I362" s="31" t="str">
        <f t="shared" ca="1" si="431"/>
        <v/>
      </c>
      <c r="J362" s="32" t="str">
        <f t="shared" ca="1" si="432"/>
        <v/>
      </c>
      <c r="K362" s="71" t="str">
        <f ca="1">IF(COUNTIF($AD$2:AD1347,A362)=1,VLOOKUP(A362,Z:AA,2), IF(COUNTIF($AD$2:AD1347,A362)=0,$E$10,""))</f>
        <v/>
      </c>
      <c r="L362" s="31" t="str">
        <f t="shared" ca="1" si="433"/>
        <v/>
      </c>
      <c r="M362" s="32" t="str">
        <f t="shared" ca="1" si="434"/>
        <v/>
      </c>
      <c r="N362" s="77" t="str">
        <f t="shared" ca="1" si="435"/>
        <v/>
      </c>
      <c r="O362" s="77"/>
      <c r="P362" s="77"/>
      <c r="Q362" s="77" t="str">
        <f ca="1">IF(ISERROR(B362-2),"",$G$5*SUM($O$14:O362)-$H$5*SUM($P$14:P362))</f>
        <v/>
      </c>
      <c r="R362" s="77" t="str">
        <f t="shared" ca="1" si="436"/>
        <v/>
      </c>
      <c r="AB362" s="163" t="str">
        <f t="shared" si="395"/>
        <v/>
      </c>
      <c r="AC362" s="163" t="str">
        <f t="shared" si="396"/>
        <v/>
      </c>
      <c r="AH362" s="164" t="str">
        <f t="shared" ca="1" si="413"/>
        <v/>
      </c>
      <c r="AI362" s="44" t="str">
        <f ca="1">IF(COUNTIF($BU$2:BU1347,AH362)=1,VLOOKUP(AH362,BG:BH,2), IF(COUNTIF($BU$2:BU1347,AH362)=0,$AI$10,""))</f>
        <v/>
      </c>
      <c r="AJ362" s="45" t="str">
        <f t="shared" ca="1" si="400"/>
        <v/>
      </c>
      <c r="AK362" s="45" t="str">
        <f t="shared" ca="1" si="414"/>
        <v/>
      </c>
      <c r="AL362" s="44" t="str">
        <f ca="1">IF(COUNTIF($BU$2:BU1347,AH362)=1,VLOOKUP(AH362,BI:BJ,2), IF(COUNTIF($BU$2:BU1347,AH362)=0,$AJ$10,""))</f>
        <v/>
      </c>
      <c r="AM362" s="45" t="str">
        <f t="shared" ca="1" si="415"/>
        <v/>
      </c>
      <c r="AN362" s="46" t="str">
        <f t="shared" ca="1" si="416"/>
        <v/>
      </c>
      <c r="AO362" s="44" t="str">
        <f ca="1">IF(COUNTIF($BU$2:BU1347,AH362)=1,VLOOKUP(AH362,BK:BL,2), IF(COUNTIF($BU$2:BU1347,AH362)=0,$AK$10,""))</f>
        <v/>
      </c>
      <c r="AP362" s="45" t="str">
        <f t="shared" ca="1" si="417"/>
        <v/>
      </c>
      <c r="AQ362" s="46" t="str">
        <f t="shared" ca="1" si="418"/>
        <v/>
      </c>
      <c r="AR362" s="44" t="str">
        <f ca="1">IF(COUNTIF($BU$2:BU1347,AH362)=1,VLOOKUP(AH362,BM:BN,2), IF(COUNTIF($BU$2:BU1347,AH362)=0,$AL$10,""))</f>
        <v/>
      </c>
      <c r="AS362" s="45" t="str">
        <f t="shared" ca="1" si="419"/>
        <v/>
      </c>
      <c r="AT362" s="46" t="str">
        <f t="shared" ca="1" si="420"/>
        <v/>
      </c>
      <c r="AU362" s="44" t="str">
        <f ca="1">IF(COUNTIF($BU$2:BU1347,AH362)=1,VLOOKUP(AH362,BO:BP,2), IF(COUNTIF($BU$2:BU1347,AH362)=0,$AM$10,""))</f>
        <v/>
      </c>
      <c r="AV362" s="45" t="str">
        <f t="shared" ca="1" si="421"/>
        <v/>
      </c>
      <c r="AW362" s="46" t="str">
        <f t="shared" ca="1" si="422"/>
        <v/>
      </c>
      <c r="AX362" s="44" t="str">
        <f ca="1">IF(COUNTIF($BU$2:BU1347,AH362)=1,VLOOKUP(AH362,BQ:BR,2), IF(COUNTIF($BU$2:BU1347,AH362)=0,$AN$10,""))</f>
        <v/>
      </c>
      <c r="AY362" s="45" t="str">
        <f t="shared" ca="1" si="423"/>
        <v/>
      </c>
      <c r="AZ362" s="46" t="str">
        <f t="shared" ca="1" si="424"/>
        <v/>
      </c>
      <c r="BA362" s="77" t="str">
        <f t="shared" ca="1" si="425"/>
        <v/>
      </c>
      <c r="BB362" s="176"/>
      <c r="BC362" s="176"/>
      <c r="BD362" s="77" t="str">
        <f ca="1">IF(ISERROR(AI362-2),"",$AQ$4*SUM($BB$14:BB362)-$AR$4*SUM($BC$14:BC362))</f>
        <v/>
      </c>
      <c r="BE362" s="77" t="str">
        <f t="shared" ca="1" si="426"/>
        <v/>
      </c>
      <c r="BS362" s="163" t="str">
        <f t="shared" si="397"/>
        <v/>
      </c>
      <c r="BT362" s="163" t="str">
        <f t="shared" si="398"/>
        <v/>
      </c>
      <c r="BY362" s="164" t="str">
        <f t="shared" ca="1" si="408"/>
        <v/>
      </c>
      <c r="BZ362" s="44" t="str">
        <f ca="1">IF(COUNTIF($CN$2:CN1347,BY362)=1,VLOOKUP(BY362,CH:CI,2), IF(COUNTIF($CN$2:CN1347,BY362)=0,$BZ$10,""))</f>
        <v/>
      </c>
      <c r="CA362" s="45" t="str">
        <f t="shared" ca="1" si="401"/>
        <v/>
      </c>
      <c r="CB362" s="45" t="str">
        <f t="shared" ca="1" si="409"/>
        <v/>
      </c>
      <c r="CC362" s="44" t="str">
        <f ca="1">IF(COUNTIF($CN$2:CN1347,BY362)=1,VLOOKUP(BY362,CJ:CK,2), IF(COUNTIF($CN$2:CN1347,BY362)=0,$CA$10,""))</f>
        <v/>
      </c>
      <c r="CD362" s="45" t="str">
        <f t="shared" ca="1" si="410"/>
        <v/>
      </c>
      <c r="CE362" s="46" t="str">
        <f t="shared" ca="1" si="411"/>
        <v/>
      </c>
      <c r="CF362" s="44" t="str">
        <f t="shared" ca="1" si="412"/>
        <v/>
      </c>
      <c r="CL362" s="163" t="str">
        <f t="shared" si="391"/>
        <v/>
      </c>
      <c r="CM362" s="163" t="str">
        <f t="shared" si="392"/>
        <v/>
      </c>
      <c r="CR362" s="164" t="str">
        <f t="shared" ca="1" si="402"/>
        <v/>
      </c>
      <c r="CS362" s="44" t="str">
        <f ca="1">IF(COUNTIF($DG$2:DG1347,CR362)=1,VLOOKUP(CR362,DA:DB,2), IF(COUNTIF($DG$2:DG1347,CR362)=0,$CS$10,""))</f>
        <v/>
      </c>
      <c r="CT362" s="45" t="str">
        <f t="shared" ca="1" si="403"/>
        <v/>
      </c>
      <c r="CU362" s="45" t="str">
        <f t="shared" ca="1" si="404"/>
        <v/>
      </c>
      <c r="CV362" s="44" t="str">
        <f ca="1">IF(COUNTIF($DG$2:DG1347,CR362)=1,VLOOKUP(CR362,DC:DD,2), IF(COUNTIF($DG$2:DG1347,CR362)=0,$CT$10,""))</f>
        <v/>
      </c>
      <c r="CW362" s="45" t="str">
        <f t="shared" ca="1" si="405"/>
        <v/>
      </c>
      <c r="CX362" s="46" t="str">
        <f t="shared" ca="1" si="406"/>
        <v/>
      </c>
      <c r="CY362" s="44" t="str">
        <f t="shared" ca="1" si="407"/>
        <v/>
      </c>
      <c r="DE362" s="163" t="str">
        <f t="shared" si="393"/>
        <v/>
      </c>
      <c r="DF362" s="163" t="str">
        <f t="shared" si="394"/>
        <v/>
      </c>
    </row>
    <row r="363" spans="1:110">
      <c r="A363" s="164" t="str">
        <f t="shared" ca="1" si="427"/>
        <v/>
      </c>
      <c r="B363" s="71" t="str">
        <f ca="1">IF(COUNTIF($AD$2:AD1348,A363)=1,VLOOKUP(A363,T:U,2), IF(COUNTIF($AD$2:AD1348,A363)=0,$B$10,""))</f>
        <v/>
      </c>
      <c r="C363" s="31" t="str">
        <f t="shared" ca="1" si="399"/>
        <v/>
      </c>
      <c r="D363" s="32" t="str">
        <f t="shared" ca="1" si="428"/>
        <v/>
      </c>
      <c r="E363" s="71" t="str">
        <f ca="1">IF(COUNTIF($AD$2:AD1348,A363)=1,VLOOKUP(A363,V:W,2), IF(COUNTIF($AD$2:AD1348,A363)=0,$C$10,""))</f>
        <v/>
      </c>
      <c r="F363" s="31" t="str">
        <f t="shared" ca="1" si="429"/>
        <v/>
      </c>
      <c r="G363" s="32" t="str">
        <f t="shared" ca="1" si="430"/>
        <v/>
      </c>
      <c r="H363" s="71" t="str">
        <f ca="1">IF(COUNTIF($AD$2:AD1348,A363)=1,VLOOKUP(A363,X:Y,2), IF(COUNTIF($AD$2:AD1348,A363)=0,$D$10,""))</f>
        <v/>
      </c>
      <c r="I363" s="31" t="str">
        <f t="shared" ca="1" si="431"/>
        <v/>
      </c>
      <c r="J363" s="32" t="str">
        <f t="shared" ca="1" si="432"/>
        <v/>
      </c>
      <c r="K363" s="71" t="str">
        <f ca="1">IF(COUNTIF($AD$2:AD1348,A363)=1,VLOOKUP(A363,Z:AA,2), IF(COUNTIF($AD$2:AD1348,A363)=0,$E$10,""))</f>
        <v/>
      </c>
      <c r="L363" s="31" t="str">
        <f t="shared" ca="1" si="433"/>
        <v/>
      </c>
      <c r="M363" s="32" t="str">
        <f t="shared" ca="1" si="434"/>
        <v/>
      </c>
      <c r="N363" s="77" t="str">
        <f t="shared" ca="1" si="435"/>
        <v/>
      </c>
      <c r="O363" s="77"/>
      <c r="P363" s="77"/>
      <c r="Q363" s="77" t="str">
        <f ca="1">IF(ISERROR(B363-2),"",$G$5*SUM($O$14:O363)-$H$5*SUM($P$14:P363))</f>
        <v/>
      </c>
      <c r="R363" s="77" t="str">
        <f t="shared" ca="1" si="436"/>
        <v/>
      </c>
      <c r="AB363" s="163" t="str">
        <f t="shared" si="395"/>
        <v/>
      </c>
      <c r="AC363" s="163" t="str">
        <f t="shared" si="396"/>
        <v/>
      </c>
      <c r="AH363" s="164" t="str">
        <f t="shared" ca="1" si="413"/>
        <v/>
      </c>
      <c r="AI363" s="44" t="str">
        <f ca="1">IF(COUNTIF($BU$2:BU1348,AH363)=1,VLOOKUP(AH363,BG:BH,2), IF(COUNTIF($BU$2:BU1348,AH363)=0,$AI$10,""))</f>
        <v/>
      </c>
      <c r="AJ363" s="45" t="str">
        <f t="shared" ca="1" si="400"/>
        <v/>
      </c>
      <c r="AK363" s="45" t="str">
        <f t="shared" ca="1" si="414"/>
        <v/>
      </c>
      <c r="AL363" s="44" t="str">
        <f ca="1">IF(COUNTIF($BU$2:BU1348,AH363)=1,VLOOKUP(AH363,BI:BJ,2), IF(COUNTIF($BU$2:BU1348,AH363)=0,$AJ$10,""))</f>
        <v/>
      </c>
      <c r="AM363" s="45" t="str">
        <f t="shared" ca="1" si="415"/>
        <v/>
      </c>
      <c r="AN363" s="46" t="str">
        <f t="shared" ca="1" si="416"/>
        <v/>
      </c>
      <c r="AO363" s="44" t="str">
        <f ca="1">IF(COUNTIF($BU$2:BU1348,AH363)=1,VLOOKUP(AH363,BK:BL,2), IF(COUNTIF($BU$2:BU1348,AH363)=0,$AK$10,""))</f>
        <v/>
      </c>
      <c r="AP363" s="45" t="str">
        <f t="shared" ca="1" si="417"/>
        <v/>
      </c>
      <c r="AQ363" s="46" t="str">
        <f t="shared" ca="1" si="418"/>
        <v/>
      </c>
      <c r="AR363" s="44" t="str">
        <f ca="1">IF(COUNTIF($BU$2:BU1348,AH363)=1,VLOOKUP(AH363,BM:BN,2), IF(COUNTIF($BU$2:BU1348,AH363)=0,$AL$10,""))</f>
        <v/>
      </c>
      <c r="AS363" s="45" t="str">
        <f t="shared" ca="1" si="419"/>
        <v/>
      </c>
      <c r="AT363" s="46" t="str">
        <f t="shared" ca="1" si="420"/>
        <v/>
      </c>
      <c r="AU363" s="44" t="str">
        <f ca="1">IF(COUNTIF($BU$2:BU1348,AH363)=1,VLOOKUP(AH363,BO:BP,2), IF(COUNTIF($BU$2:BU1348,AH363)=0,$AM$10,""))</f>
        <v/>
      </c>
      <c r="AV363" s="45" t="str">
        <f t="shared" ca="1" si="421"/>
        <v/>
      </c>
      <c r="AW363" s="46" t="str">
        <f t="shared" ca="1" si="422"/>
        <v/>
      </c>
      <c r="AX363" s="44" t="str">
        <f ca="1">IF(COUNTIF($BU$2:BU1348,AH363)=1,VLOOKUP(AH363,BQ:BR,2), IF(COUNTIF($BU$2:BU1348,AH363)=0,$AN$10,""))</f>
        <v/>
      </c>
      <c r="AY363" s="45" t="str">
        <f t="shared" ca="1" si="423"/>
        <v/>
      </c>
      <c r="AZ363" s="46" t="str">
        <f t="shared" ca="1" si="424"/>
        <v/>
      </c>
      <c r="BA363" s="77" t="str">
        <f t="shared" ca="1" si="425"/>
        <v/>
      </c>
      <c r="BB363" s="176"/>
      <c r="BC363" s="176"/>
      <c r="BD363" s="77" t="str">
        <f ca="1">IF(ISERROR(AI363-2),"",$AQ$4*SUM($BB$14:BB363)-$AR$4*SUM($BC$14:BC363))</f>
        <v/>
      </c>
      <c r="BE363" s="77" t="str">
        <f t="shared" ca="1" si="426"/>
        <v/>
      </c>
      <c r="BS363" s="163" t="str">
        <f t="shared" si="397"/>
        <v/>
      </c>
      <c r="BT363" s="163" t="str">
        <f t="shared" si="398"/>
        <v/>
      </c>
      <c r="BY363" s="164" t="str">
        <f t="shared" ca="1" si="408"/>
        <v/>
      </c>
      <c r="BZ363" s="44" t="str">
        <f ca="1">IF(COUNTIF($CN$2:CN1348,BY363)=1,VLOOKUP(BY363,CH:CI,2), IF(COUNTIF($CN$2:CN1348,BY363)=0,$BZ$10,""))</f>
        <v/>
      </c>
      <c r="CA363" s="45" t="str">
        <f t="shared" ca="1" si="401"/>
        <v/>
      </c>
      <c r="CB363" s="45" t="str">
        <f t="shared" ca="1" si="409"/>
        <v/>
      </c>
      <c r="CC363" s="44" t="str">
        <f ca="1">IF(COUNTIF($CN$2:CN1348,BY363)=1,VLOOKUP(BY363,CJ:CK,2), IF(COUNTIF($CN$2:CN1348,BY363)=0,$CA$10,""))</f>
        <v/>
      </c>
      <c r="CD363" s="45" t="str">
        <f t="shared" ca="1" si="410"/>
        <v/>
      </c>
      <c r="CE363" s="46" t="str">
        <f t="shared" ca="1" si="411"/>
        <v/>
      </c>
      <c r="CF363" s="44" t="str">
        <f t="shared" ca="1" si="412"/>
        <v/>
      </c>
      <c r="CL363" s="163" t="str">
        <f t="shared" si="391"/>
        <v/>
      </c>
      <c r="CM363" s="163" t="str">
        <f t="shared" si="392"/>
        <v/>
      </c>
      <c r="CR363" s="164" t="str">
        <f t="shared" ca="1" si="402"/>
        <v/>
      </c>
      <c r="CS363" s="44" t="str">
        <f ca="1">IF(COUNTIF($DG$2:DG1348,CR363)=1,VLOOKUP(CR363,DA:DB,2), IF(COUNTIF($DG$2:DG1348,CR363)=0,$CS$10,""))</f>
        <v/>
      </c>
      <c r="CT363" s="45" t="str">
        <f t="shared" ca="1" si="403"/>
        <v/>
      </c>
      <c r="CU363" s="45" t="str">
        <f t="shared" ca="1" si="404"/>
        <v/>
      </c>
      <c r="CV363" s="44" t="str">
        <f ca="1">IF(COUNTIF($DG$2:DG1348,CR363)=1,VLOOKUP(CR363,DC:DD,2), IF(COUNTIF($DG$2:DG1348,CR363)=0,$CT$10,""))</f>
        <v/>
      </c>
      <c r="CW363" s="45" t="str">
        <f t="shared" ca="1" si="405"/>
        <v/>
      </c>
      <c r="CX363" s="46" t="str">
        <f t="shared" ca="1" si="406"/>
        <v/>
      </c>
      <c r="CY363" s="44" t="str">
        <f t="shared" ca="1" si="407"/>
        <v/>
      </c>
      <c r="DE363" s="163" t="str">
        <f t="shared" si="393"/>
        <v/>
      </c>
      <c r="DF363" s="163" t="str">
        <f t="shared" si="394"/>
        <v/>
      </c>
    </row>
    <row r="364" spans="1:110">
      <c r="A364" s="164" t="str">
        <f t="shared" ca="1" si="427"/>
        <v/>
      </c>
      <c r="B364" s="71" t="str">
        <f ca="1">IF(COUNTIF($AD$2:AD1349,A364)=1,VLOOKUP(A364,T:U,2), IF(COUNTIF($AD$2:AD1349,A364)=0,$B$10,""))</f>
        <v/>
      </c>
      <c r="C364" s="31" t="str">
        <f t="shared" ca="1" si="399"/>
        <v/>
      </c>
      <c r="D364" s="32" t="str">
        <f t="shared" ca="1" si="428"/>
        <v/>
      </c>
      <c r="E364" s="71" t="str">
        <f ca="1">IF(COUNTIF($AD$2:AD1349,A364)=1,VLOOKUP(A364,V:W,2), IF(COUNTIF($AD$2:AD1349,A364)=0,$C$10,""))</f>
        <v/>
      </c>
      <c r="F364" s="31" t="str">
        <f t="shared" ca="1" si="429"/>
        <v/>
      </c>
      <c r="G364" s="32" t="str">
        <f t="shared" ca="1" si="430"/>
        <v/>
      </c>
      <c r="H364" s="71" t="str">
        <f ca="1">IF(COUNTIF($AD$2:AD1349,A364)=1,VLOOKUP(A364,X:Y,2), IF(COUNTIF($AD$2:AD1349,A364)=0,$D$10,""))</f>
        <v/>
      </c>
      <c r="I364" s="31" t="str">
        <f t="shared" ca="1" si="431"/>
        <v/>
      </c>
      <c r="J364" s="32" t="str">
        <f t="shared" ca="1" si="432"/>
        <v/>
      </c>
      <c r="K364" s="71" t="str">
        <f ca="1">IF(COUNTIF($AD$2:AD1349,A364)=1,VLOOKUP(A364,Z:AA,2), IF(COUNTIF($AD$2:AD1349,A364)=0,$E$10,""))</f>
        <v/>
      </c>
      <c r="L364" s="31" t="str">
        <f t="shared" ca="1" si="433"/>
        <v/>
      </c>
      <c r="M364" s="32" t="str">
        <f t="shared" ca="1" si="434"/>
        <v/>
      </c>
      <c r="N364" s="77" t="str">
        <f t="shared" ca="1" si="435"/>
        <v/>
      </c>
      <c r="O364" s="77"/>
      <c r="P364" s="77"/>
      <c r="Q364" s="77" t="str">
        <f ca="1">IF(ISERROR(B364-2),"",$G$5*SUM($O$14:O364)-$H$5*SUM($P$14:P364))</f>
        <v/>
      </c>
      <c r="R364" s="77" t="str">
        <f t="shared" ca="1" si="436"/>
        <v/>
      </c>
      <c r="AB364" s="163" t="str">
        <f t="shared" si="395"/>
        <v/>
      </c>
      <c r="AC364" s="163" t="str">
        <f t="shared" si="396"/>
        <v/>
      </c>
      <c r="AH364" s="164" t="str">
        <f t="shared" ca="1" si="413"/>
        <v/>
      </c>
      <c r="AI364" s="44" t="str">
        <f ca="1">IF(COUNTIF($BU$2:BU1349,AH364)=1,VLOOKUP(AH364,BG:BH,2), IF(COUNTIF($BU$2:BU1349,AH364)=0,$AI$10,""))</f>
        <v/>
      </c>
      <c r="AJ364" s="45" t="str">
        <f t="shared" ca="1" si="400"/>
        <v/>
      </c>
      <c r="AK364" s="45" t="str">
        <f t="shared" ca="1" si="414"/>
        <v/>
      </c>
      <c r="AL364" s="44" t="str">
        <f ca="1">IF(COUNTIF($BU$2:BU1349,AH364)=1,VLOOKUP(AH364,BI:BJ,2), IF(COUNTIF($BU$2:BU1349,AH364)=0,$AJ$10,""))</f>
        <v/>
      </c>
      <c r="AM364" s="45" t="str">
        <f t="shared" ca="1" si="415"/>
        <v/>
      </c>
      <c r="AN364" s="46" t="str">
        <f t="shared" ca="1" si="416"/>
        <v/>
      </c>
      <c r="AO364" s="44" t="str">
        <f ca="1">IF(COUNTIF($BU$2:BU1349,AH364)=1,VLOOKUP(AH364,BK:BL,2), IF(COUNTIF($BU$2:BU1349,AH364)=0,$AK$10,""))</f>
        <v/>
      </c>
      <c r="AP364" s="45" t="str">
        <f t="shared" ca="1" si="417"/>
        <v/>
      </c>
      <c r="AQ364" s="46" t="str">
        <f t="shared" ca="1" si="418"/>
        <v/>
      </c>
      <c r="AR364" s="44" t="str">
        <f ca="1">IF(COUNTIF($BU$2:BU1349,AH364)=1,VLOOKUP(AH364,BM:BN,2), IF(COUNTIF($BU$2:BU1349,AH364)=0,$AL$10,""))</f>
        <v/>
      </c>
      <c r="AS364" s="45" t="str">
        <f t="shared" ca="1" si="419"/>
        <v/>
      </c>
      <c r="AT364" s="46" t="str">
        <f t="shared" ca="1" si="420"/>
        <v/>
      </c>
      <c r="AU364" s="44" t="str">
        <f ca="1">IF(COUNTIF($BU$2:BU1349,AH364)=1,VLOOKUP(AH364,BO:BP,2), IF(COUNTIF($BU$2:BU1349,AH364)=0,$AM$10,""))</f>
        <v/>
      </c>
      <c r="AV364" s="45" t="str">
        <f t="shared" ca="1" si="421"/>
        <v/>
      </c>
      <c r="AW364" s="46" t="str">
        <f t="shared" ca="1" si="422"/>
        <v/>
      </c>
      <c r="AX364" s="44" t="str">
        <f ca="1">IF(COUNTIF($BU$2:BU1349,AH364)=1,VLOOKUP(AH364,BQ:BR,2), IF(COUNTIF($BU$2:BU1349,AH364)=0,$AN$10,""))</f>
        <v/>
      </c>
      <c r="AY364" s="45" t="str">
        <f t="shared" ca="1" si="423"/>
        <v/>
      </c>
      <c r="AZ364" s="46" t="str">
        <f t="shared" ca="1" si="424"/>
        <v/>
      </c>
      <c r="BA364" s="77" t="str">
        <f t="shared" ca="1" si="425"/>
        <v/>
      </c>
      <c r="BB364" s="176"/>
      <c r="BC364" s="176"/>
      <c r="BD364" s="77" t="str">
        <f ca="1">IF(ISERROR(AI364-2),"",$AQ$4*SUM($BB$14:BB364)-$AR$4*SUM($BC$14:BC364))</f>
        <v/>
      </c>
      <c r="BE364" s="77" t="str">
        <f t="shared" ca="1" si="426"/>
        <v/>
      </c>
      <c r="BS364" s="163" t="str">
        <f t="shared" si="397"/>
        <v/>
      </c>
      <c r="BT364" s="163" t="str">
        <f t="shared" si="398"/>
        <v/>
      </c>
      <c r="BY364" s="164" t="str">
        <f t="shared" ca="1" si="408"/>
        <v/>
      </c>
      <c r="BZ364" s="44" t="str">
        <f ca="1">IF(COUNTIF($CN$2:CN1349,BY364)=1,VLOOKUP(BY364,CH:CI,2), IF(COUNTIF($CN$2:CN1349,BY364)=0,$BZ$10,""))</f>
        <v/>
      </c>
      <c r="CA364" s="45" t="str">
        <f t="shared" ca="1" si="401"/>
        <v/>
      </c>
      <c r="CB364" s="45" t="str">
        <f t="shared" ca="1" si="409"/>
        <v/>
      </c>
      <c r="CC364" s="44" t="str">
        <f ca="1">IF(COUNTIF($CN$2:CN1349,BY364)=1,VLOOKUP(BY364,CJ:CK,2), IF(COUNTIF($CN$2:CN1349,BY364)=0,$CA$10,""))</f>
        <v/>
      </c>
      <c r="CD364" s="45" t="str">
        <f t="shared" ca="1" si="410"/>
        <v/>
      </c>
      <c r="CE364" s="46" t="str">
        <f t="shared" ca="1" si="411"/>
        <v/>
      </c>
      <c r="CF364" s="44" t="str">
        <f t="shared" ca="1" si="412"/>
        <v/>
      </c>
      <c r="CL364" s="163" t="str">
        <f t="shared" si="391"/>
        <v/>
      </c>
      <c r="CM364" s="163" t="str">
        <f t="shared" si="392"/>
        <v/>
      </c>
      <c r="CR364" s="164" t="str">
        <f t="shared" ca="1" si="402"/>
        <v/>
      </c>
      <c r="CS364" s="44" t="str">
        <f ca="1">IF(COUNTIF($DG$2:DG1349,CR364)=1,VLOOKUP(CR364,DA:DB,2), IF(COUNTIF($DG$2:DG1349,CR364)=0,$CS$10,""))</f>
        <v/>
      </c>
      <c r="CT364" s="45" t="str">
        <f t="shared" ca="1" si="403"/>
        <v/>
      </c>
      <c r="CU364" s="45" t="str">
        <f t="shared" ca="1" si="404"/>
        <v/>
      </c>
      <c r="CV364" s="44" t="str">
        <f ca="1">IF(COUNTIF($DG$2:DG1349,CR364)=1,VLOOKUP(CR364,DC:DD,2), IF(COUNTIF($DG$2:DG1349,CR364)=0,$CT$10,""))</f>
        <v/>
      </c>
      <c r="CW364" s="45" t="str">
        <f t="shared" ca="1" si="405"/>
        <v/>
      </c>
      <c r="CX364" s="46" t="str">
        <f t="shared" ca="1" si="406"/>
        <v/>
      </c>
      <c r="CY364" s="44" t="str">
        <f t="shared" ca="1" si="407"/>
        <v/>
      </c>
      <c r="DE364" s="163" t="str">
        <f t="shared" si="393"/>
        <v/>
      </c>
      <c r="DF364" s="163" t="str">
        <f t="shared" si="394"/>
        <v/>
      </c>
    </row>
    <row r="365" spans="1:110">
      <c r="A365" s="164" t="str">
        <f t="shared" ca="1" si="427"/>
        <v/>
      </c>
      <c r="B365" s="71" t="str">
        <f ca="1">IF(COUNTIF($AD$2:AD1350,A365)=1,VLOOKUP(A365,T:U,2), IF(COUNTIF($AD$2:AD1350,A365)=0,$B$10,""))</f>
        <v/>
      </c>
      <c r="C365" s="31" t="str">
        <f t="shared" ca="1" si="399"/>
        <v/>
      </c>
      <c r="D365" s="32" t="str">
        <f t="shared" ca="1" si="428"/>
        <v/>
      </c>
      <c r="E365" s="71" t="str">
        <f ca="1">IF(COUNTIF($AD$2:AD1350,A365)=1,VLOOKUP(A365,V:W,2), IF(COUNTIF($AD$2:AD1350,A365)=0,$C$10,""))</f>
        <v/>
      </c>
      <c r="F365" s="31" t="str">
        <f t="shared" ca="1" si="429"/>
        <v/>
      </c>
      <c r="G365" s="32" t="str">
        <f t="shared" ca="1" si="430"/>
        <v/>
      </c>
      <c r="H365" s="71" t="str">
        <f ca="1">IF(COUNTIF($AD$2:AD1350,A365)=1,VLOOKUP(A365,X:Y,2), IF(COUNTIF($AD$2:AD1350,A365)=0,$D$10,""))</f>
        <v/>
      </c>
      <c r="I365" s="31" t="str">
        <f t="shared" ca="1" si="431"/>
        <v/>
      </c>
      <c r="J365" s="32" t="str">
        <f t="shared" ca="1" si="432"/>
        <v/>
      </c>
      <c r="K365" s="71" t="str">
        <f ca="1">IF(COUNTIF($AD$2:AD1350,A365)=1,VLOOKUP(A365,Z:AA,2), IF(COUNTIF($AD$2:AD1350,A365)=0,$E$10,""))</f>
        <v/>
      </c>
      <c r="L365" s="31" t="str">
        <f t="shared" ca="1" si="433"/>
        <v/>
      </c>
      <c r="M365" s="32" t="str">
        <f t="shared" ca="1" si="434"/>
        <v/>
      </c>
      <c r="N365" s="77" t="str">
        <f t="shared" ca="1" si="435"/>
        <v/>
      </c>
      <c r="O365" s="77"/>
      <c r="P365" s="77"/>
      <c r="Q365" s="77" t="str">
        <f ca="1">IF(ISERROR(B365-2),"",$G$5*SUM($O$14:O365)-$H$5*SUM($P$14:P365))</f>
        <v/>
      </c>
      <c r="R365" s="77" t="str">
        <f t="shared" ca="1" si="436"/>
        <v/>
      </c>
      <c r="AB365" s="163" t="str">
        <f t="shared" si="395"/>
        <v/>
      </c>
      <c r="AC365" s="163" t="str">
        <f t="shared" si="396"/>
        <v/>
      </c>
      <c r="AH365" s="164" t="str">
        <f t="shared" ca="1" si="413"/>
        <v/>
      </c>
      <c r="AI365" s="44" t="str">
        <f ca="1">IF(COUNTIF($BU$2:BU1350,AH365)=1,VLOOKUP(AH365,BG:BH,2), IF(COUNTIF($BU$2:BU1350,AH365)=0,$AI$10,""))</f>
        <v/>
      </c>
      <c r="AJ365" s="45" t="str">
        <f t="shared" ca="1" si="400"/>
        <v/>
      </c>
      <c r="AK365" s="45" t="str">
        <f t="shared" ca="1" si="414"/>
        <v/>
      </c>
      <c r="AL365" s="44" t="str">
        <f ca="1">IF(COUNTIF($BU$2:BU1350,AH365)=1,VLOOKUP(AH365,BI:BJ,2), IF(COUNTIF($BU$2:BU1350,AH365)=0,$AJ$10,""))</f>
        <v/>
      </c>
      <c r="AM365" s="45" t="str">
        <f t="shared" ca="1" si="415"/>
        <v/>
      </c>
      <c r="AN365" s="46" t="str">
        <f t="shared" ca="1" si="416"/>
        <v/>
      </c>
      <c r="AO365" s="44" t="str">
        <f ca="1">IF(COUNTIF($BU$2:BU1350,AH365)=1,VLOOKUP(AH365,BK:BL,2), IF(COUNTIF($BU$2:BU1350,AH365)=0,$AK$10,""))</f>
        <v/>
      </c>
      <c r="AP365" s="45" t="str">
        <f t="shared" ca="1" si="417"/>
        <v/>
      </c>
      <c r="AQ365" s="46" t="str">
        <f t="shared" ca="1" si="418"/>
        <v/>
      </c>
      <c r="AR365" s="44" t="str">
        <f ca="1">IF(COUNTIF($BU$2:BU1350,AH365)=1,VLOOKUP(AH365,BM:BN,2), IF(COUNTIF($BU$2:BU1350,AH365)=0,$AL$10,""))</f>
        <v/>
      </c>
      <c r="AS365" s="45" t="str">
        <f t="shared" ca="1" si="419"/>
        <v/>
      </c>
      <c r="AT365" s="46" t="str">
        <f t="shared" ca="1" si="420"/>
        <v/>
      </c>
      <c r="AU365" s="44" t="str">
        <f ca="1">IF(COUNTIF($BU$2:BU1350,AH365)=1,VLOOKUP(AH365,BO:BP,2), IF(COUNTIF($BU$2:BU1350,AH365)=0,$AM$10,""))</f>
        <v/>
      </c>
      <c r="AV365" s="45" t="str">
        <f t="shared" ca="1" si="421"/>
        <v/>
      </c>
      <c r="AW365" s="46" t="str">
        <f t="shared" ca="1" si="422"/>
        <v/>
      </c>
      <c r="AX365" s="44" t="str">
        <f ca="1">IF(COUNTIF($BU$2:BU1350,AH365)=1,VLOOKUP(AH365,BQ:BR,2), IF(COUNTIF($BU$2:BU1350,AH365)=0,$AN$10,""))</f>
        <v/>
      </c>
      <c r="AY365" s="45" t="str">
        <f t="shared" ca="1" si="423"/>
        <v/>
      </c>
      <c r="AZ365" s="46" t="str">
        <f t="shared" ca="1" si="424"/>
        <v/>
      </c>
      <c r="BA365" s="77" t="str">
        <f t="shared" ca="1" si="425"/>
        <v/>
      </c>
      <c r="BB365" s="176"/>
      <c r="BC365" s="176"/>
      <c r="BD365" s="77" t="str">
        <f ca="1">IF(ISERROR(AI365-2),"",$AQ$4*SUM($BB$14:BB365)-$AR$4*SUM($BC$14:BC365))</f>
        <v/>
      </c>
      <c r="BE365" s="77" t="str">
        <f t="shared" ca="1" si="426"/>
        <v/>
      </c>
      <c r="BS365" s="163" t="str">
        <f t="shared" si="397"/>
        <v/>
      </c>
      <c r="BT365" s="163" t="str">
        <f t="shared" si="398"/>
        <v/>
      </c>
      <c r="BY365" s="164" t="str">
        <f t="shared" ca="1" si="408"/>
        <v/>
      </c>
      <c r="BZ365" s="44" t="str">
        <f ca="1">IF(COUNTIF($CN$2:CN1350,BY365)=1,VLOOKUP(BY365,CH:CI,2), IF(COUNTIF($CN$2:CN1350,BY365)=0,$BZ$10,""))</f>
        <v/>
      </c>
      <c r="CA365" s="45" t="str">
        <f t="shared" ca="1" si="401"/>
        <v/>
      </c>
      <c r="CB365" s="45" t="str">
        <f t="shared" ca="1" si="409"/>
        <v/>
      </c>
      <c r="CC365" s="44" t="str">
        <f ca="1">IF(COUNTIF($CN$2:CN1350,BY365)=1,VLOOKUP(BY365,CJ:CK,2), IF(COUNTIF($CN$2:CN1350,BY365)=0,$CA$10,""))</f>
        <v/>
      </c>
      <c r="CD365" s="45" t="str">
        <f t="shared" ca="1" si="410"/>
        <v/>
      </c>
      <c r="CE365" s="46" t="str">
        <f t="shared" ca="1" si="411"/>
        <v/>
      </c>
      <c r="CF365" s="44" t="str">
        <f t="shared" ca="1" si="412"/>
        <v/>
      </c>
      <c r="CL365" s="163" t="str">
        <f t="shared" si="391"/>
        <v/>
      </c>
      <c r="CM365" s="163" t="str">
        <f t="shared" si="392"/>
        <v/>
      </c>
      <c r="CR365" s="164" t="str">
        <f t="shared" ca="1" si="402"/>
        <v/>
      </c>
      <c r="CS365" s="44" t="str">
        <f ca="1">IF(COUNTIF($DG$2:DG1350,CR365)=1,VLOOKUP(CR365,DA:DB,2), IF(COUNTIF($DG$2:DG1350,CR365)=0,$CS$10,""))</f>
        <v/>
      </c>
      <c r="CT365" s="45" t="str">
        <f t="shared" ca="1" si="403"/>
        <v/>
      </c>
      <c r="CU365" s="45" t="str">
        <f t="shared" ca="1" si="404"/>
        <v/>
      </c>
      <c r="CV365" s="44" t="str">
        <f ca="1">IF(COUNTIF($DG$2:DG1350,CR365)=1,VLOOKUP(CR365,DC:DD,2), IF(COUNTIF($DG$2:DG1350,CR365)=0,$CT$10,""))</f>
        <v/>
      </c>
      <c r="CW365" s="45" t="str">
        <f t="shared" ca="1" si="405"/>
        <v/>
      </c>
      <c r="CX365" s="46" t="str">
        <f t="shared" ca="1" si="406"/>
        <v/>
      </c>
      <c r="CY365" s="44" t="str">
        <f t="shared" ca="1" si="407"/>
        <v/>
      </c>
      <c r="DE365" s="163" t="str">
        <f t="shared" si="393"/>
        <v/>
      </c>
      <c r="DF365" s="163" t="str">
        <f t="shared" si="394"/>
        <v/>
      </c>
    </row>
    <row r="366" spans="1:110">
      <c r="A366" s="164" t="str">
        <f t="shared" ca="1" si="427"/>
        <v/>
      </c>
      <c r="B366" s="71" t="str">
        <f ca="1">IF(COUNTIF($AD$2:AD1351,A366)=1,VLOOKUP(A366,T:U,2), IF(COUNTIF($AD$2:AD1351,A366)=0,$B$10,""))</f>
        <v/>
      </c>
      <c r="C366" s="31" t="str">
        <f t="shared" ca="1" si="399"/>
        <v/>
      </c>
      <c r="D366" s="32" t="str">
        <f t="shared" ca="1" si="428"/>
        <v/>
      </c>
      <c r="E366" s="71" t="str">
        <f ca="1">IF(COUNTIF($AD$2:AD1351,A366)=1,VLOOKUP(A366,V:W,2), IF(COUNTIF($AD$2:AD1351,A366)=0,$C$10,""))</f>
        <v/>
      </c>
      <c r="F366" s="31" t="str">
        <f t="shared" ca="1" si="429"/>
        <v/>
      </c>
      <c r="G366" s="32" t="str">
        <f t="shared" ca="1" si="430"/>
        <v/>
      </c>
      <c r="H366" s="71" t="str">
        <f ca="1">IF(COUNTIF($AD$2:AD1351,A366)=1,VLOOKUP(A366,X:Y,2), IF(COUNTIF($AD$2:AD1351,A366)=0,$D$10,""))</f>
        <v/>
      </c>
      <c r="I366" s="31" t="str">
        <f t="shared" ca="1" si="431"/>
        <v/>
      </c>
      <c r="J366" s="32" t="str">
        <f t="shared" ca="1" si="432"/>
        <v/>
      </c>
      <c r="K366" s="71" t="str">
        <f ca="1">IF(COUNTIF($AD$2:AD1351,A366)=1,VLOOKUP(A366,Z:AA,2), IF(COUNTIF($AD$2:AD1351,A366)=0,$E$10,""))</f>
        <v/>
      </c>
      <c r="L366" s="31" t="str">
        <f t="shared" ca="1" si="433"/>
        <v/>
      </c>
      <c r="M366" s="32" t="str">
        <f t="shared" ca="1" si="434"/>
        <v/>
      </c>
      <c r="N366" s="77" t="str">
        <f t="shared" ca="1" si="435"/>
        <v/>
      </c>
      <c r="O366" s="77"/>
      <c r="P366" s="77"/>
      <c r="Q366" s="77" t="str">
        <f ca="1">IF(ISERROR(B366-2),"",$G$5*SUM($O$14:O366)-$H$5*SUM($P$14:P366))</f>
        <v/>
      </c>
      <c r="R366" s="77" t="str">
        <f t="shared" ca="1" si="436"/>
        <v/>
      </c>
      <c r="AB366" s="163" t="str">
        <f t="shared" si="395"/>
        <v/>
      </c>
      <c r="AC366" s="163" t="str">
        <f t="shared" si="396"/>
        <v/>
      </c>
      <c r="AH366" s="164" t="str">
        <f t="shared" ca="1" si="413"/>
        <v/>
      </c>
      <c r="AI366" s="44" t="str">
        <f ca="1">IF(COUNTIF($BU$2:BU1351,AH366)=1,VLOOKUP(AH366,BG:BH,2), IF(COUNTIF($BU$2:BU1351,AH366)=0,$AI$10,""))</f>
        <v/>
      </c>
      <c r="AJ366" s="45" t="str">
        <f t="shared" ca="1" si="400"/>
        <v/>
      </c>
      <c r="AK366" s="45" t="str">
        <f t="shared" ca="1" si="414"/>
        <v/>
      </c>
      <c r="AL366" s="44" t="str">
        <f ca="1">IF(COUNTIF($BU$2:BU1351,AH366)=1,VLOOKUP(AH366,BI:BJ,2), IF(COUNTIF($BU$2:BU1351,AH366)=0,$AJ$10,""))</f>
        <v/>
      </c>
      <c r="AM366" s="45" t="str">
        <f t="shared" ca="1" si="415"/>
        <v/>
      </c>
      <c r="AN366" s="46" t="str">
        <f t="shared" ca="1" si="416"/>
        <v/>
      </c>
      <c r="AO366" s="44" t="str">
        <f ca="1">IF(COUNTIF($BU$2:BU1351,AH366)=1,VLOOKUP(AH366,BK:BL,2), IF(COUNTIF($BU$2:BU1351,AH366)=0,$AK$10,""))</f>
        <v/>
      </c>
      <c r="AP366" s="45" t="str">
        <f t="shared" ca="1" si="417"/>
        <v/>
      </c>
      <c r="AQ366" s="46" t="str">
        <f t="shared" ca="1" si="418"/>
        <v/>
      </c>
      <c r="AR366" s="44" t="str">
        <f ca="1">IF(COUNTIF($BU$2:BU1351,AH366)=1,VLOOKUP(AH366,BM:BN,2), IF(COUNTIF($BU$2:BU1351,AH366)=0,$AL$10,""))</f>
        <v/>
      </c>
      <c r="AS366" s="45" t="str">
        <f t="shared" ca="1" si="419"/>
        <v/>
      </c>
      <c r="AT366" s="46" t="str">
        <f t="shared" ca="1" si="420"/>
        <v/>
      </c>
      <c r="AU366" s="44" t="str">
        <f ca="1">IF(COUNTIF($BU$2:BU1351,AH366)=1,VLOOKUP(AH366,BO:BP,2), IF(COUNTIF($BU$2:BU1351,AH366)=0,$AM$10,""))</f>
        <v/>
      </c>
      <c r="AV366" s="45" t="str">
        <f t="shared" ca="1" si="421"/>
        <v/>
      </c>
      <c r="AW366" s="46" t="str">
        <f t="shared" ca="1" si="422"/>
        <v/>
      </c>
      <c r="AX366" s="44" t="str">
        <f ca="1">IF(COUNTIF($BU$2:BU1351,AH366)=1,VLOOKUP(AH366,BQ:BR,2), IF(COUNTIF($BU$2:BU1351,AH366)=0,$AN$10,""))</f>
        <v/>
      </c>
      <c r="AY366" s="45" t="str">
        <f t="shared" ca="1" si="423"/>
        <v/>
      </c>
      <c r="AZ366" s="46" t="str">
        <f t="shared" ca="1" si="424"/>
        <v/>
      </c>
      <c r="BA366" s="77" t="str">
        <f t="shared" ca="1" si="425"/>
        <v/>
      </c>
      <c r="BB366" s="176"/>
      <c r="BC366" s="176"/>
      <c r="BD366" s="77" t="str">
        <f ca="1">IF(ISERROR(AI366-2),"",$AQ$4*SUM($BB$14:BB366)-$AR$4*SUM($BC$14:BC366))</f>
        <v/>
      </c>
      <c r="BE366" s="77" t="str">
        <f t="shared" ca="1" si="426"/>
        <v/>
      </c>
      <c r="BS366" s="163" t="str">
        <f t="shared" si="397"/>
        <v/>
      </c>
      <c r="BT366" s="163" t="str">
        <f t="shared" si="398"/>
        <v/>
      </c>
      <c r="BY366" s="164" t="str">
        <f t="shared" ca="1" si="408"/>
        <v/>
      </c>
      <c r="BZ366" s="44" t="str">
        <f ca="1">IF(COUNTIF($CN$2:CN1351,BY366)=1,VLOOKUP(BY366,CH:CI,2), IF(COUNTIF($CN$2:CN1351,BY366)=0,$BZ$10,""))</f>
        <v/>
      </c>
      <c r="CA366" s="45" t="str">
        <f t="shared" ca="1" si="401"/>
        <v/>
      </c>
      <c r="CB366" s="45" t="str">
        <f t="shared" ca="1" si="409"/>
        <v/>
      </c>
      <c r="CC366" s="44" t="str">
        <f ca="1">IF(COUNTIF($CN$2:CN1351,BY366)=1,VLOOKUP(BY366,CJ:CK,2), IF(COUNTIF($CN$2:CN1351,BY366)=0,$CA$10,""))</f>
        <v/>
      </c>
      <c r="CD366" s="45" t="str">
        <f t="shared" ca="1" si="410"/>
        <v/>
      </c>
      <c r="CE366" s="46" t="str">
        <f t="shared" ca="1" si="411"/>
        <v/>
      </c>
      <c r="CF366" s="44" t="str">
        <f t="shared" ca="1" si="412"/>
        <v/>
      </c>
      <c r="CL366" s="163" t="str">
        <f t="shared" si="391"/>
        <v/>
      </c>
      <c r="CM366" s="163" t="str">
        <f t="shared" si="392"/>
        <v/>
      </c>
      <c r="CR366" s="164" t="str">
        <f t="shared" ca="1" si="402"/>
        <v/>
      </c>
      <c r="CS366" s="44" t="str">
        <f ca="1">IF(COUNTIF($DG$2:DG1351,CR366)=1,VLOOKUP(CR366,DA:DB,2), IF(COUNTIF($DG$2:DG1351,CR366)=0,$CS$10,""))</f>
        <v/>
      </c>
      <c r="CT366" s="45" t="str">
        <f t="shared" ca="1" si="403"/>
        <v/>
      </c>
      <c r="CU366" s="45" t="str">
        <f t="shared" ca="1" si="404"/>
        <v/>
      </c>
      <c r="CV366" s="44" t="str">
        <f ca="1">IF(COUNTIF($DG$2:DG1351,CR366)=1,VLOOKUP(CR366,DC:DD,2), IF(COUNTIF($DG$2:DG1351,CR366)=0,$CT$10,""))</f>
        <v/>
      </c>
      <c r="CW366" s="45" t="str">
        <f t="shared" ca="1" si="405"/>
        <v/>
      </c>
      <c r="CX366" s="46" t="str">
        <f t="shared" ca="1" si="406"/>
        <v/>
      </c>
      <c r="CY366" s="44" t="str">
        <f t="shared" ca="1" si="407"/>
        <v/>
      </c>
      <c r="DE366" s="163" t="str">
        <f t="shared" si="393"/>
        <v/>
      </c>
      <c r="DF366" s="163" t="str">
        <f t="shared" si="394"/>
        <v/>
      </c>
    </row>
    <row r="367" spans="1:110">
      <c r="A367" s="164" t="str">
        <f t="shared" ca="1" si="427"/>
        <v/>
      </c>
      <c r="B367" s="71" t="str">
        <f ca="1">IF(COUNTIF($AD$2:AD1352,A367)=1,VLOOKUP(A367,T:U,2), IF(COUNTIF($AD$2:AD1352,A367)=0,$B$10,""))</f>
        <v/>
      </c>
      <c r="C367" s="31" t="str">
        <f t="shared" ca="1" si="399"/>
        <v/>
      </c>
      <c r="D367" s="32" t="str">
        <f t="shared" ca="1" si="428"/>
        <v/>
      </c>
      <c r="E367" s="71" t="str">
        <f ca="1">IF(COUNTIF($AD$2:AD1352,A367)=1,VLOOKUP(A367,V:W,2), IF(COUNTIF($AD$2:AD1352,A367)=0,$C$10,""))</f>
        <v/>
      </c>
      <c r="F367" s="31" t="str">
        <f t="shared" ca="1" si="429"/>
        <v/>
      </c>
      <c r="G367" s="32" t="str">
        <f t="shared" ca="1" si="430"/>
        <v/>
      </c>
      <c r="H367" s="71" t="str">
        <f ca="1">IF(COUNTIF($AD$2:AD1352,A367)=1,VLOOKUP(A367,X:Y,2), IF(COUNTIF($AD$2:AD1352,A367)=0,$D$10,""))</f>
        <v/>
      </c>
      <c r="I367" s="31" t="str">
        <f t="shared" ca="1" si="431"/>
        <v/>
      </c>
      <c r="J367" s="32" t="str">
        <f t="shared" ca="1" si="432"/>
        <v/>
      </c>
      <c r="K367" s="71" t="str">
        <f ca="1">IF(COUNTIF($AD$2:AD1352,A367)=1,VLOOKUP(A367,Z:AA,2), IF(COUNTIF($AD$2:AD1352,A367)=0,$E$10,""))</f>
        <v/>
      </c>
      <c r="L367" s="31" t="str">
        <f t="shared" ca="1" si="433"/>
        <v/>
      </c>
      <c r="M367" s="32" t="str">
        <f t="shared" ca="1" si="434"/>
        <v/>
      </c>
      <c r="N367" s="77" t="str">
        <f t="shared" ca="1" si="435"/>
        <v/>
      </c>
      <c r="O367" s="77"/>
      <c r="P367" s="77"/>
      <c r="Q367" s="77" t="str">
        <f ca="1">IF(ISERROR(B367-2),"",$G$5*SUM($O$14:O367)-$H$5*SUM($P$14:P367))</f>
        <v/>
      </c>
      <c r="R367" s="77" t="str">
        <f t="shared" ca="1" si="436"/>
        <v/>
      </c>
      <c r="AB367" s="163" t="str">
        <f t="shared" si="395"/>
        <v/>
      </c>
      <c r="AC367" s="163" t="str">
        <f t="shared" si="396"/>
        <v/>
      </c>
      <c r="AH367" s="164" t="str">
        <f t="shared" ca="1" si="413"/>
        <v/>
      </c>
      <c r="AI367" s="44" t="str">
        <f ca="1">IF(COUNTIF($BU$2:BU1352,AH367)=1,VLOOKUP(AH367,BG:BH,2), IF(COUNTIF($BU$2:BU1352,AH367)=0,$AI$10,""))</f>
        <v/>
      </c>
      <c r="AJ367" s="45" t="str">
        <f t="shared" ca="1" si="400"/>
        <v/>
      </c>
      <c r="AK367" s="45" t="str">
        <f t="shared" ca="1" si="414"/>
        <v/>
      </c>
      <c r="AL367" s="44" t="str">
        <f ca="1">IF(COUNTIF($BU$2:BU1352,AH367)=1,VLOOKUP(AH367,BI:BJ,2), IF(COUNTIF($BU$2:BU1352,AH367)=0,$AJ$10,""))</f>
        <v/>
      </c>
      <c r="AM367" s="45" t="str">
        <f t="shared" ca="1" si="415"/>
        <v/>
      </c>
      <c r="AN367" s="46" t="str">
        <f t="shared" ca="1" si="416"/>
        <v/>
      </c>
      <c r="AO367" s="44" t="str">
        <f ca="1">IF(COUNTIF($BU$2:BU1352,AH367)=1,VLOOKUP(AH367,BK:BL,2), IF(COUNTIF($BU$2:BU1352,AH367)=0,$AK$10,""))</f>
        <v/>
      </c>
      <c r="AP367" s="45" t="str">
        <f t="shared" ca="1" si="417"/>
        <v/>
      </c>
      <c r="AQ367" s="46" t="str">
        <f t="shared" ca="1" si="418"/>
        <v/>
      </c>
      <c r="AR367" s="44" t="str">
        <f ca="1">IF(COUNTIF($BU$2:BU1352,AH367)=1,VLOOKUP(AH367,BM:BN,2), IF(COUNTIF($BU$2:BU1352,AH367)=0,$AL$10,""))</f>
        <v/>
      </c>
      <c r="AS367" s="45" t="str">
        <f t="shared" ca="1" si="419"/>
        <v/>
      </c>
      <c r="AT367" s="46" t="str">
        <f t="shared" ca="1" si="420"/>
        <v/>
      </c>
      <c r="AU367" s="44" t="str">
        <f ca="1">IF(COUNTIF($BU$2:BU1352,AH367)=1,VLOOKUP(AH367,BO:BP,2), IF(COUNTIF($BU$2:BU1352,AH367)=0,$AM$10,""))</f>
        <v/>
      </c>
      <c r="AV367" s="45" t="str">
        <f t="shared" ca="1" si="421"/>
        <v/>
      </c>
      <c r="AW367" s="46" t="str">
        <f t="shared" ca="1" si="422"/>
        <v/>
      </c>
      <c r="AX367" s="44" t="str">
        <f ca="1">IF(COUNTIF($BU$2:BU1352,AH367)=1,VLOOKUP(AH367,BQ:BR,2), IF(COUNTIF($BU$2:BU1352,AH367)=0,$AN$10,""))</f>
        <v/>
      </c>
      <c r="AY367" s="45" t="str">
        <f t="shared" ca="1" si="423"/>
        <v/>
      </c>
      <c r="AZ367" s="46" t="str">
        <f t="shared" ca="1" si="424"/>
        <v/>
      </c>
      <c r="BA367" s="77" t="str">
        <f t="shared" ca="1" si="425"/>
        <v/>
      </c>
      <c r="BB367" s="176"/>
      <c r="BC367" s="176"/>
      <c r="BD367" s="77" t="str">
        <f ca="1">IF(ISERROR(AI367-2),"",$AQ$4*SUM($BB$14:BB367)-$AR$4*SUM($BC$14:BC367))</f>
        <v/>
      </c>
      <c r="BE367" s="77" t="str">
        <f t="shared" ca="1" si="426"/>
        <v/>
      </c>
      <c r="BS367" s="163" t="str">
        <f t="shared" si="397"/>
        <v/>
      </c>
      <c r="BT367" s="163" t="str">
        <f t="shared" si="398"/>
        <v/>
      </c>
      <c r="BY367" s="164" t="str">
        <f t="shared" ca="1" si="408"/>
        <v/>
      </c>
      <c r="BZ367" s="44" t="str">
        <f ca="1">IF(COUNTIF($CN$2:CN1352,BY367)=1,VLOOKUP(BY367,CH:CI,2), IF(COUNTIF($CN$2:CN1352,BY367)=0,$BZ$10,""))</f>
        <v/>
      </c>
      <c r="CA367" s="45" t="str">
        <f t="shared" ca="1" si="401"/>
        <v/>
      </c>
      <c r="CB367" s="45" t="str">
        <f t="shared" ca="1" si="409"/>
        <v/>
      </c>
      <c r="CC367" s="44" t="str">
        <f ca="1">IF(COUNTIF($CN$2:CN1352,BY367)=1,VLOOKUP(BY367,CJ:CK,2), IF(COUNTIF($CN$2:CN1352,BY367)=0,$CA$10,""))</f>
        <v/>
      </c>
      <c r="CD367" s="45" t="str">
        <f t="shared" ca="1" si="410"/>
        <v/>
      </c>
      <c r="CE367" s="46" t="str">
        <f t="shared" ca="1" si="411"/>
        <v/>
      </c>
      <c r="CF367" s="44" t="str">
        <f t="shared" ca="1" si="412"/>
        <v/>
      </c>
      <c r="CL367" s="163" t="str">
        <f t="shared" si="391"/>
        <v/>
      </c>
      <c r="CM367" s="163" t="str">
        <f t="shared" si="392"/>
        <v/>
      </c>
      <c r="CR367" s="164" t="str">
        <f t="shared" ca="1" si="402"/>
        <v/>
      </c>
      <c r="CS367" s="44" t="str">
        <f ca="1">IF(COUNTIF($DG$2:DG1352,CR367)=1,VLOOKUP(CR367,DA:DB,2), IF(COUNTIF($DG$2:DG1352,CR367)=0,$CS$10,""))</f>
        <v/>
      </c>
      <c r="CT367" s="45" t="str">
        <f t="shared" ca="1" si="403"/>
        <v/>
      </c>
      <c r="CU367" s="45" t="str">
        <f t="shared" ca="1" si="404"/>
        <v/>
      </c>
      <c r="CV367" s="44" t="str">
        <f ca="1">IF(COUNTIF($DG$2:DG1352,CR367)=1,VLOOKUP(CR367,DC:DD,2), IF(COUNTIF($DG$2:DG1352,CR367)=0,$CT$10,""))</f>
        <v/>
      </c>
      <c r="CW367" s="45" t="str">
        <f t="shared" ca="1" si="405"/>
        <v/>
      </c>
      <c r="CX367" s="46" t="str">
        <f t="shared" ca="1" si="406"/>
        <v/>
      </c>
      <c r="CY367" s="44" t="str">
        <f t="shared" ca="1" si="407"/>
        <v/>
      </c>
      <c r="DE367" s="163" t="str">
        <f t="shared" si="393"/>
        <v/>
      </c>
      <c r="DF367" s="163" t="str">
        <f t="shared" si="394"/>
        <v/>
      </c>
    </row>
    <row r="368" spans="1:110">
      <c r="A368" s="164" t="str">
        <f t="shared" ca="1" si="427"/>
        <v/>
      </c>
      <c r="B368" s="71" t="str">
        <f ca="1">IF(COUNTIF($AD$2:AD1353,A368)=1,VLOOKUP(A368,T:U,2), IF(COUNTIF($AD$2:AD1353,A368)=0,$B$10,""))</f>
        <v/>
      </c>
      <c r="C368" s="31" t="str">
        <f t="shared" ca="1" si="399"/>
        <v/>
      </c>
      <c r="D368" s="32" t="str">
        <f t="shared" ca="1" si="428"/>
        <v/>
      </c>
      <c r="E368" s="71" t="str">
        <f ca="1">IF(COUNTIF($AD$2:AD1353,A368)=1,VLOOKUP(A368,V:W,2), IF(COUNTIF($AD$2:AD1353,A368)=0,$C$10,""))</f>
        <v/>
      </c>
      <c r="F368" s="31" t="str">
        <f t="shared" ca="1" si="429"/>
        <v/>
      </c>
      <c r="G368" s="32" t="str">
        <f t="shared" ca="1" si="430"/>
        <v/>
      </c>
      <c r="H368" s="71" t="str">
        <f ca="1">IF(COUNTIF($AD$2:AD1353,A368)=1,VLOOKUP(A368,X:Y,2), IF(COUNTIF($AD$2:AD1353,A368)=0,$D$10,""))</f>
        <v/>
      </c>
      <c r="I368" s="31" t="str">
        <f t="shared" ca="1" si="431"/>
        <v/>
      </c>
      <c r="J368" s="32" t="str">
        <f t="shared" ca="1" si="432"/>
        <v/>
      </c>
      <c r="K368" s="71" t="str">
        <f ca="1">IF(COUNTIF($AD$2:AD1353,A368)=1,VLOOKUP(A368,Z:AA,2), IF(COUNTIF($AD$2:AD1353,A368)=0,$E$10,""))</f>
        <v/>
      </c>
      <c r="L368" s="31" t="str">
        <f t="shared" ca="1" si="433"/>
        <v/>
      </c>
      <c r="M368" s="32" t="str">
        <f t="shared" ca="1" si="434"/>
        <v/>
      </c>
      <c r="N368" s="77" t="str">
        <f t="shared" ca="1" si="435"/>
        <v/>
      </c>
      <c r="O368" s="77"/>
      <c r="P368" s="77"/>
      <c r="Q368" s="77" t="str">
        <f ca="1">IF(ISERROR(B368-2),"",$G$5*SUM($O$14:O368)-$H$5*SUM($P$14:P368))</f>
        <v/>
      </c>
      <c r="R368" s="77" t="str">
        <f t="shared" ca="1" si="436"/>
        <v/>
      </c>
      <c r="AB368" s="163" t="str">
        <f t="shared" si="395"/>
        <v/>
      </c>
      <c r="AC368" s="163" t="str">
        <f t="shared" si="396"/>
        <v/>
      </c>
      <c r="AH368" s="164" t="str">
        <f t="shared" ca="1" si="413"/>
        <v/>
      </c>
      <c r="AI368" s="44" t="str">
        <f ca="1">IF(COUNTIF($BU$2:BU1353,AH368)=1,VLOOKUP(AH368,BG:BH,2), IF(COUNTIF($BU$2:BU1353,AH368)=0,$AI$10,""))</f>
        <v/>
      </c>
      <c r="AJ368" s="45" t="str">
        <f t="shared" ca="1" si="400"/>
        <v/>
      </c>
      <c r="AK368" s="45" t="str">
        <f t="shared" ca="1" si="414"/>
        <v/>
      </c>
      <c r="AL368" s="44" t="str">
        <f ca="1">IF(COUNTIF($BU$2:BU1353,AH368)=1,VLOOKUP(AH368,BI:BJ,2), IF(COUNTIF($BU$2:BU1353,AH368)=0,$AJ$10,""))</f>
        <v/>
      </c>
      <c r="AM368" s="45" t="str">
        <f t="shared" ca="1" si="415"/>
        <v/>
      </c>
      <c r="AN368" s="46" t="str">
        <f t="shared" ca="1" si="416"/>
        <v/>
      </c>
      <c r="AO368" s="44" t="str">
        <f ca="1">IF(COUNTIF($BU$2:BU1353,AH368)=1,VLOOKUP(AH368,BK:BL,2), IF(COUNTIF($BU$2:BU1353,AH368)=0,$AK$10,""))</f>
        <v/>
      </c>
      <c r="AP368" s="45" t="str">
        <f t="shared" ca="1" si="417"/>
        <v/>
      </c>
      <c r="AQ368" s="46" t="str">
        <f t="shared" ca="1" si="418"/>
        <v/>
      </c>
      <c r="AR368" s="44" t="str">
        <f ca="1">IF(COUNTIF($BU$2:BU1353,AH368)=1,VLOOKUP(AH368,BM:BN,2), IF(COUNTIF($BU$2:BU1353,AH368)=0,$AL$10,""))</f>
        <v/>
      </c>
      <c r="AS368" s="45" t="str">
        <f t="shared" ca="1" si="419"/>
        <v/>
      </c>
      <c r="AT368" s="46" t="str">
        <f t="shared" ca="1" si="420"/>
        <v/>
      </c>
      <c r="AU368" s="44" t="str">
        <f ca="1">IF(COUNTIF($BU$2:BU1353,AH368)=1,VLOOKUP(AH368,BO:BP,2), IF(COUNTIF($BU$2:BU1353,AH368)=0,$AM$10,""))</f>
        <v/>
      </c>
      <c r="AV368" s="45" t="str">
        <f t="shared" ca="1" si="421"/>
        <v/>
      </c>
      <c r="AW368" s="46" t="str">
        <f t="shared" ca="1" si="422"/>
        <v/>
      </c>
      <c r="AX368" s="44" t="str">
        <f ca="1">IF(COUNTIF($BU$2:BU1353,AH368)=1,VLOOKUP(AH368,BQ:BR,2), IF(COUNTIF($BU$2:BU1353,AH368)=0,$AN$10,""))</f>
        <v/>
      </c>
      <c r="AY368" s="45" t="str">
        <f t="shared" ca="1" si="423"/>
        <v/>
      </c>
      <c r="AZ368" s="46" t="str">
        <f t="shared" ca="1" si="424"/>
        <v/>
      </c>
      <c r="BA368" s="77" t="str">
        <f t="shared" ca="1" si="425"/>
        <v/>
      </c>
      <c r="BB368" s="176"/>
      <c r="BC368" s="176"/>
      <c r="BD368" s="77" t="str">
        <f ca="1">IF(ISERROR(AI368-2),"",$AQ$4*SUM($BB$14:BB368)-$AR$4*SUM($BC$14:BC368))</f>
        <v/>
      </c>
      <c r="BE368" s="77" t="str">
        <f t="shared" ca="1" si="426"/>
        <v/>
      </c>
      <c r="BS368" s="163" t="str">
        <f t="shared" si="397"/>
        <v/>
      </c>
      <c r="BT368" s="163" t="str">
        <f t="shared" si="398"/>
        <v/>
      </c>
      <c r="BY368" s="164" t="str">
        <f t="shared" ca="1" si="408"/>
        <v/>
      </c>
      <c r="BZ368" s="44" t="str">
        <f ca="1">IF(COUNTIF($CN$2:CN1353,BY368)=1,VLOOKUP(BY368,CH:CI,2), IF(COUNTIF($CN$2:CN1353,BY368)=0,$BZ$10,""))</f>
        <v/>
      </c>
      <c r="CA368" s="45" t="str">
        <f t="shared" ca="1" si="401"/>
        <v/>
      </c>
      <c r="CB368" s="45" t="str">
        <f t="shared" ca="1" si="409"/>
        <v/>
      </c>
      <c r="CC368" s="44" t="str">
        <f ca="1">IF(COUNTIF($CN$2:CN1353,BY368)=1,VLOOKUP(BY368,CJ:CK,2), IF(COUNTIF($CN$2:CN1353,BY368)=0,$CA$10,""))</f>
        <v/>
      </c>
      <c r="CD368" s="45" t="str">
        <f t="shared" ca="1" si="410"/>
        <v/>
      </c>
      <c r="CE368" s="46" t="str">
        <f t="shared" ca="1" si="411"/>
        <v/>
      </c>
      <c r="CF368" s="44" t="str">
        <f t="shared" ca="1" si="412"/>
        <v/>
      </c>
      <c r="CL368" s="163" t="str">
        <f t="shared" si="391"/>
        <v/>
      </c>
      <c r="CM368" s="163" t="str">
        <f t="shared" si="392"/>
        <v/>
      </c>
      <c r="CR368" s="164" t="str">
        <f t="shared" ca="1" si="402"/>
        <v/>
      </c>
      <c r="CS368" s="44" t="str">
        <f ca="1">IF(COUNTIF($DG$2:DG1353,CR368)=1,VLOOKUP(CR368,DA:DB,2), IF(COUNTIF($DG$2:DG1353,CR368)=0,$CS$10,""))</f>
        <v/>
      </c>
      <c r="CT368" s="45" t="str">
        <f t="shared" ca="1" si="403"/>
        <v/>
      </c>
      <c r="CU368" s="45" t="str">
        <f t="shared" ca="1" si="404"/>
        <v/>
      </c>
      <c r="CV368" s="44" t="str">
        <f ca="1">IF(COUNTIF($DG$2:DG1353,CR368)=1,VLOOKUP(CR368,DC:DD,2), IF(COUNTIF($DG$2:DG1353,CR368)=0,$CT$10,""))</f>
        <v/>
      </c>
      <c r="CW368" s="45" t="str">
        <f t="shared" ca="1" si="405"/>
        <v/>
      </c>
      <c r="CX368" s="46" t="str">
        <f t="shared" ca="1" si="406"/>
        <v/>
      </c>
      <c r="CY368" s="44" t="str">
        <f t="shared" ca="1" si="407"/>
        <v/>
      </c>
      <c r="DE368" s="163" t="str">
        <f t="shared" si="393"/>
        <v/>
      </c>
      <c r="DF368" s="163" t="str">
        <f t="shared" si="394"/>
        <v/>
      </c>
    </row>
    <row r="369" spans="1:110">
      <c r="A369" s="164" t="str">
        <f t="shared" ca="1" si="427"/>
        <v/>
      </c>
      <c r="B369" s="71" t="str">
        <f ca="1">IF(COUNTIF($AD$2:AD1354,A369)=1,VLOOKUP(A369,T:U,2), IF(COUNTIF($AD$2:AD1354,A369)=0,$B$10,""))</f>
        <v/>
      </c>
      <c r="C369" s="31" t="str">
        <f t="shared" ca="1" si="399"/>
        <v/>
      </c>
      <c r="D369" s="32" t="str">
        <f t="shared" ca="1" si="428"/>
        <v/>
      </c>
      <c r="E369" s="71" t="str">
        <f ca="1">IF(COUNTIF($AD$2:AD1354,A369)=1,VLOOKUP(A369,V:W,2), IF(COUNTIF($AD$2:AD1354,A369)=0,$C$10,""))</f>
        <v/>
      </c>
      <c r="F369" s="31" t="str">
        <f t="shared" ca="1" si="429"/>
        <v/>
      </c>
      <c r="G369" s="32" t="str">
        <f t="shared" ca="1" si="430"/>
        <v/>
      </c>
      <c r="H369" s="71" t="str">
        <f ca="1">IF(COUNTIF($AD$2:AD1354,A369)=1,VLOOKUP(A369,X:Y,2), IF(COUNTIF($AD$2:AD1354,A369)=0,$D$10,""))</f>
        <v/>
      </c>
      <c r="I369" s="31" t="str">
        <f t="shared" ca="1" si="431"/>
        <v/>
      </c>
      <c r="J369" s="32" t="str">
        <f t="shared" ca="1" si="432"/>
        <v/>
      </c>
      <c r="K369" s="71" t="str">
        <f ca="1">IF(COUNTIF($AD$2:AD1354,A369)=1,VLOOKUP(A369,Z:AA,2), IF(COUNTIF($AD$2:AD1354,A369)=0,$E$10,""))</f>
        <v/>
      </c>
      <c r="L369" s="31" t="str">
        <f t="shared" ca="1" si="433"/>
        <v/>
      </c>
      <c r="M369" s="32" t="str">
        <f t="shared" ca="1" si="434"/>
        <v/>
      </c>
      <c r="N369" s="77" t="str">
        <f t="shared" ca="1" si="435"/>
        <v/>
      </c>
      <c r="O369" s="77"/>
      <c r="P369" s="77"/>
      <c r="Q369" s="77" t="str">
        <f ca="1">IF(ISERROR(B369-2),"",$G$5*SUM($O$14:O369)-$H$5*SUM($P$14:P369))</f>
        <v/>
      </c>
      <c r="R369" s="77" t="str">
        <f t="shared" ca="1" si="436"/>
        <v/>
      </c>
      <c r="AB369" s="163" t="str">
        <f t="shared" si="395"/>
        <v/>
      </c>
      <c r="AC369" s="163" t="str">
        <f t="shared" si="396"/>
        <v/>
      </c>
      <c r="AH369" s="164" t="str">
        <f t="shared" ca="1" si="413"/>
        <v/>
      </c>
      <c r="AI369" s="44" t="str">
        <f ca="1">IF(COUNTIF($BU$2:BU1354,AH369)=1,VLOOKUP(AH369,BG:BH,2), IF(COUNTIF($BU$2:BU1354,AH369)=0,$AI$10,""))</f>
        <v/>
      </c>
      <c r="AJ369" s="45" t="str">
        <f t="shared" ca="1" si="400"/>
        <v/>
      </c>
      <c r="AK369" s="45" t="str">
        <f t="shared" ca="1" si="414"/>
        <v/>
      </c>
      <c r="AL369" s="44" t="str">
        <f ca="1">IF(COUNTIF($BU$2:BU1354,AH369)=1,VLOOKUP(AH369,BI:BJ,2), IF(COUNTIF($BU$2:BU1354,AH369)=0,$AJ$10,""))</f>
        <v/>
      </c>
      <c r="AM369" s="45" t="str">
        <f t="shared" ca="1" si="415"/>
        <v/>
      </c>
      <c r="AN369" s="46" t="str">
        <f t="shared" ca="1" si="416"/>
        <v/>
      </c>
      <c r="AO369" s="44" t="str">
        <f ca="1">IF(COUNTIF($BU$2:BU1354,AH369)=1,VLOOKUP(AH369,BK:BL,2), IF(COUNTIF($BU$2:BU1354,AH369)=0,$AK$10,""))</f>
        <v/>
      </c>
      <c r="AP369" s="45" t="str">
        <f t="shared" ca="1" si="417"/>
        <v/>
      </c>
      <c r="AQ369" s="46" t="str">
        <f t="shared" ca="1" si="418"/>
        <v/>
      </c>
      <c r="AR369" s="44" t="str">
        <f ca="1">IF(COUNTIF($BU$2:BU1354,AH369)=1,VLOOKUP(AH369,BM:BN,2), IF(COUNTIF($BU$2:BU1354,AH369)=0,$AL$10,""))</f>
        <v/>
      </c>
      <c r="AS369" s="45" t="str">
        <f t="shared" ca="1" si="419"/>
        <v/>
      </c>
      <c r="AT369" s="46" t="str">
        <f t="shared" ca="1" si="420"/>
        <v/>
      </c>
      <c r="AU369" s="44" t="str">
        <f ca="1">IF(COUNTIF($BU$2:BU1354,AH369)=1,VLOOKUP(AH369,BO:BP,2), IF(COUNTIF($BU$2:BU1354,AH369)=0,$AM$10,""))</f>
        <v/>
      </c>
      <c r="AV369" s="45" t="str">
        <f t="shared" ca="1" si="421"/>
        <v/>
      </c>
      <c r="AW369" s="46" t="str">
        <f t="shared" ca="1" si="422"/>
        <v/>
      </c>
      <c r="AX369" s="44" t="str">
        <f ca="1">IF(COUNTIF($BU$2:BU1354,AH369)=1,VLOOKUP(AH369,BQ:BR,2), IF(COUNTIF($BU$2:BU1354,AH369)=0,$AN$10,""))</f>
        <v/>
      </c>
      <c r="AY369" s="45" t="str">
        <f t="shared" ca="1" si="423"/>
        <v/>
      </c>
      <c r="AZ369" s="46" t="str">
        <f t="shared" ca="1" si="424"/>
        <v/>
      </c>
      <c r="BA369" s="77" t="str">
        <f t="shared" ca="1" si="425"/>
        <v/>
      </c>
      <c r="BB369" s="176"/>
      <c r="BC369" s="176"/>
      <c r="BD369" s="77" t="str">
        <f ca="1">IF(ISERROR(AI369-2),"",$AQ$4*SUM($BB$14:BB369)-$AR$4*SUM($BC$14:BC369))</f>
        <v/>
      </c>
      <c r="BE369" s="77" t="str">
        <f t="shared" ca="1" si="426"/>
        <v/>
      </c>
      <c r="BS369" s="163" t="str">
        <f t="shared" si="397"/>
        <v/>
      </c>
      <c r="BT369" s="163" t="str">
        <f t="shared" si="398"/>
        <v/>
      </c>
      <c r="BY369" s="164" t="str">
        <f t="shared" ca="1" si="408"/>
        <v/>
      </c>
      <c r="BZ369" s="44" t="str">
        <f ca="1">IF(COUNTIF($CN$2:CN1354,BY369)=1,VLOOKUP(BY369,CH:CI,2), IF(COUNTIF($CN$2:CN1354,BY369)=0,$BZ$10,""))</f>
        <v/>
      </c>
      <c r="CA369" s="45" t="str">
        <f t="shared" ca="1" si="401"/>
        <v/>
      </c>
      <c r="CB369" s="45" t="str">
        <f t="shared" ca="1" si="409"/>
        <v/>
      </c>
      <c r="CC369" s="44" t="str">
        <f ca="1">IF(COUNTIF($CN$2:CN1354,BY369)=1,VLOOKUP(BY369,CJ:CK,2), IF(COUNTIF($CN$2:CN1354,BY369)=0,$CA$10,""))</f>
        <v/>
      </c>
      <c r="CD369" s="45" t="str">
        <f t="shared" ca="1" si="410"/>
        <v/>
      </c>
      <c r="CE369" s="46" t="str">
        <f t="shared" ca="1" si="411"/>
        <v/>
      </c>
      <c r="CF369" s="44" t="str">
        <f t="shared" ca="1" si="412"/>
        <v/>
      </c>
      <c r="CL369" s="163" t="str">
        <f t="shared" si="391"/>
        <v/>
      </c>
      <c r="CM369" s="163" t="str">
        <f t="shared" si="392"/>
        <v/>
      </c>
      <c r="CR369" s="164" t="str">
        <f t="shared" ca="1" si="402"/>
        <v/>
      </c>
      <c r="CS369" s="44" t="str">
        <f ca="1">IF(COUNTIF($DG$2:DG1354,CR369)=1,VLOOKUP(CR369,DA:DB,2), IF(COUNTIF($DG$2:DG1354,CR369)=0,$CS$10,""))</f>
        <v/>
      </c>
      <c r="CT369" s="45" t="str">
        <f t="shared" ca="1" si="403"/>
        <v/>
      </c>
      <c r="CU369" s="45" t="str">
        <f t="shared" ca="1" si="404"/>
        <v/>
      </c>
      <c r="CV369" s="44" t="str">
        <f ca="1">IF(COUNTIF($DG$2:DG1354,CR369)=1,VLOOKUP(CR369,DC:DD,2), IF(COUNTIF($DG$2:DG1354,CR369)=0,$CT$10,""))</f>
        <v/>
      </c>
      <c r="CW369" s="45" t="str">
        <f t="shared" ca="1" si="405"/>
        <v/>
      </c>
      <c r="CX369" s="46" t="str">
        <f t="shared" ca="1" si="406"/>
        <v/>
      </c>
      <c r="CY369" s="44" t="str">
        <f t="shared" ca="1" si="407"/>
        <v/>
      </c>
      <c r="DE369" s="163" t="str">
        <f t="shared" si="393"/>
        <v/>
      </c>
      <c r="DF369" s="163" t="str">
        <f t="shared" si="394"/>
        <v/>
      </c>
    </row>
    <row r="370" spans="1:110">
      <c r="A370" s="164" t="str">
        <f t="shared" ca="1" si="427"/>
        <v/>
      </c>
      <c r="B370" s="71" t="str">
        <f ca="1">IF(COUNTIF($AD$2:AD1355,A370)=1,VLOOKUP(A370,T:U,2), IF(COUNTIF($AD$2:AD1355,A370)=0,$B$10,""))</f>
        <v/>
      </c>
      <c r="C370" s="31" t="str">
        <f t="shared" ca="1" si="399"/>
        <v/>
      </c>
      <c r="D370" s="32" t="str">
        <f t="shared" ca="1" si="428"/>
        <v/>
      </c>
      <c r="E370" s="71" t="str">
        <f ca="1">IF(COUNTIF($AD$2:AD1355,A370)=1,VLOOKUP(A370,V:W,2), IF(COUNTIF($AD$2:AD1355,A370)=0,$C$10,""))</f>
        <v/>
      </c>
      <c r="F370" s="31" t="str">
        <f t="shared" ca="1" si="429"/>
        <v/>
      </c>
      <c r="G370" s="32" t="str">
        <f t="shared" ca="1" si="430"/>
        <v/>
      </c>
      <c r="H370" s="71" t="str">
        <f ca="1">IF(COUNTIF($AD$2:AD1355,A370)=1,VLOOKUP(A370,X:Y,2), IF(COUNTIF($AD$2:AD1355,A370)=0,$D$10,""))</f>
        <v/>
      </c>
      <c r="I370" s="31" t="str">
        <f t="shared" ca="1" si="431"/>
        <v/>
      </c>
      <c r="J370" s="32" t="str">
        <f t="shared" ca="1" si="432"/>
        <v/>
      </c>
      <c r="K370" s="71" t="str">
        <f ca="1">IF(COUNTIF($AD$2:AD1355,A370)=1,VLOOKUP(A370,Z:AA,2), IF(COUNTIF($AD$2:AD1355,A370)=0,$E$10,""))</f>
        <v/>
      </c>
      <c r="L370" s="31" t="str">
        <f t="shared" ca="1" si="433"/>
        <v/>
      </c>
      <c r="M370" s="32" t="str">
        <f t="shared" ca="1" si="434"/>
        <v/>
      </c>
      <c r="N370" s="77" t="str">
        <f t="shared" ca="1" si="435"/>
        <v/>
      </c>
      <c r="O370" s="77"/>
      <c r="P370" s="77"/>
      <c r="Q370" s="77" t="str">
        <f ca="1">IF(ISERROR(B370-2),"",$G$5*SUM($O$14:O370)-$H$5*SUM($P$14:P370))</f>
        <v/>
      </c>
      <c r="R370" s="77" t="str">
        <f t="shared" ca="1" si="436"/>
        <v/>
      </c>
      <c r="AB370" s="163" t="str">
        <f t="shared" si="395"/>
        <v/>
      </c>
      <c r="AC370" s="163" t="str">
        <f t="shared" si="396"/>
        <v/>
      </c>
      <c r="AH370" s="164" t="str">
        <f t="shared" ca="1" si="413"/>
        <v/>
      </c>
      <c r="AI370" s="44" t="str">
        <f ca="1">IF(COUNTIF($BU$2:BU1355,AH370)=1,VLOOKUP(AH370,BG:BH,2), IF(COUNTIF($BU$2:BU1355,AH370)=0,$AI$10,""))</f>
        <v/>
      </c>
      <c r="AJ370" s="45" t="str">
        <f t="shared" ca="1" si="400"/>
        <v/>
      </c>
      <c r="AK370" s="45" t="str">
        <f t="shared" ca="1" si="414"/>
        <v/>
      </c>
      <c r="AL370" s="44" t="str">
        <f ca="1">IF(COUNTIF($BU$2:BU1355,AH370)=1,VLOOKUP(AH370,BI:BJ,2), IF(COUNTIF($BU$2:BU1355,AH370)=0,$AJ$10,""))</f>
        <v/>
      </c>
      <c r="AM370" s="45" t="str">
        <f t="shared" ca="1" si="415"/>
        <v/>
      </c>
      <c r="AN370" s="46" t="str">
        <f t="shared" ca="1" si="416"/>
        <v/>
      </c>
      <c r="AO370" s="44" t="str">
        <f ca="1">IF(COUNTIF($BU$2:BU1355,AH370)=1,VLOOKUP(AH370,BK:BL,2), IF(COUNTIF($BU$2:BU1355,AH370)=0,$AK$10,""))</f>
        <v/>
      </c>
      <c r="AP370" s="45" t="str">
        <f t="shared" ca="1" si="417"/>
        <v/>
      </c>
      <c r="AQ370" s="46" t="str">
        <f t="shared" ca="1" si="418"/>
        <v/>
      </c>
      <c r="AR370" s="44" t="str">
        <f ca="1">IF(COUNTIF($BU$2:BU1355,AH370)=1,VLOOKUP(AH370,BM:BN,2), IF(COUNTIF($BU$2:BU1355,AH370)=0,$AL$10,""))</f>
        <v/>
      </c>
      <c r="AS370" s="45" t="str">
        <f t="shared" ca="1" si="419"/>
        <v/>
      </c>
      <c r="AT370" s="46" t="str">
        <f t="shared" ca="1" si="420"/>
        <v/>
      </c>
      <c r="AU370" s="44" t="str">
        <f ca="1">IF(COUNTIF($BU$2:BU1355,AH370)=1,VLOOKUP(AH370,BO:BP,2), IF(COUNTIF($BU$2:BU1355,AH370)=0,$AM$10,""))</f>
        <v/>
      </c>
      <c r="AV370" s="45" t="str">
        <f t="shared" ca="1" si="421"/>
        <v/>
      </c>
      <c r="AW370" s="46" t="str">
        <f t="shared" ca="1" si="422"/>
        <v/>
      </c>
      <c r="AX370" s="44" t="str">
        <f ca="1">IF(COUNTIF($BU$2:BU1355,AH370)=1,VLOOKUP(AH370,BQ:BR,2), IF(COUNTIF($BU$2:BU1355,AH370)=0,$AN$10,""))</f>
        <v/>
      </c>
      <c r="AY370" s="45" t="str">
        <f t="shared" ca="1" si="423"/>
        <v/>
      </c>
      <c r="AZ370" s="46" t="str">
        <f t="shared" ca="1" si="424"/>
        <v/>
      </c>
      <c r="BA370" s="77" t="str">
        <f t="shared" ca="1" si="425"/>
        <v/>
      </c>
      <c r="BB370" s="176"/>
      <c r="BC370" s="176"/>
      <c r="BD370" s="77" t="str">
        <f ca="1">IF(ISERROR(AI370-2),"",$AQ$4*SUM($BB$14:BB370)-$AR$4*SUM($BC$14:BC370))</f>
        <v/>
      </c>
      <c r="BE370" s="77" t="str">
        <f t="shared" ca="1" si="426"/>
        <v/>
      </c>
      <c r="BS370" s="163" t="str">
        <f t="shared" si="397"/>
        <v/>
      </c>
      <c r="BT370" s="163" t="str">
        <f t="shared" si="398"/>
        <v/>
      </c>
      <c r="BY370" s="164" t="str">
        <f t="shared" ca="1" si="408"/>
        <v/>
      </c>
      <c r="BZ370" s="44" t="str">
        <f ca="1">IF(COUNTIF($CN$2:CN1355,BY370)=1,VLOOKUP(BY370,CH:CI,2), IF(COUNTIF($CN$2:CN1355,BY370)=0,$BZ$10,""))</f>
        <v/>
      </c>
      <c r="CA370" s="45" t="str">
        <f t="shared" ca="1" si="401"/>
        <v/>
      </c>
      <c r="CB370" s="45" t="str">
        <f t="shared" ca="1" si="409"/>
        <v/>
      </c>
      <c r="CC370" s="44" t="str">
        <f ca="1">IF(COUNTIF($CN$2:CN1355,BY370)=1,VLOOKUP(BY370,CJ:CK,2), IF(COUNTIF($CN$2:CN1355,BY370)=0,$CA$10,""))</f>
        <v/>
      </c>
      <c r="CD370" s="45" t="str">
        <f t="shared" ca="1" si="410"/>
        <v/>
      </c>
      <c r="CE370" s="46" t="str">
        <f t="shared" ca="1" si="411"/>
        <v/>
      </c>
      <c r="CF370" s="44" t="str">
        <f t="shared" ca="1" si="412"/>
        <v/>
      </c>
      <c r="CL370" s="163" t="str">
        <f t="shared" si="391"/>
        <v/>
      </c>
      <c r="CM370" s="163" t="str">
        <f t="shared" si="392"/>
        <v/>
      </c>
      <c r="CR370" s="164" t="str">
        <f t="shared" ca="1" si="402"/>
        <v/>
      </c>
      <c r="CS370" s="44" t="str">
        <f ca="1">IF(COUNTIF($DG$2:DG1355,CR370)=1,VLOOKUP(CR370,DA:DB,2), IF(COUNTIF($DG$2:DG1355,CR370)=0,$CS$10,""))</f>
        <v/>
      </c>
      <c r="CT370" s="45" t="str">
        <f t="shared" ca="1" si="403"/>
        <v/>
      </c>
      <c r="CU370" s="45" t="str">
        <f t="shared" ca="1" si="404"/>
        <v/>
      </c>
      <c r="CV370" s="44" t="str">
        <f ca="1">IF(COUNTIF($DG$2:DG1355,CR370)=1,VLOOKUP(CR370,DC:DD,2), IF(COUNTIF($DG$2:DG1355,CR370)=0,$CT$10,""))</f>
        <v/>
      </c>
      <c r="CW370" s="45" t="str">
        <f t="shared" ca="1" si="405"/>
        <v/>
      </c>
      <c r="CX370" s="46" t="str">
        <f t="shared" ca="1" si="406"/>
        <v/>
      </c>
      <c r="CY370" s="44" t="str">
        <f t="shared" ca="1" si="407"/>
        <v/>
      </c>
      <c r="DE370" s="163" t="str">
        <f t="shared" si="393"/>
        <v/>
      </c>
      <c r="DF370" s="163" t="str">
        <f t="shared" si="394"/>
        <v/>
      </c>
    </row>
    <row r="371" spans="1:110">
      <c r="A371" s="164" t="str">
        <f t="shared" ca="1" si="427"/>
        <v/>
      </c>
      <c r="B371" s="71" t="str">
        <f ca="1">IF(COUNTIF($AD$2:AD1356,A371)=1,VLOOKUP(A371,T:U,2), IF(COUNTIF($AD$2:AD1356,A371)=0,$B$10,""))</f>
        <v/>
      </c>
      <c r="C371" s="31" t="str">
        <f t="shared" ca="1" si="399"/>
        <v/>
      </c>
      <c r="D371" s="32" t="str">
        <f t="shared" ca="1" si="428"/>
        <v/>
      </c>
      <c r="E371" s="71" t="str">
        <f ca="1">IF(COUNTIF($AD$2:AD1356,A371)=1,VLOOKUP(A371,V:W,2), IF(COUNTIF($AD$2:AD1356,A371)=0,$C$10,""))</f>
        <v/>
      </c>
      <c r="F371" s="31" t="str">
        <f t="shared" ca="1" si="429"/>
        <v/>
      </c>
      <c r="G371" s="32" t="str">
        <f t="shared" ca="1" si="430"/>
        <v/>
      </c>
      <c r="H371" s="71" t="str">
        <f ca="1">IF(COUNTIF($AD$2:AD1356,A371)=1,VLOOKUP(A371,X:Y,2), IF(COUNTIF($AD$2:AD1356,A371)=0,$D$10,""))</f>
        <v/>
      </c>
      <c r="I371" s="31" t="str">
        <f t="shared" ca="1" si="431"/>
        <v/>
      </c>
      <c r="J371" s="32" t="str">
        <f t="shared" ca="1" si="432"/>
        <v/>
      </c>
      <c r="K371" s="71" t="str">
        <f ca="1">IF(COUNTIF($AD$2:AD1356,A371)=1,VLOOKUP(A371,Z:AA,2), IF(COUNTIF($AD$2:AD1356,A371)=0,$E$10,""))</f>
        <v/>
      </c>
      <c r="L371" s="31" t="str">
        <f t="shared" ca="1" si="433"/>
        <v/>
      </c>
      <c r="M371" s="32" t="str">
        <f t="shared" ca="1" si="434"/>
        <v/>
      </c>
      <c r="N371" s="77" t="str">
        <f t="shared" ca="1" si="435"/>
        <v/>
      </c>
      <c r="O371" s="77"/>
      <c r="P371" s="77"/>
      <c r="Q371" s="77" t="str">
        <f ca="1">IF(ISERROR(B371-2),"",$G$5*SUM($O$14:O371)-$H$5*SUM($P$14:P371))</f>
        <v/>
      </c>
      <c r="R371" s="77" t="str">
        <f t="shared" ca="1" si="436"/>
        <v/>
      </c>
      <c r="AB371" s="163" t="str">
        <f t="shared" si="395"/>
        <v/>
      </c>
      <c r="AC371" s="163" t="str">
        <f t="shared" si="396"/>
        <v/>
      </c>
      <c r="AH371" s="164" t="str">
        <f t="shared" ca="1" si="413"/>
        <v/>
      </c>
      <c r="AI371" s="44" t="str">
        <f ca="1">IF(COUNTIF($BU$2:BU1356,AH371)=1,VLOOKUP(AH371,BG:BH,2), IF(COUNTIF($BU$2:BU1356,AH371)=0,$AI$10,""))</f>
        <v/>
      </c>
      <c r="AJ371" s="45" t="str">
        <f t="shared" ca="1" si="400"/>
        <v/>
      </c>
      <c r="AK371" s="45" t="str">
        <f t="shared" ca="1" si="414"/>
        <v/>
      </c>
      <c r="AL371" s="44" t="str">
        <f ca="1">IF(COUNTIF($BU$2:BU1356,AH371)=1,VLOOKUP(AH371,BI:BJ,2), IF(COUNTIF($BU$2:BU1356,AH371)=0,$AJ$10,""))</f>
        <v/>
      </c>
      <c r="AM371" s="45" t="str">
        <f t="shared" ca="1" si="415"/>
        <v/>
      </c>
      <c r="AN371" s="46" t="str">
        <f t="shared" ca="1" si="416"/>
        <v/>
      </c>
      <c r="AO371" s="44" t="str">
        <f ca="1">IF(COUNTIF($BU$2:BU1356,AH371)=1,VLOOKUP(AH371,BK:BL,2), IF(COUNTIF($BU$2:BU1356,AH371)=0,$AK$10,""))</f>
        <v/>
      </c>
      <c r="AP371" s="45" t="str">
        <f t="shared" ca="1" si="417"/>
        <v/>
      </c>
      <c r="AQ371" s="46" t="str">
        <f t="shared" ca="1" si="418"/>
        <v/>
      </c>
      <c r="AR371" s="44" t="str">
        <f ca="1">IF(COUNTIF($BU$2:BU1356,AH371)=1,VLOOKUP(AH371,BM:BN,2), IF(COUNTIF($BU$2:BU1356,AH371)=0,$AL$10,""))</f>
        <v/>
      </c>
      <c r="AS371" s="45" t="str">
        <f t="shared" ca="1" si="419"/>
        <v/>
      </c>
      <c r="AT371" s="46" t="str">
        <f t="shared" ca="1" si="420"/>
        <v/>
      </c>
      <c r="AU371" s="44" t="str">
        <f ca="1">IF(COUNTIF($BU$2:BU1356,AH371)=1,VLOOKUP(AH371,BO:BP,2), IF(COUNTIF($BU$2:BU1356,AH371)=0,$AM$10,""))</f>
        <v/>
      </c>
      <c r="AV371" s="45" t="str">
        <f t="shared" ca="1" si="421"/>
        <v/>
      </c>
      <c r="AW371" s="46" t="str">
        <f t="shared" ca="1" si="422"/>
        <v/>
      </c>
      <c r="AX371" s="44" t="str">
        <f ca="1">IF(COUNTIF($BU$2:BU1356,AH371)=1,VLOOKUP(AH371,BQ:BR,2), IF(COUNTIF($BU$2:BU1356,AH371)=0,$AN$10,""))</f>
        <v/>
      </c>
      <c r="AY371" s="45" t="str">
        <f t="shared" ca="1" si="423"/>
        <v/>
      </c>
      <c r="AZ371" s="46" t="str">
        <f t="shared" ca="1" si="424"/>
        <v/>
      </c>
      <c r="BA371" s="77" t="str">
        <f t="shared" ca="1" si="425"/>
        <v/>
      </c>
      <c r="BB371" s="176"/>
      <c r="BC371" s="176"/>
      <c r="BD371" s="77" t="str">
        <f ca="1">IF(ISERROR(AI371-2),"",$AQ$4*SUM($BB$14:BB371)-$AR$4*SUM($BC$14:BC371))</f>
        <v/>
      </c>
      <c r="BE371" s="77" t="str">
        <f t="shared" ca="1" si="426"/>
        <v/>
      </c>
      <c r="BS371" s="163" t="str">
        <f t="shared" si="397"/>
        <v/>
      </c>
      <c r="BT371" s="163" t="str">
        <f t="shared" si="398"/>
        <v/>
      </c>
      <c r="BY371" s="164" t="str">
        <f t="shared" ca="1" si="408"/>
        <v/>
      </c>
      <c r="BZ371" s="44" t="str">
        <f ca="1">IF(COUNTIF($CN$2:CN1356,BY371)=1,VLOOKUP(BY371,CH:CI,2), IF(COUNTIF($CN$2:CN1356,BY371)=0,$BZ$10,""))</f>
        <v/>
      </c>
      <c r="CA371" s="45" t="str">
        <f t="shared" ca="1" si="401"/>
        <v/>
      </c>
      <c r="CB371" s="45" t="str">
        <f t="shared" ca="1" si="409"/>
        <v/>
      </c>
      <c r="CC371" s="44" t="str">
        <f ca="1">IF(COUNTIF($CN$2:CN1356,BY371)=1,VLOOKUP(BY371,CJ:CK,2), IF(COUNTIF($CN$2:CN1356,BY371)=0,$CA$10,""))</f>
        <v/>
      </c>
      <c r="CD371" s="45" t="str">
        <f t="shared" ca="1" si="410"/>
        <v/>
      </c>
      <c r="CE371" s="46" t="str">
        <f t="shared" ca="1" si="411"/>
        <v/>
      </c>
      <c r="CF371" s="44" t="str">
        <f t="shared" ca="1" si="412"/>
        <v/>
      </c>
      <c r="CL371" s="163" t="str">
        <f t="shared" si="391"/>
        <v/>
      </c>
      <c r="CM371" s="163" t="str">
        <f t="shared" si="392"/>
        <v/>
      </c>
      <c r="CR371" s="164" t="str">
        <f t="shared" ca="1" si="402"/>
        <v/>
      </c>
      <c r="CS371" s="44" t="str">
        <f ca="1">IF(COUNTIF($DG$2:DG1356,CR371)=1,VLOOKUP(CR371,DA:DB,2), IF(COUNTIF($DG$2:DG1356,CR371)=0,$CS$10,""))</f>
        <v/>
      </c>
      <c r="CT371" s="45" t="str">
        <f t="shared" ca="1" si="403"/>
        <v/>
      </c>
      <c r="CU371" s="45" t="str">
        <f t="shared" ca="1" si="404"/>
        <v/>
      </c>
      <c r="CV371" s="44" t="str">
        <f ca="1">IF(COUNTIF($DG$2:DG1356,CR371)=1,VLOOKUP(CR371,DC:DD,2), IF(COUNTIF($DG$2:DG1356,CR371)=0,$CT$10,""))</f>
        <v/>
      </c>
      <c r="CW371" s="45" t="str">
        <f t="shared" ca="1" si="405"/>
        <v/>
      </c>
      <c r="CX371" s="46" t="str">
        <f t="shared" ca="1" si="406"/>
        <v/>
      </c>
      <c r="CY371" s="44" t="str">
        <f t="shared" ca="1" si="407"/>
        <v/>
      </c>
      <c r="DE371" s="163" t="str">
        <f t="shared" si="393"/>
        <v/>
      </c>
      <c r="DF371" s="163" t="str">
        <f t="shared" si="394"/>
        <v/>
      </c>
    </row>
    <row r="372" spans="1:110">
      <c r="A372" s="164" t="str">
        <f t="shared" ca="1" si="427"/>
        <v/>
      </c>
      <c r="B372" s="71" t="str">
        <f ca="1">IF(COUNTIF($AD$2:AD1357,A372)=1,VLOOKUP(A372,T:U,2), IF(COUNTIF($AD$2:AD1357,A372)=0,$B$10,""))</f>
        <v/>
      </c>
      <c r="C372" s="31" t="str">
        <f t="shared" ca="1" si="399"/>
        <v/>
      </c>
      <c r="D372" s="32" t="str">
        <f t="shared" ca="1" si="428"/>
        <v/>
      </c>
      <c r="E372" s="71" t="str">
        <f ca="1">IF(COUNTIF($AD$2:AD1357,A372)=1,VLOOKUP(A372,V:W,2), IF(COUNTIF($AD$2:AD1357,A372)=0,$C$10,""))</f>
        <v/>
      </c>
      <c r="F372" s="31" t="str">
        <f t="shared" ca="1" si="429"/>
        <v/>
      </c>
      <c r="G372" s="32" t="str">
        <f t="shared" ca="1" si="430"/>
        <v/>
      </c>
      <c r="H372" s="71" t="str">
        <f ca="1">IF(COUNTIF($AD$2:AD1357,A372)=1,VLOOKUP(A372,X:Y,2), IF(COUNTIF($AD$2:AD1357,A372)=0,$D$10,""))</f>
        <v/>
      </c>
      <c r="I372" s="31" t="str">
        <f t="shared" ca="1" si="431"/>
        <v/>
      </c>
      <c r="J372" s="32" t="str">
        <f t="shared" ca="1" si="432"/>
        <v/>
      </c>
      <c r="K372" s="71" t="str">
        <f ca="1">IF(COUNTIF($AD$2:AD1357,A372)=1,VLOOKUP(A372,Z:AA,2), IF(COUNTIF($AD$2:AD1357,A372)=0,$E$10,""))</f>
        <v/>
      </c>
      <c r="L372" s="31" t="str">
        <f t="shared" ca="1" si="433"/>
        <v/>
      </c>
      <c r="M372" s="32" t="str">
        <f t="shared" ca="1" si="434"/>
        <v/>
      </c>
      <c r="N372" s="77" t="str">
        <f t="shared" ca="1" si="435"/>
        <v/>
      </c>
      <c r="O372" s="77"/>
      <c r="P372" s="77"/>
      <c r="Q372" s="77" t="str">
        <f ca="1">IF(ISERROR(B372-2),"",$G$5*SUM($O$14:O372)-$H$5*SUM($P$14:P372))</f>
        <v/>
      </c>
      <c r="R372" s="77" t="str">
        <f t="shared" ca="1" si="436"/>
        <v/>
      </c>
      <c r="AB372" s="163" t="str">
        <f t="shared" si="395"/>
        <v/>
      </c>
      <c r="AC372" s="163" t="str">
        <f t="shared" si="396"/>
        <v/>
      </c>
      <c r="AH372" s="164" t="str">
        <f t="shared" ca="1" si="413"/>
        <v/>
      </c>
      <c r="AI372" s="44" t="str">
        <f ca="1">IF(COUNTIF($BU$2:BU1357,AH372)=1,VLOOKUP(AH372,BG:BH,2), IF(COUNTIF($BU$2:BU1357,AH372)=0,$AI$10,""))</f>
        <v/>
      </c>
      <c r="AJ372" s="45" t="str">
        <f t="shared" ca="1" si="400"/>
        <v/>
      </c>
      <c r="AK372" s="45" t="str">
        <f t="shared" ca="1" si="414"/>
        <v/>
      </c>
      <c r="AL372" s="44" t="str">
        <f ca="1">IF(COUNTIF($BU$2:BU1357,AH372)=1,VLOOKUP(AH372,BI:BJ,2), IF(COUNTIF($BU$2:BU1357,AH372)=0,$AJ$10,""))</f>
        <v/>
      </c>
      <c r="AM372" s="45" t="str">
        <f t="shared" ca="1" si="415"/>
        <v/>
      </c>
      <c r="AN372" s="46" t="str">
        <f t="shared" ca="1" si="416"/>
        <v/>
      </c>
      <c r="AO372" s="44" t="str">
        <f ca="1">IF(COUNTIF($BU$2:BU1357,AH372)=1,VLOOKUP(AH372,BK:BL,2), IF(COUNTIF($BU$2:BU1357,AH372)=0,$AK$10,""))</f>
        <v/>
      </c>
      <c r="AP372" s="45" t="str">
        <f t="shared" ca="1" si="417"/>
        <v/>
      </c>
      <c r="AQ372" s="46" t="str">
        <f t="shared" ca="1" si="418"/>
        <v/>
      </c>
      <c r="AR372" s="44" t="str">
        <f ca="1">IF(COUNTIF($BU$2:BU1357,AH372)=1,VLOOKUP(AH372,BM:BN,2), IF(COUNTIF($BU$2:BU1357,AH372)=0,$AL$10,""))</f>
        <v/>
      </c>
      <c r="AS372" s="45" t="str">
        <f t="shared" ca="1" si="419"/>
        <v/>
      </c>
      <c r="AT372" s="46" t="str">
        <f t="shared" ca="1" si="420"/>
        <v/>
      </c>
      <c r="AU372" s="44" t="str">
        <f ca="1">IF(COUNTIF($BU$2:BU1357,AH372)=1,VLOOKUP(AH372,BO:BP,2), IF(COUNTIF($BU$2:BU1357,AH372)=0,$AM$10,""))</f>
        <v/>
      </c>
      <c r="AV372" s="45" t="str">
        <f t="shared" ca="1" si="421"/>
        <v/>
      </c>
      <c r="AW372" s="46" t="str">
        <f t="shared" ca="1" si="422"/>
        <v/>
      </c>
      <c r="AX372" s="44" t="str">
        <f ca="1">IF(COUNTIF($BU$2:BU1357,AH372)=1,VLOOKUP(AH372,BQ:BR,2), IF(COUNTIF($BU$2:BU1357,AH372)=0,$AN$10,""))</f>
        <v/>
      </c>
      <c r="AY372" s="45" t="str">
        <f t="shared" ca="1" si="423"/>
        <v/>
      </c>
      <c r="AZ372" s="46" t="str">
        <f t="shared" ca="1" si="424"/>
        <v/>
      </c>
      <c r="BA372" s="77" t="str">
        <f t="shared" ca="1" si="425"/>
        <v/>
      </c>
      <c r="BB372" s="176"/>
      <c r="BC372" s="176"/>
      <c r="BD372" s="77" t="str">
        <f ca="1">IF(ISERROR(AI372-2),"",$AQ$4*SUM($BB$14:BB372)-$AR$4*SUM($BC$14:BC372))</f>
        <v/>
      </c>
      <c r="BE372" s="77" t="str">
        <f t="shared" ca="1" si="426"/>
        <v/>
      </c>
      <c r="BS372" s="163" t="str">
        <f t="shared" si="397"/>
        <v/>
      </c>
      <c r="BT372" s="163" t="str">
        <f t="shared" si="398"/>
        <v/>
      </c>
      <c r="BY372" s="164" t="str">
        <f t="shared" ca="1" si="408"/>
        <v/>
      </c>
      <c r="BZ372" s="44" t="str">
        <f ca="1">IF(COUNTIF($CN$2:CN1357,BY372)=1,VLOOKUP(BY372,CH:CI,2), IF(COUNTIF($CN$2:CN1357,BY372)=0,$BZ$10,""))</f>
        <v/>
      </c>
      <c r="CA372" s="45" t="str">
        <f t="shared" ca="1" si="401"/>
        <v/>
      </c>
      <c r="CB372" s="45" t="str">
        <f t="shared" ca="1" si="409"/>
        <v/>
      </c>
      <c r="CC372" s="44" t="str">
        <f ca="1">IF(COUNTIF($CN$2:CN1357,BY372)=1,VLOOKUP(BY372,CJ:CK,2), IF(COUNTIF($CN$2:CN1357,BY372)=0,$CA$10,""))</f>
        <v/>
      </c>
      <c r="CD372" s="45" t="str">
        <f t="shared" ca="1" si="410"/>
        <v/>
      </c>
      <c r="CE372" s="46" t="str">
        <f t="shared" ca="1" si="411"/>
        <v/>
      </c>
      <c r="CF372" s="44" t="str">
        <f t="shared" ca="1" si="412"/>
        <v/>
      </c>
      <c r="CL372" s="163" t="str">
        <f t="shared" si="391"/>
        <v/>
      </c>
      <c r="CM372" s="163" t="str">
        <f t="shared" si="392"/>
        <v/>
      </c>
      <c r="CR372" s="164" t="str">
        <f t="shared" ca="1" si="402"/>
        <v/>
      </c>
      <c r="CS372" s="44" t="str">
        <f ca="1">IF(COUNTIF($DG$2:DG1357,CR372)=1,VLOOKUP(CR372,DA:DB,2), IF(COUNTIF($DG$2:DG1357,CR372)=0,$CS$10,""))</f>
        <v/>
      </c>
      <c r="CT372" s="45" t="str">
        <f t="shared" ca="1" si="403"/>
        <v/>
      </c>
      <c r="CU372" s="45" t="str">
        <f t="shared" ca="1" si="404"/>
        <v/>
      </c>
      <c r="CV372" s="44" t="str">
        <f ca="1">IF(COUNTIF($DG$2:DG1357,CR372)=1,VLOOKUP(CR372,DC:DD,2), IF(COUNTIF($DG$2:DG1357,CR372)=0,$CT$10,""))</f>
        <v/>
      </c>
      <c r="CW372" s="45" t="str">
        <f t="shared" ca="1" si="405"/>
        <v/>
      </c>
      <c r="CX372" s="46" t="str">
        <f t="shared" ca="1" si="406"/>
        <v/>
      </c>
      <c r="CY372" s="44" t="str">
        <f t="shared" ca="1" si="407"/>
        <v/>
      </c>
      <c r="DE372" s="163" t="str">
        <f t="shared" si="393"/>
        <v/>
      </c>
      <c r="DF372" s="163" t="str">
        <f t="shared" si="394"/>
        <v/>
      </c>
    </row>
    <row r="373" spans="1:110">
      <c r="A373" s="164" t="str">
        <f t="shared" ca="1" si="427"/>
        <v/>
      </c>
      <c r="B373" s="71" t="str">
        <f ca="1">IF(COUNTIF($AD$2:AD1358,A373)=1,VLOOKUP(A373,T:U,2), IF(COUNTIF($AD$2:AD1358,A373)=0,$B$10,""))</f>
        <v/>
      </c>
      <c r="C373" s="31" t="str">
        <f t="shared" ca="1" si="399"/>
        <v/>
      </c>
      <c r="D373" s="32" t="str">
        <f t="shared" ca="1" si="428"/>
        <v/>
      </c>
      <c r="E373" s="71" t="str">
        <f ca="1">IF(COUNTIF($AD$2:AD1358,A373)=1,VLOOKUP(A373,V:W,2), IF(COUNTIF($AD$2:AD1358,A373)=0,$C$10,""))</f>
        <v/>
      </c>
      <c r="F373" s="31" t="str">
        <f t="shared" ca="1" si="429"/>
        <v/>
      </c>
      <c r="G373" s="32" t="str">
        <f t="shared" ca="1" si="430"/>
        <v/>
      </c>
      <c r="H373" s="71" t="str">
        <f ca="1">IF(COUNTIF($AD$2:AD1358,A373)=1,VLOOKUP(A373,X:Y,2), IF(COUNTIF($AD$2:AD1358,A373)=0,$D$10,""))</f>
        <v/>
      </c>
      <c r="I373" s="31" t="str">
        <f t="shared" ca="1" si="431"/>
        <v/>
      </c>
      <c r="J373" s="32" t="str">
        <f t="shared" ca="1" si="432"/>
        <v/>
      </c>
      <c r="K373" s="71" t="str">
        <f ca="1">IF(COUNTIF($AD$2:AD1358,A373)=1,VLOOKUP(A373,Z:AA,2), IF(COUNTIF($AD$2:AD1358,A373)=0,$E$10,""))</f>
        <v/>
      </c>
      <c r="L373" s="31" t="str">
        <f t="shared" ca="1" si="433"/>
        <v/>
      </c>
      <c r="M373" s="32" t="str">
        <f t="shared" ca="1" si="434"/>
        <v/>
      </c>
      <c r="N373" s="77" t="str">
        <f t="shared" ca="1" si="435"/>
        <v/>
      </c>
      <c r="O373" s="77"/>
      <c r="P373" s="77"/>
      <c r="Q373" s="77" t="str">
        <f ca="1">IF(ISERROR(B373-2),"",$G$5*SUM($O$14:O373)-$H$5*SUM($P$14:P373))</f>
        <v/>
      </c>
      <c r="R373" s="77" t="str">
        <f t="shared" ca="1" si="436"/>
        <v/>
      </c>
      <c r="AB373" s="163" t="str">
        <f t="shared" si="395"/>
        <v/>
      </c>
      <c r="AC373" s="163" t="str">
        <f t="shared" si="396"/>
        <v/>
      </c>
      <c r="AH373" s="164" t="str">
        <f t="shared" ca="1" si="413"/>
        <v/>
      </c>
      <c r="AI373" s="44" t="str">
        <f ca="1">IF(COUNTIF($BU$2:BU1358,AH373)=1,VLOOKUP(AH373,BG:BH,2), IF(COUNTIF($BU$2:BU1358,AH373)=0,$AI$10,""))</f>
        <v/>
      </c>
      <c r="AJ373" s="45" t="str">
        <f t="shared" ca="1" si="400"/>
        <v/>
      </c>
      <c r="AK373" s="45" t="str">
        <f t="shared" ca="1" si="414"/>
        <v/>
      </c>
      <c r="AL373" s="44" t="str">
        <f ca="1">IF(COUNTIF($BU$2:BU1358,AH373)=1,VLOOKUP(AH373,BI:BJ,2), IF(COUNTIF($BU$2:BU1358,AH373)=0,$AJ$10,""))</f>
        <v/>
      </c>
      <c r="AM373" s="45" t="str">
        <f t="shared" ca="1" si="415"/>
        <v/>
      </c>
      <c r="AN373" s="46" t="str">
        <f t="shared" ca="1" si="416"/>
        <v/>
      </c>
      <c r="AO373" s="44" t="str">
        <f ca="1">IF(COUNTIF($BU$2:BU1358,AH373)=1,VLOOKUP(AH373,BK:BL,2), IF(COUNTIF($BU$2:BU1358,AH373)=0,$AK$10,""))</f>
        <v/>
      </c>
      <c r="AP373" s="45" t="str">
        <f t="shared" ca="1" si="417"/>
        <v/>
      </c>
      <c r="AQ373" s="46" t="str">
        <f t="shared" ca="1" si="418"/>
        <v/>
      </c>
      <c r="AR373" s="44" t="str">
        <f ca="1">IF(COUNTIF($BU$2:BU1358,AH373)=1,VLOOKUP(AH373,BM:BN,2), IF(COUNTIF($BU$2:BU1358,AH373)=0,$AL$10,""))</f>
        <v/>
      </c>
      <c r="AS373" s="45" t="str">
        <f t="shared" ca="1" si="419"/>
        <v/>
      </c>
      <c r="AT373" s="46" t="str">
        <f t="shared" ca="1" si="420"/>
        <v/>
      </c>
      <c r="AU373" s="44" t="str">
        <f ca="1">IF(COUNTIF($BU$2:BU1358,AH373)=1,VLOOKUP(AH373,BO:BP,2), IF(COUNTIF($BU$2:BU1358,AH373)=0,$AM$10,""))</f>
        <v/>
      </c>
      <c r="AV373" s="45" t="str">
        <f t="shared" ca="1" si="421"/>
        <v/>
      </c>
      <c r="AW373" s="46" t="str">
        <f t="shared" ca="1" si="422"/>
        <v/>
      </c>
      <c r="AX373" s="44" t="str">
        <f ca="1">IF(COUNTIF($BU$2:BU1358,AH373)=1,VLOOKUP(AH373,BQ:BR,2), IF(COUNTIF($BU$2:BU1358,AH373)=0,$AN$10,""))</f>
        <v/>
      </c>
      <c r="AY373" s="45" t="str">
        <f t="shared" ca="1" si="423"/>
        <v/>
      </c>
      <c r="AZ373" s="46" t="str">
        <f t="shared" ca="1" si="424"/>
        <v/>
      </c>
      <c r="BA373" s="77" t="str">
        <f t="shared" ca="1" si="425"/>
        <v/>
      </c>
      <c r="BB373" s="176"/>
      <c r="BC373" s="176"/>
      <c r="BD373" s="77" t="str">
        <f ca="1">IF(ISERROR(AI373-2),"",$AQ$4*SUM($BB$14:BB373)-$AR$4*SUM($BC$14:BC373))</f>
        <v/>
      </c>
      <c r="BE373" s="77" t="str">
        <f t="shared" ca="1" si="426"/>
        <v/>
      </c>
      <c r="BS373" s="163" t="str">
        <f t="shared" si="397"/>
        <v/>
      </c>
      <c r="BT373" s="163" t="str">
        <f t="shared" si="398"/>
        <v/>
      </c>
      <c r="BY373" s="164" t="str">
        <f t="shared" ca="1" si="408"/>
        <v/>
      </c>
      <c r="BZ373" s="44" t="str">
        <f ca="1">IF(COUNTIF($CN$2:CN1358,BY373)=1,VLOOKUP(BY373,CH:CI,2), IF(COUNTIF($CN$2:CN1358,BY373)=0,$BZ$10,""))</f>
        <v/>
      </c>
      <c r="CA373" s="45" t="str">
        <f t="shared" ca="1" si="401"/>
        <v/>
      </c>
      <c r="CB373" s="45" t="str">
        <f t="shared" ca="1" si="409"/>
        <v/>
      </c>
      <c r="CC373" s="44" t="str">
        <f ca="1">IF(COUNTIF($CN$2:CN1358,BY373)=1,VLOOKUP(BY373,CJ:CK,2), IF(COUNTIF($CN$2:CN1358,BY373)=0,$CA$10,""))</f>
        <v/>
      </c>
      <c r="CD373" s="45" t="str">
        <f t="shared" ca="1" si="410"/>
        <v/>
      </c>
      <c r="CE373" s="46" t="str">
        <f t="shared" ca="1" si="411"/>
        <v/>
      </c>
      <c r="CF373" s="44" t="str">
        <f t="shared" ca="1" si="412"/>
        <v/>
      </c>
      <c r="CL373" s="163" t="str">
        <f t="shared" si="391"/>
        <v/>
      </c>
      <c r="CM373" s="163" t="str">
        <f t="shared" si="392"/>
        <v/>
      </c>
      <c r="CR373" s="164" t="str">
        <f t="shared" ca="1" si="402"/>
        <v/>
      </c>
      <c r="CS373" s="44" t="str">
        <f ca="1">IF(COUNTIF($DG$2:DG1358,CR373)=1,VLOOKUP(CR373,DA:DB,2), IF(COUNTIF($DG$2:DG1358,CR373)=0,$CS$10,""))</f>
        <v/>
      </c>
      <c r="CT373" s="45" t="str">
        <f t="shared" ca="1" si="403"/>
        <v/>
      </c>
      <c r="CU373" s="45" t="str">
        <f t="shared" ca="1" si="404"/>
        <v/>
      </c>
      <c r="CV373" s="44" t="str">
        <f ca="1">IF(COUNTIF($DG$2:DG1358,CR373)=1,VLOOKUP(CR373,DC:DD,2), IF(COUNTIF($DG$2:DG1358,CR373)=0,$CT$10,""))</f>
        <v/>
      </c>
      <c r="CW373" s="45" t="str">
        <f t="shared" ca="1" si="405"/>
        <v/>
      </c>
      <c r="CX373" s="46" t="str">
        <f t="shared" ca="1" si="406"/>
        <v/>
      </c>
      <c r="CY373" s="44" t="str">
        <f t="shared" ca="1" si="407"/>
        <v/>
      </c>
      <c r="DE373" s="163" t="str">
        <f t="shared" si="393"/>
        <v/>
      </c>
      <c r="DF373" s="163" t="str">
        <f t="shared" si="394"/>
        <v/>
      </c>
    </row>
    <row r="374" spans="1:110">
      <c r="A374" s="164" t="str">
        <f t="shared" ca="1" si="427"/>
        <v/>
      </c>
      <c r="B374" s="71" t="str">
        <f ca="1">IF(COUNTIF($AD$2:AD1359,A374)=1,VLOOKUP(A374,T:U,2), IF(COUNTIF($AD$2:AD1359,A374)=0,$B$10,""))</f>
        <v/>
      </c>
      <c r="C374" s="31" t="str">
        <f t="shared" ca="1" si="399"/>
        <v/>
      </c>
      <c r="D374" s="32" t="str">
        <f t="shared" ca="1" si="428"/>
        <v/>
      </c>
      <c r="E374" s="71" t="str">
        <f ca="1">IF(COUNTIF($AD$2:AD1359,A374)=1,VLOOKUP(A374,V:W,2), IF(COUNTIF($AD$2:AD1359,A374)=0,$C$10,""))</f>
        <v/>
      </c>
      <c r="F374" s="31" t="str">
        <f t="shared" ca="1" si="429"/>
        <v/>
      </c>
      <c r="G374" s="32" t="str">
        <f t="shared" ca="1" si="430"/>
        <v/>
      </c>
      <c r="H374" s="71" t="str">
        <f ca="1">IF(COUNTIF($AD$2:AD1359,A374)=1,VLOOKUP(A374,X:Y,2), IF(COUNTIF($AD$2:AD1359,A374)=0,$D$10,""))</f>
        <v/>
      </c>
      <c r="I374" s="31" t="str">
        <f t="shared" ca="1" si="431"/>
        <v/>
      </c>
      <c r="J374" s="32" t="str">
        <f t="shared" ca="1" si="432"/>
        <v/>
      </c>
      <c r="K374" s="71" t="str">
        <f ca="1">IF(COUNTIF($AD$2:AD1359,A374)=1,VLOOKUP(A374,Z:AA,2), IF(COUNTIF($AD$2:AD1359,A374)=0,$E$10,""))</f>
        <v/>
      </c>
      <c r="L374" s="31" t="str">
        <f t="shared" ca="1" si="433"/>
        <v/>
      </c>
      <c r="M374" s="32" t="str">
        <f t="shared" ca="1" si="434"/>
        <v/>
      </c>
      <c r="N374" s="77" t="str">
        <f t="shared" ca="1" si="435"/>
        <v/>
      </c>
      <c r="O374" s="77"/>
      <c r="P374" s="77"/>
      <c r="Q374" s="77" t="str">
        <f ca="1">IF(ISERROR(B374-2),"",$G$5*SUM($O$14:O374)-$H$5*SUM($P$14:P374))</f>
        <v/>
      </c>
      <c r="R374" s="77" t="str">
        <f t="shared" ca="1" si="436"/>
        <v/>
      </c>
      <c r="AB374" s="163" t="str">
        <f t="shared" si="395"/>
        <v/>
      </c>
      <c r="AC374" s="163" t="str">
        <f t="shared" si="396"/>
        <v/>
      </c>
      <c r="AH374" s="164" t="str">
        <f t="shared" ca="1" si="413"/>
        <v/>
      </c>
      <c r="AI374" s="44" t="str">
        <f ca="1">IF(COUNTIF($BU$2:BU1359,AH374)=1,VLOOKUP(AH374,BG:BH,2), IF(COUNTIF($BU$2:BU1359,AH374)=0,$AI$10,""))</f>
        <v/>
      </c>
      <c r="AJ374" s="45" t="str">
        <f t="shared" ca="1" si="400"/>
        <v/>
      </c>
      <c r="AK374" s="45" t="str">
        <f t="shared" ca="1" si="414"/>
        <v/>
      </c>
      <c r="AL374" s="44" t="str">
        <f ca="1">IF(COUNTIF($BU$2:BU1359,AH374)=1,VLOOKUP(AH374,BI:BJ,2), IF(COUNTIF($BU$2:BU1359,AH374)=0,$AJ$10,""))</f>
        <v/>
      </c>
      <c r="AM374" s="45" t="str">
        <f t="shared" ca="1" si="415"/>
        <v/>
      </c>
      <c r="AN374" s="46" t="str">
        <f t="shared" ca="1" si="416"/>
        <v/>
      </c>
      <c r="AO374" s="44" t="str">
        <f ca="1">IF(COUNTIF($BU$2:BU1359,AH374)=1,VLOOKUP(AH374,BK:BL,2), IF(COUNTIF($BU$2:BU1359,AH374)=0,$AK$10,""))</f>
        <v/>
      </c>
      <c r="AP374" s="45" t="str">
        <f t="shared" ca="1" si="417"/>
        <v/>
      </c>
      <c r="AQ374" s="46" t="str">
        <f t="shared" ca="1" si="418"/>
        <v/>
      </c>
      <c r="AR374" s="44" t="str">
        <f ca="1">IF(COUNTIF($BU$2:BU1359,AH374)=1,VLOOKUP(AH374,BM:BN,2), IF(COUNTIF($BU$2:BU1359,AH374)=0,$AL$10,""))</f>
        <v/>
      </c>
      <c r="AS374" s="45" t="str">
        <f t="shared" ca="1" si="419"/>
        <v/>
      </c>
      <c r="AT374" s="46" t="str">
        <f t="shared" ca="1" si="420"/>
        <v/>
      </c>
      <c r="AU374" s="44" t="str">
        <f ca="1">IF(COUNTIF($BU$2:BU1359,AH374)=1,VLOOKUP(AH374,BO:BP,2), IF(COUNTIF($BU$2:BU1359,AH374)=0,$AM$10,""))</f>
        <v/>
      </c>
      <c r="AV374" s="45" t="str">
        <f t="shared" ca="1" si="421"/>
        <v/>
      </c>
      <c r="AW374" s="46" t="str">
        <f t="shared" ca="1" si="422"/>
        <v/>
      </c>
      <c r="AX374" s="44" t="str">
        <f ca="1">IF(COUNTIF($BU$2:BU1359,AH374)=1,VLOOKUP(AH374,BQ:BR,2), IF(COUNTIF($BU$2:BU1359,AH374)=0,$AN$10,""))</f>
        <v/>
      </c>
      <c r="AY374" s="45" t="str">
        <f t="shared" ca="1" si="423"/>
        <v/>
      </c>
      <c r="AZ374" s="46" t="str">
        <f t="shared" ca="1" si="424"/>
        <v/>
      </c>
      <c r="BA374" s="77" t="str">
        <f t="shared" ca="1" si="425"/>
        <v/>
      </c>
      <c r="BB374" s="176"/>
      <c r="BC374" s="176"/>
      <c r="BD374" s="77" t="str">
        <f ca="1">IF(ISERROR(AI374-2),"",$AQ$4*SUM($BB$14:BB374)-$AR$4*SUM($BC$14:BC374))</f>
        <v/>
      </c>
      <c r="BE374" s="77" t="str">
        <f t="shared" ca="1" si="426"/>
        <v/>
      </c>
      <c r="BS374" s="163" t="str">
        <f t="shared" si="397"/>
        <v/>
      </c>
      <c r="BT374" s="163" t="str">
        <f t="shared" si="398"/>
        <v/>
      </c>
      <c r="BY374" s="164" t="str">
        <f t="shared" ca="1" si="408"/>
        <v/>
      </c>
      <c r="BZ374" s="44" t="str">
        <f ca="1">IF(COUNTIF($CN$2:CN1359,BY374)=1,VLOOKUP(BY374,CH:CI,2), IF(COUNTIF($CN$2:CN1359,BY374)=0,$BZ$10,""))</f>
        <v/>
      </c>
      <c r="CA374" s="45" t="str">
        <f t="shared" ca="1" si="401"/>
        <v/>
      </c>
      <c r="CB374" s="45" t="str">
        <f t="shared" ca="1" si="409"/>
        <v/>
      </c>
      <c r="CC374" s="44" t="str">
        <f ca="1">IF(COUNTIF($CN$2:CN1359,BY374)=1,VLOOKUP(BY374,CJ:CK,2), IF(COUNTIF($CN$2:CN1359,BY374)=0,$CA$10,""))</f>
        <v/>
      </c>
      <c r="CD374" s="45" t="str">
        <f t="shared" ca="1" si="410"/>
        <v/>
      </c>
      <c r="CE374" s="46" t="str">
        <f t="shared" ca="1" si="411"/>
        <v/>
      </c>
      <c r="CF374" s="44" t="str">
        <f t="shared" ca="1" si="412"/>
        <v/>
      </c>
      <c r="CL374" s="163" t="str">
        <f t="shared" si="391"/>
        <v/>
      </c>
      <c r="CM374" s="163" t="str">
        <f t="shared" si="392"/>
        <v/>
      </c>
      <c r="CR374" s="164" t="str">
        <f t="shared" ca="1" si="402"/>
        <v/>
      </c>
      <c r="CS374" s="44" t="str">
        <f ca="1">IF(COUNTIF($DG$2:DG1359,CR374)=1,VLOOKUP(CR374,DA:DB,2), IF(COUNTIF($DG$2:DG1359,CR374)=0,$CS$10,""))</f>
        <v/>
      </c>
      <c r="CT374" s="45" t="str">
        <f t="shared" ca="1" si="403"/>
        <v/>
      </c>
      <c r="CU374" s="45" t="str">
        <f t="shared" ca="1" si="404"/>
        <v/>
      </c>
      <c r="CV374" s="44" t="str">
        <f ca="1">IF(COUNTIF($DG$2:DG1359,CR374)=1,VLOOKUP(CR374,DC:DD,2), IF(COUNTIF($DG$2:DG1359,CR374)=0,$CT$10,""))</f>
        <v/>
      </c>
      <c r="CW374" s="45" t="str">
        <f t="shared" ca="1" si="405"/>
        <v/>
      </c>
      <c r="CX374" s="46" t="str">
        <f t="shared" ca="1" si="406"/>
        <v/>
      </c>
      <c r="CY374" s="44" t="str">
        <f t="shared" ca="1" si="407"/>
        <v/>
      </c>
      <c r="DE374" s="163" t="str">
        <f t="shared" si="393"/>
        <v/>
      </c>
      <c r="DF374" s="163" t="str">
        <f t="shared" si="394"/>
        <v/>
      </c>
    </row>
    <row r="375" spans="1:110">
      <c r="A375" s="164" t="str">
        <f t="shared" ca="1" si="427"/>
        <v/>
      </c>
      <c r="B375" s="71" t="str">
        <f ca="1">IF(COUNTIF($AD$2:AD1360,A375)=1,VLOOKUP(A375,T:U,2), IF(COUNTIF($AD$2:AD1360,A375)=0,$B$10,""))</f>
        <v/>
      </c>
      <c r="C375" s="31" t="str">
        <f t="shared" ca="1" si="399"/>
        <v/>
      </c>
      <c r="D375" s="32" t="str">
        <f t="shared" ca="1" si="428"/>
        <v/>
      </c>
      <c r="E375" s="71" t="str">
        <f ca="1">IF(COUNTIF($AD$2:AD1360,A375)=1,VLOOKUP(A375,V:W,2), IF(COUNTIF($AD$2:AD1360,A375)=0,$C$10,""))</f>
        <v/>
      </c>
      <c r="F375" s="31" t="str">
        <f t="shared" ca="1" si="429"/>
        <v/>
      </c>
      <c r="G375" s="32" t="str">
        <f t="shared" ca="1" si="430"/>
        <v/>
      </c>
      <c r="H375" s="71" t="str">
        <f ca="1">IF(COUNTIF($AD$2:AD1360,A375)=1,VLOOKUP(A375,X:Y,2), IF(COUNTIF($AD$2:AD1360,A375)=0,$D$10,""))</f>
        <v/>
      </c>
      <c r="I375" s="31" t="str">
        <f t="shared" ca="1" si="431"/>
        <v/>
      </c>
      <c r="J375" s="32" t="str">
        <f t="shared" ca="1" si="432"/>
        <v/>
      </c>
      <c r="K375" s="71" t="str">
        <f ca="1">IF(COUNTIF($AD$2:AD1360,A375)=1,VLOOKUP(A375,Z:AA,2), IF(COUNTIF($AD$2:AD1360,A375)=0,$E$10,""))</f>
        <v/>
      </c>
      <c r="L375" s="31" t="str">
        <f t="shared" ca="1" si="433"/>
        <v/>
      </c>
      <c r="M375" s="32" t="str">
        <f t="shared" ca="1" si="434"/>
        <v/>
      </c>
      <c r="N375" s="77" t="str">
        <f t="shared" ca="1" si="435"/>
        <v/>
      </c>
      <c r="O375" s="77"/>
      <c r="P375" s="77"/>
      <c r="Q375" s="77" t="str">
        <f ca="1">IF(ISERROR(B375-2),"",$G$5*SUM($O$14:O375)-$H$5*SUM($P$14:P375))</f>
        <v/>
      </c>
      <c r="R375" s="77" t="str">
        <f t="shared" ca="1" si="436"/>
        <v/>
      </c>
      <c r="AB375" s="163" t="str">
        <f t="shared" si="395"/>
        <v/>
      </c>
      <c r="AC375" s="163" t="str">
        <f t="shared" si="396"/>
        <v/>
      </c>
      <c r="AH375" s="164" t="str">
        <f t="shared" ca="1" si="413"/>
        <v/>
      </c>
      <c r="AI375" s="44" t="str">
        <f ca="1">IF(COUNTIF($BU$2:BU1360,AH375)=1,VLOOKUP(AH375,BG:BH,2), IF(COUNTIF($BU$2:BU1360,AH375)=0,$AI$10,""))</f>
        <v/>
      </c>
      <c r="AJ375" s="45" t="str">
        <f t="shared" ca="1" si="400"/>
        <v/>
      </c>
      <c r="AK375" s="45" t="str">
        <f t="shared" ca="1" si="414"/>
        <v/>
      </c>
      <c r="AL375" s="44" t="str">
        <f ca="1">IF(COUNTIF($BU$2:BU1360,AH375)=1,VLOOKUP(AH375,BI:BJ,2), IF(COUNTIF($BU$2:BU1360,AH375)=0,$AJ$10,""))</f>
        <v/>
      </c>
      <c r="AM375" s="45" t="str">
        <f t="shared" ca="1" si="415"/>
        <v/>
      </c>
      <c r="AN375" s="46" t="str">
        <f t="shared" ca="1" si="416"/>
        <v/>
      </c>
      <c r="AO375" s="44" t="str">
        <f ca="1">IF(COUNTIF($BU$2:BU1360,AH375)=1,VLOOKUP(AH375,BK:BL,2), IF(COUNTIF($BU$2:BU1360,AH375)=0,$AK$10,""))</f>
        <v/>
      </c>
      <c r="AP375" s="45" t="str">
        <f t="shared" ca="1" si="417"/>
        <v/>
      </c>
      <c r="AQ375" s="46" t="str">
        <f t="shared" ca="1" si="418"/>
        <v/>
      </c>
      <c r="AR375" s="44" t="str">
        <f ca="1">IF(COUNTIF($BU$2:BU1360,AH375)=1,VLOOKUP(AH375,BM:BN,2), IF(COUNTIF($BU$2:BU1360,AH375)=0,$AL$10,""))</f>
        <v/>
      </c>
      <c r="AS375" s="45" t="str">
        <f t="shared" ca="1" si="419"/>
        <v/>
      </c>
      <c r="AT375" s="46" t="str">
        <f t="shared" ca="1" si="420"/>
        <v/>
      </c>
      <c r="AU375" s="44" t="str">
        <f ca="1">IF(COUNTIF($BU$2:BU1360,AH375)=1,VLOOKUP(AH375,BO:BP,2), IF(COUNTIF($BU$2:BU1360,AH375)=0,$AM$10,""))</f>
        <v/>
      </c>
      <c r="AV375" s="45" t="str">
        <f t="shared" ca="1" si="421"/>
        <v/>
      </c>
      <c r="AW375" s="46" t="str">
        <f t="shared" ca="1" si="422"/>
        <v/>
      </c>
      <c r="AX375" s="44" t="str">
        <f ca="1">IF(COUNTIF($BU$2:BU1360,AH375)=1,VLOOKUP(AH375,BQ:BR,2), IF(COUNTIF($BU$2:BU1360,AH375)=0,$AN$10,""))</f>
        <v/>
      </c>
      <c r="AY375" s="45" t="str">
        <f t="shared" ca="1" si="423"/>
        <v/>
      </c>
      <c r="AZ375" s="46" t="str">
        <f t="shared" ca="1" si="424"/>
        <v/>
      </c>
      <c r="BA375" s="77" t="str">
        <f t="shared" ca="1" si="425"/>
        <v/>
      </c>
      <c r="BB375" s="176"/>
      <c r="BC375" s="176"/>
      <c r="BD375" s="77" t="str">
        <f ca="1">IF(ISERROR(AI375-2),"",$AQ$4*SUM($BB$14:BB375)-$AR$4*SUM($BC$14:BC375))</f>
        <v/>
      </c>
      <c r="BE375" s="77" t="str">
        <f t="shared" ca="1" si="426"/>
        <v/>
      </c>
      <c r="BS375" s="163" t="str">
        <f t="shared" si="397"/>
        <v/>
      </c>
      <c r="BT375" s="163" t="str">
        <f t="shared" si="398"/>
        <v/>
      </c>
      <c r="BY375" s="164" t="str">
        <f t="shared" ca="1" si="408"/>
        <v/>
      </c>
      <c r="BZ375" s="44" t="str">
        <f ca="1">IF(COUNTIF($CN$2:CN1360,BY375)=1,VLOOKUP(BY375,CH:CI,2), IF(COUNTIF($CN$2:CN1360,BY375)=0,$BZ$10,""))</f>
        <v/>
      </c>
      <c r="CA375" s="45" t="str">
        <f t="shared" ca="1" si="401"/>
        <v/>
      </c>
      <c r="CB375" s="45" t="str">
        <f t="shared" ca="1" si="409"/>
        <v/>
      </c>
      <c r="CC375" s="44" t="str">
        <f ca="1">IF(COUNTIF($CN$2:CN1360,BY375)=1,VLOOKUP(BY375,CJ:CK,2), IF(COUNTIF($CN$2:CN1360,BY375)=0,$CA$10,""))</f>
        <v/>
      </c>
      <c r="CD375" s="45" t="str">
        <f t="shared" ca="1" si="410"/>
        <v/>
      </c>
      <c r="CE375" s="46" t="str">
        <f t="shared" ca="1" si="411"/>
        <v/>
      </c>
      <c r="CF375" s="44" t="str">
        <f t="shared" ca="1" si="412"/>
        <v/>
      </c>
      <c r="CL375" s="163" t="str">
        <f t="shared" si="391"/>
        <v/>
      </c>
      <c r="CM375" s="163" t="str">
        <f t="shared" si="392"/>
        <v/>
      </c>
      <c r="CR375" s="164" t="str">
        <f t="shared" ca="1" si="402"/>
        <v/>
      </c>
      <c r="CS375" s="44" t="str">
        <f ca="1">IF(COUNTIF($DG$2:DG1360,CR375)=1,VLOOKUP(CR375,DA:DB,2), IF(COUNTIF($DG$2:DG1360,CR375)=0,$CS$10,""))</f>
        <v/>
      </c>
      <c r="CT375" s="45" t="str">
        <f t="shared" ca="1" si="403"/>
        <v/>
      </c>
      <c r="CU375" s="45" t="str">
        <f t="shared" ca="1" si="404"/>
        <v/>
      </c>
      <c r="CV375" s="44" t="str">
        <f ca="1">IF(COUNTIF($DG$2:DG1360,CR375)=1,VLOOKUP(CR375,DC:DD,2), IF(COUNTIF($DG$2:DG1360,CR375)=0,$CT$10,""))</f>
        <v/>
      </c>
      <c r="CW375" s="45" t="str">
        <f t="shared" ca="1" si="405"/>
        <v/>
      </c>
      <c r="CX375" s="46" t="str">
        <f t="shared" ca="1" si="406"/>
        <v/>
      </c>
      <c r="CY375" s="44" t="str">
        <f t="shared" ca="1" si="407"/>
        <v/>
      </c>
      <c r="DE375" s="163" t="str">
        <f t="shared" si="393"/>
        <v/>
      </c>
      <c r="DF375" s="163" t="str">
        <f t="shared" si="394"/>
        <v/>
      </c>
    </row>
    <row r="376" spans="1:110">
      <c r="A376" s="164" t="str">
        <f t="shared" ca="1" si="427"/>
        <v/>
      </c>
      <c r="B376" s="71" t="str">
        <f ca="1">IF(COUNTIF($AD$2:AD1361,A376)=1,VLOOKUP(A376,T:U,2), IF(COUNTIF($AD$2:AD1361,A376)=0,$B$10,""))</f>
        <v/>
      </c>
      <c r="C376" s="31" t="str">
        <f t="shared" ca="1" si="399"/>
        <v/>
      </c>
      <c r="D376" s="32" t="str">
        <f t="shared" ca="1" si="428"/>
        <v/>
      </c>
      <c r="E376" s="71" t="str">
        <f ca="1">IF(COUNTIF($AD$2:AD1361,A376)=1,VLOOKUP(A376,V:W,2), IF(COUNTIF($AD$2:AD1361,A376)=0,$C$10,""))</f>
        <v/>
      </c>
      <c r="F376" s="31" t="str">
        <f t="shared" ca="1" si="429"/>
        <v/>
      </c>
      <c r="G376" s="32" t="str">
        <f t="shared" ca="1" si="430"/>
        <v/>
      </c>
      <c r="H376" s="71" t="str">
        <f ca="1">IF(COUNTIF($AD$2:AD1361,A376)=1,VLOOKUP(A376,X:Y,2), IF(COUNTIF($AD$2:AD1361,A376)=0,$D$10,""))</f>
        <v/>
      </c>
      <c r="I376" s="31" t="str">
        <f t="shared" ca="1" si="431"/>
        <v/>
      </c>
      <c r="J376" s="32" t="str">
        <f t="shared" ca="1" si="432"/>
        <v/>
      </c>
      <c r="K376" s="71" t="str">
        <f ca="1">IF(COUNTIF($AD$2:AD1361,A376)=1,VLOOKUP(A376,Z:AA,2), IF(COUNTIF($AD$2:AD1361,A376)=0,$E$10,""))</f>
        <v/>
      </c>
      <c r="L376" s="31" t="str">
        <f t="shared" ca="1" si="433"/>
        <v/>
      </c>
      <c r="M376" s="32" t="str">
        <f t="shared" ca="1" si="434"/>
        <v/>
      </c>
      <c r="N376" s="77" t="str">
        <f t="shared" ca="1" si="435"/>
        <v/>
      </c>
      <c r="O376" s="77"/>
      <c r="P376" s="77"/>
      <c r="Q376" s="77" t="str">
        <f ca="1">IF(ISERROR(B376-2),"",$G$5*SUM($O$14:O376)-$H$5*SUM($P$14:P376))</f>
        <v/>
      </c>
      <c r="R376" s="77" t="str">
        <f t="shared" ca="1" si="436"/>
        <v/>
      </c>
      <c r="AB376" s="163" t="str">
        <f t="shared" si="395"/>
        <v/>
      </c>
      <c r="AC376" s="163" t="str">
        <f t="shared" si="396"/>
        <v/>
      </c>
      <c r="AH376" s="164" t="str">
        <f t="shared" ca="1" si="413"/>
        <v/>
      </c>
      <c r="AI376" s="44" t="str">
        <f ca="1">IF(COUNTIF($BU$2:BU1361,AH376)=1,VLOOKUP(AH376,BG:BH,2), IF(COUNTIF($BU$2:BU1361,AH376)=0,$AI$10,""))</f>
        <v/>
      </c>
      <c r="AJ376" s="45" t="str">
        <f t="shared" ca="1" si="400"/>
        <v/>
      </c>
      <c r="AK376" s="45" t="str">
        <f t="shared" ca="1" si="414"/>
        <v/>
      </c>
      <c r="AL376" s="44" t="str">
        <f ca="1">IF(COUNTIF($BU$2:BU1361,AH376)=1,VLOOKUP(AH376,BI:BJ,2), IF(COUNTIF($BU$2:BU1361,AH376)=0,$AJ$10,""))</f>
        <v/>
      </c>
      <c r="AM376" s="45" t="str">
        <f t="shared" ca="1" si="415"/>
        <v/>
      </c>
      <c r="AN376" s="46" t="str">
        <f t="shared" ca="1" si="416"/>
        <v/>
      </c>
      <c r="AO376" s="44" t="str">
        <f ca="1">IF(COUNTIF($BU$2:BU1361,AH376)=1,VLOOKUP(AH376,BK:BL,2), IF(COUNTIF($BU$2:BU1361,AH376)=0,$AK$10,""))</f>
        <v/>
      </c>
      <c r="AP376" s="45" t="str">
        <f t="shared" ca="1" si="417"/>
        <v/>
      </c>
      <c r="AQ376" s="46" t="str">
        <f t="shared" ca="1" si="418"/>
        <v/>
      </c>
      <c r="AR376" s="44" t="str">
        <f ca="1">IF(COUNTIF($BU$2:BU1361,AH376)=1,VLOOKUP(AH376,BM:BN,2), IF(COUNTIF($BU$2:BU1361,AH376)=0,$AL$10,""))</f>
        <v/>
      </c>
      <c r="AS376" s="45" t="str">
        <f t="shared" ca="1" si="419"/>
        <v/>
      </c>
      <c r="AT376" s="46" t="str">
        <f t="shared" ca="1" si="420"/>
        <v/>
      </c>
      <c r="AU376" s="44" t="str">
        <f ca="1">IF(COUNTIF($BU$2:BU1361,AH376)=1,VLOOKUP(AH376,BO:BP,2), IF(COUNTIF($BU$2:BU1361,AH376)=0,$AM$10,""))</f>
        <v/>
      </c>
      <c r="AV376" s="45" t="str">
        <f t="shared" ca="1" si="421"/>
        <v/>
      </c>
      <c r="AW376" s="46" t="str">
        <f t="shared" ca="1" si="422"/>
        <v/>
      </c>
      <c r="AX376" s="44" t="str">
        <f ca="1">IF(COUNTIF($BU$2:BU1361,AH376)=1,VLOOKUP(AH376,BQ:BR,2), IF(COUNTIF($BU$2:BU1361,AH376)=0,$AN$10,""))</f>
        <v/>
      </c>
      <c r="AY376" s="45" t="str">
        <f t="shared" ca="1" si="423"/>
        <v/>
      </c>
      <c r="AZ376" s="46" t="str">
        <f t="shared" ca="1" si="424"/>
        <v/>
      </c>
      <c r="BA376" s="77" t="str">
        <f t="shared" ca="1" si="425"/>
        <v/>
      </c>
      <c r="BB376" s="176"/>
      <c r="BC376" s="176"/>
      <c r="BD376" s="77" t="str">
        <f ca="1">IF(ISERROR(AI376-2),"",$AQ$4*SUM($BB$14:BB376)-$AR$4*SUM($BC$14:BC376))</f>
        <v/>
      </c>
      <c r="BE376" s="77" t="str">
        <f t="shared" ca="1" si="426"/>
        <v/>
      </c>
      <c r="BS376" s="163" t="str">
        <f t="shared" si="397"/>
        <v/>
      </c>
      <c r="BT376" s="163" t="str">
        <f t="shared" si="398"/>
        <v/>
      </c>
      <c r="BY376" s="164" t="str">
        <f t="shared" ca="1" si="408"/>
        <v/>
      </c>
      <c r="BZ376" s="44" t="str">
        <f ca="1">IF(COUNTIF($CN$2:CN1361,BY376)=1,VLOOKUP(BY376,CH:CI,2), IF(COUNTIF($CN$2:CN1361,BY376)=0,$BZ$10,""))</f>
        <v/>
      </c>
      <c r="CA376" s="45" t="str">
        <f t="shared" ca="1" si="401"/>
        <v/>
      </c>
      <c r="CB376" s="45" t="str">
        <f t="shared" ca="1" si="409"/>
        <v/>
      </c>
      <c r="CC376" s="44" t="str">
        <f ca="1">IF(COUNTIF($CN$2:CN1361,BY376)=1,VLOOKUP(BY376,CJ:CK,2), IF(COUNTIF($CN$2:CN1361,BY376)=0,$CA$10,""))</f>
        <v/>
      </c>
      <c r="CD376" s="45" t="str">
        <f t="shared" ca="1" si="410"/>
        <v/>
      </c>
      <c r="CE376" s="46" t="str">
        <f t="shared" ca="1" si="411"/>
        <v/>
      </c>
      <c r="CF376" s="44" t="str">
        <f t="shared" ca="1" si="412"/>
        <v/>
      </c>
      <c r="CL376" s="163" t="str">
        <f t="shared" si="391"/>
        <v/>
      </c>
      <c r="CM376" s="163" t="str">
        <f t="shared" si="392"/>
        <v/>
      </c>
      <c r="CR376" s="164" t="str">
        <f t="shared" ca="1" si="402"/>
        <v/>
      </c>
      <c r="CS376" s="44" t="str">
        <f ca="1">IF(COUNTIF($DG$2:DG1361,CR376)=1,VLOOKUP(CR376,DA:DB,2), IF(COUNTIF($DG$2:DG1361,CR376)=0,$CS$10,""))</f>
        <v/>
      </c>
      <c r="CT376" s="45" t="str">
        <f t="shared" ca="1" si="403"/>
        <v/>
      </c>
      <c r="CU376" s="45" t="str">
        <f t="shared" ca="1" si="404"/>
        <v/>
      </c>
      <c r="CV376" s="44" t="str">
        <f ca="1">IF(COUNTIF($DG$2:DG1361,CR376)=1,VLOOKUP(CR376,DC:DD,2), IF(COUNTIF($DG$2:DG1361,CR376)=0,$CT$10,""))</f>
        <v/>
      </c>
      <c r="CW376" s="45" t="str">
        <f t="shared" ca="1" si="405"/>
        <v/>
      </c>
      <c r="CX376" s="46" t="str">
        <f t="shared" ca="1" si="406"/>
        <v/>
      </c>
      <c r="CY376" s="44" t="str">
        <f t="shared" ca="1" si="407"/>
        <v/>
      </c>
      <c r="DE376" s="163" t="str">
        <f t="shared" si="393"/>
        <v/>
      </c>
      <c r="DF376" s="163" t="str">
        <f t="shared" si="394"/>
        <v/>
      </c>
    </row>
    <row r="377" spans="1:110">
      <c r="A377" s="164" t="str">
        <f t="shared" ca="1" si="427"/>
        <v/>
      </c>
      <c r="B377" s="71" t="str">
        <f ca="1">IF(COUNTIF($AD$2:AD1362,A377)=1,VLOOKUP(A377,T:U,2), IF(COUNTIF($AD$2:AD1362,A377)=0,$B$10,""))</f>
        <v/>
      </c>
      <c r="C377" s="31" t="str">
        <f t="shared" ca="1" si="399"/>
        <v/>
      </c>
      <c r="D377" s="32" t="str">
        <f t="shared" ca="1" si="428"/>
        <v/>
      </c>
      <c r="E377" s="71" t="str">
        <f ca="1">IF(COUNTIF($AD$2:AD1362,A377)=1,VLOOKUP(A377,V:W,2), IF(COUNTIF($AD$2:AD1362,A377)=0,$C$10,""))</f>
        <v/>
      </c>
      <c r="F377" s="31" t="str">
        <f t="shared" ca="1" si="429"/>
        <v/>
      </c>
      <c r="G377" s="32" t="str">
        <f t="shared" ca="1" si="430"/>
        <v/>
      </c>
      <c r="H377" s="71" t="str">
        <f ca="1">IF(COUNTIF($AD$2:AD1362,A377)=1,VLOOKUP(A377,X:Y,2), IF(COUNTIF($AD$2:AD1362,A377)=0,$D$10,""))</f>
        <v/>
      </c>
      <c r="I377" s="31" t="str">
        <f t="shared" ca="1" si="431"/>
        <v/>
      </c>
      <c r="J377" s="32" t="str">
        <f t="shared" ca="1" si="432"/>
        <v/>
      </c>
      <c r="K377" s="71" t="str">
        <f ca="1">IF(COUNTIF($AD$2:AD1362,A377)=1,VLOOKUP(A377,Z:AA,2), IF(COUNTIF($AD$2:AD1362,A377)=0,$E$10,""))</f>
        <v/>
      </c>
      <c r="L377" s="31" t="str">
        <f t="shared" ca="1" si="433"/>
        <v/>
      </c>
      <c r="M377" s="32" t="str">
        <f t="shared" ca="1" si="434"/>
        <v/>
      </c>
      <c r="N377" s="77" t="str">
        <f t="shared" ca="1" si="435"/>
        <v/>
      </c>
      <c r="O377" s="77"/>
      <c r="P377" s="77"/>
      <c r="Q377" s="77" t="str">
        <f ca="1">IF(ISERROR(B377-2),"",$G$5*SUM($O$14:O377)-$H$5*SUM($P$14:P377))</f>
        <v/>
      </c>
      <c r="R377" s="77" t="str">
        <f t="shared" ca="1" si="436"/>
        <v/>
      </c>
      <c r="AB377" s="163" t="str">
        <f t="shared" si="395"/>
        <v/>
      </c>
      <c r="AC377" s="163" t="str">
        <f t="shared" si="396"/>
        <v/>
      </c>
      <c r="AH377" s="164" t="str">
        <f t="shared" ca="1" si="413"/>
        <v/>
      </c>
      <c r="AI377" s="44" t="str">
        <f ca="1">IF(COUNTIF($BU$2:BU1362,AH377)=1,VLOOKUP(AH377,BG:BH,2), IF(COUNTIF($BU$2:BU1362,AH377)=0,$AI$10,""))</f>
        <v/>
      </c>
      <c r="AJ377" s="45" t="str">
        <f t="shared" ca="1" si="400"/>
        <v/>
      </c>
      <c r="AK377" s="45" t="str">
        <f t="shared" ca="1" si="414"/>
        <v/>
      </c>
      <c r="AL377" s="44" t="str">
        <f ca="1">IF(COUNTIF($BU$2:BU1362,AH377)=1,VLOOKUP(AH377,BI:BJ,2), IF(COUNTIF($BU$2:BU1362,AH377)=0,$AJ$10,""))</f>
        <v/>
      </c>
      <c r="AM377" s="45" t="str">
        <f t="shared" ca="1" si="415"/>
        <v/>
      </c>
      <c r="AN377" s="46" t="str">
        <f t="shared" ca="1" si="416"/>
        <v/>
      </c>
      <c r="AO377" s="44" t="str">
        <f ca="1">IF(COUNTIF($BU$2:BU1362,AH377)=1,VLOOKUP(AH377,BK:BL,2), IF(COUNTIF($BU$2:BU1362,AH377)=0,$AK$10,""))</f>
        <v/>
      </c>
      <c r="AP377" s="45" t="str">
        <f t="shared" ca="1" si="417"/>
        <v/>
      </c>
      <c r="AQ377" s="46" t="str">
        <f t="shared" ca="1" si="418"/>
        <v/>
      </c>
      <c r="AR377" s="44" t="str">
        <f ca="1">IF(COUNTIF($BU$2:BU1362,AH377)=1,VLOOKUP(AH377,BM:BN,2), IF(COUNTIF($BU$2:BU1362,AH377)=0,$AL$10,""))</f>
        <v/>
      </c>
      <c r="AS377" s="45" t="str">
        <f t="shared" ca="1" si="419"/>
        <v/>
      </c>
      <c r="AT377" s="46" t="str">
        <f t="shared" ca="1" si="420"/>
        <v/>
      </c>
      <c r="AU377" s="44" t="str">
        <f ca="1">IF(COUNTIF($BU$2:BU1362,AH377)=1,VLOOKUP(AH377,BO:BP,2), IF(COUNTIF($BU$2:BU1362,AH377)=0,$AM$10,""))</f>
        <v/>
      </c>
      <c r="AV377" s="45" t="str">
        <f t="shared" ca="1" si="421"/>
        <v/>
      </c>
      <c r="AW377" s="46" t="str">
        <f t="shared" ca="1" si="422"/>
        <v/>
      </c>
      <c r="AX377" s="44" t="str">
        <f ca="1">IF(COUNTIF($BU$2:BU1362,AH377)=1,VLOOKUP(AH377,BQ:BR,2), IF(COUNTIF($BU$2:BU1362,AH377)=0,$AN$10,""))</f>
        <v/>
      </c>
      <c r="AY377" s="45" t="str">
        <f t="shared" ca="1" si="423"/>
        <v/>
      </c>
      <c r="AZ377" s="46" t="str">
        <f t="shared" ca="1" si="424"/>
        <v/>
      </c>
      <c r="BA377" s="77" t="str">
        <f t="shared" ca="1" si="425"/>
        <v/>
      </c>
      <c r="BB377" s="176"/>
      <c r="BC377" s="176"/>
      <c r="BD377" s="77" t="str">
        <f ca="1">IF(ISERROR(AI377-2),"",$AQ$4*SUM($BB$14:BB377)-$AR$4*SUM($BC$14:BC377))</f>
        <v/>
      </c>
      <c r="BE377" s="77" t="str">
        <f t="shared" ca="1" si="426"/>
        <v/>
      </c>
      <c r="BS377" s="163" t="str">
        <f t="shared" si="397"/>
        <v/>
      </c>
      <c r="BT377" s="163" t="str">
        <f t="shared" si="398"/>
        <v/>
      </c>
      <c r="BY377" s="164" t="str">
        <f t="shared" ca="1" si="408"/>
        <v/>
      </c>
      <c r="BZ377" s="44" t="str">
        <f ca="1">IF(COUNTIF($CN$2:CN1362,BY377)=1,VLOOKUP(BY377,CH:CI,2), IF(COUNTIF($CN$2:CN1362,BY377)=0,$BZ$10,""))</f>
        <v/>
      </c>
      <c r="CA377" s="45" t="str">
        <f t="shared" ca="1" si="401"/>
        <v/>
      </c>
      <c r="CB377" s="45" t="str">
        <f t="shared" ca="1" si="409"/>
        <v/>
      </c>
      <c r="CC377" s="44" t="str">
        <f ca="1">IF(COUNTIF($CN$2:CN1362,BY377)=1,VLOOKUP(BY377,CJ:CK,2), IF(COUNTIF($CN$2:CN1362,BY377)=0,$CA$10,""))</f>
        <v/>
      </c>
      <c r="CD377" s="45" t="str">
        <f t="shared" ca="1" si="410"/>
        <v/>
      </c>
      <c r="CE377" s="46" t="str">
        <f t="shared" ca="1" si="411"/>
        <v/>
      </c>
      <c r="CF377" s="44" t="str">
        <f t="shared" ca="1" si="412"/>
        <v/>
      </c>
      <c r="CL377" s="163" t="str">
        <f t="shared" si="391"/>
        <v/>
      </c>
      <c r="CM377" s="163" t="str">
        <f t="shared" si="392"/>
        <v/>
      </c>
      <c r="CR377" s="164" t="str">
        <f t="shared" ca="1" si="402"/>
        <v/>
      </c>
      <c r="CS377" s="44" t="str">
        <f ca="1">IF(COUNTIF($DG$2:DG1362,CR377)=1,VLOOKUP(CR377,DA:DB,2), IF(COUNTIF($DG$2:DG1362,CR377)=0,$CS$10,""))</f>
        <v/>
      </c>
      <c r="CT377" s="45" t="str">
        <f t="shared" ca="1" si="403"/>
        <v/>
      </c>
      <c r="CU377" s="45" t="str">
        <f t="shared" ca="1" si="404"/>
        <v/>
      </c>
      <c r="CV377" s="44" t="str">
        <f ca="1">IF(COUNTIF($DG$2:DG1362,CR377)=1,VLOOKUP(CR377,DC:DD,2), IF(COUNTIF($DG$2:DG1362,CR377)=0,$CT$10,""))</f>
        <v/>
      </c>
      <c r="CW377" s="45" t="str">
        <f t="shared" ca="1" si="405"/>
        <v/>
      </c>
      <c r="CX377" s="46" t="str">
        <f t="shared" ca="1" si="406"/>
        <v/>
      </c>
      <c r="CY377" s="44" t="str">
        <f t="shared" ca="1" si="407"/>
        <v/>
      </c>
      <c r="DE377" s="163" t="str">
        <f t="shared" si="393"/>
        <v/>
      </c>
      <c r="DF377" s="163" t="str">
        <f t="shared" si="394"/>
        <v/>
      </c>
    </row>
    <row r="378" spans="1:110">
      <c r="A378" s="164" t="str">
        <f t="shared" ca="1" si="427"/>
        <v/>
      </c>
      <c r="B378" s="71" t="str">
        <f ca="1">IF(COUNTIF($AD$2:AD1363,A378)=1,VLOOKUP(A378,T:U,2), IF(COUNTIF($AD$2:AD1363,A378)=0,$B$10,""))</f>
        <v/>
      </c>
      <c r="C378" s="31" t="str">
        <f t="shared" ca="1" si="399"/>
        <v/>
      </c>
      <c r="D378" s="32" t="str">
        <f t="shared" ca="1" si="428"/>
        <v/>
      </c>
      <c r="E378" s="71" t="str">
        <f ca="1">IF(COUNTIF($AD$2:AD1363,A378)=1,VLOOKUP(A378,V:W,2), IF(COUNTIF($AD$2:AD1363,A378)=0,$C$10,""))</f>
        <v/>
      </c>
      <c r="F378" s="31" t="str">
        <f t="shared" ca="1" si="429"/>
        <v/>
      </c>
      <c r="G378" s="32" t="str">
        <f t="shared" ca="1" si="430"/>
        <v/>
      </c>
      <c r="H378" s="71" t="str">
        <f ca="1">IF(COUNTIF($AD$2:AD1363,A378)=1,VLOOKUP(A378,X:Y,2), IF(COUNTIF($AD$2:AD1363,A378)=0,$D$10,""))</f>
        <v/>
      </c>
      <c r="I378" s="31" t="str">
        <f t="shared" ca="1" si="431"/>
        <v/>
      </c>
      <c r="J378" s="32" t="str">
        <f t="shared" ca="1" si="432"/>
        <v/>
      </c>
      <c r="K378" s="71" t="str">
        <f ca="1">IF(COUNTIF($AD$2:AD1363,A378)=1,VLOOKUP(A378,Z:AA,2), IF(COUNTIF($AD$2:AD1363,A378)=0,$E$10,""))</f>
        <v/>
      </c>
      <c r="L378" s="31" t="str">
        <f t="shared" ca="1" si="433"/>
        <v/>
      </c>
      <c r="M378" s="32" t="str">
        <f t="shared" ca="1" si="434"/>
        <v/>
      </c>
      <c r="N378" s="77" t="str">
        <f t="shared" ca="1" si="435"/>
        <v/>
      </c>
      <c r="O378" s="77"/>
      <c r="P378" s="77"/>
      <c r="Q378" s="77" t="str">
        <f ca="1">IF(ISERROR(B378-2),"",$G$5*SUM($O$14:O378)-$H$5*SUM($P$14:P378))</f>
        <v/>
      </c>
      <c r="R378" s="77" t="str">
        <f t="shared" ca="1" si="436"/>
        <v/>
      </c>
      <c r="AB378" s="163" t="str">
        <f t="shared" si="395"/>
        <v/>
      </c>
      <c r="AC378" s="163" t="str">
        <f t="shared" si="396"/>
        <v/>
      </c>
      <c r="AH378" s="164" t="str">
        <f t="shared" ca="1" si="413"/>
        <v/>
      </c>
      <c r="AI378" s="44" t="str">
        <f ca="1">IF(COUNTIF($BU$2:BU1363,AH378)=1,VLOOKUP(AH378,BG:BH,2), IF(COUNTIF($BU$2:BU1363,AH378)=0,$AI$10,""))</f>
        <v/>
      </c>
      <c r="AJ378" s="45" t="str">
        <f t="shared" ca="1" si="400"/>
        <v/>
      </c>
      <c r="AK378" s="45" t="str">
        <f t="shared" ca="1" si="414"/>
        <v/>
      </c>
      <c r="AL378" s="44" t="str">
        <f ca="1">IF(COUNTIF($BU$2:BU1363,AH378)=1,VLOOKUP(AH378,BI:BJ,2), IF(COUNTIF($BU$2:BU1363,AH378)=0,$AJ$10,""))</f>
        <v/>
      </c>
      <c r="AM378" s="45" t="str">
        <f t="shared" ca="1" si="415"/>
        <v/>
      </c>
      <c r="AN378" s="46" t="str">
        <f t="shared" ca="1" si="416"/>
        <v/>
      </c>
      <c r="AO378" s="44" t="str">
        <f ca="1">IF(COUNTIF($BU$2:BU1363,AH378)=1,VLOOKUP(AH378,BK:BL,2), IF(COUNTIF($BU$2:BU1363,AH378)=0,$AK$10,""))</f>
        <v/>
      </c>
      <c r="AP378" s="45" t="str">
        <f t="shared" ca="1" si="417"/>
        <v/>
      </c>
      <c r="AQ378" s="46" t="str">
        <f t="shared" ca="1" si="418"/>
        <v/>
      </c>
      <c r="AR378" s="44" t="str">
        <f ca="1">IF(COUNTIF($BU$2:BU1363,AH378)=1,VLOOKUP(AH378,BM:BN,2), IF(COUNTIF($BU$2:BU1363,AH378)=0,$AL$10,""))</f>
        <v/>
      </c>
      <c r="AS378" s="45" t="str">
        <f t="shared" ca="1" si="419"/>
        <v/>
      </c>
      <c r="AT378" s="46" t="str">
        <f t="shared" ca="1" si="420"/>
        <v/>
      </c>
      <c r="AU378" s="44" t="str">
        <f ca="1">IF(COUNTIF($BU$2:BU1363,AH378)=1,VLOOKUP(AH378,BO:BP,2), IF(COUNTIF($BU$2:BU1363,AH378)=0,$AM$10,""))</f>
        <v/>
      </c>
      <c r="AV378" s="45" t="str">
        <f t="shared" ca="1" si="421"/>
        <v/>
      </c>
      <c r="AW378" s="46" t="str">
        <f t="shared" ca="1" si="422"/>
        <v/>
      </c>
      <c r="AX378" s="44" t="str">
        <f ca="1">IF(COUNTIF($BU$2:BU1363,AH378)=1,VLOOKUP(AH378,BQ:BR,2), IF(COUNTIF($BU$2:BU1363,AH378)=0,$AN$10,""))</f>
        <v/>
      </c>
      <c r="AY378" s="45" t="str">
        <f t="shared" ca="1" si="423"/>
        <v/>
      </c>
      <c r="AZ378" s="46" t="str">
        <f t="shared" ca="1" si="424"/>
        <v/>
      </c>
      <c r="BA378" s="77" t="str">
        <f t="shared" ca="1" si="425"/>
        <v/>
      </c>
      <c r="BB378" s="176"/>
      <c r="BC378" s="176"/>
      <c r="BD378" s="77" t="str">
        <f ca="1">IF(ISERROR(AI378-2),"",$AQ$4*SUM($BB$14:BB378)-$AR$4*SUM($BC$14:BC378))</f>
        <v/>
      </c>
      <c r="BE378" s="77" t="str">
        <f t="shared" ca="1" si="426"/>
        <v/>
      </c>
      <c r="BS378" s="163" t="str">
        <f t="shared" si="397"/>
        <v/>
      </c>
      <c r="BT378" s="163" t="str">
        <f t="shared" si="398"/>
        <v/>
      </c>
      <c r="BY378" s="164" t="str">
        <f t="shared" ca="1" si="408"/>
        <v/>
      </c>
      <c r="BZ378" s="44" t="str">
        <f ca="1">IF(COUNTIF($CN$2:CN1363,BY378)=1,VLOOKUP(BY378,CH:CI,2), IF(COUNTIF($CN$2:CN1363,BY378)=0,$BZ$10,""))</f>
        <v/>
      </c>
      <c r="CA378" s="45" t="str">
        <f t="shared" ca="1" si="401"/>
        <v/>
      </c>
      <c r="CB378" s="45" t="str">
        <f t="shared" ca="1" si="409"/>
        <v/>
      </c>
      <c r="CC378" s="44" t="str">
        <f ca="1">IF(COUNTIF($CN$2:CN1363,BY378)=1,VLOOKUP(BY378,CJ:CK,2), IF(COUNTIF($CN$2:CN1363,BY378)=0,$CA$10,""))</f>
        <v/>
      </c>
      <c r="CD378" s="45" t="str">
        <f t="shared" ca="1" si="410"/>
        <v/>
      </c>
      <c r="CE378" s="46" t="str">
        <f t="shared" ca="1" si="411"/>
        <v/>
      </c>
      <c r="CF378" s="44" t="str">
        <f t="shared" ca="1" si="412"/>
        <v/>
      </c>
      <c r="CL378" s="163" t="str">
        <f t="shared" si="391"/>
        <v/>
      </c>
      <c r="CM378" s="163" t="str">
        <f t="shared" si="392"/>
        <v/>
      </c>
      <c r="CR378" s="164" t="str">
        <f t="shared" ca="1" si="402"/>
        <v/>
      </c>
      <c r="CS378" s="44" t="str">
        <f ca="1">IF(COUNTIF($DG$2:DG1363,CR378)=1,VLOOKUP(CR378,DA:DB,2), IF(COUNTIF($DG$2:DG1363,CR378)=0,$CS$10,""))</f>
        <v/>
      </c>
      <c r="CT378" s="45" t="str">
        <f t="shared" ca="1" si="403"/>
        <v/>
      </c>
      <c r="CU378" s="45" t="str">
        <f t="shared" ca="1" si="404"/>
        <v/>
      </c>
      <c r="CV378" s="44" t="str">
        <f ca="1">IF(COUNTIF($DG$2:DG1363,CR378)=1,VLOOKUP(CR378,DC:DD,2), IF(COUNTIF($DG$2:DG1363,CR378)=0,$CT$10,""))</f>
        <v/>
      </c>
      <c r="CW378" s="45" t="str">
        <f t="shared" ca="1" si="405"/>
        <v/>
      </c>
      <c r="CX378" s="46" t="str">
        <f t="shared" ca="1" si="406"/>
        <v/>
      </c>
      <c r="CY378" s="44" t="str">
        <f t="shared" ca="1" si="407"/>
        <v/>
      </c>
      <c r="DE378" s="163" t="str">
        <f t="shared" si="393"/>
        <v/>
      </c>
      <c r="DF378" s="163" t="str">
        <f t="shared" si="394"/>
        <v/>
      </c>
    </row>
    <row r="379" spans="1:110">
      <c r="A379" s="164" t="str">
        <f t="shared" ca="1" si="427"/>
        <v/>
      </c>
      <c r="B379" s="71" t="str">
        <f ca="1">IF(COUNTIF($AD$2:AD1364,A379)=1,VLOOKUP(A379,T:U,2), IF(COUNTIF($AD$2:AD1364,A379)=0,$B$10,""))</f>
        <v/>
      </c>
      <c r="C379" s="31" t="str">
        <f t="shared" ca="1" si="399"/>
        <v/>
      </c>
      <c r="D379" s="32" t="str">
        <f t="shared" ca="1" si="428"/>
        <v/>
      </c>
      <c r="E379" s="71" t="str">
        <f ca="1">IF(COUNTIF($AD$2:AD1364,A379)=1,VLOOKUP(A379,V:W,2), IF(COUNTIF($AD$2:AD1364,A379)=0,$C$10,""))</f>
        <v/>
      </c>
      <c r="F379" s="31" t="str">
        <f t="shared" ca="1" si="429"/>
        <v/>
      </c>
      <c r="G379" s="32" t="str">
        <f t="shared" ca="1" si="430"/>
        <v/>
      </c>
      <c r="H379" s="71" t="str">
        <f ca="1">IF(COUNTIF($AD$2:AD1364,A379)=1,VLOOKUP(A379,X:Y,2), IF(COUNTIF($AD$2:AD1364,A379)=0,$D$10,""))</f>
        <v/>
      </c>
      <c r="I379" s="31" t="str">
        <f t="shared" ca="1" si="431"/>
        <v/>
      </c>
      <c r="J379" s="32" t="str">
        <f t="shared" ca="1" si="432"/>
        <v/>
      </c>
      <c r="K379" s="71" t="str">
        <f ca="1">IF(COUNTIF($AD$2:AD1364,A379)=1,VLOOKUP(A379,Z:AA,2), IF(COUNTIF($AD$2:AD1364,A379)=0,$E$10,""))</f>
        <v/>
      </c>
      <c r="L379" s="31" t="str">
        <f t="shared" ca="1" si="433"/>
        <v/>
      </c>
      <c r="M379" s="32" t="str">
        <f t="shared" ca="1" si="434"/>
        <v/>
      </c>
      <c r="N379" s="77" t="str">
        <f t="shared" ca="1" si="435"/>
        <v/>
      </c>
      <c r="O379" s="77"/>
      <c r="P379" s="77"/>
      <c r="Q379" s="77" t="str">
        <f ca="1">IF(ISERROR(B379-2),"",$G$5*SUM($O$14:O379)-$H$5*SUM($P$14:P379))</f>
        <v/>
      </c>
      <c r="R379" s="77" t="str">
        <f t="shared" ca="1" si="436"/>
        <v/>
      </c>
      <c r="AB379" s="163" t="str">
        <f t="shared" si="395"/>
        <v/>
      </c>
      <c r="AC379" s="163" t="str">
        <f t="shared" si="396"/>
        <v/>
      </c>
      <c r="AH379" s="164" t="str">
        <f t="shared" ca="1" si="413"/>
        <v/>
      </c>
      <c r="AI379" s="44" t="str">
        <f ca="1">IF(COUNTIF($BU$2:BU1364,AH379)=1,VLOOKUP(AH379,BG:BH,2), IF(COUNTIF($BU$2:BU1364,AH379)=0,$AI$10,""))</f>
        <v/>
      </c>
      <c r="AJ379" s="45" t="str">
        <f t="shared" ca="1" si="400"/>
        <v/>
      </c>
      <c r="AK379" s="45" t="str">
        <f t="shared" ca="1" si="414"/>
        <v/>
      </c>
      <c r="AL379" s="44" t="str">
        <f ca="1">IF(COUNTIF($BU$2:BU1364,AH379)=1,VLOOKUP(AH379,BI:BJ,2), IF(COUNTIF($BU$2:BU1364,AH379)=0,$AJ$10,""))</f>
        <v/>
      </c>
      <c r="AM379" s="45" t="str">
        <f t="shared" ca="1" si="415"/>
        <v/>
      </c>
      <c r="AN379" s="46" t="str">
        <f t="shared" ca="1" si="416"/>
        <v/>
      </c>
      <c r="AO379" s="44" t="str">
        <f ca="1">IF(COUNTIF($BU$2:BU1364,AH379)=1,VLOOKUP(AH379,BK:BL,2), IF(COUNTIF($BU$2:BU1364,AH379)=0,$AK$10,""))</f>
        <v/>
      </c>
      <c r="AP379" s="45" t="str">
        <f t="shared" ca="1" si="417"/>
        <v/>
      </c>
      <c r="AQ379" s="46" t="str">
        <f t="shared" ca="1" si="418"/>
        <v/>
      </c>
      <c r="AR379" s="44" t="str">
        <f ca="1">IF(COUNTIF($BU$2:BU1364,AH379)=1,VLOOKUP(AH379,BM:BN,2), IF(COUNTIF($BU$2:BU1364,AH379)=0,$AL$10,""))</f>
        <v/>
      </c>
      <c r="AS379" s="45" t="str">
        <f t="shared" ca="1" si="419"/>
        <v/>
      </c>
      <c r="AT379" s="46" t="str">
        <f t="shared" ca="1" si="420"/>
        <v/>
      </c>
      <c r="AU379" s="44" t="str">
        <f ca="1">IF(COUNTIF($BU$2:BU1364,AH379)=1,VLOOKUP(AH379,BO:BP,2), IF(COUNTIF($BU$2:BU1364,AH379)=0,$AM$10,""))</f>
        <v/>
      </c>
      <c r="AV379" s="45" t="str">
        <f t="shared" ca="1" si="421"/>
        <v/>
      </c>
      <c r="AW379" s="46" t="str">
        <f t="shared" ca="1" si="422"/>
        <v/>
      </c>
      <c r="AX379" s="44" t="str">
        <f ca="1">IF(COUNTIF($BU$2:BU1364,AH379)=1,VLOOKUP(AH379,BQ:BR,2), IF(COUNTIF($BU$2:BU1364,AH379)=0,$AN$10,""))</f>
        <v/>
      </c>
      <c r="AY379" s="45" t="str">
        <f t="shared" ca="1" si="423"/>
        <v/>
      </c>
      <c r="AZ379" s="46" t="str">
        <f t="shared" ca="1" si="424"/>
        <v/>
      </c>
      <c r="BA379" s="77" t="str">
        <f t="shared" ca="1" si="425"/>
        <v/>
      </c>
      <c r="BB379" s="176"/>
      <c r="BC379" s="176"/>
      <c r="BD379" s="77" t="str">
        <f ca="1">IF(ISERROR(AI379-2),"",$AQ$4*SUM($BB$14:BB379)-$AR$4*SUM($BC$14:BC379))</f>
        <v/>
      </c>
      <c r="BE379" s="77" t="str">
        <f t="shared" ca="1" si="426"/>
        <v/>
      </c>
      <c r="BS379" s="163" t="str">
        <f t="shared" si="397"/>
        <v/>
      </c>
      <c r="BT379" s="163" t="str">
        <f t="shared" si="398"/>
        <v/>
      </c>
      <c r="BY379" s="164" t="str">
        <f t="shared" ca="1" si="408"/>
        <v/>
      </c>
      <c r="BZ379" s="44" t="str">
        <f ca="1">IF(COUNTIF($CN$2:CN1364,BY379)=1,VLOOKUP(BY379,CH:CI,2), IF(COUNTIF($CN$2:CN1364,BY379)=0,$BZ$10,""))</f>
        <v/>
      </c>
      <c r="CA379" s="45" t="str">
        <f t="shared" ca="1" si="401"/>
        <v/>
      </c>
      <c r="CB379" s="45" t="str">
        <f t="shared" ca="1" si="409"/>
        <v/>
      </c>
      <c r="CC379" s="44" t="str">
        <f ca="1">IF(COUNTIF($CN$2:CN1364,BY379)=1,VLOOKUP(BY379,CJ:CK,2), IF(COUNTIF($CN$2:CN1364,BY379)=0,$CA$10,""))</f>
        <v/>
      </c>
      <c r="CD379" s="45" t="str">
        <f t="shared" ca="1" si="410"/>
        <v/>
      </c>
      <c r="CE379" s="46" t="str">
        <f t="shared" ca="1" si="411"/>
        <v/>
      </c>
      <c r="CF379" s="44" t="str">
        <f t="shared" ca="1" si="412"/>
        <v/>
      </c>
      <c r="CL379" s="163" t="str">
        <f t="shared" si="391"/>
        <v/>
      </c>
      <c r="CM379" s="163" t="str">
        <f t="shared" si="392"/>
        <v/>
      </c>
      <c r="CR379" s="164" t="str">
        <f t="shared" ca="1" si="402"/>
        <v/>
      </c>
      <c r="CS379" s="44" t="str">
        <f ca="1">IF(COUNTIF($DG$2:DG1364,CR379)=1,VLOOKUP(CR379,DA:DB,2), IF(COUNTIF($DG$2:DG1364,CR379)=0,$CS$10,""))</f>
        <v/>
      </c>
      <c r="CT379" s="45" t="str">
        <f t="shared" ca="1" si="403"/>
        <v/>
      </c>
      <c r="CU379" s="45" t="str">
        <f t="shared" ca="1" si="404"/>
        <v/>
      </c>
      <c r="CV379" s="44" t="str">
        <f ca="1">IF(COUNTIF($DG$2:DG1364,CR379)=1,VLOOKUP(CR379,DC:DD,2), IF(COUNTIF($DG$2:DG1364,CR379)=0,$CT$10,""))</f>
        <v/>
      </c>
      <c r="CW379" s="45" t="str">
        <f t="shared" ca="1" si="405"/>
        <v/>
      </c>
      <c r="CX379" s="46" t="str">
        <f t="shared" ca="1" si="406"/>
        <v/>
      </c>
      <c r="CY379" s="44" t="str">
        <f t="shared" ca="1" si="407"/>
        <v/>
      </c>
      <c r="DE379" s="163" t="str">
        <f t="shared" si="393"/>
        <v/>
      </c>
      <c r="DF379" s="163" t="str">
        <f t="shared" si="394"/>
        <v/>
      </c>
    </row>
    <row r="380" spans="1:110">
      <c r="A380" s="164" t="str">
        <f t="shared" ca="1" si="427"/>
        <v/>
      </c>
      <c r="B380" s="71" t="str">
        <f ca="1">IF(COUNTIF($AD$2:AD1365,A380)=1,VLOOKUP(A380,T:U,2), IF(COUNTIF($AD$2:AD1365,A380)=0,$B$10,""))</f>
        <v/>
      </c>
      <c r="C380" s="31" t="str">
        <f t="shared" ca="1" si="399"/>
        <v/>
      </c>
      <c r="D380" s="32" t="str">
        <f t="shared" ca="1" si="428"/>
        <v/>
      </c>
      <c r="E380" s="71" t="str">
        <f ca="1">IF(COUNTIF($AD$2:AD1365,A380)=1,VLOOKUP(A380,V:W,2), IF(COUNTIF($AD$2:AD1365,A380)=0,$C$10,""))</f>
        <v/>
      </c>
      <c r="F380" s="31" t="str">
        <f t="shared" ca="1" si="429"/>
        <v/>
      </c>
      <c r="G380" s="32" t="str">
        <f t="shared" ca="1" si="430"/>
        <v/>
      </c>
      <c r="H380" s="71" t="str">
        <f ca="1">IF(COUNTIF($AD$2:AD1365,A380)=1,VLOOKUP(A380,X:Y,2), IF(COUNTIF($AD$2:AD1365,A380)=0,$D$10,""))</f>
        <v/>
      </c>
      <c r="I380" s="31" t="str">
        <f t="shared" ca="1" si="431"/>
        <v/>
      </c>
      <c r="J380" s="32" t="str">
        <f t="shared" ca="1" si="432"/>
        <v/>
      </c>
      <c r="K380" s="71" t="str">
        <f ca="1">IF(COUNTIF($AD$2:AD1365,A380)=1,VLOOKUP(A380,Z:AA,2), IF(COUNTIF($AD$2:AD1365,A380)=0,$E$10,""))</f>
        <v/>
      </c>
      <c r="L380" s="31" t="str">
        <f t="shared" ca="1" si="433"/>
        <v/>
      </c>
      <c r="M380" s="32" t="str">
        <f t="shared" ca="1" si="434"/>
        <v/>
      </c>
      <c r="N380" s="77" t="str">
        <f t="shared" ca="1" si="435"/>
        <v/>
      </c>
      <c r="O380" s="77"/>
      <c r="P380" s="77"/>
      <c r="Q380" s="77" t="str">
        <f ca="1">IF(ISERROR(B380-2),"",$G$5*SUM($O$14:O380)-$H$5*SUM($P$14:P380))</f>
        <v/>
      </c>
      <c r="R380" s="77" t="str">
        <f t="shared" ca="1" si="436"/>
        <v/>
      </c>
      <c r="AB380" s="163" t="str">
        <f t="shared" si="395"/>
        <v/>
      </c>
      <c r="AC380" s="163" t="str">
        <f t="shared" si="396"/>
        <v/>
      </c>
      <c r="AH380" s="164" t="str">
        <f t="shared" ca="1" si="413"/>
        <v/>
      </c>
      <c r="AI380" s="44" t="str">
        <f ca="1">IF(COUNTIF($BU$2:BU1365,AH380)=1,VLOOKUP(AH380,BG:BH,2), IF(COUNTIF($BU$2:BU1365,AH380)=0,$AI$10,""))</f>
        <v/>
      </c>
      <c r="AJ380" s="45" t="str">
        <f t="shared" ca="1" si="400"/>
        <v/>
      </c>
      <c r="AK380" s="45" t="str">
        <f t="shared" ca="1" si="414"/>
        <v/>
      </c>
      <c r="AL380" s="44" t="str">
        <f ca="1">IF(COUNTIF($BU$2:BU1365,AH380)=1,VLOOKUP(AH380,BI:BJ,2), IF(COUNTIF($BU$2:BU1365,AH380)=0,$AJ$10,""))</f>
        <v/>
      </c>
      <c r="AM380" s="45" t="str">
        <f t="shared" ca="1" si="415"/>
        <v/>
      </c>
      <c r="AN380" s="46" t="str">
        <f t="shared" ca="1" si="416"/>
        <v/>
      </c>
      <c r="AO380" s="44" t="str">
        <f ca="1">IF(COUNTIF($BU$2:BU1365,AH380)=1,VLOOKUP(AH380,BK:BL,2), IF(COUNTIF($BU$2:BU1365,AH380)=0,$AK$10,""))</f>
        <v/>
      </c>
      <c r="AP380" s="45" t="str">
        <f t="shared" ca="1" si="417"/>
        <v/>
      </c>
      <c r="AQ380" s="46" t="str">
        <f t="shared" ca="1" si="418"/>
        <v/>
      </c>
      <c r="AR380" s="44" t="str">
        <f ca="1">IF(COUNTIF($BU$2:BU1365,AH380)=1,VLOOKUP(AH380,BM:BN,2), IF(COUNTIF($BU$2:BU1365,AH380)=0,$AL$10,""))</f>
        <v/>
      </c>
      <c r="AS380" s="45" t="str">
        <f t="shared" ca="1" si="419"/>
        <v/>
      </c>
      <c r="AT380" s="46" t="str">
        <f t="shared" ca="1" si="420"/>
        <v/>
      </c>
      <c r="AU380" s="44" t="str">
        <f ca="1">IF(COUNTIF($BU$2:BU1365,AH380)=1,VLOOKUP(AH380,BO:BP,2), IF(COUNTIF($BU$2:BU1365,AH380)=0,$AM$10,""))</f>
        <v/>
      </c>
      <c r="AV380" s="45" t="str">
        <f t="shared" ca="1" si="421"/>
        <v/>
      </c>
      <c r="AW380" s="46" t="str">
        <f t="shared" ca="1" si="422"/>
        <v/>
      </c>
      <c r="AX380" s="44" t="str">
        <f ca="1">IF(COUNTIF($BU$2:BU1365,AH380)=1,VLOOKUP(AH380,BQ:BR,2), IF(COUNTIF($BU$2:BU1365,AH380)=0,$AN$10,""))</f>
        <v/>
      </c>
      <c r="AY380" s="45" t="str">
        <f t="shared" ca="1" si="423"/>
        <v/>
      </c>
      <c r="AZ380" s="46" t="str">
        <f t="shared" ca="1" si="424"/>
        <v/>
      </c>
      <c r="BA380" s="77" t="str">
        <f t="shared" ca="1" si="425"/>
        <v/>
      </c>
      <c r="BB380" s="176"/>
      <c r="BC380" s="176"/>
      <c r="BD380" s="77" t="str">
        <f ca="1">IF(ISERROR(AI380-2),"",$AQ$4*SUM($BB$14:BB380)-$AR$4*SUM($BC$14:BC380))</f>
        <v/>
      </c>
      <c r="BE380" s="77" t="str">
        <f t="shared" ca="1" si="426"/>
        <v/>
      </c>
      <c r="BS380" s="163" t="str">
        <f t="shared" si="397"/>
        <v/>
      </c>
      <c r="BT380" s="163" t="str">
        <f t="shared" si="398"/>
        <v/>
      </c>
      <c r="BY380" s="164" t="str">
        <f t="shared" ca="1" si="408"/>
        <v/>
      </c>
      <c r="BZ380" s="44" t="str">
        <f ca="1">IF(COUNTIF($CN$2:CN1365,BY380)=1,VLOOKUP(BY380,CH:CI,2), IF(COUNTIF($CN$2:CN1365,BY380)=0,$BZ$10,""))</f>
        <v/>
      </c>
      <c r="CA380" s="45" t="str">
        <f t="shared" ca="1" si="401"/>
        <v/>
      </c>
      <c r="CB380" s="45" t="str">
        <f t="shared" ca="1" si="409"/>
        <v/>
      </c>
      <c r="CC380" s="44" t="str">
        <f ca="1">IF(COUNTIF($CN$2:CN1365,BY380)=1,VLOOKUP(BY380,CJ:CK,2), IF(COUNTIF($CN$2:CN1365,BY380)=0,$CA$10,""))</f>
        <v/>
      </c>
      <c r="CD380" s="45" t="str">
        <f t="shared" ca="1" si="410"/>
        <v/>
      </c>
      <c r="CE380" s="46" t="str">
        <f t="shared" ca="1" si="411"/>
        <v/>
      </c>
      <c r="CF380" s="44" t="str">
        <f t="shared" ca="1" si="412"/>
        <v/>
      </c>
      <c r="CL380" s="163" t="str">
        <f t="shared" si="391"/>
        <v/>
      </c>
      <c r="CM380" s="163" t="str">
        <f t="shared" si="392"/>
        <v/>
      </c>
      <c r="CR380" s="164" t="str">
        <f t="shared" ca="1" si="402"/>
        <v/>
      </c>
      <c r="CS380" s="44" t="str">
        <f ca="1">IF(COUNTIF($DG$2:DG1365,CR380)=1,VLOOKUP(CR380,DA:DB,2), IF(COUNTIF($DG$2:DG1365,CR380)=0,$CS$10,""))</f>
        <v/>
      </c>
      <c r="CT380" s="45" t="str">
        <f t="shared" ca="1" si="403"/>
        <v/>
      </c>
      <c r="CU380" s="45" t="str">
        <f t="shared" ca="1" si="404"/>
        <v/>
      </c>
      <c r="CV380" s="44" t="str">
        <f ca="1">IF(COUNTIF($DG$2:DG1365,CR380)=1,VLOOKUP(CR380,DC:DD,2), IF(COUNTIF($DG$2:DG1365,CR380)=0,$CT$10,""))</f>
        <v/>
      </c>
      <c r="CW380" s="45" t="str">
        <f t="shared" ca="1" si="405"/>
        <v/>
      </c>
      <c r="CX380" s="46" t="str">
        <f t="shared" ca="1" si="406"/>
        <v/>
      </c>
      <c r="CY380" s="44" t="str">
        <f t="shared" ca="1" si="407"/>
        <v/>
      </c>
      <c r="DE380" s="163" t="str">
        <f t="shared" si="393"/>
        <v/>
      </c>
      <c r="DF380" s="163" t="str">
        <f t="shared" si="394"/>
        <v/>
      </c>
    </row>
    <row r="381" spans="1:110">
      <c r="A381" s="164" t="str">
        <f t="shared" ca="1" si="427"/>
        <v/>
      </c>
      <c r="B381" s="71" t="str">
        <f ca="1">IF(COUNTIF($AD$2:AD1366,A381)=1,VLOOKUP(A381,T:U,2), IF(COUNTIF($AD$2:AD1366,A381)=0,$B$10,""))</f>
        <v/>
      </c>
      <c r="C381" s="31" t="str">
        <f t="shared" ca="1" si="399"/>
        <v/>
      </c>
      <c r="D381" s="32" t="str">
        <f t="shared" ca="1" si="428"/>
        <v/>
      </c>
      <c r="E381" s="71" t="str">
        <f ca="1">IF(COUNTIF($AD$2:AD1366,A381)=1,VLOOKUP(A381,V:W,2), IF(COUNTIF($AD$2:AD1366,A381)=0,$C$10,""))</f>
        <v/>
      </c>
      <c r="F381" s="31" t="str">
        <f t="shared" ca="1" si="429"/>
        <v/>
      </c>
      <c r="G381" s="32" t="str">
        <f t="shared" ca="1" si="430"/>
        <v/>
      </c>
      <c r="H381" s="71" t="str">
        <f ca="1">IF(COUNTIF($AD$2:AD1366,A381)=1,VLOOKUP(A381,X:Y,2), IF(COUNTIF($AD$2:AD1366,A381)=0,$D$10,""))</f>
        <v/>
      </c>
      <c r="I381" s="31" t="str">
        <f t="shared" ca="1" si="431"/>
        <v/>
      </c>
      <c r="J381" s="32" t="str">
        <f t="shared" ca="1" si="432"/>
        <v/>
      </c>
      <c r="K381" s="71" t="str">
        <f ca="1">IF(COUNTIF($AD$2:AD1366,A381)=1,VLOOKUP(A381,Z:AA,2), IF(COUNTIF($AD$2:AD1366,A381)=0,$E$10,""))</f>
        <v/>
      </c>
      <c r="L381" s="31" t="str">
        <f t="shared" ca="1" si="433"/>
        <v/>
      </c>
      <c r="M381" s="32" t="str">
        <f t="shared" ca="1" si="434"/>
        <v/>
      </c>
      <c r="N381" s="77" t="str">
        <f t="shared" ca="1" si="435"/>
        <v/>
      </c>
      <c r="O381" s="77"/>
      <c r="P381" s="77"/>
      <c r="Q381" s="77" t="str">
        <f ca="1">IF(ISERROR(B381-2),"",$G$5*SUM($O$14:O381)-$H$5*SUM($P$14:P381))</f>
        <v/>
      </c>
      <c r="R381" s="77" t="str">
        <f t="shared" ca="1" si="436"/>
        <v/>
      </c>
      <c r="AB381" s="163" t="str">
        <f t="shared" si="395"/>
        <v/>
      </c>
      <c r="AC381" s="163" t="str">
        <f t="shared" si="396"/>
        <v/>
      </c>
      <c r="AH381" s="164" t="str">
        <f t="shared" ca="1" si="413"/>
        <v/>
      </c>
      <c r="AI381" s="44" t="str">
        <f ca="1">IF(COUNTIF($BU$2:BU1366,AH381)=1,VLOOKUP(AH381,BG:BH,2), IF(COUNTIF($BU$2:BU1366,AH381)=0,$AI$10,""))</f>
        <v/>
      </c>
      <c r="AJ381" s="45" t="str">
        <f t="shared" ca="1" si="400"/>
        <v/>
      </c>
      <c r="AK381" s="45" t="str">
        <f t="shared" ca="1" si="414"/>
        <v/>
      </c>
      <c r="AL381" s="44" t="str">
        <f ca="1">IF(COUNTIF($BU$2:BU1366,AH381)=1,VLOOKUP(AH381,BI:BJ,2), IF(COUNTIF($BU$2:BU1366,AH381)=0,$AJ$10,""))</f>
        <v/>
      </c>
      <c r="AM381" s="45" t="str">
        <f t="shared" ca="1" si="415"/>
        <v/>
      </c>
      <c r="AN381" s="46" t="str">
        <f t="shared" ca="1" si="416"/>
        <v/>
      </c>
      <c r="AO381" s="44" t="str">
        <f ca="1">IF(COUNTIF($BU$2:BU1366,AH381)=1,VLOOKUP(AH381,BK:BL,2), IF(COUNTIF($BU$2:BU1366,AH381)=0,$AK$10,""))</f>
        <v/>
      </c>
      <c r="AP381" s="45" t="str">
        <f t="shared" ca="1" si="417"/>
        <v/>
      </c>
      <c r="AQ381" s="46" t="str">
        <f t="shared" ca="1" si="418"/>
        <v/>
      </c>
      <c r="AR381" s="44" t="str">
        <f ca="1">IF(COUNTIF($BU$2:BU1366,AH381)=1,VLOOKUP(AH381,BM:BN,2), IF(COUNTIF($BU$2:BU1366,AH381)=0,$AL$10,""))</f>
        <v/>
      </c>
      <c r="AS381" s="45" t="str">
        <f t="shared" ca="1" si="419"/>
        <v/>
      </c>
      <c r="AT381" s="46" t="str">
        <f t="shared" ca="1" si="420"/>
        <v/>
      </c>
      <c r="AU381" s="44" t="str">
        <f ca="1">IF(COUNTIF($BU$2:BU1366,AH381)=1,VLOOKUP(AH381,BO:BP,2), IF(COUNTIF($BU$2:BU1366,AH381)=0,$AM$10,""))</f>
        <v/>
      </c>
      <c r="AV381" s="45" t="str">
        <f t="shared" ca="1" si="421"/>
        <v/>
      </c>
      <c r="AW381" s="46" t="str">
        <f t="shared" ca="1" si="422"/>
        <v/>
      </c>
      <c r="AX381" s="44" t="str">
        <f ca="1">IF(COUNTIF($BU$2:BU1366,AH381)=1,VLOOKUP(AH381,BQ:BR,2), IF(COUNTIF($BU$2:BU1366,AH381)=0,$AN$10,""))</f>
        <v/>
      </c>
      <c r="AY381" s="45" t="str">
        <f t="shared" ca="1" si="423"/>
        <v/>
      </c>
      <c r="AZ381" s="46" t="str">
        <f t="shared" ca="1" si="424"/>
        <v/>
      </c>
      <c r="BA381" s="77" t="str">
        <f t="shared" ca="1" si="425"/>
        <v/>
      </c>
      <c r="BB381" s="176"/>
      <c r="BC381" s="176"/>
      <c r="BD381" s="77" t="str">
        <f ca="1">IF(ISERROR(AI381-2),"",$AQ$4*SUM($BB$14:BB381)-$AR$4*SUM($BC$14:BC381))</f>
        <v/>
      </c>
      <c r="BE381" s="77" t="str">
        <f t="shared" ca="1" si="426"/>
        <v/>
      </c>
      <c r="BS381" s="163" t="str">
        <f t="shared" si="397"/>
        <v/>
      </c>
      <c r="BT381" s="163" t="str">
        <f t="shared" si="398"/>
        <v/>
      </c>
      <c r="BY381" s="164" t="str">
        <f t="shared" ca="1" si="408"/>
        <v/>
      </c>
      <c r="BZ381" s="44" t="str">
        <f ca="1">IF(COUNTIF($CN$2:CN1366,BY381)=1,VLOOKUP(BY381,CH:CI,2), IF(COUNTIF($CN$2:CN1366,BY381)=0,$BZ$10,""))</f>
        <v/>
      </c>
      <c r="CA381" s="45" t="str">
        <f t="shared" ca="1" si="401"/>
        <v/>
      </c>
      <c r="CB381" s="45" t="str">
        <f t="shared" ca="1" si="409"/>
        <v/>
      </c>
      <c r="CC381" s="44" t="str">
        <f ca="1">IF(COUNTIF($CN$2:CN1366,BY381)=1,VLOOKUP(BY381,CJ:CK,2), IF(COUNTIF($CN$2:CN1366,BY381)=0,$CA$10,""))</f>
        <v/>
      </c>
      <c r="CD381" s="45" t="str">
        <f t="shared" ca="1" si="410"/>
        <v/>
      </c>
      <c r="CE381" s="46" t="str">
        <f t="shared" ca="1" si="411"/>
        <v/>
      </c>
      <c r="CF381" s="44" t="str">
        <f t="shared" ca="1" si="412"/>
        <v/>
      </c>
      <c r="CL381" s="163" t="str">
        <f t="shared" si="391"/>
        <v/>
      </c>
      <c r="CM381" s="163" t="str">
        <f t="shared" si="392"/>
        <v/>
      </c>
      <c r="CR381" s="164" t="str">
        <f t="shared" ca="1" si="402"/>
        <v/>
      </c>
      <c r="CS381" s="44" t="str">
        <f ca="1">IF(COUNTIF($DG$2:DG1366,CR381)=1,VLOOKUP(CR381,DA:DB,2), IF(COUNTIF($DG$2:DG1366,CR381)=0,$CS$10,""))</f>
        <v/>
      </c>
      <c r="CT381" s="45" t="str">
        <f t="shared" ca="1" si="403"/>
        <v/>
      </c>
      <c r="CU381" s="45" t="str">
        <f t="shared" ca="1" si="404"/>
        <v/>
      </c>
      <c r="CV381" s="44" t="str">
        <f ca="1">IF(COUNTIF($DG$2:DG1366,CR381)=1,VLOOKUP(CR381,DC:DD,2), IF(COUNTIF($DG$2:DG1366,CR381)=0,$CT$10,""))</f>
        <v/>
      </c>
      <c r="CW381" s="45" t="str">
        <f t="shared" ca="1" si="405"/>
        <v/>
      </c>
      <c r="CX381" s="46" t="str">
        <f t="shared" ca="1" si="406"/>
        <v/>
      </c>
      <c r="CY381" s="44" t="str">
        <f t="shared" ca="1" si="407"/>
        <v/>
      </c>
      <c r="DE381" s="163" t="str">
        <f t="shared" si="393"/>
        <v/>
      </c>
      <c r="DF381" s="163" t="str">
        <f t="shared" si="394"/>
        <v/>
      </c>
    </row>
    <row r="382" spans="1:110">
      <c r="A382" s="164" t="str">
        <f t="shared" ca="1" si="427"/>
        <v/>
      </c>
      <c r="B382" s="71" t="str">
        <f ca="1">IF(COUNTIF($AD$2:AD1367,A382)=1,VLOOKUP(A382,T:U,2), IF(COUNTIF($AD$2:AD1367,A382)=0,$B$10,""))</f>
        <v/>
      </c>
      <c r="C382" s="31" t="str">
        <f t="shared" ca="1" si="399"/>
        <v/>
      </c>
      <c r="D382" s="32" t="str">
        <f t="shared" ca="1" si="428"/>
        <v/>
      </c>
      <c r="E382" s="71" t="str">
        <f ca="1">IF(COUNTIF($AD$2:AD1367,A382)=1,VLOOKUP(A382,V:W,2), IF(COUNTIF($AD$2:AD1367,A382)=0,$C$10,""))</f>
        <v/>
      </c>
      <c r="F382" s="31" t="str">
        <f t="shared" ca="1" si="429"/>
        <v/>
      </c>
      <c r="G382" s="32" t="str">
        <f t="shared" ca="1" si="430"/>
        <v/>
      </c>
      <c r="H382" s="71" t="str">
        <f ca="1">IF(COUNTIF($AD$2:AD1367,A382)=1,VLOOKUP(A382,X:Y,2), IF(COUNTIF($AD$2:AD1367,A382)=0,$D$10,""))</f>
        <v/>
      </c>
      <c r="I382" s="31" t="str">
        <f t="shared" ca="1" si="431"/>
        <v/>
      </c>
      <c r="J382" s="32" t="str">
        <f t="shared" ca="1" si="432"/>
        <v/>
      </c>
      <c r="K382" s="71" t="str">
        <f ca="1">IF(COUNTIF($AD$2:AD1367,A382)=1,VLOOKUP(A382,Z:AA,2), IF(COUNTIF($AD$2:AD1367,A382)=0,$E$10,""))</f>
        <v/>
      </c>
      <c r="L382" s="31" t="str">
        <f t="shared" ca="1" si="433"/>
        <v/>
      </c>
      <c r="M382" s="32" t="str">
        <f t="shared" ca="1" si="434"/>
        <v/>
      </c>
      <c r="N382" s="77" t="str">
        <f t="shared" ca="1" si="435"/>
        <v/>
      </c>
      <c r="O382" s="77"/>
      <c r="P382" s="77"/>
      <c r="Q382" s="77" t="str">
        <f ca="1">IF(ISERROR(B382-2),"",$G$5*SUM($O$14:O382)-$H$5*SUM($P$14:P382))</f>
        <v/>
      </c>
      <c r="R382" s="77" t="str">
        <f t="shared" ca="1" si="436"/>
        <v/>
      </c>
      <c r="AB382" s="163" t="str">
        <f t="shared" si="395"/>
        <v/>
      </c>
      <c r="AC382" s="163" t="str">
        <f t="shared" si="396"/>
        <v/>
      </c>
      <c r="AH382" s="164" t="str">
        <f t="shared" ca="1" si="413"/>
        <v/>
      </c>
      <c r="AI382" s="44" t="str">
        <f ca="1">IF(COUNTIF($BU$2:BU1367,AH382)=1,VLOOKUP(AH382,BG:BH,2), IF(COUNTIF($BU$2:BU1367,AH382)=0,$AI$10,""))</f>
        <v/>
      </c>
      <c r="AJ382" s="45" t="str">
        <f t="shared" ca="1" si="400"/>
        <v/>
      </c>
      <c r="AK382" s="45" t="str">
        <f t="shared" ca="1" si="414"/>
        <v/>
      </c>
      <c r="AL382" s="44" t="str">
        <f ca="1">IF(COUNTIF($BU$2:BU1367,AH382)=1,VLOOKUP(AH382,BI:BJ,2), IF(COUNTIF($BU$2:BU1367,AH382)=0,$AJ$10,""))</f>
        <v/>
      </c>
      <c r="AM382" s="45" t="str">
        <f t="shared" ca="1" si="415"/>
        <v/>
      </c>
      <c r="AN382" s="46" t="str">
        <f t="shared" ca="1" si="416"/>
        <v/>
      </c>
      <c r="AO382" s="44" t="str">
        <f ca="1">IF(COUNTIF($BU$2:BU1367,AH382)=1,VLOOKUP(AH382,BK:BL,2), IF(COUNTIF($BU$2:BU1367,AH382)=0,$AK$10,""))</f>
        <v/>
      </c>
      <c r="AP382" s="45" t="str">
        <f t="shared" ca="1" si="417"/>
        <v/>
      </c>
      <c r="AQ382" s="46" t="str">
        <f t="shared" ca="1" si="418"/>
        <v/>
      </c>
      <c r="AR382" s="44" t="str">
        <f ca="1">IF(COUNTIF($BU$2:BU1367,AH382)=1,VLOOKUP(AH382,BM:BN,2), IF(COUNTIF($BU$2:BU1367,AH382)=0,$AL$10,""))</f>
        <v/>
      </c>
      <c r="AS382" s="45" t="str">
        <f t="shared" ca="1" si="419"/>
        <v/>
      </c>
      <c r="AT382" s="46" t="str">
        <f t="shared" ca="1" si="420"/>
        <v/>
      </c>
      <c r="AU382" s="44" t="str">
        <f ca="1">IF(COUNTIF($BU$2:BU1367,AH382)=1,VLOOKUP(AH382,BO:BP,2), IF(COUNTIF($BU$2:BU1367,AH382)=0,$AM$10,""))</f>
        <v/>
      </c>
      <c r="AV382" s="45" t="str">
        <f t="shared" ca="1" si="421"/>
        <v/>
      </c>
      <c r="AW382" s="46" t="str">
        <f t="shared" ca="1" si="422"/>
        <v/>
      </c>
      <c r="AX382" s="44" t="str">
        <f ca="1">IF(COUNTIF($BU$2:BU1367,AH382)=1,VLOOKUP(AH382,BQ:BR,2), IF(COUNTIF($BU$2:BU1367,AH382)=0,$AN$10,""))</f>
        <v/>
      </c>
      <c r="AY382" s="45" t="str">
        <f t="shared" ca="1" si="423"/>
        <v/>
      </c>
      <c r="AZ382" s="46" t="str">
        <f t="shared" ca="1" si="424"/>
        <v/>
      </c>
      <c r="BA382" s="77" t="str">
        <f t="shared" ca="1" si="425"/>
        <v/>
      </c>
      <c r="BB382" s="176"/>
      <c r="BC382" s="176"/>
      <c r="BD382" s="77" t="str">
        <f ca="1">IF(ISERROR(AI382-2),"",$AQ$4*SUM($BB$14:BB382)-$AR$4*SUM($BC$14:BC382))</f>
        <v/>
      </c>
      <c r="BE382" s="77" t="str">
        <f t="shared" ca="1" si="426"/>
        <v/>
      </c>
      <c r="BS382" s="163" t="str">
        <f t="shared" si="397"/>
        <v/>
      </c>
      <c r="BT382" s="163" t="str">
        <f t="shared" si="398"/>
        <v/>
      </c>
      <c r="BY382" s="164" t="str">
        <f t="shared" ca="1" si="408"/>
        <v/>
      </c>
      <c r="BZ382" s="44" t="str">
        <f ca="1">IF(COUNTIF($CN$2:CN1367,BY382)=1,VLOOKUP(BY382,CH:CI,2), IF(COUNTIF($CN$2:CN1367,BY382)=0,$BZ$10,""))</f>
        <v/>
      </c>
      <c r="CA382" s="45" t="str">
        <f t="shared" ca="1" si="401"/>
        <v/>
      </c>
      <c r="CB382" s="45" t="str">
        <f t="shared" ca="1" si="409"/>
        <v/>
      </c>
      <c r="CC382" s="44" t="str">
        <f ca="1">IF(COUNTIF($CN$2:CN1367,BY382)=1,VLOOKUP(BY382,CJ:CK,2), IF(COUNTIF($CN$2:CN1367,BY382)=0,$CA$10,""))</f>
        <v/>
      </c>
      <c r="CD382" s="45" t="str">
        <f t="shared" ca="1" si="410"/>
        <v/>
      </c>
      <c r="CE382" s="46" t="str">
        <f t="shared" ca="1" si="411"/>
        <v/>
      </c>
      <c r="CF382" s="44" t="str">
        <f t="shared" ca="1" si="412"/>
        <v/>
      </c>
      <c r="CL382" s="163" t="str">
        <f t="shared" si="391"/>
        <v/>
      </c>
      <c r="CM382" s="163" t="str">
        <f t="shared" si="392"/>
        <v/>
      </c>
      <c r="CR382" s="164" t="str">
        <f t="shared" ca="1" si="402"/>
        <v/>
      </c>
      <c r="CS382" s="44" t="str">
        <f ca="1">IF(COUNTIF($DG$2:DG1367,CR382)=1,VLOOKUP(CR382,DA:DB,2), IF(COUNTIF($DG$2:DG1367,CR382)=0,$CS$10,""))</f>
        <v/>
      </c>
      <c r="CT382" s="45" t="str">
        <f t="shared" ca="1" si="403"/>
        <v/>
      </c>
      <c r="CU382" s="45" t="str">
        <f t="shared" ca="1" si="404"/>
        <v/>
      </c>
      <c r="CV382" s="44" t="str">
        <f ca="1">IF(COUNTIF($DG$2:DG1367,CR382)=1,VLOOKUP(CR382,DC:DD,2), IF(COUNTIF($DG$2:DG1367,CR382)=0,$CT$10,""))</f>
        <v/>
      </c>
      <c r="CW382" s="45" t="str">
        <f t="shared" ca="1" si="405"/>
        <v/>
      </c>
      <c r="CX382" s="46" t="str">
        <f t="shared" ca="1" si="406"/>
        <v/>
      </c>
      <c r="CY382" s="44" t="str">
        <f t="shared" ca="1" si="407"/>
        <v/>
      </c>
      <c r="DE382" s="163" t="str">
        <f t="shared" si="393"/>
        <v/>
      </c>
      <c r="DF382" s="163" t="str">
        <f t="shared" si="394"/>
        <v/>
      </c>
    </row>
    <row r="383" spans="1:110">
      <c r="A383" s="164" t="str">
        <f t="shared" ca="1" si="427"/>
        <v/>
      </c>
      <c r="B383" s="71" t="str">
        <f ca="1">IF(COUNTIF($AD$2:AD1368,A383)=1,VLOOKUP(A383,T:U,2), IF(COUNTIF($AD$2:AD1368,A383)=0,$B$10,""))</f>
        <v/>
      </c>
      <c r="C383" s="31" t="str">
        <f t="shared" ca="1" si="399"/>
        <v/>
      </c>
      <c r="D383" s="32" t="str">
        <f t="shared" ca="1" si="428"/>
        <v/>
      </c>
      <c r="E383" s="71" t="str">
        <f ca="1">IF(COUNTIF($AD$2:AD1368,A383)=1,VLOOKUP(A383,V:W,2), IF(COUNTIF($AD$2:AD1368,A383)=0,$C$10,""))</f>
        <v/>
      </c>
      <c r="F383" s="31" t="str">
        <f t="shared" ca="1" si="429"/>
        <v/>
      </c>
      <c r="G383" s="32" t="str">
        <f t="shared" ca="1" si="430"/>
        <v/>
      </c>
      <c r="H383" s="71" t="str">
        <f ca="1">IF(COUNTIF($AD$2:AD1368,A383)=1,VLOOKUP(A383,X:Y,2), IF(COUNTIF($AD$2:AD1368,A383)=0,$D$10,""))</f>
        <v/>
      </c>
      <c r="I383" s="31" t="str">
        <f t="shared" ca="1" si="431"/>
        <v/>
      </c>
      <c r="J383" s="32" t="str">
        <f t="shared" ca="1" si="432"/>
        <v/>
      </c>
      <c r="K383" s="71" t="str">
        <f ca="1">IF(COUNTIF($AD$2:AD1368,A383)=1,VLOOKUP(A383,Z:AA,2), IF(COUNTIF($AD$2:AD1368,A383)=0,$E$10,""))</f>
        <v/>
      </c>
      <c r="L383" s="31" t="str">
        <f t="shared" ca="1" si="433"/>
        <v/>
      </c>
      <c r="M383" s="32" t="str">
        <f t="shared" ca="1" si="434"/>
        <v/>
      </c>
      <c r="N383" s="77" t="str">
        <f t="shared" ca="1" si="435"/>
        <v/>
      </c>
      <c r="O383" s="77"/>
      <c r="P383" s="77"/>
      <c r="Q383" s="77" t="str">
        <f ca="1">IF(ISERROR(B383-2),"",$G$5*SUM($O$14:O383)-$H$5*SUM($P$14:P383))</f>
        <v/>
      </c>
      <c r="R383" s="77" t="str">
        <f t="shared" ca="1" si="436"/>
        <v/>
      </c>
      <c r="AB383" s="163" t="str">
        <f t="shared" si="395"/>
        <v/>
      </c>
      <c r="AC383" s="163" t="str">
        <f t="shared" si="396"/>
        <v/>
      </c>
      <c r="AH383" s="164" t="str">
        <f t="shared" ca="1" si="413"/>
        <v/>
      </c>
      <c r="AI383" s="44" t="str">
        <f ca="1">IF(COUNTIF($BU$2:BU1368,AH383)=1,VLOOKUP(AH383,BG:BH,2), IF(COUNTIF($BU$2:BU1368,AH383)=0,$AI$10,""))</f>
        <v/>
      </c>
      <c r="AJ383" s="45" t="str">
        <f t="shared" ca="1" si="400"/>
        <v/>
      </c>
      <c r="AK383" s="45" t="str">
        <f t="shared" ca="1" si="414"/>
        <v/>
      </c>
      <c r="AL383" s="44" t="str">
        <f ca="1">IF(COUNTIF($BU$2:BU1368,AH383)=1,VLOOKUP(AH383,BI:BJ,2), IF(COUNTIF($BU$2:BU1368,AH383)=0,$AJ$10,""))</f>
        <v/>
      </c>
      <c r="AM383" s="45" t="str">
        <f t="shared" ca="1" si="415"/>
        <v/>
      </c>
      <c r="AN383" s="46" t="str">
        <f t="shared" ca="1" si="416"/>
        <v/>
      </c>
      <c r="AO383" s="44" t="str">
        <f ca="1">IF(COUNTIF($BU$2:BU1368,AH383)=1,VLOOKUP(AH383,BK:BL,2), IF(COUNTIF($BU$2:BU1368,AH383)=0,$AK$10,""))</f>
        <v/>
      </c>
      <c r="AP383" s="45" t="str">
        <f t="shared" ca="1" si="417"/>
        <v/>
      </c>
      <c r="AQ383" s="46" t="str">
        <f t="shared" ca="1" si="418"/>
        <v/>
      </c>
      <c r="AR383" s="44" t="str">
        <f ca="1">IF(COUNTIF($BU$2:BU1368,AH383)=1,VLOOKUP(AH383,BM:BN,2), IF(COUNTIF($BU$2:BU1368,AH383)=0,$AL$10,""))</f>
        <v/>
      </c>
      <c r="AS383" s="45" t="str">
        <f t="shared" ca="1" si="419"/>
        <v/>
      </c>
      <c r="AT383" s="46" t="str">
        <f t="shared" ca="1" si="420"/>
        <v/>
      </c>
      <c r="AU383" s="44" t="str">
        <f ca="1">IF(COUNTIF($BU$2:BU1368,AH383)=1,VLOOKUP(AH383,BO:BP,2), IF(COUNTIF($BU$2:BU1368,AH383)=0,$AM$10,""))</f>
        <v/>
      </c>
      <c r="AV383" s="45" t="str">
        <f t="shared" ca="1" si="421"/>
        <v/>
      </c>
      <c r="AW383" s="46" t="str">
        <f t="shared" ca="1" si="422"/>
        <v/>
      </c>
      <c r="AX383" s="44" t="str">
        <f ca="1">IF(COUNTIF($BU$2:BU1368,AH383)=1,VLOOKUP(AH383,BQ:BR,2), IF(COUNTIF($BU$2:BU1368,AH383)=0,$AN$10,""))</f>
        <v/>
      </c>
      <c r="AY383" s="45" t="str">
        <f t="shared" ca="1" si="423"/>
        <v/>
      </c>
      <c r="AZ383" s="46" t="str">
        <f t="shared" ca="1" si="424"/>
        <v/>
      </c>
      <c r="BA383" s="77" t="str">
        <f t="shared" ca="1" si="425"/>
        <v/>
      </c>
      <c r="BB383" s="176"/>
      <c r="BC383" s="176"/>
      <c r="BD383" s="77" t="str">
        <f ca="1">IF(ISERROR(AI383-2),"",$AQ$4*SUM($BB$14:BB383)-$AR$4*SUM($BC$14:BC383))</f>
        <v/>
      </c>
      <c r="BE383" s="77" t="str">
        <f t="shared" ca="1" si="426"/>
        <v/>
      </c>
      <c r="BS383" s="163" t="str">
        <f t="shared" si="397"/>
        <v/>
      </c>
      <c r="BT383" s="163" t="str">
        <f t="shared" si="398"/>
        <v/>
      </c>
      <c r="BY383" s="164" t="str">
        <f t="shared" ca="1" si="408"/>
        <v/>
      </c>
      <c r="BZ383" s="44" t="str">
        <f ca="1">IF(COUNTIF($CN$2:CN1368,BY383)=1,VLOOKUP(BY383,CH:CI,2), IF(COUNTIF($CN$2:CN1368,BY383)=0,$BZ$10,""))</f>
        <v/>
      </c>
      <c r="CA383" s="45" t="str">
        <f t="shared" ca="1" si="401"/>
        <v/>
      </c>
      <c r="CB383" s="45" t="str">
        <f t="shared" ca="1" si="409"/>
        <v/>
      </c>
      <c r="CC383" s="44" t="str">
        <f ca="1">IF(COUNTIF($CN$2:CN1368,BY383)=1,VLOOKUP(BY383,CJ:CK,2), IF(COUNTIF($CN$2:CN1368,BY383)=0,$CA$10,""))</f>
        <v/>
      </c>
      <c r="CD383" s="45" t="str">
        <f t="shared" ca="1" si="410"/>
        <v/>
      </c>
      <c r="CE383" s="46" t="str">
        <f t="shared" ca="1" si="411"/>
        <v/>
      </c>
      <c r="CF383" s="44" t="str">
        <f t="shared" ca="1" si="412"/>
        <v/>
      </c>
      <c r="CL383" s="163" t="str">
        <f t="shared" si="391"/>
        <v/>
      </c>
      <c r="CM383" s="163" t="str">
        <f t="shared" si="392"/>
        <v/>
      </c>
      <c r="CR383" s="164" t="str">
        <f t="shared" ca="1" si="402"/>
        <v/>
      </c>
      <c r="CS383" s="44" t="str">
        <f ca="1">IF(COUNTIF($DG$2:DG1368,CR383)=1,VLOOKUP(CR383,DA:DB,2), IF(COUNTIF($DG$2:DG1368,CR383)=0,$CS$10,""))</f>
        <v/>
      </c>
      <c r="CT383" s="45" t="str">
        <f t="shared" ca="1" si="403"/>
        <v/>
      </c>
      <c r="CU383" s="45" t="str">
        <f t="shared" ca="1" si="404"/>
        <v/>
      </c>
      <c r="CV383" s="44" t="str">
        <f ca="1">IF(COUNTIF($DG$2:DG1368,CR383)=1,VLOOKUP(CR383,DC:DD,2), IF(COUNTIF($DG$2:DG1368,CR383)=0,$CT$10,""))</f>
        <v/>
      </c>
      <c r="CW383" s="45" t="str">
        <f t="shared" ca="1" si="405"/>
        <v/>
      </c>
      <c r="CX383" s="46" t="str">
        <f t="shared" ca="1" si="406"/>
        <v/>
      </c>
      <c r="CY383" s="44" t="str">
        <f t="shared" ca="1" si="407"/>
        <v/>
      </c>
      <c r="DE383" s="163" t="str">
        <f t="shared" si="393"/>
        <v/>
      </c>
      <c r="DF383" s="163" t="str">
        <f t="shared" si="394"/>
        <v/>
      </c>
    </row>
    <row r="384" spans="1:110">
      <c r="A384" s="164" t="str">
        <f t="shared" ca="1" si="427"/>
        <v/>
      </c>
      <c r="B384" s="71" t="str">
        <f ca="1">IF(COUNTIF($AD$2:AD1369,A384)=1,VLOOKUP(A384,T:U,2), IF(COUNTIF($AD$2:AD1369,A384)=0,$B$10,""))</f>
        <v/>
      </c>
      <c r="C384" s="31" t="str">
        <f t="shared" ca="1" si="399"/>
        <v/>
      </c>
      <c r="D384" s="32" t="str">
        <f t="shared" ca="1" si="428"/>
        <v/>
      </c>
      <c r="E384" s="71" t="str">
        <f ca="1">IF(COUNTIF($AD$2:AD1369,A384)=1,VLOOKUP(A384,V:W,2), IF(COUNTIF($AD$2:AD1369,A384)=0,$C$10,""))</f>
        <v/>
      </c>
      <c r="F384" s="31" t="str">
        <f t="shared" ca="1" si="429"/>
        <v/>
      </c>
      <c r="G384" s="32" t="str">
        <f t="shared" ca="1" si="430"/>
        <v/>
      </c>
      <c r="H384" s="71" t="str">
        <f ca="1">IF(COUNTIF($AD$2:AD1369,A384)=1,VLOOKUP(A384,X:Y,2), IF(COUNTIF($AD$2:AD1369,A384)=0,$D$10,""))</f>
        <v/>
      </c>
      <c r="I384" s="31" t="str">
        <f t="shared" ca="1" si="431"/>
        <v/>
      </c>
      <c r="J384" s="32" t="str">
        <f t="shared" ca="1" si="432"/>
        <v/>
      </c>
      <c r="K384" s="71" t="str">
        <f ca="1">IF(COUNTIF($AD$2:AD1369,A384)=1,VLOOKUP(A384,Z:AA,2), IF(COUNTIF($AD$2:AD1369,A384)=0,$E$10,""))</f>
        <v/>
      </c>
      <c r="L384" s="31" t="str">
        <f t="shared" ca="1" si="433"/>
        <v/>
      </c>
      <c r="M384" s="32" t="str">
        <f t="shared" ca="1" si="434"/>
        <v/>
      </c>
      <c r="N384" s="77" t="str">
        <f t="shared" ca="1" si="435"/>
        <v/>
      </c>
      <c r="O384" s="77"/>
      <c r="P384" s="77"/>
      <c r="Q384" s="77" t="str">
        <f ca="1">IF(ISERROR(B384-2),"",$G$5*SUM($O$14:O384)-$H$5*SUM($P$14:P384))</f>
        <v/>
      </c>
      <c r="R384" s="77" t="str">
        <f t="shared" ca="1" si="436"/>
        <v/>
      </c>
      <c r="AB384" s="163" t="str">
        <f t="shared" si="395"/>
        <v/>
      </c>
      <c r="AC384" s="163" t="str">
        <f t="shared" si="396"/>
        <v/>
      </c>
      <c r="AH384" s="164" t="str">
        <f t="shared" ca="1" si="413"/>
        <v/>
      </c>
      <c r="AI384" s="44" t="str">
        <f ca="1">IF(COUNTIF($BU$2:BU1369,AH384)=1,VLOOKUP(AH384,BG:BH,2), IF(COUNTIF($BU$2:BU1369,AH384)=0,$AI$10,""))</f>
        <v/>
      </c>
      <c r="AJ384" s="45" t="str">
        <f t="shared" ca="1" si="400"/>
        <v/>
      </c>
      <c r="AK384" s="45" t="str">
        <f t="shared" ca="1" si="414"/>
        <v/>
      </c>
      <c r="AL384" s="44" t="str">
        <f ca="1">IF(COUNTIF($BU$2:BU1369,AH384)=1,VLOOKUP(AH384,BI:BJ,2), IF(COUNTIF($BU$2:BU1369,AH384)=0,$AJ$10,""))</f>
        <v/>
      </c>
      <c r="AM384" s="45" t="str">
        <f t="shared" ca="1" si="415"/>
        <v/>
      </c>
      <c r="AN384" s="46" t="str">
        <f t="shared" ca="1" si="416"/>
        <v/>
      </c>
      <c r="AO384" s="44" t="str">
        <f ca="1">IF(COUNTIF($BU$2:BU1369,AH384)=1,VLOOKUP(AH384,BK:BL,2), IF(COUNTIF($BU$2:BU1369,AH384)=0,$AK$10,""))</f>
        <v/>
      </c>
      <c r="AP384" s="45" t="str">
        <f t="shared" ca="1" si="417"/>
        <v/>
      </c>
      <c r="AQ384" s="46" t="str">
        <f t="shared" ca="1" si="418"/>
        <v/>
      </c>
      <c r="AR384" s="44" t="str">
        <f ca="1">IF(COUNTIF($BU$2:BU1369,AH384)=1,VLOOKUP(AH384,BM:BN,2), IF(COUNTIF($BU$2:BU1369,AH384)=0,$AL$10,""))</f>
        <v/>
      </c>
      <c r="AS384" s="45" t="str">
        <f t="shared" ca="1" si="419"/>
        <v/>
      </c>
      <c r="AT384" s="46" t="str">
        <f t="shared" ca="1" si="420"/>
        <v/>
      </c>
      <c r="AU384" s="44" t="str">
        <f ca="1">IF(COUNTIF($BU$2:BU1369,AH384)=1,VLOOKUP(AH384,BO:BP,2), IF(COUNTIF($BU$2:BU1369,AH384)=0,$AM$10,""))</f>
        <v/>
      </c>
      <c r="AV384" s="45" t="str">
        <f t="shared" ca="1" si="421"/>
        <v/>
      </c>
      <c r="AW384" s="46" t="str">
        <f t="shared" ca="1" si="422"/>
        <v/>
      </c>
      <c r="AX384" s="44" t="str">
        <f ca="1">IF(COUNTIF($BU$2:BU1369,AH384)=1,VLOOKUP(AH384,BQ:BR,2), IF(COUNTIF($BU$2:BU1369,AH384)=0,$AN$10,""))</f>
        <v/>
      </c>
      <c r="AY384" s="45" t="str">
        <f t="shared" ca="1" si="423"/>
        <v/>
      </c>
      <c r="AZ384" s="46" t="str">
        <f t="shared" ca="1" si="424"/>
        <v/>
      </c>
      <c r="BA384" s="77" t="str">
        <f t="shared" ca="1" si="425"/>
        <v/>
      </c>
      <c r="BB384" s="176"/>
      <c r="BC384" s="176"/>
      <c r="BD384" s="77" t="str">
        <f ca="1">IF(ISERROR(AI384-2),"",$AQ$4*SUM($BB$14:BB384)-$AR$4*SUM($BC$14:BC384))</f>
        <v/>
      </c>
      <c r="BE384" s="77" t="str">
        <f t="shared" ca="1" si="426"/>
        <v/>
      </c>
      <c r="BS384" s="163" t="str">
        <f t="shared" si="397"/>
        <v/>
      </c>
      <c r="BT384" s="163" t="str">
        <f t="shared" si="398"/>
        <v/>
      </c>
      <c r="BY384" s="164" t="str">
        <f t="shared" ca="1" si="408"/>
        <v/>
      </c>
      <c r="BZ384" s="44" t="str">
        <f ca="1">IF(COUNTIF($CN$2:CN1369,BY384)=1,VLOOKUP(BY384,CH:CI,2), IF(COUNTIF($CN$2:CN1369,BY384)=0,$BZ$10,""))</f>
        <v/>
      </c>
      <c r="CA384" s="45" t="str">
        <f t="shared" ca="1" si="401"/>
        <v/>
      </c>
      <c r="CB384" s="45" t="str">
        <f t="shared" ca="1" si="409"/>
        <v/>
      </c>
      <c r="CC384" s="44" t="str">
        <f ca="1">IF(COUNTIF($CN$2:CN1369,BY384)=1,VLOOKUP(BY384,CJ:CK,2), IF(COUNTIF($CN$2:CN1369,BY384)=0,$CA$10,""))</f>
        <v/>
      </c>
      <c r="CD384" s="45" t="str">
        <f t="shared" ca="1" si="410"/>
        <v/>
      </c>
      <c r="CE384" s="46" t="str">
        <f t="shared" ca="1" si="411"/>
        <v/>
      </c>
      <c r="CF384" s="44" t="str">
        <f t="shared" ca="1" si="412"/>
        <v/>
      </c>
      <c r="CL384" s="163" t="str">
        <f t="shared" si="391"/>
        <v/>
      </c>
      <c r="CM384" s="163" t="str">
        <f t="shared" si="392"/>
        <v/>
      </c>
      <c r="CR384" s="164" t="str">
        <f t="shared" ca="1" si="402"/>
        <v/>
      </c>
      <c r="CS384" s="44" t="str">
        <f ca="1">IF(COUNTIF($DG$2:DG1369,CR384)=1,VLOOKUP(CR384,DA:DB,2), IF(COUNTIF($DG$2:DG1369,CR384)=0,$CS$10,""))</f>
        <v/>
      </c>
      <c r="CT384" s="45" t="str">
        <f t="shared" ca="1" si="403"/>
        <v/>
      </c>
      <c r="CU384" s="45" t="str">
        <f t="shared" ca="1" si="404"/>
        <v/>
      </c>
      <c r="CV384" s="44" t="str">
        <f ca="1">IF(COUNTIF($DG$2:DG1369,CR384)=1,VLOOKUP(CR384,DC:DD,2), IF(COUNTIF($DG$2:DG1369,CR384)=0,$CT$10,""))</f>
        <v/>
      </c>
      <c r="CW384" s="45" t="str">
        <f t="shared" ca="1" si="405"/>
        <v/>
      </c>
      <c r="CX384" s="46" t="str">
        <f t="shared" ca="1" si="406"/>
        <v/>
      </c>
      <c r="CY384" s="44" t="str">
        <f t="shared" ca="1" si="407"/>
        <v/>
      </c>
      <c r="DE384" s="163" t="str">
        <f t="shared" si="393"/>
        <v/>
      </c>
      <c r="DF384" s="163" t="str">
        <f t="shared" si="394"/>
        <v/>
      </c>
    </row>
    <row r="385" spans="1:110">
      <c r="A385" s="164" t="str">
        <f t="shared" ca="1" si="427"/>
        <v/>
      </c>
      <c r="B385" s="71" t="str">
        <f ca="1">IF(COUNTIF($AD$2:AD1370,A385)=1,VLOOKUP(A385,T:U,2), IF(COUNTIF($AD$2:AD1370,A385)=0,$B$10,""))</f>
        <v/>
      </c>
      <c r="C385" s="31" t="str">
        <f t="shared" ca="1" si="399"/>
        <v/>
      </c>
      <c r="D385" s="32" t="str">
        <f t="shared" ca="1" si="428"/>
        <v/>
      </c>
      <c r="E385" s="71" t="str">
        <f ca="1">IF(COUNTIF($AD$2:AD1370,A385)=1,VLOOKUP(A385,V:W,2), IF(COUNTIF($AD$2:AD1370,A385)=0,$C$10,""))</f>
        <v/>
      </c>
      <c r="F385" s="31" t="str">
        <f t="shared" ca="1" si="429"/>
        <v/>
      </c>
      <c r="G385" s="32" t="str">
        <f t="shared" ca="1" si="430"/>
        <v/>
      </c>
      <c r="H385" s="71" t="str">
        <f ca="1">IF(COUNTIF($AD$2:AD1370,A385)=1,VLOOKUP(A385,X:Y,2), IF(COUNTIF($AD$2:AD1370,A385)=0,$D$10,""))</f>
        <v/>
      </c>
      <c r="I385" s="31" t="str">
        <f t="shared" ca="1" si="431"/>
        <v/>
      </c>
      <c r="J385" s="32" t="str">
        <f t="shared" ca="1" si="432"/>
        <v/>
      </c>
      <c r="K385" s="71" t="str">
        <f ca="1">IF(COUNTIF($AD$2:AD1370,A385)=1,VLOOKUP(A385,Z:AA,2), IF(COUNTIF($AD$2:AD1370,A385)=0,$E$10,""))</f>
        <v/>
      </c>
      <c r="L385" s="31" t="str">
        <f t="shared" ca="1" si="433"/>
        <v/>
      </c>
      <c r="M385" s="32" t="str">
        <f t="shared" ca="1" si="434"/>
        <v/>
      </c>
      <c r="N385" s="77" t="str">
        <f t="shared" ca="1" si="435"/>
        <v/>
      </c>
      <c r="O385" s="77"/>
      <c r="P385" s="77"/>
      <c r="Q385" s="77" t="str">
        <f ca="1">IF(ISERROR(B385-2),"",$G$5*SUM($O$14:O385)-$H$5*SUM($P$14:P385))</f>
        <v/>
      </c>
      <c r="R385" s="77" t="str">
        <f t="shared" ca="1" si="436"/>
        <v/>
      </c>
      <c r="AB385" s="163" t="str">
        <f t="shared" si="395"/>
        <v/>
      </c>
      <c r="AC385" s="163" t="str">
        <f t="shared" si="396"/>
        <v/>
      </c>
      <c r="AH385" s="164" t="str">
        <f t="shared" ca="1" si="413"/>
        <v/>
      </c>
      <c r="AI385" s="44" t="str">
        <f ca="1">IF(COUNTIF($BU$2:BU1370,AH385)=1,VLOOKUP(AH385,BG:BH,2), IF(COUNTIF($BU$2:BU1370,AH385)=0,$AI$10,""))</f>
        <v/>
      </c>
      <c r="AJ385" s="45" t="str">
        <f t="shared" ca="1" si="400"/>
        <v/>
      </c>
      <c r="AK385" s="45" t="str">
        <f t="shared" ca="1" si="414"/>
        <v/>
      </c>
      <c r="AL385" s="44" t="str">
        <f ca="1">IF(COUNTIF($BU$2:BU1370,AH385)=1,VLOOKUP(AH385,BI:BJ,2), IF(COUNTIF($BU$2:BU1370,AH385)=0,$AJ$10,""))</f>
        <v/>
      </c>
      <c r="AM385" s="45" t="str">
        <f t="shared" ca="1" si="415"/>
        <v/>
      </c>
      <c r="AN385" s="46" t="str">
        <f t="shared" ca="1" si="416"/>
        <v/>
      </c>
      <c r="AO385" s="44" t="str">
        <f ca="1">IF(COUNTIF($BU$2:BU1370,AH385)=1,VLOOKUP(AH385,BK:BL,2), IF(COUNTIF($BU$2:BU1370,AH385)=0,$AK$10,""))</f>
        <v/>
      </c>
      <c r="AP385" s="45" t="str">
        <f t="shared" ca="1" si="417"/>
        <v/>
      </c>
      <c r="AQ385" s="46" t="str">
        <f t="shared" ca="1" si="418"/>
        <v/>
      </c>
      <c r="AR385" s="44" t="str">
        <f ca="1">IF(COUNTIF($BU$2:BU1370,AH385)=1,VLOOKUP(AH385,BM:BN,2), IF(COUNTIF($BU$2:BU1370,AH385)=0,$AL$10,""))</f>
        <v/>
      </c>
      <c r="AS385" s="45" t="str">
        <f t="shared" ca="1" si="419"/>
        <v/>
      </c>
      <c r="AT385" s="46" t="str">
        <f t="shared" ca="1" si="420"/>
        <v/>
      </c>
      <c r="AU385" s="44" t="str">
        <f ca="1">IF(COUNTIF($BU$2:BU1370,AH385)=1,VLOOKUP(AH385,BO:BP,2), IF(COUNTIF($BU$2:BU1370,AH385)=0,$AM$10,""))</f>
        <v/>
      </c>
      <c r="AV385" s="45" t="str">
        <f t="shared" ca="1" si="421"/>
        <v/>
      </c>
      <c r="AW385" s="46" t="str">
        <f t="shared" ca="1" si="422"/>
        <v/>
      </c>
      <c r="AX385" s="44" t="str">
        <f ca="1">IF(COUNTIF($BU$2:BU1370,AH385)=1,VLOOKUP(AH385,BQ:BR,2), IF(COUNTIF($BU$2:BU1370,AH385)=0,$AN$10,""))</f>
        <v/>
      </c>
      <c r="AY385" s="45" t="str">
        <f t="shared" ca="1" si="423"/>
        <v/>
      </c>
      <c r="AZ385" s="46" t="str">
        <f t="shared" ca="1" si="424"/>
        <v/>
      </c>
      <c r="BA385" s="77" t="str">
        <f t="shared" ca="1" si="425"/>
        <v/>
      </c>
      <c r="BB385" s="176"/>
      <c r="BC385" s="176"/>
      <c r="BD385" s="77" t="str">
        <f ca="1">IF(ISERROR(AI385-2),"",$AQ$4*SUM($BB$14:BB385)-$AR$4*SUM($BC$14:BC385))</f>
        <v/>
      </c>
      <c r="BE385" s="77" t="str">
        <f t="shared" ca="1" si="426"/>
        <v/>
      </c>
      <c r="BS385" s="163" t="str">
        <f t="shared" si="397"/>
        <v/>
      </c>
      <c r="BT385" s="163" t="str">
        <f t="shared" si="398"/>
        <v/>
      </c>
      <c r="BY385" s="164" t="str">
        <f t="shared" ca="1" si="408"/>
        <v/>
      </c>
      <c r="BZ385" s="44" t="str">
        <f ca="1">IF(COUNTIF($CN$2:CN1370,BY385)=1,VLOOKUP(BY385,CH:CI,2), IF(COUNTIF($CN$2:CN1370,BY385)=0,$BZ$10,""))</f>
        <v/>
      </c>
      <c r="CA385" s="45" t="str">
        <f t="shared" ca="1" si="401"/>
        <v/>
      </c>
      <c r="CB385" s="45" t="str">
        <f t="shared" ca="1" si="409"/>
        <v/>
      </c>
      <c r="CC385" s="44" t="str">
        <f ca="1">IF(COUNTIF($CN$2:CN1370,BY385)=1,VLOOKUP(BY385,CJ:CK,2), IF(COUNTIF($CN$2:CN1370,BY385)=0,$CA$10,""))</f>
        <v/>
      </c>
      <c r="CD385" s="45" t="str">
        <f t="shared" ca="1" si="410"/>
        <v/>
      </c>
      <c r="CE385" s="46" t="str">
        <f t="shared" ca="1" si="411"/>
        <v/>
      </c>
      <c r="CF385" s="44" t="str">
        <f t="shared" ca="1" si="412"/>
        <v/>
      </c>
      <c r="CL385" s="163" t="str">
        <f t="shared" si="391"/>
        <v/>
      </c>
      <c r="CM385" s="163" t="str">
        <f t="shared" si="392"/>
        <v/>
      </c>
      <c r="CR385" s="164" t="str">
        <f t="shared" ca="1" si="402"/>
        <v/>
      </c>
      <c r="CS385" s="44" t="str">
        <f ca="1">IF(COUNTIF($DG$2:DG1370,CR385)=1,VLOOKUP(CR385,DA:DB,2), IF(COUNTIF($DG$2:DG1370,CR385)=0,$CS$10,""))</f>
        <v/>
      </c>
      <c r="CT385" s="45" t="str">
        <f t="shared" ca="1" si="403"/>
        <v/>
      </c>
      <c r="CU385" s="45" t="str">
        <f t="shared" ca="1" si="404"/>
        <v/>
      </c>
      <c r="CV385" s="44" t="str">
        <f ca="1">IF(COUNTIF($DG$2:DG1370,CR385)=1,VLOOKUP(CR385,DC:DD,2), IF(COUNTIF($DG$2:DG1370,CR385)=0,$CT$10,""))</f>
        <v/>
      </c>
      <c r="CW385" s="45" t="str">
        <f t="shared" ca="1" si="405"/>
        <v/>
      </c>
      <c r="CX385" s="46" t="str">
        <f t="shared" ca="1" si="406"/>
        <v/>
      </c>
      <c r="CY385" s="44" t="str">
        <f t="shared" ca="1" si="407"/>
        <v/>
      </c>
      <c r="DE385" s="163" t="str">
        <f t="shared" si="393"/>
        <v/>
      </c>
      <c r="DF385" s="163" t="str">
        <f t="shared" si="394"/>
        <v/>
      </c>
    </row>
    <row r="386" spans="1:110">
      <c r="A386" s="164" t="str">
        <f t="shared" ca="1" si="427"/>
        <v/>
      </c>
      <c r="B386" s="71" t="str">
        <f ca="1">IF(COUNTIF($AD$2:AD1371,A386)=1,VLOOKUP(A386,T:U,2), IF(COUNTIF($AD$2:AD1371,A386)=0,$B$10,""))</f>
        <v/>
      </c>
      <c r="C386" s="31" t="str">
        <f t="shared" ca="1" si="399"/>
        <v/>
      </c>
      <c r="D386" s="32" t="str">
        <f t="shared" ca="1" si="428"/>
        <v/>
      </c>
      <c r="E386" s="71" t="str">
        <f ca="1">IF(COUNTIF($AD$2:AD1371,A386)=1,VLOOKUP(A386,V:W,2), IF(COUNTIF($AD$2:AD1371,A386)=0,$C$10,""))</f>
        <v/>
      </c>
      <c r="F386" s="31" t="str">
        <f t="shared" ca="1" si="429"/>
        <v/>
      </c>
      <c r="G386" s="32" t="str">
        <f t="shared" ca="1" si="430"/>
        <v/>
      </c>
      <c r="H386" s="71" t="str">
        <f ca="1">IF(COUNTIF($AD$2:AD1371,A386)=1,VLOOKUP(A386,X:Y,2), IF(COUNTIF($AD$2:AD1371,A386)=0,$D$10,""))</f>
        <v/>
      </c>
      <c r="I386" s="31" t="str">
        <f t="shared" ca="1" si="431"/>
        <v/>
      </c>
      <c r="J386" s="32" t="str">
        <f t="shared" ca="1" si="432"/>
        <v/>
      </c>
      <c r="K386" s="71" t="str">
        <f ca="1">IF(COUNTIF($AD$2:AD1371,A386)=1,VLOOKUP(A386,Z:AA,2), IF(COUNTIF($AD$2:AD1371,A386)=0,$E$10,""))</f>
        <v/>
      </c>
      <c r="L386" s="31" t="str">
        <f t="shared" ca="1" si="433"/>
        <v/>
      </c>
      <c r="M386" s="32" t="str">
        <f t="shared" ca="1" si="434"/>
        <v/>
      </c>
      <c r="N386" s="77" t="str">
        <f t="shared" ca="1" si="435"/>
        <v/>
      </c>
      <c r="O386" s="77"/>
      <c r="P386" s="77"/>
      <c r="Q386" s="77" t="str">
        <f ca="1">IF(ISERROR(B386-2),"",$G$5*SUM($O$14:O386)-$H$5*SUM($P$14:P386))</f>
        <v/>
      </c>
      <c r="R386" s="77" t="str">
        <f t="shared" ca="1" si="436"/>
        <v/>
      </c>
      <c r="AB386" s="163" t="str">
        <f t="shared" si="395"/>
        <v/>
      </c>
      <c r="AC386" s="163" t="str">
        <f t="shared" si="396"/>
        <v/>
      </c>
      <c r="AH386" s="164" t="str">
        <f t="shared" ca="1" si="413"/>
        <v/>
      </c>
      <c r="AI386" s="44" t="str">
        <f ca="1">IF(COUNTIF($BU$2:BU1371,AH386)=1,VLOOKUP(AH386,BG:BH,2), IF(COUNTIF($BU$2:BU1371,AH386)=0,$AI$10,""))</f>
        <v/>
      </c>
      <c r="AJ386" s="45" t="str">
        <f t="shared" ca="1" si="400"/>
        <v/>
      </c>
      <c r="AK386" s="45" t="str">
        <f t="shared" ca="1" si="414"/>
        <v/>
      </c>
      <c r="AL386" s="44" t="str">
        <f ca="1">IF(COUNTIF($BU$2:BU1371,AH386)=1,VLOOKUP(AH386,BI:BJ,2), IF(COUNTIF($BU$2:BU1371,AH386)=0,$AJ$10,""))</f>
        <v/>
      </c>
      <c r="AM386" s="45" t="str">
        <f t="shared" ca="1" si="415"/>
        <v/>
      </c>
      <c r="AN386" s="46" t="str">
        <f t="shared" ca="1" si="416"/>
        <v/>
      </c>
      <c r="AO386" s="44" t="str">
        <f ca="1">IF(COUNTIF($BU$2:BU1371,AH386)=1,VLOOKUP(AH386,BK:BL,2), IF(COUNTIF($BU$2:BU1371,AH386)=0,$AK$10,""))</f>
        <v/>
      </c>
      <c r="AP386" s="45" t="str">
        <f t="shared" ca="1" si="417"/>
        <v/>
      </c>
      <c r="AQ386" s="46" t="str">
        <f t="shared" ca="1" si="418"/>
        <v/>
      </c>
      <c r="AR386" s="44" t="str">
        <f ca="1">IF(COUNTIF($BU$2:BU1371,AH386)=1,VLOOKUP(AH386,BM:BN,2), IF(COUNTIF($BU$2:BU1371,AH386)=0,$AL$10,""))</f>
        <v/>
      </c>
      <c r="AS386" s="45" t="str">
        <f t="shared" ca="1" si="419"/>
        <v/>
      </c>
      <c r="AT386" s="46" t="str">
        <f t="shared" ca="1" si="420"/>
        <v/>
      </c>
      <c r="AU386" s="44" t="str">
        <f ca="1">IF(COUNTIF($BU$2:BU1371,AH386)=1,VLOOKUP(AH386,BO:BP,2), IF(COUNTIF($BU$2:BU1371,AH386)=0,$AM$10,""))</f>
        <v/>
      </c>
      <c r="AV386" s="45" t="str">
        <f t="shared" ca="1" si="421"/>
        <v/>
      </c>
      <c r="AW386" s="46" t="str">
        <f t="shared" ca="1" si="422"/>
        <v/>
      </c>
      <c r="AX386" s="44" t="str">
        <f ca="1">IF(COUNTIF($BU$2:BU1371,AH386)=1,VLOOKUP(AH386,BQ:BR,2), IF(COUNTIF($BU$2:BU1371,AH386)=0,$AN$10,""))</f>
        <v/>
      </c>
      <c r="AY386" s="45" t="str">
        <f t="shared" ca="1" si="423"/>
        <v/>
      </c>
      <c r="AZ386" s="46" t="str">
        <f t="shared" ca="1" si="424"/>
        <v/>
      </c>
      <c r="BA386" s="77" t="str">
        <f t="shared" ca="1" si="425"/>
        <v/>
      </c>
      <c r="BB386" s="176"/>
      <c r="BC386" s="176"/>
      <c r="BD386" s="77" t="str">
        <f ca="1">IF(ISERROR(AI386-2),"",$AQ$4*SUM($BB$14:BB386)-$AR$4*SUM($BC$14:BC386))</f>
        <v/>
      </c>
      <c r="BE386" s="77" t="str">
        <f t="shared" ca="1" si="426"/>
        <v/>
      </c>
      <c r="BS386" s="163" t="str">
        <f t="shared" si="397"/>
        <v/>
      </c>
      <c r="BT386" s="163" t="str">
        <f t="shared" si="398"/>
        <v/>
      </c>
      <c r="BY386" s="164" t="str">
        <f t="shared" ca="1" si="408"/>
        <v/>
      </c>
      <c r="BZ386" s="44" t="str">
        <f ca="1">IF(COUNTIF($CN$2:CN1371,BY386)=1,VLOOKUP(BY386,CH:CI,2), IF(COUNTIF($CN$2:CN1371,BY386)=0,$BZ$10,""))</f>
        <v/>
      </c>
      <c r="CA386" s="45" t="str">
        <f t="shared" ca="1" si="401"/>
        <v/>
      </c>
      <c r="CB386" s="45" t="str">
        <f t="shared" ca="1" si="409"/>
        <v/>
      </c>
      <c r="CC386" s="44" t="str">
        <f ca="1">IF(COUNTIF($CN$2:CN1371,BY386)=1,VLOOKUP(BY386,CJ:CK,2), IF(COUNTIF($CN$2:CN1371,BY386)=0,$CA$10,""))</f>
        <v/>
      </c>
      <c r="CD386" s="45" t="str">
        <f t="shared" ca="1" si="410"/>
        <v/>
      </c>
      <c r="CE386" s="46" t="str">
        <f t="shared" ca="1" si="411"/>
        <v/>
      </c>
      <c r="CF386" s="44" t="str">
        <f t="shared" ca="1" si="412"/>
        <v/>
      </c>
      <c r="CL386" s="163" t="str">
        <f t="shared" si="391"/>
        <v/>
      </c>
      <c r="CM386" s="163" t="str">
        <f t="shared" si="392"/>
        <v/>
      </c>
      <c r="CR386" s="164" t="str">
        <f t="shared" ca="1" si="402"/>
        <v/>
      </c>
      <c r="CS386" s="44" t="str">
        <f ca="1">IF(COUNTIF($DG$2:DG1371,CR386)=1,VLOOKUP(CR386,DA:DB,2), IF(COUNTIF($DG$2:DG1371,CR386)=0,$CS$10,""))</f>
        <v/>
      </c>
      <c r="CT386" s="45" t="str">
        <f t="shared" ca="1" si="403"/>
        <v/>
      </c>
      <c r="CU386" s="45" t="str">
        <f t="shared" ca="1" si="404"/>
        <v/>
      </c>
      <c r="CV386" s="44" t="str">
        <f ca="1">IF(COUNTIF($DG$2:DG1371,CR386)=1,VLOOKUP(CR386,DC:DD,2), IF(COUNTIF($DG$2:DG1371,CR386)=0,$CT$10,""))</f>
        <v/>
      </c>
      <c r="CW386" s="45" t="str">
        <f t="shared" ca="1" si="405"/>
        <v/>
      </c>
      <c r="CX386" s="46" t="str">
        <f t="shared" ca="1" si="406"/>
        <v/>
      </c>
      <c r="CY386" s="44" t="str">
        <f t="shared" ca="1" si="407"/>
        <v/>
      </c>
      <c r="DE386" s="163" t="str">
        <f t="shared" si="393"/>
        <v/>
      </c>
      <c r="DF386" s="163" t="str">
        <f t="shared" si="394"/>
        <v/>
      </c>
    </row>
    <row r="387" spans="1:110">
      <c r="A387" s="164" t="str">
        <f t="shared" ca="1" si="427"/>
        <v/>
      </c>
      <c r="B387" s="71" t="str">
        <f ca="1">IF(COUNTIF($AD$2:AD1372,A387)=1,VLOOKUP(A387,T:U,2), IF(COUNTIF($AD$2:AD1372,A387)=0,$B$10,""))</f>
        <v/>
      </c>
      <c r="C387" s="31" t="str">
        <f t="shared" ca="1" si="399"/>
        <v/>
      </c>
      <c r="D387" s="32" t="str">
        <f t="shared" ca="1" si="428"/>
        <v/>
      </c>
      <c r="E387" s="71" t="str">
        <f ca="1">IF(COUNTIF($AD$2:AD1372,A387)=1,VLOOKUP(A387,V:W,2), IF(COUNTIF($AD$2:AD1372,A387)=0,$C$10,""))</f>
        <v/>
      </c>
      <c r="F387" s="31" t="str">
        <f t="shared" ca="1" si="429"/>
        <v/>
      </c>
      <c r="G387" s="32" t="str">
        <f t="shared" ca="1" si="430"/>
        <v/>
      </c>
      <c r="H387" s="71" t="str">
        <f ca="1">IF(COUNTIF($AD$2:AD1372,A387)=1,VLOOKUP(A387,X:Y,2), IF(COUNTIF($AD$2:AD1372,A387)=0,$D$10,""))</f>
        <v/>
      </c>
      <c r="I387" s="31" t="str">
        <f t="shared" ca="1" si="431"/>
        <v/>
      </c>
      <c r="J387" s="32" t="str">
        <f t="shared" ca="1" si="432"/>
        <v/>
      </c>
      <c r="K387" s="71" t="str">
        <f ca="1">IF(COUNTIF($AD$2:AD1372,A387)=1,VLOOKUP(A387,Z:AA,2), IF(COUNTIF($AD$2:AD1372,A387)=0,$E$10,""))</f>
        <v/>
      </c>
      <c r="L387" s="31" t="str">
        <f t="shared" ca="1" si="433"/>
        <v/>
      </c>
      <c r="M387" s="32" t="str">
        <f t="shared" ca="1" si="434"/>
        <v/>
      </c>
      <c r="N387" s="77" t="str">
        <f t="shared" ca="1" si="435"/>
        <v/>
      </c>
      <c r="O387" s="77"/>
      <c r="P387" s="77"/>
      <c r="Q387" s="77" t="str">
        <f ca="1">IF(ISERROR(B387-2),"",$G$5*SUM($O$14:O387)-$H$5*SUM($P$14:P387))</f>
        <v/>
      </c>
      <c r="R387" s="77" t="str">
        <f t="shared" ca="1" si="436"/>
        <v/>
      </c>
      <c r="AB387" s="163" t="str">
        <f t="shared" si="395"/>
        <v/>
      </c>
      <c r="AC387" s="163" t="str">
        <f t="shared" si="396"/>
        <v/>
      </c>
      <c r="AH387" s="164" t="str">
        <f t="shared" ca="1" si="413"/>
        <v/>
      </c>
      <c r="AI387" s="44" t="str">
        <f ca="1">IF(COUNTIF($BU$2:BU1372,AH387)=1,VLOOKUP(AH387,BG:BH,2), IF(COUNTIF($BU$2:BU1372,AH387)=0,$AI$10,""))</f>
        <v/>
      </c>
      <c r="AJ387" s="45" t="str">
        <f t="shared" ca="1" si="400"/>
        <v/>
      </c>
      <c r="AK387" s="45" t="str">
        <f t="shared" ca="1" si="414"/>
        <v/>
      </c>
      <c r="AL387" s="44" t="str">
        <f ca="1">IF(COUNTIF($BU$2:BU1372,AH387)=1,VLOOKUP(AH387,BI:BJ,2), IF(COUNTIF($BU$2:BU1372,AH387)=0,$AJ$10,""))</f>
        <v/>
      </c>
      <c r="AM387" s="45" t="str">
        <f t="shared" ca="1" si="415"/>
        <v/>
      </c>
      <c r="AN387" s="46" t="str">
        <f t="shared" ca="1" si="416"/>
        <v/>
      </c>
      <c r="AO387" s="44" t="str">
        <f ca="1">IF(COUNTIF($BU$2:BU1372,AH387)=1,VLOOKUP(AH387,BK:BL,2), IF(COUNTIF($BU$2:BU1372,AH387)=0,$AK$10,""))</f>
        <v/>
      </c>
      <c r="AP387" s="45" t="str">
        <f t="shared" ca="1" si="417"/>
        <v/>
      </c>
      <c r="AQ387" s="46" t="str">
        <f t="shared" ca="1" si="418"/>
        <v/>
      </c>
      <c r="AR387" s="44" t="str">
        <f ca="1">IF(COUNTIF($BU$2:BU1372,AH387)=1,VLOOKUP(AH387,BM:BN,2), IF(COUNTIF($BU$2:BU1372,AH387)=0,$AL$10,""))</f>
        <v/>
      </c>
      <c r="AS387" s="45" t="str">
        <f t="shared" ca="1" si="419"/>
        <v/>
      </c>
      <c r="AT387" s="46" t="str">
        <f t="shared" ca="1" si="420"/>
        <v/>
      </c>
      <c r="AU387" s="44" t="str">
        <f ca="1">IF(COUNTIF($BU$2:BU1372,AH387)=1,VLOOKUP(AH387,BO:BP,2), IF(COUNTIF($BU$2:BU1372,AH387)=0,$AM$10,""))</f>
        <v/>
      </c>
      <c r="AV387" s="45" t="str">
        <f t="shared" ca="1" si="421"/>
        <v/>
      </c>
      <c r="AW387" s="46" t="str">
        <f t="shared" ca="1" si="422"/>
        <v/>
      </c>
      <c r="AX387" s="44" t="str">
        <f ca="1">IF(COUNTIF($BU$2:BU1372,AH387)=1,VLOOKUP(AH387,BQ:BR,2), IF(COUNTIF($BU$2:BU1372,AH387)=0,$AN$10,""))</f>
        <v/>
      </c>
      <c r="AY387" s="45" t="str">
        <f t="shared" ca="1" si="423"/>
        <v/>
      </c>
      <c r="AZ387" s="46" t="str">
        <f t="shared" ca="1" si="424"/>
        <v/>
      </c>
      <c r="BA387" s="77" t="str">
        <f t="shared" ca="1" si="425"/>
        <v/>
      </c>
      <c r="BB387" s="176"/>
      <c r="BC387" s="176"/>
      <c r="BD387" s="77" t="str">
        <f ca="1">IF(ISERROR(AI387-2),"",$AQ$4*SUM($BB$14:BB387)-$AR$4*SUM($BC$14:BC387))</f>
        <v/>
      </c>
      <c r="BE387" s="77" t="str">
        <f t="shared" ca="1" si="426"/>
        <v/>
      </c>
      <c r="BS387" s="163" t="str">
        <f t="shared" si="397"/>
        <v/>
      </c>
      <c r="BT387" s="163" t="str">
        <f t="shared" si="398"/>
        <v/>
      </c>
      <c r="BY387" s="164" t="str">
        <f t="shared" ca="1" si="408"/>
        <v/>
      </c>
      <c r="BZ387" s="44" t="str">
        <f ca="1">IF(COUNTIF($CN$2:CN1372,BY387)=1,VLOOKUP(BY387,CH:CI,2), IF(COUNTIF($CN$2:CN1372,BY387)=0,$BZ$10,""))</f>
        <v/>
      </c>
      <c r="CA387" s="45" t="str">
        <f t="shared" ca="1" si="401"/>
        <v/>
      </c>
      <c r="CB387" s="45" t="str">
        <f t="shared" ca="1" si="409"/>
        <v/>
      </c>
      <c r="CC387" s="44" t="str">
        <f ca="1">IF(COUNTIF($CN$2:CN1372,BY387)=1,VLOOKUP(BY387,CJ:CK,2), IF(COUNTIF($CN$2:CN1372,BY387)=0,$CA$10,""))</f>
        <v/>
      </c>
      <c r="CD387" s="45" t="str">
        <f t="shared" ca="1" si="410"/>
        <v/>
      </c>
      <c r="CE387" s="46" t="str">
        <f t="shared" ca="1" si="411"/>
        <v/>
      </c>
      <c r="CF387" s="44" t="str">
        <f t="shared" ca="1" si="412"/>
        <v/>
      </c>
      <c r="CL387" s="163" t="str">
        <f t="shared" ref="CL387:CL450" si="437">IF(COUNTIF(CJ:CJ,CH387),CH387,"")</f>
        <v/>
      </c>
      <c r="CM387" s="163" t="str">
        <f t="shared" ref="CM387:CM450" si="438">IF(CL387&gt;$BY$14,CL387,"")</f>
        <v/>
      </c>
      <c r="CR387" s="164" t="str">
        <f t="shared" ca="1" si="402"/>
        <v/>
      </c>
      <c r="CS387" s="44" t="str">
        <f ca="1">IF(COUNTIF($DG$2:DG1372,CR387)=1,VLOOKUP(CR387,DA:DB,2), IF(COUNTIF($DG$2:DG1372,CR387)=0,$CS$10,""))</f>
        <v/>
      </c>
      <c r="CT387" s="45" t="str">
        <f t="shared" ca="1" si="403"/>
        <v/>
      </c>
      <c r="CU387" s="45" t="str">
        <f t="shared" ca="1" si="404"/>
        <v/>
      </c>
      <c r="CV387" s="44" t="str">
        <f ca="1">IF(COUNTIF($DG$2:DG1372,CR387)=1,VLOOKUP(CR387,DC:DD,2), IF(COUNTIF($DG$2:DG1372,CR387)=0,$CT$10,""))</f>
        <v/>
      </c>
      <c r="CW387" s="45" t="str">
        <f t="shared" ca="1" si="405"/>
        <v/>
      </c>
      <c r="CX387" s="46" t="str">
        <f t="shared" ca="1" si="406"/>
        <v/>
      </c>
      <c r="CY387" s="44" t="str">
        <f t="shared" ca="1" si="407"/>
        <v/>
      </c>
      <c r="DE387" s="163" t="str">
        <f t="shared" ref="DE387:DE450" si="439">IF(COUNTIF(DC:DC,DA387),DA387,"")</f>
        <v/>
      </c>
      <c r="DF387" s="163" t="str">
        <f t="shared" ref="DF387:DF450" si="440">IF(DE387&gt;$CR$14,DE387,"")</f>
        <v/>
      </c>
    </row>
    <row r="388" spans="1:110">
      <c r="A388" s="164" t="str">
        <f t="shared" ca="1" si="427"/>
        <v/>
      </c>
      <c r="B388" s="71" t="str">
        <f ca="1">IF(COUNTIF($AD$2:AD1373,A388)=1,VLOOKUP(A388,T:U,2), IF(COUNTIF($AD$2:AD1373,A388)=0,$B$10,""))</f>
        <v/>
      </c>
      <c r="C388" s="31" t="str">
        <f t="shared" ca="1" si="399"/>
        <v/>
      </c>
      <c r="D388" s="32" t="str">
        <f t="shared" ca="1" si="428"/>
        <v/>
      </c>
      <c r="E388" s="71" t="str">
        <f ca="1">IF(COUNTIF($AD$2:AD1373,A388)=1,VLOOKUP(A388,V:W,2), IF(COUNTIF($AD$2:AD1373,A388)=0,$C$10,""))</f>
        <v/>
      </c>
      <c r="F388" s="31" t="str">
        <f t="shared" ca="1" si="429"/>
        <v/>
      </c>
      <c r="G388" s="32" t="str">
        <f t="shared" ca="1" si="430"/>
        <v/>
      </c>
      <c r="H388" s="71" t="str">
        <f ca="1">IF(COUNTIF($AD$2:AD1373,A388)=1,VLOOKUP(A388,X:Y,2), IF(COUNTIF($AD$2:AD1373,A388)=0,$D$10,""))</f>
        <v/>
      </c>
      <c r="I388" s="31" t="str">
        <f t="shared" ca="1" si="431"/>
        <v/>
      </c>
      <c r="J388" s="32" t="str">
        <f t="shared" ca="1" si="432"/>
        <v/>
      </c>
      <c r="K388" s="71" t="str">
        <f ca="1">IF(COUNTIF($AD$2:AD1373,A388)=1,VLOOKUP(A388,Z:AA,2), IF(COUNTIF($AD$2:AD1373,A388)=0,$E$10,""))</f>
        <v/>
      </c>
      <c r="L388" s="31" t="str">
        <f t="shared" ca="1" si="433"/>
        <v/>
      </c>
      <c r="M388" s="32" t="str">
        <f t="shared" ca="1" si="434"/>
        <v/>
      </c>
      <c r="N388" s="77" t="str">
        <f t="shared" ca="1" si="435"/>
        <v/>
      </c>
      <c r="O388" s="77"/>
      <c r="P388" s="77"/>
      <c r="Q388" s="77" t="str">
        <f ca="1">IF(ISERROR(B388-2),"",$G$5*SUM($O$14:O388)-$H$5*SUM($P$14:P388))</f>
        <v/>
      </c>
      <c r="R388" s="77" t="str">
        <f t="shared" ca="1" si="436"/>
        <v/>
      </c>
      <c r="AB388" s="163" t="str">
        <f t="shared" ref="AB388:AB451" si="441">IF(COUNTIF(V:V,T388)*COUNTIF(X:X,T388)*COUNTIF(Z:Z,T388),T388,"")</f>
        <v/>
      </c>
      <c r="AC388" s="163" t="str">
        <f t="shared" ref="AC388:AC451" si="442">IF(AB388&gt;$A$14,AB388,"")</f>
        <v/>
      </c>
      <c r="AH388" s="164" t="str">
        <f t="shared" ca="1" si="413"/>
        <v/>
      </c>
      <c r="AI388" s="44" t="str">
        <f ca="1">IF(COUNTIF($BU$2:BU1373,AH388)=1,VLOOKUP(AH388,BG:BH,2), IF(COUNTIF($BU$2:BU1373,AH388)=0,$AI$10,""))</f>
        <v/>
      </c>
      <c r="AJ388" s="45" t="str">
        <f t="shared" ca="1" si="400"/>
        <v/>
      </c>
      <c r="AK388" s="45" t="str">
        <f t="shared" ca="1" si="414"/>
        <v/>
      </c>
      <c r="AL388" s="44" t="str">
        <f ca="1">IF(COUNTIF($BU$2:BU1373,AH388)=1,VLOOKUP(AH388,BI:BJ,2), IF(COUNTIF($BU$2:BU1373,AH388)=0,$AJ$10,""))</f>
        <v/>
      </c>
      <c r="AM388" s="45" t="str">
        <f t="shared" ca="1" si="415"/>
        <v/>
      </c>
      <c r="AN388" s="46" t="str">
        <f t="shared" ca="1" si="416"/>
        <v/>
      </c>
      <c r="AO388" s="44" t="str">
        <f ca="1">IF(COUNTIF($BU$2:BU1373,AH388)=1,VLOOKUP(AH388,BK:BL,2), IF(COUNTIF($BU$2:BU1373,AH388)=0,$AK$10,""))</f>
        <v/>
      </c>
      <c r="AP388" s="45" t="str">
        <f t="shared" ca="1" si="417"/>
        <v/>
      </c>
      <c r="AQ388" s="46" t="str">
        <f t="shared" ca="1" si="418"/>
        <v/>
      </c>
      <c r="AR388" s="44" t="str">
        <f ca="1">IF(COUNTIF($BU$2:BU1373,AH388)=1,VLOOKUP(AH388,BM:BN,2), IF(COUNTIF($BU$2:BU1373,AH388)=0,$AL$10,""))</f>
        <v/>
      </c>
      <c r="AS388" s="45" t="str">
        <f t="shared" ca="1" si="419"/>
        <v/>
      </c>
      <c r="AT388" s="46" t="str">
        <f t="shared" ca="1" si="420"/>
        <v/>
      </c>
      <c r="AU388" s="44" t="str">
        <f ca="1">IF(COUNTIF($BU$2:BU1373,AH388)=1,VLOOKUP(AH388,BO:BP,2), IF(COUNTIF($BU$2:BU1373,AH388)=0,$AM$10,""))</f>
        <v/>
      </c>
      <c r="AV388" s="45" t="str">
        <f t="shared" ca="1" si="421"/>
        <v/>
      </c>
      <c r="AW388" s="46" t="str">
        <f t="shared" ca="1" si="422"/>
        <v/>
      </c>
      <c r="AX388" s="44" t="str">
        <f ca="1">IF(COUNTIF($BU$2:BU1373,AH388)=1,VLOOKUP(AH388,BQ:BR,2), IF(COUNTIF($BU$2:BU1373,AH388)=0,$AN$10,""))</f>
        <v/>
      </c>
      <c r="AY388" s="45" t="str">
        <f t="shared" ca="1" si="423"/>
        <v/>
      </c>
      <c r="AZ388" s="46" t="str">
        <f t="shared" ca="1" si="424"/>
        <v/>
      </c>
      <c r="BA388" s="77" t="str">
        <f t="shared" ca="1" si="425"/>
        <v/>
      </c>
      <c r="BB388" s="176"/>
      <c r="BC388" s="176"/>
      <c r="BD388" s="77" t="str">
        <f ca="1">IF(ISERROR(AI388-2),"",$AQ$4*SUM($BB$14:BB388)-$AR$4*SUM($BC$14:BC388))</f>
        <v/>
      </c>
      <c r="BE388" s="77" t="str">
        <f t="shared" ca="1" si="426"/>
        <v/>
      </c>
      <c r="BS388" s="163" t="str">
        <f t="shared" ref="BS388:BS451" si="443">IF(COUNTIF(BI:BI,BG388)*COUNTIF(BK:BK,BG388)*COUNTIF(BM:BM,BG388)*COUNTIF(BO:BO,BG388)*COUNTIF(BQ:BQ,BG388),BG388,"")</f>
        <v/>
      </c>
      <c r="BT388" s="163" t="str">
        <f t="shared" ref="BT388:BT451" si="444">IF(BS388&gt;$AH$14,BS388,"")</f>
        <v/>
      </c>
      <c r="BY388" s="164" t="str">
        <f t="shared" ca="1" si="408"/>
        <v/>
      </c>
      <c r="BZ388" s="44" t="str">
        <f ca="1">IF(COUNTIF($CN$2:CN1373,BY388)=1,VLOOKUP(BY388,CH:CI,2), IF(COUNTIF($CN$2:CN1373,BY388)=0,$BZ$10,""))</f>
        <v/>
      </c>
      <c r="CA388" s="45" t="str">
        <f t="shared" ca="1" si="401"/>
        <v/>
      </c>
      <c r="CB388" s="45" t="str">
        <f t="shared" ca="1" si="409"/>
        <v/>
      </c>
      <c r="CC388" s="44" t="str">
        <f ca="1">IF(COUNTIF($CN$2:CN1373,BY388)=1,VLOOKUP(BY388,CJ:CK,2), IF(COUNTIF($CN$2:CN1373,BY388)=0,$CA$10,""))</f>
        <v/>
      </c>
      <c r="CD388" s="45" t="str">
        <f t="shared" ca="1" si="410"/>
        <v/>
      </c>
      <c r="CE388" s="46" t="str">
        <f t="shared" ca="1" si="411"/>
        <v/>
      </c>
      <c r="CF388" s="44" t="str">
        <f t="shared" ca="1" si="412"/>
        <v/>
      </c>
      <c r="CL388" s="163" t="str">
        <f t="shared" si="437"/>
        <v/>
      </c>
      <c r="CM388" s="163" t="str">
        <f t="shared" si="438"/>
        <v/>
      </c>
      <c r="CR388" s="164" t="str">
        <f t="shared" ca="1" si="402"/>
        <v/>
      </c>
      <c r="CS388" s="44" t="str">
        <f ca="1">IF(COUNTIF($DG$2:DG1373,CR388)=1,VLOOKUP(CR388,DA:DB,2), IF(COUNTIF($DG$2:DG1373,CR388)=0,$CS$10,""))</f>
        <v/>
      </c>
      <c r="CT388" s="45" t="str">
        <f t="shared" ca="1" si="403"/>
        <v/>
      </c>
      <c r="CU388" s="45" t="str">
        <f t="shared" ca="1" si="404"/>
        <v/>
      </c>
      <c r="CV388" s="44" t="str">
        <f ca="1">IF(COUNTIF($DG$2:DG1373,CR388)=1,VLOOKUP(CR388,DC:DD,2), IF(COUNTIF($DG$2:DG1373,CR388)=0,$CT$10,""))</f>
        <v/>
      </c>
      <c r="CW388" s="45" t="str">
        <f t="shared" ca="1" si="405"/>
        <v/>
      </c>
      <c r="CX388" s="46" t="str">
        <f t="shared" ca="1" si="406"/>
        <v/>
      </c>
      <c r="CY388" s="44" t="str">
        <f t="shared" ca="1" si="407"/>
        <v/>
      </c>
      <c r="DE388" s="163" t="str">
        <f t="shared" si="439"/>
        <v/>
      </c>
      <c r="DF388" s="163" t="str">
        <f t="shared" si="440"/>
        <v/>
      </c>
    </row>
    <row r="389" spans="1:110">
      <c r="A389" s="164" t="str">
        <f t="shared" ca="1" si="427"/>
        <v/>
      </c>
      <c r="B389" s="71" t="str">
        <f ca="1">IF(COUNTIF($AD$2:AD1374,A389)=1,VLOOKUP(A389,T:U,2), IF(COUNTIF($AD$2:AD1374,A389)=0,$B$10,""))</f>
        <v/>
      </c>
      <c r="C389" s="31" t="str">
        <f t="shared" ca="1" si="399"/>
        <v/>
      </c>
      <c r="D389" s="32" t="str">
        <f t="shared" ca="1" si="428"/>
        <v/>
      </c>
      <c r="E389" s="71" t="str">
        <f ca="1">IF(COUNTIF($AD$2:AD1374,A389)=1,VLOOKUP(A389,V:W,2), IF(COUNTIF($AD$2:AD1374,A389)=0,$C$10,""))</f>
        <v/>
      </c>
      <c r="F389" s="31" t="str">
        <f t="shared" ca="1" si="429"/>
        <v/>
      </c>
      <c r="G389" s="32" t="str">
        <f t="shared" ca="1" si="430"/>
        <v/>
      </c>
      <c r="H389" s="71" t="str">
        <f ca="1">IF(COUNTIF($AD$2:AD1374,A389)=1,VLOOKUP(A389,X:Y,2), IF(COUNTIF($AD$2:AD1374,A389)=0,$D$10,""))</f>
        <v/>
      </c>
      <c r="I389" s="31" t="str">
        <f t="shared" ca="1" si="431"/>
        <v/>
      </c>
      <c r="J389" s="32" t="str">
        <f t="shared" ca="1" si="432"/>
        <v/>
      </c>
      <c r="K389" s="71" t="str">
        <f ca="1">IF(COUNTIF($AD$2:AD1374,A389)=1,VLOOKUP(A389,Z:AA,2), IF(COUNTIF($AD$2:AD1374,A389)=0,$E$10,""))</f>
        <v/>
      </c>
      <c r="L389" s="31" t="str">
        <f t="shared" ca="1" si="433"/>
        <v/>
      </c>
      <c r="M389" s="32" t="str">
        <f t="shared" ca="1" si="434"/>
        <v/>
      </c>
      <c r="N389" s="77" t="str">
        <f t="shared" ca="1" si="435"/>
        <v/>
      </c>
      <c r="O389" s="77"/>
      <c r="P389" s="77"/>
      <c r="Q389" s="77" t="str">
        <f ca="1">IF(ISERROR(B389-2),"",$G$5*SUM($O$14:O389)-$H$5*SUM($P$14:P389))</f>
        <v/>
      </c>
      <c r="R389" s="77" t="str">
        <f t="shared" ca="1" si="436"/>
        <v/>
      </c>
      <c r="AB389" s="163" t="str">
        <f t="shared" si="441"/>
        <v/>
      </c>
      <c r="AC389" s="163" t="str">
        <f t="shared" si="442"/>
        <v/>
      </c>
      <c r="AH389" s="164" t="str">
        <f t="shared" ca="1" si="413"/>
        <v/>
      </c>
      <c r="AI389" s="44" t="str">
        <f ca="1">IF(COUNTIF($BU$2:BU1374,AH389)=1,VLOOKUP(AH389,BG:BH,2), IF(COUNTIF($BU$2:BU1374,AH389)=0,$AI$10,""))</f>
        <v/>
      </c>
      <c r="AJ389" s="45" t="str">
        <f t="shared" ca="1" si="400"/>
        <v/>
      </c>
      <c r="AK389" s="45" t="str">
        <f t="shared" ca="1" si="414"/>
        <v/>
      </c>
      <c r="AL389" s="44" t="str">
        <f ca="1">IF(COUNTIF($BU$2:BU1374,AH389)=1,VLOOKUP(AH389,BI:BJ,2), IF(COUNTIF($BU$2:BU1374,AH389)=0,$AJ$10,""))</f>
        <v/>
      </c>
      <c r="AM389" s="45" t="str">
        <f t="shared" ca="1" si="415"/>
        <v/>
      </c>
      <c r="AN389" s="46" t="str">
        <f t="shared" ca="1" si="416"/>
        <v/>
      </c>
      <c r="AO389" s="44" t="str">
        <f ca="1">IF(COUNTIF($BU$2:BU1374,AH389)=1,VLOOKUP(AH389,BK:BL,2), IF(COUNTIF($BU$2:BU1374,AH389)=0,$AK$10,""))</f>
        <v/>
      </c>
      <c r="AP389" s="45" t="str">
        <f t="shared" ca="1" si="417"/>
        <v/>
      </c>
      <c r="AQ389" s="46" t="str">
        <f t="shared" ca="1" si="418"/>
        <v/>
      </c>
      <c r="AR389" s="44" t="str">
        <f ca="1">IF(COUNTIF($BU$2:BU1374,AH389)=1,VLOOKUP(AH389,BM:BN,2), IF(COUNTIF($BU$2:BU1374,AH389)=0,$AL$10,""))</f>
        <v/>
      </c>
      <c r="AS389" s="45" t="str">
        <f t="shared" ca="1" si="419"/>
        <v/>
      </c>
      <c r="AT389" s="46" t="str">
        <f t="shared" ca="1" si="420"/>
        <v/>
      </c>
      <c r="AU389" s="44" t="str">
        <f ca="1">IF(COUNTIF($BU$2:BU1374,AH389)=1,VLOOKUP(AH389,BO:BP,2), IF(COUNTIF($BU$2:BU1374,AH389)=0,$AM$10,""))</f>
        <v/>
      </c>
      <c r="AV389" s="45" t="str">
        <f t="shared" ca="1" si="421"/>
        <v/>
      </c>
      <c r="AW389" s="46" t="str">
        <f t="shared" ca="1" si="422"/>
        <v/>
      </c>
      <c r="AX389" s="44" t="str">
        <f ca="1">IF(COUNTIF($BU$2:BU1374,AH389)=1,VLOOKUP(AH389,BQ:BR,2), IF(COUNTIF($BU$2:BU1374,AH389)=0,$AN$10,""))</f>
        <v/>
      </c>
      <c r="AY389" s="45" t="str">
        <f t="shared" ca="1" si="423"/>
        <v/>
      </c>
      <c r="AZ389" s="46" t="str">
        <f t="shared" ca="1" si="424"/>
        <v/>
      </c>
      <c r="BA389" s="77" t="str">
        <f t="shared" ca="1" si="425"/>
        <v/>
      </c>
      <c r="BB389" s="176"/>
      <c r="BC389" s="176"/>
      <c r="BD389" s="77" t="str">
        <f ca="1">IF(ISERROR(AI389-2),"",$AQ$4*SUM($BB$14:BB389)-$AR$4*SUM($BC$14:BC389))</f>
        <v/>
      </c>
      <c r="BE389" s="77" t="str">
        <f t="shared" ca="1" si="426"/>
        <v/>
      </c>
      <c r="BS389" s="163" t="str">
        <f t="shared" si="443"/>
        <v/>
      </c>
      <c r="BT389" s="163" t="str">
        <f t="shared" si="444"/>
        <v/>
      </c>
      <c r="BY389" s="164" t="str">
        <f t="shared" ca="1" si="408"/>
        <v/>
      </c>
      <c r="BZ389" s="44" t="str">
        <f ca="1">IF(COUNTIF($CN$2:CN1374,BY389)=1,VLOOKUP(BY389,CH:CI,2), IF(COUNTIF($CN$2:CN1374,BY389)=0,$BZ$10,""))</f>
        <v/>
      </c>
      <c r="CA389" s="45" t="str">
        <f t="shared" ca="1" si="401"/>
        <v/>
      </c>
      <c r="CB389" s="45" t="str">
        <f t="shared" ca="1" si="409"/>
        <v/>
      </c>
      <c r="CC389" s="44" t="str">
        <f ca="1">IF(COUNTIF($CN$2:CN1374,BY389)=1,VLOOKUP(BY389,CJ:CK,2), IF(COUNTIF($CN$2:CN1374,BY389)=0,$CA$10,""))</f>
        <v/>
      </c>
      <c r="CD389" s="45" t="str">
        <f t="shared" ca="1" si="410"/>
        <v/>
      </c>
      <c r="CE389" s="46" t="str">
        <f t="shared" ca="1" si="411"/>
        <v/>
      </c>
      <c r="CF389" s="44" t="str">
        <f t="shared" ca="1" si="412"/>
        <v/>
      </c>
      <c r="CL389" s="163" t="str">
        <f t="shared" si="437"/>
        <v/>
      </c>
      <c r="CM389" s="163" t="str">
        <f t="shared" si="438"/>
        <v/>
      </c>
      <c r="CR389" s="164" t="str">
        <f t="shared" ca="1" si="402"/>
        <v/>
      </c>
      <c r="CS389" s="44" t="str">
        <f ca="1">IF(COUNTIF($DG$2:DG1374,CR389)=1,VLOOKUP(CR389,DA:DB,2), IF(COUNTIF($DG$2:DG1374,CR389)=0,$CS$10,""))</f>
        <v/>
      </c>
      <c r="CT389" s="45" t="str">
        <f t="shared" ca="1" si="403"/>
        <v/>
      </c>
      <c r="CU389" s="45" t="str">
        <f t="shared" ca="1" si="404"/>
        <v/>
      </c>
      <c r="CV389" s="44" t="str">
        <f ca="1">IF(COUNTIF($DG$2:DG1374,CR389)=1,VLOOKUP(CR389,DC:DD,2), IF(COUNTIF($DG$2:DG1374,CR389)=0,$CT$10,""))</f>
        <v/>
      </c>
      <c r="CW389" s="45" t="str">
        <f t="shared" ca="1" si="405"/>
        <v/>
      </c>
      <c r="CX389" s="46" t="str">
        <f t="shared" ca="1" si="406"/>
        <v/>
      </c>
      <c r="CY389" s="44" t="str">
        <f t="shared" ca="1" si="407"/>
        <v/>
      </c>
      <c r="DE389" s="163" t="str">
        <f t="shared" si="439"/>
        <v/>
      </c>
      <c r="DF389" s="163" t="str">
        <f t="shared" si="440"/>
        <v/>
      </c>
    </row>
    <row r="390" spans="1:110">
      <c r="A390" s="164" t="str">
        <f t="shared" ca="1" si="427"/>
        <v/>
      </c>
      <c r="B390" s="71" t="str">
        <f ca="1">IF(COUNTIF($AD$2:AD1375,A390)=1,VLOOKUP(A390,T:U,2), IF(COUNTIF($AD$2:AD1375,A390)=0,$B$10,""))</f>
        <v/>
      </c>
      <c r="C390" s="31" t="str">
        <f t="shared" ca="1" si="399"/>
        <v/>
      </c>
      <c r="D390" s="32" t="str">
        <f t="shared" ca="1" si="428"/>
        <v/>
      </c>
      <c r="E390" s="71" t="str">
        <f ca="1">IF(COUNTIF($AD$2:AD1375,A390)=1,VLOOKUP(A390,V:W,2), IF(COUNTIF($AD$2:AD1375,A390)=0,$C$10,""))</f>
        <v/>
      </c>
      <c r="F390" s="31" t="str">
        <f t="shared" ca="1" si="429"/>
        <v/>
      </c>
      <c r="G390" s="32" t="str">
        <f t="shared" ca="1" si="430"/>
        <v/>
      </c>
      <c r="H390" s="71" t="str">
        <f ca="1">IF(COUNTIF($AD$2:AD1375,A390)=1,VLOOKUP(A390,X:Y,2), IF(COUNTIF($AD$2:AD1375,A390)=0,$D$10,""))</f>
        <v/>
      </c>
      <c r="I390" s="31" t="str">
        <f t="shared" ca="1" si="431"/>
        <v/>
      </c>
      <c r="J390" s="32" t="str">
        <f t="shared" ca="1" si="432"/>
        <v/>
      </c>
      <c r="K390" s="71" t="str">
        <f ca="1">IF(COUNTIF($AD$2:AD1375,A390)=1,VLOOKUP(A390,Z:AA,2), IF(COUNTIF($AD$2:AD1375,A390)=0,$E$10,""))</f>
        <v/>
      </c>
      <c r="L390" s="31" t="str">
        <f t="shared" ca="1" si="433"/>
        <v/>
      </c>
      <c r="M390" s="32" t="str">
        <f t="shared" ca="1" si="434"/>
        <v/>
      </c>
      <c r="N390" s="77" t="str">
        <f t="shared" ca="1" si="435"/>
        <v/>
      </c>
      <c r="O390" s="77"/>
      <c r="P390" s="77"/>
      <c r="Q390" s="77" t="str">
        <f ca="1">IF(ISERROR(B390-2),"",$G$5*SUM($O$14:O390)-$H$5*SUM($P$14:P390))</f>
        <v/>
      </c>
      <c r="R390" s="77" t="str">
        <f t="shared" ca="1" si="436"/>
        <v/>
      </c>
      <c r="AB390" s="163" t="str">
        <f t="shared" si="441"/>
        <v/>
      </c>
      <c r="AC390" s="163" t="str">
        <f t="shared" si="442"/>
        <v/>
      </c>
      <c r="AH390" s="164" t="str">
        <f t="shared" ca="1" si="413"/>
        <v/>
      </c>
      <c r="AI390" s="44" t="str">
        <f ca="1">IF(COUNTIF($BU$2:BU1375,AH390)=1,VLOOKUP(AH390,BG:BH,2), IF(COUNTIF($BU$2:BU1375,AH390)=0,$AI$10,""))</f>
        <v/>
      </c>
      <c r="AJ390" s="45" t="str">
        <f t="shared" ca="1" si="400"/>
        <v/>
      </c>
      <c r="AK390" s="45" t="str">
        <f t="shared" ca="1" si="414"/>
        <v/>
      </c>
      <c r="AL390" s="44" t="str">
        <f ca="1">IF(COUNTIF($BU$2:BU1375,AH390)=1,VLOOKUP(AH390,BI:BJ,2), IF(COUNTIF($BU$2:BU1375,AH390)=0,$AJ$10,""))</f>
        <v/>
      </c>
      <c r="AM390" s="45" t="str">
        <f t="shared" ca="1" si="415"/>
        <v/>
      </c>
      <c r="AN390" s="46" t="str">
        <f t="shared" ca="1" si="416"/>
        <v/>
      </c>
      <c r="AO390" s="44" t="str">
        <f ca="1">IF(COUNTIF($BU$2:BU1375,AH390)=1,VLOOKUP(AH390,BK:BL,2), IF(COUNTIF($BU$2:BU1375,AH390)=0,$AK$10,""))</f>
        <v/>
      </c>
      <c r="AP390" s="45" t="str">
        <f t="shared" ca="1" si="417"/>
        <v/>
      </c>
      <c r="AQ390" s="46" t="str">
        <f t="shared" ca="1" si="418"/>
        <v/>
      </c>
      <c r="AR390" s="44" t="str">
        <f ca="1">IF(COUNTIF($BU$2:BU1375,AH390)=1,VLOOKUP(AH390,BM:BN,2), IF(COUNTIF($BU$2:BU1375,AH390)=0,$AL$10,""))</f>
        <v/>
      </c>
      <c r="AS390" s="45" t="str">
        <f t="shared" ca="1" si="419"/>
        <v/>
      </c>
      <c r="AT390" s="46" t="str">
        <f t="shared" ca="1" si="420"/>
        <v/>
      </c>
      <c r="AU390" s="44" t="str">
        <f ca="1">IF(COUNTIF($BU$2:BU1375,AH390)=1,VLOOKUP(AH390,BO:BP,2), IF(COUNTIF($BU$2:BU1375,AH390)=0,$AM$10,""))</f>
        <v/>
      </c>
      <c r="AV390" s="45" t="str">
        <f t="shared" ca="1" si="421"/>
        <v/>
      </c>
      <c r="AW390" s="46" t="str">
        <f t="shared" ca="1" si="422"/>
        <v/>
      </c>
      <c r="AX390" s="44" t="str">
        <f ca="1">IF(COUNTIF($BU$2:BU1375,AH390)=1,VLOOKUP(AH390,BQ:BR,2), IF(COUNTIF($BU$2:BU1375,AH390)=0,$AN$10,""))</f>
        <v/>
      </c>
      <c r="AY390" s="45" t="str">
        <f t="shared" ca="1" si="423"/>
        <v/>
      </c>
      <c r="AZ390" s="46" t="str">
        <f t="shared" ca="1" si="424"/>
        <v/>
      </c>
      <c r="BA390" s="77" t="str">
        <f t="shared" ca="1" si="425"/>
        <v/>
      </c>
      <c r="BB390" s="176"/>
      <c r="BC390" s="176"/>
      <c r="BD390" s="77" t="str">
        <f ca="1">IF(ISERROR(AI390-2),"",$AQ$4*SUM($BB$14:BB390)-$AR$4*SUM($BC$14:BC390))</f>
        <v/>
      </c>
      <c r="BE390" s="77" t="str">
        <f t="shared" ca="1" si="426"/>
        <v/>
      </c>
      <c r="BS390" s="163" t="str">
        <f t="shared" si="443"/>
        <v/>
      </c>
      <c r="BT390" s="163" t="str">
        <f t="shared" si="444"/>
        <v/>
      </c>
      <c r="BY390" s="164" t="str">
        <f t="shared" ca="1" si="408"/>
        <v/>
      </c>
      <c r="BZ390" s="44" t="str">
        <f ca="1">IF(COUNTIF($CN$2:CN1375,BY390)=1,VLOOKUP(BY390,CH:CI,2), IF(COUNTIF($CN$2:CN1375,BY390)=0,$BZ$10,""))</f>
        <v/>
      </c>
      <c r="CA390" s="45" t="str">
        <f t="shared" ca="1" si="401"/>
        <v/>
      </c>
      <c r="CB390" s="45" t="str">
        <f t="shared" ca="1" si="409"/>
        <v/>
      </c>
      <c r="CC390" s="44" t="str">
        <f ca="1">IF(COUNTIF($CN$2:CN1375,BY390)=1,VLOOKUP(BY390,CJ:CK,2), IF(COUNTIF($CN$2:CN1375,BY390)=0,$CA$10,""))</f>
        <v/>
      </c>
      <c r="CD390" s="45" t="str">
        <f t="shared" ca="1" si="410"/>
        <v/>
      </c>
      <c r="CE390" s="46" t="str">
        <f t="shared" ca="1" si="411"/>
        <v/>
      </c>
      <c r="CF390" s="44" t="str">
        <f t="shared" ca="1" si="412"/>
        <v/>
      </c>
      <c r="CL390" s="163" t="str">
        <f t="shared" si="437"/>
        <v/>
      </c>
      <c r="CM390" s="163" t="str">
        <f t="shared" si="438"/>
        <v/>
      </c>
      <c r="CR390" s="164" t="str">
        <f t="shared" ca="1" si="402"/>
        <v/>
      </c>
      <c r="CS390" s="44" t="str">
        <f ca="1">IF(COUNTIF($DG$2:DG1375,CR390)=1,VLOOKUP(CR390,DA:DB,2), IF(COUNTIF($DG$2:DG1375,CR390)=0,$CS$10,""))</f>
        <v/>
      </c>
      <c r="CT390" s="45" t="str">
        <f t="shared" ca="1" si="403"/>
        <v/>
      </c>
      <c r="CU390" s="45" t="str">
        <f t="shared" ca="1" si="404"/>
        <v/>
      </c>
      <c r="CV390" s="44" t="str">
        <f ca="1">IF(COUNTIF($DG$2:DG1375,CR390)=1,VLOOKUP(CR390,DC:DD,2), IF(COUNTIF($DG$2:DG1375,CR390)=0,$CT$10,""))</f>
        <v/>
      </c>
      <c r="CW390" s="45" t="str">
        <f t="shared" ca="1" si="405"/>
        <v/>
      </c>
      <c r="CX390" s="46" t="str">
        <f t="shared" ca="1" si="406"/>
        <v/>
      </c>
      <c r="CY390" s="44" t="str">
        <f t="shared" ca="1" si="407"/>
        <v/>
      </c>
      <c r="DE390" s="163" t="str">
        <f t="shared" si="439"/>
        <v/>
      </c>
      <c r="DF390" s="163" t="str">
        <f t="shared" si="440"/>
        <v/>
      </c>
    </row>
    <row r="391" spans="1:110">
      <c r="A391" s="164" t="str">
        <f t="shared" ca="1" si="427"/>
        <v/>
      </c>
      <c r="B391" s="71" t="str">
        <f ca="1">IF(COUNTIF($AD$2:AD1376,A391)=1,VLOOKUP(A391,T:U,2), IF(COUNTIF($AD$2:AD1376,A391)=0,$B$10,""))</f>
        <v/>
      </c>
      <c r="C391" s="31" t="str">
        <f t="shared" ca="1" si="399"/>
        <v/>
      </c>
      <c r="D391" s="32" t="str">
        <f t="shared" ca="1" si="428"/>
        <v/>
      </c>
      <c r="E391" s="71" t="str">
        <f ca="1">IF(COUNTIF($AD$2:AD1376,A391)=1,VLOOKUP(A391,V:W,2), IF(COUNTIF($AD$2:AD1376,A391)=0,$C$10,""))</f>
        <v/>
      </c>
      <c r="F391" s="31" t="str">
        <f t="shared" ca="1" si="429"/>
        <v/>
      </c>
      <c r="G391" s="32" t="str">
        <f t="shared" ca="1" si="430"/>
        <v/>
      </c>
      <c r="H391" s="71" t="str">
        <f ca="1">IF(COUNTIF($AD$2:AD1376,A391)=1,VLOOKUP(A391,X:Y,2), IF(COUNTIF($AD$2:AD1376,A391)=0,$D$10,""))</f>
        <v/>
      </c>
      <c r="I391" s="31" t="str">
        <f t="shared" ca="1" si="431"/>
        <v/>
      </c>
      <c r="J391" s="32" t="str">
        <f t="shared" ca="1" si="432"/>
        <v/>
      </c>
      <c r="K391" s="71" t="str">
        <f ca="1">IF(COUNTIF($AD$2:AD1376,A391)=1,VLOOKUP(A391,Z:AA,2), IF(COUNTIF($AD$2:AD1376,A391)=0,$E$10,""))</f>
        <v/>
      </c>
      <c r="L391" s="31" t="str">
        <f t="shared" ca="1" si="433"/>
        <v/>
      </c>
      <c r="M391" s="32" t="str">
        <f t="shared" ca="1" si="434"/>
        <v/>
      </c>
      <c r="N391" s="77" t="str">
        <f t="shared" ca="1" si="435"/>
        <v/>
      </c>
      <c r="O391" s="77"/>
      <c r="P391" s="77"/>
      <c r="Q391" s="77" t="str">
        <f ca="1">IF(ISERROR(B391-2),"",$G$5*SUM($O$14:O391)-$H$5*SUM($P$14:P391))</f>
        <v/>
      </c>
      <c r="R391" s="77" t="str">
        <f t="shared" ca="1" si="436"/>
        <v/>
      </c>
      <c r="AB391" s="163" t="str">
        <f t="shared" si="441"/>
        <v/>
      </c>
      <c r="AC391" s="163" t="str">
        <f t="shared" si="442"/>
        <v/>
      </c>
      <c r="AH391" s="164" t="str">
        <f t="shared" ca="1" si="413"/>
        <v/>
      </c>
      <c r="AI391" s="44" t="str">
        <f ca="1">IF(COUNTIF($BU$2:BU1376,AH391)=1,VLOOKUP(AH391,BG:BH,2), IF(COUNTIF($BU$2:BU1376,AH391)=0,$AI$10,""))</f>
        <v/>
      </c>
      <c r="AJ391" s="45" t="str">
        <f t="shared" ca="1" si="400"/>
        <v/>
      </c>
      <c r="AK391" s="45" t="str">
        <f t="shared" ca="1" si="414"/>
        <v/>
      </c>
      <c r="AL391" s="44" t="str">
        <f ca="1">IF(COUNTIF($BU$2:BU1376,AH391)=1,VLOOKUP(AH391,BI:BJ,2), IF(COUNTIF($BU$2:BU1376,AH391)=0,$AJ$10,""))</f>
        <v/>
      </c>
      <c r="AM391" s="45" t="str">
        <f t="shared" ca="1" si="415"/>
        <v/>
      </c>
      <c r="AN391" s="46" t="str">
        <f t="shared" ca="1" si="416"/>
        <v/>
      </c>
      <c r="AO391" s="44" t="str">
        <f ca="1">IF(COUNTIF($BU$2:BU1376,AH391)=1,VLOOKUP(AH391,BK:BL,2), IF(COUNTIF($BU$2:BU1376,AH391)=0,$AK$10,""))</f>
        <v/>
      </c>
      <c r="AP391" s="45" t="str">
        <f t="shared" ca="1" si="417"/>
        <v/>
      </c>
      <c r="AQ391" s="46" t="str">
        <f t="shared" ca="1" si="418"/>
        <v/>
      </c>
      <c r="AR391" s="44" t="str">
        <f ca="1">IF(COUNTIF($BU$2:BU1376,AH391)=1,VLOOKUP(AH391,BM:BN,2), IF(COUNTIF($BU$2:BU1376,AH391)=0,$AL$10,""))</f>
        <v/>
      </c>
      <c r="AS391" s="45" t="str">
        <f t="shared" ca="1" si="419"/>
        <v/>
      </c>
      <c r="AT391" s="46" t="str">
        <f t="shared" ca="1" si="420"/>
        <v/>
      </c>
      <c r="AU391" s="44" t="str">
        <f ca="1">IF(COUNTIF($BU$2:BU1376,AH391)=1,VLOOKUP(AH391,BO:BP,2), IF(COUNTIF($BU$2:BU1376,AH391)=0,$AM$10,""))</f>
        <v/>
      </c>
      <c r="AV391" s="45" t="str">
        <f t="shared" ca="1" si="421"/>
        <v/>
      </c>
      <c r="AW391" s="46" t="str">
        <f t="shared" ca="1" si="422"/>
        <v/>
      </c>
      <c r="AX391" s="44" t="str">
        <f ca="1">IF(COUNTIF($BU$2:BU1376,AH391)=1,VLOOKUP(AH391,BQ:BR,2), IF(COUNTIF($BU$2:BU1376,AH391)=0,$AN$10,""))</f>
        <v/>
      </c>
      <c r="AY391" s="45" t="str">
        <f t="shared" ca="1" si="423"/>
        <v/>
      </c>
      <c r="AZ391" s="46" t="str">
        <f t="shared" ca="1" si="424"/>
        <v/>
      </c>
      <c r="BA391" s="77" t="str">
        <f t="shared" ca="1" si="425"/>
        <v/>
      </c>
      <c r="BB391" s="176"/>
      <c r="BC391" s="176"/>
      <c r="BD391" s="77" t="str">
        <f ca="1">IF(ISERROR(AI391-2),"",$AQ$4*SUM($BB$14:BB391)-$AR$4*SUM($BC$14:BC391))</f>
        <v/>
      </c>
      <c r="BE391" s="77" t="str">
        <f t="shared" ca="1" si="426"/>
        <v/>
      </c>
      <c r="BS391" s="163" t="str">
        <f t="shared" si="443"/>
        <v/>
      </c>
      <c r="BT391" s="163" t="str">
        <f t="shared" si="444"/>
        <v/>
      </c>
      <c r="BY391" s="164" t="str">
        <f t="shared" ca="1" si="408"/>
        <v/>
      </c>
      <c r="BZ391" s="44" t="str">
        <f ca="1">IF(COUNTIF($CN$2:CN1376,BY391)=1,VLOOKUP(BY391,CH:CI,2), IF(COUNTIF($CN$2:CN1376,BY391)=0,$BZ$10,""))</f>
        <v/>
      </c>
      <c r="CA391" s="45" t="str">
        <f t="shared" ca="1" si="401"/>
        <v/>
      </c>
      <c r="CB391" s="45" t="str">
        <f t="shared" ca="1" si="409"/>
        <v/>
      </c>
      <c r="CC391" s="44" t="str">
        <f ca="1">IF(COUNTIF($CN$2:CN1376,BY391)=1,VLOOKUP(BY391,CJ:CK,2), IF(COUNTIF($CN$2:CN1376,BY391)=0,$CA$10,""))</f>
        <v/>
      </c>
      <c r="CD391" s="45" t="str">
        <f t="shared" ca="1" si="410"/>
        <v/>
      </c>
      <c r="CE391" s="46" t="str">
        <f t="shared" ca="1" si="411"/>
        <v/>
      </c>
      <c r="CF391" s="44" t="str">
        <f t="shared" ca="1" si="412"/>
        <v/>
      </c>
      <c r="CL391" s="163" t="str">
        <f t="shared" si="437"/>
        <v/>
      </c>
      <c r="CM391" s="163" t="str">
        <f t="shared" si="438"/>
        <v/>
      </c>
      <c r="CR391" s="164" t="str">
        <f t="shared" ca="1" si="402"/>
        <v/>
      </c>
      <c r="CS391" s="44" t="str">
        <f ca="1">IF(COUNTIF($DG$2:DG1376,CR391)=1,VLOOKUP(CR391,DA:DB,2), IF(COUNTIF($DG$2:DG1376,CR391)=0,$CS$10,""))</f>
        <v/>
      </c>
      <c r="CT391" s="45" t="str">
        <f t="shared" ca="1" si="403"/>
        <v/>
      </c>
      <c r="CU391" s="45" t="str">
        <f t="shared" ca="1" si="404"/>
        <v/>
      </c>
      <c r="CV391" s="44" t="str">
        <f ca="1">IF(COUNTIF($DG$2:DG1376,CR391)=1,VLOOKUP(CR391,DC:DD,2), IF(COUNTIF($DG$2:DG1376,CR391)=0,$CT$10,""))</f>
        <v/>
      </c>
      <c r="CW391" s="45" t="str">
        <f t="shared" ca="1" si="405"/>
        <v/>
      </c>
      <c r="CX391" s="46" t="str">
        <f t="shared" ca="1" si="406"/>
        <v/>
      </c>
      <c r="CY391" s="44" t="str">
        <f t="shared" ca="1" si="407"/>
        <v/>
      </c>
      <c r="DE391" s="163" t="str">
        <f t="shared" si="439"/>
        <v/>
      </c>
      <c r="DF391" s="163" t="str">
        <f t="shared" si="440"/>
        <v/>
      </c>
    </row>
    <row r="392" spans="1:110">
      <c r="A392" s="164" t="str">
        <f t="shared" ca="1" si="427"/>
        <v/>
      </c>
      <c r="B392" s="71" t="str">
        <f ca="1">IF(COUNTIF($AD$2:AD1377,A392)=1,VLOOKUP(A392,T:U,2), IF(COUNTIF($AD$2:AD1377,A392)=0,$B$10,""))</f>
        <v/>
      </c>
      <c r="C392" s="31" t="str">
        <f t="shared" ca="1" si="399"/>
        <v/>
      </c>
      <c r="D392" s="32" t="str">
        <f t="shared" ca="1" si="428"/>
        <v/>
      </c>
      <c r="E392" s="71" t="str">
        <f ca="1">IF(COUNTIF($AD$2:AD1377,A392)=1,VLOOKUP(A392,V:W,2), IF(COUNTIF($AD$2:AD1377,A392)=0,$C$10,""))</f>
        <v/>
      </c>
      <c r="F392" s="31" t="str">
        <f t="shared" ca="1" si="429"/>
        <v/>
      </c>
      <c r="G392" s="32" t="str">
        <f t="shared" ca="1" si="430"/>
        <v/>
      </c>
      <c r="H392" s="71" t="str">
        <f ca="1">IF(COUNTIF($AD$2:AD1377,A392)=1,VLOOKUP(A392,X:Y,2), IF(COUNTIF($AD$2:AD1377,A392)=0,$D$10,""))</f>
        <v/>
      </c>
      <c r="I392" s="31" t="str">
        <f t="shared" ca="1" si="431"/>
        <v/>
      </c>
      <c r="J392" s="32" t="str">
        <f t="shared" ca="1" si="432"/>
        <v/>
      </c>
      <c r="K392" s="71" t="str">
        <f ca="1">IF(COUNTIF($AD$2:AD1377,A392)=1,VLOOKUP(A392,Z:AA,2), IF(COUNTIF($AD$2:AD1377,A392)=0,$E$10,""))</f>
        <v/>
      </c>
      <c r="L392" s="31" t="str">
        <f t="shared" ca="1" si="433"/>
        <v/>
      </c>
      <c r="M392" s="32" t="str">
        <f t="shared" ca="1" si="434"/>
        <v/>
      </c>
      <c r="N392" s="77" t="str">
        <f t="shared" ca="1" si="435"/>
        <v/>
      </c>
      <c r="O392" s="77"/>
      <c r="P392" s="77"/>
      <c r="Q392" s="77" t="str">
        <f ca="1">IF(ISERROR(B392-2),"",$G$5*SUM($O$14:O392)-$H$5*SUM($P$14:P392))</f>
        <v/>
      </c>
      <c r="R392" s="77" t="str">
        <f t="shared" ca="1" si="436"/>
        <v/>
      </c>
      <c r="AB392" s="163" t="str">
        <f t="shared" si="441"/>
        <v/>
      </c>
      <c r="AC392" s="163" t="str">
        <f t="shared" si="442"/>
        <v/>
      </c>
      <c r="AH392" s="164" t="str">
        <f t="shared" ca="1" si="413"/>
        <v/>
      </c>
      <c r="AI392" s="44" t="str">
        <f ca="1">IF(COUNTIF($BU$2:BU1377,AH392)=1,VLOOKUP(AH392,BG:BH,2), IF(COUNTIF($BU$2:BU1377,AH392)=0,$AI$10,""))</f>
        <v/>
      </c>
      <c r="AJ392" s="45" t="str">
        <f t="shared" ca="1" si="400"/>
        <v/>
      </c>
      <c r="AK392" s="45" t="str">
        <f t="shared" ca="1" si="414"/>
        <v/>
      </c>
      <c r="AL392" s="44" t="str">
        <f ca="1">IF(COUNTIF($BU$2:BU1377,AH392)=1,VLOOKUP(AH392,BI:BJ,2), IF(COUNTIF($BU$2:BU1377,AH392)=0,$AJ$10,""))</f>
        <v/>
      </c>
      <c r="AM392" s="45" t="str">
        <f t="shared" ca="1" si="415"/>
        <v/>
      </c>
      <c r="AN392" s="46" t="str">
        <f t="shared" ca="1" si="416"/>
        <v/>
      </c>
      <c r="AO392" s="44" t="str">
        <f ca="1">IF(COUNTIF($BU$2:BU1377,AH392)=1,VLOOKUP(AH392,BK:BL,2), IF(COUNTIF($BU$2:BU1377,AH392)=0,$AK$10,""))</f>
        <v/>
      </c>
      <c r="AP392" s="45" t="str">
        <f t="shared" ca="1" si="417"/>
        <v/>
      </c>
      <c r="AQ392" s="46" t="str">
        <f t="shared" ca="1" si="418"/>
        <v/>
      </c>
      <c r="AR392" s="44" t="str">
        <f ca="1">IF(COUNTIF($BU$2:BU1377,AH392)=1,VLOOKUP(AH392,BM:BN,2), IF(COUNTIF($BU$2:BU1377,AH392)=0,$AL$10,""))</f>
        <v/>
      </c>
      <c r="AS392" s="45" t="str">
        <f t="shared" ca="1" si="419"/>
        <v/>
      </c>
      <c r="AT392" s="46" t="str">
        <f t="shared" ca="1" si="420"/>
        <v/>
      </c>
      <c r="AU392" s="44" t="str">
        <f ca="1">IF(COUNTIF($BU$2:BU1377,AH392)=1,VLOOKUP(AH392,BO:BP,2), IF(COUNTIF($BU$2:BU1377,AH392)=0,$AM$10,""))</f>
        <v/>
      </c>
      <c r="AV392" s="45" t="str">
        <f t="shared" ca="1" si="421"/>
        <v/>
      </c>
      <c r="AW392" s="46" t="str">
        <f t="shared" ca="1" si="422"/>
        <v/>
      </c>
      <c r="AX392" s="44" t="str">
        <f ca="1">IF(COUNTIF($BU$2:BU1377,AH392)=1,VLOOKUP(AH392,BQ:BR,2), IF(COUNTIF($BU$2:BU1377,AH392)=0,$AN$10,""))</f>
        <v/>
      </c>
      <c r="AY392" s="45" t="str">
        <f t="shared" ca="1" si="423"/>
        <v/>
      </c>
      <c r="AZ392" s="46" t="str">
        <f t="shared" ca="1" si="424"/>
        <v/>
      </c>
      <c r="BA392" s="77" t="str">
        <f t="shared" ca="1" si="425"/>
        <v/>
      </c>
      <c r="BB392" s="176"/>
      <c r="BC392" s="176"/>
      <c r="BD392" s="77" t="str">
        <f ca="1">IF(ISERROR(AI392-2),"",$AQ$4*SUM($BB$14:BB392)-$AR$4*SUM($BC$14:BC392))</f>
        <v/>
      </c>
      <c r="BE392" s="77" t="str">
        <f t="shared" ca="1" si="426"/>
        <v/>
      </c>
      <c r="BS392" s="163" t="str">
        <f t="shared" si="443"/>
        <v/>
      </c>
      <c r="BT392" s="163" t="str">
        <f t="shared" si="444"/>
        <v/>
      </c>
      <c r="BY392" s="164" t="str">
        <f t="shared" ca="1" si="408"/>
        <v/>
      </c>
      <c r="BZ392" s="44" t="str">
        <f ca="1">IF(COUNTIF($CN$2:CN1377,BY392)=1,VLOOKUP(BY392,CH:CI,2), IF(COUNTIF($CN$2:CN1377,BY392)=0,$BZ$10,""))</f>
        <v/>
      </c>
      <c r="CA392" s="45" t="str">
        <f t="shared" ca="1" si="401"/>
        <v/>
      </c>
      <c r="CB392" s="45" t="str">
        <f t="shared" ca="1" si="409"/>
        <v/>
      </c>
      <c r="CC392" s="44" t="str">
        <f ca="1">IF(COUNTIF($CN$2:CN1377,BY392)=1,VLOOKUP(BY392,CJ:CK,2), IF(COUNTIF($CN$2:CN1377,BY392)=0,$CA$10,""))</f>
        <v/>
      </c>
      <c r="CD392" s="45" t="str">
        <f t="shared" ca="1" si="410"/>
        <v/>
      </c>
      <c r="CE392" s="46" t="str">
        <f t="shared" ca="1" si="411"/>
        <v/>
      </c>
      <c r="CF392" s="44" t="str">
        <f t="shared" ca="1" si="412"/>
        <v/>
      </c>
      <c r="CL392" s="163" t="str">
        <f t="shared" si="437"/>
        <v/>
      </c>
      <c r="CM392" s="163" t="str">
        <f t="shared" si="438"/>
        <v/>
      </c>
      <c r="CR392" s="164" t="str">
        <f t="shared" ca="1" si="402"/>
        <v/>
      </c>
      <c r="CS392" s="44" t="str">
        <f ca="1">IF(COUNTIF($DG$2:DG1377,CR392)=1,VLOOKUP(CR392,DA:DB,2), IF(COUNTIF($DG$2:DG1377,CR392)=0,$CS$10,""))</f>
        <v/>
      </c>
      <c r="CT392" s="45" t="str">
        <f t="shared" ca="1" si="403"/>
        <v/>
      </c>
      <c r="CU392" s="45" t="str">
        <f t="shared" ca="1" si="404"/>
        <v/>
      </c>
      <c r="CV392" s="44" t="str">
        <f ca="1">IF(COUNTIF($DG$2:DG1377,CR392)=1,VLOOKUP(CR392,DC:DD,2), IF(COUNTIF($DG$2:DG1377,CR392)=0,$CT$10,""))</f>
        <v/>
      </c>
      <c r="CW392" s="45" t="str">
        <f t="shared" ca="1" si="405"/>
        <v/>
      </c>
      <c r="CX392" s="46" t="str">
        <f t="shared" ca="1" si="406"/>
        <v/>
      </c>
      <c r="CY392" s="44" t="str">
        <f t="shared" ca="1" si="407"/>
        <v/>
      </c>
      <c r="DE392" s="163" t="str">
        <f t="shared" si="439"/>
        <v/>
      </c>
      <c r="DF392" s="163" t="str">
        <f t="shared" si="440"/>
        <v/>
      </c>
    </row>
    <row r="393" spans="1:110">
      <c r="A393" s="164" t="str">
        <f t="shared" ca="1" si="427"/>
        <v/>
      </c>
      <c r="B393" s="71" t="str">
        <f ca="1">IF(COUNTIF($AD$2:AD1378,A393)=1,VLOOKUP(A393,T:U,2), IF(COUNTIF($AD$2:AD1378,A393)=0,$B$10,""))</f>
        <v/>
      </c>
      <c r="C393" s="31" t="str">
        <f t="shared" ca="1" si="399"/>
        <v/>
      </c>
      <c r="D393" s="32" t="str">
        <f t="shared" ca="1" si="428"/>
        <v/>
      </c>
      <c r="E393" s="71" t="str">
        <f ca="1">IF(COUNTIF($AD$2:AD1378,A393)=1,VLOOKUP(A393,V:W,2), IF(COUNTIF($AD$2:AD1378,A393)=0,$C$10,""))</f>
        <v/>
      </c>
      <c r="F393" s="31" t="str">
        <f t="shared" ca="1" si="429"/>
        <v/>
      </c>
      <c r="G393" s="32" t="str">
        <f t="shared" ca="1" si="430"/>
        <v/>
      </c>
      <c r="H393" s="71" t="str">
        <f ca="1">IF(COUNTIF($AD$2:AD1378,A393)=1,VLOOKUP(A393,X:Y,2), IF(COUNTIF($AD$2:AD1378,A393)=0,$D$10,""))</f>
        <v/>
      </c>
      <c r="I393" s="31" t="str">
        <f t="shared" ca="1" si="431"/>
        <v/>
      </c>
      <c r="J393" s="32" t="str">
        <f t="shared" ca="1" si="432"/>
        <v/>
      </c>
      <c r="K393" s="71" t="str">
        <f ca="1">IF(COUNTIF($AD$2:AD1378,A393)=1,VLOOKUP(A393,Z:AA,2), IF(COUNTIF($AD$2:AD1378,A393)=0,$E$10,""))</f>
        <v/>
      </c>
      <c r="L393" s="31" t="str">
        <f t="shared" ca="1" si="433"/>
        <v/>
      </c>
      <c r="M393" s="32" t="str">
        <f t="shared" ca="1" si="434"/>
        <v/>
      </c>
      <c r="N393" s="77" t="str">
        <f t="shared" ca="1" si="435"/>
        <v/>
      </c>
      <c r="O393" s="77"/>
      <c r="P393" s="77"/>
      <c r="Q393" s="77" t="str">
        <f ca="1">IF(ISERROR(B393-2),"",$G$5*SUM($O$14:O393)-$H$5*SUM($P$14:P393))</f>
        <v/>
      </c>
      <c r="R393" s="77" t="str">
        <f t="shared" ca="1" si="436"/>
        <v/>
      </c>
      <c r="AB393" s="163" t="str">
        <f t="shared" si="441"/>
        <v/>
      </c>
      <c r="AC393" s="163" t="str">
        <f t="shared" si="442"/>
        <v/>
      </c>
      <c r="AH393" s="164" t="str">
        <f t="shared" ca="1" si="413"/>
        <v/>
      </c>
      <c r="AI393" s="44" t="str">
        <f ca="1">IF(COUNTIF($BU$2:BU1378,AH393)=1,VLOOKUP(AH393,BG:BH,2), IF(COUNTIF($BU$2:BU1378,AH393)=0,$AI$10,""))</f>
        <v/>
      </c>
      <c r="AJ393" s="45" t="str">
        <f t="shared" ca="1" si="400"/>
        <v/>
      </c>
      <c r="AK393" s="45" t="str">
        <f t="shared" ca="1" si="414"/>
        <v/>
      </c>
      <c r="AL393" s="44" t="str">
        <f ca="1">IF(COUNTIF($BU$2:BU1378,AH393)=1,VLOOKUP(AH393,BI:BJ,2), IF(COUNTIF($BU$2:BU1378,AH393)=0,$AJ$10,""))</f>
        <v/>
      </c>
      <c r="AM393" s="45" t="str">
        <f t="shared" ca="1" si="415"/>
        <v/>
      </c>
      <c r="AN393" s="46" t="str">
        <f t="shared" ca="1" si="416"/>
        <v/>
      </c>
      <c r="AO393" s="44" t="str">
        <f ca="1">IF(COUNTIF($BU$2:BU1378,AH393)=1,VLOOKUP(AH393,BK:BL,2), IF(COUNTIF($BU$2:BU1378,AH393)=0,$AK$10,""))</f>
        <v/>
      </c>
      <c r="AP393" s="45" t="str">
        <f t="shared" ca="1" si="417"/>
        <v/>
      </c>
      <c r="AQ393" s="46" t="str">
        <f t="shared" ca="1" si="418"/>
        <v/>
      </c>
      <c r="AR393" s="44" t="str">
        <f ca="1">IF(COUNTIF($BU$2:BU1378,AH393)=1,VLOOKUP(AH393,BM:BN,2), IF(COUNTIF($BU$2:BU1378,AH393)=0,$AL$10,""))</f>
        <v/>
      </c>
      <c r="AS393" s="45" t="str">
        <f t="shared" ca="1" si="419"/>
        <v/>
      </c>
      <c r="AT393" s="46" t="str">
        <f t="shared" ca="1" si="420"/>
        <v/>
      </c>
      <c r="AU393" s="44" t="str">
        <f ca="1">IF(COUNTIF($BU$2:BU1378,AH393)=1,VLOOKUP(AH393,BO:BP,2), IF(COUNTIF($BU$2:BU1378,AH393)=0,$AM$10,""))</f>
        <v/>
      </c>
      <c r="AV393" s="45" t="str">
        <f t="shared" ca="1" si="421"/>
        <v/>
      </c>
      <c r="AW393" s="46" t="str">
        <f t="shared" ca="1" si="422"/>
        <v/>
      </c>
      <c r="AX393" s="44" t="str">
        <f ca="1">IF(COUNTIF($BU$2:BU1378,AH393)=1,VLOOKUP(AH393,BQ:BR,2), IF(COUNTIF($BU$2:BU1378,AH393)=0,$AN$10,""))</f>
        <v/>
      </c>
      <c r="AY393" s="45" t="str">
        <f t="shared" ca="1" si="423"/>
        <v/>
      </c>
      <c r="AZ393" s="46" t="str">
        <f t="shared" ca="1" si="424"/>
        <v/>
      </c>
      <c r="BA393" s="77" t="str">
        <f t="shared" ca="1" si="425"/>
        <v/>
      </c>
      <c r="BB393" s="176"/>
      <c r="BC393" s="176"/>
      <c r="BD393" s="77" t="str">
        <f ca="1">IF(ISERROR(AI393-2),"",$AQ$4*SUM($BB$14:BB393)-$AR$4*SUM($BC$14:BC393))</f>
        <v/>
      </c>
      <c r="BE393" s="77" t="str">
        <f t="shared" ca="1" si="426"/>
        <v/>
      </c>
      <c r="BS393" s="163" t="str">
        <f t="shared" si="443"/>
        <v/>
      </c>
      <c r="BT393" s="163" t="str">
        <f t="shared" si="444"/>
        <v/>
      </c>
      <c r="BY393" s="164" t="str">
        <f t="shared" ca="1" si="408"/>
        <v/>
      </c>
      <c r="BZ393" s="44" t="str">
        <f ca="1">IF(COUNTIF($CN$2:CN1378,BY393)=1,VLOOKUP(BY393,CH:CI,2), IF(COUNTIF($CN$2:CN1378,BY393)=0,$BZ$10,""))</f>
        <v/>
      </c>
      <c r="CA393" s="45" t="str">
        <f t="shared" ca="1" si="401"/>
        <v/>
      </c>
      <c r="CB393" s="45" t="str">
        <f t="shared" ca="1" si="409"/>
        <v/>
      </c>
      <c r="CC393" s="44" t="str">
        <f ca="1">IF(COUNTIF($CN$2:CN1378,BY393)=1,VLOOKUP(BY393,CJ:CK,2), IF(COUNTIF($CN$2:CN1378,BY393)=0,$CA$10,""))</f>
        <v/>
      </c>
      <c r="CD393" s="45" t="str">
        <f t="shared" ca="1" si="410"/>
        <v/>
      </c>
      <c r="CE393" s="46" t="str">
        <f t="shared" ca="1" si="411"/>
        <v/>
      </c>
      <c r="CF393" s="44" t="str">
        <f t="shared" ca="1" si="412"/>
        <v/>
      </c>
      <c r="CL393" s="163" t="str">
        <f t="shared" si="437"/>
        <v/>
      </c>
      <c r="CM393" s="163" t="str">
        <f t="shared" si="438"/>
        <v/>
      </c>
      <c r="CR393" s="164" t="str">
        <f t="shared" ca="1" si="402"/>
        <v/>
      </c>
      <c r="CS393" s="44" t="str">
        <f ca="1">IF(COUNTIF($DG$2:DG1378,CR393)=1,VLOOKUP(CR393,DA:DB,2), IF(COUNTIF($DG$2:DG1378,CR393)=0,$CS$10,""))</f>
        <v/>
      </c>
      <c r="CT393" s="45" t="str">
        <f t="shared" ca="1" si="403"/>
        <v/>
      </c>
      <c r="CU393" s="45" t="str">
        <f t="shared" ca="1" si="404"/>
        <v/>
      </c>
      <c r="CV393" s="44" t="str">
        <f ca="1">IF(COUNTIF($DG$2:DG1378,CR393)=1,VLOOKUP(CR393,DC:DD,2), IF(COUNTIF($DG$2:DG1378,CR393)=0,$CT$10,""))</f>
        <v/>
      </c>
      <c r="CW393" s="45" t="str">
        <f t="shared" ca="1" si="405"/>
        <v/>
      </c>
      <c r="CX393" s="46" t="str">
        <f t="shared" ca="1" si="406"/>
        <v/>
      </c>
      <c r="CY393" s="44" t="str">
        <f t="shared" ca="1" si="407"/>
        <v/>
      </c>
      <c r="DE393" s="163" t="str">
        <f t="shared" si="439"/>
        <v/>
      </c>
      <c r="DF393" s="163" t="str">
        <f t="shared" si="440"/>
        <v/>
      </c>
    </row>
    <row r="394" spans="1:110">
      <c r="A394" s="164" t="str">
        <f t="shared" ca="1" si="427"/>
        <v/>
      </c>
      <c r="B394" s="71" t="str">
        <f ca="1">IF(COUNTIF($AD$2:AD1379,A394)=1,VLOOKUP(A394,T:U,2), IF(COUNTIF($AD$2:AD1379,A394)=0,$B$10,""))</f>
        <v/>
      </c>
      <c r="C394" s="31" t="str">
        <f t="shared" ca="1" si="399"/>
        <v/>
      </c>
      <c r="D394" s="32" t="str">
        <f t="shared" ca="1" si="428"/>
        <v/>
      </c>
      <c r="E394" s="71" t="str">
        <f ca="1">IF(COUNTIF($AD$2:AD1379,A394)=1,VLOOKUP(A394,V:W,2), IF(COUNTIF($AD$2:AD1379,A394)=0,$C$10,""))</f>
        <v/>
      </c>
      <c r="F394" s="31" t="str">
        <f t="shared" ca="1" si="429"/>
        <v/>
      </c>
      <c r="G394" s="32" t="str">
        <f t="shared" ca="1" si="430"/>
        <v/>
      </c>
      <c r="H394" s="71" t="str">
        <f ca="1">IF(COUNTIF($AD$2:AD1379,A394)=1,VLOOKUP(A394,X:Y,2), IF(COUNTIF($AD$2:AD1379,A394)=0,$D$10,""))</f>
        <v/>
      </c>
      <c r="I394" s="31" t="str">
        <f t="shared" ca="1" si="431"/>
        <v/>
      </c>
      <c r="J394" s="32" t="str">
        <f t="shared" ca="1" si="432"/>
        <v/>
      </c>
      <c r="K394" s="71" t="str">
        <f ca="1">IF(COUNTIF($AD$2:AD1379,A394)=1,VLOOKUP(A394,Z:AA,2), IF(COUNTIF($AD$2:AD1379,A394)=0,$E$10,""))</f>
        <v/>
      </c>
      <c r="L394" s="31" t="str">
        <f t="shared" ca="1" si="433"/>
        <v/>
      </c>
      <c r="M394" s="32" t="str">
        <f t="shared" ca="1" si="434"/>
        <v/>
      </c>
      <c r="N394" s="77" t="str">
        <f t="shared" ca="1" si="435"/>
        <v/>
      </c>
      <c r="O394" s="77"/>
      <c r="P394" s="77"/>
      <c r="Q394" s="77" t="str">
        <f ca="1">IF(ISERROR(B394-2),"",$G$5*SUM($O$14:O394)-$H$5*SUM($P$14:P394))</f>
        <v/>
      </c>
      <c r="R394" s="77" t="str">
        <f t="shared" ca="1" si="436"/>
        <v/>
      </c>
      <c r="AB394" s="163" t="str">
        <f t="shared" si="441"/>
        <v/>
      </c>
      <c r="AC394" s="163" t="str">
        <f t="shared" si="442"/>
        <v/>
      </c>
      <c r="AH394" s="164" t="str">
        <f t="shared" ca="1" si="413"/>
        <v/>
      </c>
      <c r="AI394" s="44" t="str">
        <f ca="1">IF(COUNTIF($BU$2:BU1379,AH394)=1,VLOOKUP(AH394,BG:BH,2), IF(COUNTIF($BU$2:BU1379,AH394)=0,$AI$10,""))</f>
        <v/>
      </c>
      <c r="AJ394" s="45" t="str">
        <f t="shared" ca="1" si="400"/>
        <v/>
      </c>
      <c r="AK394" s="45" t="str">
        <f t="shared" ca="1" si="414"/>
        <v/>
      </c>
      <c r="AL394" s="44" t="str">
        <f ca="1">IF(COUNTIF($BU$2:BU1379,AH394)=1,VLOOKUP(AH394,BI:BJ,2), IF(COUNTIF($BU$2:BU1379,AH394)=0,$AJ$10,""))</f>
        <v/>
      </c>
      <c r="AM394" s="45" t="str">
        <f t="shared" ca="1" si="415"/>
        <v/>
      </c>
      <c r="AN394" s="46" t="str">
        <f t="shared" ca="1" si="416"/>
        <v/>
      </c>
      <c r="AO394" s="44" t="str">
        <f ca="1">IF(COUNTIF($BU$2:BU1379,AH394)=1,VLOOKUP(AH394,BK:BL,2), IF(COUNTIF($BU$2:BU1379,AH394)=0,$AK$10,""))</f>
        <v/>
      </c>
      <c r="AP394" s="45" t="str">
        <f t="shared" ca="1" si="417"/>
        <v/>
      </c>
      <c r="AQ394" s="46" t="str">
        <f t="shared" ca="1" si="418"/>
        <v/>
      </c>
      <c r="AR394" s="44" t="str">
        <f ca="1">IF(COUNTIF($BU$2:BU1379,AH394)=1,VLOOKUP(AH394,BM:BN,2), IF(COUNTIF($BU$2:BU1379,AH394)=0,$AL$10,""))</f>
        <v/>
      </c>
      <c r="AS394" s="45" t="str">
        <f t="shared" ca="1" si="419"/>
        <v/>
      </c>
      <c r="AT394" s="46" t="str">
        <f t="shared" ca="1" si="420"/>
        <v/>
      </c>
      <c r="AU394" s="44" t="str">
        <f ca="1">IF(COUNTIF($BU$2:BU1379,AH394)=1,VLOOKUP(AH394,BO:BP,2), IF(COUNTIF($BU$2:BU1379,AH394)=0,$AM$10,""))</f>
        <v/>
      </c>
      <c r="AV394" s="45" t="str">
        <f t="shared" ca="1" si="421"/>
        <v/>
      </c>
      <c r="AW394" s="46" t="str">
        <f t="shared" ca="1" si="422"/>
        <v/>
      </c>
      <c r="AX394" s="44" t="str">
        <f ca="1">IF(COUNTIF($BU$2:BU1379,AH394)=1,VLOOKUP(AH394,BQ:BR,2), IF(COUNTIF($BU$2:BU1379,AH394)=0,$AN$10,""))</f>
        <v/>
      </c>
      <c r="AY394" s="45" t="str">
        <f t="shared" ca="1" si="423"/>
        <v/>
      </c>
      <c r="AZ394" s="46" t="str">
        <f t="shared" ca="1" si="424"/>
        <v/>
      </c>
      <c r="BA394" s="77" t="str">
        <f t="shared" ca="1" si="425"/>
        <v/>
      </c>
      <c r="BB394" s="176"/>
      <c r="BC394" s="176"/>
      <c r="BD394" s="77" t="str">
        <f ca="1">IF(ISERROR(AI394-2),"",$AQ$4*SUM($BB$14:BB394)-$AR$4*SUM($BC$14:BC394))</f>
        <v/>
      </c>
      <c r="BE394" s="77" t="str">
        <f t="shared" ca="1" si="426"/>
        <v/>
      </c>
      <c r="BS394" s="163" t="str">
        <f t="shared" si="443"/>
        <v/>
      </c>
      <c r="BT394" s="163" t="str">
        <f t="shared" si="444"/>
        <v/>
      </c>
      <c r="BY394" s="164" t="str">
        <f t="shared" ca="1" si="408"/>
        <v/>
      </c>
      <c r="BZ394" s="44" t="str">
        <f ca="1">IF(COUNTIF($CN$2:CN1379,BY394)=1,VLOOKUP(BY394,CH:CI,2), IF(COUNTIF($CN$2:CN1379,BY394)=0,$BZ$10,""))</f>
        <v/>
      </c>
      <c r="CA394" s="45" t="str">
        <f t="shared" ca="1" si="401"/>
        <v/>
      </c>
      <c r="CB394" s="45" t="str">
        <f t="shared" ca="1" si="409"/>
        <v/>
      </c>
      <c r="CC394" s="44" t="str">
        <f ca="1">IF(COUNTIF($CN$2:CN1379,BY394)=1,VLOOKUP(BY394,CJ:CK,2), IF(COUNTIF($CN$2:CN1379,BY394)=0,$CA$10,""))</f>
        <v/>
      </c>
      <c r="CD394" s="45" t="str">
        <f t="shared" ca="1" si="410"/>
        <v/>
      </c>
      <c r="CE394" s="46" t="str">
        <f t="shared" ca="1" si="411"/>
        <v/>
      </c>
      <c r="CF394" s="44" t="str">
        <f t="shared" ca="1" si="412"/>
        <v/>
      </c>
      <c r="CL394" s="163" t="str">
        <f t="shared" si="437"/>
        <v/>
      </c>
      <c r="CM394" s="163" t="str">
        <f t="shared" si="438"/>
        <v/>
      </c>
      <c r="CR394" s="164" t="str">
        <f t="shared" ca="1" si="402"/>
        <v/>
      </c>
      <c r="CS394" s="44" t="str">
        <f ca="1">IF(COUNTIF($DG$2:DG1379,CR394)=1,VLOOKUP(CR394,DA:DB,2), IF(COUNTIF($DG$2:DG1379,CR394)=0,$CS$10,""))</f>
        <v/>
      </c>
      <c r="CT394" s="45" t="str">
        <f t="shared" ca="1" si="403"/>
        <v/>
      </c>
      <c r="CU394" s="45" t="str">
        <f t="shared" ca="1" si="404"/>
        <v/>
      </c>
      <c r="CV394" s="44" t="str">
        <f ca="1">IF(COUNTIF($DG$2:DG1379,CR394)=1,VLOOKUP(CR394,DC:DD,2), IF(COUNTIF($DG$2:DG1379,CR394)=0,$CT$10,""))</f>
        <v/>
      </c>
      <c r="CW394" s="45" t="str">
        <f t="shared" ca="1" si="405"/>
        <v/>
      </c>
      <c r="CX394" s="46" t="str">
        <f t="shared" ca="1" si="406"/>
        <v/>
      </c>
      <c r="CY394" s="44" t="str">
        <f t="shared" ca="1" si="407"/>
        <v/>
      </c>
      <c r="DE394" s="163" t="str">
        <f t="shared" si="439"/>
        <v/>
      </c>
      <c r="DF394" s="163" t="str">
        <f t="shared" si="440"/>
        <v/>
      </c>
    </row>
    <row r="395" spans="1:110">
      <c r="A395" s="164" t="str">
        <f t="shared" ca="1" si="427"/>
        <v/>
      </c>
      <c r="B395" s="71" t="str">
        <f ca="1">IF(COUNTIF($AD$2:AD1380,A395)=1,VLOOKUP(A395,T:U,2), IF(COUNTIF($AD$2:AD1380,A395)=0,$B$10,""))</f>
        <v/>
      </c>
      <c r="C395" s="31" t="str">
        <f t="shared" ca="1" si="399"/>
        <v/>
      </c>
      <c r="D395" s="32" t="str">
        <f t="shared" ca="1" si="428"/>
        <v/>
      </c>
      <c r="E395" s="71" t="str">
        <f ca="1">IF(COUNTIF($AD$2:AD1380,A395)=1,VLOOKUP(A395,V:W,2), IF(COUNTIF($AD$2:AD1380,A395)=0,$C$10,""))</f>
        <v/>
      </c>
      <c r="F395" s="31" t="str">
        <f t="shared" ca="1" si="429"/>
        <v/>
      </c>
      <c r="G395" s="32" t="str">
        <f t="shared" ca="1" si="430"/>
        <v/>
      </c>
      <c r="H395" s="71" t="str">
        <f ca="1">IF(COUNTIF($AD$2:AD1380,A395)=1,VLOOKUP(A395,X:Y,2), IF(COUNTIF($AD$2:AD1380,A395)=0,$D$10,""))</f>
        <v/>
      </c>
      <c r="I395" s="31" t="str">
        <f t="shared" ca="1" si="431"/>
        <v/>
      </c>
      <c r="J395" s="32" t="str">
        <f t="shared" ca="1" si="432"/>
        <v/>
      </c>
      <c r="K395" s="71" t="str">
        <f ca="1">IF(COUNTIF($AD$2:AD1380,A395)=1,VLOOKUP(A395,Z:AA,2), IF(COUNTIF($AD$2:AD1380,A395)=0,$E$10,""))</f>
        <v/>
      </c>
      <c r="L395" s="31" t="str">
        <f t="shared" ca="1" si="433"/>
        <v/>
      </c>
      <c r="M395" s="32" t="str">
        <f t="shared" ca="1" si="434"/>
        <v/>
      </c>
      <c r="N395" s="77" t="str">
        <f t="shared" ca="1" si="435"/>
        <v/>
      </c>
      <c r="O395" s="77"/>
      <c r="P395" s="77"/>
      <c r="Q395" s="77" t="str">
        <f ca="1">IF(ISERROR(B395-2),"",$G$5*SUM($O$14:O395)-$H$5*SUM($P$14:P395))</f>
        <v/>
      </c>
      <c r="R395" s="77" t="str">
        <f t="shared" ca="1" si="436"/>
        <v/>
      </c>
      <c r="AB395" s="163" t="str">
        <f t="shared" si="441"/>
        <v/>
      </c>
      <c r="AC395" s="163" t="str">
        <f t="shared" si="442"/>
        <v/>
      </c>
      <c r="AH395" s="164" t="str">
        <f t="shared" ca="1" si="413"/>
        <v/>
      </c>
      <c r="AI395" s="44" t="str">
        <f ca="1">IF(COUNTIF($BU$2:BU1380,AH395)=1,VLOOKUP(AH395,BG:BH,2), IF(COUNTIF($BU$2:BU1380,AH395)=0,$AI$10,""))</f>
        <v/>
      </c>
      <c r="AJ395" s="45" t="str">
        <f t="shared" ca="1" si="400"/>
        <v/>
      </c>
      <c r="AK395" s="45" t="str">
        <f t="shared" ca="1" si="414"/>
        <v/>
      </c>
      <c r="AL395" s="44" t="str">
        <f ca="1">IF(COUNTIF($BU$2:BU1380,AH395)=1,VLOOKUP(AH395,BI:BJ,2), IF(COUNTIF($BU$2:BU1380,AH395)=0,$AJ$10,""))</f>
        <v/>
      </c>
      <c r="AM395" s="45" t="str">
        <f t="shared" ca="1" si="415"/>
        <v/>
      </c>
      <c r="AN395" s="46" t="str">
        <f t="shared" ca="1" si="416"/>
        <v/>
      </c>
      <c r="AO395" s="44" t="str">
        <f ca="1">IF(COUNTIF($BU$2:BU1380,AH395)=1,VLOOKUP(AH395,BK:BL,2), IF(COUNTIF($BU$2:BU1380,AH395)=0,$AK$10,""))</f>
        <v/>
      </c>
      <c r="AP395" s="45" t="str">
        <f t="shared" ca="1" si="417"/>
        <v/>
      </c>
      <c r="AQ395" s="46" t="str">
        <f t="shared" ca="1" si="418"/>
        <v/>
      </c>
      <c r="AR395" s="44" t="str">
        <f ca="1">IF(COUNTIF($BU$2:BU1380,AH395)=1,VLOOKUP(AH395,BM:BN,2), IF(COUNTIF($BU$2:BU1380,AH395)=0,$AL$10,""))</f>
        <v/>
      </c>
      <c r="AS395" s="45" t="str">
        <f t="shared" ca="1" si="419"/>
        <v/>
      </c>
      <c r="AT395" s="46" t="str">
        <f t="shared" ca="1" si="420"/>
        <v/>
      </c>
      <c r="AU395" s="44" t="str">
        <f ca="1">IF(COUNTIF($BU$2:BU1380,AH395)=1,VLOOKUP(AH395,BO:BP,2), IF(COUNTIF($BU$2:BU1380,AH395)=0,$AM$10,""))</f>
        <v/>
      </c>
      <c r="AV395" s="45" t="str">
        <f t="shared" ca="1" si="421"/>
        <v/>
      </c>
      <c r="AW395" s="46" t="str">
        <f t="shared" ca="1" si="422"/>
        <v/>
      </c>
      <c r="AX395" s="44" t="str">
        <f ca="1">IF(COUNTIF($BU$2:BU1380,AH395)=1,VLOOKUP(AH395,BQ:BR,2), IF(COUNTIF($BU$2:BU1380,AH395)=0,$AN$10,""))</f>
        <v/>
      </c>
      <c r="AY395" s="45" t="str">
        <f t="shared" ca="1" si="423"/>
        <v/>
      </c>
      <c r="AZ395" s="46" t="str">
        <f t="shared" ca="1" si="424"/>
        <v/>
      </c>
      <c r="BA395" s="77" t="str">
        <f t="shared" ca="1" si="425"/>
        <v/>
      </c>
      <c r="BB395" s="176"/>
      <c r="BC395" s="176"/>
      <c r="BD395" s="77" t="str">
        <f ca="1">IF(ISERROR(AI395-2),"",$AQ$4*SUM($BB$14:BB395)-$AR$4*SUM($BC$14:BC395))</f>
        <v/>
      </c>
      <c r="BE395" s="77" t="str">
        <f t="shared" ca="1" si="426"/>
        <v/>
      </c>
      <c r="BS395" s="163" t="str">
        <f t="shared" si="443"/>
        <v/>
      </c>
      <c r="BT395" s="163" t="str">
        <f t="shared" si="444"/>
        <v/>
      </c>
      <c r="BY395" s="164" t="str">
        <f t="shared" ca="1" si="408"/>
        <v/>
      </c>
      <c r="BZ395" s="44" t="str">
        <f ca="1">IF(COUNTIF($CN$2:CN1380,BY395)=1,VLOOKUP(BY395,CH:CI,2), IF(COUNTIF($CN$2:CN1380,BY395)=0,$BZ$10,""))</f>
        <v/>
      </c>
      <c r="CA395" s="45" t="str">
        <f t="shared" ca="1" si="401"/>
        <v/>
      </c>
      <c r="CB395" s="45" t="str">
        <f t="shared" ca="1" si="409"/>
        <v/>
      </c>
      <c r="CC395" s="44" t="str">
        <f ca="1">IF(COUNTIF($CN$2:CN1380,BY395)=1,VLOOKUP(BY395,CJ:CK,2), IF(COUNTIF($CN$2:CN1380,BY395)=0,$CA$10,""))</f>
        <v/>
      </c>
      <c r="CD395" s="45" t="str">
        <f t="shared" ca="1" si="410"/>
        <v/>
      </c>
      <c r="CE395" s="46" t="str">
        <f t="shared" ca="1" si="411"/>
        <v/>
      </c>
      <c r="CF395" s="44" t="str">
        <f t="shared" ca="1" si="412"/>
        <v/>
      </c>
      <c r="CL395" s="163" t="str">
        <f t="shared" si="437"/>
        <v/>
      </c>
      <c r="CM395" s="163" t="str">
        <f t="shared" si="438"/>
        <v/>
      </c>
      <c r="CR395" s="164" t="str">
        <f t="shared" ca="1" si="402"/>
        <v/>
      </c>
      <c r="CS395" s="44" t="str">
        <f ca="1">IF(COUNTIF($DG$2:DG1380,CR395)=1,VLOOKUP(CR395,DA:DB,2), IF(COUNTIF($DG$2:DG1380,CR395)=0,$CS$10,""))</f>
        <v/>
      </c>
      <c r="CT395" s="45" t="str">
        <f t="shared" ca="1" si="403"/>
        <v/>
      </c>
      <c r="CU395" s="45" t="str">
        <f t="shared" ca="1" si="404"/>
        <v/>
      </c>
      <c r="CV395" s="44" t="str">
        <f ca="1">IF(COUNTIF($DG$2:DG1380,CR395)=1,VLOOKUP(CR395,DC:DD,2), IF(COUNTIF($DG$2:DG1380,CR395)=0,$CT$10,""))</f>
        <v/>
      </c>
      <c r="CW395" s="45" t="str">
        <f t="shared" ca="1" si="405"/>
        <v/>
      </c>
      <c r="CX395" s="46" t="str">
        <f t="shared" ca="1" si="406"/>
        <v/>
      </c>
      <c r="CY395" s="44" t="str">
        <f t="shared" ca="1" si="407"/>
        <v/>
      </c>
      <c r="DE395" s="163" t="str">
        <f t="shared" si="439"/>
        <v/>
      </c>
      <c r="DF395" s="163" t="str">
        <f t="shared" si="440"/>
        <v/>
      </c>
    </row>
    <row r="396" spans="1:110">
      <c r="A396" s="164" t="str">
        <f t="shared" ca="1" si="427"/>
        <v/>
      </c>
      <c r="B396" s="71" t="str">
        <f ca="1">IF(COUNTIF($AD$2:AD1381,A396)=1,VLOOKUP(A396,T:U,2), IF(COUNTIF($AD$2:AD1381,A396)=0,$B$10,""))</f>
        <v/>
      </c>
      <c r="C396" s="31" t="str">
        <f t="shared" ca="1" si="399"/>
        <v/>
      </c>
      <c r="D396" s="32" t="str">
        <f t="shared" ca="1" si="428"/>
        <v/>
      </c>
      <c r="E396" s="71" t="str">
        <f ca="1">IF(COUNTIF($AD$2:AD1381,A396)=1,VLOOKUP(A396,V:W,2), IF(COUNTIF($AD$2:AD1381,A396)=0,$C$10,""))</f>
        <v/>
      </c>
      <c r="F396" s="31" t="str">
        <f t="shared" ca="1" si="429"/>
        <v/>
      </c>
      <c r="G396" s="32" t="str">
        <f t="shared" ca="1" si="430"/>
        <v/>
      </c>
      <c r="H396" s="71" t="str">
        <f ca="1">IF(COUNTIF($AD$2:AD1381,A396)=1,VLOOKUP(A396,X:Y,2), IF(COUNTIF($AD$2:AD1381,A396)=0,$D$10,""))</f>
        <v/>
      </c>
      <c r="I396" s="31" t="str">
        <f t="shared" ca="1" si="431"/>
        <v/>
      </c>
      <c r="J396" s="32" t="str">
        <f t="shared" ca="1" si="432"/>
        <v/>
      </c>
      <c r="K396" s="71" t="str">
        <f ca="1">IF(COUNTIF($AD$2:AD1381,A396)=1,VLOOKUP(A396,Z:AA,2), IF(COUNTIF($AD$2:AD1381,A396)=0,$E$10,""))</f>
        <v/>
      </c>
      <c r="L396" s="31" t="str">
        <f t="shared" ca="1" si="433"/>
        <v/>
      </c>
      <c r="M396" s="32" t="str">
        <f t="shared" ca="1" si="434"/>
        <v/>
      </c>
      <c r="N396" s="77" t="str">
        <f t="shared" ca="1" si="435"/>
        <v/>
      </c>
      <c r="O396" s="77"/>
      <c r="P396" s="77"/>
      <c r="Q396" s="77" t="str">
        <f ca="1">IF(ISERROR(B396-2),"",$G$5*SUM($O$14:O396)-$H$5*SUM($P$14:P396))</f>
        <v/>
      </c>
      <c r="R396" s="77" t="str">
        <f t="shared" ca="1" si="436"/>
        <v/>
      </c>
      <c r="AB396" s="163" t="str">
        <f t="shared" si="441"/>
        <v/>
      </c>
      <c r="AC396" s="163" t="str">
        <f t="shared" si="442"/>
        <v/>
      </c>
      <c r="AH396" s="164" t="str">
        <f t="shared" ca="1" si="413"/>
        <v/>
      </c>
      <c r="AI396" s="44" t="str">
        <f ca="1">IF(COUNTIF($BU$2:BU1381,AH396)=1,VLOOKUP(AH396,BG:BH,2), IF(COUNTIF($BU$2:BU1381,AH396)=0,$AI$10,""))</f>
        <v/>
      </c>
      <c r="AJ396" s="45" t="str">
        <f t="shared" ca="1" si="400"/>
        <v/>
      </c>
      <c r="AK396" s="45" t="str">
        <f t="shared" ca="1" si="414"/>
        <v/>
      </c>
      <c r="AL396" s="44" t="str">
        <f ca="1">IF(COUNTIF($BU$2:BU1381,AH396)=1,VLOOKUP(AH396,BI:BJ,2), IF(COUNTIF($BU$2:BU1381,AH396)=0,$AJ$10,""))</f>
        <v/>
      </c>
      <c r="AM396" s="45" t="str">
        <f t="shared" ca="1" si="415"/>
        <v/>
      </c>
      <c r="AN396" s="46" t="str">
        <f t="shared" ca="1" si="416"/>
        <v/>
      </c>
      <c r="AO396" s="44" t="str">
        <f ca="1">IF(COUNTIF($BU$2:BU1381,AH396)=1,VLOOKUP(AH396,BK:BL,2), IF(COUNTIF($BU$2:BU1381,AH396)=0,$AK$10,""))</f>
        <v/>
      </c>
      <c r="AP396" s="45" t="str">
        <f t="shared" ca="1" si="417"/>
        <v/>
      </c>
      <c r="AQ396" s="46" t="str">
        <f t="shared" ca="1" si="418"/>
        <v/>
      </c>
      <c r="AR396" s="44" t="str">
        <f ca="1">IF(COUNTIF($BU$2:BU1381,AH396)=1,VLOOKUP(AH396,BM:BN,2), IF(COUNTIF($BU$2:BU1381,AH396)=0,$AL$10,""))</f>
        <v/>
      </c>
      <c r="AS396" s="45" t="str">
        <f t="shared" ca="1" si="419"/>
        <v/>
      </c>
      <c r="AT396" s="46" t="str">
        <f t="shared" ca="1" si="420"/>
        <v/>
      </c>
      <c r="AU396" s="44" t="str">
        <f ca="1">IF(COUNTIF($BU$2:BU1381,AH396)=1,VLOOKUP(AH396,BO:BP,2), IF(COUNTIF($BU$2:BU1381,AH396)=0,$AM$10,""))</f>
        <v/>
      </c>
      <c r="AV396" s="45" t="str">
        <f t="shared" ca="1" si="421"/>
        <v/>
      </c>
      <c r="AW396" s="46" t="str">
        <f t="shared" ca="1" si="422"/>
        <v/>
      </c>
      <c r="AX396" s="44" t="str">
        <f ca="1">IF(COUNTIF($BU$2:BU1381,AH396)=1,VLOOKUP(AH396,BQ:BR,2), IF(COUNTIF($BU$2:BU1381,AH396)=0,$AN$10,""))</f>
        <v/>
      </c>
      <c r="AY396" s="45" t="str">
        <f t="shared" ca="1" si="423"/>
        <v/>
      </c>
      <c r="AZ396" s="46" t="str">
        <f t="shared" ca="1" si="424"/>
        <v/>
      </c>
      <c r="BA396" s="77" t="str">
        <f t="shared" ca="1" si="425"/>
        <v/>
      </c>
      <c r="BB396" s="176"/>
      <c r="BC396" s="176"/>
      <c r="BD396" s="77" t="str">
        <f ca="1">IF(ISERROR(AI396-2),"",$AQ$4*SUM($BB$14:BB396)-$AR$4*SUM($BC$14:BC396))</f>
        <v/>
      </c>
      <c r="BE396" s="77" t="str">
        <f t="shared" ca="1" si="426"/>
        <v/>
      </c>
      <c r="BS396" s="163" t="str">
        <f t="shared" si="443"/>
        <v/>
      </c>
      <c r="BT396" s="163" t="str">
        <f t="shared" si="444"/>
        <v/>
      </c>
      <c r="BY396" s="164" t="str">
        <f t="shared" ca="1" si="408"/>
        <v/>
      </c>
      <c r="BZ396" s="44" t="str">
        <f ca="1">IF(COUNTIF($CN$2:CN1381,BY396)=1,VLOOKUP(BY396,CH:CI,2), IF(COUNTIF($CN$2:CN1381,BY396)=0,$BZ$10,""))</f>
        <v/>
      </c>
      <c r="CA396" s="45" t="str">
        <f t="shared" ca="1" si="401"/>
        <v/>
      </c>
      <c r="CB396" s="45" t="str">
        <f t="shared" ca="1" si="409"/>
        <v/>
      </c>
      <c r="CC396" s="44" t="str">
        <f ca="1">IF(COUNTIF($CN$2:CN1381,BY396)=1,VLOOKUP(BY396,CJ:CK,2), IF(COUNTIF($CN$2:CN1381,BY396)=0,$CA$10,""))</f>
        <v/>
      </c>
      <c r="CD396" s="45" t="str">
        <f t="shared" ca="1" si="410"/>
        <v/>
      </c>
      <c r="CE396" s="46" t="str">
        <f t="shared" ca="1" si="411"/>
        <v/>
      </c>
      <c r="CF396" s="44" t="str">
        <f t="shared" ca="1" si="412"/>
        <v/>
      </c>
      <c r="CL396" s="163" t="str">
        <f t="shared" si="437"/>
        <v/>
      </c>
      <c r="CM396" s="163" t="str">
        <f t="shared" si="438"/>
        <v/>
      </c>
      <c r="CR396" s="164" t="str">
        <f t="shared" ca="1" si="402"/>
        <v/>
      </c>
      <c r="CS396" s="44" t="str">
        <f ca="1">IF(COUNTIF($DG$2:DG1381,CR396)=1,VLOOKUP(CR396,DA:DB,2), IF(COUNTIF($DG$2:DG1381,CR396)=0,$CS$10,""))</f>
        <v/>
      </c>
      <c r="CT396" s="45" t="str">
        <f t="shared" ca="1" si="403"/>
        <v/>
      </c>
      <c r="CU396" s="45" t="str">
        <f t="shared" ca="1" si="404"/>
        <v/>
      </c>
      <c r="CV396" s="44" t="str">
        <f ca="1">IF(COUNTIF($DG$2:DG1381,CR396)=1,VLOOKUP(CR396,DC:DD,2), IF(COUNTIF($DG$2:DG1381,CR396)=0,$CT$10,""))</f>
        <v/>
      </c>
      <c r="CW396" s="45" t="str">
        <f t="shared" ca="1" si="405"/>
        <v/>
      </c>
      <c r="CX396" s="46" t="str">
        <f t="shared" ca="1" si="406"/>
        <v/>
      </c>
      <c r="CY396" s="44" t="str">
        <f t="shared" ca="1" si="407"/>
        <v/>
      </c>
      <c r="DE396" s="163" t="str">
        <f t="shared" si="439"/>
        <v/>
      </c>
      <c r="DF396" s="163" t="str">
        <f t="shared" si="440"/>
        <v/>
      </c>
    </row>
    <row r="397" spans="1:110">
      <c r="A397" s="164" t="str">
        <f t="shared" ca="1" si="427"/>
        <v/>
      </c>
      <c r="B397" s="71" t="str">
        <f ca="1">IF(COUNTIF($AD$2:AD1382,A397)=1,VLOOKUP(A397,T:U,2), IF(COUNTIF($AD$2:AD1382,A397)=0,$B$10,""))</f>
        <v/>
      </c>
      <c r="C397" s="31" t="str">
        <f t="shared" ca="1" si="399"/>
        <v/>
      </c>
      <c r="D397" s="32" t="str">
        <f t="shared" ca="1" si="428"/>
        <v/>
      </c>
      <c r="E397" s="71" t="str">
        <f ca="1">IF(COUNTIF($AD$2:AD1382,A397)=1,VLOOKUP(A397,V:W,2), IF(COUNTIF($AD$2:AD1382,A397)=0,$C$10,""))</f>
        <v/>
      </c>
      <c r="F397" s="31" t="str">
        <f t="shared" ca="1" si="429"/>
        <v/>
      </c>
      <c r="G397" s="32" t="str">
        <f t="shared" ca="1" si="430"/>
        <v/>
      </c>
      <c r="H397" s="71" t="str">
        <f ca="1">IF(COUNTIF($AD$2:AD1382,A397)=1,VLOOKUP(A397,X:Y,2), IF(COUNTIF($AD$2:AD1382,A397)=0,$D$10,""))</f>
        <v/>
      </c>
      <c r="I397" s="31" t="str">
        <f t="shared" ca="1" si="431"/>
        <v/>
      </c>
      <c r="J397" s="32" t="str">
        <f t="shared" ca="1" si="432"/>
        <v/>
      </c>
      <c r="K397" s="71" t="str">
        <f ca="1">IF(COUNTIF($AD$2:AD1382,A397)=1,VLOOKUP(A397,Z:AA,2), IF(COUNTIF($AD$2:AD1382,A397)=0,$E$10,""))</f>
        <v/>
      </c>
      <c r="L397" s="31" t="str">
        <f t="shared" ca="1" si="433"/>
        <v/>
      </c>
      <c r="M397" s="32" t="str">
        <f t="shared" ca="1" si="434"/>
        <v/>
      </c>
      <c r="N397" s="77" t="str">
        <f t="shared" ca="1" si="435"/>
        <v/>
      </c>
      <c r="O397" s="77"/>
      <c r="P397" s="77"/>
      <c r="Q397" s="77" t="str">
        <f ca="1">IF(ISERROR(B397-2),"",$G$5*SUM($O$14:O397)-$H$5*SUM($P$14:P397))</f>
        <v/>
      </c>
      <c r="R397" s="77" t="str">
        <f t="shared" ca="1" si="436"/>
        <v/>
      </c>
      <c r="AB397" s="163" t="str">
        <f t="shared" si="441"/>
        <v/>
      </c>
      <c r="AC397" s="163" t="str">
        <f t="shared" si="442"/>
        <v/>
      </c>
      <c r="AH397" s="164" t="str">
        <f t="shared" ca="1" si="413"/>
        <v/>
      </c>
      <c r="AI397" s="44" t="str">
        <f ca="1">IF(COUNTIF($BU$2:BU1382,AH397)=1,VLOOKUP(AH397,BG:BH,2), IF(COUNTIF($BU$2:BU1382,AH397)=0,$AI$10,""))</f>
        <v/>
      </c>
      <c r="AJ397" s="45" t="str">
        <f t="shared" ca="1" si="400"/>
        <v/>
      </c>
      <c r="AK397" s="45" t="str">
        <f t="shared" ca="1" si="414"/>
        <v/>
      </c>
      <c r="AL397" s="44" t="str">
        <f ca="1">IF(COUNTIF($BU$2:BU1382,AH397)=1,VLOOKUP(AH397,BI:BJ,2), IF(COUNTIF($BU$2:BU1382,AH397)=0,$AJ$10,""))</f>
        <v/>
      </c>
      <c r="AM397" s="45" t="str">
        <f t="shared" ca="1" si="415"/>
        <v/>
      </c>
      <c r="AN397" s="46" t="str">
        <f t="shared" ca="1" si="416"/>
        <v/>
      </c>
      <c r="AO397" s="44" t="str">
        <f ca="1">IF(COUNTIF($BU$2:BU1382,AH397)=1,VLOOKUP(AH397,BK:BL,2), IF(COUNTIF($BU$2:BU1382,AH397)=0,$AK$10,""))</f>
        <v/>
      </c>
      <c r="AP397" s="45" t="str">
        <f t="shared" ca="1" si="417"/>
        <v/>
      </c>
      <c r="AQ397" s="46" t="str">
        <f t="shared" ca="1" si="418"/>
        <v/>
      </c>
      <c r="AR397" s="44" t="str">
        <f ca="1">IF(COUNTIF($BU$2:BU1382,AH397)=1,VLOOKUP(AH397,BM:BN,2), IF(COUNTIF($BU$2:BU1382,AH397)=0,$AL$10,""))</f>
        <v/>
      </c>
      <c r="AS397" s="45" t="str">
        <f t="shared" ca="1" si="419"/>
        <v/>
      </c>
      <c r="AT397" s="46" t="str">
        <f t="shared" ca="1" si="420"/>
        <v/>
      </c>
      <c r="AU397" s="44" t="str">
        <f ca="1">IF(COUNTIF($BU$2:BU1382,AH397)=1,VLOOKUP(AH397,BO:BP,2), IF(COUNTIF($BU$2:BU1382,AH397)=0,$AM$10,""))</f>
        <v/>
      </c>
      <c r="AV397" s="45" t="str">
        <f t="shared" ca="1" si="421"/>
        <v/>
      </c>
      <c r="AW397" s="46" t="str">
        <f t="shared" ca="1" si="422"/>
        <v/>
      </c>
      <c r="AX397" s="44" t="str">
        <f ca="1">IF(COUNTIF($BU$2:BU1382,AH397)=1,VLOOKUP(AH397,BQ:BR,2), IF(COUNTIF($BU$2:BU1382,AH397)=0,$AN$10,""))</f>
        <v/>
      </c>
      <c r="AY397" s="45" t="str">
        <f t="shared" ca="1" si="423"/>
        <v/>
      </c>
      <c r="AZ397" s="46" t="str">
        <f t="shared" ca="1" si="424"/>
        <v/>
      </c>
      <c r="BA397" s="77" t="str">
        <f t="shared" ca="1" si="425"/>
        <v/>
      </c>
      <c r="BB397" s="176"/>
      <c r="BC397" s="176"/>
      <c r="BD397" s="77" t="str">
        <f ca="1">IF(ISERROR(AI397-2),"",$AQ$4*SUM($BB$14:BB397)-$AR$4*SUM($BC$14:BC397))</f>
        <v/>
      </c>
      <c r="BE397" s="77" t="str">
        <f t="shared" ca="1" si="426"/>
        <v/>
      </c>
      <c r="BS397" s="163" t="str">
        <f t="shared" si="443"/>
        <v/>
      </c>
      <c r="BT397" s="163" t="str">
        <f t="shared" si="444"/>
        <v/>
      </c>
      <c r="BY397" s="164" t="str">
        <f t="shared" ca="1" si="408"/>
        <v/>
      </c>
      <c r="BZ397" s="44" t="str">
        <f ca="1">IF(COUNTIF($CN$2:CN1382,BY397)=1,VLOOKUP(BY397,CH:CI,2), IF(COUNTIF($CN$2:CN1382,BY397)=0,$BZ$10,""))</f>
        <v/>
      </c>
      <c r="CA397" s="45" t="str">
        <f t="shared" ca="1" si="401"/>
        <v/>
      </c>
      <c r="CB397" s="45" t="str">
        <f t="shared" ca="1" si="409"/>
        <v/>
      </c>
      <c r="CC397" s="44" t="str">
        <f ca="1">IF(COUNTIF($CN$2:CN1382,BY397)=1,VLOOKUP(BY397,CJ:CK,2), IF(COUNTIF($CN$2:CN1382,BY397)=0,$CA$10,""))</f>
        <v/>
      </c>
      <c r="CD397" s="45" t="str">
        <f t="shared" ca="1" si="410"/>
        <v/>
      </c>
      <c r="CE397" s="46" t="str">
        <f t="shared" ca="1" si="411"/>
        <v/>
      </c>
      <c r="CF397" s="44" t="str">
        <f t="shared" ca="1" si="412"/>
        <v/>
      </c>
      <c r="CL397" s="163" t="str">
        <f t="shared" si="437"/>
        <v/>
      </c>
      <c r="CM397" s="163" t="str">
        <f t="shared" si="438"/>
        <v/>
      </c>
      <c r="CR397" s="164" t="str">
        <f t="shared" ca="1" si="402"/>
        <v/>
      </c>
      <c r="CS397" s="44" t="str">
        <f ca="1">IF(COUNTIF($DG$2:DG1382,CR397)=1,VLOOKUP(CR397,DA:DB,2), IF(COUNTIF($DG$2:DG1382,CR397)=0,$CS$10,""))</f>
        <v/>
      </c>
      <c r="CT397" s="45" t="str">
        <f t="shared" ca="1" si="403"/>
        <v/>
      </c>
      <c r="CU397" s="45" t="str">
        <f t="shared" ca="1" si="404"/>
        <v/>
      </c>
      <c r="CV397" s="44" t="str">
        <f ca="1">IF(COUNTIF($DG$2:DG1382,CR397)=1,VLOOKUP(CR397,DC:DD,2), IF(COUNTIF($DG$2:DG1382,CR397)=0,$CT$10,""))</f>
        <v/>
      </c>
      <c r="CW397" s="45" t="str">
        <f t="shared" ca="1" si="405"/>
        <v/>
      </c>
      <c r="CX397" s="46" t="str">
        <f t="shared" ca="1" si="406"/>
        <v/>
      </c>
      <c r="CY397" s="44" t="str">
        <f t="shared" ca="1" si="407"/>
        <v/>
      </c>
      <c r="DE397" s="163" t="str">
        <f t="shared" si="439"/>
        <v/>
      </c>
      <c r="DF397" s="163" t="str">
        <f t="shared" si="440"/>
        <v/>
      </c>
    </row>
    <row r="398" spans="1:110">
      <c r="A398" s="164" t="str">
        <f t="shared" ca="1" si="427"/>
        <v/>
      </c>
      <c r="B398" s="71" t="str">
        <f ca="1">IF(COUNTIF($AD$2:AD1383,A398)=1,VLOOKUP(A398,T:U,2), IF(COUNTIF($AD$2:AD1383,A398)=0,$B$10,""))</f>
        <v/>
      </c>
      <c r="C398" s="31" t="str">
        <f t="shared" ca="1" si="399"/>
        <v/>
      </c>
      <c r="D398" s="32" t="str">
        <f t="shared" ca="1" si="428"/>
        <v/>
      </c>
      <c r="E398" s="71" t="str">
        <f ca="1">IF(COUNTIF($AD$2:AD1383,A398)=1,VLOOKUP(A398,V:W,2), IF(COUNTIF($AD$2:AD1383,A398)=0,$C$10,""))</f>
        <v/>
      </c>
      <c r="F398" s="31" t="str">
        <f t="shared" ca="1" si="429"/>
        <v/>
      </c>
      <c r="G398" s="32" t="str">
        <f t="shared" ca="1" si="430"/>
        <v/>
      </c>
      <c r="H398" s="71" t="str">
        <f ca="1">IF(COUNTIF($AD$2:AD1383,A398)=1,VLOOKUP(A398,X:Y,2), IF(COUNTIF($AD$2:AD1383,A398)=0,$D$10,""))</f>
        <v/>
      </c>
      <c r="I398" s="31" t="str">
        <f t="shared" ca="1" si="431"/>
        <v/>
      </c>
      <c r="J398" s="32" t="str">
        <f t="shared" ca="1" si="432"/>
        <v/>
      </c>
      <c r="K398" s="71" t="str">
        <f ca="1">IF(COUNTIF($AD$2:AD1383,A398)=1,VLOOKUP(A398,Z:AA,2), IF(COUNTIF($AD$2:AD1383,A398)=0,$E$10,""))</f>
        <v/>
      </c>
      <c r="L398" s="31" t="str">
        <f t="shared" ca="1" si="433"/>
        <v/>
      </c>
      <c r="M398" s="32" t="str">
        <f t="shared" ca="1" si="434"/>
        <v/>
      </c>
      <c r="N398" s="77" t="str">
        <f t="shared" ca="1" si="435"/>
        <v/>
      </c>
      <c r="O398" s="77"/>
      <c r="P398" s="77"/>
      <c r="Q398" s="77" t="str">
        <f ca="1">IF(ISERROR(B398-2),"",$G$5*SUM($O$14:O398)-$H$5*SUM($P$14:P398))</f>
        <v/>
      </c>
      <c r="R398" s="77" t="str">
        <f t="shared" ca="1" si="436"/>
        <v/>
      </c>
      <c r="AB398" s="163" t="str">
        <f t="shared" si="441"/>
        <v/>
      </c>
      <c r="AC398" s="163" t="str">
        <f t="shared" si="442"/>
        <v/>
      </c>
      <c r="AH398" s="164" t="str">
        <f t="shared" ca="1" si="413"/>
        <v/>
      </c>
      <c r="AI398" s="44" t="str">
        <f ca="1">IF(COUNTIF($BU$2:BU1383,AH398)=1,VLOOKUP(AH398,BG:BH,2), IF(COUNTIF($BU$2:BU1383,AH398)=0,$AI$10,""))</f>
        <v/>
      </c>
      <c r="AJ398" s="45" t="str">
        <f t="shared" ca="1" si="400"/>
        <v/>
      </c>
      <c r="AK398" s="45" t="str">
        <f t="shared" ca="1" si="414"/>
        <v/>
      </c>
      <c r="AL398" s="44" t="str">
        <f ca="1">IF(COUNTIF($BU$2:BU1383,AH398)=1,VLOOKUP(AH398,BI:BJ,2), IF(COUNTIF($BU$2:BU1383,AH398)=0,$AJ$10,""))</f>
        <v/>
      </c>
      <c r="AM398" s="45" t="str">
        <f t="shared" ca="1" si="415"/>
        <v/>
      </c>
      <c r="AN398" s="46" t="str">
        <f t="shared" ca="1" si="416"/>
        <v/>
      </c>
      <c r="AO398" s="44" t="str">
        <f ca="1">IF(COUNTIF($BU$2:BU1383,AH398)=1,VLOOKUP(AH398,BK:BL,2), IF(COUNTIF($BU$2:BU1383,AH398)=0,$AK$10,""))</f>
        <v/>
      </c>
      <c r="AP398" s="45" t="str">
        <f t="shared" ca="1" si="417"/>
        <v/>
      </c>
      <c r="AQ398" s="46" t="str">
        <f t="shared" ca="1" si="418"/>
        <v/>
      </c>
      <c r="AR398" s="44" t="str">
        <f ca="1">IF(COUNTIF($BU$2:BU1383,AH398)=1,VLOOKUP(AH398,BM:BN,2), IF(COUNTIF($BU$2:BU1383,AH398)=0,$AL$10,""))</f>
        <v/>
      </c>
      <c r="AS398" s="45" t="str">
        <f t="shared" ca="1" si="419"/>
        <v/>
      </c>
      <c r="AT398" s="46" t="str">
        <f t="shared" ca="1" si="420"/>
        <v/>
      </c>
      <c r="AU398" s="44" t="str">
        <f ca="1">IF(COUNTIF($BU$2:BU1383,AH398)=1,VLOOKUP(AH398,BO:BP,2), IF(COUNTIF($BU$2:BU1383,AH398)=0,$AM$10,""))</f>
        <v/>
      </c>
      <c r="AV398" s="45" t="str">
        <f t="shared" ca="1" si="421"/>
        <v/>
      </c>
      <c r="AW398" s="46" t="str">
        <f t="shared" ca="1" si="422"/>
        <v/>
      </c>
      <c r="AX398" s="44" t="str">
        <f ca="1">IF(COUNTIF($BU$2:BU1383,AH398)=1,VLOOKUP(AH398,BQ:BR,2), IF(COUNTIF($BU$2:BU1383,AH398)=0,$AN$10,""))</f>
        <v/>
      </c>
      <c r="AY398" s="45" t="str">
        <f t="shared" ca="1" si="423"/>
        <v/>
      </c>
      <c r="AZ398" s="46" t="str">
        <f t="shared" ca="1" si="424"/>
        <v/>
      </c>
      <c r="BA398" s="77" t="str">
        <f t="shared" ca="1" si="425"/>
        <v/>
      </c>
      <c r="BB398" s="176"/>
      <c r="BC398" s="176"/>
      <c r="BD398" s="77" t="str">
        <f ca="1">IF(ISERROR(AI398-2),"",$AQ$4*SUM($BB$14:BB398)-$AR$4*SUM($BC$14:BC398))</f>
        <v/>
      </c>
      <c r="BE398" s="77" t="str">
        <f t="shared" ca="1" si="426"/>
        <v/>
      </c>
      <c r="BS398" s="163" t="str">
        <f t="shared" si="443"/>
        <v/>
      </c>
      <c r="BT398" s="163" t="str">
        <f t="shared" si="444"/>
        <v/>
      </c>
      <c r="BY398" s="164" t="str">
        <f t="shared" ca="1" si="408"/>
        <v/>
      </c>
      <c r="BZ398" s="44" t="str">
        <f ca="1">IF(COUNTIF($CN$2:CN1383,BY398)=1,VLOOKUP(BY398,CH:CI,2), IF(COUNTIF($CN$2:CN1383,BY398)=0,$BZ$10,""))</f>
        <v/>
      </c>
      <c r="CA398" s="45" t="str">
        <f t="shared" ca="1" si="401"/>
        <v/>
      </c>
      <c r="CB398" s="45" t="str">
        <f t="shared" ca="1" si="409"/>
        <v/>
      </c>
      <c r="CC398" s="44" t="str">
        <f ca="1">IF(COUNTIF($CN$2:CN1383,BY398)=1,VLOOKUP(BY398,CJ:CK,2), IF(COUNTIF($CN$2:CN1383,BY398)=0,$CA$10,""))</f>
        <v/>
      </c>
      <c r="CD398" s="45" t="str">
        <f t="shared" ca="1" si="410"/>
        <v/>
      </c>
      <c r="CE398" s="46" t="str">
        <f t="shared" ca="1" si="411"/>
        <v/>
      </c>
      <c r="CF398" s="44" t="str">
        <f t="shared" ca="1" si="412"/>
        <v/>
      </c>
      <c r="CL398" s="163" t="str">
        <f t="shared" si="437"/>
        <v/>
      </c>
      <c r="CM398" s="163" t="str">
        <f t="shared" si="438"/>
        <v/>
      </c>
      <c r="CR398" s="164" t="str">
        <f t="shared" ca="1" si="402"/>
        <v/>
      </c>
      <c r="CS398" s="44" t="str">
        <f ca="1">IF(COUNTIF($DG$2:DG1383,CR398)=1,VLOOKUP(CR398,DA:DB,2), IF(COUNTIF($DG$2:DG1383,CR398)=0,$CS$10,""))</f>
        <v/>
      </c>
      <c r="CT398" s="45" t="str">
        <f t="shared" ca="1" si="403"/>
        <v/>
      </c>
      <c r="CU398" s="45" t="str">
        <f t="shared" ca="1" si="404"/>
        <v/>
      </c>
      <c r="CV398" s="44" t="str">
        <f ca="1">IF(COUNTIF($DG$2:DG1383,CR398)=1,VLOOKUP(CR398,DC:DD,2), IF(COUNTIF($DG$2:DG1383,CR398)=0,$CT$10,""))</f>
        <v/>
      </c>
      <c r="CW398" s="45" t="str">
        <f t="shared" ca="1" si="405"/>
        <v/>
      </c>
      <c r="CX398" s="46" t="str">
        <f t="shared" ca="1" si="406"/>
        <v/>
      </c>
      <c r="CY398" s="44" t="str">
        <f t="shared" ca="1" si="407"/>
        <v/>
      </c>
      <c r="DE398" s="163" t="str">
        <f t="shared" si="439"/>
        <v/>
      </c>
      <c r="DF398" s="163" t="str">
        <f t="shared" si="440"/>
        <v/>
      </c>
    </row>
    <row r="399" spans="1:110">
      <c r="A399" s="164" t="str">
        <f t="shared" ca="1" si="427"/>
        <v/>
      </c>
      <c r="B399" s="71" t="str">
        <f ca="1">IF(COUNTIF($AD$2:AD1384,A399)=1,VLOOKUP(A399,T:U,2), IF(COUNTIF($AD$2:AD1384,A399)=0,$B$10,""))</f>
        <v/>
      </c>
      <c r="C399" s="31" t="str">
        <f t="shared" ca="1" si="399"/>
        <v/>
      </c>
      <c r="D399" s="32" t="str">
        <f t="shared" ca="1" si="428"/>
        <v/>
      </c>
      <c r="E399" s="71" t="str">
        <f ca="1">IF(COUNTIF($AD$2:AD1384,A399)=1,VLOOKUP(A399,V:W,2), IF(COUNTIF($AD$2:AD1384,A399)=0,$C$10,""))</f>
        <v/>
      </c>
      <c r="F399" s="31" t="str">
        <f t="shared" ca="1" si="429"/>
        <v/>
      </c>
      <c r="G399" s="32" t="str">
        <f t="shared" ca="1" si="430"/>
        <v/>
      </c>
      <c r="H399" s="71" t="str">
        <f ca="1">IF(COUNTIF($AD$2:AD1384,A399)=1,VLOOKUP(A399,X:Y,2), IF(COUNTIF($AD$2:AD1384,A399)=0,$D$10,""))</f>
        <v/>
      </c>
      <c r="I399" s="31" t="str">
        <f t="shared" ca="1" si="431"/>
        <v/>
      </c>
      <c r="J399" s="32" t="str">
        <f t="shared" ca="1" si="432"/>
        <v/>
      </c>
      <c r="K399" s="71" t="str">
        <f ca="1">IF(COUNTIF($AD$2:AD1384,A399)=1,VLOOKUP(A399,Z:AA,2), IF(COUNTIF($AD$2:AD1384,A399)=0,$E$10,""))</f>
        <v/>
      </c>
      <c r="L399" s="31" t="str">
        <f t="shared" ca="1" si="433"/>
        <v/>
      </c>
      <c r="M399" s="32" t="str">
        <f t="shared" ca="1" si="434"/>
        <v/>
      </c>
      <c r="N399" s="77" t="str">
        <f t="shared" ca="1" si="435"/>
        <v/>
      </c>
      <c r="O399" s="77"/>
      <c r="P399" s="77"/>
      <c r="Q399" s="77" t="str">
        <f ca="1">IF(ISERROR(B399-2),"",$G$5*SUM($O$14:O399)-$H$5*SUM($P$14:P399))</f>
        <v/>
      </c>
      <c r="R399" s="77" t="str">
        <f t="shared" ca="1" si="436"/>
        <v/>
      </c>
      <c r="AB399" s="163" t="str">
        <f t="shared" si="441"/>
        <v/>
      </c>
      <c r="AC399" s="163" t="str">
        <f t="shared" si="442"/>
        <v/>
      </c>
      <c r="AH399" s="164" t="str">
        <f t="shared" ca="1" si="413"/>
        <v/>
      </c>
      <c r="AI399" s="44" t="str">
        <f ca="1">IF(COUNTIF($BU$2:BU1384,AH399)=1,VLOOKUP(AH399,BG:BH,2), IF(COUNTIF($BU$2:BU1384,AH399)=0,$AI$10,""))</f>
        <v/>
      </c>
      <c r="AJ399" s="45" t="str">
        <f t="shared" ca="1" si="400"/>
        <v/>
      </c>
      <c r="AK399" s="45" t="str">
        <f t="shared" ca="1" si="414"/>
        <v/>
      </c>
      <c r="AL399" s="44" t="str">
        <f ca="1">IF(COUNTIF($BU$2:BU1384,AH399)=1,VLOOKUP(AH399,BI:BJ,2), IF(COUNTIF($BU$2:BU1384,AH399)=0,$AJ$10,""))</f>
        <v/>
      </c>
      <c r="AM399" s="45" t="str">
        <f t="shared" ca="1" si="415"/>
        <v/>
      </c>
      <c r="AN399" s="46" t="str">
        <f t="shared" ca="1" si="416"/>
        <v/>
      </c>
      <c r="AO399" s="44" t="str">
        <f ca="1">IF(COUNTIF($BU$2:BU1384,AH399)=1,VLOOKUP(AH399,BK:BL,2), IF(COUNTIF($BU$2:BU1384,AH399)=0,$AK$10,""))</f>
        <v/>
      </c>
      <c r="AP399" s="45" t="str">
        <f t="shared" ca="1" si="417"/>
        <v/>
      </c>
      <c r="AQ399" s="46" t="str">
        <f t="shared" ca="1" si="418"/>
        <v/>
      </c>
      <c r="AR399" s="44" t="str">
        <f ca="1">IF(COUNTIF($BU$2:BU1384,AH399)=1,VLOOKUP(AH399,BM:BN,2), IF(COUNTIF($BU$2:BU1384,AH399)=0,$AL$10,""))</f>
        <v/>
      </c>
      <c r="AS399" s="45" t="str">
        <f t="shared" ca="1" si="419"/>
        <v/>
      </c>
      <c r="AT399" s="46" t="str">
        <f t="shared" ca="1" si="420"/>
        <v/>
      </c>
      <c r="AU399" s="44" t="str">
        <f ca="1">IF(COUNTIF($BU$2:BU1384,AH399)=1,VLOOKUP(AH399,BO:BP,2), IF(COUNTIF($BU$2:BU1384,AH399)=0,$AM$10,""))</f>
        <v/>
      </c>
      <c r="AV399" s="45" t="str">
        <f t="shared" ca="1" si="421"/>
        <v/>
      </c>
      <c r="AW399" s="46" t="str">
        <f t="shared" ca="1" si="422"/>
        <v/>
      </c>
      <c r="AX399" s="44" t="str">
        <f ca="1">IF(COUNTIF($BU$2:BU1384,AH399)=1,VLOOKUP(AH399,BQ:BR,2), IF(COUNTIF($BU$2:BU1384,AH399)=0,$AN$10,""))</f>
        <v/>
      </c>
      <c r="AY399" s="45" t="str">
        <f t="shared" ca="1" si="423"/>
        <v/>
      </c>
      <c r="AZ399" s="46" t="str">
        <f t="shared" ca="1" si="424"/>
        <v/>
      </c>
      <c r="BA399" s="77" t="str">
        <f t="shared" ca="1" si="425"/>
        <v/>
      </c>
      <c r="BB399" s="176"/>
      <c r="BC399" s="176"/>
      <c r="BD399" s="77" t="str">
        <f ca="1">IF(ISERROR(AI399-2),"",$AQ$4*SUM($BB$14:BB399)-$AR$4*SUM($BC$14:BC399))</f>
        <v/>
      </c>
      <c r="BE399" s="77" t="str">
        <f t="shared" ca="1" si="426"/>
        <v/>
      </c>
      <c r="BS399" s="163" t="str">
        <f t="shared" si="443"/>
        <v/>
      </c>
      <c r="BT399" s="163" t="str">
        <f t="shared" si="444"/>
        <v/>
      </c>
      <c r="BY399" s="164" t="str">
        <f t="shared" ca="1" si="408"/>
        <v/>
      </c>
      <c r="BZ399" s="44" t="str">
        <f ca="1">IF(COUNTIF($CN$2:CN1384,BY399)=1,VLOOKUP(BY399,CH:CI,2), IF(COUNTIF($CN$2:CN1384,BY399)=0,$BZ$10,""))</f>
        <v/>
      </c>
      <c r="CA399" s="45" t="str">
        <f t="shared" ca="1" si="401"/>
        <v/>
      </c>
      <c r="CB399" s="45" t="str">
        <f t="shared" ca="1" si="409"/>
        <v/>
      </c>
      <c r="CC399" s="44" t="str">
        <f ca="1">IF(COUNTIF($CN$2:CN1384,BY399)=1,VLOOKUP(BY399,CJ:CK,2), IF(COUNTIF($CN$2:CN1384,BY399)=0,$CA$10,""))</f>
        <v/>
      </c>
      <c r="CD399" s="45" t="str">
        <f t="shared" ca="1" si="410"/>
        <v/>
      </c>
      <c r="CE399" s="46" t="str">
        <f t="shared" ca="1" si="411"/>
        <v/>
      </c>
      <c r="CF399" s="44" t="str">
        <f t="shared" ca="1" si="412"/>
        <v/>
      </c>
      <c r="CL399" s="163" t="str">
        <f t="shared" si="437"/>
        <v/>
      </c>
      <c r="CM399" s="163" t="str">
        <f t="shared" si="438"/>
        <v/>
      </c>
      <c r="CR399" s="164" t="str">
        <f t="shared" ca="1" si="402"/>
        <v/>
      </c>
      <c r="CS399" s="44" t="str">
        <f ca="1">IF(COUNTIF($DG$2:DG1384,CR399)=1,VLOOKUP(CR399,DA:DB,2), IF(COUNTIF($DG$2:DG1384,CR399)=0,$CS$10,""))</f>
        <v/>
      </c>
      <c r="CT399" s="45" t="str">
        <f t="shared" ca="1" si="403"/>
        <v/>
      </c>
      <c r="CU399" s="45" t="str">
        <f t="shared" ca="1" si="404"/>
        <v/>
      </c>
      <c r="CV399" s="44" t="str">
        <f ca="1">IF(COUNTIF($DG$2:DG1384,CR399)=1,VLOOKUP(CR399,DC:DD,2), IF(COUNTIF($DG$2:DG1384,CR399)=0,$CT$10,""))</f>
        <v/>
      </c>
      <c r="CW399" s="45" t="str">
        <f t="shared" ca="1" si="405"/>
        <v/>
      </c>
      <c r="CX399" s="46" t="str">
        <f t="shared" ca="1" si="406"/>
        <v/>
      </c>
      <c r="CY399" s="44" t="str">
        <f t="shared" ca="1" si="407"/>
        <v/>
      </c>
      <c r="DE399" s="163" t="str">
        <f t="shared" si="439"/>
        <v/>
      </c>
      <c r="DF399" s="163" t="str">
        <f t="shared" si="440"/>
        <v/>
      </c>
    </row>
    <row r="400" spans="1:110">
      <c r="A400" s="164" t="str">
        <f t="shared" ca="1" si="427"/>
        <v/>
      </c>
      <c r="B400" s="71" t="str">
        <f ca="1">IF(COUNTIF($AD$2:AD1385,A400)=1,VLOOKUP(A400,T:U,2), IF(COUNTIF($AD$2:AD1385,A400)=0,$B$10,""))</f>
        <v/>
      </c>
      <c r="C400" s="31" t="str">
        <f t="shared" ref="C400:C463" ca="1" si="445">IF(ISERROR(B400-2),"",(B400/$B$14-1)*$B$5)</f>
        <v/>
      </c>
      <c r="D400" s="32" t="str">
        <f t="shared" ca="1" si="428"/>
        <v/>
      </c>
      <c r="E400" s="71" t="str">
        <f ca="1">IF(COUNTIF($AD$2:AD1385,A400)=1,VLOOKUP(A400,V:W,2), IF(COUNTIF($AD$2:AD1385,A400)=0,$C$10,""))</f>
        <v/>
      </c>
      <c r="F400" s="31" t="str">
        <f t="shared" ca="1" si="429"/>
        <v/>
      </c>
      <c r="G400" s="32" t="str">
        <f t="shared" ca="1" si="430"/>
        <v/>
      </c>
      <c r="H400" s="71" t="str">
        <f ca="1">IF(COUNTIF($AD$2:AD1385,A400)=1,VLOOKUP(A400,X:Y,2), IF(COUNTIF($AD$2:AD1385,A400)=0,$D$10,""))</f>
        <v/>
      </c>
      <c r="I400" s="31" t="str">
        <f t="shared" ca="1" si="431"/>
        <v/>
      </c>
      <c r="J400" s="32" t="str">
        <f t="shared" ca="1" si="432"/>
        <v/>
      </c>
      <c r="K400" s="71" t="str">
        <f ca="1">IF(COUNTIF($AD$2:AD1385,A400)=1,VLOOKUP(A400,Z:AA,2), IF(COUNTIF($AD$2:AD1385,A400)=0,$E$10,""))</f>
        <v/>
      </c>
      <c r="L400" s="31" t="str">
        <f t="shared" ca="1" si="433"/>
        <v/>
      </c>
      <c r="M400" s="32" t="str">
        <f t="shared" ca="1" si="434"/>
        <v/>
      </c>
      <c r="N400" s="77" t="str">
        <f t="shared" ca="1" si="435"/>
        <v/>
      </c>
      <c r="O400" s="77"/>
      <c r="P400" s="77"/>
      <c r="Q400" s="77" t="str">
        <f ca="1">IF(ISERROR(B400-2),"",$G$5*SUM($O$14:O400)-$H$5*SUM($P$14:P400))</f>
        <v/>
      </c>
      <c r="R400" s="77" t="str">
        <f t="shared" ca="1" si="436"/>
        <v/>
      </c>
      <c r="AB400" s="163" t="str">
        <f t="shared" si="441"/>
        <v/>
      </c>
      <c r="AC400" s="163" t="str">
        <f t="shared" si="442"/>
        <v/>
      </c>
      <c r="AH400" s="164" t="str">
        <f t="shared" ca="1" si="413"/>
        <v/>
      </c>
      <c r="AI400" s="44" t="str">
        <f ca="1">IF(COUNTIF($BU$2:BU1385,AH400)=1,VLOOKUP(AH400,BG:BH,2), IF(COUNTIF($BU$2:BU1385,AH400)=0,$AI$10,""))</f>
        <v/>
      </c>
      <c r="AJ400" s="45" t="str">
        <f t="shared" ref="AJ400:AJ463" ca="1" si="446">IF(ISERROR(AI400-2),"",(AI400/$AI$14-1)*$AI$5)</f>
        <v/>
      </c>
      <c r="AK400" s="45" t="str">
        <f t="shared" ca="1" si="414"/>
        <v/>
      </c>
      <c r="AL400" s="44" t="str">
        <f ca="1">IF(COUNTIF($BU$2:BU1385,AH400)=1,VLOOKUP(AH400,BI:BJ,2), IF(COUNTIF($BU$2:BU1385,AH400)=0,$AJ$10,""))</f>
        <v/>
      </c>
      <c r="AM400" s="45" t="str">
        <f t="shared" ca="1" si="415"/>
        <v/>
      </c>
      <c r="AN400" s="46" t="str">
        <f t="shared" ca="1" si="416"/>
        <v/>
      </c>
      <c r="AO400" s="44" t="str">
        <f ca="1">IF(COUNTIF($BU$2:BU1385,AH400)=1,VLOOKUP(AH400,BK:BL,2), IF(COUNTIF($BU$2:BU1385,AH400)=0,$AK$10,""))</f>
        <v/>
      </c>
      <c r="AP400" s="45" t="str">
        <f t="shared" ca="1" si="417"/>
        <v/>
      </c>
      <c r="AQ400" s="46" t="str">
        <f t="shared" ca="1" si="418"/>
        <v/>
      </c>
      <c r="AR400" s="44" t="str">
        <f ca="1">IF(COUNTIF($BU$2:BU1385,AH400)=1,VLOOKUP(AH400,BM:BN,2), IF(COUNTIF($BU$2:BU1385,AH400)=0,$AL$10,""))</f>
        <v/>
      </c>
      <c r="AS400" s="45" t="str">
        <f t="shared" ca="1" si="419"/>
        <v/>
      </c>
      <c r="AT400" s="46" t="str">
        <f t="shared" ca="1" si="420"/>
        <v/>
      </c>
      <c r="AU400" s="44" t="str">
        <f ca="1">IF(COUNTIF($BU$2:BU1385,AH400)=1,VLOOKUP(AH400,BO:BP,2), IF(COUNTIF($BU$2:BU1385,AH400)=0,$AM$10,""))</f>
        <v/>
      </c>
      <c r="AV400" s="45" t="str">
        <f t="shared" ca="1" si="421"/>
        <v/>
      </c>
      <c r="AW400" s="46" t="str">
        <f t="shared" ca="1" si="422"/>
        <v/>
      </c>
      <c r="AX400" s="44" t="str">
        <f ca="1">IF(COUNTIF($BU$2:BU1385,AH400)=1,VLOOKUP(AH400,BQ:BR,2), IF(COUNTIF($BU$2:BU1385,AH400)=0,$AN$10,""))</f>
        <v/>
      </c>
      <c r="AY400" s="45" t="str">
        <f t="shared" ca="1" si="423"/>
        <v/>
      </c>
      <c r="AZ400" s="46" t="str">
        <f t="shared" ca="1" si="424"/>
        <v/>
      </c>
      <c r="BA400" s="77" t="str">
        <f t="shared" ca="1" si="425"/>
        <v/>
      </c>
      <c r="BB400" s="176"/>
      <c r="BC400" s="176"/>
      <c r="BD400" s="77" t="str">
        <f ca="1">IF(ISERROR(AI400-2),"",$AQ$4*SUM($BB$14:BB400)-$AR$4*SUM($BC$14:BC400))</f>
        <v/>
      </c>
      <c r="BE400" s="77" t="str">
        <f t="shared" ca="1" si="426"/>
        <v/>
      </c>
      <c r="BS400" s="163" t="str">
        <f t="shared" si="443"/>
        <v/>
      </c>
      <c r="BT400" s="163" t="str">
        <f t="shared" si="444"/>
        <v/>
      </c>
      <c r="BY400" s="164" t="str">
        <f t="shared" ca="1" si="408"/>
        <v/>
      </c>
      <c r="BZ400" s="44" t="str">
        <f ca="1">IF(COUNTIF($CN$2:CN1385,BY400)=1,VLOOKUP(BY400,CH:CI,2), IF(COUNTIF($CN$2:CN1385,BY400)=0,$BZ$10,""))</f>
        <v/>
      </c>
      <c r="CA400" s="45" t="str">
        <f t="shared" ref="CA400:CA463" ca="1" si="447">IF(ISERROR(BZ400-2),"",(BZ400-$BZ$14)/100*$BZ$5)</f>
        <v/>
      </c>
      <c r="CB400" s="45" t="str">
        <f t="shared" ca="1" si="409"/>
        <v/>
      </c>
      <c r="CC400" s="44" t="str">
        <f ca="1">IF(COUNTIF($CN$2:CN1385,BY400)=1,VLOOKUP(BY400,CJ:CK,2), IF(COUNTIF($CN$2:CN1385,BY400)=0,$CA$10,""))</f>
        <v/>
      </c>
      <c r="CD400" s="45" t="str">
        <f t="shared" ca="1" si="410"/>
        <v/>
      </c>
      <c r="CE400" s="46" t="str">
        <f t="shared" ca="1" si="411"/>
        <v/>
      </c>
      <c r="CF400" s="44" t="str">
        <f t="shared" ca="1" si="412"/>
        <v/>
      </c>
      <c r="CL400" s="163" t="str">
        <f t="shared" si="437"/>
        <v/>
      </c>
      <c r="CM400" s="163" t="str">
        <f t="shared" si="438"/>
        <v/>
      </c>
      <c r="CR400" s="164" t="str">
        <f t="shared" ref="CR400:CR463" ca="1" si="448">IF(AND(ISBLANK(DG389), CR399 = $DG$1),NOW(),IF(ISBLANK(DG389),"",DG389))</f>
        <v/>
      </c>
      <c r="CS400" s="44" t="str">
        <f ca="1">IF(COUNTIF($DG$2:DG1385,CR400)=1,VLOOKUP(CR400,DA:DB,2), IF(COUNTIF($DG$2:DG1385,CR400)=0,$CS$10,""))</f>
        <v/>
      </c>
      <c r="CT400" s="45" t="str">
        <f t="shared" ref="CT400:CT463" ca="1" si="449">IF(ISERROR(CS400-2),"",-1*(CS400-$CS$14)*$CS$8*10^-4*$CS$5)</f>
        <v/>
      </c>
      <c r="CU400" s="45" t="str">
        <f t="shared" ref="CU400:CU463" ca="1" si="450">IF(ISERROR(CS400-2),"",ROUNDUP(CR400-CR$14,0)/360*$CS$5*$CS$6)</f>
        <v/>
      </c>
      <c r="CV400" s="44" t="str">
        <f ca="1">IF(COUNTIF($DG$2:DG1385,CR400)=1,VLOOKUP(CR400,DC:DD,2), IF(COUNTIF($DG$2:DG1385,CR400)=0,$CT$10,""))</f>
        <v/>
      </c>
      <c r="CW400" s="45" t="str">
        <f t="shared" ref="CW400:CW463" ca="1" si="451">IF(ISERROR(CS400-2),"",-1*(CV400-$CV$14)*10^-4*$CT$8*$CT$5)</f>
        <v/>
      </c>
      <c r="CX400" s="46" t="str">
        <f t="shared" ref="CX400:CX463" ca="1" si="452">IF(ISERROR(CS400-2),"",ROUNDUP(CR400-CR$14,0)/360*$CT$5*$CT$6)</f>
        <v/>
      </c>
      <c r="CY400" s="44" t="str">
        <f t="shared" ref="CY400:CY463" ca="1" si="453">IF(ISERROR(CS400-2),"",CT400+CU400-CW400-CX400)</f>
        <v/>
      </c>
      <c r="DE400" s="163" t="str">
        <f t="shared" si="439"/>
        <v/>
      </c>
      <c r="DF400" s="163" t="str">
        <f t="shared" si="440"/>
        <v/>
      </c>
    </row>
    <row r="401" spans="1:110">
      <c r="A401" s="164" t="str">
        <f t="shared" ca="1" si="427"/>
        <v/>
      </c>
      <c r="B401" s="71" t="str">
        <f ca="1">IF(COUNTIF($AD$2:AD1386,A401)=1,VLOOKUP(A401,T:U,2), IF(COUNTIF($AD$2:AD1386,A401)=0,$B$10,""))</f>
        <v/>
      </c>
      <c r="C401" s="31" t="str">
        <f t="shared" ca="1" si="445"/>
        <v/>
      </c>
      <c r="D401" s="32" t="str">
        <f t="shared" ca="1" si="428"/>
        <v/>
      </c>
      <c r="E401" s="71" t="str">
        <f ca="1">IF(COUNTIF($AD$2:AD1386,A401)=1,VLOOKUP(A401,V:W,2), IF(COUNTIF($AD$2:AD1386,A401)=0,$C$10,""))</f>
        <v/>
      </c>
      <c r="F401" s="31" t="str">
        <f t="shared" ca="1" si="429"/>
        <v/>
      </c>
      <c r="G401" s="32" t="str">
        <f t="shared" ca="1" si="430"/>
        <v/>
      </c>
      <c r="H401" s="71" t="str">
        <f ca="1">IF(COUNTIF($AD$2:AD1386,A401)=1,VLOOKUP(A401,X:Y,2), IF(COUNTIF($AD$2:AD1386,A401)=0,$D$10,""))</f>
        <v/>
      </c>
      <c r="I401" s="31" t="str">
        <f t="shared" ca="1" si="431"/>
        <v/>
      </c>
      <c r="J401" s="32" t="str">
        <f t="shared" ca="1" si="432"/>
        <v/>
      </c>
      <c r="K401" s="71" t="str">
        <f ca="1">IF(COUNTIF($AD$2:AD1386,A401)=1,VLOOKUP(A401,Z:AA,2), IF(COUNTIF($AD$2:AD1386,A401)=0,$E$10,""))</f>
        <v/>
      </c>
      <c r="L401" s="31" t="str">
        <f t="shared" ca="1" si="433"/>
        <v/>
      </c>
      <c r="M401" s="32" t="str">
        <f t="shared" ca="1" si="434"/>
        <v/>
      </c>
      <c r="N401" s="77" t="str">
        <f t="shared" ca="1" si="435"/>
        <v/>
      </c>
      <c r="O401" s="77"/>
      <c r="P401" s="77"/>
      <c r="Q401" s="77" t="str">
        <f ca="1">IF(ISERROR(B401-2),"",$G$5*SUM($O$14:O401)-$H$5*SUM($P$14:P401))</f>
        <v/>
      </c>
      <c r="R401" s="77" t="str">
        <f t="shared" ca="1" si="436"/>
        <v/>
      </c>
      <c r="AB401" s="163" t="str">
        <f t="shared" si="441"/>
        <v/>
      </c>
      <c r="AC401" s="163" t="str">
        <f t="shared" si="442"/>
        <v/>
      </c>
      <c r="AH401" s="164" t="str">
        <f t="shared" ca="1" si="413"/>
        <v/>
      </c>
      <c r="AI401" s="44" t="str">
        <f ca="1">IF(COUNTIF($BU$2:BU1386,AH401)=1,VLOOKUP(AH401,BG:BH,2), IF(COUNTIF($BU$2:BU1386,AH401)=0,$AI$10,""))</f>
        <v/>
      </c>
      <c r="AJ401" s="45" t="str">
        <f t="shared" ca="1" si="446"/>
        <v/>
      </c>
      <c r="AK401" s="45" t="str">
        <f t="shared" ca="1" si="414"/>
        <v/>
      </c>
      <c r="AL401" s="44" t="str">
        <f ca="1">IF(COUNTIF($BU$2:BU1386,AH401)=1,VLOOKUP(AH401,BI:BJ,2), IF(COUNTIF($BU$2:BU1386,AH401)=0,$AJ$10,""))</f>
        <v/>
      </c>
      <c r="AM401" s="45" t="str">
        <f t="shared" ca="1" si="415"/>
        <v/>
      </c>
      <c r="AN401" s="46" t="str">
        <f t="shared" ca="1" si="416"/>
        <v/>
      </c>
      <c r="AO401" s="44" t="str">
        <f ca="1">IF(COUNTIF($BU$2:BU1386,AH401)=1,VLOOKUP(AH401,BK:BL,2), IF(COUNTIF($BU$2:BU1386,AH401)=0,$AK$10,""))</f>
        <v/>
      </c>
      <c r="AP401" s="45" t="str">
        <f t="shared" ca="1" si="417"/>
        <v/>
      </c>
      <c r="AQ401" s="46" t="str">
        <f t="shared" ca="1" si="418"/>
        <v/>
      </c>
      <c r="AR401" s="44" t="str">
        <f ca="1">IF(COUNTIF($BU$2:BU1386,AH401)=1,VLOOKUP(AH401,BM:BN,2), IF(COUNTIF($BU$2:BU1386,AH401)=0,$AL$10,""))</f>
        <v/>
      </c>
      <c r="AS401" s="45" t="str">
        <f t="shared" ca="1" si="419"/>
        <v/>
      </c>
      <c r="AT401" s="46" t="str">
        <f t="shared" ca="1" si="420"/>
        <v/>
      </c>
      <c r="AU401" s="44" t="str">
        <f ca="1">IF(COUNTIF($BU$2:BU1386,AH401)=1,VLOOKUP(AH401,BO:BP,2), IF(COUNTIF($BU$2:BU1386,AH401)=0,$AM$10,""))</f>
        <v/>
      </c>
      <c r="AV401" s="45" t="str">
        <f t="shared" ca="1" si="421"/>
        <v/>
      </c>
      <c r="AW401" s="46" t="str">
        <f t="shared" ca="1" si="422"/>
        <v/>
      </c>
      <c r="AX401" s="44" t="str">
        <f ca="1">IF(COUNTIF($BU$2:BU1386,AH401)=1,VLOOKUP(AH401,BQ:BR,2), IF(COUNTIF($BU$2:BU1386,AH401)=0,$AN$10,""))</f>
        <v/>
      </c>
      <c r="AY401" s="45" t="str">
        <f t="shared" ca="1" si="423"/>
        <v/>
      </c>
      <c r="AZ401" s="46" t="str">
        <f t="shared" ca="1" si="424"/>
        <v/>
      </c>
      <c r="BA401" s="77" t="str">
        <f t="shared" ca="1" si="425"/>
        <v/>
      </c>
      <c r="BB401" s="176"/>
      <c r="BC401" s="176"/>
      <c r="BD401" s="77" t="str">
        <f ca="1">IF(ISERROR(AI401-2),"",$AQ$4*SUM($BB$14:BB401)-$AR$4*SUM($BC$14:BC401))</f>
        <v/>
      </c>
      <c r="BE401" s="77" t="str">
        <f t="shared" ca="1" si="426"/>
        <v/>
      </c>
      <c r="BS401" s="163" t="str">
        <f t="shared" si="443"/>
        <v/>
      </c>
      <c r="BT401" s="163" t="str">
        <f t="shared" si="444"/>
        <v/>
      </c>
      <c r="BY401" s="164" t="str">
        <f t="shared" ca="1" si="408"/>
        <v/>
      </c>
      <c r="BZ401" s="44" t="str">
        <f ca="1">IF(COUNTIF($CN$2:CN1386,BY401)=1,VLOOKUP(BY401,CH:CI,2), IF(COUNTIF($CN$2:CN1386,BY401)=0,$BZ$10,""))</f>
        <v/>
      </c>
      <c r="CA401" s="45" t="str">
        <f t="shared" ca="1" si="447"/>
        <v/>
      </c>
      <c r="CB401" s="45" t="str">
        <f t="shared" ca="1" si="409"/>
        <v/>
      </c>
      <c r="CC401" s="44" t="str">
        <f ca="1">IF(COUNTIF($CN$2:CN1386,BY401)=1,VLOOKUP(BY401,CJ:CK,2), IF(COUNTIF($CN$2:CN1386,BY401)=0,$CA$10,""))</f>
        <v/>
      </c>
      <c r="CD401" s="45" t="str">
        <f t="shared" ca="1" si="410"/>
        <v/>
      </c>
      <c r="CE401" s="46" t="str">
        <f t="shared" ca="1" si="411"/>
        <v/>
      </c>
      <c r="CF401" s="44" t="str">
        <f t="shared" ca="1" si="412"/>
        <v/>
      </c>
      <c r="CL401" s="163" t="str">
        <f t="shared" si="437"/>
        <v/>
      </c>
      <c r="CM401" s="163" t="str">
        <f t="shared" si="438"/>
        <v/>
      </c>
      <c r="CR401" s="164" t="str">
        <f t="shared" ca="1" si="448"/>
        <v/>
      </c>
      <c r="CS401" s="44" t="str">
        <f ca="1">IF(COUNTIF($DG$2:DG1386,CR401)=1,VLOOKUP(CR401,DA:DB,2), IF(COUNTIF($DG$2:DG1386,CR401)=0,$CS$10,""))</f>
        <v/>
      </c>
      <c r="CT401" s="45" t="str">
        <f t="shared" ca="1" si="449"/>
        <v/>
      </c>
      <c r="CU401" s="45" t="str">
        <f t="shared" ca="1" si="450"/>
        <v/>
      </c>
      <c r="CV401" s="44" t="str">
        <f ca="1">IF(COUNTIF($DG$2:DG1386,CR401)=1,VLOOKUP(CR401,DC:DD,2), IF(COUNTIF($DG$2:DG1386,CR401)=0,$CT$10,""))</f>
        <v/>
      </c>
      <c r="CW401" s="45" t="str">
        <f t="shared" ca="1" si="451"/>
        <v/>
      </c>
      <c r="CX401" s="46" t="str">
        <f t="shared" ca="1" si="452"/>
        <v/>
      </c>
      <c r="CY401" s="44" t="str">
        <f t="shared" ca="1" si="453"/>
        <v/>
      </c>
      <c r="DE401" s="163" t="str">
        <f t="shared" si="439"/>
        <v/>
      </c>
      <c r="DF401" s="163" t="str">
        <f t="shared" si="440"/>
        <v/>
      </c>
    </row>
    <row r="402" spans="1:110">
      <c r="A402" s="164" t="str">
        <f t="shared" ca="1" si="427"/>
        <v/>
      </c>
      <c r="B402" s="71" t="str">
        <f ca="1">IF(COUNTIF($AD$2:AD1387,A402)=1,VLOOKUP(A402,T:U,2), IF(COUNTIF($AD$2:AD1387,A402)=0,$B$10,""))</f>
        <v/>
      </c>
      <c r="C402" s="31" t="str">
        <f t="shared" ca="1" si="445"/>
        <v/>
      </c>
      <c r="D402" s="32" t="str">
        <f t="shared" ca="1" si="428"/>
        <v/>
      </c>
      <c r="E402" s="71" t="str">
        <f ca="1">IF(COUNTIF($AD$2:AD1387,A402)=1,VLOOKUP(A402,V:W,2), IF(COUNTIF($AD$2:AD1387,A402)=0,$C$10,""))</f>
        <v/>
      </c>
      <c r="F402" s="31" t="str">
        <f t="shared" ca="1" si="429"/>
        <v/>
      </c>
      <c r="G402" s="32" t="str">
        <f t="shared" ca="1" si="430"/>
        <v/>
      </c>
      <c r="H402" s="71" t="str">
        <f ca="1">IF(COUNTIF($AD$2:AD1387,A402)=1,VLOOKUP(A402,X:Y,2), IF(COUNTIF($AD$2:AD1387,A402)=0,$D$10,""))</f>
        <v/>
      </c>
      <c r="I402" s="31" t="str">
        <f t="shared" ca="1" si="431"/>
        <v/>
      </c>
      <c r="J402" s="32" t="str">
        <f t="shared" ca="1" si="432"/>
        <v/>
      </c>
      <c r="K402" s="71" t="str">
        <f ca="1">IF(COUNTIF($AD$2:AD1387,A402)=1,VLOOKUP(A402,Z:AA,2), IF(COUNTIF($AD$2:AD1387,A402)=0,$E$10,""))</f>
        <v/>
      </c>
      <c r="L402" s="31" t="str">
        <f t="shared" ca="1" si="433"/>
        <v/>
      </c>
      <c r="M402" s="32" t="str">
        <f t="shared" ca="1" si="434"/>
        <v/>
      </c>
      <c r="N402" s="77" t="str">
        <f t="shared" ca="1" si="435"/>
        <v/>
      </c>
      <c r="O402" s="77"/>
      <c r="P402" s="77"/>
      <c r="Q402" s="77" t="str">
        <f ca="1">IF(ISERROR(B402-2),"",$G$5*SUM($O$14:O402)-$H$5*SUM($P$14:P402))</f>
        <v/>
      </c>
      <c r="R402" s="77" t="str">
        <f t="shared" ca="1" si="436"/>
        <v/>
      </c>
      <c r="AB402" s="163" t="str">
        <f t="shared" si="441"/>
        <v/>
      </c>
      <c r="AC402" s="163" t="str">
        <f t="shared" si="442"/>
        <v/>
      </c>
      <c r="AH402" s="164" t="str">
        <f t="shared" ca="1" si="413"/>
        <v/>
      </c>
      <c r="AI402" s="44" t="str">
        <f ca="1">IF(COUNTIF($BU$2:BU1387,AH402)=1,VLOOKUP(AH402,BG:BH,2), IF(COUNTIF($BU$2:BU1387,AH402)=0,$AI$10,""))</f>
        <v/>
      </c>
      <c r="AJ402" s="45" t="str">
        <f t="shared" ca="1" si="446"/>
        <v/>
      </c>
      <c r="AK402" s="45" t="str">
        <f t="shared" ca="1" si="414"/>
        <v/>
      </c>
      <c r="AL402" s="44" t="str">
        <f ca="1">IF(COUNTIF($BU$2:BU1387,AH402)=1,VLOOKUP(AH402,BI:BJ,2), IF(COUNTIF($BU$2:BU1387,AH402)=0,$AJ$10,""))</f>
        <v/>
      </c>
      <c r="AM402" s="45" t="str">
        <f t="shared" ca="1" si="415"/>
        <v/>
      </c>
      <c r="AN402" s="46" t="str">
        <f t="shared" ca="1" si="416"/>
        <v/>
      </c>
      <c r="AO402" s="44" t="str">
        <f ca="1">IF(COUNTIF($BU$2:BU1387,AH402)=1,VLOOKUP(AH402,BK:BL,2), IF(COUNTIF($BU$2:BU1387,AH402)=0,$AK$10,""))</f>
        <v/>
      </c>
      <c r="AP402" s="45" t="str">
        <f t="shared" ca="1" si="417"/>
        <v/>
      </c>
      <c r="AQ402" s="46" t="str">
        <f t="shared" ca="1" si="418"/>
        <v/>
      </c>
      <c r="AR402" s="44" t="str">
        <f ca="1">IF(COUNTIF($BU$2:BU1387,AH402)=1,VLOOKUP(AH402,BM:BN,2), IF(COUNTIF($BU$2:BU1387,AH402)=0,$AL$10,""))</f>
        <v/>
      </c>
      <c r="AS402" s="45" t="str">
        <f t="shared" ca="1" si="419"/>
        <v/>
      </c>
      <c r="AT402" s="46" t="str">
        <f t="shared" ca="1" si="420"/>
        <v/>
      </c>
      <c r="AU402" s="44" t="str">
        <f ca="1">IF(COUNTIF($BU$2:BU1387,AH402)=1,VLOOKUP(AH402,BO:BP,2), IF(COUNTIF($BU$2:BU1387,AH402)=0,$AM$10,""))</f>
        <v/>
      </c>
      <c r="AV402" s="45" t="str">
        <f t="shared" ca="1" si="421"/>
        <v/>
      </c>
      <c r="AW402" s="46" t="str">
        <f t="shared" ca="1" si="422"/>
        <v/>
      </c>
      <c r="AX402" s="44" t="str">
        <f ca="1">IF(COUNTIF($BU$2:BU1387,AH402)=1,VLOOKUP(AH402,BQ:BR,2), IF(COUNTIF($BU$2:BU1387,AH402)=0,$AN$10,""))</f>
        <v/>
      </c>
      <c r="AY402" s="45" t="str">
        <f t="shared" ca="1" si="423"/>
        <v/>
      </c>
      <c r="AZ402" s="46" t="str">
        <f t="shared" ca="1" si="424"/>
        <v/>
      </c>
      <c r="BA402" s="77" t="str">
        <f t="shared" ca="1" si="425"/>
        <v/>
      </c>
      <c r="BB402" s="176"/>
      <c r="BC402" s="176"/>
      <c r="BD402" s="77" t="str">
        <f ca="1">IF(ISERROR(AI402-2),"",$AQ$4*SUM($BB$14:BB402)-$AR$4*SUM($BC$14:BC402))</f>
        <v/>
      </c>
      <c r="BE402" s="77" t="str">
        <f t="shared" ca="1" si="426"/>
        <v/>
      </c>
      <c r="BS402" s="163" t="str">
        <f t="shared" si="443"/>
        <v/>
      </c>
      <c r="BT402" s="163" t="str">
        <f t="shared" si="444"/>
        <v/>
      </c>
      <c r="BY402" s="164" t="str">
        <f t="shared" ref="BY402:BY465" ca="1" si="454">IF(AND(ISBLANK(CN391), BY401 = $CN$1),NOW(),IF(ISBLANK(CN391),"",CN391))</f>
        <v/>
      </c>
      <c r="BZ402" s="44" t="str">
        <f ca="1">IF(COUNTIF($CN$2:CN1387,BY402)=1,VLOOKUP(BY402,CH:CI,2), IF(COUNTIF($CN$2:CN1387,BY402)=0,$BZ$10,""))</f>
        <v/>
      </c>
      <c r="CA402" s="45" t="str">
        <f t="shared" ca="1" si="447"/>
        <v/>
      </c>
      <c r="CB402" s="45" t="str">
        <f t="shared" ref="CB402:CB465" ca="1" si="455">IF(ISERROR(BZ402-2),"",ROUNDUP(BY402-BY$14,0)/360*$BZ$5*$BZ$6)</f>
        <v/>
      </c>
      <c r="CC402" s="44" t="str">
        <f ca="1">IF(COUNTIF($CN$2:CN1387,BY402)=1,VLOOKUP(BY402,CJ:CK,2), IF(COUNTIF($CN$2:CN1387,BY402)=0,$CA$10,""))</f>
        <v/>
      </c>
      <c r="CD402" s="45" t="str">
        <f t="shared" ref="CD402:CD465" ca="1" si="456">IF(ISERROR(BZ402-2),"",-1*(CC402-$CC$14)*10^-4*$CA$8*$CA$5)</f>
        <v/>
      </c>
      <c r="CE402" s="46" t="str">
        <f t="shared" ref="CE402:CE465" ca="1" si="457">IF(ISERROR(BZ402-2),"",ROUNDUP(BY402-BY$14,0)/360*$CA$5*$CA$6)</f>
        <v/>
      </c>
      <c r="CF402" s="44" t="str">
        <f t="shared" ref="CF402:CF465" ca="1" si="458">IF(ISERROR(BZ402-2),"",CA402+CB402-CD402-CE402)</f>
        <v/>
      </c>
      <c r="CL402" s="163" t="str">
        <f t="shared" si="437"/>
        <v/>
      </c>
      <c r="CM402" s="163" t="str">
        <f t="shared" si="438"/>
        <v/>
      </c>
      <c r="CR402" s="164" t="str">
        <f t="shared" ca="1" si="448"/>
        <v/>
      </c>
      <c r="CS402" s="44" t="str">
        <f ca="1">IF(COUNTIF($DG$2:DG1387,CR402)=1,VLOOKUP(CR402,DA:DB,2), IF(COUNTIF($DG$2:DG1387,CR402)=0,$CS$10,""))</f>
        <v/>
      </c>
      <c r="CT402" s="45" t="str">
        <f t="shared" ca="1" si="449"/>
        <v/>
      </c>
      <c r="CU402" s="45" t="str">
        <f t="shared" ca="1" si="450"/>
        <v/>
      </c>
      <c r="CV402" s="44" t="str">
        <f ca="1">IF(COUNTIF($DG$2:DG1387,CR402)=1,VLOOKUP(CR402,DC:DD,2), IF(COUNTIF($DG$2:DG1387,CR402)=0,$CT$10,""))</f>
        <v/>
      </c>
      <c r="CW402" s="45" t="str">
        <f t="shared" ca="1" si="451"/>
        <v/>
      </c>
      <c r="CX402" s="46" t="str">
        <f t="shared" ca="1" si="452"/>
        <v/>
      </c>
      <c r="CY402" s="44" t="str">
        <f t="shared" ca="1" si="453"/>
        <v/>
      </c>
      <c r="DE402" s="163" t="str">
        <f t="shared" si="439"/>
        <v/>
      </c>
      <c r="DF402" s="163" t="str">
        <f t="shared" si="440"/>
        <v/>
      </c>
    </row>
    <row r="403" spans="1:110">
      <c r="A403" s="164" t="str">
        <f t="shared" ca="1" si="427"/>
        <v/>
      </c>
      <c r="B403" s="71" t="str">
        <f ca="1">IF(COUNTIF($AD$2:AD1388,A403)=1,VLOOKUP(A403,T:U,2), IF(COUNTIF($AD$2:AD1388,A403)=0,$B$10,""))</f>
        <v/>
      </c>
      <c r="C403" s="31" t="str">
        <f t="shared" ca="1" si="445"/>
        <v/>
      </c>
      <c r="D403" s="32" t="str">
        <f t="shared" ca="1" si="428"/>
        <v/>
      </c>
      <c r="E403" s="71" t="str">
        <f ca="1">IF(COUNTIF($AD$2:AD1388,A403)=1,VLOOKUP(A403,V:W,2), IF(COUNTIF($AD$2:AD1388,A403)=0,$C$10,""))</f>
        <v/>
      </c>
      <c r="F403" s="31" t="str">
        <f t="shared" ca="1" si="429"/>
        <v/>
      </c>
      <c r="G403" s="32" t="str">
        <f t="shared" ca="1" si="430"/>
        <v/>
      </c>
      <c r="H403" s="71" t="str">
        <f ca="1">IF(COUNTIF($AD$2:AD1388,A403)=1,VLOOKUP(A403,X:Y,2), IF(COUNTIF($AD$2:AD1388,A403)=0,$D$10,""))</f>
        <v/>
      </c>
      <c r="I403" s="31" t="str">
        <f t="shared" ca="1" si="431"/>
        <v/>
      </c>
      <c r="J403" s="32" t="str">
        <f t="shared" ca="1" si="432"/>
        <v/>
      </c>
      <c r="K403" s="71" t="str">
        <f ca="1">IF(COUNTIF($AD$2:AD1388,A403)=1,VLOOKUP(A403,Z:AA,2), IF(COUNTIF($AD$2:AD1388,A403)=0,$E$10,""))</f>
        <v/>
      </c>
      <c r="L403" s="31" t="str">
        <f t="shared" ca="1" si="433"/>
        <v/>
      </c>
      <c r="M403" s="32" t="str">
        <f t="shared" ca="1" si="434"/>
        <v/>
      </c>
      <c r="N403" s="77" t="str">
        <f t="shared" ca="1" si="435"/>
        <v/>
      </c>
      <c r="O403" s="77"/>
      <c r="P403" s="77"/>
      <c r="Q403" s="77" t="str">
        <f ca="1">IF(ISERROR(B403-2),"",$G$5*SUM($O$14:O403)-$H$5*SUM($P$14:P403))</f>
        <v/>
      </c>
      <c r="R403" s="77" t="str">
        <f t="shared" ca="1" si="436"/>
        <v/>
      </c>
      <c r="AB403" s="163" t="str">
        <f t="shared" si="441"/>
        <v/>
      </c>
      <c r="AC403" s="163" t="str">
        <f t="shared" si="442"/>
        <v/>
      </c>
      <c r="AH403" s="164" t="str">
        <f t="shared" ca="1" si="413"/>
        <v/>
      </c>
      <c r="AI403" s="44" t="str">
        <f ca="1">IF(COUNTIF($BU$2:BU1388,AH403)=1,VLOOKUP(AH403,BG:BH,2), IF(COUNTIF($BU$2:BU1388,AH403)=0,$AI$10,""))</f>
        <v/>
      </c>
      <c r="AJ403" s="45" t="str">
        <f t="shared" ca="1" si="446"/>
        <v/>
      </c>
      <c r="AK403" s="45" t="str">
        <f t="shared" ca="1" si="414"/>
        <v/>
      </c>
      <c r="AL403" s="44" t="str">
        <f ca="1">IF(COUNTIF($BU$2:BU1388,AH403)=1,VLOOKUP(AH403,BI:BJ,2), IF(COUNTIF($BU$2:BU1388,AH403)=0,$AJ$10,""))</f>
        <v/>
      </c>
      <c r="AM403" s="45" t="str">
        <f t="shared" ca="1" si="415"/>
        <v/>
      </c>
      <c r="AN403" s="46" t="str">
        <f t="shared" ca="1" si="416"/>
        <v/>
      </c>
      <c r="AO403" s="44" t="str">
        <f ca="1">IF(COUNTIF($BU$2:BU1388,AH403)=1,VLOOKUP(AH403,BK:BL,2), IF(COUNTIF($BU$2:BU1388,AH403)=0,$AK$10,""))</f>
        <v/>
      </c>
      <c r="AP403" s="45" t="str">
        <f t="shared" ca="1" si="417"/>
        <v/>
      </c>
      <c r="AQ403" s="46" t="str">
        <f t="shared" ca="1" si="418"/>
        <v/>
      </c>
      <c r="AR403" s="44" t="str">
        <f ca="1">IF(COUNTIF($BU$2:BU1388,AH403)=1,VLOOKUP(AH403,BM:BN,2), IF(COUNTIF($BU$2:BU1388,AH403)=0,$AL$10,""))</f>
        <v/>
      </c>
      <c r="AS403" s="45" t="str">
        <f t="shared" ca="1" si="419"/>
        <v/>
      </c>
      <c r="AT403" s="46" t="str">
        <f t="shared" ca="1" si="420"/>
        <v/>
      </c>
      <c r="AU403" s="44" t="str">
        <f ca="1">IF(COUNTIF($BU$2:BU1388,AH403)=1,VLOOKUP(AH403,BO:BP,2), IF(COUNTIF($BU$2:BU1388,AH403)=0,$AM$10,""))</f>
        <v/>
      </c>
      <c r="AV403" s="45" t="str">
        <f t="shared" ca="1" si="421"/>
        <v/>
      </c>
      <c r="AW403" s="46" t="str">
        <f t="shared" ca="1" si="422"/>
        <v/>
      </c>
      <c r="AX403" s="44" t="str">
        <f ca="1">IF(COUNTIF($BU$2:BU1388,AH403)=1,VLOOKUP(AH403,BQ:BR,2), IF(COUNTIF($BU$2:BU1388,AH403)=0,$AN$10,""))</f>
        <v/>
      </c>
      <c r="AY403" s="45" t="str">
        <f t="shared" ca="1" si="423"/>
        <v/>
      </c>
      <c r="AZ403" s="46" t="str">
        <f t="shared" ca="1" si="424"/>
        <v/>
      </c>
      <c r="BA403" s="77" t="str">
        <f t="shared" ca="1" si="425"/>
        <v/>
      </c>
      <c r="BB403" s="176"/>
      <c r="BC403" s="176"/>
      <c r="BD403" s="77" t="str">
        <f ca="1">IF(ISERROR(AI403-2),"",$AQ$4*SUM($BB$14:BB403)-$AR$4*SUM($BC$14:BC403))</f>
        <v/>
      </c>
      <c r="BE403" s="77" t="str">
        <f t="shared" ca="1" si="426"/>
        <v/>
      </c>
      <c r="BS403" s="163" t="str">
        <f t="shared" si="443"/>
        <v/>
      </c>
      <c r="BT403" s="163" t="str">
        <f t="shared" si="444"/>
        <v/>
      </c>
      <c r="BY403" s="164" t="str">
        <f t="shared" ca="1" si="454"/>
        <v/>
      </c>
      <c r="BZ403" s="44" t="str">
        <f ca="1">IF(COUNTIF($CN$2:CN1388,BY403)=1,VLOOKUP(BY403,CH:CI,2), IF(COUNTIF($CN$2:CN1388,BY403)=0,$BZ$10,""))</f>
        <v/>
      </c>
      <c r="CA403" s="45" t="str">
        <f t="shared" ca="1" si="447"/>
        <v/>
      </c>
      <c r="CB403" s="45" t="str">
        <f t="shared" ca="1" si="455"/>
        <v/>
      </c>
      <c r="CC403" s="44" t="str">
        <f ca="1">IF(COUNTIF($CN$2:CN1388,BY403)=1,VLOOKUP(BY403,CJ:CK,2), IF(COUNTIF($CN$2:CN1388,BY403)=0,$CA$10,""))</f>
        <v/>
      </c>
      <c r="CD403" s="45" t="str">
        <f t="shared" ca="1" si="456"/>
        <v/>
      </c>
      <c r="CE403" s="46" t="str">
        <f t="shared" ca="1" si="457"/>
        <v/>
      </c>
      <c r="CF403" s="44" t="str">
        <f t="shared" ca="1" si="458"/>
        <v/>
      </c>
      <c r="CL403" s="163" t="str">
        <f t="shared" si="437"/>
        <v/>
      </c>
      <c r="CM403" s="163" t="str">
        <f t="shared" si="438"/>
        <v/>
      </c>
      <c r="CR403" s="164" t="str">
        <f t="shared" ca="1" si="448"/>
        <v/>
      </c>
      <c r="CS403" s="44" t="str">
        <f ca="1">IF(COUNTIF($DG$2:DG1388,CR403)=1,VLOOKUP(CR403,DA:DB,2), IF(COUNTIF($DG$2:DG1388,CR403)=0,$CS$10,""))</f>
        <v/>
      </c>
      <c r="CT403" s="45" t="str">
        <f t="shared" ca="1" si="449"/>
        <v/>
      </c>
      <c r="CU403" s="45" t="str">
        <f t="shared" ca="1" si="450"/>
        <v/>
      </c>
      <c r="CV403" s="44" t="str">
        <f ca="1">IF(COUNTIF($DG$2:DG1388,CR403)=1,VLOOKUP(CR403,DC:DD,2), IF(COUNTIF($DG$2:DG1388,CR403)=0,$CT$10,""))</f>
        <v/>
      </c>
      <c r="CW403" s="45" t="str">
        <f t="shared" ca="1" si="451"/>
        <v/>
      </c>
      <c r="CX403" s="46" t="str">
        <f t="shared" ca="1" si="452"/>
        <v/>
      </c>
      <c r="CY403" s="44" t="str">
        <f t="shared" ca="1" si="453"/>
        <v/>
      </c>
      <c r="DE403" s="163" t="str">
        <f t="shared" si="439"/>
        <v/>
      </c>
      <c r="DF403" s="163" t="str">
        <f t="shared" si="440"/>
        <v/>
      </c>
    </row>
    <row r="404" spans="1:110">
      <c r="A404" s="164" t="str">
        <f t="shared" ca="1" si="427"/>
        <v/>
      </c>
      <c r="B404" s="71" t="str">
        <f ca="1">IF(COUNTIF($AD$2:AD1389,A404)=1,VLOOKUP(A404,T:U,2), IF(COUNTIF($AD$2:AD1389,A404)=0,$B$10,""))</f>
        <v/>
      </c>
      <c r="C404" s="31" t="str">
        <f t="shared" ca="1" si="445"/>
        <v/>
      </c>
      <c r="D404" s="32" t="str">
        <f t="shared" ca="1" si="428"/>
        <v/>
      </c>
      <c r="E404" s="71" t="str">
        <f ca="1">IF(COUNTIF($AD$2:AD1389,A404)=1,VLOOKUP(A404,V:W,2), IF(COUNTIF($AD$2:AD1389,A404)=0,$C$10,""))</f>
        <v/>
      </c>
      <c r="F404" s="31" t="str">
        <f t="shared" ca="1" si="429"/>
        <v/>
      </c>
      <c r="G404" s="32" t="str">
        <f t="shared" ca="1" si="430"/>
        <v/>
      </c>
      <c r="H404" s="71" t="str">
        <f ca="1">IF(COUNTIF($AD$2:AD1389,A404)=1,VLOOKUP(A404,X:Y,2), IF(COUNTIF($AD$2:AD1389,A404)=0,$D$10,""))</f>
        <v/>
      </c>
      <c r="I404" s="31" t="str">
        <f t="shared" ca="1" si="431"/>
        <v/>
      </c>
      <c r="J404" s="32" t="str">
        <f t="shared" ca="1" si="432"/>
        <v/>
      </c>
      <c r="K404" s="71" t="str">
        <f ca="1">IF(COUNTIF($AD$2:AD1389,A404)=1,VLOOKUP(A404,Z:AA,2), IF(COUNTIF($AD$2:AD1389,A404)=0,$E$10,""))</f>
        <v/>
      </c>
      <c r="L404" s="31" t="str">
        <f t="shared" ca="1" si="433"/>
        <v/>
      </c>
      <c r="M404" s="32" t="str">
        <f t="shared" ca="1" si="434"/>
        <v/>
      </c>
      <c r="N404" s="77" t="str">
        <f t="shared" ca="1" si="435"/>
        <v/>
      </c>
      <c r="O404" s="77"/>
      <c r="P404" s="77"/>
      <c r="Q404" s="77" t="str">
        <f ca="1">IF(ISERROR(B404-2),"",$G$5*SUM($O$14:O404)-$H$5*SUM($P$14:P404))</f>
        <v/>
      </c>
      <c r="R404" s="77" t="str">
        <f t="shared" ca="1" si="436"/>
        <v/>
      </c>
      <c r="AB404" s="163" t="str">
        <f t="shared" si="441"/>
        <v/>
      </c>
      <c r="AC404" s="163" t="str">
        <f t="shared" si="442"/>
        <v/>
      </c>
      <c r="AH404" s="164" t="str">
        <f t="shared" ref="AH404:AH467" ca="1" si="459">IF(AND(ISBLANK(BU393), AH403 = $BU$1),NOW(),IF(ISBLANK(BU393),"",BU393))</f>
        <v/>
      </c>
      <c r="AI404" s="44" t="str">
        <f ca="1">IF(COUNTIF($BU$2:BU1389,AH404)=1,VLOOKUP(AH404,BG:BH,2), IF(COUNTIF($BU$2:BU1389,AH404)=0,$AI$10,""))</f>
        <v/>
      </c>
      <c r="AJ404" s="45" t="str">
        <f t="shared" ca="1" si="446"/>
        <v/>
      </c>
      <c r="AK404" s="45" t="str">
        <f t="shared" ref="AK404:AK467" ca="1" si="460">IF(ISERROR(AI404-2),"",-1*ROUNDUP(AH404-$AH$14,0)/360*$AI$5*$AI$7)</f>
        <v/>
      </c>
      <c r="AL404" s="44" t="str">
        <f ca="1">IF(COUNTIF($BU$2:BU1389,AH404)=1,VLOOKUP(AH404,BI:BJ,2), IF(COUNTIF($BU$2:BU1389,AH404)=0,$AJ$10,""))</f>
        <v/>
      </c>
      <c r="AM404" s="45" t="str">
        <f t="shared" ref="AM404:AM467" ca="1" si="461">IF(ISERROR(AI404-2),"",(AL404-$AL$14)/100*$AJ$5)</f>
        <v/>
      </c>
      <c r="AN404" s="46" t="str">
        <f t="shared" ref="AN404:AN467" ca="1" si="462">IF(ISERROR(AI404-2),"",ROUNDUP(AH404-$AH$14,0)/360*$AJ$5*$AJ$6-ROUNDUP(AH404-$AH$14,0)/360*$AJ$5*$AJ$7*$AL$14/100)</f>
        <v/>
      </c>
      <c r="AO404" s="44" t="str">
        <f ca="1">IF(COUNTIF($BU$2:BU1389,AH404)=1,VLOOKUP(AH404,BK:BL,2), IF(COUNTIF($BU$2:BU1389,AH404)=0,$AK$10,""))</f>
        <v/>
      </c>
      <c r="AP404" s="45" t="str">
        <f t="shared" ref="AP404:AP467" ca="1" si="463">IF(ISERROR(AI404-2),"",(AO404/$AO$14-1)*$AK$5)</f>
        <v/>
      </c>
      <c r="AQ404" s="46" t="str">
        <f t="shared" ref="AQ404:AQ467" ca="1" si="464">IF(ISERROR(AI404-2),"",-1*ROUNDUP(AH404-$AH$14,0)/360*$AK$5*$AK$7)</f>
        <v/>
      </c>
      <c r="AR404" s="44" t="str">
        <f ca="1">IF(COUNTIF($BU$2:BU1389,AH404)=1,VLOOKUP(AH404,BM:BN,2), IF(COUNTIF($BU$2:BU1389,AH404)=0,$AL$10,""))</f>
        <v/>
      </c>
      <c r="AS404" s="45" t="str">
        <f t="shared" ref="AS404:AS467" ca="1" si="465">IF(ISERROR(AI404-2),"",(AR404-$AR$14)/100*$AL$5)</f>
        <v/>
      </c>
      <c r="AT404" s="46" t="str">
        <f t="shared" ref="AT404:AT467" ca="1" si="466">IF(ISERROR(AI404-2),"",ROUNDUP(AH404-$AH$14,0)/360*$AL$5*$AL$6-ROUNDUP(AH404-$AH$14,0)/360*$AL$5*$AL$7*$AR$14/100)</f>
        <v/>
      </c>
      <c r="AU404" s="44" t="str">
        <f ca="1">IF(COUNTIF($BU$2:BU1389,AH404)=1,VLOOKUP(AH404,BO:BP,2), IF(COUNTIF($BU$2:BU1389,AH404)=0,$AM$10,""))</f>
        <v/>
      </c>
      <c r="AV404" s="45" t="str">
        <f t="shared" ref="AV404:AV467" ca="1" si="467">IF(ISERROR(AI404-2),"",(AU404-$AU$14)/100*$AM$5)</f>
        <v/>
      </c>
      <c r="AW404" s="46" t="str">
        <f t="shared" ref="AW404:AW467" ca="1" si="468">IF(ISERROR(AI404-2),"",ROUNDUP(AH404-$AH$14,0)/360*$AM$5*$AM$6-ROUNDUP(AH404-$AH$14,0)/360*$AM$5*$AM$7*$AU$14/100)</f>
        <v/>
      </c>
      <c r="AX404" s="44" t="str">
        <f ca="1">IF(COUNTIF($BU$2:BU1389,AH404)=1,VLOOKUP(AH404,BQ:BR,2), IF(COUNTIF($BU$2:BU1389,AH404)=0,$AN$10,""))</f>
        <v/>
      </c>
      <c r="AY404" s="45" t="str">
        <f t="shared" ref="AY404:AY467" ca="1" si="469">IF(ISERROR(AI404-2),"",(AX404-$AX$14)/100*$AN$5)</f>
        <v/>
      </c>
      <c r="AZ404" s="46" t="str">
        <f t="shared" ref="AZ404:AZ467" ca="1" si="470">IF(ISERROR(AI404-2),"",ROUNDUP(AH404-$AH$14,0)/360*$AN$5*$AN$6-ROUNDUP(AH404-$AH$14,0)/360*$AN$5*$AN$7*$AX$14/100)</f>
        <v/>
      </c>
      <c r="BA404" s="77" t="str">
        <f t="shared" ref="BA404:BA467" ca="1" si="471">IF(ISERROR(AI404-2),"",AJ404+AK404-AM404-AN404-AP404-AQ404+AS404+AT404+AV404+AW404+AY404+AZ404)</f>
        <v/>
      </c>
      <c r="BB404" s="176"/>
      <c r="BC404" s="176"/>
      <c r="BD404" s="77" t="str">
        <f ca="1">IF(ISERROR(AI404-2),"",$AQ$4*SUM($BB$14:BB404)-$AR$4*SUM($BC$14:BC404))</f>
        <v/>
      </c>
      <c r="BE404" s="77" t="str">
        <f t="shared" ref="BE404:BE467" ca="1" si="472">IF(ISERROR(AI404-2),"",BA404-BD404)</f>
        <v/>
      </c>
      <c r="BS404" s="163" t="str">
        <f t="shared" si="443"/>
        <v/>
      </c>
      <c r="BT404" s="163" t="str">
        <f t="shared" si="444"/>
        <v/>
      </c>
      <c r="BY404" s="164" t="str">
        <f t="shared" ca="1" si="454"/>
        <v/>
      </c>
      <c r="BZ404" s="44" t="str">
        <f ca="1">IF(COUNTIF($CN$2:CN1389,BY404)=1,VLOOKUP(BY404,CH:CI,2), IF(COUNTIF($CN$2:CN1389,BY404)=0,$BZ$10,""))</f>
        <v/>
      </c>
      <c r="CA404" s="45" t="str">
        <f t="shared" ca="1" si="447"/>
        <v/>
      </c>
      <c r="CB404" s="45" t="str">
        <f t="shared" ca="1" si="455"/>
        <v/>
      </c>
      <c r="CC404" s="44" t="str">
        <f ca="1">IF(COUNTIF($CN$2:CN1389,BY404)=1,VLOOKUP(BY404,CJ:CK,2), IF(COUNTIF($CN$2:CN1389,BY404)=0,$CA$10,""))</f>
        <v/>
      </c>
      <c r="CD404" s="45" t="str">
        <f t="shared" ca="1" si="456"/>
        <v/>
      </c>
      <c r="CE404" s="46" t="str">
        <f t="shared" ca="1" si="457"/>
        <v/>
      </c>
      <c r="CF404" s="44" t="str">
        <f t="shared" ca="1" si="458"/>
        <v/>
      </c>
      <c r="CL404" s="163" t="str">
        <f t="shared" si="437"/>
        <v/>
      </c>
      <c r="CM404" s="163" t="str">
        <f t="shared" si="438"/>
        <v/>
      </c>
      <c r="CR404" s="164" t="str">
        <f t="shared" ca="1" si="448"/>
        <v/>
      </c>
      <c r="CS404" s="44" t="str">
        <f ca="1">IF(COUNTIF($DG$2:DG1389,CR404)=1,VLOOKUP(CR404,DA:DB,2), IF(COUNTIF($DG$2:DG1389,CR404)=0,$CS$10,""))</f>
        <v/>
      </c>
      <c r="CT404" s="45" t="str">
        <f t="shared" ca="1" si="449"/>
        <v/>
      </c>
      <c r="CU404" s="45" t="str">
        <f t="shared" ca="1" si="450"/>
        <v/>
      </c>
      <c r="CV404" s="44" t="str">
        <f ca="1">IF(COUNTIF($DG$2:DG1389,CR404)=1,VLOOKUP(CR404,DC:DD,2), IF(COUNTIF($DG$2:DG1389,CR404)=0,$CT$10,""))</f>
        <v/>
      </c>
      <c r="CW404" s="45" t="str">
        <f t="shared" ca="1" si="451"/>
        <v/>
      </c>
      <c r="CX404" s="46" t="str">
        <f t="shared" ca="1" si="452"/>
        <v/>
      </c>
      <c r="CY404" s="44" t="str">
        <f t="shared" ca="1" si="453"/>
        <v/>
      </c>
      <c r="DE404" s="163" t="str">
        <f t="shared" si="439"/>
        <v/>
      </c>
      <c r="DF404" s="163" t="str">
        <f t="shared" si="440"/>
        <v/>
      </c>
    </row>
    <row r="405" spans="1:110">
      <c r="A405" s="164" t="str">
        <f t="shared" ca="1" si="427"/>
        <v/>
      </c>
      <c r="B405" s="71" t="str">
        <f ca="1">IF(COUNTIF($AD$2:AD1390,A405)=1,VLOOKUP(A405,T:U,2), IF(COUNTIF($AD$2:AD1390,A405)=0,$B$10,""))</f>
        <v/>
      </c>
      <c r="C405" s="31" t="str">
        <f t="shared" ca="1" si="445"/>
        <v/>
      </c>
      <c r="D405" s="32" t="str">
        <f t="shared" ca="1" si="428"/>
        <v/>
      </c>
      <c r="E405" s="71" t="str">
        <f ca="1">IF(COUNTIF($AD$2:AD1390,A405)=1,VLOOKUP(A405,V:W,2), IF(COUNTIF($AD$2:AD1390,A405)=0,$C$10,""))</f>
        <v/>
      </c>
      <c r="F405" s="31" t="str">
        <f t="shared" ca="1" si="429"/>
        <v/>
      </c>
      <c r="G405" s="32" t="str">
        <f t="shared" ca="1" si="430"/>
        <v/>
      </c>
      <c r="H405" s="71" t="str">
        <f ca="1">IF(COUNTIF($AD$2:AD1390,A405)=1,VLOOKUP(A405,X:Y,2), IF(COUNTIF($AD$2:AD1390,A405)=0,$D$10,""))</f>
        <v/>
      </c>
      <c r="I405" s="31" t="str">
        <f t="shared" ca="1" si="431"/>
        <v/>
      </c>
      <c r="J405" s="32" t="str">
        <f t="shared" ca="1" si="432"/>
        <v/>
      </c>
      <c r="K405" s="71" t="str">
        <f ca="1">IF(COUNTIF($AD$2:AD1390,A405)=1,VLOOKUP(A405,Z:AA,2), IF(COUNTIF($AD$2:AD1390,A405)=0,$E$10,""))</f>
        <v/>
      </c>
      <c r="L405" s="31" t="str">
        <f t="shared" ca="1" si="433"/>
        <v/>
      </c>
      <c r="M405" s="32" t="str">
        <f t="shared" ca="1" si="434"/>
        <v/>
      </c>
      <c r="N405" s="77" t="str">
        <f t="shared" ca="1" si="435"/>
        <v/>
      </c>
      <c r="O405" s="77"/>
      <c r="P405" s="77"/>
      <c r="Q405" s="77" t="str">
        <f ca="1">IF(ISERROR(B405-2),"",$G$5*SUM($O$14:O405)-$H$5*SUM($P$14:P405))</f>
        <v/>
      </c>
      <c r="R405" s="77" t="str">
        <f t="shared" ca="1" si="436"/>
        <v/>
      </c>
      <c r="AB405" s="163" t="str">
        <f t="shared" si="441"/>
        <v/>
      </c>
      <c r="AC405" s="163" t="str">
        <f t="shared" si="442"/>
        <v/>
      </c>
      <c r="AH405" s="164" t="str">
        <f t="shared" ca="1" si="459"/>
        <v/>
      </c>
      <c r="AI405" s="44" t="str">
        <f ca="1">IF(COUNTIF($BU$2:BU1390,AH405)=1,VLOOKUP(AH405,BG:BH,2), IF(COUNTIF($BU$2:BU1390,AH405)=0,$AI$10,""))</f>
        <v/>
      </c>
      <c r="AJ405" s="45" t="str">
        <f t="shared" ca="1" si="446"/>
        <v/>
      </c>
      <c r="AK405" s="45" t="str">
        <f t="shared" ca="1" si="460"/>
        <v/>
      </c>
      <c r="AL405" s="44" t="str">
        <f ca="1">IF(COUNTIF($BU$2:BU1390,AH405)=1,VLOOKUP(AH405,BI:BJ,2), IF(COUNTIF($BU$2:BU1390,AH405)=0,$AJ$10,""))</f>
        <v/>
      </c>
      <c r="AM405" s="45" t="str">
        <f t="shared" ca="1" si="461"/>
        <v/>
      </c>
      <c r="AN405" s="46" t="str">
        <f t="shared" ca="1" si="462"/>
        <v/>
      </c>
      <c r="AO405" s="44" t="str">
        <f ca="1">IF(COUNTIF($BU$2:BU1390,AH405)=1,VLOOKUP(AH405,BK:BL,2), IF(COUNTIF($BU$2:BU1390,AH405)=0,$AK$10,""))</f>
        <v/>
      </c>
      <c r="AP405" s="45" t="str">
        <f t="shared" ca="1" si="463"/>
        <v/>
      </c>
      <c r="AQ405" s="46" t="str">
        <f t="shared" ca="1" si="464"/>
        <v/>
      </c>
      <c r="AR405" s="44" t="str">
        <f ca="1">IF(COUNTIF($BU$2:BU1390,AH405)=1,VLOOKUP(AH405,BM:BN,2), IF(COUNTIF($BU$2:BU1390,AH405)=0,$AL$10,""))</f>
        <v/>
      </c>
      <c r="AS405" s="45" t="str">
        <f t="shared" ca="1" si="465"/>
        <v/>
      </c>
      <c r="AT405" s="46" t="str">
        <f t="shared" ca="1" si="466"/>
        <v/>
      </c>
      <c r="AU405" s="44" t="str">
        <f ca="1">IF(COUNTIF($BU$2:BU1390,AH405)=1,VLOOKUP(AH405,BO:BP,2), IF(COUNTIF($BU$2:BU1390,AH405)=0,$AM$10,""))</f>
        <v/>
      </c>
      <c r="AV405" s="45" t="str">
        <f t="shared" ca="1" si="467"/>
        <v/>
      </c>
      <c r="AW405" s="46" t="str">
        <f t="shared" ca="1" si="468"/>
        <v/>
      </c>
      <c r="AX405" s="44" t="str">
        <f ca="1">IF(COUNTIF($BU$2:BU1390,AH405)=1,VLOOKUP(AH405,BQ:BR,2), IF(COUNTIF($BU$2:BU1390,AH405)=0,$AN$10,""))</f>
        <v/>
      </c>
      <c r="AY405" s="45" t="str">
        <f t="shared" ca="1" si="469"/>
        <v/>
      </c>
      <c r="AZ405" s="46" t="str">
        <f t="shared" ca="1" si="470"/>
        <v/>
      </c>
      <c r="BA405" s="77" t="str">
        <f t="shared" ca="1" si="471"/>
        <v/>
      </c>
      <c r="BB405" s="176"/>
      <c r="BC405" s="176"/>
      <c r="BD405" s="77" t="str">
        <f ca="1">IF(ISERROR(AI405-2),"",$AQ$4*SUM($BB$14:BB405)-$AR$4*SUM($BC$14:BC405))</f>
        <v/>
      </c>
      <c r="BE405" s="77" t="str">
        <f t="shared" ca="1" si="472"/>
        <v/>
      </c>
      <c r="BS405" s="163" t="str">
        <f t="shared" si="443"/>
        <v/>
      </c>
      <c r="BT405" s="163" t="str">
        <f t="shared" si="444"/>
        <v/>
      </c>
      <c r="BY405" s="164" t="str">
        <f t="shared" ca="1" si="454"/>
        <v/>
      </c>
      <c r="BZ405" s="44" t="str">
        <f ca="1">IF(COUNTIF($CN$2:CN1390,BY405)=1,VLOOKUP(BY405,CH:CI,2), IF(COUNTIF($CN$2:CN1390,BY405)=0,$BZ$10,""))</f>
        <v/>
      </c>
      <c r="CA405" s="45" t="str">
        <f t="shared" ca="1" si="447"/>
        <v/>
      </c>
      <c r="CB405" s="45" t="str">
        <f t="shared" ca="1" si="455"/>
        <v/>
      </c>
      <c r="CC405" s="44" t="str">
        <f ca="1">IF(COUNTIF($CN$2:CN1390,BY405)=1,VLOOKUP(BY405,CJ:CK,2), IF(COUNTIF($CN$2:CN1390,BY405)=0,$CA$10,""))</f>
        <v/>
      </c>
      <c r="CD405" s="45" t="str">
        <f t="shared" ca="1" si="456"/>
        <v/>
      </c>
      <c r="CE405" s="46" t="str">
        <f t="shared" ca="1" si="457"/>
        <v/>
      </c>
      <c r="CF405" s="44" t="str">
        <f t="shared" ca="1" si="458"/>
        <v/>
      </c>
      <c r="CL405" s="163" t="str">
        <f t="shared" si="437"/>
        <v/>
      </c>
      <c r="CM405" s="163" t="str">
        <f t="shared" si="438"/>
        <v/>
      </c>
      <c r="CR405" s="164" t="str">
        <f t="shared" ca="1" si="448"/>
        <v/>
      </c>
      <c r="CS405" s="44" t="str">
        <f ca="1">IF(COUNTIF($DG$2:DG1390,CR405)=1,VLOOKUP(CR405,DA:DB,2), IF(COUNTIF($DG$2:DG1390,CR405)=0,$CS$10,""))</f>
        <v/>
      </c>
      <c r="CT405" s="45" t="str">
        <f t="shared" ca="1" si="449"/>
        <v/>
      </c>
      <c r="CU405" s="45" t="str">
        <f t="shared" ca="1" si="450"/>
        <v/>
      </c>
      <c r="CV405" s="44" t="str">
        <f ca="1">IF(COUNTIF($DG$2:DG1390,CR405)=1,VLOOKUP(CR405,DC:DD,2), IF(COUNTIF($DG$2:DG1390,CR405)=0,$CT$10,""))</f>
        <v/>
      </c>
      <c r="CW405" s="45" t="str">
        <f t="shared" ca="1" si="451"/>
        <v/>
      </c>
      <c r="CX405" s="46" t="str">
        <f t="shared" ca="1" si="452"/>
        <v/>
      </c>
      <c r="CY405" s="44" t="str">
        <f t="shared" ca="1" si="453"/>
        <v/>
      </c>
      <c r="DE405" s="163" t="str">
        <f t="shared" si="439"/>
        <v/>
      </c>
      <c r="DF405" s="163" t="str">
        <f t="shared" si="440"/>
        <v/>
      </c>
    </row>
    <row r="406" spans="1:110">
      <c r="A406" s="164" t="str">
        <f t="shared" ca="1" si="427"/>
        <v/>
      </c>
      <c r="B406" s="71" t="str">
        <f ca="1">IF(COUNTIF($AD$2:AD1391,A406)=1,VLOOKUP(A406,T:U,2), IF(COUNTIF($AD$2:AD1391,A406)=0,$B$10,""))</f>
        <v/>
      </c>
      <c r="C406" s="31" t="str">
        <f t="shared" ca="1" si="445"/>
        <v/>
      </c>
      <c r="D406" s="32" t="str">
        <f t="shared" ca="1" si="428"/>
        <v/>
      </c>
      <c r="E406" s="71" t="str">
        <f ca="1">IF(COUNTIF($AD$2:AD1391,A406)=1,VLOOKUP(A406,V:W,2), IF(COUNTIF($AD$2:AD1391,A406)=0,$C$10,""))</f>
        <v/>
      </c>
      <c r="F406" s="31" t="str">
        <f t="shared" ca="1" si="429"/>
        <v/>
      </c>
      <c r="G406" s="32" t="str">
        <f t="shared" ca="1" si="430"/>
        <v/>
      </c>
      <c r="H406" s="71" t="str">
        <f ca="1">IF(COUNTIF($AD$2:AD1391,A406)=1,VLOOKUP(A406,X:Y,2), IF(COUNTIF($AD$2:AD1391,A406)=0,$D$10,""))</f>
        <v/>
      </c>
      <c r="I406" s="31" t="str">
        <f t="shared" ca="1" si="431"/>
        <v/>
      </c>
      <c r="J406" s="32" t="str">
        <f t="shared" ca="1" si="432"/>
        <v/>
      </c>
      <c r="K406" s="71" t="str">
        <f ca="1">IF(COUNTIF($AD$2:AD1391,A406)=1,VLOOKUP(A406,Z:AA,2), IF(COUNTIF($AD$2:AD1391,A406)=0,$E$10,""))</f>
        <v/>
      </c>
      <c r="L406" s="31" t="str">
        <f t="shared" ca="1" si="433"/>
        <v/>
      </c>
      <c r="M406" s="32" t="str">
        <f t="shared" ca="1" si="434"/>
        <v/>
      </c>
      <c r="N406" s="77" t="str">
        <f t="shared" ca="1" si="435"/>
        <v/>
      </c>
      <c r="O406" s="77"/>
      <c r="P406" s="77"/>
      <c r="Q406" s="77" t="str">
        <f ca="1">IF(ISERROR(B406-2),"",$G$5*SUM($O$14:O406)-$H$5*SUM($P$14:P406))</f>
        <v/>
      </c>
      <c r="R406" s="77" t="str">
        <f t="shared" ca="1" si="436"/>
        <v/>
      </c>
      <c r="AB406" s="163" t="str">
        <f t="shared" si="441"/>
        <v/>
      </c>
      <c r="AC406" s="163" t="str">
        <f t="shared" si="442"/>
        <v/>
      </c>
      <c r="AH406" s="164" t="str">
        <f t="shared" ca="1" si="459"/>
        <v/>
      </c>
      <c r="AI406" s="44" t="str">
        <f ca="1">IF(COUNTIF($BU$2:BU1391,AH406)=1,VLOOKUP(AH406,BG:BH,2), IF(COUNTIF($BU$2:BU1391,AH406)=0,$AI$10,""))</f>
        <v/>
      </c>
      <c r="AJ406" s="45" t="str">
        <f t="shared" ca="1" si="446"/>
        <v/>
      </c>
      <c r="AK406" s="45" t="str">
        <f t="shared" ca="1" si="460"/>
        <v/>
      </c>
      <c r="AL406" s="44" t="str">
        <f ca="1">IF(COUNTIF($BU$2:BU1391,AH406)=1,VLOOKUP(AH406,BI:BJ,2), IF(COUNTIF($BU$2:BU1391,AH406)=0,$AJ$10,""))</f>
        <v/>
      </c>
      <c r="AM406" s="45" t="str">
        <f t="shared" ca="1" si="461"/>
        <v/>
      </c>
      <c r="AN406" s="46" t="str">
        <f t="shared" ca="1" si="462"/>
        <v/>
      </c>
      <c r="AO406" s="44" t="str">
        <f ca="1">IF(COUNTIF($BU$2:BU1391,AH406)=1,VLOOKUP(AH406,BK:BL,2), IF(COUNTIF($BU$2:BU1391,AH406)=0,$AK$10,""))</f>
        <v/>
      </c>
      <c r="AP406" s="45" t="str">
        <f t="shared" ca="1" si="463"/>
        <v/>
      </c>
      <c r="AQ406" s="46" t="str">
        <f t="shared" ca="1" si="464"/>
        <v/>
      </c>
      <c r="AR406" s="44" t="str">
        <f ca="1">IF(COUNTIF($BU$2:BU1391,AH406)=1,VLOOKUP(AH406,BM:BN,2), IF(COUNTIF($BU$2:BU1391,AH406)=0,$AL$10,""))</f>
        <v/>
      </c>
      <c r="AS406" s="45" t="str">
        <f t="shared" ca="1" si="465"/>
        <v/>
      </c>
      <c r="AT406" s="46" t="str">
        <f t="shared" ca="1" si="466"/>
        <v/>
      </c>
      <c r="AU406" s="44" t="str">
        <f ca="1">IF(COUNTIF($BU$2:BU1391,AH406)=1,VLOOKUP(AH406,BO:BP,2), IF(COUNTIF($BU$2:BU1391,AH406)=0,$AM$10,""))</f>
        <v/>
      </c>
      <c r="AV406" s="45" t="str">
        <f t="shared" ca="1" si="467"/>
        <v/>
      </c>
      <c r="AW406" s="46" t="str">
        <f t="shared" ca="1" si="468"/>
        <v/>
      </c>
      <c r="AX406" s="44" t="str">
        <f ca="1">IF(COUNTIF($BU$2:BU1391,AH406)=1,VLOOKUP(AH406,BQ:BR,2), IF(COUNTIF($BU$2:BU1391,AH406)=0,$AN$10,""))</f>
        <v/>
      </c>
      <c r="AY406" s="45" t="str">
        <f t="shared" ca="1" si="469"/>
        <v/>
      </c>
      <c r="AZ406" s="46" t="str">
        <f t="shared" ca="1" si="470"/>
        <v/>
      </c>
      <c r="BA406" s="77" t="str">
        <f t="shared" ca="1" si="471"/>
        <v/>
      </c>
      <c r="BB406" s="176"/>
      <c r="BC406" s="176"/>
      <c r="BD406" s="77" t="str">
        <f ca="1">IF(ISERROR(AI406-2),"",$AQ$4*SUM($BB$14:BB406)-$AR$4*SUM($BC$14:BC406))</f>
        <v/>
      </c>
      <c r="BE406" s="77" t="str">
        <f t="shared" ca="1" si="472"/>
        <v/>
      </c>
      <c r="BS406" s="163" t="str">
        <f t="shared" si="443"/>
        <v/>
      </c>
      <c r="BT406" s="163" t="str">
        <f t="shared" si="444"/>
        <v/>
      </c>
      <c r="BY406" s="164" t="str">
        <f t="shared" ca="1" si="454"/>
        <v/>
      </c>
      <c r="BZ406" s="44" t="str">
        <f ca="1">IF(COUNTIF($CN$2:CN1391,BY406)=1,VLOOKUP(BY406,CH:CI,2), IF(COUNTIF($CN$2:CN1391,BY406)=0,$BZ$10,""))</f>
        <v/>
      </c>
      <c r="CA406" s="45" t="str">
        <f t="shared" ca="1" si="447"/>
        <v/>
      </c>
      <c r="CB406" s="45" t="str">
        <f t="shared" ca="1" si="455"/>
        <v/>
      </c>
      <c r="CC406" s="44" t="str">
        <f ca="1">IF(COUNTIF($CN$2:CN1391,BY406)=1,VLOOKUP(BY406,CJ:CK,2), IF(COUNTIF($CN$2:CN1391,BY406)=0,$CA$10,""))</f>
        <v/>
      </c>
      <c r="CD406" s="45" t="str">
        <f t="shared" ca="1" si="456"/>
        <v/>
      </c>
      <c r="CE406" s="46" t="str">
        <f t="shared" ca="1" si="457"/>
        <v/>
      </c>
      <c r="CF406" s="44" t="str">
        <f t="shared" ca="1" si="458"/>
        <v/>
      </c>
      <c r="CL406" s="163" t="str">
        <f t="shared" si="437"/>
        <v/>
      </c>
      <c r="CM406" s="163" t="str">
        <f t="shared" si="438"/>
        <v/>
      </c>
      <c r="CR406" s="164" t="str">
        <f t="shared" ca="1" si="448"/>
        <v/>
      </c>
      <c r="CS406" s="44" t="str">
        <f ca="1">IF(COUNTIF($DG$2:DG1391,CR406)=1,VLOOKUP(CR406,DA:DB,2), IF(COUNTIF($DG$2:DG1391,CR406)=0,$CS$10,""))</f>
        <v/>
      </c>
      <c r="CT406" s="45" t="str">
        <f t="shared" ca="1" si="449"/>
        <v/>
      </c>
      <c r="CU406" s="45" t="str">
        <f t="shared" ca="1" si="450"/>
        <v/>
      </c>
      <c r="CV406" s="44" t="str">
        <f ca="1">IF(COUNTIF($DG$2:DG1391,CR406)=1,VLOOKUP(CR406,DC:DD,2), IF(COUNTIF($DG$2:DG1391,CR406)=0,$CT$10,""))</f>
        <v/>
      </c>
      <c r="CW406" s="45" t="str">
        <f t="shared" ca="1" si="451"/>
        <v/>
      </c>
      <c r="CX406" s="46" t="str">
        <f t="shared" ca="1" si="452"/>
        <v/>
      </c>
      <c r="CY406" s="44" t="str">
        <f t="shared" ca="1" si="453"/>
        <v/>
      </c>
      <c r="DE406" s="163" t="str">
        <f t="shared" si="439"/>
        <v/>
      </c>
      <c r="DF406" s="163" t="str">
        <f t="shared" si="440"/>
        <v/>
      </c>
    </row>
    <row r="407" spans="1:110">
      <c r="A407" s="164" t="str">
        <f t="shared" ca="1" si="427"/>
        <v/>
      </c>
      <c r="B407" s="71" t="str">
        <f ca="1">IF(COUNTIF($AD$2:AD1392,A407)=1,VLOOKUP(A407,T:U,2), IF(COUNTIF($AD$2:AD1392,A407)=0,$B$10,""))</f>
        <v/>
      </c>
      <c r="C407" s="31" t="str">
        <f t="shared" ca="1" si="445"/>
        <v/>
      </c>
      <c r="D407" s="32" t="str">
        <f t="shared" ca="1" si="428"/>
        <v/>
      </c>
      <c r="E407" s="71" t="str">
        <f ca="1">IF(COUNTIF($AD$2:AD1392,A407)=1,VLOOKUP(A407,V:W,2), IF(COUNTIF($AD$2:AD1392,A407)=0,$C$10,""))</f>
        <v/>
      </c>
      <c r="F407" s="31" t="str">
        <f t="shared" ca="1" si="429"/>
        <v/>
      </c>
      <c r="G407" s="32" t="str">
        <f t="shared" ca="1" si="430"/>
        <v/>
      </c>
      <c r="H407" s="71" t="str">
        <f ca="1">IF(COUNTIF($AD$2:AD1392,A407)=1,VLOOKUP(A407,X:Y,2), IF(COUNTIF($AD$2:AD1392,A407)=0,$D$10,""))</f>
        <v/>
      </c>
      <c r="I407" s="31" t="str">
        <f t="shared" ca="1" si="431"/>
        <v/>
      </c>
      <c r="J407" s="32" t="str">
        <f t="shared" ca="1" si="432"/>
        <v/>
      </c>
      <c r="K407" s="71" t="str">
        <f ca="1">IF(COUNTIF($AD$2:AD1392,A407)=1,VLOOKUP(A407,Z:AA,2), IF(COUNTIF($AD$2:AD1392,A407)=0,$E$10,""))</f>
        <v/>
      </c>
      <c r="L407" s="31" t="str">
        <f t="shared" ca="1" si="433"/>
        <v/>
      </c>
      <c r="M407" s="32" t="str">
        <f t="shared" ca="1" si="434"/>
        <v/>
      </c>
      <c r="N407" s="77" t="str">
        <f t="shared" ca="1" si="435"/>
        <v/>
      </c>
      <c r="O407" s="77"/>
      <c r="P407" s="77"/>
      <c r="Q407" s="77" t="str">
        <f ca="1">IF(ISERROR(B407-2),"",$G$5*SUM($O$14:O407)-$H$5*SUM($P$14:P407))</f>
        <v/>
      </c>
      <c r="R407" s="77" t="str">
        <f t="shared" ca="1" si="436"/>
        <v/>
      </c>
      <c r="AB407" s="163" t="str">
        <f t="shared" si="441"/>
        <v/>
      </c>
      <c r="AC407" s="163" t="str">
        <f t="shared" si="442"/>
        <v/>
      </c>
      <c r="AH407" s="164" t="str">
        <f t="shared" ca="1" si="459"/>
        <v/>
      </c>
      <c r="AI407" s="44" t="str">
        <f ca="1">IF(COUNTIF($BU$2:BU1392,AH407)=1,VLOOKUP(AH407,BG:BH,2), IF(COUNTIF($BU$2:BU1392,AH407)=0,$AI$10,""))</f>
        <v/>
      </c>
      <c r="AJ407" s="45" t="str">
        <f t="shared" ca="1" si="446"/>
        <v/>
      </c>
      <c r="AK407" s="45" t="str">
        <f t="shared" ca="1" si="460"/>
        <v/>
      </c>
      <c r="AL407" s="44" t="str">
        <f ca="1">IF(COUNTIF($BU$2:BU1392,AH407)=1,VLOOKUP(AH407,BI:BJ,2), IF(COUNTIF($BU$2:BU1392,AH407)=0,$AJ$10,""))</f>
        <v/>
      </c>
      <c r="AM407" s="45" t="str">
        <f t="shared" ca="1" si="461"/>
        <v/>
      </c>
      <c r="AN407" s="46" t="str">
        <f t="shared" ca="1" si="462"/>
        <v/>
      </c>
      <c r="AO407" s="44" t="str">
        <f ca="1">IF(COUNTIF($BU$2:BU1392,AH407)=1,VLOOKUP(AH407,BK:BL,2), IF(COUNTIF($BU$2:BU1392,AH407)=0,$AK$10,""))</f>
        <v/>
      </c>
      <c r="AP407" s="45" t="str">
        <f t="shared" ca="1" si="463"/>
        <v/>
      </c>
      <c r="AQ407" s="46" t="str">
        <f t="shared" ca="1" si="464"/>
        <v/>
      </c>
      <c r="AR407" s="44" t="str">
        <f ca="1">IF(COUNTIF($BU$2:BU1392,AH407)=1,VLOOKUP(AH407,BM:BN,2), IF(COUNTIF($BU$2:BU1392,AH407)=0,$AL$10,""))</f>
        <v/>
      </c>
      <c r="AS407" s="45" t="str">
        <f t="shared" ca="1" si="465"/>
        <v/>
      </c>
      <c r="AT407" s="46" t="str">
        <f t="shared" ca="1" si="466"/>
        <v/>
      </c>
      <c r="AU407" s="44" t="str">
        <f ca="1">IF(COUNTIF($BU$2:BU1392,AH407)=1,VLOOKUP(AH407,BO:BP,2), IF(COUNTIF($BU$2:BU1392,AH407)=0,$AM$10,""))</f>
        <v/>
      </c>
      <c r="AV407" s="45" t="str">
        <f t="shared" ca="1" si="467"/>
        <v/>
      </c>
      <c r="AW407" s="46" t="str">
        <f t="shared" ca="1" si="468"/>
        <v/>
      </c>
      <c r="AX407" s="44" t="str">
        <f ca="1">IF(COUNTIF($BU$2:BU1392,AH407)=1,VLOOKUP(AH407,BQ:BR,2), IF(COUNTIF($BU$2:BU1392,AH407)=0,$AN$10,""))</f>
        <v/>
      </c>
      <c r="AY407" s="45" t="str">
        <f t="shared" ca="1" si="469"/>
        <v/>
      </c>
      <c r="AZ407" s="46" t="str">
        <f t="shared" ca="1" si="470"/>
        <v/>
      </c>
      <c r="BA407" s="77" t="str">
        <f t="shared" ca="1" si="471"/>
        <v/>
      </c>
      <c r="BB407" s="176"/>
      <c r="BC407" s="176"/>
      <c r="BD407" s="77" t="str">
        <f ca="1">IF(ISERROR(AI407-2),"",$AQ$4*SUM($BB$14:BB407)-$AR$4*SUM($BC$14:BC407))</f>
        <v/>
      </c>
      <c r="BE407" s="77" t="str">
        <f t="shared" ca="1" si="472"/>
        <v/>
      </c>
      <c r="BS407" s="163" t="str">
        <f t="shared" si="443"/>
        <v/>
      </c>
      <c r="BT407" s="163" t="str">
        <f t="shared" si="444"/>
        <v/>
      </c>
      <c r="BY407" s="164" t="str">
        <f t="shared" ca="1" si="454"/>
        <v/>
      </c>
      <c r="BZ407" s="44" t="str">
        <f ca="1">IF(COUNTIF($CN$2:CN1392,BY407)=1,VLOOKUP(BY407,CH:CI,2), IF(COUNTIF($CN$2:CN1392,BY407)=0,$BZ$10,""))</f>
        <v/>
      </c>
      <c r="CA407" s="45" t="str">
        <f t="shared" ca="1" si="447"/>
        <v/>
      </c>
      <c r="CB407" s="45" t="str">
        <f t="shared" ca="1" si="455"/>
        <v/>
      </c>
      <c r="CC407" s="44" t="str">
        <f ca="1">IF(COUNTIF($CN$2:CN1392,BY407)=1,VLOOKUP(BY407,CJ:CK,2), IF(COUNTIF($CN$2:CN1392,BY407)=0,$CA$10,""))</f>
        <v/>
      </c>
      <c r="CD407" s="45" t="str">
        <f t="shared" ca="1" si="456"/>
        <v/>
      </c>
      <c r="CE407" s="46" t="str">
        <f t="shared" ca="1" si="457"/>
        <v/>
      </c>
      <c r="CF407" s="44" t="str">
        <f t="shared" ca="1" si="458"/>
        <v/>
      </c>
      <c r="CL407" s="163" t="str">
        <f t="shared" si="437"/>
        <v/>
      </c>
      <c r="CM407" s="163" t="str">
        <f t="shared" si="438"/>
        <v/>
      </c>
      <c r="CR407" s="164" t="str">
        <f t="shared" ca="1" si="448"/>
        <v/>
      </c>
      <c r="CS407" s="44" t="str">
        <f ca="1">IF(COUNTIF($DG$2:DG1392,CR407)=1,VLOOKUP(CR407,DA:DB,2), IF(COUNTIF($DG$2:DG1392,CR407)=0,$CS$10,""))</f>
        <v/>
      </c>
      <c r="CT407" s="45" t="str">
        <f t="shared" ca="1" si="449"/>
        <v/>
      </c>
      <c r="CU407" s="45" t="str">
        <f t="shared" ca="1" si="450"/>
        <v/>
      </c>
      <c r="CV407" s="44" t="str">
        <f ca="1">IF(COUNTIF($DG$2:DG1392,CR407)=1,VLOOKUP(CR407,DC:DD,2), IF(COUNTIF($DG$2:DG1392,CR407)=0,$CT$10,""))</f>
        <v/>
      </c>
      <c r="CW407" s="45" t="str">
        <f t="shared" ca="1" si="451"/>
        <v/>
      </c>
      <c r="CX407" s="46" t="str">
        <f t="shared" ca="1" si="452"/>
        <v/>
      </c>
      <c r="CY407" s="44" t="str">
        <f t="shared" ca="1" si="453"/>
        <v/>
      </c>
      <c r="DE407" s="163" t="str">
        <f t="shared" si="439"/>
        <v/>
      </c>
      <c r="DF407" s="163" t="str">
        <f t="shared" si="440"/>
        <v/>
      </c>
    </row>
    <row r="408" spans="1:110">
      <c r="A408" s="164" t="str">
        <f t="shared" ca="1" si="427"/>
        <v/>
      </c>
      <c r="B408" s="71" t="str">
        <f ca="1">IF(COUNTIF($AD$2:AD1393,A408)=1,VLOOKUP(A408,T:U,2), IF(COUNTIF($AD$2:AD1393,A408)=0,$B$10,""))</f>
        <v/>
      </c>
      <c r="C408" s="31" t="str">
        <f t="shared" ca="1" si="445"/>
        <v/>
      </c>
      <c r="D408" s="32" t="str">
        <f t="shared" ca="1" si="428"/>
        <v/>
      </c>
      <c r="E408" s="71" t="str">
        <f ca="1">IF(COUNTIF($AD$2:AD1393,A408)=1,VLOOKUP(A408,V:W,2), IF(COUNTIF($AD$2:AD1393,A408)=0,$C$10,""))</f>
        <v/>
      </c>
      <c r="F408" s="31" t="str">
        <f t="shared" ca="1" si="429"/>
        <v/>
      </c>
      <c r="G408" s="32" t="str">
        <f t="shared" ca="1" si="430"/>
        <v/>
      </c>
      <c r="H408" s="71" t="str">
        <f ca="1">IF(COUNTIF($AD$2:AD1393,A408)=1,VLOOKUP(A408,X:Y,2), IF(COUNTIF($AD$2:AD1393,A408)=0,$D$10,""))</f>
        <v/>
      </c>
      <c r="I408" s="31" t="str">
        <f t="shared" ca="1" si="431"/>
        <v/>
      </c>
      <c r="J408" s="32" t="str">
        <f t="shared" ca="1" si="432"/>
        <v/>
      </c>
      <c r="K408" s="71" t="str">
        <f ca="1">IF(COUNTIF($AD$2:AD1393,A408)=1,VLOOKUP(A408,Z:AA,2), IF(COUNTIF($AD$2:AD1393,A408)=0,$E$10,""))</f>
        <v/>
      </c>
      <c r="L408" s="31" t="str">
        <f t="shared" ca="1" si="433"/>
        <v/>
      </c>
      <c r="M408" s="32" t="str">
        <f t="shared" ca="1" si="434"/>
        <v/>
      </c>
      <c r="N408" s="77" t="str">
        <f t="shared" ca="1" si="435"/>
        <v/>
      </c>
      <c r="O408" s="77"/>
      <c r="P408" s="77"/>
      <c r="Q408" s="77" t="str">
        <f ca="1">IF(ISERROR(B408-2),"",$G$5*SUM($O$14:O408)-$H$5*SUM($P$14:P408))</f>
        <v/>
      </c>
      <c r="R408" s="77" t="str">
        <f t="shared" ca="1" si="436"/>
        <v/>
      </c>
      <c r="AB408" s="163" t="str">
        <f t="shared" si="441"/>
        <v/>
      </c>
      <c r="AC408" s="163" t="str">
        <f t="shared" si="442"/>
        <v/>
      </c>
      <c r="AH408" s="164" t="str">
        <f t="shared" ca="1" si="459"/>
        <v/>
      </c>
      <c r="AI408" s="44" t="str">
        <f ca="1">IF(COUNTIF($BU$2:BU1393,AH408)=1,VLOOKUP(AH408,BG:BH,2), IF(COUNTIF($BU$2:BU1393,AH408)=0,$AI$10,""))</f>
        <v/>
      </c>
      <c r="AJ408" s="45" t="str">
        <f t="shared" ca="1" si="446"/>
        <v/>
      </c>
      <c r="AK408" s="45" t="str">
        <f t="shared" ca="1" si="460"/>
        <v/>
      </c>
      <c r="AL408" s="44" t="str">
        <f ca="1">IF(COUNTIF($BU$2:BU1393,AH408)=1,VLOOKUP(AH408,BI:BJ,2), IF(COUNTIF($BU$2:BU1393,AH408)=0,$AJ$10,""))</f>
        <v/>
      </c>
      <c r="AM408" s="45" t="str">
        <f t="shared" ca="1" si="461"/>
        <v/>
      </c>
      <c r="AN408" s="46" t="str">
        <f t="shared" ca="1" si="462"/>
        <v/>
      </c>
      <c r="AO408" s="44" t="str">
        <f ca="1">IF(COUNTIF($BU$2:BU1393,AH408)=1,VLOOKUP(AH408,BK:BL,2), IF(COUNTIF($BU$2:BU1393,AH408)=0,$AK$10,""))</f>
        <v/>
      </c>
      <c r="AP408" s="45" t="str">
        <f t="shared" ca="1" si="463"/>
        <v/>
      </c>
      <c r="AQ408" s="46" t="str">
        <f t="shared" ca="1" si="464"/>
        <v/>
      </c>
      <c r="AR408" s="44" t="str">
        <f ca="1">IF(COUNTIF($BU$2:BU1393,AH408)=1,VLOOKUP(AH408,BM:BN,2), IF(COUNTIF($BU$2:BU1393,AH408)=0,$AL$10,""))</f>
        <v/>
      </c>
      <c r="AS408" s="45" t="str">
        <f t="shared" ca="1" si="465"/>
        <v/>
      </c>
      <c r="AT408" s="46" t="str">
        <f t="shared" ca="1" si="466"/>
        <v/>
      </c>
      <c r="AU408" s="44" t="str">
        <f ca="1">IF(COUNTIF($BU$2:BU1393,AH408)=1,VLOOKUP(AH408,BO:BP,2), IF(COUNTIF($BU$2:BU1393,AH408)=0,$AM$10,""))</f>
        <v/>
      </c>
      <c r="AV408" s="45" t="str">
        <f t="shared" ca="1" si="467"/>
        <v/>
      </c>
      <c r="AW408" s="46" t="str">
        <f t="shared" ca="1" si="468"/>
        <v/>
      </c>
      <c r="AX408" s="44" t="str">
        <f ca="1">IF(COUNTIF($BU$2:BU1393,AH408)=1,VLOOKUP(AH408,BQ:BR,2), IF(COUNTIF($BU$2:BU1393,AH408)=0,$AN$10,""))</f>
        <v/>
      </c>
      <c r="AY408" s="45" t="str">
        <f t="shared" ca="1" si="469"/>
        <v/>
      </c>
      <c r="AZ408" s="46" t="str">
        <f t="shared" ca="1" si="470"/>
        <v/>
      </c>
      <c r="BA408" s="77" t="str">
        <f t="shared" ca="1" si="471"/>
        <v/>
      </c>
      <c r="BB408" s="176"/>
      <c r="BC408" s="176"/>
      <c r="BD408" s="77" t="str">
        <f ca="1">IF(ISERROR(AI408-2),"",$AQ$4*SUM($BB$14:BB408)-$AR$4*SUM($BC$14:BC408))</f>
        <v/>
      </c>
      <c r="BE408" s="77" t="str">
        <f t="shared" ca="1" si="472"/>
        <v/>
      </c>
      <c r="BS408" s="163" t="str">
        <f t="shared" si="443"/>
        <v/>
      </c>
      <c r="BT408" s="163" t="str">
        <f t="shared" si="444"/>
        <v/>
      </c>
      <c r="BY408" s="164" t="str">
        <f t="shared" ca="1" si="454"/>
        <v/>
      </c>
      <c r="BZ408" s="44" t="str">
        <f ca="1">IF(COUNTIF($CN$2:CN1393,BY408)=1,VLOOKUP(BY408,CH:CI,2), IF(COUNTIF($CN$2:CN1393,BY408)=0,$BZ$10,""))</f>
        <v/>
      </c>
      <c r="CA408" s="45" t="str">
        <f t="shared" ca="1" si="447"/>
        <v/>
      </c>
      <c r="CB408" s="45" t="str">
        <f t="shared" ca="1" si="455"/>
        <v/>
      </c>
      <c r="CC408" s="44" t="str">
        <f ca="1">IF(COUNTIF($CN$2:CN1393,BY408)=1,VLOOKUP(BY408,CJ:CK,2), IF(COUNTIF($CN$2:CN1393,BY408)=0,$CA$10,""))</f>
        <v/>
      </c>
      <c r="CD408" s="45" t="str">
        <f t="shared" ca="1" si="456"/>
        <v/>
      </c>
      <c r="CE408" s="46" t="str">
        <f t="shared" ca="1" si="457"/>
        <v/>
      </c>
      <c r="CF408" s="44" t="str">
        <f t="shared" ca="1" si="458"/>
        <v/>
      </c>
      <c r="CL408" s="163" t="str">
        <f t="shared" si="437"/>
        <v/>
      </c>
      <c r="CM408" s="163" t="str">
        <f t="shared" si="438"/>
        <v/>
      </c>
      <c r="CR408" s="164" t="str">
        <f t="shared" ca="1" si="448"/>
        <v/>
      </c>
      <c r="CS408" s="44" t="str">
        <f ca="1">IF(COUNTIF($DG$2:DG1393,CR408)=1,VLOOKUP(CR408,DA:DB,2), IF(COUNTIF($DG$2:DG1393,CR408)=0,$CS$10,""))</f>
        <v/>
      </c>
      <c r="CT408" s="45" t="str">
        <f t="shared" ca="1" si="449"/>
        <v/>
      </c>
      <c r="CU408" s="45" t="str">
        <f t="shared" ca="1" si="450"/>
        <v/>
      </c>
      <c r="CV408" s="44" t="str">
        <f ca="1">IF(COUNTIF($DG$2:DG1393,CR408)=1,VLOOKUP(CR408,DC:DD,2), IF(COUNTIF($DG$2:DG1393,CR408)=0,$CT$10,""))</f>
        <v/>
      </c>
      <c r="CW408" s="45" t="str">
        <f t="shared" ca="1" si="451"/>
        <v/>
      </c>
      <c r="CX408" s="46" t="str">
        <f t="shared" ca="1" si="452"/>
        <v/>
      </c>
      <c r="CY408" s="44" t="str">
        <f t="shared" ca="1" si="453"/>
        <v/>
      </c>
      <c r="DE408" s="163" t="str">
        <f t="shared" si="439"/>
        <v/>
      </c>
      <c r="DF408" s="163" t="str">
        <f t="shared" si="440"/>
        <v/>
      </c>
    </row>
    <row r="409" spans="1:110">
      <c r="A409" s="164" t="str">
        <f t="shared" ca="1" si="427"/>
        <v/>
      </c>
      <c r="B409" s="71" t="str">
        <f ca="1">IF(COUNTIF($AD$2:AD1394,A409)=1,VLOOKUP(A409,T:U,2), IF(COUNTIF($AD$2:AD1394,A409)=0,$B$10,""))</f>
        <v/>
      </c>
      <c r="C409" s="31" t="str">
        <f t="shared" ca="1" si="445"/>
        <v/>
      </c>
      <c r="D409" s="32" t="str">
        <f t="shared" ca="1" si="428"/>
        <v/>
      </c>
      <c r="E409" s="71" t="str">
        <f ca="1">IF(COUNTIF($AD$2:AD1394,A409)=1,VLOOKUP(A409,V:W,2), IF(COUNTIF($AD$2:AD1394,A409)=0,$C$10,""))</f>
        <v/>
      </c>
      <c r="F409" s="31" t="str">
        <f t="shared" ca="1" si="429"/>
        <v/>
      </c>
      <c r="G409" s="32" t="str">
        <f t="shared" ca="1" si="430"/>
        <v/>
      </c>
      <c r="H409" s="71" t="str">
        <f ca="1">IF(COUNTIF($AD$2:AD1394,A409)=1,VLOOKUP(A409,X:Y,2), IF(COUNTIF($AD$2:AD1394,A409)=0,$D$10,""))</f>
        <v/>
      </c>
      <c r="I409" s="31" t="str">
        <f t="shared" ca="1" si="431"/>
        <v/>
      </c>
      <c r="J409" s="32" t="str">
        <f t="shared" ca="1" si="432"/>
        <v/>
      </c>
      <c r="K409" s="71" t="str">
        <f ca="1">IF(COUNTIF($AD$2:AD1394,A409)=1,VLOOKUP(A409,Z:AA,2), IF(COUNTIF($AD$2:AD1394,A409)=0,$E$10,""))</f>
        <v/>
      </c>
      <c r="L409" s="31" t="str">
        <f t="shared" ca="1" si="433"/>
        <v/>
      </c>
      <c r="M409" s="32" t="str">
        <f t="shared" ca="1" si="434"/>
        <v/>
      </c>
      <c r="N409" s="77" t="str">
        <f t="shared" ca="1" si="435"/>
        <v/>
      </c>
      <c r="O409" s="77"/>
      <c r="P409" s="77"/>
      <c r="Q409" s="77" t="str">
        <f ca="1">IF(ISERROR(B409-2),"",$G$5*SUM($O$14:O409)-$H$5*SUM($P$14:P409))</f>
        <v/>
      </c>
      <c r="R409" s="77" t="str">
        <f t="shared" ca="1" si="436"/>
        <v/>
      </c>
      <c r="AB409" s="163" t="str">
        <f t="shared" si="441"/>
        <v/>
      </c>
      <c r="AC409" s="163" t="str">
        <f t="shared" si="442"/>
        <v/>
      </c>
      <c r="AH409" s="164" t="str">
        <f t="shared" ca="1" si="459"/>
        <v/>
      </c>
      <c r="AI409" s="44" t="str">
        <f ca="1">IF(COUNTIF($BU$2:BU1394,AH409)=1,VLOOKUP(AH409,BG:BH,2), IF(COUNTIF($BU$2:BU1394,AH409)=0,$AI$10,""))</f>
        <v/>
      </c>
      <c r="AJ409" s="45" t="str">
        <f t="shared" ca="1" si="446"/>
        <v/>
      </c>
      <c r="AK409" s="45" t="str">
        <f t="shared" ca="1" si="460"/>
        <v/>
      </c>
      <c r="AL409" s="44" t="str">
        <f ca="1">IF(COUNTIF($BU$2:BU1394,AH409)=1,VLOOKUP(AH409,BI:BJ,2), IF(COUNTIF($BU$2:BU1394,AH409)=0,$AJ$10,""))</f>
        <v/>
      </c>
      <c r="AM409" s="45" t="str">
        <f t="shared" ca="1" si="461"/>
        <v/>
      </c>
      <c r="AN409" s="46" t="str">
        <f t="shared" ca="1" si="462"/>
        <v/>
      </c>
      <c r="AO409" s="44" t="str">
        <f ca="1">IF(COUNTIF($BU$2:BU1394,AH409)=1,VLOOKUP(AH409,BK:BL,2), IF(COUNTIF($BU$2:BU1394,AH409)=0,$AK$10,""))</f>
        <v/>
      </c>
      <c r="AP409" s="45" t="str">
        <f t="shared" ca="1" si="463"/>
        <v/>
      </c>
      <c r="AQ409" s="46" t="str">
        <f t="shared" ca="1" si="464"/>
        <v/>
      </c>
      <c r="AR409" s="44" t="str">
        <f ca="1">IF(COUNTIF($BU$2:BU1394,AH409)=1,VLOOKUP(AH409,BM:BN,2), IF(COUNTIF($BU$2:BU1394,AH409)=0,$AL$10,""))</f>
        <v/>
      </c>
      <c r="AS409" s="45" t="str">
        <f t="shared" ca="1" si="465"/>
        <v/>
      </c>
      <c r="AT409" s="46" t="str">
        <f t="shared" ca="1" si="466"/>
        <v/>
      </c>
      <c r="AU409" s="44" t="str">
        <f ca="1">IF(COUNTIF($BU$2:BU1394,AH409)=1,VLOOKUP(AH409,BO:BP,2), IF(COUNTIF($BU$2:BU1394,AH409)=0,$AM$10,""))</f>
        <v/>
      </c>
      <c r="AV409" s="45" t="str">
        <f t="shared" ca="1" si="467"/>
        <v/>
      </c>
      <c r="AW409" s="46" t="str">
        <f t="shared" ca="1" si="468"/>
        <v/>
      </c>
      <c r="AX409" s="44" t="str">
        <f ca="1">IF(COUNTIF($BU$2:BU1394,AH409)=1,VLOOKUP(AH409,BQ:BR,2), IF(COUNTIF($BU$2:BU1394,AH409)=0,$AN$10,""))</f>
        <v/>
      </c>
      <c r="AY409" s="45" t="str">
        <f t="shared" ca="1" si="469"/>
        <v/>
      </c>
      <c r="AZ409" s="46" t="str">
        <f t="shared" ca="1" si="470"/>
        <v/>
      </c>
      <c r="BA409" s="77" t="str">
        <f t="shared" ca="1" si="471"/>
        <v/>
      </c>
      <c r="BB409" s="176"/>
      <c r="BC409" s="176"/>
      <c r="BD409" s="77" t="str">
        <f ca="1">IF(ISERROR(AI409-2),"",$AQ$4*SUM($BB$14:BB409)-$AR$4*SUM($BC$14:BC409))</f>
        <v/>
      </c>
      <c r="BE409" s="77" t="str">
        <f t="shared" ca="1" si="472"/>
        <v/>
      </c>
      <c r="BS409" s="163" t="str">
        <f t="shared" si="443"/>
        <v/>
      </c>
      <c r="BT409" s="163" t="str">
        <f t="shared" si="444"/>
        <v/>
      </c>
      <c r="BY409" s="164" t="str">
        <f t="shared" ca="1" si="454"/>
        <v/>
      </c>
      <c r="BZ409" s="44" t="str">
        <f ca="1">IF(COUNTIF($CN$2:CN1394,BY409)=1,VLOOKUP(BY409,CH:CI,2), IF(COUNTIF($CN$2:CN1394,BY409)=0,$BZ$10,""))</f>
        <v/>
      </c>
      <c r="CA409" s="45" t="str">
        <f t="shared" ca="1" si="447"/>
        <v/>
      </c>
      <c r="CB409" s="45" t="str">
        <f t="shared" ca="1" si="455"/>
        <v/>
      </c>
      <c r="CC409" s="44" t="str">
        <f ca="1">IF(COUNTIF($CN$2:CN1394,BY409)=1,VLOOKUP(BY409,CJ:CK,2), IF(COUNTIF($CN$2:CN1394,BY409)=0,$CA$10,""))</f>
        <v/>
      </c>
      <c r="CD409" s="45" t="str">
        <f t="shared" ca="1" si="456"/>
        <v/>
      </c>
      <c r="CE409" s="46" t="str">
        <f t="shared" ca="1" si="457"/>
        <v/>
      </c>
      <c r="CF409" s="44" t="str">
        <f t="shared" ca="1" si="458"/>
        <v/>
      </c>
      <c r="CL409" s="163" t="str">
        <f t="shared" si="437"/>
        <v/>
      </c>
      <c r="CM409" s="163" t="str">
        <f t="shared" si="438"/>
        <v/>
      </c>
      <c r="CR409" s="164" t="str">
        <f t="shared" ca="1" si="448"/>
        <v/>
      </c>
      <c r="CS409" s="44" t="str">
        <f ca="1">IF(COUNTIF($DG$2:DG1394,CR409)=1,VLOOKUP(CR409,DA:DB,2), IF(COUNTIF($DG$2:DG1394,CR409)=0,$CS$10,""))</f>
        <v/>
      </c>
      <c r="CT409" s="45" t="str">
        <f t="shared" ca="1" si="449"/>
        <v/>
      </c>
      <c r="CU409" s="45" t="str">
        <f t="shared" ca="1" si="450"/>
        <v/>
      </c>
      <c r="CV409" s="44" t="str">
        <f ca="1">IF(COUNTIF($DG$2:DG1394,CR409)=1,VLOOKUP(CR409,DC:DD,2), IF(COUNTIF($DG$2:DG1394,CR409)=0,$CT$10,""))</f>
        <v/>
      </c>
      <c r="CW409" s="45" t="str">
        <f t="shared" ca="1" si="451"/>
        <v/>
      </c>
      <c r="CX409" s="46" t="str">
        <f t="shared" ca="1" si="452"/>
        <v/>
      </c>
      <c r="CY409" s="44" t="str">
        <f t="shared" ca="1" si="453"/>
        <v/>
      </c>
      <c r="DE409" s="163" t="str">
        <f t="shared" si="439"/>
        <v/>
      </c>
      <c r="DF409" s="163" t="str">
        <f t="shared" si="440"/>
        <v/>
      </c>
    </row>
    <row r="410" spans="1:110">
      <c r="A410" s="164" t="str">
        <f t="shared" ca="1" si="427"/>
        <v/>
      </c>
      <c r="B410" s="71" t="str">
        <f ca="1">IF(COUNTIF($AD$2:AD1395,A410)=1,VLOOKUP(A410,T:U,2), IF(COUNTIF($AD$2:AD1395,A410)=0,$B$10,""))</f>
        <v/>
      </c>
      <c r="C410" s="31" t="str">
        <f t="shared" ca="1" si="445"/>
        <v/>
      </c>
      <c r="D410" s="32" t="str">
        <f t="shared" ca="1" si="428"/>
        <v/>
      </c>
      <c r="E410" s="71" t="str">
        <f ca="1">IF(COUNTIF($AD$2:AD1395,A410)=1,VLOOKUP(A410,V:W,2), IF(COUNTIF($AD$2:AD1395,A410)=0,$C$10,""))</f>
        <v/>
      </c>
      <c r="F410" s="31" t="str">
        <f t="shared" ca="1" si="429"/>
        <v/>
      </c>
      <c r="G410" s="32" t="str">
        <f t="shared" ca="1" si="430"/>
        <v/>
      </c>
      <c r="H410" s="71" t="str">
        <f ca="1">IF(COUNTIF($AD$2:AD1395,A410)=1,VLOOKUP(A410,X:Y,2), IF(COUNTIF($AD$2:AD1395,A410)=0,$D$10,""))</f>
        <v/>
      </c>
      <c r="I410" s="31" t="str">
        <f t="shared" ca="1" si="431"/>
        <v/>
      </c>
      <c r="J410" s="32" t="str">
        <f t="shared" ca="1" si="432"/>
        <v/>
      </c>
      <c r="K410" s="71" t="str">
        <f ca="1">IF(COUNTIF($AD$2:AD1395,A410)=1,VLOOKUP(A410,Z:AA,2), IF(COUNTIF($AD$2:AD1395,A410)=0,$E$10,""))</f>
        <v/>
      </c>
      <c r="L410" s="31" t="str">
        <f t="shared" ca="1" si="433"/>
        <v/>
      </c>
      <c r="M410" s="32" t="str">
        <f t="shared" ca="1" si="434"/>
        <v/>
      </c>
      <c r="N410" s="77" t="str">
        <f t="shared" ca="1" si="435"/>
        <v/>
      </c>
      <c r="O410" s="77"/>
      <c r="P410" s="77"/>
      <c r="Q410" s="77" t="str">
        <f ca="1">IF(ISERROR(B410-2),"",$G$5*SUM($O$14:O410)-$H$5*SUM($P$14:P410))</f>
        <v/>
      </c>
      <c r="R410" s="77" t="str">
        <f t="shared" ca="1" si="436"/>
        <v/>
      </c>
      <c r="AB410" s="163" t="str">
        <f t="shared" si="441"/>
        <v/>
      </c>
      <c r="AC410" s="163" t="str">
        <f t="shared" si="442"/>
        <v/>
      </c>
      <c r="AH410" s="164" t="str">
        <f t="shared" ca="1" si="459"/>
        <v/>
      </c>
      <c r="AI410" s="44" t="str">
        <f ca="1">IF(COUNTIF($BU$2:BU1395,AH410)=1,VLOOKUP(AH410,BG:BH,2), IF(COUNTIF($BU$2:BU1395,AH410)=0,$AI$10,""))</f>
        <v/>
      </c>
      <c r="AJ410" s="45" t="str">
        <f t="shared" ca="1" si="446"/>
        <v/>
      </c>
      <c r="AK410" s="45" t="str">
        <f t="shared" ca="1" si="460"/>
        <v/>
      </c>
      <c r="AL410" s="44" t="str">
        <f ca="1">IF(COUNTIF($BU$2:BU1395,AH410)=1,VLOOKUP(AH410,BI:BJ,2), IF(COUNTIF($BU$2:BU1395,AH410)=0,$AJ$10,""))</f>
        <v/>
      </c>
      <c r="AM410" s="45" t="str">
        <f t="shared" ca="1" si="461"/>
        <v/>
      </c>
      <c r="AN410" s="46" t="str">
        <f t="shared" ca="1" si="462"/>
        <v/>
      </c>
      <c r="AO410" s="44" t="str">
        <f ca="1">IF(COUNTIF($BU$2:BU1395,AH410)=1,VLOOKUP(AH410,BK:BL,2), IF(COUNTIF($BU$2:BU1395,AH410)=0,$AK$10,""))</f>
        <v/>
      </c>
      <c r="AP410" s="45" t="str">
        <f t="shared" ca="1" si="463"/>
        <v/>
      </c>
      <c r="AQ410" s="46" t="str">
        <f t="shared" ca="1" si="464"/>
        <v/>
      </c>
      <c r="AR410" s="44" t="str">
        <f ca="1">IF(COUNTIF($BU$2:BU1395,AH410)=1,VLOOKUP(AH410,BM:BN,2), IF(COUNTIF($BU$2:BU1395,AH410)=0,$AL$10,""))</f>
        <v/>
      </c>
      <c r="AS410" s="45" t="str">
        <f t="shared" ca="1" si="465"/>
        <v/>
      </c>
      <c r="AT410" s="46" t="str">
        <f t="shared" ca="1" si="466"/>
        <v/>
      </c>
      <c r="AU410" s="44" t="str">
        <f ca="1">IF(COUNTIF($BU$2:BU1395,AH410)=1,VLOOKUP(AH410,BO:BP,2), IF(COUNTIF($BU$2:BU1395,AH410)=0,$AM$10,""))</f>
        <v/>
      </c>
      <c r="AV410" s="45" t="str">
        <f t="shared" ca="1" si="467"/>
        <v/>
      </c>
      <c r="AW410" s="46" t="str">
        <f t="shared" ca="1" si="468"/>
        <v/>
      </c>
      <c r="AX410" s="44" t="str">
        <f ca="1">IF(COUNTIF($BU$2:BU1395,AH410)=1,VLOOKUP(AH410,BQ:BR,2), IF(COUNTIF($BU$2:BU1395,AH410)=0,$AN$10,""))</f>
        <v/>
      </c>
      <c r="AY410" s="45" t="str">
        <f t="shared" ca="1" si="469"/>
        <v/>
      </c>
      <c r="AZ410" s="46" t="str">
        <f t="shared" ca="1" si="470"/>
        <v/>
      </c>
      <c r="BA410" s="77" t="str">
        <f t="shared" ca="1" si="471"/>
        <v/>
      </c>
      <c r="BB410" s="176"/>
      <c r="BC410" s="176"/>
      <c r="BD410" s="77" t="str">
        <f ca="1">IF(ISERROR(AI410-2),"",$AQ$4*SUM($BB$14:BB410)-$AR$4*SUM($BC$14:BC410))</f>
        <v/>
      </c>
      <c r="BE410" s="77" t="str">
        <f t="shared" ca="1" si="472"/>
        <v/>
      </c>
      <c r="BS410" s="163" t="str">
        <f t="shared" si="443"/>
        <v/>
      </c>
      <c r="BT410" s="163" t="str">
        <f t="shared" si="444"/>
        <v/>
      </c>
      <c r="BY410" s="164" t="str">
        <f t="shared" ca="1" si="454"/>
        <v/>
      </c>
      <c r="BZ410" s="44" t="str">
        <f ca="1">IF(COUNTIF($CN$2:CN1395,BY410)=1,VLOOKUP(BY410,CH:CI,2), IF(COUNTIF($CN$2:CN1395,BY410)=0,$BZ$10,""))</f>
        <v/>
      </c>
      <c r="CA410" s="45" t="str">
        <f t="shared" ca="1" si="447"/>
        <v/>
      </c>
      <c r="CB410" s="45" t="str">
        <f t="shared" ca="1" si="455"/>
        <v/>
      </c>
      <c r="CC410" s="44" t="str">
        <f ca="1">IF(COUNTIF($CN$2:CN1395,BY410)=1,VLOOKUP(BY410,CJ:CK,2), IF(COUNTIF($CN$2:CN1395,BY410)=0,$CA$10,""))</f>
        <v/>
      </c>
      <c r="CD410" s="45" t="str">
        <f t="shared" ca="1" si="456"/>
        <v/>
      </c>
      <c r="CE410" s="46" t="str">
        <f t="shared" ca="1" si="457"/>
        <v/>
      </c>
      <c r="CF410" s="44" t="str">
        <f t="shared" ca="1" si="458"/>
        <v/>
      </c>
      <c r="CL410" s="163" t="str">
        <f t="shared" si="437"/>
        <v/>
      </c>
      <c r="CM410" s="163" t="str">
        <f t="shared" si="438"/>
        <v/>
      </c>
      <c r="CR410" s="164" t="str">
        <f t="shared" ca="1" si="448"/>
        <v/>
      </c>
      <c r="CS410" s="44" t="str">
        <f ca="1">IF(COUNTIF($DG$2:DG1395,CR410)=1,VLOOKUP(CR410,DA:DB,2), IF(COUNTIF($DG$2:DG1395,CR410)=0,$CS$10,""))</f>
        <v/>
      </c>
      <c r="CT410" s="45" t="str">
        <f t="shared" ca="1" si="449"/>
        <v/>
      </c>
      <c r="CU410" s="45" t="str">
        <f t="shared" ca="1" si="450"/>
        <v/>
      </c>
      <c r="CV410" s="44" t="str">
        <f ca="1">IF(COUNTIF($DG$2:DG1395,CR410)=1,VLOOKUP(CR410,DC:DD,2), IF(COUNTIF($DG$2:DG1395,CR410)=0,$CT$10,""))</f>
        <v/>
      </c>
      <c r="CW410" s="45" t="str">
        <f t="shared" ca="1" si="451"/>
        <v/>
      </c>
      <c r="CX410" s="46" t="str">
        <f t="shared" ca="1" si="452"/>
        <v/>
      </c>
      <c r="CY410" s="44" t="str">
        <f t="shared" ca="1" si="453"/>
        <v/>
      </c>
      <c r="DE410" s="163" t="str">
        <f t="shared" si="439"/>
        <v/>
      </c>
      <c r="DF410" s="163" t="str">
        <f t="shared" si="440"/>
        <v/>
      </c>
    </row>
    <row r="411" spans="1:110">
      <c r="A411" s="164" t="str">
        <f t="shared" ca="1" si="427"/>
        <v/>
      </c>
      <c r="B411" s="71" t="str">
        <f ca="1">IF(COUNTIF($AD$2:AD1396,A411)=1,VLOOKUP(A411,T:U,2), IF(COUNTIF($AD$2:AD1396,A411)=0,$B$10,""))</f>
        <v/>
      </c>
      <c r="C411" s="31" t="str">
        <f t="shared" ca="1" si="445"/>
        <v/>
      </c>
      <c r="D411" s="32" t="str">
        <f t="shared" ca="1" si="428"/>
        <v/>
      </c>
      <c r="E411" s="71" t="str">
        <f ca="1">IF(COUNTIF($AD$2:AD1396,A411)=1,VLOOKUP(A411,V:W,2), IF(COUNTIF($AD$2:AD1396,A411)=0,$C$10,""))</f>
        <v/>
      </c>
      <c r="F411" s="31" t="str">
        <f t="shared" ca="1" si="429"/>
        <v/>
      </c>
      <c r="G411" s="32" t="str">
        <f t="shared" ca="1" si="430"/>
        <v/>
      </c>
      <c r="H411" s="71" t="str">
        <f ca="1">IF(COUNTIF($AD$2:AD1396,A411)=1,VLOOKUP(A411,X:Y,2), IF(COUNTIF($AD$2:AD1396,A411)=0,$D$10,""))</f>
        <v/>
      </c>
      <c r="I411" s="31" t="str">
        <f t="shared" ca="1" si="431"/>
        <v/>
      </c>
      <c r="J411" s="32" t="str">
        <f t="shared" ca="1" si="432"/>
        <v/>
      </c>
      <c r="K411" s="71" t="str">
        <f ca="1">IF(COUNTIF($AD$2:AD1396,A411)=1,VLOOKUP(A411,Z:AA,2), IF(COUNTIF($AD$2:AD1396,A411)=0,$E$10,""))</f>
        <v/>
      </c>
      <c r="L411" s="31" t="str">
        <f t="shared" ca="1" si="433"/>
        <v/>
      </c>
      <c r="M411" s="32" t="str">
        <f t="shared" ca="1" si="434"/>
        <v/>
      </c>
      <c r="N411" s="77" t="str">
        <f t="shared" ca="1" si="435"/>
        <v/>
      </c>
      <c r="O411" s="77"/>
      <c r="P411" s="77"/>
      <c r="Q411" s="77" t="str">
        <f ca="1">IF(ISERROR(B411-2),"",$G$5*SUM($O$14:O411)-$H$5*SUM($P$14:P411))</f>
        <v/>
      </c>
      <c r="R411" s="77" t="str">
        <f t="shared" ca="1" si="436"/>
        <v/>
      </c>
      <c r="AB411" s="163" t="str">
        <f t="shared" si="441"/>
        <v/>
      </c>
      <c r="AC411" s="163" t="str">
        <f t="shared" si="442"/>
        <v/>
      </c>
      <c r="AH411" s="164" t="str">
        <f t="shared" ca="1" si="459"/>
        <v/>
      </c>
      <c r="AI411" s="44" t="str">
        <f ca="1">IF(COUNTIF($BU$2:BU1396,AH411)=1,VLOOKUP(AH411,BG:BH,2), IF(COUNTIF($BU$2:BU1396,AH411)=0,$AI$10,""))</f>
        <v/>
      </c>
      <c r="AJ411" s="45" t="str">
        <f t="shared" ca="1" si="446"/>
        <v/>
      </c>
      <c r="AK411" s="45" t="str">
        <f t="shared" ca="1" si="460"/>
        <v/>
      </c>
      <c r="AL411" s="44" t="str">
        <f ca="1">IF(COUNTIF($BU$2:BU1396,AH411)=1,VLOOKUP(AH411,BI:BJ,2), IF(COUNTIF($BU$2:BU1396,AH411)=0,$AJ$10,""))</f>
        <v/>
      </c>
      <c r="AM411" s="45" t="str">
        <f t="shared" ca="1" si="461"/>
        <v/>
      </c>
      <c r="AN411" s="46" t="str">
        <f t="shared" ca="1" si="462"/>
        <v/>
      </c>
      <c r="AO411" s="44" t="str">
        <f ca="1">IF(COUNTIF($BU$2:BU1396,AH411)=1,VLOOKUP(AH411,BK:BL,2), IF(COUNTIF($BU$2:BU1396,AH411)=0,$AK$10,""))</f>
        <v/>
      </c>
      <c r="AP411" s="45" t="str">
        <f t="shared" ca="1" si="463"/>
        <v/>
      </c>
      <c r="AQ411" s="46" t="str">
        <f t="shared" ca="1" si="464"/>
        <v/>
      </c>
      <c r="AR411" s="44" t="str">
        <f ca="1">IF(COUNTIF($BU$2:BU1396,AH411)=1,VLOOKUP(AH411,BM:BN,2), IF(COUNTIF($BU$2:BU1396,AH411)=0,$AL$10,""))</f>
        <v/>
      </c>
      <c r="AS411" s="45" t="str">
        <f t="shared" ca="1" si="465"/>
        <v/>
      </c>
      <c r="AT411" s="46" t="str">
        <f t="shared" ca="1" si="466"/>
        <v/>
      </c>
      <c r="AU411" s="44" t="str">
        <f ca="1">IF(COUNTIF($BU$2:BU1396,AH411)=1,VLOOKUP(AH411,BO:BP,2), IF(COUNTIF($BU$2:BU1396,AH411)=0,$AM$10,""))</f>
        <v/>
      </c>
      <c r="AV411" s="45" t="str">
        <f t="shared" ca="1" si="467"/>
        <v/>
      </c>
      <c r="AW411" s="46" t="str">
        <f t="shared" ca="1" si="468"/>
        <v/>
      </c>
      <c r="AX411" s="44" t="str">
        <f ca="1">IF(COUNTIF($BU$2:BU1396,AH411)=1,VLOOKUP(AH411,BQ:BR,2), IF(COUNTIF($BU$2:BU1396,AH411)=0,$AN$10,""))</f>
        <v/>
      </c>
      <c r="AY411" s="45" t="str">
        <f t="shared" ca="1" si="469"/>
        <v/>
      </c>
      <c r="AZ411" s="46" t="str">
        <f t="shared" ca="1" si="470"/>
        <v/>
      </c>
      <c r="BA411" s="77" t="str">
        <f t="shared" ca="1" si="471"/>
        <v/>
      </c>
      <c r="BB411" s="176"/>
      <c r="BC411" s="176"/>
      <c r="BD411" s="77" t="str">
        <f ca="1">IF(ISERROR(AI411-2),"",$AQ$4*SUM($BB$14:BB411)-$AR$4*SUM($BC$14:BC411))</f>
        <v/>
      </c>
      <c r="BE411" s="77" t="str">
        <f t="shared" ca="1" si="472"/>
        <v/>
      </c>
      <c r="BS411" s="163" t="str">
        <f t="shared" si="443"/>
        <v/>
      </c>
      <c r="BT411" s="163" t="str">
        <f t="shared" si="444"/>
        <v/>
      </c>
      <c r="BY411" s="164" t="str">
        <f t="shared" ca="1" si="454"/>
        <v/>
      </c>
      <c r="BZ411" s="44" t="str">
        <f ca="1">IF(COUNTIF($CN$2:CN1396,BY411)=1,VLOOKUP(BY411,CH:CI,2), IF(COUNTIF($CN$2:CN1396,BY411)=0,$BZ$10,""))</f>
        <v/>
      </c>
      <c r="CA411" s="45" t="str">
        <f t="shared" ca="1" si="447"/>
        <v/>
      </c>
      <c r="CB411" s="45" t="str">
        <f t="shared" ca="1" si="455"/>
        <v/>
      </c>
      <c r="CC411" s="44" t="str">
        <f ca="1">IF(COUNTIF($CN$2:CN1396,BY411)=1,VLOOKUP(BY411,CJ:CK,2), IF(COUNTIF($CN$2:CN1396,BY411)=0,$CA$10,""))</f>
        <v/>
      </c>
      <c r="CD411" s="45" t="str">
        <f t="shared" ca="1" si="456"/>
        <v/>
      </c>
      <c r="CE411" s="46" t="str">
        <f t="shared" ca="1" si="457"/>
        <v/>
      </c>
      <c r="CF411" s="44" t="str">
        <f t="shared" ca="1" si="458"/>
        <v/>
      </c>
      <c r="CL411" s="163" t="str">
        <f t="shared" si="437"/>
        <v/>
      </c>
      <c r="CM411" s="163" t="str">
        <f t="shared" si="438"/>
        <v/>
      </c>
      <c r="CR411" s="164" t="str">
        <f t="shared" ca="1" si="448"/>
        <v/>
      </c>
      <c r="CS411" s="44" t="str">
        <f ca="1">IF(COUNTIF($DG$2:DG1396,CR411)=1,VLOOKUP(CR411,DA:DB,2), IF(COUNTIF($DG$2:DG1396,CR411)=0,$CS$10,""))</f>
        <v/>
      </c>
      <c r="CT411" s="45" t="str">
        <f t="shared" ca="1" si="449"/>
        <v/>
      </c>
      <c r="CU411" s="45" t="str">
        <f t="shared" ca="1" si="450"/>
        <v/>
      </c>
      <c r="CV411" s="44" t="str">
        <f ca="1">IF(COUNTIF($DG$2:DG1396,CR411)=1,VLOOKUP(CR411,DC:DD,2), IF(COUNTIF($DG$2:DG1396,CR411)=0,$CT$10,""))</f>
        <v/>
      </c>
      <c r="CW411" s="45" t="str">
        <f t="shared" ca="1" si="451"/>
        <v/>
      </c>
      <c r="CX411" s="46" t="str">
        <f t="shared" ca="1" si="452"/>
        <v/>
      </c>
      <c r="CY411" s="44" t="str">
        <f t="shared" ca="1" si="453"/>
        <v/>
      </c>
      <c r="DE411" s="163" t="str">
        <f t="shared" si="439"/>
        <v/>
      </c>
      <c r="DF411" s="163" t="str">
        <f t="shared" si="440"/>
        <v/>
      </c>
    </row>
    <row r="412" spans="1:110">
      <c r="A412" s="164" t="str">
        <f t="shared" ca="1" si="427"/>
        <v/>
      </c>
      <c r="B412" s="71" t="str">
        <f ca="1">IF(COUNTIF($AD$2:AD1397,A412)=1,VLOOKUP(A412,T:U,2), IF(COUNTIF($AD$2:AD1397,A412)=0,$B$10,""))</f>
        <v/>
      </c>
      <c r="C412" s="31" t="str">
        <f t="shared" ca="1" si="445"/>
        <v/>
      </c>
      <c r="D412" s="32" t="str">
        <f t="shared" ca="1" si="428"/>
        <v/>
      </c>
      <c r="E412" s="71" t="str">
        <f ca="1">IF(COUNTIF($AD$2:AD1397,A412)=1,VLOOKUP(A412,V:W,2), IF(COUNTIF($AD$2:AD1397,A412)=0,$C$10,""))</f>
        <v/>
      </c>
      <c r="F412" s="31" t="str">
        <f t="shared" ca="1" si="429"/>
        <v/>
      </c>
      <c r="G412" s="32" t="str">
        <f t="shared" ca="1" si="430"/>
        <v/>
      </c>
      <c r="H412" s="71" t="str">
        <f ca="1">IF(COUNTIF($AD$2:AD1397,A412)=1,VLOOKUP(A412,X:Y,2), IF(COUNTIF($AD$2:AD1397,A412)=0,$D$10,""))</f>
        <v/>
      </c>
      <c r="I412" s="31" t="str">
        <f t="shared" ca="1" si="431"/>
        <v/>
      </c>
      <c r="J412" s="32" t="str">
        <f t="shared" ca="1" si="432"/>
        <v/>
      </c>
      <c r="K412" s="71" t="str">
        <f ca="1">IF(COUNTIF($AD$2:AD1397,A412)=1,VLOOKUP(A412,Z:AA,2), IF(COUNTIF($AD$2:AD1397,A412)=0,$E$10,""))</f>
        <v/>
      </c>
      <c r="L412" s="31" t="str">
        <f t="shared" ca="1" si="433"/>
        <v/>
      </c>
      <c r="M412" s="32" t="str">
        <f t="shared" ca="1" si="434"/>
        <v/>
      </c>
      <c r="N412" s="77" t="str">
        <f t="shared" ca="1" si="435"/>
        <v/>
      </c>
      <c r="O412" s="77"/>
      <c r="P412" s="77"/>
      <c r="Q412" s="77" t="str">
        <f ca="1">IF(ISERROR(B412-2),"",$G$5*SUM($O$14:O412)-$H$5*SUM($P$14:P412))</f>
        <v/>
      </c>
      <c r="R412" s="77" t="str">
        <f t="shared" ca="1" si="436"/>
        <v/>
      </c>
      <c r="AB412" s="163" t="str">
        <f t="shared" si="441"/>
        <v/>
      </c>
      <c r="AC412" s="163" t="str">
        <f t="shared" si="442"/>
        <v/>
      </c>
      <c r="AH412" s="164" t="str">
        <f t="shared" ca="1" si="459"/>
        <v/>
      </c>
      <c r="AI412" s="44" t="str">
        <f ca="1">IF(COUNTIF($BU$2:BU1397,AH412)=1,VLOOKUP(AH412,BG:BH,2), IF(COUNTIF($BU$2:BU1397,AH412)=0,$AI$10,""))</f>
        <v/>
      </c>
      <c r="AJ412" s="45" t="str">
        <f t="shared" ca="1" si="446"/>
        <v/>
      </c>
      <c r="AK412" s="45" t="str">
        <f t="shared" ca="1" si="460"/>
        <v/>
      </c>
      <c r="AL412" s="44" t="str">
        <f ca="1">IF(COUNTIF($BU$2:BU1397,AH412)=1,VLOOKUP(AH412,BI:BJ,2), IF(COUNTIF($BU$2:BU1397,AH412)=0,$AJ$10,""))</f>
        <v/>
      </c>
      <c r="AM412" s="45" t="str">
        <f t="shared" ca="1" si="461"/>
        <v/>
      </c>
      <c r="AN412" s="46" t="str">
        <f t="shared" ca="1" si="462"/>
        <v/>
      </c>
      <c r="AO412" s="44" t="str">
        <f ca="1">IF(COUNTIF($BU$2:BU1397,AH412)=1,VLOOKUP(AH412,BK:BL,2), IF(COUNTIF($BU$2:BU1397,AH412)=0,$AK$10,""))</f>
        <v/>
      </c>
      <c r="AP412" s="45" t="str">
        <f t="shared" ca="1" si="463"/>
        <v/>
      </c>
      <c r="AQ412" s="46" t="str">
        <f t="shared" ca="1" si="464"/>
        <v/>
      </c>
      <c r="AR412" s="44" t="str">
        <f ca="1">IF(COUNTIF($BU$2:BU1397,AH412)=1,VLOOKUP(AH412,BM:BN,2), IF(COUNTIF($BU$2:BU1397,AH412)=0,$AL$10,""))</f>
        <v/>
      </c>
      <c r="AS412" s="45" t="str">
        <f t="shared" ca="1" si="465"/>
        <v/>
      </c>
      <c r="AT412" s="46" t="str">
        <f t="shared" ca="1" si="466"/>
        <v/>
      </c>
      <c r="AU412" s="44" t="str">
        <f ca="1">IF(COUNTIF($BU$2:BU1397,AH412)=1,VLOOKUP(AH412,BO:BP,2), IF(COUNTIF($BU$2:BU1397,AH412)=0,$AM$10,""))</f>
        <v/>
      </c>
      <c r="AV412" s="45" t="str">
        <f t="shared" ca="1" si="467"/>
        <v/>
      </c>
      <c r="AW412" s="46" t="str">
        <f t="shared" ca="1" si="468"/>
        <v/>
      </c>
      <c r="AX412" s="44" t="str">
        <f ca="1">IF(COUNTIF($BU$2:BU1397,AH412)=1,VLOOKUP(AH412,BQ:BR,2), IF(COUNTIF($BU$2:BU1397,AH412)=0,$AN$10,""))</f>
        <v/>
      </c>
      <c r="AY412" s="45" t="str">
        <f t="shared" ca="1" si="469"/>
        <v/>
      </c>
      <c r="AZ412" s="46" t="str">
        <f t="shared" ca="1" si="470"/>
        <v/>
      </c>
      <c r="BA412" s="77" t="str">
        <f t="shared" ca="1" si="471"/>
        <v/>
      </c>
      <c r="BB412" s="176"/>
      <c r="BC412" s="176"/>
      <c r="BD412" s="77" t="str">
        <f ca="1">IF(ISERROR(AI412-2),"",$AQ$4*SUM($BB$14:BB412)-$AR$4*SUM($BC$14:BC412))</f>
        <v/>
      </c>
      <c r="BE412" s="77" t="str">
        <f t="shared" ca="1" si="472"/>
        <v/>
      </c>
      <c r="BS412" s="163" t="str">
        <f t="shared" si="443"/>
        <v/>
      </c>
      <c r="BT412" s="163" t="str">
        <f t="shared" si="444"/>
        <v/>
      </c>
      <c r="BY412" s="164" t="str">
        <f t="shared" ca="1" si="454"/>
        <v/>
      </c>
      <c r="BZ412" s="44" t="str">
        <f ca="1">IF(COUNTIF($CN$2:CN1397,BY412)=1,VLOOKUP(BY412,CH:CI,2), IF(COUNTIF($CN$2:CN1397,BY412)=0,$BZ$10,""))</f>
        <v/>
      </c>
      <c r="CA412" s="45" t="str">
        <f t="shared" ca="1" si="447"/>
        <v/>
      </c>
      <c r="CB412" s="45" t="str">
        <f t="shared" ca="1" si="455"/>
        <v/>
      </c>
      <c r="CC412" s="44" t="str">
        <f ca="1">IF(COUNTIF($CN$2:CN1397,BY412)=1,VLOOKUP(BY412,CJ:CK,2), IF(COUNTIF($CN$2:CN1397,BY412)=0,$CA$10,""))</f>
        <v/>
      </c>
      <c r="CD412" s="45" t="str">
        <f t="shared" ca="1" si="456"/>
        <v/>
      </c>
      <c r="CE412" s="46" t="str">
        <f t="shared" ca="1" si="457"/>
        <v/>
      </c>
      <c r="CF412" s="44" t="str">
        <f t="shared" ca="1" si="458"/>
        <v/>
      </c>
      <c r="CL412" s="163" t="str">
        <f t="shared" si="437"/>
        <v/>
      </c>
      <c r="CM412" s="163" t="str">
        <f t="shared" si="438"/>
        <v/>
      </c>
      <c r="CR412" s="164" t="str">
        <f t="shared" ca="1" si="448"/>
        <v/>
      </c>
      <c r="CS412" s="44" t="str">
        <f ca="1">IF(COUNTIF($DG$2:DG1397,CR412)=1,VLOOKUP(CR412,DA:DB,2), IF(COUNTIF($DG$2:DG1397,CR412)=0,$CS$10,""))</f>
        <v/>
      </c>
      <c r="CT412" s="45" t="str">
        <f t="shared" ca="1" si="449"/>
        <v/>
      </c>
      <c r="CU412" s="45" t="str">
        <f t="shared" ca="1" si="450"/>
        <v/>
      </c>
      <c r="CV412" s="44" t="str">
        <f ca="1">IF(COUNTIF($DG$2:DG1397,CR412)=1,VLOOKUP(CR412,DC:DD,2), IF(COUNTIF($DG$2:DG1397,CR412)=0,$CT$10,""))</f>
        <v/>
      </c>
      <c r="CW412" s="45" t="str">
        <f t="shared" ca="1" si="451"/>
        <v/>
      </c>
      <c r="CX412" s="46" t="str">
        <f t="shared" ca="1" si="452"/>
        <v/>
      </c>
      <c r="CY412" s="44" t="str">
        <f t="shared" ca="1" si="453"/>
        <v/>
      </c>
      <c r="DE412" s="163" t="str">
        <f t="shared" si="439"/>
        <v/>
      </c>
      <c r="DF412" s="163" t="str">
        <f t="shared" si="440"/>
        <v/>
      </c>
    </row>
    <row r="413" spans="1:110">
      <c r="A413" s="164" t="str">
        <f t="shared" ref="A413:A476" ca="1" si="473">IF(AND(ISBLANK(AD402), A412 = $AD$1),NOW(),IF(ISBLANK(AD402),"",AD402))</f>
        <v/>
      </c>
      <c r="B413" s="71" t="str">
        <f ca="1">IF(COUNTIF($AD$2:AD1398,A413)=1,VLOOKUP(A413,T:U,2), IF(COUNTIF($AD$2:AD1398,A413)=0,$B$10,""))</f>
        <v/>
      </c>
      <c r="C413" s="31" t="str">
        <f t="shared" ca="1" si="445"/>
        <v/>
      </c>
      <c r="D413" s="32" t="str">
        <f t="shared" ref="D413:D476" ca="1" si="474">IF(ISERROR(B413-2),"",-1*(A413-$A$14)/360*$B$7*$B$5)</f>
        <v/>
      </c>
      <c r="E413" s="71" t="str">
        <f ca="1">IF(COUNTIF($AD$2:AD1398,A413)=1,VLOOKUP(A413,V:W,2), IF(COUNTIF($AD$2:AD1398,A413)=0,$C$10,""))</f>
        <v/>
      </c>
      <c r="F413" s="31" t="str">
        <f t="shared" ref="F413:F476" ca="1" si="475">IF(ISERROR(B413-2),"",(E413-$E$14)/100*$C$5)</f>
        <v/>
      </c>
      <c r="G413" s="32" t="str">
        <f t="shared" ref="G413:G476" ca="1" si="476">IF(ISERROR(B413-2),"",ROUNDUP(A413-$A$14,0)/360*$C$6*$C$5-ROUNDUP(A413-$A$14,0)/360*$C$7*$C$5*$E$14/100)</f>
        <v/>
      </c>
      <c r="H413" s="71" t="str">
        <f ca="1">IF(COUNTIF($AD$2:AD1398,A413)=1,VLOOKUP(A413,X:Y,2), IF(COUNTIF($AD$2:AD1398,A413)=0,$D$10,""))</f>
        <v/>
      </c>
      <c r="I413" s="31" t="str">
        <f t="shared" ref="I413:I476" ca="1" si="477">IF(ISERROR(B413-2),"",(H413/$H$14-1)*$D$5)</f>
        <v/>
      </c>
      <c r="J413" s="32" t="str">
        <f t="shared" ref="J413:J476" ca="1" si="478">IF(ISERROR(B413-2),"",-1*ROUNDUP(A413-$A$14,0)/360*$D$7*$D$5)</f>
        <v/>
      </c>
      <c r="K413" s="71" t="str">
        <f ca="1">IF(COUNTIF($AD$2:AD1398,A413)=1,VLOOKUP(A413,Z:AA,2), IF(COUNTIF($AD$2:AD1398,A413)=0,$E$10,""))</f>
        <v/>
      </c>
      <c r="L413" s="31" t="str">
        <f t="shared" ref="L413:L476" ca="1" si="479">IF(ISERROR(B413-2),"",(K413-$K$14)/100*$E$5)</f>
        <v/>
      </c>
      <c r="M413" s="32" t="str">
        <f t="shared" ref="M413:M476" ca="1" si="480">IF(ISERROR(B413-2),"",ROUNDUP(A413-$A$14,0)/360*$E$6*$E$5-ROUNDUP(A413-$A$14,0)/360*$E$7*$E$5*$K$14/100)</f>
        <v/>
      </c>
      <c r="N413" s="77" t="str">
        <f t="shared" ref="N413:N476" ca="1" si="481">IF(ISERROR(B413-2),"",C413+D413-F413-G413-I413-J413+L413+M413)</f>
        <v/>
      </c>
      <c r="O413" s="77"/>
      <c r="P413" s="77"/>
      <c r="Q413" s="77" t="str">
        <f ca="1">IF(ISERROR(B413-2),"",$G$5*SUM($O$14:O413)-$H$5*SUM($P$14:P413))</f>
        <v/>
      </c>
      <c r="R413" s="77" t="str">
        <f t="shared" ref="R413:R476" ca="1" si="482">IF(ISERROR(B413-2),"",N413+Q413)</f>
        <v/>
      </c>
      <c r="AB413" s="163" t="str">
        <f t="shared" si="441"/>
        <v/>
      </c>
      <c r="AC413" s="163" t="str">
        <f t="shared" si="442"/>
        <v/>
      </c>
      <c r="AH413" s="164" t="str">
        <f t="shared" ca="1" si="459"/>
        <v/>
      </c>
      <c r="AI413" s="44" t="str">
        <f ca="1">IF(COUNTIF($BU$2:BU1398,AH413)=1,VLOOKUP(AH413,BG:BH,2), IF(COUNTIF($BU$2:BU1398,AH413)=0,$AI$10,""))</f>
        <v/>
      </c>
      <c r="AJ413" s="45" t="str">
        <f t="shared" ca="1" si="446"/>
        <v/>
      </c>
      <c r="AK413" s="45" t="str">
        <f t="shared" ca="1" si="460"/>
        <v/>
      </c>
      <c r="AL413" s="44" t="str">
        <f ca="1">IF(COUNTIF($BU$2:BU1398,AH413)=1,VLOOKUP(AH413,BI:BJ,2), IF(COUNTIF($BU$2:BU1398,AH413)=0,$AJ$10,""))</f>
        <v/>
      </c>
      <c r="AM413" s="45" t="str">
        <f t="shared" ca="1" si="461"/>
        <v/>
      </c>
      <c r="AN413" s="46" t="str">
        <f t="shared" ca="1" si="462"/>
        <v/>
      </c>
      <c r="AO413" s="44" t="str">
        <f ca="1">IF(COUNTIF($BU$2:BU1398,AH413)=1,VLOOKUP(AH413,BK:BL,2), IF(COUNTIF($BU$2:BU1398,AH413)=0,$AK$10,""))</f>
        <v/>
      </c>
      <c r="AP413" s="45" t="str">
        <f t="shared" ca="1" si="463"/>
        <v/>
      </c>
      <c r="AQ413" s="46" t="str">
        <f t="shared" ca="1" si="464"/>
        <v/>
      </c>
      <c r="AR413" s="44" t="str">
        <f ca="1">IF(COUNTIF($BU$2:BU1398,AH413)=1,VLOOKUP(AH413,BM:BN,2), IF(COUNTIF($BU$2:BU1398,AH413)=0,$AL$10,""))</f>
        <v/>
      </c>
      <c r="AS413" s="45" t="str">
        <f t="shared" ca="1" si="465"/>
        <v/>
      </c>
      <c r="AT413" s="46" t="str">
        <f t="shared" ca="1" si="466"/>
        <v/>
      </c>
      <c r="AU413" s="44" t="str">
        <f ca="1">IF(COUNTIF($BU$2:BU1398,AH413)=1,VLOOKUP(AH413,BO:BP,2), IF(COUNTIF($BU$2:BU1398,AH413)=0,$AM$10,""))</f>
        <v/>
      </c>
      <c r="AV413" s="45" t="str">
        <f t="shared" ca="1" si="467"/>
        <v/>
      </c>
      <c r="AW413" s="46" t="str">
        <f t="shared" ca="1" si="468"/>
        <v/>
      </c>
      <c r="AX413" s="44" t="str">
        <f ca="1">IF(COUNTIF($BU$2:BU1398,AH413)=1,VLOOKUP(AH413,BQ:BR,2), IF(COUNTIF($BU$2:BU1398,AH413)=0,$AN$10,""))</f>
        <v/>
      </c>
      <c r="AY413" s="45" t="str">
        <f t="shared" ca="1" si="469"/>
        <v/>
      </c>
      <c r="AZ413" s="46" t="str">
        <f t="shared" ca="1" si="470"/>
        <v/>
      </c>
      <c r="BA413" s="77" t="str">
        <f t="shared" ca="1" si="471"/>
        <v/>
      </c>
      <c r="BB413" s="176"/>
      <c r="BC413" s="176"/>
      <c r="BD413" s="77" t="str">
        <f ca="1">IF(ISERROR(AI413-2),"",$AQ$4*SUM($BB$14:BB413)-$AR$4*SUM($BC$14:BC413))</f>
        <v/>
      </c>
      <c r="BE413" s="77" t="str">
        <f t="shared" ca="1" si="472"/>
        <v/>
      </c>
      <c r="BS413" s="163" t="str">
        <f t="shared" si="443"/>
        <v/>
      </c>
      <c r="BT413" s="163" t="str">
        <f t="shared" si="444"/>
        <v/>
      </c>
      <c r="BY413" s="164" t="str">
        <f t="shared" ca="1" si="454"/>
        <v/>
      </c>
      <c r="BZ413" s="44" t="str">
        <f ca="1">IF(COUNTIF($CN$2:CN1398,BY413)=1,VLOOKUP(BY413,CH:CI,2), IF(COUNTIF($CN$2:CN1398,BY413)=0,$BZ$10,""))</f>
        <v/>
      </c>
      <c r="CA413" s="45" t="str">
        <f t="shared" ca="1" si="447"/>
        <v/>
      </c>
      <c r="CB413" s="45" t="str">
        <f t="shared" ca="1" si="455"/>
        <v/>
      </c>
      <c r="CC413" s="44" t="str">
        <f ca="1">IF(COUNTIF($CN$2:CN1398,BY413)=1,VLOOKUP(BY413,CJ:CK,2), IF(COUNTIF($CN$2:CN1398,BY413)=0,$CA$10,""))</f>
        <v/>
      </c>
      <c r="CD413" s="45" t="str">
        <f t="shared" ca="1" si="456"/>
        <v/>
      </c>
      <c r="CE413" s="46" t="str">
        <f t="shared" ca="1" si="457"/>
        <v/>
      </c>
      <c r="CF413" s="44" t="str">
        <f t="shared" ca="1" si="458"/>
        <v/>
      </c>
      <c r="CL413" s="163" t="str">
        <f t="shared" si="437"/>
        <v/>
      </c>
      <c r="CM413" s="163" t="str">
        <f t="shared" si="438"/>
        <v/>
      </c>
      <c r="CR413" s="164" t="str">
        <f t="shared" ca="1" si="448"/>
        <v/>
      </c>
      <c r="CS413" s="44" t="str">
        <f ca="1">IF(COUNTIF($DG$2:DG1398,CR413)=1,VLOOKUP(CR413,DA:DB,2), IF(COUNTIF($DG$2:DG1398,CR413)=0,$CS$10,""))</f>
        <v/>
      </c>
      <c r="CT413" s="45" t="str">
        <f t="shared" ca="1" si="449"/>
        <v/>
      </c>
      <c r="CU413" s="45" t="str">
        <f t="shared" ca="1" si="450"/>
        <v/>
      </c>
      <c r="CV413" s="44" t="str">
        <f ca="1">IF(COUNTIF($DG$2:DG1398,CR413)=1,VLOOKUP(CR413,DC:DD,2), IF(COUNTIF($DG$2:DG1398,CR413)=0,$CT$10,""))</f>
        <v/>
      </c>
      <c r="CW413" s="45" t="str">
        <f t="shared" ca="1" si="451"/>
        <v/>
      </c>
      <c r="CX413" s="46" t="str">
        <f t="shared" ca="1" si="452"/>
        <v/>
      </c>
      <c r="CY413" s="44" t="str">
        <f t="shared" ca="1" si="453"/>
        <v/>
      </c>
      <c r="DE413" s="163" t="str">
        <f t="shared" si="439"/>
        <v/>
      </c>
      <c r="DF413" s="163" t="str">
        <f t="shared" si="440"/>
        <v/>
      </c>
    </row>
    <row r="414" spans="1:110">
      <c r="A414" s="164" t="str">
        <f t="shared" ca="1" si="473"/>
        <v/>
      </c>
      <c r="B414" s="71" t="str">
        <f ca="1">IF(COUNTIF($AD$2:AD1399,A414)=1,VLOOKUP(A414,T:U,2), IF(COUNTIF($AD$2:AD1399,A414)=0,$B$10,""))</f>
        <v/>
      </c>
      <c r="C414" s="31" t="str">
        <f t="shared" ca="1" si="445"/>
        <v/>
      </c>
      <c r="D414" s="32" t="str">
        <f t="shared" ca="1" si="474"/>
        <v/>
      </c>
      <c r="E414" s="71" t="str">
        <f ca="1">IF(COUNTIF($AD$2:AD1399,A414)=1,VLOOKUP(A414,V:W,2), IF(COUNTIF($AD$2:AD1399,A414)=0,$C$10,""))</f>
        <v/>
      </c>
      <c r="F414" s="31" t="str">
        <f t="shared" ca="1" si="475"/>
        <v/>
      </c>
      <c r="G414" s="32" t="str">
        <f t="shared" ca="1" si="476"/>
        <v/>
      </c>
      <c r="H414" s="71" t="str">
        <f ca="1">IF(COUNTIF($AD$2:AD1399,A414)=1,VLOOKUP(A414,X:Y,2), IF(COUNTIF($AD$2:AD1399,A414)=0,$D$10,""))</f>
        <v/>
      </c>
      <c r="I414" s="31" t="str">
        <f t="shared" ca="1" si="477"/>
        <v/>
      </c>
      <c r="J414" s="32" t="str">
        <f t="shared" ca="1" si="478"/>
        <v/>
      </c>
      <c r="K414" s="71" t="str">
        <f ca="1">IF(COUNTIF($AD$2:AD1399,A414)=1,VLOOKUP(A414,Z:AA,2), IF(COUNTIF($AD$2:AD1399,A414)=0,$E$10,""))</f>
        <v/>
      </c>
      <c r="L414" s="31" t="str">
        <f t="shared" ca="1" si="479"/>
        <v/>
      </c>
      <c r="M414" s="32" t="str">
        <f t="shared" ca="1" si="480"/>
        <v/>
      </c>
      <c r="N414" s="77" t="str">
        <f t="shared" ca="1" si="481"/>
        <v/>
      </c>
      <c r="O414" s="77"/>
      <c r="P414" s="77"/>
      <c r="Q414" s="77" t="str">
        <f ca="1">IF(ISERROR(B414-2),"",$G$5*SUM($O$14:O414)-$H$5*SUM($P$14:P414))</f>
        <v/>
      </c>
      <c r="R414" s="77" t="str">
        <f t="shared" ca="1" si="482"/>
        <v/>
      </c>
      <c r="AB414" s="163" t="str">
        <f t="shared" si="441"/>
        <v/>
      </c>
      <c r="AC414" s="163" t="str">
        <f t="shared" si="442"/>
        <v/>
      </c>
      <c r="AH414" s="164" t="str">
        <f t="shared" ca="1" si="459"/>
        <v/>
      </c>
      <c r="AI414" s="44" t="str">
        <f ca="1">IF(COUNTIF($BU$2:BU1399,AH414)=1,VLOOKUP(AH414,BG:BH,2), IF(COUNTIF($BU$2:BU1399,AH414)=0,$AI$10,""))</f>
        <v/>
      </c>
      <c r="AJ414" s="45" t="str">
        <f t="shared" ca="1" si="446"/>
        <v/>
      </c>
      <c r="AK414" s="45" t="str">
        <f t="shared" ca="1" si="460"/>
        <v/>
      </c>
      <c r="AL414" s="44" t="str">
        <f ca="1">IF(COUNTIF($BU$2:BU1399,AH414)=1,VLOOKUP(AH414,BI:BJ,2), IF(COUNTIF($BU$2:BU1399,AH414)=0,$AJ$10,""))</f>
        <v/>
      </c>
      <c r="AM414" s="45" t="str">
        <f t="shared" ca="1" si="461"/>
        <v/>
      </c>
      <c r="AN414" s="46" t="str">
        <f t="shared" ca="1" si="462"/>
        <v/>
      </c>
      <c r="AO414" s="44" t="str">
        <f ca="1">IF(COUNTIF($BU$2:BU1399,AH414)=1,VLOOKUP(AH414,BK:BL,2), IF(COUNTIF($BU$2:BU1399,AH414)=0,$AK$10,""))</f>
        <v/>
      </c>
      <c r="AP414" s="45" t="str">
        <f t="shared" ca="1" si="463"/>
        <v/>
      </c>
      <c r="AQ414" s="46" t="str">
        <f t="shared" ca="1" si="464"/>
        <v/>
      </c>
      <c r="AR414" s="44" t="str">
        <f ca="1">IF(COUNTIF($BU$2:BU1399,AH414)=1,VLOOKUP(AH414,BM:BN,2), IF(COUNTIF($BU$2:BU1399,AH414)=0,$AL$10,""))</f>
        <v/>
      </c>
      <c r="AS414" s="45" t="str">
        <f t="shared" ca="1" si="465"/>
        <v/>
      </c>
      <c r="AT414" s="46" t="str">
        <f t="shared" ca="1" si="466"/>
        <v/>
      </c>
      <c r="AU414" s="44" t="str">
        <f ca="1">IF(COUNTIF($BU$2:BU1399,AH414)=1,VLOOKUP(AH414,BO:BP,2), IF(COUNTIF($BU$2:BU1399,AH414)=0,$AM$10,""))</f>
        <v/>
      </c>
      <c r="AV414" s="45" t="str">
        <f t="shared" ca="1" si="467"/>
        <v/>
      </c>
      <c r="AW414" s="46" t="str">
        <f t="shared" ca="1" si="468"/>
        <v/>
      </c>
      <c r="AX414" s="44" t="str">
        <f ca="1">IF(COUNTIF($BU$2:BU1399,AH414)=1,VLOOKUP(AH414,BQ:BR,2), IF(COUNTIF($BU$2:BU1399,AH414)=0,$AN$10,""))</f>
        <v/>
      </c>
      <c r="AY414" s="45" t="str">
        <f t="shared" ca="1" si="469"/>
        <v/>
      </c>
      <c r="AZ414" s="46" t="str">
        <f t="shared" ca="1" si="470"/>
        <v/>
      </c>
      <c r="BA414" s="77" t="str">
        <f t="shared" ca="1" si="471"/>
        <v/>
      </c>
      <c r="BB414" s="176"/>
      <c r="BC414" s="176"/>
      <c r="BD414" s="77" t="str">
        <f ca="1">IF(ISERROR(AI414-2),"",$AQ$4*SUM($BB$14:BB414)-$AR$4*SUM($BC$14:BC414))</f>
        <v/>
      </c>
      <c r="BE414" s="77" t="str">
        <f t="shared" ca="1" si="472"/>
        <v/>
      </c>
      <c r="BS414" s="163" t="str">
        <f t="shared" si="443"/>
        <v/>
      </c>
      <c r="BT414" s="163" t="str">
        <f t="shared" si="444"/>
        <v/>
      </c>
      <c r="BY414" s="164" t="str">
        <f t="shared" ca="1" si="454"/>
        <v/>
      </c>
      <c r="BZ414" s="44" t="str">
        <f ca="1">IF(COUNTIF($CN$2:CN1399,BY414)=1,VLOOKUP(BY414,CH:CI,2), IF(COUNTIF($CN$2:CN1399,BY414)=0,$BZ$10,""))</f>
        <v/>
      </c>
      <c r="CA414" s="45" t="str">
        <f t="shared" ca="1" si="447"/>
        <v/>
      </c>
      <c r="CB414" s="45" t="str">
        <f t="shared" ca="1" si="455"/>
        <v/>
      </c>
      <c r="CC414" s="44" t="str">
        <f ca="1">IF(COUNTIF($CN$2:CN1399,BY414)=1,VLOOKUP(BY414,CJ:CK,2), IF(COUNTIF($CN$2:CN1399,BY414)=0,$CA$10,""))</f>
        <v/>
      </c>
      <c r="CD414" s="45" t="str">
        <f t="shared" ca="1" si="456"/>
        <v/>
      </c>
      <c r="CE414" s="46" t="str">
        <f t="shared" ca="1" si="457"/>
        <v/>
      </c>
      <c r="CF414" s="44" t="str">
        <f t="shared" ca="1" si="458"/>
        <v/>
      </c>
      <c r="CL414" s="163" t="str">
        <f t="shared" si="437"/>
        <v/>
      </c>
      <c r="CM414" s="163" t="str">
        <f t="shared" si="438"/>
        <v/>
      </c>
      <c r="CR414" s="164" t="str">
        <f t="shared" ca="1" si="448"/>
        <v/>
      </c>
      <c r="CS414" s="44" t="str">
        <f ca="1">IF(COUNTIF($DG$2:DG1399,CR414)=1,VLOOKUP(CR414,DA:DB,2), IF(COUNTIF($DG$2:DG1399,CR414)=0,$CS$10,""))</f>
        <v/>
      </c>
      <c r="CT414" s="45" t="str">
        <f t="shared" ca="1" si="449"/>
        <v/>
      </c>
      <c r="CU414" s="45" t="str">
        <f t="shared" ca="1" si="450"/>
        <v/>
      </c>
      <c r="CV414" s="44" t="str">
        <f ca="1">IF(COUNTIF($DG$2:DG1399,CR414)=1,VLOOKUP(CR414,DC:DD,2), IF(COUNTIF($DG$2:DG1399,CR414)=0,$CT$10,""))</f>
        <v/>
      </c>
      <c r="CW414" s="45" t="str">
        <f t="shared" ca="1" si="451"/>
        <v/>
      </c>
      <c r="CX414" s="46" t="str">
        <f t="shared" ca="1" si="452"/>
        <v/>
      </c>
      <c r="CY414" s="44" t="str">
        <f t="shared" ca="1" si="453"/>
        <v/>
      </c>
      <c r="DE414" s="163" t="str">
        <f t="shared" si="439"/>
        <v/>
      </c>
      <c r="DF414" s="163" t="str">
        <f t="shared" si="440"/>
        <v/>
      </c>
    </row>
    <row r="415" spans="1:110">
      <c r="A415" s="164" t="str">
        <f t="shared" ca="1" si="473"/>
        <v/>
      </c>
      <c r="B415" s="71" t="str">
        <f ca="1">IF(COUNTIF($AD$2:AD1400,A415)=1,VLOOKUP(A415,T:U,2), IF(COUNTIF($AD$2:AD1400,A415)=0,$B$10,""))</f>
        <v/>
      </c>
      <c r="C415" s="31" t="str">
        <f t="shared" ca="1" si="445"/>
        <v/>
      </c>
      <c r="D415" s="32" t="str">
        <f t="shared" ca="1" si="474"/>
        <v/>
      </c>
      <c r="E415" s="71" t="str">
        <f ca="1">IF(COUNTIF($AD$2:AD1400,A415)=1,VLOOKUP(A415,V:W,2), IF(COUNTIF($AD$2:AD1400,A415)=0,$C$10,""))</f>
        <v/>
      </c>
      <c r="F415" s="31" t="str">
        <f t="shared" ca="1" si="475"/>
        <v/>
      </c>
      <c r="G415" s="32" t="str">
        <f t="shared" ca="1" si="476"/>
        <v/>
      </c>
      <c r="H415" s="71" t="str">
        <f ca="1">IF(COUNTIF($AD$2:AD1400,A415)=1,VLOOKUP(A415,X:Y,2), IF(COUNTIF($AD$2:AD1400,A415)=0,$D$10,""))</f>
        <v/>
      </c>
      <c r="I415" s="31" t="str">
        <f t="shared" ca="1" si="477"/>
        <v/>
      </c>
      <c r="J415" s="32" t="str">
        <f t="shared" ca="1" si="478"/>
        <v/>
      </c>
      <c r="K415" s="71" t="str">
        <f ca="1">IF(COUNTIF($AD$2:AD1400,A415)=1,VLOOKUP(A415,Z:AA,2), IF(COUNTIF($AD$2:AD1400,A415)=0,$E$10,""))</f>
        <v/>
      </c>
      <c r="L415" s="31" t="str">
        <f t="shared" ca="1" si="479"/>
        <v/>
      </c>
      <c r="M415" s="32" t="str">
        <f t="shared" ca="1" si="480"/>
        <v/>
      </c>
      <c r="N415" s="77" t="str">
        <f t="shared" ca="1" si="481"/>
        <v/>
      </c>
      <c r="O415" s="77"/>
      <c r="P415" s="77"/>
      <c r="Q415" s="77" t="str">
        <f ca="1">IF(ISERROR(B415-2),"",$G$5*SUM($O$14:O415)-$H$5*SUM($P$14:P415))</f>
        <v/>
      </c>
      <c r="R415" s="77" t="str">
        <f t="shared" ca="1" si="482"/>
        <v/>
      </c>
      <c r="AB415" s="163" t="str">
        <f t="shared" si="441"/>
        <v/>
      </c>
      <c r="AC415" s="163" t="str">
        <f t="shared" si="442"/>
        <v/>
      </c>
      <c r="AH415" s="164" t="str">
        <f t="shared" ca="1" si="459"/>
        <v/>
      </c>
      <c r="AI415" s="44" t="str">
        <f ca="1">IF(COUNTIF($BU$2:BU1400,AH415)=1,VLOOKUP(AH415,BG:BH,2), IF(COUNTIF($BU$2:BU1400,AH415)=0,$AI$10,""))</f>
        <v/>
      </c>
      <c r="AJ415" s="45" t="str">
        <f t="shared" ca="1" si="446"/>
        <v/>
      </c>
      <c r="AK415" s="45" t="str">
        <f t="shared" ca="1" si="460"/>
        <v/>
      </c>
      <c r="AL415" s="44" t="str">
        <f ca="1">IF(COUNTIF($BU$2:BU1400,AH415)=1,VLOOKUP(AH415,BI:BJ,2), IF(COUNTIF($BU$2:BU1400,AH415)=0,$AJ$10,""))</f>
        <v/>
      </c>
      <c r="AM415" s="45" t="str">
        <f t="shared" ca="1" si="461"/>
        <v/>
      </c>
      <c r="AN415" s="46" t="str">
        <f t="shared" ca="1" si="462"/>
        <v/>
      </c>
      <c r="AO415" s="44" t="str">
        <f ca="1">IF(COUNTIF($BU$2:BU1400,AH415)=1,VLOOKUP(AH415,BK:BL,2), IF(COUNTIF($BU$2:BU1400,AH415)=0,$AK$10,""))</f>
        <v/>
      </c>
      <c r="AP415" s="45" t="str">
        <f t="shared" ca="1" si="463"/>
        <v/>
      </c>
      <c r="AQ415" s="46" t="str">
        <f t="shared" ca="1" si="464"/>
        <v/>
      </c>
      <c r="AR415" s="44" t="str">
        <f ca="1">IF(COUNTIF($BU$2:BU1400,AH415)=1,VLOOKUP(AH415,BM:BN,2), IF(COUNTIF($BU$2:BU1400,AH415)=0,$AL$10,""))</f>
        <v/>
      </c>
      <c r="AS415" s="45" t="str">
        <f t="shared" ca="1" si="465"/>
        <v/>
      </c>
      <c r="AT415" s="46" t="str">
        <f t="shared" ca="1" si="466"/>
        <v/>
      </c>
      <c r="AU415" s="44" t="str">
        <f ca="1">IF(COUNTIF($BU$2:BU1400,AH415)=1,VLOOKUP(AH415,BO:BP,2), IF(COUNTIF($BU$2:BU1400,AH415)=0,$AM$10,""))</f>
        <v/>
      </c>
      <c r="AV415" s="45" t="str">
        <f t="shared" ca="1" si="467"/>
        <v/>
      </c>
      <c r="AW415" s="46" t="str">
        <f t="shared" ca="1" si="468"/>
        <v/>
      </c>
      <c r="AX415" s="44" t="str">
        <f ca="1">IF(COUNTIF($BU$2:BU1400,AH415)=1,VLOOKUP(AH415,BQ:BR,2), IF(COUNTIF($BU$2:BU1400,AH415)=0,$AN$10,""))</f>
        <v/>
      </c>
      <c r="AY415" s="45" t="str">
        <f t="shared" ca="1" si="469"/>
        <v/>
      </c>
      <c r="AZ415" s="46" t="str">
        <f t="shared" ca="1" si="470"/>
        <v/>
      </c>
      <c r="BA415" s="77" t="str">
        <f t="shared" ca="1" si="471"/>
        <v/>
      </c>
      <c r="BB415" s="176"/>
      <c r="BC415" s="176"/>
      <c r="BD415" s="77" t="str">
        <f ca="1">IF(ISERROR(AI415-2),"",$AQ$4*SUM($BB$14:BB415)-$AR$4*SUM($BC$14:BC415))</f>
        <v/>
      </c>
      <c r="BE415" s="77" t="str">
        <f t="shared" ca="1" si="472"/>
        <v/>
      </c>
      <c r="BS415" s="163" t="str">
        <f t="shared" si="443"/>
        <v/>
      </c>
      <c r="BT415" s="163" t="str">
        <f t="shared" si="444"/>
        <v/>
      </c>
      <c r="BY415" s="164" t="str">
        <f t="shared" ca="1" si="454"/>
        <v/>
      </c>
      <c r="BZ415" s="44" t="str">
        <f ca="1">IF(COUNTIF($CN$2:CN1400,BY415)=1,VLOOKUP(BY415,CH:CI,2), IF(COUNTIF($CN$2:CN1400,BY415)=0,$BZ$10,""))</f>
        <v/>
      </c>
      <c r="CA415" s="45" t="str">
        <f t="shared" ca="1" si="447"/>
        <v/>
      </c>
      <c r="CB415" s="45" t="str">
        <f t="shared" ca="1" si="455"/>
        <v/>
      </c>
      <c r="CC415" s="44" t="str">
        <f ca="1">IF(COUNTIF($CN$2:CN1400,BY415)=1,VLOOKUP(BY415,CJ:CK,2), IF(COUNTIF($CN$2:CN1400,BY415)=0,$CA$10,""))</f>
        <v/>
      </c>
      <c r="CD415" s="45" t="str">
        <f t="shared" ca="1" si="456"/>
        <v/>
      </c>
      <c r="CE415" s="46" t="str">
        <f t="shared" ca="1" si="457"/>
        <v/>
      </c>
      <c r="CF415" s="44" t="str">
        <f t="shared" ca="1" si="458"/>
        <v/>
      </c>
      <c r="CL415" s="163" t="str">
        <f t="shared" si="437"/>
        <v/>
      </c>
      <c r="CM415" s="163" t="str">
        <f t="shared" si="438"/>
        <v/>
      </c>
      <c r="CR415" s="164" t="str">
        <f t="shared" ca="1" si="448"/>
        <v/>
      </c>
      <c r="CS415" s="44" t="str">
        <f ca="1">IF(COUNTIF($DG$2:DG1400,CR415)=1,VLOOKUP(CR415,DA:DB,2), IF(COUNTIF($DG$2:DG1400,CR415)=0,$CS$10,""))</f>
        <v/>
      </c>
      <c r="CT415" s="45" t="str">
        <f t="shared" ca="1" si="449"/>
        <v/>
      </c>
      <c r="CU415" s="45" t="str">
        <f t="shared" ca="1" si="450"/>
        <v/>
      </c>
      <c r="CV415" s="44" t="str">
        <f ca="1">IF(COUNTIF($DG$2:DG1400,CR415)=1,VLOOKUP(CR415,DC:DD,2), IF(COUNTIF($DG$2:DG1400,CR415)=0,$CT$10,""))</f>
        <v/>
      </c>
      <c r="CW415" s="45" t="str">
        <f t="shared" ca="1" si="451"/>
        <v/>
      </c>
      <c r="CX415" s="46" t="str">
        <f t="shared" ca="1" si="452"/>
        <v/>
      </c>
      <c r="CY415" s="44" t="str">
        <f t="shared" ca="1" si="453"/>
        <v/>
      </c>
      <c r="DE415" s="163" t="str">
        <f t="shared" si="439"/>
        <v/>
      </c>
      <c r="DF415" s="163" t="str">
        <f t="shared" si="440"/>
        <v/>
      </c>
    </row>
    <row r="416" spans="1:110">
      <c r="A416" s="164" t="str">
        <f t="shared" ca="1" si="473"/>
        <v/>
      </c>
      <c r="B416" s="71" t="str">
        <f ca="1">IF(COUNTIF($AD$2:AD1401,A416)=1,VLOOKUP(A416,T:U,2), IF(COUNTIF($AD$2:AD1401,A416)=0,$B$10,""))</f>
        <v/>
      </c>
      <c r="C416" s="31" t="str">
        <f t="shared" ca="1" si="445"/>
        <v/>
      </c>
      <c r="D416" s="32" t="str">
        <f t="shared" ca="1" si="474"/>
        <v/>
      </c>
      <c r="E416" s="71" t="str">
        <f ca="1">IF(COUNTIF($AD$2:AD1401,A416)=1,VLOOKUP(A416,V:W,2), IF(COUNTIF($AD$2:AD1401,A416)=0,$C$10,""))</f>
        <v/>
      </c>
      <c r="F416" s="31" t="str">
        <f t="shared" ca="1" si="475"/>
        <v/>
      </c>
      <c r="G416" s="32" t="str">
        <f t="shared" ca="1" si="476"/>
        <v/>
      </c>
      <c r="H416" s="71" t="str">
        <f ca="1">IF(COUNTIF($AD$2:AD1401,A416)=1,VLOOKUP(A416,X:Y,2), IF(COUNTIF($AD$2:AD1401,A416)=0,$D$10,""))</f>
        <v/>
      </c>
      <c r="I416" s="31" t="str">
        <f t="shared" ca="1" si="477"/>
        <v/>
      </c>
      <c r="J416" s="32" t="str">
        <f t="shared" ca="1" si="478"/>
        <v/>
      </c>
      <c r="K416" s="71" t="str">
        <f ca="1">IF(COUNTIF($AD$2:AD1401,A416)=1,VLOOKUP(A416,Z:AA,2), IF(COUNTIF($AD$2:AD1401,A416)=0,$E$10,""))</f>
        <v/>
      </c>
      <c r="L416" s="31" t="str">
        <f t="shared" ca="1" si="479"/>
        <v/>
      </c>
      <c r="M416" s="32" t="str">
        <f t="shared" ca="1" si="480"/>
        <v/>
      </c>
      <c r="N416" s="77" t="str">
        <f t="shared" ca="1" si="481"/>
        <v/>
      </c>
      <c r="O416" s="77"/>
      <c r="P416" s="77"/>
      <c r="Q416" s="77" t="str">
        <f ca="1">IF(ISERROR(B416-2),"",$G$5*SUM($O$14:O416)-$H$5*SUM($P$14:P416))</f>
        <v/>
      </c>
      <c r="R416" s="77" t="str">
        <f t="shared" ca="1" si="482"/>
        <v/>
      </c>
      <c r="AB416" s="163" t="str">
        <f t="shared" si="441"/>
        <v/>
      </c>
      <c r="AC416" s="163" t="str">
        <f t="shared" si="442"/>
        <v/>
      </c>
      <c r="AH416" s="164" t="str">
        <f t="shared" ca="1" si="459"/>
        <v/>
      </c>
      <c r="AI416" s="44" t="str">
        <f ca="1">IF(COUNTIF($BU$2:BU1401,AH416)=1,VLOOKUP(AH416,BG:BH,2), IF(COUNTIF($BU$2:BU1401,AH416)=0,$AI$10,""))</f>
        <v/>
      </c>
      <c r="AJ416" s="45" t="str">
        <f t="shared" ca="1" si="446"/>
        <v/>
      </c>
      <c r="AK416" s="45" t="str">
        <f t="shared" ca="1" si="460"/>
        <v/>
      </c>
      <c r="AL416" s="44" t="str">
        <f ca="1">IF(COUNTIF($BU$2:BU1401,AH416)=1,VLOOKUP(AH416,BI:BJ,2), IF(COUNTIF($BU$2:BU1401,AH416)=0,$AJ$10,""))</f>
        <v/>
      </c>
      <c r="AM416" s="45" t="str">
        <f t="shared" ca="1" si="461"/>
        <v/>
      </c>
      <c r="AN416" s="46" t="str">
        <f t="shared" ca="1" si="462"/>
        <v/>
      </c>
      <c r="AO416" s="44" t="str">
        <f ca="1">IF(COUNTIF($BU$2:BU1401,AH416)=1,VLOOKUP(AH416,BK:BL,2), IF(COUNTIF($BU$2:BU1401,AH416)=0,$AK$10,""))</f>
        <v/>
      </c>
      <c r="AP416" s="45" t="str">
        <f t="shared" ca="1" si="463"/>
        <v/>
      </c>
      <c r="AQ416" s="46" t="str">
        <f t="shared" ca="1" si="464"/>
        <v/>
      </c>
      <c r="AR416" s="44" t="str">
        <f ca="1">IF(COUNTIF($BU$2:BU1401,AH416)=1,VLOOKUP(AH416,BM:BN,2), IF(COUNTIF($BU$2:BU1401,AH416)=0,$AL$10,""))</f>
        <v/>
      </c>
      <c r="AS416" s="45" t="str">
        <f t="shared" ca="1" si="465"/>
        <v/>
      </c>
      <c r="AT416" s="46" t="str">
        <f t="shared" ca="1" si="466"/>
        <v/>
      </c>
      <c r="AU416" s="44" t="str">
        <f ca="1">IF(COUNTIF($BU$2:BU1401,AH416)=1,VLOOKUP(AH416,BO:BP,2), IF(COUNTIF($BU$2:BU1401,AH416)=0,$AM$10,""))</f>
        <v/>
      </c>
      <c r="AV416" s="45" t="str">
        <f t="shared" ca="1" si="467"/>
        <v/>
      </c>
      <c r="AW416" s="46" t="str">
        <f t="shared" ca="1" si="468"/>
        <v/>
      </c>
      <c r="AX416" s="44" t="str">
        <f ca="1">IF(COUNTIF($BU$2:BU1401,AH416)=1,VLOOKUP(AH416,BQ:BR,2), IF(COUNTIF($BU$2:BU1401,AH416)=0,$AN$10,""))</f>
        <v/>
      </c>
      <c r="AY416" s="45" t="str">
        <f t="shared" ca="1" si="469"/>
        <v/>
      </c>
      <c r="AZ416" s="46" t="str">
        <f t="shared" ca="1" si="470"/>
        <v/>
      </c>
      <c r="BA416" s="77" t="str">
        <f t="shared" ca="1" si="471"/>
        <v/>
      </c>
      <c r="BB416" s="176"/>
      <c r="BC416" s="176"/>
      <c r="BD416" s="77" t="str">
        <f ca="1">IF(ISERROR(AI416-2),"",$AQ$4*SUM($BB$14:BB416)-$AR$4*SUM($BC$14:BC416))</f>
        <v/>
      </c>
      <c r="BE416" s="77" t="str">
        <f t="shared" ca="1" si="472"/>
        <v/>
      </c>
      <c r="BS416" s="163" t="str">
        <f t="shared" si="443"/>
        <v/>
      </c>
      <c r="BT416" s="163" t="str">
        <f t="shared" si="444"/>
        <v/>
      </c>
      <c r="BY416" s="164" t="str">
        <f t="shared" ca="1" si="454"/>
        <v/>
      </c>
      <c r="BZ416" s="44" t="str">
        <f ca="1">IF(COUNTIF($CN$2:CN1401,BY416)=1,VLOOKUP(BY416,CH:CI,2), IF(COUNTIF($CN$2:CN1401,BY416)=0,$BZ$10,""))</f>
        <v/>
      </c>
      <c r="CA416" s="45" t="str">
        <f t="shared" ca="1" si="447"/>
        <v/>
      </c>
      <c r="CB416" s="45" t="str">
        <f t="shared" ca="1" si="455"/>
        <v/>
      </c>
      <c r="CC416" s="44" t="str">
        <f ca="1">IF(COUNTIF($CN$2:CN1401,BY416)=1,VLOOKUP(BY416,CJ:CK,2), IF(COUNTIF($CN$2:CN1401,BY416)=0,$CA$10,""))</f>
        <v/>
      </c>
      <c r="CD416" s="45" t="str">
        <f t="shared" ca="1" si="456"/>
        <v/>
      </c>
      <c r="CE416" s="46" t="str">
        <f t="shared" ca="1" si="457"/>
        <v/>
      </c>
      <c r="CF416" s="44" t="str">
        <f t="shared" ca="1" si="458"/>
        <v/>
      </c>
      <c r="CL416" s="163" t="str">
        <f t="shared" si="437"/>
        <v/>
      </c>
      <c r="CM416" s="163" t="str">
        <f t="shared" si="438"/>
        <v/>
      </c>
      <c r="CR416" s="164" t="str">
        <f t="shared" ca="1" si="448"/>
        <v/>
      </c>
      <c r="CS416" s="44" t="str">
        <f ca="1">IF(COUNTIF($DG$2:DG1401,CR416)=1,VLOOKUP(CR416,DA:DB,2), IF(COUNTIF($DG$2:DG1401,CR416)=0,$CS$10,""))</f>
        <v/>
      </c>
      <c r="CT416" s="45" t="str">
        <f t="shared" ca="1" si="449"/>
        <v/>
      </c>
      <c r="CU416" s="45" t="str">
        <f t="shared" ca="1" si="450"/>
        <v/>
      </c>
      <c r="CV416" s="44" t="str">
        <f ca="1">IF(COUNTIF($DG$2:DG1401,CR416)=1,VLOOKUP(CR416,DC:DD,2), IF(COUNTIF($DG$2:DG1401,CR416)=0,$CT$10,""))</f>
        <v/>
      </c>
      <c r="CW416" s="45" t="str">
        <f t="shared" ca="1" si="451"/>
        <v/>
      </c>
      <c r="CX416" s="46" t="str">
        <f t="shared" ca="1" si="452"/>
        <v/>
      </c>
      <c r="CY416" s="44" t="str">
        <f t="shared" ca="1" si="453"/>
        <v/>
      </c>
      <c r="DE416" s="163" t="str">
        <f t="shared" si="439"/>
        <v/>
      </c>
      <c r="DF416" s="163" t="str">
        <f t="shared" si="440"/>
        <v/>
      </c>
    </row>
    <row r="417" spans="1:110">
      <c r="A417" s="164" t="str">
        <f t="shared" ca="1" si="473"/>
        <v/>
      </c>
      <c r="B417" s="71" t="str">
        <f ca="1">IF(COUNTIF($AD$2:AD1402,A417)=1,VLOOKUP(A417,T:U,2), IF(COUNTIF($AD$2:AD1402,A417)=0,$B$10,""))</f>
        <v/>
      </c>
      <c r="C417" s="31" t="str">
        <f t="shared" ca="1" si="445"/>
        <v/>
      </c>
      <c r="D417" s="32" t="str">
        <f t="shared" ca="1" si="474"/>
        <v/>
      </c>
      <c r="E417" s="71" t="str">
        <f ca="1">IF(COUNTIF($AD$2:AD1402,A417)=1,VLOOKUP(A417,V:W,2), IF(COUNTIF($AD$2:AD1402,A417)=0,$C$10,""))</f>
        <v/>
      </c>
      <c r="F417" s="31" t="str">
        <f t="shared" ca="1" si="475"/>
        <v/>
      </c>
      <c r="G417" s="32" t="str">
        <f t="shared" ca="1" si="476"/>
        <v/>
      </c>
      <c r="H417" s="71" t="str">
        <f ca="1">IF(COUNTIF($AD$2:AD1402,A417)=1,VLOOKUP(A417,X:Y,2), IF(COUNTIF($AD$2:AD1402,A417)=0,$D$10,""))</f>
        <v/>
      </c>
      <c r="I417" s="31" t="str">
        <f t="shared" ca="1" si="477"/>
        <v/>
      </c>
      <c r="J417" s="32" t="str">
        <f t="shared" ca="1" si="478"/>
        <v/>
      </c>
      <c r="K417" s="71" t="str">
        <f ca="1">IF(COUNTIF($AD$2:AD1402,A417)=1,VLOOKUP(A417,Z:AA,2), IF(COUNTIF($AD$2:AD1402,A417)=0,$E$10,""))</f>
        <v/>
      </c>
      <c r="L417" s="31" t="str">
        <f t="shared" ca="1" si="479"/>
        <v/>
      </c>
      <c r="M417" s="32" t="str">
        <f t="shared" ca="1" si="480"/>
        <v/>
      </c>
      <c r="N417" s="77" t="str">
        <f t="shared" ca="1" si="481"/>
        <v/>
      </c>
      <c r="O417" s="77"/>
      <c r="P417" s="77"/>
      <c r="Q417" s="77" t="str">
        <f ca="1">IF(ISERROR(B417-2),"",$G$5*SUM($O$14:O417)-$H$5*SUM($P$14:P417))</f>
        <v/>
      </c>
      <c r="R417" s="77" t="str">
        <f t="shared" ca="1" si="482"/>
        <v/>
      </c>
      <c r="AB417" s="163" t="str">
        <f t="shared" si="441"/>
        <v/>
      </c>
      <c r="AC417" s="163" t="str">
        <f t="shared" si="442"/>
        <v/>
      </c>
      <c r="AH417" s="164" t="str">
        <f t="shared" ca="1" si="459"/>
        <v/>
      </c>
      <c r="AI417" s="44" t="str">
        <f ca="1">IF(COUNTIF($BU$2:BU1402,AH417)=1,VLOOKUP(AH417,BG:BH,2), IF(COUNTIF($BU$2:BU1402,AH417)=0,$AI$10,""))</f>
        <v/>
      </c>
      <c r="AJ417" s="45" t="str">
        <f t="shared" ca="1" si="446"/>
        <v/>
      </c>
      <c r="AK417" s="45" t="str">
        <f t="shared" ca="1" si="460"/>
        <v/>
      </c>
      <c r="AL417" s="44" t="str">
        <f ca="1">IF(COUNTIF($BU$2:BU1402,AH417)=1,VLOOKUP(AH417,BI:BJ,2), IF(COUNTIF($BU$2:BU1402,AH417)=0,$AJ$10,""))</f>
        <v/>
      </c>
      <c r="AM417" s="45" t="str">
        <f t="shared" ca="1" si="461"/>
        <v/>
      </c>
      <c r="AN417" s="46" t="str">
        <f t="shared" ca="1" si="462"/>
        <v/>
      </c>
      <c r="AO417" s="44" t="str">
        <f ca="1">IF(COUNTIF($BU$2:BU1402,AH417)=1,VLOOKUP(AH417,BK:BL,2), IF(COUNTIF($BU$2:BU1402,AH417)=0,$AK$10,""))</f>
        <v/>
      </c>
      <c r="AP417" s="45" t="str">
        <f t="shared" ca="1" si="463"/>
        <v/>
      </c>
      <c r="AQ417" s="46" t="str">
        <f t="shared" ca="1" si="464"/>
        <v/>
      </c>
      <c r="AR417" s="44" t="str">
        <f ca="1">IF(COUNTIF($BU$2:BU1402,AH417)=1,VLOOKUP(AH417,BM:BN,2), IF(COUNTIF($BU$2:BU1402,AH417)=0,$AL$10,""))</f>
        <v/>
      </c>
      <c r="AS417" s="45" t="str">
        <f t="shared" ca="1" si="465"/>
        <v/>
      </c>
      <c r="AT417" s="46" t="str">
        <f t="shared" ca="1" si="466"/>
        <v/>
      </c>
      <c r="AU417" s="44" t="str">
        <f ca="1">IF(COUNTIF($BU$2:BU1402,AH417)=1,VLOOKUP(AH417,BO:BP,2), IF(COUNTIF($BU$2:BU1402,AH417)=0,$AM$10,""))</f>
        <v/>
      </c>
      <c r="AV417" s="45" t="str">
        <f t="shared" ca="1" si="467"/>
        <v/>
      </c>
      <c r="AW417" s="46" t="str">
        <f t="shared" ca="1" si="468"/>
        <v/>
      </c>
      <c r="AX417" s="44" t="str">
        <f ca="1">IF(COUNTIF($BU$2:BU1402,AH417)=1,VLOOKUP(AH417,BQ:BR,2), IF(COUNTIF($BU$2:BU1402,AH417)=0,$AN$10,""))</f>
        <v/>
      </c>
      <c r="AY417" s="45" t="str">
        <f t="shared" ca="1" si="469"/>
        <v/>
      </c>
      <c r="AZ417" s="46" t="str">
        <f t="shared" ca="1" si="470"/>
        <v/>
      </c>
      <c r="BA417" s="77" t="str">
        <f t="shared" ca="1" si="471"/>
        <v/>
      </c>
      <c r="BB417" s="176"/>
      <c r="BC417" s="176"/>
      <c r="BD417" s="77" t="str">
        <f ca="1">IF(ISERROR(AI417-2),"",$AQ$4*SUM($BB$14:BB417)-$AR$4*SUM($BC$14:BC417))</f>
        <v/>
      </c>
      <c r="BE417" s="77" t="str">
        <f t="shared" ca="1" si="472"/>
        <v/>
      </c>
      <c r="BS417" s="163" t="str">
        <f t="shared" si="443"/>
        <v/>
      </c>
      <c r="BT417" s="163" t="str">
        <f t="shared" si="444"/>
        <v/>
      </c>
      <c r="BY417" s="164" t="str">
        <f t="shared" ca="1" si="454"/>
        <v/>
      </c>
      <c r="BZ417" s="44" t="str">
        <f ca="1">IF(COUNTIF($CN$2:CN1402,BY417)=1,VLOOKUP(BY417,CH:CI,2), IF(COUNTIF($CN$2:CN1402,BY417)=0,$BZ$10,""))</f>
        <v/>
      </c>
      <c r="CA417" s="45" t="str">
        <f t="shared" ca="1" si="447"/>
        <v/>
      </c>
      <c r="CB417" s="45" t="str">
        <f t="shared" ca="1" si="455"/>
        <v/>
      </c>
      <c r="CC417" s="44" t="str">
        <f ca="1">IF(COUNTIF($CN$2:CN1402,BY417)=1,VLOOKUP(BY417,CJ:CK,2), IF(COUNTIF($CN$2:CN1402,BY417)=0,$CA$10,""))</f>
        <v/>
      </c>
      <c r="CD417" s="45" t="str">
        <f t="shared" ca="1" si="456"/>
        <v/>
      </c>
      <c r="CE417" s="46" t="str">
        <f t="shared" ca="1" si="457"/>
        <v/>
      </c>
      <c r="CF417" s="44" t="str">
        <f t="shared" ca="1" si="458"/>
        <v/>
      </c>
      <c r="CL417" s="163" t="str">
        <f t="shared" si="437"/>
        <v/>
      </c>
      <c r="CM417" s="163" t="str">
        <f t="shared" si="438"/>
        <v/>
      </c>
      <c r="CR417" s="164" t="str">
        <f t="shared" ca="1" si="448"/>
        <v/>
      </c>
      <c r="CS417" s="44" t="str">
        <f ca="1">IF(COUNTIF($DG$2:DG1402,CR417)=1,VLOOKUP(CR417,DA:DB,2), IF(COUNTIF($DG$2:DG1402,CR417)=0,$CS$10,""))</f>
        <v/>
      </c>
      <c r="CT417" s="45" t="str">
        <f t="shared" ca="1" si="449"/>
        <v/>
      </c>
      <c r="CU417" s="45" t="str">
        <f t="shared" ca="1" si="450"/>
        <v/>
      </c>
      <c r="CV417" s="44" t="str">
        <f ca="1">IF(COUNTIF($DG$2:DG1402,CR417)=1,VLOOKUP(CR417,DC:DD,2), IF(COUNTIF($DG$2:DG1402,CR417)=0,$CT$10,""))</f>
        <v/>
      </c>
      <c r="CW417" s="45" t="str">
        <f t="shared" ca="1" si="451"/>
        <v/>
      </c>
      <c r="CX417" s="46" t="str">
        <f t="shared" ca="1" si="452"/>
        <v/>
      </c>
      <c r="CY417" s="44" t="str">
        <f t="shared" ca="1" si="453"/>
        <v/>
      </c>
      <c r="DE417" s="163" t="str">
        <f t="shared" si="439"/>
        <v/>
      </c>
      <c r="DF417" s="163" t="str">
        <f t="shared" si="440"/>
        <v/>
      </c>
    </row>
    <row r="418" spans="1:110">
      <c r="A418" s="164" t="str">
        <f t="shared" ca="1" si="473"/>
        <v/>
      </c>
      <c r="B418" s="71" t="str">
        <f ca="1">IF(COUNTIF($AD$2:AD1403,A418)=1,VLOOKUP(A418,T:U,2), IF(COUNTIF($AD$2:AD1403,A418)=0,$B$10,""))</f>
        <v/>
      </c>
      <c r="C418" s="31" t="str">
        <f t="shared" ca="1" si="445"/>
        <v/>
      </c>
      <c r="D418" s="32" t="str">
        <f t="shared" ca="1" si="474"/>
        <v/>
      </c>
      <c r="E418" s="71" t="str">
        <f ca="1">IF(COUNTIF($AD$2:AD1403,A418)=1,VLOOKUP(A418,V:W,2), IF(COUNTIF($AD$2:AD1403,A418)=0,$C$10,""))</f>
        <v/>
      </c>
      <c r="F418" s="31" t="str">
        <f t="shared" ca="1" si="475"/>
        <v/>
      </c>
      <c r="G418" s="32" t="str">
        <f t="shared" ca="1" si="476"/>
        <v/>
      </c>
      <c r="H418" s="71" t="str">
        <f ca="1">IF(COUNTIF($AD$2:AD1403,A418)=1,VLOOKUP(A418,X:Y,2), IF(COUNTIF($AD$2:AD1403,A418)=0,$D$10,""))</f>
        <v/>
      </c>
      <c r="I418" s="31" t="str">
        <f t="shared" ca="1" si="477"/>
        <v/>
      </c>
      <c r="J418" s="32" t="str">
        <f t="shared" ca="1" si="478"/>
        <v/>
      </c>
      <c r="K418" s="71" t="str">
        <f ca="1">IF(COUNTIF($AD$2:AD1403,A418)=1,VLOOKUP(A418,Z:AA,2), IF(COUNTIF($AD$2:AD1403,A418)=0,$E$10,""))</f>
        <v/>
      </c>
      <c r="L418" s="31" t="str">
        <f t="shared" ca="1" si="479"/>
        <v/>
      </c>
      <c r="M418" s="32" t="str">
        <f t="shared" ca="1" si="480"/>
        <v/>
      </c>
      <c r="N418" s="77" t="str">
        <f t="shared" ca="1" si="481"/>
        <v/>
      </c>
      <c r="O418" s="77"/>
      <c r="P418" s="77"/>
      <c r="Q418" s="77" t="str">
        <f ca="1">IF(ISERROR(B418-2),"",$G$5*SUM($O$14:O418)-$H$5*SUM($P$14:P418))</f>
        <v/>
      </c>
      <c r="R418" s="77" t="str">
        <f t="shared" ca="1" si="482"/>
        <v/>
      </c>
      <c r="AB418" s="163" t="str">
        <f t="shared" si="441"/>
        <v/>
      </c>
      <c r="AC418" s="163" t="str">
        <f t="shared" si="442"/>
        <v/>
      </c>
      <c r="AH418" s="164" t="str">
        <f t="shared" ca="1" si="459"/>
        <v/>
      </c>
      <c r="AI418" s="44" t="str">
        <f ca="1">IF(COUNTIF($BU$2:BU1403,AH418)=1,VLOOKUP(AH418,BG:BH,2), IF(COUNTIF($BU$2:BU1403,AH418)=0,$AI$10,""))</f>
        <v/>
      </c>
      <c r="AJ418" s="45" t="str">
        <f t="shared" ca="1" si="446"/>
        <v/>
      </c>
      <c r="AK418" s="45" t="str">
        <f t="shared" ca="1" si="460"/>
        <v/>
      </c>
      <c r="AL418" s="44" t="str">
        <f ca="1">IF(COUNTIF($BU$2:BU1403,AH418)=1,VLOOKUP(AH418,BI:BJ,2), IF(COUNTIF($BU$2:BU1403,AH418)=0,$AJ$10,""))</f>
        <v/>
      </c>
      <c r="AM418" s="45" t="str">
        <f t="shared" ca="1" si="461"/>
        <v/>
      </c>
      <c r="AN418" s="46" t="str">
        <f t="shared" ca="1" si="462"/>
        <v/>
      </c>
      <c r="AO418" s="44" t="str">
        <f ca="1">IF(COUNTIF($BU$2:BU1403,AH418)=1,VLOOKUP(AH418,BK:BL,2), IF(COUNTIF($BU$2:BU1403,AH418)=0,$AK$10,""))</f>
        <v/>
      </c>
      <c r="AP418" s="45" t="str">
        <f t="shared" ca="1" si="463"/>
        <v/>
      </c>
      <c r="AQ418" s="46" t="str">
        <f t="shared" ca="1" si="464"/>
        <v/>
      </c>
      <c r="AR418" s="44" t="str">
        <f ca="1">IF(COUNTIF($BU$2:BU1403,AH418)=1,VLOOKUP(AH418,BM:BN,2), IF(COUNTIF($BU$2:BU1403,AH418)=0,$AL$10,""))</f>
        <v/>
      </c>
      <c r="AS418" s="45" t="str">
        <f t="shared" ca="1" si="465"/>
        <v/>
      </c>
      <c r="AT418" s="46" t="str">
        <f t="shared" ca="1" si="466"/>
        <v/>
      </c>
      <c r="AU418" s="44" t="str">
        <f ca="1">IF(COUNTIF($BU$2:BU1403,AH418)=1,VLOOKUP(AH418,BO:BP,2), IF(COUNTIF($BU$2:BU1403,AH418)=0,$AM$10,""))</f>
        <v/>
      </c>
      <c r="AV418" s="45" t="str">
        <f t="shared" ca="1" si="467"/>
        <v/>
      </c>
      <c r="AW418" s="46" t="str">
        <f t="shared" ca="1" si="468"/>
        <v/>
      </c>
      <c r="AX418" s="44" t="str">
        <f ca="1">IF(COUNTIF($BU$2:BU1403,AH418)=1,VLOOKUP(AH418,BQ:BR,2), IF(COUNTIF($BU$2:BU1403,AH418)=0,$AN$10,""))</f>
        <v/>
      </c>
      <c r="AY418" s="45" t="str">
        <f t="shared" ca="1" si="469"/>
        <v/>
      </c>
      <c r="AZ418" s="46" t="str">
        <f t="shared" ca="1" si="470"/>
        <v/>
      </c>
      <c r="BA418" s="77" t="str">
        <f t="shared" ca="1" si="471"/>
        <v/>
      </c>
      <c r="BB418" s="176"/>
      <c r="BC418" s="176"/>
      <c r="BD418" s="77" t="str">
        <f ca="1">IF(ISERROR(AI418-2),"",$AQ$4*SUM($BB$14:BB418)-$AR$4*SUM($BC$14:BC418))</f>
        <v/>
      </c>
      <c r="BE418" s="77" t="str">
        <f t="shared" ca="1" si="472"/>
        <v/>
      </c>
      <c r="BS418" s="163" t="str">
        <f t="shared" si="443"/>
        <v/>
      </c>
      <c r="BT418" s="163" t="str">
        <f t="shared" si="444"/>
        <v/>
      </c>
      <c r="BY418" s="164" t="str">
        <f t="shared" ca="1" si="454"/>
        <v/>
      </c>
      <c r="BZ418" s="44" t="str">
        <f ca="1">IF(COUNTIF($CN$2:CN1403,BY418)=1,VLOOKUP(BY418,CH:CI,2), IF(COUNTIF($CN$2:CN1403,BY418)=0,$BZ$10,""))</f>
        <v/>
      </c>
      <c r="CA418" s="45" t="str">
        <f t="shared" ca="1" si="447"/>
        <v/>
      </c>
      <c r="CB418" s="45" t="str">
        <f t="shared" ca="1" si="455"/>
        <v/>
      </c>
      <c r="CC418" s="44" t="str">
        <f ca="1">IF(COUNTIF($CN$2:CN1403,BY418)=1,VLOOKUP(BY418,CJ:CK,2), IF(COUNTIF($CN$2:CN1403,BY418)=0,$CA$10,""))</f>
        <v/>
      </c>
      <c r="CD418" s="45" t="str">
        <f t="shared" ca="1" si="456"/>
        <v/>
      </c>
      <c r="CE418" s="46" t="str">
        <f t="shared" ca="1" si="457"/>
        <v/>
      </c>
      <c r="CF418" s="44" t="str">
        <f t="shared" ca="1" si="458"/>
        <v/>
      </c>
      <c r="CL418" s="163" t="str">
        <f t="shared" si="437"/>
        <v/>
      </c>
      <c r="CM418" s="163" t="str">
        <f t="shared" si="438"/>
        <v/>
      </c>
      <c r="CR418" s="164" t="str">
        <f t="shared" ca="1" si="448"/>
        <v/>
      </c>
      <c r="CS418" s="44" t="str">
        <f ca="1">IF(COUNTIF($DG$2:DG1403,CR418)=1,VLOOKUP(CR418,DA:DB,2), IF(COUNTIF($DG$2:DG1403,CR418)=0,$CS$10,""))</f>
        <v/>
      </c>
      <c r="CT418" s="45" t="str">
        <f t="shared" ca="1" si="449"/>
        <v/>
      </c>
      <c r="CU418" s="45" t="str">
        <f t="shared" ca="1" si="450"/>
        <v/>
      </c>
      <c r="CV418" s="44" t="str">
        <f ca="1">IF(COUNTIF($DG$2:DG1403,CR418)=1,VLOOKUP(CR418,DC:DD,2), IF(COUNTIF($DG$2:DG1403,CR418)=0,$CT$10,""))</f>
        <v/>
      </c>
      <c r="CW418" s="45" t="str">
        <f t="shared" ca="1" si="451"/>
        <v/>
      </c>
      <c r="CX418" s="46" t="str">
        <f t="shared" ca="1" si="452"/>
        <v/>
      </c>
      <c r="CY418" s="44" t="str">
        <f t="shared" ca="1" si="453"/>
        <v/>
      </c>
      <c r="DE418" s="163" t="str">
        <f t="shared" si="439"/>
        <v/>
      </c>
      <c r="DF418" s="163" t="str">
        <f t="shared" si="440"/>
        <v/>
      </c>
    </row>
    <row r="419" spans="1:110">
      <c r="A419" s="164" t="str">
        <f t="shared" ca="1" si="473"/>
        <v/>
      </c>
      <c r="B419" s="71" t="str">
        <f ca="1">IF(COUNTIF($AD$2:AD1404,A419)=1,VLOOKUP(A419,T:U,2), IF(COUNTIF($AD$2:AD1404,A419)=0,$B$10,""))</f>
        <v/>
      </c>
      <c r="C419" s="31" t="str">
        <f t="shared" ca="1" si="445"/>
        <v/>
      </c>
      <c r="D419" s="32" t="str">
        <f t="shared" ca="1" si="474"/>
        <v/>
      </c>
      <c r="E419" s="71" t="str">
        <f ca="1">IF(COUNTIF($AD$2:AD1404,A419)=1,VLOOKUP(A419,V:W,2), IF(COUNTIF($AD$2:AD1404,A419)=0,$C$10,""))</f>
        <v/>
      </c>
      <c r="F419" s="31" t="str">
        <f t="shared" ca="1" si="475"/>
        <v/>
      </c>
      <c r="G419" s="32" t="str">
        <f t="shared" ca="1" si="476"/>
        <v/>
      </c>
      <c r="H419" s="71" t="str">
        <f ca="1">IF(COUNTIF($AD$2:AD1404,A419)=1,VLOOKUP(A419,X:Y,2), IF(COUNTIF($AD$2:AD1404,A419)=0,$D$10,""))</f>
        <v/>
      </c>
      <c r="I419" s="31" t="str">
        <f t="shared" ca="1" si="477"/>
        <v/>
      </c>
      <c r="J419" s="32" t="str">
        <f t="shared" ca="1" si="478"/>
        <v/>
      </c>
      <c r="K419" s="71" t="str">
        <f ca="1">IF(COUNTIF($AD$2:AD1404,A419)=1,VLOOKUP(A419,Z:AA,2), IF(COUNTIF($AD$2:AD1404,A419)=0,$E$10,""))</f>
        <v/>
      </c>
      <c r="L419" s="31" t="str">
        <f t="shared" ca="1" si="479"/>
        <v/>
      </c>
      <c r="M419" s="32" t="str">
        <f t="shared" ca="1" si="480"/>
        <v/>
      </c>
      <c r="N419" s="77" t="str">
        <f t="shared" ca="1" si="481"/>
        <v/>
      </c>
      <c r="O419" s="77"/>
      <c r="P419" s="77"/>
      <c r="Q419" s="77" t="str">
        <f ca="1">IF(ISERROR(B419-2),"",$G$5*SUM($O$14:O419)-$H$5*SUM($P$14:P419))</f>
        <v/>
      </c>
      <c r="R419" s="77" t="str">
        <f t="shared" ca="1" si="482"/>
        <v/>
      </c>
      <c r="AB419" s="163" t="str">
        <f t="shared" si="441"/>
        <v/>
      </c>
      <c r="AC419" s="163" t="str">
        <f t="shared" si="442"/>
        <v/>
      </c>
      <c r="AH419" s="164" t="str">
        <f t="shared" ca="1" si="459"/>
        <v/>
      </c>
      <c r="AI419" s="44" t="str">
        <f ca="1">IF(COUNTIF($BU$2:BU1404,AH419)=1,VLOOKUP(AH419,BG:BH,2), IF(COUNTIF($BU$2:BU1404,AH419)=0,$AI$10,""))</f>
        <v/>
      </c>
      <c r="AJ419" s="45" t="str">
        <f t="shared" ca="1" si="446"/>
        <v/>
      </c>
      <c r="AK419" s="45" t="str">
        <f t="shared" ca="1" si="460"/>
        <v/>
      </c>
      <c r="AL419" s="44" t="str">
        <f ca="1">IF(COUNTIF($BU$2:BU1404,AH419)=1,VLOOKUP(AH419,BI:BJ,2), IF(COUNTIF($BU$2:BU1404,AH419)=0,$AJ$10,""))</f>
        <v/>
      </c>
      <c r="AM419" s="45" t="str">
        <f t="shared" ca="1" si="461"/>
        <v/>
      </c>
      <c r="AN419" s="46" t="str">
        <f t="shared" ca="1" si="462"/>
        <v/>
      </c>
      <c r="AO419" s="44" t="str">
        <f ca="1">IF(COUNTIF($BU$2:BU1404,AH419)=1,VLOOKUP(AH419,BK:BL,2), IF(COUNTIF($BU$2:BU1404,AH419)=0,$AK$10,""))</f>
        <v/>
      </c>
      <c r="AP419" s="45" t="str">
        <f t="shared" ca="1" si="463"/>
        <v/>
      </c>
      <c r="AQ419" s="46" t="str">
        <f t="shared" ca="1" si="464"/>
        <v/>
      </c>
      <c r="AR419" s="44" t="str">
        <f ca="1">IF(COUNTIF($BU$2:BU1404,AH419)=1,VLOOKUP(AH419,BM:BN,2), IF(COUNTIF($BU$2:BU1404,AH419)=0,$AL$10,""))</f>
        <v/>
      </c>
      <c r="AS419" s="45" t="str">
        <f t="shared" ca="1" si="465"/>
        <v/>
      </c>
      <c r="AT419" s="46" t="str">
        <f t="shared" ca="1" si="466"/>
        <v/>
      </c>
      <c r="AU419" s="44" t="str">
        <f ca="1">IF(COUNTIF($BU$2:BU1404,AH419)=1,VLOOKUP(AH419,BO:BP,2), IF(COUNTIF($BU$2:BU1404,AH419)=0,$AM$10,""))</f>
        <v/>
      </c>
      <c r="AV419" s="45" t="str">
        <f t="shared" ca="1" si="467"/>
        <v/>
      </c>
      <c r="AW419" s="46" t="str">
        <f t="shared" ca="1" si="468"/>
        <v/>
      </c>
      <c r="AX419" s="44" t="str">
        <f ca="1">IF(COUNTIF($BU$2:BU1404,AH419)=1,VLOOKUP(AH419,BQ:BR,2), IF(COUNTIF($BU$2:BU1404,AH419)=0,$AN$10,""))</f>
        <v/>
      </c>
      <c r="AY419" s="45" t="str">
        <f t="shared" ca="1" si="469"/>
        <v/>
      </c>
      <c r="AZ419" s="46" t="str">
        <f t="shared" ca="1" si="470"/>
        <v/>
      </c>
      <c r="BA419" s="77" t="str">
        <f t="shared" ca="1" si="471"/>
        <v/>
      </c>
      <c r="BB419" s="176"/>
      <c r="BC419" s="176"/>
      <c r="BD419" s="77" t="str">
        <f ca="1">IF(ISERROR(AI419-2),"",$AQ$4*SUM($BB$14:BB419)-$AR$4*SUM($BC$14:BC419))</f>
        <v/>
      </c>
      <c r="BE419" s="77" t="str">
        <f t="shared" ca="1" si="472"/>
        <v/>
      </c>
      <c r="BS419" s="163" t="str">
        <f t="shared" si="443"/>
        <v/>
      </c>
      <c r="BT419" s="163" t="str">
        <f t="shared" si="444"/>
        <v/>
      </c>
      <c r="BY419" s="164" t="str">
        <f t="shared" ca="1" si="454"/>
        <v/>
      </c>
      <c r="BZ419" s="44" t="str">
        <f ca="1">IF(COUNTIF($CN$2:CN1404,BY419)=1,VLOOKUP(BY419,CH:CI,2), IF(COUNTIF($CN$2:CN1404,BY419)=0,$BZ$10,""))</f>
        <v/>
      </c>
      <c r="CA419" s="45" t="str">
        <f t="shared" ca="1" si="447"/>
        <v/>
      </c>
      <c r="CB419" s="45" t="str">
        <f t="shared" ca="1" si="455"/>
        <v/>
      </c>
      <c r="CC419" s="44" t="str">
        <f ca="1">IF(COUNTIF($CN$2:CN1404,BY419)=1,VLOOKUP(BY419,CJ:CK,2), IF(COUNTIF($CN$2:CN1404,BY419)=0,$CA$10,""))</f>
        <v/>
      </c>
      <c r="CD419" s="45" t="str">
        <f t="shared" ca="1" si="456"/>
        <v/>
      </c>
      <c r="CE419" s="46" t="str">
        <f t="shared" ca="1" si="457"/>
        <v/>
      </c>
      <c r="CF419" s="44" t="str">
        <f t="shared" ca="1" si="458"/>
        <v/>
      </c>
      <c r="CL419" s="163" t="str">
        <f t="shared" si="437"/>
        <v/>
      </c>
      <c r="CM419" s="163" t="str">
        <f t="shared" si="438"/>
        <v/>
      </c>
      <c r="CR419" s="164" t="str">
        <f t="shared" ca="1" si="448"/>
        <v/>
      </c>
      <c r="CS419" s="44" t="str">
        <f ca="1">IF(COUNTIF($DG$2:DG1404,CR419)=1,VLOOKUP(CR419,DA:DB,2), IF(COUNTIF($DG$2:DG1404,CR419)=0,$CS$10,""))</f>
        <v/>
      </c>
      <c r="CT419" s="45" t="str">
        <f t="shared" ca="1" si="449"/>
        <v/>
      </c>
      <c r="CU419" s="45" t="str">
        <f t="shared" ca="1" si="450"/>
        <v/>
      </c>
      <c r="CV419" s="44" t="str">
        <f ca="1">IF(COUNTIF($DG$2:DG1404,CR419)=1,VLOOKUP(CR419,DC:DD,2), IF(COUNTIF($DG$2:DG1404,CR419)=0,$CT$10,""))</f>
        <v/>
      </c>
      <c r="CW419" s="45" t="str">
        <f t="shared" ca="1" si="451"/>
        <v/>
      </c>
      <c r="CX419" s="46" t="str">
        <f t="shared" ca="1" si="452"/>
        <v/>
      </c>
      <c r="CY419" s="44" t="str">
        <f t="shared" ca="1" si="453"/>
        <v/>
      </c>
      <c r="DE419" s="163" t="str">
        <f t="shared" si="439"/>
        <v/>
      </c>
      <c r="DF419" s="163" t="str">
        <f t="shared" si="440"/>
        <v/>
      </c>
    </row>
    <row r="420" spans="1:110">
      <c r="A420" s="164" t="str">
        <f t="shared" ca="1" si="473"/>
        <v/>
      </c>
      <c r="B420" s="71" t="str">
        <f ca="1">IF(COUNTIF($AD$2:AD1405,A420)=1,VLOOKUP(A420,T:U,2), IF(COUNTIF($AD$2:AD1405,A420)=0,$B$10,""))</f>
        <v/>
      </c>
      <c r="C420" s="31" t="str">
        <f t="shared" ca="1" si="445"/>
        <v/>
      </c>
      <c r="D420" s="32" t="str">
        <f t="shared" ca="1" si="474"/>
        <v/>
      </c>
      <c r="E420" s="71" t="str">
        <f ca="1">IF(COUNTIF($AD$2:AD1405,A420)=1,VLOOKUP(A420,V:W,2), IF(COUNTIF($AD$2:AD1405,A420)=0,$C$10,""))</f>
        <v/>
      </c>
      <c r="F420" s="31" t="str">
        <f t="shared" ca="1" si="475"/>
        <v/>
      </c>
      <c r="G420" s="32" t="str">
        <f t="shared" ca="1" si="476"/>
        <v/>
      </c>
      <c r="H420" s="71" t="str">
        <f ca="1">IF(COUNTIF($AD$2:AD1405,A420)=1,VLOOKUP(A420,X:Y,2), IF(COUNTIF($AD$2:AD1405,A420)=0,$D$10,""))</f>
        <v/>
      </c>
      <c r="I420" s="31" t="str">
        <f t="shared" ca="1" si="477"/>
        <v/>
      </c>
      <c r="J420" s="32" t="str">
        <f t="shared" ca="1" si="478"/>
        <v/>
      </c>
      <c r="K420" s="71" t="str">
        <f ca="1">IF(COUNTIF($AD$2:AD1405,A420)=1,VLOOKUP(A420,Z:AA,2), IF(COUNTIF($AD$2:AD1405,A420)=0,$E$10,""))</f>
        <v/>
      </c>
      <c r="L420" s="31" t="str">
        <f t="shared" ca="1" si="479"/>
        <v/>
      </c>
      <c r="M420" s="32" t="str">
        <f t="shared" ca="1" si="480"/>
        <v/>
      </c>
      <c r="N420" s="77" t="str">
        <f t="shared" ca="1" si="481"/>
        <v/>
      </c>
      <c r="O420" s="77"/>
      <c r="P420" s="77"/>
      <c r="Q420" s="77" t="str">
        <f ca="1">IF(ISERROR(B420-2),"",$G$5*SUM($O$14:O420)-$H$5*SUM($P$14:P420))</f>
        <v/>
      </c>
      <c r="R420" s="77" t="str">
        <f t="shared" ca="1" si="482"/>
        <v/>
      </c>
      <c r="AB420" s="163" t="str">
        <f t="shared" si="441"/>
        <v/>
      </c>
      <c r="AC420" s="163" t="str">
        <f t="shared" si="442"/>
        <v/>
      </c>
      <c r="AH420" s="164" t="str">
        <f t="shared" ca="1" si="459"/>
        <v/>
      </c>
      <c r="AI420" s="44" t="str">
        <f ca="1">IF(COUNTIF($BU$2:BU1405,AH420)=1,VLOOKUP(AH420,BG:BH,2), IF(COUNTIF($BU$2:BU1405,AH420)=0,$AI$10,""))</f>
        <v/>
      </c>
      <c r="AJ420" s="45" t="str">
        <f t="shared" ca="1" si="446"/>
        <v/>
      </c>
      <c r="AK420" s="45" t="str">
        <f t="shared" ca="1" si="460"/>
        <v/>
      </c>
      <c r="AL420" s="44" t="str">
        <f ca="1">IF(COUNTIF($BU$2:BU1405,AH420)=1,VLOOKUP(AH420,BI:BJ,2), IF(COUNTIF($BU$2:BU1405,AH420)=0,$AJ$10,""))</f>
        <v/>
      </c>
      <c r="AM420" s="45" t="str">
        <f t="shared" ca="1" si="461"/>
        <v/>
      </c>
      <c r="AN420" s="46" t="str">
        <f t="shared" ca="1" si="462"/>
        <v/>
      </c>
      <c r="AO420" s="44" t="str">
        <f ca="1">IF(COUNTIF($BU$2:BU1405,AH420)=1,VLOOKUP(AH420,BK:BL,2), IF(COUNTIF($BU$2:BU1405,AH420)=0,$AK$10,""))</f>
        <v/>
      </c>
      <c r="AP420" s="45" t="str">
        <f t="shared" ca="1" si="463"/>
        <v/>
      </c>
      <c r="AQ420" s="46" t="str">
        <f t="shared" ca="1" si="464"/>
        <v/>
      </c>
      <c r="AR420" s="44" t="str">
        <f ca="1">IF(COUNTIF($BU$2:BU1405,AH420)=1,VLOOKUP(AH420,BM:BN,2), IF(COUNTIF($BU$2:BU1405,AH420)=0,$AL$10,""))</f>
        <v/>
      </c>
      <c r="AS420" s="45" t="str">
        <f t="shared" ca="1" si="465"/>
        <v/>
      </c>
      <c r="AT420" s="46" t="str">
        <f t="shared" ca="1" si="466"/>
        <v/>
      </c>
      <c r="AU420" s="44" t="str">
        <f ca="1">IF(COUNTIF($BU$2:BU1405,AH420)=1,VLOOKUP(AH420,BO:BP,2), IF(COUNTIF($BU$2:BU1405,AH420)=0,$AM$10,""))</f>
        <v/>
      </c>
      <c r="AV420" s="45" t="str">
        <f t="shared" ca="1" si="467"/>
        <v/>
      </c>
      <c r="AW420" s="46" t="str">
        <f t="shared" ca="1" si="468"/>
        <v/>
      </c>
      <c r="AX420" s="44" t="str">
        <f ca="1">IF(COUNTIF($BU$2:BU1405,AH420)=1,VLOOKUP(AH420,BQ:BR,2), IF(COUNTIF($BU$2:BU1405,AH420)=0,$AN$10,""))</f>
        <v/>
      </c>
      <c r="AY420" s="45" t="str">
        <f t="shared" ca="1" si="469"/>
        <v/>
      </c>
      <c r="AZ420" s="46" t="str">
        <f t="shared" ca="1" si="470"/>
        <v/>
      </c>
      <c r="BA420" s="77" t="str">
        <f t="shared" ca="1" si="471"/>
        <v/>
      </c>
      <c r="BB420" s="176"/>
      <c r="BC420" s="176"/>
      <c r="BD420" s="77" t="str">
        <f ca="1">IF(ISERROR(AI420-2),"",$AQ$4*SUM($BB$14:BB420)-$AR$4*SUM($BC$14:BC420))</f>
        <v/>
      </c>
      <c r="BE420" s="77" t="str">
        <f t="shared" ca="1" si="472"/>
        <v/>
      </c>
      <c r="BS420" s="163" t="str">
        <f t="shared" si="443"/>
        <v/>
      </c>
      <c r="BT420" s="163" t="str">
        <f t="shared" si="444"/>
        <v/>
      </c>
      <c r="BY420" s="164" t="str">
        <f t="shared" ca="1" si="454"/>
        <v/>
      </c>
      <c r="BZ420" s="44" t="str">
        <f ca="1">IF(COUNTIF($CN$2:CN1405,BY420)=1,VLOOKUP(BY420,CH:CI,2), IF(COUNTIF($CN$2:CN1405,BY420)=0,$BZ$10,""))</f>
        <v/>
      </c>
      <c r="CA420" s="45" t="str">
        <f t="shared" ca="1" si="447"/>
        <v/>
      </c>
      <c r="CB420" s="45" t="str">
        <f t="shared" ca="1" si="455"/>
        <v/>
      </c>
      <c r="CC420" s="44" t="str">
        <f ca="1">IF(COUNTIF($CN$2:CN1405,BY420)=1,VLOOKUP(BY420,CJ:CK,2), IF(COUNTIF($CN$2:CN1405,BY420)=0,$CA$10,""))</f>
        <v/>
      </c>
      <c r="CD420" s="45" t="str">
        <f t="shared" ca="1" si="456"/>
        <v/>
      </c>
      <c r="CE420" s="46" t="str">
        <f t="shared" ca="1" si="457"/>
        <v/>
      </c>
      <c r="CF420" s="44" t="str">
        <f t="shared" ca="1" si="458"/>
        <v/>
      </c>
      <c r="CL420" s="163" t="str">
        <f t="shared" si="437"/>
        <v/>
      </c>
      <c r="CM420" s="163" t="str">
        <f t="shared" si="438"/>
        <v/>
      </c>
      <c r="CR420" s="164" t="str">
        <f t="shared" ca="1" si="448"/>
        <v/>
      </c>
      <c r="CS420" s="44" t="str">
        <f ca="1">IF(COUNTIF($DG$2:DG1405,CR420)=1,VLOOKUP(CR420,DA:DB,2), IF(COUNTIF($DG$2:DG1405,CR420)=0,$CS$10,""))</f>
        <v/>
      </c>
      <c r="CT420" s="45" t="str">
        <f t="shared" ca="1" si="449"/>
        <v/>
      </c>
      <c r="CU420" s="45" t="str">
        <f t="shared" ca="1" si="450"/>
        <v/>
      </c>
      <c r="CV420" s="44" t="str">
        <f ca="1">IF(COUNTIF($DG$2:DG1405,CR420)=1,VLOOKUP(CR420,DC:DD,2), IF(COUNTIF($DG$2:DG1405,CR420)=0,$CT$10,""))</f>
        <v/>
      </c>
      <c r="CW420" s="45" t="str">
        <f t="shared" ca="1" si="451"/>
        <v/>
      </c>
      <c r="CX420" s="46" t="str">
        <f t="shared" ca="1" si="452"/>
        <v/>
      </c>
      <c r="CY420" s="44" t="str">
        <f t="shared" ca="1" si="453"/>
        <v/>
      </c>
      <c r="DE420" s="163" t="str">
        <f t="shared" si="439"/>
        <v/>
      </c>
      <c r="DF420" s="163" t="str">
        <f t="shared" si="440"/>
        <v/>
      </c>
    </row>
    <row r="421" spans="1:110">
      <c r="A421" s="164" t="str">
        <f t="shared" ca="1" si="473"/>
        <v/>
      </c>
      <c r="B421" s="71" t="str">
        <f ca="1">IF(COUNTIF($AD$2:AD1406,A421)=1,VLOOKUP(A421,T:U,2), IF(COUNTIF($AD$2:AD1406,A421)=0,$B$10,""))</f>
        <v/>
      </c>
      <c r="C421" s="31" t="str">
        <f t="shared" ca="1" si="445"/>
        <v/>
      </c>
      <c r="D421" s="32" t="str">
        <f t="shared" ca="1" si="474"/>
        <v/>
      </c>
      <c r="E421" s="71" t="str">
        <f ca="1">IF(COUNTIF($AD$2:AD1406,A421)=1,VLOOKUP(A421,V:W,2), IF(COUNTIF($AD$2:AD1406,A421)=0,$C$10,""))</f>
        <v/>
      </c>
      <c r="F421" s="31" t="str">
        <f t="shared" ca="1" si="475"/>
        <v/>
      </c>
      <c r="G421" s="32" t="str">
        <f t="shared" ca="1" si="476"/>
        <v/>
      </c>
      <c r="H421" s="71" t="str">
        <f ca="1">IF(COUNTIF($AD$2:AD1406,A421)=1,VLOOKUP(A421,X:Y,2), IF(COUNTIF($AD$2:AD1406,A421)=0,$D$10,""))</f>
        <v/>
      </c>
      <c r="I421" s="31" t="str">
        <f t="shared" ca="1" si="477"/>
        <v/>
      </c>
      <c r="J421" s="32" t="str">
        <f t="shared" ca="1" si="478"/>
        <v/>
      </c>
      <c r="K421" s="71" t="str">
        <f ca="1">IF(COUNTIF($AD$2:AD1406,A421)=1,VLOOKUP(A421,Z:AA,2), IF(COUNTIF($AD$2:AD1406,A421)=0,$E$10,""))</f>
        <v/>
      </c>
      <c r="L421" s="31" t="str">
        <f t="shared" ca="1" si="479"/>
        <v/>
      </c>
      <c r="M421" s="32" t="str">
        <f t="shared" ca="1" si="480"/>
        <v/>
      </c>
      <c r="N421" s="77" t="str">
        <f t="shared" ca="1" si="481"/>
        <v/>
      </c>
      <c r="O421" s="77"/>
      <c r="P421" s="77"/>
      <c r="Q421" s="77" t="str">
        <f ca="1">IF(ISERROR(B421-2),"",$G$5*SUM($O$14:O421)-$H$5*SUM($P$14:P421))</f>
        <v/>
      </c>
      <c r="R421" s="77" t="str">
        <f t="shared" ca="1" si="482"/>
        <v/>
      </c>
      <c r="AB421" s="163" t="str">
        <f t="shared" si="441"/>
        <v/>
      </c>
      <c r="AC421" s="163" t="str">
        <f t="shared" si="442"/>
        <v/>
      </c>
      <c r="AH421" s="164" t="str">
        <f t="shared" ca="1" si="459"/>
        <v/>
      </c>
      <c r="AI421" s="44" t="str">
        <f ca="1">IF(COUNTIF($BU$2:BU1406,AH421)=1,VLOOKUP(AH421,BG:BH,2), IF(COUNTIF($BU$2:BU1406,AH421)=0,$AI$10,""))</f>
        <v/>
      </c>
      <c r="AJ421" s="45" t="str">
        <f t="shared" ca="1" si="446"/>
        <v/>
      </c>
      <c r="AK421" s="45" t="str">
        <f t="shared" ca="1" si="460"/>
        <v/>
      </c>
      <c r="AL421" s="44" t="str">
        <f ca="1">IF(COUNTIF($BU$2:BU1406,AH421)=1,VLOOKUP(AH421,BI:BJ,2), IF(COUNTIF($BU$2:BU1406,AH421)=0,$AJ$10,""))</f>
        <v/>
      </c>
      <c r="AM421" s="45" t="str">
        <f t="shared" ca="1" si="461"/>
        <v/>
      </c>
      <c r="AN421" s="46" t="str">
        <f t="shared" ca="1" si="462"/>
        <v/>
      </c>
      <c r="AO421" s="44" t="str">
        <f ca="1">IF(COUNTIF($BU$2:BU1406,AH421)=1,VLOOKUP(AH421,BK:BL,2), IF(COUNTIF($BU$2:BU1406,AH421)=0,$AK$10,""))</f>
        <v/>
      </c>
      <c r="AP421" s="45" t="str">
        <f t="shared" ca="1" si="463"/>
        <v/>
      </c>
      <c r="AQ421" s="46" t="str">
        <f t="shared" ca="1" si="464"/>
        <v/>
      </c>
      <c r="AR421" s="44" t="str">
        <f ca="1">IF(COUNTIF($BU$2:BU1406,AH421)=1,VLOOKUP(AH421,BM:BN,2), IF(COUNTIF($BU$2:BU1406,AH421)=0,$AL$10,""))</f>
        <v/>
      </c>
      <c r="AS421" s="45" t="str">
        <f t="shared" ca="1" si="465"/>
        <v/>
      </c>
      <c r="AT421" s="46" t="str">
        <f t="shared" ca="1" si="466"/>
        <v/>
      </c>
      <c r="AU421" s="44" t="str">
        <f ca="1">IF(COUNTIF($BU$2:BU1406,AH421)=1,VLOOKUP(AH421,BO:BP,2), IF(COUNTIF($BU$2:BU1406,AH421)=0,$AM$10,""))</f>
        <v/>
      </c>
      <c r="AV421" s="45" t="str">
        <f t="shared" ca="1" si="467"/>
        <v/>
      </c>
      <c r="AW421" s="46" t="str">
        <f t="shared" ca="1" si="468"/>
        <v/>
      </c>
      <c r="AX421" s="44" t="str">
        <f ca="1">IF(COUNTIF($BU$2:BU1406,AH421)=1,VLOOKUP(AH421,BQ:BR,2), IF(COUNTIF($BU$2:BU1406,AH421)=0,$AN$10,""))</f>
        <v/>
      </c>
      <c r="AY421" s="45" t="str">
        <f t="shared" ca="1" si="469"/>
        <v/>
      </c>
      <c r="AZ421" s="46" t="str">
        <f t="shared" ca="1" si="470"/>
        <v/>
      </c>
      <c r="BA421" s="77" t="str">
        <f t="shared" ca="1" si="471"/>
        <v/>
      </c>
      <c r="BB421" s="176"/>
      <c r="BC421" s="176"/>
      <c r="BD421" s="77" t="str">
        <f ca="1">IF(ISERROR(AI421-2),"",$AQ$4*SUM($BB$14:BB421)-$AR$4*SUM($BC$14:BC421))</f>
        <v/>
      </c>
      <c r="BE421" s="77" t="str">
        <f t="shared" ca="1" si="472"/>
        <v/>
      </c>
      <c r="BS421" s="163" t="str">
        <f t="shared" si="443"/>
        <v/>
      </c>
      <c r="BT421" s="163" t="str">
        <f t="shared" si="444"/>
        <v/>
      </c>
      <c r="BY421" s="164" t="str">
        <f t="shared" ca="1" si="454"/>
        <v/>
      </c>
      <c r="BZ421" s="44" t="str">
        <f ca="1">IF(COUNTIF($CN$2:CN1406,BY421)=1,VLOOKUP(BY421,CH:CI,2), IF(COUNTIF($CN$2:CN1406,BY421)=0,$BZ$10,""))</f>
        <v/>
      </c>
      <c r="CA421" s="45" t="str">
        <f t="shared" ca="1" si="447"/>
        <v/>
      </c>
      <c r="CB421" s="45" t="str">
        <f t="shared" ca="1" si="455"/>
        <v/>
      </c>
      <c r="CC421" s="44" t="str">
        <f ca="1">IF(COUNTIF($CN$2:CN1406,BY421)=1,VLOOKUP(BY421,CJ:CK,2), IF(COUNTIF($CN$2:CN1406,BY421)=0,$CA$10,""))</f>
        <v/>
      </c>
      <c r="CD421" s="45" t="str">
        <f t="shared" ca="1" si="456"/>
        <v/>
      </c>
      <c r="CE421" s="46" t="str">
        <f t="shared" ca="1" si="457"/>
        <v/>
      </c>
      <c r="CF421" s="44" t="str">
        <f t="shared" ca="1" si="458"/>
        <v/>
      </c>
      <c r="CL421" s="163" t="str">
        <f t="shared" si="437"/>
        <v/>
      </c>
      <c r="CM421" s="163" t="str">
        <f t="shared" si="438"/>
        <v/>
      </c>
      <c r="CR421" s="164" t="str">
        <f t="shared" ca="1" si="448"/>
        <v/>
      </c>
      <c r="CS421" s="44" t="str">
        <f ca="1">IF(COUNTIF($DG$2:DG1406,CR421)=1,VLOOKUP(CR421,DA:DB,2), IF(COUNTIF($DG$2:DG1406,CR421)=0,$CS$10,""))</f>
        <v/>
      </c>
      <c r="CT421" s="45" t="str">
        <f t="shared" ca="1" si="449"/>
        <v/>
      </c>
      <c r="CU421" s="45" t="str">
        <f t="shared" ca="1" si="450"/>
        <v/>
      </c>
      <c r="CV421" s="44" t="str">
        <f ca="1">IF(COUNTIF($DG$2:DG1406,CR421)=1,VLOOKUP(CR421,DC:DD,2), IF(COUNTIF($DG$2:DG1406,CR421)=0,$CT$10,""))</f>
        <v/>
      </c>
      <c r="CW421" s="45" t="str">
        <f t="shared" ca="1" si="451"/>
        <v/>
      </c>
      <c r="CX421" s="46" t="str">
        <f t="shared" ca="1" si="452"/>
        <v/>
      </c>
      <c r="CY421" s="44" t="str">
        <f t="shared" ca="1" si="453"/>
        <v/>
      </c>
      <c r="DE421" s="163" t="str">
        <f t="shared" si="439"/>
        <v/>
      </c>
      <c r="DF421" s="163" t="str">
        <f t="shared" si="440"/>
        <v/>
      </c>
    </row>
    <row r="422" spans="1:110">
      <c r="A422" s="164" t="str">
        <f t="shared" ca="1" si="473"/>
        <v/>
      </c>
      <c r="B422" s="71" t="str">
        <f ca="1">IF(COUNTIF($AD$2:AD1407,A422)=1,VLOOKUP(A422,T:U,2), IF(COUNTIF($AD$2:AD1407,A422)=0,$B$10,""))</f>
        <v/>
      </c>
      <c r="C422" s="31" t="str">
        <f t="shared" ca="1" si="445"/>
        <v/>
      </c>
      <c r="D422" s="32" t="str">
        <f t="shared" ca="1" si="474"/>
        <v/>
      </c>
      <c r="E422" s="71" t="str">
        <f ca="1">IF(COUNTIF($AD$2:AD1407,A422)=1,VLOOKUP(A422,V:W,2), IF(COUNTIF($AD$2:AD1407,A422)=0,$C$10,""))</f>
        <v/>
      </c>
      <c r="F422" s="31" t="str">
        <f t="shared" ca="1" si="475"/>
        <v/>
      </c>
      <c r="G422" s="32" t="str">
        <f t="shared" ca="1" si="476"/>
        <v/>
      </c>
      <c r="H422" s="71" t="str">
        <f ca="1">IF(COUNTIF($AD$2:AD1407,A422)=1,VLOOKUP(A422,X:Y,2), IF(COUNTIF($AD$2:AD1407,A422)=0,$D$10,""))</f>
        <v/>
      </c>
      <c r="I422" s="31" t="str">
        <f t="shared" ca="1" si="477"/>
        <v/>
      </c>
      <c r="J422" s="32" t="str">
        <f t="shared" ca="1" si="478"/>
        <v/>
      </c>
      <c r="K422" s="71" t="str">
        <f ca="1">IF(COUNTIF($AD$2:AD1407,A422)=1,VLOOKUP(A422,Z:AA,2), IF(COUNTIF($AD$2:AD1407,A422)=0,$E$10,""))</f>
        <v/>
      </c>
      <c r="L422" s="31" t="str">
        <f t="shared" ca="1" si="479"/>
        <v/>
      </c>
      <c r="M422" s="32" t="str">
        <f t="shared" ca="1" si="480"/>
        <v/>
      </c>
      <c r="N422" s="77" t="str">
        <f t="shared" ca="1" si="481"/>
        <v/>
      </c>
      <c r="O422" s="77"/>
      <c r="P422" s="77"/>
      <c r="Q422" s="77" t="str">
        <f ca="1">IF(ISERROR(B422-2),"",$G$5*SUM($O$14:O422)-$H$5*SUM($P$14:P422))</f>
        <v/>
      </c>
      <c r="R422" s="77" t="str">
        <f t="shared" ca="1" si="482"/>
        <v/>
      </c>
      <c r="AB422" s="163" t="str">
        <f t="shared" si="441"/>
        <v/>
      </c>
      <c r="AC422" s="163" t="str">
        <f t="shared" si="442"/>
        <v/>
      </c>
      <c r="AH422" s="164" t="str">
        <f t="shared" ca="1" si="459"/>
        <v/>
      </c>
      <c r="AI422" s="44" t="str">
        <f ca="1">IF(COUNTIF($BU$2:BU1407,AH422)=1,VLOOKUP(AH422,BG:BH,2), IF(COUNTIF($BU$2:BU1407,AH422)=0,$AI$10,""))</f>
        <v/>
      </c>
      <c r="AJ422" s="45" t="str">
        <f t="shared" ca="1" si="446"/>
        <v/>
      </c>
      <c r="AK422" s="45" t="str">
        <f t="shared" ca="1" si="460"/>
        <v/>
      </c>
      <c r="AL422" s="44" t="str">
        <f ca="1">IF(COUNTIF($BU$2:BU1407,AH422)=1,VLOOKUP(AH422,BI:BJ,2), IF(COUNTIF($BU$2:BU1407,AH422)=0,$AJ$10,""))</f>
        <v/>
      </c>
      <c r="AM422" s="45" t="str">
        <f t="shared" ca="1" si="461"/>
        <v/>
      </c>
      <c r="AN422" s="46" t="str">
        <f t="shared" ca="1" si="462"/>
        <v/>
      </c>
      <c r="AO422" s="44" t="str">
        <f ca="1">IF(COUNTIF($BU$2:BU1407,AH422)=1,VLOOKUP(AH422,BK:BL,2), IF(COUNTIF($BU$2:BU1407,AH422)=0,$AK$10,""))</f>
        <v/>
      </c>
      <c r="AP422" s="45" t="str">
        <f t="shared" ca="1" si="463"/>
        <v/>
      </c>
      <c r="AQ422" s="46" t="str">
        <f t="shared" ca="1" si="464"/>
        <v/>
      </c>
      <c r="AR422" s="44" t="str">
        <f ca="1">IF(COUNTIF($BU$2:BU1407,AH422)=1,VLOOKUP(AH422,BM:BN,2), IF(COUNTIF($BU$2:BU1407,AH422)=0,$AL$10,""))</f>
        <v/>
      </c>
      <c r="AS422" s="45" t="str">
        <f t="shared" ca="1" si="465"/>
        <v/>
      </c>
      <c r="AT422" s="46" t="str">
        <f t="shared" ca="1" si="466"/>
        <v/>
      </c>
      <c r="AU422" s="44" t="str">
        <f ca="1">IF(COUNTIF($BU$2:BU1407,AH422)=1,VLOOKUP(AH422,BO:BP,2), IF(COUNTIF($BU$2:BU1407,AH422)=0,$AM$10,""))</f>
        <v/>
      </c>
      <c r="AV422" s="45" t="str">
        <f t="shared" ca="1" si="467"/>
        <v/>
      </c>
      <c r="AW422" s="46" t="str">
        <f t="shared" ca="1" si="468"/>
        <v/>
      </c>
      <c r="AX422" s="44" t="str">
        <f ca="1">IF(COUNTIF($BU$2:BU1407,AH422)=1,VLOOKUP(AH422,BQ:BR,2), IF(COUNTIF($BU$2:BU1407,AH422)=0,$AN$10,""))</f>
        <v/>
      </c>
      <c r="AY422" s="45" t="str">
        <f t="shared" ca="1" si="469"/>
        <v/>
      </c>
      <c r="AZ422" s="46" t="str">
        <f t="shared" ca="1" si="470"/>
        <v/>
      </c>
      <c r="BA422" s="77" t="str">
        <f t="shared" ca="1" si="471"/>
        <v/>
      </c>
      <c r="BB422" s="176"/>
      <c r="BC422" s="176"/>
      <c r="BD422" s="77" t="str">
        <f ca="1">IF(ISERROR(AI422-2),"",$AQ$4*SUM($BB$14:BB422)-$AR$4*SUM($BC$14:BC422))</f>
        <v/>
      </c>
      <c r="BE422" s="77" t="str">
        <f t="shared" ca="1" si="472"/>
        <v/>
      </c>
      <c r="BS422" s="163" t="str">
        <f t="shared" si="443"/>
        <v/>
      </c>
      <c r="BT422" s="163" t="str">
        <f t="shared" si="444"/>
        <v/>
      </c>
      <c r="BY422" s="164" t="str">
        <f t="shared" ca="1" si="454"/>
        <v/>
      </c>
      <c r="BZ422" s="44" t="str">
        <f ca="1">IF(COUNTIF($CN$2:CN1407,BY422)=1,VLOOKUP(BY422,CH:CI,2), IF(COUNTIF($CN$2:CN1407,BY422)=0,$BZ$10,""))</f>
        <v/>
      </c>
      <c r="CA422" s="45" t="str">
        <f t="shared" ca="1" si="447"/>
        <v/>
      </c>
      <c r="CB422" s="45" t="str">
        <f t="shared" ca="1" si="455"/>
        <v/>
      </c>
      <c r="CC422" s="44" t="str">
        <f ca="1">IF(COUNTIF($CN$2:CN1407,BY422)=1,VLOOKUP(BY422,CJ:CK,2), IF(COUNTIF($CN$2:CN1407,BY422)=0,$CA$10,""))</f>
        <v/>
      </c>
      <c r="CD422" s="45" t="str">
        <f t="shared" ca="1" si="456"/>
        <v/>
      </c>
      <c r="CE422" s="46" t="str">
        <f t="shared" ca="1" si="457"/>
        <v/>
      </c>
      <c r="CF422" s="44" t="str">
        <f t="shared" ca="1" si="458"/>
        <v/>
      </c>
      <c r="CL422" s="163" t="str">
        <f t="shared" si="437"/>
        <v/>
      </c>
      <c r="CM422" s="163" t="str">
        <f t="shared" si="438"/>
        <v/>
      </c>
      <c r="CR422" s="164" t="str">
        <f t="shared" ca="1" si="448"/>
        <v/>
      </c>
      <c r="CS422" s="44" t="str">
        <f ca="1">IF(COUNTIF($DG$2:DG1407,CR422)=1,VLOOKUP(CR422,DA:DB,2), IF(COUNTIF($DG$2:DG1407,CR422)=0,$CS$10,""))</f>
        <v/>
      </c>
      <c r="CT422" s="45" t="str">
        <f t="shared" ca="1" si="449"/>
        <v/>
      </c>
      <c r="CU422" s="45" t="str">
        <f t="shared" ca="1" si="450"/>
        <v/>
      </c>
      <c r="CV422" s="44" t="str">
        <f ca="1">IF(COUNTIF($DG$2:DG1407,CR422)=1,VLOOKUP(CR422,DC:DD,2), IF(COUNTIF($DG$2:DG1407,CR422)=0,$CT$10,""))</f>
        <v/>
      </c>
      <c r="CW422" s="45" t="str">
        <f t="shared" ca="1" si="451"/>
        <v/>
      </c>
      <c r="CX422" s="46" t="str">
        <f t="shared" ca="1" si="452"/>
        <v/>
      </c>
      <c r="CY422" s="44" t="str">
        <f t="shared" ca="1" si="453"/>
        <v/>
      </c>
      <c r="DE422" s="163" t="str">
        <f t="shared" si="439"/>
        <v/>
      </c>
      <c r="DF422" s="163" t="str">
        <f t="shared" si="440"/>
        <v/>
      </c>
    </row>
    <row r="423" spans="1:110">
      <c r="A423" s="164" t="str">
        <f t="shared" ca="1" si="473"/>
        <v/>
      </c>
      <c r="B423" s="71" t="str">
        <f ca="1">IF(COUNTIF($AD$2:AD1408,A423)=1,VLOOKUP(A423,T:U,2), IF(COUNTIF($AD$2:AD1408,A423)=0,$B$10,""))</f>
        <v/>
      </c>
      <c r="C423" s="31" t="str">
        <f t="shared" ca="1" si="445"/>
        <v/>
      </c>
      <c r="D423" s="32" t="str">
        <f t="shared" ca="1" si="474"/>
        <v/>
      </c>
      <c r="E423" s="71" t="str">
        <f ca="1">IF(COUNTIF($AD$2:AD1408,A423)=1,VLOOKUP(A423,V:W,2), IF(COUNTIF($AD$2:AD1408,A423)=0,$C$10,""))</f>
        <v/>
      </c>
      <c r="F423" s="31" t="str">
        <f t="shared" ca="1" si="475"/>
        <v/>
      </c>
      <c r="G423" s="32" t="str">
        <f t="shared" ca="1" si="476"/>
        <v/>
      </c>
      <c r="H423" s="71" t="str">
        <f ca="1">IF(COUNTIF($AD$2:AD1408,A423)=1,VLOOKUP(A423,X:Y,2), IF(COUNTIF($AD$2:AD1408,A423)=0,$D$10,""))</f>
        <v/>
      </c>
      <c r="I423" s="31" t="str">
        <f t="shared" ca="1" si="477"/>
        <v/>
      </c>
      <c r="J423" s="32" t="str">
        <f t="shared" ca="1" si="478"/>
        <v/>
      </c>
      <c r="K423" s="71" t="str">
        <f ca="1">IF(COUNTIF($AD$2:AD1408,A423)=1,VLOOKUP(A423,Z:AA,2), IF(COUNTIF($AD$2:AD1408,A423)=0,$E$10,""))</f>
        <v/>
      </c>
      <c r="L423" s="31" t="str">
        <f t="shared" ca="1" si="479"/>
        <v/>
      </c>
      <c r="M423" s="32" t="str">
        <f t="shared" ca="1" si="480"/>
        <v/>
      </c>
      <c r="N423" s="77" t="str">
        <f t="shared" ca="1" si="481"/>
        <v/>
      </c>
      <c r="O423" s="77"/>
      <c r="P423" s="77"/>
      <c r="Q423" s="77" t="str">
        <f ca="1">IF(ISERROR(B423-2),"",$G$5*SUM($O$14:O423)-$H$5*SUM($P$14:P423))</f>
        <v/>
      </c>
      <c r="R423" s="77" t="str">
        <f t="shared" ca="1" si="482"/>
        <v/>
      </c>
      <c r="AB423" s="163" t="str">
        <f t="shared" si="441"/>
        <v/>
      </c>
      <c r="AC423" s="163" t="str">
        <f t="shared" si="442"/>
        <v/>
      </c>
      <c r="AH423" s="164" t="str">
        <f t="shared" ca="1" si="459"/>
        <v/>
      </c>
      <c r="AI423" s="44" t="str">
        <f ca="1">IF(COUNTIF($BU$2:BU1408,AH423)=1,VLOOKUP(AH423,BG:BH,2), IF(COUNTIF($BU$2:BU1408,AH423)=0,$AI$10,""))</f>
        <v/>
      </c>
      <c r="AJ423" s="45" t="str">
        <f t="shared" ca="1" si="446"/>
        <v/>
      </c>
      <c r="AK423" s="45" t="str">
        <f t="shared" ca="1" si="460"/>
        <v/>
      </c>
      <c r="AL423" s="44" t="str">
        <f ca="1">IF(COUNTIF($BU$2:BU1408,AH423)=1,VLOOKUP(AH423,BI:BJ,2), IF(COUNTIF($BU$2:BU1408,AH423)=0,$AJ$10,""))</f>
        <v/>
      </c>
      <c r="AM423" s="45" t="str">
        <f t="shared" ca="1" si="461"/>
        <v/>
      </c>
      <c r="AN423" s="46" t="str">
        <f t="shared" ca="1" si="462"/>
        <v/>
      </c>
      <c r="AO423" s="44" t="str">
        <f ca="1">IF(COUNTIF($BU$2:BU1408,AH423)=1,VLOOKUP(AH423,BK:BL,2), IF(COUNTIF($BU$2:BU1408,AH423)=0,$AK$10,""))</f>
        <v/>
      </c>
      <c r="AP423" s="45" t="str">
        <f t="shared" ca="1" si="463"/>
        <v/>
      </c>
      <c r="AQ423" s="46" t="str">
        <f t="shared" ca="1" si="464"/>
        <v/>
      </c>
      <c r="AR423" s="44" t="str">
        <f ca="1">IF(COUNTIF($BU$2:BU1408,AH423)=1,VLOOKUP(AH423,BM:BN,2), IF(COUNTIF($BU$2:BU1408,AH423)=0,$AL$10,""))</f>
        <v/>
      </c>
      <c r="AS423" s="45" t="str">
        <f t="shared" ca="1" si="465"/>
        <v/>
      </c>
      <c r="AT423" s="46" t="str">
        <f t="shared" ca="1" si="466"/>
        <v/>
      </c>
      <c r="AU423" s="44" t="str">
        <f ca="1">IF(COUNTIF($BU$2:BU1408,AH423)=1,VLOOKUP(AH423,BO:BP,2), IF(COUNTIF($BU$2:BU1408,AH423)=0,$AM$10,""))</f>
        <v/>
      </c>
      <c r="AV423" s="45" t="str">
        <f t="shared" ca="1" si="467"/>
        <v/>
      </c>
      <c r="AW423" s="46" t="str">
        <f t="shared" ca="1" si="468"/>
        <v/>
      </c>
      <c r="AX423" s="44" t="str">
        <f ca="1">IF(COUNTIF($BU$2:BU1408,AH423)=1,VLOOKUP(AH423,BQ:BR,2), IF(COUNTIF($BU$2:BU1408,AH423)=0,$AN$10,""))</f>
        <v/>
      </c>
      <c r="AY423" s="45" t="str">
        <f t="shared" ca="1" si="469"/>
        <v/>
      </c>
      <c r="AZ423" s="46" t="str">
        <f t="shared" ca="1" si="470"/>
        <v/>
      </c>
      <c r="BA423" s="77" t="str">
        <f t="shared" ca="1" si="471"/>
        <v/>
      </c>
      <c r="BB423" s="176"/>
      <c r="BC423" s="176"/>
      <c r="BD423" s="77" t="str">
        <f ca="1">IF(ISERROR(AI423-2),"",$AQ$4*SUM($BB$14:BB423)-$AR$4*SUM($BC$14:BC423))</f>
        <v/>
      </c>
      <c r="BE423" s="77" t="str">
        <f t="shared" ca="1" si="472"/>
        <v/>
      </c>
      <c r="BS423" s="163" t="str">
        <f t="shared" si="443"/>
        <v/>
      </c>
      <c r="BT423" s="163" t="str">
        <f t="shared" si="444"/>
        <v/>
      </c>
      <c r="BY423" s="164" t="str">
        <f t="shared" ca="1" si="454"/>
        <v/>
      </c>
      <c r="BZ423" s="44" t="str">
        <f ca="1">IF(COUNTIF($CN$2:CN1408,BY423)=1,VLOOKUP(BY423,CH:CI,2), IF(COUNTIF($CN$2:CN1408,BY423)=0,$BZ$10,""))</f>
        <v/>
      </c>
      <c r="CA423" s="45" t="str">
        <f t="shared" ca="1" si="447"/>
        <v/>
      </c>
      <c r="CB423" s="45" t="str">
        <f t="shared" ca="1" si="455"/>
        <v/>
      </c>
      <c r="CC423" s="44" t="str">
        <f ca="1">IF(COUNTIF($CN$2:CN1408,BY423)=1,VLOOKUP(BY423,CJ:CK,2), IF(COUNTIF($CN$2:CN1408,BY423)=0,$CA$10,""))</f>
        <v/>
      </c>
      <c r="CD423" s="45" t="str">
        <f t="shared" ca="1" si="456"/>
        <v/>
      </c>
      <c r="CE423" s="46" t="str">
        <f t="shared" ca="1" si="457"/>
        <v/>
      </c>
      <c r="CF423" s="44" t="str">
        <f t="shared" ca="1" si="458"/>
        <v/>
      </c>
      <c r="CL423" s="163" t="str">
        <f t="shared" si="437"/>
        <v/>
      </c>
      <c r="CM423" s="163" t="str">
        <f t="shared" si="438"/>
        <v/>
      </c>
      <c r="CR423" s="164" t="str">
        <f t="shared" ca="1" si="448"/>
        <v/>
      </c>
      <c r="CS423" s="44" t="str">
        <f ca="1">IF(COUNTIF($DG$2:DG1408,CR423)=1,VLOOKUP(CR423,DA:DB,2), IF(COUNTIF($DG$2:DG1408,CR423)=0,$CS$10,""))</f>
        <v/>
      </c>
      <c r="CT423" s="45" t="str">
        <f t="shared" ca="1" si="449"/>
        <v/>
      </c>
      <c r="CU423" s="45" t="str">
        <f t="shared" ca="1" si="450"/>
        <v/>
      </c>
      <c r="CV423" s="44" t="str">
        <f ca="1">IF(COUNTIF($DG$2:DG1408,CR423)=1,VLOOKUP(CR423,DC:DD,2), IF(COUNTIF($DG$2:DG1408,CR423)=0,$CT$10,""))</f>
        <v/>
      </c>
      <c r="CW423" s="45" t="str">
        <f t="shared" ca="1" si="451"/>
        <v/>
      </c>
      <c r="CX423" s="46" t="str">
        <f t="shared" ca="1" si="452"/>
        <v/>
      </c>
      <c r="CY423" s="44" t="str">
        <f t="shared" ca="1" si="453"/>
        <v/>
      </c>
      <c r="DE423" s="163" t="str">
        <f t="shared" si="439"/>
        <v/>
      </c>
      <c r="DF423" s="163" t="str">
        <f t="shared" si="440"/>
        <v/>
      </c>
    </row>
    <row r="424" spans="1:110">
      <c r="A424" s="164" t="str">
        <f t="shared" ca="1" si="473"/>
        <v/>
      </c>
      <c r="B424" s="71" t="str">
        <f ca="1">IF(COUNTIF($AD$2:AD1409,A424)=1,VLOOKUP(A424,T:U,2), IF(COUNTIF($AD$2:AD1409,A424)=0,$B$10,""))</f>
        <v/>
      </c>
      <c r="C424" s="31" t="str">
        <f t="shared" ca="1" si="445"/>
        <v/>
      </c>
      <c r="D424" s="32" t="str">
        <f t="shared" ca="1" si="474"/>
        <v/>
      </c>
      <c r="E424" s="71" t="str">
        <f ca="1">IF(COUNTIF($AD$2:AD1409,A424)=1,VLOOKUP(A424,V:W,2), IF(COUNTIF($AD$2:AD1409,A424)=0,$C$10,""))</f>
        <v/>
      </c>
      <c r="F424" s="31" t="str">
        <f t="shared" ca="1" si="475"/>
        <v/>
      </c>
      <c r="G424" s="32" t="str">
        <f t="shared" ca="1" si="476"/>
        <v/>
      </c>
      <c r="H424" s="71" t="str">
        <f ca="1">IF(COUNTIF($AD$2:AD1409,A424)=1,VLOOKUP(A424,X:Y,2), IF(COUNTIF($AD$2:AD1409,A424)=0,$D$10,""))</f>
        <v/>
      </c>
      <c r="I424" s="31" t="str">
        <f t="shared" ca="1" si="477"/>
        <v/>
      </c>
      <c r="J424" s="32" t="str">
        <f t="shared" ca="1" si="478"/>
        <v/>
      </c>
      <c r="K424" s="71" t="str">
        <f ca="1">IF(COUNTIF($AD$2:AD1409,A424)=1,VLOOKUP(A424,Z:AA,2), IF(COUNTIF($AD$2:AD1409,A424)=0,$E$10,""))</f>
        <v/>
      </c>
      <c r="L424" s="31" t="str">
        <f t="shared" ca="1" si="479"/>
        <v/>
      </c>
      <c r="M424" s="32" t="str">
        <f t="shared" ca="1" si="480"/>
        <v/>
      </c>
      <c r="N424" s="77" t="str">
        <f t="shared" ca="1" si="481"/>
        <v/>
      </c>
      <c r="O424" s="77"/>
      <c r="P424" s="77"/>
      <c r="Q424" s="77" t="str">
        <f ca="1">IF(ISERROR(B424-2),"",$G$5*SUM($O$14:O424)-$H$5*SUM($P$14:P424))</f>
        <v/>
      </c>
      <c r="R424" s="77" t="str">
        <f t="shared" ca="1" si="482"/>
        <v/>
      </c>
      <c r="AB424" s="163" t="str">
        <f t="shared" si="441"/>
        <v/>
      </c>
      <c r="AC424" s="163" t="str">
        <f t="shared" si="442"/>
        <v/>
      </c>
      <c r="AH424" s="164" t="str">
        <f t="shared" ca="1" si="459"/>
        <v/>
      </c>
      <c r="AI424" s="44" t="str">
        <f ca="1">IF(COUNTIF($BU$2:BU1409,AH424)=1,VLOOKUP(AH424,BG:BH,2), IF(COUNTIF($BU$2:BU1409,AH424)=0,$AI$10,""))</f>
        <v/>
      </c>
      <c r="AJ424" s="45" t="str">
        <f t="shared" ca="1" si="446"/>
        <v/>
      </c>
      <c r="AK424" s="45" t="str">
        <f t="shared" ca="1" si="460"/>
        <v/>
      </c>
      <c r="AL424" s="44" t="str">
        <f ca="1">IF(COUNTIF($BU$2:BU1409,AH424)=1,VLOOKUP(AH424,BI:BJ,2), IF(COUNTIF($BU$2:BU1409,AH424)=0,$AJ$10,""))</f>
        <v/>
      </c>
      <c r="AM424" s="45" t="str">
        <f t="shared" ca="1" si="461"/>
        <v/>
      </c>
      <c r="AN424" s="46" t="str">
        <f t="shared" ca="1" si="462"/>
        <v/>
      </c>
      <c r="AO424" s="44" t="str">
        <f ca="1">IF(COUNTIF($BU$2:BU1409,AH424)=1,VLOOKUP(AH424,BK:BL,2), IF(COUNTIF($BU$2:BU1409,AH424)=0,$AK$10,""))</f>
        <v/>
      </c>
      <c r="AP424" s="45" t="str">
        <f t="shared" ca="1" si="463"/>
        <v/>
      </c>
      <c r="AQ424" s="46" t="str">
        <f t="shared" ca="1" si="464"/>
        <v/>
      </c>
      <c r="AR424" s="44" t="str">
        <f ca="1">IF(COUNTIF($BU$2:BU1409,AH424)=1,VLOOKUP(AH424,BM:BN,2), IF(COUNTIF($BU$2:BU1409,AH424)=0,$AL$10,""))</f>
        <v/>
      </c>
      <c r="AS424" s="45" t="str">
        <f t="shared" ca="1" si="465"/>
        <v/>
      </c>
      <c r="AT424" s="46" t="str">
        <f t="shared" ca="1" si="466"/>
        <v/>
      </c>
      <c r="AU424" s="44" t="str">
        <f ca="1">IF(COUNTIF($BU$2:BU1409,AH424)=1,VLOOKUP(AH424,BO:BP,2), IF(COUNTIF($BU$2:BU1409,AH424)=0,$AM$10,""))</f>
        <v/>
      </c>
      <c r="AV424" s="45" t="str">
        <f t="shared" ca="1" si="467"/>
        <v/>
      </c>
      <c r="AW424" s="46" t="str">
        <f t="shared" ca="1" si="468"/>
        <v/>
      </c>
      <c r="AX424" s="44" t="str">
        <f ca="1">IF(COUNTIF($BU$2:BU1409,AH424)=1,VLOOKUP(AH424,BQ:BR,2), IF(COUNTIF($BU$2:BU1409,AH424)=0,$AN$10,""))</f>
        <v/>
      </c>
      <c r="AY424" s="45" t="str">
        <f t="shared" ca="1" si="469"/>
        <v/>
      </c>
      <c r="AZ424" s="46" t="str">
        <f t="shared" ca="1" si="470"/>
        <v/>
      </c>
      <c r="BA424" s="77" t="str">
        <f t="shared" ca="1" si="471"/>
        <v/>
      </c>
      <c r="BB424" s="176"/>
      <c r="BC424" s="176"/>
      <c r="BD424" s="77" t="str">
        <f ca="1">IF(ISERROR(AI424-2),"",$AQ$4*SUM($BB$14:BB424)-$AR$4*SUM($BC$14:BC424))</f>
        <v/>
      </c>
      <c r="BE424" s="77" t="str">
        <f t="shared" ca="1" si="472"/>
        <v/>
      </c>
      <c r="BS424" s="163" t="str">
        <f t="shared" si="443"/>
        <v/>
      </c>
      <c r="BT424" s="163" t="str">
        <f t="shared" si="444"/>
        <v/>
      </c>
      <c r="BY424" s="164" t="str">
        <f t="shared" ca="1" si="454"/>
        <v/>
      </c>
      <c r="BZ424" s="44" t="str">
        <f ca="1">IF(COUNTIF($CN$2:CN1409,BY424)=1,VLOOKUP(BY424,CH:CI,2), IF(COUNTIF($CN$2:CN1409,BY424)=0,$BZ$10,""))</f>
        <v/>
      </c>
      <c r="CA424" s="45" t="str">
        <f t="shared" ca="1" si="447"/>
        <v/>
      </c>
      <c r="CB424" s="45" t="str">
        <f t="shared" ca="1" si="455"/>
        <v/>
      </c>
      <c r="CC424" s="44" t="str">
        <f ca="1">IF(COUNTIF($CN$2:CN1409,BY424)=1,VLOOKUP(BY424,CJ:CK,2), IF(COUNTIF($CN$2:CN1409,BY424)=0,$CA$10,""))</f>
        <v/>
      </c>
      <c r="CD424" s="45" t="str">
        <f t="shared" ca="1" si="456"/>
        <v/>
      </c>
      <c r="CE424" s="46" t="str">
        <f t="shared" ca="1" si="457"/>
        <v/>
      </c>
      <c r="CF424" s="44" t="str">
        <f t="shared" ca="1" si="458"/>
        <v/>
      </c>
      <c r="CL424" s="163" t="str">
        <f t="shared" si="437"/>
        <v/>
      </c>
      <c r="CM424" s="163" t="str">
        <f t="shared" si="438"/>
        <v/>
      </c>
      <c r="CR424" s="164" t="str">
        <f t="shared" ca="1" si="448"/>
        <v/>
      </c>
      <c r="CS424" s="44" t="str">
        <f ca="1">IF(COUNTIF($DG$2:DG1409,CR424)=1,VLOOKUP(CR424,DA:DB,2), IF(COUNTIF($DG$2:DG1409,CR424)=0,$CS$10,""))</f>
        <v/>
      </c>
      <c r="CT424" s="45" t="str">
        <f t="shared" ca="1" si="449"/>
        <v/>
      </c>
      <c r="CU424" s="45" t="str">
        <f t="shared" ca="1" si="450"/>
        <v/>
      </c>
      <c r="CV424" s="44" t="str">
        <f ca="1">IF(COUNTIF($DG$2:DG1409,CR424)=1,VLOOKUP(CR424,DC:DD,2), IF(COUNTIF($DG$2:DG1409,CR424)=0,$CT$10,""))</f>
        <v/>
      </c>
      <c r="CW424" s="45" t="str">
        <f t="shared" ca="1" si="451"/>
        <v/>
      </c>
      <c r="CX424" s="46" t="str">
        <f t="shared" ca="1" si="452"/>
        <v/>
      </c>
      <c r="CY424" s="44" t="str">
        <f t="shared" ca="1" si="453"/>
        <v/>
      </c>
      <c r="DE424" s="163" t="str">
        <f t="shared" si="439"/>
        <v/>
      </c>
      <c r="DF424" s="163" t="str">
        <f t="shared" si="440"/>
        <v/>
      </c>
    </row>
    <row r="425" spans="1:110">
      <c r="A425" s="164" t="str">
        <f t="shared" ca="1" si="473"/>
        <v/>
      </c>
      <c r="B425" s="71" t="str">
        <f ca="1">IF(COUNTIF($AD$2:AD1410,A425)=1,VLOOKUP(A425,T:U,2), IF(COUNTIF($AD$2:AD1410,A425)=0,$B$10,""))</f>
        <v/>
      </c>
      <c r="C425" s="31" t="str">
        <f t="shared" ca="1" si="445"/>
        <v/>
      </c>
      <c r="D425" s="32" t="str">
        <f t="shared" ca="1" si="474"/>
        <v/>
      </c>
      <c r="E425" s="71" t="str">
        <f ca="1">IF(COUNTIF($AD$2:AD1410,A425)=1,VLOOKUP(A425,V:W,2), IF(COUNTIF($AD$2:AD1410,A425)=0,$C$10,""))</f>
        <v/>
      </c>
      <c r="F425" s="31" t="str">
        <f t="shared" ca="1" si="475"/>
        <v/>
      </c>
      <c r="G425" s="32" t="str">
        <f t="shared" ca="1" si="476"/>
        <v/>
      </c>
      <c r="H425" s="71" t="str">
        <f ca="1">IF(COUNTIF($AD$2:AD1410,A425)=1,VLOOKUP(A425,X:Y,2), IF(COUNTIF($AD$2:AD1410,A425)=0,$D$10,""))</f>
        <v/>
      </c>
      <c r="I425" s="31" t="str">
        <f t="shared" ca="1" si="477"/>
        <v/>
      </c>
      <c r="J425" s="32" t="str">
        <f t="shared" ca="1" si="478"/>
        <v/>
      </c>
      <c r="K425" s="71" t="str">
        <f ca="1">IF(COUNTIF($AD$2:AD1410,A425)=1,VLOOKUP(A425,Z:AA,2), IF(COUNTIF($AD$2:AD1410,A425)=0,$E$10,""))</f>
        <v/>
      </c>
      <c r="L425" s="31" t="str">
        <f t="shared" ca="1" si="479"/>
        <v/>
      </c>
      <c r="M425" s="32" t="str">
        <f t="shared" ca="1" si="480"/>
        <v/>
      </c>
      <c r="N425" s="77" t="str">
        <f t="shared" ca="1" si="481"/>
        <v/>
      </c>
      <c r="O425" s="77"/>
      <c r="P425" s="77"/>
      <c r="Q425" s="77" t="str">
        <f ca="1">IF(ISERROR(B425-2),"",$G$5*SUM($O$14:O425)-$H$5*SUM($P$14:P425))</f>
        <v/>
      </c>
      <c r="R425" s="77" t="str">
        <f t="shared" ca="1" si="482"/>
        <v/>
      </c>
      <c r="AB425" s="163" t="str">
        <f t="shared" si="441"/>
        <v/>
      </c>
      <c r="AC425" s="163" t="str">
        <f t="shared" si="442"/>
        <v/>
      </c>
      <c r="AH425" s="164" t="str">
        <f t="shared" ca="1" si="459"/>
        <v/>
      </c>
      <c r="AI425" s="44" t="str">
        <f ca="1">IF(COUNTIF($BU$2:BU1410,AH425)=1,VLOOKUP(AH425,BG:BH,2), IF(COUNTIF($BU$2:BU1410,AH425)=0,$AI$10,""))</f>
        <v/>
      </c>
      <c r="AJ425" s="45" t="str">
        <f t="shared" ca="1" si="446"/>
        <v/>
      </c>
      <c r="AK425" s="45" t="str">
        <f t="shared" ca="1" si="460"/>
        <v/>
      </c>
      <c r="AL425" s="44" t="str">
        <f ca="1">IF(COUNTIF($BU$2:BU1410,AH425)=1,VLOOKUP(AH425,BI:BJ,2), IF(COUNTIF($BU$2:BU1410,AH425)=0,$AJ$10,""))</f>
        <v/>
      </c>
      <c r="AM425" s="45" t="str">
        <f t="shared" ca="1" si="461"/>
        <v/>
      </c>
      <c r="AN425" s="46" t="str">
        <f t="shared" ca="1" si="462"/>
        <v/>
      </c>
      <c r="AO425" s="44" t="str">
        <f ca="1">IF(COUNTIF($BU$2:BU1410,AH425)=1,VLOOKUP(AH425,BK:BL,2), IF(COUNTIF($BU$2:BU1410,AH425)=0,$AK$10,""))</f>
        <v/>
      </c>
      <c r="AP425" s="45" t="str">
        <f t="shared" ca="1" si="463"/>
        <v/>
      </c>
      <c r="AQ425" s="46" t="str">
        <f t="shared" ca="1" si="464"/>
        <v/>
      </c>
      <c r="AR425" s="44" t="str">
        <f ca="1">IF(COUNTIF($BU$2:BU1410,AH425)=1,VLOOKUP(AH425,BM:BN,2), IF(COUNTIF($BU$2:BU1410,AH425)=0,$AL$10,""))</f>
        <v/>
      </c>
      <c r="AS425" s="45" t="str">
        <f t="shared" ca="1" si="465"/>
        <v/>
      </c>
      <c r="AT425" s="46" t="str">
        <f t="shared" ca="1" si="466"/>
        <v/>
      </c>
      <c r="AU425" s="44" t="str">
        <f ca="1">IF(COUNTIF($BU$2:BU1410,AH425)=1,VLOOKUP(AH425,BO:BP,2), IF(COUNTIF($BU$2:BU1410,AH425)=0,$AM$10,""))</f>
        <v/>
      </c>
      <c r="AV425" s="45" t="str">
        <f t="shared" ca="1" si="467"/>
        <v/>
      </c>
      <c r="AW425" s="46" t="str">
        <f t="shared" ca="1" si="468"/>
        <v/>
      </c>
      <c r="AX425" s="44" t="str">
        <f ca="1">IF(COUNTIF($BU$2:BU1410,AH425)=1,VLOOKUP(AH425,BQ:BR,2), IF(COUNTIF($BU$2:BU1410,AH425)=0,$AN$10,""))</f>
        <v/>
      </c>
      <c r="AY425" s="45" t="str">
        <f t="shared" ca="1" si="469"/>
        <v/>
      </c>
      <c r="AZ425" s="46" t="str">
        <f t="shared" ca="1" si="470"/>
        <v/>
      </c>
      <c r="BA425" s="77" t="str">
        <f t="shared" ca="1" si="471"/>
        <v/>
      </c>
      <c r="BB425" s="176"/>
      <c r="BC425" s="176"/>
      <c r="BD425" s="77" t="str">
        <f ca="1">IF(ISERROR(AI425-2),"",$AQ$4*SUM($BB$14:BB425)-$AR$4*SUM($BC$14:BC425))</f>
        <v/>
      </c>
      <c r="BE425" s="77" t="str">
        <f t="shared" ca="1" si="472"/>
        <v/>
      </c>
      <c r="BS425" s="163" t="str">
        <f t="shared" si="443"/>
        <v/>
      </c>
      <c r="BT425" s="163" t="str">
        <f t="shared" si="444"/>
        <v/>
      </c>
      <c r="BY425" s="164" t="str">
        <f t="shared" ca="1" si="454"/>
        <v/>
      </c>
      <c r="BZ425" s="44" t="str">
        <f ca="1">IF(COUNTIF($CN$2:CN1410,BY425)=1,VLOOKUP(BY425,CH:CI,2), IF(COUNTIF($CN$2:CN1410,BY425)=0,$BZ$10,""))</f>
        <v/>
      </c>
      <c r="CA425" s="45" t="str">
        <f t="shared" ca="1" si="447"/>
        <v/>
      </c>
      <c r="CB425" s="45" t="str">
        <f t="shared" ca="1" si="455"/>
        <v/>
      </c>
      <c r="CC425" s="44" t="str">
        <f ca="1">IF(COUNTIF($CN$2:CN1410,BY425)=1,VLOOKUP(BY425,CJ:CK,2), IF(COUNTIF($CN$2:CN1410,BY425)=0,$CA$10,""))</f>
        <v/>
      </c>
      <c r="CD425" s="45" t="str">
        <f t="shared" ca="1" si="456"/>
        <v/>
      </c>
      <c r="CE425" s="46" t="str">
        <f t="shared" ca="1" si="457"/>
        <v/>
      </c>
      <c r="CF425" s="44" t="str">
        <f t="shared" ca="1" si="458"/>
        <v/>
      </c>
      <c r="CL425" s="163" t="str">
        <f t="shared" si="437"/>
        <v/>
      </c>
      <c r="CM425" s="163" t="str">
        <f t="shared" si="438"/>
        <v/>
      </c>
      <c r="CR425" s="164" t="str">
        <f t="shared" ca="1" si="448"/>
        <v/>
      </c>
      <c r="CS425" s="44" t="str">
        <f ca="1">IF(COUNTIF($DG$2:DG1410,CR425)=1,VLOOKUP(CR425,DA:DB,2), IF(COUNTIF($DG$2:DG1410,CR425)=0,$CS$10,""))</f>
        <v/>
      </c>
      <c r="CT425" s="45" t="str">
        <f t="shared" ca="1" si="449"/>
        <v/>
      </c>
      <c r="CU425" s="45" t="str">
        <f t="shared" ca="1" si="450"/>
        <v/>
      </c>
      <c r="CV425" s="44" t="str">
        <f ca="1">IF(COUNTIF($DG$2:DG1410,CR425)=1,VLOOKUP(CR425,DC:DD,2), IF(COUNTIF($DG$2:DG1410,CR425)=0,$CT$10,""))</f>
        <v/>
      </c>
      <c r="CW425" s="45" t="str">
        <f t="shared" ca="1" si="451"/>
        <v/>
      </c>
      <c r="CX425" s="46" t="str">
        <f t="shared" ca="1" si="452"/>
        <v/>
      </c>
      <c r="CY425" s="44" t="str">
        <f t="shared" ca="1" si="453"/>
        <v/>
      </c>
      <c r="DE425" s="163" t="str">
        <f t="shared" si="439"/>
        <v/>
      </c>
      <c r="DF425" s="163" t="str">
        <f t="shared" si="440"/>
        <v/>
      </c>
    </row>
    <row r="426" spans="1:110">
      <c r="A426" s="164" t="str">
        <f t="shared" ca="1" si="473"/>
        <v/>
      </c>
      <c r="B426" s="71" t="str">
        <f ca="1">IF(COUNTIF($AD$2:AD1411,A426)=1,VLOOKUP(A426,T:U,2), IF(COUNTIF($AD$2:AD1411,A426)=0,$B$10,""))</f>
        <v/>
      </c>
      <c r="C426" s="31" t="str">
        <f t="shared" ca="1" si="445"/>
        <v/>
      </c>
      <c r="D426" s="32" t="str">
        <f t="shared" ca="1" si="474"/>
        <v/>
      </c>
      <c r="E426" s="71" t="str">
        <f ca="1">IF(COUNTIF($AD$2:AD1411,A426)=1,VLOOKUP(A426,V:W,2), IF(COUNTIF($AD$2:AD1411,A426)=0,$C$10,""))</f>
        <v/>
      </c>
      <c r="F426" s="31" t="str">
        <f t="shared" ca="1" si="475"/>
        <v/>
      </c>
      <c r="G426" s="32" t="str">
        <f t="shared" ca="1" si="476"/>
        <v/>
      </c>
      <c r="H426" s="71" t="str">
        <f ca="1">IF(COUNTIF($AD$2:AD1411,A426)=1,VLOOKUP(A426,X:Y,2), IF(COUNTIF($AD$2:AD1411,A426)=0,$D$10,""))</f>
        <v/>
      </c>
      <c r="I426" s="31" t="str">
        <f t="shared" ca="1" si="477"/>
        <v/>
      </c>
      <c r="J426" s="32" t="str">
        <f t="shared" ca="1" si="478"/>
        <v/>
      </c>
      <c r="K426" s="71" t="str">
        <f ca="1">IF(COUNTIF($AD$2:AD1411,A426)=1,VLOOKUP(A426,Z:AA,2), IF(COUNTIF($AD$2:AD1411,A426)=0,$E$10,""))</f>
        <v/>
      </c>
      <c r="L426" s="31" t="str">
        <f t="shared" ca="1" si="479"/>
        <v/>
      </c>
      <c r="M426" s="32" t="str">
        <f t="shared" ca="1" si="480"/>
        <v/>
      </c>
      <c r="N426" s="77" t="str">
        <f t="shared" ca="1" si="481"/>
        <v/>
      </c>
      <c r="O426" s="77"/>
      <c r="P426" s="77"/>
      <c r="Q426" s="77" t="str">
        <f ca="1">IF(ISERROR(B426-2),"",$G$5*SUM($O$14:O426)-$H$5*SUM($P$14:P426))</f>
        <v/>
      </c>
      <c r="R426" s="77" t="str">
        <f t="shared" ca="1" si="482"/>
        <v/>
      </c>
      <c r="AB426" s="163" t="str">
        <f t="shared" si="441"/>
        <v/>
      </c>
      <c r="AC426" s="163" t="str">
        <f t="shared" si="442"/>
        <v/>
      </c>
      <c r="AH426" s="164" t="str">
        <f t="shared" ca="1" si="459"/>
        <v/>
      </c>
      <c r="AI426" s="44" t="str">
        <f ca="1">IF(COUNTIF($BU$2:BU1411,AH426)=1,VLOOKUP(AH426,BG:BH,2), IF(COUNTIF($BU$2:BU1411,AH426)=0,$AI$10,""))</f>
        <v/>
      </c>
      <c r="AJ426" s="45" t="str">
        <f t="shared" ca="1" si="446"/>
        <v/>
      </c>
      <c r="AK426" s="45" t="str">
        <f t="shared" ca="1" si="460"/>
        <v/>
      </c>
      <c r="AL426" s="44" t="str">
        <f ca="1">IF(COUNTIF($BU$2:BU1411,AH426)=1,VLOOKUP(AH426,BI:BJ,2), IF(COUNTIF($BU$2:BU1411,AH426)=0,$AJ$10,""))</f>
        <v/>
      </c>
      <c r="AM426" s="45" t="str">
        <f t="shared" ca="1" si="461"/>
        <v/>
      </c>
      <c r="AN426" s="46" t="str">
        <f t="shared" ca="1" si="462"/>
        <v/>
      </c>
      <c r="AO426" s="44" t="str">
        <f ca="1">IF(COUNTIF($BU$2:BU1411,AH426)=1,VLOOKUP(AH426,BK:BL,2), IF(COUNTIF($BU$2:BU1411,AH426)=0,$AK$10,""))</f>
        <v/>
      </c>
      <c r="AP426" s="45" t="str">
        <f t="shared" ca="1" si="463"/>
        <v/>
      </c>
      <c r="AQ426" s="46" t="str">
        <f t="shared" ca="1" si="464"/>
        <v/>
      </c>
      <c r="AR426" s="44" t="str">
        <f ca="1">IF(COUNTIF($BU$2:BU1411,AH426)=1,VLOOKUP(AH426,BM:BN,2), IF(COUNTIF($BU$2:BU1411,AH426)=0,$AL$10,""))</f>
        <v/>
      </c>
      <c r="AS426" s="45" t="str">
        <f t="shared" ca="1" si="465"/>
        <v/>
      </c>
      <c r="AT426" s="46" t="str">
        <f t="shared" ca="1" si="466"/>
        <v/>
      </c>
      <c r="AU426" s="44" t="str">
        <f ca="1">IF(COUNTIF($BU$2:BU1411,AH426)=1,VLOOKUP(AH426,BO:BP,2), IF(COUNTIF($BU$2:BU1411,AH426)=0,$AM$10,""))</f>
        <v/>
      </c>
      <c r="AV426" s="45" t="str">
        <f t="shared" ca="1" si="467"/>
        <v/>
      </c>
      <c r="AW426" s="46" t="str">
        <f t="shared" ca="1" si="468"/>
        <v/>
      </c>
      <c r="AX426" s="44" t="str">
        <f ca="1">IF(COUNTIF($BU$2:BU1411,AH426)=1,VLOOKUP(AH426,BQ:BR,2), IF(COUNTIF($BU$2:BU1411,AH426)=0,$AN$10,""))</f>
        <v/>
      </c>
      <c r="AY426" s="45" t="str">
        <f t="shared" ca="1" si="469"/>
        <v/>
      </c>
      <c r="AZ426" s="46" t="str">
        <f t="shared" ca="1" si="470"/>
        <v/>
      </c>
      <c r="BA426" s="77" t="str">
        <f t="shared" ca="1" si="471"/>
        <v/>
      </c>
      <c r="BB426" s="176"/>
      <c r="BC426" s="176"/>
      <c r="BD426" s="77" t="str">
        <f ca="1">IF(ISERROR(AI426-2),"",$AQ$4*SUM($BB$14:BB426)-$AR$4*SUM($BC$14:BC426))</f>
        <v/>
      </c>
      <c r="BE426" s="77" t="str">
        <f t="shared" ca="1" si="472"/>
        <v/>
      </c>
      <c r="BS426" s="163" t="str">
        <f t="shared" si="443"/>
        <v/>
      </c>
      <c r="BT426" s="163" t="str">
        <f t="shared" si="444"/>
        <v/>
      </c>
      <c r="BY426" s="164" t="str">
        <f t="shared" ca="1" si="454"/>
        <v/>
      </c>
      <c r="BZ426" s="44" t="str">
        <f ca="1">IF(COUNTIF($CN$2:CN1411,BY426)=1,VLOOKUP(BY426,CH:CI,2), IF(COUNTIF($CN$2:CN1411,BY426)=0,$BZ$10,""))</f>
        <v/>
      </c>
      <c r="CA426" s="45" t="str">
        <f t="shared" ca="1" si="447"/>
        <v/>
      </c>
      <c r="CB426" s="45" t="str">
        <f t="shared" ca="1" si="455"/>
        <v/>
      </c>
      <c r="CC426" s="44" t="str">
        <f ca="1">IF(COUNTIF($CN$2:CN1411,BY426)=1,VLOOKUP(BY426,CJ:CK,2), IF(COUNTIF($CN$2:CN1411,BY426)=0,$CA$10,""))</f>
        <v/>
      </c>
      <c r="CD426" s="45" t="str">
        <f t="shared" ca="1" si="456"/>
        <v/>
      </c>
      <c r="CE426" s="46" t="str">
        <f t="shared" ca="1" si="457"/>
        <v/>
      </c>
      <c r="CF426" s="44" t="str">
        <f t="shared" ca="1" si="458"/>
        <v/>
      </c>
      <c r="CL426" s="163" t="str">
        <f t="shared" si="437"/>
        <v/>
      </c>
      <c r="CM426" s="163" t="str">
        <f t="shared" si="438"/>
        <v/>
      </c>
      <c r="CR426" s="164" t="str">
        <f t="shared" ca="1" si="448"/>
        <v/>
      </c>
      <c r="CS426" s="44" t="str">
        <f ca="1">IF(COUNTIF($DG$2:DG1411,CR426)=1,VLOOKUP(CR426,DA:DB,2), IF(COUNTIF($DG$2:DG1411,CR426)=0,$CS$10,""))</f>
        <v/>
      </c>
      <c r="CT426" s="45" t="str">
        <f t="shared" ca="1" si="449"/>
        <v/>
      </c>
      <c r="CU426" s="45" t="str">
        <f t="shared" ca="1" si="450"/>
        <v/>
      </c>
      <c r="CV426" s="44" t="str">
        <f ca="1">IF(COUNTIF($DG$2:DG1411,CR426)=1,VLOOKUP(CR426,DC:DD,2), IF(COUNTIF($DG$2:DG1411,CR426)=0,$CT$10,""))</f>
        <v/>
      </c>
      <c r="CW426" s="45" t="str">
        <f t="shared" ca="1" si="451"/>
        <v/>
      </c>
      <c r="CX426" s="46" t="str">
        <f t="shared" ca="1" si="452"/>
        <v/>
      </c>
      <c r="CY426" s="44" t="str">
        <f t="shared" ca="1" si="453"/>
        <v/>
      </c>
      <c r="DE426" s="163" t="str">
        <f t="shared" si="439"/>
        <v/>
      </c>
      <c r="DF426" s="163" t="str">
        <f t="shared" si="440"/>
        <v/>
      </c>
    </row>
    <row r="427" spans="1:110">
      <c r="A427" s="164" t="str">
        <f t="shared" ca="1" si="473"/>
        <v/>
      </c>
      <c r="B427" s="71" t="str">
        <f ca="1">IF(COUNTIF($AD$2:AD1412,A427)=1,VLOOKUP(A427,T:U,2), IF(COUNTIF($AD$2:AD1412,A427)=0,$B$10,""))</f>
        <v/>
      </c>
      <c r="C427" s="31" t="str">
        <f t="shared" ca="1" si="445"/>
        <v/>
      </c>
      <c r="D427" s="32" t="str">
        <f t="shared" ca="1" si="474"/>
        <v/>
      </c>
      <c r="E427" s="71" t="str">
        <f ca="1">IF(COUNTIF($AD$2:AD1412,A427)=1,VLOOKUP(A427,V:W,2), IF(COUNTIF($AD$2:AD1412,A427)=0,$C$10,""))</f>
        <v/>
      </c>
      <c r="F427" s="31" t="str">
        <f t="shared" ca="1" si="475"/>
        <v/>
      </c>
      <c r="G427" s="32" t="str">
        <f t="shared" ca="1" si="476"/>
        <v/>
      </c>
      <c r="H427" s="71" t="str">
        <f ca="1">IF(COUNTIF($AD$2:AD1412,A427)=1,VLOOKUP(A427,X:Y,2), IF(COUNTIF($AD$2:AD1412,A427)=0,$D$10,""))</f>
        <v/>
      </c>
      <c r="I427" s="31" t="str">
        <f t="shared" ca="1" si="477"/>
        <v/>
      </c>
      <c r="J427" s="32" t="str">
        <f t="shared" ca="1" si="478"/>
        <v/>
      </c>
      <c r="K427" s="71" t="str">
        <f ca="1">IF(COUNTIF($AD$2:AD1412,A427)=1,VLOOKUP(A427,Z:AA,2), IF(COUNTIF($AD$2:AD1412,A427)=0,$E$10,""))</f>
        <v/>
      </c>
      <c r="L427" s="31" t="str">
        <f t="shared" ca="1" si="479"/>
        <v/>
      </c>
      <c r="M427" s="32" t="str">
        <f t="shared" ca="1" si="480"/>
        <v/>
      </c>
      <c r="N427" s="77" t="str">
        <f t="shared" ca="1" si="481"/>
        <v/>
      </c>
      <c r="O427" s="77"/>
      <c r="P427" s="77"/>
      <c r="Q427" s="77" t="str">
        <f ca="1">IF(ISERROR(B427-2),"",$G$5*SUM($O$14:O427)-$H$5*SUM($P$14:P427))</f>
        <v/>
      </c>
      <c r="R427" s="77" t="str">
        <f t="shared" ca="1" si="482"/>
        <v/>
      </c>
      <c r="AB427" s="163" t="str">
        <f t="shared" si="441"/>
        <v/>
      </c>
      <c r="AC427" s="163" t="str">
        <f t="shared" si="442"/>
        <v/>
      </c>
      <c r="AH427" s="164" t="str">
        <f t="shared" ca="1" si="459"/>
        <v/>
      </c>
      <c r="AI427" s="44" t="str">
        <f ca="1">IF(COUNTIF($BU$2:BU1412,AH427)=1,VLOOKUP(AH427,BG:BH,2), IF(COUNTIF($BU$2:BU1412,AH427)=0,$AI$10,""))</f>
        <v/>
      </c>
      <c r="AJ427" s="45" t="str">
        <f t="shared" ca="1" si="446"/>
        <v/>
      </c>
      <c r="AK427" s="45" t="str">
        <f t="shared" ca="1" si="460"/>
        <v/>
      </c>
      <c r="AL427" s="44" t="str">
        <f ca="1">IF(COUNTIF($BU$2:BU1412,AH427)=1,VLOOKUP(AH427,BI:BJ,2), IF(COUNTIF($BU$2:BU1412,AH427)=0,$AJ$10,""))</f>
        <v/>
      </c>
      <c r="AM427" s="45" t="str">
        <f t="shared" ca="1" si="461"/>
        <v/>
      </c>
      <c r="AN427" s="46" t="str">
        <f t="shared" ca="1" si="462"/>
        <v/>
      </c>
      <c r="AO427" s="44" t="str">
        <f ca="1">IF(COUNTIF($BU$2:BU1412,AH427)=1,VLOOKUP(AH427,BK:BL,2), IF(COUNTIF($BU$2:BU1412,AH427)=0,$AK$10,""))</f>
        <v/>
      </c>
      <c r="AP427" s="45" t="str">
        <f t="shared" ca="1" si="463"/>
        <v/>
      </c>
      <c r="AQ427" s="46" t="str">
        <f t="shared" ca="1" si="464"/>
        <v/>
      </c>
      <c r="AR427" s="44" t="str">
        <f ca="1">IF(COUNTIF($BU$2:BU1412,AH427)=1,VLOOKUP(AH427,BM:BN,2), IF(COUNTIF($BU$2:BU1412,AH427)=0,$AL$10,""))</f>
        <v/>
      </c>
      <c r="AS427" s="45" t="str">
        <f t="shared" ca="1" si="465"/>
        <v/>
      </c>
      <c r="AT427" s="46" t="str">
        <f t="shared" ca="1" si="466"/>
        <v/>
      </c>
      <c r="AU427" s="44" t="str">
        <f ca="1">IF(COUNTIF($BU$2:BU1412,AH427)=1,VLOOKUP(AH427,BO:BP,2), IF(COUNTIF($BU$2:BU1412,AH427)=0,$AM$10,""))</f>
        <v/>
      </c>
      <c r="AV427" s="45" t="str">
        <f t="shared" ca="1" si="467"/>
        <v/>
      </c>
      <c r="AW427" s="46" t="str">
        <f t="shared" ca="1" si="468"/>
        <v/>
      </c>
      <c r="AX427" s="44" t="str">
        <f ca="1">IF(COUNTIF($BU$2:BU1412,AH427)=1,VLOOKUP(AH427,BQ:BR,2), IF(COUNTIF($BU$2:BU1412,AH427)=0,$AN$10,""))</f>
        <v/>
      </c>
      <c r="AY427" s="45" t="str">
        <f t="shared" ca="1" si="469"/>
        <v/>
      </c>
      <c r="AZ427" s="46" t="str">
        <f t="shared" ca="1" si="470"/>
        <v/>
      </c>
      <c r="BA427" s="77" t="str">
        <f t="shared" ca="1" si="471"/>
        <v/>
      </c>
      <c r="BB427" s="176"/>
      <c r="BC427" s="176"/>
      <c r="BD427" s="77" t="str">
        <f ca="1">IF(ISERROR(AI427-2),"",$AQ$4*SUM($BB$14:BB427)-$AR$4*SUM($BC$14:BC427))</f>
        <v/>
      </c>
      <c r="BE427" s="77" t="str">
        <f t="shared" ca="1" si="472"/>
        <v/>
      </c>
      <c r="BS427" s="163" t="str">
        <f t="shared" si="443"/>
        <v/>
      </c>
      <c r="BT427" s="163" t="str">
        <f t="shared" si="444"/>
        <v/>
      </c>
      <c r="BY427" s="164" t="str">
        <f t="shared" ca="1" si="454"/>
        <v/>
      </c>
      <c r="BZ427" s="44" t="str">
        <f ca="1">IF(COUNTIF($CN$2:CN1412,BY427)=1,VLOOKUP(BY427,CH:CI,2), IF(COUNTIF($CN$2:CN1412,BY427)=0,$BZ$10,""))</f>
        <v/>
      </c>
      <c r="CA427" s="45" t="str">
        <f t="shared" ca="1" si="447"/>
        <v/>
      </c>
      <c r="CB427" s="45" t="str">
        <f t="shared" ca="1" si="455"/>
        <v/>
      </c>
      <c r="CC427" s="44" t="str">
        <f ca="1">IF(COUNTIF($CN$2:CN1412,BY427)=1,VLOOKUP(BY427,CJ:CK,2), IF(COUNTIF($CN$2:CN1412,BY427)=0,$CA$10,""))</f>
        <v/>
      </c>
      <c r="CD427" s="45" t="str">
        <f t="shared" ca="1" si="456"/>
        <v/>
      </c>
      <c r="CE427" s="46" t="str">
        <f t="shared" ca="1" si="457"/>
        <v/>
      </c>
      <c r="CF427" s="44" t="str">
        <f t="shared" ca="1" si="458"/>
        <v/>
      </c>
      <c r="CL427" s="163" t="str">
        <f t="shared" si="437"/>
        <v/>
      </c>
      <c r="CM427" s="163" t="str">
        <f t="shared" si="438"/>
        <v/>
      </c>
      <c r="CR427" s="164" t="str">
        <f t="shared" ca="1" si="448"/>
        <v/>
      </c>
      <c r="CS427" s="44" t="str">
        <f ca="1">IF(COUNTIF($DG$2:DG1412,CR427)=1,VLOOKUP(CR427,DA:DB,2), IF(COUNTIF($DG$2:DG1412,CR427)=0,$CS$10,""))</f>
        <v/>
      </c>
      <c r="CT427" s="45" t="str">
        <f t="shared" ca="1" si="449"/>
        <v/>
      </c>
      <c r="CU427" s="45" t="str">
        <f t="shared" ca="1" si="450"/>
        <v/>
      </c>
      <c r="CV427" s="44" t="str">
        <f ca="1">IF(COUNTIF($DG$2:DG1412,CR427)=1,VLOOKUP(CR427,DC:DD,2), IF(COUNTIF($DG$2:DG1412,CR427)=0,$CT$10,""))</f>
        <v/>
      </c>
      <c r="CW427" s="45" t="str">
        <f t="shared" ca="1" si="451"/>
        <v/>
      </c>
      <c r="CX427" s="46" t="str">
        <f t="shared" ca="1" si="452"/>
        <v/>
      </c>
      <c r="CY427" s="44" t="str">
        <f t="shared" ca="1" si="453"/>
        <v/>
      </c>
      <c r="DE427" s="163" t="str">
        <f t="shared" si="439"/>
        <v/>
      </c>
      <c r="DF427" s="163" t="str">
        <f t="shared" si="440"/>
        <v/>
      </c>
    </row>
    <row r="428" spans="1:110">
      <c r="A428" s="164" t="str">
        <f t="shared" ca="1" si="473"/>
        <v/>
      </c>
      <c r="B428" s="71" t="str">
        <f ca="1">IF(COUNTIF($AD$2:AD1413,A428)=1,VLOOKUP(A428,T:U,2), IF(COUNTIF($AD$2:AD1413,A428)=0,$B$10,""))</f>
        <v/>
      </c>
      <c r="C428" s="31" t="str">
        <f t="shared" ca="1" si="445"/>
        <v/>
      </c>
      <c r="D428" s="32" t="str">
        <f t="shared" ca="1" si="474"/>
        <v/>
      </c>
      <c r="E428" s="71" t="str">
        <f ca="1">IF(COUNTIF($AD$2:AD1413,A428)=1,VLOOKUP(A428,V:W,2), IF(COUNTIF($AD$2:AD1413,A428)=0,$C$10,""))</f>
        <v/>
      </c>
      <c r="F428" s="31" t="str">
        <f t="shared" ca="1" si="475"/>
        <v/>
      </c>
      <c r="G428" s="32" t="str">
        <f t="shared" ca="1" si="476"/>
        <v/>
      </c>
      <c r="H428" s="71" t="str">
        <f ca="1">IF(COUNTIF($AD$2:AD1413,A428)=1,VLOOKUP(A428,X:Y,2), IF(COUNTIF($AD$2:AD1413,A428)=0,$D$10,""))</f>
        <v/>
      </c>
      <c r="I428" s="31" t="str">
        <f t="shared" ca="1" si="477"/>
        <v/>
      </c>
      <c r="J428" s="32" t="str">
        <f t="shared" ca="1" si="478"/>
        <v/>
      </c>
      <c r="K428" s="71" t="str">
        <f ca="1">IF(COUNTIF($AD$2:AD1413,A428)=1,VLOOKUP(A428,Z:AA,2), IF(COUNTIF($AD$2:AD1413,A428)=0,$E$10,""))</f>
        <v/>
      </c>
      <c r="L428" s="31" t="str">
        <f t="shared" ca="1" si="479"/>
        <v/>
      </c>
      <c r="M428" s="32" t="str">
        <f t="shared" ca="1" si="480"/>
        <v/>
      </c>
      <c r="N428" s="77" t="str">
        <f t="shared" ca="1" si="481"/>
        <v/>
      </c>
      <c r="O428" s="77"/>
      <c r="P428" s="77"/>
      <c r="Q428" s="77" t="str">
        <f ca="1">IF(ISERROR(B428-2),"",$G$5*SUM($O$14:O428)-$H$5*SUM($P$14:P428))</f>
        <v/>
      </c>
      <c r="R428" s="77" t="str">
        <f t="shared" ca="1" si="482"/>
        <v/>
      </c>
      <c r="AB428" s="163" t="str">
        <f t="shared" si="441"/>
        <v/>
      </c>
      <c r="AC428" s="163" t="str">
        <f t="shared" si="442"/>
        <v/>
      </c>
      <c r="AH428" s="164" t="str">
        <f t="shared" ca="1" si="459"/>
        <v/>
      </c>
      <c r="AI428" s="44" t="str">
        <f ca="1">IF(COUNTIF($BU$2:BU1413,AH428)=1,VLOOKUP(AH428,BG:BH,2), IF(COUNTIF($BU$2:BU1413,AH428)=0,$AI$10,""))</f>
        <v/>
      </c>
      <c r="AJ428" s="45" t="str">
        <f t="shared" ca="1" si="446"/>
        <v/>
      </c>
      <c r="AK428" s="45" t="str">
        <f t="shared" ca="1" si="460"/>
        <v/>
      </c>
      <c r="AL428" s="44" t="str">
        <f ca="1">IF(COUNTIF($BU$2:BU1413,AH428)=1,VLOOKUP(AH428,BI:BJ,2), IF(COUNTIF($BU$2:BU1413,AH428)=0,$AJ$10,""))</f>
        <v/>
      </c>
      <c r="AM428" s="45" t="str">
        <f t="shared" ca="1" si="461"/>
        <v/>
      </c>
      <c r="AN428" s="46" t="str">
        <f t="shared" ca="1" si="462"/>
        <v/>
      </c>
      <c r="AO428" s="44" t="str">
        <f ca="1">IF(COUNTIF($BU$2:BU1413,AH428)=1,VLOOKUP(AH428,BK:BL,2), IF(COUNTIF($BU$2:BU1413,AH428)=0,$AK$10,""))</f>
        <v/>
      </c>
      <c r="AP428" s="45" t="str">
        <f t="shared" ca="1" si="463"/>
        <v/>
      </c>
      <c r="AQ428" s="46" t="str">
        <f t="shared" ca="1" si="464"/>
        <v/>
      </c>
      <c r="AR428" s="44" t="str">
        <f ca="1">IF(COUNTIF($BU$2:BU1413,AH428)=1,VLOOKUP(AH428,BM:BN,2), IF(COUNTIF($BU$2:BU1413,AH428)=0,$AL$10,""))</f>
        <v/>
      </c>
      <c r="AS428" s="45" t="str">
        <f t="shared" ca="1" si="465"/>
        <v/>
      </c>
      <c r="AT428" s="46" t="str">
        <f t="shared" ca="1" si="466"/>
        <v/>
      </c>
      <c r="AU428" s="44" t="str">
        <f ca="1">IF(COUNTIF($BU$2:BU1413,AH428)=1,VLOOKUP(AH428,BO:BP,2), IF(COUNTIF($BU$2:BU1413,AH428)=0,$AM$10,""))</f>
        <v/>
      </c>
      <c r="AV428" s="45" t="str">
        <f t="shared" ca="1" si="467"/>
        <v/>
      </c>
      <c r="AW428" s="46" t="str">
        <f t="shared" ca="1" si="468"/>
        <v/>
      </c>
      <c r="AX428" s="44" t="str">
        <f ca="1">IF(COUNTIF($BU$2:BU1413,AH428)=1,VLOOKUP(AH428,BQ:BR,2), IF(COUNTIF($BU$2:BU1413,AH428)=0,$AN$10,""))</f>
        <v/>
      </c>
      <c r="AY428" s="45" t="str">
        <f t="shared" ca="1" si="469"/>
        <v/>
      </c>
      <c r="AZ428" s="46" t="str">
        <f t="shared" ca="1" si="470"/>
        <v/>
      </c>
      <c r="BA428" s="77" t="str">
        <f t="shared" ca="1" si="471"/>
        <v/>
      </c>
      <c r="BB428" s="176"/>
      <c r="BC428" s="176"/>
      <c r="BD428" s="77" t="str">
        <f ca="1">IF(ISERROR(AI428-2),"",$AQ$4*SUM($BB$14:BB428)-$AR$4*SUM($BC$14:BC428))</f>
        <v/>
      </c>
      <c r="BE428" s="77" t="str">
        <f t="shared" ca="1" si="472"/>
        <v/>
      </c>
      <c r="BS428" s="163" t="str">
        <f t="shared" si="443"/>
        <v/>
      </c>
      <c r="BT428" s="163" t="str">
        <f t="shared" si="444"/>
        <v/>
      </c>
      <c r="BY428" s="164" t="str">
        <f t="shared" ca="1" si="454"/>
        <v/>
      </c>
      <c r="BZ428" s="44" t="str">
        <f ca="1">IF(COUNTIF($CN$2:CN1413,BY428)=1,VLOOKUP(BY428,CH:CI,2), IF(COUNTIF($CN$2:CN1413,BY428)=0,$BZ$10,""))</f>
        <v/>
      </c>
      <c r="CA428" s="45" t="str">
        <f t="shared" ca="1" si="447"/>
        <v/>
      </c>
      <c r="CB428" s="45" t="str">
        <f t="shared" ca="1" si="455"/>
        <v/>
      </c>
      <c r="CC428" s="44" t="str">
        <f ca="1">IF(COUNTIF($CN$2:CN1413,BY428)=1,VLOOKUP(BY428,CJ:CK,2), IF(COUNTIF($CN$2:CN1413,BY428)=0,$CA$10,""))</f>
        <v/>
      </c>
      <c r="CD428" s="45" t="str">
        <f t="shared" ca="1" si="456"/>
        <v/>
      </c>
      <c r="CE428" s="46" t="str">
        <f t="shared" ca="1" si="457"/>
        <v/>
      </c>
      <c r="CF428" s="44" t="str">
        <f t="shared" ca="1" si="458"/>
        <v/>
      </c>
      <c r="CL428" s="163" t="str">
        <f t="shared" si="437"/>
        <v/>
      </c>
      <c r="CM428" s="163" t="str">
        <f t="shared" si="438"/>
        <v/>
      </c>
      <c r="CR428" s="164" t="str">
        <f t="shared" ca="1" si="448"/>
        <v/>
      </c>
      <c r="CS428" s="44" t="str">
        <f ca="1">IF(COUNTIF($DG$2:DG1413,CR428)=1,VLOOKUP(CR428,DA:DB,2), IF(COUNTIF($DG$2:DG1413,CR428)=0,$CS$10,""))</f>
        <v/>
      </c>
      <c r="CT428" s="45" t="str">
        <f t="shared" ca="1" si="449"/>
        <v/>
      </c>
      <c r="CU428" s="45" t="str">
        <f t="shared" ca="1" si="450"/>
        <v/>
      </c>
      <c r="CV428" s="44" t="str">
        <f ca="1">IF(COUNTIF($DG$2:DG1413,CR428)=1,VLOOKUP(CR428,DC:DD,2), IF(COUNTIF($DG$2:DG1413,CR428)=0,$CT$10,""))</f>
        <v/>
      </c>
      <c r="CW428" s="45" t="str">
        <f t="shared" ca="1" si="451"/>
        <v/>
      </c>
      <c r="CX428" s="46" t="str">
        <f t="shared" ca="1" si="452"/>
        <v/>
      </c>
      <c r="CY428" s="44" t="str">
        <f t="shared" ca="1" si="453"/>
        <v/>
      </c>
      <c r="DE428" s="163" t="str">
        <f t="shared" si="439"/>
        <v/>
      </c>
      <c r="DF428" s="163" t="str">
        <f t="shared" si="440"/>
        <v/>
      </c>
    </row>
    <row r="429" spans="1:110">
      <c r="A429" s="164" t="str">
        <f t="shared" ca="1" si="473"/>
        <v/>
      </c>
      <c r="B429" s="71" t="str">
        <f ca="1">IF(COUNTIF($AD$2:AD1414,A429)=1,VLOOKUP(A429,T:U,2), IF(COUNTIF($AD$2:AD1414,A429)=0,$B$10,""))</f>
        <v/>
      </c>
      <c r="C429" s="31" t="str">
        <f t="shared" ca="1" si="445"/>
        <v/>
      </c>
      <c r="D429" s="32" t="str">
        <f t="shared" ca="1" si="474"/>
        <v/>
      </c>
      <c r="E429" s="71" t="str">
        <f ca="1">IF(COUNTIF($AD$2:AD1414,A429)=1,VLOOKUP(A429,V:W,2), IF(COUNTIF($AD$2:AD1414,A429)=0,$C$10,""))</f>
        <v/>
      </c>
      <c r="F429" s="31" t="str">
        <f t="shared" ca="1" si="475"/>
        <v/>
      </c>
      <c r="G429" s="32" t="str">
        <f t="shared" ca="1" si="476"/>
        <v/>
      </c>
      <c r="H429" s="71" t="str">
        <f ca="1">IF(COUNTIF($AD$2:AD1414,A429)=1,VLOOKUP(A429,X:Y,2), IF(COUNTIF($AD$2:AD1414,A429)=0,$D$10,""))</f>
        <v/>
      </c>
      <c r="I429" s="31" t="str">
        <f t="shared" ca="1" si="477"/>
        <v/>
      </c>
      <c r="J429" s="32" t="str">
        <f t="shared" ca="1" si="478"/>
        <v/>
      </c>
      <c r="K429" s="71" t="str">
        <f ca="1">IF(COUNTIF($AD$2:AD1414,A429)=1,VLOOKUP(A429,Z:AA,2), IF(COUNTIF($AD$2:AD1414,A429)=0,$E$10,""))</f>
        <v/>
      </c>
      <c r="L429" s="31" t="str">
        <f t="shared" ca="1" si="479"/>
        <v/>
      </c>
      <c r="M429" s="32" t="str">
        <f t="shared" ca="1" si="480"/>
        <v/>
      </c>
      <c r="N429" s="77" t="str">
        <f t="shared" ca="1" si="481"/>
        <v/>
      </c>
      <c r="O429" s="77"/>
      <c r="P429" s="77"/>
      <c r="Q429" s="77" t="str">
        <f ca="1">IF(ISERROR(B429-2),"",$G$5*SUM($O$14:O429)-$H$5*SUM($P$14:P429))</f>
        <v/>
      </c>
      <c r="R429" s="77" t="str">
        <f t="shared" ca="1" si="482"/>
        <v/>
      </c>
      <c r="AB429" s="163" t="str">
        <f t="shared" si="441"/>
        <v/>
      </c>
      <c r="AC429" s="163" t="str">
        <f t="shared" si="442"/>
        <v/>
      </c>
      <c r="AH429" s="164" t="str">
        <f t="shared" ca="1" si="459"/>
        <v/>
      </c>
      <c r="AI429" s="44" t="str">
        <f ca="1">IF(COUNTIF($BU$2:BU1414,AH429)=1,VLOOKUP(AH429,BG:BH,2), IF(COUNTIF($BU$2:BU1414,AH429)=0,$AI$10,""))</f>
        <v/>
      </c>
      <c r="AJ429" s="45" t="str">
        <f t="shared" ca="1" si="446"/>
        <v/>
      </c>
      <c r="AK429" s="45" t="str">
        <f t="shared" ca="1" si="460"/>
        <v/>
      </c>
      <c r="AL429" s="44" t="str">
        <f ca="1">IF(COUNTIF($BU$2:BU1414,AH429)=1,VLOOKUP(AH429,BI:BJ,2), IF(COUNTIF($BU$2:BU1414,AH429)=0,$AJ$10,""))</f>
        <v/>
      </c>
      <c r="AM429" s="45" t="str">
        <f t="shared" ca="1" si="461"/>
        <v/>
      </c>
      <c r="AN429" s="46" t="str">
        <f t="shared" ca="1" si="462"/>
        <v/>
      </c>
      <c r="AO429" s="44" t="str">
        <f ca="1">IF(COUNTIF($BU$2:BU1414,AH429)=1,VLOOKUP(AH429,BK:BL,2), IF(COUNTIF($BU$2:BU1414,AH429)=0,$AK$10,""))</f>
        <v/>
      </c>
      <c r="AP429" s="45" t="str">
        <f t="shared" ca="1" si="463"/>
        <v/>
      </c>
      <c r="AQ429" s="46" t="str">
        <f t="shared" ca="1" si="464"/>
        <v/>
      </c>
      <c r="AR429" s="44" t="str">
        <f ca="1">IF(COUNTIF($BU$2:BU1414,AH429)=1,VLOOKUP(AH429,BM:BN,2), IF(COUNTIF($BU$2:BU1414,AH429)=0,$AL$10,""))</f>
        <v/>
      </c>
      <c r="AS429" s="45" t="str">
        <f t="shared" ca="1" si="465"/>
        <v/>
      </c>
      <c r="AT429" s="46" t="str">
        <f t="shared" ca="1" si="466"/>
        <v/>
      </c>
      <c r="AU429" s="44" t="str">
        <f ca="1">IF(COUNTIF($BU$2:BU1414,AH429)=1,VLOOKUP(AH429,BO:BP,2), IF(COUNTIF($BU$2:BU1414,AH429)=0,$AM$10,""))</f>
        <v/>
      </c>
      <c r="AV429" s="45" t="str">
        <f t="shared" ca="1" si="467"/>
        <v/>
      </c>
      <c r="AW429" s="46" t="str">
        <f t="shared" ca="1" si="468"/>
        <v/>
      </c>
      <c r="AX429" s="44" t="str">
        <f ca="1">IF(COUNTIF($BU$2:BU1414,AH429)=1,VLOOKUP(AH429,BQ:BR,2), IF(COUNTIF($BU$2:BU1414,AH429)=0,$AN$10,""))</f>
        <v/>
      </c>
      <c r="AY429" s="45" t="str">
        <f t="shared" ca="1" si="469"/>
        <v/>
      </c>
      <c r="AZ429" s="46" t="str">
        <f t="shared" ca="1" si="470"/>
        <v/>
      </c>
      <c r="BA429" s="77" t="str">
        <f t="shared" ca="1" si="471"/>
        <v/>
      </c>
      <c r="BB429" s="176"/>
      <c r="BC429" s="176"/>
      <c r="BD429" s="77" t="str">
        <f ca="1">IF(ISERROR(AI429-2),"",$AQ$4*SUM($BB$14:BB429)-$AR$4*SUM($BC$14:BC429))</f>
        <v/>
      </c>
      <c r="BE429" s="77" t="str">
        <f t="shared" ca="1" si="472"/>
        <v/>
      </c>
      <c r="BS429" s="163" t="str">
        <f t="shared" si="443"/>
        <v/>
      </c>
      <c r="BT429" s="163" t="str">
        <f t="shared" si="444"/>
        <v/>
      </c>
      <c r="BY429" s="164" t="str">
        <f t="shared" ca="1" si="454"/>
        <v/>
      </c>
      <c r="BZ429" s="44" t="str">
        <f ca="1">IF(COUNTIF($CN$2:CN1414,BY429)=1,VLOOKUP(BY429,CH:CI,2), IF(COUNTIF($CN$2:CN1414,BY429)=0,$BZ$10,""))</f>
        <v/>
      </c>
      <c r="CA429" s="45" t="str">
        <f t="shared" ca="1" si="447"/>
        <v/>
      </c>
      <c r="CB429" s="45" t="str">
        <f t="shared" ca="1" si="455"/>
        <v/>
      </c>
      <c r="CC429" s="44" t="str">
        <f ca="1">IF(COUNTIF($CN$2:CN1414,BY429)=1,VLOOKUP(BY429,CJ:CK,2), IF(COUNTIF($CN$2:CN1414,BY429)=0,$CA$10,""))</f>
        <v/>
      </c>
      <c r="CD429" s="45" t="str">
        <f t="shared" ca="1" si="456"/>
        <v/>
      </c>
      <c r="CE429" s="46" t="str">
        <f t="shared" ca="1" si="457"/>
        <v/>
      </c>
      <c r="CF429" s="44" t="str">
        <f t="shared" ca="1" si="458"/>
        <v/>
      </c>
      <c r="CL429" s="163" t="str">
        <f t="shared" si="437"/>
        <v/>
      </c>
      <c r="CM429" s="163" t="str">
        <f t="shared" si="438"/>
        <v/>
      </c>
      <c r="CR429" s="164" t="str">
        <f t="shared" ca="1" si="448"/>
        <v/>
      </c>
      <c r="CS429" s="44" t="str">
        <f ca="1">IF(COUNTIF($DG$2:DG1414,CR429)=1,VLOOKUP(CR429,DA:DB,2), IF(COUNTIF($DG$2:DG1414,CR429)=0,$CS$10,""))</f>
        <v/>
      </c>
      <c r="CT429" s="45" t="str">
        <f t="shared" ca="1" si="449"/>
        <v/>
      </c>
      <c r="CU429" s="45" t="str">
        <f t="shared" ca="1" si="450"/>
        <v/>
      </c>
      <c r="CV429" s="44" t="str">
        <f ca="1">IF(COUNTIF($DG$2:DG1414,CR429)=1,VLOOKUP(CR429,DC:DD,2), IF(COUNTIF($DG$2:DG1414,CR429)=0,$CT$10,""))</f>
        <v/>
      </c>
      <c r="CW429" s="45" t="str">
        <f t="shared" ca="1" si="451"/>
        <v/>
      </c>
      <c r="CX429" s="46" t="str">
        <f t="shared" ca="1" si="452"/>
        <v/>
      </c>
      <c r="CY429" s="44" t="str">
        <f t="shared" ca="1" si="453"/>
        <v/>
      </c>
      <c r="DE429" s="163" t="str">
        <f t="shared" si="439"/>
        <v/>
      </c>
      <c r="DF429" s="163" t="str">
        <f t="shared" si="440"/>
        <v/>
      </c>
    </row>
    <row r="430" spans="1:110">
      <c r="A430" s="164" t="str">
        <f t="shared" ca="1" si="473"/>
        <v/>
      </c>
      <c r="B430" s="71" t="str">
        <f ca="1">IF(COUNTIF($AD$2:AD1415,A430)=1,VLOOKUP(A430,T:U,2), IF(COUNTIF($AD$2:AD1415,A430)=0,$B$10,""))</f>
        <v/>
      </c>
      <c r="C430" s="31" t="str">
        <f t="shared" ca="1" si="445"/>
        <v/>
      </c>
      <c r="D430" s="32" t="str">
        <f t="shared" ca="1" si="474"/>
        <v/>
      </c>
      <c r="E430" s="71" t="str">
        <f ca="1">IF(COUNTIF($AD$2:AD1415,A430)=1,VLOOKUP(A430,V:W,2), IF(COUNTIF($AD$2:AD1415,A430)=0,$C$10,""))</f>
        <v/>
      </c>
      <c r="F430" s="31" t="str">
        <f t="shared" ca="1" si="475"/>
        <v/>
      </c>
      <c r="G430" s="32" t="str">
        <f t="shared" ca="1" si="476"/>
        <v/>
      </c>
      <c r="H430" s="71" t="str">
        <f ca="1">IF(COUNTIF($AD$2:AD1415,A430)=1,VLOOKUP(A430,X:Y,2), IF(COUNTIF($AD$2:AD1415,A430)=0,$D$10,""))</f>
        <v/>
      </c>
      <c r="I430" s="31" t="str">
        <f t="shared" ca="1" si="477"/>
        <v/>
      </c>
      <c r="J430" s="32" t="str">
        <f t="shared" ca="1" si="478"/>
        <v/>
      </c>
      <c r="K430" s="71" t="str">
        <f ca="1">IF(COUNTIF($AD$2:AD1415,A430)=1,VLOOKUP(A430,Z:AA,2), IF(COUNTIF($AD$2:AD1415,A430)=0,$E$10,""))</f>
        <v/>
      </c>
      <c r="L430" s="31" t="str">
        <f t="shared" ca="1" si="479"/>
        <v/>
      </c>
      <c r="M430" s="32" t="str">
        <f t="shared" ca="1" si="480"/>
        <v/>
      </c>
      <c r="N430" s="77" t="str">
        <f t="shared" ca="1" si="481"/>
        <v/>
      </c>
      <c r="O430" s="77"/>
      <c r="P430" s="77"/>
      <c r="Q430" s="77" t="str">
        <f ca="1">IF(ISERROR(B430-2),"",$G$5*SUM($O$14:O430)-$H$5*SUM($P$14:P430))</f>
        <v/>
      </c>
      <c r="R430" s="77" t="str">
        <f t="shared" ca="1" si="482"/>
        <v/>
      </c>
      <c r="AB430" s="163" t="str">
        <f t="shared" si="441"/>
        <v/>
      </c>
      <c r="AC430" s="163" t="str">
        <f t="shared" si="442"/>
        <v/>
      </c>
      <c r="AH430" s="164" t="str">
        <f t="shared" ca="1" si="459"/>
        <v/>
      </c>
      <c r="AI430" s="44" t="str">
        <f ca="1">IF(COUNTIF($BU$2:BU1415,AH430)=1,VLOOKUP(AH430,BG:BH,2), IF(COUNTIF($BU$2:BU1415,AH430)=0,$AI$10,""))</f>
        <v/>
      </c>
      <c r="AJ430" s="45" t="str">
        <f t="shared" ca="1" si="446"/>
        <v/>
      </c>
      <c r="AK430" s="45" t="str">
        <f t="shared" ca="1" si="460"/>
        <v/>
      </c>
      <c r="AL430" s="44" t="str">
        <f ca="1">IF(COUNTIF($BU$2:BU1415,AH430)=1,VLOOKUP(AH430,BI:BJ,2), IF(COUNTIF($BU$2:BU1415,AH430)=0,$AJ$10,""))</f>
        <v/>
      </c>
      <c r="AM430" s="45" t="str">
        <f t="shared" ca="1" si="461"/>
        <v/>
      </c>
      <c r="AN430" s="46" t="str">
        <f t="shared" ca="1" si="462"/>
        <v/>
      </c>
      <c r="AO430" s="44" t="str">
        <f ca="1">IF(COUNTIF($BU$2:BU1415,AH430)=1,VLOOKUP(AH430,BK:BL,2), IF(COUNTIF($BU$2:BU1415,AH430)=0,$AK$10,""))</f>
        <v/>
      </c>
      <c r="AP430" s="45" t="str">
        <f t="shared" ca="1" si="463"/>
        <v/>
      </c>
      <c r="AQ430" s="46" t="str">
        <f t="shared" ca="1" si="464"/>
        <v/>
      </c>
      <c r="AR430" s="44" t="str">
        <f ca="1">IF(COUNTIF($BU$2:BU1415,AH430)=1,VLOOKUP(AH430,BM:BN,2), IF(COUNTIF($BU$2:BU1415,AH430)=0,$AL$10,""))</f>
        <v/>
      </c>
      <c r="AS430" s="45" t="str">
        <f t="shared" ca="1" si="465"/>
        <v/>
      </c>
      <c r="AT430" s="46" t="str">
        <f t="shared" ca="1" si="466"/>
        <v/>
      </c>
      <c r="AU430" s="44" t="str">
        <f ca="1">IF(COUNTIF($BU$2:BU1415,AH430)=1,VLOOKUP(AH430,BO:BP,2), IF(COUNTIF($BU$2:BU1415,AH430)=0,$AM$10,""))</f>
        <v/>
      </c>
      <c r="AV430" s="45" t="str">
        <f t="shared" ca="1" si="467"/>
        <v/>
      </c>
      <c r="AW430" s="46" t="str">
        <f t="shared" ca="1" si="468"/>
        <v/>
      </c>
      <c r="AX430" s="44" t="str">
        <f ca="1">IF(COUNTIF($BU$2:BU1415,AH430)=1,VLOOKUP(AH430,BQ:BR,2), IF(COUNTIF($BU$2:BU1415,AH430)=0,$AN$10,""))</f>
        <v/>
      </c>
      <c r="AY430" s="45" t="str">
        <f t="shared" ca="1" si="469"/>
        <v/>
      </c>
      <c r="AZ430" s="46" t="str">
        <f t="shared" ca="1" si="470"/>
        <v/>
      </c>
      <c r="BA430" s="77" t="str">
        <f t="shared" ca="1" si="471"/>
        <v/>
      </c>
      <c r="BB430" s="176"/>
      <c r="BC430" s="176"/>
      <c r="BD430" s="77" t="str">
        <f ca="1">IF(ISERROR(AI430-2),"",$AQ$4*SUM($BB$14:BB430)-$AR$4*SUM($BC$14:BC430))</f>
        <v/>
      </c>
      <c r="BE430" s="77" t="str">
        <f t="shared" ca="1" si="472"/>
        <v/>
      </c>
      <c r="BS430" s="163" t="str">
        <f t="shared" si="443"/>
        <v/>
      </c>
      <c r="BT430" s="163" t="str">
        <f t="shared" si="444"/>
        <v/>
      </c>
      <c r="BY430" s="164" t="str">
        <f t="shared" ca="1" si="454"/>
        <v/>
      </c>
      <c r="BZ430" s="44" t="str">
        <f ca="1">IF(COUNTIF($CN$2:CN1415,BY430)=1,VLOOKUP(BY430,CH:CI,2), IF(COUNTIF($CN$2:CN1415,BY430)=0,$BZ$10,""))</f>
        <v/>
      </c>
      <c r="CA430" s="45" t="str">
        <f t="shared" ca="1" si="447"/>
        <v/>
      </c>
      <c r="CB430" s="45" t="str">
        <f t="shared" ca="1" si="455"/>
        <v/>
      </c>
      <c r="CC430" s="44" t="str">
        <f ca="1">IF(COUNTIF($CN$2:CN1415,BY430)=1,VLOOKUP(BY430,CJ:CK,2), IF(COUNTIF($CN$2:CN1415,BY430)=0,$CA$10,""))</f>
        <v/>
      </c>
      <c r="CD430" s="45" t="str">
        <f t="shared" ca="1" si="456"/>
        <v/>
      </c>
      <c r="CE430" s="46" t="str">
        <f t="shared" ca="1" si="457"/>
        <v/>
      </c>
      <c r="CF430" s="44" t="str">
        <f t="shared" ca="1" si="458"/>
        <v/>
      </c>
      <c r="CL430" s="163" t="str">
        <f t="shared" si="437"/>
        <v/>
      </c>
      <c r="CM430" s="163" t="str">
        <f t="shared" si="438"/>
        <v/>
      </c>
      <c r="CR430" s="164" t="str">
        <f t="shared" ca="1" si="448"/>
        <v/>
      </c>
      <c r="CS430" s="44" t="str">
        <f ca="1">IF(COUNTIF($DG$2:DG1415,CR430)=1,VLOOKUP(CR430,DA:DB,2), IF(COUNTIF($DG$2:DG1415,CR430)=0,$CS$10,""))</f>
        <v/>
      </c>
      <c r="CT430" s="45" t="str">
        <f t="shared" ca="1" si="449"/>
        <v/>
      </c>
      <c r="CU430" s="45" t="str">
        <f t="shared" ca="1" si="450"/>
        <v/>
      </c>
      <c r="CV430" s="44" t="str">
        <f ca="1">IF(COUNTIF($DG$2:DG1415,CR430)=1,VLOOKUP(CR430,DC:DD,2), IF(COUNTIF($DG$2:DG1415,CR430)=0,$CT$10,""))</f>
        <v/>
      </c>
      <c r="CW430" s="45" t="str">
        <f t="shared" ca="1" si="451"/>
        <v/>
      </c>
      <c r="CX430" s="46" t="str">
        <f t="shared" ca="1" si="452"/>
        <v/>
      </c>
      <c r="CY430" s="44" t="str">
        <f t="shared" ca="1" si="453"/>
        <v/>
      </c>
      <c r="DE430" s="163" t="str">
        <f t="shared" si="439"/>
        <v/>
      </c>
      <c r="DF430" s="163" t="str">
        <f t="shared" si="440"/>
        <v/>
      </c>
    </row>
    <row r="431" spans="1:110">
      <c r="A431" s="164" t="str">
        <f t="shared" ca="1" si="473"/>
        <v/>
      </c>
      <c r="B431" s="71" t="str">
        <f ca="1">IF(COUNTIF($AD$2:AD1416,A431)=1,VLOOKUP(A431,T:U,2), IF(COUNTIF($AD$2:AD1416,A431)=0,$B$10,""))</f>
        <v/>
      </c>
      <c r="C431" s="31" t="str">
        <f t="shared" ca="1" si="445"/>
        <v/>
      </c>
      <c r="D431" s="32" t="str">
        <f t="shared" ca="1" si="474"/>
        <v/>
      </c>
      <c r="E431" s="71" t="str">
        <f ca="1">IF(COUNTIF($AD$2:AD1416,A431)=1,VLOOKUP(A431,V:W,2), IF(COUNTIF($AD$2:AD1416,A431)=0,$C$10,""))</f>
        <v/>
      </c>
      <c r="F431" s="31" t="str">
        <f t="shared" ca="1" si="475"/>
        <v/>
      </c>
      <c r="G431" s="32" t="str">
        <f t="shared" ca="1" si="476"/>
        <v/>
      </c>
      <c r="H431" s="71" t="str">
        <f ca="1">IF(COUNTIF($AD$2:AD1416,A431)=1,VLOOKUP(A431,X:Y,2), IF(COUNTIF($AD$2:AD1416,A431)=0,$D$10,""))</f>
        <v/>
      </c>
      <c r="I431" s="31" t="str">
        <f t="shared" ca="1" si="477"/>
        <v/>
      </c>
      <c r="J431" s="32" t="str">
        <f t="shared" ca="1" si="478"/>
        <v/>
      </c>
      <c r="K431" s="71" t="str">
        <f ca="1">IF(COUNTIF($AD$2:AD1416,A431)=1,VLOOKUP(A431,Z:AA,2), IF(COUNTIF($AD$2:AD1416,A431)=0,$E$10,""))</f>
        <v/>
      </c>
      <c r="L431" s="31" t="str">
        <f t="shared" ca="1" si="479"/>
        <v/>
      </c>
      <c r="M431" s="32" t="str">
        <f t="shared" ca="1" si="480"/>
        <v/>
      </c>
      <c r="N431" s="77" t="str">
        <f t="shared" ca="1" si="481"/>
        <v/>
      </c>
      <c r="O431" s="77"/>
      <c r="P431" s="77"/>
      <c r="Q431" s="77" t="str">
        <f ca="1">IF(ISERROR(B431-2),"",$G$5*SUM($O$14:O431)-$H$5*SUM($P$14:P431))</f>
        <v/>
      </c>
      <c r="R431" s="77" t="str">
        <f t="shared" ca="1" si="482"/>
        <v/>
      </c>
      <c r="AB431" s="163" t="str">
        <f t="shared" si="441"/>
        <v/>
      </c>
      <c r="AC431" s="163" t="str">
        <f t="shared" si="442"/>
        <v/>
      </c>
      <c r="AH431" s="164" t="str">
        <f t="shared" ca="1" si="459"/>
        <v/>
      </c>
      <c r="AI431" s="44" t="str">
        <f ca="1">IF(COUNTIF($BU$2:BU1416,AH431)=1,VLOOKUP(AH431,BG:BH,2), IF(COUNTIF($BU$2:BU1416,AH431)=0,$AI$10,""))</f>
        <v/>
      </c>
      <c r="AJ431" s="45" t="str">
        <f t="shared" ca="1" si="446"/>
        <v/>
      </c>
      <c r="AK431" s="45" t="str">
        <f t="shared" ca="1" si="460"/>
        <v/>
      </c>
      <c r="AL431" s="44" t="str">
        <f ca="1">IF(COUNTIF($BU$2:BU1416,AH431)=1,VLOOKUP(AH431,BI:BJ,2), IF(COUNTIF($BU$2:BU1416,AH431)=0,$AJ$10,""))</f>
        <v/>
      </c>
      <c r="AM431" s="45" t="str">
        <f t="shared" ca="1" si="461"/>
        <v/>
      </c>
      <c r="AN431" s="46" t="str">
        <f t="shared" ca="1" si="462"/>
        <v/>
      </c>
      <c r="AO431" s="44" t="str">
        <f ca="1">IF(COUNTIF($BU$2:BU1416,AH431)=1,VLOOKUP(AH431,BK:BL,2), IF(COUNTIF($BU$2:BU1416,AH431)=0,$AK$10,""))</f>
        <v/>
      </c>
      <c r="AP431" s="45" t="str">
        <f t="shared" ca="1" si="463"/>
        <v/>
      </c>
      <c r="AQ431" s="46" t="str">
        <f t="shared" ca="1" si="464"/>
        <v/>
      </c>
      <c r="AR431" s="44" t="str">
        <f ca="1">IF(COUNTIF($BU$2:BU1416,AH431)=1,VLOOKUP(AH431,BM:BN,2), IF(COUNTIF($BU$2:BU1416,AH431)=0,$AL$10,""))</f>
        <v/>
      </c>
      <c r="AS431" s="45" t="str">
        <f t="shared" ca="1" si="465"/>
        <v/>
      </c>
      <c r="AT431" s="46" t="str">
        <f t="shared" ca="1" si="466"/>
        <v/>
      </c>
      <c r="AU431" s="44" t="str">
        <f ca="1">IF(COUNTIF($BU$2:BU1416,AH431)=1,VLOOKUP(AH431,BO:BP,2), IF(COUNTIF($BU$2:BU1416,AH431)=0,$AM$10,""))</f>
        <v/>
      </c>
      <c r="AV431" s="45" t="str">
        <f t="shared" ca="1" si="467"/>
        <v/>
      </c>
      <c r="AW431" s="46" t="str">
        <f t="shared" ca="1" si="468"/>
        <v/>
      </c>
      <c r="AX431" s="44" t="str">
        <f ca="1">IF(COUNTIF($BU$2:BU1416,AH431)=1,VLOOKUP(AH431,BQ:BR,2), IF(COUNTIF($BU$2:BU1416,AH431)=0,$AN$10,""))</f>
        <v/>
      </c>
      <c r="AY431" s="45" t="str">
        <f t="shared" ca="1" si="469"/>
        <v/>
      </c>
      <c r="AZ431" s="46" t="str">
        <f t="shared" ca="1" si="470"/>
        <v/>
      </c>
      <c r="BA431" s="77" t="str">
        <f t="shared" ca="1" si="471"/>
        <v/>
      </c>
      <c r="BB431" s="176"/>
      <c r="BC431" s="176"/>
      <c r="BD431" s="77" t="str">
        <f ca="1">IF(ISERROR(AI431-2),"",$AQ$4*SUM($BB$14:BB431)-$AR$4*SUM($BC$14:BC431))</f>
        <v/>
      </c>
      <c r="BE431" s="77" t="str">
        <f t="shared" ca="1" si="472"/>
        <v/>
      </c>
      <c r="BS431" s="163" t="str">
        <f t="shared" si="443"/>
        <v/>
      </c>
      <c r="BT431" s="163" t="str">
        <f t="shared" si="444"/>
        <v/>
      </c>
      <c r="BY431" s="164" t="str">
        <f t="shared" ca="1" si="454"/>
        <v/>
      </c>
      <c r="BZ431" s="44" t="str">
        <f ca="1">IF(COUNTIF($CN$2:CN1416,BY431)=1,VLOOKUP(BY431,CH:CI,2), IF(COUNTIF($CN$2:CN1416,BY431)=0,$BZ$10,""))</f>
        <v/>
      </c>
      <c r="CA431" s="45" t="str">
        <f t="shared" ca="1" si="447"/>
        <v/>
      </c>
      <c r="CB431" s="45" t="str">
        <f t="shared" ca="1" si="455"/>
        <v/>
      </c>
      <c r="CC431" s="44" t="str">
        <f ca="1">IF(COUNTIF($CN$2:CN1416,BY431)=1,VLOOKUP(BY431,CJ:CK,2), IF(COUNTIF($CN$2:CN1416,BY431)=0,$CA$10,""))</f>
        <v/>
      </c>
      <c r="CD431" s="45" t="str">
        <f t="shared" ca="1" si="456"/>
        <v/>
      </c>
      <c r="CE431" s="46" t="str">
        <f t="shared" ca="1" si="457"/>
        <v/>
      </c>
      <c r="CF431" s="44" t="str">
        <f t="shared" ca="1" si="458"/>
        <v/>
      </c>
      <c r="CL431" s="163" t="str">
        <f t="shared" si="437"/>
        <v/>
      </c>
      <c r="CM431" s="163" t="str">
        <f t="shared" si="438"/>
        <v/>
      </c>
      <c r="CR431" s="164" t="str">
        <f t="shared" ca="1" si="448"/>
        <v/>
      </c>
      <c r="CS431" s="44" t="str">
        <f ca="1">IF(COUNTIF($DG$2:DG1416,CR431)=1,VLOOKUP(CR431,DA:DB,2), IF(COUNTIF($DG$2:DG1416,CR431)=0,$CS$10,""))</f>
        <v/>
      </c>
      <c r="CT431" s="45" t="str">
        <f t="shared" ca="1" si="449"/>
        <v/>
      </c>
      <c r="CU431" s="45" t="str">
        <f t="shared" ca="1" si="450"/>
        <v/>
      </c>
      <c r="CV431" s="44" t="str">
        <f ca="1">IF(COUNTIF($DG$2:DG1416,CR431)=1,VLOOKUP(CR431,DC:DD,2), IF(COUNTIF($DG$2:DG1416,CR431)=0,$CT$10,""))</f>
        <v/>
      </c>
      <c r="CW431" s="45" t="str">
        <f t="shared" ca="1" si="451"/>
        <v/>
      </c>
      <c r="CX431" s="46" t="str">
        <f t="shared" ca="1" si="452"/>
        <v/>
      </c>
      <c r="CY431" s="44" t="str">
        <f t="shared" ca="1" si="453"/>
        <v/>
      </c>
      <c r="DE431" s="163" t="str">
        <f t="shared" si="439"/>
        <v/>
      </c>
      <c r="DF431" s="163" t="str">
        <f t="shared" si="440"/>
        <v/>
      </c>
    </row>
    <row r="432" spans="1:110">
      <c r="A432" s="164" t="str">
        <f t="shared" ca="1" si="473"/>
        <v/>
      </c>
      <c r="B432" s="71" t="str">
        <f ca="1">IF(COUNTIF($AD$2:AD1417,A432)=1,VLOOKUP(A432,T:U,2), IF(COUNTIF($AD$2:AD1417,A432)=0,$B$10,""))</f>
        <v/>
      </c>
      <c r="C432" s="31" t="str">
        <f t="shared" ca="1" si="445"/>
        <v/>
      </c>
      <c r="D432" s="32" t="str">
        <f t="shared" ca="1" si="474"/>
        <v/>
      </c>
      <c r="E432" s="71" t="str">
        <f ca="1">IF(COUNTIF($AD$2:AD1417,A432)=1,VLOOKUP(A432,V:W,2), IF(COUNTIF($AD$2:AD1417,A432)=0,$C$10,""))</f>
        <v/>
      </c>
      <c r="F432" s="31" t="str">
        <f t="shared" ca="1" si="475"/>
        <v/>
      </c>
      <c r="G432" s="32" t="str">
        <f t="shared" ca="1" si="476"/>
        <v/>
      </c>
      <c r="H432" s="71" t="str">
        <f ca="1">IF(COUNTIF($AD$2:AD1417,A432)=1,VLOOKUP(A432,X:Y,2), IF(COUNTIF($AD$2:AD1417,A432)=0,$D$10,""))</f>
        <v/>
      </c>
      <c r="I432" s="31" t="str">
        <f t="shared" ca="1" si="477"/>
        <v/>
      </c>
      <c r="J432" s="32" t="str">
        <f t="shared" ca="1" si="478"/>
        <v/>
      </c>
      <c r="K432" s="71" t="str">
        <f ca="1">IF(COUNTIF($AD$2:AD1417,A432)=1,VLOOKUP(A432,Z:AA,2), IF(COUNTIF($AD$2:AD1417,A432)=0,$E$10,""))</f>
        <v/>
      </c>
      <c r="L432" s="31" t="str">
        <f t="shared" ca="1" si="479"/>
        <v/>
      </c>
      <c r="M432" s="32" t="str">
        <f t="shared" ca="1" si="480"/>
        <v/>
      </c>
      <c r="N432" s="77" t="str">
        <f t="shared" ca="1" si="481"/>
        <v/>
      </c>
      <c r="O432" s="77"/>
      <c r="P432" s="77"/>
      <c r="Q432" s="77" t="str">
        <f ca="1">IF(ISERROR(B432-2),"",$G$5*SUM($O$14:O432)-$H$5*SUM($P$14:P432))</f>
        <v/>
      </c>
      <c r="R432" s="77" t="str">
        <f t="shared" ca="1" si="482"/>
        <v/>
      </c>
      <c r="AB432" s="163" t="str">
        <f t="shared" si="441"/>
        <v/>
      </c>
      <c r="AC432" s="163" t="str">
        <f t="shared" si="442"/>
        <v/>
      </c>
      <c r="AH432" s="164" t="str">
        <f t="shared" ca="1" si="459"/>
        <v/>
      </c>
      <c r="AI432" s="44" t="str">
        <f ca="1">IF(COUNTIF($BU$2:BU1417,AH432)=1,VLOOKUP(AH432,BG:BH,2), IF(COUNTIF($BU$2:BU1417,AH432)=0,$AI$10,""))</f>
        <v/>
      </c>
      <c r="AJ432" s="45" t="str">
        <f t="shared" ca="1" si="446"/>
        <v/>
      </c>
      <c r="AK432" s="45" t="str">
        <f t="shared" ca="1" si="460"/>
        <v/>
      </c>
      <c r="AL432" s="44" t="str">
        <f ca="1">IF(COUNTIF($BU$2:BU1417,AH432)=1,VLOOKUP(AH432,BI:BJ,2), IF(COUNTIF($BU$2:BU1417,AH432)=0,$AJ$10,""))</f>
        <v/>
      </c>
      <c r="AM432" s="45" t="str">
        <f t="shared" ca="1" si="461"/>
        <v/>
      </c>
      <c r="AN432" s="46" t="str">
        <f t="shared" ca="1" si="462"/>
        <v/>
      </c>
      <c r="AO432" s="44" t="str">
        <f ca="1">IF(COUNTIF($BU$2:BU1417,AH432)=1,VLOOKUP(AH432,BK:BL,2), IF(COUNTIF($BU$2:BU1417,AH432)=0,$AK$10,""))</f>
        <v/>
      </c>
      <c r="AP432" s="45" t="str">
        <f t="shared" ca="1" si="463"/>
        <v/>
      </c>
      <c r="AQ432" s="46" t="str">
        <f t="shared" ca="1" si="464"/>
        <v/>
      </c>
      <c r="AR432" s="44" t="str">
        <f ca="1">IF(COUNTIF($BU$2:BU1417,AH432)=1,VLOOKUP(AH432,BM:BN,2), IF(COUNTIF($BU$2:BU1417,AH432)=0,$AL$10,""))</f>
        <v/>
      </c>
      <c r="AS432" s="45" t="str">
        <f t="shared" ca="1" si="465"/>
        <v/>
      </c>
      <c r="AT432" s="46" t="str">
        <f t="shared" ca="1" si="466"/>
        <v/>
      </c>
      <c r="AU432" s="44" t="str">
        <f ca="1">IF(COUNTIF($BU$2:BU1417,AH432)=1,VLOOKUP(AH432,BO:BP,2), IF(COUNTIF($BU$2:BU1417,AH432)=0,$AM$10,""))</f>
        <v/>
      </c>
      <c r="AV432" s="45" t="str">
        <f t="shared" ca="1" si="467"/>
        <v/>
      </c>
      <c r="AW432" s="46" t="str">
        <f t="shared" ca="1" si="468"/>
        <v/>
      </c>
      <c r="AX432" s="44" t="str">
        <f ca="1">IF(COUNTIF($BU$2:BU1417,AH432)=1,VLOOKUP(AH432,BQ:BR,2), IF(COUNTIF($BU$2:BU1417,AH432)=0,$AN$10,""))</f>
        <v/>
      </c>
      <c r="AY432" s="45" t="str">
        <f t="shared" ca="1" si="469"/>
        <v/>
      </c>
      <c r="AZ432" s="46" t="str">
        <f t="shared" ca="1" si="470"/>
        <v/>
      </c>
      <c r="BA432" s="77" t="str">
        <f t="shared" ca="1" si="471"/>
        <v/>
      </c>
      <c r="BB432" s="176"/>
      <c r="BC432" s="176"/>
      <c r="BD432" s="77" t="str">
        <f ca="1">IF(ISERROR(AI432-2),"",$AQ$4*SUM($BB$14:BB432)-$AR$4*SUM($BC$14:BC432))</f>
        <v/>
      </c>
      <c r="BE432" s="77" t="str">
        <f t="shared" ca="1" si="472"/>
        <v/>
      </c>
      <c r="BS432" s="163" t="str">
        <f t="shared" si="443"/>
        <v/>
      </c>
      <c r="BT432" s="163" t="str">
        <f t="shared" si="444"/>
        <v/>
      </c>
      <c r="BY432" s="164" t="str">
        <f t="shared" ca="1" si="454"/>
        <v/>
      </c>
      <c r="BZ432" s="44" t="str">
        <f ca="1">IF(COUNTIF($CN$2:CN1417,BY432)=1,VLOOKUP(BY432,CH:CI,2), IF(COUNTIF($CN$2:CN1417,BY432)=0,$BZ$10,""))</f>
        <v/>
      </c>
      <c r="CA432" s="45" t="str">
        <f t="shared" ca="1" si="447"/>
        <v/>
      </c>
      <c r="CB432" s="45" t="str">
        <f t="shared" ca="1" si="455"/>
        <v/>
      </c>
      <c r="CC432" s="44" t="str">
        <f ca="1">IF(COUNTIF($CN$2:CN1417,BY432)=1,VLOOKUP(BY432,CJ:CK,2), IF(COUNTIF($CN$2:CN1417,BY432)=0,$CA$10,""))</f>
        <v/>
      </c>
      <c r="CD432" s="45" t="str">
        <f t="shared" ca="1" si="456"/>
        <v/>
      </c>
      <c r="CE432" s="46" t="str">
        <f t="shared" ca="1" si="457"/>
        <v/>
      </c>
      <c r="CF432" s="44" t="str">
        <f t="shared" ca="1" si="458"/>
        <v/>
      </c>
      <c r="CL432" s="163" t="str">
        <f t="shared" si="437"/>
        <v/>
      </c>
      <c r="CM432" s="163" t="str">
        <f t="shared" si="438"/>
        <v/>
      </c>
      <c r="CR432" s="164" t="str">
        <f t="shared" ca="1" si="448"/>
        <v/>
      </c>
      <c r="CS432" s="44" t="str">
        <f ca="1">IF(COUNTIF($DG$2:DG1417,CR432)=1,VLOOKUP(CR432,DA:DB,2), IF(COUNTIF($DG$2:DG1417,CR432)=0,$CS$10,""))</f>
        <v/>
      </c>
      <c r="CT432" s="45" t="str">
        <f t="shared" ca="1" si="449"/>
        <v/>
      </c>
      <c r="CU432" s="45" t="str">
        <f t="shared" ca="1" si="450"/>
        <v/>
      </c>
      <c r="CV432" s="44" t="str">
        <f ca="1">IF(COUNTIF($DG$2:DG1417,CR432)=1,VLOOKUP(CR432,DC:DD,2), IF(COUNTIF($DG$2:DG1417,CR432)=0,$CT$10,""))</f>
        <v/>
      </c>
      <c r="CW432" s="45" t="str">
        <f t="shared" ca="1" si="451"/>
        <v/>
      </c>
      <c r="CX432" s="46" t="str">
        <f t="shared" ca="1" si="452"/>
        <v/>
      </c>
      <c r="CY432" s="44" t="str">
        <f t="shared" ca="1" si="453"/>
        <v/>
      </c>
      <c r="DE432" s="163" t="str">
        <f t="shared" si="439"/>
        <v/>
      </c>
      <c r="DF432" s="163" t="str">
        <f t="shared" si="440"/>
        <v/>
      </c>
    </row>
    <row r="433" spans="1:110">
      <c r="A433" s="164" t="str">
        <f t="shared" ca="1" si="473"/>
        <v/>
      </c>
      <c r="B433" s="71" t="str">
        <f ca="1">IF(COUNTIF($AD$2:AD1418,A433)=1,VLOOKUP(A433,T:U,2), IF(COUNTIF($AD$2:AD1418,A433)=0,$B$10,""))</f>
        <v/>
      </c>
      <c r="C433" s="31" t="str">
        <f t="shared" ca="1" si="445"/>
        <v/>
      </c>
      <c r="D433" s="32" t="str">
        <f t="shared" ca="1" si="474"/>
        <v/>
      </c>
      <c r="E433" s="71" t="str">
        <f ca="1">IF(COUNTIF($AD$2:AD1418,A433)=1,VLOOKUP(A433,V:W,2), IF(COUNTIF($AD$2:AD1418,A433)=0,$C$10,""))</f>
        <v/>
      </c>
      <c r="F433" s="31" t="str">
        <f t="shared" ca="1" si="475"/>
        <v/>
      </c>
      <c r="G433" s="32" t="str">
        <f t="shared" ca="1" si="476"/>
        <v/>
      </c>
      <c r="H433" s="71" t="str">
        <f ca="1">IF(COUNTIF($AD$2:AD1418,A433)=1,VLOOKUP(A433,X:Y,2), IF(COUNTIF($AD$2:AD1418,A433)=0,$D$10,""))</f>
        <v/>
      </c>
      <c r="I433" s="31" t="str">
        <f t="shared" ca="1" si="477"/>
        <v/>
      </c>
      <c r="J433" s="32" t="str">
        <f t="shared" ca="1" si="478"/>
        <v/>
      </c>
      <c r="K433" s="71" t="str">
        <f ca="1">IF(COUNTIF($AD$2:AD1418,A433)=1,VLOOKUP(A433,Z:AA,2), IF(COUNTIF($AD$2:AD1418,A433)=0,$E$10,""))</f>
        <v/>
      </c>
      <c r="L433" s="31" t="str">
        <f t="shared" ca="1" si="479"/>
        <v/>
      </c>
      <c r="M433" s="32" t="str">
        <f t="shared" ca="1" si="480"/>
        <v/>
      </c>
      <c r="N433" s="77" t="str">
        <f t="shared" ca="1" si="481"/>
        <v/>
      </c>
      <c r="O433" s="77"/>
      <c r="P433" s="77"/>
      <c r="Q433" s="77" t="str">
        <f ca="1">IF(ISERROR(B433-2),"",$G$5*SUM($O$14:O433)-$H$5*SUM($P$14:P433))</f>
        <v/>
      </c>
      <c r="R433" s="77" t="str">
        <f t="shared" ca="1" si="482"/>
        <v/>
      </c>
      <c r="AB433" s="163" t="str">
        <f t="shared" si="441"/>
        <v/>
      </c>
      <c r="AC433" s="163" t="str">
        <f t="shared" si="442"/>
        <v/>
      </c>
      <c r="AH433" s="164" t="str">
        <f t="shared" ca="1" si="459"/>
        <v/>
      </c>
      <c r="AI433" s="44" t="str">
        <f ca="1">IF(COUNTIF($BU$2:BU1418,AH433)=1,VLOOKUP(AH433,BG:BH,2), IF(COUNTIF($BU$2:BU1418,AH433)=0,$AI$10,""))</f>
        <v/>
      </c>
      <c r="AJ433" s="45" t="str">
        <f t="shared" ca="1" si="446"/>
        <v/>
      </c>
      <c r="AK433" s="45" t="str">
        <f t="shared" ca="1" si="460"/>
        <v/>
      </c>
      <c r="AL433" s="44" t="str">
        <f ca="1">IF(COUNTIF($BU$2:BU1418,AH433)=1,VLOOKUP(AH433,BI:BJ,2), IF(COUNTIF($BU$2:BU1418,AH433)=0,$AJ$10,""))</f>
        <v/>
      </c>
      <c r="AM433" s="45" t="str">
        <f t="shared" ca="1" si="461"/>
        <v/>
      </c>
      <c r="AN433" s="46" t="str">
        <f t="shared" ca="1" si="462"/>
        <v/>
      </c>
      <c r="AO433" s="44" t="str">
        <f ca="1">IF(COUNTIF($BU$2:BU1418,AH433)=1,VLOOKUP(AH433,BK:BL,2), IF(COUNTIF($BU$2:BU1418,AH433)=0,$AK$10,""))</f>
        <v/>
      </c>
      <c r="AP433" s="45" t="str">
        <f t="shared" ca="1" si="463"/>
        <v/>
      </c>
      <c r="AQ433" s="46" t="str">
        <f t="shared" ca="1" si="464"/>
        <v/>
      </c>
      <c r="AR433" s="44" t="str">
        <f ca="1">IF(COUNTIF($BU$2:BU1418,AH433)=1,VLOOKUP(AH433,BM:BN,2), IF(COUNTIF($BU$2:BU1418,AH433)=0,$AL$10,""))</f>
        <v/>
      </c>
      <c r="AS433" s="45" t="str">
        <f t="shared" ca="1" si="465"/>
        <v/>
      </c>
      <c r="AT433" s="46" t="str">
        <f t="shared" ca="1" si="466"/>
        <v/>
      </c>
      <c r="AU433" s="44" t="str">
        <f ca="1">IF(COUNTIF($BU$2:BU1418,AH433)=1,VLOOKUP(AH433,BO:BP,2), IF(COUNTIF($BU$2:BU1418,AH433)=0,$AM$10,""))</f>
        <v/>
      </c>
      <c r="AV433" s="45" t="str">
        <f t="shared" ca="1" si="467"/>
        <v/>
      </c>
      <c r="AW433" s="46" t="str">
        <f t="shared" ca="1" si="468"/>
        <v/>
      </c>
      <c r="AX433" s="44" t="str">
        <f ca="1">IF(COUNTIF($BU$2:BU1418,AH433)=1,VLOOKUP(AH433,BQ:BR,2), IF(COUNTIF($BU$2:BU1418,AH433)=0,$AN$10,""))</f>
        <v/>
      </c>
      <c r="AY433" s="45" t="str">
        <f t="shared" ca="1" si="469"/>
        <v/>
      </c>
      <c r="AZ433" s="46" t="str">
        <f t="shared" ca="1" si="470"/>
        <v/>
      </c>
      <c r="BA433" s="77" t="str">
        <f t="shared" ca="1" si="471"/>
        <v/>
      </c>
      <c r="BB433" s="176"/>
      <c r="BC433" s="176"/>
      <c r="BD433" s="77" t="str">
        <f ca="1">IF(ISERROR(AI433-2),"",$AQ$4*SUM($BB$14:BB433)-$AR$4*SUM($BC$14:BC433))</f>
        <v/>
      </c>
      <c r="BE433" s="77" t="str">
        <f t="shared" ca="1" si="472"/>
        <v/>
      </c>
      <c r="BS433" s="163" t="str">
        <f t="shared" si="443"/>
        <v/>
      </c>
      <c r="BT433" s="163" t="str">
        <f t="shared" si="444"/>
        <v/>
      </c>
      <c r="BY433" s="164" t="str">
        <f t="shared" ca="1" si="454"/>
        <v/>
      </c>
      <c r="BZ433" s="44" t="str">
        <f ca="1">IF(COUNTIF($CN$2:CN1418,BY433)=1,VLOOKUP(BY433,CH:CI,2), IF(COUNTIF($CN$2:CN1418,BY433)=0,$BZ$10,""))</f>
        <v/>
      </c>
      <c r="CA433" s="45" t="str">
        <f t="shared" ca="1" si="447"/>
        <v/>
      </c>
      <c r="CB433" s="45" t="str">
        <f t="shared" ca="1" si="455"/>
        <v/>
      </c>
      <c r="CC433" s="44" t="str">
        <f ca="1">IF(COUNTIF($CN$2:CN1418,BY433)=1,VLOOKUP(BY433,CJ:CK,2), IF(COUNTIF($CN$2:CN1418,BY433)=0,$CA$10,""))</f>
        <v/>
      </c>
      <c r="CD433" s="45" t="str">
        <f t="shared" ca="1" si="456"/>
        <v/>
      </c>
      <c r="CE433" s="46" t="str">
        <f t="shared" ca="1" si="457"/>
        <v/>
      </c>
      <c r="CF433" s="44" t="str">
        <f t="shared" ca="1" si="458"/>
        <v/>
      </c>
      <c r="CL433" s="163" t="str">
        <f t="shared" si="437"/>
        <v/>
      </c>
      <c r="CM433" s="163" t="str">
        <f t="shared" si="438"/>
        <v/>
      </c>
      <c r="CR433" s="164" t="str">
        <f t="shared" ca="1" si="448"/>
        <v/>
      </c>
      <c r="CS433" s="44" t="str">
        <f ca="1">IF(COUNTIF($DG$2:DG1418,CR433)=1,VLOOKUP(CR433,DA:DB,2), IF(COUNTIF($DG$2:DG1418,CR433)=0,$CS$10,""))</f>
        <v/>
      </c>
      <c r="CT433" s="45" t="str">
        <f t="shared" ca="1" si="449"/>
        <v/>
      </c>
      <c r="CU433" s="45" t="str">
        <f t="shared" ca="1" si="450"/>
        <v/>
      </c>
      <c r="CV433" s="44" t="str">
        <f ca="1">IF(COUNTIF($DG$2:DG1418,CR433)=1,VLOOKUP(CR433,DC:DD,2), IF(COUNTIF($DG$2:DG1418,CR433)=0,$CT$10,""))</f>
        <v/>
      </c>
      <c r="CW433" s="45" t="str">
        <f t="shared" ca="1" si="451"/>
        <v/>
      </c>
      <c r="CX433" s="46" t="str">
        <f t="shared" ca="1" si="452"/>
        <v/>
      </c>
      <c r="CY433" s="44" t="str">
        <f t="shared" ca="1" si="453"/>
        <v/>
      </c>
      <c r="DE433" s="163" t="str">
        <f t="shared" si="439"/>
        <v/>
      </c>
      <c r="DF433" s="163" t="str">
        <f t="shared" si="440"/>
        <v/>
      </c>
    </row>
    <row r="434" spans="1:110">
      <c r="A434" s="164" t="str">
        <f t="shared" ca="1" si="473"/>
        <v/>
      </c>
      <c r="B434" s="71" t="str">
        <f ca="1">IF(COUNTIF($AD$2:AD1419,A434)=1,VLOOKUP(A434,T:U,2), IF(COUNTIF($AD$2:AD1419,A434)=0,$B$10,""))</f>
        <v/>
      </c>
      <c r="C434" s="31" t="str">
        <f t="shared" ca="1" si="445"/>
        <v/>
      </c>
      <c r="D434" s="32" t="str">
        <f t="shared" ca="1" si="474"/>
        <v/>
      </c>
      <c r="E434" s="71" t="str">
        <f ca="1">IF(COUNTIF($AD$2:AD1419,A434)=1,VLOOKUP(A434,V:W,2), IF(COUNTIF($AD$2:AD1419,A434)=0,$C$10,""))</f>
        <v/>
      </c>
      <c r="F434" s="31" t="str">
        <f t="shared" ca="1" si="475"/>
        <v/>
      </c>
      <c r="G434" s="32" t="str">
        <f t="shared" ca="1" si="476"/>
        <v/>
      </c>
      <c r="H434" s="71" t="str">
        <f ca="1">IF(COUNTIF($AD$2:AD1419,A434)=1,VLOOKUP(A434,X:Y,2), IF(COUNTIF($AD$2:AD1419,A434)=0,$D$10,""))</f>
        <v/>
      </c>
      <c r="I434" s="31" t="str">
        <f t="shared" ca="1" si="477"/>
        <v/>
      </c>
      <c r="J434" s="32" t="str">
        <f t="shared" ca="1" si="478"/>
        <v/>
      </c>
      <c r="K434" s="71" t="str">
        <f ca="1">IF(COUNTIF($AD$2:AD1419,A434)=1,VLOOKUP(A434,Z:AA,2), IF(COUNTIF($AD$2:AD1419,A434)=0,$E$10,""))</f>
        <v/>
      </c>
      <c r="L434" s="31" t="str">
        <f t="shared" ca="1" si="479"/>
        <v/>
      </c>
      <c r="M434" s="32" t="str">
        <f t="shared" ca="1" si="480"/>
        <v/>
      </c>
      <c r="N434" s="77" t="str">
        <f t="shared" ca="1" si="481"/>
        <v/>
      </c>
      <c r="O434" s="77"/>
      <c r="P434" s="77"/>
      <c r="Q434" s="77" t="str">
        <f ca="1">IF(ISERROR(B434-2),"",$G$5*SUM($O$14:O434)-$H$5*SUM($P$14:P434))</f>
        <v/>
      </c>
      <c r="R434" s="77" t="str">
        <f t="shared" ca="1" si="482"/>
        <v/>
      </c>
      <c r="AB434" s="163" t="str">
        <f t="shared" si="441"/>
        <v/>
      </c>
      <c r="AC434" s="163" t="str">
        <f t="shared" si="442"/>
        <v/>
      </c>
      <c r="AH434" s="164" t="str">
        <f t="shared" ca="1" si="459"/>
        <v/>
      </c>
      <c r="AI434" s="44" t="str">
        <f ca="1">IF(COUNTIF($BU$2:BU1419,AH434)=1,VLOOKUP(AH434,BG:BH,2), IF(COUNTIF($BU$2:BU1419,AH434)=0,$AI$10,""))</f>
        <v/>
      </c>
      <c r="AJ434" s="45" t="str">
        <f t="shared" ca="1" si="446"/>
        <v/>
      </c>
      <c r="AK434" s="45" t="str">
        <f t="shared" ca="1" si="460"/>
        <v/>
      </c>
      <c r="AL434" s="44" t="str">
        <f ca="1">IF(COUNTIF($BU$2:BU1419,AH434)=1,VLOOKUP(AH434,BI:BJ,2), IF(COUNTIF($BU$2:BU1419,AH434)=0,$AJ$10,""))</f>
        <v/>
      </c>
      <c r="AM434" s="45" t="str">
        <f t="shared" ca="1" si="461"/>
        <v/>
      </c>
      <c r="AN434" s="46" t="str">
        <f t="shared" ca="1" si="462"/>
        <v/>
      </c>
      <c r="AO434" s="44" t="str">
        <f ca="1">IF(COUNTIF($BU$2:BU1419,AH434)=1,VLOOKUP(AH434,BK:BL,2), IF(COUNTIF($BU$2:BU1419,AH434)=0,$AK$10,""))</f>
        <v/>
      </c>
      <c r="AP434" s="45" t="str">
        <f t="shared" ca="1" si="463"/>
        <v/>
      </c>
      <c r="AQ434" s="46" t="str">
        <f t="shared" ca="1" si="464"/>
        <v/>
      </c>
      <c r="AR434" s="44" t="str">
        <f ca="1">IF(COUNTIF($BU$2:BU1419,AH434)=1,VLOOKUP(AH434,BM:BN,2), IF(COUNTIF($BU$2:BU1419,AH434)=0,$AL$10,""))</f>
        <v/>
      </c>
      <c r="AS434" s="45" t="str">
        <f t="shared" ca="1" si="465"/>
        <v/>
      </c>
      <c r="AT434" s="46" t="str">
        <f t="shared" ca="1" si="466"/>
        <v/>
      </c>
      <c r="AU434" s="44" t="str">
        <f ca="1">IF(COUNTIF($BU$2:BU1419,AH434)=1,VLOOKUP(AH434,BO:BP,2), IF(COUNTIF($BU$2:BU1419,AH434)=0,$AM$10,""))</f>
        <v/>
      </c>
      <c r="AV434" s="45" t="str">
        <f t="shared" ca="1" si="467"/>
        <v/>
      </c>
      <c r="AW434" s="46" t="str">
        <f t="shared" ca="1" si="468"/>
        <v/>
      </c>
      <c r="AX434" s="44" t="str">
        <f ca="1">IF(COUNTIF($BU$2:BU1419,AH434)=1,VLOOKUP(AH434,BQ:BR,2), IF(COUNTIF($BU$2:BU1419,AH434)=0,$AN$10,""))</f>
        <v/>
      </c>
      <c r="AY434" s="45" t="str">
        <f t="shared" ca="1" si="469"/>
        <v/>
      </c>
      <c r="AZ434" s="46" t="str">
        <f t="shared" ca="1" si="470"/>
        <v/>
      </c>
      <c r="BA434" s="77" t="str">
        <f t="shared" ca="1" si="471"/>
        <v/>
      </c>
      <c r="BB434" s="176"/>
      <c r="BC434" s="176"/>
      <c r="BD434" s="77" t="str">
        <f ca="1">IF(ISERROR(AI434-2),"",$AQ$4*SUM($BB$14:BB434)-$AR$4*SUM($BC$14:BC434))</f>
        <v/>
      </c>
      <c r="BE434" s="77" t="str">
        <f t="shared" ca="1" si="472"/>
        <v/>
      </c>
      <c r="BS434" s="163" t="str">
        <f t="shared" si="443"/>
        <v/>
      </c>
      <c r="BT434" s="163" t="str">
        <f t="shared" si="444"/>
        <v/>
      </c>
      <c r="BY434" s="164" t="str">
        <f t="shared" ca="1" si="454"/>
        <v/>
      </c>
      <c r="BZ434" s="44" t="str">
        <f ca="1">IF(COUNTIF($CN$2:CN1419,BY434)=1,VLOOKUP(BY434,CH:CI,2), IF(COUNTIF($CN$2:CN1419,BY434)=0,$BZ$10,""))</f>
        <v/>
      </c>
      <c r="CA434" s="45" t="str">
        <f t="shared" ca="1" si="447"/>
        <v/>
      </c>
      <c r="CB434" s="45" t="str">
        <f t="shared" ca="1" si="455"/>
        <v/>
      </c>
      <c r="CC434" s="44" t="str">
        <f ca="1">IF(COUNTIF($CN$2:CN1419,BY434)=1,VLOOKUP(BY434,CJ:CK,2), IF(COUNTIF($CN$2:CN1419,BY434)=0,$CA$10,""))</f>
        <v/>
      </c>
      <c r="CD434" s="45" t="str">
        <f t="shared" ca="1" si="456"/>
        <v/>
      </c>
      <c r="CE434" s="46" t="str">
        <f t="shared" ca="1" si="457"/>
        <v/>
      </c>
      <c r="CF434" s="44" t="str">
        <f t="shared" ca="1" si="458"/>
        <v/>
      </c>
      <c r="CL434" s="163" t="str">
        <f t="shared" si="437"/>
        <v/>
      </c>
      <c r="CM434" s="163" t="str">
        <f t="shared" si="438"/>
        <v/>
      </c>
      <c r="CR434" s="164" t="str">
        <f t="shared" ca="1" si="448"/>
        <v/>
      </c>
      <c r="CS434" s="44" t="str">
        <f ca="1">IF(COUNTIF($DG$2:DG1419,CR434)=1,VLOOKUP(CR434,DA:DB,2), IF(COUNTIF($DG$2:DG1419,CR434)=0,$CS$10,""))</f>
        <v/>
      </c>
      <c r="CT434" s="45" t="str">
        <f t="shared" ca="1" si="449"/>
        <v/>
      </c>
      <c r="CU434" s="45" t="str">
        <f t="shared" ca="1" si="450"/>
        <v/>
      </c>
      <c r="CV434" s="44" t="str">
        <f ca="1">IF(COUNTIF($DG$2:DG1419,CR434)=1,VLOOKUP(CR434,DC:DD,2), IF(COUNTIF($DG$2:DG1419,CR434)=0,$CT$10,""))</f>
        <v/>
      </c>
      <c r="CW434" s="45" t="str">
        <f t="shared" ca="1" si="451"/>
        <v/>
      </c>
      <c r="CX434" s="46" t="str">
        <f t="shared" ca="1" si="452"/>
        <v/>
      </c>
      <c r="CY434" s="44" t="str">
        <f t="shared" ca="1" si="453"/>
        <v/>
      </c>
      <c r="DE434" s="163" t="str">
        <f t="shared" si="439"/>
        <v/>
      </c>
      <c r="DF434" s="163" t="str">
        <f t="shared" si="440"/>
        <v/>
      </c>
    </row>
    <row r="435" spans="1:110">
      <c r="A435" s="164" t="str">
        <f t="shared" ca="1" si="473"/>
        <v/>
      </c>
      <c r="B435" s="71" t="str">
        <f ca="1">IF(COUNTIF($AD$2:AD1420,A435)=1,VLOOKUP(A435,T:U,2), IF(COUNTIF($AD$2:AD1420,A435)=0,$B$10,""))</f>
        <v/>
      </c>
      <c r="C435" s="31" t="str">
        <f t="shared" ca="1" si="445"/>
        <v/>
      </c>
      <c r="D435" s="32" t="str">
        <f t="shared" ca="1" si="474"/>
        <v/>
      </c>
      <c r="E435" s="71" t="str">
        <f ca="1">IF(COUNTIF($AD$2:AD1420,A435)=1,VLOOKUP(A435,V:W,2), IF(COUNTIF($AD$2:AD1420,A435)=0,$C$10,""))</f>
        <v/>
      </c>
      <c r="F435" s="31" t="str">
        <f t="shared" ca="1" si="475"/>
        <v/>
      </c>
      <c r="G435" s="32" t="str">
        <f t="shared" ca="1" si="476"/>
        <v/>
      </c>
      <c r="H435" s="71" t="str">
        <f ca="1">IF(COUNTIF($AD$2:AD1420,A435)=1,VLOOKUP(A435,X:Y,2), IF(COUNTIF($AD$2:AD1420,A435)=0,$D$10,""))</f>
        <v/>
      </c>
      <c r="I435" s="31" t="str">
        <f t="shared" ca="1" si="477"/>
        <v/>
      </c>
      <c r="J435" s="32" t="str">
        <f t="shared" ca="1" si="478"/>
        <v/>
      </c>
      <c r="K435" s="71" t="str">
        <f ca="1">IF(COUNTIF($AD$2:AD1420,A435)=1,VLOOKUP(A435,Z:AA,2), IF(COUNTIF($AD$2:AD1420,A435)=0,$E$10,""))</f>
        <v/>
      </c>
      <c r="L435" s="31" t="str">
        <f t="shared" ca="1" si="479"/>
        <v/>
      </c>
      <c r="M435" s="32" t="str">
        <f t="shared" ca="1" si="480"/>
        <v/>
      </c>
      <c r="N435" s="77" t="str">
        <f t="shared" ca="1" si="481"/>
        <v/>
      </c>
      <c r="O435" s="77"/>
      <c r="P435" s="77"/>
      <c r="Q435" s="77" t="str">
        <f ca="1">IF(ISERROR(B435-2),"",$G$5*SUM($O$14:O435)-$H$5*SUM($P$14:P435))</f>
        <v/>
      </c>
      <c r="R435" s="77" t="str">
        <f t="shared" ca="1" si="482"/>
        <v/>
      </c>
      <c r="AB435" s="163" t="str">
        <f t="shared" si="441"/>
        <v/>
      </c>
      <c r="AC435" s="163" t="str">
        <f t="shared" si="442"/>
        <v/>
      </c>
      <c r="AH435" s="164" t="str">
        <f t="shared" ca="1" si="459"/>
        <v/>
      </c>
      <c r="AI435" s="44" t="str">
        <f ca="1">IF(COUNTIF($BU$2:BU1420,AH435)=1,VLOOKUP(AH435,BG:BH,2), IF(COUNTIF($BU$2:BU1420,AH435)=0,$AI$10,""))</f>
        <v/>
      </c>
      <c r="AJ435" s="45" t="str">
        <f t="shared" ca="1" si="446"/>
        <v/>
      </c>
      <c r="AK435" s="45" t="str">
        <f t="shared" ca="1" si="460"/>
        <v/>
      </c>
      <c r="AL435" s="44" t="str">
        <f ca="1">IF(COUNTIF($BU$2:BU1420,AH435)=1,VLOOKUP(AH435,BI:BJ,2), IF(COUNTIF($BU$2:BU1420,AH435)=0,$AJ$10,""))</f>
        <v/>
      </c>
      <c r="AM435" s="45" t="str">
        <f t="shared" ca="1" si="461"/>
        <v/>
      </c>
      <c r="AN435" s="46" t="str">
        <f t="shared" ca="1" si="462"/>
        <v/>
      </c>
      <c r="AO435" s="44" t="str">
        <f ca="1">IF(COUNTIF($BU$2:BU1420,AH435)=1,VLOOKUP(AH435,BK:BL,2), IF(COUNTIF($BU$2:BU1420,AH435)=0,$AK$10,""))</f>
        <v/>
      </c>
      <c r="AP435" s="45" t="str">
        <f t="shared" ca="1" si="463"/>
        <v/>
      </c>
      <c r="AQ435" s="46" t="str">
        <f t="shared" ca="1" si="464"/>
        <v/>
      </c>
      <c r="AR435" s="44" t="str">
        <f ca="1">IF(COUNTIF($BU$2:BU1420,AH435)=1,VLOOKUP(AH435,BM:BN,2), IF(COUNTIF($BU$2:BU1420,AH435)=0,$AL$10,""))</f>
        <v/>
      </c>
      <c r="AS435" s="45" t="str">
        <f t="shared" ca="1" si="465"/>
        <v/>
      </c>
      <c r="AT435" s="46" t="str">
        <f t="shared" ca="1" si="466"/>
        <v/>
      </c>
      <c r="AU435" s="44" t="str">
        <f ca="1">IF(COUNTIF($BU$2:BU1420,AH435)=1,VLOOKUP(AH435,BO:BP,2), IF(COUNTIF($BU$2:BU1420,AH435)=0,$AM$10,""))</f>
        <v/>
      </c>
      <c r="AV435" s="45" t="str">
        <f t="shared" ca="1" si="467"/>
        <v/>
      </c>
      <c r="AW435" s="46" t="str">
        <f t="shared" ca="1" si="468"/>
        <v/>
      </c>
      <c r="AX435" s="44" t="str">
        <f ca="1">IF(COUNTIF($BU$2:BU1420,AH435)=1,VLOOKUP(AH435,BQ:BR,2), IF(COUNTIF($BU$2:BU1420,AH435)=0,$AN$10,""))</f>
        <v/>
      </c>
      <c r="AY435" s="45" t="str">
        <f t="shared" ca="1" si="469"/>
        <v/>
      </c>
      <c r="AZ435" s="46" t="str">
        <f t="shared" ca="1" si="470"/>
        <v/>
      </c>
      <c r="BA435" s="77" t="str">
        <f t="shared" ca="1" si="471"/>
        <v/>
      </c>
      <c r="BB435" s="176"/>
      <c r="BC435" s="176"/>
      <c r="BD435" s="77" t="str">
        <f ca="1">IF(ISERROR(AI435-2),"",$AQ$4*SUM($BB$14:BB435)-$AR$4*SUM($BC$14:BC435))</f>
        <v/>
      </c>
      <c r="BE435" s="77" t="str">
        <f t="shared" ca="1" si="472"/>
        <v/>
      </c>
      <c r="BS435" s="163" t="str">
        <f t="shared" si="443"/>
        <v/>
      </c>
      <c r="BT435" s="163" t="str">
        <f t="shared" si="444"/>
        <v/>
      </c>
      <c r="BY435" s="164" t="str">
        <f t="shared" ca="1" si="454"/>
        <v/>
      </c>
      <c r="BZ435" s="44" t="str">
        <f ca="1">IF(COUNTIF($CN$2:CN1420,BY435)=1,VLOOKUP(BY435,CH:CI,2), IF(COUNTIF($CN$2:CN1420,BY435)=0,$BZ$10,""))</f>
        <v/>
      </c>
      <c r="CA435" s="45" t="str">
        <f t="shared" ca="1" si="447"/>
        <v/>
      </c>
      <c r="CB435" s="45" t="str">
        <f t="shared" ca="1" si="455"/>
        <v/>
      </c>
      <c r="CC435" s="44" t="str">
        <f ca="1">IF(COUNTIF($CN$2:CN1420,BY435)=1,VLOOKUP(BY435,CJ:CK,2), IF(COUNTIF($CN$2:CN1420,BY435)=0,$CA$10,""))</f>
        <v/>
      </c>
      <c r="CD435" s="45" t="str">
        <f t="shared" ca="1" si="456"/>
        <v/>
      </c>
      <c r="CE435" s="46" t="str">
        <f t="shared" ca="1" si="457"/>
        <v/>
      </c>
      <c r="CF435" s="44" t="str">
        <f t="shared" ca="1" si="458"/>
        <v/>
      </c>
      <c r="CL435" s="163" t="str">
        <f t="shared" si="437"/>
        <v/>
      </c>
      <c r="CM435" s="163" t="str">
        <f t="shared" si="438"/>
        <v/>
      </c>
      <c r="CR435" s="164" t="str">
        <f t="shared" ca="1" si="448"/>
        <v/>
      </c>
      <c r="CS435" s="44" t="str">
        <f ca="1">IF(COUNTIF($DG$2:DG1420,CR435)=1,VLOOKUP(CR435,DA:DB,2), IF(COUNTIF($DG$2:DG1420,CR435)=0,$CS$10,""))</f>
        <v/>
      </c>
      <c r="CT435" s="45" t="str">
        <f t="shared" ca="1" si="449"/>
        <v/>
      </c>
      <c r="CU435" s="45" t="str">
        <f t="shared" ca="1" si="450"/>
        <v/>
      </c>
      <c r="CV435" s="44" t="str">
        <f ca="1">IF(COUNTIF($DG$2:DG1420,CR435)=1,VLOOKUP(CR435,DC:DD,2), IF(COUNTIF($DG$2:DG1420,CR435)=0,$CT$10,""))</f>
        <v/>
      </c>
      <c r="CW435" s="45" t="str">
        <f t="shared" ca="1" si="451"/>
        <v/>
      </c>
      <c r="CX435" s="46" t="str">
        <f t="shared" ca="1" si="452"/>
        <v/>
      </c>
      <c r="CY435" s="44" t="str">
        <f t="shared" ca="1" si="453"/>
        <v/>
      </c>
      <c r="DE435" s="163" t="str">
        <f t="shared" si="439"/>
        <v/>
      </c>
      <c r="DF435" s="163" t="str">
        <f t="shared" si="440"/>
        <v/>
      </c>
    </row>
    <row r="436" spans="1:110">
      <c r="A436" s="164" t="str">
        <f t="shared" ca="1" si="473"/>
        <v/>
      </c>
      <c r="B436" s="71" t="str">
        <f ca="1">IF(COUNTIF($AD$2:AD1421,A436)=1,VLOOKUP(A436,T:U,2), IF(COUNTIF($AD$2:AD1421,A436)=0,$B$10,""))</f>
        <v/>
      </c>
      <c r="C436" s="31" t="str">
        <f t="shared" ca="1" si="445"/>
        <v/>
      </c>
      <c r="D436" s="32" t="str">
        <f t="shared" ca="1" si="474"/>
        <v/>
      </c>
      <c r="E436" s="71" t="str">
        <f ca="1">IF(COUNTIF($AD$2:AD1421,A436)=1,VLOOKUP(A436,V:W,2), IF(COUNTIF($AD$2:AD1421,A436)=0,$C$10,""))</f>
        <v/>
      </c>
      <c r="F436" s="31" t="str">
        <f t="shared" ca="1" si="475"/>
        <v/>
      </c>
      <c r="G436" s="32" t="str">
        <f t="shared" ca="1" si="476"/>
        <v/>
      </c>
      <c r="H436" s="71" t="str">
        <f ca="1">IF(COUNTIF($AD$2:AD1421,A436)=1,VLOOKUP(A436,X:Y,2), IF(COUNTIF($AD$2:AD1421,A436)=0,$D$10,""))</f>
        <v/>
      </c>
      <c r="I436" s="31" t="str">
        <f t="shared" ca="1" si="477"/>
        <v/>
      </c>
      <c r="J436" s="32" t="str">
        <f t="shared" ca="1" si="478"/>
        <v/>
      </c>
      <c r="K436" s="71" t="str">
        <f ca="1">IF(COUNTIF($AD$2:AD1421,A436)=1,VLOOKUP(A436,Z:AA,2), IF(COUNTIF($AD$2:AD1421,A436)=0,$E$10,""))</f>
        <v/>
      </c>
      <c r="L436" s="31" t="str">
        <f t="shared" ca="1" si="479"/>
        <v/>
      </c>
      <c r="M436" s="32" t="str">
        <f t="shared" ca="1" si="480"/>
        <v/>
      </c>
      <c r="N436" s="77" t="str">
        <f t="shared" ca="1" si="481"/>
        <v/>
      </c>
      <c r="O436" s="77"/>
      <c r="P436" s="77"/>
      <c r="Q436" s="77" t="str">
        <f ca="1">IF(ISERROR(B436-2),"",$G$5*SUM($O$14:O436)-$H$5*SUM($P$14:P436))</f>
        <v/>
      </c>
      <c r="R436" s="77" t="str">
        <f t="shared" ca="1" si="482"/>
        <v/>
      </c>
      <c r="AB436" s="163" t="str">
        <f t="shared" si="441"/>
        <v/>
      </c>
      <c r="AC436" s="163" t="str">
        <f t="shared" si="442"/>
        <v/>
      </c>
      <c r="AH436" s="164" t="str">
        <f t="shared" ca="1" si="459"/>
        <v/>
      </c>
      <c r="AI436" s="44" t="str">
        <f ca="1">IF(COUNTIF($BU$2:BU1421,AH436)=1,VLOOKUP(AH436,BG:BH,2), IF(COUNTIF($BU$2:BU1421,AH436)=0,$AI$10,""))</f>
        <v/>
      </c>
      <c r="AJ436" s="45" t="str">
        <f t="shared" ca="1" si="446"/>
        <v/>
      </c>
      <c r="AK436" s="45" t="str">
        <f t="shared" ca="1" si="460"/>
        <v/>
      </c>
      <c r="AL436" s="44" t="str">
        <f ca="1">IF(COUNTIF($BU$2:BU1421,AH436)=1,VLOOKUP(AH436,BI:BJ,2), IF(COUNTIF($BU$2:BU1421,AH436)=0,$AJ$10,""))</f>
        <v/>
      </c>
      <c r="AM436" s="45" t="str">
        <f t="shared" ca="1" si="461"/>
        <v/>
      </c>
      <c r="AN436" s="46" t="str">
        <f t="shared" ca="1" si="462"/>
        <v/>
      </c>
      <c r="AO436" s="44" t="str">
        <f ca="1">IF(COUNTIF($BU$2:BU1421,AH436)=1,VLOOKUP(AH436,BK:BL,2), IF(COUNTIF($BU$2:BU1421,AH436)=0,$AK$10,""))</f>
        <v/>
      </c>
      <c r="AP436" s="45" t="str">
        <f t="shared" ca="1" si="463"/>
        <v/>
      </c>
      <c r="AQ436" s="46" t="str">
        <f t="shared" ca="1" si="464"/>
        <v/>
      </c>
      <c r="AR436" s="44" t="str">
        <f ca="1">IF(COUNTIF($BU$2:BU1421,AH436)=1,VLOOKUP(AH436,BM:BN,2), IF(COUNTIF($BU$2:BU1421,AH436)=0,$AL$10,""))</f>
        <v/>
      </c>
      <c r="AS436" s="45" t="str">
        <f t="shared" ca="1" si="465"/>
        <v/>
      </c>
      <c r="AT436" s="46" t="str">
        <f t="shared" ca="1" si="466"/>
        <v/>
      </c>
      <c r="AU436" s="44" t="str">
        <f ca="1">IF(COUNTIF($BU$2:BU1421,AH436)=1,VLOOKUP(AH436,BO:BP,2), IF(COUNTIF($BU$2:BU1421,AH436)=0,$AM$10,""))</f>
        <v/>
      </c>
      <c r="AV436" s="45" t="str">
        <f t="shared" ca="1" si="467"/>
        <v/>
      </c>
      <c r="AW436" s="46" t="str">
        <f t="shared" ca="1" si="468"/>
        <v/>
      </c>
      <c r="AX436" s="44" t="str">
        <f ca="1">IF(COUNTIF($BU$2:BU1421,AH436)=1,VLOOKUP(AH436,BQ:BR,2), IF(COUNTIF($BU$2:BU1421,AH436)=0,$AN$10,""))</f>
        <v/>
      </c>
      <c r="AY436" s="45" t="str">
        <f t="shared" ca="1" si="469"/>
        <v/>
      </c>
      <c r="AZ436" s="46" t="str">
        <f t="shared" ca="1" si="470"/>
        <v/>
      </c>
      <c r="BA436" s="77" t="str">
        <f t="shared" ca="1" si="471"/>
        <v/>
      </c>
      <c r="BB436" s="176"/>
      <c r="BC436" s="176"/>
      <c r="BD436" s="77" t="str">
        <f ca="1">IF(ISERROR(AI436-2),"",$AQ$4*SUM($BB$14:BB436)-$AR$4*SUM($BC$14:BC436))</f>
        <v/>
      </c>
      <c r="BE436" s="77" t="str">
        <f t="shared" ca="1" si="472"/>
        <v/>
      </c>
      <c r="BS436" s="163" t="str">
        <f t="shared" si="443"/>
        <v/>
      </c>
      <c r="BT436" s="163" t="str">
        <f t="shared" si="444"/>
        <v/>
      </c>
      <c r="BY436" s="164" t="str">
        <f t="shared" ca="1" si="454"/>
        <v/>
      </c>
      <c r="BZ436" s="44" t="str">
        <f ca="1">IF(COUNTIF($CN$2:CN1421,BY436)=1,VLOOKUP(BY436,CH:CI,2), IF(COUNTIF($CN$2:CN1421,BY436)=0,$BZ$10,""))</f>
        <v/>
      </c>
      <c r="CA436" s="45" t="str">
        <f t="shared" ca="1" si="447"/>
        <v/>
      </c>
      <c r="CB436" s="45" t="str">
        <f t="shared" ca="1" si="455"/>
        <v/>
      </c>
      <c r="CC436" s="44" t="str">
        <f ca="1">IF(COUNTIF($CN$2:CN1421,BY436)=1,VLOOKUP(BY436,CJ:CK,2), IF(COUNTIF($CN$2:CN1421,BY436)=0,$CA$10,""))</f>
        <v/>
      </c>
      <c r="CD436" s="45" t="str">
        <f t="shared" ca="1" si="456"/>
        <v/>
      </c>
      <c r="CE436" s="46" t="str">
        <f t="shared" ca="1" si="457"/>
        <v/>
      </c>
      <c r="CF436" s="44" t="str">
        <f t="shared" ca="1" si="458"/>
        <v/>
      </c>
      <c r="CL436" s="163" t="str">
        <f t="shared" si="437"/>
        <v/>
      </c>
      <c r="CM436" s="163" t="str">
        <f t="shared" si="438"/>
        <v/>
      </c>
      <c r="CR436" s="164" t="str">
        <f t="shared" ca="1" si="448"/>
        <v/>
      </c>
      <c r="CS436" s="44" t="str">
        <f ca="1">IF(COUNTIF($DG$2:DG1421,CR436)=1,VLOOKUP(CR436,DA:DB,2), IF(COUNTIF($DG$2:DG1421,CR436)=0,$CS$10,""))</f>
        <v/>
      </c>
      <c r="CT436" s="45" t="str">
        <f t="shared" ca="1" si="449"/>
        <v/>
      </c>
      <c r="CU436" s="45" t="str">
        <f t="shared" ca="1" si="450"/>
        <v/>
      </c>
      <c r="CV436" s="44" t="str">
        <f ca="1">IF(COUNTIF($DG$2:DG1421,CR436)=1,VLOOKUP(CR436,DC:DD,2), IF(COUNTIF($DG$2:DG1421,CR436)=0,$CT$10,""))</f>
        <v/>
      </c>
      <c r="CW436" s="45" t="str">
        <f t="shared" ca="1" si="451"/>
        <v/>
      </c>
      <c r="CX436" s="46" t="str">
        <f t="shared" ca="1" si="452"/>
        <v/>
      </c>
      <c r="CY436" s="44" t="str">
        <f t="shared" ca="1" si="453"/>
        <v/>
      </c>
      <c r="DE436" s="163" t="str">
        <f t="shared" si="439"/>
        <v/>
      </c>
      <c r="DF436" s="163" t="str">
        <f t="shared" si="440"/>
        <v/>
      </c>
    </row>
    <row r="437" spans="1:110">
      <c r="A437" s="164" t="str">
        <f t="shared" ca="1" si="473"/>
        <v/>
      </c>
      <c r="B437" s="71" t="str">
        <f ca="1">IF(COUNTIF($AD$2:AD1422,A437)=1,VLOOKUP(A437,T:U,2), IF(COUNTIF($AD$2:AD1422,A437)=0,$B$10,""))</f>
        <v/>
      </c>
      <c r="C437" s="31" t="str">
        <f t="shared" ca="1" si="445"/>
        <v/>
      </c>
      <c r="D437" s="32" t="str">
        <f t="shared" ca="1" si="474"/>
        <v/>
      </c>
      <c r="E437" s="71" t="str">
        <f ca="1">IF(COUNTIF($AD$2:AD1422,A437)=1,VLOOKUP(A437,V:W,2), IF(COUNTIF($AD$2:AD1422,A437)=0,$C$10,""))</f>
        <v/>
      </c>
      <c r="F437" s="31" t="str">
        <f t="shared" ca="1" si="475"/>
        <v/>
      </c>
      <c r="G437" s="32" t="str">
        <f t="shared" ca="1" si="476"/>
        <v/>
      </c>
      <c r="H437" s="71" t="str">
        <f ca="1">IF(COUNTIF($AD$2:AD1422,A437)=1,VLOOKUP(A437,X:Y,2), IF(COUNTIF($AD$2:AD1422,A437)=0,$D$10,""))</f>
        <v/>
      </c>
      <c r="I437" s="31" t="str">
        <f t="shared" ca="1" si="477"/>
        <v/>
      </c>
      <c r="J437" s="32" t="str">
        <f t="shared" ca="1" si="478"/>
        <v/>
      </c>
      <c r="K437" s="71" t="str">
        <f ca="1">IF(COUNTIF($AD$2:AD1422,A437)=1,VLOOKUP(A437,Z:AA,2), IF(COUNTIF($AD$2:AD1422,A437)=0,$E$10,""))</f>
        <v/>
      </c>
      <c r="L437" s="31" t="str">
        <f t="shared" ca="1" si="479"/>
        <v/>
      </c>
      <c r="M437" s="32" t="str">
        <f t="shared" ca="1" si="480"/>
        <v/>
      </c>
      <c r="N437" s="77" t="str">
        <f t="shared" ca="1" si="481"/>
        <v/>
      </c>
      <c r="O437" s="77"/>
      <c r="P437" s="77"/>
      <c r="Q437" s="77" t="str">
        <f ca="1">IF(ISERROR(B437-2),"",$G$5*SUM($O$14:O437)-$H$5*SUM($P$14:P437))</f>
        <v/>
      </c>
      <c r="R437" s="77" t="str">
        <f t="shared" ca="1" si="482"/>
        <v/>
      </c>
      <c r="AB437" s="163" t="str">
        <f t="shared" si="441"/>
        <v/>
      </c>
      <c r="AC437" s="163" t="str">
        <f t="shared" si="442"/>
        <v/>
      </c>
      <c r="AH437" s="164" t="str">
        <f t="shared" ca="1" si="459"/>
        <v/>
      </c>
      <c r="AI437" s="44" t="str">
        <f ca="1">IF(COUNTIF($BU$2:BU1422,AH437)=1,VLOOKUP(AH437,BG:BH,2), IF(COUNTIF($BU$2:BU1422,AH437)=0,$AI$10,""))</f>
        <v/>
      </c>
      <c r="AJ437" s="45" t="str">
        <f t="shared" ca="1" si="446"/>
        <v/>
      </c>
      <c r="AK437" s="45" t="str">
        <f t="shared" ca="1" si="460"/>
        <v/>
      </c>
      <c r="AL437" s="44" t="str">
        <f ca="1">IF(COUNTIF($BU$2:BU1422,AH437)=1,VLOOKUP(AH437,BI:BJ,2), IF(COUNTIF($BU$2:BU1422,AH437)=0,$AJ$10,""))</f>
        <v/>
      </c>
      <c r="AM437" s="45" t="str">
        <f t="shared" ca="1" si="461"/>
        <v/>
      </c>
      <c r="AN437" s="46" t="str">
        <f t="shared" ca="1" si="462"/>
        <v/>
      </c>
      <c r="AO437" s="44" t="str">
        <f ca="1">IF(COUNTIF($BU$2:BU1422,AH437)=1,VLOOKUP(AH437,BK:BL,2), IF(COUNTIF($BU$2:BU1422,AH437)=0,$AK$10,""))</f>
        <v/>
      </c>
      <c r="AP437" s="45" t="str">
        <f t="shared" ca="1" si="463"/>
        <v/>
      </c>
      <c r="AQ437" s="46" t="str">
        <f t="shared" ca="1" si="464"/>
        <v/>
      </c>
      <c r="AR437" s="44" t="str">
        <f ca="1">IF(COUNTIF($BU$2:BU1422,AH437)=1,VLOOKUP(AH437,BM:BN,2), IF(COUNTIF($BU$2:BU1422,AH437)=0,$AL$10,""))</f>
        <v/>
      </c>
      <c r="AS437" s="45" t="str">
        <f t="shared" ca="1" si="465"/>
        <v/>
      </c>
      <c r="AT437" s="46" t="str">
        <f t="shared" ca="1" si="466"/>
        <v/>
      </c>
      <c r="AU437" s="44" t="str">
        <f ca="1">IF(COUNTIF($BU$2:BU1422,AH437)=1,VLOOKUP(AH437,BO:BP,2), IF(COUNTIF($BU$2:BU1422,AH437)=0,$AM$10,""))</f>
        <v/>
      </c>
      <c r="AV437" s="45" t="str">
        <f t="shared" ca="1" si="467"/>
        <v/>
      </c>
      <c r="AW437" s="46" t="str">
        <f t="shared" ca="1" si="468"/>
        <v/>
      </c>
      <c r="AX437" s="44" t="str">
        <f ca="1">IF(COUNTIF($BU$2:BU1422,AH437)=1,VLOOKUP(AH437,BQ:BR,2), IF(COUNTIF($BU$2:BU1422,AH437)=0,$AN$10,""))</f>
        <v/>
      </c>
      <c r="AY437" s="45" t="str">
        <f t="shared" ca="1" si="469"/>
        <v/>
      </c>
      <c r="AZ437" s="46" t="str">
        <f t="shared" ca="1" si="470"/>
        <v/>
      </c>
      <c r="BA437" s="77" t="str">
        <f t="shared" ca="1" si="471"/>
        <v/>
      </c>
      <c r="BB437" s="176"/>
      <c r="BC437" s="176"/>
      <c r="BD437" s="77" t="str">
        <f ca="1">IF(ISERROR(AI437-2),"",$AQ$4*SUM($BB$14:BB437)-$AR$4*SUM($BC$14:BC437))</f>
        <v/>
      </c>
      <c r="BE437" s="77" t="str">
        <f t="shared" ca="1" si="472"/>
        <v/>
      </c>
      <c r="BS437" s="163" t="str">
        <f t="shared" si="443"/>
        <v/>
      </c>
      <c r="BT437" s="163" t="str">
        <f t="shared" si="444"/>
        <v/>
      </c>
      <c r="BY437" s="164" t="str">
        <f t="shared" ca="1" si="454"/>
        <v/>
      </c>
      <c r="BZ437" s="44" t="str">
        <f ca="1">IF(COUNTIF($CN$2:CN1422,BY437)=1,VLOOKUP(BY437,CH:CI,2), IF(COUNTIF($CN$2:CN1422,BY437)=0,$BZ$10,""))</f>
        <v/>
      </c>
      <c r="CA437" s="45" t="str">
        <f t="shared" ca="1" si="447"/>
        <v/>
      </c>
      <c r="CB437" s="45" t="str">
        <f t="shared" ca="1" si="455"/>
        <v/>
      </c>
      <c r="CC437" s="44" t="str">
        <f ca="1">IF(COUNTIF($CN$2:CN1422,BY437)=1,VLOOKUP(BY437,CJ:CK,2), IF(COUNTIF($CN$2:CN1422,BY437)=0,$CA$10,""))</f>
        <v/>
      </c>
      <c r="CD437" s="45" t="str">
        <f t="shared" ca="1" si="456"/>
        <v/>
      </c>
      <c r="CE437" s="46" t="str">
        <f t="shared" ca="1" si="457"/>
        <v/>
      </c>
      <c r="CF437" s="44" t="str">
        <f t="shared" ca="1" si="458"/>
        <v/>
      </c>
      <c r="CL437" s="163" t="str">
        <f t="shared" si="437"/>
        <v/>
      </c>
      <c r="CM437" s="163" t="str">
        <f t="shared" si="438"/>
        <v/>
      </c>
      <c r="CR437" s="164" t="str">
        <f t="shared" ca="1" si="448"/>
        <v/>
      </c>
      <c r="CS437" s="44" t="str">
        <f ca="1">IF(COUNTIF($DG$2:DG1422,CR437)=1,VLOOKUP(CR437,DA:DB,2), IF(COUNTIF($DG$2:DG1422,CR437)=0,$CS$10,""))</f>
        <v/>
      </c>
      <c r="CT437" s="45" t="str">
        <f t="shared" ca="1" si="449"/>
        <v/>
      </c>
      <c r="CU437" s="45" t="str">
        <f t="shared" ca="1" si="450"/>
        <v/>
      </c>
      <c r="CV437" s="44" t="str">
        <f ca="1">IF(COUNTIF($DG$2:DG1422,CR437)=1,VLOOKUP(CR437,DC:DD,2), IF(COUNTIF($DG$2:DG1422,CR437)=0,$CT$10,""))</f>
        <v/>
      </c>
      <c r="CW437" s="45" t="str">
        <f t="shared" ca="1" si="451"/>
        <v/>
      </c>
      <c r="CX437" s="46" t="str">
        <f t="shared" ca="1" si="452"/>
        <v/>
      </c>
      <c r="CY437" s="44" t="str">
        <f t="shared" ca="1" si="453"/>
        <v/>
      </c>
      <c r="DE437" s="163" t="str">
        <f t="shared" si="439"/>
        <v/>
      </c>
      <c r="DF437" s="163" t="str">
        <f t="shared" si="440"/>
        <v/>
      </c>
    </row>
    <row r="438" spans="1:110">
      <c r="A438" s="164" t="str">
        <f t="shared" ca="1" si="473"/>
        <v/>
      </c>
      <c r="B438" s="71" t="str">
        <f ca="1">IF(COUNTIF($AD$2:AD1423,A438)=1,VLOOKUP(A438,T:U,2), IF(COUNTIF($AD$2:AD1423,A438)=0,$B$10,""))</f>
        <v/>
      </c>
      <c r="C438" s="31" t="str">
        <f t="shared" ca="1" si="445"/>
        <v/>
      </c>
      <c r="D438" s="32" t="str">
        <f t="shared" ca="1" si="474"/>
        <v/>
      </c>
      <c r="E438" s="71" t="str">
        <f ca="1">IF(COUNTIF($AD$2:AD1423,A438)=1,VLOOKUP(A438,V:W,2), IF(COUNTIF($AD$2:AD1423,A438)=0,$C$10,""))</f>
        <v/>
      </c>
      <c r="F438" s="31" t="str">
        <f t="shared" ca="1" si="475"/>
        <v/>
      </c>
      <c r="G438" s="32" t="str">
        <f t="shared" ca="1" si="476"/>
        <v/>
      </c>
      <c r="H438" s="71" t="str">
        <f ca="1">IF(COUNTIF($AD$2:AD1423,A438)=1,VLOOKUP(A438,X:Y,2), IF(COUNTIF($AD$2:AD1423,A438)=0,$D$10,""))</f>
        <v/>
      </c>
      <c r="I438" s="31" t="str">
        <f t="shared" ca="1" si="477"/>
        <v/>
      </c>
      <c r="J438" s="32" t="str">
        <f t="shared" ca="1" si="478"/>
        <v/>
      </c>
      <c r="K438" s="71" t="str">
        <f ca="1">IF(COUNTIF($AD$2:AD1423,A438)=1,VLOOKUP(A438,Z:AA,2), IF(COUNTIF($AD$2:AD1423,A438)=0,$E$10,""))</f>
        <v/>
      </c>
      <c r="L438" s="31" t="str">
        <f t="shared" ca="1" si="479"/>
        <v/>
      </c>
      <c r="M438" s="32" t="str">
        <f t="shared" ca="1" si="480"/>
        <v/>
      </c>
      <c r="N438" s="77" t="str">
        <f t="shared" ca="1" si="481"/>
        <v/>
      </c>
      <c r="O438" s="77"/>
      <c r="P438" s="77"/>
      <c r="Q438" s="77" t="str">
        <f ca="1">IF(ISERROR(B438-2),"",$G$5*SUM($O$14:O438)-$H$5*SUM($P$14:P438))</f>
        <v/>
      </c>
      <c r="R438" s="77" t="str">
        <f t="shared" ca="1" si="482"/>
        <v/>
      </c>
      <c r="AB438" s="163" t="str">
        <f t="shared" si="441"/>
        <v/>
      </c>
      <c r="AC438" s="163" t="str">
        <f t="shared" si="442"/>
        <v/>
      </c>
      <c r="AH438" s="164" t="str">
        <f t="shared" ca="1" si="459"/>
        <v/>
      </c>
      <c r="AI438" s="44" t="str">
        <f ca="1">IF(COUNTIF($BU$2:BU1423,AH438)=1,VLOOKUP(AH438,BG:BH,2), IF(COUNTIF($BU$2:BU1423,AH438)=0,$AI$10,""))</f>
        <v/>
      </c>
      <c r="AJ438" s="45" t="str">
        <f t="shared" ca="1" si="446"/>
        <v/>
      </c>
      <c r="AK438" s="45" t="str">
        <f t="shared" ca="1" si="460"/>
        <v/>
      </c>
      <c r="AL438" s="44" t="str">
        <f ca="1">IF(COUNTIF($BU$2:BU1423,AH438)=1,VLOOKUP(AH438,BI:BJ,2), IF(COUNTIF($BU$2:BU1423,AH438)=0,$AJ$10,""))</f>
        <v/>
      </c>
      <c r="AM438" s="45" t="str">
        <f t="shared" ca="1" si="461"/>
        <v/>
      </c>
      <c r="AN438" s="46" t="str">
        <f t="shared" ca="1" si="462"/>
        <v/>
      </c>
      <c r="AO438" s="44" t="str">
        <f ca="1">IF(COUNTIF($BU$2:BU1423,AH438)=1,VLOOKUP(AH438,BK:BL,2), IF(COUNTIF($BU$2:BU1423,AH438)=0,$AK$10,""))</f>
        <v/>
      </c>
      <c r="AP438" s="45" t="str">
        <f t="shared" ca="1" si="463"/>
        <v/>
      </c>
      <c r="AQ438" s="46" t="str">
        <f t="shared" ca="1" si="464"/>
        <v/>
      </c>
      <c r="AR438" s="44" t="str">
        <f ca="1">IF(COUNTIF($BU$2:BU1423,AH438)=1,VLOOKUP(AH438,BM:BN,2), IF(COUNTIF($BU$2:BU1423,AH438)=0,$AL$10,""))</f>
        <v/>
      </c>
      <c r="AS438" s="45" t="str">
        <f t="shared" ca="1" si="465"/>
        <v/>
      </c>
      <c r="AT438" s="46" t="str">
        <f t="shared" ca="1" si="466"/>
        <v/>
      </c>
      <c r="AU438" s="44" t="str">
        <f ca="1">IF(COUNTIF($BU$2:BU1423,AH438)=1,VLOOKUP(AH438,BO:BP,2), IF(COUNTIF($BU$2:BU1423,AH438)=0,$AM$10,""))</f>
        <v/>
      </c>
      <c r="AV438" s="45" t="str">
        <f t="shared" ca="1" si="467"/>
        <v/>
      </c>
      <c r="AW438" s="46" t="str">
        <f t="shared" ca="1" si="468"/>
        <v/>
      </c>
      <c r="AX438" s="44" t="str">
        <f ca="1">IF(COUNTIF($BU$2:BU1423,AH438)=1,VLOOKUP(AH438,BQ:BR,2), IF(COUNTIF($BU$2:BU1423,AH438)=0,$AN$10,""))</f>
        <v/>
      </c>
      <c r="AY438" s="45" t="str">
        <f t="shared" ca="1" si="469"/>
        <v/>
      </c>
      <c r="AZ438" s="46" t="str">
        <f t="shared" ca="1" si="470"/>
        <v/>
      </c>
      <c r="BA438" s="77" t="str">
        <f t="shared" ca="1" si="471"/>
        <v/>
      </c>
      <c r="BB438" s="176"/>
      <c r="BC438" s="176"/>
      <c r="BD438" s="77" t="str">
        <f ca="1">IF(ISERROR(AI438-2),"",$AQ$4*SUM($BB$14:BB438)-$AR$4*SUM($BC$14:BC438))</f>
        <v/>
      </c>
      <c r="BE438" s="77" t="str">
        <f t="shared" ca="1" si="472"/>
        <v/>
      </c>
      <c r="BS438" s="163" t="str">
        <f t="shared" si="443"/>
        <v/>
      </c>
      <c r="BT438" s="163" t="str">
        <f t="shared" si="444"/>
        <v/>
      </c>
      <c r="BY438" s="164" t="str">
        <f t="shared" ca="1" si="454"/>
        <v/>
      </c>
      <c r="BZ438" s="44" t="str">
        <f ca="1">IF(COUNTIF($CN$2:CN1423,BY438)=1,VLOOKUP(BY438,CH:CI,2), IF(COUNTIF($CN$2:CN1423,BY438)=0,$BZ$10,""))</f>
        <v/>
      </c>
      <c r="CA438" s="45" t="str">
        <f t="shared" ca="1" si="447"/>
        <v/>
      </c>
      <c r="CB438" s="45" t="str">
        <f t="shared" ca="1" si="455"/>
        <v/>
      </c>
      <c r="CC438" s="44" t="str">
        <f ca="1">IF(COUNTIF($CN$2:CN1423,BY438)=1,VLOOKUP(BY438,CJ:CK,2), IF(COUNTIF($CN$2:CN1423,BY438)=0,$CA$10,""))</f>
        <v/>
      </c>
      <c r="CD438" s="45" t="str">
        <f t="shared" ca="1" si="456"/>
        <v/>
      </c>
      <c r="CE438" s="46" t="str">
        <f t="shared" ca="1" si="457"/>
        <v/>
      </c>
      <c r="CF438" s="44" t="str">
        <f t="shared" ca="1" si="458"/>
        <v/>
      </c>
      <c r="CL438" s="163" t="str">
        <f t="shared" si="437"/>
        <v/>
      </c>
      <c r="CM438" s="163" t="str">
        <f t="shared" si="438"/>
        <v/>
      </c>
      <c r="CR438" s="164" t="str">
        <f t="shared" ca="1" si="448"/>
        <v/>
      </c>
      <c r="CS438" s="44" t="str">
        <f ca="1">IF(COUNTIF($DG$2:DG1423,CR438)=1,VLOOKUP(CR438,DA:DB,2), IF(COUNTIF($DG$2:DG1423,CR438)=0,$CS$10,""))</f>
        <v/>
      </c>
      <c r="CT438" s="45" t="str">
        <f t="shared" ca="1" si="449"/>
        <v/>
      </c>
      <c r="CU438" s="45" t="str">
        <f t="shared" ca="1" si="450"/>
        <v/>
      </c>
      <c r="CV438" s="44" t="str">
        <f ca="1">IF(COUNTIF($DG$2:DG1423,CR438)=1,VLOOKUP(CR438,DC:DD,2), IF(COUNTIF($DG$2:DG1423,CR438)=0,$CT$10,""))</f>
        <v/>
      </c>
      <c r="CW438" s="45" t="str">
        <f t="shared" ca="1" si="451"/>
        <v/>
      </c>
      <c r="CX438" s="46" t="str">
        <f t="shared" ca="1" si="452"/>
        <v/>
      </c>
      <c r="CY438" s="44" t="str">
        <f t="shared" ca="1" si="453"/>
        <v/>
      </c>
      <c r="DE438" s="163" t="str">
        <f t="shared" si="439"/>
        <v/>
      </c>
      <c r="DF438" s="163" t="str">
        <f t="shared" si="440"/>
        <v/>
      </c>
    </row>
    <row r="439" spans="1:110">
      <c r="A439" s="164" t="str">
        <f t="shared" ca="1" si="473"/>
        <v/>
      </c>
      <c r="B439" s="71" t="str">
        <f ca="1">IF(COUNTIF($AD$2:AD1424,A439)=1,VLOOKUP(A439,T:U,2), IF(COUNTIF($AD$2:AD1424,A439)=0,$B$10,""))</f>
        <v/>
      </c>
      <c r="C439" s="31" t="str">
        <f t="shared" ca="1" si="445"/>
        <v/>
      </c>
      <c r="D439" s="32" t="str">
        <f t="shared" ca="1" si="474"/>
        <v/>
      </c>
      <c r="E439" s="71" t="str">
        <f ca="1">IF(COUNTIF($AD$2:AD1424,A439)=1,VLOOKUP(A439,V:W,2), IF(COUNTIF($AD$2:AD1424,A439)=0,$C$10,""))</f>
        <v/>
      </c>
      <c r="F439" s="31" t="str">
        <f t="shared" ca="1" si="475"/>
        <v/>
      </c>
      <c r="G439" s="32" t="str">
        <f t="shared" ca="1" si="476"/>
        <v/>
      </c>
      <c r="H439" s="71" t="str">
        <f ca="1">IF(COUNTIF($AD$2:AD1424,A439)=1,VLOOKUP(A439,X:Y,2), IF(COUNTIF($AD$2:AD1424,A439)=0,$D$10,""))</f>
        <v/>
      </c>
      <c r="I439" s="31" t="str">
        <f t="shared" ca="1" si="477"/>
        <v/>
      </c>
      <c r="J439" s="32" t="str">
        <f t="shared" ca="1" si="478"/>
        <v/>
      </c>
      <c r="K439" s="71" t="str">
        <f ca="1">IF(COUNTIF($AD$2:AD1424,A439)=1,VLOOKUP(A439,Z:AA,2), IF(COUNTIF($AD$2:AD1424,A439)=0,$E$10,""))</f>
        <v/>
      </c>
      <c r="L439" s="31" t="str">
        <f t="shared" ca="1" si="479"/>
        <v/>
      </c>
      <c r="M439" s="32" t="str">
        <f t="shared" ca="1" si="480"/>
        <v/>
      </c>
      <c r="N439" s="77" t="str">
        <f t="shared" ca="1" si="481"/>
        <v/>
      </c>
      <c r="O439" s="77"/>
      <c r="P439" s="77"/>
      <c r="Q439" s="77" t="str">
        <f ca="1">IF(ISERROR(B439-2),"",$G$5*SUM($O$14:O439)-$H$5*SUM($P$14:P439))</f>
        <v/>
      </c>
      <c r="R439" s="77" t="str">
        <f t="shared" ca="1" si="482"/>
        <v/>
      </c>
      <c r="AB439" s="163" t="str">
        <f t="shared" si="441"/>
        <v/>
      </c>
      <c r="AC439" s="163" t="str">
        <f t="shared" si="442"/>
        <v/>
      </c>
      <c r="AH439" s="164" t="str">
        <f t="shared" ca="1" si="459"/>
        <v/>
      </c>
      <c r="AI439" s="44" t="str">
        <f ca="1">IF(COUNTIF($BU$2:BU1424,AH439)=1,VLOOKUP(AH439,BG:BH,2), IF(COUNTIF($BU$2:BU1424,AH439)=0,$AI$10,""))</f>
        <v/>
      </c>
      <c r="AJ439" s="45" t="str">
        <f t="shared" ca="1" si="446"/>
        <v/>
      </c>
      <c r="AK439" s="45" t="str">
        <f t="shared" ca="1" si="460"/>
        <v/>
      </c>
      <c r="AL439" s="44" t="str">
        <f ca="1">IF(COUNTIF($BU$2:BU1424,AH439)=1,VLOOKUP(AH439,BI:BJ,2), IF(COUNTIF($BU$2:BU1424,AH439)=0,$AJ$10,""))</f>
        <v/>
      </c>
      <c r="AM439" s="45" t="str">
        <f t="shared" ca="1" si="461"/>
        <v/>
      </c>
      <c r="AN439" s="46" t="str">
        <f t="shared" ca="1" si="462"/>
        <v/>
      </c>
      <c r="AO439" s="44" t="str">
        <f ca="1">IF(COUNTIF($BU$2:BU1424,AH439)=1,VLOOKUP(AH439,BK:BL,2), IF(COUNTIF($BU$2:BU1424,AH439)=0,$AK$10,""))</f>
        <v/>
      </c>
      <c r="AP439" s="45" t="str">
        <f t="shared" ca="1" si="463"/>
        <v/>
      </c>
      <c r="AQ439" s="46" t="str">
        <f t="shared" ca="1" si="464"/>
        <v/>
      </c>
      <c r="AR439" s="44" t="str">
        <f ca="1">IF(COUNTIF($BU$2:BU1424,AH439)=1,VLOOKUP(AH439,BM:BN,2), IF(COUNTIF($BU$2:BU1424,AH439)=0,$AL$10,""))</f>
        <v/>
      </c>
      <c r="AS439" s="45" t="str">
        <f t="shared" ca="1" si="465"/>
        <v/>
      </c>
      <c r="AT439" s="46" t="str">
        <f t="shared" ca="1" si="466"/>
        <v/>
      </c>
      <c r="AU439" s="44" t="str">
        <f ca="1">IF(COUNTIF($BU$2:BU1424,AH439)=1,VLOOKUP(AH439,BO:BP,2), IF(COUNTIF($BU$2:BU1424,AH439)=0,$AM$10,""))</f>
        <v/>
      </c>
      <c r="AV439" s="45" t="str">
        <f t="shared" ca="1" si="467"/>
        <v/>
      </c>
      <c r="AW439" s="46" t="str">
        <f t="shared" ca="1" si="468"/>
        <v/>
      </c>
      <c r="AX439" s="44" t="str">
        <f ca="1">IF(COUNTIF($BU$2:BU1424,AH439)=1,VLOOKUP(AH439,BQ:BR,2), IF(COUNTIF($BU$2:BU1424,AH439)=0,$AN$10,""))</f>
        <v/>
      </c>
      <c r="AY439" s="45" t="str">
        <f t="shared" ca="1" si="469"/>
        <v/>
      </c>
      <c r="AZ439" s="46" t="str">
        <f t="shared" ca="1" si="470"/>
        <v/>
      </c>
      <c r="BA439" s="77" t="str">
        <f t="shared" ca="1" si="471"/>
        <v/>
      </c>
      <c r="BB439" s="176"/>
      <c r="BC439" s="176"/>
      <c r="BD439" s="77" t="str">
        <f ca="1">IF(ISERROR(AI439-2),"",$AQ$4*SUM($BB$14:BB439)-$AR$4*SUM($BC$14:BC439))</f>
        <v/>
      </c>
      <c r="BE439" s="77" t="str">
        <f t="shared" ca="1" si="472"/>
        <v/>
      </c>
      <c r="BS439" s="163" t="str">
        <f t="shared" si="443"/>
        <v/>
      </c>
      <c r="BT439" s="163" t="str">
        <f t="shared" si="444"/>
        <v/>
      </c>
      <c r="BY439" s="164" t="str">
        <f t="shared" ca="1" si="454"/>
        <v/>
      </c>
      <c r="BZ439" s="44" t="str">
        <f ca="1">IF(COUNTIF($CN$2:CN1424,BY439)=1,VLOOKUP(BY439,CH:CI,2), IF(COUNTIF($CN$2:CN1424,BY439)=0,$BZ$10,""))</f>
        <v/>
      </c>
      <c r="CA439" s="45" t="str">
        <f t="shared" ca="1" si="447"/>
        <v/>
      </c>
      <c r="CB439" s="45" t="str">
        <f t="shared" ca="1" si="455"/>
        <v/>
      </c>
      <c r="CC439" s="44" t="str">
        <f ca="1">IF(COUNTIF($CN$2:CN1424,BY439)=1,VLOOKUP(BY439,CJ:CK,2), IF(COUNTIF($CN$2:CN1424,BY439)=0,$CA$10,""))</f>
        <v/>
      </c>
      <c r="CD439" s="45" t="str">
        <f t="shared" ca="1" si="456"/>
        <v/>
      </c>
      <c r="CE439" s="46" t="str">
        <f t="shared" ca="1" si="457"/>
        <v/>
      </c>
      <c r="CF439" s="44" t="str">
        <f t="shared" ca="1" si="458"/>
        <v/>
      </c>
      <c r="CL439" s="163" t="str">
        <f t="shared" si="437"/>
        <v/>
      </c>
      <c r="CM439" s="163" t="str">
        <f t="shared" si="438"/>
        <v/>
      </c>
      <c r="CR439" s="164" t="str">
        <f t="shared" ca="1" si="448"/>
        <v/>
      </c>
      <c r="CS439" s="44" t="str">
        <f ca="1">IF(COUNTIF($DG$2:DG1424,CR439)=1,VLOOKUP(CR439,DA:DB,2), IF(COUNTIF($DG$2:DG1424,CR439)=0,$CS$10,""))</f>
        <v/>
      </c>
      <c r="CT439" s="45" t="str">
        <f t="shared" ca="1" si="449"/>
        <v/>
      </c>
      <c r="CU439" s="45" t="str">
        <f t="shared" ca="1" si="450"/>
        <v/>
      </c>
      <c r="CV439" s="44" t="str">
        <f ca="1">IF(COUNTIF($DG$2:DG1424,CR439)=1,VLOOKUP(CR439,DC:DD,2), IF(COUNTIF($DG$2:DG1424,CR439)=0,$CT$10,""))</f>
        <v/>
      </c>
      <c r="CW439" s="45" t="str">
        <f t="shared" ca="1" si="451"/>
        <v/>
      </c>
      <c r="CX439" s="46" t="str">
        <f t="shared" ca="1" si="452"/>
        <v/>
      </c>
      <c r="CY439" s="44" t="str">
        <f t="shared" ca="1" si="453"/>
        <v/>
      </c>
      <c r="DE439" s="163" t="str">
        <f t="shared" si="439"/>
        <v/>
      </c>
      <c r="DF439" s="163" t="str">
        <f t="shared" si="440"/>
        <v/>
      </c>
    </row>
    <row r="440" spans="1:110">
      <c r="A440" s="164" t="str">
        <f t="shared" ca="1" si="473"/>
        <v/>
      </c>
      <c r="B440" s="71" t="str">
        <f ca="1">IF(COUNTIF($AD$2:AD1425,A440)=1,VLOOKUP(A440,T:U,2), IF(COUNTIF($AD$2:AD1425,A440)=0,$B$10,""))</f>
        <v/>
      </c>
      <c r="C440" s="31" t="str">
        <f t="shared" ca="1" si="445"/>
        <v/>
      </c>
      <c r="D440" s="32" t="str">
        <f t="shared" ca="1" si="474"/>
        <v/>
      </c>
      <c r="E440" s="71" t="str">
        <f ca="1">IF(COUNTIF($AD$2:AD1425,A440)=1,VLOOKUP(A440,V:W,2), IF(COUNTIF($AD$2:AD1425,A440)=0,$C$10,""))</f>
        <v/>
      </c>
      <c r="F440" s="31" t="str">
        <f t="shared" ca="1" si="475"/>
        <v/>
      </c>
      <c r="G440" s="32" t="str">
        <f t="shared" ca="1" si="476"/>
        <v/>
      </c>
      <c r="H440" s="71" t="str">
        <f ca="1">IF(COUNTIF($AD$2:AD1425,A440)=1,VLOOKUP(A440,X:Y,2), IF(COUNTIF($AD$2:AD1425,A440)=0,$D$10,""))</f>
        <v/>
      </c>
      <c r="I440" s="31" t="str">
        <f t="shared" ca="1" si="477"/>
        <v/>
      </c>
      <c r="J440" s="32" t="str">
        <f t="shared" ca="1" si="478"/>
        <v/>
      </c>
      <c r="K440" s="71" t="str">
        <f ca="1">IF(COUNTIF($AD$2:AD1425,A440)=1,VLOOKUP(A440,Z:AA,2), IF(COUNTIF($AD$2:AD1425,A440)=0,$E$10,""))</f>
        <v/>
      </c>
      <c r="L440" s="31" t="str">
        <f t="shared" ca="1" si="479"/>
        <v/>
      </c>
      <c r="M440" s="32" t="str">
        <f t="shared" ca="1" si="480"/>
        <v/>
      </c>
      <c r="N440" s="77" t="str">
        <f t="shared" ca="1" si="481"/>
        <v/>
      </c>
      <c r="O440" s="77"/>
      <c r="P440" s="77"/>
      <c r="Q440" s="77" t="str">
        <f ca="1">IF(ISERROR(B440-2),"",$G$5*SUM($O$14:O440)-$H$5*SUM($P$14:P440))</f>
        <v/>
      </c>
      <c r="R440" s="77" t="str">
        <f t="shared" ca="1" si="482"/>
        <v/>
      </c>
      <c r="AB440" s="163" t="str">
        <f t="shared" si="441"/>
        <v/>
      </c>
      <c r="AC440" s="163" t="str">
        <f t="shared" si="442"/>
        <v/>
      </c>
      <c r="AH440" s="164" t="str">
        <f t="shared" ca="1" si="459"/>
        <v/>
      </c>
      <c r="AI440" s="44" t="str">
        <f ca="1">IF(COUNTIF($BU$2:BU1425,AH440)=1,VLOOKUP(AH440,BG:BH,2), IF(COUNTIF($BU$2:BU1425,AH440)=0,$AI$10,""))</f>
        <v/>
      </c>
      <c r="AJ440" s="45" t="str">
        <f t="shared" ca="1" si="446"/>
        <v/>
      </c>
      <c r="AK440" s="45" t="str">
        <f t="shared" ca="1" si="460"/>
        <v/>
      </c>
      <c r="AL440" s="44" t="str">
        <f ca="1">IF(COUNTIF($BU$2:BU1425,AH440)=1,VLOOKUP(AH440,BI:BJ,2), IF(COUNTIF($BU$2:BU1425,AH440)=0,$AJ$10,""))</f>
        <v/>
      </c>
      <c r="AM440" s="45" t="str">
        <f t="shared" ca="1" si="461"/>
        <v/>
      </c>
      <c r="AN440" s="46" t="str">
        <f t="shared" ca="1" si="462"/>
        <v/>
      </c>
      <c r="AO440" s="44" t="str">
        <f ca="1">IF(COUNTIF($BU$2:BU1425,AH440)=1,VLOOKUP(AH440,BK:BL,2), IF(COUNTIF($BU$2:BU1425,AH440)=0,$AK$10,""))</f>
        <v/>
      </c>
      <c r="AP440" s="45" t="str">
        <f t="shared" ca="1" si="463"/>
        <v/>
      </c>
      <c r="AQ440" s="46" t="str">
        <f t="shared" ca="1" si="464"/>
        <v/>
      </c>
      <c r="AR440" s="44" t="str">
        <f ca="1">IF(COUNTIF($BU$2:BU1425,AH440)=1,VLOOKUP(AH440,BM:BN,2), IF(COUNTIF($BU$2:BU1425,AH440)=0,$AL$10,""))</f>
        <v/>
      </c>
      <c r="AS440" s="45" t="str">
        <f t="shared" ca="1" si="465"/>
        <v/>
      </c>
      <c r="AT440" s="46" t="str">
        <f t="shared" ca="1" si="466"/>
        <v/>
      </c>
      <c r="AU440" s="44" t="str">
        <f ca="1">IF(COUNTIF($BU$2:BU1425,AH440)=1,VLOOKUP(AH440,BO:BP,2), IF(COUNTIF($BU$2:BU1425,AH440)=0,$AM$10,""))</f>
        <v/>
      </c>
      <c r="AV440" s="45" t="str">
        <f t="shared" ca="1" si="467"/>
        <v/>
      </c>
      <c r="AW440" s="46" t="str">
        <f t="shared" ca="1" si="468"/>
        <v/>
      </c>
      <c r="AX440" s="44" t="str">
        <f ca="1">IF(COUNTIF($BU$2:BU1425,AH440)=1,VLOOKUP(AH440,BQ:BR,2), IF(COUNTIF($BU$2:BU1425,AH440)=0,$AN$10,""))</f>
        <v/>
      </c>
      <c r="AY440" s="45" t="str">
        <f t="shared" ca="1" si="469"/>
        <v/>
      </c>
      <c r="AZ440" s="46" t="str">
        <f t="shared" ca="1" si="470"/>
        <v/>
      </c>
      <c r="BA440" s="77" t="str">
        <f t="shared" ca="1" si="471"/>
        <v/>
      </c>
      <c r="BB440" s="176"/>
      <c r="BC440" s="176"/>
      <c r="BD440" s="77" t="str">
        <f ca="1">IF(ISERROR(AI440-2),"",$AQ$4*SUM($BB$14:BB440)-$AR$4*SUM($BC$14:BC440))</f>
        <v/>
      </c>
      <c r="BE440" s="77" t="str">
        <f t="shared" ca="1" si="472"/>
        <v/>
      </c>
      <c r="BS440" s="163" t="str">
        <f t="shared" si="443"/>
        <v/>
      </c>
      <c r="BT440" s="163" t="str">
        <f t="shared" si="444"/>
        <v/>
      </c>
      <c r="BY440" s="164" t="str">
        <f t="shared" ca="1" si="454"/>
        <v/>
      </c>
      <c r="BZ440" s="44" t="str">
        <f ca="1">IF(COUNTIF($CN$2:CN1425,BY440)=1,VLOOKUP(BY440,CH:CI,2), IF(COUNTIF($CN$2:CN1425,BY440)=0,$BZ$10,""))</f>
        <v/>
      </c>
      <c r="CA440" s="45" t="str">
        <f t="shared" ca="1" si="447"/>
        <v/>
      </c>
      <c r="CB440" s="45" t="str">
        <f t="shared" ca="1" si="455"/>
        <v/>
      </c>
      <c r="CC440" s="44" t="str">
        <f ca="1">IF(COUNTIF($CN$2:CN1425,BY440)=1,VLOOKUP(BY440,CJ:CK,2), IF(COUNTIF($CN$2:CN1425,BY440)=0,$CA$10,""))</f>
        <v/>
      </c>
      <c r="CD440" s="45" t="str">
        <f t="shared" ca="1" si="456"/>
        <v/>
      </c>
      <c r="CE440" s="46" t="str">
        <f t="shared" ca="1" si="457"/>
        <v/>
      </c>
      <c r="CF440" s="44" t="str">
        <f t="shared" ca="1" si="458"/>
        <v/>
      </c>
      <c r="CL440" s="163" t="str">
        <f t="shared" si="437"/>
        <v/>
      </c>
      <c r="CM440" s="163" t="str">
        <f t="shared" si="438"/>
        <v/>
      </c>
      <c r="CR440" s="164" t="str">
        <f t="shared" ca="1" si="448"/>
        <v/>
      </c>
      <c r="CS440" s="44" t="str">
        <f ca="1">IF(COUNTIF($DG$2:DG1425,CR440)=1,VLOOKUP(CR440,DA:DB,2), IF(COUNTIF($DG$2:DG1425,CR440)=0,$CS$10,""))</f>
        <v/>
      </c>
      <c r="CT440" s="45" t="str">
        <f t="shared" ca="1" si="449"/>
        <v/>
      </c>
      <c r="CU440" s="45" t="str">
        <f t="shared" ca="1" si="450"/>
        <v/>
      </c>
      <c r="CV440" s="44" t="str">
        <f ca="1">IF(COUNTIF($DG$2:DG1425,CR440)=1,VLOOKUP(CR440,DC:DD,2), IF(COUNTIF($DG$2:DG1425,CR440)=0,$CT$10,""))</f>
        <v/>
      </c>
      <c r="CW440" s="45" t="str">
        <f t="shared" ca="1" si="451"/>
        <v/>
      </c>
      <c r="CX440" s="46" t="str">
        <f t="shared" ca="1" si="452"/>
        <v/>
      </c>
      <c r="CY440" s="44" t="str">
        <f t="shared" ca="1" si="453"/>
        <v/>
      </c>
      <c r="DE440" s="163" t="str">
        <f t="shared" si="439"/>
        <v/>
      </c>
      <c r="DF440" s="163" t="str">
        <f t="shared" si="440"/>
        <v/>
      </c>
    </row>
    <row r="441" spans="1:110">
      <c r="A441" s="164" t="str">
        <f t="shared" ca="1" si="473"/>
        <v/>
      </c>
      <c r="B441" s="71" t="str">
        <f ca="1">IF(COUNTIF($AD$2:AD1426,A441)=1,VLOOKUP(A441,T:U,2), IF(COUNTIF($AD$2:AD1426,A441)=0,$B$10,""))</f>
        <v/>
      </c>
      <c r="C441" s="31" t="str">
        <f t="shared" ca="1" si="445"/>
        <v/>
      </c>
      <c r="D441" s="32" t="str">
        <f t="shared" ca="1" si="474"/>
        <v/>
      </c>
      <c r="E441" s="71" t="str">
        <f ca="1">IF(COUNTIF($AD$2:AD1426,A441)=1,VLOOKUP(A441,V:W,2), IF(COUNTIF($AD$2:AD1426,A441)=0,$C$10,""))</f>
        <v/>
      </c>
      <c r="F441" s="31" t="str">
        <f t="shared" ca="1" si="475"/>
        <v/>
      </c>
      <c r="G441" s="32" t="str">
        <f t="shared" ca="1" si="476"/>
        <v/>
      </c>
      <c r="H441" s="71" t="str">
        <f ca="1">IF(COUNTIF($AD$2:AD1426,A441)=1,VLOOKUP(A441,X:Y,2), IF(COUNTIF($AD$2:AD1426,A441)=0,$D$10,""))</f>
        <v/>
      </c>
      <c r="I441" s="31" t="str">
        <f t="shared" ca="1" si="477"/>
        <v/>
      </c>
      <c r="J441" s="32" t="str">
        <f t="shared" ca="1" si="478"/>
        <v/>
      </c>
      <c r="K441" s="71" t="str">
        <f ca="1">IF(COUNTIF($AD$2:AD1426,A441)=1,VLOOKUP(A441,Z:AA,2), IF(COUNTIF($AD$2:AD1426,A441)=0,$E$10,""))</f>
        <v/>
      </c>
      <c r="L441" s="31" t="str">
        <f t="shared" ca="1" si="479"/>
        <v/>
      </c>
      <c r="M441" s="32" t="str">
        <f t="shared" ca="1" si="480"/>
        <v/>
      </c>
      <c r="N441" s="77" t="str">
        <f t="shared" ca="1" si="481"/>
        <v/>
      </c>
      <c r="O441" s="77"/>
      <c r="P441" s="77"/>
      <c r="Q441" s="77" t="str">
        <f ca="1">IF(ISERROR(B441-2),"",$G$5*SUM($O$14:O441)-$H$5*SUM($P$14:P441))</f>
        <v/>
      </c>
      <c r="R441" s="77" t="str">
        <f t="shared" ca="1" si="482"/>
        <v/>
      </c>
      <c r="AB441" s="163" t="str">
        <f t="shared" si="441"/>
        <v/>
      </c>
      <c r="AC441" s="163" t="str">
        <f t="shared" si="442"/>
        <v/>
      </c>
      <c r="AH441" s="164" t="str">
        <f t="shared" ca="1" si="459"/>
        <v/>
      </c>
      <c r="AI441" s="44" t="str">
        <f ca="1">IF(COUNTIF($BU$2:BU1426,AH441)=1,VLOOKUP(AH441,BG:BH,2), IF(COUNTIF($BU$2:BU1426,AH441)=0,$AI$10,""))</f>
        <v/>
      </c>
      <c r="AJ441" s="45" t="str">
        <f t="shared" ca="1" si="446"/>
        <v/>
      </c>
      <c r="AK441" s="45" t="str">
        <f t="shared" ca="1" si="460"/>
        <v/>
      </c>
      <c r="AL441" s="44" t="str">
        <f ca="1">IF(COUNTIF($BU$2:BU1426,AH441)=1,VLOOKUP(AH441,BI:BJ,2), IF(COUNTIF($BU$2:BU1426,AH441)=0,$AJ$10,""))</f>
        <v/>
      </c>
      <c r="AM441" s="45" t="str">
        <f t="shared" ca="1" si="461"/>
        <v/>
      </c>
      <c r="AN441" s="46" t="str">
        <f t="shared" ca="1" si="462"/>
        <v/>
      </c>
      <c r="AO441" s="44" t="str">
        <f ca="1">IF(COUNTIF($BU$2:BU1426,AH441)=1,VLOOKUP(AH441,BK:BL,2), IF(COUNTIF($BU$2:BU1426,AH441)=0,$AK$10,""))</f>
        <v/>
      </c>
      <c r="AP441" s="45" t="str">
        <f t="shared" ca="1" si="463"/>
        <v/>
      </c>
      <c r="AQ441" s="46" t="str">
        <f t="shared" ca="1" si="464"/>
        <v/>
      </c>
      <c r="AR441" s="44" t="str">
        <f ca="1">IF(COUNTIF($BU$2:BU1426,AH441)=1,VLOOKUP(AH441,BM:BN,2), IF(COUNTIF($BU$2:BU1426,AH441)=0,$AL$10,""))</f>
        <v/>
      </c>
      <c r="AS441" s="45" t="str">
        <f t="shared" ca="1" si="465"/>
        <v/>
      </c>
      <c r="AT441" s="46" t="str">
        <f t="shared" ca="1" si="466"/>
        <v/>
      </c>
      <c r="AU441" s="44" t="str">
        <f ca="1">IF(COUNTIF($BU$2:BU1426,AH441)=1,VLOOKUP(AH441,BO:BP,2), IF(COUNTIF($BU$2:BU1426,AH441)=0,$AM$10,""))</f>
        <v/>
      </c>
      <c r="AV441" s="45" t="str">
        <f t="shared" ca="1" si="467"/>
        <v/>
      </c>
      <c r="AW441" s="46" t="str">
        <f t="shared" ca="1" si="468"/>
        <v/>
      </c>
      <c r="AX441" s="44" t="str">
        <f ca="1">IF(COUNTIF($BU$2:BU1426,AH441)=1,VLOOKUP(AH441,BQ:BR,2), IF(COUNTIF($BU$2:BU1426,AH441)=0,$AN$10,""))</f>
        <v/>
      </c>
      <c r="AY441" s="45" t="str">
        <f t="shared" ca="1" si="469"/>
        <v/>
      </c>
      <c r="AZ441" s="46" t="str">
        <f t="shared" ca="1" si="470"/>
        <v/>
      </c>
      <c r="BA441" s="77" t="str">
        <f t="shared" ca="1" si="471"/>
        <v/>
      </c>
      <c r="BB441" s="176"/>
      <c r="BC441" s="176"/>
      <c r="BD441" s="77" t="str">
        <f ca="1">IF(ISERROR(AI441-2),"",$AQ$4*SUM($BB$14:BB441)-$AR$4*SUM($BC$14:BC441))</f>
        <v/>
      </c>
      <c r="BE441" s="77" t="str">
        <f t="shared" ca="1" si="472"/>
        <v/>
      </c>
      <c r="BS441" s="163" t="str">
        <f t="shared" si="443"/>
        <v/>
      </c>
      <c r="BT441" s="163" t="str">
        <f t="shared" si="444"/>
        <v/>
      </c>
      <c r="BY441" s="164" t="str">
        <f t="shared" ca="1" si="454"/>
        <v/>
      </c>
      <c r="BZ441" s="44" t="str">
        <f ca="1">IF(COUNTIF($CN$2:CN1426,BY441)=1,VLOOKUP(BY441,CH:CI,2), IF(COUNTIF($CN$2:CN1426,BY441)=0,$BZ$10,""))</f>
        <v/>
      </c>
      <c r="CA441" s="45" t="str">
        <f t="shared" ca="1" si="447"/>
        <v/>
      </c>
      <c r="CB441" s="45" t="str">
        <f t="shared" ca="1" si="455"/>
        <v/>
      </c>
      <c r="CC441" s="44" t="str">
        <f ca="1">IF(COUNTIF($CN$2:CN1426,BY441)=1,VLOOKUP(BY441,CJ:CK,2), IF(COUNTIF($CN$2:CN1426,BY441)=0,$CA$10,""))</f>
        <v/>
      </c>
      <c r="CD441" s="45" t="str">
        <f t="shared" ca="1" si="456"/>
        <v/>
      </c>
      <c r="CE441" s="46" t="str">
        <f t="shared" ca="1" si="457"/>
        <v/>
      </c>
      <c r="CF441" s="44" t="str">
        <f t="shared" ca="1" si="458"/>
        <v/>
      </c>
      <c r="CL441" s="163" t="str">
        <f t="shared" si="437"/>
        <v/>
      </c>
      <c r="CM441" s="163" t="str">
        <f t="shared" si="438"/>
        <v/>
      </c>
      <c r="CR441" s="164" t="str">
        <f t="shared" ca="1" si="448"/>
        <v/>
      </c>
      <c r="CS441" s="44" t="str">
        <f ca="1">IF(COUNTIF($DG$2:DG1426,CR441)=1,VLOOKUP(CR441,DA:DB,2), IF(COUNTIF($DG$2:DG1426,CR441)=0,$CS$10,""))</f>
        <v/>
      </c>
      <c r="CT441" s="45" t="str">
        <f t="shared" ca="1" si="449"/>
        <v/>
      </c>
      <c r="CU441" s="45" t="str">
        <f t="shared" ca="1" si="450"/>
        <v/>
      </c>
      <c r="CV441" s="44" t="str">
        <f ca="1">IF(COUNTIF($DG$2:DG1426,CR441)=1,VLOOKUP(CR441,DC:DD,2), IF(COUNTIF($DG$2:DG1426,CR441)=0,$CT$10,""))</f>
        <v/>
      </c>
      <c r="CW441" s="45" t="str">
        <f t="shared" ca="1" si="451"/>
        <v/>
      </c>
      <c r="CX441" s="46" t="str">
        <f t="shared" ca="1" si="452"/>
        <v/>
      </c>
      <c r="CY441" s="44" t="str">
        <f t="shared" ca="1" si="453"/>
        <v/>
      </c>
      <c r="DE441" s="163" t="str">
        <f t="shared" si="439"/>
        <v/>
      </c>
      <c r="DF441" s="163" t="str">
        <f t="shared" si="440"/>
        <v/>
      </c>
    </row>
    <row r="442" spans="1:110">
      <c r="A442" s="164" t="str">
        <f t="shared" ca="1" si="473"/>
        <v/>
      </c>
      <c r="B442" s="71" t="str">
        <f ca="1">IF(COUNTIF($AD$2:AD1427,A442)=1,VLOOKUP(A442,T:U,2), IF(COUNTIF($AD$2:AD1427,A442)=0,$B$10,""))</f>
        <v/>
      </c>
      <c r="C442" s="31" t="str">
        <f t="shared" ca="1" si="445"/>
        <v/>
      </c>
      <c r="D442" s="32" t="str">
        <f t="shared" ca="1" si="474"/>
        <v/>
      </c>
      <c r="E442" s="71" t="str">
        <f ca="1">IF(COUNTIF($AD$2:AD1427,A442)=1,VLOOKUP(A442,V:W,2), IF(COUNTIF($AD$2:AD1427,A442)=0,$C$10,""))</f>
        <v/>
      </c>
      <c r="F442" s="31" t="str">
        <f t="shared" ca="1" si="475"/>
        <v/>
      </c>
      <c r="G442" s="32" t="str">
        <f t="shared" ca="1" si="476"/>
        <v/>
      </c>
      <c r="H442" s="71" t="str">
        <f ca="1">IF(COUNTIF($AD$2:AD1427,A442)=1,VLOOKUP(A442,X:Y,2), IF(COUNTIF($AD$2:AD1427,A442)=0,$D$10,""))</f>
        <v/>
      </c>
      <c r="I442" s="31" t="str">
        <f t="shared" ca="1" si="477"/>
        <v/>
      </c>
      <c r="J442" s="32" t="str">
        <f t="shared" ca="1" si="478"/>
        <v/>
      </c>
      <c r="K442" s="71" t="str">
        <f ca="1">IF(COUNTIF($AD$2:AD1427,A442)=1,VLOOKUP(A442,Z:AA,2), IF(COUNTIF($AD$2:AD1427,A442)=0,$E$10,""))</f>
        <v/>
      </c>
      <c r="L442" s="31" t="str">
        <f t="shared" ca="1" si="479"/>
        <v/>
      </c>
      <c r="M442" s="32" t="str">
        <f t="shared" ca="1" si="480"/>
        <v/>
      </c>
      <c r="N442" s="77" t="str">
        <f t="shared" ca="1" si="481"/>
        <v/>
      </c>
      <c r="O442" s="77"/>
      <c r="P442" s="77"/>
      <c r="Q442" s="77" t="str">
        <f ca="1">IF(ISERROR(B442-2),"",$G$5*SUM($O$14:O442)-$H$5*SUM($P$14:P442))</f>
        <v/>
      </c>
      <c r="R442" s="77" t="str">
        <f t="shared" ca="1" si="482"/>
        <v/>
      </c>
      <c r="AB442" s="163" t="str">
        <f t="shared" si="441"/>
        <v/>
      </c>
      <c r="AC442" s="163" t="str">
        <f t="shared" si="442"/>
        <v/>
      </c>
      <c r="AH442" s="164" t="str">
        <f t="shared" ca="1" si="459"/>
        <v/>
      </c>
      <c r="AI442" s="44" t="str">
        <f ca="1">IF(COUNTIF($BU$2:BU1427,AH442)=1,VLOOKUP(AH442,BG:BH,2), IF(COUNTIF($BU$2:BU1427,AH442)=0,$AI$10,""))</f>
        <v/>
      </c>
      <c r="AJ442" s="45" t="str">
        <f t="shared" ca="1" si="446"/>
        <v/>
      </c>
      <c r="AK442" s="45" t="str">
        <f t="shared" ca="1" si="460"/>
        <v/>
      </c>
      <c r="AL442" s="44" t="str">
        <f ca="1">IF(COUNTIF($BU$2:BU1427,AH442)=1,VLOOKUP(AH442,BI:BJ,2), IF(COUNTIF($BU$2:BU1427,AH442)=0,$AJ$10,""))</f>
        <v/>
      </c>
      <c r="AM442" s="45" t="str">
        <f t="shared" ca="1" si="461"/>
        <v/>
      </c>
      <c r="AN442" s="46" t="str">
        <f t="shared" ca="1" si="462"/>
        <v/>
      </c>
      <c r="AO442" s="44" t="str">
        <f ca="1">IF(COUNTIF($BU$2:BU1427,AH442)=1,VLOOKUP(AH442,BK:BL,2), IF(COUNTIF($BU$2:BU1427,AH442)=0,$AK$10,""))</f>
        <v/>
      </c>
      <c r="AP442" s="45" t="str">
        <f t="shared" ca="1" si="463"/>
        <v/>
      </c>
      <c r="AQ442" s="46" t="str">
        <f t="shared" ca="1" si="464"/>
        <v/>
      </c>
      <c r="AR442" s="44" t="str">
        <f ca="1">IF(COUNTIF($BU$2:BU1427,AH442)=1,VLOOKUP(AH442,BM:BN,2), IF(COUNTIF($BU$2:BU1427,AH442)=0,$AL$10,""))</f>
        <v/>
      </c>
      <c r="AS442" s="45" t="str">
        <f t="shared" ca="1" si="465"/>
        <v/>
      </c>
      <c r="AT442" s="46" t="str">
        <f t="shared" ca="1" si="466"/>
        <v/>
      </c>
      <c r="AU442" s="44" t="str">
        <f ca="1">IF(COUNTIF($BU$2:BU1427,AH442)=1,VLOOKUP(AH442,BO:BP,2), IF(COUNTIF($BU$2:BU1427,AH442)=0,$AM$10,""))</f>
        <v/>
      </c>
      <c r="AV442" s="45" t="str">
        <f t="shared" ca="1" si="467"/>
        <v/>
      </c>
      <c r="AW442" s="46" t="str">
        <f t="shared" ca="1" si="468"/>
        <v/>
      </c>
      <c r="AX442" s="44" t="str">
        <f ca="1">IF(COUNTIF($BU$2:BU1427,AH442)=1,VLOOKUP(AH442,BQ:BR,2), IF(COUNTIF($BU$2:BU1427,AH442)=0,$AN$10,""))</f>
        <v/>
      </c>
      <c r="AY442" s="45" t="str">
        <f t="shared" ca="1" si="469"/>
        <v/>
      </c>
      <c r="AZ442" s="46" t="str">
        <f t="shared" ca="1" si="470"/>
        <v/>
      </c>
      <c r="BA442" s="77" t="str">
        <f t="shared" ca="1" si="471"/>
        <v/>
      </c>
      <c r="BB442" s="176"/>
      <c r="BC442" s="176"/>
      <c r="BD442" s="77" t="str">
        <f ca="1">IF(ISERROR(AI442-2),"",$AQ$4*SUM($BB$14:BB442)-$AR$4*SUM($BC$14:BC442))</f>
        <v/>
      </c>
      <c r="BE442" s="77" t="str">
        <f t="shared" ca="1" si="472"/>
        <v/>
      </c>
      <c r="BS442" s="163" t="str">
        <f t="shared" si="443"/>
        <v/>
      </c>
      <c r="BT442" s="163" t="str">
        <f t="shared" si="444"/>
        <v/>
      </c>
      <c r="BY442" s="164" t="str">
        <f t="shared" ca="1" si="454"/>
        <v/>
      </c>
      <c r="BZ442" s="44" t="str">
        <f ca="1">IF(COUNTIF($CN$2:CN1427,BY442)=1,VLOOKUP(BY442,CH:CI,2), IF(COUNTIF($CN$2:CN1427,BY442)=0,$BZ$10,""))</f>
        <v/>
      </c>
      <c r="CA442" s="45" t="str">
        <f t="shared" ca="1" si="447"/>
        <v/>
      </c>
      <c r="CB442" s="45" t="str">
        <f t="shared" ca="1" si="455"/>
        <v/>
      </c>
      <c r="CC442" s="44" t="str">
        <f ca="1">IF(COUNTIF($CN$2:CN1427,BY442)=1,VLOOKUP(BY442,CJ:CK,2), IF(COUNTIF($CN$2:CN1427,BY442)=0,$CA$10,""))</f>
        <v/>
      </c>
      <c r="CD442" s="45" t="str">
        <f t="shared" ca="1" si="456"/>
        <v/>
      </c>
      <c r="CE442" s="46" t="str">
        <f t="shared" ca="1" si="457"/>
        <v/>
      </c>
      <c r="CF442" s="44" t="str">
        <f t="shared" ca="1" si="458"/>
        <v/>
      </c>
      <c r="CL442" s="163" t="str">
        <f t="shared" si="437"/>
        <v/>
      </c>
      <c r="CM442" s="163" t="str">
        <f t="shared" si="438"/>
        <v/>
      </c>
      <c r="CR442" s="164" t="str">
        <f t="shared" ca="1" si="448"/>
        <v/>
      </c>
      <c r="CS442" s="44" t="str">
        <f ca="1">IF(COUNTIF($DG$2:DG1427,CR442)=1,VLOOKUP(CR442,DA:DB,2), IF(COUNTIF($DG$2:DG1427,CR442)=0,$CS$10,""))</f>
        <v/>
      </c>
      <c r="CT442" s="45" t="str">
        <f t="shared" ca="1" si="449"/>
        <v/>
      </c>
      <c r="CU442" s="45" t="str">
        <f t="shared" ca="1" si="450"/>
        <v/>
      </c>
      <c r="CV442" s="44" t="str">
        <f ca="1">IF(COUNTIF($DG$2:DG1427,CR442)=1,VLOOKUP(CR442,DC:DD,2), IF(COUNTIF($DG$2:DG1427,CR442)=0,$CT$10,""))</f>
        <v/>
      </c>
      <c r="CW442" s="45" t="str">
        <f t="shared" ca="1" si="451"/>
        <v/>
      </c>
      <c r="CX442" s="46" t="str">
        <f t="shared" ca="1" si="452"/>
        <v/>
      </c>
      <c r="CY442" s="44" t="str">
        <f t="shared" ca="1" si="453"/>
        <v/>
      </c>
      <c r="DE442" s="163" t="str">
        <f t="shared" si="439"/>
        <v/>
      </c>
      <c r="DF442" s="163" t="str">
        <f t="shared" si="440"/>
        <v/>
      </c>
    </row>
    <row r="443" spans="1:110">
      <c r="A443" s="164" t="str">
        <f t="shared" ca="1" si="473"/>
        <v/>
      </c>
      <c r="B443" s="71" t="str">
        <f ca="1">IF(COUNTIF($AD$2:AD1428,A443)=1,VLOOKUP(A443,T:U,2), IF(COUNTIF($AD$2:AD1428,A443)=0,$B$10,""))</f>
        <v/>
      </c>
      <c r="C443" s="31" t="str">
        <f t="shared" ca="1" si="445"/>
        <v/>
      </c>
      <c r="D443" s="32" t="str">
        <f t="shared" ca="1" si="474"/>
        <v/>
      </c>
      <c r="E443" s="71" t="str">
        <f ca="1">IF(COUNTIF($AD$2:AD1428,A443)=1,VLOOKUP(A443,V:W,2), IF(COUNTIF($AD$2:AD1428,A443)=0,$C$10,""))</f>
        <v/>
      </c>
      <c r="F443" s="31" t="str">
        <f t="shared" ca="1" si="475"/>
        <v/>
      </c>
      <c r="G443" s="32" t="str">
        <f t="shared" ca="1" si="476"/>
        <v/>
      </c>
      <c r="H443" s="71" t="str">
        <f ca="1">IF(COUNTIF($AD$2:AD1428,A443)=1,VLOOKUP(A443,X:Y,2), IF(COUNTIF($AD$2:AD1428,A443)=0,$D$10,""))</f>
        <v/>
      </c>
      <c r="I443" s="31" t="str">
        <f t="shared" ca="1" si="477"/>
        <v/>
      </c>
      <c r="J443" s="32" t="str">
        <f t="shared" ca="1" si="478"/>
        <v/>
      </c>
      <c r="K443" s="71" t="str">
        <f ca="1">IF(COUNTIF($AD$2:AD1428,A443)=1,VLOOKUP(A443,Z:AA,2), IF(COUNTIF($AD$2:AD1428,A443)=0,$E$10,""))</f>
        <v/>
      </c>
      <c r="L443" s="31" t="str">
        <f t="shared" ca="1" si="479"/>
        <v/>
      </c>
      <c r="M443" s="32" t="str">
        <f t="shared" ca="1" si="480"/>
        <v/>
      </c>
      <c r="N443" s="77" t="str">
        <f t="shared" ca="1" si="481"/>
        <v/>
      </c>
      <c r="O443" s="77"/>
      <c r="P443" s="77"/>
      <c r="Q443" s="77" t="str">
        <f ca="1">IF(ISERROR(B443-2),"",$G$5*SUM($O$14:O443)-$H$5*SUM($P$14:P443))</f>
        <v/>
      </c>
      <c r="R443" s="77" t="str">
        <f t="shared" ca="1" si="482"/>
        <v/>
      </c>
      <c r="AB443" s="163" t="str">
        <f t="shared" si="441"/>
        <v/>
      </c>
      <c r="AC443" s="163" t="str">
        <f t="shared" si="442"/>
        <v/>
      </c>
      <c r="AH443" s="164" t="str">
        <f t="shared" ca="1" si="459"/>
        <v/>
      </c>
      <c r="AI443" s="44" t="str">
        <f ca="1">IF(COUNTIF($BU$2:BU1428,AH443)=1,VLOOKUP(AH443,BG:BH,2), IF(COUNTIF($BU$2:BU1428,AH443)=0,$AI$10,""))</f>
        <v/>
      </c>
      <c r="AJ443" s="45" t="str">
        <f t="shared" ca="1" si="446"/>
        <v/>
      </c>
      <c r="AK443" s="45" t="str">
        <f t="shared" ca="1" si="460"/>
        <v/>
      </c>
      <c r="AL443" s="44" t="str">
        <f ca="1">IF(COUNTIF($BU$2:BU1428,AH443)=1,VLOOKUP(AH443,BI:BJ,2), IF(COUNTIF($BU$2:BU1428,AH443)=0,$AJ$10,""))</f>
        <v/>
      </c>
      <c r="AM443" s="45" t="str">
        <f t="shared" ca="1" si="461"/>
        <v/>
      </c>
      <c r="AN443" s="46" t="str">
        <f t="shared" ca="1" si="462"/>
        <v/>
      </c>
      <c r="AO443" s="44" t="str">
        <f ca="1">IF(COUNTIF($BU$2:BU1428,AH443)=1,VLOOKUP(AH443,BK:BL,2), IF(COUNTIF($BU$2:BU1428,AH443)=0,$AK$10,""))</f>
        <v/>
      </c>
      <c r="AP443" s="45" t="str">
        <f t="shared" ca="1" si="463"/>
        <v/>
      </c>
      <c r="AQ443" s="46" t="str">
        <f t="shared" ca="1" si="464"/>
        <v/>
      </c>
      <c r="AR443" s="44" t="str">
        <f ca="1">IF(COUNTIF($BU$2:BU1428,AH443)=1,VLOOKUP(AH443,BM:BN,2), IF(COUNTIF($BU$2:BU1428,AH443)=0,$AL$10,""))</f>
        <v/>
      </c>
      <c r="AS443" s="45" t="str">
        <f t="shared" ca="1" si="465"/>
        <v/>
      </c>
      <c r="AT443" s="46" t="str">
        <f t="shared" ca="1" si="466"/>
        <v/>
      </c>
      <c r="AU443" s="44" t="str">
        <f ca="1">IF(COUNTIF($BU$2:BU1428,AH443)=1,VLOOKUP(AH443,BO:BP,2), IF(COUNTIF($BU$2:BU1428,AH443)=0,$AM$10,""))</f>
        <v/>
      </c>
      <c r="AV443" s="45" t="str">
        <f t="shared" ca="1" si="467"/>
        <v/>
      </c>
      <c r="AW443" s="46" t="str">
        <f t="shared" ca="1" si="468"/>
        <v/>
      </c>
      <c r="AX443" s="44" t="str">
        <f ca="1">IF(COUNTIF($BU$2:BU1428,AH443)=1,VLOOKUP(AH443,BQ:BR,2), IF(COUNTIF($BU$2:BU1428,AH443)=0,$AN$10,""))</f>
        <v/>
      </c>
      <c r="AY443" s="45" t="str">
        <f t="shared" ca="1" si="469"/>
        <v/>
      </c>
      <c r="AZ443" s="46" t="str">
        <f t="shared" ca="1" si="470"/>
        <v/>
      </c>
      <c r="BA443" s="77" t="str">
        <f t="shared" ca="1" si="471"/>
        <v/>
      </c>
      <c r="BB443" s="176"/>
      <c r="BC443" s="176"/>
      <c r="BD443" s="77" t="str">
        <f ca="1">IF(ISERROR(AI443-2),"",$AQ$4*SUM($BB$14:BB443)-$AR$4*SUM($BC$14:BC443))</f>
        <v/>
      </c>
      <c r="BE443" s="77" t="str">
        <f t="shared" ca="1" si="472"/>
        <v/>
      </c>
      <c r="BS443" s="163" t="str">
        <f t="shared" si="443"/>
        <v/>
      </c>
      <c r="BT443" s="163" t="str">
        <f t="shared" si="444"/>
        <v/>
      </c>
      <c r="BY443" s="164" t="str">
        <f t="shared" ca="1" si="454"/>
        <v/>
      </c>
      <c r="BZ443" s="44" t="str">
        <f ca="1">IF(COUNTIF($CN$2:CN1428,BY443)=1,VLOOKUP(BY443,CH:CI,2), IF(COUNTIF($CN$2:CN1428,BY443)=0,$BZ$10,""))</f>
        <v/>
      </c>
      <c r="CA443" s="45" t="str">
        <f t="shared" ca="1" si="447"/>
        <v/>
      </c>
      <c r="CB443" s="45" t="str">
        <f t="shared" ca="1" si="455"/>
        <v/>
      </c>
      <c r="CC443" s="44" t="str">
        <f ca="1">IF(COUNTIF($CN$2:CN1428,BY443)=1,VLOOKUP(BY443,CJ:CK,2), IF(COUNTIF($CN$2:CN1428,BY443)=0,$CA$10,""))</f>
        <v/>
      </c>
      <c r="CD443" s="45" t="str">
        <f t="shared" ca="1" si="456"/>
        <v/>
      </c>
      <c r="CE443" s="46" t="str">
        <f t="shared" ca="1" si="457"/>
        <v/>
      </c>
      <c r="CF443" s="44" t="str">
        <f t="shared" ca="1" si="458"/>
        <v/>
      </c>
      <c r="CL443" s="163" t="str">
        <f t="shared" si="437"/>
        <v/>
      </c>
      <c r="CM443" s="163" t="str">
        <f t="shared" si="438"/>
        <v/>
      </c>
      <c r="CR443" s="164" t="str">
        <f t="shared" ca="1" si="448"/>
        <v/>
      </c>
      <c r="CS443" s="44" t="str">
        <f ca="1">IF(COUNTIF($DG$2:DG1428,CR443)=1,VLOOKUP(CR443,DA:DB,2), IF(COUNTIF($DG$2:DG1428,CR443)=0,$CS$10,""))</f>
        <v/>
      </c>
      <c r="CT443" s="45" t="str">
        <f t="shared" ca="1" si="449"/>
        <v/>
      </c>
      <c r="CU443" s="45" t="str">
        <f t="shared" ca="1" si="450"/>
        <v/>
      </c>
      <c r="CV443" s="44" t="str">
        <f ca="1">IF(COUNTIF($DG$2:DG1428,CR443)=1,VLOOKUP(CR443,DC:DD,2), IF(COUNTIF($DG$2:DG1428,CR443)=0,$CT$10,""))</f>
        <v/>
      </c>
      <c r="CW443" s="45" t="str">
        <f t="shared" ca="1" si="451"/>
        <v/>
      </c>
      <c r="CX443" s="46" t="str">
        <f t="shared" ca="1" si="452"/>
        <v/>
      </c>
      <c r="CY443" s="44" t="str">
        <f t="shared" ca="1" si="453"/>
        <v/>
      </c>
      <c r="DE443" s="163" t="str">
        <f t="shared" si="439"/>
        <v/>
      </c>
      <c r="DF443" s="163" t="str">
        <f t="shared" si="440"/>
        <v/>
      </c>
    </row>
    <row r="444" spans="1:110">
      <c r="A444" s="164" t="str">
        <f t="shared" ca="1" si="473"/>
        <v/>
      </c>
      <c r="B444" s="71" t="str">
        <f ca="1">IF(COUNTIF($AD$2:AD1429,A444)=1,VLOOKUP(A444,T:U,2), IF(COUNTIF($AD$2:AD1429,A444)=0,$B$10,""))</f>
        <v/>
      </c>
      <c r="C444" s="31" t="str">
        <f t="shared" ca="1" si="445"/>
        <v/>
      </c>
      <c r="D444" s="32" t="str">
        <f t="shared" ca="1" si="474"/>
        <v/>
      </c>
      <c r="E444" s="71" t="str">
        <f ca="1">IF(COUNTIF($AD$2:AD1429,A444)=1,VLOOKUP(A444,V:W,2), IF(COUNTIF($AD$2:AD1429,A444)=0,$C$10,""))</f>
        <v/>
      </c>
      <c r="F444" s="31" t="str">
        <f t="shared" ca="1" si="475"/>
        <v/>
      </c>
      <c r="G444" s="32" t="str">
        <f t="shared" ca="1" si="476"/>
        <v/>
      </c>
      <c r="H444" s="71" t="str">
        <f ca="1">IF(COUNTIF($AD$2:AD1429,A444)=1,VLOOKUP(A444,X:Y,2), IF(COUNTIF($AD$2:AD1429,A444)=0,$D$10,""))</f>
        <v/>
      </c>
      <c r="I444" s="31" t="str">
        <f t="shared" ca="1" si="477"/>
        <v/>
      </c>
      <c r="J444" s="32" t="str">
        <f t="shared" ca="1" si="478"/>
        <v/>
      </c>
      <c r="K444" s="71" t="str">
        <f ca="1">IF(COUNTIF($AD$2:AD1429,A444)=1,VLOOKUP(A444,Z:AA,2), IF(COUNTIF($AD$2:AD1429,A444)=0,$E$10,""))</f>
        <v/>
      </c>
      <c r="L444" s="31" t="str">
        <f t="shared" ca="1" si="479"/>
        <v/>
      </c>
      <c r="M444" s="32" t="str">
        <f t="shared" ca="1" si="480"/>
        <v/>
      </c>
      <c r="N444" s="77" t="str">
        <f t="shared" ca="1" si="481"/>
        <v/>
      </c>
      <c r="O444" s="77"/>
      <c r="P444" s="77"/>
      <c r="Q444" s="77" t="str">
        <f ca="1">IF(ISERROR(B444-2),"",$G$5*SUM($O$14:O444)-$H$5*SUM($P$14:P444))</f>
        <v/>
      </c>
      <c r="R444" s="77" t="str">
        <f t="shared" ca="1" si="482"/>
        <v/>
      </c>
      <c r="AB444" s="163" t="str">
        <f t="shared" si="441"/>
        <v/>
      </c>
      <c r="AC444" s="163" t="str">
        <f t="shared" si="442"/>
        <v/>
      </c>
      <c r="AH444" s="164" t="str">
        <f t="shared" ca="1" si="459"/>
        <v/>
      </c>
      <c r="AI444" s="44" t="str">
        <f ca="1">IF(COUNTIF($BU$2:BU1429,AH444)=1,VLOOKUP(AH444,BG:BH,2), IF(COUNTIF($BU$2:BU1429,AH444)=0,$AI$10,""))</f>
        <v/>
      </c>
      <c r="AJ444" s="45" t="str">
        <f t="shared" ca="1" si="446"/>
        <v/>
      </c>
      <c r="AK444" s="45" t="str">
        <f t="shared" ca="1" si="460"/>
        <v/>
      </c>
      <c r="AL444" s="44" t="str">
        <f ca="1">IF(COUNTIF($BU$2:BU1429,AH444)=1,VLOOKUP(AH444,BI:BJ,2), IF(COUNTIF($BU$2:BU1429,AH444)=0,$AJ$10,""))</f>
        <v/>
      </c>
      <c r="AM444" s="45" t="str">
        <f t="shared" ca="1" si="461"/>
        <v/>
      </c>
      <c r="AN444" s="46" t="str">
        <f t="shared" ca="1" si="462"/>
        <v/>
      </c>
      <c r="AO444" s="44" t="str">
        <f ca="1">IF(COUNTIF($BU$2:BU1429,AH444)=1,VLOOKUP(AH444,BK:BL,2), IF(COUNTIF($BU$2:BU1429,AH444)=0,$AK$10,""))</f>
        <v/>
      </c>
      <c r="AP444" s="45" t="str">
        <f t="shared" ca="1" si="463"/>
        <v/>
      </c>
      <c r="AQ444" s="46" t="str">
        <f t="shared" ca="1" si="464"/>
        <v/>
      </c>
      <c r="AR444" s="44" t="str">
        <f ca="1">IF(COUNTIF($BU$2:BU1429,AH444)=1,VLOOKUP(AH444,BM:BN,2), IF(COUNTIF($BU$2:BU1429,AH444)=0,$AL$10,""))</f>
        <v/>
      </c>
      <c r="AS444" s="45" t="str">
        <f t="shared" ca="1" si="465"/>
        <v/>
      </c>
      <c r="AT444" s="46" t="str">
        <f t="shared" ca="1" si="466"/>
        <v/>
      </c>
      <c r="AU444" s="44" t="str">
        <f ca="1">IF(COUNTIF($BU$2:BU1429,AH444)=1,VLOOKUP(AH444,BO:BP,2), IF(COUNTIF($BU$2:BU1429,AH444)=0,$AM$10,""))</f>
        <v/>
      </c>
      <c r="AV444" s="45" t="str">
        <f t="shared" ca="1" si="467"/>
        <v/>
      </c>
      <c r="AW444" s="46" t="str">
        <f t="shared" ca="1" si="468"/>
        <v/>
      </c>
      <c r="AX444" s="44" t="str">
        <f ca="1">IF(COUNTIF($BU$2:BU1429,AH444)=1,VLOOKUP(AH444,BQ:BR,2), IF(COUNTIF($BU$2:BU1429,AH444)=0,$AN$10,""))</f>
        <v/>
      </c>
      <c r="AY444" s="45" t="str">
        <f t="shared" ca="1" si="469"/>
        <v/>
      </c>
      <c r="AZ444" s="46" t="str">
        <f t="shared" ca="1" si="470"/>
        <v/>
      </c>
      <c r="BA444" s="77" t="str">
        <f t="shared" ca="1" si="471"/>
        <v/>
      </c>
      <c r="BB444" s="176"/>
      <c r="BC444" s="176"/>
      <c r="BD444" s="77" t="str">
        <f ca="1">IF(ISERROR(AI444-2),"",$AQ$4*SUM($BB$14:BB444)-$AR$4*SUM($BC$14:BC444))</f>
        <v/>
      </c>
      <c r="BE444" s="77" t="str">
        <f t="shared" ca="1" si="472"/>
        <v/>
      </c>
      <c r="BS444" s="163" t="str">
        <f t="shared" si="443"/>
        <v/>
      </c>
      <c r="BT444" s="163" t="str">
        <f t="shared" si="444"/>
        <v/>
      </c>
      <c r="BY444" s="164" t="str">
        <f t="shared" ca="1" si="454"/>
        <v/>
      </c>
      <c r="BZ444" s="44" t="str">
        <f ca="1">IF(COUNTIF($CN$2:CN1429,BY444)=1,VLOOKUP(BY444,CH:CI,2), IF(COUNTIF($CN$2:CN1429,BY444)=0,$BZ$10,""))</f>
        <v/>
      </c>
      <c r="CA444" s="45" t="str">
        <f t="shared" ca="1" si="447"/>
        <v/>
      </c>
      <c r="CB444" s="45" t="str">
        <f t="shared" ca="1" si="455"/>
        <v/>
      </c>
      <c r="CC444" s="44" t="str">
        <f ca="1">IF(COUNTIF($CN$2:CN1429,BY444)=1,VLOOKUP(BY444,CJ:CK,2), IF(COUNTIF($CN$2:CN1429,BY444)=0,$CA$10,""))</f>
        <v/>
      </c>
      <c r="CD444" s="45" t="str">
        <f t="shared" ca="1" si="456"/>
        <v/>
      </c>
      <c r="CE444" s="46" t="str">
        <f t="shared" ca="1" si="457"/>
        <v/>
      </c>
      <c r="CF444" s="44" t="str">
        <f t="shared" ca="1" si="458"/>
        <v/>
      </c>
      <c r="CL444" s="163" t="str">
        <f t="shared" si="437"/>
        <v/>
      </c>
      <c r="CM444" s="163" t="str">
        <f t="shared" si="438"/>
        <v/>
      </c>
      <c r="CR444" s="164" t="str">
        <f t="shared" ca="1" si="448"/>
        <v/>
      </c>
      <c r="CS444" s="44" t="str">
        <f ca="1">IF(COUNTIF($DG$2:DG1429,CR444)=1,VLOOKUP(CR444,DA:DB,2), IF(COUNTIF($DG$2:DG1429,CR444)=0,$CS$10,""))</f>
        <v/>
      </c>
      <c r="CT444" s="45" t="str">
        <f t="shared" ca="1" si="449"/>
        <v/>
      </c>
      <c r="CU444" s="45" t="str">
        <f t="shared" ca="1" si="450"/>
        <v/>
      </c>
      <c r="CV444" s="44" t="str">
        <f ca="1">IF(COUNTIF($DG$2:DG1429,CR444)=1,VLOOKUP(CR444,DC:DD,2), IF(COUNTIF($DG$2:DG1429,CR444)=0,$CT$10,""))</f>
        <v/>
      </c>
      <c r="CW444" s="45" t="str">
        <f t="shared" ca="1" si="451"/>
        <v/>
      </c>
      <c r="CX444" s="46" t="str">
        <f t="shared" ca="1" si="452"/>
        <v/>
      </c>
      <c r="CY444" s="44" t="str">
        <f t="shared" ca="1" si="453"/>
        <v/>
      </c>
      <c r="DE444" s="163" t="str">
        <f t="shared" si="439"/>
        <v/>
      </c>
      <c r="DF444" s="163" t="str">
        <f t="shared" si="440"/>
        <v/>
      </c>
    </row>
    <row r="445" spans="1:110">
      <c r="A445" s="164" t="str">
        <f t="shared" ca="1" si="473"/>
        <v/>
      </c>
      <c r="B445" s="71" t="str">
        <f ca="1">IF(COUNTIF($AD$2:AD1430,A445)=1,VLOOKUP(A445,T:U,2), IF(COUNTIF($AD$2:AD1430,A445)=0,$B$10,""))</f>
        <v/>
      </c>
      <c r="C445" s="31" t="str">
        <f t="shared" ca="1" si="445"/>
        <v/>
      </c>
      <c r="D445" s="32" t="str">
        <f t="shared" ca="1" si="474"/>
        <v/>
      </c>
      <c r="E445" s="71" t="str">
        <f ca="1">IF(COUNTIF($AD$2:AD1430,A445)=1,VLOOKUP(A445,V:W,2), IF(COUNTIF($AD$2:AD1430,A445)=0,$C$10,""))</f>
        <v/>
      </c>
      <c r="F445" s="31" t="str">
        <f t="shared" ca="1" si="475"/>
        <v/>
      </c>
      <c r="G445" s="32" t="str">
        <f t="shared" ca="1" si="476"/>
        <v/>
      </c>
      <c r="H445" s="71" t="str">
        <f ca="1">IF(COUNTIF($AD$2:AD1430,A445)=1,VLOOKUP(A445,X:Y,2), IF(COUNTIF($AD$2:AD1430,A445)=0,$D$10,""))</f>
        <v/>
      </c>
      <c r="I445" s="31" t="str">
        <f t="shared" ca="1" si="477"/>
        <v/>
      </c>
      <c r="J445" s="32" t="str">
        <f t="shared" ca="1" si="478"/>
        <v/>
      </c>
      <c r="K445" s="71" t="str">
        <f ca="1">IF(COUNTIF($AD$2:AD1430,A445)=1,VLOOKUP(A445,Z:AA,2), IF(COUNTIF($AD$2:AD1430,A445)=0,$E$10,""))</f>
        <v/>
      </c>
      <c r="L445" s="31" t="str">
        <f t="shared" ca="1" si="479"/>
        <v/>
      </c>
      <c r="M445" s="32" t="str">
        <f t="shared" ca="1" si="480"/>
        <v/>
      </c>
      <c r="N445" s="77" t="str">
        <f t="shared" ca="1" si="481"/>
        <v/>
      </c>
      <c r="O445" s="77"/>
      <c r="P445" s="77"/>
      <c r="Q445" s="77" t="str">
        <f ca="1">IF(ISERROR(B445-2),"",$G$5*SUM($O$14:O445)-$H$5*SUM($P$14:P445))</f>
        <v/>
      </c>
      <c r="R445" s="77" t="str">
        <f t="shared" ca="1" si="482"/>
        <v/>
      </c>
      <c r="AB445" s="163" t="str">
        <f t="shared" si="441"/>
        <v/>
      </c>
      <c r="AC445" s="163" t="str">
        <f t="shared" si="442"/>
        <v/>
      </c>
      <c r="AH445" s="164" t="str">
        <f t="shared" ca="1" si="459"/>
        <v/>
      </c>
      <c r="AI445" s="44" t="str">
        <f ca="1">IF(COUNTIF($BU$2:BU1430,AH445)=1,VLOOKUP(AH445,BG:BH,2), IF(COUNTIF($BU$2:BU1430,AH445)=0,$AI$10,""))</f>
        <v/>
      </c>
      <c r="AJ445" s="45" t="str">
        <f t="shared" ca="1" si="446"/>
        <v/>
      </c>
      <c r="AK445" s="45" t="str">
        <f t="shared" ca="1" si="460"/>
        <v/>
      </c>
      <c r="AL445" s="44" t="str">
        <f ca="1">IF(COUNTIF($BU$2:BU1430,AH445)=1,VLOOKUP(AH445,BI:BJ,2), IF(COUNTIF($BU$2:BU1430,AH445)=0,$AJ$10,""))</f>
        <v/>
      </c>
      <c r="AM445" s="45" t="str">
        <f t="shared" ca="1" si="461"/>
        <v/>
      </c>
      <c r="AN445" s="46" t="str">
        <f t="shared" ca="1" si="462"/>
        <v/>
      </c>
      <c r="AO445" s="44" t="str">
        <f ca="1">IF(COUNTIF($BU$2:BU1430,AH445)=1,VLOOKUP(AH445,BK:BL,2), IF(COUNTIF($BU$2:BU1430,AH445)=0,$AK$10,""))</f>
        <v/>
      </c>
      <c r="AP445" s="45" t="str">
        <f t="shared" ca="1" si="463"/>
        <v/>
      </c>
      <c r="AQ445" s="46" t="str">
        <f t="shared" ca="1" si="464"/>
        <v/>
      </c>
      <c r="AR445" s="44" t="str">
        <f ca="1">IF(COUNTIF($BU$2:BU1430,AH445)=1,VLOOKUP(AH445,BM:BN,2), IF(COUNTIF($BU$2:BU1430,AH445)=0,$AL$10,""))</f>
        <v/>
      </c>
      <c r="AS445" s="45" t="str">
        <f t="shared" ca="1" si="465"/>
        <v/>
      </c>
      <c r="AT445" s="46" t="str">
        <f t="shared" ca="1" si="466"/>
        <v/>
      </c>
      <c r="AU445" s="44" t="str">
        <f ca="1">IF(COUNTIF($BU$2:BU1430,AH445)=1,VLOOKUP(AH445,BO:BP,2), IF(COUNTIF($BU$2:BU1430,AH445)=0,$AM$10,""))</f>
        <v/>
      </c>
      <c r="AV445" s="45" t="str">
        <f t="shared" ca="1" si="467"/>
        <v/>
      </c>
      <c r="AW445" s="46" t="str">
        <f t="shared" ca="1" si="468"/>
        <v/>
      </c>
      <c r="AX445" s="44" t="str">
        <f ca="1">IF(COUNTIF($BU$2:BU1430,AH445)=1,VLOOKUP(AH445,BQ:BR,2), IF(COUNTIF($BU$2:BU1430,AH445)=0,$AN$10,""))</f>
        <v/>
      </c>
      <c r="AY445" s="45" t="str">
        <f t="shared" ca="1" si="469"/>
        <v/>
      </c>
      <c r="AZ445" s="46" t="str">
        <f t="shared" ca="1" si="470"/>
        <v/>
      </c>
      <c r="BA445" s="77" t="str">
        <f t="shared" ca="1" si="471"/>
        <v/>
      </c>
      <c r="BB445" s="176"/>
      <c r="BC445" s="176"/>
      <c r="BD445" s="77" t="str">
        <f ca="1">IF(ISERROR(AI445-2),"",$AQ$4*SUM($BB$14:BB445)-$AR$4*SUM($BC$14:BC445))</f>
        <v/>
      </c>
      <c r="BE445" s="77" t="str">
        <f t="shared" ca="1" si="472"/>
        <v/>
      </c>
      <c r="BS445" s="163" t="str">
        <f t="shared" si="443"/>
        <v/>
      </c>
      <c r="BT445" s="163" t="str">
        <f t="shared" si="444"/>
        <v/>
      </c>
      <c r="BY445" s="164" t="str">
        <f t="shared" ca="1" si="454"/>
        <v/>
      </c>
      <c r="BZ445" s="44" t="str">
        <f ca="1">IF(COUNTIF($CN$2:CN1430,BY445)=1,VLOOKUP(BY445,CH:CI,2), IF(COUNTIF($CN$2:CN1430,BY445)=0,$BZ$10,""))</f>
        <v/>
      </c>
      <c r="CA445" s="45" t="str">
        <f t="shared" ca="1" si="447"/>
        <v/>
      </c>
      <c r="CB445" s="45" t="str">
        <f t="shared" ca="1" si="455"/>
        <v/>
      </c>
      <c r="CC445" s="44" t="str">
        <f ca="1">IF(COUNTIF($CN$2:CN1430,BY445)=1,VLOOKUP(BY445,CJ:CK,2), IF(COUNTIF($CN$2:CN1430,BY445)=0,$CA$10,""))</f>
        <v/>
      </c>
      <c r="CD445" s="45" t="str">
        <f t="shared" ca="1" si="456"/>
        <v/>
      </c>
      <c r="CE445" s="46" t="str">
        <f t="shared" ca="1" si="457"/>
        <v/>
      </c>
      <c r="CF445" s="44" t="str">
        <f t="shared" ca="1" si="458"/>
        <v/>
      </c>
      <c r="CL445" s="163" t="str">
        <f t="shared" si="437"/>
        <v/>
      </c>
      <c r="CM445" s="163" t="str">
        <f t="shared" si="438"/>
        <v/>
      </c>
      <c r="CR445" s="164" t="str">
        <f t="shared" ca="1" si="448"/>
        <v/>
      </c>
      <c r="CS445" s="44" t="str">
        <f ca="1">IF(COUNTIF($DG$2:DG1430,CR445)=1,VLOOKUP(CR445,DA:DB,2), IF(COUNTIF($DG$2:DG1430,CR445)=0,$CS$10,""))</f>
        <v/>
      </c>
      <c r="CT445" s="45" t="str">
        <f t="shared" ca="1" si="449"/>
        <v/>
      </c>
      <c r="CU445" s="45" t="str">
        <f t="shared" ca="1" si="450"/>
        <v/>
      </c>
      <c r="CV445" s="44" t="str">
        <f ca="1">IF(COUNTIF($DG$2:DG1430,CR445)=1,VLOOKUP(CR445,DC:DD,2), IF(COUNTIF($DG$2:DG1430,CR445)=0,$CT$10,""))</f>
        <v/>
      </c>
      <c r="CW445" s="45" t="str">
        <f t="shared" ca="1" si="451"/>
        <v/>
      </c>
      <c r="CX445" s="46" t="str">
        <f t="shared" ca="1" si="452"/>
        <v/>
      </c>
      <c r="CY445" s="44" t="str">
        <f t="shared" ca="1" si="453"/>
        <v/>
      </c>
      <c r="DE445" s="163" t="str">
        <f t="shared" si="439"/>
        <v/>
      </c>
      <c r="DF445" s="163" t="str">
        <f t="shared" si="440"/>
        <v/>
      </c>
    </row>
    <row r="446" spans="1:110">
      <c r="A446" s="164" t="str">
        <f t="shared" ca="1" si="473"/>
        <v/>
      </c>
      <c r="B446" s="71" t="str">
        <f ca="1">IF(COUNTIF($AD$2:AD1431,A446)=1,VLOOKUP(A446,T:U,2), IF(COUNTIF($AD$2:AD1431,A446)=0,$B$10,""))</f>
        <v/>
      </c>
      <c r="C446" s="31" t="str">
        <f t="shared" ca="1" si="445"/>
        <v/>
      </c>
      <c r="D446" s="32" t="str">
        <f t="shared" ca="1" si="474"/>
        <v/>
      </c>
      <c r="E446" s="71" t="str">
        <f ca="1">IF(COUNTIF($AD$2:AD1431,A446)=1,VLOOKUP(A446,V:W,2), IF(COUNTIF($AD$2:AD1431,A446)=0,$C$10,""))</f>
        <v/>
      </c>
      <c r="F446" s="31" t="str">
        <f t="shared" ca="1" si="475"/>
        <v/>
      </c>
      <c r="G446" s="32" t="str">
        <f t="shared" ca="1" si="476"/>
        <v/>
      </c>
      <c r="H446" s="71" t="str">
        <f ca="1">IF(COUNTIF($AD$2:AD1431,A446)=1,VLOOKUP(A446,X:Y,2), IF(COUNTIF($AD$2:AD1431,A446)=0,$D$10,""))</f>
        <v/>
      </c>
      <c r="I446" s="31" t="str">
        <f t="shared" ca="1" si="477"/>
        <v/>
      </c>
      <c r="J446" s="32" t="str">
        <f t="shared" ca="1" si="478"/>
        <v/>
      </c>
      <c r="K446" s="71" t="str">
        <f ca="1">IF(COUNTIF($AD$2:AD1431,A446)=1,VLOOKUP(A446,Z:AA,2), IF(COUNTIF($AD$2:AD1431,A446)=0,$E$10,""))</f>
        <v/>
      </c>
      <c r="L446" s="31" t="str">
        <f t="shared" ca="1" si="479"/>
        <v/>
      </c>
      <c r="M446" s="32" t="str">
        <f t="shared" ca="1" si="480"/>
        <v/>
      </c>
      <c r="N446" s="77" t="str">
        <f t="shared" ca="1" si="481"/>
        <v/>
      </c>
      <c r="O446" s="77"/>
      <c r="P446" s="77"/>
      <c r="Q446" s="77" t="str">
        <f ca="1">IF(ISERROR(B446-2),"",$G$5*SUM($O$14:O446)-$H$5*SUM($P$14:P446))</f>
        <v/>
      </c>
      <c r="R446" s="77" t="str">
        <f t="shared" ca="1" si="482"/>
        <v/>
      </c>
      <c r="AB446" s="163" t="str">
        <f t="shared" si="441"/>
        <v/>
      </c>
      <c r="AC446" s="163" t="str">
        <f t="shared" si="442"/>
        <v/>
      </c>
      <c r="AH446" s="164" t="str">
        <f t="shared" ca="1" si="459"/>
        <v/>
      </c>
      <c r="AI446" s="44" t="str">
        <f ca="1">IF(COUNTIF($BU$2:BU1431,AH446)=1,VLOOKUP(AH446,BG:BH,2), IF(COUNTIF($BU$2:BU1431,AH446)=0,$AI$10,""))</f>
        <v/>
      </c>
      <c r="AJ446" s="45" t="str">
        <f t="shared" ca="1" si="446"/>
        <v/>
      </c>
      <c r="AK446" s="45" t="str">
        <f t="shared" ca="1" si="460"/>
        <v/>
      </c>
      <c r="AL446" s="44" t="str">
        <f ca="1">IF(COUNTIF($BU$2:BU1431,AH446)=1,VLOOKUP(AH446,BI:BJ,2), IF(COUNTIF($BU$2:BU1431,AH446)=0,$AJ$10,""))</f>
        <v/>
      </c>
      <c r="AM446" s="45" t="str">
        <f t="shared" ca="1" si="461"/>
        <v/>
      </c>
      <c r="AN446" s="46" t="str">
        <f t="shared" ca="1" si="462"/>
        <v/>
      </c>
      <c r="AO446" s="44" t="str">
        <f ca="1">IF(COUNTIF($BU$2:BU1431,AH446)=1,VLOOKUP(AH446,BK:BL,2), IF(COUNTIF($BU$2:BU1431,AH446)=0,$AK$10,""))</f>
        <v/>
      </c>
      <c r="AP446" s="45" t="str">
        <f t="shared" ca="1" si="463"/>
        <v/>
      </c>
      <c r="AQ446" s="46" t="str">
        <f t="shared" ca="1" si="464"/>
        <v/>
      </c>
      <c r="AR446" s="44" t="str">
        <f ca="1">IF(COUNTIF($BU$2:BU1431,AH446)=1,VLOOKUP(AH446,BM:BN,2), IF(COUNTIF($BU$2:BU1431,AH446)=0,$AL$10,""))</f>
        <v/>
      </c>
      <c r="AS446" s="45" t="str">
        <f t="shared" ca="1" si="465"/>
        <v/>
      </c>
      <c r="AT446" s="46" t="str">
        <f t="shared" ca="1" si="466"/>
        <v/>
      </c>
      <c r="AU446" s="44" t="str">
        <f ca="1">IF(COUNTIF($BU$2:BU1431,AH446)=1,VLOOKUP(AH446,BO:BP,2), IF(COUNTIF($BU$2:BU1431,AH446)=0,$AM$10,""))</f>
        <v/>
      </c>
      <c r="AV446" s="45" t="str">
        <f t="shared" ca="1" si="467"/>
        <v/>
      </c>
      <c r="AW446" s="46" t="str">
        <f t="shared" ca="1" si="468"/>
        <v/>
      </c>
      <c r="AX446" s="44" t="str">
        <f ca="1">IF(COUNTIF($BU$2:BU1431,AH446)=1,VLOOKUP(AH446,BQ:BR,2), IF(COUNTIF($BU$2:BU1431,AH446)=0,$AN$10,""))</f>
        <v/>
      </c>
      <c r="AY446" s="45" t="str">
        <f t="shared" ca="1" si="469"/>
        <v/>
      </c>
      <c r="AZ446" s="46" t="str">
        <f t="shared" ca="1" si="470"/>
        <v/>
      </c>
      <c r="BA446" s="77" t="str">
        <f t="shared" ca="1" si="471"/>
        <v/>
      </c>
      <c r="BB446" s="176"/>
      <c r="BC446" s="176"/>
      <c r="BD446" s="77" t="str">
        <f ca="1">IF(ISERROR(AI446-2),"",$AQ$4*SUM($BB$14:BB446)-$AR$4*SUM($BC$14:BC446))</f>
        <v/>
      </c>
      <c r="BE446" s="77" t="str">
        <f t="shared" ca="1" si="472"/>
        <v/>
      </c>
      <c r="BS446" s="163" t="str">
        <f t="shared" si="443"/>
        <v/>
      </c>
      <c r="BT446" s="163" t="str">
        <f t="shared" si="444"/>
        <v/>
      </c>
      <c r="BY446" s="164" t="str">
        <f t="shared" ca="1" si="454"/>
        <v/>
      </c>
      <c r="BZ446" s="44" t="str">
        <f ca="1">IF(COUNTIF($CN$2:CN1431,BY446)=1,VLOOKUP(BY446,CH:CI,2), IF(COUNTIF($CN$2:CN1431,BY446)=0,$BZ$10,""))</f>
        <v/>
      </c>
      <c r="CA446" s="45" t="str">
        <f t="shared" ca="1" si="447"/>
        <v/>
      </c>
      <c r="CB446" s="45" t="str">
        <f t="shared" ca="1" si="455"/>
        <v/>
      </c>
      <c r="CC446" s="44" t="str">
        <f ca="1">IF(COUNTIF($CN$2:CN1431,BY446)=1,VLOOKUP(BY446,CJ:CK,2), IF(COUNTIF($CN$2:CN1431,BY446)=0,$CA$10,""))</f>
        <v/>
      </c>
      <c r="CD446" s="45" t="str">
        <f t="shared" ca="1" si="456"/>
        <v/>
      </c>
      <c r="CE446" s="46" t="str">
        <f t="shared" ca="1" si="457"/>
        <v/>
      </c>
      <c r="CF446" s="44" t="str">
        <f t="shared" ca="1" si="458"/>
        <v/>
      </c>
      <c r="CL446" s="163" t="str">
        <f t="shared" si="437"/>
        <v/>
      </c>
      <c r="CM446" s="163" t="str">
        <f t="shared" si="438"/>
        <v/>
      </c>
      <c r="CR446" s="164" t="str">
        <f t="shared" ca="1" si="448"/>
        <v/>
      </c>
      <c r="CS446" s="44" t="str">
        <f ca="1">IF(COUNTIF($DG$2:DG1431,CR446)=1,VLOOKUP(CR446,DA:DB,2), IF(COUNTIF($DG$2:DG1431,CR446)=0,$CS$10,""))</f>
        <v/>
      </c>
      <c r="CT446" s="45" t="str">
        <f t="shared" ca="1" si="449"/>
        <v/>
      </c>
      <c r="CU446" s="45" t="str">
        <f t="shared" ca="1" si="450"/>
        <v/>
      </c>
      <c r="CV446" s="44" t="str">
        <f ca="1">IF(COUNTIF($DG$2:DG1431,CR446)=1,VLOOKUP(CR446,DC:DD,2), IF(COUNTIF($DG$2:DG1431,CR446)=0,$CT$10,""))</f>
        <v/>
      </c>
      <c r="CW446" s="45" t="str">
        <f t="shared" ca="1" si="451"/>
        <v/>
      </c>
      <c r="CX446" s="46" t="str">
        <f t="shared" ca="1" si="452"/>
        <v/>
      </c>
      <c r="CY446" s="44" t="str">
        <f t="shared" ca="1" si="453"/>
        <v/>
      </c>
      <c r="DE446" s="163" t="str">
        <f t="shared" si="439"/>
        <v/>
      </c>
      <c r="DF446" s="163" t="str">
        <f t="shared" si="440"/>
        <v/>
      </c>
    </row>
    <row r="447" spans="1:110">
      <c r="A447" s="164" t="str">
        <f t="shared" ca="1" si="473"/>
        <v/>
      </c>
      <c r="B447" s="71" t="str">
        <f ca="1">IF(COUNTIF($AD$2:AD1432,A447)=1,VLOOKUP(A447,T:U,2), IF(COUNTIF($AD$2:AD1432,A447)=0,$B$10,""))</f>
        <v/>
      </c>
      <c r="C447" s="31" t="str">
        <f t="shared" ca="1" si="445"/>
        <v/>
      </c>
      <c r="D447" s="32" t="str">
        <f t="shared" ca="1" si="474"/>
        <v/>
      </c>
      <c r="E447" s="71" t="str">
        <f ca="1">IF(COUNTIF($AD$2:AD1432,A447)=1,VLOOKUP(A447,V:W,2), IF(COUNTIF($AD$2:AD1432,A447)=0,$C$10,""))</f>
        <v/>
      </c>
      <c r="F447" s="31" t="str">
        <f t="shared" ca="1" si="475"/>
        <v/>
      </c>
      <c r="G447" s="32" t="str">
        <f t="shared" ca="1" si="476"/>
        <v/>
      </c>
      <c r="H447" s="71" t="str">
        <f ca="1">IF(COUNTIF($AD$2:AD1432,A447)=1,VLOOKUP(A447,X:Y,2), IF(COUNTIF($AD$2:AD1432,A447)=0,$D$10,""))</f>
        <v/>
      </c>
      <c r="I447" s="31" t="str">
        <f t="shared" ca="1" si="477"/>
        <v/>
      </c>
      <c r="J447" s="32" t="str">
        <f t="shared" ca="1" si="478"/>
        <v/>
      </c>
      <c r="K447" s="71" t="str">
        <f ca="1">IF(COUNTIF($AD$2:AD1432,A447)=1,VLOOKUP(A447,Z:AA,2), IF(COUNTIF($AD$2:AD1432,A447)=0,$E$10,""))</f>
        <v/>
      </c>
      <c r="L447" s="31" t="str">
        <f t="shared" ca="1" si="479"/>
        <v/>
      </c>
      <c r="M447" s="32" t="str">
        <f t="shared" ca="1" si="480"/>
        <v/>
      </c>
      <c r="N447" s="77" t="str">
        <f t="shared" ca="1" si="481"/>
        <v/>
      </c>
      <c r="O447" s="77"/>
      <c r="P447" s="77"/>
      <c r="Q447" s="77" t="str">
        <f ca="1">IF(ISERROR(B447-2),"",$G$5*SUM($O$14:O447)-$H$5*SUM($P$14:P447))</f>
        <v/>
      </c>
      <c r="R447" s="77" t="str">
        <f t="shared" ca="1" si="482"/>
        <v/>
      </c>
      <c r="AB447" s="163" t="str">
        <f t="shared" si="441"/>
        <v/>
      </c>
      <c r="AC447" s="163" t="str">
        <f t="shared" si="442"/>
        <v/>
      </c>
      <c r="AH447" s="164" t="str">
        <f t="shared" ca="1" si="459"/>
        <v/>
      </c>
      <c r="AI447" s="44" t="str">
        <f ca="1">IF(COUNTIF($BU$2:BU1432,AH447)=1,VLOOKUP(AH447,BG:BH,2), IF(COUNTIF($BU$2:BU1432,AH447)=0,$AI$10,""))</f>
        <v/>
      </c>
      <c r="AJ447" s="45" t="str">
        <f t="shared" ca="1" si="446"/>
        <v/>
      </c>
      <c r="AK447" s="45" t="str">
        <f t="shared" ca="1" si="460"/>
        <v/>
      </c>
      <c r="AL447" s="44" t="str">
        <f ca="1">IF(COUNTIF($BU$2:BU1432,AH447)=1,VLOOKUP(AH447,BI:BJ,2), IF(COUNTIF($BU$2:BU1432,AH447)=0,$AJ$10,""))</f>
        <v/>
      </c>
      <c r="AM447" s="45" t="str">
        <f t="shared" ca="1" si="461"/>
        <v/>
      </c>
      <c r="AN447" s="46" t="str">
        <f t="shared" ca="1" si="462"/>
        <v/>
      </c>
      <c r="AO447" s="44" t="str">
        <f ca="1">IF(COUNTIF($BU$2:BU1432,AH447)=1,VLOOKUP(AH447,BK:BL,2), IF(COUNTIF($BU$2:BU1432,AH447)=0,$AK$10,""))</f>
        <v/>
      </c>
      <c r="AP447" s="45" t="str">
        <f t="shared" ca="1" si="463"/>
        <v/>
      </c>
      <c r="AQ447" s="46" t="str">
        <f t="shared" ca="1" si="464"/>
        <v/>
      </c>
      <c r="AR447" s="44" t="str">
        <f ca="1">IF(COUNTIF($BU$2:BU1432,AH447)=1,VLOOKUP(AH447,BM:BN,2), IF(COUNTIF($BU$2:BU1432,AH447)=0,$AL$10,""))</f>
        <v/>
      </c>
      <c r="AS447" s="45" t="str">
        <f t="shared" ca="1" si="465"/>
        <v/>
      </c>
      <c r="AT447" s="46" t="str">
        <f t="shared" ca="1" si="466"/>
        <v/>
      </c>
      <c r="AU447" s="44" t="str">
        <f ca="1">IF(COUNTIF($BU$2:BU1432,AH447)=1,VLOOKUP(AH447,BO:BP,2), IF(COUNTIF($BU$2:BU1432,AH447)=0,$AM$10,""))</f>
        <v/>
      </c>
      <c r="AV447" s="45" t="str">
        <f t="shared" ca="1" si="467"/>
        <v/>
      </c>
      <c r="AW447" s="46" t="str">
        <f t="shared" ca="1" si="468"/>
        <v/>
      </c>
      <c r="AX447" s="44" t="str">
        <f ca="1">IF(COUNTIF($BU$2:BU1432,AH447)=1,VLOOKUP(AH447,BQ:BR,2), IF(COUNTIF($BU$2:BU1432,AH447)=0,$AN$10,""))</f>
        <v/>
      </c>
      <c r="AY447" s="45" t="str">
        <f t="shared" ca="1" si="469"/>
        <v/>
      </c>
      <c r="AZ447" s="46" t="str">
        <f t="shared" ca="1" si="470"/>
        <v/>
      </c>
      <c r="BA447" s="77" t="str">
        <f t="shared" ca="1" si="471"/>
        <v/>
      </c>
      <c r="BB447" s="176"/>
      <c r="BC447" s="176"/>
      <c r="BD447" s="77" t="str">
        <f ca="1">IF(ISERROR(AI447-2),"",$AQ$4*SUM($BB$14:BB447)-$AR$4*SUM($BC$14:BC447))</f>
        <v/>
      </c>
      <c r="BE447" s="77" t="str">
        <f t="shared" ca="1" si="472"/>
        <v/>
      </c>
      <c r="BS447" s="163" t="str">
        <f t="shared" si="443"/>
        <v/>
      </c>
      <c r="BT447" s="163" t="str">
        <f t="shared" si="444"/>
        <v/>
      </c>
      <c r="BY447" s="164" t="str">
        <f t="shared" ca="1" si="454"/>
        <v/>
      </c>
      <c r="BZ447" s="44" t="str">
        <f ca="1">IF(COUNTIF($CN$2:CN1432,BY447)=1,VLOOKUP(BY447,CH:CI,2), IF(COUNTIF($CN$2:CN1432,BY447)=0,$BZ$10,""))</f>
        <v/>
      </c>
      <c r="CA447" s="45" t="str">
        <f t="shared" ca="1" si="447"/>
        <v/>
      </c>
      <c r="CB447" s="45" t="str">
        <f t="shared" ca="1" si="455"/>
        <v/>
      </c>
      <c r="CC447" s="44" t="str">
        <f ca="1">IF(COUNTIF($CN$2:CN1432,BY447)=1,VLOOKUP(BY447,CJ:CK,2), IF(COUNTIF($CN$2:CN1432,BY447)=0,$CA$10,""))</f>
        <v/>
      </c>
      <c r="CD447" s="45" t="str">
        <f t="shared" ca="1" si="456"/>
        <v/>
      </c>
      <c r="CE447" s="46" t="str">
        <f t="shared" ca="1" si="457"/>
        <v/>
      </c>
      <c r="CF447" s="44" t="str">
        <f t="shared" ca="1" si="458"/>
        <v/>
      </c>
      <c r="CL447" s="163" t="str">
        <f t="shared" si="437"/>
        <v/>
      </c>
      <c r="CM447" s="163" t="str">
        <f t="shared" si="438"/>
        <v/>
      </c>
      <c r="CR447" s="164" t="str">
        <f t="shared" ca="1" si="448"/>
        <v/>
      </c>
      <c r="CS447" s="44" t="str">
        <f ca="1">IF(COUNTIF($DG$2:DG1432,CR447)=1,VLOOKUP(CR447,DA:DB,2), IF(COUNTIF($DG$2:DG1432,CR447)=0,$CS$10,""))</f>
        <v/>
      </c>
      <c r="CT447" s="45" t="str">
        <f t="shared" ca="1" si="449"/>
        <v/>
      </c>
      <c r="CU447" s="45" t="str">
        <f t="shared" ca="1" si="450"/>
        <v/>
      </c>
      <c r="CV447" s="44" t="str">
        <f ca="1">IF(COUNTIF($DG$2:DG1432,CR447)=1,VLOOKUP(CR447,DC:DD,2), IF(COUNTIF($DG$2:DG1432,CR447)=0,$CT$10,""))</f>
        <v/>
      </c>
      <c r="CW447" s="45" t="str">
        <f t="shared" ca="1" si="451"/>
        <v/>
      </c>
      <c r="CX447" s="46" t="str">
        <f t="shared" ca="1" si="452"/>
        <v/>
      </c>
      <c r="CY447" s="44" t="str">
        <f t="shared" ca="1" si="453"/>
        <v/>
      </c>
      <c r="DE447" s="163" t="str">
        <f t="shared" si="439"/>
        <v/>
      </c>
      <c r="DF447" s="163" t="str">
        <f t="shared" si="440"/>
        <v/>
      </c>
    </row>
    <row r="448" spans="1:110">
      <c r="A448" s="164" t="str">
        <f t="shared" ca="1" si="473"/>
        <v/>
      </c>
      <c r="B448" s="71" t="str">
        <f ca="1">IF(COUNTIF($AD$2:AD1433,A448)=1,VLOOKUP(A448,T:U,2), IF(COUNTIF($AD$2:AD1433,A448)=0,$B$10,""))</f>
        <v/>
      </c>
      <c r="C448" s="31" t="str">
        <f t="shared" ca="1" si="445"/>
        <v/>
      </c>
      <c r="D448" s="32" t="str">
        <f t="shared" ca="1" si="474"/>
        <v/>
      </c>
      <c r="E448" s="71" t="str">
        <f ca="1">IF(COUNTIF($AD$2:AD1433,A448)=1,VLOOKUP(A448,V:W,2), IF(COUNTIF($AD$2:AD1433,A448)=0,$C$10,""))</f>
        <v/>
      </c>
      <c r="F448" s="31" t="str">
        <f t="shared" ca="1" si="475"/>
        <v/>
      </c>
      <c r="G448" s="32" t="str">
        <f t="shared" ca="1" si="476"/>
        <v/>
      </c>
      <c r="H448" s="71" t="str">
        <f ca="1">IF(COUNTIF($AD$2:AD1433,A448)=1,VLOOKUP(A448,X:Y,2), IF(COUNTIF($AD$2:AD1433,A448)=0,$D$10,""))</f>
        <v/>
      </c>
      <c r="I448" s="31" t="str">
        <f t="shared" ca="1" si="477"/>
        <v/>
      </c>
      <c r="J448" s="32" t="str">
        <f t="shared" ca="1" si="478"/>
        <v/>
      </c>
      <c r="K448" s="71" t="str">
        <f ca="1">IF(COUNTIF($AD$2:AD1433,A448)=1,VLOOKUP(A448,Z:AA,2), IF(COUNTIF($AD$2:AD1433,A448)=0,$E$10,""))</f>
        <v/>
      </c>
      <c r="L448" s="31" t="str">
        <f t="shared" ca="1" si="479"/>
        <v/>
      </c>
      <c r="M448" s="32" t="str">
        <f t="shared" ca="1" si="480"/>
        <v/>
      </c>
      <c r="N448" s="77" t="str">
        <f t="shared" ca="1" si="481"/>
        <v/>
      </c>
      <c r="O448" s="77"/>
      <c r="P448" s="77"/>
      <c r="Q448" s="77" t="str">
        <f ca="1">IF(ISERROR(B448-2),"",$G$5*SUM($O$14:O448)-$H$5*SUM($P$14:P448))</f>
        <v/>
      </c>
      <c r="R448" s="77" t="str">
        <f t="shared" ca="1" si="482"/>
        <v/>
      </c>
      <c r="AB448" s="163" t="str">
        <f t="shared" si="441"/>
        <v/>
      </c>
      <c r="AC448" s="163" t="str">
        <f t="shared" si="442"/>
        <v/>
      </c>
      <c r="AH448" s="164" t="str">
        <f t="shared" ca="1" si="459"/>
        <v/>
      </c>
      <c r="AI448" s="44" t="str">
        <f ca="1">IF(COUNTIF($BU$2:BU1433,AH448)=1,VLOOKUP(AH448,BG:BH,2), IF(COUNTIF($BU$2:BU1433,AH448)=0,$AI$10,""))</f>
        <v/>
      </c>
      <c r="AJ448" s="45" t="str">
        <f t="shared" ca="1" si="446"/>
        <v/>
      </c>
      <c r="AK448" s="45" t="str">
        <f t="shared" ca="1" si="460"/>
        <v/>
      </c>
      <c r="AL448" s="44" t="str">
        <f ca="1">IF(COUNTIF($BU$2:BU1433,AH448)=1,VLOOKUP(AH448,BI:BJ,2), IF(COUNTIF($BU$2:BU1433,AH448)=0,$AJ$10,""))</f>
        <v/>
      </c>
      <c r="AM448" s="45" t="str">
        <f t="shared" ca="1" si="461"/>
        <v/>
      </c>
      <c r="AN448" s="46" t="str">
        <f t="shared" ca="1" si="462"/>
        <v/>
      </c>
      <c r="AO448" s="44" t="str">
        <f ca="1">IF(COUNTIF($BU$2:BU1433,AH448)=1,VLOOKUP(AH448,BK:BL,2), IF(COUNTIF($BU$2:BU1433,AH448)=0,$AK$10,""))</f>
        <v/>
      </c>
      <c r="AP448" s="45" t="str">
        <f t="shared" ca="1" si="463"/>
        <v/>
      </c>
      <c r="AQ448" s="46" t="str">
        <f t="shared" ca="1" si="464"/>
        <v/>
      </c>
      <c r="AR448" s="44" t="str">
        <f ca="1">IF(COUNTIF($BU$2:BU1433,AH448)=1,VLOOKUP(AH448,BM:BN,2), IF(COUNTIF($BU$2:BU1433,AH448)=0,$AL$10,""))</f>
        <v/>
      </c>
      <c r="AS448" s="45" t="str">
        <f t="shared" ca="1" si="465"/>
        <v/>
      </c>
      <c r="AT448" s="46" t="str">
        <f t="shared" ca="1" si="466"/>
        <v/>
      </c>
      <c r="AU448" s="44" t="str">
        <f ca="1">IF(COUNTIF($BU$2:BU1433,AH448)=1,VLOOKUP(AH448,BO:BP,2), IF(COUNTIF($BU$2:BU1433,AH448)=0,$AM$10,""))</f>
        <v/>
      </c>
      <c r="AV448" s="45" t="str">
        <f t="shared" ca="1" si="467"/>
        <v/>
      </c>
      <c r="AW448" s="46" t="str">
        <f t="shared" ca="1" si="468"/>
        <v/>
      </c>
      <c r="AX448" s="44" t="str">
        <f ca="1">IF(COUNTIF($BU$2:BU1433,AH448)=1,VLOOKUP(AH448,BQ:BR,2), IF(COUNTIF($BU$2:BU1433,AH448)=0,$AN$10,""))</f>
        <v/>
      </c>
      <c r="AY448" s="45" t="str">
        <f t="shared" ca="1" si="469"/>
        <v/>
      </c>
      <c r="AZ448" s="46" t="str">
        <f t="shared" ca="1" si="470"/>
        <v/>
      </c>
      <c r="BA448" s="77" t="str">
        <f t="shared" ca="1" si="471"/>
        <v/>
      </c>
      <c r="BB448" s="176"/>
      <c r="BC448" s="176"/>
      <c r="BD448" s="77" t="str">
        <f ca="1">IF(ISERROR(AI448-2),"",$AQ$4*SUM($BB$14:BB448)-$AR$4*SUM($BC$14:BC448))</f>
        <v/>
      </c>
      <c r="BE448" s="77" t="str">
        <f t="shared" ca="1" si="472"/>
        <v/>
      </c>
      <c r="BS448" s="163" t="str">
        <f t="shared" si="443"/>
        <v/>
      </c>
      <c r="BT448" s="163" t="str">
        <f t="shared" si="444"/>
        <v/>
      </c>
      <c r="BY448" s="164" t="str">
        <f t="shared" ca="1" si="454"/>
        <v/>
      </c>
      <c r="BZ448" s="44" t="str">
        <f ca="1">IF(COUNTIF($CN$2:CN1433,BY448)=1,VLOOKUP(BY448,CH:CI,2), IF(COUNTIF($CN$2:CN1433,BY448)=0,$BZ$10,""))</f>
        <v/>
      </c>
      <c r="CA448" s="45" t="str">
        <f t="shared" ca="1" si="447"/>
        <v/>
      </c>
      <c r="CB448" s="45" t="str">
        <f t="shared" ca="1" si="455"/>
        <v/>
      </c>
      <c r="CC448" s="44" t="str">
        <f ca="1">IF(COUNTIF($CN$2:CN1433,BY448)=1,VLOOKUP(BY448,CJ:CK,2), IF(COUNTIF($CN$2:CN1433,BY448)=0,$CA$10,""))</f>
        <v/>
      </c>
      <c r="CD448" s="45" t="str">
        <f t="shared" ca="1" si="456"/>
        <v/>
      </c>
      <c r="CE448" s="46" t="str">
        <f t="shared" ca="1" si="457"/>
        <v/>
      </c>
      <c r="CF448" s="44" t="str">
        <f t="shared" ca="1" si="458"/>
        <v/>
      </c>
      <c r="CL448" s="163" t="str">
        <f t="shared" si="437"/>
        <v/>
      </c>
      <c r="CM448" s="163" t="str">
        <f t="shared" si="438"/>
        <v/>
      </c>
      <c r="CR448" s="164" t="str">
        <f t="shared" ca="1" si="448"/>
        <v/>
      </c>
      <c r="CS448" s="44" t="str">
        <f ca="1">IF(COUNTIF($DG$2:DG1433,CR448)=1,VLOOKUP(CR448,DA:DB,2), IF(COUNTIF($DG$2:DG1433,CR448)=0,$CS$10,""))</f>
        <v/>
      </c>
      <c r="CT448" s="45" t="str">
        <f t="shared" ca="1" si="449"/>
        <v/>
      </c>
      <c r="CU448" s="45" t="str">
        <f t="shared" ca="1" si="450"/>
        <v/>
      </c>
      <c r="CV448" s="44" t="str">
        <f ca="1">IF(COUNTIF($DG$2:DG1433,CR448)=1,VLOOKUP(CR448,DC:DD,2), IF(COUNTIF($DG$2:DG1433,CR448)=0,$CT$10,""))</f>
        <v/>
      </c>
      <c r="CW448" s="45" t="str">
        <f t="shared" ca="1" si="451"/>
        <v/>
      </c>
      <c r="CX448" s="46" t="str">
        <f t="shared" ca="1" si="452"/>
        <v/>
      </c>
      <c r="CY448" s="44" t="str">
        <f t="shared" ca="1" si="453"/>
        <v/>
      </c>
      <c r="DE448" s="163" t="str">
        <f t="shared" si="439"/>
        <v/>
      </c>
      <c r="DF448" s="163" t="str">
        <f t="shared" si="440"/>
        <v/>
      </c>
    </row>
    <row r="449" spans="1:110">
      <c r="A449" s="164" t="str">
        <f t="shared" ca="1" si="473"/>
        <v/>
      </c>
      <c r="B449" s="71" t="str">
        <f ca="1">IF(COUNTIF($AD$2:AD1434,A449)=1,VLOOKUP(A449,T:U,2), IF(COUNTIF($AD$2:AD1434,A449)=0,$B$10,""))</f>
        <v/>
      </c>
      <c r="C449" s="31" t="str">
        <f t="shared" ca="1" si="445"/>
        <v/>
      </c>
      <c r="D449" s="32" t="str">
        <f t="shared" ca="1" si="474"/>
        <v/>
      </c>
      <c r="E449" s="71" t="str">
        <f ca="1">IF(COUNTIF($AD$2:AD1434,A449)=1,VLOOKUP(A449,V:W,2), IF(COUNTIF($AD$2:AD1434,A449)=0,$C$10,""))</f>
        <v/>
      </c>
      <c r="F449" s="31" t="str">
        <f t="shared" ca="1" si="475"/>
        <v/>
      </c>
      <c r="G449" s="32" t="str">
        <f t="shared" ca="1" si="476"/>
        <v/>
      </c>
      <c r="H449" s="71" t="str">
        <f ca="1">IF(COUNTIF($AD$2:AD1434,A449)=1,VLOOKUP(A449,X:Y,2), IF(COUNTIF($AD$2:AD1434,A449)=0,$D$10,""))</f>
        <v/>
      </c>
      <c r="I449" s="31" t="str">
        <f t="shared" ca="1" si="477"/>
        <v/>
      </c>
      <c r="J449" s="32" t="str">
        <f t="shared" ca="1" si="478"/>
        <v/>
      </c>
      <c r="K449" s="71" t="str">
        <f ca="1">IF(COUNTIF($AD$2:AD1434,A449)=1,VLOOKUP(A449,Z:AA,2), IF(COUNTIF($AD$2:AD1434,A449)=0,$E$10,""))</f>
        <v/>
      </c>
      <c r="L449" s="31" t="str">
        <f t="shared" ca="1" si="479"/>
        <v/>
      </c>
      <c r="M449" s="32" t="str">
        <f t="shared" ca="1" si="480"/>
        <v/>
      </c>
      <c r="N449" s="77" t="str">
        <f t="shared" ca="1" si="481"/>
        <v/>
      </c>
      <c r="O449" s="77"/>
      <c r="P449" s="77"/>
      <c r="Q449" s="77" t="str">
        <f ca="1">IF(ISERROR(B449-2),"",$G$5*SUM($O$14:O449)-$H$5*SUM($P$14:P449))</f>
        <v/>
      </c>
      <c r="R449" s="77" t="str">
        <f t="shared" ca="1" si="482"/>
        <v/>
      </c>
      <c r="AB449" s="163" t="str">
        <f t="shared" si="441"/>
        <v/>
      </c>
      <c r="AC449" s="163" t="str">
        <f t="shared" si="442"/>
        <v/>
      </c>
      <c r="AH449" s="164" t="str">
        <f t="shared" ca="1" si="459"/>
        <v/>
      </c>
      <c r="AI449" s="44" t="str">
        <f ca="1">IF(COUNTIF($BU$2:BU1434,AH449)=1,VLOOKUP(AH449,BG:BH,2), IF(COUNTIF($BU$2:BU1434,AH449)=0,$AI$10,""))</f>
        <v/>
      </c>
      <c r="AJ449" s="45" t="str">
        <f t="shared" ca="1" si="446"/>
        <v/>
      </c>
      <c r="AK449" s="45" t="str">
        <f t="shared" ca="1" si="460"/>
        <v/>
      </c>
      <c r="AL449" s="44" t="str">
        <f ca="1">IF(COUNTIF($BU$2:BU1434,AH449)=1,VLOOKUP(AH449,BI:BJ,2), IF(COUNTIF($BU$2:BU1434,AH449)=0,$AJ$10,""))</f>
        <v/>
      </c>
      <c r="AM449" s="45" t="str">
        <f t="shared" ca="1" si="461"/>
        <v/>
      </c>
      <c r="AN449" s="46" t="str">
        <f t="shared" ca="1" si="462"/>
        <v/>
      </c>
      <c r="AO449" s="44" t="str">
        <f ca="1">IF(COUNTIF($BU$2:BU1434,AH449)=1,VLOOKUP(AH449,BK:BL,2), IF(COUNTIF($BU$2:BU1434,AH449)=0,$AK$10,""))</f>
        <v/>
      </c>
      <c r="AP449" s="45" t="str">
        <f t="shared" ca="1" si="463"/>
        <v/>
      </c>
      <c r="AQ449" s="46" t="str">
        <f t="shared" ca="1" si="464"/>
        <v/>
      </c>
      <c r="AR449" s="44" t="str">
        <f ca="1">IF(COUNTIF($BU$2:BU1434,AH449)=1,VLOOKUP(AH449,BM:BN,2), IF(COUNTIF($BU$2:BU1434,AH449)=0,$AL$10,""))</f>
        <v/>
      </c>
      <c r="AS449" s="45" t="str">
        <f t="shared" ca="1" si="465"/>
        <v/>
      </c>
      <c r="AT449" s="46" t="str">
        <f t="shared" ca="1" si="466"/>
        <v/>
      </c>
      <c r="AU449" s="44" t="str">
        <f ca="1">IF(COUNTIF($BU$2:BU1434,AH449)=1,VLOOKUP(AH449,BO:BP,2), IF(COUNTIF($BU$2:BU1434,AH449)=0,$AM$10,""))</f>
        <v/>
      </c>
      <c r="AV449" s="45" t="str">
        <f t="shared" ca="1" si="467"/>
        <v/>
      </c>
      <c r="AW449" s="46" t="str">
        <f t="shared" ca="1" si="468"/>
        <v/>
      </c>
      <c r="AX449" s="44" t="str">
        <f ca="1">IF(COUNTIF($BU$2:BU1434,AH449)=1,VLOOKUP(AH449,BQ:BR,2), IF(COUNTIF($BU$2:BU1434,AH449)=0,$AN$10,""))</f>
        <v/>
      </c>
      <c r="AY449" s="45" t="str">
        <f t="shared" ca="1" si="469"/>
        <v/>
      </c>
      <c r="AZ449" s="46" t="str">
        <f t="shared" ca="1" si="470"/>
        <v/>
      </c>
      <c r="BA449" s="77" t="str">
        <f t="shared" ca="1" si="471"/>
        <v/>
      </c>
      <c r="BB449" s="176"/>
      <c r="BC449" s="176"/>
      <c r="BD449" s="77" t="str">
        <f ca="1">IF(ISERROR(AI449-2),"",$AQ$4*SUM($BB$14:BB449)-$AR$4*SUM($BC$14:BC449))</f>
        <v/>
      </c>
      <c r="BE449" s="77" t="str">
        <f t="shared" ca="1" si="472"/>
        <v/>
      </c>
      <c r="BS449" s="163" t="str">
        <f t="shared" si="443"/>
        <v/>
      </c>
      <c r="BT449" s="163" t="str">
        <f t="shared" si="444"/>
        <v/>
      </c>
      <c r="BY449" s="164" t="str">
        <f t="shared" ca="1" si="454"/>
        <v/>
      </c>
      <c r="BZ449" s="44" t="str">
        <f ca="1">IF(COUNTIF($CN$2:CN1434,BY449)=1,VLOOKUP(BY449,CH:CI,2), IF(COUNTIF($CN$2:CN1434,BY449)=0,$BZ$10,""))</f>
        <v/>
      </c>
      <c r="CA449" s="45" t="str">
        <f t="shared" ca="1" si="447"/>
        <v/>
      </c>
      <c r="CB449" s="45" t="str">
        <f t="shared" ca="1" si="455"/>
        <v/>
      </c>
      <c r="CC449" s="44" t="str">
        <f ca="1">IF(COUNTIF($CN$2:CN1434,BY449)=1,VLOOKUP(BY449,CJ:CK,2), IF(COUNTIF($CN$2:CN1434,BY449)=0,$CA$10,""))</f>
        <v/>
      </c>
      <c r="CD449" s="45" t="str">
        <f t="shared" ca="1" si="456"/>
        <v/>
      </c>
      <c r="CE449" s="46" t="str">
        <f t="shared" ca="1" si="457"/>
        <v/>
      </c>
      <c r="CF449" s="44" t="str">
        <f t="shared" ca="1" si="458"/>
        <v/>
      </c>
      <c r="CL449" s="163" t="str">
        <f t="shared" si="437"/>
        <v/>
      </c>
      <c r="CM449" s="163" t="str">
        <f t="shared" si="438"/>
        <v/>
      </c>
      <c r="CR449" s="164" t="str">
        <f t="shared" ca="1" si="448"/>
        <v/>
      </c>
      <c r="CS449" s="44" t="str">
        <f ca="1">IF(COUNTIF($DG$2:DG1434,CR449)=1,VLOOKUP(CR449,DA:DB,2), IF(COUNTIF($DG$2:DG1434,CR449)=0,$CS$10,""))</f>
        <v/>
      </c>
      <c r="CT449" s="45" t="str">
        <f t="shared" ca="1" si="449"/>
        <v/>
      </c>
      <c r="CU449" s="45" t="str">
        <f t="shared" ca="1" si="450"/>
        <v/>
      </c>
      <c r="CV449" s="44" t="str">
        <f ca="1">IF(COUNTIF($DG$2:DG1434,CR449)=1,VLOOKUP(CR449,DC:DD,2), IF(COUNTIF($DG$2:DG1434,CR449)=0,$CT$10,""))</f>
        <v/>
      </c>
      <c r="CW449" s="45" t="str">
        <f t="shared" ca="1" si="451"/>
        <v/>
      </c>
      <c r="CX449" s="46" t="str">
        <f t="shared" ca="1" si="452"/>
        <v/>
      </c>
      <c r="CY449" s="44" t="str">
        <f t="shared" ca="1" si="453"/>
        <v/>
      </c>
      <c r="DE449" s="163" t="str">
        <f t="shared" si="439"/>
        <v/>
      </c>
      <c r="DF449" s="163" t="str">
        <f t="shared" si="440"/>
        <v/>
      </c>
    </row>
    <row r="450" spans="1:110">
      <c r="A450" s="164" t="str">
        <f t="shared" ca="1" si="473"/>
        <v/>
      </c>
      <c r="B450" s="71" t="str">
        <f ca="1">IF(COUNTIF($AD$2:AD1435,A450)=1,VLOOKUP(A450,T:U,2), IF(COUNTIF($AD$2:AD1435,A450)=0,$B$10,""))</f>
        <v/>
      </c>
      <c r="C450" s="31" t="str">
        <f t="shared" ca="1" si="445"/>
        <v/>
      </c>
      <c r="D450" s="32" t="str">
        <f t="shared" ca="1" si="474"/>
        <v/>
      </c>
      <c r="E450" s="71" t="str">
        <f ca="1">IF(COUNTIF($AD$2:AD1435,A450)=1,VLOOKUP(A450,V:W,2), IF(COUNTIF($AD$2:AD1435,A450)=0,$C$10,""))</f>
        <v/>
      </c>
      <c r="F450" s="31" t="str">
        <f t="shared" ca="1" si="475"/>
        <v/>
      </c>
      <c r="G450" s="32" t="str">
        <f t="shared" ca="1" si="476"/>
        <v/>
      </c>
      <c r="H450" s="71" t="str">
        <f ca="1">IF(COUNTIF($AD$2:AD1435,A450)=1,VLOOKUP(A450,X:Y,2), IF(COUNTIF($AD$2:AD1435,A450)=0,$D$10,""))</f>
        <v/>
      </c>
      <c r="I450" s="31" t="str">
        <f t="shared" ca="1" si="477"/>
        <v/>
      </c>
      <c r="J450" s="32" t="str">
        <f t="shared" ca="1" si="478"/>
        <v/>
      </c>
      <c r="K450" s="71" t="str">
        <f ca="1">IF(COUNTIF($AD$2:AD1435,A450)=1,VLOOKUP(A450,Z:AA,2), IF(COUNTIF($AD$2:AD1435,A450)=0,$E$10,""))</f>
        <v/>
      </c>
      <c r="L450" s="31" t="str">
        <f t="shared" ca="1" si="479"/>
        <v/>
      </c>
      <c r="M450" s="32" t="str">
        <f t="shared" ca="1" si="480"/>
        <v/>
      </c>
      <c r="N450" s="77" t="str">
        <f t="shared" ca="1" si="481"/>
        <v/>
      </c>
      <c r="O450" s="77"/>
      <c r="P450" s="77"/>
      <c r="Q450" s="77" t="str">
        <f ca="1">IF(ISERROR(B450-2),"",$G$5*SUM($O$14:O450)-$H$5*SUM($P$14:P450))</f>
        <v/>
      </c>
      <c r="R450" s="77" t="str">
        <f t="shared" ca="1" si="482"/>
        <v/>
      </c>
      <c r="AB450" s="163" t="str">
        <f t="shared" si="441"/>
        <v/>
      </c>
      <c r="AC450" s="163" t="str">
        <f t="shared" si="442"/>
        <v/>
      </c>
      <c r="AH450" s="164" t="str">
        <f t="shared" ca="1" si="459"/>
        <v/>
      </c>
      <c r="AI450" s="44" t="str">
        <f ca="1">IF(COUNTIF($BU$2:BU1435,AH450)=1,VLOOKUP(AH450,BG:BH,2), IF(COUNTIF($BU$2:BU1435,AH450)=0,$AI$10,""))</f>
        <v/>
      </c>
      <c r="AJ450" s="45" t="str">
        <f t="shared" ca="1" si="446"/>
        <v/>
      </c>
      <c r="AK450" s="45" t="str">
        <f t="shared" ca="1" si="460"/>
        <v/>
      </c>
      <c r="AL450" s="44" t="str">
        <f ca="1">IF(COUNTIF($BU$2:BU1435,AH450)=1,VLOOKUP(AH450,BI:BJ,2), IF(COUNTIF($BU$2:BU1435,AH450)=0,$AJ$10,""))</f>
        <v/>
      </c>
      <c r="AM450" s="45" t="str">
        <f t="shared" ca="1" si="461"/>
        <v/>
      </c>
      <c r="AN450" s="46" t="str">
        <f t="shared" ca="1" si="462"/>
        <v/>
      </c>
      <c r="AO450" s="44" t="str">
        <f ca="1">IF(COUNTIF($BU$2:BU1435,AH450)=1,VLOOKUP(AH450,BK:BL,2), IF(COUNTIF($BU$2:BU1435,AH450)=0,$AK$10,""))</f>
        <v/>
      </c>
      <c r="AP450" s="45" t="str">
        <f t="shared" ca="1" si="463"/>
        <v/>
      </c>
      <c r="AQ450" s="46" t="str">
        <f t="shared" ca="1" si="464"/>
        <v/>
      </c>
      <c r="AR450" s="44" t="str">
        <f ca="1">IF(COUNTIF($BU$2:BU1435,AH450)=1,VLOOKUP(AH450,BM:BN,2), IF(COUNTIF($BU$2:BU1435,AH450)=0,$AL$10,""))</f>
        <v/>
      </c>
      <c r="AS450" s="45" t="str">
        <f t="shared" ca="1" si="465"/>
        <v/>
      </c>
      <c r="AT450" s="46" t="str">
        <f t="shared" ca="1" si="466"/>
        <v/>
      </c>
      <c r="AU450" s="44" t="str">
        <f ca="1">IF(COUNTIF($BU$2:BU1435,AH450)=1,VLOOKUP(AH450,BO:BP,2), IF(COUNTIF($BU$2:BU1435,AH450)=0,$AM$10,""))</f>
        <v/>
      </c>
      <c r="AV450" s="45" t="str">
        <f t="shared" ca="1" si="467"/>
        <v/>
      </c>
      <c r="AW450" s="46" t="str">
        <f t="shared" ca="1" si="468"/>
        <v/>
      </c>
      <c r="AX450" s="44" t="str">
        <f ca="1">IF(COUNTIF($BU$2:BU1435,AH450)=1,VLOOKUP(AH450,BQ:BR,2), IF(COUNTIF($BU$2:BU1435,AH450)=0,$AN$10,""))</f>
        <v/>
      </c>
      <c r="AY450" s="45" t="str">
        <f t="shared" ca="1" si="469"/>
        <v/>
      </c>
      <c r="AZ450" s="46" t="str">
        <f t="shared" ca="1" si="470"/>
        <v/>
      </c>
      <c r="BA450" s="77" t="str">
        <f t="shared" ca="1" si="471"/>
        <v/>
      </c>
      <c r="BB450" s="176"/>
      <c r="BC450" s="176"/>
      <c r="BD450" s="77" t="str">
        <f ca="1">IF(ISERROR(AI450-2),"",$AQ$4*SUM($BB$14:BB450)-$AR$4*SUM($BC$14:BC450))</f>
        <v/>
      </c>
      <c r="BE450" s="77" t="str">
        <f t="shared" ca="1" si="472"/>
        <v/>
      </c>
      <c r="BS450" s="163" t="str">
        <f t="shared" si="443"/>
        <v/>
      </c>
      <c r="BT450" s="163" t="str">
        <f t="shared" si="444"/>
        <v/>
      </c>
      <c r="BY450" s="164" t="str">
        <f t="shared" ca="1" si="454"/>
        <v/>
      </c>
      <c r="BZ450" s="44" t="str">
        <f ca="1">IF(COUNTIF($CN$2:CN1435,BY450)=1,VLOOKUP(BY450,CH:CI,2), IF(COUNTIF($CN$2:CN1435,BY450)=0,$BZ$10,""))</f>
        <v/>
      </c>
      <c r="CA450" s="45" t="str">
        <f t="shared" ca="1" si="447"/>
        <v/>
      </c>
      <c r="CB450" s="45" t="str">
        <f t="shared" ca="1" si="455"/>
        <v/>
      </c>
      <c r="CC450" s="44" t="str">
        <f ca="1">IF(COUNTIF($CN$2:CN1435,BY450)=1,VLOOKUP(BY450,CJ:CK,2), IF(COUNTIF($CN$2:CN1435,BY450)=0,$CA$10,""))</f>
        <v/>
      </c>
      <c r="CD450" s="45" t="str">
        <f t="shared" ca="1" si="456"/>
        <v/>
      </c>
      <c r="CE450" s="46" t="str">
        <f t="shared" ca="1" si="457"/>
        <v/>
      </c>
      <c r="CF450" s="44" t="str">
        <f t="shared" ca="1" si="458"/>
        <v/>
      </c>
      <c r="CL450" s="163" t="str">
        <f t="shared" si="437"/>
        <v/>
      </c>
      <c r="CM450" s="163" t="str">
        <f t="shared" si="438"/>
        <v/>
      </c>
      <c r="CR450" s="164" t="str">
        <f t="shared" ca="1" si="448"/>
        <v/>
      </c>
      <c r="CS450" s="44" t="str">
        <f ca="1">IF(COUNTIF($DG$2:DG1435,CR450)=1,VLOOKUP(CR450,DA:DB,2), IF(COUNTIF($DG$2:DG1435,CR450)=0,$CS$10,""))</f>
        <v/>
      </c>
      <c r="CT450" s="45" t="str">
        <f t="shared" ca="1" si="449"/>
        <v/>
      </c>
      <c r="CU450" s="45" t="str">
        <f t="shared" ca="1" si="450"/>
        <v/>
      </c>
      <c r="CV450" s="44" t="str">
        <f ca="1">IF(COUNTIF($DG$2:DG1435,CR450)=1,VLOOKUP(CR450,DC:DD,2), IF(COUNTIF($DG$2:DG1435,CR450)=0,$CT$10,""))</f>
        <v/>
      </c>
      <c r="CW450" s="45" t="str">
        <f t="shared" ca="1" si="451"/>
        <v/>
      </c>
      <c r="CX450" s="46" t="str">
        <f t="shared" ca="1" si="452"/>
        <v/>
      </c>
      <c r="CY450" s="44" t="str">
        <f t="shared" ca="1" si="453"/>
        <v/>
      </c>
      <c r="DE450" s="163" t="str">
        <f t="shared" si="439"/>
        <v/>
      </c>
      <c r="DF450" s="163" t="str">
        <f t="shared" si="440"/>
        <v/>
      </c>
    </row>
    <row r="451" spans="1:110">
      <c r="A451" s="164" t="str">
        <f t="shared" ca="1" si="473"/>
        <v/>
      </c>
      <c r="B451" s="71" t="str">
        <f ca="1">IF(COUNTIF($AD$2:AD1436,A451)=1,VLOOKUP(A451,T:U,2), IF(COUNTIF($AD$2:AD1436,A451)=0,$B$10,""))</f>
        <v/>
      </c>
      <c r="C451" s="31" t="str">
        <f t="shared" ca="1" si="445"/>
        <v/>
      </c>
      <c r="D451" s="32" t="str">
        <f t="shared" ca="1" si="474"/>
        <v/>
      </c>
      <c r="E451" s="71" t="str">
        <f ca="1">IF(COUNTIF($AD$2:AD1436,A451)=1,VLOOKUP(A451,V:W,2), IF(COUNTIF($AD$2:AD1436,A451)=0,$C$10,""))</f>
        <v/>
      </c>
      <c r="F451" s="31" t="str">
        <f t="shared" ca="1" si="475"/>
        <v/>
      </c>
      <c r="G451" s="32" t="str">
        <f t="shared" ca="1" si="476"/>
        <v/>
      </c>
      <c r="H451" s="71" t="str">
        <f ca="1">IF(COUNTIF($AD$2:AD1436,A451)=1,VLOOKUP(A451,X:Y,2), IF(COUNTIF($AD$2:AD1436,A451)=0,$D$10,""))</f>
        <v/>
      </c>
      <c r="I451" s="31" t="str">
        <f t="shared" ca="1" si="477"/>
        <v/>
      </c>
      <c r="J451" s="32" t="str">
        <f t="shared" ca="1" si="478"/>
        <v/>
      </c>
      <c r="K451" s="71" t="str">
        <f ca="1">IF(COUNTIF($AD$2:AD1436,A451)=1,VLOOKUP(A451,Z:AA,2), IF(COUNTIF($AD$2:AD1436,A451)=0,$E$10,""))</f>
        <v/>
      </c>
      <c r="L451" s="31" t="str">
        <f t="shared" ca="1" si="479"/>
        <v/>
      </c>
      <c r="M451" s="32" t="str">
        <f t="shared" ca="1" si="480"/>
        <v/>
      </c>
      <c r="N451" s="77" t="str">
        <f t="shared" ca="1" si="481"/>
        <v/>
      </c>
      <c r="O451" s="77"/>
      <c r="P451" s="77"/>
      <c r="Q451" s="77" t="str">
        <f ca="1">IF(ISERROR(B451-2),"",$G$5*SUM($O$14:O451)-$H$5*SUM($P$14:P451))</f>
        <v/>
      </c>
      <c r="R451" s="77" t="str">
        <f t="shared" ca="1" si="482"/>
        <v/>
      </c>
      <c r="AB451" s="163" t="str">
        <f t="shared" si="441"/>
        <v/>
      </c>
      <c r="AC451" s="163" t="str">
        <f t="shared" si="442"/>
        <v/>
      </c>
      <c r="AH451" s="164" t="str">
        <f t="shared" ca="1" si="459"/>
        <v/>
      </c>
      <c r="AI451" s="44" t="str">
        <f ca="1">IF(COUNTIF($BU$2:BU1436,AH451)=1,VLOOKUP(AH451,BG:BH,2), IF(COUNTIF($BU$2:BU1436,AH451)=0,$AI$10,""))</f>
        <v/>
      </c>
      <c r="AJ451" s="45" t="str">
        <f t="shared" ca="1" si="446"/>
        <v/>
      </c>
      <c r="AK451" s="45" t="str">
        <f t="shared" ca="1" si="460"/>
        <v/>
      </c>
      <c r="AL451" s="44" t="str">
        <f ca="1">IF(COUNTIF($BU$2:BU1436,AH451)=1,VLOOKUP(AH451,BI:BJ,2), IF(COUNTIF($BU$2:BU1436,AH451)=0,$AJ$10,""))</f>
        <v/>
      </c>
      <c r="AM451" s="45" t="str">
        <f t="shared" ca="1" si="461"/>
        <v/>
      </c>
      <c r="AN451" s="46" t="str">
        <f t="shared" ca="1" si="462"/>
        <v/>
      </c>
      <c r="AO451" s="44" t="str">
        <f ca="1">IF(COUNTIF($BU$2:BU1436,AH451)=1,VLOOKUP(AH451,BK:BL,2), IF(COUNTIF($BU$2:BU1436,AH451)=0,$AK$10,""))</f>
        <v/>
      </c>
      <c r="AP451" s="45" t="str">
        <f t="shared" ca="1" si="463"/>
        <v/>
      </c>
      <c r="AQ451" s="46" t="str">
        <f t="shared" ca="1" si="464"/>
        <v/>
      </c>
      <c r="AR451" s="44" t="str">
        <f ca="1">IF(COUNTIF($BU$2:BU1436,AH451)=1,VLOOKUP(AH451,BM:BN,2), IF(COUNTIF($BU$2:BU1436,AH451)=0,$AL$10,""))</f>
        <v/>
      </c>
      <c r="AS451" s="45" t="str">
        <f t="shared" ca="1" si="465"/>
        <v/>
      </c>
      <c r="AT451" s="46" t="str">
        <f t="shared" ca="1" si="466"/>
        <v/>
      </c>
      <c r="AU451" s="44" t="str">
        <f ca="1">IF(COUNTIF($BU$2:BU1436,AH451)=1,VLOOKUP(AH451,BO:BP,2), IF(COUNTIF($BU$2:BU1436,AH451)=0,$AM$10,""))</f>
        <v/>
      </c>
      <c r="AV451" s="45" t="str">
        <f t="shared" ca="1" si="467"/>
        <v/>
      </c>
      <c r="AW451" s="46" t="str">
        <f t="shared" ca="1" si="468"/>
        <v/>
      </c>
      <c r="AX451" s="44" t="str">
        <f ca="1">IF(COUNTIF($BU$2:BU1436,AH451)=1,VLOOKUP(AH451,BQ:BR,2), IF(COUNTIF($BU$2:BU1436,AH451)=0,$AN$10,""))</f>
        <v/>
      </c>
      <c r="AY451" s="45" t="str">
        <f t="shared" ca="1" si="469"/>
        <v/>
      </c>
      <c r="AZ451" s="46" t="str">
        <f t="shared" ca="1" si="470"/>
        <v/>
      </c>
      <c r="BA451" s="77" t="str">
        <f t="shared" ca="1" si="471"/>
        <v/>
      </c>
      <c r="BB451" s="176"/>
      <c r="BC451" s="176"/>
      <c r="BD451" s="77" t="str">
        <f ca="1">IF(ISERROR(AI451-2),"",$AQ$4*SUM($BB$14:BB451)-$AR$4*SUM($BC$14:BC451))</f>
        <v/>
      </c>
      <c r="BE451" s="77" t="str">
        <f t="shared" ca="1" si="472"/>
        <v/>
      </c>
      <c r="BS451" s="163" t="str">
        <f t="shared" si="443"/>
        <v/>
      </c>
      <c r="BT451" s="163" t="str">
        <f t="shared" si="444"/>
        <v/>
      </c>
      <c r="BY451" s="164" t="str">
        <f t="shared" ca="1" si="454"/>
        <v/>
      </c>
      <c r="BZ451" s="44" t="str">
        <f ca="1">IF(COUNTIF($CN$2:CN1436,BY451)=1,VLOOKUP(BY451,CH:CI,2), IF(COUNTIF($CN$2:CN1436,BY451)=0,$BZ$10,""))</f>
        <v/>
      </c>
      <c r="CA451" s="45" t="str">
        <f t="shared" ca="1" si="447"/>
        <v/>
      </c>
      <c r="CB451" s="45" t="str">
        <f t="shared" ca="1" si="455"/>
        <v/>
      </c>
      <c r="CC451" s="44" t="str">
        <f ca="1">IF(COUNTIF($CN$2:CN1436,BY451)=1,VLOOKUP(BY451,CJ:CK,2), IF(COUNTIF($CN$2:CN1436,BY451)=0,$CA$10,""))</f>
        <v/>
      </c>
      <c r="CD451" s="45" t="str">
        <f t="shared" ca="1" si="456"/>
        <v/>
      </c>
      <c r="CE451" s="46" t="str">
        <f t="shared" ca="1" si="457"/>
        <v/>
      </c>
      <c r="CF451" s="44" t="str">
        <f t="shared" ca="1" si="458"/>
        <v/>
      </c>
      <c r="CL451" s="163" t="str">
        <f t="shared" ref="CL451:CL514" si="483">IF(COUNTIF(CJ:CJ,CH451),CH451,"")</f>
        <v/>
      </c>
      <c r="CM451" s="163" t="str">
        <f t="shared" ref="CM451:CM514" si="484">IF(CL451&gt;$BY$14,CL451,"")</f>
        <v/>
      </c>
      <c r="CR451" s="164" t="str">
        <f t="shared" ca="1" si="448"/>
        <v/>
      </c>
      <c r="CS451" s="44" t="str">
        <f ca="1">IF(COUNTIF($DG$2:DG1436,CR451)=1,VLOOKUP(CR451,DA:DB,2), IF(COUNTIF($DG$2:DG1436,CR451)=0,$CS$10,""))</f>
        <v/>
      </c>
      <c r="CT451" s="45" t="str">
        <f t="shared" ca="1" si="449"/>
        <v/>
      </c>
      <c r="CU451" s="45" t="str">
        <f t="shared" ca="1" si="450"/>
        <v/>
      </c>
      <c r="CV451" s="44" t="str">
        <f ca="1">IF(COUNTIF($DG$2:DG1436,CR451)=1,VLOOKUP(CR451,DC:DD,2), IF(COUNTIF($DG$2:DG1436,CR451)=0,$CT$10,""))</f>
        <v/>
      </c>
      <c r="CW451" s="45" t="str">
        <f t="shared" ca="1" si="451"/>
        <v/>
      </c>
      <c r="CX451" s="46" t="str">
        <f t="shared" ca="1" si="452"/>
        <v/>
      </c>
      <c r="CY451" s="44" t="str">
        <f t="shared" ca="1" si="453"/>
        <v/>
      </c>
      <c r="DE451" s="163" t="str">
        <f t="shared" ref="DE451:DE514" si="485">IF(COUNTIF(DC:DC,DA451),DA451,"")</f>
        <v/>
      </c>
      <c r="DF451" s="163" t="str">
        <f t="shared" ref="DF451:DF514" si="486">IF(DE451&gt;$CR$14,DE451,"")</f>
        <v/>
      </c>
    </row>
    <row r="452" spans="1:110">
      <c r="A452" s="164" t="str">
        <f t="shared" ca="1" si="473"/>
        <v/>
      </c>
      <c r="B452" s="71" t="str">
        <f ca="1">IF(COUNTIF($AD$2:AD1437,A452)=1,VLOOKUP(A452,T:U,2), IF(COUNTIF($AD$2:AD1437,A452)=0,$B$10,""))</f>
        <v/>
      </c>
      <c r="C452" s="31" t="str">
        <f t="shared" ca="1" si="445"/>
        <v/>
      </c>
      <c r="D452" s="32" t="str">
        <f t="shared" ca="1" si="474"/>
        <v/>
      </c>
      <c r="E452" s="71" t="str">
        <f ca="1">IF(COUNTIF($AD$2:AD1437,A452)=1,VLOOKUP(A452,V:W,2), IF(COUNTIF($AD$2:AD1437,A452)=0,$C$10,""))</f>
        <v/>
      </c>
      <c r="F452" s="31" t="str">
        <f t="shared" ca="1" si="475"/>
        <v/>
      </c>
      <c r="G452" s="32" t="str">
        <f t="shared" ca="1" si="476"/>
        <v/>
      </c>
      <c r="H452" s="71" t="str">
        <f ca="1">IF(COUNTIF($AD$2:AD1437,A452)=1,VLOOKUP(A452,X:Y,2), IF(COUNTIF($AD$2:AD1437,A452)=0,$D$10,""))</f>
        <v/>
      </c>
      <c r="I452" s="31" t="str">
        <f t="shared" ca="1" si="477"/>
        <v/>
      </c>
      <c r="J452" s="32" t="str">
        <f t="shared" ca="1" si="478"/>
        <v/>
      </c>
      <c r="K452" s="71" t="str">
        <f ca="1">IF(COUNTIF($AD$2:AD1437,A452)=1,VLOOKUP(A452,Z:AA,2), IF(COUNTIF($AD$2:AD1437,A452)=0,$E$10,""))</f>
        <v/>
      </c>
      <c r="L452" s="31" t="str">
        <f t="shared" ca="1" si="479"/>
        <v/>
      </c>
      <c r="M452" s="32" t="str">
        <f t="shared" ca="1" si="480"/>
        <v/>
      </c>
      <c r="N452" s="77" t="str">
        <f t="shared" ca="1" si="481"/>
        <v/>
      </c>
      <c r="O452" s="77"/>
      <c r="P452" s="77"/>
      <c r="Q452" s="77" t="str">
        <f ca="1">IF(ISERROR(B452-2),"",$G$5*SUM($O$14:O452)-$H$5*SUM($P$14:P452))</f>
        <v/>
      </c>
      <c r="R452" s="77" t="str">
        <f t="shared" ca="1" si="482"/>
        <v/>
      </c>
      <c r="AB452" s="163" t="str">
        <f t="shared" ref="AB452:AB515" si="487">IF(COUNTIF(V:V,T452)*COUNTIF(X:X,T452)*COUNTIF(Z:Z,T452),T452,"")</f>
        <v/>
      </c>
      <c r="AC452" s="163" t="str">
        <f t="shared" ref="AC452:AC515" si="488">IF(AB452&gt;$A$14,AB452,"")</f>
        <v/>
      </c>
      <c r="AH452" s="164" t="str">
        <f t="shared" ca="1" si="459"/>
        <v/>
      </c>
      <c r="AI452" s="44" t="str">
        <f ca="1">IF(COUNTIF($BU$2:BU1437,AH452)=1,VLOOKUP(AH452,BG:BH,2), IF(COUNTIF($BU$2:BU1437,AH452)=0,$AI$10,""))</f>
        <v/>
      </c>
      <c r="AJ452" s="45" t="str">
        <f t="shared" ca="1" si="446"/>
        <v/>
      </c>
      <c r="AK452" s="45" t="str">
        <f t="shared" ca="1" si="460"/>
        <v/>
      </c>
      <c r="AL452" s="44" t="str">
        <f ca="1">IF(COUNTIF($BU$2:BU1437,AH452)=1,VLOOKUP(AH452,BI:BJ,2), IF(COUNTIF($BU$2:BU1437,AH452)=0,$AJ$10,""))</f>
        <v/>
      </c>
      <c r="AM452" s="45" t="str">
        <f t="shared" ca="1" si="461"/>
        <v/>
      </c>
      <c r="AN452" s="46" t="str">
        <f t="shared" ca="1" si="462"/>
        <v/>
      </c>
      <c r="AO452" s="44" t="str">
        <f ca="1">IF(COUNTIF($BU$2:BU1437,AH452)=1,VLOOKUP(AH452,BK:BL,2), IF(COUNTIF($BU$2:BU1437,AH452)=0,$AK$10,""))</f>
        <v/>
      </c>
      <c r="AP452" s="45" t="str">
        <f t="shared" ca="1" si="463"/>
        <v/>
      </c>
      <c r="AQ452" s="46" t="str">
        <f t="shared" ca="1" si="464"/>
        <v/>
      </c>
      <c r="AR452" s="44" t="str">
        <f ca="1">IF(COUNTIF($BU$2:BU1437,AH452)=1,VLOOKUP(AH452,BM:BN,2), IF(COUNTIF($BU$2:BU1437,AH452)=0,$AL$10,""))</f>
        <v/>
      </c>
      <c r="AS452" s="45" t="str">
        <f t="shared" ca="1" si="465"/>
        <v/>
      </c>
      <c r="AT452" s="46" t="str">
        <f t="shared" ca="1" si="466"/>
        <v/>
      </c>
      <c r="AU452" s="44" t="str">
        <f ca="1">IF(COUNTIF($BU$2:BU1437,AH452)=1,VLOOKUP(AH452,BO:BP,2), IF(COUNTIF($BU$2:BU1437,AH452)=0,$AM$10,""))</f>
        <v/>
      </c>
      <c r="AV452" s="45" t="str">
        <f t="shared" ca="1" si="467"/>
        <v/>
      </c>
      <c r="AW452" s="46" t="str">
        <f t="shared" ca="1" si="468"/>
        <v/>
      </c>
      <c r="AX452" s="44" t="str">
        <f ca="1">IF(COUNTIF($BU$2:BU1437,AH452)=1,VLOOKUP(AH452,BQ:BR,2), IF(COUNTIF($BU$2:BU1437,AH452)=0,$AN$10,""))</f>
        <v/>
      </c>
      <c r="AY452" s="45" t="str">
        <f t="shared" ca="1" si="469"/>
        <v/>
      </c>
      <c r="AZ452" s="46" t="str">
        <f t="shared" ca="1" si="470"/>
        <v/>
      </c>
      <c r="BA452" s="77" t="str">
        <f t="shared" ca="1" si="471"/>
        <v/>
      </c>
      <c r="BB452" s="176"/>
      <c r="BC452" s="176"/>
      <c r="BD452" s="77" t="str">
        <f ca="1">IF(ISERROR(AI452-2),"",$AQ$4*SUM($BB$14:BB452)-$AR$4*SUM($BC$14:BC452))</f>
        <v/>
      </c>
      <c r="BE452" s="77" t="str">
        <f t="shared" ca="1" si="472"/>
        <v/>
      </c>
      <c r="BS452" s="163" t="str">
        <f t="shared" ref="BS452:BS515" si="489">IF(COUNTIF(BI:BI,BG452)*COUNTIF(BK:BK,BG452)*COUNTIF(BM:BM,BG452)*COUNTIF(BO:BO,BG452)*COUNTIF(BQ:BQ,BG452),BG452,"")</f>
        <v/>
      </c>
      <c r="BT452" s="163" t="str">
        <f t="shared" ref="BT452:BT515" si="490">IF(BS452&gt;$AH$14,BS452,"")</f>
        <v/>
      </c>
      <c r="BY452" s="164" t="str">
        <f t="shared" ca="1" si="454"/>
        <v/>
      </c>
      <c r="BZ452" s="44" t="str">
        <f ca="1">IF(COUNTIF($CN$2:CN1437,BY452)=1,VLOOKUP(BY452,CH:CI,2), IF(COUNTIF($CN$2:CN1437,BY452)=0,$BZ$10,""))</f>
        <v/>
      </c>
      <c r="CA452" s="45" t="str">
        <f t="shared" ca="1" si="447"/>
        <v/>
      </c>
      <c r="CB452" s="45" t="str">
        <f t="shared" ca="1" si="455"/>
        <v/>
      </c>
      <c r="CC452" s="44" t="str">
        <f ca="1">IF(COUNTIF($CN$2:CN1437,BY452)=1,VLOOKUP(BY452,CJ:CK,2), IF(COUNTIF($CN$2:CN1437,BY452)=0,$CA$10,""))</f>
        <v/>
      </c>
      <c r="CD452" s="45" t="str">
        <f t="shared" ca="1" si="456"/>
        <v/>
      </c>
      <c r="CE452" s="46" t="str">
        <f t="shared" ca="1" si="457"/>
        <v/>
      </c>
      <c r="CF452" s="44" t="str">
        <f t="shared" ca="1" si="458"/>
        <v/>
      </c>
      <c r="CL452" s="163" t="str">
        <f t="shared" si="483"/>
        <v/>
      </c>
      <c r="CM452" s="163" t="str">
        <f t="shared" si="484"/>
        <v/>
      </c>
      <c r="CR452" s="164" t="str">
        <f t="shared" ca="1" si="448"/>
        <v/>
      </c>
      <c r="CS452" s="44" t="str">
        <f ca="1">IF(COUNTIF($DG$2:DG1437,CR452)=1,VLOOKUP(CR452,DA:DB,2), IF(COUNTIF($DG$2:DG1437,CR452)=0,$CS$10,""))</f>
        <v/>
      </c>
      <c r="CT452" s="45" t="str">
        <f t="shared" ca="1" si="449"/>
        <v/>
      </c>
      <c r="CU452" s="45" t="str">
        <f t="shared" ca="1" si="450"/>
        <v/>
      </c>
      <c r="CV452" s="44" t="str">
        <f ca="1">IF(COUNTIF($DG$2:DG1437,CR452)=1,VLOOKUP(CR452,DC:DD,2), IF(COUNTIF($DG$2:DG1437,CR452)=0,$CT$10,""))</f>
        <v/>
      </c>
      <c r="CW452" s="45" t="str">
        <f t="shared" ca="1" si="451"/>
        <v/>
      </c>
      <c r="CX452" s="46" t="str">
        <f t="shared" ca="1" si="452"/>
        <v/>
      </c>
      <c r="CY452" s="44" t="str">
        <f t="shared" ca="1" si="453"/>
        <v/>
      </c>
      <c r="DE452" s="163" t="str">
        <f t="shared" si="485"/>
        <v/>
      </c>
      <c r="DF452" s="163" t="str">
        <f t="shared" si="486"/>
        <v/>
      </c>
    </row>
    <row r="453" spans="1:110">
      <c r="A453" s="164" t="str">
        <f t="shared" ca="1" si="473"/>
        <v/>
      </c>
      <c r="B453" s="71" t="str">
        <f ca="1">IF(COUNTIF($AD$2:AD1438,A453)=1,VLOOKUP(A453,T:U,2), IF(COUNTIF($AD$2:AD1438,A453)=0,$B$10,""))</f>
        <v/>
      </c>
      <c r="C453" s="31" t="str">
        <f t="shared" ca="1" si="445"/>
        <v/>
      </c>
      <c r="D453" s="32" t="str">
        <f t="shared" ca="1" si="474"/>
        <v/>
      </c>
      <c r="E453" s="71" t="str">
        <f ca="1">IF(COUNTIF($AD$2:AD1438,A453)=1,VLOOKUP(A453,V:W,2), IF(COUNTIF($AD$2:AD1438,A453)=0,$C$10,""))</f>
        <v/>
      </c>
      <c r="F453" s="31" t="str">
        <f t="shared" ca="1" si="475"/>
        <v/>
      </c>
      <c r="G453" s="32" t="str">
        <f t="shared" ca="1" si="476"/>
        <v/>
      </c>
      <c r="H453" s="71" t="str">
        <f ca="1">IF(COUNTIF($AD$2:AD1438,A453)=1,VLOOKUP(A453,X:Y,2), IF(COUNTIF($AD$2:AD1438,A453)=0,$D$10,""))</f>
        <v/>
      </c>
      <c r="I453" s="31" t="str">
        <f t="shared" ca="1" si="477"/>
        <v/>
      </c>
      <c r="J453" s="32" t="str">
        <f t="shared" ca="1" si="478"/>
        <v/>
      </c>
      <c r="K453" s="71" t="str">
        <f ca="1">IF(COUNTIF($AD$2:AD1438,A453)=1,VLOOKUP(A453,Z:AA,2), IF(COUNTIF($AD$2:AD1438,A453)=0,$E$10,""))</f>
        <v/>
      </c>
      <c r="L453" s="31" t="str">
        <f t="shared" ca="1" si="479"/>
        <v/>
      </c>
      <c r="M453" s="32" t="str">
        <f t="shared" ca="1" si="480"/>
        <v/>
      </c>
      <c r="N453" s="77" t="str">
        <f t="shared" ca="1" si="481"/>
        <v/>
      </c>
      <c r="O453" s="77"/>
      <c r="P453" s="77"/>
      <c r="Q453" s="77" t="str">
        <f ca="1">IF(ISERROR(B453-2),"",$G$5*SUM($O$14:O453)-$H$5*SUM($P$14:P453))</f>
        <v/>
      </c>
      <c r="R453" s="77" t="str">
        <f t="shared" ca="1" si="482"/>
        <v/>
      </c>
      <c r="AB453" s="163" t="str">
        <f t="shared" si="487"/>
        <v/>
      </c>
      <c r="AC453" s="163" t="str">
        <f t="shared" si="488"/>
        <v/>
      </c>
      <c r="AH453" s="164" t="str">
        <f t="shared" ca="1" si="459"/>
        <v/>
      </c>
      <c r="AI453" s="44" t="str">
        <f ca="1">IF(COUNTIF($BU$2:BU1438,AH453)=1,VLOOKUP(AH453,BG:BH,2), IF(COUNTIF($BU$2:BU1438,AH453)=0,$AI$10,""))</f>
        <v/>
      </c>
      <c r="AJ453" s="45" t="str">
        <f t="shared" ca="1" si="446"/>
        <v/>
      </c>
      <c r="AK453" s="45" t="str">
        <f t="shared" ca="1" si="460"/>
        <v/>
      </c>
      <c r="AL453" s="44" t="str">
        <f ca="1">IF(COUNTIF($BU$2:BU1438,AH453)=1,VLOOKUP(AH453,BI:BJ,2), IF(COUNTIF($BU$2:BU1438,AH453)=0,$AJ$10,""))</f>
        <v/>
      </c>
      <c r="AM453" s="45" t="str">
        <f t="shared" ca="1" si="461"/>
        <v/>
      </c>
      <c r="AN453" s="46" t="str">
        <f t="shared" ca="1" si="462"/>
        <v/>
      </c>
      <c r="AO453" s="44" t="str">
        <f ca="1">IF(COUNTIF($BU$2:BU1438,AH453)=1,VLOOKUP(AH453,BK:BL,2), IF(COUNTIF($BU$2:BU1438,AH453)=0,$AK$10,""))</f>
        <v/>
      </c>
      <c r="AP453" s="45" t="str">
        <f t="shared" ca="1" si="463"/>
        <v/>
      </c>
      <c r="AQ453" s="46" t="str">
        <f t="shared" ca="1" si="464"/>
        <v/>
      </c>
      <c r="AR453" s="44" t="str">
        <f ca="1">IF(COUNTIF($BU$2:BU1438,AH453)=1,VLOOKUP(AH453,BM:BN,2), IF(COUNTIF($BU$2:BU1438,AH453)=0,$AL$10,""))</f>
        <v/>
      </c>
      <c r="AS453" s="45" t="str">
        <f t="shared" ca="1" si="465"/>
        <v/>
      </c>
      <c r="AT453" s="46" t="str">
        <f t="shared" ca="1" si="466"/>
        <v/>
      </c>
      <c r="AU453" s="44" t="str">
        <f ca="1">IF(COUNTIF($BU$2:BU1438,AH453)=1,VLOOKUP(AH453,BO:BP,2), IF(COUNTIF($BU$2:BU1438,AH453)=0,$AM$10,""))</f>
        <v/>
      </c>
      <c r="AV453" s="45" t="str">
        <f t="shared" ca="1" si="467"/>
        <v/>
      </c>
      <c r="AW453" s="46" t="str">
        <f t="shared" ca="1" si="468"/>
        <v/>
      </c>
      <c r="AX453" s="44" t="str">
        <f ca="1">IF(COUNTIF($BU$2:BU1438,AH453)=1,VLOOKUP(AH453,BQ:BR,2), IF(COUNTIF($BU$2:BU1438,AH453)=0,$AN$10,""))</f>
        <v/>
      </c>
      <c r="AY453" s="45" t="str">
        <f t="shared" ca="1" si="469"/>
        <v/>
      </c>
      <c r="AZ453" s="46" t="str">
        <f t="shared" ca="1" si="470"/>
        <v/>
      </c>
      <c r="BA453" s="77" t="str">
        <f t="shared" ca="1" si="471"/>
        <v/>
      </c>
      <c r="BB453" s="176"/>
      <c r="BC453" s="176"/>
      <c r="BD453" s="77" t="str">
        <f ca="1">IF(ISERROR(AI453-2),"",$AQ$4*SUM($BB$14:BB453)-$AR$4*SUM($BC$14:BC453))</f>
        <v/>
      </c>
      <c r="BE453" s="77" t="str">
        <f t="shared" ca="1" si="472"/>
        <v/>
      </c>
      <c r="BS453" s="163" t="str">
        <f t="shared" si="489"/>
        <v/>
      </c>
      <c r="BT453" s="163" t="str">
        <f t="shared" si="490"/>
        <v/>
      </c>
      <c r="BY453" s="164" t="str">
        <f t="shared" ca="1" si="454"/>
        <v/>
      </c>
      <c r="BZ453" s="44" t="str">
        <f ca="1">IF(COUNTIF($CN$2:CN1438,BY453)=1,VLOOKUP(BY453,CH:CI,2), IF(COUNTIF($CN$2:CN1438,BY453)=0,$BZ$10,""))</f>
        <v/>
      </c>
      <c r="CA453" s="45" t="str">
        <f t="shared" ca="1" si="447"/>
        <v/>
      </c>
      <c r="CB453" s="45" t="str">
        <f t="shared" ca="1" si="455"/>
        <v/>
      </c>
      <c r="CC453" s="44" t="str">
        <f ca="1">IF(COUNTIF($CN$2:CN1438,BY453)=1,VLOOKUP(BY453,CJ:CK,2), IF(COUNTIF($CN$2:CN1438,BY453)=0,$CA$10,""))</f>
        <v/>
      </c>
      <c r="CD453" s="45" t="str">
        <f t="shared" ca="1" si="456"/>
        <v/>
      </c>
      <c r="CE453" s="46" t="str">
        <f t="shared" ca="1" si="457"/>
        <v/>
      </c>
      <c r="CF453" s="44" t="str">
        <f t="shared" ca="1" si="458"/>
        <v/>
      </c>
      <c r="CL453" s="163" t="str">
        <f t="shared" si="483"/>
        <v/>
      </c>
      <c r="CM453" s="163" t="str">
        <f t="shared" si="484"/>
        <v/>
      </c>
      <c r="CR453" s="164" t="str">
        <f t="shared" ca="1" si="448"/>
        <v/>
      </c>
      <c r="CS453" s="44" t="str">
        <f ca="1">IF(COUNTIF($DG$2:DG1438,CR453)=1,VLOOKUP(CR453,DA:DB,2), IF(COUNTIF($DG$2:DG1438,CR453)=0,$CS$10,""))</f>
        <v/>
      </c>
      <c r="CT453" s="45" t="str">
        <f t="shared" ca="1" si="449"/>
        <v/>
      </c>
      <c r="CU453" s="45" t="str">
        <f t="shared" ca="1" si="450"/>
        <v/>
      </c>
      <c r="CV453" s="44" t="str">
        <f ca="1">IF(COUNTIF($DG$2:DG1438,CR453)=1,VLOOKUP(CR453,DC:DD,2), IF(COUNTIF($DG$2:DG1438,CR453)=0,$CT$10,""))</f>
        <v/>
      </c>
      <c r="CW453" s="45" t="str">
        <f t="shared" ca="1" si="451"/>
        <v/>
      </c>
      <c r="CX453" s="46" t="str">
        <f t="shared" ca="1" si="452"/>
        <v/>
      </c>
      <c r="CY453" s="44" t="str">
        <f t="shared" ca="1" si="453"/>
        <v/>
      </c>
      <c r="DE453" s="163" t="str">
        <f t="shared" si="485"/>
        <v/>
      </c>
      <c r="DF453" s="163" t="str">
        <f t="shared" si="486"/>
        <v/>
      </c>
    </row>
    <row r="454" spans="1:110">
      <c r="A454" s="164" t="str">
        <f t="shared" ca="1" si="473"/>
        <v/>
      </c>
      <c r="B454" s="71" t="str">
        <f ca="1">IF(COUNTIF($AD$2:AD1439,A454)=1,VLOOKUP(A454,T:U,2), IF(COUNTIF($AD$2:AD1439,A454)=0,$B$10,""))</f>
        <v/>
      </c>
      <c r="C454" s="31" t="str">
        <f t="shared" ca="1" si="445"/>
        <v/>
      </c>
      <c r="D454" s="32" t="str">
        <f t="shared" ca="1" si="474"/>
        <v/>
      </c>
      <c r="E454" s="71" t="str">
        <f ca="1">IF(COUNTIF($AD$2:AD1439,A454)=1,VLOOKUP(A454,V:W,2), IF(COUNTIF($AD$2:AD1439,A454)=0,$C$10,""))</f>
        <v/>
      </c>
      <c r="F454" s="31" t="str">
        <f t="shared" ca="1" si="475"/>
        <v/>
      </c>
      <c r="G454" s="32" t="str">
        <f t="shared" ca="1" si="476"/>
        <v/>
      </c>
      <c r="H454" s="71" t="str">
        <f ca="1">IF(COUNTIF($AD$2:AD1439,A454)=1,VLOOKUP(A454,X:Y,2), IF(COUNTIF($AD$2:AD1439,A454)=0,$D$10,""))</f>
        <v/>
      </c>
      <c r="I454" s="31" t="str">
        <f t="shared" ca="1" si="477"/>
        <v/>
      </c>
      <c r="J454" s="32" t="str">
        <f t="shared" ca="1" si="478"/>
        <v/>
      </c>
      <c r="K454" s="71" t="str">
        <f ca="1">IF(COUNTIF($AD$2:AD1439,A454)=1,VLOOKUP(A454,Z:AA,2), IF(COUNTIF($AD$2:AD1439,A454)=0,$E$10,""))</f>
        <v/>
      </c>
      <c r="L454" s="31" t="str">
        <f t="shared" ca="1" si="479"/>
        <v/>
      </c>
      <c r="M454" s="32" t="str">
        <f t="shared" ca="1" si="480"/>
        <v/>
      </c>
      <c r="N454" s="77" t="str">
        <f t="shared" ca="1" si="481"/>
        <v/>
      </c>
      <c r="O454" s="77"/>
      <c r="P454" s="77"/>
      <c r="Q454" s="77" t="str">
        <f ca="1">IF(ISERROR(B454-2),"",$G$5*SUM($O$14:O454)-$H$5*SUM($P$14:P454))</f>
        <v/>
      </c>
      <c r="R454" s="77" t="str">
        <f t="shared" ca="1" si="482"/>
        <v/>
      </c>
      <c r="AB454" s="163" t="str">
        <f t="shared" si="487"/>
        <v/>
      </c>
      <c r="AC454" s="163" t="str">
        <f t="shared" si="488"/>
        <v/>
      </c>
      <c r="AH454" s="164" t="str">
        <f t="shared" ca="1" si="459"/>
        <v/>
      </c>
      <c r="AI454" s="44" t="str">
        <f ca="1">IF(COUNTIF($BU$2:BU1439,AH454)=1,VLOOKUP(AH454,BG:BH,2), IF(COUNTIF($BU$2:BU1439,AH454)=0,$AI$10,""))</f>
        <v/>
      </c>
      <c r="AJ454" s="45" t="str">
        <f t="shared" ca="1" si="446"/>
        <v/>
      </c>
      <c r="AK454" s="45" t="str">
        <f t="shared" ca="1" si="460"/>
        <v/>
      </c>
      <c r="AL454" s="44" t="str">
        <f ca="1">IF(COUNTIF($BU$2:BU1439,AH454)=1,VLOOKUP(AH454,BI:BJ,2), IF(COUNTIF($BU$2:BU1439,AH454)=0,$AJ$10,""))</f>
        <v/>
      </c>
      <c r="AM454" s="45" t="str">
        <f t="shared" ca="1" si="461"/>
        <v/>
      </c>
      <c r="AN454" s="46" t="str">
        <f t="shared" ca="1" si="462"/>
        <v/>
      </c>
      <c r="AO454" s="44" t="str">
        <f ca="1">IF(COUNTIF($BU$2:BU1439,AH454)=1,VLOOKUP(AH454,BK:BL,2), IF(COUNTIF($BU$2:BU1439,AH454)=0,$AK$10,""))</f>
        <v/>
      </c>
      <c r="AP454" s="45" t="str">
        <f t="shared" ca="1" si="463"/>
        <v/>
      </c>
      <c r="AQ454" s="46" t="str">
        <f t="shared" ca="1" si="464"/>
        <v/>
      </c>
      <c r="AR454" s="44" t="str">
        <f ca="1">IF(COUNTIF($BU$2:BU1439,AH454)=1,VLOOKUP(AH454,BM:BN,2), IF(COUNTIF($BU$2:BU1439,AH454)=0,$AL$10,""))</f>
        <v/>
      </c>
      <c r="AS454" s="45" t="str">
        <f t="shared" ca="1" si="465"/>
        <v/>
      </c>
      <c r="AT454" s="46" t="str">
        <f t="shared" ca="1" si="466"/>
        <v/>
      </c>
      <c r="AU454" s="44" t="str">
        <f ca="1">IF(COUNTIF($BU$2:BU1439,AH454)=1,VLOOKUP(AH454,BO:BP,2), IF(COUNTIF($BU$2:BU1439,AH454)=0,$AM$10,""))</f>
        <v/>
      </c>
      <c r="AV454" s="45" t="str">
        <f t="shared" ca="1" si="467"/>
        <v/>
      </c>
      <c r="AW454" s="46" t="str">
        <f t="shared" ca="1" si="468"/>
        <v/>
      </c>
      <c r="AX454" s="44" t="str">
        <f ca="1">IF(COUNTIF($BU$2:BU1439,AH454)=1,VLOOKUP(AH454,BQ:BR,2), IF(COUNTIF($BU$2:BU1439,AH454)=0,$AN$10,""))</f>
        <v/>
      </c>
      <c r="AY454" s="45" t="str">
        <f t="shared" ca="1" si="469"/>
        <v/>
      </c>
      <c r="AZ454" s="46" t="str">
        <f t="shared" ca="1" si="470"/>
        <v/>
      </c>
      <c r="BA454" s="77" t="str">
        <f t="shared" ca="1" si="471"/>
        <v/>
      </c>
      <c r="BB454" s="176"/>
      <c r="BC454" s="176"/>
      <c r="BD454" s="77" t="str">
        <f ca="1">IF(ISERROR(AI454-2),"",$AQ$4*SUM($BB$14:BB454)-$AR$4*SUM($BC$14:BC454))</f>
        <v/>
      </c>
      <c r="BE454" s="77" t="str">
        <f t="shared" ca="1" si="472"/>
        <v/>
      </c>
      <c r="BS454" s="163" t="str">
        <f t="shared" si="489"/>
        <v/>
      </c>
      <c r="BT454" s="163" t="str">
        <f t="shared" si="490"/>
        <v/>
      </c>
      <c r="BY454" s="164" t="str">
        <f t="shared" ca="1" si="454"/>
        <v/>
      </c>
      <c r="BZ454" s="44" t="str">
        <f ca="1">IF(COUNTIF($CN$2:CN1439,BY454)=1,VLOOKUP(BY454,CH:CI,2), IF(COUNTIF($CN$2:CN1439,BY454)=0,$BZ$10,""))</f>
        <v/>
      </c>
      <c r="CA454" s="45" t="str">
        <f t="shared" ca="1" si="447"/>
        <v/>
      </c>
      <c r="CB454" s="45" t="str">
        <f t="shared" ca="1" si="455"/>
        <v/>
      </c>
      <c r="CC454" s="44" t="str">
        <f ca="1">IF(COUNTIF($CN$2:CN1439,BY454)=1,VLOOKUP(BY454,CJ:CK,2), IF(COUNTIF($CN$2:CN1439,BY454)=0,$CA$10,""))</f>
        <v/>
      </c>
      <c r="CD454" s="45" t="str">
        <f t="shared" ca="1" si="456"/>
        <v/>
      </c>
      <c r="CE454" s="46" t="str">
        <f t="shared" ca="1" si="457"/>
        <v/>
      </c>
      <c r="CF454" s="44" t="str">
        <f t="shared" ca="1" si="458"/>
        <v/>
      </c>
      <c r="CL454" s="163" t="str">
        <f t="shared" si="483"/>
        <v/>
      </c>
      <c r="CM454" s="163" t="str">
        <f t="shared" si="484"/>
        <v/>
      </c>
      <c r="CR454" s="164" t="str">
        <f t="shared" ca="1" si="448"/>
        <v/>
      </c>
      <c r="CS454" s="44" t="str">
        <f ca="1">IF(COUNTIF($DG$2:DG1439,CR454)=1,VLOOKUP(CR454,DA:DB,2), IF(COUNTIF($DG$2:DG1439,CR454)=0,$CS$10,""))</f>
        <v/>
      </c>
      <c r="CT454" s="45" t="str">
        <f t="shared" ca="1" si="449"/>
        <v/>
      </c>
      <c r="CU454" s="45" t="str">
        <f t="shared" ca="1" si="450"/>
        <v/>
      </c>
      <c r="CV454" s="44" t="str">
        <f ca="1">IF(COUNTIF($DG$2:DG1439,CR454)=1,VLOOKUP(CR454,DC:DD,2), IF(COUNTIF($DG$2:DG1439,CR454)=0,$CT$10,""))</f>
        <v/>
      </c>
      <c r="CW454" s="45" t="str">
        <f t="shared" ca="1" si="451"/>
        <v/>
      </c>
      <c r="CX454" s="46" t="str">
        <f t="shared" ca="1" si="452"/>
        <v/>
      </c>
      <c r="CY454" s="44" t="str">
        <f t="shared" ca="1" si="453"/>
        <v/>
      </c>
      <c r="DE454" s="163" t="str">
        <f t="shared" si="485"/>
        <v/>
      </c>
      <c r="DF454" s="163" t="str">
        <f t="shared" si="486"/>
        <v/>
      </c>
    </row>
    <row r="455" spans="1:110">
      <c r="A455" s="164" t="str">
        <f t="shared" ca="1" si="473"/>
        <v/>
      </c>
      <c r="B455" s="71" t="str">
        <f ca="1">IF(COUNTIF($AD$2:AD1440,A455)=1,VLOOKUP(A455,T:U,2), IF(COUNTIF($AD$2:AD1440,A455)=0,$B$10,""))</f>
        <v/>
      </c>
      <c r="C455" s="31" t="str">
        <f t="shared" ca="1" si="445"/>
        <v/>
      </c>
      <c r="D455" s="32" t="str">
        <f t="shared" ca="1" si="474"/>
        <v/>
      </c>
      <c r="E455" s="71" t="str">
        <f ca="1">IF(COUNTIF($AD$2:AD1440,A455)=1,VLOOKUP(A455,V:W,2), IF(COUNTIF($AD$2:AD1440,A455)=0,$C$10,""))</f>
        <v/>
      </c>
      <c r="F455" s="31" t="str">
        <f t="shared" ca="1" si="475"/>
        <v/>
      </c>
      <c r="G455" s="32" t="str">
        <f t="shared" ca="1" si="476"/>
        <v/>
      </c>
      <c r="H455" s="71" t="str">
        <f ca="1">IF(COUNTIF($AD$2:AD1440,A455)=1,VLOOKUP(A455,X:Y,2), IF(COUNTIF($AD$2:AD1440,A455)=0,$D$10,""))</f>
        <v/>
      </c>
      <c r="I455" s="31" t="str">
        <f t="shared" ca="1" si="477"/>
        <v/>
      </c>
      <c r="J455" s="32" t="str">
        <f t="shared" ca="1" si="478"/>
        <v/>
      </c>
      <c r="K455" s="71" t="str">
        <f ca="1">IF(COUNTIF($AD$2:AD1440,A455)=1,VLOOKUP(A455,Z:AA,2), IF(COUNTIF($AD$2:AD1440,A455)=0,$E$10,""))</f>
        <v/>
      </c>
      <c r="L455" s="31" t="str">
        <f t="shared" ca="1" si="479"/>
        <v/>
      </c>
      <c r="M455" s="32" t="str">
        <f t="shared" ca="1" si="480"/>
        <v/>
      </c>
      <c r="N455" s="77" t="str">
        <f t="shared" ca="1" si="481"/>
        <v/>
      </c>
      <c r="O455" s="77"/>
      <c r="P455" s="77"/>
      <c r="Q455" s="77" t="str">
        <f ca="1">IF(ISERROR(B455-2),"",$G$5*SUM($O$14:O455)-$H$5*SUM($P$14:P455))</f>
        <v/>
      </c>
      <c r="R455" s="77" t="str">
        <f t="shared" ca="1" si="482"/>
        <v/>
      </c>
      <c r="AB455" s="163" t="str">
        <f t="shared" si="487"/>
        <v/>
      </c>
      <c r="AC455" s="163" t="str">
        <f t="shared" si="488"/>
        <v/>
      </c>
      <c r="AH455" s="164" t="str">
        <f t="shared" ca="1" si="459"/>
        <v/>
      </c>
      <c r="AI455" s="44" t="str">
        <f ca="1">IF(COUNTIF($BU$2:BU1440,AH455)=1,VLOOKUP(AH455,BG:BH,2), IF(COUNTIF($BU$2:BU1440,AH455)=0,$AI$10,""))</f>
        <v/>
      </c>
      <c r="AJ455" s="45" t="str">
        <f t="shared" ca="1" si="446"/>
        <v/>
      </c>
      <c r="AK455" s="45" t="str">
        <f t="shared" ca="1" si="460"/>
        <v/>
      </c>
      <c r="AL455" s="44" t="str">
        <f ca="1">IF(COUNTIF($BU$2:BU1440,AH455)=1,VLOOKUP(AH455,BI:BJ,2), IF(COUNTIF($BU$2:BU1440,AH455)=0,$AJ$10,""))</f>
        <v/>
      </c>
      <c r="AM455" s="45" t="str">
        <f t="shared" ca="1" si="461"/>
        <v/>
      </c>
      <c r="AN455" s="46" t="str">
        <f t="shared" ca="1" si="462"/>
        <v/>
      </c>
      <c r="AO455" s="44" t="str">
        <f ca="1">IF(COUNTIF($BU$2:BU1440,AH455)=1,VLOOKUP(AH455,BK:BL,2), IF(COUNTIF($BU$2:BU1440,AH455)=0,$AK$10,""))</f>
        <v/>
      </c>
      <c r="AP455" s="45" t="str">
        <f t="shared" ca="1" si="463"/>
        <v/>
      </c>
      <c r="AQ455" s="46" t="str">
        <f t="shared" ca="1" si="464"/>
        <v/>
      </c>
      <c r="AR455" s="44" t="str">
        <f ca="1">IF(COUNTIF($BU$2:BU1440,AH455)=1,VLOOKUP(AH455,BM:BN,2), IF(COUNTIF($BU$2:BU1440,AH455)=0,$AL$10,""))</f>
        <v/>
      </c>
      <c r="AS455" s="45" t="str">
        <f t="shared" ca="1" si="465"/>
        <v/>
      </c>
      <c r="AT455" s="46" t="str">
        <f t="shared" ca="1" si="466"/>
        <v/>
      </c>
      <c r="AU455" s="44" t="str">
        <f ca="1">IF(COUNTIF($BU$2:BU1440,AH455)=1,VLOOKUP(AH455,BO:BP,2), IF(COUNTIF($BU$2:BU1440,AH455)=0,$AM$10,""))</f>
        <v/>
      </c>
      <c r="AV455" s="45" t="str">
        <f t="shared" ca="1" si="467"/>
        <v/>
      </c>
      <c r="AW455" s="46" t="str">
        <f t="shared" ca="1" si="468"/>
        <v/>
      </c>
      <c r="AX455" s="44" t="str">
        <f ca="1">IF(COUNTIF($BU$2:BU1440,AH455)=1,VLOOKUP(AH455,BQ:BR,2), IF(COUNTIF($BU$2:BU1440,AH455)=0,$AN$10,""))</f>
        <v/>
      </c>
      <c r="AY455" s="45" t="str">
        <f t="shared" ca="1" si="469"/>
        <v/>
      </c>
      <c r="AZ455" s="46" t="str">
        <f t="shared" ca="1" si="470"/>
        <v/>
      </c>
      <c r="BA455" s="77" t="str">
        <f t="shared" ca="1" si="471"/>
        <v/>
      </c>
      <c r="BB455" s="176"/>
      <c r="BC455" s="176"/>
      <c r="BD455" s="77" t="str">
        <f ca="1">IF(ISERROR(AI455-2),"",$AQ$4*SUM($BB$14:BB455)-$AR$4*SUM($BC$14:BC455))</f>
        <v/>
      </c>
      <c r="BE455" s="77" t="str">
        <f t="shared" ca="1" si="472"/>
        <v/>
      </c>
      <c r="BS455" s="163" t="str">
        <f t="shared" si="489"/>
        <v/>
      </c>
      <c r="BT455" s="163" t="str">
        <f t="shared" si="490"/>
        <v/>
      </c>
      <c r="BY455" s="164" t="str">
        <f t="shared" ca="1" si="454"/>
        <v/>
      </c>
      <c r="BZ455" s="44" t="str">
        <f ca="1">IF(COUNTIF($CN$2:CN1440,BY455)=1,VLOOKUP(BY455,CH:CI,2), IF(COUNTIF($CN$2:CN1440,BY455)=0,$BZ$10,""))</f>
        <v/>
      </c>
      <c r="CA455" s="45" t="str">
        <f t="shared" ca="1" si="447"/>
        <v/>
      </c>
      <c r="CB455" s="45" t="str">
        <f t="shared" ca="1" si="455"/>
        <v/>
      </c>
      <c r="CC455" s="44" t="str">
        <f ca="1">IF(COUNTIF($CN$2:CN1440,BY455)=1,VLOOKUP(BY455,CJ:CK,2), IF(COUNTIF($CN$2:CN1440,BY455)=0,$CA$10,""))</f>
        <v/>
      </c>
      <c r="CD455" s="45" t="str">
        <f t="shared" ca="1" si="456"/>
        <v/>
      </c>
      <c r="CE455" s="46" t="str">
        <f t="shared" ca="1" si="457"/>
        <v/>
      </c>
      <c r="CF455" s="44" t="str">
        <f t="shared" ca="1" si="458"/>
        <v/>
      </c>
      <c r="CL455" s="163" t="str">
        <f t="shared" si="483"/>
        <v/>
      </c>
      <c r="CM455" s="163" t="str">
        <f t="shared" si="484"/>
        <v/>
      </c>
      <c r="CR455" s="164" t="str">
        <f t="shared" ca="1" si="448"/>
        <v/>
      </c>
      <c r="CS455" s="44" t="str">
        <f ca="1">IF(COUNTIF($DG$2:DG1440,CR455)=1,VLOOKUP(CR455,DA:DB,2), IF(COUNTIF($DG$2:DG1440,CR455)=0,$CS$10,""))</f>
        <v/>
      </c>
      <c r="CT455" s="45" t="str">
        <f t="shared" ca="1" si="449"/>
        <v/>
      </c>
      <c r="CU455" s="45" t="str">
        <f t="shared" ca="1" si="450"/>
        <v/>
      </c>
      <c r="CV455" s="44" t="str">
        <f ca="1">IF(COUNTIF($DG$2:DG1440,CR455)=1,VLOOKUP(CR455,DC:DD,2), IF(COUNTIF($DG$2:DG1440,CR455)=0,$CT$10,""))</f>
        <v/>
      </c>
      <c r="CW455" s="45" t="str">
        <f t="shared" ca="1" si="451"/>
        <v/>
      </c>
      <c r="CX455" s="46" t="str">
        <f t="shared" ca="1" si="452"/>
        <v/>
      </c>
      <c r="CY455" s="44" t="str">
        <f t="shared" ca="1" si="453"/>
        <v/>
      </c>
      <c r="DE455" s="163" t="str">
        <f t="shared" si="485"/>
        <v/>
      </c>
      <c r="DF455" s="163" t="str">
        <f t="shared" si="486"/>
        <v/>
      </c>
    </row>
    <row r="456" spans="1:110">
      <c r="A456" s="164" t="str">
        <f t="shared" ca="1" si="473"/>
        <v/>
      </c>
      <c r="B456" s="71" t="str">
        <f ca="1">IF(COUNTIF($AD$2:AD1441,A456)=1,VLOOKUP(A456,T:U,2), IF(COUNTIF($AD$2:AD1441,A456)=0,$B$10,""))</f>
        <v/>
      </c>
      <c r="C456" s="31" t="str">
        <f t="shared" ca="1" si="445"/>
        <v/>
      </c>
      <c r="D456" s="32" t="str">
        <f t="shared" ca="1" si="474"/>
        <v/>
      </c>
      <c r="E456" s="71" t="str">
        <f ca="1">IF(COUNTIF($AD$2:AD1441,A456)=1,VLOOKUP(A456,V:W,2), IF(COUNTIF($AD$2:AD1441,A456)=0,$C$10,""))</f>
        <v/>
      </c>
      <c r="F456" s="31" t="str">
        <f t="shared" ca="1" si="475"/>
        <v/>
      </c>
      <c r="G456" s="32" t="str">
        <f t="shared" ca="1" si="476"/>
        <v/>
      </c>
      <c r="H456" s="71" t="str">
        <f ca="1">IF(COUNTIF($AD$2:AD1441,A456)=1,VLOOKUP(A456,X:Y,2), IF(COUNTIF($AD$2:AD1441,A456)=0,$D$10,""))</f>
        <v/>
      </c>
      <c r="I456" s="31" t="str">
        <f t="shared" ca="1" si="477"/>
        <v/>
      </c>
      <c r="J456" s="32" t="str">
        <f t="shared" ca="1" si="478"/>
        <v/>
      </c>
      <c r="K456" s="71" t="str">
        <f ca="1">IF(COUNTIF($AD$2:AD1441,A456)=1,VLOOKUP(A456,Z:AA,2), IF(COUNTIF($AD$2:AD1441,A456)=0,$E$10,""))</f>
        <v/>
      </c>
      <c r="L456" s="31" t="str">
        <f t="shared" ca="1" si="479"/>
        <v/>
      </c>
      <c r="M456" s="32" t="str">
        <f t="shared" ca="1" si="480"/>
        <v/>
      </c>
      <c r="N456" s="77" t="str">
        <f t="shared" ca="1" si="481"/>
        <v/>
      </c>
      <c r="O456" s="77"/>
      <c r="P456" s="77"/>
      <c r="Q456" s="77" t="str">
        <f ca="1">IF(ISERROR(B456-2),"",$G$5*SUM($O$14:O456)-$H$5*SUM($P$14:P456))</f>
        <v/>
      </c>
      <c r="R456" s="77" t="str">
        <f t="shared" ca="1" si="482"/>
        <v/>
      </c>
      <c r="AB456" s="163" t="str">
        <f t="shared" si="487"/>
        <v/>
      </c>
      <c r="AC456" s="163" t="str">
        <f t="shared" si="488"/>
        <v/>
      </c>
      <c r="AH456" s="164" t="str">
        <f t="shared" ca="1" si="459"/>
        <v/>
      </c>
      <c r="AI456" s="44" t="str">
        <f ca="1">IF(COUNTIF($BU$2:BU1441,AH456)=1,VLOOKUP(AH456,BG:BH,2), IF(COUNTIF($BU$2:BU1441,AH456)=0,$AI$10,""))</f>
        <v/>
      </c>
      <c r="AJ456" s="45" t="str">
        <f t="shared" ca="1" si="446"/>
        <v/>
      </c>
      <c r="AK456" s="45" t="str">
        <f t="shared" ca="1" si="460"/>
        <v/>
      </c>
      <c r="AL456" s="44" t="str">
        <f ca="1">IF(COUNTIF($BU$2:BU1441,AH456)=1,VLOOKUP(AH456,BI:BJ,2), IF(COUNTIF($BU$2:BU1441,AH456)=0,$AJ$10,""))</f>
        <v/>
      </c>
      <c r="AM456" s="45" t="str">
        <f t="shared" ca="1" si="461"/>
        <v/>
      </c>
      <c r="AN456" s="46" t="str">
        <f t="shared" ca="1" si="462"/>
        <v/>
      </c>
      <c r="AO456" s="44" t="str">
        <f ca="1">IF(COUNTIF($BU$2:BU1441,AH456)=1,VLOOKUP(AH456,BK:BL,2), IF(COUNTIF($BU$2:BU1441,AH456)=0,$AK$10,""))</f>
        <v/>
      </c>
      <c r="AP456" s="45" t="str">
        <f t="shared" ca="1" si="463"/>
        <v/>
      </c>
      <c r="AQ456" s="46" t="str">
        <f t="shared" ca="1" si="464"/>
        <v/>
      </c>
      <c r="AR456" s="44" t="str">
        <f ca="1">IF(COUNTIF($BU$2:BU1441,AH456)=1,VLOOKUP(AH456,BM:BN,2), IF(COUNTIF($BU$2:BU1441,AH456)=0,$AL$10,""))</f>
        <v/>
      </c>
      <c r="AS456" s="45" t="str">
        <f t="shared" ca="1" si="465"/>
        <v/>
      </c>
      <c r="AT456" s="46" t="str">
        <f t="shared" ca="1" si="466"/>
        <v/>
      </c>
      <c r="AU456" s="44" t="str">
        <f ca="1">IF(COUNTIF($BU$2:BU1441,AH456)=1,VLOOKUP(AH456,BO:BP,2), IF(COUNTIF($BU$2:BU1441,AH456)=0,$AM$10,""))</f>
        <v/>
      </c>
      <c r="AV456" s="45" t="str">
        <f t="shared" ca="1" si="467"/>
        <v/>
      </c>
      <c r="AW456" s="46" t="str">
        <f t="shared" ca="1" si="468"/>
        <v/>
      </c>
      <c r="AX456" s="44" t="str">
        <f ca="1">IF(COUNTIF($BU$2:BU1441,AH456)=1,VLOOKUP(AH456,BQ:BR,2), IF(COUNTIF($BU$2:BU1441,AH456)=0,$AN$10,""))</f>
        <v/>
      </c>
      <c r="AY456" s="45" t="str">
        <f t="shared" ca="1" si="469"/>
        <v/>
      </c>
      <c r="AZ456" s="46" t="str">
        <f t="shared" ca="1" si="470"/>
        <v/>
      </c>
      <c r="BA456" s="77" t="str">
        <f t="shared" ca="1" si="471"/>
        <v/>
      </c>
      <c r="BB456" s="176"/>
      <c r="BC456" s="176"/>
      <c r="BD456" s="77" t="str">
        <f ca="1">IF(ISERROR(AI456-2),"",$AQ$4*SUM($BB$14:BB456)-$AR$4*SUM($BC$14:BC456))</f>
        <v/>
      </c>
      <c r="BE456" s="77" t="str">
        <f t="shared" ca="1" si="472"/>
        <v/>
      </c>
      <c r="BS456" s="163" t="str">
        <f t="shared" si="489"/>
        <v/>
      </c>
      <c r="BT456" s="163" t="str">
        <f t="shared" si="490"/>
        <v/>
      </c>
      <c r="BY456" s="164" t="str">
        <f t="shared" ca="1" si="454"/>
        <v/>
      </c>
      <c r="BZ456" s="44" t="str">
        <f ca="1">IF(COUNTIF($CN$2:CN1441,BY456)=1,VLOOKUP(BY456,CH:CI,2), IF(COUNTIF($CN$2:CN1441,BY456)=0,$BZ$10,""))</f>
        <v/>
      </c>
      <c r="CA456" s="45" t="str">
        <f t="shared" ca="1" si="447"/>
        <v/>
      </c>
      <c r="CB456" s="45" t="str">
        <f t="shared" ca="1" si="455"/>
        <v/>
      </c>
      <c r="CC456" s="44" t="str">
        <f ca="1">IF(COUNTIF($CN$2:CN1441,BY456)=1,VLOOKUP(BY456,CJ:CK,2), IF(COUNTIF($CN$2:CN1441,BY456)=0,$CA$10,""))</f>
        <v/>
      </c>
      <c r="CD456" s="45" t="str">
        <f t="shared" ca="1" si="456"/>
        <v/>
      </c>
      <c r="CE456" s="46" t="str">
        <f t="shared" ca="1" si="457"/>
        <v/>
      </c>
      <c r="CF456" s="44" t="str">
        <f t="shared" ca="1" si="458"/>
        <v/>
      </c>
      <c r="CL456" s="163" t="str">
        <f t="shared" si="483"/>
        <v/>
      </c>
      <c r="CM456" s="163" t="str">
        <f t="shared" si="484"/>
        <v/>
      </c>
      <c r="CR456" s="164" t="str">
        <f t="shared" ca="1" si="448"/>
        <v/>
      </c>
      <c r="CS456" s="44" t="str">
        <f ca="1">IF(COUNTIF($DG$2:DG1441,CR456)=1,VLOOKUP(CR456,DA:DB,2), IF(COUNTIF($DG$2:DG1441,CR456)=0,$CS$10,""))</f>
        <v/>
      </c>
      <c r="CT456" s="45" t="str">
        <f t="shared" ca="1" si="449"/>
        <v/>
      </c>
      <c r="CU456" s="45" t="str">
        <f t="shared" ca="1" si="450"/>
        <v/>
      </c>
      <c r="CV456" s="44" t="str">
        <f ca="1">IF(COUNTIF($DG$2:DG1441,CR456)=1,VLOOKUP(CR456,DC:DD,2), IF(COUNTIF($DG$2:DG1441,CR456)=0,$CT$10,""))</f>
        <v/>
      </c>
      <c r="CW456" s="45" t="str">
        <f t="shared" ca="1" si="451"/>
        <v/>
      </c>
      <c r="CX456" s="46" t="str">
        <f t="shared" ca="1" si="452"/>
        <v/>
      </c>
      <c r="CY456" s="44" t="str">
        <f t="shared" ca="1" si="453"/>
        <v/>
      </c>
      <c r="DE456" s="163" t="str">
        <f t="shared" si="485"/>
        <v/>
      </c>
      <c r="DF456" s="163" t="str">
        <f t="shared" si="486"/>
        <v/>
      </c>
    </row>
    <row r="457" spans="1:110">
      <c r="A457" s="164" t="str">
        <f t="shared" ca="1" si="473"/>
        <v/>
      </c>
      <c r="B457" s="71" t="str">
        <f ca="1">IF(COUNTIF($AD$2:AD1442,A457)=1,VLOOKUP(A457,T:U,2), IF(COUNTIF($AD$2:AD1442,A457)=0,$B$10,""))</f>
        <v/>
      </c>
      <c r="C457" s="31" t="str">
        <f t="shared" ca="1" si="445"/>
        <v/>
      </c>
      <c r="D457" s="32" t="str">
        <f t="shared" ca="1" si="474"/>
        <v/>
      </c>
      <c r="E457" s="71" t="str">
        <f ca="1">IF(COUNTIF($AD$2:AD1442,A457)=1,VLOOKUP(A457,V:W,2), IF(COUNTIF($AD$2:AD1442,A457)=0,$C$10,""))</f>
        <v/>
      </c>
      <c r="F457" s="31" t="str">
        <f t="shared" ca="1" si="475"/>
        <v/>
      </c>
      <c r="G457" s="32" t="str">
        <f t="shared" ca="1" si="476"/>
        <v/>
      </c>
      <c r="H457" s="71" t="str">
        <f ca="1">IF(COUNTIF($AD$2:AD1442,A457)=1,VLOOKUP(A457,X:Y,2), IF(COUNTIF($AD$2:AD1442,A457)=0,$D$10,""))</f>
        <v/>
      </c>
      <c r="I457" s="31" t="str">
        <f t="shared" ca="1" si="477"/>
        <v/>
      </c>
      <c r="J457" s="32" t="str">
        <f t="shared" ca="1" si="478"/>
        <v/>
      </c>
      <c r="K457" s="71" t="str">
        <f ca="1">IF(COUNTIF($AD$2:AD1442,A457)=1,VLOOKUP(A457,Z:AA,2), IF(COUNTIF($AD$2:AD1442,A457)=0,$E$10,""))</f>
        <v/>
      </c>
      <c r="L457" s="31" t="str">
        <f t="shared" ca="1" si="479"/>
        <v/>
      </c>
      <c r="M457" s="32" t="str">
        <f t="shared" ca="1" si="480"/>
        <v/>
      </c>
      <c r="N457" s="77" t="str">
        <f t="shared" ca="1" si="481"/>
        <v/>
      </c>
      <c r="O457" s="77"/>
      <c r="P457" s="77"/>
      <c r="Q457" s="77" t="str">
        <f ca="1">IF(ISERROR(B457-2),"",$G$5*SUM($O$14:O457)-$H$5*SUM($P$14:P457))</f>
        <v/>
      </c>
      <c r="R457" s="77" t="str">
        <f t="shared" ca="1" si="482"/>
        <v/>
      </c>
      <c r="AB457" s="163" t="str">
        <f t="shared" si="487"/>
        <v/>
      </c>
      <c r="AC457" s="163" t="str">
        <f t="shared" si="488"/>
        <v/>
      </c>
      <c r="AH457" s="164" t="str">
        <f t="shared" ca="1" si="459"/>
        <v/>
      </c>
      <c r="AI457" s="44" t="str">
        <f ca="1">IF(COUNTIF($BU$2:BU1442,AH457)=1,VLOOKUP(AH457,BG:BH,2), IF(COUNTIF($BU$2:BU1442,AH457)=0,$AI$10,""))</f>
        <v/>
      </c>
      <c r="AJ457" s="45" t="str">
        <f t="shared" ca="1" si="446"/>
        <v/>
      </c>
      <c r="AK457" s="45" t="str">
        <f t="shared" ca="1" si="460"/>
        <v/>
      </c>
      <c r="AL457" s="44" t="str">
        <f ca="1">IF(COUNTIF($BU$2:BU1442,AH457)=1,VLOOKUP(AH457,BI:BJ,2), IF(COUNTIF($BU$2:BU1442,AH457)=0,$AJ$10,""))</f>
        <v/>
      </c>
      <c r="AM457" s="45" t="str">
        <f t="shared" ca="1" si="461"/>
        <v/>
      </c>
      <c r="AN457" s="46" t="str">
        <f t="shared" ca="1" si="462"/>
        <v/>
      </c>
      <c r="AO457" s="44" t="str">
        <f ca="1">IF(COUNTIF($BU$2:BU1442,AH457)=1,VLOOKUP(AH457,BK:BL,2), IF(COUNTIF($BU$2:BU1442,AH457)=0,$AK$10,""))</f>
        <v/>
      </c>
      <c r="AP457" s="45" t="str">
        <f t="shared" ca="1" si="463"/>
        <v/>
      </c>
      <c r="AQ457" s="46" t="str">
        <f t="shared" ca="1" si="464"/>
        <v/>
      </c>
      <c r="AR457" s="44" t="str">
        <f ca="1">IF(COUNTIF($BU$2:BU1442,AH457)=1,VLOOKUP(AH457,BM:BN,2), IF(COUNTIF($BU$2:BU1442,AH457)=0,$AL$10,""))</f>
        <v/>
      </c>
      <c r="AS457" s="45" t="str">
        <f t="shared" ca="1" si="465"/>
        <v/>
      </c>
      <c r="AT457" s="46" t="str">
        <f t="shared" ca="1" si="466"/>
        <v/>
      </c>
      <c r="AU457" s="44" t="str">
        <f ca="1">IF(COUNTIF($BU$2:BU1442,AH457)=1,VLOOKUP(AH457,BO:BP,2), IF(COUNTIF($BU$2:BU1442,AH457)=0,$AM$10,""))</f>
        <v/>
      </c>
      <c r="AV457" s="45" t="str">
        <f t="shared" ca="1" si="467"/>
        <v/>
      </c>
      <c r="AW457" s="46" t="str">
        <f t="shared" ca="1" si="468"/>
        <v/>
      </c>
      <c r="AX457" s="44" t="str">
        <f ca="1">IF(COUNTIF($BU$2:BU1442,AH457)=1,VLOOKUP(AH457,BQ:BR,2), IF(COUNTIF($BU$2:BU1442,AH457)=0,$AN$10,""))</f>
        <v/>
      </c>
      <c r="AY457" s="45" t="str">
        <f t="shared" ca="1" si="469"/>
        <v/>
      </c>
      <c r="AZ457" s="46" t="str">
        <f t="shared" ca="1" si="470"/>
        <v/>
      </c>
      <c r="BA457" s="77" t="str">
        <f t="shared" ca="1" si="471"/>
        <v/>
      </c>
      <c r="BB457" s="176"/>
      <c r="BC457" s="176"/>
      <c r="BD457" s="77" t="str">
        <f ca="1">IF(ISERROR(AI457-2),"",$AQ$4*SUM($BB$14:BB457)-$AR$4*SUM($BC$14:BC457))</f>
        <v/>
      </c>
      <c r="BE457" s="77" t="str">
        <f t="shared" ca="1" si="472"/>
        <v/>
      </c>
      <c r="BS457" s="163" t="str">
        <f t="shared" si="489"/>
        <v/>
      </c>
      <c r="BT457" s="163" t="str">
        <f t="shared" si="490"/>
        <v/>
      </c>
      <c r="BY457" s="164" t="str">
        <f t="shared" ca="1" si="454"/>
        <v/>
      </c>
      <c r="BZ457" s="44" t="str">
        <f ca="1">IF(COUNTIF($CN$2:CN1442,BY457)=1,VLOOKUP(BY457,CH:CI,2), IF(COUNTIF($CN$2:CN1442,BY457)=0,$BZ$10,""))</f>
        <v/>
      </c>
      <c r="CA457" s="45" t="str">
        <f t="shared" ca="1" si="447"/>
        <v/>
      </c>
      <c r="CB457" s="45" t="str">
        <f t="shared" ca="1" si="455"/>
        <v/>
      </c>
      <c r="CC457" s="44" t="str">
        <f ca="1">IF(COUNTIF($CN$2:CN1442,BY457)=1,VLOOKUP(BY457,CJ:CK,2), IF(COUNTIF($CN$2:CN1442,BY457)=0,$CA$10,""))</f>
        <v/>
      </c>
      <c r="CD457" s="45" t="str">
        <f t="shared" ca="1" si="456"/>
        <v/>
      </c>
      <c r="CE457" s="46" t="str">
        <f t="shared" ca="1" si="457"/>
        <v/>
      </c>
      <c r="CF457" s="44" t="str">
        <f t="shared" ca="1" si="458"/>
        <v/>
      </c>
      <c r="CL457" s="163" t="str">
        <f t="shared" si="483"/>
        <v/>
      </c>
      <c r="CM457" s="163" t="str">
        <f t="shared" si="484"/>
        <v/>
      </c>
      <c r="CR457" s="164" t="str">
        <f t="shared" ca="1" si="448"/>
        <v/>
      </c>
      <c r="CS457" s="44" t="str">
        <f ca="1">IF(COUNTIF($DG$2:DG1442,CR457)=1,VLOOKUP(CR457,DA:DB,2), IF(COUNTIF($DG$2:DG1442,CR457)=0,$CS$10,""))</f>
        <v/>
      </c>
      <c r="CT457" s="45" t="str">
        <f t="shared" ca="1" si="449"/>
        <v/>
      </c>
      <c r="CU457" s="45" t="str">
        <f t="shared" ca="1" si="450"/>
        <v/>
      </c>
      <c r="CV457" s="44" t="str">
        <f ca="1">IF(COUNTIF($DG$2:DG1442,CR457)=1,VLOOKUP(CR457,DC:DD,2), IF(COUNTIF($DG$2:DG1442,CR457)=0,$CT$10,""))</f>
        <v/>
      </c>
      <c r="CW457" s="45" t="str">
        <f t="shared" ca="1" si="451"/>
        <v/>
      </c>
      <c r="CX457" s="46" t="str">
        <f t="shared" ca="1" si="452"/>
        <v/>
      </c>
      <c r="CY457" s="44" t="str">
        <f t="shared" ca="1" si="453"/>
        <v/>
      </c>
      <c r="DE457" s="163" t="str">
        <f t="shared" si="485"/>
        <v/>
      </c>
      <c r="DF457" s="163" t="str">
        <f t="shared" si="486"/>
        <v/>
      </c>
    </row>
    <row r="458" spans="1:110">
      <c r="A458" s="164" t="str">
        <f t="shared" ca="1" si="473"/>
        <v/>
      </c>
      <c r="B458" s="71" t="str">
        <f ca="1">IF(COUNTIF($AD$2:AD1443,A458)=1,VLOOKUP(A458,T:U,2), IF(COUNTIF($AD$2:AD1443,A458)=0,$B$10,""))</f>
        <v/>
      </c>
      <c r="C458" s="31" t="str">
        <f t="shared" ca="1" si="445"/>
        <v/>
      </c>
      <c r="D458" s="32" t="str">
        <f t="shared" ca="1" si="474"/>
        <v/>
      </c>
      <c r="E458" s="71" t="str">
        <f ca="1">IF(COUNTIF($AD$2:AD1443,A458)=1,VLOOKUP(A458,V:W,2), IF(COUNTIF($AD$2:AD1443,A458)=0,$C$10,""))</f>
        <v/>
      </c>
      <c r="F458" s="31" t="str">
        <f t="shared" ca="1" si="475"/>
        <v/>
      </c>
      <c r="G458" s="32" t="str">
        <f t="shared" ca="1" si="476"/>
        <v/>
      </c>
      <c r="H458" s="71" t="str">
        <f ca="1">IF(COUNTIF($AD$2:AD1443,A458)=1,VLOOKUP(A458,X:Y,2), IF(COUNTIF($AD$2:AD1443,A458)=0,$D$10,""))</f>
        <v/>
      </c>
      <c r="I458" s="31" t="str">
        <f t="shared" ca="1" si="477"/>
        <v/>
      </c>
      <c r="J458" s="32" t="str">
        <f t="shared" ca="1" si="478"/>
        <v/>
      </c>
      <c r="K458" s="71" t="str">
        <f ca="1">IF(COUNTIF($AD$2:AD1443,A458)=1,VLOOKUP(A458,Z:AA,2), IF(COUNTIF($AD$2:AD1443,A458)=0,$E$10,""))</f>
        <v/>
      </c>
      <c r="L458" s="31" t="str">
        <f t="shared" ca="1" si="479"/>
        <v/>
      </c>
      <c r="M458" s="32" t="str">
        <f t="shared" ca="1" si="480"/>
        <v/>
      </c>
      <c r="N458" s="77" t="str">
        <f t="shared" ca="1" si="481"/>
        <v/>
      </c>
      <c r="O458" s="77"/>
      <c r="P458" s="77"/>
      <c r="Q458" s="77" t="str">
        <f ca="1">IF(ISERROR(B458-2),"",$G$5*SUM($O$14:O458)-$H$5*SUM($P$14:P458))</f>
        <v/>
      </c>
      <c r="R458" s="77" t="str">
        <f t="shared" ca="1" si="482"/>
        <v/>
      </c>
      <c r="AB458" s="163" t="str">
        <f t="shared" si="487"/>
        <v/>
      </c>
      <c r="AC458" s="163" t="str">
        <f t="shared" si="488"/>
        <v/>
      </c>
      <c r="AH458" s="164" t="str">
        <f t="shared" ca="1" si="459"/>
        <v/>
      </c>
      <c r="AI458" s="44" t="str">
        <f ca="1">IF(COUNTIF($BU$2:BU1443,AH458)=1,VLOOKUP(AH458,BG:BH,2), IF(COUNTIF($BU$2:BU1443,AH458)=0,$AI$10,""))</f>
        <v/>
      </c>
      <c r="AJ458" s="45" t="str">
        <f t="shared" ca="1" si="446"/>
        <v/>
      </c>
      <c r="AK458" s="45" t="str">
        <f t="shared" ca="1" si="460"/>
        <v/>
      </c>
      <c r="AL458" s="44" t="str">
        <f ca="1">IF(COUNTIF($BU$2:BU1443,AH458)=1,VLOOKUP(AH458,BI:BJ,2), IF(COUNTIF($BU$2:BU1443,AH458)=0,$AJ$10,""))</f>
        <v/>
      </c>
      <c r="AM458" s="45" t="str">
        <f t="shared" ca="1" si="461"/>
        <v/>
      </c>
      <c r="AN458" s="46" t="str">
        <f t="shared" ca="1" si="462"/>
        <v/>
      </c>
      <c r="AO458" s="44" t="str">
        <f ca="1">IF(COUNTIF($BU$2:BU1443,AH458)=1,VLOOKUP(AH458,BK:BL,2), IF(COUNTIF($BU$2:BU1443,AH458)=0,$AK$10,""))</f>
        <v/>
      </c>
      <c r="AP458" s="45" t="str">
        <f t="shared" ca="1" si="463"/>
        <v/>
      </c>
      <c r="AQ458" s="46" t="str">
        <f t="shared" ca="1" si="464"/>
        <v/>
      </c>
      <c r="AR458" s="44" t="str">
        <f ca="1">IF(COUNTIF($BU$2:BU1443,AH458)=1,VLOOKUP(AH458,BM:BN,2), IF(COUNTIF($BU$2:BU1443,AH458)=0,$AL$10,""))</f>
        <v/>
      </c>
      <c r="AS458" s="45" t="str">
        <f t="shared" ca="1" si="465"/>
        <v/>
      </c>
      <c r="AT458" s="46" t="str">
        <f t="shared" ca="1" si="466"/>
        <v/>
      </c>
      <c r="AU458" s="44" t="str">
        <f ca="1">IF(COUNTIF($BU$2:BU1443,AH458)=1,VLOOKUP(AH458,BO:BP,2), IF(COUNTIF($BU$2:BU1443,AH458)=0,$AM$10,""))</f>
        <v/>
      </c>
      <c r="AV458" s="45" t="str">
        <f t="shared" ca="1" si="467"/>
        <v/>
      </c>
      <c r="AW458" s="46" t="str">
        <f t="shared" ca="1" si="468"/>
        <v/>
      </c>
      <c r="AX458" s="44" t="str">
        <f ca="1">IF(COUNTIF($BU$2:BU1443,AH458)=1,VLOOKUP(AH458,BQ:BR,2), IF(COUNTIF($BU$2:BU1443,AH458)=0,$AN$10,""))</f>
        <v/>
      </c>
      <c r="AY458" s="45" t="str">
        <f t="shared" ca="1" si="469"/>
        <v/>
      </c>
      <c r="AZ458" s="46" t="str">
        <f t="shared" ca="1" si="470"/>
        <v/>
      </c>
      <c r="BA458" s="77" t="str">
        <f t="shared" ca="1" si="471"/>
        <v/>
      </c>
      <c r="BB458" s="176"/>
      <c r="BC458" s="176"/>
      <c r="BD458" s="77" t="str">
        <f ca="1">IF(ISERROR(AI458-2),"",$AQ$4*SUM($BB$14:BB458)-$AR$4*SUM($BC$14:BC458))</f>
        <v/>
      </c>
      <c r="BE458" s="77" t="str">
        <f t="shared" ca="1" si="472"/>
        <v/>
      </c>
      <c r="BS458" s="163" t="str">
        <f t="shared" si="489"/>
        <v/>
      </c>
      <c r="BT458" s="163" t="str">
        <f t="shared" si="490"/>
        <v/>
      </c>
      <c r="BY458" s="164" t="str">
        <f t="shared" ca="1" si="454"/>
        <v/>
      </c>
      <c r="BZ458" s="44" t="str">
        <f ca="1">IF(COUNTIF($CN$2:CN1443,BY458)=1,VLOOKUP(BY458,CH:CI,2), IF(COUNTIF($CN$2:CN1443,BY458)=0,$BZ$10,""))</f>
        <v/>
      </c>
      <c r="CA458" s="45" t="str">
        <f t="shared" ca="1" si="447"/>
        <v/>
      </c>
      <c r="CB458" s="45" t="str">
        <f t="shared" ca="1" si="455"/>
        <v/>
      </c>
      <c r="CC458" s="44" t="str">
        <f ca="1">IF(COUNTIF($CN$2:CN1443,BY458)=1,VLOOKUP(BY458,CJ:CK,2), IF(COUNTIF($CN$2:CN1443,BY458)=0,$CA$10,""))</f>
        <v/>
      </c>
      <c r="CD458" s="45" t="str">
        <f t="shared" ca="1" si="456"/>
        <v/>
      </c>
      <c r="CE458" s="46" t="str">
        <f t="shared" ca="1" si="457"/>
        <v/>
      </c>
      <c r="CF458" s="44" t="str">
        <f t="shared" ca="1" si="458"/>
        <v/>
      </c>
      <c r="CL458" s="163" t="str">
        <f t="shared" si="483"/>
        <v/>
      </c>
      <c r="CM458" s="163" t="str">
        <f t="shared" si="484"/>
        <v/>
      </c>
      <c r="CR458" s="164" t="str">
        <f t="shared" ca="1" si="448"/>
        <v/>
      </c>
      <c r="CS458" s="44" t="str">
        <f ca="1">IF(COUNTIF($DG$2:DG1443,CR458)=1,VLOOKUP(CR458,DA:DB,2), IF(COUNTIF($DG$2:DG1443,CR458)=0,$CS$10,""))</f>
        <v/>
      </c>
      <c r="CT458" s="45" t="str">
        <f t="shared" ca="1" si="449"/>
        <v/>
      </c>
      <c r="CU458" s="45" t="str">
        <f t="shared" ca="1" si="450"/>
        <v/>
      </c>
      <c r="CV458" s="44" t="str">
        <f ca="1">IF(COUNTIF($DG$2:DG1443,CR458)=1,VLOOKUP(CR458,DC:DD,2), IF(COUNTIF($DG$2:DG1443,CR458)=0,$CT$10,""))</f>
        <v/>
      </c>
      <c r="CW458" s="45" t="str">
        <f t="shared" ca="1" si="451"/>
        <v/>
      </c>
      <c r="CX458" s="46" t="str">
        <f t="shared" ca="1" si="452"/>
        <v/>
      </c>
      <c r="CY458" s="44" t="str">
        <f t="shared" ca="1" si="453"/>
        <v/>
      </c>
      <c r="DE458" s="163" t="str">
        <f t="shared" si="485"/>
        <v/>
      </c>
      <c r="DF458" s="163" t="str">
        <f t="shared" si="486"/>
        <v/>
      </c>
    </row>
    <row r="459" spans="1:110">
      <c r="A459" s="164" t="str">
        <f t="shared" ca="1" si="473"/>
        <v/>
      </c>
      <c r="B459" s="71" t="str">
        <f ca="1">IF(COUNTIF($AD$2:AD1444,A459)=1,VLOOKUP(A459,T:U,2), IF(COUNTIF($AD$2:AD1444,A459)=0,$B$10,""))</f>
        <v/>
      </c>
      <c r="C459" s="31" t="str">
        <f t="shared" ca="1" si="445"/>
        <v/>
      </c>
      <c r="D459" s="32" t="str">
        <f t="shared" ca="1" si="474"/>
        <v/>
      </c>
      <c r="E459" s="71" t="str">
        <f ca="1">IF(COUNTIF($AD$2:AD1444,A459)=1,VLOOKUP(A459,V:W,2), IF(COUNTIF($AD$2:AD1444,A459)=0,$C$10,""))</f>
        <v/>
      </c>
      <c r="F459" s="31" t="str">
        <f t="shared" ca="1" si="475"/>
        <v/>
      </c>
      <c r="G459" s="32" t="str">
        <f t="shared" ca="1" si="476"/>
        <v/>
      </c>
      <c r="H459" s="71" t="str">
        <f ca="1">IF(COUNTIF($AD$2:AD1444,A459)=1,VLOOKUP(A459,X:Y,2), IF(COUNTIF($AD$2:AD1444,A459)=0,$D$10,""))</f>
        <v/>
      </c>
      <c r="I459" s="31" t="str">
        <f t="shared" ca="1" si="477"/>
        <v/>
      </c>
      <c r="J459" s="32" t="str">
        <f t="shared" ca="1" si="478"/>
        <v/>
      </c>
      <c r="K459" s="71" t="str">
        <f ca="1">IF(COUNTIF($AD$2:AD1444,A459)=1,VLOOKUP(A459,Z:AA,2), IF(COUNTIF($AD$2:AD1444,A459)=0,$E$10,""))</f>
        <v/>
      </c>
      <c r="L459" s="31" t="str">
        <f t="shared" ca="1" si="479"/>
        <v/>
      </c>
      <c r="M459" s="32" t="str">
        <f t="shared" ca="1" si="480"/>
        <v/>
      </c>
      <c r="N459" s="77" t="str">
        <f t="shared" ca="1" si="481"/>
        <v/>
      </c>
      <c r="O459" s="77"/>
      <c r="P459" s="77"/>
      <c r="Q459" s="77" t="str">
        <f ca="1">IF(ISERROR(B459-2),"",$G$5*SUM($O$14:O459)-$H$5*SUM($P$14:P459))</f>
        <v/>
      </c>
      <c r="R459" s="77" t="str">
        <f t="shared" ca="1" si="482"/>
        <v/>
      </c>
      <c r="AB459" s="163" t="str">
        <f t="shared" si="487"/>
        <v/>
      </c>
      <c r="AC459" s="163" t="str">
        <f t="shared" si="488"/>
        <v/>
      </c>
      <c r="AH459" s="164" t="str">
        <f t="shared" ca="1" si="459"/>
        <v/>
      </c>
      <c r="AI459" s="44" t="str">
        <f ca="1">IF(COUNTIF($BU$2:BU1444,AH459)=1,VLOOKUP(AH459,BG:BH,2), IF(COUNTIF($BU$2:BU1444,AH459)=0,$AI$10,""))</f>
        <v/>
      </c>
      <c r="AJ459" s="45" t="str">
        <f t="shared" ca="1" si="446"/>
        <v/>
      </c>
      <c r="AK459" s="45" t="str">
        <f t="shared" ca="1" si="460"/>
        <v/>
      </c>
      <c r="AL459" s="44" t="str">
        <f ca="1">IF(COUNTIF($BU$2:BU1444,AH459)=1,VLOOKUP(AH459,BI:BJ,2), IF(COUNTIF($BU$2:BU1444,AH459)=0,$AJ$10,""))</f>
        <v/>
      </c>
      <c r="AM459" s="45" t="str">
        <f t="shared" ca="1" si="461"/>
        <v/>
      </c>
      <c r="AN459" s="46" t="str">
        <f t="shared" ca="1" si="462"/>
        <v/>
      </c>
      <c r="AO459" s="44" t="str">
        <f ca="1">IF(COUNTIF($BU$2:BU1444,AH459)=1,VLOOKUP(AH459,BK:BL,2), IF(COUNTIF($BU$2:BU1444,AH459)=0,$AK$10,""))</f>
        <v/>
      </c>
      <c r="AP459" s="45" t="str">
        <f t="shared" ca="1" si="463"/>
        <v/>
      </c>
      <c r="AQ459" s="46" t="str">
        <f t="shared" ca="1" si="464"/>
        <v/>
      </c>
      <c r="AR459" s="44" t="str">
        <f ca="1">IF(COUNTIF($BU$2:BU1444,AH459)=1,VLOOKUP(AH459,BM:BN,2), IF(COUNTIF($BU$2:BU1444,AH459)=0,$AL$10,""))</f>
        <v/>
      </c>
      <c r="AS459" s="45" t="str">
        <f t="shared" ca="1" si="465"/>
        <v/>
      </c>
      <c r="AT459" s="46" t="str">
        <f t="shared" ca="1" si="466"/>
        <v/>
      </c>
      <c r="AU459" s="44" t="str">
        <f ca="1">IF(COUNTIF($BU$2:BU1444,AH459)=1,VLOOKUP(AH459,BO:BP,2), IF(COUNTIF($BU$2:BU1444,AH459)=0,$AM$10,""))</f>
        <v/>
      </c>
      <c r="AV459" s="45" t="str">
        <f t="shared" ca="1" si="467"/>
        <v/>
      </c>
      <c r="AW459" s="46" t="str">
        <f t="shared" ca="1" si="468"/>
        <v/>
      </c>
      <c r="AX459" s="44" t="str">
        <f ca="1">IF(COUNTIF($BU$2:BU1444,AH459)=1,VLOOKUP(AH459,BQ:BR,2), IF(COUNTIF($BU$2:BU1444,AH459)=0,$AN$10,""))</f>
        <v/>
      </c>
      <c r="AY459" s="45" t="str">
        <f t="shared" ca="1" si="469"/>
        <v/>
      </c>
      <c r="AZ459" s="46" t="str">
        <f t="shared" ca="1" si="470"/>
        <v/>
      </c>
      <c r="BA459" s="77" t="str">
        <f t="shared" ca="1" si="471"/>
        <v/>
      </c>
      <c r="BB459" s="176"/>
      <c r="BC459" s="176"/>
      <c r="BD459" s="77" t="str">
        <f ca="1">IF(ISERROR(AI459-2),"",$AQ$4*SUM($BB$14:BB459)-$AR$4*SUM($BC$14:BC459))</f>
        <v/>
      </c>
      <c r="BE459" s="77" t="str">
        <f t="shared" ca="1" si="472"/>
        <v/>
      </c>
      <c r="BS459" s="163" t="str">
        <f t="shared" si="489"/>
        <v/>
      </c>
      <c r="BT459" s="163" t="str">
        <f t="shared" si="490"/>
        <v/>
      </c>
      <c r="BY459" s="164" t="str">
        <f t="shared" ca="1" si="454"/>
        <v/>
      </c>
      <c r="BZ459" s="44" t="str">
        <f ca="1">IF(COUNTIF($CN$2:CN1444,BY459)=1,VLOOKUP(BY459,CH:CI,2), IF(COUNTIF($CN$2:CN1444,BY459)=0,$BZ$10,""))</f>
        <v/>
      </c>
      <c r="CA459" s="45" t="str">
        <f t="shared" ca="1" si="447"/>
        <v/>
      </c>
      <c r="CB459" s="45" t="str">
        <f t="shared" ca="1" si="455"/>
        <v/>
      </c>
      <c r="CC459" s="44" t="str">
        <f ca="1">IF(COUNTIF($CN$2:CN1444,BY459)=1,VLOOKUP(BY459,CJ:CK,2), IF(COUNTIF($CN$2:CN1444,BY459)=0,$CA$10,""))</f>
        <v/>
      </c>
      <c r="CD459" s="45" t="str">
        <f t="shared" ca="1" si="456"/>
        <v/>
      </c>
      <c r="CE459" s="46" t="str">
        <f t="shared" ca="1" si="457"/>
        <v/>
      </c>
      <c r="CF459" s="44" t="str">
        <f t="shared" ca="1" si="458"/>
        <v/>
      </c>
      <c r="CL459" s="163" t="str">
        <f t="shared" si="483"/>
        <v/>
      </c>
      <c r="CM459" s="163" t="str">
        <f t="shared" si="484"/>
        <v/>
      </c>
      <c r="CR459" s="164" t="str">
        <f t="shared" ca="1" si="448"/>
        <v/>
      </c>
      <c r="CS459" s="44" t="str">
        <f ca="1">IF(COUNTIF($DG$2:DG1444,CR459)=1,VLOOKUP(CR459,DA:DB,2), IF(COUNTIF($DG$2:DG1444,CR459)=0,$CS$10,""))</f>
        <v/>
      </c>
      <c r="CT459" s="45" t="str">
        <f t="shared" ca="1" si="449"/>
        <v/>
      </c>
      <c r="CU459" s="45" t="str">
        <f t="shared" ca="1" si="450"/>
        <v/>
      </c>
      <c r="CV459" s="44" t="str">
        <f ca="1">IF(COUNTIF($DG$2:DG1444,CR459)=1,VLOOKUP(CR459,DC:DD,2), IF(COUNTIF($DG$2:DG1444,CR459)=0,$CT$10,""))</f>
        <v/>
      </c>
      <c r="CW459" s="45" t="str">
        <f t="shared" ca="1" si="451"/>
        <v/>
      </c>
      <c r="CX459" s="46" t="str">
        <f t="shared" ca="1" si="452"/>
        <v/>
      </c>
      <c r="CY459" s="44" t="str">
        <f t="shared" ca="1" si="453"/>
        <v/>
      </c>
      <c r="DE459" s="163" t="str">
        <f t="shared" si="485"/>
        <v/>
      </c>
      <c r="DF459" s="163" t="str">
        <f t="shared" si="486"/>
        <v/>
      </c>
    </row>
    <row r="460" spans="1:110">
      <c r="A460" s="164" t="str">
        <f t="shared" ca="1" si="473"/>
        <v/>
      </c>
      <c r="B460" s="71" t="str">
        <f ca="1">IF(COUNTIF($AD$2:AD1445,A460)=1,VLOOKUP(A460,T:U,2), IF(COUNTIF($AD$2:AD1445,A460)=0,$B$10,""))</f>
        <v/>
      </c>
      <c r="C460" s="31" t="str">
        <f t="shared" ca="1" si="445"/>
        <v/>
      </c>
      <c r="D460" s="32" t="str">
        <f t="shared" ca="1" si="474"/>
        <v/>
      </c>
      <c r="E460" s="71" t="str">
        <f ca="1">IF(COUNTIF($AD$2:AD1445,A460)=1,VLOOKUP(A460,V:W,2), IF(COUNTIF($AD$2:AD1445,A460)=0,$C$10,""))</f>
        <v/>
      </c>
      <c r="F460" s="31" t="str">
        <f t="shared" ca="1" si="475"/>
        <v/>
      </c>
      <c r="G460" s="32" t="str">
        <f t="shared" ca="1" si="476"/>
        <v/>
      </c>
      <c r="H460" s="71" t="str">
        <f ca="1">IF(COUNTIF($AD$2:AD1445,A460)=1,VLOOKUP(A460,X:Y,2), IF(COUNTIF($AD$2:AD1445,A460)=0,$D$10,""))</f>
        <v/>
      </c>
      <c r="I460" s="31" t="str">
        <f t="shared" ca="1" si="477"/>
        <v/>
      </c>
      <c r="J460" s="32" t="str">
        <f t="shared" ca="1" si="478"/>
        <v/>
      </c>
      <c r="K460" s="71" t="str">
        <f ca="1">IF(COUNTIF($AD$2:AD1445,A460)=1,VLOOKUP(A460,Z:AA,2), IF(COUNTIF($AD$2:AD1445,A460)=0,$E$10,""))</f>
        <v/>
      </c>
      <c r="L460" s="31" t="str">
        <f t="shared" ca="1" si="479"/>
        <v/>
      </c>
      <c r="M460" s="32" t="str">
        <f t="shared" ca="1" si="480"/>
        <v/>
      </c>
      <c r="N460" s="77" t="str">
        <f t="shared" ca="1" si="481"/>
        <v/>
      </c>
      <c r="O460" s="77"/>
      <c r="P460" s="77"/>
      <c r="Q460" s="77" t="str">
        <f ca="1">IF(ISERROR(B460-2),"",$G$5*SUM($O$14:O460)-$H$5*SUM($P$14:P460))</f>
        <v/>
      </c>
      <c r="R460" s="77" t="str">
        <f t="shared" ca="1" si="482"/>
        <v/>
      </c>
      <c r="AB460" s="163" t="str">
        <f t="shared" si="487"/>
        <v/>
      </c>
      <c r="AC460" s="163" t="str">
        <f t="shared" si="488"/>
        <v/>
      </c>
      <c r="AH460" s="164" t="str">
        <f t="shared" ca="1" si="459"/>
        <v/>
      </c>
      <c r="AI460" s="44" t="str">
        <f ca="1">IF(COUNTIF($BU$2:BU1445,AH460)=1,VLOOKUP(AH460,BG:BH,2), IF(COUNTIF($BU$2:BU1445,AH460)=0,$AI$10,""))</f>
        <v/>
      </c>
      <c r="AJ460" s="45" t="str">
        <f t="shared" ca="1" si="446"/>
        <v/>
      </c>
      <c r="AK460" s="45" t="str">
        <f t="shared" ca="1" si="460"/>
        <v/>
      </c>
      <c r="AL460" s="44" t="str">
        <f ca="1">IF(COUNTIF($BU$2:BU1445,AH460)=1,VLOOKUP(AH460,BI:BJ,2), IF(COUNTIF($BU$2:BU1445,AH460)=0,$AJ$10,""))</f>
        <v/>
      </c>
      <c r="AM460" s="45" t="str">
        <f t="shared" ca="1" si="461"/>
        <v/>
      </c>
      <c r="AN460" s="46" t="str">
        <f t="shared" ca="1" si="462"/>
        <v/>
      </c>
      <c r="AO460" s="44" t="str">
        <f ca="1">IF(COUNTIF($BU$2:BU1445,AH460)=1,VLOOKUP(AH460,BK:BL,2), IF(COUNTIF($BU$2:BU1445,AH460)=0,$AK$10,""))</f>
        <v/>
      </c>
      <c r="AP460" s="45" t="str">
        <f t="shared" ca="1" si="463"/>
        <v/>
      </c>
      <c r="AQ460" s="46" t="str">
        <f t="shared" ca="1" si="464"/>
        <v/>
      </c>
      <c r="AR460" s="44" t="str">
        <f ca="1">IF(COUNTIF($BU$2:BU1445,AH460)=1,VLOOKUP(AH460,BM:BN,2), IF(COUNTIF($BU$2:BU1445,AH460)=0,$AL$10,""))</f>
        <v/>
      </c>
      <c r="AS460" s="45" t="str">
        <f t="shared" ca="1" si="465"/>
        <v/>
      </c>
      <c r="AT460" s="46" t="str">
        <f t="shared" ca="1" si="466"/>
        <v/>
      </c>
      <c r="AU460" s="44" t="str">
        <f ca="1">IF(COUNTIF($BU$2:BU1445,AH460)=1,VLOOKUP(AH460,BO:BP,2), IF(COUNTIF($BU$2:BU1445,AH460)=0,$AM$10,""))</f>
        <v/>
      </c>
      <c r="AV460" s="45" t="str">
        <f t="shared" ca="1" si="467"/>
        <v/>
      </c>
      <c r="AW460" s="46" t="str">
        <f t="shared" ca="1" si="468"/>
        <v/>
      </c>
      <c r="AX460" s="44" t="str">
        <f ca="1">IF(COUNTIF($BU$2:BU1445,AH460)=1,VLOOKUP(AH460,BQ:BR,2), IF(COUNTIF($BU$2:BU1445,AH460)=0,$AN$10,""))</f>
        <v/>
      </c>
      <c r="AY460" s="45" t="str">
        <f t="shared" ca="1" si="469"/>
        <v/>
      </c>
      <c r="AZ460" s="46" t="str">
        <f t="shared" ca="1" si="470"/>
        <v/>
      </c>
      <c r="BA460" s="77" t="str">
        <f t="shared" ca="1" si="471"/>
        <v/>
      </c>
      <c r="BB460" s="176"/>
      <c r="BC460" s="176"/>
      <c r="BD460" s="77" t="str">
        <f ca="1">IF(ISERROR(AI460-2),"",$AQ$4*SUM($BB$14:BB460)-$AR$4*SUM($BC$14:BC460))</f>
        <v/>
      </c>
      <c r="BE460" s="77" t="str">
        <f t="shared" ca="1" si="472"/>
        <v/>
      </c>
      <c r="BS460" s="163" t="str">
        <f t="shared" si="489"/>
        <v/>
      </c>
      <c r="BT460" s="163" t="str">
        <f t="shared" si="490"/>
        <v/>
      </c>
      <c r="BY460" s="164" t="str">
        <f t="shared" ca="1" si="454"/>
        <v/>
      </c>
      <c r="BZ460" s="44" t="str">
        <f ca="1">IF(COUNTIF($CN$2:CN1445,BY460)=1,VLOOKUP(BY460,CH:CI,2), IF(COUNTIF($CN$2:CN1445,BY460)=0,$BZ$10,""))</f>
        <v/>
      </c>
      <c r="CA460" s="45" t="str">
        <f t="shared" ca="1" si="447"/>
        <v/>
      </c>
      <c r="CB460" s="45" t="str">
        <f t="shared" ca="1" si="455"/>
        <v/>
      </c>
      <c r="CC460" s="44" t="str">
        <f ca="1">IF(COUNTIF($CN$2:CN1445,BY460)=1,VLOOKUP(BY460,CJ:CK,2), IF(COUNTIF($CN$2:CN1445,BY460)=0,$CA$10,""))</f>
        <v/>
      </c>
      <c r="CD460" s="45" t="str">
        <f t="shared" ca="1" si="456"/>
        <v/>
      </c>
      <c r="CE460" s="46" t="str">
        <f t="shared" ca="1" si="457"/>
        <v/>
      </c>
      <c r="CF460" s="44" t="str">
        <f t="shared" ca="1" si="458"/>
        <v/>
      </c>
      <c r="CL460" s="163" t="str">
        <f t="shared" si="483"/>
        <v/>
      </c>
      <c r="CM460" s="163" t="str">
        <f t="shared" si="484"/>
        <v/>
      </c>
      <c r="CR460" s="164" t="str">
        <f t="shared" ca="1" si="448"/>
        <v/>
      </c>
      <c r="CS460" s="44" t="str">
        <f ca="1">IF(COUNTIF($DG$2:DG1445,CR460)=1,VLOOKUP(CR460,DA:DB,2), IF(COUNTIF($DG$2:DG1445,CR460)=0,$CS$10,""))</f>
        <v/>
      </c>
      <c r="CT460" s="45" t="str">
        <f t="shared" ca="1" si="449"/>
        <v/>
      </c>
      <c r="CU460" s="45" t="str">
        <f t="shared" ca="1" si="450"/>
        <v/>
      </c>
      <c r="CV460" s="44" t="str">
        <f ca="1">IF(COUNTIF($DG$2:DG1445,CR460)=1,VLOOKUP(CR460,DC:DD,2), IF(COUNTIF($DG$2:DG1445,CR460)=0,$CT$10,""))</f>
        <v/>
      </c>
      <c r="CW460" s="45" t="str">
        <f t="shared" ca="1" si="451"/>
        <v/>
      </c>
      <c r="CX460" s="46" t="str">
        <f t="shared" ca="1" si="452"/>
        <v/>
      </c>
      <c r="CY460" s="44" t="str">
        <f t="shared" ca="1" si="453"/>
        <v/>
      </c>
      <c r="DE460" s="163" t="str">
        <f t="shared" si="485"/>
        <v/>
      </c>
      <c r="DF460" s="163" t="str">
        <f t="shared" si="486"/>
        <v/>
      </c>
    </row>
    <row r="461" spans="1:110">
      <c r="A461" s="164" t="str">
        <f t="shared" ca="1" si="473"/>
        <v/>
      </c>
      <c r="B461" s="71" t="str">
        <f ca="1">IF(COUNTIF($AD$2:AD1446,A461)=1,VLOOKUP(A461,T:U,2), IF(COUNTIF($AD$2:AD1446,A461)=0,$B$10,""))</f>
        <v/>
      </c>
      <c r="C461" s="31" t="str">
        <f t="shared" ca="1" si="445"/>
        <v/>
      </c>
      <c r="D461" s="32" t="str">
        <f t="shared" ca="1" si="474"/>
        <v/>
      </c>
      <c r="E461" s="71" t="str">
        <f ca="1">IF(COUNTIF($AD$2:AD1446,A461)=1,VLOOKUP(A461,V:W,2), IF(COUNTIF($AD$2:AD1446,A461)=0,$C$10,""))</f>
        <v/>
      </c>
      <c r="F461" s="31" t="str">
        <f t="shared" ca="1" si="475"/>
        <v/>
      </c>
      <c r="G461" s="32" t="str">
        <f t="shared" ca="1" si="476"/>
        <v/>
      </c>
      <c r="H461" s="71" t="str">
        <f ca="1">IF(COUNTIF($AD$2:AD1446,A461)=1,VLOOKUP(A461,X:Y,2), IF(COUNTIF($AD$2:AD1446,A461)=0,$D$10,""))</f>
        <v/>
      </c>
      <c r="I461" s="31" t="str">
        <f t="shared" ca="1" si="477"/>
        <v/>
      </c>
      <c r="J461" s="32" t="str">
        <f t="shared" ca="1" si="478"/>
        <v/>
      </c>
      <c r="K461" s="71" t="str">
        <f ca="1">IF(COUNTIF($AD$2:AD1446,A461)=1,VLOOKUP(A461,Z:AA,2), IF(COUNTIF($AD$2:AD1446,A461)=0,$E$10,""))</f>
        <v/>
      </c>
      <c r="L461" s="31" t="str">
        <f t="shared" ca="1" si="479"/>
        <v/>
      </c>
      <c r="M461" s="32" t="str">
        <f t="shared" ca="1" si="480"/>
        <v/>
      </c>
      <c r="N461" s="77" t="str">
        <f t="shared" ca="1" si="481"/>
        <v/>
      </c>
      <c r="O461" s="77"/>
      <c r="P461" s="77"/>
      <c r="Q461" s="77" t="str">
        <f ca="1">IF(ISERROR(B461-2),"",$G$5*SUM($O$14:O461)-$H$5*SUM($P$14:P461))</f>
        <v/>
      </c>
      <c r="R461" s="77" t="str">
        <f t="shared" ca="1" si="482"/>
        <v/>
      </c>
      <c r="AB461" s="163" t="str">
        <f t="shared" si="487"/>
        <v/>
      </c>
      <c r="AC461" s="163" t="str">
        <f t="shared" si="488"/>
        <v/>
      </c>
      <c r="AH461" s="164" t="str">
        <f t="shared" ca="1" si="459"/>
        <v/>
      </c>
      <c r="AI461" s="44" t="str">
        <f ca="1">IF(COUNTIF($BU$2:BU1446,AH461)=1,VLOOKUP(AH461,BG:BH,2), IF(COUNTIF($BU$2:BU1446,AH461)=0,$AI$10,""))</f>
        <v/>
      </c>
      <c r="AJ461" s="45" t="str">
        <f t="shared" ca="1" si="446"/>
        <v/>
      </c>
      <c r="AK461" s="45" t="str">
        <f t="shared" ca="1" si="460"/>
        <v/>
      </c>
      <c r="AL461" s="44" t="str">
        <f ca="1">IF(COUNTIF($BU$2:BU1446,AH461)=1,VLOOKUP(AH461,BI:BJ,2), IF(COUNTIF($BU$2:BU1446,AH461)=0,$AJ$10,""))</f>
        <v/>
      </c>
      <c r="AM461" s="45" t="str">
        <f t="shared" ca="1" si="461"/>
        <v/>
      </c>
      <c r="AN461" s="46" t="str">
        <f t="shared" ca="1" si="462"/>
        <v/>
      </c>
      <c r="AO461" s="44" t="str">
        <f ca="1">IF(COUNTIF($BU$2:BU1446,AH461)=1,VLOOKUP(AH461,BK:BL,2), IF(COUNTIF($BU$2:BU1446,AH461)=0,$AK$10,""))</f>
        <v/>
      </c>
      <c r="AP461" s="45" t="str">
        <f t="shared" ca="1" si="463"/>
        <v/>
      </c>
      <c r="AQ461" s="46" t="str">
        <f t="shared" ca="1" si="464"/>
        <v/>
      </c>
      <c r="AR461" s="44" t="str">
        <f ca="1">IF(COUNTIF($BU$2:BU1446,AH461)=1,VLOOKUP(AH461,BM:BN,2), IF(COUNTIF($BU$2:BU1446,AH461)=0,$AL$10,""))</f>
        <v/>
      </c>
      <c r="AS461" s="45" t="str">
        <f t="shared" ca="1" si="465"/>
        <v/>
      </c>
      <c r="AT461" s="46" t="str">
        <f t="shared" ca="1" si="466"/>
        <v/>
      </c>
      <c r="AU461" s="44" t="str">
        <f ca="1">IF(COUNTIF($BU$2:BU1446,AH461)=1,VLOOKUP(AH461,BO:BP,2), IF(COUNTIF($BU$2:BU1446,AH461)=0,$AM$10,""))</f>
        <v/>
      </c>
      <c r="AV461" s="45" t="str">
        <f t="shared" ca="1" si="467"/>
        <v/>
      </c>
      <c r="AW461" s="46" t="str">
        <f t="shared" ca="1" si="468"/>
        <v/>
      </c>
      <c r="AX461" s="44" t="str">
        <f ca="1">IF(COUNTIF($BU$2:BU1446,AH461)=1,VLOOKUP(AH461,BQ:BR,2), IF(COUNTIF($BU$2:BU1446,AH461)=0,$AN$10,""))</f>
        <v/>
      </c>
      <c r="AY461" s="45" t="str">
        <f t="shared" ca="1" si="469"/>
        <v/>
      </c>
      <c r="AZ461" s="46" t="str">
        <f t="shared" ca="1" si="470"/>
        <v/>
      </c>
      <c r="BA461" s="77" t="str">
        <f t="shared" ca="1" si="471"/>
        <v/>
      </c>
      <c r="BB461" s="176"/>
      <c r="BC461" s="176"/>
      <c r="BD461" s="77" t="str">
        <f ca="1">IF(ISERROR(AI461-2),"",$AQ$4*SUM($BB$14:BB461)-$AR$4*SUM($BC$14:BC461))</f>
        <v/>
      </c>
      <c r="BE461" s="77" t="str">
        <f t="shared" ca="1" si="472"/>
        <v/>
      </c>
      <c r="BS461" s="163" t="str">
        <f t="shared" si="489"/>
        <v/>
      </c>
      <c r="BT461" s="163" t="str">
        <f t="shared" si="490"/>
        <v/>
      </c>
      <c r="BY461" s="164" t="str">
        <f t="shared" ca="1" si="454"/>
        <v/>
      </c>
      <c r="BZ461" s="44" t="str">
        <f ca="1">IF(COUNTIF($CN$2:CN1446,BY461)=1,VLOOKUP(BY461,CH:CI,2), IF(COUNTIF($CN$2:CN1446,BY461)=0,$BZ$10,""))</f>
        <v/>
      </c>
      <c r="CA461" s="45" t="str">
        <f t="shared" ca="1" si="447"/>
        <v/>
      </c>
      <c r="CB461" s="45" t="str">
        <f t="shared" ca="1" si="455"/>
        <v/>
      </c>
      <c r="CC461" s="44" t="str">
        <f ca="1">IF(COUNTIF($CN$2:CN1446,BY461)=1,VLOOKUP(BY461,CJ:CK,2), IF(COUNTIF($CN$2:CN1446,BY461)=0,$CA$10,""))</f>
        <v/>
      </c>
      <c r="CD461" s="45" t="str">
        <f t="shared" ca="1" si="456"/>
        <v/>
      </c>
      <c r="CE461" s="46" t="str">
        <f t="shared" ca="1" si="457"/>
        <v/>
      </c>
      <c r="CF461" s="44" t="str">
        <f t="shared" ca="1" si="458"/>
        <v/>
      </c>
      <c r="CL461" s="163" t="str">
        <f t="shared" si="483"/>
        <v/>
      </c>
      <c r="CM461" s="163" t="str">
        <f t="shared" si="484"/>
        <v/>
      </c>
      <c r="CR461" s="164" t="str">
        <f t="shared" ca="1" si="448"/>
        <v/>
      </c>
      <c r="CS461" s="44" t="str">
        <f ca="1">IF(COUNTIF($DG$2:DG1446,CR461)=1,VLOOKUP(CR461,DA:DB,2), IF(COUNTIF($DG$2:DG1446,CR461)=0,$CS$10,""))</f>
        <v/>
      </c>
      <c r="CT461" s="45" t="str">
        <f t="shared" ca="1" si="449"/>
        <v/>
      </c>
      <c r="CU461" s="45" t="str">
        <f t="shared" ca="1" si="450"/>
        <v/>
      </c>
      <c r="CV461" s="44" t="str">
        <f ca="1">IF(COUNTIF($DG$2:DG1446,CR461)=1,VLOOKUP(CR461,DC:DD,2), IF(COUNTIF($DG$2:DG1446,CR461)=0,$CT$10,""))</f>
        <v/>
      </c>
      <c r="CW461" s="45" t="str">
        <f t="shared" ca="1" si="451"/>
        <v/>
      </c>
      <c r="CX461" s="46" t="str">
        <f t="shared" ca="1" si="452"/>
        <v/>
      </c>
      <c r="CY461" s="44" t="str">
        <f t="shared" ca="1" si="453"/>
        <v/>
      </c>
      <c r="DE461" s="163" t="str">
        <f t="shared" si="485"/>
        <v/>
      </c>
      <c r="DF461" s="163" t="str">
        <f t="shared" si="486"/>
        <v/>
      </c>
    </row>
    <row r="462" spans="1:110">
      <c r="A462" s="164" t="str">
        <f t="shared" ca="1" si="473"/>
        <v/>
      </c>
      <c r="B462" s="71" t="str">
        <f ca="1">IF(COUNTIF($AD$2:AD1447,A462)=1,VLOOKUP(A462,T:U,2), IF(COUNTIF($AD$2:AD1447,A462)=0,$B$10,""))</f>
        <v/>
      </c>
      <c r="C462" s="31" t="str">
        <f t="shared" ca="1" si="445"/>
        <v/>
      </c>
      <c r="D462" s="32" t="str">
        <f t="shared" ca="1" si="474"/>
        <v/>
      </c>
      <c r="E462" s="71" t="str">
        <f ca="1">IF(COUNTIF($AD$2:AD1447,A462)=1,VLOOKUP(A462,V:W,2), IF(COUNTIF($AD$2:AD1447,A462)=0,$C$10,""))</f>
        <v/>
      </c>
      <c r="F462" s="31" t="str">
        <f t="shared" ca="1" si="475"/>
        <v/>
      </c>
      <c r="G462" s="32" t="str">
        <f t="shared" ca="1" si="476"/>
        <v/>
      </c>
      <c r="H462" s="71" t="str">
        <f ca="1">IF(COUNTIF($AD$2:AD1447,A462)=1,VLOOKUP(A462,X:Y,2), IF(COUNTIF($AD$2:AD1447,A462)=0,$D$10,""))</f>
        <v/>
      </c>
      <c r="I462" s="31" t="str">
        <f t="shared" ca="1" si="477"/>
        <v/>
      </c>
      <c r="J462" s="32" t="str">
        <f t="shared" ca="1" si="478"/>
        <v/>
      </c>
      <c r="K462" s="71" t="str">
        <f ca="1">IF(COUNTIF($AD$2:AD1447,A462)=1,VLOOKUP(A462,Z:AA,2), IF(COUNTIF($AD$2:AD1447,A462)=0,$E$10,""))</f>
        <v/>
      </c>
      <c r="L462" s="31" t="str">
        <f t="shared" ca="1" si="479"/>
        <v/>
      </c>
      <c r="M462" s="32" t="str">
        <f t="shared" ca="1" si="480"/>
        <v/>
      </c>
      <c r="N462" s="77" t="str">
        <f t="shared" ca="1" si="481"/>
        <v/>
      </c>
      <c r="O462" s="77"/>
      <c r="P462" s="77"/>
      <c r="Q462" s="77" t="str">
        <f ca="1">IF(ISERROR(B462-2),"",$G$5*SUM($O$14:O462)-$H$5*SUM($P$14:P462))</f>
        <v/>
      </c>
      <c r="R462" s="77" t="str">
        <f t="shared" ca="1" si="482"/>
        <v/>
      </c>
      <c r="AB462" s="163" t="str">
        <f t="shared" si="487"/>
        <v/>
      </c>
      <c r="AC462" s="163" t="str">
        <f t="shared" si="488"/>
        <v/>
      </c>
      <c r="AH462" s="164" t="str">
        <f t="shared" ca="1" si="459"/>
        <v/>
      </c>
      <c r="AI462" s="44" t="str">
        <f ca="1">IF(COUNTIF($BU$2:BU1447,AH462)=1,VLOOKUP(AH462,BG:BH,2), IF(COUNTIF($BU$2:BU1447,AH462)=0,$AI$10,""))</f>
        <v/>
      </c>
      <c r="AJ462" s="45" t="str">
        <f t="shared" ca="1" si="446"/>
        <v/>
      </c>
      <c r="AK462" s="45" t="str">
        <f t="shared" ca="1" si="460"/>
        <v/>
      </c>
      <c r="AL462" s="44" t="str">
        <f ca="1">IF(COUNTIF($BU$2:BU1447,AH462)=1,VLOOKUP(AH462,BI:BJ,2), IF(COUNTIF($BU$2:BU1447,AH462)=0,$AJ$10,""))</f>
        <v/>
      </c>
      <c r="AM462" s="45" t="str">
        <f t="shared" ca="1" si="461"/>
        <v/>
      </c>
      <c r="AN462" s="46" t="str">
        <f t="shared" ca="1" si="462"/>
        <v/>
      </c>
      <c r="AO462" s="44" t="str">
        <f ca="1">IF(COUNTIF($BU$2:BU1447,AH462)=1,VLOOKUP(AH462,BK:BL,2), IF(COUNTIF($BU$2:BU1447,AH462)=0,$AK$10,""))</f>
        <v/>
      </c>
      <c r="AP462" s="45" t="str">
        <f t="shared" ca="1" si="463"/>
        <v/>
      </c>
      <c r="AQ462" s="46" t="str">
        <f t="shared" ca="1" si="464"/>
        <v/>
      </c>
      <c r="AR462" s="44" t="str">
        <f ca="1">IF(COUNTIF($BU$2:BU1447,AH462)=1,VLOOKUP(AH462,BM:BN,2), IF(COUNTIF($BU$2:BU1447,AH462)=0,$AL$10,""))</f>
        <v/>
      </c>
      <c r="AS462" s="45" t="str">
        <f t="shared" ca="1" si="465"/>
        <v/>
      </c>
      <c r="AT462" s="46" t="str">
        <f t="shared" ca="1" si="466"/>
        <v/>
      </c>
      <c r="AU462" s="44" t="str">
        <f ca="1">IF(COUNTIF($BU$2:BU1447,AH462)=1,VLOOKUP(AH462,BO:BP,2), IF(COUNTIF($BU$2:BU1447,AH462)=0,$AM$10,""))</f>
        <v/>
      </c>
      <c r="AV462" s="45" t="str">
        <f t="shared" ca="1" si="467"/>
        <v/>
      </c>
      <c r="AW462" s="46" t="str">
        <f t="shared" ca="1" si="468"/>
        <v/>
      </c>
      <c r="AX462" s="44" t="str">
        <f ca="1">IF(COUNTIF($BU$2:BU1447,AH462)=1,VLOOKUP(AH462,BQ:BR,2), IF(COUNTIF($BU$2:BU1447,AH462)=0,$AN$10,""))</f>
        <v/>
      </c>
      <c r="AY462" s="45" t="str">
        <f t="shared" ca="1" si="469"/>
        <v/>
      </c>
      <c r="AZ462" s="46" t="str">
        <f t="shared" ca="1" si="470"/>
        <v/>
      </c>
      <c r="BA462" s="77" t="str">
        <f t="shared" ca="1" si="471"/>
        <v/>
      </c>
      <c r="BB462" s="176"/>
      <c r="BC462" s="176"/>
      <c r="BD462" s="77" t="str">
        <f ca="1">IF(ISERROR(AI462-2),"",$AQ$4*SUM($BB$14:BB462)-$AR$4*SUM($BC$14:BC462))</f>
        <v/>
      </c>
      <c r="BE462" s="77" t="str">
        <f t="shared" ca="1" si="472"/>
        <v/>
      </c>
      <c r="BS462" s="163" t="str">
        <f t="shared" si="489"/>
        <v/>
      </c>
      <c r="BT462" s="163" t="str">
        <f t="shared" si="490"/>
        <v/>
      </c>
      <c r="BY462" s="164" t="str">
        <f t="shared" ca="1" si="454"/>
        <v/>
      </c>
      <c r="BZ462" s="44" t="str">
        <f ca="1">IF(COUNTIF($CN$2:CN1447,BY462)=1,VLOOKUP(BY462,CH:CI,2), IF(COUNTIF($CN$2:CN1447,BY462)=0,$BZ$10,""))</f>
        <v/>
      </c>
      <c r="CA462" s="45" t="str">
        <f t="shared" ca="1" si="447"/>
        <v/>
      </c>
      <c r="CB462" s="45" t="str">
        <f t="shared" ca="1" si="455"/>
        <v/>
      </c>
      <c r="CC462" s="44" t="str">
        <f ca="1">IF(COUNTIF($CN$2:CN1447,BY462)=1,VLOOKUP(BY462,CJ:CK,2), IF(COUNTIF($CN$2:CN1447,BY462)=0,$CA$10,""))</f>
        <v/>
      </c>
      <c r="CD462" s="45" t="str">
        <f t="shared" ca="1" si="456"/>
        <v/>
      </c>
      <c r="CE462" s="46" t="str">
        <f t="shared" ca="1" si="457"/>
        <v/>
      </c>
      <c r="CF462" s="44" t="str">
        <f t="shared" ca="1" si="458"/>
        <v/>
      </c>
      <c r="CL462" s="163" t="str">
        <f t="shared" si="483"/>
        <v/>
      </c>
      <c r="CM462" s="163" t="str">
        <f t="shared" si="484"/>
        <v/>
      </c>
      <c r="CR462" s="164" t="str">
        <f t="shared" ca="1" si="448"/>
        <v/>
      </c>
      <c r="CS462" s="44" t="str">
        <f ca="1">IF(COUNTIF($DG$2:DG1447,CR462)=1,VLOOKUP(CR462,DA:DB,2), IF(COUNTIF($DG$2:DG1447,CR462)=0,$CS$10,""))</f>
        <v/>
      </c>
      <c r="CT462" s="45" t="str">
        <f t="shared" ca="1" si="449"/>
        <v/>
      </c>
      <c r="CU462" s="45" t="str">
        <f t="shared" ca="1" si="450"/>
        <v/>
      </c>
      <c r="CV462" s="44" t="str">
        <f ca="1">IF(COUNTIF($DG$2:DG1447,CR462)=1,VLOOKUP(CR462,DC:DD,2), IF(COUNTIF($DG$2:DG1447,CR462)=0,$CT$10,""))</f>
        <v/>
      </c>
      <c r="CW462" s="45" t="str">
        <f t="shared" ca="1" si="451"/>
        <v/>
      </c>
      <c r="CX462" s="46" t="str">
        <f t="shared" ca="1" si="452"/>
        <v/>
      </c>
      <c r="CY462" s="44" t="str">
        <f t="shared" ca="1" si="453"/>
        <v/>
      </c>
      <c r="DE462" s="163" t="str">
        <f t="shared" si="485"/>
        <v/>
      </c>
      <c r="DF462" s="163" t="str">
        <f t="shared" si="486"/>
        <v/>
      </c>
    </row>
    <row r="463" spans="1:110">
      <c r="A463" s="164" t="str">
        <f t="shared" ca="1" si="473"/>
        <v/>
      </c>
      <c r="B463" s="71" t="str">
        <f ca="1">IF(COUNTIF($AD$2:AD1448,A463)=1,VLOOKUP(A463,T:U,2), IF(COUNTIF($AD$2:AD1448,A463)=0,$B$10,""))</f>
        <v/>
      </c>
      <c r="C463" s="31" t="str">
        <f t="shared" ca="1" si="445"/>
        <v/>
      </c>
      <c r="D463" s="32" t="str">
        <f t="shared" ca="1" si="474"/>
        <v/>
      </c>
      <c r="E463" s="71" t="str">
        <f ca="1">IF(COUNTIF($AD$2:AD1448,A463)=1,VLOOKUP(A463,V:W,2), IF(COUNTIF($AD$2:AD1448,A463)=0,$C$10,""))</f>
        <v/>
      </c>
      <c r="F463" s="31" t="str">
        <f t="shared" ca="1" si="475"/>
        <v/>
      </c>
      <c r="G463" s="32" t="str">
        <f t="shared" ca="1" si="476"/>
        <v/>
      </c>
      <c r="H463" s="71" t="str">
        <f ca="1">IF(COUNTIF($AD$2:AD1448,A463)=1,VLOOKUP(A463,X:Y,2), IF(COUNTIF($AD$2:AD1448,A463)=0,$D$10,""))</f>
        <v/>
      </c>
      <c r="I463" s="31" t="str">
        <f t="shared" ca="1" si="477"/>
        <v/>
      </c>
      <c r="J463" s="32" t="str">
        <f t="shared" ca="1" si="478"/>
        <v/>
      </c>
      <c r="K463" s="71" t="str">
        <f ca="1">IF(COUNTIF($AD$2:AD1448,A463)=1,VLOOKUP(A463,Z:AA,2), IF(COUNTIF($AD$2:AD1448,A463)=0,$E$10,""))</f>
        <v/>
      </c>
      <c r="L463" s="31" t="str">
        <f t="shared" ca="1" si="479"/>
        <v/>
      </c>
      <c r="M463" s="32" t="str">
        <f t="shared" ca="1" si="480"/>
        <v/>
      </c>
      <c r="N463" s="77" t="str">
        <f t="shared" ca="1" si="481"/>
        <v/>
      </c>
      <c r="O463" s="77"/>
      <c r="P463" s="77"/>
      <c r="Q463" s="77" t="str">
        <f ca="1">IF(ISERROR(B463-2),"",$G$5*SUM($O$14:O463)-$H$5*SUM($P$14:P463))</f>
        <v/>
      </c>
      <c r="R463" s="77" t="str">
        <f t="shared" ca="1" si="482"/>
        <v/>
      </c>
      <c r="AB463" s="163" t="str">
        <f t="shared" si="487"/>
        <v/>
      </c>
      <c r="AC463" s="163" t="str">
        <f t="shared" si="488"/>
        <v/>
      </c>
      <c r="AH463" s="164" t="str">
        <f t="shared" ca="1" si="459"/>
        <v/>
      </c>
      <c r="AI463" s="44" t="str">
        <f ca="1">IF(COUNTIF($BU$2:BU1448,AH463)=1,VLOOKUP(AH463,BG:BH,2), IF(COUNTIF($BU$2:BU1448,AH463)=0,$AI$10,""))</f>
        <v/>
      </c>
      <c r="AJ463" s="45" t="str">
        <f t="shared" ca="1" si="446"/>
        <v/>
      </c>
      <c r="AK463" s="45" t="str">
        <f t="shared" ca="1" si="460"/>
        <v/>
      </c>
      <c r="AL463" s="44" t="str">
        <f ca="1">IF(COUNTIF($BU$2:BU1448,AH463)=1,VLOOKUP(AH463,BI:BJ,2), IF(COUNTIF($BU$2:BU1448,AH463)=0,$AJ$10,""))</f>
        <v/>
      </c>
      <c r="AM463" s="45" t="str">
        <f t="shared" ca="1" si="461"/>
        <v/>
      </c>
      <c r="AN463" s="46" t="str">
        <f t="shared" ca="1" si="462"/>
        <v/>
      </c>
      <c r="AO463" s="44" t="str">
        <f ca="1">IF(COUNTIF($BU$2:BU1448,AH463)=1,VLOOKUP(AH463,BK:BL,2), IF(COUNTIF($BU$2:BU1448,AH463)=0,$AK$10,""))</f>
        <v/>
      </c>
      <c r="AP463" s="45" t="str">
        <f t="shared" ca="1" si="463"/>
        <v/>
      </c>
      <c r="AQ463" s="46" t="str">
        <f t="shared" ca="1" si="464"/>
        <v/>
      </c>
      <c r="AR463" s="44" t="str">
        <f ca="1">IF(COUNTIF($BU$2:BU1448,AH463)=1,VLOOKUP(AH463,BM:BN,2), IF(COUNTIF($BU$2:BU1448,AH463)=0,$AL$10,""))</f>
        <v/>
      </c>
      <c r="AS463" s="45" t="str">
        <f t="shared" ca="1" si="465"/>
        <v/>
      </c>
      <c r="AT463" s="46" t="str">
        <f t="shared" ca="1" si="466"/>
        <v/>
      </c>
      <c r="AU463" s="44" t="str">
        <f ca="1">IF(COUNTIF($BU$2:BU1448,AH463)=1,VLOOKUP(AH463,BO:BP,2), IF(COUNTIF($BU$2:BU1448,AH463)=0,$AM$10,""))</f>
        <v/>
      </c>
      <c r="AV463" s="45" t="str">
        <f t="shared" ca="1" si="467"/>
        <v/>
      </c>
      <c r="AW463" s="46" t="str">
        <f t="shared" ca="1" si="468"/>
        <v/>
      </c>
      <c r="AX463" s="44" t="str">
        <f ca="1">IF(COUNTIF($BU$2:BU1448,AH463)=1,VLOOKUP(AH463,BQ:BR,2), IF(COUNTIF($BU$2:BU1448,AH463)=0,$AN$10,""))</f>
        <v/>
      </c>
      <c r="AY463" s="45" t="str">
        <f t="shared" ca="1" si="469"/>
        <v/>
      </c>
      <c r="AZ463" s="46" t="str">
        <f t="shared" ca="1" si="470"/>
        <v/>
      </c>
      <c r="BA463" s="77" t="str">
        <f t="shared" ca="1" si="471"/>
        <v/>
      </c>
      <c r="BB463" s="176"/>
      <c r="BC463" s="176"/>
      <c r="BD463" s="77" t="str">
        <f ca="1">IF(ISERROR(AI463-2),"",$AQ$4*SUM($BB$14:BB463)-$AR$4*SUM($BC$14:BC463))</f>
        <v/>
      </c>
      <c r="BE463" s="77" t="str">
        <f t="shared" ca="1" si="472"/>
        <v/>
      </c>
      <c r="BS463" s="163" t="str">
        <f t="shared" si="489"/>
        <v/>
      </c>
      <c r="BT463" s="163" t="str">
        <f t="shared" si="490"/>
        <v/>
      </c>
      <c r="BY463" s="164" t="str">
        <f t="shared" ca="1" si="454"/>
        <v/>
      </c>
      <c r="BZ463" s="44" t="str">
        <f ca="1">IF(COUNTIF($CN$2:CN1448,BY463)=1,VLOOKUP(BY463,CH:CI,2), IF(COUNTIF($CN$2:CN1448,BY463)=0,$BZ$10,""))</f>
        <v/>
      </c>
      <c r="CA463" s="45" t="str">
        <f t="shared" ca="1" si="447"/>
        <v/>
      </c>
      <c r="CB463" s="45" t="str">
        <f t="shared" ca="1" si="455"/>
        <v/>
      </c>
      <c r="CC463" s="44" t="str">
        <f ca="1">IF(COUNTIF($CN$2:CN1448,BY463)=1,VLOOKUP(BY463,CJ:CK,2), IF(COUNTIF($CN$2:CN1448,BY463)=0,$CA$10,""))</f>
        <v/>
      </c>
      <c r="CD463" s="45" t="str">
        <f t="shared" ca="1" si="456"/>
        <v/>
      </c>
      <c r="CE463" s="46" t="str">
        <f t="shared" ca="1" si="457"/>
        <v/>
      </c>
      <c r="CF463" s="44" t="str">
        <f t="shared" ca="1" si="458"/>
        <v/>
      </c>
      <c r="CL463" s="163" t="str">
        <f t="shared" si="483"/>
        <v/>
      </c>
      <c r="CM463" s="163" t="str">
        <f t="shared" si="484"/>
        <v/>
      </c>
      <c r="CR463" s="164" t="str">
        <f t="shared" ca="1" si="448"/>
        <v/>
      </c>
      <c r="CS463" s="44" t="str">
        <f ca="1">IF(COUNTIF($DG$2:DG1448,CR463)=1,VLOOKUP(CR463,DA:DB,2), IF(COUNTIF($DG$2:DG1448,CR463)=0,$CS$10,""))</f>
        <v/>
      </c>
      <c r="CT463" s="45" t="str">
        <f t="shared" ca="1" si="449"/>
        <v/>
      </c>
      <c r="CU463" s="45" t="str">
        <f t="shared" ca="1" si="450"/>
        <v/>
      </c>
      <c r="CV463" s="44" t="str">
        <f ca="1">IF(COUNTIF($DG$2:DG1448,CR463)=1,VLOOKUP(CR463,DC:DD,2), IF(COUNTIF($DG$2:DG1448,CR463)=0,$CT$10,""))</f>
        <v/>
      </c>
      <c r="CW463" s="45" t="str">
        <f t="shared" ca="1" si="451"/>
        <v/>
      </c>
      <c r="CX463" s="46" t="str">
        <f t="shared" ca="1" si="452"/>
        <v/>
      </c>
      <c r="CY463" s="44" t="str">
        <f t="shared" ca="1" si="453"/>
        <v/>
      </c>
      <c r="DE463" s="163" t="str">
        <f t="shared" si="485"/>
        <v/>
      </c>
      <c r="DF463" s="163" t="str">
        <f t="shared" si="486"/>
        <v/>
      </c>
    </row>
    <row r="464" spans="1:110">
      <c r="A464" s="164" t="str">
        <f t="shared" ca="1" si="473"/>
        <v/>
      </c>
      <c r="B464" s="71" t="str">
        <f ca="1">IF(COUNTIF($AD$2:AD1449,A464)=1,VLOOKUP(A464,T:U,2), IF(COUNTIF($AD$2:AD1449,A464)=0,$B$10,""))</f>
        <v/>
      </c>
      <c r="C464" s="31" t="str">
        <f t="shared" ref="C464:C527" ca="1" si="491">IF(ISERROR(B464-2),"",(B464/$B$14-1)*$B$5)</f>
        <v/>
      </c>
      <c r="D464" s="32" t="str">
        <f t="shared" ca="1" si="474"/>
        <v/>
      </c>
      <c r="E464" s="71" t="str">
        <f ca="1">IF(COUNTIF($AD$2:AD1449,A464)=1,VLOOKUP(A464,V:W,2), IF(COUNTIF($AD$2:AD1449,A464)=0,$C$10,""))</f>
        <v/>
      </c>
      <c r="F464" s="31" t="str">
        <f t="shared" ca="1" si="475"/>
        <v/>
      </c>
      <c r="G464" s="32" t="str">
        <f t="shared" ca="1" si="476"/>
        <v/>
      </c>
      <c r="H464" s="71" t="str">
        <f ca="1">IF(COUNTIF($AD$2:AD1449,A464)=1,VLOOKUP(A464,X:Y,2), IF(COUNTIF($AD$2:AD1449,A464)=0,$D$10,""))</f>
        <v/>
      </c>
      <c r="I464" s="31" t="str">
        <f t="shared" ca="1" si="477"/>
        <v/>
      </c>
      <c r="J464" s="32" t="str">
        <f t="shared" ca="1" si="478"/>
        <v/>
      </c>
      <c r="K464" s="71" t="str">
        <f ca="1">IF(COUNTIF($AD$2:AD1449,A464)=1,VLOOKUP(A464,Z:AA,2), IF(COUNTIF($AD$2:AD1449,A464)=0,$E$10,""))</f>
        <v/>
      </c>
      <c r="L464" s="31" t="str">
        <f t="shared" ca="1" si="479"/>
        <v/>
      </c>
      <c r="M464" s="32" t="str">
        <f t="shared" ca="1" si="480"/>
        <v/>
      </c>
      <c r="N464" s="77" t="str">
        <f t="shared" ca="1" si="481"/>
        <v/>
      </c>
      <c r="O464" s="77"/>
      <c r="P464" s="77"/>
      <c r="Q464" s="77" t="str">
        <f ca="1">IF(ISERROR(B464-2),"",$G$5*SUM($O$14:O464)-$H$5*SUM($P$14:P464))</f>
        <v/>
      </c>
      <c r="R464" s="77" t="str">
        <f t="shared" ca="1" si="482"/>
        <v/>
      </c>
      <c r="AB464" s="163" t="str">
        <f t="shared" si="487"/>
        <v/>
      </c>
      <c r="AC464" s="163" t="str">
        <f t="shared" si="488"/>
        <v/>
      </c>
      <c r="AH464" s="164" t="str">
        <f t="shared" ca="1" si="459"/>
        <v/>
      </c>
      <c r="AI464" s="44" t="str">
        <f ca="1">IF(COUNTIF($BU$2:BU1449,AH464)=1,VLOOKUP(AH464,BG:BH,2), IF(COUNTIF($BU$2:BU1449,AH464)=0,$AI$10,""))</f>
        <v/>
      </c>
      <c r="AJ464" s="45" t="str">
        <f t="shared" ref="AJ464:AJ492" ca="1" si="492">IF(ISERROR(AI464-2),"",(AI464/$AI$14-1)*$AI$5)</f>
        <v/>
      </c>
      <c r="AK464" s="45" t="str">
        <f t="shared" ca="1" si="460"/>
        <v/>
      </c>
      <c r="AL464" s="44" t="str">
        <f ca="1">IF(COUNTIF($BU$2:BU1449,AH464)=1,VLOOKUP(AH464,BI:BJ,2), IF(COUNTIF($BU$2:BU1449,AH464)=0,$AJ$10,""))</f>
        <v/>
      </c>
      <c r="AM464" s="45" t="str">
        <f t="shared" ca="1" si="461"/>
        <v/>
      </c>
      <c r="AN464" s="46" t="str">
        <f t="shared" ca="1" si="462"/>
        <v/>
      </c>
      <c r="AO464" s="44" t="str">
        <f ca="1">IF(COUNTIF($BU$2:BU1449,AH464)=1,VLOOKUP(AH464,BK:BL,2), IF(COUNTIF($BU$2:BU1449,AH464)=0,$AK$10,""))</f>
        <v/>
      </c>
      <c r="AP464" s="45" t="str">
        <f t="shared" ca="1" si="463"/>
        <v/>
      </c>
      <c r="AQ464" s="46" t="str">
        <f t="shared" ca="1" si="464"/>
        <v/>
      </c>
      <c r="AR464" s="44" t="str">
        <f ca="1">IF(COUNTIF($BU$2:BU1449,AH464)=1,VLOOKUP(AH464,BM:BN,2), IF(COUNTIF($BU$2:BU1449,AH464)=0,$AL$10,""))</f>
        <v/>
      </c>
      <c r="AS464" s="45" t="str">
        <f t="shared" ca="1" si="465"/>
        <v/>
      </c>
      <c r="AT464" s="46" t="str">
        <f t="shared" ca="1" si="466"/>
        <v/>
      </c>
      <c r="AU464" s="44" t="str">
        <f ca="1">IF(COUNTIF($BU$2:BU1449,AH464)=1,VLOOKUP(AH464,BO:BP,2), IF(COUNTIF($BU$2:BU1449,AH464)=0,$AM$10,""))</f>
        <v/>
      </c>
      <c r="AV464" s="45" t="str">
        <f t="shared" ca="1" si="467"/>
        <v/>
      </c>
      <c r="AW464" s="46" t="str">
        <f t="shared" ca="1" si="468"/>
        <v/>
      </c>
      <c r="AX464" s="44" t="str">
        <f ca="1">IF(COUNTIF($BU$2:BU1449,AH464)=1,VLOOKUP(AH464,BQ:BR,2), IF(COUNTIF($BU$2:BU1449,AH464)=0,$AN$10,""))</f>
        <v/>
      </c>
      <c r="AY464" s="45" t="str">
        <f t="shared" ca="1" si="469"/>
        <v/>
      </c>
      <c r="AZ464" s="46" t="str">
        <f t="shared" ca="1" si="470"/>
        <v/>
      </c>
      <c r="BA464" s="77" t="str">
        <f t="shared" ca="1" si="471"/>
        <v/>
      </c>
      <c r="BB464" s="176"/>
      <c r="BC464" s="176"/>
      <c r="BD464" s="77" t="str">
        <f ca="1">IF(ISERROR(AI464-2),"",$AQ$4*SUM($BB$14:BB464)-$AR$4*SUM($BC$14:BC464))</f>
        <v/>
      </c>
      <c r="BE464" s="77" t="str">
        <f t="shared" ca="1" si="472"/>
        <v/>
      </c>
      <c r="BS464" s="163" t="str">
        <f t="shared" si="489"/>
        <v/>
      </c>
      <c r="BT464" s="163" t="str">
        <f t="shared" si="490"/>
        <v/>
      </c>
      <c r="BY464" s="164" t="str">
        <f t="shared" ca="1" si="454"/>
        <v/>
      </c>
      <c r="BZ464" s="44" t="str">
        <f ca="1">IF(COUNTIF($CN$2:CN1449,BY464)=1,VLOOKUP(BY464,CH:CI,2), IF(COUNTIF($CN$2:CN1449,BY464)=0,$BZ$10,""))</f>
        <v/>
      </c>
      <c r="CA464" s="45" t="str">
        <f t="shared" ref="CA464:CA527" ca="1" si="493">IF(ISERROR(BZ464-2),"",(BZ464-$BZ$14)/100*$BZ$5)</f>
        <v/>
      </c>
      <c r="CB464" s="45" t="str">
        <f t="shared" ca="1" si="455"/>
        <v/>
      </c>
      <c r="CC464" s="44" t="str">
        <f ca="1">IF(COUNTIF($CN$2:CN1449,BY464)=1,VLOOKUP(BY464,CJ:CK,2), IF(COUNTIF($CN$2:CN1449,BY464)=0,$CA$10,""))</f>
        <v/>
      </c>
      <c r="CD464" s="45" t="str">
        <f t="shared" ca="1" si="456"/>
        <v/>
      </c>
      <c r="CE464" s="46" t="str">
        <f t="shared" ca="1" si="457"/>
        <v/>
      </c>
      <c r="CF464" s="44" t="str">
        <f t="shared" ca="1" si="458"/>
        <v/>
      </c>
      <c r="CL464" s="163" t="str">
        <f t="shared" si="483"/>
        <v/>
      </c>
      <c r="CM464" s="163" t="str">
        <f t="shared" si="484"/>
        <v/>
      </c>
      <c r="CR464" s="164" t="str">
        <f t="shared" ref="CR464:CR527" ca="1" si="494">IF(AND(ISBLANK(DG453), CR463 = $DG$1),NOW(),IF(ISBLANK(DG453),"",DG453))</f>
        <v/>
      </c>
      <c r="CS464" s="44" t="str">
        <f ca="1">IF(COUNTIF($DG$2:DG1449,CR464)=1,VLOOKUP(CR464,DA:DB,2), IF(COUNTIF($DG$2:DG1449,CR464)=0,$CS$10,""))</f>
        <v/>
      </c>
      <c r="CT464" s="45" t="str">
        <f t="shared" ref="CT464:CT527" ca="1" si="495">IF(ISERROR(CS464-2),"",-1*(CS464-$CS$14)*$CS$8*10^-4*$CS$5)</f>
        <v/>
      </c>
      <c r="CU464" s="45" t="str">
        <f t="shared" ref="CU464:CU527" ca="1" si="496">IF(ISERROR(CS464-2),"",ROUNDUP(CR464-CR$14,0)/360*$CS$5*$CS$6)</f>
        <v/>
      </c>
      <c r="CV464" s="44" t="str">
        <f ca="1">IF(COUNTIF($DG$2:DG1449,CR464)=1,VLOOKUP(CR464,DC:DD,2), IF(COUNTIF($DG$2:DG1449,CR464)=0,$CT$10,""))</f>
        <v/>
      </c>
      <c r="CW464" s="45" t="str">
        <f t="shared" ref="CW464:CW527" ca="1" si="497">IF(ISERROR(CS464-2),"",-1*(CV464-$CV$14)*10^-4*$CT$8*$CT$5)</f>
        <v/>
      </c>
      <c r="CX464" s="46" t="str">
        <f t="shared" ref="CX464:CX527" ca="1" si="498">IF(ISERROR(CS464-2),"",ROUNDUP(CR464-CR$14,0)/360*$CT$5*$CT$6)</f>
        <v/>
      </c>
      <c r="CY464" s="44" t="str">
        <f t="shared" ref="CY464:CY527" ca="1" si="499">IF(ISERROR(CS464-2),"",CT464+CU464-CW464-CX464)</f>
        <v/>
      </c>
      <c r="DE464" s="163" t="str">
        <f t="shared" si="485"/>
        <v/>
      </c>
      <c r="DF464" s="163" t="str">
        <f t="shared" si="486"/>
        <v/>
      </c>
    </row>
    <row r="465" spans="1:110">
      <c r="A465" s="164" t="str">
        <f t="shared" ca="1" si="473"/>
        <v/>
      </c>
      <c r="B465" s="71" t="str">
        <f ca="1">IF(COUNTIF($AD$2:AD1450,A465)=1,VLOOKUP(A465,T:U,2), IF(COUNTIF($AD$2:AD1450,A465)=0,$B$10,""))</f>
        <v/>
      </c>
      <c r="C465" s="31" t="str">
        <f t="shared" ca="1" si="491"/>
        <v/>
      </c>
      <c r="D465" s="32" t="str">
        <f t="shared" ca="1" si="474"/>
        <v/>
      </c>
      <c r="E465" s="71" t="str">
        <f ca="1">IF(COUNTIF($AD$2:AD1450,A465)=1,VLOOKUP(A465,V:W,2), IF(COUNTIF($AD$2:AD1450,A465)=0,$C$10,""))</f>
        <v/>
      </c>
      <c r="F465" s="31" t="str">
        <f t="shared" ca="1" si="475"/>
        <v/>
      </c>
      <c r="G465" s="32" t="str">
        <f t="shared" ca="1" si="476"/>
        <v/>
      </c>
      <c r="H465" s="71" t="str">
        <f ca="1">IF(COUNTIF($AD$2:AD1450,A465)=1,VLOOKUP(A465,X:Y,2), IF(COUNTIF($AD$2:AD1450,A465)=0,$D$10,""))</f>
        <v/>
      </c>
      <c r="I465" s="31" t="str">
        <f t="shared" ca="1" si="477"/>
        <v/>
      </c>
      <c r="J465" s="32" t="str">
        <f t="shared" ca="1" si="478"/>
        <v/>
      </c>
      <c r="K465" s="71" t="str">
        <f ca="1">IF(COUNTIF($AD$2:AD1450,A465)=1,VLOOKUP(A465,Z:AA,2), IF(COUNTIF($AD$2:AD1450,A465)=0,$E$10,""))</f>
        <v/>
      </c>
      <c r="L465" s="31" t="str">
        <f t="shared" ca="1" si="479"/>
        <v/>
      </c>
      <c r="M465" s="32" t="str">
        <f t="shared" ca="1" si="480"/>
        <v/>
      </c>
      <c r="N465" s="77" t="str">
        <f t="shared" ca="1" si="481"/>
        <v/>
      </c>
      <c r="O465" s="77"/>
      <c r="P465" s="77"/>
      <c r="Q465" s="77" t="str">
        <f ca="1">IF(ISERROR(B465-2),"",$G$5*SUM($O$14:O465)-$H$5*SUM($P$14:P465))</f>
        <v/>
      </c>
      <c r="R465" s="77" t="str">
        <f t="shared" ca="1" si="482"/>
        <v/>
      </c>
      <c r="AB465" s="163" t="str">
        <f t="shared" si="487"/>
        <v/>
      </c>
      <c r="AC465" s="163" t="str">
        <f t="shared" si="488"/>
        <v/>
      </c>
      <c r="AH465" s="164" t="str">
        <f t="shared" ca="1" si="459"/>
        <v/>
      </c>
      <c r="AI465" s="44" t="str">
        <f ca="1">IF(COUNTIF($BU$2:BU1450,AH465)=1,VLOOKUP(AH465,BG:BH,2), IF(COUNTIF($BU$2:BU1450,AH465)=0,$AI$10,""))</f>
        <v/>
      </c>
      <c r="AJ465" s="45" t="str">
        <f t="shared" ca="1" si="492"/>
        <v/>
      </c>
      <c r="AK465" s="45" t="str">
        <f t="shared" ca="1" si="460"/>
        <v/>
      </c>
      <c r="AL465" s="44" t="str">
        <f ca="1">IF(COUNTIF($BU$2:BU1450,AH465)=1,VLOOKUP(AH465,BI:BJ,2), IF(COUNTIF($BU$2:BU1450,AH465)=0,$AJ$10,""))</f>
        <v/>
      </c>
      <c r="AM465" s="45" t="str">
        <f t="shared" ca="1" si="461"/>
        <v/>
      </c>
      <c r="AN465" s="46" t="str">
        <f t="shared" ca="1" si="462"/>
        <v/>
      </c>
      <c r="AO465" s="44" t="str">
        <f ca="1">IF(COUNTIF($BU$2:BU1450,AH465)=1,VLOOKUP(AH465,BK:BL,2), IF(COUNTIF($BU$2:BU1450,AH465)=0,$AK$10,""))</f>
        <v/>
      </c>
      <c r="AP465" s="45" t="str">
        <f t="shared" ca="1" si="463"/>
        <v/>
      </c>
      <c r="AQ465" s="46" t="str">
        <f t="shared" ca="1" si="464"/>
        <v/>
      </c>
      <c r="AR465" s="44" t="str">
        <f ca="1">IF(COUNTIF($BU$2:BU1450,AH465)=1,VLOOKUP(AH465,BM:BN,2), IF(COUNTIF($BU$2:BU1450,AH465)=0,$AL$10,""))</f>
        <v/>
      </c>
      <c r="AS465" s="45" t="str">
        <f t="shared" ca="1" si="465"/>
        <v/>
      </c>
      <c r="AT465" s="46" t="str">
        <f t="shared" ca="1" si="466"/>
        <v/>
      </c>
      <c r="AU465" s="44" t="str">
        <f ca="1">IF(COUNTIF($BU$2:BU1450,AH465)=1,VLOOKUP(AH465,BO:BP,2), IF(COUNTIF($BU$2:BU1450,AH465)=0,$AM$10,""))</f>
        <v/>
      </c>
      <c r="AV465" s="45" t="str">
        <f t="shared" ca="1" si="467"/>
        <v/>
      </c>
      <c r="AW465" s="46" t="str">
        <f t="shared" ca="1" si="468"/>
        <v/>
      </c>
      <c r="AX465" s="44" t="str">
        <f ca="1">IF(COUNTIF($BU$2:BU1450,AH465)=1,VLOOKUP(AH465,BQ:BR,2), IF(COUNTIF($BU$2:BU1450,AH465)=0,$AN$10,""))</f>
        <v/>
      </c>
      <c r="AY465" s="45" t="str">
        <f t="shared" ca="1" si="469"/>
        <v/>
      </c>
      <c r="AZ465" s="46" t="str">
        <f t="shared" ca="1" si="470"/>
        <v/>
      </c>
      <c r="BA465" s="77" t="str">
        <f t="shared" ca="1" si="471"/>
        <v/>
      </c>
      <c r="BB465" s="176"/>
      <c r="BC465" s="176"/>
      <c r="BD465" s="77" t="str">
        <f ca="1">IF(ISERROR(AI465-2),"",$AQ$4*SUM($BB$14:BB465)-$AR$4*SUM($BC$14:BC465))</f>
        <v/>
      </c>
      <c r="BE465" s="77" t="str">
        <f t="shared" ca="1" si="472"/>
        <v/>
      </c>
      <c r="BS465" s="163" t="str">
        <f t="shared" si="489"/>
        <v/>
      </c>
      <c r="BT465" s="163" t="str">
        <f t="shared" si="490"/>
        <v/>
      </c>
      <c r="BY465" s="164" t="str">
        <f t="shared" ca="1" si="454"/>
        <v/>
      </c>
      <c r="BZ465" s="44" t="str">
        <f ca="1">IF(COUNTIF($CN$2:CN1450,BY465)=1,VLOOKUP(BY465,CH:CI,2), IF(COUNTIF($CN$2:CN1450,BY465)=0,$BZ$10,""))</f>
        <v/>
      </c>
      <c r="CA465" s="45" t="str">
        <f t="shared" ca="1" si="493"/>
        <v/>
      </c>
      <c r="CB465" s="45" t="str">
        <f t="shared" ca="1" si="455"/>
        <v/>
      </c>
      <c r="CC465" s="44" t="str">
        <f ca="1">IF(COUNTIF($CN$2:CN1450,BY465)=1,VLOOKUP(BY465,CJ:CK,2), IF(COUNTIF($CN$2:CN1450,BY465)=0,$CA$10,""))</f>
        <v/>
      </c>
      <c r="CD465" s="45" t="str">
        <f t="shared" ca="1" si="456"/>
        <v/>
      </c>
      <c r="CE465" s="46" t="str">
        <f t="shared" ca="1" si="457"/>
        <v/>
      </c>
      <c r="CF465" s="44" t="str">
        <f t="shared" ca="1" si="458"/>
        <v/>
      </c>
      <c r="CL465" s="163" t="str">
        <f t="shared" si="483"/>
        <v/>
      </c>
      <c r="CM465" s="163" t="str">
        <f t="shared" si="484"/>
        <v/>
      </c>
      <c r="CR465" s="164" t="str">
        <f t="shared" ca="1" si="494"/>
        <v/>
      </c>
      <c r="CS465" s="44" t="str">
        <f ca="1">IF(COUNTIF($DG$2:DG1450,CR465)=1,VLOOKUP(CR465,DA:DB,2), IF(COUNTIF($DG$2:DG1450,CR465)=0,$CS$10,""))</f>
        <v/>
      </c>
      <c r="CT465" s="45" t="str">
        <f t="shared" ca="1" si="495"/>
        <v/>
      </c>
      <c r="CU465" s="45" t="str">
        <f t="shared" ca="1" si="496"/>
        <v/>
      </c>
      <c r="CV465" s="44" t="str">
        <f ca="1">IF(COUNTIF($DG$2:DG1450,CR465)=1,VLOOKUP(CR465,DC:DD,2), IF(COUNTIF($DG$2:DG1450,CR465)=0,$CT$10,""))</f>
        <v/>
      </c>
      <c r="CW465" s="45" t="str">
        <f t="shared" ca="1" si="497"/>
        <v/>
      </c>
      <c r="CX465" s="46" t="str">
        <f t="shared" ca="1" si="498"/>
        <v/>
      </c>
      <c r="CY465" s="44" t="str">
        <f t="shared" ca="1" si="499"/>
        <v/>
      </c>
      <c r="DE465" s="163" t="str">
        <f t="shared" si="485"/>
        <v/>
      </c>
      <c r="DF465" s="163" t="str">
        <f t="shared" si="486"/>
        <v/>
      </c>
    </row>
    <row r="466" spans="1:110">
      <c r="A466" s="164" t="str">
        <f t="shared" ca="1" si="473"/>
        <v/>
      </c>
      <c r="B466" s="71" t="str">
        <f ca="1">IF(COUNTIF($AD$2:AD1451,A466)=1,VLOOKUP(A466,T:U,2), IF(COUNTIF($AD$2:AD1451,A466)=0,$B$10,""))</f>
        <v/>
      </c>
      <c r="C466" s="31" t="str">
        <f t="shared" ca="1" si="491"/>
        <v/>
      </c>
      <c r="D466" s="32" t="str">
        <f t="shared" ca="1" si="474"/>
        <v/>
      </c>
      <c r="E466" s="71" t="str">
        <f ca="1">IF(COUNTIF($AD$2:AD1451,A466)=1,VLOOKUP(A466,V:W,2), IF(COUNTIF($AD$2:AD1451,A466)=0,$C$10,""))</f>
        <v/>
      </c>
      <c r="F466" s="31" t="str">
        <f t="shared" ca="1" si="475"/>
        <v/>
      </c>
      <c r="G466" s="32" t="str">
        <f t="shared" ca="1" si="476"/>
        <v/>
      </c>
      <c r="H466" s="71" t="str">
        <f ca="1">IF(COUNTIF($AD$2:AD1451,A466)=1,VLOOKUP(A466,X:Y,2), IF(COUNTIF($AD$2:AD1451,A466)=0,$D$10,""))</f>
        <v/>
      </c>
      <c r="I466" s="31" t="str">
        <f t="shared" ca="1" si="477"/>
        <v/>
      </c>
      <c r="J466" s="32" t="str">
        <f t="shared" ca="1" si="478"/>
        <v/>
      </c>
      <c r="K466" s="71" t="str">
        <f ca="1">IF(COUNTIF($AD$2:AD1451,A466)=1,VLOOKUP(A466,Z:AA,2), IF(COUNTIF($AD$2:AD1451,A466)=0,$E$10,""))</f>
        <v/>
      </c>
      <c r="L466" s="31" t="str">
        <f t="shared" ca="1" si="479"/>
        <v/>
      </c>
      <c r="M466" s="32" t="str">
        <f t="shared" ca="1" si="480"/>
        <v/>
      </c>
      <c r="N466" s="77" t="str">
        <f t="shared" ca="1" si="481"/>
        <v/>
      </c>
      <c r="O466" s="77"/>
      <c r="P466" s="77"/>
      <c r="Q466" s="77" t="str">
        <f ca="1">IF(ISERROR(B466-2),"",$G$5*SUM($O$14:O466)-$H$5*SUM($P$14:P466))</f>
        <v/>
      </c>
      <c r="R466" s="77" t="str">
        <f t="shared" ca="1" si="482"/>
        <v/>
      </c>
      <c r="AB466" s="163" t="str">
        <f t="shared" si="487"/>
        <v/>
      </c>
      <c r="AC466" s="163" t="str">
        <f t="shared" si="488"/>
        <v/>
      </c>
      <c r="AH466" s="164" t="str">
        <f t="shared" ca="1" si="459"/>
        <v/>
      </c>
      <c r="AI466" s="44" t="str">
        <f ca="1">IF(COUNTIF($BU$2:BU1451,AH466)=1,VLOOKUP(AH466,BG:BH,2), IF(COUNTIF($BU$2:BU1451,AH466)=0,$AI$10,""))</f>
        <v/>
      </c>
      <c r="AJ466" s="45" t="str">
        <f t="shared" ca="1" si="492"/>
        <v/>
      </c>
      <c r="AK466" s="45" t="str">
        <f t="shared" ca="1" si="460"/>
        <v/>
      </c>
      <c r="AL466" s="44" t="str">
        <f ca="1">IF(COUNTIF($BU$2:BU1451,AH466)=1,VLOOKUP(AH466,BI:BJ,2), IF(COUNTIF($BU$2:BU1451,AH466)=0,$AJ$10,""))</f>
        <v/>
      </c>
      <c r="AM466" s="45" t="str">
        <f t="shared" ca="1" si="461"/>
        <v/>
      </c>
      <c r="AN466" s="46" t="str">
        <f t="shared" ca="1" si="462"/>
        <v/>
      </c>
      <c r="AO466" s="44" t="str">
        <f ca="1">IF(COUNTIF($BU$2:BU1451,AH466)=1,VLOOKUP(AH466,BK:BL,2), IF(COUNTIF($BU$2:BU1451,AH466)=0,$AK$10,""))</f>
        <v/>
      </c>
      <c r="AP466" s="45" t="str">
        <f t="shared" ca="1" si="463"/>
        <v/>
      </c>
      <c r="AQ466" s="46" t="str">
        <f t="shared" ca="1" si="464"/>
        <v/>
      </c>
      <c r="AR466" s="44" t="str">
        <f ca="1">IF(COUNTIF($BU$2:BU1451,AH466)=1,VLOOKUP(AH466,BM:BN,2), IF(COUNTIF($BU$2:BU1451,AH466)=0,$AL$10,""))</f>
        <v/>
      </c>
      <c r="AS466" s="45" t="str">
        <f t="shared" ca="1" si="465"/>
        <v/>
      </c>
      <c r="AT466" s="46" t="str">
        <f t="shared" ca="1" si="466"/>
        <v/>
      </c>
      <c r="AU466" s="44" t="str">
        <f ca="1">IF(COUNTIF($BU$2:BU1451,AH466)=1,VLOOKUP(AH466,BO:BP,2), IF(COUNTIF($BU$2:BU1451,AH466)=0,$AM$10,""))</f>
        <v/>
      </c>
      <c r="AV466" s="45" t="str">
        <f t="shared" ca="1" si="467"/>
        <v/>
      </c>
      <c r="AW466" s="46" t="str">
        <f t="shared" ca="1" si="468"/>
        <v/>
      </c>
      <c r="AX466" s="44" t="str">
        <f ca="1">IF(COUNTIF($BU$2:BU1451,AH466)=1,VLOOKUP(AH466,BQ:BR,2), IF(COUNTIF($BU$2:BU1451,AH466)=0,$AN$10,""))</f>
        <v/>
      </c>
      <c r="AY466" s="45" t="str">
        <f t="shared" ca="1" si="469"/>
        <v/>
      </c>
      <c r="AZ466" s="46" t="str">
        <f t="shared" ca="1" si="470"/>
        <v/>
      </c>
      <c r="BA466" s="77" t="str">
        <f t="shared" ca="1" si="471"/>
        <v/>
      </c>
      <c r="BB466" s="176"/>
      <c r="BC466" s="176"/>
      <c r="BD466" s="77" t="str">
        <f ca="1">IF(ISERROR(AI466-2),"",$AQ$4*SUM($BB$14:BB466)-$AR$4*SUM($BC$14:BC466))</f>
        <v/>
      </c>
      <c r="BE466" s="77" t="str">
        <f t="shared" ca="1" si="472"/>
        <v/>
      </c>
      <c r="BS466" s="163" t="str">
        <f t="shared" si="489"/>
        <v/>
      </c>
      <c r="BT466" s="163" t="str">
        <f t="shared" si="490"/>
        <v/>
      </c>
      <c r="BY466" s="164" t="str">
        <f t="shared" ref="BY466:BY529" ca="1" si="500">IF(AND(ISBLANK(CN455), BY465 = $CN$1),NOW(),IF(ISBLANK(CN455),"",CN455))</f>
        <v/>
      </c>
      <c r="BZ466" s="44" t="str">
        <f ca="1">IF(COUNTIF($CN$2:CN1451,BY466)=1,VLOOKUP(BY466,CH:CI,2), IF(COUNTIF($CN$2:CN1451,BY466)=0,$BZ$10,""))</f>
        <v/>
      </c>
      <c r="CA466" s="45" t="str">
        <f t="shared" ca="1" si="493"/>
        <v/>
      </c>
      <c r="CB466" s="45" t="str">
        <f t="shared" ref="CB466:CB529" ca="1" si="501">IF(ISERROR(BZ466-2),"",ROUNDUP(BY466-BY$14,0)/360*$BZ$5*$BZ$6)</f>
        <v/>
      </c>
      <c r="CC466" s="44" t="str">
        <f ca="1">IF(COUNTIF($CN$2:CN1451,BY466)=1,VLOOKUP(BY466,CJ:CK,2), IF(COUNTIF($CN$2:CN1451,BY466)=0,$CA$10,""))</f>
        <v/>
      </c>
      <c r="CD466" s="45" t="str">
        <f t="shared" ref="CD466:CD529" ca="1" si="502">IF(ISERROR(BZ466-2),"",-1*(CC466-$CC$14)*10^-4*$CA$8*$CA$5)</f>
        <v/>
      </c>
      <c r="CE466" s="46" t="str">
        <f t="shared" ref="CE466:CE529" ca="1" si="503">IF(ISERROR(BZ466-2),"",ROUNDUP(BY466-BY$14,0)/360*$CA$5*$CA$6)</f>
        <v/>
      </c>
      <c r="CF466" s="44" t="str">
        <f t="shared" ref="CF466:CF529" ca="1" si="504">IF(ISERROR(BZ466-2),"",CA466+CB466-CD466-CE466)</f>
        <v/>
      </c>
      <c r="CL466" s="163" t="str">
        <f t="shared" si="483"/>
        <v/>
      </c>
      <c r="CM466" s="163" t="str">
        <f t="shared" si="484"/>
        <v/>
      </c>
      <c r="CR466" s="164" t="str">
        <f t="shared" ca="1" si="494"/>
        <v/>
      </c>
      <c r="CS466" s="44" t="str">
        <f ca="1">IF(COUNTIF($DG$2:DG1451,CR466)=1,VLOOKUP(CR466,DA:DB,2), IF(COUNTIF($DG$2:DG1451,CR466)=0,$CS$10,""))</f>
        <v/>
      </c>
      <c r="CT466" s="45" t="str">
        <f t="shared" ca="1" si="495"/>
        <v/>
      </c>
      <c r="CU466" s="45" t="str">
        <f t="shared" ca="1" si="496"/>
        <v/>
      </c>
      <c r="CV466" s="44" t="str">
        <f ca="1">IF(COUNTIF($DG$2:DG1451,CR466)=1,VLOOKUP(CR466,DC:DD,2), IF(COUNTIF($DG$2:DG1451,CR466)=0,$CT$10,""))</f>
        <v/>
      </c>
      <c r="CW466" s="45" t="str">
        <f t="shared" ca="1" si="497"/>
        <v/>
      </c>
      <c r="CX466" s="46" t="str">
        <f t="shared" ca="1" si="498"/>
        <v/>
      </c>
      <c r="CY466" s="44" t="str">
        <f t="shared" ca="1" si="499"/>
        <v/>
      </c>
      <c r="DE466" s="163" t="str">
        <f t="shared" si="485"/>
        <v/>
      </c>
      <c r="DF466" s="163" t="str">
        <f t="shared" si="486"/>
        <v/>
      </c>
    </row>
    <row r="467" spans="1:110">
      <c r="A467" s="164" t="str">
        <f t="shared" ca="1" si="473"/>
        <v/>
      </c>
      <c r="B467" s="71" t="str">
        <f ca="1">IF(COUNTIF($AD$2:AD1452,A467)=1,VLOOKUP(A467,T:U,2), IF(COUNTIF($AD$2:AD1452,A467)=0,$B$10,""))</f>
        <v/>
      </c>
      <c r="C467" s="31" t="str">
        <f t="shared" ca="1" si="491"/>
        <v/>
      </c>
      <c r="D467" s="32" t="str">
        <f t="shared" ca="1" si="474"/>
        <v/>
      </c>
      <c r="E467" s="71" t="str">
        <f ca="1">IF(COUNTIF($AD$2:AD1452,A467)=1,VLOOKUP(A467,V:W,2), IF(COUNTIF($AD$2:AD1452,A467)=0,$C$10,""))</f>
        <v/>
      </c>
      <c r="F467" s="31" t="str">
        <f t="shared" ca="1" si="475"/>
        <v/>
      </c>
      <c r="G467" s="32" t="str">
        <f t="shared" ca="1" si="476"/>
        <v/>
      </c>
      <c r="H467" s="71" t="str">
        <f ca="1">IF(COUNTIF($AD$2:AD1452,A467)=1,VLOOKUP(A467,X:Y,2), IF(COUNTIF($AD$2:AD1452,A467)=0,$D$10,""))</f>
        <v/>
      </c>
      <c r="I467" s="31" t="str">
        <f t="shared" ca="1" si="477"/>
        <v/>
      </c>
      <c r="J467" s="32" t="str">
        <f t="shared" ca="1" si="478"/>
        <v/>
      </c>
      <c r="K467" s="71" t="str">
        <f ca="1">IF(COUNTIF($AD$2:AD1452,A467)=1,VLOOKUP(A467,Z:AA,2), IF(COUNTIF($AD$2:AD1452,A467)=0,$E$10,""))</f>
        <v/>
      </c>
      <c r="L467" s="31" t="str">
        <f t="shared" ca="1" si="479"/>
        <v/>
      </c>
      <c r="M467" s="32" t="str">
        <f t="shared" ca="1" si="480"/>
        <v/>
      </c>
      <c r="N467" s="77" t="str">
        <f t="shared" ca="1" si="481"/>
        <v/>
      </c>
      <c r="O467" s="77"/>
      <c r="P467" s="77"/>
      <c r="Q467" s="77" t="str">
        <f ca="1">IF(ISERROR(B467-2),"",$G$5*SUM($O$14:O467)-$H$5*SUM($P$14:P467))</f>
        <v/>
      </c>
      <c r="R467" s="77" t="str">
        <f t="shared" ca="1" si="482"/>
        <v/>
      </c>
      <c r="AB467" s="163" t="str">
        <f t="shared" si="487"/>
        <v/>
      </c>
      <c r="AC467" s="163" t="str">
        <f t="shared" si="488"/>
        <v/>
      </c>
      <c r="AH467" s="164" t="str">
        <f t="shared" ca="1" si="459"/>
        <v/>
      </c>
      <c r="AI467" s="44" t="str">
        <f ca="1">IF(COUNTIF($BU$2:BU1452,AH467)=1,VLOOKUP(AH467,BG:BH,2), IF(COUNTIF($BU$2:BU1452,AH467)=0,$AI$10,""))</f>
        <v/>
      </c>
      <c r="AJ467" s="45" t="str">
        <f t="shared" ca="1" si="492"/>
        <v/>
      </c>
      <c r="AK467" s="45" t="str">
        <f t="shared" ca="1" si="460"/>
        <v/>
      </c>
      <c r="AL467" s="44" t="str">
        <f ca="1">IF(COUNTIF($BU$2:BU1452,AH467)=1,VLOOKUP(AH467,BI:BJ,2), IF(COUNTIF($BU$2:BU1452,AH467)=0,$AJ$10,""))</f>
        <v/>
      </c>
      <c r="AM467" s="45" t="str">
        <f t="shared" ca="1" si="461"/>
        <v/>
      </c>
      <c r="AN467" s="46" t="str">
        <f t="shared" ca="1" si="462"/>
        <v/>
      </c>
      <c r="AO467" s="44" t="str">
        <f ca="1">IF(COUNTIF($BU$2:BU1452,AH467)=1,VLOOKUP(AH467,BK:BL,2), IF(COUNTIF($BU$2:BU1452,AH467)=0,$AK$10,""))</f>
        <v/>
      </c>
      <c r="AP467" s="45" t="str">
        <f t="shared" ca="1" si="463"/>
        <v/>
      </c>
      <c r="AQ467" s="46" t="str">
        <f t="shared" ca="1" si="464"/>
        <v/>
      </c>
      <c r="AR467" s="44" t="str">
        <f ca="1">IF(COUNTIF($BU$2:BU1452,AH467)=1,VLOOKUP(AH467,BM:BN,2), IF(COUNTIF($BU$2:BU1452,AH467)=0,$AL$10,""))</f>
        <v/>
      </c>
      <c r="AS467" s="45" t="str">
        <f t="shared" ca="1" si="465"/>
        <v/>
      </c>
      <c r="AT467" s="46" t="str">
        <f t="shared" ca="1" si="466"/>
        <v/>
      </c>
      <c r="AU467" s="44" t="str">
        <f ca="1">IF(COUNTIF($BU$2:BU1452,AH467)=1,VLOOKUP(AH467,BO:BP,2), IF(COUNTIF($BU$2:BU1452,AH467)=0,$AM$10,""))</f>
        <v/>
      </c>
      <c r="AV467" s="45" t="str">
        <f t="shared" ca="1" si="467"/>
        <v/>
      </c>
      <c r="AW467" s="46" t="str">
        <f t="shared" ca="1" si="468"/>
        <v/>
      </c>
      <c r="AX467" s="44" t="str">
        <f ca="1">IF(COUNTIF($BU$2:BU1452,AH467)=1,VLOOKUP(AH467,BQ:BR,2), IF(COUNTIF($BU$2:BU1452,AH467)=0,$AN$10,""))</f>
        <v/>
      </c>
      <c r="AY467" s="45" t="str">
        <f t="shared" ca="1" si="469"/>
        <v/>
      </c>
      <c r="AZ467" s="46" t="str">
        <f t="shared" ca="1" si="470"/>
        <v/>
      </c>
      <c r="BA467" s="77" t="str">
        <f t="shared" ca="1" si="471"/>
        <v/>
      </c>
      <c r="BB467" s="176"/>
      <c r="BC467" s="176"/>
      <c r="BD467" s="77" t="str">
        <f ca="1">IF(ISERROR(AI467-2),"",$AQ$4*SUM($BB$14:BB467)-$AR$4*SUM($BC$14:BC467))</f>
        <v/>
      </c>
      <c r="BE467" s="77" t="str">
        <f t="shared" ca="1" si="472"/>
        <v/>
      </c>
      <c r="BS467" s="163" t="str">
        <f t="shared" si="489"/>
        <v/>
      </c>
      <c r="BT467" s="163" t="str">
        <f t="shared" si="490"/>
        <v/>
      </c>
      <c r="BY467" s="164" t="str">
        <f t="shared" ca="1" si="500"/>
        <v/>
      </c>
      <c r="BZ467" s="44" t="str">
        <f ca="1">IF(COUNTIF($CN$2:CN1452,BY467)=1,VLOOKUP(BY467,CH:CI,2), IF(COUNTIF($CN$2:CN1452,BY467)=0,$BZ$10,""))</f>
        <v/>
      </c>
      <c r="CA467" s="45" t="str">
        <f t="shared" ca="1" si="493"/>
        <v/>
      </c>
      <c r="CB467" s="45" t="str">
        <f t="shared" ca="1" si="501"/>
        <v/>
      </c>
      <c r="CC467" s="44" t="str">
        <f ca="1">IF(COUNTIF($CN$2:CN1452,BY467)=1,VLOOKUP(BY467,CJ:CK,2), IF(COUNTIF($CN$2:CN1452,BY467)=0,$CA$10,""))</f>
        <v/>
      </c>
      <c r="CD467" s="45" t="str">
        <f t="shared" ca="1" si="502"/>
        <v/>
      </c>
      <c r="CE467" s="46" t="str">
        <f t="shared" ca="1" si="503"/>
        <v/>
      </c>
      <c r="CF467" s="44" t="str">
        <f t="shared" ca="1" si="504"/>
        <v/>
      </c>
      <c r="CL467" s="163" t="str">
        <f t="shared" si="483"/>
        <v/>
      </c>
      <c r="CM467" s="163" t="str">
        <f t="shared" si="484"/>
        <v/>
      </c>
      <c r="CR467" s="164" t="str">
        <f t="shared" ca="1" si="494"/>
        <v/>
      </c>
      <c r="CS467" s="44" t="str">
        <f ca="1">IF(COUNTIF($DG$2:DG1452,CR467)=1,VLOOKUP(CR467,DA:DB,2), IF(COUNTIF($DG$2:DG1452,CR467)=0,$CS$10,""))</f>
        <v/>
      </c>
      <c r="CT467" s="45" t="str">
        <f t="shared" ca="1" si="495"/>
        <v/>
      </c>
      <c r="CU467" s="45" t="str">
        <f t="shared" ca="1" si="496"/>
        <v/>
      </c>
      <c r="CV467" s="44" t="str">
        <f ca="1">IF(COUNTIF($DG$2:DG1452,CR467)=1,VLOOKUP(CR467,DC:DD,2), IF(COUNTIF($DG$2:DG1452,CR467)=0,$CT$10,""))</f>
        <v/>
      </c>
      <c r="CW467" s="45" t="str">
        <f t="shared" ca="1" si="497"/>
        <v/>
      </c>
      <c r="CX467" s="46" t="str">
        <f t="shared" ca="1" si="498"/>
        <v/>
      </c>
      <c r="CY467" s="44" t="str">
        <f t="shared" ca="1" si="499"/>
        <v/>
      </c>
      <c r="DE467" s="163" t="str">
        <f t="shared" si="485"/>
        <v/>
      </c>
      <c r="DF467" s="163" t="str">
        <f t="shared" si="486"/>
        <v/>
      </c>
    </row>
    <row r="468" spans="1:110">
      <c r="A468" s="164" t="str">
        <f t="shared" ca="1" si="473"/>
        <v/>
      </c>
      <c r="B468" s="71" t="str">
        <f ca="1">IF(COUNTIF($AD$2:AD1453,A468)=1,VLOOKUP(A468,T:U,2), IF(COUNTIF($AD$2:AD1453,A468)=0,$B$10,""))</f>
        <v/>
      </c>
      <c r="C468" s="31" t="str">
        <f t="shared" ca="1" si="491"/>
        <v/>
      </c>
      <c r="D468" s="32" t="str">
        <f t="shared" ca="1" si="474"/>
        <v/>
      </c>
      <c r="E468" s="71" t="str">
        <f ca="1">IF(COUNTIF($AD$2:AD1453,A468)=1,VLOOKUP(A468,V:W,2), IF(COUNTIF($AD$2:AD1453,A468)=0,$C$10,""))</f>
        <v/>
      </c>
      <c r="F468" s="31" t="str">
        <f t="shared" ca="1" si="475"/>
        <v/>
      </c>
      <c r="G468" s="32" t="str">
        <f t="shared" ca="1" si="476"/>
        <v/>
      </c>
      <c r="H468" s="71" t="str">
        <f ca="1">IF(COUNTIF($AD$2:AD1453,A468)=1,VLOOKUP(A468,X:Y,2), IF(COUNTIF($AD$2:AD1453,A468)=0,$D$10,""))</f>
        <v/>
      </c>
      <c r="I468" s="31" t="str">
        <f t="shared" ca="1" si="477"/>
        <v/>
      </c>
      <c r="J468" s="32" t="str">
        <f t="shared" ca="1" si="478"/>
        <v/>
      </c>
      <c r="K468" s="71" t="str">
        <f ca="1">IF(COUNTIF($AD$2:AD1453,A468)=1,VLOOKUP(A468,Z:AA,2), IF(COUNTIF($AD$2:AD1453,A468)=0,$E$10,""))</f>
        <v/>
      </c>
      <c r="L468" s="31" t="str">
        <f t="shared" ca="1" si="479"/>
        <v/>
      </c>
      <c r="M468" s="32" t="str">
        <f t="shared" ca="1" si="480"/>
        <v/>
      </c>
      <c r="N468" s="77" t="str">
        <f t="shared" ca="1" si="481"/>
        <v/>
      </c>
      <c r="O468" s="77"/>
      <c r="P468" s="77"/>
      <c r="Q468" s="77" t="str">
        <f ca="1">IF(ISERROR(B468-2),"",$G$5*SUM($O$14:O468)-$H$5*SUM($P$14:P468))</f>
        <v/>
      </c>
      <c r="R468" s="77" t="str">
        <f t="shared" ca="1" si="482"/>
        <v/>
      </c>
      <c r="AB468" s="163" t="str">
        <f t="shared" si="487"/>
        <v/>
      </c>
      <c r="AC468" s="163" t="str">
        <f t="shared" si="488"/>
        <v/>
      </c>
      <c r="AH468" s="164" t="str">
        <f t="shared" ref="AH468:AH492" ca="1" si="505">IF(AND(ISBLANK(BU457), AH467 = $BU$1),NOW(),IF(ISBLANK(BU457),"",BU457))</f>
        <v/>
      </c>
      <c r="AI468" s="44" t="str">
        <f ca="1">IF(COUNTIF($BU$2:BU1453,AH468)=1,VLOOKUP(AH468,BG:BH,2), IF(COUNTIF($BU$2:BU1453,AH468)=0,$AI$10,""))</f>
        <v/>
      </c>
      <c r="AJ468" s="45" t="str">
        <f t="shared" ca="1" si="492"/>
        <v/>
      </c>
      <c r="AK468" s="45" t="str">
        <f t="shared" ref="AK468:AK492" ca="1" si="506">IF(ISERROR(AI468-2),"",-1*ROUNDUP(AH468-$AH$14,0)/360*$AI$5*$AI$7)</f>
        <v/>
      </c>
      <c r="AL468" s="44" t="str">
        <f ca="1">IF(COUNTIF($BU$2:BU1453,AH468)=1,VLOOKUP(AH468,BI:BJ,2), IF(COUNTIF($BU$2:BU1453,AH468)=0,$AJ$10,""))</f>
        <v/>
      </c>
      <c r="AM468" s="45" t="str">
        <f t="shared" ref="AM468:AM492" ca="1" si="507">IF(ISERROR(AI468-2),"",(AL468-$AL$14)/100*$AJ$5)</f>
        <v/>
      </c>
      <c r="AN468" s="46" t="str">
        <f t="shared" ref="AN468:AN492" ca="1" si="508">IF(ISERROR(AI468-2),"",ROUNDUP(AH468-$AH$14,0)/360*$AJ$5*$AJ$6-ROUNDUP(AH468-$AH$14,0)/360*$AJ$5*$AJ$7*$AL$14/100)</f>
        <v/>
      </c>
      <c r="AO468" s="44" t="str">
        <f ca="1">IF(COUNTIF($BU$2:BU1453,AH468)=1,VLOOKUP(AH468,BK:BL,2), IF(COUNTIF($BU$2:BU1453,AH468)=0,$AK$10,""))</f>
        <v/>
      </c>
      <c r="AP468" s="45" t="str">
        <f t="shared" ref="AP468:AP492" ca="1" si="509">IF(ISERROR(AI468-2),"",(AO468/$AO$14-1)*$AK$5)</f>
        <v/>
      </c>
      <c r="AQ468" s="46" t="str">
        <f t="shared" ref="AQ468:AQ492" ca="1" si="510">IF(ISERROR(AI468-2),"",-1*ROUNDUP(AH468-$AH$14,0)/360*$AK$5*$AK$7)</f>
        <v/>
      </c>
      <c r="AR468" s="44" t="str">
        <f ca="1">IF(COUNTIF($BU$2:BU1453,AH468)=1,VLOOKUP(AH468,BM:BN,2), IF(COUNTIF($BU$2:BU1453,AH468)=0,$AL$10,""))</f>
        <v/>
      </c>
      <c r="AS468" s="45" t="str">
        <f t="shared" ref="AS468:AS492" ca="1" si="511">IF(ISERROR(AI468-2),"",(AR468-$AR$14)/100*$AL$5)</f>
        <v/>
      </c>
      <c r="AT468" s="46" t="str">
        <f t="shared" ref="AT468:AT492" ca="1" si="512">IF(ISERROR(AI468-2),"",ROUNDUP(AH468-$AH$14,0)/360*$AL$5*$AL$6-ROUNDUP(AH468-$AH$14,0)/360*$AL$5*$AL$7*$AR$14/100)</f>
        <v/>
      </c>
      <c r="AU468" s="44" t="str">
        <f ca="1">IF(COUNTIF($BU$2:BU1453,AH468)=1,VLOOKUP(AH468,BO:BP,2), IF(COUNTIF($BU$2:BU1453,AH468)=0,$AM$10,""))</f>
        <v/>
      </c>
      <c r="AV468" s="45" t="str">
        <f t="shared" ref="AV468:AV492" ca="1" si="513">IF(ISERROR(AI468-2),"",(AU468-$AU$14)/100*$AM$5)</f>
        <v/>
      </c>
      <c r="AW468" s="46" t="str">
        <f t="shared" ref="AW468:AW492" ca="1" si="514">IF(ISERROR(AI468-2),"",ROUNDUP(AH468-$AH$14,0)/360*$AM$5*$AM$6-ROUNDUP(AH468-$AH$14,0)/360*$AM$5*$AM$7*$AU$14/100)</f>
        <v/>
      </c>
      <c r="AX468" s="44" t="str">
        <f ca="1">IF(COUNTIF($BU$2:BU1453,AH468)=1,VLOOKUP(AH468,BQ:BR,2), IF(COUNTIF($BU$2:BU1453,AH468)=0,$AN$10,""))</f>
        <v/>
      </c>
      <c r="AY468" s="45" t="str">
        <f t="shared" ref="AY468:AY492" ca="1" si="515">IF(ISERROR(AI468-2),"",(AX468-$AX$14)/100*$AN$5)</f>
        <v/>
      </c>
      <c r="AZ468" s="46" t="str">
        <f t="shared" ref="AZ468:AZ492" ca="1" si="516">IF(ISERROR(AI468-2),"",ROUNDUP(AH468-$AH$14,0)/360*$AN$5*$AN$6-ROUNDUP(AH468-$AH$14,0)/360*$AN$5*$AN$7*$AX$14/100)</f>
        <v/>
      </c>
      <c r="BA468" s="77" t="str">
        <f t="shared" ref="BA468:BA492" ca="1" si="517">IF(ISERROR(AI468-2),"",AJ468+AK468-AM468-AN468-AP468-AQ468+AS468+AT468+AV468+AW468+AY468+AZ468)</f>
        <v/>
      </c>
      <c r="BB468" s="176"/>
      <c r="BC468" s="176"/>
      <c r="BD468" s="77" t="str">
        <f ca="1">IF(ISERROR(AI468-2),"",$AQ$4*SUM($BB$14:BB468)-$AR$4*SUM($BC$14:BC468))</f>
        <v/>
      </c>
      <c r="BE468" s="77" t="str">
        <f t="shared" ref="BE468:BE492" ca="1" si="518">IF(ISERROR(AI468-2),"",BA468-BD468)</f>
        <v/>
      </c>
      <c r="BS468" s="163" t="str">
        <f t="shared" si="489"/>
        <v/>
      </c>
      <c r="BT468" s="163" t="str">
        <f t="shared" si="490"/>
        <v/>
      </c>
      <c r="BY468" s="164" t="str">
        <f t="shared" ca="1" si="500"/>
        <v/>
      </c>
      <c r="BZ468" s="44" t="str">
        <f ca="1">IF(COUNTIF($CN$2:CN1453,BY468)=1,VLOOKUP(BY468,CH:CI,2), IF(COUNTIF($CN$2:CN1453,BY468)=0,$BZ$10,""))</f>
        <v/>
      </c>
      <c r="CA468" s="45" t="str">
        <f t="shared" ca="1" si="493"/>
        <v/>
      </c>
      <c r="CB468" s="45" t="str">
        <f t="shared" ca="1" si="501"/>
        <v/>
      </c>
      <c r="CC468" s="44" t="str">
        <f ca="1">IF(COUNTIF($CN$2:CN1453,BY468)=1,VLOOKUP(BY468,CJ:CK,2), IF(COUNTIF($CN$2:CN1453,BY468)=0,$CA$10,""))</f>
        <v/>
      </c>
      <c r="CD468" s="45" t="str">
        <f t="shared" ca="1" si="502"/>
        <v/>
      </c>
      <c r="CE468" s="46" t="str">
        <f t="shared" ca="1" si="503"/>
        <v/>
      </c>
      <c r="CF468" s="44" t="str">
        <f t="shared" ca="1" si="504"/>
        <v/>
      </c>
      <c r="CL468" s="163" t="str">
        <f t="shared" si="483"/>
        <v/>
      </c>
      <c r="CM468" s="163" t="str">
        <f t="shared" si="484"/>
        <v/>
      </c>
      <c r="CR468" s="164" t="str">
        <f t="shared" ca="1" si="494"/>
        <v/>
      </c>
      <c r="CS468" s="44" t="str">
        <f ca="1">IF(COUNTIF($DG$2:DG1453,CR468)=1,VLOOKUP(CR468,DA:DB,2), IF(COUNTIF($DG$2:DG1453,CR468)=0,$CS$10,""))</f>
        <v/>
      </c>
      <c r="CT468" s="45" t="str">
        <f t="shared" ca="1" si="495"/>
        <v/>
      </c>
      <c r="CU468" s="45" t="str">
        <f t="shared" ca="1" si="496"/>
        <v/>
      </c>
      <c r="CV468" s="44" t="str">
        <f ca="1">IF(COUNTIF($DG$2:DG1453,CR468)=1,VLOOKUP(CR468,DC:DD,2), IF(COUNTIF($DG$2:DG1453,CR468)=0,$CT$10,""))</f>
        <v/>
      </c>
      <c r="CW468" s="45" t="str">
        <f t="shared" ca="1" si="497"/>
        <v/>
      </c>
      <c r="CX468" s="46" t="str">
        <f t="shared" ca="1" si="498"/>
        <v/>
      </c>
      <c r="CY468" s="44" t="str">
        <f t="shared" ca="1" si="499"/>
        <v/>
      </c>
      <c r="DE468" s="163" t="str">
        <f t="shared" si="485"/>
        <v/>
      </c>
      <c r="DF468" s="163" t="str">
        <f t="shared" si="486"/>
        <v/>
      </c>
    </row>
    <row r="469" spans="1:110">
      <c r="A469" s="164" t="str">
        <f t="shared" ca="1" si="473"/>
        <v/>
      </c>
      <c r="B469" s="71" t="str">
        <f ca="1">IF(COUNTIF($AD$2:AD1454,A469)=1,VLOOKUP(A469,T:U,2), IF(COUNTIF($AD$2:AD1454,A469)=0,$B$10,""))</f>
        <v/>
      </c>
      <c r="C469" s="31" t="str">
        <f t="shared" ca="1" si="491"/>
        <v/>
      </c>
      <c r="D469" s="32" t="str">
        <f t="shared" ca="1" si="474"/>
        <v/>
      </c>
      <c r="E469" s="71" t="str">
        <f ca="1">IF(COUNTIF($AD$2:AD1454,A469)=1,VLOOKUP(A469,V:W,2), IF(COUNTIF($AD$2:AD1454,A469)=0,$C$10,""))</f>
        <v/>
      </c>
      <c r="F469" s="31" t="str">
        <f t="shared" ca="1" si="475"/>
        <v/>
      </c>
      <c r="G469" s="32" t="str">
        <f t="shared" ca="1" si="476"/>
        <v/>
      </c>
      <c r="H469" s="71" t="str">
        <f ca="1">IF(COUNTIF($AD$2:AD1454,A469)=1,VLOOKUP(A469,X:Y,2), IF(COUNTIF($AD$2:AD1454,A469)=0,$D$10,""))</f>
        <v/>
      </c>
      <c r="I469" s="31" t="str">
        <f t="shared" ca="1" si="477"/>
        <v/>
      </c>
      <c r="J469" s="32" t="str">
        <f t="shared" ca="1" si="478"/>
        <v/>
      </c>
      <c r="K469" s="71" t="str">
        <f ca="1">IF(COUNTIF($AD$2:AD1454,A469)=1,VLOOKUP(A469,Z:AA,2), IF(COUNTIF($AD$2:AD1454,A469)=0,$E$10,""))</f>
        <v/>
      </c>
      <c r="L469" s="31" t="str">
        <f t="shared" ca="1" si="479"/>
        <v/>
      </c>
      <c r="M469" s="32" t="str">
        <f t="shared" ca="1" si="480"/>
        <v/>
      </c>
      <c r="N469" s="77" t="str">
        <f t="shared" ca="1" si="481"/>
        <v/>
      </c>
      <c r="O469" s="77"/>
      <c r="P469" s="77"/>
      <c r="Q469" s="77" t="str">
        <f ca="1">IF(ISERROR(B469-2),"",$G$5*SUM($O$14:O469)-$H$5*SUM($P$14:P469))</f>
        <v/>
      </c>
      <c r="R469" s="77" t="str">
        <f t="shared" ca="1" si="482"/>
        <v/>
      </c>
      <c r="AB469" s="163" t="str">
        <f t="shared" si="487"/>
        <v/>
      </c>
      <c r="AC469" s="163" t="str">
        <f t="shared" si="488"/>
        <v/>
      </c>
      <c r="AH469" s="164" t="str">
        <f t="shared" ca="1" si="505"/>
        <v/>
      </c>
      <c r="AI469" s="44" t="str">
        <f ca="1">IF(COUNTIF($BU$2:BU1454,AH469)=1,VLOOKUP(AH469,BG:BH,2), IF(COUNTIF($BU$2:BU1454,AH469)=0,$AI$10,""))</f>
        <v/>
      </c>
      <c r="AJ469" s="45" t="str">
        <f t="shared" ca="1" si="492"/>
        <v/>
      </c>
      <c r="AK469" s="45" t="str">
        <f t="shared" ca="1" si="506"/>
        <v/>
      </c>
      <c r="AL469" s="44" t="str">
        <f ca="1">IF(COUNTIF($BU$2:BU1454,AH469)=1,VLOOKUP(AH469,BI:BJ,2), IF(COUNTIF($BU$2:BU1454,AH469)=0,$AJ$10,""))</f>
        <v/>
      </c>
      <c r="AM469" s="45" t="str">
        <f t="shared" ca="1" si="507"/>
        <v/>
      </c>
      <c r="AN469" s="46" t="str">
        <f t="shared" ca="1" si="508"/>
        <v/>
      </c>
      <c r="AO469" s="44" t="str">
        <f ca="1">IF(COUNTIF($BU$2:BU1454,AH469)=1,VLOOKUP(AH469,BK:BL,2), IF(COUNTIF($BU$2:BU1454,AH469)=0,$AK$10,""))</f>
        <v/>
      </c>
      <c r="AP469" s="45" t="str">
        <f t="shared" ca="1" si="509"/>
        <v/>
      </c>
      <c r="AQ469" s="46" t="str">
        <f t="shared" ca="1" si="510"/>
        <v/>
      </c>
      <c r="AR469" s="44" t="str">
        <f ca="1">IF(COUNTIF($BU$2:BU1454,AH469)=1,VLOOKUP(AH469,BM:BN,2), IF(COUNTIF($BU$2:BU1454,AH469)=0,$AL$10,""))</f>
        <v/>
      </c>
      <c r="AS469" s="45" t="str">
        <f t="shared" ca="1" si="511"/>
        <v/>
      </c>
      <c r="AT469" s="46" t="str">
        <f t="shared" ca="1" si="512"/>
        <v/>
      </c>
      <c r="AU469" s="44" t="str">
        <f ca="1">IF(COUNTIF($BU$2:BU1454,AH469)=1,VLOOKUP(AH469,BO:BP,2), IF(COUNTIF($BU$2:BU1454,AH469)=0,$AM$10,""))</f>
        <v/>
      </c>
      <c r="AV469" s="45" t="str">
        <f t="shared" ca="1" si="513"/>
        <v/>
      </c>
      <c r="AW469" s="46" t="str">
        <f t="shared" ca="1" si="514"/>
        <v/>
      </c>
      <c r="AX469" s="44" t="str">
        <f ca="1">IF(COUNTIF($BU$2:BU1454,AH469)=1,VLOOKUP(AH469,BQ:BR,2), IF(COUNTIF($BU$2:BU1454,AH469)=0,$AN$10,""))</f>
        <v/>
      </c>
      <c r="AY469" s="45" t="str">
        <f t="shared" ca="1" si="515"/>
        <v/>
      </c>
      <c r="AZ469" s="46" t="str">
        <f t="shared" ca="1" si="516"/>
        <v/>
      </c>
      <c r="BA469" s="77" t="str">
        <f t="shared" ca="1" si="517"/>
        <v/>
      </c>
      <c r="BB469" s="176"/>
      <c r="BC469" s="176"/>
      <c r="BD469" s="77" t="str">
        <f ca="1">IF(ISERROR(AI469-2),"",$AQ$4*SUM($BB$14:BB469)-$AR$4*SUM($BC$14:BC469))</f>
        <v/>
      </c>
      <c r="BE469" s="77" t="str">
        <f t="shared" ca="1" si="518"/>
        <v/>
      </c>
      <c r="BS469" s="163" t="str">
        <f t="shared" si="489"/>
        <v/>
      </c>
      <c r="BT469" s="163" t="str">
        <f t="shared" si="490"/>
        <v/>
      </c>
      <c r="BY469" s="164" t="str">
        <f t="shared" ca="1" si="500"/>
        <v/>
      </c>
      <c r="BZ469" s="44" t="str">
        <f ca="1">IF(COUNTIF($CN$2:CN1454,BY469)=1,VLOOKUP(BY469,CH:CI,2), IF(COUNTIF($CN$2:CN1454,BY469)=0,$BZ$10,""))</f>
        <v/>
      </c>
      <c r="CA469" s="45" t="str">
        <f t="shared" ca="1" si="493"/>
        <v/>
      </c>
      <c r="CB469" s="45" t="str">
        <f t="shared" ca="1" si="501"/>
        <v/>
      </c>
      <c r="CC469" s="44" t="str">
        <f ca="1">IF(COUNTIF($CN$2:CN1454,BY469)=1,VLOOKUP(BY469,CJ:CK,2), IF(COUNTIF($CN$2:CN1454,BY469)=0,$CA$10,""))</f>
        <v/>
      </c>
      <c r="CD469" s="45" t="str">
        <f t="shared" ca="1" si="502"/>
        <v/>
      </c>
      <c r="CE469" s="46" t="str">
        <f t="shared" ca="1" si="503"/>
        <v/>
      </c>
      <c r="CF469" s="44" t="str">
        <f t="shared" ca="1" si="504"/>
        <v/>
      </c>
      <c r="CL469" s="163" t="str">
        <f t="shared" si="483"/>
        <v/>
      </c>
      <c r="CM469" s="163" t="str">
        <f t="shared" si="484"/>
        <v/>
      </c>
      <c r="CR469" s="164" t="str">
        <f t="shared" ca="1" si="494"/>
        <v/>
      </c>
      <c r="CS469" s="44" t="str">
        <f ca="1">IF(COUNTIF($DG$2:DG1454,CR469)=1,VLOOKUP(CR469,DA:DB,2), IF(COUNTIF($DG$2:DG1454,CR469)=0,$CS$10,""))</f>
        <v/>
      </c>
      <c r="CT469" s="45" t="str">
        <f t="shared" ca="1" si="495"/>
        <v/>
      </c>
      <c r="CU469" s="45" t="str">
        <f t="shared" ca="1" si="496"/>
        <v/>
      </c>
      <c r="CV469" s="44" t="str">
        <f ca="1">IF(COUNTIF($DG$2:DG1454,CR469)=1,VLOOKUP(CR469,DC:DD,2), IF(COUNTIF($DG$2:DG1454,CR469)=0,$CT$10,""))</f>
        <v/>
      </c>
      <c r="CW469" s="45" t="str">
        <f t="shared" ca="1" si="497"/>
        <v/>
      </c>
      <c r="CX469" s="46" t="str">
        <f t="shared" ca="1" si="498"/>
        <v/>
      </c>
      <c r="CY469" s="44" t="str">
        <f t="shared" ca="1" si="499"/>
        <v/>
      </c>
      <c r="DE469" s="163" t="str">
        <f t="shared" si="485"/>
        <v/>
      </c>
      <c r="DF469" s="163" t="str">
        <f t="shared" si="486"/>
        <v/>
      </c>
    </row>
    <row r="470" spans="1:110">
      <c r="A470" s="164" t="str">
        <f t="shared" ca="1" si="473"/>
        <v/>
      </c>
      <c r="B470" s="71" t="str">
        <f ca="1">IF(COUNTIF($AD$2:AD1455,A470)=1,VLOOKUP(A470,T:U,2), IF(COUNTIF($AD$2:AD1455,A470)=0,$B$10,""))</f>
        <v/>
      </c>
      <c r="C470" s="31" t="str">
        <f t="shared" ca="1" si="491"/>
        <v/>
      </c>
      <c r="D470" s="32" t="str">
        <f t="shared" ca="1" si="474"/>
        <v/>
      </c>
      <c r="E470" s="71" t="str">
        <f ca="1">IF(COUNTIF($AD$2:AD1455,A470)=1,VLOOKUP(A470,V:W,2), IF(COUNTIF($AD$2:AD1455,A470)=0,$C$10,""))</f>
        <v/>
      </c>
      <c r="F470" s="31" t="str">
        <f t="shared" ca="1" si="475"/>
        <v/>
      </c>
      <c r="G470" s="32" t="str">
        <f t="shared" ca="1" si="476"/>
        <v/>
      </c>
      <c r="H470" s="71" t="str">
        <f ca="1">IF(COUNTIF($AD$2:AD1455,A470)=1,VLOOKUP(A470,X:Y,2), IF(COUNTIF($AD$2:AD1455,A470)=0,$D$10,""))</f>
        <v/>
      </c>
      <c r="I470" s="31" t="str">
        <f t="shared" ca="1" si="477"/>
        <v/>
      </c>
      <c r="J470" s="32" t="str">
        <f t="shared" ca="1" si="478"/>
        <v/>
      </c>
      <c r="K470" s="71" t="str">
        <f ca="1">IF(COUNTIF($AD$2:AD1455,A470)=1,VLOOKUP(A470,Z:AA,2), IF(COUNTIF($AD$2:AD1455,A470)=0,$E$10,""))</f>
        <v/>
      </c>
      <c r="L470" s="31" t="str">
        <f t="shared" ca="1" si="479"/>
        <v/>
      </c>
      <c r="M470" s="32" t="str">
        <f t="shared" ca="1" si="480"/>
        <v/>
      </c>
      <c r="N470" s="77" t="str">
        <f t="shared" ca="1" si="481"/>
        <v/>
      </c>
      <c r="O470" s="77"/>
      <c r="P470" s="77"/>
      <c r="Q470" s="77" t="str">
        <f ca="1">IF(ISERROR(B470-2),"",$G$5*SUM($O$14:O470)-$H$5*SUM($P$14:P470))</f>
        <v/>
      </c>
      <c r="R470" s="77" t="str">
        <f t="shared" ca="1" si="482"/>
        <v/>
      </c>
      <c r="AB470" s="163" t="str">
        <f t="shared" si="487"/>
        <v/>
      </c>
      <c r="AC470" s="163" t="str">
        <f t="shared" si="488"/>
        <v/>
      </c>
      <c r="AH470" s="164" t="str">
        <f t="shared" ca="1" si="505"/>
        <v/>
      </c>
      <c r="AI470" s="44" t="str">
        <f ca="1">IF(COUNTIF($BU$2:BU1455,AH470)=1,VLOOKUP(AH470,BG:BH,2), IF(COUNTIF($BU$2:BU1455,AH470)=0,$AI$10,""))</f>
        <v/>
      </c>
      <c r="AJ470" s="45" t="str">
        <f t="shared" ca="1" si="492"/>
        <v/>
      </c>
      <c r="AK470" s="45" t="str">
        <f t="shared" ca="1" si="506"/>
        <v/>
      </c>
      <c r="AL470" s="44" t="str">
        <f ca="1">IF(COUNTIF($BU$2:BU1455,AH470)=1,VLOOKUP(AH470,BI:BJ,2), IF(COUNTIF($BU$2:BU1455,AH470)=0,$AJ$10,""))</f>
        <v/>
      </c>
      <c r="AM470" s="45" t="str">
        <f t="shared" ca="1" si="507"/>
        <v/>
      </c>
      <c r="AN470" s="46" t="str">
        <f t="shared" ca="1" si="508"/>
        <v/>
      </c>
      <c r="AO470" s="44" t="str">
        <f ca="1">IF(COUNTIF($BU$2:BU1455,AH470)=1,VLOOKUP(AH470,BK:BL,2), IF(COUNTIF($BU$2:BU1455,AH470)=0,$AK$10,""))</f>
        <v/>
      </c>
      <c r="AP470" s="45" t="str">
        <f t="shared" ca="1" si="509"/>
        <v/>
      </c>
      <c r="AQ470" s="46" t="str">
        <f t="shared" ca="1" si="510"/>
        <v/>
      </c>
      <c r="AR470" s="44" t="str">
        <f ca="1">IF(COUNTIF($BU$2:BU1455,AH470)=1,VLOOKUP(AH470,BM:BN,2), IF(COUNTIF($BU$2:BU1455,AH470)=0,$AL$10,""))</f>
        <v/>
      </c>
      <c r="AS470" s="45" t="str">
        <f t="shared" ca="1" si="511"/>
        <v/>
      </c>
      <c r="AT470" s="46" t="str">
        <f t="shared" ca="1" si="512"/>
        <v/>
      </c>
      <c r="AU470" s="44" t="str">
        <f ca="1">IF(COUNTIF($BU$2:BU1455,AH470)=1,VLOOKUP(AH470,BO:BP,2), IF(COUNTIF($BU$2:BU1455,AH470)=0,$AM$10,""))</f>
        <v/>
      </c>
      <c r="AV470" s="45" t="str">
        <f t="shared" ca="1" si="513"/>
        <v/>
      </c>
      <c r="AW470" s="46" t="str">
        <f t="shared" ca="1" si="514"/>
        <v/>
      </c>
      <c r="AX470" s="44" t="str">
        <f ca="1">IF(COUNTIF($BU$2:BU1455,AH470)=1,VLOOKUP(AH470,BQ:BR,2), IF(COUNTIF($BU$2:BU1455,AH470)=0,$AN$10,""))</f>
        <v/>
      </c>
      <c r="AY470" s="45" t="str">
        <f t="shared" ca="1" si="515"/>
        <v/>
      </c>
      <c r="AZ470" s="46" t="str">
        <f t="shared" ca="1" si="516"/>
        <v/>
      </c>
      <c r="BA470" s="77" t="str">
        <f t="shared" ca="1" si="517"/>
        <v/>
      </c>
      <c r="BB470" s="176"/>
      <c r="BC470" s="176"/>
      <c r="BD470" s="77" t="str">
        <f ca="1">IF(ISERROR(AI470-2),"",$AQ$4*SUM($BB$14:BB470)-$AR$4*SUM($BC$14:BC470))</f>
        <v/>
      </c>
      <c r="BE470" s="77" t="str">
        <f t="shared" ca="1" si="518"/>
        <v/>
      </c>
      <c r="BS470" s="163" t="str">
        <f t="shared" si="489"/>
        <v/>
      </c>
      <c r="BT470" s="163" t="str">
        <f t="shared" si="490"/>
        <v/>
      </c>
      <c r="BY470" s="164" t="str">
        <f t="shared" ca="1" si="500"/>
        <v/>
      </c>
      <c r="BZ470" s="44" t="str">
        <f ca="1">IF(COUNTIF($CN$2:CN1455,BY470)=1,VLOOKUP(BY470,CH:CI,2), IF(COUNTIF($CN$2:CN1455,BY470)=0,$BZ$10,""))</f>
        <v/>
      </c>
      <c r="CA470" s="45" t="str">
        <f t="shared" ca="1" si="493"/>
        <v/>
      </c>
      <c r="CB470" s="45" t="str">
        <f t="shared" ca="1" si="501"/>
        <v/>
      </c>
      <c r="CC470" s="44" t="str">
        <f ca="1">IF(COUNTIF($CN$2:CN1455,BY470)=1,VLOOKUP(BY470,CJ:CK,2), IF(COUNTIF($CN$2:CN1455,BY470)=0,$CA$10,""))</f>
        <v/>
      </c>
      <c r="CD470" s="45" t="str">
        <f t="shared" ca="1" si="502"/>
        <v/>
      </c>
      <c r="CE470" s="46" t="str">
        <f t="shared" ca="1" si="503"/>
        <v/>
      </c>
      <c r="CF470" s="44" t="str">
        <f t="shared" ca="1" si="504"/>
        <v/>
      </c>
      <c r="CL470" s="163" t="str">
        <f t="shared" si="483"/>
        <v/>
      </c>
      <c r="CM470" s="163" t="str">
        <f t="shared" si="484"/>
        <v/>
      </c>
      <c r="CR470" s="164" t="str">
        <f t="shared" ca="1" si="494"/>
        <v/>
      </c>
      <c r="CS470" s="44" t="str">
        <f ca="1">IF(COUNTIF($DG$2:DG1455,CR470)=1,VLOOKUP(CR470,DA:DB,2), IF(COUNTIF($DG$2:DG1455,CR470)=0,$CS$10,""))</f>
        <v/>
      </c>
      <c r="CT470" s="45" t="str">
        <f t="shared" ca="1" si="495"/>
        <v/>
      </c>
      <c r="CU470" s="45" t="str">
        <f t="shared" ca="1" si="496"/>
        <v/>
      </c>
      <c r="CV470" s="44" t="str">
        <f ca="1">IF(COUNTIF($DG$2:DG1455,CR470)=1,VLOOKUP(CR470,DC:DD,2), IF(COUNTIF($DG$2:DG1455,CR470)=0,$CT$10,""))</f>
        <v/>
      </c>
      <c r="CW470" s="45" t="str">
        <f t="shared" ca="1" si="497"/>
        <v/>
      </c>
      <c r="CX470" s="46" t="str">
        <f t="shared" ca="1" si="498"/>
        <v/>
      </c>
      <c r="CY470" s="44" t="str">
        <f t="shared" ca="1" si="499"/>
        <v/>
      </c>
      <c r="DE470" s="163" t="str">
        <f t="shared" si="485"/>
        <v/>
      </c>
      <c r="DF470" s="163" t="str">
        <f t="shared" si="486"/>
        <v/>
      </c>
    </row>
    <row r="471" spans="1:110">
      <c r="A471" s="164" t="str">
        <f t="shared" ca="1" si="473"/>
        <v/>
      </c>
      <c r="B471" s="71" t="str">
        <f ca="1">IF(COUNTIF($AD$2:AD1456,A471)=1,VLOOKUP(A471,T:U,2), IF(COUNTIF($AD$2:AD1456,A471)=0,$B$10,""))</f>
        <v/>
      </c>
      <c r="C471" s="31" t="str">
        <f t="shared" ca="1" si="491"/>
        <v/>
      </c>
      <c r="D471" s="32" t="str">
        <f t="shared" ca="1" si="474"/>
        <v/>
      </c>
      <c r="E471" s="71" t="str">
        <f ca="1">IF(COUNTIF($AD$2:AD1456,A471)=1,VLOOKUP(A471,V:W,2), IF(COUNTIF($AD$2:AD1456,A471)=0,$C$10,""))</f>
        <v/>
      </c>
      <c r="F471" s="31" t="str">
        <f t="shared" ca="1" si="475"/>
        <v/>
      </c>
      <c r="G471" s="32" t="str">
        <f t="shared" ca="1" si="476"/>
        <v/>
      </c>
      <c r="H471" s="71" t="str">
        <f ca="1">IF(COUNTIF($AD$2:AD1456,A471)=1,VLOOKUP(A471,X:Y,2), IF(COUNTIF($AD$2:AD1456,A471)=0,$D$10,""))</f>
        <v/>
      </c>
      <c r="I471" s="31" t="str">
        <f t="shared" ca="1" si="477"/>
        <v/>
      </c>
      <c r="J471" s="32" t="str">
        <f t="shared" ca="1" si="478"/>
        <v/>
      </c>
      <c r="K471" s="71" t="str">
        <f ca="1">IF(COUNTIF($AD$2:AD1456,A471)=1,VLOOKUP(A471,Z:AA,2), IF(COUNTIF($AD$2:AD1456,A471)=0,$E$10,""))</f>
        <v/>
      </c>
      <c r="L471" s="31" t="str">
        <f t="shared" ca="1" si="479"/>
        <v/>
      </c>
      <c r="M471" s="32" t="str">
        <f t="shared" ca="1" si="480"/>
        <v/>
      </c>
      <c r="N471" s="77" t="str">
        <f t="shared" ca="1" si="481"/>
        <v/>
      </c>
      <c r="O471" s="77"/>
      <c r="P471" s="77"/>
      <c r="Q471" s="77" t="str">
        <f ca="1">IF(ISERROR(B471-2),"",$G$5*SUM($O$14:O471)-$H$5*SUM($P$14:P471))</f>
        <v/>
      </c>
      <c r="R471" s="77" t="str">
        <f t="shared" ca="1" si="482"/>
        <v/>
      </c>
      <c r="AB471" s="163" t="str">
        <f t="shared" si="487"/>
        <v/>
      </c>
      <c r="AC471" s="163" t="str">
        <f t="shared" si="488"/>
        <v/>
      </c>
      <c r="AH471" s="164" t="str">
        <f t="shared" ca="1" si="505"/>
        <v/>
      </c>
      <c r="AI471" s="44" t="str">
        <f ca="1">IF(COUNTIF($BU$2:BU1456,AH471)=1,VLOOKUP(AH471,BG:BH,2), IF(COUNTIF($BU$2:BU1456,AH471)=0,$AI$10,""))</f>
        <v/>
      </c>
      <c r="AJ471" s="45" t="str">
        <f t="shared" ca="1" si="492"/>
        <v/>
      </c>
      <c r="AK471" s="45" t="str">
        <f t="shared" ca="1" si="506"/>
        <v/>
      </c>
      <c r="AL471" s="44" t="str">
        <f ca="1">IF(COUNTIF($BU$2:BU1456,AH471)=1,VLOOKUP(AH471,BI:BJ,2), IF(COUNTIF($BU$2:BU1456,AH471)=0,$AJ$10,""))</f>
        <v/>
      </c>
      <c r="AM471" s="45" t="str">
        <f t="shared" ca="1" si="507"/>
        <v/>
      </c>
      <c r="AN471" s="46" t="str">
        <f t="shared" ca="1" si="508"/>
        <v/>
      </c>
      <c r="AO471" s="44" t="str">
        <f ca="1">IF(COUNTIF($BU$2:BU1456,AH471)=1,VLOOKUP(AH471,BK:BL,2), IF(COUNTIF($BU$2:BU1456,AH471)=0,$AK$10,""))</f>
        <v/>
      </c>
      <c r="AP471" s="45" t="str">
        <f t="shared" ca="1" si="509"/>
        <v/>
      </c>
      <c r="AQ471" s="46" t="str">
        <f t="shared" ca="1" si="510"/>
        <v/>
      </c>
      <c r="AR471" s="44" t="str">
        <f ca="1">IF(COUNTIF($BU$2:BU1456,AH471)=1,VLOOKUP(AH471,BM:BN,2), IF(COUNTIF($BU$2:BU1456,AH471)=0,$AL$10,""))</f>
        <v/>
      </c>
      <c r="AS471" s="45" t="str">
        <f t="shared" ca="1" si="511"/>
        <v/>
      </c>
      <c r="AT471" s="46" t="str">
        <f t="shared" ca="1" si="512"/>
        <v/>
      </c>
      <c r="AU471" s="44" t="str">
        <f ca="1">IF(COUNTIF($BU$2:BU1456,AH471)=1,VLOOKUP(AH471,BO:BP,2), IF(COUNTIF($BU$2:BU1456,AH471)=0,$AM$10,""))</f>
        <v/>
      </c>
      <c r="AV471" s="45" t="str">
        <f t="shared" ca="1" si="513"/>
        <v/>
      </c>
      <c r="AW471" s="46" t="str">
        <f t="shared" ca="1" si="514"/>
        <v/>
      </c>
      <c r="AX471" s="44" t="str">
        <f ca="1">IF(COUNTIF($BU$2:BU1456,AH471)=1,VLOOKUP(AH471,BQ:BR,2), IF(COUNTIF($BU$2:BU1456,AH471)=0,$AN$10,""))</f>
        <v/>
      </c>
      <c r="AY471" s="45" t="str">
        <f t="shared" ca="1" si="515"/>
        <v/>
      </c>
      <c r="AZ471" s="46" t="str">
        <f t="shared" ca="1" si="516"/>
        <v/>
      </c>
      <c r="BA471" s="77" t="str">
        <f t="shared" ca="1" si="517"/>
        <v/>
      </c>
      <c r="BB471" s="176"/>
      <c r="BC471" s="176"/>
      <c r="BD471" s="77" t="str">
        <f ca="1">IF(ISERROR(AI471-2),"",$AQ$4*SUM($BB$14:BB471)-$AR$4*SUM($BC$14:BC471))</f>
        <v/>
      </c>
      <c r="BE471" s="77" t="str">
        <f t="shared" ca="1" si="518"/>
        <v/>
      </c>
      <c r="BS471" s="163" t="str">
        <f t="shared" si="489"/>
        <v/>
      </c>
      <c r="BT471" s="163" t="str">
        <f t="shared" si="490"/>
        <v/>
      </c>
      <c r="BY471" s="164" t="str">
        <f t="shared" ca="1" si="500"/>
        <v/>
      </c>
      <c r="BZ471" s="44" t="str">
        <f ca="1">IF(COUNTIF($CN$2:CN1456,BY471)=1,VLOOKUP(BY471,CH:CI,2), IF(COUNTIF($CN$2:CN1456,BY471)=0,$BZ$10,""))</f>
        <v/>
      </c>
      <c r="CA471" s="45" t="str">
        <f t="shared" ca="1" si="493"/>
        <v/>
      </c>
      <c r="CB471" s="45" t="str">
        <f t="shared" ca="1" si="501"/>
        <v/>
      </c>
      <c r="CC471" s="44" t="str">
        <f ca="1">IF(COUNTIF($CN$2:CN1456,BY471)=1,VLOOKUP(BY471,CJ:CK,2), IF(COUNTIF($CN$2:CN1456,BY471)=0,$CA$10,""))</f>
        <v/>
      </c>
      <c r="CD471" s="45" t="str">
        <f t="shared" ca="1" si="502"/>
        <v/>
      </c>
      <c r="CE471" s="46" t="str">
        <f t="shared" ca="1" si="503"/>
        <v/>
      </c>
      <c r="CF471" s="44" t="str">
        <f t="shared" ca="1" si="504"/>
        <v/>
      </c>
      <c r="CL471" s="163" t="str">
        <f t="shared" si="483"/>
        <v/>
      </c>
      <c r="CM471" s="163" t="str">
        <f t="shared" si="484"/>
        <v/>
      </c>
      <c r="CR471" s="164" t="str">
        <f t="shared" ca="1" si="494"/>
        <v/>
      </c>
      <c r="CS471" s="44" t="str">
        <f ca="1">IF(COUNTIF($DG$2:DG1456,CR471)=1,VLOOKUP(CR471,DA:DB,2), IF(COUNTIF($DG$2:DG1456,CR471)=0,$CS$10,""))</f>
        <v/>
      </c>
      <c r="CT471" s="45" t="str">
        <f t="shared" ca="1" si="495"/>
        <v/>
      </c>
      <c r="CU471" s="45" t="str">
        <f t="shared" ca="1" si="496"/>
        <v/>
      </c>
      <c r="CV471" s="44" t="str">
        <f ca="1">IF(COUNTIF($DG$2:DG1456,CR471)=1,VLOOKUP(CR471,DC:DD,2), IF(COUNTIF($DG$2:DG1456,CR471)=0,$CT$10,""))</f>
        <v/>
      </c>
      <c r="CW471" s="45" t="str">
        <f t="shared" ca="1" si="497"/>
        <v/>
      </c>
      <c r="CX471" s="46" t="str">
        <f t="shared" ca="1" si="498"/>
        <v/>
      </c>
      <c r="CY471" s="44" t="str">
        <f t="shared" ca="1" si="499"/>
        <v/>
      </c>
      <c r="DE471" s="163" t="str">
        <f t="shared" si="485"/>
        <v/>
      </c>
      <c r="DF471" s="163" t="str">
        <f t="shared" si="486"/>
        <v/>
      </c>
    </row>
    <row r="472" spans="1:110">
      <c r="A472" s="164" t="str">
        <f t="shared" ca="1" si="473"/>
        <v/>
      </c>
      <c r="B472" s="71" t="str">
        <f ca="1">IF(COUNTIF($AD$2:AD1457,A472)=1,VLOOKUP(A472,T:U,2), IF(COUNTIF($AD$2:AD1457,A472)=0,$B$10,""))</f>
        <v/>
      </c>
      <c r="C472" s="31" t="str">
        <f t="shared" ca="1" si="491"/>
        <v/>
      </c>
      <c r="D472" s="32" t="str">
        <f t="shared" ca="1" si="474"/>
        <v/>
      </c>
      <c r="E472" s="71" t="str">
        <f ca="1">IF(COUNTIF($AD$2:AD1457,A472)=1,VLOOKUP(A472,V:W,2), IF(COUNTIF($AD$2:AD1457,A472)=0,$C$10,""))</f>
        <v/>
      </c>
      <c r="F472" s="31" t="str">
        <f t="shared" ca="1" si="475"/>
        <v/>
      </c>
      <c r="G472" s="32" t="str">
        <f t="shared" ca="1" si="476"/>
        <v/>
      </c>
      <c r="H472" s="71" t="str">
        <f ca="1">IF(COUNTIF($AD$2:AD1457,A472)=1,VLOOKUP(A472,X:Y,2), IF(COUNTIF($AD$2:AD1457,A472)=0,$D$10,""))</f>
        <v/>
      </c>
      <c r="I472" s="31" t="str">
        <f t="shared" ca="1" si="477"/>
        <v/>
      </c>
      <c r="J472" s="32" t="str">
        <f t="shared" ca="1" si="478"/>
        <v/>
      </c>
      <c r="K472" s="71" t="str">
        <f ca="1">IF(COUNTIF($AD$2:AD1457,A472)=1,VLOOKUP(A472,Z:AA,2), IF(COUNTIF($AD$2:AD1457,A472)=0,$E$10,""))</f>
        <v/>
      </c>
      <c r="L472" s="31" t="str">
        <f t="shared" ca="1" si="479"/>
        <v/>
      </c>
      <c r="M472" s="32" t="str">
        <f t="shared" ca="1" si="480"/>
        <v/>
      </c>
      <c r="N472" s="77" t="str">
        <f t="shared" ca="1" si="481"/>
        <v/>
      </c>
      <c r="O472" s="77"/>
      <c r="P472" s="77"/>
      <c r="Q472" s="77" t="str">
        <f ca="1">IF(ISERROR(B472-2),"",$G$5*SUM($O$14:O472)-$H$5*SUM($P$14:P472))</f>
        <v/>
      </c>
      <c r="R472" s="77" t="str">
        <f t="shared" ca="1" si="482"/>
        <v/>
      </c>
      <c r="AB472" s="163" t="str">
        <f t="shared" si="487"/>
        <v/>
      </c>
      <c r="AC472" s="163" t="str">
        <f t="shared" si="488"/>
        <v/>
      </c>
      <c r="AH472" s="164" t="str">
        <f t="shared" ca="1" si="505"/>
        <v/>
      </c>
      <c r="AI472" s="44" t="str">
        <f ca="1">IF(COUNTIF($BU$2:BU1457,AH472)=1,VLOOKUP(AH472,BG:BH,2), IF(COUNTIF($BU$2:BU1457,AH472)=0,$AI$10,""))</f>
        <v/>
      </c>
      <c r="AJ472" s="45" t="str">
        <f t="shared" ca="1" si="492"/>
        <v/>
      </c>
      <c r="AK472" s="45" t="str">
        <f t="shared" ca="1" si="506"/>
        <v/>
      </c>
      <c r="AL472" s="44" t="str">
        <f ca="1">IF(COUNTIF($BU$2:BU1457,AH472)=1,VLOOKUP(AH472,BI:BJ,2), IF(COUNTIF($BU$2:BU1457,AH472)=0,$AJ$10,""))</f>
        <v/>
      </c>
      <c r="AM472" s="45" t="str">
        <f t="shared" ca="1" si="507"/>
        <v/>
      </c>
      <c r="AN472" s="46" t="str">
        <f t="shared" ca="1" si="508"/>
        <v/>
      </c>
      <c r="AO472" s="44" t="str">
        <f ca="1">IF(COUNTIF($BU$2:BU1457,AH472)=1,VLOOKUP(AH472,BK:BL,2), IF(COUNTIF($BU$2:BU1457,AH472)=0,$AK$10,""))</f>
        <v/>
      </c>
      <c r="AP472" s="45" t="str">
        <f t="shared" ca="1" si="509"/>
        <v/>
      </c>
      <c r="AQ472" s="46" t="str">
        <f t="shared" ca="1" si="510"/>
        <v/>
      </c>
      <c r="AR472" s="44" t="str">
        <f ca="1">IF(COUNTIF($BU$2:BU1457,AH472)=1,VLOOKUP(AH472,BM:BN,2), IF(COUNTIF($BU$2:BU1457,AH472)=0,$AL$10,""))</f>
        <v/>
      </c>
      <c r="AS472" s="45" t="str">
        <f t="shared" ca="1" si="511"/>
        <v/>
      </c>
      <c r="AT472" s="46" t="str">
        <f t="shared" ca="1" si="512"/>
        <v/>
      </c>
      <c r="AU472" s="44" t="str">
        <f ca="1">IF(COUNTIF($BU$2:BU1457,AH472)=1,VLOOKUP(AH472,BO:BP,2), IF(COUNTIF($BU$2:BU1457,AH472)=0,$AM$10,""))</f>
        <v/>
      </c>
      <c r="AV472" s="45" t="str">
        <f t="shared" ca="1" si="513"/>
        <v/>
      </c>
      <c r="AW472" s="46" t="str">
        <f t="shared" ca="1" si="514"/>
        <v/>
      </c>
      <c r="AX472" s="44" t="str">
        <f ca="1">IF(COUNTIF($BU$2:BU1457,AH472)=1,VLOOKUP(AH472,BQ:BR,2), IF(COUNTIF($BU$2:BU1457,AH472)=0,$AN$10,""))</f>
        <v/>
      </c>
      <c r="AY472" s="45" t="str">
        <f t="shared" ca="1" si="515"/>
        <v/>
      </c>
      <c r="AZ472" s="46" t="str">
        <f t="shared" ca="1" si="516"/>
        <v/>
      </c>
      <c r="BA472" s="77" t="str">
        <f t="shared" ca="1" si="517"/>
        <v/>
      </c>
      <c r="BB472" s="176"/>
      <c r="BC472" s="176"/>
      <c r="BD472" s="77" t="str">
        <f ca="1">IF(ISERROR(AI472-2),"",$AQ$4*SUM($BB$14:BB472)-$AR$4*SUM($BC$14:BC472))</f>
        <v/>
      </c>
      <c r="BE472" s="77" t="str">
        <f t="shared" ca="1" si="518"/>
        <v/>
      </c>
      <c r="BS472" s="163" t="str">
        <f t="shared" si="489"/>
        <v/>
      </c>
      <c r="BT472" s="163" t="str">
        <f t="shared" si="490"/>
        <v/>
      </c>
      <c r="BY472" s="164" t="str">
        <f t="shared" ca="1" si="500"/>
        <v/>
      </c>
      <c r="BZ472" s="44" t="str">
        <f ca="1">IF(COUNTIF($CN$2:CN1457,BY472)=1,VLOOKUP(BY472,CH:CI,2), IF(COUNTIF($CN$2:CN1457,BY472)=0,$BZ$10,""))</f>
        <v/>
      </c>
      <c r="CA472" s="45" t="str">
        <f t="shared" ca="1" si="493"/>
        <v/>
      </c>
      <c r="CB472" s="45" t="str">
        <f t="shared" ca="1" si="501"/>
        <v/>
      </c>
      <c r="CC472" s="44" t="str">
        <f ca="1">IF(COUNTIF($CN$2:CN1457,BY472)=1,VLOOKUP(BY472,CJ:CK,2), IF(COUNTIF($CN$2:CN1457,BY472)=0,$CA$10,""))</f>
        <v/>
      </c>
      <c r="CD472" s="45" t="str">
        <f t="shared" ca="1" si="502"/>
        <v/>
      </c>
      <c r="CE472" s="46" t="str">
        <f t="shared" ca="1" si="503"/>
        <v/>
      </c>
      <c r="CF472" s="44" t="str">
        <f t="shared" ca="1" si="504"/>
        <v/>
      </c>
      <c r="CL472" s="163" t="str">
        <f t="shared" si="483"/>
        <v/>
      </c>
      <c r="CM472" s="163" t="str">
        <f t="shared" si="484"/>
        <v/>
      </c>
      <c r="CR472" s="164" t="str">
        <f t="shared" ca="1" si="494"/>
        <v/>
      </c>
      <c r="CS472" s="44" t="str">
        <f ca="1">IF(COUNTIF($DG$2:DG1457,CR472)=1,VLOOKUP(CR472,DA:DB,2), IF(COUNTIF($DG$2:DG1457,CR472)=0,$CS$10,""))</f>
        <v/>
      </c>
      <c r="CT472" s="45" t="str">
        <f t="shared" ca="1" si="495"/>
        <v/>
      </c>
      <c r="CU472" s="45" t="str">
        <f t="shared" ca="1" si="496"/>
        <v/>
      </c>
      <c r="CV472" s="44" t="str">
        <f ca="1">IF(COUNTIF($DG$2:DG1457,CR472)=1,VLOOKUP(CR472,DC:DD,2), IF(COUNTIF($DG$2:DG1457,CR472)=0,$CT$10,""))</f>
        <v/>
      </c>
      <c r="CW472" s="45" t="str">
        <f t="shared" ca="1" si="497"/>
        <v/>
      </c>
      <c r="CX472" s="46" t="str">
        <f t="shared" ca="1" si="498"/>
        <v/>
      </c>
      <c r="CY472" s="44" t="str">
        <f t="shared" ca="1" si="499"/>
        <v/>
      </c>
      <c r="DE472" s="163" t="str">
        <f t="shared" si="485"/>
        <v/>
      </c>
      <c r="DF472" s="163" t="str">
        <f t="shared" si="486"/>
        <v/>
      </c>
    </row>
    <row r="473" spans="1:110">
      <c r="A473" s="164" t="str">
        <f t="shared" ca="1" si="473"/>
        <v/>
      </c>
      <c r="B473" s="71" t="str">
        <f ca="1">IF(COUNTIF($AD$2:AD1458,A473)=1,VLOOKUP(A473,T:U,2), IF(COUNTIF($AD$2:AD1458,A473)=0,$B$10,""))</f>
        <v/>
      </c>
      <c r="C473" s="31" t="str">
        <f t="shared" ca="1" si="491"/>
        <v/>
      </c>
      <c r="D473" s="32" t="str">
        <f t="shared" ca="1" si="474"/>
        <v/>
      </c>
      <c r="E473" s="71" t="str">
        <f ca="1">IF(COUNTIF($AD$2:AD1458,A473)=1,VLOOKUP(A473,V:W,2), IF(COUNTIF($AD$2:AD1458,A473)=0,$C$10,""))</f>
        <v/>
      </c>
      <c r="F473" s="31" t="str">
        <f t="shared" ca="1" si="475"/>
        <v/>
      </c>
      <c r="G473" s="32" t="str">
        <f t="shared" ca="1" si="476"/>
        <v/>
      </c>
      <c r="H473" s="71" t="str">
        <f ca="1">IF(COUNTIF($AD$2:AD1458,A473)=1,VLOOKUP(A473,X:Y,2), IF(COUNTIF($AD$2:AD1458,A473)=0,$D$10,""))</f>
        <v/>
      </c>
      <c r="I473" s="31" t="str">
        <f t="shared" ca="1" si="477"/>
        <v/>
      </c>
      <c r="J473" s="32" t="str">
        <f t="shared" ca="1" si="478"/>
        <v/>
      </c>
      <c r="K473" s="71" t="str">
        <f ca="1">IF(COUNTIF($AD$2:AD1458,A473)=1,VLOOKUP(A473,Z:AA,2), IF(COUNTIF($AD$2:AD1458,A473)=0,$E$10,""))</f>
        <v/>
      </c>
      <c r="L473" s="31" t="str">
        <f t="shared" ca="1" si="479"/>
        <v/>
      </c>
      <c r="M473" s="32" t="str">
        <f t="shared" ca="1" si="480"/>
        <v/>
      </c>
      <c r="N473" s="77" t="str">
        <f t="shared" ca="1" si="481"/>
        <v/>
      </c>
      <c r="O473" s="77"/>
      <c r="P473" s="77"/>
      <c r="Q473" s="77" t="str">
        <f ca="1">IF(ISERROR(B473-2),"",$G$5*SUM($O$14:O473)-$H$5*SUM($P$14:P473))</f>
        <v/>
      </c>
      <c r="R473" s="77" t="str">
        <f t="shared" ca="1" si="482"/>
        <v/>
      </c>
      <c r="AB473" s="163" t="str">
        <f t="shared" si="487"/>
        <v/>
      </c>
      <c r="AC473" s="163" t="str">
        <f t="shared" si="488"/>
        <v/>
      </c>
      <c r="AH473" s="164" t="str">
        <f t="shared" ca="1" si="505"/>
        <v/>
      </c>
      <c r="AI473" s="44" t="str">
        <f ca="1">IF(COUNTIF($BU$2:BU1458,AH473)=1,VLOOKUP(AH473,BG:BH,2), IF(COUNTIF($BU$2:BU1458,AH473)=0,$AI$10,""))</f>
        <v/>
      </c>
      <c r="AJ473" s="45" t="str">
        <f t="shared" ca="1" si="492"/>
        <v/>
      </c>
      <c r="AK473" s="45" t="str">
        <f t="shared" ca="1" si="506"/>
        <v/>
      </c>
      <c r="AL473" s="44" t="str">
        <f ca="1">IF(COUNTIF($BU$2:BU1458,AH473)=1,VLOOKUP(AH473,BI:BJ,2), IF(COUNTIF($BU$2:BU1458,AH473)=0,$AJ$10,""))</f>
        <v/>
      </c>
      <c r="AM473" s="45" t="str">
        <f t="shared" ca="1" si="507"/>
        <v/>
      </c>
      <c r="AN473" s="46" t="str">
        <f t="shared" ca="1" si="508"/>
        <v/>
      </c>
      <c r="AO473" s="44" t="str">
        <f ca="1">IF(COUNTIF($BU$2:BU1458,AH473)=1,VLOOKUP(AH473,BK:BL,2), IF(COUNTIF($BU$2:BU1458,AH473)=0,$AK$10,""))</f>
        <v/>
      </c>
      <c r="AP473" s="45" t="str">
        <f t="shared" ca="1" si="509"/>
        <v/>
      </c>
      <c r="AQ473" s="46" t="str">
        <f t="shared" ca="1" si="510"/>
        <v/>
      </c>
      <c r="AR473" s="44" t="str">
        <f ca="1">IF(COUNTIF($BU$2:BU1458,AH473)=1,VLOOKUP(AH473,BM:BN,2), IF(COUNTIF($BU$2:BU1458,AH473)=0,$AL$10,""))</f>
        <v/>
      </c>
      <c r="AS473" s="45" t="str">
        <f t="shared" ca="1" si="511"/>
        <v/>
      </c>
      <c r="AT473" s="46" t="str">
        <f t="shared" ca="1" si="512"/>
        <v/>
      </c>
      <c r="AU473" s="44" t="str">
        <f ca="1">IF(COUNTIF($BU$2:BU1458,AH473)=1,VLOOKUP(AH473,BO:BP,2), IF(COUNTIF($BU$2:BU1458,AH473)=0,$AM$10,""))</f>
        <v/>
      </c>
      <c r="AV473" s="45" t="str">
        <f t="shared" ca="1" si="513"/>
        <v/>
      </c>
      <c r="AW473" s="46" t="str">
        <f t="shared" ca="1" si="514"/>
        <v/>
      </c>
      <c r="AX473" s="44" t="str">
        <f ca="1">IF(COUNTIF($BU$2:BU1458,AH473)=1,VLOOKUP(AH473,BQ:BR,2), IF(COUNTIF($BU$2:BU1458,AH473)=0,$AN$10,""))</f>
        <v/>
      </c>
      <c r="AY473" s="45" t="str">
        <f t="shared" ca="1" si="515"/>
        <v/>
      </c>
      <c r="AZ473" s="46" t="str">
        <f t="shared" ca="1" si="516"/>
        <v/>
      </c>
      <c r="BA473" s="77" t="str">
        <f t="shared" ca="1" si="517"/>
        <v/>
      </c>
      <c r="BB473" s="176"/>
      <c r="BC473" s="176"/>
      <c r="BD473" s="77" t="str">
        <f ca="1">IF(ISERROR(AI473-2),"",$AQ$4*SUM($BB$14:BB473)-$AR$4*SUM($BC$14:BC473))</f>
        <v/>
      </c>
      <c r="BE473" s="77" t="str">
        <f t="shared" ca="1" si="518"/>
        <v/>
      </c>
      <c r="BS473" s="163" t="str">
        <f t="shared" si="489"/>
        <v/>
      </c>
      <c r="BT473" s="163" t="str">
        <f t="shared" si="490"/>
        <v/>
      </c>
      <c r="BY473" s="164" t="str">
        <f t="shared" ca="1" si="500"/>
        <v/>
      </c>
      <c r="BZ473" s="44" t="str">
        <f ca="1">IF(COUNTIF($CN$2:CN1458,BY473)=1,VLOOKUP(BY473,CH:CI,2), IF(COUNTIF($CN$2:CN1458,BY473)=0,$BZ$10,""))</f>
        <v/>
      </c>
      <c r="CA473" s="45" t="str">
        <f t="shared" ca="1" si="493"/>
        <v/>
      </c>
      <c r="CB473" s="45" t="str">
        <f t="shared" ca="1" si="501"/>
        <v/>
      </c>
      <c r="CC473" s="44" t="str">
        <f ca="1">IF(COUNTIF($CN$2:CN1458,BY473)=1,VLOOKUP(BY473,CJ:CK,2), IF(COUNTIF($CN$2:CN1458,BY473)=0,$CA$10,""))</f>
        <v/>
      </c>
      <c r="CD473" s="45" t="str">
        <f t="shared" ca="1" si="502"/>
        <v/>
      </c>
      <c r="CE473" s="46" t="str">
        <f t="shared" ca="1" si="503"/>
        <v/>
      </c>
      <c r="CF473" s="44" t="str">
        <f t="shared" ca="1" si="504"/>
        <v/>
      </c>
      <c r="CL473" s="163" t="str">
        <f t="shared" si="483"/>
        <v/>
      </c>
      <c r="CM473" s="163" t="str">
        <f t="shared" si="484"/>
        <v/>
      </c>
      <c r="CR473" s="164" t="str">
        <f t="shared" ca="1" si="494"/>
        <v/>
      </c>
      <c r="CS473" s="44" t="str">
        <f ca="1">IF(COUNTIF($DG$2:DG1458,CR473)=1,VLOOKUP(CR473,DA:DB,2), IF(COUNTIF($DG$2:DG1458,CR473)=0,$CS$10,""))</f>
        <v/>
      </c>
      <c r="CT473" s="45" t="str">
        <f t="shared" ca="1" si="495"/>
        <v/>
      </c>
      <c r="CU473" s="45" t="str">
        <f t="shared" ca="1" si="496"/>
        <v/>
      </c>
      <c r="CV473" s="44" t="str">
        <f ca="1">IF(COUNTIF($DG$2:DG1458,CR473)=1,VLOOKUP(CR473,DC:DD,2), IF(COUNTIF($DG$2:DG1458,CR473)=0,$CT$10,""))</f>
        <v/>
      </c>
      <c r="CW473" s="45" t="str">
        <f t="shared" ca="1" si="497"/>
        <v/>
      </c>
      <c r="CX473" s="46" t="str">
        <f t="shared" ca="1" si="498"/>
        <v/>
      </c>
      <c r="CY473" s="44" t="str">
        <f t="shared" ca="1" si="499"/>
        <v/>
      </c>
      <c r="DE473" s="163" t="str">
        <f t="shared" si="485"/>
        <v/>
      </c>
      <c r="DF473" s="163" t="str">
        <f t="shared" si="486"/>
        <v/>
      </c>
    </row>
    <row r="474" spans="1:110">
      <c r="A474" s="164" t="str">
        <f t="shared" ca="1" si="473"/>
        <v/>
      </c>
      <c r="B474" s="71" t="str">
        <f ca="1">IF(COUNTIF($AD$2:AD1459,A474)=1,VLOOKUP(A474,T:U,2), IF(COUNTIF($AD$2:AD1459,A474)=0,$B$10,""))</f>
        <v/>
      </c>
      <c r="C474" s="31" t="str">
        <f t="shared" ca="1" si="491"/>
        <v/>
      </c>
      <c r="D474" s="32" t="str">
        <f t="shared" ca="1" si="474"/>
        <v/>
      </c>
      <c r="E474" s="71" t="str">
        <f ca="1">IF(COUNTIF($AD$2:AD1459,A474)=1,VLOOKUP(A474,V:W,2), IF(COUNTIF($AD$2:AD1459,A474)=0,$C$10,""))</f>
        <v/>
      </c>
      <c r="F474" s="31" t="str">
        <f t="shared" ca="1" si="475"/>
        <v/>
      </c>
      <c r="G474" s="32" t="str">
        <f t="shared" ca="1" si="476"/>
        <v/>
      </c>
      <c r="H474" s="71" t="str">
        <f ca="1">IF(COUNTIF($AD$2:AD1459,A474)=1,VLOOKUP(A474,X:Y,2), IF(COUNTIF($AD$2:AD1459,A474)=0,$D$10,""))</f>
        <v/>
      </c>
      <c r="I474" s="31" t="str">
        <f t="shared" ca="1" si="477"/>
        <v/>
      </c>
      <c r="J474" s="32" t="str">
        <f t="shared" ca="1" si="478"/>
        <v/>
      </c>
      <c r="K474" s="71" t="str">
        <f ca="1">IF(COUNTIF($AD$2:AD1459,A474)=1,VLOOKUP(A474,Z:AA,2), IF(COUNTIF($AD$2:AD1459,A474)=0,$E$10,""))</f>
        <v/>
      </c>
      <c r="L474" s="31" t="str">
        <f t="shared" ca="1" si="479"/>
        <v/>
      </c>
      <c r="M474" s="32" t="str">
        <f t="shared" ca="1" si="480"/>
        <v/>
      </c>
      <c r="N474" s="77" t="str">
        <f t="shared" ca="1" si="481"/>
        <v/>
      </c>
      <c r="O474" s="77"/>
      <c r="P474" s="77"/>
      <c r="Q474" s="77" t="str">
        <f ca="1">IF(ISERROR(B474-2),"",$G$5*SUM($O$14:O474)-$H$5*SUM($P$14:P474))</f>
        <v/>
      </c>
      <c r="R474" s="77" t="str">
        <f t="shared" ca="1" si="482"/>
        <v/>
      </c>
      <c r="AB474" s="163" t="str">
        <f t="shared" si="487"/>
        <v/>
      </c>
      <c r="AC474" s="163" t="str">
        <f t="shared" si="488"/>
        <v/>
      </c>
      <c r="AH474" s="164" t="str">
        <f t="shared" ca="1" si="505"/>
        <v/>
      </c>
      <c r="AI474" s="44" t="str">
        <f ca="1">IF(COUNTIF($BU$2:BU1459,AH474)=1,VLOOKUP(AH474,BG:BH,2), IF(COUNTIF($BU$2:BU1459,AH474)=0,$AI$10,""))</f>
        <v/>
      </c>
      <c r="AJ474" s="45" t="str">
        <f t="shared" ca="1" si="492"/>
        <v/>
      </c>
      <c r="AK474" s="45" t="str">
        <f t="shared" ca="1" si="506"/>
        <v/>
      </c>
      <c r="AL474" s="44" t="str">
        <f ca="1">IF(COUNTIF($BU$2:BU1459,AH474)=1,VLOOKUP(AH474,BI:BJ,2), IF(COUNTIF($BU$2:BU1459,AH474)=0,$AJ$10,""))</f>
        <v/>
      </c>
      <c r="AM474" s="45" t="str">
        <f t="shared" ca="1" si="507"/>
        <v/>
      </c>
      <c r="AN474" s="46" t="str">
        <f t="shared" ca="1" si="508"/>
        <v/>
      </c>
      <c r="AO474" s="44" t="str">
        <f ca="1">IF(COUNTIF($BU$2:BU1459,AH474)=1,VLOOKUP(AH474,BK:BL,2), IF(COUNTIF($BU$2:BU1459,AH474)=0,$AK$10,""))</f>
        <v/>
      </c>
      <c r="AP474" s="45" t="str">
        <f t="shared" ca="1" si="509"/>
        <v/>
      </c>
      <c r="AQ474" s="46" t="str">
        <f t="shared" ca="1" si="510"/>
        <v/>
      </c>
      <c r="AR474" s="44" t="str">
        <f ca="1">IF(COUNTIF($BU$2:BU1459,AH474)=1,VLOOKUP(AH474,BM:BN,2), IF(COUNTIF($BU$2:BU1459,AH474)=0,$AL$10,""))</f>
        <v/>
      </c>
      <c r="AS474" s="45" t="str">
        <f t="shared" ca="1" si="511"/>
        <v/>
      </c>
      <c r="AT474" s="46" t="str">
        <f t="shared" ca="1" si="512"/>
        <v/>
      </c>
      <c r="AU474" s="44" t="str">
        <f ca="1">IF(COUNTIF($BU$2:BU1459,AH474)=1,VLOOKUP(AH474,BO:BP,2), IF(COUNTIF($BU$2:BU1459,AH474)=0,$AM$10,""))</f>
        <v/>
      </c>
      <c r="AV474" s="45" t="str">
        <f t="shared" ca="1" si="513"/>
        <v/>
      </c>
      <c r="AW474" s="46" t="str">
        <f t="shared" ca="1" si="514"/>
        <v/>
      </c>
      <c r="AX474" s="44" t="str">
        <f ca="1">IF(COUNTIF($BU$2:BU1459,AH474)=1,VLOOKUP(AH474,BQ:BR,2), IF(COUNTIF($BU$2:BU1459,AH474)=0,$AN$10,""))</f>
        <v/>
      </c>
      <c r="AY474" s="45" t="str">
        <f t="shared" ca="1" si="515"/>
        <v/>
      </c>
      <c r="AZ474" s="46" t="str">
        <f t="shared" ca="1" si="516"/>
        <v/>
      </c>
      <c r="BA474" s="77" t="str">
        <f t="shared" ca="1" si="517"/>
        <v/>
      </c>
      <c r="BB474" s="176"/>
      <c r="BC474" s="176"/>
      <c r="BD474" s="77" t="str">
        <f ca="1">IF(ISERROR(AI474-2),"",$AQ$4*SUM($BB$14:BB474)-$AR$4*SUM($BC$14:BC474))</f>
        <v/>
      </c>
      <c r="BE474" s="77" t="str">
        <f t="shared" ca="1" si="518"/>
        <v/>
      </c>
      <c r="BS474" s="163" t="str">
        <f t="shared" si="489"/>
        <v/>
      </c>
      <c r="BT474" s="163" t="str">
        <f t="shared" si="490"/>
        <v/>
      </c>
      <c r="BY474" s="164" t="str">
        <f t="shared" ca="1" si="500"/>
        <v/>
      </c>
      <c r="BZ474" s="44" t="str">
        <f ca="1">IF(COUNTIF($CN$2:CN1459,BY474)=1,VLOOKUP(BY474,CH:CI,2), IF(COUNTIF($CN$2:CN1459,BY474)=0,$BZ$10,""))</f>
        <v/>
      </c>
      <c r="CA474" s="45" t="str">
        <f t="shared" ca="1" si="493"/>
        <v/>
      </c>
      <c r="CB474" s="45" t="str">
        <f t="shared" ca="1" si="501"/>
        <v/>
      </c>
      <c r="CC474" s="44" t="str">
        <f ca="1">IF(COUNTIF($CN$2:CN1459,BY474)=1,VLOOKUP(BY474,CJ:CK,2), IF(COUNTIF($CN$2:CN1459,BY474)=0,$CA$10,""))</f>
        <v/>
      </c>
      <c r="CD474" s="45" t="str">
        <f t="shared" ca="1" si="502"/>
        <v/>
      </c>
      <c r="CE474" s="46" t="str">
        <f t="shared" ca="1" si="503"/>
        <v/>
      </c>
      <c r="CF474" s="44" t="str">
        <f t="shared" ca="1" si="504"/>
        <v/>
      </c>
      <c r="CL474" s="163" t="str">
        <f t="shared" si="483"/>
        <v/>
      </c>
      <c r="CM474" s="163" t="str">
        <f t="shared" si="484"/>
        <v/>
      </c>
      <c r="CR474" s="164" t="str">
        <f t="shared" ca="1" si="494"/>
        <v/>
      </c>
      <c r="CS474" s="44" t="str">
        <f ca="1">IF(COUNTIF($DG$2:DG1459,CR474)=1,VLOOKUP(CR474,DA:DB,2), IF(COUNTIF($DG$2:DG1459,CR474)=0,$CS$10,""))</f>
        <v/>
      </c>
      <c r="CT474" s="45" t="str">
        <f t="shared" ca="1" si="495"/>
        <v/>
      </c>
      <c r="CU474" s="45" t="str">
        <f t="shared" ca="1" si="496"/>
        <v/>
      </c>
      <c r="CV474" s="44" t="str">
        <f ca="1">IF(COUNTIF($DG$2:DG1459,CR474)=1,VLOOKUP(CR474,DC:DD,2), IF(COUNTIF($DG$2:DG1459,CR474)=0,$CT$10,""))</f>
        <v/>
      </c>
      <c r="CW474" s="45" t="str">
        <f t="shared" ca="1" si="497"/>
        <v/>
      </c>
      <c r="CX474" s="46" t="str">
        <f t="shared" ca="1" si="498"/>
        <v/>
      </c>
      <c r="CY474" s="44" t="str">
        <f t="shared" ca="1" si="499"/>
        <v/>
      </c>
      <c r="DE474" s="163" t="str">
        <f t="shared" si="485"/>
        <v/>
      </c>
      <c r="DF474" s="163" t="str">
        <f t="shared" si="486"/>
        <v/>
      </c>
    </row>
    <row r="475" spans="1:110">
      <c r="A475" s="164" t="str">
        <f t="shared" ca="1" si="473"/>
        <v/>
      </c>
      <c r="B475" s="71" t="str">
        <f ca="1">IF(COUNTIF($AD$2:AD1460,A475)=1,VLOOKUP(A475,T:U,2), IF(COUNTIF($AD$2:AD1460,A475)=0,$B$10,""))</f>
        <v/>
      </c>
      <c r="C475" s="31" t="str">
        <f t="shared" ca="1" si="491"/>
        <v/>
      </c>
      <c r="D475" s="32" t="str">
        <f t="shared" ca="1" si="474"/>
        <v/>
      </c>
      <c r="E475" s="71" t="str">
        <f ca="1">IF(COUNTIF($AD$2:AD1460,A475)=1,VLOOKUP(A475,V:W,2), IF(COUNTIF($AD$2:AD1460,A475)=0,$C$10,""))</f>
        <v/>
      </c>
      <c r="F475" s="31" t="str">
        <f t="shared" ca="1" si="475"/>
        <v/>
      </c>
      <c r="G475" s="32" t="str">
        <f t="shared" ca="1" si="476"/>
        <v/>
      </c>
      <c r="H475" s="71" t="str">
        <f ca="1">IF(COUNTIF($AD$2:AD1460,A475)=1,VLOOKUP(A475,X:Y,2), IF(COUNTIF($AD$2:AD1460,A475)=0,$D$10,""))</f>
        <v/>
      </c>
      <c r="I475" s="31" t="str">
        <f t="shared" ca="1" si="477"/>
        <v/>
      </c>
      <c r="J475" s="32" t="str">
        <f t="shared" ca="1" si="478"/>
        <v/>
      </c>
      <c r="K475" s="71" t="str">
        <f ca="1">IF(COUNTIF($AD$2:AD1460,A475)=1,VLOOKUP(A475,Z:AA,2), IF(COUNTIF($AD$2:AD1460,A475)=0,$E$10,""))</f>
        <v/>
      </c>
      <c r="L475" s="31" t="str">
        <f t="shared" ca="1" si="479"/>
        <v/>
      </c>
      <c r="M475" s="32" t="str">
        <f t="shared" ca="1" si="480"/>
        <v/>
      </c>
      <c r="N475" s="77" t="str">
        <f t="shared" ca="1" si="481"/>
        <v/>
      </c>
      <c r="O475" s="77"/>
      <c r="P475" s="77"/>
      <c r="Q475" s="77" t="str">
        <f ca="1">IF(ISERROR(B475-2),"",$G$5*SUM($O$14:O475)-$H$5*SUM($P$14:P475))</f>
        <v/>
      </c>
      <c r="R475" s="77" t="str">
        <f t="shared" ca="1" si="482"/>
        <v/>
      </c>
      <c r="AB475" s="163" t="str">
        <f t="shared" si="487"/>
        <v/>
      </c>
      <c r="AC475" s="163" t="str">
        <f t="shared" si="488"/>
        <v/>
      </c>
      <c r="AH475" s="164" t="str">
        <f t="shared" ca="1" si="505"/>
        <v/>
      </c>
      <c r="AI475" s="44" t="str">
        <f ca="1">IF(COUNTIF($BU$2:BU1460,AH475)=1,VLOOKUP(AH475,BG:BH,2), IF(COUNTIF($BU$2:BU1460,AH475)=0,$AI$10,""))</f>
        <v/>
      </c>
      <c r="AJ475" s="45" t="str">
        <f t="shared" ca="1" si="492"/>
        <v/>
      </c>
      <c r="AK475" s="45" t="str">
        <f t="shared" ca="1" si="506"/>
        <v/>
      </c>
      <c r="AL475" s="44" t="str">
        <f ca="1">IF(COUNTIF($BU$2:BU1460,AH475)=1,VLOOKUP(AH475,BI:BJ,2), IF(COUNTIF($BU$2:BU1460,AH475)=0,$AJ$10,""))</f>
        <v/>
      </c>
      <c r="AM475" s="45" t="str">
        <f t="shared" ca="1" si="507"/>
        <v/>
      </c>
      <c r="AN475" s="46" t="str">
        <f t="shared" ca="1" si="508"/>
        <v/>
      </c>
      <c r="AO475" s="44" t="str">
        <f ca="1">IF(COUNTIF($BU$2:BU1460,AH475)=1,VLOOKUP(AH475,BK:BL,2), IF(COUNTIF($BU$2:BU1460,AH475)=0,$AK$10,""))</f>
        <v/>
      </c>
      <c r="AP475" s="45" t="str">
        <f t="shared" ca="1" si="509"/>
        <v/>
      </c>
      <c r="AQ475" s="46" t="str">
        <f t="shared" ca="1" si="510"/>
        <v/>
      </c>
      <c r="AR475" s="44" t="str">
        <f ca="1">IF(COUNTIF($BU$2:BU1460,AH475)=1,VLOOKUP(AH475,BM:BN,2), IF(COUNTIF($BU$2:BU1460,AH475)=0,$AL$10,""))</f>
        <v/>
      </c>
      <c r="AS475" s="45" t="str">
        <f t="shared" ca="1" si="511"/>
        <v/>
      </c>
      <c r="AT475" s="46" t="str">
        <f t="shared" ca="1" si="512"/>
        <v/>
      </c>
      <c r="AU475" s="44" t="str">
        <f ca="1">IF(COUNTIF($BU$2:BU1460,AH475)=1,VLOOKUP(AH475,BO:BP,2), IF(COUNTIF($BU$2:BU1460,AH475)=0,$AM$10,""))</f>
        <v/>
      </c>
      <c r="AV475" s="45" t="str">
        <f t="shared" ca="1" si="513"/>
        <v/>
      </c>
      <c r="AW475" s="46" t="str">
        <f t="shared" ca="1" si="514"/>
        <v/>
      </c>
      <c r="AX475" s="44" t="str">
        <f ca="1">IF(COUNTIF($BU$2:BU1460,AH475)=1,VLOOKUP(AH475,BQ:BR,2), IF(COUNTIF($BU$2:BU1460,AH475)=0,$AN$10,""))</f>
        <v/>
      </c>
      <c r="AY475" s="45" t="str">
        <f t="shared" ca="1" si="515"/>
        <v/>
      </c>
      <c r="AZ475" s="46" t="str">
        <f t="shared" ca="1" si="516"/>
        <v/>
      </c>
      <c r="BA475" s="77" t="str">
        <f t="shared" ca="1" si="517"/>
        <v/>
      </c>
      <c r="BB475" s="176"/>
      <c r="BC475" s="176"/>
      <c r="BD475" s="77" t="str">
        <f ca="1">IF(ISERROR(AI475-2),"",$AQ$4*SUM($BB$14:BB475)-$AR$4*SUM($BC$14:BC475))</f>
        <v/>
      </c>
      <c r="BE475" s="77" t="str">
        <f t="shared" ca="1" si="518"/>
        <v/>
      </c>
      <c r="BS475" s="163" t="str">
        <f t="shared" si="489"/>
        <v/>
      </c>
      <c r="BT475" s="163" t="str">
        <f t="shared" si="490"/>
        <v/>
      </c>
      <c r="BY475" s="164" t="str">
        <f t="shared" ca="1" si="500"/>
        <v/>
      </c>
      <c r="BZ475" s="44" t="str">
        <f ca="1">IF(COUNTIF($CN$2:CN1460,BY475)=1,VLOOKUP(BY475,CH:CI,2), IF(COUNTIF($CN$2:CN1460,BY475)=0,$BZ$10,""))</f>
        <v/>
      </c>
      <c r="CA475" s="45" t="str">
        <f t="shared" ca="1" si="493"/>
        <v/>
      </c>
      <c r="CB475" s="45" t="str">
        <f t="shared" ca="1" si="501"/>
        <v/>
      </c>
      <c r="CC475" s="44" t="str">
        <f ca="1">IF(COUNTIF($CN$2:CN1460,BY475)=1,VLOOKUP(BY475,CJ:CK,2), IF(COUNTIF($CN$2:CN1460,BY475)=0,$CA$10,""))</f>
        <v/>
      </c>
      <c r="CD475" s="45" t="str">
        <f t="shared" ca="1" si="502"/>
        <v/>
      </c>
      <c r="CE475" s="46" t="str">
        <f t="shared" ca="1" si="503"/>
        <v/>
      </c>
      <c r="CF475" s="44" t="str">
        <f t="shared" ca="1" si="504"/>
        <v/>
      </c>
      <c r="CL475" s="163" t="str">
        <f t="shared" si="483"/>
        <v/>
      </c>
      <c r="CM475" s="163" t="str">
        <f t="shared" si="484"/>
        <v/>
      </c>
      <c r="CR475" s="164" t="str">
        <f t="shared" ca="1" si="494"/>
        <v/>
      </c>
      <c r="CS475" s="44" t="str">
        <f ca="1">IF(COUNTIF($DG$2:DG1460,CR475)=1,VLOOKUP(CR475,DA:DB,2), IF(COUNTIF($DG$2:DG1460,CR475)=0,$CS$10,""))</f>
        <v/>
      </c>
      <c r="CT475" s="45" t="str">
        <f t="shared" ca="1" si="495"/>
        <v/>
      </c>
      <c r="CU475" s="45" t="str">
        <f t="shared" ca="1" si="496"/>
        <v/>
      </c>
      <c r="CV475" s="44" t="str">
        <f ca="1">IF(COUNTIF($DG$2:DG1460,CR475)=1,VLOOKUP(CR475,DC:DD,2), IF(COUNTIF($DG$2:DG1460,CR475)=0,$CT$10,""))</f>
        <v/>
      </c>
      <c r="CW475" s="45" t="str">
        <f t="shared" ca="1" si="497"/>
        <v/>
      </c>
      <c r="CX475" s="46" t="str">
        <f t="shared" ca="1" si="498"/>
        <v/>
      </c>
      <c r="CY475" s="44" t="str">
        <f t="shared" ca="1" si="499"/>
        <v/>
      </c>
      <c r="DE475" s="163" t="str">
        <f t="shared" si="485"/>
        <v/>
      </c>
      <c r="DF475" s="163" t="str">
        <f t="shared" si="486"/>
        <v/>
      </c>
    </row>
    <row r="476" spans="1:110">
      <c r="A476" s="164" t="str">
        <f t="shared" ca="1" si="473"/>
        <v/>
      </c>
      <c r="B476" s="71" t="str">
        <f ca="1">IF(COUNTIF($AD$2:AD1461,A476)=1,VLOOKUP(A476,T:U,2), IF(COUNTIF($AD$2:AD1461,A476)=0,$B$10,""))</f>
        <v/>
      </c>
      <c r="C476" s="31" t="str">
        <f t="shared" ca="1" si="491"/>
        <v/>
      </c>
      <c r="D476" s="32" t="str">
        <f t="shared" ca="1" si="474"/>
        <v/>
      </c>
      <c r="E476" s="71" t="str">
        <f ca="1">IF(COUNTIF($AD$2:AD1461,A476)=1,VLOOKUP(A476,V:W,2), IF(COUNTIF($AD$2:AD1461,A476)=0,$C$10,""))</f>
        <v/>
      </c>
      <c r="F476" s="31" t="str">
        <f t="shared" ca="1" si="475"/>
        <v/>
      </c>
      <c r="G476" s="32" t="str">
        <f t="shared" ca="1" si="476"/>
        <v/>
      </c>
      <c r="H476" s="71" t="str">
        <f ca="1">IF(COUNTIF($AD$2:AD1461,A476)=1,VLOOKUP(A476,X:Y,2), IF(COUNTIF($AD$2:AD1461,A476)=0,$D$10,""))</f>
        <v/>
      </c>
      <c r="I476" s="31" t="str">
        <f t="shared" ca="1" si="477"/>
        <v/>
      </c>
      <c r="J476" s="32" t="str">
        <f t="shared" ca="1" si="478"/>
        <v/>
      </c>
      <c r="K476" s="71" t="str">
        <f ca="1">IF(COUNTIF($AD$2:AD1461,A476)=1,VLOOKUP(A476,Z:AA,2), IF(COUNTIF($AD$2:AD1461,A476)=0,$E$10,""))</f>
        <v/>
      </c>
      <c r="L476" s="31" t="str">
        <f t="shared" ca="1" si="479"/>
        <v/>
      </c>
      <c r="M476" s="32" t="str">
        <f t="shared" ca="1" si="480"/>
        <v/>
      </c>
      <c r="N476" s="77" t="str">
        <f t="shared" ca="1" si="481"/>
        <v/>
      </c>
      <c r="O476" s="77"/>
      <c r="P476" s="77"/>
      <c r="Q476" s="77" t="str">
        <f ca="1">IF(ISERROR(B476-2),"",$G$5*SUM($O$14:O476)-$H$5*SUM($P$14:P476))</f>
        <v/>
      </c>
      <c r="R476" s="77" t="str">
        <f t="shared" ca="1" si="482"/>
        <v/>
      </c>
      <c r="AB476" s="163" t="str">
        <f t="shared" si="487"/>
        <v/>
      </c>
      <c r="AC476" s="163" t="str">
        <f t="shared" si="488"/>
        <v/>
      </c>
      <c r="AH476" s="164" t="str">
        <f t="shared" ca="1" si="505"/>
        <v/>
      </c>
      <c r="AI476" s="44" t="str">
        <f ca="1">IF(COUNTIF($BU$2:BU1461,AH476)=1,VLOOKUP(AH476,BG:BH,2), IF(COUNTIF($BU$2:BU1461,AH476)=0,$AI$10,""))</f>
        <v/>
      </c>
      <c r="AJ476" s="45" t="str">
        <f t="shared" ca="1" si="492"/>
        <v/>
      </c>
      <c r="AK476" s="45" t="str">
        <f t="shared" ca="1" si="506"/>
        <v/>
      </c>
      <c r="AL476" s="44" t="str">
        <f ca="1">IF(COUNTIF($BU$2:BU1461,AH476)=1,VLOOKUP(AH476,BI:BJ,2), IF(COUNTIF($BU$2:BU1461,AH476)=0,$AJ$10,""))</f>
        <v/>
      </c>
      <c r="AM476" s="45" t="str">
        <f t="shared" ca="1" si="507"/>
        <v/>
      </c>
      <c r="AN476" s="46" t="str">
        <f t="shared" ca="1" si="508"/>
        <v/>
      </c>
      <c r="AO476" s="44" t="str">
        <f ca="1">IF(COUNTIF($BU$2:BU1461,AH476)=1,VLOOKUP(AH476,BK:BL,2), IF(COUNTIF($BU$2:BU1461,AH476)=0,$AK$10,""))</f>
        <v/>
      </c>
      <c r="AP476" s="45" t="str">
        <f t="shared" ca="1" si="509"/>
        <v/>
      </c>
      <c r="AQ476" s="46" t="str">
        <f t="shared" ca="1" si="510"/>
        <v/>
      </c>
      <c r="AR476" s="44" t="str">
        <f ca="1">IF(COUNTIF($BU$2:BU1461,AH476)=1,VLOOKUP(AH476,BM:BN,2), IF(COUNTIF($BU$2:BU1461,AH476)=0,$AL$10,""))</f>
        <v/>
      </c>
      <c r="AS476" s="45" t="str">
        <f t="shared" ca="1" si="511"/>
        <v/>
      </c>
      <c r="AT476" s="46" t="str">
        <f t="shared" ca="1" si="512"/>
        <v/>
      </c>
      <c r="AU476" s="44" t="str">
        <f ca="1">IF(COUNTIF($BU$2:BU1461,AH476)=1,VLOOKUP(AH476,BO:BP,2), IF(COUNTIF($BU$2:BU1461,AH476)=0,$AM$10,""))</f>
        <v/>
      </c>
      <c r="AV476" s="45" t="str">
        <f t="shared" ca="1" si="513"/>
        <v/>
      </c>
      <c r="AW476" s="46" t="str">
        <f t="shared" ca="1" si="514"/>
        <v/>
      </c>
      <c r="AX476" s="44" t="str">
        <f ca="1">IF(COUNTIF($BU$2:BU1461,AH476)=1,VLOOKUP(AH476,BQ:BR,2), IF(COUNTIF($BU$2:BU1461,AH476)=0,$AN$10,""))</f>
        <v/>
      </c>
      <c r="AY476" s="45" t="str">
        <f t="shared" ca="1" si="515"/>
        <v/>
      </c>
      <c r="AZ476" s="46" t="str">
        <f t="shared" ca="1" si="516"/>
        <v/>
      </c>
      <c r="BA476" s="77" t="str">
        <f t="shared" ca="1" si="517"/>
        <v/>
      </c>
      <c r="BB476" s="176"/>
      <c r="BC476" s="176"/>
      <c r="BD476" s="77" t="str">
        <f ca="1">IF(ISERROR(AI476-2),"",$AQ$4*SUM($BB$14:BB476)-$AR$4*SUM($BC$14:BC476))</f>
        <v/>
      </c>
      <c r="BE476" s="77" t="str">
        <f t="shared" ca="1" si="518"/>
        <v/>
      </c>
      <c r="BS476" s="163" t="str">
        <f t="shared" si="489"/>
        <v/>
      </c>
      <c r="BT476" s="163" t="str">
        <f t="shared" si="490"/>
        <v/>
      </c>
      <c r="BY476" s="164" t="str">
        <f t="shared" ca="1" si="500"/>
        <v/>
      </c>
      <c r="BZ476" s="44" t="str">
        <f ca="1">IF(COUNTIF($CN$2:CN1461,BY476)=1,VLOOKUP(BY476,CH:CI,2), IF(COUNTIF($CN$2:CN1461,BY476)=0,$BZ$10,""))</f>
        <v/>
      </c>
      <c r="CA476" s="45" t="str">
        <f t="shared" ca="1" si="493"/>
        <v/>
      </c>
      <c r="CB476" s="45" t="str">
        <f t="shared" ca="1" si="501"/>
        <v/>
      </c>
      <c r="CC476" s="44" t="str">
        <f ca="1">IF(COUNTIF($CN$2:CN1461,BY476)=1,VLOOKUP(BY476,CJ:CK,2), IF(COUNTIF($CN$2:CN1461,BY476)=0,$CA$10,""))</f>
        <v/>
      </c>
      <c r="CD476" s="45" t="str">
        <f t="shared" ca="1" si="502"/>
        <v/>
      </c>
      <c r="CE476" s="46" t="str">
        <f t="shared" ca="1" si="503"/>
        <v/>
      </c>
      <c r="CF476" s="44" t="str">
        <f t="shared" ca="1" si="504"/>
        <v/>
      </c>
      <c r="CL476" s="163" t="str">
        <f t="shared" si="483"/>
        <v/>
      </c>
      <c r="CM476" s="163" t="str">
        <f t="shared" si="484"/>
        <v/>
      </c>
      <c r="CR476" s="164" t="str">
        <f t="shared" ca="1" si="494"/>
        <v/>
      </c>
      <c r="CS476" s="44" t="str">
        <f ca="1">IF(COUNTIF($DG$2:DG1461,CR476)=1,VLOOKUP(CR476,DA:DB,2), IF(COUNTIF($DG$2:DG1461,CR476)=0,$CS$10,""))</f>
        <v/>
      </c>
      <c r="CT476" s="45" t="str">
        <f t="shared" ca="1" si="495"/>
        <v/>
      </c>
      <c r="CU476" s="45" t="str">
        <f t="shared" ca="1" si="496"/>
        <v/>
      </c>
      <c r="CV476" s="44" t="str">
        <f ca="1">IF(COUNTIF($DG$2:DG1461,CR476)=1,VLOOKUP(CR476,DC:DD,2), IF(COUNTIF($DG$2:DG1461,CR476)=0,$CT$10,""))</f>
        <v/>
      </c>
      <c r="CW476" s="45" t="str">
        <f t="shared" ca="1" si="497"/>
        <v/>
      </c>
      <c r="CX476" s="46" t="str">
        <f t="shared" ca="1" si="498"/>
        <v/>
      </c>
      <c r="CY476" s="44" t="str">
        <f t="shared" ca="1" si="499"/>
        <v/>
      </c>
      <c r="DE476" s="163" t="str">
        <f t="shared" si="485"/>
        <v/>
      </c>
      <c r="DF476" s="163" t="str">
        <f t="shared" si="486"/>
        <v/>
      </c>
    </row>
    <row r="477" spans="1:110">
      <c r="A477" s="164" t="str">
        <f t="shared" ref="A477:A540" ca="1" si="519">IF(AND(ISBLANK(AD466), A476 = $AD$1),NOW(),IF(ISBLANK(AD466),"",AD466))</f>
        <v/>
      </c>
      <c r="B477" s="71" t="str">
        <f ca="1">IF(COUNTIF($AD$2:AD1462,A477)=1,VLOOKUP(A477,T:U,2), IF(COUNTIF($AD$2:AD1462,A477)=0,$B$10,""))</f>
        <v/>
      </c>
      <c r="C477" s="31" t="str">
        <f t="shared" ca="1" si="491"/>
        <v/>
      </c>
      <c r="D477" s="32" t="str">
        <f t="shared" ref="D477:D540" ca="1" si="520">IF(ISERROR(B477-2),"",-1*(A477-$A$14)/360*$B$7*$B$5)</f>
        <v/>
      </c>
      <c r="E477" s="71" t="str">
        <f ca="1">IF(COUNTIF($AD$2:AD1462,A477)=1,VLOOKUP(A477,V:W,2), IF(COUNTIF($AD$2:AD1462,A477)=0,$C$10,""))</f>
        <v/>
      </c>
      <c r="F477" s="31" t="str">
        <f t="shared" ref="F477:F540" ca="1" si="521">IF(ISERROR(B477-2),"",(E477-$E$14)/100*$C$5)</f>
        <v/>
      </c>
      <c r="G477" s="32" t="str">
        <f t="shared" ref="G477:G540" ca="1" si="522">IF(ISERROR(B477-2),"",ROUNDUP(A477-$A$14,0)/360*$C$6*$C$5-ROUNDUP(A477-$A$14,0)/360*$C$7*$C$5*$E$14/100)</f>
        <v/>
      </c>
      <c r="H477" s="71" t="str">
        <f ca="1">IF(COUNTIF($AD$2:AD1462,A477)=1,VLOOKUP(A477,X:Y,2), IF(COUNTIF($AD$2:AD1462,A477)=0,$D$10,""))</f>
        <v/>
      </c>
      <c r="I477" s="31" t="str">
        <f t="shared" ref="I477:I540" ca="1" si="523">IF(ISERROR(B477-2),"",(H477/$H$14-1)*$D$5)</f>
        <v/>
      </c>
      <c r="J477" s="32" t="str">
        <f t="shared" ref="J477:J540" ca="1" si="524">IF(ISERROR(B477-2),"",-1*ROUNDUP(A477-$A$14,0)/360*$D$7*$D$5)</f>
        <v/>
      </c>
      <c r="K477" s="71" t="str">
        <f ca="1">IF(COUNTIF($AD$2:AD1462,A477)=1,VLOOKUP(A477,Z:AA,2), IF(COUNTIF($AD$2:AD1462,A477)=0,$E$10,""))</f>
        <v/>
      </c>
      <c r="L477" s="31" t="str">
        <f t="shared" ref="L477:L540" ca="1" si="525">IF(ISERROR(B477-2),"",(K477-$K$14)/100*$E$5)</f>
        <v/>
      </c>
      <c r="M477" s="32" t="str">
        <f t="shared" ref="M477:M540" ca="1" si="526">IF(ISERROR(B477-2),"",ROUNDUP(A477-$A$14,0)/360*$E$6*$E$5-ROUNDUP(A477-$A$14,0)/360*$E$7*$E$5*$K$14/100)</f>
        <v/>
      </c>
      <c r="N477" s="77" t="str">
        <f t="shared" ref="N477:N540" ca="1" si="527">IF(ISERROR(B477-2),"",C477+D477-F477-G477-I477-J477+L477+M477)</f>
        <v/>
      </c>
      <c r="O477" s="77"/>
      <c r="P477" s="77"/>
      <c r="Q477" s="77" t="str">
        <f ca="1">IF(ISERROR(B477-2),"",$G$5*SUM($O$14:O477)-$H$5*SUM($P$14:P477))</f>
        <v/>
      </c>
      <c r="R477" s="77" t="str">
        <f t="shared" ref="R477:R540" ca="1" si="528">IF(ISERROR(B477-2),"",N477+Q477)</f>
        <v/>
      </c>
      <c r="AB477" s="163" t="str">
        <f t="shared" si="487"/>
        <v/>
      </c>
      <c r="AC477" s="163" t="str">
        <f t="shared" si="488"/>
        <v/>
      </c>
      <c r="AH477" s="164" t="str">
        <f t="shared" ca="1" si="505"/>
        <v/>
      </c>
      <c r="AI477" s="44" t="str">
        <f ca="1">IF(COUNTIF($BU$2:BU1462,AH477)=1,VLOOKUP(AH477,BG:BH,2), IF(COUNTIF($BU$2:BU1462,AH477)=0,$AI$10,""))</f>
        <v/>
      </c>
      <c r="AJ477" s="45" t="str">
        <f t="shared" ca="1" si="492"/>
        <v/>
      </c>
      <c r="AK477" s="45" t="str">
        <f t="shared" ca="1" si="506"/>
        <v/>
      </c>
      <c r="AL477" s="44" t="str">
        <f ca="1">IF(COUNTIF($BU$2:BU1462,AH477)=1,VLOOKUP(AH477,BI:BJ,2), IF(COUNTIF($BU$2:BU1462,AH477)=0,$AJ$10,""))</f>
        <v/>
      </c>
      <c r="AM477" s="45" t="str">
        <f t="shared" ca="1" si="507"/>
        <v/>
      </c>
      <c r="AN477" s="46" t="str">
        <f t="shared" ca="1" si="508"/>
        <v/>
      </c>
      <c r="AO477" s="44" t="str">
        <f ca="1">IF(COUNTIF($BU$2:BU1462,AH477)=1,VLOOKUP(AH477,BK:BL,2), IF(COUNTIF($BU$2:BU1462,AH477)=0,$AK$10,""))</f>
        <v/>
      </c>
      <c r="AP477" s="45" t="str">
        <f t="shared" ca="1" si="509"/>
        <v/>
      </c>
      <c r="AQ477" s="46" t="str">
        <f t="shared" ca="1" si="510"/>
        <v/>
      </c>
      <c r="AR477" s="44" t="str">
        <f ca="1">IF(COUNTIF($BU$2:BU1462,AH477)=1,VLOOKUP(AH477,BM:BN,2), IF(COUNTIF($BU$2:BU1462,AH477)=0,$AL$10,""))</f>
        <v/>
      </c>
      <c r="AS477" s="45" t="str">
        <f t="shared" ca="1" si="511"/>
        <v/>
      </c>
      <c r="AT477" s="46" t="str">
        <f t="shared" ca="1" si="512"/>
        <v/>
      </c>
      <c r="AU477" s="44" t="str">
        <f ca="1">IF(COUNTIF($BU$2:BU1462,AH477)=1,VLOOKUP(AH477,BO:BP,2), IF(COUNTIF($BU$2:BU1462,AH477)=0,$AM$10,""))</f>
        <v/>
      </c>
      <c r="AV477" s="45" t="str">
        <f t="shared" ca="1" si="513"/>
        <v/>
      </c>
      <c r="AW477" s="46" t="str">
        <f t="shared" ca="1" si="514"/>
        <v/>
      </c>
      <c r="AX477" s="44" t="str">
        <f ca="1">IF(COUNTIF($BU$2:BU1462,AH477)=1,VLOOKUP(AH477,BQ:BR,2), IF(COUNTIF($BU$2:BU1462,AH477)=0,$AN$10,""))</f>
        <v/>
      </c>
      <c r="AY477" s="45" t="str">
        <f t="shared" ca="1" si="515"/>
        <v/>
      </c>
      <c r="AZ477" s="46" t="str">
        <f t="shared" ca="1" si="516"/>
        <v/>
      </c>
      <c r="BA477" s="77" t="str">
        <f t="shared" ca="1" si="517"/>
        <v/>
      </c>
      <c r="BB477" s="176"/>
      <c r="BC477" s="176"/>
      <c r="BD477" s="77" t="str">
        <f ca="1">IF(ISERROR(AI477-2),"",$AQ$4*SUM($BB$14:BB477)-$AR$4*SUM($BC$14:BC477))</f>
        <v/>
      </c>
      <c r="BE477" s="77" t="str">
        <f t="shared" ca="1" si="518"/>
        <v/>
      </c>
      <c r="BS477" s="163" t="str">
        <f t="shared" si="489"/>
        <v/>
      </c>
      <c r="BT477" s="163" t="str">
        <f t="shared" si="490"/>
        <v/>
      </c>
      <c r="BY477" s="164" t="str">
        <f t="shared" ca="1" si="500"/>
        <v/>
      </c>
      <c r="BZ477" s="44" t="str">
        <f ca="1">IF(COUNTIF($CN$2:CN1462,BY477)=1,VLOOKUP(BY477,CH:CI,2), IF(COUNTIF($CN$2:CN1462,BY477)=0,$BZ$10,""))</f>
        <v/>
      </c>
      <c r="CA477" s="45" t="str">
        <f t="shared" ca="1" si="493"/>
        <v/>
      </c>
      <c r="CB477" s="45" t="str">
        <f t="shared" ca="1" si="501"/>
        <v/>
      </c>
      <c r="CC477" s="44" t="str">
        <f ca="1">IF(COUNTIF($CN$2:CN1462,BY477)=1,VLOOKUP(BY477,CJ:CK,2), IF(COUNTIF($CN$2:CN1462,BY477)=0,$CA$10,""))</f>
        <v/>
      </c>
      <c r="CD477" s="45" t="str">
        <f t="shared" ca="1" si="502"/>
        <v/>
      </c>
      <c r="CE477" s="46" t="str">
        <f t="shared" ca="1" si="503"/>
        <v/>
      </c>
      <c r="CF477" s="44" t="str">
        <f t="shared" ca="1" si="504"/>
        <v/>
      </c>
      <c r="CL477" s="163" t="str">
        <f t="shared" si="483"/>
        <v/>
      </c>
      <c r="CM477" s="163" t="str">
        <f t="shared" si="484"/>
        <v/>
      </c>
      <c r="CR477" s="164" t="str">
        <f t="shared" ca="1" si="494"/>
        <v/>
      </c>
      <c r="CS477" s="44" t="str">
        <f ca="1">IF(COUNTIF($DG$2:DG1462,CR477)=1,VLOOKUP(CR477,DA:DB,2), IF(COUNTIF($DG$2:DG1462,CR477)=0,$CS$10,""))</f>
        <v/>
      </c>
      <c r="CT477" s="45" t="str">
        <f t="shared" ca="1" si="495"/>
        <v/>
      </c>
      <c r="CU477" s="45" t="str">
        <f t="shared" ca="1" si="496"/>
        <v/>
      </c>
      <c r="CV477" s="44" t="str">
        <f ca="1">IF(COUNTIF($DG$2:DG1462,CR477)=1,VLOOKUP(CR477,DC:DD,2), IF(COUNTIF($DG$2:DG1462,CR477)=0,$CT$10,""))</f>
        <v/>
      </c>
      <c r="CW477" s="45" t="str">
        <f t="shared" ca="1" si="497"/>
        <v/>
      </c>
      <c r="CX477" s="46" t="str">
        <f t="shared" ca="1" si="498"/>
        <v/>
      </c>
      <c r="CY477" s="44" t="str">
        <f t="shared" ca="1" si="499"/>
        <v/>
      </c>
      <c r="DE477" s="163" t="str">
        <f t="shared" si="485"/>
        <v/>
      </c>
      <c r="DF477" s="163" t="str">
        <f t="shared" si="486"/>
        <v/>
      </c>
    </row>
    <row r="478" spans="1:110">
      <c r="A478" s="164" t="str">
        <f t="shared" ca="1" si="519"/>
        <v/>
      </c>
      <c r="B478" s="71" t="str">
        <f ca="1">IF(COUNTIF($AD$2:AD1463,A478)=1,VLOOKUP(A478,T:U,2), IF(COUNTIF($AD$2:AD1463,A478)=0,$B$10,""))</f>
        <v/>
      </c>
      <c r="C478" s="31" t="str">
        <f t="shared" ca="1" si="491"/>
        <v/>
      </c>
      <c r="D478" s="32" t="str">
        <f t="shared" ca="1" si="520"/>
        <v/>
      </c>
      <c r="E478" s="71" t="str">
        <f ca="1">IF(COUNTIF($AD$2:AD1463,A478)=1,VLOOKUP(A478,V:W,2), IF(COUNTIF($AD$2:AD1463,A478)=0,$C$10,""))</f>
        <v/>
      </c>
      <c r="F478" s="31" t="str">
        <f t="shared" ca="1" si="521"/>
        <v/>
      </c>
      <c r="G478" s="32" t="str">
        <f t="shared" ca="1" si="522"/>
        <v/>
      </c>
      <c r="H478" s="71" t="str">
        <f ca="1">IF(COUNTIF($AD$2:AD1463,A478)=1,VLOOKUP(A478,X:Y,2), IF(COUNTIF($AD$2:AD1463,A478)=0,$D$10,""))</f>
        <v/>
      </c>
      <c r="I478" s="31" t="str">
        <f t="shared" ca="1" si="523"/>
        <v/>
      </c>
      <c r="J478" s="32" t="str">
        <f t="shared" ca="1" si="524"/>
        <v/>
      </c>
      <c r="K478" s="71" t="str">
        <f ca="1">IF(COUNTIF($AD$2:AD1463,A478)=1,VLOOKUP(A478,Z:AA,2), IF(COUNTIF($AD$2:AD1463,A478)=0,$E$10,""))</f>
        <v/>
      </c>
      <c r="L478" s="31" t="str">
        <f t="shared" ca="1" si="525"/>
        <v/>
      </c>
      <c r="M478" s="32" t="str">
        <f t="shared" ca="1" si="526"/>
        <v/>
      </c>
      <c r="N478" s="77" t="str">
        <f t="shared" ca="1" si="527"/>
        <v/>
      </c>
      <c r="O478" s="77"/>
      <c r="P478" s="77"/>
      <c r="Q478" s="77" t="str">
        <f ca="1">IF(ISERROR(B478-2),"",$G$5*SUM($O$14:O478)-$H$5*SUM($P$14:P478))</f>
        <v/>
      </c>
      <c r="R478" s="77" t="str">
        <f t="shared" ca="1" si="528"/>
        <v/>
      </c>
      <c r="AB478" s="163" t="str">
        <f t="shared" si="487"/>
        <v/>
      </c>
      <c r="AC478" s="163" t="str">
        <f t="shared" si="488"/>
        <v/>
      </c>
      <c r="AH478" s="164" t="str">
        <f t="shared" ca="1" si="505"/>
        <v/>
      </c>
      <c r="AI478" s="44" t="str">
        <f ca="1">IF(COUNTIF($BU$2:BU1463,AH478)=1,VLOOKUP(AH478,BG:BH,2), IF(COUNTIF($BU$2:BU1463,AH478)=0,$AI$10,""))</f>
        <v/>
      </c>
      <c r="AJ478" s="45" t="str">
        <f t="shared" ca="1" si="492"/>
        <v/>
      </c>
      <c r="AK478" s="45" t="str">
        <f t="shared" ca="1" si="506"/>
        <v/>
      </c>
      <c r="AL478" s="44" t="str">
        <f ca="1">IF(COUNTIF($BU$2:BU1463,AH478)=1,VLOOKUP(AH478,BI:BJ,2), IF(COUNTIF($BU$2:BU1463,AH478)=0,$AJ$10,""))</f>
        <v/>
      </c>
      <c r="AM478" s="45" t="str">
        <f t="shared" ca="1" si="507"/>
        <v/>
      </c>
      <c r="AN478" s="46" t="str">
        <f t="shared" ca="1" si="508"/>
        <v/>
      </c>
      <c r="AO478" s="44" t="str">
        <f ca="1">IF(COUNTIF($BU$2:BU1463,AH478)=1,VLOOKUP(AH478,BK:BL,2), IF(COUNTIF($BU$2:BU1463,AH478)=0,$AK$10,""))</f>
        <v/>
      </c>
      <c r="AP478" s="45" t="str">
        <f t="shared" ca="1" si="509"/>
        <v/>
      </c>
      <c r="AQ478" s="46" t="str">
        <f t="shared" ca="1" si="510"/>
        <v/>
      </c>
      <c r="AR478" s="44" t="str">
        <f ca="1">IF(COUNTIF($BU$2:BU1463,AH478)=1,VLOOKUP(AH478,BM:BN,2), IF(COUNTIF($BU$2:BU1463,AH478)=0,$AL$10,""))</f>
        <v/>
      </c>
      <c r="AS478" s="45" t="str">
        <f t="shared" ca="1" si="511"/>
        <v/>
      </c>
      <c r="AT478" s="46" t="str">
        <f t="shared" ca="1" si="512"/>
        <v/>
      </c>
      <c r="AU478" s="44" t="str">
        <f ca="1">IF(COUNTIF($BU$2:BU1463,AH478)=1,VLOOKUP(AH478,BO:BP,2), IF(COUNTIF($BU$2:BU1463,AH478)=0,$AM$10,""))</f>
        <v/>
      </c>
      <c r="AV478" s="45" t="str">
        <f t="shared" ca="1" si="513"/>
        <v/>
      </c>
      <c r="AW478" s="46" t="str">
        <f t="shared" ca="1" si="514"/>
        <v/>
      </c>
      <c r="AX478" s="44" t="str">
        <f ca="1">IF(COUNTIF($BU$2:BU1463,AH478)=1,VLOOKUP(AH478,BQ:BR,2), IF(COUNTIF($BU$2:BU1463,AH478)=0,$AN$10,""))</f>
        <v/>
      </c>
      <c r="AY478" s="45" t="str">
        <f t="shared" ca="1" si="515"/>
        <v/>
      </c>
      <c r="AZ478" s="46" t="str">
        <f t="shared" ca="1" si="516"/>
        <v/>
      </c>
      <c r="BA478" s="77" t="str">
        <f t="shared" ca="1" si="517"/>
        <v/>
      </c>
      <c r="BB478" s="176"/>
      <c r="BC478" s="176"/>
      <c r="BD478" s="77" t="str">
        <f ca="1">IF(ISERROR(AI478-2),"",$AQ$4*SUM($BB$14:BB478)-$AR$4*SUM($BC$14:BC478))</f>
        <v/>
      </c>
      <c r="BE478" s="77" t="str">
        <f t="shared" ca="1" si="518"/>
        <v/>
      </c>
      <c r="BS478" s="163" t="str">
        <f t="shared" si="489"/>
        <v/>
      </c>
      <c r="BT478" s="163" t="str">
        <f t="shared" si="490"/>
        <v/>
      </c>
      <c r="BY478" s="164" t="str">
        <f t="shared" ca="1" si="500"/>
        <v/>
      </c>
      <c r="BZ478" s="44" t="str">
        <f ca="1">IF(COUNTIF($CN$2:CN1463,BY478)=1,VLOOKUP(BY478,CH:CI,2), IF(COUNTIF($CN$2:CN1463,BY478)=0,$BZ$10,""))</f>
        <v/>
      </c>
      <c r="CA478" s="45" t="str">
        <f t="shared" ca="1" si="493"/>
        <v/>
      </c>
      <c r="CB478" s="45" t="str">
        <f t="shared" ca="1" si="501"/>
        <v/>
      </c>
      <c r="CC478" s="44" t="str">
        <f ca="1">IF(COUNTIF($CN$2:CN1463,BY478)=1,VLOOKUP(BY478,CJ:CK,2), IF(COUNTIF($CN$2:CN1463,BY478)=0,$CA$10,""))</f>
        <v/>
      </c>
      <c r="CD478" s="45" t="str">
        <f t="shared" ca="1" si="502"/>
        <v/>
      </c>
      <c r="CE478" s="46" t="str">
        <f t="shared" ca="1" si="503"/>
        <v/>
      </c>
      <c r="CF478" s="44" t="str">
        <f t="shared" ca="1" si="504"/>
        <v/>
      </c>
      <c r="CL478" s="163" t="str">
        <f t="shared" si="483"/>
        <v/>
      </c>
      <c r="CM478" s="163" t="str">
        <f t="shared" si="484"/>
        <v/>
      </c>
      <c r="CR478" s="164" t="str">
        <f t="shared" ca="1" si="494"/>
        <v/>
      </c>
      <c r="CS478" s="44" t="str">
        <f ca="1">IF(COUNTIF($DG$2:DG1463,CR478)=1,VLOOKUP(CR478,DA:DB,2), IF(COUNTIF($DG$2:DG1463,CR478)=0,$CS$10,""))</f>
        <v/>
      </c>
      <c r="CT478" s="45" t="str">
        <f t="shared" ca="1" si="495"/>
        <v/>
      </c>
      <c r="CU478" s="45" t="str">
        <f t="shared" ca="1" si="496"/>
        <v/>
      </c>
      <c r="CV478" s="44" t="str">
        <f ca="1">IF(COUNTIF($DG$2:DG1463,CR478)=1,VLOOKUP(CR478,DC:DD,2), IF(COUNTIF($DG$2:DG1463,CR478)=0,$CT$10,""))</f>
        <v/>
      </c>
      <c r="CW478" s="45" t="str">
        <f t="shared" ca="1" si="497"/>
        <v/>
      </c>
      <c r="CX478" s="46" t="str">
        <f t="shared" ca="1" si="498"/>
        <v/>
      </c>
      <c r="CY478" s="44" t="str">
        <f t="shared" ca="1" si="499"/>
        <v/>
      </c>
      <c r="DE478" s="163" t="str">
        <f t="shared" si="485"/>
        <v/>
      </c>
      <c r="DF478" s="163" t="str">
        <f t="shared" si="486"/>
        <v/>
      </c>
    </row>
    <row r="479" spans="1:110">
      <c r="A479" s="164" t="str">
        <f t="shared" ca="1" si="519"/>
        <v/>
      </c>
      <c r="B479" s="71" t="str">
        <f ca="1">IF(COUNTIF($AD$2:AD1464,A479)=1,VLOOKUP(A479,T:U,2), IF(COUNTIF($AD$2:AD1464,A479)=0,$B$10,""))</f>
        <v/>
      </c>
      <c r="C479" s="31" t="str">
        <f t="shared" ca="1" si="491"/>
        <v/>
      </c>
      <c r="D479" s="32" t="str">
        <f t="shared" ca="1" si="520"/>
        <v/>
      </c>
      <c r="E479" s="71" t="str">
        <f ca="1">IF(COUNTIF($AD$2:AD1464,A479)=1,VLOOKUP(A479,V:W,2), IF(COUNTIF($AD$2:AD1464,A479)=0,$C$10,""))</f>
        <v/>
      </c>
      <c r="F479" s="31" t="str">
        <f t="shared" ca="1" si="521"/>
        <v/>
      </c>
      <c r="G479" s="32" t="str">
        <f t="shared" ca="1" si="522"/>
        <v/>
      </c>
      <c r="H479" s="71" t="str">
        <f ca="1">IF(COUNTIF($AD$2:AD1464,A479)=1,VLOOKUP(A479,X:Y,2), IF(COUNTIF($AD$2:AD1464,A479)=0,$D$10,""))</f>
        <v/>
      </c>
      <c r="I479" s="31" t="str">
        <f t="shared" ca="1" si="523"/>
        <v/>
      </c>
      <c r="J479" s="32" t="str">
        <f t="shared" ca="1" si="524"/>
        <v/>
      </c>
      <c r="K479" s="71" t="str">
        <f ca="1">IF(COUNTIF($AD$2:AD1464,A479)=1,VLOOKUP(A479,Z:AA,2), IF(COUNTIF($AD$2:AD1464,A479)=0,$E$10,""))</f>
        <v/>
      </c>
      <c r="L479" s="31" t="str">
        <f t="shared" ca="1" si="525"/>
        <v/>
      </c>
      <c r="M479" s="32" t="str">
        <f t="shared" ca="1" si="526"/>
        <v/>
      </c>
      <c r="N479" s="77" t="str">
        <f t="shared" ca="1" si="527"/>
        <v/>
      </c>
      <c r="O479" s="77"/>
      <c r="P479" s="77"/>
      <c r="Q479" s="77" t="str">
        <f ca="1">IF(ISERROR(B479-2),"",$G$5*SUM($O$14:O479)-$H$5*SUM($P$14:P479))</f>
        <v/>
      </c>
      <c r="R479" s="77" t="str">
        <f t="shared" ca="1" si="528"/>
        <v/>
      </c>
      <c r="AB479" s="163" t="str">
        <f t="shared" si="487"/>
        <v/>
      </c>
      <c r="AC479" s="163" t="str">
        <f t="shared" si="488"/>
        <v/>
      </c>
      <c r="AH479" s="164" t="str">
        <f t="shared" ca="1" si="505"/>
        <v/>
      </c>
      <c r="AI479" s="44" t="str">
        <f ca="1">IF(COUNTIF($BU$2:BU1464,AH479)=1,VLOOKUP(AH479,BG:BH,2), IF(COUNTIF($BU$2:BU1464,AH479)=0,$AI$10,""))</f>
        <v/>
      </c>
      <c r="AJ479" s="45" t="str">
        <f t="shared" ca="1" si="492"/>
        <v/>
      </c>
      <c r="AK479" s="45" t="str">
        <f t="shared" ca="1" si="506"/>
        <v/>
      </c>
      <c r="AL479" s="44" t="str">
        <f ca="1">IF(COUNTIF($BU$2:BU1464,AH479)=1,VLOOKUP(AH479,BI:BJ,2), IF(COUNTIF($BU$2:BU1464,AH479)=0,$AJ$10,""))</f>
        <v/>
      </c>
      <c r="AM479" s="45" t="str">
        <f t="shared" ca="1" si="507"/>
        <v/>
      </c>
      <c r="AN479" s="46" t="str">
        <f t="shared" ca="1" si="508"/>
        <v/>
      </c>
      <c r="AO479" s="44" t="str">
        <f ca="1">IF(COUNTIF($BU$2:BU1464,AH479)=1,VLOOKUP(AH479,BK:BL,2), IF(COUNTIF($BU$2:BU1464,AH479)=0,$AK$10,""))</f>
        <v/>
      </c>
      <c r="AP479" s="45" t="str">
        <f t="shared" ca="1" si="509"/>
        <v/>
      </c>
      <c r="AQ479" s="46" t="str">
        <f t="shared" ca="1" si="510"/>
        <v/>
      </c>
      <c r="AR479" s="44" t="str">
        <f ca="1">IF(COUNTIF($BU$2:BU1464,AH479)=1,VLOOKUP(AH479,BM:BN,2), IF(COUNTIF($BU$2:BU1464,AH479)=0,$AL$10,""))</f>
        <v/>
      </c>
      <c r="AS479" s="45" t="str">
        <f t="shared" ca="1" si="511"/>
        <v/>
      </c>
      <c r="AT479" s="46" t="str">
        <f t="shared" ca="1" si="512"/>
        <v/>
      </c>
      <c r="AU479" s="44" t="str">
        <f ca="1">IF(COUNTIF($BU$2:BU1464,AH479)=1,VLOOKUP(AH479,BO:BP,2), IF(COUNTIF($BU$2:BU1464,AH479)=0,$AM$10,""))</f>
        <v/>
      </c>
      <c r="AV479" s="45" t="str">
        <f t="shared" ca="1" si="513"/>
        <v/>
      </c>
      <c r="AW479" s="46" t="str">
        <f t="shared" ca="1" si="514"/>
        <v/>
      </c>
      <c r="AX479" s="44" t="str">
        <f ca="1">IF(COUNTIF($BU$2:BU1464,AH479)=1,VLOOKUP(AH479,BQ:BR,2), IF(COUNTIF($BU$2:BU1464,AH479)=0,$AN$10,""))</f>
        <v/>
      </c>
      <c r="AY479" s="45" t="str">
        <f t="shared" ca="1" si="515"/>
        <v/>
      </c>
      <c r="AZ479" s="46" t="str">
        <f t="shared" ca="1" si="516"/>
        <v/>
      </c>
      <c r="BA479" s="77" t="str">
        <f t="shared" ca="1" si="517"/>
        <v/>
      </c>
      <c r="BB479" s="176"/>
      <c r="BC479" s="176"/>
      <c r="BD479" s="77" t="str">
        <f ca="1">IF(ISERROR(AI479-2),"",$AQ$4*SUM($BB$14:BB479)-$AR$4*SUM($BC$14:BC479))</f>
        <v/>
      </c>
      <c r="BE479" s="77" t="str">
        <f t="shared" ca="1" si="518"/>
        <v/>
      </c>
      <c r="BS479" s="163" t="str">
        <f t="shared" si="489"/>
        <v/>
      </c>
      <c r="BT479" s="163" t="str">
        <f t="shared" si="490"/>
        <v/>
      </c>
      <c r="BY479" s="164" t="str">
        <f t="shared" ca="1" si="500"/>
        <v/>
      </c>
      <c r="BZ479" s="44" t="str">
        <f ca="1">IF(COUNTIF($CN$2:CN1464,BY479)=1,VLOOKUP(BY479,CH:CI,2), IF(COUNTIF($CN$2:CN1464,BY479)=0,$BZ$10,""))</f>
        <v/>
      </c>
      <c r="CA479" s="45" t="str">
        <f t="shared" ca="1" si="493"/>
        <v/>
      </c>
      <c r="CB479" s="45" t="str">
        <f t="shared" ca="1" si="501"/>
        <v/>
      </c>
      <c r="CC479" s="44" t="str">
        <f ca="1">IF(COUNTIF($CN$2:CN1464,BY479)=1,VLOOKUP(BY479,CJ:CK,2), IF(COUNTIF($CN$2:CN1464,BY479)=0,$CA$10,""))</f>
        <v/>
      </c>
      <c r="CD479" s="45" t="str">
        <f t="shared" ca="1" si="502"/>
        <v/>
      </c>
      <c r="CE479" s="46" t="str">
        <f t="shared" ca="1" si="503"/>
        <v/>
      </c>
      <c r="CF479" s="44" t="str">
        <f t="shared" ca="1" si="504"/>
        <v/>
      </c>
      <c r="CL479" s="163" t="str">
        <f t="shared" si="483"/>
        <v/>
      </c>
      <c r="CM479" s="163" t="str">
        <f t="shared" si="484"/>
        <v/>
      </c>
      <c r="CR479" s="164" t="str">
        <f t="shared" ca="1" si="494"/>
        <v/>
      </c>
      <c r="CS479" s="44" t="str">
        <f ca="1">IF(COUNTIF($DG$2:DG1464,CR479)=1,VLOOKUP(CR479,DA:DB,2), IF(COUNTIF($DG$2:DG1464,CR479)=0,$CS$10,""))</f>
        <v/>
      </c>
      <c r="CT479" s="45" t="str">
        <f t="shared" ca="1" si="495"/>
        <v/>
      </c>
      <c r="CU479" s="45" t="str">
        <f t="shared" ca="1" si="496"/>
        <v/>
      </c>
      <c r="CV479" s="44" t="str">
        <f ca="1">IF(COUNTIF($DG$2:DG1464,CR479)=1,VLOOKUP(CR479,DC:DD,2), IF(COUNTIF($DG$2:DG1464,CR479)=0,$CT$10,""))</f>
        <v/>
      </c>
      <c r="CW479" s="45" t="str">
        <f t="shared" ca="1" si="497"/>
        <v/>
      </c>
      <c r="CX479" s="46" t="str">
        <f t="shared" ca="1" si="498"/>
        <v/>
      </c>
      <c r="CY479" s="44" t="str">
        <f t="shared" ca="1" si="499"/>
        <v/>
      </c>
      <c r="DE479" s="163" t="str">
        <f t="shared" si="485"/>
        <v/>
      </c>
      <c r="DF479" s="163" t="str">
        <f t="shared" si="486"/>
        <v/>
      </c>
    </row>
    <row r="480" spans="1:110">
      <c r="A480" s="164" t="str">
        <f t="shared" ca="1" si="519"/>
        <v/>
      </c>
      <c r="B480" s="71" t="str">
        <f ca="1">IF(COUNTIF($AD$2:AD1465,A480)=1,VLOOKUP(A480,T:U,2), IF(COUNTIF($AD$2:AD1465,A480)=0,$B$10,""))</f>
        <v/>
      </c>
      <c r="C480" s="31" t="str">
        <f t="shared" ca="1" si="491"/>
        <v/>
      </c>
      <c r="D480" s="32" t="str">
        <f t="shared" ca="1" si="520"/>
        <v/>
      </c>
      <c r="E480" s="71" t="str">
        <f ca="1">IF(COUNTIF($AD$2:AD1465,A480)=1,VLOOKUP(A480,V:W,2), IF(COUNTIF($AD$2:AD1465,A480)=0,$C$10,""))</f>
        <v/>
      </c>
      <c r="F480" s="31" t="str">
        <f t="shared" ca="1" si="521"/>
        <v/>
      </c>
      <c r="G480" s="32" t="str">
        <f t="shared" ca="1" si="522"/>
        <v/>
      </c>
      <c r="H480" s="71" t="str">
        <f ca="1">IF(COUNTIF($AD$2:AD1465,A480)=1,VLOOKUP(A480,X:Y,2), IF(COUNTIF($AD$2:AD1465,A480)=0,$D$10,""))</f>
        <v/>
      </c>
      <c r="I480" s="31" t="str">
        <f t="shared" ca="1" si="523"/>
        <v/>
      </c>
      <c r="J480" s="32" t="str">
        <f t="shared" ca="1" si="524"/>
        <v/>
      </c>
      <c r="K480" s="71" t="str">
        <f ca="1">IF(COUNTIF($AD$2:AD1465,A480)=1,VLOOKUP(A480,Z:AA,2), IF(COUNTIF($AD$2:AD1465,A480)=0,$E$10,""))</f>
        <v/>
      </c>
      <c r="L480" s="31" t="str">
        <f t="shared" ca="1" si="525"/>
        <v/>
      </c>
      <c r="M480" s="32" t="str">
        <f t="shared" ca="1" si="526"/>
        <v/>
      </c>
      <c r="N480" s="77" t="str">
        <f t="shared" ca="1" si="527"/>
        <v/>
      </c>
      <c r="O480" s="77"/>
      <c r="P480" s="77"/>
      <c r="Q480" s="77" t="str">
        <f ca="1">IF(ISERROR(B480-2),"",$G$5*SUM($O$14:O480)-$H$5*SUM($P$14:P480))</f>
        <v/>
      </c>
      <c r="R480" s="77" t="str">
        <f t="shared" ca="1" si="528"/>
        <v/>
      </c>
      <c r="AB480" s="163" t="str">
        <f t="shared" si="487"/>
        <v/>
      </c>
      <c r="AC480" s="163" t="str">
        <f t="shared" si="488"/>
        <v/>
      </c>
      <c r="AH480" s="164" t="str">
        <f t="shared" ca="1" si="505"/>
        <v/>
      </c>
      <c r="AI480" s="44" t="str">
        <f ca="1">IF(COUNTIF($BU$2:BU1465,AH480)=1,VLOOKUP(AH480,BG:BH,2), IF(COUNTIF($BU$2:BU1465,AH480)=0,$AI$10,""))</f>
        <v/>
      </c>
      <c r="AJ480" s="45" t="str">
        <f t="shared" ca="1" si="492"/>
        <v/>
      </c>
      <c r="AK480" s="45" t="str">
        <f t="shared" ca="1" si="506"/>
        <v/>
      </c>
      <c r="AL480" s="44" t="str">
        <f ca="1">IF(COUNTIF($BU$2:BU1465,AH480)=1,VLOOKUP(AH480,BI:BJ,2), IF(COUNTIF($BU$2:BU1465,AH480)=0,$AJ$10,""))</f>
        <v/>
      </c>
      <c r="AM480" s="45" t="str">
        <f t="shared" ca="1" si="507"/>
        <v/>
      </c>
      <c r="AN480" s="46" t="str">
        <f t="shared" ca="1" si="508"/>
        <v/>
      </c>
      <c r="AO480" s="44" t="str">
        <f ca="1">IF(COUNTIF($BU$2:BU1465,AH480)=1,VLOOKUP(AH480,BK:BL,2), IF(COUNTIF($BU$2:BU1465,AH480)=0,$AK$10,""))</f>
        <v/>
      </c>
      <c r="AP480" s="45" t="str">
        <f t="shared" ca="1" si="509"/>
        <v/>
      </c>
      <c r="AQ480" s="46" t="str">
        <f t="shared" ca="1" si="510"/>
        <v/>
      </c>
      <c r="AR480" s="44" t="str">
        <f ca="1">IF(COUNTIF($BU$2:BU1465,AH480)=1,VLOOKUP(AH480,BM:BN,2), IF(COUNTIF($BU$2:BU1465,AH480)=0,$AL$10,""))</f>
        <v/>
      </c>
      <c r="AS480" s="45" t="str">
        <f t="shared" ca="1" si="511"/>
        <v/>
      </c>
      <c r="AT480" s="46" t="str">
        <f t="shared" ca="1" si="512"/>
        <v/>
      </c>
      <c r="AU480" s="44" t="str">
        <f ca="1">IF(COUNTIF($BU$2:BU1465,AH480)=1,VLOOKUP(AH480,BO:BP,2), IF(COUNTIF($BU$2:BU1465,AH480)=0,$AM$10,""))</f>
        <v/>
      </c>
      <c r="AV480" s="45" t="str">
        <f t="shared" ca="1" si="513"/>
        <v/>
      </c>
      <c r="AW480" s="46" t="str">
        <f t="shared" ca="1" si="514"/>
        <v/>
      </c>
      <c r="AX480" s="44" t="str">
        <f ca="1">IF(COUNTIF($BU$2:BU1465,AH480)=1,VLOOKUP(AH480,BQ:BR,2), IF(COUNTIF($BU$2:BU1465,AH480)=0,$AN$10,""))</f>
        <v/>
      </c>
      <c r="AY480" s="45" t="str">
        <f t="shared" ca="1" si="515"/>
        <v/>
      </c>
      <c r="AZ480" s="46" t="str">
        <f t="shared" ca="1" si="516"/>
        <v/>
      </c>
      <c r="BA480" s="77" t="str">
        <f t="shared" ca="1" si="517"/>
        <v/>
      </c>
      <c r="BB480" s="176"/>
      <c r="BC480" s="176"/>
      <c r="BD480" s="77" t="str">
        <f ca="1">IF(ISERROR(AI480-2),"",$AQ$4*SUM($BB$14:BB480)-$AR$4*SUM($BC$14:BC480))</f>
        <v/>
      </c>
      <c r="BE480" s="77" t="str">
        <f t="shared" ca="1" si="518"/>
        <v/>
      </c>
      <c r="BS480" s="163" t="str">
        <f t="shared" si="489"/>
        <v/>
      </c>
      <c r="BT480" s="163" t="str">
        <f t="shared" si="490"/>
        <v/>
      </c>
      <c r="BY480" s="164" t="str">
        <f t="shared" ca="1" si="500"/>
        <v/>
      </c>
      <c r="BZ480" s="44" t="str">
        <f ca="1">IF(COUNTIF($CN$2:CN1465,BY480)=1,VLOOKUP(BY480,CH:CI,2), IF(COUNTIF($CN$2:CN1465,BY480)=0,$BZ$10,""))</f>
        <v/>
      </c>
      <c r="CA480" s="45" t="str">
        <f t="shared" ca="1" si="493"/>
        <v/>
      </c>
      <c r="CB480" s="45" t="str">
        <f t="shared" ca="1" si="501"/>
        <v/>
      </c>
      <c r="CC480" s="44" t="str">
        <f ca="1">IF(COUNTIF($CN$2:CN1465,BY480)=1,VLOOKUP(BY480,CJ:CK,2), IF(COUNTIF($CN$2:CN1465,BY480)=0,$CA$10,""))</f>
        <v/>
      </c>
      <c r="CD480" s="45" t="str">
        <f t="shared" ca="1" si="502"/>
        <v/>
      </c>
      <c r="CE480" s="46" t="str">
        <f t="shared" ca="1" si="503"/>
        <v/>
      </c>
      <c r="CF480" s="44" t="str">
        <f t="shared" ca="1" si="504"/>
        <v/>
      </c>
      <c r="CL480" s="163" t="str">
        <f t="shared" si="483"/>
        <v/>
      </c>
      <c r="CM480" s="163" t="str">
        <f t="shared" si="484"/>
        <v/>
      </c>
      <c r="CR480" s="164" t="str">
        <f t="shared" ca="1" si="494"/>
        <v/>
      </c>
      <c r="CS480" s="44" t="str">
        <f ca="1">IF(COUNTIF($DG$2:DG1465,CR480)=1,VLOOKUP(CR480,DA:DB,2), IF(COUNTIF($DG$2:DG1465,CR480)=0,$CS$10,""))</f>
        <v/>
      </c>
      <c r="CT480" s="45" t="str">
        <f t="shared" ca="1" si="495"/>
        <v/>
      </c>
      <c r="CU480" s="45" t="str">
        <f t="shared" ca="1" si="496"/>
        <v/>
      </c>
      <c r="CV480" s="44" t="str">
        <f ca="1">IF(COUNTIF($DG$2:DG1465,CR480)=1,VLOOKUP(CR480,DC:DD,2), IF(COUNTIF($DG$2:DG1465,CR480)=0,$CT$10,""))</f>
        <v/>
      </c>
      <c r="CW480" s="45" t="str">
        <f t="shared" ca="1" si="497"/>
        <v/>
      </c>
      <c r="CX480" s="46" t="str">
        <f t="shared" ca="1" si="498"/>
        <v/>
      </c>
      <c r="CY480" s="44" t="str">
        <f t="shared" ca="1" si="499"/>
        <v/>
      </c>
      <c r="DE480" s="163" t="str">
        <f t="shared" si="485"/>
        <v/>
      </c>
      <c r="DF480" s="163" t="str">
        <f t="shared" si="486"/>
        <v/>
      </c>
    </row>
    <row r="481" spans="1:110">
      <c r="A481" s="164" t="str">
        <f t="shared" ca="1" si="519"/>
        <v/>
      </c>
      <c r="B481" s="71" t="str">
        <f ca="1">IF(COUNTIF($AD$2:AD1466,A481)=1,VLOOKUP(A481,T:U,2), IF(COUNTIF($AD$2:AD1466,A481)=0,$B$10,""))</f>
        <v/>
      </c>
      <c r="C481" s="31" t="str">
        <f t="shared" ca="1" si="491"/>
        <v/>
      </c>
      <c r="D481" s="32" t="str">
        <f t="shared" ca="1" si="520"/>
        <v/>
      </c>
      <c r="E481" s="71" t="str">
        <f ca="1">IF(COUNTIF($AD$2:AD1466,A481)=1,VLOOKUP(A481,V:W,2), IF(COUNTIF($AD$2:AD1466,A481)=0,$C$10,""))</f>
        <v/>
      </c>
      <c r="F481" s="31" t="str">
        <f t="shared" ca="1" si="521"/>
        <v/>
      </c>
      <c r="G481" s="32" t="str">
        <f t="shared" ca="1" si="522"/>
        <v/>
      </c>
      <c r="H481" s="71" t="str">
        <f ca="1">IF(COUNTIF($AD$2:AD1466,A481)=1,VLOOKUP(A481,X:Y,2), IF(COUNTIF($AD$2:AD1466,A481)=0,$D$10,""))</f>
        <v/>
      </c>
      <c r="I481" s="31" t="str">
        <f t="shared" ca="1" si="523"/>
        <v/>
      </c>
      <c r="J481" s="32" t="str">
        <f t="shared" ca="1" si="524"/>
        <v/>
      </c>
      <c r="K481" s="71" t="str">
        <f ca="1">IF(COUNTIF($AD$2:AD1466,A481)=1,VLOOKUP(A481,Z:AA,2), IF(COUNTIF($AD$2:AD1466,A481)=0,$E$10,""))</f>
        <v/>
      </c>
      <c r="L481" s="31" t="str">
        <f t="shared" ca="1" si="525"/>
        <v/>
      </c>
      <c r="M481" s="32" t="str">
        <f t="shared" ca="1" si="526"/>
        <v/>
      </c>
      <c r="N481" s="77" t="str">
        <f t="shared" ca="1" si="527"/>
        <v/>
      </c>
      <c r="O481" s="77"/>
      <c r="P481" s="77"/>
      <c r="Q481" s="77" t="str">
        <f ca="1">IF(ISERROR(B481-2),"",$G$5*SUM($O$14:O481)-$H$5*SUM($P$14:P481))</f>
        <v/>
      </c>
      <c r="R481" s="77" t="str">
        <f t="shared" ca="1" si="528"/>
        <v/>
      </c>
      <c r="AB481" s="163" t="str">
        <f t="shared" si="487"/>
        <v/>
      </c>
      <c r="AC481" s="163" t="str">
        <f t="shared" si="488"/>
        <v/>
      </c>
      <c r="AH481" s="164" t="str">
        <f t="shared" ca="1" si="505"/>
        <v/>
      </c>
      <c r="AI481" s="44" t="str">
        <f ca="1">IF(COUNTIF($BU$2:BU1466,AH481)=1,VLOOKUP(AH481,BG:BH,2), IF(COUNTIF($BU$2:BU1466,AH481)=0,$AI$10,""))</f>
        <v/>
      </c>
      <c r="AJ481" s="45" t="str">
        <f t="shared" ca="1" si="492"/>
        <v/>
      </c>
      <c r="AK481" s="45" t="str">
        <f t="shared" ca="1" si="506"/>
        <v/>
      </c>
      <c r="AL481" s="44" t="str">
        <f ca="1">IF(COUNTIF($BU$2:BU1466,AH481)=1,VLOOKUP(AH481,BI:BJ,2), IF(COUNTIF($BU$2:BU1466,AH481)=0,$AJ$10,""))</f>
        <v/>
      </c>
      <c r="AM481" s="45" t="str">
        <f t="shared" ca="1" si="507"/>
        <v/>
      </c>
      <c r="AN481" s="46" t="str">
        <f t="shared" ca="1" si="508"/>
        <v/>
      </c>
      <c r="AO481" s="44" t="str">
        <f ca="1">IF(COUNTIF($BU$2:BU1466,AH481)=1,VLOOKUP(AH481,BK:BL,2), IF(COUNTIF($BU$2:BU1466,AH481)=0,$AK$10,""))</f>
        <v/>
      </c>
      <c r="AP481" s="45" t="str">
        <f t="shared" ca="1" si="509"/>
        <v/>
      </c>
      <c r="AQ481" s="46" t="str">
        <f t="shared" ca="1" si="510"/>
        <v/>
      </c>
      <c r="AR481" s="44" t="str">
        <f ca="1">IF(COUNTIF($BU$2:BU1466,AH481)=1,VLOOKUP(AH481,BM:BN,2), IF(COUNTIF($BU$2:BU1466,AH481)=0,$AL$10,""))</f>
        <v/>
      </c>
      <c r="AS481" s="45" t="str">
        <f t="shared" ca="1" si="511"/>
        <v/>
      </c>
      <c r="AT481" s="46" t="str">
        <f t="shared" ca="1" si="512"/>
        <v/>
      </c>
      <c r="AU481" s="44" t="str">
        <f ca="1">IF(COUNTIF($BU$2:BU1466,AH481)=1,VLOOKUP(AH481,BO:BP,2), IF(COUNTIF($BU$2:BU1466,AH481)=0,$AM$10,""))</f>
        <v/>
      </c>
      <c r="AV481" s="45" t="str">
        <f t="shared" ca="1" si="513"/>
        <v/>
      </c>
      <c r="AW481" s="46" t="str">
        <f t="shared" ca="1" si="514"/>
        <v/>
      </c>
      <c r="AX481" s="44" t="str">
        <f ca="1">IF(COUNTIF($BU$2:BU1466,AH481)=1,VLOOKUP(AH481,BQ:BR,2), IF(COUNTIF($BU$2:BU1466,AH481)=0,$AN$10,""))</f>
        <v/>
      </c>
      <c r="AY481" s="45" t="str">
        <f t="shared" ca="1" si="515"/>
        <v/>
      </c>
      <c r="AZ481" s="46" t="str">
        <f t="shared" ca="1" si="516"/>
        <v/>
      </c>
      <c r="BA481" s="77" t="str">
        <f t="shared" ca="1" si="517"/>
        <v/>
      </c>
      <c r="BB481" s="176"/>
      <c r="BC481" s="176"/>
      <c r="BD481" s="77" t="str">
        <f ca="1">IF(ISERROR(AI481-2),"",$AQ$4*SUM($BB$14:BB481)-$AR$4*SUM($BC$14:BC481))</f>
        <v/>
      </c>
      <c r="BE481" s="77" t="str">
        <f t="shared" ca="1" si="518"/>
        <v/>
      </c>
      <c r="BS481" s="163" t="str">
        <f t="shared" si="489"/>
        <v/>
      </c>
      <c r="BT481" s="163" t="str">
        <f t="shared" si="490"/>
        <v/>
      </c>
      <c r="BY481" s="164" t="str">
        <f t="shared" ca="1" si="500"/>
        <v/>
      </c>
      <c r="BZ481" s="44" t="str">
        <f ca="1">IF(COUNTIF($CN$2:CN1466,BY481)=1,VLOOKUP(BY481,CH:CI,2), IF(COUNTIF($CN$2:CN1466,BY481)=0,$BZ$10,""))</f>
        <v/>
      </c>
      <c r="CA481" s="45" t="str">
        <f t="shared" ca="1" si="493"/>
        <v/>
      </c>
      <c r="CB481" s="45" t="str">
        <f t="shared" ca="1" si="501"/>
        <v/>
      </c>
      <c r="CC481" s="44" t="str">
        <f ca="1">IF(COUNTIF($CN$2:CN1466,BY481)=1,VLOOKUP(BY481,CJ:CK,2), IF(COUNTIF($CN$2:CN1466,BY481)=0,$CA$10,""))</f>
        <v/>
      </c>
      <c r="CD481" s="45" t="str">
        <f t="shared" ca="1" si="502"/>
        <v/>
      </c>
      <c r="CE481" s="46" t="str">
        <f t="shared" ca="1" si="503"/>
        <v/>
      </c>
      <c r="CF481" s="44" t="str">
        <f t="shared" ca="1" si="504"/>
        <v/>
      </c>
      <c r="CL481" s="163" t="str">
        <f t="shared" si="483"/>
        <v/>
      </c>
      <c r="CM481" s="163" t="str">
        <f t="shared" si="484"/>
        <v/>
      </c>
      <c r="CR481" s="164" t="str">
        <f t="shared" ca="1" si="494"/>
        <v/>
      </c>
      <c r="CS481" s="44" t="str">
        <f ca="1">IF(COUNTIF($DG$2:DG1466,CR481)=1,VLOOKUP(CR481,DA:DB,2), IF(COUNTIF($DG$2:DG1466,CR481)=0,$CS$10,""))</f>
        <v/>
      </c>
      <c r="CT481" s="45" t="str">
        <f t="shared" ca="1" si="495"/>
        <v/>
      </c>
      <c r="CU481" s="45" t="str">
        <f t="shared" ca="1" si="496"/>
        <v/>
      </c>
      <c r="CV481" s="44" t="str">
        <f ca="1">IF(COUNTIF($DG$2:DG1466,CR481)=1,VLOOKUP(CR481,DC:DD,2), IF(COUNTIF($DG$2:DG1466,CR481)=0,$CT$10,""))</f>
        <v/>
      </c>
      <c r="CW481" s="45" t="str">
        <f t="shared" ca="1" si="497"/>
        <v/>
      </c>
      <c r="CX481" s="46" t="str">
        <f t="shared" ca="1" si="498"/>
        <v/>
      </c>
      <c r="CY481" s="44" t="str">
        <f t="shared" ca="1" si="499"/>
        <v/>
      </c>
      <c r="DE481" s="163" t="str">
        <f t="shared" si="485"/>
        <v/>
      </c>
      <c r="DF481" s="163" t="str">
        <f t="shared" si="486"/>
        <v/>
      </c>
    </row>
    <row r="482" spans="1:110">
      <c r="A482" s="164" t="str">
        <f t="shared" ca="1" si="519"/>
        <v/>
      </c>
      <c r="B482" s="71" t="str">
        <f ca="1">IF(COUNTIF($AD$2:AD1467,A482)=1,VLOOKUP(A482,T:U,2), IF(COUNTIF($AD$2:AD1467,A482)=0,$B$10,""))</f>
        <v/>
      </c>
      <c r="C482" s="31" t="str">
        <f t="shared" ca="1" si="491"/>
        <v/>
      </c>
      <c r="D482" s="32" t="str">
        <f t="shared" ca="1" si="520"/>
        <v/>
      </c>
      <c r="E482" s="71" t="str">
        <f ca="1">IF(COUNTIF($AD$2:AD1467,A482)=1,VLOOKUP(A482,V:W,2), IF(COUNTIF($AD$2:AD1467,A482)=0,$C$10,""))</f>
        <v/>
      </c>
      <c r="F482" s="31" t="str">
        <f t="shared" ca="1" si="521"/>
        <v/>
      </c>
      <c r="G482" s="32" t="str">
        <f t="shared" ca="1" si="522"/>
        <v/>
      </c>
      <c r="H482" s="71" t="str">
        <f ca="1">IF(COUNTIF($AD$2:AD1467,A482)=1,VLOOKUP(A482,X:Y,2), IF(COUNTIF($AD$2:AD1467,A482)=0,$D$10,""))</f>
        <v/>
      </c>
      <c r="I482" s="31" t="str">
        <f t="shared" ca="1" si="523"/>
        <v/>
      </c>
      <c r="J482" s="32" t="str">
        <f t="shared" ca="1" si="524"/>
        <v/>
      </c>
      <c r="K482" s="71" t="str">
        <f ca="1">IF(COUNTIF($AD$2:AD1467,A482)=1,VLOOKUP(A482,Z:AA,2), IF(COUNTIF($AD$2:AD1467,A482)=0,$E$10,""))</f>
        <v/>
      </c>
      <c r="L482" s="31" t="str">
        <f t="shared" ca="1" si="525"/>
        <v/>
      </c>
      <c r="M482" s="32" t="str">
        <f t="shared" ca="1" si="526"/>
        <v/>
      </c>
      <c r="N482" s="77" t="str">
        <f t="shared" ca="1" si="527"/>
        <v/>
      </c>
      <c r="O482" s="77"/>
      <c r="P482" s="77"/>
      <c r="Q482" s="77" t="str">
        <f ca="1">IF(ISERROR(B482-2),"",$G$5*SUM($O$14:O482)-$H$5*SUM($P$14:P482))</f>
        <v/>
      </c>
      <c r="R482" s="77" t="str">
        <f t="shared" ca="1" si="528"/>
        <v/>
      </c>
      <c r="AB482" s="163" t="str">
        <f t="shared" si="487"/>
        <v/>
      </c>
      <c r="AC482" s="163" t="str">
        <f t="shared" si="488"/>
        <v/>
      </c>
      <c r="AH482" s="164" t="str">
        <f t="shared" ca="1" si="505"/>
        <v/>
      </c>
      <c r="AI482" s="44" t="str">
        <f ca="1">IF(COUNTIF($BU$2:BU1467,AH482)=1,VLOOKUP(AH482,BG:BH,2), IF(COUNTIF($BU$2:BU1467,AH482)=0,$AI$10,""))</f>
        <v/>
      </c>
      <c r="AJ482" s="45" t="str">
        <f t="shared" ca="1" si="492"/>
        <v/>
      </c>
      <c r="AK482" s="45" t="str">
        <f t="shared" ca="1" si="506"/>
        <v/>
      </c>
      <c r="AL482" s="44" t="str">
        <f ca="1">IF(COUNTIF($BU$2:BU1467,AH482)=1,VLOOKUP(AH482,BI:BJ,2), IF(COUNTIF($BU$2:BU1467,AH482)=0,$AJ$10,""))</f>
        <v/>
      </c>
      <c r="AM482" s="45" t="str">
        <f t="shared" ca="1" si="507"/>
        <v/>
      </c>
      <c r="AN482" s="46" t="str">
        <f t="shared" ca="1" si="508"/>
        <v/>
      </c>
      <c r="AO482" s="44" t="str">
        <f ca="1">IF(COUNTIF($BU$2:BU1467,AH482)=1,VLOOKUP(AH482,BK:BL,2), IF(COUNTIF($BU$2:BU1467,AH482)=0,$AK$10,""))</f>
        <v/>
      </c>
      <c r="AP482" s="45" t="str">
        <f t="shared" ca="1" si="509"/>
        <v/>
      </c>
      <c r="AQ482" s="46" t="str">
        <f t="shared" ca="1" si="510"/>
        <v/>
      </c>
      <c r="AR482" s="44" t="str">
        <f ca="1">IF(COUNTIF($BU$2:BU1467,AH482)=1,VLOOKUP(AH482,BM:BN,2), IF(COUNTIF($BU$2:BU1467,AH482)=0,$AL$10,""))</f>
        <v/>
      </c>
      <c r="AS482" s="45" t="str">
        <f t="shared" ca="1" si="511"/>
        <v/>
      </c>
      <c r="AT482" s="46" t="str">
        <f t="shared" ca="1" si="512"/>
        <v/>
      </c>
      <c r="AU482" s="44" t="str">
        <f ca="1">IF(COUNTIF($BU$2:BU1467,AH482)=1,VLOOKUP(AH482,BO:BP,2), IF(COUNTIF($BU$2:BU1467,AH482)=0,$AM$10,""))</f>
        <v/>
      </c>
      <c r="AV482" s="45" t="str">
        <f t="shared" ca="1" si="513"/>
        <v/>
      </c>
      <c r="AW482" s="46" t="str">
        <f t="shared" ca="1" si="514"/>
        <v/>
      </c>
      <c r="AX482" s="44" t="str">
        <f ca="1">IF(COUNTIF($BU$2:BU1467,AH482)=1,VLOOKUP(AH482,BQ:BR,2), IF(COUNTIF($BU$2:BU1467,AH482)=0,$AN$10,""))</f>
        <v/>
      </c>
      <c r="AY482" s="45" t="str">
        <f t="shared" ca="1" si="515"/>
        <v/>
      </c>
      <c r="AZ482" s="46" t="str">
        <f t="shared" ca="1" si="516"/>
        <v/>
      </c>
      <c r="BA482" s="77" t="str">
        <f t="shared" ca="1" si="517"/>
        <v/>
      </c>
      <c r="BB482" s="176"/>
      <c r="BC482" s="176"/>
      <c r="BD482" s="77" t="str">
        <f ca="1">IF(ISERROR(AI482-2),"",$AQ$4*SUM($BB$14:BB482)-$AR$4*SUM($BC$14:BC482))</f>
        <v/>
      </c>
      <c r="BE482" s="77" t="str">
        <f t="shared" ca="1" si="518"/>
        <v/>
      </c>
      <c r="BS482" s="163" t="str">
        <f t="shared" si="489"/>
        <v/>
      </c>
      <c r="BT482" s="163" t="str">
        <f t="shared" si="490"/>
        <v/>
      </c>
      <c r="BY482" s="164" t="str">
        <f t="shared" ca="1" si="500"/>
        <v/>
      </c>
      <c r="BZ482" s="44" t="str">
        <f ca="1">IF(COUNTIF($CN$2:CN1467,BY482)=1,VLOOKUP(BY482,CH:CI,2), IF(COUNTIF($CN$2:CN1467,BY482)=0,$BZ$10,""))</f>
        <v/>
      </c>
      <c r="CA482" s="45" t="str">
        <f t="shared" ca="1" si="493"/>
        <v/>
      </c>
      <c r="CB482" s="45" t="str">
        <f t="shared" ca="1" si="501"/>
        <v/>
      </c>
      <c r="CC482" s="44" t="str">
        <f ca="1">IF(COUNTIF($CN$2:CN1467,BY482)=1,VLOOKUP(BY482,CJ:CK,2), IF(COUNTIF($CN$2:CN1467,BY482)=0,$CA$10,""))</f>
        <v/>
      </c>
      <c r="CD482" s="45" t="str">
        <f t="shared" ca="1" si="502"/>
        <v/>
      </c>
      <c r="CE482" s="46" t="str">
        <f t="shared" ca="1" si="503"/>
        <v/>
      </c>
      <c r="CF482" s="44" t="str">
        <f t="shared" ca="1" si="504"/>
        <v/>
      </c>
      <c r="CL482" s="163" t="str">
        <f t="shared" si="483"/>
        <v/>
      </c>
      <c r="CM482" s="163" t="str">
        <f t="shared" si="484"/>
        <v/>
      </c>
      <c r="CR482" s="164" t="str">
        <f t="shared" ca="1" si="494"/>
        <v/>
      </c>
      <c r="CS482" s="44" t="str">
        <f ca="1">IF(COUNTIF($DG$2:DG1467,CR482)=1,VLOOKUP(CR482,DA:DB,2), IF(COUNTIF($DG$2:DG1467,CR482)=0,$CS$10,""))</f>
        <v/>
      </c>
      <c r="CT482" s="45" t="str">
        <f t="shared" ca="1" si="495"/>
        <v/>
      </c>
      <c r="CU482" s="45" t="str">
        <f t="shared" ca="1" si="496"/>
        <v/>
      </c>
      <c r="CV482" s="44" t="str">
        <f ca="1">IF(COUNTIF($DG$2:DG1467,CR482)=1,VLOOKUP(CR482,DC:DD,2), IF(COUNTIF($DG$2:DG1467,CR482)=0,$CT$10,""))</f>
        <v/>
      </c>
      <c r="CW482" s="45" t="str">
        <f t="shared" ca="1" si="497"/>
        <v/>
      </c>
      <c r="CX482" s="46" t="str">
        <f t="shared" ca="1" si="498"/>
        <v/>
      </c>
      <c r="CY482" s="44" t="str">
        <f t="shared" ca="1" si="499"/>
        <v/>
      </c>
      <c r="DE482" s="163" t="str">
        <f t="shared" si="485"/>
        <v/>
      </c>
      <c r="DF482" s="163" t="str">
        <f t="shared" si="486"/>
        <v/>
      </c>
    </row>
    <row r="483" spans="1:110">
      <c r="A483" s="164" t="str">
        <f t="shared" ca="1" si="519"/>
        <v/>
      </c>
      <c r="B483" s="71" t="str">
        <f ca="1">IF(COUNTIF($AD$2:AD1468,A483)=1,VLOOKUP(A483,T:U,2), IF(COUNTIF($AD$2:AD1468,A483)=0,$B$10,""))</f>
        <v/>
      </c>
      <c r="C483" s="31" t="str">
        <f t="shared" ca="1" si="491"/>
        <v/>
      </c>
      <c r="D483" s="32" t="str">
        <f t="shared" ca="1" si="520"/>
        <v/>
      </c>
      <c r="E483" s="71" t="str">
        <f ca="1">IF(COUNTIF($AD$2:AD1468,A483)=1,VLOOKUP(A483,V:W,2), IF(COUNTIF($AD$2:AD1468,A483)=0,$C$10,""))</f>
        <v/>
      </c>
      <c r="F483" s="31" t="str">
        <f t="shared" ca="1" si="521"/>
        <v/>
      </c>
      <c r="G483" s="32" t="str">
        <f t="shared" ca="1" si="522"/>
        <v/>
      </c>
      <c r="H483" s="71" t="str">
        <f ca="1">IF(COUNTIF($AD$2:AD1468,A483)=1,VLOOKUP(A483,X:Y,2), IF(COUNTIF($AD$2:AD1468,A483)=0,$D$10,""))</f>
        <v/>
      </c>
      <c r="I483" s="31" t="str">
        <f t="shared" ca="1" si="523"/>
        <v/>
      </c>
      <c r="J483" s="32" t="str">
        <f t="shared" ca="1" si="524"/>
        <v/>
      </c>
      <c r="K483" s="71" t="str">
        <f ca="1">IF(COUNTIF($AD$2:AD1468,A483)=1,VLOOKUP(A483,Z:AA,2), IF(COUNTIF($AD$2:AD1468,A483)=0,$E$10,""))</f>
        <v/>
      </c>
      <c r="L483" s="31" t="str">
        <f t="shared" ca="1" si="525"/>
        <v/>
      </c>
      <c r="M483" s="32" t="str">
        <f t="shared" ca="1" si="526"/>
        <v/>
      </c>
      <c r="N483" s="77" t="str">
        <f t="shared" ca="1" si="527"/>
        <v/>
      </c>
      <c r="O483" s="77"/>
      <c r="P483" s="77"/>
      <c r="Q483" s="77" t="str">
        <f ca="1">IF(ISERROR(B483-2),"",$G$5*SUM($O$14:O483)-$H$5*SUM($P$14:P483))</f>
        <v/>
      </c>
      <c r="R483" s="77" t="str">
        <f t="shared" ca="1" si="528"/>
        <v/>
      </c>
      <c r="AB483" s="163" t="str">
        <f t="shared" si="487"/>
        <v/>
      </c>
      <c r="AC483" s="163" t="str">
        <f t="shared" si="488"/>
        <v/>
      </c>
      <c r="AH483" s="164" t="str">
        <f t="shared" ca="1" si="505"/>
        <v/>
      </c>
      <c r="AI483" s="44" t="str">
        <f ca="1">IF(COUNTIF($BU$2:BU1468,AH483)=1,VLOOKUP(AH483,BG:BH,2), IF(COUNTIF($BU$2:BU1468,AH483)=0,$AI$10,""))</f>
        <v/>
      </c>
      <c r="AJ483" s="45" t="str">
        <f t="shared" ca="1" si="492"/>
        <v/>
      </c>
      <c r="AK483" s="45" t="str">
        <f t="shared" ca="1" si="506"/>
        <v/>
      </c>
      <c r="AL483" s="44" t="str">
        <f ca="1">IF(COUNTIF($BU$2:BU1468,AH483)=1,VLOOKUP(AH483,BI:BJ,2), IF(COUNTIF($BU$2:BU1468,AH483)=0,$AJ$10,""))</f>
        <v/>
      </c>
      <c r="AM483" s="45" t="str">
        <f t="shared" ca="1" si="507"/>
        <v/>
      </c>
      <c r="AN483" s="46" t="str">
        <f t="shared" ca="1" si="508"/>
        <v/>
      </c>
      <c r="AO483" s="44" t="str">
        <f ca="1">IF(COUNTIF($BU$2:BU1468,AH483)=1,VLOOKUP(AH483,BK:BL,2), IF(COUNTIF($BU$2:BU1468,AH483)=0,$AK$10,""))</f>
        <v/>
      </c>
      <c r="AP483" s="45" t="str">
        <f t="shared" ca="1" si="509"/>
        <v/>
      </c>
      <c r="AQ483" s="46" t="str">
        <f t="shared" ca="1" si="510"/>
        <v/>
      </c>
      <c r="AR483" s="44" t="str">
        <f ca="1">IF(COUNTIF($BU$2:BU1468,AH483)=1,VLOOKUP(AH483,BM:BN,2), IF(COUNTIF($BU$2:BU1468,AH483)=0,$AL$10,""))</f>
        <v/>
      </c>
      <c r="AS483" s="45" t="str">
        <f t="shared" ca="1" si="511"/>
        <v/>
      </c>
      <c r="AT483" s="46" t="str">
        <f t="shared" ca="1" si="512"/>
        <v/>
      </c>
      <c r="AU483" s="44" t="str">
        <f ca="1">IF(COUNTIF($BU$2:BU1468,AH483)=1,VLOOKUP(AH483,BO:BP,2), IF(COUNTIF($BU$2:BU1468,AH483)=0,$AM$10,""))</f>
        <v/>
      </c>
      <c r="AV483" s="45" t="str">
        <f t="shared" ca="1" si="513"/>
        <v/>
      </c>
      <c r="AW483" s="46" t="str">
        <f t="shared" ca="1" si="514"/>
        <v/>
      </c>
      <c r="AX483" s="44" t="str">
        <f ca="1">IF(COUNTIF($BU$2:BU1468,AH483)=1,VLOOKUP(AH483,BQ:BR,2), IF(COUNTIF($BU$2:BU1468,AH483)=0,$AN$10,""))</f>
        <v/>
      </c>
      <c r="AY483" s="45" t="str">
        <f t="shared" ca="1" si="515"/>
        <v/>
      </c>
      <c r="AZ483" s="46" t="str">
        <f t="shared" ca="1" si="516"/>
        <v/>
      </c>
      <c r="BA483" s="77" t="str">
        <f t="shared" ca="1" si="517"/>
        <v/>
      </c>
      <c r="BB483" s="176"/>
      <c r="BC483" s="176"/>
      <c r="BD483" s="77" t="str">
        <f ca="1">IF(ISERROR(AI483-2),"",$AQ$4*SUM($BB$14:BB483)-$AR$4*SUM($BC$14:BC483))</f>
        <v/>
      </c>
      <c r="BE483" s="77" t="str">
        <f t="shared" ca="1" si="518"/>
        <v/>
      </c>
      <c r="BS483" s="163" t="str">
        <f t="shared" si="489"/>
        <v/>
      </c>
      <c r="BT483" s="163" t="str">
        <f t="shared" si="490"/>
        <v/>
      </c>
      <c r="BY483" s="164" t="str">
        <f t="shared" ca="1" si="500"/>
        <v/>
      </c>
      <c r="BZ483" s="44" t="str">
        <f ca="1">IF(COUNTIF($CN$2:CN1468,BY483)=1,VLOOKUP(BY483,CH:CI,2), IF(COUNTIF($CN$2:CN1468,BY483)=0,$BZ$10,""))</f>
        <v/>
      </c>
      <c r="CA483" s="45" t="str">
        <f t="shared" ca="1" si="493"/>
        <v/>
      </c>
      <c r="CB483" s="45" t="str">
        <f t="shared" ca="1" si="501"/>
        <v/>
      </c>
      <c r="CC483" s="44" t="str">
        <f ca="1">IF(COUNTIF($CN$2:CN1468,BY483)=1,VLOOKUP(BY483,CJ:CK,2), IF(COUNTIF($CN$2:CN1468,BY483)=0,$CA$10,""))</f>
        <v/>
      </c>
      <c r="CD483" s="45" t="str">
        <f t="shared" ca="1" si="502"/>
        <v/>
      </c>
      <c r="CE483" s="46" t="str">
        <f t="shared" ca="1" si="503"/>
        <v/>
      </c>
      <c r="CF483" s="44" t="str">
        <f t="shared" ca="1" si="504"/>
        <v/>
      </c>
      <c r="CL483" s="163" t="str">
        <f t="shared" si="483"/>
        <v/>
      </c>
      <c r="CM483" s="163" t="str">
        <f t="shared" si="484"/>
        <v/>
      </c>
      <c r="CR483" s="164" t="str">
        <f t="shared" ca="1" si="494"/>
        <v/>
      </c>
      <c r="CS483" s="44" t="str">
        <f ca="1">IF(COUNTIF($DG$2:DG1468,CR483)=1,VLOOKUP(CR483,DA:DB,2), IF(COUNTIF($DG$2:DG1468,CR483)=0,$CS$10,""))</f>
        <v/>
      </c>
      <c r="CT483" s="45" t="str">
        <f t="shared" ca="1" si="495"/>
        <v/>
      </c>
      <c r="CU483" s="45" t="str">
        <f t="shared" ca="1" si="496"/>
        <v/>
      </c>
      <c r="CV483" s="44" t="str">
        <f ca="1">IF(COUNTIF($DG$2:DG1468,CR483)=1,VLOOKUP(CR483,DC:DD,2), IF(COUNTIF($DG$2:DG1468,CR483)=0,$CT$10,""))</f>
        <v/>
      </c>
      <c r="CW483" s="45" t="str">
        <f t="shared" ca="1" si="497"/>
        <v/>
      </c>
      <c r="CX483" s="46" t="str">
        <f t="shared" ca="1" si="498"/>
        <v/>
      </c>
      <c r="CY483" s="44" t="str">
        <f t="shared" ca="1" si="499"/>
        <v/>
      </c>
      <c r="DE483" s="163" t="str">
        <f t="shared" si="485"/>
        <v/>
      </c>
      <c r="DF483" s="163" t="str">
        <f t="shared" si="486"/>
        <v/>
      </c>
    </row>
    <row r="484" spans="1:110">
      <c r="A484" s="164" t="str">
        <f t="shared" ca="1" si="519"/>
        <v/>
      </c>
      <c r="B484" s="71" t="str">
        <f ca="1">IF(COUNTIF($AD$2:AD1469,A484)=1,VLOOKUP(A484,T:U,2), IF(COUNTIF($AD$2:AD1469,A484)=0,$B$10,""))</f>
        <v/>
      </c>
      <c r="C484" s="31" t="str">
        <f t="shared" ca="1" si="491"/>
        <v/>
      </c>
      <c r="D484" s="32" t="str">
        <f t="shared" ca="1" si="520"/>
        <v/>
      </c>
      <c r="E484" s="71" t="str">
        <f ca="1">IF(COUNTIF($AD$2:AD1469,A484)=1,VLOOKUP(A484,V:W,2), IF(COUNTIF($AD$2:AD1469,A484)=0,$C$10,""))</f>
        <v/>
      </c>
      <c r="F484" s="31" t="str">
        <f t="shared" ca="1" si="521"/>
        <v/>
      </c>
      <c r="G484" s="32" t="str">
        <f t="shared" ca="1" si="522"/>
        <v/>
      </c>
      <c r="H484" s="71" t="str">
        <f ca="1">IF(COUNTIF($AD$2:AD1469,A484)=1,VLOOKUP(A484,X:Y,2), IF(COUNTIF($AD$2:AD1469,A484)=0,$D$10,""))</f>
        <v/>
      </c>
      <c r="I484" s="31" t="str">
        <f t="shared" ca="1" si="523"/>
        <v/>
      </c>
      <c r="J484" s="32" t="str">
        <f t="shared" ca="1" si="524"/>
        <v/>
      </c>
      <c r="K484" s="71" t="str">
        <f ca="1">IF(COUNTIF($AD$2:AD1469,A484)=1,VLOOKUP(A484,Z:AA,2), IF(COUNTIF($AD$2:AD1469,A484)=0,$E$10,""))</f>
        <v/>
      </c>
      <c r="L484" s="31" t="str">
        <f t="shared" ca="1" si="525"/>
        <v/>
      </c>
      <c r="M484" s="32" t="str">
        <f t="shared" ca="1" si="526"/>
        <v/>
      </c>
      <c r="N484" s="77" t="str">
        <f t="shared" ca="1" si="527"/>
        <v/>
      </c>
      <c r="O484" s="77"/>
      <c r="P484" s="77"/>
      <c r="Q484" s="77" t="str">
        <f ca="1">IF(ISERROR(B484-2),"",$G$5*SUM($O$14:O484)-$H$5*SUM($P$14:P484))</f>
        <v/>
      </c>
      <c r="R484" s="77" t="str">
        <f t="shared" ca="1" si="528"/>
        <v/>
      </c>
      <c r="AB484" s="163" t="str">
        <f t="shared" si="487"/>
        <v/>
      </c>
      <c r="AC484" s="163" t="str">
        <f t="shared" si="488"/>
        <v/>
      </c>
      <c r="AH484" s="164" t="str">
        <f t="shared" ca="1" si="505"/>
        <v/>
      </c>
      <c r="AI484" s="44" t="str">
        <f ca="1">IF(COUNTIF($BU$2:BU1469,AH484)=1,VLOOKUP(AH484,BG:BH,2), IF(COUNTIF($BU$2:BU1469,AH484)=0,$AI$10,""))</f>
        <v/>
      </c>
      <c r="AJ484" s="45" t="str">
        <f t="shared" ca="1" si="492"/>
        <v/>
      </c>
      <c r="AK484" s="45" t="str">
        <f t="shared" ca="1" si="506"/>
        <v/>
      </c>
      <c r="AL484" s="44" t="str">
        <f ca="1">IF(COUNTIF($BU$2:BU1469,AH484)=1,VLOOKUP(AH484,BI:BJ,2), IF(COUNTIF($BU$2:BU1469,AH484)=0,$AJ$10,""))</f>
        <v/>
      </c>
      <c r="AM484" s="45" t="str">
        <f t="shared" ca="1" si="507"/>
        <v/>
      </c>
      <c r="AN484" s="46" t="str">
        <f t="shared" ca="1" si="508"/>
        <v/>
      </c>
      <c r="AO484" s="44" t="str">
        <f ca="1">IF(COUNTIF($BU$2:BU1469,AH484)=1,VLOOKUP(AH484,BK:BL,2), IF(COUNTIF($BU$2:BU1469,AH484)=0,$AK$10,""))</f>
        <v/>
      </c>
      <c r="AP484" s="45" t="str">
        <f t="shared" ca="1" si="509"/>
        <v/>
      </c>
      <c r="AQ484" s="46" t="str">
        <f t="shared" ca="1" si="510"/>
        <v/>
      </c>
      <c r="AR484" s="44" t="str">
        <f ca="1">IF(COUNTIF($BU$2:BU1469,AH484)=1,VLOOKUP(AH484,BM:BN,2), IF(COUNTIF($BU$2:BU1469,AH484)=0,$AL$10,""))</f>
        <v/>
      </c>
      <c r="AS484" s="45" t="str">
        <f t="shared" ca="1" si="511"/>
        <v/>
      </c>
      <c r="AT484" s="46" t="str">
        <f t="shared" ca="1" si="512"/>
        <v/>
      </c>
      <c r="AU484" s="44" t="str">
        <f ca="1">IF(COUNTIF($BU$2:BU1469,AH484)=1,VLOOKUP(AH484,BO:BP,2), IF(COUNTIF($BU$2:BU1469,AH484)=0,$AM$10,""))</f>
        <v/>
      </c>
      <c r="AV484" s="45" t="str">
        <f t="shared" ca="1" si="513"/>
        <v/>
      </c>
      <c r="AW484" s="46" t="str">
        <f t="shared" ca="1" si="514"/>
        <v/>
      </c>
      <c r="AX484" s="44" t="str">
        <f ca="1">IF(COUNTIF($BU$2:BU1469,AH484)=1,VLOOKUP(AH484,BQ:BR,2), IF(COUNTIF($BU$2:BU1469,AH484)=0,$AN$10,""))</f>
        <v/>
      </c>
      <c r="AY484" s="45" t="str">
        <f t="shared" ca="1" si="515"/>
        <v/>
      </c>
      <c r="AZ484" s="46" t="str">
        <f t="shared" ca="1" si="516"/>
        <v/>
      </c>
      <c r="BA484" s="77" t="str">
        <f t="shared" ca="1" si="517"/>
        <v/>
      </c>
      <c r="BB484" s="176"/>
      <c r="BC484" s="176"/>
      <c r="BD484" s="77" t="str">
        <f ca="1">IF(ISERROR(AI484-2),"",$AQ$4*SUM($BB$14:BB484)-$AR$4*SUM($BC$14:BC484))</f>
        <v/>
      </c>
      <c r="BE484" s="77" t="str">
        <f t="shared" ca="1" si="518"/>
        <v/>
      </c>
      <c r="BS484" s="163" t="str">
        <f t="shared" si="489"/>
        <v/>
      </c>
      <c r="BT484" s="163" t="str">
        <f t="shared" si="490"/>
        <v/>
      </c>
      <c r="BY484" s="164" t="str">
        <f t="shared" ca="1" si="500"/>
        <v/>
      </c>
      <c r="BZ484" s="44" t="str">
        <f ca="1">IF(COUNTIF($CN$2:CN1469,BY484)=1,VLOOKUP(BY484,CH:CI,2), IF(COUNTIF($CN$2:CN1469,BY484)=0,$BZ$10,""))</f>
        <v/>
      </c>
      <c r="CA484" s="45" t="str">
        <f t="shared" ca="1" si="493"/>
        <v/>
      </c>
      <c r="CB484" s="45" t="str">
        <f t="shared" ca="1" si="501"/>
        <v/>
      </c>
      <c r="CC484" s="44" t="str">
        <f ca="1">IF(COUNTIF($CN$2:CN1469,BY484)=1,VLOOKUP(BY484,CJ:CK,2), IF(COUNTIF($CN$2:CN1469,BY484)=0,$CA$10,""))</f>
        <v/>
      </c>
      <c r="CD484" s="45" t="str">
        <f t="shared" ca="1" si="502"/>
        <v/>
      </c>
      <c r="CE484" s="46" t="str">
        <f t="shared" ca="1" si="503"/>
        <v/>
      </c>
      <c r="CF484" s="44" t="str">
        <f t="shared" ca="1" si="504"/>
        <v/>
      </c>
      <c r="CL484" s="163" t="str">
        <f t="shared" si="483"/>
        <v/>
      </c>
      <c r="CM484" s="163" t="str">
        <f t="shared" si="484"/>
        <v/>
      </c>
      <c r="CR484" s="164" t="str">
        <f t="shared" ca="1" si="494"/>
        <v/>
      </c>
      <c r="CS484" s="44" t="str">
        <f ca="1">IF(COUNTIF($DG$2:DG1469,CR484)=1,VLOOKUP(CR484,DA:DB,2), IF(COUNTIF($DG$2:DG1469,CR484)=0,$CS$10,""))</f>
        <v/>
      </c>
      <c r="CT484" s="45" t="str">
        <f t="shared" ca="1" si="495"/>
        <v/>
      </c>
      <c r="CU484" s="45" t="str">
        <f t="shared" ca="1" si="496"/>
        <v/>
      </c>
      <c r="CV484" s="44" t="str">
        <f ca="1">IF(COUNTIF($DG$2:DG1469,CR484)=1,VLOOKUP(CR484,DC:DD,2), IF(COUNTIF($DG$2:DG1469,CR484)=0,$CT$10,""))</f>
        <v/>
      </c>
      <c r="CW484" s="45" t="str">
        <f t="shared" ca="1" si="497"/>
        <v/>
      </c>
      <c r="CX484" s="46" t="str">
        <f t="shared" ca="1" si="498"/>
        <v/>
      </c>
      <c r="CY484" s="44" t="str">
        <f t="shared" ca="1" si="499"/>
        <v/>
      </c>
      <c r="DE484" s="163" t="str">
        <f t="shared" si="485"/>
        <v/>
      </c>
      <c r="DF484" s="163" t="str">
        <f t="shared" si="486"/>
        <v/>
      </c>
    </row>
    <row r="485" spans="1:110">
      <c r="A485" s="164" t="str">
        <f t="shared" ca="1" si="519"/>
        <v/>
      </c>
      <c r="B485" s="71" t="str">
        <f ca="1">IF(COUNTIF($AD$2:AD1470,A485)=1,VLOOKUP(A485,T:U,2), IF(COUNTIF($AD$2:AD1470,A485)=0,$B$10,""))</f>
        <v/>
      </c>
      <c r="C485" s="31" t="str">
        <f t="shared" ca="1" si="491"/>
        <v/>
      </c>
      <c r="D485" s="32" t="str">
        <f t="shared" ca="1" si="520"/>
        <v/>
      </c>
      <c r="E485" s="71" t="str">
        <f ca="1">IF(COUNTIF($AD$2:AD1470,A485)=1,VLOOKUP(A485,V:W,2), IF(COUNTIF($AD$2:AD1470,A485)=0,$C$10,""))</f>
        <v/>
      </c>
      <c r="F485" s="31" t="str">
        <f t="shared" ca="1" si="521"/>
        <v/>
      </c>
      <c r="G485" s="32" t="str">
        <f t="shared" ca="1" si="522"/>
        <v/>
      </c>
      <c r="H485" s="71" t="str">
        <f ca="1">IF(COUNTIF($AD$2:AD1470,A485)=1,VLOOKUP(A485,X:Y,2), IF(COUNTIF($AD$2:AD1470,A485)=0,$D$10,""))</f>
        <v/>
      </c>
      <c r="I485" s="31" t="str">
        <f t="shared" ca="1" si="523"/>
        <v/>
      </c>
      <c r="J485" s="32" t="str">
        <f t="shared" ca="1" si="524"/>
        <v/>
      </c>
      <c r="K485" s="71" t="str">
        <f ca="1">IF(COUNTIF($AD$2:AD1470,A485)=1,VLOOKUP(A485,Z:AA,2), IF(COUNTIF($AD$2:AD1470,A485)=0,$E$10,""))</f>
        <v/>
      </c>
      <c r="L485" s="31" t="str">
        <f t="shared" ca="1" si="525"/>
        <v/>
      </c>
      <c r="M485" s="32" t="str">
        <f t="shared" ca="1" si="526"/>
        <v/>
      </c>
      <c r="N485" s="77" t="str">
        <f t="shared" ca="1" si="527"/>
        <v/>
      </c>
      <c r="O485" s="77"/>
      <c r="P485" s="77"/>
      <c r="Q485" s="77" t="str">
        <f ca="1">IF(ISERROR(B485-2),"",$G$5*SUM($O$14:O485)-$H$5*SUM($P$14:P485))</f>
        <v/>
      </c>
      <c r="R485" s="77" t="str">
        <f t="shared" ca="1" si="528"/>
        <v/>
      </c>
      <c r="AB485" s="163" t="str">
        <f t="shared" si="487"/>
        <v/>
      </c>
      <c r="AC485" s="163" t="str">
        <f t="shared" si="488"/>
        <v/>
      </c>
      <c r="AH485" s="164" t="str">
        <f t="shared" ca="1" si="505"/>
        <v/>
      </c>
      <c r="AI485" s="44" t="str">
        <f ca="1">IF(COUNTIF($BU$2:BU1470,AH485)=1,VLOOKUP(AH485,BG:BH,2), IF(COUNTIF($BU$2:BU1470,AH485)=0,$AI$10,""))</f>
        <v/>
      </c>
      <c r="AJ485" s="45" t="str">
        <f t="shared" ca="1" si="492"/>
        <v/>
      </c>
      <c r="AK485" s="45" t="str">
        <f t="shared" ca="1" si="506"/>
        <v/>
      </c>
      <c r="AL485" s="44" t="str">
        <f ca="1">IF(COUNTIF($BU$2:BU1470,AH485)=1,VLOOKUP(AH485,BI:BJ,2), IF(COUNTIF($BU$2:BU1470,AH485)=0,$AJ$10,""))</f>
        <v/>
      </c>
      <c r="AM485" s="45" t="str">
        <f t="shared" ca="1" si="507"/>
        <v/>
      </c>
      <c r="AN485" s="46" t="str">
        <f t="shared" ca="1" si="508"/>
        <v/>
      </c>
      <c r="AO485" s="44" t="str">
        <f ca="1">IF(COUNTIF($BU$2:BU1470,AH485)=1,VLOOKUP(AH485,BK:BL,2), IF(COUNTIF($BU$2:BU1470,AH485)=0,$AK$10,""))</f>
        <v/>
      </c>
      <c r="AP485" s="45" t="str">
        <f t="shared" ca="1" si="509"/>
        <v/>
      </c>
      <c r="AQ485" s="46" t="str">
        <f t="shared" ca="1" si="510"/>
        <v/>
      </c>
      <c r="AR485" s="44" t="str">
        <f ca="1">IF(COUNTIF($BU$2:BU1470,AH485)=1,VLOOKUP(AH485,BM:BN,2), IF(COUNTIF($BU$2:BU1470,AH485)=0,$AL$10,""))</f>
        <v/>
      </c>
      <c r="AS485" s="45" t="str">
        <f t="shared" ca="1" si="511"/>
        <v/>
      </c>
      <c r="AT485" s="46" t="str">
        <f t="shared" ca="1" si="512"/>
        <v/>
      </c>
      <c r="AU485" s="44" t="str">
        <f ca="1">IF(COUNTIF($BU$2:BU1470,AH485)=1,VLOOKUP(AH485,BO:BP,2), IF(COUNTIF($BU$2:BU1470,AH485)=0,$AM$10,""))</f>
        <v/>
      </c>
      <c r="AV485" s="45" t="str">
        <f t="shared" ca="1" si="513"/>
        <v/>
      </c>
      <c r="AW485" s="46" t="str">
        <f t="shared" ca="1" si="514"/>
        <v/>
      </c>
      <c r="AX485" s="44" t="str">
        <f ca="1">IF(COUNTIF($BU$2:BU1470,AH485)=1,VLOOKUP(AH485,BQ:BR,2), IF(COUNTIF($BU$2:BU1470,AH485)=0,$AN$10,""))</f>
        <v/>
      </c>
      <c r="AY485" s="45" t="str">
        <f t="shared" ca="1" si="515"/>
        <v/>
      </c>
      <c r="AZ485" s="46" t="str">
        <f t="shared" ca="1" si="516"/>
        <v/>
      </c>
      <c r="BA485" s="77" t="str">
        <f t="shared" ca="1" si="517"/>
        <v/>
      </c>
      <c r="BB485" s="176"/>
      <c r="BC485" s="176"/>
      <c r="BD485" s="77" t="str">
        <f ca="1">IF(ISERROR(AI485-2),"",$AQ$4*SUM($BB$14:BB485)-$AR$4*SUM($BC$14:BC485))</f>
        <v/>
      </c>
      <c r="BE485" s="77" t="str">
        <f t="shared" ca="1" si="518"/>
        <v/>
      </c>
      <c r="BS485" s="163" t="str">
        <f t="shared" si="489"/>
        <v/>
      </c>
      <c r="BT485" s="163" t="str">
        <f t="shared" si="490"/>
        <v/>
      </c>
      <c r="BY485" s="164" t="str">
        <f t="shared" ca="1" si="500"/>
        <v/>
      </c>
      <c r="BZ485" s="44" t="str">
        <f ca="1">IF(COUNTIF($CN$2:CN1470,BY485)=1,VLOOKUP(BY485,CH:CI,2), IF(COUNTIF($CN$2:CN1470,BY485)=0,$BZ$10,""))</f>
        <v/>
      </c>
      <c r="CA485" s="45" t="str">
        <f t="shared" ca="1" si="493"/>
        <v/>
      </c>
      <c r="CB485" s="45" t="str">
        <f t="shared" ca="1" si="501"/>
        <v/>
      </c>
      <c r="CC485" s="44" t="str">
        <f ca="1">IF(COUNTIF($CN$2:CN1470,BY485)=1,VLOOKUP(BY485,CJ:CK,2), IF(COUNTIF($CN$2:CN1470,BY485)=0,$CA$10,""))</f>
        <v/>
      </c>
      <c r="CD485" s="45" t="str">
        <f t="shared" ca="1" si="502"/>
        <v/>
      </c>
      <c r="CE485" s="46" t="str">
        <f t="shared" ca="1" si="503"/>
        <v/>
      </c>
      <c r="CF485" s="44" t="str">
        <f t="shared" ca="1" si="504"/>
        <v/>
      </c>
      <c r="CL485" s="163" t="str">
        <f t="shared" si="483"/>
        <v/>
      </c>
      <c r="CM485" s="163" t="str">
        <f t="shared" si="484"/>
        <v/>
      </c>
      <c r="CR485" s="164" t="str">
        <f t="shared" ca="1" si="494"/>
        <v/>
      </c>
      <c r="CS485" s="44" t="str">
        <f ca="1">IF(COUNTIF($DG$2:DG1470,CR485)=1,VLOOKUP(CR485,DA:DB,2), IF(COUNTIF($DG$2:DG1470,CR485)=0,$CS$10,""))</f>
        <v/>
      </c>
      <c r="CT485" s="45" t="str">
        <f t="shared" ca="1" si="495"/>
        <v/>
      </c>
      <c r="CU485" s="45" t="str">
        <f t="shared" ca="1" si="496"/>
        <v/>
      </c>
      <c r="CV485" s="44" t="str">
        <f ca="1">IF(COUNTIF($DG$2:DG1470,CR485)=1,VLOOKUP(CR485,DC:DD,2), IF(COUNTIF($DG$2:DG1470,CR485)=0,$CT$10,""))</f>
        <v/>
      </c>
      <c r="CW485" s="45" t="str">
        <f t="shared" ca="1" si="497"/>
        <v/>
      </c>
      <c r="CX485" s="46" t="str">
        <f t="shared" ca="1" si="498"/>
        <v/>
      </c>
      <c r="CY485" s="44" t="str">
        <f t="shared" ca="1" si="499"/>
        <v/>
      </c>
      <c r="DE485" s="163" t="str">
        <f t="shared" si="485"/>
        <v/>
      </c>
      <c r="DF485" s="163" t="str">
        <f t="shared" si="486"/>
        <v/>
      </c>
    </row>
    <row r="486" spans="1:110">
      <c r="A486" s="164" t="str">
        <f t="shared" ca="1" si="519"/>
        <v/>
      </c>
      <c r="B486" s="71" t="str">
        <f ca="1">IF(COUNTIF($AD$2:AD1471,A486)=1,VLOOKUP(A486,T:U,2), IF(COUNTIF($AD$2:AD1471,A486)=0,$B$10,""))</f>
        <v/>
      </c>
      <c r="C486" s="31" t="str">
        <f t="shared" ca="1" si="491"/>
        <v/>
      </c>
      <c r="D486" s="32" t="str">
        <f t="shared" ca="1" si="520"/>
        <v/>
      </c>
      <c r="E486" s="71" t="str">
        <f ca="1">IF(COUNTIF($AD$2:AD1471,A486)=1,VLOOKUP(A486,V:W,2), IF(COUNTIF($AD$2:AD1471,A486)=0,$C$10,""))</f>
        <v/>
      </c>
      <c r="F486" s="31" t="str">
        <f t="shared" ca="1" si="521"/>
        <v/>
      </c>
      <c r="G486" s="32" t="str">
        <f t="shared" ca="1" si="522"/>
        <v/>
      </c>
      <c r="H486" s="71" t="str">
        <f ca="1">IF(COUNTIF($AD$2:AD1471,A486)=1,VLOOKUP(A486,X:Y,2), IF(COUNTIF($AD$2:AD1471,A486)=0,$D$10,""))</f>
        <v/>
      </c>
      <c r="I486" s="31" t="str">
        <f t="shared" ca="1" si="523"/>
        <v/>
      </c>
      <c r="J486" s="32" t="str">
        <f t="shared" ca="1" si="524"/>
        <v/>
      </c>
      <c r="K486" s="71" t="str">
        <f ca="1">IF(COUNTIF($AD$2:AD1471,A486)=1,VLOOKUP(A486,Z:AA,2), IF(COUNTIF($AD$2:AD1471,A486)=0,$E$10,""))</f>
        <v/>
      </c>
      <c r="L486" s="31" t="str">
        <f t="shared" ca="1" si="525"/>
        <v/>
      </c>
      <c r="M486" s="32" t="str">
        <f t="shared" ca="1" si="526"/>
        <v/>
      </c>
      <c r="N486" s="77" t="str">
        <f t="shared" ca="1" si="527"/>
        <v/>
      </c>
      <c r="O486" s="77"/>
      <c r="P486" s="77"/>
      <c r="Q486" s="77" t="str">
        <f ca="1">IF(ISERROR(B486-2),"",$G$5*SUM($O$14:O486)-$H$5*SUM($P$14:P486))</f>
        <v/>
      </c>
      <c r="R486" s="77" t="str">
        <f t="shared" ca="1" si="528"/>
        <v/>
      </c>
      <c r="AB486" s="163" t="str">
        <f t="shared" si="487"/>
        <v/>
      </c>
      <c r="AC486" s="163" t="str">
        <f t="shared" si="488"/>
        <v/>
      </c>
      <c r="AH486" s="164" t="str">
        <f t="shared" ca="1" si="505"/>
        <v/>
      </c>
      <c r="AI486" s="44" t="str">
        <f ca="1">IF(COUNTIF($BU$2:BU1471,AH486)=1,VLOOKUP(AH486,BG:BH,2), IF(COUNTIF($BU$2:BU1471,AH486)=0,$AI$10,""))</f>
        <v/>
      </c>
      <c r="AJ486" s="45" t="str">
        <f t="shared" ca="1" si="492"/>
        <v/>
      </c>
      <c r="AK486" s="45" t="str">
        <f t="shared" ca="1" si="506"/>
        <v/>
      </c>
      <c r="AL486" s="44" t="str">
        <f ca="1">IF(COUNTIF($BU$2:BU1471,AH486)=1,VLOOKUP(AH486,BI:BJ,2), IF(COUNTIF($BU$2:BU1471,AH486)=0,$AJ$10,""))</f>
        <v/>
      </c>
      <c r="AM486" s="45" t="str">
        <f t="shared" ca="1" si="507"/>
        <v/>
      </c>
      <c r="AN486" s="46" t="str">
        <f t="shared" ca="1" si="508"/>
        <v/>
      </c>
      <c r="AO486" s="44" t="str">
        <f ca="1">IF(COUNTIF($BU$2:BU1471,AH486)=1,VLOOKUP(AH486,BK:BL,2), IF(COUNTIF($BU$2:BU1471,AH486)=0,$AK$10,""))</f>
        <v/>
      </c>
      <c r="AP486" s="45" t="str">
        <f t="shared" ca="1" si="509"/>
        <v/>
      </c>
      <c r="AQ486" s="46" t="str">
        <f t="shared" ca="1" si="510"/>
        <v/>
      </c>
      <c r="AR486" s="44" t="str">
        <f ca="1">IF(COUNTIF($BU$2:BU1471,AH486)=1,VLOOKUP(AH486,BM:BN,2), IF(COUNTIF($BU$2:BU1471,AH486)=0,$AL$10,""))</f>
        <v/>
      </c>
      <c r="AS486" s="45" t="str">
        <f t="shared" ca="1" si="511"/>
        <v/>
      </c>
      <c r="AT486" s="46" t="str">
        <f t="shared" ca="1" si="512"/>
        <v/>
      </c>
      <c r="AU486" s="44" t="str">
        <f ca="1">IF(COUNTIF($BU$2:BU1471,AH486)=1,VLOOKUP(AH486,BO:BP,2), IF(COUNTIF($BU$2:BU1471,AH486)=0,$AM$10,""))</f>
        <v/>
      </c>
      <c r="AV486" s="45" t="str">
        <f t="shared" ca="1" si="513"/>
        <v/>
      </c>
      <c r="AW486" s="46" t="str">
        <f t="shared" ca="1" si="514"/>
        <v/>
      </c>
      <c r="AX486" s="44" t="str">
        <f ca="1">IF(COUNTIF($BU$2:BU1471,AH486)=1,VLOOKUP(AH486,BQ:BR,2), IF(COUNTIF($BU$2:BU1471,AH486)=0,$AN$10,""))</f>
        <v/>
      </c>
      <c r="AY486" s="45" t="str">
        <f t="shared" ca="1" si="515"/>
        <v/>
      </c>
      <c r="AZ486" s="46" t="str">
        <f t="shared" ca="1" si="516"/>
        <v/>
      </c>
      <c r="BA486" s="77" t="str">
        <f t="shared" ca="1" si="517"/>
        <v/>
      </c>
      <c r="BB486" s="176"/>
      <c r="BC486" s="176"/>
      <c r="BD486" s="77" t="str">
        <f ca="1">IF(ISERROR(AI486-2),"",$AQ$4*SUM($BB$14:BB486)-$AR$4*SUM($BC$14:BC486))</f>
        <v/>
      </c>
      <c r="BE486" s="77" t="str">
        <f t="shared" ca="1" si="518"/>
        <v/>
      </c>
      <c r="BS486" s="163" t="str">
        <f t="shared" si="489"/>
        <v/>
      </c>
      <c r="BT486" s="163" t="str">
        <f t="shared" si="490"/>
        <v/>
      </c>
      <c r="BY486" s="164" t="str">
        <f t="shared" ca="1" si="500"/>
        <v/>
      </c>
      <c r="BZ486" s="44" t="str">
        <f ca="1">IF(COUNTIF($CN$2:CN1471,BY486)=1,VLOOKUP(BY486,CH:CI,2), IF(COUNTIF($CN$2:CN1471,BY486)=0,$BZ$10,""))</f>
        <v/>
      </c>
      <c r="CA486" s="45" t="str">
        <f t="shared" ca="1" si="493"/>
        <v/>
      </c>
      <c r="CB486" s="45" t="str">
        <f t="shared" ca="1" si="501"/>
        <v/>
      </c>
      <c r="CC486" s="44" t="str">
        <f ca="1">IF(COUNTIF($CN$2:CN1471,BY486)=1,VLOOKUP(BY486,CJ:CK,2), IF(COUNTIF($CN$2:CN1471,BY486)=0,$CA$10,""))</f>
        <v/>
      </c>
      <c r="CD486" s="45" t="str">
        <f t="shared" ca="1" si="502"/>
        <v/>
      </c>
      <c r="CE486" s="46" t="str">
        <f t="shared" ca="1" si="503"/>
        <v/>
      </c>
      <c r="CF486" s="44" t="str">
        <f t="shared" ca="1" si="504"/>
        <v/>
      </c>
      <c r="CL486" s="163" t="str">
        <f t="shared" si="483"/>
        <v/>
      </c>
      <c r="CM486" s="163" t="str">
        <f t="shared" si="484"/>
        <v/>
      </c>
      <c r="CR486" s="164" t="str">
        <f t="shared" ca="1" si="494"/>
        <v/>
      </c>
      <c r="CS486" s="44" t="str">
        <f ca="1">IF(COUNTIF($DG$2:DG1471,CR486)=1,VLOOKUP(CR486,DA:DB,2), IF(COUNTIF($DG$2:DG1471,CR486)=0,$CS$10,""))</f>
        <v/>
      </c>
      <c r="CT486" s="45" t="str">
        <f t="shared" ca="1" si="495"/>
        <v/>
      </c>
      <c r="CU486" s="45" t="str">
        <f t="shared" ca="1" si="496"/>
        <v/>
      </c>
      <c r="CV486" s="44" t="str">
        <f ca="1">IF(COUNTIF($DG$2:DG1471,CR486)=1,VLOOKUP(CR486,DC:DD,2), IF(COUNTIF($DG$2:DG1471,CR486)=0,$CT$10,""))</f>
        <v/>
      </c>
      <c r="CW486" s="45" t="str">
        <f t="shared" ca="1" si="497"/>
        <v/>
      </c>
      <c r="CX486" s="46" t="str">
        <f t="shared" ca="1" si="498"/>
        <v/>
      </c>
      <c r="CY486" s="44" t="str">
        <f t="shared" ca="1" si="499"/>
        <v/>
      </c>
      <c r="DE486" s="163" t="str">
        <f t="shared" si="485"/>
        <v/>
      </c>
      <c r="DF486" s="163" t="str">
        <f t="shared" si="486"/>
        <v/>
      </c>
    </row>
    <row r="487" spans="1:110">
      <c r="A487" s="164" t="str">
        <f t="shared" ca="1" si="519"/>
        <v/>
      </c>
      <c r="B487" s="71" t="str">
        <f ca="1">IF(COUNTIF($AD$2:AD1472,A487)=1,VLOOKUP(A487,T:U,2), IF(COUNTIF($AD$2:AD1472,A487)=0,$B$10,""))</f>
        <v/>
      </c>
      <c r="C487" s="31" t="str">
        <f t="shared" ca="1" si="491"/>
        <v/>
      </c>
      <c r="D487" s="32" t="str">
        <f t="shared" ca="1" si="520"/>
        <v/>
      </c>
      <c r="E487" s="71" t="str">
        <f ca="1">IF(COUNTIF($AD$2:AD1472,A487)=1,VLOOKUP(A487,V:W,2), IF(COUNTIF($AD$2:AD1472,A487)=0,$C$10,""))</f>
        <v/>
      </c>
      <c r="F487" s="31" t="str">
        <f t="shared" ca="1" si="521"/>
        <v/>
      </c>
      <c r="G487" s="32" t="str">
        <f t="shared" ca="1" si="522"/>
        <v/>
      </c>
      <c r="H487" s="71" t="str">
        <f ca="1">IF(COUNTIF($AD$2:AD1472,A487)=1,VLOOKUP(A487,X:Y,2), IF(COUNTIF($AD$2:AD1472,A487)=0,$D$10,""))</f>
        <v/>
      </c>
      <c r="I487" s="31" t="str">
        <f t="shared" ca="1" si="523"/>
        <v/>
      </c>
      <c r="J487" s="32" t="str">
        <f t="shared" ca="1" si="524"/>
        <v/>
      </c>
      <c r="K487" s="71" t="str">
        <f ca="1">IF(COUNTIF($AD$2:AD1472,A487)=1,VLOOKUP(A487,Z:AA,2), IF(COUNTIF($AD$2:AD1472,A487)=0,$E$10,""))</f>
        <v/>
      </c>
      <c r="L487" s="31" t="str">
        <f t="shared" ca="1" si="525"/>
        <v/>
      </c>
      <c r="M487" s="32" t="str">
        <f t="shared" ca="1" si="526"/>
        <v/>
      </c>
      <c r="N487" s="77" t="str">
        <f t="shared" ca="1" si="527"/>
        <v/>
      </c>
      <c r="O487" s="77"/>
      <c r="P487" s="77"/>
      <c r="Q487" s="77" t="str">
        <f ca="1">IF(ISERROR(B487-2),"",$G$5*SUM($O$14:O487)-$H$5*SUM($P$14:P487))</f>
        <v/>
      </c>
      <c r="R487" s="77" t="str">
        <f t="shared" ca="1" si="528"/>
        <v/>
      </c>
      <c r="AB487" s="163" t="str">
        <f t="shared" si="487"/>
        <v/>
      </c>
      <c r="AC487" s="163" t="str">
        <f t="shared" si="488"/>
        <v/>
      </c>
      <c r="AH487" s="164" t="str">
        <f t="shared" ca="1" si="505"/>
        <v/>
      </c>
      <c r="AI487" s="44" t="str">
        <f ca="1">IF(COUNTIF($BU$2:BU1472,AH487)=1,VLOOKUP(AH487,BG:BH,2), IF(COUNTIF($BU$2:BU1472,AH487)=0,$AI$10,""))</f>
        <v/>
      </c>
      <c r="AJ487" s="45" t="str">
        <f t="shared" ca="1" si="492"/>
        <v/>
      </c>
      <c r="AK487" s="45" t="str">
        <f t="shared" ca="1" si="506"/>
        <v/>
      </c>
      <c r="AL487" s="44" t="str">
        <f ca="1">IF(COUNTIF($BU$2:BU1472,AH487)=1,VLOOKUP(AH487,BI:BJ,2), IF(COUNTIF($BU$2:BU1472,AH487)=0,$AJ$10,""))</f>
        <v/>
      </c>
      <c r="AM487" s="45" t="str">
        <f t="shared" ca="1" si="507"/>
        <v/>
      </c>
      <c r="AN487" s="46" t="str">
        <f t="shared" ca="1" si="508"/>
        <v/>
      </c>
      <c r="AO487" s="44" t="str">
        <f ca="1">IF(COUNTIF($BU$2:BU1472,AH487)=1,VLOOKUP(AH487,BK:BL,2), IF(COUNTIF($BU$2:BU1472,AH487)=0,$AK$10,""))</f>
        <v/>
      </c>
      <c r="AP487" s="45" t="str">
        <f t="shared" ca="1" si="509"/>
        <v/>
      </c>
      <c r="AQ487" s="46" t="str">
        <f t="shared" ca="1" si="510"/>
        <v/>
      </c>
      <c r="AR487" s="44" t="str">
        <f ca="1">IF(COUNTIF($BU$2:BU1472,AH487)=1,VLOOKUP(AH487,BM:BN,2), IF(COUNTIF($BU$2:BU1472,AH487)=0,$AL$10,""))</f>
        <v/>
      </c>
      <c r="AS487" s="45" t="str">
        <f t="shared" ca="1" si="511"/>
        <v/>
      </c>
      <c r="AT487" s="46" t="str">
        <f t="shared" ca="1" si="512"/>
        <v/>
      </c>
      <c r="AU487" s="44" t="str">
        <f ca="1">IF(COUNTIF($BU$2:BU1472,AH487)=1,VLOOKUP(AH487,BO:BP,2), IF(COUNTIF($BU$2:BU1472,AH487)=0,$AM$10,""))</f>
        <v/>
      </c>
      <c r="AV487" s="45" t="str">
        <f t="shared" ca="1" si="513"/>
        <v/>
      </c>
      <c r="AW487" s="46" t="str">
        <f t="shared" ca="1" si="514"/>
        <v/>
      </c>
      <c r="AX487" s="44" t="str">
        <f ca="1">IF(COUNTIF($BU$2:BU1472,AH487)=1,VLOOKUP(AH487,BQ:BR,2), IF(COUNTIF($BU$2:BU1472,AH487)=0,$AN$10,""))</f>
        <v/>
      </c>
      <c r="AY487" s="45" t="str">
        <f t="shared" ca="1" si="515"/>
        <v/>
      </c>
      <c r="AZ487" s="46" t="str">
        <f t="shared" ca="1" si="516"/>
        <v/>
      </c>
      <c r="BA487" s="77" t="str">
        <f t="shared" ca="1" si="517"/>
        <v/>
      </c>
      <c r="BB487" s="176"/>
      <c r="BC487" s="176"/>
      <c r="BD487" s="77" t="str">
        <f ca="1">IF(ISERROR(AI487-2),"",$AQ$4*SUM($BB$14:BB487)-$AR$4*SUM($BC$14:BC487))</f>
        <v/>
      </c>
      <c r="BE487" s="77" t="str">
        <f t="shared" ca="1" si="518"/>
        <v/>
      </c>
      <c r="BS487" s="163" t="str">
        <f t="shared" si="489"/>
        <v/>
      </c>
      <c r="BT487" s="163" t="str">
        <f t="shared" si="490"/>
        <v/>
      </c>
      <c r="BY487" s="164" t="str">
        <f t="shared" ca="1" si="500"/>
        <v/>
      </c>
      <c r="BZ487" s="44" t="str">
        <f ca="1">IF(COUNTIF($CN$2:CN1472,BY487)=1,VLOOKUP(BY487,CH:CI,2), IF(COUNTIF($CN$2:CN1472,BY487)=0,$BZ$10,""))</f>
        <v/>
      </c>
      <c r="CA487" s="45" t="str">
        <f t="shared" ca="1" si="493"/>
        <v/>
      </c>
      <c r="CB487" s="45" t="str">
        <f t="shared" ca="1" si="501"/>
        <v/>
      </c>
      <c r="CC487" s="44" t="str">
        <f ca="1">IF(COUNTIF($CN$2:CN1472,BY487)=1,VLOOKUP(BY487,CJ:CK,2), IF(COUNTIF($CN$2:CN1472,BY487)=0,$CA$10,""))</f>
        <v/>
      </c>
      <c r="CD487" s="45" t="str">
        <f t="shared" ca="1" si="502"/>
        <v/>
      </c>
      <c r="CE487" s="46" t="str">
        <f t="shared" ca="1" si="503"/>
        <v/>
      </c>
      <c r="CF487" s="44" t="str">
        <f t="shared" ca="1" si="504"/>
        <v/>
      </c>
      <c r="CL487" s="163" t="str">
        <f t="shared" si="483"/>
        <v/>
      </c>
      <c r="CM487" s="163" t="str">
        <f t="shared" si="484"/>
        <v/>
      </c>
      <c r="CR487" s="164" t="str">
        <f t="shared" ca="1" si="494"/>
        <v/>
      </c>
      <c r="CS487" s="44" t="str">
        <f ca="1">IF(COUNTIF($DG$2:DG1472,CR487)=1,VLOOKUP(CR487,DA:DB,2), IF(COUNTIF($DG$2:DG1472,CR487)=0,$CS$10,""))</f>
        <v/>
      </c>
      <c r="CT487" s="45" t="str">
        <f t="shared" ca="1" si="495"/>
        <v/>
      </c>
      <c r="CU487" s="45" t="str">
        <f t="shared" ca="1" si="496"/>
        <v/>
      </c>
      <c r="CV487" s="44" t="str">
        <f ca="1">IF(COUNTIF($DG$2:DG1472,CR487)=1,VLOOKUP(CR487,DC:DD,2), IF(COUNTIF($DG$2:DG1472,CR487)=0,$CT$10,""))</f>
        <v/>
      </c>
      <c r="CW487" s="45" t="str">
        <f t="shared" ca="1" si="497"/>
        <v/>
      </c>
      <c r="CX487" s="46" t="str">
        <f t="shared" ca="1" si="498"/>
        <v/>
      </c>
      <c r="CY487" s="44" t="str">
        <f t="shared" ca="1" si="499"/>
        <v/>
      </c>
      <c r="DE487" s="163" t="str">
        <f t="shared" si="485"/>
        <v/>
      </c>
      <c r="DF487" s="163" t="str">
        <f t="shared" si="486"/>
        <v/>
      </c>
    </row>
    <row r="488" spans="1:110">
      <c r="A488" s="164" t="str">
        <f t="shared" ca="1" si="519"/>
        <v/>
      </c>
      <c r="B488" s="71" t="str">
        <f ca="1">IF(COUNTIF($AD$2:AD1473,A488)=1,VLOOKUP(A488,T:U,2), IF(COUNTIF($AD$2:AD1473,A488)=0,$B$10,""))</f>
        <v/>
      </c>
      <c r="C488" s="31" t="str">
        <f t="shared" ca="1" si="491"/>
        <v/>
      </c>
      <c r="D488" s="32" t="str">
        <f t="shared" ca="1" si="520"/>
        <v/>
      </c>
      <c r="E488" s="71" t="str">
        <f ca="1">IF(COUNTIF($AD$2:AD1473,A488)=1,VLOOKUP(A488,V:W,2), IF(COUNTIF($AD$2:AD1473,A488)=0,$C$10,""))</f>
        <v/>
      </c>
      <c r="F488" s="31" t="str">
        <f t="shared" ca="1" si="521"/>
        <v/>
      </c>
      <c r="G488" s="32" t="str">
        <f t="shared" ca="1" si="522"/>
        <v/>
      </c>
      <c r="H488" s="71" t="str">
        <f ca="1">IF(COUNTIF($AD$2:AD1473,A488)=1,VLOOKUP(A488,X:Y,2), IF(COUNTIF($AD$2:AD1473,A488)=0,$D$10,""))</f>
        <v/>
      </c>
      <c r="I488" s="31" t="str">
        <f t="shared" ca="1" si="523"/>
        <v/>
      </c>
      <c r="J488" s="32" t="str">
        <f t="shared" ca="1" si="524"/>
        <v/>
      </c>
      <c r="K488" s="71" t="str">
        <f ca="1">IF(COUNTIF($AD$2:AD1473,A488)=1,VLOOKUP(A488,Z:AA,2), IF(COUNTIF($AD$2:AD1473,A488)=0,$E$10,""))</f>
        <v/>
      </c>
      <c r="L488" s="31" t="str">
        <f t="shared" ca="1" si="525"/>
        <v/>
      </c>
      <c r="M488" s="32" t="str">
        <f t="shared" ca="1" si="526"/>
        <v/>
      </c>
      <c r="N488" s="77" t="str">
        <f t="shared" ca="1" si="527"/>
        <v/>
      </c>
      <c r="O488" s="77"/>
      <c r="P488" s="77"/>
      <c r="Q488" s="77" t="str">
        <f ca="1">IF(ISERROR(B488-2),"",$G$5*SUM($O$14:O488)-$H$5*SUM($P$14:P488))</f>
        <v/>
      </c>
      <c r="R488" s="77" t="str">
        <f t="shared" ca="1" si="528"/>
        <v/>
      </c>
      <c r="AB488" s="163" t="str">
        <f t="shared" si="487"/>
        <v/>
      </c>
      <c r="AC488" s="163" t="str">
        <f t="shared" si="488"/>
        <v/>
      </c>
      <c r="AH488" s="164" t="str">
        <f t="shared" ca="1" si="505"/>
        <v/>
      </c>
      <c r="AI488" s="44" t="str">
        <f ca="1">IF(COUNTIF($BU$2:BU1473,AH488)=1,VLOOKUP(AH488,BG:BH,2), IF(COUNTIF($BU$2:BU1473,AH488)=0,$AI$10,""))</f>
        <v/>
      </c>
      <c r="AJ488" s="45" t="str">
        <f t="shared" ca="1" si="492"/>
        <v/>
      </c>
      <c r="AK488" s="45" t="str">
        <f t="shared" ca="1" si="506"/>
        <v/>
      </c>
      <c r="AL488" s="44" t="str">
        <f ca="1">IF(COUNTIF($BU$2:BU1473,AH488)=1,VLOOKUP(AH488,BI:BJ,2), IF(COUNTIF($BU$2:BU1473,AH488)=0,$AJ$10,""))</f>
        <v/>
      </c>
      <c r="AM488" s="45" t="str">
        <f t="shared" ca="1" si="507"/>
        <v/>
      </c>
      <c r="AN488" s="46" t="str">
        <f t="shared" ca="1" si="508"/>
        <v/>
      </c>
      <c r="AO488" s="44" t="str">
        <f ca="1">IF(COUNTIF($BU$2:BU1473,AH488)=1,VLOOKUP(AH488,BK:BL,2), IF(COUNTIF($BU$2:BU1473,AH488)=0,$AK$10,""))</f>
        <v/>
      </c>
      <c r="AP488" s="45" t="str">
        <f t="shared" ca="1" si="509"/>
        <v/>
      </c>
      <c r="AQ488" s="46" t="str">
        <f t="shared" ca="1" si="510"/>
        <v/>
      </c>
      <c r="AR488" s="44" t="str">
        <f ca="1">IF(COUNTIF($BU$2:BU1473,AH488)=1,VLOOKUP(AH488,BM:BN,2), IF(COUNTIF($BU$2:BU1473,AH488)=0,$AL$10,""))</f>
        <v/>
      </c>
      <c r="AS488" s="45" t="str">
        <f t="shared" ca="1" si="511"/>
        <v/>
      </c>
      <c r="AT488" s="46" t="str">
        <f t="shared" ca="1" si="512"/>
        <v/>
      </c>
      <c r="AU488" s="44" t="str">
        <f ca="1">IF(COUNTIF($BU$2:BU1473,AH488)=1,VLOOKUP(AH488,BO:BP,2), IF(COUNTIF($BU$2:BU1473,AH488)=0,$AM$10,""))</f>
        <v/>
      </c>
      <c r="AV488" s="45" t="str">
        <f t="shared" ca="1" si="513"/>
        <v/>
      </c>
      <c r="AW488" s="46" t="str">
        <f t="shared" ca="1" si="514"/>
        <v/>
      </c>
      <c r="AX488" s="44" t="str">
        <f ca="1">IF(COUNTIF($BU$2:BU1473,AH488)=1,VLOOKUP(AH488,BQ:BR,2), IF(COUNTIF($BU$2:BU1473,AH488)=0,$AN$10,""))</f>
        <v/>
      </c>
      <c r="AY488" s="45" t="str">
        <f t="shared" ca="1" si="515"/>
        <v/>
      </c>
      <c r="AZ488" s="46" t="str">
        <f t="shared" ca="1" si="516"/>
        <v/>
      </c>
      <c r="BA488" s="77" t="str">
        <f t="shared" ca="1" si="517"/>
        <v/>
      </c>
      <c r="BB488" s="176"/>
      <c r="BC488" s="176"/>
      <c r="BD488" s="77" t="str">
        <f ca="1">IF(ISERROR(AI488-2),"",$AQ$4*SUM($BB$14:BB488)-$AR$4*SUM($BC$14:BC488))</f>
        <v/>
      </c>
      <c r="BE488" s="77" t="str">
        <f t="shared" ca="1" si="518"/>
        <v/>
      </c>
      <c r="BS488" s="163" t="str">
        <f t="shared" si="489"/>
        <v/>
      </c>
      <c r="BT488" s="163" t="str">
        <f t="shared" si="490"/>
        <v/>
      </c>
      <c r="BY488" s="164" t="str">
        <f t="shared" ca="1" si="500"/>
        <v/>
      </c>
      <c r="BZ488" s="44" t="str">
        <f ca="1">IF(COUNTIF($CN$2:CN1473,BY488)=1,VLOOKUP(BY488,CH:CI,2), IF(COUNTIF($CN$2:CN1473,BY488)=0,$BZ$10,""))</f>
        <v/>
      </c>
      <c r="CA488" s="45" t="str">
        <f t="shared" ca="1" si="493"/>
        <v/>
      </c>
      <c r="CB488" s="45" t="str">
        <f t="shared" ca="1" si="501"/>
        <v/>
      </c>
      <c r="CC488" s="44" t="str">
        <f ca="1">IF(COUNTIF($CN$2:CN1473,BY488)=1,VLOOKUP(BY488,CJ:CK,2), IF(COUNTIF($CN$2:CN1473,BY488)=0,$CA$10,""))</f>
        <v/>
      </c>
      <c r="CD488" s="45" t="str">
        <f t="shared" ca="1" si="502"/>
        <v/>
      </c>
      <c r="CE488" s="46" t="str">
        <f t="shared" ca="1" si="503"/>
        <v/>
      </c>
      <c r="CF488" s="44" t="str">
        <f t="shared" ca="1" si="504"/>
        <v/>
      </c>
      <c r="CL488" s="163" t="str">
        <f t="shared" si="483"/>
        <v/>
      </c>
      <c r="CM488" s="163" t="str">
        <f t="shared" si="484"/>
        <v/>
      </c>
      <c r="CR488" s="164" t="str">
        <f t="shared" ca="1" si="494"/>
        <v/>
      </c>
      <c r="CS488" s="44" t="str">
        <f ca="1">IF(COUNTIF($DG$2:DG1473,CR488)=1,VLOOKUP(CR488,DA:DB,2), IF(COUNTIF($DG$2:DG1473,CR488)=0,$CS$10,""))</f>
        <v/>
      </c>
      <c r="CT488" s="45" t="str">
        <f t="shared" ca="1" si="495"/>
        <v/>
      </c>
      <c r="CU488" s="45" t="str">
        <f t="shared" ca="1" si="496"/>
        <v/>
      </c>
      <c r="CV488" s="44" t="str">
        <f ca="1">IF(COUNTIF($DG$2:DG1473,CR488)=1,VLOOKUP(CR488,DC:DD,2), IF(COUNTIF($DG$2:DG1473,CR488)=0,$CT$10,""))</f>
        <v/>
      </c>
      <c r="CW488" s="45" t="str">
        <f t="shared" ca="1" si="497"/>
        <v/>
      </c>
      <c r="CX488" s="46" t="str">
        <f t="shared" ca="1" si="498"/>
        <v/>
      </c>
      <c r="CY488" s="44" t="str">
        <f t="shared" ca="1" si="499"/>
        <v/>
      </c>
      <c r="DE488" s="163" t="str">
        <f t="shared" si="485"/>
        <v/>
      </c>
      <c r="DF488" s="163" t="str">
        <f t="shared" si="486"/>
        <v/>
      </c>
    </row>
    <row r="489" spans="1:110">
      <c r="A489" s="164" t="str">
        <f t="shared" ca="1" si="519"/>
        <v/>
      </c>
      <c r="B489" s="71" t="str">
        <f ca="1">IF(COUNTIF($AD$2:AD1474,A489)=1,VLOOKUP(A489,T:U,2), IF(COUNTIF($AD$2:AD1474,A489)=0,$B$10,""))</f>
        <v/>
      </c>
      <c r="C489" s="31" t="str">
        <f t="shared" ca="1" si="491"/>
        <v/>
      </c>
      <c r="D489" s="32" t="str">
        <f t="shared" ca="1" si="520"/>
        <v/>
      </c>
      <c r="E489" s="71" t="str">
        <f ca="1">IF(COUNTIF($AD$2:AD1474,A489)=1,VLOOKUP(A489,V:W,2), IF(COUNTIF($AD$2:AD1474,A489)=0,$C$10,""))</f>
        <v/>
      </c>
      <c r="F489" s="31" t="str">
        <f t="shared" ca="1" si="521"/>
        <v/>
      </c>
      <c r="G489" s="32" t="str">
        <f t="shared" ca="1" si="522"/>
        <v/>
      </c>
      <c r="H489" s="71" t="str">
        <f ca="1">IF(COUNTIF($AD$2:AD1474,A489)=1,VLOOKUP(A489,X:Y,2), IF(COUNTIF($AD$2:AD1474,A489)=0,$D$10,""))</f>
        <v/>
      </c>
      <c r="I489" s="31" t="str">
        <f t="shared" ca="1" si="523"/>
        <v/>
      </c>
      <c r="J489" s="32" t="str">
        <f t="shared" ca="1" si="524"/>
        <v/>
      </c>
      <c r="K489" s="71" t="str">
        <f ca="1">IF(COUNTIF($AD$2:AD1474,A489)=1,VLOOKUP(A489,Z:AA,2), IF(COUNTIF($AD$2:AD1474,A489)=0,$E$10,""))</f>
        <v/>
      </c>
      <c r="L489" s="31" t="str">
        <f t="shared" ca="1" si="525"/>
        <v/>
      </c>
      <c r="M489" s="32" t="str">
        <f t="shared" ca="1" si="526"/>
        <v/>
      </c>
      <c r="N489" s="77" t="str">
        <f t="shared" ca="1" si="527"/>
        <v/>
      </c>
      <c r="O489" s="77"/>
      <c r="P489" s="77"/>
      <c r="Q489" s="77" t="str">
        <f ca="1">IF(ISERROR(B489-2),"",$G$5*SUM($O$14:O489)-$H$5*SUM($P$14:P489))</f>
        <v/>
      </c>
      <c r="R489" s="77" t="str">
        <f t="shared" ca="1" si="528"/>
        <v/>
      </c>
      <c r="AB489" s="163" t="str">
        <f t="shared" si="487"/>
        <v/>
      </c>
      <c r="AC489" s="163" t="str">
        <f t="shared" si="488"/>
        <v/>
      </c>
      <c r="AH489" s="164" t="str">
        <f t="shared" ca="1" si="505"/>
        <v/>
      </c>
      <c r="AI489" s="44" t="str">
        <f ca="1">IF(COUNTIF($BU$2:BU1474,AH489)=1,VLOOKUP(AH489,BG:BH,2), IF(COUNTIF($BU$2:BU1474,AH489)=0,$AI$10,""))</f>
        <v/>
      </c>
      <c r="AJ489" s="45" t="str">
        <f t="shared" ca="1" si="492"/>
        <v/>
      </c>
      <c r="AK489" s="45" t="str">
        <f t="shared" ca="1" si="506"/>
        <v/>
      </c>
      <c r="AL489" s="44" t="str">
        <f ca="1">IF(COUNTIF($BU$2:BU1474,AH489)=1,VLOOKUP(AH489,BI:BJ,2), IF(COUNTIF($BU$2:BU1474,AH489)=0,$AJ$10,""))</f>
        <v/>
      </c>
      <c r="AM489" s="45" t="str">
        <f t="shared" ca="1" si="507"/>
        <v/>
      </c>
      <c r="AN489" s="46" t="str">
        <f t="shared" ca="1" si="508"/>
        <v/>
      </c>
      <c r="AO489" s="44" t="str">
        <f ca="1">IF(COUNTIF($BU$2:BU1474,AH489)=1,VLOOKUP(AH489,BK:BL,2), IF(COUNTIF($BU$2:BU1474,AH489)=0,$AK$10,""))</f>
        <v/>
      </c>
      <c r="AP489" s="45" t="str">
        <f t="shared" ca="1" si="509"/>
        <v/>
      </c>
      <c r="AQ489" s="46" t="str">
        <f t="shared" ca="1" si="510"/>
        <v/>
      </c>
      <c r="AR489" s="44" t="str">
        <f ca="1">IF(COUNTIF($BU$2:BU1474,AH489)=1,VLOOKUP(AH489,BM:BN,2), IF(COUNTIF($BU$2:BU1474,AH489)=0,$AL$10,""))</f>
        <v/>
      </c>
      <c r="AS489" s="45" t="str">
        <f t="shared" ca="1" si="511"/>
        <v/>
      </c>
      <c r="AT489" s="46" t="str">
        <f t="shared" ca="1" si="512"/>
        <v/>
      </c>
      <c r="AU489" s="44" t="str">
        <f ca="1">IF(COUNTIF($BU$2:BU1474,AH489)=1,VLOOKUP(AH489,BO:BP,2), IF(COUNTIF($BU$2:BU1474,AH489)=0,$AM$10,""))</f>
        <v/>
      </c>
      <c r="AV489" s="45" t="str">
        <f t="shared" ca="1" si="513"/>
        <v/>
      </c>
      <c r="AW489" s="46" t="str">
        <f t="shared" ca="1" si="514"/>
        <v/>
      </c>
      <c r="AX489" s="44" t="str">
        <f ca="1">IF(COUNTIF($BU$2:BU1474,AH489)=1,VLOOKUP(AH489,BQ:BR,2), IF(COUNTIF($BU$2:BU1474,AH489)=0,$AN$10,""))</f>
        <v/>
      </c>
      <c r="AY489" s="45" t="str">
        <f t="shared" ca="1" si="515"/>
        <v/>
      </c>
      <c r="AZ489" s="46" t="str">
        <f t="shared" ca="1" si="516"/>
        <v/>
      </c>
      <c r="BA489" s="77" t="str">
        <f t="shared" ca="1" si="517"/>
        <v/>
      </c>
      <c r="BB489" s="176"/>
      <c r="BC489" s="176"/>
      <c r="BD489" s="77" t="str">
        <f ca="1">IF(ISERROR(AI489-2),"",$AQ$4*SUM($BB$14:BB489)-$AR$4*SUM($BC$14:BC489))</f>
        <v/>
      </c>
      <c r="BE489" s="77" t="str">
        <f t="shared" ca="1" si="518"/>
        <v/>
      </c>
      <c r="BS489" s="163" t="str">
        <f t="shared" si="489"/>
        <v/>
      </c>
      <c r="BT489" s="163" t="str">
        <f t="shared" si="490"/>
        <v/>
      </c>
      <c r="BY489" s="164" t="str">
        <f t="shared" ca="1" si="500"/>
        <v/>
      </c>
      <c r="BZ489" s="44" t="str">
        <f ca="1">IF(COUNTIF($CN$2:CN1474,BY489)=1,VLOOKUP(BY489,CH:CI,2), IF(COUNTIF($CN$2:CN1474,BY489)=0,$BZ$10,""))</f>
        <v/>
      </c>
      <c r="CA489" s="45" t="str">
        <f t="shared" ca="1" si="493"/>
        <v/>
      </c>
      <c r="CB489" s="45" t="str">
        <f t="shared" ca="1" si="501"/>
        <v/>
      </c>
      <c r="CC489" s="44" t="str">
        <f ca="1">IF(COUNTIF($CN$2:CN1474,BY489)=1,VLOOKUP(BY489,CJ:CK,2), IF(COUNTIF($CN$2:CN1474,BY489)=0,$CA$10,""))</f>
        <v/>
      </c>
      <c r="CD489" s="45" t="str">
        <f t="shared" ca="1" si="502"/>
        <v/>
      </c>
      <c r="CE489" s="46" t="str">
        <f t="shared" ca="1" si="503"/>
        <v/>
      </c>
      <c r="CF489" s="44" t="str">
        <f t="shared" ca="1" si="504"/>
        <v/>
      </c>
      <c r="CL489" s="163" t="str">
        <f t="shared" si="483"/>
        <v/>
      </c>
      <c r="CM489" s="163" t="str">
        <f t="shared" si="484"/>
        <v/>
      </c>
      <c r="CR489" s="164" t="str">
        <f t="shared" ca="1" si="494"/>
        <v/>
      </c>
      <c r="CS489" s="44" t="str">
        <f ca="1">IF(COUNTIF($DG$2:DG1474,CR489)=1,VLOOKUP(CR489,DA:DB,2), IF(COUNTIF($DG$2:DG1474,CR489)=0,$CS$10,""))</f>
        <v/>
      </c>
      <c r="CT489" s="45" t="str">
        <f t="shared" ca="1" si="495"/>
        <v/>
      </c>
      <c r="CU489" s="45" t="str">
        <f t="shared" ca="1" si="496"/>
        <v/>
      </c>
      <c r="CV489" s="44" t="str">
        <f ca="1">IF(COUNTIF($DG$2:DG1474,CR489)=1,VLOOKUP(CR489,DC:DD,2), IF(COUNTIF($DG$2:DG1474,CR489)=0,$CT$10,""))</f>
        <v/>
      </c>
      <c r="CW489" s="45" t="str">
        <f t="shared" ca="1" si="497"/>
        <v/>
      </c>
      <c r="CX489" s="46" t="str">
        <f t="shared" ca="1" si="498"/>
        <v/>
      </c>
      <c r="CY489" s="44" t="str">
        <f t="shared" ca="1" si="499"/>
        <v/>
      </c>
      <c r="DE489" s="163" t="str">
        <f t="shared" si="485"/>
        <v/>
      </c>
      <c r="DF489" s="163" t="str">
        <f t="shared" si="486"/>
        <v/>
      </c>
    </row>
    <row r="490" spans="1:110">
      <c r="A490" s="164" t="str">
        <f t="shared" ca="1" si="519"/>
        <v/>
      </c>
      <c r="B490" s="71" t="str">
        <f ca="1">IF(COUNTIF($AD$2:AD1475,A490)=1,VLOOKUP(A490,T:U,2), IF(COUNTIF($AD$2:AD1475,A490)=0,$B$10,""))</f>
        <v/>
      </c>
      <c r="C490" s="31" t="str">
        <f t="shared" ca="1" si="491"/>
        <v/>
      </c>
      <c r="D490" s="32" t="str">
        <f t="shared" ca="1" si="520"/>
        <v/>
      </c>
      <c r="E490" s="71" t="str">
        <f ca="1">IF(COUNTIF($AD$2:AD1475,A490)=1,VLOOKUP(A490,V:W,2), IF(COUNTIF($AD$2:AD1475,A490)=0,$C$10,""))</f>
        <v/>
      </c>
      <c r="F490" s="31" t="str">
        <f t="shared" ca="1" si="521"/>
        <v/>
      </c>
      <c r="G490" s="32" t="str">
        <f t="shared" ca="1" si="522"/>
        <v/>
      </c>
      <c r="H490" s="71" t="str">
        <f ca="1">IF(COUNTIF($AD$2:AD1475,A490)=1,VLOOKUP(A490,X:Y,2), IF(COUNTIF($AD$2:AD1475,A490)=0,$D$10,""))</f>
        <v/>
      </c>
      <c r="I490" s="31" t="str">
        <f t="shared" ca="1" si="523"/>
        <v/>
      </c>
      <c r="J490" s="32" t="str">
        <f t="shared" ca="1" si="524"/>
        <v/>
      </c>
      <c r="K490" s="71" t="str">
        <f ca="1">IF(COUNTIF($AD$2:AD1475,A490)=1,VLOOKUP(A490,Z:AA,2), IF(COUNTIF($AD$2:AD1475,A490)=0,$E$10,""))</f>
        <v/>
      </c>
      <c r="L490" s="31" t="str">
        <f t="shared" ca="1" si="525"/>
        <v/>
      </c>
      <c r="M490" s="32" t="str">
        <f t="shared" ca="1" si="526"/>
        <v/>
      </c>
      <c r="N490" s="77" t="str">
        <f t="shared" ca="1" si="527"/>
        <v/>
      </c>
      <c r="O490" s="77"/>
      <c r="P490" s="77"/>
      <c r="Q490" s="77" t="str">
        <f ca="1">IF(ISERROR(B490-2),"",$G$5*SUM($O$14:O490)-$H$5*SUM($P$14:P490))</f>
        <v/>
      </c>
      <c r="R490" s="77" t="str">
        <f t="shared" ca="1" si="528"/>
        <v/>
      </c>
      <c r="AB490" s="163" t="str">
        <f t="shared" si="487"/>
        <v/>
      </c>
      <c r="AC490" s="163" t="str">
        <f t="shared" si="488"/>
        <v/>
      </c>
      <c r="AH490" s="164" t="str">
        <f t="shared" ca="1" si="505"/>
        <v/>
      </c>
      <c r="AI490" s="44" t="str">
        <f ca="1">IF(COUNTIF($BU$2:BU1475,AH490)=1,VLOOKUP(AH490,BG:BH,2), IF(COUNTIF($BU$2:BU1475,AH490)=0,$AI$10,""))</f>
        <v/>
      </c>
      <c r="AJ490" s="45" t="str">
        <f t="shared" ca="1" si="492"/>
        <v/>
      </c>
      <c r="AK490" s="45" t="str">
        <f t="shared" ca="1" si="506"/>
        <v/>
      </c>
      <c r="AL490" s="44" t="str">
        <f ca="1">IF(COUNTIF($BU$2:BU1475,AH490)=1,VLOOKUP(AH490,BI:BJ,2), IF(COUNTIF($BU$2:BU1475,AH490)=0,$AJ$10,""))</f>
        <v/>
      </c>
      <c r="AM490" s="45" t="str">
        <f t="shared" ca="1" si="507"/>
        <v/>
      </c>
      <c r="AN490" s="46" t="str">
        <f t="shared" ca="1" si="508"/>
        <v/>
      </c>
      <c r="AO490" s="44" t="str">
        <f ca="1">IF(COUNTIF($BU$2:BU1475,AH490)=1,VLOOKUP(AH490,BK:BL,2), IF(COUNTIF($BU$2:BU1475,AH490)=0,$AK$10,""))</f>
        <v/>
      </c>
      <c r="AP490" s="45" t="str">
        <f t="shared" ca="1" si="509"/>
        <v/>
      </c>
      <c r="AQ490" s="46" t="str">
        <f t="shared" ca="1" si="510"/>
        <v/>
      </c>
      <c r="AR490" s="44" t="str">
        <f ca="1">IF(COUNTIF($BU$2:BU1475,AH490)=1,VLOOKUP(AH490,BM:BN,2), IF(COUNTIF($BU$2:BU1475,AH490)=0,$AL$10,""))</f>
        <v/>
      </c>
      <c r="AS490" s="45" t="str">
        <f t="shared" ca="1" si="511"/>
        <v/>
      </c>
      <c r="AT490" s="46" t="str">
        <f t="shared" ca="1" si="512"/>
        <v/>
      </c>
      <c r="AU490" s="44" t="str">
        <f ca="1">IF(COUNTIF($BU$2:BU1475,AH490)=1,VLOOKUP(AH490,BO:BP,2), IF(COUNTIF($BU$2:BU1475,AH490)=0,$AM$10,""))</f>
        <v/>
      </c>
      <c r="AV490" s="45" t="str">
        <f t="shared" ca="1" si="513"/>
        <v/>
      </c>
      <c r="AW490" s="46" t="str">
        <f t="shared" ca="1" si="514"/>
        <v/>
      </c>
      <c r="AX490" s="44" t="str">
        <f ca="1">IF(COUNTIF($BU$2:BU1475,AH490)=1,VLOOKUP(AH490,BQ:BR,2), IF(COUNTIF($BU$2:BU1475,AH490)=0,$AN$10,""))</f>
        <v/>
      </c>
      <c r="AY490" s="45" t="str">
        <f t="shared" ca="1" si="515"/>
        <v/>
      </c>
      <c r="AZ490" s="46" t="str">
        <f t="shared" ca="1" si="516"/>
        <v/>
      </c>
      <c r="BA490" s="77" t="str">
        <f t="shared" ca="1" si="517"/>
        <v/>
      </c>
      <c r="BB490" s="176"/>
      <c r="BC490" s="176"/>
      <c r="BD490" s="77" t="str">
        <f ca="1">IF(ISERROR(AI490-2),"",$AQ$4*SUM($BB$14:BB490)-$AR$4*SUM($BC$14:BC490))</f>
        <v/>
      </c>
      <c r="BE490" s="77" t="str">
        <f t="shared" ca="1" si="518"/>
        <v/>
      </c>
      <c r="BS490" s="163" t="str">
        <f t="shared" si="489"/>
        <v/>
      </c>
      <c r="BT490" s="163" t="str">
        <f t="shared" si="490"/>
        <v/>
      </c>
      <c r="BY490" s="164" t="str">
        <f t="shared" ca="1" si="500"/>
        <v/>
      </c>
      <c r="BZ490" s="44" t="str">
        <f ca="1">IF(COUNTIF($CN$2:CN1475,BY490)=1,VLOOKUP(BY490,CH:CI,2), IF(COUNTIF($CN$2:CN1475,BY490)=0,$BZ$10,""))</f>
        <v/>
      </c>
      <c r="CA490" s="45" t="str">
        <f t="shared" ca="1" si="493"/>
        <v/>
      </c>
      <c r="CB490" s="45" t="str">
        <f t="shared" ca="1" si="501"/>
        <v/>
      </c>
      <c r="CC490" s="44" t="str">
        <f ca="1">IF(COUNTIF($CN$2:CN1475,BY490)=1,VLOOKUP(BY490,CJ:CK,2), IF(COUNTIF($CN$2:CN1475,BY490)=0,$CA$10,""))</f>
        <v/>
      </c>
      <c r="CD490" s="45" t="str">
        <f t="shared" ca="1" si="502"/>
        <v/>
      </c>
      <c r="CE490" s="46" t="str">
        <f t="shared" ca="1" si="503"/>
        <v/>
      </c>
      <c r="CF490" s="44" t="str">
        <f t="shared" ca="1" si="504"/>
        <v/>
      </c>
      <c r="CL490" s="163" t="str">
        <f t="shared" si="483"/>
        <v/>
      </c>
      <c r="CM490" s="163" t="str">
        <f t="shared" si="484"/>
        <v/>
      </c>
      <c r="CR490" s="164" t="str">
        <f t="shared" ca="1" si="494"/>
        <v/>
      </c>
      <c r="CS490" s="44" t="str">
        <f ca="1">IF(COUNTIF($DG$2:DG1475,CR490)=1,VLOOKUP(CR490,DA:DB,2), IF(COUNTIF($DG$2:DG1475,CR490)=0,$CS$10,""))</f>
        <v/>
      </c>
      <c r="CT490" s="45" t="str">
        <f t="shared" ca="1" si="495"/>
        <v/>
      </c>
      <c r="CU490" s="45" t="str">
        <f t="shared" ca="1" si="496"/>
        <v/>
      </c>
      <c r="CV490" s="44" t="str">
        <f ca="1">IF(COUNTIF($DG$2:DG1475,CR490)=1,VLOOKUP(CR490,DC:DD,2), IF(COUNTIF($DG$2:DG1475,CR490)=0,$CT$10,""))</f>
        <v/>
      </c>
      <c r="CW490" s="45" t="str">
        <f t="shared" ca="1" si="497"/>
        <v/>
      </c>
      <c r="CX490" s="46" t="str">
        <f t="shared" ca="1" si="498"/>
        <v/>
      </c>
      <c r="CY490" s="44" t="str">
        <f t="shared" ca="1" si="499"/>
        <v/>
      </c>
      <c r="DE490" s="163" t="str">
        <f t="shared" si="485"/>
        <v/>
      </c>
      <c r="DF490" s="163" t="str">
        <f t="shared" si="486"/>
        <v/>
      </c>
    </row>
    <row r="491" spans="1:110">
      <c r="A491" s="164" t="str">
        <f t="shared" ca="1" si="519"/>
        <v/>
      </c>
      <c r="B491" s="71" t="str">
        <f ca="1">IF(COUNTIF($AD$2:AD1476,A491)=1,VLOOKUP(A491,T:U,2), IF(COUNTIF($AD$2:AD1476,A491)=0,$B$10,""))</f>
        <v/>
      </c>
      <c r="C491" s="31" t="str">
        <f t="shared" ca="1" si="491"/>
        <v/>
      </c>
      <c r="D491" s="32" t="str">
        <f t="shared" ca="1" si="520"/>
        <v/>
      </c>
      <c r="E491" s="71" t="str">
        <f ca="1">IF(COUNTIF($AD$2:AD1476,A491)=1,VLOOKUP(A491,V:W,2), IF(COUNTIF($AD$2:AD1476,A491)=0,$C$10,""))</f>
        <v/>
      </c>
      <c r="F491" s="31" t="str">
        <f t="shared" ca="1" si="521"/>
        <v/>
      </c>
      <c r="G491" s="32" t="str">
        <f t="shared" ca="1" si="522"/>
        <v/>
      </c>
      <c r="H491" s="71" t="str">
        <f ca="1">IF(COUNTIF($AD$2:AD1476,A491)=1,VLOOKUP(A491,X:Y,2), IF(COUNTIF($AD$2:AD1476,A491)=0,$D$10,""))</f>
        <v/>
      </c>
      <c r="I491" s="31" t="str">
        <f t="shared" ca="1" si="523"/>
        <v/>
      </c>
      <c r="J491" s="32" t="str">
        <f t="shared" ca="1" si="524"/>
        <v/>
      </c>
      <c r="K491" s="71" t="str">
        <f ca="1">IF(COUNTIF($AD$2:AD1476,A491)=1,VLOOKUP(A491,Z:AA,2), IF(COUNTIF($AD$2:AD1476,A491)=0,$E$10,""))</f>
        <v/>
      </c>
      <c r="L491" s="31" t="str">
        <f t="shared" ca="1" si="525"/>
        <v/>
      </c>
      <c r="M491" s="32" t="str">
        <f t="shared" ca="1" si="526"/>
        <v/>
      </c>
      <c r="N491" s="77" t="str">
        <f t="shared" ca="1" si="527"/>
        <v/>
      </c>
      <c r="O491" s="77"/>
      <c r="P491" s="77"/>
      <c r="Q491" s="77" t="str">
        <f ca="1">IF(ISERROR(B491-2),"",$G$5*SUM($O$14:O491)-$H$5*SUM($P$14:P491))</f>
        <v/>
      </c>
      <c r="R491" s="77" t="str">
        <f t="shared" ca="1" si="528"/>
        <v/>
      </c>
      <c r="AB491" s="163" t="str">
        <f t="shared" si="487"/>
        <v/>
      </c>
      <c r="AC491" s="163" t="str">
        <f t="shared" si="488"/>
        <v/>
      </c>
      <c r="AH491" s="164" t="str">
        <f t="shared" ca="1" si="505"/>
        <v/>
      </c>
      <c r="AI491" s="44" t="str">
        <f ca="1">IF(COUNTIF($BU$2:BU1476,AH491)=1,VLOOKUP(AH491,BG:BH,2), IF(COUNTIF($BU$2:BU1476,AH491)=0,$AI$10,""))</f>
        <v/>
      </c>
      <c r="AJ491" s="45" t="str">
        <f t="shared" ca="1" si="492"/>
        <v/>
      </c>
      <c r="AK491" s="45" t="str">
        <f t="shared" ca="1" si="506"/>
        <v/>
      </c>
      <c r="AL491" s="44" t="str">
        <f ca="1">IF(COUNTIF($BU$2:BU1476,AH491)=1,VLOOKUP(AH491,BI:BJ,2), IF(COUNTIF($BU$2:BU1476,AH491)=0,$AJ$10,""))</f>
        <v/>
      </c>
      <c r="AM491" s="45" t="str">
        <f t="shared" ca="1" si="507"/>
        <v/>
      </c>
      <c r="AN491" s="46" t="str">
        <f t="shared" ca="1" si="508"/>
        <v/>
      </c>
      <c r="AO491" s="44" t="str">
        <f ca="1">IF(COUNTIF($BU$2:BU1476,AH491)=1,VLOOKUP(AH491,BK:BL,2), IF(COUNTIF($BU$2:BU1476,AH491)=0,$AK$10,""))</f>
        <v/>
      </c>
      <c r="AP491" s="45" t="str">
        <f t="shared" ca="1" si="509"/>
        <v/>
      </c>
      <c r="AQ491" s="46" t="str">
        <f t="shared" ca="1" si="510"/>
        <v/>
      </c>
      <c r="AR491" s="44" t="str">
        <f ca="1">IF(COUNTIF($BU$2:BU1476,AH491)=1,VLOOKUP(AH491,BM:BN,2), IF(COUNTIF($BU$2:BU1476,AH491)=0,$AL$10,""))</f>
        <v/>
      </c>
      <c r="AS491" s="45" t="str">
        <f t="shared" ca="1" si="511"/>
        <v/>
      </c>
      <c r="AT491" s="46" t="str">
        <f t="shared" ca="1" si="512"/>
        <v/>
      </c>
      <c r="AU491" s="44" t="str">
        <f ca="1">IF(COUNTIF($BU$2:BU1476,AH491)=1,VLOOKUP(AH491,BO:BP,2), IF(COUNTIF($BU$2:BU1476,AH491)=0,$AM$10,""))</f>
        <v/>
      </c>
      <c r="AV491" s="45" t="str">
        <f t="shared" ca="1" si="513"/>
        <v/>
      </c>
      <c r="AW491" s="46" t="str">
        <f t="shared" ca="1" si="514"/>
        <v/>
      </c>
      <c r="AX491" s="44" t="str">
        <f ca="1">IF(COUNTIF($BU$2:BU1476,AH491)=1,VLOOKUP(AH491,BQ:BR,2), IF(COUNTIF($BU$2:BU1476,AH491)=0,$AN$10,""))</f>
        <v/>
      </c>
      <c r="AY491" s="45" t="str">
        <f t="shared" ca="1" si="515"/>
        <v/>
      </c>
      <c r="AZ491" s="46" t="str">
        <f t="shared" ca="1" si="516"/>
        <v/>
      </c>
      <c r="BA491" s="77" t="str">
        <f t="shared" ca="1" si="517"/>
        <v/>
      </c>
      <c r="BB491" s="176"/>
      <c r="BC491" s="176"/>
      <c r="BD491" s="77" t="str">
        <f ca="1">IF(ISERROR(AI491-2),"",$AQ$4*SUM($BB$14:BB491)-$AR$4*SUM($BC$14:BC491))</f>
        <v/>
      </c>
      <c r="BE491" s="77" t="str">
        <f t="shared" ca="1" si="518"/>
        <v/>
      </c>
      <c r="BS491" s="163" t="str">
        <f t="shared" si="489"/>
        <v/>
      </c>
      <c r="BT491" s="163" t="str">
        <f t="shared" si="490"/>
        <v/>
      </c>
      <c r="BY491" s="164" t="str">
        <f t="shared" ca="1" si="500"/>
        <v/>
      </c>
      <c r="BZ491" s="44" t="str">
        <f ca="1">IF(COUNTIF($CN$2:CN1476,BY491)=1,VLOOKUP(BY491,CH:CI,2), IF(COUNTIF($CN$2:CN1476,BY491)=0,$BZ$10,""))</f>
        <v/>
      </c>
      <c r="CA491" s="45" t="str">
        <f t="shared" ca="1" si="493"/>
        <v/>
      </c>
      <c r="CB491" s="45" t="str">
        <f t="shared" ca="1" si="501"/>
        <v/>
      </c>
      <c r="CC491" s="44" t="str">
        <f ca="1">IF(COUNTIF($CN$2:CN1476,BY491)=1,VLOOKUP(BY491,CJ:CK,2), IF(COUNTIF($CN$2:CN1476,BY491)=0,$CA$10,""))</f>
        <v/>
      </c>
      <c r="CD491" s="45" t="str">
        <f t="shared" ca="1" si="502"/>
        <v/>
      </c>
      <c r="CE491" s="46" t="str">
        <f t="shared" ca="1" si="503"/>
        <v/>
      </c>
      <c r="CF491" s="44" t="str">
        <f t="shared" ca="1" si="504"/>
        <v/>
      </c>
      <c r="CL491" s="163" t="str">
        <f t="shared" si="483"/>
        <v/>
      </c>
      <c r="CM491" s="163" t="str">
        <f t="shared" si="484"/>
        <v/>
      </c>
      <c r="CR491" s="164" t="str">
        <f t="shared" ca="1" si="494"/>
        <v/>
      </c>
      <c r="CS491" s="44" t="str">
        <f ca="1">IF(COUNTIF($DG$2:DG1476,CR491)=1,VLOOKUP(CR491,DA:DB,2), IF(COUNTIF($DG$2:DG1476,CR491)=0,$CS$10,""))</f>
        <v/>
      </c>
      <c r="CT491" s="45" t="str">
        <f t="shared" ca="1" si="495"/>
        <v/>
      </c>
      <c r="CU491" s="45" t="str">
        <f t="shared" ca="1" si="496"/>
        <v/>
      </c>
      <c r="CV491" s="44" t="str">
        <f ca="1">IF(COUNTIF($DG$2:DG1476,CR491)=1,VLOOKUP(CR491,DC:DD,2), IF(COUNTIF($DG$2:DG1476,CR491)=0,$CT$10,""))</f>
        <v/>
      </c>
      <c r="CW491" s="45" t="str">
        <f t="shared" ca="1" si="497"/>
        <v/>
      </c>
      <c r="CX491" s="46" t="str">
        <f t="shared" ca="1" si="498"/>
        <v/>
      </c>
      <c r="CY491" s="44" t="str">
        <f t="shared" ca="1" si="499"/>
        <v/>
      </c>
      <c r="DE491" s="163" t="str">
        <f t="shared" si="485"/>
        <v/>
      </c>
      <c r="DF491" s="163" t="str">
        <f t="shared" si="486"/>
        <v/>
      </c>
    </row>
    <row r="492" spans="1:110">
      <c r="A492" s="164" t="str">
        <f t="shared" ca="1" si="519"/>
        <v/>
      </c>
      <c r="B492" s="71" t="str">
        <f ca="1">IF(COUNTIF($AD$2:AD1477,A492)=1,VLOOKUP(A492,T:U,2), IF(COUNTIF($AD$2:AD1477,A492)=0,$B$10,""))</f>
        <v/>
      </c>
      <c r="C492" s="31" t="str">
        <f t="shared" ca="1" si="491"/>
        <v/>
      </c>
      <c r="D492" s="32" t="str">
        <f t="shared" ca="1" si="520"/>
        <v/>
      </c>
      <c r="E492" s="71" t="str">
        <f ca="1">IF(COUNTIF($AD$2:AD1477,A492)=1,VLOOKUP(A492,V:W,2), IF(COUNTIF($AD$2:AD1477,A492)=0,$C$10,""))</f>
        <v/>
      </c>
      <c r="F492" s="31" t="str">
        <f t="shared" ca="1" si="521"/>
        <v/>
      </c>
      <c r="G492" s="32" t="str">
        <f t="shared" ca="1" si="522"/>
        <v/>
      </c>
      <c r="H492" s="71" t="str">
        <f ca="1">IF(COUNTIF($AD$2:AD1477,A492)=1,VLOOKUP(A492,X:Y,2), IF(COUNTIF($AD$2:AD1477,A492)=0,$D$10,""))</f>
        <v/>
      </c>
      <c r="I492" s="31" t="str">
        <f t="shared" ca="1" si="523"/>
        <v/>
      </c>
      <c r="J492" s="32" t="str">
        <f t="shared" ca="1" si="524"/>
        <v/>
      </c>
      <c r="K492" s="71" t="str">
        <f ca="1">IF(COUNTIF($AD$2:AD1477,A492)=1,VLOOKUP(A492,Z:AA,2), IF(COUNTIF($AD$2:AD1477,A492)=0,$E$10,""))</f>
        <v/>
      </c>
      <c r="L492" s="31" t="str">
        <f t="shared" ca="1" si="525"/>
        <v/>
      </c>
      <c r="M492" s="32" t="str">
        <f t="shared" ca="1" si="526"/>
        <v/>
      </c>
      <c r="N492" s="77" t="str">
        <f t="shared" ca="1" si="527"/>
        <v/>
      </c>
      <c r="O492" s="77"/>
      <c r="P492" s="77"/>
      <c r="Q492" s="77" t="str">
        <f ca="1">IF(ISERROR(B492-2),"",$G$5*SUM($O$14:O492)-$H$5*SUM($P$14:P492))</f>
        <v/>
      </c>
      <c r="R492" s="77" t="str">
        <f t="shared" ca="1" si="528"/>
        <v/>
      </c>
      <c r="AB492" s="163" t="str">
        <f t="shared" si="487"/>
        <v/>
      </c>
      <c r="AC492" s="163" t="str">
        <f t="shared" si="488"/>
        <v/>
      </c>
      <c r="AH492" s="164" t="str">
        <f t="shared" ca="1" si="505"/>
        <v/>
      </c>
      <c r="AI492" s="44" t="str">
        <f ca="1">IF(COUNTIF($BU$2:BU1477,AH492)=1,VLOOKUP(AH492,BG:BH,2), IF(COUNTIF($BU$2:BU1477,AH492)=0,$AI$10,""))</f>
        <v/>
      </c>
      <c r="AJ492" s="45" t="str">
        <f t="shared" ca="1" si="492"/>
        <v/>
      </c>
      <c r="AK492" s="45" t="str">
        <f t="shared" ca="1" si="506"/>
        <v/>
      </c>
      <c r="AL492" s="44" t="str">
        <f ca="1">IF(COUNTIF($BU$2:BU1477,AH492)=1,VLOOKUP(AH492,BI:BJ,2), IF(COUNTIF($BU$2:BU1477,AH492)=0,$AJ$10,""))</f>
        <v/>
      </c>
      <c r="AM492" s="45" t="str">
        <f t="shared" ca="1" si="507"/>
        <v/>
      </c>
      <c r="AN492" s="46" t="str">
        <f t="shared" ca="1" si="508"/>
        <v/>
      </c>
      <c r="AO492" s="44" t="str">
        <f ca="1">IF(COUNTIF($BU$2:BU1477,AH492)=1,VLOOKUP(AH492,BK:BL,2), IF(COUNTIF($BU$2:BU1477,AH492)=0,$AK$10,""))</f>
        <v/>
      </c>
      <c r="AP492" s="45" t="str">
        <f t="shared" ca="1" si="509"/>
        <v/>
      </c>
      <c r="AQ492" s="46" t="str">
        <f t="shared" ca="1" si="510"/>
        <v/>
      </c>
      <c r="AR492" s="44" t="str">
        <f ca="1">IF(COUNTIF($BU$2:BU1477,AH492)=1,VLOOKUP(AH492,BM:BN,2), IF(COUNTIF($BU$2:BU1477,AH492)=0,$AL$10,""))</f>
        <v/>
      </c>
      <c r="AS492" s="45" t="str">
        <f t="shared" ca="1" si="511"/>
        <v/>
      </c>
      <c r="AT492" s="46" t="str">
        <f t="shared" ca="1" si="512"/>
        <v/>
      </c>
      <c r="AU492" s="44" t="str">
        <f ca="1">IF(COUNTIF($BU$2:BU1477,AH492)=1,VLOOKUP(AH492,BO:BP,2), IF(COUNTIF($BU$2:BU1477,AH492)=0,$AM$10,""))</f>
        <v/>
      </c>
      <c r="AV492" s="45" t="str">
        <f t="shared" ca="1" si="513"/>
        <v/>
      </c>
      <c r="AW492" s="46" t="str">
        <f t="shared" ca="1" si="514"/>
        <v/>
      </c>
      <c r="AX492" s="44" t="str">
        <f ca="1">IF(COUNTIF($BU$2:BU1477,AH492)=1,VLOOKUP(AH492,BQ:BR,2), IF(COUNTIF($BU$2:BU1477,AH492)=0,$AN$10,""))</f>
        <v/>
      </c>
      <c r="AY492" s="45" t="str">
        <f t="shared" ca="1" si="515"/>
        <v/>
      </c>
      <c r="AZ492" s="46" t="str">
        <f t="shared" ca="1" si="516"/>
        <v/>
      </c>
      <c r="BA492" s="77" t="str">
        <f t="shared" ca="1" si="517"/>
        <v/>
      </c>
      <c r="BB492" s="176"/>
      <c r="BC492" s="176"/>
      <c r="BD492" s="77" t="str">
        <f ca="1">IF(ISERROR(AI492-2),"",$AQ$4*SUM($BB$14:BB492)-$AR$4*SUM($BC$14:BC492))</f>
        <v/>
      </c>
      <c r="BE492" s="77" t="str">
        <f t="shared" ca="1" si="518"/>
        <v/>
      </c>
      <c r="BS492" s="163" t="str">
        <f t="shared" si="489"/>
        <v/>
      </c>
      <c r="BT492" s="163" t="str">
        <f t="shared" si="490"/>
        <v/>
      </c>
      <c r="BY492" s="164" t="str">
        <f t="shared" ca="1" si="500"/>
        <v/>
      </c>
      <c r="BZ492" s="44" t="str">
        <f ca="1">IF(COUNTIF($CN$2:CN1477,BY492)=1,VLOOKUP(BY492,CH:CI,2), IF(COUNTIF($CN$2:CN1477,BY492)=0,$BZ$10,""))</f>
        <v/>
      </c>
      <c r="CA492" s="45" t="str">
        <f t="shared" ca="1" si="493"/>
        <v/>
      </c>
      <c r="CB492" s="45" t="str">
        <f t="shared" ca="1" si="501"/>
        <v/>
      </c>
      <c r="CC492" s="44" t="str">
        <f ca="1">IF(COUNTIF($CN$2:CN1477,BY492)=1,VLOOKUP(BY492,CJ:CK,2), IF(COUNTIF($CN$2:CN1477,BY492)=0,$CA$10,""))</f>
        <v/>
      </c>
      <c r="CD492" s="45" t="str">
        <f t="shared" ca="1" si="502"/>
        <v/>
      </c>
      <c r="CE492" s="46" t="str">
        <f t="shared" ca="1" si="503"/>
        <v/>
      </c>
      <c r="CF492" s="44" t="str">
        <f t="shared" ca="1" si="504"/>
        <v/>
      </c>
      <c r="CL492" s="163" t="str">
        <f t="shared" si="483"/>
        <v/>
      </c>
      <c r="CM492" s="163" t="str">
        <f t="shared" si="484"/>
        <v/>
      </c>
      <c r="CR492" s="164" t="str">
        <f t="shared" ca="1" si="494"/>
        <v/>
      </c>
      <c r="CS492" s="44" t="str">
        <f ca="1">IF(COUNTIF($DG$2:DG1477,CR492)=1,VLOOKUP(CR492,DA:DB,2), IF(COUNTIF($DG$2:DG1477,CR492)=0,$CS$10,""))</f>
        <v/>
      </c>
      <c r="CT492" s="45" t="str">
        <f t="shared" ca="1" si="495"/>
        <v/>
      </c>
      <c r="CU492" s="45" t="str">
        <f t="shared" ca="1" si="496"/>
        <v/>
      </c>
      <c r="CV492" s="44" t="str">
        <f ca="1">IF(COUNTIF($DG$2:DG1477,CR492)=1,VLOOKUP(CR492,DC:DD,2), IF(COUNTIF($DG$2:DG1477,CR492)=0,$CT$10,""))</f>
        <v/>
      </c>
      <c r="CW492" s="45" t="str">
        <f t="shared" ca="1" si="497"/>
        <v/>
      </c>
      <c r="CX492" s="46" t="str">
        <f t="shared" ca="1" si="498"/>
        <v/>
      </c>
      <c r="CY492" s="44" t="str">
        <f t="shared" ca="1" si="499"/>
        <v/>
      </c>
      <c r="DE492" s="163" t="str">
        <f t="shared" si="485"/>
        <v/>
      </c>
      <c r="DF492" s="163" t="str">
        <f t="shared" si="486"/>
        <v/>
      </c>
    </row>
    <row r="493" spans="1:110">
      <c r="A493" s="164" t="str">
        <f t="shared" ca="1" si="519"/>
        <v/>
      </c>
      <c r="B493" s="71" t="str">
        <f ca="1">IF(COUNTIF($AD$2:AD1478,A493)=1,VLOOKUP(A493,T:U,2), IF(COUNTIF($AD$2:AD1478,A493)=0,$B$10,""))</f>
        <v/>
      </c>
      <c r="C493" s="31" t="str">
        <f t="shared" ca="1" si="491"/>
        <v/>
      </c>
      <c r="D493" s="32" t="str">
        <f t="shared" ca="1" si="520"/>
        <v/>
      </c>
      <c r="E493" s="71" t="str">
        <f ca="1">IF(COUNTIF($AD$2:AD1478,A493)=1,VLOOKUP(A493,V:W,2), IF(COUNTIF($AD$2:AD1478,A493)=0,$C$10,""))</f>
        <v/>
      </c>
      <c r="F493" s="31" t="str">
        <f t="shared" ca="1" si="521"/>
        <v/>
      </c>
      <c r="G493" s="32" t="str">
        <f t="shared" ca="1" si="522"/>
        <v/>
      </c>
      <c r="H493" s="71" t="str">
        <f ca="1">IF(COUNTIF($AD$2:AD1478,A493)=1,VLOOKUP(A493,X:Y,2), IF(COUNTIF($AD$2:AD1478,A493)=0,$D$10,""))</f>
        <v/>
      </c>
      <c r="I493" s="31" t="str">
        <f t="shared" ca="1" si="523"/>
        <v/>
      </c>
      <c r="J493" s="32" t="str">
        <f t="shared" ca="1" si="524"/>
        <v/>
      </c>
      <c r="K493" s="71" t="str">
        <f ca="1">IF(COUNTIF($AD$2:AD1478,A493)=1,VLOOKUP(A493,Z:AA,2), IF(COUNTIF($AD$2:AD1478,A493)=0,$E$10,""))</f>
        <v/>
      </c>
      <c r="L493" s="31" t="str">
        <f t="shared" ca="1" si="525"/>
        <v/>
      </c>
      <c r="M493" s="32" t="str">
        <f t="shared" ca="1" si="526"/>
        <v/>
      </c>
      <c r="N493" s="77" t="str">
        <f t="shared" ca="1" si="527"/>
        <v/>
      </c>
      <c r="O493" s="77"/>
      <c r="P493" s="77"/>
      <c r="Q493" s="77" t="str">
        <f ca="1">IF(ISERROR(B493-2),"",$G$5*SUM($O$14:O493)-$H$5*SUM($P$14:P493))</f>
        <v/>
      </c>
      <c r="R493" s="77" t="str">
        <f t="shared" ca="1" si="528"/>
        <v/>
      </c>
      <c r="AB493" s="163" t="str">
        <f t="shared" si="487"/>
        <v/>
      </c>
      <c r="AC493" s="163" t="str">
        <f t="shared" si="488"/>
        <v/>
      </c>
      <c r="BS493" s="163" t="str">
        <f t="shared" si="489"/>
        <v/>
      </c>
      <c r="BT493" s="163" t="str">
        <f t="shared" si="490"/>
        <v/>
      </c>
      <c r="BY493" s="164" t="str">
        <f t="shared" ca="1" si="500"/>
        <v/>
      </c>
      <c r="BZ493" s="44" t="str">
        <f ca="1">IF(COUNTIF($CN$2:CN1478,BY493)=1,VLOOKUP(BY493,CH:CI,2), IF(COUNTIF($CN$2:CN1478,BY493)=0,$BZ$10,""))</f>
        <v/>
      </c>
      <c r="CA493" s="45" t="str">
        <f t="shared" ca="1" si="493"/>
        <v/>
      </c>
      <c r="CB493" s="45" t="str">
        <f t="shared" ca="1" si="501"/>
        <v/>
      </c>
      <c r="CC493" s="44" t="str">
        <f ca="1">IF(COUNTIF($CN$2:CN1478,BY493)=1,VLOOKUP(BY493,CJ:CK,2), IF(COUNTIF($CN$2:CN1478,BY493)=0,$CA$10,""))</f>
        <v/>
      </c>
      <c r="CD493" s="45" t="str">
        <f t="shared" ca="1" si="502"/>
        <v/>
      </c>
      <c r="CE493" s="46" t="str">
        <f t="shared" ca="1" si="503"/>
        <v/>
      </c>
      <c r="CF493" s="44" t="str">
        <f t="shared" ca="1" si="504"/>
        <v/>
      </c>
      <c r="CL493" s="163" t="str">
        <f t="shared" si="483"/>
        <v/>
      </c>
      <c r="CM493" s="163" t="str">
        <f t="shared" si="484"/>
        <v/>
      </c>
      <c r="CR493" s="164" t="str">
        <f t="shared" ca="1" si="494"/>
        <v/>
      </c>
      <c r="CS493" s="44" t="str">
        <f ca="1">IF(COUNTIF($DG$2:DG1478,CR493)=1,VLOOKUP(CR493,DA:DB,2), IF(COUNTIF($DG$2:DG1478,CR493)=0,$CS$10,""))</f>
        <v/>
      </c>
      <c r="CT493" s="45" t="str">
        <f t="shared" ca="1" si="495"/>
        <v/>
      </c>
      <c r="CU493" s="45" t="str">
        <f t="shared" ca="1" si="496"/>
        <v/>
      </c>
      <c r="CV493" s="44" t="str">
        <f ca="1">IF(COUNTIF($DG$2:DG1478,CR493)=1,VLOOKUP(CR493,DC:DD,2), IF(COUNTIF($DG$2:DG1478,CR493)=0,$CT$10,""))</f>
        <v/>
      </c>
      <c r="CW493" s="45" t="str">
        <f t="shared" ca="1" si="497"/>
        <v/>
      </c>
      <c r="CX493" s="46" t="str">
        <f t="shared" ca="1" si="498"/>
        <v/>
      </c>
      <c r="CY493" s="44" t="str">
        <f t="shared" ca="1" si="499"/>
        <v/>
      </c>
      <c r="DE493" s="163" t="str">
        <f t="shared" si="485"/>
        <v/>
      </c>
      <c r="DF493" s="163" t="str">
        <f t="shared" si="486"/>
        <v/>
      </c>
    </row>
    <row r="494" spans="1:110">
      <c r="A494" s="164" t="str">
        <f t="shared" ca="1" si="519"/>
        <v/>
      </c>
      <c r="B494" s="71" t="str">
        <f ca="1">IF(COUNTIF($AD$2:AD1479,A494)=1,VLOOKUP(A494,T:U,2), IF(COUNTIF($AD$2:AD1479,A494)=0,$B$10,""))</f>
        <v/>
      </c>
      <c r="C494" s="31" t="str">
        <f t="shared" ca="1" si="491"/>
        <v/>
      </c>
      <c r="D494" s="32" t="str">
        <f t="shared" ca="1" si="520"/>
        <v/>
      </c>
      <c r="E494" s="71" t="str">
        <f ca="1">IF(COUNTIF($AD$2:AD1479,A494)=1,VLOOKUP(A494,V:W,2), IF(COUNTIF($AD$2:AD1479,A494)=0,$C$10,""))</f>
        <v/>
      </c>
      <c r="F494" s="31" t="str">
        <f t="shared" ca="1" si="521"/>
        <v/>
      </c>
      <c r="G494" s="32" t="str">
        <f t="shared" ca="1" si="522"/>
        <v/>
      </c>
      <c r="H494" s="71" t="str">
        <f ca="1">IF(COUNTIF($AD$2:AD1479,A494)=1,VLOOKUP(A494,X:Y,2), IF(COUNTIF($AD$2:AD1479,A494)=0,$D$10,""))</f>
        <v/>
      </c>
      <c r="I494" s="31" t="str">
        <f t="shared" ca="1" si="523"/>
        <v/>
      </c>
      <c r="J494" s="32" t="str">
        <f t="shared" ca="1" si="524"/>
        <v/>
      </c>
      <c r="K494" s="71" t="str">
        <f ca="1">IF(COUNTIF($AD$2:AD1479,A494)=1,VLOOKUP(A494,Z:AA,2), IF(COUNTIF($AD$2:AD1479,A494)=0,$E$10,""))</f>
        <v/>
      </c>
      <c r="L494" s="31" t="str">
        <f t="shared" ca="1" si="525"/>
        <v/>
      </c>
      <c r="M494" s="32" t="str">
        <f t="shared" ca="1" si="526"/>
        <v/>
      </c>
      <c r="N494" s="77" t="str">
        <f t="shared" ca="1" si="527"/>
        <v/>
      </c>
      <c r="O494" s="77"/>
      <c r="P494" s="77"/>
      <c r="Q494" s="77" t="str">
        <f ca="1">IF(ISERROR(B494-2),"",$G$5*SUM($O$14:O494)-$H$5*SUM($P$14:P494))</f>
        <v/>
      </c>
      <c r="R494" s="77" t="str">
        <f t="shared" ca="1" si="528"/>
        <v/>
      </c>
      <c r="AB494" s="163" t="str">
        <f t="shared" si="487"/>
        <v/>
      </c>
      <c r="AC494" s="163" t="str">
        <f t="shared" si="488"/>
        <v/>
      </c>
      <c r="BS494" s="163" t="str">
        <f t="shared" si="489"/>
        <v/>
      </c>
      <c r="BT494" s="163" t="str">
        <f t="shared" si="490"/>
        <v/>
      </c>
      <c r="BY494" s="164" t="str">
        <f t="shared" ca="1" si="500"/>
        <v/>
      </c>
      <c r="BZ494" s="44" t="str">
        <f ca="1">IF(COUNTIF($CN$2:CN1479,BY494)=1,VLOOKUP(BY494,CH:CI,2), IF(COUNTIF($CN$2:CN1479,BY494)=0,$BZ$10,""))</f>
        <v/>
      </c>
      <c r="CA494" s="45" t="str">
        <f t="shared" ca="1" si="493"/>
        <v/>
      </c>
      <c r="CB494" s="45" t="str">
        <f t="shared" ca="1" si="501"/>
        <v/>
      </c>
      <c r="CC494" s="44" t="str">
        <f ca="1">IF(COUNTIF($CN$2:CN1479,BY494)=1,VLOOKUP(BY494,CJ:CK,2), IF(COUNTIF($CN$2:CN1479,BY494)=0,$CA$10,""))</f>
        <v/>
      </c>
      <c r="CD494" s="45" t="str">
        <f t="shared" ca="1" si="502"/>
        <v/>
      </c>
      <c r="CE494" s="46" t="str">
        <f t="shared" ca="1" si="503"/>
        <v/>
      </c>
      <c r="CF494" s="44" t="str">
        <f t="shared" ca="1" si="504"/>
        <v/>
      </c>
      <c r="CL494" s="163" t="str">
        <f t="shared" si="483"/>
        <v/>
      </c>
      <c r="CM494" s="163" t="str">
        <f t="shared" si="484"/>
        <v/>
      </c>
      <c r="CR494" s="164" t="str">
        <f t="shared" ca="1" si="494"/>
        <v/>
      </c>
      <c r="CS494" s="44" t="str">
        <f ca="1">IF(COUNTIF($DG$2:DG1479,CR494)=1,VLOOKUP(CR494,DA:DB,2), IF(COUNTIF($DG$2:DG1479,CR494)=0,$CS$10,""))</f>
        <v/>
      </c>
      <c r="CT494" s="45" t="str">
        <f t="shared" ca="1" si="495"/>
        <v/>
      </c>
      <c r="CU494" s="45" t="str">
        <f t="shared" ca="1" si="496"/>
        <v/>
      </c>
      <c r="CV494" s="44" t="str">
        <f ca="1">IF(COUNTIF($DG$2:DG1479,CR494)=1,VLOOKUP(CR494,DC:DD,2), IF(COUNTIF($DG$2:DG1479,CR494)=0,$CT$10,""))</f>
        <v/>
      </c>
      <c r="CW494" s="45" t="str">
        <f t="shared" ca="1" si="497"/>
        <v/>
      </c>
      <c r="CX494" s="46" t="str">
        <f t="shared" ca="1" si="498"/>
        <v/>
      </c>
      <c r="CY494" s="44" t="str">
        <f t="shared" ca="1" si="499"/>
        <v/>
      </c>
      <c r="DE494" s="163" t="str">
        <f t="shared" si="485"/>
        <v/>
      </c>
      <c r="DF494" s="163" t="str">
        <f t="shared" si="486"/>
        <v/>
      </c>
    </row>
    <row r="495" spans="1:110">
      <c r="A495" s="164" t="str">
        <f t="shared" ca="1" si="519"/>
        <v/>
      </c>
      <c r="B495" s="71" t="str">
        <f ca="1">IF(COUNTIF($AD$2:AD1480,A495)=1,VLOOKUP(A495,T:U,2), IF(COUNTIF($AD$2:AD1480,A495)=0,$B$10,""))</f>
        <v/>
      </c>
      <c r="C495" s="31" t="str">
        <f t="shared" ca="1" si="491"/>
        <v/>
      </c>
      <c r="D495" s="32" t="str">
        <f t="shared" ca="1" si="520"/>
        <v/>
      </c>
      <c r="E495" s="71" t="str">
        <f ca="1">IF(COUNTIF($AD$2:AD1480,A495)=1,VLOOKUP(A495,V:W,2), IF(COUNTIF($AD$2:AD1480,A495)=0,$C$10,""))</f>
        <v/>
      </c>
      <c r="F495" s="31" t="str">
        <f t="shared" ca="1" si="521"/>
        <v/>
      </c>
      <c r="G495" s="32" t="str">
        <f t="shared" ca="1" si="522"/>
        <v/>
      </c>
      <c r="H495" s="71" t="str">
        <f ca="1">IF(COUNTIF($AD$2:AD1480,A495)=1,VLOOKUP(A495,X:Y,2), IF(COUNTIF($AD$2:AD1480,A495)=0,$D$10,""))</f>
        <v/>
      </c>
      <c r="I495" s="31" t="str">
        <f t="shared" ca="1" si="523"/>
        <v/>
      </c>
      <c r="J495" s="32" t="str">
        <f t="shared" ca="1" si="524"/>
        <v/>
      </c>
      <c r="K495" s="71" t="str">
        <f ca="1">IF(COUNTIF($AD$2:AD1480,A495)=1,VLOOKUP(A495,Z:AA,2), IF(COUNTIF($AD$2:AD1480,A495)=0,$E$10,""))</f>
        <v/>
      </c>
      <c r="L495" s="31" t="str">
        <f t="shared" ca="1" si="525"/>
        <v/>
      </c>
      <c r="M495" s="32" t="str">
        <f t="shared" ca="1" si="526"/>
        <v/>
      </c>
      <c r="N495" s="77" t="str">
        <f t="shared" ca="1" si="527"/>
        <v/>
      </c>
      <c r="O495" s="77"/>
      <c r="P495" s="77"/>
      <c r="Q495" s="77" t="str">
        <f ca="1">IF(ISERROR(B495-2),"",$G$5*SUM($O$14:O495)-$H$5*SUM($P$14:P495))</f>
        <v/>
      </c>
      <c r="R495" s="77" t="str">
        <f t="shared" ca="1" si="528"/>
        <v/>
      </c>
      <c r="AB495" s="163" t="str">
        <f t="shared" si="487"/>
        <v/>
      </c>
      <c r="AC495" s="163" t="str">
        <f t="shared" si="488"/>
        <v/>
      </c>
      <c r="BS495" s="163" t="str">
        <f t="shared" si="489"/>
        <v/>
      </c>
      <c r="BT495" s="163" t="str">
        <f t="shared" si="490"/>
        <v/>
      </c>
      <c r="BY495" s="164" t="str">
        <f t="shared" ca="1" si="500"/>
        <v/>
      </c>
      <c r="BZ495" s="44" t="str">
        <f ca="1">IF(COUNTIF($CN$2:CN1480,BY495)=1,VLOOKUP(BY495,CH:CI,2), IF(COUNTIF($CN$2:CN1480,BY495)=0,$BZ$10,""))</f>
        <v/>
      </c>
      <c r="CA495" s="45" t="str">
        <f t="shared" ca="1" si="493"/>
        <v/>
      </c>
      <c r="CB495" s="45" t="str">
        <f t="shared" ca="1" si="501"/>
        <v/>
      </c>
      <c r="CC495" s="44" t="str">
        <f ca="1">IF(COUNTIF($CN$2:CN1480,BY495)=1,VLOOKUP(BY495,CJ:CK,2), IF(COUNTIF($CN$2:CN1480,BY495)=0,$CA$10,""))</f>
        <v/>
      </c>
      <c r="CD495" s="45" t="str">
        <f t="shared" ca="1" si="502"/>
        <v/>
      </c>
      <c r="CE495" s="46" t="str">
        <f t="shared" ca="1" si="503"/>
        <v/>
      </c>
      <c r="CF495" s="44" t="str">
        <f t="shared" ca="1" si="504"/>
        <v/>
      </c>
      <c r="CL495" s="163" t="str">
        <f t="shared" si="483"/>
        <v/>
      </c>
      <c r="CM495" s="163" t="str">
        <f t="shared" si="484"/>
        <v/>
      </c>
      <c r="CR495" s="164" t="str">
        <f t="shared" ca="1" si="494"/>
        <v/>
      </c>
      <c r="CS495" s="44" t="str">
        <f ca="1">IF(COUNTIF($DG$2:DG1480,CR495)=1,VLOOKUP(CR495,DA:DB,2), IF(COUNTIF($DG$2:DG1480,CR495)=0,$CS$10,""))</f>
        <v/>
      </c>
      <c r="CT495" s="45" t="str">
        <f t="shared" ca="1" si="495"/>
        <v/>
      </c>
      <c r="CU495" s="45" t="str">
        <f t="shared" ca="1" si="496"/>
        <v/>
      </c>
      <c r="CV495" s="44" t="str">
        <f ca="1">IF(COUNTIF($DG$2:DG1480,CR495)=1,VLOOKUP(CR495,DC:DD,2), IF(COUNTIF($DG$2:DG1480,CR495)=0,$CT$10,""))</f>
        <v/>
      </c>
      <c r="CW495" s="45" t="str">
        <f t="shared" ca="1" si="497"/>
        <v/>
      </c>
      <c r="CX495" s="46" t="str">
        <f t="shared" ca="1" si="498"/>
        <v/>
      </c>
      <c r="CY495" s="44" t="str">
        <f t="shared" ca="1" si="499"/>
        <v/>
      </c>
      <c r="DE495" s="163" t="str">
        <f t="shared" si="485"/>
        <v/>
      </c>
      <c r="DF495" s="163" t="str">
        <f t="shared" si="486"/>
        <v/>
      </c>
    </row>
    <row r="496" spans="1:110">
      <c r="A496" s="164" t="str">
        <f t="shared" ca="1" si="519"/>
        <v/>
      </c>
      <c r="B496" s="71" t="str">
        <f ca="1">IF(COUNTIF($AD$2:AD1481,A496)=1,VLOOKUP(A496,T:U,2), IF(COUNTIF($AD$2:AD1481,A496)=0,$B$10,""))</f>
        <v/>
      </c>
      <c r="C496" s="31" t="str">
        <f t="shared" ca="1" si="491"/>
        <v/>
      </c>
      <c r="D496" s="32" t="str">
        <f t="shared" ca="1" si="520"/>
        <v/>
      </c>
      <c r="E496" s="71" t="str">
        <f ca="1">IF(COUNTIF($AD$2:AD1481,A496)=1,VLOOKUP(A496,V:W,2), IF(COUNTIF($AD$2:AD1481,A496)=0,$C$10,""))</f>
        <v/>
      </c>
      <c r="F496" s="31" t="str">
        <f t="shared" ca="1" si="521"/>
        <v/>
      </c>
      <c r="G496" s="32" t="str">
        <f t="shared" ca="1" si="522"/>
        <v/>
      </c>
      <c r="H496" s="71" t="str">
        <f ca="1">IF(COUNTIF($AD$2:AD1481,A496)=1,VLOOKUP(A496,X:Y,2), IF(COUNTIF($AD$2:AD1481,A496)=0,$D$10,""))</f>
        <v/>
      </c>
      <c r="I496" s="31" t="str">
        <f t="shared" ca="1" si="523"/>
        <v/>
      </c>
      <c r="J496" s="32" t="str">
        <f t="shared" ca="1" si="524"/>
        <v/>
      </c>
      <c r="K496" s="71" t="str">
        <f ca="1">IF(COUNTIF($AD$2:AD1481,A496)=1,VLOOKUP(A496,Z:AA,2), IF(COUNTIF($AD$2:AD1481,A496)=0,$E$10,""))</f>
        <v/>
      </c>
      <c r="L496" s="31" t="str">
        <f t="shared" ca="1" si="525"/>
        <v/>
      </c>
      <c r="M496" s="32" t="str">
        <f t="shared" ca="1" si="526"/>
        <v/>
      </c>
      <c r="N496" s="77" t="str">
        <f t="shared" ca="1" si="527"/>
        <v/>
      </c>
      <c r="O496" s="77"/>
      <c r="P496" s="77"/>
      <c r="Q496" s="77" t="str">
        <f ca="1">IF(ISERROR(B496-2),"",$G$5*SUM($O$14:O496)-$H$5*SUM($P$14:P496))</f>
        <v/>
      </c>
      <c r="R496" s="77" t="str">
        <f t="shared" ca="1" si="528"/>
        <v/>
      </c>
      <c r="AB496" s="163" t="str">
        <f t="shared" si="487"/>
        <v/>
      </c>
      <c r="AC496" s="163" t="str">
        <f t="shared" si="488"/>
        <v/>
      </c>
      <c r="BS496" s="163" t="str">
        <f t="shared" si="489"/>
        <v/>
      </c>
      <c r="BT496" s="163" t="str">
        <f t="shared" si="490"/>
        <v/>
      </c>
      <c r="BY496" s="164" t="str">
        <f t="shared" ca="1" si="500"/>
        <v/>
      </c>
      <c r="BZ496" s="44" t="str">
        <f ca="1">IF(COUNTIF($CN$2:CN1481,BY496)=1,VLOOKUP(BY496,CH:CI,2), IF(COUNTIF($CN$2:CN1481,BY496)=0,$BZ$10,""))</f>
        <v/>
      </c>
      <c r="CA496" s="45" t="str">
        <f t="shared" ca="1" si="493"/>
        <v/>
      </c>
      <c r="CB496" s="45" t="str">
        <f t="shared" ca="1" si="501"/>
        <v/>
      </c>
      <c r="CC496" s="44" t="str">
        <f ca="1">IF(COUNTIF($CN$2:CN1481,BY496)=1,VLOOKUP(BY496,CJ:CK,2), IF(COUNTIF($CN$2:CN1481,BY496)=0,$CA$10,""))</f>
        <v/>
      </c>
      <c r="CD496" s="45" t="str">
        <f t="shared" ca="1" si="502"/>
        <v/>
      </c>
      <c r="CE496" s="46" t="str">
        <f t="shared" ca="1" si="503"/>
        <v/>
      </c>
      <c r="CF496" s="44" t="str">
        <f t="shared" ca="1" si="504"/>
        <v/>
      </c>
      <c r="CL496" s="163" t="str">
        <f t="shared" si="483"/>
        <v/>
      </c>
      <c r="CM496" s="163" t="str">
        <f t="shared" si="484"/>
        <v/>
      </c>
      <c r="CR496" s="164" t="str">
        <f t="shared" ca="1" si="494"/>
        <v/>
      </c>
      <c r="CS496" s="44" t="str">
        <f ca="1">IF(COUNTIF($DG$2:DG1481,CR496)=1,VLOOKUP(CR496,DA:DB,2), IF(COUNTIF($DG$2:DG1481,CR496)=0,$CS$10,""))</f>
        <v/>
      </c>
      <c r="CT496" s="45" t="str">
        <f t="shared" ca="1" si="495"/>
        <v/>
      </c>
      <c r="CU496" s="45" t="str">
        <f t="shared" ca="1" si="496"/>
        <v/>
      </c>
      <c r="CV496" s="44" t="str">
        <f ca="1">IF(COUNTIF($DG$2:DG1481,CR496)=1,VLOOKUP(CR496,DC:DD,2), IF(COUNTIF($DG$2:DG1481,CR496)=0,$CT$10,""))</f>
        <v/>
      </c>
      <c r="CW496" s="45" t="str">
        <f t="shared" ca="1" si="497"/>
        <v/>
      </c>
      <c r="CX496" s="46" t="str">
        <f t="shared" ca="1" si="498"/>
        <v/>
      </c>
      <c r="CY496" s="44" t="str">
        <f t="shared" ca="1" si="499"/>
        <v/>
      </c>
      <c r="DE496" s="163" t="str">
        <f t="shared" si="485"/>
        <v/>
      </c>
      <c r="DF496" s="163" t="str">
        <f t="shared" si="486"/>
        <v/>
      </c>
    </row>
    <row r="497" spans="1:110">
      <c r="A497" s="164" t="str">
        <f t="shared" ca="1" si="519"/>
        <v/>
      </c>
      <c r="B497" s="71" t="str">
        <f ca="1">IF(COUNTIF($AD$2:AD1482,A497)=1,VLOOKUP(A497,T:U,2), IF(COUNTIF($AD$2:AD1482,A497)=0,$B$10,""))</f>
        <v/>
      </c>
      <c r="C497" s="31" t="str">
        <f t="shared" ca="1" si="491"/>
        <v/>
      </c>
      <c r="D497" s="32" t="str">
        <f t="shared" ca="1" si="520"/>
        <v/>
      </c>
      <c r="E497" s="71" t="str">
        <f ca="1">IF(COUNTIF($AD$2:AD1482,A497)=1,VLOOKUP(A497,V:W,2), IF(COUNTIF($AD$2:AD1482,A497)=0,$C$10,""))</f>
        <v/>
      </c>
      <c r="F497" s="31" t="str">
        <f t="shared" ca="1" si="521"/>
        <v/>
      </c>
      <c r="G497" s="32" t="str">
        <f t="shared" ca="1" si="522"/>
        <v/>
      </c>
      <c r="H497" s="71" t="str">
        <f ca="1">IF(COUNTIF($AD$2:AD1482,A497)=1,VLOOKUP(A497,X:Y,2), IF(COUNTIF($AD$2:AD1482,A497)=0,$D$10,""))</f>
        <v/>
      </c>
      <c r="I497" s="31" t="str">
        <f t="shared" ca="1" si="523"/>
        <v/>
      </c>
      <c r="J497" s="32" t="str">
        <f t="shared" ca="1" si="524"/>
        <v/>
      </c>
      <c r="K497" s="71" t="str">
        <f ca="1">IF(COUNTIF($AD$2:AD1482,A497)=1,VLOOKUP(A497,Z:AA,2), IF(COUNTIF($AD$2:AD1482,A497)=0,$E$10,""))</f>
        <v/>
      </c>
      <c r="L497" s="31" t="str">
        <f t="shared" ca="1" si="525"/>
        <v/>
      </c>
      <c r="M497" s="32" t="str">
        <f t="shared" ca="1" si="526"/>
        <v/>
      </c>
      <c r="N497" s="77" t="str">
        <f t="shared" ca="1" si="527"/>
        <v/>
      </c>
      <c r="O497" s="77"/>
      <c r="P497" s="77"/>
      <c r="Q497" s="77" t="str">
        <f ca="1">IF(ISERROR(B497-2),"",$G$5*SUM($O$14:O497)-$H$5*SUM($P$14:P497))</f>
        <v/>
      </c>
      <c r="R497" s="77" t="str">
        <f t="shared" ca="1" si="528"/>
        <v/>
      </c>
      <c r="AB497" s="163" t="str">
        <f t="shared" si="487"/>
        <v/>
      </c>
      <c r="AC497" s="163" t="str">
        <f t="shared" si="488"/>
        <v/>
      </c>
      <c r="BS497" s="163" t="str">
        <f t="shared" si="489"/>
        <v/>
      </c>
      <c r="BT497" s="163" t="str">
        <f t="shared" si="490"/>
        <v/>
      </c>
      <c r="BY497" s="164" t="str">
        <f t="shared" ca="1" si="500"/>
        <v/>
      </c>
      <c r="BZ497" s="44" t="str">
        <f ca="1">IF(COUNTIF($CN$2:CN1482,BY497)=1,VLOOKUP(BY497,CH:CI,2), IF(COUNTIF($CN$2:CN1482,BY497)=0,$BZ$10,""))</f>
        <v/>
      </c>
      <c r="CA497" s="45" t="str">
        <f t="shared" ca="1" si="493"/>
        <v/>
      </c>
      <c r="CB497" s="45" t="str">
        <f t="shared" ca="1" si="501"/>
        <v/>
      </c>
      <c r="CC497" s="44" t="str">
        <f ca="1">IF(COUNTIF($CN$2:CN1482,BY497)=1,VLOOKUP(BY497,CJ:CK,2), IF(COUNTIF($CN$2:CN1482,BY497)=0,$CA$10,""))</f>
        <v/>
      </c>
      <c r="CD497" s="45" t="str">
        <f t="shared" ca="1" si="502"/>
        <v/>
      </c>
      <c r="CE497" s="46" t="str">
        <f t="shared" ca="1" si="503"/>
        <v/>
      </c>
      <c r="CF497" s="44" t="str">
        <f t="shared" ca="1" si="504"/>
        <v/>
      </c>
      <c r="CL497" s="163" t="str">
        <f t="shared" si="483"/>
        <v/>
      </c>
      <c r="CM497" s="163" t="str">
        <f t="shared" si="484"/>
        <v/>
      </c>
      <c r="CR497" s="164" t="str">
        <f t="shared" ca="1" si="494"/>
        <v/>
      </c>
      <c r="CS497" s="44" t="str">
        <f ca="1">IF(COUNTIF($DG$2:DG1482,CR497)=1,VLOOKUP(CR497,DA:DB,2), IF(COUNTIF($DG$2:DG1482,CR497)=0,$CS$10,""))</f>
        <v/>
      </c>
      <c r="CT497" s="45" t="str">
        <f t="shared" ca="1" si="495"/>
        <v/>
      </c>
      <c r="CU497" s="45" t="str">
        <f t="shared" ca="1" si="496"/>
        <v/>
      </c>
      <c r="CV497" s="44" t="str">
        <f ca="1">IF(COUNTIF($DG$2:DG1482,CR497)=1,VLOOKUP(CR497,DC:DD,2), IF(COUNTIF($DG$2:DG1482,CR497)=0,$CT$10,""))</f>
        <v/>
      </c>
      <c r="CW497" s="45" t="str">
        <f t="shared" ca="1" si="497"/>
        <v/>
      </c>
      <c r="CX497" s="46" t="str">
        <f t="shared" ca="1" si="498"/>
        <v/>
      </c>
      <c r="CY497" s="44" t="str">
        <f t="shared" ca="1" si="499"/>
        <v/>
      </c>
      <c r="DE497" s="163" t="str">
        <f t="shared" si="485"/>
        <v/>
      </c>
      <c r="DF497" s="163" t="str">
        <f t="shared" si="486"/>
        <v/>
      </c>
    </row>
    <row r="498" spans="1:110">
      <c r="A498" s="164" t="str">
        <f t="shared" ca="1" si="519"/>
        <v/>
      </c>
      <c r="B498" s="71" t="str">
        <f ca="1">IF(COUNTIF($AD$2:AD1483,A498)=1,VLOOKUP(A498,T:U,2), IF(COUNTIF($AD$2:AD1483,A498)=0,$B$10,""))</f>
        <v/>
      </c>
      <c r="C498" s="31" t="str">
        <f t="shared" ca="1" si="491"/>
        <v/>
      </c>
      <c r="D498" s="32" t="str">
        <f t="shared" ca="1" si="520"/>
        <v/>
      </c>
      <c r="E498" s="71" t="str">
        <f ca="1">IF(COUNTIF($AD$2:AD1483,A498)=1,VLOOKUP(A498,V:W,2), IF(COUNTIF($AD$2:AD1483,A498)=0,$C$10,""))</f>
        <v/>
      </c>
      <c r="F498" s="31" t="str">
        <f t="shared" ca="1" si="521"/>
        <v/>
      </c>
      <c r="G498" s="32" t="str">
        <f t="shared" ca="1" si="522"/>
        <v/>
      </c>
      <c r="H498" s="71" t="str">
        <f ca="1">IF(COUNTIF($AD$2:AD1483,A498)=1,VLOOKUP(A498,X:Y,2), IF(COUNTIF($AD$2:AD1483,A498)=0,$D$10,""))</f>
        <v/>
      </c>
      <c r="I498" s="31" t="str">
        <f t="shared" ca="1" si="523"/>
        <v/>
      </c>
      <c r="J498" s="32" t="str">
        <f t="shared" ca="1" si="524"/>
        <v/>
      </c>
      <c r="K498" s="71" t="str">
        <f ca="1">IF(COUNTIF($AD$2:AD1483,A498)=1,VLOOKUP(A498,Z:AA,2), IF(COUNTIF($AD$2:AD1483,A498)=0,$E$10,""))</f>
        <v/>
      </c>
      <c r="L498" s="31" t="str">
        <f t="shared" ca="1" si="525"/>
        <v/>
      </c>
      <c r="M498" s="32" t="str">
        <f t="shared" ca="1" si="526"/>
        <v/>
      </c>
      <c r="N498" s="77" t="str">
        <f t="shared" ca="1" si="527"/>
        <v/>
      </c>
      <c r="O498" s="77"/>
      <c r="P498" s="77"/>
      <c r="Q498" s="77" t="str">
        <f ca="1">IF(ISERROR(B498-2),"",$G$5*SUM($O$14:O498)-$H$5*SUM($P$14:P498))</f>
        <v/>
      </c>
      <c r="R498" s="77" t="str">
        <f t="shared" ca="1" si="528"/>
        <v/>
      </c>
      <c r="AB498" s="163" t="str">
        <f t="shared" si="487"/>
        <v/>
      </c>
      <c r="AC498" s="163" t="str">
        <f t="shared" si="488"/>
        <v/>
      </c>
      <c r="BS498" s="163" t="str">
        <f t="shared" si="489"/>
        <v/>
      </c>
      <c r="BT498" s="163" t="str">
        <f t="shared" si="490"/>
        <v/>
      </c>
      <c r="BY498" s="164" t="str">
        <f t="shared" ca="1" si="500"/>
        <v/>
      </c>
      <c r="BZ498" s="44" t="str">
        <f ca="1">IF(COUNTIF($CN$2:CN1483,BY498)=1,VLOOKUP(BY498,CH:CI,2), IF(COUNTIF($CN$2:CN1483,BY498)=0,$BZ$10,""))</f>
        <v/>
      </c>
      <c r="CA498" s="45" t="str">
        <f t="shared" ca="1" si="493"/>
        <v/>
      </c>
      <c r="CB498" s="45" t="str">
        <f t="shared" ca="1" si="501"/>
        <v/>
      </c>
      <c r="CC498" s="44" t="str">
        <f ca="1">IF(COUNTIF($CN$2:CN1483,BY498)=1,VLOOKUP(BY498,CJ:CK,2), IF(COUNTIF($CN$2:CN1483,BY498)=0,$CA$10,""))</f>
        <v/>
      </c>
      <c r="CD498" s="45" t="str">
        <f t="shared" ca="1" si="502"/>
        <v/>
      </c>
      <c r="CE498" s="46" t="str">
        <f t="shared" ca="1" si="503"/>
        <v/>
      </c>
      <c r="CF498" s="44" t="str">
        <f t="shared" ca="1" si="504"/>
        <v/>
      </c>
      <c r="CL498" s="163" t="str">
        <f t="shared" si="483"/>
        <v/>
      </c>
      <c r="CM498" s="163" t="str">
        <f t="shared" si="484"/>
        <v/>
      </c>
      <c r="CR498" s="164" t="str">
        <f t="shared" ca="1" si="494"/>
        <v/>
      </c>
      <c r="CS498" s="44" t="str">
        <f ca="1">IF(COUNTIF($DG$2:DG1483,CR498)=1,VLOOKUP(CR498,DA:DB,2), IF(COUNTIF($DG$2:DG1483,CR498)=0,$CS$10,""))</f>
        <v/>
      </c>
      <c r="CT498" s="45" t="str">
        <f t="shared" ca="1" si="495"/>
        <v/>
      </c>
      <c r="CU498" s="45" t="str">
        <f t="shared" ca="1" si="496"/>
        <v/>
      </c>
      <c r="CV498" s="44" t="str">
        <f ca="1">IF(COUNTIF($DG$2:DG1483,CR498)=1,VLOOKUP(CR498,DC:DD,2), IF(COUNTIF($DG$2:DG1483,CR498)=0,$CT$10,""))</f>
        <v/>
      </c>
      <c r="CW498" s="45" t="str">
        <f t="shared" ca="1" si="497"/>
        <v/>
      </c>
      <c r="CX498" s="46" t="str">
        <f t="shared" ca="1" si="498"/>
        <v/>
      </c>
      <c r="CY498" s="44" t="str">
        <f t="shared" ca="1" si="499"/>
        <v/>
      </c>
      <c r="DE498" s="163" t="str">
        <f t="shared" si="485"/>
        <v/>
      </c>
      <c r="DF498" s="163" t="str">
        <f t="shared" si="486"/>
        <v/>
      </c>
    </row>
    <row r="499" spans="1:110">
      <c r="A499" s="164" t="str">
        <f t="shared" ca="1" si="519"/>
        <v/>
      </c>
      <c r="B499" s="71" t="str">
        <f ca="1">IF(COUNTIF($AD$2:AD1484,A499)=1,VLOOKUP(A499,T:U,2), IF(COUNTIF($AD$2:AD1484,A499)=0,$B$10,""))</f>
        <v/>
      </c>
      <c r="C499" s="31" t="str">
        <f t="shared" ca="1" si="491"/>
        <v/>
      </c>
      <c r="D499" s="32" t="str">
        <f t="shared" ca="1" si="520"/>
        <v/>
      </c>
      <c r="E499" s="71" t="str">
        <f ca="1">IF(COUNTIF($AD$2:AD1484,A499)=1,VLOOKUP(A499,V:W,2), IF(COUNTIF($AD$2:AD1484,A499)=0,$C$10,""))</f>
        <v/>
      </c>
      <c r="F499" s="31" t="str">
        <f t="shared" ca="1" si="521"/>
        <v/>
      </c>
      <c r="G499" s="32" t="str">
        <f t="shared" ca="1" si="522"/>
        <v/>
      </c>
      <c r="H499" s="71" t="str">
        <f ca="1">IF(COUNTIF($AD$2:AD1484,A499)=1,VLOOKUP(A499,X:Y,2), IF(COUNTIF($AD$2:AD1484,A499)=0,$D$10,""))</f>
        <v/>
      </c>
      <c r="I499" s="31" t="str">
        <f t="shared" ca="1" si="523"/>
        <v/>
      </c>
      <c r="J499" s="32" t="str">
        <f t="shared" ca="1" si="524"/>
        <v/>
      </c>
      <c r="K499" s="71" t="str">
        <f ca="1">IF(COUNTIF($AD$2:AD1484,A499)=1,VLOOKUP(A499,Z:AA,2), IF(COUNTIF($AD$2:AD1484,A499)=0,$E$10,""))</f>
        <v/>
      </c>
      <c r="L499" s="31" t="str">
        <f t="shared" ca="1" si="525"/>
        <v/>
      </c>
      <c r="M499" s="32" t="str">
        <f t="shared" ca="1" si="526"/>
        <v/>
      </c>
      <c r="N499" s="77" t="str">
        <f t="shared" ca="1" si="527"/>
        <v/>
      </c>
      <c r="O499" s="77"/>
      <c r="P499" s="77"/>
      <c r="Q499" s="77" t="str">
        <f ca="1">IF(ISERROR(B499-2),"",$G$5*SUM($O$14:O499)-$H$5*SUM($P$14:P499))</f>
        <v/>
      </c>
      <c r="R499" s="77" t="str">
        <f t="shared" ca="1" si="528"/>
        <v/>
      </c>
      <c r="AB499" s="163" t="str">
        <f t="shared" si="487"/>
        <v/>
      </c>
      <c r="AC499" s="163" t="str">
        <f t="shared" si="488"/>
        <v/>
      </c>
      <c r="BS499" s="163" t="str">
        <f t="shared" si="489"/>
        <v/>
      </c>
      <c r="BT499" s="163" t="str">
        <f t="shared" si="490"/>
        <v/>
      </c>
      <c r="BY499" s="164" t="str">
        <f t="shared" ca="1" si="500"/>
        <v/>
      </c>
      <c r="BZ499" s="44" t="str">
        <f ca="1">IF(COUNTIF($CN$2:CN1484,BY499)=1,VLOOKUP(BY499,CH:CI,2), IF(COUNTIF($CN$2:CN1484,BY499)=0,$BZ$10,""))</f>
        <v/>
      </c>
      <c r="CA499" s="45" t="str">
        <f t="shared" ca="1" si="493"/>
        <v/>
      </c>
      <c r="CB499" s="45" t="str">
        <f t="shared" ca="1" si="501"/>
        <v/>
      </c>
      <c r="CC499" s="44" t="str">
        <f ca="1">IF(COUNTIF($CN$2:CN1484,BY499)=1,VLOOKUP(BY499,CJ:CK,2), IF(COUNTIF($CN$2:CN1484,BY499)=0,$CA$10,""))</f>
        <v/>
      </c>
      <c r="CD499" s="45" t="str">
        <f t="shared" ca="1" si="502"/>
        <v/>
      </c>
      <c r="CE499" s="46" t="str">
        <f t="shared" ca="1" si="503"/>
        <v/>
      </c>
      <c r="CF499" s="44" t="str">
        <f t="shared" ca="1" si="504"/>
        <v/>
      </c>
      <c r="CL499" s="163" t="str">
        <f t="shared" si="483"/>
        <v/>
      </c>
      <c r="CM499" s="163" t="str">
        <f t="shared" si="484"/>
        <v/>
      </c>
      <c r="CR499" s="164" t="str">
        <f t="shared" ca="1" si="494"/>
        <v/>
      </c>
      <c r="CS499" s="44" t="str">
        <f ca="1">IF(COUNTIF($DG$2:DG1484,CR499)=1,VLOOKUP(CR499,DA:DB,2), IF(COUNTIF($DG$2:DG1484,CR499)=0,$CS$10,""))</f>
        <v/>
      </c>
      <c r="CT499" s="45" t="str">
        <f t="shared" ca="1" si="495"/>
        <v/>
      </c>
      <c r="CU499" s="45" t="str">
        <f t="shared" ca="1" si="496"/>
        <v/>
      </c>
      <c r="CV499" s="44" t="str">
        <f ca="1">IF(COUNTIF($DG$2:DG1484,CR499)=1,VLOOKUP(CR499,DC:DD,2), IF(COUNTIF($DG$2:DG1484,CR499)=0,$CT$10,""))</f>
        <v/>
      </c>
      <c r="CW499" s="45" t="str">
        <f t="shared" ca="1" si="497"/>
        <v/>
      </c>
      <c r="CX499" s="46" t="str">
        <f t="shared" ca="1" si="498"/>
        <v/>
      </c>
      <c r="CY499" s="44" t="str">
        <f t="shared" ca="1" si="499"/>
        <v/>
      </c>
      <c r="DE499" s="163" t="str">
        <f t="shared" si="485"/>
        <v/>
      </c>
      <c r="DF499" s="163" t="str">
        <f t="shared" si="486"/>
        <v/>
      </c>
    </row>
    <row r="500" spans="1:110">
      <c r="A500" s="164" t="str">
        <f t="shared" ca="1" si="519"/>
        <v/>
      </c>
      <c r="B500" s="71" t="str">
        <f ca="1">IF(COUNTIF($AD$2:AD1485,A500)=1,VLOOKUP(A500,T:U,2), IF(COUNTIF($AD$2:AD1485,A500)=0,$B$10,""))</f>
        <v/>
      </c>
      <c r="C500" s="31" t="str">
        <f t="shared" ca="1" si="491"/>
        <v/>
      </c>
      <c r="D500" s="32" t="str">
        <f t="shared" ca="1" si="520"/>
        <v/>
      </c>
      <c r="E500" s="71" t="str">
        <f ca="1">IF(COUNTIF($AD$2:AD1485,A500)=1,VLOOKUP(A500,V:W,2), IF(COUNTIF($AD$2:AD1485,A500)=0,$C$10,""))</f>
        <v/>
      </c>
      <c r="F500" s="31" t="str">
        <f t="shared" ca="1" si="521"/>
        <v/>
      </c>
      <c r="G500" s="32" t="str">
        <f t="shared" ca="1" si="522"/>
        <v/>
      </c>
      <c r="H500" s="71" t="str">
        <f ca="1">IF(COUNTIF($AD$2:AD1485,A500)=1,VLOOKUP(A500,X:Y,2), IF(COUNTIF($AD$2:AD1485,A500)=0,$D$10,""))</f>
        <v/>
      </c>
      <c r="I500" s="31" t="str">
        <f t="shared" ca="1" si="523"/>
        <v/>
      </c>
      <c r="J500" s="32" t="str">
        <f t="shared" ca="1" si="524"/>
        <v/>
      </c>
      <c r="K500" s="71" t="str">
        <f ca="1">IF(COUNTIF($AD$2:AD1485,A500)=1,VLOOKUP(A500,Z:AA,2), IF(COUNTIF($AD$2:AD1485,A500)=0,$E$10,""))</f>
        <v/>
      </c>
      <c r="L500" s="31" t="str">
        <f t="shared" ca="1" si="525"/>
        <v/>
      </c>
      <c r="M500" s="32" t="str">
        <f t="shared" ca="1" si="526"/>
        <v/>
      </c>
      <c r="N500" s="77" t="str">
        <f t="shared" ca="1" si="527"/>
        <v/>
      </c>
      <c r="O500" s="77"/>
      <c r="P500" s="77"/>
      <c r="Q500" s="77" t="str">
        <f ca="1">IF(ISERROR(B500-2),"",$G$5*SUM($O$14:O500)-$H$5*SUM($P$14:P500))</f>
        <v/>
      </c>
      <c r="R500" s="77" t="str">
        <f t="shared" ca="1" si="528"/>
        <v/>
      </c>
      <c r="AB500" s="163" t="str">
        <f t="shared" si="487"/>
        <v/>
      </c>
      <c r="AC500" s="163" t="str">
        <f t="shared" si="488"/>
        <v/>
      </c>
      <c r="BS500" s="163" t="str">
        <f t="shared" si="489"/>
        <v/>
      </c>
      <c r="BT500" s="163" t="str">
        <f t="shared" si="490"/>
        <v/>
      </c>
      <c r="BY500" s="164" t="str">
        <f t="shared" ca="1" si="500"/>
        <v/>
      </c>
      <c r="BZ500" s="44" t="str">
        <f ca="1">IF(COUNTIF($CN$2:CN1485,BY500)=1,VLOOKUP(BY500,CH:CI,2), IF(COUNTIF($CN$2:CN1485,BY500)=0,$BZ$10,""))</f>
        <v/>
      </c>
      <c r="CA500" s="45" t="str">
        <f t="shared" ca="1" si="493"/>
        <v/>
      </c>
      <c r="CB500" s="45" t="str">
        <f t="shared" ca="1" si="501"/>
        <v/>
      </c>
      <c r="CC500" s="44" t="str">
        <f ca="1">IF(COUNTIF($CN$2:CN1485,BY500)=1,VLOOKUP(BY500,CJ:CK,2), IF(COUNTIF($CN$2:CN1485,BY500)=0,$CA$10,""))</f>
        <v/>
      </c>
      <c r="CD500" s="45" t="str">
        <f t="shared" ca="1" si="502"/>
        <v/>
      </c>
      <c r="CE500" s="46" t="str">
        <f t="shared" ca="1" si="503"/>
        <v/>
      </c>
      <c r="CF500" s="44" t="str">
        <f t="shared" ca="1" si="504"/>
        <v/>
      </c>
      <c r="CL500" s="163" t="str">
        <f t="shared" si="483"/>
        <v/>
      </c>
      <c r="CM500" s="163" t="str">
        <f t="shared" si="484"/>
        <v/>
      </c>
      <c r="CR500" s="164" t="str">
        <f t="shared" ca="1" si="494"/>
        <v/>
      </c>
      <c r="CS500" s="44" t="str">
        <f ca="1">IF(COUNTIF($DG$2:DG1485,CR500)=1,VLOOKUP(CR500,DA:DB,2), IF(COUNTIF($DG$2:DG1485,CR500)=0,$CS$10,""))</f>
        <v/>
      </c>
      <c r="CT500" s="45" t="str">
        <f t="shared" ca="1" si="495"/>
        <v/>
      </c>
      <c r="CU500" s="45" t="str">
        <f t="shared" ca="1" si="496"/>
        <v/>
      </c>
      <c r="CV500" s="44" t="str">
        <f ca="1">IF(COUNTIF($DG$2:DG1485,CR500)=1,VLOOKUP(CR500,DC:DD,2), IF(COUNTIF($DG$2:DG1485,CR500)=0,$CT$10,""))</f>
        <v/>
      </c>
      <c r="CW500" s="45" t="str">
        <f t="shared" ca="1" si="497"/>
        <v/>
      </c>
      <c r="CX500" s="46" t="str">
        <f t="shared" ca="1" si="498"/>
        <v/>
      </c>
      <c r="CY500" s="44" t="str">
        <f t="shared" ca="1" si="499"/>
        <v/>
      </c>
      <c r="DE500" s="163" t="str">
        <f t="shared" si="485"/>
        <v/>
      </c>
      <c r="DF500" s="163" t="str">
        <f t="shared" si="486"/>
        <v/>
      </c>
    </row>
    <row r="501" spans="1:110">
      <c r="A501" s="164" t="str">
        <f t="shared" ca="1" si="519"/>
        <v/>
      </c>
      <c r="B501" s="71" t="str">
        <f ca="1">IF(COUNTIF($AD$2:AD1486,A501)=1,VLOOKUP(A501,T:U,2), IF(COUNTIF($AD$2:AD1486,A501)=0,$B$10,""))</f>
        <v/>
      </c>
      <c r="C501" s="31" t="str">
        <f t="shared" ca="1" si="491"/>
        <v/>
      </c>
      <c r="D501" s="32" t="str">
        <f t="shared" ca="1" si="520"/>
        <v/>
      </c>
      <c r="E501" s="71" t="str">
        <f ca="1">IF(COUNTIF($AD$2:AD1486,A501)=1,VLOOKUP(A501,V:W,2), IF(COUNTIF($AD$2:AD1486,A501)=0,$C$10,""))</f>
        <v/>
      </c>
      <c r="F501" s="31" t="str">
        <f t="shared" ca="1" si="521"/>
        <v/>
      </c>
      <c r="G501" s="32" t="str">
        <f t="shared" ca="1" si="522"/>
        <v/>
      </c>
      <c r="H501" s="71" t="str">
        <f ca="1">IF(COUNTIF($AD$2:AD1486,A501)=1,VLOOKUP(A501,X:Y,2), IF(COUNTIF($AD$2:AD1486,A501)=0,$D$10,""))</f>
        <v/>
      </c>
      <c r="I501" s="31" t="str">
        <f t="shared" ca="1" si="523"/>
        <v/>
      </c>
      <c r="J501" s="32" t="str">
        <f t="shared" ca="1" si="524"/>
        <v/>
      </c>
      <c r="K501" s="71" t="str">
        <f ca="1">IF(COUNTIF($AD$2:AD1486,A501)=1,VLOOKUP(A501,Z:AA,2), IF(COUNTIF($AD$2:AD1486,A501)=0,$E$10,""))</f>
        <v/>
      </c>
      <c r="L501" s="31" t="str">
        <f t="shared" ca="1" si="525"/>
        <v/>
      </c>
      <c r="M501" s="32" t="str">
        <f t="shared" ca="1" si="526"/>
        <v/>
      </c>
      <c r="N501" s="77" t="str">
        <f t="shared" ca="1" si="527"/>
        <v/>
      </c>
      <c r="O501" s="77"/>
      <c r="P501" s="77"/>
      <c r="Q501" s="77" t="str">
        <f ca="1">IF(ISERROR(B501-2),"",$G$5*SUM($O$14:O501)-$H$5*SUM($P$14:P501))</f>
        <v/>
      </c>
      <c r="R501" s="77" t="str">
        <f t="shared" ca="1" si="528"/>
        <v/>
      </c>
      <c r="AB501" s="163" t="str">
        <f t="shared" si="487"/>
        <v/>
      </c>
      <c r="AC501" s="163" t="str">
        <f t="shared" si="488"/>
        <v/>
      </c>
      <c r="BS501" s="163" t="str">
        <f t="shared" si="489"/>
        <v/>
      </c>
      <c r="BT501" s="163" t="str">
        <f t="shared" si="490"/>
        <v/>
      </c>
      <c r="BY501" s="164" t="str">
        <f t="shared" ca="1" si="500"/>
        <v/>
      </c>
      <c r="BZ501" s="44" t="str">
        <f ca="1">IF(COUNTIF($CN$2:CN1486,BY501)=1,VLOOKUP(BY501,CH:CI,2), IF(COUNTIF($CN$2:CN1486,BY501)=0,$BZ$10,""))</f>
        <v/>
      </c>
      <c r="CA501" s="45" t="str">
        <f t="shared" ca="1" si="493"/>
        <v/>
      </c>
      <c r="CB501" s="45" t="str">
        <f t="shared" ca="1" si="501"/>
        <v/>
      </c>
      <c r="CC501" s="44" t="str">
        <f ca="1">IF(COUNTIF($CN$2:CN1486,BY501)=1,VLOOKUP(BY501,CJ:CK,2), IF(COUNTIF($CN$2:CN1486,BY501)=0,$CA$10,""))</f>
        <v/>
      </c>
      <c r="CD501" s="45" t="str">
        <f t="shared" ca="1" si="502"/>
        <v/>
      </c>
      <c r="CE501" s="46" t="str">
        <f t="shared" ca="1" si="503"/>
        <v/>
      </c>
      <c r="CF501" s="44" t="str">
        <f t="shared" ca="1" si="504"/>
        <v/>
      </c>
      <c r="CL501" s="163" t="str">
        <f t="shared" si="483"/>
        <v/>
      </c>
      <c r="CM501" s="163" t="str">
        <f t="shared" si="484"/>
        <v/>
      </c>
      <c r="CR501" s="164" t="str">
        <f t="shared" ca="1" si="494"/>
        <v/>
      </c>
      <c r="CS501" s="44" t="str">
        <f ca="1">IF(COUNTIF($DG$2:DG1486,CR501)=1,VLOOKUP(CR501,DA:DB,2), IF(COUNTIF($DG$2:DG1486,CR501)=0,$CS$10,""))</f>
        <v/>
      </c>
      <c r="CT501" s="45" t="str">
        <f t="shared" ca="1" si="495"/>
        <v/>
      </c>
      <c r="CU501" s="45" t="str">
        <f t="shared" ca="1" si="496"/>
        <v/>
      </c>
      <c r="CV501" s="44" t="str">
        <f ca="1">IF(COUNTIF($DG$2:DG1486,CR501)=1,VLOOKUP(CR501,DC:DD,2), IF(COUNTIF($DG$2:DG1486,CR501)=0,$CT$10,""))</f>
        <v/>
      </c>
      <c r="CW501" s="45" t="str">
        <f t="shared" ca="1" si="497"/>
        <v/>
      </c>
      <c r="CX501" s="46" t="str">
        <f t="shared" ca="1" si="498"/>
        <v/>
      </c>
      <c r="CY501" s="44" t="str">
        <f t="shared" ca="1" si="499"/>
        <v/>
      </c>
      <c r="DE501" s="163" t="str">
        <f t="shared" si="485"/>
        <v/>
      </c>
      <c r="DF501" s="163" t="str">
        <f t="shared" si="486"/>
        <v/>
      </c>
    </row>
    <row r="502" spans="1:110">
      <c r="A502" s="164" t="str">
        <f t="shared" ca="1" si="519"/>
        <v/>
      </c>
      <c r="B502" s="71" t="str">
        <f ca="1">IF(COUNTIF($AD$2:AD1487,A502)=1,VLOOKUP(A502,T:U,2), IF(COUNTIF($AD$2:AD1487,A502)=0,$B$10,""))</f>
        <v/>
      </c>
      <c r="C502" s="31" t="str">
        <f t="shared" ca="1" si="491"/>
        <v/>
      </c>
      <c r="D502" s="32" t="str">
        <f t="shared" ca="1" si="520"/>
        <v/>
      </c>
      <c r="E502" s="71" t="str">
        <f ca="1">IF(COUNTIF($AD$2:AD1487,A502)=1,VLOOKUP(A502,V:W,2), IF(COUNTIF($AD$2:AD1487,A502)=0,$C$10,""))</f>
        <v/>
      </c>
      <c r="F502" s="31" t="str">
        <f t="shared" ca="1" si="521"/>
        <v/>
      </c>
      <c r="G502" s="32" t="str">
        <f t="shared" ca="1" si="522"/>
        <v/>
      </c>
      <c r="H502" s="71" t="str">
        <f ca="1">IF(COUNTIF($AD$2:AD1487,A502)=1,VLOOKUP(A502,X:Y,2), IF(COUNTIF($AD$2:AD1487,A502)=0,$D$10,""))</f>
        <v/>
      </c>
      <c r="I502" s="31" t="str">
        <f t="shared" ca="1" si="523"/>
        <v/>
      </c>
      <c r="J502" s="32" t="str">
        <f t="shared" ca="1" si="524"/>
        <v/>
      </c>
      <c r="K502" s="71" t="str">
        <f ca="1">IF(COUNTIF($AD$2:AD1487,A502)=1,VLOOKUP(A502,Z:AA,2), IF(COUNTIF($AD$2:AD1487,A502)=0,$E$10,""))</f>
        <v/>
      </c>
      <c r="L502" s="31" t="str">
        <f t="shared" ca="1" si="525"/>
        <v/>
      </c>
      <c r="M502" s="32" t="str">
        <f t="shared" ca="1" si="526"/>
        <v/>
      </c>
      <c r="N502" s="77" t="str">
        <f t="shared" ca="1" si="527"/>
        <v/>
      </c>
      <c r="O502" s="77"/>
      <c r="P502" s="77"/>
      <c r="Q502" s="77" t="str">
        <f ca="1">IF(ISERROR(B502-2),"",$G$5*SUM($O$14:O502)-$H$5*SUM($P$14:P502))</f>
        <v/>
      </c>
      <c r="R502" s="77" t="str">
        <f t="shared" ca="1" si="528"/>
        <v/>
      </c>
      <c r="AB502" s="163" t="str">
        <f t="shared" si="487"/>
        <v/>
      </c>
      <c r="AC502" s="163" t="str">
        <f t="shared" si="488"/>
        <v/>
      </c>
      <c r="BS502" s="163" t="str">
        <f t="shared" si="489"/>
        <v/>
      </c>
      <c r="BT502" s="163" t="str">
        <f t="shared" si="490"/>
        <v/>
      </c>
      <c r="BY502" s="164" t="str">
        <f t="shared" ca="1" si="500"/>
        <v/>
      </c>
      <c r="BZ502" s="44" t="str">
        <f ca="1">IF(COUNTIF($CN$2:CN1487,BY502)=1,VLOOKUP(BY502,CH:CI,2), IF(COUNTIF($CN$2:CN1487,BY502)=0,$BZ$10,""))</f>
        <v/>
      </c>
      <c r="CA502" s="45" t="str">
        <f t="shared" ca="1" si="493"/>
        <v/>
      </c>
      <c r="CB502" s="45" t="str">
        <f t="shared" ca="1" si="501"/>
        <v/>
      </c>
      <c r="CC502" s="44" t="str">
        <f ca="1">IF(COUNTIF($CN$2:CN1487,BY502)=1,VLOOKUP(BY502,CJ:CK,2), IF(COUNTIF($CN$2:CN1487,BY502)=0,$CA$10,""))</f>
        <v/>
      </c>
      <c r="CD502" s="45" t="str">
        <f t="shared" ca="1" si="502"/>
        <v/>
      </c>
      <c r="CE502" s="46" t="str">
        <f t="shared" ca="1" si="503"/>
        <v/>
      </c>
      <c r="CF502" s="44" t="str">
        <f t="shared" ca="1" si="504"/>
        <v/>
      </c>
      <c r="CL502" s="163" t="str">
        <f t="shared" si="483"/>
        <v/>
      </c>
      <c r="CM502" s="163" t="str">
        <f t="shared" si="484"/>
        <v/>
      </c>
      <c r="CR502" s="164" t="str">
        <f t="shared" ca="1" si="494"/>
        <v/>
      </c>
      <c r="CS502" s="44" t="str">
        <f ca="1">IF(COUNTIF($DG$2:DG1487,CR502)=1,VLOOKUP(CR502,DA:DB,2), IF(COUNTIF($DG$2:DG1487,CR502)=0,$CS$10,""))</f>
        <v/>
      </c>
      <c r="CT502" s="45" t="str">
        <f t="shared" ca="1" si="495"/>
        <v/>
      </c>
      <c r="CU502" s="45" t="str">
        <f t="shared" ca="1" si="496"/>
        <v/>
      </c>
      <c r="CV502" s="44" t="str">
        <f ca="1">IF(COUNTIF($DG$2:DG1487,CR502)=1,VLOOKUP(CR502,DC:DD,2), IF(COUNTIF($DG$2:DG1487,CR502)=0,$CT$10,""))</f>
        <v/>
      </c>
      <c r="CW502" s="45" t="str">
        <f t="shared" ca="1" si="497"/>
        <v/>
      </c>
      <c r="CX502" s="46" t="str">
        <f t="shared" ca="1" si="498"/>
        <v/>
      </c>
      <c r="CY502" s="44" t="str">
        <f t="shared" ca="1" si="499"/>
        <v/>
      </c>
      <c r="DE502" s="163" t="str">
        <f t="shared" si="485"/>
        <v/>
      </c>
      <c r="DF502" s="163" t="str">
        <f t="shared" si="486"/>
        <v/>
      </c>
    </row>
    <row r="503" spans="1:110">
      <c r="A503" s="164" t="str">
        <f t="shared" ca="1" si="519"/>
        <v/>
      </c>
      <c r="B503" s="71" t="str">
        <f ca="1">IF(COUNTIF($AD$2:AD1488,A503)=1,VLOOKUP(A503,T:U,2), IF(COUNTIF($AD$2:AD1488,A503)=0,$B$10,""))</f>
        <v/>
      </c>
      <c r="C503" s="31" t="str">
        <f t="shared" ca="1" si="491"/>
        <v/>
      </c>
      <c r="D503" s="32" t="str">
        <f t="shared" ca="1" si="520"/>
        <v/>
      </c>
      <c r="E503" s="71" t="str">
        <f ca="1">IF(COUNTIF($AD$2:AD1488,A503)=1,VLOOKUP(A503,V:W,2), IF(COUNTIF($AD$2:AD1488,A503)=0,$C$10,""))</f>
        <v/>
      </c>
      <c r="F503" s="31" t="str">
        <f t="shared" ca="1" si="521"/>
        <v/>
      </c>
      <c r="G503" s="32" t="str">
        <f t="shared" ca="1" si="522"/>
        <v/>
      </c>
      <c r="H503" s="71" t="str">
        <f ca="1">IF(COUNTIF($AD$2:AD1488,A503)=1,VLOOKUP(A503,X:Y,2), IF(COUNTIF($AD$2:AD1488,A503)=0,$D$10,""))</f>
        <v/>
      </c>
      <c r="I503" s="31" t="str">
        <f t="shared" ca="1" si="523"/>
        <v/>
      </c>
      <c r="J503" s="32" t="str">
        <f t="shared" ca="1" si="524"/>
        <v/>
      </c>
      <c r="K503" s="71" t="str">
        <f ca="1">IF(COUNTIF($AD$2:AD1488,A503)=1,VLOOKUP(A503,Z:AA,2), IF(COUNTIF($AD$2:AD1488,A503)=0,$E$10,""))</f>
        <v/>
      </c>
      <c r="L503" s="31" t="str">
        <f t="shared" ca="1" si="525"/>
        <v/>
      </c>
      <c r="M503" s="32" t="str">
        <f t="shared" ca="1" si="526"/>
        <v/>
      </c>
      <c r="N503" s="77" t="str">
        <f t="shared" ca="1" si="527"/>
        <v/>
      </c>
      <c r="O503" s="77"/>
      <c r="P503" s="77"/>
      <c r="Q503" s="77" t="str">
        <f ca="1">IF(ISERROR(B503-2),"",$G$5*SUM($O$14:O503)-$H$5*SUM($P$14:P503))</f>
        <v/>
      </c>
      <c r="R503" s="77" t="str">
        <f t="shared" ca="1" si="528"/>
        <v/>
      </c>
      <c r="AB503" s="163" t="str">
        <f t="shared" si="487"/>
        <v/>
      </c>
      <c r="AC503" s="163" t="str">
        <f t="shared" si="488"/>
        <v/>
      </c>
      <c r="BS503" s="163" t="str">
        <f t="shared" si="489"/>
        <v/>
      </c>
      <c r="BT503" s="163" t="str">
        <f t="shared" si="490"/>
        <v/>
      </c>
      <c r="BY503" s="164" t="str">
        <f t="shared" ca="1" si="500"/>
        <v/>
      </c>
      <c r="BZ503" s="44" t="str">
        <f ca="1">IF(COUNTIF($CN$2:CN1488,BY503)=1,VLOOKUP(BY503,CH:CI,2), IF(COUNTIF($CN$2:CN1488,BY503)=0,$BZ$10,""))</f>
        <v/>
      </c>
      <c r="CA503" s="45" t="str">
        <f t="shared" ca="1" si="493"/>
        <v/>
      </c>
      <c r="CB503" s="45" t="str">
        <f t="shared" ca="1" si="501"/>
        <v/>
      </c>
      <c r="CC503" s="44" t="str">
        <f ca="1">IF(COUNTIF($CN$2:CN1488,BY503)=1,VLOOKUP(BY503,CJ:CK,2), IF(COUNTIF($CN$2:CN1488,BY503)=0,$CA$10,""))</f>
        <v/>
      </c>
      <c r="CD503" s="45" t="str">
        <f t="shared" ca="1" si="502"/>
        <v/>
      </c>
      <c r="CE503" s="46" t="str">
        <f t="shared" ca="1" si="503"/>
        <v/>
      </c>
      <c r="CF503" s="44" t="str">
        <f t="shared" ca="1" si="504"/>
        <v/>
      </c>
      <c r="CL503" s="163" t="str">
        <f t="shared" si="483"/>
        <v/>
      </c>
      <c r="CM503" s="163" t="str">
        <f t="shared" si="484"/>
        <v/>
      </c>
      <c r="CR503" s="164" t="str">
        <f t="shared" ca="1" si="494"/>
        <v/>
      </c>
      <c r="CS503" s="44" t="str">
        <f ca="1">IF(COUNTIF($DG$2:DG1488,CR503)=1,VLOOKUP(CR503,DA:DB,2), IF(COUNTIF($DG$2:DG1488,CR503)=0,$CS$10,""))</f>
        <v/>
      </c>
      <c r="CT503" s="45" t="str">
        <f t="shared" ca="1" si="495"/>
        <v/>
      </c>
      <c r="CU503" s="45" t="str">
        <f t="shared" ca="1" si="496"/>
        <v/>
      </c>
      <c r="CV503" s="44" t="str">
        <f ca="1">IF(COUNTIF($DG$2:DG1488,CR503)=1,VLOOKUP(CR503,DC:DD,2), IF(COUNTIF($DG$2:DG1488,CR503)=0,$CT$10,""))</f>
        <v/>
      </c>
      <c r="CW503" s="45" t="str">
        <f t="shared" ca="1" si="497"/>
        <v/>
      </c>
      <c r="CX503" s="46" t="str">
        <f t="shared" ca="1" si="498"/>
        <v/>
      </c>
      <c r="CY503" s="44" t="str">
        <f t="shared" ca="1" si="499"/>
        <v/>
      </c>
      <c r="DE503" s="163" t="str">
        <f t="shared" si="485"/>
        <v/>
      </c>
      <c r="DF503" s="163" t="str">
        <f t="shared" si="486"/>
        <v/>
      </c>
    </row>
    <row r="504" spans="1:110">
      <c r="A504" s="164" t="str">
        <f t="shared" ca="1" si="519"/>
        <v/>
      </c>
      <c r="B504" s="71" t="str">
        <f ca="1">IF(COUNTIF($AD$2:AD1489,A504)=1,VLOOKUP(A504,T:U,2), IF(COUNTIF($AD$2:AD1489,A504)=0,$B$10,""))</f>
        <v/>
      </c>
      <c r="C504" s="31" t="str">
        <f t="shared" ca="1" si="491"/>
        <v/>
      </c>
      <c r="D504" s="32" t="str">
        <f t="shared" ca="1" si="520"/>
        <v/>
      </c>
      <c r="E504" s="71" t="str">
        <f ca="1">IF(COUNTIF($AD$2:AD1489,A504)=1,VLOOKUP(A504,V:W,2), IF(COUNTIF($AD$2:AD1489,A504)=0,$C$10,""))</f>
        <v/>
      </c>
      <c r="F504" s="31" t="str">
        <f t="shared" ca="1" si="521"/>
        <v/>
      </c>
      <c r="G504" s="32" t="str">
        <f t="shared" ca="1" si="522"/>
        <v/>
      </c>
      <c r="H504" s="71" t="str">
        <f ca="1">IF(COUNTIF($AD$2:AD1489,A504)=1,VLOOKUP(A504,X:Y,2), IF(COUNTIF($AD$2:AD1489,A504)=0,$D$10,""))</f>
        <v/>
      </c>
      <c r="I504" s="31" t="str">
        <f t="shared" ca="1" si="523"/>
        <v/>
      </c>
      <c r="J504" s="32" t="str">
        <f t="shared" ca="1" si="524"/>
        <v/>
      </c>
      <c r="K504" s="71" t="str">
        <f ca="1">IF(COUNTIF($AD$2:AD1489,A504)=1,VLOOKUP(A504,Z:AA,2), IF(COUNTIF($AD$2:AD1489,A504)=0,$E$10,""))</f>
        <v/>
      </c>
      <c r="L504" s="31" t="str">
        <f t="shared" ca="1" si="525"/>
        <v/>
      </c>
      <c r="M504" s="32" t="str">
        <f t="shared" ca="1" si="526"/>
        <v/>
      </c>
      <c r="N504" s="77" t="str">
        <f t="shared" ca="1" si="527"/>
        <v/>
      </c>
      <c r="O504" s="77"/>
      <c r="P504" s="77"/>
      <c r="Q504" s="77" t="str">
        <f ca="1">IF(ISERROR(B504-2),"",$G$5*SUM($O$14:O504)-$H$5*SUM($P$14:P504))</f>
        <v/>
      </c>
      <c r="R504" s="77" t="str">
        <f t="shared" ca="1" si="528"/>
        <v/>
      </c>
      <c r="AB504" s="163" t="str">
        <f t="shared" si="487"/>
        <v/>
      </c>
      <c r="AC504" s="163" t="str">
        <f t="shared" si="488"/>
        <v/>
      </c>
      <c r="BS504" s="163" t="str">
        <f t="shared" si="489"/>
        <v/>
      </c>
      <c r="BT504" s="163" t="str">
        <f t="shared" si="490"/>
        <v/>
      </c>
      <c r="BY504" s="164" t="str">
        <f t="shared" ca="1" si="500"/>
        <v/>
      </c>
      <c r="BZ504" s="44" t="str">
        <f ca="1">IF(COUNTIF($CN$2:CN1489,BY504)=1,VLOOKUP(BY504,CH:CI,2), IF(COUNTIF($CN$2:CN1489,BY504)=0,$BZ$10,""))</f>
        <v/>
      </c>
      <c r="CA504" s="45" t="str">
        <f t="shared" ca="1" si="493"/>
        <v/>
      </c>
      <c r="CB504" s="45" t="str">
        <f t="shared" ca="1" si="501"/>
        <v/>
      </c>
      <c r="CC504" s="44" t="str">
        <f ca="1">IF(COUNTIF($CN$2:CN1489,BY504)=1,VLOOKUP(BY504,CJ:CK,2), IF(COUNTIF($CN$2:CN1489,BY504)=0,$CA$10,""))</f>
        <v/>
      </c>
      <c r="CD504" s="45" t="str">
        <f t="shared" ca="1" si="502"/>
        <v/>
      </c>
      <c r="CE504" s="46" t="str">
        <f t="shared" ca="1" si="503"/>
        <v/>
      </c>
      <c r="CF504" s="44" t="str">
        <f t="shared" ca="1" si="504"/>
        <v/>
      </c>
      <c r="CL504" s="163" t="str">
        <f t="shared" si="483"/>
        <v/>
      </c>
      <c r="CM504" s="163" t="str">
        <f t="shared" si="484"/>
        <v/>
      </c>
      <c r="CR504" s="164" t="str">
        <f t="shared" ca="1" si="494"/>
        <v/>
      </c>
      <c r="CS504" s="44" t="str">
        <f ca="1">IF(COUNTIF($DG$2:DG1489,CR504)=1,VLOOKUP(CR504,DA:DB,2), IF(COUNTIF($DG$2:DG1489,CR504)=0,$CS$10,""))</f>
        <v/>
      </c>
      <c r="CT504" s="45" t="str">
        <f t="shared" ca="1" si="495"/>
        <v/>
      </c>
      <c r="CU504" s="45" t="str">
        <f t="shared" ca="1" si="496"/>
        <v/>
      </c>
      <c r="CV504" s="44" t="str">
        <f ca="1">IF(COUNTIF($DG$2:DG1489,CR504)=1,VLOOKUP(CR504,DC:DD,2), IF(COUNTIF($DG$2:DG1489,CR504)=0,$CT$10,""))</f>
        <v/>
      </c>
      <c r="CW504" s="45" t="str">
        <f t="shared" ca="1" si="497"/>
        <v/>
      </c>
      <c r="CX504" s="46" t="str">
        <f t="shared" ca="1" si="498"/>
        <v/>
      </c>
      <c r="CY504" s="44" t="str">
        <f t="shared" ca="1" si="499"/>
        <v/>
      </c>
      <c r="DE504" s="163" t="str">
        <f t="shared" si="485"/>
        <v/>
      </c>
      <c r="DF504" s="163" t="str">
        <f t="shared" si="486"/>
        <v/>
      </c>
    </row>
    <row r="505" spans="1:110">
      <c r="A505" s="164" t="str">
        <f t="shared" ca="1" si="519"/>
        <v/>
      </c>
      <c r="B505" s="71" t="str">
        <f ca="1">IF(COUNTIF($AD$2:AD1490,A505)=1,VLOOKUP(A505,T:U,2), IF(COUNTIF($AD$2:AD1490,A505)=0,$B$10,""))</f>
        <v/>
      </c>
      <c r="C505" s="31" t="str">
        <f t="shared" ca="1" si="491"/>
        <v/>
      </c>
      <c r="D505" s="32" t="str">
        <f t="shared" ca="1" si="520"/>
        <v/>
      </c>
      <c r="E505" s="71" t="str">
        <f ca="1">IF(COUNTIF($AD$2:AD1490,A505)=1,VLOOKUP(A505,V:W,2), IF(COUNTIF($AD$2:AD1490,A505)=0,$C$10,""))</f>
        <v/>
      </c>
      <c r="F505" s="31" t="str">
        <f t="shared" ca="1" si="521"/>
        <v/>
      </c>
      <c r="G505" s="32" t="str">
        <f t="shared" ca="1" si="522"/>
        <v/>
      </c>
      <c r="H505" s="71" t="str">
        <f ca="1">IF(COUNTIF($AD$2:AD1490,A505)=1,VLOOKUP(A505,X:Y,2), IF(COUNTIF($AD$2:AD1490,A505)=0,$D$10,""))</f>
        <v/>
      </c>
      <c r="I505" s="31" t="str">
        <f t="shared" ca="1" si="523"/>
        <v/>
      </c>
      <c r="J505" s="32" t="str">
        <f t="shared" ca="1" si="524"/>
        <v/>
      </c>
      <c r="K505" s="71" t="str">
        <f ca="1">IF(COUNTIF($AD$2:AD1490,A505)=1,VLOOKUP(A505,Z:AA,2), IF(COUNTIF($AD$2:AD1490,A505)=0,$E$10,""))</f>
        <v/>
      </c>
      <c r="L505" s="31" t="str">
        <f t="shared" ca="1" si="525"/>
        <v/>
      </c>
      <c r="M505" s="32" t="str">
        <f t="shared" ca="1" si="526"/>
        <v/>
      </c>
      <c r="N505" s="77" t="str">
        <f t="shared" ca="1" si="527"/>
        <v/>
      </c>
      <c r="O505" s="77"/>
      <c r="P505" s="77"/>
      <c r="Q505" s="77" t="str">
        <f ca="1">IF(ISERROR(B505-2),"",$G$5*SUM($O$14:O505)-$H$5*SUM($P$14:P505))</f>
        <v/>
      </c>
      <c r="R505" s="77" t="str">
        <f t="shared" ca="1" si="528"/>
        <v/>
      </c>
      <c r="AB505" s="163" t="str">
        <f t="shared" si="487"/>
        <v/>
      </c>
      <c r="AC505" s="163" t="str">
        <f t="shared" si="488"/>
        <v/>
      </c>
      <c r="BS505" s="163" t="str">
        <f t="shared" si="489"/>
        <v/>
      </c>
      <c r="BT505" s="163" t="str">
        <f t="shared" si="490"/>
        <v/>
      </c>
      <c r="BY505" s="164" t="str">
        <f t="shared" ca="1" si="500"/>
        <v/>
      </c>
      <c r="BZ505" s="44" t="str">
        <f ca="1">IF(COUNTIF($CN$2:CN1490,BY505)=1,VLOOKUP(BY505,CH:CI,2), IF(COUNTIF($CN$2:CN1490,BY505)=0,$BZ$10,""))</f>
        <v/>
      </c>
      <c r="CA505" s="45" t="str">
        <f t="shared" ca="1" si="493"/>
        <v/>
      </c>
      <c r="CB505" s="45" t="str">
        <f t="shared" ca="1" si="501"/>
        <v/>
      </c>
      <c r="CC505" s="44" t="str">
        <f ca="1">IF(COUNTIF($CN$2:CN1490,BY505)=1,VLOOKUP(BY505,CJ:CK,2), IF(COUNTIF($CN$2:CN1490,BY505)=0,$CA$10,""))</f>
        <v/>
      </c>
      <c r="CD505" s="45" t="str">
        <f t="shared" ca="1" si="502"/>
        <v/>
      </c>
      <c r="CE505" s="46" t="str">
        <f t="shared" ca="1" si="503"/>
        <v/>
      </c>
      <c r="CF505" s="44" t="str">
        <f t="shared" ca="1" si="504"/>
        <v/>
      </c>
      <c r="CL505" s="163" t="str">
        <f t="shared" si="483"/>
        <v/>
      </c>
      <c r="CM505" s="163" t="str">
        <f t="shared" si="484"/>
        <v/>
      </c>
      <c r="CR505" s="164" t="str">
        <f t="shared" ca="1" si="494"/>
        <v/>
      </c>
      <c r="CS505" s="44" t="str">
        <f ca="1">IF(COUNTIF($DG$2:DG1490,CR505)=1,VLOOKUP(CR505,DA:DB,2), IF(COUNTIF($DG$2:DG1490,CR505)=0,$CS$10,""))</f>
        <v/>
      </c>
      <c r="CT505" s="45" t="str">
        <f t="shared" ca="1" si="495"/>
        <v/>
      </c>
      <c r="CU505" s="45" t="str">
        <f t="shared" ca="1" si="496"/>
        <v/>
      </c>
      <c r="CV505" s="44" t="str">
        <f ca="1">IF(COUNTIF($DG$2:DG1490,CR505)=1,VLOOKUP(CR505,DC:DD,2), IF(COUNTIF($DG$2:DG1490,CR505)=0,$CT$10,""))</f>
        <v/>
      </c>
      <c r="CW505" s="45" t="str">
        <f t="shared" ca="1" si="497"/>
        <v/>
      </c>
      <c r="CX505" s="46" t="str">
        <f t="shared" ca="1" si="498"/>
        <v/>
      </c>
      <c r="CY505" s="44" t="str">
        <f t="shared" ca="1" si="499"/>
        <v/>
      </c>
      <c r="DE505" s="163" t="str">
        <f t="shared" si="485"/>
        <v/>
      </c>
      <c r="DF505" s="163" t="str">
        <f t="shared" si="486"/>
        <v/>
      </c>
    </row>
    <row r="506" spans="1:110">
      <c r="A506" s="164" t="str">
        <f t="shared" ca="1" si="519"/>
        <v/>
      </c>
      <c r="B506" s="71" t="str">
        <f ca="1">IF(COUNTIF($AD$2:AD1491,A506)=1,VLOOKUP(A506,T:U,2), IF(COUNTIF($AD$2:AD1491,A506)=0,$B$10,""))</f>
        <v/>
      </c>
      <c r="C506" s="31" t="str">
        <f t="shared" ca="1" si="491"/>
        <v/>
      </c>
      <c r="D506" s="32" t="str">
        <f t="shared" ca="1" si="520"/>
        <v/>
      </c>
      <c r="E506" s="71" t="str">
        <f ca="1">IF(COUNTIF($AD$2:AD1491,A506)=1,VLOOKUP(A506,V:W,2), IF(COUNTIF($AD$2:AD1491,A506)=0,$C$10,""))</f>
        <v/>
      </c>
      <c r="F506" s="31" t="str">
        <f t="shared" ca="1" si="521"/>
        <v/>
      </c>
      <c r="G506" s="32" t="str">
        <f t="shared" ca="1" si="522"/>
        <v/>
      </c>
      <c r="H506" s="71" t="str">
        <f ca="1">IF(COUNTIF($AD$2:AD1491,A506)=1,VLOOKUP(A506,X:Y,2), IF(COUNTIF($AD$2:AD1491,A506)=0,$D$10,""))</f>
        <v/>
      </c>
      <c r="I506" s="31" t="str">
        <f t="shared" ca="1" si="523"/>
        <v/>
      </c>
      <c r="J506" s="32" t="str">
        <f t="shared" ca="1" si="524"/>
        <v/>
      </c>
      <c r="K506" s="71" t="str">
        <f ca="1">IF(COUNTIF($AD$2:AD1491,A506)=1,VLOOKUP(A506,Z:AA,2), IF(COUNTIF($AD$2:AD1491,A506)=0,$E$10,""))</f>
        <v/>
      </c>
      <c r="L506" s="31" t="str">
        <f t="shared" ca="1" si="525"/>
        <v/>
      </c>
      <c r="M506" s="32" t="str">
        <f t="shared" ca="1" si="526"/>
        <v/>
      </c>
      <c r="N506" s="77" t="str">
        <f t="shared" ca="1" si="527"/>
        <v/>
      </c>
      <c r="O506" s="77"/>
      <c r="P506" s="77"/>
      <c r="Q506" s="77" t="str">
        <f ca="1">IF(ISERROR(B506-2),"",$G$5*SUM($O$14:O506)-$H$5*SUM($P$14:P506))</f>
        <v/>
      </c>
      <c r="R506" s="77" t="str">
        <f t="shared" ca="1" si="528"/>
        <v/>
      </c>
      <c r="AB506" s="163" t="str">
        <f t="shared" si="487"/>
        <v/>
      </c>
      <c r="AC506" s="163" t="str">
        <f t="shared" si="488"/>
        <v/>
      </c>
      <c r="BS506" s="163" t="str">
        <f t="shared" si="489"/>
        <v/>
      </c>
      <c r="BT506" s="163" t="str">
        <f t="shared" si="490"/>
        <v/>
      </c>
      <c r="BY506" s="164" t="str">
        <f t="shared" ca="1" si="500"/>
        <v/>
      </c>
      <c r="BZ506" s="44" t="str">
        <f ca="1">IF(COUNTIF($CN$2:CN1491,BY506)=1,VLOOKUP(BY506,CH:CI,2), IF(COUNTIF($CN$2:CN1491,BY506)=0,$BZ$10,""))</f>
        <v/>
      </c>
      <c r="CA506" s="45" t="str">
        <f t="shared" ca="1" si="493"/>
        <v/>
      </c>
      <c r="CB506" s="45" t="str">
        <f t="shared" ca="1" si="501"/>
        <v/>
      </c>
      <c r="CC506" s="44" t="str">
        <f ca="1">IF(COUNTIF($CN$2:CN1491,BY506)=1,VLOOKUP(BY506,CJ:CK,2), IF(COUNTIF($CN$2:CN1491,BY506)=0,$CA$10,""))</f>
        <v/>
      </c>
      <c r="CD506" s="45" t="str">
        <f t="shared" ca="1" si="502"/>
        <v/>
      </c>
      <c r="CE506" s="46" t="str">
        <f t="shared" ca="1" si="503"/>
        <v/>
      </c>
      <c r="CF506" s="44" t="str">
        <f t="shared" ca="1" si="504"/>
        <v/>
      </c>
      <c r="CL506" s="163" t="str">
        <f t="shared" si="483"/>
        <v/>
      </c>
      <c r="CM506" s="163" t="str">
        <f t="shared" si="484"/>
        <v/>
      </c>
      <c r="CR506" s="164" t="str">
        <f t="shared" ca="1" si="494"/>
        <v/>
      </c>
      <c r="CS506" s="44" t="str">
        <f ca="1">IF(COUNTIF($DG$2:DG1491,CR506)=1,VLOOKUP(CR506,DA:DB,2), IF(COUNTIF($DG$2:DG1491,CR506)=0,$CS$10,""))</f>
        <v/>
      </c>
      <c r="CT506" s="45" t="str">
        <f t="shared" ca="1" si="495"/>
        <v/>
      </c>
      <c r="CU506" s="45" t="str">
        <f t="shared" ca="1" si="496"/>
        <v/>
      </c>
      <c r="CV506" s="44" t="str">
        <f ca="1">IF(COUNTIF($DG$2:DG1491,CR506)=1,VLOOKUP(CR506,DC:DD,2), IF(COUNTIF($DG$2:DG1491,CR506)=0,$CT$10,""))</f>
        <v/>
      </c>
      <c r="CW506" s="45" t="str">
        <f t="shared" ca="1" si="497"/>
        <v/>
      </c>
      <c r="CX506" s="46" t="str">
        <f t="shared" ca="1" si="498"/>
        <v/>
      </c>
      <c r="CY506" s="44" t="str">
        <f t="shared" ca="1" si="499"/>
        <v/>
      </c>
      <c r="DE506" s="163" t="str">
        <f t="shared" si="485"/>
        <v/>
      </c>
      <c r="DF506" s="163" t="str">
        <f t="shared" si="486"/>
        <v/>
      </c>
    </row>
    <row r="507" spans="1:110">
      <c r="A507" s="164" t="str">
        <f t="shared" ca="1" si="519"/>
        <v/>
      </c>
      <c r="B507" s="71" t="str">
        <f ca="1">IF(COUNTIF($AD$2:AD1492,A507)=1,VLOOKUP(A507,T:U,2), IF(COUNTIF($AD$2:AD1492,A507)=0,$B$10,""))</f>
        <v/>
      </c>
      <c r="C507" s="31" t="str">
        <f t="shared" ca="1" si="491"/>
        <v/>
      </c>
      <c r="D507" s="32" t="str">
        <f t="shared" ca="1" si="520"/>
        <v/>
      </c>
      <c r="E507" s="71" t="str">
        <f ca="1">IF(COUNTIF($AD$2:AD1492,A507)=1,VLOOKUP(A507,V:W,2), IF(COUNTIF($AD$2:AD1492,A507)=0,$C$10,""))</f>
        <v/>
      </c>
      <c r="F507" s="31" t="str">
        <f t="shared" ca="1" si="521"/>
        <v/>
      </c>
      <c r="G507" s="32" t="str">
        <f t="shared" ca="1" si="522"/>
        <v/>
      </c>
      <c r="H507" s="71" t="str">
        <f ca="1">IF(COUNTIF($AD$2:AD1492,A507)=1,VLOOKUP(A507,X:Y,2), IF(COUNTIF($AD$2:AD1492,A507)=0,$D$10,""))</f>
        <v/>
      </c>
      <c r="I507" s="31" t="str">
        <f t="shared" ca="1" si="523"/>
        <v/>
      </c>
      <c r="J507" s="32" t="str">
        <f t="shared" ca="1" si="524"/>
        <v/>
      </c>
      <c r="K507" s="71" t="str">
        <f ca="1">IF(COUNTIF($AD$2:AD1492,A507)=1,VLOOKUP(A507,Z:AA,2), IF(COUNTIF($AD$2:AD1492,A507)=0,$E$10,""))</f>
        <v/>
      </c>
      <c r="L507" s="31" t="str">
        <f t="shared" ca="1" si="525"/>
        <v/>
      </c>
      <c r="M507" s="32" t="str">
        <f t="shared" ca="1" si="526"/>
        <v/>
      </c>
      <c r="N507" s="77" t="str">
        <f t="shared" ca="1" si="527"/>
        <v/>
      </c>
      <c r="O507" s="77"/>
      <c r="P507" s="77"/>
      <c r="Q507" s="77" t="str">
        <f ca="1">IF(ISERROR(B507-2),"",$G$5*SUM($O$14:O507)-$H$5*SUM($P$14:P507))</f>
        <v/>
      </c>
      <c r="R507" s="77" t="str">
        <f t="shared" ca="1" si="528"/>
        <v/>
      </c>
      <c r="AB507" s="163" t="str">
        <f t="shared" si="487"/>
        <v/>
      </c>
      <c r="AC507" s="163" t="str">
        <f t="shared" si="488"/>
        <v/>
      </c>
      <c r="BS507" s="163" t="str">
        <f t="shared" si="489"/>
        <v/>
      </c>
      <c r="BT507" s="163" t="str">
        <f t="shared" si="490"/>
        <v/>
      </c>
      <c r="BY507" s="164" t="str">
        <f t="shared" ca="1" si="500"/>
        <v/>
      </c>
      <c r="BZ507" s="44" t="str">
        <f ca="1">IF(COUNTIF($CN$2:CN1492,BY507)=1,VLOOKUP(BY507,CH:CI,2), IF(COUNTIF($CN$2:CN1492,BY507)=0,$BZ$10,""))</f>
        <v/>
      </c>
      <c r="CA507" s="45" t="str">
        <f t="shared" ca="1" si="493"/>
        <v/>
      </c>
      <c r="CB507" s="45" t="str">
        <f t="shared" ca="1" si="501"/>
        <v/>
      </c>
      <c r="CC507" s="44" t="str">
        <f ca="1">IF(COUNTIF($CN$2:CN1492,BY507)=1,VLOOKUP(BY507,CJ:CK,2), IF(COUNTIF($CN$2:CN1492,BY507)=0,$CA$10,""))</f>
        <v/>
      </c>
      <c r="CD507" s="45" t="str">
        <f t="shared" ca="1" si="502"/>
        <v/>
      </c>
      <c r="CE507" s="46" t="str">
        <f t="shared" ca="1" si="503"/>
        <v/>
      </c>
      <c r="CF507" s="44" t="str">
        <f t="shared" ca="1" si="504"/>
        <v/>
      </c>
      <c r="CL507" s="163" t="str">
        <f t="shared" si="483"/>
        <v/>
      </c>
      <c r="CM507" s="163" t="str">
        <f t="shared" si="484"/>
        <v/>
      </c>
      <c r="CR507" s="164" t="str">
        <f t="shared" ca="1" si="494"/>
        <v/>
      </c>
      <c r="CS507" s="44" t="str">
        <f ca="1">IF(COUNTIF($DG$2:DG1492,CR507)=1,VLOOKUP(CR507,DA:DB,2), IF(COUNTIF($DG$2:DG1492,CR507)=0,$CS$10,""))</f>
        <v/>
      </c>
      <c r="CT507" s="45" t="str">
        <f t="shared" ca="1" si="495"/>
        <v/>
      </c>
      <c r="CU507" s="45" t="str">
        <f t="shared" ca="1" si="496"/>
        <v/>
      </c>
      <c r="CV507" s="44" t="str">
        <f ca="1">IF(COUNTIF($DG$2:DG1492,CR507)=1,VLOOKUP(CR507,DC:DD,2), IF(COUNTIF($DG$2:DG1492,CR507)=0,$CT$10,""))</f>
        <v/>
      </c>
      <c r="CW507" s="45" t="str">
        <f t="shared" ca="1" si="497"/>
        <v/>
      </c>
      <c r="CX507" s="46" t="str">
        <f t="shared" ca="1" si="498"/>
        <v/>
      </c>
      <c r="CY507" s="44" t="str">
        <f t="shared" ca="1" si="499"/>
        <v/>
      </c>
      <c r="DE507" s="163" t="str">
        <f t="shared" si="485"/>
        <v/>
      </c>
      <c r="DF507" s="163" t="str">
        <f t="shared" si="486"/>
        <v/>
      </c>
    </row>
    <row r="508" spans="1:110">
      <c r="A508" s="164" t="str">
        <f t="shared" ca="1" si="519"/>
        <v/>
      </c>
      <c r="B508" s="71" t="str">
        <f ca="1">IF(COUNTIF($AD$2:AD1493,A508)=1,VLOOKUP(A508,T:U,2), IF(COUNTIF($AD$2:AD1493,A508)=0,$B$10,""))</f>
        <v/>
      </c>
      <c r="C508" s="31" t="str">
        <f t="shared" ca="1" si="491"/>
        <v/>
      </c>
      <c r="D508" s="32" t="str">
        <f t="shared" ca="1" si="520"/>
        <v/>
      </c>
      <c r="E508" s="71" t="str">
        <f ca="1">IF(COUNTIF($AD$2:AD1493,A508)=1,VLOOKUP(A508,V:W,2), IF(COUNTIF($AD$2:AD1493,A508)=0,$C$10,""))</f>
        <v/>
      </c>
      <c r="F508" s="31" t="str">
        <f t="shared" ca="1" si="521"/>
        <v/>
      </c>
      <c r="G508" s="32" t="str">
        <f t="shared" ca="1" si="522"/>
        <v/>
      </c>
      <c r="H508" s="71" t="str">
        <f ca="1">IF(COUNTIF($AD$2:AD1493,A508)=1,VLOOKUP(A508,X:Y,2), IF(COUNTIF($AD$2:AD1493,A508)=0,$D$10,""))</f>
        <v/>
      </c>
      <c r="I508" s="31" t="str">
        <f t="shared" ca="1" si="523"/>
        <v/>
      </c>
      <c r="J508" s="32" t="str">
        <f t="shared" ca="1" si="524"/>
        <v/>
      </c>
      <c r="K508" s="71" t="str">
        <f ca="1">IF(COUNTIF($AD$2:AD1493,A508)=1,VLOOKUP(A508,Z:AA,2), IF(COUNTIF($AD$2:AD1493,A508)=0,$E$10,""))</f>
        <v/>
      </c>
      <c r="L508" s="31" t="str">
        <f t="shared" ca="1" si="525"/>
        <v/>
      </c>
      <c r="M508" s="32" t="str">
        <f t="shared" ca="1" si="526"/>
        <v/>
      </c>
      <c r="N508" s="77" t="str">
        <f t="shared" ca="1" si="527"/>
        <v/>
      </c>
      <c r="O508" s="77"/>
      <c r="P508" s="77"/>
      <c r="Q508" s="77" t="str">
        <f ca="1">IF(ISERROR(B508-2),"",$G$5*SUM($O$14:O508)-$H$5*SUM($P$14:P508))</f>
        <v/>
      </c>
      <c r="R508" s="77" t="str">
        <f t="shared" ca="1" si="528"/>
        <v/>
      </c>
      <c r="AB508" s="163" t="str">
        <f t="shared" si="487"/>
        <v/>
      </c>
      <c r="AC508" s="163" t="str">
        <f t="shared" si="488"/>
        <v/>
      </c>
      <c r="BS508" s="163" t="str">
        <f t="shared" si="489"/>
        <v/>
      </c>
      <c r="BT508" s="163" t="str">
        <f t="shared" si="490"/>
        <v/>
      </c>
      <c r="BY508" s="164" t="str">
        <f t="shared" ca="1" si="500"/>
        <v/>
      </c>
      <c r="BZ508" s="44" t="str">
        <f ca="1">IF(COUNTIF($CN$2:CN1493,BY508)=1,VLOOKUP(BY508,CH:CI,2), IF(COUNTIF($CN$2:CN1493,BY508)=0,$BZ$10,""))</f>
        <v/>
      </c>
      <c r="CA508" s="45" t="str">
        <f t="shared" ca="1" si="493"/>
        <v/>
      </c>
      <c r="CB508" s="45" t="str">
        <f t="shared" ca="1" si="501"/>
        <v/>
      </c>
      <c r="CC508" s="44" t="str">
        <f ca="1">IF(COUNTIF($CN$2:CN1493,BY508)=1,VLOOKUP(BY508,CJ:CK,2), IF(COUNTIF($CN$2:CN1493,BY508)=0,$CA$10,""))</f>
        <v/>
      </c>
      <c r="CD508" s="45" t="str">
        <f t="shared" ca="1" si="502"/>
        <v/>
      </c>
      <c r="CE508" s="46" t="str">
        <f t="shared" ca="1" si="503"/>
        <v/>
      </c>
      <c r="CF508" s="44" t="str">
        <f t="shared" ca="1" si="504"/>
        <v/>
      </c>
      <c r="CL508" s="163" t="str">
        <f t="shared" si="483"/>
        <v/>
      </c>
      <c r="CM508" s="163" t="str">
        <f t="shared" si="484"/>
        <v/>
      </c>
      <c r="CR508" s="164" t="str">
        <f t="shared" ca="1" si="494"/>
        <v/>
      </c>
      <c r="CS508" s="44" t="str">
        <f ca="1">IF(COUNTIF($DG$2:DG1493,CR508)=1,VLOOKUP(CR508,DA:DB,2), IF(COUNTIF($DG$2:DG1493,CR508)=0,$CS$10,""))</f>
        <v/>
      </c>
      <c r="CT508" s="45" t="str">
        <f t="shared" ca="1" si="495"/>
        <v/>
      </c>
      <c r="CU508" s="45" t="str">
        <f t="shared" ca="1" si="496"/>
        <v/>
      </c>
      <c r="CV508" s="44" t="str">
        <f ca="1">IF(COUNTIF($DG$2:DG1493,CR508)=1,VLOOKUP(CR508,DC:DD,2), IF(COUNTIF($DG$2:DG1493,CR508)=0,$CT$10,""))</f>
        <v/>
      </c>
      <c r="CW508" s="45" t="str">
        <f t="shared" ca="1" si="497"/>
        <v/>
      </c>
      <c r="CX508" s="46" t="str">
        <f t="shared" ca="1" si="498"/>
        <v/>
      </c>
      <c r="CY508" s="44" t="str">
        <f t="shared" ca="1" si="499"/>
        <v/>
      </c>
      <c r="DE508" s="163" t="str">
        <f t="shared" si="485"/>
        <v/>
      </c>
      <c r="DF508" s="163" t="str">
        <f t="shared" si="486"/>
        <v/>
      </c>
    </row>
    <row r="509" spans="1:110">
      <c r="A509" s="164" t="str">
        <f t="shared" ca="1" si="519"/>
        <v/>
      </c>
      <c r="B509" s="71" t="str">
        <f ca="1">IF(COUNTIF($AD$2:AD1494,A509)=1,VLOOKUP(A509,T:U,2), IF(COUNTIF($AD$2:AD1494,A509)=0,$B$10,""))</f>
        <v/>
      </c>
      <c r="C509" s="31" t="str">
        <f t="shared" ca="1" si="491"/>
        <v/>
      </c>
      <c r="D509" s="32" t="str">
        <f t="shared" ca="1" si="520"/>
        <v/>
      </c>
      <c r="E509" s="71" t="str">
        <f ca="1">IF(COUNTIF($AD$2:AD1494,A509)=1,VLOOKUP(A509,V:W,2), IF(COUNTIF($AD$2:AD1494,A509)=0,$C$10,""))</f>
        <v/>
      </c>
      <c r="F509" s="31" t="str">
        <f t="shared" ca="1" si="521"/>
        <v/>
      </c>
      <c r="G509" s="32" t="str">
        <f t="shared" ca="1" si="522"/>
        <v/>
      </c>
      <c r="H509" s="71" t="str">
        <f ca="1">IF(COUNTIF($AD$2:AD1494,A509)=1,VLOOKUP(A509,X:Y,2), IF(COUNTIF($AD$2:AD1494,A509)=0,$D$10,""))</f>
        <v/>
      </c>
      <c r="I509" s="31" t="str">
        <f t="shared" ca="1" si="523"/>
        <v/>
      </c>
      <c r="J509" s="32" t="str">
        <f t="shared" ca="1" si="524"/>
        <v/>
      </c>
      <c r="K509" s="71" t="str">
        <f ca="1">IF(COUNTIF($AD$2:AD1494,A509)=1,VLOOKUP(A509,Z:AA,2), IF(COUNTIF($AD$2:AD1494,A509)=0,$E$10,""))</f>
        <v/>
      </c>
      <c r="L509" s="31" t="str">
        <f t="shared" ca="1" si="525"/>
        <v/>
      </c>
      <c r="M509" s="32" t="str">
        <f t="shared" ca="1" si="526"/>
        <v/>
      </c>
      <c r="N509" s="77" t="str">
        <f t="shared" ca="1" si="527"/>
        <v/>
      </c>
      <c r="O509" s="77"/>
      <c r="P509" s="77"/>
      <c r="Q509" s="77" t="str">
        <f ca="1">IF(ISERROR(B509-2),"",$G$5*SUM($O$14:O509)-$H$5*SUM($P$14:P509))</f>
        <v/>
      </c>
      <c r="R509" s="77" t="str">
        <f t="shared" ca="1" si="528"/>
        <v/>
      </c>
      <c r="AB509" s="163" t="str">
        <f t="shared" si="487"/>
        <v/>
      </c>
      <c r="AC509" s="163" t="str">
        <f t="shared" si="488"/>
        <v/>
      </c>
      <c r="BS509" s="163" t="str">
        <f t="shared" si="489"/>
        <v/>
      </c>
      <c r="BT509" s="163" t="str">
        <f t="shared" si="490"/>
        <v/>
      </c>
      <c r="BY509" s="164" t="str">
        <f t="shared" ca="1" si="500"/>
        <v/>
      </c>
      <c r="BZ509" s="44" t="str">
        <f ca="1">IF(COUNTIF($CN$2:CN1494,BY509)=1,VLOOKUP(BY509,CH:CI,2), IF(COUNTIF($CN$2:CN1494,BY509)=0,$BZ$10,""))</f>
        <v/>
      </c>
      <c r="CA509" s="45" t="str">
        <f t="shared" ca="1" si="493"/>
        <v/>
      </c>
      <c r="CB509" s="45" t="str">
        <f t="shared" ca="1" si="501"/>
        <v/>
      </c>
      <c r="CC509" s="44" t="str">
        <f ca="1">IF(COUNTIF($CN$2:CN1494,BY509)=1,VLOOKUP(BY509,CJ:CK,2), IF(COUNTIF($CN$2:CN1494,BY509)=0,$CA$10,""))</f>
        <v/>
      </c>
      <c r="CD509" s="45" t="str">
        <f t="shared" ca="1" si="502"/>
        <v/>
      </c>
      <c r="CE509" s="46" t="str">
        <f t="shared" ca="1" si="503"/>
        <v/>
      </c>
      <c r="CF509" s="44" t="str">
        <f t="shared" ca="1" si="504"/>
        <v/>
      </c>
      <c r="CL509" s="163" t="str">
        <f t="shared" si="483"/>
        <v/>
      </c>
      <c r="CM509" s="163" t="str">
        <f t="shared" si="484"/>
        <v/>
      </c>
      <c r="CR509" s="164" t="str">
        <f t="shared" ca="1" si="494"/>
        <v/>
      </c>
      <c r="CS509" s="44" t="str">
        <f ca="1">IF(COUNTIF($DG$2:DG1494,CR509)=1,VLOOKUP(CR509,DA:DB,2), IF(COUNTIF($DG$2:DG1494,CR509)=0,$CS$10,""))</f>
        <v/>
      </c>
      <c r="CT509" s="45" t="str">
        <f t="shared" ca="1" si="495"/>
        <v/>
      </c>
      <c r="CU509" s="45" t="str">
        <f t="shared" ca="1" si="496"/>
        <v/>
      </c>
      <c r="CV509" s="44" t="str">
        <f ca="1">IF(COUNTIF($DG$2:DG1494,CR509)=1,VLOOKUP(CR509,DC:DD,2), IF(COUNTIF($DG$2:DG1494,CR509)=0,$CT$10,""))</f>
        <v/>
      </c>
      <c r="CW509" s="45" t="str">
        <f t="shared" ca="1" si="497"/>
        <v/>
      </c>
      <c r="CX509" s="46" t="str">
        <f t="shared" ca="1" si="498"/>
        <v/>
      </c>
      <c r="CY509" s="44" t="str">
        <f t="shared" ca="1" si="499"/>
        <v/>
      </c>
      <c r="DE509" s="163" t="str">
        <f t="shared" si="485"/>
        <v/>
      </c>
      <c r="DF509" s="163" t="str">
        <f t="shared" si="486"/>
        <v/>
      </c>
    </row>
    <row r="510" spans="1:110">
      <c r="A510" s="164" t="str">
        <f t="shared" ca="1" si="519"/>
        <v/>
      </c>
      <c r="B510" s="71" t="str">
        <f ca="1">IF(COUNTIF($AD$2:AD1495,A510)=1,VLOOKUP(A510,T:U,2), IF(COUNTIF($AD$2:AD1495,A510)=0,$B$10,""))</f>
        <v/>
      </c>
      <c r="C510" s="31" t="str">
        <f t="shared" ca="1" si="491"/>
        <v/>
      </c>
      <c r="D510" s="32" t="str">
        <f t="shared" ca="1" si="520"/>
        <v/>
      </c>
      <c r="E510" s="71" t="str">
        <f ca="1">IF(COUNTIF($AD$2:AD1495,A510)=1,VLOOKUP(A510,V:W,2), IF(COUNTIF($AD$2:AD1495,A510)=0,$C$10,""))</f>
        <v/>
      </c>
      <c r="F510" s="31" t="str">
        <f t="shared" ca="1" si="521"/>
        <v/>
      </c>
      <c r="G510" s="32" t="str">
        <f t="shared" ca="1" si="522"/>
        <v/>
      </c>
      <c r="H510" s="71" t="str">
        <f ca="1">IF(COUNTIF($AD$2:AD1495,A510)=1,VLOOKUP(A510,X:Y,2), IF(COUNTIF($AD$2:AD1495,A510)=0,$D$10,""))</f>
        <v/>
      </c>
      <c r="I510" s="31" t="str">
        <f t="shared" ca="1" si="523"/>
        <v/>
      </c>
      <c r="J510" s="32" t="str">
        <f t="shared" ca="1" si="524"/>
        <v/>
      </c>
      <c r="K510" s="71" t="str">
        <f ca="1">IF(COUNTIF($AD$2:AD1495,A510)=1,VLOOKUP(A510,Z:AA,2), IF(COUNTIF($AD$2:AD1495,A510)=0,$E$10,""))</f>
        <v/>
      </c>
      <c r="L510" s="31" t="str">
        <f t="shared" ca="1" si="525"/>
        <v/>
      </c>
      <c r="M510" s="32" t="str">
        <f t="shared" ca="1" si="526"/>
        <v/>
      </c>
      <c r="N510" s="77" t="str">
        <f t="shared" ca="1" si="527"/>
        <v/>
      </c>
      <c r="O510" s="77"/>
      <c r="P510" s="77"/>
      <c r="Q510" s="77" t="str">
        <f ca="1">IF(ISERROR(B510-2),"",$G$5*SUM($O$14:O510)-$H$5*SUM($P$14:P510))</f>
        <v/>
      </c>
      <c r="R510" s="77" t="str">
        <f t="shared" ca="1" si="528"/>
        <v/>
      </c>
      <c r="AB510" s="163" t="str">
        <f t="shared" si="487"/>
        <v/>
      </c>
      <c r="AC510" s="163" t="str">
        <f t="shared" si="488"/>
        <v/>
      </c>
      <c r="BS510" s="163" t="str">
        <f t="shared" si="489"/>
        <v/>
      </c>
      <c r="BT510" s="163" t="str">
        <f t="shared" si="490"/>
        <v/>
      </c>
      <c r="BY510" s="164" t="str">
        <f t="shared" ca="1" si="500"/>
        <v/>
      </c>
      <c r="BZ510" s="44" t="str">
        <f ca="1">IF(COUNTIF($CN$2:CN1495,BY510)=1,VLOOKUP(BY510,CH:CI,2), IF(COUNTIF($CN$2:CN1495,BY510)=0,$BZ$10,""))</f>
        <v/>
      </c>
      <c r="CA510" s="45" t="str">
        <f t="shared" ca="1" si="493"/>
        <v/>
      </c>
      <c r="CB510" s="45" t="str">
        <f t="shared" ca="1" si="501"/>
        <v/>
      </c>
      <c r="CC510" s="44" t="str">
        <f ca="1">IF(COUNTIF($CN$2:CN1495,BY510)=1,VLOOKUP(BY510,CJ:CK,2), IF(COUNTIF($CN$2:CN1495,BY510)=0,$CA$10,""))</f>
        <v/>
      </c>
      <c r="CD510" s="45" t="str">
        <f t="shared" ca="1" si="502"/>
        <v/>
      </c>
      <c r="CE510" s="46" t="str">
        <f t="shared" ca="1" si="503"/>
        <v/>
      </c>
      <c r="CF510" s="44" t="str">
        <f t="shared" ca="1" si="504"/>
        <v/>
      </c>
      <c r="CL510" s="163" t="str">
        <f t="shared" si="483"/>
        <v/>
      </c>
      <c r="CM510" s="163" t="str">
        <f t="shared" si="484"/>
        <v/>
      </c>
      <c r="CR510" s="164" t="str">
        <f t="shared" ca="1" si="494"/>
        <v/>
      </c>
      <c r="CS510" s="44" t="str">
        <f ca="1">IF(COUNTIF($DG$2:DG1495,CR510)=1,VLOOKUP(CR510,DA:DB,2), IF(COUNTIF($DG$2:DG1495,CR510)=0,$CS$10,""))</f>
        <v/>
      </c>
      <c r="CT510" s="45" t="str">
        <f t="shared" ca="1" si="495"/>
        <v/>
      </c>
      <c r="CU510" s="45" t="str">
        <f t="shared" ca="1" si="496"/>
        <v/>
      </c>
      <c r="CV510" s="44" t="str">
        <f ca="1">IF(COUNTIF($DG$2:DG1495,CR510)=1,VLOOKUP(CR510,DC:DD,2), IF(COUNTIF($DG$2:DG1495,CR510)=0,$CT$10,""))</f>
        <v/>
      </c>
      <c r="CW510" s="45" t="str">
        <f t="shared" ca="1" si="497"/>
        <v/>
      </c>
      <c r="CX510" s="46" t="str">
        <f t="shared" ca="1" si="498"/>
        <v/>
      </c>
      <c r="CY510" s="44" t="str">
        <f t="shared" ca="1" si="499"/>
        <v/>
      </c>
      <c r="DE510" s="163" t="str">
        <f t="shared" si="485"/>
        <v/>
      </c>
      <c r="DF510" s="163" t="str">
        <f t="shared" si="486"/>
        <v/>
      </c>
    </row>
    <row r="511" spans="1:110">
      <c r="A511" s="164" t="str">
        <f t="shared" ca="1" si="519"/>
        <v/>
      </c>
      <c r="B511" s="71" t="str">
        <f ca="1">IF(COUNTIF($AD$2:AD1496,A511)=1,VLOOKUP(A511,T:U,2), IF(COUNTIF($AD$2:AD1496,A511)=0,$B$10,""))</f>
        <v/>
      </c>
      <c r="C511" s="31" t="str">
        <f t="shared" ca="1" si="491"/>
        <v/>
      </c>
      <c r="D511" s="32" t="str">
        <f t="shared" ca="1" si="520"/>
        <v/>
      </c>
      <c r="E511" s="71" t="str">
        <f ca="1">IF(COUNTIF($AD$2:AD1496,A511)=1,VLOOKUP(A511,V:W,2), IF(COUNTIF($AD$2:AD1496,A511)=0,$C$10,""))</f>
        <v/>
      </c>
      <c r="F511" s="31" t="str">
        <f t="shared" ca="1" si="521"/>
        <v/>
      </c>
      <c r="G511" s="32" t="str">
        <f t="shared" ca="1" si="522"/>
        <v/>
      </c>
      <c r="H511" s="71" t="str">
        <f ca="1">IF(COUNTIF($AD$2:AD1496,A511)=1,VLOOKUP(A511,X:Y,2), IF(COUNTIF($AD$2:AD1496,A511)=0,$D$10,""))</f>
        <v/>
      </c>
      <c r="I511" s="31" t="str">
        <f t="shared" ca="1" si="523"/>
        <v/>
      </c>
      <c r="J511" s="32" t="str">
        <f t="shared" ca="1" si="524"/>
        <v/>
      </c>
      <c r="K511" s="71" t="str">
        <f ca="1">IF(COUNTIF($AD$2:AD1496,A511)=1,VLOOKUP(A511,Z:AA,2), IF(COUNTIF($AD$2:AD1496,A511)=0,$E$10,""))</f>
        <v/>
      </c>
      <c r="L511" s="31" t="str">
        <f t="shared" ca="1" si="525"/>
        <v/>
      </c>
      <c r="M511" s="32" t="str">
        <f t="shared" ca="1" si="526"/>
        <v/>
      </c>
      <c r="N511" s="77" t="str">
        <f t="shared" ca="1" si="527"/>
        <v/>
      </c>
      <c r="O511" s="77"/>
      <c r="P511" s="77"/>
      <c r="Q511" s="77" t="str">
        <f ca="1">IF(ISERROR(B511-2),"",$G$5*SUM($O$14:O511)-$H$5*SUM($P$14:P511))</f>
        <v/>
      </c>
      <c r="R511" s="77" t="str">
        <f t="shared" ca="1" si="528"/>
        <v/>
      </c>
      <c r="AB511" s="163" t="str">
        <f t="shared" si="487"/>
        <v/>
      </c>
      <c r="AC511" s="163" t="str">
        <f t="shared" si="488"/>
        <v/>
      </c>
      <c r="BS511" s="163" t="str">
        <f t="shared" si="489"/>
        <v/>
      </c>
      <c r="BT511" s="163" t="str">
        <f t="shared" si="490"/>
        <v/>
      </c>
      <c r="BY511" s="164" t="str">
        <f t="shared" ca="1" si="500"/>
        <v/>
      </c>
      <c r="BZ511" s="44" t="str">
        <f ca="1">IF(COUNTIF($CN$2:CN1496,BY511)=1,VLOOKUP(BY511,CH:CI,2), IF(COUNTIF($CN$2:CN1496,BY511)=0,$BZ$10,""))</f>
        <v/>
      </c>
      <c r="CA511" s="45" t="str">
        <f t="shared" ca="1" si="493"/>
        <v/>
      </c>
      <c r="CB511" s="45" t="str">
        <f t="shared" ca="1" si="501"/>
        <v/>
      </c>
      <c r="CC511" s="44" t="str">
        <f ca="1">IF(COUNTIF($CN$2:CN1496,BY511)=1,VLOOKUP(BY511,CJ:CK,2), IF(COUNTIF($CN$2:CN1496,BY511)=0,$CA$10,""))</f>
        <v/>
      </c>
      <c r="CD511" s="45" t="str">
        <f t="shared" ca="1" si="502"/>
        <v/>
      </c>
      <c r="CE511" s="46" t="str">
        <f t="shared" ca="1" si="503"/>
        <v/>
      </c>
      <c r="CF511" s="44" t="str">
        <f t="shared" ca="1" si="504"/>
        <v/>
      </c>
      <c r="CL511" s="163" t="str">
        <f t="shared" si="483"/>
        <v/>
      </c>
      <c r="CM511" s="163" t="str">
        <f t="shared" si="484"/>
        <v/>
      </c>
      <c r="CR511" s="164" t="str">
        <f t="shared" ca="1" si="494"/>
        <v/>
      </c>
      <c r="CS511" s="44" t="str">
        <f ca="1">IF(COUNTIF($DG$2:DG1496,CR511)=1,VLOOKUP(CR511,DA:DB,2), IF(COUNTIF($DG$2:DG1496,CR511)=0,$CS$10,""))</f>
        <v/>
      </c>
      <c r="CT511" s="45" t="str">
        <f t="shared" ca="1" si="495"/>
        <v/>
      </c>
      <c r="CU511" s="45" t="str">
        <f t="shared" ca="1" si="496"/>
        <v/>
      </c>
      <c r="CV511" s="44" t="str">
        <f ca="1">IF(COUNTIF($DG$2:DG1496,CR511)=1,VLOOKUP(CR511,DC:DD,2), IF(COUNTIF($DG$2:DG1496,CR511)=0,$CT$10,""))</f>
        <v/>
      </c>
      <c r="CW511" s="45" t="str">
        <f t="shared" ca="1" si="497"/>
        <v/>
      </c>
      <c r="CX511" s="46" t="str">
        <f t="shared" ca="1" si="498"/>
        <v/>
      </c>
      <c r="CY511" s="44" t="str">
        <f t="shared" ca="1" si="499"/>
        <v/>
      </c>
      <c r="DE511" s="163" t="str">
        <f t="shared" si="485"/>
        <v/>
      </c>
      <c r="DF511" s="163" t="str">
        <f t="shared" si="486"/>
        <v/>
      </c>
    </row>
    <row r="512" spans="1:110">
      <c r="A512" s="164" t="str">
        <f t="shared" ca="1" si="519"/>
        <v/>
      </c>
      <c r="B512" s="71" t="str">
        <f ca="1">IF(COUNTIF($AD$2:AD1497,A512)=1,VLOOKUP(A512,T:U,2), IF(COUNTIF($AD$2:AD1497,A512)=0,$B$10,""))</f>
        <v/>
      </c>
      <c r="C512" s="31" t="str">
        <f t="shared" ca="1" si="491"/>
        <v/>
      </c>
      <c r="D512" s="32" t="str">
        <f t="shared" ca="1" si="520"/>
        <v/>
      </c>
      <c r="E512" s="71" t="str">
        <f ca="1">IF(COUNTIF($AD$2:AD1497,A512)=1,VLOOKUP(A512,V:W,2), IF(COUNTIF($AD$2:AD1497,A512)=0,$C$10,""))</f>
        <v/>
      </c>
      <c r="F512" s="31" t="str">
        <f t="shared" ca="1" si="521"/>
        <v/>
      </c>
      <c r="G512" s="32" t="str">
        <f t="shared" ca="1" si="522"/>
        <v/>
      </c>
      <c r="H512" s="71" t="str">
        <f ca="1">IF(COUNTIF($AD$2:AD1497,A512)=1,VLOOKUP(A512,X:Y,2), IF(COUNTIF($AD$2:AD1497,A512)=0,$D$10,""))</f>
        <v/>
      </c>
      <c r="I512" s="31" t="str">
        <f t="shared" ca="1" si="523"/>
        <v/>
      </c>
      <c r="J512" s="32" t="str">
        <f t="shared" ca="1" si="524"/>
        <v/>
      </c>
      <c r="K512" s="71" t="str">
        <f ca="1">IF(COUNTIF($AD$2:AD1497,A512)=1,VLOOKUP(A512,Z:AA,2), IF(COUNTIF($AD$2:AD1497,A512)=0,$E$10,""))</f>
        <v/>
      </c>
      <c r="L512" s="31" t="str">
        <f t="shared" ca="1" si="525"/>
        <v/>
      </c>
      <c r="M512" s="32" t="str">
        <f t="shared" ca="1" si="526"/>
        <v/>
      </c>
      <c r="N512" s="77" t="str">
        <f t="shared" ca="1" si="527"/>
        <v/>
      </c>
      <c r="O512" s="77"/>
      <c r="P512" s="77"/>
      <c r="Q512" s="77" t="str">
        <f ca="1">IF(ISERROR(B512-2),"",$G$5*SUM($O$14:O512)-$H$5*SUM($P$14:P512))</f>
        <v/>
      </c>
      <c r="R512" s="77" t="str">
        <f t="shared" ca="1" si="528"/>
        <v/>
      </c>
      <c r="AB512" s="163" t="str">
        <f t="shared" si="487"/>
        <v/>
      </c>
      <c r="AC512" s="163" t="str">
        <f t="shared" si="488"/>
        <v/>
      </c>
      <c r="BS512" s="163" t="str">
        <f t="shared" si="489"/>
        <v/>
      </c>
      <c r="BT512" s="163" t="str">
        <f t="shared" si="490"/>
        <v/>
      </c>
      <c r="BY512" s="164" t="str">
        <f t="shared" ca="1" si="500"/>
        <v/>
      </c>
      <c r="BZ512" s="44" t="str">
        <f ca="1">IF(COUNTIF($CN$2:CN1497,BY512)=1,VLOOKUP(BY512,CH:CI,2), IF(COUNTIF($CN$2:CN1497,BY512)=0,$BZ$10,""))</f>
        <v/>
      </c>
      <c r="CA512" s="45" t="str">
        <f t="shared" ca="1" si="493"/>
        <v/>
      </c>
      <c r="CB512" s="45" t="str">
        <f t="shared" ca="1" si="501"/>
        <v/>
      </c>
      <c r="CC512" s="44" t="str">
        <f ca="1">IF(COUNTIF($CN$2:CN1497,BY512)=1,VLOOKUP(BY512,CJ:CK,2), IF(COUNTIF($CN$2:CN1497,BY512)=0,$CA$10,""))</f>
        <v/>
      </c>
      <c r="CD512" s="45" t="str">
        <f t="shared" ca="1" si="502"/>
        <v/>
      </c>
      <c r="CE512" s="46" t="str">
        <f t="shared" ca="1" si="503"/>
        <v/>
      </c>
      <c r="CF512" s="44" t="str">
        <f t="shared" ca="1" si="504"/>
        <v/>
      </c>
      <c r="CL512" s="163" t="str">
        <f t="shared" si="483"/>
        <v/>
      </c>
      <c r="CM512" s="163" t="str">
        <f t="shared" si="484"/>
        <v/>
      </c>
      <c r="CR512" s="164" t="str">
        <f t="shared" ca="1" si="494"/>
        <v/>
      </c>
      <c r="CS512" s="44" t="str">
        <f ca="1">IF(COUNTIF($DG$2:DG1497,CR512)=1,VLOOKUP(CR512,DA:DB,2), IF(COUNTIF($DG$2:DG1497,CR512)=0,$CS$10,""))</f>
        <v/>
      </c>
      <c r="CT512" s="45" t="str">
        <f t="shared" ca="1" si="495"/>
        <v/>
      </c>
      <c r="CU512" s="45" t="str">
        <f t="shared" ca="1" si="496"/>
        <v/>
      </c>
      <c r="CV512" s="44" t="str">
        <f ca="1">IF(COUNTIF($DG$2:DG1497,CR512)=1,VLOOKUP(CR512,DC:DD,2), IF(COUNTIF($DG$2:DG1497,CR512)=0,$CT$10,""))</f>
        <v/>
      </c>
      <c r="CW512" s="45" t="str">
        <f t="shared" ca="1" si="497"/>
        <v/>
      </c>
      <c r="CX512" s="46" t="str">
        <f t="shared" ca="1" si="498"/>
        <v/>
      </c>
      <c r="CY512" s="44" t="str">
        <f t="shared" ca="1" si="499"/>
        <v/>
      </c>
      <c r="DE512" s="163" t="str">
        <f t="shared" si="485"/>
        <v/>
      </c>
      <c r="DF512" s="163" t="str">
        <f t="shared" si="486"/>
        <v/>
      </c>
    </row>
    <row r="513" spans="1:110">
      <c r="A513" s="164" t="str">
        <f t="shared" ca="1" si="519"/>
        <v/>
      </c>
      <c r="B513" s="71" t="str">
        <f ca="1">IF(COUNTIF($AD$2:AD1498,A513)=1,VLOOKUP(A513,T:U,2), IF(COUNTIF($AD$2:AD1498,A513)=0,$B$10,""))</f>
        <v/>
      </c>
      <c r="C513" s="31" t="str">
        <f t="shared" ca="1" si="491"/>
        <v/>
      </c>
      <c r="D513" s="32" t="str">
        <f t="shared" ca="1" si="520"/>
        <v/>
      </c>
      <c r="E513" s="71" t="str">
        <f ca="1">IF(COUNTIF($AD$2:AD1498,A513)=1,VLOOKUP(A513,V:W,2), IF(COUNTIF($AD$2:AD1498,A513)=0,$C$10,""))</f>
        <v/>
      </c>
      <c r="F513" s="31" t="str">
        <f t="shared" ca="1" si="521"/>
        <v/>
      </c>
      <c r="G513" s="32" t="str">
        <f t="shared" ca="1" si="522"/>
        <v/>
      </c>
      <c r="H513" s="71" t="str">
        <f ca="1">IF(COUNTIF($AD$2:AD1498,A513)=1,VLOOKUP(A513,X:Y,2), IF(COUNTIF($AD$2:AD1498,A513)=0,$D$10,""))</f>
        <v/>
      </c>
      <c r="I513" s="31" t="str">
        <f t="shared" ca="1" si="523"/>
        <v/>
      </c>
      <c r="J513" s="32" t="str">
        <f t="shared" ca="1" si="524"/>
        <v/>
      </c>
      <c r="K513" s="71" t="str">
        <f ca="1">IF(COUNTIF($AD$2:AD1498,A513)=1,VLOOKUP(A513,Z:AA,2), IF(COUNTIF($AD$2:AD1498,A513)=0,$E$10,""))</f>
        <v/>
      </c>
      <c r="L513" s="31" t="str">
        <f t="shared" ca="1" si="525"/>
        <v/>
      </c>
      <c r="M513" s="32" t="str">
        <f t="shared" ca="1" si="526"/>
        <v/>
      </c>
      <c r="N513" s="77" t="str">
        <f t="shared" ca="1" si="527"/>
        <v/>
      </c>
      <c r="O513" s="77"/>
      <c r="P513" s="77"/>
      <c r="Q513" s="77" t="str">
        <f ca="1">IF(ISERROR(B513-2),"",$G$5*SUM($O$14:O513)-$H$5*SUM($P$14:P513))</f>
        <v/>
      </c>
      <c r="R513" s="77" t="str">
        <f t="shared" ca="1" si="528"/>
        <v/>
      </c>
      <c r="AB513" s="163" t="str">
        <f t="shared" si="487"/>
        <v/>
      </c>
      <c r="AC513" s="163" t="str">
        <f t="shared" si="488"/>
        <v/>
      </c>
      <c r="BS513" s="163" t="str">
        <f t="shared" si="489"/>
        <v/>
      </c>
      <c r="BT513" s="163" t="str">
        <f t="shared" si="490"/>
        <v/>
      </c>
      <c r="BY513" s="164" t="str">
        <f t="shared" ca="1" si="500"/>
        <v/>
      </c>
      <c r="BZ513" s="44" t="str">
        <f ca="1">IF(COUNTIF($CN$2:CN1498,BY513)=1,VLOOKUP(BY513,CH:CI,2), IF(COUNTIF($CN$2:CN1498,BY513)=0,$BZ$10,""))</f>
        <v/>
      </c>
      <c r="CA513" s="45" t="str">
        <f t="shared" ca="1" si="493"/>
        <v/>
      </c>
      <c r="CB513" s="45" t="str">
        <f t="shared" ca="1" si="501"/>
        <v/>
      </c>
      <c r="CC513" s="44" t="str">
        <f ca="1">IF(COUNTIF($CN$2:CN1498,BY513)=1,VLOOKUP(BY513,CJ:CK,2), IF(COUNTIF($CN$2:CN1498,BY513)=0,$CA$10,""))</f>
        <v/>
      </c>
      <c r="CD513" s="45" t="str">
        <f t="shared" ca="1" si="502"/>
        <v/>
      </c>
      <c r="CE513" s="46" t="str">
        <f t="shared" ca="1" si="503"/>
        <v/>
      </c>
      <c r="CF513" s="44" t="str">
        <f t="shared" ca="1" si="504"/>
        <v/>
      </c>
      <c r="CL513" s="163" t="str">
        <f t="shared" si="483"/>
        <v/>
      </c>
      <c r="CM513" s="163" t="str">
        <f t="shared" si="484"/>
        <v/>
      </c>
      <c r="CR513" s="164" t="str">
        <f t="shared" ca="1" si="494"/>
        <v/>
      </c>
      <c r="CS513" s="44" t="str">
        <f ca="1">IF(COUNTIF($DG$2:DG1498,CR513)=1,VLOOKUP(CR513,DA:DB,2), IF(COUNTIF($DG$2:DG1498,CR513)=0,$CS$10,""))</f>
        <v/>
      </c>
      <c r="CT513" s="45" t="str">
        <f t="shared" ca="1" si="495"/>
        <v/>
      </c>
      <c r="CU513" s="45" t="str">
        <f t="shared" ca="1" si="496"/>
        <v/>
      </c>
      <c r="CV513" s="44" t="str">
        <f ca="1">IF(COUNTIF($DG$2:DG1498,CR513)=1,VLOOKUP(CR513,DC:DD,2), IF(COUNTIF($DG$2:DG1498,CR513)=0,$CT$10,""))</f>
        <v/>
      </c>
      <c r="CW513" s="45" t="str">
        <f t="shared" ca="1" si="497"/>
        <v/>
      </c>
      <c r="CX513" s="46" t="str">
        <f t="shared" ca="1" si="498"/>
        <v/>
      </c>
      <c r="CY513" s="44" t="str">
        <f t="shared" ca="1" si="499"/>
        <v/>
      </c>
      <c r="DE513" s="163" t="str">
        <f t="shared" si="485"/>
        <v/>
      </c>
      <c r="DF513" s="163" t="str">
        <f t="shared" si="486"/>
        <v/>
      </c>
    </row>
    <row r="514" spans="1:110">
      <c r="A514" s="164" t="str">
        <f t="shared" ca="1" si="519"/>
        <v/>
      </c>
      <c r="B514" s="71" t="str">
        <f ca="1">IF(COUNTIF($AD$2:AD1499,A514)=1,VLOOKUP(A514,T:U,2), IF(COUNTIF($AD$2:AD1499,A514)=0,$B$10,""))</f>
        <v/>
      </c>
      <c r="C514" s="31" t="str">
        <f t="shared" ca="1" si="491"/>
        <v/>
      </c>
      <c r="D514" s="32" t="str">
        <f t="shared" ca="1" si="520"/>
        <v/>
      </c>
      <c r="E514" s="71" t="str">
        <f ca="1">IF(COUNTIF($AD$2:AD1499,A514)=1,VLOOKUP(A514,V:W,2), IF(COUNTIF($AD$2:AD1499,A514)=0,$C$10,""))</f>
        <v/>
      </c>
      <c r="F514" s="31" t="str">
        <f t="shared" ca="1" si="521"/>
        <v/>
      </c>
      <c r="G514" s="32" t="str">
        <f t="shared" ca="1" si="522"/>
        <v/>
      </c>
      <c r="H514" s="71" t="str">
        <f ca="1">IF(COUNTIF($AD$2:AD1499,A514)=1,VLOOKUP(A514,X:Y,2), IF(COUNTIF($AD$2:AD1499,A514)=0,$D$10,""))</f>
        <v/>
      </c>
      <c r="I514" s="31" t="str">
        <f t="shared" ca="1" si="523"/>
        <v/>
      </c>
      <c r="J514" s="32" t="str">
        <f t="shared" ca="1" si="524"/>
        <v/>
      </c>
      <c r="K514" s="71" t="str">
        <f ca="1">IF(COUNTIF($AD$2:AD1499,A514)=1,VLOOKUP(A514,Z:AA,2), IF(COUNTIF($AD$2:AD1499,A514)=0,$E$10,""))</f>
        <v/>
      </c>
      <c r="L514" s="31" t="str">
        <f t="shared" ca="1" si="525"/>
        <v/>
      </c>
      <c r="M514" s="32" t="str">
        <f t="shared" ca="1" si="526"/>
        <v/>
      </c>
      <c r="N514" s="77" t="str">
        <f t="shared" ca="1" si="527"/>
        <v/>
      </c>
      <c r="O514" s="77"/>
      <c r="P514" s="77"/>
      <c r="Q514" s="77" t="str">
        <f ca="1">IF(ISERROR(B514-2),"",$G$5*SUM($O$14:O514)-$H$5*SUM($P$14:P514))</f>
        <v/>
      </c>
      <c r="R514" s="77" t="str">
        <f t="shared" ca="1" si="528"/>
        <v/>
      </c>
      <c r="AB514" s="163" t="str">
        <f t="shared" si="487"/>
        <v/>
      </c>
      <c r="AC514" s="163" t="str">
        <f t="shared" si="488"/>
        <v/>
      </c>
      <c r="BS514" s="163" t="str">
        <f t="shared" si="489"/>
        <v/>
      </c>
      <c r="BT514" s="163" t="str">
        <f t="shared" si="490"/>
        <v/>
      </c>
      <c r="BY514" s="164" t="str">
        <f t="shared" ca="1" si="500"/>
        <v/>
      </c>
      <c r="BZ514" s="44" t="str">
        <f ca="1">IF(COUNTIF($CN$2:CN1499,BY514)=1,VLOOKUP(BY514,CH:CI,2), IF(COUNTIF($CN$2:CN1499,BY514)=0,$BZ$10,""))</f>
        <v/>
      </c>
      <c r="CA514" s="45" t="str">
        <f t="shared" ca="1" si="493"/>
        <v/>
      </c>
      <c r="CB514" s="45" t="str">
        <f t="shared" ca="1" si="501"/>
        <v/>
      </c>
      <c r="CC514" s="44" t="str">
        <f ca="1">IF(COUNTIF($CN$2:CN1499,BY514)=1,VLOOKUP(BY514,CJ:CK,2), IF(COUNTIF($CN$2:CN1499,BY514)=0,$CA$10,""))</f>
        <v/>
      </c>
      <c r="CD514" s="45" t="str">
        <f t="shared" ca="1" si="502"/>
        <v/>
      </c>
      <c r="CE514" s="46" t="str">
        <f t="shared" ca="1" si="503"/>
        <v/>
      </c>
      <c r="CF514" s="44" t="str">
        <f t="shared" ca="1" si="504"/>
        <v/>
      </c>
      <c r="CL514" s="163" t="str">
        <f t="shared" si="483"/>
        <v/>
      </c>
      <c r="CM514" s="163" t="str">
        <f t="shared" si="484"/>
        <v/>
      </c>
      <c r="CR514" s="164" t="str">
        <f t="shared" ca="1" si="494"/>
        <v/>
      </c>
      <c r="CS514" s="44" t="str">
        <f ca="1">IF(COUNTIF($DG$2:DG1499,CR514)=1,VLOOKUP(CR514,DA:DB,2), IF(COUNTIF($DG$2:DG1499,CR514)=0,$CS$10,""))</f>
        <v/>
      </c>
      <c r="CT514" s="45" t="str">
        <f t="shared" ca="1" si="495"/>
        <v/>
      </c>
      <c r="CU514" s="45" t="str">
        <f t="shared" ca="1" si="496"/>
        <v/>
      </c>
      <c r="CV514" s="44" t="str">
        <f ca="1">IF(COUNTIF($DG$2:DG1499,CR514)=1,VLOOKUP(CR514,DC:DD,2), IF(COUNTIF($DG$2:DG1499,CR514)=0,$CT$10,""))</f>
        <v/>
      </c>
      <c r="CW514" s="45" t="str">
        <f t="shared" ca="1" si="497"/>
        <v/>
      </c>
      <c r="CX514" s="46" t="str">
        <f t="shared" ca="1" si="498"/>
        <v/>
      </c>
      <c r="CY514" s="44" t="str">
        <f t="shared" ca="1" si="499"/>
        <v/>
      </c>
      <c r="DE514" s="163" t="str">
        <f t="shared" si="485"/>
        <v/>
      </c>
      <c r="DF514" s="163" t="str">
        <f t="shared" si="486"/>
        <v/>
      </c>
    </row>
    <row r="515" spans="1:110">
      <c r="A515" s="164" t="str">
        <f t="shared" ca="1" si="519"/>
        <v/>
      </c>
      <c r="B515" s="71" t="str">
        <f ca="1">IF(COUNTIF($AD$2:AD1500,A515)=1,VLOOKUP(A515,T:U,2), IF(COUNTIF($AD$2:AD1500,A515)=0,$B$10,""))</f>
        <v/>
      </c>
      <c r="C515" s="31" t="str">
        <f t="shared" ca="1" si="491"/>
        <v/>
      </c>
      <c r="D515" s="32" t="str">
        <f t="shared" ca="1" si="520"/>
        <v/>
      </c>
      <c r="E515" s="71" t="str">
        <f ca="1">IF(COUNTIF($AD$2:AD1500,A515)=1,VLOOKUP(A515,V:W,2), IF(COUNTIF($AD$2:AD1500,A515)=0,$C$10,""))</f>
        <v/>
      </c>
      <c r="F515" s="31" t="str">
        <f t="shared" ca="1" si="521"/>
        <v/>
      </c>
      <c r="G515" s="32" t="str">
        <f t="shared" ca="1" si="522"/>
        <v/>
      </c>
      <c r="H515" s="71" t="str">
        <f ca="1">IF(COUNTIF($AD$2:AD1500,A515)=1,VLOOKUP(A515,X:Y,2), IF(COUNTIF($AD$2:AD1500,A515)=0,$D$10,""))</f>
        <v/>
      </c>
      <c r="I515" s="31" t="str">
        <f t="shared" ca="1" si="523"/>
        <v/>
      </c>
      <c r="J515" s="32" t="str">
        <f t="shared" ca="1" si="524"/>
        <v/>
      </c>
      <c r="K515" s="71" t="str">
        <f ca="1">IF(COUNTIF($AD$2:AD1500,A515)=1,VLOOKUP(A515,Z:AA,2), IF(COUNTIF($AD$2:AD1500,A515)=0,$E$10,""))</f>
        <v/>
      </c>
      <c r="L515" s="31" t="str">
        <f t="shared" ca="1" si="525"/>
        <v/>
      </c>
      <c r="M515" s="32" t="str">
        <f t="shared" ca="1" si="526"/>
        <v/>
      </c>
      <c r="N515" s="77" t="str">
        <f t="shared" ca="1" si="527"/>
        <v/>
      </c>
      <c r="O515" s="77"/>
      <c r="P515" s="77"/>
      <c r="Q515" s="77" t="str">
        <f ca="1">IF(ISERROR(B515-2),"",$G$5*SUM($O$14:O515)-$H$5*SUM($P$14:P515))</f>
        <v/>
      </c>
      <c r="R515" s="77" t="str">
        <f t="shared" ca="1" si="528"/>
        <v/>
      </c>
      <c r="AB515" s="163" t="str">
        <f t="shared" si="487"/>
        <v/>
      </c>
      <c r="AC515" s="163" t="str">
        <f t="shared" si="488"/>
        <v/>
      </c>
      <c r="BS515" s="163" t="str">
        <f t="shared" si="489"/>
        <v/>
      </c>
      <c r="BT515" s="163" t="str">
        <f t="shared" si="490"/>
        <v/>
      </c>
      <c r="BY515" s="164" t="str">
        <f t="shared" ca="1" si="500"/>
        <v/>
      </c>
      <c r="BZ515" s="44" t="str">
        <f ca="1">IF(COUNTIF($CN$2:CN1500,BY515)=1,VLOOKUP(BY515,CH:CI,2), IF(COUNTIF($CN$2:CN1500,BY515)=0,$BZ$10,""))</f>
        <v/>
      </c>
      <c r="CA515" s="45" t="str">
        <f t="shared" ca="1" si="493"/>
        <v/>
      </c>
      <c r="CB515" s="45" t="str">
        <f t="shared" ca="1" si="501"/>
        <v/>
      </c>
      <c r="CC515" s="44" t="str">
        <f ca="1">IF(COUNTIF($CN$2:CN1500,BY515)=1,VLOOKUP(BY515,CJ:CK,2), IF(COUNTIF($CN$2:CN1500,BY515)=0,$CA$10,""))</f>
        <v/>
      </c>
      <c r="CD515" s="45" t="str">
        <f t="shared" ca="1" si="502"/>
        <v/>
      </c>
      <c r="CE515" s="46" t="str">
        <f t="shared" ca="1" si="503"/>
        <v/>
      </c>
      <c r="CF515" s="44" t="str">
        <f t="shared" ca="1" si="504"/>
        <v/>
      </c>
      <c r="CL515" s="163" t="str">
        <f t="shared" ref="CL515:CL578" si="529">IF(COUNTIF(CJ:CJ,CH515),CH515,"")</f>
        <v/>
      </c>
      <c r="CM515" s="163" t="str">
        <f t="shared" ref="CM515:CM578" si="530">IF(CL515&gt;$BY$14,CL515,"")</f>
        <v/>
      </c>
      <c r="CR515" s="164" t="str">
        <f t="shared" ca="1" si="494"/>
        <v/>
      </c>
      <c r="CS515" s="44" t="str">
        <f ca="1">IF(COUNTIF($DG$2:DG1500,CR515)=1,VLOOKUP(CR515,DA:DB,2), IF(COUNTIF($DG$2:DG1500,CR515)=0,$CS$10,""))</f>
        <v/>
      </c>
      <c r="CT515" s="45" t="str">
        <f t="shared" ca="1" si="495"/>
        <v/>
      </c>
      <c r="CU515" s="45" t="str">
        <f t="shared" ca="1" si="496"/>
        <v/>
      </c>
      <c r="CV515" s="44" t="str">
        <f ca="1">IF(COUNTIF($DG$2:DG1500,CR515)=1,VLOOKUP(CR515,DC:DD,2), IF(COUNTIF($DG$2:DG1500,CR515)=0,$CT$10,""))</f>
        <v/>
      </c>
      <c r="CW515" s="45" t="str">
        <f t="shared" ca="1" si="497"/>
        <v/>
      </c>
      <c r="CX515" s="46" t="str">
        <f t="shared" ca="1" si="498"/>
        <v/>
      </c>
      <c r="CY515" s="44" t="str">
        <f t="shared" ca="1" si="499"/>
        <v/>
      </c>
      <c r="DE515" s="163" t="str">
        <f t="shared" ref="DE515:DE546" si="531">IF(COUNTIF(DC:DC,DA515),DA515,"")</f>
        <v/>
      </c>
      <c r="DF515" s="163" t="str">
        <f t="shared" ref="DF515:DF546" si="532">IF(DE515&gt;$CR$14,DE515,"")</f>
        <v/>
      </c>
    </row>
    <row r="516" spans="1:110">
      <c r="A516" s="164" t="str">
        <f t="shared" ca="1" si="519"/>
        <v/>
      </c>
      <c r="B516" s="71" t="str">
        <f ca="1">IF(COUNTIF($AD$2:AD1501,A516)=1,VLOOKUP(A516,T:U,2), IF(COUNTIF($AD$2:AD1501,A516)=0,$B$10,""))</f>
        <v/>
      </c>
      <c r="C516" s="31" t="str">
        <f t="shared" ca="1" si="491"/>
        <v/>
      </c>
      <c r="D516" s="32" t="str">
        <f t="shared" ca="1" si="520"/>
        <v/>
      </c>
      <c r="E516" s="71" t="str">
        <f ca="1">IF(COUNTIF($AD$2:AD1501,A516)=1,VLOOKUP(A516,V:W,2), IF(COUNTIF($AD$2:AD1501,A516)=0,$C$10,""))</f>
        <v/>
      </c>
      <c r="F516" s="31" t="str">
        <f t="shared" ca="1" si="521"/>
        <v/>
      </c>
      <c r="G516" s="32" t="str">
        <f t="shared" ca="1" si="522"/>
        <v/>
      </c>
      <c r="H516" s="71" t="str">
        <f ca="1">IF(COUNTIF($AD$2:AD1501,A516)=1,VLOOKUP(A516,X:Y,2), IF(COUNTIF($AD$2:AD1501,A516)=0,$D$10,""))</f>
        <v/>
      </c>
      <c r="I516" s="31" t="str">
        <f t="shared" ca="1" si="523"/>
        <v/>
      </c>
      <c r="J516" s="32" t="str">
        <f t="shared" ca="1" si="524"/>
        <v/>
      </c>
      <c r="K516" s="71" t="str">
        <f ca="1">IF(COUNTIF($AD$2:AD1501,A516)=1,VLOOKUP(A516,Z:AA,2), IF(COUNTIF($AD$2:AD1501,A516)=0,$E$10,""))</f>
        <v/>
      </c>
      <c r="L516" s="31" t="str">
        <f t="shared" ca="1" si="525"/>
        <v/>
      </c>
      <c r="M516" s="32" t="str">
        <f t="shared" ca="1" si="526"/>
        <v/>
      </c>
      <c r="N516" s="77" t="str">
        <f t="shared" ca="1" si="527"/>
        <v/>
      </c>
      <c r="O516" s="77"/>
      <c r="P516" s="77"/>
      <c r="Q516" s="77" t="str">
        <f ca="1">IF(ISERROR(B516-2),"",$G$5*SUM($O$14:O516)-$H$5*SUM($P$14:P516))</f>
        <v/>
      </c>
      <c r="R516" s="77" t="str">
        <f t="shared" ca="1" si="528"/>
        <v/>
      </c>
      <c r="AB516" s="163" t="str">
        <f t="shared" ref="AB516:AB579" si="533">IF(COUNTIF(V:V,T516)*COUNTIF(X:X,T516)*COUNTIF(Z:Z,T516),T516,"")</f>
        <v/>
      </c>
      <c r="AC516" s="163" t="str">
        <f t="shared" ref="AC516:AC579" si="534">IF(AB516&gt;$A$14,AB516,"")</f>
        <v/>
      </c>
      <c r="BS516" s="163" t="str">
        <f t="shared" ref="BS516:BS579" si="535">IF(COUNTIF(BI:BI,BG516)*COUNTIF(BK:BK,BG516)*COUNTIF(BM:BM,BG516)*COUNTIF(BO:BO,BG516)*COUNTIF(BQ:BQ,BG516),BG516,"")</f>
        <v/>
      </c>
      <c r="BT516" s="163" t="str">
        <f t="shared" ref="BT516:BT579" si="536">IF(BS516&gt;$AH$14,BS516,"")</f>
        <v/>
      </c>
      <c r="BY516" s="164" t="str">
        <f t="shared" ca="1" si="500"/>
        <v/>
      </c>
      <c r="BZ516" s="44" t="str">
        <f ca="1">IF(COUNTIF($CN$2:CN1501,BY516)=1,VLOOKUP(BY516,CH:CI,2), IF(COUNTIF($CN$2:CN1501,BY516)=0,$BZ$10,""))</f>
        <v/>
      </c>
      <c r="CA516" s="45" t="str">
        <f t="shared" ca="1" si="493"/>
        <v/>
      </c>
      <c r="CB516" s="45" t="str">
        <f t="shared" ca="1" si="501"/>
        <v/>
      </c>
      <c r="CC516" s="44" t="str">
        <f ca="1">IF(COUNTIF($CN$2:CN1501,BY516)=1,VLOOKUP(BY516,CJ:CK,2), IF(COUNTIF($CN$2:CN1501,BY516)=0,$CA$10,""))</f>
        <v/>
      </c>
      <c r="CD516" s="45" t="str">
        <f t="shared" ca="1" si="502"/>
        <v/>
      </c>
      <c r="CE516" s="46" t="str">
        <f t="shared" ca="1" si="503"/>
        <v/>
      </c>
      <c r="CF516" s="44" t="str">
        <f t="shared" ca="1" si="504"/>
        <v/>
      </c>
      <c r="CL516" s="163" t="str">
        <f t="shared" si="529"/>
        <v/>
      </c>
      <c r="CM516" s="163" t="str">
        <f t="shared" si="530"/>
        <v/>
      </c>
      <c r="CR516" s="164" t="str">
        <f t="shared" ca="1" si="494"/>
        <v/>
      </c>
      <c r="CS516" s="44" t="str">
        <f ca="1">IF(COUNTIF($DG$2:DG1501,CR516)=1,VLOOKUP(CR516,DA:DB,2), IF(COUNTIF($DG$2:DG1501,CR516)=0,$CS$10,""))</f>
        <v/>
      </c>
      <c r="CT516" s="45" t="str">
        <f t="shared" ca="1" si="495"/>
        <v/>
      </c>
      <c r="CU516" s="45" t="str">
        <f t="shared" ca="1" si="496"/>
        <v/>
      </c>
      <c r="CV516" s="44" t="str">
        <f ca="1">IF(COUNTIF($DG$2:DG1501,CR516)=1,VLOOKUP(CR516,DC:DD,2), IF(COUNTIF($DG$2:DG1501,CR516)=0,$CT$10,""))</f>
        <v/>
      </c>
      <c r="CW516" s="45" t="str">
        <f t="shared" ca="1" si="497"/>
        <v/>
      </c>
      <c r="CX516" s="46" t="str">
        <f t="shared" ca="1" si="498"/>
        <v/>
      </c>
      <c r="CY516" s="44" t="str">
        <f t="shared" ca="1" si="499"/>
        <v/>
      </c>
      <c r="DE516" s="163" t="str">
        <f t="shared" si="531"/>
        <v/>
      </c>
      <c r="DF516" s="163" t="str">
        <f t="shared" si="532"/>
        <v/>
      </c>
    </row>
    <row r="517" spans="1:110">
      <c r="A517" s="164" t="str">
        <f t="shared" ca="1" si="519"/>
        <v/>
      </c>
      <c r="B517" s="71" t="str">
        <f ca="1">IF(COUNTIF($AD$2:AD1502,A517)=1,VLOOKUP(A517,T:U,2), IF(COUNTIF($AD$2:AD1502,A517)=0,$B$10,""))</f>
        <v/>
      </c>
      <c r="C517" s="31" t="str">
        <f t="shared" ca="1" si="491"/>
        <v/>
      </c>
      <c r="D517" s="32" t="str">
        <f t="shared" ca="1" si="520"/>
        <v/>
      </c>
      <c r="E517" s="71" t="str">
        <f ca="1">IF(COUNTIF($AD$2:AD1502,A517)=1,VLOOKUP(A517,V:W,2), IF(COUNTIF($AD$2:AD1502,A517)=0,$C$10,""))</f>
        <v/>
      </c>
      <c r="F517" s="31" t="str">
        <f t="shared" ca="1" si="521"/>
        <v/>
      </c>
      <c r="G517" s="32" t="str">
        <f t="shared" ca="1" si="522"/>
        <v/>
      </c>
      <c r="H517" s="71" t="str">
        <f ca="1">IF(COUNTIF($AD$2:AD1502,A517)=1,VLOOKUP(A517,X:Y,2), IF(COUNTIF($AD$2:AD1502,A517)=0,$D$10,""))</f>
        <v/>
      </c>
      <c r="I517" s="31" t="str">
        <f t="shared" ca="1" si="523"/>
        <v/>
      </c>
      <c r="J517" s="32" t="str">
        <f t="shared" ca="1" si="524"/>
        <v/>
      </c>
      <c r="K517" s="71" t="str">
        <f ca="1">IF(COUNTIF($AD$2:AD1502,A517)=1,VLOOKUP(A517,Z:AA,2), IF(COUNTIF($AD$2:AD1502,A517)=0,$E$10,""))</f>
        <v/>
      </c>
      <c r="L517" s="31" t="str">
        <f t="shared" ca="1" si="525"/>
        <v/>
      </c>
      <c r="M517" s="32" t="str">
        <f t="shared" ca="1" si="526"/>
        <v/>
      </c>
      <c r="N517" s="77" t="str">
        <f t="shared" ca="1" si="527"/>
        <v/>
      </c>
      <c r="O517" s="77"/>
      <c r="P517" s="77"/>
      <c r="Q517" s="77" t="str">
        <f ca="1">IF(ISERROR(B517-2),"",$G$5*SUM($O$14:O517)-$H$5*SUM($P$14:P517))</f>
        <v/>
      </c>
      <c r="R517" s="77" t="str">
        <f t="shared" ca="1" si="528"/>
        <v/>
      </c>
      <c r="AB517" s="163" t="str">
        <f t="shared" si="533"/>
        <v/>
      </c>
      <c r="AC517" s="163" t="str">
        <f t="shared" si="534"/>
        <v/>
      </c>
      <c r="BS517" s="163" t="str">
        <f t="shared" si="535"/>
        <v/>
      </c>
      <c r="BT517" s="163" t="str">
        <f t="shared" si="536"/>
        <v/>
      </c>
      <c r="BY517" s="164" t="str">
        <f t="shared" ca="1" si="500"/>
        <v/>
      </c>
      <c r="BZ517" s="44" t="str">
        <f ca="1">IF(COUNTIF($CN$2:CN1502,BY517)=1,VLOOKUP(BY517,CH:CI,2), IF(COUNTIF($CN$2:CN1502,BY517)=0,$BZ$10,""))</f>
        <v/>
      </c>
      <c r="CA517" s="45" t="str">
        <f t="shared" ca="1" si="493"/>
        <v/>
      </c>
      <c r="CB517" s="45" t="str">
        <f t="shared" ca="1" si="501"/>
        <v/>
      </c>
      <c r="CC517" s="44" t="str">
        <f ca="1">IF(COUNTIF($CN$2:CN1502,BY517)=1,VLOOKUP(BY517,CJ:CK,2), IF(COUNTIF($CN$2:CN1502,BY517)=0,$CA$10,""))</f>
        <v/>
      </c>
      <c r="CD517" s="45" t="str">
        <f t="shared" ca="1" si="502"/>
        <v/>
      </c>
      <c r="CE517" s="46" t="str">
        <f t="shared" ca="1" si="503"/>
        <v/>
      </c>
      <c r="CF517" s="44" t="str">
        <f t="shared" ca="1" si="504"/>
        <v/>
      </c>
      <c r="CL517" s="163" t="str">
        <f t="shared" si="529"/>
        <v/>
      </c>
      <c r="CM517" s="163" t="str">
        <f t="shared" si="530"/>
        <v/>
      </c>
      <c r="CR517" s="164" t="str">
        <f t="shared" ca="1" si="494"/>
        <v/>
      </c>
      <c r="CS517" s="44" t="str">
        <f ca="1">IF(COUNTIF($DG$2:DG1502,CR517)=1,VLOOKUP(CR517,DA:DB,2), IF(COUNTIF($DG$2:DG1502,CR517)=0,$CS$10,""))</f>
        <v/>
      </c>
      <c r="CT517" s="45" t="str">
        <f t="shared" ca="1" si="495"/>
        <v/>
      </c>
      <c r="CU517" s="45" t="str">
        <f t="shared" ca="1" si="496"/>
        <v/>
      </c>
      <c r="CV517" s="44" t="str">
        <f ca="1">IF(COUNTIF($DG$2:DG1502,CR517)=1,VLOOKUP(CR517,DC:DD,2), IF(COUNTIF($DG$2:DG1502,CR517)=0,$CT$10,""))</f>
        <v/>
      </c>
      <c r="CW517" s="45" t="str">
        <f t="shared" ca="1" si="497"/>
        <v/>
      </c>
      <c r="CX517" s="46" t="str">
        <f t="shared" ca="1" si="498"/>
        <v/>
      </c>
      <c r="CY517" s="44" t="str">
        <f t="shared" ca="1" si="499"/>
        <v/>
      </c>
      <c r="DE517" s="163" t="str">
        <f t="shared" si="531"/>
        <v/>
      </c>
      <c r="DF517" s="163" t="str">
        <f t="shared" si="532"/>
        <v/>
      </c>
    </row>
    <row r="518" spans="1:110">
      <c r="A518" s="164" t="str">
        <f t="shared" ca="1" si="519"/>
        <v/>
      </c>
      <c r="B518" s="71" t="str">
        <f ca="1">IF(COUNTIF($AD$2:AD1503,A518)=1,VLOOKUP(A518,T:U,2), IF(COUNTIF($AD$2:AD1503,A518)=0,$B$10,""))</f>
        <v/>
      </c>
      <c r="C518" s="31" t="str">
        <f t="shared" ca="1" si="491"/>
        <v/>
      </c>
      <c r="D518" s="32" t="str">
        <f t="shared" ca="1" si="520"/>
        <v/>
      </c>
      <c r="E518" s="71" t="str">
        <f ca="1">IF(COUNTIF($AD$2:AD1503,A518)=1,VLOOKUP(A518,V:W,2), IF(COUNTIF($AD$2:AD1503,A518)=0,$C$10,""))</f>
        <v/>
      </c>
      <c r="F518" s="31" t="str">
        <f t="shared" ca="1" si="521"/>
        <v/>
      </c>
      <c r="G518" s="32" t="str">
        <f t="shared" ca="1" si="522"/>
        <v/>
      </c>
      <c r="H518" s="71" t="str">
        <f ca="1">IF(COUNTIF($AD$2:AD1503,A518)=1,VLOOKUP(A518,X:Y,2), IF(COUNTIF($AD$2:AD1503,A518)=0,$D$10,""))</f>
        <v/>
      </c>
      <c r="I518" s="31" t="str">
        <f t="shared" ca="1" si="523"/>
        <v/>
      </c>
      <c r="J518" s="32" t="str">
        <f t="shared" ca="1" si="524"/>
        <v/>
      </c>
      <c r="K518" s="71" t="str">
        <f ca="1">IF(COUNTIF($AD$2:AD1503,A518)=1,VLOOKUP(A518,Z:AA,2), IF(COUNTIF($AD$2:AD1503,A518)=0,$E$10,""))</f>
        <v/>
      </c>
      <c r="L518" s="31" t="str">
        <f t="shared" ca="1" si="525"/>
        <v/>
      </c>
      <c r="M518" s="32" t="str">
        <f t="shared" ca="1" si="526"/>
        <v/>
      </c>
      <c r="N518" s="77" t="str">
        <f t="shared" ca="1" si="527"/>
        <v/>
      </c>
      <c r="O518" s="77"/>
      <c r="P518" s="77"/>
      <c r="Q518" s="77" t="str">
        <f ca="1">IF(ISERROR(B518-2),"",$G$5*SUM($O$14:O518)-$H$5*SUM($P$14:P518))</f>
        <v/>
      </c>
      <c r="R518" s="77" t="str">
        <f t="shared" ca="1" si="528"/>
        <v/>
      </c>
      <c r="AB518" s="163" t="str">
        <f t="shared" si="533"/>
        <v/>
      </c>
      <c r="AC518" s="163" t="str">
        <f t="shared" si="534"/>
        <v/>
      </c>
      <c r="BS518" s="163" t="str">
        <f t="shared" si="535"/>
        <v/>
      </c>
      <c r="BT518" s="163" t="str">
        <f t="shared" si="536"/>
        <v/>
      </c>
      <c r="BY518" s="164" t="str">
        <f t="shared" ca="1" si="500"/>
        <v/>
      </c>
      <c r="BZ518" s="44" t="str">
        <f ca="1">IF(COUNTIF($CN$2:CN1503,BY518)=1,VLOOKUP(BY518,CH:CI,2), IF(COUNTIF($CN$2:CN1503,BY518)=0,$BZ$10,""))</f>
        <v/>
      </c>
      <c r="CA518" s="45" t="str">
        <f t="shared" ca="1" si="493"/>
        <v/>
      </c>
      <c r="CB518" s="45" t="str">
        <f t="shared" ca="1" si="501"/>
        <v/>
      </c>
      <c r="CC518" s="44" t="str">
        <f ca="1">IF(COUNTIF($CN$2:CN1503,BY518)=1,VLOOKUP(BY518,CJ:CK,2), IF(COUNTIF($CN$2:CN1503,BY518)=0,$CA$10,""))</f>
        <v/>
      </c>
      <c r="CD518" s="45" t="str">
        <f t="shared" ca="1" si="502"/>
        <v/>
      </c>
      <c r="CE518" s="46" t="str">
        <f t="shared" ca="1" si="503"/>
        <v/>
      </c>
      <c r="CF518" s="44" t="str">
        <f t="shared" ca="1" si="504"/>
        <v/>
      </c>
      <c r="CL518" s="163" t="str">
        <f t="shared" si="529"/>
        <v/>
      </c>
      <c r="CM518" s="163" t="str">
        <f t="shared" si="530"/>
        <v/>
      </c>
      <c r="CR518" s="164" t="str">
        <f t="shared" ca="1" si="494"/>
        <v/>
      </c>
      <c r="CS518" s="44" t="str">
        <f ca="1">IF(COUNTIF($DG$2:DG1503,CR518)=1,VLOOKUP(CR518,DA:DB,2), IF(COUNTIF($DG$2:DG1503,CR518)=0,$CS$10,""))</f>
        <v/>
      </c>
      <c r="CT518" s="45" t="str">
        <f t="shared" ca="1" si="495"/>
        <v/>
      </c>
      <c r="CU518" s="45" t="str">
        <f t="shared" ca="1" si="496"/>
        <v/>
      </c>
      <c r="CV518" s="44" t="str">
        <f ca="1">IF(COUNTIF($DG$2:DG1503,CR518)=1,VLOOKUP(CR518,DC:DD,2), IF(COUNTIF($DG$2:DG1503,CR518)=0,$CT$10,""))</f>
        <v/>
      </c>
      <c r="CW518" s="45" t="str">
        <f t="shared" ca="1" si="497"/>
        <v/>
      </c>
      <c r="CX518" s="46" t="str">
        <f t="shared" ca="1" si="498"/>
        <v/>
      </c>
      <c r="CY518" s="44" t="str">
        <f t="shared" ca="1" si="499"/>
        <v/>
      </c>
      <c r="DE518" s="163" t="str">
        <f t="shared" si="531"/>
        <v/>
      </c>
      <c r="DF518" s="163" t="str">
        <f t="shared" si="532"/>
        <v/>
      </c>
    </row>
    <row r="519" spans="1:110">
      <c r="A519" s="164" t="str">
        <f t="shared" ca="1" si="519"/>
        <v/>
      </c>
      <c r="B519" s="71" t="str">
        <f ca="1">IF(COUNTIF($AD$2:AD1504,A519)=1,VLOOKUP(A519,T:U,2), IF(COUNTIF($AD$2:AD1504,A519)=0,$B$10,""))</f>
        <v/>
      </c>
      <c r="C519" s="31" t="str">
        <f t="shared" ca="1" si="491"/>
        <v/>
      </c>
      <c r="D519" s="32" t="str">
        <f t="shared" ca="1" si="520"/>
        <v/>
      </c>
      <c r="E519" s="71" t="str">
        <f ca="1">IF(COUNTIF($AD$2:AD1504,A519)=1,VLOOKUP(A519,V:W,2), IF(COUNTIF($AD$2:AD1504,A519)=0,$C$10,""))</f>
        <v/>
      </c>
      <c r="F519" s="31" t="str">
        <f t="shared" ca="1" si="521"/>
        <v/>
      </c>
      <c r="G519" s="32" t="str">
        <f t="shared" ca="1" si="522"/>
        <v/>
      </c>
      <c r="H519" s="71" t="str">
        <f ca="1">IF(COUNTIF($AD$2:AD1504,A519)=1,VLOOKUP(A519,X:Y,2), IF(COUNTIF($AD$2:AD1504,A519)=0,$D$10,""))</f>
        <v/>
      </c>
      <c r="I519" s="31" t="str">
        <f t="shared" ca="1" si="523"/>
        <v/>
      </c>
      <c r="J519" s="32" t="str">
        <f t="shared" ca="1" si="524"/>
        <v/>
      </c>
      <c r="K519" s="71" t="str">
        <f ca="1">IF(COUNTIF($AD$2:AD1504,A519)=1,VLOOKUP(A519,Z:AA,2), IF(COUNTIF($AD$2:AD1504,A519)=0,$E$10,""))</f>
        <v/>
      </c>
      <c r="L519" s="31" t="str">
        <f t="shared" ca="1" si="525"/>
        <v/>
      </c>
      <c r="M519" s="32" t="str">
        <f t="shared" ca="1" si="526"/>
        <v/>
      </c>
      <c r="N519" s="77" t="str">
        <f t="shared" ca="1" si="527"/>
        <v/>
      </c>
      <c r="O519" s="77"/>
      <c r="P519" s="77"/>
      <c r="Q519" s="77" t="str">
        <f ca="1">IF(ISERROR(B519-2),"",$G$5*SUM($O$14:O519)-$H$5*SUM($P$14:P519))</f>
        <v/>
      </c>
      <c r="R519" s="77" t="str">
        <f t="shared" ca="1" si="528"/>
        <v/>
      </c>
      <c r="AB519" s="163" t="str">
        <f t="shared" si="533"/>
        <v/>
      </c>
      <c r="AC519" s="163" t="str">
        <f t="shared" si="534"/>
        <v/>
      </c>
      <c r="BS519" s="163" t="str">
        <f t="shared" si="535"/>
        <v/>
      </c>
      <c r="BT519" s="163" t="str">
        <f t="shared" si="536"/>
        <v/>
      </c>
      <c r="BY519" s="164" t="str">
        <f t="shared" ca="1" si="500"/>
        <v/>
      </c>
      <c r="BZ519" s="44" t="str">
        <f ca="1">IF(COUNTIF($CN$2:CN1504,BY519)=1,VLOOKUP(BY519,CH:CI,2), IF(COUNTIF($CN$2:CN1504,BY519)=0,$BZ$10,""))</f>
        <v/>
      </c>
      <c r="CA519" s="45" t="str">
        <f t="shared" ca="1" si="493"/>
        <v/>
      </c>
      <c r="CB519" s="45" t="str">
        <f t="shared" ca="1" si="501"/>
        <v/>
      </c>
      <c r="CC519" s="44" t="str">
        <f ca="1">IF(COUNTIF($CN$2:CN1504,BY519)=1,VLOOKUP(BY519,CJ:CK,2), IF(COUNTIF($CN$2:CN1504,BY519)=0,$CA$10,""))</f>
        <v/>
      </c>
      <c r="CD519" s="45" t="str">
        <f t="shared" ca="1" si="502"/>
        <v/>
      </c>
      <c r="CE519" s="46" t="str">
        <f t="shared" ca="1" si="503"/>
        <v/>
      </c>
      <c r="CF519" s="44" t="str">
        <f t="shared" ca="1" si="504"/>
        <v/>
      </c>
      <c r="CL519" s="163" t="str">
        <f t="shared" si="529"/>
        <v/>
      </c>
      <c r="CM519" s="163" t="str">
        <f t="shared" si="530"/>
        <v/>
      </c>
      <c r="CR519" s="164" t="str">
        <f t="shared" ca="1" si="494"/>
        <v/>
      </c>
      <c r="CS519" s="44" t="str">
        <f ca="1">IF(COUNTIF($DG$2:DG1504,CR519)=1,VLOOKUP(CR519,DA:DB,2), IF(COUNTIF($DG$2:DG1504,CR519)=0,$CS$10,""))</f>
        <v/>
      </c>
      <c r="CT519" s="45" t="str">
        <f t="shared" ca="1" si="495"/>
        <v/>
      </c>
      <c r="CU519" s="45" t="str">
        <f t="shared" ca="1" si="496"/>
        <v/>
      </c>
      <c r="CV519" s="44" t="str">
        <f ca="1">IF(COUNTIF($DG$2:DG1504,CR519)=1,VLOOKUP(CR519,DC:DD,2), IF(COUNTIF($DG$2:DG1504,CR519)=0,$CT$10,""))</f>
        <v/>
      </c>
      <c r="CW519" s="45" t="str">
        <f t="shared" ca="1" si="497"/>
        <v/>
      </c>
      <c r="CX519" s="46" t="str">
        <f t="shared" ca="1" si="498"/>
        <v/>
      </c>
      <c r="CY519" s="44" t="str">
        <f t="shared" ca="1" si="499"/>
        <v/>
      </c>
      <c r="DE519" s="163" t="str">
        <f t="shared" si="531"/>
        <v/>
      </c>
      <c r="DF519" s="163" t="str">
        <f t="shared" si="532"/>
        <v/>
      </c>
    </row>
    <row r="520" spans="1:110">
      <c r="A520" s="164" t="str">
        <f t="shared" ca="1" si="519"/>
        <v/>
      </c>
      <c r="B520" s="71" t="str">
        <f ca="1">IF(COUNTIF($AD$2:AD1505,A520)=1,VLOOKUP(A520,T:U,2), IF(COUNTIF($AD$2:AD1505,A520)=0,$B$10,""))</f>
        <v/>
      </c>
      <c r="C520" s="31" t="str">
        <f t="shared" ca="1" si="491"/>
        <v/>
      </c>
      <c r="D520" s="32" t="str">
        <f t="shared" ca="1" si="520"/>
        <v/>
      </c>
      <c r="E520" s="71" t="str">
        <f ca="1">IF(COUNTIF($AD$2:AD1505,A520)=1,VLOOKUP(A520,V:W,2), IF(COUNTIF($AD$2:AD1505,A520)=0,$C$10,""))</f>
        <v/>
      </c>
      <c r="F520" s="31" t="str">
        <f t="shared" ca="1" si="521"/>
        <v/>
      </c>
      <c r="G520" s="32" t="str">
        <f t="shared" ca="1" si="522"/>
        <v/>
      </c>
      <c r="H520" s="71" t="str">
        <f ca="1">IF(COUNTIF($AD$2:AD1505,A520)=1,VLOOKUP(A520,X:Y,2), IF(COUNTIF($AD$2:AD1505,A520)=0,$D$10,""))</f>
        <v/>
      </c>
      <c r="I520" s="31" t="str">
        <f t="shared" ca="1" si="523"/>
        <v/>
      </c>
      <c r="J520" s="32" t="str">
        <f t="shared" ca="1" si="524"/>
        <v/>
      </c>
      <c r="K520" s="71" t="str">
        <f ca="1">IF(COUNTIF($AD$2:AD1505,A520)=1,VLOOKUP(A520,Z:AA,2), IF(COUNTIF($AD$2:AD1505,A520)=0,$E$10,""))</f>
        <v/>
      </c>
      <c r="L520" s="31" t="str">
        <f t="shared" ca="1" si="525"/>
        <v/>
      </c>
      <c r="M520" s="32" t="str">
        <f t="shared" ca="1" si="526"/>
        <v/>
      </c>
      <c r="N520" s="77" t="str">
        <f t="shared" ca="1" si="527"/>
        <v/>
      </c>
      <c r="O520" s="77"/>
      <c r="P520" s="77"/>
      <c r="Q520" s="77" t="str">
        <f ca="1">IF(ISERROR(B520-2),"",$G$5*SUM($O$14:O520)-$H$5*SUM($P$14:P520))</f>
        <v/>
      </c>
      <c r="R520" s="77" t="str">
        <f t="shared" ca="1" si="528"/>
        <v/>
      </c>
      <c r="AB520" s="163" t="str">
        <f t="shared" si="533"/>
        <v/>
      </c>
      <c r="AC520" s="163" t="str">
        <f t="shared" si="534"/>
        <v/>
      </c>
      <c r="BS520" s="163" t="str">
        <f t="shared" si="535"/>
        <v/>
      </c>
      <c r="BT520" s="163" t="str">
        <f t="shared" si="536"/>
        <v/>
      </c>
      <c r="BY520" s="164" t="str">
        <f t="shared" ca="1" si="500"/>
        <v/>
      </c>
      <c r="BZ520" s="44" t="str">
        <f ca="1">IF(COUNTIF($CN$2:CN1505,BY520)=1,VLOOKUP(BY520,CH:CI,2), IF(COUNTIF($CN$2:CN1505,BY520)=0,$BZ$10,""))</f>
        <v/>
      </c>
      <c r="CA520" s="45" t="str">
        <f t="shared" ca="1" si="493"/>
        <v/>
      </c>
      <c r="CB520" s="45" t="str">
        <f t="shared" ca="1" si="501"/>
        <v/>
      </c>
      <c r="CC520" s="44" t="str">
        <f ca="1">IF(COUNTIF($CN$2:CN1505,BY520)=1,VLOOKUP(BY520,CJ:CK,2), IF(COUNTIF($CN$2:CN1505,BY520)=0,$CA$10,""))</f>
        <v/>
      </c>
      <c r="CD520" s="45" t="str">
        <f t="shared" ca="1" si="502"/>
        <v/>
      </c>
      <c r="CE520" s="46" t="str">
        <f t="shared" ca="1" si="503"/>
        <v/>
      </c>
      <c r="CF520" s="44" t="str">
        <f t="shared" ca="1" si="504"/>
        <v/>
      </c>
      <c r="CL520" s="163" t="str">
        <f t="shared" si="529"/>
        <v/>
      </c>
      <c r="CM520" s="163" t="str">
        <f t="shared" si="530"/>
        <v/>
      </c>
      <c r="CR520" s="164" t="str">
        <f t="shared" ca="1" si="494"/>
        <v/>
      </c>
      <c r="CS520" s="44" t="str">
        <f ca="1">IF(COUNTIF($DG$2:DG1505,CR520)=1,VLOOKUP(CR520,DA:DB,2), IF(COUNTIF($DG$2:DG1505,CR520)=0,$CS$10,""))</f>
        <v/>
      </c>
      <c r="CT520" s="45" t="str">
        <f t="shared" ca="1" si="495"/>
        <v/>
      </c>
      <c r="CU520" s="45" t="str">
        <f t="shared" ca="1" si="496"/>
        <v/>
      </c>
      <c r="CV520" s="44" t="str">
        <f ca="1">IF(COUNTIF($DG$2:DG1505,CR520)=1,VLOOKUP(CR520,DC:DD,2), IF(COUNTIF($DG$2:DG1505,CR520)=0,$CT$10,""))</f>
        <v/>
      </c>
      <c r="CW520" s="45" t="str">
        <f t="shared" ca="1" si="497"/>
        <v/>
      </c>
      <c r="CX520" s="46" t="str">
        <f t="shared" ca="1" si="498"/>
        <v/>
      </c>
      <c r="CY520" s="44" t="str">
        <f t="shared" ca="1" si="499"/>
        <v/>
      </c>
      <c r="DE520" s="163" t="str">
        <f t="shared" si="531"/>
        <v/>
      </c>
      <c r="DF520" s="163" t="str">
        <f t="shared" si="532"/>
        <v/>
      </c>
    </row>
    <row r="521" spans="1:110">
      <c r="A521" s="164" t="str">
        <f t="shared" ca="1" si="519"/>
        <v/>
      </c>
      <c r="B521" s="71" t="str">
        <f ca="1">IF(COUNTIF($AD$2:AD1506,A521)=1,VLOOKUP(A521,T:U,2), IF(COUNTIF($AD$2:AD1506,A521)=0,$B$10,""))</f>
        <v/>
      </c>
      <c r="C521" s="31" t="str">
        <f t="shared" ca="1" si="491"/>
        <v/>
      </c>
      <c r="D521" s="32" t="str">
        <f t="shared" ca="1" si="520"/>
        <v/>
      </c>
      <c r="E521" s="71" t="str">
        <f ca="1">IF(COUNTIF($AD$2:AD1506,A521)=1,VLOOKUP(A521,V:W,2), IF(COUNTIF($AD$2:AD1506,A521)=0,$C$10,""))</f>
        <v/>
      </c>
      <c r="F521" s="31" t="str">
        <f t="shared" ca="1" si="521"/>
        <v/>
      </c>
      <c r="G521" s="32" t="str">
        <f t="shared" ca="1" si="522"/>
        <v/>
      </c>
      <c r="H521" s="71" t="str">
        <f ca="1">IF(COUNTIF($AD$2:AD1506,A521)=1,VLOOKUP(A521,X:Y,2), IF(COUNTIF($AD$2:AD1506,A521)=0,$D$10,""))</f>
        <v/>
      </c>
      <c r="I521" s="31" t="str">
        <f t="shared" ca="1" si="523"/>
        <v/>
      </c>
      <c r="J521" s="32" t="str">
        <f t="shared" ca="1" si="524"/>
        <v/>
      </c>
      <c r="K521" s="71" t="str">
        <f ca="1">IF(COUNTIF($AD$2:AD1506,A521)=1,VLOOKUP(A521,Z:AA,2), IF(COUNTIF($AD$2:AD1506,A521)=0,$E$10,""))</f>
        <v/>
      </c>
      <c r="L521" s="31" t="str">
        <f t="shared" ca="1" si="525"/>
        <v/>
      </c>
      <c r="M521" s="32" t="str">
        <f t="shared" ca="1" si="526"/>
        <v/>
      </c>
      <c r="N521" s="77" t="str">
        <f t="shared" ca="1" si="527"/>
        <v/>
      </c>
      <c r="O521" s="77"/>
      <c r="P521" s="77"/>
      <c r="Q521" s="77" t="str">
        <f ca="1">IF(ISERROR(B521-2),"",$G$5*SUM($O$14:O521)-$H$5*SUM($P$14:P521))</f>
        <v/>
      </c>
      <c r="R521" s="77" t="str">
        <f t="shared" ca="1" si="528"/>
        <v/>
      </c>
      <c r="AB521" s="163" t="str">
        <f t="shared" si="533"/>
        <v/>
      </c>
      <c r="AC521" s="163" t="str">
        <f t="shared" si="534"/>
        <v/>
      </c>
      <c r="BS521" s="163" t="str">
        <f t="shared" si="535"/>
        <v/>
      </c>
      <c r="BT521" s="163" t="str">
        <f t="shared" si="536"/>
        <v/>
      </c>
      <c r="BY521" s="164" t="str">
        <f t="shared" ca="1" si="500"/>
        <v/>
      </c>
      <c r="BZ521" s="44" t="str">
        <f ca="1">IF(COUNTIF($CN$2:CN1506,BY521)=1,VLOOKUP(BY521,CH:CI,2), IF(COUNTIF($CN$2:CN1506,BY521)=0,$BZ$10,""))</f>
        <v/>
      </c>
      <c r="CA521" s="45" t="str">
        <f t="shared" ca="1" si="493"/>
        <v/>
      </c>
      <c r="CB521" s="45" t="str">
        <f t="shared" ca="1" si="501"/>
        <v/>
      </c>
      <c r="CC521" s="44" t="str">
        <f ca="1">IF(COUNTIF($CN$2:CN1506,BY521)=1,VLOOKUP(BY521,CJ:CK,2), IF(COUNTIF($CN$2:CN1506,BY521)=0,$CA$10,""))</f>
        <v/>
      </c>
      <c r="CD521" s="45" t="str">
        <f t="shared" ca="1" si="502"/>
        <v/>
      </c>
      <c r="CE521" s="46" t="str">
        <f t="shared" ca="1" si="503"/>
        <v/>
      </c>
      <c r="CF521" s="44" t="str">
        <f t="shared" ca="1" si="504"/>
        <v/>
      </c>
      <c r="CL521" s="163" t="str">
        <f t="shared" si="529"/>
        <v/>
      </c>
      <c r="CM521" s="163" t="str">
        <f t="shared" si="530"/>
        <v/>
      </c>
      <c r="CR521" s="164" t="str">
        <f t="shared" ca="1" si="494"/>
        <v/>
      </c>
      <c r="CS521" s="44" t="str">
        <f ca="1">IF(COUNTIF($DG$2:DG1506,CR521)=1,VLOOKUP(CR521,DA:DB,2), IF(COUNTIF($DG$2:DG1506,CR521)=0,$CS$10,""))</f>
        <v/>
      </c>
      <c r="CT521" s="45" t="str">
        <f t="shared" ca="1" si="495"/>
        <v/>
      </c>
      <c r="CU521" s="45" t="str">
        <f t="shared" ca="1" si="496"/>
        <v/>
      </c>
      <c r="CV521" s="44" t="str">
        <f ca="1">IF(COUNTIF($DG$2:DG1506,CR521)=1,VLOOKUP(CR521,DC:DD,2), IF(COUNTIF($DG$2:DG1506,CR521)=0,$CT$10,""))</f>
        <v/>
      </c>
      <c r="CW521" s="45" t="str">
        <f t="shared" ca="1" si="497"/>
        <v/>
      </c>
      <c r="CX521" s="46" t="str">
        <f t="shared" ca="1" si="498"/>
        <v/>
      </c>
      <c r="CY521" s="44" t="str">
        <f t="shared" ca="1" si="499"/>
        <v/>
      </c>
      <c r="DE521" s="163" t="str">
        <f t="shared" si="531"/>
        <v/>
      </c>
      <c r="DF521" s="163" t="str">
        <f t="shared" si="532"/>
        <v/>
      </c>
    </row>
    <row r="522" spans="1:110">
      <c r="A522" s="164" t="str">
        <f t="shared" ca="1" si="519"/>
        <v/>
      </c>
      <c r="B522" s="71" t="str">
        <f ca="1">IF(COUNTIF($AD$2:AD1507,A522)=1,VLOOKUP(A522,T:U,2), IF(COUNTIF($AD$2:AD1507,A522)=0,$B$10,""))</f>
        <v/>
      </c>
      <c r="C522" s="31" t="str">
        <f t="shared" ca="1" si="491"/>
        <v/>
      </c>
      <c r="D522" s="32" t="str">
        <f t="shared" ca="1" si="520"/>
        <v/>
      </c>
      <c r="E522" s="71" t="str">
        <f ca="1">IF(COUNTIF($AD$2:AD1507,A522)=1,VLOOKUP(A522,V:W,2), IF(COUNTIF($AD$2:AD1507,A522)=0,$C$10,""))</f>
        <v/>
      </c>
      <c r="F522" s="31" t="str">
        <f t="shared" ca="1" si="521"/>
        <v/>
      </c>
      <c r="G522" s="32" t="str">
        <f t="shared" ca="1" si="522"/>
        <v/>
      </c>
      <c r="H522" s="71" t="str">
        <f ca="1">IF(COUNTIF($AD$2:AD1507,A522)=1,VLOOKUP(A522,X:Y,2), IF(COUNTIF($AD$2:AD1507,A522)=0,$D$10,""))</f>
        <v/>
      </c>
      <c r="I522" s="31" t="str">
        <f t="shared" ca="1" si="523"/>
        <v/>
      </c>
      <c r="J522" s="32" t="str">
        <f t="shared" ca="1" si="524"/>
        <v/>
      </c>
      <c r="K522" s="71" t="str">
        <f ca="1">IF(COUNTIF($AD$2:AD1507,A522)=1,VLOOKUP(A522,Z:AA,2), IF(COUNTIF($AD$2:AD1507,A522)=0,$E$10,""))</f>
        <v/>
      </c>
      <c r="L522" s="31" t="str">
        <f t="shared" ca="1" si="525"/>
        <v/>
      </c>
      <c r="M522" s="32" t="str">
        <f t="shared" ca="1" si="526"/>
        <v/>
      </c>
      <c r="N522" s="77" t="str">
        <f t="shared" ca="1" si="527"/>
        <v/>
      </c>
      <c r="O522" s="77"/>
      <c r="P522" s="77"/>
      <c r="Q522" s="77" t="str">
        <f ca="1">IF(ISERROR(B522-2),"",$G$5*SUM($O$14:O522)-$H$5*SUM($P$14:P522))</f>
        <v/>
      </c>
      <c r="R522" s="77" t="str">
        <f t="shared" ca="1" si="528"/>
        <v/>
      </c>
      <c r="AB522" s="163" t="str">
        <f t="shared" si="533"/>
        <v/>
      </c>
      <c r="AC522" s="163" t="str">
        <f t="shared" si="534"/>
        <v/>
      </c>
      <c r="BS522" s="163" t="str">
        <f t="shared" si="535"/>
        <v/>
      </c>
      <c r="BT522" s="163" t="str">
        <f t="shared" si="536"/>
        <v/>
      </c>
      <c r="BY522" s="164" t="str">
        <f t="shared" ca="1" si="500"/>
        <v/>
      </c>
      <c r="BZ522" s="44" t="str">
        <f ca="1">IF(COUNTIF($CN$2:CN1507,BY522)=1,VLOOKUP(BY522,CH:CI,2), IF(COUNTIF($CN$2:CN1507,BY522)=0,$BZ$10,""))</f>
        <v/>
      </c>
      <c r="CA522" s="45" t="str">
        <f t="shared" ca="1" si="493"/>
        <v/>
      </c>
      <c r="CB522" s="45" t="str">
        <f t="shared" ca="1" si="501"/>
        <v/>
      </c>
      <c r="CC522" s="44" t="str">
        <f ca="1">IF(COUNTIF($CN$2:CN1507,BY522)=1,VLOOKUP(BY522,CJ:CK,2), IF(COUNTIF($CN$2:CN1507,BY522)=0,$CA$10,""))</f>
        <v/>
      </c>
      <c r="CD522" s="45" t="str">
        <f t="shared" ca="1" si="502"/>
        <v/>
      </c>
      <c r="CE522" s="46" t="str">
        <f t="shared" ca="1" si="503"/>
        <v/>
      </c>
      <c r="CF522" s="44" t="str">
        <f t="shared" ca="1" si="504"/>
        <v/>
      </c>
      <c r="CL522" s="163" t="str">
        <f t="shared" si="529"/>
        <v/>
      </c>
      <c r="CM522" s="163" t="str">
        <f t="shared" si="530"/>
        <v/>
      </c>
      <c r="CR522" s="164" t="str">
        <f t="shared" ca="1" si="494"/>
        <v/>
      </c>
      <c r="CS522" s="44" t="str">
        <f ca="1">IF(COUNTIF($DG$2:DG1507,CR522)=1,VLOOKUP(CR522,DA:DB,2), IF(COUNTIF($DG$2:DG1507,CR522)=0,$CS$10,""))</f>
        <v/>
      </c>
      <c r="CT522" s="45" t="str">
        <f t="shared" ca="1" si="495"/>
        <v/>
      </c>
      <c r="CU522" s="45" t="str">
        <f t="shared" ca="1" si="496"/>
        <v/>
      </c>
      <c r="CV522" s="44" t="str">
        <f ca="1">IF(COUNTIF($DG$2:DG1507,CR522)=1,VLOOKUP(CR522,DC:DD,2), IF(COUNTIF($DG$2:DG1507,CR522)=0,$CT$10,""))</f>
        <v/>
      </c>
      <c r="CW522" s="45" t="str">
        <f t="shared" ca="1" si="497"/>
        <v/>
      </c>
      <c r="CX522" s="46" t="str">
        <f t="shared" ca="1" si="498"/>
        <v/>
      </c>
      <c r="CY522" s="44" t="str">
        <f t="shared" ca="1" si="499"/>
        <v/>
      </c>
      <c r="DE522" s="163" t="str">
        <f t="shared" si="531"/>
        <v/>
      </c>
      <c r="DF522" s="163" t="str">
        <f t="shared" si="532"/>
        <v/>
      </c>
    </row>
    <row r="523" spans="1:110">
      <c r="A523" s="164" t="str">
        <f t="shared" ca="1" si="519"/>
        <v/>
      </c>
      <c r="B523" s="71" t="str">
        <f ca="1">IF(COUNTIF($AD$2:AD1508,A523)=1,VLOOKUP(A523,T:U,2), IF(COUNTIF($AD$2:AD1508,A523)=0,$B$10,""))</f>
        <v/>
      </c>
      <c r="C523" s="31" t="str">
        <f t="shared" ca="1" si="491"/>
        <v/>
      </c>
      <c r="D523" s="32" t="str">
        <f t="shared" ca="1" si="520"/>
        <v/>
      </c>
      <c r="E523" s="71" t="str">
        <f ca="1">IF(COUNTIF($AD$2:AD1508,A523)=1,VLOOKUP(A523,V:W,2), IF(COUNTIF($AD$2:AD1508,A523)=0,$C$10,""))</f>
        <v/>
      </c>
      <c r="F523" s="31" t="str">
        <f t="shared" ca="1" si="521"/>
        <v/>
      </c>
      <c r="G523" s="32" t="str">
        <f t="shared" ca="1" si="522"/>
        <v/>
      </c>
      <c r="H523" s="71" t="str">
        <f ca="1">IF(COUNTIF($AD$2:AD1508,A523)=1,VLOOKUP(A523,X:Y,2), IF(COUNTIF($AD$2:AD1508,A523)=0,$D$10,""))</f>
        <v/>
      </c>
      <c r="I523" s="31" t="str">
        <f t="shared" ca="1" si="523"/>
        <v/>
      </c>
      <c r="J523" s="32" t="str">
        <f t="shared" ca="1" si="524"/>
        <v/>
      </c>
      <c r="K523" s="71" t="str">
        <f ca="1">IF(COUNTIF($AD$2:AD1508,A523)=1,VLOOKUP(A523,Z:AA,2), IF(COUNTIF($AD$2:AD1508,A523)=0,$E$10,""))</f>
        <v/>
      </c>
      <c r="L523" s="31" t="str">
        <f t="shared" ca="1" si="525"/>
        <v/>
      </c>
      <c r="M523" s="32" t="str">
        <f t="shared" ca="1" si="526"/>
        <v/>
      </c>
      <c r="N523" s="77" t="str">
        <f t="shared" ca="1" si="527"/>
        <v/>
      </c>
      <c r="O523" s="77"/>
      <c r="P523" s="77"/>
      <c r="Q523" s="77" t="str">
        <f ca="1">IF(ISERROR(B523-2),"",$G$5*SUM($O$14:O523)-$H$5*SUM($P$14:P523))</f>
        <v/>
      </c>
      <c r="R523" s="77" t="str">
        <f t="shared" ca="1" si="528"/>
        <v/>
      </c>
      <c r="AB523" s="163" t="str">
        <f t="shared" si="533"/>
        <v/>
      </c>
      <c r="AC523" s="163" t="str">
        <f t="shared" si="534"/>
        <v/>
      </c>
      <c r="BS523" s="163" t="str">
        <f t="shared" si="535"/>
        <v/>
      </c>
      <c r="BT523" s="163" t="str">
        <f t="shared" si="536"/>
        <v/>
      </c>
      <c r="BY523" s="164" t="str">
        <f t="shared" ca="1" si="500"/>
        <v/>
      </c>
      <c r="BZ523" s="44" t="str">
        <f ca="1">IF(COUNTIF($CN$2:CN1508,BY523)=1,VLOOKUP(BY523,CH:CI,2), IF(COUNTIF($CN$2:CN1508,BY523)=0,$BZ$10,""))</f>
        <v/>
      </c>
      <c r="CA523" s="45" t="str">
        <f t="shared" ca="1" si="493"/>
        <v/>
      </c>
      <c r="CB523" s="45" t="str">
        <f t="shared" ca="1" si="501"/>
        <v/>
      </c>
      <c r="CC523" s="44" t="str">
        <f ca="1">IF(COUNTIF($CN$2:CN1508,BY523)=1,VLOOKUP(BY523,CJ:CK,2), IF(COUNTIF($CN$2:CN1508,BY523)=0,$CA$10,""))</f>
        <v/>
      </c>
      <c r="CD523" s="45" t="str">
        <f t="shared" ca="1" si="502"/>
        <v/>
      </c>
      <c r="CE523" s="46" t="str">
        <f t="shared" ca="1" si="503"/>
        <v/>
      </c>
      <c r="CF523" s="44" t="str">
        <f t="shared" ca="1" si="504"/>
        <v/>
      </c>
      <c r="CL523" s="163" t="str">
        <f t="shared" si="529"/>
        <v/>
      </c>
      <c r="CM523" s="163" t="str">
        <f t="shared" si="530"/>
        <v/>
      </c>
      <c r="CR523" s="164" t="str">
        <f t="shared" ca="1" si="494"/>
        <v/>
      </c>
      <c r="CS523" s="44" t="str">
        <f ca="1">IF(COUNTIF($DG$2:DG1508,CR523)=1,VLOOKUP(CR523,DA:DB,2), IF(COUNTIF($DG$2:DG1508,CR523)=0,$CS$10,""))</f>
        <v/>
      </c>
      <c r="CT523" s="45" t="str">
        <f t="shared" ca="1" si="495"/>
        <v/>
      </c>
      <c r="CU523" s="45" t="str">
        <f t="shared" ca="1" si="496"/>
        <v/>
      </c>
      <c r="CV523" s="44" t="str">
        <f ca="1">IF(COUNTIF($DG$2:DG1508,CR523)=1,VLOOKUP(CR523,DC:DD,2), IF(COUNTIF($DG$2:DG1508,CR523)=0,$CT$10,""))</f>
        <v/>
      </c>
      <c r="CW523" s="45" t="str">
        <f t="shared" ca="1" si="497"/>
        <v/>
      </c>
      <c r="CX523" s="46" t="str">
        <f t="shared" ca="1" si="498"/>
        <v/>
      </c>
      <c r="CY523" s="44" t="str">
        <f t="shared" ca="1" si="499"/>
        <v/>
      </c>
      <c r="DE523" s="163" t="str">
        <f t="shared" si="531"/>
        <v/>
      </c>
      <c r="DF523" s="163" t="str">
        <f t="shared" si="532"/>
        <v/>
      </c>
    </row>
    <row r="524" spans="1:110">
      <c r="A524" s="164" t="str">
        <f t="shared" ca="1" si="519"/>
        <v/>
      </c>
      <c r="B524" s="71" t="str">
        <f ca="1">IF(COUNTIF($AD$2:AD1509,A524)=1,VLOOKUP(A524,T:U,2), IF(COUNTIF($AD$2:AD1509,A524)=0,$B$10,""))</f>
        <v/>
      </c>
      <c r="C524" s="31" t="str">
        <f t="shared" ca="1" si="491"/>
        <v/>
      </c>
      <c r="D524" s="32" t="str">
        <f t="shared" ca="1" si="520"/>
        <v/>
      </c>
      <c r="E524" s="71" t="str">
        <f ca="1">IF(COUNTIF($AD$2:AD1509,A524)=1,VLOOKUP(A524,V:W,2), IF(COUNTIF($AD$2:AD1509,A524)=0,$C$10,""))</f>
        <v/>
      </c>
      <c r="F524" s="31" t="str">
        <f t="shared" ca="1" si="521"/>
        <v/>
      </c>
      <c r="G524" s="32" t="str">
        <f t="shared" ca="1" si="522"/>
        <v/>
      </c>
      <c r="H524" s="71" t="str">
        <f ca="1">IF(COUNTIF($AD$2:AD1509,A524)=1,VLOOKUP(A524,X:Y,2), IF(COUNTIF($AD$2:AD1509,A524)=0,$D$10,""))</f>
        <v/>
      </c>
      <c r="I524" s="31" t="str">
        <f t="shared" ca="1" si="523"/>
        <v/>
      </c>
      <c r="J524" s="32" t="str">
        <f t="shared" ca="1" si="524"/>
        <v/>
      </c>
      <c r="K524" s="71" t="str">
        <f ca="1">IF(COUNTIF($AD$2:AD1509,A524)=1,VLOOKUP(A524,Z:AA,2), IF(COUNTIF($AD$2:AD1509,A524)=0,$E$10,""))</f>
        <v/>
      </c>
      <c r="L524" s="31" t="str">
        <f t="shared" ca="1" si="525"/>
        <v/>
      </c>
      <c r="M524" s="32" t="str">
        <f t="shared" ca="1" si="526"/>
        <v/>
      </c>
      <c r="N524" s="77" t="str">
        <f t="shared" ca="1" si="527"/>
        <v/>
      </c>
      <c r="O524" s="77"/>
      <c r="P524" s="77"/>
      <c r="Q524" s="77" t="str">
        <f ca="1">IF(ISERROR(B524-2),"",$G$5*SUM($O$14:O524)-$H$5*SUM($P$14:P524))</f>
        <v/>
      </c>
      <c r="R524" s="77" t="str">
        <f t="shared" ca="1" si="528"/>
        <v/>
      </c>
      <c r="AB524" s="163" t="str">
        <f t="shared" si="533"/>
        <v/>
      </c>
      <c r="AC524" s="163" t="str">
        <f t="shared" si="534"/>
        <v/>
      </c>
      <c r="BS524" s="163" t="str">
        <f t="shared" si="535"/>
        <v/>
      </c>
      <c r="BT524" s="163" t="str">
        <f t="shared" si="536"/>
        <v/>
      </c>
      <c r="BY524" s="164" t="str">
        <f t="shared" ca="1" si="500"/>
        <v/>
      </c>
      <c r="BZ524" s="44" t="str">
        <f ca="1">IF(COUNTIF($CN$2:CN1509,BY524)=1,VLOOKUP(BY524,CH:CI,2), IF(COUNTIF($CN$2:CN1509,BY524)=0,$BZ$10,""))</f>
        <v/>
      </c>
      <c r="CA524" s="45" t="str">
        <f t="shared" ca="1" si="493"/>
        <v/>
      </c>
      <c r="CB524" s="45" t="str">
        <f t="shared" ca="1" si="501"/>
        <v/>
      </c>
      <c r="CC524" s="44" t="str">
        <f ca="1">IF(COUNTIF($CN$2:CN1509,BY524)=1,VLOOKUP(BY524,CJ:CK,2), IF(COUNTIF($CN$2:CN1509,BY524)=0,$CA$10,""))</f>
        <v/>
      </c>
      <c r="CD524" s="45" t="str">
        <f t="shared" ca="1" si="502"/>
        <v/>
      </c>
      <c r="CE524" s="46" t="str">
        <f t="shared" ca="1" si="503"/>
        <v/>
      </c>
      <c r="CF524" s="44" t="str">
        <f t="shared" ca="1" si="504"/>
        <v/>
      </c>
      <c r="CL524" s="163" t="str">
        <f t="shared" si="529"/>
        <v/>
      </c>
      <c r="CM524" s="163" t="str">
        <f t="shared" si="530"/>
        <v/>
      </c>
      <c r="CR524" s="164" t="str">
        <f t="shared" ca="1" si="494"/>
        <v/>
      </c>
      <c r="CS524" s="44" t="str">
        <f ca="1">IF(COUNTIF($DG$2:DG1509,CR524)=1,VLOOKUP(CR524,DA:DB,2), IF(COUNTIF($DG$2:DG1509,CR524)=0,$CS$10,""))</f>
        <v/>
      </c>
      <c r="CT524" s="45" t="str">
        <f t="shared" ca="1" si="495"/>
        <v/>
      </c>
      <c r="CU524" s="45" t="str">
        <f t="shared" ca="1" si="496"/>
        <v/>
      </c>
      <c r="CV524" s="44" t="str">
        <f ca="1">IF(COUNTIF($DG$2:DG1509,CR524)=1,VLOOKUP(CR524,DC:DD,2), IF(COUNTIF($DG$2:DG1509,CR524)=0,$CT$10,""))</f>
        <v/>
      </c>
      <c r="CW524" s="45" t="str">
        <f t="shared" ca="1" si="497"/>
        <v/>
      </c>
      <c r="CX524" s="46" t="str">
        <f t="shared" ca="1" si="498"/>
        <v/>
      </c>
      <c r="CY524" s="44" t="str">
        <f t="shared" ca="1" si="499"/>
        <v/>
      </c>
      <c r="DE524" s="163" t="str">
        <f t="shared" si="531"/>
        <v/>
      </c>
      <c r="DF524" s="163" t="str">
        <f t="shared" si="532"/>
        <v/>
      </c>
    </row>
    <row r="525" spans="1:110">
      <c r="A525" s="164" t="str">
        <f t="shared" ca="1" si="519"/>
        <v/>
      </c>
      <c r="B525" s="71" t="str">
        <f ca="1">IF(COUNTIF($AD$2:AD1510,A525)=1,VLOOKUP(A525,T:U,2), IF(COUNTIF($AD$2:AD1510,A525)=0,$B$10,""))</f>
        <v/>
      </c>
      <c r="C525" s="31" t="str">
        <f t="shared" ca="1" si="491"/>
        <v/>
      </c>
      <c r="D525" s="32" t="str">
        <f t="shared" ca="1" si="520"/>
        <v/>
      </c>
      <c r="E525" s="71" t="str">
        <f ca="1">IF(COUNTIF($AD$2:AD1510,A525)=1,VLOOKUP(A525,V:W,2), IF(COUNTIF($AD$2:AD1510,A525)=0,$C$10,""))</f>
        <v/>
      </c>
      <c r="F525" s="31" t="str">
        <f t="shared" ca="1" si="521"/>
        <v/>
      </c>
      <c r="G525" s="32" t="str">
        <f t="shared" ca="1" si="522"/>
        <v/>
      </c>
      <c r="H525" s="71" t="str">
        <f ca="1">IF(COUNTIF($AD$2:AD1510,A525)=1,VLOOKUP(A525,X:Y,2), IF(COUNTIF($AD$2:AD1510,A525)=0,$D$10,""))</f>
        <v/>
      </c>
      <c r="I525" s="31" t="str">
        <f t="shared" ca="1" si="523"/>
        <v/>
      </c>
      <c r="J525" s="32" t="str">
        <f t="shared" ca="1" si="524"/>
        <v/>
      </c>
      <c r="K525" s="71" t="str">
        <f ca="1">IF(COUNTIF($AD$2:AD1510,A525)=1,VLOOKUP(A525,Z:AA,2), IF(COUNTIF($AD$2:AD1510,A525)=0,$E$10,""))</f>
        <v/>
      </c>
      <c r="L525" s="31" t="str">
        <f t="shared" ca="1" si="525"/>
        <v/>
      </c>
      <c r="M525" s="32" t="str">
        <f t="shared" ca="1" si="526"/>
        <v/>
      </c>
      <c r="N525" s="77" t="str">
        <f t="shared" ca="1" si="527"/>
        <v/>
      </c>
      <c r="O525" s="77"/>
      <c r="P525" s="77"/>
      <c r="Q525" s="77" t="str">
        <f ca="1">IF(ISERROR(B525-2),"",$G$5*SUM($O$14:O525)-$H$5*SUM($P$14:P525))</f>
        <v/>
      </c>
      <c r="R525" s="77" t="str">
        <f t="shared" ca="1" si="528"/>
        <v/>
      </c>
      <c r="AB525" s="163" t="str">
        <f t="shared" si="533"/>
        <v/>
      </c>
      <c r="AC525" s="163" t="str">
        <f t="shared" si="534"/>
        <v/>
      </c>
      <c r="BS525" s="163" t="str">
        <f t="shared" si="535"/>
        <v/>
      </c>
      <c r="BT525" s="163" t="str">
        <f t="shared" si="536"/>
        <v/>
      </c>
      <c r="BY525" s="164" t="str">
        <f t="shared" ca="1" si="500"/>
        <v/>
      </c>
      <c r="BZ525" s="44" t="str">
        <f ca="1">IF(COUNTIF($CN$2:CN1510,BY525)=1,VLOOKUP(BY525,CH:CI,2), IF(COUNTIF($CN$2:CN1510,BY525)=0,$BZ$10,""))</f>
        <v/>
      </c>
      <c r="CA525" s="45" t="str">
        <f t="shared" ca="1" si="493"/>
        <v/>
      </c>
      <c r="CB525" s="45" t="str">
        <f t="shared" ca="1" si="501"/>
        <v/>
      </c>
      <c r="CC525" s="44" t="str">
        <f ca="1">IF(COUNTIF($CN$2:CN1510,BY525)=1,VLOOKUP(BY525,CJ:CK,2), IF(COUNTIF($CN$2:CN1510,BY525)=0,$CA$10,""))</f>
        <v/>
      </c>
      <c r="CD525" s="45" t="str">
        <f t="shared" ca="1" si="502"/>
        <v/>
      </c>
      <c r="CE525" s="46" t="str">
        <f t="shared" ca="1" si="503"/>
        <v/>
      </c>
      <c r="CF525" s="44" t="str">
        <f t="shared" ca="1" si="504"/>
        <v/>
      </c>
      <c r="CL525" s="163" t="str">
        <f t="shared" si="529"/>
        <v/>
      </c>
      <c r="CM525" s="163" t="str">
        <f t="shared" si="530"/>
        <v/>
      </c>
      <c r="CR525" s="164" t="str">
        <f t="shared" ca="1" si="494"/>
        <v/>
      </c>
      <c r="CS525" s="44" t="str">
        <f ca="1">IF(COUNTIF($DG$2:DG1510,CR525)=1,VLOOKUP(CR525,DA:DB,2), IF(COUNTIF($DG$2:DG1510,CR525)=0,$CS$10,""))</f>
        <v/>
      </c>
      <c r="CT525" s="45" t="str">
        <f t="shared" ca="1" si="495"/>
        <v/>
      </c>
      <c r="CU525" s="45" t="str">
        <f t="shared" ca="1" si="496"/>
        <v/>
      </c>
      <c r="CV525" s="44" t="str">
        <f ca="1">IF(COUNTIF($DG$2:DG1510,CR525)=1,VLOOKUP(CR525,DC:DD,2), IF(COUNTIF($DG$2:DG1510,CR525)=0,$CT$10,""))</f>
        <v/>
      </c>
      <c r="CW525" s="45" t="str">
        <f t="shared" ca="1" si="497"/>
        <v/>
      </c>
      <c r="CX525" s="46" t="str">
        <f t="shared" ca="1" si="498"/>
        <v/>
      </c>
      <c r="CY525" s="44" t="str">
        <f t="shared" ca="1" si="499"/>
        <v/>
      </c>
      <c r="DE525" s="163" t="str">
        <f t="shared" si="531"/>
        <v/>
      </c>
      <c r="DF525" s="163" t="str">
        <f t="shared" si="532"/>
        <v/>
      </c>
    </row>
    <row r="526" spans="1:110">
      <c r="A526" s="164" t="str">
        <f t="shared" ca="1" si="519"/>
        <v/>
      </c>
      <c r="B526" s="71" t="str">
        <f ca="1">IF(COUNTIF($AD$2:AD1511,A526)=1,VLOOKUP(A526,T:U,2), IF(COUNTIF($AD$2:AD1511,A526)=0,$B$10,""))</f>
        <v/>
      </c>
      <c r="C526" s="31" t="str">
        <f t="shared" ca="1" si="491"/>
        <v/>
      </c>
      <c r="D526" s="32" t="str">
        <f t="shared" ca="1" si="520"/>
        <v/>
      </c>
      <c r="E526" s="71" t="str">
        <f ca="1">IF(COUNTIF($AD$2:AD1511,A526)=1,VLOOKUP(A526,V:W,2), IF(COUNTIF($AD$2:AD1511,A526)=0,$C$10,""))</f>
        <v/>
      </c>
      <c r="F526" s="31" t="str">
        <f t="shared" ca="1" si="521"/>
        <v/>
      </c>
      <c r="G526" s="32" t="str">
        <f t="shared" ca="1" si="522"/>
        <v/>
      </c>
      <c r="H526" s="71" t="str">
        <f ca="1">IF(COUNTIF($AD$2:AD1511,A526)=1,VLOOKUP(A526,X:Y,2), IF(COUNTIF($AD$2:AD1511,A526)=0,$D$10,""))</f>
        <v/>
      </c>
      <c r="I526" s="31" t="str">
        <f t="shared" ca="1" si="523"/>
        <v/>
      </c>
      <c r="J526" s="32" t="str">
        <f t="shared" ca="1" si="524"/>
        <v/>
      </c>
      <c r="K526" s="71" t="str">
        <f ca="1">IF(COUNTIF($AD$2:AD1511,A526)=1,VLOOKUP(A526,Z:AA,2), IF(COUNTIF($AD$2:AD1511,A526)=0,$E$10,""))</f>
        <v/>
      </c>
      <c r="L526" s="31" t="str">
        <f t="shared" ca="1" si="525"/>
        <v/>
      </c>
      <c r="M526" s="32" t="str">
        <f t="shared" ca="1" si="526"/>
        <v/>
      </c>
      <c r="N526" s="77" t="str">
        <f t="shared" ca="1" si="527"/>
        <v/>
      </c>
      <c r="O526" s="77"/>
      <c r="P526" s="77"/>
      <c r="Q526" s="77" t="str">
        <f ca="1">IF(ISERROR(B526-2),"",$G$5*SUM($O$14:O526)-$H$5*SUM($P$14:P526))</f>
        <v/>
      </c>
      <c r="R526" s="77" t="str">
        <f t="shared" ca="1" si="528"/>
        <v/>
      </c>
      <c r="AB526" s="163" t="str">
        <f t="shared" si="533"/>
        <v/>
      </c>
      <c r="AC526" s="163" t="str">
        <f t="shared" si="534"/>
        <v/>
      </c>
      <c r="BS526" s="163" t="str">
        <f t="shared" si="535"/>
        <v/>
      </c>
      <c r="BT526" s="163" t="str">
        <f t="shared" si="536"/>
        <v/>
      </c>
      <c r="BY526" s="164" t="str">
        <f t="shared" ca="1" si="500"/>
        <v/>
      </c>
      <c r="BZ526" s="44" t="str">
        <f ca="1">IF(COUNTIF($CN$2:CN1511,BY526)=1,VLOOKUP(BY526,CH:CI,2), IF(COUNTIF($CN$2:CN1511,BY526)=0,$BZ$10,""))</f>
        <v/>
      </c>
      <c r="CA526" s="45" t="str">
        <f t="shared" ca="1" si="493"/>
        <v/>
      </c>
      <c r="CB526" s="45" t="str">
        <f t="shared" ca="1" si="501"/>
        <v/>
      </c>
      <c r="CC526" s="44" t="str">
        <f ca="1">IF(COUNTIF($CN$2:CN1511,BY526)=1,VLOOKUP(BY526,CJ:CK,2), IF(COUNTIF($CN$2:CN1511,BY526)=0,$CA$10,""))</f>
        <v/>
      </c>
      <c r="CD526" s="45" t="str">
        <f t="shared" ca="1" si="502"/>
        <v/>
      </c>
      <c r="CE526" s="46" t="str">
        <f t="shared" ca="1" si="503"/>
        <v/>
      </c>
      <c r="CF526" s="44" t="str">
        <f t="shared" ca="1" si="504"/>
        <v/>
      </c>
      <c r="CL526" s="163" t="str">
        <f t="shared" si="529"/>
        <v/>
      </c>
      <c r="CM526" s="163" t="str">
        <f t="shared" si="530"/>
        <v/>
      </c>
      <c r="CR526" s="164" t="str">
        <f t="shared" ca="1" si="494"/>
        <v/>
      </c>
      <c r="CS526" s="44" t="str">
        <f ca="1">IF(COUNTIF($DG$2:DG1511,CR526)=1,VLOOKUP(CR526,DA:DB,2), IF(COUNTIF($DG$2:DG1511,CR526)=0,$CS$10,""))</f>
        <v/>
      </c>
      <c r="CT526" s="45" t="str">
        <f t="shared" ca="1" si="495"/>
        <v/>
      </c>
      <c r="CU526" s="45" t="str">
        <f t="shared" ca="1" si="496"/>
        <v/>
      </c>
      <c r="CV526" s="44" t="str">
        <f ca="1">IF(COUNTIF($DG$2:DG1511,CR526)=1,VLOOKUP(CR526,DC:DD,2), IF(COUNTIF($DG$2:DG1511,CR526)=0,$CT$10,""))</f>
        <v/>
      </c>
      <c r="CW526" s="45" t="str">
        <f t="shared" ca="1" si="497"/>
        <v/>
      </c>
      <c r="CX526" s="46" t="str">
        <f t="shared" ca="1" si="498"/>
        <v/>
      </c>
      <c r="CY526" s="44" t="str">
        <f t="shared" ca="1" si="499"/>
        <v/>
      </c>
      <c r="DE526" s="163" t="str">
        <f t="shared" si="531"/>
        <v/>
      </c>
      <c r="DF526" s="163" t="str">
        <f t="shared" si="532"/>
        <v/>
      </c>
    </row>
    <row r="527" spans="1:110">
      <c r="A527" s="164" t="str">
        <f t="shared" ca="1" si="519"/>
        <v/>
      </c>
      <c r="B527" s="71" t="str">
        <f ca="1">IF(COUNTIF($AD$2:AD1512,A527)=1,VLOOKUP(A527,T:U,2), IF(COUNTIF($AD$2:AD1512,A527)=0,$B$10,""))</f>
        <v/>
      </c>
      <c r="C527" s="31" t="str">
        <f t="shared" ca="1" si="491"/>
        <v/>
      </c>
      <c r="D527" s="32" t="str">
        <f t="shared" ca="1" si="520"/>
        <v/>
      </c>
      <c r="E527" s="71" t="str">
        <f ca="1">IF(COUNTIF($AD$2:AD1512,A527)=1,VLOOKUP(A527,V:W,2), IF(COUNTIF($AD$2:AD1512,A527)=0,$C$10,""))</f>
        <v/>
      </c>
      <c r="F527" s="31" t="str">
        <f t="shared" ca="1" si="521"/>
        <v/>
      </c>
      <c r="G527" s="32" t="str">
        <f t="shared" ca="1" si="522"/>
        <v/>
      </c>
      <c r="H527" s="71" t="str">
        <f ca="1">IF(COUNTIF($AD$2:AD1512,A527)=1,VLOOKUP(A527,X:Y,2), IF(COUNTIF($AD$2:AD1512,A527)=0,$D$10,""))</f>
        <v/>
      </c>
      <c r="I527" s="31" t="str">
        <f t="shared" ca="1" si="523"/>
        <v/>
      </c>
      <c r="J527" s="32" t="str">
        <f t="shared" ca="1" si="524"/>
        <v/>
      </c>
      <c r="K527" s="71" t="str">
        <f ca="1">IF(COUNTIF($AD$2:AD1512,A527)=1,VLOOKUP(A527,Z:AA,2), IF(COUNTIF($AD$2:AD1512,A527)=0,$E$10,""))</f>
        <v/>
      </c>
      <c r="L527" s="31" t="str">
        <f t="shared" ca="1" si="525"/>
        <v/>
      </c>
      <c r="M527" s="32" t="str">
        <f t="shared" ca="1" si="526"/>
        <v/>
      </c>
      <c r="N527" s="77" t="str">
        <f t="shared" ca="1" si="527"/>
        <v/>
      </c>
      <c r="O527" s="77"/>
      <c r="P527" s="77"/>
      <c r="Q527" s="77" t="str">
        <f ca="1">IF(ISERROR(B527-2),"",$G$5*SUM($O$14:O527)-$H$5*SUM($P$14:P527))</f>
        <v/>
      </c>
      <c r="R527" s="77" t="str">
        <f t="shared" ca="1" si="528"/>
        <v/>
      </c>
      <c r="AB527" s="163" t="str">
        <f t="shared" si="533"/>
        <v/>
      </c>
      <c r="AC527" s="163" t="str">
        <f t="shared" si="534"/>
        <v/>
      </c>
      <c r="BS527" s="163" t="str">
        <f t="shared" si="535"/>
        <v/>
      </c>
      <c r="BT527" s="163" t="str">
        <f t="shared" si="536"/>
        <v/>
      </c>
      <c r="BY527" s="164" t="str">
        <f t="shared" ca="1" si="500"/>
        <v/>
      </c>
      <c r="BZ527" s="44" t="str">
        <f ca="1">IF(COUNTIF($CN$2:CN1512,BY527)=1,VLOOKUP(BY527,CH:CI,2), IF(COUNTIF($CN$2:CN1512,BY527)=0,$BZ$10,""))</f>
        <v/>
      </c>
      <c r="CA527" s="45" t="str">
        <f t="shared" ca="1" si="493"/>
        <v/>
      </c>
      <c r="CB527" s="45" t="str">
        <f t="shared" ca="1" si="501"/>
        <v/>
      </c>
      <c r="CC527" s="44" t="str">
        <f ca="1">IF(COUNTIF($CN$2:CN1512,BY527)=1,VLOOKUP(BY527,CJ:CK,2), IF(COUNTIF($CN$2:CN1512,BY527)=0,$CA$10,""))</f>
        <v/>
      </c>
      <c r="CD527" s="45" t="str">
        <f t="shared" ca="1" si="502"/>
        <v/>
      </c>
      <c r="CE527" s="46" t="str">
        <f t="shared" ca="1" si="503"/>
        <v/>
      </c>
      <c r="CF527" s="44" t="str">
        <f t="shared" ca="1" si="504"/>
        <v/>
      </c>
      <c r="CL527" s="163" t="str">
        <f t="shared" si="529"/>
        <v/>
      </c>
      <c r="CM527" s="163" t="str">
        <f t="shared" si="530"/>
        <v/>
      </c>
      <c r="CR527" s="164" t="str">
        <f t="shared" ca="1" si="494"/>
        <v/>
      </c>
      <c r="CS527" s="44" t="str">
        <f ca="1">IF(COUNTIF($DG$2:DG1512,CR527)=1,VLOOKUP(CR527,DA:DB,2), IF(COUNTIF($DG$2:DG1512,CR527)=0,$CS$10,""))</f>
        <v/>
      </c>
      <c r="CT527" s="45" t="str">
        <f t="shared" ca="1" si="495"/>
        <v/>
      </c>
      <c r="CU527" s="45" t="str">
        <f t="shared" ca="1" si="496"/>
        <v/>
      </c>
      <c r="CV527" s="44" t="str">
        <f ca="1">IF(COUNTIF($DG$2:DG1512,CR527)=1,VLOOKUP(CR527,DC:DD,2), IF(COUNTIF($DG$2:DG1512,CR527)=0,$CT$10,""))</f>
        <v/>
      </c>
      <c r="CW527" s="45" t="str">
        <f t="shared" ca="1" si="497"/>
        <v/>
      </c>
      <c r="CX527" s="46" t="str">
        <f t="shared" ca="1" si="498"/>
        <v/>
      </c>
      <c r="CY527" s="44" t="str">
        <f t="shared" ca="1" si="499"/>
        <v/>
      </c>
      <c r="DE527" s="163" t="str">
        <f t="shared" si="531"/>
        <v/>
      </c>
      <c r="DF527" s="163" t="str">
        <f t="shared" si="532"/>
        <v/>
      </c>
    </row>
    <row r="528" spans="1:110">
      <c r="A528" s="164" t="str">
        <f t="shared" ca="1" si="519"/>
        <v/>
      </c>
      <c r="B528" s="71" t="str">
        <f ca="1">IF(COUNTIF($AD$2:AD1513,A528)=1,VLOOKUP(A528,T:U,2), IF(COUNTIF($AD$2:AD1513,A528)=0,$B$10,""))</f>
        <v/>
      </c>
      <c r="C528" s="31" t="str">
        <f t="shared" ref="C528:C591" ca="1" si="537">IF(ISERROR(B528-2),"",(B528/$B$14-1)*$B$5)</f>
        <v/>
      </c>
      <c r="D528" s="32" t="str">
        <f t="shared" ca="1" si="520"/>
        <v/>
      </c>
      <c r="E528" s="71" t="str">
        <f ca="1">IF(COUNTIF($AD$2:AD1513,A528)=1,VLOOKUP(A528,V:W,2), IF(COUNTIF($AD$2:AD1513,A528)=0,$C$10,""))</f>
        <v/>
      </c>
      <c r="F528" s="31" t="str">
        <f t="shared" ca="1" si="521"/>
        <v/>
      </c>
      <c r="G528" s="32" t="str">
        <f t="shared" ca="1" si="522"/>
        <v/>
      </c>
      <c r="H528" s="71" t="str">
        <f ca="1">IF(COUNTIF($AD$2:AD1513,A528)=1,VLOOKUP(A528,X:Y,2), IF(COUNTIF($AD$2:AD1513,A528)=0,$D$10,""))</f>
        <v/>
      </c>
      <c r="I528" s="31" t="str">
        <f t="shared" ca="1" si="523"/>
        <v/>
      </c>
      <c r="J528" s="32" t="str">
        <f t="shared" ca="1" si="524"/>
        <v/>
      </c>
      <c r="K528" s="71" t="str">
        <f ca="1">IF(COUNTIF($AD$2:AD1513,A528)=1,VLOOKUP(A528,Z:AA,2), IF(COUNTIF($AD$2:AD1513,A528)=0,$E$10,""))</f>
        <v/>
      </c>
      <c r="L528" s="31" t="str">
        <f t="shared" ca="1" si="525"/>
        <v/>
      </c>
      <c r="M528" s="32" t="str">
        <f t="shared" ca="1" si="526"/>
        <v/>
      </c>
      <c r="N528" s="77" t="str">
        <f t="shared" ca="1" si="527"/>
        <v/>
      </c>
      <c r="O528" s="77"/>
      <c r="P528" s="77"/>
      <c r="Q528" s="77" t="str">
        <f ca="1">IF(ISERROR(B528-2),"",$G$5*SUM($O$14:O528)-$H$5*SUM($P$14:P528))</f>
        <v/>
      </c>
      <c r="R528" s="77" t="str">
        <f t="shared" ca="1" si="528"/>
        <v/>
      </c>
      <c r="AB528" s="163" t="str">
        <f t="shared" si="533"/>
        <v/>
      </c>
      <c r="AC528" s="163" t="str">
        <f t="shared" si="534"/>
        <v/>
      </c>
      <c r="BS528" s="163" t="str">
        <f t="shared" si="535"/>
        <v/>
      </c>
      <c r="BT528" s="163" t="str">
        <f t="shared" si="536"/>
        <v/>
      </c>
      <c r="BY528" s="164" t="str">
        <f t="shared" ca="1" si="500"/>
        <v/>
      </c>
      <c r="BZ528" s="44" t="str">
        <f ca="1">IF(COUNTIF($CN$2:CN1513,BY528)=1,VLOOKUP(BY528,CH:CI,2), IF(COUNTIF($CN$2:CN1513,BY528)=0,$BZ$10,""))</f>
        <v/>
      </c>
      <c r="CA528" s="45" t="str">
        <f t="shared" ref="CA528:CA591" ca="1" si="538">IF(ISERROR(BZ528-2),"",(BZ528-$BZ$14)/100*$BZ$5)</f>
        <v/>
      </c>
      <c r="CB528" s="45" t="str">
        <f t="shared" ca="1" si="501"/>
        <v/>
      </c>
      <c r="CC528" s="44" t="str">
        <f ca="1">IF(COUNTIF($CN$2:CN1513,BY528)=1,VLOOKUP(BY528,CJ:CK,2), IF(COUNTIF($CN$2:CN1513,BY528)=0,$CA$10,""))</f>
        <v/>
      </c>
      <c r="CD528" s="45" t="str">
        <f t="shared" ca="1" si="502"/>
        <v/>
      </c>
      <c r="CE528" s="46" t="str">
        <f t="shared" ca="1" si="503"/>
        <v/>
      </c>
      <c r="CF528" s="44" t="str">
        <f t="shared" ca="1" si="504"/>
        <v/>
      </c>
      <c r="CL528" s="163" t="str">
        <f t="shared" si="529"/>
        <v/>
      </c>
      <c r="CM528" s="163" t="str">
        <f t="shared" si="530"/>
        <v/>
      </c>
      <c r="CR528" s="164" t="str">
        <f t="shared" ref="CR528:CR591" ca="1" si="539">IF(AND(ISBLANK(DG517), CR527 = $DG$1),NOW(),IF(ISBLANK(DG517),"",DG517))</f>
        <v/>
      </c>
      <c r="CS528" s="44" t="str">
        <f ca="1">IF(COUNTIF($DG$2:DG1513,CR528)=1,VLOOKUP(CR528,DA:DB,2), IF(COUNTIF($DG$2:DG1513,CR528)=0,$CS$10,""))</f>
        <v/>
      </c>
      <c r="CT528" s="45" t="str">
        <f t="shared" ref="CT528:CT591" ca="1" si="540">IF(ISERROR(CS528-2),"",-1*(CS528-$CS$14)*$CS$8*10^-4*$CS$5)</f>
        <v/>
      </c>
      <c r="CU528" s="45" t="str">
        <f t="shared" ref="CU528:CU591" ca="1" si="541">IF(ISERROR(CS528-2),"",ROUNDUP(CR528-CR$14,0)/360*$CS$5*$CS$6)</f>
        <v/>
      </c>
      <c r="CV528" s="44" t="str">
        <f ca="1">IF(COUNTIF($DG$2:DG1513,CR528)=1,VLOOKUP(CR528,DC:DD,2), IF(COUNTIF($DG$2:DG1513,CR528)=0,$CT$10,""))</f>
        <v/>
      </c>
      <c r="CW528" s="45" t="str">
        <f t="shared" ref="CW528:CW591" ca="1" si="542">IF(ISERROR(CS528-2),"",-1*(CV528-$CV$14)*10^-4*$CT$8*$CT$5)</f>
        <v/>
      </c>
      <c r="CX528" s="46" t="str">
        <f t="shared" ref="CX528:CX591" ca="1" si="543">IF(ISERROR(CS528-2),"",ROUNDUP(CR528-CR$14,0)/360*$CT$5*$CT$6)</f>
        <v/>
      </c>
      <c r="CY528" s="44" t="str">
        <f t="shared" ref="CY528:CY591" ca="1" si="544">IF(ISERROR(CS528-2),"",CT528+CU528-CW528-CX528)</f>
        <v/>
      </c>
      <c r="DE528" s="163" t="str">
        <f t="shared" si="531"/>
        <v/>
      </c>
      <c r="DF528" s="163" t="str">
        <f t="shared" si="532"/>
        <v/>
      </c>
    </row>
    <row r="529" spans="1:110">
      <c r="A529" s="164" t="str">
        <f t="shared" ca="1" si="519"/>
        <v/>
      </c>
      <c r="B529" s="71" t="str">
        <f ca="1">IF(COUNTIF($AD$2:AD1514,A529)=1,VLOOKUP(A529,T:U,2), IF(COUNTIF($AD$2:AD1514,A529)=0,$B$10,""))</f>
        <v/>
      </c>
      <c r="C529" s="31" t="str">
        <f t="shared" ca="1" si="537"/>
        <v/>
      </c>
      <c r="D529" s="32" t="str">
        <f t="shared" ca="1" si="520"/>
        <v/>
      </c>
      <c r="E529" s="71" t="str">
        <f ca="1">IF(COUNTIF($AD$2:AD1514,A529)=1,VLOOKUP(A529,V:W,2), IF(COUNTIF($AD$2:AD1514,A529)=0,$C$10,""))</f>
        <v/>
      </c>
      <c r="F529" s="31" t="str">
        <f t="shared" ca="1" si="521"/>
        <v/>
      </c>
      <c r="G529" s="32" t="str">
        <f t="shared" ca="1" si="522"/>
        <v/>
      </c>
      <c r="H529" s="71" t="str">
        <f ca="1">IF(COUNTIF($AD$2:AD1514,A529)=1,VLOOKUP(A529,X:Y,2), IF(COUNTIF($AD$2:AD1514,A529)=0,$D$10,""))</f>
        <v/>
      </c>
      <c r="I529" s="31" t="str">
        <f t="shared" ca="1" si="523"/>
        <v/>
      </c>
      <c r="J529" s="32" t="str">
        <f t="shared" ca="1" si="524"/>
        <v/>
      </c>
      <c r="K529" s="71" t="str">
        <f ca="1">IF(COUNTIF($AD$2:AD1514,A529)=1,VLOOKUP(A529,Z:AA,2), IF(COUNTIF($AD$2:AD1514,A529)=0,$E$10,""))</f>
        <v/>
      </c>
      <c r="L529" s="31" t="str">
        <f t="shared" ca="1" si="525"/>
        <v/>
      </c>
      <c r="M529" s="32" t="str">
        <f t="shared" ca="1" si="526"/>
        <v/>
      </c>
      <c r="N529" s="77" t="str">
        <f t="shared" ca="1" si="527"/>
        <v/>
      </c>
      <c r="O529" s="77"/>
      <c r="P529" s="77"/>
      <c r="Q529" s="77" t="str">
        <f ca="1">IF(ISERROR(B529-2),"",$G$5*SUM($O$14:O529)-$H$5*SUM($P$14:P529))</f>
        <v/>
      </c>
      <c r="R529" s="77" t="str">
        <f t="shared" ca="1" si="528"/>
        <v/>
      </c>
      <c r="AB529" s="163" t="str">
        <f t="shared" si="533"/>
        <v/>
      </c>
      <c r="AC529" s="163" t="str">
        <f t="shared" si="534"/>
        <v/>
      </c>
      <c r="BS529" s="163" t="str">
        <f t="shared" si="535"/>
        <v/>
      </c>
      <c r="BT529" s="163" t="str">
        <f t="shared" si="536"/>
        <v/>
      </c>
      <c r="BY529" s="164" t="str">
        <f t="shared" ca="1" si="500"/>
        <v/>
      </c>
      <c r="BZ529" s="44" t="str">
        <f ca="1">IF(COUNTIF($CN$2:CN1514,BY529)=1,VLOOKUP(BY529,CH:CI,2), IF(COUNTIF($CN$2:CN1514,BY529)=0,$BZ$10,""))</f>
        <v/>
      </c>
      <c r="CA529" s="45" t="str">
        <f t="shared" ca="1" si="538"/>
        <v/>
      </c>
      <c r="CB529" s="45" t="str">
        <f t="shared" ca="1" si="501"/>
        <v/>
      </c>
      <c r="CC529" s="44" t="str">
        <f ca="1">IF(COUNTIF($CN$2:CN1514,BY529)=1,VLOOKUP(BY529,CJ:CK,2), IF(COUNTIF($CN$2:CN1514,BY529)=0,$CA$10,""))</f>
        <v/>
      </c>
      <c r="CD529" s="45" t="str">
        <f t="shared" ca="1" si="502"/>
        <v/>
      </c>
      <c r="CE529" s="46" t="str">
        <f t="shared" ca="1" si="503"/>
        <v/>
      </c>
      <c r="CF529" s="44" t="str">
        <f t="shared" ca="1" si="504"/>
        <v/>
      </c>
      <c r="CL529" s="163" t="str">
        <f t="shared" si="529"/>
        <v/>
      </c>
      <c r="CM529" s="163" t="str">
        <f t="shared" si="530"/>
        <v/>
      </c>
      <c r="CR529" s="164" t="str">
        <f t="shared" ca="1" si="539"/>
        <v/>
      </c>
      <c r="CS529" s="44" t="str">
        <f ca="1">IF(COUNTIF($DG$2:DG1514,CR529)=1,VLOOKUP(CR529,DA:DB,2), IF(COUNTIF($DG$2:DG1514,CR529)=0,$CS$10,""))</f>
        <v/>
      </c>
      <c r="CT529" s="45" t="str">
        <f t="shared" ca="1" si="540"/>
        <v/>
      </c>
      <c r="CU529" s="45" t="str">
        <f t="shared" ca="1" si="541"/>
        <v/>
      </c>
      <c r="CV529" s="44" t="str">
        <f ca="1">IF(COUNTIF($DG$2:DG1514,CR529)=1,VLOOKUP(CR529,DC:DD,2), IF(COUNTIF($DG$2:DG1514,CR529)=0,$CT$10,""))</f>
        <v/>
      </c>
      <c r="CW529" s="45" t="str">
        <f t="shared" ca="1" si="542"/>
        <v/>
      </c>
      <c r="CX529" s="46" t="str">
        <f t="shared" ca="1" si="543"/>
        <v/>
      </c>
      <c r="CY529" s="44" t="str">
        <f t="shared" ca="1" si="544"/>
        <v/>
      </c>
      <c r="DE529" s="163" t="str">
        <f t="shared" si="531"/>
        <v/>
      </c>
      <c r="DF529" s="163" t="str">
        <f t="shared" si="532"/>
        <v/>
      </c>
    </row>
    <row r="530" spans="1:110">
      <c r="A530" s="164" t="str">
        <f t="shared" ca="1" si="519"/>
        <v/>
      </c>
      <c r="B530" s="71" t="str">
        <f ca="1">IF(COUNTIF($AD$2:AD1515,A530)=1,VLOOKUP(A530,T:U,2), IF(COUNTIF($AD$2:AD1515,A530)=0,$B$10,""))</f>
        <v/>
      </c>
      <c r="C530" s="31" t="str">
        <f t="shared" ca="1" si="537"/>
        <v/>
      </c>
      <c r="D530" s="32" t="str">
        <f t="shared" ca="1" si="520"/>
        <v/>
      </c>
      <c r="E530" s="71" t="str">
        <f ca="1">IF(COUNTIF($AD$2:AD1515,A530)=1,VLOOKUP(A530,V:W,2), IF(COUNTIF($AD$2:AD1515,A530)=0,$C$10,""))</f>
        <v/>
      </c>
      <c r="F530" s="31" t="str">
        <f t="shared" ca="1" si="521"/>
        <v/>
      </c>
      <c r="G530" s="32" t="str">
        <f t="shared" ca="1" si="522"/>
        <v/>
      </c>
      <c r="H530" s="71" t="str">
        <f ca="1">IF(COUNTIF($AD$2:AD1515,A530)=1,VLOOKUP(A530,X:Y,2), IF(COUNTIF($AD$2:AD1515,A530)=0,$D$10,""))</f>
        <v/>
      </c>
      <c r="I530" s="31" t="str">
        <f t="shared" ca="1" si="523"/>
        <v/>
      </c>
      <c r="J530" s="32" t="str">
        <f t="shared" ca="1" si="524"/>
        <v/>
      </c>
      <c r="K530" s="71" t="str">
        <f ca="1">IF(COUNTIF($AD$2:AD1515,A530)=1,VLOOKUP(A530,Z:AA,2), IF(COUNTIF($AD$2:AD1515,A530)=0,$E$10,""))</f>
        <v/>
      </c>
      <c r="L530" s="31" t="str">
        <f t="shared" ca="1" si="525"/>
        <v/>
      </c>
      <c r="M530" s="32" t="str">
        <f t="shared" ca="1" si="526"/>
        <v/>
      </c>
      <c r="N530" s="77" t="str">
        <f t="shared" ca="1" si="527"/>
        <v/>
      </c>
      <c r="O530" s="77"/>
      <c r="P530" s="77"/>
      <c r="Q530" s="77" t="str">
        <f ca="1">IF(ISERROR(B530-2),"",$G$5*SUM($O$14:O530)-$H$5*SUM($P$14:P530))</f>
        <v/>
      </c>
      <c r="R530" s="77" t="str">
        <f t="shared" ca="1" si="528"/>
        <v/>
      </c>
      <c r="AB530" s="163" t="str">
        <f t="shared" si="533"/>
        <v/>
      </c>
      <c r="AC530" s="163" t="str">
        <f t="shared" si="534"/>
        <v/>
      </c>
      <c r="BS530" s="163" t="str">
        <f t="shared" si="535"/>
        <v/>
      </c>
      <c r="BT530" s="163" t="str">
        <f t="shared" si="536"/>
        <v/>
      </c>
      <c r="BY530" s="164" t="str">
        <f t="shared" ref="BY530:BY593" ca="1" si="545">IF(AND(ISBLANK(CN519), BY529 = $CN$1),NOW(),IF(ISBLANK(CN519),"",CN519))</f>
        <v/>
      </c>
      <c r="BZ530" s="44" t="str">
        <f ca="1">IF(COUNTIF($CN$2:CN1515,BY530)=1,VLOOKUP(BY530,CH:CI,2), IF(COUNTIF($CN$2:CN1515,BY530)=0,$BZ$10,""))</f>
        <v/>
      </c>
      <c r="CA530" s="45" t="str">
        <f t="shared" ca="1" si="538"/>
        <v/>
      </c>
      <c r="CB530" s="45" t="str">
        <f t="shared" ref="CB530:CB593" ca="1" si="546">IF(ISERROR(BZ530-2),"",ROUNDUP(BY530-BY$14,0)/360*$BZ$5*$BZ$6)</f>
        <v/>
      </c>
      <c r="CC530" s="44" t="str">
        <f ca="1">IF(COUNTIF($CN$2:CN1515,BY530)=1,VLOOKUP(BY530,CJ:CK,2), IF(COUNTIF($CN$2:CN1515,BY530)=0,$CA$10,""))</f>
        <v/>
      </c>
      <c r="CD530" s="45" t="str">
        <f t="shared" ref="CD530:CD593" ca="1" si="547">IF(ISERROR(BZ530-2),"",-1*(CC530-$CC$14)*10^-4*$CA$8*$CA$5)</f>
        <v/>
      </c>
      <c r="CE530" s="46" t="str">
        <f t="shared" ref="CE530:CE593" ca="1" si="548">IF(ISERROR(BZ530-2),"",ROUNDUP(BY530-BY$14,0)/360*$CA$5*$CA$6)</f>
        <v/>
      </c>
      <c r="CF530" s="44" t="str">
        <f t="shared" ref="CF530:CF593" ca="1" si="549">IF(ISERROR(BZ530-2),"",CA530+CB530-CD530-CE530)</f>
        <v/>
      </c>
      <c r="CL530" s="163" t="str">
        <f t="shared" si="529"/>
        <v/>
      </c>
      <c r="CM530" s="163" t="str">
        <f t="shared" si="530"/>
        <v/>
      </c>
      <c r="CR530" s="164" t="str">
        <f t="shared" ca="1" si="539"/>
        <v/>
      </c>
      <c r="CS530" s="44" t="str">
        <f ca="1">IF(COUNTIF($DG$2:DG1515,CR530)=1,VLOOKUP(CR530,DA:DB,2), IF(COUNTIF($DG$2:DG1515,CR530)=0,$CS$10,""))</f>
        <v/>
      </c>
      <c r="CT530" s="45" t="str">
        <f t="shared" ca="1" si="540"/>
        <v/>
      </c>
      <c r="CU530" s="45" t="str">
        <f t="shared" ca="1" si="541"/>
        <v/>
      </c>
      <c r="CV530" s="44" t="str">
        <f ca="1">IF(COUNTIF($DG$2:DG1515,CR530)=1,VLOOKUP(CR530,DC:DD,2), IF(COUNTIF($DG$2:DG1515,CR530)=0,$CT$10,""))</f>
        <v/>
      </c>
      <c r="CW530" s="45" t="str">
        <f t="shared" ca="1" si="542"/>
        <v/>
      </c>
      <c r="CX530" s="46" t="str">
        <f t="shared" ca="1" si="543"/>
        <v/>
      </c>
      <c r="CY530" s="44" t="str">
        <f t="shared" ca="1" si="544"/>
        <v/>
      </c>
      <c r="DE530" s="163" t="str">
        <f t="shared" si="531"/>
        <v/>
      </c>
      <c r="DF530" s="163" t="str">
        <f t="shared" si="532"/>
        <v/>
      </c>
    </row>
    <row r="531" spans="1:110">
      <c r="A531" s="164" t="str">
        <f t="shared" ca="1" si="519"/>
        <v/>
      </c>
      <c r="B531" s="71" t="str">
        <f ca="1">IF(COUNTIF($AD$2:AD1516,A531)=1,VLOOKUP(A531,T:U,2), IF(COUNTIF($AD$2:AD1516,A531)=0,$B$10,""))</f>
        <v/>
      </c>
      <c r="C531" s="31" t="str">
        <f t="shared" ca="1" si="537"/>
        <v/>
      </c>
      <c r="D531" s="32" t="str">
        <f t="shared" ca="1" si="520"/>
        <v/>
      </c>
      <c r="E531" s="71" t="str">
        <f ca="1">IF(COUNTIF($AD$2:AD1516,A531)=1,VLOOKUP(A531,V:W,2), IF(COUNTIF($AD$2:AD1516,A531)=0,$C$10,""))</f>
        <v/>
      </c>
      <c r="F531" s="31" t="str">
        <f t="shared" ca="1" si="521"/>
        <v/>
      </c>
      <c r="G531" s="32" t="str">
        <f t="shared" ca="1" si="522"/>
        <v/>
      </c>
      <c r="H531" s="71" t="str">
        <f ca="1">IF(COUNTIF($AD$2:AD1516,A531)=1,VLOOKUP(A531,X:Y,2), IF(COUNTIF($AD$2:AD1516,A531)=0,$D$10,""))</f>
        <v/>
      </c>
      <c r="I531" s="31" t="str">
        <f t="shared" ca="1" si="523"/>
        <v/>
      </c>
      <c r="J531" s="32" t="str">
        <f t="shared" ca="1" si="524"/>
        <v/>
      </c>
      <c r="K531" s="71" t="str">
        <f ca="1">IF(COUNTIF($AD$2:AD1516,A531)=1,VLOOKUP(A531,Z:AA,2), IF(COUNTIF($AD$2:AD1516,A531)=0,$E$10,""))</f>
        <v/>
      </c>
      <c r="L531" s="31" t="str">
        <f t="shared" ca="1" si="525"/>
        <v/>
      </c>
      <c r="M531" s="32" t="str">
        <f t="shared" ca="1" si="526"/>
        <v/>
      </c>
      <c r="N531" s="77" t="str">
        <f t="shared" ca="1" si="527"/>
        <v/>
      </c>
      <c r="O531" s="77"/>
      <c r="P531" s="77"/>
      <c r="Q531" s="77" t="str">
        <f ca="1">IF(ISERROR(B531-2),"",$G$5*SUM($O$14:O531)-$H$5*SUM($P$14:P531))</f>
        <v/>
      </c>
      <c r="R531" s="77" t="str">
        <f t="shared" ca="1" si="528"/>
        <v/>
      </c>
      <c r="AB531" s="163" t="str">
        <f t="shared" si="533"/>
        <v/>
      </c>
      <c r="AC531" s="163" t="str">
        <f t="shared" si="534"/>
        <v/>
      </c>
      <c r="BS531" s="163" t="str">
        <f t="shared" si="535"/>
        <v/>
      </c>
      <c r="BT531" s="163" t="str">
        <f t="shared" si="536"/>
        <v/>
      </c>
      <c r="BY531" s="164" t="str">
        <f t="shared" ca="1" si="545"/>
        <v/>
      </c>
      <c r="BZ531" s="44" t="str">
        <f ca="1">IF(COUNTIF($CN$2:CN1516,BY531)=1,VLOOKUP(BY531,CH:CI,2), IF(COUNTIF($CN$2:CN1516,BY531)=0,$BZ$10,""))</f>
        <v/>
      </c>
      <c r="CA531" s="45" t="str">
        <f t="shared" ca="1" si="538"/>
        <v/>
      </c>
      <c r="CB531" s="45" t="str">
        <f t="shared" ca="1" si="546"/>
        <v/>
      </c>
      <c r="CC531" s="44" t="str">
        <f ca="1">IF(COUNTIF($CN$2:CN1516,BY531)=1,VLOOKUP(BY531,CJ:CK,2), IF(COUNTIF($CN$2:CN1516,BY531)=0,$CA$10,""))</f>
        <v/>
      </c>
      <c r="CD531" s="45" t="str">
        <f t="shared" ca="1" si="547"/>
        <v/>
      </c>
      <c r="CE531" s="46" t="str">
        <f t="shared" ca="1" si="548"/>
        <v/>
      </c>
      <c r="CF531" s="44" t="str">
        <f t="shared" ca="1" si="549"/>
        <v/>
      </c>
      <c r="CL531" s="163" t="str">
        <f t="shared" si="529"/>
        <v/>
      </c>
      <c r="CM531" s="163" t="str">
        <f t="shared" si="530"/>
        <v/>
      </c>
      <c r="CR531" s="164" t="str">
        <f t="shared" ca="1" si="539"/>
        <v/>
      </c>
      <c r="CS531" s="44" t="str">
        <f ca="1">IF(COUNTIF($DG$2:DG1516,CR531)=1,VLOOKUP(CR531,DA:DB,2), IF(COUNTIF($DG$2:DG1516,CR531)=0,$CS$10,""))</f>
        <v/>
      </c>
      <c r="CT531" s="45" t="str">
        <f t="shared" ca="1" si="540"/>
        <v/>
      </c>
      <c r="CU531" s="45" t="str">
        <f t="shared" ca="1" si="541"/>
        <v/>
      </c>
      <c r="CV531" s="44" t="str">
        <f ca="1">IF(COUNTIF($DG$2:DG1516,CR531)=1,VLOOKUP(CR531,DC:DD,2), IF(COUNTIF($DG$2:DG1516,CR531)=0,$CT$10,""))</f>
        <v/>
      </c>
      <c r="CW531" s="45" t="str">
        <f t="shared" ca="1" si="542"/>
        <v/>
      </c>
      <c r="CX531" s="46" t="str">
        <f t="shared" ca="1" si="543"/>
        <v/>
      </c>
      <c r="CY531" s="44" t="str">
        <f t="shared" ca="1" si="544"/>
        <v/>
      </c>
      <c r="DE531" s="163" t="str">
        <f t="shared" si="531"/>
        <v/>
      </c>
      <c r="DF531" s="163" t="str">
        <f t="shared" si="532"/>
        <v/>
      </c>
    </row>
    <row r="532" spans="1:110">
      <c r="A532" s="164" t="str">
        <f t="shared" ca="1" si="519"/>
        <v/>
      </c>
      <c r="B532" s="71" t="str">
        <f ca="1">IF(COUNTIF($AD$2:AD1517,A532)=1,VLOOKUP(A532,T:U,2), IF(COUNTIF($AD$2:AD1517,A532)=0,$B$10,""))</f>
        <v/>
      </c>
      <c r="C532" s="31" t="str">
        <f t="shared" ca="1" si="537"/>
        <v/>
      </c>
      <c r="D532" s="32" t="str">
        <f t="shared" ca="1" si="520"/>
        <v/>
      </c>
      <c r="E532" s="71" t="str">
        <f ca="1">IF(COUNTIF($AD$2:AD1517,A532)=1,VLOOKUP(A532,V:W,2), IF(COUNTIF($AD$2:AD1517,A532)=0,$C$10,""))</f>
        <v/>
      </c>
      <c r="F532" s="31" t="str">
        <f t="shared" ca="1" si="521"/>
        <v/>
      </c>
      <c r="G532" s="32" t="str">
        <f t="shared" ca="1" si="522"/>
        <v/>
      </c>
      <c r="H532" s="71" t="str">
        <f ca="1">IF(COUNTIF($AD$2:AD1517,A532)=1,VLOOKUP(A532,X:Y,2), IF(COUNTIF($AD$2:AD1517,A532)=0,$D$10,""))</f>
        <v/>
      </c>
      <c r="I532" s="31" t="str">
        <f t="shared" ca="1" si="523"/>
        <v/>
      </c>
      <c r="J532" s="32" t="str">
        <f t="shared" ca="1" si="524"/>
        <v/>
      </c>
      <c r="K532" s="71" t="str">
        <f ca="1">IF(COUNTIF($AD$2:AD1517,A532)=1,VLOOKUP(A532,Z:AA,2), IF(COUNTIF($AD$2:AD1517,A532)=0,$E$10,""))</f>
        <v/>
      </c>
      <c r="L532" s="31" t="str">
        <f t="shared" ca="1" si="525"/>
        <v/>
      </c>
      <c r="M532" s="32" t="str">
        <f t="shared" ca="1" si="526"/>
        <v/>
      </c>
      <c r="N532" s="77" t="str">
        <f t="shared" ca="1" si="527"/>
        <v/>
      </c>
      <c r="O532" s="77"/>
      <c r="P532" s="77"/>
      <c r="Q532" s="77" t="str">
        <f ca="1">IF(ISERROR(B532-2),"",$G$5*SUM($O$14:O532)-$H$5*SUM($P$14:P532))</f>
        <v/>
      </c>
      <c r="R532" s="77" t="str">
        <f t="shared" ca="1" si="528"/>
        <v/>
      </c>
      <c r="AB532" s="163" t="str">
        <f t="shared" si="533"/>
        <v/>
      </c>
      <c r="AC532" s="163" t="str">
        <f t="shared" si="534"/>
        <v/>
      </c>
      <c r="BS532" s="163" t="str">
        <f t="shared" si="535"/>
        <v/>
      </c>
      <c r="BT532" s="163" t="str">
        <f t="shared" si="536"/>
        <v/>
      </c>
      <c r="BY532" s="164" t="str">
        <f t="shared" ca="1" si="545"/>
        <v/>
      </c>
      <c r="BZ532" s="44" t="str">
        <f ca="1">IF(COUNTIF($CN$2:CN1517,BY532)=1,VLOOKUP(BY532,CH:CI,2), IF(COUNTIF($CN$2:CN1517,BY532)=0,$BZ$10,""))</f>
        <v/>
      </c>
      <c r="CA532" s="45" t="str">
        <f t="shared" ca="1" si="538"/>
        <v/>
      </c>
      <c r="CB532" s="45" t="str">
        <f t="shared" ca="1" si="546"/>
        <v/>
      </c>
      <c r="CC532" s="44" t="str">
        <f ca="1">IF(COUNTIF($CN$2:CN1517,BY532)=1,VLOOKUP(BY532,CJ:CK,2), IF(COUNTIF($CN$2:CN1517,BY532)=0,$CA$10,""))</f>
        <v/>
      </c>
      <c r="CD532" s="45" t="str">
        <f t="shared" ca="1" si="547"/>
        <v/>
      </c>
      <c r="CE532" s="46" t="str">
        <f t="shared" ca="1" si="548"/>
        <v/>
      </c>
      <c r="CF532" s="44" t="str">
        <f t="shared" ca="1" si="549"/>
        <v/>
      </c>
      <c r="CL532" s="163" t="str">
        <f t="shared" si="529"/>
        <v/>
      </c>
      <c r="CM532" s="163" t="str">
        <f t="shared" si="530"/>
        <v/>
      </c>
      <c r="CR532" s="164" t="str">
        <f t="shared" ca="1" si="539"/>
        <v/>
      </c>
      <c r="CS532" s="44" t="str">
        <f ca="1">IF(COUNTIF($DG$2:DG1517,CR532)=1,VLOOKUP(CR532,DA:DB,2), IF(COUNTIF($DG$2:DG1517,CR532)=0,$CS$10,""))</f>
        <v/>
      </c>
      <c r="CT532" s="45" t="str">
        <f t="shared" ca="1" si="540"/>
        <v/>
      </c>
      <c r="CU532" s="45" t="str">
        <f t="shared" ca="1" si="541"/>
        <v/>
      </c>
      <c r="CV532" s="44" t="str">
        <f ca="1">IF(COUNTIF($DG$2:DG1517,CR532)=1,VLOOKUP(CR532,DC:DD,2), IF(COUNTIF($DG$2:DG1517,CR532)=0,$CT$10,""))</f>
        <v/>
      </c>
      <c r="CW532" s="45" t="str">
        <f t="shared" ca="1" si="542"/>
        <v/>
      </c>
      <c r="CX532" s="46" t="str">
        <f t="shared" ca="1" si="543"/>
        <v/>
      </c>
      <c r="CY532" s="44" t="str">
        <f t="shared" ca="1" si="544"/>
        <v/>
      </c>
      <c r="DE532" s="163" t="str">
        <f t="shared" si="531"/>
        <v/>
      </c>
      <c r="DF532" s="163" t="str">
        <f t="shared" si="532"/>
        <v/>
      </c>
    </row>
    <row r="533" spans="1:110">
      <c r="A533" s="164" t="str">
        <f t="shared" ca="1" si="519"/>
        <v/>
      </c>
      <c r="B533" s="71" t="str">
        <f ca="1">IF(COUNTIF($AD$2:AD1518,A533)=1,VLOOKUP(A533,T:U,2), IF(COUNTIF($AD$2:AD1518,A533)=0,$B$10,""))</f>
        <v/>
      </c>
      <c r="C533" s="31" t="str">
        <f t="shared" ca="1" si="537"/>
        <v/>
      </c>
      <c r="D533" s="32" t="str">
        <f t="shared" ca="1" si="520"/>
        <v/>
      </c>
      <c r="E533" s="71" t="str">
        <f ca="1">IF(COUNTIF($AD$2:AD1518,A533)=1,VLOOKUP(A533,V:W,2), IF(COUNTIF($AD$2:AD1518,A533)=0,$C$10,""))</f>
        <v/>
      </c>
      <c r="F533" s="31" t="str">
        <f t="shared" ca="1" si="521"/>
        <v/>
      </c>
      <c r="G533" s="32" t="str">
        <f t="shared" ca="1" si="522"/>
        <v/>
      </c>
      <c r="H533" s="71" t="str">
        <f ca="1">IF(COUNTIF($AD$2:AD1518,A533)=1,VLOOKUP(A533,X:Y,2), IF(COUNTIF($AD$2:AD1518,A533)=0,$D$10,""))</f>
        <v/>
      </c>
      <c r="I533" s="31" t="str">
        <f t="shared" ca="1" si="523"/>
        <v/>
      </c>
      <c r="J533" s="32" t="str">
        <f t="shared" ca="1" si="524"/>
        <v/>
      </c>
      <c r="K533" s="71" t="str">
        <f ca="1">IF(COUNTIF($AD$2:AD1518,A533)=1,VLOOKUP(A533,Z:AA,2), IF(COUNTIF($AD$2:AD1518,A533)=0,$E$10,""))</f>
        <v/>
      </c>
      <c r="L533" s="31" t="str">
        <f t="shared" ca="1" si="525"/>
        <v/>
      </c>
      <c r="M533" s="32" t="str">
        <f t="shared" ca="1" si="526"/>
        <v/>
      </c>
      <c r="N533" s="77" t="str">
        <f t="shared" ca="1" si="527"/>
        <v/>
      </c>
      <c r="O533" s="77"/>
      <c r="P533" s="77"/>
      <c r="Q533" s="77" t="str">
        <f ca="1">IF(ISERROR(B533-2),"",$G$5*SUM($O$14:O533)-$H$5*SUM($P$14:P533))</f>
        <v/>
      </c>
      <c r="R533" s="77" t="str">
        <f t="shared" ca="1" si="528"/>
        <v/>
      </c>
      <c r="AB533" s="163" t="str">
        <f t="shared" si="533"/>
        <v/>
      </c>
      <c r="AC533" s="163" t="str">
        <f t="shared" si="534"/>
        <v/>
      </c>
      <c r="BS533" s="163" t="str">
        <f t="shared" si="535"/>
        <v/>
      </c>
      <c r="BT533" s="163" t="str">
        <f t="shared" si="536"/>
        <v/>
      </c>
      <c r="BY533" s="164" t="str">
        <f t="shared" ca="1" si="545"/>
        <v/>
      </c>
      <c r="BZ533" s="44" t="str">
        <f ca="1">IF(COUNTIF($CN$2:CN1518,BY533)=1,VLOOKUP(BY533,CH:CI,2), IF(COUNTIF($CN$2:CN1518,BY533)=0,$BZ$10,""))</f>
        <v/>
      </c>
      <c r="CA533" s="45" t="str">
        <f t="shared" ca="1" si="538"/>
        <v/>
      </c>
      <c r="CB533" s="45" t="str">
        <f t="shared" ca="1" si="546"/>
        <v/>
      </c>
      <c r="CC533" s="44" t="str">
        <f ca="1">IF(COUNTIF($CN$2:CN1518,BY533)=1,VLOOKUP(BY533,CJ:CK,2), IF(COUNTIF($CN$2:CN1518,BY533)=0,$CA$10,""))</f>
        <v/>
      </c>
      <c r="CD533" s="45" t="str">
        <f t="shared" ca="1" si="547"/>
        <v/>
      </c>
      <c r="CE533" s="46" t="str">
        <f t="shared" ca="1" si="548"/>
        <v/>
      </c>
      <c r="CF533" s="44" t="str">
        <f t="shared" ca="1" si="549"/>
        <v/>
      </c>
      <c r="CL533" s="163" t="str">
        <f t="shared" si="529"/>
        <v/>
      </c>
      <c r="CM533" s="163" t="str">
        <f t="shared" si="530"/>
        <v/>
      </c>
      <c r="CR533" s="164" t="str">
        <f t="shared" ca="1" si="539"/>
        <v/>
      </c>
      <c r="CS533" s="44" t="str">
        <f ca="1">IF(COUNTIF($DG$2:DG1518,CR533)=1,VLOOKUP(CR533,DA:DB,2), IF(COUNTIF($DG$2:DG1518,CR533)=0,$CS$10,""))</f>
        <v/>
      </c>
      <c r="CT533" s="45" t="str">
        <f t="shared" ca="1" si="540"/>
        <v/>
      </c>
      <c r="CU533" s="45" t="str">
        <f t="shared" ca="1" si="541"/>
        <v/>
      </c>
      <c r="CV533" s="44" t="str">
        <f ca="1">IF(COUNTIF($DG$2:DG1518,CR533)=1,VLOOKUP(CR533,DC:DD,2), IF(COUNTIF($DG$2:DG1518,CR533)=0,$CT$10,""))</f>
        <v/>
      </c>
      <c r="CW533" s="45" t="str">
        <f t="shared" ca="1" si="542"/>
        <v/>
      </c>
      <c r="CX533" s="46" t="str">
        <f t="shared" ca="1" si="543"/>
        <v/>
      </c>
      <c r="CY533" s="44" t="str">
        <f t="shared" ca="1" si="544"/>
        <v/>
      </c>
      <c r="DE533" s="163" t="str">
        <f t="shared" si="531"/>
        <v/>
      </c>
      <c r="DF533" s="163" t="str">
        <f t="shared" si="532"/>
        <v/>
      </c>
    </row>
    <row r="534" spans="1:110">
      <c r="A534" s="164" t="str">
        <f t="shared" ca="1" si="519"/>
        <v/>
      </c>
      <c r="B534" s="71" t="str">
        <f ca="1">IF(COUNTIF($AD$2:AD1519,A534)=1,VLOOKUP(A534,T:U,2), IF(COUNTIF($AD$2:AD1519,A534)=0,$B$10,""))</f>
        <v/>
      </c>
      <c r="C534" s="31" t="str">
        <f t="shared" ca="1" si="537"/>
        <v/>
      </c>
      <c r="D534" s="32" t="str">
        <f t="shared" ca="1" si="520"/>
        <v/>
      </c>
      <c r="E534" s="71" t="str">
        <f ca="1">IF(COUNTIF($AD$2:AD1519,A534)=1,VLOOKUP(A534,V:W,2), IF(COUNTIF($AD$2:AD1519,A534)=0,$C$10,""))</f>
        <v/>
      </c>
      <c r="F534" s="31" t="str">
        <f t="shared" ca="1" si="521"/>
        <v/>
      </c>
      <c r="G534" s="32" t="str">
        <f t="shared" ca="1" si="522"/>
        <v/>
      </c>
      <c r="H534" s="71" t="str">
        <f ca="1">IF(COUNTIF($AD$2:AD1519,A534)=1,VLOOKUP(A534,X:Y,2), IF(COUNTIF($AD$2:AD1519,A534)=0,$D$10,""))</f>
        <v/>
      </c>
      <c r="I534" s="31" t="str">
        <f t="shared" ca="1" si="523"/>
        <v/>
      </c>
      <c r="J534" s="32" t="str">
        <f t="shared" ca="1" si="524"/>
        <v/>
      </c>
      <c r="K534" s="71" t="str">
        <f ca="1">IF(COUNTIF($AD$2:AD1519,A534)=1,VLOOKUP(A534,Z:AA,2), IF(COUNTIF($AD$2:AD1519,A534)=0,$E$10,""))</f>
        <v/>
      </c>
      <c r="L534" s="31" t="str">
        <f t="shared" ca="1" si="525"/>
        <v/>
      </c>
      <c r="M534" s="32" t="str">
        <f t="shared" ca="1" si="526"/>
        <v/>
      </c>
      <c r="N534" s="77" t="str">
        <f t="shared" ca="1" si="527"/>
        <v/>
      </c>
      <c r="O534" s="77"/>
      <c r="P534" s="77"/>
      <c r="Q534" s="77" t="str">
        <f ca="1">IF(ISERROR(B534-2),"",$G$5*SUM($O$14:O534)-$H$5*SUM($P$14:P534))</f>
        <v/>
      </c>
      <c r="R534" s="77" t="str">
        <f t="shared" ca="1" si="528"/>
        <v/>
      </c>
      <c r="AB534" s="163" t="str">
        <f t="shared" si="533"/>
        <v/>
      </c>
      <c r="AC534" s="163" t="str">
        <f t="shared" si="534"/>
        <v/>
      </c>
      <c r="BS534" s="163" t="str">
        <f t="shared" si="535"/>
        <v/>
      </c>
      <c r="BT534" s="163" t="str">
        <f t="shared" si="536"/>
        <v/>
      </c>
      <c r="BY534" s="164" t="str">
        <f t="shared" ca="1" si="545"/>
        <v/>
      </c>
      <c r="BZ534" s="44" t="str">
        <f ca="1">IF(COUNTIF($CN$2:CN1519,BY534)=1,VLOOKUP(BY534,CH:CI,2), IF(COUNTIF($CN$2:CN1519,BY534)=0,$BZ$10,""))</f>
        <v/>
      </c>
      <c r="CA534" s="45" t="str">
        <f t="shared" ca="1" si="538"/>
        <v/>
      </c>
      <c r="CB534" s="45" t="str">
        <f t="shared" ca="1" si="546"/>
        <v/>
      </c>
      <c r="CC534" s="44" t="str">
        <f ca="1">IF(COUNTIF($CN$2:CN1519,BY534)=1,VLOOKUP(BY534,CJ:CK,2), IF(COUNTIF($CN$2:CN1519,BY534)=0,$CA$10,""))</f>
        <v/>
      </c>
      <c r="CD534" s="45" t="str">
        <f t="shared" ca="1" si="547"/>
        <v/>
      </c>
      <c r="CE534" s="46" t="str">
        <f t="shared" ca="1" si="548"/>
        <v/>
      </c>
      <c r="CF534" s="44" t="str">
        <f t="shared" ca="1" si="549"/>
        <v/>
      </c>
      <c r="CL534" s="163" t="str">
        <f t="shared" si="529"/>
        <v/>
      </c>
      <c r="CM534" s="163" t="str">
        <f t="shared" si="530"/>
        <v/>
      </c>
      <c r="CR534" s="164" t="str">
        <f t="shared" ca="1" si="539"/>
        <v/>
      </c>
      <c r="CS534" s="44" t="str">
        <f ca="1">IF(COUNTIF($DG$2:DG1519,CR534)=1,VLOOKUP(CR534,DA:DB,2), IF(COUNTIF($DG$2:DG1519,CR534)=0,$CS$10,""))</f>
        <v/>
      </c>
      <c r="CT534" s="45" t="str">
        <f t="shared" ca="1" si="540"/>
        <v/>
      </c>
      <c r="CU534" s="45" t="str">
        <f t="shared" ca="1" si="541"/>
        <v/>
      </c>
      <c r="CV534" s="44" t="str">
        <f ca="1">IF(COUNTIF($DG$2:DG1519,CR534)=1,VLOOKUP(CR534,DC:DD,2), IF(COUNTIF($DG$2:DG1519,CR534)=0,$CT$10,""))</f>
        <v/>
      </c>
      <c r="CW534" s="45" t="str">
        <f t="shared" ca="1" si="542"/>
        <v/>
      </c>
      <c r="CX534" s="46" t="str">
        <f t="shared" ca="1" si="543"/>
        <v/>
      </c>
      <c r="CY534" s="44" t="str">
        <f t="shared" ca="1" si="544"/>
        <v/>
      </c>
      <c r="DE534" s="163" t="str">
        <f t="shared" si="531"/>
        <v/>
      </c>
      <c r="DF534" s="163" t="str">
        <f t="shared" si="532"/>
        <v/>
      </c>
    </row>
    <row r="535" spans="1:110">
      <c r="A535" s="164" t="str">
        <f t="shared" ca="1" si="519"/>
        <v/>
      </c>
      <c r="B535" s="71" t="str">
        <f ca="1">IF(COUNTIF($AD$2:AD1520,A535)=1,VLOOKUP(A535,T:U,2), IF(COUNTIF($AD$2:AD1520,A535)=0,$B$10,""))</f>
        <v/>
      </c>
      <c r="C535" s="31" t="str">
        <f t="shared" ca="1" si="537"/>
        <v/>
      </c>
      <c r="D535" s="32" t="str">
        <f t="shared" ca="1" si="520"/>
        <v/>
      </c>
      <c r="E535" s="71" t="str">
        <f ca="1">IF(COUNTIF($AD$2:AD1520,A535)=1,VLOOKUP(A535,V:W,2), IF(COUNTIF($AD$2:AD1520,A535)=0,$C$10,""))</f>
        <v/>
      </c>
      <c r="F535" s="31" t="str">
        <f t="shared" ca="1" si="521"/>
        <v/>
      </c>
      <c r="G535" s="32" t="str">
        <f t="shared" ca="1" si="522"/>
        <v/>
      </c>
      <c r="H535" s="71" t="str">
        <f ca="1">IF(COUNTIF($AD$2:AD1520,A535)=1,VLOOKUP(A535,X:Y,2), IF(COUNTIF($AD$2:AD1520,A535)=0,$D$10,""))</f>
        <v/>
      </c>
      <c r="I535" s="31" t="str">
        <f t="shared" ca="1" si="523"/>
        <v/>
      </c>
      <c r="J535" s="32" t="str">
        <f t="shared" ca="1" si="524"/>
        <v/>
      </c>
      <c r="K535" s="71" t="str">
        <f ca="1">IF(COUNTIF($AD$2:AD1520,A535)=1,VLOOKUP(A535,Z:AA,2), IF(COUNTIF($AD$2:AD1520,A535)=0,$E$10,""))</f>
        <v/>
      </c>
      <c r="L535" s="31" t="str">
        <f t="shared" ca="1" si="525"/>
        <v/>
      </c>
      <c r="M535" s="32" t="str">
        <f t="shared" ca="1" si="526"/>
        <v/>
      </c>
      <c r="N535" s="77" t="str">
        <f t="shared" ca="1" si="527"/>
        <v/>
      </c>
      <c r="O535" s="77"/>
      <c r="P535" s="77"/>
      <c r="Q535" s="77" t="str">
        <f ca="1">IF(ISERROR(B535-2),"",$G$5*SUM($O$14:O535)-$H$5*SUM($P$14:P535))</f>
        <v/>
      </c>
      <c r="R535" s="77" t="str">
        <f t="shared" ca="1" si="528"/>
        <v/>
      </c>
      <c r="AB535" s="163" t="str">
        <f t="shared" si="533"/>
        <v/>
      </c>
      <c r="AC535" s="163" t="str">
        <f t="shared" si="534"/>
        <v/>
      </c>
      <c r="BS535" s="163" t="str">
        <f t="shared" si="535"/>
        <v/>
      </c>
      <c r="BT535" s="163" t="str">
        <f t="shared" si="536"/>
        <v/>
      </c>
      <c r="BY535" s="164" t="str">
        <f t="shared" ca="1" si="545"/>
        <v/>
      </c>
      <c r="BZ535" s="44" t="str">
        <f ca="1">IF(COUNTIF($CN$2:CN1520,BY535)=1,VLOOKUP(BY535,CH:CI,2), IF(COUNTIF($CN$2:CN1520,BY535)=0,$BZ$10,""))</f>
        <v/>
      </c>
      <c r="CA535" s="45" t="str">
        <f t="shared" ca="1" si="538"/>
        <v/>
      </c>
      <c r="CB535" s="45" t="str">
        <f t="shared" ca="1" si="546"/>
        <v/>
      </c>
      <c r="CC535" s="44" t="str">
        <f ca="1">IF(COUNTIF($CN$2:CN1520,BY535)=1,VLOOKUP(BY535,CJ:CK,2), IF(COUNTIF($CN$2:CN1520,BY535)=0,$CA$10,""))</f>
        <v/>
      </c>
      <c r="CD535" s="45" t="str">
        <f t="shared" ca="1" si="547"/>
        <v/>
      </c>
      <c r="CE535" s="46" t="str">
        <f t="shared" ca="1" si="548"/>
        <v/>
      </c>
      <c r="CF535" s="44" t="str">
        <f t="shared" ca="1" si="549"/>
        <v/>
      </c>
      <c r="CL535" s="163" t="str">
        <f t="shared" si="529"/>
        <v/>
      </c>
      <c r="CM535" s="163" t="str">
        <f t="shared" si="530"/>
        <v/>
      </c>
      <c r="CR535" s="164" t="str">
        <f t="shared" ca="1" si="539"/>
        <v/>
      </c>
      <c r="CS535" s="44" t="str">
        <f ca="1">IF(COUNTIF($DG$2:DG1520,CR535)=1,VLOOKUP(CR535,DA:DB,2), IF(COUNTIF($DG$2:DG1520,CR535)=0,$CS$10,""))</f>
        <v/>
      </c>
      <c r="CT535" s="45" t="str">
        <f t="shared" ca="1" si="540"/>
        <v/>
      </c>
      <c r="CU535" s="45" t="str">
        <f t="shared" ca="1" si="541"/>
        <v/>
      </c>
      <c r="CV535" s="44" t="str">
        <f ca="1">IF(COUNTIF($DG$2:DG1520,CR535)=1,VLOOKUP(CR535,DC:DD,2), IF(COUNTIF($DG$2:DG1520,CR535)=0,$CT$10,""))</f>
        <v/>
      </c>
      <c r="CW535" s="45" t="str">
        <f t="shared" ca="1" si="542"/>
        <v/>
      </c>
      <c r="CX535" s="46" t="str">
        <f t="shared" ca="1" si="543"/>
        <v/>
      </c>
      <c r="CY535" s="44" t="str">
        <f t="shared" ca="1" si="544"/>
        <v/>
      </c>
      <c r="DE535" s="163" t="str">
        <f t="shared" si="531"/>
        <v/>
      </c>
      <c r="DF535" s="163" t="str">
        <f t="shared" si="532"/>
        <v/>
      </c>
    </row>
    <row r="536" spans="1:110">
      <c r="A536" s="164" t="str">
        <f t="shared" ca="1" si="519"/>
        <v/>
      </c>
      <c r="B536" s="71" t="str">
        <f ca="1">IF(COUNTIF($AD$2:AD1521,A536)=1,VLOOKUP(A536,T:U,2), IF(COUNTIF($AD$2:AD1521,A536)=0,$B$10,""))</f>
        <v/>
      </c>
      <c r="C536" s="31" t="str">
        <f t="shared" ca="1" si="537"/>
        <v/>
      </c>
      <c r="D536" s="32" t="str">
        <f t="shared" ca="1" si="520"/>
        <v/>
      </c>
      <c r="E536" s="71" t="str">
        <f ca="1">IF(COUNTIF($AD$2:AD1521,A536)=1,VLOOKUP(A536,V:W,2), IF(COUNTIF($AD$2:AD1521,A536)=0,$C$10,""))</f>
        <v/>
      </c>
      <c r="F536" s="31" t="str">
        <f t="shared" ca="1" si="521"/>
        <v/>
      </c>
      <c r="G536" s="32" t="str">
        <f t="shared" ca="1" si="522"/>
        <v/>
      </c>
      <c r="H536" s="71" t="str">
        <f ca="1">IF(COUNTIF($AD$2:AD1521,A536)=1,VLOOKUP(A536,X:Y,2), IF(COUNTIF($AD$2:AD1521,A536)=0,$D$10,""))</f>
        <v/>
      </c>
      <c r="I536" s="31" t="str">
        <f t="shared" ca="1" si="523"/>
        <v/>
      </c>
      <c r="J536" s="32" t="str">
        <f t="shared" ca="1" si="524"/>
        <v/>
      </c>
      <c r="K536" s="71" t="str">
        <f ca="1">IF(COUNTIF($AD$2:AD1521,A536)=1,VLOOKUP(A536,Z:AA,2), IF(COUNTIF($AD$2:AD1521,A536)=0,$E$10,""))</f>
        <v/>
      </c>
      <c r="L536" s="31" t="str">
        <f t="shared" ca="1" si="525"/>
        <v/>
      </c>
      <c r="M536" s="32" t="str">
        <f t="shared" ca="1" si="526"/>
        <v/>
      </c>
      <c r="N536" s="77" t="str">
        <f t="shared" ca="1" si="527"/>
        <v/>
      </c>
      <c r="O536" s="77"/>
      <c r="P536" s="77"/>
      <c r="Q536" s="77" t="str">
        <f ca="1">IF(ISERROR(B536-2),"",$G$5*SUM($O$14:O536)-$H$5*SUM($P$14:P536))</f>
        <v/>
      </c>
      <c r="R536" s="77" t="str">
        <f t="shared" ca="1" si="528"/>
        <v/>
      </c>
      <c r="AB536" s="163" t="str">
        <f t="shared" si="533"/>
        <v/>
      </c>
      <c r="AC536" s="163" t="str">
        <f t="shared" si="534"/>
        <v/>
      </c>
      <c r="BS536" s="163" t="str">
        <f t="shared" si="535"/>
        <v/>
      </c>
      <c r="BT536" s="163" t="str">
        <f t="shared" si="536"/>
        <v/>
      </c>
      <c r="BY536" s="164" t="str">
        <f t="shared" ca="1" si="545"/>
        <v/>
      </c>
      <c r="BZ536" s="44" t="str">
        <f ca="1">IF(COUNTIF($CN$2:CN1521,BY536)=1,VLOOKUP(BY536,CH:CI,2), IF(COUNTIF($CN$2:CN1521,BY536)=0,$BZ$10,""))</f>
        <v/>
      </c>
      <c r="CA536" s="45" t="str">
        <f t="shared" ca="1" si="538"/>
        <v/>
      </c>
      <c r="CB536" s="45" t="str">
        <f t="shared" ca="1" si="546"/>
        <v/>
      </c>
      <c r="CC536" s="44" t="str">
        <f ca="1">IF(COUNTIF($CN$2:CN1521,BY536)=1,VLOOKUP(BY536,CJ:CK,2), IF(COUNTIF($CN$2:CN1521,BY536)=0,$CA$10,""))</f>
        <v/>
      </c>
      <c r="CD536" s="45" t="str">
        <f t="shared" ca="1" si="547"/>
        <v/>
      </c>
      <c r="CE536" s="46" t="str">
        <f t="shared" ca="1" si="548"/>
        <v/>
      </c>
      <c r="CF536" s="44" t="str">
        <f t="shared" ca="1" si="549"/>
        <v/>
      </c>
      <c r="CL536" s="163" t="str">
        <f t="shared" si="529"/>
        <v/>
      </c>
      <c r="CM536" s="163" t="str">
        <f t="shared" si="530"/>
        <v/>
      </c>
      <c r="CR536" s="164" t="str">
        <f t="shared" ca="1" si="539"/>
        <v/>
      </c>
      <c r="CS536" s="44" t="str">
        <f ca="1">IF(COUNTIF($DG$2:DG1521,CR536)=1,VLOOKUP(CR536,DA:DB,2), IF(COUNTIF($DG$2:DG1521,CR536)=0,$CS$10,""))</f>
        <v/>
      </c>
      <c r="CT536" s="45" t="str">
        <f t="shared" ca="1" si="540"/>
        <v/>
      </c>
      <c r="CU536" s="45" t="str">
        <f t="shared" ca="1" si="541"/>
        <v/>
      </c>
      <c r="CV536" s="44" t="str">
        <f ca="1">IF(COUNTIF($DG$2:DG1521,CR536)=1,VLOOKUP(CR536,DC:DD,2), IF(COUNTIF($DG$2:DG1521,CR536)=0,$CT$10,""))</f>
        <v/>
      </c>
      <c r="CW536" s="45" t="str">
        <f t="shared" ca="1" si="542"/>
        <v/>
      </c>
      <c r="CX536" s="46" t="str">
        <f t="shared" ca="1" si="543"/>
        <v/>
      </c>
      <c r="CY536" s="44" t="str">
        <f t="shared" ca="1" si="544"/>
        <v/>
      </c>
      <c r="DE536" s="163" t="str">
        <f t="shared" si="531"/>
        <v/>
      </c>
      <c r="DF536" s="163" t="str">
        <f t="shared" si="532"/>
        <v/>
      </c>
    </row>
    <row r="537" spans="1:110">
      <c r="A537" s="164" t="str">
        <f t="shared" ca="1" si="519"/>
        <v/>
      </c>
      <c r="B537" s="71" t="str">
        <f ca="1">IF(COUNTIF($AD$2:AD1522,A537)=1,VLOOKUP(A537,T:U,2), IF(COUNTIF($AD$2:AD1522,A537)=0,$B$10,""))</f>
        <v/>
      </c>
      <c r="C537" s="31" t="str">
        <f t="shared" ca="1" si="537"/>
        <v/>
      </c>
      <c r="D537" s="32" t="str">
        <f t="shared" ca="1" si="520"/>
        <v/>
      </c>
      <c r="E537" s="71" t="str">
        <f ca="1">IF(COUNTIF($AD$2:AD1522,A537)=1,VLOOKUP(A537,V:W,2), IF(COUNTIF($AD$2:AD1522,A537)=0,$C$10,""))</f>
        <v/>
      </c>
      <c r="F537" s="31" t="str">
        <f t="shared" ca="1" si="521"/>
        <v/>
      </c>
      <c r="G537" s="32" t="str">
        <f t="shared" ca="1" si="522"/>
        <v/>
      </c>
      <c r="H537" s="71" t="str">
        <f ca="1">IF(COUNTIF($AD$2:AD1522,A537)=1,VLOOKUP(A537,X:Y,2), IF(COUNTIF($AD$2:AD1522,A537)=0,$D$10,""))</f>
        <v/>
      </c>
      <c r="I537" s="31" t="str">
        <f t="shared" ca="1" si="523"/>
        <v/>
      </c>
      <c r="J537" s="32" t="str">
        <f t="shared" ca="1" si="524"/>
        <v/>
      </c>
      <c r="K537" s="71" t="str">
        <f ca="1">IF(COUNTIF($AD$2:AD1522,A537)=1,VLOOKUP(A537,Z:AA,2), IF(COUNTIF($AD$2:AD1522,A537)=0,$E$10,""))</f>
        <v/>
      </c>
      <c r="L537" s="31" t="str">
        <f t="shared" ca="1" si="525"/>
        <v/>
      </c>
      <c r="M537" s="32" t="str">
        <f t="shared" ca="1" si="526"/>
        <v/>
      </c>
      <c r="N537" s="77" t="str">
        <f t="shared" ca="1" si="527"/>
        <v/>
      </c>
      <c r="O537" s="77"/>
      <c r="P537" s="77"/>
      <c r="Q537" s="77" t="str">
        <f ca="1">IF(ISERROR(B537-2),"",$G$5*SUM($O$14:O537)-$H$5*SUM($P$14:P537))</f>
        <v/>
      </c>
      <c r="R537" s="77" t="str">
        <f t="shared" ca="1" si="528"/>
        <v/>
      </c>
      <c r="AB537" s="163" t="str">
        <f t="shared" si="533"/>
        <v/>
      </c>
      <c r="AC537" s="163" t="str">
        <f t="shared" si="534"/>
        <v/>
      </c>
      <c r="BS537" s="163" t="str">
        <f t="shared" si="535"/>
        <v/>
      </c>
      <c r="BT537" s="163" t="str">
        <f t="shared" si="536"/>
        <v/>
      </c>
      <c r="BY537" s="164" t="str">
        <f t="shared" ca="1" si="545"/>
        <v/>
      </c>
      <c r="BZ537" s="44" t="str">
        <f ca="1">IF(COUNTIF($CN$2:CN1522,BY537)=1,VLOOKUP(BY537,CH:CI,2), IF(COUNTIF($CN$2:CN1522,BY537)=0,$BZ$10,""))</f>
        <v/>
      </c>
      <c r="CA537" s="45" t="str">
        <f t="shared" ca="1" si="538"/>
        <v/>
      </c>
      <c r="CB537" s="45" t="str">
        <f t="shared" ca="1" si="546"/>
        <v/>
      </c>
      <c r="CC537" s="44" t="str">
        <f ca="1">IF(COUNTIF($CN$2:CN1522,BY537)=1,VLOOKUP(BY537,CJ:CK,2), IF(COUNTIF($CN$2:CN1522,BY537)=0,$CA$10,""))</f>
        <v/>
      </c>
      <c r="CD537" s="45" t="str">
        <f t="shared" ca="1" si="547"/>
        <v/>
      </c>
      <c r="CE537" s="46" t="str">
        <f t="shared" ca="1" si="548"/>
        <v/>
      </c>
      <c r="CF537" s="44" t="str">
        <f t="shared" ca="1" si="549"/>
        <v/>
      </c>
      <c r="CL537" s="163" t="str">
        <f t="shared" si="529"/>
        <v/>
      </c>
      <c r="CM537" s="163" t="str">
        <f t="shared" si="530"/>
        <v/>
      </c>
      <c r="CR537" s="164" t="str">
        <f t="shared" ca="1" si="539"/>
        <v/>
      </c>
      <c r="CS537" s="44" t="str">
        <f ca="1">IF(COUNTIF($DG$2:DG1522,CR537)=1,VLOOKUP(CR537,DA:DB,2), IF(COUNTIF($DG$2:DG1522,CR537)=0,$CS$10,""))</f>
        <v/>
      </c>
      <c r="CT537" s="45" t="str">
        <f t="shared" ca="1" si="540"/>
        <v/>
      </c>
      <c r="CU537" s="45" t="str">
        <f t="shared" ca="1" si="541"/>
        <v/>
      </c>
      <c r="CV537" s="44" t="str">
        <f ca="1">IF(COUNTIF($DG$2:DG1522,CR537)=1,VLOOKUP(CR537,DC:DD,2), IF(COUNTIF($DG$2:DG1522,CR537)=0,$CT$10,""))</f>
        <v/>
      </c>
      <c r="CW537" s="45" t="str">
        <f t="shared" ca="1" si="542"/>
        <v/>
      </c>
      <c r="CX537" s="46" t="str">
        <f t="shared" ca="1" si="543"/>
        <v/>
      </c>
      <c r="CY537" s="44" t="str">
        <f t="shared" ca="1" si="544"/>
        <v/>
      </c>
      <c r="DE537" s="163" t="str">
        <f t="shared" si="531"/>
        <v/>
      </c>
      <c r="DF537" s="163" t="str">
        <f t="shared" si="532"/>
        <v/>
      </c>
    </row>
    <row r="538" spans="1:110">
      <c r="A538" s="164" t="str">
        <f t="shared" ca="1" si="519"/>
        <v/>
      </c>
      <c r="B538" s="71" t="str">
        <f ca="1">IF(COUNTIF($AD$2:AD1523,A538)=1,VLOOKUP(A538,T:U,2), IF(COUNTIF($AD$2:AD1523,A538)=0,$B$10,""))</f>
        <v/>
      </c>
      <c r="C538" s="31" t="str">
        <f t="shared" ca="1" si="537"/>
        <v/>
      </c>
      <c r="D538" s="32" t="str">
        <f t="shared" ca="1" si="520"/>
        <v/>
      </c>
      <c r="E538" s="71" t="str">
        <f ca="1">IF(COUNTIF($AD$2:AD1523,A538)=1,VLOOKUP(A538,V:W,2), IF(COUNTIF($AD$2:AD1523,A538)=0,$C$10,""))</f>
        <v/>
      </c>
      <c r="F538" s="31" t="str">
        <f t="shared" ca="1" si="521"/>
        <v/>
      </c>
      <c r="G538" s="32" t="str">
        <f t="shared" ca="1" si="522"/>
        <v/>
      </c>
      <c r="H538" s="71" t="str">
        <f ca="1">IF(COUNTIF($AD$2:AD1523,A538)=1,VLOOKUP(A538,X:Y,2), IF(COUNTIF($AD$2:AD1523,A538)=0,$D$10,""))</f>
        <v/>
      </c>
      <c r="I538" s="31" t="str">
        <f t="shared" ca="1" si="523"/>
        <v/>
      </c>
      <c r="J538" s="32" t="str">
        <f t="shared" ca="1" si="524"/>
        <v/>
      </c>
      <c r="K538" s="71" t="str">
        <f ca="1">IF(COUNTIF($AD$2:AD1523,A538)=1,VLOOKUP(A538,Z:AA,2), IF(COUNTIF($AD$2:AD1523,A538)=0,$E$10,""))</f>
        <v/>
      </c>
      <c r="L538" s="31" t="str">
        <f t="shared" ca="1" si="525"/>
        <v/>
      </c>
      <c r="M538" s="32" t="str">
        <f t="shared" ca="1" si="526"/>
        <v/>
      </c>
      <c r="N538" s="77" t="str">
        <f t="shared" ca="1" si="527"/>
        <v/>
      </c>
      <c r="O538" s="77"/>
      <c r="P538" s="77"/>
      <c r="Q538" s="77" t="str">
        <f ca="1">IF(ISERROR(B538-2),"",$G$5*SUM($O$14:O538)-$H$5*SUM($P$14:P538))</f>
        <v/>
      </c>
      <c r="R538" s="77" t="str">
        <f t="shared" ca="1" si="528"/>
        <v/>
      </c>
      <c r="AB538" s="163" t="str">
        <f t="shared" si="533"/>
        <v/>
      </c>
      <c r="AC538" s="163" t="str">
        <f t="shared" si="534"/>
        <v/>
      </c>
      <c r="BS538" s="163" t="str">
        <f t="shared" si="535"/>
        <v/>
      </c>
      <c r="BT538" s="163" t="str">
        <f t="shared" si="536"/>
        <v/>
      </c>
      <c r="BY538" s="164" t="str">
        <f t="shared" ca="1" si="545"/>
        <v/>
      </c>
      <c r="BZ538" s="44" t="str">
        <f ca="1">IF(COUNTIF($CN$2:CN1523,BY538)=1,VLOOKUP(BY538,CH:CI,2), IF(COUNTIF($CN$2:CN1523,BY538)=0,$BZ$10,""))</f>
        <v/>
      </c>
      <c r="CA538" s="45" t="str">
        <f t="shared" ca="1" si="538"/>
        <v/>
      </c>
      <c r="CB538" s="45" t="str">
        <f t="shared" ca="1" si="546"/>
        <v/>
      </c>
      <c r="CC538" s="44" t="str">
        <f ca="1">IF(COUNTIF($CN$2:CN1523,BY538)=1,VLOOKUP(BY538,CJ:CK,2), IF(COUNTIF($CN$2:CN1523,BY538)=0,$CA$10,""))</f>
        <v/>
      </c>
      <c r="CD538" s="45" t="str">
        <f t="shared" ca="1" si="547"/>
        <v/>
      </c>
      <c r="CE538" s="46" t="str">
        <f t="shared" ca="1" si="548"/>
        <v/>
      </c>
      <c r="CF538" s="44" t="str">
        <f t="shared" ca="1" si="549"/>
        <v/>
      </c>
      <c r="CL538" s="163" t="str">
        <f t="shared" si="529"/>
        <v/>
      </c>
      <c r="CM538" s="163" t="str">
        <f t="shared" si="530"/>
        <v/>
      </c>
      <c r="CR538" s="164" t="str">
        <f t="shared" ca="1" si="539"/>
        <v/>
      </c>
      <c r="CS538" s="44" t="str">
        <f ca="1">IF(COUNTIF($DG$2:DG1523,CR538)=1,VLOOKUP(CR538,DA:DB,2), IF(COUNTIF($DG$2:DG1523,CR538)=0,$CS$10,""))</f>
        <v/>
      </c>
      <c r="CT538" s="45" t="str">
        <f t="shared" ca="1" si="540"/>
        <v/>
      </c>
      <c r="CU538" s="45" t="str">
        <f t="shared" ca="1" si="541"/>
        <v/>
      </c>
      <c r="CV538" s="44" t="str">
        <f ca="1">IF(COUNTIF($DG$2:DG1523,CR538)=1,VLOOKUP(CR538,DC:DD,2), IF(COUNTIF($DG$2:DG1523,CR538)=0,$CT$10,""))</f>
        <v/>
      </c>
      <c r="CW538" s="45" t="str">
        <f t="shared" ca="1" si="542"/>
        <v/>
      </c>
      <c r="CX538" s="46" t="str">
        <f t="shared" ca="1" si="543"/>
        <v/>
      </c>
      <c r="CY538" s="44" t="str">
        <f t="shared" ca="1" si="544"/>
        <v/>
      </c>
      <c r="DE538" s="163" t="str">
        <f t="shared" si="531"/>
        <v/>
      </c>
      <c r="DF538" s="163" t="str">
        <f t="shared" si="532"/>
        <v/>
      </c>
    </row>
    <row r="539" spans="1:110">
      <c r="A539" s="164" t="str">
        <f t="shared" ca="1" si="519"/>
        <v/>
      </c>
      <c r="B539" s="71" t="str">
        <f ca="1">IF(COUNTIF($AD$2:AD1524,A539)=1,VLOOKUP(A539,T:U,2), IF(COUNTIF($AD$2:AD1524,A539)=0,$B$10,""))</f>
        <v/>
      </c>
      <c r="C539" s="31" t="str">
        <f t="shared" ca="1" si="537"/>
        <v/>
      </c>
      <c r="D539" s="32" t="str">
        <f t="shared" ca="1" si="520"/>
        <v/>
      </c>
      <c r="E539" s="71" t="str">
        <f ca="1">IF(COUNTIF($AD$2:AD1524,A539)=1,VLOOKUP(A539,V:W,2), IF(COUNTIF($AD$2:AD1524,A539)=0,$C$10,""))</f>
        <v/>
      </c>
      <c r="F539" s="31" t="str">
        <f t="shared" ca="1" si="521"/>
        <v/>
      </c>
      <c r="G539" s="32" t="str">
        <f t="shared" ca="1" si="522"/>
        <v/>
      </c>
      <c r="H539" s="71" t="str">
        <f ca="1">IF(COUNTIF($AD$2:AD1524,A539)=1,VLOOKUP(A539,X:Y,2), IF(COUNTIF($AD$2:AD1524,A539)=0,$D$10,""))</f>
        <v/>
      </c>
      <c r="I539" s="31" t="str">
        <f t="shared" ca="1" si="523"/>
        <v/>
      </c>
      <c r="J539" s="32" t="str">
        <f t="shared" ca="1" si="524"/>
        <v/>
      </c>
      <c r="K539" s="71" t="str">
        <f ca="1">IF(COUNTIF($AD$2:AD1524,A539)=1,VLOOKUP(A539,Z:AA,2), IF(COUNTIF($AD$2:AD1524,A539)=0,$E$10,""))</f>
        <v/>
      </c>
      <c r="L539" s="31" t="str">
        <f t="shared" ca="1" si="525"/>
        <v/>
      </c>
      <c r="M539" s="32" t="str">
        <f t="shared" ca="1" si="526"/>
        <v/>
      </c>
      <c r="N539" s="77" t="str">
        <f t="shared" ca="1" si="527"/>
        <v/>
      </c>
      <c r="O539" s="77"/>
      <c r="P539" s="77"/>
      <c r="Q539" s="77" t="str">
        <f ca="1">IF(ISERROR(B539-2),"",$G$5*SUM($O$14:O539)-$H$5*SUM($P$14:P539))</f>
        <v/>
      </c>
      <c r="R539" s="77" t="str">
        <f t="shared" ca="1" si="528"/>
        <v/>
      </c>
      <c r="AB539" s="163" t="str">
        <f t="shared" si="533"/>
        <v/>
      </c>
      <c r="AC539" s="163" t="str">
        <f t="shared" si="534"/>
        <v/>
      </c>
      <c r="BS539" s="163" t="str">
        <f t="shared" si="535"/>
        <v/>
      </c>
      <c r="BT539" s="163" t="str">
        <f t="shared" si="536"/>
        <v/>
      </c>
      <c r="BY539" s="164" t="str">
        <f t="shared" ca="1" si="545"/>
        <v/>
      </c>
      <c r="BZ539" s="44" t="str">
        <f ca="1">IF(COUNTIF($CN$2:CN1524,BY539)=1,VLOOKUP(BY539,CH:CI,2), IF(COUNTIF($CN$2:CN1524,BY539)=0,$BZ$10,""))</f>
        <v/>
      </c>
      <c r="CA539" s="45" t="str">
        <f t="shared" ca="1" si="538"/>
        <v/>
      </c>
      <c r="CB539" s="45" t="str">
        <f t="shared" ca="1" si="546"/>
        <v/>
      </c>
      <c r="CC539" s="44" t="str">
        <f ca="1">IF(COUNTIF($CN$2:CN1524,BY539)=1,VLOOKUP(BY539,CJ:CK,2), IF(COUNTIF($CN$2:CN1524,BY539)=0,$CA$10,""))</f>
        <v/>
      </c>
      <c r="CD539" s="45" t="str">
        <f t="shared" ca="1" si="547"/>
        <v/>
      </c>
      <c r="CE539" s="46" t="str">
        <f t="shared" ca="1" si="548"/>
        <v/>
      </c>
      <c r="CF539" s="44" t="str">
        <f t="shared" ca="1" si="549"/>
        <v/>
      </c>
      <c r="CL539" s="163" t="str">
        <f t="shared" si="529"/>
        <v/>
      </c>
      <c r="CM539" s="163" t="str">
        <f t="shared" si="530"/>
        <v/>
      </c>
      <c r="CR539" s="164" t="str">
        <f t="shared" ca="1" si="539"/>
        <v/>
      </c>
      <c r="CS539" s="44" t="str">
        <f ca="1">IF(COUNTIF($DG$2:DG1524,CR539)=1,VLOOKUP(CR539,DA:DB,2), IF(COUNTIF($DG$2:DG1524,CR539)=0,$CS$10,""))</f>
        <v/>
      </c>
      <c r="CT539" s="45" t="str">
        <f t="shared" ca="1" si="540"/>
        <v/>
      </c>
      <c r="CU539" s="45" t="str">
        <f t="shared" ca="1" si="541"/>
        <v/>
      </c>
      <c r="CV539" s="44" t="str">
        <f ca="1">IF(COUNTIF($DG$2:DG1524,CR539)=1,VLOOKUP(CR539,DC:DD,2), IF(COUNTIF($DG$2:DG1524,CR539)=0,$CT$10,""))</f>
        <v/>
      </c>
      <c r="CW539" s="45" t="str">
        <f t="shared" ca="1" si="542"/>
        <v/>
      </c>
      <c r="CX539" s="46" t="str">
        <f t="shared" ca="1" si="543"/>
        <v/>
      </c>
      <c r="CY539" s="44" t="str">
        <f t="shared" ca="1" si="544"/>
        <v/>
      </c>
      <c r="DE539" s="163" t="str">
        <f t="shared" si="531"/>
        <v/>
      </c>
      <c r="DF539" s="163" t="str">
        <f t="shared" si="532"/>
        <v/>
      </c>
    </row>
    <row r="540" spans="1:110">
      <c r="A540" s="164" t="str">
        <f t="shared" ca="1" si="519"/>
        <v/>
      </c>
      <c r="B540" s="71" t="str">
        <f ca="1">IF(COUNTIF($AD$2:AD1525,A540)=1,VLOOKUP(A540,T:U,2), IF(COUNTIF($AD$2:AD1525,A540)=0,$B$10,""))</f>
        <v/>
      </c>
      <c r="C540" s="31" t="str">
        <f t="shared" ca="1" si="537"/>
        <v/>
      </c>
      <c r="D540" s="32" t="str">
        <f t="shared" ca="1" si="520"/>
        <v/>
      </c>
      <c r="E540" s="71" t="str">
        <f ca="1">IF(COUNTIF($AD$2:AD1525,A540)=1,VLOOKUP(A540,V:W,2), IF(COUNTIF($AD$2:AD1525,A540)=0,$C$10,""))</f>
        <v/>
      </c>
      <c r="F540" s="31" t="str">
        <f t="shared" ca="1" si="521"/>
        <v/>
      </c>
      <c r="G540" s="32" t="str">
        <f t="shared" ca="1" si="522"/>
        <v/>
      </c>
      <c r="H540" s="71" t="str">
        <f ca="1">IF(COUNTIF($AD$2:AD1525,A540)=1,VLOOKUP(A540,X:Y,2), IF(COUNTIF($AD$2:AD1525,A540)=0,$D$10,""))</f>
        <v/>
      </c>
      <c r="I540" s="31" t="str">
        <f t="shared" ca="1" si="523"/>
        <v/>
      </c>
      <c r="J540" s="32" t="str">
        <f t="shared" ca="1" si="524"/>
        <v/>
      </c>
      <c r="K540" s="71" t="str">
        <f ca="1">IF(COUNTIF($AD$2:AD1525,A540)=1,VLOOKUP(A540,Z:AA,2), IF(COUNTIF($AD$2:AD1525,A540)=0,$E$10,""))</f>
        <v/>
      </c>
      <c r="L540" s="31" t="str">
        <f t="shared" ca="1" si="525"/>
        <v/>
      </c>
      <c r="M540" s="32" t="str">
        <f t="shared" ca="1" si="526"/>
        <v/>
      </c>
      <c r="N540" s="77" t="str">
        <f t="shared" ca="1" si="527"/>
        <v/>
      </c>
      <c r="O540" s="77"/>
      <c r="P540" s="77"/>
      <c r="Q540" s="77" t="str">
        <f ca="1">IF(ISERROR(B540-2),"",$G$5*SUM($O$14:O540)-$H$5*SUM($P$14:P540))</f>
        <v/>
      </c>
      <c r="R540" s="77" t="str">
        <f t="shared" ca="1" si="528"/>
        <v/>
      </c>
      <c r="AB540" s="163" t="str">
        <f t="shared" si="533"/>
        <v/>
      </c>
      <c r="AC540" s="163" t="str">
        <f t="shared" si="534"/>
        <v/>
      </c>
      <c r="BS540" s="163" t="str">
        <f t="shared" si="535"/>
        <v/>
      </c>
      <c r="BT540" s="163" t="str">
        <f t="shared" si="536"/>
        <v/>
      </c>
      <c r="BY540" s="164" t="str">
        <f t="shared" ca="1" si="545"/>
        <v/>
      </c>
      <c r="BZ540" s="44" t="str">
        <f ca="1">IF(COUNTIF($CN$2:CN1525,BY540)=1,VLOOKUP(BY540,CH:CI,2), IF(COUNTIF($CN$2:CN1525,BY540)=0,$BZ$10,""))</f>
        <v/>
      </c>
      <c r="CA540" s="45" t="str">
        <f t="shared" ca="1" si="538"/>
        <v/>
      </c>
      <c r="CB540" s="45" t="str">
        <f t="shared" ca="1" si="546"/>
        <v/>
      </c>
      <c r="CC540" s="44" t="str">
        <f ca="1">IF(COUNTIF($CN$2:CN1525,BY540)=1,VLOOKUP(BY540,CJ:CK,2), IF(COUNTIF($CN$2:CN1525,BY540)=0,$CA$10,""))</f>
        <v/>
      </c>
      <c r="CD540" s="45" t="str">
        <f t="shared" ca="1" si="547"/>
        <v/>
      </c>
      <c r="CE540" s="46" t="str">
        <f t="shared" ca="1" si="548"/>
        <v/>
      </c>
      <c r="CF540" s="44" t="str">
        <f t="shared" ca="1" si="549"/>
        <v/>
      </c>
      <c r="CL540" s="163" t="str">
        <f t="shared" si="529"/>
        <v/>
      </c>
      <c r="CM540" s="163" t="str">
        <f t="shared" si="530"/>
        <v/>
      </c>
      <c r="CR540" s="164" t="str">
        <f t="shared" ca="1" si="539"/>
        <v/>
      </c>
      <c r="CS540" s="44" t="str">
        <f ca="1">IF(COUNTIF($DG$2:DG1525,CR540)=1,VLOOKUP(CR540,DA:DB,2), IF(COUNTIF($DG$2:DG1525,CR540)=0,$CS$10,""))</f>
        <v/>
      </c>
      <c r="CT540" s="45" t="str">
        <f t="shared" ca="1" si="540"/>
        <v/>
      </c>
      <c r="CU540" s="45" t="str">
        <f t="shared" ca="1" si="541"/>
        <v/>
      </c>
      <c r="CV540" s="44" t="str">
        <f ca="1">IF(COUNTIF($DG$2:DG1525,CR540)=1,VLOOKUP(CR540,DC:DD,2), IF(COUNTIF($DG$2:DG1525,CR540)=0,$CT$10,""))</f>
        <v/>
      </c>
      <c r="CW540" s="45" t="str">
        <f t="shared" ca="1" si="542"/>
        <v/>
      </c>
      <c r="CX540" s="46" t="str">
        <f t="shared" ca="1" si="543"/>
        <v/>
      </c>
      <c r="CY540" s="44" t="str">
        <f t="shared" ca="1" si="544"/>
        <v/>
      </c>
      <c r="DE540" s="163" t="str">
        <f t="shared" si="531"/>
        <v/>
      </c>
      <c r="DF540" s="163" t="str">
        <f t="shared" si="532"/>
        <v/>
      </c>
    </row>
    <row r="541" spans="1:110">
      <c r="A541" s="164" t="str">
        <f t="shared" ref="A541:A604" ca="1" si="550">IF(AND(ISBLANK(AD530), A540 = $AD$1),NOW(),IF(ISBLANK(AD530),"",AD530))</f>
        <v/>
      </c>
      <c r="B541" s="71" t="str">
        <f ca="1">IF(COUNTIF($AD$2:AD1526,A541)=1,VLOOKUP(A541,T:U,2), IF(COUNTIF($AD$2:AD1526,A541)=0,$B$10,""))</f>
        <v/>
      </c>
      <c r="C541" s="31" t="str">
        <f t="shared" ca="1" si="537"/>
        <v/>
      </c>
      <c r="D541" s="32" t="str">
        <f t="shared" ref="D541:D604" ca="1" si="551">IF(ISERROR(B541-2),"",-1*(A541-$A$14)/360*$B$7*$B$5)</f>
        <v/>
      </c>
      <c r="E541" s="71" t="str">
        <f ca="1">IF(COUNTIF($AD$2:AD1526,A541)=1,VLOOKUP(A541,V:W,2), IF(COUNTIF($AD$2:AD1526,A541)=0,$C$10,""))</f>
        <v/>
      </c>
      <c r="F541" s="31" t="str">
        <f t="shared" ref="F541:F604" ca="1" si="552">IF(ISERROR(B541-2),"",(E541-$E$14)/100*$C$5)</f>
        <v/>
      </c>
      <c r="G541" s="32" t="str">
        <f t="shared" ref="G541:G604" ca="1" si="553">IF(ISERROR(B541-2),"",ROUNDUP(A541-$A$14,0)/360*$C$6*$C$5-ROUNDUP(A541-$A$14,0)/360*$C$7*$C$5*$E$14/100)</f>
        <v/>
      </c>
      <c r="H541" s="71" t="str">
        <f ca="1">IF(COUNTIF($AD$2:AD1526,A541)=1,VLOOKUP(A541,X:Y,2), IF(COUNTIF($AD$2:AD1526,A541)=0,$D$10,""))</f>
        <v/>
      </c>
      <c r="I541" s="31" t="str">
        <f t="shared" ref="I541:I604" ca="1" si="554">IF(ISERROR(B541-2),"",(H541/$H$14-1)*$D$5)</f>
        <v/>
      </c>
      <c r="J541" s="32" t="str">
        <f t="shared" ref="J541:J604" ca="1" si="555">IF(ISERROR(B541-2),"",-1*ROUNDUP(A541-$A$14,0)/360*$D$7*$D$5)</f>
        <v/>
      </c>
      <c r="K541" s="71" t="str">
        <f ca="1">IF(COUNTIF($AD$2:AD1526,A541)=1,VLOOKUP(A541,Z:AA,2), IF(COUNTIF($AD$2:AD1526,A541)=0,$E$10,""))</f>
        <v/>
      </c>
      <c r="L541" s="31" t="str">
        <f t="shared" ref="L541:L604" ca="1" si="556">IF(ISERROR(B541-2),"",(K541-$K$14)/100*$E$5)</f>
        <v/>
      </c>
      <c r="M541" s="32" t="str">
        <f t="shared" ref="M541:M604" ca="1" si="557">IF(ISERROR(B541-2),"",ROUNDUP(A541-$A$14,0)/360*$E$6*$E$5-ROUNDUP(A541-$A$14,0)/360*$E$7*$E$5*$K$14/100)</f>
        <v/>
      </c>
      <c r="N541" s="77" t="str">
        <f t="shared" ref="N541:N604" ca="1" si="558">IF(ISERROR(B541-2),"",C541+D541-F541-G541-I541-J541+L541+M541)</f>
        <v/>
      </c>
      <c r="O541" s="77"/>
      <c r="P541" s="77"/>
      <c r="Q541" s="77" t="str">
        <f ca="1">IF(ISERROR(B541-2),"",$G$5*SUM($O$14:O541)-$H$5*SUM($P$14:P541))</f>
        <v/>
      </c>
      <c r="R541" s="77" t="str">
        <f t="shared" ref="R541:R604" ca="1" si="559">IF(ISERROR(B541-2),"",N541+Q541)</f>
        <v/>
      </c>
      <c r="AB541" s="163" t="str">
        <f t="shared" si="533"/>
        <v/>
      </c>
      <c r="AC541" s="163" t="str">
        <f t="shared" si="534"/>
        <v/>
      </c>
      <c r="BS541" s="163" t="str">
        <f t="shared" si="535"/>
        <v/>
      </c>
      <c r="BT541" s="163" t="str">
        <f t="shared" si="536"/>
        <v/>
      </c>
      <c r="BY541" s="164" t="str">
        <f t="shared" ca="1" si="545"/>
        <v/>
      </c>
      <c r="BZ541" s="44" t="str">
        <f ca="1">IF(COUNTIF($CN$2:CN1526,BY541)=1,VLOOKUP(BY541,CH:CI,2), IF(COUNTIF($CN$2:CN1526,BY541)=0,$BZ$10,""))</f>
        <v/>
      </c>
      <c r="CA541" s="45" t="str">
        <f t="shared" ca="1" si="538"/>
        <v/>
      </c>
      <c r="CB541" s="45" t="str">
        <f t="shared" ca="1" si="546"/>
        <v/>
      </c>
      <c r="CC541" s="44" t="str">
        <f ca="1">IF(COUNTIF($CN$2:CN1526,BY541)=1,VLOOKUP(BY541,CJ:CK,2), IF(COUNTIF($CN$2:CN1526,BY541)=0,$CA$10,""))</f>
        <v/>
      </c>
      <c r="CD541" s="45" t="str">
        <f t="shared" ca="1" si="547"/>
        <v/>
      </c>
      <c r="CE541" s="46" t="str">
        <f t="shared" ca="1" si="548"/>
        <v/>
      </c>
      <c r="CF541" s="44" t="str">
        <f t="shared" ca="1" si="549"/>
        <v/>
      </c>
      <c r="CL541" s="163" t="str">
        <f t="shared" si="529"/>
        <v/>
      </c>
      <c r="CM541" s="163" t="str">
        <f t="shared" si="530"/>
        <v/>
      </c>
      <c r="CR541" s="164" t="str">
        <f t="shared" ca="1" si="539"/>
        <v/>
      </c>
      <c r="CS541" s="44" t="str">
        <f ca="1">IF(COUNTIF($DG$2:DG1526,CR541)=1,VLOOKUP(CR541,DA:DB,2), IF(COUNTIF($DG$2:DG1526,CR541)=0,$CS$10,""))</f>
        <v/>
      </c>
      <c r="CT541" s="45" t="str">
        <f t="shared" ca="1" si="540"/>
        <v/>
      </c>
      <c r="CU541" s="45" t="str">
        <f t="shared" ca="1" si="541"/>
        <v/>
      </c>
      <c r="CV541" s="44" t="str">
        <f ca="1">IF(COUNTIF($DG$2:DG1526,CR541)=1,VLOOKUP(CR541,DC:DD,2), IF(COUNTIF($DG$2:DG1526,CR541)=0,$CT$10,""))</f>
        <v/>
      </c>
      <c r="CW541" s="45" t="str">
        <f t="shared" ca="1" si="542"/>
        <v/>
      </c>
      <c r="CX541" s="46" t="str">
        <f t="shared" ca="1" si="543"/>
        <v/>
      </c>
      <c r="CY541" s="44" t="str">
        <f t="shared" ca="1" si="544"/>
        <v/>
      </c>
      <c r="DE541" s="163" t="str">
        <f t="shared" si="531"/>
        <v/>
      </c>
      <c r="DF541" s="163" t="str">
        <f t="shared" si="532"/>
        <v/>
      </c>
    </row>
    <row r="542" spans="1:110">
      <c r="A542" s="164" t="str">
        <f t="shared" ca="1" si="550"/>
        <v/>
      </c>
      <c r="B542" s="71" t="str">
        <f ca="1">IF(COUNTIF($AD$2:AD1527,A542)=1,VLOOKUP(A542,T:U,2), IF(COUNTIF($AD$2:AD1527,A542)=0,$B$10,""))</f>
        <v/>
      </c>
      <c r="C542" s="31" t="str">
        <f t="shared" ca="1" si="537"/>
        <v/>
      </c>
      <c r="D542" s="32" t="str">
        <f t="shared" ca="1" si="551"/>
        <v/>
      </c>
      <c r="E542" s="71" t="str">
        <f ca="1">IF(COUNTIF($AD$2:AD1527,A542)=1,VLOOKUP(A542,V:W,2), IF(COUNTIF($AD$2:AD1527,A542)=0,$C$10,""))</f>
        <v/>
      </c>
      <c r="F542" s="31" t="str">
        <f t="shared" ca="1" si="552"/>
        <v/>
      </c>
      <c r="G542" s="32" t="str">
        <f t="shared" ca="1" si="553"/>
        <v/>
      </c>
      <c r="H542" s="71" t="str">
        <f ca="1">IF(COUNTIF($AD$2:AD1527,A542)=1,VLOOKUP(A542,X:Y,2), IF(COUNTIF($AD$2:AD1527,A542)=0,$D$10,""))</f>
        <v/>
      </c>
      <c r="I542" s="31" t="str">
        <f t="shared" ca="1" si="554"/>
        <v/>
      </c>
      <c r="J542" s="32" t="str">
        <f t="shared" ca="1" si="555"/>
        <v/>
      </c>
      <c r="K542" s="71" t="str">
        <f ca="1">IF(COUNTIF($AD$2:AD1527,A542)=1,VLOOKUP(A542,Z:AA,2), IF(COUNTIF($AD$2:AD1527,A542)=0,$E$10,""))</f>
        <v/>
      </c>
      <c r="L542" s="31" t="str">
        <f t="shared" ca="1" si="556"/>
        <v/>
      </c>
      <c r="M542" s="32" t="str">
        <f t="shared" ca="1" si="557"/>
        <v/>
      </c>
      <c r="N542" s="77" t="str">
        <f t="shared" ca="1" si="558"/>
        <v/>
      </c>
      <c r="O542" s="77"/>
      <c r="P542" s="77"/>
      <c r="Q542" s="77" t="str">
        <f ca="1">IF(ISERROR(B542-2),"",$G$5*SUM($O$14:O542)-$H$5*SUM($P$14:P542))</f>
        <v/>
      </c>
      <c r="R542" s="77" t="str">
        <f t="shared" ca="1" si="559"/>
        <v/>
      </c>
      <c r="AB542" s="163" t="str">
        <f t="shared" si="533"/>
        <v/>
      </c>
      <c r="AC542" s="163" t="str">
        <f t="shared" si="534"/>
        <v/>
      </c>
      <c r="BS542" s="163" t="str">
        <f t="shared" si="535"/>
        <v/>
      </c>
      <c r="BT542" s="163" t="str">
        <f t="shared" si="536"/>
        <v/>
      </c>
      <c r="BY542" s="164" t="str">
        <f t="shared" ca="1" si="545"/>
        <v/>
      </c>
      <c r="BZ542" s="44" t="str">
        <f ca="1">IF(COUNTIF($CN$2:CN1527,BY542)=1,VLOOKUP(BY542,CH:CI,2), IF(COUNTIF($CN$2:CN1527,BY542)=0,$BZ$10,""))</f>
        <v/>
      </c>
      <c r="CA542" s="45" t="str">
        <f t="shared" ca="1" si="538"/>
        <v/>
      </c>
      <c r="CB542" s="45" t="str">
        <f t="shared" ca="1" si="546"/>
        <v/>
      </c>
      <c r="CC542" s="44" t="str">
        <f ca="1">IF(COUNTIF($CN$2:CN1527,BY542)=1,VLOOKUP(BY542,CJ:CK,2), IF(COUNTIF($CN$2:CN1527,BY542)=0,$CA$10,""))</f>
        <v/>
      </c>
      <c r="CD542" s="45" t="str">
        <f t="shared" ca="1" si="547"/>
        <v/>
      </c>
      <c r="CE542" s="46" t="str">
        <f t="shared" ca="1" si="548"/>
        <v/>
      </c>
      <c r="CF542" s="44" t="str">
        <f t="shared" ca="1" si="549"/>
        <v/>
      </c>
      <c r="CL542" s="163" t="str">
        <f t="shared" si="529"/>
        <v/>
      </c>
      <c r="CM542" s="163" t="str">
        <f t="shared" si="530"/>
        <v/>
      </c>
      <c r="CR542" s="164" t="str">
        <f t="shared" ca="1" si="539"/>
        <v/>
      </c>
      <c r="CS542" s="44" t="str">
        <f ca="1">IF(COUNTIF($DG$2:DG1527,CR542)=1,VLOOKUP(CR542,DA:DB,2), IF(COUNTIF($DG$2:DG1527,CR542)=0,$CS$10,""))</f>
        <v/>
      </c>
      <c r="CT542" s="45" t="str">
        <f t="shared" ca="1" si="540"/>
        <v/>
      </c>
      <c r="CU542" s="45" t="str">
        <f t="shared" ca="1" si="541"/>
        <v/>
      </c>
      <c r="CV542" s="44" t="str">
        <f ca="1">IF(COUNTIF($DG$2:DG1527,CR542)=1,VLOOKUP(CR542,DC:DD,2), IF(COUNTIF($DG$2:DG1527,CR542)=0,$CT$10,""))</f>
        <v/>
      </c>
      <c r="CW542" s="45" t="str">
        <f t="shared" ca="1" si="542"/>
        <v/>
      </c>
      <c r="CX542" s="46" t="str">
        <f t="shared" ca="1" si="543"/>
        <v/>
      </c>
      <c r="CY542" s="44" t="str">
        <f t="shared" ca="1" si="544"/>
        <v/>
      </c>
      <c r="DE542" s="163" t="str">
        <f t="shared" si="531"/>
        <v/>
      </c>
      <c r="DF542" s="163" t="str">
        <f t="shared" si="532"/>
        <v/>
      </c>
    </row>
    <row r="543" spans="1:110">
      <c r="A543" s="164" t="str">
        <f t="shared" ca="1" si="550"/>
        <v/>
      </c>
      <c r="B543" s="71" t="str">
        <f ca="1">IF(COUNTIF($AD$2:AD1528,A543)=1,VLOOKUP(A543,T:U,2), IF(COUNTIF($AD$2:AD1528,A543)=0,$B$10,""))</f>
        <v/>
      </c>
      <c r="C543" s="31" t="str">
        <f t="shared" ca="1" si="537"/>
        <v/>
      </c>
      <c r="D543" s="32" t="str">
        <f t="shared" ca="1" si="551"/>
        <v/>
      </c>
      <c r="E543" s="71" t="str">
        <f ca="1">IF(COUNTIF($AD$2:AD1528,A543)=1,VLOOKUP(A543,V:W,2), IF(COUNTIF($AD$2:AD1528,A543)=0,$C$10,""))</f>
        <v/>
      </c>
      <c r="F543" s="31" t="str">
        <f t="shared" ca="1" si="552"/>
        <v/>
      </c>
      <c r="G543" s="32" t="str">
        <f t="shared" ca="1" si="553"/>
        <v/>
      </c>
      <c r="H543" s="71" t="str">
        <f ca="1">IF(COUNTIF($AD$2:AD1528,A543)=1,VLOOKUP(A543,X:Y,2), IF(COUNTIF($AD$2:AD1528,A543)=0,$D$10,""))</f>
        <v/>
      </c>
      <c r="I543" s="31" t="str">
        <f t="shared" ca="1" si="554"/>
        <v/>
      </c>
      <c r="J543" s="32" t="str">
        <f t="shared" ca="1" si="555"/>
        <v/>
      </c>
      <c r="K543" s="71" t="str">
        <f ca="1">IF(COUNTIF($AD$2:AD1528,A543)=1,VLOOKUP(A543,Z:AA,2), IF(COUNTIF($AD$2:AD1528,A543)=0,$E$10,""))</f>
        <v/>
      </c>
      <c r="L543" s="31" t="str">
        <f t="shared" ca="1" si="556"/>
        <v/>
      </c>
      <c r="M543" s="32" t="str">
        <f t="shared" ca="1" si="557"/>
        <v/>
      </c>
      <c r="N543" s="77" t="str">
        <f t="shared" ca="1" si="558"/>
        <v/>
      </c>
      <c r="O543" s="77"/>
      <c r="P543" s="77"/>
      <c r="Q543" s="77" t="str">
        <f ca="1">IF(ISERROR(B543-2),"",$G$5*SUM($O$14:O543)-$H$5*SUM($P$14:P543))</f>
        <v/>
      </c>
      <c r="R543" s="77" t="str">
        <f t="shared" ca="1" si="559"/>
        <v/>
      </c>
      <c r="AB543" s="163" t="str">
        <f t="shared" si="533"/>
        <v/>
      </c>
      <c r="AC543" s="163" t="str">
        <f t="shared" si="534"/>
        <v/>
      </c>
      <c r="BS543" s="163" t="str">
        <f t="shared" si="535"/>
        <v/>
      </c>
      <c r="BT543" s="163" t="str">
        <f t="shared" si="536"/>
        <v/>
      </c>
      <c r="BY543" s="164" t="str">
        <f t="shared" ca="1" si="545"/>
        <v/>
      </c>
      <c r="BZ543" s="44" t="str">
        <f ca="1">IF(COUNTIF($CN$2:CN1528,BY543)=1,VLOOKUP(BY543,CH:CI,2), IF(COUNTIF($CN$2:CN1528,BY543)=0,$BZ$10,""))</f>
        <v/>
      </c>
      <c r="CA543" s="45" t="str">
        <f t="shared" ca="1" si="538"/>
        <v/>
      </c>
      <c r="CB543" s="45" t="str">
        <f t="shared" ca="1" si="546"/>
        <v/>
      </c>
      <c r="CC543" s="44" t="str">
        <f ca="1">IF(COUNTIF($CN$2:CN1528,BY543)=1,VLOOKUP(BY543,CJ:CK,2), IF(COUNTIF($CN$2:CN1528,BY543)=0,$CA$10,""))</f>
        <v/>
      </c>
      <c r="CD543" s="45" t="str">
        <f t="shared" ca="1" si="547"/>
        <v/>
      </c>
      <c r="CE543" s="46" t="str">
        <f t="shared" ca="1" si="548"/>
        <v/>
      </c>
      <c r="CF543" s="44" t="str">
        <f t="shared" ca="1" si="549"/>
        <v/>
      </c>
      <c r="CL543" s="163" t="str">
        <f t="shared" si="529"/>
        <v/>
      </c>
      <c r="CM543" s="163" t="str">
        <f t="shared" si="530"/>
        <v/>
      </c>
      <c r="CR543" s="164" t="str">
        <f t="shared" ca="1" si="539"/>
        <v/>
      </c>
      <c r="CS543" s="44" t="str">
        <f ca="1">IF(COUNTIF($DG$2:DG1528,CR543)=1,VLOOKUP(CR543,DA:DB,2), IF(COUNTIF($DG$2:DG1528,CR543)=0,$CS$10,""))</f>
        <v/>
      </c>
      <c r="CT543" s="45" t="str">
        <f t="shared" ca="1" si="540"/>
        <v/>
      </c>
      <c r="CU543" s="45" t="str">
        <f t="shared" ca="1" si="541"/>
        <v/>
      </c>
      <c r="CV543" s="44" t="str">
        <f ca="1">IF(COUNTIF($DG$2:DG1528,CR543)=1,VLOOKUP(CR543,DC:DD,2), IF(COUNTIF($DG$2:DG1528,CR543)=0,$CT$10,""))</f>
        <v/>
      </c>
      <c r="CW543" s="45" t="str">
        <f t="shared" ca="1" si="542"/>
        <v/>
      </c>
      <c r="CX543" s="46" t="str">
        <f t="shared" ca="1" si="543"/>
        <v/>
      </c>
      <c r="CY543" s="44" t="str">
        <f t="shared" ca="1" si="544"/>
        <v/>
      </c>
      <c r="DE543" s="163" t="str">
        <f t="shared" si="531"/>
        <v/>
      </c>
      <c r="DF543" s="163" t="str">
        <f t="shared" si="532"/>
        <v/>
      </c>
    </row>
    <row r="544" spans="1:110">
      <c r="A544" s="164" t="str">
        <f t="shared" ca="1" si="550"/>
        <v/>
      </c>
      <c r="B544" s="71" t="str">
        <f ca="1">IF(COUNTIF($AD$2:AD1529,A544)=1,VLOOKUP(A544,T:U,2), IF(COUNTIF($AD$2:AD1529,A544)=0,$B$10,""))</f>
        <v/>
      </c>
      <c r="C544" s="31" t="str">
        <f t="shared" ca="1" si="537"/>
        <v/>
      </c>
      <c r="D544" s="32" t="str">
        <f t="shared" ca="1" si="551"/>
        <v/>
      </c>
      <c r="E544" s="71" t="str">
        <f ca="1">IF(COUNTIF($AD$2:AD1529,A544)=1,VLOOKUP(A544,V:W,2), IF(COUNTIF($AD$2:AD1529,A544)=0,$C$10,""))</f>
        <v/>
      </c>
      <c r="F544" s="31" t="str">
        <f t="shared" ca="1" si="552"/>
        <v/>
      </c>
      <c r="G544" s="32" t="str">
        <f t="shared" ca="1" si="553"/>
        <v/>
      </c>
      <c r="H544" s="71" t="str">
        <f ca="1">IF(COUNTIF($AD$2:AD1529,A544)=1,VLOOKUP(A544,X:Y,2), IF(COUNTIF($AD$2:AD1529,A544)=0,$D$10,""))</f>
        <v/>
      </c>
      <c r="I544" s="31" t="str">
        <f t="shared" ca="1" si="554"/>
        <v/>
      </c>
      <c r="J544" s="32" t="str">
        <f t="shared" ca="1" si="555"/>
        <v/>
      </c>
      <c r="K544" s="71" t="str">
        <f ca="1">IF(COUNTIF($AD$2:AD1529,A544)=1,VLOOKUP(A544,Z:AA,2), IF(COUNTIF($AD$2:AD1529,A544)=0,$E$10,""))</f>
        <v/>
      </c>
      <c r="L544" s="31" t="str">
        <f t="shared" ca="1" si="556"/>
        <v/>
      </c>
      <c r="M544" s="32" t="str">
        <f t="shared" ca="1" si="557"/>
        <v/>
      </c>
      <c r="N544" s="77" t="str">
        <f t="shared" ca="1" si="558"/>
        <v/>
      </c>
      <c r="O544" s="77"/>
      <c r="P544" s="77"/>
      <c r="Q544" s="77" t="str">
        <f ca="1">IF(ISERROR(B544-2),"",$G$5*SUM($O$14:O544)-$H$5*SUM($P$14:P544))</f>
        <v/>
      </c>
      <c r="R544" s="77" t="str">
        <f t="shared" ca="1" si="559"/>
        <v/>
      </c>
      <c r="AB544" s="163" t="str">
        <f t="shared" si="533"/>
        <v/>
      </c>
      <c r="AC544" s="163" t="str">
        <f t="shared" si="534"/>
        <v/>
      </c>
      <c r="BS544" s="163" t="str">
        <f t="shared" si="535"/>
        <v/>
      </c>
      <c r="BT544" s="163" t="str">
        <f t="shared" si="536"/>
        <v/>
      </c>
      <c r="BY544" s="164" t="str">
        <f t="shared" ca="1" si="545"/>
        <v/>
      </c>
      <c r="BZ544" s="44" t="str">
        <f ca="1">IF(COUNTIF($CN$2:CN1529,BY544)=1,VLOOKUP(BY544,CH:CI,2), IF(COUNTIF($CN$2:CN1529,BY544)=0,$BZ$10,""))</f>
        <v/>
      </c>
      <c r="CA544" s="45" t="str">
        <f t="shared" ca="1" si="538"/>
        <v/>
      </c>
      <c r="CB544" s="45" t="str">
        <f t="shared" ca="1" si="546"/>
        <v/>
      </c>
      <c r="CC544" s="44" t="str">
        <f ca="1">IF(COUNTIF($CN$2:CN1529,BY544)=1,VLOOKUP(BY544,CJ:CK,2), IF(COUNTIF($CN$2:CN1529,BY544)=0,$CA$10,""))</f>
        <v/>
      </c>
      <c r="CD544" s="45" t="str">
        <f t="shared" ca="1" si="547"/>
        <v/>
      </c>
      <c r="CE544" s="46" t="str">
        <f t="shared" ca="1" si="548"/>
        <v/>
      </c>
      <c r="CF544" s="44" t="str">
        <f t="shared" ca="1" si="549"/>
        <v/>
      </c>
      <c r="CL544" s="163" t="str">
        <f t="shared" si="529"/>
        <v/>
      </c>
      <c r="CM544" s="163" t="str">
        <f t="shared" si="530"/>
        <v/>
      </c>
      <c r="CR544" s="164" t="str">
        <f t="shared" ca="1" si="539"/>
        <v/>
      </c>
      <c r="CS544" s="44" t="str">
        <f ca="1">IF(COUNTIF($DG$2:DG1529,CR544)=1,VLOOKUP(CR544,DA:DB,2), IF(COUNTIF($DG$2:DG1529,CR544)=0,$CS$10,""))</f>
        <v/>
      </c>
      <c r="CT544" s="45" t="str">
        <f t="shared" ca="1" si="540"/>
        <v/>
      </c>
      <c r="CU544" s="45" t="str">
        <f t="shared" ca="1" si="541"/>
        <v/>
      </c>
      <c r="CV544" s="44" t="str">
        <f ca="1">IF(COUNTIF($DG$2:DG1529,CR544)=1,VLOOKUP(CR544,DC:DD,2), IF(COUNTIF($DG$2:DG1529,CR544)=0,$CT$10,""))</f>
        <v/>
      </c>
      <c r="CW544" s="45" t="str">
        <f t="shared" ca="1" si="542"/>
        <v/>
      </c>
      <c r="CX544" s="46" t="str">
        <f t="shared" ca="1" si="543"/>
        <v/>
      </c>
      <c r="CY544" s="44" t="str">
        <f t="shared" ca="1" si="544"/>
        <v/>
      </c>
      <c r="DE544" s="163" t="str">
        <f t="shared" si="531"/>
        <v/>
      </c>
      <c r="DF544" s="163" t="str">
        <f t="shared" si="532"/>
        <v/>
      </c>
    </row>
    <row r="545" spans="1:110">
      <c r="A545" s="164" t="str">
        <f t="shared" ca="1" si="550"/>
        <v/>
      </c>
      <c r="B545" s="71" t="str">
        <f ca="1">IF(COUNTIF($AD$2:AD1530,A545)=1,VLOOKUP(A545,T:U,2), IF(COUNTIF($AD$2:AD1530,A545)=0,$B$10,""))</f>
        <v/>
      </c>
      <c r="C545" s="31" t="str">
        <f t="shared" ca="1" si="537"/>
        <v/>
      </c>
      <c r="D545" s="32" t="str">
        <f t="shared" ca="1" si="551"/>
        <v/>
      </c>
      <c r="E545" s="71" t="str">
        <f ca="1">IF(COUNTIF($AD$2:AD1530,A545)=1,VLOOKUP(A545,V:W,2), IF(COUNTIF($AD$2:AD1530,A545)=0,$C$10,""))</f>
        <v/>
      </c>
      <c r="F545" s="31" t="str">
        <f t="shared" ca="1" si="552"/>
        <v/>
      </c>
      <c r="G545" s="32" t="str">
        <f t="shared" ca="1" si="553"/>
        <v/>
      </c>
      <c r="H545" s="71" t="str">
        <f ca="1">IF(COUNTIF($AD$2:AD1530,A545)=1,VLOOKUP(A545,X:Y,2), IF(COUNTIF($AD$2:AD1530,A545)=0,$D$10,""))</f>
        <v/>
      </c>
      <c r="I545" s="31" t="str">
        <f t="shared" ca="1" si="554"/>
        <v/>
      </c>
      <c r="J545" s="32" t="str">
        <f t="shared" ca="1" si="555"/>
        <v/>
      </c>
      <c r="K545" s="71" t="str">
        <f ca="1">IF(COUNTIF($AD$2:AD1530,A545)=1,VLOOKUP(A545,Z:AA,2), IF(COUNTIF($AD$2:AD1530,A545)=0,$E$10,""))</f>
        <v/>
      </c>
      <c r="L545" s="31" t="str">
        <f t="shared" ca="1" si="556"/>
        <v/>
      </c>
      <c r="M545" s="32" t="str">
        <f t="shared" ca="1" si="557"/>
        <v/>
      </c>
      <c r="N545" s="77" t="str">
        <f t="shared" ca="1" si="558"/>
        <v/>
      </c>
      <c r="O545" s="77"/>
      <c r="P545" s="77"/>
      <c r="Q545" s="77" t="str">
        <f ca="1">IF(ISERROR(B545-2),"",$G$5*SUM($O$14:O545)-$H$5*SUM($P$14:P545))</f>
        <v/>
      </c>
      <c r="R545" s="77" t="str">
        <f t="shared" ca="1" si="559"/>
        <v/>
      </c>
      <c r="AB545" s="163" t="str">
        <f t="shared" si="533"/>
        <v/>
      </c>
      <c r="AC545" s="163" t="str">
        <f t="shared" si="534"/>
        <v/>
      </c>
      <c r="BS545" s="163" t="str">
        <f t="shared" si="535"/>
        <v/>
      </c>
      <c r="BT545" s="163" t="str">
        <f t="shared" si="536"/>
        <v/>
      </c>
      <c r="BY545" s="164" t="str">
        <f t="shared" ca="1" si="545"/>
        <v/>
      </c>
      <c r="BZ545" s="44" t="str">
        <f ca="1">IF(COUNTIF($CN$2:CN1530,BY545)=1,VLOOKUP(BY545,CH:CI,2), IF(COUNTIF($CN$2:CN1530,BY545)=0,$BZ$10,""))</f>
        <v/>
      </c>
      <c r="CA545" s="45" t="str">
        <f t="shared" ca="1" si="538"/>
        <v/>
      </c>
      <c r="CB545" s="45" t="str">
        <f t="shared" ca="1" si="546"/>
        <v/>
      </c>
      <c r="CC545" s="44" t="str">
        <f ca="1">IF(COUNTIF($CN$2:CN1530,BY545)=1,VLOOKUP(BY545,CJ:CK,2), IF(COUNTIF($CN$2:CN1530,BY545)=0,$CA$10,""))</f>
        <v/>
      </c>
      <c r="CD545" s="45" t="str">
        <f t="shared" ca="1" si="547"/>
        <v/>
      </c>
      <c r="CE545" s="46" t="str">
        <f t="shared" ca="1" si="548"/>
        <v/>
      </c>
      <c r="CF545" s="44" t="str">
        <f t="shared" ca="1" si="549"/>
        <v/>
      </c>
      <c r="CL545" s="163" t="str">
        <f t="shared" si="529"/>
        <v/>
      </c>
      <c r="CM545" s="163" t="str">
        <f t="shared" si="530"/>
        <v/>
      </c>
      <c r="CR545" s="164" t="str">
        <f t="shared" ca="1" si="539"/>
        <v/>
      </c>
      <c r="CS545" s="44" t="str">
        <f ca="1">IF(COUNTIF($DG$2:DG1530,CR545)=1,VLOOKUP(CR545,DA:DB,2), IF(COUNTIF($DG$2:DG1530,CR545)=0,$CS$10,""))</f>
        <v/>
      </c>
      <c r="CT545" s="45" t="str">
        <f t="shared" ca="1" si="540"/>
        <v/>
      </c>
      <c r="CU545" s="45" t="str">
        <f t="shared" ca="1" si="541"/>
        <v/>
      </c>
      <c r="CV545" s="44" t="str">
        <f ca="1">IF(COUNTIF($DG$2:DG1530,CR545)=1,VLOOKUP(CR545,DC:DD,2), IF(COUNTIF($DG$2:DG1530,CR545)=0,$CT$10,""))</f>
        <v/>
      </c>
      <c r="CW545" s="45" t="str">
        <f t="shared" ca="1" si="542"/>
        <v/>
      </c>
      <c r="CX545" s="46" t="str">
        <f t="shared" ca="1" si="543"/>
        <v/>
      </c>
      <c r="CY545" s="44" t="str">
        <f t="shared" ca="1" si="544"/>
        <v/>
      </c>
      <c r="DE545" s="163" t="str">
        <f t="shared" si="531"/>
        <v/>
      </c>
      <c r="DF545" s="163" t="str">
        <f t="shared" si="532"/>
        <v/>
      </c>
    </row>
    <row r="546" spans="1:110">
      <c r="A546" s="164" t="str">
        <f t="shared" ca="1" si="550"/>
        <v/>
      </c>
      <c r="B546" s="71" t="str">
        <f ca="1">IF(COUNTIF($AD$2:AD1531,A546)=1,VLOOKUP(A546,T:U,2), IF(COUNTIF($AD$2:AD1531,A546)=0,$B$10,""))</f>
        <v/>
      </c>
      <c r="C546" s="31" t="str">
        <f t="shared" ca="1" si="537"/>
        <v/>
      </c>
      <c r="D546" s="32" t="str">
        <f t="shared" ca="1" si="551"/>
        <v/>
      </c>
      <c r="E546" s="71" t="str">
        <f ca="1">IF(COUNTIF($AD$2:AD1531,A546)=1,VLOOKUP(A546,V:W,2), IF(COUNTIF($AD$2:AD1531,A546)=0,$C$10,""))</f>
        <v/>
      </c>
      <c r="F546" s="31" t="str">
        <f t="shared" ca="1" si="552"/>
        <v/>
      </c>
      <c r="G546" s="32" t="str">
        <f t="shared" ca="1" si="553"/>
        <v/>
      </c>
      <c r="H546" s="71" t="str">
        <f ca="1">IF(COUNTIF($AD$2:AD1531,A546)=1,VLOOKUP(A546,X:Y,2), IF(COUNTIF($AD$2:AD1531,A546)=0,$D$10,""))</f>
        <v/>
      </c>
      <c r="I546" s="31" t="str">
        <f t="shared" ca="1" si="554"/>
        <v/>
      </c>
      <c r="J546" s="32" t="str">
        <f t="shared" ca="1" si="555"/>
        <v/>
      </c>
      <c r="K546" s="71" t="str">
        <f ca="1">IF(COUNTIF($AD$2:AD1531,A546)=1,VLOOKUP(A546,Z:AA,2), IF(COUNTIF($AD$2:AD1531,A546)=0,$E$10,""))</f>
        <v/>
      </c>
      <c r="L546" s="31" t="str">
        <f t="shared" ca="1" si="556"/>
        <v/>
      </c>
      <c r="M546" s="32" t="str">
        <f t="shared" ca="1" si="557"/>
        <v/>
      </c>
      <c r="N546" s="77" t="str">
        <f t="shared" ca="1" si="558"/>
        <v/>
      </c>
      <c r="O546" s="77"/>
      <c r="P546" s="77"/>
      <c r="Q546" s="77" t="str">
        <f ca="1">IF(ISERROR(B546-2),"",$G$5*SUM($O$14:O546)-$H$5*SUM($P$14:P546))</f>
        <v/>
      </c>
      <c r="R546" s="77" t="str">
        <f t="shared" ca="1" si="559"/>
        <v/>
      </c>
      <c r="AB546" s="163" t="str">
        <f t="shared" si="533"/>
        <v/>
      </c>
      <c r="AC546" s="163" t="str">
        <f t="shared" si="534"/>
        <v/>
      </c>
      <c r="BS546" s="163" t="str">
        <f t="shared" si="535"/>
        <v/>
      </c>
      <c r="BT546" s="163" t="str">
        <f t="shared" si="536"/>
        <v/>
      </c>
      <c r="BY546" s="164" t="str">
        <f t="shared" ca="1" si="545"/>
        <v/>
      </c>
      <c r="BZ546" s="44" t="str">
        <f ca="1">IF(COUNTIF($CN$2:CN1531,BY546)=1,VLOOKUP(BY546,CH:CI,2), IF(COUNTIF($CN$2:CN1531,BY546)=0,$BZ$10,""))</f>
        <v/>
      </c>
      <c r="CA546" s="45" t="str">
        <f t="shared" ca="1" si="538"/>
        <v/>
      </c>
      <c r="CB546" s="45" t="str">
        <f t="shared" ca="1" si="546"/>
        <v/>
      </c>
      <c r="CC546" s="44" t="str">
        <f ca="1">IF(COUNTIF($CN$2:CN1531,BY546)=1,VLOOKUP(BY546,CJ:CK,2), IF(COUNTIF($CN$2:CN1531,BY546)=0,$CA$10,""))</f>
        <v/>
      </c>
      <c r="CD546" s="45" t="str">
        <f t="shared" ca="1" si="547"/>
        <v/>
      </c>
      <c r="CE546" s="46" t="str">
        <f t="shared" ca="1" si="548"/>
        <v/>
      </c>
      <c r="CF546" s="44" t="str">
        <f t="shared" ca="1" si="549"/>
        <v/>
      </c>
      <c r="CL546" s="163" t="str">
        <f t="shared" si="529"/>
        <v/>
      </c>
      <c r="CM546" s="163" t="str">
        <f t="shared" si="530"/>
        <v/>
      </c>
      <c r="CR546" s="164" t="str">
        <f t="shared" ca="1" si="539"/>
        <v/>
      </c>
      <c r="CS546" s="44" t="str">
        <f ca="1">IF(COUNTIF($DG$2:DG1531,CR546)=1,VLOOKUP(CR546,DA:DB,2), IF(COUNTIF($DG$2:DG1531,CR546)=0,$CS$10,""))</f>
        <v/>
      </c>
      <c r="CT546" s="45" t="str">
        <f t="shared" ca="1" si="540"/>
        <v/>
      </c>
      <c r="CU546" s="45" t="str">
        <f t="shared" ca="1" si="541"/>
        <v/>
      </c>
      <c r="CV546" s="44" t="str">
        <f ca="1">IF(COUNTIF($DG$2:DG1531,CR546)=1,VLOOKUP(CR546,DC:DD,2), IF(COUNTIF($DG$2:DG1531,CR546)=0,$CT$10,""))</f>
        <v/>
      </c>
      <c r="CW546" s="45" t="str">
        <f t="shared" ca="1" si="542"/>
        <v/>
      </c>
      <c r="CX546" s="46" t="str">
        <f t="shared" ca="1" si="543"/>
        <v/>
      </c>
      <c r="CY546" s="44" t="str">
        <f t="shared" ca="1" si="544"/>
        <v/>
      </c>
      <c r="DE546" s="163" t="str">
        <f t="shared" si="531"/>
        <v/>
      </c>
      <c r="DF546" s="163" t="str">
        <f t="shared" si="532"/>
        <v/>
      </c>
    </row>
    <row r="547" spans="1:110">
      <c r="A547" s="164" t="str">
        <f t="shared" ca="1" si="550"/>
        <v/>
      </c>
      <c r="B547" s="71" t="str">
        <f ca="1">IF(COUNTIF($AD$2:AD1532,A547)=1,VLOOKUP(A547,T:U,2), IF(COUNTIF($AD$2:AD1532,A547)=0,$B$10,""))</f>
        <v/>
      </c>
      <c r="C547" s="31" t="str">
        <f t="shared" ca="1" si="537"/>
        <v/>
      </c>
      <c r="D547" s="32" t="str">
        <f t="shared" ca="1" si="551"/>
        <v/>
      </c>
      <c r="E547" s="71" t="str">
        <f ca="1">IF(COUNTIF($AD$2:AD1532,A547)=1,VLOOKUP(A547,V:W,2), IF(COUNTIF($AD$2:AD1532,A547)=0,$C$10,""))</f>
        <v/>
      </c>
      <c r="F547" s="31" t="str">
        <f t="shared" ca="1" si="552"/>
        <v/>
      </c>
      <c r="G547" s="32" t="str">
        <f t="shared" ca="1" si="553"/>
        <v/>
      </c>
      <c r="H547" s="71" t="str">
        <f ca="1">IF(COUNTIF($AD$2:AD1532,A547)=1,VLOOKUP(A547,X:Y,2), IF(COUNTIF($AD$2:AD1532,A547)=0,$D$10,""))</f>
        <v/>
      </c>
      <c r="I547" s="31" t="str">
        <f t="shared" ca="1" si="554"/>
        <v/>
      </c>
      <c r="J547" s="32" t="str">
        <f t="shared" ca="1" si="555"/>
        <v/>
      </c>
      <c r="K547" s="71" t="str">
        <f ca="1">IF(COUNTIF($AD$2:AD1532,A547)=1,VLOOKUP(A547,Z:AA,2), IF(COUNTIF($AD$2:AD1532,A547)=0,$E$10,""))</f>
        <v/>
      </c>
      <c r="L547" s="31" t="str">
        <f t="shared" ca="1" si="556"/>
        <v/>
      </c>
      <c r="M547" s="32" t="str">
        <f t="shared" ca="1" si="557"/>
        <v/>
      </c>
      <c r="N547" s="77" t="str">
        <f t="shared" ca="1" si="558"/>
        <v/>
      </c>
      <c r="O547" s="77"/>
      <c r="P547" s="77"/>
      <c r="Q547" s="77" t="str">
        <f ca="1">IF(ISERROR(B547-2),"",$G$5*SUM($O$14:O547)-$H$5*SUM($P$14:P547))</f>
        <v/>
      </c>
      <c r="R547" s="77" t="str">
        <f t="shared" ca="1" si="559"/>
        <v/>
      </c>
      <c r="AB547" s="163" t="str">
        <f t="shared" si="533"/>
        <v/>
      </c>
      <c r="AC547" s="163" t="str">
        <f t="shared" si="534"/>
        <v/>
      </c>
      <c r="BS547" s="163" t="str">
        <f t="shared" si="535"/>
        <v/>
      </c>
      <c r="BT547" s="163" t="str">
        <f t="shared" si="536"/>
        <v/>
      </c>
      <c r="BY547" s="164" t="str">
        <f t="shared" ca="1" si="545"/>
        <v/>
      </c>
      <c r="BZ547" s="44" t="str">
        <f ca="1">IF(COUNTIF($CN$2:CN1532,BY547)=1,VLOOKUP(BY547,CH:CI,2), IF(COUNTIF($CN$2:CN1532,BY547)=0,$BZ$10,""))</f>
        <v/>
      </c>
      <c r="CA547" s="45" t="str">
        <f t="shared" ca="1" si="538"/>
        <v/>
      </c>
      <c r="CB547" s="45" t="str">
        <f t="shared" ca="1" si="546"/>
        <v/>
      </c>
      <c r="CC547" s="44" t="str">
        <f ca="1">IF(COUNTIF($CN$2:CN1532,BY547)=1,VLOOKUP(BY547,CJ:CK,2), IF(COUNTIF($CN$2:CN1532,BY547)=0,$CA$10,""))</f>
        <v/>
      </c>
      <c r="CD547" s="45" t="str">
        <f t="shared" ca="1" si="547"/>
        <v/>
      </c>
      <c r="CE547" s="46" t="str">
        <f t="shared" ca="1" si="548"/>
        <v/>
      </c>
      <c r="CF547" s="44" t="str">
        <f t="shared" ca="1" si="549"/>
        <v/>
      </c>
      <c r="CL547" s="163" t="str">
        <f t="shared" si="529"/>
        <v/>
      </c>
      <c r="CM547" s="163" t="str">
        <f t="shared" si="530"/>
        <v/>
      </c>
      <c r="CR547" s="164" t="str">
        <f t="shared" ca="1" si="539"/>
        <v/>
      </c>
      <c r="CS547" s="44" t="str">
        <f ca="1">IF(COUNTIF($DG$2:DG1532,CR547)=1,VLOOKUP(CR547,DA:DB,2), IF(COUNTIF($DG$2:DG1532,CR547)=0,$CS$10,""))</f>
        <v/>
      </c>
      <c r="CT547" s="45" t="str">
        <f t="shared" ca="1" si="540"/>
        <v/>
      </c>
      <c r="CU547" s="45" t="str">
        <f t="shared" ca="1" si="541"/>
        <v/>
      </c>
      <c r="CV547" s="44" t="str">
        <f ca="1">IF(COUNTIF($DG$2:DG1532,CR547)=1,VLOOKUP(CR547,DC:DD,2), IF(COUNTIF($DG$2:DG1532,CR547)=0,$CT$10,""))</f>
        <v/>
      </c>
      <c r="CW547" s="45" t="str">
        <f t="shared" ca="1" si="542"/>
        <v/>
      </c>
      <c r="CX547" s="46" t="str">
        <f t="shared" ca="1" si="543"/>
        <v/>
      </c>
      <c r="CY547" s="44" t="str">
        <f t="shared" ca="1" si="544"/>
        <v/>
      </c>
    </row>
    <row r="548" spans="1:110">
      <c r="A548" s="164" t="str">
        <f t="shared" ca="1" si="550"/>
        <v/>
      </c>
      <c r="B548" s="71" t="str">
        <f ca="1">IF(COUNTIF($AD$2:AD1533,A548)=1,VLOOKUP(A548,T:U,2), IF(COUNTIF($AD$2:AD1533,A548)=0,$B$10,""))</f>
        <v/>
      </c>
      <c r="C548" s="31" t="str">
        <f t="shared" ca="1" si="537"/>
        <v/>
      </c>
      <c r="D548" s="32" t="str">
        <f t="shared" ca="1" si="551"/>
        <v/>
      </c>
      <c r="E548" s="71" t="str">
        <f ca="1">IF(COUNTIF($AD$2:AD1533,A548)=1,VLOOKUP(A548,V:W,2), IF(COUNTIF($AD$2:AD1533,A548)=0,$C$10,""))</f>
        <v/>
      </c>
      <c r="F548" s="31" t="str">
        <f t="shared" ca="1" si="552"/>
        <v/>
      </c>
      <c r="G548" s="32" t="str">
        <f t="shared" ca="1" si="553"/>
        <v/>
      </c>
      <c r="H548" s="71" t="str">
        <f ca="1">IF(COUNTIF($AD$2:AD1533,A548)=1,VLOOKUP(A548,X:Y,2), IF(COUNTIF($AD$2:AD1533,A548)=0,$D$10,""))</f>
        <v/>
      </c>
      <c r="I548" s="31" t="str">
        <f t="shared" ca="1" si="554"/>
        <v/>
      </c>
      <c r="J548" s="32" t="str">
        <f t="shared" ca="1" si="555"/>
        <v/>
      </c>
      <c r="K548" s="71" t="str">
        <f ca="1">IF(COUNTIF($AD$2:AD1533,A548)=1,VLOOKUP(A548,Z:AA,2), IF(COUNTIF($AD$2:AD1533,A548)=0,$E$10,""))</f>
        <v/>
      </c>
      <c r="L548" s="31" t="str">
        <f t="shared" ca="1" si="556"/>
        <v/>
      </c>
      <c r="M548" s="32" t="str">
        <f t="shared" ca="1" si="557"/>
        <v/>
      </c>
      <c r="N548" s="77" t="str">
        <f t="shared" ca="1" si="558"/>
        <v/>
      </c>
      <c r="O548" s="77"/>
      <c r="P548" s="77"/>
      <c r="Q548" s="77" t="str">
        <f ca="1">IF(ISERROR(B548-2),"",$G$5*SUM($O$14:O548)-$H$5*SUM($P$14:P548))</f>
        <v/>
      </c>
      <c r="R548" s="77" t="str">
        <f t="shared" ca="1" si="559"/>
        <v/>
      </c>
      <c r="AB548" s="163" t="str">
        <f t="shared" si="533"/>
        <v/>
      </c>
      <c r="AC548" s="163" t="str">
        <f t="shared" si="534"/>
        <v/>
      </c>
      <c r="BS548" s="163" t="str">
        <f t="shared" si="535"/>
        <v/>
      </c>
      <c r="BT548" s="163" t="str">
        <f t="shared" si="536"/>
        <v/>
      </c>
      <c r="BY548" s="164" t="str">
        <f t="shared" ca="1" si="545"/>
        <v/>
      </c>
      <c r="BZ548" s="44" t="str">
        <f ca="1">IF(COUNTIF($CN$2:CN1533,BY548)=1,VLOOKUP(BY548,CH:CI,2), IF(COUNTIF($CN$2:CN1533,BY548)=0,$BZ$10,""))</f>
        <v/>
      </c>
      <c r="CA548" s="45" t="str">
        <f t="shared" ca="1" si="538"/>
        <v/>
      </c>
      <c r="CB548" s="45" t="str">
        <f t="shared" ca="1" si="546"/>
        <v/>
      </c>
      <c r="CC548" s="44" t="str">
        <f ca="1">IF(COUNTIF($CN$2:CN1533,BY548)=1,VLOOKUP(BY548,CJ:CK,2), IF(COUNTIF($CN$2:CN1533,BY548)=0,$CA$10,""))</f>
        <v/>
      </c>
      <c r="CD548" s="45" t="str">
        <f t="shared" ca="1" si="547"/>
        <v/>
      </c>
      <c r="CE548" s="46" t="str">
        <f t="shared" ca="1" si="548"/>
        <v/>
      </c>
      <c r="CF548" s="44" t="str">
        <f t="shared" ca="1" si="549"/>
        <v/>
      </c>
      <c r="CL548" s="163" t="str">
        <f t="shared" si="529"/>
        <v/>
      </c>
      <c r="CM548" s="163" t="str">
        <f t="shared" si="530"/>
        <v/>
      </c>
      <c r="CR548" s="164" t="str">
        <f t="shared" ca="1" si="539"/>
        <v/>
      </c>
      <c r="CS548" s="44" t="str">
        <f ca="1">IF(COUNTIF($DG$2:DG1533,CR548)=1,VLOOKUP(CR548,DA:DB,2), IF(COUNTIF($DG$2:DG1533,CR548)=0,$CS$10,""))</f>
        <v/>
      </c>
      <c r="CT548" s="45" t="str">
        <f t="shared" ca="1" si="540"/>
        <v/>
      </c>
      <c r="CU548" s="45" t="str">
        <f t="shared" ca="1" si="541"/>
        <v/>
      </c>
      <c r="CV548" s="44" t="str">
        <f ca="1">IF(COUNTIF($DG$2:DG1533,CR548)=1,VLOOKUP(CR548,DC:DD,2), IF(COUNTIF($DG$2:DG1533,CR548)=0,$CT$10,""))</f>
        <v/>
      </c>
      <c r="CW548" s="45" t="str">
        <f t="shared" ca="1" si="542"/>
        <v/>
      </c>
      <c r="CX548" s="46" t="str">
        <f t="shared" ca="1" si="543"/>
        <v/>
      </c>
      <c r="CY548" s="44" t="str">
        <f t="shared" ca="1" si="544"/>
        <v/>
      </c>
    </row>
    <row r="549" spans="1:110">
      <c r="A549" s="164" t="str">
        <f t="shared" ca="1" si="550"/>
        <v/>
      </c>
      <c r="B549" s="71" t="str">
        <f ca="1">IF(COUNTIF($AD$2:AD1534,A549)=1,VLOOKUP(A549,T:U,2), IF(COUNTIF($AD$2:AD1534,A549)=0,$B$10,""))</f>
        <v/>
      </c>
      <c r="C549" s="31" t="str">
        <f t="shared" ca="1" si="537"/>
        <v/>
      </c>
      <c r="D549" s="32" t="str">
        <f t="shared" ca="1" si="551"/>
        <v/>
      </c>
      <c r="E549" s="71" t="str">
        <f ca="1">IF(COUNTIF($AD$2:AD1534,A549)=1,VLOOKUP(A549,V:W,2), IF(COUNTIF($AD$2:AD1534,A549)=0,$C$10,""))</f>
        <v/>
      </c>
      <c r="F549" s="31" t="str">
        <f t="shared" ca="1" si="552"/>
        <v/>
      </c>
      <c r="G549" s="32" t="str">
        <f t="shared" ca="1" si="553"/>
        <v/>
      </c>
      <c r="H549" s="71" t="str">
        <f ca="1">IF(COUNTIF($AD$2:AD1534,A549)=1,VLOOKUP(A549,X:Y,2), IF(COUNTIF($AD$2:AD1534,A549)=0,$D$10,""))</f>
        <v/>
      </c>
      <c r="I549" s="31" t="str">
        <f t="shared" ca="1" si="554"/>
        <v/>
      </c>
      <c r="J549" s="32" t="str">
        <f t="shared" ca="1" si="555"/>
        <v/>
      </c>
      <c r="K549" s="71" t="str">
        <f ca="1">IF(COUNTIF($AD$2:AD1534,A549)=1,VLOOKUP(A549,Z:AA,2), IF(COUNTIF($AD$2:AD1534,A549)=0,$E$10,""))</f>
        <v/>
      </c>
      <c r="L549" s="31" t="str">
        <f t="shared" ca="1" si="556"/>
        <v/>
      </c>
      <c r="M549" s="32" t="str">
        <f t="shared" ca="1" si="557"/>
        <v/>
      </c>
      <c r="N549" s="77" t="str">
        <f t="shared" ca="1" si="558"/>
        <v/>
      </c>
      <c r="O549" s="77"/>
      <c r="P549" s="77"/>
      <c r="Q549" s="77" t="str">
        <f ca="1">IF(ISERROR(B549-2),"",$G$5*SUM($O$14:O549)-$H$5*SUM($P$14:P549))</f>
        <v/>
      </c>
      <c r="R549" s="77" t="str">
        <f t="shared" ca="1" si="559"/>
        <v/>
      </c>
      <c r="AB549" s="163" t="str">
        <f t="shared" si="533"/>
        <v/>
      </c>
      <c r="AC549" s="163" t="str">
        <f t="shared" si="534"/>
        <v/>
      </c>
      <c r="BS549" s="163" t="str">
        <f t="shared" si="535"/>
        <v/>
      </c>
      <c r="BT549" s="163" t="str">
        <f t="shared" si="536"/>
        <v/>
      </c>
      <c r="BY549" s="164" t="str">
        <f t="shared" ca="1" si="545"/>
        <v/>
      </c>
      <c r="BZ549" s="44" t="str">
        <f ca="1">IF(COUNTIF($CN$2:CN1534,BY549)=1,VLOOKUP(BY549,CH:CI,2), IF(COUNTIF($CN$2:CN1534,BY549)=0,$BZ$10,""))</f>
        <v/>
      </c>
      <c r="CA549" s="45" t="str">
        <f t="shared" ca="1" si="538"/>
        <v/>
      </c>
      <c r="CB549" s="45" t="str">
        <f t="shared" ca="1" si="546"/>
        <v/>
      </c>
      <c r="CC549" s="44" t="str">
        <f ca="1">IF(COUNTIF($CN$2:CN1534,BY549)=1,VLOOKUP(BY549,CJ:CK,2), IF(COUNTIF($CN$2:CN1534,BY549)=0,$CA$10,""))</f>
        <v/>
      </c>
      <c r="CD549" s="45" t="str">
        <f t="shared" ca="1" si="547"/>
        <v/>
      </c>
      <c r="CE549" s="46" t="str">
        <f t="shared" ca="1" si="548"/>
        <v/>
      </c>
      <c r="CF549" s="44" t="str">
        <f t="shared" ca="1" si="549"/>
        <v/>
      </c>
      <c r="CL549" s="163" t="str">
        <f t="shared" si="529"/>
        <v/>
      </c>
      <c r="CM549" s="163" t="str">
        <f t="shared" si="530"/>
        <v/>
      </c>
      <c r="CR549" s="164" t="str">
        <f t="shared" ca="1" si="539"/>
        <v/>
      </c>
      <c r="CS549" s="44" t="str">
        <f ca="1">IF(COUNTIF($DG$2:DG1534,CR549)=1,VLOOKUP(CR549,DA:DB,2), IF(COUNTIF($DG$2:DG1534,CR549)=0,$CS$10,""))</f>
        <v/>
      </c>
      <c r="CT549" s="45" t="str">
        <f t="shared" ca="1" si="540"/>
        <v/>
      </c>
      <c r="CU549" s="45" t="str">
        <f t="shared" ca="1" si="541"/>
        <v/>
      </c>
      <c r="CV549" s="44" t="str">
        <f ca="1">IF(COUNTIF($DG$2:DG1534,CR549)=1,VLOOKUP(CR549,DC:DD,2), IF(COUNTIF($DG$2:DG1534,CR549)=0,$CT$10,""))</f>
        <v/>
      </c>
      <c r="CW549" s="45" t="str">
        <f t="shared" ca="1" si="542"/>
        <v/>
      </c>
      <c r="CX549" s="46" t="str">
        <f t="shared" ca="1" si="543"/>
        <v/>
      </c>
      <c r="CY549" s="44" t="str">
        <f t="shared" ca="1" si="544"/>
        <v/>
      </c>
    </row>
    <row r="550" spans="1:110">
      <c r="A550" s="164" t="str">
        <f t="shared" ca="1" si="550"/>
        <v/>
      </c>
      <c r="B550" s="71" t="str">
        <f ca="1">IF(COUNTIF($AD$2:AD1535,A550)=1,VLOOKUP(A550,T:U,2), IF(COUNTIF($AD$2:AD1535,A550)=0,$B$10,""))</f>
        <v/>
      </c>
      <c r="C550" s="31" t="str">
        <f t="shared" ca="1" si="537"/>
        <v/>
      </c>
      <c r="D550" s="32" t="str">
        <f t="shared" ca="1" si="551"/>
        <v/>
      </c>
      <c r="E550" s="71" t="str">
        <f ca="1">IF(COUNTIF($AD$2:AD1535,A550)=1,VLOOKUP(A550,V:W,2), IF(COUNTIF($AD$2:AD1535,A550)=0,$C$10,""))</f>
        <v/>
      </c>
      <c r="F550" s="31" t="str">
        <f t="shared" ca="1" si="552"/>
        <v/>
      </c>
      <c r="G550" s="32" t="str">
        <f t="shared" ca="1" si="553"/>
        <v/>
      </c>
      <c r="H550" s="71" t="str">
        <f ca="1">IF(COUNTIF($AD$2:AD1535,A550)=1,VLOOKUP(A550,X:Y,2), IF(COUNTIF($AD$2:AD1535,A550)=0,$D$10,""))</f>
        <v/>
      </c>
      <c r="I550" s="31" t="str">
        <f t="shared" ca="1" si="554"/>
        <v/>
      </c>
      <c r="J550" s="32" t="str">
        <f t="shared" ca="1" si="555"/>
        <v/>
      </c>
      <c r="K550" s="71" t="str">
        <f ca="1">IF(COUNTIF($AD$2:AD1535,A550)=1,VLOOKUP(A550,Z:AA,2), IF(COUNTIF($AD$2:AD1535,A550)=0,$E$10,""))</f>
        <v/>
      </c>
      <c r="L550" s="31" t="str">
        <f t="shared" ca="1" si="556"/>
        <v/>
      </c>
      <c r="M550" s="32" t="str">
        <f t="shared" ca="1" si="557"/>
        <v/>
      </c>
      <c r="N550" s="77" t="str">
        <f t="shared" ca="1" si="558"/>
        <v/>
      </c>
      <c r="O550" s="77"/>
      <c r="P550" s="77"/>
      <c r="Q550" s="77" t="str">
        <f ca="1">IF(ISERROR(B550-2),"",$G$5*SUM($O$14:O550)-$H$5*SUM($P$14:P550))</f>
        <v/>
      </c>
      <c r="R550" s="77" t="str">
        <f t="shared" ca="1" si="559"/>
        <v/>
      </c>
      <c r="AB550" s="163" t="str">
        <f t="shared" si="533"/>
        <v/>
      </c>
      <c r="AC550" s="163" t="str">
        <f t="shared" si="534"/>
        <v/>
      </c>
      <c r="BS550" s="163" t="str">
        <f t="shared" si="535"/>
        <v/>
      </c>
      <c r="BT550" s="163" t="str">
        <f t="shared" si="536"/>
        <v/>
      </c>
      <c r="BY550" s="164" t="str">
        <f t="shared" ca="1" si="545"/>
        <v/>
      </c>
      <c r="BZ550" s="44" t="str">
        <f ca="1">IF(COUNTIF($CN$2:CN1535,BY550)=1,VLOOKUP(BY550,CH:CI,2), IF(COUNTIF($CN$2:CN1535,BY550)=0,$BZ$10,""))</f>
        <v/>
      </c>
      <c r="CA550" s="45" t="str">
        <f t="shared" ca="1" si="538"/>
        <v/>
      </c>
      <c r="CB550" s="45" t="str">
        <f t="shared" ca="1" si="546"/>
        <v/>
      </c>
      <c r="CC550" s="44" t="str">
        <f ca="1">IF(COUNTIF($CN$2:CN1535,BY550)=1,VLOOKUP(BY550,CJ:CK,2), IF(COUNTIF($CN$2:CN1535,BY550)=0,$CA$10,""))</f>
        <v/>
      </c>
      <c r="CD550" s="45" t="str">
        <f t="shared" ca="1" si="547"/>
        <v/>
      </c>
      <c r="CE550" s="46" t="str">
        <f t="shared" ca="1" si="548"/>
        <v/>
      </c>
      <c r="CF550" s="44" t="str">
        <f t="shared" ca="1" si="549"/>
        <v/>
      </c>
      <c r="CL550" s="163" t="str">
        <f t="shared" si="529"/>
        <v/>
      </c>
      <c r="CM550" s="163" t="str">
        <f t="shared" si="530"/>
        <v/>
      </c>
      <c r="CR550" s="164" t="str">
        <f t="shared" ca="1" si="539"/>
        <v/>
      </c>
      <c r="CS550" s="44" t="str">
        <f ca="1">IF(COUNTIF($DG$2:DG1535,CR550)=1,VLOOKUP(CR550,DA:DB,2), IF(COUNTIF($DG$2:DG1535,CR550)=0,$CS$10,""))</f>
        <v/>
      </c>
      <c r="CT550" s="45" t="str">
        <f t="shared" ca="1" si="540"/>
        <v/>
      </c>
      <c r="CU550" s="45" t="str">
        <f t="shared" ca="1" si="541"/>
        <v/>
      </c>
      <c r="CV550" s="44" t="str">
        <f ca="1">IF(COUNTIF($DG$2:DG1535,CR550)=1,VLOOKUP(CR550,DC:DD,2), IF(COUNTIF($DG$2:DG1535,CR550)=0,$CT$10,""))</f>
        <v/>
      </c>
      <c r="CW550" s="45" t="str">
        <f t="shared" ca="1" si="542"/>
        <v/>
      </c>
      <c r="CX550" s="46" t="str">
        <f t="shared" ca="1" si="543"/>
        <v/>
      </c>
      <c r="CY550" s="44" t="str">
        <f t="shared" ca="1" si="544"/>
        <v/>
      </c>
    </row>
    <row r="551" spans="1:110">
      <c r="A551" s="164" t="str">
        <f t="shared" ca="1" si="550"/>
        <v/>
      </c>
      <c r="B551" s="71" t="str">
        <f ca="1">IF(COUNTIF($AD$2:AD1536,A551)=1,VLOOKUP(A551,T:U,2), IF(COUNTIF($AD$2:AD1536,A551)=0,$B$10,""))</f>
        <v/>
      </c>
      <c r="C551" s="31" t="str">
        <f t="shared" ca="1" si="537"/>
        <v/>
      </c>
      <c r="D551" s="32" t="str">
        <f t="shared" ca="1" si="551"/>
        <v/>
      </c>
      <c r="E551" s="71" t="str">
        <f ca="1">IF(COUNTIF($AD$2:AD1536,A551)=1,VLOOKUP(A551,V:W,2), IF(COUNTIF($AD$2:AD1536,A551)=0,$C$10,""))</f>
        <v/>
      </c>
      <c r="F551" s="31" t="str">
        <f t="shared" ca="1" si="552"/>
        <v/>
      </c>
      <c r="G551" s="32" t="str">
        <f t="shared" ca="1" si="553"/>
        <v/>
      </c>
      <c r="H551" s="71" t="str">
        <f ca="1">IF(COUNTIF($AD$2:AD1536,A551)=1,VLOOKUP(A551,X:Y,2), IF(COUNTIF($AD$2:AD1536,A551)=0,$D$10,""))</f>
        <v/>
      </c>
      <c r="I551" s="31" t="str">
        <f t="shared" ca="1" si="554"/>
        <v/>
      </c>
      <c r="J551" s="32" t="str">
        <f t="shared" ca="1" si="555"/>
        <v/>
      </c>
      <c r="K551" s="71" t="str">
        <f ca="1">IF(COUNTIF($AD$2:AD1536,A551)=1,VLOOKUP(A551,Z:AA,2), IF(COUNTIF($AD$2:AD1536,A551)=0,$E$10,""))</f>
        <v/>
      </c>
      <c r="L551" s="31" t="str">
        <f t="shared" ca="1" si="556"/>
        <v/>
      </c>
      <c r="M551" s="32" t="str">
        <f t="shared" ca="1" si="557"/>
        <v/>
      </c>
      <c r="N551" s="77" t="str">
        <f t="shared" ca="1" si="558"/>
        <v/>
      </c>
      <c r="O551" s="77"/>
      <c r="P551" s="77"/>
      <c r="Q551" s="77" t="str">
        <f ca="1">IF(ISERROR(B551-2),"",$G$5*SUM($O$14:O551)-$H$5*SUM($P$14:P551))</f>
        <v/>
      </c>
      <c r="R551" s="77" t="str">
        <f t="shared" ca="1" si="559"/>
        <v/>
      </c>
      <c r="AB551" s="163" t="str">
        <f t="shared" si="533"/>
        <v/>
      </c>
      <c r="AC551" s="163" t="str">
        <f t="shared" si="534"/>
        <v/>
      </c>
      <c r="BS551" s="163" t="str">
        <f t="shared" si="535"/>
        <v/>
      </c>
      <c r="BT551" s="163" t="str">
        <f t="shared" si="536"/>
        <v/>
      </c>
      <c r="BY551" s="164" t="str">
        <f t="shared" ca="1" si="545"/>
        <v/>
      </c>
      <c r="BZ551" s="44" t="str">
        <f ca="1">IF(COUNTIF($CN$2:CN1536,BY551)=1,VLOOKUP(BY551,CH:CI,2), IF(COUNTIF($CN$2:CN1536,BY551)=0,$BZ$10,""))</f>
        <v/>
      </c>
      <c r="CA551" s="45" t="str">
        <f t="shared" ca="1" si="538"/>
        <v/>
      </c>
      <c r="CB551" s="45" t="str">
        <f t="shared" ca="1" si="546"/>
        <v/>
      </c>
      <c r="CC551" s="44" t="str">
        <f ca="1">IF(COUNTIF($CN$2:CN1536,BY551)=1,VLOOKUP(BY551,CJ:CK,2), IF(COUNTIF($CN$2:CN1536,BY551)=0,$CA$10,""))</f>
        <v/>
      </c>
      <c r="CD551" s="45" t="str">
        <f t="shared" ca="1" si="547"/>
        <v/>
      </c>
      <c r="CE551" s="46" t="str">
        <f t="shared" ca="1" si="548"/>
        <v/>
      </c>
      <c r="CF551" s="44" t="str">
        <f t="shared" ca="1" si="549"/>
        <v/>
      </c>
      <c r="CL551" s="163" t="str">
        <f t="shared" si="529"/>
        <v/>
      </c>
      <c r="CM551" s="163" t="str">
        <f t="shared" si="530"/>
        <v/>
      </c>
      <c r="CR551" s="164" t="str">
        <f t="shared" ca="1" si="539"/>
        <v/>
      </c>
      <c r="CS551" s="44" t="str">
        <f ca="1">IF(COUNTIF($DG$2:DG1536,CR551)=1,VLOOKUP(CR551,DA:DB,2), IF(COUNTIF($DG$2:DG1536,CR551)=0,$CS$10,""))</f>
        <v/>
      </c>
      <c r="CT551" s="45" t="str">
        <f t="shared" ca="1" si="540"/>
        <v/>
      </c>
      <c r="CU551" s="45" t="str">
        <f t="shared" ca="1" si="541"/>
        <v/>
      </c>
      <c r="CV551" s="44" t="str">
        <f ca="1">IF(COUNTIF($DG$2:DG1536,CR551)=1,VLOOKUP(CR551,DC:DD,2), IF(COUNTIF($DG$2:DG1536,CR551)=0,$CT$10,""))</f>
        <v/>
      </c>
      <c r="CW551" s="45" t="str">
        <f t="shared" ca="1" si="542"/>
        <v/>
      </c>
      <c r="CX551" s="46" t="str">
        <f t="shared" ca="1" si="543"/>
        <v/>
      </c>
      <c r="CY551" s="44" t="str">
        <f t="shared" ca="1" si="544"/>
        <v/>
      </c>
    </row>
    <row r="552" spans="1:110">
      <c r="A552" s="164" t="str">
        <f t="shared" ca="1" si="550"/>
        <v/>
      </c>
      <c r="B552" s="71" t="str">
        <f ca="1">IF(COUNTIF($AD$2:AD1537,A552)=1,VLOOKUP(A552,T:U,2), IF(COUNTIF($AD$2:AD1537,A552)=0,$B$10,""))</f>
        <v/>
      </c>
      <c r="C552" s="31" t="str">
        <f t="shared" ca="1" si="537"/>
        <v/>
      </c>
      <c r="D552" s="32" t="str">
        <f t="shared" ca="1" si="551"/>
        <v/>
      </c>
      <c r="E552" s="71" t="str">
        <f ca="1">IF(COUNTIF($AD$2:AD1537,A552)=1,VLOOKUP(A552,V:W,2), IF(COUNTIF($AD$2:AD1537,A552)=0,$C$10,""))</f>
        <v/>
      </c>
      <c r="F552" s="31" t="str">
        <f t="shared" ca="1" si="552"/>
        <v/>
      </c>
      <c r="G552" s="32" t="str">
        <f t="shared" ca="1" si="553"/>
        <v/>
      </c>
      <c r="H552" s="71" t="str">
        <f ca="1">IF(COUNTIF($AD$2:AD1537,A552)=1,VLOOKUP(A552,X:Y,2), IF(COUNTIF($AD$2:AD1537,A552)=0,$D$10,""))</f>
        <v/>
      </c>
      <c r="I552" s="31" t="str">
        <f t="shared" ca="1" si="554"/>
        <v/>
      </c>
      <c r="J552" s="32" t="str">
        <f t="shared" ca="1" si="555"/>
        <v/>
      </c>
      <c r="K552" s="71" t="str">
        <f ca="1">IF(COUNTIF($AD$2:AD1537,A552)=1,VLOOKUP(A552,Z:AA,2), IF(COUNTIF($AD$2:AD1537,A552)=0,$E$10,""))</f>
        <v/>
      </c>
      <c r="L552" s="31" t="str">
        <f t="shared" ca="1" si="556"/>
        <v/>
      </c>
      <c r="M552" s="32" t="str">
        <f t="shared" ca="1" si="557"/>
        <v/>
      </c>
      <c r="N552" s="77" t="str">
        <f t="shared" ca="1" si="558"/>
        <v/>
      </c>
      <c r="O552" s="77"/>
      <c r="P552" s="77"/>
      <c r="Q552" s="77" t="str">
        <f ca="1">IF(ISERROR(B552-2),"",$G$5*SUM($O$14:O552)-$H$5*SUM($P$14:P552))</f>
        <v/>
      </c>
      <c r="R552" s="77" t="str">
        <f t="shared" ca="1" si="559"/>
        <v/>
      </c>
      <c r="AB552" s="163" t="str">
        <f t="shared" si="533"/>
        <v/>
      </c>
      <c r="AC552" s="163" t="str">
        <f t="shared" si="534"/>
        <v/>
      </c>
      <c r="BS552" s="163" t="str">
        <f t="shared" si="535"/>
        <v/>
      </c>
      <c r="BT552" s="163" t="str">
        <f t="shared" si="536"/>
        <v/>
      </c>
      <c r="BY552" s="164" t="str">
        <f t="shared" ca="1" si="545"/>
        <v/>
      </c>
      <c r="BZ552" s="44" t="str">
        <f ca="1">IF(COUNTIF($CN$2:CN1537,BY552)=1,VLOOKUP(BY552,CH:CI,2), IF(COUNTIF($CN$2:CN1537,BY552)=0,$BZ$10,""))</f>
        <v/>
      </c>
      <c r="CA552" s="45" t="str">
        <f t="shared" ca="1" si="538"/>
        <v/>
      </c>
      <c r="CB552" s="45" t="str">
        <f t="shared" ca="1" si="546"/>
        <v/>
      </c>
      <c r="CC552" s="44" t="str">
        <f ca="1">IF(COUNTIF($CN$2:CN1537,BY552)=1,VLOOKUP(BY552,CJ:CK,2), IF(COUNTIF($CN$2:CN1537,BY552)=0,$CA$10,""))</f>
        <v/>
      </c>
      <c r="CD552" s="45" t="str">
        <f t="shared" ca="1" si="547"/>
        <v/>
      </c>
      <c r="CE552" s="46" t="str">
        <f t="shared" ca="1" si="548"/>
        <v/>
      </c>
      <c r="CF552" s="44" t="str">
        <f t="shared" ca="1" si="549"/>
        <v/>
      </c>
      <c r="CL552" s="163" t="str">
        <f t="shared" si="529"/>
        <v/>
      </c>
      <c r="CM552" s="163" t="str">
        <f t="shared" si="530"/>
        <v/>
      </c>
      <c r="CR552" s="164" t="str">
        <f t="shared" ca="1" si="539"/>
        <v/>
      </c>
      <c r="CS552" s="44" t="str">
        <f ca="1">IF(COUNTIF($DG$2:DG1537,CR552)=1,VLOOKUP(CR552,DA:DB,2), IF(COUNTIF($DG$2:DG1537,CR552)=0,$CS$10,""))</f>
        <v/>
      </c>
      <c r="CT552" s="45" t="str">
        <f t="shared" ca="1" si="540"/>
        <v/>
      </c>
      <c r="CU552" s="45" t="str">
        <f t="shared" ca="1" si="541"/>
        <v/>
      </c>
      <c r="CV552" s="44" t="str">
        <f ca="1">IF(COUNTIF($DG$2:DG1537,CR552)=1,VLOOKUP(CR552,DC:DD,2), IF(COUNTIF($DG$2:DG1537,CR552)=0,$CT$10,""))</f>
        <v/>
      </c>
      <c r="CW552" s="45" t="str">
        <f t="shared" ca="1" si="542"/>
        <v/>
      </c>
      <c r="CX552" s="46" t="str">
        <f t="shared" ca="1" si="543"/>
        <v/>
      </c>
      <c r="CY552" s="44" t="str">
        <f t="shared" ca="1" si="544"/>
        <v/>
      </c>
    </row>
    <row r="553" spans="1:110">
      <c r="A553" s="164" t="str">
        <f t="shared" ca="1" si="550"/>
        <v/>
      </c>
      <c r="B553" s="71" t="str">
        <f ca="1">IF(COUNTIF($AD$2:AD1538,A553)=1,VLOOKUP(A553,T:U,2), IF(COUNTIF($AD$2:AD1538,A553)=0,$B$10,""))</f>
        <v/>
      </c>
      <c r="C553" s="31" t="str">
        <f t="shared" ca="1" si="537"/>
        <v/>
      </c>
      <c r="D553" s="32" t="str">
        <f t="shared" ca="1" si="551"/>
        <v/>
      </c>
      <c r="E553" s="71" t="str">
        <f ca="1">IF(COUNTIF($AD$2:AD1538,A553)=1,VLOOKUP(A553,V:W,2), IF(COUNTIF($AD$2:AD1538,A553)=0,$C$10,""))</f>
        <v/>
      </c>
      <c r="F553" s="31" t="str">
        <f t="shared" ca="1" si="552"/>
        <v/>
      </c>
      <c r="G553" s="32" t="str">
        <f t="shared" ca="1" si="553"/>
        <v/>
      </c>
      <c r="H553" s="71" t="str">
        <f ca="1">IF(COUNTIF($AD$2:AD1538,A553)=1,VLOOKUP(A553,X:Y,2), IF(COUNTIF($AD$2:AD1538,A553)=0,$D$10,""))</f>
        <v/>
      </c>
      <c r="I553" s="31" t="str">
        <f t="shared" ca="1" si="554"/>
        <v/>
      </c>
      <c r="J553" s="32" t="str">
        <f t="shared" ca="1" si="555"/>
        <v/>
      </c>
      <c r="K553" s="71" t="str">
        <f ca="1">IF(COUNTIF($AD$2:AD1538,A553)=1,VLOOKUP(A553,Z:AA,2), IF(COUNTIF($AD$2:AD1538,A553)=0,$E$10,""))</f>
        <v/>
      </c>
      <c r="L553" s="31" t="str">
        <f t="shared" ca="1" si="556"/>
        <v/>
      </c>
      <c r="M553" s="32" t="str">
        <f t="shared" ca="1" si="557"/>
        <v/>
      </c>
      <c r="N553" s="77" t="str">
        <f t="shared" ca="1" si="558"/>
        <v/>
      </c>
      <c r="O553" s="77"/>
      <c r="P553" s="77"/>
      <c r="Q553" s="77" t="str">
        <f ca="1">IF(ISERROR(B553-2),"",$G$5*SUM($O$14:O553)-$H$5*SUM($P$14:P553))</f>
        <v/>
      </c>
      <c r="R553" s="77" t="str">
        <f t="shared" ca="1" si="559"/>
        <v/>
      </c>
      <c r="AB553" s="163" t="str">
        <f t="shared" si="533"/>
        <v/>
      </c>
      <c r="AC553" s="163" t="str">
        <f t="shared" si="534"/>
        <v/>
      </c>
      <c r="BS553" s="163" t="str">
        <f t="shared" si="535"/>
        <v/>
      </c>
      <c r="BT553" s="163" t="str">
        <f t="shared" si="536"/>
        <v/>
      </c>
      <c r="BY553" s="164" t="str">
        <f t="shared" ca="1" si="545"/>
        <v/>
      </c>
      <c r="BZ553" s="44" t="str">
        <f ca="1">IF(COUNTIF($CN$2:CN1538,BY553)=1,VLOOKUP(BY553,CH:CI,2), IF(COUNTIF($CN$2:CN1538,BY553)=0,$BZ$10,""))</f>
        <v/>
      </c>
      <c r="CA553" s="45" t="str">
        <f t="shared" ca="1" si="538"/>
        <v/>
      </c>
      <c r="CB553" s="45" t="str">
        <f t="shared" ca="1" si="546"/>
        <v/>
      </c>
      <c r="CC553" s="44" t="str">
        <f ca="1">IF(COUNTIF($CN$2:CN1538,BY553)=1,VLOOKUP(BY553,CJ:CK,2), IF(COUNTIF($CN$2:CN1538,BY553)=0,$CA$10,""))</f>
        <v/>
      </c>
      <c r="CD553" s="45" t="str">
        <f t="shared" ca="1" si="547"/>
        <v/>
      </c>
      <c r="CE553" s="46" t="str">
        <f t="shared" ca="1" si="548"/>
        <v/>
      </c>
      <c r="CF553" s="44" t="str">
        <f t="shared" ca="1" si="549"/>
        <v/>
      </c>
      <c r="CL553" s="163" t="str">
        <f t="shared" si="529"/>
        <v/>
      </c>
      <c r="CM553" s="163" t="str">
        <f t="shared" si="530"/>
        <v/>
      </c>
      <c r="CR553" s="164" t="str">
        <f t="shared" ca="1" si="539"/>
        <v/>
      </c>
      <c r="CS553" s="44" t="str">
        <f ca="1">IF(COUNTIF($DG$2:DG1538,CR553)=1,VLOOKUP(CR553,DA:DB,2), IF(COUNTIF($DG$2:DG1538,CR553)=0,$CS$10,""))</f>
        <v/>
      </c>
      <c r="CT553" s="45" t="str">
        <f t="shared" ca="1" si="540"/>
        <v/>
      </c>
      <c r="CU553" s="45" t="str">
        <f t="shared" ca="1" si="541"/>
        <v/>
      </c>
      <c r="CV553" s="44" t="str">
        <f ca="1">IF(COUNTIF($DG$2:DG1538,CR553)=1,VLOOKUP(CR553,DC:DD,2), IF(COUNTIF($DG$2:DG1538,CR553)=0,$CT$10,""))</f>
        <v/>
      </c>
      <c r="CW553" s="45" t="str">
        <f t="shared" ca="1" si="542"/>
        <v/>
      </c>
      <c r="CX553" s="46" t="str">
        <f t="shared" ca="1" si="543"/>
        <v/>
      </c>
      <c r="CY553" s="44" t="str">
        <f t="shared" ca="1" si="544"/>
        <v/>
      </c>
    </row>
    <row r="554" spans="1:110">
      <c r="A554" s="164" t="str">
        <f t="shared" ca="1" si="550"/>
        <v/>
      </c>
      <c r="B554" s="71" t="str">
        <f ca="1">IF(COUNTIF($AD$2:AD1539,A554)=1,VLOOKUP(A554,T:U,2), IF(COUNTIF($AD$2:AD1539,A554)=0,$B$10,""))</f>
        <v/>
      </c>
      <c r="C554" s="31" t="str">
        <f t="shared" ca="1" si="537"/>
        <v/>
      </c>
      <c r="D554" s="32" t="str">
        <f t="shared" ca="1" si="551"/>
        <v/>
      </c>
      <c r="E554" s="71" t="str">
        <f ca="1">IF(COUNTIF($AD$2:AD1539,A554)=1,VLOOKUP(A554,V:W,2), IF(COUNTIF($AD$2:AD1539,A554)=0,$C$10,""))</f>
        <v/>
      </c>
      <c r="F554" s="31" t="str">
        <f t="shared" ca="1" si="552"/>
        <v/>
      </c>
      <c r="G554" s="32" t="str">
        <f t="shared" ca="1" si="553"/>
        <v/>
      </c>
      <c r="H554" s="71" t="str">
        <f ca="1">IF(COUNTIF($AD$2:AD1539,A554)=1,VLOOKUP(A554,X:Y,2), IF(COUNTIF($AD$2:AD1539,A554)=0,$D$10,""))</f>
        <v/>
      </c>
      <c r="I554" s="31" t="str">
        <f t="shared" ca="1" si="554"/>
        <v/>
      </c>
      <c r="J554" s="32" t="str">
        <f t="shared" ca="1" si="555"/>
        <v/>
      </c>
      <c r="K554" s="71" t="str">
        <f ca="1">IF(COUNTIF($AD$2:AD1539,A554)=1,VLOOKUP(A554,Z:AA,2), IF(COUNTIF($AD$2:AD1539,A554)=0,$E$10,""))</f>
        <v/>
      </c>
      <c r="L554" s="31" t="str">
        <f t="shared" ca="1" si="556"/>
        <v/>
      </c>
      <c r="M554" s="32" t="str">
        <f t="shared" ca="1" si="557"/>
        <v/>
      </c>
      <c r="N554" s="77" t="str">
        <f t="shared" ca="1" si="558"/>
        <v/>
      </c>
      <c r="O554" s="77"/>
      <c r="P554" s="77"/>
      <c r="Q554" s="77" t="str">
        <f ca="1">IF(ISERROR(B554-2),"",$G$5*SUM($O$14:O554)-$H$5*SUM($P$14:P554))</f>
        <v/>
      </c>
      <c r="R554" s="77" t="str">
        <f t="shared" ca="1" si="559"/>
        <v/>
      </c>
      <c r="AB554" s="163" t="str">
        <f t="shared" si="533"/>
        <v/>
      </c>
      <c r="AC554" s="163" t="str">
        <f t="shared" si="534"/>
        <v/>
      </c>
      <c r="BS554" s="163" t="str">
        <f t="shared" si="535"/>
        <v/>
      </c>
      <c r="BT554" s="163" t="str">
        <f t="shared" si="536"/>
        <v/>
      </c>
      <c r="BY554" s="164" t="str">
        <f t="shared" ca="1" si="545"/>
        <v/>
      </c>
      <c r="BZ554" s="44" t="str">
        <f ca="1">IF(COUNTIF($CN$2:CN1539,BY554)=1,VLOOKUP(BY554,CH:CI,2), IF(COUNTIF($CN$2:CN1539,BY554)=0,$BZ$10,""))</f>
        <v/>
      </c>
      <c r="CA554" s="45" t="str">
        <f t="shared" ca="1" si="538"/>
        <v/>
      </c>
      <c r="CB554" s="45" t="str">
        <f t="shared" ca="1" si="546"/>
        <v/>
      </c>
      <c r="CC554" s="44" t="str">
        <f ca="1">IF(COUNTIF($CN$2:CN1539,BY554)=1,VLOOKUP(BY554,CJ:CK,2), IF(COUNTIF($CN$2:CN1539,BY554)=0,$CA$10,""))</f>
        <v/>
      </c>
      <c r="CD554" s="45" t="str">
        <f t="shared" ca="1" si="547"/>
        <v/>
      </c>
      <c r="CE554" s="46" t="str">
        <f t="shared" ca="1" si="548"/>
        <v/>
      </c>
      <c r="CF554" s="44" t="str">
        <f t="shared" ca="1" si="549"/>
        <v/>
      </c>
      <c r="CL554" s="163" t="str">
        <f t="shared" si="529"/>
        <v/>
      </c>
      <c r="CM554" s="163" t="str">
        <f t="shared" si="530"/>
        <v/>
      </c>
      <c r="CR554" s="164" t="str">
        <f t="shared" ca="1" si="539"/>
        <v/>
      </c>
      <c r="CS554" s="44" t="str">
        <f ca="1">IF(COUNTIF($DG$2:DG1539,CR554)=1,VLOOKUP(CR554,DA:DB,2), IF(COUNTIF($DG$2:DG1539,CR554)=0,$CS$10,""))</f>
        <v/>
      </c>
      <c r="CT554" s="45" t="str">
        <f t="shared" ca="1" si="540"/>
        <v/>
      </c>
      <c r="CU554" s="45" t="str">
        <f t="shared" ca="1" si="541"/>
        <v/>
      </c>
      <c r="CV554" s="44" t="str">
        <f ca="1">IF(COUNTIF($DG$2:DG1539,CR554)=1,VLOOKUP(CR554,DC:DD,2), IF(COUNTIF($DG$2:DG1539,CR554)=0,$CT$10,""))</f>
        <v/>
      </c>
      <c r="CW554" s="45" t="str">
        <f t="shared" ca="1" si="542"/>
        <v/>
      </c>
      <c r="CX554" s="46" t="str">
        <f t="shared" ca="1" si="543"/>
        <v/>
      </c>
      <c r="CY554" s="44" t="str">
        <f t="shared" ca="1" si="544"/>
        <v/>
      </c>
    </row>
    <row r="555" spans="1:110">
      <c r="A555" s="164" t="str">
        <f t="shared" ca="1" si="550"/>
        <v/>
      </c>
      <c r="B555" s="71" t="str">
        <f ca="1">IF(COUNTIF($AD$2:AD1540,A555)=1,VLOOKUP(A555,T:U,2), IF(COUNTIF($AD$2:AD1540,A555)=0,$B$10,""))</f>
        <v/>
      </c>
      <c r="C555" s="31" t="str">
        <f t="shared" ca="1" si="537"/>
        <v/>
      </c>
      <c r="D555" s="32" t="str">
        <f t="shared" ca="1" si="551"/>
        <v/>
      </c>
      <c r="E555" s="71" t="str">
        <f ca="1">IF(COUNTIF($AD$2:AD1540,A555)=1,VLOOKUP(A555,V:W,2), IF(COUNTIF($AD$2:AD1540,A555)=0,$C$10,""))</f>
        <v/>
      </c>
      <c r="F555" s="31" t="str">
        <f t="shared" ca="1" si="552"/>
        <v/>
      </c>
      <c r="G555" s="32" t="str">
        <f t="shared" ca="1" si="553"/>
        <v/>
      </c>
      <c r="H555" s="71" t="str">
        <f ca="1">IF(COUNTIF($AD$2:AD1540,A555)=1,VLOOKUP(A555,X:Y,2), IF(COUNTIF($AD$2:AD1540,A555)=0,$D$10,""))</f>
        <v/>
      </c>
      <c r="I555" s="31" t="str">
        <f t="shared" ca="1" si="554"/>
        <v/>
      </c>
      <c r="J555" s="32" t="str">
        <f t="shared" ca="1" si="555"/>
        <v/>
      </c>
      <c r="K555" s="71" t="str">
        <f ca="1">IF(COUNTIF($AD$2:AD1540,A555)=1,VLOOKUP(A555,Z:AA,2), IF(COUNTIF($AD$2:AD1540,A555)=0,$E$10,""))</f>
        <v/>
      </c>
      <c r="L555" s="31" t="str">
        <f t="shared" ca="1" si="556"/>
        <v/>
      </c>
      <c r="M555" s="32" t="str">
        <f t="shared" ca="1" si="557"/>
        <v/>
      </c>
      <c r="N555" s="77" t="str">
        <f t="shared" ca="1" si="558"/>
        <v/>
      </c>
      <c r="O555" s="77"/>
      <c r="P555" s="77"/>
      <c r="Q555" s="77" t="str">
        <f ca="1">IF(ISERROR(B555-2),"",$G$5*SUM($O$14:O555)-$H$5*SUM($P$14:P555))</f>
        <v/>
      </c>
      <c r="R555" s="77" t="str">
        <f t="shared" ca="1" si="559"/>
        <v/>
      </c>
      <c r="AB555" s="163" t="str">
        <f t="shared" si="533"/>
        <v/>
      </c>
      <c r="AC555" s="163" t="str">
        <f t="shared" si="534"/>
        <v/>
      </c>
      <c r="BS555" s="163" t="str">
        <f t="shared" si="535"/>
        <v/>
      </c>
      <c r="BT555" s="163" t="str">
        <f t="shared" si="536"/>
        <v/>
      </c>
      <c r="BY555" s="164" t="str">
        <f t="shared" ca="1" si="545"/>
        <v/>
      </c>
      <c r="BZ555" s="44" t="str">
        <f ca="1">IF(COUNTIF($CN$2:CN1540,BY555)=1,VLOOKUP(BY555,CH:CI,2), IF(COUNTIF($CN$2:CN1540,BY555)=0,$BZ$10,""))</f>
        <v/>
      </c>
      <c r="CA555" s="45" t="str">
        <f t="shared" ca="1" si="538"/>
        <v/>
      </c>
      <c r="CB555" s="45" t="str">
        <f t="shared" ca="1" si="546"/>
        <v/>
      </c>
      <c r="CC555" s="44" t="str">
        <f ca="1">IF(COUNTIF($CN$2:CN1540,BY555)=1,VLOOKUP(BY555,CJ:CK,2), IF(COUNTIF($CN$2:CN1540,BY555)=0,$CA$10,""))</f>
        <v/>
      </c>
      <c r="CD555" s="45" t="str">
        <f t="shared" ca="1" si="547"/>
        <v/>
      </c>
      <c r="CE555" s="46" t="str">
        <f t="shared" ca="1" si="548"/>
        <v/>
      </c>
      <c r="CF555" s="44" t="str">
        <f t="shared" ca="1" si="549"/>
        <v/>
      </c>
      <c r="CL555" s="163" t="str">
        <f t="shared" si="529"/>
        <v/>
      </c>
      <c r="CM555" s="163" t="str">
        <f t="shared" si="530"/>
        <v/>
      </c>
      <c r="CR555" s="164" t="str">
        <f t="shared" ca="1" si="539"/>
        <v/>
      </c>
      <c r="CS555" s="44" t="str">
        <f ca="1">IF(COUNTIF($DG$2:DG1540,CR555)=1,VLOOKUP(CR555,DA:DB,2), IF(COUNTIF($DG$2:DG1540,CR555)=0,$CS$10,""))</f>
        <v/>
      </c>
      <c r="CT555" s="45" t="str">
        <f t="shared" ca="1" si="540"/>
        <v/>
      </c>
      <c r="CU555" s="45" t="str">
        <f t="shared" ca="1" si="541"/>
        <v/>
      </c>
      <c r="CV555" s="44" t="str">
        <f ca="1">IF(COUNTIF($DG$2:DG1540,CR555)=1,VLOOKUP(CR555,DC:DD,2), IF(COUNTIF($DG$2:DG1540,CR555)=0,$CT$10,""))</f>
        <v/>
      </c>
      <c r="CW555" s="45" t="str">
        <f t="shared" ca="1" si="542"/>
        <v/>
      </c>
      <c r="CX555" s="46" t="str">
        <f t="shared" ca="1" si="543"/>
        <v/>
      </c>
      <c r="CY555" s="44" t="str">
        <f t="shared" ca="1" si="544"/>
        <v/>
      </c>
    </row>
    <row r="556" spans="1:110">
      <c r="A556" s="164" t="str">
        <f t="shared" ca="1" si="550"/>
        <v/>
      </c>
      <c r="B556" s="71" t="str">
        <f ca="1">IF(COUNTIF($AD$2:AD1541,A556)=1,VLOOKUP(A556,T:U,2), IF(COUNTIF($AD$2:AD1541,A556)=0,$B$10,""))</f>
        <v/>
      </c>
      <c r="C556" s="31" t="str">
        <f t="shared" ca="1" si="537"/>
        <v/>
      </c>
      <c r="D556" s="32" t="str">
        <f t="shared" ca="1" si="551"/>
        <v/>
      </c>
      <c r="E556" s="71" t="str">
        <f ca="1">IF(COUNTIF($AD$2:AD1541,A556)=1,VLOOKUP(A556,V:W,2), IF(COUNTIF($AD$2:AD1541,A556)=0,$C$10,""))</f>
        <v/>
      </c>
      <c r="F556" s="31" t="str">
        <f t="shared" ca="1" si="552"/>
        <v/>
      </c>
      <c r="G556" s="32" t="str">
        <f t="shared" ca="1" si="553"/>
        <v/>
      </c>
      <c r="H556" s="71" t="str">
        <f ca="1">IF(COUNTIF($AD$2:AD1541,A556)=1,VLOOKUP(A556,X:Y,2), IF(COUNTIF($AD$2:AD1541,A556)=0,$D$10,""))</f>
        <v/>
      </c>
      <c r="I556" s="31" t="str">
        <f t="shared" ca="1" si="554"/>
        <v/>
      </c>
      <c r="J556" s="32" t="str">
        <f t="shared" ca="1" si="555"/>
        <v/>
      </c>
      <c r="K556" s="71" t="str">
        <f ca="1">IF(COUNTIF($AD$2:AD1541,A556)=1,VLOOKUP(A556,Z:AA,2), IF(COUNTIF($AD$2:AD1541,A556)=0,$E$10,""))</f>
        <v/>
      </c>
      <c r="L556" s="31" t="str">
        <f t="shared" ca="1" si="556"/>
        <v/>
      </c>
      <c r="M556" s="32" t="str">
        <f t="shared" ca="1" si="557"/>
        <v/>
      </c>
      <c r="N556" s="77" t="str">
        <f t="shared" ca="1" si="558"/>
        <v/>
      </c>
      <c r="O556" s="77"/>
      <c r="P556" s="77"/>
      <c r="Q556" s="77" t="str">
        <f ca="1">IF(ISERROR(B556-2),"",$G$5*SUM($O$14:O556)-$H$5*SUM($P$14:P556))</f>
        <v/>
      </c>
      <c r="R556" s="77" t="str">
        <f t="shared" ca="1" si="559"/>
        <v/>
      </c>
      <c r="AB556" s="163" t="str">
        <f t="shared" si="533"/>
        <v/>
      </c>
      <c r="AC556" s="163" t="str">
        <f t="shared" si="534"/>
        <v/>
      </c>
      <c r="BS556" s="163" t="str">
        <f t="shared" si="535"/>
        <v/>
      </c>
      <c r="BT556" s="163" t="str">
        <f t="shared" si="536"/>
        <v/>
      </c>
      <c r="BY556" s="164" t="str">
        <f t="shared" ca="1" si="545"/>
        <v/>
      </c>
      <c r="BZ556" s="44" t="str">
        <f ca="1">IF(COUNTIF($CN$2:CN1541,BY556)=1,VLOOKUP(BY556,CH:CI,2), IF(COUNTIF($CN$2:CN1541,BY556)=0,$BZ$10,""))</f>
        <v/>
      </c>
      <c r="CA556" s="45" t="str">
        <f t="shared" ca="1" si="538"/>
        <v/>
      </c>
      <c r="CB556" s="45" t="str">
        <f t="shared" ca="1" si="546"/>
        <v/>
      </c>
      <c r="CC556" s="44" t="str">
        <f ca="1">IF(COUNTIF($CN$2:CN1541,BY556)=1,VLOOKUP(BY556,CJ:CK,2), IF(COUNTIF($CN$2:CN1541,BY556)=0,$CA$10,""))</f>
        <v/>
      </c>
      <c r="CD556" s="45" t="str">
        <f t="shared" ca="1" si="547"/>
        <v/>
      </c>
      <c r="CE556" s="46" t="str">
        <f t="shared" ca="1" si="548"/>
        <v/>
      </c>
      <c r="CF556" s="44" t="str">
        <f t="shared" ca="1" si="549"/>
        <v/>
      </c>
      <c r="CL556" s="163" t="str">
        <f t="shared" si="529"/>
        <v/>
      </c>
      <c r="CM556" s="163" t="str">
        <f t="shared" si="530"/>
        <v/>
      </c>
      <c r="CR556" s="164" t="str">
        <f t="shared" ca="1" si="539"/>
        <v/>
      </c>
      <c r="CS556" s="44" t="str">
        <f ca="1">IF(COUNTIF($DG$2:DG1541,CR556)=1,VLOOKUP(CR556,DA:DB,2), IF(COUNTIF($DG$2:DG1541,CR556)=0,$CS$10,""))</f>
        <v/>
      </c>
      <c r="CT556" s="45" t="str">
        <f t="shared" ca="1" si="540"/>
        <v/>
      </c>
      <c r="CU556" s="45" t="str">
        <f t="shared" ca="1" si="541"/>
        <v/>
      </c>
      <c r="CV556" s="44" t="str">
        <f ca="1">IF(COUNTIF($DG$2:DG1541,CR556)=1,VLOOKUP(CR556,DC:DD,2), IF(COUNTIF($DG$2:DG1541,CR556)=0,$CT$10,""))</f>
        <v/>
      </c>
      <c r="CW556" s="45" t="str">
        <f t="shared" ca="1" si="542"/>
        <v/>
      </c>
      <c r="CX556" s="46" t="str">
        <f t="shared" ca="1" si="543"/>
        <v/>
      </c>
      <c r="CY556" s="44" t="str">
        <f t="shared" ca="1" si="544"/>
        <v/>
      </c>
    </row>
    <row r="557" spans="1:110">
      <c r="A557" s="164" t="str">
        <f t="shared" ca="1" si="550"/>
        <v/>
      </c>
      <c r="B557" s="71" t="str">
        <f ca="1">IF(COUNTIF($AD$2:AD1542,A557)=1,VLOOKUP(A557,T:U,2), IF(COUNTIF($AD$2:AD1542,A557)=0,$B$10,""))</f>
        <v/>
      </c>
      <c r="C557" s="31" t="str">
        <f t="shared" ca="1" si="537"/>
        <v/>
      </c>
      <c r="D557" s="32" t="str">
        <f t="shared" ca="1" si="551"/>
        <v/>
      </c>
      <c r="E557" s="71" t="str">
        <f ca="1">IF(COUNTIF($AD$2:AD1542,A557)=1,VLOOKUP(A557,V:W,2), IF(COUNTIF($AD$2:AD1542,A557)=0,$C$10,""))</f>
        <v/>
      </c>
      <c r="F557" s="31" t="str">
        <f t="shared" ca="1" si="552"/>
        <v/>
      </c>
      <c r="G557" s="32" t="str">
        <f t="shared" ca="1" si="553"/>
        <v/>
      </c>
      <c r="H557" s="71" t="str">
        <f ca="1">IF(COUNTIF($AD$2:AD1542,A557)=1,VLOOKUP(A557,X:Y,2), IF(COUNTIF($AD$2:AD1542,A557)=0,$D$10,""))</f>
        <v/>
      </c>
      <c r="I557" s="31" t="str">
        <f t="shared" ca="1" si="554"/>
        <v/>
      </c>
      <c r="J557" s="32" t="str">
        <f t="shared" ca="1" si="555"/>
        <v/>
      </c>
      <c r="K557" s="71" t="str">
        <f ca="1">IF(COUNTIF($AD$2:AD1542,A557)=1,VLOOKUP(A557,Z:AA,2), IF(COUNTIF($AD$2:AD1542,A557)=0,$E$10,""))</f>
        <v/>
      </c>
      <c r="L557" s="31" t="str">
        <f t="shared" ca="1" si="556"/>
        <v/>
      </c>
      <c r="M557" s="32" t="str">
        <f t="shared" ca="1" si="557"/>
        <v/>
      </c>
      <c r="N557" s="77" t="str">
        <f t="shared" ca="1" si="558"/>
        <v/>
      </c>
      <c r="O557" s="77"/>
      <c r="P557" s="77"/>
      <c r="Q557" s="77" t="str">
        <f ca="1">IF(ISERROR(B557-2),"",$G$5*SUM($O$14:O557)-$H$5*SUM($P$14:P557))</f>
        <v/>
      </c>
      <c r="R557" s="77" t="str">
        <f t="shared" ca="1" si="559"/>
        <v/>
      </c>
      <c r="AB557" s="163" t="str">
        <f t="shared" si="533"/>
        <v/>
      </c>
      <c r="AC557" s="163" t="str">
        <f t="shared" si="534"/>
        <v/>
      </c>
      <c r="BS557" s="163" t="str">
        <f t="shared" si="535"/>
        <v/>
      </c>
      <c r="BT557" s="163" t="str">
        <f t="shared" si="536"/>
        <v/>
      </c>
      <c r="BY557" s="164" t="str">
        <f t="shared" ca="1" si="545"/>
        <v/>
      </c>
      <c r="BZ557" s="44" t="str">
        <f ca="1">IF(COUNTIF($CN$2:CN1542,BY557)=1,VLOOKUP(BY557,CH:CI,2), IF(COUNTIF($CN$2:CN1542,BY557)=0,$BZ$10,""))</f>
        <v/>
      </c>
      <c r="CA557" s="45" t="str">
        <f t="shared" ca="1" si="538"/>
        <v/>
      </c>
      <c r="CB557" s="45" t="str">
        <f t="shared" ca="1" si="546"/>
        <v/>
      </c>
      <c r="CC557" s="44" t="str">
        <f ca="1">IF(COUNTIF($CN$2:CN1542,BY557)=1,VLOOKUP(BY557,CJ:CK,2), IF(COUNTIF($CN$2:CN1542,BY557)=0,$CA$10,""))</f>
        <v/>
      </c>
      <c r="CD557" s="45" t="str">
        <f t="shared" ca="1" si="547"/>
        <v/>
      </c>
      <c r="CE557" s="46" t="str">
        <f t="shared" ca="1" si="548"/>
        <v/>
      </c>
      <c r="CF557" s="44" t="str">
        <f t="shared" ca="1" si="549"/>
        <v/>
      </c>
      <c r="CL557" s="163" t="str">
        <f t="shared" si="529"/>
        <v/>
      </c>
      <c r="CM557" s="163" t="str">
        <f t="shared" si="530"/>
        <v/>
      </c>
      <c r="CR557" s="164" t="str">
        <f t="shared" ca="1" si="539"/>
        <v/>
      </c>
      <c r="CS557" s="44" t="str">
        <f ca="1">IF(COUNTIF($DG$2:DG1542,CR557)=1,VLOOKUP(CR557,DA:DB,2), IF(COUNTIF($DG$2:DG1542,CR557)=0,$CS$10,""))</f>
        <v/>
      </c>
      <c r="CT557" s="45" t="str">
        <f t="shared" ca="1" si="540"/>
        <v/>
      </c>
      <c r="CU557" s="45" t="str">
        <f t="shared" ca="1" si="541"/>
        <v/>
      </c>
      <c r="CV557" s="44" t="str">
        <f ca="1">IF(COUNTIF($DG$2:DG1542,CR557)=1,VLOOKUP(CR557,DC:DD,2), IF(COUNTIF($DG$2:DG1542,CR557)=0,$CT$10,""))</f>
        <v/>
      </c>
      <c r="CW557" s="45" t="str">
        <f t="shared" ca="1" si="542"/>
        <v/>
      </c>
      <c r="CX557" s="46" t="str">
        <f t="shared" ca="1" si="543"/>
        <v/>
      </c>
      <c r="CY557" s="44" t="str">
        <f t="shared" ca="1" si="544"/>
        <v/>
      </c>
    </row>
    <row r="558" spans="1:110">
      <c r="A558" s="164" t="str">
        <f t="shared" ca="1" si="550"/>
        <v/>
      </c>
      <c r="B558" s="71" t="str">
        <f ca="1">IF(COUNTIF($AD$2:AD1543,A558)=1,VLOOKUP(A558,T:U,2), IF(COUNTIF($AD$2:AD1543,A558)=0,$B$10,""))</f>
        <v/>
      </c>
      <c r="C558" s="31" t="str">
        <f t="shared" ca="1" si="537"/>
        <v/>
      </c>
      <c r="D558" s="32" t="str">
        <f t="shared" ca="1" si="551"/>
        <v/>
      </c>
      <c r="E558" s="71" t="str">
        <f ca="1">IF(COUNTIF($AD$2:AD1543,A558)=1,VLOOKUP(A558,V:W,2), IF(COUNTIF($AD$2:AD1543,A558)=0,$C$10,""))</f>
        <v/>
      </c>
      <c r="F558" s="31" t="str">
        <f t="shared" ca="1" si="552"/>
        <v/>
      </c>
      <c r="G558" s="32" t="str">
        <f t="shared" ca="1" si="553"/>
        <v/>
      </c>
      <c r="H558" s="71" t="str">
        <f ca="1">IF(COUNTIF($AD$2:AD1543,A558)=1,VLOOKUP(A558,X:Y,2), IF(COUNTIF($AD$2:AD1543,A558)=0,$D$10,""))</f>
        <v/>
      </c>
      <c r="I558" s="31" t="str">
        <f t="shared" ca="1" si="554"/>
        <v/>
      </c>
      <c r="J558" s="32" t="str">
        <f t="shared" ca="1" si="555"/>
        <v/>
      </c>
      <c r="K558" s="71" t="str">
        <f ca="1">IF(COUNTIF($AD$2:AD1543,A558)=1,VLOOKUP(A558,Z:AA,2), IF(COUNTIF($AD$2:AD1543,A558)=0,$E$10,""))</f>
        <v/>
      </c>
      <c r="L558" s="31" t="str">
        <f t="shared" ca="1" si="556"/>
        <v/>
      </c>
      <c r="M558" s="32" t="str">
        <f t="shared" ca="1" si="557"/>
        <v/>
      </c>
      <c r="N558" s="77" t="str">
        <f t="shared" ca="1" si="558"/>
        <v/>
      </c>
      <c r="O558" s="77"/>
      <c r="P558" s="77"/>
      <c r="Q558" s="77" t="str">
        <f ca="1">IF(ISERROR(B558-2),"",$G$5*SUM($O$14:O558)-$H$5*SUM($P$14:P558))</f>
        <v/>
      </c>
      <c r="R558" s="77" t="str">
        <f t="shared" ca="1" si="559"/>
        <v/>
      </c>
      <c r="AB558" s="163" t="str">
        <f t="shared" si="533"/>
        <v/>
      </c>
      <c r="AC558" s="163" t="str">
        <f t="shared" si="534"/>
        <v/>
      </c>
      <c r="BS558" s="163" t="str">
        <f t="shared" si="535"/>
        <v/>
      </c>
      <c r="BT558" s="163" t="str">
        <f t="shared" si="536"/>
        <v/>
      </c>
      <c r="BY558" s="164" t="str">
        <f t="shared" ca="1" si="545"/>
        <v/>
      </c>
      <c r="BZ558" s="44" t="str">
        <f ca="1">IF(COUNTIF($CN$2:CN1543,BY558)=1,VLOOKUP(BY558,CH:CI,2), IF(COUNTIF($CN$2:CN1543,BY558)=0,$BZ$10,""))</f>
        <v/>
      </c>
      <c r="CA558" s="45" t="str">
        <f t="shared" ca="1" si="538"/>
        <v/>
      </c>
      <c r="CB558" s="45" t="str">
        <f t="shared" ca="1" si="546"/>
        <v/>
      </c>
      <c r="CC558" s="44" t="str">
        <f ca="1">IF(COUNTIF($CN$2:CN1543,BY558)=1,VLOOKUP(BY558,CJ:CK,2), IF(COUNTIF($CN$2:CN1543,BY558)=0,$CA$10,""))</f>
        <v/>
      </c>
      <c r="CD558" s="45" t="str">
        <f t="shared" ca="1" si="547"/>
        <v/>
      </c>
      <c r="CE558" s="46" t="str">
        <f t="shared" ca="1" si="548"/>
        <v/>
      </c>
      <c r="CF558" s="44" t="str">
        <f t="shared" ca="1" si="549"/>
        <v/>
      </c>
      <c r="CL558" s="163" t="str">
        <f t="shared" si="529"/>
        <v/>
      </c>
      <c r="CM558" s="163" t="str">
        <f t="shared" si="530"/>
        <v/>
      </c>
      <c r="CR558" s="164" t="str">
        <f t="shared" ca="1" si="539"/>
        <v/>
      </c>
      <c r="CS558" s="44" t="str">
        <f ca="1">IF(COUNTIF($DG$2:DG1543,CR558)=1,VLOOKUP(CR558,DA:DB,2), IF(COUNTIF($DG$2:DG1543,CR558)=0,$CS$10,""))</f>
        <v/>
      </c>
      <c r="CT558" s="45" t="str">
        <f t="shared" ca="1" si="540"/>
        <v/>
      </c>
      <c r="CU558" s="45" t="str">
        <f t="shared" ca="1" si="541"/>
        <v/>
      </c>
      <c r="CV558" s="44" t="str">
        <f ca="1">IF(COUNTIF($DG$2:DG1543,CR558)=1,VLOOKUP(CR558,DC:DD,2), IF(COUNTIF($DG$2:DG1543,CR558)=0,$CT$10,""))</f>
        <v/>
      </c>
      <c r="CW558" s="45" t="str">
        <f t="shared" ca="1" si="542"/>
        <v/>
      </c>
      <c r="CX558" s="46" t="str">
        <f t="shared" ca="1" si="543"/>
        <v/>
      </c>
      <c r="CY558" s="44" t="str">
        <f t="shared" ca="1" si="544"/>
        <v/>
      </c>
    </row>
    <row r="559" spans="1:110">
      <c r="A559" s="164" t="str">
        <f t="shared" ca="1" si="550"/>
        <v/>
      </c>
      <c r="B559" s="71" t="str">
        <f ca="1">IF(COUNTIF($AD$2:AD1544,A559)=1,VLOOKUP(A559,T:U,2), IF(COUNTIF($AD$2:AD1544,A559)=0,$B$10,""))</f>
        <v/>
      </c>
      <c r="C559" s="31" t="str">
        <f t="shared" ca="1" si="537"/>
        <v/>
      </c>
      <c r="D559" s="32" t="str">
        <f t="shared" ca="1" si="551"/>
        <v/>
      </c>
      <c r="E559" s="71" t="str">
        <f ca="1">IF(COUNTIF($AD$2:AD1544,A559)=1,VLOOKUP(A559,V:W,2), IF(COUNTIF($AD$2:AD1544,A559)=0,$C$10,""))</f>
        <v/>
      </c>
      <c r="F559" s="31" t="str">
        <f t="shared" ca="1" si="552"/>
        <v/>
      </c>
      <c r="G559" s="32" t="str">
        <f t="shared" ca="1" si="553"/>
        <v/>
      </c>
      <c r="H559" s="71" t="str">
        <f ca="1">IF(COUNTIF($AD$2:AD1544,A559)=1,VLOOKUP(A559,X:Y,2), IF(COUNTIF($AD$2:AD1544,A559)=0,$D$10,""))</f>
        <v/>
      </c>
      <c r="I559" s="31" t="str">
        <f t="shared" ca="1" si="554"/>
        <v/>
      </c>
      <c r="J559" s="32" t="str">
        <f t="shared" ca="1" si="555"/>
        <v/>
      </c>
      <c r="K559" s="71" t="str">
        <f ca="1">IF(COUNTIF($AD$2:AD1544,A559)=1,VLOOKUP(A559,Z:AA,2), IF(COUNTIF($AD$2:AD1544,A559)=0,$E$10,""))</f>
        <v/>
      </c>
      <c r="L559" s="31" t="str">
        <f t="shared" ca="1" si="556"/>
        <v/>
      </c>
      <c r="M559" s="32" t="str">
        <f t="shared" ca="1" si="557"/>
        <v/>
      </c>
      <c r="N559" s="77" t="str">
        <f t="shared" ca="1" si="558"/>
        <v/>
      </c>
      <c r="O559" s="77"/>
      <c r="P559" s="77"/>
      <c r="Q559" s="77" t="str">
        <f ca="1">IF(ISERROR(B559-2),"",$G$5*SUM($O$14:O559)-$H$5*SUM($P$14:P559))</f>
        <v/>
      </c>
      <c r="R559" s="77" t="str">
        <f t="shared" ca="1" si="559"/>
        <v/>
      </c>
      <c r="AB559" s="163" t="str">
        <f t="shared" si="533"/>
        <v/>
      </c>
      <c r="AC559" s="163" t="str">
        <f t="shared" si="534"/>
        <v/>
      </c>
      <c r="BS559" s="163" t="str">
        <f t="shared" si="535"/>
        <v/>
      </c>
      <c r="BT559" s="163" t="str">
        <f t="shared" si="536"/>
        <v/>
      </c>
      <c r="BY559" s="164" t="str">
        <f t="shared" ca="1" si="545"/>
        <v/>
      </c>
      <c r="BZ559" s="44" t="str">
        <f ca="1">IF(COUNTIF($CN$2:CN1544,BY559)=1,VLOOKUP(BY559,CH:CI,2), IF(COUNTIF($CN$2:CN1544,BY559)=0,$BZ$10,""))</f>
        <v/>
      </c>
      <c r="CA559" s="45" t="str">
        <f t="shared" ca="1" si="538"/>
        <v/>
      </c>
      <c r="CB559" s="45" t="str">
        <f t="shared" ca="1" si="546"/>
        <v/>
      </c>
      <c r="CC559" s="44" t="str">
        <f ca="1">IF(COUNTIF($CN$2:CN1544,BY559)=1,VLOOKUP(BY559,CJ:CK,2), IF(COUNTIF($CN$2:CN1544,BY559)=0,$CA$10,""))</f>
        <v/>
      </c>
      <c r="CD559" s="45" t="str">
        <f t="shared" ca="1" si="547"/>
        <v/>
      </c>
      <c r="CE559" s="46" t="str">
        <f t="shared" ca="1" si="548"/>
        <v/>
      </c>
      <c r="CF559" s="44" t="str">
        <f t="shared" ca="1" si="549"/>
        <v/>
      </c>
      <c r="CL559" s="163" t="str">
        <f t="shared" si="529"/>
        <v/>
      </c>
      <c r="CM559" s="163" t="str">
        <f t="shared" si="530"/>
        <v/>
      </c>
      <c r="CR559" s="164" t="str">
        <f t="shared" ca="1" si="539"/>
        <v/>
      </c>
      <c r="CS559" s="44" t="str">
        <f ca="1">IF(COUNTIF($DG$2:DG1544,CR559)=1,VLOOKUP(CR559,DA:DB,2), IF(COUNTIF($DG$2:DG1544,CR559)=0,$CS$10,""))</f>
        <v/>
      </c>
      <c r="CT559" s="45" t="str">
        <f t="shared" ca="1" si="540"/>
        <v/>
      </c>
      <c r="CU559" s="45" t="str">
        <f t="shared" ca="1" si="541"/>
        <v/>
      </c>
      <c r="CV559" s="44" t="str">
        <f ca="1">IF(COUNTIF($DG$2:DG1544,CR559)=1,VLOOKUP(CR559,DC:DD,2), IF(COUNTIF($DG$2:DG1544,CR559)=0,$CT$10,""))</f>
        <v/>
      </c>
      <c r="CW559" s="45" t="str">
        <f t="shared" ca="1" si="542"/>
        <v/>
      </c>
      <c r="CX559" s="46" t="str">
        <f t="shared" ca="1" si="543"/>
        <v/>
      </c>
      <c r="CY559" s="44" t="str">
        <f t="shared" ca="1" si="544"/>
        <v/>
      </c>
    </row>
    <row r="560" spans="1:110">
      <c r="A560" s="164" t="str">
        <f t="shared" ca="1" si="550"/>
        <v/>
      </c>
      <c r="B560" s="71" t="str">
        <f ca="1">IF(COUNTIF($AD$2:AD1545,A560)=1,VLOOKUP(A560,T:U,2), IF(COUNTIF($AD$2:AD1545,A560)=0,$B$10,""))</f>
        <v/>
      </c>
      <c r="C560" s="31" t="str">
        <f t="shared" ca="1" si="537"/>
        <v/>
      </c>
      <c r="D560" s="32" t="str">
        <f t="shared" ca="1" si="551"/>
        <v/>
      </c>
      <c r="E560" s="71" t="str">
        <f ca="1">IF(COUNTIF($AD$2:AD1545,A560)=1,VLOOKUP(A560,V:W,2), IF(COUNTIF($AD$2:AD1545,A560)=0,$C$10,""))</f>
        <v/>
      </c>
      <c r="F560" s="31" t="str">
        <f t="shared" ca="1" si="552"/>
        <v/>
      </c>
      <c r="G560" s="32" t="str">
        <f t="shared" ca="1" si="553"/>
        <v/>
      </c>
      <c r="H560" s="71" t="str">
        <f ca="1">IF(COUNTIF($AD$2:AD1545,A560)=1,VLOOKUP(A560,X:Y,2), IF(COUNTIF($AD$2:AD1545,A560)=0,$D$10,""))</f>
        <v/>
      </c>
      <c r="I560" s="31" t="str">
        <f t="shared" ca="1" si="554"/>
        <v/>
      </c>
      <c r="J560" s="32" t="str">
        <f t="shared" ca="1" si="555"/>
        <v/>
      </c>
      <c r="K560" s="71" t="str">
        <f ca="1">IF(COUNTIF($AD$2:AD1545,A560)=1,VLOOKUP(A560,Z:AA,2), IF(COUNTIF($AD$2:AD1545,A560)=0,$E$10,""))</f>
        <v/>
      </c>
      <c r="L560" s="31" t="str">
        <f t="shared" ca="1" si="556"/>
        <v/>
      </c>
      <c r="M560" s="32" t="str">
        <f t="shared" ca="1" si="557"/>
        <v/>
      </c>
      <c r="N560" s="77" t="str">
        <f t="shared" ca="1" si="558"/>
        <v/>
      </c>
      <c r="O560" s="77"/>
      <c r="P560" s="77"/>
      <c r="Q560" s="77" t="str">
        <f ca="1">IF(ISERROR(B560-2),"",$G$5*SUM($O$14:O560)-$H$5*SUM($P$14:P560))</f>
        <v/>
      </c>
      <c r="R560" s="77" t="str">
        <f t="shared" ca="1" si="559"/>
        <v/>
      </c>
      <c r="AB560" s="163" t="str">
        <f t="shared" si="533"/>
        <v/>
      </c>
      <c r="AC560" s="163" t="str">
        <f t="shared" si="534"/>
        <v/>
      </c>
      <c r="BS560" s="163" t="str">
        <f t="shared" si="535"/>
        <v/>
      </c>
      <c r="BT560" s="163" t="str">
        <f t="shared" si="536"/>
        <v/>
      </c>
      <c r="BY560" s="164" t="str">
        <f t="shared" ca="1" si="545"/>
        <v/>
      </c>
      <c r="BZ560" s="44" t="str">
        <f ca="1">IF(COUNTIF($CN$2:CN1545,BY560)=1,VLOOKUP(BY560,CH:CI,2), IF(COUNTIF($CN$2:CN1545,BY560)=0,$BZ$10,""))</f>
        <v/>
      </c>
      <c r="CA560" s="45" t="str">
        <f t="shared" ca="1" si="538"/>
        <v/>
      </c>
      <c r="CB560" s="45" t="str">
        <f t="shared" ca="1" si="546"/>
        <v/>
      </c>
      <c r="CC560" s="44" t="str">
        <f ca="1">IF(COUNTIF($CN$2:CN1545,BY560)=1,VLOOKUP(BY560,CJ:CK,2), IF(COUNTIF($CN$2:CN1545,BY560)=0,$CA$10,""))</f>
        <v/>
      </c>
      <c r="CD560" s="45" t="str">
        <f t="shared" ca="1" si="547"/>
        <v/>
      </c>
      <c r="CE560" s="46" t="str">
        <f t="shared" ca="1" si="548"/>
        <v/>
      </c>
      <c r="CF560" s="44" t="str">
        <f t="shared" ca="1" si="549"/>
        <v/>
      </c>
      <c r="CL560" s="163" t="str">
        <f t="shared" si="529"/>
        <v/>
      </c>
      <c r="CM560" s="163" t="str">
        <f t="shared" si="530"/>
        <v/>
      </c>
      <c r="CR560" s="164" t="str">
        <f t="shared" ca="1" si="539"/>
        <v/>
      </c>
      <c r="CS560" s="44" t="str">
        <f ca="1">IF(COUNTIF($DG$2:DG1545,CR560)=1,VLOOKUP(CR560,DA:DB,2), IF(COUNTIF($DG$2:DG1545,CR560)=0,$CS$10,""))</f>
        <v/>
      </c>
      <c r="CT560" s="45" t="str">
        <f t="shared" ca="1" si="540"/>
        <v/>
      </c>
      <c r="CU560" s="45" t="str">
        <f t="shared" ca="1" si="541"/>
        <v/>
      </c>
      <c r="CV560" s="44" t="str">
        <f ca="1">IF(COUNTIF($DG$2:DG1545,CR560)=1,VLOOKUP(CR560,DC:DD,2), IF(COUNTIF($DG$2:DG1545,CR560)=0,$CT$10,""))</f>
        <v/>
      </c>
      <c r="CW560" s="45" t="str">
        <f t="shared" ca="1" si="542"/>
        <v/>
      </c>
      <c r="CX560" s="46" t="str">
        <f t="shared" ca="1" si="543"/>
        <v/>
      </c>
      <c r="CY560" s="44" t="str">
        <f t="shared" ca="1" si="544"/>
        <v/>
      </c>
    </row>
    <row r="561" spans="1:103">
      <c r="A561" s="164" t="str">
        <f t="shared" ca="1" si="550"/>
        <v/>
      </c>
      <c r="B561" s="71" t="str">
        <f ca="1">IF(COUNTIF($AD$2:AD1546,A561)=1,VLOOKUP(A561,T:U,2), IF(COUNTIF($AD$2:AD1546,A561)=0,$B$10,""))</f>
        <v/>
      </c>
      <c r="C561" s="31" t="str">
        <f t="shared" ca="1" si="537"/>
        <v/>
      </c>
      <c r="D561" s="32" t="str">
        <f t="shared" ca="1" si="551"/>
        <v/>
      </c>
      <c r="E561" s="71" t="str">
        <f ca="1">IF(COUNTIF($AD$2:AD1546,A561)=1,VLOOKUP(A561,V:W,2), IF(COUNTIF($AD$2:AD1546,A561)=0,$C$10,""))</f>
        <v/>
      </c>
      <c r="F561" s="31" t="str">
        <f t="shared" ca="1" si="552"/>
        <v/>
      </c>
      <c r="G561" s="32" t="str">
        <f t="shared" ca="1" si="553"/>
        <v/>
      </c>
      <c r="H561" s="71" t="str">
        <f ca="1">IF(COUNTIF($AD$2:AD1546,A561)=1,VLOOKUP(A561,X:Y,2), IF(COUNTIF($AD$2:AD1546,A561)=0,$D$10,""))</f>
        <v/>
      </c>
      <c r="I561" s="31" t="str">
        <f t="shared" ca="1" si="554"/>
        <v/>
      </c>
      <c r="J561" s="32" t="str">
        <f t="shared" ca="1" si="555"/>
        <v/>
      </c>
      <c r="K561" s="71" t="str">
        <f ca="1">IF(COUNTIF($AD$2:AD1546,A561)=1,VLOOKUP(A561,Z:AA,2), IF(COUNTIF($AD$2:AD1546,A561)=0,$E$10,""))</f>
        <v/>
      </c>
      <c r="L561" s="31" t="str">
        <f t="shared" ca="1" si="556"/>
        <v/>
      </c>
      <c r="M561" s="32" t="str">
        <f t="shared" ca="1" si="557"/>
        <v/>
      </c>
      <c r="N561" s="77" t="str">
        <f t="shared" ca="1" si="558"/>
        <v/>
      </c>
      <c r="O561" s="77"/>
      <c r="P561" s="77"/>
      <c r="Q561" s="77" t="str">
        <f ca="1">IF(ISERROR(B561-2),"",$G$5*SUM($O$14:O561)-$H$5*SUM($P$14:P561))</f>
        <v/>
      </c>
      <c r="R561" s="77" t="str">
        <f t="shared" ca="1" si="559"/>
        <v/>
      </c>
      <c r="AB561" s="163" t="str">
        <f t="shared" si="533"/>
        <v/>
      </c>
      <c r="AC561" s="163" t="str">
        <f t="shared" si="534"/>
        <v/>
      </c>
      <c r="BS561" s="163" t="str">
        <f t="shared" si="535"/>
        <v/>
      </c>
      <c r="BT561" s="163" t="str">
        <f t="shared" si="536"/>
        <v/>
      </c>
      <c r="BY561" s="164" t="str">
        <f t="shared" ca="1" si="545"/>
        <v/>
      </c>
      <c r="BZ561" s="44" t="str">
        <f ca="1">IF(COUNTIF($CN$2:CN1546,BY561)=1,VLOOKUP(BY561,CH:CI,2), IF(COUNTIF($CN$2:CN1546,BY561)=0,$BZ$10,""))</f>
        <v/>
      </c>
      <c r="CA561" s="45" t="str">
        <f t="shared" ca="1" si="538"/>
        <v/>
      </c>
      <c r="CB561" s="45" t="str">
        <f t="shared" ca="1" si="546"/>
        <v/>
      </c>
      <c r="CC561" s="44" t="str">
        <f ca="1">IF(COUNTIF($CN$2:CN1546,BY561)=1,VLOOKUP(BY561,CJ:CK,2), IF(COUNTIF($CN$2:CN1546,BY561)=0,$CA$10,""))</f>
        <v/>
      </c>
      <c r="CD561" s="45" t="str">
        <f t="shared" ca="1" si="547"/>
        <v/>
      </c>
      <c r="CE561" s="46" t="str">
        <f t="shared" ca="1" si="548"/>
        <v/>
      </c>
      <c r="CF561" s="44" t="str">
        <f t="shared" ca="1" si="549"/>
        <v/>
      </c>
      <c r="CL561" s="163" t="str">
        <f t="shared" si="529"/>
        <v/>
      </c>
      <c r="CM561" s="163" t="str">
        <f t="shared" si="530"/>
        <v/>
      </c>
      <c r="CR561" s="164" t="str">
        <f t="shared" ca="1" si="539"/>
        <v/>
      </c>
      <c r="CS561" s="44" t="str">
        <f ca="1">IF(COUNTIF($DG$2:DG1546,CR561)=1,VLOOKUP(CR561,DA:DB,2), IF(COUNTIF($DG$2:DG1546,CR561)=0,$CS$10,""))</f>
        <v/>
      </c>
      <c r="CT561" s="45" t="str">
        <f t="shared" ca="1" si="540"/>
        <v/>
      </c>
      <c r="CU561" s="45" t="str">
        <f t="shared" ca="1" si="541"/>
        <v/>
      </c>
      <c r="CV561" s="44" t="str">
        <f ca="1">IF(COUNTIF($DG$2:DG1546,CR561)=1,VLOOKUP(CR561,DC:DD,2), IF(COUNTIF($DG$2:DG1546,CR561)=0,$CT$10,""))</f>
        <v/>
      </c>
      <c r="CW561" s="45" t="str">
        <f t="shared" ca="1" si="542"/>
        <v/>
      </c>
      <c r="CX561" s="46" t="str">
        <f t="shared" ca="1" si="543"/>
        <v/>
      </c>
      <c r="CY561" s="44" t="str">
        <f t="shared" ca="1" si="544"/>
        <v/>
      </c>
    </row>
    <row r="562" spans="1:103">
      <c r="A562" s="164" t="str">
        <f t="shared" ca="1" si="550"/>
        <v/>
      </c>
      <c r="B562" s="71" t="str">
        <f ca="1">IF(COUNTIF($AD$2:AD1547,A562)=1,VLOOKUP(A562,T:U,2), IF(COUNTIF($AD$2:AD1547,A562)=0,$B$10,""))</f>
        <v/>
      </c>
      <c r="C562" s="31" t="str">
        <f t="shared" ca="1" si="537"/>
        <v/>
      </c>
      <c r="D562" s="32" t="str">
        <f t="shared" ca="1" si="551"/>
        <v/>
      </c>
      <c r="E562" s="71" t="str">
        <f ca="1">IF(COUNTIF($AD$2:AD1547,A562)=1,VLOOKUP(A562,V:W,2), IF(COUNTIF($AD$2:AD1547,A562)=0,$C$10,""))</f>
        <v/>
      </c>
      <c r="F562" s="31" t="str">
        <f t="shared" ca="1" si="552"/>
        <v/>
      </c>
      <c r="G562" s="32" t="str">
        <f t="shared" ca="1" si="553"/>
        <v/>
      </c>
      <c r="H562" s="71" t="str">
        <f ca="1">IF(COUNTIF($AD$2:AD1547,A562)=1,VLOOKUP(A562,X:Y,2), IF(COUNTIF($AD$2:AD1547,A562)=0,$D$10,""))</f>
        <v/>
      </c>
      <c r="I562" s="31" t="str">
        <f t="shared" ca="1" si="554"/>
        <v/>
      </c>
      <c r="J562" s="32" t="str">
        <f t="shared" ca="1" si="555"/>
        <v/>
      </c>
      <c r="K562" s="71" t="str">
        <f ca="1">IF(COUNTIF($AD$2:AD1547,A562)=1,VLOOKUP(A562,Z:AA,2), IF(COUNTIF($AD$2:AD1547,A562)=0,$E$10,""))</f>
        <v/>
      </c>
      <c r="L562" s="31" t="str">
        <f t="shared" ca="1" si="556"/>
        <v/>
      </c>
      <c r="M562" s="32" t="str">
        <f t="shared" ca="1" si="557"/>
        <v/>
      </c>
      <c r="N562" s="77" t="str">
        <f t="shared" ca="1" si="558"/>
        <v/>
      </c>
      <c r="O562" s="77"/>
      <c r="P562" s="77"/>
      <c r="Q562" s="77" t="str">
        <f ca="1">IF(ISERROR(B562-2),"",$G$5*SUM($O$14:O562)-$H$5*SUM($P$14:P562))</f>
        <v/>
      </c>
      <c r="R562" s="77" t="str">
        <f t="shared" ca="1" si="559"/>
        <v/>
      </c>
      <c r="AB562" s="163" t="str">
        <f t="shared" si="533"/>
        <v/>
      </c>
      <c r="AC562" s="163" t="str">
        <f t="shared" si="534"/>
        <v/>
      </c>
      <c r="BS562" s="163" t="str">
        <f t="shared" si="535"/>
        <v/>
      </c>
      <c r="BT562" s="163" t="str">
        <f t="shared" si="536"/>
        <v/>
      </c>
      <c r="BY562" s="164" t="str">
        <f t="shared" ca="1" si="545"/>
        <v/>
      </c>
      <c r="BZ562" s="44" t="str">
        <f ca="1">IF(COUNTIF($CN$2:CN1547,BY562)=1,VLOOKUP(BY562,CH:CI,2), IF(COUNTIF($CN$2:CN1547,BY562)=0,$BZ$10,""))</f>
        <v/>
      </c>
      <c r="CA562" s="45" t="str">
        <f t="shared" ca="1" si="538"/>
        <v/>
      </c>
      <c r="CB562" s="45" t="str">
        <f t="shared" ca="1" si="546"/>
        <v/>
      </c>
      <c r="CC562" s="44" t="str">
        <f ca="1">IF(COUNTIF($CN$2:CN1547,BY562)=1,VLOOKUP(BY562,CJ:CK,2), IF(COUNTIF($CN$2:CN1547,BY562)=0,$CA$10,""))</f>
        <v/>
      </c>
      <c r="CD562" s="45" t="str">
        <f t="shared" ca="1" si="547"/>
        <v/>
      </c>
      <c r="CE562" s="46" t="str">
        <f t="shared" ca="1" si="548"/>
        <v/>
      </c>
      <c r="CF562" s="44" t="str">
        <f t="shared" ca="1" si="549"/>
        <v/>
      </c>
      <c r="CL562" s="163" t="str">
        <f t="shared" si="529"/>
        <v/>
      </c>
      <c r="CM562" s="163" t="str">
        <f t="shared" si="530"/>
        <v/>
      </c>
      <c r="CR562" s="164" t="str">
        <f t="shared" ca="1" si="539"/>
        <v/>
      </c>
      <c r="CS562" s="44" t="str">
        <f ca="1">IF(COUNTIF($DG$2:DG1547,CR562)=1,VLOOKUP(CR562,DA:DB,2), IF(COUNTIF($DG$2:DG1547,CR562)=0,$CS$10,""))</f>
        <v/>
      </c>
      <c r="CT562" s="45" t="str">
        <f t="shared" ca="1" si="540"/>
        <v/>
      </c>
      <c r="CU562" s="45" t="str">
        <f t="shared" ca="1" si="541"/>
        <v/>
      </c>
      <c r="CV562" s="44" t="str">
        <f ca="1">IF(COUNTIF($DG$2:DG1547,CR562)=1,VLOOKUP(CR562,DC:DD,2), IF(COUNTIF($DG$2:DG1547,CR562)=0,$CT$10,""))</f>
        <v/>
      </c>
      <c r="CW562" s="45" t="str">
        <f t="shared" ca="1" si="542"/>
        <v/>
      </c>
      <c r="CX562" s="46" t="str">
        <f t="shared" ca="1" si="543"/>
        <v/>
      </c>
      <c r="CY562" s="44" t="str">
        <f t="shared" ca="1" si="544"/>
        <v/>
      </c>
    </row>
    <row r="563" spans="1:103">
      <c r="A563" s="164" t="str">
        <f t="shared" ca="1" si="550"/>
        <v/>
      </c>
      <c r="B563" s="71" t="str">
        <f ca="1">IF(COUNTIF($AD$2:AD1548,A563)=1,VLOOKUP(A563,T:U,2), IF(COUNTIF($AD$2:AD1548,A563)=0,$B$10,""))</f>
        <v/>
      </c>
      <c r="C563" s="31" t="str">
        <f t="shared" ca="1" si="537"/>
        <v/>
      </c>
      <c r="D563" s="32" t="str">
        <f t="shared" ca="1" si="551"/>
        <v/>
      </c>
      <c r="E563" s="71" t="str">
        <f ca="1">IF(COUNTIF($AD$2:AD1548,A563)=1,VLOOKUP(A563,V:W,2), IF(COUNTIF($AD$2:AD1548,A563)=0,$C$10,""))</f>
        <v/>
      </c>
      <c r="F563" s="31" t="str">
        <f t="shared" ca="1" si="552"/>
        <v/>
      </c>
      <c r="G563" s="32" t="str">
        <f t="shared" ca="1" si="553"/>
        <v/>
      </c>
      <c r="H563" s="71" t="str">
        <f ca="1">IF(COUNTIF($AD$2:AD1548,A563)=1,VLOOKUP(A563,X:Y,2), IF(COUNTIF($AD$2:AD1548,A563)=0,$D$10,""))</f>
        <v/>
      </c>
      <c r="I563" s="31" t="str">
        <f t="shared" ca="1" si="554"/>
        <v/>
      </c>
      <c r="J563" s="32" t="str">
        <f t="shared" ca="1" si="555"/>
        <v/>
      </c>
      <c r="K563" s="71" t="str">
        <f ca="1">IF(COUNTIF($AD$2:AD1548,A563)=1,VLOOKUP(A563,Z:AA,2), IF(COUNTIF($AD$2:AD1548,A563)=0,$E$10,""))</f>
        <v/>
      </c>
      <c r="L563" s="31" t="str">
        <f t="shared" ca="1" si="556"/>
        <v/>
      </c>
      <c r="M563" s="32" t="str">
        <f t="shared" ca="1" si="557"/>
        <v/>
      </c>
      <c r="N563" s="77" t="str">
        <f t="shared" ca="1" si="558"/>
        <v/>
      </c>
      <c r="O563" s="77"/>
      <c r="P563" s="77"/>
      <c r="Q563" s="77" t="str">
        <f ca="1">IF(ISERROR(B563-2),"",$G$5*SUM($O$14:O563)-$H$5*SUM($P$14:P563))</f>
        <v/>
      </c>
      <c r="R563" s="77" t="str">
        <f t="shared" ca="1" si="559"/>
        <v/>
      </c>
      <c r="AB563" s="163" t="str">
        <f t="shared" si="533"/>
        <v/>
      </c>
      <c r="AC563" s="163" t="str">
        <f t="shared" si="534"/>
        <v/>
      </c>
      <c r="BS563" s="163" t="str">
        <f t="shared" si="535"/>
        <v/>
      </c>
      <c r="BT563" s="163" t="str">
        <f t="shared" si="536"/>
        <v/>
      </c>
      <c r="BY563" s="164" t="str">
        <f t="shared" ca="1" si="545"/>
        <v/>
      </c>
      <c r="BZ563" s="44" t="str">
        <f ca="1">IF(COUNTIF($CN$2:CN1548,BY563)=1,VLOOKUP(BY563,CH:CI,2), IF(COUNTIF($CN$2:CN1548,BY563)=0,$BZ$10,""))</f>
        <v/>
      </c>
      <c r="CA563" s="45" t="str">
        <f t="shared" ca="1" si="538"/>
        <v/>
      </c>
      <c r="CB563" s="45" t="str">
        <f t="shared" ca="1" si="546"/>
        <v/>
      </c>
      <c r="CC563" s="44" t="str">
        <f ca="1">IF(COUNTIF($CN$2:CN1548,BY563)=1,VLOOKUP(BY563,CJ:CK,2), IF(COUNTIF($CN$2:CN1548,BY563)=0,$CA$10,""))</f>
        <v/>
      </c>
      <c r="CD563" s="45" t="str">
        <f t="shared" ca="1" si="547"/>
        <v/>
      </c>
      <c r="CE563" s="46" t="str">
        <f t="shared" ca="1" si="548"/>
        <v/>
      </c>
      <c r="CF563" s="44" t="str">
        <f t="shared" ca="1" si="549"/>
        <v/>
      </c>
      <c r="CL563" s="163" t="str">
        <f t="shared" si="529"/>
        <v/>
      </c>
      <c r="CM563" s="163" t="str">
        <f t="shared" si="530"/>
        <v/>
      </c>
      <c r="CR563" s="164" t="str">
        <f t="shared" ca="1" si="539"/>
        <v/>
      </c>
      <c r="CS563" s="44" t="str">
        <f ca="1">IF(COUNTIF($DG$2:DG1548,CR563)=1,VLOOKUP(CR563,DA:DB,2), IF(COUNTIF($DG$2:DG1548,CR563)=0,$CS$10,""))</f>
        <v/>
      </c>
      <c r="CT563" s="45" t="str">
        <f t="shared" ca="1" si="540"/>
        <v/>
      </c>
      <c r="CU563" s="45" t="str">
        <f t="shared" ca="1" si="541"/>
        <v/>
      </c>
      <c r="CV563" s="44" t="str">
        <f ca="1">IF(COUNTIF($DG$2:DG1548,CR563)=1,VLOOKUP(CR563,DC:DD,2), IF(COUNTIF($DG$2:DG1548,CR563)=0,$CT$10,""))</f>
        <v/>
      </c>
      <c r="CW563" s="45" t="str">
        <f t="shared" ca="1" si="542"/>
        <v/>
      </c>
      <c r="CX563" s="46" t="str">
        <f t="shared" ca="1" si="543"/>
        <v/>
      </c>
      <c r="CY563" s="44" t="str">
        <f t="shared" ca="1" si="544"/>
        <v/>
      </c>
    </row>
    <row r="564" spans="1:103">
      <c r="A564" s="164" t="str">
        <f t="shared" ca="1" si="550"/>
        <v/>
      </c>
      <c r="B564" s="71" t="str">
        <f ca="1">IF(COUNTIF($AD$2:AD1549,A564)=1,VLOOKUP(A564,T:U,2), IF(COUNTIF($AD$2:AD1549,A564)=0,$B$10,""))</f>
        <v/>
      </c>
      <c r="C564" s="31" t="str">
        <f t="shared" ca="1" si="537"/>
        <v/>
      </c>
      <c r="D564" s="32" t="str">
        <f t="shared" ca="1" si="551"/>
        <v/>
      </c>
      <c r="E564" s="71" t="str">
        <f ca="1">IF(COUNTIF($AD$2:AD1549,A564)=1,VLOOKUP(A564,V:W,2), IF(COUNTIF($AD$2:AD1549,A564)=0,$C$10,""))</f>
        <v/>
      </c>
      <c r="F564" s="31" t="str">
        <f t="shared" ca="1" si="552"/>
        <v/>
      </c>
      <c r="G564" s="32" t="str">
        <f t="shared" ca="1" si="553"/>
        <v/>
      </c>
      <c r="H564" s="71" t="str">
        <f ca="1">IF(COUNTIF($AD$2:AD1549,A564)=1,VLOOKUP(A564,X:Y,2), IF(COUNTIF($AD$2:AD1549,A564)=0,$D$10,""))</f>
        <v/>
      </c>
      <c r="I564" s="31" t="str">
        <f t="shared" ca="1" si="554"/>
        <v/>
      </c>
      <c r="J564" s="32" t="str">
        <f t="shared" ca="1" si="555"/>
        <v/>
      </c>
      <c r="K564" s="71" t="str">
        <f ca="1">IF(COUNTIF($AD$2:AD1549,A564)=1,VLOOKUP(A564,Z:AA,2), IF(COUNTIF($AD$2:AD1549,A564)=0,$E$10,""))</f>
        <v/>
      </c>
      <c r="L564" s="31" t="str">
        <f t="shared" ca="1" si="556"/>
        <v/>
      </c>
      <c r="M564" s="32" t="str">
        <f t="shared" ca="1" si="557"/>
        <v/>
      </c>
      <c r="N564" s="77" t="str">
        <f t="shared" ca="1" si="558"/>
        <v/>
      </c>
      <c r="O564" s="77"/>
      <c r="P564" s="77"/>
      <c r="Q564" s="77" t="str">
        <f ca="1">IF(ISERROR(B564-2),"",$G$5*SUM($O$14:O564)-$H$5*SUM($P$14:P564))</f>
        <v/>
      </c>
      <c r="R564" s="77" t="str">
        <f t="shared" ca="1" si="559"/>
        <v/>
      </c>
      <c r="AB564" s="163" t="str">
        <f t="shared" si="533"/>
        <v/>
      </c>
      <c r="AC564" s="163" t="str">
        <f t="shared" si="534"/>
        <v/>
      </c>
      <c r="BS564" s="163" t="str">
        <f t="shared" si="535"/>
        <v/>
      </c>
      <c r="BT564" s="163" t="str">
        <f t="shared" si="536"/>
        <v/>
      </c>
      <c r="BY564" s="164" t="str">
        <f t="shared" ca="1" si="545"/>
        <v/>
      </c>
      <c r="BZ564" s="44" t="str">
        <f ca="1">IF(COUNTIF($CN$2:CN1549,BY564)=1,VLOOKUP(BY564,CH:CI,2), IF(COUNTIF($CN$2:CN1549,BY564)=0,$BZ$10,""))</f>
        <v/>
      </c>
      <c r="CA564" s="45" t="str">
        <f t="shared" ca="1" si="538"/>
        <v/>
      </c>
      <c r="CB564" s="45" t="str">
        <f t="shared" ca="1" si="546"/>
        <v/>
      </c>
      <c r="CC564" s="44" t="str">
        <f ca="1">IF(COUNTIF($CN$2:CN1549,BY564)=1,VLOOKUP(BY564,CJ:CK,2), IF(COUNTIF($CN$2:CN1549,BY564)=0,$CA$10,""))</f>
        <v/>
      </c>
      <c r="CD564" s="45" t="str">
        <f t="shared" ca="1" si="547"/>
        <v/>
      </c>
      <c r="CE564" s="46" t="str">
        <f t="shared" ca="1" si="548"/>
        <v/>
      </c>
      <c r="CF564" s="44" t="str">
        <f t="shared" ca="1" si="549"/>
        <v/>
      </c>
      <c r="CL564" s="163" t="str">
        <f t="shared" si="529"/>
        <v/>
      </c>
      <c r="CM564" s="163" t="str">
        <f t="shared" si="530"/>
        <v/>
      </c>
      <c r="CR564" s="164" t="str">
        <f t="shared" ca="1" si="539"/>
        <v/>
      </c>
      <c r="CS564" s="44" t="str">
        <f ca="1">IF(COUNTIF($DG$2:DG1549,CR564)=1,VLOOKUP(CR564,DA:DB,2), IF(COUNTIF($DG$2:DG1549,CR564)=0,$CS$10,""))</f>
        <v/>
      </c>
      <c r="CT564" s="45" t="str">
        <f t="shared" ca="1" si="540"/>
        <v/>
      </c>
      <c r="CU564" s="45" t="str">
        <f t="shared" ca="1" si="541"/>
        <v/>
      </c>
      <c r="CV564" s="44" t="str">
        <f ca="1">IF(COUNTIF($DG$2:DG1549,CR564)=1,VLOOKUP(CR564,DC:DD,2), IF(COUNTIF($DG$2:DG1549,CR564)=0,$CT$10,""))</f>
        <v/>
      </c>
      <c r="CW564" s="45" t="str">
        <f t="shared" ca="1" si="542"/>
        <v/>
      </c>
      <c r="CX564" s="46" t="str">
        <f t="shared" ca="1" si="543"/>
        <v/>
      </c>
      <c r="CY564" s="44" t="str">
        <f t="shared" ca="1" si="544"/>
        <v/>
      </c>
    </row>
    <row r="565" spans="1:103">
      <c r="A565" s="164" t="str">
        <f t="shared" ca="1" si="550"/>
        <v/>
      </c>
      <c r="B565" s="71" t="str">
        <f ca="1">IF(COUNTIF($AD$2:AD1550,A565)=1,VLOOKUP(A565,T:U,2), IF(COUNTIF($AD$2:AD1550,A565)=0,$B$10,""))</f>
        <v/>
      </c>
      <c r="C565" s="31" t="str">
        <f t="shared" ca="1" si="537"/>
        <v/>
      </c>
      <c r="D565" s="32" t="str">
        <f t="shared" ca="1" si="551"/>
        <v/>
      </c>
      <c r="E565" s="71" t="str">
        <f ca="1">IF(COUNTIF($AD$2:AD1550,A565)=1,VLOOKUP(A565,V:W,2), IF(COUNTIF($AD$2:AD1550,A565)=0,$C$10,""))</f>
        <v/>
      </c>
      <c r="F565" s="31" t="str">
        <f t="shared" ca="1" si="552"/>
        <v/>
      </c>
      <c r="G565" s="32" t="str">
        <f t="shared" ca="1" si="553"/>
        <v/>
      </c>
      <c r="H565" s="71" t="str">
        <f ca="1">IF(COUNTIF($AD$2:AD1550,A565)=1,VLOOKUP(A565,X:Y,2), IF(COUNTIF($AD$2:AD1550,A565)=0,$D$10,""))</f>
        <v/>
      </c>
      <c r="I565" s="31" t="str">
        <f t="shared" ca="1" si="554"/>
        <v/>
      </c>
      <c r="J565" s="32" t="str">
        <f t="shared" ca="1" si="555"/>
        <v/>
      </c>
      <c r="K565" s="71" t="str">
        <f ca="1">IF(COUNTIF($AD$2:AD1550,A565)=1,VLOOKUP(A565,Z:AA,2), IF(COUNTIF($AD$2:AD1550,A565)=0,$E$10,""))</f>
        <v/>
      </c>
      <c r="L565" s="31" t="str">
        <f t="shared" ca="1" si="556"/>
        <v/>
      </c>
      <c r="M565" s="32" t="str">
        <f t="shared" ca="1" si="557"/>
        <v/>
      </c>
      <c r="N565" s="77" t="str">
        <f t="shared" ca="1" si="558"/>
        <v/>
      </c>
      <c r="O565" s="77"/>
      <c r="P565" s="77"/>
      <c r="Q565" s="77" t="str">
        <f ca="1">IF(ISERROR(B565-2),"",$G$5*SUM($O$14:O565)-$H$5*SUM($P$14:P565))</f>
        <v/>
      </c>
      <c r="R565" s="77" t="str">
        <f t="shared" ca="1" si="559"/>
        <v/>
      </c>
      <c r="AB565" s="163" t="str">
        <f t="shared" si="533"/>
        <v/>
      </c>
      <c r="AC565" s="163" t="str">
        <f t="shared" si="534"/>
        <v/>
      </c>
      <c r="BS565" s="163" t="str">
        <f t="shared" si="535"/>
        <v/>
      </c>
      <c r="BT565" s="163" t="str">
        <f t="shared" si="536"/>
        <v/>
      </c>
      <c r="BY565" s="164" t="str">
        <f t="shared" ca="1" si="545"/>
        <v/>
      </c>
      <c r="BZ565" s="44" t="str">
        <f ca="1">IF(COUNTIF($CN$2:CN1550,BY565)=1,VLOOKUP(BY565,CH:CI,2), IF(COUNTIF($CN$2:CN1550,BY565)=0,$BZ$10,""))</f>
        <v/>
      </c>
      <c r="CA565" s="45" t="str">
        <f t="shared" ca="1" si="538"/>
        <v/>
      </c>
      <c r="CB565" s="45" t="str">
        <f t="shared" ca="1" si="546"/>
        <v/>
      </c>
      <c r="CC565" s="44" t="str">
        <f ca="1">IF(COUNTIF($CN$2:CN1550,BY565)=1,VLOOKUP(BY565,CJ:CK,2), IF(COUNTIF($CN$2:CN1550,BY565)=0,$CA$10,""))</f>
        <v/>
      </c>
      <c r="CD565" s="45" t="str">
        <f t="shared" ca="1" si="547"/>
        <v/>
      </c>
      <c r="CE565" s="46" t="str">
        <f t="shared" ca="1" si="548"/>
        <v/>
      </c>
      <c r="CF565" s="44" t="str">
        <f t="shared" ca="1" si="549"/>
        <v/>
      </c>
      <c r="CL565" s="163" t="str">
        <f t="shared" si="529"/>
        <v/>
      </c>
      <c r="CM565" s="163" t="str">
        <f t="shared" si="530"/>
        <v/>
      </c>
      <c r="CR565" s="164" t="str">
        <f t="shared" ca="1" si="539"/>
        <v/>
      </c>
      <c r="CS565" s="44" t="str">
        <f ca="1">IF(COUNTIF($DG$2:DG1550,CR565)=1,VLOOKUP(CR565,DA:DB,2), IF(COUNTIF($DG$2:DG1550,CR565)=0,$CS$10,""))</f>
        <v/>
      </c>
      <c r="CT565" s="45" t="str">
        <f t="shared" ca="1" si="540"/>
        <v/>
      </c>
      <c r="CU565" s="45" t="str">
        <f t="shared" ca="1" si="541"/>
        <v/>
      </c>
      <c r="CV565" s="44" t="str">
        <f ca="1">IF(COUNTIF($DG$2:DG1550,CR565)=1,VLOOKUP(CR565,DC:DD,2), IF(COUNTIF($DG$2:DG1550,CR565)=0,$CT$10,""))</f>
        <v/>
      </c>
      <c r="CW565" s="45" t="str">
        <f t="shared" ca="1" si="542"/>
        <v/>
      </c>
      <c r="CX565" s="46" t="str">
        <f t="shared" ca="1" si="543"/>
        <v/>
      </c>
      <c r="CY565" s="44" t="str">
        <f t="shared" ca="1" si="544"/>
        <v/>
      </c>
    </row>
    <row r="566" spans="1:103">
      <c r="A566" s="164" t="str">
        <f t="shared" ca="1" si="550"/>
        <v/>
      </c>
      <c r="B566" s="71" t="str">
        <f ca="1">IF(COUNTIF($AD$2:AD1551,A566)=1,VLOOKUP(A566,T:U,2), IF(COUNTIF($AD$2:AD1551,A566)=0,$B$10,""))</f>
        <v/>
      </c>
      <c r="C566" s="31" t="str">
        <f t="shared" ca="1" si="537"/>
        <v/>
      </c>
      <c r="D566" s="32" t="str">
        <f t="shared" ca="1" si="551"/>
        <v/>
      </c>
      <c r="E566" s="71" t="str">
        <f ca="1">IF(COUNTIF($AD$2:AD1551,A566)=1,VLOOKUP(A566,V:W,2), IF(COUNTIF($AD$2:AD1551,A566)=0,$C$10,""))</f>
        <v/>
      </c>
      <c r="F566" s="31" t="str">
        <f t="shared" ca="1" si="552"/>
        <v/>
      </c>
      <c r="G566" s="32" t="str">
        <f t="shared" ca="1" si="553"/>
        <v/>
      </c>
      <c r="H566" s="71" t="str">
        <f ca="1">IF(COUNTIF($AD$2:AD1551,A566)=1,VLOOKUP(A566,X:Y,2), IF(COUNTIF($AD$2:AD1551,A566)=0,$D$10,""))</f>
        <v/>
      </c>
      <c r="I566" s="31" t="str">
        <f t="shared" ca="1" si="554"/>
        <v/>
      </c>
      <c r="J566" s="32" t="str">
        <f t="shared" ca="1" si="555"/>
        <v/>
      </c>
      <c r="K566" s="71" t="str">
        <f ca="1">IF(COUNTIF($AD$2:AD1551,A566)=1,VLOOKUP(A566,Z:AA,2), IF(COUNTIF($AD$2:AD1551,A566)=0,$E$10,""))</f>
        <v/>
      </c>
      <c r="L566" s="31" t="str">
        <f t="shared" ca="1" si="556"/>
        <v/>
      </c>
      <c r="M566" s="32" t="str">
        <f t="shared" ca="1" si="557"/>
        <v/>
      </c>
      <c r="N566" s="77" t="str">
        <f t="shared" ca="1" si="558"/>
        <v/>
      </c>
      <c r="O566" s="77"/>
      <c r="P566" s="77"/>
      <c r="Q566" s="77" t="str">
        <f ca="1">IF(ISERROR(B566-2),"",$G$5*SUM($O$14:O566)-$H$5*SUM($P$14:P566))</f>
        <v/>
      </c>
      <c r="R566" s="77" t="str">
        <f t="shared" ca="1" si="559"/>
        <v/>
      </c>
      <c r="AB566" s="163" t="str">
        <f t="shared" si="533"/>
        <v/>
      </c>
      <c r="AC566" s="163" t="str">
        <f t="shared" si="534"/>
        <v/>
      </c>
      <c r="BS566" s="163" t="str">
        <f t="shared" si="535"/>
        <v/>
      </c>
      <c r="BT566" s="163" t="str">
        <f t="shared" si="536"/>
        <v/>
      </c>
      <c r="BY566" s="164" t="str">
        <f t="shared" ca="1" si="545"/>
        <v/>
      </c>
      <c r="BZ566" s="44" t="str">
        <f ca="1">IF(COUNTIF($CN$2:CN1551,BY566)=1,VLOOKUP(BY566,CH:CI,2), IF(COUNTIF($CN$2:CN1551,BY566)=0,$BZ$10,""))</f>
        <v/>
      </c>
      <c r="CA566" s="45" t="str">
        <f t="shared" ca="1" si="538"/>
        <v/>
      </c>
      <c r="CB566" s="45" t="str">
        <f t="shared" ca="1" si="546"/>
        <v/>
      </c>
      <c r="CC566" s="44" t="str">
        <f ca="1">IF(COUNTIF($CN$2:CN1551,BY566)=1,VLOOKUP(BY566,CJ:CK,2), IF(COUNTIF($CN$2:CN1551,BY566)=0,$CA$10,""))</f>
        <v/>
      </c>
      <c r="CD566" s="45" t="str">
        <f t="shared" ca="1" si="547"/>
        <v/>
      </c>
      <c r="CE566" s="46" t="str">
        <f t="shared" ca="1" si="548"/>
        <v/>
      </c>
      <c r="CF566" s="44" t="str">
        <f t="shared" ca="1" si="549"/>
        <v/>
      </c>
      <c r="CL566" s="163" t="str">
        <f t="shared" si="529"/>
        <v/>
      </c>
      <c r="CM566" s="163" t="str">
        <f t="shared" si="530"/>
        <v/>
      </c>
      <c r="CR566" s="164" t="str">
        <f t="shared" ca="1" si="539"/>
        <v/>
      </c>
      <c r="CS566" s="44" t="str">
        <f ca="1">IF(COUNTIF($DG$2:DG1551,CR566)=1,VLOOKUP(CR566,DA:DB,2), IF(COUNTIF($DG$2:DG1551,CR566)=0,$CS$10,""))</f>
        <v/>
      </c>
      <c r="CT566" s="45" t="str">
        <f t="shared" ca="1" si="540"/>
        <v/>
      </c>
      <c r="CU566" s="45" t="str">
        <f t="shared" ca="1" si="541"/>
        <v/>
      </c>
      <c r="CV566" s="44" t="str">
        <f ca="1">IF(COUNTIF($DG$2:DG1551,CR566)=1,VLOOKUP(CR566,DC:DD,2), IF(COUNTIF($DG$2:DG1551,CR566)=0,$CT$10,""))</f>
        <v/>
      </c>
      <c r="CW566" s="45" t="str">
        <f t="shared" ca="1" si="542"/>
        <v/>
      </c>
      <c r="CX566" s="46" t="str">
        <f t="shared" ca="1" si="543"/>
        <v/>
      </c>
      <c r="CY566" s="44" t="str">
        <f t="shared" ca="1" si="544"/>
        <v/>
      </c>
    </row>
    <row r="567" spans="1:103">
      <c r="A567" s="164" t="str">
        <f t="shared" ca="1" si="550"/>
        <v/>
      </c>
      <c r="B567" s="71" t="str">
        <f ca="1">IF(COUNTIF($AD$2:AD1552,A567)=1,VLOOKUP(A567,T:U,2), IF(COUNTIF($AD$2:AD1552,A567)=0,$B$10,""))</f>
        <v/>
      </c>
      <c r="C567" s="31" t="str">
        <f t="shared" ca="1" si="537"/>
        <v/>
      </c>
      <c r="D567" s="32" t="str">
        <f t="shared" ca="1" si="551"/>
        <v/>
      </c>
      <c r="E567" s="71" t="str">
        <f ca="1">IF(COUNTIF($AD$2:AD1552,A567)=1,VLOOKUP(A567,V:W,2), IF(COUNTIF($AD$2:AD1552,A567)=0,$C$10,""))</f>
        <v/>
      </c>
      <c r="F567" s="31" t="str">
        <f t="shared" ca="1" si="552"/>
        <v/>
      </c>
      <c r="G567" s="32" t="str">
        <f t="shared" ca="1" si="553"/>
        <v/>
      </c>
      <c r="H567" s="71" t="str">
        <f ca="1">IF(COUNTIF($AD$2:AD1552,A567)=1,VLOOKUP(A567,X:Y,2), IF(COUNTIF($AD$2:AD1552,A567)=0,$D$10,""))</f>
        <v/>
      </c>
      <c r="I567" s="31" t="str">
        <f t="shared" ca="1" si="554"/>
        <v/>
      </c>
      <c r="J567" s="32" t="str">
        <f t="shared" ca="1" si="555"/>
        <v/>
      </c>
      <c r="K567" s="71" t="str">
        <f ca="1">IF(COUNTIF($AD$2:AD1552,A567)=1,VLOOKUP(A567,Z:AA,2), IF(COUNTIF($AD$2:AD1552,A567)=0,$E$10,""))</f>
        <v/>
      </c>
      <c r="L567" s="31" t="str">
        <f t="shared" ca="1" si="556"/>
        <v/>
      </c>
      <c r="M567" s="32" t="str">
        <f t="shared" ca="1" si="557"/>
        <v/>
      </c>
      <c r="N567" s="77" t="str">
        <f t="shared" ca="1" si="558"/>
        <v/>
      </c>
      <c r="O567" s="77"/>
      <c r="P567" s="77"/>
      <c r="Q567" s="77" t="str">
        <f ca="1">IF(ISERROR(B567-2),"",$G$5*SUM($O$14:O567)-$H$5*SUM($P$14:P567))</f>
        <v/>
      </c>
      <c r="R567" s="77" t="str">
        <f t="shared" ca="1" si="559"/>
        <v/>
      </c>
      <c r="AB567" s="163" t="str">
        <f t="shared" si="533"/>
        <v/>
      </c>
      <c r="AC567" s="163" t="str">
        <f t="shared" si="534"/>
        <v/>
      </c>
      <c r="BS567" s="163" t="str">
        <f t="shared" si="535"/>
        <v/>
      </c>
      <c r="BT567" s="163" t="str">
        <f t="shared" si="536"/>
        <v/>
      </c>
      <c r="BY567" s="164" t="str">
        <f t="shared" ca="1" si="545"/>
        <v/>
      </c>
      <c r="BZ567" s="44" t="str">
        <f ca="1">IF(COUNTIF($CN$2:CN1552,BY567)=1,VLOOKUP(BY567,CH:CI,2), IF(COUNTIF($CN$2:CN1552,BY567)=0,$BZ$10,""))</f>
        <v/>
      </c>
      <c r="CA567" s="45" t="str">
        <f t="shared" ca="1" si="538"/>
        <v/>
      </c>
      <c r="CB567" s="45" t="str">
        <f t="shared" ca="1" si="546"/>
        <v/>
      </c>
      <c r="CC567" s="44" t="str">
        <f ca="1">IF(COUNTIF($CN$2:CN1552,BY567)=1,VLOOKUP(BY567,CJ:CK,2), IF(COUNTIF($CN$2:CN1552,BY567)=0,$CA$10,""))</f>
        <v/>
      </c>
      <c r="CD567" s="45" t="str">
        <f t="shared" ca="1" si="547"/>
        <v/>
      </c>
      <c r="CE567" s="46" t="str">
        <f t="shared" ca="1" si="548"/>
        <v/>
      </c>
      <c r="CF567" s="44" t="str">
        <f t="shared" ca="1" si="549"/>
        <v/>
      </c>
      <c r="CL567" s="163" t="str">
        <f t="shared" si="529"/>
        <v/>
      </c>
      <c r="CM567" s="163" t="str">
        <f t="shared" si="530"/>
        <v/>
      </c>
      <c r="CR567" s="164" t="str">
        <f t="shared" ca="1" si="539"/>
        <v/>
      </c>
      <c r="CS567" s="44" t="str">
        <f ca="1">IF(COUNTIF($DG$2:DG1552,CR567)=1,VLOOKUP(CR567,DA:DB,2), IF(COUNTIF($DG$2:DG1552,CR567)=0,$CS$10,""))</f>
        <v/>
      </c>
      <c r="CT567" s="45" t="str">
        <f t="shared" ca="1" si="540"/>
        <v/>
      </c>
      <c r="CU567" s="45" t="str">
        <f t="shared" ca="1" si="541"/>
        <v/>
      </c>
      <c r="CV567" s="44" t="str">
        <f ca="1">IF(COUNTIF($DG$2:DG1552,CR567)=1,VLOOKUP(CR567,DC:DD,2), IF(COUNTIF($DG$2:DG1552,CR567)=0,$CT$10,""))</f>
        <v/>
      </c>
      <c r="CW567" s="45" t="str">
        <f t="shared" ca="1" si="542"/>
        <v/>
      </c>
      <c r="CX567" s="46" t="str">
        <f t="shared" ca="1" si="543"/>
        <v/>
      </c>
      <c r="CY567" s="44" t="str">
        <f t="shared" ca="1" si="544"/>
        <v/>
      </c>
    </row>
    <row r="568" spans="1:103">
      <c r="A568" s="164" t="str">
        <f t="shared" ca="1" si="550"/>
        <v/>
      </c>
      <c r="B568" s="71" t="str">
        <f ca="1">IF(COUNTIF($AD$2:AD1553,A568)=1,VLOOKUP(A568,T:U,2), IF(COUNTIF($AD$2:AD1553,A568)=0,$B$10,""))</f>
        <v/>
      </c>
      <c r="C568" s="31" t="str">
        <f t="shared" ca="1" si="537"/>
        <v/>
      </c>
      <c r="D568" s="32" t="str">
        <f t="shared" ca="1" si="551"/>
        <v/>
      </c>
      <c r="E568" s="71" t="str">
        <f ca="1">IF(COUNTIF($AD$2:AD1553,A568)=1,VLOOKUP(A568,V:W,2), IF(COUNTIF($AD$2:AD1553,A568)=0,$C$10,""))</f>
        <v/>
      </c>
      <c r="F568" s="31" t="str">
        <f t="shared" ca="1" si="552"/>
        <v/>
      </c>
      <c r="G568" s="32" t="str">
        <f t="shared" ca="1" si="553"/>
        <v/>
      </c>
      <c r="H568" s="71" t="str">
        <f ca="1">IF(COUNTIF($AD$2:AD1553,A568)=1,VLOOKUP(A568,X:Y,2), IF(COUNTIF($AD$2:AD1553,A568)=0,$D$10,""))</f>
        <v/>
      </c>
      <c r="I568" s="31" t="str">
        <f t="shared" ca="1" si="554"/>
        <v/>
      </c>
      <c r="J568" s="32" t="str">
        <f t="shared" ca="1" si="555"/>
        <v/>
      </c>
      <c r="K568" s="71" t="str">
        <f ca="1">IF(COUNTIF($AD$2:AD1553,A568)=1,VLOOKUP(A568,Z:AA,2), IF(COUNTIF($AD$2:AD1553,A568)=0,$E$10,""))</f>
        <v/>
      </c>
      <c r="L568" s="31" t="str">
        <f t="shared" ca="1" si="556"/>
        <v/>
      </c>
      <c r="M568" s="32" t="str">
        <f t="shared" ca="1" si="557"/>
        <v/>
      </c>
      <c r="N568" s="77" t="str">
        <f t="shared" ca="1" si="558"/>
        <v/>
      </c>
      <c r="O568" s="77"/>
      <c r="P568" s="77"/>
      <c r="Q568" s="77" t="str">
        <f ca="1">IF(ISERROR(B568-2),"",$G$5*SUM($O$14:O568)-$H$5*SUM($P$14:P568))</f>
        <v/>
      </c>
      <c r="R568" s="77" t="str">
        <f t="shared" ca="1" si="559"/>
        <v/>
      </c>
      <c r="AB568" s="163" t="str">
        <f t="shared" si="533"/>
        <v/>
      </c>
      <c r="AC568" s="163" t="str">
        <f t="shared" si="534"/>
        <v/>
      </c>
      <c r="BS568" s="163" t="str">
        <f t="shared" si="535"/>
        <v/>
      </c>
      <c r="BT568" s="163" t="str">
        <f t="shared" si="536"/>
        <v/>
      </c>
      <c r="BY568" s="164" t="str">
        <f t="shared" ca="1" si="545"/>
        <v/>
      </c>
      <c r="BZ568" s="44" t="str">
        <f ca="1">IF(COUNTIF($CN$2:CN1553,BY568)=1,VLOOKUP(BY568,CH:CI,2), IF(COUNTIF($CN$2:CN1553,BY568)=0,$BZ$10,""))</f>
        <v/>
      </c>
      <c r="CA568" s="45" t="str">
        <f t="shared" ca="1" si="538"/>
        <v/>
      </c>
      <c r="CB568" s="45" t="str">
        <f t="shared" ca="1" si="546"/>
        <v/>
      </c>
      <c r="CC568" s="44" t="str">
        <f ca="1">IF(COUNTIF($CN$2:CN1553,BY568)=1,VLOOKUP(BY568,CJ:CK,2), IF(COUNTIF($CN$2:CN1553,BY568)=0,$CA$10,""))</f>
        <v/>
      </c>
      <c r="CD568" s="45" t="str">
        <f t="shared" ca="1" si="547"/>
        <v/>
      </c>
      <c r="CE568" s="46" t="str">
        <f t="shared" ca="1" si="548"/>
        <v/>
      </c>
      <c r="CF568" s="44" t="str">
        <f t="shared" ca="1" si="549"/>
        <v/>
      </c>
      <c r="CL568" s="163" t="str">
        <f t="shared" si="529"/>
        <v/>
      </c>
      <c r="CM568" s="163" t="str">
        <f t="shared" si="530"/>
        <v/>
      </c>
      <c r="CR568" s="164" t="str">
        <f t="shared" ca="1" si="539"/>
        <v/>
      </c>
      <c r="CS568" s="44" t="str">
        <f ca="1">IF(COUNTIF($DG$2:DG1553,CR568)=1,VLOOKUP(CR568,DA:DB,2), IF(COUNTIF($DG$2:DG1553,CR568)=0,$CS$10,""))</f>
        <v/>
      </c>
      <c r="CT568" s="45" t="str">
        <f t="shared" ca="1" si="540"/>
        <v/>
      </c>
      <c r="CU568" s="45" t="str">
        <f t="shared" ca="1" si="541"/>
        <v/>
      </c>
      <c r="CV568" s="44" t="str">
        <f ca="1">IF(COUNTIF($DG$2:DG1553,CR568)=1,VLOOKUP(CR568,DC:DD,2), IF(COUNTIF($DG$2:DG1553,CR568)=0,$CT$10,""))</f>
        <v/>
      </c>
      <c r="CW568" s="45" t="str">
        <f t="shared" ca="1" si="542"/>
        <v/>
      </c>
      <c r="CX568" s="46" t="str">
        <f t="shared" ca="1" si="543"/>
        <v/>
      </c>
      <c r="CY568" s="44" t="str">
        <f t="shared" ca="1" si="544"/>
        <v/>
      </c>
    </row>
    <row r="569" spans="1:103">
      <c r="A569" s="164" t="str">
        <f t="shared" ca="1" si="550"/>
        <v/>
      </c>
      <c r="B569" s="71" t="str">
        <f ca="1">IF(COUNTIF($AD$2:AD1554,A569)=1,VLOOKUP(A569,T:U,2), IF(COUNTIF($AD$2:AD1554,A569)=0,$B$10,""))</f>
        <v/>
      </c>
      <c r="C569" s="31" t="str">
        <f t="shared" ca="1" si="537"/>
        <v/>
      </c>
      <c r="D569" s="32" t="str">
        <f t="shared" ca="1" si="551"/>
        <v/>
      </c>
      <c r="E569" s="71" t="str">
        <f ca="1">IF(COUNTIF($AD$2:AD1554,A569)=1,VLOOKUP(A569,V:W,2), IF(COUNTIF($AD$2:AD1554,A569)=0,$C$10,""))</f>
        <v/>
      </c>
      <c r="F569" s="31" t="str">
        <f t="shared" ca="1" si="552"/>
        <v/>
      </c>
      <c r="G569" s="32" t="str">
        <f t="shared" ca="1" si="553"/>
        <v/>
      </c>
      <c r="H569" s="71" t="str">
        <f ca="1">IF(COUNTIF($AD$2:AD1554,A569)=1,VLOOKUP(A569,X:Y,2), IF(COUNTIF($AD$2:AD1554,A569)=0,$D$10,""))</f>
        <v/>
      </c>
      <c r="I569" s="31" t="str">
        <f t="shared" ca="1" si="554"/>
        <v/>
      </c>
      <c r="J569" s="32" t="str">
        <f t="shared" ca="1" si="555"/>
        <v/>
      </c>
      <c r="K569" s="71" t="str">
        <f ca="1">IF(COUNTIF($AD$2:AD1554,A569)=1,VLOOKUP(A569,Z:AA,2), IF(COUNTIF($AD$2:AD1554,A569)=0,$E$10,""))</f>
        <v/>
      </c>
      <c r="L569" s="31" t="str">
        <f t="shared" ca="1" si="556"/>
        <v/>
      </c>
      <c r="M569" s="32" t="str">
        <f t="shared" ca="1" si="557"/>
        <v/>
      </c>
      <c r="N569" s="77" t="str">
        <f t="shared" ca="1" si="558"/>
        <v/>
      </c>
      <c r="O569" s="77"/>
      <c r="P569" s="77"/>
      <c r="Q569" s="77" t="str">
        <f ca="1">IF(ISERROR(B569-2),"",$G$5*SUM($O$14:O569)-$H$5*SUM($P$14:P569))</f>
        <v/>
      </c>
      <c r="R569" s="77" t="str">
        <f t="shared" ca="1" si="559"/>
        <v/>
      </c>
      <c r="AB569" s="163" t="str">
        <f t="shared" si="533"/>
        <v/>
      </c>
      <c r="AC569" s="163" t="str">
        <f t="shared" si="534"/>
        <v/>
      </c>
      <c r="BS569" s="163" t="str">
        <f t="shared" si="535"/>
        <v/>
      </c>
      <c r="BT569" s="163" t="str">
        <f t="shared" si="536"/>
        <v/>
      </c>
      <c r="BY569" s="164" t="str">
        <f t="shared" ca="1" si="545"/>
        <v/>
      </c>
      <c r="BZ569" s="44" t="str">
        <f ca="1">IF(COUNTIF($CN$2:CN1554,BY569)=1,VLOOKUP(BY569,CH:CI,2), IF(COUNTIF($CN$2:CN1554,BY569)=0,$BZ$10,""))</f>
        <v/>
      </c>
      <c r="CA569" s="45" t="str">
        <f t="shared" ca="1" si="538"/>
        <v/>
      </c>
      <c r="CB569" s="45" t="str">
        <f t="shared" ca="1" si="546"/>
        <v/>
      </c>
      <c r="CC569" s="44" t="str">
        <f ca="1">IF(COUNTIF($CN$2:CN1554,BY569)=1,VLOOKUP(BY569,CJ:CK,2), IF(COUNTIF($CN$2:CN1554,BY569)=0,$CA$10,""))</f>
        <v/>
      </c>
      <c r="CD569" s="45" t="str">
        <f t="shared" ca="1" si="547"/>
        <v/>
      </c>
      <c r="CE569" s="46" t="str">
        <f t="shared" ca="1" si="548"/>
        <v/>
      </c>
      <c r="CF569" s="44" t="str">
        <f t="shared" ca="1" si="549"/>
        <v/>
      </c>
      <c r="CL569" s="163" t="str">
        <f t="shared" si="529"/>
        <v/>
      </c>
      <c r="CM569" s="163" t="str">
        <f t="shared" si="530"/>
        <v/>
      </c>
      <c r="CR569" s="164" t="str">
        <f t="shared" ca="1" si="539"/>
        <v/>
      </c>
      <c r="CS569" s="44" t="str">
        <f ca="1">IF(COUNTIF($DG$2:DG1554,CR569)=1,VLOOKUP(CR569,DA:DB,2), IF(COUNTIF($DG$2:DG1554,CR569)=0,$CS$10,""))</f>
        <v/>
      </c>
      <c r="CT569" s="45" t="str">
        <f t="shared" ca="1" si="540"/>
        <v/>
      </c>
      <c r="CU569" s="45" t="str">
        <f t="shared" ca="1" si="541"/>
        <v/>
      </c>
      <c r="CV569" s="44" t="str">
        <f ca="1">IF(COUNTIF($DG$2:DG1554,CR569)=1,VLOOKUP(CR569,DC:DD,2), IF(COUNTIF($DG$2:DG1554,CR569)=0,$CT$10,""))</f>
        <v/>
      </c>
      <c r="CW569" s="45" t="str">
        <f t="shared" ca="1" si="542"/>
        <v/>
      </c>
      <c r="CX569" s="46" t="str">
        <f t="shared" ca="1" si="543"/>
        <v/>
      </c>
      <c r="CY569" s="44" t="str">
        <f t="shared" ca="1" si="544"/>
        <v/>
      </c>
    </row>
    <row r="570" spans="1:103">
      <c r="A570" s="164" t="str">
        <f t="shared" ca="1" si="550"/>
        <v/>
      </c>
      <c r="B570" s="71" t="str">
        <f ca="1">IF(COUNTIF($AD$2:AD1555,A570)=1,VLOOKUP(A570,T:U,2), IF(COUNTIF($AD$2:AD1555,A570)=0,$B$10,""))</f>
        <v/>
      </c>
      <c r="C570" s="31" t="str">
        <f t="shared" ca="1" si="537"/>
        <v/>
      </c>
      <c r="D570" s="32" t="str">
        <f t="shared" ca="1" si="551"/>
        <v/>
      </c>
      <c r="E570" s="71" t="str">
        <f ca="1">IF(COUNTIF($AD$2:AD1555,A570)=1,VLOOKUP(A570,V:W,2), IF(COUNTIF($AD$2:AD1555,A570)=0,$C$10,""))</f>
        <v/>
      </c>
      <c r="F570" s="31" t="str">
        <f t="shared" ca="1" si="552"/>
        <v/>
      </c>
      <c r="G570" s="32" t="str">
        <f t="shared" ca="1" si="553"/>
        <v/>
      </c>
      <c r="H570" s="71" t="str">
        <f ca="1">IF(COUNTIF($AD$2:AD1555,A570)=1,VLOOKUP(A570,X:Y,2), IF(COUNTIF($AD$2:AD1555,A570)=0,$D$10,""))</f>
        <v/>
      </c>
      <c r="I570" s="31" t="str">
        <f t="shared" ca="1" si="554"/>
        <v/>
      </c>
      <c r="J570" s="32" t="str">
        <f t="shared" ca="1" si="555"/>
        <v/>
      </c>
      <c r="K570" s="71" t="str">
        <f ca="1">IF(COUNTIF($AD$2:AD1555,A570)=1,VLOOKUP(A570,Z:AA,2), IF(COUNTIF($AD$2:AD1555,A570)=0,$E$10,""))</f>
        <v/>
      </c>
      <c r="L570" s="31" t="str">
        <f t="shared" ca="1" si="556"/>
        <v/>
      </c>
      <c r="M570" s="32" t="str">
        <f t="shared" ca="1" si="557"/>
        <v/>
      </c>
      <c r="N570" s="77" t="str">
        <f t="shared" ca="1" si="558"/>
        <v/>
      </c>
      <c r="O570" s="77"/>
      <c r="P570" s="77"/>
      <c r="Q570" s="77" t="str">
        <f ca="1">IF(ISERROR(B570-2),"",$G$5*SUM($O$14:O570)-$H$5*SUM($P$14:P570))</f>
        <v/>
      </c>
      <c r="R570" s="77" t="str">
        <f t="shared" ca="1" si="559"/>
        <v/>
      </c>
      <c r="AB570" s="163" t="str">
        <f t="shared" si="533"/>
        <v/>
      </c>
      <c r="AC570" s="163" t="str">
        <f t="shared" si="534"/>
        <v/>
      </c>
      <c r="BS570" s="163" t="str">
        <f t="shared" si="535"/>
        <v/>
      </c>
      <c r="BT570" s="163" t="str">
        <f t="shared" si="536"/>
        <v/>
      </c>
      <c r="BY570" s="164" t="str">
        <f t="shared" ca="1" si="545"/>
        <v/>
      </c>
      <c r="BZ570" s="44" t="str">
        <f ca="1">IF(COUNTIF($CN$2:CN1555,BY570)=1,VLOOKUP(BY570,CH:CI,2), IF(COUNTIF($CN$2:CN1555,BY570)=0,$BZ$10,""))</f>
        <v/>
      </c>
      <c r="CA570" s="45" t="str">
        <f t="shared" ca="1" si="538"/>
        <v/>
      </c>
      <c r="CB570" s="45" t="str">
        <f t="shared" ca="1" si="546"/>
        <v/>
      </c>
      <c r="CC570" s="44" t="str">
        <f ca="1">IF(COUNTIF($CN$2:CN1555,BY570)=1,VLOOKUP(BY570,CJ:CK,2), IF(COUNTIF($CN$2:CN1555,BY570)=0,$CA$10,""))</f>
        <v/>
      </c>
      <c r="CD570" s="45" t="str">
        <f t="shared" ca="1" si="547"/>
        <v/>
      </c>
      <c r="CE570" s="46" t="str">
        <f t="shared" ca="1" si="548"/>
        <v/>
      </c>
      <c r="CF570" s="44" t="str">
        <f t="shared" ca="1" si="549"/>
        <v/>
      </c>
      <c r="CL570" s="163" t="str">
        <f t="shared" si="529"/>
        <v/>
      </c>
      <c r="CM570" s="163" t="str">
        <f t="shared" si="530"/>
        <v/>
      </c>
      <c r="CR570" s="164" t="str">
        <f t="shared" ca="1" si="539"/>
        <v/>
      </c>
      <c r="CS570" s="44" t="str">
        <f ca="1">IF(COUNTIF($DG$2:DG1555,CR570)=1,VLOOKUP(CR570,DA:DB,2), IF(COUNTIF($DG$2:DG1555,CR570)=0,$CS$10,""))</f>
        <v/>
      </c>
      <c r="CT570" s="45" t="str">
        <f t="shared" ca="1" si="540"/>
        <v/>
      </c>
      <c r="CU570" s="45" t="str">
        <f t="shared" ca="1" si="541"/>
        <v/>
      </c>
      <c r="CV570" s="44" t="str">
        <f ca="1">IF(COUNTIF($DG$2:DG1555,CR570)=1,VLOOKUP(CR570,DC:DD,2), IF(COUNTIF($DG$2:DG1555,CR570)=0,$CT$10,""))</f>
        <v/>
      </c>
      <c r="CW570" s="45" t="str">
        <f t="shared" ca="1" si="542"/>
        <v/>
      </c>
      <c r="CX570" s="46" t="str">
        <f t="shared" ca="1" si="543"/>
        <v/>
      </c>
      <c r="CY570" s="44" t="str">
        <f t="shared" ca="1" si="544"/>
        <v/>
      </c>
    </row>
    <row r="571" spans="1:103">
      <c r="A571" s="164" t="str">
        <f t="shared" ca="1" si="550"/>
        <v/>
      </c>
      <c r="B571" s="71" t="str">
        <f ca="1">IF(COUNTIF($AD$2:AD1556,A571)=1,VLOOKUP(A571,T:U,2), IF(COUNTIF($AD$2:AD1556,A571)=0,$B$10,""))</f>
        <v/>
      </c>
      <c r="C571" s="31" t="str">
        <f t="shared" ca="1" si="537"/>
        <v/>
      </c>
      <c r="D571" s="32" t="str">
        <f t="shared" ca="1" si="551"/>
        <v/>
      </c>
      <c r="E571" s="71" t="str">
        <f ca="1">IF(COUNTIF($AD$2:AD1556,A571)=1,VLOOKUP(A571,V:W,2), IF(COUNTIF($AD$2:AD1556,A571)=0,$C$10,""))</f>
        <v/>
      </c>
      <c r="F571" s="31" t="str">
        <f t="shared" ca="1" si="552"/>
        <v/>
      </c>
      <c r="G571" s="32" t="str">
        <f t="shared" ca="1" si="553"/>
        <v/>
      </c>
      <c r="H571" s="71" t="str">
        <f ca="1">IF(COUNTIF($AD$2:AD1556,A571)=1,VLOOKUP(A571,X:Y,2), IF(COUNTIF($AD$2:AD1556,A571)=0,$D$10,""))</f>
        <v/>
      </c>
      <c r="I571" s="31" t="str">
        <f t="shared" ca="1" si="554"/>
        <v/>
      </c>
      <c r="J571" s="32" t="str">
        <f t="shared" ca="1" si="555"/>
        <v/>
      </c>
      <c r="K571" s="71" t="str">
        <f ca="1">IF(COUNTIF($AD$2:AD1556,A571)=1,VLOOKUP(A571,Z:AA,2), IF(COUNTIF($AD$2:AD1556,A571)=0,$E$10,""))</f>
        <v/>
      </c>
      <c r="L571" s="31" t="str">
        <f t="shared" ca="1" si="556"/>
        <v/>
      </c>
      <c r="M571" s="32" t="str">
        <f t="shared" ca="1" si="557"/>
        <v/>
      </c>
      <c r="N571" s="77" t="str">
        <f t="shared" ca="1" si="558"/>
        <v/>
      </c>
      <c r="O571" s="77"/>
      <c r="P571" s="77"/>
      <c r="Q571" s="77" t="str">
        <f ca="1">IF(ISERROR(B571-2),"",$G$5*SUM($O$14:O571)-$H$5*SUM($P$14:P571))</f>
        <v/>
      </c>
      <c r="R571" s="77" t="str">
        <f t="shared" ca="1" si="559"/>
        <v/>
      </c>
      <c r="AB571" s="163" t="str">
        <f t="shared" si="533"/>
        <v/>
      </c>
      <c r="AC571" s="163" t="str">
        <f t="shared" si="534"/>
        <v/>
      </c>
      <c r="BS571" s="163" t="str">
        <f t="shared" si="535"/>
        <v/>
      </c>
      <c r="BT571" s="163" t="str">
        <f t="shared" si="536"/>
        <v/>
      </c>
      <c r="BY571" s="164" t="str">
        <f t="shared" ca="1" si="545"/>
        <v/>
      </c>
      <c r="BZ571" s="44" t="str">
        <f ca="1">IF(COUNTIF($CN$2:CN1556,BY571)=1,VLOOKUP(BY571,CH:CI,2), IF(COUNTIF($CN$2:CN1556,BY571)=0,$BZ$10,""))</f>
        <v/>
      </c>
      <c r="CA571" s="45" t="str">
        <f t="shared" ca="1" si="538"/>
        <v/>
      </c>
      <c r="CB571" s="45" t="str">
        <f t="shared" ca="1" si="546"/>
        <v/>
      </c>
      <c r="CC571" s="44" t="str">
        <f ca="1">IF(COUNTIF($CN$2:CN1556,BY571)=1,VLOOKUP(BY571,CJ:CK,2), IF(COUNTIF($CN$2:CN1556,BY571)=0,$CA$10,""))</f>
        <v/>
      </c>
      <c r="CD571" s="45" t="str">
        <f t="shared" ca="1" si="547"/>
        <v/>
      </c>
      <c r="CE571" s="46" t="str">
        <f t="shared" ca="1" si="548"/>
        <v/>
      </c>
      <c r="CF571" s="44" t="str">
        <f t="shared" ca="1" si="549"/>
        <v/>
      </c>
      <c r="CL571" s="163" t="str">
        <f t="shared" si="529"/>
        <v/>
      </c>
      <c r="CM571" s="163" t="str">
        <f t="shared" si="530"/>
        <v/>
      </c>
      <c r="CR571" s="164" t="str">
        <f t="shared" ca="1" si="539"/>
        <v/>
      </c>
      <c r="CS571" s="44" t="str">
        <f ca="1">IF(COUNTIF($DG$2:DG1556,CR571)=1,VLOOKUP(CR571,DA:DB,2), IF(COUNTIF($DG$2:DG1556,CR571)=0,$CS$10,""))</f>
        <v/>
      </c>
      <c r="CT571" s="45" t="str">
        <f t="shared" ca="1" si="540"/>
        <v/>
      </c>
      <c r="CU571" s="45" t="str">
        <f t="shared" ca="1" si="541"/>
        <v/>
      </c>
      <c r="CV571" s="44" t="str">
        <f ca="1">IF(COUNTIF($DG$2:DG1556,CR571)=1,VLOOKUP(CR571,DC:DD,2), IF(COUNTIF($DG$2:DG1556,CR571)=0,$CT$10,""))</f>
        <v/>
      </c>
      <c r="CW571" s="45" t="str">
        <f t="shared" ca="1" si="542"/>
        <v/>
      </c>
      <c r="CX571" s="46" t="str">
        <f t="shared" ca="1" si="543"/>
        <v/>
      </c>
      <c r="CY571" s="44" t="str">
        <f t="shared" ca="1" si="544"/>
        <v/>
      </c>
    </row>
    <row r="572" spans="1:103">
      <c r="A572" s="164" t="str">
        <f t="shared" ca="1" si="550"/>
        <v/>
      </c>
      <c r="B572" s="71" t="str">
        <f ca="1">IF(COUNTIF($AD$2:AD1557,A572)=1,VLOOKUP(A572,T:U,2), IF(COUNTIF($AD$2:AD1557,A572)=0,$B$10,""))</f>
        <v/>
      </c>
      <c r="C572" s="31" t="str">
        <f t="shared" ca="1" si="537"/>
        <v/>
      </c>
      <c r="D572" s="32" t="str">
        <f t="shared" ca="1" si="551"/>
        <v/>
      </c>
      <c r="E572" s="71" t="str">
        <f ca="1">IF(COUNTIF($AD$2:AD1557,A572)=1,VLOOKUP(A572,V:W,2), IF(COUNTIF($AD$2:AD1557,A572)=0,$C$10,""))</f>
        <v/>
      </c>
      <c r="F572" s="31" t="str">
        <f t="shared" ca="1" si="552"/>
        <v/>
      </c>
      <c r="G572" s="32" t="str">
        <f t="shared" ca="1" si="553"/>
        <v/>
      </c>
      <c r="H572" s="71" t="str">
        <f ca="1">IF(COUNTIF($AD$2:AD1557,A572)=1,VLOOKUP(A572,X:Y,2), IF(COUNTIF($AD$2:AD1557,A572)=0,$D$10,""))</f>
        <v/>
      </c>
      <c r="I572" s="31" t="str">
        <f t="shared" ca="1" si="554"/>
        <v/>
      </c>
      <c r="J572" s="32" t="str">
        <f t="shared" ca="1" si="555"/>
        <v/>
      </c>
      <c r="K572" s="71" t="str">
        <f ca="1">IF(COUNTIF($AD$2:AD1557,A572)=1,VLOOKUP(A572,Z:AA,2), IF(COUNTIF($AD$2:AD1557,A572)=0,$E$10,""))</f>
        <v/>
      </c>
      <c r="L572" s="31" t="str">
        <f t="shared" ca="1" si="556"/>
        <v/>
      </c>
      <c r="M572" s="32" t="str">
        <f t="shared" ca="1" si="557"/>
        <v/>
      </c>
      <c r="N572" s="77" t="str">
        <f t="shared" ca="1" si="558"/>
        <v/>
      </c>
      <c r="O572" s="77"/>
      <c r="P572" s="77"/>
      <c r="Q572" s="77" t="str">
        <f ca="1">IF(ISERROR(B572-2),"",$G$5*SUM($O$14:O572)-$H$5*SUM($P$14:P572))</f>
        <v/>
      </c>
      <c r="R572" s="77" t="str">
        <f t="shared" ca="1" si="559"/>
        <v/>
      </c>
      <c r="AB572" s="163" t="str">
        <f t="shared" si="533"/>
        <v/>
      </c>
      <c r="AC572" s="163" t="str">
        <f t="shared" si="534"/>
        <v/>
      </c>
      <c r="BS572" s="163" t="str">
        <f t="shared" si="535"/>
        <v/>
      </c>
      <c r="BT572" s="163" t="str">
        <f t="shared" si="536"/>
        <v/>
      </c>
      <c r="BY572" s="164" t="str">
        <f t="shared" ca="1" si="545"/>
        <v/>
      </c>
      <c r="BZ572" s="44" t="str">
        <f ca="1">IF(COUNTIF($CN$2:CN1557,BY572)=1,VLOOKUP(BY572,CH:CI,2), IF(COUNTIF($CN$2:CN1557,BY572)=0,$BZ$10,""))</f>
        <v/>
      </c>
      <c r="CA572" s="45" t="str">
        <f t="shared" ca="1" si="538"/>
        <v/>
      </c>
      <c r="CB572" s="45" t="str">
        <f t="shared" ca="1" si="546"/>
        <v/>
      </c>
      <c r="CC572" s="44" t="str">
        <f ca="1">IF(COUNTIF($CN$2:CN1557,BY572)=1,VLOOKUP(BY572,CJ:CK,2), IF(COUNTIF($CN$2:CN1557,BY572)=0,$CA$10,""))</f>
        <v/>
      </c>
      <c r="CD572" s="45" t="str">
        <f t="shared" ca="1" si="547"/>
        <v/>
      </c>
      <c r="CE572" s="46" t="str">
        <f t="shared" ca="1" si="548"/>
        <v/>
      </c>
      <c r="CF572" s="44" t="str">
        <f t="shared" ca="1" si="549"/>
        <v/>
      </c>
      <c r="CL572" s="163" t="str">
        <f t="shared" si="529"/>
        <v/>
      </c>
      <c r="CM572" s="163" t="str">
        <f t="shared" si="530"/>
        <v/>
      </c>
      <c r="CR572" s="164" t="str">
        <f t="shared" ca="1" si="539"/>
        <v/>
      </c>
      <c r="CS572" s="44" t="str">
        <f ca="1">IF(COUNTIF($DG$2:DG1557,CR572)=1,VLOOKUP(CR572,DA:DB,2), IF(COUNTIF($DG$2:DG1557,CR572)=0,$CS$10,""))</f>
        <v/>
      </c>
      <c r="CT572" s="45" t="str">
        <f t="shared" ca="1" si="540"/>
        <v/>
      </c>
      <c r="CU572" s="45" t="str">
        <f t="shared" ca="1" si="541"/>
        <v/>
      </c>
      <c r="CV572" s="44" t="str">
        <f ca="1">IF(COUNTIF($DG$2:DG1557,CR572)=1,VLOOKUP(CR572,DC:DD,2), IF(COUNTIF($DG$2:DG1557,CR572)=0,$CT$10,""))</f>
        <v/>
      </c>
      <c r="CW572" s="45" t="str">
        <f t="shared" ca="1" si="542"/>
        <v/>
      </c>
      <c r="CX572" s="46" t="str">
        <f t="shared" ca="1" si="543"/>
        <v/>
      </c>
      <c r="CY572" s="44" t="str">
        <f t="shared" ca="1" si="544"/>
        <v/>
      </c>
    </row>
    <row r="573" spans="1:103">
      <c r="A573" s="164" t="str">
        <f t="shared" ca="1" si="550"/>
        <v/>
      </c>
      <c r="B573" s="71" t="str">
        <f ca="1">IF(COUNTIF($AD$2:AD1558,A573)=1,VLOOKUP(A573,T:U,2), IF(COUNTIF($AD$2:AD1558,A573)=0,$B$10,""))</f>
        <v/>
      </c>
      <c r="C573" s="31" t="str">
        <f t="shared" ca="1" si="537"/>
        <v/>
      </c>
      <c r="D573" s="32" t="str">
        <f t="shared" ca="1" si="551"/>
        <v/>
      </c>
      <c r="E573" s="71" t="str">
        <f ca="1">IF(COUNTIF($AD$2:AD1558,A573)=1,VLOOKUP(A573,V:W,2), IF(COUNTIF($AD$2:AD1558,A573)=0,$C$10,""))</f>
        <v/>
      </c>
      <c r="F573" s="31" t="str">
        <f t="shared" ca="1" si="552"/>
        <v/>
      </c>
      <c r="G573" s="32" t="str">
        <f t="shared" ca="1" si="553"/>
        <v/>
      </c>
      <c r="H573" s="71" t="str">
        <f ca="1">IF(COUNTIF($AD$2:AD1558,A573)=1,VLOOKUP(A573,X:Y,2), IF(COUNTIF($AD$2:AD1558,A573)=0,$D$10,""))</f>
        <v/>
      </c>
      <c r="I573" s="31" t="str">
        <f t="shared" ca="1" si="554"/>
        <v/>
      </c>
      <c r="J573" s="32" t="str">
        <f t="shared" ca="1" si="555"/>
        <v/>
      </c>
      <c r="K573" s="71" t="str">
        <f ca="1">IF(COUNTIF($AD$2:AD1558,A573)=1,VLOOKUP(A573,Z:AA,2), IF(COUNTIF($AD$2:AD1558,A573)=0,$E$10,""))</f>
        <v/>
      </c>
      <c r="L573" s="31" t="str">
        <f t="shared" ca="1" si="556"/>
        <v/>
      </c>
      <c r="M573" s="32" t="str">
        <f t="shared" ca="1" si="557"/>
        <v/>
      </c>
      <c r="N573" s="77" t="str">
        <f t="shared" ca="1" si="558"/>
        <v/>
      </c>
      <c r="O573" s="77"/>
      <c r="P573" s="77"/>
      <c r="Q573" s="77" t="str">
        <f ca="1">IF(ISERROR(B573-2),"",$G$5*SUM($O$14:O573)-$H$5*SUM($P$14:P573))</f>
        <v/>
      </c>
      <c r="R573" s="77" t="str">
        <f t="shared" ca="1" si="559"/>
        <v/>
      </c>
      <c r="AB573" s="163" t="str">
        <f t="shared" si="533"/>
        <v/>
      </c>
      <c r="AC573" s="163" t="str">
        <f t="shared" si="534"/>
        <v/>
      </c>
      <c r="BS573" s="163" t="str">
        <f t="shared" si="535"/>
        <v/>
      </c>
      <c r="BT573" s="163" t="str">
        <f t="shared" si="536"/>
        <v/>
      </c>
      <c r="BY573" s="164" t="str">
        <f t="shared" ca="1" si="545"/>
        <v/>
      </c>
      <c r="BZ573" s="44" t="str">
        <f ca="1">IF(COUNTIF($CN$2:CN1558,BY573)=1,VLOOKUP(BY573,CH:CI,2), IF(COUNTIF($CN$2:CN1558,BY573)=0,$BZ$10,""))</f>
        <v/>
      </c>
      <c r="CA573" s="45" t="str">
        <f t="shared" ca="1" si="538"/>
        <v/>
      </c>
      <c r="CB573" s="45" t="str">
        <f t="shared" ca="1" si="546"/>
        <v/>
      </c>
      <c r="CC573" s="44" t="str">
        <f ca="1">IF(COUNTIF($CN$2:CN1558,BY573)=1,VLOOKUP(BY573,CJ:CK,2), IF(COUNTIF($CN$2:CN1558,BY573)=0,$CA$10,""))</f>
        <v/>
      </c>
      <c r="CD573" s="45" t="str">
        <f t="shared" ca="1" si="547"/>
        <v/>
      </c>
      <c r="CE573" s="46" t="str">
        <f t="shared" ca="1" si="548"/>
        <v/>
      </c>
      <c r="CF573" s="44" t="str">
        <f t="shared" ca="1" si="549"/>
        <v/>
      </c>
      <c r="CL573" s="163" t="str">
        <f t="shared" si="529"/>
        <v/>
      </c>
      <c r="CM573" s="163" t="str">
        <f t="shared" si="530"/>
        <v/>
      </c>
      <c r="CR573" s="164" t="str">
        <f t="shared" ca="1" si="539"/>
        <v/>
      </c>
      <c r="CS573" s="44" t="str">
        <f ca="1">IF(COUNTIF($DG$2:DG1558,CR573)=1,VLOOKUP(CR573,DA:DB,2), IF(COUNTIF($DG$2:DG1558,CR573)=0,$CS$10,""))</f>
        <v/>
      </c>
      <c r="CT573" s="45" t="str">
        <f t="shared" ca="1" si="540"/>
        <v/>
      </c>
      <c r="CU573" s="45" t="str">
        <f t="shared" ca="1" si="541"/>
        <v/>
      </c>
      <c r="CV573" s="44" t="str">
        <f ca="1">IF(COUNTIF($DG$2:DG1558,CR573)=1,VLOOKUP(CR573,DC:DD,2), IF(COUNTIF($DG$2:DG1558,CR573)=0,$CT$10,""))</f>
        <v/>
      </c>
      <c r="CW573" s="45" t="str">
        <f t="shared" ca="1" si="542"/>
        <v/>
      </c>
      <c r="CX573" s="46" t="str">
        <f t="shared" ca="1" si="543"/>
        <v/>
      </c>
      <c r="CY573" s="44" t="str">
        <f t="shared" ca="1" si="544"/>
        <v/>
      </c>
    </row>
    <row r="574" spans="1:103">
      <c r="A574" s="164" t="str">
        <f t="shared" ca="1" si="550"/>
        <v/>
      </c>
      <c r="B574" s="71" t="str">
        <f ca="1">IF(COUNTIF($AD$2:AD1559,A574)=1,VLOOKUP(A574,T:U,2), IF(COUNTIF($AD$2:AD1559,A574)=0,$B$10,""))</f>
        <v/>
      </c>
      <c r="C574" s="31" t="str">
        <f t="shared" ca="1" si="537"/>
        <v/>
      </c>
      <c r="D574" s="32" t="str">
        <f t="shared" ca="1" si="551"/>
        <v/>
      </c>
      <c r="E574" s="71" t="str">
        <f ca="1">IF(COUNTIF($AD$2:AD1559,A574)=1,VLOOKUP(A574,V:W,2), IF(COUNTIF($AD$2:AD1559,A574)=0,$C$10,""))</f>
        <v/>
      </c>
      <c r="F574" s="31" t="str">
        <f t="shared" ca="1" si="552"/>
        <v/>
      </c>
      <c r="G574" s="32" t="str">
        <f t="shared" ca="1" si="553"/>
        <v/>
      </c>
      <c r="H574" s="71" t="str">
        <f ca="1">IF(COUNTIF($AD$2:AD1559,A574)=1,VLOOKUP(A574,X:Y,2), IF(COUNTIF($AD$2:AD1559,A574)=0,$D$10,""))</f>
        <v/>
      </c>
      <c r="I574" s="31" t="str">
        <f t="shared" ca="1" si="554"/>
        <v/>
      </c>
      <c r="J574" s="32" t="str">
        <f t="shared" ca="1" si="555"/>
        <v/>
      </c>
      <c r="K574" s="71" t="str">
        <f ca="1">IF(COUNTIF($AD$2:AD1559,A574)=1,VLOOKUP(A574,Z:AA,2), IF(COUNTIF($AD$2:AD1559,A574)=0,$E$10,""))</f>
        <v/>
      </c>
      <c r="L574" s="31" t="str">
        <f t="shared" ca="1" si="556"/>
        <v/>
      </c>
      <c r="M574" s="32" t="str">
        <f t="shared" ca="1" si="557"/>
        <v/>
      </c>
      <c r="N574" s="77" t="str">
        <f t="shared" ca="1" si="558"/>
        <v/>
      </c>
      <c r="O574" s="77"/>
      <c r="P574" s="77"/>
      <c r="Q574" s="77" t="str">
        <f ca="1">IF(ISERROR(B574-2),"",$G$5*SUM($O$14:O574)-$H$5*SUM($P$14:P574))</f>
        <v/>
      </c>
      <c r="R574" s="77" t="str">
        <f t="shared" ca="1" si="559"/>
        <v/>
      </c>
      <c r="AB574" s="163" t="str">
        <f t="shared" si="533"/>
        <v/>
      </c>
      <c r="AC574" s="163" t="str">
        <f t="shared" si="534"/>
        <v/>
      </c>
      <c r="BS574" s="163" t="str">
        <f t="shared" si="535"/>
        <v/>
      </c>
      <c r="BT574" s="163" t="str">
        <f t="shared" si="536"/>
        <v/>
      </c>
      <c r="BY574" s="164" t="str">
        <f t="shared" ca="1" si="545"/>
        <v/>
      </c>
      <c r="BZ574" s="44" t="str">
        <f ca="1">IF(COUNTIF($CN$2:CN1559,BY574)=1,VLOOKUP(BY574,CH:CI,2), IF(COUNTIF($CN$2:CN1559,BY574)=0,$BZ$10,""))</f>
        <v/>
      </c>
      <c r="CA574" s="45" t="str">
        <f t="shared" ca="1" si="538"/>
        <v/>
      </c>
      <c r="CB574" s="45" t="str">
        <f t="shared" ca="1" si="546"/>
        <v/>
      </c>
      <c r="CC574" s="44" t="str">
        <f ca="1">IF(COUNTIF($CN$2:CN1559,BY574)=1,VLOOKUP(BY574,CJ:CK,2), IF(COUNTIF($CN$2:CN1559,BY574)=0,$CA$10,""))</f>
        <v/>
      </c>
      <c r="CD574" s="45" t="str">
        <f t="shared" ca="1" si="547"/>
        <v/>
      </c>
      <c r="CE574" s="46" t="str">
        <f t="shared" ca="1" si="548"/>
        <v/>
      </c>
      <c r="CF574" s="44" t="str">
        <f t="shared" ca="1" si="549"/>
        <v/>
      </c>
      <c r="CL574" s="163" t="str">
        <f t="shared" si="529"/>
        <v/>
      </c>
      <c r="CM574" s="163" t="str">
        <f t="shared" si="530"/>
        <v/>
      </c>
      <c r="CR574" s="164" t="str">
        <f t="shared" ca="1" si="539"/>
        <v/>
      </c>
      <c r="CS574" s="44" t="str">
        <f ca="1">IF(COUNTIF($DG$2:DG1559,CR574)=1,VLOOKUP(CR574,DA:DB,2), IF(COUNTIF($DG$2:DG1559,CR574)=0,$CS$10,""))</f>
        <v/>
      </c>
      <c r="CT574" s="45" t="str">
        <f t="shared" ca="1" si="540"/>
        <v/>
      </c>
      <c r="CU574" s="45" t="str">
        <f t="shared" ca="1" si="541"/>
        <v/>
      </c>
      <c r="CV574" s="44" t="str">
        <f ca="1">IF(COUNTIF($DG$2:DG1559,CR574)=1,VLOOKUP(CR574,DC:DD,2), IF(COUNTIF($DG$2:DG1559,CR574)=0,$CT$10,""))</f>
        <v/>
      </c>
      <c r="CW574" s="45" t="str">
        <f t="shared" ca="1" si="542"/>
        <v/>
      </c>
      <c r="CX574" s="46" t="str">
        <f t="shared" ca="1" si="543"/>
        <v/>
      </c>
      <c r="CY574" s="44" t="str">
        <f t="shared" ca="1" si="544"/>
        <v/>
      </c>
    </row>
    <row r="575" spans="1:103">
      <c r="A575" s="164" t="str">
        <f t="shared" ca="1" si="550"/>
        <v/>
      </c>
      <c r="B575" s="71" t="str">
        <f ca="1">IF(COUNTIF($AD$2:AD1560,A575)=1,VLOOKUP(A575,T:U,2), IF(COUNTIF($AD$2:AD1560,A575)=0,$B$10,""))</f>
        <v/>
      </c>
      <c r="C575" s="31" t="str">
        <f t="shared" ca="1" si="537"/>
        <v/>
      </c>
      <c r="D575" s="32" t="str">
        <f t="shared" ca="1" si="551"/>
        <v/>
      </c>
      <c r="E575" s="71" t="str">
        <f ca="1">IF(COUNTIF($AD$2:AD1560,A575)=1,VLOOKUP(A575,V:W,2), IF(COUNTIF($AD$2:AD1560,A575)=0,$C$10,""))</f>
        <v/>
      </c>
      <c r="F575" s="31" t="str">
        <f t="shared" ca="1" si="552"/>
        <v/>
      </c>
      <c r="G575" s="32" t="str">
        <f t="shared" ca="1" si="553"/>
        <v/>
      </c>
      <c r="H575" s="71" t="str">
        <f ca="1">IF(COUNTIF($AD$2:AD1560,A575)=1,VLOOKUP(A575,X:Y,2), IF(COUNTIF($AD$2:AD1560,A575)=0,$D$10,""))</f>
        <v/>
      </c>
      <c r="I575" s="31" t="str">
        <f t="shared" ca="1" si="554"/>
        <v/>
      </c>
      <c r="J575" s="32" t="str">
        <f t="shared" ca="1" si="555"/>
        <v/>
      </c>
      <c r="K575" s="71" t="str">
        <f ca="1">IF(COUNTIF($AD$2:AD1560,A575)=1,VLOOKUP(A575,Z:AA,2), IF(COUNTIF($AD$2:AD1560,A575)=0,$E$10,""))</f>
        <v/>
      </c>
      <c r="L575" s="31" t="str">
        <f t="shared" ca="1" si="556"/>
        <v/>
      </c>
      <c r="M575" s="32" t="str">
        <f t="shared" ca="1" si="557"/>
        <v/>
      </c>
      <c r="N575" s="77" t="str">
        <f t="shared" ca="1" si="558"/>
        <v/>
      </c>
      <c r="O575" s="77"/>
      <c r="P575" s="77"/>
      <c r="Q575" s="77" t="str">
        <f ca="1">IF(ISERROR(B575-2),"",$G$5*SUM($O$14:O575)-$H$5*SUM($P$14:P575))</f>
        <v/>
      </c>
      <c r="R575" s="77" t="str">
        <f t="shared" ca="1" si="559"/>
        <v/>
      </c>
      <c r="AB575" s="163" t="str">
        <f t="shared" si="533"/>
        <v/>
      </c>
      <c r="AC575" s="163" t="str">
        <f t="shared" si="534"/>
        <v/>
      </c>
      <c r="BS575" s="163" t="str">
        <f t="shared" si="535"/>
        <v/>
      </c>
      <c r="BT575" s="163" t="str">
        <f t="shared" si="536"/>
        <v/>
      </c>
      <c r="BY575" s="164" t="str">
        <f t="shared" ca="1" si="545"/>
        <v/>
      </c>
      <c r="BZ575" s="44" t="str">
        <f ca="1">IF(COUNTIF($CN$2:CN1560,BY575)=1,VLOOKUP(BY575,CH:CI,2), IF(COUNTIF($CN$2:CN1560,BY575)=0,$BZ$10,""))</f>
        <v/>
      </c>
      <c r="CA575" s="45" t="str">
        <f t="shared" ca="1" si="538"/>
        <v/>
      </c>
      <c r="CB575" s="45" t="str">
        <f t="shared" ca="1" si="546"/>
        <v/>
      </c>
      <c r="CC575" s="44" t="str">
        <f ca="1">IF(COUNTIF($CN$2:CN1560,BY575)=1,VLOOKUP(BY575,CJ:CK,2), IF(COUNTIF($CN$2:CN1560,BY575)=0,$CA$10,""))</f>
        <v/>
      </c>
      <c r="CD575" s="45" t="str">
        <f t="shared" ca="1" si="547"/>
        <v/>
      </c>
      <c r="CE575" s="46" t="str">
        <f t="shared" ca="1" si="548"/>
        <v/>
      </c>
      <c r="CF575" s="44" t="str">
        <f t="shared" ca="1" si="549"/>
        <v/>
      </c>
      <c r="CL575" s="163" t="str">
        <f t="shared" si="529"/>
        <v/>
      </c>
      <c r="CM575" s="163" t="str">
        <f t="shared" si="530"/>
        <v/>
      </c>
      <c r="CR575" s="164" t="str">
        <f t="shared" ca="1" si="539"/>
        <v/>
      </c>
      <c r="CS575" s="44" t="str">
        <f ca="1">IF(COUNTIF($DG$2:DG1560,CR575)=1,VLOOKUP(CR575,DA:DB,2), IF(COUNTIF($DG$2:DG1560,CR575)=0,$CS$10,""))</f>
        <v/>
      </c>
      <c r="CT575" s="45" t="str">
        <f t="shared" ca="1" si="540"/>
        <v/>
      </c>
      <c r="CU575" s="45" t="str">
        <f t="shared" ca="1" si="541"/>
        <v/>
      </c>
      <c r="CV575" s="44" t="str">
        <f ca="1">IF(COUNTIF($DG$2:DG1560,CR575)=1,VLOOKUP(CR575,DC:DD,2), IF(COUNTIF($DG$2:DG1560,CR575)=0,$CT$10,""))</f>
        <v/>
      </c>
      <c r="CW575" s="45" t="str">
        <f t="shared" ca="1" si="542"/>
        <v/>
      </c>
      <c r="CX575" s="46" t="str">
        <f t="shared" ca="1" si="543"/>
        <v/>
      </c>
      <c r="CY575" s="44" t="str">
        <f t="shared" ca="1" si="544"/>
        <v/>
      </c>
    </row>
    <row r="576" spans="1:103">
      <c r="A576" s="164" t="str">
        <f t="shared" ca="1" si="550"/>
        <v/>
      </c>
      <c r="B576" s="71" t="str">
        <f ca="1">IF(COUNTIF($AD$2:AD1561,A576)=1,VLOOKUP(A576,T:U,2), IF(COUNTIF($AD$2:AD1561,A576)=0,$B$10,""))</f>
        <v/>
      </c>
      <c r="C576" s="31" t="str">
        <f t="shared" ca="1" si="537"/>
        <v/>
      </c>
      <c r="D576" s="32" t="str">
        <f t="shared" ca="1" si="551"/>
        <v/>
      </c>
      <c r="E576" s="71" t="str">
        <f ca="1">IF(COUNTIF($AD$2:AD1561,A576)=1,VLOOKUP(A576,V:W,2), IF(COUNTIF($AD$2:AD1561,A576)=0,$C$10,""))</f>
        <v/>
      </c>
      <c r="F576" s="31" t="str">
        <f t="shared" ca="1" si="552"/>
        <v/>
      </c>
      <c r="G576" s="32" t="str">
        <f t="shared" ca="1" si="553"/>
        <v/>
      </c>
      <c r="H576" s="71" t="str">
        <f ca="1">IF(COUNTIF($AD$2:AD1561,A576)=1,VLOOKUP(A576,X:Y,2), IF(COUNTIF($AD$2:AD1561,A576)=0,$D$10,""))</f>
        <v/>
      </c>
      <c r="I576" s="31" t="str">
        <f t="shared" ca="1" si="554"/>
        <v/>
      </c>
      <c r="J576" s="32" t="str">
        <f t="shared" ca="1" si="555"/>
        <v/>
      </c>
      <c r="K576" s="71" t="str">
        <f ca="1">IF(COUNTIF($AD$2:AD1561,A576)=1,VLOOKUP(A576,Z:AA,2), IF(COUNTIF($AD$2:AD1561,A576)=0,$E$10,""))</f>
        <v/>
      </c>
      <c r="L576" s="31" t="str">
        <f t="shared" ca="1" si="556"/>
        <v/>
      </c>
      <c r="M576" s="32" t="str">
        <f t="shared" ca="1" si="557"/>
        <v/>
      </c>
      <c r="N576" s="77" t="str">
        <f t="shared" ca="1" si="558"/>
        <v/>
      </c>
      <c r="O576" s="77"/>
      <c r="P576" s="77"/>
      <c r="Q576" s="77" t="str">
        <f ca="1">IF(ISERROR(B576-2),"",$G$5*SUM($O$14:O576)-$H$5*SUM($P$14:P576))</f>
        <v/>
      </c>
      <c r="R576" s="77" t="str">
        <f t="shared" ca="1" si="559"/>
        <v/>
      </c>
      <c r="AB576" s="163" t="str">
        <f t="shared" si="533"/>
        <v/>
      </c>
      <c r="AC576" s="163" t="str">
        <f t="shared" si="534"/>
        <v/>
      </c>
      <c r="BS576" s="163" t="str">
        <f t="shared" si="535"/>
        <v/>
      </c>
      <c r="BT576" s="163" t="str">
        <f t="shared" si="536"/>
        <v/>
      </c>
      <c r="BY576" s="164" t="str">
        <f t="shared" ca="1" si="545"/>
        <v/>
      </c>
      <c r="BZ576" s="44" t="str">
        <f ca="1">IF(COUNTIF($CN$2:CN1561,BY576)=1,VLOOKUP(BY576,CH:CI,2), IF(COUNTIF($CN$2:CN1561,BY576)=0,$BZ$10,""))</f>
        <v/>
      </c>
      <c r="CA576" s="45" t="str">
        <f t="shared" ca="1" si="538"/>
        <v/>
      </c>
      <c r="CB576" s="45" t="str">
        <f t="shared" ca="1" si="546"/>
        <v/>
      </c>
      <c r="CC576" s="44" t="str">
        <f ca="1">IF(COUNTIF($CN$2:CN1561,BY576)=1,VLOOKUP(BY576,CJ:CK,2), IF(COUNTIF($CN$2:CN1561,BY576)=0,$CA$10,""))</f>
        <v/>
      </c>
      <c r="CD576" s="45" t="str">
        <f t="shared" ca="1" si="547"/>
        <v/>
      </c>
      <c r="CE576" s="46" t="str">
        <f t="shared" ca="1" si="548"/>
        <v/>
      </c>
      <c r="CF576" s="44" t="str">
        <f t="shared" ca="1" si="549"/>
        <v/>
      </c>
      <c r="CL576" s="163" t="str">
        <f t="shared" si="529"/>
        <v/>
      </c>
      <c r="CM576" s="163" t="str">
        <f t="shared" si="530"/>
        <v/>
      </c>
      <c r="CR576" s="164" t="str">
        <f t="shared" ca="1" si="539"/>
        <v/>
      </c>
      <c r="CS576" s="44" t="str">
        <f ca="1">IF(COUNTIF($DG$2:DG1561,CR576)=1,VLOOKUP(CR576,DA:DB,2), IF(COUNTIF($DG$2:DG1561,CR576)=0,$CS$10,""))</f>
        <v/>
      </c>
      <c r="CT576" s="45" t="str">
        <f t="shared" ca="1" si="540"/>
        <v/>
      </c>
      <c r="CU576" s="45" t="str">
        <f t="shared" ca="1" si="541"/>
        <v/>
      </c>
      <c r="CV576" s="44" t="str">
        <f ca="1">IF(COUNTIF($DG$2:DG1561,CR576)=1,VLOOKUP(CR576,DC:DD,2), IF(COUNTIF($DG$2:DG1561,CR576)=0,$CT$10,""))</f>
        <v/>
      </c>
      <c r="CW576" s="45" t="str">
        <f t="shared" ca="1" si="542"/>
        <v/>
      </c>
      <c r="CX576" s="46" t="str">
        <f t="shared" ca="1" si="543"/>
        <v/>
      </c>
      <c r="CY576" s="44" t="str">
        <f t="shared" ca="1" si="544"/>
        <v/>
      </c>
    </row>
    <row r="577" spans="1:103">
      <c r="A577" s="164" t="str">
        <f t="shared" ca="1" si="550"/>
        <v/>
      </c>
      <c r="B577" s="71" t="str">
        <f ca="1">IF(COUNTIF($AD$2:AD1562,A577)=1,VLOOKUP(A577,T:U,2), IF(COUNTIF($AD$2:AD1562,A577)=0,$B$10,""))</f>
        <v/>
      </c>
      <c r="C577" s="31" t="str">
        <f t="shared" ca="1" si="537"/>
        <v/>
      </c>
      <c r="D577" s="32" t="str">
        <f t="shared" ca="1" si="551"/>
        <v/>
      </c>
      <c r="E577" s="71" t="str">
        <f ca="1">IF(COUNTIF($AD$2:AD1562,A577)=1,VLOOKUP(A577,V:W,2), IF(COUNTIF($AD$2:AD1562,A577)=0,$C$10,""))</f>
        <v/>
      </c>
      <c r="F577" s="31" t="str">
        <f t="shared" ca="1" si="552"/>
        <v/>
      </c>
      <c r="G577" s="32" t="str">
        <f t="shared" ca="1" si="553"/>
        <v/>
      </c>
      <c r="H577" s="71" t="str">
        <f ca="1">IF(COUNTIF($AD$2:AD1562,A577)=1,VLOOKUP(A577,X:Y,2), IF(COUNTIF($AD$2:AD1562,A577)=0,$D$10,""))</f>
        <v/>
      </c>
      <c r="I577" s="31" t="str">
        <f t="shared" ca="1" si="554"/>
        <v/>
      </c>
      <c r="J577" s="32" t="str">
        <f t="shared" ca="1" si="555"/>
        <v/>
      </c>
      <c r="K577" s="71" t="str">
        <f ca="1">IF(COUNTIF($AD$2:AD1562,A577)=1,VLOOKUP(A577,Z:AA,2), IF(COUNTIF($AD$2:AD1562,A577)=0,$E$10,""))</f>
        <v/>
      </c>
      <c r="L577" s="31" t="str">
        <f t="shared" ca="1" si="556"/>
        <v/>
      </c>
      <c r="M577" s="32" t="str">
        <f t="shared" ca="1" si="557"/>
        <v/>
      </c>
      <c r="N577" s="77" t="str">
        <f t="shared" ca="1" si="558"/>
        <v/>
      </c>
      <c r="O577" s="77"/>
      <c r="P577" s="77"/>
      <c r="Q577" s="77" t="str">
        <f ca="1">IF(ISERROR(B577-2),"",$G$5*SUM($O$14:O577)-$H$5*SUM($P$14:P577))</f>
        <v/>
      </c>
      <c r="R577" s="77" t="str">
        <f t="shared" ca="1" si="559"/>
        <v/>
      </c>
      <c r="AB577" s="163" t="str">
        <f t="shared" si="533"/>
        <v/>
      </c>
      <c r="AC577" s="163" t="str">
        <f t="shared" si="534"/>
        <v/>
      </c>
      <c r="BS577" s="163" t="str">
        <f t="shared" si="535"/>
        <v/>
      </c>
      <c r="BT577" s="163" t="str">
        <f t="shared" si="536"/>
        <v/>
      </c>
      <c r="BY577" s="164" t="str">
        <f t="shared" ca="1" si="545"/>
        <v/>
      </c>
      <c r="BZ577" s="44" t="str">
        <f ca="1">IF(COUNTIF($CN$2:CN1562,BY577)=1,VLOOKUP(BY577,CH:CI,2), IF(COUNTIF($CN$2:CN1562,BY577)=0,$BZ$10,""))</f>
        <v/>
      </c>
      <c r="CA577" s="45" t="str">
        <f t="shared" ca="1" si="538"/>
        <v/>
      </c>
      <c r="CB577" s="45" t="str">
        <f t="shared" ca="1" si="546"/>
        <v/>
      </c>
      <c r="CC577" s="44" t="str">
        <f ca="1">IF(COUNTIF($CN$2:CN1562,BY577)=1,VLOOKUP(BY577,CJ:CK,2), IF(COUNTIF($CN$2:CN1562,BY577)=0,$CA$10,""))</f>
        <v/>
      </c>
      <c r="CD577" s="45" t="str">
        <f t="shared" ca="1" si="547"/>
        <v/>
      </c>
      <c r="CE577" s="46" t="str">
        <f t="shared" ca="1" si="548"/>
        <v/>
      </c>
      <c r="CF577" s="44" t="str">
        <f t="shared" ca="1" si="549"/>
        <v/>
      </c>
      <c r="CL577" s="163" t="str">
        <f t="shared" si="529"/>
        <v/>
      </c>
      <c r="CM577" s="163" t="str">
        <f t="shared" si="530"/>
        <v/>
      </c>
      <c r="CR577" s="164" t="str">
        <f t="shared" ca="1" si="539"/>
        <v/>
      </c>
      <c r="CS577" s="44" t="str">
        <f ca="1">IF(COUNTIF($DG$2:DG1562,CR577)=1,VLOOKUP(CR577,DA:DB,2), IF(COUNTIF($DG$2:DG1562,CR577)=0,$CS$10,""))</f>
        <v/>
      </c>
      <c r="CT577" s="45" t="str">
        <f t="shared" ca="1" si="540"/>
        <v/>
      </c>
      <c r="CU577" s="45" t="str">
        <f t="shared" ca="1" si="541"/>
        <v/>
      </c>
      <c r="CV577" s="44" t="str">
        <f ca="1">IF(COUNTIF($DG$2:DG1562,CR577)=1,VLOOKUP(CR577,DC:DD,2), IF(COUNTIF($DG$2:DG1562,CR577)=0,$CT$10,""))</f>
        <v/>
      </c>
      <c r="CW577" s="45" t="str">
        <f t="shared" ca="1" si="542"/>
        <v/>
      </c>
      <c r="CX577" s="46" t="str">
        <f t="shared" ca="1" si="543"/>
        <v/>
      </c>
      <c r="CY577" s="44" t="str">
        <f t="shared" ca="1" si="544"/>
        <v/>
      </c>
    </row>
    <row r="578" spans="1:103">
      <c r="A578" s="164" t="str">
        <f t="shared" ca="1" si="550"/>
        <v/>
      </c>
      <c r="B578" s="71" t="str">
        <f ca="1">IF(COUNTIF($AD$2:AD1563,A578)=1,VLOOKUP(A578,T:U,2), IF(COUNTIF($AD$2:AD1563,A578)=0,$B$10,""))</f>
        <v/>
      </c>
      <c r="C578" s="31" t="str">
        <f t="shared" ca="1" si="537"/>
        <v/>
      </c>
      <c r="D578" s="32" t="str">
        <f t="shared" ca="1" si="551"/>
        <v/>
      </c>
      <c r="E578" s="71" t="str">
        <f ca="1">IF(COUNTIF($AD$2:AD1563,A578)=1,VLOOKUP(A578,V:W,2), IF(COUNTIF($AD$2:AD1563,A578)=0,$C$10,""))</f>
        <v/>
      </c>
      <c r="F578" s="31" t="str">
        <f t="shared" ca="1" si="552"/>
        <v/>
      </c>
      <c r="G578" s="32" t="str">
        <f t="shared" ca="1" si="553"/>
        <v/>
      </c>
      <c r="H578" s="71" t="str">
        <f ca="1">IF(COUNTIF($AD$2:AD1563,A578)=1,VLOOKUP(A578,X:Y,2), IF(COUNTIF($AD$2:AD1563,A578)=0,$D$10,""))</f>
        <v/>
      </c>
      <c r="I578" s="31" t="str">
        <f t="shared" ca="1" si="554"/>
        <v/>
      </c>
      <c r="J578" s="32" t="str">
        <f t="shared" ca="1" si="555"/>
        <v/>
      </c>
      <c r="K578" s="71" t="str">
        <f ca="1">IF(COUNTIF($AD$2:AD1563,A578)=1,VLOOKUP(A578,Z:AA,2), IF(COUNTIF($AD$2:AD1563,A578)=0,$E$10,""))</f>
        <v/>
      </c>
      <c r="L578" s="31" t="str">
        <f t="shared" ca="1" si="556"/>
        <v/>
      </c>
      <c r="M578" s="32" t="str">
        <f t="shared" ca="1" si="557"/>
        <v/>
      </c>
      <c r="N578" s="77" t="str">
        <f t="shared" ca="1" si="558"/>
        <v/>
      </c>
      <c r="O578" s="77"/>
      <c r="P578" s="77"/>
      <c r="Q578" s="77" t="str">
        <f ca="1">IF(ISERROR(B578-2),"",$G$5*SUM($O$14:O578)-$H$5*SUM($P$14:P578))</f>
        <v/>
      </c>
      <c r="R578" s="77" t="str">
        <f t="shared" ca="1" si="559"/>
        <v/>
      </c>
      <c r="AB578" s="163" t="str">
        <f t="shared" si="533"/>
        <v/>
      </c>
      <c r="AC578" s="163" t="str">
        <f t="shared" si="534"/>
        <v/>
      </c>
      <c r="BS578" s="163" t="str">
        <f t="shared" si="535"/>
        <v/>
      </c>
      <c r="BT578" s="163" t="str">
        <f t="shared" si="536"/>
        <v/>
      </c>
      <c r="BY578" s="164" t="str">
        <f t="shared" ca="1" si="545"/>
        <v/>
      </c>
      <c r="BZ578" s="44" t="str">
        <f ca="1">IF(COUNTIF($CN$2:CN1563,BY578)=1,VLOOKUP(BY578,CH:CI,2), IF(COUNTIF($CN$2:CN1563,BY578)=0,$BZ$10,""))</f>
        <v/>
      </c>
      <c r="CA578" s="45" t="str">
        <f t="shared" ca="1" si="538"/>
        <v/>
      </c>
      <c r="CB578" s="45" t="str">
        <f t="shared" ca="1" si="546"/>
        <v/>
      </c>
      <c r="CC578" s="44" t="str">
        <f ca="1">IF(COUNTIF($CN$2:CN1563,BY578)=1,VLOOKUP(BY578,CJ:CK,2), IF(COUNTIF($CN$2:CN1563,BY578)=0,$CA$10,""))</f>
        <v/>
      </c>
      <c r="CD578" s="45" t="str">
        <f t="shared" ca="1" si="547"/>
        <v/>
      </c>
      <c r="CE578" s="46" t="str">
        <f t="shared" ca="1" si="548"/>
        <v/>
      </c>
      <c r="CF578" s="44" t="str">
        <f t="shared" ca="1" si="549"/>
        <v/>
      </c>
      <c r="CL578" s="163" t="str">
        <f t="shared" si="529"/>
        <v/>
      </c>
      <c r="CM578" s="163" t="str">
        <f t="shared" si="530"/>
        <v/>
      </c>
      <c r="CR578" s="164" t="str">
        <f t="shared" ca="1" si="539"/>
        <v/>
      </c>
      <c r="CS578" s="44" t="str">
        <f ca="1">IF(COUNTIF($DG$2:DG1563,CR578)=1,VLOOKUP(CR578,DA:DB,2), IF(COUNTIF($DG$2:DG1563,CR578)=0,$CS$10,""))</f>
        <v/>
      </c>
      <c r="CT578" s="45" t="str">
        <f t="shared" ca="1" si="540"/>
        <v/>
      </c>
      <c r="CU578" s="45" t="str">
        <f t="shared" ca="1" si="541"/>
        <v/>
      </c>
      <c r="CV578" s="44" t="str">
        <f ca="1">IF(COUNTIF($DG$2:DG1563,CR578)=1,VLOOKUP(CR578,DC:DD,2), IF(COUNTIF($DG$2:DG1563,CR578)=0,$CT$10,""))</f>
        <v/>
      </c>
      <c r="CW578" s="45" t="str">
        <f t="shared" ca="1" si="542"/>
        <v/>
      </c>
      <c r="CX578" s="46" t="str">
        <f t="shared" ca="1" si="543"/>
        <v/>
      </c>
      <c r="CY578" s="44" t="str">
        <f t="shared" ca="1" si="544"/>
        <v/>
      </c>
    </row>
    <row r="579" spans="1:103">
      <c r="A579" s="164" t="str">
        <f t="shared" ca="1" si="550"/>
        <v/>
      </c>
      <c r="B579" s="71" t="str">
        <f ca="1">IF(COUNTIF($AD$2:AD1564,A579)=1,VLOOKUP(A579,T:U,2), IF(COUNTIF($AD$2:AD1564,A579)=0,$B$10,""))</f>
        <v/>
      </c>
      <c r="C579" s="31" t="str">
        <f t="shared" ca="1" si="537"/>
        <v/>
      </c>
      <c r="D579" s="32" t="str">
        <f t="shared" ca="1" si="551"/>
        <v/>
      </c>
      <c r="E579" s="71" t="str">
        <f ca="1">IF(COUNTIF($AD$2:AD1564,A579)=1,VLOOKUP(A579,V:W,2), IF(COUNTIF($AD$2:AD1564,A579)=0,$C$10,""))</f>
        <v/>
      </c>
      <c r="F579" s="31" t="str">
        <f t="shared" ca="1" si="552"/>
        <v/>
      </c>
      <c r="G579" s="32" t="str">
        <f t="shared" ca="1" si="553"/>
        <v/>
      </c>
      <c r="H579" s="71" t="str">
        <f ca="1">IF(COUNTIF($AD$2:AD1564,A579)=1,VLOOKUP(A579,X:Y,2), IF(COUNTIF($AD$2:AD1564,A579)=0,$D$10,""))</f>
        <v/>
      </c>
      <c r="I579" s="31" t="str">
        <f t="shared" ca="1" si="554"/>
        <v/>
      </c>
      <c r="J579" s="32" t="str">
        <f t="shared" ca="1" si="555"/>
        <v/>
      </c>
      <c r="K579" s="71" t="str">
        <f ca="1">IF(COUNTIF($AD$2:AD1564,A579)=1,VLOOKUP(A579,Z:AA,2), IF(COUNTIF($AD$2:AD1564,A579)=0,$E$10,""))</f>
        <v/>
      </c>
      <c r="L579" s="31" t="str">
        <f t="shared" ca="1" si="556"/>
        <v/>
      </c>
      <c r="M579" s="32" t="str">
        <f t="shared" ca="1" si="557"/>
        <v/>
      </c>
      <c r="N579" s="77" t="str">
        <f t="shared" ca="1" si="558"/>
        <v/>
      </c>
      <c r="O579" s="77"/>
      <c r="P579" s="77"/>
      <c r="Q579" s="77" t="str">
        <f ca="1">IF(ISERROR(B579-2),"",$G$5*SUM($O$14:O579)-$H$5*SUM($P$14:P579))</f>
        <v/>
      </c>
      <c r="R579" s="77" t="str">
        <f t="shared" ca="1" si="559"/>
        <v/>
      </c>
      <c r="AB579" s="163" t="str">
        <f t="shared" si="533"/>
        <v/>
      </c>
      <c r="AC579" s="163" t="str">
        <f t="shared" si="534"/>
        <v/>
      </c>
      <c r="BS579" s="163" t="str">
        <f t="shared" si="535"/>
        <v/>
      </c>
      <c r="BT579" s="163" t="str">
        <f t="shared" si="536"/>
        <v/>
      </c>
      <c r="BY579" s="164" t="str">
        <f t="shared" ca="1" si="545"/>
        <v/>
      </c>
      <c r="BZ579" s="44" t="str">
        <f ca="1">IF(COUNTIF($CN$2:CN1564,BY579)=1,VLOOKUP(BY579,CH:CI,2), IF(COUNTIF($CN$2:CN1564,BY579)=0,$BZ$10,""))</f>
        <v/>
      </c>
      <c r="CA579" s="45" t="str">
        <f t="shared" ca="1" si="538"/>
        <v/>
      </c>
      <c r="CB579" s="45" t="str">
        <f t="shared" ca="1" si="546"/>
        <v/>
      </c>
      <c r="CC579" s="44" t="str">
        <f ca="1">IF(COUNTIF($CN$2:CN1564,BY579)=1,VLOOKUP(BY579,CJ:CK,2), IF(COUNTIF($CN$2:CN1564,BY579)=0,$CA$10,""))</f>
        <v/>
      </c>
      <c r="CD579" s="45" t="str">
        <f t="shared" ca="1" si="547"/>
        <v/>
      </c>
      <c r="CE579" s="46" t="str">
        <f t="shared" ca="1" si="548"/>
        <v/>
      </c>
      <c r="CF579" s="44" t="str">
        <f t="shared" ca="1" si="549"/>
        <v/>
      </c>
      <c r="CL579" s="163" t="str">
        <f t="shared" ref="CL579:CL642" si="560">IF(COUNTIF(CJ:CJ,CH579),CH579,"")</f>
        <v/>
      </c>
      <c r="CM579" s="163" t="str">
        <f t="shared" ref="CM579:CM642" si="561">IF(CL579&gt;$BY$14,CL579,"")</f>
        <v/>
      </c>
      <c r="CR579" s="164" t="str">
        <f t="shared" ca="1" si="539"/>
        <v/>
      </c>
      <c r="CS579" s="44" t="str">
        <f ca="1">IF(COUNTIF($DG$2:DG1564,CR579)=1,VLOOKUP(CR579,DA:DB,2), IF(COUNTIF($DG$2:DG1564,CR579)=0,$CS$10,""))</f>
        <v/>
      </c>
      <c r="CT579" s="45" t="str">
        <f t="shared" ca="1" si="540"/>
        <v/>
      </c>
      <c r="CU579" s="45" t="str">
        <f t="shared" ca="1" si="541"/>
        <v/>
      </c>
      <c r="CV579" s="44" t="str">
        <f ca="1">IF(COUNTIF($DG$2:DG1564,CR579)=1,VLOOKUP(CR579,DC:DD,2), IF(COUNTIF($DG$2:DG1564,CR579)=0,$CT$10,""))</f>
        <v/>
      </c>
      <c r="CW579" s="45" t="str">
        <f t="shared" ca="1" si="542"/>
        <v/>
      </c>
      <c r="CX579" s="46" t="str">
        <f t="shared" ca="1" si="543"/>
        <v/>
      </c>
      <c r="CY579" s="44" t="str">
        <f t="shared" ca="1" si="544"/>
        <v/>
      </c>
    </row>
    <row r="580" spans="1:103">
      <c r="A580" s="164" t="str">
        <f t="shared" ca="1" si="550"/>
        <v/>
      </c>
      <c r="B580" s="71" t="str">
        <f ca="1">IF(COUNTIF($AD$2:AD1565,A580)=1,VLOOKUP(A580,T:U,2), IF(COUNTIF($AD$2:AD1565,A580)=0,$B$10,""))</f>
        <v/>
      </c>
      <c r="C580" s="31" t="str">
        <f t="shared" ca="1" si="537"/>
        <v/>
      </c>
      <c r="D580" s="32" t="str">
        <f t="shared" ca="1" si="551"/>
        <v/>
      </c>
      <c r="E580" s="71" t="str">
        <f ca="1">IF(COUNTIF($AD$2:AD1565,A580)=1,VLOOKUP(A580,V:W,2), IF(COUNTIF($AD$2:AD1565,A580)=0,$C$10,""))</f>
        <v/>
      </c>
      <c r="F580" s="31" t="str">
        <f t="shared" ca="1" si="552"/>
        <v/>
      </c>
      <c r="G580" s="32" t="str">
        <f t="shared" ca="1" si="553"/>
        <v/>
      </c>
      <c r="H580" s="71" t="str">
        <f ca="1">IF(COUNTIF($AD$2:AD1565,A580)=1,VLOOKUP(A580,X:Y,2), IF(COUNTIF($AD$2:AD1565,A580)=0,$D$10,""))</f>
        <v/>
      </c>
      <c r="I580" s="31" t="str">
        <f t="shared" ca="1" si="554"/>
        <v/>
      </c>
      <c r="J580" s="32" t="str">
        <f t="shared" ca="1" si="555"/>
        <v/>
      </c>
      <c r="K580" s="71" t="str">
        <f ca="1">IF(COUNTIF($AD$2:AD1565,A580)=1,VLOOKUP(A580,Z:AA,2), IF(COUNTIF($AD$2:AD1565,A580)=0,$E$10,""))</f>
        <v/>
      </c>
      <c r="L580" s="31" t="str">
        <f t="shared" ca="1" si="556"/>
        <v/>
      </c>
      <c r="M580" s="32" t="str">
        <f t="shared" ca="1" si="557"/>
        <v/>
      </c>
      <c r="N580" s="77" t="str">
        <f t="shared" ca="1" si="558"/>
        <v/>
      </c>
      <c r="O580" s="77"/>
      <c r="P580" s="77"/>
      <c r="Q580" s="77" t="str">
        <f ca="1">IF(ISERROR(B580-2),"",$G$5*SUM($O$14:O580)-$H$5*SUM($P$14:P580))</f>
        <v/>
      </c>
      <c r="R580" s="77" t="str">
        <f t="shared" ca="1" si="559"/>
        <v/>
      </c>
      <c r="AB580" s="163" t="str">
        <f t="shared" ref="AB580:AB643" si="562">IF(COUNTIF(V:V,T580)*COUNTIF(X:X,T580)*COUNTIF(Z:Z,T580),T580,"")</f>
        <v/>
      </c>
      <c r="AC580" s="163" t="str">
        <f t="shared" ref="AC580:AC643" si="563">IF(AB580&gt;$A$14,AB580,"")</f>
        <v/>
      </c>
      <c r="BS580" s="163" t="str">
        <f t="shared" ref="BS580:BS643" si="564">IF(COUNTIF(BI:BI,BG580)*COUNTIF(BK:BK,BG580)*COUNTIF(BM:BM,BG580)*COUNTIF(BO:BO,BG580)*COUNTIF(BQ:BQ,BG580),BG580,"")</f>
        <v/>
      </c>
      <c r="BT580" s="163" t="str">
        <f t="shared" ref="BT580:BT643" si="565">IF(BS580&gt;$AH$14,BS580,"")</f>
        <v/>
      </c>
      <c r="BY580" s="164" t="str">
        <f t="shared" ca="1" si="545"/>
        <v/>
      </c>
      <c r="BZ580" s="44" t="str">
        <f ca="1">IF(COUNTIF($CN$2:CN1565,BY580)=1,VLOOKUP(BY580,CH:CI,2), IF(COUNTIF($CN$2:CN1565,BY580)=0,$BZ$10,""))</f>
        <v/>
      </c>
      <c r="CA580" s="45" t="str">
        <f t="shared" ca="1" si="538"/>
        <v/>
      </c>
      <c r="CB580" s="45" t="str">
        <f t="shared" ca="1" si="546"/>
        <v/>
      </c>
      <c r="CC580" s="44" t="str">
        <f ca="1">IF(COUNTIF($CN$2:CN1565,BY580)=1,VLOOKUP(BY580,CJ:CK,2), IF(COUNTIF($CN$2:CN1565,BY580)=0,$CA$10,""))</f>
        <v/>
      </c>
      <c r="CD580" s="45" t="str">
        <f t="shared" ca="1" si="547"/>
        <v/>
      </c>
      <c r="CE580" s="46" t="str">
        <f t="shared" ca="1" si="548"/>
        <v/>
      </c>
      <c r="CF580" s="44" t="str">
        <f t="shared" ca="1" si="549"/>
        <v/>
      </c>
      <c r="CL580" s="163" t="str">
        <f t="shared" si="560"/>
        <v/>
      </c>
      <c r="CM580" s="163" t="str">
        <f t="shared" si="561"/>
        <v/>
      </c>
      <c r="CR580" s="164" t="str">
        <f t="shared" ca="1" si="539"/>
        <v/>
      </c>
      <c r="CS580" s="44" t="str">
        <f ca="1">IF(COUNTIF($DG$2:DG1565,CR580)=1,VLOOKUP(CR580,DA:DB,2), IF(COUNTIF($DG$2:DG1565,CR580)=0,$CS$10,""))</f>
        <v/>
      </c>
      <c r="CT580" s="45" t="str">
        <f t="shared" ca="1" si="540"/>
        <v/>
      </c>
      <c r="CU580" s="45" t="str">
        <f t="shared" ca="1" si="541"/>
        <v/>
      </c>
      <c r="CV580" s="44" t="str">
        <f ca="1">IF(COUNTIF($DG$2:DG1565,CR580)=1,VLOOKUP(CR580,DC:DD,2), IF(COUNTIF($DG$2:DG1565,CR580)=0,$CT$10,""))</f>
        <v/>
      </c>
      <c r="CW580" s="45" t="str">
        <f t="shared" ca="1" si="542"/>
        <v/>
      </c>
      <c r="CX580" s="46" t="str">
        <f t="shared" ca="1" si="543"/>
        <v/>
      </c>
      <c r="CY580" s="44" t="str">
        <f t="shared" ca="1" si="544"/>
        <v/>
      </c>
    </row>
    <row r="581" spans="1:103">
      <c r="A581" s="164" t="str">
        <f t="shared" ca="1" si="550"/>
        <v/>
      </c>
      <c r="B581" s="71" t="str">
        <f ca="1">IF(COUNTIF($AD$2:AD1566,A581)=1,VLOOKUP(A581,T:U,2), IF(COUNTIF($AD$2:AD1566,A581)=0,$B$10,""))</f>
        <v/>
      </c>
      <c r="C581" s="31" t="str">
        <f t="shared" ca="1" si="537"/>
        <v/>
      </c>
      <c r="D581" s="32" t="str">
        <f t="shared" ca="1" si="551"/>
        <v/>
      </c>
      <c r="E581" s="71" t="str">
        <f ca="1">IF(COUNTIF($AD$2:AD1566,A581)=1,VLOOKUP(A581,V:W,2), IF(COUNTIF($AD$2:AD1566,A581)=0,$C$10,""))</f>
        <v/>
      </c>
      <c r="F581" s="31" t="str">
        <f t="shared" ca="1" si="552"/>
        <v/>
      </c>
      <c r="G581" s="32" t="str">
        <f t="shared" ca="1" si="553"/>
        <v/>
      </c>
      <c r="H581" s="71" t="str">
        <f ca="1">IF(COUNTIF($AD$2:AD1566,A581)=1,VLOOKUP(A581,X:Y,2), IF(COUNTIF($AD$2:AD1566,A581)=0,$D$10,""))</f>
        <v/>
      </c>
      <c r="I581" s="31" t="str">
        <f t="shared" ca="1" si="554"/>
        <v/>
      </c>
      <c r="J581" s="32" t="str">
        <f t="shared" ca="1" si="555"/>
        <v/>
      </c>
      <c r="K581" s="71" t="str">
        <f ca="1">IF(COUNTIF($AD$2:AD1566,A581)=1,VLOOKUP(A581,Z:AA,2), IF(COUNTIF($AD$2:AD1566,A581)=0,$E$10,""))</f>
        <v/>
      </c>
      <c r="L581" s="31" t="str">
        <f t="shared" ca="1" si="556"/>
        <v/>
      </c>
      <c r="M581" s="32" t="str">
        <f t="shared" ca="1" si="557"/>
        <v/>
      </c>
      <c r="N581" s="77" t="str">
        <f t="shared" ca="1" si="558"/>
        <v/>
      </c>
      <c r="O581" s="77"/>
      <c r="P581" s="77"/>
      <c r="Q581" s="77" t="str">
        <f ca="1">IF(ISERROR(B581-2),"",$G$5*SUM($O$14:O581)-$H$5*SUM($P$14:P581))</f>
        <v/>
      </c>
      <c r="R581" s="77" t="str">
        <f t="shared" ca="1" si="559"/>
        <v/>
      </c>
      <c r="AB581" s="163" t="str">
        <f t="shared" si="562"/>
        <v/>
      </c>
      <c r="AC581" s="163" t="str">
        <f t="shared" si="563"/>
        <v/>
      </c>
      <c r="BS581" s="163" t="str">
        <f t="shared" si="564"/>
        <v/>
      </c>
      <c r="BT581" s="163" t="str">
        <f t="shared" si="565"/>
        <v/>
      </c>
      <c r="BY581" s="164" t="str">
        <f t="shared" ca="1" si="545"/>
        <v/>
      </c>
      <c r="BZ581" s="44" t="str">
        <f ca="1">IF(COUNTIF($CN$2:CN1566,BY581)=1,VLOOKUP(BY581,CH:CI,2), IF(COUNTIF($CN$2:CN1566,BY581)=0,$BZ$10,""))</f>
        <v/>
      </c>
      <c r="CA581" s="45" t="str">
        <f t="shared" ca="1" si="538"/>
        <v/>
      </c>
      <c r="CB581" s="45" t="str">
        <f t="shared" ca="1" si="546"/>
        <v/>
      </c>
      <c r="CC581" s="44" t="str">
        <f ca="1">IF(COUNTIF($CN$2:CN1566,BY581)=1,VLOOKUP(BY581,CJ:CK,2), IF(COUNTIF($CN$2:CN1566,BY581)=0,$CA$10,""))</f>
        <v/>
      </c>
      <c r="CD581" s="45" t="str">
        <f t="shared" ca="1" si="547"/>
        <v/>
      </c>
      <c r="CE581" s="46" t="str">
        <f t="shared" ca="1" si="548"/>
        <v/>
      </c>
      <c r="CF581" s="44" t="str">
        <f t="shared" ca="1" si="549"/>
        <v/>
      </c>
      <c r="CL581" s="163" t="str">
        <f t="shared" si="560"/>
        <v/>
      </c>
      <c r="CM581" s="163" t="str">
        <f t="shared" si="561"/>
        <v/>
      </c>
      <c r="CR581" s="164" t="str">
        <f t="shared" ca="1" si="539"/>
        <v/>
      </c>
      <c r="CS581" s="44" t="str">
        <f ca="1">IF(COUNTIF($DG$2:DG1566,CR581)=1,VLOOKUP(CR581,DA:DB,2), IF(COUNTIF($DG$2:DG1566,CR581)=0,$CS$10,""))</f>
        <v/>
      </c>
      <c r="CT581" s="45" t="str">
        <f t="shared" ca="1" si="540"/>
        <v/>
      </c>
      <c r="CU581" s="45" t="str">
        <f t="shared" ca="1" si="541"/>
        <v/>
      </c>
      <c r="CV581" s="44" t="str">
        <f ca="1">IF(COUNTIF($DG$2:DG1566,CR581)=1,VLOOKUP(CR581,DC:DD,2), IF(COUNTIF($DG$2:DG1566,CR581)=0,$CT$10,""))</f>
        <v/>
      </c>
      <c r="CW581" s="45" t="str">
        <f t="shared" ca="1" si="542"/>
        <v/>
      </c>
      <c r="CX581" s="46" t="str">
        <f t="shared" ca="1" si="543"/>
        <v/>
      </c>
      <c r="CY581" s="44" t="str">
        <f t="shared" ca="1" si="544"/>
        <v/>
      </c>
    </row>
    <row r="582" spans="1:103">
      <c r="A582" s="164" t="str">
        <f t="shared" ca="1" si="550"/>
        <v/>
      </c>
      <c r="B582" s="71" t="str">
        <f ca="1">IF(COUNTIF($AD$2:AD1567,A582)=1,VLOOKUP(A582,T:U,2), IF(COUNTIF($AD$2:AD1567,A582)=0,$B$10,""))</f>
        <v/>
      </c>
      <c r="C582" s="31" t="str">
        <f t="shared" ca="1" si="537"/>
        <v/>
      </c>
      <c r="D582" s="32" t="str">
        <f t="shared" ca="1" si="551"/>
        <v/>
      </c>
      <c r="E582" s="71" t="str">
        <f ca="1">IF(COUNTIF($AD$2:AD1567,A582)=1,VLOOKUP(A582,V:W,2), IF(COUNTIF($AD$2:AD1567,A582)=0,$C$10,""))</f>
        <v/>
      </c>
      <c r="F582" s="31" t="str">
        <f t="shared" ca="1" si="552"/>
        <v/>
      </c>
      <c r="G582" s="32" t="str">
        <f t="shared" ca="1" si="553"/>
        <v/>
      </c>
      <c r="H582" s="71" t="str">
        <f ca="1">IF(COUNTIF($AD$2:AD1567,A582)=1,VLOOKUP(A582,X:Y,2), IF(COUNTIF($AD$2:AD1567,A582)=0,$D$10,""))</f>
        <v/>
      </c>
      <c r="I582" s="31" t="str">
        <f t="shared" ca="1" si="554"/>
        <v/>
      </c>
      <c r="J582" s="32" t="str">
        <f t="shared" ca="1" si="555"/>
        <v/>
      </c>
      <c r="K582" s="71" t="str">
        <f ca="1">IF(COUNTIF($AD$2:AD1567,A582)=1,VLOOKUP(A582,Z:AA,2), IF(COUNTIF($AD$2:AD1567,A582)=0,$E$10,""))</f>
        <v/>
      </c>
      <c r="L582" s="31" t="str">
        <f t="shared" ca="1" si="556"/>
        <v/>
      </c>
      <c r="M582" s="32" t="str">
        <f t="shared" ca="1" si="557"/>
        <v/>
      </c>
      <c r="N582" s="77" t="str">
        <f t="shared" ca="1" si="558"/>
        <v/>
      </c>
      <c r="O582" s="77"/>
      <c r="P582" s="77"/>
      <c r="Q582" s="77" t="str">
        <f ca="1">IF(ISERROR(B582-2),"",$G$5*SUM($O$14:O582)-$H$5*SUM($P$14:P582))</f>
        <v/>
      </c>
      <c r="R582" s="77" t="str">
        <f t="shared" ca="1" si="559"/>
        <v/>
      </c>
      <c r="AB582" s="163" t="str">
        <f t="shared" si="562"/>
        <v/>
      </c>
      <c r="AC582" s="163" t="str">
        <f t="shared" si="563"/>
        <v/>
      </c>
      <c r="BS582" s="163" t="str">
        <f t="shared" si="564"/>
        <v/>
      </c>
      <c r="BT582" s="163" t="str">
        <f t="shared" si="565"/>
        <v/>
      </c>
      <c r="BY582" s="164" t="str">
        <f t="shared" ca="1" si="545"/>
        <v/>
      </c>
      <c r="BZ582" s="44" t="str">
        <f ca="1">IF(COUNTIF($CN$2:CN1567,BY582)=1,VLOOKUP(BY582,CH:CI,2), IF(COUNTIF($CN$2:CN1567,BY582)=0,$BZ$10,""))</f>
        <v/>
      </c>
      <c r="CA582" s="45" t="str">
        <f t="shared" ca="1" si="538"/>
        <v/>
      </c>
      <c r="CB582" s="45" t="str">
        <f t="shared" ca="1" si="546"/>
        <v/>
      </c>
      <c r="CC582" s="44" t="str">
        <f ca="1">IF(COUNTIF($CN$2:CN1567,BY582)=1,VLOOKUP(BY582,CJ:CK,2), IF(COUNTIF($CN$2:CN1567,BY582)=0,$CA$10,""))</f>
        <v/>
      </c>
      <c r="CD582" s="45" t="str">
        <f t="shared" ca="1" si="547"/>
        <v/>
      </c>
      <c r="CE582" s="46" t="str">
        <f t="shared" ca="1" si="548"/>
        <v/>
      </c>
      <c r="CF582" s="44" t="str">
        <f t="shared" ca="1" si="549"/>
        <v/>
      </c>
      <c r="CL582" s="163" t="str">
        <f t="shared" si="560"/>
        <v/>
      </c>
      <c r="CM582" s="163" t="str">
        <f t="shared" si="561"/>
        <v/>
      </c>
      <c r="CR582" s="164" t="str">
        <f t="shared" ca="1" si="539"/>
        <v/>
      </c>
      <c r="CS582" s="44" t="str">
        <f ca="1">IF(COUNTIF($DG$2:DG1567,CR582)=1,VLOOKUP(CR582,DA:DB,2), IF(COUNTIF($DG$2:DG1567,CR582)=0,$CS$10,""))</f>
        <v/>
      </c>
      <c r="CT582" s="45" t="str">
        <f t="shared" ca="1" si="540"/>
        <v/>
      </c>
      <c r="CU582" s="45" t="str">
        <f t="shared" ca="1" si="541"/>
        <v/>
      </c>
      <c r="CV582" s="44" t="str">
        <f ca="1">IF(COUNTIF($DG$2:DG1567,CR582)=1,VLOOKUP(CR582,DC:DD,2), IF(COUNTIF($DG$2:DG1567,CR582)=0,$CT$10,""))</f>
        <v/>
      </c>
      <c r="CW582" s="45" t="str">
        <f t="shared" ca="1" si="542"/>
        <v/>
      </c>
      <c r="CX582" s="46" t="str">
        <f t="shared" ca="1" si="543"/>
        <v/>
      </c>
      <c r="CY582" s="44" t="str">
        <f t="shared" ca="1" si="544"/>
        <v/>
      </c>
    </row>
    <row r="583" spans="1:103">
      <c r="A583" s="164" t="str">
        <f t="shared" ca="1" si="550"/>
        <v/>
      </c>
      <c r="B583" s="71" t="str">
        <f ca="1">IF(COUNTIF($AD$2:AD1568,A583)=1,VLOOKUP(A583,T:U,2), IF(COUNTIF($AD$2:AD1568,A583)=0,$B$10,""))</f>
        <v/>
      </c>
      <c r="C583" s="31" t="str">
        <f t="shared" ca="1" si="537"/>
        <v/>
      </c>
      <c r="D583" s="32" t="str">
        <f t="shared" ca="1" si="551"/>
        <v/>
      </c>
      <c r="E583" s="71" t="str">
        <f ca="1">IF(COUNTIF($AD$2:AD1568,A583)=1,VLOOKUP(A583,V:W,2), IF(COUNTIF($AD$2:AD1568,A583)=0,$C$10,""))</f>
        <v/>
      </c>
      <c r="F583" s="31" t="str">
        <f t="shared" ca="1" si="552"/>
        <v/>
      </c>
      <c r="G583" s="32" t="str">
        <f t="shared" ca="1" si="553"/>
        <v/>
      </c>
      <c r="H583" s="71" t="str">
        <f ca="1">IF(COUNTIF($AD$2:AD1568,A583)=1,VLOOKUP(A583,X:Y,2), IF(COUNTIF($AD$2:AD1568,A583)=0,$D$10,""))</f>
        <v/>
      </c>
      <c r="I583" s="31" t="str">
        <f t="shared" ca="1" si="554"/>
        <v/>
      </c>
      <c r="J583" s="32" t="str">
        <f t="shared" ca="1" si="555"/>
        <v/>
      </c>
      <c r="K583" s="71" t="str">
        <f ca="1">IF(COUNTIF($AD$2:AD1568,A583)=1,VLOOKUP(A583,Z:AA,2), IF(COUNTIF($AD$2:AD1568,A583)=0,$E$10,""))</f>
        <v/>
      </c>
      <c r="L583" s="31" t="str">
        <f t="shared" ca="1" si="556"/>
        <v/>
      </c>
      <c r="M583" s="32" t="str">
        <f t="shared" ca="1" si="557"/>
        <v/>
      </c>
      <c r="N583" s="77" t="str">
        <f t="shared" ca="1" si="558"/>
        <v/>
      </c>
      <c r="O583" s="77"/>
      <c r="P583" s="77"/>
      <c r="Q583" s="77" t="str">
        <f ca="1">IF(ISERROR(B583-2),"",$G$5*SUM($O$14:O583)-$H$5*SUM($P$14:P583))</f>
        <v/>
      </c>
      <c r="R583" s="77" t="str">
        <f t="shared" ca="1" si="559"/>
        <v/>
      </c>
      <c r="AB583" s="163" t="str">
        <f t="shared" si="562"/>
        <v/>
      </c>
      <c r="AC583" s="163" t="str">
        <f t="shared" si="563"/>
        <v/>
      </c>
      <c r="BS583" s="163" t="str">
        <f t="shared" si="564"/>
        <v/>
      </c>
      <c r="BT583" s="163" t="str">
        <f t="shared" si="565"/>
        <v/>
      </c>
      <c r="BY583" s="164" t="str">
        <f t="shared" ca="1" si="545"/>
        <v/>
      </c>
      <c r="BZ583" s="44" t="str">
        <f ca="1">IF(COUNTIF($CN$2:CN1568,BY583)=1,VLOOKUP(BY583,CH:CI,2), IF(COUNTIF($CN$2:CN1568,BY583)=0,$BZ$10,""))</f>
        <v/>
      </c>
      <c r="CA583" s="45" t="str">
        <f t="shared" ca="1" si="538"/>
        <v/>
      </c>
      <c r="CB583" s="45" t="str">
        <f t="shared" ca="1" si="546"/>
        <v/>
      </c>
      <c r="CC583" s="44" t="str">
        <f ca="1">IF(COUNTIF($CN$2:CN1568,BY583)=1,VLOOKUP(BY583,CJ:CK,2), IF(COUNTIF($CN$2:CN1568,BY583)=0,$CA$10,""))</f>
        <v/>
      </c>
      <c r="CD583" s="45" t="str">
        <f t="shared" ca="1" si="547"/>
        <v/>
      </c>
      <c r="CE583" s="46" t="str">
        <f t="shared" ca="1" si="548"/>
        <v/>
      </c>
      <c r="CF583" s="44" t="str">
        <f t="shared" ca="1" si="549"/>
        <v/>
      </c>
      <c r="CL583" s="163" t="str">
        <f t="shared" si="560"/>
        <v/>
      </c>
      <c r="CM583" s="163" t="str">
        <f t="shared" si="561"/>
        <v/>
      </c>
      <c r="CR583" s="164" t="str">
        <f t="shared" ca="1" si="539"/>
        <v/>
      </c>
      <c r="CS583" s="44" t="str">
        <f ca="1">IF(COUNTIF($DG$2:DG1568,CR583)=1,VLOOKUP(CR583,DA:DB,2), IF(COUNTIF($DG$2:DG1568,CR583)=0,$CS$10,""))</f>
        <v/>
      </c>
      <c r="CT583" s="45" t="str">
        <f t="shared" ca="1" si="540"/>
        <v/>
      </c>
      <c r="CU583" s="45" t="str">
        <f t="shared" ca="1" si="541"/>
        <v/>
      </c>
      <c r="CV583" s="44" t="str">
        <f ca="1">IF(COUNTIF($DG$2:DG1568,CR583)=1,VLOOKUP(CR583,DC:DD,2), IF(COUNTIF($DG$2:DG1568,CR583)=0,$CT$10,""))</f>
        <v/>
      </c>
      <c r="CW583" s="45" t="str">
        <f t="shared" ca="1" si="542"/>
        <v/>
      </c>
      <c r="CX583" s="46" t="str">
        <f t="shared" ca="1" si="543"/>
        <v/>
      </c>
      <c r="CY583" s="44" t="str">
        <f t="shared" ca="1" si="544"/>
        <v/>
      </c>
    </row>
    <row r="584" spans="1:103">
      <c r="A584" s="164" t="str">
        <f t="shared" ca="1" si="550"/>
        <v/>
      </c>
      <c r="B584" s="71" t="str">
        <f ca="1">IF(COUNTIF($AD$2:AD1569,A584)=1,VLOOKUP(A584,T:U,2), IF(COUNTIF($AD$2:AD1569,A584)=0,$B$10,""))</f>
        <v/>
      </c>
      <c r="C584" s="31" t="str">
        <f t="shared" ca="1" si="537"/>
        <v/>
      </c>
      <c r="D584" s="32" t="str">
        <f t="shared" ca="1" si="551"/>
        <v/>
      </c>
      <c r="E584" s="71" t="str">
        <f ca="1">IF(COUNTIF($AD$2:AD1569,A584)=1,VLOOKUP(A584,V:W,2), IF(COUNTIF($AD$2:AD1569,A584)=0,$C$10,""))</f>
        <v/>
      </c>
      <c r="F584" s="31" t="str">
        <f t="shared" ca="1" si="552"/>
        <v/>
      </c>
      <c r="G584" s="32" t="str">
        <f t="shared" ca="1" si="553"/>
        <v/>
      </c>
      <c r="H584" s="71" t="str">
        <f ca="1">IF(COUNTIF($AD$2:AD1569,A584)=1,VLOOKUP(A584,X:Y,2), IF(COUNTIF($AD$2:AD1569,A584)=0,$D$10,""))</f>
        <v/>
      </c>
      <c r="I584" s="31" t="str">
        <f t="shared" ca="1" si="554"/>
        <v/>
      </c>
      <c r="J584" s="32" t="str">
        <f t="shared" ca="1" si="555"/>
        <v/>
      </c>
      <c r="K584" s="71" t="str">
        <f ca="1">IF(COUNTIF($AD$2:AD1569,A584)=1,VLOOKUP(A584,Z:AA,2), IF(COUNTIF($AD$2:AD1569,A584)=0,$E$10,""))</f>
        <v/>
      </c>
      <c r="L584" s="31" t="str">
        <f t="shared" ca="1" si="556"/>
        <v/>
      </c>
      <c r="M584" s="32" t="str">
        <f t="shared" ca="1" si="557"/>
        <v/>
      </c>
      <c r="N584" s="77" t="str">
        <f t="shared" ca="1" si="558"/>
        <v/>
      </c>
      <c r="O584" s="77"/>
      <c r="P584" s="77"/>
      <c r="Q584" s="77" t="str">
        <f ca="1">IF(ISERROR(B584-2),"",$G$5*SUM($O$14:O584)-$H$5*SUM($P$14:P584))</f>
        <v/>
      </c>
      <c r="R584" s="77" t="str">
        <f t="shared" ca="1" si="559"/>
        <v/>
      </c>
      <c r="AB584" s="163" t="str">
        <f t="shared" si="562"/>
        <v/>
      </c>
      <c r="AC584" s="163" t="str">
        <f t="shared" si="563"/>
        <v/>
      </c>
      <c r="BS584" s="163" t="str">
        <f t="shared" si="564"/>
        <v/>
      </c>
      <c r="BT584" s="163" t="str">
        <f t="shared" si="565"/>
        <v/>
      </c>
      <c r="BY584" s="164" t="str">
        <f t="shared" ca="1" si="545"/>
        <v/>
      </c>
      <c r="BZ584" s="44" t="str">
        <f ca="1">IF(COUNTIF($CN$2:CN1569,BY584)=1,VLOOKUP(BY584,CH:CI,2), IF(COUNTIF($CN$2:CN1569,BY584)=0,$BZ$10,""))</f>
        <v/>
      </c>
      <c r="CA584" s="45" t="str">
        <f t="shared" ca="1" si="538"/>
        <v/>
      </c>
      <c r="CB584" s="45" t="str">
        <f t="shared" ca="1" si="546"/>
        <v/>
      </c>
      <c r="CC584" s="44" t="str">
        <f ca="1">IF(COUNTIF($CN$2:CN1569,BY584)=1,VLOOKUP(BY584,CJ:CK,2), IF(COUNTIF($CN$2:CN1569,BY584)=0,$CA$10,""))</f>
        <v/>
      </c>
      <c r="CD584" s="45" t="str">
        <f t="shared" ca="1" si="547"/>
        <v/>
      </c>
      <c r="CE584" s="46" t="str">
        <f t="shared" ca="1" si="548"/>
        <v/>
      </c>
      <c r="CF584" s="44" t="str">
        <f t="shared" ca="1" si="549"/>
        <v/>
      </c>
      <c r="CL584" s="163" t="str">
        <f t="shared" si="560"/>
        <v/>
      </c>
      <c r="CM584" s="163" t="str">
        <f t="shared" si="561"/>
        <v/>
      </c>
      <c r="CR584" s="164" t="str">
        <f t="shared" ca="1" si="539"/>
        <v/>
      </c>
      <c r="CS584" s="44" t="str">
        <f ca="1">IF(COUNTIF($DG$2:DG1569,CR584)=1,VLOOKUP(CR584,DA:DB,2), IF(COUNTIF($DG$2:DG1569,CR584)=0,$CS$10,""))</f>
        <v/>
      </c>
      <c r="CT584" s="45" t="str">
        <f t="shared" ca="1" si="540"/>
        <v/>
      </c>
      <c r="CU584" s="45" t="str">
        <f t="shared" ca="1" si="541"/>
        <v/>
      </c>
      <c r="CV584" s="44" t="str">
        <f ca="1">IF(COUNTIF($DG$2:DG1569,CR584)=1,VLOOKUP(CR584,DC:DD,2), IF(COUNTIF($DG$2:DG1569,CR584)=0,$CT$10,""))</f>
        <v/>
      </c>
      <c r="CW584" s="45" t="str">
        <f t="shared" ca="1" si="542"/>
        <v/>
      </c>
      <c r="CX584" s="46" t="str">
        <f t="shared" ca="1" si="543"/>
        <v/>
      </c>
      <c r="CY584" s="44" t="str">
        <f t="shared" ca="1" si="544"/>
        <v/>
      </c>
    </row>
    <row r="585" spans="1:103">
      <c r="A585" s="164" t="str">
        <f t="shared" ca="1" si="550"/>
        <v/>
      </c>
      <c r="B585" s="71" t="str">
        <f ca="1">IF(COUNTIF($AD$2:AD1570,A585)=1,VLOOKUP(A585,T:U,2), IF(COUNTIF($AD$2:AD1570,A585)=0,$B$10,""))</f>
        <v/>
      </c>
      <c r="C585" s="31" t="str">
        <f t="shared" ca="1" si="537"/>
        <v/>
      </c>
      <c r="D585" s="32" t="str">
        <f t="shared" ca="1" si="551"/>
        <v/>
      </c>
      <c r="E585" s="71" t="str">
        <f ca="1">IF(COUNTIF($AD$2:AD1570,A585)=1,VLOOKUP(A585,V:W,2), IF(COUNTIF($AD$2:AD1570,A585)=0,$C$10,""))</f>
        <v/>
      </c>
      <c r="F585" s="31" t="str">
        <f t="shared" ca="1" si="552"/>
        <v/>
      </c>
      <c r="G585" s="32" t="str">
        <f t="shared" ca="1" si="553"/>
        <v/>
      </c>
      <c r="H585" s="71" t="str">
        <f ca="1">IF(COUNTIF($AD$2:AD1570,A585)=1,VLOOKUP(A585,X:Y,2), IF(COUNTIF($AD$2:AD1570,A585)=0,$D$10,""))</f>
        <v/>
      </c>
      <c r="I585" s="31" t="str">
        <f t="shared" ca="1" si="554"/>
        <v/>
      </c>
      <c r="J585" s="32" t="str">
        <f t="shared" ca="1" si="555"/>
        <v/>
      </c>
      <c r="K585" s="71" t="str">
        <f ca="1">IF(COUNTIF($AD$2:AD1570,A585)=1,VLOOKUP(A585,Z:AA,2), IF(COUNTIF($AD$2:AD1570,A585)=0,$E$10,""))</f>
        <v/>
      </c>
      <c r="L585" s="31" t="str">
        <f t="shared" ca="1" si="556"/>
        <v/>
      </c>
      <c r="M585" s="32" t="str">
        <f t="shared" ca="1" si="557"/>
        <v/>
      </c>
      <c r="N585" s="77" t="str">
        <f t="shared" ca="1" si="558"/>
        <v/>
      </c>
      <c r="O585" s="77"/>
      <c r="P585" s="77"/>
      <c r="Q585" s="77" t="str">
        <f ca="1">IF(ISERROR(B585-2),"",$G$5*SUM($O$14:O585)-$H$5*SUM($P$14:P585))</f>
        <v/>
      </c>
      <c r="R585" s="77" t="str">
        <f t="shared" ca="1" si="559"/>
        <v/>
      </c>
      <c r="AB585" s="163" t="str">
        <f t="shared" si="562"/>
        <v/>
      </c>
      <c r="AC585" s="163" t="str">
        <f t="shared" si="563"/>
        <v/>
      </c>
      <c r="BS585" s="163" t="str">
        <f t="shared" si="564"/>
        <v/>
      </c>
      <c r="BT585" s="163" t="str">
        <f t="shared" si="565"/>
        <v/>
      </c>
      <c r="BY585" s="164" t="str">
        <f t="shared" ca="1" si="545"/>
        <v/>
      </c>
      <c r="BZ585" s="44" t="str">
        <f ca="1">IF(COUNTIF($CN$2:CN1570,BY585)=1,VLOOKUP(BY585,CH:CI,2), IF(COUNTIF($CN$2:CN1570,BY585)=0,$BZ$10,""))</f>
        <v/>
      </c>
      <c r="CA585" s="45" t="str">
        <f t="shared" ca="1" si="538"/>
        <v/>
      </c>
      <c r="CB585" s="45" t="str">
        <f t="shared" ca="1" si="546"/>
        <v/>
      </c>
      <c r="CC585" s="44" t="str">
        <f ca="1">IF(COUNTIF($CN$2:CN1570,BY585)=1,VLOOKUP(BY585,CJ:CK,2), IF(COUNTIF($CN$2:CN1570,BY585)=0,$CA$10,""))</f>
        <v/>
      </c>
      <c r="CD585" s="45" t="str">
        <f t="shared" ca="1" si="547"/>
        <v/>
      </c>
      <c r="CE585" s="46" t="str">
        <f t="shared" ca="1" si="548"/>
        <v/>
      </c>
      <c r="CF585" s="44" t="str">
        <f t="shared" ca="1" si="549"/>
        <v/>
      </c>
      <c r="CL585" s="163" t="str">
        <f t="shared" si="560"/>
        <v/>
      </c>
      <c r="CM585" s="163" t="str">
        <f t="shared" si="561"/>
        <v/>
      </c>
      <c r="CR585" s="164" t="str">
        <f t="shared" ca="1" si="539"/>
        <v/>
      </c>
      <c r="CS585" s="44" t="str">
        <f ca="1">IF(COUNTIF($DG$2:DG1570,CR585)=1,VLOOKUP(CR585,DA:DB,2), IF(COUNTIF($DG$2:DG1570,CR585)=0,$CS$10,""))</f>
        <v/>
      </c>
      <c r="CT585" s="45" t="str">
        <f t="shared" ca="1" si="540"/>
        <v/>
      </c>
      <c r="CU585" s="45" t="str">
        <f t="shared" ca="1" si="541"/>
        <v/>
      </c>
      <c r="CV585" s="44" t="str">
        <f ca="1">IF(COUNTIF($DG$2:DG1570,CR585)=1,VLOOKUP(CR585,DC:DD,2), IF(COUNTIF($DG$2:DG1570,CR585)=0,$CT$10,""))</f>
        <v/>
      </c>
      <c r="CW585" s="45" t="str">
        <f t="shared" ca="1" si="542"/>
        <v/>
      </c>
      <c r="CX585" s="46" t="str">
        <f t="shared" ca="1" si="543"/>
        <v/>
      </c>
      <c r="CY585" s="44" t="str">
        <f t="shared" ca="1" si="544"/>
        <v/>
      </c>
    </row>
    <row r="586" spans="1:103">
      <c r="A586" s="164" t="str">
        <f t="shared" ca="1" si="550"/>
        <v/>
      </c>
      <c r="B586" s="71" t="str">
        <f ca="1">IF(COUNTIF($AD$2:AD1571,A586)=1,VLOOKUP(A586,T:U,2), IF(COUNTIF($AD$2:AD1571,A586)=0,$B$10,""))</f>
        <v/>
      </c>
      <c r="C586" s="31" t="str">
        <f t="shared" ca="1" si="537"/>
        <v/>
      </c>
      <c r="D586" s="32" t="str">
        <f t="shared" ca="1" si="551"/>
        <v/>
      </c>
      <c r="E586" s="71" t="str">
        <f ca="1">IF(COUNTIF($AD$2:AD1571,A586)=1,VLOOKUP(A586,V:W,2), IF(COUNTIF($AD$2:AD1571,A586)=0,$C$10,""))</f>
        <v/>
      </c>
      <c r="F586" s="31" t="str">
        <f t="shared" ca="1" si="552"/>
        <v/>
      </c>
      <c r="G586" s="32" t="str">
        <f t="shared" ca="1" si="553"/>
        <v/>
      </c>
      <c r="H586" s="71" t="str">
        <f ca="1">IF(COUNTIF($AD$2:AD1571,A586)=1,VLOOKUP(A586,X:Y,2), IF(COUNTIF($AD$2:AD1571,A586)=0,$D$10,""))</f>
        <v/>
      </c>
      <c r="I586" s="31" t="str">
        <f t="shared" ca="1" si="554"/>
        <v/>
      </c>
      <c r="J586" s="32" t="str">
        <f t="shared" ca="1" si="555"/>
        <v/>
      </c>
      <c r="K586" s="71" t="str">
        <f ca="1">IF(COUNTIF($AD$2:AD1571,A586)=1,VLOOKUP(A586,Z:AA,2), IF(COUNTIF($AD$2:AD1571,A586)=0,$E$10,""))</f>
        <v/>
      </c>
      <c r="L586" s="31" t="str">
        <f t="shared" ca="1" si="556"/>
        <v/>
      </c>
      <c r="M586" s="32" t="str">
        <f t="shared" ca="1" si="557"/>
        <v/>
      </c>
      <c r="N586" s="77" t="str">
        <f t="shared" ca="1" si="558"/>
        <v/>
      </c>
      <c r="O586" s="77"/>
      <c r="P586" s="77"/>
      <c r="Q586" s="77" t="str">
        <f ca="1">IF(ISERROR(B586-2),"",$G$5*SUM($O$14:O586)-$H$5*SUM($P$14:P586))</f>
        <v/>
      </c>
      <c r="R586" s="77" t="str">
        <f t="shared" ca="1" si="559"/>
        <v/>
      </c>
      <c r="AB586" s="163" t="str">
        <f t="shared" si="562"/>
        <v/>
      </c>
      <c r="AC586" s="163" t="str">
        <f t="shared" si="563"/>
        <v/>
      </c>
      <c r="BS586" s="163" t="str">
        <f t="shared" si="564"/>
        <v/>
      </c>
      <c r="BT586" s="163" t="str">
        <f t="shared" si="565"/>
        <v/>
      </c>
      <c r="BY586" s="164" t="str">
        <f t="shared" ca="1" si="545"/>
        <v/>
      </c>
      <c r="BZ586" s="44" t="str">
        <f ca="1">IF(COUNTIF($CN$2:CN1571,BY586)=1,VLOOKUP(BY586,CH:CI,2), IF(COUNTIF($CN$2:CN1571,BY586)=0,$BZ$10,""))</f>
        <v/>
      </c>
      <c r="CA586" s="45" t="str">
        <f t="shared" ca="1" si="538"/>
        <v/>
      </c>
      <c r="CB586" s="45" t="str">
        <f t="shared" ca="1" si="546"/>
        <v/>
      </c>
      <c r="CC586" s="44" t="str">
        <f ca="1">IF(COUNTIF($CN$2:CN1571,BY586)=1,VLOOKUP(BY586,CJ:CK,2), IF(COUNTIF($CN$2:CN1571,BY586)=0,$CA$10,""))</f>
        <v/>
      </c>
      <c r="CD586" s="45" t="str">
        <f t="shared" ca="1" si="547"/>
        <v/>
      </c>
      <c r="CE586" s="46" t="str">
        <f t="shared" ca="1" si="548"/>
        <v/>
      </c>
      <c r="CF586" s="44" t="str">
        <f t="shared" ca="1" si="549"/>
        <v/>
      </c>
      <c r="CL586" s="163" t="str">
        <f t="shared" si="560"/>
        <v/>
      </c>
      <c r="CM586" s="163" t="str">
        <f t="shared" si="561"/>
        <v/>
      </c>
      <c r="CR586" s="164" t="str">
        <f t="shared" ca="1" si="539"/>
        <v/>
      </c>
      <c r="CS586" s="44" t="str">
        <f ca="1">IF(COUNTIF($DG$2:DG1571,CR586)=1,VLOOKUP(CR586,DA:DB,2), IF(COUNTIF($DG$2:DG1571,CR586)=0,$CS$10,""))</f>
        <v/>
      </c>
      <c r="CT586" s="45" t="str">
        <f t="shared" ca="1" si="540"/>
        <v/>
      </c>
      <c r="CU586" s="45" t="str">
        <f t="shared" ca="1" si="541"/>
        <v/>
      </c>
      <c r="CV586" s="44" t="str">
        <f ca="1">IF(COUNTIF($DG$2:DG1571,CR586)=1,VLOOKUP(CR586,DC:DD,2), IF(COUNTIF($DG$2:DG1571,CR586)=0,$CT$10,""))</f>
        <v/>
      </c>
      <c r="CW586" s="45" t="str">
        <f t="shared" ca="1" si="542"/>
        <v/>
      </c>
      <c r="CX586" s="46" t="str">
        <f t="shared" ca="1" si="543"/>
        <v/>
      </c>
      <c r="CY586" s="44" t="str">
        <f t="shared" ca="1" si="544"/>
        <v/>
      </c>
    </row>
    <row r="587" spans="1:103">
      <c r="A587" s="164" t="str">
        <f t="shared" ca="1" si="550"/>
        <v/>
      </c>
      <c r="B587" s="71" t="str">
        <f ca="1">IF(COUNTIF($AD$2:AD1572,A587)=1,VLOOKUP(A587,T:U,2), IF(COUNTIF($AD$2:AD1572,A587)=0,$B$10,""))</f>
        <v/>
      </c>
      <c r="C587" s="31" t="str">
        <f t="shared" ca="1" si="537"/>
        <v/>
      </c>
      <c r="D587" s="32" t="str">
        <f t="shared" ca="1" si="551"/>
        <v/>
      </c>
      <c r="E587" s="71" t="str">
        <f ca="1">IF(COUNTIF($AD$2:AD1572,A587)=1,VLOOKUP(A587,V:W,2), IF(COUNTIF($AD$2:AD1572,A587)=0,$C$10,""))</f>
        <v/>
      </c>
      <c r="F587" s="31" t="str">
        <f t="shared" ca="1" si="552"/>
        <v/>
      </c>
      <c r="G587" s="32" t="str">
        <f t="shared" ca="1" si="553"/>
        <v/>
      </c>
      <c r="H587" s="71" t="str">
        <f ca="1">IF(COUNTIF($AD$2:AD1572,A587)=1,VLOOKUP(A587,X:Y,2), IF(COUNTIF($AD$2:AD1572,A587)=0,$D$10,""))</f>
        <v/>
      </c>
      <c r="I587" s="31" t="str">
        <f t="shared" ca="1" si="554"/>
        <v/>
      </c>
      <c r="J587" s="32" t="str">
        <f t="shared" ca="1" si="555"/>
        <v/>
      </c>
      <c r="K587" s="71" t="str">
        <f ca="1">IF(COUNTIF($AD$2:AD1572,A587)=1,VLOOKUP(A587,Z:AA,2), IF(COUNTIF($AD$2:AD1572,A587)=0,$E$10,""))</f>
        <v/>
      </c>
      <c r="L587" s="31" t="str">
        <f t="shared" ca="1" si="556"/>
        <v/>
      </c>
      <c r="M587" s="32" t="str">
        <f t="shared" ca="1" si="557"/>
        <v/>
      </c>
      <c r="N587" s="77" t="str">
        <f t="shared" ca="1" si="558"/>
        <v/>
      </c>
      <c r="O587" s="77"/>
      <c r="P587" s="77"/>
      <c r="Q587" s="77" t="str">
        <f ca="1">IF(ISERROR(B587-2),"",$G$5*SUM($O$14:O587)-$H$5*SUM($P$14:P587))</f>
        <v/>
      </c>
      <c r="R587" s="77" t="str">
        <f t="shared" ca="1" si="559"/>
        <v/>
      </c>
      <c r="AB587" s="163" t="str">
        <f t="shared" si="562"/>
        <v/>
      </c>
      <c r="AC587" s="163" t="str">
        <f t="shared" si="563"/>
        <v/>
      </c>
      <c r="BS587" s="163" t="str">
        <f t="shared" si="564"/>
        <v/>
      </c>
      <c r="BT587" s="163" t="str">
        <f t="shared" si="565"/>
        <v/>
      </c>
      <c r="BY587" s="164" t="str">
        <f t="shared" ca="1" si="545"/>
        <v/>
      </c>
      <c r="BZ587" s="44" t="str">
        <f ca="1">IF(COUNTIF($CN$2:CN1572,BY587)=1,VLOOKUP(BY587,CH:CI,2), IF(COUNTIF($CN$2:CN1572,BY587)=0,$BZ$10,""))</f>
        <v/>
      </c>
      <c r="CA587" s="45" t="str">
        <f t="shared" ca="1" si="538"/>
        <v/>
      </c>
      <c r="CB587" s="45" t="str">
        <f t="shared" ca="1" si="546"/>
        <v/>
      </c>
      <c r="CC587" s="44" t="str">
        <f ca="1">IF(COUNTIF($CN$2:CN1572,BY587)=1,VLOOKUP(BY587,CJ:CK,2), IF(COUNTIF($CN$2:CN1572,BY587)=0,$CA$10,""))</f>
        <v/>
      </c>
      <c r="CD587" s="45" t="str">
        <f t="shared" ca="1" si="547"/>
        <v/>
      </c>
      <c r="CE587" s="46" t="str">
        <f t="shared" ca="1" si="548"/>
        <v/>
      </c>
      <c r="CF587" s="44" t="str">
        <f t="shared" ca="1" si="549"/>
        <v/>
      </c>
      <c r="CL587" s="163" t="str">
        <f t="shared" si="560"/>
        <v/>
      </c>
      <c r="CM587" s="163" t="str">
        <f t="shared" si="561"/>
        <v/>
      </c>
      <c r="CR587" s="164" t="str">
        <f t="shared" ca="1" si="539"/>
        <v/>
      </c>
      <c r="CS587" s="44" t="str">
        <f ca="1">IF(COUNTIF($DG$2:DG1572,CR587)=1,VLOOKUP(CR587,DA:DB,2), IF(COUNTIF($DG$2:DG1572,CR587)=0,$CS$10,""))</f>
        <v/>
      </c>
      <c r="CT587" s="45" t="str">
        <f t="shared" ca="1" si="540"/>
        <v/>
      </c>
      <c r="CU587" s="45" t="str">
        <f t="shared" ca="1" si="541"/>
        <v/>
      </c>
      <c r="CV587" s="44" t="str">
        <f ca="1">IF(COUNTIF($DG$2:DG1572,CR587)=1,VLOOKUP(CR587,DC:DD,2), IF(COUNTIF($DG$2:DG1572,CR587)=0,$CT$10,""))</f>
        <v/>
      </c>
      <c r="CW587" s="45" t="str">
        <f t="shared" ca="1" si="542"/>
        <v/>
      </c>
      <c r="CX587" s="46" t="str">
        <f t="shared" ca="1" si="543"/>
        <v/>
      </c>
      <c r="CY587" s="44" t="str">
        <f t="shared" ca="1" si="544"/>
        <v/>
      </c>
    </row>
    <row r="588" spans="1:103">
      <c r="A588" s="164" t="str">
        <f t="shared" ca="1" si="550"/>
        <v/>
      </c>
      <c r="B588" s="71" t="str">
        <f ca="1">IF(COUNTIF($AD$2:AD1573,A588)=1,VLOOKUP(A588,T:U,2), IF(COUNTIF($AD$2:AD1573,A588)=0,$B$10,""))</f>
        <v/>
      </c>
      <c r="C588" s="31" t="str">
        <f t="shared" ca="1" si="537"/>
        <v/>
      </c>
      <c r="D588" s="32" t="str">
        <f t="shared" ca="1" si="551"/>
        <v/>
      </c>
      <c r="E588" s="71" t="str">
        <f ca="1">IF(COUNTIF($AD$2:AD1573,A588)=1,VLOOKUP(A588,V:W,2), IF(COUNTIF($AD$2:AD1573,A588)=0,$C$10,""))</f>
        <v/>
      </c>
      <c r="F588" s="31" t="str">
        <f t="shared" ca="1" si="552"/>
        <v/>
      </c>
      <c r="G588" s="32" t="str">
        <f t="shared" ca="1" si="553"/>
        <v/>
      </c>
      <c r="H588" s="71" t="str">
        <f ca="1">IF(COUNTIF($AD$2:AD1573,A588)=1,VLOOKUP(A588,X:Y,2), IF(COUNTIF($AD$2:AD1573,A588)=0,$D$10,""))</f>
        <v/>
      </c>
      <c r="I588" s="31" t="str">
        <f t="shared" ca="1" si="554"/>
        <v/>
      </c>
      <c r="J588" s="32" t="str">
        <f t="shared" ca="1" si="555"/>
        <v/>
      </c>
      <c r="K588" s="71" t="str">
        <f ca="1">IF(COUNTIF($AD$2:AD1573,A588)=1,VLOOKUP(A588,Z:AA,2), IF(COUNTIF($AD$2:AD1573,A588)=0,$E$10,""))</f>
        <v/>
      </c>
      <c r="L588" s="31" t="str">
        <f t="shared" ca="1" si="556"/>
        <v/>
      </c>
      <c r="M588" s="32" t="str">
        <f t="shared" ca="1" si="557"/>
        <v/>
      </c>
      <c r="N588" s="77" t="str">
        <f t="shared" ca="1" si="558"/>
        <v/>
      </c>
      <c r="O588" s="77"/>
      <c r="P588" s="77"/>
      <c r="Q588" s="77" t="str">
        <f ca="1">IF(ISERROR(B588-2),"",$G$5*SUM($O$14:O588)-$H$5*SUM($P$14:P588))</f>
        <v/>
      </c>
      <c r="R588" s="77" t="str">
        <f t="shared" ca="1" si="559"/>
        <v/>
      </c>
      <c r="AB588" s="163" t="str">
        <f t="shared" si="562"/>
        <v/>
      </c>
      <c r="AC588" s="163" t="str">
        <f t="shared" si="563"/>
        <v/>
      </c>
      <c r="BS588" s="163" t="str">
        <f t="shared" si="564"/>
        <v/>
      </c>
      <c r="BT588" s="163" t="str">
        <f t="shared" si="565"/>
        <v/>
      </c>
      <c r="BY588" s="164" t="str">
        <f t="shared" ca="1" si="545"/>
        <v/>
      </c>
      <c r="BZ588" s="44" t="str">
        <f ca="1">IF(COUNTIF($CN$2:CN1573,BY588)=1,VLOOKUP(BY588,CH:CI,2), IF(COUNTIF($CN$2:CN1573,BY588)=0,$BZ$10,""))</f>
        <v/>
      </c>
      <c r="CA588" s="45" t="str">
        <f t="shared" ca="1" si="538"/>
        <v/>
      </c>
      <c r="CB588" s="45" t="str">
        <f t="shared" ca="1" si="546"/>
        <v/>
      </c>
      <c r="CC588" s="44" t="str">
        <f ca="1">IF(COUNTIF($CN$2:CN1573,BY588)=1,VLOOKUP(BY588,CJ:CK,2), IF(COUNTIF($CN$2:CN1573,BY588)=0,$CA$10,""))</f>
        <v/>
      </c>
      <c r="CD588" s="45" t="str">
        <f t="shared" ca="1" si="547"/>
        <v/>
      </c>
      <c r="CE588" s="46" t="str">
        <f t="shared" ca="1" si="548"/>
        <v/>
      </c>
      <c r="CF588" s="44" t="str">
        <f t="shared" ca="1" si="549"/>
        <v/>
      </c>
      <c r="CL588" s="163" t="str">
        <f t="shared" si="560"/>
        <v/>
      </c>
      <c r="CM588" s="163" t="str">
        <f t="shared" si="561"/>
        <v/>
      </c>
      <c r="CR588" s="164" t="str">
        <f t="shared" ca="1" si="539"/>
        <v/>
      </c>
      <c r="CS588" s="44" t="str">
        <f ca="1">IF(COUNTIF($DG$2:DG1573,CR588)=1,VLOOKUP(CR588,DA:DB,2), IF(COUNTIF($DG$2:DG1573,CR588)=0,$CS$10,""))</f>
        <v/>
      </c>
      <c r="CT588" s="45" t="str">
        <f t="shared" ca="1" si="540"/>
        <v/>
      </c>
      <c r="CU588" s="45" t="str">
        <f t="shared" ca="1" si="541"/>
        <v/>
      </c>
      <c r="CV588" s="44" t="str">
        <f ca="1">IF(COUNTIF($DG$2:DG1573,CR588)=1,VLOOKUP(CR588,DC:DD,2), IF(COUNTIF($DG$2:DG1573,CR588)=0,$CT$10,""))</f>
        <v/>
      </c>
      <c r="CW588" s="45" t="str">
        <f t="shared" ca="1" si="542"/>
        <v/>
      </c>
      <c r="CX588" s="46" t="str">
        <f t="shared" ca="1" si="543"/>
        <v/>
      </c>
      <c r="CY588" s="44" t="str">
        <f t="shared" ca="1" si="544"/>
        <v/>
      </c>
    </row>
    <row r="589" spans="1:103">
      <c r="A589" s="164" t="str">
        <f t="shared" ca="1" si="550"/>
        <v/>
      </c>
      <c r="B589" s="71" t="str">
        <f ca="1">IF(COUNTIF($AD$2:AD1574,A589)=1,VLOOKUP(A589,T:U,2), IF(COUNTIF($AD$2:AD1574,A589)=0,$B$10,""))</f>
        <v/>
      </c>
      <c r="C589" s="31" t="str">
        <f t="shared" ca="1" si="537"/>
        <v/>
      </c>
      <c r="D589" s="32" t="str">
        <f t="shared" ca="1" si="551"/>
        <v/>
      </c>
      <c r="E589" s="71" t="str">
        <f ca="1">IF(COUNTIF($AD$2:AD1574,A589)=1,VLOOKUP(A589,V:W,2), IF(COUNTIF($AD$2:AD1574,A589)=0,$C$10,""))</f>
        <v/>
      </c>
      <c r="F589" s="31" t="str">
        <f t="shared" ca="1" si="552"/>
        <v/>
      </c>
      <c r="G589" s="32" t="str">
        <f t="shared" ca="1" si="553"/>
        <v/>
      </c>
      <c r="H589" s="71" t="str">
        <f ca="1">IF(COUNTIF($AD$2:AD1574,A589)=1,VLOOKUP(A589,X:Y,2), IF(COUNTIF($AD$2:AD1574,A589)=0,$D$10,""))</f>
        <v/>
      </c>
      <c r="I589" s="31" t="str">
        <f t="shared" ca="1" si="554"/>
        <v/>
      </c>
      <c r="J589" s="32" t="str">
        <f t="shared" ca="1" si="555"/>
        <v/>
      </c>
      <c r="K589" s="71" t="str">
        <f ca="1">IF(COUNTIF($AD$2:AD1574,A589)=1,VLOOKUP(A589,Z:AA,2), IF(COUNTIF($AD$2:AD1574,A589)=0,$E$10,""))</f>
        <v/>
      </c>
      <c r="L589" s="31" t="str">
        <f t="shared" ca="1" si="556"/>
        <v/>
      </c>
      <c r="M589" s="32" t="str">
        <f t="shared" ca="1" si="557"/>
        <v/>
      </c>
      <c r="N589" s="77" t="str">
        <f t="shared" ca="1" si="558"/>
        <v/>
      </c>
      <c r="O589" s="77"/>
      <c r="P589" s="77"/>
      <c r="Q589" s="77" t="str">
        <f ca="1">IF(ISERROR(B589-2),"",$G$5*SUM($O$14:O589)-$H$5*SUM($P$14:P589))</f>
        <v/>
      </c>
      <c r="R589" s="77" t="str">
        <f t="shared" ca="1" si="559"/>
        <v/>
      </c>
      <c r="AB589" s="163" t="str">
        <f t="shared" si="562"/>
        <v/>
      </c>
      <c r="AC589" s="163" t="str">
        <f t="shared" si="563"/>
        <v/>
      </c>
      <c r="BS589" s="163" t="str">
        <f t="shared" si="564"/>
        <v/>
      </c>
      <c r="BT589" s="163" t="str">
        <f t="shared" si="565"/>
        <v/>
      </c>
      <c r="BY589" s="164" t="str">
        <f t="shared" ca="1" si="545"/>
        <v/>
      </c>
      <c r="BZ589" s="44" t="str">
        <f ca="1">IF(COUNTIF($CN$2:CN1574,BY589)=1,VLOOKUP(BY589,CH:CI,2), IF(COUNTIF($CN$2:CN1574,BY589)=0,$BZ$10,""))</f>
        <v/>
      </c>
      <c r="CA589" s="45" t="str">
        <f t="shared" ca="1" si="538"/>
        <v/>
      </c>
      <c r="CB589" s="45" t="str">
        <f t="shared" ca="1" si="546"/>
        <v/>
      </c>
      <c r="CC589" s="44" t="str">
        <f ca="1">IF(COUNTIF($CN$2:CN1574,BY589)=1,VLOOKUP(BY589,CJ:CK,2), IF(COUNTIF($CN$2:CN1574,BY589)=0,$CA$10,""))</f>
        <v/>
      </c>
      <c r="CD589" s="45" t="str">
        <f t="shared" ca="1" si="547"/>
        <v/>
      </c>
      <c r="CE589" s="46" t="str">
        <f t="shared" ca="1" si="548"/>
        <v/>
      </c>
      <c r="CF589" s="44" t="str">
        <f t="shared" ca="1" si="549"/>
        <v/>
      </c>
      <c r="CL589" s="163" t="str">
        <f t="shared" si="560"/>
        <v/>
      </c>
      <c r="CM589" s="163" t="str">
        <f t="shared" si="561"/>
        <v/>
      </c>
      <c r="CR589" s="164" t="str">
        <f t="shared" ca="1" si="539"/>
        <v/>
      </c>
      <c r="CS589" s="44" t="str">
        <f ca="1">IF(COUNTIF($DG$2:DG1574,CR589)=1,VLOOKUP(CR589,DA:DB,2), IF(COUNTIF($DG$2:DG1574,CR589)=0,$CS$10,""))</f>
        <v/>
      </c>
      <c r="CT589" s="45" t="str">
        <f t="shared" ca="1" si="540"/>
        <v/>
      </c>
      <c r="CU589" s="45" t="str">
        <f t="shared" ca="1" si="541"/>
        <v/>
      </c>
      <c r="CV589" s="44" t="str">
        <f ca="1">IF(COUNTIF($DG$2:DG1574,CR589)=1,VLOOKUP(CR589,DC:DD,2), IF(COUNTIF($DG$2:DG1574,CR589)=0,$CT$10,""))</f>
        <v/>
      </c>
      <c r="CW589" s="45" t="str">
        <f t="shared" ca="1" si="542"/>
        <v/>
      </c>
      <c r="CX589" s="46" t="str">
        <f t="shared" ca="1" si="543"/>
        <v/>
      </c>
      <c r="CY589" s="44" t="str">
        <f t="shared" ca="1" si="544"/>
        <v/>
      </c>
    </row>
    <row r="590" spans="1:103">
      <c r="A590" s="164" t="str">
        <f t="shared" ca="1" si="550"/>
        <v/>
      </c>
      <c r="B590" s="71" t="str">
        <f ca="1">IF(COUNTIF($AD$2:AD1575,A590)=1,VLOOKUP(A590,T:U,2), IF(COUNTIF($AD$2:AD1575,A590)=0,$B$10,""))</f>
        <v/>
      </c>
      <c r="C590" s="31" t="str">
        <f t="shared" ca="1" si="537"/>
        <v/>
      </c>
      <c r="D590" s="32" t="str">
        <f t="shared" ca="1" si="551"/>
        <v/>
      </c>
      <c r="E590" s="71" t="str">
        <f ca="1">IF(COUNTIF($AD$2:AD1575,A590)=1,VLOOKUP(A590,V:W,2), IF(COUNTIF($AD$2:AD1575,A590)=0,$C$10,""))</f>
        <v/>
      </c>
      <c r="F590" s="31" t="str">
        <f t="shared" ca="1" si="552"/>
        <v/>
      </c>
      <c r="G590" s="32" t="str">
        <f t="shared" ca="1" si="553"/>
        <v/>
      </c>
      <c r="H590" s="71" t="str">
        <f ca="1">IF(COUNTIF($AD$2:AD1575,A590)=1,VLOOKUP(A590,X:Y,2), IF(COUNTIF($AD$2:AD1575,A590)=0,$D$10,""))</f>
        <v/>
      </c>
      <c r="I590" s="31" t="str">
        <f t="shared" ca="1" si="554"/>
        <v/>
      </c>
      <c r="J590" s="32" t="str">
        <f t="shared" ca="1" si="555"/>
        <v/>
      </c>
      <c r="K590" s="71" t="str">
        <f ca="1">IF(COUNTIF($AD$2:AD1575,A590)=1,VLOOKUP(A590,Z:AA,2), IF(COUNTIF($AD$2:AD1575,A590)=0,$E$10,""))</f>
        <v/>
      </c>
      <c r="L590" s="31" t="str">
        <f t="shared" ca="1" si="556"/>
        <v/>
      </c>
      <c r="M590" s="32" t="str">
        <f t="shared" ca="1" si="557"/>
        <v/>
      </c>
      <c r="N590" s="77" t="str">
        <f t="shared" ca="1" si="558"/>
        <v/>
      </c>
      <c r="O590" s="77"/>
      <c r="P590" s="77"/>
      <c r="Q590" s="77" t="str">
        <f ca="1">IF(ISERROR(B590-2),"",$G$5*SUM($O$14:O590)-$H$5*SUM($P$14:P590))</f>
        <v/>
      </c>
      <c r="R590" s="77" t="str">
        <f t="shared" ca="1" si="559"/>
        <v/>
      </c>
      <c r="AB590" s="163" t="str">
        <f t="shared" si="562"/>
        <v/>
      </c>
      <c r="AC590" s="163" t="str">
        <f t="shared" si="563"/>
        <v/>
      </c>
      <c r="BS590" s="163" t="str">
        <f t="shared" si="564"/>
        <v/>
      </c>
      <c r="BT590" s="163" t="str">
        <f t="shared" si="565"/>
        <v/>
      </c>
      <c r="BY590" s="164" t="str">
        <f t="shared" ca="1" si="545"/>
        <v/>
      </c>
      <c r="BZ590" s="44" t="str">
        <f ca="1">IF(COUNTIF($CN$2:CN1575,BY590)=1,VLOOKUP(BY590,CH:CI,2), IF(COUNTIF($CN$2:CN1575,BY590)=0,$BZ$10,""))</f>
        <v/>
      </c>
      <c r="CA590" s="45" t="str">
        <f t="shared" ca="1" si="538"/>
        <v/>
      </c>
      <c r="CB590" s="45" t="str">
        <f t="shared" ca="1" si="546"/>
        <v/>
      </c>
      <c r="CC590" s="44" t="str">
        <f ca="1">IF(COUNTIF($CN$2:CN1575,BY590)=1,VLOOKUP(BY590,CJ:CK,2), IF(COUNTIF($CN$2:CN1575,BY590)=0,$CA$10,""))</f>
        <v/>
      </c>
      <c r="CD590" s="45" t="str">
        <f t="shared" ca="1" si="547"/>
        <v/>
      </c>
      <c r="CE590" s="46" t="str">
        <f t="shared" ca="1" si="548"/>
        <v/>
      </c>
      <c r="CF590" s="44" t="str">
        <f t="shared" ca="1" si="549"/>
        <v/>
      </c>
      <c r="CL590" s="163" t="str">
        <f t="shared" si="560"/>
        <v/>
      </c>
      <c r="CM590" s="163" t="str">
        <f t="shared" si="561"/>
        <v/>
      </c>
      <c r="CR590" s="164" t="str">
        <f t="shared" ca="1" si="539"/>
        <v/>
      </c>
      <c r="CS590" s="44" t="str">
        <f ca="1">IF(COUNTIF($DG$2:DG1575,CR590)=1,VLOOKUP(CR590,DA:DB,2), IF(COUNTIF($DG$2:DG1575,CR590)=0,$CS$10,""))</f>
        <v/>
      </c>
      <c r="CT590" s="45" t="str">
        <f t="shared" ca="1" si="540"/>
        <v/>
      </c>
      <c r="CU590" s="45" t="str">
        <f t="shared" ca="1" si="541"/>
        <v/>
      </c>
      <c r="CV590" s="44" t="str">
        <f ca="1">IF(COUNTIF($DG$2:DG1575,CR590)=1,VLOOKUP(CR590,DC:DD,2), IF(COUNTIF($DG$2:DG1575,CR590)=0,$CT$10,""))</f>
        <v/>
      </c>
      <c r="CW590" s="45" t="str">
        <f t="shared" ca="1" si="542"/>
        <v/>
      </c>
      <c r="CX590" s="46" t="str">
        <f t="shared" ca="1" si="543"/>
        <v/>
      </c>
      <c r="CY590" s="44" t="str">
        <f t="shared" ca="1" si="544"/>
        <v/>
      </c>
    </row>
    <row r="591" spans="1:103">
      <c r="A591" s="164" t="str">
        <f t="shared" ca="1" si="550"/>
        <v/>
      </c>
      <c r="B591" s="71" t="str">
        <f ca="1">IF(COUNTIF($AD$2:AD1576,A591)=1,VLOOKUP(A591,T:U,2), IF(COUNTIF($AD$2:AD1576,A591)=0,$B$10,""))</f>
        <v/>
      </c>
      <c r="C591" s="31" t="str">
        <f t="shared" ca="1" si="537"/>
        <v/>
      </c>
      <c r="D591" s="32" t="str">
        <f t="shared" ca="1" si="551"/>
        <v/>
      </c>
      <c r="E591" s="71" t="str">
        <f ca="1">IF(COUNTIF($AD$2:AD1576,A591)=1,VLOOKUP(A591,V:W,2), IF(COUNTIF($AD$2:AD1576,A591)=0,$C$10,""))</f>
        <v/>
      </c>
      <c r="F591" s="31" t="str">
        <f t="shared" ca="1" si="552"/>
        <v/>
      </c>
      <c r="G591" s="32" t="str">
        <f t="shared" ca="1" si="553"/>
        <v/>
      </c>
      <c r="H591" s="71" t="str">
        <f ca="1">IF(COUNTIF($AD$2:AD1576,A591)=1,VLOOKUP(A591,X:Y,2), IF(COUNTIF($AD$2:AD1576,A591)=0,$D$10,""))</f>
        <v/>
      </c>
      <c r="I591" s="31" t="str">
        <f t="shared" ca="1" si="554"/>
        <v/>
      </c>
      <c r="J591" s="32" t="str">
        <f t="shared" ca="1" si="555"/>
        <v/>
      </c>
      <c r="K591" s="71" t="str">
        <f ca="1">IF(COUNTIF($AD$2:AD1576,A591)=1,VLOOKUP(A591,Z:AA,2), IF(COUNTIF($AD$2:AD1576,A591)=0,$E$10,""))</f>
        <v/>
      </c>
      <c r="L591" s="31" t="str">
        <f t="shared" ca="1" si="556"/>
        <v/>
      </c>
      <c r="M591" s="32" t="str">
        <f t="shared" ca="1" si="557"/>
        <v/>
      </c>
      <c r="N591" s="77" t="str">
        <f t="shared" ca="1" si="558"/>
        <v/>
      </c>
      <c r="O591" s="77"/>
      <c r="P591" s="77"/>
      <c r="Q591" s="77" t="str">
        <f ca="1">IF(ISERROR(B591-2),"",$G$5*SUM($O$14:O591)-$H$5*SUM($P$14:P591))</f>
        <v/>
      </c>
      <c r="R591" s="77" t="str">
        <f t="shared" ca="1" si="559"/>
        <v/>
      </c>
      <c r="AB591" s="163" t="str">
        <f t="shared" si="562"/>
        <v/>
      </c>
      <c r="AC591" s="163" t="str">
        <f t="shared" si="563"/>
        <v/>
      </c>
      <c r="BS591" s="163" t="str">
        <f t="shared" si="564"/>
        <v/>
      </c>
      <c r="BT591" s="163" t="str">
        <f t="shared" si="565"/>
        <v/>
      </c>
      <c r="BY591" s="164" t="str">
        <f t="shared" ca="1" si="545"/>
        <v/>
      </c>
      <c r="BZ591" s="44" t="str">
        <f ca="1">IF(COUNTIF($CN$2:CN1576,BY591)=1,VLOOKUP(BY591,CH:CI,2), IF(COUNTIF($CN$2:CN1576,BY591)=0,$BZ$10,""))</f>
        <v/>
      </c>
      <c r="CA591" s="45" t="str">
        <f t="shared" ca="1" si="538"/>
        <v/>
      </c>
      <c r="CB591" s="45" t="str">
        <f t="shared" ca="1" si="546"/>
        <v/>
      </c>
      <c r="CC591" s="44" t="str">
        <f ca="1">IF(COUNTIF($CN$2:CN1576,BY591)=1,VLOOKUP(BY591,CJ:CK,2), IF(COUNTIF($CN$2:CN1576,BY591)=0,$CA$10,""))</f>
        <v/>
      </c>
      <c r="CD591" s="45" t="str">
        <f t="shared" ca="1" si="547"/>
        <v/>
      </c>
      <c r="CE591" s="46" t="str">
        <f t="shared" ca="1" si="548"/>
        <v/>
      </c>
      <c r="CF591" s="44" t="str">
        <f t="shared" ca="1" si="549"/>
        <v/>
      </c>
      <c r="CL591" s="163" t="str">
        <f t="shared" si="560"/>
        <v/>
      </c>
      <c r="CM591" s="163" t="str">
        <f t="shared" si="561"/>
        <v/>
      </c>
      <c r="CR591" s="164" t="str">
        <f t="shared" ca="1" si="539"/>
        <v/>
      </c>
      <c r="CS591" s="44" t="str">
        <f ca="1">IF(COUNTIF($DG$2:DG1576,CR591)=1,VLOOKUP(CR591,DA:DB,2), IF(COUNTIF($DG$2:DG1576,CR591)=0,$CS$10,""))</f>
        <v/>
      </c>
      <c r="CT591" s="45" t="str">
        <f t="shared" ca="1" si="540"/>
        <v/>
      </c>
      <c r="CU591" s="45" t="str">
        <f t="shared" ca="1" si="541"/>
        <v/>
      </c>
      <c r="CV591" s="44" t="str">
        <f ca="1">IF(COUNTIF($DG$2:DG1576,CR591)=1,VLOOKUP(CR591,DC:DD,2), IF(COUNTIF($DG$2:DG1576,CR591)=0,$CT$10,""))</f>
        <v/>
      </c>
      <c r="CW591" s="45" t="str">
        <f t="shared" ca="1" si="542"/>
        <v/>
      </c>
      <c r="CX591" s="46" t="str">
        <f t="shared" ca="1" si="543"/>
        <v/>
      </c>
      <c r="CY591" s="44" t="str">
        <f t="shared" ca="1" si="544"/>
        <v/>
      </c>
    </row>
    <row r="592" spans="1:103">
      <c r="A592" s="164" t="str">
        <f t="shared" ca="1" si="550"/>
        <v/>
      </c>
      <c r="B592" s="71" t="str">
        <f ca="1">IF(COUNTIF($AD$2:AD1577,A592)=1,VLOOKUP(A592,T:U,2), IF(COUNTIF($AD$2:AD1577,A592)=0,$B$10,""))</f>
        <v/>
      </c>
      <c r="C592" s="31" t="str">
        <f t="shared" ref="C592:C653" ca="1" si="566">IF(ISERROR(B592-2),"",(B592/$B$14-1)*$B$5)</f>
        <v/>
      </c>
      <c r="D592" s="32" t="str">
        <f t="shared" ca="1" si="551"/>
        <v/>
      </c>
      <c r="E592" s="71" t="str">
        <f ca="1">IF(COUNTIF($AD$2:AD1577,A592)=1,VLOOKUP(A592,V:W,2), IF(COUNTIF($AD$2:AD1577,A592)=0,$C$10,""))</f>
        <v/>
      </c>
      <c r="F592" s="31" t="str">
        <f t="shared" ca="1" si="552"/>
        <v/>
      </c>
      <c r="G592" s="32" t="str">
        <f t="shared" ca="1" si="553"/>
        <v/>
      </c>
      <c r="H592" s="71" t="str">
        <f ca="1">IF(COUNTIF($AD$2:AD1577,A592)=1,VLOOKUP(A592,X:Y,2), IF(COUNTIF($AD$2:AD1577,A592)=0,$D$10,""))</f>
        <v/>
      </c>
      <c r="I592" s="31" t="str">
        <f t="shared" ca="1" si="554"/>
        <v/>
      </c>
      <c r="J592" s="32" t="str">
        <f t="shared" ca="1" si="555"/>
        <v/>
      </c>
      <c r="K592" s="71" t="str">
        <f ca="1">IF(COUNTIF($AD$2:AD1577,A592)=1,VLOOKUP(A592,Z:AA,2), IF(COUNTIF($AD$2:AD1577,A592)=0,$E$10,""))</f>
        <v/>
      </c>
      <c r="L592" s="31" t="str">
        <f t="shared" ca="1" si="556"/>
        <v/>
      </c>
      <c r="M592" s="32" t="str">
        <f t="shared" ca="1" si="557"/>
        <v/>
      </c>
      <c r="N592" s="77" t="str">
        <f t="shared" ca="1" si="558"/>
        <v/>
      </c>
      <c r="O592" s="77"/>
      <c r="P592" s="77"/>
      <c r="Q592" s="77" t="str">
        <f ca="1">IF(ISERROR(B592-2),"",$G$5*SUM($O$14:O592)-$H$5*SUM($P$14:P592))</f>
        <v/>
      </c>
      <c r="R592" s="77" t="str">
        <f t="shared" ca="1" si="559"/>
        <v/>
      </c>
      <c r="AB592" s="163" t="str">
        <f t="shared" si="562"/>
        <v/>
      </c>
      <c r="AC592" s="163" t="str">
        <f t="shared" si="563"/>
        <v/>
      </c>
      <c r="BS592" s="163" t="str">
        <f t="shared" si="564"/>
        <v/>
      </c>
      <c r="BT592" s="163" t="str">
        <f t="shared" si="565"/>
        <v/>
      </c>
      <c r="BY592" s="164" t="str">
        <f t="shared" ca="1" si="545"/>
        <v/>
      </c>
      <c r="BZ592" s="44" t="str">
        <f ca="1">IF(COUNTIF($CN$2:CN1577,BY592)=1,VLOOKUP(BY592,CH:CI,2), IF(COUNTIF($CN$2:CN1577,BY592)=0,$BZ$10,""))</f>
        <v/>
      </c>
      <c r="CA592" s="45" t="str">
        <f t="shared" ref="CA592:CA655" ca="1" si="567">IF(ISERROR(BZ592-2),"",(BZ592-$BZ$14)/100*$BZ$5)</f>
        <v/>
      </c>
      <c r="CB592" s="45" t="str">
        <f t="shared" ca="1" si="546"/>
        <v/>
      </c>
      <c r="CC592" s="44" t="str">
        <f ca="1">IF(COUNTIF($CN$2:CN1577,BY592)=1,VLOOKUP(BY592,CJ:CK,2), IF(COUNTIF($CN$2:CN1577,BY592)=0,$CA$10,""))</f>
        <v/>
      </c>
      <c r="CD592" s="45" t="str">
        <f t="shared" ca="1" si="547"/>
        <v/>
      </c>
      <c r="CE592" s="46" t="str">
        <f t="shared" ca="1" si="548"/>
        <v/>
      </c>
      <c r="CF592" s="44" t="str">
        <f t="shared" ca="1" si="549"/>
        <v/>
      </c>
      <c r="CL592" s="163" t="str">
        <f t="shared" si="560"/>
        <v/>
      </c>
      <c r="CM592" s="163" t="str">
        <f t="shared" si="561"/>
        <v/>
      </c>
      <c r="CR592" s="164" t="str">
        <f t="shared" ref="CR592:CR655" ca="1" si="568">IF(AND(ISBLANK(DG581), CR591 = $DG$1),NOW(),IF(ISBLANK(DG581),"",DG581))</f>
        <v/>
      </c>
      <c r="CS592" s="44" t="str">
        <f ca="1">IF(COUNTIF($DG$2:DG1577,CR592)=1,VLOOKUP(CR592,DA:DB,2), IF(COUNTIF($DG$2:DG1577,CR592)=0,$CS$10,""))</f>
        <v/>
      </c>
      <c r="CT592" s="45" t="str">
        <f t="shared" ref="CT592:CT655" ca="1" si="569">IF(ISERROR(CS592-2),"",-1*(CS592-$CS$14)*$CS$8*10^-4*$CS$5)</f>
        <v/>
      </c>
      <c r="CU592" s="45" t="str">
        <f t="shared" ref="CU592:CU655" ca="1" si="570">IF(ISERROR(CS592-2),"",ROUNDUP(CR592-CR$14,0)/360*$CS$5*$CS$6)</f>
        <v/>
      </c>
      <c r="CV592" s="44" t="str">
        <f ca="1">IF(COUNTIF($DG$2:DG1577,CR592)=1,VLOOKUP(CR592,DC:DD,2), IF(COUNTIF($DG$2:DG1577,CR592)=0,$CT$10,""))</f>
        <v/>
      </c>
      <c r="CW592" s="45" t="str">
        <f t="shared" ref="CW592:CW655" ca="1" si="571">IF(ISERROR(CS592-2),"",-1*(CV592-$CV$14)*10^-4*$CT$8*$CT$5)</f>
        <v/>
      </c>
      <c r="CX592" s="46" t="str">
        <f t="shared" ref="CX592:CX655" ca="1" si="572">IF(ISERROR(CS592-2),"",ROUNDUP(CR592-CR$14,0)/360*$CT$5*$CT$6)</f>
        <v/>
      </c>
      <c r="CY592" s="44" t="str">
        <f t="shared" ref="CY592:CY655" ca="1" si="573">IF(ISERROR(CS592-2),"",CT592+CU592-CW592-CX592)</f>
        <v/>
      </c>
    </row>
    <row r="593" spans="1:103">
      <c r="A593" s="164" t="str">
        <f t="shared" ca="1" si="550"/>
        <v/>
      </c>
      <c r="B593" s="71" t="str">
        <f ca="1">IF(COUNTIF($AD$2:AD1578,A593)=1,VLOOKUP(A593,T:U,2), IF(COUNTIF($AD$2:AD1578,A593)=0,$B$10,""))</f>
        <v/>
      </c>
      <c r="C593" s="31" t="str">
        <f t="shared" ca="1" si="566"/>
        <v/>
      </c>
      <c r="D593" s="32" t="str">
        <f t="shared" ca="1" si="551"/>
        <v/>
      </c>
      <c r="E593" s="71" t="str">
        <f ca="1">IF(COUNTIF($AD$2:AD1578,A593)=1,VLOOKUP(A593,V:W,2), IF(COUNTIF($AD$2:AD1578,A593)=0,$C$10,""))</f>
        <v/>
      </c>
      <c r="F593" s="31" t="str">
        <f t="shared" ca="1" si="552"/>
        <v/>
      </c>
      <c r="G593" s="32" t="str">
        <f t="shared" ca="1" si="553"/>
        <v/>
      </c>
      <c r="H593" s="71" t="str">
        <f ca="1">IF(COUNTIF($AD$2:AD1578,A593)=1,VLOOKUP(A593,X:Y,2), IF(COUNTIF($AD$2:AD1578,A593)=0,$D$10,""))</f>
        <v/>
      </c>
      <c r="I593" s="31" t="str">
        <f t="shared" ca="1" si="554"/>
        <v/>
      </c>
      <c r="J593" s="32" t="str">
        <f t="shared" ca="1" si="555"/>
        <v/>
      </c>
      <c r="K593" s="71" t="str">
        <f ca="1">IF(COUNTIF($AD$2:AD1578,A593)=1,VLOOKUP(A593,Z:AA,2), IF(COUNTIF($AD$2:AD1578,A593)=0,$E$10,""))</f>
        <v/>
      </c>
      <c r="L593" s="31" t="str">
        <f t="shared" ca="1" si="556"/>
        <v/>
      </c>
      <c r="M593" s="32" t="str">
        <f t="shared" ca="1" si="557"/>
        <v/>
      </c>
      <c r="N593" s="77" t="str">
        <f t="shared" ca="1" si="558"/>
        <v/>
      </c>
      <c r="O593" s="77"/>
      <c r="P593" s="77"/>
      <c r="Q593" s="77" t="str">
        <f ca="1">IF(ISERROR(B593-2),"",$G$5*SUM($O$14:O593)-$H$5*SUM($P$14:P593))</f>
        <v/>
      </c>
      <c r="R593" s="77" t="str">
        <f t="shared" ca="1" si="559"/>
        <v/>
      </c>
      <c r="AB593" s="163" t="str">
        <f t="shared" si="562"/>
        <v/>
      </c>
      <c r="AC593" s="163" t="str">
        <f t="shared" si="563"/>
        <v/>
      </c>
      <c r="BS593" s="163" t="str">
        <f t="shared" si="564"/>
        <v/>
      </c>
      <c r="BT593" s="163" t="str">
        <f t="shared" si="565"/>
        <v/>
      </c>
      <c r="BY593" s="164" t="str">
        <f t="shared" ca="1" si="545"/>
        <v/>
      </c>
      <c r="BZ593" s="44" t="str">
        <f ca="1">IF(COUNTIF($CN$2:CN1578,BY593)=1,VLOOKUP(BY593,CH:CI,2), IF(COUNTIF($CN$2:CN1578,BY593)=0,$BZ$10,""))</f>
        <v/>
      </c>
      <c r="CA593" s="45" t="str">
        <f t="shared" ca="1" si="567"/>
        <v/>
      </c>
      <c r="CB593" s="45" t="str">
        <f t="shared" ca="1" si="546"/>
        <v/>
      </c>
      <c r="CC593" s="44" t="str">
        <f ca="1">IF(COUNTIF($CN$2:CN1578,BY593)=1,VLOOKUP(BY593,CJ:CK,2), IF(COUNTIF($CN$2:CN1578,BY593)=0,$CA$10,""))</f>
        <v/>
      </c>
      <c r="CD593" s="45" t="str">
        <f t="shared" ca="1" si="547"/>
        <v/>
      </c>
      <c r="CE593" s="46" t="str">
        <f t="shared" ca="1" si="548"/>
        <v/>
      </c>
      <c r="CF593" s="44" t="str">
        <f t="shared" ca="1" si="549"/>
        <v/>
      </c>
      <c r="CL593" s="163" t="str">
        <f t="shared" si="560"/>
        <v/>
      </c>
      <c r="CM593" s="163" t="str">
        <f t="shared" si="561"/>
        <v/>
      </c>
      <c r="CR593" s="164" t="str">
        <f t="shared" ca="1" si="568"/>
        <v/>
      </c>
      <c r="CS593" s="44" t="str">
        <f ca="1">IF(COUNTIF($DG$2:DG1578,CR593)=1,VLOOKUP(CR593,DA:DB,2), IF(COUNTIF($DG$2:DG1578,CR593)=0,$CS$10,""))</f>
        <v/>
      </c>
      <c r="CT593" s="45" t="str">
        <f t="shared" ca="1" si="569"/>
        <v/>
      </c>
      <c r="CU593" s="45" t="str">
        <f t="shared" ca="1" si="570"/>
        <v/>
      </c>
      <c r="CV593" s="44" t="str">
        <f ca="1">IF(COUNTIF($DG$2:DG1578,CR593)=1,VLOOKUP(CR593,DC:DD,2), IF(COUNTIF($DG$2:DG1578,CR593)=0,$CT$10,""))</f>
        <v/>
      </c>
      <c r="CW593" s="45" t="str">
        <f t="shared" ca="1" si="571"/>
        <v/>
      </c>
      <c r="CX593" s="46" t="str">
        <f t="shared" ca="1" si="572"/>
        <v/>
      </c>
      <c r="CY593" s="44" t="str">
        <f t="shared" ca="1" si="573"/>
        <v/>
      </c>
    </row>
    <row r="594" spans="1:103">
      <c r="A594" s="164" t="str">
        <f t="shared" ca="1" si="550"/>
        <v/>
      </c>
      <c r="B594" s="71" t="str">
        <f ca="1">IF(COUNTIF($AD$2:AD1579,A594)=1,VLOOKUP(A594,T:U,2), IF(COUNTIF($AD$2:AD1579,A594)=0,$B$10,""))</f>
        <v/>
      </c>
      <c r="C594" s="31" t="str">
        <f t="shared" ca="1" si="566"/>
        <v/>
      </c>
      <c r="D594" s="32" t="str">
        <f t="shared" ca="1" si="551"/>
        <v/>
      </c>
      <c r="E594" s="71" t="str">
        <f ca="1">IF(COUNTIF($AD$2:AD1579,A594)=1,VLOOKUP(A594,V:W,2), IF(COUNTIF($AD$2:AD1579,A594)=0,$C$10,""))</f>
        <v/>
      </c>
      <c r="F594" s="31" t="str">
        <f t="shared" ca="1" si="552"/>
        <v/>
      </c>
      <c r="G594" s="32" t="str">
        <f t="shared" ca="1" si="553"/>
        <v/>
      </c>
      <c r="H594" s="71" t="str">
        <f ca="1">IF(COUNTIF($AD$2:AD1579,A594)=1,VLOOKUP(A594,X:Y,2), IF(COUNTIF($AD$2:AD1579,A594)=0,$D$10,""))</f>
        <v/>
      </c>
      <c r="I594" s="31" t="str">
        <f t="shared" ca="1" si="554"/>
        <v/>
      </c>
      <c r="J594" s="32" t="str">
        <f t="shared" ca="1" si="555"/>
        <v/>
      </c>
      <c r="K594" s="71" t="str">
        <f ca="1">IF(COUNTIF($AD$2:AD1579,A594)=1,VLOOKUP(A594,Z:AA,2), IF(COUNTIF($AD$2:AD1579,A594)=0,$E$10,""))</f>
        <v/>
      </c>
      <c r="L594" s="31" t="str">
        <f t="shared" ca="1" si="556"/>
        <v/>
      </c>
      <c r="M594" s="32" t="str">
        <f t="shared" ca="1" si="557"/>
        <v/>
      </c>
      <c r="N594" s="77" t="str">
        <f t="shared" ca="1" si="558"/>
        <v/>
      </c>
      <c r="O594" s="77"/>
      <c r="P594" s="77"/>
      <c r="Q594" s="77" t="str">
        <f ca="1">IF(ISERROR(B594-2),"",$G$5*SUM($O$14:O594)-$H$5*SUM($P$14:P594))</f>
        <v/>
      </c>
      <c r="R594" s="77" t="str">
        <f t="shared" ca="1" si="559"/>
        <v/>
      </c>
      <c r="AB594" s="163" t="str">
        <f t="shared" si="562"/>
        <v/>
      </c>
      <c r="AC594" s="163" t="str">
        <f t="shared" si="563"/>
        <v/>
      </c>
      <c r="BS594" s="163" t="str">
        <f t="shared" si="564"/>
        <v/>
      </c>
      <c r="BT594" s="163" t="str">
        <f t="shared" si="565"/>
        <v/>
      </c>
      <c r="BY594" s="164" t="str">
        <f t="shared" ref="BY594:BY657" ca="1" si="574">IF(AND(ISBLANK(CN583), BY593 = $CN$1),NOW(),IF(ISBLANK(CN583),"",CN583))</f>
        <v/>
      </c>
      <c r="BZ594" s="44" t="str">
        <f ca="1">IF(COUNTIF($CN$2:CN1579,BY594)=1,VLOOKUP(BY594,CH:CI,2), IF(COUNTIF($CN$2:CN1579,BY594)=0,$BZ$10,""))</f>
        <v/>
      </c>
      <c r="CA594" s="45" t="str">
        <f t="shared" ca="1" si="567"/>
        <v/>
      </c>
      <c r="CB594" s="45" t="str">
        <f t="shared" ref="CB594:CB657" ca="1" si="575">IF(ISERROR(BZ594-2),"",ROUNDUP(BY594-BY$14,0)/360*$BZ$5*$BZ$6)</f>
        <v/>
      </c>
      <c r="CC594" s="44" t="str">
        <f ca="1">IF(COUNTIF($CN$2:CN1579,BY594)=1,VLOOKUP(BY594,CJ:CK,2), IF(COUNTIF($CN$2:CN1579,BY594)=0,$CA$10,""))</f>
        <v/>
      </c>
      <c r="CD594" s="45" t="str">
        <f t="shared" ref="CD594:CD657" ca="1" si="576">IF(ISERROR(BZ594-2),"",-1*(CC594-$CC$14)*10^-4*$CA$8*$CA$5)</f>
        <v/>
      </c>
      <c r="CE594" s="46" t="str">
        <f t="shared" ref="CE594:CE657" ca="1" si="577">IF(ISERROR(BZ594-2),"",ROUNDUP(BY594-BY$14,0)/360*$CA$5*$CA$6)</f>
        <v/>
      </c>
      <c r="CF594" s="44" t="str">
        <f t="shared" ref="CF594:CF657" ca="1" si="578">IF(ISERROR(BZ594-2),"",CA594+CB594-CD594-CE594)</f>
        <v/>
      </c>
      <c r="CL594" s="163" t="str">
        <f t="shared" si="560"/>
        <v/>
      </c>
      <c r="CM594" s="163" t="str">
        <f t="shared" si="561"/>
        <v/>
      </c>
      <c r="CR594" s="164" t="str">
        <f t="shared" ca="1" si="568"/>
        <v/>
      </c>
      <c r="CS594" s="44" t="str">
        <f ca="1">IF(COUNTIF($DG$2:DG1579,CR594)=1,VLOOKUP(CR594,DA:DB,2), IF(COUNTIF($DG$2:DG1579,CR594)=0,$CS$10,""))</f>
        <v/>
      </c>
      <c r="CT594" s="45" t="str">
        <f t="shared" ca="1" si="569"/>
        <v/>
      </c>
      <c r="CU594" s="45" t="str">
        <f t="shared" ca="1" si="570"/>
        <v/>
      </c>
      <c r="CV594" s="44" t="str">
        <f ca="1">IF(COUNTIF($DG$2:DG1579,CR594)=1,VLOOKUP(CR594,DC:DD,2), IF(COUNTIF($DG$2:DG1579,CR594)=0,$CT$10,""))</f>
        <v/>
      </c>
      <c r="CW594" s="45" t="str">
        <f t="shared" ca="1" si="571"/>
        <v/>
      </c>
      <c r="CX594" s="46" t="str">
        <f t="shared" ca="1" si="572"/>
        <v/>
      </c>
      <c r="CY594" s="44" t="str">
        <f t="shared" ca="1" si="573"/>
        <v/>
      </c>
    </row>
    <row r="595" spans="1:103">
      <c r="A595" s="164" t="str">
        <f t="shared" ca="1" si="550"/>
        <v/>
      </c>
      <c r="B595" s="71" t="str">
        <f ca="1">IF(COUNTIF($AD$2:AD1580,A595)=1,VLOOKUP(A595,T:U,2), IF(COUNTIF($AD$2:AD1580,A595)=0,$B$10,""))</f>
        <v/>
      </c>
      <c r="C595" s="31" t="str">
        <f t="shared" ca="1" si="566"/>
        <v/>
      </c>
      <c r="D595" s="32" t="str">
        <f t="shared" ca="1" si="551"/>
        <v/>
      </c>
      <c r="E595" s="71" t="str">
        <f ca="1">IF(COUNTIF($AD$2:AD1580,A595)=1,VLOOKUP(A595,V:W,2), IF(COUNTIF($AD$2:AD1580,A595)=0,$C$10,""))</f>
        <v/>
      </c>
      <c r="F595" s="31" t="str">
        <f t="shared" ca="1" si="552"/>
        <v/>
      </c>
      <c r="G595" s="32" t="str">
        <f t="shared" ca="1" si="553"/>
        <v/>
      </c>
      <c r="H595" s="71" t="str">
        <f ca="1">IF(COUNTIF($AD$2:AD1580,A595)=1,VLOOKUP(A595,X:Y,2), IF(COUNTIF($AD$2:AD1580,A595)=0,$D$10,""))</f>
        <v/>
      </c>
      <c r="I595" s="31" t="str">
        <f t="shared" ca="1" si="554"/>
        <v/>
      </c>
      <c r="J595" s="32" t="str">
        <f t="shared" ca="1" si="555"/>
        <v/>
      </c>
      <c r="K595" s="71" t="str">
        <f ca="1">IF(COUNTIF($AD$2:AD1580,A595)=1,VLOOKUP(A595,Z:AA,2), IF(COUNTIF($AD$2:AD1580,A595)=0,$E$10,""))</f>
        <v/>
      </c>
      <c r="L595" s="31" t="str">
        <f t="shared" ca="1" si="556"/>
        <v/>
      </c>
      <c r="M595" s="32" t="str">
        <f t="shared" ca="1" si="557"/>
        <v/>
      </c>
      <c r="N595" s="77" t="str">
        <f t="shared" ca="1" si="558"/>
        <v/>
      </c>
      <c r="O595" s="77"/>
      <c r="P595" s="77"/>
      <c r="Q595" s="77" t="str">
        <f ca="1">IF(ISERROR(B595-2),"",$G$5*SUM($O$14:O595)-$H$5*SUM($P$14:P595))</f>
        <v/>
      </c>
      <c r="R595" s="77" t="str">
        <f t="shared" ca="1" si="559"/>
        <v/>
      </c>
      <c r="AB595" s="163" t="str">
        <f t="shared" si="562"/>
        <v/>
      </c>
      <c r="AC595" s="163" t="str">
        <f t="shared" si="563"/>
        <v/>
      </c>
      <c r="BS595" s="163" t="str">
        <f t="shared" si="564"/>
        <v/>
      </c>
      <c r="BT595" s="163" t="str">
        <f t="shared" si="565"/>
        <v/>
      </c>
      <c r="BY595" s="164" t="str">
        <f t="shared" ca="1" si="574"/>
        <v/>
      </c>
      <c r="BZ595" s="44" t="str">
        <f ca="1">IF(COUNTIF($CN$2:CN1580,BY595)=1,VLOOKUP(BY595,CH:CI,2), IF(COUNTIF($CN$2:CN1580,BY595)=0,$BZ$10,""))</f>
        <v/>
      </c>
      <c r="CA595" s="45" t="str">
        <f t="shared" ca="1" si="567"/>
        <v/>
      </c>
      <c r="CB595" s="45" t="str">
        <f t="shared" ca="1" si="575"/>
        <v/>
      </c>
      <c r="CC595" s="44" t="str">
        <f ca="1">IF(COUNTIF($CN$2:CN1580,BY595)=1,VLOOKUP(BY595,CJ:CK,2), IF(COUNTIF($CN$2:CN1580,BY595)=0,$CA$10,""))</f>
        <v/>
      </c>
      <c r="CD595" s="45" t="str">
        <f t="shared" ca="1" si="576"/>
        <v/>
      </c>
      <c r="CE595" s="46" t="str">
        <f t="shared" ca="1" si="577"/>
        <v/>
      </c>
      <c r="CF595" s="44" t="str">
        <f t="shared" ca="1" si="578"/>
        <v/>
      </c>
      <c r="CL595" s="163" t="str">
        <f t="shared" si="560"/>
        <v/>
      </c>
      <c r="CM595" s="163" t="str">
        <f t="shared" si="561"/>
        <v/>
      </c>
      <c r="CR595" s="164" t="str">
        <f t="shared" ca="1" si="568"/>
        <v/>
      </c>
      <c r="CS595" s="44" t="str">
        <f ca="1">IF(COUNTIF($DG$2:DG1580,CR595)=1,VLOOKUP(CR595,DA:DB,2), IF(COUNTIF($DG$2:DG1580,CR595)=0,$CS$10,""))</f>
        <v/>
      </c>
      <c r="CT595" s="45" t="str">
        <f t="shared" ca="1" si="569"/>
        <v/>
      </c>
      <c r="CU595" s="45" t="str">
        <f t="shared" ca="1" si="570"/>
        <v/>
      </c>
      <c r="CV595" s="44" t="str">
        <f ca="1">IF(COUNTIF($DG$2:DG1580,CR595)=1,VLOOKUP(CR595,DC:DD,2), IF(COUNTIF($DG$2:DG1580,CR595)=0,$CT$10,""))</f>
        <v/>
      </c>
      <c r="CW595" s="45" t="str">
        <f t="shared" ca="1" si="571"/>
        <v/>
      </c>
      <c r="CX595" s="46" t="str">
        <f t="shared" ca="1" si="572"/>
        <v/>
      </c>
      <c r="CY595" s="44" t="str">
        <f t="shared" ca="1" si="573"/>
        <v/>
      </c>
    </row>
    <row r="596" spans="1:103">
      <c r="A596" s="164" t="str">
        <f t="shared" ca="1" si="550"/>
        <v/>
      </c>
      <c r="B596" s="71" t="str">
        <f ca="1">IF(COUNTIF($AD$2:AD1581,A596)=1,VLOOKUP(A596,T:U,2), IF(COUNTIF($AD$2:AD1581,A596)=0,$B$10,""))</f>
        <v/>
      </c>
      <c r="C596" s="31" t="str">
        <f t="shared" ca="1" si="566"/>
        <v/>
      </c>
      <c r="D596" s="32" t="str">
        <f t="shared" ca="1" si="551"/>
        <v/>
      </c>
      <c r="E596" s="71" t="str">
        <f ca="1">IF(COUNTIF($AD$2:AD1581,A596)=1,VLOOKUP(A596,V:W,2), IF(COUNTIF($AD$2:AD1581,A596)=0,$C$10,""))</f>
        <v/>
      </c>
      <c r="F596" s="31" t="str">
        <f t="shared" ca="1" si="552"/>
        <v/>
      </c>
      <c r="G596" s="32" t="str">
        <f t="shared" ca="1" si="553"/>
        <v/>
      </c>
      <c r="H596" s="71" t="str">
        <f ca="1">IF(COUNTIF($AD$2:AD1581,A596)=1,VLOOKUP(A596,X:Y,2), IF(COUNTIF($AD$2:AD1581,A596)=0,$D$10,""))</f>
        <v/>
      </c>
      <c r="I596" s="31" t="str">
        <f t="shared" ca="1" si="554"/>
        <v/>
      </c>
      <c r="J596" s="32" t="str">
        <f t="shared" ca="1" si="555"/>
        <v/>
      </c>
      <c r="K596" s="71" t="str">
        <f ca="1">IF(COUNTIF($AD$2:AD1581,A596)=1,VLOOKUP(A596,Z:AA,2), IF(COUNTIF($AD$2:AD1581,A596)=0,$E$10,""))</f>
        <v/>
      </c>
      <c r="L596" s="31" t="str">
        <f t="shared" ca="1" si="556"/>
        <v/>
      </c>
      <c r="M596" s="32" t="str">
        <f t="shared" ca="1" si="557"/>
        <v/>
      </c>
      <c r="N596" s="77" t="str">
        <f t="shared" ca="1" si="558"/>
        <v/>
      </c>
      <c r="O596" s="77"/>
      <c r="P596" s="77"/>
      <c r="Q596" s="77" t="str">
        <f ca="1">IF(ISERROR(B596-2),"",$G$5*SUM($O$14:O596)-$H$5*SUM($P$14:P596))</f>
        <v/>
      </c>
      <c r="R596" s="77" t="str">
        <f t="shared" ca="1" si="559"/>
        <v/>
      </c>
      <c r="AB596" s="163" t="str">
        <f t="shared" si="562"/>
        <v/>
      </c>
      <c r="AC596" s="163" t="str">
        <f t="shared" si="563"/>
        <v/>
      </c>
      <c r="BS596" s="163" t="str">
        <f t="shared" si="564"/>
        <v/>
      </c>
      <c r="BT596" s="163" t="str">
        <f t="shared" si="565"/>
        <v/>
      </c>
      <c r="BY596" s="164" t="str">
        <f t="shared" ca="1" si="574"/>
        <v/>
      </c>
      <c r="BZ596" s="44" t="str">
        <f ca="1">IF(COUNTIF($CN$2:CN1581,BY596)=1,VLOOKUP(BY596,CH:CI,2), IF(COUNTIF($CN$2:CN1581,BY596)=0,$BZ$10,""))</f>
        <v/>
      </c>
      <c r="CA596" s="45" t="str">
        <f t="shared" ca="1" si="567"/>
        <v/>
      </c>
      <c r="CB596" s="45" t="str">
        <f t="shared" ca="1" si="575"/>
        <v/>
      </c>
      <c r="CC596" s="44" t="str">
        <f ca="1">IF(COUNTIF($CN$2:CN1581,BY596)=1,VLOOKUP(BY596,CJ:CK,2), IF(COUNTIF($CN$2:CN1581,BY596)=0,$CA$10,""))</f>
        <v/>
      </c>
      <c r="CD596" s="45" t="str">
        <f t="shared" ca="1" si="576"/>
        <v/>
      </c>
      <c r="CE596" s="46" t="str">
        <f t="shared" ca="1" si="577"/>
        <v/>
      </c>
      <c r="CF596" s="44" t="str">
        <f t="shared" ca="1" si="578"/>
        <v/>
      </c>
      <c r="CL596" s="163" t="str">
        <f t="shared" si="560"/>
        <v/>
      </c>
      <c r="CM596" s="163" t="str">
        <f t="shared" si="561"/>
        <v/>
      </c>
      <c r="CR596" s="164" t="str">
        <f t="shared" ca="1" si="568"/>
        <v/>
      </c>
      <c r="CS596" s="44" t="str">
        <f ca="1">IF(COUNTIF($DG$2:DG1581,CR596)=1,VLOOKUP(CR596,DA:DB,2), IF(COUNTIF($DG$2:DG1581,CR596)=0,$CS$10,""))</f>
        <v/>
      </c>
      <c r="CT596" s="45" t="str">
        <f t="shared" ca="1" si="569"/>
        <v/>
      </c>
      <c r="CU596" s="45" t="str">
        <f t="shared" ca="1" si="570"/>
        <v/>
      </c>
      <c r="CV596" s="44" t="str">
        <f ca="1">IF(COUNTIF($DG$2:DG1581,CR596)=1,VLOOKUP(CR596,DC:DD,2), IF(COUNTIF($DG$2:DG1581,CR596)=0,$CT$10,""))</f>
        <v/>
      </c>
      <c r="CW596" s="45" t="str">
        <f t="shared" ca="1" si="571"/>
        <v/>
      </c>
      <c r="CX596" s="46" t="str">
        <f t="shared" ca="1" si="572"/>
        <v/>
      </c>
      <c r="CY596" s="44" t="str">
        <f t="shared" ca="1" si="573"/>
        <v/>
      </c>
    </row>
    <row r="597" spans="1:103">
      <c r="A597" s="164" t="str">
        <f t="shared" ca="1" si="550"/>
        <v/>
      </c>
      <c r="B597" s="71" t="str">
        <f ca="1">IF(COUNTIF($AD$2:AD1582,A597)=1,VLOOKUP(A597,T:U,2), IF(COUNTIF($AD$2:AD1582,A597)=0,$B$10,""))</f>
        <v/>
      </c>
      <c r="C597" s="31" t="str">
        <f t="shared" ca="1" si="566"/>
        <v/>
      </c>
      <c r="D597" s="32" t="str">
        <f t="shared" ca="1" si="551"/>
        <v/>
      </c>
      <c r="E597" s="71" t="str">
        <f ca="1">IF(COUNTIF($AD$2:AD1582,A597)=1,VLOOKUP(A597,V:W,2), IF(COUNTIF($AD$2:AD1582,A597)=0,$C$10,""))</f>
        <v/>
      </c>
      <c r="F597" s="31" t="str">
        <f t="shared" ca="1" si="552"/>
        <v/>
      </c>
      <c r="G597" s="32" t="str">
        <f t="shared" ca="1" si="553"/>
        <v/>
      </c>
      <c r="H597" s="71" t="str">
        <f ca="1">IF(COUNTIF($AD$2:AD1582,A597)=1,VLOOKUP(A597,X:Y,2), IF(COUNTIF($AD$2:AD1582,A597)=0,$D$10,""))</f>
        <v/>
      </c>
      <c r="I597" s="31" t="str">
        <f t="shared" ca="1" si="554"/>
        <v/>
      </c>
      <c r="J597" s="32" t="str">
        <f t="shared" ca="1" si="555"/>
        <v/>
      </c>
      <c r="K597" s="71" t="str">
        <f ca="1">IF(COUNTIF($AD$2:AD1582,A597)=1,VLOOKUP(A597,Z:AA,2), IF(COUNTIF($AD$2:AD1582,A597)=0,$E$10,""))</f>
        <v/>
      </c>
      <c r="L597" s="31" t="str">
        <f t="shared" ca="1" si="556"/>
        <v/>
      </c>
      <c r="M597" s="32" t="str">
        <f t="shared" ca="1" si="557"/>
        <v/>
      </c>
      <c r="N597" s="77" t="str">
        <f t="shared" ca="1" si="558"/>
        <v/>
      </c>
      <c r="O597" s="77"/>
      <c r="P597" s="77"/>
      <c r="Q597" s="77" t="str">
        <f ca="1">IF(ISERROR(B597-2),"",$G$5*SUM($O$14:O597)-$H$5*SUM($P$14:P597))</f>
        <v/>
      </c>
      <c r="R597" s="77" t="str">
        <f t="shared" ca="1" si="559"/>
        <v/>
      </c>
      <c r="AB597" s="163" t="str">
        <f t="shared" si="562"/>
        <v/>
      </c>
      <c r="AC597" s="163" t="str">
        <f t="shared" si="563"/>
        <v/>
      </c>
      <c r="BS597" s="163" t="str">
        <f t="shared" si="564"/>
        <v/>
      </c>
      <c r="BT597" s="163" t="str">
        <f t="shared" si="565"/>
        <v/>
      </c>
      <c r="BY597" s="164" t="str">
        <f t="shared" ca="1" si="574"/>
        <v/>
      </c>
      <c r="BZ597" s="44" t="str">
        <f ca="1">IF(COUNTIF($CN$2:CN1582,BY597)=1,VLOOKUP(BY597,CH:CI,2), IF(COUNTIF($CN$2:CN1582,BY597)=0,$BZ$10,""))</f>
        <v/>
      </c>
      <c r="CA597" s="45" t="str">
        <f t="shared" ca="1" si="567"/>
        <v/>
      </c>
      <c r="CB597" s="45" t="str">
        <f t="shared" ca="1" si="575"/>
        <v/>
      </c>
      <c r="CC597" s="44" t="str">
        <f ca="1">IF(COUNTIF($CN$2:CN1582,BY597)=1,VLOOKUP(BY597,CJ:CK,2), IF(COUNTIF($CN$2:CN1582,BY597)=0,$CA$10,""))</f>
        <v/>
      </c>
      <c r="CD597" s="45" t="str">
        <f t="shared" ca="1" si="576"/>
        <v/>
      </c>
      <c r="CE597" s="46" t="str">
        <f t="shared" ca="1" si="577"/>
        <v/>
      </c>
      <c r="CF597" s="44" t="str">
        <f t="shared" ca="1" si="578"/>
        <v/>
      </c>
      <c r="CL597" s="163" t="str">
        <f t="shared" si="560"/>
        <v/>
      </c>
      <c r="CM597" s="163" t="str">
        <f t="shared" si="561"/>
        <v/>
      </c>
      <c r="CR597" s="164" t="str">
        <f t="shared" ca="1" si="568"/>
        <v/>
      </c>
      <c r="CS597" s="44" t="str">
        <f ca="1">IF(COUNTIF($DG$2:DG1582,CR597)=1,VLOOKUP(CR597,DA:DB,2), IF(COUNTIF($DG$2:DG1582,CR597)=0,$CS$10,""))</f>
        <v/>
      </c>
      <c r="CT597" s="45" t="str">
        <f t="shared" ca="1" si="569"/>
        <v/>
      </c>
      <c r="CU597" s="45" t="str">
        <f t="shared" ca="1" si="570"/>
        <v/>
      </c>
      <c r="CV597" s="44" t="str">
        <f ca="1">IF(COUNTIF($DG$2:DG1582,CR597)=1,VLOOKUP(CR597,DC:DD,2), IF(COUNTIF($DG$2:DG1582,CR597)=0,$CT$10,""))</f>
        <v/>
      </c>
      <c r="CW597" s="45" t="str">
        <f t="shared" ca="1" si="571"/>
        <v/>
      </c>
      <c r="CX597" s="46" t="str">
        <f t="shared" ca="1" si="572"/>
        <v/>
      </c>
      <c r="CY597" s="44" t="str">
        <f t="shared" ca="1" si="573"/>
        <v/>
      </c>
    </row>
    <row r="598" spans="1:103">
      <c r="A598" s="164" t="str">
        <f t="shared" ca="1" si="550"/>
        <v/>
      </c>
      <c r="B598" s="71" t="str">
        <f ca="1">IF(COUNTIF($AD$2:AD1583,A598)=1,VLOOKUP(A598,T:U,2), IF(COUNTIF($AD$2:AD1583,A598)=0,$B$10,""))</f>
        <v/>
      </c>
      <c r="C598" s="31" t="str">
        <f t="shared" ca="1" si="566"/>
        <v/>
      </c>
      <c r="D598" s="32" t="str">
        <f t="shared" ca="1" si="551"/>
        <v/>
      </c>
      <c r="E598" s="71" t="str">
        <f ca="1">IF(COUNTIF($AD$2:AD1583,A598)=1,VLOOKUP(A598,V:W,2), IF(COUNTIF($AD$2:AD1583,A598)=0,$C$10,""))</f>
        <v/>
      </c>
      <c r="F598" s="31" t="str">
        <f t="shared" ca="1" si="552"/>
        <v/>
      </c>
      <c r="G598" s="32" t="str">
        <f t="shared" ca="1" si="553"/>
        <v/>
      </c>
      <c r="H598" s="71" t="str">
        <f ca="1">IF(COUNTIF($AD$2:AD1583,A598)=1,VLOOKUP(A598,X:Y,2), IF(COUNTIF($AD$2:AD1583,A598)=0,$D$10,""))</f>
        <v/>
      </c>
      <c r="I598" s="31" t="str">
        <f t="shared" ca="1" si="554"/>
        <v/>
      </c>
      <c r="J598" s="32" t="str">
        <f t="shared" ca="1" si="555"/>
        <v/>
      </c>
      <c r="K598" s="71" t="str">
        <f ca="1">IF(COUNTIF($AD$2:AD1583,A598)=1,VLOOKUP(A598,Z:AA,2), IF(COUNTIF($AD$2:AD1583,A598)=0,$E$10,""))</f>
        <v/>
      </c>
      <c r="L598" s="31" t="str">
        <f t="shared" ca="1" si="556"/>
        <v/>
      </c>
      <c r="M598" s="32" t="str">
        <f t="shared" ca="1" si="557"/>
        <v/>
      </c>
      <c r="N598" s="77" t="str">
        <f t="shared" ca="1" si="558"/>
        <v/>
      </c>
      <c r="O598" s="77"/>
      <c r="P598" s="77"/>
      <c r="Q598" s="77" t="str">
        <f ca="1">IF(ISERROR(B598-2),"",$G$5*SUM($O$14:O598)-$H$5*SUM($P$14:P598))</f>
        <v/>
      </c>
      <c r="R598" s="77" t="str">
        <f t="shared" ca="1" si="559"/>
        <v/>
      </c>
      <c r="AB598" s="163" t="str">
        <f t="shared" si="562"/>
        <v/>
      </c>
      <c r="AC598" s="163" t="str">
        <f t="shared" si="563"/>
        <v/>
      </c>
      <c r="BS598" s="163" t="str">
        <f t="shared" si="564"/>
        <v/>
      </c>
      <c r="BT598" s="163" t="str">
        <f t="shared" si="565"/>
        <v/>
      </c>
      <c r="BY598" s="164" t="str">
        <f t="shared" ca="1" si="574"/>
        <v/>
      </c>
      <c r="BZ598" s="44" t="str">
        <f ca="1">IF(COUNTIF($CN$2:CN1583,BY598)=1,VLOOKUP(BY598,CH:CI,2), IF(COUNTIF($CN$2:CN1583,BY598)=0,$BZ$10,""))</f>
        <v/>
      </c>
      <c r="CA598" s="45" t="str">
        <f t="shared" ca="1" si="567"/>
        <v/>
      </c>
      <c r="CB598" s="45" t="str">
        <f t="shared" ca="1" si="575"/>
        <v/>
      </c>
      <c r="CC598" s="44" t="str">
        <f ca="1">IF(COUNTIF($CN$2:CN1583,BY598)=1,VLOOKUP(BY598,CJ:CK,2), IF(COUNTIF($CN$2:CN1583,BY598)=0,$CA$10,""))</f>
        <v/>
      </c>
      <c r="CD598" s="45" t="str">
        <f t="shared" ca="1" si="576"/>
        <v/>
      </c>
      <c r="CE598" s="46" t="str">
        <f t="shared" ca="1" si="577"/>
        <v/>
      </c>
      <c r="CF598" s="44" t="str">
        <f t="shared" ca="1" si="578"/>
        <v/>
      </c>
      <c r="CL598" s="163" t="str">
        <f t="shared" si="560"/>
        <v/>
      </c>
      <c r="CM598" s="163" t="str">
        <f t="shared" si="561"/>
        <v/>
      </c>
      <c r="CR598" s="164" t="str">
        <f t="shared" ca="1" si="568"/>
        <v/>
      </c>
      <c r="CS598" s="44" t="str">
        <f ca="1">IF(COUNTIF($DG$2:DG1583,CR598)=1,VLOOKUP(CR598,DA:DB,2), IF(COUNTIF($DG$2:DG1583,CR598)=0,$CS$10,""))</f>
        <v/>
      </c>
      <c r="CT598" s="45" t="str">
        <f t="shared" ca="1" si="569"/>
        <v/>
      </c>
      <c r="CU598" s="45" t="str">
        <f t="shared" ca="1" si="570"/>
        <v/>
      </c>
      <c r="CV598" s="44" t="str">
        <f ca="1">IF(COUNTIF($DG$2:DG1583,CR598)=1,VLOOKUP(CR598,DC:DD,2), IF(COUNTIF($DG$2:DG1583,CR598)=0,$CT$10,""))</f>
        <v/>
      </c>
      <c r="CW598" s="45" t="str">
        <f t="shared" ca="1" si="571"/>
        <v/>
      </c>
      <c r="CX598" s="46" t="str">
        <f t="shared" ca="1" si="572"/>
        <v/>
      </c>
      <c r="CY598" s="44" t="str">
        <f t="shared" ca="1" si="573"/>
        <v/>
      </c>
    </row>
    <row r="599" spans="1:103">
      <c r="A599" s="164" t="str">
        <f t="shared" ca="1" si="550"/>
        <v/>
      </c>
      <c r="B599" s="71" t="str">
        <f ca="1">IF(COUNTIF($AD$2:AD1584,A599)=1,VLOOKUP(A599,T:U,2), IF(COUNTIF($AD$2:AD1584,A599)=0,$B$10,""))</f>
        <v/>
      </c>
      <c r="C599" s="31" t="str">
        <f t="shared" ca="1" si="566"/>
        <v/>
      </c>
      <c r="D599" s="32" t="str">
        <f t="shared" ca="1" si="551"/>
        <v/>
      </c>
      <c r="E599" s="71" t="str">
        <f ca="1">IF(COUNTIF($AD$2:AD1584,A599)=1,VLOOKUP(A599,V:W,2), IF(COUNTIF($AD$2:AD1584,A599)=0,$C$10,""))</f>
        <v/>
      </c>
      <c r="F599" s="31" t="str">
        <f t="shared" ca="1" si="552"/>
        <v/>
      </c>
      <c r="G599" s="32" t="str">
        <f t="shared" ca="1" si="553"/>
        <v/>
      </c>
      <c r="H599" s="71" t="str">
        <f ca="1">IF(COUNTIF($AD$2:AD1584,A599)=1,VLOOKUP(A599,X:Y,2), IF(COUNTIF($AD$2:AD1584,A599)=0,$D$10,""))</f>
        <v/>
      </c>
      <c r="I599" s="31" t="str">
        <f t="shared" ca="1" si="554"/>
        <v/>
      </c>
      <c r="J599" s="32" t="str">
        <f t="shared" ca="1" si="555"/>
        <v/>
      </c>
      <c r="K599" s="71" t="str">
        <f ca="1">IF(COUNTIF($AD$2:AD1584,A599)=1,VLOOKUP(A599,Z:AA,2), IF(COUNTIF($AD$2:AD1584,A599)=0,$E$10,""))</f>
        <v/>
      </c>
      <c r="L599" s="31" t="str">
        <f t="shared" ca="1" si="556"/>
        <v/>
      </c>
      <c r="M599" s="32" t="str">
        <f t="shared" ca="1" si="557"/>
        <v/>
      </c>
      <c r="N599" s="77" t="str">
        <f t="shared" ca="1" si="558"/>
        <v/>
      </c>
      <c r="O599" s="77"/>
      <c r="P599" s="77"/>
      <c r="Q599" s="77" t="str">
        <f ca="1">IF(ISERROR(B599-2),"",$G$5*SUM($O$14:O599)-$H$5*SUM($P$14:P599))</f>
        <v/>
      </c>
      <c r="R599" s="77" t="str">
        <f t="shared" ca="1" si="559"/>
        <v/>
      </c>
      <c r="AB599" s="163" t="str">
        <f t="shared" si="562"/>
        <v/>
      </c>
      <c r="AC599" s="163" t="str">
        <f t="shared" si="563"/>
        <v/>
      </c>
      <c r="BS599" s="163" t="str">
        <f t="shared" si="564"/>
        <v/>
      </c>
      <c r="BT599" s="163" t="str">
        <f t="shared" si="565"/>
        <v/>
      </c>
      <c r="BY599" s="164" t="str">
        <f t="shared" ca="1" si="574"/>
        <v/>
      </c>
      <c r="BZ599" s="44" t="str">
        <f ca="1">IF(COUNTIF($CN$2:CN1584,BY599)=1,VLOOKUP(BY599,CH:CI,2), IF(COUNTIF($CN$2:CN1584,BY599)=0,$BZ$10,""))</f>
        <v/>
      </c>
      <c r="CA599" s="45" t="str">
        <f t="shared" ca="1" si="567"/>
        <v/>
      </c>
      <c r="CB599" s="45" t="str">
        <f t="shared" ca="1" si="575"/>
        <v/>
      </c>
      <c r="CC599" s="44" t="str">
        <f ca="1">IF(COUNTIF($CN$2:CN1584,BY599)=1,VLOOKUP(BY599,CJ:CK,2), IF(COUNTIF($CN$2:CN1584,BY599)=0,$CA$10,""))</f>
        <v/>
      </c>
      <c r="CD599" s="45" t="str">
        <f t="shared" ca="1" si="576"/>
        <v/>
      </c>
      <c r="CE599" s="46" t="str">
        <f t="shared" ca="1" si="577"/>
        <v/>
      </c>
      <c r="CF599" s="44" t="str">
        <f t="shared" ca="1" si="578"/>
        <v/>
      </c>
      <c r="CL599" s="163" t="str">
        <f t="shared" si="560"/>
        <v/>
      </c>
      <c r="CM599" s="163" t="str">
        <f t="shared" si="561"/>
        <v/>
      </c>
      <c r="CR599" s="164" t="str">
        <f t="shared" ca="1" si="568"/>
        <v/>
      </c>
      <c r="CS599" s="44" t="str">
        <f ca="1">IF(COUNTIF($DG$2:DG1584,CR599)=1,VLOOKUP(CR599,DA:DB,2), IF(COUNTIF($DG$2:DG1584,CR599)=0,$CS$10,""))</f>
        <v/>
      </c>
      <c r="CT599" s="45" t="str">
        <f t="shared" ca="1" si="569"/>
        <v/>
      </c>
      <c r="CU599" s="45" t="str">
        <f t="shared" ca="1" si="570"/>
        <v/>
      </c>
      <c r="CV599" s="44" t="str">
        <f ca="1">IF(COUNTIF($DG$2:DG1584,CR599)=1,VLOOKUP(CR599,DC:DD,2), IF(COUNTIF($DG$2:DG1584,CR599)=0,$CT$10,""))</f>
        <v/>
      </c>
      <c r="CW599" s="45" t="str">
        <f t="shared" ca="1" si="571"/>
        <v/>
      </c>
      <c r="CX599" s="46" t="str">
        <f t="shared" ca="1" si="572"/>
        <v/>
      </c>
      <c r="CY599" s="44" t="str">
        <f t="shared" ca="1" si="573"/>
        <v/>
      </c>
    </row>
    <row r="600" spans="1:103">
      <c r="A600" s="164" t="str">
        <f t="shared" ca="1" si="550"/>
        <v/>
      </c>
      <c r="B600" s="71" t="str">
        <f ca="1">IF(COUNTIF($AD$2:AD1585,A600)=1,VLOOKUP(A600,T:U,2), IF(COUNTIF($AD$2:AD1585,A600)=0,$B$10,""))</f>
        <v/>
      </c>
      <c r="C600" s="31" t="str">
        <f t="shared" ca="1" si="566"/>
        <v/>
      </c>
      <c r="D600" s="32" t="str">
        <f t="shared" ca="1" si="551"/>
        <v/>
      </c>
      <c r="E600" s="71" t="str">
        <f ca="1">IF(COUNTIF($AD$2:AD1585,A600)=1,VLOOKUP(A600,V:W,2), IF(COUNTIF($AD$2:AD1585,A600)=0,$C$10,""))</f>
        <v/>
      </c>
      <c r="F600" s="31" t="str">
        <f t="shared" ca="1" si="552"/>
        <v/>
      </c>
      <c r="G600" s="32" t="str">
        <f t="shared" ca="1" si="553"/>
        <v/>
      </c>
      <c r="H600" s="71" t="str">
        <f ca="1">IF(COUNTIF($AD$2:AD1585,A600)=1,VLOOKUP(A600,X:Y,2), IF(COUNTIF($AD$2:AD1585,A600)=0,$D$10,""))</f>
        <v/>
      </c>
      <c r="I600" s="31" t="str">
        <f t="shared" ca="1" si="554"/>
        <v/>
      </c>
      <c r="J600" s="32" t="str">
        <f t="shared" ca="1" si="555"/>
        <v/>
      </c>
      <c r="K600" s="71" t="str">
        <f ca="1">IF(COUNTIF($AD$2:AD1585,A600)=1,VLOOKUP(A600,Z:AA,2), IF(COUNTIF($AD$2:AD1585,A600)=0,$E$10,""))</f>
        <v/>
      </c>
      <c r="L600" s="31" t="str">
        <f t="shared" ca="1" si="556"/>
        <v/>
      </c>
      <c r="M600" s="32" t="str">
        <f t="shared" ca="1" si="557"/>
        <v/>
      </c>
      <c r="N600" s="77" t="str">
        <f t="shared" ca="1" si="558"/>
        <v/>
      </c>
      <c r="O600" s="77"/>
      <c r="P600" s="77"/>
      <c r="Q600" s="77" t="str">
        <f ca="1">IF(ISERROR(B600-2),"",$G$5*SUM($O$14:O600)-$H$5*SUM($P$14:P600))</f>
        <v/>
      </c>
      <c r="R600" s="77" t="str">
        <f t="shared" ca="1" si="559"/>
        <v/>
      </c>
      <c r="AB600" s="163" t="str">
        <f t="shared" si="562"/>
        <v/>
      </c>
      <c r="AC600" s="163" t="str">
        <f t="shared" si="563"/>
        <v/>
      </c>
      <c r="BS600" s="163" t="str">
        <f t="shared" si="564"/>
        <v/>
      </c>
      <c r="BT600" s="163" t="str">
        <f t="shared" si="565"/>
        <v/>
      </c>
      <c r="BY600" s="164" t="str">
        <f t="shared" ca="1" si="574"/>
        <v/>
      </c>
      <c r="BZ600" s="44" t="str">
        <f ca="1">IF(COUNTIF($CN$2:CN1585,BY600)=1,VLOOKUP(BY600,CH:CI,2), IF(COUNTIF($CN$2:CN1585,BY600)=0,$BZ$10,""))</f>
        <v/>
      </c>
      <c r="CA600" s="45" t="str">
        <f t="shared" ca="1" si="567"/>
        <v/>
      </c>
      <c r="CB600" s="45" t="str">
        <f t="shared" ca="1" si="575"/>
        <v/>
      </c>
      <c r="CC600" s="44" t="str">
        <f ca="1">IF(COUNTIF($CN$2:CN1585,BY600)=1,VLOOKUP(BY600,CJ:CK,2), IF(COUNTIF($CN$2:CN1585,BY600)=0,$CA$10,""))</f>
        <v/>
      </c>
      <c r="CD600" s="45" t="str">
        <f t="shared" ca="1" si="576"/>
        <v/>
      </c>
      <c r="CE600" s="46" t="str">
        <f t="shared" ca="1" si="577"/>
        <v/>
      </c>
      <c r="CF600" s="44" t="str">
        <f t="shared" ca="1" si="578"/>
        <v/>
      </c>
      <c r="CL600" s="163" t="str">
        <f t="shared" si="560"/>
        <v/>
      </c>
      <c r="CM600" s="163" t="str">
        <f t="shared" si="561"/>
        <v/>
      </c>
      <c r="CR600" s="164" t="str">
        <f t="shared" ca="1" si="568"/>
        <v/>
      </c>
      <c r="CS600" s="44" t="str">
        <f ca="1">IF(COUNTIF($DG$2:DG1585,CR600)=1,VLOOKUP(CR600,DA:DB,2), IF(COUNTIF($DG$2:DG1585,CR600)=0,$CS$10,""))</f>
        <v/>
      </c>
      <c r="CT600" s="45" t="str">
        <f t="shared" ca="1" si="569"/>
        <v/>
      </c>
      <c r="CU600" s="45" t="str">
        <f t="shared" ca="1" si="570"/>
        <v/>
      </c>
      <c r="CV600" s="44" t="str">
        <f ca="1">IF(COUNTIF($DG$2:DG1585,CR600)=1,VLOOKUP(CR600,DC:DD,2), IF(COUNTIF($DG$2:DG1585,CR600)=0,$CT$10,""))</f>
        <v/>
      </c>
      <c r="CW600" s="45" t="str">
        <f t="shared" ca="1" si="571"/>
        <v/>
      </c>
      <c r="CX600" s="46" t="str">
        <f t="shared" ca="1" si="572"/>
        <v/>
      </c>
      <c r="CY600" s="44" t="str">
        <f t="shared" ca="1" si="573"/>
        <v/>
      </c>
    </row>
    <row r="601" spans="1:103">
      <c r="A601" s="164" t="str">
        <f t="shared" ca="1" si="550"/>
        <v/>
      </c>
      <c r="B601" s="71" t="str">
        <f ca="1">IF(COUNTIF($AD$2:AD1586,A601)=1,VLOOKUP(A601,T:U,2), IF(COUNTIF($AD$2:AD1586,A601)=0,$B$10,""))</f>
        <v/>
      </c>
      <c r="C601" s="31" t="str">
        <f t="shared" ca="1" si="566"/>
        <v/>
      </c>
      <c r="D601" s="32" t="str">
        <f t="shared" ca="1" si="551"/>
        <v/>
      </c>
      <c r="E601" s="71" t="str">
        <f ca="1">IF(COUNTIF($AD$2:AD1586,A601)=1,VLOOKUP(A601,V:W,2), IF(COUNTIF($AD$2:AD1586,A601)=0,$C$10,""))</f>
        <v/>
      </c>
      <c r="F601" s="31" t="str">
        <f t="shared" ca="1" si="552"/>
        <v/>
      </c>
      <c r="G601" s="32" t="str">
        <f t="shared" ca="1" si="553"/>
        <v/>
      </c>
      <c r="H601" s="71" t="str">
        <f ca="1">IF(COUNTIF($AD$2:AD1586,A601)=1,VLOOKUP(A601,X:Y,2), IF(COUNTIF($AD$2:AD1586,A601)=0,$D$10,""))</f>
        <v/>
      </c>
      <c r="I601" s="31" t="str">
        <f t="shared" ca="1" si="554"/>
        <v/>
      </c>
      <c r="J601" s="32" t="str">
        <f t="shared" ca="1" si="555"/>
        <v/>
      </c>
      <c r="K601" s="71" t="str">
        <f ca="1">IF(COUNTIF($AD$2:AD1586,A601)=1,VLOOKUP(A601,Z:AA,2), IF(COUNTIF($AD$2:AD1586,A601)=0,$E$10,""))</f>
        <v/>
      </c>
      <c r="L601" s="31" t="str">
        <f t="shared" ca="1" si="556"/>
        <v/>
      </c>
      <c r="M601" s="32" t="str">
        <f t="shared" ca="1" si="557"/>
        <v/>
      </c>
      <c r="N601" s="77" t="str">
        <f t="shared" ca="1" si="558"/>
        <v/>
      </c>
      <c r="O601" s="77"/>
      <c r="P601" s="77"/>
      <c r="Q601" s="77" t="str">
        <f ca="1">IF(ISERROR(B601-2),"",$G$5*SUM($O$14:O601)-$H$5*SUM($P$14:P601))</f>
        <v/>
      </c>
      <c r="R601" s="77" t="str">
        <f t="shared" ca="1" si="559"/>
        <v/>
      </c>
      <c r="AB601" s="163" t="str">
        <f t="shared" si="562"/>
        <v/>
      </c>
      <c r="AC601" s="163" t="str">
        <f t="shared" si="563"/>
        <v/>
      </c>
      <c r="BS601" s="163" t="str">
        <f t="shared" si="564"/>
        <v/>
      </c>
      <c r="BT601" s="163" t="str">
        <f t="shared" si="565"/>
        <v/>
      </c>
      <c r="BY601" s="164" t="str">
        <f t="shared" ca="1" si="574"/>
        <v/>
      </c>
      <c r="BZ601" s="44" t="str">
        <f ca="1">IF(COUNTIF($CN$2:CN1586,BY601)=1,VLOOKUP(BY601,CH:CI,2), IF(COUNTIF($CN$2:CN1586,BY601)=0,$BZ$10,""))</f>
        <v/>
      </c>
      <c r="CA601" s="45" t="str">
        <f t="shared" ca="1" si="567"/>
        <v/>
      </c>
      <c r="CB601" s="45" t="str">
        <f t="shared" ca="1" si="575"/>
        <v/>
      </c>
      <c r="CC601" s="44" t="str">
        <f ca="1">IF(COUNTIF($CN$2:CN1586,BY601)=1,VLOOKUP(BY601,CJ:CK,2), IF(COUNTIF($CN$2:CN1586,BY601)=0,$CA$10,""))</f>
        <v/>
      </c>
      <c r="CD601" s="45" t="str">
        <f t="shared" ca="1" si="576"/>
        <v/>
      </c>
      <c r="CE601" s="46" t="str">
        <f t="shared" ca="1" si="577"/>
        <v/>
      </c>
      <c r="CF601" s="44" t="str">
        <f t="shared" ca="1" si="578"/>
        <v/>
      </c>
      <c r="CL601" s="163" t="str">
        <f t="shared" si="560"/>
        <v/>
      </c>
      <c r="CM601" s="163" t="str">
        <f t="shared" si="561"/>
        <v/>
      </c>
      <c r="CR601" s="164" t="str">
        <f t="shared" ca="1" si="568"/>
        <v/>
      </c>
      <c r="CS601" s="44" t="str">
        <f ca="1">IF(COUNTIF($DG$2:DG1586,CR601)=1,VLOOKUP(CR601,DA:DB,2), IF(COUNTIF($DG$2:DG1586,CR601)=0,$CS$10,""))</f>
        <v/>
      </c>
      <c r="CT601" s="45" t="str">
        <f t="shared" ca="1" si="569"/>
        <v/>
      </c>
      <c r="CU601" s="45" t="str">
        <f t="shared" ca="1" si="570"/>
        <v/>
      </c>
      <c r="CV601" s="44" t="str">
        <f ca="1">IF(COUNTIF($DG$2:DG1586,CR601)=1,VLOOKUP(CR601,DC:DD,2), IF(COUNTIF($DG$2:DG1586,CR601)=0,$CT$10,""))</f>
        <v/>
      </c>
      <c r="CW601" s="45" t="str">
        <f t="shared" ca="1" si="571"/>
        <v/>
      </c>
      <c r="CX601" s="46" t="str">
        <f t="shared" ca="1" si="572"/>
        <v/>
      </c>
      <c r="CY601" s="44" t="str">
        <f t="shared" ca="1" si="573"/>
        <v/>
      </c>
    </row>
    <row r="602" spans="1:103">
      <c r="A602" s="164" t="str">
        <f t="shared" ca="1" si="550"/>
        <v/>
      </c>
      <c r="B602" s="71" t="str">
        <f ca="1">IF(COUNTIF($AD$2:AD1587,A602)=1,VLOOKUP(A602,T:U,2), IF(COUNTIF($AD$2:AD1587,A602)=0,$B$10,""))</f>
        <v/>
      </c>
      <c r="C602" s="31" t="str">
        <f t="shared" ca="1" si="566"/>
        <v/>
      </c>
      <c r="D602" s="32" t="str">
        <f t="shared" ca="1" si="551"/>
        <v/>
      </c>
      <c r="E602" s="71" t="str">
        <f ca="1">IF(COUNTIF($AD$2:AD1587,A602)=1,VLOOKUP(A602,V:W,2), IF(COUNTIF($AD$2:AD1587,A602)=0,$C$10,""))</f>
        <v/>
      </c>
      <c r="F602" s="31" t="str">
        <f t="shared" ca="1" si="552"/>
        <v/>
      </c>
      <c r="G602" s="32" t="str">
        <f t="shared" ca="1" si="553"/>
        <v/>
      </c>
      <c r="H602" s="71" t="str">
        <f ca="1">IF(COUNTIF($AD$2:AD1587,A602)=1,VLOOKUP(A602,X:Y,2), IF(COUNTIF($AD$2:AD1587,A602)=0,$D$10,""))</f>
        <v/>
      </c>
      <c r="I602" s="31" t="str">
        <f t="shared" ca="1" si="554"/>
        <v/>
      </c>
      <c r="J602" s="32" t="str">
        <f t="shared" ca="1" si="555"/>
        <v/>
      </c>
      <c r="K602" s="71" t="str">
        <f ca="1">IF(COUNTIF($AD$2:AD1587,A602)=1,VLOOKUP(A602,Z:AA,2), IF(COUNTIF($AD$2:AD1587,A602)=0,$E$10,""))</f>
        <v/>
      </c>
      <c r="L602" s="31" t="str">
        <f t="shared" ca="1" si="556"/>
        <v/>
      </c>
      <c r="M602" s="32" t="str">
        <f t="shared" ca="1" si="557"/>
        <v/>
      </c>
      <c r="N602" s="77" t="str">
        <f t="shared" ca="1" si="558"/>
        <v/>
      </c>
      <c r="O602" s="77"/>
      <c r="P602" s="77"/>
      <c r="Q602" s="77" t="str">
        <f ca="1">IF(ISERROR(B602-2),"",$G$5*SUM($O$14:O602)-$H$5*SUM($P$14:P602))</f>
        <v/>
      </c>
      <c r="R602" s="77" t="str">
        <f t="shared" ca="1" si="559"/>
        <v/>
      </c>
      <c r="AB602" s="163" t="str">
        <f t="shared" si="562"/>
        <v/>
      </c>
      <c r="AC602" s="163" t="str">
        <f t="shared" si="563"/>
        <v/>
      </c>
      <c r="BS602" s="163" t="str">
        <f t="shared" si="564"/>
        <v/>
      </c>
      <c r="BT602" s="163" t="str">
        <f t="shared" si="565"/>
        <v/>
      </c>
      <c r="BY602" s="164" t="str">
        <f t="shared" ca="1" si="574"/>
        <v/>
      </c>
      <c r="BZ602" s="44" t="str">
        <f ca="1">IF(COUNTIF($CN$2:CN1587,BY602)=1,VLOOKUP(BY602,CH:CI,2), IF(COUNTIF($CN$2:CN1587,BY602)=0,$BZ$10,""))</f>
        <v/>
      </c>
      <c r="CA602" s="45" t="str">
        <f t="shared" ca="1" si="567"/>
        <v/>
      </c>
      <c r="CB602" s="45" t="str">
        <f t="shared" ca="1" si="575"/>
        <v/>
      </c>
      <c r="CC602" s="44" t="str">
        <f ca="1">IF(COUNTIF($CN$2:CN1587,BY602)=1,VLOOKUP(BY602,CJ:CK,2), IF(COUNTIF($CN$2:CN1587,BY602)=0,$CA$10,""))</f>
        <v/>
      </c>
      <c r="CD602" s="45" t="str">
        <f t="shared" ca="1" si="576"/>
        <v/>
      </c>
      <c r="CE602" s="46" t="str">
        <f t="shared" ca="1" si="577"/>
        <v/>
      </c>
      <c r="CF602" s="44" t="str">
        <f t="shared" ca="1" si="578"/>
        <v/>
      </c>
      <c r="CL602" s="163" t="str">
        <f t="shared" si="560"/>
        <v/>
      </c>
      <c r="CM602" s="163" t="str">
        <f t="shared" si="561"/>
        <v/>
      </c>
      <c r="CR602" s="164" t="str">
        <f t="shared" ca="1" si="568"/>
        <v/>
      </c>
      <c r="CS602" s="44" t="str">
        <f ca="1">IF(COUNTIF($DG$2:DG1587,CR602)=1,VLOOKUP(CR602,DA:DB,2), IF(COUNTIF($DG$2:DG1587,CR602)=0,$CS$10,""))</f>
        <v/>
      </c>
      <c r="CT602" s="45" t="str">
        <f t="shared" ca="1" si="569"/>
        <v/>
      </c>
      <c r="CU602" s="45" t="str">
        <f t="shared" ca="1" si="570"/>
        <v/>
      </c>
      <c r="CV602" s="44" t="str">
        <f ca="1">IF(COUNTIF($DG$2:DG1587,CR602)=1,VLOOKUP(CR602,DC:DD,2), IF(COUNTIF($DG$2:DG1587,CR602)=0,$CT$10,""))</f>
        <v/>
      </c>
      <c r="CW602" s="45" t="str">
        <f t="shared" ca="1" si="571"/>
        <v/>
      </c>
      <c r="CX602" s="46" t="str">
        <f t="shared" ca="1" si="572"/>
        <v/>
      </c>
      <c r="CY602" s="44" t="str">
        <f t="shared" ca="1" si="573"/>
        <v/>
      </c>
    </row>
    <row r="603" spans="1:103">
      <c r="A603" s="164" t="str">
        <f t="shared" ca="1" si="550"/>
        <v/>
      </c>
      <c r="B603" s="71" t="str">
        <f ca="1">IF(COUNTIF($AD$2:AD1588,A603)=1,VLOOKUP(A603,T:U,2), IF(COUNTIF($AD$2:AD1588,A603)=0,$B$10,""))</f>
        <v/>
      </c>
      <c r="C603" s="31" t="str">
        <f t="shared" ca="1" si="566"/>
        <v/>
      </c>
      <c r="D603" s="32" t="str">
        <f t="shared" ca="1" si="551"/>
        <v/>
      </c>
      <c r="E603" s="71" t="str">
        <f ca="1">IF(COUNTIF($AD$2:AD1588,A603)=1,VLOOKUP(A603,V:W,2), IF(COUNTIF($AD$2:AD1588,A603)=0,$C$10,""))</f>
        <v/>
      </c>
      <c r="F603" s="31" t="str">
        <f t="shared" ca="1" si="552"/>
        <v/>
      </c>
      <c r="G603" s="32" t="str">
        <f t="shared" ca="1" si="553"/>
        <v/>
      </c>
      <c r="H603" s="71" t="str">
        <f ca="1">IF(COUNTIF($AD$2:AD1588,A603)=1,VLOOKUP(A603,X:Y,2), IF(COUNTIF($AD$2:AD1588,A603)=0,$D$10,""))</f>
        <v/>
      </c>
      <c r="I603" s="31" t="str">
        <f t="shared" ca="1" si="554"/>
        <v/>
      </c>
      <c r="J603" s="32" t="str">
        <f t="shared" ca="1" si="555"/>
        <v/>
      </c>
      <c r="K603" s="71" t="str">
        <f ca="1">IF(COUNTIF($AD$2:AD1588,A603)=1,VLOOKUP(A603,Z:AA,2), IF(COUNTIF($AD$2:AD1588,A603)=0,$E$10,""))</f>
        <v/>
      </c>
      <c r="L603" s="31" t="str">
        <f t="shared" ca="1" si="556"/>
        <v/>
      </c>
      <c r="M603" s="32" t="str">
        <f t="shared" ca="1" si="557"/>
        <v/>
      </c>
      <c r="N603" s="77" t="str">
        <f t="shared" ca="1" si="558"/>
        <v/>
      </c>
      <c r="O603" s="77"/>
      <c r="P603" s="77"/>
      <c r="Q603" s="77" t="str">
        <f ca="1">IF(ISERROR(B603-2),"",$G$5*SUM($O$14:O603)-$H$5*SUM($P$14:P603))</f>
        <v/>
      </c>
      <c r="R603" s="77" t="str">
        <f t="shared" ca="1" si="559"/>
        <v/>
      </c>
      <c r="AB603" s="163" t="str">
        <f t="shared" si="562"/>
        <v/>
      </c>
      <c r="AC603" s="163" t="str">
        <f t="shared" si="563"/>
        <v/>
      </c>
      <c r="BS603" s="163" t="str">
        <f t="shared" si="564"/>
        <v/>
      </c>
      <c r="BT603" s="163" t="str">
        <f t="shared" si="565"/>
        <v/>
      </c>
      <c r="BY603" s="164" t="str">
        <f t="shared" ca="1" si="574"/>
        <v/>
      </c>
      <c r="BZ603" s="44" t="str">
        <f ca="1">IF(COUNTIF($CN$2:CN1588,BY603)=1,VLOOKUP(BY603,CH:CI,2), IF(COUNTIF($CN$2:CN1588,BY603)=0,$BZ$10,""))</f>
        <v/>
      </c>
      <c r="CA603" s="45" t="str">
        <f t="shared" ca="1" si="567"/>
        <v/>
      </c>
      <c r="CB603" s="45" t="str">
        <f t="shared" ca="1" si="575"/>
        <v/>
      </c>
      <c r="CC603" s="44" t="str">
        <f ca="1">IF(COUNTIF($CN$2:CN1588,BY603)=1,VLOOKUP(BY603,CJ:CK,2), IF(COUNTIF($CN$2:CN1588,BY603)=0,$CA$10,""))</f>
        <v/>
      </c>
      <c r="CD603" s="45" t="str">
        <f t="shared" ca="1" si="576"/>
        <v/>
      </c>
      <c r="CE603" s="46" t="str">
        <f t="shared" ca="1" si="577"/>
        <v/>
      </c>
      <c r="CF603" s="44" t="str">
        <f t="shared" ca="1" si="578"/>
        <v/>
      </c>
      <c r="CL603" s="163" t="str">
        <f t="shared" si="560"/>
        <v/>
      </c>
      <c r="CM603" s="163" t="str">
        <f t="shared" si="561"/>
        <v/>
      </c>
      <c r="CR603" s="164" t="str">
        <f t="shared" ca="1" si="568"/>
        <v/>
      </c>
      <c r="CS603" s="44" t="str">
        <f ca="1">IF(COUNTIF($DG$2:DG1588,CR603)=1,VLOOKUP(CR603,DA:DB,2), IF(COUNTIF($DG$2:DG1588,CR603)=0,$CS$10,""))</f>
        <v/>
      </c>
      <c r="CT603" s="45" t="str">
        <f t="shared" ca="1" si="569"/>
        <v/>
      </c>
      <c r="CU603" s="45" t="str">
        <f t="shared" ca="1" si="570"/>
        <v/>
      </c>
      <c r="CV603" s="44" t="str">
        <f ca="1">IF(COUNTIF($DG$2:DG1588,CR603)=1,VLOOKUP(CR603,DC:DD,2), IF(COUNTIF($DG$2:DG1588,CR603)=0,$CT$10,""))</f>
        <v/>
      </c>
      <c r="CW603" s="45" t="str">
        <f t="shared" ca="1" si="571"/>
        <v/>
      </c>
      <c r="CX603" s="46" t="str">
        <f t="shared" ca="1" si="572"/>
        <v/>
      </c>
      <c r="CY603" s="44" t="str">
        <f t="shared" ca="1" si="573"/>
        <v/>
      </c>
    </row>
    <row r="604" spans="1:103">
      <c r="A604" s="164" t="str">
        <f t="shared" ca="1" si="550"/>
        <v/>
      </c>
      <c r="B604" s="71" t="str">
        <f ca="1">IF(COUNTIF($AD$2:AD1589,A604)=1,VLOOKUP(A604,T:U,2), IF(COUNTIF($AD$2:AD1589,A604)=0,$B$10,""))</f>
        <v/>
      </c>
      <c r="C604" s="31" t="str">
        <f t="shared" ca="1" si="566"/>
        <v/>
      </c>
      <c r="D604" s="32" t="str">
        <f t="shared" ca="1" si="551"/>
        <v/>
      </c>
      <c r="E604" s="71" t="str">
        <f ca="1">IF(COUNTIF($AD$2:AD1589,A604)=1,VLOOKUP(A604,V:W,2), IF(COUNTIF($AD$2:AD1589,A604)=0,$C$10,""))</f>
        <v/>
      </c>
      <c r="F604" s="31" t="str">
        <f t="shared" ca="1" si="552"/>
        <v/>
      </c>
      <c r="G604" s="32" t="str">
        <f t="shared" ca="1" si="553"/>
        <v/>
      </c>
      <c r="H604" s="71" t="str">
        <f ca="1">IF(COUNTIF($AD$2:AD1589,A604)=1,VLOOKUP(A604,X:Y,2), IF(COUNTIF($AD$2:AD1589,A604)=0,$D$10,""))</f>
        <v/>
      </c>
      <c r="I604" s="31" t="str">
        <f t="shared" ca="1" si="554"/>
        <v/>
      </c>
      <c r="J604" s="32" t="str">
        <f t="shared" ca="1" si="555"/>
        <v/>
      </c>
      <c r="K604" s="71" t="str">
        <f ca="1">IF(COUNTIF($AD$2:AD1589,A604)=1,VLOOKUP(A604,Z:AA,2), IF(COUNTIF($AD$2:AD1589,A604)=0,$E$10,""))</f>
        <v/>
      </c>
      <c r="L604" s="31" t="str">
        <f t="shared" ca="1" si="556"/>
        <v/>
      </c>
      <c r="M604" s="32" t="str">
        <f t="shared" ca="1" si="557"/>
        <v/>
      </c>
      <c r="N604" s="77" t="str">
        <f t="shared" ca="1" si="558"/>
        <v/>
      </c>
      <c r="O604" s="77"/>
      <c r="P604" s="77"/>
      <c r="Q604" s="77" t="str">
        <f ca="1">IF(ISERROR(B604-2),"",$G$5*SUM($O$14:O604)-$H$5*SUM($P$14:P604))</f>
        <v/>
      </c>
      <c r="R604" s="77" t="str">
        <f t="shared" ca="1" si="559"/>
        <v/>
      </c>
      <c r="AB604" s="163" t="str">
        <f t="shared" si="562"/>
        <v/>
      </c>
      <c r="AC604" s="163" t="str">
        <f t="shared" si="563"/>
        <v/>
      </c>
      <c r="BS604" s="163" t="str">
        <f t="shared" si="564"/>
        <v/>
      </c>
      <c r="BT604" s="163" t="str">
        <f t="shared" si="565"/>
        <v/>
      </c>
      <c r="BY604" s="164" t="str">
        <f t="shared" ca="1" si="574"/>
        <v/>
      </c>
      <c r="BZ604" s="44" t="str">
        <f ca="1">IF(COUNTIF($CN$2:CN1589,BY604)=1,VLOOKUP(BY604,CH:CI,2), IF(COUNTIF($CN$2:CN1589,BY604)=0,$BZ$10,""))</f>
        <v/>
      </c>
      <c r="CA604" s="45" t="str">
        <f t="shared" ca="1" si="567"/>
        <v/>
      </c>
      <c r="CB604" s="45" t="str">
        <f t="shared" ca="1" si="575"/>
        <v/>
      </c>
      <c r="CC604" s="44" t="str">
        <f ca="1">IF(COUNTIF($CN$2:CN1589,BY604)=1,VLOOKUP(BY604,CJ:CK,2), IF(COUNTIF($CN$2:CN1589,BY604)=0,$CA$10,""))</f>
        <v/>
      </c>
      <c r="CD604" s="45" t="str">
        <f t="shared" ca="1" si="576"/>
        <v/>
      </c>
      <c r="CE604" s="46" t="str">
        <f t="shared" ca="1" si="577"/>
        <v/>
      </c>
      <c r="CF604" s="44" t="str">
        <f t="shared" ca="1" si="578"/>
        <v/>
      </c>
      <c r="CL604" s="163" t="str">
        <f t="shared" si="560"/>
        <v/>
      </c>
      <c r="CM604" s="163" t="str">
        <f t="shared" si="561"/>
        <v/>
      </c>
      <c r="CR604" s="164" t="str">
        <f t="shared" ca="1" si="568"/>
        <v/>
      </c>
      <c r="CS604" s="44" t="str">
        <f ca="1">IF(COUNTIF($DG$2:DG1589,CR604)=1,VLOOKUP(CR604,DA:DB,2), IF(COUNTIF($DG$2:DG1589,CR604)=0,$CS$10,""))</f>
        <v/>
      </c>
      <c r="CT604" s="45" t="str">
        <f t="shared" ca="1" si="569"/>
        <v/>
      </c>
      <c r="CU604" s="45" t="str">
        <f t="shared" ca="1" si="570"/>
        <v/>
      </c>
      <c r="CV604" s="44" t="str">
        <f ca="1">IF(COUNTIF($DG$2:DG1589,CR604)=1,VLOOKUP(CR604,DC:DD,2), IF(COUNTIF($DG$2:DG1589,CR604)=0,$CT$10,""))</f>
        <v/>
      </c>
      <c r="CW604" s="45" t="str">
        <f t="shared" ca="1" si="571"/>
        <v/>
      </c>
      <c r="CX604" s="46" t="str">
        <f t="shared" ca="1" si="572"/>
        <v/>
      </c>
      <c r="CY604" s="44" t="str">
        <f t="shared" ca="1" si="573"/>
        <v/>
      </c>
    </row>
    <row r="605" spans="1:103">
      <c r="A605" s="164" t="str">
        <f t="shared" ref="A605:A653" ca="1" si="579">IF(AND(ISBLANK(AD594), A604 = $AD$1),NOW(),IF(ISBLANK(AD594),"",AD594))</f>
        <v/>
      </c>
      <c r="B605" s="71" t="str">
        <f ca="1">IF(COUNTIF($AD$2:AD1590,A605)=1,VLOOKUP(A605,T:U,2), IF(COUNTIF($AD$2:AD1590,A605)=0,$B$10,""))</f>
        <v/>
      </c>
      <c r="C605" s="31" t="str">
        <f t="shared" ca="1" si="566"/>
        <v/>
      </c>
      <c r="D605" s="32" t="str">
        <f t="shared" ref="D605:D653" ca="1" si="580">IF(ISERROR(B605-2),"",-1*(A605-$A$14)/360*$B$7*$B$5)</f>
        <v/>
      </c>
      <c r="E605" s="71" t="str">
        <f ca="1">IF(COUNTIF($AD$2:AD1590,A605)=1,VLOOKUP(A605,V:W,2), IF(COUNTIF($AD$2:AD1590,A605)=0,$C$10,""))</f>
        <v/>
      </c>
      <c r="F605" s="31" t="str">
        <f t="shared" ref="F605:F653" ca="1" si="581">IF(ISERROR(B605-2),"",(E605-$E$14)/100*$C$5)</f>
        <v/>
      </c>
      <c r="G605" s="32" t="str">
        <f t="shared" ref="G605:G653" ca="1" si="582">IF(ISERROR(B605-2),"",ROUNDUP(A605-$A$14,0)/360*$C$6*$C$5-ROUNDUP(A605-$A$14,0)/360*$C$7*$C$5*$E$14/100)</f>
        <v/>
      </c>
      <c r="H605" s="71" t="str">
        <f ca="1">IF(COUNTIF($AD$2:AD1590,A605)=1,VLOOKUP(A605,X:Y,2), IF(COUNTIF($AD$2:AD1590,A605)=0,$D$10,""))</f>
        <v/>
      </c>
      <c r="I605" s="31" t="str">
        <f t="shared" ref="I605:I653" ca="1" si="583">IF(ISERROR(B605-2),"",(H605/$H$14-1)*$D$5)</f>
        <v/>
      </c>
      <c r="J605" s="32" t="str">
        <f t="shared" ref="J605:J653" ca="1" si="584">IF(ISERROR(B605-2),"",-1*ROUNDUP(A605-$A$14,0)/360*$D$7*$D$5)</f>
        <v/>
      </c>
      <c r="K605" s="71" t="str">
        <f ca="1">IF(COUNTIF($AD$2:AD1590,A605)=1,VLOOKUP(A605,Z:AA,2), IF(COUNTIF($AD$2:AD1590,A605)=0,$E$10,""))</f>
        <v/>
      </c>
      <c r="L605" s="31" t="str">
        <f t="shared" ref="L605:L653" ca="1" si="585">IF(ISERROR(B605-2),"",(K605-$K$14)/100*$E$5)</f>
        <v/>
      </c>
      <c r="M605" s="32" t="str">
        <f t="shared" ref="M605:M653" ca="1" si="586">IF(ISERROR(B605-2),"",ROUNDUP(A605-$A$14,0)/360*$E$6*$E$5-ROUNDUP(A605-$A$14,0)/360*$E$7*$E$5*$K$14/100)</f>
        <v/>
      </c>
      <c r="N605" s="77" t="str">
        <f t="shared" ref="N605:N653" ca="1" si="587">IF(ISERROR(B605-2),"",C605+D605-F605-G605-I605-J605+L605+M605)</f>
        <v/>
      </c>
      <c r="O605" s="77"/>
      <c r="P605" s="77"/>
      <c r="Q605" s="77" t="str">
        <f ca="1">IF(ISERROR(B605-2),"",$G$5*SUM($O$14:O605)-$H$5*SUM($P$14:P605))</f>
        <v/>
      </c>
      <c r="R605" s="77" t="str">
        <f t="shared" ref="R605:R653" ca="1" si="588">IF(ISERROR(B605-2),"",N605+Q605)</f>
        <v/>
      </c>
      <c r="AB605" s="163" t="str">
        <f t="shared" si="562"/>
        <v/>
      </c>
      <c r="AC605" s="163" t="str">
        <f t="shared" si="563"/>
        <v/>
      </c>
      <c r="BS605" s="163" t="str">
        <f t="shared" si="564"/>
        <v/>
      </c>
      <c r="BT605" s="163" t="str">
        <f t="shared" si="565"/>
        <v/>
      </c>
      <c r="BY605" s="164" t="str">
        <f t="shared" ca="1" si="574"/>
        <v/>
      </c>
      <c r="BZ605" s="44" t="str">
        <f ca="1">IF(COUNTIF($CN$2:CN1590,BY605)=1,VLOOKUP(BY605,CH:CI,2), IF(COUNTIF($CN$2:CN1590,BY605)=0,$BZ$10,""))</f>
        <v/>
      </c>
      <c r="CA605" s="45" t="str">
        <f t="shared" ca="1" si="567"/>
        <v/>
      </c>
      <c r="CB605" s="45" t="str">
        <f t="shared" ca="1" si="575"/>
        <v/>
      </c>
      <c r="CC605" s="44" t="str">
        <f ca="1">IF(COUNTIF($CN$2:CN1590,BY605)=1,VLOOKUP(BY605,CJ:CK,2), IF(COUNTIF($CN$2:CN1590,BY605)=0,$CA$10,""))</f>
        <v/>
      </c>
      <c r="CD605" s="45" t="str">
        <f t="shared" ca="1" si="576"/>
        <v/>
      </c>
      <c r="CE605" s="46" t="str">
        <f t="shared" ca="1" si="577"/>
        <v/>
      </c>
      <c r="CF605" s="44" t="str">
        <f t="shared" ca="1" si="578"/>
        <v/>
      </c>
      <c r="CL605" s="163" t="str">
        <f t="shared" si="560"/>
        <v/>
      </c>
      <c r="CM605" s="163" t="str">
        <f t="shared" si="561"/>
        <v/>
      </c>
      <c r="CR605" s="164" t="str">
        <f t="shared" ca="1" si="568"/>
        <v/>
      </c>
      <c r="CS605" s="44" t="str">
        <f ca="1">IF(COUNTIF($DG$2:DG1590,CR605)=1,VLOOKUP(CR605,DA:DB,2), IF(COUNTIF($DG$2:DG1590,CR605)=0,$CS$10,""))</f>
        <v/>
      </c>
      <c r="CT605" s="45" t="str">
        <f t="shared" ca="1" si="569"/>
        <v/>
      </c>
      <c r="CU605" s="45" t="str">
        <f t="shared" ca="1" si="570"/>
        <v/>
      </c>
      <c r="CV605" s="44" t="str">
        <f ca="1">IF(COUNTIF($DG$2:DG1590,CR605)=1,VLOOKUP(CR605,DC:DD,2), IF(COUNTIF($DG$2:DG1590,CR605)=0,$CT$10,""))</f>
        <v/>
      </c>
      <c r="CW605" s="45" t="str">
        <f t="shared" ca="1" si="571"/>
        <v/>
      </c>
      <c r="CX605" s="46" t="str">
        <f t="shared" ca="1" si="572"/>
        <v/>
      </c>
      <c r="CY605" s="44" t="str">
        <f t="shared" ca="1" si="573"/>
        <v/>
      </c>
    </row>
    <row r="606" spans="1:103">
      <c r="A606" s="164" t="str">
        <f t="shared" ca="1" si="579"/>
        <v/>
      </c>
      <c r="B606" s="71" t="str">
        <f ca="1">IF(COUNTIF($AD$2:AD1591,A606)=1,VLOOKUP(A606,T:U,2), IF(COUNTIF($AD$2:AD1591,A606)=0,$B$10,""))</f>
        <v/>
      </c>
      <c r="C606" s="31" t="str">
        <f t="shared" ca="1" si="566"/>
        <v/>
      </c>
      <c r="D606" s="32" t="str">
        <f t="shared" ca="1" si="580"/>
        <v/>
      </c>
      <c r="E606" s="71" t="str">
        <f ca="1">IF(COUNTIF($AD$2:AD1591,A606)=1,VLOOKUP(A606,V:W,2), IF(COUNTIF($AD$2:AD1591,A606)=0,$C$10,""))</f>
        <v/>
      </c>
      <c r="F606" s="31" t="str">
        <f t="shared" ca="1" si="581"/>
        <v/>
      </c>
      <c r="G606" s="32" t="str">
        <f t="shared" ca="1" si="582"/>
        <v/>
      </c>
      <c r="H606" s="71" t="str">
        <f ca="1">IF(COUNTIF($AD$2:AD1591,A606)=1,VLOOKUP(A606,X:Y,2), IF(COUNTIF($AD$2:AD1591,A606)=0,$D$10,""))</f>
        <v/>
      </c>
      <c r="I606" s="31" t="str">
        <f t="shared" ca="1" si="583"/>
        <v/>
      </c>
      <c r="J606" s="32" t="str">
        <f t="shared" ca="1" si="584"/>
        <v/>
      </c>
      <c r="K606" s="71" t="str">
        <f ca="1">IF(COUNTIF($AD$2:AD1591,A606)=1,VLOOKUP(A606,Z:AA,2), IF(COUNTIF($AD$2:AD1591,A606)=0,$E$10,""))</f>
        <v/>
      </c>
      <c r="L606" s="31" t="str">
        <f t="shared" ca="1" si="585"/>
        <v/>
      </c>
      <c r="M606" s="32" t="str">
        <f t="shared" ca="1" si="586"/>
        <v/>
      </c>
      <c r="N606" s="77" t="str">
        <f t="shared" ca="1" si="587"/>
        <v/>
      </c>
      <c r="O606" s="77"/>
      <c r="P606" s="77"/>
      <c r="Q606" s="77" t="str">
        <f ca="1">IF(ISERROR(B606-2),"",$G$5*SUM($O$14:O606)-$H$5*SUM($P$14:P606))</f>
        <v/>
      </c>
      <c r="R606" s="77" t="str">
        <f t="shared" ca="1" si="588"/>
        <v/>
      </c>
      <c r="AB606" s="163" t="str">
        <f t="shared" si="562"/>
        <v/>
      </c>
      <c r="AC606" s="163" t="str">
        <f t="shared" si="563"/>
        <v/>
      </c>
      <c r="BS606" s="163" t="str">
        <f t="shared" si="564"/>
        <v/>
      </c>
      <c r="BT606" s="163" t="str">
        <f t="shared" si="565"/>
        <v/>
      </c>
      <c r="BY606" s="164" t="str">
        <f t="shared" ca="1" si="574"/>
        <v/>
      </c>
      <c r="BZ606" s="44" t="str">
        <f ca="1">IF(COUNTIF($CN$2:CN1591,BY606)=1,VLOOKUP(BY606,CH:CI,2), IF(COUNTIF($CN$2:CN1591,BY606)=0,$BZ$10,""))</f>
        <v/>
      </c>
      <c r="CA606" s="45" t="str">
        <f t="shared" ca="1" si="567"/>
        <v/>
      </c>
      <c r="CB606" s="45" t="str">
        <f t="shared" ca="1" si="575"/>
        <v/>
      </c>
      <c r="CC606" s="44" t="str">
        <f ca="1">IF(COUNTIF($CN$2:CN1591,BY606)=1,VLOOKUP(BY606,CJ:CK,2), IF(COUNTIF($CN$2:CN1591,BY606)=0,$CA$10,""))</f>
        <v/>
      </c>
      <c r="CD606" s="45" t="str">
        <f t="shared" ca="1" si="576"/>
        <v/>
      </c>
      <c r="CE606" s="46" t="str">
        <f t="shared" ca="1" si="577"/>
        <v/>
      </c>
      <c r="CF606" s="44" t="str">
        <f t="shared" ca="1" si="578"/>
        <v/>
      </c>
      <c r="CL606" s="163" t="str">
        <f t="shared" si="560"/>
        <v/>
      </c>
      <c r="CM606" s="163" t="str">
        <f t="shared" si="561"/>
        <v/>
      </c>
      <c r="CR606" s="164" t="str">
        <f t="shared" ca="1" si="568"/>
        <v/>
      </c>
      <c r="CS606" s="44" t="str">
        <f ca="1">IF(COUNTIF($DG$2:DG1591,CR606)=1,VLOOKUP(CR606,DA:DB,2), IF(COUNTIF($DG$2:DG1591,CR606)=0,$CS$10,""))</f>
        <v/>
      </c>
      <c r="CT606" s="45" t="str">
        <f t="shared" ca="1" si="569"/>
        <v/>
      </c>
      <c r="CU606" s="45" t="str">
        <f t="shared" ca="1" si="570"/>
        <v/>
      </c>
      <c r="CV606" s="44" t="str">
        <f ca="1">IF(COUNTIF($DG$2:DG1591,CR606)=1,VLOOKUP(CR606,DC:DD,2), IF(COUNTIF($DG$2:DG1591,CR606)=0,$CT$10,""))</f>
        <v/>
      </c>
      <c r="CW606" s="45" t="str">
        <f t="shared" ca="1" si="571"/>
        <v/>
      </c>
      <c r="CX606" s="46" t="str">
        <f t="shared" ca="1" si="572"/>
        <v/>
      </c>
      <c r="CY606" s="44" t="str">
        <f t="shared" ca="1" si="573"/>
        <v/>
      </c>
    </row>
    <row r="607" spans="1:103">
      <c r="A607" s="164" t="str">
        <f t="shared" ca="1" si="579"/>
        <v/>
      </c>
      <c r="B607" s="71" t="str">
        <f ca="1">IF(COUNTIF($AD$2:AD1592,A607)=1,VLOOKUP(A607,T:U,2), IF(COUNTIF($AD$2:AD1592,A607)=0,$B$10,""))</f>
        <v/>
      </c>
      <c r="C607" s="31" t="str">
        <f t="shared" ca="1" si="566"/>
        <v/>
      </c>
      <c r="D607" s="32" t="str">
        <f t="shared" ca="1" si="580"/>
        <v/>
      </c>
      <c r="E607" s="71" t="str">
        <f ca="1">IF(COUNTIF($AD$2:AD1592,A607)=1,VLOOKUP(A607,V:W,2), IF(COUNTIF($AD$2:AD1592,A607)=0,$C$10,""))</f>
        <v/>
      </c>
      <c r="F607" s="31" t="str">
        <f t="shared" ca="1" si="581"/>
        <v/>
      </c>
      <c r="G607" s="32" t="str">
        <f t="shared" ca="1" si="582"/>
        <v/>
      </c>
      <c r="H607" s="71" t="str">
        <f ca="1">IF(COUNTIF($AD$2:AD1592,A607)=1,VLOOKUP(A607,X:Y,2), IF(COUNTIF($AD$2:AD1592,A607)=0,$D$10,""))</f>
        <v/>
      </c>
      <c r="I607" s="31" t="str">
        <f t="shared" ca="1" si="583"/>
        <v/>
      </c>
      <c r="J607" s="32" t="str">
        <f t="shared" ca="1" si="584"/>
        <v/>
      </c>
      <c r="K607" s="71" t="str">
        <f ca="1">IF(COUNTIF($AD$2:AD1592,A607)=1,VLOOKUP(A607,Z:AA,2), IF(COUNTIF($AD$2:AD1592,A607)=0,$E$10,""))</f>
        <v/>
      </c>
      <c r="L607" s="31" t="str">
        <f t="shared" ca="1" si="585"/>
        <v/>
      </c>
      <c r="M607" s="32" t="str">
        <f t="shared" ca="1" si="586"/>
        <v/>
      </c>
      <c r="N607" s="77" t="str">
        <f t="shared" ca="1" si="587"/>
        <v/>
      </c>
      <c r="O607" s="77"/>
      <c r="P607" s="77"/>
      <c r="Q607" s="77" t="str">
        <f ca="1">IF(ISERROR(B607-2),"",$G$5*SUM($O$14:O607)-$H$5*SUM($P$14:P607))</f>
        <v/>
      </c>
      <c r="R607" s="77" t="str">
        <f t="shared" ca="1" si="588"/>
        <v/>
      </c>
      <c r="AB607" s="163" t="str">
        <f t="shared" si="562"/>
        <v/>
      </c>
      <c r="AC607" s="163" t="str">
        <f t="shared" si="563"/>
        <v/>
      </c>
      <c r="BS607" s="163" t="str">
        <f t="shared" si="564"/>
        <v/>
      </c>
      <c r="BT607" s="163" t="str">
        <f t="shared" si="565"/>
        <v/>
      </c>
      <c r="BY607" s="164" t="str">
        <f t="shared" ca="1" si="574"/>
        <v/>
      </c>
      <c r="BZ607" s="44" t="str">
        <f ca="1">IF(COUNTIF($CN$2:CN1592,BY607)=1,VLOOKUP(BY607,CH:CI,2), IF(COUNTIF($CN$2:CN1592,BY607)=0,$BZ$10,""))</f>
        <v/>
      </c>
      <c r="CA607" s="45" t="str">
        <f t="shared" ca="1" si="567"/>
        <v/>
      </c>
      <c r="CB607" s="45" t="str">
        <f t="shared" ca="1" si="575"/>
        <v/>
      </c>
      <c r="CC607" s="44" t="str">
        <f ca="1">IF(COUNTIF($CN$2:CN1592,BY607)=1,VLOOKUP(BY607,CJ:CK,2), IF(COUNTIF($CN$2:CN1592,BY607)=0,$CA$10,""))</f>
        <v/>
      </c>
      <c r="CD607" s="45" t="str">
        <f t="shared" ca="1" si="576"/>
        <v/>
      </c>
      <c r="CE607" s="46" t="str">
        <f t="shared" ca="1" si="577"/>
        <v/>
      </c>
      <c r="CF607" s="44" t="str">
        <f t="shared" ca="1" si="578"/>
        <v/>
      </c>
      <c r="CL607" s="163" t="str">
        <f t="shared" si="560"/>
        <v/>
      </c>
      <c r="CM607" s="163" t="str">
        <f t="shared" si="561"/>
        <v/>
      </c>
      <c r="CR607" s="164" t="str">
        <f t="shared" ca="1" si="568"/>
        <v/>
      </c>
      <c r="CS607" s="44" t="str">
        <f ca="1">IF(COUNTIF($DG$2:DG1592,CR607)=1,VLOOKUP(CR607,DA:DB,2), IF(COUNTIF($DG$2:DG1592,CR607)=0,$CS$10,""))</f>
        <v/>
      </c>
      <c r="CT607" s="45" t="str">
        <f t="shared" ca="1" si="569"/>
        <v/>
      </c>
      <c r="CU607" s="45" t="str">
        <f t="shared" ca="1" si="570"/>
        <v/>
      </c>
      <c r="CV607" s="44" t="str">
        <f ca="1">IF(COUNTIF($DG$2:DG1592,CR607)=1,VLOOKUP(CR607,DC:DD,2), IF(COUNTIF($DG$2:DG1592,CR607)=0,$CT$10,""))</f>
        <v/>
      </c>
      <c r="CW607" s="45" t="str">
        <f t="shared" ca="1" si="571"/>
        <v/>
      </c>
      <c r="CX607" s="46" t="str">
        <f t="shared" ca="1" si="572"/>
        <v/>
      </c>
      <c r="CY607" s="44" t="str">
        <f t="shared" ca="1" si="573"/>
        <v/>
      </c>
    </row>
    <row r="608" spans="1:103">
      <c r="A608" s="164" t="str">
        <f t="shared" ca="1" si="579"/>
        <v/>
      </c>
      <c r="B608" s="71" t="str">
        <f ca="1">IF(COUNTIF($AD$2:AD1593,A608)=1,VLOOKUP(A608,T:U,2), IF(COUNTIF($AD$2:AD1593,A608)=0,$B$10,""))</f>
        <v/>
      </c>
      <c r="C608" s="31" t="str">
        <f t="shared" ca="1" si="566"/>
        <v/>
      </c>
      <c r="D608" s="32" t="str">
        <f t="shared" ca="1" si="580"/>
        <v/>
      </c>
      <c r="E608" s="71" t="str">
        <f ca="1">IF(COUNTIF($AD$2:AD1593,A608)=1,VLOOKUP(A608,V:W,2), IF(COUNTIF($AD$2:AD1593,A608)=0,$C$10,""))</f>
        <v/>
      </c>
      <c r="F608" s="31" t="str">
        <f t="shared" ca="1" si="581"/>
        <v/>
      </c>
      <c r="G608" s="32" t="str">
        <f t="shared" ca="1" si="582"/>
        <v/>
      </c>
      <c r="H608" s="71" t="str">
        <f ca="1">IF(COUNTIF($AD$2:AD1593,A608)=1,VLOOKUP(A608,X:Y,2), IF(COUNTIF($AD$2:AD1593,A608)=0,$D$10,""))</f>
        <v/>
      </c>
      <c r="I608" s="31" t="str">
        <f t="shared" ca="1" si="583"/>
        <v/>
      </c>
      <c r="J608" s="32" t="str">
        <f t="shared" ca="1" si="584"/>
        <v/>
      </c>
      <c r="K608" s="71" t="str">
        <f ca="1">IF(COUNTIF($AD$2:AD1593,A608)=1,VLOOKUP(A608,Z:AA,2), IF(COUNTIF($AD$2:AD1593,A608)=0,$E$10,""))</f>
        <v/>
      </c>
      <c r="L608" s="31" t="str">
        <f t="shared" ca="1" si="585"/>
        <v/>
      </c>
      <c r="M608" s="32" t="str">
        <f t="shared" ca="1" si="586"/>
        <v/>
      </c>
      <c r="N608" s="77" t="str">
        <f t="shared" ca="1" si="587"/>
        <v/>
      </c>
      <c r="O608" s="77"/>
      <c r="P608" s="77"/>
      <c r="Q608" s="77" t="str">
        <f ca="1">IF(ISERROR(B608-2),"",$G$5*SUM($O$14:O608)-$H$5*SUM($P$14:P608))</f>
        <v/>
      </c>
      <c r="R608" s="77" t="str">
        <f t="shared" ca="1" si="588"/>
        <v/>
      </c>
      <c r="AB608" s="163" t="str">
        <f t="shared" si="562"/>
        <v/>
      </c>
      <c r="AC608" s="163" t="str">
        <f t="shared" si="563"/>
        <v/>
      </c>
      <c r="BS608" s="163" t="str">
        <f t="shared" si="564"/>
        <v/>
      </c>
      <c r="BT608" s="163" t="str">
        <f t="shared" si="565"/>
        <v/>
      </c>
      <c r="BY608" s="164" t="str">
        <f t="shared" ca="1" si="574"/>
        <v/>
      </c>
      <c r="BZ608" s="44" t="str">
        <f ca="1">IF(COUNTIF($CN$2:CN1593,BY608)=1,VLOOKUP(BY608,CH:CI,2), IF(COUNTIF($CN$2:CN1593,BY608)=0,$BZ$10,""))</f>
        <v/>
      </c>
      <c r="CA608" s="45" t="str">
        <f t="shared" ca="1" si="567"/>
        <v/>
      </c>
      <c r="CB608" s="45" t="str">
        <f t="shared" ca="1" si="575"/>
        <v/>
      </c>
      <c r="CC608" s="44" t="str">
        <f ca="1">IF(COUNTIF($CN$2:CN1593,BY608)=1,VLOOKUP(BY608,CJ:CK,2), IF(COUNTIF($CN$2:CN1593,BY608)=0,$CA$10,""))</f>
        <v/>
      </c>
      <c r="CD608" s="45" t="str">
        <f t="shared" ca="1" si="576"/>
        <v/>
      </c>
      <c r="CE608" s="46" t="str">
        <f t="shared" ca="1" si="577"/>
        <v/>
      </c>
      <c r="CF608" s="44" t="str">
        <f t="shared" ca="1" si="578"/>
        <v/>
      </c>
      <c r="CL608" s="163" t="str">
        <f t="shared" si="560"/>
        <v/>
      </c>
      <c r="CM608" s="163" t="str">
        <f t="shared" si="561"/>
        <v/>
      </c>
      <c r="CR608" s="164" t="str">
        <f t="shared" ca="1" si="568"/>
        <v/>
      </c>
      <c r="CS608" s="44" t="str">
        <f ca="1">IF(COUNTIF($DG$2:DG1593,CR608)=1,VLOOKUP(CR608,DA:DB,2), IF(COUNTIF($DG$2:DG1593,CR608)=0,$CS$10,""))</f>
        <v/>
      </c>
      <c r="CT608" s="45" t="str">
        <f t="shared" ca="1" si="569"/>
        <v/>
      </c>
      <c r="CU608" s="45" t="str">
        <f t="shared" ca="1" si="570"/>
        <v/>
      </c>
      <c r="CV608" s="44" t="str">
        <f ca="1">IF(COUNTIF($DG$2:DG1593,CR608)=1,VLOOKUP(CR608,DC:DD,2), IF(COUNTIF($DG$2:DG1593,CR608)=0,$CT$10,""))</f>
        <v/>
      </c>
      <c r="CW608" s="45" t="str">
        <f t="shared" ca="1" si="571"/>
        <v/>
      </c>
      <c r="CX608" s="46" t="str">
        <f t="shared" ca="1" si="572"/>
        <v/>
      </c>
      <c r="CY608" s="44" t="str">
        <f t="shared" ca="1" si="573"/>
        <v/>
      </c>
    </row>
    <row r="609" spans="1:103">
      <c r="A609" s="164" t="str">
        <f t="shared" ca="1" si="579"/>
        <v/>
      </c>
      <c r="B609" s="71" t="str">
        <f ca="1">IF(COUNTIF($AD$2:AD1594,A609)=1,VLOOKUP(A609,T:U,2), IF(COUNTIF($AD$2:AD1594,A609)=0,$B$10,""))</f>
        <v/>
      </c>
      <c r="C609" s="31" t="str">
        <f t="shared" ca="1" si="566"/>
        <v/>
      </c>
      <c r="D609" s="32" t="str">
        <f t="shared" ca="1" si="580"/>
        <v/>
      </c>
      <c r="E609" s="71" t="str">
        <f ca="1">IF(COUNTIF($AD$2:AD1594,A609)=1,VLOOKUP(A609,V:W,2), IF(COUNTIF($AD$2:AD1594,A609)=0,$C$10,""))</f>
        <v/>
      </c>
      <c r="F609" s="31" t="str">
        <f t="shared" ca="1" si="581"/>
        <v/>
      </c>
      <c r="G609" s="32" t="str">
        <f t="shared" ca="1" si="582"/>
        <v/>
      </c>
      <c r="H609" s="71" t="str">
        <f ca="1">IF(COUNTIF($AD$2:AD1594,A609)=1,VLOOKUP(A609,X:Y,2), IF(COUNTIF($AD$2:AD1594,A609)=0,$D$10,""))</f>
        <v/>
      </c>
      <c r="I609" s="31" t="str">
        <f t="shared" ca="1" si="583"/>
        <v/>
      </c>
      <c r="J609" s="32" t="str">
        <f t="shared" ca="1" si="584"/>
        <v/>
      </c>
      <c r="K609" s="71" t="str">
        <f ca="1">IF(COUNTIF($AD$2:AD1594,A609)=1,VLOOKUP(A609,Z:AA,2), IF(COUNTIF($AD$2:AD1594,A609)=0,$E$10,""))</f>
        <v/>
      </c>
      <c r="L609" s="31" t="str">
        <f t="shared" ca="1" si="585"/>
        <v/>
      </c>
      <c r="M609" s="32" t="str">
        <f t="shared" ca="1" si="586"/>
        <v/>
      </c>
      <c r="N609" s="77" t="str">
        <f t="shared" ca="1" si="587"/>
        <v/>
      </c>
      <c r="O609" s="77"/>
      <c r="P609" s="77"/>
      <c r="Q609" s="77" t="str">
        <f ca="1">IF(ISERROR(B609-2),"",$G$5*SUM($O$14:O609)-$H$5*SUM($P$14:P609))</f>
        <v/>
      </c>
      <c r="R609" s="77" t="str">
        <f t="shared" ca="1" si="588"/>
        <v/>
      </c>
      <c r="AB609" s="163" t="str">
        <f t="shared" si="562"/>
        <v/>
      </c>
      <c r="AC609" s="163" t="str">
        <f t="shared" si="563"/>
        <v/>
      </c>
      <c r="BS609" s="163" t="str">
        <f t="shared" si="564"/>
        <v/>
      </c>
      <c r="BT609" s="163" t="str">
        <f t="shared" si="565"/>
        <v/>
      </c>
      <c r="BY609" s="164" t="str">
        <f t="shared" ca="1" si="574"/>
        <v/>
      </c>
      <c r="BZ609" s="44" t="str">
        <f ca="1">IF(COUNTIF($CN$2:CN1594,BY609)=1,VLOOKUP(BY609,CH:CI,2), IF(COUNTIF($CN$2:CN1594,BY609)=0,$BZ$10,""))</f>
        <v/>
      </c>
      <c r="CA609" s="45" t="str">
        <f t="shared" ca="1" si="567"/>
        <v/>
      </c>
      <c r="CB609" s="45" t="str">
        <f t="shared" ca="1" si="575"/>
        <v/>
      </c>
      <c r="CC609" s="44" t="str">
        <f ca="1">IF(COUNTIF($CN$2:CN1594,BY609)=1,VLOOKUP(BY609,CJ:CK,2), IF(COUNTIF($CN$2:CN1594,BY609)=0,$CA$10,""))</f>
        <v/>
      </c>
      <c r="CD609" s="45" t="str">
        <f t="shared" ca="1" si="576"/>
        <v/>
      </c>
      <c r="CE609" s="46" t="str">
        <f t="shared" ca="1" si="577"/>
        <v/>
      </c>
      <c r="CF609" s="44" t="str">
        <f t="shared" ca="1" si="578"/>
        <v/>
      </c>
      <c r="CL609" s="163" t="str">
        <f t="shared" si="560"/>
        <v/>
      </c>
      <c r="CM609" s="163" t="str">
        <f t="shared" si="561"/>
        <v/>
      </c>
      <c r="CR609" s="164" t="str">
        <f t="shared" ca="1" si="568"/>
        <v/>
      </c>
      <c r="CS609" s="44" t="str">
        <f ca="1">IF(COUNTIF($DG$2:DG1594,CR609)=1,VLOOKUP(CR609,DA:DB,2), IF(COUNTIF($DG$2:DG1594,CR609)=0,$CS$10,""))</f>
        <v/>
      </c>
      <c r="CT609" s="45" t="str">
        <f t="shared" ca="1" si="569"/>
        <v/>
      </c>
      <c r="CU609" s="45" t="str">
        <f t="shared" ca="1" si="570"/>
        <v/>
      </c>
      <c r="CV609" s="44" t="str">
        <f ca="1">IF(COUNTIF($DG$2:DG1594,CR609)=1,VLOOKUP(CR609,DC:DD,2), IF(COUNTIF($DG$2:DG1594,CR609)=0,$CT$10,""))</f>
        <v/>
      </c>
      <c r="CW609" s="45" t="str">
        <f t="shared" ca="1" si="571"/>
        <v/>
      </c>
      <c r="CX609" s="46" t="str">
        <f t="shared" ca="1" si="572"/>
        <v/>
      </c>
      <c r="CY609" s="44" t="str">
        <f t="shared" ca="1" si="573"/>
        <v/>
      </c>
    </row>
    <row r="610" spans="1:103">
      <c r="A610" s="164" t="str">
        <f t="shared" ca="1" si="579"/>
        <v/>
      </c>
      <c r="B610" s="71" t="str">
        <f ca="1">IF(COUNTIF($AD$2:AD1595,A610)=1,VLOOKUP(A610,T:U,2), IF(COUNTIF($AD$2:AD1595,A610)=0,$B$10,""))</f>
        <v/>
      </c>
      <c r="C610" s="31" t="str">
        <f t="shared" ca="1" si="566"/>
        <v/>
      </c>
      <c r="D610" s="32" t="str">
        <f t="shared" ca="1" si="580"/>
        <v/>
      </c>
      <c r="E610" s="71" t="str">
        <f ca="1">IF(COUNTIF($AD$2:AD1595,A610)=1,VLOOKUP(A610,V:W,2), IF(COUNTIF($AD$2:AD1595,A610)=0,$C$10,""))</f>
        <v/>
      </c>
      <c r="F610" s="31" t="str">
        <f t="shared" ca="1" si="581"/>
        <v/>
      </c>
      <c r="G610" s="32" t="str">
        <f t="shared" ca="1" si="582"/>
        <v/>
      </c>
      <c r="H610" s="71" t="str">
        <f ca="1">IF(COUNTIF($AD$2:AD1595,A610)=1,VLOOKUP(A610,X:Y,2), IF(COUNTIF($AD$2:AD1595,A610)=0,$D$10,""))</f>
        <v/>
      </c>
      <c r="I610" s="31" t="str">
        <f t="shared" ca="1" si="583"/>
        <v/>
      </c>
      <c r="J610" s="32" t="str">
        <f t="shared" ca="1" si="584"/>
        <v/>
      </c>
      <c r="K610" s="71" t="str">
        <f ca="1">IF(COUNTIF($AD$2:AD1595,A610)=1,VLOOKUP(A610,Z:AA,2), IF(COUNTIF($AD$2:AD1595,A610)=0,$E$10,""))</f>
        <v/>
      </c>
      <c r="L610" s="31" t="str">
        <f t="shared" ca="1" si="585"/>
        <v/>
      </c>
      <c r="M610" s="32" t="str">
        <f t="shared" ca="1" si="586"/>
        <v/>
      </c>
      <c r="N610" s="77" t="str">
        <f t="shared" ca="1" si="587"/>
        <v/>
      </c>
      <c r="O610" s="77"/>
      <c r="P610" s="77"/>
      <c r="Q610" s="77" t="str">
        <f ca="1">IF(ISERROR(B610-2),"",$G$5*SUM($O$14:O610)-$H$5*SUM($P$14:P610))</f>
        <v/>
      </c>
      <c r="R610" s="77" t="str">
        <f t="shared" ca="1" si="588"/>
        <v/>
      </c>
      <c r="AB610" s="163" t="str">
        <f t="shared" si="562"/>
        <v/>
      </c>
      <c r="AC610" s="163" t="str">
        <f t="shared" si="563"/>
        <v/>
      </c>
      <c r="BS610" s="163" t="str">
        <f t="shared" si="564"/>
        <v/>
      </c>
      <c r="BT610" s="163" t="str">
        <f t="shared" si="565"/>
        <v/>
      </c>
      <c r="BY610" s="164" t="str">
        <f t="shared" ca="1" si="574"/>
        <v/>
      </c>
      <c r="BZ610" s="44" t="str">
        <f ca="1">IF(COUNTIF($CN$2:CN1595,BY610)=1,VLOOKUP(BY610,CH:CI,2), IF(COUNTIF($CN$2:CN1595,BY610)=0,$BZ$10,""))</f>
        <v/>
      </c>
      <c r="CA610" s="45" t="str">
        <f t="shared" ca="1" si="567"/>
        <v/>
      </c>
      <c r="CB610" s="45" t="str">
        <f t="shared" ca="1" si="575"/>
        <v/>
      </c>
      <c r="CC610" s="44" t="str">
        <f ca="1">IF(COUNTIF($CN$2:CN1595,BY610)=1,VLOOKUP(BY610,CJ:CK,2), IF(COUNTIF($CN$2:CN1595,BY610)=0,$CA$10,""))</f>
        <v/>
      </c>
      <c r="CD610" s="45" t="str">
        <f t="shared" ca="1" si="576"/>
        <v/>
      </c>
      <c r="CE610" s="46" t="str">
        <f t="shared" ca="1" si="577"/>
        <v/>
      </c>
      <c r="CF610" s="44" t="str">
        <f t="shared" ca="1" si="578"/>
        <v/>
      </c>
      <c r="CL610" s="163" t="str">
        <f t="shared" si="560"/>
        <v/>
      </c>
      <c r="CM610" s="163" t="str">
        <f t="shared" si="561"/>
        <v/>
      </c>
      <c r="CR610" s="164" t="str">
        <f t="shared" ca="1" si="568"/>
        <v/>
      </c>
      <c r="CS610" s="44" t="str">
        <f ca="1">IF(COUNTIF($DG$2:DG1595,CR610)=1,VLOOKUP(CR610,DA:DB,2), IF(COUNTIF($DG$2:DG1595,CR610)=0,$CS$10,""))</f>
        <v/>
      </c>
      <c r="CT610" s="45" t="str">
        <f t="shared" ca="1" si="569"/>
        <v/>
      </c>
      <c r="CU610" s="45" t="str">
        <f t="shared" ca="1" si="570"/>
        <v/>
      </c>
      <c r="CV610" s="44" t="str">
        <f ca="1">IF(COUNTIF($DG$2:DG1595,CR610)=1,VLOOKUP(CR610,DC:DD,2), IF(COUNTIF($DG$2:DG1595,CR610)=0,$CT$10,""))</f>
        <v/>
      </c>
      <c r="CW610" s="45" t="str">
        <f t="shared" ca="1" si="571"/>
        <v/>
      </c>
      <c r="CX610" s="46" t="str">
        <f t="shared" ca="1" si="572"/>
        <v/>
      </c>
      <c r="CY610" s="44" t="str">
        <f t="shared" ca="1" si="573"/>
        <v/>
      </c>
    </row>
    <row r="611" spans="1:103">
      <c r="A611" s="164" t="str">
        <f t="shared" ca="1" si="579"/>
        <v/>
      </c>
      <c r="B611" s="71" t="str">
        <f ca="1">IF(COUNTIF($AD$2:AD1596,A611)=1,VLOOKUP(A611,T:U,2), IF(COUNTIF($AD$2:AD1596,A611)=0,$B$10,""))</f>
        <v/>
      </c>
      <c r="C611" s="31" t="str">
        <f t="shared" ca="1" si="566"/>
        <v/>
      </c>
      <c r="D611" s="32" t="str">
        <f t="shared" ca="1" si="580"/>
        <v/>
      </c>
      <c r="E611" s="71" t="str">
        <f ca="1">IF(COUNTIF($AD$2:AD1596,A611)=1,VLOOKUP(A611,V:W,2), IF(COUNTIF($AD$2:AD1596,A611)=0,$C$10,""))</f>
        <v/>
      </c>
      <c r="F611" s="31" t="str">
        <f t="shared" ca="1" si="581"/>
        <v/>
      </c>
      <c r="G611" s="32" t="str">
        <f t="shared" ca="1" si="582"/>
        <v/>
      </c>
      <c r="H611" s="71" t="str">
        <f ca="1">IF(COUNTIF($AD$2:AD1596,A611)=1,VLOOKUP(A611,X:Y,2), IF(COUNTIF($AD$2:AD1596,A611)=0,$D$10,""))</f>
        <v/>
      </c>
      <c r="I611" s="31" t="str">
        <f t="shared" ca="1" si="583"/>
        <v/>
      </c>
      <c r="J611" s="32" t="str">
        <f t="shared" ca="1" si="584"/>
        <v/>
      </c>
      <c r="K611" s="71" t="str">
        <f ca="1">IF(COUNTIF($AD$2:AD1596,A611)=1,VLOOKUP(A611,Z:AA,2), IF(COUNTIF($AD$2:AD1596,A611)=0,$E$10,""))</f>
        <v/>
      </c>
      <c r="L611" s="31" t="str">
        <f t="shared" ca="1" si="585"/>
        <v/>
      </c>
      <c r="M611" s="32" t="str">
        <f t="shared" ca="1" si="586"/>
        <v/>
      </c>
      <c r="N611" s="77" t="str">
        <f t="shared" ca="1" si="587"/>
        <v/>
      </c>
      <c r="O611" s="77"/>
      <c r="P611" s="77"/>
      <c r="Q611" s="77" t="str">
        <f ca="1">IF(ISERROR(B611-2),"",$G$5*SUM($O$14:O611)-$H$5*SUM($P$14:P611))</f>
        <v/>
      </c>
      <c r="R611" s="77" t="str">
        <f t="shared" ca="1" si="588"/>
        <v/>
      </c>
      <c r="AB611" s="163" t="str">
        <f t="shared" si="562"/>
        <v/>
      </c>
      <c r="AC611" s="163" t="str">
        <f t="shared" si="563"/>
        <v/>
      </c>
      <c r="BS611" s="163" t="str">
        <f t="shared" si="564"/>
        <v/>
      </c>
      <c r="BT611" s="163" t="str">
        <f t="shared" si="565"/>
        <v/>
      </c>
      <c r="BY611" s="164" t="str">
        <f t="shared" ca="1" si="574"/>
        <v/>
      </c>
      <c r="BZ611" s="44" t="str">
        <f ca="1">IF(COUNTIF($CN$2:CN1596,BY611)=1,VLOOKUP(BY611,CH:CI,2), IF(COUNTIF($CN$2:CN1596,BY611)=0,$BZ$10,""))</f>
        <v/>
      </c>
      <c r="CA611" s="45" t="str">
        <f t="shared" ca="1" si="567"/>
        <v/>
      </c>
      <c r="CB611" s="45" t="str">
        <f t="shared" ca="1" si="575"/>
        <v/>
      </c>
      <c r="CC611" s="44" t="str">
        <f ca="1">IF(COUNTIF($CN$2:CN1596,BY611)=1,VLOOKUP(BY611,CJ:CK,2), IF(COUNTIF($CN$2:CN1596,BY611)=0,$CA$10,""))</f>
        <v/>
      </c>
      <c r="CD611" s="45" t="str">
        <f t="shared" ca="1" si="576"/>
        <v/>
      </c>
      <c r="CE611" s="46" t="str">
        <f t="shared" ca="1" si="577"/>
        <v/>
      </c>
      <c r="CF611" s="44" t="str">
        <f t="shared" ca="1" si="578"/>
        <v/>
      </c>
      <c r="CL611" s="163" t="str">
        <f t="shared" si="560"/>
        <v/>
      </c>
      <c r="CM611" s="163" t="str">
        <f t="shared" si="561"/>
        <v/>
      </c>
      <c r="CR611" s="164" t="str">
        <f t="shared" ca="1" si="568"/>
        <v/>
      </c>
      <c r="CS611" s="44" t="str">
        <f ca="1">IF(COUNTIF($DG$2:DG1596,CR611)=1,VLOOKUP(CR611,DA:DB,2), IF(COUNTIF($DG$2:DG1596,CR611)=0,$CS$10,""))</f>
        <v/>
      </c>
      <c r="CT611" s="45" t="str">
        <f t="shared" ca="1" si="569"/>
        <v/>
      </c>
      <c r="CU611" s="45" t="str">
        <f t="shared" ca="1" si="570"/>
        <v/>
      </c>
      <c r="CV611" s="44" t="str">
        <f ca="1">IF(COUNTIF($DG$2:DG1596,CR611)=1,VLOOKUP(CR611,DC:DD,2), IF(COUNTIF($DG$2:DG1596,CR611)=0,$CT$10,""))</f>
        <v/>
      </c>
      <c r="CW611" s="45" t="str">
        <f t="shared" ca="1" si="571"/>
        <v/>
      </c>
      <c r="CX611" s="46" t="str">
        <f t="shared" ca="1" si="572"/>
        <v/>
      </c>
      <c r="CY611" s="44" t="str">
        <f t="shared" ca="1" si="573"/>
        <v/>
      </c>
    </row>
    <row r="612" spans="1:103">
      <c r="A612" s="164" t="str">
        <f t="shared" ca="1" si="579"/>
        <v/>
      </c>
      <c r="B612" s="71" t="str">
        <f ca="1">IF(COUNTIF($AD$2:AD1597,A612)=1,VLOOKUP(A612,T:U,2), IF(COUNTIF($AD$2:AD1597,A612)=0,$B$10,""))</f>
        <v/>
      </c>
      <c r="C612" s="31" t="str">
        <f t="shared" ca="1" si="566"/>
        <v/>
      </c>
      <c r="D612" s="32" t="str">
        <f t="shared" ca="1" si="580"/>
        <v/>
      </c>
      <c r="E612" s="71" t="str">
        <f ca="1">IF(COUNTIF($AD$2:AD1597,A612)=1,VLOOKUP(A612,V:W,2), IF(COUNTIF($AD$2:AD1597,A612)=0,$C$10,""))</f>
        <v/>
      </c>
      <c r="F612" s="31" t="str">
        <f t="shared" ca="1" si="581"/>
        <v/>
      </c>
      <c r="G612" s="32" t="str">
        <f t="shared" ca="1" si="582"/>
        <v/>
      </c>
      <c r="H612" s="71" t="str">
        <f ca="1">IF(COUNTIF($AD$2:AD1597,A612)=1,VLOOKUP(A612,X:Y,2), IF(COUNTIF($AD$2:AD1597,A612)=0,$D$10,""))</f>
        <v/>
      </c>
      <c r="I612" s="31" t="str">
        <f t="shared" ca="1" si="583"/>
        <v/>
      </c>
      <c r="J612" s="32" t="str">
        <f t="shared" ca="1" si="584"/>
        <v/>
      </c>
      <c r="K612" s="71" t="str">
        <f ca="1">IF(COUNTIF($AD$2:AD1597,A612)=1,VLOOKUP(A612,Z:AA,2), IF(COUNTIF($AD$2:AD1597,A612)=0,$E$10,""))</f>
        <v/>
      </c>
      <c r="L612" s="31" t="str">
        <f t="shared" ca="1" si="585"/>
        <v/>
      </c>
      <c r="M612" s="32" t="str">
        <f t="shared" ca="1" si="586"/>
        <v/>
      </c>
      <c r="N612" s="77" t="str">
        <f t="shared" ca="1" si="587"/>
        <v/>
      </c>
      <c r="O612" s="77"/>
      <c r="P612" s="77"/>
      <c r="Q612" s="77" t="str">
        <f ca="1">IF(ISERROR(B612-2),"",$G$5*SUM($O$14:O612)-$H$5*SUM($P$14:P612))</f>
        <v/>
      </c>
      <c r="R612" s="77" t="str">
        <f t="shared" ca="1" si="588"/>
        <v/>
      </c>
      <c r="AB612" s="163" t="str">
        <f t="shared" si="562"/>
        <v/>
      </c>
      <c r="AC612" s="163" t="str">
        <f t="shared" si="563"/>
        <v/>
      </c>
      <c r="BS612" s="163" t="str">
        <f t="shared" si="564"/>
        <v/>
      </c>
      <c r="BT612" s="163" t="str">
        <f t="shared" si="565"/>
        <v/>
      </c>
      <c r="BY612" s="164" t="str">
        <f t="shared" ca="1" si="574"/>
        <v/>
      </c>
      <c r="BZ612" s="44" t="str">
        <f ca="1">IF(COUNTIF($CN$2:CN1597,BY612)=1,VLOOKUP(BY612,CH:CI,2), IF(COUNTIF($CN$2:CN1597,BY612)=0,$BZ$10,""))</f>
        <v/>
      </c>
      <c r="CA612" s="45" t="str">
        <f t="shared" ca="1" si="567"/>
        <v/>
      </c>
      <c r="CB612" s="45" t="str">
        <f t="shared" ca="1" si="575"/>
        <v/>
      </c>
      <c r="CC612" s="44" t="str">
        <f ca="1">IF(COUNTIF($CN$2:CN1597,BY612)=1,VLOOKUP(BY612,CJ:CK,2), IF(COUNTIF($CN$2:CN1597,BY612)=0,$CA$10,""))</f>
        <v/>
      </c>
      <c r="CD612" s="45" t="str">
        <f t="shared" ca="1" si="576"/>
        <v/>
      </c>
      <c r="CE612" s="46" t="str">
        <f t="shared" ca="1" si="577"/>
        <v/>
      </c>
      <c r="CF612" s="44" t="str">
        <f t="shared" ca="1" si="578"/>
        <v/>
      </c>
      <c r="CL612" s="163" t="str">
        <f t="shared" si="560"/>
        <v/>
      </c>
      <c r="CM612" s="163" t="str">
        <f t="shared" si="561"/>
        <v/>
      </c>
      <c r="CR612" s="164" t="str">
        <f t="shared" ca="1" si="568"/>
        <v/>
      </c>
      <c r="CS612" s="44" t="str">
        <f ca="1">IF(COUNTIF($DG$2:DG1597,CR612)=1,VLOOKUP(CR612,DA:DB,2), IF(COUNTIF($DG$2:DG1597,CR612)=0,$CS$10,""))</f>
        <v/>
      </c>
      <c r="CT612" s="45" t="str">
        <f t="shared" ca="1" si="569"/>
        <v/>
      </c>
      <c r="CU612" s="45" t="str">
        <f t="shared" ca="1" si="570"/>
        <v/>
      </c>
      <c r="CV612" s="44" t="str">
        <f ca="1">IF(COUNTIF($DG$2:DG1597,CR612)=1,VLOOKUP(CR612,DC:DD,2), IF(COUNTIF($DG$2:DG1597,CR612)=0,$CT$10,""))</f>
        <v/>
      </c>
      <c r="CW612" s="45" t="str">
        <f t="shared" ca="1" si="571"/>
        <v/>
      </c>
      <c r="CX612" s="46" t="str">
        <f t="shared" ca="1" si="572"/>
        <v/>
      </c>
      <c r="CY612" s="44" t="str">
        <f t="shared" ca="1" si="573"/>
        <v/>
      </c>
    </row>
    <row r="613" spans="1:103">
      <c r="A613" s="164" t="str">
        <f t="shared" ca="1" si="579"/>
        <v/>
      </c>
      <c r="B613" s="71" t="str">
        <f ca="1">IF(COUNTIF($AD$2:AD1598,A613)=1,VLOOKUP(A613,T:U,2), IF(COUNTIF($AD$2:AD1598,A613)=0,$B$10,""))</f>
        <v/>
      </c>
      <c r="C613" s="31" t="str">
        <f t="shared" ca="1" si="566"/>
        <v/>
      </c>
      <c r="D613" s="32" t="str">
        <f t="shared" ca="1" si="580"/>
        <v/>
      </c>
      <c r="E613" s="71" t="str">
        <f ca="1">IF(COUNTIF($AD$2:AD1598,A613)=1,VLOOKUP(A613,V:W,2), IF(COUNTIF($AD$2:AD1598,A613)=0,$C$10,""))</f>
        <v/>
      </c>
      <c r="F613" s="31" t="str">
        <f t="shared" ca="1" si="581"/>
        <v/>
      </c>
      <c r="G613" s="32" t="str">
        <f t="shared" ca="1" si="582"/>
        <v/>
      </c>
      <c r="H613" s="71" t="str">
        <f ca="1">IF(COUNTIF($AD$2:AD1598,A613)=1,VLOOKUP(A613,X:Y,2), IF(COUNTIF($AD$2:AD1598,A613)=0,$D$10,""))</f>
        <v/>
      </c>
      <c r="I613" s="31" t="str">
        <f t="shared" ca="1" si="583"/>
        <v/>
      </c>
      <c r="J613" s="32" t="str">
        <f t="shared" ca="1" si="584"/>
        <v/>
      </c>
      <c r="K613" s="71" t="str">
        <f ca="1">IF(COUNTIF($AD$2:AD1598,A613)=1,VLOOKUP(A613,Z:AA,2), IF(COUNTIF($AD$2:AD1598,A613)=0,$E$10,""))</f>
        <v/>
      </c>
      <c r="L613" s="31" t="str">
        <f t="shared" ca="1" si="585"/>
        <v/>
      </c>
      <c r="M613" s="32" t="str">
        <f t="shared" ca="1" si="586"/>
        <v/>
      </c>
      <c r="N613" s="77" t="str">
        <f t="shared" ca="1" si="587"/>
        <v/>
      </c>
      <c r="O613" s="77"/>
      <c r="P613" s="77"/>
      <c r="Q613" s="77" t="str">
        <f ca="1">IF(ISERROR(B613-2),"",$G$5*SUM($O$14:O613)-$H$5*SUM($P$14:P613))</f>
        <v/>
      </c>
      <c r="R613" s="77" t="str">
        <f t="shared" ca="1" si="588"/>
        <v/>
      </c>
      <c r="AB613" s="163" t="str">
        <f t="shared" si="562"/>
        <v/>
      </c>
      <c r="AC613" s="163" t="str">
        <f t="shared" si="563"/>
        <v/>
      </c>
      <c r="BS613" s="163" t="str">
        <f t="shared" si="564"/>
        <v/>
      </c>
      <c r="BT613" s="163" t="str">
        <f t="shared" si="565"/>
        <v/>
      </c>
      <c r="BY613" s="164" t="str">
        <f t="shared" ca="1" si="574"/>
        <v/>
      </c>
      <c r="BZ613" s="44" t="str">
        <f ca="1">IF(COUNTIF($CN$2:CN1598,BY613)=1,VLOOKUP(BY613,CH:CI,2), IF(COUNTIF($CN$2:CN1598,BY613)=0,$BZ$10,""))</f>
        <v/>
      </c>
      <c r="CA613" s="45" t="str">
        <f t="shared" ca="1" si="567"/>
        <v/>
      </c>
      <c r="CB613" s="45" t="str">
        <f t="shared" ca="1" si="575"/>
        <v/>
      </c>
      <c r="CC613" s="44" t="str">
        <f ca="1">IF(COUNTIF($CN$2:CN1598,BY613)=1,VLOOKUP(BY613,CJ:CK,2), IF(COUNTIF($CN$2:CN1598,BY613)=0,$CA$10,""))</f>
        <v/>
      </c>
      <c r="CD613" s="45" t="str">
        <f t="shared" ca="1" si="576"/>
        <v/>
      </c>
      <c r="CE613" s="46" t="str">
        <f t="shared" ca="1" si="577"/>
        <v/>
      </c>
      <c r="CF613" s="44" t="str">
        <f t="shared" ca="1" si="578"/>
        <v/>
      </c>
      <c r="CL613" s="163" t="str">
        <f t="shared" si="560"/>
        <v/>
      </c>
      <c r="CM613" s="163" t="str">
        <f t="shared" si="561"/>
        <v/>
      </c>
      <c r="CR613" s="164" t="str">
        <f t="shared" ca="1" si="568"/>
        <v/>
      </c>
      <c r="CS613" s="44" t="str">
        <f ca="1">IF(COUNTIF($DG$2:DG1598,CR613)=1,VLOOKUP(CR613,DA:DB,2), IF(COUNTIF($DG$2:DG1598,CR613)=0,$CS$10,""))</f>
        <v/>
      </c>
      <c r="CT613" s="45" t="str">
        <f t="shared" ca="1" si="569"/>
        <v/>
      </c>
      <c r="CU613" s="45" t="str">
        <f t="shared" ca="1" si="570"/>
        <v/>
      </c>
      <c r="CV613" s="44" t="str">
        <f ca="1">IF(COUNTIF($DG$2:DG1598,CR613)=1,VLOOKUP(CR613,DC:DD,2), IF(COUNTIF($DG$2:DG1598,CR613)=0,$CT$10,""))</f>
        <v/>
      </c>
      <c r="CW613" s="45" t="str">
        <f t="shared" ca="1" si="571"/>
        <v/>
      </c>
      <c r="CX613" s="46" t="str">
        <f t="shared" ca="1" si="572"/>
        <v/>
      </c>
      <c r="CY613" s="44" t="str">
        <f t="shared" ca="1" si="573"/>
        <v/>
      </c>
    </row>
    <row r="614" spans="1:103">
      <c r="A614" s="164" t="str">
        <f t="shared" ca="1" si="579"/>
        <v/>
      </c>
      <c r="B614" s="71" t="str">
        <f ca="1">IF(COUNTIF($AD$2:AD1599,A614)=1,VLOOKUP(A614,T:U,2), IF(COUNTIF($AD$2:AD1599,A614)=0,$B$10,""))</f>
        <v/>
      </c>
      <c r="C614" s="31" t="str">
        <f t="shared" ca="1" si="566"/>
        <v/>
      </c>
      <c r="D614" s="32" t="str">
        <f t="shared" ca="1" si="580"/>
        <v/>
      </c>
      <c r="E614" s="71" t="str">
        <f ca="1">IF(COUNTIF($AD$2:AD1599,A614)=1,VLOOKUP(A614,V:W,2), IF(COUNTIF($AD$2:AD1599,A614)=0,$C$10,""))</f>
        <v/>
      </c>
      <c r="F614" s="31" t="str">
        <f t="shared" ca="1" si="581"/>
        <v/>
      </c>
      <c r="G614" s="32" t="str">
        <f t="shared" ca="1" si="582"/>
        <v/>
      </c>
      <c r="H614" s="71" t="str">
        <f ca="1">IF(COUNTIF($AD$2:AD1599,A614)=1,VLOOKUP(A614,X:Y,2), IF(COUNTIF($AD$2:AD1599,A614)=0,$D$10,""))</f>
        <v/>
      </c>
      <c r="I614" s="31" t="str">
        <f t="shared" ca="1" si="583"/>
        <v/>
      </c>
      <c r="J614" s="32" t="str">
        <f t="shared" ca="1" si="584"/>
        <v/>
      </c>
      <c r="K614" s="71" t="str">
        <f ca="1">IF(COUNTIF($AD$2:AD1599,A614)=1,VLOOKUP(A614,Z:AA,2), IF(COUNTIF($AD$2:AD1599,A614)=0,$E$10,""))</f>
        <v/>
      </c>
      <c r="L614" s="31" t="str">
        <f t="shared" ca="1" si="585"/>
        <v/>
      </c>
      <c r="M614" s="32" t="str">
        <f t="shared" ca="1" si="586"/>
        <v/>
      </c>
      <c r="N614" s="77" t="str">
        <f t="shared" ca="1" si="587"/>
        <v/>
      </c>
      <c r="O614" s="77"/>
      <c r="P614" s="77"/>
      <c r="Q614" s="77" t="str">
        <f ca="1">IF(ISERROR(B614-2),"",$G$5*SUM($O$14:O614)-$H$5*SUM($P$14:P614))</f>
        <v/>
      </c>
      <c r="R614" s="77" t="str">
        <f t="shared" ca="1" si="588"/>
        <v/>
      </c>
      <c r="AB614" s="163" t="str">
        <f t="shared" si="562"/>
        <v/>
      </c>
      <c r="AC614" s="163" t="str">
        <f t="shared" si="563"/>
        <v/>
      </c>
      <c r="BS614" s="163" t="str">
        <f t="shared" si="564"/>
        <v/>
      </c>
      <c r="BT614" s="163" t="str">
        <f t="shared" si="565"/>
        <v/>
      </c>
      <c r="BY614" s="164" t="str">
        <f t="shared" ca="1" si="574"/>
        <v/>
      </c>
      <c r="BZ614" s="44" t="str">
        <f ca="1">IF(COUNTIF($CN$2:CN1599,BY614)=1,VLOOKUP(BY614,CH:CI,2), IF(COUNTIF($CN$2:CN1599,BY614)=0,$BZ$10,""))</f>
        <v/>
      </c>
      <c r="CA614" s="45" t="str">
        <f t="shared" ca="1" si="567"/>
        <v/>
      </c>
      <c r="CB614" s="45" t="str">
        <f t="shared" ca="1" si="575"/>
        <v/>
      </c>
      <c r="CC614" s="44" t="str">
        <f ca="1">IF(COUNTIF($CN$2:CN1599,BY614)=1,VLOOKUP(BY614,CJ:CK,2), IF(COUNTIF($CN$2:CN1599,BY614)=0,$CA$10,""))</f>
        <v/>
      </c>
      <c r="CD614" s="45" t="str">
        <f t="shared" ca="1" si="576"/>
        <v/>
      </c>
      <c r="CE614" s="46" t="str">
        <f t="shared" ca="1" si="577"/>
        <v/>
      </c>
      <c r="CF614" s="44" t="str">
        <f t="shared" ca="1" si="578"/>
        <v/>
      </c>
      <c r="CL614" s="163" t="str">
        <f t="shared" si="560"/>
        <v/>
      </c>
      <c r="CM614" s="163" t="str">
        <f t="shared" si="561"/>
        <v/>
      </c>
      <c r="CR614" s="164" t="str">
        <f t="shared" ca="1" si="568"/>
        <v/>
      </c>
      <c r="CS614" s="44" t="str">
        <f ca="1">IF(COUNTIF($DG$2:DG1599,CR614)=1,VLOOKUP(CR614,DA:DB,2), IF(COUNTIF($DG$2:DG1599,CR614)=0,$CS$10,""))</f>
        <v/>
      </c>
      <c r="CT614" s="45" t="str">
        <f t="shared" ca="1" si="569"/>
        <v/>
      </c>
      <c r="CU614" s="45" t="str">
        <f t="shared" ca="1" si="570"/>
        <v/>
      </c>
      <c r="CV614" s="44" t="str">
        <f ca="1">IF(COUNTIF($DG$2:DG1599,CR614)=1,VLOOKUP(CR614,DC:DD,2), IF(COUNTIF($DG$2:DG1599,CR614)=0,$CT$10,""))</f>
        <v/>
      </c>
      <c r="CW614" s="45" t="str">
        <f t="shared" ca="1" si="571"/>
        <v/>
      </c>
      <c r="CX614" s="46" t="str">
        <f t="shared" ca="1" si="572"/>
        <v/>
      </c>
      <c r="CY614" s="44" t="str">
        <f t="shared" ca="1" si="573"/>
        <v/>
      </c>
    </row>
    <row r="615" spans="1:103">
      <c r="A615" s="164" t="str">
        <f t="shared" ca="1" si="579"/>
        <v/>
      </c>
      <c r="B615" s="71" t="str">
        <f ca="1">IF(COUNTIF($AD$2:AD1600,A615)=1,VLOOKUP(A615,T:U,2), IF(COUNTIF($AD$2:AD1600,A615)=0,$B$10,""))</f>
        <v/>
      </c>
      <c r="C615" s="31" t="str">
        <f t="shared" ca="1" si="566"/>
        <v/>
      </c>
      <c r="D615" s="32" t="str">
        <f t="shared" ca="1" si="580"/>
        <v/>
      </c>
      <c r="E615" s="71" t="str">
        <f ca="1">IF(COUNTIF($AD$2:AD1600,A615)=1,VLOOKUP(A615,V:W,2), IF(COUNTIF($AD$2:AD1600,A615)=0,$C$10,""))</f>
        <v/>
      </c>
      <c r="F615" s="31" t="str">
        <f t="shared" ca="1" si="581"/>
        <v/>
      </c>
      <c r="G615" s="32" t="str">
        <f t="shared" ca="1" si="582"/>
        <v/>
      </c>
      <c r="H615" s="71" t="str">
        <f ca="1">IF(COUNTIF($AD$2:AD1600,A615)=1,VLOOKUP(A615,X:Y,2), IF(COUNTIF($AD$2:AD1600,A615)=0,$D$10,""))</f>
        <v/>
      </c>
      <c r="I615" s="31" t="str">
        <f t="shared" ca="1" si="583"/>
        <v/>
      </c>
      <c r="J615" s="32" t="str">
        <f t="shared" ca="1" si="584"/>
        <v/>
      </c>
      <c r="K615" s="71" t="str">
        <f ca="1">IF(COUNTIF($AD$2:AD1600,A615)=1,VLOOKUP(A615,Z:AA,2), IF(COUNTIF($AD$2:AD1600,A615)=0,$E$10,""))</f>
        <v/>
      </c>
      <c r="L615" s="31" t="str">
        <f t="shared" ca="1" si="585"/>
        <v/>
      </c>
      <c r="M615" s="32" t="str">
        <f t="shared" ca="1" si="586"/>
        <v/>
      </c>
      <c r="N615" s="77" t="str">
        <f t="shared" ca="1" si="587"/>
        <v/>
      </c>
      <c r="O615" s="77"/>
      <c r="P615" s="77"/>
      <c r="Q615" s="77" t="str">
        <f ca="1">IF(ISERROR(B615-2),"",$G$5*SUM($O$14:O615)-$H$5*SUM($P$14:P615))</f>
        <v/>
      </c>
      <c r="R615" s="77" t="str">
        <f t="shared" ca="1" si="588"/>
        <v/>
      </c>
      <c r="AB615" s="163" t="str">
        <f t="shared" si="562"/>
        <v/>
      </c>
      <c r="AC615" s="163" t="str">
        <f t="shared" si="563"/>
        <v/>
      </c>
      <c r="BS615" s="163" t="str">
        <f t="shared" si="564"/>
        <v/>
      </c>
      <c r="BT615" s="163" t="str">
        <f t="shared" si="565"/>
        <v/>
      </c>
      <c r="BY615" s="164" t="str">
        <f t="shared" ca="1" si="574"/>
        <v/>
      </c>
      <c r="BZ615" s="44" t="str">
        <f ca="1">IF(COUNTIF($CN$2:CN1600,BY615)=1,VLOOKUP(BY615,CH:CI,2), IF(COUNTIF($CN$2:CN1600,BY615)=0,$BZ$10,""))</f>
        <v/>
      </c>
      <c r="CA615" s="45" t="str">
        <f t="shared" ca="1" si="567"/>
        <v/>
      </c>
      <c r="CB615" s="45" t="str">
        <f t="shared" ca="1" si="575"/>
        <v/>
      </c>
      <c r="CC615" s="44" t="str">
        <f ca="1">IF(COUNTIF($CN$2:CN1600,BY615)=1,VLOOKUP(BY615,CJ:CK,2), IF(COUNTIF($CN$2:CN1600,BY615)=0,$CA$10,""))</f>
        <v/>
      </c>
      <c r="CD615" s="45" t="str">
        <f t="shared" ca="1" si="576"/>
        <v/>
      </c>
      <c r="CE615" s="46" t="str">
        <f t="shared" ca="1" si="577"/>
        <v/>
      </c>
      <c r="CF615" s="44" t="str">
        <f t="shared" ca="1" si="578"/>
        <v/>
      </c>
      <c r="CL615" s="163" t="str">
        <f t="shared" si="560"/>
        <v/>
      </c>
      <c r="CM615" s="163" t="str">
        <f t="shared" si="561"/>
        <v/>
      </c>
      <c r="CR615" s="164" t="str">
        <f t="shared" ca="1" si="568"/>
        <v/>
      </c>
      <c r="CS615" s="44" t="str">
        <f ca="1">IF(COUNTIF($DG$2:DG1600,CR615)=1,VLOOKUP(CR615,DA:DB,2), IF(COUNTIF($DG$2:DG1600,CR615)=0,$CS$10,""))</f>
        <v/>
      </c>
      <c r="CT615" s="45" t="str">
        <f t="shared" ca="1" si="569"/>
        <v/>
      </c>
      <c r="CU615" s="45" t="str">
        <f t="shared" ca="1" si="570"/>
        <v/>
      </c>
      <c r="CV615" s="44" t="str">
        <f ca="1">IF(COUNTIF($DG$2:DG1600,CR615)=1,VLOOKUP(CR615,DC:DD,2), IF(COUNTIF($DG$2:DG1600,CR615)=0,$CT$10,""))</f>
        <v/>
      </c>
      <c r="CW615" s="45" t="str">
        <f t="shared" ca="1" si="571"/>
        <v/>
      </c>
      <c r="CX615" s="46" t="str">
        <f t="shared" ca="1" si="572"/>
        <v/>
      </c>
      <c r="CY615" s="44" t="str">
        <f t="shared" ca="1" si="573"/>
        <v/>
      </c>
    </row>
    <row r="616" spans="1:103">
      <c r="A616" s="164" t="str">
        <f t="shared" ca="1" si="579"/>
        <v/>
      </c>
      <c r="B616" s="71" t="str">
        <f ca="1">IF(COUNTIF($AD$2:AD1601,A616)=1,VLOOKUP(A616,T:U,2), IF(COUNTIF($AD$2:AD1601,A616)=0,$B$10,""))</f>
        <v/>
      </c>
      <c r="C616" s="31" t="str">
        <f t="shared" ca="1" si="566"/>
        <v/>
      </c>
      <c r="D616" s="32" t="str">
        <f t="shared" ca="1" si="580"/>
        <v/>
      </c>
      <c r="E616" s="71" t="str">
        <f ca="1">IF(COUNTIF($AD$2:AD1601,A616)=1,VLOOKUP(A616,V:W,2), IF(COUNTIF($AD$2:AD1601,A616)=0,$C$10,""))</f>
        <v/>
      </c>
      <c r="F616" s="31" t="str">
        <f t="shared" ca="1" si="581"/>
        <v/>
      </c>
      <c r="G616" s="32" t="str">
        <f t="shared" ca="1" si="582"/>
        <v/>
      </c>
      <c r="H616" s="71" t="str">
        <f ca="1">IF(COUNTIF($AD$2:AD1601,A616)=1,VLOOKUP(A616,X:Y,2), IF(COUNTIF($AD$2:AD1601,A616)=0,$D$10,""))</f>
        <v/>
      </c>
      <c r="I616" s="31" t="str">
        <f t="shared" ca="1" si="583"/>
        <v/>
      </c>
      <c r="J616" s="32" t="str">
        <f t="shared" ca="1" si="584"/>
        <v/>
      </c>
      <c r="K616" s="71" t="str">
        <f ca="1">IF(COUNTIF($AD$2:AD1601,A616)=1,VLOOKUP(A616,Z:AA,2), IF(COUNTIF($AD$2:AD1601,A616)=0,$E$10,""))</f>
        <v/>
      </c>
      <c r="L616" s="31" t="str">
        <f t="shared" ca="1" si="585"/>
        <v/>
      </c>
      <c r="M616" s="32" t="str">
        <f t="shared" ca="1" si="586"/>
        <v/>
      </c>
      <c r="N616" s="77" t="str">
        <f t="shared" ca="1" si="587"/>
        <v/>
      </c>
      <c r="O616" s="77"/>
      <c r="P616" s="77"/>
      <c r="Q616" s="77" t="str">
        <f ca="1">IF(ISERROR(B616-2),"",$G$5*SUM($O$14:O616)-$H$5*SUM($P$14:P616))</f>
        <v/>
      </c>
      <c r="R616" s="77" t="str">
        <f t="shared" ca="1" si="588"/>
        <v/>
      </c>
      <c r="AB616" s="163" t="str">
        <f t="shared" si="562"/>
        <v/>
      </c>
      <c r="AC616" s="163" t="str">
        <f t="shared" si="563"/>
        <v/>
      </c>
      <c r="BS616" s="163" t="str">
        <f t="shared" si="564"/>
        <v/>
      </c>
      <c r="BT616" s="163" t="str">
        <f t="shared" si="565"/>
        <v/>
      </c>
      <c r="BY616" s="164" t="str">
        <f t="shared" ca="1" si="574"/>
        <v/>
      </c>
      <c r="BZ616" s="44" t="str">
        <f ca="1">IF(COUNTIF($CN$2:CN1601,BY616)=1,VLOOKUP(BY616,CH:CI,2), IF(COUNTIF($CN$2:CN1601,BY616)=0,$BZ$10,""))</f>
        <v/>
      </c>
      <c r="CA616" s="45" t="str">
        <f t="shared" ca="1" si="567"/>
        <v/>
      </c>
      <c r="CB616" s="45" t="str">
        <f t="shared" ca="1" si="575"/>
        <v/>
      </c>
      <c r="CC616" s="44" t="str">
        <f ca="1">IF(COUNTIF($CN$2:CN1601,BY616)=1,VLOOKUP(BY616,CJ:CK,2), IF(COUNTIF($CN$2:CN1601,BY616)=0,$CA$10,""))</f>
        <v/>
      </c>
      <c r="CD616" s="45" t="str">
        <f t="shared" ca="1" si="576"/>
        <v/>
      </c>
      <c r="CE616" s="46" t="str">
        <f t="shared" ca="1" si="577"/>
        <v/>
      </c>
      <c r="CF616" s="44" t="str">
        <f t="shared" ca="1" si="578"/>
        <v/>
      </c>
      <c r="CL616" s="163" t="str">
        <f t="shared" si="560"/>
        <v/>
      </c>
      <c r="CM616" s="163" t="str">
        <f t="shared" si="561"/>
        <v/>
      </c>
      <c r="CR616" s="164" t="str">
        <f t="shared" ca="1" si="568"/>
        <v/>
      </c>
      <c r="CS616" s="44" t="str">
        <f ca="1">IF(COUNTIF($DG$2:DG1601,CR616)=1,VLOOKUP(CR616,DA:DB,2), IF(COUNTIF($DG$2:DG1601,CR616)=0,$CS$10,""))</f>
        <v/>
      </c>
      <c r="CT616" s="45" t="str">
        <f t="shared" ca="1" si="569"/>
        <v/>
      </c>
      <c r="CU616" s="45" t="str">
        <f t="shared" ca="1" si="570"/>
        <v/>
      </c>
      <c r="CV616" s="44" t="str">
        <f ca="1">IF(COUNTIF($DG$2:DG1601,CR616)=1,VLOOKUP(CR616,DC:DD,2), IF(COUNTIF($DG$2:DG1601,CR616)=0,$CT$10,""))</f>
        <v/>
      </c>
      <c r="CW616" s="45" t="str">
        <f t="shared" ca="1" si="571"/>
        <v/>
      </c>
      <c r="CX616" s="46" t="str">
        <f t="shared" ca="1" si="572"/>
        <v/>
      </c>
      <c r="CY616" s="44" t="str">
        <f t="shared" ca="1" si="573"/>
        <v/>
      </c>
    </row>
    <row r="617" spans="1:103">
      <c r="A617" s="164" t="str">
        <f t="shared" ca="1" si="579"/>
        <v/>
      </c>
      <c r="B617" s="71" t="str">
        <f ca="1">IF(COUNTIF($AD$2:AD1602,A617)=1,VLOOKUP(A617,T:U,2), IF(COUNTIF($AD$2:AD1602,A617)=0,$B$10,""))</f>
        <v/>
      </c>
      <c r="C617" s="31" t="str">
        <f t="shared" ca="1" si="566"/>
        <v/>
      </c>
      <c r="D617" s="32" t="str">
        <f t="shared" ca="1" si="580"/>
        <v/>
      </c>
      <c r="E617" s="71" t="str">
        <f ca="1">IF(COUNTIF($AD$2:AD1602,A617)=1,VLOOKUP(A617,V:W,2), IF(COUNTIF($AD$2:AD1602,A617)=0,$C$10,""))</f>
        <v/>
      </c>
      <c r="F617" s="31" t="str">
        <f t="shared" ca="1" si="581"/>
        <v/>
      </c>
      <c r="G617" s="32" t="str">
        <f t="shared" ca="1" si="582"/>
        <v/>
      </c>
      <c r="H617" s="71" t="str">
        <f ca="1">IF(COUNTIF($AD$2:AD1602,A617)=1,VLOOKUP(A617,X:Y,2), IF(COUNTIF($AD$2:AD1602,A617)=0,$D$10,""))</f>
        <v/>
      </c>
      <c r="I617" s="31" t="str">
        <f t="shared" ca="1" si="583"/>
        <v/>
      </c>
      <c r="J617" s="32" t="str">
        <f t="shared" ca="1" si="584"/>
        <v/>
      </c>
      <c r="K617" s="71" t="str">
        <f ca="1">IF(COUNTIF($AD$2:AD1602,A617)=1,VLOOKUP(A617,Z:AA,2), IF(COUNTIF($AD$2:AD1602,A617)=0,$E$10,""))</f>
        <v/>
      </c>
      <c r="L617" s="31" t="str">
        <f t="shared" ca="1" si="585"/>
        <v/>
      </c>
      <c r="M617" s="32" t="str">
        <f t="shared" ca="1" si="586"/>
        <v/>
      </c>
      <c r="N617" s="77" t="str">
        <f t="shared" ca="1" si="587"/>
        <v/>
      </c>
      <c r="O617" s="77"/>
      <c r="P617" s="77"/>
      <c r="Q617" s="77" t="str">
        <f ca="1">IF(ISERROR(B617-2),"",$G$5*SUM($O$14:O617)-$H$5*SUM($P$14:P617))</f>
        <v/>
      </c>
      <c r="R617" s="77" t="str">
        <f t="shared" ca="1" si="588"/>
        <v/>
      </c>
      <c r="AB617" s="163" t="str">
        <f t="shared" si="562"/>
        <v/>
      </c>
      <c r="AC617" s="163" t="str">
        <f t="shared" si="563"/>
        <v/>
      </c>
      <c r="BS617" s="163" t="str">
        <f t="shared" si="564"/>
        <v/>
      </c>
      <c r="BT617" s="163" t="str">
        <f t="shared" si="565"/>
        <v/>
      </c>
      <c r="BY617" s="164" t="str">
        <f t="shared" ca="1" si="574"/>
        <v/>
      </c>
      <c r="BZ617" s="44" t="str">
        <f ca="1">IF(COUNTIF($CN$2:CN1602,BY617)=1,VLOOKUP(BY617,CH:CI,2), IF(COUNTIF($CN$2:CN1602,BY617)=0,$BZ$10,""))</f>
        <v/>
      </c>
      <c r="CA617" s="45" t="str">
        <f t="shared" ca="1" si="567"/>
        <v/>
      </c>
      <c r="CB617" s="45" t="str">
        <f t="shared" ca="1" si="575"/>
        <v/>
      </c>
      <c r="CC617" s="44" t="str">
        <f ca="1">IF(COUNTIF($CN$2:CN1602,BY617)=1,VLOOKUP(BY617,CJ:CK,2), IF(COUNTIF($CN$2:CN1602,BY617)=0,$CA$10,""))</f>
        <v/>
      </c>
      <c r="CD617" s="45" t="str">
        <f t="shared" ca="1" si="576"/>
        <v/>
      </c>
      <c r="CE617" s="46" t="str">
        <f t="shared" ca="1" si="577"/>
        <v/>
      </c>
      <c r="CF617" s="44" t="str">
        <f t="shared" ca="1" si="578"/>
        <v/>
      </c>
      <c r="CL617" s="163" t="str">
        <f t="shared" si="560"/>
        <v/>
      </c>
      <c r="CM617" s="163" t="str">
        <f t="shared" si="561"/>
        <v/>
      </c>
      <c r="CR617" s="164" t="str">
        <f t="shared" ca="1" si="568"/>
        <v/>
      </c>
      <c r="CS617" s="44" t="str">
        <f ca="1">IF(COUNTIF($DG$2:DG1602,CR617)=1,VLOOKUP(CR617,DA:DB,2), IF(COUNTIF($DG$2:DG1602,CR617)=0,$CS$10,""))</f>
        <v/>
      </c>
      <c r="CT617" s="45" t="str">
        <f t="shared" ca="1" si="569"/>
        <v/>
      </c>
      <c r="CU617" s="45" t="str">
        <f t="shared" ca="1" si="570"/>
        <v/>
      </c>
      <c r="CV617" s="44" t="str">
        <f ca="1">IF(COUNTIF($DG$2:DG1602,CR617)=1,VLOOKUP(CR617,DC:DD,2), IF(COUNTIF($DG$2:DG1602,CR617)=0,$CT$10,""))</f>
        <v/>
      </c>
      <c r="CW617" s="45" t="str">
        <f t="shared" ca="1" si="571"/>
        <v/>
      </c>
      <c r="CX617" s="46" t="str">
        <f t="shared" ca="1" si="572"/>
        <v/>
      </c>
      <c r="CY617" s="44" t="str">
        <f t="shared" ca="1" si="573"/>
        <v/>
      </c>
    </row>
    <row r="618" spans="1:103">
      <c r="A618" s="164" t="str">
        <f t="shared" ca="1" si="579"/>
        <v/>
      </c>
      <c r="B618" s="71" t="str">
        <f ca="1">IF(COUNTIF($AD$2:AD1603,A618)=1,VLOOKUP(A618,T:U,2), IF(COUNTIF($AD$2:AD1603,A618)=0,$B$10,""))</f>
        <v/>
      </c>
      <c r="C618" s="31" t="str">
        <f t="shared" ca="1" si="566"/>
        <v/>
      </c>
      <c r="D618" s="32" t="str">
        <f t="shared" ca="1" si="580"/>
        <v/>
      </c>
      <c r="E618" s="71" t="str">
        <f ca="1">IF(COUNTIF($AD$2:AD1603,A618)=1,VLOOKUP(A618,V:W,2), IF(COUNTIF($AD$2:AD1603,A618)=0,$C$10,""))</f>
        <v/>
      </c>
      <c r="F618" s="31" t="str">
        <f t="shared" ca="1" si="581"/>
        <v/>
      </c>
      <c r="G618" s="32" t="str">
        <f t="shared" ca="1" si="582"/>
        <v/>
      </c>
      <c r="H618" s="71" t="str">
        <f ca="1">IF(COUNTIF($AD$2:AD1603,A618)=1,VLOOKUP(A618,X:Y,2), IF(COUNTIF($AD$2:AD1603,A618)=0,$D$10,""))</f>
        <v/>
      </c>
      <c r="I618" s="31" t="str">
        <f t="shared" ca="1" si="583"/>
        <v/>
      </c>
      <c r="J618" s="32" t="str">
        <f t="shared" ca="1" si="584"/>
        <v/>
      </c>
      <c r="K618" s="71" t="str">
        <f ca="1">IF(COUNTIF($AD$2:AD1603,A618)=1,VLOOKUP(A618,Z:AA,2), IF(COUNTIF($AD$2:AD1603,A618)=0,$E$10,""))</f>
        <v/>
      </c>
      <c r="L618" s="31" t="str">
        <f t="shared" ca="1" si="585"/>
        <v/>
      </c>
      <c r="M618" s="32" t="str">
        <f t="shared" ca="1" si="586"/>
        <v/>
      </c>
      <c r="N618" s="77" t="str">
        <f t="shared" ca="1" si="587"/>
        <v/>
      </c>
      <c r="O618" s="77"/>
      <c r="P618" s="77"/>
      <c r="Q618" s="77" t="str">
        <f ca="1">IF(ISERROR(B618-2),"",$G$5*SUM($O$14:O618)-$H$5*SUM($P$14:P618))</f>
        <v/>
      </c>
      <c r="R618" s="77" t="str">
        <f t="shared" ca="1" si="588"/>
        <v/>
      </c>
      <c r="AB618" s="163" t="str">
        <f t="shared" si="562"/>
        <v/>
      </c>
      <c r="AC618" s="163" t="str">
        <f t="shared" si="563"/>
        <v/>
      </c>
      <c r="BS618" s="163" t="str">
        <f t="shared" si="564"/>
        <v/>
      </c>
      <c r="BT618" s="163" t="str">
        <f t="shared" si="565"/>
        <v/>
      </c>
      <c r="BY618" s="164" t="str">
        <f t="shared" ca="1" si="574"/>
        <v/>
      </c>
      <c r="BZ618" s="44" t="str">
        <f ca="1">IF(COUNTIF($CN$2:CN1603,BY618)=1,VLOOKUP(BY618,CH:CI,2), IF(COUNTIF($CN$2:CN1603,BY618)=0,$BZ$10,""))</f>
        <v/>
      </c>
      <c r="CA618" s="45" t="str">
        <f t="shared" ca="1" si="567"/>
        <v/>
      </c>
      <c r="CB618" s="45" t="str">
        <f t="shared" ca="1" si="575"/>
        <v/>
      </c>
      <c r="CC618" s="44" t="str">
        <f ca="1">IF(COUNTIF($CN$2:CN1603,BY618)=1,VLOOKUP(BY618,CJ:CK,2), IF(COUNTIF($CN$2:CN1603,BY618)=0,$CA$10,""))</f>
        <v/>
      </c>
      <c r="CD618" s="45" t="str">
        <f t="shared" ca="1" si="576"/>
        <v/>
      </c>
      <c r="CE618" s="46" t="str">
        <f t="shared" ca="1" si="577"/>
        <v/>
      </c>
      <c r="CF618" s="44" t="str">
        <f t="shared" ca="1" si="578"/>
        <v/>
      </c>
      <c r="CL618" s="163" t="str">
        <f t="shared" si="560"/>
        <v/>
      </c>
      <c r="CM618" s="163" t="str">
        <f t="shared" si="561"/>
        <v/>
      </c>
      <c r="CR618" s="164" t="str">
        <f t="shared" ca="1" si="568"/>
        <v/>
      </c>
      <c r="CS618" s="44" t="str">
        <f ca="1">IF(COUNTIF($DG$2:DG1603,CR618)=1,VLOOKUP(CR618,DA:DB,2), IF(COUNTIF($DG$2:DG1603,CR618)=0,$CS$10,""))</f>
        <v/>
      </c>
      <c r="CT618" s="45" t="str">
        <f t="shared" ca="1" si="569"/>
        <v/>
      </c>
      <c r="CU618" s="45" t="str">
        <f t="shared" ca="1" si="570"/>
        <v/>
      </c>
      <c r="CV618" s="44" t="str">
        <f ca="1">IF(COUNTIF($DG$2:DG1603,CR618)=1,VLOOKUP(CR618,DC:DD,2), IF(COUNTIF($DG$2:DG1603,CR618)=0,$CT$10,""))</f>
        <v/>
      </c>
      <c r="CW618" s="45" t="str">
        <f t="shared" ca="1" si="571"/>
        <v/>
      </c>
      <c r="CX618" s="46" t="str">
        <f t="shared" ca="1" si="572"/>
        <v/>
      </c>
      <c r="CY618" s="44" t="str">
        <f t="shared" ca="1" si="573"/>
        <v/>
      </c>
    </row>
    <row r="619" spans="1:103">
      <c r="A619" s="164" t="str">
        <f t="shared" ca="1" si="579"/>
        <v/>
      </c>
      <c r="B619" s="71" t="str">
        <f ca="1">IF(COUNTIF($AD$2:AD1604,A619)=1,VLOOKUP(A619,T:U,2), IF(COUNTIF($AD$2:AD1604,A619)=0,$B$10,""))</f>
        <v/>
      </c>
      <c r="C619" s="31" t="str">
        <f t="shared" ca="1" si="566"/>
        <v/>
      </c>
      <c r="D619" s="32" t="str">
        <f t="shared" ca="1" si="580"/>
        <v/>
      </c>
      <c r="E619" s="71" t="str">
        <f ca="1">IF(COUNTIF($AD$2:AD1604,A619)=1,VLOOKUP(A619,V:W,2), IF(COUNTIF($AD$2:AD1604,A619)=0,$C$10,""))</f>
        <v/>
      </c>
      <c r="F619" s="31" t="str">
        <f t="shared" ca="1" si="581"/>
        <v/>
      </c>
      <c r="G619" s="32" t="str">
        <f t="shared" ca="1" si="582"/>
        <v/>
      </c>
      <c r="H619" s="71" t="str">
        <f ca="1">IF(COUNTIF($AD$2:AD1604,A619)=1,VLOOKUP(A619,X:Y,2), IF(COUNTIF($AD$2:AD1604,A619)=0,$D$10,""))</f>
        <v/>
      </c>
      <c r="I619" s="31" t="str">
        <f t="shared" ca="1" si="583"/>
        <v/>
      </c>
      <c r="J619" s="32" t="str">
        <f t="shared" ca="1" si="584"/>
        <v/>
      </c>
      <c r="K619" s="71" t="str">
        <f ca="1">IF(COUNTIF($AD$2:AD1604,A619)=1,VLOOKUP(A619,Z:AA,2), IF(COUNTIF($AD$2:AD1604,A619)=0,$E$10,""))</f>
        <v/>
      </c>
      <c r="L619" s="31" t="str">
        <f t="shared" ca="1" si="585"/>
        <v/>
      </c>
      <c r="M619" s="32" t="str">
        <f t="shared" ca="1" si="586"/>
        <v/>
      </c>
      <c r="N619" s="77" t="str">
        <f t="shared" ca="1" si="587"/>
        <v/>
      </c>
      <c r="O619" s="77"/>
      <c r="P619" s="77"/>
      <c r="Q619" s="77" t="str">
        <f ca="1">IF(ISERROR(B619-2),"",$G$5*SUM($O$14:O619)-$H$5*SUM($P$14:P619))</f>
        <v/>
      </c>
      <c r="R619" s="77" t="str">
        <f t="shared" ca="1" si="588"/>
        <v/>
      </c>
      <c r="AB619" s="163" t="str">
        <f t="shared" si="562"/>
        <v/>
      </c>
      <c r="AC619" s="163" t="str">
        <f t="shared" si="563"/>
        <v/>
      </c>
      <c r="BS619" s="163" t="str">
        <f t="shared" si="564"/>
        <v/>
      </c>
      <c r="BT619" s="163" t="str">
        <f t="shared" si="565"/>
        <v/>
      </c>
      <c r="BY619" s="164" t="str">
        <f t="shared" ca="1" si="574"/>
        <v/>
      </c>
      <c r="BZ619" s="44" t="str">
        <f ca="1">IF(COUNTIF($CN$2:CN1604,BY619)=1,VLOOKUP(BY619,CH:CI,2), IF(COUNTIF($CN$2:CN1604,BY619)=0,$BZ$10,""))</f>
        <v/>
      </c>
      <c r="CA619" s="45" t="str">
        <f t="shared" ca="1" si="567"/>
        <v/>
      </c>
      <c r="CB619" s="45" t="str">
        <f t="shared" ca="1" si="575"/>
        <v/>
      </c>
      <c r="CC619" s="44" t="str">
        <f ca="1">IF(COUNTIF($CN$2:CN1604,BY619)=1,VLOOKUP(BY619,CJ:CK,2), IF(COUNTIF($CN$2:CN1604,BY619)=0,$CA$10,""))</f>
        <v/>
      </c>
      <c r="CD619" s="45" t="str">
        <f t="shared" ca="1" si="576"/>
        <v/>
      </c>
      <c r="CE619" s="46" t="str">
        <f t="shared" ca="1" si="577"/>
        <v/>
      </c>
      <c r="CF619" s="44" t="str">
        <f t="shared" ca="1" si="578"/>
        <v/>
      </c>
      <c r="CL619" s="163" t="str">
        <f t="shared" si="560"/>
        <v/>
      </c>
      <c r="CM619" s="163" t="str">
        <f t="shared" si="561"/>
        <v/>
      </c>
      <c r="CR619" s="164" t="str">
        <f t="shared" ca="1" si="568"/>
        <v/>
      </c>
      <c r="CS619" s="44" t="str">
        <f ca="1">IF(COUNTIF($DG$2:DG1604,CR619)=1,VLOOKUP(CR619,DA:DB,2), IF(COUNTIF($DG$2:DG1604,CR619)=0,$CS$10,""))</f>
        <v/>
      </c>
      <c r="CT619" s="45" t="str">
        <f t="shared" ca="1" si="569"/>
        <v/>
      </c>
      <c r="CU619" s="45" t="str">
        <f t="shared" ca="1" si="570"/>
        <v/>
      </c>
      <c r="CV619" s="44" t="str">
        <f ca="1">IF(COUNTIF($DG$2:DG1604,CR619)=1,VLOOKUP(CR619,DC:DD,2), IF(COUNTIF($DG$2:DG1604,CR619)=0,$CT$10,""))</f>
        <v/>
      </c>
      <c r="CW619" s="45" t="str">
        <f t="shared" ca="1" si="571"/>
        <v/>
      </c>
      <c r="CX619" s="46" t="str">
        <f t="shared" ca="1" si="572"/>
        <v/>
      </c>
      <c r="CY619" s="44" t="str">
        <f t="shared" ca="1" si="573"/>
        <v/>
      </c>
    </row>
    <row r="620" spans="1:103">
      <c r="A620" s="164" t="str">
        <f t="shared" ca="1" si="579"/>
        <v/>
      </c>
      <c r="B620" s="71" t="str">
        <f ca="1">IF(COUNTIF($AD$2:AD1605,A620)=1,VLOOKUP(A620,T:U,2), IF(COUNTIF($AD$2:AD1605,A620)=0,$B$10,""))</f>
        <v/>
      </c>
      <c r="C620" s="31" t="str">
        <f t="shared" ca="1" si="566"/>
        <v/>
      </c>
      <c r="D620" s="32" t="str">
        <f t="shared" ca="1" si="580"/>
        <v/>
      </c>
      <c r="E620" s="71" t="str">
        <f ca="1">IF(COUNTIF($AD$2:AD1605,A620)=1,VLOOKUP(A620,V:W,2), IF(COUNTIF($AD$2:AD1605,A620)=0,$C$10,""))</f>
        <v/>
      </c>
      <c r="F620" s="31" t="str">
        <f t="shared" ca="1" si="581"/>
        <v/>
      </c>
      <c r="G620" s="32" t="str">
        <f t="shared" ca="1" si="582"/>
        <v/>
      </c>
      <c r="H620" s="71" t="str">
        <f ca="1">IF(COUNTIF($AD$2:AD1605,A620)=1,VLOOKUP(A620,X:Y,2), IF(COUNTIF($AD$2:AD1605,A620)=0,$D$10,""))</f>
        <v/>
      </c>
      <c r="I620" s="31" t="str">
        <f t="shared" ca="1" si="583"/>
        <v/>
      </c>
      <c r="J620" s="32" t="str">
        <f t="shared" ca="1" si="584"/>
        <v/>
      </c>
      <c r="K620" s="71" t="str">
        <f ca="1">IF(COUNTIF($AD$2:AD1605,A620)=1,VLOOKUP(A620,Z:AA,2), IF(COUNTIF($AD$2:AD1605,A620)=0,$E$10,""))</f>
        <v/>
      </c>
      <c r="L620" s="31" t="str">
        <f t="shared" ca="1" si="585"/>
        <v/>
      </c>
      <c r="M620" s="32" t="str">
        <f t="shared" ca="1" si="586"/>
        <v/>
      </c>
      <c r="N620" s="77" t="str">
        <f t="shared" ca="1" si="587"/>
        <v/>
      </c>
      <c r="O620" s="77"/>
      <c r="P620" s="77"/>
      <c r="Q620" s="77" t="str">
        <f ca="1">IF(ISERROR(B620-2),"",$G$5*SUM($O$14:O620)-$H$5*SUM($P$14:P620))</f>
        <v/>
      </c>
      <c r="R620" s="77" t="str">
        <f t="shared" ca="1" si="588"/>
        <v/>
      </c>
      <c r="AB620" s="163" t="str">
        <f t="shared" si="562"/>
        <v/>
      </c>
      <c r="AC620" s="163" t="str">
        <f t="shared" si="563"/>
        <v/>
      </c>
      <c r="BS620" s="163" t="str">
        <f t="shared" si="564"/>
        <v/>
      </c>
      <c r="BT620" s="163" t="str">
        <f t="shared" si="565"/>
        <v/>
      </c>
      <c r="BY620" s="164" t="str">
        <f t="shared" ca="1" si="574"/>
        <v/>
      </c>
      <c r="BZ620" s="44" t="str">
        <f ca="1">IF(COUNTIF($CN$2:CN1605,BY620)=1,VLOOKUP(BY620,CH:CI,2), IF(COUNTIF($CN$2:CN1605,BY620)=0,$BZ$10,""))</f>
        <v/>
      </c>
      <c r="CA620" s="45" t="str">
        <f t="shared" ca="1" si="567"/>
        <v/>
      </c>
      <c r="CB620" s="45" t="str">
        <f t="shared" ca="1" si="575"/>
        <v/>
      </c>
      <c r="CC620" s="44" t="str">
        <f ca="1">IF(COUNTIF($CN$2:CN1605,BY620)=1,VLOOKUP(BY620,CJ:CK,2), IF(COUNTIF($CN$2:CN1605,BY620)=0,$CA$10,""))</f>
        <v/>
      </c>
      <c r="CD620" s="45" t="str">
        <f t="shared" ca="1" si="576"/>
        <v/>
      </c>
      <c r="CE620" s="46" t="str">
        <f t="shared" ca="1" si="577"/>
        <v/>
      </c>
      <c r="CF620" s="44" t="str">
        <f t="shared" ca="1" si="578"/>
        <v/>
      </c>
      <c r="CL620" s="163" t="str">
        <f t="shared" si="560"/>
        <v/>
      </c>
      <c r="CM620" s="163" t="str">
        <f t="shared" si="561"/>
        <v/>
      </c>
      <c r="CR620" s="164" t="str">
        <f t="shared" ca="1" si="568"/>
        <v/>
      </c>
      <c r="CS620" s="44" t="str">
        <f ca="1">IF(COUNTIF($DG$2:DG1605,CR620)=1,VLOOKUP(CR620,DA:DB,2), IF(COUNTIF($DG$2:DG1605,CR620)=0,$CS$10,""))</f>
        <v/>
      </c>
      <c r="CT620" s="45" t="str">
        <f t="shared" ca="1" si="569"/>
        <v/>
      </c>
      <c r="CU620" s="45" t="str">
        <f t="shared" ca="1" si="570"/>
        <v/>
      </c>
      <c r="CV620" s="44" t="str">
        <f ca="1">IF(COUNTIF($DG$2:DG1605,CR620)=1,VLOOKUP(CR620,DC:DD,2), IF(COUNTIF($DG$2:DG1605,CR620)=0,$CT$10,""))</f>
        <v/>
      </c>
      <c r="CW620" s="45" t="str">
        <f t="shared" ca="1" si="571"/>
        <v/>
      </c>
      <c r="CX620" s="46" t="str">
        <f t="shared" ca="1" si="572"/>
        <v/>
      </c>
      <c r="CY620" s="44" t="str">
        <f t="shared" ca="1" si="573"/>
        <v/>
      </c>
    </row>
    <row r="621" spans="1:103">
      <c r="A621" s="164" t="str">
        <f t="shared" ca="1" si="579"/>
        <v/>
      </c>
      <c r="B621" s="71" t="str">
        <f ca="1">IF(COUNTIF($AD$2:AD1606,A621)=1,VLOOKUP(A621,T:U,2), IF(COUNTIF($AD$2:AD1606,A621)=0,$B$10,""))</f>
        <v/>
      </c>
      <c r="C621" s="31" t="str">
        <f t="shared" ca="1" si="566"/>
        <v/>
      </c>
      <c r="D621" s="32" t="str">
        <f t="shared" ca="1" si="580"/>
        <v/>
      </c>
      <c r="E621" s="71" t="str">
        <f ca="1">IF(COUNTIF($AD$2:AD1606,A621)=1,VLOOKUP(A621,V:W,2), IF(COUNTIF($AD$2:AD1606,A621)=0,$C$10,""))</f>
        <v/>
      </c>
      <c r="F621" s="31" t="str">
        <f t="shared" ca="1" si="581"/>
        <v/>
      </c>
      <c r="G621" s="32" t="str">
        <f t="shared" ca="1" si="582"/>
        <v/>
      </c>
      <c r="H621" s="71" t="str">
        <f ca="1">IF(COUNTIF($AD$2:AD1606,A621)=1,VLOOKUP(A621,X:Y,2), IF(COUNTIF($AD$2:AD1606,A621)=0,$D$10,""))</f>
        <v/>
      </c>
      <c r="I621" s="31" t="str">
        <f t="shared" ca="1" si="583"/>
        <v/>
      </c>
      <c r="J621" s="32" t="str">
        <f t="shared" ca="1" si="584"/>
        <v/>
      </c>
      <c r="K621" s="71" t="str">
        <f ca="1">IF(COUNTIF($AD$2:AD1606,A621)=1,VLOOKUP(A621,Z:AA,2), IF(COUNTIF($AD$2:AD1606,A621)=0,$E$10,""))</f>
        <v/>
      </c>
      <c r="L621" s="31" t="str">
        <f t="shared" ca="1" si="585"/>
        <v/>
      </c>
      <c r="M621" s="32" t="str">
        <f t="shared" ca="1" si="586"/>
        <v/>
      </c>
      <c r="N621" s="77" t="str">
        <f t="shared" ca="1" si="587"/>
        <v/>
      </c>
      <c r="O621" s="77"/>
      <c r="P621" s="77"/>
      <c r="Q621" s="77" t="str">
        <f ca="1">IF(ISERROR(B621-2),"",$G$5*SUM($O$14:O621)-$H$5*SUM($P$14:P621))</f>
        <v/>
      </c>
      <c r="R621" s="77" t="str">
        <f t="shared" ca="1" si="588"/>
        <v/>
      </c>
      <c r="AB621" s="163" t="str">
        <f t="shared" si="562"/>
        <v/>
      </c>
      <c r="AC621" s="163" t="str">
        <f t="shared" si="563"/>
        <v/>
      </c>
      <c r="BS621" s="163" t="str">
        <f t="shared" si="564"/>
        <v/>
      </c>
      <c r="BT621" s="163" t="str">
        <f t="shared" si="565"/>
        <v/>
      </c>
      <c r="BY621" s="164" t="str">
        <f t="shared" ca="1" si="574"/>
        <v/>
      </c>
      <c r="BZ621" s="44" t="str">
        <f ca="1">IF(COUNTIF($CN$2:CN1606,BY621)=1,VLOOKUP(BY621,CH:CI,2), IF(COUNTIF($CN$2:CN1606,BY621)=0,$BZ$10,""))</f>
        <v/>
      </c>
      <c r="CA621" s="45" t="str">
        <f t="shared" ca="1" si="567"/>
        <v/>
      </c>
      <c r="CB621" s="45" t="str">
        <f t="shared" ca="1" si="575"/>
        <v/>
      </c>
      <c r="CC621" s="44" t="str">
        <f ca="1">IF(COUNTIF($CN$2:CN1606,BY621)=1,VLOOKUP(BY621,CJ:CK,2), IF(COUNTIF($CN$2:CN1606,BY621)=0,$CA$10,""))</f>
        <v/>
      </c>
      <c r="CD621" s="45" t="str">
        <f t="shared" ca="1" si="576"/>
        <v/>
      </c>
      <c r="CE621" s="46" t="str">
        <f t="shared" ca="1" si="577"/>
        <v/>
      </c>
      <c r="CF621" s="44" t="str">
        <f t="shared" ca="1" si="578"/>
        <v/>
      </c>
      <c r="CL621" s="163" t="str">
        <f t="shared" si="560"/>
        <v/>
      </c>
      <c r="CM621" s="163" t="str">
        <f t="shared" si="561"/>
        <v/>
      </c>
      <c r="CR621" s="164" t="str">
        <f t="shared" ca="1" si="568"/>
        <v/>
      </c>
      <c r="CS621" s="44" t="str">
        <f ca="1">IF(COUNTIF($DG$2:DG1606,CR621)=1,VLOOKUP(CR621,DA:DB,2), IF(COUNTIF($DG$2:DG1606,CR621)=0,$CS$10,""))</f>
        <v/>
      </c>
      <c r="CT621" s="45" t="str">
        <f t="shared" ca="1" si="569"/>
        <v/>
      </c>
      <c r="CU621" s="45" t="str">
        <f t="shared" ca="1" si="570"/>
        <v/>
      </c>
      <c r="CV621" s="44" t="str">
        <f ca="1">IF(COUNTIF($DG$2:DG1606,CR621)=1,VLOOKUP(CR621,DC:DD,2), IF(COUNTIF($DG$2:DG1606,CR621)=0,$CT$10,""))</f>
        <v/>
      </c>
      <c r="CW621" s="45" t="str">
        <f t="shared" ca="1" si="571"/>
        <v/>
      </c>
      <c r="CX621" s="46" t="str">
        <f t="shared" ca="1" si="572"/>
        <v/>
      </c>
      <c r="CY621" s="44" t="str">
        <f t="shared" ca="1" si="573"/>
        <v/>
      </c>
    </row>
    <row r="622" spans="1:103">
      <c r="A622" s="164" t="str">
        <f t="shared" ca="1" si="579"/>
        <v/>
      </c>
      <c r="B622" s="71" t="str">
        <f ca="1">IF(COUNTIF($AD$2:AD1607,A622)=1,VLOOKUP(A622,T:U,2), IF(COUNTIF($AD$2:AD1607,A622)=0,$B$10,""))</f>
        <v/>
      </c>
      <c r="C622" s="31" t="str">
        <f t="shared" ca="1" si="566"/>
        <v/>
      </c>
      <c r="D622" s="32" t="str">
        <f t="shared" ca="1" si="580"/>
        <v/>
      </c>
      <c r="E622" s="71" t="str">
        <f ca="1">IF(COUNTIF($AD$2:AD1607,A622)=1,VLOOKUP(A622,V:W,2), IF(COUNTIF($AD$2:AD1607,A622)=0,$C$10,""))</f>
        <v/>
      </c>
      <c r="F622" s="31" t="str">
        <f t="shared" ca="1" si="581"/>
        <v/>
      </c>
      <c r="G622" s="32" t="str">
        <f t="shared" ca="1" si="582"/>
        <v/>
      </c>
      <c r="H622" s="71" t="str">
        <f ca="1">IF(COUNTIF($AD$2:AD1607,A622)=1,VLOOKUP(A622,X:Y,2), IF(COUNTIF($AD$2:AD1607,A622)=0,$D$10,""))</f>
        <v/>
      </c>
      <c r="I622" s="31" t="str">
        <f t="shared" ca="1" si="583"/>
        <v/>
      </c>
      <c r="J622" s="32" t="str">
        <f t="shared" ca="1" si="584"/>
        <v/>
      </c>
      <c r="K622" s="71" t="str">
        <f ca="1">IF(COUNTIF($AD$2:AD1607,A622)=1,VLOOKUP(A622,Z:AA,2), IF(COUNTIF($AD$2:AD1607,A622)=0,$E$10,""))</f>
        <v/>
      </c>
      <c r="L622" s="31" t="str">
        <f t="shared" ca="1" si="585"/>
        <v/>
      </c>
      <c r="M622" s="32" t="str">
        <f t="shared" ca="1" si="586"/>
        <v/>
      </c>
      <c r="N622" s="77" t="str">
        <f t="shared" ca="1" si="587"/>
        <v/>
      </c>
      <c r="O622" s="77"/>
      <c r="P622" s="77"/>
      <c r="Q622" s="77" t="str">
        <f ca="1">IF(ISERROR(B622-2),"",$G$5*SUM($O$14:O622)-$H$5*SUM($P$14:P622))</f>
        <v/>
      </c>
      <c r="R622" s="77" t="str">
        <f t="shared" ca="1" si="588"/>
        <v/>
      </c>
      <c r="AB622" s="163" t="str">
        <f t="shared" si="562"/>
        <v/>
      </c>
      <c r="AC622" s="163" t="str">
        <f t="shared" si="563"/>
        <v/>
      </c>
      <c r="BS622" s="163" t="str">
        <f t="shared" si="564"/>
        <v/>
      </c>
      <c r="BT622" s="163" t="str">
        <f t="shared" si="565"/>
        <v/>
      </c>
      <c r="BY622" s="164" t="str">
        <f t="shared" ca="1" si="574"/>
        <v/>
      </c>
      <c r="BZ622" s="44" t="str">
        <f ca="1">IF(COUNTIF($CN$2:CN1607,BY622)=1,VLOOKUP(BY622,CH:CI,2), IF(COUNTIF($CN$2:CN1607,BY622)=0,$BZ$10,""))</f>
        <v/>
      </c>
      <c r="CA622" s="45" t="str">
        <f t="shared" ca="1" si="567"/>
        <v/>
      </c>
      <c r="CB622" s="45" t="str">
        <f t="shared" ca="1" si="575"/>
        <v/>
      </c>
      <c r="CC622" s="44" t="str">
        <f ca="1">IF(COUNTIF($CN$2:CN1607,BY622)=1,VLOOKUP(BY622,CJ:CK,2), IF(COUNTIF($CN$2:CN1607,BY622)=0,$CA$10,""))</f>
        <v/>
      </c>
      <c r="CD622" s="45" t="str">
        <f t="shared" ca="1" si="576"/>
        <v/>
      </c>
      <c r="CE622" s="46" t="str">
        <f t="shared" ca="1" si="577"/>
        <v/>
      </c>
      <c r="CF622" s="44" t="str">
        <f t="shared" ca="1" si="578"/>
        <v/>
      </c>
      <c r="CL622" s="163" t="str">
        <f t="shared" si="560"/>
        <v/>
      </c>
      <c r="CM622" s="163" t="str">
        <f t="shared" si="561"/>
        <v/>
      </c>
      <c r="CR622" s="164" t="str">
        <f t="shared" ca="1" si="568"/>
        <v/>
      </c>
      <c r="CS622" s="44" t="str">
        <f ca="1">IF(COUNTIF($DG$2:DG1607,CR622)=1,VLOOKUP(CR622,DA:DB,2), IF(COUNTIF($DG$2:DG1607,CR622)=0,$CS$10,""))</f>
        <v/>
      </c>
      <c r="CT622" s="45" t="str">
        <f t="shared" ca="1" si="569"/>
        <v/>
      </c>
      <c r="CU622" s="45" t="str">
        <f t="shared" ca="1" si="570"/>
        <v/>
      </c>
      <c r="CV622" s="44" t="str">
        <f ca="1">IF(COUNTIF($DG$2:DG1607,CR622)=1,VLOOKUP(CR622,DC:DD,2), IF(COUNTIF($DG$2:DG1607,CR622)=0,$CT$10,""))</f>
        <v/>
      </c>
      <c r="CW622" s="45" t="str">
        <f t="shared" ca="1" si="571"/>
        <v/>
      </c>
      <c r="CX622" s="46" t="str">
        <f t="shared" ca="1" si="572"/>
        <v/>
      </c>
      <c r="CY622" s="44" t="str">
        <f t="shared" ca="1" si="573"/>
        <v/>
      </c>
    </row>
    <row r="623" spans="1:103">
      <c r="A623" s="164" t="str">
        <f t="shared" ca="1" si="579"/>
        <v/>
      </c>
      <c r="B623" s="71" t="str">
        <f ca="1">IF(COUNTIF($AD$2:AD1608,A623)=1,VLOOKUP(A623,T:U,2), IF(COUNTIF($AD$2:AD1608,A623)=0,$B$10,""))</f>
        <v/>
      </c>
      <c r="C623" s="31" t="str">
        <f t="shared" ca="1" si="566"/>
        <v/>
      </c>
      <c r="D623" s="32" t="str">
        <f t="shared" ca="1" si="580"/>
        <v/>
      </c>
      <c r="E623" s="71" t="str">
        <f ca="1">IF(COUNTIF($AD$2:AD1608,A623)=1,VLOOKUP(A623,V:W,2), IF(COUNTIF($AD$2:AD1608,A623)=0,$C$10,""))</f>
        <v/>
      </c>
      <c r="F623" s="31" t="str">
        <f t="shared" ca="1" si="581"/>
        <v/>
      </c>
      <c r="G623" s="32" t="str">
        <f t="shared" ca="1" si="582"/>
        <v/>
      </c>
      <c r="H623" s="71" t="str">
        <f ca="1">IF(COUNTIF($AD$2:AD1608,A623)=1,VLOOKUP(A623,X:Y,2), IF(COUNTIF($AD$2:AD1608,A623)=0,$D$10,""))</f>
        <v/>
      </c>
      <c r="I623" s="31" t="str">
        <f t="shared" ca="1" si="583"/>
        <v/>
      </c>
      <c r="J623" s="32" t="str">
        <f t="shared" ca="1" si="584"/>
        <v/>
      </c>
      <c r="K623" s="71" t="str">
        <f ca="1">IF(COUNTIF($AD$2:AD1608,A623)=1,VLOOKUP(A623,Z:AA,2), IF(COUNTIF($AD$2:AD1608,A623)=0,$E$10,""))</f>
        <v/>
      </c>
      <c r="L623" s="31" t="str">
        <f t="shared" ca="1" si="585"/>
        <v/>
      </c>
      <c r="M623" s="32" t="str">
        <f t="shared" ca="1" si="586"/>
        <v/>
      </c>
      <c r="N623" s="77" t="str">
        <f t="shared" ca="1" si="587"/>
        <v/>
      </c>
      <c r="O623" s="77"/>
      <c r="P623" s="77"/>
      <c r="Q623" s="77" t="str">
        <f ca="1">IF(ISERROR(B623-2),"",$G$5*SUM($O$14:O623)-$H$5*SUM($P$14:P623))</f>
        <v/>
      </c>
      <c r="R623" s="77" t="str">
        <f t="shared" ca="1" si="588"/>
        <v/>
      </c>
      <c r="AB623" s="163" t="str">
        <f t="shared" si="562"/>
        <v/>
      </c>
      <c r="AC623" s="163" t="str">
        <f t="shared" si="563"/>
        <v/>
      </c>
      <c r="BS623" s="163" t="str">
        <f t="shared" si="564"/>
        <v/>
      </c>
      <c r="BT623" s="163" t="str">
        <f t="shared" si="565"/>
        <v/>
      </c>
      <c r="BY623" s="164" t="str">
        <f t="shared" ca="1" si="574"/>
        <v/>
      </c>
      <c r="BZ623" s="44" t="str">
        <f ca="1">IF(COUNTIF($CN$2:CN1608,BY623)=1,VLOOKUP(BY623,CH:CI,2), IF(COUNTIF($CN$2:CN1608,BY623)=0,$BZ$10,""))</f>
        <v/>
      </c>
      <c r="CA623" s="45" t="str">
        <f t="shared" ca="1" si="567"/>
        <v/>
      </c>
      <c r="CB623" s="45" t="str">
        <f t="shared" ca="1" si="575"/>
        <v/>
      </c>
      <c r="CC623" s="44" t="str">
        <f ca="1">IF(COUNTIF($CN$2:CN1608,BY623)=1,VLOOKUP(BY623,CJ:CK,2), IF(COUNTIF($CN$2:CN1608,BY623)=0,$CA$10,""))</f>
        <v/>
      </c>
      <c r="CD623" s="45" t="str">
        <f t="shared" ca="1" si="576"/>
        <v/>
      </c>
      <c r="CE623" s="46" t="str">
        <f t="shared" ca="1" si="577"/>
        <v/>
      </c>
      <c r="CF623" s="44" t="str">
        <f t="shared" ca="1" si="578"/>
        <v/>
      </c>
      <c r="CL623" s="163" t="str">
        <f t="shared" si="560"/>
        <v/>
      </c>
      <c r="CM623" s="163" t="str">
        <f t="shared" si="561"/>
        <v/>
      </c>
      <c r="CR623" s="164" t="str">
        <f t="shared" ca="1" si="568"/>
        <v/>
      </c>
      <c r="CS623" s="44" t="str">
        <f ca="1">IF(COUNTIF($DG$2:DG1608,CR623)=1,VLOOKUP(CR623,DA:DB,2), IF(COUNTIF($DG$2:DG1608,CR623)=0,$CS$10,""))</f>
        <v/>
      </c>
      <c r="CT623" s="45" t="str">
        <f t="shared" ca="1" si="569"/>
        <v/>
      </c>
      <c r="CU623" s="45" t="str">
        <f t="shared" ca="1" si="570"/>
        <v/>
      </c>
      <c r="CV623" s="44" t="str">
        <f ca="1">IF(COUNTIF($DG$2:DG1608,CR623)=1,VLOOKUP(CR623,DC:DD,2), IF(COUNTIF($DG$2:DG1608,CR623)=0,$CT$10,""))</f>
        <v/>
      </c>
      <c r="CW623" s="45" t="str">
        <f t="shared" ca="1" si="571"/>
        <v/>
      </c>
      <c r="CX623" s="46" t="str">
        <f t="shared" ca="1" si="572"/>
        <v/>
      </c>
      <c r="CY623" s="44" t="str">
        <f t="shared" ca="1" si="573"/>
        <v/>
      </c>
    </row>
    <row r="624" spans="1:103">
      <c r="A624" s="164" t="str">
        <f t="shared" ca="1" si="579"/>
        <v/>
      </c>
      <c r="B624" s="71" t="str">
        <f ca="1">IF(COUNTIF($AD$2:AD1609,A624)=1,VLOOKUP(A624,T:U,2), IF(COUNTIF($AD$2:AD1609,A624)=0,$B$10,""))</f>
        <v/>
      </c>
      <c r="C624" s="31" t="str">
        <f t="shared" ca="1" si="566"/>
        <v/>
      </c>
      <c r="D624" s="32" t="str">
        <f t="shared" ca="1" si="580"/>
        <v/>
      </c>
      <c r="E624" s="71" t="str">
        <f ca="1">IF(COUNTIF($AD$2:AD1609,A624)=1,VLOOKUP(A624,V:W,2), IF(COUNTIF($AD$2:AD1609,A624)=0,$C$10,""))</f>
        <v/>
      </c>
      <c r="F624" s="31" t="str">
        <f t="shared" ca="1" si="581"/>
        <v/>
      </c>
      <c r="G624" s="32" t="str">
        <f t="shared" ca="1" si="582"/>
        <v/>
      </c>
      <c r="H624" s="71" t="str">
        <f ca="1">IF(COUNTIF($AD$2:AD1609,A624)=1,VLOOKUP(A624,X:Y,2), IF(COUNTIF($AD$2:AD1609,A624)=0,$D$10,""))</f>
        <v/>
      </c>
      <c r="I624" s="31" t="str">
        <f t="shared" ca="1" si="583"/>
        <v/>
      </c>
      <c r="J624" s="32" t="str">
        <f t="shared" ca="1" si="584"/>
        <v/>
      </c>
      <c r="K624" s="71" t="str">
        <f ca="1">IF(COUNTIF($AD$2:AD1609,A624)=1,VLOOKUP(A624,Z:AA,2), IF(COUNTIF($AD$2:AD1609,A624)=0,$E$10,""))</f>
        <v/>
      </c>
      <c r="L624" s="31" t="str">
        <f t="shared" ca="1" si="585"/>
        <v/>
      </c>
      <c r="M624" s="32" t="str">
        <f t="shared" ca="1" si="586"/>
        <v/>
      </c>
      <c r="N624" s="77" t="str">
        <f t="shared" ca="1" si="587"/>
        <v/>
      </c>
      <c r="O624" s="77"/>
      <c r="P624" s="77"/>
      <c r="Q624" s="77" t="str">
        <f ca="1">IF(ISERROR(B624-2),"",$G$5*SUM($O$14:O624)-$H$5*SUM($P$14:P624))</f>
        <v/>
      </c>
      <c r="R624" s="77" t="str">
        <f t="shared" ca="1" si="588"/>
        <v/>
      </c>
      <c r="AB624" s="163" t="str">
        <f t="shared" si="562"/>
        <v/>
      </c>
      <c r="AC624" s="163" t="str">
        <f t="shared" si="563"/>
        <v/>
      </c>
      <c r="BS624" s="163" t="str">
        <f t="shared" si="564"/>
        <v/>
      </c>
      <c r="BT624" s="163" t="str">
        <f t="shared" si="565"/>
        <v/>
      </c>
      <c r="BY624" s="164" t="str">
        <f t="shared" ca="1" si="574"/>
        <v/>
      </c>
      <c r="BZ624" s="44" t="str">
        <f ca="1">IF(COUNTIF($CN$2:CN1609,BY624)=1,VLOOKUP(BY624,CH:CI,2), IF(COUNTIF($CN$2:CN1609,BY624)=0,$BZ$10,""))</f>
        <v/>
      </c>
      <c r="CA624" s="45" t="str">
        <f t="shared" ca="1" si="567"/>
        <v/>
      </c>
      <c r="CB624" s="45" t="str">
        <f t="shared" ca="1" si="575"/>
        <v/>
      </c>
      <c r="CC624" s="44" t="str">
        <f ca="1">IF(COUNTIF($CN$2:CN1609,BY624)=1,VLOOKUP(BY624,CJ:CK,2), IF(COUNTIF($CN$2:CN1609,BY624)=0,$CA$10,""))</f>
        <v/>
      </c>
      <c r="CD624" s="45" t="str">
        <f t="shared" ca="1" si="576"/>
        <v/>
      </c>
      <c r="CE624" s="46" t="str">
        <f t="shared" ca="1" si="577"/>
        <v/>
      </c>
      <c r="CF624" s="44" t="str">
        <f t="shared" ca="1" si="578"/>
        <v/>
      </c>
      <c r="CL624" s="163" t="str">
        <f t="shared" si="560"/>
        <v/>
      </c>
      <c r="CM624" s="163" t="str">
        <f t="shared" si="561"/>
        <v/>
      </c>
      <c r="CR624" s="164" t="str">
        <f t="shared" ca="1" si="568"/>
        <v/>
      </c>
      <c r="CS624" s="44" t="str">
        <f ca="1">IF(COUNTIF($DG$2:DG1609,CR624)=1,VLOOKUP(CR624,DA:DB,2), IF(COUNTIF($DG$2:DG1609,CR624)=0,$CS$10,""))</f>
        <v/>
      </c>
      <c r="CT624" s="45" t="str">
        <f t="shared" ca="1" si="569"/>
        <v/>
      </c>
      <c r="CU624" s="45" t="str">
        <f t="shared" ca="1" si="570"/>
        <v/>
      </c>
      <c r="CV624" s="44" t="str">
        <f ca="1">IF(COUNTIF($DG$2:DG1609,CR624)=1,VLOOKUP(CR624,DC:DD,2), IF(COUNTIF($DG$2:DG1609,CR624)=0,$CT$10,""))</f>
        <v/>
      </c>
      <c r="CW624" s="45" t="str">
        <f t="shared" ca="1" si="571"/>
        <v/>
      </c>
      <c r="CX624" s="46" t="str">
        <f t="shared" ca="1" si="572"/>
        <v/>
      </c>
      <c r="CY624" s="44" t="str">
        <f t="shared" ca="1" si="573"/>
        <v/>
      </c>
    </row>
    <row r="625" spans="1:103">
      <c r="A625" s="164" t="str">
        <f t="shared" ca="1" si="579"/>
        <v/>
      </c>
      <c r="B625" s="71" t="str">
        <f ca="1">IF(COUNTIF($AD$2:AD1610,A625)=1,VLOOKUP(A625,T:U,2), IF(COUNTIF($AD$2:AD1610,A625)=0,$B$10,""))</f>
        <v/>
      </c>
      <c r="C625" s="31" t="str">
        <f t="shared" ca="1" si="566"/>
        <v/>
      </c>
      <c r="D625" s="32" t="str">
        <f t="shared" ca="1" si="580"/>
        <v/>
      </c>
      <c r="E625" s="71" t="str">
        <f ca="1">IF(COUNTIF($AD$2:AD1610,A625)=1,VLOOKUP(A625,V:W,2), IF(COUNTIF($AD$2:AD1610,A625)=0,$C$10,""))</f>
        <v/>
      </c>
      <c r="F625" s="31" t="str">
        <f t="shared" ca="1" si="581"/>
        <v/>
      </c>
      <c r="G625" s="32" t="str">
        <f t="shared" ca="1" si="582"/>
        <v/>
      </c>
      <c r="H625" s="71" t="str">
        <f ca="1">IF(COUNTIF($AD$2:AD1610,A625)=1,VLOOKUP(A625,X:Y,2), IF(COUNTIF($AD$2:AD1610,A625)=0,$D$10,""))</f>
        <v/>
      </c>
      <c r="I625" s="31" t="str">
        <f t="shared" ca="1" si="583"/>
        <v/>
      </c>
      <c r="J625" s="32" t="str">
        <f t="shared" ca="1" si="584"/>
        <v/>
      </c>
      <c r="K625" s="71" t="str">
        <f ca="1">IF(COUNTIF($AD$2:AD1610,A625)=1,VLOOKUP(A625,Z:AA,2), IF(COUNTIF($AD$2:AD1610,A625)=0,$E$10,""))</f>
        <v/>
      </c>
      <c r="L625" s="31" t="str">
        <f t="shared" ca="1" si="585"/>
        <v/>
      </c>
      <c r="M625" s="32" t="str">
        <f t="shared" ca="1" si="586"/>
        <v/>
      </c>
      <c r="N625" s="77" t="str">
        <f t="shared" ca="1" si="587"/>
        <v/>
      </c>
      <c r="O625" s="77"/>
      <c r="P625" s="77"/>
      <c r="Q625" s="77" t="str">
        <f ca="1">IF(ISERROR(B625-2),"",$G$5*SUM($O$14:O625)-$H$5*SUM($P$14:P625))</f>
        <v/>
      </c>
      <c r="R625" s="77" t="str">
        <f t="shared" ca="1" si="588"/>
        <v/>
      </c>
      <c r="AB625" s="163" t="str">
        <f t="shared" si="562"/>
        <v/>
      </c>
      <c r="AC625" s="163" t="str">
        <f t="shared" si="563"/>
        <v/>
      </c>
      <c r="BS625" s="163" t="str">
        <f t="shared" si="564"/>
        <v/>
      </c>
      <c r="BT625" s="163" t="str">
        <f t="shared" si="565"/>
        <v/>
      </c>
      <c r="BY625" s="164" t="str">
        <f t="shared" ca="1" si="574"/>
        <v/>
      </c>
      <c r="BZ625" s="44" t="str">
        <f ca="1">IF(COUNTIF($CN$2:CN1610,BY625)=1,VLOOKUP(BY625,CH:CI,2), IF(COUNTIF($CN$2:CN1610,BY625)=0,$BZ$10,""))</f>
        <v/>
      </c>
      <c r="CA625" s="45" t="str">
        <f t="shared" ca="1" si="567"/>
        <v/>
      </c>
      <c r="CB625" s="45" t="str">
        <f t="shared" ca="1" si="575"/>
        <v/>
      </c>
      <c r="CC625" s="44" t="str">
        <f ca="1">IF(COUNTIF($CN$2:CN1610,BY625)=1,VLOOKUP(BY625,CJ:CK,2), IF(COUNTIF($CN$2:CN1610,BY625)=0,$CA$10,""))</f>
        <v/>
      </c>
      <c r="CD625" s="45" t="str">
        <f t="shared" ca="1" si="576"/>
        <v/>
      </c>
      <c r="CE625" s="46" t="str">
        <f t="shared" ca="1" si="577"/>
        <v/>
      </c>
      <c r="CF625" s="44" t="str">
        <f t="shared" ca="1" si="578"/>
        <v/>
      </c>
      <c r="CL625" s="163" t="str">
        <f t="shared" si="560"/>
        <v/>
      </c>
      <c r="CM625" s="163" t="str">
        <f t="shared" si="561"/>
        <v/>
      </c>
      <c r="CR625" s="164" t="str">
        <f t="shared" ca="1" si="568"/>
        <v/>
      </c>
      <c r="CS625" s="44" t="str">
        <f ca="1">IF(COUNTIF($DG$2:DG1610,CR625)=1,VLOOKUP(CR625,DA:DB,2), IF(COUNTIF($DG$2:DG1610,CR625)=0,$CS$10,""))</f>
        <v/>
      </c>
      <c r="CT625" s="45" t="str">
        <f t="shared" ca="1" si="569"/>
        <v/>
      </c>
      <c r="CU625" s="45" t="str">
        <f t="shared" ca="1" si="570"/>
        <v/>
      </c>
      <c r="CV625" s="44" t="str">
        <f ca="1">IF(COUNTIF($DG$2:DG1610,CR625)=1,VLOOKUP(CR625,DC:DD,2), IF(COUNTIF($DG$2:DG1610,CR625)=0,$CT$10,""))</f>
        <v/>
      </c>
      <c r="CW625" s="45" t="str">
        <f t="shared" ca="1" si="571"/>
        <v/>
      </c>
      <c r="CX625" s="46" t="str">
        <f t="shared" ca="1" si="572"/>
        <v/>
      </c>
      <c r="CY625" s="44" t="str">
        <f t="shared" ca="1" si="573"/>
        <v/>
      </c>
    </row>
    <row r="626" spans="1:103">
      <c r="A626" s="164" t="str">
        <f t="shared" ca="1" si="579"/>
        <v/>
      </c>
      <c r="B626" s="71" t="str">
        <f ca="1">IF(COUNTIF($AD$2:AD1611,A626)=1,VLOOKUP(A626,T:U,2), IF(COUNTIF($AD$2:AD1611,A626)=0,$B$10,""))</f>
        <v/>
      </c>
      <c r="C626" s="31" t="str">
        <f t="shared" ca="1" si="566"/>
        <v/>
      </c>
      <c r="D626" s="32" t="str">
        <f t="shared" ca="1" si="580"/>
        <v/>
      </c>
      <c r="E626" s="71" t="str">
        <f ca="1">IF(COUNTIF($AD$2:AD1611,A626)=1,VLOOKUP(A626,V:W,2), IF(COUNTIF($AD$2:AD1611,A626)=0,$C$10,""))</f>
        <v/>
      </c>
      <c r="F626" s="31" t="str">
        <f t="shared" ca="1" si="581"/>
        <v/>
      </c>
      <c r="G626" s="32" t="str">
        <f t="shared" ca="1" si="582"/>
        <v/>
      </c>
      <c r="H626" s="71" t="str">
        <f ca="1">IF(COUNTIF($AD$2:AD1611,A626)=1,VLOOKUP(A626,X:Y,2), IF(COUNTIF($AD$2:AD1611,A626)=0,$D$10,""))</f>
        <v/>
      </c>
      <c r="I626" s="31" t="str">
        <f t="shared" ca="1" si="583"/>
        <v/>
      </c>
      <c r="J626" s="32" t="str">
        <f t="shared" ca="1" si="584"/>
        <v/>
      </c>
      <c r="K626" s="71" t="str">
        <f ca="1">IF(COUNTIF($AD$2:AD1611,A626)=1,VLOOKUP(A626,Z:AA,2), IF(COUNTIF($AD$2:AD1611,A626)=0,$E$10,""))</f>
        <v/>
      </c>
      <c r="L626" s="31" t="str">
        <f t="shared" ca="1" si="585"/>
        <v/>
      </c>
      <c r="M626" s="32" t="str">
        <f t="shared" ca="1" si="586"/>
        <v/>
      </c>
      <c r="N626" s="77" t="str">
        <f t="shared" ca="1" si="587"/>
        <v/>
      </c>
      <c r="O626" s="77"/>
      <c r="P626" s="77"/>
      <c r="Q626" s="77" t="str">
        <f ca="1">IF(ISERROR(B626-2),"",$G$5*SUM($O$14:O626)-$H$5*SUM($P$14:P626))</f>
        <v/>
      </c>
      <c r="R626" s="77" t="str">
        <f t="shared" ca="1" si="588"/>
        <v/>
      </c>
      <c r="AB626" s="163" t="str">
        <f t="shared" si="562"/>
        <v/>
      </c>
      <c r="AC626" s="163" t="str">
        <f t="shared" si="563"/>
        <v/>
      </c>
      <c r="BS626" s="163" t="str">
        <f t="shared" si="564"/>
        <v/>
      </c>
      <c r="BT626" s="163" t="str">
        <f t="shared" si="565"/>
        <v/>
      </c>
      <c r="BY626" s="164" t="str">
        <f t="shared" ca="1" si="574"/>
        <v/>
      </c>
      <c r="BZ626" s="44" t="str">
        <f ca="1">IF(COUNTIF($CN$2:CN1611,BY626)=1,VLOOKUP(BY626,CH:CI,2), IF(COUNTIF($CN$2:CN1611,BY626)=0,$BZ$10,""))</f>
        <v/>
      </c>
      <c r="CA626" s="45" t="str">
        <f t="shared" ca="1" si="567"/>
        <v/>
      </c>
      <c r="CB626" s="45" t="str">
        <f t="shared" ca="1" si="575"/>
        <v/>
      </c>
      <c r="CC626" s="44" t="str">
        <f ca="1">IF(COUNTIF($CN$2:CN1611,BY626)=1,VLOOKUP(BY626,CJ:CK,2), IF(COUNTIF($CN$2:CN1611,BY626)=0,$CA$10,""))</f>
        <v/>
      </c>
      <c r="CD626" s="45" t="str">
        <f t="shared" ca="1" si="576"/>
        <v/>
      </c>
      <c r="CE626" s="46" t="str">
        <f t="shared" ca="1" si="577"/>
        <v/>
      </c>
      <c r="CF626" s="44" t="str">
        <f t="shared" ca="1" si="578"/>
        <v/>
      </c>
      <c r="CL626" s="163" t="str">
        <f t="shared" si="560"/>
        <v/>
      </c>
      <c r="CM626" s="163" t="str">
        <f t="shared" si="561"/>
        <v/>
      </c>
      <c r="CR626" s="164" t="str">
        <f t="shared" ca="1" si="568"/>
        <v/>
      </c>
      <c r="CS626" s="44" t="str">
        <f ca="1">IF(COUNTIF($DG$2:DG1611,CR626)=1,VLOOKUP(CR626,DA:DB,2), IF(COUNTIF($DG$2:DG1611,CR626)=0,$CS$10,""))</f>
        <v/>
      </c>
      <c r="CT626" s="45" t="str">
        <f t="shared" ca="1" si="569"/>
        <v/>
      </c>
      <c r="CU626" s="45" t="str">
        <f t="shared" ca="1" si="570"/>
        <v/>
      </c>
      <c r="CV626" s="44" t="str">
        <f ca="1">IF(COUNTIF($DG$2:DG1611,CR626)=1,VLOOKUP(CR626,DC:DD,2), IF(COUNTIF($DG$2:DG1611,CR626)=0,$CT$10,""))</f>
        <v/>
      </c>
      <c r="CW626" s="45" t="str">
        <f t="shared" ca="1" si="571"/>
        <v/>
      </c>
      <c r="CX626" s="46" t="str">
        <f t="shared" ca="1" si="572"/>
        <v/>
      </c>
      <c r="CY626" s="44" t="str">
        <f t="shared" ca="1" si="573"/>
        <v/>
      </c>
    </row>
    <row r="627" spans="1:103">
      <c r="A627" s="164" t="str">
        <f t="shared" ca="1" si="579"/>
        <v/>
      </c>
      <c r="B627" s="71" t="str">
        <f ca="1">IF(COUNTIF($AD$2:AD1612,A627)=1,VLOOKUP(A627,T:U,2), IF(COUNTIF($AD$2:AD1612,A627)=0,$B$10,""))</f>
        <v/>
      </c>
      <c r="C627" s="31" t="str">
        <f t="shared" ca="1" si="566"/>
        <v/>
      </c>
      <c r="D627" s="32" t="str">
        <f t="shared" ca="1" si="580"/>
        <v/>
      </c>
      <c r="E627" s="71" t="str">
        <f ca="1">IF(COUNTIF($AD$2:AD1612,A627)=1,VLOOKUP(A627,V:W,2), IF(COUNTIF($AD$2:AD1612,A627)=0,$C$10,""))</f>
        <v/>
      </c>
      <c r="F627" s="31" t="str">
        <f t="shared" ca="1" si="581"/>
        <v/>
      </c>
      <c r="G627" s="32" t="str">
        <f t="shared" ca="1" si="582"/>
        <v/>
      </c>
      <c r="H627" s="71" t="str">
        <f ca="1">IF(COUNTIF($AD$2:AD1612,A627)=1,VLOOKUP(A627,X:Y,2), IF(COUNTIF($AD$2:AD1612,A627)=0,$D$10,""))</f>
        <v/>
      </c>
      <c r="I627" s="31" t="str">
        <f t="shared" ca="1" si="583"/>
        <v/>
      </c>
      <c r="J627" s="32" t="str">
        <f t="shared" ca="1" si="584"/>
        <v/>
      </c>
      <c r="K627" s="71" t="str">
        <f ca="1">IF(COUNTIF($AD$2:AD1612,A627)=1,VLOOKUP(A627,Z:AA,2), IF(COUNTIF($AD$2:AD1612,A627)=0,$E$10,""))</f>
        <v/>
      </c>
      <c r="L627" s="31" t="str">
        <f t="shared" ca="1" si="585"/>
        <v/>
      </c>
      <c r="M627" s="32" t="str">
        <f t="shared" ca="1" si="586"/>
        <v/>
      </c>
      <c r="N627" s="77" t="str">
        <f t="shared" ca="1" si="587"/>
        <v/>
      </c>
      <c r="O627" s="77"/>
      <c r="P627" s="77"/>
      <c r="Q627" s="77" t="str">
        <f ca="1">IF(ISERROR(B627-2),"",$G$5*SUM($O$14:O627)-$H$5*SUM($P$14:P627))</f>
        <v/>
      </c>
      <c r="R627" s="77" t="str">
        <f t="shared" ca="1" si="588"/>
        <v/>
      </c>
      <c r="AB627" s="163" t="str">
        <f t="shared" si="562"/>
        <v/>
      </c>
      <c r="AC627" s="163" t="str">
        <f t="shared" si="563"/>
        <v/>
      </c>
      <c r="BS627" s="163" t="str">
        <f t="shared" si="564"/>
        <v/>
      </c>
      <c r="BT627" s="163" t="str">
        <f t="shared" si="565"/>
        <v/>
      </c>
      <c r="BY627" s="164" t="str">
        <f t="shared" ca="1" si="574"/>
        <v/>
      </c>
      <c r="BZ627" s="44" t="str">
        <f ca="1">IF(COUNTIF($CN$2:CN1612,BY627)=1,VLOOKUP(BY627,CH:CI,2), IF(COUNTIF($CN$2:CN1612,BY627)=0,$BZ$10,""))</f>
        <v/>
      </c>
      <c r="CA627" s="45" t="str">
        <f t="shared" ca="1" si="567"/>
        <v/>
      </c>
      <c r="CB627" s="45" t="str">
        <f t="shared" ca="1" si="575"/>
        <v/>
      </c>
      <c r="CC627" s="44" t="str">
        <f ca="1">IF(COUNTIF($CN$2:CN1612,BY627)=1,VLOOKUP(BY627,CJ:CK,2), IF(COUNTIF($CN$2:CN1612,BY627)=0,$CA$10,""))</f>
        <v/>
      </c>
      <c r="CD627" s="45" t="str">
        <f t="shared" ca="1" si="576"/>
        <v/>
      </c>
      <c r="CE627" s="46" t="str">
        <f t="shared" ca="1" si="577"/>
        <v/>
      </c>
      <c r="CF627" s="44" t="str">
        <f t="shared" ca="1" si="578"/>
        <v/>
      </c>
      <c r="CL627" s="163" t="str">
        <f t="shared" si="560"/>
        <v/>
      </c>
      <c r="CM627" s="163" t="str">
        <f t="shared" si="561"/>
        <v/>
      </c>
      <c r="CR627" s="164" t="str">
        <f t="shared" ca="1" si="568"/>
        <v/>
      </c>
      <c r="CS627" s="44" t="str">
        <f ca="1">IF(COUNTIF($DG$2:DG1612,CR627)=1,VLOOKUP(CR627,DA:DB,2), IF(COUNTIF($DG$2:DG1612,CR627)=0,$CS$10,""))</f>
        <v/>
      </c>
      <c r="CT627" s="45" t="str">
        <f t="shared" ca="1" si="569"/>
        <v/>
      </c>
      <c r="CU627" s="45" t="str">
        <f t="shared" ca="1" si="570"/>
        <v/>
      </c>
      <c r="CV627" s="44" t="str">
        <f ca="1">IF(COUNTIF($DG$2:DG1612,CR627)=1,VLOOKUP(CR627,DC:DD,2), IF(COUNTIF($DG$2:DG1612,CR627)=0,$CT$10,""))</f>
        <v/>
      </c>
      <c r="CW627" s="45" t="str">
        <f t="shared" ca="1" si="571"/>
        <v/>
      </c>
      <c r="CX627" s="46" t="str">
        <f t="shared" ca="1" si="572"/>
        <v/>
      </c>
      <c r="CY627" s="44" t="str">
        <f t="shared" ca="1" si="573"/>
        <v/>
      </c>
    </row>
    <row r="628" spans="1:103">
      <c r="A628" s="164" t="str">
        <f t="shared" ca="1" si="579"/>
        <v/>
      </c>
      <c r="B628" s="71" t="str">
        <f ca="1">IF(COUNTIF($AD$2:AD1613,A628)=1,VLOOKUP(A628,T:U,2), IF(COUNTIF($AD$2:AD1613,A628)=0,$B$10,""))</f>
        <v/>
      </c>
      <c r="C628" s="31" t="str">
        <f t="shared" ca="1" si="566"/>
        <v/>
      </c>
      <c r="D628" s="32" t="str">
        <f t="shared" ca="1" si="580"/>
        <v/>
      </c>
      <c r="E628" s="71" t="str">
        <f ca="1">IF(COUNTIF($AD$2:AD1613,A628)=1,VLOOKUP(A628,V:W,2), IF(COUNTIF($AD$2:AD1613,A628)=0,$C$10,""))</f>
        <v/>
      </c>
      <c r="F628" s="31" t="str">
        <f t="shared" ca="1" si="581"/>
        <v/>
      </c>
      <c r="G628" s="32" t="str">
        <f t="shared" ca="1" si="582"/>
        <v/>
      </c>
      <c r="H628" s="71" t="str">
        <f ca="1">IF(COUNTIF($AD$2:AD1613,A628)=1,VLOOKUP(A628,X:Y,2), IF(COUNTIF($AD$2:AD1613,A628)=0,$D$10,""))</f>
        <v/>
      </c>
      <c r="I628" s="31" t="str">
        <f t="shared" ca="1" si="583"/>
        <v/>
      </c>
      <c r="J628" s="32" t="str">
        <f t="shared" ca="1" si="584"/>
        <v/>
      </c>
      <c r="K628" s="71" t="str">
        <f ca="1">IF(COUNTIF($AD$2:AD1613,A628)=1,VLOOKUP(A628,Z:AA,2), IF(COUNTIF($AD$2:AD1613,A628)=0,$E$10,""))</f>
        <v/>
      </c>
      <c r="L628" s="31" t="str">
        <f t="shared" ca="1" si="585"/>
        <v/>
      </c>
      <c r="M628" s="32" t="str">
        <f t="shared" ca="1" si="586"/>
        <v/>
      </c>
      <c r="N628" s="77" t="str">
        <f t="shared" ca="1" si="587"/>
        <v/>
      </c>
      <c r="O628" s="77"/>
      <c r="P628" s="77"/>
      <c r="Q628" s="77" t="str">
        <f ca="1">IF(ISERROR(B628-2),"",$G$5*SUM($O$14:O628)-$H$5*SUM($P$14:P628))</f>
        <v/>
      </c>
      <c r="R628" s="77" t="str">
        <f t="shared" ca="1" si="588"/>
        <v/>
      </c>
      <c r="AB628" s="163" t="str">
        <f t="shared" si="562"/>
        <v/>
      </c>
      <c r="AC628" s="163" t="str">
        <f t="shared" si="563"/>
        <v/>
      </c>
      <c r="BS628" s="163" t="str">
        <f t="shared" si="564"/>
        <v/>
      </c>
      <c r="BT628" s="163" t="str">
        <f t="shared" si="565"/>
        <v/>
      </c>
      <c r="BY628" s="164" t="str">
        <f t="shared" ca="1" si="574"/>
        <v/>
      </c>
      <c r="BZ628" s="44" t="str">
        <f ca="1">IF(COUNTIF($CN$2:CN1613,BY628)=1,VLOOKUP(BY628,CH:CI,2), IF(COUNTIF($CN$2:CN1613,BY628)=0,$BZ$10,""))</f>
        <v/>
      </c>
      <c r="CA628" s="45" t="str">
        <f t="shared" ca="1" si="567"/>
        <v/>
      </c>
      <c r="CB628" s="45" t="str">
        <f t="shared" ca="1" si="575"/>
        <v/>
      </c>
      <c r="CC628" s="44" t="str">
        <f ca="1">IF(COUNTIF($CN$2:CN1613,BY628)=1,VLOOKUP(BY628,CJ:CK,2), IF(COUNTIF($CN$2:CN1613,BY628)=0,$CA$10,""))</f>
        <v/>
      </c>
      <c r="CD628" s="45" t="str">
        <f t="shared" ca="1" si="576"/>
        <v/>
      </c>
      <c r="CE628" s="46" t="str">
        <f t="shared" ca="1" si="577"/>
        <v/>
      </c>
      <c r="CF628" s="44" t="str">
        <f t="shared" ca="1" si="578"/>
        <v/>
      </c>
      <c r="CL628" s="163" t="str">
        <f t="shared" si="560"/>
        <v/>
      </c>
      <c r="CM628" s="163" t="str">
        <f t="shared" si="561"/>
        <v/>
      </c>
      <c r="CR628" s="164" t="str">
        <f t="shared" ca="1" si="568"/>
        <v/>
      </c>
      <c r="CS628" s="44" t="str">
        <f ca="1">IF(COUNTIF($DG$2:DG1613,CR628)=1,VLOOKUP(CR628,DA:DB,2), IF(COUNTIF($DG$2:DG1613,CR628)=0,$CS$10,""))</f>
        <v/>
      </c>
      <c r="CT628" s="45" t="str">
        <f t="shared" ca="1" si="569"/>
        <v/>
      </c>
      <c r="CU628" s="45" t="str">
        <f t="shared" ca="1" si="570"/>
        <v/>
      </c>
      <c r="CV628" s="44" t="str">
        <f ca="1">IF(COUNTIF($DG$2:DG1613,CR628)=1,VLOOKUP(CR628,DC:DD,2), IF(COUNTIF($DG$2:DG1613,CR628)=0,$CT$10,""))</f>
        <v/>
      </c>
      <c r="CW628" s="45" t="str">
        <f t="shared" ca="1" si="571"/>
        <v/>
      </c>
      <c r="CX628" s="46" t="str">
        <f t="shared" ca="1" si="572"/>
        <v/>
      </c>
      <c r="CY628" s="44" t="str">
        <f t="shared" ca="1" si="573"/>
        <v/>
      </c>
    </row>
    <row r="629" spans="1:103">
      <c r="A629" s="164" t="str">
        <f t="shared" ca="1" si="579"/>
        <v/>
      </c>
      <c r="B629" s="71" t="str">
        <f ca="1">IF(COUNTIF($AD$2:AD1614,A629)=1,VLOOKUP(A629,T:U,2), IF(COUNTIF($AD$2:AD1614,A629)=0,$B$10,""))</f>
        <v/>
      </c>
      <c r="C629" s="31" t="str">
        <f t="shared" ca="1" si="566"/>
        <v/>
      </c>
      <c r="D629" s="32" t="str">
        <f t="shared" ca="1" si="580"/>
        <v/>
      </c>
      <c r="E629" s="71" t="str">
        <f ca="1">IF(COUNTIF($AD$2:AD1614,A629)=1,VLOOKUP(A629,V:W,2), IF(COUNTIF($AD$2:AD1614,A629)=0,$C$10,""))</f>
        <v/>
      </c>
      <c r="F629" s="31" t="str">
        <f t="shared" ca="1" si="581"/>
        <v/>
      </c>
      <c r="G629" s="32" t="str">
        <f t="shared" ca="1" si="582"/>
        <v/>
      </c>
      <c r="H629" s="71" t="str">
        <f ca="1">IF(COUNTIF($AD$2:AD1614,A629)=1,VLOOKUP(A629,X:Y,2), IF(COUNTIF($AD$2:AD1614,A629)=0,$D$10,""))</f>
        <v/>
      </c>
      <c r="I629" s="31" t="str">
        <f t="shared" ca="1" si="583"/>
        <v/>
      </c>
      <c r="J629" s="32" t="str">
        <f t="shared" ca="1" si="584"/>
        <v/>
      </c>
      <c r="K629" s="71" t="str">
        <f ca="1">IF(COUNTIF($AD$2:AD1614,A629)=1,VLOOKUP(A629,Z:AA,2), IF(COUNTIF($AD$2:AD1614,A629)=0,$E$10,""))</f>
        <v/>
      </c>
      <c r="L629" s="31" t="str">
        <f t="shared" ca="1" si="585"/>
        <v/>
      </c>
      <c r="M629" s="32" t="str">
        <f t="shared" ca="1" si="586"/>
        <v/>
      </c>
      <c r="N629" s="77" t="str">
        <f t="shared" ca="1" si="587"/>
        <v/>
      </c>
      <c r="O629" s="77"/>
      <c r="P629" s="77"/>
      <c r="Q629" s="77" t="str">
        <f ca="1">IF(ISERROR(B629-2),"",$G$5*SUM($O$14:O629)-$H$5*SUM($P$14:P629))</f>
        <v/>
      </c>
      <c r="R629" s="77" t="str">
        <f t="shared" ca="1" si="588"/>
        <v/>
      </c>
      <c r="AB629" s="163" t="str">
        <f t="shared" si="562"/>
        <v/>
      </c>
      <c r="AC629" s="163" t="str">
        <f t="shared" si="563"/>
        <v/>
      </c>
      <c r="BS629" s="163" t="str">
        <f t="shared" si="564"/>
        <v/>
      </c>
      <c r="BT629" s="163" t="str">
        <f t="shared" si="565"/>
        <v/>
      </c>
      <c r="BY629" s="164" t="str">
        <f t="shared" ca="1" si="574"/>
        <v/>
      </c>
      <c r="BZ629" s="44" t="str">
        <f ca="1">IF(COUNTIF($CN$2:CN1614,BY629)=1,VLOOKUP(BY629,CH:CI,2), IF(COUNTIF($CN$2:CN1614,BY629)=0,$BZ$10,""))</f>
        <v/>
      </c>
      <c r="CA629" s="45" t="str">
        <f t="shared" ca="1" si="567"/>
        <v/>
      </c>
      <c r="CB629" s="45" t="str">
        <f t="shared" ca="1" si="575"/>
        <v/>
      </c>
      <c r="CC629" s="44" t="str">
        <f ca="1">IF(COUNTIF($CN$2:CN1614,BY629)=1,VLOOKUP(BY629,CJ:CK,2), IF(COUNTIF($CN$2:CN1614,BY629)=0,$CA$10,""))</f>
        <v/>
      </c>
      <c r="CD629" s="45" t="str">
        <f t="shared" ca="1" si="576"/>
        <v/>
      </c>
      <c r="CE629" s="46" t="str">
        <f t="shared" ca="1" si="577"/>
        <v/>
      </c>
      <c r="CF629" s="44" t="str">
        <f t="shared" ca="1" si="578"/>
        <v/>
      </c>
      <c r="CL629" s="163" t="str">
        <f t="shared" si="560"/>
        <v/>
      </c>
      <c r="CM629" s="163" t="str">
        <f t="shared" si="561"/>
        <v/>
      </c>
      <c r="CR629" s="164" t="str">
        <f t="shared" ca="1" si="568"/>
        <v/>
      </c>
      <c r="CS629" s="44" t="str">
        <f ca="1">IF(COUNTIF($DG$2:DG1614,CR629)=1,VLOOKUP(CR629,DA:DB,2), IF(COUNTIF($DG$2:DG1614,CR629)=0,$CS$10,""))</f>
        <v/>
      </c>
      <c r="CT629" s="45" t="str">
        <f t="shared" ca="1" si="569"/>
        <v/>
      </c>
      <c r="CU629" s="45" t="str">
        <f t="shared" ca="1" si="570"/>
        <v/>
      </c>
      <c r="CV629" s="44" t="str">
        <f ca="1">IF(COUNTIF($DG$2:DG1614,CR629)=1,VLOOKUP(CR629,DC:DD,2), IF(COUNTIF($DG$2:DG1614,CR629)=0,$CT$10,""))</f>
        <v/>
      </c>
      <c r="CW629" s="45" t="str">
        <f t="shared" ca="1" si="571"/>
        <v/>
      </c>
      <c r="CX629" s="46" t="str">
        <f t="shared" ca="1" si="572"/>
        <v/>
      </c>
      <c r="CY629" s="44" t="str">
        <f t="shared" ca="1" si="573"/>
        <v/>
      </c>
    </row>
    <row r="630" spans="1:103">
      <c r="A630" s="164" t="str">
        <f t="shared" ca="1" si="579"/>
        <v/>
      </c>
      <c r="B630" s="71" t="str">
        <f ca="1">IF(COUNTIF($AD$2:AD1615,A630)=1,VLOOKUP(A630,T:U,2), IF(COUNTIF($AD$2:AD1615,A630)=0,$B$10,""))</f>
        <v/>
      </c>
      <c r="C630" s="31" t="str">
        <f t="shared" ca="1" si="566"/>
        <v/>
      </c>
      <c r="D630" s="32" t="str">
        <f t="shared" ca="1" si="580"/>
        <v/>
      </c>
      <c r="E630" s="71" t="str">
        <f ca="1">IF(COUNTIF($AD$2:AD1615,A630)=1,VLOOKUP(A630,V:W,2), IF(COUNTIF($AD$2:AD1615,A630)=0,$C$10,""))</f>
        <v/>
      </c>
      <c r="F630" s="31" t="str">
        <f t="shared" ca="1" si="581"/>
        <v/>
      </c>
      <c r="G630" s="32" t="str">
        <f t="shared" ca="1" si="582"/>
        <v/>
      </c>
      <c r="H630" s="71" t="str">
        <f ca="1">IF(COUNTIF($AD$2:AD1615,A630)=1,VLOOKUP(A630,X:Y,2), IF(COUNTIF($AD$2:AD1615,A630)=0,$D$10,""))</f>
        <v/>
      </c>
      <c r="I630" s="31" t="str">
        <f t="shared" ca="1" si="583"/>
        <v/>
      </c>
      <c r="J630" s="32" t="str">
        <f t="shared" ca="1" si="584"/>
        <v/>
      </c>
      <c r="K630" s="71" t="str">
        <f ca="1">IF(COUNTIF($AD$2:AD1615,A630)=1,VLOOKUP(A630,Z:AA,2), IF(COUNTIF($AD$2:AD1615,A630)=0,$E$10,""))</f>
        <v/>
      </c>
      <c r="L630" s="31" t="str">
        <f t="shared" ca="1" si="585"/>
        <v/>
      </c>
      <c r="M630" s="32" t="str">
        <f t="shared" ca="1" si="586"/>
        <v/>
      </c>
      <c r="N630" s="77" t="str">
        <f t="shared" ca="1" si="587"/>
        <v/>
      </c>
      <c r="O630" s="77"/>
      <c r="P630" s="77"/>
      <c r="Q630" s="77" t="str">
        <f ca="1">IF(ISERROR(B630-2),"",$G$5*SUM($O$14:O630)-$H$5*SUM($P$14:P630))</f>
        <v/>
      </c>
      <c r="R630" s="77" t="str">
        <f t="shared" ca="1" si="588"/>
        <v/>
      </c>
      <c r="AB630" s="163" t="str">
        <f t="shared" si="562"/>
        <v/>
      </c>
      <c r="AC630" s="163" t="str">
        <f t="shared" si="563"/>
        <v/>
      </c>
      <c r="BS630" s="163" t="str">
        <f t="shared" si="564"/>
        <v/>
      </c>
      <c r="BT630" s="163" t="str">
        <f t="shared" si="565"/>
        <v/>
      </c>
      <c r="BY630" s="164" t="str">
        <f t="shared" ca="1" si="574"/>
        <v/>
      </c>
      <c r="BZ630" s="44" t="str">
        <f ca="1">IF(COUNTIF($CN$2:CN1615,BY630)=1,VLOOKUP(BY630,CH:CI,2), IF(COUNTIF($CN$2:CN1615,BY630)=0,$BZ$10,""))</f>
        <v/>
      </c>
      <c r="CA630" s="45" t="str">
        <f t="shared" ca="1" si="567"/>
        <v/>
      </c>
      <c r="CB630" s="45" t="str">
        <f t="shared" ca="1" si="575"/>
        <v/>
      </c>
      <c r="CC630" s="44" t="str">
        <f ca="1">IF(COUNTIF($CN$2:CN1615,BY630)=1,VLOOKUP(BY630,CJ:CK,2), IF(COUNTIF($CN$2:CN1615,BY630)=0,$CA$10,""))</f>
        <v/>
      </c>
      <c r="CD630" s="45" t="str">
        <f t="shared" ca="1" si="576"/>
        <v/>
      </c>
      <c r="CE630" s="46" t="str">
        <f t="shared" ca="1" si="577"/>
        <v/>
      </c>
      <c r="CF630" s="44" t="str">
        <f t="shared" ca="1" si="578"/>
        <v/>
      </c>
      <c r="CL630" s="163" t="str">
        <f t="shared" si="560"/>
        <v/>
      </c>
      <c r="CM630" s="163" t="str">
        <f t="shared" si="561"/>
        <v/>
      </c>
      <c r="CR630" s="164" t="str">
        <f t="shared" ca="1" si="568"/>
        <v/>
      </c>
      <c r="CS630" s="44" t="str">
        <f ca="1">IF(COUNTIF($DG$2:DG1615,CR630)=1,VLOOKUP(CR630,DA:DB,2), IF(COUNTIF($DG$2:DG1615,CR630)=0,$CS$10,""))</f>
        <v/>
      </c>
      <c r="CT630" s="45" t="str">
        <f t="shared" ca="1" si="569"/>
        <v/>
      </c>
      <c r="CU630" s="45" t="str">
        <f t="shared" ca="1" si="570"/>
        <v/>
      </c>
      <c r="CV630" s="44" t="str">
        <f ca="1">IF(COUNTIF($DG$2:DG1615,CR630)=1,VLOOKUP(CR630,DC:DD,2), IF(COUNTIF($DG$2:DG1615,CR630)=0,$CT$10,""))</f>
        <v/>
      </c>
      <c r="CW630" s="45" t="str">
        <f t="shared" ca="1" si="571"/>
        <v/>
      </c>
      <c r="CX630" s="46" t="str">
        <f t="shared" ca="1" si="572"/>
        <v/>
      </c>
      <c r="CY630" s="44" t="str">
        <f t="shared" ca="1" si="573"/>
        <v/>
      </c>
    </row>
    <row r="631" spans="1:103">
      <c r="A631" s="164" t="str">
        <f t="shared" ca="1" si="579"/>
        <v/>
      </c>
      <c r="B631" s="71" t="str">
        <f ca="1">IF(COUNTIF($AD$2:AD1616,A631)=1,VLOOKUP(A631,T:U,2), IF(COUNTIF($AD$2:AD1616,A631)=0,$B$10,""))</f>
        <v/>
      </c>
      <c r="C631" s="31" t="str">
        <f t="shared" ca="1" si="566"/>
        <v/>
      </c>
      <c r="D631" s="32" t="str">
        <f t="shared" ca="1" si="580"/>
        <v/>
      </c>
      <c r="E631" s="71" t="str">
        <f ca="1">IF(COUNTIF($AD$2:AD1616,A631)=1,VLOOKUP(A631,V:W,2), IF(COUNTIF($AD$2:AD1616,A631)=0,$C$10,""))</f>
        <v/>
      </c>
      <c r="F631" s="31" t="str">
        <f t="shared" ca="1" si="581"/>
        <v/>
      </c>
      <c r="G631" s="32" t="str">
        <f t="shared" ca="1" si="582"/>
        <v/>
      </c>
      <c r="H631" s="71" t="str">
        <f ca="1">IF(COUNTIF($AD$2:AD1616,A631)=1,VLOOKUP(A631,X:Y,2), IF(COUNTIF($AD$2:AD1616,A631)=0,$D$10,""))</f>
        <v/>
      </c>
      <c r="I631" s="31" t="str">
        <f t="shared" ca="1" si="583"/>
        <v/>
      </c>
      <c r="J631" s="32" t="str">
        <f t="shared" ca="1" si="584"/>
        <v/>
      </c>
      <c r="K631" s="71" t="str">
        <f ca="1">IF(COUNTIF($AD$2:AD1616,A631)=1,VLOOKUP(A631,Z:AA,2), IF(COUNTIF($AD$2:AD1616,A631)=0,$E$10,""))</f>
        <v/>
      </c>
      <c r="L631" s="31" t="str">
        <f t="shared" ca="1" si="585"/>
        <v/>
      </c>
      <c r="M631" s="32" t="str">
        <f t="shared" ca="1" si="586"/>
        <v/>
      </c>
      <c r="N631" s="77" t="str">
        <f t="shared" ca="1" si="587"/>
        <v/>
      </c>
      <c r="O631" s="77"/>
      <c r="P631" s="77"/>
      <c r="Q631" s="77" t="str">
        <f ca="1">IF(ISERROR(B631-2),"",$G$5*SUM($O$14:O631)-$H$5*SUM($P$14:P631))</f>
        <v/>
      </c>
      <c r="R631" s="77" t="str">
        <f t="shared" ca="1" si="588"/>
        <v/>
      </c>
      <c r="AB631" s="163" t="str">
        <f t="shared" si="562"/>
        <v/>
      </c>
      <c r="AC631" s="163" t="str">
        <f t="shared" si="563"/>
        <v/>
      </c>
      <c r="BS631" s="163" t="str">
        <f t="shared" si="564"/>
        <v/>
      </c>
      <c r="BT631" s="163" t="str">
        <f t="shared" si="565"/>
        <v/>
      </c>
      <c r="BY631" s="164" t="str">
        <f t="shared" ca="1" si="574"/>
        <v/>
      </c>
      <c r="BZ631" s="44" t="str">
        <f ca="1">IF(COUNTIF($CN$2:CN1616,BY631)=1,VLOOKUP(BY631,CH:CI,2), IF(COUNTIF($CN$2:CN1616,BY631)=0,$BZ$10,""))</f>
        <v/>
      </c>
      <c r="CA631" s="45" t="str">
        <f t="shared" ca="1" si="567"/>
        <v/>
      </c>
      <c r="CB631" s="45" t="str">
        <f t="shared" ca="1" si="575"/>
        <v/>
      </c>
      <c r="CC631" s="44" t="str">
        <f ca="1">IF(COUNTIF($CN$2:CN1616,BY631)=1,VLOOKUP(BY631,CJ:CK,2), IF(COUNTIF($CN$2:CN1616,BY631)=0,$CA$10,""))</f>
        <v/>
      </c>
      <c r="CD631" s="45" t="str">
        <f t="shared" ca="1" si="576"/>
        <v/>
      </c>
      <c r="CE631" s="46" t="str">
        <f t="shared" ca="1" si="577"/>
        <v/>
      </c>
      <c r="CF631" s="44" t="str">
        <f t="shared" ca="1" si="578"/>
        <v/>
      </c>
      <c r="CL631" s="163" t="str">
        <f t="shared" si="560"/>
        <v/>
      </c>
      <c r="CM631" s="163" t="str">
        <f t="shared" si="561"/>
        <v/>
      </c>
      <c r="CR631" s="164" t="str">
        <f t="shared" ca="1" si="568"/>
        <v/>
      </c>
      <c r="CS631" s="44" t="str">
        <f ca="1">IF(COUNTIF($DG$2:DG1616,CR631)=1,VLOOKUP(CR631,DA:DB,2), IF(COUNTIF($DG$2:DG1616,CR631)=0,$CS$10,""))</f>
        <v/>
      </c>
      <c r="CT631" s="45" t="str">
        <f t="shared" ca="1" si="569"/>
        <v/>
      </c>
      <c r="CU631" s="45" t="str">
        <f t="shared" ca="1" si="570"/>
        <v/>
      </c>
      <c r="CV631" s="44" t="str">
        <f ca="1">IF(COUNTIF($DG$2:DG1616,CR631)=1,VLOOKUP(CR631,DC:DD,2), IF(COUNTIF($DG$2:DG1616,CR631)=0,$CT$10,""))</f>
        <v/>
      </c>
      <c r="CW631" s="45" t="str">
        <f t="shared" ca="1" si="571"/>
        <v/>
      </c>
      <c r="CX631" s="46" t="str">
        <f t="shared" ca="1" si="572"/>
        <v/>
      </c>
      <c r="CY631" s="44" t="str">
        <f t="shared" ca="1" si="573"/>
        <v/>
      </c>
    </row>
    <row r="632" spans="1:103">
      <c r="A632" s="164" t="str">
        <f t="shared" ca="1" si="579"/>
        <v/>
      </c>
      <c r="B632" s="71" t="str">
        <f ca="1">IF(COUNTIF($AD$2:AD1617,A632)=1,VLOOKUP(A632,T:U,2), IF(COUNTIF($AD$2:AD1617,A632)=0,$B$10,""))</f>
        <v/>
      </c>
      <c r="C632" s="31" t="str">
        <f t="shared" ca="1" si="566"/>
        <v/>
      </c>
      <c r="D632" s="32" t="str">
        <f t="shared" ca="1" si="580"/>
        <v/>
      </c>
      <c r="E632" s="71" t="str">
        <f ca="1">IF(COUNTIF($AD$2:AD1617,A632)=1,VLOOKUP(A632,V:W,2), IF(COUNTIF($AD$2:AD1617,A632)=0,$C$10,""))</f>
        <v/>
      </c>
      <c r="F632" s="31" t="str">
        <f t="shared" ca="1" si="581"/>
        <v/>
      </c>
      <c r="G632" s="32" t="str">
        <f t="shared" ca="1" si="582"/>
        <v/>
      </c>
      <c r="H632" s="71" t="str">
        <f ca="1">IF(COUNTIF($AD$2:AD1617,A632)=1,VLOOKUP(A632,X:Y,2), IF(COUNTIF($AD$2:AD1617,A632)=0,$D$10,""))</f>
        <v/>
      </c>
      <c r="I632" s="31" t="str">
        <f t="shared" ca="1" si="583"/>
        <v/>
      </c>
      <c r="J632" s="32" t="str">
        <f t="shared" ca="1" si="584"/>
        <v/>
      </c>
      <c r="K632" s="71" t="str">
        <f ca="1">IF(COUNTIF($AD$2:AD1617,A632)=1,VLOOKUP(A632,Z:AA,2), IF(COUNTIF($AD$2:AD1617,A632)=0,$E$10,""))</f>
        <v/>
      </c>
      <c r="L632" s="31" t="str">
        <f t="shared" ca="1" si="585"/>
        <v/>
      </c>
      <c r="M632" s="32" t="str">
        <f t="shared" ca="1" si="586"/>
        <v/>
      </c>
      <c r="N632" s="77" t="str">
        <f t="shared" ca="1" si="587"/>
        <v/>
      </c>
      <c r="O632" s="77"/>
      <c r="P632" s="77"/>
      <c r="Q632" s="77" t="str">
        <f ca="1">IF(ISERROR(B632-2),"",$G$5*SUM($O$14:O632)-$H$5*SUM($P$14:P632))</f>
        <v/>
      </c>
      <c r="R632" s="77" t="str">
        <f t="shared" ca="1" si="588"/>
        <v/>
      </c>
      <c r="AB632" s="163" t="str">
        <f t="shared" si="562"/>
        <v/>
      </c>
      <c r="AC632" s="163" t="str">
        <f t="shared" si="563"/>
        <v/>
      </c>
      <c r="BS632" s="163" t="str">
        <f t="shared" si="564"/>
        <v/>
      </c>
      <c r="BT632" s="163" t="str">
        <f t="shared" si="565"/>
        <v/>
      </c>
      <c r="BY632" s="164" t="str">
        <f t="shared" ca="1" si="574"/>
        <v/>
      </c>
      <c r="BZ632" s="44" t="str">
        <f ca="1">IF(COUNTIF($CN$2:CN1617,BY632)=1,VLOOKUP(BY632,CH:CI,2), IF(COUNTIF($CN$2:CN1617,BY632)=0,$BZ$10,""))</f>
        <v/>
      </c>
      <c r="CA632" s="45" t="str">
        <f t="shared" ca="1" si="567"/>
        <v/>
      </c>
      <c r="CB632" s="45" t="str">
        <f t="shared" ca="1" si="575"/>
        <v/>
      </c>
      <c r="CC632" s="44" t="str">
        <f ca="1">IF(COUNTIF($CN$2:CN1617,BY632)=1,VLOOKUP(BY632,CJ:CK,2), IF(COUNTIF($CN$2:CN1617,BY632)=0,$CA$10,""))</f>
        <v/>
      </c>
      <c r="CD632" s="45" t="str">
        <f t="shared" ca="1" si="576"/>
        <v/>
      </c>
      <c r="CE632" s="46" t="str">
        <f t="shared" ca="1" si="577"/>
        <v/>
      </c>
      <c r="CF632" s="44" t="str">
        <f t="shared" ca="1" si="578"/>
        <v/>
      </c>
      <c r="CL632" s="163" t="str">
        <f t="shared" si="560"/>
        <v/>
      </c>
      <c r="CM632" s="163" t="str">
        <f t="shared" si="561"/>
        <v/>
      </c>
      <c r="CR632" s="164" t="str">
        <f t="shared" ca="1" si="568"/>
        <v/>
      </c>
      <c r="CS632" s="44" t="str">
        <f ca="1">IF(COUNTIF($DG$2:DG1617,CR632)=1,VLOOKUP(CR632,DA:DB,2), IF(COUNTIF($DG$2:DG1617,CR632)=0,$CS$10,""))</f>
        <v/>
      </c>
      <c r="CT632" s="45" t="str">
        <f t="shared" ca="1" si="569"/>
        <v/>
      </c>
      <c r="CU632" s="45" t="str">
        <f t="shared" ca="1" si="570"/>
        <v/>
      </c>
      <c r="CV632" s="44" t="str">
        <f ca="1">IF(COUNTIF($DG$2:DG1617,CR632)=1,VLOOKUP(CR632,DC:DD,2), IF(COUNTIF($DG$2:DG1617,CR632)=0,$CT$10,""))</f>
        <v/>
      </c>
      <c r="CW632" s="45" t="str">
        <f t="shared" ca="1" si="571"/>
        <v/>
      </c>
      <c r="CX632" s="46" t="str">
        <f t="shared" ca="1" si="572"/>
        <v/>
      </c>
      <c r="CY632" s="44" t="str">
        <f t="shared" ca="1" si="573"/>
        <v/>
      </c>
    </row>
    <row r="633" spans="1:103">
      <c r="A633" s="164" t="str">
        <f t="shared" ca="1" si="579"/>
        <v/>
      </c>
      <c r="B633" s="71" t="str">
        <f ca="1">IF(COUNTIF($AD$2:AD1618,A633)=1,VLOOKUP(A633,T:U,2), IF(COUNTIF($AD$2:AD1618,A633)=0,$B$10,""))</f>
        <v/>
      </c>
      <c r="C633" s="31" t="str">
        <f t="shared" ca="1" si="566"/>
        <v/>
      </c>
      <c r="D633" s="32" t="str">
        <f t="shared" ca="1" si="580"/>
        <v/>
      </c>
      <c r="E633" s="71" t="str">
        <f ca="1">IF(COUNTIF($AD$2:AD1618,A633)=1,VLOOKUP(A633,V:W,2), IF(COUNTIF($AD$2:AD1618,A633)=0,$C$10,""))</f>
        <v/>
      </c>
      <c r="F633" s="31" t="str">
        <f t="shared" ca="1" si="581"/>
        <v/>
      </c>
      <c r="G633" s="32" t="str">
        <f t="shared" ca="1" si="582"/>
        <v/>
      </c>
      <c r="H633" s="71" t="str">
        <f ca="1">IF(COUNTIF($AD$2:AD1618,A633)=1,VLOOKUP(A633,X:Y,2), IF(COUNTIF($AD$2:AD1618,A633)=0,$D$10,""))</f>
        <v/>
      </c>
      <c r="I633" s="31" t="str">
        <f t="shared" ca="1" si="583"/>
        <v/>
      </c>
      <c r="J633" s="32" t="str">
        <f t="shared" ca="1" si="584"/>
        <v/>
      </c>
      <c r="K633" s="71" t="str">
        <f ca="1">IF(COUNTIF($AD$2:AD1618,A633)=1,VLOOKUP(A633,Z:AA,2), IF(COUNTIF($AD$2:AD1618,A633)=0,$E$10,""))</f>
        <v/>
      </c>
      <c r="L633" s="31" t="str">
        <f t="shared" ca="1" si="585"/>
        <v/>
      </c>
      <c r="M633" s="32" t="str">
        <f t="shared" ca="1" si="586"/>
        <v/>
      </c>
      <c r="N633" s="77" t="str">
        <f t="shared" ca="1" si="587"/>
        <v/>
      </c>
      <c r="O633" s="77"/>
      <c r="P633" s="77"/>
      <c r="Q633" s="77" t="str">
        <f ca="1">IF(ISERROR(B633-2),"",$G$5*SUM($O$14:O633)-$H$5*SUM($P$14:P633))</f>
        <v/>
      </c>
      <c r="R633" s="77" t="str">
        <f t="shared" ca="1" si="588"/>
        <v/>
      </c>
      <c r="AB633" s="163" t="str">
        <f t="shared" si="562"/>
        <v/>
      </c>
      <c r="AC633" s="163" t="str">
        <f t="shared" si="563"/>
        <v/>
      </c>
      <c r="BS633" s="163" t="str">
        <f t="shared" si="564"/>
        <v/>
      </c>
      <c r="BT633" s="163" t="str">
        <f t="shared" si="565"/>
        <v/>
      </c>
      <c r="BY633" s="164" t="str">
        <f t="shared" ca="1" si="574"/>
        <v/>
      </c>
      <c r="BZ633" s="44" t="str">
        <f ca="1">IF(COUNTIF($CN$2:CN1618,BY633)=1,VLOOKUP(BY633,CH:CI,2), IF(COUNTIF($CN$2:CN1618,BY633)=0,$BZ$10,""))</f>
        <v/>
      </c>
      <c r="CA633" s="45" t="str">
        <f t="shared" ca="1" si="567"/>
        <v/>
      </c>
      <c r="CB633" s="45" t="str">
        <f t="shared" ca="1" si="575"/>
        <v/>
      </c>
      <c r="CC633" s="44" t="str">
        <f ca="1">IF(COUNTIF($CN$2:CN1618,BY633)=1,VLOOKUP(BY633,CJ:CK,2), IF(COUNTIF($CN$2:CN1618,BY633)=0,$CA$10,""))</f>
        <v/>
      </c>
      <c r="CD633" s="45" t="str">
        <f t="shared" ca="1" si="576"/>
        <v/>
      </c>
      <c r="CE633" s="46" t="str">
        <f t="shared" ca="1" si="577"/>
        <v/>
      </c>
      <c r="CF633" s="44" t="str">
        <f t="shared" ca="1" si="578"/>
        <v/>
      </c>
      <c r="CL633" s="163" t="str">
        <f t="shared" si="560"/>
        <v/>
      </c>
      <c r="CM633" s="163" t="str">
        <f t="shared" si="561"/>
        <v/>
      </c>
      <c r="CR633" s="164" t="str">
        <f t="shared" ca="1" si="568"/>
        <v/>
      </c>
      <c r="CS633" s="44" t="str">
        <f ca="1">IF(COUNTIF($DG$2:DG1618,CR633)=1,VLOOKUP(CR633,DA:DB,2), IF(COUNTIF($DG$2:DG1618,CR633)=0,$CS$10,""))</f>
        <v/>
      </c>
      <c r="CT633" s="45" t="str">
        <f t="shared" ca="1" si="569"/>
        <v/>
      </c>
      <c r="CU633" s="45" t="str">
        <f t="shared" ca="1" si="570"/>
        <v/>
      </c>
      <c r="CV633" s="44" t="str">
        <f ca="1">IF(COUNTIF($DG$2:DG1618,CR633)=1,VLOOKUP(CR633,DC:DD,2), IF(COUNTIF($DG$2:DG1618,CR633)=0,$CT$10,""))</f>
        <v/>
      </c>
      <c r="CW633" s="45" t="str">
        <f t="shared" ca="1" si="571"/>
        <v/>
      </c>
      <c r="CX633" s="46" t="str">
        <f t="shared" ca="1" si="572"/>
        <v/>
      </c>
      <c r="CY633" s="44" t="str">
        <f t="shared" ca="1" si="573"/>
        <v/>
      </c>
    </row>
    <row r="634" spans="1:103">
      <c r="A634" s="164" t="str">
        <f t="shared" ca="1" si="579"/>
        <v/>
      </c>
      <c r="B634" s="71" t="str">
        <f ca="1">IF(COUNTIF($AD$2:AD1619,A634)=1,VLOOKUP(A634,T:U,2), IF(COUNTIF($AD$2:AD1619,A634)=0,$B$10,""))</f>
        <v/>
      </c>
      <c r="C634" s="31" t="str">
        <f t="shared" ca="1" si="566"/>
        <v/>
      </c>
      <c r="D634" s="32" t="str">
        <f t="shared" ca="1" si="580"/>
        <v/>
      </c>
      <c r="E634" s="71" t="str">
        <f ca="1">IF(COUNTIF($AD$2:AD1619,A634)=1,VLOOKUP(A634,V:W,2), IF(COUNTIF($AD$2:AD1619,A634)=0,$C$10,""))</f>
        <v/>
      </c>
      <c r="F634" s="31" t="str">
        <f t="shared" ca="1" si="581"/>
        <v/>
      </c>
      <c r="G634" s="32" t="str">
        <f t="shared" ca="1" si="582"/>
        <v/>
      </c>
      <c r="H634" s="71" t="str">
        <f ca="1">IF(COUNTIF($AD$2:AD1619,A634)=1,VLOOKUP(A634,X:Y,2), IF(COUNTIF($AD$2:AD1619,A634)=0,$D$10,""))</f>
        <v/>
      </c>
      <c r="I634" s="31" t="str">
        <f t="shared" ca="1" si="583"/>
        <v/>
      </c>
      <c r="J634" s="32" t="str">
        <f t="shared" ca="1" si="584"/>
        <v/>
      </c>
      <c r="K634" s="71" t="str">
        <f ca="1">IF(COUNTIF($AD$2:AD1619,A634)=1,VLOOKUP(A634,Z:AA,2), IF(COUNTIF($AD$2:AD1619,A634)=0,$E$10,""))</f>
        <v/>
      </c>
      <c r="L634" s="31" t="str">
        <f t="shared" ca="1" si="585"/>
        <v/>
      </c>
      <c r="M634" s="32" t="str">
        <f t="shared" ca="1" si="586"/>
        <v/>
      </c>
      <c r="N634" s="77" t="str">
        <f t="shared" ca="1" si="587"/>
        <v/>
      </c>
      <c r="O634" s="77"/>
      <c r="P634" s="77"/>
      <c r="Q634" s="77" t="str">
        <f ca="1">IF(ISERROR(B634-2),"",$G$5*SUM($O$14:O634)-$H$5*SUM($P$14:P634))</f>
        <v/>
      </c>
      <c r="R634" s="77" t="str">
        <f t="shared" ca="1" si="588"/>
        <v/>
      </c>
      <c r="AB634" s="163" t="str">
        <f t="shared" si="562"/>
        <v/>
      </c>
      <c r="AC634" s="163" t="str">
        <f t="shared" si="563"/>
        <v/>
      </c>
      <c r="BS634" s="163" t="str">
        <f t="shared" si="564"/>
        <v/>
      </c>
      <c r="BT634" s="163" t="str">
        <f t="shared" si="565"/>
        <v/>
      </c>
      <c r="BY634" s="164" t="str">
        <f t="shared" ca="1" si="574"/>
        <v/>
      </c>
      <c r="BZ634" s="44" t="str">
        <f ca="1">IF(COUNTIF($CN$2:CN1619,BY634)=1,VLOOKUP(BY634,CH:CI,2), IF(COUNTIF($CN$2:CN1619,BY634)=0,$BZ$10,""))</f>
        <v/>
      </c>
      <c r="CA634" s="45" t="str">
        <f t="shared" ca="1" si="567"/>
        <v/>
      </c>
      <c r="CB634" s="45" t="str">
        <f t="shared" ca="1" si="575"/>
        <v/>
      </c>
      <c r="CC634" s="44" t="str">
        <f ca="1">IF(COUNTIF($CN$2:CN1619,BY634)=1,VLOOKUP(BY634,CJ:CK,2), IF(COUNTIF($CN$2:CN1619,BY634)=0,$CA$10,""))</f>
        <v/>
      </c>
      <c r="CD634" s="45" t="str">
        <f t="shared" ca="1" si="576"/>
        <v/>
      </c>
      <c r="CE634" s="46" t="str">
        <f t="shared" ca="1" si="577"/>
        <v/>
      </c>
      <c r="CF634" s="44" t="str">
        <f t="shared" ca="1" si="578"/>
        <v/>
      </c>
      <c r="CL634" s="163" t="str">
        <f t="shared" si="560"/>
        <v/>
      </c>
      <c r="CM634" s="163" t="str">
        <f t="shared" si="561"/>
        <v/>
      </c>
      <c r="CR634" s="164" t="str">
        <f t="shared" ca="1" si="568"/>
        <v/>
      </c>
      <c r="CS634" s="44" t="str">
        <f ca="1">IF(COUNTIF($DG$2:DG1619,CR634)=1,VLOOKUP(CR634,DA:DB,2), IF(COUNTIF($DG$2:DG1619,CR634)=0,$CS$10,""))</f>
        <v/>
      </c>
      <c r="CT634" s="45" t="str">
        <f t="shared" ca="1" si="569"/>
        <v/>
      </c>
      <c r="CU634" s="45" t="str">
        <f t="shared" ca="1" si="570"/>
        <v/>
      </c>
      <c r="CV634" s="44" t="str">
        <f ca="1">IF(COUNTIF($DG$2:DG1619,CR634)=1,VLOOKUP(CR634,DC:DD,2), IF(COUNTIF($DG$2:DG1619,CR634)=0,$CT$10,""))</f>
        <v/>
      </c>
      <c r="CW634" s="45" t="str">
        <f t="shared" ca="1" si="571"/>
        <v/>
      </c>
      <c r="CX634" s="46" t="str">
        <f t="shared" ca="1" si="572"/>
        <v/>
      </c>
      <c r="CY634" s="44" t="str">
        <f t="shared" ca="1" si="573"/>
        <v/>
      </c>
    </row>
    <row r="635" spans="1:103">
      <c r="A635" s="164" t="str">
        <f t="shared" ca="1" si="579"/>
        <v/>
      </c>
      <c r="B635" s="71" t="str">
        <f ca="1">IF(COUNTIF($AD$2:AD1620,A635)=1,VLOOKUP(A635,T:U,2), IF(COUNTIF($AD$2:AD1620,A635)=0,$B$10,""))</f>
        <v/>
      </c>
      <c r="C635" s="31" t="str">
        <f t="shared" ca="1" si="566"/>
        <v/>
      </c>
      <c r="D635" s="32" t="str">
        <f t="shared" ca="1" si="580"/>
        <v/>
      </c>
      <c r="E635" s="71" t="str">
        <f ca="1">IF(COUNTIF($AD$2:AD1620,A635)=1,VLOOKUP(A635,V:W,2), IF(COUNTIF($AD$2:AD1620,A635)=0,$C$10,""))</f>
        <v/>
      </c>
      <c r="F635" s="31" t="str">
        <f t="shared" ca="1" si="581"/>
        <v/>
      </c>
      <c r="G635" s="32" t="str">
        <f t="shared" ca="1" si="582"/>
        <v/>
      </c>
      <c r="H635" s="71" t="str">
        <f ca="1">IF(COUNTIF($AD$2:AD1620,A635)=1,VLOOKUP(A635,X:Y,2), IF(COUNTIF($AD$2:AD1620,A635)=0,$D$10,""))</f>
        <v/>
      </c>
      <c r="I635" s="31" t="str">
        <f t="shared" ca="1" si="583"/>
        <v/>
      </c>
      <c r="J635" s="32" t="str">
        <f t="shared" ca="1" si="584"/>
        <v/>
      </c>
      <c r="K635" s="71" t="str">
        <f ca="1">IF(COUNTIF($AD$2:AD1620,A635)=1,VLOOKUP(A635,Z:AA,2), IF(COUNTIF($AD$2:AD1620,A635)=0,$E$10,""))</f>
        <v/>
      </c>
      <c r="L635" s="31" t="str">
        <f t="shared" ca="1" si="585"/>
        <v/>
      </c>
      <c r="M635" s="32" t="str">
        <f t="shared" ca="1" si="586"/>
        <v/>
      </c>
      <c r="N635" s="77" t="str">
        <f t="shared" ca="1" si="587"/>
        <v/>
      </c>
      <c r="O635" s="77"/>
      <c r="P635" s="77"/>
      <c r="Q635" s="77" t="str">
        <f ca="1">IF(ISERROR(B635-2),"",$G$5*SUM($O$14:O635)-$H$5*SUM($P$14:P635))</f>
        <v/>
      </c>
      <c r="R635" s="77" t="str">
        <f t="shared" ca="1" si="588"/>
        <v/>
      </c>
      <c r="AB635" s="163" t="str">
        <f t="shared" si="562"/>
        <v/>
      </c>
      <c r="AC635" s="163" t="str">
        <f t="shared" si="563"/>
        <v/>
      </c>
      <c r="BS635" s="163" t="str">
        <f t="shared" si="564"/>
        <v/>
      </c>
      <c r="BT635" s="163" t="str">
        <f t="shared" si="565"/>
        <v/>
      </c>
      <c r="BY635" s="164" t="str">
        <f t="shared" ca="1" si="574"/>
        <v/>
      </c>
      <c r="BZ635" s="44" t="str">
        <f ca="1">IF(COUNTIF($CN$2:CN1620,BY635)=1,VLOOKUP(BY635,CH:CI,2), IF(COUNTIF($CN$2:CN1620,BY635)=0,$BZ$10,""))</f>
        <v/>
      </c>
      <c r="CA635" s="45" t="str">
        <f t="shared" ca="1" si="567"/>
        <v/>
      </c>
      <c r="CB635" s="45" t="str">
        <f t="shared" ca="1" si="575"/>
        <v/>
      </c>
      <c r="CC635" s="44" t="str">
        <f ca="1">IF(COUNTIF($CN$2:CN1620,BY635)=1,VLOOKUP(BY635,CJ:CK,2), IF(COUNTIF($CN$2:CN1620,BY635)=0,$CA$10,""))</f>
        <v/>
      </c>
      <c r="CD635" s="45" t="str">
        <f t="shared" ca="1" si="576"/>
        <v/>
      </c>
      <c r="CE635" s="46" t="str">
        <f t="shared" ca="1" si="577"/>
        <v/>
      </c>
      <c r="CF635" s="44" t="str">
        <f t="shared" ca="1" si="578"/>
        <v/>
      </c>
      <c r="CL635" s="163" t="str">
        <f t="shared" si="560"/>
        <v/>
      </c>
      <c r="CM635" s="163" t="str">
        <f t="shared" si="561"/>
        <v/>
      </c>
      <c r="CR635" s="164" t="str">
        <f t="shared" ca="1" si="568"/>
        <v/>
      </c>
      <c r="CS635" s="44" t="str">
        <f ca="1">IF(COUNTIF($DG$2:DG1620,CR635)=1,VLOOKUP(CR635,DA:DB,2), IF(COUNTIF($DG$2:DG1620,CR635)=0,$CS$10,""))</f>
        <v/>
      </c>
      <c r="CT635" s="45" t="str">
        <f t="shared" ca="1" si="569"/>
        <v/>
      </c>
      <c r="CU635" s="45" t="str">
        <f t="shared" ca="1" si="570"/>
        <v/>
      </c>
      <c r="CV635" s="44" t="str">
        <f ca="1">IF(COUNTIF($DG$2:DG1620,CR635)=1,VLOOKUP(CR635,DC:DD,2), IF(COUNTIF($DG$2:DG1620,CR635)=0,$CT$10,""))</f>
        <v/>
      </c>
      <c r="CW635" s="45" t="str">
        <f t="shared" ca="1" si="571"/>
        <v/>
      </c>
      <c r="CX635" s="46" t="str">
        <f t="shared" ca="1" si="572"/>
        <v/>
      </c>
      <c r="CY635" s="44" t="str">
        <f t="shared" ca="1" si="573"/>
        <v/>
      </c>
    </row>
    <row r="636" spans="1:103">
      <c r="A636" s="164" t="str">
        <f t="shared" ca="1" si="579"/>
        <v/>
      </c>
      <c r="B636" s="71" t="str">
        <f ca="1">IF(COUNTIF($AD$2:AD1621,A636)=1,VLOOKUP(A636,T:U,2), IF(COUNTIF($AD$2:AD1621,A636)=0,$B$10,""))</f>
        <v/>
      </c>
      <c r="C636" s="31" t="str">
        <f t="shared" ca="1" si="566"/>
        <v/>
      </c>
      <c r="D636" s="32" t="str">
        <f t="shared" ca="1" si="580"/>
        <v/>
      </c>
      <c r="E636" s="71" t="str">
        <f ca="1">IF(COUNTIF($AD$2:AD1621,A636)=1,VLOOKUP(A636,V:W,2), IF(COUNTIF($AD$2:AD1621,A636)=0,$C$10,""))</f>
        <v/>
      </c>
      <c r="F636" s="31" t="str">
        <f t="shared" ca="1" si="581"/>
        <v/>
      </c>
      <c r="G636" s="32" t="str">
        <f t="shared" ca="1" si="582"/>
        <v/>
      </c>
      <c r="H636" s="71" t="str">
        <f ca="1">IF(COUNTIF($AD$2:AD1621,A636)=1,VLOOKUP(A636,X:Y,2), IF(COUNTIF($AD$2:AD1621,A636)=0,$D$10,""))</f>
        <v/>
      </c>
      <c r="I636" s="31" t="str">
        <f t="shared" ca="1" si="583"/>
        <v/>
      </c>
      <c r="J636" s="32" t="str">
        <f t="shared" ca="1" si="584"/>
        <v/>
      </c>
      <c r="K636" s="71" t="str">
        <f ca="1">IF(COUNTIF($AD$2:AD1621,A636)=1,VLOOKUP(A636,Z:AA,2), IF(COUNTIF($AD$2:AD1621,A636)=0,$E$10,""))</f>
        <v/>
      </c>
      <c r="L636" s="31" t="str">
        <f t="shared" ca="1" si="585"/>
        <v/>
      </c>
      <c r="M636" s="32" t="str">
        <f t="shared" ca="1" si="586"/>
        <v/>
      </c>
      <c r="N636" s="77" t="str">
        <f t="shared" ca="1" si="587"/>
        <v/>
      </c>
      <c r="O636" s="77"/>
      <c r="P636" s="77"/>
      <c r="Q636" s="77" t="str">
        <f ca="1">IF(ISERROR(B636-2),"",$G$5*SUM($O$14:O636)-$H$5*SUM($P$14:P636))</f>
        <v/>
      </c>
      <c r="R636" s="77" t="str">
        <f t="shared" ca="1" si="588"/>
        <v/>
      </c>
      <c r="AB636" s="163" t="str">
        <f t="shared" si="562"/>
        <v/>
      </c>
      <c r="AC636" s="163" t="str">
        <f t="shared" si="563"/>
        <v/>
      </c>
      <c r="BS636" s="163" t="str">
        <f t="shared" si="564"/>
        <v/>
      </c>
      <c r="BT636" s="163" t="str">
        <f t="shared" si="565"/>
        <v/>
      </c>
      <c r="BY636" s="164" t="str">
        <f t="shared" ca="1" si="574"/>
        <v/>
      </c>
      <c r="BZ636" s="44" t="str">
        <f ca="1">IF(COUNTIF($CN$2:CN1621,BY636)=1,VLOOKUP(BY636,CH:CI,2), IF(COUNTIF($CN$2:CN1621,BY636)=0,$BZ$10,""))</f>
        <v/>
      </c>
      <c r="CA636" s="45" t="str">
        <f t="shared" ca="1" si="567"/>
        <v/>
      </c>
      <c r="CB636" s="45" t="str">
        <f t="shared" ca="1" si="575"/>
        <v/>
      </c>
      <c r="CC636" s="44" t="str">
        <f ca="1">IF(COUNTIF($CN$2:CN1621,BY636)=1,VLOOKUP(BY636,CJ:CK,2), IF(COUNTIF($CN$2:CN1621,BY636)=0,$CA$10,""))</f>
        <v/>
      </c>
      <c r="CD636" s="45" t="str">
        <f t="shared" ca="1" si="576"/>
        <v/>
      </c>
      <c r="CE636" s="46" t="str">
        <f t="shared" ca="1" si="577"/>
        <v/>
      </c>
      <c r="CF636" s="44" t="str">
        <f t="shared" ca="1" si="578"/>
        <v/>
      </c>
      <c r="CL636" s="163" t="str">
        <f t="shared" si="560"/>
        <v/>
      </c>
      <c r="CM636" s="163" t="str">
        <f t="shared" si="561"/>
        <v/>
      </c>
      <c r="CR636" s="164" t="str">
        <f t="shared" ca="1" si="568"/>
        <v/>
      </c>
      <c r="CS636" s="44" t="str">
        <f ca="1">IF(COUNTIF($DG$2:DG1621,CR636)=1,VLOOKUP(CR636,DA:DB,2), IF(COUNTIF($DG$2:DG1621,CR636)=0,$CS$10,""))</f>
        <v/>
      </c>
      <c r="CT636" s="45" t="str">
        <f t="shared" ca="1" si="569"/>
        <v/>
      </c>
      <c r="CU636" s="45" t="str">
        <f t="shared" ca="1" si="570"/>
        <v/>
      </c>
      <c r="CV636" s="44" t="str">
        <f ca="1">IF(COUNTIF($DG$2:DG1621,CR636)=1,VLOOKUP(CR636,DC:DD,2), IF(COUNTIF($DG$2:DG1621,CR636)=0,$CT$10,""))</f>
        <v/>
      </c>
      <c r="CW636" s="45" t="str">
        <f t="shared" ca="1" si="571"/>
        <v/>
      </c>
      <c r="CX636" s="46" t="str">
        <f t="shared" ca="1" si="572"/>
        <v/>
      </c>
      <c r="CY636" s="44" t="str">
        <f t="shared" ca="1" si="573"/>
        <v/>
      </c>
    </row>
    <row r="637" spans="1:103">
      <c r="A637" s="164" t="str">
        <f t="shared" ca="1" si="579"/>
        <v/>
      </c>
      <c r="B637" s="71" t="str">
        <f ca="1">IF(COUNTIF($AD$2:AD1622,A637)=1,VLOOKUP(A637,T:U,2), IF(COUNTIF($AD$2:AD1622,A637)=0,$B$10,""))</f>
        <v/>
      </c>
      <c r="C637" s="31" t="str">
        <f t="shared" ca="1" si="566"/>
        <v/>
      </c>
      <c r="D637" s="32" t="str">
        <f t="shared" ca="1" si="580"/>
        <v/>
      </c>
      <c r="E637" s="71" t="str">
        <f ca="1">IF(COUNTIF($AD$2:AD1622,A637)=1,VLOOKUP(A637,V:W,2), IF(COUNTIF($AD$2:AD1622,A637)=0,$C$10,""))</f>
        <v/>
      </c>
      <c r="F637" s="31" t="str">
        <f t="shared" ca="1" si="581"/>
        <v/>
      </c>
      <c r="G637" s="32" t="str">
        <f t="shared" ca="1" si="582"/>
        <v/>
      </c>
      <c r="H637" s="71" t="str">
        <f ca="1">IF(COUNTIF($AD$2:AD1622,A637)=1,VLOOKUP(A637,X:Y,2), IF(COUNTIF($AD$2:AD1622,A637)=0,$D$10,""))</f>
        <v/>
      </c>
      <c r="I637" s="31" t="str">
        <f t="shared" ca="1" si="583"/>
        <v/>
      </c>
      <c r="J637" s="32" t="str">
        <f t="shared" ca="1" si="584"/>
        <v/>
      </c>
      <c r="K637" s="71" t="str">
        <f ca="1">IF(COUNTIF($AD$2:AD1622,A637)=1,VLOOKUP(A637,Z:AA,2), IF(COUNTIF($AD$2:AD1622,A637)=0,$E$10,""))</f>
        <v/>
      </c>
      <c r="L637" s="31" t="str">
        <f t="shared" ca="1" si="585"/>
        <v/>
      </c>
      <c r="M637" s="32" t="str">
        <f t="shared" ca="1" si="586"/>
        <v/>
      </c>
      <c r="N637" s="77" t="str">
        <f t="shared" ca="1" si="587"/>
        <v/>
      </c>
      <c r="O637" s="77"/>
      <c r="P637" s="77"/>
      <c r="Q637" s="77" t="str">
        <f ca="1">IF(ISERROR(B637-2),"",$G$5*SUM($O$14:O637)-$H$5*SUM($P$14:P637))</f>
        <v/>
      </c>
      <c r="R637" s="77" t="str">
        <f t="shared" ca="1" si="588"/>
        <v/>
      </c>
      <c r="AB637" s="163" t="str">
        <f t="shared" si="562"/>
        <v/>
      </c>
      <c r="AC637" s="163" t="str">
        <f t="shared" si="563"/>
        <v/>
      </c>
      <c r="BS637" s="163" t="str">
        <f t="shared" si="564"/>
        <v/>
      </c>
      <c r="BT637" s="163" t="str">
        <f t="shared" si="565"/>
        <v/>
      </c>
      <c r="BY637" s="164" t="str">
        <f t="shared" ca="1" si="574"/>
        <v/>
      </c>
      <c r="BZ637" s="44" t="str">
        <f ca="1">IF(COUNTIF($CN$2:CN1622,BY637)=1,VLOOKUP(BY637,CH:CI,2), IF(COUNTIF($CN$2:CN1622,BY637)=0,$BZ$10,""))</f>
        <v/>
      </c>
      <c r="CA637" s="45" t="str">
        <f t="shared" ca="1" si="567"/>
        <v/>
      </c>
      <c r="CB637" s="45" t="str">
        <f t="shared" ca="1" si="575"/>
        <v/>
      </c>
      <c r="CC637" s="44" t="str">
        <f ca="1">IF(COUNTIF($CN$2:CN1622,BY637)=1,VLOOKUP(BY637,CJ:CK,2), IF(COUNTIF($CN$2:CN1622,BY637)=0,$CA$10,""))</f>
        <v/>
      </c>
      <c r="CD637" s="45" t="str">
        <f t="shared" ca="1" si="576"/>
        <v/>
      </c>
      <c r="CE637" s="46" t="str">
        <f t="shared" ca="1" si="577"/>
        <v/>
      </c>
      <c r="CF637" s="44" t="str">
        <f t="shared" ca="1" si="578"/>
        <v/>
      </c>
      <c r="CL637" s="163" t="str">
        <f t="shared" si="560"/>
        <v/>
      </c>
      <c r="CM637" s="163" t="str">
        <f t="shared" si="561"/>
        <v/>
      </c>
      <c r="CR637" s="164" t="str">
        <f t="shared" ca="1" si="568"/>
        <v/>
      </c>
      <c r="CS637" s="44" t="str">
        <f ca="1">IF(COUNTIF($DG$2:DG1622,CR637)=1,VLOOKUP(CR637,DA:DB,2), IF(COUNTIF($DG$2:DG1622,CR637)=0,$CS$10,""))</f>
        <v/>
      </c>
      <c r="CT637" s="45" t="str">
        <f t="shared" ca="1" si="569"/>
        <v/>
      </c>
      <c r="CU637" s="45" t="str">
        <f t="shared" ca="1" si="570"/>
        <v/>
      </c>
      <c r="CV637" s="44" t="str">
        <f ca="1">IF(COUNTIF($DG$2:DG1622,CR637)=1,VLOOKUP(CR637,DC:DD,2), IF(COUNTIF($DG$2:DG1622,CR637)=0,$CT$10,""))</f>
        <v/>
      </c>
      <c r="CW637" s="45" t="str">
        <f t="shared" ca="1" si="571"/>
        <v/>
      </c>
      <c r="CX637" s="46" t="str">
        <f t="shared" ca="1" si="572"/>
        <v/>
      </c>
      <c r="CY637" s="44" t="str">
        <f t="shared" ca="1" si="573"/>
        <v/>
      </c>
    </row>
    <row r="638" spans="1:103">
      <c r="A638" s="164" t="str">
        <f t="shared" ca="1" si="579"/>
        <v/>
      </c>
      <c r="B638" s="71" t="str">
        <f ca="1">IF(COUNTIF($AD$2:AD1623,A638)=1,VLOOKUP(A638,T:U,2), IF(COUNTIF($AD$2:AD1623,A638)=0,$B$10,""))</f>
        <v/>
      </c>
      <c r="C638" s="31" t="str">
        <f t="shared" ca="1" si="566"/>
        <v/>
      </c>
      <c r="D638" s="32" t="str">
        <f t="shared" ca="1" si="580"/>
        <v/>
      </c>
      <c r="E638" s="71" t="str">
        <f ca="1">IF(COUNTIF($AD$2:AD1623,A638)=1,VLOOKUP(A638,V:W,2), IF(COUNTIF($AD$2:AD1623,A638)=0,$C$10,""))</f>
        <v/>
      </c>
      <c r="F638" s="31" t="str">
        <f t="shared" ca="1" si="581"/>
        <v/>
      </c>
      <c r="G638" s="32" t="str">
        <f t="shared" ca="1" si="582"/>
        <v/>
      </c>
      <c r="H638" s="71" t="str">
        <f ca="1">IF(COUNTIF($AD$2:AD1623,A638)=1,VLOOKUP(A638,X:Y,2), IF(COUNTIF($AD$2:AD1623,A638)=0,$D$10,""))</f>
        <v/>
      </c>
      <c r="I638" s="31" t="str">
        <f t="shared" ca="1" si="583"/>
        <v/>
      </c>
      <c r="J638" s="32" t="str">
        <f t="shared" ca="1" si="584"/>
        <v/>
      </c>
      <c r="K638" s="71" t="str">
        <f ca="1">IF(COUNTIF($AD$2:AD1623,A638)=1,VLOOKUP(A638,Z:AA,2), IF(COUNTIF($AD$2:AD1623,A638)=0,$E$10,""))</f>
        <v/>
      </c>
      <c r="L638" s="31" t="str">
        <f t="shared" ca="1" si="585"/>
        <v/>
      </c>
      <c r="M638" s="32" t="str">
        <f t="shared" ca="1" si="586"/>
        <v/>
      </c>
      <c r="N638" s="77" t="str">
        <f t="shared" ca="1" si="587"/>
        <v/>
      </c>
      <c r="O638" s="77"/>
      <c r="P638" s="77"/>
      <c r="Q638" s="77" t="str">
        <f ca="1">IF(ISERROR(B638-2),"",$G$5*SUM($O$14:O638)-$H$5*SUM($P$14:P638))</f>
        <v/>
      </c>
      <c r="R638" s="77" t="str">
        <f t="shared" ca="1" si="588"/>
        <v/>
      </c>
      <c r="AB638" s="163" t="str">
        <f t="shared" si="562"/>
        <v/>
      </c>
      <c r="AC638" s="163" t="str">
        <f t="shared" si="563"/>
        <v/>
      </c>
      <c r="BS638" s="163" t="str">
        <f t="shared" si="564"/>
        <v/>
      </c>
      <c r="BT638" s="163" t="str">
        <f t="shared" si="565"/>
        <v/>
      </c>
      <c r="BY638" s="164" t="str">
        <f t="shared" ca="1" si="574"/>
        <v/>
      </c>
      <c r="BZ638" s="44" t="str">
        <f ca="1">IF(COUNTIF($CN$2:CN1623,BY638)=1,VLOOKUP(BY638,CH:CI,2), IF(COUNTIF($CN$2:CN1623,BY638)=0,$BZ$10,""))</f>
        <v/>
      </c>
      <c r="CA638" s="45" t="str">
        <f t="shared" ca="1" si="567"/>
        <v/>
      </c>
      <c r="CB638" s="45" t="str">
        <f t="shared" ca="1" si="575"/>
        <v/>
      </c>
      <c r="CC638" s="44" t="str">
        <f ca="1">IF(COUNTIF($CN$2:CN1623,BY638)=1,VLOOKUP(BY638,CJ:CK,2), IF(COUNTIF($CN$2:CN1623,BY638)=0,$CA$10,""))</f>
        <v/>
      </c>
      <c r="CD638" s="45" t="str">
        <f t="shared" ca="1" si="576"/>
        <v/>
      </c>
      <c r="CE638" s="46" t="str">
        <f t="shared" ca="1" si="577"/>
        <v/>
      </c>
      <c r="CF638" s="44" t="str">
        <f t="shared" ca="1" si="578"/>
        <v/>
      </c>
      <c r="CL638" s="163" t="str">
        <f t="shared" si="560"/>
        <v/>
      </c>
      <c r="CM638" s="163" t="str">
        <f t="shared" si="561"/>
        <v/>
      </c>
      <c r="CR638" s="164" t="str">
        <f t="shared" ca="1" si="568"/>
        <v/>
      </c>
      <c r="CS638" s="44" t="str">
        <f ca="1">IF(COUNTIF($DG$2:DG1623,CR638)=1,VLOOKUP(CR638,DA:DB,2), IF(COUNTIF($DG$2:DG1623,CR638)=0,$CS$10,""))</f>
        <v/>
      </c>
      <c r="CT638" s="45" t="str">
        <f t="shared" ca="1" si="569"/>
        <v/>
      </c>
      <c r="CU638" s="45" t="str">
        <f t="shared" ca="1" si="570"/>
        <v/>
      </c>
      <c r="CV638" s="44" t="str">
        <f ca="1">IF(COUNTIF($DG$2:DG1623,CR638)=1,VLOOKUP(CR638,DC:DD,2), IF(COUNTIF($DG$2:DG1623,CR638)=0,$CT$10,""))</f>
        <v/>
      </c>
      <c r="CW638" s="45" t="str">
        <f t="shared" ca="1" si="571"/>
        <v/>
      </c>
      <c r="CX638" s="46" t="str">
        <f t="shared" ca="1" si="572"/>
        <v/>
      </c>
      <c r="CY638" s="44" t="str">
        <f t="shared" ca="1" si="573"/>
        <v/>
      </c>
    </row>
    <row r="639" spans="1:103">
      <c r="A639" s="164" t="str">
        <f t="shared" ca="1" si="579"/>
        <v/>
      </c>
      <c r="B639" s="71" t="str">
        <f ca="1">IF(COUNTIF($AD$2:AD1624,A639)=1,VLOOKUP(A639,T:U,2), IF(COUNTIF($AD$2:AD1624,A639)=0,$B$10,""))</f>
        <v/>
      </c>
      <c r="C639" s="31" t="str">
        <f t="shared" ca="1" si="566"/>
        <v/>
      </c>
      <c r="D639" s="32" t="str">
        <f t="shared" ca="1" si="580"/>
        <v/>
      </c>
      <c r="E639" s="71" t="str">
        <f ca="1">IF(COUNTIF($AD$2:AD1624,A639)=1,VLOOKUP(A639,V:W,2), IF(COUNTIF($AD$2:AD1624,A639)=0,$C$10,""))</f>
        <v/>
      </c>
      <c r="F639" s="31" t="str">
        <f t="shared" ca="1" si="581"/>
        <v/>
      </c>
      <c r="G639" s="32" t="str">
        <f t="shared" ca="1" si="582"/>
        <v/>
      </c>
      <c r="H639" s="71" t="str">
        <f ca="1">IF(COUNTIF($AD$2:AD1624,A639)=1,VLOOKUP(A639,X:Y,2), IF(COUNTIF($AD$2:AD1624,A639)=0,$D$10,""))</f>
        <v/>
      </c>
      <c r="I639" s="31" t="str">
        <f t="shared" ca="1" si="583"/>
        <v/>
      </c>
      <c r="J639" s="32" t="str">
        <f t="shared" ca="1" si="584"/>
        <v/>
      </c>
      <c r="K639" s="71" t="str">
        <f ca="1">IF(COUNTIF($AD$2:AD1624,A639)=1,VLOOKUP(A639,Z:AA,2), IF(COUNTIF($AD$2:AD1624,A639)=0,$E$10,""))</f>
        <v/>
      </c>
      <c r="L639" s="31" t="str">
        <f t="shared" ca="1" si="585"/>
        <v/>
      </c>
      <c r="M639" s="32" t="str">
        <f t="shared" ca="1" si="586"/>
        <v/>
      </c>
      <c r="N639" s="77" t="str">
        <f t="shared" ca="1" si="587"/>
        <v/>
      </c>
      <c r="O639" s="77"/>
      <c r="P639" s="77"/>
      <c r="Q639" s="77" t="str">
        <f ca="1">IF(ISERROR(B639-2),"",$G$5*SUM($O$14:O639)-$H$5*SUM($P$14:P639))</f>
        <v/>
      </c>
      <c r="R639" s="77" t="str">
        <f t="shared" ca="1" si="588"/>
        <v/>
      </c>
      <c r="AB639" s="163" t="str">
        <f t="shared" si="562"/>
        <v/>
      </c>
      <c r="AC639" s="163" t="str">
        <f t="shared" si="563"/>
        <v/>
      </c>
      <c r="BS639" s="163" t="str">
        <f t="shared" si="564"/>
        <v/>
      </c>
      <c r="BT639" s="163" t="str">
        <f t="shared" si="565"/>
        <v/>
      </c>
      <c r="BY639" s="164" t="str">
        <f t="shared" ca="1" si="574"/>
        <v/>
      </c>
      <c r="BZ639" s="44" t="str">
        <f ca="1">IF(COUNTIF($CN$2:CN1624,BY639)=1,VLOOKUP(BY639,CH:CI,2), IF(COUNTIF($CN$2:CN1624,BY639)=0,$BZ$10,""))</f>
        <v/>
      </c>
      <c r="CA639" s="45" t="str">
        <f t="shared" ca="1" si="567"/>
        <v/>
      </c>
      <c r="CB639" s="45" t="str">
        <f t="shared" ca="1" si="575"/>
        <v/>
      </c>
      <c r="CC639" s="44" t="str">
        <f ca="1">IF(COUNTIF($CN$2:CN1624,BY639)=1,VLOOKUP(BY639,CJ:CK,2), IF(COUNTIF($CN$2:CN1624,BY639)=0,$CA$10,""))</f>
        <v/>
      </c>
      <c r="CD639" s="45" t="str">
        <f t="shared" ca="1" si="576"/>
        <v/>
      </c>
      <c r="CE639" s="46" t="str">
        <f t="shared" ca="1" si="577"/>
        <v/>
      </c>
      <c r="CF639" s="44" t="str">
        <f t="shared" ca="1" si="578"/>
        <v/>
      </c>
      <c r="CL639" s="163" t="str">
        <f t="shared" si="560"/>
        <v/>
      </c>
      <c r="CM639" s="163" t="str">
        <f t="shared" si="561"/>
        <v/>
      </c>
      <c r="CR639" s="164" t="str">
        <f t="shared" ca="1" si="568"/>
        <v/>
      </c>
      <c r="CS639" s="44" t="str">
        <f ca="1">IF(COUNTIF($DG$2:DG1624,CR639)=1,VLOOKUP(CR639,DA:DB,2), IF(COUNTIF($DG$2:DG1624,CR639)=0,$CS$10,""))</f>
        <v/>
      </c>
      <c r="CT639" s="45" t="str">
        <f t="shared" ca="1" si="569"/>
        <v/>
      </c>
      <c r="CU639" s="45" t="str">
        <f t="shared" ca="1" si="570"/>
        <v/>
      </c>
      <c r="CV639" s="44" t="str">
        <f ca="1">IF(COUNTIF($DG$2:DG1624,CR639)=1,VLOOKUP(CR639,DC:DD,2), IF(COUNTIF($DG$2:DG1624,CR639)=0,$CT$10,""))</f>
        <v/>
      </c>
      <c r="CW639" s="45" t="str">
        <f t="shared" ca="1" si="571"/>
        <v/>
      </c>
      <c r="CX639" s="46" t="str">
        <f t="shared" ca="1" si="572"/>
        <v/>
      </c>
      <c r="CY639" s="44" t="str">
        <f t="shared" ca="1" si="573"/>
        <v/>
      </c>
    </row>
    <row r="640" spans="1:103">
      <c r="A640" s="164" t="str">
        <f t="shared" ca="1" si="579"/>
        <v/>
      </c>
      <c r="B640" s="71" t="str">
        <f ca="1">IF(COUNTIF($AD$2:AD1625,A640)=1,VLOOKUP(A640,T:U,2), IF(COUNTIF($AD$2:AD1625,A640)=0,$B$10,""))</f>
        <v/>
      </c>
      <c r="C640" s="31" t="str">
        <f t="shared" ca="1" si="566"/>
        <v/>
      </c>
      <c r="D640" s="32" t="str">
        <f t="shared" ca="1" si="580"/>
        <v/>
      </c>
      <c r="E640" s="71" t="str">
        <f ca="1">IF(COUNTIF($AD$2:AD1625,A640)=1,VLOOKUP(A640,V:W,2), IF(COUNTIF($AD$2:AD1625,A640)=0,$C$10,""))</f>
        <v/>
      </c>
      <c r="F640" s="31" t="str">
        <f t="shared" ca="1" si="581"/>
        <v/>
      </c>
      <c r="G640" s="32" t="str">
        <f t="shared" ca="1" si="582"/>
        <v/>
      </c>
      <c r="H640" s="71" t="str">
        <f ca="1">IF(COUNTIF($AD$2:AD1625,A640)=1,VLOOKUP(A640,X:Y,2), IF(COUNTIF($AD$2:AD1625,A640)=0,$D$10,""))</f>
        <v/>
      </c>
      <c r="I640" s="31" t="str">
        <f t="shared" ca="1" si="583"/>
        <v/>
      </c>
      <c r="J640" s="32" t="str">
        <f t="shared" ca="1" si="584"/>
        <v/>
      </c>
      <c r="K640" s="71" t="str">
        <f ca="1">IF(COUNTIF($AD$2:AD1625,A640)=1,VLOOKUP(A640,Z:AA,2), IF(COUNTIF($AD$2:AD1625,A640)=0,$E$10,""))</f>
        <v/>
      </c>
      <c r="L640" s="31" t="str">
        <f t="shared" ca="1" si="585"/>
        <v/>
      </c>
      <c r="M640" s="32" t="str">
        <f t="shared" ca="1" si="586"/>
        <v/>
      </c>
      <c r="N640" s="77" t="str">
        <f t="shared" ca="1" si="587"/>
        <v/>
      </c>
      <c r="O640" s="77"/>
      <c r="P640" s="77"/>
      <c r="Q640" s="77" t="str">
        <f ca="1">IF(ISERROR(B640-2),"",$G$5*SUM($O$14:O640)-$H$5*SUM($P$14:P640))</f>
        <v/>
      </c>
      <c r="R640" s="77" t="str">
        <f t="shared" ca="1" si="588"/>
        <v/>
      </c>
      <c r="AB640" s="163" t="str">
        <f t="shared" si="562"/>
        <v/>
      </c>
      <c r="AC640" s="163" t="str">
        <f t="shared" si="563"/>
        <v/>
      </c>
      <c r="BS640" s="163" t="str">
        <f t="shared" si="564"/>
        <v/>
      </c>
      <c r="BT640" s="163" t="str">
        <f t="shared" si="565"/>
        <v/>
      </c>
      <c r="BY640" s="164" t="str">
        <f t="shared" ca="1" si="574"/>
        <v/>
      </c>
      <c r="BZ640" s="44" t="str">
        <f ca="1">IF(COUNTIF($CN$2:CN1625,BY640)=1,VLOOKUP(BY640,CH:CI,2), IF(COUNTIF($CN$2:CN1625,BY640)=0,$BZ$10,""))</f>
        <v/>
      </c>
      <c r="CA640" s="45" t="str">
        <f t="shared" ca="1" si="567"/>
        <v/>
      </c>
      <c r="CB640" s="45" t="str">
        <f t="shared" ca="1" si="575"/>
        <v/>
      </c>
      <c r="CC640" s="44" t="str">
        <f ca="1">IF(COUNTIF($CN$2:CN1625,BY640)=1,VLOOKUP(BY640,CJ:CK,2), IF(COUNTIF($CN$2:CN1625,BY640)=0,$CA$10,""))</f>
        <v/>
      </c>
      <c r="CD640" s="45" t="str">
        <f t="shared" ca="1" si="576"/>
        <v/>
      </c>
      <c r="CE640" s="46" t="str">
        <f t="shared" ca="1" si="577"/>
        <v/>
      </c>
      <c r="CF640" s="44" t="str">
        <f t="shared" ca="1" si="578"/>
        <v/>
      </c>
      <c r="CL640" s="163" t="str">
        <f t="shared" si="560"/>
        <v/>
      </c>
      <c r="CM640" s="163" t="str">
        <f t="shared" si="561"/>
        <v/>
      </c>
      <c r="CR640" s="164" t="str">
        <f t="shared" ca="1" si="568"/>
        <v/>
      </c>
      <c r="CS640" s="44" t="str">
        <f ca="1">IF(COUNTIF($DG$2:DG1625,CR640)=1,VLOOKUP(CR640,DA:DB,2), IF(COUNTIF($DG$2:DG1625,CR640)=0,$CS$10,""))</f>
        <v/>
      </c>
      <c r="CT640" s="45" t="str">
        <f t="shared" ca="1" si="569"/>
        <v/>
      </c>
      <c r="CU640" s="45" t="str">
        <f t="shared" ca="1" si="570"/>
        <v/>
      </c>
      <c r="CV640" s="44" t="str">
        <f ca="1">IF(COUNTIF($DG$2:DG1625,CR640)=1,VLOOKUP(CR640,DC:DD,2), IF(COUNTIF($DG$2:DG1625,CR640)=0,$CT$10,""))</f>
        <v/>
      </c>
      <c r="CW640" s="45" t="str">
        <f t="shared" ca="1" si="571"/>
        <v/>
      </c>
      <c r="CX640" s="46" t="str">
        <f t="shared" ca="1" si="572"/>
        <v/>
      </c>
      <c r="CY640" s="44" t="str">
        <f t="shared" ca="1" si="573"/>
        <v/>
      </c>
    </row>
    <row r="641" spans="1:103">
      <c r="A641" s="164" t="str">
        <f t="shared" ca="1" si="579"/>
        <v/>
      </c>
      <c r="B641" s="71" t="str">
        <f ca="1">IF(COUNTIF($AD$2:AD1626,A641)=1,VLOOKUP(A641,T:U,2), IF(COUNTIF($AD$2:AD1626,A641)=0,$B$10,""))</f>
        <v/>
      </c>
      <c r="C641" s="31" t="str">
        <f t="shared" ca="1" si="566"/>
        <v/>
      </c>
      <c r="D641" s="32" t="str">
        <f t="shared" ca="1" si="580"/>
        <v/>
      </c>
      <c r="E641" s="71" t="str">
        <f ca="1">IF(COUNTIF($AD$2:AD1626,A641)=1,VLOOKUP(A641,V:W,2), IF(COUNTIF($AD$2:AD1626,A641)=0,$C$10,""))</f>
        <v/>
      </c>
      <c r="F641" s="31" t="str">
        <f t="shared" ca="1" si="581"/>
        <v/>
      </c>
      <c r="G641" s="32" t="str">
        <f t="shared" ca="1" si="582"/>
        <v/>
      </c>
      <c r="H641" s="71" t="str">
        <f ca="1">IF(COUNTIF($AD$2:AD1626,A641)=1,VLOOKUP(A641,X:Y,2), IF(COUNTIF($AD$2:AD1626,A641)=0,$D$10,""))</f>
        <v/>
      </c>
      <c r="I641" s="31" t="str">
        <f t="shared" ca="1" si="583"/>
        <v/>
      </c>
      <c r="J641" s="32" t="str">
        <f t="shared" ca="1" si="584"/>
        <v/>
      </c>
      <c r="K641" s="71" t="str">
        <f ca="1">IF(COUNTIF($AD$2:AD1626,A641)=1,VLOOKUP(A641,Z:AA,2), IF(COUNTIF($AD$2:AD1626,A641)=0,$E$10,""))</f>
        <v/>
      </c>
      <c r="L641" s="31" t="str">
        <f t="shared" ca="1" si="585"/>
        <v/>
      </c>
      <c r="M641" s="32" t="str">
        <f t="shared" ca="1" si="586"/>
        <v/>
      </c>
      <c r="N641" s="77" t="str">
        <f t="shared" ca="1" si="587"/>
        <v/>
      </c>
      <c r="O641" s="77"/>
      <c r="P641" s="77"/>
      <c r="Q641" s="77" t="str">
        <f ca="1">IF(ISERROR(B641-2),"",$G$5*SUM($O$14:O641)-$H$5*SUM($P$14:P641))</f>
        <v/>
      </c>
      <c r="R641" s="77" t="str">
        <f t="shared" ca="1" si="588"/>
        <v/>
      </c>
      <c r="AB641" s="163" t="str">
        <f t="shared" si="562"/>
        <v/>
      </c>
      <c r="AC641" s="163" t="str">
        <f t="shared" si="563"/>
        <v/>
      </c>
      <c r="BS641" s="163" t="str">
        <f t="shared" si="564"/>
        <v/>
      </c>
      <c r="BT641" s="163" t="str">
        <f t="shared" si="565"/>
        <v/>
      </c>
      <c r="BY641" s="164" t="str">
        <f t="shared" ca="1" si="574"/>
        <v/>
      </c>
      <c r="BZ641" s="44" t="str">
        <f ca="1">IF(COUNTIF($CN$2:CN1626,BY641)=1,VLOOKUP(BY641,CH:CI,2), IF(COUNTIF($CN$2:CN1626,BY641)=0,$BZ$10,""))</f>
        <v/>
      </c>
      <c r="CA641" s="45" t="str">
        <f t="shared" ca="1" si="567"/>
        <v/>
      </c>
      <c r="CB641" s="45" t="str">
        <f t="shared" ca="1" si="575"/>
        <v/>
      </c>
      <c r="CC641" s="44" t="str">
        <f ca="1">IF(COUNTIF($CN$2:CN1626,BY641)=1,VLOOKUP(BY641,CJ:CK,2), IF(COUNTIF($CN$2:CN1626,BY641)=0,$CA$10,""))</f>
        <v/>
      </c>
      <c r="CD641" s="45" t="str">
        <f t="shared" ca="1" si="576"/>
        <v/>
      </c>
      <c r="CE641" s="46" t="str">
        <f t="shared" ca="1" si="577"/>
        <v/>
      </c>
      <c r="CF641" s="44" t="str">
        <f t="shared" ca="1" si="578"/>
        <v/>
      </c>
      <c r="CL641" s="163" t="str">
        <f t="shared" si="560"/>
        <v/>
      </c>
      <c r="CM641" s="163" t="str">
        <f t="shared" si="561"/>
        <v/>
      </c>
      <c r="CR641" s="164" t="str">
        <f t="shared" ca="1" si="568"/>
        <v/>
      </c>
      <c r="CS641" s="44" t="str">
        <f ca="1">IF(COUNTIF($DG$2:DG1626,CR641)=1,VLOOKUP(CR641,DA:DB,2), IF(COUNTIF($DG$2:DG1626,CR641)=0,$CS$10,""))</f>
        <v/>
      </c>
      <c r="CT641" s="45" t="str">
        <f t="shared" ca="1" si="569"/>
        <v/>
      </c>
      <c r="CU641" s="45" t="str">
        <f t="shared" ca="1" si="570"/>
        <v/>
      </c>
      <c r="CV641" s="44" t="str">
        <f ca="1">IF(COUNTIF($DG$2:DG1626,CR641)=1,VLOOKUP(CR641,DC:DD,2), IF(COUNTIF($DG$2:DG1626,CR641)=0,$CT$10,""))</f>
        <v/>
      </c>
      <c r="CW641" s="45" t="str">
        <f t="shared" ca="1" si="571"/>
        <v/>
      </c>
      <c r="CX641" s="46" t="str">
        <f t="shared" ca="1" si="572"/>
        <v/>
      </c>
      <c r="CY641" s="44" t="str">
        <f t="shared" ca="1" si="573"/>
        <v/>
      </c>
    </row>
    <row r="642" spans="1:103">
      <c r="A642" s="164" t="str">
        <f t="shared" ca="1" si="579"/>
        <v/>
      </c>
      <c r="B642" s="71" t="str">
        <f ca="1">IF(COUNTIF($AD$2:AD1627,A642)=1,VLOOKUP(A642,T:U,2), IF(COUNTIF($AD$2:AD1627,A642)=0,$B$10,""))</f>
        <v/>
      </c>
      <c r="C642" s="31" t="str">
        <f t="shared" ca="1" si="566"/>
        <v/>
      </c>
      <c r="D642" s="32" t="str">
        <f t="shared" ca="1" si="580"/>
        <v/>
      </c>
      <c r="E642" s="71" t="str">
        <f ca="1">IF(COUNTIF($AD$2:AD1627,A642)=1,VLOOKUP(A642,V:W,2), IF(COUNTIF($AD$2:AD1627,A642)=0,$C$10,""))</f>
        <v/>
      </c>
      <c r="F642" s="31" t="str">
        <f t="shared" ca="1" si="581"/>
        <v/>
      </c>
      <c r="G642" s="32" t="str">
        <f t="shared" ca="1" si="582"/>
        <v/>
      </c>
      <c r="H642" s="71" t="str">
        <f ca="1">IF(COUNTIF($AD$2:AD1627,A642)=1,VLOOKUP(A642,X:Y,2), IF(COUNTIF($AD$2:AD1627,A642)=0,$D$10,""))</f>
        <v/>
      </c>
      <c r="I642" s="31" t="str">
        <f t="shared" ca="1" si="583"/>
        <v/>
      </c>
      <c r="J642" s="32" t="str">
        <f t="shared" ca="1" si="584"/>
        <v/>
      </c>
      <c r="K642" s="71" t="str">
        <f ca="1">IF(COUNTIF($AD$2:AD1627,A642)=1,VLOOKUP(A642,Z:AA,2), IF(COUNTIF($AD$2:AD1627,A642)=0,$E$10,""))</f>
        <v/>
      </c>
      <c r="L642" s="31" t="str">
        <f t="shared" ca="1" si="585"/>
        <v/>
      </c>
      <c r="M642" s="32" t="str">
        <f t="shared" ca="1" si="586"/>
        <v/>
      </c>
      <c r="N642" s="77" t="str">
        <f t="shared" ca="1" si="587"/>
        <v/>
      </c>
      <c r="O642" s="77"/>
      <c r="P642" s="77"/>
      <c r="Q642" s="77" t="str">
        <f ca="1">IF(ISERROR(B642-2),"",$G$5*SUM($O$14:O642)-$H$5*SUM($P$14:P642))</f>
        <v/>
      </c>
      <c r="R642" s="77" t="str">
        <f t="shared" ca="1" si="588"/>
        <v/>
      </c>
      <c r="AB642" s="163" t="str">
        <f t="shared" si="562"/>
        <v/>
      </c>
      <c r="AC642" s="163" t="str">
        <f t="shared" si="563"/>
        <v/>
      </c>
      <c r="BS642" s="163" t="str">
        <f t="shared" si="564"/>
        <v/>
      </c>
      <c r="BT642" s="163" t="str">
        <f t="shared" si="565"/>
        <v/>
      </c>
      <c r="BY642" s="164" t="str">
        <f t="shared" ca="1" si="574"/>
        <v/>
      </c>
      <c r="BZ642" s="44" t="str">
        <f ca="1">IF(COUNTIF($CN$2:CN1627,BY642)=1,VLOOKUP(BY642,CH:CI,2), IF(COUNTIF($CN$2:CN1627,BY642)=0,$BZ$10,""))</f>
        <v/>
      </c>
      <c r="CA642" s="45" t="str">
        <f t="shared" ca="1" si="567"/>
        <v/>
      </c>
      <c r="CB642" s="45" t="str">
        <f t="shared" ca="1" si="575"/>
        <v/>
      </c>
      <c r="CC642" s="44" t="str">
        <f ca="1">IF(COUNTIF($CN$2:CN1627,BY642)=1,VLOOKUP(BY642,CJ:CK,2), IF(COUNTIF($CN$2:CN1627,BY642)=0,$CA$10,""))</f>
        <v/>
      </c>
      <c r="CD642" s="45" t="str">
        <f t="shared" ca="1" si="576"/>
        <v/>
      </c>
      <c r="CE642" s="46" t="str">
        <f t="shared" ca="1" si="577"/>
        <v/>
      </c>
      <c r="CF642" s="44" t="str">
        <f t="shared" ca="1" si="578"/>
        <v/>
      </c>
      <c r="CL642" s="163" t="str">
        <f t="shared" si="560"/>
        <v/>
      </c>
      <c r="CM642" s="163" t="str">
        <f t="shared" si="561"/>
        <v/>
      </c>
      <c r="CR642" s="164" t="str">
        <f t="shared" ca="1" si="568"/>
        <v/>
      </c>
      <c r="CS642" s="44" t="str">
        <f ca="1">IF(COUNTIF($DG$2:DG1627,CR642)=1,VLOOKUP(CR642,DA:DB,2), IF(COUNTIF($DG$2:DG1627,CR642)=0,$CS$10,""))</f>
        <v/>
      </c>
      <c r="CT642" s="45" t="str">
        <f t="shared" ca="1" si="569"/>
        <v/>
      </c>
      <c r="CU642" s="45" t="str">
        <f t="shared" ca="1" si="570"/>
        <v/>
      </c>
      <c r="CV642" s="44" t="str">
        <f ca="1">IF(COUNTIF($DG$2:DG1627,CR642)=1,VLOOKUP(CR642,DC:DD,2), IF(COUNTIF($DG$2:DG1627,CR642)=0,$CT$10,""))</f>
        <v/>
      </c>
      <c r="CW642" s="45" t="str">
        <f t="shared" ca="1" si="571"/>
        <v/>
      </c>
      <c r="CX642" s="46" t="str">
        <f t="shared" ca="1" si="572"/>
        <v/>
      </c>
      <c r="CY642" s="44" t="str">
        <f t="shared" ca="1" si="573"/>
        <v/>
      </c>
    </row>
    <row r="643" spans="1:103">
      <c r="A643" s="164" t="str">
        <f t="shared" ca="1" si="579"/>
        <v/>
      </c>
      <c r="B643" s="71" t="str">
        <f ca="1">IF(COUNTIF($AD$2:AD1628,A643)=1,VLOOKUP(A643,T:U,2), IF(COUNTIF($AD$2:AD1628,A643)=0,$B$10,""))</f>
        <v/>
      </c>
      <c r="C643" s="31" t="str">
        <f t="shared" ca="1" si="566"/>
        <v/>
      </c>
      <c r="D643" s="32" t="str">
        <f t="shared" ca="1" si="580"/>
        <v/>
      </c>
      <c r="E643" s="71" t="str">
        <f ca="1">IF(COUNTIF($AD$2:AD1628,A643)=1,VLOOKUP(A643,V:W,2), IF(COUNTIF($AD$2:AD1628,A643)=0,$C$10,""))</f>
        <v/>
      </c>
      <c r="F643" s="31" t="str">
        <f t="shared" ca="1" si="581"/>
        <v/>
      </c>
      <c r="G643" s="32" t="str">
        <f t="shared" ca="1" si="582"/>
        <v/>
      </c>
      <c r="H643" s="71" t="str">
        <f ca="1">IF(COUNTIF($AD$2:AD1628,A643)=1,VLOOKUP(A643,X:Y,2), IF(COUNTIF($AD$2:AD1628,A643)=0,$D$10,""))</f>
        <v/>
      </c>
      <c r="I643" s="31" t="str">
        <f t="shared" ca="1" si="583"/>
        <v/>
      </c>
      <c r="J643" s="32" t="str">
        <f t="shared" ca="1" si="584"/>
        <v/>
      </c>
      <c r="K643" s="71" t="str">
        <f ca="1">IF(COUNTIF($AD$2:AD1628,A643)=1,VLOOKUP(A643,Z:AA,2), IF(COUNTIF($AD$2:AD1628,A643)=0,$E$10,""))</f>
        <v/>
      </c>
      <c r="L643" s="31" t="str">
        <f t="shared" ca="1" si="585"/>
        <v/>
      </c>
      <c r="M643" s="32" t="str">
        <f t="shared" ca="1" si="586"/>
        <v/>
      </c>
      <c r="N643" s="77" t="str">
        <f t="shared" ca="1" si="587"/>
        <v/>
      </c>
      <c r="O643" s="77"/>
      <c r="P643" s="77"/>
      <c r="Q643" s="77" t="str">
        <f ca="1">IF(ISERROR(B643-2),"",$G$5*SUM($O$14:O643)-$H$5*SUM($P$14:P643))</f>
        <v/>
      </c>
      <c r="R643" s="77" t="str">
        <f t="shared" ca="1" si="588"/>
        <v/>
      </c>
      <c r="AB643" s="163" t="str">
        <f t="shared" si="562"/>
        <v/>
      </c>
      <c r="AC643" s="163" t="str">
        <f t="shared" si="563"/>
        <v/>
      </c>
      <c r="BS643" s="163" t="str">
        <f t="shared" si="564"/>
        <v/>
      </c>
      <c r="BT643" s="163" t="str">
        <f t="shared" si="565"/>
        <v/>
      </c>
      <c r="BY643" s="164" t="str">
        <f t="shared" ca="1" si="574"/>
        <v/>
      </c>
      <c r="BZ643" s="44" t="str">
        <f ca="1">IF(COUNTIF($CN$2:CN1628,BY643)=1,VLOOKUP(BY643,CH:CI,2), IF(COUNTIF($CN$2:CN1628,BY643)=0,$BZ$10,""))</f>
        <v/>
      </c>
      <c r="CA643" s="45" t="str">
        <f t="shared" ca="1" si="567"/>
        <v/>
      </c>
      <c r="CB643" s="45" t="str">
        <f t="shared" ca="1" si="575"/>
        <v/>
      </c>
      <c r="CC643" s="44" t="str">
        <f ca="1">IF(COUNTIF($CN$2:CN1628,BY643)=1,VLOOKUP(BY643,CJ:CK,2), IF(COUNTIF($CN$2:CN1628,BY643)=0,$CA$10,""))</f>
        <v/>
      </c>
      <c r="CD643" s="45" t="str">
        <f t="shared" ca="1" si="576"/>
        <v/>
      </c>
      <c r="CE643" s="46" t="str">
        <f t="shared" ca="1" si="577"/>
        <v/>
      </c>
      <c r="CF643" s="44" t="str">
        <f t="shared" ca="1" si="578"/>
        <v/>
      </c>
      <c r="CL643" s="163" t="str">
        <f t="shared" ref="CL643:CL706" si="589">IF(COUNTIF(CJ:CJ,CH643),CH643,"")</f>
        <v/>
      </c>
      <c r="CM643" s="163" t="str">
        <f t="shared" ref="CM643:CM706" si="590">IF(CL643&gt;$BY$14,CL643,"")</f>
        <v/>
      </c>
      <c r="CR643" s="164" t="str">
        <f t="shared" ca="1" si="568"/>
        <v/>
      </c>
      <c r="CS643" s="44" t="str">
        <f ca="1">IF(COUNTIF($DG$2:DG1628,CR643)=1,VLOOKUP(CR643,DA:DB,2), IF(COUNTIF($DG$2:DG1628,CR643)=0,$CS$10,""))</f>
        <v/>
      </c>
      <c r="CT643" s="45" t="str">
        <f t="shared" ca="1" si="569"/>
        <v/>
      </c>
      <c r="CU643" s="45" t="str">
        <f t="shared" ca="1" si="570"/>
        <v/>
      </c>
      <c r="CV643" s="44" t="str">
        <f ca="1">IF(COUNTIF($DG$2:DG1628,CR643)=1,VLOOKUP(CR643,DC:DD,2), IF(COUNTIF($DG$2:DG1628,CR643)=0,$CT$10,""))</f>
        <v/>
      </c>
      <c r="CW643" s="45" t="str">
        <f t="shared" ca="1" si="571"/>
        <v/>
      </c>
      <c r="CX643" s="46" t="str">
        <f t="shared" ca="1" si="572"/>
        <v/>
      </c>
      <c r="CY643" s="44" t="str">
        <f t="shared" ca="1" si="573"/>
        <v/>
      </c>
    </row>
    <row r="644" spans="1:103">
      <c r="A644" s="164" t="str">
        <f t="shared" ca="1" si="579"/>
        <v/>
      </c>
      <c r="B644" s="71" t="str">
        <f ca="1">IF(COUNTIF($AD$2:AD1629,A644)=1,VLOOKUP(A644,T:U,2), IF(COUNTIF($AD$2:AD1629,A644)=0,$B$10,""))</f>
        <v/>
      </c>
      <c r="C644" s="31" t="str">
        <f t="shared" ca="1" si="566"/>
        <v/>
      </c>
      <c r="D644" s="32" t="str">
        <f t="shared" ca="1" si="580"/>
        <v/>
      </c>
      <c r="E644" s="71" t="str">
        <f ca="1">IF(COUNTIF($AD$2:AD1629,A644)=1,VLOOKUP(A644,V:W,2), IF(COUNTIF($AD$2:AD1629,A644)=0,$C$10,""))</f>
        <v/>
      </c>
      <c r="F644" s="31" t="str">
        <f t="shared" ca="1" si="581"/>
        <v/>
      </c>
      <c r="G644" s="32" t="str">
        <f t="shared" ca="1" si="582"/>
        <v/>
      </c>
      <c r="H644" s="71" t="str">
        <f ca="1">IF(COUNTIF($AD$2:AD1629,A644)=1,VLOOKUP(A644,X:Y,2), IF(COUNTIF($AD$2:AD1629,A644)=0,$D$10,""))</f>
        <v/>
      </c>
      <c r="I644" s="31" t="str">
        <f t="shared" ca="1" si="583"/>
        <v/>
      </c>
      <c r="J644" s="32" t="str">
        <f t="shared" ca="1" si="584"/>
        <v/>
      </c>
      <c r="K644" s="71" t="str">
        <f ca="1">IF(COUNTIF($AD$2:AD1629,A644)=1,VLOOKUP(A644,Z:AA,2), IF(COUNTIF($AD$2:AD1629,A644)=0,$E$10,""))</f>
        <v/>
      </c>
      <c r="L644" s="31" t="str">
        <f t="shared" ca="1" si="585"/>
        <v/>
      </c>
      <c r="M644" s="32" t="str">
        <f t="shared" ca="1" si="586"/>
        <v/>
      </c>
      <c r="N644" s="77" t="str">
        <f t="shared" ca="1" si="587"/>
        <v/>
      </c>
      <c r="O644" s="77"/>
      <c r="P644" s="77"/>
      <c r="Q644" s="77" t="str">
        <f ca="1">IF(ISERROR(B644-2),"",$G$5*SUM($O$14:O644)-$H$5*SUM($P$14:P644))</f>
        <v/>
      </c>
      <c r="R644" s="77" t="str">
        <f t="shared" ca="1" si="588"/>
        <v/>
      </c>
      <c r="AB644" s="163" t="str">
        <f t="shared" ref="AB644:AB707" si="591">IF(COUNTIF(V:V,T644)*COUNTIF(X:X,T644)*COUNTIF(Z:Z,T644),T644,"")</f>
        <v/>
      </c>
      <c r="AC644" s="163" t="str">
        <f t="shared" ref="AC644:AC707" si="592">IF(AB644&gt;$A$14,AB644,"")</f>
        <v/>
      </c>
      <c r="BS644" s="163" t="str">
        <f t="shared" ref="BS644:BS707" si="593">IF(COUNTIF(BI:BI,BG644)*COUNTIF(BK:BK,BG644)*COUNTIF(BM:BM,BG644)*COUNTIF(BO:BO,BG644)*COUNTIF(BQ:BQ,BG644),BG644,"")</f>
        <v/>
      </c>
      <c r="BT644" s="163" t="str">
        <f t="shared" ref="BT644:BT707" si="594">IF(BS644&gt;$AH$14,BS644,"")</f>
        <v/>
      </c>
      <c r="BY644" s="164" t="str">
        <f t="shared" ca="1" si="574"/>
        <v/>
      </c>
      <c r="BZ644" s="44" t="str">
        <f ca="1">IF(COUNTIF($CN$2:CN1629,BY644)=1,VLOOKUP(BY644,CH:CI,2), IF(COUNTIF($CN$2:CN1629,BY644)=0,$BZ$10,""))</f>
        <v/>
      </c>
      <c r="CA644" s="45" t="str">
        <f t="shared" ca="1" si="567"/>
        <v/>
      </c>
      <c r="CB644" s="45" t="str">
        <f t="shared" ca="1" si="575"/>
        <v/>
      </c>
      <c r="CC644" s="44" t="str">
        <f ca="1">IF(COUNTIF($CN$2:CN1629,BY644)=1,VLOOKUP(BY644,CJ:CK,2), IF(COUNTIF($CN$2:CN1629,BY644)=0,$CA$10,""))</f>
        <v/>
      </c>
      <c r="CD644" s="45" t="str">
        <f t="shared" ca="1" si="576"/>
        <v/>
      </c>
      <c r="CE644" s="46" t="str">
        <f t="shared" ca="1" si="577"/>
        <v/>
      </c>
      <c r="CF644" s="44" t="str">
        <f t="shared" ca="1" si="578"/>
        <v/>
      </c>
      <c r="CL644" s="163" t="str">
        <f t="shared" si="589"/>
        <v/>
      </c>
      <c r="CM644" s="163" t="str">
        <f t="shared" si="590"/>
        <v/>
      </c>
      <c r="CR644" s="164" t="str">
        <f t="shared" ca="1" si="568"/>
        <v/>
      </c>
      <c r="CS644" s="44" t="str">
        <f ca="1">IF(COUNTIF($DG$2:DG1629,CR644)=1,VLOOKUP(CR644,DA:DB,2), IF(COUNTIF($DG$2:DG1629,CR644)=0,$CS$10,""))</f>
        <v/>
      </c>
      <c r="CT644" s="45" t="str">
        <f t="shared" ca="1" si="569"/>
        <v/>
      </c>
      <c r="CU644" s="45" t="str">
        <f t="shared" ca="1" si="570"/>
        <v/>
      </c>
      <c r="CV644" s="44" t="str">
        <f ca="1">IF(COUNTIF($DG$2:DG1629,CR644)=1,VLOOKUP(CR644,DC:DD,2), IF(COUNTIF($DG$2:DG1629,CR644)=0,$CT$10,""))</f>
        <v/>
      </c>
      <c r="CW644" s="45" t="str">
        <f t="shared" ca="1" si="571"/>
        <v/>
      </c>
      <c r="CX644" s="46" t="str">
        <f t="shared" ca="1" si="572"/>
        <v/>
      </c>
      <c r="CY644" s="44" t="str">
        <f t="shared" ca="1" si="573"/>
        <v/>
      </c>
    </row>
    <row r="645" spans="1:103">
      <c r="A645" s="164" t="str">
        <f t="shared" ca="1" si="579"/>
        <v/>
      </c>
      <c r="B645" s="71" t="str">
        <f ca="1">IF(COUNTIF($AD$2:AD1630,A645)=1,VLOOKUP(A645,T:U,2), IF(COUNTIF($AD$2:AD1630,A645)=0,$B$10,""))</f>
        <v/>
      </c>
      <c r="C645" s="31" t="str">
        <f t="shared" ca="1" si="566"/>
        <v/>
      </c>
      <c r="D645" s="32" t="str">
        <f t="shared" ca="1" si="580"/>
        <v/>
      </c>
      <c r="E645" s="71" t="str">
        <f ca="1">IF(COUNTIF($AD$2:AD1630,A645)=1,VLOOKUP(A645,V:W,2), IF(COUNTIF($AD$2:AD1630,A645)=0,$C$10,""))</f>
        <v/>
      </c>
      <c r="F645" s="31" t="str">
        <f t="shared" ca="1" si="581"/>
        <v/>
      </c>
      <c r="G645" s="32" t="str">
        <f t="shared" ca="1" si="582"/>
        <v/>
      </c>
      <c r="H645" s="71" t="str">
        <f ca="1">IF(COUNTIF($AD$2:AD1630,A645)=1,VLOOKUP(A645,X:Y,2), IF(COUNTIF($AD$2:AD1630,A645)=0,$D$10,""))</f>
        <v/>
      </c>
      <c r="I645" s="31" t="str">
        <f t="shared" ca="1" si="583"/>
        <v/>
      </c>
      <c r="J645" s="32" t="str">
        <f t="shared" ca="1" si="584"/>
        <v/>
      </c>
      <c r="K645" s="71" t="str">
        <f ca="1">IF(COUNTIF($AD$2:AD1630,A645)=1,VLOOKUP(A645,Z:AA,2), IF(COUNTIF($AD$2:AD1630,A645)=0,$E$10,""))</f>
        <v/>
      </c>
      <c r="L645" s="31" t="str">
        <f t="shared" ca="1" si="585"/>
        <v/>
      </c>
      <c r="M645" s="32" t="str">
        <f t="shared" ca="1" si="586"/>
        <v/>
      </c>
      <c r="N645" s="77" t="str">
        <f t="shared" ca="1" si="587"/>
        <v/>
      </c>
      <c r="O645" s="77"/>
      <c r="P645" s="77"/>
      <c r="Q645" s="77" t="str">
        <f ca="1">IF(ISERROR(B645-2),"",$G$5*SUM($O$14:O645)-$H$5*SUM($P$14:P645))</f>
        <v/>
      </c>
      <c r="R645" s="77" t="str">
        <f t="shared" ca="1" si="588"/>
        <v/>
      </c>
      <c r="AB645" s="163" t="str">
        <f t="shared" si="591"/>
        <v/>
      </c>
      <c r="AC645" s="163" t="str">
        <f t="shared" si="592"/>
        <v/>
      </c>
      <c r="BS645" s="163" t="str">
        <f t="shared" si="593"/>
        <v/>
      </c>
      <c r="BT645" s="163" t="str">
        <f t="shared" si="594"/>
        <v/>
      </c>
      <c r="BY645" s="164" t="str">
        <f t="shared" ca="1" si="574"/>
        <v/>
      </c>
      <c r="BZ645" s="44" t="str">
        <f ca="1">IF(COUNTIF($CN$2:CN1630,BY645)=1,VLOOKUP(BY645,CH:CI,2), IF(COUNTIF($CN$2:CN1630,BY645)=0,$BZ$10,""))</f>
        <v/>
      </c>
      <c r="CA645" s="45" t="str">
        <f t="shared" ca="1" si="567"/>
        <v/>
      </c>
      <c r="CB645" s="45" t="str">
        <f t="shared" ca="1" si="575"/>
        <v/>
      </c>
      <c r="CC645" s="44" t="str">
        <f ca="1">IF(COUNTIF($CN$2:CN1630,BY645)=1,VLOOKUP(BY645,CJ:CK,2), IF(COUNTIF($CN$2:CN1630,BY645)=0,$CA$10,""))</f>
        <v/>
      </c>
      <c r="CD645" s="45" t="str">
        <f t="shared" ca="1" si="576"/>
        <v/>
      </c>
      <c r="CE645" s="46" t="str">
        <f t="shared" ca="1" si="577"/>
        <v/>
      </c>
      <c r="CF645" s="44" t="str">
        <f t="shared" ca="1" si="578"/>
        <v/>
      </c>
      <c r="CL645" s="163" t="str">
        <f t="shared" si="589"/>
        <v/>
      </c>
      <c r="CM645" s="163" t="str">
        <f t="shared" si="590"/>
        <v/>
      </c>
      <c r="CR645" s="164" t="str">
        <f t="shared" ca="1" si="568"/>
        <v/>
      </c>
      <c r="CS645" s="44" t="str">
        <f ca="1">IF(COUNTIF($DG$2:DG1630,CR645)=1,VLOOKUP(CR645,DA:DB,2), IF(COUNTIF($DG$2:DG1630,CR645)=0,$CS$10,""))</f>
        <v/>
      </c>
      <c r="CT645" s="45" t="str">
        <f t="shared" ca="1" si="569"/>
        <v/>
      </c>
      <c r="CU645" s="45" t="str">
        <f t="shared" ca="1" si="570"/>
        <v/>
      </c>
      <c r="CV645" s="44" t="str">
        <f ca="1">IF(COUNTIF($DG$2:DG1630,CR645)=1,VLOOKUP(CR645,DC:DD,2), IF(COUNTIF($DG$2:DG1630,CR645)=0,$CT$10,""))</f>
        <v/>
      </c>
      <c r="CW645" s="45" t="str">
        <f t="shared" ca="1" si="571"/>
        <v/>
      </c>
      <c r="CX645" s="46" t="str">
        <f t="shared" ca="1" si="572"/>
        <v/>
      </c>
      <c r="CY645" s="44" t="str">
        <f t="shared" ca="1" si="573"/>
        <v/>
      </c>
    </row>
    <row r="646" spans="1:103">
      <c r="A646" s="164" t="str">
        <f t="shared" ca="1" si="579"/>
        <v/>
      </c>
      <c r="B646" s="71" t="str">
        <f ca="1">IF(COUNTIF($AD$2:AD1631,A646)=1,VLOOKUP(A646,T:U,2), IF(COUNTIF($AD$2:AD1631,A646)=0,$B$10,""))</f>
        <v/>
      </c>
      <c r="C646" s="31" t="str">
        <f t="shared" ca="1" si="566"/>
        <v/>
      </c>
      <c r="D646" s="32" t="str">
        <f t="shared" ca="1" si="580"/>
        <v/>
      </c>
      <c r="E646" s="71" t="str">
        <f ca="1">IF(COUNTIF($AD$2:AD1631,A646)=1,VLOOKUP(A646,V:W,2), IF(COUNTIF($AD$2:AD1631,A646)=0,$C$10,""))</f>
        <v/>
      </c>
      <c r="F646" s="31" t="str">
        <f t="shared" ca="1" si="581"/>
        <v/>
      </c>
      <c r="G646" s="32" t="str">
        <f t="shared" ca="1" si="582"/>
        <v/>
      </c>
      <c r="H646" s="71" t="str">
        <f ca="1">IF(COUNTIF($AD$2:AD1631,A646)=1,VLOOKUP(A646,X:Y,2), IF(COUNTIF($AD$2:AD1631,A646)=0,$D$10,""))</f>
        <v/>
      </c>
      <c r="I646" s="31" t="str">
        <f t="shared" ca="1" si="583"/>
        <v/>
      </c>
      <c r="J646" s="32" t="str">
        <f t="shared" ca="1" si="584"/>
        <v/>
      </c>
      <c r="K646" s="71" t="str">
        <f ca="1">IF(COUNTIF($AD$2:AD1631,A646)=1,VLOOKUP(A646,Z:AA,2), IF(COUNTIF($AD$2:AD1631,A646)=0,$E$10,""))</f>
        <v/>
      </c>
      <c r="L646" s="31" t="str">
        <f t="shared" ca="1" si="585"/>
        <v/>
      </c>
      <c r="M646" s="32" t="str">
        <f t="shared" ca="1" si="586"/>
        <v/>
      </c>
      <c r="N646" s="77" t="str">
        <f t="shared" ca="1" si="587"/>
        <v/>
      </c>
      <c r="O646" s="77"/>
      <c r="P646" s="77"/>
      <c r="Q646" s="77" t="str">
        <f ca="1">IF(ISERROR(B646-2),"",$G$5*SUM($O$14:O646)-$H$5*SUM($P$14:P646))</f>
        <v/>
      </c>
      <c r="R646" s="77" t="str">
        <f t="shared" ca="1" si="588"/>
        <v/>
      </c>
      <c r="AB646" s="163" t="str">
        <f t="shared" si="591"/>
        <v/>
      </c>
      <c r="AC646" s="163" t="str">
        <f t="shared" si="592"/>
        <v/>
      </c>
      <c r="BS646" s="163" t="str">
        <f t="shared" si="593"/>
        <v/>
      </c>
      <c r="BT646" s="163" t="str">
        <f t="shared" si="594"/>
        <v/>
      </c>
      <c r="BY646" s="164" t="str">
        <f t="shared" ca="1" si="574"/>
        <v/>
      </c>
      <c r="BZ646" s="44" t="str">
        <f ca="1">IF(COUNTIF($CN$2:CN1631,BY646)=1,VLOOKUP(BY646,CH:CI,2), IF(COUNTIF($CN$2:CN1631,BY646)=0,$BZ$10,""))</f>
        <v/>
      </c>
      <c r="CA646" s="45" t="str">
        <f t="shared" ca="1" si="567"/>
        <v/>
      </c>
      <c r="CB646" s="45" t="str">
        <f t="shared" ca="1" si="575"/>
        <v/>
      </c>
      <c r="CC646" s="44" t="str">
        <f ca="1">IF(COUNTIF($CN$2:CN1631,BY646)=1,VLOOKUP(BY646,CJ:CK,2), IF(COUNTIF($CN$2:CN1631,BY646)=0,$CA$10,""))</f>
        <v/>
      </c>
      <c r="CD646" s="45" t="str">
        <f t="shared" ca="1" si="576"/>
        <v/>
      </c>
      <c r="CE646" s="46" t="str">
        <f t="shared" ca="1" si="577"/>
        <v/>
      </c>
      <c r="CF646" s="44" t="str">
        <f t="shared" ca="1" si="578"/>
        <v/>
      </c>
      <c r="CL646" s="163" t="str">
        <f t="shared" si="589"/>
        <v/>
      </c>
      <c r="CM646" s="163" t="str">
        <f t="shared" si="590"/>
        <v/>
      </c>
      <c r="CR646" s="164" t="str">
        <f t="shared" ca="1" si="568"/>
        <v/>
      </c>
      <c r="CS646" s="44" t="str">
        <f ca="1">IF(COUNTIF($DG$2:DG1631,CR646)=1,VLOOKUP(CR646,DA:DB,2), IF(COUNTIF($DG$2:DG1631,CR646)=0,$CS$10,""))</f>
        <v/>
      </c>
      <c r="CT646" s="45" t="str">
        <f t="shared" ca="1" si="569"/>
        <v/>
      </c>
      <c r="CU646" s="45" t="str">
        <f t="shared" ca="1" si="570"/>
        <v/>
      </c>
      <c r="CV646" s="44" t="str">
        <f ca="1">IF(COUNTIF($DG$2:DG1631,CR646)=1,VLOOKUP(CR646,DC:DD,2), IF(COUNTIF($DG$2:DG1631,CR646)=0,$CT$10,""))</f>
        <v/>
      </c>
      <c r="CW646" s="45" t="str">
        <f t="shared" ca="1" si="571"/>
        <v/>
      </c>
      <c r="CX646" s="46" t="str">
        <f t="shared" ca="1" si="572"/>
        <v/>
      </c>
      <c r="CY646" s="44" t="str">
        <f t="shared" ca="1" si="573"/>
        <v/>
      </c>
    </row>
    <row r="647" spans="1:103">
      <c r="A647" s="164" t="str">
        <f t="shared" ca="1" si="579"/>
        <v/>
      </c>
      <c r="B647" s="71" t="str">
        <f ca="1">IF(COUNTIF($AD$2:AD1632,A647)=1,VLOOKUP(A647,T:U,2), IF(COUNTIF($AD$2:AD1632,A647)=0,$B$10,""))</f>
        <v/>
      </c>
      <c r="C647" s="31" t="str">
        <f t="shared" ca="1" si="566"/>
        <v/>
      </c>
      <c r="D647" s="32" t="str">
        <f t="shared" ca="1" si="580"/>
        <v/>
      </c>
      <c r="E647" s="71" t="str">
        <f ca="1">IF(COUNTIF($AD$2:AD1632,A647)=1,VLOOKUP(A647,V:W,2), IF(COUNTIF($AD$2:AD1632,A647)=0,$C$10,""))</f>
        <v/>
      </c>
      <c r="F647" s="31" t="str">
        <f t="shared" ca="1" si="581"/>
        <v/>
      </c>
      <c r="G647" s="32" t="str">
        <f t="shared" ca="1" si="582"/>
        <v/>
      </c>
      <c r="H647" s="71" t="str">
        <f ca="1">IF(COUNTIF($AD$2:AD1632,A647)=1,VLOOKUP(A647,X:Y,2), IF(COUNTIF($AD$2:AD1632,A647)=0,$D$10,""))</f>
        <v/>
      </c>
      <c r="I647" s="31" t="str">
        <f t="shared" ca="1" si="583"/>
        <v/>
      </c>
      <c r="J647" s="32" t="str">
        <f t="shared" ca="1" si="584"/>
        <v/>
      </c>
      <c r="K647" s="71" t="str">
        <f ca="1">IF(COUNTIF($AD$2:AD1632,A647)=1,VLOOKUP(A647,Z:AA,2), IF(COUNTIF($AD$2:AD1632,A647)=0,$E$10,""))</f>
        <v/>
      </c>
      <c r="L647" s="31" t="str">
        <f t="shared" ca="1" si="585"/>
        <v/>
      </c>
      <c r="M647" s="32" t="str">
        <f t="shared" ca="1" si="586"/>
        <v/>
      </c>
      <c r="N647" s="77" t="str">
        <f t="shared" ca="1" si="587"/>
        <v/>
      </c>
      <c r="O647" s="77"/>
      <c r="P647" s="77"/>
      <c r="Q647" s="77" t="str">
        <f ca="1">IF(ISERROR(B647-2),"",$G$5*SUM($O$14:O647)-$H$5*SUM($P$14:P647))</f>
        <v/>
      </c>
      <c r="R647" s="77" t="str">
        <f t="shared" ca="1" si="588"/>
        <v/>
      </c>
      <c r="AB647" s="163" t="str">
        <f t="shared" si="591"/>
        <v/>
      </c>
      <c r="AC647" s="163" t="str">
        <f t="shared" si="592"/>
        <v/>
      </c>
      <c r="BS647" s="163" t="str">
        <f t="shared" si="593"/>
        <v/>
      </c>
      <c r="BT647" s="163" t="str">
        <f t="shared" si="594"/>
        <v/>
      </c>
      <c r="BY647" s="164" t="str">
        <f t="shared" ca="1" si="574"/>
        <v/>
      </c>
      <c r="BZ647" s="44" t="str">
        <f ca="1">IF(COUNTIF($CN$2:CN1632,BY647)=1,VLOOKUP(BY647,CH:CI,2), IF(COUNTIF($CN$2:CN1632,BY647)=0,$BZ$10,""))</f>
        <v/>
      </c>
      <c r="CA647" s="45" t="str">
        <f t="shared" ca="1" si="567"/>
        <v/>
      </c>
      <c r="CB647" s="45" t="str">
        <f t="shared" ca="1" si="575"/>
        <v/>
      </c>
      <c r="CC647" s="44" t="str">
        <f ca="1">IF(COUNTIF($CN$2:CN1632,BY647)=1,VLOOKUP(BY647,CJ:CK,2), IF(COUNTIF($CN$2:CN1632,BY647)=0,$CA$10,""))</f>
        <v/>
      </c>
      <c r="CD647" s="45" t="str">
        <f t="shared" ca="1" si="576"/>
        <v/>
      </c>
      <c r="CE647" s="46" t="str">
        <f t="shared" ca="1" si="577"/>
        <v/>
      </c>
      <c r="CF647" s="44" t="str">
        <f t="shared" ca="1" si="578"/>
        <v/>
      </c>
      <c r="CL647" s="163" t="str">
        <f t="shared" si="589"/>
        <v/>
      </c>
      <c r="CM647" s="163" t="str">
        <f t="shared" si="590"/>
        <v/>
      </c>
      <c r="CR647" s="164" t="str">
        <f t="shared" ca="1" si="568"/>
        <v/>
      </c>
      <c r="CS647" s="44" t="str">
        <f ca="1">IF(COUNTIF($DG$2:DG1632,CR647)=1,VLOOKUP(CR647,DA:DB,2), IF(COUNTIF($DG$2:DG1632,CR647)=0,$CS$10,""))</f>
        <v/>
      </c>
      <c r="CT647" s="45" t="str">
        <f t="shared" ca="1" si="569"/>
        <v/>
      </c>
      <c r="CU647" s="45" t="str">
        <f t="shared" ca="1" si="570"/>
        <v/>
      </c>
      <c r="CV647" s="44" t="str">
        <f ca="1">IF(COUNTIF($DG$2:DG1632,CR647)=1,VLOOKUP(CR647,DC:DD,2), IF(COUNTIF($DG$2:DG1632,CR647)=0,$CT$10,""))</f>
        <v/>
      </c>
      <c r="CW647" s="45" t="str">
        <f t="shared" ca="1" si="571"/>
        <v/>
      </c>
      <c r="CX647" s="46" t="str">
        <f t="shared" ca="1" si="572"/>
        <v/>
      </c>
      <c r="CY647" s="44" t="str">
        <f t="shared" ca="1" si="573"/>
        <v/>
      </c>
    </row>
    <row r="648" spans="1:103">
      <c r="A648" s="164" t="str">
        <f t="shared" ca="1" si="579"/>
        <v/>
      </c>
      <c r="B648" s="71" t="str">
        <f ca="1">IF(COUNTIF($AD$2:AD1633,A648)=1,VLOOKUP(A648,T:U,2), IF(COUNTIF($AD$2:AD1633,A648)=0,$B$10,""))</f>
        <v/>
      </c>
      <c r="C648" s="31" t="str">
        <f t="shared" ca="1" si="566"/>
        <v/>
      </c>
      <c r="D648" s="32" t="str">
        <f t="shared" ca="1" si="580"/>
        <v/>
      </c>
      <c r="E648" s="71" t="str">
        <f ca="1">IF(COUNTIF($AD$2:AD1633,A648)=1,VLOOKUP(A648,V:W,2), IF(COUNTIF($AD$2:AD1633,A648)=0,$C$10,""))</f>
        <v/>
      </c>
      <c r="F648" s="31" t="str">
        <f t="shared" ca="1" si="581"/>
        <v/>
      </c>
      <c r="G648" s="32" t="str">
        <f t="shared" ca="1" si="582"/>
        <v/>
      </c>
      <c r="H648" s="71" t="str">
        <f ca="1">IF(COUNTIF($AD$2:AD1633,A648)=1,VLOOKUP(A648,X:Y,2), IF(COUNTIF($AD$2:AD1633,A648)=0,$D$10,""))</f>
        <v/>
      </c>
      <c r="I648" s="31" t="str">
        <f t="shared" ca="1" si="583"/>
        <v/>
      </c>
      <c r="J648" s="32" t="str">
        <f t="shared" ca="1" si="584"/>
        <v/>
      </c>
      <c r="K648" s="71" t="str">
        <f ca="1">IF(COUNTIF($AD$2:AD1633,A648)=1,VLOOKUP(A648,Z:AA,2), IF(COUNTIF($AD$2:AD1633,A648)=0,$E$10,""))</f>
        <v/>
      </c>
      <c r="L648" s="31" t="str">
        <f t="shared" ca="1" si="585"/>
        <v/>
      </c>
      <c r="M648" s="32" t="str">
        <f t="shared" ca="1" si="586"/>
        <v/>
      </c>
      <c r="N648" s="77" t="str">
        <f t="shared" ca="1" si="587"/>
        <v/>
      </c>
      <c r="O648" s="77"/>
      <c r="P648" s="77"/>
      <c r="Q648" s="77" t="str">
        <f ca="1">IF(ISERROR(B648-2),"",$G$5*SUM($O$14:O648)-$H$5*SUM($P$14:P648))</f>
        <v/>
      </c>
      <c r="R648" s="77" t="str">
        <f t="shared" ca="1" si="588"/>
        <v/>
      </c>
      <c r="AB648" s="163" t="str">
        <f t="shared" si="591"/>
        <v/>
      </c>
      <c r="AC648" s="163" t="str">
        <f t="shared" si="592"/>
        <v/>
      </c>
      <c r="BS648" s="163" t="str">
        <f t="shared" si="593"/>
        <v/>
      </c>
      <c r="BT648" s="163" t="str">
        <f t="shared" si="594"/>
        <v/>
      </c>
      <c r="BY648" s="164" t="str">
        <f t="shared" ca="1" si="574"/>
        <v/>
      </c>
      <c r="BZ648" s="44" t="str">
        <f ca="1">IF(COUNTIF($CN$2:CN1633,BY648)=1,VLOOKUP(BY648,CH:CI,2), IF(COUNTIF($CN$2:CN1633,BY648)=0,$BZ$10,""))</f>
        <v/>
      </c>
      <c r="CA648" s="45" t="str">
        <f t="shared" ca="1" si="567"/>
        <v/>
      </c>
      <c r="CB648" s="45" t="str">
        <f t="shared" ca="1" si="575"/>
        <v/>
      </c>
      <c r="CC648" s="44" t="str">
        <f ca="1">IF(COUNTIF($CN$2:CN1633,BY648)=1,VLOOKUP(BY648,CJ:CK,2), IF(COUNTIF($CN$2:CN1633,BY648)=0,$CA$10,""))</f>
        <v/>
      </c>
      <c r="CD648" s="45" t="str">
        <f t="shared" ca="1" si="576"/>
        <v/>
      </c>
      <c r="CE648" s="46" t="str">
        <f t="shared" ca="1" si="577"/>
        <v/>
      </c>
      <c r="CF648" s="44" t="str">
        <f t="shared" ca="1" si="578"/>
        <v/>
      </c>
      <c r="CL648" s="163" t="str">
        <f t="shared" si="589"/>
        <v/>
      </c>
      <c r="CM648" s="163" t="str">
        <f t="shared" si="590"/>
        <v/>
      </c>
      <c r="CR648" s="164" t="str">
        <f t="shared" ca="1" si="568"/>
        <v/>
      </c>
      <c r="CS648" s="44" t="str">
        <f ca="1">IF(COUNTIF($DG$2:DG1633,CR648)=1,VLOOKUP(CR648,DA:DB,2), IF(COUNTIF($DG$2:DG1633,CR648)=0,$CS$10,""))</f>
        <v/>
      </c>
      <c r="CT648" s="45" t="str">
        <f t="shared" ca="1" si="569"/>
        <v/>
      </c>
      <c r="CU648" s="45" t="str">
        <f t="shared" ca="1" si="570"/>
        <v/>
      </c>
      <c r="CV648" s="44" t="str">
        <f ca="1">IF(COUNTIF($DG$2:DG1633,CR648)=1,VLOOKUP(CR648,DC:DD,2), IF(COUNTIF($DG$2:DG1633,CR648)=0,$CT$10,""))</f>
        <v/>
      </c>
      <c r="CW648" s="45" t="str">
        <f t="shared" ca="1" si="571"/>
        <v/>
      </c>
      <c r="CX648" s="46" t="str">
        <f t="shared" ca="1" si="572"/>
        <v/>
      </c>
      <c r="CY648" s="44" t="str">
        <f t="shared" ca="1" si="573"/>
        <v/>
      </c>
    </row>
    <row r="649" spans="1:103">
      <c r="A649" s="164" t="str">
        <f t="shared" ca="1" si="579"/>
        <v/>
      </c>
      <c r="B649" s="71" t="str">
        <f ca="1">IF(COUNTIF($AD$2:AD1634,A649)=1,VLOOKUP(A649,T:U,2), IF(COUNTIF($AD$2:AD1634,A649)=0,$B$10,""))</f>
        <v/>
      </c>
      <c r="C649" s="31" t="str">
        <f t="shared" ca="1" si="566"/>
        <v/>
      </c>
      <c r="D649" s="32" t="str">
        <f t="shared" ca="1" si="580"/>
        <v/>
      </c>
      <c r="E649" s="71" t="str">
        <f ca="1">IF(COUNTIF($AD$2:AD1634,A649)=1,VLOOKUP(A649,V:W,2), IF(COUNTIF($AD$2:AD1634,A649)=0,$C$10,""))</f>
        <v/>
      </c>
      <c r="F649" s="31" t="str">
        <f t="shared" ca="1" si="581"/>
        <v/>
      </c>
      <c r="G649" s="32" t="str">
        <f t="shared" ca="1" si="582"/>
        <v/>
      </c>
      <c r="H649" s="71" t="str">
        <f ca="1">IF(COUNTIF($AD$2:AD1634,A649)=1,VLOOKUP(A649,X:Y,2), IF(COUNTIF($AD$2:AD1634,A649)=0,$D$10,""))</f>
        <v/>
      </c>
      <c r="I649" s="31" t="str">
        <f t="shared" ca="1" si="583"/>
        <v/>
      </c>
      <c r="J649" s="32" t="str">
        <f t="shared" ca="1" si="584"/>
        <v/>
      </c>
      <c r="K649" s="71" t="str">
        <f ca="1">IF(COUNTIF($AD$2:AD1634,A649)=1,VLOOKUP(A649,Z:AA,2), IF(COUNTIF($AD$2:AD1634,A649)=0,$E$10,""))</f>
        <v/>
      </c>
      <c r="L649" s="31" t="str">
        <f t="shared" ca="1" si="585"/>
        <v/>
      </c>
      <c r="M649" s="32" t="str">
        <f t="shared" ca="1" si="586"/>
        <v/>
      </c>
      <c r="N649" s="77" t="str">
        <f t="shared" ca="1" si="587"/>
        <v/>
      </c>
      <c r="O649" s="77"/>
      <c r="P649" s="77"/>
      <c r="Q649" s="77" t="str">
        <f ca="1">IF(ISERROR(B649-2),"",$G$5*SUM($O$14:O649)-$H$5*SUM($P$14:P649))</f>
        <v/>
      </c>
      <c r="R649" s="77" t="str">
        <f t="shared" ca="1" si="588"/>
        <v/>
      </c>
      <c r="AB649" s="163" t="str">
        <f t="shared" si="591"/>
        <v/>
      </c>
      <c r="AC649" s="163" t="str">
        <f t="shared" si="592"/>
        <v/>
      </c>
      <c r="BS649" s="163" t="str">
        <f t="shared" si="593"/>
        <v/>
      </c>
      <c r="BT649" s="163" t="str">
        <f t="shared" si="594"/>
        <v/>
      </c>
      <c r="BY649" s="164" t="str">
        <f t="shared" ca="1" si="574"/>
        <v/>
      </c>
      <c r="BZ649" s="44" t="str">
        <f ca="1">IF(COUNTIF($CN$2:CN1634,BY649)=1,VLOOKUP(BY649,CH:CI,2), IF(COUNTIF($CN$2:CN1634,BY649)=0,$BZ$10,""))</f>
        <v/>
      </c>
      <c r="CA649" s="45" t="str">
        <f t="shared" ca="1" si="567"/>
        <v/>
      </c>
      <c r="CB649" s="45" t="str">
        <f t="shared" ca="1" si="575"/>
        <v/>
      </c>
      <c r="CC649" s="44" t="str">
        <f ca="1">IF(COUNTIF($CN$2:CN1634,BY649)=1,VLOOKUP(BY649,CJ:CK,2), IF(COUNTIF($CN$2:CN1634,BY649)=0,$CA$10,""))</f>
        <v/>
      </c>
      <c r="CD649" s="45" t="str">
        <f t="shared" ca="1" si="576"/>
        <v/>
      </c>
      <c r="CE649" s="46" t="str">
        <f t="shared" ca="1" si="577"/>
        <v/>
      </c>
      <c r="CF649" s="44" t="str">
        <f t="shared" ca="1" si="578"/>
        <v/>
      </c>
      <c r="CL649" s="163" t="str">
        <f t="shared" si="589"/>
        <v/>
      </c>
      <c r="CM649" s="163" t="str">
        <f t="shared" si="590"/>
        <v/>
      </c>
      <c r="CR649" s="164" t="str">
        <f t="shared" ca="1" si="568"/>
        <v/>
      </c>
      <c r="CS649" s="44" t="str">
        <f ca="1">IF(COUNTIF($DG$2:DG1634,CR649)=1,VLOOKUP(CR649,DA:DB,2), IF(COUNTIF($DG$2:DG1634,CR649)=0,$CS$10,""))</f>
        <v/>
      </c>
      <c r="CT649" s="45" t="str">
        <f t="shared" ca="1" si="569"/>
        <v/>
      </c>
      <c r="CU649" s="45" t="str">
        <f t="shared" ca="1" si="570"/>
        <v/>
      </c>
      <c r="CV649" s="44" t="str">
        <f ca="1">IF(COUNTIF($DG$2:DG1634,CR649)=1,VLOOKUP(CR649,DC:DD,2), IF(COUNTIF($DG$2:DG1634,CR649)=0,$CT$10,""))</f>
        <v/>
      </c>
      <c r="CW649" s="45" t="str">
        <f t="shared" ca="1" si="571"/>
        <v/>
      </c>
      <c r="CX649" s="46" t="str">
        <f t="shared" ca="1" si="572"/>
        <v/>
      </c>
      <c r="CY649" s="44" t="str">
        <f t="shared" ca="1" si="573"/>
        <v/>
      </c>
    </row>
    <row r="650" spans="1:103">
      <c r="A650" s="164" t="str">
        <f t="shared" ca="1" si="579"/>
        <v/>
      </c>
      <c r="B650" s="71" t="str">
        <f ca="1">IF(COUNTIF($AD$2:AD1635,A650)=1,VLOOKUP(A650,T:U,2), IF(COUNTIF($AD$2:AD1635,A650)=0,$B$10,""))</f>
        <v/>
      </c>
      <c r="C650" s="31" t="str">
        <f t="shared" ca="1" si="566"/>
        <v/>
      </c>
      <c r="D650" s="32" t="str">
        <f t="shared" ca="1" si="580"/>
        <v/>
      </c>
      <c r="E650" s="71" t="str">
        <f ca="1">IF(COUNTIF($AD$2:AD1635,A650)=1,VLOOKUP(A650,V:W,2), IF(COUNTIF($AD$2:AD1635,A650)=0,$C$10,""))</f>
        <v/>
      </c>
      <c r="F650" s="31" t="str">
        <f t="shared" ca="1" si="581"/>
        <v/>
      </c>
      <c r="G650" s="32" t="str">
        <f t="shared" ca="1" si="582"/>
        <v/>
      </c>
      <c r="H650" s="71" t="str">
        <f ca="1">IF(COUNTIF($AD$2:AD1635,A650)=1,VLOOKUP(A650,X:Y,2), IF(COUNTIF($AD$2:AD1635,A650)=0,$D$10,""))</f>
        <v/>
      </c>
      <c r="I650" s="31" t="str">
        <f t="shared" ca="1" si="583"/>
        <v/>
      </c>
      <c r="J650" s="32" t="str">
        <f t="shared" ca="1" si="584"/>
        <v/>
      </c>
      <c r="K650" s="71" t="str">
        <f ca="1">IF(COUNTIF($AD$2:AD1635,A650)=1,VLOOKUP(A650,Z:AA,2), IF(COUNTIF($AD$2:AD1635,A650)=0,$E$10,""))</f>
        <v/>
      </c>
      <c r="L650" s="31" t="str">
        <f t="shared" ca="1" si="585"/>
        <v/>
      </c>
      <c r="M650" s="32" t="str">
        <f t="shared" ca="1" si="586"/>
        <v/>
      </c>
      <c r="N650" s="77" t="str">
        <f t="shared" ca="1" si="587"/>
        <v/>
      </c>
      <c r="O650" s="77"/>
      <c r="P650" s="77"/>
      <c r="Q650" s="77" t="str">
        <f ca="1">IF(ISERROR(B650-2),"",$G$5*SUM($O$14:O650)-$H$5*SUM($P$14:P650))</f>
        <v/>
      </c>
      <c r="R650" s="77" t="str">
        <f t="shared" ca="1" si="588"/>
        <v/>
      </c>
      <c r="AB650" s="163" t="str">
        <f t="shared" si="591"/>
        <v/>
      </c>
      <c r="AC650" s="163" t="str">
        <f t="shared" si="592"/>
        <v/>
      </c>
      <c r="BS650" s="163" t="str">
        <f t="shared" si="593"/>
        <v/>
      </c>
      <c r="BT650" s="163" t="str">
        <f t="shared" si="594"/>
        <v/>
      </c>
      <c r="BY650" s="164" t="str">
        <f t="shared" ca="1" si="574"/>
        <v/>
      </c>
      <c r="BZ650" s="44" t="str">
        <f ca="1">IF(COUNTIF($CN$2:CN1635,BY650)=1,VLOOKUP(BY650,CH:CI,2), IF(COUNTIF($CN$2:CN1635,BY650)=0,$BZ$10,""))</f>
        <v/>
      </c>
      <c r="CA650" s="45" t="str">
        <f t="shared" ca="1" si="567"/>
        <v/>
      </c>
      <c r="CB650" s="45" t="str">
        <f t="shared" ca="1" si="575"/>
        <v/>
      </c>
      <c r="CC650" s="44" t="str">
        <f ca="1">IF(COUNTIF($CN$2:CN1635,BY650)=1,VLOOKUP(BY650,CJ:CK,2), IF(COUNTIF($CN$2:CN1635,BY650)=0,$CA$10,""))</f>
        <v/>
      </c>
      <c r="CD650" s="45" t="str">
        <f t="shared" ca="1" si="576"/>
        <v/>
      </c>
      <c r="CE650" s="46" t="str">
        <f t="shared" ca="1" si="577"/>
        <v/>
      </c>
      <c r="CF650" s="44" t="str">
        <f t="shared" ca="1" si="578"/>
        <v/>
      </c>
      <c r="CL650" s="163" t="str">
        <f t="shared" si="589"/>
        <v/>
      </c>
      <c r="CM650" s="163" t="str">
        <f t="shared" si="590"/>
        <v/>
      </c>
      <c r="CR650" s="164" t="str">
        <f t="shared" ca="1" si="568"/>
        <v/>
      </c>
      <c r="CS650" s="44" t="str">
        <f ca="1">IF(COUNTIF($DG$2:DG1635,CR650)=1,VLOOKUP(CR650,DA:DB,2), IF(COUNTIF($DG$2:DG1635,CR650)=0,$CS$10,""))</f>
        <v/>
      </c>
      <c r="CT650" s="45" t="str">
        <f t="shared" ca="1" si="569"/>
        <v/>
      </c>
      <c r="CU650" s="45" t="str">
        <f t="shared" ca="1" si="570"/>
        <v/>
      </c>
      <c r="CV650" s="44" t="str">
        <f ca="1">IF(COUNTIF($DG$2:DG1635,CR650)=1,VLOOKUP(CR650,DC:DD,2), IF(COUNTIF($DG$2:DG1635,CR650)=0,$CT$10,""))</f>
        <v/>
      </c>
      <c r="CW650" s="45" t="str">
        <f t="shared" ca="1" si="571"/>
        <v/>
      </c>
      <c r="CX650" s="46" t="str">
        <f t="shared" ca="1" si="572"/>
        <v/>
      </c>
      <c r="CY650" s="44" t="str">
        <f t="shared" ca="1" si="573"/>
        <v/>
      </c>
    </row>
    <row r="651" spans="1:103">
      <c r="A651" s="164" t="str">
        <f t="shared" ca="1" si="579"/>
        <v/>
      </c>
      <c r="B651" s="71" t="str">
        <f ca="1">IF(COUNTIF($AD$2:AD1636,A651)=1,VLOOKUP(A651,T:U,2), IF(COUNTIF($AD$2:AD1636,A651)=0,$B$10,""))</f>
        <v/>
      </c>
      <c r="C651" s="31" t="str">
        <f t="shared" ca="1" si="566"/>
        <v/>
      </c>
      <c r="D651" s="32" t="str">
        <f t="shared" ca="1" si="580"/>
        <v/>
      </c>
      <c r="E651" s="71" t="str">
        <f ca="1">IF(COUNTIF($AD$2:AD1636,A651)=1,VLOOKUP(A651,V:W,2), IF(COUNTIF($AD$2:AD1636,A651)=0,$C$10,""))</f>
        <v/>
      </c>
      <c r="F651" s="31" t="str">
        <f t="shared" ca="1" si="581"/>
        <v/>
      </c>
      <c r="G651" s="32" t="str">
        <f t="shared" ca="1" si="582"/>
        <v/>
      </c>
      <c r="H651" s="71" t="str">
        <f ca="1">IF(COUNTIF($AD$2:AD1636,A651)=1,VLOOKUP(A651,X:Y,2), IF(COUNTIF($AD$2:AD1636,A651)=0,$D$10,""))</f>
        <v/>
      </c>
      <c r="I651" s="31" t="str">
        <f t="shared" ca="1" si="583"/>
        <v/>
      </c>
      <c r="J651" s="32" t="str">
        <f t="shared" ca="1" si="584"/>
        <v/>
      </c>
      <c r="K651" s="71" t="str">
        <f ca="1">IF(COUNTIF($AD$2:AD1636,A651)=1,VLOOKUP(A651,Z:AA,2), IF(COUNTIF($AD$2:AD1636,A651)=0,$E$10,""))</f>
        <v/>
      </c>
      <c r="L651" s="31" t="str">
        <f t="shared" ca="1" si="585"/>
        <v/>
      </c>
      <c r="M651" s="32" t="str">
        <f t="shared" ca="1" si="586"/>
        <v/>
      </c>
      <c r="N651" s="77" t="str">
        <f t="shared" ca="1" si="587"/>
        <v/>
      </c>
      <c r="O651" s="77"/>
      <c r="P651" s="77"/>
      <c r="Q651" s="77" t="str">
        <f ca="1">IF(ISERROR(B651-2),"",$G$5*SUM($O$14:O651)-$H$5*SUM($P$14:P651))</f>
        <v/>
      </c>
      <c r="R651" s="77" t="str">
        <f t="shared" ca="1" si="588"/>
        <v/>
      </c>
      <c r="AB651" s="163" t="str">
        <f t="shared" si="591"/>
        <v/>
      </c>
      <c r="AC651" s="163" t="str">
        <f t="shared" si="592"/>
        <v/>
      </c>
      <c r="BS651" s="163" t="str">
        <f t="shared" si="593"/>
        <v/>
      </c>
      <c r="BT651" s="163" t="str">
        <f t="shared" si="594"/>
        <v/>
      </c>
      <c r="BY651" s="164" t="str">
        <f t="shared" ca="1" si="574"/>
        <v/>
      </c>
      <c r="BZ651" s="44" t="str">
        <f ca="1">IF(COUNTIF($CN$2:CN1636,BY651)=1,VLOOKUP(BY651,CH:CI,2), IF(COUNTIF($CN$2:CN1636,BY651)=0,$BZ$10,""))</f>
        <v/>
      </c>
      <c r="CA651" s="45" t="str">
        <f t="shared" ca="1" si="567"/>
        <v/>
      </c>
      <c r="CB651" s="45" t="str">
        <f t="shared" ca="1" si="575"/>
        <v/>
      </c>
      <c r="CC651" s="44" t="str">
        <f ca="1">IF(COUNTIF($CN$2:CN1636,BY651)=1,VLOOKUP(BY651,CJ:CK,2), IF(COUNTIF($CN$2:CN1636,BY651)=0,$CA$10,""))</f>
        <v/>
      </c>
      <c r="CD651" s="45" t="str">
        <f t="shared" ca="1" si="576"/>
        <v/>
      </c>
      <c r="CE651" s="46" t="str">
        <f t="shared" ca="1" si="577"/>
        <v/>
      </c>
      <c r="CF651" s="44" t="str">
        <f t="shared" ca="1" si="578"/>
        <v/>
      </c>
      <c r="CL651" s="163" t="str">
        <f t="shared" si="589"/>
        <v/>
      </c>
      <c r="CM651" s="163" t="str">
        <f t="shared" si="590"/>
        <v/>
      </c>
      <c r="CR651" s="164" t="str">
        <f t="shared" ca="1" si="568"/>
        <v/>
      </c>
      <c r="CS651" s="44" t="str">
        <f ca="1">IF(COUNTIF($DG$2:DG1636,CR651)=1,VLOOKUP(CR651,DA:DB,2), IF(COUNTIF($DG$2:DG1636,CR651)=0,$CS$10,""))</f>
        <v/>
      </c>
      <c r="CT651" s="45" t="str">
        <f t="shared" ca="1" si="569"/>
        <v/>
      </c>
      <c r="CU651" s="45" t="str">
        <f t="shared" ca="1" si="570"/>
        <v/>
      </c>
      <c r="CV651" s="44" t="str">
        <f ca="1">IF(COUNTIF($DG$2:DG1636,CR651)=1,VLOOKUP(CR651,DC:DD,2), IF(COUNTIF($DG$2:DG1636,CR651)=0,$CT$10,""))</f>
        <v/>
      </c>
      <c r="CW651" s="45" t="str">
        <f t="shared" ca="1" si="571"/>
        <v/>
      </c>
      <c r="CX651" s="46" t="str">
        <f t="shared" ca="1" si="572"/>
        <v/>
      </c>
      <c r="CY651" s="44" t="str">
        <f t="shared" ca="1" si="573"/>
        <v/>
      </c>
    </row>
    <row r="652" spans="1:103">
      <c r="A652" s="164" t="str">
        <f t="shared" ca="1" si="579"/>
        <v/>
      </c>
      <c r="B652" s="71" t="str">
        <f ca="1">IF(COUNTIF($AD$2:AD1637,A652)=1,VLOOKUP(A652,T:U,2), IF(COUNTIF($AD$2:AD1637,A652)=0,$B$10,""))</f>
        <v/>
      </c>
      <c r="C652" s="31" t="str">
        <f t="shared" ca="1" si="566"/>
        <v/>
      </c>
      <c r="D652" s="32" t="str">
        <f t="shared" ca="1" si="580"/>
        <v/>
      </c>
      <c r="E652" s="71" t="str">
        <f ca="1">IF(COUNTIF($AD$2:AD1637,A652)=1,VLOOKUP(A652,V:W,2), IF(COUNTIF($AD$2:AD1637,A652)=0,$C$10,""))</f>
        <v/>
      </c>
      <c r="F652" s="31" t="str">
        <f t="shared" ca="1" si="581"/>
        <v/>
      </c>
      <c r="G652" s="32" t="str">
        <f t="shared" ca="1" si="582"/>
        <v/>
      </c>
      <c r="H652" s="71" t="str">
        <f ca="1">IF(COUNTIF($AD$2:AD1637,A652)=1,VLOOKUP(A652,X:Y,2), IF(COUNTIF($AD$2:AD1637,A652)=0,$D$10,""))</f>
        <v/>
      </c>
      <c r="I652" s="31" t="str">
        <f t="shared" ca="1" si="583"/>
        <v/>
      </c>
      <c r="J652" s="32" t="str">
        <f t="shared" ca="1" si="584"/>
        <v/>
      </c>
      <c r="K652" s="71" t="str">
        <f ca="1">IF(COUNTIF($AD$2:AD1637,A652)=1,VLOOKUP(A652,Z:AA,2), IF(COUNTIF($AD$2:AD1637,A652)=0,$E$10,""))</f>
        <v/>
      </c>
      <c r="L652" s="31" t="str">
        <f t="shared" ca="1" si="585"/>
        <v/>
      </c>
      <c r="M652" s="32" t="str">
        <f t="shared" ca="1" si="586"/>
        <v/>
      </c>
      <c r="N652" s="77" t="str">
        <f t="shared" ca="1" si="587"/>
        <v/>
      </c>
      <c r="O652" s="77"/>
      <c r="P652" s="77"/>
      <c r="Q652" s="77" t="str">
        <f ca="1">IF(ISERROR(B652-2),"",$G$5*SUM($O$14:O652)-$H$5*SUM($P$14:P652))</f>
        <v/>
      </c>
      <c r="R652" s="77" t="str">
        <f t="shared" ca="1" si="588"/>
        <v/>
      </c>
      <c r="AB652" s="163" t="str">
        <f t="shared" si="591"/>
        <v/>
      </c>
      <c r="AC652" s="163" t="str">
        <f t="shared" si="592"/>
        <v/>
      </c>
      <c r="BS652" s="163" t="str">
        <f t="shared" si="593"/>
        <v/>
      </c>
      <c r="BT652" s="163" t="str">
        <f t="shared" si="594"/>
        <v/>
      </c>
      <c r="BY652" s="164" t="str">
        <f t="shared" ca="1" si="574"/>
        <v/>
      </c>
      <c r="BZ652" s="44" t="str">
        <f ca="1">IF(COUNTIF($CN$2:CN1637,BY652)=1,VLOOKUP(BY652,CH:CI,2), IF(COUNTIF($CN$2:CN1637,BY652)=0,$BZ$10,""))</f>
        <v/>
      </c>
      <c r="CA652" s="45" t="str">
        <f t="shared" ca="1" si="567"/>
        <v/>
      </c>
      <c r="CB652" s="45" t="str">
        <f t="shared" ca="1" si="575"/>
        <v/>
      </c>
      <c r="CC652" s="44" t="str">
        <f ca="1">IF(COUNTIF($CN$2:CN1637,BY652)=1,VLOOKUP(BY652,CJ:CK,2), IF(COUNTIF($CN$2:CN1637,BY652)=0,$CA$10,""))</f>
        <v/>
      </c>
      <c r="CD652" s="45" t="str">
        <f t="shared" ca="1" si="576"/>
        <v/>
      </c>
      <c r="CE652" s="46" t="str">
        <f t="shared" ca="1" si="577"/>
        <v/>
      </c>
      <c r="CF652" s="44" t="str">
        <f t="shared" ca="1" si="578"/>
        <v/>
      </c>
      <c r="CL652" s="163" t="str">
        <f t="shared" si="589"/>
        <v/>
      </c>
      <c r="CM652" s="163" t="str">
        <f t="shared" si="590"/>
        <v/>
      </c>
      <c r="CR652" s="164" t="str">
        <f t="shared" ca="1" si="568"/>
        <v/>
      </c>
      <c r="CS652" s="44" t="str">
        <f ca="1">IF(COUNTIF($DG$2:DG1637,CR652)=1,VLOOKUP(CR652,DA:DB,2), IF(COUNTIF($DG$2:DG1637,CR652)=0,$CS$10,""))</f>
        <v/>
      </c>
      <c r="CT652" s="45" t="str">
        <f t="shared" ca="1" si="569"/>
        <v/>
      </c>
      <c r="CU652" s="45" t="str">
        <f t="shared" ca="1" si="570"/>
        <v/>
      </c>
      <c r="CV652" s="44" t="str">
        <f ca="1">IF(COUNTIF($DG$2:DG1637,CR652)=1,VLOOKUP(CR652,DC:DD,2), IF(COUNTIF($DG$2:DG1637,CR652)=0,$CT$10,""))</f>
        <v/>
      </c>
      <c r="CW652" s="45" t="str">
        <f t="shared" ca="1" si="571"/>
        <v/>
      </c>
      <c r="CX652" s="46" t="str">
        <f t="shared" ca="1" si="572"/>
        <v/>
      </c>
      <c r="CY652" s="44" t="str">
        <f t="shared" ca="1" si="573"/>
        <v/>
      </c>
    </row>
    <row r="653" spans="1:103">
      <c r="A653" s="164" t="str">
        <f t="shared" ca="1" si="579"/>
        <v/>
      </c>
      <c r="B653" s="71" t="str">
        <f ca="1">IF(COUNTIF($AD$2:AD1638,A653)=1,VLOOKUP(A653,T:U,2), IF(COUNTIF($AD$2:AD1638,A653)=0,$B$10,""))</f>
        <v/>
      </c>
      <c r="C653" s="31" t="str">
        <f t="shared" ca="1" si="566"/>
        <v/>
      </c>
      <c r="D653" s="32" t="str">
        <f t="shared" ca="1" si="580"/>
        <v/>
      </c>
      <c r="E653" s="71" t="str">
        <f ca="1">IF(COUNTIF($AD$2:AD1638,A653)=1,VLOOKUP(A653,V:W,2), IF(COUNTIF($AD$2:AD1638,A653)=0,$C$10,""))</f>
        <v/>
      </c>
      <c r="F653" s="31" t="str">
        <f t="shared" ca="1" si="581"/>
        <v/>
      </c>
      <c r="G653" s="32" t="str">
        <f t="shared" ca="1" si="582"/>
        <v/>
      </c>
      <c r="H653" s="71" t="str">
        <f ca="1">IF(COUNTIF($AD$2:AD1638,A653)=1,VLOOKUP(A653,X:Y,2), IF(COUNTIF($AD$2:AD1638,A653)=0,$D$10,""))</f>
        <v/>
      </c>
      <c r="I653" s="31" t="str">
        <f t="shared" ca="1" si="583"/>
        <v/>
      </c>
      <c r="J653" s="32" t="str">
        <f t="shared" ca="1" si="584"/>
        <v/>
      </c>
      <c r="K653" s="71" t="str">
        <f ca="1">IF(COUNTIF($AD$2:AD1638,A653)=1,VLOOKUP(A653,Z:AA,2), IF(COUNTIF($AD$2:AD1638,A653)=0,$E$10,""))</f>
        <v/>
      </c>
      <c r="L653" s="31" t="str">
        <f t="shared" ca="1" si="585"/>
        <v/>
      </c>
      <c r="M653" s="32" t="str">
        <f t="shared" ca="1" si="586"/>
        <v/>
      </c>
      <c r="N653" s="77" t="str">
        <f t="shared" ca="1" si="587"/>
        <v/>
      </c>
      <c r="O653" s="77"/>
      <c r="P653" s="77"/>
      <c r="Q653" s="77" t="str">
        <f ca="1">IF(ISERROR(B653-2),"",$G$5*SUM($O$14:O653)-$H$5*SUM($P$14:P653))</f>
        <v/>
      </c>
      <c r="R653" s="77" t="str">
        <f t="shared" ca="1" si="588"/>
        <v/>
      </c>
      <c r="AB653" s="163" t="str">
        <f t="shared" si="591"/>
        <v/>
      </c>
      <c r="AC653" s="163" t="str">
        <f t="shared" si="592"/>
        <v/>
      </c>
      <c r="BS653" s="163" t="str">
        <f t="shared" si="593"/>
        <v/>
      </c>
      <c r="BT653" s="163" t="str">
        <f t="shared" si="594"/>
        <v/>
      </c>
      <c r="BY653" s="164" t="str">
        <f t="shared" ca="1" si="574"/>
        <v/>
      </c>
      <c r="BZ653" s="44" t="str">
        <f ca="1">IF(COUNTIF($CN$2:CN1638,BY653)=1,VLOOKUP(BY653,CH:CI,2), IF(COUNTIF($CN$2:CN1638,BY653)=0,$BZ$10,""))</f>
        <v/>
      </c>
      <c r="CA653" s="45" t="str">
        <f t="shared" ca="1" si="567"/>
        <v/>
      </c>
      <c r="CB653" s="45" t="str">
        <f t="shared" ca="1" si="575"/>
        <v/>
      </c>
      <c r="CC653" s="44" t="str">
        <f ca="1">IF(COUNTIF($CN$2:CN1638,BY653)=1,VLOOKUP(BY653,CJ:CK,2), IF(COUNTIF($CN$2:CN1638,BY653)=0,$CA$10,""))</f>
        <v/>
      </c>
      <c r="CD653" s="45" t="str">
        <f t="shared" ca="1" si="576"/>
        <v/>
      </c>
      <c r="CE653" s="46" t="str">
        <f t="shared" ca="1" si="577"/>
        <v/>
      </c>
      <c r="CF653" s="44" t="str">
        <f t="shared" ca="1" si="578"/>
        <v/>
      </c>
      <c r="CL653" s="163" t="str">
        <f t="shared" si="589"/>
        <v/>
      </c>
      <c r="CM653" s="163" t="str">
        <f t="shared" si="590"/>
        <v/>
      </c>
      <c r="CR653" s="164" t="str">
        <f t="shared" ca="1" si="568"/>
        <v/>
      </c>
      <c r="CS653" s="44" t="str">
        <f ca="1">IF(COUNTIF($DG$2:DG1638,CR653)=1,VLOOKUP(CR653,DA:DB,2), IF(COUNTIF($DG$2:DG1638,CR653)=0,$CS$10,""))</f>
        <v/>
      </c>
      <c r="CT653" s="45" t="str">
        <f t="shared" ca="1" si="569"/>
        <v/>
      </c>
      <c r="CU653" s="45" t="str">
        <f t="shared" ca="1" si="570"/>
        <v/>
      </c>
      <c r="CV653" s="44" t="str">
        <f ca="1">IF(COUNTIF($DG$2:DG1638,CR653)=1,VLOOKUP(CR653,DC:DD,2), IF(COUNTIF($DG$2:DG1638,CR653)=0,$CT$10,""))</f>
        <v/>
      </c>
      <c r="CW653" s="45" t="str">
        <f t="shared" ca="1" si="571"/>
        <v/>
      </c>
      <c r="CX653" s="46" t="str">
        <f t="shared" ca="1" si="572"/>
        <v/>
      </c>
      <c r="CY653" s="44" t="str">
        <f t="shared" ca="1" si="573"/>
        <v/>
      </c>
    </row>
    <row r="654" spans="1:103">
      <c r="AB654" s="163" t="str">
        <f t="shared" si="591"/>
        <v/>
      </c>
      <c r="AC654" s="163" t="str">
        <f t="shared" si="592"/>
        <v/>
      </c>
      <c r="BS654" s="163" t="str">
        <f t="shared" si="593"/>
        <v/>
      </c>
      <c r="BT654" s="163" t="str">
        <f t="shared" si="594"/>
        <v/>
      </c>
      <c r="BY654" s="164" t="str">
        <f t="shared" ca="1" si="574"/>
        <v/>
      </c>
      <c r="BZ654" s="44" t="str">
        <f ca="1">IF(COUNTIF($CN$2:CN1639,BY654)=1,VLOOKUP(BY654,CH:CI,2), IF(COUNTIF($CN$2:CN1639,BY654)=0,$BZ$10,""))</f>
        <v/>
      </c>
      <c r="CA654" s="45" t="str">
        <f t="shared" ca="1" si="567"/>
        <v/>
      </c>
      <c r="CB654" s="45" t="str">
        <f t="shared" ca="1" si="575"/>
        <v/>
      </c>
      <c r="CC654" s="44" t="str">
        <f ca="1">IF(COUNTIF($CN$2:CN1639,BY654)=1,VLOOKUP(BY654,CJ:CK,2), IF(COUNTIF($CN$2:CN1639,BY654)=0,$CA$10,""))</f>
        <v/>
      </c>
      <c r="CD654" s="45" t="str">
        <f t="shared" ca="1" si="576"/>
        <v/>
      </c>
      <c r="CE654" s="46" t="str">
        <f t="shared" ca="1" si="577"/>
        <v/>
      </c>
      <c r="CF654" s="44" t="str">
        <f t="shared" ca="1" si="578"/>
        <v/>
      </c>
      <c r="CL654" s="163" t="str">
        <f t="shared" si="589"/>
        <v/>
      </c>
      <c r="CM654" s="163" t="str">
        <f t="shared" si="590"/>
        <v/>
      </c>
      <c r="CR654" s="164" t="str">
        <f t="shared" ca="1" si="568"/>
        <v/>
      </c>
      <c r="CS654" s="44" t="str">
        <f ca="1">IF(COUNTIF($DG$2:DG1639,CR654)=1,VLOOKUP(CR654,DA:DB,2), IF(COUNTIF($DG$2:DG1639,CR654)=0,$CS$10,""))</f>
        <v/>
      </c>
      <c r="CT654" s="45" t="str">
        <f t="shared" ca="1" si="569"/>
        <v/>
      </c>
      <c r="CU654" s="45" t="str">
        <f t="shared" ca="1" si="570"/>
        <v/>
      </c>
      <c r="CV654" s="44" t="str">
        <f ca="1">IF(COUNTIF($DG$2:DG1639,CR654)=1,VLOOKUP(CR654,DC:DD,2), IF(COUNTIF($DG$2:DG1639,CR654)=0,$CT$10,""))</f>
        <v/>
      </c>
      <c r="CW654" s="45" t="str">
        <f t="shared" ca="1" si="571"/>
        <v/>
      </c>
      <c r="CX654" s="46" t="str">
        <f t="shared" ca="1" si="572"/>
        <v/>
      </c>
      <c r="CY654" s="44" t="str">
        <f t="shared" ca="1" si="573"/>
        <v/>
      </c>
    </row>
    <row r="655" spans="1:103">
      <c r="AB655" s="163" t="str">
        <f t="shared" si="591"/>
        <v/>
      </c>
      <c r="AC655" s="163" t="str">
        <f t="shared" si="592"/>
        <v/>
      </c>
      <c r="BS655" s="163" t="str">
        <f t="shared" si="593"/>
        <v/>
      </c>
      <c r="BT655" s="163" t="str">
        <f t="shared" si="594"/>
        <v/>
      </c>
      <c r="BY655" s="164" t="str">
        <f t="shared" ca="1" si="574"/>
        <v/>
      </c>
      <c r="BZ655" s="44" t="str">
        <f ca="1">IF(COUNTIF($CN$2:CN1640,BY655)=1,VLOOKUP(BY655,CH:CI,2), IF(COUNTIF($CN$2:CN1640,BY655)=0,$BZ$10,""))</f>
        <v/>
      </c>
      <c r="CA655" s="45" t="str">
        <f t="shared" ca="1" si="567"/>
        <v/>
      </c>
      <c r="CB655" s="45" t="str">
        <f t="shared" ca="1" si="575"/>
        <v/>
      </c>
      <c r="CC655" s="44" t="str">
        <f ca="1">IF(COUNTIF($CN$2:CN1640,BY655)=1,VLOOKUP(BY655,CJ:CK,2), IF(COUNTIF($CN$2:CN1640,BY655)=0,$CA$10,""))</f>
        <v/>
      </c>
      <c r="CD655" s="45" t="str">
        <f t="shared" ca="1" si="576"/>
        <v/>
      </c>
      <c r="CE655" s="46" t="str">
        <f t="shared" ca="1" si="577"/>
        <v/>
      </c>
      <c r="CF655" s="44" t="str">
        <f t="shared" ca="1" si="578"/>
        <v/>
      </c>
      <c r="CL655" s="163" t="str">
        <f t="shared" si="589"/>
        <v/>
      </c>
      <c r="CM655" s="163" t="str">
        <f t="shared" si="590"/>
        <v/>
      </c>
      <c r="CR655" s="164" t="str">
        <f t="shared" ca="1" si="568"/>
        <v/>
      </c>
      <c r="CS655" s="44" t="str">
        <f ca="1">IF(COUNTIF($DG$2:DG1640,CR655)=1,VLOOKUP(CR655,DA:DB,2), IF(COUNTIF($DG$2:DG1640,CR655)=0,$CS$10,""))</f>
        <v/>
      </c>
      <c r="CT655" s="45" t="str">
        <f t="shared" ca="1" si="569"/>
        <v/>
      </c>
      <c r="CU655" s="45" t="str">
        <f t="shared" ca="1" si="570"/>
        <v/>
      </c>
      <c r="CV655" s="44" t="str">
        <f ca="1">IF(COUNTIF($DG$2:DG1640,CR655)=1,VLOOKUP(CR655,DC:DD,2), IF(COUNTIF($DG$2:DG1640,CR655)=0,$CT$10,""))</f>
        <v/>
      </c>
      <c r="CW655" s="45" t="str">
        <f t="shared" ca="1" si="571"/>
        <v/>
      </c>
      <c r="CX655" s="46" t="str">
        <f t="shared" ca="1" si="572"/>
        <v/>
      </c>
      <c r="CY655" s="44" t="str">
        <f t="shared" ca="1" si="573"/>
        <v/>
      </c>
    </row>
    <row r="656" spans="1:103">
      <c r="AB656" s="163" t="str">
        <f t="shared" si="591"/>
        <v/>
      </c>
      <c r="AC656" s="163" t="str">
        <f t="shared" si="592"/>
        <v/>
      </c>
      <c r="BS656" s="163" t="str">
        <f t="shared" si="593"/>
        <v/>
      </c>
      <c r="BT656" s="163" t="str">
        <f t="shared" si="594"/>
        <v/>
      </c>
      <c r="BY656" s="164" t="str">
        <f t="shared" ca="1" si="574"/>
        <v/>
      </c>
      <c r="BZ656" s="44" t="str">
        <f ca="1">IF(COUNTIF($CN$2:CN1641,BY656)=1,VLOOKUP(BY656,CH:CI,2), IF(COUNTIF($CN$2:CN1641,BY656)=0,$BZ$10,""))</f>
        <v/>
      </c>
      <c r="CA656" s="45" t="str">
        <f t="shared" ref="CA656:CA719" ca="1" si="595">IF(ISERROR(BZ656-2),"",(BZ656-$BZ$14)/100*$BZ$5)</f>
        <v/>
      </c>
      <c r="CB656" s="45" t="str">
        <f t="shared" ca="1" si="575"/>
        <v/>
      </c>
      <c r="CC656" s="44" t="str">
        <f ca="1">IF(COUNTIF($CN$2:CN1641,BY656)=1,VLOOKUP(BY656,CJ:CK,2), IF(COUNTIF($CN$2:CN1641,BY656)=0,$CA$10,""))</f>
        <v/>
      </c>
      <c r="CD656" s="45" t="str">
        <f t="shared" ca="1" si="576"/>
        <v/>
      </c>
      <c r="CE656" s="46" t="str">
        <f t="shared" ca="1" si="577"/>
        <v/>
      </c>
      <c r="CF656" s="44" t="str">
        <f t="shared" ca="1" si="578"/>
        <v/>
      </c>
      <c r="CL656" s="163" t="str">
        <f t="shared" si="589"/>
        <v/>
      </c>
      <c r="CM656" s="163" t="str">
        <f t="shared" si="590"/>
        <v/>
      </c>
      <c r="CR656" s="164" t="str">
        <f t="shared" ref="CR656:CR719" ca="1" si="596">IF(AND(ISBLANK(DG645), CR655 = $DG$1),NOW(),IF(ISBLANK(DG645),"",DG645))</f>
        <v/>
      </c>
      <c r="CS656" s="44" t="str">
        <f ca="1">IF(COUNTIF($DG$2:DG1641,CR656)=1,VLOOKUP(CR656,DA:DB,2), IF(COUNTIF($DG$2:DG1641,CR656)=0,$CS$10,""))</f>
        <v/>
      </c>
      <c r="CT656" s="45" t="str">
        <f t="shared" ref="CT656:CT719" ca="1" si="597">IF(ISERROR(CS656-2),"",-1*(CS656-$CS$14)*$CS$8*10^-4*$CS$5)</f>
        <v/>
      </c>
      <c r="CU656" s="45" t="str">
        <f t="shared" ref="CU656:CU719" ca="1" si="598">IF(ISERROR(CS656-2),"",ROUNDUP(CR656-CR$14,0)/360*$CS$5*$CS$6)</f>
        <v/>
      </c>
      <c r="CV656" s="44" t="str">
        <f ca="1">IF(COUNTIF($DG$2:DG1641,CR656)=1,VLOOKUP(CR656,DC:DD,2), IF(COUNTIF($DG$2:DG1641,CR656)=0,$CT$10,""))</f>
        <v/>
      </c>
      <c r="CW656" s="45" t="str">
        <f t="shared" ref="CW656:CW719" ca="1" si="599">IF(ISERROR(CS656-2),"",-1*(CV656-$CV$14)*10^-4*$CT$8*$CT$5)</f>
        <v/>
      </c>
      <c r="CX656" s="46" t="str">
        <f t="shared" ref="CX656:CX719" ca="1" si="600">IF(ISERROR(CS656-2),"",ROUNDUP(CR656-CR$14,0)/360*$CT$5*$CT$6)</f>
        <v/>
      </c>
      <c r="CY656" s="44" t="str">
        <f t="shared" ref="CY656:CY719" ca="1" si="601">IF(ISERROR(CS656-2),"",CT656+CU656-CW656-CX656)</f>
        <v/>
      </c>
    </row>
    <row r="657" spans="28:103">
      <c r="AB657" s="163" t="str">
        <f t="shared" si="591"/>
        <v/>
      </c>
      <c r="AC657" s="163" t="str">
        <f t="shared" si="592"/>
        <v/>
      </c>
      <c r="BS657" s="163" t="str">
        <f t="shared" si="593"/>
        <v/>
      </c>
      <c r="BT657" s="163" t="str">
        <f t="shared" si="594"/>
        <v/>
      </c>
      <c r="BY657" s="164" t="str">
        <f t="shared" ca="1" si="574"/>
        <v/>
      </c>
      <c r="BZ657" s="44" t="str">
        <f ca="1">IF(COUNTIF($CN$2:CN1642,BY657)=1,VLOOKUP(BY657,CH:CI,2), IF(COUNTIF($CN$2:CN1642,BY657)=0,$BZ$10,""))</f>
        <v/>
      </c>
      <c r="CA657" s="45" t="str">
        <f t="shared" ca="1" si="595"/>
        <v/>
      </c>
      <c r="CB657" s="45" t="str">
        <f t="shared" ca="1" si="575"/>
        <v/>
      </c>
      <c r="CC657" s="44" t="str">
        <f ca="1">IF(COUNTIF($CN$2:CN1642,BY657)=1,VLOOKUP(BY657,CJ:CK,2), IF(COUNTIF($CN$2:CN1642,BY657)=0,$CA$10,""))</f>
        <v/>
      </c>
      <c r="CD657" s="45" t="str">
        <f t="shared" ca="1" si="576"/>
        <v/>
      </c>
      <c r="CE657" s="46" t="str">
        <f t="shared" ca="1" si="577"/>
        <v/>
      </c>
      <c r="CF657" s="44" t="str">
        <f t="shared" ca="1" si="578"/>
        <v/>
      </c>
      <c r="CL657" s="163" t="str">
        <f t="shared" si="589"/>
        <v/>
      </c>
      <c r="CM657" s="163" t="str">
        <f t="shared" si="590"/>
        <v/>
      </c>
      <c r="CR657" s="164" t="str">
        <f t="shared" ca="1" si="596"/>
        <v/>
      </c>
      <c r="CS657" s="44" t="str">
        <f ca="1">IF(COUNTIF($DG$2:DG1642,CR657)=1,VLOOKUP(CR657,DA:DB,2), IF(COUNTIF($DG$2:DG1642,CR657)=0,$CS$10,""))</f>
        <v/>
      </c>
      <c r="CT657" s="45" t="str">
        <f t="shared" ca="1" si="597"/>
        <v/>
      </c>
      <c r="CU657" s="45" t="str">
        <f t="shared" ca="1" si="598"/>
        <v/>
      </c>
      <c r="CV657" s="44" t="str">
        <f ca="1">IF(COUNTIF($DG$2:DG1642,CR657)=1,VLOOKUP(CR657,DC:DD,2), IF(COUNTIF($DG$2:DG1642,CR657)=0,$CT$10,""))</f>
        <v/>
      </c>
      <c r="CW657" s="45" t="str">
        <f t="shared" ca="1" si="599"/>
        <v/>
      </c>
      <c r="CX657" s="46" t="str">
        <f t="shared" ca="1" si="600"/>
        <v/>
      </c>
      <c r="CY657" s="44" t="str">
        <f t="shared" ca="1" si="601"/>
        <v/>
      </c>
    </row>
    <row r="658" spans="28:103">
      <c r="AB658" s="163" t="str">
        <f t="shared" si="591"/>
        <v/>
      </c>
      <c r="AC658" s="163" t="str">
        <f t="shared" si="592"/>
        <v/>
      </c>
      <c r="BS658" s="163" t="str">
        <f t="shared" si="593"/>
        <v/>
      </c>
      <c r="BT658" s="163" t="str">
        <f t="shared" si="594"/>
        <v/>
      </c>
      <c r="BY658" s="164" t="str">
        <f t="shared" ref="BY658:BY721" ca="1" si="602">IF(AND(ISBLANK(CN647), BY657 = $CN$1),NOW(),IF(ISBLANK(CN647),"",CN647))</f>
        <v/>
      </c>
      <c r="BZ658" s="44" t="str">
        <f ca="1">IF(COUNTIF($CN$2:CN1643,BY658)=1,VLOOKUP(BY658,CH:CI,2), IF(COUNTIF($CN$2:CN1643,BY658)=0,$BZ$10,""))</f>
        <v/>
      </c>
      <c r="CA658" s="45" t="str">
        <f t="shared" ca="1" si="595"/>
        <v/>
      </c>
      <c r="CB658" s="45" t="str">
        <f t="shared" ref="CB658:CB721" ca="1" si="603">IF(ISERROR(BZ658-2),"",ROUNDUP(BY658-BY$14,0)/360*$BZ$5*$BZ$6)</f>
        <v/>
      </c>
      <c r="CC658" s="44" t="str">
        <f ca="1">IF(COUNTIF($CN$2:CN1643,BY658)=1,VLOOKUP(BY658,CJ:CK,2), IF(COUNTIF($CN$2:CN1643,BY658)=0,$CA$10,""))</f>
        <v/>
      </c>
      <c r="CD658" s="45" t="str">
        <f t="shared" ref="CD658:CD721" ca="1" si="604">IF(ISERROR(BZ658-2),"",-1*(CC658-$CC$14)*10^-4*$CA$8*$CA$5)</f>
        <v/>
      </c>
      <c r="CE658" s="46" t="str">
        <f t="shared" ref="CE658:CE721" ca="1" si="605">IF(ISERROR(BZ658-2),"",ROUNDUP(BY658-BY$14,0)/360*$CA$5*$CA$6)</f>
        <v/>
      </c>
      <c r="CF658" s="44" t="str">
        <f t="shared" ref="CF658:CF721" ca="1" si="606">IF(ISERROR(BZ658-2),"",CA658+CB658-CD658-CE658)</f>
        <v/>
      </c>
      <c r="CL658" s="163" t="str">
        <f t="shared" si="589"/>
        <v/>
      </c>
      <c r="CM658" s="163" t="str">
        <f t="shared" si="590"/>
        <v/>
      </c>
      <c r="CR658" s="164" t="str">
        <f t="shared" ca="1" si="596"/>
        <v/>
      </c>
      <c r="CS658" s="44" t="str">
        <f ca="1">IF(COUNTIF($DG$2:DG1643,CR658)=1,VLOOKUP(CR658,DA:DB,2), IF(COUNTIF($DG$2:DG1643,CR658)=0,$CS$10,""))</f>
        <v/>
      </c>
      <c r="CT658" s="45" t="str">
        <f t="shared" ca="1" si="597"/>
        <v/>
      </c>
      <c r="CU658" s="45" t="str">
        <f t="shared" ca="1" si="598"/>
        <v/>
      </c>
      <c r="CV658" s="44" t="str">
        <f ca="1">IF(COUNTIF($DG$2:DG1643,CR658)=1,VLOOKUP(CR658,DC:DD,2), IF(COUNTIF($DG$2:DG1643,CR658)=0,$CT$10,""))</f>
        <v/>
      </c>
      <c r="CW658" s="45" t="str">
        <f t="shared" ca="1" si="599"/>
        <v/>
      </c>
      <c r="CX658" s="46" t="str">
        <f t="shared" ca="1" si="600"/>
        <v/>
      </c>
      <c r="CY658" s="44" t="str">
        <f t="shared" ca="1" si="601"/>
        <v/>
      </c>
    </row>
    <row r="659" spans="28:103">
      <c r="AB659" s="163" t="str">
        <f t="shared" si="591"/>
        <v/>
      </c>
      <c r="AC659" s="163" t="str">
        <f t="shared" si="592"/>
        <v/>
      </c>
      <c r="BS659" s="163" t="str">
        <f t="shared" si="593"/>
        <v/>
      </c>
      <c r="BT659" s="163" t="str">
        <f t="shared" si="594"/>
        <v/>
      </c>
      <c r="BY659" s="164" t="str">
        <f t="shared" ca="1" si="602"/>
        <v/>
      </c>
      <c r="BZ659" s="44" t="str">
        <f ca="1">IF(COUNTIF($CN$2:CN1644,BY659)=1,VLOOKUP(BY659,CH:CI,2), IF(COUNTIF($CN$2:CN1644,BY659)=0,$BZ$10,""))</f>
        <v/>
      </c>
      <c r="CA659" s="45" t="str">
        <f t="shared" ca="1" si="595"/>
        <v/>
      </c>
      <c r="CB659" s="45" t="str">
        <f t="shared" ca="1" si="603"/>
        <v/>
      </c>
      <c r="CC659" s="44" t="str">
        <f ca="1">IF(COUNTIF($CN$2:CN1644,BY659)=1,VLOOKUP(BY659,CJ:CK,2), IF(COUNTIF($CN$2:CN1644,BY659)=0,$CA$10,""))</f>
        <v/>
      </c>
      <c r="CD659" s="45" t="str">
        <f t="shared" ca="1" si="604"/>
        <v/>
      </c>
      <c r="CE659" s="46" t="str">
        <f t="shared" ca="1" si="605"/>
        <v/>
      </c>
      <c r="CF659" s="44" t="str">
        <f t="shared" ca="1" si="606"/>
        <v/>
      </c>
      <c r="CL659" s="163" t="str">
        <f t="shared" si="589"/>
        <v/>
      </c>
      <c r="CM659" s="163" t="str">
        <f t="shared" si="590"/>
        <v/>
      </c>
      <c r="CR659" s="164" t="str">
        <f t="shared" ca="1" si="596"/>
        <v/>
      </c>
      <c r="CS659" s="44" t="str">
        <f ca="1">IF(COUNTIF($DG$2:DG1644,CR659)=1,VLOOKUP(CR659,DA:DB,2), IF(COUNTIF($DG$2:DG1644,CR659)=0,$CS$10,""))</f>
        <v/>
      </c>
      <c r="CT659" s="45" t="str">
        <f t="shared" ca="1" si="597"/>
        <v/>
      </c>
      <c r="CU659" s="45" t="str">
        <f t="shared" ca="1" si="598"/>
        <v/>
      </c>
      <c r="CV659" s="44" t="str">
        <f ca="1">IF(COUNTIF($DG$2:DG1644,CR659)=1,VLOOKUP(CR659,DC:DD,2), IF(COUNTIF($DG$2:DG1644,CR659)=0,$CT$10,""))</f>
        <v/>
      </c>
      <c r="CW659" s="45" t="str">
        <f t="shared" ca="1" si="599"/>
        <v/>
      </c>
      <c r="CX659" s="46" t="str">
        <f t="shared" ca="1" si="600"/>
        <v/>
      </c>
      <c r="CY659" s="44" t="str">
        <f t="shared" ca="1" si="601"/>
        <v/>
      </c>
    </row>
    <row r="660" spans="28:103">
      <c r="AB660" s="163" t="str">
        <f t="shared" si="591"/>
        <v/>
      </c>
      <c r="AC660" s="163" t="str">
        <f t="shared" si="592"/>
        <v/>
      </c>
      <c r="BS660" s="163" t="str">
        <f t="shared" si="593"/>
        <v/>
      </c>
      <c r="BT660" s="163" t="str">
        <f t="shared" si="594"/>
        <v/>
      </c>
      <c r="BY660" s="164" t="str">
        <f t="shared" ca="1" si="602"/>
        <v/>
      </c>
      <c r="BZ660" s="44" t="str">
        <f ca="1">IF(COUNTIF($CN$2:CN1645,BY660)=1,VLOOKUP(BY660,CH:CI,2), IF(COUNTIF($CN$2:CN1645,BY660)=0,$BZ$10,""))</f>
        <v/>
      </c>
      <c r="CA660" s="45" t="str">
        <f t="shared" ca="1" si="595"/>
        <v/>
      </c>
      <c r="CB660" s="45" t="str">
        <f t="shared" ca="1" si="603"/>
        <v/>
      </c>
      <c r="CC660" s="44" t="str">
        <f ca="1">IF(COUNTIF($CN$2:CN1645,BY660)=1,VLOOKUP(BY660,CJ:CK,2), IF(COUNTIF($CN$2:CN1645,BY660)=0,$CA$10,""))</f>
        <v/>
      </c>
      <c r="CD660" s="45" t="str">
        <f t="shared" ca="1" si="604"/>
        <v/>
      </c>
      <c r="CE660" s="46" t="str">
        <f t="shared" ca="1" si="605"/>
        <v/>
      </c>
      <c r="CF660" s="44" t="str">
        <f t="shared" ca="1" si="606"/>
        <v/>
      </c>
      <c r="CL660" s="163" t="str">
        <f t="shared" si="589"/>
        <v/>
      </c>
      <c r="CM660" s="163" t="str">
        <f t="shared" si="590"/>
        <v/>
      </c>
      <c r="CR660" s="164" t="str">
        <f t="shared" ca="1" si="596"/>
        <v/>
      </c>
      <c r="CS660" s="44" t="str">
        <f ca="1">IF(COUNTIF($DG$2:DG1645,CR660)=1,VLOOKUP(CR660,DA:DB,2), IF(COUNTIF($DG$2:DG1645,CR660)=0,$CS$10,""))</f>
        <v/>
      </c>
      <c r="CT660" s="45" t="str">
        <f t="shared" ca="1" si="597"/>
        <v/>
      </c>
      <c r="CU660" s="45" t="str">
        <f t="shared" ca="1" si="598"/>
        <v/>
      </c>
      <c r="CV660" s="44" t="str">
        <f ca="1">IF(COUNTIF($DG$2:DG1645,CR660)=1,VLOOKUP(CR660,DC:DD,2), IF(COUNTIF($DG$2:DG1645,CR660)=0,$CT$10,""))</f>
        <v/>
      </c>
      <c r="CW660" s="45" t="str">
        <f t="shared" ca="1" si="599"/>
        <v/>
      </c>
      <c r="CX660" s="46" t="str">
        <f t="shared" ca="1" si="600"/>
        <v/>
      </c>
      <c r="CY660" s="44" t="str">
        <f t="shared" ca="1" si="601"/>
        <v/>
      </c>
    </row>
    <row r="661" spans="28:103">
      <c r="AB661" s="163" t="str">
        <f t="shared" si="591"/>
        <v/>
      </c>
      <c r="AC661" s="163" t="str">
        <f t="shared" si="592"/>
        <v/>
      </c>
      <c r="BS661" s="163" t="str">
        <f t="shared" si="593"/>
        <v/>
      </c>
      <c r="BT661" s="163" t="str">
        <f t="shared" si="594"/>
        <v/>
      </c>
      <c r="BY661" s="164" t="str">
        <f t="shared" ca="1" si="602"/>
        <v/>
      </c>
      <c r="BZ661" s="44" t="str">
        <f ca="1">IF(COUNTIF($CN$2:CN1646,BY661)=1,VLOOKUP(BY661,CH:CI,2), IF(COUNTIF($CN$2:CN1646,BY661)=0,$BZ$10,""))</f>
        <v/>
      </c>
      <c r="CA661" s="45" t="str">
        <f t="shared" ca="1" si="595"/>
        <v/>
      </c>
      <c r="CB661" s="45" t="str">
        <f t="shared" ca="1" si="603"/>
        <v/>
      </c>
      <c r="CC661" s="44" t="str">
        <f ca="1">IF(COUNTIF($CN$2:CN1646,BY661)=1,VLOOKUP(BY661,CJ:CK,2), IF(COUNTIF($CN$2:CN1646,BY661)=0,$CA$10,""))</f>
        <v/>
      </c>
      <c r="CD661" s="45" t="str">
        <f t="shared" ca="1" si="604"/>
        <v/>
      </c>
      <c r="CE661" s="46" t="str">
        <f t="shared" ca="1" si="605"/>
        <v/>
      </c>
      <c r="CF661" s="44" t="str">
        <f t="shared" ca="1" si="606"/>
        <v/>
      </c>
      <c r="CL661" s="163" t="str">
        <f t="shared" si="589"/>
        <v/>
      </c>
      <c r="CM661" s="163" t="str">
        <f t="shared" si="590"/>
        <v/>
      </c>
      <c r="CR661" s="164" t="str">
        <f t="shared" ca="1" si="596"/>
        <v/>
      </c>
      <c r="CS661" s="44" t="str">
        <f ca="1">IF(COUNTIF($DG$2:DG1646,CR661)=1,VLOOKUP(CR661,DA:DB,2), IF(COUNTIF($DG$2:DG1646,CR661)=0,$CS$10,""))</f>
        <v/>
      </c>
      <c r="CT661" s="45" t="str">
        <f t="shared" ca="1" si="597"/>
        <v/>
      </c>
      <c r="CU661" s="45" t="str">
        <f t="shared" ca="1" si="598"/>
        <v/>
      </c>
      <c r="CV661" s="44" t="str">
        <f ca="1">IF(COUNTIF($DG$2:DG1646,CR661)=1,VLOOKUP(CR661,DC:DD,2), IF(COUNTIF($DG$2:DG1646,CR661)=0,$CT$10,""))</f>
        <v/>
      </c>
      <c r="CW661" s="45" t="str">
        <f t="shared" ca="1" si="599"/>
        <v/>
      </c>
      <c r="CX661" s="46" t="str">
        <f t="shared" ca="1" si="600"/>
        <v/>
      </c>
      <c r="CY661" s="44" t="str">
        <f t="shared" ca="1" si="601"/>
        <v/>
      </c>
    </row>
    <row r="662" spans="28:103">
      <c r="AB662" s="163" t="str">
        <f t="shared" si="591"/>
        <v/>
      </c>
      <c r="AC662" s="163" t="str">
        <f t="shared" si="592"/>
        <v/>
      </c>
      <c r="BS662" s="163" t="str">
        <f t="shared" si="593"/>
        <v/>
      </c>
      <c r="BT662" s="163" t="str">
        <f t="shared" si="594"/>
        <v/>
      </c>
      <c r="BY662" s="164" t="str">
        <f t="shared" ca="1" si="602"/>
        <v/>
      </c>
      <c r="BZ662" s="44" t="str">
        <f ca="1">IF(COUNTIF($CN$2:CN1647,BY662)=1,VLOOKUP(BY662,CH:CI,2), IF(COUNTIF($CN$2:CN1647,BY662)=0,$BZ$10,""))</f>
        <v/>
      </c>
      <c r="CA662" s="45" t="str">
        <f t="shared" ca="1" si="595"/>
        <v/>
      </c>
      <c r="CB662" s="45" t="str">
        <f t="shared" ca="1" si="603"/>
        <v/>
      </c>
      <c r="CC662" s="44" t="str">
        <f ca="1">IF(COUNTIF($CN$2:CN1647,BY662)=1,VLOOKUP(BY662,CJ:CK,2), IF(COUNTIF($CN$2:CN1647,BY662)=0,$CA$10,""))</f>
        <v/>
      </c>
      <c r="CD662" s="45" t="str">
        <f t="shared" ca="1" si="604"/>
        <v/>
      </c>
      <c r="CE662" s="46" t="str">
        <f t="shared" ca="1" si="605"/>
        <v/>
      </c>
      <c r="CF662" s="44" t="str">
        <f t="shared" ca="1" si="606"/>
        <v/>
      </c>
      <c r="CL662" s="163" t="str">
        <f t="shared" si="589"/>
        <v/>
      </c>
      <c r="CM662" s="163" t="str">
        <f t="shared" si="590"/>
        <v/>
      </c>
      <c r="CR662" s="164" t="str">
        <f t="shared" ca="1" si="596"/>
        <v/>
      </c>
      <c r="CS662" s="44" t="str">
        <f ca="1">IF(COUNTIF($DG$2:DG1647,CR662)=1,VLOOKUP(CR662,DA:DB,2), IF(COUNTIF($DG$2:DG1647,CR662)=0,$CS$10,""))</f>
        <v/>
      </c>
      <c r="CT662" s="45" t="str">
        <f t="shared" ca="1" si="597"/>
        <v/>
      </c>
      <c r="CU662" s="45" t="str">
        <f t="shared" ca="1" si="598"/>
        <v/>
      </c>
      <c r="CV662" s="44" t="str">
        <f ca="1">IF(COUNTIF($DG$2:DG1647,CR662)=1,VLOOKUP(CR662,DC:DD,2), IF(COUNTIF($DG$2:DG1647,CR662)=0,$CT$10,""))</f>
        <v/>
      </c>
      <c r="CW662" s="45" t="str">
        <f t="shared" ca="1" si="599"/>
        <v/>
      </c>
      <c r="CX662" s="46" t="str">
        <f t="shared" ca="1" si="600"/>
        <v/>
      </c>
      <c r="CY662" s="44" t="str">
        <f t="shared" ca="1" si="601"/>
        <v/>
      </c>
    </row>
    <row r="663" spans="28:103">
      <c r="AB663" s="163" t="str">
        <f t="shared" si="591"/>
        <v/>
      </c>
      <c r="AC663" s="163" t="str">
        <f t="shared" si="592"/>
        <v/>
      </c>
      <c r="BS663" s="163" t="str">
        <f t="shared" si="593"/>
        <v/>
      </c>
      <c r="BT663" s="163" t="str">
        <f t="shared" si="594"/>
        <v/>
      </c>
      <c r="BY663" s="164" t="str">
        <f t="shared" ca="1" si="602"/>
        <v/>
      </c>
      <c r="BZ663" s="44" t="str">
        <f ca="1">IF(COUNTIF($CN$2:CN1648,BY663)=1,VLOOKUP(BY663,CH:CI,2), IF(COUNTIF($CN$2:CN1648,BY663)=0,$BZ$10,""))</f>
        <v/>
      </c>
      <c r="CA663" s="45" t="str">
        <f t="shared" ca="1" si="595"/>
        <v/>
      </c>
      <c r="CB663" s="45" t="str">
        <f t="shared" ca="1" si="603"/>
        <v/>
      </c>
      <c r="CC663" s="44" t="str">
        <f ca="1">IF(COUNTIF($CN$2:CN1648,BY663)=1,VLOOKUP(BY663,CJ:CK,2), IF(COUNTIF($CN$2:CN1648,BY663)=0,$CA$10,""))</f>
        <v/>
      </c>
      <c r="CD663" s="45" t="str">
        <f t="shared" ca="1" si="604"/>
        <v/>
      </c>
      <c r="CE663" s="46" t="str">
        <f t="shared" ca="1" si="605"/>
        <v/>
      </c>
      <c r="CF663" s="44" t="str">
        <f t="shared" ca="1" si="606"/>
        <v/>
      </c>
      <c r="CL663" s="163" t="str">
        <f t="shared" si="589"/>
        <v/>
      </c>
      <c r="CM663" s="163" t="str">
        <f t="shared" si="590"/>
        <v/>
      </c>
      <c r="CR663" s="164" t="str">
        <f t="shared" ca="1" si="596"/>
        <v/>
      </c>
      <c r="CS663" s="44" t="str">
        <f ca="1">IF(COUNTIF($DG$2:DG1648,CR663)=1,VLOOKUP(CR663,DA:DB,2), IF(COUNTIF($DG$2:DG1648,CR663)=0,$CS$10,""))</f>
        <v/>
      </c>
      <c r="CT663" s="45" t="str">
        <f t="shared" ca="1" si="597"/>
        <v/>
      </c>
      <c r="CU663" s="45" t="str">
        <f t="shared" ca="1" si="598"/>
        <v/>
      </c>
      <c r="CV663" s="44" t="str">
        <f ca="1">IF(COUNTIF($DG$2:DG1648,CR663)=1,VLOOKUP(CR663,DC:DD,2), IF(COUNTIF($DG$2:DG1648,CR663)=0,$CT$10,""))</f>
        <v/>
      </c>
      <c r="CW663" s="45" t="str">
        <f t="shared" ca="1" si="599"/>
        <v/>
      </c>
      <c r="CX663" s="46" t="str">
        <f t="shared" ca="1" si="600"/>
        <v/>
      </c>
      <c r="CY663" s="44" t="str">
        <f t="shared" ca="1" si="601"/>
        <v/>
      </c>
    </row>
    <row r="664" spans="28:103">
      <c r="AB664" s="163" t="str">
        <f t="shared" si="591"/>
        <v/>
      </c>
      <c r="AC664" s="163" t="str">
        <f t="shared" si="592"/>
        <v/>
      </c>
      <c r="BS664" s="163" t="str">
        <f t="shared" si="593"/>
        <v/>
      </c>
      <c r="BT664" s="163" t="str">
        <f t="shared" si="594"/>
        <v/>
      </c>
      <c r="BY664" s="164" t="str">
        <f t="shared" ca="1" si="602"/>
        <v/>
      </c>
      <c r="BZ664" s="44" t="str">
        <f ca="1">IF(COUNTIF($CN$2:CN1649,BY664)=1,VLOOKUP(BY664,CH:CI,2), IF(COUNTIF($CN$2:CN1649,BY664)=0,$BZ$10,""))</f>
        <v/>
      </c>
      <c r="CA664" s="45" t="str">
        <f t="shared" ca="1" si="595"/>
        <v/>
      </c>
      <c r="CB664" s="45" t="str">
        <f t="shared" ca="1" si="603"/>
        <v/>
      </c>
      <c r="CC664" s="44" t="str">
        <f ca="1">IF(COUNTIF($CN$2:CN1649,BY664)=1,VLOOKUP(BY664,CJ:CK,2), IF(COUNTIF($CN$2:CN1649,BY664)=0,$CA$10,""))</f>
        <v/>
      </c>
      <c r="CD664" s="45" t="str">
        <f t="shared" ca="1" si="604"/>
        <v/>
      </c>
      <c r="CE664" s="46" t="str">
        <f t="shared" ca="1" si="605"/>
        <v/>
      </c>
      <c r="CF664" s="44" t="str">
        <f t="shared" ca="1" si="606"/>
        <v/>
      </c>
      <c r="CL664" s="163" t="str">
        <f t="shared" si="589"/>
        <v/>
      </c>
      <c r="CM664" s="163" t="str">
        <f t="shared" si="590"/>
        <v/>
      </c>
      <c r="CR664" s="164" t="str">
        <f t="shared" ca="1" si="596"/>
        <v/>
      </c>
      <c r="CS664" s="44" t="str">
        <f ca="1">IF(COUNTIF($DG$2:DG1649,CR664)=1,VLOOKUP(CR664,DA:DB,2), IF(COUNTIF($DG$2:DG1649,CR664)=0,$CS$10,""))</f>
        <v/>
      </c>
      <c r="CT664" s="45" t="str">
        <f t="shared" ca="1" si="597"/>
        <v/>
      </c>
      <c r="CU664" s="45" t="str">
        <f t="shared" ca="1" si="598"/>
        <v/>
      </c>
      <c r="CV664" s="44" t="str">
        <f ca="1">IF(COUNTIF($DG$2:DG1649,CR664)=1,VLOOKUP(CR664,DC:DD,2), IF(COUNTIF($DG$2:DG1649,CR664)=0,$CT$10,""))</f>
        <v/>
      </c>
      <c r="CW664" s="45" t="str">
        <f t="shared" ca="1" si="599"/>
        <v/>
      </c>
      <c r="CX664" s="46" t="str">
        <f t="shared" ca="1" si="600"/>
        <v/>
      </c>
      <c r="CY664" s="44" t="str">
        <f t="shared" ca="1" si="601"/>
        <v/>
      </c>
    </row>
    <row r="665" spans="28:103">
      <c r="AB665" s="163" t="str">
        <f t="shared" si="591"/>
        <v/>
      </c>
      <c r="AC665" s="163" t="str">
        <f t="shared" si="592"/>
        <v/>
      </c>
      <c r="BS665" s="163" t="str">
        <f t="shared" si="593"/>
        <v/>
      </c>
      <c r="BT665" s="163" t="str">
        <f t="shared" si="594"/>
        <v/>
      </c>
      <c r="BY665" s="164" t="str">
        <f t="shared" ca="1" si="602"/>
        <v/>
      </c>
      <c r="BZ665" s="44" t="str">
        <f ca="1">IF(COUNTIF($CN$2:CN1650,BY665)=1,VLOOKUP(BY665,CH:CI,2), IF(COUNTIF($CN$2:CN1650,BY665)=0,$BZ$10,""))</f>
        <v/>
      </c>
      <c r="CA665" s="45" t="str">
        <f t="shared" ca="1" si="595"/>
        <v/>
      </c>
      <c r="CB665" s="45" t="str">
        <f t="shared" ca="1" si="603"/>
        <v/>
      </c>
      <c r="CC665" s="44" t="str">
        <f ca="1">IF(COUNTIF($CN$2:CN1650,BY665)=1,VLOOKUP(BY665,CJ:CK,2), IF(COUNTIF($CN$2:CN1650,BY665)=0,$CA$10,""))</f>
        <v/>
      </c>
      <c r="CD665" s="45" t="str">
        <f t="shared" ca="1" si="604"/>
        <v/>
      </c>
      <c r="CE665" s="46" t="str">
        <f t="shared" ca="1" si="605"/>
        <v/>
      </c>
      <c r="CF665" s="44" t="str">
        <f t="shared" ca="1" si="606"/>
        <v/>
      </c>
      <c r="CL665" s="163" t="str">
        <f t="shared" si="589"/>
        <v/>
      </c>
      <c r="CM665" s="163" t="str">
        <f t="shared" si="590"/>
        <v/>
      </c>
      <c r="CR665" s="164" t="str">
        <f t="shared" ca="1" si="596"/>
        <v/>
      </c>
      <c r="CS665" s="44" t="str">
        <f ca="1">IF(COUNTIF($DG$2:DG1650,CR665)=1,VLOOKUP(CR665,DA:DB,2), IF(COUNTIF($DG$2:DG1650,CR665)=0,$CS$10,""))</f>
        <v/>
      </c>
      <c r="CT665" s="45" t="str">
        <f t="shared" ca="1" si="597"/>
        <v/>
      </c>
      <c r="CU665" s="45" t="str">
        <f t="shared" ca="1" si="598"/>
        <v/>
      </c>
      <c r="CV665" s="44" t="str">
        <f ca="1">IF(COUNTIF($DG$2:DG1650,CR665)=1,VLOOKUP(CR665,DC:DD,2), IF(COUNTIF($DG$2:DG1650,CR665)=0,$CT$10,""))</f>
        <v/>
      </c>
      <c r="CW665" s="45" t="str">
        <f t="shared" ca="1" si="599"/>
        <v/>
      </c>
      <c r="CX665" s="46" t="str">
        <f t="shared" ca="1" si="600"/>
        <v/>
      </c>
      <c r="CY665" s="44" t="str">
        <f t="shared" ca="1" si="601"/>
        <v/>
      </c>
    </row>
    <row r="666" spans="28:103">
      <c r="AB666" s="163" t="str">
        <f t="shared" si="591"/>
        <v/>
      </c>
      <c r="AC666" s="163" t="str">
        <f t="shared" si="592"/>
        <v/>
      </c>
      <c r="BS666" s="163" t="str">
        <f t="shared" si="593"/>
        <v/>
      </c>
      <c r="BT666" s="163" t="str">
        <f t="shared" si="594"/>
        <v/>
      </c>
      <c r="BY666" s="164" t="str">
        <f t="shared" ca="1" si="602"/>
        <v/>
      </c>
      <c r="BZ666" s="44" t="str">
        <f ca="1">IF(COUNTIF($CN$2:CN1651,BY666)=1,VLOOKUP(BY666,CH:CI,2), IF(COUNTIF($CN$2:CN1651,BY666)=0,$BZ$10,""))</f>
        <v/>
      </c>
      <c r="CA666" s="45" t="str">
        <f t="shared" ca="1" si="595"/>
        <v/>
      </c>
      <c r="CB666" s="45" t="str">
        <f t="shared" ca="1" si="603"/>
        <v/>
      </c>
      <c r="CC666" s="44" t="str">
        <f ca="1">IF(COUNTIF($CN$2:CN1651,BY666)=1,VLOOKUP(BY666,CJ:CK,2), IF(COUNTIF($CN$2:CN1651,BY666)=0,$CA$10,""))</f>
        <v/>
      </c>
      <c r="CD666" s="45" t="str">
        <f t="shared" ca="1" si="604"/>
        <v/>
      </c>
      <c r="CE666" s="46" t="str">
        <f t="shared" ca="1" si="605"/>
        <v/>
      </c>
      <c r="CF666" s="44" t="str">
        <f t="shared" ca="1" si="606"/>
        <v/>
      </c>
      <c r="CL666" s="163" t="str">
        <f t="shared" si="589"/>
        <v/>
      </c>
      <c r="CM666" s="163" t="str">
        <f t="shared" si="590"/>
        <v/>
      </c>
      <c r="CR666" s="164" t="str">
        <f t="shared" ca="1" si="596"/>
        <v/>
      </c>
      <c r="CS666" s="44" t="str">
        <f ca="1">IF(COUNTIF($DG$2:DG1651,CR666)=1,VLOOKUP(CR666,DA:DB,2), IF(COUNTIF($DG$2:DG1651,CR666)=0,$CS$10,""))</f>
        <v/>
      </c>
      <c r="CT666" s="45" t="str">
        <f t="shared" ca="1" si="597"/>
        <v/>
      </c>
      <c r="CU666" s="45" t="str">
        <f t="shared" ca="1" si="598"/>
        <v/>
      </c>
      <c r="CV666" s="44" t="str">
        <f ca="1">IF(COUNTIF($DG$2:DG1651,CR666)=1,VLOOKUP(CR666,DC:DD,2), IF(COUNTIF($DG$2:DG1651,CR666)=0,$CT$10,""))</f>
        <v/>
      </c>
      <c r="CW666" s="45" t="str">
        <f t="shared" ca="1" si="599"/>
        <v/>
      </c>
      <c r="CX666" s="46" t="str">
        <f t="shared" ca="1" si="600"/>
        <v/>
      </c>
      <c r="CY666" s="44" t="str">
        <f t="shared" ca="1" si="601"/>
        <v/>
      </c>
    </row>
    <row r="667" spans="28:103">
      <c r="AB667" s="163" t="str">
        <f t="shared" si="591"/>
        <v/>
      </c>
      <c r="AC667" s="163" t="str">
        <f t="shared" si="592"/>
        <v/>
      </c>
      <c r="BS667" s="163" t="str">
        <f t="shared" si="593"/>
        <v/>
      </c>
      <c r="BT667" s="163" t="str">
        <f t="shared" si="594"/>
        <v/>
      </c>
      <c r="BY667" s="164" t="str">
        <f t="shared" ca="1" si="602"/>
        <v/>
      </c>
      <c r="BZ667" s="44" t="str">
        <f ca="1">IF(COUNTIF($CN$2:CN1652,BY667)=1,VLOOKUP(BY667,CH:CI,2), IF(COUNTIF($CN$2:CN1652,BY667)=0,$BZ$10,""))</f>
        <v/>
      </c>
      <c r="CA667" s="45" t="str">
        <f t="shared" ca="1" si="595"/>
        <v/>
      </c>
      <c r="CB667" s="45" t="str">
        <f t="shared" ca="1" si="603"/>
        <v/>
      </c>
      <c r="CC667" s="44" t="str">
        <f ca="1">IF(COUNTIF($CN$2:CN1652,BY667)=1,VLOOKUP(BY667,CJ:CK,2), IF(COUNTIF($CN$2:CN1652,BY667)=0,$CA$10,""))</f>
        <v/>
      </c>
      <c r="CD667" s="45" t="str">
        <f t="shared" ca="1" si="604"/>
        <v/>
      </c>
      <c r="CE667" s="46" t="str">
        <f t="shared" ca="1" si="605"/>
        <v/>
      </c>
      <c r="CF667" s="44" t="str">
        <f t="shared" ca="1" si="606"/>
        <v/>
      </c>
      <c r="CL667" s="163" t="str">
        <f t="shared" si="589"/>
        <v/>
      </c>
      <c r="CM667" s="163" t="str">
        <f t="shared" si="590"/>
        <v/>
      </c>
      <c r="CR667" s="164" t="str">
        <f t="shared" ca="1" si="596"/>
        <v/>
      </c>
      <c r="CS667" s="44" t="str">
        <f ca="1">IF(COUNTIF($DG$2:DG1652,CR667)=1,VLOOKUP(CR667,DA:DB,2), IF(COUNTIF($DG$2:DG1652,CR667)=0,$CS$10,""))</f>
        <v/>
      </c>
      <c r="CT667" s="45" t="str">
        <f t="shared" ca="1" si="597"/>
        <v/>
      </c>
      <c r="CU667" s="45" t="str">
        <f t="shared" ca="1" si="598"/>
        <v/>
      </c>
      <c r="CV667" s="44" t="str">
        <f ca="1">IF(COUNTIF($DG$2:DG1652,CR667)=1,VLOOKUP(CR667,DC:DD,2), IF(COUNTIF($DG$2:DG1652,CR667)=0,$CT$10,""))</f>
        <v/>
      </c>
      <c r="CW667" s="45" t="str">
        <f t="shared" ca="1" si="599"/>
        <v/>
      </c>
      <c r="CX667" s="46" t="str">
        <f t="shared" ca="1" si="600"/>
        <v/>
      </c>
      <c r="CY667" s="44" t="str">
        <f t="shared" ca="1" si="601"/>
        <v/>
      </c>
    </row>
    <row r="668" spans="28:103">
      <c r="AB668" s="163" t="str">
        <f t="shared" si="591"/>
        <v/>
      </c>
      <c r="AC668" s="163" t="str">
        <f t="shared" si="592"/>
        <v/>
      </c>
      <c r="BS668" s="163" t="str">
        <f t="shared" si="593"/>
        <v/>
      </c>
      <c r="BT668" s="163" t="str">
        <f t="shared" si="594"/>
        <v/>
      </c>
      <c r="BY668" s="164" t="str">
        <f t="shared" ca="1" si="602"/>
        <v/>
      </c>
      <c r="BZ668" s="44" t="str">
        <f ca="1">IF(COUNTIF($CN$2:CN1653,BY668)=1,VLOOKUP(BY668,CH:CI,2), IF(COUNTIF($CN$2:CN1653,BY668)=0,$BZ$10,""))</f>
        <v/>
      </c>
      <c r="CA668" s="45" t="str">
        <f t="shared" ca="1" si="595"/>
        <v/>
      </c>
      <c r="CB668" s="45" t="str">
        <f t="shared" ca="1" si="603"/>
        <v/>
      </c>
      <c r="CC668" s="44" t="str">
        <f ca="1">IF(COUNTIF($CN$2:CN1653,BY668)=1,VLOOKUP(BY668,CJ:CK,2), IF(COUNTIF($CN$2:CN1653,BY668)=0,$CA$10,""))</f>
        <v/>
      </c>
      <c r="CD668" s="45" t="str">
        <f t="shared" ca="1" si="604"/>
        <v/>
      </c>
      <c r="CE668" s="46" t="str">
        <f t="shared" ca="1" si="605"/>
        <v/>
      </c>
      <c r="CF668" s="44" t="str">
        <f t="shared" ca="1" si="606"/>
        <v/>
      </c>
      <c r="CL668" s="163" t="str">
        <f t="shared" si="589"/>
        <v/>
      </c>
      <c r="CM668" s="163" t="str">
        <f t="shared" si="590"/>
        <v/>
      </c>
      <c r="CR668" s="164" t="str">
        <f t="shared" ca="1" si="596"/>
        <v/>
      </c>
      <c r="CS668" s="44" t="str">
        <f ca="1">IF(COUNTIF($DG$2:DG1653,CR668)=1,VLOOKUP(CR668,DA:DB,2), IF(COUNTIF($DG$2:DG1653,CR668)=0,$CS$10,""))</f>
        <v/>
      </c>
      <c r="CT668" s="45" t="str">
        <f t="shared" ca="1" si="597"/>
        <v/>
      </c>
      <c r="CU668" s="45" t="str">
        <f t="shared" ca="1" si="598"/>
        <v/>
      </c>
      <c r="CV668" s="44" t="str">
        <f ca="1">IF(COUNTIF($DG$2:DG1653,CR668)=1,VLOOKUP(CR668,DC:DD,2), IF(COUNTIF($DG$2:DG1653,CR668)=0,$CT$10,""))</f>
        <v/>
      </c>
      <c r="CW668" s="45" t="str">
        <f t="shared" ca="1" si="599"/>
        <v/>
      </c>
      <c r="CX668" s="46" t="str">
        <f t="shared" ca="1" si="600"/>
        <v/>
      </c>
      <c r="CY668" s="44" t="str">
        <f t="shared" ca="1" si="601"/>
        <v/>
      </c>
    </row>
    <row r="669" spans="28:103">
      <c r="AB669" s="163" t="str">
        <f t="shared" si="591"/>
        <v/>
      </c>
      <c r="AC669" s="163" t="str">
        <f t="shared" si="592"/>
        <v/>
      </c>
      <c r="BS669" s="163" t="str">
        <f t="shared" si="593"/>
        <v/>
      </c>
      <c r="BT669" s="163" t="str">
        <f t="shared" si="594"/>
        <v/>
      </c>
      <c r="BY669" s="164" t="str">
        <f t="shared" ca="1" si="602"/>
        <v/>
      </c>
      <c r="BZ669" s="44" t="str">
        <f ca="1">IF(COUNTIF($CN$2:CN1654,BY669)=1,VLOOKUP(BY669,CH:CI,2), IF(COUNTIF($CN$2:CN1654,BY669)=0,$BZ$10,""))</f>
        <v/>
      </c>
      <c r="CA669" s="45" t="str">
        <f t="shared" ca="1" si="595"/>
        <v/>
      </c>
      <c r="CB669" s="45" t="str">
        <f t="shared" ca="1" si="603"/>
        <v/>
      </c>
      <c r="CC669" s="44" t="str">
        <f ca="1">IF(COUNTIF($CN$2:CN1654,BY669)=1,VLOOKUP(BY669,CJ:CK,2), IF(COUNTIF($CN$2:CN1654,BY669)=0,$CA$10,""))</f>
        <v/>
      </c>
      <c r="CD669" s="45" t="str">
        <f t="shared" ca="1" si="604"/>
        <v/>
      </c>
      <c r="CE669" s="46" t="str">
        <f t="shared" ca="1" si="605"/>
        <v/>
      </c>
      <c r="CF669" s="44" t="str">
        <f t="shared" ca="1" si="606"/>
        <v/>
      </c>
      <c r="CL669" s="163" t="str">
        <f t="shared" si="589"/>
        <v/>
      </c>
      <c r="CM669" s="163" t="str">
        <f t="shared" si="590"/>
        <v/>
      </c>
      <c r="CR669" s="164" t="str">
        <f t="shared" ca="1" si="596"/>
        <v/>
      </c>
      <c r="CS669" s="44" t="str">
        <f ca="1">IF(COUNTIF($DG$2:DG1654,CR669)=1,VLOOKUP(CR669,DA:DB,2), IF(COUNTIF($DG$2:DG1654,CR669)=0,$CS$10,""))</f>
        <v/>
      </c>
      <c r="CT669" s="45" t="str">
        <f t="shared" ca="1" si="597"/>
        <v/>
      </c>
      <c r="CU669" s="45" t="str">
        <f t="shared" ca="1" si="598"/>
        <v/>
      </c>
      <c r="CV669" s="44" t="str">
        <f ca="1">IF(COUNTIF($DG$2:DG1654,CR669)=1,VLOOKUP(CR669,DC:DD,2), IF(COUNTIF($DG$2:DG1654,CR669)=0,$CT$10,""))</f>
        <v/>
      </c>
      <c r="CW669" s="45" t="str">
        <f t="shared" ca="1" si="599"/>
        <v/>
      </c>
      <c r="CX669" s="46" t="str">
        <f t="shared" ca="1" si="600"/>
        <v/>
      </c>
      <c r="CY669" s="44" t="str">
        <f t="shared" ca="1" si="601"/>
        <v/>
      </c>
    </row>
    <row r="670" spans="28:103">
      <c r="AB670" s="163" t="str">
        <f t="shared" si="591"/>
        <v/>
      </c>
      <c r="AC670" s="163" t="str">
        <f t="shared" si="592"/>
        <v/>
      </c>
      <c r="BS670" s="163" t="str">
        <f t="shared" si="593"/>
        <v/>
      </c>
      <c r="BT670" s="163" t="str">
        <f t="shared" si="594"/>
        <v/>
      </c>
      <c r="BY670" s="164" t="str">
        <f t="shared" ca="1" si="602"/>
        <v/>
      </c>
      <c r="BZ670" s="44" t="str">
        <f ca="1">IF(COUNTIF($CN$2:CN1655,BY670)=1,VLOOKUP(BY670,CH:CI,2), IF(COUNTIF($CN$2:CN1655,BY670)=0,$BZ$10,""))</f>
        <v/>
      </c>
      <c r="CA670" s="45" t="str">
        <f t="shared" ca="1" si="595"/>
        <v/>
      </c>
      <c r="CB670" s="45" t="str">
        <f t="shared" ca="1" si="603"/>
        <v/>
      </c>
      <c r="CC670" s="44" t="str">
        <f ca="1">IF(COUNTIF($CN$2:CN1655,BY670)=1,VLOOKUP(BY670,CJ:CK,2), IF(COUNTIF($CN$2:CN1655,BY670)=0,$CA$10,""))</f>
        <v/>
      </c>
      <c r="CD670" s="45" t="str">
        <f t="shared" ca="1" si="604"/>
        <v/>
      </c>
      <c r="CE670" s="46" t="str">
        <f t="shared" ca="1" si="605"/>
        <v/>
      </c>
      <c r="CF670" s="44" t="str">
        <f t="shared" ca="1" si="606"/>
        <v/>
      </c>
      <c r="CL670" s="163" t="str">
        <f t="shared" si="589"/>
        <v/>
      </c>
      <c r="CM670" s="163" t="str">
        <f t="shared" si="590"/>
        <v/>
      </c>
      <c r="CR670" s="164" t="str">
        <f t="shared" ca="1" si="596"/>
        <v/>
      </c>
      <c r="CS670" s="44" t="str">
        <f ca="1">IF(COUNTIF($DG$2:DG1655,CR670)=1,VLOOKUP(CR670,DA:DB,2), IF(COUNTIF($DG$2:DG1655,CR670)=0,$CS$10,""))</f>
        <v/>
      </c>
      <c r="CT670" s="45" t="str">
        <f t="shared" ca="1" si="597"/>
        <v/>
      </c>
      <c r="CU670" s="45" t="str">
        <f t="shared" ca="1" si="598"/>
        <v/>
      </c>
      <c r="CV670" s="44" t="str">
        <f ca="1">IF(COUNTIF($DG$2:DG1655,CR670)=1,VLOOKUP(CR670,DC:DD,2), IF(COUNTIF($DG$2:DG1655,CR670)=0,$CT$10,""))</f>
        <v/>
      </c>
      <c r="CW670" s="45" t="str">
        <f t="shared" ca="1" si="599"/>
        <v/>
      </c>
      <c r="CX670" s="46" t="str">
        <f t="shared" ca="1" si="600"/>
        <v/>
      </c>
      <c r="CY670" s="44" t="str">
        <f t="shared" ca="1" si="601"/>
        <v/>
      </c>
    </row>
    <row r="671" spans="28:103">
      <c r="AB671" s="163" t="str">
        <f t="shared" si="591"/>
        <v/>
      </c>
      <c r="AC671" s="163" t="str">
        <f t="shared" si="592"/>
        <v/>
      </c>
      <c r="BS671" s="163" t="str">
        <f t="shared" si="593"/>
        <v/>
      </c>
      <c r="BT671" s="163" t="str">
        <f t="shared" si="594"/>
        <v/>
      </c>
      <c r="BY671" s="164" t="str">
        <f t="shared" ca="1" si="602"/>
        <v/>
      </c>
      <c r="BZ671" s="44" t="str">
        <f ca="1">IF(COUNTIF($CN$2:CN1656,BY671)=1,VLOOKUP(BY671,CH:CI,2), IF(COUNTIF($CN$2:CN1656,BY671)=0,$BZ$10,""))</f>
        <v/>
      </c>
      <c r="CA671" s="45" t="str">
        <f t="shared" ca="1" si="595"/>
        <v/>
      </c>
      <c r="CB671" s="45" t="str">
        <f t="shared" ca="1" si="603"/>
        <v/>
      </c>
      <c r="CC671" s="44" t="str">
        <f ca="1">IF(COUNTIF($CN$2:CN1656,BY671)=1,VLOOKUP(BY671,CJ:CK,2), IF(COUNTIF($CN$2:CN1656,BY671)=0,$CA$10,""))</f>
        <v/>
      </c>
      <c r="CD671" s="45" t="str">
        <f t="shared" ca="1" si="604"/>
        <v/>
      </c>
      <c r="CE671" s="46" t="str">
        <f t="shared" ca="1" si="605"/>
        <v/>
      </c>
      <c r="CF671" s="44" t="str">
        <f t="shared" ca="1" si="606"/>
        <v/>
      </c>
      <c r="CL671" s="163" t="str">
        <f t="shared" si="589"/>
        <v/>
      </c>
      <c r="CM671" s="163" t="str">
        <f t="shared" si="590"/>
        <v/>
      </c>
      <c r="CR671" s="164" t="str">
        <f t="shared" ca="1" si="596"/>
        <v/>
      </c>
      <c r="CS671" s="44" t="str">
        <f ca="1">IF(COUNTIF($DG$2:DG1656,CR671)=1,VLOOKUP(CR671,DA:DB,2), IF(COUNTIF($DG$2:DG1656,CR671)=0,$CS$10,""))</f>
        <v/>
      </c>
      <c r="CT671" s="45" t="str">
        <f t="shared" ca="1" si="597"/>
        <v/>
      </c>
      <c r="CU671" s="45" t="str">
        <f t="shared" ca="1" si="598"/>
        <v/>
      </c>
      <c r="CV671" s="44" t="str">
        <f ca="1">IF(COUNTIF($DG$2:DG1656,CR671)=1,VLOOKUP(CR671,DC:DD,2), IF(COUNTIF($DG$2:DG1656,CR671)=0,$CT$10,""))</f>
        <v/>
      </c>
      <c r="CW671" s="45" t="str">
        <f t="shared" ca="1" si="599"/>
        <v/>
      </c>
      <c r="CX671" s="46" t="str">
        <f t="shared" ca="1" si="600"/>
        <v/>
      </c>
      <c r="CY671" s="44" t="str">
        <f t="shared" ca="1" si="601"/>
        <v/>
      </c>
    </row>
    <row r="672" spans="28:103">
      <c r="AB672" s="163" t="str">
        <f t="shared" si="591"/>
        <v/>
      </c>
      <c r="AC672" s="163" t="str">
        <f t="shared" si="592"/>
        <v/>
      </c>
      <c r="BS672" s="163" t="str">
        <f t="shared" si="593"/>
        <v/>
      </c>
      <c r="BT672" s="163" t="str">
        <f t="shared" si="594"/>
        <v/>
      </c>
      <c r="BY672" s="164" t="str">
        <f t="shared" ca="1" si="602"/>
        <v/>
      </c>
      <c r="BZ672" s="44" t="str">
        <f ca="1">IF(COUNTIF($CN$2:CN1657,BY672)=1,VLOOKUP(BY672,CH:CI,2), IF(COUNTIF($CN$2:CN1657,BY672)=0,$BZ$10,""))</f>
        <v/>
      </c>
      <c r="CA672" s="45" t="str">
        <f t="shared" ca="1" si="595"/>
        <v/>
      </c>
      <c r="CB672" s="45" t="str">
        <f t="shared" ca="1" si="603"/>
        <v/>
      </c>
      <c r="CC672" s="44" t="str">
        <f ca="1">IF(COUNTIF($CN$2:CN1657,BY672)=1,VLOOKUP(BY672,CJ:CK,2), IF(COUNTIF($CN$2:CN1657,BY672)=0,$CA$10,""))</f>
        <v/>
      </c>
      <c r="CD672" s="45" t="str">
        <f t="shared" ca="1" si="604"/>
        <v/>
      </c>
      <c r="CE672" s="46" t="str">
        <f t="shared" ca="1" si="605"/>
        <v/>
      </c>
      <c r="CF672" s="44" t="str">
        <f t="shared" ca="1" si="606"/>
        <v/>
      </c>
      <c r="CL672" s="163" t="str">
        <f t="shared" si="589"/>
        <v/>
      </c>
      <c r="CM672" s="163" t="str">
        <f t="shared" si="590"/>
        <v/>
      </c>
      <c r="CR672" s="164" t="str">
        <f t="shared" ca="1" si="596"/>
        <v/>
      </c>
      <c r="CS672" s="44" t="str">
        <f ca="1">IF(COUNTIF($DG$2:DG1657,CR672)=1,VLOOKUP(CR672,DA:DB,2), IF(COUNTIF($DG$2:DG1657,CR672)=0,$CS$10,""))</f>
        <v/>
      </c>
      <c r="CT672" s="45" t="str">
        <f t="shared" ca="1" si="597"/>
        <v/>
      </c>
      <c r="CU672" s="45" t="str">
        <f t="shared" ca="1" si="598"/>
        <v/>
      </c>
      <c r="CV672" s="44" t="str">
        <f ca="1">IF(COUNTIF($DG$2:DG1657,CR672)=1,VLOOKUP(CR672,DC:DD,2), IF(COUNTIF($DG$2:DG1657,CR672)=0,$CT$10,""))</f>
        <v/>
      </c>
      <c r="CW672" s="45" t="str">
        <f t="shared" ca="1" si="599"/>
        <v/>
      </c>
      <c r="CX672" s="46" t="str">
        <f t="shared" ca="1" si="600"/>
        <v/>
      </c>
      <c r="CY672" s="44" t="str">
        <f t="shared" ca="1" si="601"/>
        <v/>
      </c>
    </row>
    <row r="673" spans="28:103">
      <c r="AB673" s="163" t="str">
        <f t="shared" si="591"/>
        <v/>
      </c>
      <c r="AC673" s="163" t="str">
        <f t="shared" si="592"/>
        <v/>
      </c>
      <c r="BS673" s="163" t="str">
        <f t="shared" si="593"/>
        <v/>
      </c>
      <c r="BT673" s="163" t="str">
        <f t="shared" si="594"/>
        <v/>
      </c>
      <c r="BY673" s="164" t="str">
        <f t="shared" ca="1" si="602"/>
        <v/>
      </c>
      <c r="BZ673" s="44" t="str">
        <f ca="1">IF(COUNTIF($CN$2:CN1658,BY673)=1,VLOOKUP(BY673,CH:CI,2), IF(COUNTIF($CN$2:CN1658,BY673)=0,$BZ$10,""))</f>
        <v/>
      </c>
      <c r="CA673" s="45" t="str">
        <f t="shared" ca="1" si="595"/>
        <v/>
      </c>
      <c r="CB673" s="45" t="str">
        <f t="shared" ca="1" si="603"/>
        <v/>
      </c>
      <c r="CC673" s="44" t="str">
        <f ca="1">IF(COUNTIF($CN$2:CN1658,BY673)=1,VLOOKUP(BY673,CJ:CK,2), IF(COUNTIF($CN$2:CN1658,BY673)=0,$CA$10,""))</f>
        <v/>
      </c>
      <c r="CD673" s="45" t="str">
        <f t="shared" ca="1" si="604"/>
        <v/>
      </c>
      <c r="CE673" s="46" t="str">
        <f t="shared" ca="1" si="605"/>
        <v/>
      </c>
      <c r="CF673" s="44" t="str">
        <f t="shared" ca="1" si="606"/>
        <v/>
      </c>
      <c r="CL673" s="163" t="str">
        <f t="shared" si="589"/>
        <v/>
      </c>
      <c r="CM673" s="163" t="str">
        <f t="shared" si="590"/>
        <v/>
      </c>
      <c r="CR673" s="164" t="str">
        <f t="shared" ca="1" si="596"/>
        <v/>
      </c>
      <c r="CS673" s="44" t="str">
        <f ca="1">IF(COUNTIF($DG$2:DG1658,CR673)=1,VLOOKUP(CR673,DA:DB,2), IF(COUNTIF($DG$2:DG1658,CR673)=0,$CS$10,""))</f>
        <v/>
      </c>
      <c r="CT673" s="45" t="str">
        <f t="shared" ca="1" si="597"/>
        <v/>
      </c>
      <c r="CU673" s="45" t="str">
        <f t="shared" ca="1" si="598"/>
        <v/>
      </c>
      <c r="CV673" s="44" t="str">
        <f ca="1">IF(COUNTIF($DG$2:DG1658,CR673)=1,VLOOKUP(CR673,DC:DD,2), IF(COUNTIF($DG$2:DG1658,CR673)=0,$CT$10,""))</f>
        <v/>
      </c>
      <c r="CW673" s="45" t="str">
        <f t="shared" ca="1" si="599"/>
        <v/>
      </c>
      <c r="CX673" s="46" t="str">
        <f t="shared" ca="1" si="600"/>
        <v/>
      </c>
      <c r="CY673" s="44" t="str">
        <f t="shared" ca="1" si="601"/>
        <v/>
      </c>
    </row>
    <row r="674" spans="28:103">
      <c r="AB674" s="163" t="str">
        <f t="shared" si="591"/>
        <v/>
      </c>
      <c r="AC674" s="163" t="str">
        <f t="shared" si="592"/>
        <v/>
      </c>
      <c r="BS674" s="163" t="str">
        <f t="shared" si="593"/>
        <v/>
      </c>
      <c r="BT674" s="163" t="str">
        <f t="shared" si="594"/>
        <v/>
      </c>
      <c r="BY674" s="164" t="str">
        <f t="shared" ca="1" si="602"/>
        <v/>
      </c>
      <c r="BZ674" s="44" t="str">
        <f ca="1">IF(COUNTIF($CN$2:CN1659,BY674)=1,VLOOKUP(BY674,CH:CI,2), IF(COUNTIF($CN$2:CN1659,BY674)=0,$BZ$10,""))</f>
        <v/>
      </c>
      <c r="CA674" s="45" t="str">
        <f t="shared" ca="1" si="595"/>
        <v/>
      </c>
      <c r="CB674" s="45" t="str">
        <f t="shared" ca="1" si="603"/>
        <v/>
      </c>
      <c r="CC674" s="44" t="str">
        <f ca="1">IF(COUNTIF($CN$2:CN1659,BY674)=1,VLOOKUP(BY674,CJ:CK,2), IF(COUNTIF($CN$2:CN1659,BY674)=0,$CA$10,""))</f>
        <v/>
      </c>
      <c r="CD674" s="45" t="str">
        <f t="shared" ca="1" si="604"/>
        <v/>
      </c>
      <c r="CE674" s="46" t="str">
        <f t="shared" ca="1" si="605"/>
        <v/>
      </c>
      <c r="CF674" s="44" t="str">
        <f t="shared" ca="1" si="606"/>
        <v/>
      </c>
      <c r="CL674" s="163" t="str">
        <f t="shared" si="589"/>
        <v/>
      </c>
      <c r="CM674" s="163" t="str">
        <f t="shared" si="590"/>
        <v/>
      </c>
      <c r="CR674" s="164" t="str">
        <f t="shared" ca="1" si="596"/>
        <v/>
      </c>
      <c r="CS674" s="44" t="str">
        <f ca="1">IF(COUNTIF($DG$2:DG1659,CR674)=1,VLOOKUP(CR674,DA:DB,2), IF(COUNTIF($DG$2:DG1659,CR674)=0,$CS$10,""))</f>
        <v/>
      </c>
      <c r="CT674" s="45" t="str">
        <f t="shared" ca="1" si="597"/>
        <v/>
      </c>
      <c r="CU674" s="45" t="str">
        <f t="shared" ca="1" si="598"/>
        <v/>
      </c>
      <c r="CV674" s="44" t="str">
        <f ca="1">IF(COUNTIF($DG$2:DG1659,CR674)=1,VLOOKUP(CR674,DC:DD,2), IF(COUNTIF($DG$2:DG1659,CR674)=0,$CT$10,""))</f>
        <v/>
      </c>
      <c r="CW674" s="45" t="str">
        <f t="shared" ca="1" si="599"/>
        <v/>
      </c>
      <c r="CX674" s="46" t="str">
        <f t="shared" ca="1" si="600"/>
        <v/>
      </c>
      <c r="CY674" s="44" t="str">
        <f t="shared" ca="1" si="601"/>
        <v/>
      </c>
    </row>
    <row r="675" spans="28:103">
      <c r="AB675" s="163" t="str">
        <f t="shared" si="591"/>
        <v/>
      </c>
      <c r="AC675" s="163" t="str">
        <f t="shared" si="592"/>
        <v/>
      </c>
      <c r="BS675" s="163" t="str">
        <f t="shared" si="593"/>
        <v/>
      </c>
      <c r="BT675" s="163" t="str">
        <f t="shared" si="594"/>
        <v/>
      </c>
      <c r="BY675" s="164" t="str">
        <f t="shared" ca="1" si="602"/>
        <v/>
      </c>
      <c r="BZ675" s="44" t="str">
        <f ca="1">IF(COUNTIF($CN$2:CN1660,BY675)=1,VLOOKUP(BY675,CH:CI,2), IF(COUNTIF($CN$2:CN1660,BY675)=0,$BZ$10,""))</f>
        <v/>
      </c>
      <c r="CA675" s="45" t="str">
        <f t="shared" ca="1" si="595"/>
        <v/>
      </c>
      <c r="CB675" s="45" t="str">
        <f t="shared" ca="1" si="603"/>
        <v/>
      </c>
      <c r="CC675" s="44" t="str">
        <f ca="1">IF(COUNTIF($CN$2:CN1660,BY675)=1,VLOOKUP(BY675,CJ:CK,2), IF(COUNTIF($CN$2:CN1660,BY675)=0,$CA$10,""))</f>
        <v/>
      </c>
      <c r="CD675" s="45" t="str">
        <f t="shared" ca="1" si="604"/>
        <v/>
      </c>
      <c r="CE675" s="46" t="str">
        <f t="shared" ca="1" si="605"/>
        <v/>
      </c>
      <c r="CF675" s="44" t="str">
        <f t="shared" ca="1" si="606"/>
        <v/>
      </c>
      <c r="CL675" s="163" t="str">
        <f t="shared" si="589"/>
        <v/>
      </c>
      <c r="CM675" s="163" t="str">
        <f t="shared" si="590"/>
        <v/>
      </c>
      <c r="CR675" s="164" t="str">
        <f t="shared" ca="1" si="596"/>
        <v/>
      </c>
      <c r="CS675" s="44" t="str">
        <f ca="1">IF(COUNTIF($DG$2:DG1660,CR675)=1,VLOOKUP(CR675,DA:DB,2), IF(COUNTIF($DG$2:DG1660,CR675)=0,$CS$10,""))</f>
        <v/>
      </c>
      <c r="CT675" s="45" t="str">
        <f t="shared" ca="1" si="597"/>
        <v/>
      </c>
      <c r="CU675" s="45" t="str">
        <f t="shared" ca="1" si="598"/>
        <v/>
      </c>
      <c r="CV675" s="44" t="str">
        <f ca="1">IF(COUNTIF($DG$2:DG1660,CR675)=1,VLOOKUP(CR675,DC:DD,2), IF(COUNTIF($DG$2:DG1660,CR675)=0,$CT$10,""))</f>
        <v/>
      </c>
      <c r="CW675" s="45" t="str">
        <f t="shared" ca="1" si="599"/>
        <v/>
      </c>
      <c r="CX675" s="46" t="str">
        <f t="shared" ca="1" si="600"/>
        <v/>
      </c>
      <c r="CY675" s="44" t="str">
        <f t="shared" ca="1" si="601"/>
        <v/>
      </c>
    </row>
    <row r="676" spans="28:103">
      <c r="AB676" s="163" t="str">
        <f t="shared" si="591"/>
        <v/>
      </c>
      <c r="AC676" s="163" t="str">
        <f t="shared" si="592"/>
        <v/>
      </c>
      <c r="BS676" s="163" t="str">
        <f t="shared" si="593"/>
        <v/>
      </c>
      <c r="BT676" s="163" t="str">
        <f t="shared" si="594"/>
        <v/>
      </c>
      <c r="BY676" s="164" t="str">
        <f t="shared" ca="1" si="602"/>
        <v/>
      </c>
      <c r="BZ676" s="44" t="str">
        <f ca="1">IF(COUNTIF($CN$2:CN1661,BY676)=1,VLOOKUP(BY676,CH:CI,2), IF(COUNTIF($CN$2:CN1661,BY676)=0,$BZ$10,""))</f>
        <v/>
      </c>
      <c r="CA676" s="45" t="str">
        <f t="shared" ca="1" si="595"/>
        <v/>
      </c>
      <c r="CB676" s="45" t="str">
        <f t="shared" ca="1" si="603"/>
        <v/>
      </c>
      <c r="CC676" s="44" t="str">
        <f ca="1">IF(COUNTIF($CN$2:CN1661,BY676)=1,VLOOKUP(BY676,CJ:CK,2), IF(COUNTIF($CN$2:CN1661,BY676)=0,$CA$10,""))</f>
        <v/>
      </c>
      <c r="CD676" s="45" t="str">
        <f t="shared" ca="1" si="604"/>
        <v/>
      </c>
      <c r="CE676" s="46" t="str">
        <f t="shared" ca="1" si="605"/>
        <v/>
      </c>
      <c r="CF676" s="44" t="str">
        <f t="shared" ca="1" si="606"/>
        <v/>
      </c>
      <c r="CL676" s="163" t="str">
        <f t="shared" si="589"/>
        <v/>
      </c>
      <c r="CM676" s="163" t="str">
        <f t="shared" si="590"/>
        <v/>
      </c>
      <c r="CR676" s="164" t="str">
        <f t="shared" ca="1" si="596"/>
        <v/>
      </c>
      <c r="CS676" s="44" t="str">
        <f ca="1">IF(COUNTIF($DG$2:DG1661,CR676)=1,VLOOKUP(CR676,DA:DB,2), IF(COUNTIF($DG$2:DG1661,CR676)=0,$CS$10,""))</f>
        <v/>
      </c>
      <c r="CT676" s="45" t="str">
        <f t="shared" ca="1" si="597"/>
        <v/>
      </c>
      <c r="CU676" s="45" t="str">
        <f t="shared" ca="1" si="598"/>
        <v/>
      </c>
      <c r="CV676" s="44" t="str">
        <f ca="1">IF(COUNTIF($DG$2:DG1661,CR676)=1,VLOOKUP(CR676,DC:DD,2), IF(COUNTIF($DG$2:DG1661,CR676)=0,$CT$10,""))</f>
        <v/>
      </c>
      <c r="CW676" s="45" t="str">
        <f t="shared" ca="1" si="599"/>
        <v/>
      </c>
      <c r="CX676" s="46" t="str">
        <f t="shared" ca="1" si="600"/>
        <v/>
      </c>
      <c r="CY676" s="44" t="str">
        <f t="shared" ca="1" si="601"/>
        <v/>
      </c>
    </row>
    <row r="677" spans="28:103">
      <c r="AB677" s="163" t="str">
        <f t="shared" si="591"/>
        <v/>
      </c>
      <c r="AC677" s="163" t="str">
        <f t="shared" si="592"/>
        <v/>
      </c>
      <c r="BS677" s="163" t="str">
        <f t="shared" si="593"/>
        <v/>
      </c>
      <c r="BT677" s="163" t="str">
        <f t="shared" si="594"/>
        <v/>
      </c>
      <c r="BY677" s="164" t="str">
        <f t="shared" ca="1" si="602"/>
        <v/>
      </c>
      <c r="BZ677" s="44" t="str">
        <f ca="1">IF(COUNTIF($CN$2:CN1662,BY677)=1,VLOOKUP(BY677,CH:CI,2), IF(COUNTIF($CN$2:CN1662,BY677)=0,$BZ$10,""))</f>
        <v/>
      </c>
      <c r="CA677" s="45" t="str">
        <f t="shared" ca="1" si="595"/>
        <v/>
      </c>
      <c r="CB677" s="45" t="str">
        <f t="shared" ca="1" si="603"/>
        <v/>
      </c>
      <c r="CC677" s="44" t="str">
        <f ca="1">IF(COUNTIF($CN$2:CN1662,BY677)=1,VLOOKUP(BY677,CJ:CK,2), IF(COUNTIF($CN$2:CN1662,BY677)=0,$CA$10,""))</f>
        <v/>
      </c>
      <c r="CD677" s="45" t="str">
        <f t="shared" ca="1" si="604"/>
        <v/>
      </c>
      <c r="CE677" s="46" t="str">
        <f t="shared" ca="1" si="605"/>
        <v/>
      </c>
      <c r="CF677" s="44" t="str">
        <f t="shared" ca="1" si="606"/>
        <v/>
      </c>
      <c r="CL677" s="163" t="str">
        <f t="shared" si="589"/>
        <v/>
      </c>
      <c r="CM677" s="163" t="str">
        <f t="shared" si="590"/>
        <v/>
      </c>
      <c r="CR677" s="164" t="str">
        <f t="shared" ca="1" si="596"/>
        <v/>
      </c>
      <c r="CS677" s="44" t="str">
        <f ca="1">IF(COUNTIF($DG$2:DG1662,CR677)=1,VLOOKUP(CR677,DA:DB,2), IF(COUNTIF($DG$2:DG1662,CR677)=0,$CS$10,""))</f>
        <v/>
      </c>
      <c r="CT677" s="45" t="str">
        <f t="shared" ca="1" si="597"/>
        <v/>
      </c>
      <c r="CU677" s="45" t="str">
        <f t="shared" ca="1" si="598"/>
        <v/>
      </c>
      <c r="CV677" s="44" t="str">
        <f ca="1">IF(COUNTIF($DG$2:DG1662,CR677)=1,VLOOKUP(CR677,DC:DD,2), IF(COUNTIF($DG$2:DG1662,CR677)=0,$CT$10,""))</f>
        <v/>
      </c>
      <c r="CW677" s="45" t="str">
        <f t="shared" ca="1" si="599"/>
        <v/>
      </c>
      <c r="CX677" s="46" t="str">
        <f t="shared" ca="1" si="600"/>
        <v/>
      </c>
      <c r="CY677" s="44" t="str">
        <f t="shared" ca="1" si="601"/>
        <v/>
      </c>
    </row>
    <row r="678" spans="28:103">
      <c r="AB678" s="163" t="str">
        <f t="shared" si="591"/>
        <v/>
      </c>
      <c r="AC678" s="163" t="str">
        <f t="shared" si="592"/>
        <v/>
      </c>
      <c r="BS678" s="163" t="str">
        <f t="shared" si="593"/>
        <v/>
      </c>
      <c r="BT678" s="163" t="str">
        <f t="shared" si="594"/>
        <v/>
      </c>
      <c r="BY678" s="164" t="str">
        <f t="shared" ca="1" si="602"/>
        <v/>
      </c>
      <c r="BZ678" s="44" t="str">
        <f ca="1">IF(COUNTIF($CN$2:CN1663,BY678)=1,VLOOKUP(BY678,CH:CI,2), IF(COUNTIF($CN$2:CN1663,BY678)=0,$BZ$10,""))</f>
        <v/>
      </c>
      <c r="CA678" s="45" t="str">
        <f t="shared" ca="1" si="595"/>
        <v/>
      </c>
      <c r="CB678" s="45" t="str">
        <f t="shared" ca="1" si="603"/>
        <v/>
      </c>
      <c r="CC678" s="44" t="str">
        <f ca="1">IF(COUNTIF($CN$2:CN1663,BY678)=1,VLOOKUP(BY678,CJ:CK,2), IF(COUNTIF($CN$2:CN1663,BY678)=0,$CA$10,""))</f>
        <v/>
      </c>
      <c r="CD678" s="45" t="str">
        <f t="shared" ca="1" si="604"/>
        <v/>
      </c>
      <c r="CE678" s="46" t="str">
        <f t="shared" ca="1" si="605"/>
        <v/>
      </c>
      <c r="CF678" s="44" t="str">
        <f t="shared" ca="1" si="606"/>
        <v/>
      </c>
      <c r="CL678" s="163" t="str">
        <f t="shared" si="589"/>
        <v/>
      </c>
      <c r="CM678" s="163" t="str">
        <f t="shared" si="590"/>
        <v/>
      </c>
      <c r="CR678" s="164" t="str">
        <f t="shared" ca="1" si="596"/>
        <v/>
      </c>
      <c r="CS678" s="44" t="str">
        <f ca="1">IF(COUNTIF($DG$2:DG1663,CR678)=1,VLOOKUP(CR678,DA:DB,2), IF(COUNTIF($DG$2:DG1663,CR678)=0,$CS$10,""))</f>
        <v/>
      </c>
      <c r="CT678" s="45" t="str">
        <f t="shared" ca="1" si="597"/>
        <v/>
      </c>
      <c r="CU678" s="45" t="str">
        <f t="shared" ca="1" si="598"/>
        <v/>
      </c>
      <c r="CV678" s="44" t="str">
        <f ca="1">IF(COUNTIF($DG$2:DG1663,CR678)=1,VLOOKUP(CR678,DC:DD,2), IF(COUNTIF($DG$2:DG1663,CR678)=0,$CT$10,""))</f>
        <v/>
      </c>
      <c r="CW678" s="45" t="str">
        <f t="shared" ca="1" si="599"/>
        <v/>
      </c>
      <c r="CX678" s="46" t="str">
        <f t="shared" ca="1" si="600"/>
        <v/>
      </c>
      <c r="CY678" s="44" t="str">
        <f t="shared" ca="1" si="601"/>
        <v/>
      </c>
    </row>
    <row r="679" spans="28:103">
      <c r="AB679" s="163" t="str">
        <f t="shared" si="591"/>
        <v/>
      </c>
      <c r="AC679" s="163" t="str">
        <f t="shared" si="592"/>
        <v/>
      </c>
      <c r="BS679" s="163" t="str">
        <f t="shared" si="593"/>
        <v/>
      </c>
      <c r="BT679" s="163" t="str">
        <f t="shared" si="594"/>
        <v/>
      </c>
      <c r="BY679" s="164" t="str">
        <f t="shared" ca="1" si="602"/>
        <v/>
      </c>
      <c r="BZ679" s="44" t="str">
        <f ca="1">IF(COUNTIF($CN$2:CN1664,BY679)=1,VLOOKUP(BY679,CH:CI,2), IF(COUNTIF($CN$2:CN1664,BY679)=0,$BZ$10,""))</f>
        <v/>
      </c>
      <c r="CA679" s="45" t="str">
        <f t="shared" ca="1" si="595"/>
        <v/>
      </c>
      <c r="CB679" s="45" t="str">
        <f t="shared" ca="1" si="603"/>
        <v/>
      </c>
      <c r="CC679" s="44" t="str">
        <f ca="1">IF(COUNTIF($CN$2:CN1664,BY679)=1,VLOOKUP(BY679,CJ:CK,2), IF(COUNTIF($CN$2:CN1664,BY679)=0,$CA$10,""))</f>
        <v/>
      </c>
      <c r="CD679" s="45" t="str">
        <f t="shared" ca="1" si="604"/>
        <v/>
      </c>
      <c r="CE679" s="46" t="str">
        <f t="shared" ca="1" si="605"/>
        <v/>
      </c>
      <c r="CF679" s="44" t="str">
        <f t="shared" ca="1" si="606"/>
        <v/>
      </c>
      <c r="CL679" s="163" t="str">
        <f t="shared" si="589"/>
        <v/>
      </c>
      <c r="CM679" s="163" t="str">
        <f t="shared" si="590"/>
        <v/>
      </c>
      <c r="CR679" s="164" t="str">
        <f t="shared" ca="1" si="596"/>
        <v/>
      </c>
      <c r="CS679" s="44" t="str">
        <f ca="1">IF(COUNTIF($DG$2:DG1664,CR679)=1,VLOOKUP(CR679,DA:DB,2), IF(COUNTIF($DG$2:DG1664,CR679)=0,$CS$10,""))</f>
        <v/>
      </c>
      <c r="CT679" s="45" t="str">
        <f t="shared" ca="1" si="597"/>
        <v/>
      </c>
      <c r="CU679" s="45" t="str">
        <f t="shared" ca="1" si="598"/>
        <v/>
      </c>
      <c r="CV679" s="44" t="str">
        <f ca="1">IF(COUNTIF($DG$2:DG1664,CR679)=1,VLOOKUP(CR679,DC:DD,2), IF(COUNTIF($DG$2:DG1664,CR679)=0,$CT$10,""))</f>
        <v/>
      </c>
      <c r="CW679" s="45" t="str">
        <f t="shared" ca="1" si="599"/>
        <v/>
      </c>
      <c r="CX679" s="46" t="str">
        <f t="shared" ca="1" si="600"/>
        <v/>
      </c>
      <c r="CY679" s="44" t="str">
        <f t="shared" ca="1" si="601"/>
        <v/>
      </c>
    </row>
    <row r="680" spans="28:103">
      <c r="AB680" s="163" t="str">
        <f t="shared" si="591"/>
        <v/>
      </c>
      <c r="AC680" s="163" t="str">
        <f t="shared" si="592"/>
        <v/>
      </c>
      <c r="BS680" s="163" t="str">
        <f t="shared" si="593"/>
        <v/>
      </c>
      <c r="BT680" s="163" t="str">
        <f t="shared" si="594"/>
        <v/>
      </c>
      <c r="BY680" s="164" t="str">
        <f t="shared" ca="1" si="602"/>
        <v/>
      </c>
      <c r="BZ680" s="44" t="str">
        <f ca="1">IF(COUNTIF($CN$2:CN1665,BY680)=1,VLOOKUP(BY680,CH:CI,2), IF(COUNTIF($CN$2:CN1665,BY680)=0,$BZ$10,""))</f>
        <v/>
      </c>
      <c r="CA680" s="45" t="str">
        <f t="shared" ca="1" si="595"/>
        <v/>
      </c>
      <c r="CB680" s="45" t="str">
        <f t="shared" ca="1" si="603"/>
        <v/>
      </c>
      <c r="CC680" s="44" t="str">
        <f ca="1">IF(COUNTIF($CN$2:CN1665,BY680)=1,VLOOKUP(BY680,CJ:CK,2), IF(COUNTIF($CN$2:CN1665,BY680)=0,$CA$10,""))</f>
        <v/>
      </c>
      <c r="CD680" s="45" t="str">
        <f t="shared" ca="1" si="604"/>
        <v/>
      </c>
      <c r="CE680" s="46" t="str">
        <f t="shared" ca="1" si="605"/>
        <v/>
      </c>
      <c r="CF680" s="44" t="str">
        <f t="shared" ca="1" si="606"/>
        <v/>
      </c>
      <c r="CL680" s="163" t="str">
        <f t="shared" si="589"/>
        <v/>
      </c>
      <c r="CM680" s="163" t="str">
        <f t="shared" si="590"/>
        <v/>
      </c>
      <c r="CR680" s="164" t="str">
        <f t="shared" ca="1" si="596"/>
        <v/>
      </c>
      <c r="CS680" s="44" t="str">
        <f ca="1">IF(COUNTIF($DG$2:DG1665,CR680)=1,VLOOKUP(CR680,DA:DB,2), IF(COUNTIF($DG$2:DG1665,CR680)=0,$CS$10,""))</f>
        <v/>
      </c>
      <c r="CT680" s="45" t="str">
        <f t="shared" ca="1" si="597"/>
        <v/>
      </c>
      <c r="CU680" s="45" t="str">
        <f t="shared" ca="1" si="598"/>
        <v/>
      </c>
      <c r="CV680" s="44" t="str">
        <f ca="1">IF(COUNTIF($DG$2:DG1665,CR680)=1,VLOOKUP(CR680,DC:DD,2), IF(COUNTIF($DG$2:DG1665,CR680)=0,$CT$10,""))</f>
        <v/>
      </c>
      <c r="CW680" s="45" t="str">
        <f t="shared" ca="1" si="599"/>
        <v/>
      </c>
      <c r="CX680" s="46" t="str">
        <f t="shared" ca="1" si="600"/>
        <v/>
      </c>
      <c r="CY680" s="44" t="str">
        <f t="shared" ca="1" si="601"/>
        <v/>
      </c>
    </row>
    <row r="681" spans="28:103">
      <c r="AB681" s="163" t="str">
        <f t="shared" si="591"/>
        <v/>
      </c>
      <c r="AC681" s="163" t="str">
        <f t="shared" si="592"/>
        <v/>
      </c>
      <c r="BS681" s="163" t="str">
        <f t="shared" si="593"/>
        <v/>
      </c>
      <c r="BT681" s="163" t="str">
        <f t="shared" si="594"/>
        <v/>
      </c>
      <c r="BY681" s="164" t="str">
        <f t="shared" ca="1" si="602"/>
        <v/>
      </c>
      <c r="BZ681" s="44" t="str">
        <f ca="1">IF(COUNTIF($CN$2:CN1666,BY681)=1,VLOOKUP(BY681,CH:CI,2), IF(COUNTIF($CN$2:CN1666,BY681)=0,$BZ$10,""))</f>
        <v/>
      </c>
      <c r="CA681" s="45" t="str">
        <f t="shared" ca="1" si="595"/>
        <v/>
      </c>
      <c r="CB681" s="45" t="str">
        <f t="shared" ca="1" si="603"/>
        <v/>
      </c>
      <c r="CC681" s="44" t="str">
        <f ca="1">IF(COUNTIF($CN$2:CN1666,BY681)=1,VLOOKUP(BY681,CJ:CK,2), IF(COUNTIF($CN$2:CN1666,BY681)=0,$CA$10,""))</f>
        <v/>
      </c>
      <c r="CD681" s="45" t="str">
        <f t="shared" ca="1" si="604"/>
        <v/>
      </c>
      <c r="CE681" s="46" t="str">
        <f t="shared" ca="1" si="605"/>
        <v/>
      </c>
      <c r="CF681" s="44" t="str">
        <f t="shared" ca="1" si="606"/>
        <v/>
      </c>
      <c r="CL681" s="163" t="str">
        <f t="shared" si="589"/>
        <v/>
      </c>
      <c r="CM681" s="163" t="str">
        <f t="shared" si="590"/>
        <v/>
      </c>
      <c r="CR681" s="164" t="str">
        <f t="shared" ca="1" si="596"/>
        <v/>
      </c>
      <c r="CS681" s="44" t="str">
        <f ca="1">IF(COUNTIF($DG$2:DG1666,CR681)=1,VLOOKUP(CR681,DA:DB,2), IF(COUNTIF($DG$2:DG1666,CR681)=0,$CS$10,""))</f>
        <v/>
      </c>
      <c r="CT681" s="45" t="str">
        <f t="shared" ca="1" si="597"/>
        <v/>
      </c>
      <c r="CU681" s="45" t="str">
        <f t="shared" ca="1" si="598"/>
        <v/>
      </c>
      <c r="CV681" s="44" t="str">
        <f ca="1">IF(COUNTIF($DG$2:DG1666,CR681)=1,VLOOKUP(CR681,DC:DD,2), IF(COUNTIF($DG$2:DG1666,CR681)=0,$CT$10,""))</f>
        <v/>
      </c>
      <c r="CW681" s="45" t="str">
        <f t="shared" ca="1" si="599"/>
        <v/>
      </c>
      <c r="CX681" s="46" t="str">
        <f t="shared" ca="1" si="600"/>
        <v/>
      </c>
      <c r="CY681" s="44" t="str">
        <f t="shared" ca="1" si="601"/>
        <v/>
      </c>
    </row>
    <row r="682" spans="28:103">
      <c r="AB682" s="163" t="str">
        <f t="shared" si="591"/>
        <v/>
      </c>
      <c r="AC682" s="163" t="str">
        <f t="shared" si="592"/>
        <v/>
      </c>
      <c r="BS682" s="163" t="str">
        <f t="shared" si="593"/>
        <v/>
      </c>
      <c r="BT682" s="163" t="str">
        <f t="shared" si="594"/>
        <v/>
      </c>
      <c r="BY682" s="164" t="str">
        <f t="shared" ca="1" si="602"/>
        <v/>
      </c>
      <c r="BZ682" s="44" t="str">
        <f ca="1">IF(COUNTIF($CN$2:CN1667,BY682)=1,VLOOKUP(BY682,CH:CI,2), IF(COUNTIF($CN$2:CN1667,BY682)=0,$BZ$10,""))</f>
        <v/>
      </c>
      <c r="CA682" s="45" t="str">
        <f t="shared" ca="1" si="595"/>
        <v/>
      </c>
      <c r="CB682" s="45" t="str">
        <f t="shared" ca="1" si="603"/>
        <v/>
      </c>
      <c r="CC682" s="44" t="str">
        <f ca="1">IF(COUNTIF($CN$2:CN1667,BY682)=1,VLOOKUP(BY682,CJ:CK,2), IF(COUNTIF($CN$2:CN1667,BY682)=0,$CA$10,""))</f>
        <v/>
      </c>
      <c r="CD682" s="45" t="str">
        <f t="shared" ca="1" si="604"/>
        <v/>
      </c>
      <c r="CE682" s="46" t="str">
        <f t="shared" ca="1" si="605"/>
        <v/>
      </c>
      <c r="CF682" s="44" t="str">
        <f t="shared" ca="1" si="606"/>
        <v/>
      </c>
      <c r="CL682" s="163" t="str">
        <f t="shared" si="589"/>
        <v/>
      </c>
      <c r="CM682" s="163" t="str">
        <f t="shared" si="590"/>
        <v/>
      </c>
      <c r="CR682" s="164" t="str">
        <f t="shared" ca="1" si="596"/>
        <v/>
      </c>
      <c r="CS682" s="44" t="str">
        <f ca="1">IF(COUNTIF($DG$2:DG1667,CR682)=1,VLOOKUP(CR682,DA:DB,2), IF(COUNTIF($DG$2:DG1667,CR682)=0,$CS$10,""))</f>
        <v/>
      </c>
      <c r="CT682" s="45" t="str">
        <f t="shared" ca="1" si="597"/>
        <v/>
      </c>
      <c r="CU682" s="45" t="str">
        <f t="shared" ca="1" si="598"/>
        <v/>
      </c>
      <c r="CV682" s="44" t="str">
        <f ca="1">IF(COUNTIF($DG$2:DG1667,CR682)=1,VLOOKUP(CR682,DC:DD,2), IF(COUNTIF($DG$2:DG1667,CR682)=0,$CT$10,""))</f>
        <v/>
      </c>
      <c r="CW682" s="45" t="str">
        <f t="shared" ca="1" si="599"/>
        <v/>
      </c>
      <c r="CX682" s="46" t="str">
        <f t="shared" ca="1" si="600"/>
        <v/>
      </c>
      <c r="CY682" s="44" t="str">
        <f t="shared" ca="1" si="601"/>
        <v/>
      </c>
    </row>
    <row r="683" spans="28:103">
      <c r="AB683" s="163" t="str">
        <f t="shared" si="591"/>
        <v/>
      </c>
      <c r="AC683" s="163" t="str">
        <f t="shared" si="592"/>
        <v/>
      </c>
      <c r="BS683" s="163" t="str">
        <f t="shared" si="593"/>
        <v/>
      </c>
      <c r="BT683" s="163" t="str">
        <f t="shared" si="594"/>
        <v/>
      </c>
      <c r="BY683" s="164" t="str">
        <f t="shared" ca="1" si="602"/>
        <v/>
      </c>
      <c r="BZ683" s="44" t="str">
        <f ca="1">IF(COUNTIF($CN$2:CN1668,BY683)=1,VLOOKUP(BY683,CH:CI,2), IF(COUNTIF($CN$2:CN1668,BY683)=0,$BZ$10,""))</f>
        <v/>
      </c>
      <c r="CA683" s="45" t="str">
        <f t="shared" ca="1" si="595"/>
        <v/>
      </c>
      <c r="CB683" s="45" t="str">
        <f t="shared" ca="1" si="603"/>
        <v/>
      </c>
      <c r="CC683" s="44" t="str">
        <f ca="1">IF(COUNTIF($CN$2:CN1668,BY683)=1,VLOOKUP(BY683,CJ:CK,2), IF(COUNTIF($CN$2:CN1668,BY683)=0,$CA$10,""))</f>
        <v/>
      </c>
      <c r="CD683" s="45" t="str">
        <f t="shared" ca="1" si="604"/>
        <v/>
      </c>
      <c r="CE683" s="46" t="str">
        <f t="shared" ca="1" si="605"/>
        <v/>
      </c>
      <c r="CF683" s="44" t="str">
        <f t="shared" ca="1" si="606"/>
        <v/>
      </c>
      <c r="CL683" s="163" t="str">
        <f t="shared" si="589"/>
        <v/>
      </c>
      <c r="CM683" s="163" t="str">
        <f t="shared" si="590"/>
        <v/>
      </c>
      <c r="CR683" s="164" t="str">
        <f t="shared" ca="1" si="596"/>
        <v/>
      </c>
      <c r="CS683" s="44" t="str">
        <f ca="1">IF(COUNTIF($DG$2:DG1668,CR683)=1,VLOOKUP(CR683,DA:DB,2), IF(COUNTIF($DG$2:DG1668,CR683)=0,$CS$10,""))</f>
        <v/>
      </c>
      <c r="CT683" s="45" t="str">
        <f t="shared" ca="1" si="597"/>
        <v/>
      </c>
      <c r="CU683" s="45" t="str">
        <f t="shared" ca="1" si="598"/>
        <v/>
      </c>
      <c r="CV683" s="44" t="str">
        <f ca="1">IF(COUNTIF($DG$2:DG1668,CR683)=1,VLOOKUP(CR683,DC:DD,2), IF(COUNTIF($DG$2:DG1668,CR683)=0,$CT$10,""))</f>
        <v/>
      </c>
      <c r="CW683" s="45" t="str">
        <f t="shared" ca="1" si="599"/>
        <v/>
      </c>
      <c r="CX683" s="46" t="str">
        <f t="shared" ca="1" si="600"/>
        <v/>
      </c>
      <c r="CY683" s="44" t="str">
        <f t="shared" ca="1" si="601"/>
        <v/>
      </c>
    </row>
    <row r="684" spans="28:103">
      <c r="AB684" s="163" t="str">
        <f t="shared" si="591"/>
        <v/>
      </c>
      <c r="AC684" s="163" t="str">
        <f t="shared" si="592"/>
        <v/>
      </c>
      <c r="BS684" s="163" t="str">
        <f t="shared" si="593"/>
        <v/>
      </c>
      <c r="BT684" s="163" t="str">
        <f t="shared" si="594"/>
        <v/>
      </c>
      <c r="BY684" s="164" t="str">
        <f t="shared" ca="1" si="602"/>
        <v/>
      </c>
      <c r="BZ684" s="44" t="str">
        <f ca="1">IF(COUNTIF($CN$2:CN1669,BY684)=1,VLOOKUP(BY684,CH:CI,2), IF(COUNTIF($CN$2:CN1669,BY684)=0,$BZ$10,""))</f>
        <v/>
      </c>
      <c r="CA684" s="45" t="str">
        <f t="shared" ca="1" si="595"/>
        <v/>
      </c>
      <c r="CB684" s="45" t="str">
        <f t="shared" ca="1" si="603"/>
        <v/>
      </c>
      <c r="CC684" s="44" t="str">
        <f ca="1">IF(COUNTIF($CN$2:CN1669,BY684)=1,VLOOKUP(BY684,CJ:CK,2), IF(COUNTIF($CN$2:CN1669,BY684)=0,$CA$10,""))</f>
        <v/>
      </c>
      <c r="CD684" s="45" t="str">
        <f t="shared" ca="1" si="604"/>
        <v/>
      </c>
      <c r="CE684" s="46" t="str">
        <f t="shared" ca="1" si="605"/>
        <v/>
      </c>
      <c r="CF684" s="44" t="str">
        <f t="shared" ca="1" si="606"/>
        <v/>
      </c>
      <c r="CL684" s="163" t="str">
        <f t="shared" si="589"/>
        <v/>
      </c>
      <c r="CM684" s="163" t="str">
        <f t="shared" si="590"/>
        <v/>
      </c>
      <c r="CR684" s="164" t="str">
        <f t="shared" ca="1" si="596"/>
        <v/>
      </c>
      <c r="CS684" s="44" t="str">
        <f ca="1">IF(COUNTIF($DG$2:DG1669,CR684)=1,VLOOKUP(CR684,DA:DB,2), IF(COUNTIF($DG$2:DG1669,CR684)=0,$CS$10,""))</f>
        <v/>
      </c>
      <c r="CT684" s="45" t="str">
        <f t="shared" ca="1" si="597"/>
        <v/>
      </c>
      <c r="CU684" s="45" t="str">
        <f t="shared" ca="1" si="598"/>
        <v/>
      </c>
      <c r="CV684" s="44" t="str">
        <f ca="1">IF(COUNTIF($DG$2:DG1669,CR684)=1,VLOOKUP(CR684,DC:DD,2), IF(COUNTIF($DG$2:DG1669,CR684)=0,$CT$10,""))</f>
        <v/>
      </c>
      <c r="CW684" s="45" t="str">
        <f t="shared" ca="1" si="599"/>
        <v/>
      </c>
      <c r="CX684" s="46" t="str">
        <f t="shared" ca="1" si="600"/>
        <v/>
      </c>
      <c r="CY684" s="44" t="str">
        <f t="shared" ca="1" si="601"/>
        <v/>
      </c>
    </row>
    <row r="685" spans="28:103">
      <c r="AB685" s="163" t="str">
        <f t="shared" si="591"/>
        <v/>
      </c>
      <c r="AC685" s="163" t="str">
        <f t="shared" si="592"/>
        <v/>
      </c>
      <c r="BS685" s="163" t="str">
        <f t="shared" si="593"/>
        <v/>
      </c>
      <c r="BT685" s="163" t="str">
        <f t="shared" si="594"/>
        <v/>
      </c>
      <c r="BY685" s="164" t="str">
        <f t="shared" ca="1" si="602"/>
        <v/>
      </c>
      <c r="BZ685" s="44" t="str">
        <f ca="1">IF(COUNTIF($CN$2:CN1670,BY685)=1,VLOOKUP(BY685,CH:CI,2), IF(COUNTIF($CN$2:CN1670,BY685)=0,$BZ$10,""))</f>
        <v/>
      </c>
      <c r="CA685" s="45" t="str">
        <f t="shared" ca="1" si="595"/>
        <v/>
      </c>
      <c r="CB685" s="45" t="str">
        <f t="shared" ca="1" si="603"/>
        <v/>
      </c>
      <c r="CC685" s="44" t="str">
        <f ca="1">IF(COUNTIF($CN$2:CN1670,BY685)=1,VLOOKUP(BY685,CJ:CK,2), IF(COUNTIF($CN$2:CN1670,BY685)=0,$CA$10,""))</f>
        <v/>
      </c>
      <c r="CD685" s="45" t="str">
        <f t="shared" ca="1" si="604"/>
        <v/>
      </c>
      <c r="CE685" s="46" t="str">
        <f t="shared" ca="1" si="605"/>
        <v/>
      </c>
      <c r="CF685" s="44" t="str">
        <f t="shared" ca="1" si="606"/>
        <v/>
      </c>
      <c r="CL685" s="163" t="str">
        <f t="shared" si="589"/>
        <v/>
      </c>
      <c r="CM685" s="163" t="str">
        <f t="shared" si="590"/>
        <v/>
      </c>
      <c r="CR685" s="164" t="str">
        <f t="shared" ca="1" si="596"/>
        <v/>
      </c>
      <c r="CS685" s="44" t="str">
        <f ca="1">IF(COUNTIF($DG$2:DG1670,CR685)=1,VLOOKUP(CR685,DA:DB,2), IF(COUNTIF($DG$2:DG1670,CR685)=0,$CS$10,""))</f>
        <v/>
      </c>
      <c r="CT685" s="45" t="str">
        <f t="shared" ca="1" si="597"/>
        <v/>
      </c>
      <c r="CU685" s="45" t="str">
        <f t="shared" ca="1" si="598"/>
        <v/>
      </c>
      <c r="CV685" s="44" t="str">
        <f ca="1">IF(COUNTIF($DG$2:DG1670,CR685)=1,VLOOKUP(CR685,DC:DD,2), IF(COUNTIF($DG$2:DG1670,CR685)=0,$CT$10,""))</f>
        <v/>
      </c>
      <c r="CW685" s="45" t="str">
        <f t="shared" ca="1" si="599"/>
        <v/>
      </c>
      <c r="CX685" s="46" t="str">
        <f t="shared" ca="1" si="600"/>
        <v/>
      </c>
      <c r="CY685" s="44" t="str">
        <f t="shared" ca="1" si="601"/>
        <v/>
      </c>
    </row>
    <row r="686" spans="28:103">
      <c r="AB686" s="163" t="str">
        <f t="shared" si="591"/>
        <v/>
      </c>
      <c r="AC686" s="163" t="str">
        <f t="shared" si="592"/>
        <v/>
      </c>
      <c r="BS686" s="163" t="str">
        <f t="shared" si="593"/>
        <v/>
      </c>
      <c r="BT686" s="163" t="str">
        <f t="shared" si="594"/>
        <v/>
      </c>
      <c r="BY686" s="164" t="str">
        <f t="shared" ca="1" si="602"/>
        <v/>
      </c>
      <c r="BZ686" s="44" t="str">
        <f ca="1">IF(COUNTIF($CN$2:CN1671,BY686)=1,VLOOKUP(BY686,CH:CI,2), IF(COUNTIF($CN$2:CN1671,BY686)=0,$BZ$10,""))</f>
        <v/>
      </c>
      <c r="CA686" s="45" t="str">
        <f t="shared" ca="1" si="595"/>
        <v/>
      </c>
      <c r="CB686" s="45" t="str">
        <f t="shared" ca="1" si="603"/>
        <v/>
      </c>
      <c r="CC686" s="44" t="str">
        <f ca="1">IF(COUNTIF($CN$2:CN1671,BY686)=1,VLOOKUP(BY686,CJ:CK,2), IF(COUNTIF($CN$2:CN1671,BY686)=0,$CA$10,""))</f>
        <v/>
      </c>
      <c r="CD686" s="45" t="str">
        <f t="shared" ca="1" si="604"/>
        <v/>
      </c>
      <c r="CE686" s="46" t="str">
        <f t="shared" ca="1" si="605"/>
        <v/>
      </c>
      <c r="CF686" s="44" t="str">
        <f t="shared" ca="1" si="606"/>
        <v/>
      </c>
      <c r="CL686" s="163" t="str">
        <f t="shared" si="589"/>
        <v/>
      </c>
      <c r="CM686" s="163" t="str">
        <f t="shared" si="590"/>
        <v/>
      </c>
      <c r="CR686" s="164" t="str">
        <f t="shared" ca="1" si="596"/>
        <v/>
      </c>
      <c r="CS686" s="44" t="str">
        <f ca="1">IF(COUNTIF($DG$2:DG1671,CR686)=1,VLOOKUP(CR686,DA:DB,2), IF(COUNTIF($DG$2:DG1671,CR686)=0,$CS$10,""))</f>
        <v/>
      </c>
      <c r="CT686" s="45" t="str">
        <f t="shared" ca="1" si="597"/>
        <v/>
      </c>
      <c r="CU686" s="45" t="str">
        <f t="shared" ca="1" si="598"/>
        <v/>
      </c>
      <c r="CV686" s="44" t="str">
        <f ca="1">IF(COUNTIF($DG$2:DG1671,CR686)=1,VLOOKUP(CR686,DC:DD,2), IF(COUNTIF($DG$2:DG1671,CR686)=0,$CT$10,""))</f>
        <v/>
      </c>
      <c r="CW686" s="45" t="str">
        <f t="shared" ca="1" si="599"/>
        <v/>
      </c>
      <c r="CX686" s="46" t="str">
        <f t="shared" ca="1" si="600"/>
        <v/>
      </c>
      <c r="CY686" s="44" t="str">
        <f t="shared" ca="1" si="601"/>
        <v/>
      </c>
    </row>
    <row r="687" spans="28:103">
      <c r="AB687" s="163" t="str">
        <f t="shared" si="591"/>
        <v/>
      </c>
      <c r="AC687" s="163" t="str">
        <f t="shared" si="592"/>
        <v/>
      </c>
      <c r="BS687" s="163" t="str">
        <f t="shared" si="593"/>
        <v/>
      </c>
      <c r="BT687" s="163" t="str">
        <f t="shared" si="594"/>
        <v/>
      </c>
      <c r="BY687" s="164" t="str">
        <f t="shared" ca="1" si="602"/>
        <v/>
      </c>
      <c r="BZ687" s="44" t="str">
        <f ca="1">IF(COUNTIF($CN$2:CN1672,BY687)=1,VLOOKUP(BY687,CH:CI,2), IF(COUNTIF($CN$2:CN1672,BY687)=0,$BZ$10,""))</f>
        <v/>
      </c>
      <c r="CA687" s="45" t="str">
        <f t="shared" ca="1" si="595"/>
        <v/>
      </c>
      <c r="CB687" s="45" t="str">
        <f t="shared" ca="1" si="603"/>
        <v/>
      </c>
      <c r="CC687" s="44" t="str">
        <f ca="1">IF(COUNTIF($CN$2:CN1672,BY687)=1,VLOOKUP(BY687,CJ:CK,2), IF(COUNTIF($CN$2:CN1672,BY687)=0,$CA$10,""))</f>
        <v/>
      </c>
      <c r="CD687" s="45" t="str">
        <f t="shared" ca="1" si="604"/>
        <v/>
      </c>
      <c r="CE687" s="46" t="str">
        <f t="shared" ca="1" si="605"/>
        <v/>
      </c>
      <c r="CF687" s="44" t="str">
        <f t="shared" ca="1" si="606"/>
        <v/>
      </c>
      <c r="CL687" s="163" t="str">
        <f t="shared" si="589"/>
        <v/>
      </c>
      <c r="CM687" s="163" t="str">
        <f t="shared" si="590"/>
        <v/>
      </c>
      <c r="CR687" s="164" t="str">
        <f t="shared" ca="1" si="596"/>
        <v/>
      </c>
      <c r="CS687" s="44" t="str">
        <f ca="1">IF(COUNTIF($DG$2:DG1672,CR687)=1,VLOOKUP(CR687,DA:DB,2), IF(COUNTIF($DG$2:DG1672,CR687)=0,$CS$10,""))</f>
        <v/>
      </c>
      <c r="CT687" s="45" t="str">
        <f t="shared" ca="1" si="597"/>
        <v/>
      </c>
      <c r="CU687" s="45" t="str">
        <f t="shared" ca="1" si="598"/>
        <v/>
      </c>
      <c r="CV687" s="44" t="str">
        <f ca="1">IF(COUNTIF($DG$2:DG1672,CR687)=1,VLOOKUP(CR687,DC:DD,2), IF(COUNTIF($DG$2:DG1672,CR687)=0,$CT$10,""))</f>
        <v/>
      </c>
      <c r="CW687" s="45" t="str">
        <f t="shared" ca="1" si="599"/>
        <v/>
      </c>
      <c r="CX687" s="46" t="str">
        <f t="shared" ca="1" si="600"/>
        <v/>
      </c>
      <c r="CY687" s="44" t="str">
        <f t="shared" ca="1" si="601"/>
        <v/>
      </c>
    </row>
    <row r="688" spans="28:103">
      <c r="AB688" s="163" t="str">
        <f t="shared" si="591"/>
        <v/>
      </c>
      <c r="AC688" s="163" t="str">
        <f t="shared" si="592"/>
        <v/>
      </c>
      <c r="BS688" s="163" t="str">
        <f t="shared" si="593"/>
        <v/>
      </c>
      <c r="BT688" s="163" t="str">
        <f t="shared" si="594"/>
        <v/>
      </c>
      <c r="BY688" s="164" t="str">
        <f t="shared" ca="1" si="602"/>
        <v/>
      </c>
      <c r="BZ688" s="44" t="str">
        <f ca="1">IF(COUNTIF($CN$2:CN1673,BY688)=1,VLOOKUP(BY688,CH:CI,2), IF(COUNTIF($CN$2:CN1673,BY688)=0,$BZ$10,""))</f>
        <v/>
      </c>
      <c r="CA688" s="45" t="str">
        <f t="shared" ca="1" si="595"/>
        <v/>
      </c>
      <c r="CB688" s="45" t="str">
        <f t="shared" ca="1" si="603"/>
        <v/>
      </c>
      <c r="CC688" s="44" t="str">
        <f ca="1">IF(COUNTIF($CN$2:CN1673,BY688)=1,VLOOKUP(BY688,CJ:CK,2), IF(COUNTIF($CN$2:CN1673,BY688)=0,$CA$10,""))</f>
        <v/>
      </c>
      <c r="CD688" s="45" t="str">
        <f t="shared" ca="1" si="604"/>
        <v/>
      </c>
      <c r="CE688" s="46" t="str">
        <f t="shared" ca="1" si="605"/>
        <v/>
      </c>
      <c r="CF688" s="44" t="str">
        <f t="shared" ca="1" si="606"/>
        <v/>
      </c>
      <c r="CL688" s="163" t="str">
        <f t="shared" si="589"/>
        <v/>
      </c>
      <c r="CM688" s="163" t="str">
        <f t="shared" si="590"/>
        <v/>
      </c>
      <c r="CR688" s="164" t="str">
        <f t="shared" ca="1" si="596"/>
        <v/>
      </c>
      <c r="CS688" s="44" t="str">
        <f ca="1">IF(COUNTIF($DG$2:DG1673,CR688)=1,VLOOKUP(CR688,DA:DB,2), IF(COUNTIF($DG$2:DG1673,CR688)=0,$CS$10,""))</f>
        <v/>
      </c>
      <c r="CT688" s="45" t="str">
        <f t="shared" ca="1" si="597"/>
        <v/>
      </c>
      <c r="CU688" s="45" t="str">
        <f t="shared" ca="1" si="598"/>
        <v/>
      </c>
      <c r="CV688" s="44" t="str">
        <f ca="1">IF(COUNTIF($DG$2:DG1673,CR688)=1,VLOOKUP(CR688,DC:DD,2), IF(COUNTIF($DG$2:DG1673,CR688)=0,$CT$10,""))</f>
        <v/>
      </c>
      <c r="CW688" s="45" t="str">
        <f t="shared" ca="1" si="599"/>
        <v/>
      </c>
      <c r="CX688" s="46" t="str">
        <f t="shared" ca="1" si="600"/>
        <v/>
      </c>
      <c r="CY688" s="44" t="str">
        <f t="shared" ca="1" si="601"/>
        <v/>
      </c>
    </row>
    <row r="689" spans="28:103">
      <c r="AB689" s="163" t="str">
        <f t="shared" si="591"/>
        <v/>
      </c>
      <c r="AC689" s="163" t="str">
        <f t="shared" si="592"/>
        <v/>
      </c>
      <c r="BS689" s="163" t="str">
        <f t="shared" si="593"/>
        <v/>
      </c>
      <c r="BT689" s="163" t="str">
        <f t="shared" si="594"/>
        <v/>
      </c>
      <c r="BY689" s="164" t="str">
        <f t="shared" ca="1" si="602"/>
        <v/>
      </c>
      <c r="BZ689" s="44" t="str">
        <f ca="1">IF(COUNTIF($CN$2:CN1674,BY689)=1,VLOOKUP(BY689,CH:CI,2), IF(COUNTIF($CN$2:CN1674,BY689)=0,$BZ$10,""))</f>
        <v/>
      </c>
      <c r="CA689" s="45" t="str">
        <f t="shared" ca="1" si="595"/>
        <v/>
      </c>
      <c r="CB689" s="45" t="str">
        <f t="shared" ca="1" si="603"/>
        <v/>
      </c>
      <c r="CC689" s="44" t="str">
        <f ca="1">IF(COUNTIF($CN$2:CN1674,BY689)=1,VLOOKUP(BY689,CJ:CK,2), IF(COUNTIF($CN$2:CN1674,BY689)=0,$CA$10,""))</f>
        <v/>
      </c>
      <c r="CD689" s="45" t="str">
        <f t="shared" ca="1" si="604"/>
        <v/>
      </c>
      <c r="CE689" s="46" t="str">
        <f t="shared" ca="1" si="605"/>
        <v/>
      </c>
      <c r="CF689" s="44" t="str">
        <f t="shared" ca="1" si="606"/>
        <v/>
      </c>
      <c r="CL689" s="163" t="str">
        <f t="shared" si="589"/>
        <v/>
      </c>
      <c r="CM689" s="163" t="str">
        <f t="shared" si="590"/>
        <v/>
      </c>
      <c r="CR689" s="164" t="str">
        <f t="shared" ca="1" si="596"/>
        <v/>
      </c>
      <c r="CS689" s="44" t="str">
        <f ca="1">IF(COUNTIF($DG$2:DG1674,CR689)=1,VLOOKUP(CR689,DA:DB,2), IF(COUNTIF($DG$2:DG1674,CR689)=0,$CS$10,""))</f>
        <v/>
      </c>
      <c r="CT689" s="45" t="str">
        <f t="shared" ca="1" si="597"/>
        <v/>
      </c>
      <c r="CU689" s="45" t="str">
        <f t="shared" ca="1" si="598"/>
        <v/>
      </c>
      <c r="CV689" s="44" t="str">
        <f ca="1">IF(COUNTIF($DG$2:DG1674,CR689)=1,VLOOKUP(CR689,DC:DD,2), IF(COUNTIF($DG$2:DG1674,CR689)=0,$CT$10,""))</f>
        <v/>
      </c>
      <c r="CW689" s="45" t="str">
        <f t="shared" ca="1" si="599"/>
        <v/>
      </c>
      <c r="CX689" s="46" t="str">
        <f t="shared" ca="1" si="600"/>
        <v/>
      </c>
      <c r="CY689" s="44" t="str">
        <f t="shared" ca="1" si="601"/>
        <v/>
      </c>
    </row>
    <row r="690" spans="28:103">
      <c r="AB690" s="163" t="str">
        <f t="shared" si="591"/>
        <v/>
      </c>
      <c r="AC690" s="163" t="str">
        <f t="shared" si="592"/>
        <v/>
      </c>
      <c r="BS690" s="163" t="str">
        <f t="shared" si="593"/>
        <v/>
      </c>
      <c r="BT690" s="163" t="str">
        <f t="shared" si="594"/>
        <v/>
      </c>
      <c r="BY690" s="164" t="str">
        <f t="shared" ca="1" si="602"/>
        <v/>
      </c>
      <c r="BZ690" s="44" t="str">
        <f ca="1">IF(COUNTIF($CN$2:CN1675,BY690)=1,VLOOKUP(BY690,CH:CI,2), IF(COUNTIF($CN$2:CN1675,BY690)=0,$BZ$10,""))</f>
        <v/>
      </c>
      <c r="CA690" s="45" t="str">
        <f t="shared" ca="1" si="595"/>
        <v/>
      </c>
      <c r="CB690" s="45" t="str">
        <f t="shared" ca="1" si="603"/>
        <v/>
      </c>
      <c r="CC690" s="44" t="str">
        <f ca="1">IF(COUNTIF($CN$2:CN1675,BY690)=1,VLOOKUP(BY690,CJ:CK,2), IF(COUNTIF($CN$2:CN1675,BY690)=0,$CA$10,""))</f>
        <v/>
      </c>
      <c r="CD690" s="45" t="str">
        <f t="shared" ca="1" si="604"/>
        <v/>
      </c>
      <c r="CE690" s="46" t="str">
        <f t="shared" ca="1" si="605"/>
        <v/>
      </c>
      <c r="CF690" s="44" t="str">
        <f t="shared" ca="1" si="606"/>
        <v/>
      </c>
      <c r="CL690" s="163" t="str">
        <f t="shared" si="589"/>
        <v/>
      </c>
      <c r="CM690" s="163" t="str">
        <f t="shared" si="590"/>
        <v/>
      </c>
      <c r="CR690" s="164" t="str">
        <f t="shared" ca="1" si="596"/>
        <v/>
      </c>
      <c r="CS690" s="44" t="str">
        <f ca="1">IF(COUNTIF($DG$2:DG1675,CR690)=1,VLOOKUP(CR690,DA:DB,2), IF(COUNTIF($DG$2:DG1675,CR690)=0,$CS$10,""))</f>
        <v/>
      </c>
      <c r="CT690" s="45" t="str">
        <f t="shared" ca="1" si="597"/>
        <v/>
      </c>
      <c r="CU690" s="45" t="str">
        <f t="shared" ca="1" si="598"/>
        <v/>
      </c>
      <c r="CV690" s="44" t="str">
        <f ca="1">IF(COUNTIF($DG$2:DG1675,CR690)=1,VLOOKUP(CR690,DC:DD,2), IF(COUNTIF($DG$2:DG1675,CR690)=0,$CT$10,""))</f>
        <v/>
      </c>
      <c r="CW690" s="45" t="str">
        <f t="shared" ca="1" si="599"/>
        <v/>
      </c>
      <c r="CX690" s="46" t="str">
        <f t="shared" ca="1" si="600"/>
        <v/>
      </c>
      <c r="CY690" s="44" t="str">
        <f t="shared" ca="1" si="601"/>
        <v/>
      </c>
    </row>
    <row r="691" spans="28:103">
      <c r="AB691" s="163" t="str">
        <f t="shared" si="591"/>
        <v/>
      </c>
      <c r="AC691" s="163" t="str">
        <f t="shared" si="592"/>
        <v/>
      </c>
      <c r="BS691" s="163" t="str">
        <f t="shared" si="593"/>
        <v/>
      </c>
      <c r="BT691" s="163" t="str">
        <f t="shared" si="594"/>
        <v/>
      </c>
      <c r="BY691" s="164" t="str">
        <f t="shared" ca="1" si="602"/>
        <v/>
      </c>
      <c r="BZ691" s="44" t="str">
        <f ca="1">IF(COUNTIF($CN$2:CN1676,BY691)=1,VLOOKUP(BY691,CH:CI,2), IF(COUNTIF($CN$2:CN1676,BY691)=0,$BZ$10,""))</f>
        <v/>
      </c>
      <c r="CA691" s="45" t="str">
        <f t="shared" ca="1" si="595"/>
        <v/>
      </c>
      <c r="CB691" s="45" t="str">
        <f t="shared" ca="1" si="603"/>
        <v/>
      </c>
      <c r="CC691" s="44" t="str">
        <f ca="1">IF(COUNTIF($CN$2:CN1676,BY691)=1,VLOOKUP(BY691,CJ:CK,2), IF(COUNTIF($CN$2:CN1676,BY691)=0,$CA$10,""))</f>
        <v/>
      </c>
      <c r="CD691" s="45" t="str">
        <f t="shared" ca="1" si="604"/>
        <v/>
      </c>
      <c r="CE691" s="46" t="str">
        <f t="shared" ca="1" si="605"/>
        <v/>
      </c>
      <c r="CF691" s="44" t="str">
        <f t="shared" ca="1" si="606"/>
        <v/>
      </c>
      <c r="CL691" s="163" t="str">
        <f t="shared" si="589"/>
        <v/>
      </c>
      <c r="CM691" s="163" t="str">
        <f t="shared" si="590"/>
        <v/>
      </c>
      <c r="CR691" s="164" t="str">
        <f t="shared" ca="1" si="596"/>
        <v/>
      </c>
      <c r="CS691" s="44" t="str">
        <f ca="1">IF(COUNTIF($DG$2:DG1676,CR691)=1,VLOOKUP(CR691,DA:DB,2), IF(COUNTIF($DG$2:DG1676,CR691)=0,$CS$10,""))</f>
        <v/>
      </c>
      <c r="CT691" s="45" t="str">
        <f t="shared" ca="1" si="597"/>
        <v/>
      </c>
      <c r="CU691" s="45" t="str">
        <f t="shared" ca="1" si="598"/>
        <v/>
      </c>
      <c r="CV691" s="44" t="str">
        <f ca="1">IF(COUNTIF($DG$2:DG1676,CR691)=1,VLOOKUP(CR691,DC:DD,2), IF(COUNTIF($DG$2:DG1676,CR691)=0,$CT$10,""))</f>
        <v/>
      </c>
      <c r="CW691" s="45" t="str">
        <f t="shared" ca="1" si="599"/>
        <v/>
      </c>
      <c r="CX691" s="46" t="str">
        <f t="shared" ca="1" si="600"/>
        <v/>
      </c>
      <c r="CY691" s="44" t="str">
        <f t="shared" ca="1" si="601"/>
        <v/>
      </c>
    </row>
    <row r="692" spans="28:103">
      <c r="AB692" s="163" t="str">
        <f t="shared" si="591"/>
        <v/>
      </c>
      <c r="AC692" s="163" t="str">
        <f t="shared" si="592"/>
        <v/>
      </c>
      <c r="BS692" s="163" t="str">
        <f t="shared" si="593"/>
        <v/>
      </c>
      <c r="BT692" s="163" t="str">
        <f t="shared" si="594"/>
        <v/>
      </c>
      <c r="BY692" s="164" t="str">
        <f t="shared" ca="1" si="602"/>
        <v/>
      </c>
      <c r="BZ692" s="44" t="str">
        <f ca="1">IF(COUNTIF($CN$2:CN1677,BY692)=1,VLOOKUP(BY692,CH:CI,2), IF(COUNTIF($CN$2:CN1677,BY692)=0,$BZ$10,""))</f>
        <v/>
      </c>
      <c r="CA692" s="45" t="str">
        <f t="shared" ca="1" si="595"/>
        <v/>
      </c>
      <c r="CB692" s="45" t="str">
        <f t="shared" ca="1" si="603"/>
        <v/>
      </c>
      <c r="CC692" s="44" t="str">
        <f ca="1">IF(COUNTIF($CN$2:CN1677,BY692)=1,VLOOKUP(BY692,CJ:CK,2), IF(COUNTIF($CN$2:CN1677,BY692)=0,$CA$10,""))</f>
        <v/>
      </c>
      <c r="CD692" s="45" t="str">
        <f t="shared" ca="1" si="604"/>
        <v/>
      </c>
      <c r="CE692" s="46" t="str">
        <f t="shared" ca="1" si="605"/>
        <v/>
      </c>
      <c r="CF692" s="44" t="str">
        <f t="shared" ca="1" si="606"/>
        <v/>
      </c>
      <c r="CL692" s="163" t="str">
        <f t="shared" si="589"/>
        <v/>
      </c>
      <c r="CM692" s="163" t="str">
        <f t="shared" si="590"/>
        <v/>
      </c>
      <c r="CR692" s="164" t="str">
        <f t="shared" ca="1" si="596"/>
        <v/>
      </c>
      <c r="CS692" s="44" t="str">
        <f ca="1">IF(COUNTIF($DG$2:DG1677,CR692)=1,VLOOKUP(CR692,DA:DB,2), IF(COUNTIF($DG$2:DG1677,CR692)=0,$CS$10,""))</f>
        <v/>
      </c>
      <c r="CT692" s="45" t="str">
        <f t="shared" ca="1" si="597"/>
        <v/>
      </c>
      <c r="CU692" s="45" t="str">
        <f t="shared" ca="1" si="598"/>
        <v/>
      </c>
      <c r="CV692" s="44" t="str">
        <f ca="1">IF(COUNTIF($DG$2:DG1677,CR692)=1,VLOOKUP(CR692,DC:DD,2), IF(COUNTIF($DG$2:DG1677,CR692)=0,$CT$10,""))</f>
        <v/>
      </c>
      <c r="CW692" s="45" t="str">
        <f t="shared" ca="1" si="599"/>
        <v/>
      </c>
      <c r="CX692" s="46" t="str">
        <f t="shared" ca="1" si="600"/>
        <v/>
      </c>
      <c r="CY692" s="44" t="str">
        <f t="shared" ca="1" si="601"/>
        <v/>
      </c>
    </row>
    <row r="693" spans="28:103">
      <c r="AB693" s="163" t="str">
        <f t="shared" si="591"/>
        <v/>
      </c>
      <c r="AC693" s="163" t="str">
        <f t="shared" si="592"/>
        <v/>
      </c>
      <c r="BS693" s="163" t="str">
        <f t="shared" si="593"/>
        <v/>
      </c>
      <c r="BT693" s="163" t="str">
        <f t="shared" si="594"/>
        <v/>
      </c>
      <c r="BY693" s="164" t="str">
        <f t="shared" ca="1" si="602"/>
        <v/>
      </c>
      <c r="BZ693" s="44" t="str">
        <f ca="1">IF(COUNTIF($CN$2:CN1678,BY693)=1,VLOOKUP(BY693,CH:CI,2), IF(COUNTIF($CN$2:CN1678,BY693)=0,$BZ$10,""))</f>
        <v/>
      </c>
      <c r="CA693" s="45" t="str">
        <f t="shared" ca="1" si="595"/>
        <v/>
      </c>
      <c r="CB693" s="45" t="str">
        <f t="shared" ca="1" si="603"/>
        <v/>
      </c>
      <c r="CC693" s="44" t="str">
        <f ca="1">IF(COUNTIF($CN$2:CN1678,BY693)=1,VLOOKUP(BY693,CJ:CK,2), IF(COUNTIF($CN$2:CN1678,BY693)=0,$CA$10,""))</f>
        <v/>
      </c>
      <c r="CD693" s="45" t="str">
        <f t="shared" ca="1" si="604"/>
        <v/>
      </c>
      <c r="CE693" s="46" t="str">
        <f t="shared" ca="1" si="605"/>
        <v/>
      </c>
      <c r="CF693" s="44" t="str">
        <f t="shared" ca="1" si="606"/>
        <v/>
      </c>
      <c r="CL693" s="163" t="str">
        <f t="shared" si="589"/>
        <v/>
      </c>
      <c r="CM693" s="163" t="str">
        <f t="shared" si="590"/>
        <v/>
      </c>
      <c r="CR693" s="164" t="str">
        <f t="shared" ca="1" si="596"/>
        <v/>
      </c>
      <c r="CS693" s="44" t="str">
        <f ca="1">IF(COUNTIF($DG$2:DG1678,CR693)=1,VLOOKUP(CR693,DA:DB,2), IF(COUNTIF($DG$2:DG1678,CR693)=0,$CS$10,""))</f>
        <v/>
      </c>
      <c r="CT693" s="45" t="str">
        <f t="shared" ca="1" si="597"/>
        <v/>
      </c>
      <c r="CU693" s="45" t="str">
        <f t="shared" ca="1" si="598"/>
        <v/>
      </c>
      <c r="CV693" s="44" t="str">
        <f ca="1">IF(COUNTIF($DG$2:DG1678,CR693)=1,VLOOKUP(CR693,DC:DD,2), IF(COUNTIF($DG$2:DG1678,CR693)=0,$CT$10,""))</f>
        <v/>
      </c>
      <c r="CW693" s="45" t="str">
        <f t="shared" ca="1" si="599"/>
        <v/>
      </c>
      <c r="CX693" s="46" t="str">
        <f t="shared" ca="1" si="600"/>
        <v/>
      </c>
      <c r="CY693" s="44" t="str">
        <f t="shared" ca="1" si="601"/>
        <v/>
      </c>
    </row>
    <row r="694" spans="28:103">
      <c r="AB694" s="163" t="str">
        <f t="shared" si="591"/>
        <v/>
      </c>
      <c r="AC694" s="163" t="str">
        <f t="shared" si="592"/>
        <v/>
      </c>
      <c r="BS694" s="163" t="str">
        <f t="shared" si="593"/>
        <v/>
      </c>
      <c r="BT694" s="163" t="str">
        <f t="shared" si="594"/>
        <v/>
      </c>
      <c r="BY694" s="164" t="str">
        <f t="shared" ca="1" si="602"/>
        <v/>
      </c>
      <c r="BZ694" s="44" t="str">
        <f ca="1">IF(COUNTIF($CN$2:CN1679,BY694)=1,VLOOKUP(BY694,CH:CI,2), IF(COUNTIF($CN$2:CN1679,BY694)=0,$BZ$10,""))</f>
        <v/>
      </c>
      <c r="CA694" s="45" t="str">
        <f t="shared" ca="1" si="595"/>
        <v/>
      </c>
      <c r="CB694" s="45" t="str">
        <f t="shared" ca="1" si="603"/>
        <v/>
      </c>
      <c r="CC694" s="44" t="str">
        <f ca="1">IF(COUNTIF($CN$2:CN1679,BY694)=1,VLOOKUP(BY694,CJ:CK,2), IF(COUNTIF($CN$2:CN1679,BY694)=0,$CA$10,""))</f>
        <v/>
      </c>
      <c r="CD694" s="45" t="str">
        <f t="shared" ca="1" si="604"/>
        <v/>
      </c>
      <c r="CE694" s="46" t="str">
        <f t="shared" ca="1" si="605"/>
        <v/>
      </c>
      <c r="CF694" s="44" t="str">
        <f t="shared" ca="1" si="606"/>
        <v/>
      </c>
      <c r="CL694" s="163" t="str">
        <f t="shared" si="589"/>
        <v/>
      </c>
      <c r="CM694" s="163" t="str">
        <f t="shared" si="590"/>
        <v/>
      </c>
      <c r="CR694" s="164" t="str">
        <f t="shared" ca="1" si="596"/>
        <v/>
      </c>
      <c r="CS694" s="44" t="str">
        <f ca="1">IF(COUNTIF($DG$2:DG1679,CR694)=1,VLOOKUP(CR694,DA:DB,2), IF(COUNTIF($DG$2:DG1679,CR694)=0,$CS$10,""))</f>
        <v/>
      </c>
      <c r="CT694" s="45" t="str">
        <f t="shared" ca="1" si="597"/>
        <v/>
      </c>
      <c r="CU694" s="45" t="str">
        <f t="shared" ca="1" si="598"/>
        <v/>
      </c>
      <c r="CV694" s="44" t="str">
        <f ca="1">IF(COUNTIF($DG$2:DG1679,CR694)=1,VLOOKUP(CR694,DC:DD,2), IF(COUNTIF($DG$2:DG1679,CR694)=0,$CT$10,""))</f>
        <v/>
      </c>
      <c r="CW694" s="45" t="str">
        <f t="shared" ca="1" si="599"/>
        <v/>
      </c>
      <c r="CX694" s="46" t="str">
        <f t="shared" ca="1" si="600"/>
        <v/>
      </c>
      <c r="CY694" s="44" t="str">
        <f t="shared" ca="1" si="601"/>
        <v/>
      </c>
    </row>
    <row r="695" spans="28:103">
      <c r="AB695" s="163" t="str">
        <f t="shared" si="591"/>
        <v/>
      </c>
      <c r="AC695" s="163" t="str">
        <f t="shared" si="592"/>
        <v/>
      </c>
      <c r="BS695" s="163" t="str">
        <f t="shared" si="593"/>
        <v/>
      </c>
      <c r="BT695" s="163" t="str">
        <f t="shared" si="594"/>
        <v/>
      </c>
      <c r="BY695" s="164" t="str">
        <f t="shared" ca="1" si="602"/>
        <v/>
      </c>
      <c r="BZ695" s="44" t="str">
        <f ca="1">IF(COUNTIF($CN$2:CN1680,BY695)=1,VLOOKUP(BY695,CH:CI,2), IF(COUNTIF($CN$2:CN1680,BY695)=0,$BZ$10,""))</f>
        <v/>
      </c>
      <c r="CA695" s="45" t="str">
        <f t="shared" ca="1" si="595"/>
        <v/>
      </c>
      <c r="CB695" s="45" t="str">
        <f t="shared" ca="1" si="603"/>
        <v/>
      </c>
      <c r="CC695" s="44" t="str">
        <f ca="1">IF(COUNTIF($CN$2:CN1680,BY695)=1,VLOOKUP(BY695,CJ:CK,2), IF(COUNTIF($CN$2:CN1680,BY695)=0,$CA$10,""))</f>
        <v/>
      </c>
      <c r="CD695" s="45" t="str">
        <f t="shared" ca="1" si="604"/>
        <v/>
      </c>
      <c r="CE695" s="46" t="str">
        <f t="shared" ca="1" si="605"/>
        <v/>
      </c>
      <c r="CF695" s="44" t="str">
        <f t="shared" ca="1" si="606"/>
        <v/>
      </c>
      <c r="CL695" s="163" t="str">
        <f t="shared" si="589"/>
        <v/>
      </c>
      <c r="CM695" s="163" t="str">
        <f t="shared" si="590"/>
        <v/>
      </c>
      <c r="CR695" s="164" t="str">
        <f t="shared" ca="1" si="596"/>
        <v/>
      </c>
      <c r="CS695" s="44" t="str">
        <f ca="1">IF(COUNTIF($DG$2:DG1680,CR695)=1,VLOOKUP(CR695,DA:DB,2), IF(COUNTIF($DG$2:DG1680,CR695)=0,$CS$10,""))</f>
        <v/>
      </c>
      <c r="CT695" s="45" t="str">
        <f t="shared" ca="1" si="597"/>
        <v/>
      </c>
      <c r="CU695" s="45" t="str">
        <f t="shared" ca="1" si="598"/>
        <v/>
      </c>
      <c r="CV695" s="44" t="str">
        <f ca="1">IF(COUNTIF($DG$2:DG1680,CR695)=1,VLOOKUP(CR695,DC:DD,2), IF(COUNTIF($DG$2:DG1680,CR695)=0,$CT$10,""))</f>
        <v/>
      </c>
      <c r="CW695" s="45" t="str">
        <f t="shared" ca="1" si="599"/>
        <v/>
      </c>
      <c r="CX695" s="46" t="str">
        <f t="shared" ca="1" si="600"/>
        <v/>
      </c>
      <c r="CY695" s="44" t="str">
        <f t="shared" ca="1" si="601"/>
        <v/>
      </c>
    </row>
    <row r="696" spans="28:103">
      <c r="AB696" s="163" t="str">
        <f t="shared" si="591"/>
        <v/>
      </c>
      <c r="AC696" s="163" t="str">
        <f t="shared" si="592"/>
        <v/>
      </c>
      <c r="BS696" s="163" t="str">
        <f t="shared" si="593"/>
        <v/>
      </c>
      <c r="BT696" s="163" t="str">
        <f t="shared" si="594"/>
        <v/>
      </c>
      <c r="BY696" s="164" t="str">
        <f t="shared" ca="1" si="602"/>
        <v/>
      </c>
      <c r="BZ696" s="44" t="str">
        <f ca="1">IF(COUNTIF($CN$2:CN1681,BY696)=1,VLOOKUP(BY696,CH:CI,2), IF(COUNTIF($CN$2:CN1681,BY696)=0,$BZ$10,""))</f>
        <v/>
      </c>
      <c r="CA696" s="45" t="str">
        <f t="shared" ca="1" si="595"/>
        <v/>
      </c>
      <c r="CB696" s="45" t="str">
        <f t="shared" ca="1" si="603"/>
        <v/>
      </c>
      <c r="CC696" s="44" t="str">
        <f ca="1">IF(COUNTIF($CN$2:CN1681,BY696)=1,VLOOKUP(BY696,CJ:CK,2), IF(COUNTIF($CN$2:CN1681,BY696)=0,$CA$10,""))</f>
        <v/>
      </c>
      <c r="CD696" s="45" t="str">
        <f t="shared" ca="1" si="604"/>
        <v/>
      </c>
      <c r="CE696" s="46" t="str">
        <f t="shared" ca="1" si="605"/>
        <v/>
      </c>
      <c r="CF696" s="44" t="str">
        <f t="shared" ca="1" si="606"/>
        <v/>
      </c>
      <c r="CL696" s="163" t="str">
        <f t="shared" si="589"/>
        <v/>
      </c>
      <c r="CM696" s="163" t="str">
        <f t="shared" si="590"/>
        <v/>
      </c>
      <c r="CR696" s="164" t="str">
        <f t="shared" ca="1" si="596"/>
        <v/>
      </c>
      <c r="CS696" s="44" t="str">
        <f ca="1">IF(COUNTIF($DG$2:DG1681,CR696)=1,VLOOKUP(CR696,DA:DB,2), IF(COUNTIF($DG$2:DG1681,CR696)=0,$CS$10,""))</f>
        <v/>
      </c>
      <c r="CT696" s="45" t="str">
        <f t="shared" ca="1" si="597"/>
        <v/>
      </c>
      <c r="CU696" s="45" t="str">
        <f t="shared" ca="1" si="598"/>
        <v/>
      </c>
      <c r="CV696" s="44" t="str">
        <f ca="1">IF(COUNTIF($DG$2:DG1681,CR696)=1,VLOOKUP(CR696,DC:DD,2), IF(COUNTIF($DG$2:DG1681,CR696)=0,$CT$10,""))</f>
        <v/>
      </c>
      <c r="CW696" s="45" t="str">
        <f t="shared" ca="1" si="599"/>
        <v/>
      </c>
      <c r="CX696" s="46" t="str">
        <f t="shared" ca="1" si="600"/>
        <v/>
      </c>
      <c r="CY696" s="44" t="str">
        <f t="shared" ca="1" si="601"/>
        <v/>
      </c>
    </row>
    <row r="697" spans="28:103">
      <c r="AB697" s="163" t="str">
        <f t="shared" si="591"/>
        <v/>
      </c>
      <c r="AC697" s="163" t="str">
        <f t="shared" si="592"/>
        <v/>
      </c>
      <c r="BS697" s="163" t="str">
        <f t="shared" si="593"/>
        <v/>
      </c>
      <c r="BT697" s="163" t="str">
        <f t="shared" si="594"/>
        <v/>
      </c>
      <c r="BY697" s="164" t="str">
        <f t="shared" ca="1" si="602"/>
        <v/>
      </c>
      <c r="BZ697" s="44" t="str">
        <f ca="1">IF(COUNTIF($CN$2:CN1682,BY697)=1,VLOOKUP(BY697,CH:CI,2), IF(COUNTIF($CN$2:CN1682,BY697)=0,$BZ$10,""))</f>
        <v/>
      </c>
      <c r="CA697" s="45" t="str">
        <f t="shared" ca="1" si="595"/>
        <v/>
      </c>
      <c r="CB697" s="45" t="str">
        <f t="shared" ca="1" si="603"/>
        <v/>
      </c>
      <c r="CC697" s="44" t="str">
        <f ca="1">IF(COUNTIF($CN$2:CN1682,BY697)=1,VLOOKUP(BY697,CJ:CK,2), IF(COUNTIF($CN$2:CN1682,BY697)=0,$CA$10,""))</f>
        <v/>
      </c>
      <c r="CD697" s="45" t="str">
        <f t="shared" ca="1" si="604"/>
        <v/>
      </c>
      <c r="CE697" s="46" t="str">
        <f t="shared" ca="1" si="605"/>
        <v/>
      </c>
      <c r="CF697" s="44" t="str">
        <f t="shared" ca="1" si="606"/>
        <v/>
      </c>
      <c r="CL697" s="163" t="str">
        <f t="shared" si="589"/>
        <v/>
      </c>
      <c r="CM697" s="163" t="str">
        <f t="shared" si="590"/>
        <v/>
      </c>
      <c r="CR697" s="164" t="str">
        <f t="shared" ca="1" si="596"/>
        <v/>
      </c>
      <c r="CS697" s="44" t="str">
        <f ca="1">IF(COUNTIF($DG$2:DG1682,CR697)=1,VLOOKUP(CR697,DA:DB,2), IF(COUNTIF($DG$2:DG1682,CR697)=0,$CS$10,""))</f>
        <v/>
      </c>
      <c r="CT697" s="45" t="str">
        <f t="shared" ca="1" si="597"/>
        <v/>
      </c>
      <c r="CU697" s="45" t="str">
        <f t="shared" ca="1" si="598"/>
        <v/>
      </c>
      <c r="CV697" s="44" t="str">
        <f ca="1">IF(COUNTIF($DG$2:DG1682,CR697)=1,VLOOKUP(CR697,DC:DD,2), IF(COUNTIF($DG$2:DG1682,CR697)=0,$CT$10,""))</f>
        <v/>
      </c>
      <c r="CW697" s="45" t="str">
        <f t="shared" ca="1" si="599"/>
        <v/>
      </c>
      <c r="CX697" s="46" t="str">
        <f t="shared" ca="1" si="600"/>
        <v/>
      </c>
      <c r="CY697" s="44" t="str">
        <f t="shared" ca="1" si="601"/>
        <v/>
      </c>
    </row>
    <row r="698" spans="28:103">
      <c r="AB698" s="163" t="str">
        <f t="shared" si="591"/>
        <v/>
      </c>
      <c r="AC698" s="163" t="str">
        <f t="shared" si="592"/>
        <v/>
      </c>
      <c r="BS698" s="163" t="str">
        <f t="shared" si="593"/>
        <v/>
      </c>
      <c r="BT698" s="163" t="str">
        <f t="shared" si="594"/>
        <v/>
      </c>
      <c r="BY698" s="164" t="str">
        <f t="shared" ca="1" si="602"/>
        <v/>
      </c>
      <c r="BZ698" s="44" t="str">
        <f ca="1">IF(COUNTIF($CN$2:CN1683,BY698)=1,VLOOKUP(BY698,CH:CI,2), IF(COUNTIF($CN$2:CN1683,BY698)=0,$BZ$10,""))</f>
        <v/>
      </c>
      <c r="CA698" s="45" t="str">
        <f t="shared" ca="1" si="595"/>
        <v/>
      </c>
      <c r="CB698" s="45" t="str">
        <f t="shared" ca="1" si="603"/>
        <v/>
      </c>
      <c r="CC698" s="44" t="str">
        <f ca="1">IF(COUNTIF($CN$2:CN1683,BY698)=1,VLOOKUP(BY698,CJ:CK,2), IF(COUNTIF($CN$2:CN1683,BY698)=0,$CA$10,""))</f>
        <v/>
      </c>
      <c r="CD698" s="45" t="str">
        <f t="shared" ca="1" si="604"/>
        <v/>
      </c>
      <c r="CE698" s="46" t="str">
        <f t="shared" ca="1" si="605"/>
        <v/>
      </c>
      <c r="CF698" s="44" t="str">
        <f t="shared" ca="1" si="606"/>
        <v/>
      </c>
      <c r="CL698" s="163" t="str">
        <f t="shared" si="589"/>
        <v/>
      </c>
      <c r="CM698" s="163" t="str">
        <f t="shared" si="590"/>
        <v/>
      </c>
      <c r="CR698" s="164" t="str">
        <f t="shared" ca="1" si="596"/>
        <v/>
      </c>
      <c r="CS698" s="44" t="str">
        <f ca="1">IF(COUNTIF($DG$2:DG1683,CR698)=1,VLOOKUP(CR698,DA:DB,2), IF(COUNTIF($DG$2:DG1683,CR698)=0,$CS$10,""))</f>
        <v/>
      </c>
      <c r="CT698" s="45" t="str">
        <f t="shared" ca="1" si="597"/>
        <v/>
      </c>
      <c r="CU698" s="45" t="str">
        <f t="shared" ca="1" si="598"/>
        <v/>
      </c>
      <c r="CV698" s="44" t="str">
        <f ca="1">IF(COUNTIF($DG$2:DG1683,CR698)=1,VLOOKUP(CR698,DC:DD,2), IF(COUNTIF($DG$2:DG1683,CR698)=0,$CT$10,""))</f>
        <v/>
      </c>
      <c r="CW698" s="45" t="str">
        <f t="shared" ca="1" si="599"/>
        <v/>
      </c>
      <c r="CX698" s="46" t="str">
        <f t="shared" ca="1" si="600"/>
        <v/>
      </c>
      <c r="CY698" s="44" t="str">
        <f t="shared" ca="1" si="601"/>
        <v/>
      </c>
    </row>
    <row r="699" spans="28:103">
      <c r="AB699" s="163" t="str">
        <f t="shared" si="591"/>
        <v/>
      </c>
      <c r="AC699" s="163" t="str">
        <f t="shared" si="592"/>
        <v/>
      </c>
      <c r="BS699" s="163" t="str">
        <f t="shared" si="593"/>
        <v/>
      </c>
      <c r="BT699" s="163" t="str">
        <f t="shared" si="594"/>
        <v/>
      </c>
      <c r="BY699" s="164" t="str">
        <f t="shared" ca="1" si="602"/>
        <v/>
      </c>
      <c r="BZ699" s="44" t="str">
        <f ca="1">IF(COUNTIF($CN$2:CN1684,BY699)=1,VLOOKUP(BY699,CH:CI,2), IF(COUNTIF($CN$2:CN1684,BY699)=0,$BZ$10,""))</f>
        <v/>
      </c>
      <c r="CA699" s="45" t="str">
        <f t="shared" ca="1" si="595"/>
        <v/>
      </c>
      <c r="CB699" s="45" t="str">
        <f t="shared" ca="1" si="603"/>
        <v/>
      </c>
      <c r="CC699" s="44" t="str">
        <f ca="1">IF(COUNTIF($CN$2:CN1684,BY699)=1,VLOOKUP(BY699,CJ:CK,2), IF(COUNTIF($CN$2:CN1684,BY699)=0,$CA$10,""))</f>
        <v/>
      </c>
      <c r="CD699" s="45" t="str">
        <f t="shared" ca="1" si="604"/>
        <v/>
      </c>
      <c r="CE699" s="46" t="str">
        <f t="shared" ca="1" si="605"/>
        <v/>
      </c>
      <c r="CF699" s="44" t="str">
        <f t="shared" ca="1" si="606"/>
        <v/>
      </c>
      <c r="CL699" s="163" t="str">
        <f t="shared" si="589"/>
        <v/>
      </c>
      <c r="CM699" s="163" t="str">
        <f t="shared" si="590"/>
        <v/>
      </c>
      <c r="CR699" s="164" t="str">
        <f t="shared" ca="1" si="596"/>
        <v/>
      </c>
      <c r="CS699" s="44" t="str">
        <f ca="1">IF(COUNTIF($DG$2:DG1684,CR699)=1,VLOOKUP(CR699,DA:DB,2), IF(COUNTIF($DG$2:DG1684,CR699)=0,$CS$10,""))</f>
        <v/>
      </c>
      <c r="CT699" s="45" t="str">
        <f t="shared" ca="1" si="597"/>
        <v/>
      </c>
      <c r="CU699" s="45" t="str">
        <f t="shared" ca="1" si="598"/>
        <v/>
      </c>
      <c r="CV699" s="44" t="str">
        <f ca="1">IF(COUNTIF($DG$2:DG1684,CR699)=1,VLOOKUP(CR699,DC:DD,2), IF(COUNTIF($DG$2:DG1684,CR699)=0,$CT$10,""))</f>
        <v/>
      </c>
      <c r="CW699" s="45" t="str">
        <f t="shared" ca="1" si="599"/>
        <v/>
      </c>
      <c r="CX699" s="46" t="str">
        <f t="shared" ca="1" si="600"/>
        <v/>
      </c>
      <c r="CY699" s="44" t="str">
        <f t="shared" ca="1" si="601"/>
        <v/>
      </c>
    </row>
    <row r="700" spans="28:103">
      <c r="AB700" s="163" t="str">
        <f t="shared" si="591"/>
        <v/>
      </c>
      <c r="AC700" s="163" t="str">
        <f t="shared" si="592"/>
        <v/>
      </c>
      <c r="BS700" s="163" t="str">
        <f t="shared" si="593"/>
        <v/>
      </c>
      <c r="BT700" s="163" t="str">
        <f t="shared" si="594"/>
        <v/>
      </c>
      <c r="BY700" s="164" t="str">
        <f t="shared" ca="1" si="602"/>
        <v/>
      </c>
      <c r="BZ700" s="44" t="str">
        <f ca="1">IF(COUNTIF($CN$2:CN1685,BY700)=1,VLOOKUP(BY700,CH:CI,2), IF(COUNTIF($CN$2:CN1685,BY700)=0,$BZ$10,""))</f>
        <v/>
      </c>
      <c r="CA700" s="45" t="str">
        <f t="shared" ca="1" si="595"/>
        <v/>
      </c>
      <c r="CB700" s="45" t="str">
        <f t="shared" ca="1" si="603"/>
        <v/>
      </c>
      <c r="CC700" s="44" t="str">
        <f ca="1">IF(COUNTIF($CN$2:CN1685,BY700)=1,VLOOKUP(BY700,CJ:CK,2), IF(COUNTIF($CN$2:CN1685,BY700)=0,$CA$10,""))</f>
        <v/>
      </c>
      <c r="CD700" s="45" t="str">
        <f t="shared" ca="1" si="604"/>
        <v/>
      </c>
      <c r="CE700" s="46" t="str">
        <f t="shared" ca="1" si="605"/>
        <v/>
      </c>
      <c r="CF700" s="44" t="str">
        <f t="shared" ca="1" si="606"/>
        <v/>
      </c>
      <c r="CL700" s="163" t="str">
        <f t="shared" si="589"/>
        <v/>
      </c>
      <c r="CM700" s="163" t="str">
        <f t="shared" si="590"/>
        <v/>
      </c>
      <c r="CR700" s="164" t="str">
        <f t="shared" ca="1" si="596"/>
        <v/>
      </c>
      <c r="CS700" s="44" t="str">
        <f ca="1">IF(COUNTIF($DG$2:DG1685,CR700)=1,VLOOKUP(CR700,DA:DB,2), IF(COUNTIF($DG$2:DG1685,CR700)=0,$CS$10,""))</f>
        <v/>
      </c>
      <c r="CT700" s="45" t="str">
        <f t="shared" ca="1" si="597"/>
        <v/>
      </c>
      <c r="CU700" s="45" t="str">
        <f t="shared" ca="1" si="598"/>
        <v/>
      </c>
      <c r="CV700" s="44" t="str">
        <f ca="1">IF(COUNTIF($DG$2:DG1685,CR700)=1,VLOOKUP(CR700,DC:DD,2), IF(COUNTIF($DG$2:DG1685,CR700)=0,$CT$10,""))</f>
        <v/>
      </c>
      <c r="CW700" s="45" t="str">
        <f t="shared" ca="1" si="599"/>
        <v/>
      </c>
      <c r="CX700" s="46" t="str">
        <f t="shared" ca="1" si="600"/>
        <v/>
      </c>
      <c r="CY700" s="44" t="str">
        <f t="shared" ca="1" si="601"/>
        <v/>
      </c>
    </row>
    <row r="701" spans="28:103">
      <c r="AB701" s="163" t="str">
        <f t="shared" si="591"/>
        <v/>
      </c>
      <c r="AC701" s="163" t="str">
        <f t="shared" si="592"/>
        <v/>
      </c>
      <c r="BS701" s="163" t="str">
        <f t="shared" si="593"/>
        <v/>
      </c>
      <c r="BT701" s="163" t="str">
        <f t="shared" si="594"/>
        <v/>
      </c>
      <c r="BY701" s="164" t="str">
        <f t="shared" ca="1" si="602"/>
        <v/>
      </c>
      <c r="BZ701" s="44" t="str">
        <f ca="1">IF(COUNTIF($CN$2:CN1686,BY701)=1,VLOOKUP(BY701,CH:CI,2), IF(COUNTIF($CN$2:CN1686,BY701)=0,$BZ$10,""))</f>
        <v/>
      </c>
      <c r="CA701" s="45" t="str">
        <f t="shared" ca="1" si="595"/>
        <v/>
      </c>
      <c r="CB701" s="45" t="str">
        <f t="shared" ca="1" si="603"/>
        <v/>
      </c>
      <c r="CC701" s="44" t="str">
        <f ca="1">IF(COUNTIF($CN$2:CN1686,BY701)=1,VLOOKUP(BY701,CJ:CK,2), IF(COUNTIF($CN$2:CN1686,BY701)=0,$CA$10,""))</f>
        <v/>
      </c>
      <c r="CD701" s="45" t="str">
        <f t="shared" ca="1" si="604"/>
        <v/>
      </c>
      <c r="CE701" s="46" t="str">
        <f t="shared" ca="1" si="605"/>
        <v/>
      </c>
      <c r="CF701" s="44" t="str">
        <f t="shared" ca="1" si="606"/>
        <v/>
      </c>
      <c r="CL701" s="163" t="str">
        <f t="shared" si="589"/>
        <v/>
      </c>
      <c r="CM701" s="163" t="str">
        <f t="shared" si="590"/>
        <v/>
      </c>
      <c r="CR701" s="164" t="str">
        <f t="shared" ca="1" si="596"/>
        <v/>
      </c>
      <c r="CS701" s="44" t="str">
        <f ca="1">IF(COUNTIF($DG$2:DG1686,CR701)=1,VLOOKUP(CR701,DA:DB,2), IF(COUNTIF($DG$2:DG1686,CR701)=0,$CS$10,""))</f>
        <v/>
      </c>
      <c r="CT701" s="45" t="str">
        <f t="shared" ca="1" si="597"/>
        <v/>
      </c>
      <c r="CU701" s="45" t="str">
        <f t="shared" ca="1" si="598"/>
        <v/>
      </c>
      <c r="CV701" s="44" t="str">
        <f ca="1">IF(COUNTIF($DG$2:DG1686,CR701)=1,VLOOKUP(CR701,DC:DD,2), IF(COUNTIF($DG$2:DG1686,CR701)=0,$CT$10,""))</f>
        <v/>
      </c>
      <c r="CW701" s="45" t="str">
        <f t="shared" ca="1" si="599"/>
        <v/>
      </c>
      <c r="CX701" s="46" t="str">
        <f t="shared" ca="1" si="600"/>
        <v/>
      </c>
      <c r="CY701" s="44" t="str">
        <f t="shared" ca="1" si="601"/>
        <v/>
      </c>
    </row>
    <row r="702" spans="28:103">
      <c r="AB702" s="163" t="str">
        <f t="shared" si="591"/>
        <v/>
      </c>
      <c r="AC702" s="163" t="str">
        <f t="shared" si="592"/>
        <v/>
      </c>
      <c r="BS702" s="163" t="str">
        <f t="shared" si="593"/>
        <v/>
      </c>
      <c r="BT702" s="163" t="str">
        <f t="shared" si="594"/>
        <v/>
      </c>
      <c r="BY702" s="164" t="str">
        <f t="shared" ca="1" si="602"/>
        <v/>
      </c>
      <c r="BZ702" s="44" t="str">
        <f ca="1">IF(COUNTIF($CN$2:CN1687,BY702)=1,VLOOKUP(BY702,CH:CI,2), IF(COUNTIF($CN$2:CN1687,BY702)=0,$BZ$10,""))</f>
        <v/>
      </c>
      <c r="CA702" s="45" t="str">
        <f t="shared" ca="1" si="595"/>
        <v/>
      </c>
      <c r="CB702" s="45" t="str">
        <f t="shared" ca="1" si="603"/>
        <v/>
      </c>
      <c r="CC702" s="44" t="str">
        <f ca="1">IF(COUNTIF($CN$2:CN1687,BY702)=1,VLOOKUP(BY702,CJ:CK,2), IF(COUNTIF($CN$2:CN1687,BY702)=0,$CA$10,""))</f>
        <v/>
      </c>
      <c r="CD702" s="45" t="str">
        <f t="shared" ca="1" si="604"/>
        <v/>
      </c>
      <c r="CE702" s="46" t="str">
        <f t="shared" ca="1" si="605"/>
        <v/>
      </c>
      <c r="CF702" s="44" t="str">
        <f t="shared" ca="1" si="606"/>
        <v/>
      </c>
      <c r="CL702" s="163" t="str">
        <f t="shared" si="589"/>
        <v/>
      </c>
      <c r="CM702" s="163" t="str">
        <f t="shared" si="590"/>
        <v/>
      </c>
      <c r="CR702" s="164" t="str">
        <f t="shared" ca="1" si="596"/>
        <v/>
      </c>
      <c r="CS702" s="44" t="str">
        <f ca="1">IF(COUNTIF($DG$2:DG1687,CR702)=1,VLOOKUP(CR702,DA:DB,2), IF(COUNTIF($DG$2:DG1687,CR702)=0,$CS$10,""))</f>
        <v/>
      </c>
      <c r="CT702" s="45" t="str">
        <f t="shared" ca="1" si="597"/>
        <v/>
      </c>
      <c r="CU702" s="45" t="str">
        <f t="shared" ca="1" si="598"/>
        <v/>
      </c>
      <c r="CV702" s="44" t="str">
        <f ca="1">IF(COUNTIF($DG$2:DG1687,CR702)=1,VLOOKUP(CR702,DC:DD,2), IF(COUNTIF($DG$2:DG1687,CR702)=0,$CT$10,""))</f>
        <v/>
      </c>
      <c r="CW702" s="45" t="str">
        <f t="shared" ca="1" si="599"/>
        <v/>
      </c>
      <c r="CX702" s="46" t="str">
        <f t="shared" ca="1" si="600"/>
        <v/>
      </c>
      <c r="CY702" s="44" t="str">
        <f t="shared" ca="1" si="601"/>
        <v/>
      </c>
    </row>
    <row r="703" spans="28:103">
      <c r="AB703" s="163" t="str">
        <f t="shared" si="591"/>
        <v/>
      </c>
      <c r="AC703" s="163" t="str">
        <f t="shared" si="592"/>
        <v/>
      </c>
      <c r="BS703" s="163" t="str">
        <f t="shared" si="593"/>
        <v/>
      </c>
      <c r="BT703" s="163" t="str">
        <f t="shared" si="594"/>
        <v/>
      </c>
      <c r="BY703" s="164" t="str">
        <f t="shared" ca="1" si="602"/>
        <v/>
      </c>
      <c r="BZ703" s="44" t="str">
        <f ca="1">IF(COUNTIF($CN$2:CN1688,BY703)=1,VLOOKUP(BY703,CH:CI,2), IF(COUNTIF($CN$2:CN1688,BY703)=0,$BZ$10,""))</f>
        <v/>
      </c>
      <c r="CA703" s="45" t="str">
        <f t="shared" ca="1" si="595"/>
        <v/>
      </c>
      <c r="CB703" s="45" t="str">
        <f t="shared" ca="1" si="603"/>
        <v/>
      </c>
      <c r="CC703" s="44" t="str">
        <f ca="1">IF(COUNTIF($CN$2:CN1688,BY703)=1,VLOOKUP(BY703,CJ:CK,2), IF(COUNTIF($CN$2:CN1688,BY703)=0,$CA$10,""))</f>
        <v/>
      </c>
      <c r="CD703" s="45" t="str">
        <f t="shared" ca="1" si="604"/>
        <v/>
      </c>
      <c r="CE703" s="46" t="str">
        <f t="shared" ca="1" si="605"/>
        <v/>
      </c>
      <c r="CF703" s="44" t="str">
        <f t="shared" ca="1" si="606"/>
        <v/>
      </c>
      <c r="CL703" s="163" t="str">
        <f t="shared" si="589"/>
        <v/>
      </c>
      <c r="CM703" s="163" t="str">
        <f t="shared" si="590"/>
        <v/>
      </c>
      <c r="CR703" s="164" t="str">
        <f t="shared" ca="1" si="596"/>
        <v/>
      </c>
      <c r="CS703" s="44" t="str">
        <f ca="1">IF(COUNTIF($DG$2:DG1688,CR703)=1,VLOOKUP(CR703,DA:DB,2), IF(COUNTIF($DG$2:DG1688,CR703)=0,$CS$10,""))</f>
        <v/>
      </c>
      <c r="CT703" s="45" t="str">
        <f t="shared" ca="1" si="597"/>
        <v/>
      </c>
      <c r="CU703" s="45" t="str">
        <f t="shared" ca="1" si="598"/>
        <v/>
      </c>
      <c r="CV703" s="44" t="str">
        <f ca="1">IF(COUNTIF($DG$2:DG1688,CR703)=1,VLOOKUP(CR703,DC:DD,2), IF(COUNTIF($DG$2:DG1688,CR703)=0,$CT$10,""))</f>
        <v/>
      </c>
      <c r="CW703" s="45" t="str">
        <f t="shared" ca="1" si="599"/>
        <v/>
      </c>
      <c r="CX703" s="46" t="str">
        <f t="shared" ca="1" si="600"/>
        <v/>
      </c>
      <c r="CY703" s="44" t="str">
        <f t="shared" ca="1" si="601"/>
        <v/>
      </c>
    </row>
    <row r="704" spans="28:103">
      <c r="AB704" s="163" t="str">
        <f t="shared" si="591"/>
        <v/>
      </c>
      <c r="AC704" s="163" t="str">
        <f t="shared" si="592"/>
        <v/>
      </c>
      <c r="BS704" s="163" t="str">
        <f t="shared" si="593"/>
        <v/>
      </c>
      <c r="BT704" s="163" t="str">
        <f t="shared" si="594"/>
        <v/>
      </c>
      <c r="BY704" s="164" t="str">
        <f t="shared" ca="1" si="602"/>
        <v/>
      </c>
      <c r="BZ704" s="44" t="str">
        <f ca="1">IF(COUNTIF($CN$2:CN1689,BY704)=1,VLOOKUP(BY704,CH:CI,2), IF(COUNTIF($CN$2:CN1689,BY704)=0,$BZ$10,""))</f>
        <v/>
      </c>
      <c r="CA704" s="45" t="str">
        <f t="shared" ca="1" si="595"/>
        <v/>
      </c>
      <c r="CB704" s="45" t="str">
        <f t="shared" ca="1" si="603"/>
        <v/>
      </c>
      <c r="CC704" s="44" t="str">
        <f ca="1">IF(COUNTIF($CN$2:CN1689,BY704)=1,VLOOKUP(BY704,CJ:CK,2), IF(COUNTIF($CN$2:CN1689,BY704)=0,$CA$10,""))</f>
        <v/>
      </c>
      <c r="CD704" s="45" t="str">
        <f t="shared" ca="1" si="604"/>
        <v/>
      </c>
      <c r="CE704" s="46" t="str">
        <f t="shared" ca="1" si="605"/>
        <v/>
      </c>
      <c r="CF704" s="44" t="str">
        <f t="shared" ca="1" si="606"/>
        <v/>
      </c>
      <c r="CL704" s="163" t="str">
        <f t="shared" si="589"/>
        <v/>
      </c>
      <c r="CM704" s="163" t="str">
        <f t="shared" si="590"/>
        <v/>
      </c>
      <c r="CR704" s="164" t="str">
        <f t="shared" ca="1" si="596"/>
        <v/>
      </c>
      <c r="CS704" s="44" t="str">
        <f ca="1">IF(COUNTIF($DG$2:DG1689,CR704)=1,VLOOKUP(CR704,DA:DB,2), IF(COUNTIF($DG$2:DG1689,CR704)=0,$CS$10,""))</f>
        <v/>
      </c>
      <c r="CT704" s="45" t="str">
        <f t="shared" ca="1" si="597"/>
        <v/>
      </c>
      <c r="CU704" s="45" t="str">
        <f t="shared" ca="1" si="598"/>
        <v/>
      </c>
      <c r="CV704" s="44" t="str">
        <f ca="1">IF(COUNTIF($DG$2:DG1689,CR704)=1,VLOOKUP(CR704,DC:DD,2), IF(COUNTIF($DG$2:DG1689,CR704)=0,$CT$10,""))</f>
        <v/>
      </c>
      <c r="CW704" s="45" t="str">
        <f t="shared" ca="1" si="599"/>
        <v/>
      </c>
      <c r="CX704" s="46" t="str">
        <f t="shared" ca="1" si="600"/>
        <v/>
      </c>
      <c r="CY704" s="44" t="str">
        <f t="shared" ca="1" si="601"/>
        <v/>
      </c>
    </row>
    <row r="705" spans="28:103">
      <c r="AB705" s="163" t="str">
        <f t="shared" si="591"/>
        <v/>
      </c>
      <c r="AC705" s="163" t="str">
        <f t="shared" si="592"/>
        <v/>
      </c>
      <c r="BS705" s="163" t="str">
        <f t="shared" si="593"/>
        <v/>
      </c>
      <c r="BT705" s="163" t="str">
        <f t="shared" si="594"/>
        <v/>
      </c>
      <c r="BY705" s="164" t="str">
        <f t="shared" ca="1" si="602"/>
        <v/>
      </c>
      <c r="BZ705" s="44" t="str">
        <f ca="1">IF(COUNTIF($CN$2:CN1690,BY705)=1,VLOOKUP(BY705,CH:CI,2), IF(COUNTIF($CN$2:CN1690,BY705)=0,$BZ$10,""))</f>
        <v/>
      </c>
      <c r="CA705" s="45" t="str">
        <f t="shared" ca="1" si="595"/>
        <v/>
      </c>
      <c r="CB705" s="45" t="str">
        <f t="shared" ca="1" si="603"/>
        <v/>
      </c>
      <c r="CC705" s="44" t="str">
        <f ca="1">IF(COUNTIF($CN$2:CN1690,BY705)=1,VLOOKUP(BY705,CJ:CK,2), IF(COUNTIF($CN$2:CN1690,BY705)=0,$CA$10,""))</f>
        <v/>
      </c>
      <c r="CD705" s="45" t="str">
        <f t="shared" ca="1" si="604"/>
        <v/>
      </c>
      <c r="CE705" s="46" t="str">
        <f t="shared" ca="1" si="605"/>
        <v/>
      </c>
      <c r="CF705" s="44" t="str">
        <f t="shared" ca="1" si="606"/>
        <v/>
      </c>
      <c r="CL705" s="163" t="str">
        <f t="shared" si="589"/>
        <v/>
      </c>
      <c r="CM705" s="163" t="str">
        <f t="shared" si="590"/>
        <v/>
      </c>
      <c r="CR705" s="164" t="str">
        <f t="shared" ca="1" si="596"/>
        <v/>
      </c>
      <c r="CS705" s="44" t="str">
        <f ca="1">IF(COUNTIF($DG$2:DG1690,CR705)=1,VLOOKUP(CR705,DA:DB,2), IF(COUNTIF($DG$2:DG1690,CR705)=0,$CS$10,""))</f>
        <v/>
      </c>
      <c r="CT705" s="45" t="str">
        <f t="shared" ca="1" si="597"/>
        <v/>
      </c>
      <c r="CU705" s="45" t="str">
        <f t="shared" ca="1" si="598"/>
        <v/>
      </c>
      <c r="CV705" s="44" t="str">
        <f ca="1">IF(COUNTIF($DG$2:DG1690,CR705)=1,VLOOKUP(CR705,DC:DD,2), IF(COUNTIF($DG$2:DG1690,CR705)=0,$CT$10,""))</f>
        <v/>
      </c>
      <c r="CW705" s="45" t="str">
        <f t="shared" ca="1" si="599"/>
        <v/>
      </c>
      <c r="CX705" s="46" t="str">
        <f t="shared" ca="1" si="600"/>
        <v/>
      </c>
      <c r="CY705" s="44" t="str">
        <f t="shared" ca="1" si="601"/>
        <v/>
      </c>
    </row>
    <row r="706" spans="28:103">
      <c r="AB706" s="163" t="str">
        <f t="shared" si="591"/>
        <v/>
      </c>
      <c r="AC706" s="163" t="str">
        <f t="shared" si="592"/>
        <v/>
      </c>
      <c r="BS706" s="163" t="str">
        <f t="shared" si="593"/>
        <v/>
      </c>
      <c r="BT706" s="163" t="str">
        <f t="shared" si="594"/>
        <v/>
      </c>
      <c r="BY706" s="164" t="str">
        <f t="shared" ca="1" si="602"/>
        <v/>
      </c>
      <c r="BZ706" s="44" t="str">
        <f ca="1">IF(COUNTIF($CN$2:CN1691,BY706)=1,VLOOKUP(BY706,CH:CI,2), IF(COUNTIF($CN$2:CN1691,BY706)=0,$BZ$10,""))</f>
        <v/>
      </c>
      <c r="CA706" s="45" t="str">
        <f t="shared" ca="1" si="595"/>
        <v/>
      </c>
      <c r="CB706" s="45" t="str">
        <f t="shared" ca="1" si="603"/>
        <v/>
      </c>
      <c r="CC706" s="44" t="str">
        <f ca="1">IF(COUNTIF($CN$2:CN1691,BY706)=1,VLOOKUP(BY706,CJ:CK,2), IF(COUNTIF($CN$2:CN1691,BY706)=0,$CA$10,""))</f>
        <v/>
      </c>
      <c r="CD706" s="45" t="str">
        <f t="shared" ca="1" si="604"/>
        <v/>
      </c>
      <c r="CE706" s="46" t="str">
        <f t="shared" ca="1" si="605"/>
        <v/>
      </c>
      <c r="CF706" s="44" t="str">
        <f t="shared" ca="1" si="606"/>
        <v/>
      </c>
      <c r="CL706" s="163" t="str">
        <f t="shared" si="589"/>
        <v/>
      </c>
      <c r="CM706" s="163" t="str">
        <f t="shared" si="590"/>
        <v/>
      </c>
      <c r="CR706" s="164" t="str">
        <f t="shared" ca="1" si="596"/>
        <v/>
      </c>
      <c r="CS706" s="44" t="str">
        <f ca="1">IF(COUNTIF($DG$2:DG1691,CR706)=1,VLOOKUP(CR706,DA:DB,2), IF(COUNTIF($DG$2:DG1691,CR706)=0,$CS$10,""))</f>
        <v/>
      </c>
      <c r="CT706" s="45" t="str">
        <f t="shared" ca="1" si="597"/>
        <v/>
      </c>
      <c r="CU706" s="45" t="str">
        <f t="shared" ca="1" si="598"/>
        <v/>
      </c>
      <c r="CV706" s="44" t="str">
        <f ca="1">IF(COUNTIF($DG$2:DG1691,CR706)=1,VLOOKUP(CR706,DC:DD,2), IF(COUNTIF($DG$2:DG1691,CR706)=0,$CT$10,""))</f>
        <v/>
      </c>
      <c r="CW706" s="45" t="str">
        <f t="shared" ca="1" si="599"/>
        <v/>
      </c>
      <c r="CX706" s="46" t="str">
        <f t="shared" ca="1" si="600"/>
        <v/>
      </c>
      <c r="CY706" s="44" t="str">
        <f t="shared" ca="1" si="601"/>
        <v/>
      </c>
    </row>
    <row r="707" spans="28:103">
      <c r="AB707" s="163" t="str">
        <f t="shared" si="591"/>
        <v/>
      </c>
      <c r="AC707" s="163" t="str">
        <f t="shared" si="592"/>
        <v/>
      </c>
      <c r="BS707" s="163" t="str">
        <f t="shared" si="593"/>
        <v/>
      </c>
      <c r="BT707" s="163" t="str">
        <f t="shared" si="594"/>
        <v/>
      </c>
      <c r="BY707" s="164" t="str">
        <f t="shared" ca="1" si="602"/>
        <v/>
      </c>
      <c r="BZ707" s="44" t="str">
        <f ca="1">IF(COUNTIF($CN$2:CN1692,BY707)=1,VLOOKUP(BY707,CH:CI,2), IF(COUNTIF($CN$2:CN1692,BY707)=0,$BZ$10,""))</f>
        <v/>
      </c>
      <c r="CA707" s="45" t="str">
        <f t="shared" ca="1" si="595"/>
        <v/>
      </c>
      <c r="CB707" s="45" t="str">
        <f t="shared" ca="1" si="603"/>
        <v/>
      </c>
      <c r="CC707" s="44" t="str">
        <f ca="1">IF(COUNTIF($CN$2:CN1692,BY707)=1,VLOOKUP(BY707,CJ:CK,2), IF(COUNTIF($CN$2:CN1692,BY707)=0,$CA$10,""))</f>
        <v/>
      </c>
      <c r="CD707" s="45" t="str">
        <f t="shared" ca="1" si="604"/>
        <v/>
      </c>
      <c r="CE707" s="46" t="str">
        <f t="shared" ca="1" si="605"/>
        <v/>
      </c>
      <c r="CF707" s="44" t="str">
        <f t="shared" ca="1" si="606"/>
        <v/>
      </c>
      <c r="CL707" s="163" t="str">
        <f t="shared" ref="CL707:CL770" si="607">IF(COUNTIF(CJ:CJ,CH707),CH707,"")</f>
        <v/>
      </c>
      <c r="CM707" s="163" t="str">
        <f t="shared" ref="CM707:CM770" si="608">IF(CL707&gt;$BY$14,CL707,"")</f>
        <v/>
      </c>
      <c r="CR707" s="164" t="str">
        <f t="shared" ca="1" si="596"/>
        <v/>
      </c>
      <c r="CS707" s="44" t="str">
        <f ca="1">IF(COUNTIF($DG$2:DG1692,CR707)=1,VLOOKUP(CR707,DA:DB,2), IF(COUNTIF($DG$2:DG1692,CR707)=0,$CS$10,""))</f>
        <v/>
      </c>
      <c r="CT707" s="45" t="str">
        <f t="shared" ca="1" si="597"/>
        <v/>
      </c>
      <c r="CU707" s="45" t="str">
        <f t="shared" ca="1" si="598"/>
        <v/>
      </c>
      <c r="CV707" s="44" t="str">
        <f ca="1">IF(COUNTIF($DG$2:DG1692,CR707)=1,VLOOKUP(CR707,DC:DD,2), IF(COUNTIF($DG$2:DG1692,CR707)=0,$CT$10,""))</f>
        <v/>
      </c>
      <c r="CW707" s="45" t="str">
        <f t="shared" ca="1" si="599"/>
        <v/>
      </c>
      <c r="CX707" s="46" t="str">
        <f t="shared" ca="1" si="600"/>
        <v/>
      </c>
      <c r="CY707" s="44" t="str">
        <f t="shared" ca="1" si="601"/>
        <v/>
      </c>
    </row>
    <row r="708" spans="28:103">
      <c r="AB708" s="163" t="str">
        <f t="shared" ref="AB708:AB771" si="609">IF(COUNTIF(V:V,T708)*COUNTIF(X:X,T708)*COUNTIF(Z:Z,T708),T708,"")</f>
        <v/>
      </c>
      <c r="AC708" s="163" t="str">
        <f t="shared" ref="AC708:AC771" si="610">IF(AB708&gt;$A$14,AB708,"")</f>
        <v/>
      </c>
      <c r="BS708" s="163" t="str">
        <f t="shared" ref="BS708:BS771" si="611">IF(COUNTIF(BI:BI,BG708)*COUNTIF(BK:BK,BG708)*COUNTIF(BM:BM,BG708)*COUNTIF(BO:BO,BG708)*COUNTIF(BQ:BQ,BG708),BG708,"")</f>
        <v/>
      </c>
      <c r="BT708" s="163" t="str">
        <f t="shared" ref="BT708:BT771" si="612">IF(BS708&gt;$AH$14,BS708,"")</f>
        <v/>
      </c>
      <c r="BY708" s="164" t="str">
        <f t="shared" ca="1" si="602"/>
        <v/>
      </c>
      <c r="BZ708" s="44" t="str">
        <f ca="1">IF(COUNTIF($CN$2:CN1693,BY708)=1,VLOOKUP(BY708,CH:CI,2), IF(COUNTIF($CN$2:CN1693,BY708)=0,$BZ$10,""))</f>
        <v/>
      </c>
      <c r="CA708" s="45" t="str">
        <f t="shared" ca="1" si="595"/>
        <v/>
      </c>
      <c r="CB708" s="45" t="str">
        <f t="shared" ca="1" si="603"/>
        <v/>
      </c>
      <c r="CC708" s="44" t="str">
        <f ca="1">IF(COUNTIF($CN$2:CN1693,BY708)=1,VLOOKUP(BY708,CJ:CK,2), IF(COUNTIF($CN$2:CN1693,BY708)=0,$CA$10,""))</f>
        <v/>
      </c>
      <c r="CD708" s="45" t="str">
        <f t="shared" ca="1" si="604"/>
        <v/>
      </c>
      <c r="CE708" s="46" t="str">
        <f t="shared" ca="1" si="605"/>
        <v/>
      </c>
      <c r="CF708" s="44" t="str">
        <f t="shared" ca="1" si="606"/>
        <v/>
      </c>
      <c r="CL708" s="163" t="str">
        <f t="shared" si="607"/>
        <v/>
      </c>
      <c r="CM708" s="163" t="str">
        <f t="shared" si="608"/>
        <v/>
      </c>
      <c r="CR708" s="164" t="str">
        <f t="shared" ca="1" si="596"/>
        <v/>
      </c>
      <c r="CS708" s="44" t="str">
        <f ca="1">IF(COUNTIF($DG$2:DG1693,CR708)=1,VLOOKUP(CR708,DA:DB,2), IF(COUNTIF($DG$2:DG1693,CR708)=0,$CS$10,""))</f>
        <v/>
      </c>
      <c r="CT708" s="45" t="str">
        <f t="shared" ca="1" si="597"/>
        <v/>
      </c>
      <c r="CU708" s="45" t="str">
        <f t="shared" ca="1" si="598"/>
        <v/>
      </c>
      <c r="CV708" s="44" t="str">
        <f ca="1">IF(COUNTIF($DG$2:DG1693,CR708)=1,VLOOKUP(CR708,DC:DD,2), IF(COUNTIF($DG$2:DG1693,CR708)=0,$CT$10,""))</f>
        <v/>
      </c>
      <c r="CW708" s="45" t="str">
        <f t="shared" ca="1" si="599"/>
        <v/>
      </c>
      <c r="CX708" s="46" t="str">
        <f t="shared" ca="1" si="600"/>
        <v/>
      </c>
      <c r="CY708" s="44" t="str">
        <f t="shared" ca="1" si="601"/>
        <v/>
      </c>
    </row>
    <row r="709" spans="28:103">
      <c r="AB709" s="163" t="str">
        <f t="shared" si="609"/>
        <v/>
      </c>
      <c r="AC709" s="163" t="str">
        <f t="shared" si="610"/>
        <v/>
      </c>
      <c r="BS709" s="163" t="str">
        <f t="shared" si="611"/>
        <v/>
      </c>
      <c r="BT709" s="163" t="str">
        <f t="shared" si="612"/>
        <v/>
      </c>
      <c r="BY709" s="164" t="str">
        <f t="shared" ca="1" si="602"/>
        <v/>
      </c>
      <c r="BZ709" s="44" t="str">
        <f ca="1">IF(COUNTIF($CN$2:CN1694,BY709)=1,VLOOKUP(BY709,CH:CI,2), IF(COUNTIF($CN$2:CN1694,BY709)=0,$BZ$10,""))</f>
        <v/>
      </c>
      <c r="CA709" s="45" t="str">
        <f t="shared" ca="1" si="595"/>
        <v/>
      </c>
      <c r="CB709" s="45" t="str">
        <f t="shared" ca="1" si="603"/>
        <v/>
      </c>
      <c r="CC709" s="44" t="str">
        <f ca="1">IF(COUNTIF($CN$2:CN1694,BY709)=1,VLOOKUP(BY709,CJ:CK,2), IF(COUNTIF($CN$2:CN1694,BY709)=0,$CA$10,""))</f>
        <v/>
      </c>
      <c r="CD709" s="45" t="str">
        <f t="shared" ca="1" si="604"/>
        <v/>
      </c>
      <c r="CE709" s="46" t="str">
        <f t="shared" ca="1" si="605"/>
        <v/>
      </c>
      <c r="CF709" s="44" t="str">
        <f t="shared" ca="1" si="606"/>
        <v/>
      </c>
      <c r="CL709" s="163" t="str">
        <f t="shared" si="607"/>
        <v/>
      </c>
      <c r="CM709" s="163" t="str">
        <f t="shared" si="608"/>
        <v/>
      </c>
      <c r="CR709" s="164" t="str">
        <f t="shared" ca="1" si="596"/>
        <v/>
      </c>
      <c r="CS709" s="44" t="str">
        <f ca="1">IF(COUNTIF($DG$2:DG1694,CR709)=1,VLOOKUP(CR709,DA:DB,2), IF(COUNTIF($DG$2:DG1694,CR709)=0,$CS$10,""))</f>
        <v/>
      </c>
      <c r="CT709" s="45" t="str">
        <f t="shared" ca="1" si="597"/>
        <v/>
      </c>
      <c r="CU709" s="45" t="str">
        <f t="shared" ca="1" si="598"/>
        <v/>
      </c>
      <c r="CV709" s="44" t="str">
        <f ca="1">IF(COUNTIF($DG$2:DG1694,CR709)=1,VLOOKUP(CR709,DC:DD,2), IF(COUNTIF($DG$2:DG1694,CR709)=0,$CT$10,""))</f>
        <v/>
      </c>
      <c r="CW709" s="45" t="str">
        <f t="shared" ca="1" si="599"/>
        <v/>
      </c>
      <c r="CX709" s="46" t="str">
        <f t="shared" ca="1" si="600"/>
        <v/>
      </c>
      <c r="CY709" s="44" t="str">
        <f t="shared" ca="1" si="601"/>
        <v/>
      </c>
    </row>
    <row r="710" spans="28:103">
      <c r="AB710" s="163" t="str">
        <f t="shared" si="609"/>
        <v/>
      </c>
      <c r="AC710" s="163" t="str">
        <f t="shared" si="610"/>
        <v/>
      </c>
      <c r="BS710" s="163" t="str">
        <f t="shared" si="611"/>
        <v/>
      </c>
      <c r="BT710" s="163" t="str">
        <f t="shared" si="612"/>
        <v/>
      </c>
      <c r="BY710" s="164" t="str">
        <f t="shared" ca="1" si="602"/>
        <v/>
      </c>
      <c r="BZ710" s="44" t="str">
        <f ca="1">IF(COUNTIF($CN$2:CN1695,BY710)=1,VLOOKUP(BY710,CH:CI,2), IF(COUNTIF($CN$2:CN1695,BY710)=0,$BZ$10,""))</f>
        <v/>
      </c>
      <c r="CA710" s="45" t="str">
        <f t="shared" ca="1" si="595"/>
        <v/>
      </c>
      <c r="CB710" s="45" t="str">
        <f t="shared" ca="1" si="603"/>
        <v/>
      </c>
      <c r="CC710" s="44" t="str">
        <f ca="1">IF(COUNTIF($CN$2:CN1695,BY710)=1,VLOOKUP(BY710,CJ:CK,2), IF(COUNTIF($CN$2:CN1695,BY710)=0,$CA$10,""))</f>
        <v/>
      </c>
      <c r="CD710" s="45" t="str">
        <f t="shared" ca="1" si="604"/>
        <v/>
      </c>
      <c r="CE710" s="46" t="str">
        <f t="shared" ca="1" si="605"/>
        <v/>
      </c>
      <c r="CF710" s="44" t="str">
        <f t="shared" ca="1" si="606"/>
        <v/>
      </c>
      <c r="CL710" s="163" t="str">
        <f t="shared" si="607"/>
        <v/>
      </c>
      <c r="CM710" s="163" t="str">
        <f t="shared" si="608"/>
        <v/>
      </c>
      <c r="CR710" s="164" t="str">
        <f t="shared" ca="1" si="596"/>
        <v/>
      </c>
      <c r="CS710" s="44" t="str">
        <f ca="1">IF(COUNTIF($DG$2:DG1695,CR710)=1,VLOOKUP(CR710,DA:DB,2), IF(COUNTIF($DG$2:DG1695,CR710)=0,$CS$10,""))</f>
        <v/>
      </c>
      <c r="CT710" s="45" t="str">
        <f t="shared" ca="1" si="597"/>
        <v/>
      </c>
      <c r="CU710" s="45" t="str">
        <f t="shared" ca="1" si="598"/>
        <v/>
      </c>
      <c r="CV710" s="44" t="str">
        <f ca="1">IF(COUNTIF($DG$2:DG1695,CR710)=1,VLOOKUP(CR710,DC:DD,2), IF(COUNTIF($DG$2:DG1695,CR710)=0,$CT$10,""))</f>
        <v/>
      </c>
      <c r="CW710" s="45" t="str">
        <f t="shared" ca="1" si="599"/>
        <v/>
      </c>
      <c r="CX710" s="46" t="str">
        <f t="shared" ca="1" si="600"/>
        <v/>
      </c>
      <c r="CY710" s="44" t="str">
        <f t="shared" ca="1" si="601"/>
        <v/>
      </c>
    </row>
    <row r="711" spans="28:103">
      <c r="AB711" s="163" t="str">
        <f t="shared" si="609"/>
        <v/>
      </c>
      <c r="AC711" s="163" t="str">
        <f t="shared" si="610"/>
        <v/>
      </c>
      <c r="BS711" s="163" t="str">
        <f t="shared" si="611"/>
        <v/>
      </c>
      <c r="BT711" s="163" t="str">
        <f t="shared" si="612"/>
        <v/>
      </c>
      <c r="BY711" s="164" t="str">
        <f t="shared" ca="1" si="602"/>
        <v/>
      </c>
      <c r="BZ711" s="44" t="str">
        <f ca="1">IF(COUNTIF($CN$2:CN1696,BY711)=1,VLOOKUP(BY711,CH:CI,2), IF(COUNTIF($CN$2:CN1696,BY711)=0,$BZ$10,""))</f>
        <v/>
      </c>
      <c r="CA711" s="45" t="str">
        <f t="shared" ca="1" si="595"/>
        <v/>
      </c>
      <c r="CB711" s="45" t="str">
        <f t="shared" ca="1" si="603"/>
        <v/>
      </c>
      <c r="CC711" s="44" t="str">
        <f ca="1">IF(COUNTIF($CN$2:CN1696,BY711)=1,VLOOKUP(BY711,CJ:CK,2), IF(COUNTIF($CN$2:CN1696,BY711)=0,$CA$10,""))</f>
        <v/>
      </c>
      <c r="CD711" s="45" t="str">
        <f t="shared" ca="1" si="604"/>
        <v/>
      </c>
      <c r="CE711" s="46" t="str">
        <f t="shared" ca="1" si="605"/>
        <v/>
      </c>
      <c r="CF711" s="44" t="str">
        <f t="shared" ca="1" si="606"/>
        <v/>
      </c>
      <c r="CL711" s="163" t="str">
        <f t="shared" si="607"/>
        <v/>
      </c>
      <c r="CM711" s="163" t="str">
        <f t="shared" si="608"/>
        <v/>
      </c>
      <c r="CR711" s="164" t="str">
        <f t="shared" ca="1" si="596"/>
        <v/>
      </c>
      <c r="CS711" s="44" t="str">
        <f ca="1">IF(COUNTIF($DG$2:DG1696,CR711)=1,VLOOKUP(CR711,DA:DB,2), IF(COUNTIF($DG$2:DG1696,CR711)=0,$CS$10,""))</f>
        <v/>
      </c>
      <c r="CT711" s="45" t="str">
        <f t="shared" ca="1" si="597"/>
        <v/>
      </c>
      <c r="CU711" s="45" t="str">
        <f t="shared" ca="1" si="598"/>
        <v/>
      </c>
      <c r="CV711" s="44" t="str">
        <f ca="1">IF(COUNTIF($DG$2:DG1696,CR711)=1,VLOOKUP(CR711,DC:DD,2), IF(COUNTIF($DG$2:DG1696,CR711)=0,$CT$10,""))</f>
        <v/>
      </c>
      <c r="CW711" s="45" t="str">
        <f t="shared" ca="1" si="599"/>
        <v/>
      </c>
      <c r="CX711" s="46" t="str">
        <f t="shared" ca="1" si="600"/>
        <v/>
      </c>
      <c r="CY711" s="44" t="str">
        <f t="shared" ca="1" si="601"/>
        <v/>
      </c>
    </row>
    <row r="712" spans="28:103">
      <c r="AB712" s="163" t="str">
        <f t="shared" si="609"/>
        <v/>
      </c>
      <c r="AC712" s="163" t="str">
        <f t="shared" si="610"/>
        <v/>
      </c>
      <c r="BS712" s="163" t="str">
        <f t="shared" si="611"/>
        <v/>
      </c>
      <c r="BT712" s="163" t="str">
        <f t="shared" si="612"/>
        <v/>
      </c>
      <c r="BY712" s="164" t="str">
        <f t="shared" ca="1" si="602"/>
        <v/>
      </c>
      <c r="BZ712" s="44" t="str">
        <f ca="1">IF(COUNTIF($CN$2:CN1697,BY712)=1,VLOOKUP(BY712,CH:CI,2), IF(COUNTIF($CN$2:CN1697,BY712)=0,$BZ$10,""))</f>
        <v/>
      </c>
      <c r="CA712" s="45" t="str">
        <f t="shared" ca="1" si="595"/>
        <v/>
      </c>
      <c r="CB712" s="45" t="str">
        <f t="shared" ca="1" si="603"/>
        <v/>
      </c>
      <c r="CC712" s="44" t="str">
        <f ca="1">IF(COUNTIF($CN$2:CN1697,BY712)=1,VLOOKUP(BY712,CJ:CK,2), IF(COUNTIF($CN$2:CN1697,BY712)=0,$CA$10,""))</f>
        <v/>
      </c>
      <c r="CD712" s="45" t="str">
        <f t="shared" ca="1" si="604"/>
        <v/>
      </c>
      <c r="CE712" s="46" t="str">
        <f t="shared" ca="1" si="605"/>
        <v/>
      </c>
      <c r="CF712" s="44" t="str">
        <f t="shared" ca="1" si="606"/>
        <v/>
      </c>
      <c r="CL712" s="163" t="str">
        <f t="shared" si="607"/>
        <v/>
      </c>
      <c r="CM712" s="163" t="str">
        <f t="shared" si="608"/>
        <v/>
      </c>
      <c r="CR712" s="164" t="str">
        <f t="shared" ca="1" si="596"/>
        <v/>
      </c>
      <c r="CS712" s="44" t="str">
        <f ca="1">IF(COUNTIF($DG$2:DG1697,CR712)=1,VLOOKUP(CR712,DA:DB,2), IF(COUNTIF($DG$2:DG1697,CR712)=0,$CS$10,""))</f>
        <v/>
      </c>
      <c r="CT712" s="45" t="str">
        <f t="shared" ca="1" si="597"/>
        <v/>
      </c>
      <c r="CU712" s="45" t="str">
        <f t="shared" ca="1" si="598"/>
        <v/>
      </c>
      <c r="CV712" s="44" t="str">
        <f ca="1">IF(COUNTIF($DG$2:DG1697,CR712)=1,VLOOKUP(CR712,DC:DD,2), IF(COUNTIF($DG$2:DG1697,CR712)=0,$CT$10,""))</f>
        <v/>
      </c>
      <c r="CW712" s="45" t="str">
        <f t="shared" ca="1" si="599"/>
        <v/>
      </c>
      <c r="CX712" s="46" t="str">
        <f t="shared" ca="1" si="600"/>
        <v/>
      </c>
      <c r="CY712" s="44" t="str">
        <f t="shared" ca="1" si="601"/>
        <v/>
      </c>
    </row>
    <row r="713" spans="28:103">
      <c r="AB713" s="163" t="str">
        <f t="shared" si="609"/>
        <v/>
      </c>
      <c r="AC713" s="163" t="str">
        <f t="shared" si="610"/>
        <v/>
      </c>
      <c r="BS713" s="163" t="str">
        <f t="shared" si="611"/>
        <v/>
      </c>
      <c r="BT713" s="163" t="str">
        <f t="shared" si="612"/>
        <v/>
      </c>
      <c r="BY713" s="164" t="str">
        <f t="shared" ca="1" si="602"/>
        <v/>
      </c>
      <c r="BZ713" s="44" t="str">
        <f ca="1">IF(COUNTIF($CN$2:CN1698,BY713)=1,VLOOKUP(BY713,CH:CI,2), IF(COUNTIF($CN$2:CN1698,BY713)=0,$BZ$10,""))</f>
        <v/>
      </c>
      <c r="CA713" s="45" t="str">
        <f t="shared" ca="1" si="595"/>
        <v/>
      </c>
      <c r="CB713" s="45" t="str">
        <f t="shared" ca="1" si="603"/>
        <v/>
      </c>
      <c r="CC713" s="44" t="str">
        <f ca="1">IF(COUNTIF($CN$2:CN1698,BY713)=1,VLOOKUP(BY713,CJ:CK,2), IF(COUNTIF($CN$2:CN1698,BY713)=0,$CA$10,""))</f>
        <v/>
      </c>
      <c r="CD713" s="45" t="str">
        <f t="shared" ca="1" si="604"/>
        <v/>
      </c>
      <c r="CE713" s="46" t="str">
        <f t="shared" ca="1" si="605"/>
        <v/>
      </c>
      <c r="CF713" s="44" t="str">
        <f t="shared" ca="1" si="606"/>
        <v/>
      </c>
      <c r="CL713" s="163" t="str">
        <f t="shared" si="607"/>
        <v/>
      </c>
      <c r="CM713" s="163" t="str">
        <f t="shared" si="608"/>
        <v/>
      </c>
      <c r="CR713" s="164" t="str">
        <f t="shared" ca="1" si="596"/>
        <v/>
      </c>
      <c r="CS713" s="44" t="str">
        <f ca="1">IF(COUNTIF($DG$2:DG1698,CR713)=1,VLOOKUP(CR713,DA:DB,2), IF(COUNTIF($DG$2:DG1698,CR713)=0,$CS$10,""))</f>
        <v/>
      </c>
      <c r="CT713" s="45" t="str">
        <f t="shared" ca="1" si="597"/>
        <v/>
      </c>
      <c r="CU713" s="45" t="str">
        <f t="shared" ca="1" si="598"/>
        <v/>
      </c>
      <c r="CV713" s="44" t="str">
        <f ca="1">IF(COUNTIF($DG$2:DG1698,CR713)=1,VLOOKUP(CR713,DC:DD,2), IF(COUNTIF($DG$2:DG1698,CR713)=0,$CT$10,""))</f>
        <v/>
      </c>
      <c r="CW713" s="45" t="str">
        <f t="shared" ca="1" si="599"/>
        <v/>
      </c>
      <c r="CX713" s="46" t="str">
        <f t="shared" ca="1" si="600"/>
        <v/>
      </c>
      <c r="CY713" s="44" t="str">
        <f t="shared" ca="1" si="601"/>
        <v/>
      </c>
    </row>
    <row r="714" spans="28:103">
      <c r="AB714" s="163" t="str">
        <f t="shared" si="609"/>
        <v/>
      </c>
      <c r="AC714" s="163" t="str">
        <f t="shared" si="610"/>
        <v/>
      </c>
      <c r="BS714" s="163" t="str">
        <f t="shared" si="611"/>
        <v/>
      </c>
      <c r="BT714" s="163" t="str">
        <f t="shared" si="612"/>
        <v/>
      </c>
      <c r="BY714" s="164" t="str">
        <f t="shared" ca="1" si="602"/>
        <v/>
      </c>
      <c r="BZ714" s="44" t="str">
        <f ca="1">IF(COUNTIF($CN$2:CN1699,BY714)=1,VLOOKUP(BY714,CH:CI,2), IF(COUNTIF($CN$2:CN1699,BY714)=0,$BZ$10,""))</f>
        <v/>
      </c>
      <c r="CA714" s="45" t="str">
        <f t="shared" ca="1" si="595"/>
        <v/>
      </c>
      <c r="CB714" s="45" t="str">
        <f t="shared" ca="1" si="603"/>
        <v/>
      </c>
      <c r="CC714" s="44" t="str">
        <f ca="1">IF(COUNTIF($CN$2:CN1699,BY714)=1,VLOOKUP(BY714,CJ:CK,2), IF(COUNTIF($CN$2:CN1699,BY714)=0,$CA$10,""))</f>
        <v/>
      </c>
      <c r="CD714" s="45" t="str">
        <f t="shared" ca="1" si="604"/>
        <v/>
      </c>
      <c r="CE714" s="46" t="str">
        <f t="shared" ca="1" si="605"/>
        <v/>
      </c>
      <c r="CF714" s="44" t="str">
        <f t="shared" ca="1" si="606"/>
        <v/>
      </c>
      <c r="CL714" s="163" t="str">
        <f t="shared" si="607"/>
        <v/>
      </c>
      <c r="CM714" s="163" t="str">
        <f t="shared" si="608"/>
        <v/>
      </c>
      <c r="CR714" s="164" t="str">
        <f t="shared" ca="1" si="596"/>
        <v/>
      </c>
      <c r="CS714" s="44" t="str">
        <f ca="1">IF(COUNTIF($DG$2:DG1699,CR714)=1,VLOOKUP(CR714,DA:DB,2), IF(COUNTIF($DG$2:DG1699,CR714)=0,$CS$10,""))</f>
        <v/>
      </c>
      <c r="CT714" s="45" t="str">
        <f t="shared" ca="1" si="597"/>
        <v/>
      </c>
      <c r="CU714" s="45" t="str">
        <f t="shared" ca="1" si="598"/>
        <v/>
      </c>
      <c r="CV714" s="44" t="str">
        <f ca="1">IF(COUNTIF($DG$2:DG1699,CR714)=1,VLOOKUP(CR714,DC:DD,2), IF(COUNTIF($DG$2:DG1699,CR714)=0,$CT$10,""))</f>
        <v/>
      </c>
      <c r="CW714" s="45" t="str">
        <f t="shared" ca="1" si="599"/>
        <v/>
      </c>
      <c r="CX714" s="46" t="str">
        <f t="shared" ca="1" si="600"/>
        <v/>
      </c>
      <c r="CY714" s="44" t="str">
        <f t="shared" ca="1" si="601"/>
        <v/>
      </c>
    </row>
    <row r="715" spans="28:103">
      <c r="AB715" s="163" t="str">
        <f t="shared" si="609"/>
        <v/>
      </c>
      <c r="AC715" s="163" t="str">
        <f t="shared" si="610"/>
        <v/>
      </c>
      <c r="BS715" s="163" t="str">
        <f t="shared" si="611"/>
        <v/>
      </c>
      <c r="BT715" s="163" t="str">
        <f t="shared" si="612"/>
        <v/>
      </c>
      <c r="BY715" s="164" t="str">
        <f t="shared" ca="1" si="602"/>
        <v/>
      </c>
      <c r="BZ715" s="44" t="str">
        <f ca="1">IF(COUNTIF($CN$2:CN1700,BY715)=1,VLOOKUP(BY715,CH:CI,2), IF(COUNTIF($CN$2:CN1700,BY715)=0,$BZ$10,""))</f>
        <v/>
      </c>
      <c r="CA715" s="45" t="str">
        <f t="shared" ca="1" si="595"/>
        <v/>
      </c>
      <c r="CB715" s="45" t="str">
        <f t="shared" ca="1" si="603"/>
        <v/>
      </c>
      <c r="CC715" s="44" t="str">
        <f ca="1">IF(COUNTIF($CN$2:CN1700,BY715)=1,VLOOKUP(BY715,CJ:CK,2), IF(COUNTIF($CN$2:CN1700,BY715)=0,$CA$10,""))</f>
        <v/>
      </c>
      <c r="CD715" s="45" t="str">
        <f t="shared" ca="1" si="604"/>
        <v/>
      </c>
      <c r="CE715" s="46" t="str">
        <f t="shared" ca="1" si="605"/>
        <v/>
      </c>
      <c r="CF715" s="44" t="str">
        <f t="shared" ca="1" si="606"/>
        <v/>
      </c>
      <c r="CL715" s="163" t="str">
        <f t="shared" si="607"/>
        <v/>
      </c>
      <c r="CM715" s="163" t="str">
        <f t="shared" si="608"/>
        <v/>
      </c>
      <c r="CR715" s="164" t="str">
        <f t="shared" ca="1" si="596"/>
        <v/>
      </c>
      <c r="CS715" s="44" t="str">
        <f ca="1">IF(COUNTIF($DG$2:DG1700,CR715)=1,VLOOKUP(CR715,DA:DB,2), IF(COUNTIF($DG$2:DG1700,CR715)=0,$CS$10,""))</f>
        <v/>
      </c>
      <c r="CT715" s="45" t="str">
        <f t="shared" ca="1" si="597"/>
        <v/>
      </c>
      <c r="CU715" s="45" t="str">
        <f t="shared" ca="1" si="598"/>
        <v/>
      </c>
      <c r="CV715" s="44" t="str">
        <f ca="1">IF(COUNTIF($DG$2:DG1700,CR715)=1,VLOOKUP(CR715,DC:DD,2), IF(COUNTIF($DG$2:DG1700,CR715)=0,$CT$10,""))</f>
        <v/>
      </c>
      <c r="CW715" s="45" t="str">
        <f t="shared" ca="1" si="599"/>
        <v/>
      </c>
      <c r="CX715" s="46" t="str">
        <f t="shared" ca="1" si="600"/>
        <v/>
      </c>
      <c r="CY715" s="44" t="str">
        <f t="shared" ca="1" si="601"/>
        <v/>
      </c>
    </row>
    <row r="716" spans="28:103">
      <c r="AB716" s="163" t="str">
        <f t="shared" si="609"/>
        <v/>
      </c>
      <c r="AC716" s="163" t="str">
        <f t="shared" si="610"/>
        <v/>
      </c>
      <c r="BS716" s="163" t="str">
        <f t="shared" si="611"/>
        <v/>
      </c>
      <c r="BT716" s="163" t="str">
        <f t="shared" si="612"/>
        <v/>
      </c>
      <c r="BY716" s="164" t="str">
        <f t="shared" ca="1" si="602"/>
        <v/>
      </c>
      <c r="BZ716" s="44" t="str">
        <f ca="1">IF(COUNTIF($CN$2:CN1701,BY716)=1,VLOOKUP(BY716,CH:CI,2), IF(COUNTIF($CN$2:CN1701,BY716)=0,$BZ$10,""))</f>
        <v/>
      </c>
      <c r="CA716" s="45" t="str">
        <f t="shared" ca="1" si="595"/>
        <v/>
      </c>
      <c r="CB716" s="45" t="str">
        <f t="shared" ca="1" si="603"/>
        <v/>
      </c>
      <c r="CC716" s="44" t="str">
        <f ca="1">IF(COUNTIF($CN$2:CN1701,BY716)=1,VLOOKUP(BY716,CJ:CK,2), IF(COUNTIF($CN$2:CN1701,BY716)=0,$CA$10,""))</f>
        <v/>
      </c>
      <c r="CD716" s="45" t="str">
        <f t="shared" ca="1" si="604"/>
        <v/>
      </c>
      <c r="CE716" s="46" t="str">
        <f t="shared" ca="1" si="605"/>
        <v/>
      </c>
      <c r="CF716" s="44" t="str">
        <f t="shared" ca="1" si="606"/>
        <v/>
      </c>
      <c r="CL716" s="163" t="str">
        <f t="shared" si="607"/>
        <v/>
      </c>
      <c r="CM716" s="163" t="str">
        <f t="shared" si="608"/>
        <v/>
      </c>
      <c r="CR716" s="164" t="str">
        <f t="shared" ca="1" si="596"/>
        <v/>
      </c>
      <c r="CS716" s="44" t="str">
        <f ca="1">IF(COUNTIF($DG$2:DG1701,CR716)=1,VLOOKUP(CR716,DA:DB,2), IF(COUNTIF($DG$2:DG1701,CR716)=0,$CS$10,""))</f>
        <v/>
      </c>
      <c r="CT716" s="45" t="str">
        <f t="shared" ca="1" si="597"/>
        <v/>
      </c>
      <c r="CU716" s="45" t="str">
        <f t="shared" ca="1" si="598"/>
        <v/>
      </c>
      <c r="CV716" s="44" t="str">
        <f ca="1">IF(COUNTIF($DG$2:DG1701,CR716)=1,VLOOKUP(CR716,DC:DD,2), IF(COUNTIF($DG$2:DG1701,CR716)=0,$CT$10,""))</f>
        <v/>
      </c>
      <c r="CW716" s="45" t="str">
        <f t="shared" ca="1" si="599"/>
        <v/>
      </c>
      <c r="CX716" s="46" t="str">
        <f t="shared" ca="1" si="600"/>
        <v/>
      </c>
      <c r="CY716" s="44" t="str">
        <f t="shared" ca="1" si="601"/>
        <v/>
      </c>
    </row>
    <row r="717" spans="28:103">
      <c r="AB717" s="163" t="str">
        <f t="shared" si="609"/>
        <v/>
      </c>
      <c r="AC717" s="163" t="str">
        <f t="shared" si="610"/>
        <v/>
      </c>
      <c r="BS717" s="163" t="str">
        <f t="shared" si="611"/>
        <v/>
      </c>
      <c r="BT717" s="163" t="str">
        <f t="shared" si="612"/>
        <v/>
      </c>
      <c r="BY717" s="164" t="str">
        <f t="shared" ca="1" si="602"/>
        <v/>
      </c>
      <c r="BZ717" s="44" t="str">
        <f ca="1">IF(COUNTIF($CN$2:CN1702,BY717)=1,VLOOKUP(BY717,CH:CI,2), IF(COUNTIF($CN$2:CN1702,BY717)=0,$BZ$10,""))</f>
        <v/>
      </c>
      <c r="CA717" s="45" t="str">
        <f t="shared" ca="1" si="595"/>
        <v/>
      </c>
      <c r="CB717" s="45" t="str">
        <f t="shared" ca="1" si="603"/>
        <v/>
      </c>
      <c r="CC717" s="44" t="str">
        <f ca="1">IF(COUNTIF($CN$2:CN1702,BY717)=1,VLOOKUP(BY717,CJ:CK,2), IF(COUNTIF($CN$2:CN1702,BY717)=0,$CA$10,""))</f>
        <v/>
      </c>
      <c r="CD717" s="45" t="str">
        <f t="shared" ca="1" si="604"/>
        <v/>
      </c>
      <c r="CE717" s="46" t="str">
        <f t="shared" ca="1" si="605"/>
        <v/>
      </c>
      <c r="CF717" s="44" t="str">
        <f t="shared" ca="1" si="606"/>
        <v/>
      </c>
      <c r="CL717" s="163" t="str">
        <f t="shared" si="607"/>
        <v/>
      </c>
      <c r="CM717" s="163" t="str">
        <f t="shared" si="608"/>
        <v/>
      </c>
      <c r="CR717" s="164" t="str">
        <f t="shared" ca="1" si="596"/>
        <v/>
      </c>
      <c r="CS717" s="44" t="str">
        <f ca="1">IF(COUNTIF($DG$2:DG1702,CR717)=1,VLOOKUP(CR717,DA:DB,2), IF(COUNTIF($DG$2:DG1702,CR717)=0,$CS$10,""))</f>
        <v/>
      </c>
      <c r="CT717" s="45" t="str">
        <f t="shared" ca="1" si="597"/>
        <v/>
      </c>
      <c r="CU717" s="45" t="str">
        <f t="shared" ca="1" si="598"/>
        <v/>
      </c>
      <c r="CV717" s="44" t="str">
        <f ca="1">IF(COUNTIF($DG$2:DG1702,CR717)=1,VLOOKUP(CR717,DC:DD,2), IF(COUNTIF($DG$2:DG1702,CR717)=0,$CT$10,""))</f>
        <v/>
      </c>
      <c r="CW717" s="45" t="str">
        <f t="shared" ca="1" si="599"/>
        <v/>
      </c>
      <c r="CX717" s="46" t="str">
        <f t="shared" ca="1" si="600"/>
        <v/>
      </c>
      <c r="CY717" s="44" t="str">
        <f t="shared" ca="1" si="601"/>
        <v/>
      </c>
    </row>
    <row r="718" spans="28:103">
      <c r="AB718" s="163" t="str">
        <f t="shared" si="609"/>
        <v/>
      </c>
      <c r="AC718" s="163" t="str">
        <f t="shared" si="610"/>
        <v/>
      </c>
      <c r="BS718" s="163" t="str">
        <f t="shared" si="611"/>
        <v/>
      </c>
      <c r="BT718" s="163" t="str">
        <f t="shared" si="612"/>
        <v/>
      </c>
      <c r="BY718" s="164" t="str">
        <f t="shared" ca="1" si="602"/>
        <v/>
      </c>
      <c r="BZ718" s="44" t="str">
        <f ca="1">IF(COUNTIF($CN$2:CN1703,BY718)=1,VLOOKUP(BY718,CH:CI,2), IF(COUNTIF($CN$2:CN1703,BY718)=0,$BZ$10,""))</f>
        <v/>
      </c>
      <c r="CA718" s="45" t="str">
        <f t="shared" ca="1" si="595"/>
        <v/>
      </c>
      <c r="CB718" s="45" t="str">
        <f t="shared" ca="1" si="603"/>
        <v/>
      </c>
      <c r="CC718" s="44" t="str">
        <f ca="1">IF(COUNTIF($CN$2:CN1703,BY718)=1,VLOOKUP(BY718,CJ:CK,2), IF(COUNTIF($CN$2:CN1703,BY718)=0,$CA$10,""))</f>
        <v/>
      </c>
      <c r="CD718" s="45" t="str">
        <f t="shared" ca="1" si="604"/>
        <v/>
      </c>
      <c r="CE718" s="46" t="str">
        <f t="shared" ca="1" si="605"/>
        <v/>
      </c>
      <c r="CF718" s="44" t="str">
        <f t="shared" ca="1" si="606"/>
        <v/>
      </c>
      <c r="CL718" s="163" t="str">
        <f t="shared" si="607"/>
        <v/>
      </c>
      <c r="CM718" s="163" t="str">
        <f t="shared" si="608"/>
        <v/>
      </c>
      <c r="CR718" s="164" t="str">
        <f t="shared" ca="1" si="596"/>
        <v/>
      </c>
      <c r="CS718" s="44" t="str">
        <f ca="1">IF(COUNTIF($DG$2:DG1703,CR718)=1,VLOOKUP(CR718,DA:DB,2), IF(COUNTIF($DG$2:DG1703,CR718)=0,$CS$10,""))</f>
        <v/>
      </c>
      <c r="CT718" s="45" t="str">
        <f t="shared" ca="1" si="597"/>
        <v/>
      </c>
      <c r="CU718" s="45" t="str">
        <f t="shared" ca="1" si="598"/>
        <v/>
      </c>
      <c r="CV718" s="44" t="str">
        <f ca="1">IF(COUNTIF($DG$2:DG1703,CR718)=1,VLOOKUP(CR718,DC:DD,2), IF(COUNTIF($DG$2:DG1703,CR718)=0,$CT$10,""))</f>
        <v/>
      </c>
      <c r="CW718" s="45" t="str">
        <f t="shared" ca="1" si="599"/>
        <v/>
      </c>
      <c r="CX718" s="46" t="str">
        <f t="shared" ca="1" si="600"/>
        <v/>
      </c>
      <c r="CY718" s="44" t="str">
        <f t="shared" ca="1" si="601"/>
        <v/>
      </c>
    </row>
    <row r="719" spans="28:103">
      <c r="AB719" s="163" t="str">
        <f t="shared" si="609"/>
        <v/>
      </c>
      <c r="AC719" s="163" t="str">
        <f t="shared" si="610"/>
        <v/>
      </c>
      <c r="BS719" s="163" t="str">
        <f t="shared" si="611"/>
        <v/>
      </c>
      <c r="BT719" s="163" t="str">
        <f t="shared" si="612"/>
        <v/>
      </c>
      <c r="BY719" s="164" t="str">
        <f t="shared" ca="1" si="602"/>
        <v/>
      </c>
      <c r="BZ719" s="44" t="str">
        <f ca="1">IF(COUNTIF($CN$2:CN1704,BY719)=1,VLOOKUP(BY719,CH:CI,2), IF(COUNTIF($CN$2:CN1704,BY719)=0,$BZ$10,""))</f>
        <v/>
      </c>
      <c r="CA719" s="45" t="str">
        <f t="shared" ca="1" si="595"/>
        <v/>
      </c>
      <c r="CB719" s="45" t="str">
        <f t="shared" ca="1" si="603"/>
        <v/>
      </c>
      <c r="CC719" s="44" t="str">
        <f ca="1">IF(COUNTIF($CN$2:CN1704,BY719)=1,VLOOKUP(BY719,CJ:CK,2), IF(COUNTIF($CN$2:CN1704,BY719)=0,$CA$10,""))</f>
        <v/>
      </c>
      <c r="CD719" s="45" t="str">
        <f t="shared" ca="1" si="604"/>
        <v/>
      </c>
      <c r="CE719" s="46" t="str">
        <f t="shared" ca="1" si="605"/>
        <v/>
      </c>
      <c r="CF719" s="44" t="str">
        <f t="shared" ca="1" si="606"/>
        <v/>
      </c>
      <c r="CL719" s="163" t="str">
        <f t="shared" si="607"/>
        <v/>
      </c>
      <c r="CM719" s="163" t="str">
        <f t="shared" si="608"/>
        <v/>
      </c>
      <c r="CR719" s="164" t="str">
        <f t="shared" ca="1" si="596"/>
        <v/>
      </c>
      <c r="CS719" s="44" t="str">
        <f ca="1">IF(COUNTIF($DG$2:DG1704,CR719)=1,VLOOKUP(CR719,DA:DB,2), IF(COUNTIF($DG$2:DG1704,CR719)=0,$CS$10,""))</f>
        <v/>
      </c>
      <c r="CT719" s="45" t="str">
        <f t="shared" ca="1" si="597"/>
        <v/>
      </c>
      <c r="CU719" s="45" t="str">
        <f t="shared" ca="1" si="598"/>
        <v/>
      </c>
      <c r="CV719" s="44" t="str">
        <f ca="1">IF(COUNTIF($DG$2:DG1704,CR719)=1,VLOOKUP(CR719,DC:DD,2), IF(COUNTIF($DG$2:DG1704,CR719)=0,$CT$10,""))</f>
        <v/>
      </c>
      <c r="CW719" s="45" t="str">
        <f t="shared" ca="1" si="599"/>
        <v/>
      </c>
      <c r="CX719" s="46" t="str">
        <f t="shared" ca="1" si="600"/>
        <v/>
      </c>
      <c r="CY719" s="44" t="str">
        <f t="shared" ca="1" si="601"/>
        <v/>
      </c>
    </row>
    <row r="720" spans="28:103">
      <c r="AB720" s="163" t="str">
        <f t="shared" si="609"/>
        <v/>
      </c>
      <c r="AC720" s="163" t="str">
        <f t="shared" si="610"/>
        <v/>
      </c>
      <c r="BS720" s="163" t="str">
        <f t="shared" si="611"/>
        <v/>
      </c>
      <c r="BT720" s="163" t="str">
        <f t="shared" si="612"/>
        <v/>
      </c>
      <c r="BY720" s="164" t="str">
        <f t="shared" ca="1" si="602"/>
        <v/>
      </c>
      <c r="BZ720" s="44" t="str">
        <f ca="1">IF(COUNTIF($CN$2:CN1705,BY720)=1,VLOOKUP(BY720,CH:CI,2), IF(COUNTIF($CN$2:CN1705,BY720)=0,$BZ$10,""))</f>
        <v/>
      </c>
      <c r="CA720" s="45" t="str">
        <f t="shared" ref="CA720:CA783" ca="1" si="613">IF(ISERROR(BZ720-2),"",(BZ720-$BZ$14)/100*$BZ$5)</f>
        <v/>
      </c>
      <c r="CB720" s="45" t="str">
        <f t="shared" ca="1" si="603"/>
        <v/>
      </c>
      <c r="CC720" s="44" t="str">
        <f ca="1">IF(COUNTIF($CN$2:CN1705,BY720)=1,VLOOKUP(BY720,CJ:CK,2), IF(COUNTIF($CN$2:CN1705,BY720)=0,$CA$10,""))</f>
        <v/>
      </c>
      <c r="CD720" s="45" t="str">
        <f t="shared" ca="1" si="604"/>
        <v/>
      </c>
      <c r="CE720" s="46" t="str">
        <f t="shared" ca="1" si="605"/>
        <v/>
      </c>
      <c r="CF720" s="44" t="str">
        <f t="shared" ca="1" si="606"/>
        <v/>
      </c>
      <c r="CL720" s="163" t="str">
        <f t="shared" si="607"/>
        <v/>
      </c>
      <c r="CM720" s="163" t="str">
        <f t="shared" si="608"/>
        <v/>
      </c>
      <c r="CR720" s="164" t="str">
        <f t="shared" ref="CR720:CR783" ca="1" si="614">IF(AND(ISBLANK(DG709), CR719 = $DG$1),NOW(),IF(ISBLANK(DG709),"",DG709))</f>
        <v/>
      </c>
      <c r="CS720" s="44" t="str">
        <f ca="1">IF(COUNTIF($DG$2:DG1705,CR720)=1,VLOOKUP(CR720,DA:DB,2), IF(COUNTIF($DG$2:DG1705,CR720)=0,$CS$10,""))</f>
        <v/>
      </c>
      <c r="CT720" s="45" t="str">
        <f t="shared" ref="CT720:CT783" ca="1" si="615">IF(ISERROR(CS720-2),"",-1*(CS720-$CS$14)*$CS$8*10^-4*$CS$5)</f>
        <v/>
      </c>
      <c r="CU720" s="45" t="str">
        <f t="shared" ref="CU720:CU783" ca="1" si="616">IF(ISERROR(CS720-2),"",ROUNDUP(CR720-CR$14,0)/360*$CS$5*$CS$6)</f>
        <v/>
      </c>
      <c r="CV720" s="44" t="str">
        <f ca="1">IF(COUNTIF($DG$2:DG1705,CR720)=1,VLOOKUP(CR720,DC:DD,2), IF(COUNTIF($DG$2:DG1705,CR720)=0,$CT$10,""))</f>
        <v/>
      </c>
      <c r="CW720" s="45" t="str">
        <f t="shared" ref="CW720:CW783" ca="1" si="617">IF(ISERROR(CS720-2),"",-1*(CV720-$CV$14)*10^-4*$CT$8*$CT$5)</f>
        <v/>
      </c>
      <c r="CX720" s="46" t="str">
        <f t="shared" ref="CX720:CX783" ca="1" si="618">IF(ISERROR(CS720-2),"",ROUNDUP(CR720-CR$14,0)/360*$CT$5*$CT$6)</f>
        <v/>
      </c>
      <c r="CY720" s="44" t="str">
        <f t="shared" ref="CY720:CY783" ca="1" si="619">IF(ISERROR(CS720-2),"",CT720+CU720-CW720-CX720)</f>
        <v/>
      </c>
    </row>
    <row r="721" spans="28:103">
      <c r="AB721" s="163" t="str">
        <f t="shared" si="609"/>
        <v/>
      </c>
      <c r="AC721" s="163" t="str">
        <f t="shared" si="610"/>
        <v/>
      </c>
      <c r="BS721" s="163" t="str">
        <f t="shared" si="611"/>
        <v/>
      </c>
      <c r="BT721" s="163" t="str">
        <f t="shared" si="612"/>
        <v/>
      </c>
      <c r="BY721" s="164" t="str">
        <f t="shared" ca="1" si="602"/>
        <v/>
      </c>
      <c r="BZ721" s="44" t="str">
        <f ca="1">IF(COUNTIF($CN$2:CN1706,BY721)=1,VLOOKUP(BY721,CH:CI,2), IF(COUNTIF($CN$2:CN1706,BY721)=0,$BZ$10,""))</f>
        <v/>
      </c>
      <c r="CA721" s="45" t="str">
        <f t="shared" ca="1" si="613"/>
        <v/>
      </c>
      <c r="CB721" s="45" t="str">
        <f t="shared" ca="1" si="603"/>
        <v/>
      </c>
      <c r="CC721" s="44" t="str">
        <f ca="1">IF(COUNTIF($CN$2:CN1706,BY721)=1,VLOOKUP(BY721,CJ:CK,2), IF(COUNTIF($CN$2:CN1706,BY721)=0,$CA$10,""))</f>
        <v/>
      </c>
      <c r="CD721" s="45" t="str">
        <f t="shared" ca="1" si="604"/>
        <v/>
      </c>
      <c r="CE721" s="46" t="str">
        <f t="shared" ca="1" si="605"/>
        <v/>
      </c>
      <c r="CF721" s="44" t="str">
        <f t="shared" ca="1" si="606"/>
        <v/>
      </c>
      <c r="CL721" s="163" t="str">
        <f t="shared" si="607"/>
        <v/>
      </c>
      <c r="CM721" s="163" t="str">
        <f t="shared" si="608"/>
        <v/>
      </c>
      <c r="CR721" s="164" t="str">
        <f t="shared" ca="1" si="614"/>
        <v/>
      </c>
      <c r="CS721" s="44" t="str">
        <f ca="1">IF(COUNTIF($DG$2:DG1706,CR721)=1,VLOOKUP(CR721,DA:DB,2), IF(COUNTIF($DG$2:DG1706,CR721)=0,$CS$10,""))</f>
        <v/>
      </c>
      <c r="CT721" s="45" t="str">
        <f t="shared" ca="1" si="615"/>
        <v/>
      </c>
      <c r="CU721" s="45" t="str">
        <f t="shared" ca="1" si="616"/>
        <v/>
      </c>
      <c r="CV721" s="44" t="str">
        <f ca="1">IF(COUNTIF($DG$2:DG1706,CR721)=1,VLOOKUP(CR721,DC:DD,2), IF(COUNTIF($DG$2:DG1706,CR721)=0,$CT$10,""))</f>
        <v/>
      </c>
      <c r="CW721" s="45" t="str">
        <f t="shared" ca="1" si="617"/>
        <v/>
      </c>
      <c r="CX721" s="46" t="str">
        <f t="shared" ca="1" si="618"/>
        <v/>
      </c>
      <c r="CY721" s="44" t="str">
        <f t="shared" ca="1" si="619"/>
        <v/>
      </c>
    </row>
    <row r="722" spans="28:103">
      <c r="AB722" s="163" t="str">
        <f t="shared" si="609"/>
        <v/>
      </c>
      <c r="AC722" s="163" t="str">
        <f t="shared" si="610"/>
        <v/>
      </c>
      <c r="BS722" s="163" t="str">
        <f t="shared" si="611"/>
        <v/>
      </c>
      <c r="BT722" s="163" t="str">
        <f t="shared" si="612"/>
        <v/>
      </c>
      <c r="BY722" s="164" t="str">
        <f t="shared" ref="BY722:BY785" ca="1" si="620">IF(AND(ISBLANK(CN711), BY721 = $CN$1),NOW(),IF(ISBLANK(CN711),"",CN711))</f>
        <v/>
      </c>
      <c r="BZ722" s="44" t="str">
        <f ca="1">IF(COUNTIF($CN$2:CN1707,BY722)=1,VLOOKUP(BY722,CH:CI,2), IF(COUNTIF($CN$2:CN1707,BY722)=0,$BZ$10,""))</f>
        <v/>
      </c>
      <c r="CA722" s="45" t="str">
        <f t="shared" ca="1" si="613"/>
        <v/>
      </c>
      <c r="CB722" s="45" t="str">
        <f t="shared" ref="CB722:CB785" ca="1" si="621">IF(ISERROR(BZ722-2),"",ROUNDUP(BY722-BY$14,0)/360*$BZ$5*$BZ$6)</f>
        <v/>
      </c>
      <c r="CC722" s="44" t="str">
        <f ca="1">IF(COUNTIF($CN$2:CN1707,BY722)=1,VLOOKUP(BY722,CJ:CK,2), IF(COUNTIF($CN$2:CN1707,BY722)=0,$CA$10,""))</f>
        <v/>
      </c>
      <c r="CD722" s="45" t="str">
        <f t="shared" ref="CD722:CD785" ca="1" si="622">IF(ISERROR(BZ722-2),"",-1*(CC722-$CC$14)*10^-4*$CA$8*$CA$5)</f>
        <v/>
      </c>
      <c r="CE722" s="46" t="str">
        <f t="shared" ref="CE722:CE785" ca="1" si="623">IF(ISERROR(BZ722-2),"",ROUNDUP(BY722-BY$14,0)/360*$CA$5*$CA$6)</f>
        <v/>
      </c>
      <c r="CF722" s="44" t="str">
        <f t="shared" ref="CF722:CF785" ca="1" si="624">IF(ISERROR(BZ722-2),"",CA722+CB722-CD722-CE722)</f>
        <v/>
      </c>
      <c r="CL722" s="163" t="str">
        <f t="shared" si="607"/>
        <v/>
      </c>
      <c r="CM722" s="163" t="str">
        <f t="shared" si="608"/>
        <v/>
      </c>
      <c r="CR722" s="164" t="str">
        <f t="shared" ca="1" si="614"/>
        <v/>
      </c>
      <c r="CS722" s="44" t="str">
        <f ca="1">IF(COUNTIF($DG$2:DG1707,CR722)=1,VLOOKUP(CR722,DA:DB,2), IF(COUNTIF($DG$2:DG1707,CR722)=0,$CS$10,""))</f>
        <v/>
      </c>
      <c r="CT722" s="45" t="str">
        <f t="shared" ca="1" si="615"/>
        <v/>
      </c>
      <c r="CU722" s="45" t="str">
        <f t="shared" ca="1" si="616"/>
        <v/>
      </c>
      <c r="CV722" s="44" t="str">
        <f ca="1">IF(COUNTIF($DG$2:DG1707,CR722)=1,VLOOKUP(CR722,DC:DD,2), IF(COUNTIF($DG$2:DG1707,CR722)=0,$CT$10,""))</f>
        <v/>
      </c>
      <c r="CW722" s="45" t="str">
        <f t="shared" ca="1" si="617"/>
        <v/>
      </c>
      <c r="CX722" s="46" t="str">
        <f t="shared" ca="1" si="618"/>
        <v/>
      </c>
      <c r="CY722" s="44" t="str">
        <f t="shared" ca="1" si="619"/>
        <v/>
      </c>
    </row>
    <row r="723" spans="28:103">
      <c r="AB723" s="163" t="str">
        <f t="shared" si="609"/>
        <v/>
      </c>
      <c r="AC723" s="163" t="str">
        <f t="shared" si="610"/>
        <v/>
      </c>
      <c r="BS723" s="163" t="str">
        <f t="shared" si="611"/>
        <v/>
      </c>
      <c r="BT723" s="163" t="str">
        <f t="shared" si="612"/>
        <v/>
      </c>
      <c r="BY723" s="164" t="str">
        <f t="shared" ca="1" si="620"/>
        <v/>
      </c>
      <c r="BZ723" s="44" t="str">
        <f ca="1">IF(COUNTIF($CN$2:CN1708,BY723)=1,VLOOKUP(BY723,CH:CI,2), IF(COUNTIF($CN$2:CN1708,BY723)=0,$BZ$10,""))</f>
        <v/>
      </c>
      <c r="CA723" s="45" t="str">
        <f t="shared" ca="1" si="613"/>
        <v/>
      </c>
      <c r="CB723" s="45" t="str">
        <f t="shared" ca="1" si="621"/>
        <v/>
      </c>
      <c r="CC723" s="44" t="str">
        <f ca="1">IF(COUNTIF($CN$2:CN1708,BY723)=1,VLOOKUP(BY723,CJ:CK,2), IF(COUNTIF($CN$2:CN1708,BY723)=0,$CA$10,""))</f>
        <v/>
      </c>
      <c r="CD723" s="45" t="str">
        <f t="shared" ca="1" si="622"/>
        <v/>
      </c>
      <c r="CE723" s="46" t="str">
        <f t="shared" ca="1" si="623"/>
        <v/>
      </c>
      <c r="CF723" s="44" t="str">
        <f t="shared" ca="1" si="624"/>
        <v/>
      </c>
      <c r="CL723" s="163" t="str">
        <f t="shared" si="607"/>
        <v/>
      </c>
      <c r="CM723" s="163" t="str">
        <f t="shared" si="608"/>
        <v/>
      </c>
      <c r="CR723" s="164" t="str">
        <f t="shared" ca="1" si="614"/>
        <v/>
      </c>
      <c r="CS723" s="44" t="str">
        <f ca="1">IF(COUNTIF($DG$2:DG1708,CR723)=1,VLOOKUP(CR723,DA:DB,2), IF(COUNTIF($DG$2:DG1708,CR723)=0,$CS$10,""))</f>
        <v/>
      </c>
      <c r="CT723" s="45" t="str">
        <f t="shared" ca="1" si="615"/>
        <v/>
      </c>
      <c r="CU723" s="45" t="str">
        <f t="shared" ca="1" si="616"/>
        <v/>
      </c>
      <c r="CV723" s="44" t="str">
        <f ca="1">IF(COUNTIF($DG$2:DG1708,CR723)=1,VLOOKUP(CR723,DC:DD,2), IF(COUNTIF($DG$2:DG1708,CR723)=0,$CT$10,""))</f>
        <v/>
      </c>
      <c r="CW723" s="45" t="str">
        <f t="shared" ca="1" si="617"/>
        <v/>
      </c>
      <c r="CX723" s="46" t="str">
        <f t="shared" ca="1" si="618"/>
        <v/>
      </c>
      <c r="CY723" s="44" t="str">
        <f t="shared" ca="1" si="619"/>
        <v/>
      </c>
    </row>
    <row r="724" spans="28:103">
      <c r="AB724" s="163" t="str">
        <f t="shared" si="609"/>
        <v/>
      </c>
      <c r="AC724" s="163" t="str">
        <f t="shared" si="610"/>
        <v/>
      </c>
      <c r="BS724" s="163" t="str">
        <f t="shared" si="611"/>
        <v/>
      </c>
      <c r="BT724" s="163" t="str">
        <f t="shared" si="612"/>
        <v/>
      </c>
      <c r="BY724" s="164" t="str">
        <f t="shared" ca="1" si="620"/>
        <v/>
      </c>
      <c r="BZ724" s="44" t="str">
        <f ca="1">IF(COUNTIF($CN$2:CN1709,BY724)=1,VLOOKUP(BY724,CH:CI,2), IF(COUNTIF($CN$2:CN1709,BY724)=0,$BZ$10,""))</f>
        <v/>
      </c>
      <c r="CA724" s="45" t="str">
        <f t="shared" ca="1" si="613"/>
        <v/>
      </c>
      <c r="CB724" s="45" t="str">
        <f t="shared" ca="1" si="621"/>
        <v/>
      </c>
      <c r="CC724" s="44" t="str">
        <f ca="1">IF(COUNTIF($CN$2:CN1709,BY724)=1,VLOOKUP(BY724,CJ:CK,2), IF(COUNTIF($CN$2:CN1709,BY724)=0,$CA$10,""))</f>
        <v/>
      </c>
      <c r="CD724" s="45" t="str">
        <f t="shared" ca="1" si="622"/>
        <v/>
      </c>
      <c r="CE724" s="46" t="str">
        <f t="shared" ca="1" si="623"/>
        <v/>
      </c>
      <c r="CF724" s="44" t="str">
        <f t="shared" ca="1" si="624"/>
        <v/>
      </c>
      <c r="CL724" s="163" t="str">
        <f t="shared" si="607"/>
        <v/>
      </c>
      <c r="CM724" s="163" t="str">
        <f t="shared" si="608"/>
        <v/>
      </c>
      <c r="CR724" s="164" t="str">
        <f t="shared" ca="1" si="614"/>
        <v/>
      </c>
      <c r="CS724" s="44" t="str">
        <f ca="1">IF(COUNTIF($DG$2:DG1709,CR724)=1,VLOOKUP(CR724,DA:DB,2), IF(COUNTIF($DG$2:DG1709,CR724)=0,$CS$10,""))</f>
        <v/>
      </c>
      <c r="CT724" s="45" t="str">
        <f t="shared" ca="1" si="615"/>
        <v/>
      </c>
      <c r="CU724" s="45" t="str">
        <f t="shared" ca="1" si="616"/>
        <v/>
      </c>
      <c r="CV724" s="44" t="str">
        <f ca="1">IF(COUNTIF($DG$2:DG1709,CR724)=1,VLOOKUP(CR724,DC:DD,2), IF(COUNTIF($DG$2:DG1709,CR724)=0,$CT$10,""))</f>
        <v/>
      </c>
      <c r="CW724" s="45" t="str">
        <f t="shared" ca="1" si="617"/>
        <v/>
      </c>
      <c r="CX724" s="46" t="str">
        <f t="shared" ca="1" si="618"/>
        <v/>
      </c>
      <c r="CY724" s="44" t="str">
        <f t="shared" ca="1" si="619"/>
        <v/>
      </c>
    </row>
    <row r="725" spans="28:103">
      <c r="AB725" s="163" t="str">
        <f t="shared" si="609"/>
        <v/>
      </c>
      <c r="AC725" s="163" t="str">
        <f t="shared" si="610"/>
        <v/>
      </c>
      <c r="BS725" s="163" t="str">
        <f t="shared" si="611"/>
        <v/>
      </c>
      <c r="BT725" s="163" t="str">
        <f t="shared" si="612"/>
        <v/>
      </c>
      <c r="BY725" s="164" t="str">
        <f t="shared" ca="1" si="620"/>
        <v/>
      </c>
      <c r="BZ725" s="44" t="str">
        <f ca="1">IF(COUNTIF($CN$2:CN1710,BY725)=1,VLOOKUP(BY725,CH:CI,2), IF(COUNTIF($CN$2:CN1710,BY725)=0,$BZ$10,""))</f>
        <v/>
      </c>
      <c r="CA725" s="45" t="str">
        <f t="shared" ca="1" si="613"/>
        <v/>
      </c>
      <c r="CB725" s="45" t="str">
        <f t="shared" ca="1" si="621"/>
        <v/>
      </c>
      <c r="CC725" s="44" t="str">
        <f ca="1">IF(COUNTIF($CN$2:CN1710,BY725)=1,VLOOKUP(BY725,CJ:CK,2), IF(COUNTIF($CN$2:CN1710,BY725)=0,$CA$10,""))</f>
        <v/>
      </c>
      <c r="CD725" s="45" t="str">
        <f t="shared" ca="1" si="622"/>
        <v/>
      </c>
      <c r="CE725" s="46" t="str">
        <f t="shared" ca="1" si="623"/>
        <v/>
      </c>
      <c r="CF725" s="44" t="str">
        <f t="shared" ca="1" si="624"/>
        <v/>
      </c>
      <c r="CL725" s="163" t="str">
        <f t="shared" si="607"/>
        <v/>
      </c>
      <c r="CM725" s="163" t="str">
        <f t="shared" si="608"/>
        <v/>
      </c>
      <c r="CR725" s="164" t="str">
        <f t="shared" ca="1" si="614"/>
        <v/>
      </c>
      <c r="CS725" s="44" t="str">
        <f ca="1">IF(COUNTIF($DG$2:DG1710,CR725)=1,VLOOKUP(CR725,DA:DB,2), IF(COUNTIF($DG$2:DG1710,CR725)=0,$CS$10,""))</f>
        <v/>
      </c>
      <c r="CT725" s="45" t="str">
        <f t="shared" ca="1" si="615"/>
        <v/>
      </c>
      <c r="CU725" s="45" t="str">
        <f t="shared" ca="1" si="616"/>
        <v/>
      </c>
      <c r="CV725" s="44" t="str">
        <f ca="1">IF(COUNTIF($DG$2:DG1710,CR725)=1,VLOOKUP(CR725,DC:DD,2), IF(COUNTIF($DG$2:DG1710,CR725)=0,$CT$10,""))</f>
        <v/>
      </c>
      <c r="CW725" s="45" t="str">
        <f t="shared" ca="1" si="617"/>
        <v/>
      </c>
      <c r="CX725" s="46" t="str">
        <f t="shared" ca="1" si="618"/>
        <v/>
      </c>
      <c r="CY725" s="44" t="str">
        <f t="shared" ca="1" si="619"/>
        <v/>
      </c>
    </row>
    <row r="726" spans="28:103">
      <c r="AB726" s="163" t="str">
        <f t="shared" si="609"/>
        <v/>
      </c>
      <c r="AC726" s="163" t="str">
        <f t="shared" si="610"/>
        <v/>
      </c>
      <c r="BS726" s="163" t="str">
        <f t="shared" si="611"/>
        <v/>
      </c>
      <c r="BT726" s="163" t="str">
        <f t="shared" si="612"/>
        <v/>
      </c>
      <c r="BY726" s="164" t="str">
        <f t="shared" ca="1" si="620"/>
        <v/>
      </c>
      <c r="BZ726" s="44" t="str">
        <f ca="1">IF(COUNTIF($CN$2:CN1711,BY726)=1,VLOOKUP(BY726,CH:CI,2), IF(COUNTIF($CN$2:CN1711,BY726)=0,$BZ$10,""))</f>
        <v/>
      </c>
      <c r="CA726" s="45" t="str">
        <f t="shared" ca="1" si="613"/>
        <v/>
      </c>
      <c r="CB726" s="45" t="str">
        <f t="shared" ca="1" si="621"/>
        <v/>
      </c>
      <c r="CC726" s="44" t="str">
        <f ca="1">IF(COUNTIF($CN$2:CN1711,BY726)=1,VLOOKUP(BY726,CJ:CK,2), IF(COUNTIF($CN$2:CN1711,BY726)=0,$CA$10,""))</f>
        <v/>
      </c>
      <c r="CD726" s="45" t="str">
        <f t="shared" ca="1" si="622"/>
        <v/>
      </c>
      <c r="CE726" s="46" t="str">
        <f t="shared" ca="1" si="623"/>
        <v/>
      </c>
      <c r="CF726" s="44" t="str">
        <f t="shared" ca="1" si="624"/>
        <v/>
      </c>
      <c r="CL726" s="163" t="str">
        <f t="shared" si="607"/>
        <v/>
      </c>
      <c r="CM726" s="163" t="str">
        <f t="shared" si="608"/>
        <v/>
      </c>
      <c r="CR726" s="164" t="str">
        <f t="shared" ca="1" si="614"/>
        <v/>
      </c>
      <c r="CS726" s="44" t="str">
        <f ca="1">IF(COUNTIF($DG$2:DG1711,CR726)=1,VLOOKUP(CR726,DA:DB,2), IF(COUNTIF($DG$2:DG1711,CR726)=0,$CS$10,""))</f>
        <v/>
      </c>
      <c r="CT726" s="45" t="str">
        <f t="shared" ca="1" si="615"/>
        <v/>
      </c>
      <c r="CU726" s="45" t="str">
        <f t="shared" ca="1" si="616"/>
        <v/>
      </c>
      <c r="CV726" s="44" t="str">
        <f ca="1">IF(COUNTIF($DG$2:DG1711,CR726)=1,VLOOKUP(CR726,DC:DD,2), IF(COUNTIF($DG$2:DG1711,CR726)=0,$CT$10,""))</f>
        <v/>
      </c>
      <c r="CW726" s="45" t="str">
        <f t="shared" ca="1" si="617"/>
        <v/>
      </c>
      <c r="CX726" s="46" t="str">
        <f t="shared" ca="1" si="618"/>
        <v/>
      </c>
      <c r="CY726" s="44" t="str">
        <f t="shared" ca="1" si="619"/>
        <v/>
      </c>
    </row>
    <row r="727" spans="28:103">
      <c r="AB727" s="163" t="str">
        <f t="shared" si="609"/>
        <v/>
      </c>
      <c r="AC727" s="163" t="str">
        <f t="shared" si="610"/>
        <v/>
      </c>
      <c r="BS727" s="163" t="str">
        <f t="shared" si="611"/>
        <v/>
      </c>
      <c r="BT727" s="163" t="str">
        <f t="shared" si="612"/>
        <v/>
      </c>
      <c r="BY727" s="164" t="str">
        <f t="shared" ca="1" si="620"/>
        <v/>
      </c>
      <c r="BZ727" s="44" t="str">
        <f ca="1">IF(COUNTIF($CN$2:CN1712,BY727)=1,VLOOKUP(BY727,CH:CI,2), IF(COUNTIF($CN$2:CN1712,BY727)=0,$BZ$10,""))</f>
        <v/>
      </c>
      <c r="CA727" s="45" t="str">
        <f t="shared" ca="1" si="613"/>
        <v/>
      </c>
      <c r="CB727" s="45" t="str">
        <f t="shared" ca="1" si="621"/>
        <v/>
      </c>
      <c r="CC727" s="44" t="str">
        <f ca="1">IF(COUNTIF($CN$2:CN1712,BY727)=1,VLOOKUP(BY727,CJ:CK,2), IF(COUNTIF($CN$2:CN1712,BY727)=0,$CA$10,""))</f>
        <v/>
      </c>
      <c r="CD727" s="45" t="str">
        <f t="shared" ca="1" si="622"/>
        <v/>
      </c>
      <c r="CE727" s="46" t="str">
        <f t="shared" ca="1" si="623"/>
        <v/>
      </c>
      <c r="CF727" s="44" t="str">
        <f t="shared" ca="1" si="624"/>
        <v/>
      </c>
      <c r="CL727" s="163" t="str">
        <f t="shared" si="607"/>
        <v/>
      </c>
      <c r="CM727" s="163" t="str">
        <f t="shared" si="608"/>
        <v/>
      </c>
      <c r="CR727" s="164" t="str">
        <f t="shared" ca="1" si="614"/>
        <v/>
      </c>
      <c r="CS727" s="44" t="str">
        <f ca="1">IF(COUNTIF($DG$2:DG1712,CR727)=1,VLOOKUP(CR727,DA:DB,2), IF(COUNTIF($DG$2:DG1712,CR727)=0,$CS$10,""))</f>
        <v/>
      </c>
      <c r="CT727" s="45" t="str">
        <f t="shared" ca="1" si="615"/>
        <v/>
      </c>
      <c r="CU727" s="45" t="str">
        <f t="shared" ca="1" si="616"/>
        <v/>
      </c>
      <c r="CV727" s="44" t="str">
        <f ca="1">IF(COUNTIF($DG$2:DG1712,CR727)=1,VLOOKUP(CR727,DC:DD,2), IF(COUNTIF($DG$2:DG1712,CR727)=0,$CT$10,""))</f>
        <v/>
      </c>
      <c r="CW727" s="45" t="str">
        <f t="shared" ca="1" si="617"/>
        <v/>
      </c>
      <c r="CX727" s="46" t="str">
        <f t="shared" ca="1" si="618"/>
        <v/>
      </c>
      <c r="CY727" s="44" t="str">
        <f t="shared" ca="1" si="619"/>
        <v/>
      </c>
    </row>
    <row r="728" spans="28:103">
      <c r="AB728" s="163" t="str">
        <f t="shared" si="609"/>
        <v/>
      </c>
      <c r="AC728" s="163" t="str">
        <f t="shared" si="610"/>
        <v/>
      </c>
      <c r="BS728" s="163" t="str">
        <f t="shared" si="611"/>
        <v/>
      </c>
      <c r="BT728" s="163" t="str">
        <f t="shared" si="612"/>
        <v/>
      </c>
      <c r="BY728" s="164" t="str">
        <f t="shared" ca="1" si="620"/>
        <v/>
      </c>
      <c r="BZ728" s="44" t="str">
        <f ca="1">IF(COUNTIF($CN$2:CN1713,BY728)=1,VLOOKUP(BY728,CH:CI,2), IF(COUNTIF($CN$2:CN1713,BY728)=0,$BZ$10,""))</f>
        <v/>
      </c>
      <c r="CA728" s="45" t="str">
        <f t="shared" ca="1" si="613"/>
        <v/>
      </c>
      <c r="CB728" s="45" t="str">
        <f t="shared" ca="1" si="621"/>
        <v/>
      </c>
      <c r="CC728" s="44" t="str">
        <f ca="1">IF(COUNTIF($CN$2:CN1713,BY728)=1,VLOOKUP(BY728,CJ:CK,2), IF(COUNTIF($CN$2:CN1713,BY728)=0,$CA$10,""))</f>
        <v/>
      </c>
      <c r="CD728" s="45" t="str">
        <f t="shared" ca="1" si="622"/>
        <v/>
      </c>
      <c r="CE728" s="46" t="str">
        <f t="shared" ca="1" si="623"/>
        <v/>
      </c>
      <c r="CF728" s="44" t="str">
        <f t="shared" ca="1" si="624"/>
        <v/>
      </c>
      <c r="CL728" s="163" t="str">
        <f t="shared" si="607"/>
        <v/>
      </c>
      <c r="CM728" s="163" t="str">
        <f t="shared" si="608"/>
        <v/>
      </c>
      <c r="CR728" s="164" t="str">
        <f t="shared" ca="1" si="614"/>
        <v/>
      </c>
      <c r="CS728" s="44" t="str">
        <f ca="1">IF(COUNTIF($DG$2:DG1713,CR728)=1,VLOOKUP(CR728,DA:DB,2), IF(COUNTIF($DG$2:DG1713,CR728)=0,$CS$10,""))</f>
        <v/>
      </c>
      <c r="CT728" s="45" t="str">
        <f t="shared" ca="1" si="615"/>
        <v/>
      </c>
      <c r="CU728" s="45" t="str">
        <f t="shared" ca="1" si="616"/>
        <v/>
      </c>
      <c r="CV728" s="44" t="str">
        <f ca="1">IF(COUNTIF($DG$2:DG1713,CR728)=1,VLOOKUP(CR728,DC:DD,2), IF(COUNTIF($DG$2:DG1713,CR728)=0,$CT$10,""))</f>
        <v/>
      </c>
      <c r="CW728" s="45" t="str">
        <f t="shared" ca="1" si="617"/>
        <v/>
      </c>
      <c r="CX728" s="46" t="str">
        <f t="shared" ca="1" si="618"/>
        <v/>
      </c>
      <c r="CY728" s="44" t="str">
        <f t="shared" ca="1" si="619"/>
        <v/>
      </c>
    </row>
    <row r="729" spans="28:103">
      <c r="AB729" s="163" t="str">
        <f t="shared" si="609"/>
        <v/>
      </c>
      <c r="AC729" s="163" t="str">
        <f t="shared" si="610"/>
        <v/>
      </c>
      <c r="BS729" s="163" t="str">
        <f t="shared" si="611"/>
        <v/>
      </c>
      <c r="BT729" s="163" t="str">
        <f t="shared" si="612"/>
        <v/>
      </c>
      <c r="BY729" s="164" t="str">
        <f t="shared" ca="1" si="620"/>
        <v/>
      </c>
      <c r="BZ729" s="44" t="str">
        <f ca="1">IF(COUNTIF($CN$2:CN1714,BY729)=1,VLOOKUP(BY729,CH:CI,2), IF(COUNTIF($CN$2:CN1714,BY729)=0,$BZ$10,""))</f>
        <v/>
      </c>
      <c r="CA729" s="45" t="str">
        <f t="shared" ca="1" si="613"/>
        <v/>
      </c>
      <c r="CB729" s="45" t="str">
        <f t="shared" ca="1" si="621"/>
        <v/>
      </c>
      <c r="CC729" s="44" t="str">
        <f ca="1">IF(COUNTIF($CN$2:CN1714,BY729)=1,VLOOKUP(BY729,CJ:CK,2), IF(COUNTIF($CN$2:CN1714,BY729)=0,$CA$10,""))</f>
        <v/>
      </c>
      <c r="CD729" s="45" t="str">
        <f t="shared" ca="1" si="622"/>
        <v/>
      </c>
      <c r="CE729" s="46" t="str">
        <f t="shared" ca="1" si="623"/>
        <v/>
      </c>
      <c r="CF729" s="44" t="str">
        <f t="shared" ca="1" si="624"/>
        <v/>
      </c>
      <c r="CL729" s="163" t="str">
        <f t="shared" si="607"/>
        <v/>
      </c>
      <c r="CM729" s="163" t="str">
        <f t="shared" si="608"/>
        <v/>
      </c>
      <c r="CR729" s="164" t="str">
        <f t="shared" ca="1" si="614"/>
        <v/>
      </c>
      <c r="CS729" s="44" t="str">
        <f ca="1">IF(COUNTIF($DG$2:DG1714,CR729)=1,VLOOKUP(CR729,DA:DB,2), IF(COUNTIF($DG$2:DG1714,CR729)=0,$CS$10,""))</f>
        <v/>
      </c>
      <c r="CT729" s="45" t="str">
        <f t="shared" ca="1" si="615"/>
        <v/>
      </c>
      <c r="CU729" s="45" t="str">
        <f t="shared" ca="1" si="616"/>
        <v/>
      </c>
      <c r="CV729" s="44" t="str">
        <f ca="1">IF(COUNTIF($DG$2:DG1714,CR729)=1,VLOOKUP(CR729,DC:DD,2), IF(COUNTIF($DG$2:DG1714,CR729)=0,$CT$10,""))</f>
        <v/>
      </c>
      <c r="CW729" s="45" t="str">
        <f t="shared" ca="1" si="617"/>
        <v/>
      </c>
      <c r="CX729" s="46" t="str">
        <f t="shared" ca="1" si="618"/>
        <v/>
      </c>
      <c r="CY729" s="44" t="str">
        <f t="shared" ca="1" si="619"/>
        <v/>
      </c>
    </row>
    <row r="730" spans="28:103">
      <c r="AB730" s="163" t="str">
        <f t="shared" si="609"/>
        <v/>
      </c>
      <c r="AC730" s="163" t="str">
        <f t="shared" si="610"/>
        <v/>
      </c>
      <c r="BS730" s="163" t="str">
        <f t="shared" si="611"/>
        <v/>
      </c>
      <c r="BT730" s="163" t="str">
        <f t="shared" si="612"/>
        <v/>
      </c>
      <c r="BY730" s="164" t="str">
        <f t="shared" ca="1" si="620"/>
        <v/>
      </c>
      <c r="BZ730" s="44" t="str">
        <f ca="1">IF(COUNTIF($CN$2:CN1715,BY730)=1,VLOOKUP(BY730,CH:CI,2), IF(COUNTIF($CN$2:CN1715,BY730)=0,$BZ$10,""))</f>
        <v/>
      </c>
      <c r="CA730" s="45" t="str">
        <f t="shared" ca="1" si="613"/>
        <v/>
      </c>
      <c r="CB730" s="45" t="str">
        <f t="shared" ca="1" si="621"/>
        <v/>
      </c>
      <c r="CC730" s="44" t="str">
        <f ca="1">IF(COUNTIF($CN$2:CN1715,BY730)=1,VLOOKUP(BY730,CJ:CK,2), IF(COUNTIF($CN$2:CN1715,BY730)=0,$CA$10,""))</f>
        <v/>
      </c>
      <c r="CD730" s="45" t="str">
        <f t="shared" ca="1" si="622"/>
        <v/>
      </c>
      <c r="CE730" s="46" t="str">
        <f t="shared" ca="1" si="623"/>
        <v/>
      </c>
      <c r="CF730" s="44" t="str">
        <f t="shared" ca="1" si="624"/>
        <v/>
      </c>
      <c r="CL730" s="163" t="str">
        <f t="shared" si="607"/>
        <v/>
      </c>
      <c r="CM730" s="163" t="str">
        <f t="shared" si="608"/>
        <v/>
      </c>
      <c r="CR730" s="164" t="str">
        <f t="shared" ca="1" si="614"/>
        <v/>
      </c>
      <c r="CS730" s="44" t="str">
        <f ca="1">IF(COUNTIF($DG$2:DG1715,CR730)=1,VLOOKUP(CR730,DA:DB,2), IF(COUNTIF($DG$2:DG1715,CR730)=0,$CS$10,""))</f>
        <v/>
      </c>
      <c r="CT730" s="45" t="str">
        <f t="shared" ca="1" si="615"/>
        <v/>
      </c>
      <c r="CU730" s="45" t="str">
        <f t="shared" ca="1" si="616"/>
        <v/>
      </c>
      <c r="CV730" s="44" t="str">
        <f ca="1">IF(COUNTIF($DG$2:DG1715,CR730)=1,VLOOKUP(CR730,DC:DD,2), IF(COUNTIF($DG$2:DG1715,CR730)=0,$CT$10,""))</f>
        <v/>
      </c>
      <c r="CW730" s="45" t="str">
        <f t="shared" ca="1" si="617"/>
        <v/>
      </c>
      <c r="CX730" s="46" t="str">
        <f t="shared" ca="1" si="618"/>
        <v/>
      </c>
      <c r="CY730" s="44" t="str">
        <f t="shared" ca="1" si="619"/>
        <v/>
      </c>
    </row>
    <row r="731" spans="28:103">
      <c r="AB731" s="163" t="str">
        <f t="shared" si="609"/>
        <v/>
      </c>
      <c r="AC731" s="163" t="str">
        <f t="shared" si="610"/>
        <v/>
      </c>
      <c r="BS731" s="163" t="str">
        <f t="shared" si="611"/>
        <v/>
      </c>
      <c r="BT731" s="163" t="str">
        <f t="shared" si="612"/>
        <v/>
      </c>
      <c r="BY731" s="164" t="str">
        <f t="shared" ca="1" si="620"/>
        <v/>
      </c>
      <c r="BZ731" s="44" t="str">
        <f ca="1">IF(COUNTIF($CN$2:CN1716,BY731)=1,VLOOKUP(BY731,CH:CI,2), IF(COUNTIF($CN$2:CN1716,BY731)=0,$BZ$10,""))</f>
        <v/>
      </c>
      <c r="CA731" s="45" t="str">
        <f t="shared" ca="1" si="613"/>
        <v/>
      </c>
      <c r="CB731" s="45" t="str">
        <f t="shared" ca="1" si="621"/>
        <v/>
      </c>
      <c r="CC731" s="44" t="str">
        <f ca="1">IF(COUNTIF($CN$2:CN1716,BY731)=1,VLOOKUP(BY731,CJ:CK,2), IF(COUNTIF($CN$2:CN1716,BY731)=0,$CA$10,""))</f>
        <v/>
      </c>
      <c r="CD731" s="45" t="str">
        <f t="shared" ca="1" si="622"/>
        <v/>
      </c>
      <c r="CE731" s="46" t="str">
        <f t="shared" ca="1" si="623"/>
        <v/>
      </c>
      <c r="CF731" s="44" t="str">
        <f t="shared" ca="1" si="624"/>
        <v/>
      </c>
      <c r="CL731" s="163" t="str">
        <f t="shared" si="607"/>
        <v/>
      </c>
      <c r="CM731" s="163" t="str">
        <f t="shared" si="608"/>
        <v/>
      </c>
      <c r="CR731" s="164" t="str">
        <f t="shared" ca="1" si="614"/>
        <v/>
      </c>
      <c r="CS731" s="44" t="str">
        <f ca="1">IF(COUNTIF($DG$2:DG1716,CR731)=1,VLOOKUP(CR731,DA:DB,2), IF(COUNTIF($DG$2:DG1716,CR731)=0,$CS$10,""))</f>
        <v/>
      </c>
      <c r="CT731" s="45" t="str">
        <f t="shared" ca="1" si="615"/>
        <v/>
      </c>
      <c r="CU731" s="45" t="str">
        <f t="shared" ca="1" si="616"/>
        <v/>
      </c>
      <c r="CV731" s="44" t="str">
        <f ca="1">IF(COUNTIF($DG$2:DG1716,CR731)=1,VLOOKUP(CR731,DC:DD,2), IF(COUNTIF($DG$2:DG1716,CR731)=0,$CT$10,""))</f>
        <v/>
      </c>
      <c r="CW731" s="45" t="str">
        <f t="shared" ca="1" si="617"/>
        <v/>
      </c>
      <c r="CX731" s="46" t="str">
        <f t="shared" ca="1" si="618"/>
        <v/>
      </c>
      <c r="CY731" s="44" t="str">
        <f t="shared" ca="1" si="619"/>
        <v/>
      </c>
    </row>
    <row r="732" spans="28:103">
      <c r="AB732" s="163" t="str">
        <f t="shared" si="609"/>
        <v/>
      </c>
      <c r="AC732" s="163" t="str">
        <f t="shared" si="610"/>
        <v/>
      </c>
      <c r="BS732" s="163" t="str">
        <f t="shared" si="611"/>
        <v/>
      </c>
      <c r="BT732" s="163" t="str">
        <f t="shared" si="612"/>
        <v/>
      </c>
      <c r="BY732" s="164" t="str">
        <f t="shared" ca="1" si="620"/>
        <v/>
      </c>
      <c r="BZ732" s="44" t="str">
        <f ca="1">IF(COUNTIF($CN$2:CN1717,BY732)=1,VLOOKUP(BY732,CH:CI,2), IF(COUNTIF($CN$2:CN1717,BY732)=0,$BZ$10,""))</f>
        <v/>
      </c>
      <c r="CA732" s="45" t="str">
        <f t="shared" ca="1" si="613"/>
        <v/>
      </c>
      <c r="CB732" s="45" t="str">
        <f t="shared" ca="1" si="621"/>
        <v/>
      </c>
      <c r="CC732" s="44" t="str">
        <f ca="1">IF(COUNTIF($CN$2:CN1717,BY732)=1,VLOOKUP(BY732,CJ:CK,2), IF(COUNTIF($CN$2:CN1717,BY732)=0,$CA$10,""))</f>
        <v/>
      </c>
      <c r="CD732" s="45" t="str">
        <f t="shared" ca="1" si="622"/>
        <v/>
      </c>
      <c r="CE732" s="46" t="str">
        <f t="shared" ca="1" si="623"/>
        <v/>
      </c>
      <c r="CF732" s="44" t="str">
        <f t="shared" ca="1" si="624"/>
        <v/>
      </c>
      <c r="CL732" s="163" t="str">
        <f t="shared" si="607"/>
        <v/>
      </c>
      <c r="CM732" s="163" t="str">
        <f t="shared" si="608"/>
        <v/>
      </c>
      <c r="CR732" s="164" t="str">
        <f t="shared" ca="1" si="614"/>
        <v/>
      </c>
      <c r="CS732" s="44" t="str">
        <f ca="1">IF(COUNTIF($DG$2:DG1717,CR732)=1,VLOOKUP(CR732,DA:DB,2), IF(COUNTIF($DG$2:DG1717,CR732)=0,$CS$10,""))</f>
        <v/>
      </c>
      <c r="CT732" s="45" t="str">
        <f t="shared" ca="1" si="615"/>
        <v/>
      </c>
      <c r="CU732" s="45" t="str">
        <f t="shared" ca="1" si="616"/>
        <v/>
      </c>
      <c r="CV732" s="44" t="str">
        <f ca="1">IF(COUNTIF($DG$2:DG1717,CR732)=1,VLOOKUP(CR732,DC:DD,2), IF(COUNTIF($DG$2:DG1717,CR732)=0,$CT$10,""))</f>
        <v/>
      </c>
      <c r="CW732" s="45" t="str">
        <f t="shared" ca="1" si="617"/>
        <v/>
      </c>
      <c r="CX732" s="46" t="str">
        <f t="shared" ca="1" si="618"/>
        <v/>
      </c>
      <c r="CY732" s="44" t="str">
        <f t="shared" ca="1" si="619"/>
        <v/>
      </c>
    </row>
    <row r="733" spans="28:103">
      <c r="AB733" s="163" t="str">
        <f t="shared" si="609"/>
        <v/>
      </c>
      <c r="AC733" s="163" t="str">
        <f t="shared" si="610"/>
        <v/>
      </c>
      <c r="BS733" s="163" t="str">
        <f t="shared" si="611"/>
        <v/>
      </c>
      <c r="BT733" s="163" t="str">
        <f t="shared" si="612"/>
        <v/>
      </c>
      <c r="BY733" s="164" t="str">
        <f t="shared" ca="1" si="620"/>
        <v/>
      </c>
      <c r="BZ733" s="44" t="str">
        <f ca="1">IF(COUNTIF($CN$2:CN1718,BY733)=1,VLOOKUP(BY733,CH:CI,2), IF(COUNTIF($CN$2:CN1718,BY733)=0,$BZ$10,""))</f>
        <v/>
      </c>
      <c r="CA733" s="45" t="str">
        <f t="shared" ca="1" si="613"/>
        <v/>
      </c>
      <c r="CB733" s="45" t="str">
        <f t="shared" ca="1" si="621"/>
        <v/>
      </c>
      <c r="CC733" s="44" t="str">
        <f ca="1">IF(COUNTIF($CN$2:CN1718,BY733)=1,VLOOKUP(BY733,CJ:CK,2), IF(COUNTIF($CN$2:CN1718,BY733)=0,$CA$10,""))</f>
        <v/>
      </c>
      <c r="CD733" s="45" t="str">
        <f t="shared" ca="1" si="622"/>
        <v/>
      </c>
      <c r="CE733" s="46" t="str">
        <f t="shared" ca="1" si="623"/>
        <v/>
      </c>
      <c r="CF733" s="44" t="str">
        <f t="shared" ca="1" si="624"/>
        <v/>
      </c>
      <c r="CL733" s="163" t="str">
        <f t="shared" si="607"/>
        <v/>
      </c>
      <c r="CM733" s="163" t="str">
        <f t="shared" si="608"/>
        <v/>
      </c>
      <c r="CR733" s="164" t="str">
        <f t="shared" ca="1" si="614"/>
        <v/>
      </c>
      <c r="CS733" s="44" t="str">
        <f ca="1">IF(COUNTIF($DG$2:DG1718,CR733)=1,VLOOKUP(CR733,DA:DB,2), IF(COUNTIF($DG$2:DG1718,CR733)=0,$CS$10,""))</f>
        <v/>
      </c>
      <c r="CT733" s="45" t="str">
        <f t="shared" ca="1" si="615"/>
        <v/>
      </c>
      <c r="CU733" s="45" t="str">
        <f t="shared" ca="1" si="616"/>
        <v/>
      </c>
      <c r="CV733" s="44" t="str">
        <f ca="1">IF(COUNTIF($DG$2:DG1718,CR733)=1,VLOOKUP(CR733,DC:DD,2), IF(COUNTIF($DG$2:DG1718,CR733)=0,$CT$10,""))</f>
        <v/>
      </c>
      <c r="CW733" s="45" t="str">
        <f t="shared" ca="1" si="617"/>
        <v/>
      </c>
      <c r="CX733" s="46" t="str">
        <f t="shared" ca="1" si="618"/>
        <v/>
      </c>
      <c r="CY733" s="44" t="str">
        <f t="shared" ca="1" si="619"/>
        <v/>
      </c>
    </row>
    <row r="734" spans="28:103">
      <c r="AB734" s="163" t="str">
        <f t="shared" si="609"/>
        <v/>
      </c>
      <c r="AC734" s="163" t="str">
        <f t="shared" si="610"/>
        <v/>
      </c>
      <c r="BS734" s="163" t="str">
        <f t="shared" si="611"/>
        <v/>
      </c>
      <c r="BT734" s="163" t="str">
        <f t="shared" si="612"/>
        <v/>
      </c>
      <c r="BY734" s="164" t="str">
        <f t="shared" ca="1" si="620"/>
        <v/>
      </c>
      <c r="BZ734" s="44" t="str">
        <f ca="1">IF(COUNTIF($CN$2:CN1719,BY734)=1,VLOOKUP(BY734,CH:CI,2), IF(COUNTIF($CN$2:CN1719,BY734)=0,$BZ$10,""))</f>
        <v/>
      </c>
      <c r="CA734" s="45" t="str">
        <f t="shared" ca="1" si="613"/>
        <v/>
      </c>
      <c r="CB734" s="45" t="str">
        <f t="shared" ca="1" si="621"/>
        <v/>
      </c>
      <c r="CC734" s="44" t="str">
        <f ca="1">IF(COUNTIF($CN$2:CN1719,BY734)=1,VLOOKUP(BY734,CJ:CK,2), IF(COUNTIF($CN$2:CN1719,BY734)=0,$CA$10,""))</f>
        <v/>
      </c>
      <c r="CD734" s="45" t="str">
        <f t="shared" ca="1" si="622"/>
        <v/>
      </c>
      <c r="CE734" s="46" t="str">
        <f t="shared" ca="1" si="623"/>
        <v/>
      </c>
      <c r="CF734" s="44" t="str">
        <f t="shared" ca="1" si="624"/>
        <v/>
      </c>
      <c r="CL734" s="163" t="str">
        <f t="shared" si="607"/>
        <v/>
      </c>
      <c r="CM734" s="163" t="str">
        <f t="shared" si="608"/>
        <v/>
      </c>
      <c r="CR734" s="164" t="str">
        <f t="shared" ca="1" si="614"/>
        <v/>
      </c>
      <c r="CS734" s="44" t="str">
        <f ca="1">IF(COUNTIF($DG$2:DG1719,CR734)=1,VLOOKUP(CR734,DA:DB,2), IF(COUNTIF($DG$2:DG1719,CR734)=0,$CS$10,""))</f>
        <v/>
      </c>
      <c r="CT734" s="45" t="str">
        <f t="shared" ca="1" si="615"/>
        <v/>
      </c>
      <c r="CU734" s="45" t="str">
        <f t="shared" ca="1" si="616"/>
        <v/>
      </c>
      <c r="CV734" s="44" t="str">
        <f ca="1">IF(COUNTIF($DG$2:DG1719,CR734)=1,VLOOKUP(CR734,DC:DD,2), IF(COUNTIF($DG$2:DG1719,CR734)=0,$CT$10,""))</f>
        <v/>
      </c>
      <c r="CW734" s="45" t="str">
        <f t="shared" ca="1" si="617"/>
        <v/>
      </c>
      <c r="CX734" s="46" t="str">
        <f t="shared" ca="1" si="618"/>
        <v/>
      </c>
      <c r="CY734" s="44" t="str">
        <f t="shared" ca="1" si="619"/>
        <v/>
      </c>
    </row>
    <row r="735" spans="28:103">
      <c r="AB735" s="163" t="str">
        <f t="shared" si="609"/>
        <v/>
      </c>
      <c r="AC735" s="163" t="str">
        <f t="shared" si="610"/>
        <v/>
      </c>
      <c r="BS735" s="163" t="str">
        <f t="shared" si="611"/>
        <v/>
      </c>
      <c r="BT735" s="163" t="str">
        <f t="shared" si="612"/>
        <v/>
      </c>
      <c r="BY735" s="164" t="str">
        <f t="shared" ca="1" si="620"/>
        <v/>
      </c>
      <c r="BZ735" s="44" t="str">
        <f ca="1">IF(COUNTIF($CN$2:CN1720,BY735)=1,VLOOKUP(BY735,CH:CI,2), IF(COUNTIF($CN$2:CN1720,BY735)=0,$BZ$10,""))</f>
        <v/>
      </c>
      <c r="CA735" s="45" t="str">
        <f t="shared" ca="1" si="613"/>
        <v/>
      </c>
      <c r="CB735" s="45" t="str">
        <f t="shared" ca="1" si="621"/>
        <v/>
      </c>
      <c r="CC735" s="44" t="str">
        <f ca="1">IF(COUNTIF($CN$2:CN1720,BY735)=1,VLOOKUP(BY735,CJ:CK,2), IF(COUNTIF($CN$2:CN1720,BY735)=0,$CA$10,""))</f>
        <v/>
      </c>
      <c r="CD735" s="45" t="str">
        <f t="shared" ca="1" si="622"/>
        <v/>
      </c>
      <c r="CE735" s="46" t="str">
        <f t="shared" ca="1" si="623"/>
        <v/>
      </c>
      <c r="CF735" s="44" t="str">
        <f t="shared" ca="1" si="624"/>
        <v/>
      </c>
      <c r="CL735" s="163" t="str">
        <f t="shared" si="607"/>
        <v/>
      </c>
      <c r="CM735" s="163" t="str">
        <f t="shared" si="608"/>
        <v/>
      </c>
      <c r="CR735" s="164" t="str">
        <f t="shared" ca="1" si="614"/>
        <v/>
      </c>
      <c r="CS735" s="44" t="str">
        <f ca="1">IF(COUNTIF($DG$2:DG1720,CR735)=1,VLOOKUP(CR735,DA:DB,2), IF(COUNTIF($DG$2:DG1720,CR735)=0,$CS$10,""))</f>
        <v/>
      </c>
      <c r="CT735" s="45" t="str">
        <f t="shared" ca="1" si="615"/>
        <v/>
      </c>
      <c r="CU735" s="45" t="str">
        <f t="shared" ca="1" si="616"/>
        <v/>
      </c>
      <c r="CV735" s="44" t="str">
        <f ca="1">IF(COUNTIF($DG$2:DG1720,CR735)=1,VLOOKUP(CR735,DC:DD,2), IF(COUNTIF($DG$2:DG1720,CR735)=0,$CT$10,""))</f>
        <v/>
      </c>
      <c r="CW735" s="45" t="str">
        <f t="shared" ca="1" si="617"/>
        <v/>
      </c>
      <c r="CX735" s="46" t="str">
        <f t="shared" ca="1" si="618"/>
        <v/>
      </c>
      <c r="CY735" s="44" t="str">
        <f t="shared" ca="1" si="619"/>
        <v/>
      </c>
    </row>
    <row r="736" spans="28:103">
      <c r="AB736" s="163" t="str">
        <f t="shared" si="609"/>
        <v/>
      </c>
      <c r="AC736" s="163" t="str">
        <f t="shared" si="610"/>
        <v/>
      </c>
      <c r="BS736" s="163" t="str">
        <f t="shared" si="611"/>
        <v/>
      </c>
      <c r="BT736" s="163" t="str">
        <f t="shared" si="612"/>
        <v/>
      </c>
      <c r="BY736" s="164" t="str">
        <f t="shared" ca="1" si="620"/>
        <v/>
      </c>
      <c r="BZ736" s="44" t="str">
        <f ca="1">IF(COUNTIF($CN$2:CN1721,BY736)=1,VLOOKUP(BY736,CH:CI,2), IF(COUNTIF($CN$2:CN1721,BY736)=0,$BZ$10,""))</f>
        <v/>
      </c>
      <c r="CA736" s="45" t="str">
        <f t="shared" ca="1" si="613"/>
        <v/>
      </c>
      <c r="CB736" s="45" t="str">
        <f t="shared" ca="1" si="621"/>
        <v/>
      </c>
      <c r="CC736" s="44" t="str">
        <f ca="1">IF(COUNTIF($CN$2:CN1721,BY736)=1,VLOOKUP(BY736,CJ:CK,2), IF(COUNTIF($CN$2:CN1721,BY736)=0,$CA$10,""))</f>
        <v/>
      </c>
      <c r="CD736" s="45" t="str">
        <f t="shared" ca="1" si="622"/>
        <v/>
      </c>
      <c r="CE736" s="46" t="str">
        <f t="shared" ca="1" si="623"/>
        <v/>
      </c>
      <c r="CF736" s="44" t="str">
        <f t="shared" ca="1" si="624"/>
        <v/>
      </c>
      <c r="CL736" s="163" t="str">
        <f t="shared" si="607"/>
        <v/>
      </c>
      <c r="CM736" s="163" t="str">
        <f t="shared" si="608"/>
        <v/>
      </c>
      <c r="CR736" s="164" t="str">
        <f t="shared" ca="1" si="614"/>
        <v/>
      </c>
      <c r="CS736" s="44" t="str">
        <f ca="1">IF(COUNTIF($DG$2:DG1721,CR736)=1,VLOOKUP(CR736,DA:DB,2), IF(COUNTIF($DG$2:DG1721,CR736)=0,$CS$10,""))</f>
        <v/>
      </c>
      <c r="CT736" s="45" t="str">
        <f t="shared" ca="1" si="615"/>
        <v/>
      </c>
      <c r="CU736" s="45" t="str">
        <f t="shared" ca="1" si="616"/>
        <v/>
      </c>
      <c r="CV736" s="44" t="str">
        <f ca="1">IF(COUNTIF($DG$2:DG1721,CR736)=1,VLOOKUP(CR736,DC:DD,2), IF(COUNTIF($DG$2:DG1721,CR736)=0,$CT$10,""))</f>
        <v/>
      </c>
      <c r="CW736" s="45" t="str">
        <f t="shared" ca="1" si="617"/>
        <v/>
      </c>
      <c r="CX736" s="46" t="str">
        <f t="shared" ca="1" si="618"/>
        <v/>
      </c>
      <c r="CY736" s="44" t="str">
        <f t="shared" ca="1" si="619"/>
        <v/>
      </c>
    </row>
    <row r="737" spans="28:103">
      <c r="AB737" s="163" t="str">
        <f t="shared" si="609"/>
        <v/>
      </c>
      <c r="AC737" s="163" t="str">
        <f t="shared" si="610"/>
        <v/>
      </c>
      <c r="BS737" s="163" t="str">
        <f t="shared" si="611"/>
        <v/>
      </c>
      <c r="BT737" s="163" t="str">
        <f t="shared" si="612"/>
        <v/>
      </c>
      <c r="BY737" s="164" t="str">
        <f t="shared" ca="1" si="620"/>
        <v/>
      </c>
      <c r="BZ737" s="44" t="str">
        <f ca="1">IF(COUNTIF($CN$2:CN1722,BY737)=1,VLOOKUP(BY737,CH:CI,2), IF(COUNTIF($CN$2:CN1722,BY737)=0,$BZ$10,""))</f>
        <v/>
      </c>
      <c r="CA737" s="45" t="str">
        <f t="shared" ca="1" si="613"/>
        <v/>
      </c>
      <c r="CB737" s="45" t="str">
        <f t="shared" ca="1" si="621"/>
        <v/>
      </c>
      <c r="CC737" s="44" t="str">
        <f ca="1">IF(COUNTIF($CN$2:CN1722,BY737)=1,VLOOKUP(BY737,CJ:CK,2), IF(COUNTIF($CN$2:CN1722,BY737)=0,$CA$10,""))</f>
        <v/>
      </c>
      <c r="CD737" s="45" t="str">
        <f t="shared" ca="1" si="622"/>
        <v/>
      </c>
      <c r="CE737" s="46" t="str">
        <f t="shared" ca="1" si="623"/>
        <v/>
      </c>
      <c r="CF737" s="44" t="str">
        <f t="shared" ca="1" si="624"/>
        <v/>
      </c>
      <c r="CL737" s="163" t="str">
        <f t="shared" si="607"/>
        <v/>
      </c>
      <c r="CM737" s="163" t="str">
        <f t="shared" si="608"/>
        <v/>
      </c>
      <c r="CR737" s="164" t="str">
        <f t="shared" ca="1" si="614"/>
        <v/>
      </c>
      <c r="CS737" s="44" t="str">
        <f ca="1">IF(COUNTIF($DG$2:DG1722,CR737)=1,VLOOKUP(CR737,DA:DB,2), IF(COUNTIF($DG$2:DG1722,CR737)=0,$CS$10,""))</f>
        <v/>
      </c>
      <c r="CT737" s="45" t="str">
        <f t="shared" ca="1" si="615"/>
        <v/>
      </c>
      <c r="CU737" s="45" t="str">
        <f t="shared" ca="1" si="616"/>
        <v/>
      </c>
      <c r="CV737" s="44" t="str">
        <f ca="1">IF(COUNTIF($DG$2:DG1722,CR737)=1,VLOOKUP(CR737,DC:DD,2), IF(COUNTIF($DG$2:DG1722,CR737)=0,$CT$10,""))</f>
        <v/>
      </c>
      <c r="CW737" s="45" t="str">
        <f t="shared" ca="1" si="617"/>
        <v/>
      </c>
      <c r="CX737" s="46" t="str">
        <f t="shared" ca="1" si="618"/>
        <v/>
      </c>
      <c r="CY737" s="44" t="str">
        <f t="shared" ca="1" si="619"/>
        <v/>
      </c>
    </row>
    <row r="738" spans="28:103">
      <c r="AB738" s="163" t="str">
        <f t="shared" si="609"/>
        <v/>
      </c>
      <c r="AC738" s="163" t="str">
        <f t="shared" si="610"/>
        <v/>
      </c>
      <c r="BS738" s="163" t="str">
        <f t="shared" si="611"/>
        <v/>
      </c>
      <c r="BT738" s="163" t="str">
        <f t="shared" si="612"/>
        <v/>
      </c>
      <c r="BY738" s="164" t="str">
        <f t="shared" ca="1" si="620"/>
        <v/>
      </c>
      <c r="BZ738" s="44" t="str">
        <f ca="1">IF(COUNTIF($CN$2:CN1723,BY738)=1,VLOOKUP(BY738,CH:CI,2), IF(COUNTIF($CN$2:CN1723,BY738)=0,$BZ$10,""))</f>
        <v/>
      </c>
      <c r="CA738" s="45" t="str">
        <f t="shared" ca="1" si="613"/>
        <v/>
      </c>
      <c r="CB738" s="45" t="str">
        <f t="shared" ca="1" si="621"/>
        <v/>
      </c>
      <c r="CC738" s="44" t="str">
        <f ca="1">IF(COUNTIF($CN$2:CN1723,BY738)=1,VLOOKUP(BY738,CJ:CK,2), IF(COUNTIF($CN$2:CN1723,BY738)=0,$CA$10,""))</f>
        <v/>
      </c>
      <c r="CD738" s="45" t="str">
        <f t="shared" ca="1" si="622"/>
        <v/>
      </c>
      <c r="CE738" s="46" t="str">
        <f t="shared" ca="1" si="623"/>
        <v/>
      </c>
      <c r="CF738" s="44" t="str">
        <f t="shared" ca="1" si="624"/>
        <v/>
      </c>
      <c r="CL738" s="163" t="str">
        <f t="shared" si="607"/>
        <v/>
      </c>
      <c r="CM738" s="163" t="str">
        <f t="shared" si="608"/>
        <v/>
      </c>
      <c r="CR738" s="164" t="str">
        <f t="shared" ca="1" si="614"/>
        <v/>
      </c>
      <c r="CS738" s="44" t="str">
        <f ca="1">IF(COUNTIF($DG$2:DG1723,CR738)=1,VLOOKUP(CR738,DA:DB,2), IF(COUNTIF($DG$2:DG1723,CR738)=0,$CS$10,""))</f>
        <v/>
      </c>
      <c r="CT738" s="45" t="str">
        <f t="shared" ca="1" si="615"/>
        <v/>
      </c>
      <c r="CU738" s="45" t="str">
        <f t="shared" ca="1" si="616"/>
        <v/>
      </c>
      <c r="CV738" s="44" t="str">
        <f ca="1">IF(COUNTIF($DG$2:DG1723,CR738)=1,VLOOKUP(CR738,DC:DD,2), IF(COUNTIF($DG$2:DG1723,CR738)=0,$CT$10,""))</f>
        <v/>
      </c>
      <c r="CW738" s="45" t="str">
        <f t="shared" ca="1" si="617"/>
        <v/>
      </c>
      <c r="CX738" s="46" t="str">
        <f t="shared" ca="1" si="618"/>
        <v/>
      </c>
      <c r="CY738" s="44" t="str">
        <f t="shared" ca="1" si="619"/>
        <v/>
      </c>
    </row>
    <row r="739" spans="28:103">
      <c r="AB739" s="163" t="str">
        <f t="shared" si="609"/>
        <v/>
      </c>
      <c r="AC739" s="163" t="str">
        <f t="shared" si="610"/>
        <v/>
      </c>
      <c r="BS739" s="163" t="str">
        <f t="shared" si="611"/>
        <v/>
      </c>
      <c r="BT739" s="163" t="str">
        <f t="shared" si="612"/>
        <v/>
      </c>
      <c r="BY739" s="164" t="str">
        <f t="shared" ca="1" si="620"/>
        <v/>
      </c>
      <c r="BZ739" s="44" t="str">
        <f ca="1">IF(COUNTIF($CN$2:CN1724,BY739)=1,VLOOKUP(BY739,CH:CI,2), IF(COUNTIF($CN$2:CN1724,BY739)=0,$BZ$10,""))</f>
        <v/>
      </c>
      <c r="CA739" s="45" t="str">
        <f t="shared" ca="1" si="613"/>
        <v/>
      </c>
      <c r="CB739" s="45" t="str">
        <f t="shared" ca="1" si="621"/>
        <v/>
      </c>
      <c r="CC739" s="44" t="str">
        <f ca="1">IF(COUNTIF($CN$2:CN1724,BY739)=1,VLOOKUP(BY739,CJ:CK,2), IF(COUNTIF($CN$2:CN1724,BY739)=0,$CA$10,""))</f>
        <v/>
      </c>
      <c r="CD739" s="45" t="str">
        <f t="shared" ca="1" si="622"/>
        <v/>
      </c>
      <c r="CE739" s="46" t="str">
        <f t="shared" ca="1" si="623"/>
        <v/>
      </c>
      <c r="CF739" s="44" t="str">
        <f t="shared" ca="1" si="624"/>
        <v/>
      </c>
      <c r="CL739" s="163" t="str">
        <f t="shared" si="607"/>
        <v/>
      </c>
      <c r="CM739" s="163" t="str">
        <f t="shared" si="608"/>
        <v/>
      </c>
      <c r="CR739" s="164" t="str">
        <f t="shared" ca="1" si="614"/>
        <v/>
      </c>
      <c r="CS739" s="44" t="str">
        <f ca="1">IF(COUNTIF($DG$2:DG1724,CR739)=1,VLOOKUP(CR739,DA:DB,2), IF(COUNTIF($DG$2:DG1724,CR739)=0,$CS$10,""))</f>
        <v/>
      </c>
      <c r="CT739" s="45" t="str">
        <f t="shared" ca="1" si="615"/>
        <v/>
      </c>
      <c r="CU739" s="45" t="str">
        <f t="shared" ca="1" si="616"/>
        <v/>
      </c>
      <c r="CV739" s="44" t="str">
        <f ca="1">IF(COUNTIF($DG$2:DG1724,CR739)=1,VLOOKUP(CR739,DC:DD,2), IF(COUNTIF($DG$2:DG1724,CR739)=0,$CT$10,""))</f>
        <v/>
      </c>
      <c r="CW739" s="45" t="str">
        <f t="shared" ca="1" si="617"/>
        <v/>
      </c>
      <c r="CX739" s="46" t="str">
        <f t="shared" ca="1" si="618"/>
        <v/>
      </c>
      <c r="CY739" s="44" t="str">
        <f t="shared" ca="1" si="619"/>
        <v/>
      </c>
    </row>
    <row r="740" spans="28:103">
      <c r="AB740" s="163" t="str">
        <f t="shared" si="609"/>
        <v/>
      </c>
      <c r="AC740" s="163" t="str">
        <f t="shared" si="610"/>
        <v/>
      </c>
      <c r="BS740" s="163" t="str">
        <f t="shared" si="611"/>
        <v/>
      </c>
      <c r="BT740" s="163" t="str">
        <f t="shared" si="612"/>
        <v/>
      </c>
      <c r="BY740" s="164" t="str">
        <f t="shared" ca="1" si="620"/>
        <v/>
      </c>
      <c r="BZ740" s="44" t="str">
        <f ca="1">IF(COUNTIF($CN$2:CN1725,BY740)=1,VLOOKUP(BY740,CH:CI,2), IF(COUNTIF($CN$2:CN1725,BY740)=0,$BZ$10,""))</f>
        <v/>
      </c>
      <c r="CA740" s="45" t="str">
        <f t="shared" ca="1" si="613"/>
        <v/>
      </c>
      <c r="CB740" s="45" t="str">
        <f t="shared" ca="1" si="621"/>
        <v/>
      </c>
      <c r="CC740" s="44" t="str">
        <f ca="1">IF(COUNTIF($CN$2:CN1725,BY740)=1,VLOOKUP(BY740,CJ:CK,2), IF(COUNTIF($CN$2:CN1725,BY740)=0,$CA$10,""))</f>
        <v/>
      </c>
      <c r="CD740" s="45" t="str">
        <f t="shared" ca="1" si="622"/>
        <v/>
      </c>
      <c r="CE740" s="46" t="str">
        <f t="shared" ca="1" si="623"/>
        <v/>
      </c>
      <c r="CF740" s="44" t="str">
        <f t="shared" ca="1" si="624"/>
        <v/>
      </c>
      <c r="CL740" s="163" t="str">
        <f t="shared" si="607"/>
        <v/>
      </c>
      <c r="CM740" s="163" t="str">
        <f t="shared" si="608"/>
        <v/>
      </c>
      <c r="CR740" s="164" t="str">
        <f t="shared" ca="1" si="614"/>
        <v/>
      </c>
      <c r="CS740" s="44" t="str">
        <f ca="1">IF(COUNTIF($DG$2:DG1725,CR740)=1,VLOOKUP(CR740,DA:DB,2), IF(COUNTIF($DG$2:DG1725,CR740)=0,$CS$10,""))</f>
        <v/>
      </c>
      <c r="CT740" s="45" t="str">
        <f t="shared" ca="1" si="615"/>
        <v/>
      </c>
      <c r="CU740" s="45" t="str">
        <f t="shared" ca="1" si="616"/>
        <v/>
      </c>
      <c r="CV740" s="44" t="str">
        <f ca="1">IF(COUNTIF($DG$2:DG1725,CR740)=1,VLOOKUP(CR740,DC:DD,2), IF(COUNTIF($DG$2:DG1725,CR740)=0,$CT$10,""))</f>
        <v/>
      </c>
      <c r="CW740" s="45" t="str">
        <f t="shared" ca="1" si="617"/>
        <v/>
      </c>
      <c r="CX740" s="46" t="str">
        <f t="shared" ca="1" si="618"/>
        <v/>
      </c>
      <c r="CY740" s="44" t="str">
        <f t="shared" ca="1" si="619"/>
        <v/>
      </c>
    </row>
    <row r="741" spans="28:103">
      <c r="AB741" s="163" t="str">
        <f t="shared" si="609"/>
        <v/>
      </c>
      <c r="AC741" s="163" t="str">
        <f t="shared" si="610"/>
        <v/>
      </c>
      <c r="BS741" s="163" t="str">
        <f t="shared" si="611"/>
        <v/>
      </c>
      <c r="BT741" s="163" t="str">
        <f t="shared" si="612"/>
        <v/>
      </c>
      <c r="BY741" s="164" t="str">
        <f t="shared" ca="1" si="620"/>
        <v/>
      </c>
      <c r="BZ741" s="44" t="str">
        <f ca="1">IF(COUNTIF($CN$2:CN1726,BY741)=1,VLOOKUP(BY741,CH:CI,2), IF(COUNTIF($CN$2:CN1726,BY741)=0,$BZ$10,""))</f>
        <v/>
      </c>
      <c r="CA741" s="45" t="str">
        <f t="shared" ca="1" si="613"/>
        <v/>
      </c>
      <c r="CB741" s="45" t="str">
        <f t="shared" ca="1" si="621"/>
        <v/>
      </c>
      <c r="CC741" s="44" t="str">
        <f ca="1">IF(COUNTIF($CN$2:CN1726,BY741)=1,VLOOKUP(BY741,CJ:CK,2), IF(COUNTIF($CN$2:CN1726,BY741)=0,$CA$10,""))</f>
        <v/>
      </c>
      <c r="CD741" s="45" t="str">
        <f t="shared" ca="1" si="622"/>
        <v/>
      </c>
      <c r="CE741" s="46" t="str">
        <f t="shared" ca="1" si="623"/>
        <v/>
      </c>
      <c r="CF741" s="44" t="str">
        <f t="shared" ca="1" si="624"/>
        <v/>
      </c>
      <c r="CL741" s="163" t="str">
        <f t="shared" si="607"/>
        <v/>
      </c>
      <c r="CM741" s="163" t="str">
        <f t="shared" si="608"/>
        <v/>
      </c>
      <c r="CR741" s="164" t="str">
        <f t="shared" ca="1" si="614"/>
        <v/>
      </c>
      <c r="CS741" s="44" t="str">
        <f ca="1">IF(COUNTIF($DG$2:DG1726,CR741)=1,VLOOKUP(CR741,DA:DB,2), IF(COUNTIF($DG$2:DG1726,CR741)=0,$CS$10,""))</f>
        <v/>
      </c>
      <c r="CT741" s="45" t="str">
        <f t="shared" ca="1" si="615"/>
        <v/>
      </c>
      <c r="CU741" s="45" t="str">
        <f t="shared" ca="1" si="616"/>
        <v/>
      </c>
      <c r="CV741" s="44" t="str">
        <f ca="1">IF(COUNTIF($DG$2:DG1726,CR741)=1,VLOOKUP(CR741,DC:DD,2), IF(COUNTIF($DG$2:DG1726,CR741)=0,$CT$10,""))</f>
        <v/>
      </c>
      <c r="CW741" s="45" t="str">
        <f t="shared" ca="1" si="617"/>
        <v/>
      </c>
      <c r="CX741" s="46" t="str">
        <f t="shared" ca="1" si="618"/>
        <v/>
      </c>
      <c r="CY741" s="44" t="str">
        <f t="shared" ca="1" si="619"/>
        <v/>
      </c>
    </row>
    <row r="742" spans="28:103">
      <c r="AB742" s="163" t="str">
        <f t="shared" si="609"/>
        <v/>
      </c>
      <c r="AC742" s="163" t="str">
        <f t="shared" si="610"/>
        <v/>
      </c>
      <c r="BS742" s="163" t="str">
        <f t="shared" si="611"/>
        <v/>
      </c>
      <c r="BT742" s="163" t="str">
        <f t="shared" si="612"/>
        <v/>
      </c>
      <c r="BY742" s="164" t="str">
        <f t="shared" ca="1" si="620"/>
        <v/>
      </c>
      <c r="BZ742" s="44" t="str">
        <f ca="1">IF(COUNTIF($CN$2:CN1727,BY742)=1,VLOOKUP(BY742,CH:CI,2), IF(COUNTIF($CN$2:CN1727,BY742)=0,$BZ$10,""))</f>
        <v/>
      </c>
      <c r="CA742" s="45" t="str">
        <f t="shared" ca="1" si="613"/>
        <v/>
      </c>
      <c r="CB742" s="45" t="str">
        <f t="shared" ca="1" si="621"/>
        <v/>
      </c>
      <c r="CC742" s="44" t="str">
        <f ca="1">IF(COUNTIF($CN$2:CN1727,BY742)=1,VLOOKUP(BY742,CJ:CK,2), IF(COUNTIF($CN$2:CN1727,BY742)=0,$CA$10,""))</f>
        <v/>
      </c>
      <c r="CD742" s="45" t="str">
        <f t="shared" ca="1" si="622"/>
        <v/>
      </c>
      <c r="CE742" s="46" t="str">
        <f t="shared" ca="1" si="623"/>
        <v/>
      </c>
      <c r="CF742" s="44" t="str">
        <f t="shared" ca="1" si="624"/>
        <v/>
      </c>
      <c r="CL742" s="163" t="str">
        <f t="shared" si="607"/>
        <v/>
      </c>
      <c r="CM742" s="163" t="str">
        <f t="shared" si="608"/>
        <v/>
      </c>
      <c r="CR742" s="164" t="str">
        <f t="shared" ca="1" si="614"/>
        <v/>
      </c>
      <c r="CS742" s="44" t="str">
        <f ca="1">IF(COUNTIF($DG$2:DG1727,CR742)=1,VLOOKUP(CR742,DA:DB,2), IF(COUNTIF($DG$2:DG1727,CR742)=0,$CS$10,""))</f>
        <v/>
      </c>
      <c r="CT742" s="45" t="str">
        <f t="shared" ca="1" si="615"/>
        <v/>
      </c>
      <c r="CU742" s="45" t="str">
        <f t="shared" ca="1" si="616"/>
        <v/>
      </c>
      <c r="CV742" s="44" t="str">
        <f ca="1">IF(COUNTIF($DG$2:DG1727,CR742)=1,VLOOKUP(CR742,DC:DD,2), IF(COUNTIF($DG$2:DG1727,CR742)=0,$CT$10,""))</f>
        <v/>
      </c>
      <c r="CW742" s="45" t="str">
        <f t="shared" ca="1" si="617"/>
        <v/>
      </c>
      <c r="CX742" s="46" t="str">
        <f t="shared" ca="1" si="618"/>
        <v/>
      </c>
      <c r="CY742" s="44" t="str">
        <f t="shared" ca="1" si="619"/>
        <v/>
      </c>
    </row>
    <row r="743" spans="28:103">
      <c r="AB743" s="163" t="str">
        <f t="shared" si="609"/>
        <v/>
      </c>
      <c r="AC743" s="163" t="str">
        <f t="shared" si="610"/>
        <v/>
      </c>
      <c r="BS743" s="163" t="str">
        <f t="shared" si="611"/>
        <v/>
      </c>
      <c r="BT743" s="163" t="str">
        <f t="shared" si="612"/>
        <v/>
      </c>
      <c r="BY743" s="164" t="str">
        <f t="shared" ca="1" si="620"/>
        <v/>
      </c>
      <c r="BZ743" s="44" t="str">
        <f ca="1">IF(COUNTIF($CN$2:CN1728,BY743)=1,VLOOKUP(BY743,CH:CI,2), IF(COUNTIF($CN$2:CN1728,BY743)=0,$BZ$10,""))</f>
        <v/>
      </c>
      <c r="CA743" s="45" t="str">
        <f t="shared" ca="1" si="613"/>
        <v/>
      </c>
      <c r="CB743" s="45" t="str">
        <f t="shared" ca="1" si="621"/>
        <v/>
      </c>
      <c r="CC743" s="44" t="str">
        <f ca="1">IF(COUNTIF($CN$2:CN1728,BY743)=1,VLOOKUP(BY743,CJ:CK,2), IF(COUNTIF($CN$2:CN1728,BY743)=0,$CA$10,""))</f>
        <v/>
      </c>
      <c r="CD743" s="45" t="str">
        <f t="shared" ca="1" si="622"/>
        <v/>
      </c>
      <c r="CE743" s="46" t="str">
        <f t="shared" ca="1" si="623"/>
        <v/>
      </c>
      <c r="CF743" s="44" t="str">
        <f t="shared" ca="1" si="624"/>
        <v/>
      </c>
      <c r="CL743" s="163" t="str">
        <f t="shared" si="607"/>
        <v/>
      </c>
      <c r="CM743" s="163" t="str">
        <f t="shared" si="608"/>
        <v/>
      </c>
      <c r="CR743" s="164" t="str">
        <f t="shared" ca="1" si="614"/>
        <v/>
      </c>
      <c r="CS743" s="44" t="str">
        <f ca="1">IF(COUNTIF($DG$2:DG1728,CR743)=1,VLOOKUP(CR743,DA:DB,2), IF(COUNTIF($DG$2:DG1728,CR743)=0,$CS$10,""))</f>
        <v/>
      </c>
      <c r="CT743" s="45" t="str">
        <f t="shared" ca="1" si="615"/>
        <v/>
      </c>
      <c r="CU743" s="45" t="str">
        <f t="shared" ca="1" si="616"/>
        <v/>
      </c>
      <c r="CV743" s="44" t="str">
        <f ca="1">IF(COUNTIF($DG$2:DG1728,CR743)=1,VLOOKUP(CR743,DC:DD,2), IF(COUNTIF($DG$2:DG1728,CR743)=0,$CT$10,""))</f>
        <v/>
      </c>
      <c r="CW743" s="45" t="str">
        <f t="shared" ca="1" si="617"/>
        <v/>
      </c>
      <c r="CX743" s="46" t="str">
        <f t="shared" ca="1" si="618"/>
        <v/>
      </c>
      <c r="CY743" s="44" t="str">
        <f t="shared" ca="1" si="619"/>
        <v/>
      </c>
    </row>
    <row r="744" spans="28:103">
      <c r="AB744" s="163" t="str">
        <f t="shared" si="609"/>
        <v/>
      </c>
      <c r="AC744" s="163" t="str">
        <f t="shared" si="610"/>
        <v/>
      </c>
      <c r="BS744" s="163" t="str">
        <f t="shared" si="611"/>
        <v/>
      </c>
      <c r="BT744" s="163" t="str">
        <f t="shared" si="612"/>
        <v/>
      </c>
      <c r="BY744" s="164" t="str">
        <f t="shared" ca="1" si="620"/>
        <v/>
      </c>
      <c r="BZ744" s="44" t="str">
        <f ca="1">IF(COUNTIF($CN$2:CN1729,BY744)=1,VLOOKUP(BY744,CH:CI,2), IF(COUNTIF($CN$2:CN1729,BY744)=0,$BZ$10,""))</f>
        <v/>
      </c>
      <c r="CA744" s="45" t="str">
        <f t="shared" ca="1" si="613"/>
        <v/>
      </c>
      <c r="CB744" s="45" t="str">
        <f t="shared" ca="1" si="621"/>
        <v/>
      </c>
      <c r="CC744" s="44" t="str">
        <f ca="1">IF(COUNTIF($CN$2:CN1729,BY744)=1,VLOOKUP(BY744,CJ:CK,2), IF(COUNTIF($CN$2:CN1729,BY744)=0,$CA$10,""))</f>
        <v/>
      </c>
      <c r="CD744" s="45" t="str">
        <f t="shared" ca="1" si="622"/>
        <v/>
      </c>
      <c r="CE744" s="46" t="str">
        <f t="shared" ca="1" si="623"/>
        <v/>
      </c>
      <c r="CF744" s="44" t="str">
        <f t="shared" ca="1" si="624"/>
        <v/>
      </c>
      <c r="CL744" s="163" t="str">
        <f t="shared" si="607"/>
        <v/>
      </c>
      <c r="CM744" s="163" t="str">
        <f t="shared" si="608"/>
        <v/>
      </c>
      <c r="CR744" s="164" t="str">
        <f t="shared" ca="1" si="614"/>
        <v/>
      </c>
      <c r="CS744" s="44" t="str">
        <f ca="1">IF(COUNTIF($DG$2:DG1729,CR744)=1,VLOOKUP(CR744,DA:DB,2), IF(COUNTIF($DG$2:DG1729,CR744)=0,$CS$10,""))</f>
        <v/>
      </c>
      <c r="CT744" s="45" t="str">
        <f t="shared" ca="1" si="615"/>
        <v/>
      </c>
      <c r="CU744" s="45" t="str">
        <f t="shared" ca="1" si="616"/>
        <v/>
      </c>
      <c r="CV744" s="44" t="str">
        <f ca="1">IF(COUNTIF($DG$2:DG1729,CR744)=1,VLOOKUP(CR744,DC:DD,2), IF(COUNTIF($DG$2:DG1729,CR744)=0,$CT$10,""))</f>
        <v/>
      </c>
      <c r="CW744" s="45" t="str">
        <f t="shared" ca="1" si="617"/>
        <v/>
      </c>
      <c r="CX744" s="46" t="str">
        <f t="shared" ca="1" si="618"/>
        <v/>
      </c>
      <c r="CY744" s="44" t="str">
        <f t="shared" ca="1" si="619"/>
        <v/>
      </c>
    </row>
    <row r="745" spans="28:103">
      <c r="AB745" s="163" t="str">
        <f t="shared" si="609"/>
        <v/>
      </c>
      <c r="AC745" s="163" t="str">
        <f t="shared" si="610"/>
        <v/>
      </c>
      <c r="BS745" s="163" t="str">
        <f t="shared" si="611"/>
        <v/>
      </c>
      <c r="BT745" s="163" t="str">
        <f t="shared" si="612"/>
        <v/>
      </c>
      <c r="BY745" s="164" t="str">
        <f t="shared" ca="1" si="620"/>
        <v/>
      </c>
      <c r="BZ745" s="44" t="str">
        <f ca="1">IF(COUNTIF($CN$2:CN1730,BY745)=1,VLOOKUP(BY745,CH:CI,2), IF(COUNTIF($CN$2:CN1730,BY745)=0,$BZ$10,""))</f>
        <v/>
      </c>
      <c r="CA745" s="45" t="str">
        <f t="shared" ca="1" si="613"/>
        <v/>
      </c>
      <c r="CB745" s="45" t="str">
        <f t="shared" ca="1" si="621"/>
        <v/>
      </c>
      <c r="CC745" s="44" t="str">
        <f ca="1">IF(COUNTIF($CN$2:CN1730,BY745)=1,VLOOKUP(BY745,CJ:CK,2), IF(COUNTIF($CN$2:CN1730,BY745)=0,$CA$10,""))</f>
        <v/>
      </c>
      <c r="CD745" s="45" t="str">
        <f t="shared" ca="1" si="622"/>
        <v/>
      </c>
      <c r="CE745" s="46" t="str">
        <f t="shared" ca="1" si="623"/>
        <v/>
      </c>
      <c r="CF745" s="44" t="str">
        <f t="shared" ca="1" si="624"/>
        <v/>
      </c>
      <c r="CL745" s="163" t="str">
        <f t="shared" si="607"/>
        <v/>
      </c>
      <c r="CM745" s="163" t="str">
        <f t="shared" si="608"/>
        <v/>
      </c>
      <c r="CR745" s="164" t="str">
        <f t="shared" ca="1" si="614"/>
        <v/>
      </c>
      <c r="CS745" s="44" t="str">
        <f ca="1">IF(COUNTIF($DG$2:DG1730,CR745)=1,VLOOKUP(CR745,DA:DB,2), IF(COUNTIF($DG$2:DG1730,CR745)=0,$CS$10,""))</f>
        <v/>
      </c>
      <c r="CT745" s="45" t="str">
        <f t="shared" ca="1" si="615"/>
        <v/>
      </c>
      <c r="CU745" s="45" t="str">
        <f t="shared" ca="1" si="616"/>
        <v/>
      </c>
      <c r="CV745" s="44" t="str">
        <f ca="1">IF(COUNTIF($DG$2:DG1730,CR745)=1,VLOOKUP(CR745,DC:DD,2), IF(COUNTIF($DG$2:DG1730,CR745)=0,$CT$10,""))</f>
        <v/>
      </c>
      <c r="CW745" s="45" t="str">
        <f t="shared" ca="1" si="617"/>
        <v/>
      </c>
      <c r="CX745" s="46" t="str">
        <f t="shared" ca="1" si="618"/>
        <v/>
      </c>
      <c r="CY745" s="44" t="str">
        <f t="shared" ca="1" si="619"/>
        <v/>
      </c>
    </row>
    <row r="746" spans="28:103">
      <c r="AB746" s="163" t="str">
        <f t="shared" si="609"/>
        <v/>
      </c>
      <c r="AC746" s="163" t="str">
        <f t="shared" si="610"/>
        <v/>
      </c>
      <c r="BS746" s="163" t="str">
        <f t="shared" si="611"/>
        <v/>
      </c>
      <c r="BT746" s="163" t="str">
        <f t="shared" si="612"/>
        <v/>
      </c>
      <c r="BY746" s="164" t="str">
        <f t="shared" ca="1" si="620"/>
        <v/>
      </c>
      <c r="BZ746" s="44" t="str">
        <f ca="1">IF(COUNTIF($CN$2:CN1731,BY746)=1,VLOOKUP(BY746,CH:CI,2), IF(COUNTIF($CN$2:CN1731,BY746)=0,$BZ$10,""))</f>
        <v/>
      </c>
      <c r="CA746" s="45" t="str">
        <f t="shared" ca="1" si="613"/>
        <v/>
      </c>
      <c r="CB746" s="45" t="str">
        <f t="shared" ca="1" si="621"/>
        <v/>
      </c>
      <c r="CC746" s="44" t="str">
        <f ca="1">IF(COUNTIF($CN$2:CN1731,BY746)=1,VLOOKUP(BY746,CJ:CK,2), IF(COUNTIF($CN$2:CN1731,BY746)=0,$CA$10,""))</f>
        <v/>
      </c>
      <c r="CD746" s="45" t="str">
        <f t="shared" ca="1" si="622"/>
        <v/>
      </c>
      <c r="CE746" s="46" t="str">
        <f t="shared" ca="1" si="623"/>
        <v/>
      </c>
      <c r="CF746" s="44" t="str">
        <f t="shared" ca="1" si="624"/>
        <v/>
      </c>
      <c r="CL746" s="163" t="str">
        <f t="shared" si="607"/>
        <v/>
      </c>
      <c r="CM746" s="163" t="str">
        <f t="shared" si="608"/>
        <v/>
      </c>
      <c r="CR746" s="164" t="str">
        <f t="shared" ca="1" si="614"/>
        <v/>
      </c>
      <c r="CS746" s="44" t="str">
        <f ca="1">IF(COUNTIF($DG$2:DG1731,CR746)=1,VLOOKUP(CR746,DA:DB,2), IF(COUNTIF($DG$2:DG1731,CR746)=0,$CS$10,""))</f>
        <v/>
      </c>
      <c r="CT746" s="45" t="str">
        <f t="shared" ca="1" si="615"/>
        <v/>
      </c>
      <c r="CU746" s="45" t="str">
        <f t="shared" ca="1" si="616"/>
        <v/>
      </c>
      <c r="CV746" s="44" t="str">
        <f ca="1">IF(COUNTIF($DG$2:DG1731,CR746)=1,VLOOKUP(CR746,DC:DD,2), IF(COUNTIF($DG$2:DG1731,CR746)=0,$CT$10,""))</f>
        <v/>
      </c>
      <c r="CW746" s="45" t="str">
        <f t="shared" ca="1" si="617"/>
        <v/>
      </c>
      <c r="CX746" s="46" t="str">
        <f t="shared" ca="1" si="618"/>
        <v/>
      </c>
      <c r="CY746" s="44" t="str">
        <f t="shared" ca="1" si="619"/>
        <v/>
      </c>
    </row>
    <row r="747" spans="28:103">
      <c r="AB747" s="163" t="str">
        <f t="shared" si="609"/>
        <v/>
      </c>
      <c r="AC747" s="163" t="str">
        <f t="shared" si="610"/>
        <v/>
      </c>
      <c r="BS747" s="163" t="str">
        <f t="shared" si="611"/>
        <v/>
      </c>
      <c r="BT747" s="163" t="str">
        <f t="shared" si="612"/>
        <v/>
      </c>
      <c r="BY747" s="164" t="str">
        <f t="shared" ca="1" si="620"/>
        <v/>
      </c>
      <c r="BZ747" s="44" t="str">
        <f ca="1">IF(COUNTIF($CN$2:CN1732,BY747)=1,VLOOKUP(BY747,CH:CI,2), IF(COUNTIF($CN$2:CN1732,BY747)=0,$BZ$10,""))</f>
        <v/>
      </c>
      <c r="CA747" s="45" t="str">
        <f t="shared" ca="1" si="613"/>
        <v/>
      </c>
      <c r="CB747" s="45" t="str">
        <f t="shared" ca="1" si="621"/>
        <v/>
      </c>
      <c r="CC747" s="44" t="str">
        <f ca="1">IF(COUNTIF($CN$2:CN1732,BY747)=1,VLOOKUP(BY747,CJ:CK,2), IF(COUNTIF($CN$2:CN1732,BY747)=0,$CA$10,""))</f>
        <v/>
      </c>
      <c r="CD747" s="45" t="str">
        <f t="shared" ca="1" si="622"/>
        <v/>
      </c>
      <c r="CE747" s="46" t="str">
        <f t="shared" ca="1" si="623"/>
        <v/>
      </c>
      <c r="CF747" s="44" t="str">
        <f t="shared" ca="1" si="624"/>
        <v/>
      </c>
      <c r="CL747" s="163" t="str">
        <f t="shared" si="607"/>
        <v/>
      </c>
      <c r="CM747" s="163" t="str">
        <f t="shared" si="608"/>
        <v/>
      </c>
      <c r="CR747" s="164" t="str">
        <f t="shared" ca="1" si="614"/>
        <v/>
      </c>
      <c r="CS747" s="44" t="str">
        <f ca="1">IF(COUNTIF($DG$2:DG1732,CR747)=1,VLOOKUP(CR747,DA:DB,2), IF(COUNTIF($DG$2:DG1732,CR747)=0,$CS$10,""))</f>
        <v/>
      </c>
      <c r="CT747" s="45" t="str">
        <f t="shared" ca="1" si="615"/>
        <v/>
      </c>
      <c r="CU747" s="45" t="str">
        <f t="shared" ca="1" si="616"/>
        <v/>
      </c>
      <c r="CV747" s="44" t="str">
        <f ca="1">IF(COUNTIF($DG$2:DG1732,CR747)=1,VLOOKUP(CR747,DC:DD,2), IF(COUNTIF($DG$2:DG1732,CR747)=0,$CT$10,""))</f>
        <v/>
      </c>
      <c r="CW747" s="45" t="str">
        <f t="shared" ca="1" si="617"/>
        <v/>
      </c>
      <c r="CX747" s="46" t="str">
        <f t="shared" ca="1" si="618"/>
        <v/>
      </c>
      <c r="CY747" s="44" t="str">
        <f t="shared" ca="1" si="619"/>
        <v/>
      </c>
    </row>
    <row r="748" spans="28:103">
      <c r="AB748" s="163" t="str">
        <f t="shared" si="609"/>
        <v/>
      </c>
      <c r="AC748" s="163" t="str">
        <f t="shared" si="610"/>
        <v/>
      </c>
      <c r="BS748" s="163" t="str">
        <f t="shared" si="611"/>
        <v/>
      </c>
      <c r="BT748" s="163" t="str">
        <f t="shared" si="612"/>
        <v/>
      </c>
      <c r="BY748" s="164" t="str">
        <f t="shared" ca="1" si="620"/>
        <v/>
      </c>
      <c r="BZ748" s="44" t="str">
        <f ca="1">IF(COUNTIF($CN$2:CN1733,BY748)=1,VLOOKUP(BY748,CH:CI,2), IF(COUNTIF($CN$2:CN1733,BY748)=0,$BZ$10,""))</f>
        <v/>
      </c>
      <c r="CA748" s="45" t="str">
        <f t="shared" ca="1" si="613"/>
        <v/>
      </c>
      <c r="CB748" s="45" t="str">
        <f t="shared" ca="1" si="621"/>
        <v/>
      </c>
      <c r="CC748" s="44" t="str">
        <f ca="1">IF(COUNTIF($CN$2:CN1733,BY748)=1,VLOOKUP(BY748,CJ:CK,2), IF(COUNTIF($CN$2:CN1733,BY748)=0,$CA$10,""))</f>
        <v/>
      </c>
      <c r="CD748" s="45" t="str">
        <f t="shared" ca="1" si="622"/>
        <v/>
      </c>
      <c r="CE748" s="46" t="str">
        <f t="shared" ca="1" si="623"/>
        <v/>
      </c>
      <c r="CF748" s="44" t="str">
        <f t="shared" ca="1" si="624"/>
        <v/>
      </c>
      <c r="CL748" s="163" t="str">
        <f t="shared" si="607"/>
        <v/>
      </c>
      <c r="CM748" s="163" t="str">
        <f t="shared" si="608"/>
        <v/>
      </c>
      <c r="CR748" s="164" t="str">
        <f t="shared" ca="1" si="614"/>
        <v/>
      </c>
      <c r="CS748" s="44" t="str">
        <f ca="1">IF(COUNTIF($DG$2:DG1733,CR748)=1,VLOOKUP(CR748,DA:DB,2), IF(COUNTIF($DG$2:DG1733,CR748)=0,$CS$10,""))</f>
        <v/>
      </c>
      <c r="CT748" s="45" t="str">
        <f t="shared" ca="1" si="615"/>
        <v/>
      </c>
      <c r="CU748" s="45" t="str">
        <f t="shared" ca="1" si="616"/>
        <v/>
      </c>
      <c r="CV748" s="44" t="str">
        <f ca="1">IF(COUNTIF($DG$2:DG1733,CR748)=1,VLOOKUP(CR748,DC:DD,2), IF(COUNTIF($DG$2:DG1733,CR748)=0,$CT$10,""))</f>
        <v/>
      </c>
      <c r="CW748" s="45" t="str">
        <f t="shared" ca="1" si="617"/>
        <v/>
      </c>
      <c r="CX748" s="46" t="str">
        <f t="shared" ca="1" si="618"/>
        <v/>
      </c>
      <c r="CY748" s="44" t="str">
        <f t="shared" ca="1" si="619"/>
        <v/>
      </c>
    </row>
    <row r="749" spans="28:103">
      <c r="AB749" s="163" t="str">
        <f t="shared" si="609"/>
        <v/>
      </c>
      <c r="AC749" s="163" t="str">
        <f t="shared" si="610"/>
        <v/>
      </c>
      <c r="BS749" s="163" t="str">
        <f t="shared" si="611"/>
        <v/>
      </c>
      <c r="BT749" s="163" t="str">
        <f t="shared" si="612"/>
        <v/>
      </c>
      <c r="BY749" s="164" t="str">
        <f t="shared" ca="1" si="620"/>
        <v/>
      </c>
      <c r="BZ749" s="44" t="str">
        <f ca="1">IF(COUNTIF($CN$2:CN1734,BY749)=1,VLOOKUP(BY749,CH:CI,2), IF(COUNTIF($CN$2:CN1734,BY749)=0,$BZ$10,""))</f>
        <v/>
      </c>
      <c r="CA749" s="45" t="str">
        <f t="shared" ca="1" si="613"/>
        <v/>
      </c>
      <c r="CB749" s="45" t="str">
        <f t="shared" ca="1" si="621"/>
        <v/>
      </c>
      <c r="CC749" s="44" t="str">
        <f ca="1">IF(COUNTIF($CN$2:CN1734,BY749)=1,VLOOKUP(BY749,CJ:CK,2), IF(COUNTIF($CN$2:CN1734,BY749)=0,$CA$10,""))</f>
        <v/>
      </c>
      <c r="CD749" s="45" t="str">
        <f t="shared" ca="1" si="622"/>
        <v/>
      </c>
      <c r="CE749" s="46" t="str">
        <f t="shared" ca="1" si="623"/>
        <v/>
      </c>
      <c r="CF749" s="44" t="str">
        <f t="shared" ca="1" si="624"/>
        <v/>
      </c>
      <c r="CL749" s="163" t="str">
        <f t="shared" si="607"/>
        <v/>
      </c>
      <c r="CM749" s="163" t="str">
        <f t="shared" si="608"/>
        <v/>
      </c>
      <c r="CR749" s="164" t="str">
        <f t="shared" ca="1" si="614"/>
        <v/>
      </c>
      <c r="CS749" s="44" t="str">
        <f ca="1">IF(COUNTIF($DG$2:DG1734,CR749)=1,VLOOKUP(CR749,DA:DB,2), IF(COUNTIF($DG$2:DG1734,CR749)=0,$CS$10,""))</f>
        <v/>
      </c>
      <c r="CT749" s="45" t="str">
        <f t="shared" ca="1" si="615"/>
        <v/>
      </c>
      <c r="CU749" s="45" t="str">
        <f t="shared" ca="1" si="616"/>
        <v/>
      </c>
      <c r="CV749" s="44" t="str">
        <f ca="1">IF(COUNTIF($DG$2:DG1734,CR749)=1,VLOOKUP(CR749,DC:DD,2), IF(COUNTIF($DG$2:DG1734,CR749)=0,$CT$10,""))</f>
        <v/>
      </c>
      <c r="CW749" s="45" t="str">
        <f t="shared" ca="1" si="617"/>
        <v/>
      </c>
      <c r="CX749" s="46" t="str">
        <f t="shared" ca="1" si="618"/>
        <v/>
      </c>
      <c r="CY749" s="44" t="str">
        <f t="shared" ca="1" si="619"/>
        <v/>
      </c>
    </row>
    <row r="750" spans="28:103">
      <c r="AB750" s="163" t="str">
        <f t="shared" si="609"/>
        <v/>
      </c>
      <c r="AC750" s="163" t="str">
        <f t="shared" si="610"/>
        <v/>
      </c>
      <c r="BS750" s="163" t="str">
        <f t="shared" si="611"/>
        <v/>
      </c>
      <c r="BT750" s="163" t="str">
        <f t="shared" si="612"/>
        <v/>
      </c>
      <c r="BY750" s="164" t="str">
        <f t="shared" ca="1" si="620"/>
        <v/>
      </c>
      <c r="BZ750" s="44" t="str">
        <f ca="1">IF(COUNTIF($CN$2:CN1735,BY750)=1,VLOOKUP(BY750,CH:CI,2), IF(COUNTIF($CN$2:CN1735,BY750)=0,$BZ$10,""))</f>
        <v/>
      </c>
      <c r="CA750" s="45" t="str">
        <f t="shared" ca="1" si="613"/>
        <v/>
      </c>
      <c r="CB750" s="45" t="str">
        <f t="shared" ca="1" si="621"/>
        <v/>
      </c>
      <c r="CC750" s="44" t="str">
        <f ca="1">IF(COUNTIF($CN$2:CN1735,BY750)=1,VLOOKUP(BY750,CJ:CK,2), IF(COUNTIF($CN$2:CN1735,BY750)=0,$CA$10,""))</f>
        <v/>
      </c>
      <c r="CD750" s="45" t="str">
        <f t="shared" ca="1" si="622"/>
        <v/>
      </c>
      <c r="CE750" s="46" t="str">
        <f t="shared" ca="1" si="623"/>
        <v/>
      </c>
      <c r="CF750" s="44" t="str">
        <f t="shared" ca="1" si="624"/>
        <v/>
      </c>
      <c r="CL750" s="163" t="str">
        <f t="shared" si="607"/>
        <v/>
      </c>
      <c r="CM750" s="163" t="str">
        <f t="shared" si="608"/>
        <v/>
      </c>
      <c r="CR750" s="164" t="str">
        <f t="shared" ca="1" si="614"/>
        <v/>
      </c>
      <c r="CS750" s="44" t="str">
        <f ca="1">IF(COUNTIF($DG$2:DG1735,CR750)=1,VLOOKUP(CR750,DA:DB,2), IF(COUNTIF($DG$2:DG1735,CR750)=0,$CS$10,""))</f>
        <v/>
      </c>
      <c r="CT750" s="45" t="str">
        <f t="shared" ca="1" si="615"/>
        <v/>
      </c>
      <c r="CU750" s="45" t="str">
        <f t="shared" ca="1" si="616"/>
        <v/>
      </c>
      <c r="CV750" s="44" t="str">
        <f ca="1">IF(COUNTIF($DG$2:DG1735,CR750)=1,VLOOKUP(CR750,DC:DD,2), IF(COUNTIF($DG$2:DG1735,CR750)=0,$CT$10,""))</f>
        <v/>
      </c>
      <c r="CW750" s="45" t="str">
        <f t="shared" ca="1" si="617"/>
        <v/>
      </c>
      <c r="CX750" s="46" t="str">
        <f t="shared" ca="1" si="618"/>
        <v/>
      </c>
      <c r="CY750" s="44" t="str">
        <f t="shared" ca="1" si="619"/>
        <v/>
      </c>
    </row>
    <row r="751" spans="28:103">
      <c r="AB751" s="163" t="str">
        <f t="shared" si="609"/>
        <v/>
      </c>
      <c r="AC751" s="163" t="str">
        <f t="shared" si="610"/>
        <v/>
      </c>
      <c r="BS751" s="163" t="str">
        <f t="shared" si="611"/>
        <v/>
      </c>
      <c r="BT751" s="163" t="str">
        <f t="shared" si="612"/>
        <v/>
      </c>
      <c r="BY751" s="164" t="str">
        <f t="shared" ca="1" si="620"/>
        <v/>
      </c>
      <c r="BZ751" s="44" t="str">
        <f ca="1">IF(COUNTIF($CN$2:CN1736,BY751)=1,VLOOKUP(BY751,CH:CI,2), IF(COUNTIF($CN$2:CN1736,BY751)=0,$BZ$10,""))</f>
        <v/>
      </c>
      <c r="CA751" s="45" t="str">
        <f t="shared" ca="1" si="613"/>
        <v/>
      </c>
      <c r="CB751" s="45" t="str">
        <f t="shared" ca="1" si="621"/>
        <v/>
      </c>
      <c r="CC751" s="44" t="str">
        <f ca="1">IF(COUNTIF($CN$2:CN1736,BY751)=1,VLOOKUP(BY751,CJ:CK,2), IF(COUNTIF($CN$2:CN1736,BY751)=0,$CA$10,""))</f>
        <v/>
      </c>
      <c r="CD751" s="45" t="str">
        <f t="shared" ca="1" si="622"/>
        <v/>
      </c>
      <c r="CE751" s="46" t="str">
        <f t="shared" ca="1" si="623"/>
        <v/>
      </c>
      <c r="CF751" s="44" t="str">
        <f t="shared" ca="1" si="624"/>
        <v/>
      </c>
      <c r="CL751" s="163" t="str">
        <f t="shared" si="607"/>
        <v/>
      </c>
      <c r="CM751" s="163" t="str">
        <f t="shared" si="608"/>
        <v/>
      </c>
      <c r="CR751" s="164" t="str">
        <f t="shared" ca="1" si="614"/>
        <v/>
      </c>
      <c r="CS751" s="44" t="str">
        <f ca="1">IF(COUNTIF($DG$2:DG1736,CR751)=1,VLOOKUP(CR751,DA:DB,2), IF(COUNTIF($DG$2:DG1736,CR751)=0,$CS$10,""))</f>
        <v/>
      </c>
      <c r="CT751" s="45" t="str">
        <f t="shared" ca="1" si="615"/>
        <v/>
      </c>
      <c r="CU751" s="45" t="str">
        <f t="shared" ca="1" si="616"/>
        <v/>
      </c>
      <c r="CV751" s="44" t="str">
        <f ca="1">IF(COUNTIF($DG$2:DG1736,CR751)=1,VLOOKUP(CR751,DC:DD,2), IF(COUNTIF($DG$2:DG1736,CR751)=0,$CT$10,""))</f>
        <v/>
      </c>
      <c r="CW751" s="45" t="str">
        <f t="shared" ca="1" si="617"/>
        <v/>
      </c>
      <c r="CX751" s="46" t="str">
        <f t="shared" ca="1" si="618"/>
        <v/>
      </c>
      <c r="CY751" s="44" t="str">
        <f t="shared" ca="1" si="619"/>
        <v/>
      </c>
    </row>
    <row r="752" spans="28:103">
      <c r="AB752" s="163" t="str">
        <f t="shared" si="609"/>
        <v/>
      </c>
      <c r="AC752" s="163" t="str">
        <f t="shared" si="610"/>
        <v/>
      </c>
      <c r="BS752" s="163" t="str">
        <f t="shared" si="611"/>
        <v/>
      </c>
      <c r="BT752" s="163" t="str">
        <f t="shared" si="612"/>
        <v/>
      </c>
      <c r="BY752" s="164" t="str">
        <f t="shared" ca="1" si="620"/>
        <v/>
      </c>
      <c r="BZ752" s="44" t="str">
        <f ca="1">IF(COUNTIF($CN$2:CN1737,BY752)=1,VLOOKUP(BY752,CH:CI,2), IF(COUNTIF($CN$2:CN1737,BY752)=0,$BZ$10,""))</f>
        <v/>
      </c>
      <c r="CA752" s="45" t="str">
        <f t="shared" ca="1" si="613"/>
        <v/>
      </c>
      <c r="CB752" s="45" t="str">
        <f t="shared" ca="1" si="621"/>
        <v/>
      </c>
      <c r="CC752" s="44" t="str">
        <f ca="1">IF(COUNTIF($CN$2:CN1737,BY752)=1,VLOOKUP(BY752,CJ:CK,2), IF(COUNTIF($CN$2:CN1737,BY752)=0,$CA$10,""))</f>
        <v/>
      </c>
      <c r="CD752" s="45" t="str">
        <f t="shared" ca="1" si="622"/>
        <v/>
      </c>
      <c r="CE752" s="46" t="str">
        <f t="shared" ca="1" si="623"/>
        <v/>
      </c>
      <c r="CF752" s="44" t="str">
        <f t="shared" ca="1" si="624"/>
        <v/>
      </c>
      <c r="CL752" s="163" t="str">
        <f t="shared" si="607"/>
        <v/>
      </c>
      <c r="CM752" s="163" t="str">
        <f t="shared" si="608"/>
        <v/>
      </c>
      <c r="CR752" s="164" t="str">
        <f t="shared" ca="1" si="614"/>
        <v/>
      </c>
      <c r="CS752" s="44" t="str">
        <f ca="1">IF(COUNTIF($DG$2:DG1737,CR752)=1,VLOOKUP(CR752,DA:DB,2), IF(COUNTIF($DG$2:DG1737,CR752)=0,$CS$10,""))</f>
        <v/>
      </c>
      <c r="CT752" s="45" t="str">
        <f t="shared" ca="1" si="615"/>
        <v/>
      </c>
      <c r="CU752" s="45" t="str">
        <f t="shared" ca="1" si="616"/>
        <v/>
      </c>
      <c r="CV752" s="44" t="str">
        <f ca="1">IF(COUNTIF($DG$2:DG1737,CR752)=1,VLOOKUP(CR752,DC:DD,2), IF(COUNTIF($DG$2:DG1737,CR752)=0,$CT$10,""))</f>
        <v/>
      </c>
      <c r="CW752" s="45" t="str">
        <f t="shared" ca="1" si="617"/>
        <v/>
      </c>
      <c r="CX752" s="46" t="str">
        <f t="shared" ca="1" si="618"/>
        <v/>
      </c>
      <c r="CY752" s="44" t="str">
        <f t="shared" ca="1" si="619"/>
        <v/>
      </c>
    </row>
    <row r="753" spans="28:103">
      <c r="AB753" s="163" t="str">
        <f t="shared" si="609"/>
        <v/>
      </c>
      <c r="AC753" s="163" t="str">
        <f t="shared" si="610"/>
        <v/>
      </c>
      <c r="BS753" s="163" t="str">
        <f t="shared" si="611"/>
        <v/>
      </c>
      <c r="BT753" s="163" t="str">
        <f t="shared" si="612"/>
        <v/>
      </c>
      <c r="BY753" s="164" t="str">
        <f t="shared" ca="1" si="620"/>
        <v/>
      </c>
      <c r="BZ753" s="44" t="str">
        <f ca="1">IF(COUNTIF($CN$2:CN1738,BY753)=1,VLOOKUP(BY753,CH:CI,2), IF(COUNTIF($CN$2:CN1738,BY753)=0,$BZ$10,""))</f>
        <v/>
      </c>
      <c r="CA753" s="45" t="str">
        <f t="shared" ca="1" si="613"/>
        <v/>
      </c>
      <c r="CB753" s="45" t="str">
        <f t="shared" ca="1" si="621"/>
        <v/>
      </c>
      <c r="CC753" s="44" t="str">
        <f ca="1">IF(COUNTIF($CN$2:CN1738,BY753)=1,VLOOKUP(BY753,CJ:CK,2), IF(COUNTIF($CN$2:CN1738,BY753)=0,$CA$10,""))</f>
        <v/>
      </c>
      <c r="CD753" s="45" t="str">
        <f t="shared" ca="1" si="622"/>
        <v/>
      </c>
      <c r="CE753" s="46" t="str">
        <f t="shared" ca="1" si="623"/>
        <v/>
      </c>
      <c r="CF753" s="44" t="str">
        <f t="shared" ca="1" si="624"/>
        <v/>
      </c>
      <c r="CL753" s="163" t="str">
        <f t="shared" si="607"/>
        <v/>
      </c>
      <c r="CM753" s="163" t="str">
        <f t="shared" si="608"/>
        <v/>
      </c>
      <c r="CR753" s="164" t="str">
        <f t="shared" ca="1" si="614"/>
        <v/>
      </c>
      <c r="CS753" s="44" t="str">
        <f ca="1">IF(COUNTIF($DG$2:DG1738,CR753)=1,VLOOKUP(CR753,DA:DB,2), IF(COUNTIF($DG$2:DG1738,CR753)=0,$CS$10,""))</f>
        <v/>
      </c>
      <c r="CT753" s="45" t="str">
        <f t="shared" ca="1" si="615"/>
        <v/>
      </c>
      <c r="CU753" s="45" t="str">
        <f t="shared" ca="1" si="616"/>
        <v/>
      </c>
      <c r="CV753" s="44" t="str">
        <f ca="1">IF(COUNTIF($DG$2:DG1738,CR753)=1,VLOOKUP(CR753,DC:DD,2), IF(COUNTIF($DG$2:DG1738,CR753)=0,$CT$10,""))</f>
        <v/>
      </c>
      <c r="CW753" s="45" t="str">
        <f t="shared" ca="1" si="617"/>
        <v/>
      </c>
      <c r="CX753" s="46" t="str">
        <f t="shared" ca="1" si="618"/>
        <v/>
      </c>
      <c r="CY753" s="44" t="str">
        <f t="shared" ca="1" si="619"/>
        <v/>
      </c>
    </row>
    <row r="754" spans="28:103">
      <c r="AB754" s="163" t="str">
        <f t="shared" si="609"/>
        <v/>
      </c>
      <c r="AC754" s="163" t="str">
        <f t="shared" si="610"/>
        <v/>
      </c>
      <c r="BS754" s="163" t="str">
        <f t="shared" si="611"/>
        <v/>
      </c>
      <c r="BT754" s="163" t="str">
        <f t="shared" si="612"/>
        <v/>
      </c>
      <c r="BY754" s="164" t="str">
        <f t="shared" ca="1" si="620"/>
        <v/>
      </c>
      <c r="BZ754" s="44" t="str">
        <f ca="1">IF(COUNTIF($CN$2:CN1739,BY754)=1,VLOOKUP(BY754,CH:CI,2), IF(COUNTIF($CN$2:CN1739,BY754)=0,$BZ$10,""))</f>
        <v/>
      </c>
      <c r="CA754" s="45" t="str">
        <f t="shared" ca="1" si="613"/>
        <v/>
      </c>
      <c r="CB754" s="45" t="str">
        <f t="shared" ca="1" si="621"/>
        <v/>
      </c>
      <c r="CC754" s="44" t="str">
        <f ca="1">IF(COUNTIF($CN$2:CN1739,BY754)=1,VLOOKUP(BY754,CJ:CK,2), IF(COUNTIF($CN$2:CN1739,BY754)=0,$CA$10,""))</f>
        <v/>
      </c>
      <c r="CD754" s="45" t="str">
        <f t="shared" ca="1" si="622"/>
        <v/>
      </c>
      <c r="CE754" s="46" t="str">
        <f t="shared" ca="1" si="623"/>
        <v/>
      </c>
      <c r="CF754" s="44" t="str">
        <f t="shared" ca="1" si="624"/>
        <v/>
      </c>
      <c r="CL754" s="163" t="str">
        <f t="shared" si="607"/>
        <v/>
      </c>
      <c r="CM754" s="163" t="str">
        <f t="shared" si="608"/>
        <v/>
      </c>
      <c r="CR754" s="164" t="str">
        <f t="shared" ca="1" si="614"/>
        <v/>
      </c>
      <c r="CS754" s="44" t="str">
        <f ca="1">IF(COUNTIF($DG$2:DG1739,CR754)=1,VLOOKUP(CR754,DA:DB,2), IF(COUNTIF($DG$2:DG1739,CR754)=0,$CS$10,""))</f>
        <v/>
      </c>
      <c r="CT754" s="45" t="str">
        <f t="shared" ca="1" si="615"/>
        <v/>
      </c>
      <c r="CU754" s="45" t="str">
        <f t="shared" ca="1" si="616"/>
        <v/>
      </c>
      <c r="CV754" s="44" t="str">
        <f ca="1">IF(COUNTIF($DG$2:DG1739,CR754)=1,VLOOKUP(CR754,DC:DD,2), IF(COUNTIF($DG$2:DG1739,CR754)=0,$CT$10,""))</f>
        <v/>
      </c>
      <c r="CW754" s="45" t="str">
        <f t="shared" ca="1" si="617"/>
        <v/>
      </c>
      <c r="CX754" s="46" t="str">
        <f t="shared" ca="1" si="618"/>
        <v/>
      </c>
      <c r="CY754" s="44" t="str">
        <f t="shared" ca="1" si="619"/>
        <v/>
      </c>
    </row>
    <row r="755" spans="28:103">
      <c r="AB755" s="163" t="str">
        <f t="shared" si="609"/>
        <v/>
      </c>
      <c r="AC755" s="163" t="str">
        <f t="shared" si="610"/>
        <v/>
      </c>
      <c r="BS755" s="163" t="str">
        <f t="shared" si="611"/>
        <v/>
      </c>
      <c r="BT755" s="163" t="str">
        <f t="shared" si="612"/>
        <v/>
      </c>
      <c r="BY755" s="164" t="str">
        <f t="shared" ca="1" si="620"/>
        <v/>
      </c>
      <c r="BZ755" s="44" t="str">
        <f ca="1">IF(COUNTIF($CN$2:CN1740,BY755)=1,VLOOKUP(BY755,CH:CI,2), IF(COUNTIF($CN$2:CN1740,BY755)=0,$BZ$10,""))</f>
        <v/>
      </c>
      <c r="CA755" s="45" t="str">
        <f t="shared" ca="1" si="613"/>
        <v/>
      </c>
      <c r="CB755" s="45" t="str">
        <f t="shared" ca="1" si="621"/>
        <v/>
      </c>
      <c r="CC755" s="44" t="str">
        <f ca="1">IF(COUNTIF($CN$2:CN1740,BY755)=1,VLOOKUP(BY755,CJ:CK,2), IF(COUNTIF($CN$2:CN1740,BY755)=0,$CA$10,""))</f>
        <v/>
      </c>
      <c r="CD755" s="45" t="str">
        <f t="shared" ca="1" si="622"/>
        <v/>
      </c>
      <c r="CE755" s="46" t="str">
        <f t="shared" ca="1" si="623"/>
        <v/>
      </c>
      <c r="CF755" s="44" t="str">
        <f t="shared" ca="1" si="624"/>
        <v/>
      </c>
      <c r="CL755" s="163" t="str">
        <f t="shared" si="607"/>
        <v/>
      </c>
      <c r="CM755" s="163" t="str">
        <f t="shared" si="608"/>
        <v/>
      </c>
      <c r="CR755" s="164" t="str">
        <f t="shared" ca="1" si="614"/>
        <v/>
      </c>
      <c r="CS755" s="44" t="str">
        <f ca="1">IF(COUNTIF($DG$2:DG1740,CR755)=1,VLOOKUP(CR755,DA:DB,2), IF(COUNTIF($DG$2:DG1740,CR755)=0,$CS$10,""))</f>
        <v/>
      </c>
      <c r="CT755" s="45" t="str">
        <f t="shared" ca="1" si="615"/>
        <v/>
      </c>
      <c r="CU755" s="45" t="str">
        <f t="shared" ca="1" si="616"/>
        <v/>
      </c>
      <c r="CV755" s="44" t="str">
        <f ca="1">IF(COUNTIF($DG$2:DG1740,CR755)=1,VLOOKUP(CR755,DC:DD,2), IF(COUNTIF($DG$2:DG1740,CR755)=0,$CT$10,""))</f>
        <v/>
      </c>
      <c r="CW755" s="45" t="str">
        <f t="shared" ca="1" si="617"/>
        <v/>
      </c>
      <c r="CX755" s="46" t="str">
        <f t="shared" ca="1" si="618"/>
        <v/>
      </c>
      <c r="CY755" s="44" t="str">
        <f t="shared" ca="1" si="619"/>
        <v/>
      </c>
    </row>
    <row r="756" spans="28:103">
      <c r="AB756" s="163" t="str">
        <f t="shared" si="609"/>
        <v/>
      </c>
      <c r="AC756" s="163" t="str">
        <f t="shared" si="610"/>
        <v/>
      </c>
      <c r="BS756" s="163" t="str">
        <f t="shared" si="611"/>
        <v/>
      </c>
      <c r="BT756" s="163" t="str">
        <f t="shared" si="612"/>
        <v/>
      </c>
      <c r="BY756" s="164" t="str">
        <f t="shared" ca="1" si="620"/>
        <v/>
      </c>
      <c r="BZ756" s="44" t="str">
        <f ca="1">IF(COUNTIF($CN$2:CN1741,BY756)=1,VLOOKUP(BY756,CH:CI,2), IF(COUNTIF($CN$2:CN1741,BY756)=0,$BZ$10,""))</f>
        <v/>
      </c>
      <c r="CA756" s="45" t="str">
        <f t="shared" ca="1" si="613"/>
        <v/>
      </c>
      <c r="CB756" s="45" t="str">
        <f t="shared" ca="1" si="621"/>
        <v/>
      </c>
      <c r="CC756" s="44" t="str">
        <f ca="1">IF(COUNTIF($CN$2:CN1741,BY756)=1,VLOOKUP(BY756,CJ:CK,2), IF(COUNTIF($CN$2:CN1741,BY756)=0,$CA$10,""))</f>
        <v/>
      </c>
      <c r="CD756" s="45" t="str">
        <f t="shared" ca="1" si="622"/>
        <v/>
      </c>
      <c r="CE756" s="46" t="str">
        <f t="shared" ca="1" si="623"/>
        <v/>
      </c>
      <c r="CF756" s="44" t="str">
        <f t="shared" ca="1" si="624"/>
        <v/>
      </c>
      <c r="CL756" s="163" t="str">
        <f t="shared" si="607"/>
        <v/>
      </c>
      <c r="CM756" s="163" t="str">
        <f t="shared" si="608"/>
        <v/>
      </c>
      <c r="CR756" s="164" t="str">
        <f t="shared" ca="1" si="614"/>
        <v/>
      </c>
      <c r="CS756" s="44" t="str">
        <f ca="1">IF(COUNTIF($DG$2:DG1741,CR756)=1,VLOOKUP(CR756,DA:DB,2), IF(COUNTIF($DG$2:DG1741,CR756)=0,$CS$10,""))</f>
        <v/>
      </c>
      <c r="CT756" s="45" t="str">
        <f t="shared" ca="1" si="615"/>
        <v/>
      </c>
      <c r="CU756" s="45" t="str">
        <f t="shared" ca="1" si="616"/>
        <v/>
      </c>
      <c r="CV756" s="44" t="str">
        <f ca="1">IF(COUNTIF($DG$2:DG1741,CR756)=1,VLOOKUP(CR756,DC:DD,2), IF(COUNTIF($DG$2:DG1741,CR756)=0,$CT$10,""))</f>
        <v/>
      </c>
      <c r="CW756" s="45" t="str">
        <f t="shared" ca="1" si="617"/>
        <v/>
      </c>
      <c r="CX756" s="46" t="str">
        <f t="shared" ca="1" si="618"/>
        <v/>
      </c>
      <c r="CY756" s="44" t="str">
        <f t="shared" ca="1" si="619"/>
        <v/>
      </c>
    </row>
    <row r="757" spans="28:103">
      <c r="AB757" s="163" t="str">
        <f t="shared" si="609"/>
        <v/>
      </c>
      <c r="AC757" s="163" t="str">
        <f t="shared" si="610"/>
        <v/>
      </c>
      <c r="BS757" s="163" t="str">
        <f t="shared" si="611"/>
        <v/>
      </c>
      <c r="BT757" s="163" t="str">
        <f t="shared" si="612"/>
        <v/>
      </c>
      <c r="BY757" s="164" t="str">
        <f t="shared" ca="1" si="620"/>
        <v/>
      </c>
      <c r="BZ757" s="44" t="str">
        <f ca="1">IF(COUNTIF($CN$2:CN1742,BY757)=1,VLOOKUP(BY757,CH:CI,2), IF(COUNTIF($CN$2:CN1742,BY757)=0,$BZ$10,""))</f>
        <v/>
      </c>
      <c r="CA757" s="45" t="str">
        <f t="shared" ca="1" si="613"/>
        <v/>
      </c>
      <c r="CB757" s="45" t="str">
        <f t="shared" ca="1" si="621"/>
        <v/>
      </c>
      <c r="CC757" s="44" t="str">
        <f ca="1">IF(COUNTIF($CN$2:CN1742,BY757)=1,VLOOKUP(BY757,CJ:CK,2), IF(COUNTIF($CN$2:CN1742,BY757)=0,$CA$10,""))</f>
        <v/>
      </c>
      <c r="CD757" s="45" t="str">
        <f t="shared" ca="1" si="622"/>
        <v/>
      </c>
      <c r="CE757" s="46" t="str">
        <f t="shared" ca="1" si="623"/>
        <v/>
      </c>
      <c r="CF757" s="44" t="str">
        <f t="shared" ca="1" si="624"/>
        <v/>
      </c>
      <c r="CL757" s="163" t="str">
        <f t="shared" si="607"/>
        <v/>
      </c>
      <c r="CM757" s="163" t="str">
        <f t="shared" si="608"/>
        <v/>
      </c>
      <c r="CR757" s="164" t="str">
        <f t="shared" ca="1" si="614"/>
        <v/>
      </c>
      <c r="CS757" s="44" t="str">
        <f ca="1">IF(COUNTIF($DG$2:DG1742,CR757)=1,VLOOKUP(CR757,DA:DB,2), IF(COUNTIF($DG$2:DG1742,CR757)=0,$CS$10,""))</f>
        <v/>
      </c>
      <c r="CT757" s="45" t="str">
        <f t="shared" ca="1" si="615"/>
        <v/>
      </c>
      <c r="CU757" s="45" t="str">
        <f t="shared" ca="1" si="616"/>
        <v/>
      </c>
      <c r="CV757" s="44" t="str">
        <f ca="1">IF(COUNTIF($DG$2:DG1742,CR757)=1,VLOOKUP(CR757,DC:DD,2), IF(COUNTIF($DG$2:DG1742,CR757)=0,$CT$10,""))</f>
        <v/>
      </c>
      <c r="CW757" s="45" t="str">
        <f t="shared" ca="1" si="617"/>
        <v/>
      </c>
      <c r="CX757" s="46" t="str">
        <f t="shared" ca="1" si="618"/>
        <v/>
      </c>
      <c r="CY757" s="44" t="str">
        <f t="shared" ca="1" si="619"/>
        <v/>
      </c>
    </row>
    <row r="758" spans="28:103">
      <c r="AB758" s="163" t="str">
        <f t="shared" si="609"/>
        <v/>
      </c>
      <c r="AC758" s="163" t="str">
        <f t="shared" si="610"/>
        <v/>
      </c>
      <c r="BS758" s="163" t="str">
        <f t="shared" si="611"/>
        <v/>
      </c>
      <c r="BT758" s="163" t="str">
        <f t="shared" si="612"/>
        <v/>
      </c>
      <c r="BY758" s="164" t="str">
        <f t="shared" ca="1" si="620"/>
        <v/>
      </c>
      <c r="BZ758" s="44" t="str">
        <f ca="1">IF(COUNTIF($CN$2:CN1743,BY758)=1,VLOOKUP(BY758,CH:CI,2), IF(COUNTIF($CN$2:CN1743,BY758)=0,$BZ$10,""))</f>
        <v/>
      </c>
      <c r="CA758" s="45" t="str">
        <f t="shared" ca="1" si="613"/>
        <v/>
      </c>
      <c r="CB758" s="45" t="str">
        <f t="shared" ca="1" si="621"/>
        <v/>
      </c>
      <c r="CC758" s="44" t="str">
        <f ca="1">IF(COUNTIF($CN$2:CN1743,BY758)=1,VLOOKUP(BY758,CJ:CK,2), IF(COUNTIF($CN$2:CN1743,BY758)=0,$CA$10,""))</f>
        <v/>
      </c>
      <c r="CD758" s="45" t="str">
        <f t="shared" ca="1" si="622"/>
        <v/>
      </c>
      <c r="CE758" s="46" t="str">
        <f t="shared" ca="1" si="623"/>
        <v/>
      </c>
      <c r="CF758" s="44" t="str">
        <f t="shared" ca="1" si="624"/>
        <v/>
      </c>
      <c r="CL758" s="163" t="str">
        <f t="shared" si="607"/>
        <v/>
      </c>
      <c r="CM758" s="163" t="str">
        <f t="shared" si="608"/>
        <v/>
      </c>
      <c r="CR758" s="164" t="str">
        <f t="shared" ca="1" si="614"/>
        <v/>
      </c>
      <c r="CS758" s="44" t="str">
        <f ca="1">IF(COUNTIF($DG$2:DG1743,CR758)=1,VLOOKUP(CR758,DA:DB,2), IF(COUNTIF($DG$2:DG1743,CR758)=0,$CS$10,""))</f>
        <v/>
      </c>
      <c r="CT758" s="45" t="str">
        <f t="shared" ca="1" si="615"/>
        <v/>
      </c>
      <c r="CU758" s="45" t="str">
        <f t="shared" ca="1" si="616"/>
        <v/>
      </c>
      <c r="CV758" s="44" t="str">
        <f ca="1">IF(COUNTIF($DG$2:DG1743,CR758)=1,VLOOKUP(CR758,DC:DD,2), IF(COUNTIF($DG$2:DG1743,CR758)=0,$CT$10,""))</f>
        <v/>
      </c>
      <c r="CW758" s="45" t="str">
        <f t="shared" ca="1" si="617"/>
        <v/>
      </c>
      <c r="CX758" s="46" t="str">
        <f t="shared" ca="1" si="618"/>
        <v/>
      </c>
      <c r="CY758" s="44" t="str">
        <f t="shared" ca="1" si="619"/>
        <v/>
      </c>
    </row>
    <row r="759" spans="28:103">
      <c r="AB759" s="163" t="str">
        <f t="shared" si="609"/>
        <v/>
      </c>
      <c r="AC759" s="163" t="str">
        <f t="shared" si="610"/>
        <v/>
      </c>
      <c r="BS759" s="163" t="str">
        <f t="shared" si="611"/>
        <v/>
      </c>
      <c r="BT759" s="163" t="str">
        <f t="shared" si="612"/>
        <v/>
      </c>
      <c r="BY759" s="164" t="str">
        <f t="shared" ca="1" si="620"/>
        <v/>
      </c>
      <c r="BZ759" s="44" t="str">
        <f ca="1">IF(COUNTIF($CN$2:CN1744,BY759)=1,VLOOKUP(BY759,CH:CI,2), IF(COUNTIF($CN$2:CN1744,BY759)=0,$BZ$10,""))</f>
        <v/>
      </c>
      <c r="CA759" s="45" t="str">
        <f t="shared" ca="1" si="613"/>
        <v/>
      </c>
      <c r="CB759" s="45" t="str">
        <f t="shared" ca="1" si="621"/>
        <v/>
      </c>
      <c r="CC759" s="44" t="str">
        <f ca="1">IF(COUNTIF($CN$2:CN1744,BY759)=1,VLOOKUP(BY759,CJ:CK,2), IF(COUNTIF($CN$2:CN1744,BY759)=0,$CA$10,""))</f>
        <v/>
      </c>
      <c r="CD759" s="45" t="str">
        <f t="shared" ca="1" si="622"/>
        <v/>
      </c>
      <c r="CE759" s="46" t="str">
        <f t="shared" ca="1" si="623"/>
        <v/>
      </c>
      <c r="CF759" s="44" t="str">
        <f t="shared" ca="1" si="624"/>
        <v/>
      </c>
      <c r="CL759" s="163" t="str">
        <f t="shared" si="607"/>
        <v/>
      </c>
      <c r="CM759" s="163" t="str">
        <f t="shared" si="608"/>
        <v/>
      </c>
      <c r="CR759" s="164" t="str">
        <f t="shared" ca="1" si="614"/>
        <v/>
      </c>
      <c r="CS759" s="44" t="str">
        <f ca="1">IF(COUNTIF($DG$2:DG1744,CR759)=1,VLOOKUP(CR759,DA:DB,2), IF(COUNTIF($DG$2:DG1744,CR759)=0,$CS$10,""))</f>
        <v/>
      </c>
      <c r="CT759" s="45" t="str">
        <f t="shared" ca="1" si="615"/>
        <v/>
      </c>
      <c r="CU759" s="45" t="str">
        <f t="shared" ca="1" si="616"/>
        <v/>
      </c>
      <c r="CV759" s="44" t="str">
        <f ca="1">IF(COUNTIF($DG$2:DG1744,CR759)=1,VLOOKUP(CR759,DC:DD,2), IF(COUNTIF($DG$2:DG1744,CR759)=0,$CT$10,""))</f>
        <v/>
      </c>
      <c r="CW759" s="45" t="str">
        <f t="shared" ca="1" si="617"/>
        <v/>
      </c>
      <c r="CX759" s="46" t="str">
        <f t="shared" ca="1" si="618"/>
        <v/>
      </c>
      <c r="CY759" s="44" t="str">
        <f t="shared" ca="1" si="619"/>
        <v/>
      </c>
    </row>
    <row r="760" spans="28:103">
      <c r="AB760" s="163" t="str">
        <f t="shared" si="609"/>
        <v/>
      </c>
      <c r="AC760" s="163" t="str">
        <f t="shared" si="610"/>
        <v/>
      </c>
      <c r="BS760" s="163" t="str">
        <f t="shared" si="611"/>
        <v/>
      </c>
      <c r="BT760" s="163" t="str">
        <f t="shared" si="612"/>
        <v/>
      </c>
      <c r="BY760" s="164" t="str">
        <f t="shared" ca="1" si="620"/>
        <v/>
      </c>
      <c r="BZ760" s="44" t="str">
        <f ca="1">IF(COUNTIF($CN$2:CN1745,BY760)=1,VLOOKUP(BY760,CH:CI,2), IF(COUNTIF($CN$2:CN1745,BY760)=0,$BZ$10,""))</f>
        <v/>
      </c>
      <c r="CA760" s="45" t="str">
        <f t="shared" ca="1" si="613"/>
        <v/>
      </c>
      <c r="CB760" s="45" t="str">
        <f t="shared" ca="1" si="621"/>
        <v/>
      </c>
      <c r="CC760" s="44" t="str">
        <f ca="1">IF(COUNTIF($CN$2:CN1745,BY760)=1,VLOOKUP(BY760,CJ:CK,2), IF(COUNTIF($CN$2:CN1745,BY760)=0,$CA$10,""))</f>
        <v/>
      </c>
      <c r="CD760" s="45" t="str">
        <f t="shared" ca="1" si="622"/>
        <v/>
      </c>
      <c r="CE760" s="46" t="str">
        <f t="shared" ca="1" si="623"/>
        <v/>
      </c>
      <c r="CF760" s="44" t="str">
        <f t="shared" ca="1" si="624"/>
        <v/>
      </c>
      <c r="CL760" s="163" t="str">
        <f t="shared" si="607"/>
        <v/>
      </c>
      <c r="CM760" s="163" t="str">
        <f t="shared" si="608"/>
        <v/>
      </c>
      <c r="CR760" s="164" t="str">
        <f t="shared" ca="1" si="614"/>
        <v/>
      </c>
      <c r="CS760" s="44" t="str">
        <f ca="1">IF(COUNTIF($DG$2:DG1745,CR760)=1,VLOOKUP(CR760,DA:DB,2), IF(COUNTIF($DG$2:DG1745,CR760)=0,$CS$10,""))</f>
        <v/>
      </c>
      <c r="CT760" s="45" t="str">
        <f t="shared" ca="1" si="615"/>
        <v/>
      </c>
      <c r="CU760" s="45" t="str">
        <f t="shared" ca="1" si="616"/>
        <v/>
      </c>
      <c r="CV760" s="44" t="str">
        <f ca="1">IF(COUNTIF($DG$2:DG1745,CR760)=1,VLOOKUP(CR760,DC:DD,2), IF(COUNTIF($DG$2:DG1745,CR760)=0,$CT$10,""))</f>
        <v/>
      </c>
      <c r="CW760" s="45" t="str">
        <f t="shared" ca="1" si="617"/>
        <v/>
      </c>
      <c r="CX760" s="46" t="str">
        <f t="shared" ca="1" si="618"/>
        <v/>
      </c>
      <c r="CY760" s="44" t="str">
        <f t="shared" ca="1" si="619"/>
        <v/>
      </c>
    </row>
    <row r="761" spans="28:103">
      <c r="AB761" s="163" t="str">
        <f t="shared" si="609"/>
        <v/>
      </c>
      <c r="AC761" s="163" t="str">
        <f t="shared" si="610"/>
        <v/>
      </c>
      <c r="BS761" s="163" t="str">
        <f t="shared" si="611"/>
        <v/>
      </c>
      <c r="BT761" s="163" t="str">
        <f t="shared" si="612"/>
        <v/>
      </c>
      <c r="BY761" s="164" t="str">
        <f t="shared" ca="1" si="620"/>
        <v/>
      </c>
      <c r="BZ761" s="44" t="str">
        <f ca="1">IF(COUNTIF($CN$2:CN1746,BY761)=1,VLOOKUP(BY761,CH:CI,2), IF(COUNTIF($CN$2:CN1746,BY761)=0,$BZ$10,""))</f>
        <v/>
      </c>
      <c r="CA761" s="45" t="str">
        <f t="shared" ca="1" si="613"/>
        <v/>
      </c>
      <c r="CB761" s="45" t="str">
        <f t="shared" ca="1" si="621"/>
        <v/>
      </c>
      <c r="CC761" s="44" t="str">
        <f ca="1">IF(COUNTIF($CN$2:CN1746,BY761)=1,VLOOKUP(BY761,CJ:CK,2), IF(COUNTIF($CN$2:CN1746,BY761)=0,$CA$10,""))</f>
        <v/>
      </c>
      <c r="CD761" s="45" t="str">
        <f t="shared" ca="1" si="622"/>
        <v/>
      </c>
      <c r="CE761" s="46" t="str">
        <f t="shared" ca="1" si="623"/>
        <v/>
      </c>
      <c r="CF761" s="44" t="str">
        <f t="shared" ca="1" si="624"/>
        <v/>
      </c>
      <c r="CL761" s="163" t="str">
        <f t="shared" si="607"/>
        <v/>
      </c>
      <c r="CM761" s="163" t="str">
        <f t="shared" si="608"/>
        <v/>
      </c>
      <c r="CR761" s="164" t="str">
        <f t="shared" ca="1" si="614"/>
        <v/>
      </c>
      <c r="CS761" s="44" t="str">
        <f ca="1">IF(COUNTIF($DG$2:DG1746,CR761)=1,VLOOKUP(CR761,DA:DB,2), IF(COUNTIF($DG$2:DG1746,CR761)=0,$CS$10,""))</f>
        <v/>
      </c>
      <c r="CT761" s="45" t="str">
        <f t="shared" ca="1" si="615"/>
        <v/>
      </c>
      <c r="CU761" s="45" t="str">
        <f t="shared" ca="1" si="616"/>
        <v/>
      </c>
      <c r="CV761" s="44" t="str">
        <f ca="1">IF(COUNTIF($DG$2:DG1746,CR761)=1,VLOOKUP(CR761,DC:DD,2), IF(COUNTIF($DG$2:DG1746,CR761)=0,$CT$10,""))</f>
        <v/>
      </c>
      <c r="CW761" s="45" t="str">
        <f t="shared" ca="1" si="617"/>
        <v/>
      </c>
      <c r="CX761" s="46" t="str">
        <f t="shared" ca="1" si="618"/>
        <v/>
      </c>
      <c r="CY761" s="44" t="str">
        <f t="shared" ca="1" si="619"/>
        <v/>
      </c>
    </row>
    <row r="762" spans="28:103">
      <c r="AB762" s="163" t="str">
        <f t="shared" si="609"/>
        <v/>
      </c>
      <c r="AC762" s="163" t="str">
        <f t="shared" si="610"/>
        <v/>
      </c>
      <c r="BS762" s="163" t="str">
        <f t="shared" si="611"/>
        <v/>
      </c>
      <c r="BT762" s="163" t="str">
        <f t="shared" si="612"/>
        <v/>
      </c>
      <c r="BY762" s="164" t="str">
        <f t="shared" ca="1" si="620"/>
        <v/>
      </c>
      <c r="BZ762" s="44" t="str">
        <f ca="1">IF(COUNTIF($CN$2:CN1747,BY762)=1,VLOOKUP(BY762,CH:CI,2), IF(COUNTIF($CN$2:CN1747,BY762)=0,$BZ$10,""))</f>
        <v/>
      </c>
      <c r="CA762" s="45" t="str">
        <f t="shared" ca="1" si="613"/>
        <v/>
      </c>
      <c r="CB762" s="45" t="str">
        <f t="shared" ca="1" si="621"/>
        <v/>
      </c>
      <c r="CC762" s="44" t="str">
        <f ca="1">IF(COUNTIF($CN$2:CN1747,BY762)=1,VLOOKUP(BY762,CJ:CK,2), IF(COUNTIF($CN$2:CN1747,BY762)=0,$CA$10,""))</f>
        <v/>
      </c>
      <c r="CD762" s="45" t="str">
        <f t="shared" ca="1" si="622"/>
        <v/>
      </c>
      <c r="CE762" s="46" t="str">
        <f t="shared" ca="1" si="623"/>
        <v/>
      </c>
      <c r="CF762" s="44" t="str">
        <f t="shared" ca="1" si="624"/>
        <v/>
      </c>
      <c r="CL762" s="163" t="str">
        <f t="shared" si="607"/>
        <v/>
      </c>
      <c r="CM762" s="163" t="str">
        <f t="shared" si="608"/>
        <v/>
      </c>
      <c r="CR762" s="164" t="str">
        <f t="shared" ca="1" si="614"/>
        <v/>
      </c>
      <c r="CS762" s="44" t="str">
        <f ca="1">IF(COUNTIF($DG$2:DG1747,CR762)=1,VLOOKUP(CR762,DA:DB,2), IF(COUNTIF($DG$2:DG1747,CR762)=0,$CS$10,""))</f>
        <v/>
      </c>
      <c r="CT762" s="45" t="str">
        <f t="shared" ca="1" si="615"/>
        <v/>
      </c>
      <c r="CU762" s="45" t="str">
        <f t="shared" ca="1" si="616"/>
        <v/>
      </c>
      <c r="CV762" s="44" t="str">
        <f ca="1">IF(COUNTIF($DG$2:DG1747,CR762)=1,VLOOKUP(CR762,DC:DD,2), IF(COUNTIF($DG$2:DG1747,CR762)=0,$CT$10,""))</f>
        <v/>
      </c>
      <c r="CW762" s="45" t="str">
        <f t="shared" ca="1" si="617"/>
        <v/>
      </c>
      <c r="CX762" s="46" t="str">
        <f t="shared" ca="1" si="618"/>
        <v/>
      </c>
      <c r="CY762" s="44" t="str">
        <f t="shared" ca="1" si="619"/>
        <v/>
      </c>
    </row>
    <row r="763" spans="28:103">
      <c r="AB763" s="163" t="str">
        <f t="shared" si="609"/>
        <v/>
      </c>
      <c r="AC763" s="163" t="str">
        <f t="shared" si="610"/>
        <v/>
      </c>
      <c r="BS763" s="163" t="str">
        <f t="shared" si="611"/>
        <v/>
      </c>
      <c r="BT763" s="163" t="str">
        <f t="shared" si="612"/>
        <v/>
      </c>
      <c r="BY763" s="164" t="str">
        <f t="shared" ca="1" si="620"/>
        <v/>
      </c>
      <c r="BZ763" s="44" t="str">
        <f ca="1">IF(COUNTIF($CN$2:CN1748,BY763)=1,VLOOKUP(BY763,CH:CI,2), IF(COUNTIF($CN$2:CN1748,BY763)=0,$BZ$10,""))</f>
        <v/>
      </c>
      <c r="CA763" s="45" t="str">
        <f t="shared" ca="1" si="613"/>
        <v/>
      </c>
      <c r="CB763" s="45" t="str">
        <f t="shared" ca="1" si="621"/>
        <v/>
      </c>
      <c r="CC763" s="44" t="str">
        <f ca="1">IF(COUNTIF($CN$2:CN1748,BY763)=1,VLOOKUP(BY763,CJ:CK,2), IF(COUNTIF($CN$2:CN1748,BY763)=0,$CA$10,""))</f>
        <v/>
      </c>
      <c r="CD763" s="45" t="str">
        <f t="shared" ca="1" si="622"/>
        <v/>
      </c>
      <c r="CE763" s="46" t="str">
        <f t="shared" ca="1" si="623"/>
        <v/>
      </c>
      <c r="CF763" s="44" t="str">
        <f t="shared" ca="1" si="624"/>
        <v/>
      </c>
      <c r="CL763" s="163" t="str">
        <f t="shared" si="607"/>
        <v/>
      </c>
      <c r="CM763" s="163" t="str">
        <f t="shared" si="608"/>
        <v/>
      </c>
      <c r="CR763" s="164" t="str">
        <f t="shared" ca="1" si="614"/>
        <v/>
      </c>
      <c r="CS763" s="44" t="str">
        <f ca="1">IF(COUNTIF($DG$2:DG1748,CR763)=1,VLOOKUP(CR763,DA:DB,2), IF(COUNTIF($DG$2:DG1748,CR763)=0,$CS$10,""))</f>
        <v/>
      </c>
      <c r="CT763" s="45" t="str">
        <f t="shared" ca="1" si="615"/>
        <v/>
      </c>
      <c r="CU763" s="45" t="str">
        <f t="shared" ca="1" si="616"/>
        <v/>
      </c>
      <c r="CV763" s="44" t="str">
        <f ca="1">IF(COUNTIF($DG$2:DG1748,CR763)=1,VLOOKUP(CR763,DC:DD,2), IF(COUNTIF($DG$2:DG1748,CR763)=0,$CT$10,""))</f>
        <v/>
      </c>
      <c r="CW763" s="45" t="str">
        <f t="shared" ca="1" si="617"/>
        <v/>
      </c>
      <c r="CX763" s="46" t="str">
        <f t="shared" ca="1" si="618"/>
        <v/>
      </c>
      <c r="CY763" s="44" t="str">
        <f t="shared" ca="1" si="619"/>
        <v/>
      </c>
    </row>
    <row r="764" spans="28:103">
      <c r="AB764" s="163" t="str">
        <f t="shared" si="609"/>
        <v/>
      </c>
      <c r="AC764" s="163" t="str">
        <f t="shared" si="610"/>
        <v/>
      </c>
      <c r="BS764" s="163" t="str">
        <f t="shared" si="611"/>
        <v/>
      </c>
      <c r="BT764" s="163" t="str">
        <f t="shared" si="612"/>
        <v/>
      </c>
      <c r="BY764" s="164" t="str">
        <f t="shared" ca="1" si="620"/>
        <v/>
      </c>
      <c r="BZ764" s="44" t="str">
        <f ca="1">IF(COUNTIF($CN$2:CN1749,BY764)=1,VLOOKUP(BY764,CH:CI,2), IF(COUNTIF($CN$2:CN1749,BY764)=0,$BZ$10,""))</f>
        <v/>
      </c>
      <c r="CA764" s="45" t="str">
        <f t="shared" ca="1" si="613"/>
        <v/>
      </c>
      <c r="CB764" s="45" t="str">
        <f t="shared" ca="1" si="621"/>
        <v/>
      </c>
      <c r="CC764" s="44" t="str">
        <f ca="1">IF(COUNTIF($CN$2:CN1749,BY764)=1,VLOOKUP(BY764,CJ:CK,2), IF(COUNTIF($CN$2:CN1749,BY764)=0,$CA$10,""))</f>
        <v/>
      </c>
      <c r="CD764" s="45" t="str">
        <f t="shared" ca="1" si="622"/>
        <v/>
      </c>
      <c r="CE764" s="46" t="str">
        <f t="shared" ca="1" si="623"/>
        <v/>
      </c>
      <c r="CF764" s="44" t="str">
        <f t="shared" ca="1" si="624"/>
        <v/>
      </c>
      <c r="CL764" s="163" t="str">
        <f t="shared" si="607"/>
        <v/>
      </c>
      <c r="CM764" s="163" t="str">
        <f t="shared" si="608"/>
        <v/>
      </c>
      <c r="CR764" s="164" t="str">
        <f t="shared" ca="1" si="614"/>
        <v/>
      </c>
      <c r="CS764" s="44" t="str">
        <f ca="1">IF(COUNTIF($DG$2:DG1749,CR764)=1,VLOOKUP(CR764,DA:DB,2), IF(COUNTIF($DG$2:DG1749,CR764)=0,$CS$10,""))</f>
        <v/>
      </c>
      <c r="CT764" s="45" t="str">
        <f t="shared" ca="1" si="615"/>
        <v/>
      </c>
      <c r="CU764" s="45" t="str">
        <f t="shared" ca="1" si="616"/>
        <v/>
      </c>
      <c r="CV764" s="44" t="str">
        <f ca="1">IF(COUNTIF($DG$2:DG1749,CR764)=1,VLOOKUP(CR764,DC:DD,2), IF(COUNTIF($DG$2:DG1749,CR764)=0,$CT$10,""))</f>
        <v/>
      </c>
      <c r="CW764" s="45" t="str">
        <f t="shared" ca="1" si="617"/>
        <v/>
      </c>
      <c r="CX764" s="46" t="str">
        <f t="shared" ca="1" si="618"/>
        <v/>
      </c>
      <c r="CY764" s="44" t="str">
        <f t="shared" ca="1" si="619"/>
        <v/>
      </c>
    </row>
    <row r="765" spans="28:103">
      <c r="AB765" s="163" t="str">
        <f t="shared" si="609"/>
        <v/>
      </c>
      <c r="AC765" s="163" t="str">
        <f t="shared" si="610"/>
        <v/>
      </c>
      <c r="BS765" s="163" t="str">
        <f t="shared" si="611"/>
        <v/>
      </c>
      <c r="BT765" s="163" t="str">
        <f t="shared" si="612"/>
        <v/>
      </c>
      <c r="BY765" s="164" t="str">
        <f t="shared" ca="1" si="620"/>
        <v/>
      </c>
      <c r="BZ765" s="44" t="str">
        <f ca="1">IF(COUNTIF($CN$2:CN1750,BY765)=1,VLOOKUP(BY765,CH:CI,2), IF(COUNTIF($CN$2:CN1750,BY765)=0,$BZ$10,""))</f>
        <v/>
      </c>
      <c r="CA765" s="45" t="str">
        <f t="shared" ca="1" si="613"/>
        <v/>
      </c>
      <c r="CB765" s="45" t="str">
        <f t="shared" ca="1" si="621"/>
        <v/>
      </c>
      <c r="CC765" s="44" t="str">
        <f ca="1">IF(COUNTIF($CN$2:CN1750,BY765)=1,VLOOKUP(BY765,CJ:CK,2), IF(COUNTIF($CN$2:CN1750,BY765)=0,$CA$10,""))</f>
        <v/>
      </c>
      <c r="CD765" s="45" t="str">
        <f t="shared" ca="1" si="622"/>
        <v/>
      </c>
      <c r="CE765" s="46" t="str">
        <f t="shared" ca="1" si="623"/>
        <v/>
      </c>
      <c r="CF765" s="44" t="str">
        <f t="shared" ca="1" si="624"/>
        <v/>
      </c>
      <c r="CL765" s="163" t="str">
        <f t="shared" si="607"/>
        <v/>
      </c>
      <c r="CM765" s="163" t="str">
        <f t="shared" si="608"/>
        <v/>
      </c>
      <c r="CR765" s="164" t="str">
        <f t="shared" ca="1" si="614"/>
        <v/>
      </c>
      <c r="CS765" s="44" t="str">
        <f ca="1">IF(COUNTIF($DG$2:DG1750,CR765)=1,VLOOKUP(CR765,DA:DB,2), IF(COUNTIF($DG$2:DG1750,CR765)=0,$CS$10,""))</f>
        <v/>
      </c>
      <c r="CT765" s="45" t="str">
        <f t="shared" ca="1" si="615"/>
        <v/>
      </c>
      <c r="CU765" s="45" t="str">
        <f t="shared" ca="1" si="616"/>
        <v/>
      </c>
      <c r="CV765" s="44" t="str">
        <f ca="1">IF(COUNTIF($DG$2:DG1750,CR765)=1,VLOOKUP(CR765,DC:DD,2), IF(COUNTIF($DG$2:DG1750,CR765)=0,$CT$10,""))</f>
        <v/>
      </c>
      <c r="CW765" s="45" t="str">
        <f t="shared" ca="1" si="617"/>
        <v/>
      </c>
      <c r="CX765" s="46" t="str">
        <f t="shared" ca="1" si="618"/>
        <v/>
      </c>
      <c r="CY765" s="44" t="str">
        <f t="shared" ca="1" si="619"/>
        <v/>
      </c>
    </row>
    <row r="766" spans="28:103">
      <c r="AB766" s="163" t="str">
        <f t="shared" si="609"/>
        <v/>
      </c>
      <c r="AC766" s="163" t="str">
        <f t="shared" si="610"/>
        <v/>
      </c>
      <c r="BS766" s="163" t="str">
        <f t="shared" si="611"/>
        <v/>
      </c>
      <c r="BT766" s="163" t="str">
        <f t="shared" si="612"/>
        <v/>
      </c>
      <c r="BY766" s="164" t="str">
        <f t="shared" ca="1" si="620"/>
        <v/>
      </c>
      <c r="BZ766" s="44" t="str">
        <f ca="1">IF(COUNTIF($CN$2:CN1751,BY766)=1,VLOOKUP(BY766,CH:CI,2), IF(COUNTIF($CN$2:CN1751,BY766)=0,$BZ$10,""))</f>
        <v/>
      </c>
      <c r="CA766" s="45" t="str">
        <f t="shared" ca="1" si="613"/>
        <v/>
      </c>
      <c r="CB766" s="45" t="str">
        <f t="shared" ca="1" si="621"/>
        <v/>
      </c>
      <c r="CC766" s="44" t="str">
        <f ca="1">IF(COUNTIF($CN$2:CN1751,BY766)=1,VLOOKUP(BY766,CJ:CK,2), IF(COUNTIF($CN$2:CN1751,BY766)=0,$CA$10,""))</f>
        <v/>
      </c>
      <c r="CD766" s="45" t="str">
        <f t="shared" ca="1" si="622"/>
        <v/>
      </c>
      <c r="CE766" s="46" t="str">
        <f t="shared" ca="1" si="623"/>
        <v/>
      </c>
      <c r="CF766" s="44" t="str">
        <f t="shared" ca="1" si="624"/>
        <v/>
      </c>
      <c r="CL766" s="163" t="str">
        <f t="shared" si="607"/>
        <v/>
      </c>
      <c r="CM766" s="163" t="str">
        <f t="shared" si="608"/>
        <v/>
      </c>
      <c r="CR766" s="164" t="str">
        <f t="shared" ca="1" si="614"/>
        <v/>
      </c>
      <c r="CS766" s="44" t="str">
        <f ca="1">IF(COUNTIF($DG$2:DG1751,CR766)=1,VLOOKUP(CR766,DA:DB,2), IF(COUNTIF($DG$2:DG1751,CR766)=0,$CS$10,""))</f>
        <v/>
      </c>
      <c r="CT766" s="45" t="str">
        <f t="shared" ca="1" si="615"/>
        <v/>
      </c>
      <c r="CU766" s="45" t="str">
        <f t="shared" ca="1" si="616"/>
        <v/>
      </c>
      <c r="CV766" s="44" t="str">
        <f ca="1">IF(COUNTIF($DG$2:DG1751,CR766)=1,VLOOKUP(CR766,DC:DD,2), IF(COUNTIF($DG$2:DG1751,CR766)=0,$CT$10,""))</f>
        <v/>
      </c>
      <c r="CW766" s="45" t="str">
        <f t="shared" ca="1" si="617"/>
        <v/>
      </c>
      <c r="CX766" s="46" t="str">
        <f t="shared" ca="1" si="618"/>
        <v/>
      </c>
      <c r="CY766" s="44" t="str">
        <f t="shared" ca="1" si="619"/>
        <v/>
      </c>
    </row>
    <row r="767" spans="28:103">
      <c r="AB767" s="163" t="str">
        <f t="shared" si="609"/>
        <v/>
      </c>
      <c r="AC767" s="163" t="str">
        <f t="shared" si="610"/>
        <v/>
      </c>
      <c r="BS767" s="163" t="str">
        <f t="shared" si="611"/>
        <v/>
      </c>
      <c r="BT767" s="163" t="str">
        <f t="shared" si="612"/>
        <v/>
      </c>
      <c r="BY767" s="164" t="str">
        <f t="shared" ca="1" si="620"/>
        <v/>
      </c>
      <c r="BZ767" s="44" t="str">
        <f ca="1">IF(COUNTIF($CN$2:CN1752,BY767)=1,VLOOKUP(BY767,CH:CI,2), IF(COUNTIF($CN$2:CN1752,BY767)=0,$BZ$10,""))</f>
        <v/>
      </c>
      <c r="CA767" s="45" t="str">
        <f t="shared" ca="1" si="613"/>
        <v/>
      </c>
      <c r="CB767" s="45" t="str">
        <f t="shared" ca="1" si="621"/>
        <v/>
      </c>
      <c r="CC767" s="44" t="str">
        <f ca="1">IF(COUNTIF($CN$2:CN1752,BY767)=1,VLOOKUP(BY767,CJ:CK,2), IF(COUNTIF($CN$2:CN1752,BY767)=0,$CA$10,""))</f>
        <v/>
      </c>
      <c r="CD767" s="45" t="str">
        <f t="shared" ca="1" si="622"/>
        <v/>
      </c>
      <c r="CE767" s="46" t="str">
        <f t="shared" ca="1" si="623"/>
        <v/>
      </c>
      <c r="CF767" s="44" t="str">
        <f t="shared" ca="1" si="624"/>
        <v/>
      </c>
      <c r="CL767" s="163" t="str">
        <f t="shared" si="607"/>
        <v/>
      </c>
      <c r="CM767" s="163" t="str">
        <f t="shared" si="608"/>
        <v/>
      </c>
      <c r="CR767" s="164" t="str">
        <f t="shared" ca="1" si="614"/>
        <v/>
      </c>
      <c r="CS767" s="44" t="str">
        <f ca="1">IF(COUNTIF($DG$2:DG1752,CR767)=1,VLOOKUP(CR767,DA:DB,2), IF(COUNTIF($DG$2:DG1752,CR767)=0,$CS$10,""))</f>
        <v/>
      </c>
      <c r="CT767" s="45" t="str">
        <f t="shared" ca="1" si="615"/>
        <v/>
      </c>
      <c r="CU767" s="45" t="str">
        <f t="shared" ca="1" si="616"/>
        <v/>
      </c>
      <c r="CV767" s="44" t="str">
        <f ca="1">IF(COUNTIF($DG$2:DG1752,CR767)=1,VLOOKUP(CR767,DC:DD,2), IF(COUNTIF($DG$2:DG1752,CR767)=0,$CT$10,""))</f>
        <v/>
      </c>
      <c r="CW767" s="45" t="str">
        <f t="shared" ca="1" si="617"/>
        <v/>
      </c>
      <c r="CX767" s="46" t="str">
        <f t="shared" ca="1" si="618"/>
        <v/>
      </c>
      <c r="CY767" s="44" t="str">
        <f t="shared" ca="1" si="619"/>
        <v/>
      </c>
    </row>
    <row r="768" spans="28:103">
      <c r="AB768" s="163" t="str">
        <f t="shared" si="609"/>
        <v/>
      </c>
      <c r="AC768" s="163" t="str">
        <f t="shared" si="610"/>
        <v/>
      </c>
      <c r="BS768" s="163" t="str">
        <f t="shared" si="611"/>
        <v/>
      </c>
      <c r="BT768" s="163" t="str">
        <f t="shared" si="612"/>
        <v/>
      </c>
      <c r="BY768" s="164" t="str">
        <f t="shared" ca="1" si="620"/>
        <v/>
      </c>
      <c r="BZ768" s="44" t="str">
        <f ca="1">IF(COUNTIF($CN$2:CN1753,BY768)=1,VLOOKUP(BY768,CH:CI,2), IF(COUNTIF($CN$2:CN1753,BY768)=0,$BZ$10,""))</f>
        <v/>
      </c>
      <c r="CA768" s="45" t="str">
        <f t="shared" ca="1" si="613"/>
        <v/>
      </c>
      <c r="CB768" s="45" t="str">
        <f t="shared" ca="1" si="621"/>
        <v/>
      </c>
      <c r="CC768" s="44" t="str">
        <f ca="1">IF(COUNTIF($CN$2:CN1753,BY768)=1,VLOOKUP(BY768,CJ:CK,2), IF(COUNTIF($CN$2:CN1753,BY768)=0,$CA$10,""))</f>
        <v/>
      </c>
      <c r="CD768" s="45" t="str">
        <f t="shared" ca="1" si="622"/>
        <v/>
      </c>
      <c r="CE768" s="46" t="str">
        <f t="shared" ca="1" si="623"/>
        <v/>
      </c>
      <c r="CF768" s="44" t="str">
        <f t="shared" ca="1" si="624"/>
        <v/>
      </c>
      <c r="CL768" s="163" t="str">
        <f t="shared" si="607"/>
        <v/>
      </c>
      <c r="CM768" s="163" t="str">
        <f t="shared" si="608"/>
        <v/>
      </c>
      <c r="CR768" s="164" t="str">
        <f t="shared" ca="1" si="614"/>
        <v/>
      </c>
      <c r="CS768" s="44" t="str">
        <f ca="1">IF(COUNTIF($DG$2:DG1753,CR768)=1,VLOOKUP(CR768,DA:DB,2), IF(COUNTIF($DG$2:DG1753,CR768)=0,$CS$10,""))</f>
        <v/>
      </c>
      <c r="CT768" s="45" t="str">
        <f t="shared" ca="1" si="615"/>
        <v/>
      </c>
      <c r="CU768" s="45" t="str">
        <f t="shared" ca="1" si="616"/>
        <v/>
      </c>
      <c r="CV768" s="44" t="str">
        <f ca="1">IF(COUNTIF($DG$2:DG1753,CR768)=1,VLOOKUP(CR768,DC:DD,2), IF(COUNTIF($DG$2:DG1753,CR768)=0,$CT$10,""))</f>
        <v/>
      </c>
      <c r="CW768" s="45" t="str">
        <f t="shared" ca="1" si="617"/>
        <v/>
      </c>
      <c r="CX768" s="46" t="str">
        <f t="shared" ca="1" si="618"/>
        <v/>
      </c>
      <c r="CY768" s="44" t="str">
        <f t="shared" ca="1" si="619"/>
        <v/>
      </c>
    </row>
    <row r="769" spans="28:103">
      <c r="AB769" s="163" t="str">
        <f t="shared" si="609"/>
        <v/>
      </c>
      <c r="AC769" s="163" t="str">
        <f t="shared" si="610"/>
        <v/>
      </c>
      <c r="BS769" s="163" t="str">
        <f t="shared" si="611"/>
        <v/>
      </c>
      <c r="BT769" s="163" t="str">
        <f t="shared" si="612"/>
        <v/>
      </c>
      <c r="BY769" s="164" t="str">
        <f t="shared" ca="1" si="620"/>
        <v/>
      </c>
      <c r="BZ769" s="44" t="str">
        <f ca="1">IF(COUNTIF($CN$2:CN1754,BY769)=1,VLOOKUP(BY769,CH:CI,2), IF(COUNTIF($CN$2:CN1754,BY769)=0,$BZ$10,""))</f>
        <v/>
      </c>
      <c r="CA769" s="45" t="str">
        <f t="shared" ca="1" si="613"/>
        <v/>
      </c>
      <c r="CB769" s="45" t="str">
        <f t="shared" ca="1" si="621"/>
        <v/>
      </c>
      <c r="CC769" s="44" t="str">
        <f ca="1">IF(COUNTIF($CN$2:CN1754,BY769)=1,VLOOKUP(BY769,CJ:CK,2), IF(COUNTIF($CN$2:CN1754,BY769)=0,$CA$10,""))</f>
        <v/>
      </c>
      <c r="CD769" s="45" t="str">
        <f t="shared" ca="1" si="622"/>
        <v/>
      </c>
      <c r="CE769" s="46" t="str">
        <f t="shared" ca="1" si="623"/>
        <v/>
      </c>
      <c r="CF769" s="44" t="str">
        <f t="shared" ca="1" si="624"/>
        <v/>
      </c>
      <c r="CL769" s="163" t="str">
        <f t="shared" si="607"/>
        <v/>
      </c>
      <c r="CM769" s="163" t="str">
        <f t="shared" si="608"/>
        <v/>
      </c>
      <c r="CR769" s="164" t="str">
        <f t="shared" ca="1" si="614"/>
        <v/>
      </c>
      <c r="CS769" s="44" t="str">
        <f ca="1">IF(COUNTIF($DG$2:DG1754,CR769)=1,VLOOKUP(CR769,DA:DB,2), IF(COUNTIF($DG$2:DG1754,CR769)=0,$CS$10,""))</f>
        <v/>
      </c>
      <c r="CT769" s="45" t="str">
        <f t="shared" ca="1" si="615"/>
        <v/>
      </c>
      <c r="CU769" s="45" t="str">
        <f t="shared" ca="1" si="616"/>
        <v/>
      </c>
      <c r="CV769" s="44" t="str">
        <f ca="1">IF(COUNTIF($DG$2:DG1754,CR769)=1,VLOOKUP(CR769,DC:DD,2), IF(COUNTIF($DG$2:DG1754,CR769)=0,$CT$10,""))</f>
        <v/>
      </c>
      <c r="CW769" s="45" t="str">
        <f t="shared" ca="1" si="617"/>
        <v/>
      </c>
      <c r="CX769" s="46" t="str">
        <f t="shared" ca="1" si="618"/>
        <v/>
      </c>
      <c r="CY769" s="44" t="str">
        <f t="shared" ca="1" si="619"/>
        <v/>
      </c>
    </row>
    <row r="770" spans="28:103">
      <c r="AB770" s="163" t="str">
        <f t="shared" si="609"/>
        <v/>
      </c>
      <c r="AC770" s="163" t="str">
        <f t="shared" si="610"/>
        <v/>
      </c>
      <c r="BS770" s="163" t="str">
        <f t="shared" si="611"/>
        <v/>
      </c>
      <c r="BT770" s="163" t="str">
        <f t="shared" si="612"/>
        <v/>
      </c>
      <c r="BY770" s="164" t="str">
        <f t="shared" ca="1" si="620"/>
        <v/>
      </c>
      <c r="BZ770" s="44" t="str">
        <f ca="1">IF(COUNTIF($CN$2:CN1755,BY770)=1,VLOOKUP(BY770,CH:CI,2), IF(COUNTIF($CN$2:CN1755,BY770)=0,$BZ$10,""))</f>
        <v/>
      </c>
      <c r="CA770" s="45" t="str">
        <f t="shared" ca="1" si="613"/>
        <v/>
      </c>
      <c r="CB770" s="45" t="str">
        <f t="shared" ca="1" si="621"/>
        <v/>
      </c>
      <c r="CC770" s="44" t="str">
        <f ca="1">IF(COUNTIF($CN$2:CN1755,BY770)=1,VLOOKUP(BY770,CJ:CK,2), IF(COUNTIF($CN$2:CN1755,BY770)=0,$CA$10,""))</f>
        <v/>
      </c>
      <c r="CD770" s="45" t="str">
        <f t="shared" ca="1" si="622"/>
        <v/>
      </c>
      <c r="CE770" s="46" t="str">
        <f t="shared" ca="1" si="623"/>
        <v/>
      </c>
      <c r="CF770" s="44" t="str">
        <f t="shared" ca="1" si="624"/>
        <v/>
      </c>
      <c r="CL770" s="163" t="str">
        <f t="shared" si="607"/>
        <v/>
      </c>
      <c r="CM770" s="163" t="str">
        <f t="shared" si="608"/>
        <v/>
      </c>
      <c r="CR770" s="164" t="str">
        <f t="shared" ca="1" si="614"/>
        <v/>
      </c>
      <c r="CS770" s="44" t="str">
        <f ca="1">IF(COUNTIF($DG$2:DG1755,CR770)=1,VLOOKUP(CR770,DA:DB,2), IF(COUNTIF($DG$2:DG1755,CR770)=0,$CS$10,""))</f>
        <v/>
      </c>
      <c r="CT770" s="45" t="str">
        <f t="shared" ca="1" si="615"/>
        <v/>
      </c>
      <c r="CU770" s="45" t="str">
        <f t="shared" ca="1" si="616"/>
        <v/>
      </c>
      <c r="CV770" s="44" t="str">
        <f ca="1">IF(COUNTIF($DG$2:DG1755,CR770)=1,VLOOKUP(CR770,DC:DD,2), IF(COUNTIF($DG$2:DG1755,CR770)=0,$CT$10,""))</f>
        <v/>
      </c>
      <c r="CW770" s="45" t="str">
        <f t="shared" ca="1" si="617"/>
        <v/>
      </c>
      <c r="CX770" s="46" t="str">
        <f t="shared" ca="1" si="618"/>
        <v/>
      </c>
      <c r="CY770" s="44" t="str">
        <f t="shared" ca="1" si="619"/>
        <v/>
      </c>
    </row>
    <row r="771" spans="28:103">
      <c r="AB771" s="163" t="str">
        <f t="shared" si="609"/>
        <v/>
      </c>
      <c r="AC771" s="163" t="str">
        <f t="shared" si="610"/>
        <v/>
      </c>
      <c r="BS771" s="163" t="str">
        <f t="shared" si="611"/>
        <v/>
      </c>
      <c r="BT771" s="163" t="str">
        <f t="shared" si="612"/>
        <v/>
      </c>
      <c r="BY771" s="164" t="str">
        <f t="shared" ca="1" si="620"/>
        <v/>
      </c>
      <c r="BZ771" s="44" t="str">
        <f ca="1">IF(COUNTIF($CN$2:CN1756,BY771)=1,VLOOKUP(BY771,CH:CI,2), IF(COUNTIF($CN$2:CN1756,BY771)=0,$BZ$10,""))</f>
        <v/>
      </c>
      <c r="CA771" s="45" t="str">
        <f t="shared" ca="1" si="613"/>
        <v/>
      </c>
      <c r="CB771" s="45" t="str">
        <f t="shared" ca="1" si="621"/>
        <v/>
      </c>
      <c r="CC771" s="44" t="str">
        <f ca="1">IF(COUNTIF($CN$2:CN1756,BY771)=1,VLOOKUP(BY771,CJ:CK,2), IF(COUNTIF($CN$2:CN1756,BY771)=0,$CA$10,""))</f>
        <v/>
      </c>
      <c r="CD771" s="45" t="str">
        <f t="shared" ca="1" si="622"/>
        <v/>
      </c>
      <c r="CE771" s="46" t="str">
        <f t="shared" ca="1" si="623"/>
        <v/>
      </c>
      <c r="CF771" s="44" t="str">
        <f t="shared" ca="1" si="624"/>
        <v/>
      </c>
      <c r="CL771" s="163" t="str">
        <f t="shared" ref="CL771:CL834" si="625">IF(COUNTIF(CJ:CJ,CH771),CH771,"")</f>
        <v/>
      </c>
      <c r="CM771" s="163" t="str">
        <f t="shared" ref="CM771:CM834" si="626">IF(CL771&gt;$BY$14,CL771,"")</f>
        <v/>
      </c>
      <c r="CR771" s="164" t="str">
        <f t="shared" ca="1" si="614"/>
        <v/>
      </c>
      <c r="CS771" s="44" t="str">
        <f ca="1">IF(COUNTIF($DG$2:DG1756,CR771)=1,VLOOKUP(CR771,DA:DB,2), IF(COUNTIF($DG$2:DG1756,CR771)=0,$CS$10,""))</f>
        <v/>
      </c>
      <c r="CT771" s="45" t="str">
        <f t="shared" ca="1" si="615"/>
        <v/>
      </c>
      <c r="CU771" s="45" t="str">
        <f t="shared" ca="1" si="616"/>
        <v/>
      </c>
      <c r="CV771" s="44" t="str">
        <f ca="1">IF(COUNTIF($DG$2:DG1756,CR771)=1,VLOOKUP(CR771,DC:DD,2), IF(COUNTIF($DG$2:DG1756,CR771)=0,$CT$10,""))</f>
        <v/>
      </c>
      <c r="CW771" s="45" t="str">
        <f t="shared" ca="1" si="617"/>
        <v/>
      </c>
      <c r="CX771" s="46" t="str">
        <f t="shared" ca="1" si="618"/>
        <v/>
      </c>
      <c r="CY771" s="44" t="str">
        <f t="shared" ca="1" si="619"/>
        <v/>
      </c>
    </row>
    <row r="772" spans="28:103">
      <c r="AB772" s="163" t="str">
        <f t="shared" ref="AB772:AB835" si="627">IF(COUNTIF(V:V,T772)*COUNTIF(X:X,T772)*COUNTIF(Z:Z,T772),T772,"")</f>
        <v/>
      </c>
      <c r="AC772" s="163" t="str">
        <f t="shared" ref="AC772:AC835" si="628">IF(AB772&gt;$A$14,AB772,"")</f>
        <v/>
      </c>
      <c r="BS772" s="163" t="str">
        <f t="shared" ref="BS772:BS835" si="629">IF(COUNTIF(BI:BI,BG772)*COUNTIF(BK:BK,BG772)*COUNTIF(BM:BM,BG772)*COUNTIF(BO:BO,BG772)*COUNTIF(BQ:BQ,BG772),BG772,"")</f>
        <v/>
      </c>
      <c r="BT772" s="163" t="str">
        <f t="shared" ref="BT772:BT835" si="630">IF(BS772&gt;$AH$14,BS772,"")</f>
        <v/>
      </c>
      <c r="BY772" s="164" t="str">
        <f t="shared" ca="1" si="620"/>
        <v/>
      </c>
      <c r="BZ772" s="44" t="str">
        <f ca="1">IF(COUNTIF($CN$2:CN1757,BY772)=1,VLOOKUP(BY772,CH:CI,2), IF(COUNTIF($CN$2:CN1757,BY772)=0,$BZ$10,""))</f>
        <v/>
      </c>
      <c r="CA772" s="45" t="str">
        <f t="shared" ca="1" si="613"/>
        <v/>
      </c>
      <c r="CB772" s="45" t="str">
        <f t="shared" ca="1" si="621"/>
        <v/>
      </c>
      <c r="CC772" s="44" t="str">
        <f ca="1">IF(COUNTIF($CN$2:CN1757,BY772)=1,VLOOKUP(BY772,CJ:CK,2), IF(COUNTIF($CN$2:CN1757,BY772)=0,$CA$10,""))</f>
        <v/>
      </c>
      <c r="CD772" s="45" t="str">
        <f t="shared" ca="1" si="622"/>
        <v/>
      </c>
      <c r="CE772" s="46" t="str">
        <f t="shared" ca="1" si="623"/>
        <v/>
      </c>
      <c r="CF772" s="44" t="str">
        <f t="shared" ca="1" si="624"/>
        <v/>
      </c>
      <c r="CL772" s="163" t="str">
        <f t="shared" si="625"/>
        <v/>
      </c>
      <c r="CM772" s="163" t="str">
        <f t="shared" si="626"/>
        <v/>
      </c>
      <c r="CR772" s="164" t="str">
        <f t="shared" ca="1" si="614"/>
        <v/>
      </c>
      <c r="CS772" s="44" t="str">
        <f ca="1">IF(COUNTIF($DG$2:DG1757,CR772)=1,VLOOKUP(CR772,DA:DB,2), IF(COUNTIF($DG$2:DG1757,CR772)=0,$CS$10,""))</f>
        <v/>
      </c>
      <c r="CT772" s="45" t="str">
        <f t="shared" ca="1" si="615"/>
        <v/>
      </c>
      <c r="CU772" s="45" t="str">
        <f t="shared" ca="1" si="616"/>
        <v/>
      </c>
      <c r="CV772" s="44" t="str">
        <f ca="1">IF(COUNTIF($DG$2:DG1757,CR772)=1,VLOOKUP(CR772,DC:DD,2), IF(COUNTIF($DG$2:DG1757,CR772)=0,$CT$10,""))</f>
        <v/>
      </c>
      <c r="CW772" s="45" t="str">
        <f t="shared" ca="1" si="617"/>
        <v/>
      </c>
      <c r="CX772" s="46" t="str">
        <f t="shared" ca="1" si="618"/>
        <v/>
      </c>
      <c r="CY772" s="44" t="str">
        <f t="shared" ca="1" si="619"/>
        <v/>
      </c>
    </row>
    <row r="773" spans="28:103">
      <c r="AB773" s="163" t="str">
        <f t="shared" si="627"/>
        <v/>
      </c>
      <c r="AC773" s="163" t="str">
        <f t="shared" si="628"/>
        <v/>
      </c>
      <c r="BS773" s="163" t="str">
        <f t="shared" si="629"/>
        <v/>
      </c>
      <c r="BT773" s="163" t="str">
        <f t="shared" si="630"/>
        <v/>
      </c>
      <c r="BY773" s="164" t="str">
        <f t="shared" ca="1" si="620"/>
        <v/>
      </c>
      <c r="BZ773" s="44" t="str">
        <f ca="1">IF(COUNTIF($CN$2:CN1758,BY773)=1,VLOOKUP(BY773,CH:CI,2), IF(COUNTIF($CN$2:CN1758,BY773)=0,$BZ$10,""))</f>
        <v/>
      </c>
      <c r="CA773" s="45" t="str">
        <f t="shared" ca="1" si="613"/>
        <v/>
      </c>
      <c r="CB773" s="45" t="str">
        <f t="shared" ca="1" si="621"/>
        <v/>
      </c>
      <c r="CC773" s="44" t="str">
        <f ca="1">IF(COUNTIF($CN$2:CN1758,BY773)=1,VLOOKUP(BY773,CJ:CK,2), IF(COUNTIF($CN$2:CN1758,BY773)=0,$CA$10,""))</f>
        <v/>
      </c>
      <c r="CD773" s="45" t="str">
        <f t="shared" ca="1" si="622"/>
        <v/>
      </c>
      <c r="CE773" s="46" t="str">
        <f t="shared" ca="1" si="623"/>
        <v/>
      </c>
      <c r="CF773" s="44" t="str">
        <f t="shared" ca="1" si="624"/>
        <v/>
      </c>
      <c r="CL773" s="163" t="str">
        <f t="shared" si="625"/>
        <v/>
      </c>
      <c r="CM773" s="163" t="str">
        <f t="shared" si="626"/>
        <v/>
      </c>
      <c r="CR773" s="164" t="str">
        <f t="shared" ca="1" si="614"/>
        <v/>
      </c>
      <c r="CS773" s="44" t="str">
        <f ca="1">IF(COUNTIF($DG$2:DG1758,CR773)=1,VLOOKUP(CR773,DA:DB,2), IF(COUNTIF($DG$2:DG1758,CR773)=0,$CS$10,""))</f>
        <v/>
      </c>
      <c r="CT773" s="45" t="str">
        <f t="shared" ca="1" si="615"/>
        <v/>
      </c>
      <c r="CU773" s="45" t="str">
        <f t="shared" ca="1" si="616"/>
        <v/>
      </c>
      <c r="CV773" s="44" t="str">
        <f ca="1">IF(COUNTIF($DG$2:DG1758,CR773)=1,VLOOKUP(CR773,DC:DD,2), IF(COUNTIF($DG$2:DG1758,CR773)=0,$CT$10,""))</f>
        <v/>
      </c>
      <c r="CW773" s="45" t="str">
        <f t="shared" ca="1" si="617"/>
        <v/>
      </c>
      <c r="CX773" s="46" t="str">
        <f t="shared" ca="1" si="618"/>
        <v/>
      </c>
      <c r="CY773" s="44" t="str">
        <f t="shared" ca="1" si="619"/>
        <v/>
      </c>
    </row>
    <row r="774" spans="28:103">
      <c r="AB774" s="163" t="str">
        <f t="shared" si="627"/>
        <v/>
      </c>
      <c r="AC774" s="163" t="str">
        <f t="shared" si="628"/>
        <v/>
      </c>
      <c r="BS774" s="163" t="str">
        <f t="shared" si="629"/>
        <v/>
      </c>
      <c r="BT774" s="163" t="str">
        <f t="shared" si="630"/>
        <v/>
      </c>
      <c r="BY774" s="164" t="str">
        <f t="shared" ca="1" si="620"/>
        <v/>
      </c>
      <c r="BZ774" s="44" t="str">
        <f ca="1">IF(COUNTIF($CN$2:CN1759,BY774)=1,VLOOKUP(BY774,CH:CI,2), IF(COUNTIF($CN$2:CN1759,BY774)=0,$BZ$10,""))</f>
        <v/>
      </c>
      <c r="CA774" s="45" t="str">
        <f t="shared" ca="1" si="613"/>
        <v/>
      </c>
      <c r="CB774" s="45" t="str">
        <f t="shared" ca="1" si="621"/>
        <v/>
      </c>
      <c r="CC774" s="44" t="str">
        <f ca="1">IF(COUNTIF($CN$2:CN1759,BY774)=1,VLOOKUP(BY774,CJ:CK,2), IF(COUNTIF($CN$2:CN1759,BY774)=0,$CA$10,""))</f>
        <v/>
      </c>
      <c r="CD774" s="45" t="str">
        <f t="shared" ca="1" si="622"/>
        <v/>
      </c>
      <c r="CE774" s="46" t="str">
        <f t="shared" ca="1" si="623"/>
        <v/>
      </c>
      <c r="CF774" s="44" t="str">
        <f t="shared" ca="1" si="624"/>
        <v/>
      </c>
      <c r="CL774" s="163" t="str">
        <f t="shared" si="625"/>
        <v/>
      </c>
      <c r="CM774" s="163" t="str">
        <f t="shared" si="626"/>
        <v/>
      </c>
      <c r="CR774" s="164" t="str">
        <f t="shared" ca="1" si="614"/>
        <v/>
      </c>
      <c r="CS774" s="44" t="str">
        <f ca="1">IF(COUNTIF($DG$2:DG1759,CR774)=1,VLOOKUP(CR774,DA:DB,2), IF(COUNTIF($DG$2:DG1759,CR774)=0,$CS$10,""))</f>
        <v/>
      </c>
      <c r="CT774" s="45" t="str">
        <f t="shared" ca="1" si="615"/>
        <v/>
      </c>
      <c r="CU774" s="45" t="str">
        <f t="shared" ca="1" si="616"/>
        <v/>
      </c>
      <c r="CV774" s="44" t="str">
        <f ca="1">IF(COUNTIF($DG$2:DG1759,CR774)=1,VLOOKUP(CR774,DC:DD,2), IF(COUNTIF($DG$2:DG1759,CR774)=0,$CT$10,""))</f>
        <v/>
      </c>
      <c r="CW774" s="45" t="str">
        <f t="shared" ca="1" si="617"/>
        <v/>
      </c>
      <c r="CX774" s="46" t="str">
        <f t="shared" ca="1" si="618"/>
        <v/>
      </c>
      <c r="CY774" s="44" t="str">
        <f t="shared" ca="1" si="619"/>
        <v/>
      </c>
    </row>
    <row r="775" spans="28:103">
      <c r="AB775" s="163" t="str">
        <f t="shared" si="627"/>
        <v/>
      </c>
      <c r="AC775" s="163" t="str">
        <f t="shared" si="628"/>
        <v/>
      </c>
      <c r="BS775" s="163" t="str">
        <f t="shared" si="629"/>
        <v/>
      </c>
      <c r="BT775" s="163" t="str">
        <f t="shared" si="630"/>
        <v/>
      </c>
      <c r="BY775" s="164" t="str">
        <f t="shared" ca="1" si="620"/>
        <v/>
      </c>
      <c r="BZ775" s="44" t="str">
        <f ca="1">IF(COUNTIF($CN$2:CN1760,BY775)=1,VLOOKUP(BY775,CH:CI,2), IF(COUNTIF($CN$2:CN1760,BY775)=0,$BZ$10,""))</f>
        <v/>
      </c>
      <c r="CA775" s="45" t="str">
        <f t="shared" ca="1" si="613"/>
        <v/>
      </c>
      <c r="CB775" s="45" t="str">
        <f t="shared" ca="1" si="621"/>
        <v/>
      </c>
      <c r="CC775" s="44" t="str">
        <f ca="1">IF(COUNTIF($CN$2:CN1760,BY775)=1,VLOOKUP(BY775,CJ:CK,2), IF(COUNTIF($CN$2:CN1760,BY775)=0,$CA$10,""))</f>
        <v/>
      </c>
      <c r="CD775" s="45" t="str">
        <f t="shared" ca="1" si="622"/>
        <v/>
      </c>
      <c r="CE775" s="46" t="str">
        <f t="shared" ca="1" si="623"/>
        <v/>
      </c>
      <c r="CF775" s="44" t="str">
        <f t="shared" ca="1" si="624"/>
        <v/>
      </c>
      <c r="CL775" s="163" t="str">
        <f t="shared" si="625"/>
        <v/>
      </c>
      <c r="CM775" s="163" t="str">
        <f t="shared" si="626"/>
        <v/>
      </c>
      <c r="CR775" s="164" t="str">
        <f t="shared" ca="1" si="614"/>
        <v/>
      </c>
      <c r="CS775" s="44" t="str">
        <f ca="1">IF(COUNTIF($DG$2:DG1760,CR775)=1,VLOOKUP(CR775,DA:DB,2), IF(COUNTIF($DG$2:DG1760,CR775)=0,$CS$10,""))</f>
        <v/>
      </c>
      <c r="CT775" s="45" t="str">
        <f t="shared" ca="1" si="615"/>
        <v/>
      </c>
      <c r="CU775" s="45" t="str">
        <f t="shared" ca="1" si="616"/>
        <v/>
      </c>
      <c r="CV775" s="44" t="str">
        <f ca="1">IF(COUNTIF($DG$2:DG1760,CR775)=1,VLOOKUP(CR775,DC:DD,2), IF(COUNTIF($DG$2:DG1760,CR775)=0,$CT$10,""))</f>
        <v/>
      </c>
      <c r="CW775" s="45" t="str">
        <f t="shared" ca="1" si="617"/>
        <v/>
      </c>
      <c r="CX775" s="46" t="str">
        <f t="shared" ca="1" si="618"/>
        <v/>
      </c>
      <c r="CY775" s="44" t="str">
        <f t="shared" ca="1" si="619"/>
        <v/>
      </c>
    </row>
    <row r="776" spans="28:103">
      <c r="AB776" s="163" t="str">
        <f t="shared" si="627"/>
        <v/>
      </c>
      <c r="AC776" s="163" t="str">
        <f t="shared" si="628"/>
        <v/>
      </c>
      <c r="BS776" s="163" t="str">
        <f t="shared" si="629"/>
        <v/>
      </c>
      <c r="BT776" s="163" t="str">
        <f t="shared" si="630"/>
        <v/>
      </c>
      <c r="BY776" s="164" t="str">
        <f t="shared" ca="1" si="620"/>
        <v/>
      </c>
      <c r="BZ776" s="44" t="str">
        <f ca="1">IF(COUNTIF($CN$2:CN1761,BY776)=1,VLOOKUP(BY776,CH:CI,2), IF(COUNTIF($CN$2:CN1761,BY776)=0,$BZ$10,""))</f>
        <v/>
      </c>
      <c r="CA776" s="45" t="str">
        <f t="shared" ca="1" si="613"/>
        <v/>
      </c>
      <c r="CB776" s="45" t="str">
        <f t="shared" ca="1" si="621"/>
        <v/>
      </c>
      <c r="CC776" s="44" t="str">
        <f ca="1">IF(COUNTIF($CN$2:CN1761,BY776)=1,VLOOKUP(BY776,CJ:CK,2), IF(COUNTIF($CN$2:CN1761,BY776)=0,$CA$10,""))</f>
        <v/>
      </c>
      <c r="CD776" s="45" t="str">
        <f t="shared" ca="1" si="622"/>
        <v/>
      </c>
      <c r="CE776" s="46" t="str">
        <f t="shared" ca="1" si="623"/>
        <v/>
      </c>
      <c r="CF776" s="44" t="str">
        <f t="shared" ca="1" si="624"/>
        <v/>
      </c>
      <c r="CL776" s="163" t="str">
        <f t="shared" si="625"/>
        <v/>
      </c>
      <c r="CM776" s="163" t="str">
        <f t="shared" si="626"/>
        <v/>
      </c>
      <c r="CR776" s="164" t="str">
        <f t="shared" ca="1" si="614"/>
        <v/>
      </c>
      <c r="CS776" s="44" t="str">
        <f ca="1">IF(COUNTIF($DG$2:DG1761,CR776)=1,VLOOKUP(CR776,DA:DB,2), IF(COUNTIF($DG$2:DG1761,CR776)=0,$CS$10,""))</f>
        <v/>
      </c>
      <c r="CT776" s="45" t="str">
        <f t="shared" ca="1" si="615"/>
        <v/>
      </c>
      <c r="CU776" s="45" t="str">
        <f t="shared" ca="1" si="616"/>
        <v/>
      </c>
      <c r="CV776" s="44" t="str">
        <f ca="1">IF(COUNTIF($DG$2:DG1761,CR776)=1,VLOOKUP(CR776,DC:DD,2), IF(COUNTIF($DG$2:DG1761,CR776)=0,$CT$10,""))</f>
        <v/>
      </c>
      <c r="CW776" s="45" t="str">
        <f t="shared" ca="1" si="617"/>
        <v/>
      </c>
      <c r="CX776" s="46" t="str">
        <f t="shared" ca="1" si="618"/>
        <v/>
      </c>
      <c r="CY776" s="44" t="str">
        <f t="shared" ca="1" si="619"/>
        <v/>
      </c>
    </row>
    <row r="777" spans="28:103">
      <c r="AB777" s="163" t="str">
        <f t="shared" si="627"/>
        <v/>
      </c>
      <c r="AC777" s="163" t="str">
        <f t="shared" si="628"/>
        <v/>
      </c>
      <c r="BS777" s="163" t="str">
        <f t="shared" si="629"/>
        <v/>
      </c>
      <c r="BT777" s="163" t="str">
        <f t="shared" si="630"/>
        <v/>
      </c>
      <c r="BY777" s="164" t="str">
        <f t="shared" ca="1" si="620"/>
        <v/>
      </c>
      <c r="BZ777" s="44" t="str">
        <f ca="1">IF(COUNTIF($CN$2:CN1762,BY777)=1,VLOOKUP(BY777,CH:CI,2), IF(COUNTIF($CN$2:CN1762,BY777)=0,$BZ$10,""))</f>
        <v/>
      </c>
      <c r="CA777" s="45" t="str">
        <f t="shared" ca="1" si="613"/>
        <v/>
      </c>
      <c r="CB777" s="45" t="str">
        <f t="shared" ca="1" si="621"/>
        <v/>
      </c>
      <c r="CC777" s="44" t="str">
        <f ca="1">IF(COUNTIF($CN$2:CN1762,BY777)=1,VLOOKUP(BY777,CJ:CK,2), IF(COUNTIF($CN$2:CN1762,BY777)=0,$CA$10,""))</f>
        <v/>
      </c>
      <c r="CD777" s="45" t="str">
        <f t="shared" ca="1" si="622"/>
        <v/>
      </c>
      <c r="CE777" s="46" t="str">
        <f t="shared" ca="1" si="623"/>
        <v/>
      </c>
      <c r="CF777" s="44" t="str">
        <f t="shared" ca="1" si="624"/>
        <v/>
      </c>
      <c r="CL777" s="163" t="str">
        <f t="shared" si="625"/>
        <v/>
      </c>
      <c r="CM777" s="163" t="str">
        <f t="shared" si="626"/>
        <v/>
      </c>
      <c r="CR777" s="164" t="str">
        <f t="shared" ca="1" si="614"/>
        <v/>
      </c>
      <c r="CS777" s="44" t="str">
        <f ca="1">IF(COUNTIF($DG$2:DG1762,CR777)=1,VLOOKUP(CR777,DA:DB,2), IF(COUNTIF($DG$2:DG1762,CR777)=0,$CS$10,""))</f>
        <v/>
      </c>
      <c r="CT777" s="45" t="str">
        <f t="shared" ca="1" si="615"/>
        <v/>
      </c>
      <c r="CU777" s="45" t="str">
        <f t="shared" ca="1" si="616"/>
        <v/>
      </c>
      <c r="CV777" s="44" t="str">
        <f ca="1">IF(COUNTIF($DG$2:DG1762,CR777)=1,VLOOKUP(CR777,DC:DD,2), IF(COUNTIF($DG$2:DG1762,CR777)=0,$CT$10,""))</f>
        <v/>
      </c>
      <c r="CW777" s="45" t="str">
        <f t="shared" ca="1" si="617"/>
        <v/>
      </c>
      <c r="CX777" s="46" t="str">
        <f t="shared" ca="1" si="618"/>
        <v/>
      </c>
      <c r="CY777" s="44" t="str">
        <f t="shared" ca="1" si="619"/>
        <v/>
      </c>
    </row>
    <row r="778" spans="28:103">
      <c r="AB778" s="163" t="str">
        <f t="shared" si="627"/>
        <v/>
      </c>
      <c r="AC778" s="163" t="str">
        <f t="shared" si="628"/>
        <v/>
      </c>
      <c r="BS778" s="163" t="str">
        <f t="shared" si="629"/>
        <v/>
      </c>
      <c r="BT778" s="163" t="str">
        <f t="shared" si="630"/>
        <v/>
      </c>
      <c r="BY778" s="164" t="str">
        <f t="shared" ca="1" si="620"/>
        <v/>
      </c>
      <c r="BZ778" s="44" t="str">
        <f ca="1">IF(COUNTIF($CN$2:CN1763,BY778)=1,VLOOKUP(BY778,CH:CI,2), IF(COUNTIF($CN$2:CN1763,BY778)=0,$BZ$10,""))</f>
        <v/>
      </c>
      <c r="CA778" s="45" t="str">
        <f t="shared" ca="1" si="613"/>
        <v/>
      </c>
      <c r="CB778" s="45" t="str">
        <f t="shared" ca="1" si="621"/>
        <v/>
      </c>
      <c r="CC778" s="44" t="str">
        <f ca="1">IF(COUNTIF($CN$2:CN1763,BY778)=1,VLOOKUP(BY778,CJ:CK,2), IF(COUNTIF($CN$2:CN1763,BY778)=0,$CA$10,""))</f>
        <v/>
      </c>
      <c r="CD778" s="45" t="str">
        <f t="shared" ca="1" si="622"/>
        <v/>
      </c>
      <c r="CE778" s="46" t="str">
        <f t="shared" ca="1" si="623"/>
        <v/>
      </c>
      <c r="CF778" s="44" t="str">
        <f t="shared" ca="1" si="624"/>
        <v/>
      </c>
      <c r="CL778" s="163" t="str">
        <f t="shared" si="625"/>
        <v/>
      </c>
      <c r="CM778" s="163" t="str">
        <f t="shared" si="626"/>
        <v/>
      </c>
      <c r="CR778" s="164" t="str">
        <f t="shared" ca="1" si="614"/>
        <v/>
      </c>
      <c r="CS778" s="44" t="str">
        <f ca="1">IF(COUNTIF($DG$2:DG1763,CR778)=1,VLOOKUP(CR778,DA:DB,2), IF(COUNTIF($DG$2:DG1763,CR778)=0,$CS$10,""))</f>
        <v/>
      </c>
      <c r="CT778" s="45" t="str">
        <f t="shared" ca="1" si="615"/>
        <v/>
      </c>
      <c r="CU778" s="45" t="str">
        <f t="shared" ca="1" si="616"/>
        <v/>
      </c>
      <c r="CV778" s="44" t="str">
        <f ca="1">IF(COUNTIF($DG$2:DG1763,CR778)=1,VLOOKUP(CR778,DC:DD,2), IF(COUNTIF($DG$2:DG1763,CR778)=0,$CT$10,""))</f>
        <v/>
      </c>
      <c r="CW778" s="45" t="str">
        <f t="shared" ca="1" si="617"/>
        <v/>
      </c>
      <c r="CX778" s="46" t="str">
        <f t="shared" ca="1" si="618"/>
        <v/>
      </c>
      <c r="CY778" s="44" t="str">
        <f t="shared" ca="1" si="619"/>
        <v/>
      </c>
    </row>
    <row r="779" spans="28:103">
      <c r="AB779" s="163" t="str">
        <f t="shared" si="627"/>
        <v/>
      </c>
      <c r="AC779" s="163" t="str">
        <f t="shared" si="628"/>
        <v/>
      </c>
      <c r="BS779" s="163" t="str">
        <f t="shared" si="629"/>
        <v/>
      </c>
      <c r="BT779" s="163" t="str">
        <f t="shared" si="630"/>
        <v/>
      </c>
      <c r="BY779" s="164" t="str">
        <f t="shared" ca="1" si="620"/>
        <v/>
      </c>
      <c r="BZ779" s="44" t="str">
        <f ca="1">IF(COUNTIF($CN$2:CN1764,BY779)=1,VLOOKUP(BY779,CH:CI,2), IF(COUNTIF($CN$2:CN1764,BY779)=0,$BZ$10,""))</f>
        <v/>
      </c>
      <c r="CA779" s="45" t="str">
        <f t="shared" ca="1" si="613"/>
        <v/>
      </c>
      <c r="CB779" s="45" t="str">
        <f t="shared" ca="1" si="621"/>
        <v/>
      </c>
      <c r="CC779" s="44" t="str">
        <f ca="1">IF(COUNTIF($CN$2:CN1764,BY779)=1,VLOOKUP(BY779,CJ:CK,2), IF(COUNTIF($CN$2:CN1764,BY779)=0,$CA$10,""))</f>
        <v/>
      </c>
      <c r="CD779" s="45" t="str">
        <f t="shared" ca="1" si="622"/>
        <v/>
      </c>
      <c r="CE779" s="46" t="str">
        <f t="shared" ca="1" si="623"/>
        <v/>
      </c>
      <c r="CF779" s="44" t="str">
        <f t="shared" ca="1" si="624"/>
        <v/>
      </c>
      <c r="CL779" s="163" t="str">
        <f t="shared" si="625"/>
        <v/>
      </c>
      <c r="CM779" s="163" t="str">
        <f t="shared" si="626"/>
        <v/>
      </c>
      <c r="CR779" s="164" t="str">
        <f t="shared" ca="1" si="614"/>
        <v/>
      </c>
      <c r="CS779" s="44" t="str">
        <f ca="1">IF(COUNTIF($DG$2:DG1764,CR779)=1,VLOOKUP(CR779,DA:DB,2), IF(COUNTIF($DG$2:DG1764,CR779)=0,$CS$10,""))</f>
        <v/>
      </c>
      <c r="CT779" s="45" t="str">
        <f t="shared" ca="1" si="615"/>
        <v/>
      </c>
      <c r="CU779" s="45" t="str">
        <f t="shared" ca="1" si="616"/>
        <v/>
      </c>
      <c r="CV779" s="44" t="str">
        <f ca="1">IF(COUNTIF($DG$2:DG1764,CR779)=1,VLOOKUP(CR779,DC:DD,2), IF(COUNTIF($DG$2:DG1764,CR779)=0,$CT$10,""))</f>
        <v/>
      </c>
      <c r="CW779" s="45" t="str">
        <f t="shared" ca="1" si="617"/>
        <v/>
      </c>
      <c r="CX779" s="46" t="str">
        <f t="shared" ca="1" si="618"/>
        <v/>
      </c>
      <c r="CY779" s="44" t="str">
        <f t="shared" ca="1" si="619"/>
        <v/>
      </c>
    </row>
    <row r="780" spans="28:103">
      <c r="AB780" s="163" t="str">
        <f t="shared" si="627"/>
        <v/>
      </c>
      <c r="AC780" s="163" t="str">
        <f t="shared" si="628"/>
        <v/>
      </c>
      <c r="BS780" s="163" t="str">
        <f t="shared" si="629"/>
        <v/>
      </c>
      <c r="BT780" s="163" t="str">
        <f t="shared" si="630"/>
        <v/>
      </c>
      <c r="BY780" s="164" t="str">
        <f t="shared" ca="1" si="620"/>
        <v/>
      </c>
      <c r="BZ780" s="44" t="str">
        <f ca="1">IF(COUNTIF($CN$2:CN1765,BY780)=1,VLOOKUP(BY780,CH:CI,2), IF(COUNTIF($CN$2:CN1765,BY780)=0,$BZ$10,""))</f>
        <v/>
      </c>
      <c r="CA780" s="45" t="str">
        <f t="shared" ca="1" si="613"/>
        <v/>
      </c>
      <c r="CB780" s="45" t="str">
        <f t="shared" ca="1" si="621"/>
        <v/>
      </c>
      <c r="CC780" s="44" t="str">
        <f ca="1">IF(COUNTIF($CN$2:CN1765,BY780)=1,VLOOKUP(BY780,CJ:CK,2), IF(COUNTIF($CN$2:CN1765,BY780)=0,$CA$10,""))</f>
        <v/>
      </c>
      <c r="CD780" s="45" t="str">
        <f t="shared" ca="1" si="622"/>
        <v/>
      </c>
      <c r="CE780" s="46" t="str">
        <f t="shared" ca="1" si="623"/>
        <v/>
      </c>
      <c r="CF780" s="44" t="str">
        <f t="shared" ca="1" si="624"/>
        <v/>
      </c>
      <c r="CL780" s="163" t="str">
        <f t="shared" si="625"/>
        <v/>
      </c>
      <c r="CM780" s="163" t="str">
        <f t="shared" si="626"/>
        <v/>
      </c>
      <c r="CR780" s="164" t="str">
        <f t="shared" ca="1" si="614"/>
        <v/>
      </c>
      <c r="CS780" s="44" t="str">
        <f ca="1">IF(COUNTIF($DG$2:DG1765,CR780)=1,VLOOKUP(CR780,DA:DB,2), IF(COUNTIF($DG$2:DG1765,CR780)=0,$CS$10,""))</f>
        <v/>
      </c>
      <c r="CT780" s="45" t="str">
        <f t="shared" ca="1" si="615"/>
        <v/>
      </c>
      <c r="CU780" s="45" t="str">
        <f t="shared" ca="1" si="616"/>
        <v/>
      </c>
      <c r="CV780" s="44" t="str">
        <f ca="1">IF(COUNTIF($DG$2:DG1765,CR780)=1,VLOOKUP(CR780,DC:DD,2), IF(COUNTIF($DG$2:DG1765,CR780)=0,$CT$10,""))</f>
        <v/>
      </c>
      <c r="CW780" s="45" t="str">
        <f t="shared" ca="1" si="617"/>
        <v/>
      </c>
      <c r="CX780" s="46" t="str">
        <f t="shared" ca="1" si="618"/>
        <v/>
      </c>
      <c r="CY780" s="44" t="str">
        <f t="shared" ca="1" si="619"/>
        <v/>
      </c>
    </row>
    <row r="781" spans="28:103">
      <c r="AB781" s="163" t="str">
        <f t="shared" si="627"/>
        <v/>
      </c>
      <c r="AC781" s="163" t="str">
        <f t="shared" si="628"/>
        <v/>
      </c>
      <c r="BS781" s="163" t="str">
        <f t="shared" si="629"/>
        <v/>
      </c>
      <c r="BT781" s="163" t="str">
        <f t="shared" si="630"/>
        <v/>
      </c>
      <c r="BY781" s="164" t="str">
        <f t="shared" ca="1" si="620"/>
        <v/>
      </c>
      <c r="BZ781" s="44" t="str">
        <f ca="1">IF(COUNTIF($CN$2:CN1766,BY781)=1,VLOOKUP(BY781,CH:CI,2), IF(COUNTIF($CN$2:CN1766,BY781)=0,$BZ$10,""))</f>
        <v/>
      </c>
      <c r="CA781" s="45" t="str">
        <f t="shared" ca="1" si="613"/>
        <v/>
      </c>
      <c r="CB781" s="45" t="str">
        <f t="shared" ca="1" si="621"/>
        <v/>
      </c>
      <c r="CC781" s="44" t="str">
        <f ca="1">IF(COUNTIF($CN$2:CN1766,BY781)=1,VLOOKUP(BY781,CJ:CK,2), IF(COUNTIF($CN$2:CN1766,BY781)=0,$CA$10,""))</f>
        <v/>
      </c>
      <c r="CD781" s="45" t="str">
        <f t="shared" ca="1" si="622"/>
        <v/>
      </c>
      <c r="CE781" s="46" t="str">
        <f t="shared" ca="1" si="623"/>
        <v/>
      </c>
      <c r="CF781" s="44" t="str">
        <f t="shared" ca="1" si="624"/>
        <v/>
      </c>
      <c r="CL781" s="163" t="str">
        <f t="shared" si="625"/>
        <v/>
      </c>
      <c r="CM781" s="163" t="str">
        <f t="shared" si="626"/>
        <v/>
      </c>
      <c r="CR781" s="164" t="str">
        <f t="shared" ca="1" si="614"/>
        <v/>
      </c>
      <c r="CS781" s="44" t="str">
        <f ca="1">IF(COUNTIF($DG$2:DG1766,CR781)=1,VLOOKUP(CR781,DA:DB,2), IF(COUNTIF($DG$2:DG1766,CR781)=0,$CS$10,""))</f>
        <v/>
      </c>
      <c r="CT781" s="45" t="str">
        <f t="shared" ca="1" si="615"/>
        <v/>
      </c>
      <c r="CU781" s="45" t="str">
        <f t="shared" ca="1" si="616"/>
        <v/>
      </c>
      <c r="CV781" s="44" t="str">
        <f ca="1">IF(COUNTIF($DG$2:DG1766,CR781)=1,VLOOKUP(CR781,DC:DD,2), IF(COUNTIF($DG$2:DG1766,CR781)=0,$CT$10,""))</f>
        <v/>
      </c>
      <c r="CW781" s="45" t="str">
        <f t="shared" ca="1" si="617"/>
        <v/>
      </c>
      <c r="CX781" s="46" t="str">
        <f t="shared" ca="1" si="618"/>
        <v/>
      </c>
      <c r="CY781" s="44" t="str">
        <f t="shared" ca="1" si="619"/>
        <v/>
      </c>
    </row>
    <row r="782" spans="28:103">
      <c r="AB782" s="163" t="str">
        <f t="shared" si="627"/>
        <v/>
      </c>
      <c r="AC782" s="163" t="str">
        <f t="shared" si="628"/>
        <v/>
      </c>
      <c r="BS782" s="163" t="str">
        <f t="shared" si="629"/>
        <v/>
      </c>
      <c r="BT782" s="163" t="str">
        <f t="shared" si="630"/>
        <v/>
      </c>
      <c r="BY782" s="164" t="str">
        <f t="shared" ca="1" si="620"/>
        <v/>
      </c>
      <c r="BZ782" s="44" t="str">
        <f ca="1">IF(COUNTIF($CN$2:CN1767,BY782)=1,VLOOKUP(BY782,CH:CI,2), IF(COUNTIF($CN$2:CN1767,BY782)=0,$BZ$10,""))</f>
        <v/>
      </c>
      <c r="CA782" s="45" t="str">
        <f t="shared" ca="1" si="613"/>
        <v/>
      </c>
      <c r="CB782" s="45" t="str">
        <f t="shared" ca="1" si="621"/>
        <v/>
      </c>
      <c r="CC782" s="44" t="str">
        <f ca="1">IF(COUNTIF($CN$2:CN1767,BY782)=1,VLOOKUP(BY782,CJ:CK,2), IF(COUNTIF($CN$2:CN1767,BY782)=0,$CA$10,""))</f>
        <v/>
      </c>
      <c r="CD782" s="45" t="str">
        <f t="shared" ca="1" si="622"/>
        <v/>
      </c>
      <c r="CE782" s="46" t="str">
        <f t="shared" ca="1" si="623"/>
        <v/>
      </c>
      <c r="CF782" s="44" t="str">
        <f t="shared" ca="1" si="624"/>
        <v/>
      </c>
      <c r="CL782" s="163" t="str">
        <f t="shared" si="625"/>
        <v/>
      </c>
      <c r="CM782" s="163" t="str">
        <f t="shared" si="626"/>
        <v/>
      </c>
      <c r="CR782" s="164" t="str">
        <f t="shared" ca="1" si="614"/>
        <v/>
      </c>
      <c r="CS782" s="44" t="str">
        <f ca="1">IF(COUNTIF($DG$2:DG1767,CR782)=1,VLOOKUP(CR782,DA:DB,2), IF(COUNTIF($DG$2:DG1767,CR782)=0,$CS$10,""))</f>
        <v/>
      </c>
      <c r="CT782" s="45" t="str">
        <f t="shared" ca="1" si="615"/>
        <v/>
      </c>
      <c r="CU782" s="45" t="str">
        <f t="shared" ca="1" si="616"/>
        <v/>
      </c>
      <c r="CV782" s="44" t="str">
        <f ca="1">IF(COUNTIF($DG$2:DG1767,CR782)=1,VLOOKUP(CR782,DC:DD,2), IF(COUNTIF($DG$2:DG1767,CR782)=0,$CT$10,""))</f>
        <v/>
      </c>
      <c r="CW782" s="45" t="str">
        <f t="shared" ca="1" si="617"/>
        <v/>
      </c>
      <c r="CX782" s="46" t="str">
        <f t="shared" ca="1" si="618"/>
        <v/>
      </c>
      <c r="CY782" s="44" t="str">
        <f t="shared" ca="1" si="619"/>
        <v/>
      </c>
    </row>
    <row r="783" spans="28:103">
      <c r="AB783" s="163" t="str">
        <f t="shared" si="627"/>
        <v/>
      </c>
      <c r="AC783" s="163" t="str">
        <f t="shared" si="628"/>
        <v/>
      </c>
      <c r="BS783" s="163" t="str">
        <f t="shared" si="629"/>
        <v/>
      </c>
      <c r="BT783" s="163" t="str">
        <f t="shared" si="630"/>
        <v/>
      </c>
      <c r="BY783" s="164" t="str">
        <f t="shared" ca="1" si="620"/>
        <v/>
      </c>
      <c r="BZ783" s="44" t="str">
        <f ca="1">IF(COUNTIF($CN$2:CN1768,BY783)=1,VLOOKUP(BY783,CH:CI,2), IF(COUNTIF($CN$2:CN1768,BY783)=0,$BZ$10,""))</f>
        <v/>
      </c>
      <c r="CA783" s="45" t="str">
        <f t="shared" ca="1" si="613"/>
        <v/>
      </c>
      <c r="CB783" s="45" t="str">
        <f t="shared" ca="1" si="621"/>
        <v/>
      </c>
      <c r="CC783" s="44" t="str">
        <f ca="1">IF(COUNTIF($CN$2:CN1768,BY783)=1,VLOOKUP(BY783,CJ:CK,2), IF(COUNTIF($CN$2:CN1768,BY783)=0,$CA$10,""))</f>
        <v/>
      </c>
      <c r="CD783" s="45" t="str">
        <f t="shared" ca="1" si="622"/>
        <v/>
      </c>
      <c r="CE783" s="46" t="str">
        <f t="shared" ca="1" si="623"/>
        <v/>
      </c>
      <c r="CF783" s="44" t="str">
        <f t="shared" ca="1" si="624"/>
        <v/>
      </c>
      <c r="CL783" s="163" t="str">
        <f t="shared" si="625"/>
        <v/>
      </c>
      <c r="CM783" s="163" t="str">
        <f t="shared" si="626"/>
        <v/>
      </c>
      <c r="CR783" s="164" t="str">
        <f t="shared" ca="1" si="614"/>
        <v/>
      </c>
      <c r="CS783" s="44" t="str">
        <f ca="1">IF(COUNTIF($DG$2:DG1768,CR783)=1,VLOOKUP(CR783,DA:DB,2), IF(COUNTIF($DG$2:DG1768,CR783)=0,$CS$10,""))</f>
        <v/>
      </c>
      <c r="CT783" s="45" t="str">
        <f t="shared" ca="1" si="615"/>
        <v/>
      </c>
      <c r="CU783" s="45" t="str">
        <f t="shared" ca="1" si="616"/>
        <v/>
      </c>
      <c r="CV783" s="44" t="str">
        <f ca="1">IF(COUNTIF($DG$2:DG1768,CR783)=1,VLOOKUP(CR783,DC:DD,2), IF(COUNTIF($DG$2:DG1768,CR783)=0,$CT$10,""))</f>
        <v/>
      </c>
      <c r="CW783" s="45" t="str">
        <f t="shared" ca="1" si="617"/>
        <v/>
      </c>
      <c r="CX783" s="46" t="str">
        <f t="shared" ca="1" si="618"/>
        <v/>
      </c>
      <c r="CY783" s="44" t="str">
        <f t="shared" ca="1" si="619"/>
        <v/>
      </c>
    </row>
    <row r="784" spans="28:103">
      <c r="AB784" s="163" t="str">
        <f t="shared" si="627"/>
        <v/>
      </c>
      <c r="AC784" s="163" t="str">
        <f t="shared" si="628"/>
        <v/>
      </c>
      <c r="BS784" s="163" t="str">
        <f t="shared" si="629"/>
        <v/>
      </c>
      <c r="BT784" s="163" t="str">
        <f t="shared" si="630"/>
        <v/>
      </c>
      <c r="BY784" s="164" t="str">
        <f t="shared" ca="1" si="620"/>
        <v/>
      </c>
      <c r="BZ784" s="44" t="str">
        <f ca="1">IF(COUNTIF($CN$2:CN1769,BY784)=1,VLOOKUP(BY784,CH:CI,2), IF(COUNTIF($CN$2:CN1769,BY784)=0,$BZ$10,""))</f>
        <v/>
      </c>
      <c r="CA784" s="45" t="str">
        <f t="shared" ref="CA784:CA847" ca="1" si="631">IF(ISERROR(BZ784-2),"",(BZ784-$BZ$14)/100*$BZ$5)</f>
        <v/>
      </c>
      <c r="CB784" s="45" t="str">
        <f t="shared" ca="1" si="621"/>
        <v/>
      </c>
      <c r="CC784" s="44" t="str">
        <f ca="1">IF(COUNTIF($CN$2:CN1769,BY784)=1,VLOOKUP(BY784,CJ:CK,2), IF(COUNTIF($CN$2:CN1769,BY784)=0,$CA$10,""))</f>
        <v/>
      </c>
      <c r="CD784" s="45" t="str">
        <f t="shared" ca="1" si="622"/>
        <v/>
      </c>
      <c r="CE784" s="46" t="str">
        <f t="shared" ca="1" si="623"/>
        <v/>
      </c>
      <c r="CF784" s="44" t="str">
        <f t="shared" ca="1" si="624"/>
        <v/>
      </c>
      <c r="CL784" s="163" t="str">
        <f t="shared" si="625"/>
        <v/>
      </c>
      <c r="CM784" s="163" t="str">
        <f t="shared" si="626"/>
        <v/>
      </c>
      <c r="CR784" s="164" t="str">
        <f t="shared" ref="CR784:CR847" ca="1" si="632">IF(AND(ISBLANK(DG773), CR783 = $DG$1),NOW(),IF(ISBLANK(DG773),"",DG773))</f>
        <v/>
      </c>
      <c r="CS784" s="44" t="str">
        <f ca="1">IF(COUNTIF($DG$2:DG1769,CR784)=1,VLOOKUP(CR784,DA:DB,2), IF(COUNTIF($DG$2:DG1769,CR784)=0,$CS$10,""))</f>
        <v/>
      </c>
      <c r="CT784" s="45" t="str">
        <f t="shared" ref="CT784:CT847" ca="1" si="633">IF(ISERROR(CS784-2),"",-1*(CS784-$CS$14)*$CS$8*10^-4*$CS$5)</f>
        <v/>
      </c>
      <c r="CU784" s="45" t="str">
        <f t="shared" ref="CU784:CU847" ca="1" si="634">IF(ISERROR(CS784-2),"",ROUNDUP(CR784-CR$14,0)/360*$CS$5*$CS$6)</f>
        <v/>
      </c>
      <c r="CV784" s="44" t="str">
        <f ca="1">IF(COUNTIF($DG$2:DG1769,CR784)=1,VLOOKUP(CR784,DC:DD,2), IF(COUNTIF($DG$2:DG1769,CR784)=0,$CT$10,""))</f>
        <v/>
      </c>
      <c r="CW784" s="45" t="str">
        <f t="shared" ref="CW784:CW847" ca="1" si="635">IF(ISERROR(CS784-2),"",-1*(CV784-$CV$14)*10^-4*$CT$8*$CT$5)</f>
        <v/>
      </c>
      <c r="CX784" s="46" t="str">
        <f t="shared" ref="CX784:CX847" ca="1" si="636">IF(ISERROR(CS784-2),"",ROUNDUP(CR784-CR$14,0)/360*$CT$5*$CT$6)</f>
        <v/>
      </c>
      <c r="CY784" s="44" t="str">
        <f t="shared" ref="CY784:CY847" ca="1" si="637">IF(ISERROR(CS784-2),"",CT784+CU784-CW784-CX784)</f>
        <v/>
      </c>
    </row>
    <row r="785" spans="28:103">
      <c r="AB785" s="163" t="str">
        <f t="shared" si="627"/>
        <v/>
      </c>
      <c r="AC785" s="163" t="str">
        <f t="shared" si="628"/>
        <v/>
      </c>
      <c r="BS785" s="163" t="str">
        <f t="shared" si="629"/>
        <v/>
      </c>
      <c r="BT785" s="163" t="str">
        <f t="shared" si="630"/>
        <v/>
      </c>
      <c r="BY785" s="164" t="str">
        <f t="shared" ca="1" si="620"/>
        <v/>
      </c>
      <c r="BZ785" s="44" t="str">
        <f ca="1">IF(COUNTIF($CN$2:CN1770,BY785)=1,VLOOKUP(BY785,CH:CI,2), IF(COUNTIF($CN$2:CN1770,BY785)=0,$BZ$10,""))</f>
        <v/>
      </c>
      <c r="CA785" s="45" t="str">
        <f t="shared" ca="1" si="631"/>
        <v/>
      </c>
      <c r="CB785" s="45" t="str">
        <f t="shared" ca="1" si="621"/>
        <v/>
      </c>
      <c r="CC785" s="44" t="str">
        <f ca="1">IF(COUNTIF($CN$2:CN1770,BY785)=1,VLOOKUP(BY785,CJ:CK,2), IF(COUNTIF($CN$2:CN1770,BY785)=0,$CA$10,""))</f>
        <v/>
      </c>
      <c r="CD785" s="45" t="str">
        <f t="shared" ca="1" si="622"/>
        <v/>
      </c>
      <c r="CE785" s="46" t="str">
        <f t="shared" ca="1" si="623"/>
        <v/>
      </c>
      <c r="CF785" s="44" t="str">
        <f t="shared" ca="1" si="624"/>
        <v/>
      </c>
      <c r="CL785" s="163" t="str">
        <f t="shared" si="625"/>
        <v/>
      </c>
      <c r="CM785" s="163" t="str">
        <f t="shared" si="626"/>
        <v/>
      </c>
      <c r="CR785" s="164" t="str">
        <f t="shared" ca="1" si="632"/>
        <v/>
      </c>
      <c r="CS785" s="44" t="str">
        <f ca="1">IF(COUNTIF($DG$2:DG1770,CR785)=1,VLOOKUP(CR785,DA:DB,2), IF(COUNTIF($DG$2:DG1770,CR785)=0,$CS$10,""))</f>
        <v/>
      </c>
      <c r="CT785" s="45" t="str">
        <f t="shared" ca="1" si="633"/>
        <v/>
      </c>
      <c r="CU785" s="45" t="str">
        <f t="shared" ca="1" si="634"/>
        <v/>
      </c>
      <c r="CV785" s="44" t="str">
        <f ca="1">IF(COUNTIF($DG$2:DG1770,CR785)=1,VLOOKUP(CR785,DC:DD,2), IF(COUNTIF($DG$2:DG1770,CR785)=0,$CT$10,""))</f>
        <v/>
      </c>
      <c r="CW785" s="45" t="str">
        <f t="shared" ca="1" si="635"/>
        <v/>
      </c>
      <c r="CX785" s="46" t="str">
        <f t="shared" ca="1" si="636"/>
        <v/>
      </c>
      <c r="CY785" s="44" t="str">
        <f t="shared" ca="1" si="637"/>
        <v/>
      </c>
    </row>
    <row r="786" spans="28:103">
      <c r="AB786" s="163" t="str">
        <f t="shared" si="627"/>
        <v/>
      </c>
      <c r="AC786" s="163" t="str">
        <f t="shared" si="628"/>
        <v/>
      </c>
      <c r="BS786" s="163" t="str">
        <f t="shared" si="629"/>
        <v/>
      </c>
      <c r="BT786" s="163" t="str">
        <f t="shared" si="630"/>
        <v/>
      </c>
      <c r="BY786" s="164" t="str">
        <f t="shared" ref="BY786:BY849" ca="1" si="638">IF(AND(ISBLANK(CN775), BY785 = $CN$1),NOW(),IF(ISBLANK(CN775),"",CN775))</f>
        <v/>
      </c>
      <c r="BZ786" s="44" t="str">
        <f ca="1">IF(COUNTIF($CN$2:CN1771,BY786)=1,VLOOKUP(BY786,CH:CI,2), IF(COUNTIF($CN$2:CN1771,BY786)=0,$BZ$10,""))</f>
        <v/>
      </c>
      <c r="CA786" s="45" t="str">
        <f t="shared" ca="1" si="631"/>
        <v/>
      </c>
      <c r="CB786" s="45" t="str">
        <f t="shared" ref="CB786:CB849" ca="1" si="639">IF(ISERROR(BZ786-2),"",ROUNDUP(BY786-BY$14,0)/360*$BZ$5*$BZ$6)</f>
        <v/>
      </c>
      <c r="CC786" s="44" t="str">
        <f ca="1">IF(COUNTIF($CN$2:CN1771,BY786)=1,VLOOKUP(BY786,CJ:CK,2), IF(COUNTIF($CN$2:CN1771,BY786)=0,$CA$10,""))</f>
        <v/>
      </c>
      <c r="CD786" s="45" t="str">
        <f t="shared" ref="CD786:CD849" ca="1" si="640">IF(ISERROR(BZ786-2),"",-1*(CC786-$CC$14)*10^-4*$CA$8*$CA$5)</f>
        <v/>
      </c>
      <c r="CE786" s="46" t="str">
        <f t="shared" ref="CE786:CE849" ca="1" si="641">IF(ISERROR(BZ786-2),"",ROUNDUP(BY786-BY$14,0)/360*$CA$5*$CA$6)</f>
        <v/>
      </c>
      <c r="CF786" s="44" t="str">
        <f t="shared" ref="CF786:CF849" ca="1" si="642">IF(ISERROR(BZ786-2),"",CA786+CB786-CD786-CE786)</f>
        <v/>
      </c>
      <c r="CL786" s="163" t="str">
        <f t="shared" si="625"/>
        <v/>
      </c>
      <c r="CM786" s="163" t="str">
        <f t="shared" si="626"/>
        <v/>
      </c>
      <c r="CR786" s="164" t="str">
        <f t="shared" ca="1" si="632"/>
        <v/>
      </c>
      <c r="CS786" s="44" t="str">
        <f ca="1">IF(COUNTIF($DG$2:DG1771,CR786)=1,VLOOKUP(CR786,DA:DB,2), IF(COUNTIF($DG$2:DG1771,CR786)=0,$CS$10,""))</f>
        <v/>
      </c>
      <c r="CT786" s="45" t="str">
        <f t="shared" ca="1" si="633"/>
        <v/>
      </c>
      <c r="CU786" s="45" t="str">
        <f t="shared" ca="1" si="634"/>
        <v/>
      </c>
      <c r="CV786" s="44" t="str">
        <f ca="1">IF(COUNTIF($DG$2:DG1771,CR786)=1,VLOOKUP(CR786,DC:DD,2), IF(COUNTIF($DG$2:DG1771,CR786)=0,$CT$10,""))</f>
        <v/>
      </c>
      <c r="CW786" s="45" t="str">
        <f t="shared" ca="1" si="635"/>
        <v/>
      </c>
      <c r="CX786" s="46" t="str">
        <f t="shared" ca="1" si="636"/>
        <v/>
      </c>
      <c r="CY786" s="44" t="str">
        <f t="shared" ca="1" si="637"/>
        <v/>
      </c>
    </row>
    <row r="787" spans="28:103">
      <c r="AB787" s="163" t="str">
        <f t="shared" si="627"/>
        <v/>
      </c>
      <c r="AC787" s="163" t="str">
        <f t="shared" si="628"/>
        <v/>
      </c>
      <c r="BS787" s="163" t="str">
        <f t="shared" si="629"/>
        <v/>
      </c>
      <c r="BT787" s="163" t="str">
        <f t="shared" si="630"/>
        <v/>
      </c>
      <c r="BY787" s="164" t="str">
        <f t="shared" ca="1" si="638"/>
        <v/>
      </c>
      <c r="BZ787" s="44" t="str">
        <f ca="1">IF(COUNTIF($CN$2:CN1772,BY787)=1,VLOOKUP(BY787,CH:CI,2), IF(COUNTIF($CN$2:CN1772,BY787)=0,$BZ$10,""))</f>
        <v/>
      </c>
      <c r="CA787" s="45" t="str">
        <f t="shared" ca="1" si="631"/>
        <v/>
      </c>
      <c r="CB787" s="45" t="str">
        <f t="shared" ca="1" si="639"/>
        <v/>
      </c>
      <c r="CC787" s="44" t="str">
        <f ca="1">IF(COUNTIF($CN$2:CN1772,BY787)=1,VLOOKUP(BY787,CJ:CK,2), IF(COUNTIF($CN$2:CN1772,BY787)=0,$CA$10,""))</f>
        <v/>
      </c>
      <c r="CD787" s="45" t="str">
        <f t="shared" ca="1" si="640"/>
        <v/>
      </c>
      <c r="CE787" s="46" t="str">
        <f t="shared" ca="1" si="641"/>
        <v/>
      </c>
      <c r="CF787" s="44" t="str">
        <f t="shared" ca="1" si="642"/>
        <v/>
      </c>
      <c r="CL787" s="163" t="str">
        <f t="shared" si="625"/>
        <v/>
      </c>
      <c r="CM787" s="163" t="str">
        <f t="shared" si="626"/>
        <v/>
      </c>
      <c r="CR787" s="164" t="str">
        <f t="shared" ca="1" si="632"/>
        <v/>
      </c>
      <c r="CS787" s="44" t="str">
        <f ca="1">IF(COUNTIF($DG$2:DG1772,CR787)=1,VLOOKUP(CR787,DA:DB,2), IF(COUNTIF($DG$2:DG1772,CR787)=0,$CS$10,""))</f>
        <v/>
      </c>
      <c r="CT787" s="45" t="str">
        <f t="shared" ca="1" si="633"/>
        <v/>
      </c>
      <c r="CU787" s="45" t="str">
        <f t="shared" ca="1" si="634"/>
        <v/>
      </c>
      <c r="CV787" s="44" t="str">
        <f ca="1">IF(COUNTIF($DG$2:DG1772,CR787)=1,VLOOKUP(CR787,DC:DD,2), IF(COUNTIF($DG$2:DG1772,CR787)=0,$CT$10,""))</f>
        <v/>
      </c>
      <c r="CW787" s="45" t="str">
        <f t="shared" ca="1" si="635"/>
        <v/>
      </c>
      <c r="CX787" s="46" t="str">
        <f t="shared" ca="1" si="636"/>
        <v/>
      </c>
      <c r="CY787" s="44" t="str">
        <f t="shared" ca="1" si="637"/>
        <v/>
      </c>
    </row>
    <row r="788" spans="28:103">
      <c r="AB788" s="163" t="str">
        <f t="shared" si="627"/>
        <v/>
      </c>
      <c r="AC788" s="163" t="str">
        <f t="shared" si="628"/>
        <v/>
      </c>
      <c r="BS788" s="163" t="str">
        <f t="shared" si="629"/>
        <v/>
      </c>
      <c r="BT788" s="163" t="str">
        <f t="shared" si="630"/>
        <v/>
      </c>
      <c r="BY788" s="164" t="str">
        <f t="shared" ca="1" si="638"/>
        <v/>
      </c>
      <c r="BZ788" s="44" t="str">
        <f ca="1">IF(COUNTIF($CN$2:CN1773,BY788)=1,VLOOKUP(BY788,CH:CI,2), IF(COUNTIF($CN$2:CN1773,BY788)=0,$BZ$10,""))</f>
        <v/>
      </c>
      <c r="CA788" s="45" t="str">
        <f t="shared" ca="1" si="631"/>
        <v/>
      </c>
      <c r="CB788" s="45" t="str">
        <f t="shared" ca="1" si="639"/>
        <v/>
      </c>
      <c r="CC788" s="44" t="str">
        <f ca="1">IF(COUNTIF($CN$2:CN1773,BY788)=1,VLOOKUP(BY788,CJ:CK,2), IF(COUNTIF($CN$2:CN1773,BY788)=0,$CA$10,""))</f>
        <v/>
      </c>
      <c r="CD788" s="45" t="str">
        <f t="shared" ca="1" si="640"/>
        <v/>
      </c>
      <c r="CE788" s="46" t="str">
        <f t="shared" ca="1" si="641"/>
        <v/>
      </c>
      <c r="CF788" s="44" t="str">
        <f t="shared" ca="1" si="642"/>
        <v/>
      </c>
      <c r="CL788" s="163" t="str">
        <f t="shared" si="625"/>
        <v/>
      </c>
      <c r="CM788" s="163" t="str">
        <f t="shared" si="626"/>
        <v/>
      </c>
      <c r="CR788" s="164" t="str">
        <f t="shared" ca="1" si="632"/>
        <v/>
      </c>
      <c r="CS788" s="44" t="str">
        <f ca="1">IF(COUNTIF($DG$2:DG1773,CR788)=1,VLOOKUP(CR788,DA:DB,2), IF(COUNTIF($DG$2:DG1773,CR788)=0,$CS$10,""))</f>
        <v/>
      </c>
      <c r="CT788" s="45" t="str">
        <f t="shared" ca="1" si="633"/>
        <v/>
      </c>
      <c r="CU788" s="45" t="str">
        <f t="shared" ca="1" si="634"/>
        <v/>
      </c>
      <c r="CV788" s="44" t="str">
        <f ca="1">IF(COUNTIF($DG$2:DG1773,CR788)=1,VLOOKUP(CR788,DC:DD,2), IF(COUNTIF($DG$2:DG1773,CR788)=0,$CT$10,""))</f>
        <v/>
      </c>
      <c r="CW788" s="45" t="str">
        <f t="shared" ca="1" si="635"/>
        <v/>
      </c>
      <c r="CX788" s="46" t="str">
        <f t="shared" ca="1" si="636"/>
        <v/>
      </c>
      <c r="CY788" s="44" t="str">
        <f t="shared" ca="1" si="637"/>
        <v/>
      </c>
    </row>
    <row r="789" spans="28:103">
      <c r="AB789" s="163" t="str">
        <f t="shared" si="627"/>
        <v/>
      </c>
      <c r="AC789" s="163" t="str">
        <f t="shared" si="628"/>
        <v/>
      </c>
      <c r="BS789" s="163" t="str">
        <f t="shared" si="629"/>
        <v/>
      </c>
      <c r="BT789" s="163" t="str">
        <f t="shared" si="630"/>
        <v/>
      </c>
      <c r="BY789" s="164" t="str">
        <f t="shared" ca="1" si="638"/>
        <v/>
      </c>
      <c r="BZ789" s="44" t="str">
        <f ca="1">IF(COUNTIF($CN$2:CN1774,BY789)=1,VLOOKUP(BY789,CH:CI,2), IF(COUNTIF($CN$2:CN1774,BY789)=0,$BZ$10,""))</f>
        <v/>
      </c>
      <c r="CA789" s="45" t="str">
        <f t="shared" ca="1" si="631"/>
        <v/>
      </c>
      <c r="CB789" s="45" t="str">
        <f t="shared" ca="1" si="639"/>
        <v/>
      </c>
      <c r="CC789" s="44" t="str">
        <f ca="1">IF(COUNTIF($CN$2:CN1774,BY789)=1,VLOOKUP(BY789,CJ:CK,2), IF(COUNTIF($CN$2:CN1774,BY789)=0,$CA$10,""))</f>
        <v/>
      </c>
      <c r="CD789" s="45" t="str">
        <f t="shared" ca="1" si="640"/>
        <v/>
      </c>
      <c r="CE789" s="46" t="str">
        <f t="shared" ca="1" si="641"/>
        <v/>
      </c>
      <c r="CF789" s="44" t="str">
        <f t="shared" ca="1" si="642"/>
        <v/>
      </c>
      <c r="CL789" s="163" t="str">
        <f t="shared" si="625"/>
        <v/>
      </c>
      <c r="CM789" s="163" t="str">
        <f t="shared" si="626"/>
        <v/>
      </c>
      <c r="CR789" s="164" t="str">
        <f t="shared" ca="1" si="632"/>
        <v/>
      </c>
      <c r="CS789" s="44" t="str">
        <f ca="1">IF(COUNTIF($DG$2:DG1774,CR789)=1,VLOOKUP(CR789,DA:DB,2), IF(COUNTIF($DG$2:DG1774,CR789)=0,$CS$10,""))</f>
        <v/>
      </c>
      <c r="CT789" s="45" t="str">
        <f t="shared" ca="1" si="633"/>
        <v/>
      </c>
      <c r="CU789" s="45" t="str">
        <f t="shared" ca="1" si="634"/>
        <v/>
      </c>
      <c r="CV789" s="44" t="str">
        <f ca="1">IF(COUNTIF($DG$2:DG1774,CR789)=1,VLOOKUP(CR789,DC:DD,2), IF(COUNTIF($DG$2:DG1774,CR789)=0,$CT$10,""))</f>
        <v/>
      </c>
      <c r="CW789" s="45" t="str">
        <f t="shared" ca="1" si="635"/>
        <v/>
      </c>
      <c r="CX789" s="46" t="str">
        <f t="shared" ca="1" si="636"/>
        <v/>
      </c>
      <c r="CY789" s="44" t="str">
        <f t="shared" ca="1" si="637"/>
        <v/>
      </c>
    </row>
    <row r="790" spans="28:103">
      <c r="AB790" s="163" t="str">
        <f t="shared" si="627"/>
        <v/>
      </c>
      <c r="AC790" s="163" t="str">
        <f t="shared" si="628"/>
        <v/>
      </c>
      <c r="BS790" s="163" t="str">
        <f t="shared" si="629"/>
        <v/>
      </c>
      <c r="BT790" s="163" t="str">
        <f t="shared" si="630"/>
        <v/>
      </c>
      <c r="BY790" s="164" t="str">
        <f t="shared" ca="1" si="638"/>
        <v/>
      </c>
      <c r="BZ790" s="44" t="str">
        <f ca="1">IF(COUNTIF($CN$2:CN1775,BY790)=1,VLOOKUP(BY790,CH:CI,2), IF(COUNTIF($CN$2:CN1775,BY790)=0,$BZ$10,""))</f>
        <v/>
      </c>
      <c r="CA790" s="45" t="str">
        <f t="shared" ca="1" si="631"/>
        <v/>
      </c>
      <c r="CB790" s="45" t="str">
        <f t="shared" ca="1" si="639"/>
        <v/>
      </c>
      <c r="CC790" s="44" t="str">
        <f ca="1">IF(COUNTIF($CN$2:CN1775,BY790)=1,VLOOKUP(BY790,CJ:CK,2), IF(COUNTIF($CN$2:CN1775,BY790)=0,$CA$10,""))</f>
        <v/>
      </c>
      <c r="CD790" s="45" t="str">
        <f t="shared" ca="1" si="640"/>
        <v/>
      </c>
      <c r="CE790" s="46" t="str">
        <f t="shared" ca="1" si="641"/>
        <v/>
      </c>
      <c r="CF790" s="44" t="str">
        <f t="shared" ca="1" si="642"/>
        <v/>
      </c>
      <c r="CL790" s="163" t="str">
        <f t="shared" si="625"/>
        <v/>
      </c>
      <c r="CM790" s="163" t="str">
        <f t="shared" si="626"/>
        <v/>
      </c>
      <c r="CR790" s="164" t="str">
        <f t="shared" ca="1" si="632"/>
        <v/>
      </c>
      <c r="CS790" s="44" t="str">
        <f ca="1">IF(COUNTIF($DG$2:DG1775,CR790)=1,VLOOKUP(CR790,DA:DB,2), IF(COUNTIF($DG$2:DG1775,CR790)=0,$CS$10,""))</f>
        <v/>
      </c>
      <c r="CT790" s="45" t="str">
        <f t="shared" ca="1" si="633"/>
        <v/>
      </c>
      <c r="CU790" s="45" t="str">
        <f t="shared" ca="1" si="634"/>
        <v/>
      </c>
      <c r="CV790" s="44" t="str">
        <f ca="1">IF(COUNTIF($DG$2:DG1775,CR790)=1,VLOOKUP(CR790,DC:DD,2), IF(COUNTIF($DG$2:DG1775,CR790)=0,$CT$10,""))</f>
        <v/>
      </c>
      <c r="CW790" s="45" t="str">
        <f t="shared" ca="1" si="635"/>
        <v/>
      </c>
      <c r="CX790" s="46" t="str">
        <f t="shared" ca="1" si="636"/>
        <v/>
      </c>
      <c r="CY790" s="44" t="str">
        <f t="shared" ca="1" si="637"/>
        <v/>
      </c>
    </row>
    <row r="791" spans="28:103">
      <c r="AB791" s="163" t="str">
        <f t="shared" si="627"/>
        <v/>
      </c>
      <c r="AC791" s="163" t="str">
        <f t="shared" si="628"/>
        <v/>
      </c>
      <c r="BS791" s="163" t="str">
        <f t="shared" si="629"/>
        <v/>
      </c>
      <c r="BT791" s="163" t="str">
        <f t="shared" si="630"/>
        <v/>
      </c>
      <c r="BY791" s="164" t="str">
        <f t="shared" ca="1" si="638"/>
        <v/>
      </c>
      <c r="BZ791" s="44" t="str">
        <f ca="1">IF(COUNTIF($CN$2:CN1776,BY791)=1,VLOOKUP(BY791,CH:CI,2), IF(COUNTIF($CN$2:CN1776,BY791)=0,$BZ$10,""))</f>
        <v/>
      </c>
      <c r="CA791" s="45" t="str">
        <f t="shared" ca="1" si="631"/>
        <v/>
      </c>
      <c r="CB791" s="45" t="str">
        <f t="shared" ca="1" si="639"/>
        <v/>
      </c>
      <c r="CC791" s="44" t="str">
        <f ca="1">IF(COUNTIF($CN$2:CN1776,BY791)=1,VLOOKUP(BY791,CJ:CK,2), IF(COUNTIF($CN$2:CN1776,BY791)=0,$CA$10,""))</f>
        <v/>
      </c>
      <c r="CD791" s="45" t="str">
        <f t="shared" ca="1" si="640"/>
        <v/>
      </c>
      <c r="CE791" s="46" t="str">
        <f t="shared" ca="1" si="641"/>
        <v/>
      </c>
      <c r="CF791" s="44" t="str">
        <f t="shared" ca="1" si="642"/>
        <v/>
      </c>
      <c r="CL791" s="163" t="str">
        <f t="shared" si="625"/>
        <v/>
      </c>
      <c r="CM791" s="163" t="str">
        <f t="shared" si="626"/>
        <v/>
      </c>
      <c r="CR791" s="164" t="str">
        <f t="shared" ca="1" si="632"/>
        <v/>
      </c>
      <c r="CS791" s="44" t="str">
        <f ca="1">IF(COUNTIF($DG$2:DG1776,CR791)=1,VLOOKUP(CR791,DA:DB,2), IF(COUNTIF($DG$2:DG1776,CR791)=0,$CS$10,""))</f>
        <v/>
      </c>
      <c r="CT791" s="45" t="str">
        <f t="shared" ca="1" si="633"/>
        <v/>
      </c>
      <c r="CU791" s="45" t="str">
        <f t="shared" ca="1" si="634"/>
        <v/>
      </c>
      <c r="CV791" s="44" t="str">
        <f ca="1">IF(COUNTIF($DG$2:DG1776,CR791)=1,VLOOKUP(CR791,DC:DD,2), IF(COUNTIF($DG$2:DG1776,CR791)=0,$CT$10,""))</f>
        <v/>
      </c>
      <c r="CW791" s="45" t="str">
        <f t="shared" ca="1" si="635"/>
        <v/>
      </c>
      <c r="CX791" s="46" t="str">
        <f t="shared" ca="1" si="636"/>
        <v/>
      </c>
      <c r="CY791" s="44" t="str">
        <f t="shared" ca="1" si="637"/>
        <v/>
      </c>
    </row>
    <row r="792" spans="28:103">
      <c r="AB792" s="163" t="str">
        <f t="shared" si="627"/>
        <v/>
      </c>
      <c r="AC792" s="163" t="str">
        <f t="shared" si="628"/>
        <v/>
      </c>
      <c r="BS792" s="163" t="str">
        <f t="shared" si="629"/>
        <v/>
      </c>
      <c r="BT792" s="163" t="str">
        <f t="shared" si="630"/>
        <v/>
      </c>
      <c r="BY792" s="164" t="str">
        <f t="shared" ca="1" si="638"/>
        <v/>
      </c>
      <c r="BZ792" s="44" t="str">
        <f ca="1">IF(COUNTIF($CN$2:CN1777,BY792)=1,VLOOKUP(BY792,CH:CI,2), IF(COUNTIF($CN$2:CN1777,BY792)=0,$BZ$10,""))</f>
        <v/>
      </c>
      <c r="CA792" s="45" t="str">
        <f t="shared" ca="1" si="631"/>
        <v/>
      </c>
      <c r="CB792" s="45" t="str">
        <f t="shared" ca="1" si="639"/>
        <v/>
      </c>
      <c r="CC792" s="44" t="str">
        <f ca="1">IF(COUNTIF($CN$2:CN1777,BY792)=1,VLOOKUP(BY792,CJ:CK,2), IF(COUNTIF($CN$2:CN1777,BY792)=0,$CA$10,""))</f>
        <v/>
      </c>
      <c r="CD792" s="45" t="str">
        <f t="shared" ca="1" si="640"/>
        <v/>
      </c>
      <c r="CE792" s="46" t="str">
        <f t="shared" ca="1" si="641"/>
        <v/>
      </c>
      <c r="CF792" s="44" t="str">
        <f t="shared" ca="1" si="642"/>
        <v/>
      </c>
      <c r="CL792" s="163" t="str">
        <f t="shared" si="625"/>
        <v/>
      </c>
      <c r="CM792" s="163" t="str">
        <f t="shared" si="626"/>
        <v/>
      </c>
      <c r="CR792" s="164" t="str">
        <f t="shared" ca="1" si="632"/>
        <v/>
      </c>
      <c r="CS792" s="44" t="str">
        <f ca="1">IF(COUNTIF($DG$2:DG1777,CR792)=1,VLOOKUP(CR792,DA:DB,2), IF(COUNTIF($DG$2:DG1777,CR792)=0,$CS$10,""))</f>
        <v/>
      </c>
      <c r="CT792" s="45" t="str">
        <f t="shared" ca="1" si="633"/>
        <v/>
      </c>
      <c r="CU792" s="45" t="str">
        <f t="shared" ca="1" si="634"/>
        <v/>
      </c>
      <c r="CV792" s="44" t="str">
        <f ca="1">IF(COUNTIF($DG$2:DG1777,CR792)=1,VLOOKUP(CR792,DC:DD,2), IF(COUNTIF($DG$2:DG1777,CR792)=0,$CT$10,""))</f>
        <v/>
      </c>
      <c r="CW792" s="45" t="str">
        <f t="shared" ca="1" si="635"/>
        <v/>
      </c>
      <c r="CX792" s="46" t="str">
        <f t="shared" ca="1" si="636"/>
        <v/>
      </c>
      <c r="CY792" s="44" t="str">
        <f t="shared" ca="1" si="637"/>
        <v/>
      </c>
    </row>
    <row r="793" spans="28:103">
      <c r="AB793" s="163" t="str">
        <f t="shared" si="627"/>
        <v/>
      </c>
      <c r="AC793" s="163" t="str">
        <f t="shared" si="628"/>
        <v/>
      </c>
      <c r="BS793" s="163" t="str">
        <f t="shared" si="629"/>
        <v/>
      </c>
      <c r="BT793" s="163" t="str">
        <f t="shared" si="630"/>
        <v/>
      </c>
      <c r="BY793" s="164" t="str">
        <f t="shared" ca="1" si="638"/>
        <v/>
      </c>
      <c r="BZ793" s="44" t="str">
        <f ca="1">IF(COUNTIF($CN$2:CN1778,BY793)=1,VLOOKUP(BY793,CH:CI,2), IF(COUNTIF($CN$2:CN1778,BY793)=0,$BZ$10,""))</f>
        <v/>
      </c>
      <c r="CA793" s="45" t="str">
        <f t="shared" ca="1" si="631"/>
        <v/>
      </c>
      <c r="CB793" s="45" t="str">
        <f t="shared" ca="1" si="639"/>
        <v/>
      </c>
      <c r="CC793" s="44" t="str">
        <f ca="1">IF(COUNTIF($CN$2:CN1778,BY793)=1,VLOOKUP(BY793,CJ:CK,2), IF(COUNTIF($CN$2:CN1778,BY793)=0,$CA$10,""))</f>
        <v/>
      </c>
      <c r="CD793" s="45" t="str">
        <f t="shared" ca="1" si="640"/>
        <v/>
      </c>
      <c r="CE793" s="46" t="str">
        <f t="shared" ca="1" si="641"/>
        <v/>
      </c>
      <c r="CF793" s="44" t="str">
        <f t="shared" ca="1" si="642"/>
        <v/>
      </c>
      <c r="CL793" s="163" t="str">
        <f t="shared" si="625"/>
        <v/>
      </c>
      <c r="CM793" s="163" t="str">
        <f t="shared" si="626"/>
        <v/>
      </c>
      <c r="CR793" s="164" t="str">
        <f t="shared" ca="1" si="632"/>
        <v/>
      </c>
      <c r="CS793" s="44" t="str">
        <f ca="1">IF(COUNTIF($DG$2:DG1778,CR793)=1,VLOOKUP(CR793,DA:DB,2), IF(COUNTIF($DG$2:DG1778,CR793)=0,$CS$10,""))</f>
        <v/>
      </c>
      <c r="CT793" s="45" t="str">
        <f t="shared" ca="1" si="633"/>
        <v/>
      </c>
      <c r="CU793" s="45" t="str">
        <f t="shared" ca="1" si="634"/>
        <v/>
      </c>
      <c r="CV793" s="44" t="str">
        <f ca="1">IF(COUNTIF($DG$2:DG1778,CR793)=1,VLOOKUP(CR793,DC:DD,2), IF(COUNTIF($DG$2:DG1778,CR793)=0,$CT$10,""))</f>
        <v/>
      </c>
      <c r="CW793" s="45" t="str">
        <f t="shared" ca="1" si="635"/>
        <v/>
      </c>
      <c r="CX793" s="46" t="str">
        <f t="shared" ca="1" si="636"/>
        <v/>
      </c>
      <c r="CY793" s="44" t="str">
        <f t="shared" ca="1" si="637"/>
        <v/>
      </c>
    </row>
    <row r="794" spans="28:103">
      <c r="AB794" s="163" t="str">
        <f t="shared" si="627"/>
        <v/>
      </c>
      <c r="AC794" s="163" t="str">
        <f t="shared" si="628"/>
        <v/>
      </c>
      <c r="BS794" s="163" t="str">
        <f t="shared" si="629"/>
        <v/>
      </c>
      <c r="BT794" s="163" t="str">
        <f t="shared" si="630"/>
        <v/>
      </c>
      <c r="BY794" s="164" t="str">
        <f t="shared" ca="1" si="638"/>
        <v/>
      </c>
      <c r="BZ794" s="44" t="str">
        <f ca="1">IF(COUNTIF($CN$2:CN1779,BY794)=1,VLOOKUP(BY794,CH:CI,2), IF(COUNTIF($CN$2:CN1779,BY794)=0,$BZ$10,""))</f>
        <v/>
      </c>
      <c r="CA794" s="45" t="str">
        <f t="shared" ca="1" si="631"/>
        <v/>
      </c>
      <c r="CB794" s="45" t="str">
        <f t="shared" ca="1" si="639"/>
        <v/>
      </c>
      <c r="CC794" s="44" t="str">
        <f ca="1">IF(COUNTIF($CN$2:CN1779,BY794)=1,VLOOKUP(BY794,CJ:CK,2), IF(COUNTIF($CN$2:CN1779,BY794)=0,$CA$10,""))</f>
        <v/>
      </c>
      <c r="CD794" s="45" t="str">
        <f t="shared" ca="1" si="640"/>
        <v/>
      </c>
      <c r="CE794" s="46" t="str">
        <f t="shared" ca="1" si="641"/>
        <v/>
      </c>
      <c r="CF794" s="44" t="str">
        <f t="shared" ca="1" si="642"/>
        <v/>
      </c>
      <c r="CL794" s="163" t="str">
        <f t="shared" si="625"/>
        <v/>
      </c>
      <c r="CM794" s="163" t="str">
        <f t="shared" si="626"/>
        <v/>
      </c>
      <c r="CR794" s="164" t="str">
        <f t="shared" ca="1" si="632"/>
        <v/>
      </c>
      <c r="CS794" s="44" t="str">
        <f ca="1">IF(COUNTIF($DG$2:DG1779,CR794)=1,VLOOKUP(CR794,DA:DB,2), IF(COUNTIF($DG$2:DG1779,CR794)=0,$CS$10,""))</f>
        <v/>
      </c>
      <c r="CT794" s="45" t="str">
        <f t="shared" ca="1" si="633"/>
        <v/>
      </c>
      <c r="CU794" s="45" t="str">
        <f t="shared" ca="1" si="634"/>
        <v/>
      </c>
      <c r="CV794" s="44" t="str">
        <f ca="1">IF(COUNTIF($DG$2:DG1779,CR794)=1,VLOOKUP(CR794,DC:DD,2), IF(COUNTIF($DG$2:DG1779,CR794)=0,$CT$10,""))</f>
        <v/>
      </c>
      <c r="CW794" s="45" t="str">
        <f t="shared" ca="1" si="635"/>
        <v/>
      </c>
      <c r="CX794" s="46" t="str">
        <f t="shared" ca="1" si="636"/>
        <v/>
      </c>
      <c r="CY794" s="44" t="str">
        <f t="shared" ca="1" si="637"/>
        <v/>
      </c>
    </row>
    <row r="795" spans="28:103">
      <c r="AB795" s="163" t="str">
        <f t="shared" si="627"/>
        <v/>
      </c>
      <c r="AC795" s="163" t="str">
        <f t="shared" si="628"/>
        <v/>
      </c>
      <c r="BS795" s="163" t="str">
        <f t="shared" si="629"/>
        <v/>
      </c>
      <c r="BT795" s="163" t="str">
        <f t="shared" si="630"/>
        <v/>
      </c>
      <c r="BY795" s="164" t="str">
        <f t="shared" ca="1" si="638"/>
        <v/>
      </c>
      <c r="BZ795" s="44" t="str">
        <f ca="1">IF(COUNTIF($CN$2:CN1780,BY795)=1,VLOOKUP(BY795,CH:CI,2), IF(COUNTIF($CN$2:CN1780,BY795)=0,$BZ$10,""))</f>
        <v/>
      </c>
      <c r="CA795" s="45" t="str">
        <f t="shared" ca="1" si="631"/>
        <v/>
      </c>
      <c r="CB795" s="45" t="str">
        <f t="shared" ca="1" si="639"/>
        <v/>
      </c>
      <c r="CC795" s="44" t="str">
        <f ca="1">IF(COUNTIF($CN$2:CN1780,BY795)=1,VLOOKUP(BY795,CJ:CK,2), IF(COUNTIF($CN$2:CN1780,BY795)=0,$CA$10,""))</f>
        <v/>
      </c>
      <c r="CD795" s="45" t="str">
        <f t="shared" ca="1" si="640"/>
        <v/>
      </c>
      <c r="CE795" s="46" t="str">
        <f t="shared" ca="1" si="641"/>
        <v/>
      </c>
      <c r="CF795" s="44" t="str">
        <f t="shared" ca="1" si="642"/>
        <v/>
      </c>
      <c r="CL795" s="163" t="str">
        <f t="shared" si="625"/>
        <v/>
      </c>
      <c r="CM795" s="163" t="str">
        <f t="shared" si="626"/>
        <v/>
      </c>
      <c r="CR795" s="164" t="str">
        <f t="shared" ca="1" si="632"/>
        <v/>
      </c>
      <c r="CS795" s="44" t="str">
        <f ca="1">IF(COUNTIF($DG$2:DG1780,CR795)=1,VLOOKUP(CR795,DA:DB,2), IF(COUNTIF($DG$2:DG1780,CR795)=0,$CS$10,""))</f>
        <v/>
      </c>
      <c r="CT795" s="45" t="str">
        <f t="shared" ca="1" si="633"/>
        <v/>
      </c>
      <c r="CU795" s="45" t="str">
        <f t="shared" ca="1" si="634"/>
        <v/>
      </c>
      <c r="CV795" s="44" t="str">
        <f ca="1">IF(COUNTIF($DG$2:DG1780,CR795)=1,VLOOKUP(CR795,DC:DD,2), IF(COUNTIF($DG$2:DG1780,CR795)=0,$CT$10,""))</f>
        <v/>
      </c>
      <c r="CW795" s="45" t="str">
        <f t="shared" ca="1" si="635"/>
        <v/>
      </c>
      <c r="CX795" s="46" t="str">
        <f t="shared" ca="1" si="636"/>
        <v/>
      </c>
      <c r="CY795" s="44" t="str">
        <f t="shared" ca="1" si="637"/>
        <v/>
      </c>
    </row>
    <row r="796" spans="28:103">
      <c r="AB796" s="163" t="str">
        <f t="shared" si="627"/>
        <v/>
      </c>
      <c r="AC796" s="163" t="str">
        <f t="shared" si="628"/>
        <v/>
      </c>
      <c r="BS796" s="163" t="str">
        <f t="shared" si="629"/>
        <v/>
      </c>
      <c r="BT796" s="163" t="str">
        <f t="shared" si="630"/>
        <v/>
      </c>
      <c r="BY796" s="164" t="str">
        <f t="shared" ca="1" si="638"/>
        <v/>
      </c>
      <c r="BZ796" s="44" t="str">
        <f ca="1">IF(COUNTIF($CN$2:CN1781,BY796)=1,VLOOKUP(BY796,CH:CI,2), IF(COUNTIF($CN$2:CN1781,BY796)=0,$BZ$10,""))</f>
        <v/>
      </c>
      <c r="CA796" s="45" t="str">
        <f t="shared" ca="1" si="631"/>
        <v/>
      </c>
      <c r="CB796" s="45" t="str">
        <f t="shared" ca="1" si="639"/>
        <v/>
      </c>
      <c r="CC796" s="44" t="str">
        <f ca="1">IF(COUNTIF($CN$2:CN1781,BY796)=1,VLOOKUP(BY796,CJ:CK,2), IF(COUNTIF($CN$2:CN1781,BY796)=0,$CA$10,""))</f>
        <v/>
      </c>
      <c r="CD796" s="45" t="str">
        <f t="shared" ca="1" si="640"/>
        <v/>
      </c>
      <c r="CE796" s="46" t="str">
        <f t="shared" ca="1" si="641"/>
        <v/>
      </c>
      <c r="CF796" s="44" t="str">
        <f t="shared" ca="1" si="642"/>
        <v/>
      </c>
      <c r="CL796" s="163" t="str">
        <f t="shared" si="625"/>
        <v/>
      </c>
      <c r="CM796" s="163" t="str">
        <f t="shared" si="626"/>
        <v/>
      </c>
      <c r="CR796" s="164" t="str">
        <f t="shared" ca="1" si="632"/>
        <v/>
      </c>
      <c r="CS796" s="44" t="str">
        <f ca="1">IF(COUNTIF($DG$2:DG1781,CR796)=1,VLOOKUP(CR796,DA:DB,2), IF(COUNTIF($DG$2:DG1781,CR796)=0,$CS$10,""))</f>
        <v/>
      </c>
      <c r="CT796" s="45" t="str">
        <f t="shared" ca="1" si="633"/>
        <v/>
      </c>
      <c r="CU796" s="45" t="str">
        <f t="shared" ca="1" si="634"/>
        <v/>
      </c>
      <c r="CV796" s="44" t="str">
        <f ca="1">IF(COUNTIF($DG$2:DG1781,CR796)=1,VLOOKUP(CR796,DC:DD,2), IF(COUNTIF($DG$2:DG1781,CR796)=0,$CT$10,""))</f>
        <v/>
      </c>
      <c r="CW796" s="45" t="str">
        <f t="shared" ca="1" si="635"/>
        <v/>
      </c>
      <c r="CX796" s="46" t="str">
        <f t="shared" ca="1" si="636"/>
        <v/>
      </c>
      <c r="CY796" s="44" t="str">
        <f t="shared" ca="1" si="637"/>
        <v/>
      </c>
    </row>
    <row r="797" spans="28:103">
      <c r="AB797" s="163" t="str">
        <f t="shared" si="627"/>
        <v/>
      </c>
      <c r="AC797" s="163" t="str">
        <f t="shared" si="628"/>
        <v/>
      </c>
      <c r="BS797" s="163" t="str">
        <f t="shared" si="629"/>
        <v/>
      </c>
      <c r="BT797" s="163" t="str">
        <f t="shared" si="630"/>
        <v/>
      </c>
      <c r="BY797" s="164" t="str">
        <f t="shared" ca="1" si="638"/>
        <v/>
      </c>
      <c r="BZ797" s="44" t="str">
        <f ca="1">IF(COUNTIF($CN$2:CN1782,BY797)=1,VLOOKUP(BY797,CH:CI,2), IF(COUNTIF($CN$2:CN1782,BY797)=0,$BZ$10,""))</f>
        <v/>
      </c>
      <c r="CA797" s="45" t="str">
        <f t="shared" ca="1" si="631"/>
        <v/>
      </c>
      <c r="CB797" s="45" t="str">
        <f t="shared" ca="1" si="639"/>
        <v/>
      </c>
      <c r="CC797" s="44" t="str">
        <f ca="1">IF(COUNTIF($CN$2:CN1782,BY797)=1,VLOOKUP(BY797,CJ:CK,2), IF(COUNTIF($CN$2:CN1782,BY797)=0,$CA$10,""))</f>
        <v/>
      </c>
      <c r="CD797" s="45" t="str">
        <f t="shared" ca="1" si="640"/>
        <v/>
      </c>
      <c r="CE797" s="46" t="str">
        <f t="shared" ca="1" si="641"/>
        <v/>
      </c>
      <c r="CF797" s="44" t="str">
        <f t="shared" ca="1" si="642"/>
        <v/>
      </c>
      <c r="CL797" s="163" t="str">
        <f t="shared" si="625"/>
        <v/>
      </c>
      <c r="CM797" s="163" t="str">
        <f t="shared" si="626"/>
        <v/>
      </c>
      <c r="CR797" s="164" t="str">
        <f t="shared" ca="1" si="632"/>
        <v/>
      </c>
      <c r="CS797" s="44" t="str">
        <f ca="1">IF(COUNTIF($DG$2:DG1782,CR797)=1,VLOOKUP(CR797,DA:DB,2), IF(COUNTIF($DG$2:DG1782,CR797)=0,$CS$10,""))</f>
        <v/>
      </c>
      <c r="CT797" s="45" t="str">
        <f t="shared" ca="1" si="633"/>
        <v/>
      </c>
      <c r="CU797" s="45" t="str">
        <f t="shared" ca="1" si="634"/>
        <v/>
      </c>
      <c r="CV797" s="44" t="str">
        <f ca="1">IF(COUNTIF($DG$2:DG1782,CR797)=1,VLOOKUP(CR797,DC:DD,2), IF(COUNTIF($DG$2:DG1782,CR797)=0,$CT$10,""))</f>
        <v/>
      </c>
      <c r="CW797" s="45" t="str">
        <f t="shared" ca="1" si="635"/>
        <v/>
      </c>
      <c r="CX797" s="46" t="str">
        <f t="shared" ca="1" si="636"/>
        <v/>
      </c>
      <c r="CY797" s="44" t="str">
        <f t="shared" ca="1" si="637"/>
        <v/>
      </c>
    </row>
    <row r="798" spans="28:103">
      <c r="AB798" s="163" t="str">
        <f t="shared" si="627"/>
        <v/>
      </c>
      <c r="AC798" s="163" t="str">
        <f t="shared" si="628"/>
        <v/>
      </c>
      <c r="BS798" s="163" t="str">
        <f t="shared" si="629"/>
        <v/>
      </c>
      <c r="BT798" s="163" t="str">
        <f t="shared" si="630"/>
        <v/>
      </c>
      <c r="BY798" s="164" t="str">
        <f t="shared" ca="1" si="638"/>
        <v/>
      </c>
      <c r="BZ798" s="44" t="str">
        <f ca="1">IF(COUNTIF($CN$2:CN1783,BY798)=1,VLOOKUP(BY798,CH:CI,2), IF(COUNTIF($CN$2:CN1783,BY798)=0,$BZ$10,""))</f>
        <v/>
      </c>
      <c r="CA798" s="45" t="str">
        <f t="shared" ca="1" si="631"/>
        <v/>
      </c>
      <c r="CB798" s="45" t="str">
        <f t="shared" ca="1" si="639"/>
        <v/>
      </c>
      <c r="CC798" s="44" t="str">
        <f ca="1">IF(COUNTIF($CN$2:CN1783,BY798)=1,VLOOKUP(BY798,CJ:CK,2), IF(COUNTIF($CN$2:CN1783,BY798)=0,$CA$10,""))</f>
        <v/>
      </c>
      <c r="CD798" s="45" t="str">
        <f t="shared" ca="1" si="640"/>
        <v/>
      </c>
      <c r="CE798" s="46" t="str">
        <f t="shared" ca="1" si="641"/>
        <v/>
      </c>
      <c r="CF798" s="44" t="str">
        <f t="shared" ca="1" si="642"/>
        <v/>
      </c>
      <c r="CL798" s="163" t="str">
        <f t="shared" si="625"/>
        <v/>
      </c>
      <c r="CM798" s="163" t="str">
        <f t="shared" si="626"/>
        <v/>
      </c>
      <c r="CR798" s="164" t="str">
        <f t="shared" ca="1" si="632"/>
        <v/>
      </c>
      <c r="CS798" s="44" t="str">
        <f ca="1">IF(COUNTIF($DG$2:DG1783,CR798)=1,VLOOKUP(CR798,DA:DB,2), IF(COUNTIF($DG$2:DG1783,CR798)=0,$CS$10,""))</f>
        <v/>
      </c>
      <c r="CT798" s="45" t="str">
        <f t="shared" ca="1" si="633"/>
        <v/>
      </c>
      <c r="CU798" s="45" t="str">
        <f t="shared" ca="1" si="634"/>
        <v/>
      </c>
      <c r="CV798" s="44" t="str">
        <f ca="1">IF(COUNTIF($DG$2:DG1783,CR798)=1,VLOOKUP(CR798,DC:DD,2), IF(COUNTIF($DG$2:DG1783,CR798)=0,$CT$10,""))</f>
        <v/>
      </c>
      <c r="CW798" s="45" t="str">
        <f t="shared" ca="1" si="635"/>
        <v/>
      </c>
      <c r="CX798" s="46" t="str">
        <f t="shared" ca="1" si="636"/>
        <v/>
      </c>
      <c r="CY798" s="44" t="str">
        <f t="shared" ca="1" si="637"/>
        <v/>
      </c>
    </row>
    <row r="799" spans="28:103">
      <c r="AB799" s="163" t="str">
        <f t="shared" si="627"/>
        <v/>
      </c>
      <c r="AC799" s="163" t="str">
        <f t="shared" si="628"/>
        <v/>
      </c>
      <c r="BS799" s="163" t="str">
        <f t="shared" si="629"/>
        <v/>
      </c>
      <c r="BT799" s="163" t="str">
        <f t="shared" si="630"/>
        <v/>
      </c>
      <c r="BY799" s="164" t="str">
        <f t="shared" ca="1" si="638"/>
        <v/>
      </c>
      <c r="BZ799" s="44" t="str">
        <f ca="1">IF(COUNTIF($CN$2:CN1784,BY799)=1,VLOOKUP(BY799,CH:CI,2), IF(COUNTIF($CN$2:CN1784,BY799)=0,$BZ$10,""))</f>
        <v/>
      </c>
      <c r="CA799" s="45" t="str">
        <f t="shared" ca="1" si="631"/>
        <v/>
      </c>
      <c r="CB799" s="45" t="str">
        <f t="shared" ca="1" si="639"/>
        <v/>
      </c>
      <c r="CC799" s="44" t="str">
        <f ca="1">IF(COUNTIF($CN$2:CN1784,BY799)=1,VLOOKUP(BY799,CJ:CK,2), IF(COUNTIF($CN$2:CN1784,BY799)=0,$CA$10,""))</f>
        <v/>
      </c>
      <c r="CD799" s="45" t="str">
        <f t="shared" ca="1" si="640"/>
        <v/>
      </c>
      <c r="CE799" s="46" t="str">
        <f t="shared" ca="1" si="641"/>
        <v/>
      </c>
      <c r="CF799" s="44" t="str">
        <f t="shared" ca="1" si="642"/>
        <v/>
      </c>
      <c r="CL799" s="163" t="str">
        <f t="shared" si="625"/>
        <v/>
      </c>
      <c r="CM799" s="163" t="str">
        <f t="shared" si="626"/>
        <v/>
      </c>
      <c r="CR799" s="164" t="str">
        <f t="shared" ca="1" si="632"/>
        <v/>
      </c>
      <c r="CS799" s="44" t="str">
        <f ca="1">IF(COUNTIF($DG$2:DG1784,CR799)=1,VLOOKUP(CR799,DA:DB,2), IF(COUNTIF($DG$2:DG1784,CR799)=0,$CS$10,""))</f>
        <v/>
      </c>
      <c r="CT799" s="45" t="str">
        <f t="shared" ca="1" si="633"/>
        <v/>
      </c>
      <c r="CU799" s="45" t="str">
        <f t="shared" ca="1" si="634"/>
        <v/>
      </c>
      <c r="CV799" s="44" t="str">
        <f ca="1">IF(COUNTIF($DG$2:DG1784,CR799)=1,VLOOKUP(CR799,DC:DD,2), IF(COUNTIF($DG$2:DG1784,CR799)=0,$CT$10,""))</f>
        <v/>
      </c>
      <c r="CW799" s="45" t="str">
        <f t="shared" ca="1" si="635"/>
        <v/>
      </c>
      <c r="CX799" s="46" t="str">
        <f t="shared" ca="1" si="636"/>
        <v/>
      </c>
      <c r="CY799" s="44" t="str">
        <f t="shared" ca="1" si="637"/>
        <v/>
      </c>
    </row>
    <row r="800" spans="28:103">
      <c r="AB800" s="163" t="str">
        <f t="shared" si="627"/>
        <v/>
      </c>
      <c r="AC800" s="163" t="str">
        <f t="shared" si="628"/>
        <v/>
      </c>
      <c r="BS800" s="163" t="str">
        <f t="shared" si="629"/>
        <v/>
      </c>
      <c r="BT800" s="163" t="str">
        <f t="shared" si="630"/>
        <v/>
      </c>
      <c r="BY800" s="164" t="str">
        <f t="shared" ca="1" si="638"/>
        <v/>
      </c>
      <c r="BZ800" s="44" t="str">
        <f ca="1">IF(COUNTIF($CN$2:CN1785,BY800)=1,VLOOKUP(BY800,CH:CI,2), IF(COUNTIF($CN$2:CN1785,BY800)=0,$BZ$10,""))</f>
        <v/>
      </c>
      <c r="CA800" s="45" t="str">
        <f t="shared" ca="1" si="631"/>
        <v/>
      </c>
      <c r="CB800" s="45" t="str">
        <f t="shared" ca="1" si="639"/>
        <v/>
      </c>
      <c r="CC800" s="44" t="str">
        <f ca="1">IF(COUNTIF($CN$2:CN1785,BY800)=1,VLOOKUP(BY800,CJ:CK,2), IF(COUNTIF($CN$2:CN1785,BY800)=0,$CA$10,""))</f>
        <v/>
      </c>
      <c r="CD800" s="45" t="str">
        <f t="shared" ca="1" si="640"/>
        <v/>
      </c>
      <c r="CE800" s="46" t="str">
        <f t="shared" ca="1" si="641"/>
        <v/>
      </c>
      <c r="CF800" s="44" t="str">
        <f t="shared" ca="1" si="642"/>
        <v/>
      </c>
      <c r="CL800" s="163" t="str">
        <f t="shared" si="625"/>
        <v/>
      </c>
      <c r="CM800" s="163" t="str">
        <f t="shared" si="626"/>
        <v/>
      </c>
      <c r="CR800" s="164" t="str">
        <f t="shared" ca="1" si="632"/>
        <v/>
      </c>
      <c r="CS800" s="44" t="str">
        <f ca="1">IF(COUNTIF($DG$2:DG1785,CR800)=1,VLOOKUP(CR800,DA:DB,2), IF(COUNTIF($DG$2:DG1785,CR800)=0,$CS$10,""))</f>
        <v/>
      </c>
      <c r="CT800" s="45" t="str">
        <f t="shared" ca="1" si="633"/>
        <v/>
      </c>
      <c r="CU800" s="45" t="str">
        <f t="shared" ca="1" si="634"/>
        <v/>
      </c>
      <c r="CV800" s="44" t="str">
        <f ca="1">IF(COUNTIF($DG$2:DG1785,CR800)=1,VLOOKUP(CR800,DC:DD,2), IF(COUNTIF($DG$2:DG1785,CR800)=0,$CT$10,""))</f>
        <v/>
      </c>
      <c r="CW800" s="45" t="str">
        <f t="shared" ca="1" si="635"/>
        <v/>
      </c>
      <c r="CX800" s="46" t="str">
        <f t="shared" ca="1" si="636"/>
        <v/>
      </c>
      <c r="CY800" s="44" t="str">
        <f t="shared" ca="1" si="637"/>
        <v/>
      </c>
    </row>
    <row r="801" spans="28:103">
      <c r="AB801" s="163" t="str">
        <f t="shared" si="627"/>
        <v/>
      </c>
      <c r="AC801" s="163" t="str">
        <f t="shared" si="628"/>
        <v/>
      </c>
      <c r="BS801" s="163" t="str">
        <f t="shared" si="629"/>
        <v/>
      </c>
      <c r="BT801" s="163" t="str">
        <f t="shared" si="630"/>
        <v/>
      </c>
      <c r="BY801" s="164" t="str">
        <f t="shared" ca="1" si="638"/>
        <v/>
      </c>
      <c r="BZ801" s="44" t="str">
        <f ca="1">IF(COUNTIF($CN$2:CN1786,BY801)=1,VLOOKUP(BY801,CH:CI,2), IF(COUNTIF($CN$2:CN1786,BY801)=0,$BZ$10,""))</f>
        <v/>
      </c>
      <c r="CA801" s="45" t="str">
        <f t="shared" ca="1" si="631"/>
        <v/>
      </c>
      <c r="CB801" s="45" t="str">
        <f t="shared" ca="1" si="639"/>
        <v/>
      </c>
      <c r="CC801" s="44" t="str">
        <f ca="1">IF(COUNTIF($CN$2:CN1786,BY801)=1,VLOOKUP(BY801,CJ:CK,2), IF(COUNTIF($CN$2:CN1786,BY801)=0,$CA$10,""))</f>
        <v/>
      </c>
      <c r="CD801" s="45" t="str">
        <f t="shared" ca="1" si="640"/>
        <v/>
      </c>
      <c r="CE801" s="46" t="str">
        <f t="shared" ca="1" si="641"/>
        <v/>
      </c>
      <c r="CF801" s="44" t="str">
        <f t="shared" ca="1" si="642"/>
        <v/>
      </c>
      <c r="CL801" s="163" t="str">
        <f t="shared" si="625"/>
        <v/>
      </c>
      <c r="CM801" s="163" t="str">
        <f t="shared" si="626"/>
        <v/>
      </c>
      <c r="CR801" s="164" t="str">
        <f t="shared" ca="1" si="632"/>
        <v/>
      </c>
      <c r="CS801" s="44" t="str">
        <f ca="1">IF(COUNTIF($DG$2:DG1786,CR801)=1,VLOOKUP(CR801,DA:DB,2), IF(COUNTIF($DG$2:DG1786,CR801)=0,$CS$10,""))</f>
        <v/>
      </c>
      <c r="CT801" s="45" t="str">
        <f t="shared" ca="1" si="633"/>
        <v/>
      </c>
      <c r="CU801" s="45" t="str">
        <f t="shared" ca="1" si="634"/>
        <v/>
      </c>
      <c r="CV801" s="44" t="str">
        <f ca="1">IF(COUNTIF($DG$2:DG1786,CR801)=1,VLOOKUP(CR801,DC:DD,2), IF(COUNTIF($DG$2:DG1786,CR801)=0,$CT$10,""))</f>
        <v/>
      </c>
      <c r="CW801" s="45" t="str">
        <f t="shared" ca="1" si="635"/>
        <v/>
      </c>
      <c r="CX801" s="46" t="str">
        <f t="shared" ca="1" si="636"/>
        <v/>
      </c>
      <c r="CY801" s="44" t="str">
        <f t="shared" ca="1" si="637"/>
        <v/>
      </c>
    </row>
    <row r="802" spans="28:103">
      <c r="AB802" s="163" t="str">
        <f t="shared" si="627"/>
        <v/>
      </c>
      <c r="AC802" s="163" t="str">
        <f t="shared" si="628"/>
        <v/>
      </c>
      <c r="BS802" s="163" t="str">
        <f t="shared" si="629"/>
        <v/>
      </c>
      <c r="BT802" s="163" t="str">
        <f t="shared" si="630"/>
        <v/>
      </c>
      <c r="BY802" s="164" t="str">
        <f t="shared" ca="1" si="638"/>
        <v/>
      </c>
      <c r="BZ802" s="44" t="str">
        <f ca="1">IF(COUNTIF($CN$2:CN1787,BY802)=1,VLOOKUP(BY802,CH:CI,2), IF(COUNTIF($CN$2:CN1787,BY802)=0,$BZ$10,""))</f>
        <v/>
      </c>
      <c r="CA802" s="45" t="str">
        <f t="shared" ca="1" si="631"/>
        <v/>
      </c>
      <c r="CB802" s="45" t="str">
        <f t="shared" ca="1" si="639"/>
        <v/>
      </c>
      <c r="CC802" s="44" t="str">
        <f ca="1">IF(COUNTIF($CN$2:CN1787,BY802)=1,VLOOKUP(BY802,CJ:CK,2), IF(COUNTIF($CN$2:CN1787,BY802)=0,$CA$10,""))</f>
        <v/>
      </c>
      <c r="CD802" s="45" t="str">
        <f t="shared" ca="1" si="640"/>
        <v/>
      </c>
      <c r="CE802" s="46" t="str">
        <f t="shared" ca="1" si="641"/>
        <v/>
      </c>
      <c r="CF802" s="44" t="str">
        <f t="shared" ca="1" si="642"/>
        <v/>
      </c>
      <c r="CL802" s="163" t="str">
        <f t="shared" si="625"/>
        <v/>
      </c>
      <c r="CM802" s="163" t="str">
        <f t="shared" si="626"/>
        <v/>
      </c>
      <c r="CR802" s="164" t="str">
        <f t="shared" ca="1" si="632"/>
        <v/>
      </c>
      <c r="CS802" s="44" t="str">
        <f ca="1">IF(COUNTIF($DG$2:DG1787,CR802)=1,VLOOKUP(CR802,DA:DB,2), IF(COUNTIF($DG$2:DG1787,CR802)=0,$CS$10,""))</f>
        <v/>
      </c>
      <c r="CT802" s="45" t="str">
        <f t="shared" ca="1" si="633"/>
        <v/>
      </c>
      <c r="CU802" s="45" t="str">
        <f t="shared" ca="1" si="634"/>
        <v/>
      </c>
      <c r="CV802" s="44" t="str">
        <f ca="1">IF(COUNTIF($DG$2:DG1787,CR802)=1,VLOOKUP(CR802,DC:DD,2), IF(COUNTIF($DG$2:DG1787,CR802)=0,$CT$10,""))</f>
        <v/>
      </c>
      <c r="CW802" s="45" t="str">
        <f t="shared" ca="1" si="635"/>
        <v/>
      </c>
      <c r="CX802" s="46" t="str">
        <f t="shared" ca="1" si="636"/>
        <v/>
      </c>
      <c r="CY802" s="44" t="str">
        <f t="shared" ca="1" si="637"/>
        <v/>
      </c>
    </row>
    <row r="803" spans="28:103">
      <c r="AB803" s="163" t="str">
        <f t="shared" si="627"/>
        <v/>
      </c>
      <c r="AC803" s="163" t="str">
        <f t="shared" si="628"/>
        <v/>
      </c>
      <c r="BS803" s="163" t="str">
        <f t="shared" si="629"/>
        <v/>
      </c>
      <c r="BT803" s="163" t="str">
        <f t="shared" si="630"/>
        <v/>
      </c>
      <c r="BY803" s="164" t="str">
        <f t="shared" ca="1" si="638"/>
        <v/>
      </c>
      <c r="BZ803" s="44" t="str">
        <f ca="1">IF(COUNTIF($CN$2:CN1788,BY803)=1,VLOOKUP(BY803,CH:CI,2), IF(COUNTIF($CN$2:CN1788,BY803)=0,$BZ$10,""))</f>
        <v/>
      </c>
      <c r="CA803" s="45" t="str">
        <f t="shared" ca="1" si="631"/>
        <v/>
      </c>
      <c r="CB803" s="45" t="str">
        <f t="shared" ca="1" si="639"/>
        <v/>
      </c>
      <c r="CC803" s="44" t="str">
        <f ca="1">IF(COUNTIF($CN$2:CN1788,BY803)=1,VLOOKUP(BY803,CJ:CK,2), IF(COUNTIF($CN$2:CN1788,BY803)=0,$CA$10,""))</f>
        <v/>
      </c>
      <c r="CD803" s="45" t="str">
        <f t="shared" ca="1" si="640"/>
        <v/>
      </c>
      <c r="CE803" s="46" t="str">
        <f t="shared" ca="1" si="641"/>
        <v/>
      </c>
      <c r="CF803" s="44" t="str">
        <f t="shared" ca="1" si="642"/>
        <v/>
      </c>
      <c r="CL803" s="163" t="str">
        <f t="shared" si="625"/>
        <v/>
      </c>
      <c r="CM803" s="163" t="str">
        <f t="shared" si="626"/>
        <v/>
      </c>
      <c r="CR803" s="164" t="str">
        <f t="shared" ca="1" si="632"/>
        <v/>
      </c>
      <c r="CS803" s="44" t="str">
        <f ca="1">IF(COUNTIF($DG$2:DG1788,CR803)=1,VLOOKUP(CR803,DA:DB,2), IF(COUNTIF($DG$2:DG1788,CR803)=0,$CS$10,""))</f>
        <v/>
      </c>
      <c r="CT803" s="45" t="str">
        <f t="shared" ca="1" si="633"/>
        <v/>
      </c>
      <c r="CU803" s="45" t="str">
        <f t="shared" ca="1" si="634"/>
        <v/>
      </c>
      <c r="CV803" s="44" t="str">
        <f ca="1">IF(COUNTIF($DG$2:DG1788,CR803)=1,VLOOKUP(CR803,DC:DD,2), IF(COUNTIF($DG$2:DG1788,CR803)=0,$CT$10,""))</f>
        <v/>
      </c>
      <c r="CW803" s="45" t="str">
        <f t="shared" ca="1" si="635"/>
        <v/>
      </c>
      <c r="CX803" s="46" t="str">
        <f t="shared" ca="1" si="636"/>
        <v/>
      </c>
      <c r="CY803" s="44" t="str">
        <f t="shared" ca="1" si="637"/>
        <v/>
      </c>
    </row>
    <row r="804" spans="28:103">
      <c r="AB804" s="163" t="str">
        <f t="shared" si="627"/>
        <v/>
      </c>
      <c r="AC804" s="163" t="str">
        <f t="shared" si="628"/>
        <v/>
      </c>
      <c r="BS804" s="163" t="str">
        <f t="shared" si="629"/>
        <v/>
      </c>
      <c r="BT804" s="163" t="str">
        <f t="shared" si="630"/>
        <v/>
      </c>
      <c r="BY804" s="164" t="str">
        <f t="shared" ca="1" si="638"/>
        <v/>
      </c>
      <c r="BZ804" s="44" t="str">
        <f ca="1">IF(COUNTIF($CN$2:CN1789,BY804)=1,VLOOKUP(BY804,CH:CI,2), IF(COUNTIF($CN$2:CN1789,BY804)=0,$BZ$10,""))</f>
        <v/>
      </c>
      <c r="CA804" s="45" t="str">
        <f t="shared" ca="1" si="631"/>
        <v/>
      </c>
      <c r="CB804" s="45" t="str">
        <f t="shared" ca="1" si="639"/>
        <v/>
      </c>
      <c r="CC804" s="44" t="str">
        <f ca="1">IF(COUNTIF($CN$2:CN1789,BY804)=1,VLOOKUP(BY804,CJ:CK,2), IF(COUNTIF($CN$2:CN1789,BY804)=0,$CA$10,""))</f>
        <v/>
      </c>
      <c r="CD804" s="45" t="str">
        <f t="shared" ca="1" si="640"/>
        <v/>
      </c>
      <c r="CE804" s="46" t="str">
        <f t="shared" ca="1" si="641"/>
        <v/>
      </c>
      <c r="CF804" s="44" t="str">
        <f t="shared" ca="1" si="642"/>
        <v/>
      </c>
      <c r="CL804" s="163" t="str">
        <f t="shared" si="625"/>
        <v/>
      </c>
      <c r="CM804" s="163" t="str">
        <f t="shared" si="626"/>
        <v/>
      </c>
      <c r="CR804" s="164" t="str">
        <f t="shared" ca="1" si="632"/>
        <v/>
      </c>
      <c r="CS804" s="44" t="str">
        <f ca="1">IF(COUNTIF($DG$2:DG1789,CR804)=1,VLOOKUP(CR804,DA:DB,2), IF(COUNTIF($DG$2:DG1789,CR804)=0,$CS$10,""))</f>
        <v/>
      </c>
      <c r="CT804" s="45" t="str">
        <f t="shared" ca="1" si="633"/>
        <v/>
      </c>
      <c r="CU804" s="45" t="str">
        <f t="shared" ca="1" si="634"/>
        <v/>
      </c>
      <c r="CV804" s="44" t="str">
        <f ca="1">IF(COUNTIF($DG$2:DG1789,CR804)=1,VLOOKUP(CR804,DC:DD,2), IF(COUNTIF($DG$2:DG1789,CR804)=0,$CT$10,""))</f>
        <v/>
      </c>
      <c r="CW804" s="45" t="str">
        <f t="shared" ca="1" si="635"/>
        <v/>
      </c>
      <c r="CX804" s="46" t="str">
        <f t="shared" ca="1" si="636"/>
        <v/>
      </c>
      <c r="CY804" s="44" t="str">
        <f t="shared" ca="1" si="637"/>
        <v/>
      </c>
    </row>
    <row r="805" spans="28:103">
      <c r="AB805" s="163" t="str">
        <f t="shared" si="627"/>
        <v/>
      </c>
      <c r="AC805" s="163" t="str">
        <f t="shared" si="628"/>
        <v/>
      </c>
      <c r="BS805" s="163" t="str">
        <f t="shared" si="629"/>
        <v/>
      </c>
      <c r="BT805" s="163" t="str">
        <f t="shared" si="630"/>
        <v/>
      </c>
      <c r="BY805" s="164" t="str">
        <f t="shared" ca="1" si="638"/>
        <v/>
      </c>
      <c r="BZ805" s="44" t="str">
        <f ca="1">IF(COUNTIF($CN$2:CN1790,BY805)=1,VLOOKUP(BY805,CH:CI,2), IF(COUNTIF($CN$2:CN1790,BY805)=0,$BZ$10,""))</f>
        <v/>
      </c>
      <c r="CA805" s="45" t="str">
        <f t="shared" ca="1" si="631"/>
        <v/>
      </c>
      <c r="CB805" s="45" t="str">
        <f t="shared" ca="1" si="639"/>
        <v/>
      </c>
      <c r="CC805" s="44" t="str">
        <f ca="1">IF(COUNTIF($CN$2:CN1790,BY805)=1,VLOOKUP(BY805,CJ:CK,2), IF(COUNTIF($CN$2:CN1790,BY805)=0,$CA$10,""))</f>
        <v/>
      </c>
      <c r="CD805" s="45" t="str">
        <f t="shared" ca="1" si="640"/>
        <v/>
      </c>
      <c r="CE805" s="46" t="str">
        <f t="shared" ca="1" si="641"/>
        <v/>
      </c>
      <c r="CF805" s="44" t="str">
        <f t="shared" ca="1" si="642"/>
        <v/>
      </c>
      <c r="CL805" s="163" t="str">
        <f t="shared" si="625"/>
        <v/>
      </c>
      <c r="CM805" s="163" t="str">
        <f t="shared" si="626"/>
        <v/>
      </c>
      <c r="CR805" s="164" t="str">
        <f t="shared" ca="1" si="632"/>
        <v/>
      </c>
      <c r="CS805" s="44" t="str">
        <f ca="1">IF(COUNTIF($DG$2:DG1790,CR805)=1,VLOOKUP(CR805,DA:DB,2), IF(COUNTIF($DG$2:DG1790,CR805)=0,$CS$10,""))</f>
        <v/>
      </c>
      <c r="CT805" s="45" t="str">
        <f t="shared" ca="1" si="633"/>
        <v/>
      </c>
      <c r="CU805" s="45" t="str">
        <f t="shared" ca="1" si="634"/>
        <v/>
      </c>
      <c r="CV805" s="44" t="str">
        <f ca="1">IF(COUNTIF($DG$2:DG1790,CR805)=1,VLOOKUP(CR805,DC:DD,2), IF(COUNTIF($DG$2:DG1790,CR805)=0,$CT$10,""))</f>
        <v/>
      </c>
      <c r="CW805" s="45" t="str">
        <f t="shared" ca="1" si="635"/>
        <v/>
      </c>
      <c r="CX805" s="46" t="str">
        <f t="shared" ca="1" si="636"/>
        <v/>
      </c>
      <c r="CY805" s="44" t="str">
        <f t="shared" ca="1" si="637"/>
        <v/>
      </c>
    </row>
    <row r="806" spans="28:103">
      <c r="AB806" s="163" t="str">
        <f t="shared" si="627"/>
        <v/>
      </c>
      <c r="AC806" s="163" t="str">
        <f t="shared" si="628"/>
        <v/>
      </c>
      <c r="BS806" s="163" t="str">
        <f t="shared" si="629"/>
        <v/>
      </c>
      <c r="BT806" s="163" t="str">
        <f t="shared" si="630"/>
        <v/>
      </c>
      <c r="BY806" s="164" t="str">
        <f t="shared" ca="1" si="638"/>
        <v/>
      </c>
      <c r="BZ806" s="44" t="str">
        <f ca="1">IF(COUNTIF($CN$2:CN1791,BY806)=1,VLOOKUP(BY806,CH:CI,2), IF(COUNTIF($CN$2:CN1791,BY806)=0,$BZ$10,""))</f>
        <v/>
      </c>
      <c r="CA806" s="45" t="str">
        <f t="shared" ca="1" si="631"/>
        <v/>
      </c>
      <c r="CB806" s="45" t="str">
        <f t="shared" ca="1" si="639"/>
        <v/>
      </c>
      <c r="CC806" s="44" t="str">
        <f ca="1">IF(COUNTIF($CN$2:CN1791,BY806)=1,VLOOKUP(BY806,CJ:CK,2), IF(COUNTIF($CN$2:CN1791,BY806)=0,$CA$10,""))</f>
        <v/>
      </c>
      <c r="CD806" s="45" t="str">
        <f t="shared" ca="1" si="640"/>
        <v/>
      </c>
      <c r="CE806" s="46" t="str">
        <f t="shared" ca="1" si="641"/>
        <v/>
      </c>
      <c r="CF806" s="44" t="str">
        <f t="shared" ca="1" si="642"/>
        <v/>
      </c>
      <c r="CL806" s="163" t="str">
        <f t="shared" si="625"/>
        <v/>
      </c>
      <c r="CM806" s="163" t="str">
        <f t="shared" si="626"/>
        <v/>
      </c>
      <c r="CR806" s="164" t="str">
        <f t="shared" ca="1" si="632"/>
        <v/>
      </c>
      <c r="CS806" s="44" t="str">
        <f ca="1">IF(COUNTIF($DG$2:DG1791,CR806)=1,VLOOKUP(CR806,DA:DB,2), IF(COUNTIF($DG$2:DG1791,CR806)=0,$CS$10,""))</f>
        <v/>
      </c>
      <c r="CT806" s="45" t="str">
        <f t="shared" ca="1" si="633"/>
        <v/>
      </c>
      <c r="CU806" s="45" t="str">
        <f t="shared" ca="1" si="634"/>
        <v/>
      </c>
      <c r="CV806" s="44" t="str">
        <f ca="1">IF(COUNTIF($DG$2:DG1791,CR806)=1,VLOOKUP(CR806,DC:DD,2), IF(COUNTIF($DG$2:DG1791,CR806)=0,$CT$10,""))</f>
        <v/>
      </c>
      <c r="CW806" s="45" t="str">
        <f t="shared" ca="1" si="635"/>
        <v/>
      </c>
      <c r="CX806" s="46" t="str">
        <f t="shared" ca="1" si="636"/>
        <v/>
      </c>
      <c r="CY806" s="44" t="str">
        <f t="shared" ca="1" si="637"/>
        <v/>
      </c>
    </row>
    <row r="807" spans="28:103">
      <c r="AB807" s="163" t="str">
        <f t="shared" si="627"/>
        <v/>
      </c>
      <c r="AC807" s="163" t="str">
        <f t="shared" si="628"/>
        <v/>
      </c>
      <c r="BS807" s="163" t="str">
        <f t="shared" si="629"/>
        <v/>
      </c>
      <c r="BT807" s="163" t="str">
        <f t="shared" si="630"/>
        <v/>
      </c>
      <c r="BY807" s="164" t="str">
        <f t="shared" ca="1" si="638"/>
        <v/>
      </c>
      <c r="BZ807" s="44" t="str">
        <f ca="1">IF(COUNTIF($CN$2:CN1792,BY807)=1,VLOOKUP(BY807,CH:CI,2), IF(COUNTIF($CN$2:CN1792,BY807)=0,$BZ$10,""))</f>
        <v/>
      </c>
      <c r="CA807" s="45" t="str">
        <f t="shared" ca="1" si="631"/>
        <v/>
      </c>
      <c r="CB807" s="45" t="str">
        <f t="shared" ca="1" si="639"/>
        <v/>
      </c>
      <c r="CC807" s="44" t="str">
        <f ca="1">IF(COUNTIF($CN$2:CN1792,BY807)=1,VLOOKUP(BY807,CJ:CK,2), IF(COUNTIF($CN$2:CN1792,BY807)=0,$CA$10,""))</f>
        <v/>
      </c>
      <c r="CD807" s="45" t="str">
        <f t="shared" ca="1" si="640"/>
        <v/>
      </c>
      <c r="CE807" s="46" t="str">
        <f t="shared" ca="1" si="641"/>
        <v/>
      </c>
      <c r="CF807" s="44" t="str">
        <f t="shared" ca="1" si="642"/>
        <v/>
      </c>
      <c r="CL807" s="163" t="str">
        <f t="shared" si="625"/>
        <v/>
      </c>
      <c r="CM807" s="163" t="str">
        <f t="shared" si="626"/>
        <v/>
      </c>
      <c r="CR807" s="164" t="str">
        <f t="shared" ca="1" si="632"/>
        <v/>
      </c>
      <c r="CS807" s="44" t="str">
        <f ca="1">IF(COUNTIF($DG$2:DG1792,CR807)=1,VLOOKUP(CR807,DA:DB,2), IF(COUNTIF($DG$2:DG1792,CR807)=0,$CS$10,""))</f>
        <v/>
      </c>
      <c r="CT807" s="45" t="str">
        <f t="shared" ca="1" si="633"/>
        <v/>
      </c>
      <c r="CU807" s="45" t="str">
        <f t="shared" ca="1" si="634"/>
        <v/>
      </c>
      <c r="CV807" s="44" t="str">
        <f ca="1">IF(COUNTIF($DG$2:DG1792,CR807)=1,VLOOKUP(CR807,DC:DD,2), IF(COUNTIF($DG$2:DG1792,CR807)=0,$CT$10,""))</f>
        <v/>
      </c>
      <c r="CW807" s="45" t="str">
        <f t="shared" ca="1" si="635"/>
        <v/>
      </c>
      <c r="CX807" s="46" t="str">
        <f t="shared" ca="1" si="636"/>
        <v/>
      </c>
      <c r="CY807" s="44" t="str">
        <f t="shared" ca="1" si="637"/>
        <v/>
      </c>
    </row>
    <row r="808" spans="28:103">
      <c r="AB808" s="163" t="str">
        <f t="shared" si="627"/>
        <v/>
      </c>
      <c r="AC808" s="163" t="str">
        <f t="shared" si="628"/>
        <v/>
      </c>
      <c r="BS808" s="163" t="str">
        <f t="shared" si="629"/>
        <v/>
      </c>
      <c r="BT808" s="163" t="str">
        <f t="shared" si="630"/>
        <v/>
      </c>
      <c r="BY808" s="164" t="str">
        <f t="shared" ca="1" si="638"/>
        <v/>
      </c>
      <c r="BZ808" s="44" t="str">
        <f ca="1">IF(COUNTIF($CN$2:CN1793,BY808)=1,VLOOKUP(BY808,CH:CI,2), IF(COUNTIF($CN$2:CN1793,BY808)=0,$BZ$10,""))</f>
        <v/>
      </c>
      <c r="CA808" s="45" t="str">
        <f t="shared" ca="1" si="631"/>
        <v/>
      </c>
      <c r="CB808" s="45" t="str">
        <f t="shared" ca="1" si="639"/>
        <v/>
      </c>
      <c r="CC808" s="44" t="str">
        <f ca="1">IF(COUNTIF($CN$2:CN1793,BY808)=1,VLOOKUP(BY808,CJ:CK,2), IF(COUNTIF($CN$2:CN1793,BY808)=0,$CA$10,""))</f>
        <v/>
      </c>
      <c r="CD808" s="45" t="str">
        <f t="shared" ca="1" si="640"/>
        <v/>
      </c>
      <c r="CE808" s="46" t="str">
        <f t="shared" ca="1" si="641"/>
        <v/>
      </c>
      <c r="CF808" s="44" t="str">
        <f t="shared" ca="1" si="642"/>
        <v/>
      </c>
      <c r="CL808" s="163" t="str">
        <f t="shared" si="625"/>
        <v/>
      </c>
      <c r="CM808" s="163" t="str">
        <f t="shared" si="626"/>
        <v/>
      </c>
      <c r="CR808" s="164" t="str">
        <f t="shared" ca="1" si="632"/>
        <v/>
      </c>
      <c r="CS808" s="44" t="str">
        <f ca="1">IF(COUNTIF($DG$2:DG1793,CR808)=1,VLOOKUP(CR808,DA:DB,2), IF(COUNTIF($DG$2:DG1793,CR808)=0,$CS$10,""))</f>
        <v/>
      </c>
      <c r="CT808" s="45" t="str">
        <f t="shared" ca="1" si="633"/>
        <v/>
      </c>
      <c r="CU808" s="45" t="str">
        <f t="shared" ca="1" si="634"/>
        <v/>
      </c>
      <c r="CV808" s="44" t="str">
        <f ca="1">IF(COUNTIF($DG$2:DG1793,CR808)=1,VLOOKUP(CR808,DC:DD,2), IF(COUNTIF($DG$2:DG1793,CR808)=0,$CT$10,""))</f>
        <v/>
      </c>
      <c r="CW808" s="45" t="str">
        <f t="shared" ca="1" si="635"/>
        <v/>
      </c>
      <c r="CX808" s="46" t="str">
        <f t="shared" ca="1" si="636"/>
        <v/>
      </c>
      <c r="CY808" s="44" t="str">
        <f t="shared" ca="1" si="637"/>
        <v/>
      </c>
    </row>
    <row r="809" spans="28:103">
      <c r="AB809" s="163" t="str">
        <f t="shared" si="627"/>
        <v/>
      </c>
      <c r="AC809" s="163" t="str">
        <f t="shared" si="628"/>
        <v/>
      </c>
      <c r="BS809" s="163" t="str">
        <f t="shared" si="629"/>
        <v/>
      </c>
      <c r="BT809" s="163" t="str">
        <f t="shared" si="630"/>
        <v/>
      </c>
      <c r="BY809" s="164" t="str">
        <f t="shared" ca="1" si="638"/>
        <v/>
      </c>
      <c r="BZ809" s="44" t="str">
        <f ca="1">IF(COUNTIF($CN$2:CN1794,BY809)=1,VLOOKUP(BY809,CH:CI,2), IF(COUNTIF($CN$2:CN1794,BY809)=0,$BZ$10,""))</f>
        <v/>
      </c>
      <c r="CA809" s="45" t="str">
        <f t="shared" ca="1" si="631"/>
        <v/>
      </c>
      <c r="CB809" s="45" t="str">
        <f t="shared" ca="1" si="639"/>
        <v/>
      </c>
      <c r="CC809" s="44" t="str">
        <f ca="1">IF(COUNTIF($CN$2:CN1794,BY809)=1,VLOOKUP(BY809,CJ:CK,2), IF(COUNTIF($CN$2:CN1794,BY809)=0,$CA$10,""))</f>
        <v/>
      </c>
      <c r="CD809" s="45" t="str">
        <f t="shared" ca="1" si="640"/>
        <v/>
      </c>
      <c r="CE809" s="46" t="str">
        <f t="shared" ca="1" si="641"/>
        <v/>
      </c>
      <c r="CF809" s="44" t="str">
        <f t="shared" ca="1" si="642"/>
        <v/>
      </c>
      <c r="CL809" s="163" t="str">
        <f t="shared" si="625"/>
        <v/>
      </c>
      <c r="CM809" s="163" t="str">
        <f t="shared" si="626"/>
        <v/>
      </c>
      <c r="CR809" s="164" t="str">
        <f t="shared" ca="1" si="632"/>
        <v/>
      </c>
      <c r="CS809" s="44" t="str">
        <f ca="1">IF(COUNTIF($DG$2:DG1794,CR809)=1,VLOOKUP(CR809,DA:DB,2), IF(COUNTIF($DG$2:DG1794,CR809)=0,$CS$10,""))</f>
        <v/>
      </c>
      <c r="CT809" s="45" t="str">
        <f t="shared" ca="1" si="633"/>
        <v/>
      </c>
      <c r="CU809" s="45" t="str">
        <f t="shared" ca="1" si="634"/>
        <v/>
      </c>
      <c r="CV809" s="44" t="str">
        <f ca="1">IF(COUNTIF($DG$2:DG1794,CR809)=1,VLOOKUP(CR809,DC:DD,2), IF(COUNTIF($DG$2:DG1794,CR809)=0,$CT$10,""))</f>
        <v/>
      </c>
      <c r="CW809" s="45" t="str">
        <f t="shared" ca="1" si="635"/>
        <v/>
      </c>
      <c r="CX809" s="46" t="str">
        <f t="shared" ca="1" si="636"/>
        <v/>
      </c>
      <c r="CY809" s="44" t="str">
        <f t="shared" ca="1" si="637"/>
        <v/>
      </c>
    </row>
    <row r="810" spans="28:103">
      <c r="AB810" s="163" t="str">
        <f t="shared" si="627"/>
        <v/>
      </c>
      <c r="AC810" s="163" t="str">
        <f t="shared" si="628"/>
        <v/>
      </c>
      <c r="BS810" s="163" t="str">
        <f t="shared" si="629"/>
        <v/>
      </c>
      <c r="BT810" s="163" t="str">
        <f t="shared" si="630"/>
        <v/>
      </c>
      <c r="BY810" s="164" t="str">
        <f t="shared" ca="1" si="638"/>
        <v/>
      </c>
      <c r="BZ810" s="44" t="str">
        <f ca="1">IF(COUNTIF($CN$2:CN1795,BY810)=1,VLOOKUP(BY810,CH:CI,2), IF(COUNTIF($CN$2:CN1795,BY810)=0,$BZ$10,""))</f>
        <v/>
      </c>
      <c r="CA810" s="45" t="str">
        <f t="shared" ca="1" si="631"/>
        <v/>
      </c>
      <c r="CB810" s="45" t="str">
        <f t="shared" ca="1" si="639"/>
        <v/>
      </c>
      <c r="CC810" s="44" t="str">
        <f ca="1">IF(COUNTIF($CN$2:CN1795,BY810)=1,VLOOKUP(BY810,CJ:CK,2), IF(COUNTIF($CN$2:CN1795,BY810)=0,$CA$10,""))</f>
        <v/>
      </c>
      <c r="CD810" s="45" t="str">
        <f t="shared" ca="1" si="640"/>
        <v/>
      </c>
      <c r="CE810" s="46" t="str">
        <f t="shared" ca="1" si="641"/>
        <v/>
      </c>
      <c r="CF810" s="44" t="str">
        <f t="shared" ca="1" si="642"/>
        <v/>
      </c>
      <c r="CL810" s="163" t="str">
        <f t="shared" si="625"/>
        <v/>
      </c>
      <c r="CM810" s="163" t="str">
        <f t="shared" si="626"/>
        <v/>
      </c>
      <c r="CR810" s="164" t="str">
        <f t="shared" ca="1" si="632"/>
        <v/>
      </c>
      <c r="CS810" s="44" t="str">
        <f ca="1">IF(COUNTIF($DG$2:DG1795,CR810)=1,VLOOKUP(CR810,DA:DB,2), IF(COUNTIF($DG$2:DG1795,CR810)=0,$CS$10,""))</f>
        <v/>
      </c>
      <c r="CT810" s="45" t="str">
        <f t="shared" ca="1" si="633"/>
        <v/>
      </c>
      <c r="CU810" s="45" t="str">
        <f t="shared" ca="1" si="634"/>
        <v/>
      </c>
      <c r="CV810" s="44" t="str">
        <f ca="1">IF(COUNTIF($DG$2:DG1795,CR810)=1,VLOOKUP(CR810,DC:DD,2), IF(COUNTIF($DG$2:DG1795,CR810)=0,$CT$10,""))</f>
        <v/>
      </c>
      <c r="CW810" s="45" t="str">
        <f t="shared" ca="1" si="635"/>
        <v/>
      </c>
      <c r="CX810" s="46" t="str">
        <f t="shared" ca="1" si="636"/>
        <v/>
      </c>
      <c r="CY810" s="44" t="str">
        <f t="shared" ca="1" si="637"/>
        <v/>
      </c>
    </row>
    <row r="811" spans="28:103">
      <c r="AB811" s="163" t="str">
        <f t="shared" si="627"/>
        <v/>
      </c>
      <c r="AC811" s="163" t="str">
        <f t="shared" si="628"/>
        <v/>
      </c>
      <c r="BS811" s="163" t="str">
        <f t="shared" si="629"/>
        <v/>
      </c>
      <c r="BT811" s="163" t="str">
        <f t="shared" si="630"/>
        <v/>
      </c>
      <c r="BY811" s="164" t="str">
        <f t="shared" ca="1" si="638"/>
        <v/>
      </c>
      <c r="BZ811" s="44" t="str">
        <f ca="1">IF(COUNTIF($CN$2:CN1796,BY811)=1,VLOOKUP(BY811,CH:CI,2), IF(COUNTIF($CN$2:CN1796,BY811)=0,$BZ$10,""))</f>
        <v/>
      </c>
      <c r="CA811" s="45" t="str">
        <f t="shared" ca="1" si="631"/>
        <v/>
      </c>
      <c r="CB811" s="45" t="str">
        <f t="shared" ca="1" si="639"/>
        <v/>
      </c>
      <c r="CC811" s="44" t="str">
        <f ca="1">IF(COUNTIF($CN$2:CN1796,BY811)=1,VLOOKUP(BY811,CJ:CK,2), IF(COUNTIF($CN$2:CN1796,BY811)=0,$CA$10,""))</f>
        <v/>
      </c>
      <c r="CD811" s="45" t="str">
        <f t="shared" ca="1" si="640"/>
        <v/>
      </c>
      <c r="CE811" s="46" t="str">
        <f t="shared" ca="1" si="641"/>
        <v/>
      </c>
      <c r="CF811" s="44" t="str">
        <f t="shared" ca="1" si="642"/>
        <v/>
      </c>
      <c r="CL811" s="163" t="str">
        <f t="shared" si="625"/>
        <v/>
      </c>
      <c r="CM811" s="163" t="str">
        <f t="shared" si="626"/>
        <v/>
      </c>
      <c r="CR811" s="164" t="str">
        <f t="shared" ca="1" si="632"/>
        <v/>
      </c>
      <c r="CS811" s="44" t="str">
        <f ca="1">IF(COUNTIF($DG$2:DG1796,CR811)=1,VLOOKUP(CR811,DA:DB,2), IF(COUNTIF($DG$2:DG1796,CR811)=0,$CS$10,""))</f>
        <v/>
      </c>
      <c r="CT811" s="45" t="str">
        <f t="shared" ca="1" si="633"/>
        <v/>
      </c>
      <c r="CU811" s="45" t="str">
        <f t="shared" ca="1" si="634"/>
        <v/>
      </c>
      <c r="CV811" s="44" t="str">
        <f ca="1">IF(COUNTIF($DG$2:DG1796,CR811)=1,VLOOKUP(CR811,DC:DD,2), IF(COUNTIF($DG$2:DG1796,CR811)=0,$CT$10,""))</f>
        <v/>
      </c>
      <c r="CW811" s="45" t="str">
        <f t="shared" ca="1" si="635"/>
        <v/>
      </c>
      <c r="CX811" s="46" t="str">
        <f t="shared" ca="1" si="636"/>
        <v/>
      </c>
      <c r="CY811" s="44" t="str">
        <f t="shared" ca="1" si="637"/>
        <v/>
      </c>
    </row>
    <row r="812" spans="28:103">
      <c r="AB812" s="163" t="str">
        <f t="shared" si="627"/>
        <v/>
      </c>
      <c r="AC812" s="163" t="str">
        <f t="shared" si="628"/>
        <v/>
      </c>
      <c r="BS812" s="163" t="str">
        <f t="shared" si="629"/>
        <v/>
      </c>
      <c r="BT812" s="163" t="str">
        <f t="shared" si="630"/>
        <v/>
      </c>
      <c r="BY812" s="164" t="str">
        <f t="shared" ca="1" si="638"/>
        <v/>
      </c>
      <c r="BZ812" s="44" t="str">
        <f ca="1">IF(COUNTIF($CN$2:CN1797,BY812)=1,VLOOKUP(BY812,CH:CI,2), IF(COUNTIF($CN$2:CN1797,BY812)=0,$BZ$10,""))</f>
        <v/>
      </c>
      <c r="CA812" s="45" t="str">
        <f t="shared" ca="1" si="631"/>
        <v/>
      </c>
      <c r="CB812" s="45" t="str">
        <f t="shared" ca="1" si="639"/>
        <v/>
      </c>
      <c r="CC812" s="44" t="str">
        <f ca="1">IF(COUNTIF($CN$2:CN1797,BY812)=1,VLOOKUP(BY812,CJ:CK,2), IF(COUNTIF($CN$2:CN1797,BY812)=0,$CA$10,""))</f>
        <v/>
      </c>
      <c r="CD812" s="45" t="str">
        <f t="shared" ca="1" si="640"/>
        <v/>
      </c>
      <c r="CE812" s="46" t="str">
        <f t="shared" ca="1" si="641"/>
        <v/>
      </c>
      <c r="CF812" s="44" t="str">
        <f t="shared" ca="1" si="642"/>
        <v/>
      </c>
      <c r="CL812" s="163" t="str">
        <f t="shared" si="625"/>
        <v/>
      </c>
      <c r="CM812" s="163" t="str">
        <f t="shared" si="626"/>
        <v/>
      </c>
      <c r="CR812" s="164" t="str">
        <f t="shared" ca="1" si="632"/>
        <v/>
      </c>
      <c r="CS812" s="44" t="str">
        <f ca="1">IF(COUNTIF($DG$2:DG1797,CR812)=1,VLOOKUP(CR812,DA:DB,2), IF(COUNTIF($DG$2:DG1797,CR812)=0,$CS$10,""))</f>
        <v/>
      </c>
      <c r="CT812" s="45" t="str">
        <f t="shared" ca="1" si="633"/>
        <v/>
      </c>
      <c r="CU812" s="45" t="str">
        <f t="shared" ca="1" si="634"/>
        <v/>
      </c>
      <c r="CV812" s="44" t="str">
        <f ca="1">IF(COUNTIF($DG$2:DG1797,CR812)=1,VLOOKUP(CR812,DC:DD,2), IF(COUNTIF($DG$2:DG1797,CR812)=0,$CT$10,""))</f>
        <v/>
      </c>
      <c r="CW812" s="45" t="str">
        <f t="shared" ca="1" si="635"/>
        <v/>
      </c>
      <c r="CX812" s="46" t="str">
        <f t="shared" ca="1" si="636"/>
        <v/>
      </c>
      <c r="CY812" s="44" t="str">
        <f t="shared" ca="1" si="637"/>
        <v/>
      </c>
    </row>
    <row r="813" spans="28:103">
      <c r="AB813" s="163" t="str">
        <f t="shared" si="627"/>
        <v/>
      </c>
      <c r="AC813" s="163" t="str">
        <f t="shared" si="628"/>
        <v/>
      </c>
      <c r="BS813" s="163" t="str">
        <f t="shared" si="629"/>
        <v/>
      </c>
      <c r="BT813" s="163" t="str">
        <f t="shared" si="630"/>
        <v/>
      </c>
      <c r="BY813" s="164" t="str">
        <f t="shared" ca="1" si="638"/>
        <v/>
      </c>
      <c r="BZ813" s="44" t="str">
        <f ca="1">IF(COUNTIF($CN$2:CN1798,BY813)=1,VLOOKUP(BY813,CH:CI,2), IF(COUNTIF($CN$2:CN1798,BY813)=0,$BZ$10,""))</f>
        <v/>
      </c>
      <c r="CA813" s="45" t="str">
        <f t="shared" ca="1" si="631"/>
        <v/>
      </c>
      <c r="CB813" s="45" t="str">
        <f t="shared" ca="1" si="639"/>
        <v/>
      </c>
      <c r="CC813" s="44" t="str">
        <f ca="1">IF(COUNTIF($CN$2:CN1798,BY813)=1,VLOOKUP(BY813,CJ:CK,2), IF(COUNTIF($CN$2:CN1798,BY813)=0,$CA$10,""))</f>
        <v/>
      </c>
      <c r="CD813" s="45" t="str">
        <f t="shared" ca="1" si="640"/>
        <v/>
      </c>
      <c r="CE813" s="46" t="str">
        <f t="shared" ca="1" si="641"/>
        <v/>
      </c>
      <c r="CF813" s="44" t="str">
        <f t="shared" ca="1" si="642"/>
        <v/>
      </c>
      <c r="CL813" s="163" t="str">
        <f t="shared" si="625"/>
        <v/>
      </c>
      <c r="CM813" s="163" t="str">
        <f t="shared" si="626"/>
        <v/>
      </c>
      <c r="CR813" s="164" t="str">
        <f t="shared" ca="1" si="632"/>
        <v/>
      </c>
      <c r="CS813" s="44" t="str">
        <f ca="1">IF(COUNTIF($DG$2:DG1798,CR813)=1,VLOOKUP(CR813,DA:DB,2), IF(COUNTIF($DG$2:DG1798,CR813)=0,$CS$10,""))</f>
        <v/>
      </c>
      <c r="CT813" s="45" t="str">
        <f t="shared" ca="1" si="633"/>
        <v/>
      </c>
      <c r="CU813" s="45" t="str">
        <f t="shared" ca="1" si="634"/>
        <v/>
      </c>
      <c r="CV813" s="44" t="str">
        <f ca="1">IF(COUNTIF($DG$2:DG1798,CR813)=1,VLOOKUP(CR813,DC:DD,2), IF(COUNTIF($DG$2:DG1798,CR813)=0,$CT$10,""))</f>
        <v/>
      </c>
      <c r="CW813" s="45" t="str">
        <f t="shared" ca="1" si="635"/>
        <v/>
      </c>
      <c r="CX813" s="46" t="str">
        <f t="shared" ca="1" si="636"/>
        <v/>
      </c>
      <c r="CY813" s="44" t="str">
        <f t="shared" ca="1" si="637"/>
        <v/>
      </c>
    </row>
    <row r="814" spans="28:103">
      <c r="AB814" s="163" t="str">
        <f t="shared" si="627"/>
        <v/>
      </c>
      <c r="AC814" s="163" t="str">
        <f t="shared" si="628"/>
        <v/>
      </c>
      <c r="BS814" s="163" t="str">
        <f t="shared" si="629"/>
        <v/>
      </c>
      <c r="BT814" s="163" t="str">
        <f t="shared" si="630"/>
        <v/>
      </c>
      <c r="BY814" s="164" t="str">
        <f t="shared" ca="1" si="638"/>
        <v/>
      </c>
      <c r="BZ814" s="44" t="str">
        <f ca="1">IF(COUNTIF($CN$2:CN1799,BY814)=1,VLOOKUP(BY814,CH:CI,2), IF(COUNTIF($CN$2:CN1799,BY814)=0,$BZ$10,""))</f>
        <v/>
      </c>
      <c r="CA814" s="45" t="str">
        <f t="shared" ca="1" si="631"/>
        <v/>
      </c>
      <c r="CB814" s="45" t="str">
        <f t="shared" ca="1" si="639"/>
        <v/>
      </c>
      <c r="CC814" s="44" t="str">
        <f ca="1">IF(COUNTIF($CN$2:CN1799,BY814)=1,VLOOKUP(BY814,CJ:CK,2), IF(COUNTIF($CN$2:CN1799,BY814)=0,$CA$10,""))</f>
        <v/>
      </c>
      <c r="CD814" s="45" t="str">
        <f t="shared" ca="1" si="640"/>
        <v/>
      </c>
      <c r="CE814" s="46" t="str">
        <f t="shared" ca="1" si="641"/>
        <v/>
      </c>
      <c r="CF814" s="44" t="str">
        <f t="shared" ca="1" si="642"/>
        <v/>
      </c>
      <c r="CL814" s="163" t="str">
        <f t="shared" si="625"/>
        <v/>
      </c>
      <c r="CM814" s="163" t="str">
        <f t="shared" si="626"/>
        <v/>
      </c>
      <c r="CR814" s="164" t="str">
        <f t="shared" ca="1" si="632"/>
        <v/>
      </c>
      <c r="CS814" s="44" t="str">
        <f ca="1">IF(COUNTIF($DG$2:DG1799,CR814)=1,VLOOKUP(CR814,DA:DB,2), IF(COUNTIF($DG$2:DG1799,CR814)=0,$CS$10,""))</f>
        <v/>
      </c>
      <c r="CT814" s="45" t="str">
        <f t="shared" ca="1" si="633"/>
        <v/>
      </c>
      <c r="CU814" s="45" t="str">
        <f t="shared" ca="1" si="634"/>
        <v/>
      </c>
      <c r="CV814" s="44" t="str">
        <f ca="1">IF(COUNTIF($DG$2:DG1799,CR814)=1,VLOOKUP(CR814,DC:DD,2), IF(COUNTIF($DG$2:DG1799,CR814)=0,$CT$10,""))</f>
        <v/>
      </c>
      <c r="CW814" s="45" t="str">
        <f t="shared" ca="1" si="635"/>
        <v/>
      </c>
      <c r="CX814" s="46" t="str">
        <f t="shared" ca="1" si="636"/>
        <v/>
      </c>
      <c r="CY814" s="44" t="str">
        <f t="shared" ca="1" si="637"/>
        <v/>
      </c>
    </row>
    <row r="815" spans="28:103">
      <c r="AB815" s="163" t="str">
        <f t="shared" si="627"/>
        <v/>
      </c>
      <c r="AC815" s="163" t="str">
        <f t="shared" si="628"/>
        <v/>
      </c>
      <c r="BS815" s="163" t="str">
        <f t="shared" si="629"/>
        <v/>
      </c>
      <c r="BT815" s="163" t="str">
        <f t="shared" si="630"/>
        <v/>
      </c>
      <c r="BY815" s="164" t="str">
        <f t="shared" ca="1" si="638"/>
        <v/>
      </c>
      <c r="BZ815" s="44" t="str">
        <f ca="1">IF(COUNTIF($CN$2:CN1800,BY815)=1,VLOOKUP(BY815,CH:CI,2), IF(COUNTIF($CN$2:CN1800,BY815)=0,$BZ$10,""))</f>
        <v/>
      </c>
      <c r="CA815" s="45" t="str">
        <f t="shared" ca="1" si="631"/>
        <v/>
      </c>
      <c r="CB815" s="45" t="str">
        <f t="shared" ca="1" si="639"/>
        <v/>
      </c>
      <c r="CC815" s="44" t="str">
        <f ca="1">IF(COUNTIF($CN$2:CN1800,BY815)=1,VLOOKUP(BY815,CJ:CK,2), IF(COUNTIF($CN$2:CN1800,BY815)=0,$CA$10,""))</f>
        <v/>
      </c>
      <c r="CD815" s="45" t="str">
        <f t="shared" ca="1" si="640"/>
        <v/>
      </c>
      <c r="CE815" s="46" t="str">
        <f t="shared" ca="1" si="641"/>
        <v/>
      </c>
      <c r="CF815" s="44" t="str">
        <f t="shared" ca="1" si="642"/>
        <v/>
      </c>
      <c r="CL815" s="163" t="str">
        <f t="shared" si="625"/>
        <v/>
      </c>
      <c r="CM815" s="163" t="str">
        <f t="shared" si="626"/>
        <v/>
      </c>
      <c r="CR815" s="164" t="str">
        <f t="shared" ca="1" si="632"/>
        <v/>
      </c>
      <c r="CS815" s="44" t="str">
        <f ca="1">IF(COUNTIF($DG$2:DG1800,CR815)=1,VLOOKUP(CR815,DA:DB,2), IF(COUNTIF($DG$2:DG1800,CR815)=0,$CS$10,""))</f>
        <v/>
      </c>
      <c r="CT815" s="45" t="str">
        <f t="shared" ca="1" si="633"/>
        <v/>
      </c>
      <c r="CU815" s="45" t="str">
        <f t="shared" ca="1" si="634"/>
        <v/>
      </c>
      <c r="CV815" s="44" t="str">
        <f ca="1">IF(COUNTIF($DG$2:DG1800,CR815)=1,VLOOKUP(CR815,DC:DD,2), IF(COUNTIF($DG$2:DG1800,CR815)=0,$CT$10,""))</f>
        <v/>
      </c>
      <c r="CW815" s="45" t="str">
        <f t="shared" ca="1" si="635"/>
        <v/>
      </c>
      <c r="CX815" s="46" t="str">
        <f t="shared" ca="1" si="636"/>
        <v/>
      </c>
      <c r="CY815" s="44" t="str">
        <f t="shared" ca="1" si="637"/>
        <v/>
      </c>
    </row>
    <row r="816" spans="28:103">
      <c r="AB816" s="163" t="str">
        <f t="shared" si="627"/>
        <v/>
      </c>
      <c r="AC816" s="163" t="str">
        <f t="shared" si="628"/>
        <v/>
      </c>
      <c r="BS816" s="163" t="str">
        <f t="shared" si="629"/>
        <v/>
      </c>
      <c r="BT816" s="163" t="str">
        <f t="shared" si="630"/>
        <v/>
      </c>
      <c r="BY816" s="164" t="str">
        <f t="shared" ca="1" si="638"/>
        <v/>
      </c>
      <c r="BZ816" s="44" t="str">
        <f ca="1">IF(COUNTIF($CN$2:CN1801,BY816)=1,VLOOKUP(BY816,CH:CI,2), IF(COUNTIF($CN$2:CN1801,BY816)=0,$BZ$10,""))</f>
        <v/>
      </c>
      <c r="CA816" s="45" t="str">
        <f t="shared" ca="1" si="631"/>
        <v/>
      </c>
      <c r="CB816" s="45" t="str">
        <f t="shared" ca="1" si="639"/>
        <v/>
      </c>
      <c r="CC816" s="44" t="str">
        <f ca="1">IF(COUNTIF($CN$2:CN1801,BY816)=1,VLOOKUP(BY816,CJ:CK,2), IF(COUNTIF($CN$2:CN1801,BY816)=0,$CA$10,""))</f>
        <v/>
      </c>
      <c r="CD816" s="45" t="str">
        <f t="shared" ca="1" si="640"/>
        <v/>
      </c>
      <c r="CE816" s="46" t="str">
        <f t="shared" ca="1" si="641"/>
        <v/>
      </c>
      <c r="CF816" s="44" t="str">
        <f t="shared" ca="1" si="642"/>
        <v/>
      </c>
      <c r="CL816" s="163" t="str">
        <f t="shared" si="625"/>
        <v/>
      </c>
      <c r="CM816" s="163" t="str">
        <f t="shared" si="626"/>
        <v/>
      </c>
      <c r="CR816" s="164" t="str">
        <f t="shared" ca="1" si="632"/>
        <v/>
      </c>
      <c r="CS816" s="44" t="str">
        <f ca="1">IF(COUNTIF($DG$2:DG1801,CR816)=1,VLOOKUP(CR816,DA:DB,2), IF(COUNTIF($DG$2:DG1801,CR816)=0,$CS$10,""))</f>
        <v/>
      </c>
      <c r="CT816" s="45" t="str">
        <f t="shared" ca="1" si="633"/>
        <v/>
      </c>
      <c r="CU816" s="45" t="str">
        <f t="shared" ca="1" si="634"/>
        <v/>
      </c>
      <c r="CV816" s="44" t="str">
        <f ca="1">IF(COUNTIF($DG$2:DG1801,CR816)=1,VLOOKUP(CR816,DC:DD,2), IF(COUNTIF($DG$2:DG1801,CR816)=0,$CT$10,""))</f>
        <v/>
      </c>
      <c r="CW816" s="45" t="str">
        <f t="shared" ca="1" si="635"/>
        <v/>
      </c>
      <c r="CX816" s="46" t="str">
        <f t="shared" ca="1" si="636"/>
        <v/>
      </c>
      <c r="CY816" s="44" t="str">
        <f t="shared" ca="1" si="637"/>
        <v/>
      </c>
    </row>
    <row r="817" spans="28:103">
      <c r="AB817" s="163" t="str">
        <f t="shared" si="627"/>
        <v/>
      </c>
      <c r="AC817" s="163" t="str">
        <f t="shared" si="628"/>
        <v/>
      </c>
      <c r="BS817" s="163" t="str">
        <f t="shared" si="629"/>
        <v/>
      </c>
      <c r="BT817" s="163" t="str">
        <f t="shared" si="630"/>
        <v/>
      </c>
      <c r="BY817" s="164" t="str">
        <f t="shared" ca="1" si="638"/>
        <v/>
      </c>
      <c r="BZ817" s="44" t="str">
        <f ca="1">IF(COUNTIF($CN$2:CN1802,BY817)=1,VLOOKUP(BY817,CH:CI,2), IF(COUNTIF($CN$2:CN1802,BY817)=0,$BZ$10,""))</f>
        <v/>
      </c>
      <c r="CA817" s="45" t="str">
        <f t="shared" ca="1" si="631"/>
        <v/>
      </c>
      <c r="CB817" s="45" t="str">
        <f t="shared" ca="1" si="639"/>
        <v/>
      </c>
      <c r="CC817" s="44" t="str">
        <f ca="1">IF(COUNTIF($CN$2:CN1802,BY817)=1,VLOOKUP(BY817,CJ:CK,2), IF(COUNTIF($CN$2:CN1802,BY817)=0,$CA$10,""))</f>
        <v/>
      </c>
      <c r="CD817" s="45" t="str">
        <f t="shared" ca="1" si="640"/>
        <v/>
      </c>
      <c r="CE817" s="46" t="str">
        <f t="shared" ca="1" si="641"/>
        <v/>
      </c>
      <c r="CF817" s="44" t="str">
        <f t="shared" ca="1" si="642"/>
        <v/>
      </c>
      <c r="CL817" s="163" t="str">
        <f t="shared" si="625"/>
        <v/>
      </c>
      <c r="CM817" s="163" t="str">
        <f t="shared" si="626"/>
        <v/>
      </c>
      <c r="CR817" s="164" t="str">
        <f t="shared" ca="1" si="632"/>
        <v/>
      </c>
      <c r="CS817" s="44" t="str">
        <f ca="1">IF(COUNTIF($DG$2:DG1802,CR817)=1,VLOOKUP(CR817,DA:DB,2), IF(COUNTIF($DG$2:DG1802,CR817)=0,$CS$10,""))</f>
        <v/>
      </c>
      <c r="CT817" s="45" t="str">
        <f t="shared" ca="1" si="633"/>
        <v/>
      </c>
      <c r="CU817" s="45" t="str">
        <f t="shared" ca="1" si="634"/>
        <v/>
      </c>
      <c r="CV817" s="44" t="str">
        <f ca="1">IF(COUNTIF($DG$2:DG1802,CR817)=1,VLOOKUP(CR817,DC:DD,2), IF(COUNTIF($DG$2:DG1802,CR817)=0,$CT$10,""))</f>
        <v/>
      </c>
      <c r="CW817" s="45" t="str">
        <f t="shared" ca="1" si="635"/>
        <v/>
      </c>
      <c r="CX817" s="46" t="str">
        <f t="shared" ca="1" si="636"/>
        <v/>
      </c>
      <c r="CY817" s="44" t="str">
        <f t="shared" ca="1" si="637"/>
        <v/>
      </c>
    </row>
    <row r="818" spans="28:103">
      <c r="AB818" s="163" t="str">
        <f t="shared" si="627"/>
        <v/>
      </c>
      <c r="AC818" s="163" t="str">
        <f t="shared" si="628"/>
        <v/>
      </c>
      <c r="BS818" s="163" t="str">
        <f t="shared" si="629"/>
        <v/>
      </c>
      <c r="BT818" s="163" t="str">
        <f t="shared" si="630"/>
        <v/>
      </c>
      <c r="BY818" s="164" t="str">
        <f t="shared" ca="1" si="638"/>
        <v/>
      </c>
      <c r="BZ818" s="44" t="str">
        <f ca="1">IF(COUNTIF($CN$2:CN1803,BY818)=1,VLOOKUP(BY818,CH:CI,2), IF(COUNTIF($CN$2:CN1803,BY818)=0,$BZ$10,""))</f>
        <v/>
      </c>
      <c r="CA818" s="45" t="str">
        <f t="shared" ca="1" si="631"/>
        <v/>
      </c>
      <c r="CB818" s="45" t="str">
        <f t="shared" ca="1" si="639"/>
        <v/>
      </c>
      <c r="CC818" s="44" t="str">
        <f ca="1">IF(COUNTIF($CN$2:CN1803,BY818)=1,VLOOKUP(BY818,CJ:CK,2), IF(COUNTIF($CN$2:CN1803,BY818)=0,$CA$10,""))</f>
        <v/>
      </c>
      <c r="CD818" s="45" t="str">
        <f t="shared" ca="1" si="640"/>
        <v/>
      </c>
      <c r="CE818" s="46" t="str">
        <f t="shared" ca="1" si="641"/>
        <v/>
      </c>
      <c r="CF818" s="44" t="str">
        <f t="shared" ca="1" si="642"/>
        <v/>
      </c>
      <c r="CL818" s="163" t="str">
        <f t="shared" si="625"/>
        <v/>
      </c>
      <c r="CM818" s="163" t="str">
        <f t="shared" si="626"/>
        <v/>
      </c>
      <c r="CR818" s="164" t="str">
        <f t="shared" ca="1" si="632"/>
        <v/>
      </c>
      <c r="CS818" s="44" t="str">
        <f ca="1">IF(COUNTIF($DG$2:DG1803,CR818)=1,VLOOKUP(CR818,DA:DB,2), IF(COUNTIF($DG$2:DG1803,CR818)=0,$CS$10,""))</f>
        <v/>
      </c>
      <c r="CT818" s="45" t="str">
        <f t="shared" ca="1" si="633"/>
        <v/>
      </c>
      <c r="CU818" s="45" t="str">
        <f t="shared" ca="1" si="634"/>
        <v/>
      </c>
      <c r="CV818" s="44" t="str">
        <f ca="1">IF(COUNTIF($DG$2:DG1803,CR818)=1,VLOOKUP(CR818,DC:DD,2), IF(COUNTIF($DG$2:DG1803,CR818)=0,$CT$10,""))</f>
        <v/>
      </c>
      <c r="CW818" s="45" t="str">
        <f t="shared" ca="1" si="635"/>
        <v/>
      </c>
      <c r="CX818" s="46" t="str">
        <f t="shared" ca="1" si="636"/>
        <v/>
      </c>
      <c r="CY818" s="44" t="str">
        <f t="shared" ca="1" si="637"/>
        <v/>
      </c>
    </row>
    <row r="819" spans="28:103">
      <c r="AB819" s="163" t="str">
        <f t="shared" si="627"/>
        <v/>
      </c>
      <c r="AC819" s="163" t="str">
        <f t="shared" si="628"/>
        <v/>
      </c>
      <c r="BS819" s="163" t="str">
        <f t="shared" si="629"/>
        <v/>
      </c>
      <c r="BT819" s="163" t="str">
        <f t="shared" si="630"/>
        <v/>
      </c>
      <c r="BY819" s="164" t="str">
        <f t="shared" ca="1" si="638"/>
        <v/>
      </c>
      <c r="BZ819" s="44" t="str">
        <f ca="1">IF(COUNTIF($CN$2:CN1804,BY819)=1,VLOOKUP(BY819,CH:CI,2), IF(COUNTIF($CN$2:CN1804,BY819)=0,$BZ$10,""))</f>
        <v/>
      </c>
      <c r="CA819" s="45" t="str">
        <f t="shared" ca="1" si="631"/>
        <v/>
      </c>
      <c r="CB819" s="45" t="str">
        <f t="shared" ca="1" si="639"/>
        <v/>
      </c>
      <c r="CC819" s="44" t="str">
        <f ca="1">IF(COUNTIF($CN$2:CN1804,BY819)=1,VLOOKUP(BY819,CJ:CK,2), IF(COUNTIF($CN$2:CN1804,BY819)=0,$CA$10,""))</f>
        <v/>
      </c>
      <c r="CD819" s="45" t="str">
        <f t="shared" ca="1" si="640"/>
        <v/>
      </c>
      <c r="CE819" s="46" t="str">
        <f t="shared" ca="1" si="641"/>
        <v/>
      </c>
      <c r="CF819" s="44" t="str">
        <f t="shared" ca="1" si="642"/>
        <v/>
      </c>
      <c r="CL819" s="163" t="str">
        <f t="shared" si="625"/>
        <v/>
      </c>
      <c r="CM819" s="163" t="str">
        <f t="shared" si="626"/>
        <v/>
      </c>
      <c r="CR819" s="164" t="str">
        <f t="shared" ca="1" si="632"/>
        <v/>
      </c>
      <c r="CS819" s="44" t="str">
        <f ca="1">IF(COUNTIF($DG$2:DG1804,CR819)=1,VLOOKUP(CR819,DA:DB,2), IF(COUNTIF($DG$2:DG1804,CR819)=0,$CS$10,""))</f>
        <v/>
      </c>
      <c r="CT819" s="45" t="str">
        <f t="shared" ca="1" si="633"/>
        <v/>
      </c>
      <c r="CU819" s="45" t="str">
        <f t="shared" ca="1" si="634"/>
        <v/>
      </c>
      <c r="CV819" s="44" t="str">
        <f ca="1">IF(COUNTIF($DG$2:DG1804,CR819)=1,VLOOKUP(CR819,DC:DD,2), IF(COUNTIF($DG$2:DG1804,CR819)=0,$CT$10,""))</f>
        <v/>
      </c>
      <c r="CW819" s="45" t="str">
        <f t="shared" ca="1" si="635"/>
        <v/>
      </c>
      <c r="CX819" s="46" t="str">
        <f t="shared" ca="1" si="636"/>
        <v/>
      </c>
      <c r="CY819" s="44" t="str">
        <f t="shared" ca="1" si="637"/>
        <v/>
      </c>
    </row>
    <row r="820" spans="28:103">
      <c r="AB820" s="163" t="str">
        <f t="shared" si="627"/>
        <v/>
      </c>
      <c r="AC820" s="163" t="str">
        <f t="shared" si="628"/>
        <v/>
      </c>
      <c r="BS820" s="163" t="str">
        <f t="shared" si="629"/>
        <v/>
      </c>
      <c r="BT820" s="163" t="str">
        <f t="shared" si="630"/>
        <v/>
      </c>
      <c r="BY820" s="164" t="str">
        <f t="shared" ca="1" si="638"/>
        <v/>
      </c>
      <c r="BZ820" s="44" t="str">
        <f ca="1">IF(COUNTIF($CN$2:CN1805,BY820)=1,VLOOKUP(BY820,CH:CI,2), IF(COUNTIF($CN$2:CN1805,BY820)=0,$BZ$10,""))</f>
        <v/>
      </c>
      <c r="CA820" s="45" t="str">
        <f t="shared" ca="1" si="631"/>
        <v/>
      </c>
      <c r="CB820" s="45" t="str">
        <f t="shared" ca="1" si="639"/>
        <v/>
      </c>
      <c r="CC820" s="44" t="str">
        <f ca="1">IF(COUNTIF($CN$2:CN1805,BY820)=1,VLOOKUP(BY820,CJ:CK,2), IF(COUNTIF($CN$2:CN1805,BY820)=0,$CA$10,""))</f>
        <v/>
      </c>
      <c r="CD820" s="45" t="str">
        <f t="shared" ca="1" si="640"/>
        <v/>
      </c>
      <c r="CE820" s="46" t="str">
        <f t="shared" ca="1" si="641"/>
        <v/>
      </c>
      <c r="CF820" s="44" t="str">
        <f t="shared" ca="1" si="642"/>
        <v/>
      </c>
      <c r="CL820" s="163" t="str">
        <f t="shared" si="625"/>
        <v/>
      </c>
      <c r="CM820" s="163" t="str">
        <f t="shared" si="626"/>
        <v/>
      </c>
      <c r="CR820" s="164" t="str">
        <f t="shared" ca="1" si="632"/>
        <v/>
      </c>
      <c r="CS820" s="44" t="str">
        <f ca="1">IF(COUNTIF($DG$2:DG1805,CR820)=1,VLOOKUP(CR820,DA:DB,2), IF(COUNTIF($DG$2:DG1805,CR820)=0,$CS$10,""))</f>
        <v/>
      </c>
      <c r="CT820" s="45" t="str">
        <f t="shared" ca="1" si="633"/>
        <v/>
      </c>
      <c r="CU820" s="45" t="str">
        <f t="shared" ca="1" si="634"/>
        <v/>
      </c>
      <c r="CV820" s="44" t="str">
        <f ca="1">IF(COUNTIF($DG$2:DG1805,CR820)=1,VLOOKUP(CR820,DC:DD,2), IF(COUNTIF($DG$2:DG1805,CR820)=0,$CT$10,""))</f>
        <v/>
      </c>
      <c r="CW820" s="45" t="str">
        <f t="shared" ca="1" si="635"/>
        <v/>
      </c>
      <c r="CX820" s="46" t="str">
        <f t="shared" ca="1" si="636"/>
        <v/>
      </c>
      <c r="CY820" s="44" t="str">
        <f t="shared" ca="1" si="637"/>
        <v/>
      </c>
    </row>
    <row r="821" spans="28:103">
      <c r="AB821" s="163" t="str">
        <f t="shared" si="627"/>
        <v/>
      </c>
      <c r="AC821" s="163" t="str">
        <f t="shared" si="628"/>
        <v/>
      </c>
      <c r="BS821" s="163" t="str">
        <f t="shared" si="629"/>
        <v/>
      </c>
      <c r="BT821" s="163" t="str">
        <f t="shared" si="630"/>
        <v/>
      </c>
      <c r="BY821" s="164" t="str">
        <f t="shared" ca="1" si="638"/>
        <v/>
      </c>
      <c r="BZ821" s="44" t="str">
        <f ca="1">IF(COUNTIF($CN$2:CN1806,BY821)=1,VLOOKUP(BY821,CH:CI,2), IF(COUNTIF($CN$2:CN1806,BY821)=0,$BZ$10,""))</f>
        <v/>
      </c>
      <c r="CA821" s="45" t="str">
        <f t="shared" ca="1" si="631"/>
        <v/>
      </c>
      <c r="CB821" s="45" t="str">
        <f t="shared" ca="1" si="639"/>
        <v/>
      </c>
      <c r="CC821" s="44" t="str">
        <f ca="1">IF(COUNTIF($CN$2:CN1806,BY821)=1,VLOOKUP(BY821,CJ:CK,2), IF(COUNTIF($CN$2:CN1806,BY821)=0,$CA$10,""))</f>
        <v/>
      </c>
      <c r="CD821" s="45" t="str">
        <f t="shared" ca="1" si="640"/>
        <v/>
      </c>
      <c r="CE821" s="46" t="str">
        <f t="shared" ca="1" si="641"/>
        <v/>
      </c>
      <c r="CF821" s="44" t="str">
        <f t="shared" ca="1" si="642"/>
        <v/>
      </c>
      <c r="CL821" s="163" t="str">
        <f t="shared" si="625"/>
        <v/>
      </c>
      <c r="CM821" s="163" t="str">
        <f t="shared" si="626"/>
        <v/>
      </c>
      <c r="CR821" s="164" t="str">
        <f t="shared" ca="1" si="632"/>
        <v/>
      </c>
      <c r="CS821" s="44" t="str">
        <f ca="1">IF(COUNTIF($DG$2:DG1806,CR821)=1,VLOOKUP(CR821,DA:DB,2), IF(COUNTIF($DG$2:DG1806,CR821)=0,$CS$10,""))</f>
        <v/>
      </c>
      <c r="CT821" s="45" t="str">
        <f t="shared" ca="1" si="633"/>
        <v/>
      </c>
      <c r="CU821" s="45" t="str">
        <f t="shared" ca="1" si="634"/>
        <v/>
      </c>
      <c r="CV821" s="44" t="str">
        <f ca="1">IF(COUNTIF($DG$2:DG1806,CR821)=1,VLOOKUP(CR821,DC:DD,2), IF(COUNTIF($DG$2:DG1806,CR821)=0,$CT$10,""))</f>
        <v/>
      </c>
      <c r="CW821" s="45" t="str">
        <f t="shared" ca="1" si="635"/>
        <v/>
      </c>
      <c r="CX821" s="46" t="str">
        <f t="shared" ca="1" si="636"/>
        <v/>
      </c>
      <c r="CY821" s="44" t="str">
        <f t="shared" ca="1" si="637"/>
        <v/>
      </c>
    </row>
    <row r="822" spans="28:103">
      <c r="AB822" s="163" t="str">
        <f t="shared" si="627"/>
        <v/>
      </c>
      <c r="AC822" s="163" t="str">
        <f t="shared" si="628"/>
        <v/>
      </c>
      <c r="BS822" s="163" t="str">
        <f t="shared" si="629"/>
        <v/>
      </c>
      <c r="BT822" s="163" t="str">
        <f t="shared" si="630"/>
        <v/>
      </c>
      <c r="BY822" s="164" t="str">
        <f t="shared" ca="1" si="638"/>
        <v/>
      </c>
      <c r="BZ822" s="44" t="str">
        <f ca="1">IF(COUNTIF($CN$2:CN1807,BY822)=1,VLOOKUP(BY822,CH:CI,2), IF(COUNTIF($CN$2:CN1807,BY822)=0,$BZ$10,""))</f>
        <v/>
      </c>
      <c r="CA822" s="45" t="str">
        <f t="shared" ca="1" si="631"/>
        <v/>
      </c>
      <c r="CB822" s="45" t="str">
        <f t="shared" ca="1" si="639"/>
        <v/>
      </c>
      <c r="CC822" s="44" t="str">
        <f ca="1">IF(COUNTIF($CN$2:CN1807,BY822)=1,VLOOKUP(BY822,CJ:CK,2), IF(COUNTIF($CN$2:CN1807,BY822)=0,$CA$10,""))</f>
        <v/>
      </c>
      <c r="CD822" s="45" t="str">
        <f t="shared" ca="1" si="640"/>
        <v/>
      </c>
      <c r="CE822" s="46" t="str">
        <f t="shared" ca="1" si="641"/>
        <v/>
      </c>
      <c r="CF822" s="44" t="str">
        <f t="shared" ca="1" si="642"/>
        <v/>
      </c>
      <c r="CL822" s="163" t="str">
        <f t="shared" si="625"/>
        <v/>
      </c>
      <c r="CM822" s="163" t="str">
        <f t="shared" si="626"/>
        <v/>
      </c>
      <c r="CR822" s="164" t="str">
        <f t="shared" ca="1" si="632"/>
        <v/>
      </c>
      <c r="CS822" s="44" t="str">
        <f ca="1">IF(COUNTIF($DG$2:DG1807,CR822)=1,VLOOKUP(CR822,DA:DB,2), IF(COUNTIF($DG$2:DG1807,CR822)=0,$CS$10,""))</f>
        <v/>
      </c>
      <c r="CT822" s="45" t="str">
        <f t="shared" ca="1" si="633"/>
        <v/>
      </c>
      <c r="CU822" s="45" t="str">
        <f t="shared" ca="1" si="634"/>
        <v/>
      </c>
      <c r="CV822" s="44" t="str">
        <f ca="1">IF(COUNTIF($DG$2:DG1807,CR822)=1,VLOOKUP(CR822,DC:DD,2), IF(COUNTIF($DG$2:DG1807,CR822)=0,$CT$10,""))</f>
        <v/>
      </c>
      <c r="CW822" s="45" t="str">
        <f t="shared" ca="1" si="635"/>
        <v/>
      </c>
      <c r="CX822" s="46" t="str">
        <f t="shared" ca="1" si="636"/>
        <v/>
      </c>
      <c r="CY822" s="44" t="str">
        <f t="shared" ca="1" si="637"/>
        <v/>
      </c>
    </row>
    <row r="823" spans="28:103">
      <c r="AB823" s="163" t="str">
        <f t="shared" si="627"/>
        <v/>
      </c>
      <c r="AC823" s="163" t="str">
        <f t="shared" si="628"/>
        <v/>
      </c>
      <c r="BS823" s="163" t="str">
        <f t="shared" si="629"/>
        <v/>
      </c>
      <c r="BT823" s="163" t="str">
        <f t="shared" si="630"/>
        <v/>
      </c>
      <c r="BY823" s="164" t="str">
        <f t="shared" ca="1" si="638"/>
        <v/>
      </c>
      <c r="BZ823" s="44" t="str">
        <f ca="1">IF(COUNTIF($CN$2:CN1808,BY823)=1,VLOOKUP(BY823,CH:CI,2), IF(COUNTIF($CN$2:CN1808,BY823)=0,$BZ$10,""))</f>
        <v/>
      </c>
      <c r="CA823" s="45" t="str">
        <f t="shared" ca="1" si="631"/>
        <v/>
      </c>
      <c r="CB823" s="45" t="str">
        <f t="shared" ca="1" si="639"/>
        <v/>
      </c>
      <c r="CC823" s="44" t="str">
        <f ca="1">IF(COUNTIF($CN$2:CN1808,BY823)=1,VLOOKUP(BY823,CJ:CK,2), IF(COUNTIF($CN$2:CN1808,BY823)=0,$CA$10,""))</f>
        <v/>
      </c>
      <c r="CD823" s="45" t="str">
        <f t="shared" ca="1" si="640"/>
        <v/>
      </c>
      <c r="CE823" s="46" t="str">
        <f t="shared" ca="1" si="641"/>
        <v/>
      </c>
      <c r="CF823" s="44" t="str">
        <f t="shared" ca="1" si="642"/>
        <v/>
      </c>
      <c r="CL823" s="163" t="str">
        <f t="shared" si="625"/>
        <v/>
      </c>
      <c r="CM823" s="163" t="str">
        <f t="shared" si="626"/>
        <v/>
      </c>
      <c r="CR823" s="164" t="str">
        <f t="shared" ca="1" si="632"/>
        <v/>
      </c>
      <c r="CS823" s="44" t="str">
        <f ca="1">IF(COUNTIF($DG$2:DG1808,CR823)=1,VLOOKUP(CR823,DA:DB,2), IF(COUNTIF($DG$2:DG1808,CR823)=0,$CS$10,""))</f>
        <v/>
      </c>
      <c r="CT823" s="45" t="str">
        <f t="shared" ca="1" si="633"/>
        <v/>
      </c>
      <c r="CU823" s="45" t="str">
        <f t="shared" ca="1" si="634"/>
        <v/>
      </c>
      <c r="CV823" s="44" t="str">
        <f ca="1">IF(COUNTIF($DG$2:DG1808,CR823)=1,VLOOKUP(CR823,DC:DD,2), IF(COUNTIF($DG$2:DG1808,CR823)=0,$CT$10,""))</f>
        <v/>
      </c>
      <c r="CW823" s="45" t="str">
        <f t="shared" ca="1" si="635"/>
        <v/>
      </c>
      <c r="CX823" s="46" t="str">
        <f t="shared" ca="1" si="636"/>
        <v/>
      </c>
      <c r="CY823" s="44" t="str">
        <f t="shared" ca="1" si="637"/>
        <v/>
      </c>
    </row>
    <row r="824" spans="28:103">
      <c r="AB824" s="163" t="str">
        <f t="shared" si="627"/>
        <v/>
      </c>
      <c r="AC824" s="163" t="str">
        <f t="shared" si="628"/>
        <v/>
      </c>
      <c r="BS824" s="163" t="str">
        <f t="shared" si="629"/>
        <v/>
      </c>
      <c r="BT824" s="163" t="str">
        <f t="shared" si="630"/>
        <v/>
      </c>
      <c r="BY824" s="164" t="str">
        <f t="shared" ca="1" si="638"/>
        <v/>
      </c>
      <c r="BZ824" s="44" t="str">
        <f ca="1">IF(COUNTIF($CN$2:CN1809,BY824)=1,VLOOKUP(BY824,CH:CI,2), IF(COUNTIF($CN$2:CN1809,BY824)=0,$BZ$10,""))</f>
        <v/>
      </c>
      <c r="CA824" s="45" t="str">
        <f t="shared" ca="1" si="631"/>
        <v/>
      </c>
      <c r="CB824" s="45" t="str">
        <f t="shared" ca="1" si="639"/>
        <v/>
      </c>
      <c r="CC824" s="44" t="str">
        <f ca="1">IF(COUNTIF($CN$2:CN1809,BY824)=1,VLOOKUP(BY824,CJ:CK,2), IF(COUNTIF($CN$2:CN1809,BY824)=0,$CA$10,""))</f>
        <v/>
      </c>
      <c r="CD824" s="45" t="str">
        <f t="shared" ca="1" si="640"/>
        <v/>
      </c>
      <c r="CE824" s="46" t="str">
        <f t="shared" ca="1" si="641"/>
        <v/>
      </c>
      <c r="CF824" s="44" t="str">
        <f t="shared" ca="1" si="642"/>
        <v/>
      </c>
      <c r="CL824" s="163" t="str">
        <f t="shared" si="625"/>
        <v/>
      </c>
      <c r="CM824" s="163" t="str">
        <f t="shared" si="626"/>
        <v/>
      </c>
      <c r="CR824" s="164" t="str">
        <f t="shared" ca="1" si="632"/>
        <v/>
      </c>
      <c r="CS824" s="44" t="str">
        <f ca="1">IF(COUNTIF($DG$2:DG1809,CR824)=1,VLOOKUP(CR824,DA:DB,2), IF(COUNTIF($DG$2:DG1809,CR824)=0,$CS$10,""))</f>
        <v/>
      </c>
      <c r="CT824" s="45" t="str">
        <f t="shared" ca="1" si="633"/>
        <v/>
      </c>
      <c r="CU824" s="45" t="str">
        <f t="shared" ca="1" si="634"/>
        <v/>
      </c>
      <c r="CV824" s="44" t="str">
        <f ca="1">IF(COUNTIF($DG$2:DG1809,CR824)=1,VLOOKUP(CR824,DC:DD,2), IF(COUNTIF($DG$2:DG1809,CR824)=0,$CT$10,""))</f>
        <v/>
      </c>
      <c r="CW824" s="45" t="str">
        <f t="shared" ca="1" si="635"/>
        <v/>
      </c>
      <c r="CX824" s="46" t="str">
        <f t="shared" ca="1" si="636"/>
        <v/>
      </c>
      <c r="CY824" s="44" t="str">
        <f t="shared" ca="1" si="637"/>
        <v/>
      </c>
    </row>
    <row r="825" spans="28:103">
      <c r="AB825" s="163" t="str">
        <f t="shared" si="627"/>
        <v/>
      </c>
      <c r="AC825" s="163" t="str">
        <f t="shared" si="628"/>
        <v/>
      </c>
      <c r="BS825" s="163" t="str">
        <f t="shared" si="629"/>
        <v/>
      </c>
      <c r="BT825" s="163" t="str">
        <f t="shared" si="630"/>
        <v/>
      </c>
      <c r="BY825" s="164" t="str">
        <f t="shared" ca="1" si="638"/>
        <v/>
      </c>
      <c r="BZ825" s="44" t="str">
        <f ca="1">IF(COUNTIF($CN$2:CN1810,BY825)=1,VLOOKUP(BY825,CH:CI,2), IF(COUNTIF($CN$2:CN1810,BY825)=0,$BZ$10,""))</f>
        <v/>
      </c>
      <c r="CA825" s="45" t="str">
        <f t="shared" ca="1" si="631"/>
        <v/>
      </c>
      <c r="CB825" s="45" t="str">
        <f t="shared" ca="1" si="639"/>
        <v/>
      </c>
      <c r="CC825" s="44" t="str">
        <f ca="1">IF(COUNTIF($CN$2:CN1810,BY825)=1,VLOOKUP(BY825,CJ:CK,2), IF(COUNTIF($CN$2:CN1810,BY825)=0,$CA$10,""))</f>
        <v/>
      </c>
      <c r="CD825" s="45" t="str">
        <f t="shared" ca="1" si="640"/>
        <v/>
      </c>
      <c r="CE825" s="46" t="str">
        <f t="shared" ca="1" si="641"/>
        <v/>
      </c>
      <c r="CF825" s="44" t="str">
        <f t="shared" ca="1" si="642"/>
        <v/>
      </c>
      <c r="CL825" s="163" t="str">
        <f t="shared" si="625"/>
        <v/>
      </c>
      <c r="CM825" s="163" t="str">
        <f t="shared" si="626"/>
        <v/>
      </c>
      <c r="CR825" s="164" t="str">
        <f t="shared" ca="1" si="632"/>
        <v/>
      </c>
      <c r="CS825" s="44" t="str">
        <f ca="1">IF(COUNTIF($DG$2:DG1810,CR825)=1,VLOOKUP(CR825,DA:DB,2), IF(COUNTIF($DG$2:DG1810,CR825)=0,$CS$10,""))</f>
        <v/>
      </c>
      <c r="CT825" s="45" t="str">
        <f t="shared" ca="1" si="633"/>
        <v/>
      </c>
      <c r="CU825" s="45" t="str">
        <f t="shared" ca="1" si="634"/>
        <v/>
      </c>
      <c r="CV825" s="44" t="str">
        <f ca="1">IF(COUNTIF($DG$2:DG1810,CR825)=1,VLOOKUP(CR825,DC:DD,2), IF(COUNTIF($DG$2:DG1810,CR825)=0,$CT$10,""))</f>
        <v/>
      </c>
      <c r="CW825" s="45" t="str">
        <f t="shared" ca="1" si="635"/>
        <v/>
      </c>
      <c r="CX825" s="46" t="str">
        <f t="shared" ca="1" si="636"/>
        <v/>
      </c>
      <c r="CY825" s="44" t="str">
        <f t="shared" ca="1" si="637"/>
        <v/>
      </c>
    </row>
    <row r="826" spans="28:103">
      <c r="AB826" s="163" t="str">
        <f t="shared" si="627"/>
        <v/>
      </c>
      <c r="AC826" s="163" t="str">
        <f t="shared" si="628"/>
        <v/>
      </c>
      <c r="BS826" s="163" t="str">
        <f t="shared" si="629"/>
        <v/>
      </c>
      <c r="BT826" s="163" t="str">
        <f t="shared" si="630"/>
        <v/>
      </c>
      <c r="BY826" s="164" t="str">
        <f t="shared" ca="1" si="638"/>
        <v/>
      </c>
      <c r="BZ826" s="44" t="str">
        <f ca="1">IF(COUNTIF($CN$2:CN1811,BY826)=1,VLOOKUP(BY826,CH:CI,2), IF(COUNTIF($CN$2:CN1811,BY826)=0,$BZ$10,""))</f>
        <v/>
      </c>
      <c r="CA826" s="45" t="str">
        <f t="shared" ca="1" si="631"/>
        <v/>
      </c>
      <c r="CB826" s="45" t="str">
        <f t="shared" ca="1" si="639"/>
        <v/>
      </c>
      <c r="CC826" s="44" t="str">
        <f ca="1">IF(COUNTIF($CN$2:CN1811,BY826)=1,VLOOKUP(BY826,CJ:CK,2), IF(COUNTIF($CN$2:CN1811,BY826)=0,$CA$10,""))</f>
        <v/>
      </c>
      <c r="CD826" s="45" t="str">
        <f t="shared" ca="1" si="640"/>
        <v/>
      </c>
      <c r="CE826" s="46" t="str">
        <f t="shared" ca="1" si="641"/>
        <v/>
      </c>
      <c r="CF826" s="44" t="str">
        <f t="shared" ca="1" si="642"/>
        <v/>
      </c>
      <c r="CL826" s="163" t="str">
        <f t="shared" si="625"/>
        <v/>
      </c>
      <c r="CM826" s="163" t="str">
        <f t="shared" si="626"/>
        <v/>
      </c>
      <c r="CR826" s="164" t="str">
        <f t="shared" ca="1" si="632"/>
        <v/>
      </c>
      <c r="CS826" s="44" t="str">
        <f ca="1">IF(COUNTIF($DG$2:DG1811,CR826)=1,VLOOKUP(CR826,DA:DB,2), IF(COUNTIF($DG$2:DG1811,CR826)=0,$CS$10,""))</f>
        <v/>
      </c>
      <c r="CT826" s="45" t="str">
        <f t="shared" ca="1" si="633"/>
        <v/>
      </c>
      <c r="CU826" s="45" t="str">
        <f t="shared" ca="1" si="634"/>
        <v/>
      </c>
      <c r="CV826" s="44" t="str">
        <f ca="1">IF(COUNTIF($DG$2:DG1811,CR826)=1,VLOOKUP(CR826,DC:DD,2), IF(COUNTIF($DG$2:DG1811,CR826)=0,$CT$10,""))</f>
        <v/>
      </c>
      <c r="CW826" s="45" t="str">
        <f t="shared" ca="1" si="635"/>
        <v/>
      </c>
      <c r="CX826" s="46" t="str">
        <f t="shared" ca="1" si="636"/>
        <v/>
      </c>
      <c r="CY826" s="44" t="str">
        <f t="shared" ca="1" si="637"/>
        <v/>
      </c>
    </row>
    <row r="827" spans="28:103">
      <c r="AB827" s="163" t="str">
        <f t="shared" si="627"/>
        <v/>
      </c>
      <c r="AC827" s="163" t="str">
        <f t="shared" si="628"/>
        <v/>
      </c>
      <c r="BS827" s="163" t="str">
        <f t="shared" si="629"/>
        <v/>
      </c>
      <c r="BT827" s="163" t="str">
        <f t="shared" si="630"/>
        <v/>
      </c>
      <c r="BY827" s="164" t="str">
        <f t="shared" ca="1" si="638"/>
        <v/>
      </c>
      <c r="BZ827" s="44" t="str">
        <f ca="1">IF(COUNTIF($CN$2:CN1812,BY827)=1,VLOOKUP(BY827,CH:CI,2), IF(COUNTIF($CN$2:CN1812,BY827)=0,$BZ$10,""))</f>
        <v/>
      </c>
      <c r="CA827" s="45" t="str">
        <f t="shared" ca="1" si="631"/>
        <v/>
      </c>
      <c r="CB827" s="45" t="str">
        <f t="shared" ca="1" si="639"/>
        <v/>
      </c>
      <c r="CC827" s="44" t="str">
        <f ca="1">IF(COUNTIF($CN$2:CN1812,BY827)=1,VLOOKUP(BY827,CJ:CK,2), IF(COUNTIF($CN$2:CN1812,BY827)=0,$CA$10,""))</f>
        <v/>
      </c>
      <c r="CD827" s="45" t="str">
        <f t="shared" ca="1" si="640"/>
        <v/>
      </c>
      <c r="CE827" s="46" t="str">
        <f t="shared" ca="1" si="641"/>
        <v/>
      </c>
      <c r="CF827" s="44" t="str">
        <f t="shared" ca="1" si="642"/>
        <v/>
      </c>
      <c r="CL827" s="163" t="str">
        <f t="shared" si="625"/>
        <v/>
      </c>
      <c r="CM827" s="163" t="str">
        <f t="shared" si="626"/>
        <v/>
      </c>
      <c r="CR827" s="164" t="str">
        <f t="shared" ca="1" si="632"/>
        <v/>
      </c>
      <c r="CS827" s="44" t="str">
        <f ca="1">IF(COUNTIF($DG$2:DG1812,CR827)=1,VLOOKUP(CR827,DA:DB,2), IF(COUNTIF($DG$2:DG1812,CR827)=0,$CS$10,""))</f>
        <v/>
      </c>
      <c r="CT827" s="45" t="str">
        <f t="shared" ca="1" si="633"/>
        <v/>
      </c>
      <c r="CU827" s="45" t="str">
        <f t="shared" ca="1" si="634"/>
        <v/>
      </c>
      <c r="CV827" s="44" t="str">
        <f ca="1">IF(COUNTIF($DG$2:DG1812,CR827)=1,VLOOKUP(CR827,DC:DD,2), IF(COUNTIF($DG$2:DG1812,CR827)=0,$CT$10,""))</f>
        <v/>
      </c>
      <c r="CW827" s="45" t="str">
        <f t="shared" ca="1" si="635"/>
        <v/>
      </c>
      <c r="CX827" s="46" t="str">
        <f t="shared" ca="1" si="636"/>
        <v/>
      </c>
      <c r="CY827" s="44" t="str">
        <f t="shared" ca="1" si="637"/>
        <v/>
      </c>
    </row>
    <row r="828" spans="28:103">
      <c r="AB828" s="163" t="str">
        <f t="shared" si="627"/>
        <v/>
      </c>
      <c r="AC828" s="163" t="str">
        <f t="shared" si="628"/>
        <v/>
      </c>
      <c r="BS828" s="163" t="str">
        <f t="shared" si="629"/>
        <v/>
      </c>
      <c r="BT828" s="163" t="str">
        <f t="shared" si="630"/>
        <v/>
      </c>
      <c r="BY828" s="164" t="str">
        <f t="shared" ca="1" si="638"/>
        <v/>
      </c>
      <c r="BZ828" s="44" t="str">
        <f ca="1">IF(COUNTIF($CN$2:CN1813,BY828)=1,VLOOKUP(BY828,CH:CI,2), IF(COUNTIF($CN$2:CN1813,BY828)=0,$BZ$10,""))</f>
        <v/>
      </c>
      <c r="CA828" s="45" t="str">
        <f t="shared" ca="1" si="631"/>
        <v/>
      </c>
      <c r="CB828" s="45" t="str">
        <f t="shared" ca="1" si="639"/>
        <v/>
      </c>
      <c r="CC828" s="44" t="str">
        <f ca="1">IF(COUNTIF($CN$2:CN1813,BY828)=1,VLOOKUP(BY828,CJ:CK,2), IF(COUNTIF($CN$2:CN1813,BY828)=0,$CA$10,""))</f>
        <v/>
      </c>
      <c r="CD828" s="45" t="str">
        <f t="shared" ca="1" si="640"/>
        <v/>
      </c>
      <c r="CE828" s="46" t="str">
        <f t="shared" ca="1" si="641"/>
        <v/>
      </c>
      <c r="CF828" s="44" t="str">
        <f t="shared" ca="1" si="642"/>
        <v/>
      </c>
      <c r="CL828" s="163" t="str">
        <f t="shared" si="625"/>
        <v/>
      </c>
      <c r="CM828" s="163" t="str">
        <f t="shared" si="626"/>
        <v/>
      </c>
      <c r="CR828" s="164" t="str">
        <f t="shared" ca="1" si="632"/>
        <v/>
      </c>
      <c r="CS828" s="44" t="str">
        <f ca="1">IF(COUNTIF($DG$2:DG1813,CR828)=1,VLOOKUP(CR828,DA:DB,2), IF(COUNTIF($DG$2:DG1813,CR828)=0,$CS$10,""))</f>
        <v/>
      </c>
      <c r="CT828" s="45" t="str">
        <f t="shared" ca="1" si="633"/>
        <v/>
      </c>
      <c r="CU828" s="45" t="str">
        <f t="shared" ca="1" si="634"/>
        <v/>
      </c>
      <c r="CV828" s="44" t="str">
        <f ca="1">IF(COUNTIF($DG$2:DG1813,CR828)=1,VLOOKUP(CR828,DC:DD,2), IF(COUNTIF($DG$2:DG1813,CR828)=0,$CT$10,""))</f>
        <v/>
      </c>
      <c r="CW828" s="45" t="str">
        <f t="shared" ca="1" si="635"/>
        <v/>
      </c>
      <c r="CX828" s="46" t="str">
        <f t="shared" ca="1" si="636"/>
        <v/>
      </c>
      <c r="CY828" s="44" t="str">
        <f t="shared" ca="1" si="637"/>
        <v/>
      </c>
    </row>
    <row r="829" spans="28:103">
      <c r="AB829" s="163" t="str">
        <f t="shared" si="627"/>
        <v/>
      </c>
      <c r="AC829" s="163" t="str">
        <f t="shared" si="628"/>
        <v/>
      </c>
      <c r="BS829" s="163" t="str">
        <f t="shared" si="629"/>
        <v/>
      </c>
      <c r="BT829" s="163" t="str">
        <f t="shared" si="630"/>
        <v/>
      </c>
      <c r="BY829" s="164" t="str">
        <f t="shared" ca="1" si="638"/>
        <v/>
      </c>
      <c r="BZ829" s="44" t="str">
        <f ca="1">IF(COUNTIF($CN$2:CN1814,BY829)=1,VLOOKUP(BY829,CH:CI,2), IF(COUNTIF($CN$2:CN1814,BY829)=0,$BZ$10,""))</f>
        <v/>
      </c>
      <c r="CA829" s="45" t="str">
        <f t="shared" ca="1" si="631"/>
        <v/>
      </c>
      <c r="CB829" s="45" t="str">
        <f t="shared" ca="1" si="639"/>
        <v/>
      </c>
      <c r="CC829" s="44" t="str">
        <f ca="1">IF(COUNTIF($CN$2:CN1814,BY829)=1,VLOOKUP(BY829,CJ:CK,2), IF(COUNTIF($CN$2:CN1814,BY829)=0,$CA$10,""))</f>
        <v/>
      </c>
      <c r="CD829" s="45" t="str">
        <f t="shared" ca="1" si="640"/>
        <v/>
      </c>
      <c r="CE829" s="46" t="str">
        <f t="shared" ca="1" si="641"/>
        <v/>
      </c>
      <c r="CF829" s="44" t="str">
        <f t="shared" ca="1" si="642"/>
        <v/>
      </c>
      <c r="CL829" s="163" t="str">
        <f t="shared" si="625"/>
        <v/>
      </c>
      <c r="CM829" s="163" t="str">
        <f t="shared" si="626"/>
        <v/>
      </c>
      <c r="CR829" s="164" t="str">
        <f t="shared" ca="1" si="632"/>
        <v/>
      </c>
      <c r="CS829" s="44" t="str">
        <f ca="1">IF(COUNTIF($DG$2:DG1814,CR829)=1,VLOOKUP(CR829,DA:DB,2), IF(COUNTIF($DG$2:DG1814,CR829)=0,$CS$10,""))</f>
        <v/>
      </c>
      <c r="CT829" s="45" t="str">
        <f t="shared" ca="1" si="633"/>
        <v/>
      </c>
      <c r="CU829" s="45" t="str">
        <f t="shared" ca="1" si="634"/>
        <v/>
      </c>
      <c r="CV829" s="44" t="str">
        <f ca="1">IF(COUNTIF($DG$2:DG1814,CR829)=1,VLOOKUP(CR829,DC:DD,2), IF(COUNTIF($DG$2:DG1814,CR829)=0,$CT$10,""))</f>
        <v/>
      </c>
      <c r="CW829" s="45" t="str">
        <f t="shared" ca="1" si="635"/>
        <v/>
      </c>
      <c r="CX829" s="46" t="str">
        <f t="shared" ca="1" si="636"/>
        <v/>
      </c>
      <c r="CY829" s="44" t="str">
        <f t="shared" ca="1" si="637"/>
        <v/>
      </c>
    </row>
    <row r="830" spans="28:103">
      <c r="AB830" s="163" t="str">
        <f t="shared" si="627"/>
        <v/>
      </c>
      <c r="AC830" s="163" t="str">
        <f t="shared" si="628"/>
        <v/>
      </c>
      <c r="BS830" s="163" t="str">
        <f t="shared" si="629"/>
        <v/>
      </c>
      <c r="BT830" s="163" t="str">
        <f t="shared" si="630"/>
        <v/>
      </c>
      <c r="BY830" s="164" t="str">
        <f t="shared" ca="1" si="638"/>
        <v/>
      </c>
      <c r="BZ830" s="44" t="str">
        <f ca="1">IF(COUNTIF($CN$2:CN1815,BY830)=1,VLOOKUP(BY830,CH:CI,2), IF(COUNTIF($CN$2:CN1815,BY830)=0,$BZ$10,""))</f>
        <v/>
      </c>
      <c r="CA830" s="45" t="str">
        <f t="shared" ca="1" si="631"/>
        <v/>
      </c>
      <c r="CB830" s="45" t="str">
        <f t="shared" ca="1" si="639"/>
        <v/>
      </c>
      <c r="CC830" s="44" t="str">
        <f ca="1">IF(COUNTIF($CN$2:CN1815,BY830)=1,VLOOKUP(BY830,CJ:CK,2), IF(COUNTIF($CN$2:CN1815,BY830)=0,$CA$10,""))</f>
        <v/>
      </c>
      <c r="CD830" s="45" t="str">
        <f t="shared" ca="1" si="640"/>
        <v/>
      </c>
      <c r="CE830" s="46" t="str">
        <f t="shared" ca="1" si="641"/>
        <v/>
      </c>
      <c r="CF830" s="44" t="str">
        <f t="shared" ca="1" si="642"/>
        <v/>
      </c>
      <c r="CL830" s="163" t="str">
        <f t="shared" si="625"/>
        <v/>
      </c>
      <c r="CM830" s="163" t="str">
        <f t="shared" si="626"/>
        <v/>
      </c>
      <c r="CR830" s="164" t="str">
        <f t="shared" ca="1" si="632"/>
        <v/>
      </c>
      <c r="CS830" s="44" t="str">
        <f ca="1">IF(COUNTIF($DG$2:DG1815,CR830)=1,VLOOKUP(CR830,DA:DB,2), IF(COUNTIF($DG$2:DG1815,CR830)=0,$CS$10,""))</f>
        <v/>
      </c>
      <c r="CT830" s="45" t="str">
        <f t="shared" ca="1" si="633"/>
        <v/>
      </c>
      <c r="CU830" s="45" t="str">
        <f t="shared" ca="1" si="634"/>
        <v/>
      </c>
      <c r="CV830" s="44" t="str">
        <f ca="1">IF(COUNTIF($DG$2:DG1815,CR830)=1,VLOOKUP(CR830,DC:DD,2), IF(COUNTIF($DG$2:DG1815,CR830)=0,$CT$10,""))</f>
        <v/>
      </c>
      <c r="CW830" s="45" t="str">
        <f t="shared" ca="1" si="635"/>
        <v/>
      </c>
      <c r="CX830" s="46" t="str">
        <f t="shared" ca="1" si="636"/>
        <v/>
      </c>
      <c r="CY830" s="44" t="str">
        <f t="shared" ca="1" si="637"/>
        <v/>
      </c>
    </row>
    <row r="831" spans="28:103">
      <c r="AB831" s="163" t="str">
        <f t="shared" si="627"/>
        <v/>
      </c>
      <c r="AC831" s="163" t="str">
        <f t="shared" si="628"/>
        <v/>
      </c>
      <c r="BS831" s="163" t="str">
        <f t="shared" si="629"/>
        <v/>
      </c>
      <c r="BT831" s="163" t="str">
        <f t="shared" si="630"/>
        <v/>
      </c>
      <c r="BY831" s="164" t="str">
        <f t="shared" ca="1" si="638"/>
        <v/>
      </c>
      <c r="BZ831" s="44" t="str">
        <f ca="1">IF(COUNTIF($CN$2:CN1816,BY831)=1,VLOOKUP(BY831,CH:CI,2), IF(COUNTIF($CN$2:CN1816,BY831)=0,$BZ$10,""))</f>
        <v/>
      </c>
      <c r="CA831" s="45" t="str">
        <f t="shared" ca="1" si="631"/>
        <v/>
      </c>
      <c r="CB831" s="45" t="str">
        <f t="shared" ca="1" si="639"/>
        <v/>
      </c>
      <c r="CC831" s="44" t="str">
        <f ca="1">IF(COUNTIF($CN$2:CN1816,BY831)=1,VLOOKUP(BY831,CJ:CK,2), IF(COUNTIF($CN$2:CN1816,BY831)=0,$CA$10,""))</f>
        <v/>
      </c>
      <c r="CD831" s="45" t="str">
        <f t="shared" ca="1" si="640"/>
        <v/>
      </c>
      <c r="CE831" s="46" t="str">
        <f t="shared" ca="1" si="641"/>
        <v/>
      </c>
      <c r="CF831" s="44" t="str">
        <f t="shared" ca="1" si="642"/>
        <v/>
      </c>
      <c r="CL831" s="163" t="str">
        <f t="shared" si="625"/>
        <v/>
      </c>
      <c r="CM831" s="163" t="str">
        <f t="shared" si="626"/>
        <v/>
      </c>
      <c r="CR831" s="164" t="str">
        <f t="shared" ca="1" si="632"/>
        <v/>
      </c>
      <c r="CS831" s="44" t="str">
        <f ca="1">IF(COUNTIF($DG$2:DG1816,CR831)=1,VLOOKUP(CR831,DA:DB,2), IF(COUNTIF($DG$2:DG1816,CR831)=0,$CS$10,""))</f>
        <v/>
      </c>
      <c r="CT831" s="45" t="str">
        <f t="shared" ca="1" si="633"/>
        <v/>
      </c>
      <c r="CU831" s="45" t="str">
        <f t="shared" ca="1" si="634"/>
        <v/>
      </c>
      <c r="CV831" s="44" t="str">
        <f ca="1">IF(COUNTIF($DG$2:DG1816,CR831)=1,VLOOKUP(CR831,DC:DD,2), IF(COUNTIF($DG$2:DG1816,CR831)=0,$CT$10,""))</f>
        <v/>
      </c>
      <c r="CW831" s="45" t="str">
        <f t="shared" ca="1" si="635"/>
        <v/>
      </c>
      <c r="CX831" s="46" t="str">
        <f t="shared" ca="1" si="636"/>
        <v/>
      </c>
      <c r="CY831" s="44" t="str">
        <f t="shared" ca="1" si="637"/>
        <v/>
      </c>
    </row>
    <row r="832" spans="28:103">
      <c r="AB832" s="163" t="str">
        <f t="shared" si="627"/>
        <v/>
      </c>
      <c r="AC832" s="163" t="str">
        <f t="shared" si="628"/>
        <v/>
      </c>
      <c r="BS832" s="163" t="str">
        <f t="shared" si="629"/>
        <v/>
      </c>
      <c r="BT832" s="163" t="str">
        <f t="shared" si="630"/>
        <v/>
      </c>
      <c r="BY832" s="164" t="str">
        <f t="shared" ca="1" si="638"/>
        <v/>
      </c>
      <c r="BZ832" s="44" t="str">
        <f ca="1">IF(COUNTIF($CN$2:CN1817,BY832)=1,VLOOKUP(BY832,CH:CI,2), IF(COUNTIF($CN$2:CN1817,BY832)=0,$BZ$10,""))</f>
        <v/>
      </c>
      <c r="CA832" s="45" t="str">
        <f t="shared" ca="1" si="631"/>
        <v/>
      </c>
      <c r="CB832" s="45" t="str">
        <f t="shared" ca="1" si="639"/>
        <v/>
      </c>
      <c r="CC832" s="44" t="str">
        <f ca="1">IF(COUNTIF($CN$2:CN1817,BY832)=1,VLOOKUP(BY832,CJ:CK,2), IF(COUNTIF($CN$2:CN1817,BY832)=0,$CA$10,""))</f>
        <v/>
      </c>
      <c r="CD832" s="45" t="str">
        <f t="shared" ca="1" si="640"/>
        <v/>
      </c>
      <c r="CE832" s="46" t="str">
        <f t="shared" ca="1" si="641"/>
        <v/>
      </c>
      <c r="CF832" s="44" t="str">
        <f t="shared" ca="1" si="642"/>
        <v/>
      </c>
      <c r="CL832" s="163" t="str">
        <f t="shared" si="625"/>
        <v/>
      </c>
      <c r="CM832" s="163" t="str">
        <f t="shared" si="626"/>
        <v/>
      </c>
      <c r="CR832" s="164" t="str">
        <f t="shared" ca="1" si="632"/>
        <v/>
      </c>
      <c r="CS832" s="44" t="str">
        <f ca="1">IF(COUNTIF($DG$2:DG1817,CR832)=1,VLOOKUP(CR832,DA:DB,2), IF(COUNTIF($DG$2:DG1817,CR832)=0,$CS$10,""))</f>
        <v/>
      </c>
      <c r="CT832" s="45" t="str">
        <f t="shared" ca="1" si="633"/>
        <v/>
      </c>
      <c r="CU832" s="45" t="str">
        <f t="shared" ca="1" si="634"/>
        <v/>
      </c>
      <c r="CV832" s="44" t="str">
        <f ca="1">IF(COUNTIF($DG$2:DG1817,CR832)=1,VLOOKUP(CR832,DC:DD,2), IF(COUNTIF($DG$2:DG1817,CR832)=0,$CT$10,""))</f>
        <v/>
      </c>
      <c r="CW832" s="45" t="str">
        <f t="shared" ca="1" si="635"/>
        <v/>
      </c>
      <c r="CX832" s="46" t="str">
        <f t="shared" ca="1" si="636"/>
        <v/>
      </c>
      <c r="CY832" s="44" t="str">
        <f t="shared" ca="1" si="637"/>
        <v/>
      </c>
    </row>
    <row r="833" spans="28:103">
      <c r="AB833" s="163" t="str">
        <f t="shared" si="627"/>
        <v/>
      </c>
      <c r="AC833" s="163" t="str">
        <f t="shared" si="628"/>
        <v/>
      </c>
      <c r="BS833" s="163" t="str">
        <f t="shared" si="629"/>
        <v/>
      </c>
      <c r="BT833" s="163" t="str">
        <f t="shared" si="630"/>
        <v/>
      </c>
      <c r="BY833" s="164" t="str">
        <f t="shared" ca="1" si="638"/>
        <v/>
      </c>
      <c r="BZ833" s="44" t="str">
        <f ca="1">IF(COUNTIF($CN$2:CN1818,BY833)=1,VLOOKUP(BY833,CH:CI,2), IF(COUNTIF($CN$2:CN1818,BY833)=0,$BZ$10,""))</f>
        <v/>
      </c>
      <c r="CA833" s="45" t="str">
        <f t="shared" ca="1" si="631"/>
        <v/>
      </c>
      <c r="CB833" s="45" t="str">
        <f t="shared" ca="1" si="639"/>
        <v/>
      </c>
      <c r="CC833" s="44" t="str">
        <f ca="1">IF(COUNTIF($CN$2:CN1818,BY833)=1,VLOOKUP(BY833,CJ:CK,2), IF(COUNTIF($CN$2:CN1818,BY833)=0,$CA$10,""))</f>
        <v/>
      </c>
      <c r="CD833" s="45" t="str">
        <f t="shared" ca="1" si="640"/>
        <v/>
      </c>
      <c r="CE833" s="46" t="str">
        <f t="shared" ca="1" si="641"/>
        <v/>
      </c>
      <c r="CF833" s="44" t="str">
        <f t="shared" ca="1" si="642"/>
        <v/>
      </c>
      <c r="CL833" s="163" t="str">
        <f t="shared" si="625"/>
        <v/>
      </c>
      <c r="CM833" s="163" t="str">
        <f t="shared" si="626"/>
        <v/>
      </c>
      <c r="CR833" s="164" t="str">
        <f t="shared" ca="1" si="632"/>
        <v/>
      </c>
      <c r="CS833" s="44" t="str">
        <f ca="1">IF(COUNTIF($DG$2:DG1818,CR833)=1,VLOOKUP(CR833,DA:DB,2), IF(COUNTIF($DG$2:DG1818,CR833)=0,$CS$10,""))</f>
        <v/>
      </c>
      <c r="CT833" s="45" t="str">
        <f t="shared" ca="1" si="633"/>
        <v/>
      </c>
      <c r="CU833" s="45" t="str">
        <f t="shared" ca="1" si="634"/>
        <v/>
      </c>
      <c r="CV833" s="44" t="str">
        <f ca="1">IF(COUNTIF($DG$2:DG1818,CR833)=1,VLOOKUP(CR833,DC:DD,2), IF(COUNTIF($DG$2:DG1818,CR833)=0,$CT$10,""))</f>
        <v/>
      </c>
      <c r="CW833" s="45" t="str">
        <f t="shared" ca="1" si="635"/>
        <v/>
      </c>
      <c r="CX833" s="46" t="str">
        <f t="shared" ca="1" si="636"/>
        <v/>
      </c>
      <c r="CY833" s="44" t="str">
        <f t="shared" ca="1" si="637"/>
        <v/>
      </c>
    </row>
    <row r="834" spans="28:103">
      <c r="AB834" s="163" t="str">
        <f t="shared" si="627"/>
        <v/>
      </c>
      <c r="AC834" s="163" t="str">
        <f t="shared" si="628"/>
        <v/>
      </c>
      <c r="BS834" s="163" t="str">
        <f t="shared" si="629"/>
        <v/>
      </c>
      <c r="BT834" s="163" t="str">
        <f t="shared" si="630"/>
        <v/>
      </c>
      <c r="BY834" s="164" t="str">
        <f t="shared" ca="1" si="638"/>
        <v/>
      </c>
      <c r="BZ834" s="44" t="str">
        <f ca="1">IF(COUNTIF($CN$2:CN1819,BY834)=1,VLOOKUP(BY834,CH:CI,2), IF(COUNTIF($CN$2:CN1819,BY834)=0,$BZ$10,""))</f>
        <v/>
      </c>
      <c r="CA834" s="45" t="str">
        <f t="shared" ca="1" si="631"/>
        <v/>
      </c>
      <c r="CB834" s="45" t="str">
        <f t="shared" ca="1" si="639"/>
        <v/>
      </c>
      <c r="CC834" s="44" t="str">
        <f ca="1">IF(COUNTIF($CN$2:CN1819,BY834)=1,VLOOKUP(BY834,CJ:CK,2), IF(COUNTIF($CN$2:CN1819,BY834)=0,$CA$10,""))</f>
        <v/>
      </c>
      <c r="CD834" s="45" t="str">
        <f t="shared" ca="1" si="640"/>
        <v/>
      </c>
      <c r="CE834" s="46" t="str">
        <f t="shared" ca="1" si="641"/>
        <v/>
      </c>
      <c r="CF834" s="44" t="str">
        <f t="shared" ca="1" si="642"/>
        <v/>
      </c>
      <c r="CL834" s="163" t="str">
        <f t="shared" si="625"/>
        <v/>
      </c>
      <c r="CM834" s="163" t="str">
        <f t="shared" si="626"/>
        <v/>
      </c>
      <c r="CR834" s="164" t="str">
        <f t="shared" ca="1" si="632"/>
        <v/>
      </c>
      <c r="CS834" s="44" t="str">
        <f ca="1">IF(COUNTIF($DG$2:DG1819,CR834)=1,VLOOKUP(CR834,DA:DB,2), IF(COUNTIF($DG$2:DG1819,CR834)=0,$CS$10,""))</f>
        <v/>
      </c>
      <c r="CT834" s="45" t="str">
        <f t="shared" ca="1" si="633"/>
        <v/>
      </c>
      <c r="CU834" s="45" t="str">
        <f t="shared" ca="1" si="634"/>
        <v/>
      </c>
      <c r="CV834" s="44" t="str">
        <f ca="1">IF(COUNTIF($DG$2:DG1819,CR834)=1,VLOOKUP(CR834,DC:DD,2), IF(COUNTIF($DG$2:DG1819,CR834)=0,$CT$10,""))</f>
        <v/>
      </c>
      <c r="CW834" s="45" t="str">
        <f t="shared" ca="1" si="635"/>
        <v/>
      </c>
      <c r="CX834" s="46" t="str">
        <f t="shared" ca="1" si="636"/>
        <v/>
      </c>
      <c r="CY834" s="44" t="str">
        <f t="shared" ca="1" si="637"/>
        <v/>
      </c>
    </row>
    <row r="835" spans="28:103">
      <c r="AB835" s="163" t="str">
        <f t="shared" si="627"/>
        <v/>
      </c>
      <c r="AC835" s="163" t="str">
        <f t="shared" si="628"/>
        <v/>
      </c>
      <c r="BS835" s="163" t="str">
        <f t="shared" si="629"/>
        <v/>
      </c>
      <c r="BT835" s="163" t="str">
        <f t="shared" si="630"/>
        <v/>
      </c>
      <c r="BY835" s="164" t="str">
        <f t="shared" ca="1" si="638"/>
        <v/>
      </c>
      <c r="BZ835" s="44" t="str">
        <f ca="1">IF(COUNTIF($CN$2:CN1820,BY835)=1,VLOOKUP(BY835,CH:CI,2), IF(COUNTIF($CN$2:CN1820,BY835)=0,$BZ$10,""))</f>
        <v/>
      </c>
      <c r="CA835" s="45" t="str">
        <f t="shared" ca="1" si="631"/>
        <v/>
      </c>
      <c r="CB835" s="45" t="str">
        <f t="shared" ca="1" si="639"/>
        <v/>
      </c>
      <c r="CC835" s="44" t="str">
        <f ca="1">IF(COUNTIF($CN$2:CN1820,BY835)=1,VLOOKUP(BY835,CJ:CK,2), IF(COUNTIF($CN$2:CN1820,BY835)=0,$CA$10,""))</f>
        <v/>
      </c>
      <c r="CD835" s="45" t="str">
        <f t="shared" ca="1" si="640"/>
        <v/>
      </c>
      <c r="CE835" s="46" t="str">
        <f t="shared" ca="1" si="641"/>
        <v/>
      </c>
      <c r="CF835" s="44" t="str">
        <f t="shared" ca="1" si="642"/>
        <v/>
      </c>
      <c r="CL835" s="163" t="str">
        <f t="shared" ref="CL835:CL867" si="643">IF(COUNTIF(CJ:CJ,CH835),CH835,"")</f>
        <v/>
      </c>
      <c r="CM835" s="163" t="str">
        <f t="shared" ref="CM835:CM867" si="644">IF(CL835&gt;$BY$14,CL835,"")</f>
        <v/>
      </c>
      <c r="CR835" s="164" t="str">
        <f t="shared" ca="1" si="632"/>
        <v/>
      </c>
      <c r="CS835" s="44" t="str">
        <f ca="1">IF(COUNTIF($DG$2:DG1820,CR835)=1,VLOOKUP(CR835,DA:DB,2), IF(COUNTIF($DG$2:DG1820,CR835)=0,$CS$10,""))</f>
        <v/>
      </c>
      <c r="CT835" s="45" t="str">
        <f t="shared" ca="1" si="633"/>
        <v/>
      </c>
      <c r="CU835" s="45" t="str">
        <f t="shared" ca="1" si="634"/>
        <v/>
      </c>
      <c r="CV835" s="44" t="str">
        <f ca="1">IF(COUNTIF($DG$2:DG1820,CR835)=1,VLOOKUP(CR835,DC:DD,2), IF(COUNTIF($DG$2:DG1820,CR835)=0,$CT$10,""))</f>
        <v/>
      </c>
      <c r="CW835" s="45" t="str">
        <f t="shared" ca="1" si="635"/>
        <v/>
      </c>
      <c r="CX835" s="46" t="str">
        <f t="shared" ca="1" si="636"/>
        <v/>
      </c>
      <c r="CY835" s="44" t="str">
        <f t="shared" ca="1" si="637"/>
        <v/>
      </c>
    </row>
    <row r="836" spans="28:103">
      <c r="AB836" s="163" t="str">
        <f t="shared" ref="AB836:AB871" si="645">IF(COUNTIF(V:V,T836)*COUNTIF(X:X,T836)*COUNTIF(Z:Z,T836),T836,"")</f>
        <v/>
      </c>
      <c r="AC836" s="163" t="str">
        <f t="shared" ref="AC836:AC871" si="646">IF(AB836&gt;$A$14,AB836,"")</f>
        <v/>
      </c>
      <c r="BS836" s="163" t="str">
        <f t="shared" ref="BS836:BS865" si="647">IF(COUNTIF(BI:BI,BG836)*COUNTIF(BK:BK,BG836)*COUNTIF(BM:BM,BG836)*COUNTIF(BO:BO,BG836)*COUNTIF(BQ:BQ,BG836),BG836,"")</f>
        <v/>
      </c>
      <c r="BT836" s="163" t="str">
        <f t="shared" ref="BT836:BT865" si="648">IF(BS836&gt;$AH$14,BS836,"")</f>
        <v/>
      </c>
      <c r="BY836" s="164" t="str">
        <f t="shared" ca="1" si="638"/>
        <v/>
      </c>
      <c r="BZ836" s="44" t="str">
        <f ca="1">IF(COUNTIF($CN$2:CN1821,BY836)=1,VLOOKUP(BY836,CH:CI,2), IF(COUNTIF($CN$2:CN1821,BY836)=0,$BZ$10,""))</f>
        <v/>
      </c>
      <c r="CA836" s="45" t="str">
        <f t="shared" ca="1" si="631"/>
        <v/>
      </c>
      <c r="CB836" s="45" t="str">
        <f t="shared" ca="1" si="639"/>
        <v/>
      </c>
      <c r="CC836" s="44" t="str">
        <f ca="1">IF(COUNTIF($CN$2:CN1821,BY836)=1,VLOOKUP(BY836,CJ:CK,2), IF(COUNTIF($CN$2:CN1821,BY836)=0,$CA$10,""))</f>
        <v/>
      </c>
      <c r="CD836" s="45" t="str">
        <f t="shared" ca="1" si="640"/>
        <v/>
      </c>
      <c r="CE836" s="46" t="str">
        <f t="shared" ca="1" si="641"/>
        <v/>
      </c>
      <c r="CF836" s="44" t="str">
        <f t="shared" ca="1" si="642"/>
        <v/>
      </c>
      <c r="CL836" s="163" t="str">
        <f t="shared" si="643"/>
        <v/>
      </c>
      <c r="CM836" s="163" t="str">
        <f t="shared" si="644"/>
        <v/>
      </c>
      <c r="CR836" s="164" t="str">
        <f t="shared" ca="1" si="632"/>
        <v/>
      </c>
      <c r="CS836" s="44" t="str">
        <f ca="1">IF(COUNTIF($DG$2:DG1821,CR836)=1,VLOOKUP(CR836,DA:DB,2), IF(COUNTIF($DG$2:DG1821,CR836)=0,$CS$10,""))</f>
        <v/>
      </c>
      <c r="CT836" s="45" t="str">
        <f t="shared" ca="1" si="633"/>
        <v/>
      </c>
      <c r="CU836" s="45" t="str">
        <f t="shared" ca="1" si="634"/>
        <v/>
      </c>
      <c r="CV836" s="44" t="str">
        <f ca="1">IF(COUNTIF($DG$2:DG1821,CR836)=1,VLOOKUP(CR836,DC:DD,2), IF(COUNTIF($DG$2:DG1821,CR836)=0,$CT$10,""))</f>
        <v/>
      </c>
      <c r="CW836" s="45" t="str">
        <f t="shared" ca="1" si="635"/>
        <v/>
      </c>
      <c r="CX836" s="46" t="str">
        <f t="shared" ca="1" si="636"/>
        <v/>
      </c>
      <c r="CY836" s="44" t="str">
        <f t="shared" ca="1" si="637"/>
        <v/>
      </c>
    </row>
    <row r="837" spans="28:103">
      <c r="AB837" s="163" t="str">
        <f t="shared" si="645"/>
        <v/>
      </c>
      <c r="AC837" s="163" t="str">
        <f t="shared" si="646"/>
        <v/>
      </c>
      <c r="BS837" s="163" t="str">
        <f t="shared" si="647"/>
        <v/>
      </c>
      <c r="BT837" s="163" t="str">
        <f t="shared" si="648"/>
        <v/>
      </c>
      <c r="BY837" s="164" t="str">
        <f t="shared" ca="1" si="638"/>
        <v/>
      </c>
      <c r="BZ837" s="44" t="str">
        <f ca="1">IF(COUNTIF($CN$2:CN1822,BY837)=1,VLOOKUP(BY837,CH:CI,2), IF(COUNTIF($CN$2:CN1822,BY837)=0,$BZ$10,""))</f>
        <v/>
      </c>
      <c r="CA837" s="45" t="str">
        <f t="shared" ca="1" si="631"/>
        <v/>
      </c>
      <c r="CB837" s="45" t="str">
        <f t="shared" ca="1" si="639"/>
        <v/>
      </c>
      <c r="CC837" s="44" t="str">
        <f ca="1">IF(COUNTIF($CN$2:CN1822,BY837)=1,VLOOKUP(BY837,CJ:CK,2), IF(COUNTIF($CN$2:CN1822,BY837)=0,$CA$10,""))</f>
        <v/>
      </c>
      <c r="CD837" s="45" t="str">
        <f t="shared" ca="1" si="640"/>
        <v/>
      </c>
      <c r="CE837" s="46" t="str">
        <f t="shared" ca="1" si="641"/>
        <v/>
      </c>
      <c r="CF837" s="44" t="str">
        <f t="shared" ca="1" si="642"/>
        <v/>
      </c>
      <c r="CL837" s="163" t="str">
        <f t="shared" si="643"/>
        <v/>
      </c>
      <c r="CM837" s="163" t="str">
        <f t="shared" si="644"/>
        <v/>
      </c>
      <c r="CR837" s="164" t="str">
        <f t="shared" ca="1" si="632"/>
        <v/>
      </c>
      <c r="CS837" s="44" t="str">
        <f ca="1">IF(COUNTIF($DG$2:DG1822,CR837)=1,VLOOKUP(CR837,DA:DB,2), IF(COUNTIF($DG$2:DG1822,CR837)=0,$CS$10,""))</f>
        <v/>
      </c>
      <c r="CT837" s="45" t="str">
        <f t="shared" ca="1" si="633"/>
        <v/>
      </c>
      <c r="CU837" s="45" t="str">
        <f t="shared" ca="1" si="634"/>
        <v/>
      </c>
      <c r="CV837" s="44" t="str">
        <f ca="1">IF(COUNTIF($DG$2:DG1822,CR837)=1,VLOOKUP(CR837,DC:DD,2), IF(COUNTIF($DG$2:DG1822,CR837)=0,$CT$10,""))</f>
        <v/>
      </c>
      <c r="CW837" s="45" t="str">
        <f t="shared" ca="1" si="635"/>
        <v/>
      </c>
      <c r="CX837" s="46" t="str">
        <f t="shared" ca="1" si="636"/>
        <v/>
      </c>
      <c r="CY837" s="44" t="str">
        <f t="shared" ca="1" si="637"/>
        <v/>
      </c>
    </row>
    <row r="838" spans="28:103">
      <c r="AB838" s="163" t="str">
        <f t="shared" si="645"/>
        <v/>
      </c>
      <c r="AC838" s="163" t="str">
        <f t="shared" si="646"/>
        <v/>
      </c>
      <c r="BS838" s="163" t="str">
        <f t="shared" si="647"/>
        <v/>
      </c>
      <c r="BT838" s="163" t="str">
        <f t="shared" si="648"/>
        <v/>
      </c>
      <c r="BY838" s="164" t="str">
        <f t="shared" ca="1" si="638"/>
        <v/>
      </c>
      <c r="BZ838" s="44" t="str">
        <f ca="1">IF(COUNTIF($CN$2:CN1823,BY838)=1,VLOOKUP(BY838,CH:CI,2), IF(COUNTIF($CN$2:CN1823,BY838)=0,$BZ$10,""))</f>
        <v/>
      </c>
      <c r="CA838" s="45" t="str">
        <f t="shared" ca="1" si="631"/>
        <v/>
      </c>
      <c r="CB838" s="45" t="str">
        <f t="shared" ca="1" si="639"/>
        <v/>
      </c>
      <c r="CC838" s="44" t="str">
        <f ca="1">IF(COUNTIF($CN$2:CN1823,BY838)=1,VLOOKUP(BY838,CJ:CK,2), IF(COUNTIF($CN$2:CN1823,BY838)=0,$CA$10,""))</f>
        <v/>
      </c>
      <c r="CD838" s="45" t="str">
        <f t="shared" ca="1" si="640"/>
        <v/>
      </c>
      <c r="CE838" s="46" t="str">
        <f t="shared" ca="1" si="641"/>
        <v/>
      </c>
      <c r="CF838" s="44" t="str">
        <f t="shared" ca="1" si="642"/>
        <v/>
      </c>
      <c r="CL838" s="163" t="str">
        <f t="shared" si="643"/>
        <v/>
      </c>
      <c r="CM838" s="163" t="str">
        <f t="shared" si="644"/>
        <v/>
      </c>
      <c r="CR838" s="164" t="str">
        <f t="shared" ca="1" si="632"/>
        <v/>
      </c>
      <c r="CS838" s="44" t="str">
        <f ca="1">IF(COUNTIF($DG$2:DG1823,CR838)=1,VLOOKUP(CR838,DA:DB,2), IF(COUNTIF($DG$2:DG1823,CR838)=0,$CS$10,""))</f>
        <v/>
      </c>
      <c r="CT838" s="45" t="str">
        <f t="shared" ca="1" si="633"/>
        <v/>
      </c>
      <c r="CU838" s="45" t="str">
        <f t="shared" ca="1" si="634"/>
        <v/>
      </c>
      <c r="CV838" s="44" t="str">
        <f ca="1">IF(COUNTIF($DG$2:DG1823,CR838)=1,VLOOKUP(CR838,DC:DD,2), IF(COUNTIF($DG$2:DG1823,CR838)=0,$CT$10,""))</f>
        <v/>
      </c>
      <c r="CW838" s="45" t="str">
        <f t="shared" ca="1" si="635"/>
        <v/>
      </c>
      <c r="CX838" s="46" t="str">
        <f t="shared" ca="1" si="636"/>
        <v/>
      </c>
      <c r="CY838" s="44" t="str">
        <f t="shared" ca="1" si="637"/>
        <v/>
      </c>
    </row>
    <row r="839" spans="28:103">
      <c r="AB839" s="163" t="str">
        <f t="shared" si="645"/>
        <v/>
      </c>
      <c r="AC839" s="163" t="str">
        <f t="shared" si="646"/>
        <v/>
      </c>
      <c r="BS839" s="163" t="str">
        <f t="shared" si="647"/>
        <v/>
      </c>
      <c r="BT839" s="163" t="str">
        <f t="shared" si="648"/>
        <v/>
      </c>
      <c r="BY839" s="164" t="str">
        <f t="shared" ca="1" si="638"/>
        <v/>
      </c>
      <c r="BZ839" s="44" t="str">
        <f ca="1">IF(COUNTIF($CN$2:CN1824,BY839)=1,VLOOKUP(BY839,CH:CI,2), IF(COUNTIF($CN$2:CN1824,BY839)=0,$BZ$10,""))</f>
        <v/>
      </c>
      <c r="CA839" s="45" t="str">
        <f t="shared" ca="1" si="631"/>
        <v/>
      </c>
      <c r="CB839" s="45" t="str">
        <f t="shared" ca="1" si="639"/>
        <v/>
      </c>
      <c r="CC839" s="44" t="str">
        <f ca="1">IF(COUNTIF($CN$2:CN1824,BY839)=1,VLOOKUP(BY839,CJ:CK,2), IF(COUNTIF($CN$2:CN1824,BY839)=0,$CA$10,""))</f>
        <v/>
      </c>
      <c r="CD839" s="45" t="str">
        <f t="shared" ca="1" si="640"/>
        <v/>
      </c>
      <c r="CE839" s="46" t="str">
        <f t="shared" ca="1" si="641"/>
        <v/>
      </c>
      <c r="CF839" s="44" t="str">
        <f t="shared" ca="1" si="642"/>
        <v/>
      </c>
      <c r="CL839" s="163" t="str">
        <f t="shared" si="643"/>
        <v/>
      </c>
      <c r="CM839" s="163" t="str">
        <f t="shared" si="644"/>
        <v/>
      </c>
      <c r="CR839" s="164" t="str">
        <f t="shared" ca="1" si="632"/>
        <v/>
      </c>
      <c r="CS839" s="44" t="str">
        <f ca="1">IF(COUNTIF($DG$2:DG1824,CR839)=1,VLOOKUP(CR839,DA:DB,2), IF(COUNTIF($DG$2:DG1824,CR839)=0,$CS$10,""))</f>
        <v/>
      </c>
      <c r="CT839" s="45" t="str">
        <f t="shared" ca="1" si="633"/>
        <v/>
      </c>
      <c r="CU839" s="45" t="str">
        <f t="shared" ca="1" si="634"/>
        <v/>
      </c>
      <c r="CV839" s="44" t="str">
        <f ca="1">IF(COUNTIF($DG$2:DG1824,CR839)=1,VLOOKUP(CR839,DC:DD,2), IF(COUNTIF($DG$2:DG1824,CR839)=0,$CT$10,""))</f>
        <v/>
      </c>
      <c r="CW839" s="45" t="str">
        <f t="shared" ca="1" si="635"/>
        <v/>
      </c>
      <c r="CX839" s="46" t="str">
        <f t="shared" ca="1" si="636"/>
        <v/>
      </c>
      <c r="CY839" s="44" t="str">
        <f t="shared" ca="1" si="637"/>
        <v/>
      </c>
    </row>
    <row r="840" spans="28:103">
      <c r="AB840" s="163" t="str">
        <f t="shared" si="645"/>
        <v/>
      </c>
      <c r="AC840" s="163" t="str">
        <f t="shared" si="646"/>
        <v/>
      </c>
      <c r="BS840" s="163" t="str">
        <f t="shared" si="647"/>
        <v/>
      </c>
      <c r="BT840" s="163" t="str">
        <f t="shared" si="648"/>
        <v/>
      </c>
      <c r="BY840" s="164" t="str">
        <f t="shared" ca="1" si="638"/>
        <v/>
      </c>
      <c r="BZ840" s="44" t="str">
        <f ca="1">IF(COUNTIF($CN$2:CN1825,BY840)=1,VLOOKUP(BY840,CH:CI,2), IF(COUNTIF($CN$2:CN1825,BY840)=0,$BZ$10,""))</f>
        <v/>
      </c>
      <c r="CA840" s="45" t="str">
        <f t="shared" ca="1" si="631"/>
        <v/>
      </c>
      <c r="CB840" s="45" t="str">
        <f t="shared" ca="1" si="639"/>
        <v/>
      </c>
      <c r="CC840" s="44" t="str">
        <f ca="1">IF(COUNTIF($CN$2:CN1825,BY840)=1,VLOOKUP(BY840,CJ:CK,2), IF(COUNTIF($CN$2:CN1825,BY840)=0,$CA$10,""))</f>
        <v/>
      </c>
      <c r="CD840" s="45" t="str">
        <f t="shared" ca="1" si="640"/>
        <v/>
      </c>
      <c r="CE840" s="46" t="str">
        <f t="shared" ca="1" si="641"/>
        <v/>
      </c>
      <c r="CF840" s="44" t="str">
        <f t="shared" ca="1" si="642"/>
        <v/>
      </c>
      <c r="CL840" s="163" t="str">
        <f t="shared" si="643"/>
        <v/>
      </c>
      <c r="CM840" s="163" t="str">
        <f t="shared" si="644"/>
        <v/>
      </c>
      <c r="CR840" s="164" t="str">
        <f t="shared" ca="1" si="632"/>
        <v/>
      </c>
      <c r="CS840" s="44" t="str">
        <f ca="1">IF(COUNTIF($DG$2:DG1825,CR840)=1,VLOOKUP(CR840,DA:DB,2), IF(COUNTIF($DG$2:DG1825,CR840)=0,$CS$10,""))</f>
        <v/>
      </c>
      <c r="CT840" s="45" t="str">
        <f t="shared" ca="1" si="633"/>
        <v/>
      </c>
      <c r="CU840" s="45" t="str">
        <f t="shared" ca="1" si="634"/>
        <v/>
      </c>
      <c r="CV840" s="44" t="str">
        <f ca="1">IF(COUNTIF($DG$2:DG1825,CR840)=1,VLOOKUP(CR840,DC:DD,2), IF(COUNTIF($DG$2:DG1825,CR840)=0,$CT$10,""))</f>
        <v/>
      </c>
      <c r="CW840" s="45" t="str">
        <f t="shared" ca="1" si="635"/>
        <v/>
      </c>
      <c r="CX840" s="46" t="str">
        <f t="shared" ca="1" si="636"/>
        <v/>
      </c>
      <c r="CY840" s="44" t="str">
        <f t="shared" ca="1" si="637"/>
        <v/>
      </c>
    </row>
    <row r="841" spans="28:103">
      <c r="AB841" s="163" t="str">
        <f t="shared" si="645"/>
        <v/>
      </c>
      <c r="AC841" s="163" t="str">
        <f t="shared" si="646"/>
        <v/>
      </c>
      <c r="BS841" s="163" t="str">
        <f t="shared" si="647"/>
        <v/>
      </c>
      <c r="BT841" s="163" t="str">
        <f t="shared" si="648"/>
        <v/>
      </c>
      <c r="BY841" s="164" t="str">
        <f t="shared" ca="1" si="638"/>
        <v/>
      </c>
      <c r="BZ841" s="44" t="str">
        <f ca="1">IF(COUNTIF($CN$2:CN1826,BY841)=1,VLOOKUP(BY841,CH:CI,2), IF(COUNTIF($CN$2:CN1826,BY841)=0,$BZ$10,""))</f>
        <v/>
      </c>
      <c r="CA841" s="45" t="str">
        <f t="shared" ca="1" si="631"/>
        <v/>
      </c>
      <c r="CB841" s="45" t="str">
        <f t="shared" ca="1" si="639"/>
        <v/>
      </c>
      <c r="CC841" s="44" t="str">
        <f ca="1">IF(COUNTIF($CN$2:CN1826,BY841)=1,VLOOKUP(BY841,CJ:CK,2), IF(COUNTIF($CN$2:CN1826,BY841)=0,$CA$10,""))</f>
        <v/>
      </c>
      <c r="CD841" s="45" t="str">
        <f t="shared" ca="1" si="640"/>
        <v/>
      </c>
      <c r="CE841" s="46" t="str">
        <f t="shared" ca="1" si="641"/>
        <v/>
      </c>
      <c r="CF841" s="44" t="str">
        <f t="shared" ca="1" si="642"/>
        <v/>
      </c>
      <c r="CL841" s="163" t="str">
        <f t="shared" si="643"/>
        <v/>
      </c>
      <c r="CM841" s="163" t="str">
        <f t="shared" si="644"/>
        <v/>
      </c>
      <c r="CR841" s="164" t="str">
        <f t="shared" ca="1" si="632"/>
        <v/>
      </c>
      <c r="CS841" s="44" t="str">
        <f ca="1">IF(COUNTIF($DG$2:DG1826,CR841)=1,VLOOKUP(CR841,DA:DB,2), IF(COUNTIF($DG$2:DG1826,CR841)=0,$CS$10,""))</f>
        <v/>
      </c>
      <c r="CT841" s="45" t="str">
        <f t="shared" ca="1" si="633"/>
        <v/>
      </c>
      <c r="CU841" s="45" t="str">
        <f t="shared" ca="1" si="634"/>
        <v/>
      </c>
      <c r="CV841" s="44" t="str">
        <f ca="1">IF(COUNTIF($DG$2:DG1826,CR841)=1,VLOOKUP(CR841,DC:DD,2), IF(COUNTIF($DG$2:DG1826,CR841)=0,$CT$10,""))</f>
        <v/>
      </c>
      <c r="CW841" s="45" t="str">
        <f t="shared" ca="1" si="635"/>
        <v/>
      </c>
      <c r="CX841" s="46" t="str">
        <f t="shared" ca="1" si="636"/>
        <v/>
      </c>
      <c r="CY841" s="44" t="str">
        <f t="shared" ca="1" si="637"/>
        <v/>
      </c>
    </row>
    <row r="842" spans="28:103">
      <c r="AB842" s="163" t="str">
        <f t="shared" si="645"/>
        <v/>
      </c>
      <c r="AC842" s="163" t="str">
        <f t="shared" si="646"/>
        <v/>
      </c>
      <c r="BS842" s="163" t="str">
        <f t="shared" si="647"/>
        <v/>
      </c>
      <c r="BT842" s="163" t="str">
        <f t="shared" si="648"/>
        <v/>
      </c>
      <c r="BY842" s="164" t="str">
        <f t="shared" ca="1" si="638"/>
        <v/>
      </c>
      <c r="BZ842" s="44" t="str">
        <f ca="1">IF(COUNTIF($CN$2:CN1827,BY842)=1,VLOOKUP(BY842,CH:CI,2), IF(COUNTIF($CN$2:CN1827,BY842)=0,$BZ$10,""))</f>
        <v/>
      </c>
      <c r="CA842" s="45" t="str">
        <f t="shared" ca="1" si="631"/>
        <v/>
      </c>
      <c r="CB842" s="45" t="str">
        <f t="shared" ca="1" si="639"/>
        <v/>
      </c>
      <c r="CC842" s="44" t="str">
        <f ca="1">IF(COUNTIF($CN$2:CN1827,BY842)=1,VLOOKUP(BY842,CJ:CK,2), IF(COUNTIF($CN$2:CN1827,BY842)=0,$CA$10,""))</f>
        <v/>
      </c>
      <c r="CD842" s="45" t="str">
        <f t="shared" ca="1" si="640"/>
        <v/>
      </c>
      <c r="CE842" s="46" t="str">
        <f t="shared" ca="1" si="641"/>
        <v/>
      </c>
      <c r="CF842" s="44" t="str">
        <f t="shared" ca="1" si="642"/>
        <v/>
      </c>
      <c r="CL842" s="163" t="str">
        <f t="shared" si="643"/>
        <v/>
      </c>
      <c r="CM842" s="163" t="str">
        <f t="shared" si="644"/>
        <v/>
      </c>
      <c r="CR842" s="164" t="str">
        <f t="shared" ca="1" si="632"/>
        <v/>
      </c>
      <c r="CS842" s="44" t="str">
        <f ca="1">IF(COUNTIF($DG$2:DG1827,CR842)=1,VLOOKUP(CR842,DA:DB,2), IF(COUNTIF($DG$2:DG1827,CR842)=0,$CS$10,""))</f>
        <v/>
      </c>
      <c r="CT842" s="45" t="str">
        <f t="shared" ca="1" si="633"/>
        <v/>
      </c>
      <c r="CU842" s="45" t="str">
        <f t="shared" ca="1" si="634"/>
        <v/>
      </c>
      <c r="CV842" s="44" t="str">
        <f ca="1">IF(COUNTIF($DG$2:DG1827,CR842)=1,VLOOKUP(CR842,DC:DD,2), IF(COUNTIF($DG$2:DG1827,CR842)=0,$CT$10,""))</f>
        <v/>
      </c>
      <c r="CW842" s="45" t="str">
        <f t="shared" ca="1" si="635"/>
        <v/>
      </c>
      <c r="CX842" s="46" t="str">
        <f t="shared" ca="1" si="636"/>
        <v/>
      </c>
      <c r="CY842" s="44" t="str">
        <f t="shared" ca="1" si="637"/>
        <v/>
      </c>
    </row>
    <row r="843" spans="28:103">
      <c r="AB843" s="163" t="str">
        <f t="shared" si="645"/>
        <v/>
      </c>
      <c r="AC843" s="163" t="str">
        <f t="shared" si="646"/>
        <v/>
      </c>
      <c r="BS843" s="163" t="str">
        <f t="shared" si="647"/>
        <v/>
      </c>
      <c r="BT843" s="163" t="str">
        <f t="shared" si="648"/>
        <v/>
      </c>
      <c r="BY843" s="164" t="str">
        <f t="shared" ca="1" si="638"/>
        <v/>
      </c>
      <c r="BZ843" s="44" t="str">
        <f ca="1">IF(COUNTIF($CN$2:CN1828,BY843)=1,VLOOKUP(BY843,CH:CI,2), IF(COUNTIF($CN$2:CN1828,BY843)=0,$BZ$10,""))</f>
        <v/>
      </c>
      <c r="CA843" s="45" t="str">
        <f t="shared" ca="1" si="631"/>
        <v/>
      </c>
      <c r="CB843" s="45" t="str">
        <f t="shared" ca="1" si="639"/>
        <v/>
      </c>
      <c r="CC843" s="44" t="str">
        <f ca="1">IF(COUNTIF($CN$2:CN1828,BY843)=1,VLOOKUP(BY843,CJ:CK,2), IF(COUNTIF($CN$2:CN1828,BY843)=0,$CA$10,""))</f>
        <v/>
      </c>
      <c r="CD843" s="45" t="str">
        <f t="shared" ca="1" si="640"/>
        <v/>
      </c>
      <c r="CE843" s="46" t="str">
        <f t="shared" ca="1" si="641"/>
        <v/>
      </c>
      <c r="CF843" s="44" t="str">
        <f t="shared" ca="1" si="642"/>
        <v/>
      </c>
      <c r="CL843" s="163" t="str">
        <f t="shared" si="643"/>
        <v/>
      </c>
      <c r="CM843" s="163" t="str">
        <f t="shared" si="644"/>
        <v/>
      </c>
      <c r="CR843" s="164" t="str">
        <f t="shared" ca="1" si="632"/>
        <v/>
      </c>
      <c r="CS843" s="44" t="str">
        <f ca="1">IF(COUNTIF($DG$2:DG1828,CR843)=1,VLOOKUP(CR843,DA:DB,2), IF(COUNTIF($DG$2:DG1828,CR843)=0,$CS$10,""))</f>
        <v/>
      </c>
      <c r="CT843" s="45" t="str">
        <f t="shared" ca="1" si="633"/>
        <v/>
      </c>
      <c r="CU843" s="45" t="str">
        <f t="shared" ca="1" si="634"/>
        <v/>
      </c>
      <c r="CV843" s="44" t="str">
        <f ca="1">IF(COUNTIF($DG$2:DG1828,CR843)=1,VLOOKUP(CR843,DC:DD,2), IF(COUNTIF($DG$2:DG1828,CR843)=0,$CT$10,""))</f>
        <v/>
      </c>
      <c r="CW843" s="45" t="str">
        <f t="shared" ca="1" si="635"/>
        <v/>
      </c>
      <c r="CX843" s="46" t="str">
        <f t="shared" ca="1" si="636"/>
        <v/>
      </c>
      <c r="CY843" s="44" t="str">
        <f t="shared" ca="1" si="637"/>
        <v/>
      </c>
    </row>
    <row r="844" spans="28:103">
      <c r="AB844" s="163" t="str">
        <f t="shared" si="645"/>
        <v/>
      </c>
      <c r="AC844" s="163" t="str">
        <f t="shared" si="646"/>
        <v/>
      </c>
      <c r="BS844" s="163" t="str">
        <f t="shared" si="647"/>
        <v/>
      </c>
      <c r="BT844" s="163" t="str">
        <f t="shared" si="648"/>
        <v/>
      </c>
      <c r="BY844" s="164" t="str">
        <f t="shared" ca="1" si="638"/>
        <v/>
      </c>
      <c r="BZ844" s="44" t="str">
        <f ca="1">IF(COUNTIF($CN$2:CN1829,BY844)=1,VLOOKUP(BY844,CH:CI,2), IF(COUNTIF($CN$2:CN1829,BY844)=0,$BZ$10,""))</f>
        <v/>
      </c>
      <c r="CA844" s="45" t="str">
        <f t="shared" ca="1" si="631"/>
        <v/>
      </c>
      <c r="CB844" s="45" t="str">
        <f t="shared" ca="1" si="639"/>
        <v/>
      </c>
      <c r="CC844" s="44" t="str">
        <f ca="1">IF(COUNTIF($CN$2:CN1829,BY844)=1,VLOOKUP(BY844,CJ:CK,2), IF(COUNTIF($CN$2:CN1829,BY844)=0,$CA$10,""))</f>
        <v/>
      </c>
      <c r="CD844" s="45" t="str">
        <f t="shared" ca="1" si="640"/>
        <v/>
      </c>
      <c r="CE844" s="46" t="str">
        <f t="shared" ca="1" si="641"/>
        <v/>
      </c>
      <c r="CF844" s="44" t="str">
        <f t="shared" ca="1" si="642"/>
        <v/>
      </c>
      <c r="CL844" s="163" t="str">
        <f t="shared" si="643"/>
        <v/>
      </c>
      <c r="CM844" s="163" t="str">
        <f t="shared" si="644"/>
        <v/>
      </c>
      <c r="CR844" s="164" t="str">
        <f t="shared" ca="1" si="632"/>
        <v/>
      </c>
      <c r="CS844" s="44" t="str">
        <f ca="1">IF(COUNTIF($DG$2:DG1829,CR844)=1,VLOOKUP(CR844,DA:DB,2), IF(COUNTIF($DG$2:DG1829,CR844)=0,$CS$10,""))</f>
        <v/>
      </c>
      <c r="CT844" s="45" t="str">
        <f t="shared" ca="1" si="633"/>
        <v/>
      </c>
      <c r="CU844" s="45" t="str">
        <f t="shared" ca="1" si="634"/>
        <v/>
      </c>
      <c r="CV844" s="44" t="str">
        <f ca="1">IF(COUNTIF($DG$2:DG1829,CR844)=1,VLOOKUP(CR844,DC:DD,2), IF(COUNTIF($DG$2:DG1829,CR844)=0,$CT$10,""))</f>
        <v/>
      </c>
      <c r="CW844" s="45" t="str">
        <f t="shared" ca="1" si="635"/>
        <v/>
      </c>
      <c r="CX844" s="46" t="str">
        <f t="shared" ca="1" si="636"/>
        <v/>
      </c>
      <c r="CY844" s="44" t="str">
        <f t="shared" ca="1" si="637"/>
        <v/>
      </c>
    </row>
    <row r="845" spans="28:103">
      <c r="AB845" s="163" t="str">
        <f t="shared" si="645"/>
        <v/>
      </c>
      <c r="AC845" s="163" t="str">
        <f t="shared" si="646"/>
        <v/>
      </c>
      <c r="BS845" s="163" t="str">
        <f t="shared" si="647"/>
        <v/>
      </c>
      <c r="BT845" s="163" t="str">
        <f t="shared" si="648"/>
        <v/>
      </c>
      <c r="BY845" s="164" t="str">
        <f t="shared" ca="1" si="638"/>
        <v/>
      </c>
      <c r="BZ845" s="44" t="str">
        <f ca="1">IF(COUNTIF($CN$2:CN1830,BY845)=1,VLOOKUP(BY845,CH:CI,2), IF(COUNTIF($CN$2:CN1830,BY845)=0,$BZ$10,""))</f>
        <v/>
      </c>
      <c r="CA845" s="45" t="str">
        <f t="shared" ca="1" si="631"/>
        <v/>
      </c>
      <c r="CB845" s="45" t="str">
        <f t="shared" ca="1" si="639"/>
        <v/>
      </c>
      <c r="CC845" s="44" t="str">
        <f ca="1">IF(COUNTIF($CN$2:CN1830,BY845)=1,VLOOKUP(BY845,CJ:CK,2), IF(COUNTIF($CN$2:CN1830,BY845)=0,$CA$10,""))</f>
        <v/>
      </c>
      <c r="CD845" s="45" t="str">
        <f t="shared" ca="1" si="640"/>
        <v/>
      </c>
      <c r="CE845" s="46" t="str">
        <f t="shared" ca="1" si="641"/>
        <v/>
      </c>
      <c r="CF845" s="44" t="str">
        <f t="shared" ca="1" si="642"/>
        <v/>
      </c>
      <c r="CL845" s="163" t="str">
        <f t="shared" si="643"/>
        <v/>
      </c>
      <c r="CM845" s="163" t="str">
        <f t="shared" si="644"/>
        <v/>
      </c>
      <c r="CR845" s="164" t="str">
        <f t="shared" ca="1" si="632"/>
        <v/>
      </c>
      <c r="CS845" s="44" t="str">
        <f ca="1">IF(COUNTIF($DG$2:DG1830,CR845)=1,VLOOKUP(CR845,DA:DB,2), IF(COUNTIF($DG$2:DG1830,CR845)=0,$CS$10,""))</f>
        <v/>
      </c>
      <c r="CT845" s="45" t="str">
        <f t="shared" ca="1" si="633"/>
        <v/>
      </c>
      <c r="CU845" s="45" t="str">
        <f t="shared" ca="1" si="634"/>
        <v/>
      </c>
      <c r="CV845" s="44" t="str">
        <f ca="1">IF(COUNTIF($DG$2:DG1830,CR845)=1,VLOOKUP(CR845,DC:DD,2), IF(COUNTIF($DG$2:DG1830,CR845)=0,$CT$10,""))</f>
        <v/>
      </c>
      <c r="CW845" s="45" t="str">
        <f t="shared" ca="1" si="635"/>
        <v/>
      </c>
      <c r="CX845" s="46" t="str">
        <f t="shared" ca="1" si="636"/>
        <v/>
      </c>
      <c r="CY845" s="44" t="str">
        <f t="shared" ca="1" si="637"/>
        <v/>
      </c>
    </row>
    <row r="846" spans="28:103">
      <c r="AB846" s="163" t="str">
        <f t="shared" si="645"/>
        <v/>
      </c>
      <c r="AC846" s="163" t="str">
        <f t="shared" si="646"/>
        <v/>
      </c>
      <c r="BS846" s="163" t="str">
        <f t="shared" si="647"/>
        <v/>
      </c>
      <c r="BT846" s="163" t="str">
        <f t="shared" si="648"/>
        <v/>
      </c>
      <c r="BY846" s="164" t="str">
        <f t="shared" ca="1" si="638"/>
        <v/>
      </c>
      <c r="BZ846" s="44" t="str">
        <f ca="1">IF(COUNTIF($CN$2:CN1831,BY846)=1,VLOOKUP(BY846,CH:CI,2), IF(COUNTIF($CN$2:CN1831,BY846)=0,$BZ$10,""))</f>
        <v/>
      </c>
      <c r="CA846" s="45" t="str">
        <f t="shared" ca="1" si="631"/>
        <v/>
      </c>
      <c r="CB846" s="45" t="str">
        <f t="shared" ca="1" si="639"/>
        <v/>
      </c>
      <c r="CC846" s="44" t="str">
        <f ca="1">IF(COUNTIF($CN$2:CN1831,BY846)=1,VLOOKUP(BY846,CJ:CK,2), IF(COUNTIF($CN$2:CN1831,BY846)=0,$CA$10,""))</f>
        <v/>
      </c>
      <c r="CD846" s="45" t="str">
        <f t="shared" ca="1" si="640"/>
        <v/>
      </c>
      <c r="CE846" s="46" t="str">
        <f t="shared" ca="1" si="641"/>
        <v/>
      </c>
      <c r="CF846" s="44" t="str">
        <f t="shared" ca="1" si="642"/>
        <v/>
      </c>
      <c r="CL846" s="163" t="str">
        <f t="shared" si="643"/>
        <v/>
      </c>
      <c r="CM846" s="163" t="str">
        <f t="shared" si="644"/>
        <v/>
      </c>
      <c r="CR846" s="164" t="str">
        <f t="shared" ca="1" si="632"/>
        <v/>
      </c>
      <c r="CS846" s="44" t="str">
        <f ca="1">IF(COUNTIF($DG$2:DG1831,CR846)=1,VLOOKUP(CR846,DA:DB,2), IF(COUNTIF($DG$2:DG1831,CR846)=0,$CS$10,""))</f>
        <v/>
      </c>
      <c r="CT846" s="45" t="str">
        <f t="shared" ca="1" si="633"/>
        <v/>
      </c>
      <c r="CU846" s="45" t="str">
        <f t="shared" ca="1" si="634"/>
        <v/>
      </c>
      <c r="CV846" s="44" t="str">
        <f ca="1">IF(COUNTIF($DG$2:DG1831,CR846)=1,VLOOKUP(CR846,DC:DD,2), IF(COUNTIF($DG$2:DG1831,CR846)=0,$CT$10,""))</f>
        <v/>
      </c>
      <c r="CW846" s="45" t="str">
        <f t="shared" ca="1" si="635"/>
        <v/>
      </c>
      <c r="CX846" s="46" t="str">
        <f t="shared" ca="1" si="636"/>
        <v/>
      </c>
      <c r="CY846" s="44" t="str">
        <f t="shared" ca="1" si="637"/>
        <v/>
      </c>
    </row>
    <row r="847" spans="28:103">
      <c r="AB847" s="163" t="str">
        <f t="shared" si="645"/>
        <v/>
      </c>
      <c r="AC847" s="163" t="str">
        <f t="shared" si="646"/>
        <v/>
      </c>
      <c r="BS847" s="163" t="str">
        <f t="shared" si="647"/>
        <v/>
      </c>
      <c r="BT847" s="163" t="str">
        <f t="shared" si="648"/>
        <v/>
      </c>
      <c r="BY847" s="164" t="str">
        <f t="shared" ca="1" si="638"/>
        <v/>
      </c>
      <c r="BZ847" s="44" t="str">
        <f ca="1">IF(COUNTIF($CN$2:CN1832,BY847)=1,VLOOKUP(BY847,CH:CI,2), IF(COUNTIF($CN$2:CN1832,BY847)=0,$BZ$10,""))</f>
        <v/>
      </c>
      <c r="CA847" s="45" t="str">
        <f t="shared" ca="1" si="631"/>
        <v/>
      </c>
      <c r="CB847" s="45" t="str">
        <f t="shared" ca="1" si="639"/>
        <v/>
      </c>
      <c r="CC847" s="44" t="str">
        <f ca="1">IF(COUNTIF($CN$2:CN1832,BY847)=1,VLOOKUP(BY847,CJ:CK,2), IF(COUNTIF($CN$2:CN1832,BY847)=0,$CA$10,""))</f>
        <v/>
      </c>
      <c r="CD847" s="45" t="str">
        <f t="shared" ca="1" si="640"/>
        <v/>
      </c>
      <c r="CE847" s="46" t="str">
        <f t="shared" ca="1" si="641"/>
        <v/>
      </c>
      <c r="CF847" s="44" t="str">
        <f t="shared" ca="1" si="642"/>
        <v/>
      </c>
      <c r="CL847" s="163" t="str">
        <f t="shared" si="643"/>
        <v/>
      </c>
      <c r="CM847" s="163" t="str">
        <f t="shared" si="644"/>
        <v/>
      </c>
      <c r="CR847" s="164" t="str">
        <f t="shared" ca="1" si="632"/>
        <v/>
      </c>
      <c r="CS847" s="44" t="str">
        <f ca="1">IF(COUNTIF($DG$2:DG1832,CR847)=1,VLOOKUP(CR847,DA:DB,2), IF(COUNTIF($DG$2:DG1832,CR847)=0,$CS$10,""))</f>
        <v/>
      </c>
      <c r="CT847" s="45" t="str">
        <f t="shared" ca="1" si="633"/>
        <v/>
      </c>
      <c r="CU847" s="45" t="str">
        <f t="shared" ca="1" si="634"/>
        <v/>
      </c>
      <c r="CV847" s="44" t="str">
        <f ca="1">IF(COUNTIF($DG$2:DG1832,CR847)=1,VLOOKUP(CR847,DC:DD,2), IF(COUNTIF($DG$2:DG1832,CR847)=0,$CT$10,""))</f>
        <v/>
      </c>
      <c r="CW847" s="45" t="str">
        <f t="shared" ca="1" si="635"/>
        <v/>
      </c>
      <c r="CX847" s="46" t="str">
        <f t="shared" ca="1" si="636"/>
        <v/>
      </c>
      <c r="CY847" s="44" t="str">
        <f t="shared" ca="1" si="637"/>
        <v/>
      </c>
    </row>
    <row r="848" spans="28:103">
      <c r="AB848" s="163" t="str">
        <f t="shared" si="645"/>
        <v/>
      </c>
      <c r="AC848" s="163" t="str">
        <f t="shared" si="646"/>
        <v/>
      </c>
      <c r="BS848" s="163" t="str">
        <f t="shared" si="647"/>
        <v/>
      </c>
      <c r="BT848" s="163" t="str">
        <f t="shared" si="648"/>
        <v/>
      </c>
      <c r="BY848" s="164" t="str">
        <f t="shared" ca="1" si="638"/>
        <v/>
      </c>
      <c r="BZ848" s="44" t="str">
        <f ca="1">IF(COUNTIF($CN$2:CN1833,BY848)=1,VLOOKUP(BY848,CH:CI,2), IF(COUNTIF($CN$2:CN1833,BY848)=0,$BZ$10,""))</f>
        <v/>
      </c>
      <c r="CA848" s="45" t="str">
        <f t="shared" ref="CA848:CA863" ca="1" si="649">IF(ISERROR(BZ848-2),"",(BZ848-$BZ$14)/100*$BZ$5)</f>
        <v/>
      </c>
      <c r="CB848" s="45" t="str">
        <f t="shared" ca="1" si="639"/>
        <v/>
      </c>
      <c r="CC848" s="44" t="str">
        <f ca="1">IF(COUNTIF($CN$2:CN1833,BY848)=1,VLOOKUP(BY848,CJ:CK,2), IF(COUNTIF($CN$2:CN1833,BY848)=0,$CA$10,""))</f>
        <v/>
      </c>
      <c r="CD848" s="45" t="str">
        <f t="shared" ca="1" si="640"/>
        <v/>
      </c>
      <c r="CE848" s="46" t="str">
        <f t="shared" ca="1" si="641"/>
        <v/>
      </c>
      <c r="CF848" s="44" t="str">
        <f t="shared" ca="1" si="642"/>
        <v/>
      </c>
      <c r="CL848" s="163" t="str">
        <f t="shared" si="643"/>
        <v/>
      </c>
      <c r="CM848" s="163" t="str">
        <f t="shared" si="644"/>
        <v/>
      </c>
      <c r="CR848" s="164" t="str">
        <f t="shared" ref="CR848:CR865" ca="1" si="650">IF(AND(ISBLANK(DG837), CR847 = $DG$1),NOW(),IF(ISBLANK(DG837),"",DG837))</f>
        <v/>
      </c>
      <c r="CS848" s="44" t="str">
        <f ca="1">IF(COUNTIF($DG$2:DG1833,CR848)=1,VLOOKUP(CR848,DA:DB,2), IF(COUNTIF($DG$2:DG1833,CR848)=0,$CS$10,""))</f>
        <v/>
      </c>
      <c r="CT848" s="45" t="str">
        <f t="shared" ref="CT848:CT865" ca="1" si="651">IF(ISERROR(CS848-2),"",-1*(CS848-$CS$14)*$CS$8*10^-4*$CS$5)</f>
        <v/>
      </c>
      <c r="CU848" s="45" t="str">
        <f t="shared" ref="CU848:CU865" ca="1" si="652">IF(ISERROR(CS848-2),"",ROUNDUP(CR848-CR$14,0)/360*$CS$5*$CS$6)</f>
        <v/>
      </c>
      <c r="CV848" s="44" t="str">
        <f ca="1">IF(COUNTIF($DG$2:DG1833,CR848)=1,VLOOKUP(CR848,DC:DD,2), IF(COUNTIF($DG$2:DG1833,CR848)=0,$CT$10,""))</f>
        <v/>
      </c>
      <c r="CW848" s="45" t="str">
        <f t="shared" ref="CW848:CW865" ca="1" si="653">IF(ISERROR(CS848-2),"",-1*(CV848-$CV$14)*10^-4*$CT$8*$CT$5)</f>
        <v/>
      </c>
      <c r="CX848" s="46" t="str">
        <f t="shared" ref="CX848:CX865" ca="1" si="654">IF(ISERROR(CS848-2),"",ROUNDUP(CR848-CR$14,0)/360*$CT$5*$CT$6)</f>
        <v/>
      </c>
      <c r="CY848" s="44" t="str">
        <f t="shared" ref="CY848:CY865" ca="1" si="655">IF(ISERROR(CS848-2),"",CT848+CU848-CW848-CX848)</f>
        <v/>
      </c>
    </row>
    <row r="849" spans="28:103">
      <c r="AB849" s="163" t="str">
        <f t="shared" si="645"/>
        <v/>
      </c>
      <c r="AC849" s="163" t="str">
        <f t="shared" si="646"/>
        <v/>
      </c>
      <c r="BS849" s="163" t="str">
        <f t="shared" si="647"/>
        <v/>
      </c>
      <c r="BT849" s="163" t="str">
        <f t="shared" si="648"/>
        <v/>
      </c>
      <c r="BY849" s="164" t="str">
        <f t="shared" ca="1" si="638"/>
        <v/>
      </c>
      <c r="BZ849" s="44" t="str">
        <f ca="1">IF(COUNTIF($CN$2:CN1834,BY849)=1,VLOOKUP(BY849,CH:CI,2), IF(COUNTIF($CN$2:CN1834,BY849)=0,$BZ$10,""))</f>
        <v/>
      </c>
      <c r="CA849" s="45" t="str">
        <f t="shared" ca="1" si="649"/>
        <v/>
      </c>
      <c r="CB849" s="45" t="str">
        <f t="shared" ca="1" si="639"/>
        <v/>
      </c>
      <c r="CC849" s="44" t="str">
        <f ca="1">IF(COUNTIF($CN$2:CN1834,BY849)=1,VLOOKUP(BY849,CJ:CK,2), IF(COUNTIF($CN$2:CN1834,BY849)=0,$CA$10,""))</f>
        <v/>
      </c>
      <c r="CD849" s="45" t="str">
        <f t="shared" ca="1" si="640"/>
        <v/>
      </c>
      <c r="CE849" s="46" t="str">
        <f t="shared" ca="1" si="641"/>
        <v/>
      </c>
      <c r="CF849" s="44" t="str">
        <f t="shared" ca="1" si="642"/>
        <v/>
      </c>
      <c r="CL849" s="163" t="str">
        <f t="shared" si="643"/>
        <v/>
      </c>
      <c r="CM849" s="163" t="str">
        <f t="shared" si="644"/>
        <v/>
      </c>
      <c r="CR849" s="164" t="str">
        <f t="shared" ca="1" si="650"/>
        <v/>
      </c>
      <c r="CS849" s="44" t="str">
        <f ca="1">IF(COUNTIF($DG$2:DG1834,CR849)=1,VLOOKUP(CR849,DA:DB,2), IF(COUNTIF($DG$2:DG1834,CR849)=0,$CS$10,""))</f>
        <v/>
      </c>
      <c r="CT849" s="45" t="str">
        <f t="shared" ca="1" si="651"/>
        <v/>
      </c>
      <c r="CU849" s="45" t="str">
        <f t="shared" ca="1" si="652"/>
        <v/>
      </c>
      <c r="CV849" s="44" t="str">
        <f ca="1">IF(COUNTIF($DG$2:DG1834,CR849)=1,VLOOKUP(CR849,DC:DD,2), IF(COUNTIF($DG$2:DG1834,CR849)=0,$CT$10,""))</f>
        <v/>
      </c>
      <c r="CW849" s="45" t="str">
        <f t="shared" ca="1" si="653"/>
        <v/>
      </c>
      <c r="CX849" s="46" t="str">
        <f t="shared" ca="1" si="654"/>
        <v/>
      </c>
      <c r="CY849" s="44" t="str">
        <f t="shared" ca="1" si="655"/>
        <v/>
      </c>
    </row>
    <row r="850" spans="28:103">
      <c r="AB850" s="163" t="str">
        <f t="shared" si="645"/>
        <v/>
      </c>
      <c r="AC850" s="163" t="str">
        <f t="shared" si="646"/>
        <v/>
      </c>
      <c r="BS850" s="163" t="str">
        <f t="shared" si="647"/>
        <v/>
      </c>
      <c r="BT850" s="163" t="str">
        <f t="shared" si="648"/>
        <v/>
      </c>
      <c r="BY850" s="164" t="str">
        <f t="shared" ref="BY850:BY863" ca="1" si="656">IF(AND(ISBLANK(CN839), BY849 = $CN$1),NOW(),IF(ISBLANK(CN839),"",CN839))</f>
        <v/>
      </c>
      <c r="BZ850" s="44" t="str">
        <f ca="1">IF(COUNTIF($CN$2:CN1835,BY850)=1,VLOOKUP(BY850,CH:CI,2), IF(COUNTIF($CN$2:CN1835,BY850)=0,$BZ$10,""))</f>
        <v/>
      </c>
      <c r="CA850" s="45" t="str">
        <f t="shared" ca="1" si="649"/>
        <v/>
      </c>
      <c r="CB850" s="45" t="str">
        <f t="shared" ref="CB850:CB863" ca="1" si="657">IF(ISERROR(BZ850-2),"",ROUNDUP(BY850-BY$14,0)/360*$BZ$5*$BZ$6)</f>
        <v/>
      </c>
      <c r="CC850" s="44" t="str">
        <f ca="1">IF(COUNTIF($CN$2:CN1835,BY850)=1,VLOOKUP(BY850,CJ:CK,2), IF(COUNTIF($CN$2:CN1835,BY850)=0,$CA$10,""))</f>
        <v/>
      </c>
      <c r="CD850" s="45" t="str">
        <f t="shared" ref="CD850:CD863" ca="1" si="658">IF(ISERROR(BZ850-2),"",-1*(CC850-$CC$14)*10^-4*$CA$8*$CA$5)</f>
        <v/>
      </c>
      <c r="CE850" s="46" t="str">
        <f t="shared" ref="CE850:CE863" ca="1" si="659">IF(ISERROR(BZ850-2),"",ROUNDUP(BY850-BY$14,0)/360*$CA$5*$CA$6)</f>
        <v/>
      </c>
      <c r="CF850" s="44" t="str">
        <f t="shared" ref="CF850:CF863" ca="1" si="660">IF(ISERROR(BZ850-2),"",CA850+CB850-CD850-CE850)</f>
        <v/>
      </c>
      <c r="CL850" s="163" t="str">
        <f t="shared" si="643"/>
        <v/>
      </c>
      <c r="CM850" s="163" t="str">
        <f t="shared" si="644"/>
        <v/>
      </c>
      <c r="CR850" s="164" t="str">
        <f t="shared" ca="1" si="650"/>
        <v/>
      </c>
      <c r="CS850" s="44" t="str">
        <f ca="1">IF(COUNTIF($DG$2:DG1835,CR850)=1,VLOOKUP(CR850,DA:DB,2), IF(COUNTIF($DG$2:DG1835,CR850)=0,$CS$10,""))</f>
        <v/>
      </c>
      <c r="CT850" s="45" t="str">
        <f t="shared" ca="1" si="651"/>
        <v/>
      </c>
      <c r="CU850" s="45" t="str">
        <f t="shared" ca="1" si="652"/>
        <v/>
      </c>
      <c r="CV850" s="44" t="str">
        <f ca="1">IF(COUNTIF($DG$2:DG1835,CR850)=1,VLOOKUP(CR850,DC:DD,2), IF(COUNTIF($DG$2:DG1835,CR850)=0,$CT$10,""))</f>
        <v/>
      </c>
      <c r="CW850" s="45" t="str">
        <f t="shared" ca="1" si="653"/>
        <v/>
      </c>
      <c r="CX850" s="46" t="str">
        <f t="shared" ca="1" si="654"/>
        <v/>
      </c>
      <c r="CY850" s="44" t="str">
        <f t="shared" ca="1" si="655"/>
        <v/>
      </c>
    </row>
    <row r="851" spans="28:103">
      <c r="AB851" s="163" t="str">
        <f t="shared" si="645"/>
        <v/>
      </c>
      <c r="AC851" s="163" t="str">
        <f t="shared" si="646"/>
        <v/>
      </c>
      <c r="BS851" s="163" t="str">
        <f t="shared" si="647"/>
        <v/>
      </c>
      <c r="BT851" s="163" t="str">
        <f t="shared" si="648"/>
        <v/>
      </c>
      <c r="BY851" s="164" t="str">
        <f t="shared" ca="1" si="656"/>
        <v/>
      </c>
      <c r="BZ851" s="44" t="str">
        <f ca="1">IF(COUNTIF($CN$2:CN1836,BY851)=1,VLOOKUP(BY851,CH:CI,2), IF(COUNTIF($CN$2:CN1836,BY851)=0,$BZ$10,""))</f>
        <v/>
      </c>
      <c r="CA851" s="45" t="str">
        <f t="shared" ca="1" si="649"/>
        <v/>
      </c>
      <c r="CB851" s="45" t="str">
        <f t="shared" ca="1" si="657"/>
        <v/>
      </c>
      <c r="CC851" s="44" t="str">
        <f ca="1">IF(COUNTIF($CN$2:CN1836,BY851)=1,VLOOKUP(BY851,CJ:CK,2), IF(COUNTIF($CN$2:CN1836,BY851)=0,$CA$10,""))</f>
        <v/>
      </c>
      <c r="CD851" s="45" t="str">
        <f t="shared" ca="1" si="658"/>
        <v/>
      </c>
      <c r="CE851" s="46" t="str">
        <f t="shared" ca="1" si="659"/>
        <v/>
      </c>
      <c r="CF851" s="44" t="str">
        <f t="shared" ca="1" si="660"/>
        <v/>
      </c>
      <c r="CL851" s="163" t="str">
        <f t="shared" si="643"/>
        <v/>
      </c>
      <c r="CM851" s="163" t="str">
        <f t="shared" si="644"/>
        <v/>
      </c>
      <c r="CR851" s="164" t="str">
        <f t="shared" ca="1" si="650"/>
        <v/>
      </c>
      <c r="CS851" s="44" t="str">
        <f ca="1">IF(COUNTIF($DG$2:DG1836,CR851)=1,VLOOKUP(CR851,DA:DB,2), IF(COUNTIF($DG$2:DG1836,CR851)=0,$CS$10,""))</f>
        <v/>
      </c>
      <c r="CT851" s="45" t="str">
        <f t="shared" ca="1" si="651"/>
        <v/>
      </c>
      <c r="CU851" s="45" t="str">
        <f t="shared" ca="1" si="652"/>
        <v/>
      </c>
      <c r="CV851" s="44" t="str">
        <f ca="1">IF(COUNTIF($DG$2:DG1836,CR851)=1,VLOOKUP(CR851,DC:DD,2), IF(COUNTIF($DG$2:DG1836,CR851)=0,$CT$10,""))</f>
        <v/>
      </c>
      <c r="CW851" s="45" t="str">
        <f t="shared" ca="1" si="653"/>
        <v/>
      </c>
      <c r="CX851" s="46" t="str">
        <f t="shared" ca="1" si="654"/>
        <v/>
      </c>
      <c r="CY851" s="44" t="str">
        <f t="shared" ca="1" si="655"/>
        <v/>
      </c>
    </row>
    <row r="852" spans="28:103">
      <c r="AB852" s="163" t="str">
        <f t="shared" si="645"/>
        <v/>
      </c>
      <c r="AC852" s="163" t="str">
        <f t="shared" si="646"/>
        <v/>
      </c>
      <c r="BS852" s="163" t="str">
        <f t="shared" si="647"/>
        <v/>
      </c>
      <c r="BT852" s="163" t="str">
        <f t="shared" si="648"/>
        <v/>
      </c>
      <c r="BY852" s="164" t="str">
        <f t="shared" ca="1" si="656"/>
        <v/>
      </c>
      <c r="BZ852" s="44" t="str">
        <f ca="1">IF(COUNTIF($CN$2:CN1837,BY852)=1,VLOOKUP(BY852,CH:CI,2), IF(COUNTIF($CN$2:CN1837,BY852)=0,$BZ$10,""))</f>
        <v/>
      </c>
      <c r="CA852" s="45" t="str">
        <f t="shared" ca="1" si="649"/>
        <v/>
      </c>
      <c r="CB852" s="45" t="str">
        <f t="shared" ca="1" si="657"/>
        <v/>
      </c>
      <c r="CC852" s="44" t="str">
        <f ca="1">IF(COUNTIF($CN$2:CN1837,BY852)=1,VLOOKUP(BY852,CJ:CK,2), IF(COUNTIF($CN$2:CN1837,BY852)=0,$CA$10,""))</f>
        <v/>
      </c>
      <c r="CD852" s="45" t="str">
        <f t="shared" ca="1" si="658"/>
        <v/>
      </c>
      <c r="CE852" s="46" t="str">
        <f t="shared" ca="1" si="659"/>
        <v/>
      </c>
      <c r="CF852" s="44" t="str">
        <f t="shared" ca="1" si="660"/>
        <v/>
      </c>
      <c r="CL852" s="163" t="str">
        <f t="shared" si="643"/>
        <v/>
      </c>
      <c r="CM852" s="163" t="str">
        <f t="shared" si="644"/>
        <v/>
      </c>
      <c r="CR852" s="164" t="str">
        <f t="shared" ca="1" si="650"/>
        <v/>
      </c>
      <c r="CS852" s="44" t="str">
        <f ca="1">IF(COUNTIF($DG$2:DG1837,CR852)=1,VLOOKUP(CR852,DA:DB,2), IF(COUNTIF($DG$2:DG1837,CR852)=0,$CS$10,""))</f>
        <v/>
      </c>
      <c r="CT852" s="45" t="str">
        <f t="shared" ca="1" si="651"/>
        <v/>
      </c>
      <c r="CU852" s="45" t="str">
        <f t="shared" ca="1" si="652"/>
        <v/>
      </c>
      <c r="CV852" s="44" t="str">
        <f ca="1">IF(COUNTIF($DG$2:DG1837,CR852)=1,VLOOKUP(CR852,DC:DD,2), IF(COUNTIF($DG$2:DG1837,CR852)=0,$CT$10,""))</f>
        <v/>
      </c>
      <c r="CW852" s="45" t="str">
        <f t="shared" ca="1" si="653"/>
        <v/>
      </c>
      <c r="CX852" s="46" t="str">
        <f t="shared" ca="1" si="654"/>
        <v/>
      </c>
      <c r="CY852" s="44" t="str">
        <f t="shared" ca="1" si="655"/>
        <v/>
      </c>
    </row>
    <row r="853" spans="28:103">
      <c r="AB853" s="163" t="str">
        <f t="shared" si="645"/>
        <v/>
      </c>
      <c r="AC853" s="163" t="str">
        <f t="shared" si="646"/>
        <v/>
      </c>
      <c r="BS853" s="163" t="str">
        <f t="shared" si="647"/>
        <v/>
      </c>
      <c r="BT853" s="163" t="str">
        <f t="shared" si="648"/>
        <v/>
      </c>
      <c r="BY853" s="164" t="str">
        <f t="shared" ca="1" si="656"/>
        <v/>
      </c>
      <c r="BZ853" s="44" t="str">
        <f ca="1">IF(COUNTIF($CN$2:CN1838,BY853)=1,VLOOKUP(BY853,CH:CI,2), IF(COUNTIF($CN$2:CN1838,BY853)=0,$BZ$10,""))</f>
        <v/>
      </c>
      <c r="CA853" s="45" t="str">
        <f t="shared" ca="1" si="649"/>
        <v/>
      </c>
      <c r="CB853" s="45" t="str">
        <f t="shared" ca="1" si="657"/>
        <v/>
      </c>
      <c r="CC853" s="44" t="str">
        <f ca="1">IF(COUNTIF($CN$2:CN1838,BY853)=1,VLOOKUP(BY853,CJ:CK,2), IF(COUNTIF($CN$2:CN1838,BY853)=0,$CA$10,""))</f>
        <v/>
      </c>
      <c r="CD853" s="45" t="str">
        <f t="shared" ca="1" si="658"/>
        <v/>
      </c>
      <c r="CE853" s="46" t="str">
        <f t="shared" ca="1" si="659"/>
        <v/>
      </c>
      <c r="CF853" s="44" t="str">
        <f t="shared" ca="1" si="660"/>
        <v/>
      </c>
      <c r="CL853" s="163" t="str">
        <f t="shared" si="643"/>
        <v/>
      </c>
      <c r="CM853" s="163" t="str">
        <f t="shared" si="644"/>
        <v/>
      </c>
      <c r="CR853" s="164" t="str">
        <f t="shared" ca="1" si="650"/>
        <v/>
      </c>
      <c r="CS853" s="44" t="str">
        <f ca="1">IF(COUNTIF($DG$2:DG1838,CR853)=1,VLOOKUP(CR853,DA:DB,2), IF(COUNTIF($DG$2:DG1838,CR853)=0,$CS$10,""))</f>
        <v/>
      </c>
      <c r="CT853" s="45" t="str">
        <f t="shared" ca="1" si="651"/>
        <v/>
      </c>
      <c r="CU853" s="45" t="str">
        <f t="shared" ca="1" si="652"/>
        <v/>
      </c>
      <c r="CV853" s="44" t="str">
        <f ca="1">IF(COUNTIF($DG$2:DG1838,CR853)=1,VLOOKUP(CR853,DC:DD,2), IF(COUNTIF($DG$2:DG1838,CR853)=0,$CT$10,""))</f>
        <v/>
      </c>
      <c r="CW853" s="45" t="str">
        <f t="shared" ca="1" si="653"/>
        <v/>
      </c>
      <c r="CX853" s="46" t="str">
        <f t="shared" ca="1" si="654"/>
        <v/>
      </c>
      <c r="CY853" s="44" t="str">
        <f t="shared" ca="1" si="655"/>
        <v/>
      </c>
    </row>
    <row r="854" spans="28:103">
      <c r="AB854" s="163" t="str">
        <f t="shared" si="645"/>
        <v/>
      </c>
      <c r="AC854" s="163" t="str">
        <f t="shared" si="646"/>
        <v/>
      </c>
      <c r="BS854" s="163" t="str">
        <f t="shared" si="647"/>
        <v/>
      </c>
      <c r="BT854" s="163" t="str">
        <f t="shared" si="648"/>
        <v/>
      </c>
      <c r="BY854" s="164" t="str">
        <f t="shared" ca="1" si="656"/>
        <v/>
      </c>
      <c r="BZ854" s="44" t="str">
        <f ca="1">IF(COUNTIF($CN$2:CN1839,BY854)=1,VLOOKUP(BY854,CH:CI,2), IF(COUNTIF($CN$2:CN1839,BY854)=0,$BZ$10,""))</f>
        <v/>
      </c>
      <c r="CA854" s="45" t="str">
        <f t="shared" ca="1" si="649"/>
        <v/>
      </c>
      <c r="CB854" s="45" t="str">
        <f t="shared" ca="1" si="657"/>
        <v/>
      </c>
      <c r="CC854" s="44" t="str">
        <f ca="1">IF(COUNTIF($CN$2:CN1839,BY854)=1,VLOOKUP(BY854,CJ:CK,2), IF(COUNTIF($CN$2:CN1839,BY854)=0,$CA$10,""))</f>
        <v/>
      </c>
      <c r="CD854" s="45" t="str">
        <f t="shared" ca="1" si="658"/>
        <v/>
      </c>
      <c r="CE854" s="46" t="str">
        <f t="shared" ca="1" si="659"/>
        <v/>
      </c>
      <c r="CF854" s="44" t="str">
        <f t="shared" ca="1" si="660"/>
        <v/>
      </c>
      <c r="CL854" s="163" t="str">
        <f t="shared" si="643"/>
        <v/>
      </c>
      <c r="CM854" s="163" t="str">
        <f t="shared" si="644"/>
        <v/>
      </c>
      <c r="CR854" s="164" t="str">
        <f t="shared" ca="1" si="650"/>
        <v/>
      </c>
      <c r="CS854" s="44" t="str">
        <f ca="1">IF(COUNTIF($DG$2:DG1839,CR854)=1,VLOOKUP(CR854,DA:DB,2), IF(COUNTIF($DG$2:DG1839,CR854)=0,$CS$10,""))</f>
        <v/>
      </c>
      <c r="CT854" s="45" t="str">
        <f t="shared" ca="1" si="651"/>
        <v/>
      </c>
      <c r="CU854" s="45" t="str">
        <f t="shared" ca="1" si="652"/>
        <v/>
      </c>
      <c r="CV854" s="44" t="str">
        <f ca="1">IF(COUNTIF($DG$2:DG1839,CR854)=1,VLOOKUP(CR854,DC:DD,2), IF(COUNTIF($DG$2:DG1839,CR854)=0,$CT$10,""))</f>
        <v/>
      </c>
      <c r="CW854" s="45" t="str">
        <f t="shared" ca="1" si="653"/>
        <v/>
      </c>
      <c r="CX854" s="46" t="str">
        <f t="shared" ca="1" si="654"/>
        <v/>
      </c>
      <c r="CY854" s="44" t="str">
        <f t="shared" ca="1" si="655"/>
        <v/>
      </c>
    </row>
    <row r="855" spans="28:103">
      <c r="AB855" s="163" t="str">
        <f t="shared" si="645"/>
        <v/>
      </c>
      <c r="AC855" s="163" t="str">
        <f t="shared" si="646"/>
        <v/>
      </c>
      <c r="BS855" s="163" t="str">
        <f t="shared" si="647"/>
        <v/>
      </c>
      <c r="BT855" s="163" t="str">
        <f t="shared" si="648"/>
        <v/>
      </c>
      <c r="BY855" s="164" t="str">
        <f t="shared" ca="1" si="656"/>
        <v/>
      </c>
      <c r="BZ855" s="44" t="str">
        <f ca="1">IF(COUNTIF($CN$2:CN1840,BY855)=1,VLOOKUP(BY855,CH:CI,2), IF(COUNTIF($CN$2:CN1840,BY855)=0,$BZ$10,""))</f>
        <v/>
      </c>
      <c r="CA855" s="45" t="str">
        <f t="shared" ca="1" si="649"/>
        <v/>
      </c>
      <c r="CB855" s="45" t="str">
        <f t="shared" ca="1" si="657"/>
        <v/>
      </c>
      <c r="CC855" s="44" t="str">
        <f ca="1">IF(COUNTIF($CN$2:CN1840,BY855)=1,VLOOKUP(BY855,CJ:CK,2), IF(COUNTIF($CN$2:CN1840,BY855)=0,$CA$10,""))</f>
        <v/>
      </c>
      <c r="CD855" s="45" t="str">
        <f t="shared" ca="1" si="658"/>
        <v/>
      </c>
      <c r="CE855" s="46" t="str">
        <f t="shared" ca="1" si="659"/>
        <v/>
      </c>
      <c r="CF855" s="44" t="str">
        <f t="shared" ca="1" si="660"/>
        <v/>
      </c>
      <c r="CL855" s="163" t="str">
        <f t="shared" si="643"/>
        <v/>
      </c>
      <c r="CM855" s="163" t="str">
        <f t="shared" si="644"/>
        <v/>
      </c>
      <c r="CR855" s="164" t="str">
        <f t="shared" ca="1" si="650"/>
        <v/>
      </c>
      <c r="CS855" s="44" t="str">
        <f ca="1">IF(COUNTIF($DG$2:DG1840,CR855)=1,VLOOKUP(CR855,DA:DB,2), IF(COUNTIF($DG$2:DG1840,CR855)=0,$CS$10,""))</f>
        <v/>
      </c>
      <c r="CT855" s="45" t="str">
        <f t="shared" ca="1" si="651"/>
        <v/>
      </c>
      <c r="CU855" s="45" t="str">
        <f t="shared" ca="1" si="652"/>
        <v/>
      </c>
      <c r="CV855" s="44" t="str">
        <f ca="1">IF(COUNTIF($DG$2:DG1840,CR855)=1,VLOOKUP(CR855,DC:DD,2), IF(COUNTIF($DG$2:DG1840,CR855)=0,$CT$10,""))</f>
        <v/>
      </c>
      <c r="CW855" s="45" t="str">
        <f t="shared" ca="1" si="653"/>
        <v/>
      </c>
      <c r="CX855" s="46" t="str">
        <f t="shared" ca="1" si="654"/>
        <v/>
      </c>
      <c r="CY855" s="44" t="str">
        <f t="shared" ca="1" si="655"/>
        <v/>
      </c>
    </row>
    <row r="856" spans="28:103">
      <c r="AB856" s="163" t="str">
        <f t="shared" si="645"/>
        <v/>
      </c>
      <c r="AC856" s="163" t="str">
        <f t="shared" si="646"/>
        <v/>
      </c>
      <c r="BS856" s="163" t="str">
        <f t="shared" si="647"/>
        <v/>
      </c>
      <c r="BT856" s="163" t="str">
        <f t="shared" si="648"/>
        <v/>
      </c>
      <c r="BY856" s="164" t="str">
        <f t="shared" ca="1" si="656"/>
        <v/>
      </c>
      <c r="BZ856" s="44" t="str">
        <f ca="1">IF(COUNTIF($CN$2:CN1841,BY856)=1,VLOOKUP(BY856,CH:CI,2), IF(COUNTIF($CN$2:CN1841,BY856)=0,$BZ$10,""))</f>
        <v/>
      </c>
      <c r="CA856" s="45" t="str">
        <f t="shared" ca="1" si="649"/>
        <v/>
      </c>
      <c r="CB856" s="45" t="str">
        <f t="shared" ca="1" si="657"/>
        <v/>
      </c>
      <c r="CC856" s="44" t="str">
        <f ca="1">IF(COUNTIF($CN$2:CN1841,BY856)=1,VLOOKUP(BY856,CJ:CK,2), IF(COUNTIF($CN$2:CN1841,BY856)=0,$CA$10,""))</f>
        <v/>
      </c>
      <c r="CD856" s="45" t="str">
        <f t="shared" ca="1" si="658"/>
        <v/>
      </c>
      <c r="CE856" s="46" t="str">
        <f t="shared" ca="1" si="659"/>
        <v/>
      </c>
      <c r="CF856" s="44" t="str">
        <f t="shared" ca="1" si="660"/>
        <v/>
      </c>
      <c r="CL856" s="163" t="str">
        <f t="shared" si="643"/>
        <v/>
      </c>
      <c r="CM856" s="163" t="str">
        <f t="shared" si="644"/>
        <v/>
      </c>
      <c r="CR856" s="164" t="str">
        <f t="shared" ca="1" si="650"/>
        <v/>
      </c>
      <c r="CS856" s="44" t="str">
        <f ca="1">IF(COUNTIF($DG$2:DG1841,CR856)=1,VLOOKUP(CR856,DA:DB,2), IF(COUNTIF($DG$2:DG1841,CR856)=0,$CS$10,""))</f>
        <v/>
      </c>
      <c r="CT856" s="45" t="str">
        <f t="shared" ca="1" si="651"/>
        <v/>
      </c>
      <c r="CU856" s="45" t="str">
        <f t="shared" ca="1" si="652"/>
        <v/>
      </c>
      <c r="CV856" s="44" t="str">
        <f ca="1">IF(COUNTIF($DG$2:DG1841,CR856)=1,VLOOKUP(CR856,DC:DD,2), IF(COUNTIF($DG$2:DG1841,CR856)=0,$CT$10,""))</f>
        <v/>
      </c>
      <c r="CW856" s="45" t="str">
        <f t="shared" ca="1" si="653"/>
        <v/>
      </c>
      <c r="CX856" s="46" t="str">
        <f t="shared" ca="1" si="654"/>
        <v/>
      </c>
      <c r="CY856" s="44" t="str">
        <f t="shared" ca="1" si="655"/>
        <v/>
      </c>
    </row>
    <row r="857" spans="28:103">
      <c r="AB857" s="163" t="str">
        <f t="shared" si="645"/>
        <v/>
      </c>
      <c r="AC857" s="163" t="str">
        <f t="shared" si="646"/>
        <v/>
      </c>
      <c r="BS857" s="163" t="str">
        <f t="shared" si="647"/>
        <v/>
      </c>
      <c r="BT857" s="163" t="str">
        <f t="shared" si="648"/>
        <v/>
      </c>
      <c r="BY857" s="164" t="str">
        <f t="shared" ca="1" si="656"/>
        <v/>
      </c>
      <c r="BZ857" s="44" t="str">
        <f ca="1">IF(COUNTIF($CN$2:CN1842,BY857)=1,VLOOKUP(BY857,CH:CI,2), IF(COUNTIF($CN$2:CN1842,BY857)=0,$BZ$10,""))</f>
        <v/>
      </c>
      <c r="CA857" s="45" t="str">
        <f t="shared" ca="1" si="649"/>
        <v/>
      </c>
      <c r="CB857" s="45" t="str">
        <f t="shared" ca="1" si="657"/>
        <v/>
      </c>
      <c r="CC857" s="44" t="str">
        <f ca="1">IF(COUNTIF($CN$2:CN1842,BY857)=1,VLOOKUP(BY857,CJ:CK,2), IF(COUNTIF($CN$2:CN1842,BY857)=0,$CA$10,""))</f>
        <v/>
      </c>
      <c r="CD857" s="45" t="str">
        <f t="shared" ca="1" si="658"/>
        <v/>
      </c>
      <c r="CE857" s="46" t="str">
        <f t="shared" ca="1" si="659"/>
        <v/>
      </c>
      <c r="CF857" s="44" t="str">
        <f t="shared" ca="1" si="660"/>
        <v/>
      </c>
      <c r="CL857" s="163" t="str">
        <f t="shared" si="643"/>
        <v/>
      </c>
      <c r="CM857" s="163" t="str">
        <f t="shared" si="644"/>
        <v/>
      </c>
      <c r="CR857" s="164" t="str">
        <f t="shared" ca="1" si="650"/>
        <v/>
      </c>
      <c r="CS857" s="44" t="str">
        <f ca="1">IF(COUNTIF($DG$2:DG1842,CR857)=1,VLOOKUP(CR857,DA:DB,2), IF(COUNTIF($DG$2:DG1842,CR857)=0,$CS$10,""))</f>
        <v/>
      </c>
      <c r="CT857" s="45" t="str">
        <f t="shared" ca="1" si="651"/>
        <v/>
      </c>
      <c r="CU857" s="45" t="str">
        <f t="shared" ca="1" si="652"/>
        <v/>
      </c>
      <c r="CV857" s="44" t="str">
        <f ca="1">IF(COUNTIF($DG$2:DG1842,CR857)=1,VLOOKUP(CR857,DC:DD,2), IF(COUNTIF($DG$2:DG1842,CR857)=0,$CT$10,""))</f>
        <v/>
      </c>
      <c r="CW857" s="45" t="str">
        <f t="shared" ca="1" si="653"/>
        <v/>
      </c>
      <c r="CX857" s="46" t="str">
        <f t="shared" ca="1" si="654"/>
        <v/>
      </c>
      <c r="CY857" s="44" t="str">
        <f t="shared" ca="1" si="655"/>
        <v/>
      </c>
    </row>
    <row r="858" spans="28:103">
      <c r="AB858" s="163" t="str">
        <f t="shared" si="645"/>
        <v/>
      </c>
      <c r="AC858" s="163" t="str">
        <f t="shared" si="646"/>
        <v/>
      </c>
      <c r="BS858" s="163" t="str">
        <f t="shared" si="647"/>
        <v/>
      </c>
      <c r="BT858" s="163" t="str">
        <f t="shared" si="648"/>
        <v/>
      </c>
      <c r="BY858" s="164" t="str">
        <f t="shared" ca="1" si="656"/>
        <v/>
      </c>
      <c r="BZ858" s="44" t="str">
        <f ca="1">IF(COUNTIF($CN$2:CN1843,BY858)=1,VLOOKUP(BY858,CH:CI,2), IF(COUNTIF($CN$2:CN1843,BY858)=0,$BZ$10,""))</f>
        <v/>
      </c>
      <c r="CA858" s="45" t="str">
        <f t="shared" ca="1" si="649"/>
        <v/>
      </c>
      <c r="CB858" s="45" t="str">
        <f t="shared" ca="1" si="657"/>
        <v/>
      </c>
      <c r="CC858" s="44" t="str">
        <f ca="1">IF(COUNTIF($CN$2:CN1843,BY858)=1,VLOOKUP(BY858,CJ:CK,2), IF(COUNTIF($CN$2:CN1843,BY858)=0,$CA$10,""))</f>
        <v/>
      </c>
      <c r="CD858" s="45" t="str">
        <f t="shared" ca="1" si="658"/>
        <v/>
      </c>
      <c r="CE858" s="46" t="str">
        <f t="shared" ca="1" si="659"/>
        <v/>
      </c>
      <c r="CF858" s="44" t="str">
        <f t="shared" ca="1" si="660"/>
        <v/>
      </c>
      <c r="CL858" s="163" t="str">
        <f t="shared" si="643"/>
        <v/>
      </c>
      <c r="CM858" s="163" t="str">
        <f t="shared" si="644"/>
        <v/>
      </c>
      <c r="CR858" s="164" t="str">
        <f t="shared" ca="1" si="650"/>
        <v/>
      </c>
      <c r="CS858" s="44" t="str">
        <f ca="1">IF(COUNTIF($DG$2:DG1843,CR858)=1,VLOOKUP(CR858,DA:DB,2), IF(COUNTIF($DG$2:DG1843,CR858)=0,$CS$10,""))</f>
        <v/>
      </c>
      <c r="CT858" s="45" t="str">
        <f t="shared" ca="1" si="651"/>
        <v/>
      </c>
      <c r="CU858" s="45" t="str">
        <f t="shared" ca="1" si="652"/>
        <v/>
      </c>
      <c r="CV858" s="44" t="str">
        <f ca="1">IF(COUNTIF($DG$2:DG1843,CR858)=1,VLOOKUP(CR858,DC:DD,2), IF(COUNTIF($DG$2:DG1843,CR858)=0,$CT$10,""))</f>
        <v/>
      </c>
      <c r="CW858" s="45" t="str">
        <f t="shared" ca="1" si="653"/>
        <v/>
      </c>
      <c r="CX858" s="46" t="str">
        <f t="shared" ca="1" si="654"/>
        <v/>
      </c>
      <c r="CY858" s="44" t="str">
        <f t="shared" ca="1" si="655"/>
        <v/>
      </c>
    </row>
    <row r="859" spans="28:103">
      <c r="AB859" s="163" t="str">
        <f t="shared" si="645"/>
        <v/>
      </c>
      <c r="AC859" s="163" t="str">
        <f t="shared" si="646"/>
        <v/>
      </c>
      <c r="BS859" s="163" t="str">
        <f t="shared" si="647"/>
        <v/>
      </c>
      <c r="BT859" s="163" t="str">
        <f t="shared" si="648"/>
        <v/>
      </c>
      <c r="BY859" s="164" t="str">
        <f t="shared" ca="1" si="656"/>
        <v/>
      </c>
      <c r="BZ859" s="44" t="str">
        <f ca="1">IF(COUNTIF($CN$2:CN1844,BY859)=1,VLOOKUP(BY859,CH:CI,2), IF(COUNTIF($CN$2:CN1844,BY859)=0,$BZ$10,""))</f>
        <v/>
      </c>
      <c r="CA859" s="45" t="str">
        <f t="shared" ca="1" si="649"/>
        <v/>
      </c>
      <c r="CB859" s="45" t="str">
        <f t="shared" ca="1" si="657"/>
        <v/>
      </c>
      <c r="CC859" s="44" t="str">
        <f ca="1">IF(COUNTIF($CN$2:CN1844,BY859)=1,VLOOKUP(BY859,CJ:CK,2), IF(COUNTIF($CN$2:CN1844,BY859)=0,$CA$10,""))</f>
        <v/>
      </c>
      <c r="CD859" s="45" t="str">
        <f t="shared" ca="1" si="658"/>
        <v/>
      </c>
      <c r="CE859" s="46" t="str">
        <f t="shared" ca="1" si="659"/>
        <v/>
      </c>
      <c r="CF859" s="44" t="str">
        <f t="shared" ca="1" si="660"/>
        <v/>
      </c>
      <c r="CL859" s="163" t="str">
        <f t="shared" si="643"/>
        <v/>
      </c>
      <c r="CM859" s="163" t="str">
        <f t="shared" si="644"/>
        <v/>
      </c>
      <c r="CR859" s="164" t="str">
        <f t="shared" ca="1" si="650"/>
        <v/>
      </c>
      <c r="CS859" s="44" t="str">
        <f ca="1">IF(COUNTIF($DG$2:DG1844,CR859)=1,VLOOKUP(CR859,DA:DB,2), IF(COUNTIF($DG$2:DG1844,CR859)=0,$CS$10,""))</f>
        <v/>
      </c>
      <c r="CT859" s="45" t="str">
        <f t="shared" ca="1" si="651"/>
        <v/>
      </c>
      <c r="CU859" s="45" t="str">
        <f t="shared" ca="1" si="652"/>
        <v/>
      </c>
      <c r="CV859" s="44" t="str">
        <f ca="1">IF(COUNTIF($DG$2:DG1844,CR859)=1,VLOOKUP(CR859,DC:DD,2), IF(COUNTIF($DG$2:DG1844,CR859)=0,$CT$10,""))</f>
        <v/>
      </c>
      <c r="CW859" s="45" t="str">
        <f t="shared" ca="1" si="653"/>
        <v/>
      </c>
      <c r="CX859" s="46" t="str">
        <f t="shared" ca="1" si="654"/>
        <v/>
      </c>
      <c r="CY859" s="44" t="str">
        <f t="shared" ca="1" si="655"/>
        <v/>
      </c>
    </row>
    <row r="860" spans="28:103">
      <c r="AB860" s="163" t="str">
        <f t="shared" si="645"/>
        <v/>
      </c>
      <c r="AC860" s="163" t="str">
        <f t="shared" si="646"/>
        <v/>
      </c>
      <c r="BS860" s="163" t="str">
        <f t="shared" si="647"/>
        <v/>
      </c>
      <c r="BT860" s="163" t="str">
        <f t="shared" si="648"/>
        <v/>
      </c>
      <c r="BY860" s="164" t="str">
        <f t="shared" ca="1" si="656"/>
        <v/>
      </c>
      <c r="BZ860" s="44" t="str">
        <f ca="1">IF(COUNTIF($CN$2:CN1845,BY860)=1,VLOOKUP(BY860,CH:CI,2), IF(COUNTIF($CN$2:CN1845,BY860)=0,$BZ$10,""))</f>
        <v/>
      </c>
      <c r="CA860" s="45" t="str">
        <f t="shared" ca="1" si="649"/>
        <v/>
      </c>
      <c r="CB860" s="45" t="str">
        <f t="shared" ca="1" si="657"/>
        <v/>
      </c>
      <c r="CC860" s="44" t="str">
        <f ca="1">IF(COUNTIF($CN$2:CN1845,BY860)=1,VLOOKUP(BY860,CJ:CK,2), IF(COUNTIF($CN$2:CN1845,BY860)=0,$CA$10,""))</f>
        <v/>
      </c>
      <c r="CD860" s="45" t="str">
        <f t="shared" ca="1" si="658"/>
        <v/>
      </c>
      <c r="CE860" s="46" t="str">
        <f t="shared" ca="1" si="659"/>
        <v/>
      </c>
      <c r="CF860" s="44" t="str">
        <f t="shared" ca="1" si="660"/>
        <v/>
      </c>
      <c r="CL860" s="163" t="str">
        <f t="shared" si="643"/>
        <v/>
      </c>
      <c r="CM860" s="163" t="str">
        <f t="shared" si="644"/>
        <v/>
      </c>
      <c r="CR860" s="164" t="str">
        <f t="shared" ca="1" si="650"/>
        <v/>
      </c>
      <c r="CS860" s="44" t="str">
        <f ca="1">IF(COUNTIF($DG$2:DG1845,CR860)=1,VLOOKUP(CR860,DA:DB,2), IF(COUNTIF($DG$2:DG1845,CR860)=0,$CS$10,""))</f>
        <v/>
      </c>
      <c r="CT860" s="45" t="str">
        <f t="shared" ca="1" si="651"/>
        <v/>
      </c>
      <c r="CU860" s="45" t="str">
        <f t="shared" ca="1" si="652"/>
        <v/>
      </c>
      <c r="CV860" s="44" t="str">
        <f ca="1">IF(COUNTIF($DG$2:DG1845,CR860)=1,VLOOKUP(CR860,DC:DD,2), IF(COUNTIF($DG$2:DG1845,CR860)=0,$CT$10,""))</f>
        <v/>
      </c>
      <c r="CW860" s="45" t="str">
        <f t="shared" ca="1" si="653"/>
        <v/>
      </c>
      <c r="CX860" s="46" t="str">
        <f t="shared" ca="1" si="654"/>
        <v/>
      </c>
      <c r="CY860" s="44" t="str">
        <f t="shared" ca="1" si="655"/>
        <v/>
      </c>
    </row>
    <row r="861" spans="28:103">
      <c r="AB861" s="163" t="str">
        <f t="shared" si="645"/>
        <v/>
      </c>
      <c r="AC861" s="163" t="str">
        <f t="shared" si="646"/>
        <v/>
      </c>
      <c r="BS861" s="163" t="str">
        <f t="shared" si="647"/>
        <v/>
      </c>
      <c r="BT861" s="163" t="str">
        <f t="shared" si="648"/>
        <v/>
      </c>
      <c r="BY861" s="164" t="str">
        <f t="shared" ca="1" si="656"/>
        <v/>
      </c>
      <c r="BZ861" s="44" t="str">
        <f ca="1">IF(COUNTIF($CN$2:CN1846,BY861)=1,VLOOKUP(BY861,CH:CI,2), IF(COUNTIF($CN$2:CN1846,BY861)=0,$BZ$10,""))</f>
        <v/>
      </c>
      <c r="CA861" s="45" t="str">
        <f t="shared" ca="1" si="649"/>
        <v/>
      </c>
      <c r="CB861" s="45" t="str">
        <f t="shared" ca="1" si="657"/>
        <v/>
      </c>
      <c r="CC861" s="44" t="str">
        <f ca="1">IF(COUNTIF($CN$2:CN1846,BY861)=1,VLOOKUP(BY861,CJ:CK,2), IF(COUNTIF($CN$2:CN1846,BY861)=0,$CA$10,""))</f>
        <v/>
      </c>
      <c r="CD861" s="45" t="str">
        <f t="shared" ca="1" si="658"/>
        <v/>
      </c>
      <c r="CE861" s="46" t="str">
        <f t="shared" ca="1" si="659"/>
        <v/>
      </c>
      <c r="CF861" s="44" t="str">
        <f t="shared" ca="1" si="660"/>
        <v/>
      </c>
      <c r="CL861" s="163" t="str">
        <f t="shared" si="643"/>
        <v/>
      </c>
      <c r="CM861" s="163" t="str">
        <f t="shared" si="644"/>
        <v/>
      </c>
      <c r="CR861" s="164" t="str">
        <f t="shared" ca="1" si="650"/>
        <v/>
      </c>
      <c r="CS861" s="44" t="str">
        <f ca="1">IF(COUNTIF($DG$2:DG1846,CR861)=1,VLOOKUP(CR861,DA:DB,2), IF(COUNTIF($DG$2:DG1846,CR861)=0,$CS$10,""))</f>
        <v/>
      </c>
      <c r="CT861" s="45" t="str">
        <f t="shared" ca="1" si="651"/>
        <v/>
      </c>
      <c r="CU861" s="45" t="str">
        <f t="shared" ca="1" si="652"/>
        <v/>
      </c>
      <c r="CV861" s="44" t="str">
        <f ca="1">IF(COUNTIF($DG$2:DG1846,CR861)=1,VLOOKUP(CR861,DC:DD,2), IF(COUNTIF($DG$2:DG1846,CR861)=0,$CT$10,""))</f>
        <v/>
      </c>
      <c r="CW861" s="45" t="str">
        <f t="shared" ca="1" si="653"/>
        <v/>
      </c>
      <c r="CX861" s="46" t="str">
        <f t="shared" ca="1" si="654"/>
        <v/>
      </c>
      <c r="CY861" s="44" t="str">
        <f t="shared" ca="1" si="655"/>
        <v/>
      </c>
    </row>
    <row r="862" spans="28:103">
      <c r="AB862" s="163" t="str">
        <f t="shared" si="645"/>
        <v/>
      </c>
      <c r="AC862" s="163" t="str">
        <f t="shared" si="646"/>
        <v/>
      </c>
      <c r="BS862" s="163" t="str">
        <f t="shared" si="647"/>
        <v/>
      </c>
      <c r="BT862" s="163" t="str">
        <f t="shared" si="648"/>
        <v/>
      </c>
      <c r="BY862" s="164" t="str">
        <f t="shared" ca="1" si="656"/>
        <v/>
      </c>
      <c r="BZ862" s="44" t="str">
        <f ca="1">IF(COUNTIF($CN$2:CN1847,BY862)=1,VLOOKUP(BY862,CH:CI,2), IF(COUNTIF($CN$2:CN1847,BY862)=0,$BZ$10,""))</f>
        <v/>
      </c>
      <c r="CA862" s="45" t="str">
        <f t="shared" ca="1" si="649"/>
        <v/>
      </c>
      <c r="CB862" s="45" t="str">
        <f t="shared" ca="1" si="657"/>
        <v/>
      </c>
      <c r="CC862" s="44" t="str">
        <f ca="1">IF(COUNTIF($CN$2:CN1847,BY862)=1,VLOOKUP(BY862,CJ:CK,2), IF(COUNTIF($CN$2:CN1847,BY862)=0,$CA$10,""))</f>
        <v/>
      </c>
      <c r="CD862" s="45" t="str">
        <f t="shared" ca="1" si="658"/>
        <v/>
      </c>
      <c r="CE862" s="46" t="str">
        <f t="shared" ca="1" si="659"/>
        <v/>
      </c>
      <c r="CF862" s="44" t="str">
        <f t="shared" ca="1" si="660"/>
        <v/>
      </c>
      <c r="CL862" s="163" t="str">
        <f t="shared" si="643"/>
        <v/>
      </c>
      <c r="CM862" s="163" t="str">
        <f t="shared" si="644"/>
        <v/>
      </c>
      <c r="CR862" s="164" t="str">
        <f t="shared" ca="1" si="650"/>
        <v/>
      </c>
      <c r="CS862" s="44" t="str">
        <f ca="1">IF(COUNTIF($DG$2:DG1847,CR862)=1,VLOOKUP(CR862,DA:DB,2), IF(COUNTIF($DG$2:DG1847,CR862)=0,$CS$10,""))</f>
        <v/>
      </c>
      <c r="CT862" s="45" t="str">
        <f t="shared" ca="1" si="651"/>
        <v/>
      </c>
      <c r="CU862" s="45" t="str">
        <f t="shared" ca="1" si="652"/>
        <v/>
      </c>
      <c r="CV862" s="44" t="str">
        <f ca="1">IF(COUNTIF($DG$2:DG1847,CR862)=1,VLOOKUP(CR862,DC:DD,2), IF(COUNTIF($DG$2:DG1847,CR862)=0,$CT$10,""))</f>
        <v/>
      </c>
      <c r="CW862" s="45" t="str">
        <f t="shared" ca="1" si="653"/>
        <v/>
      </c>
      <c r="CX862" s="46" t="str">
        <f t="shared" ca="1" si="654"/>
        <v/>
      </c>
      <c r="CY862" s="44" t="str">
        <f t="shared" ca="1" si="655"/>
        <v/>
      </c>
    </row>
    <row r="863" spans="28:103">
      <c r="AB863" s="163" t="str">
        <f t="shared" si="645"/>
        <v/>
      </c>
      <c r="AC863" s="163" t="str">
        <f t="shared" si="646"/>
        <v/>
      </c>
      <c r="BS863" s="163" t="str">
        <f t="shared" si="647"/>
        <v/>
      </c>
      <c r="BT863" s="163" t="str">
        <f t="shared" si="648"/>
        <v/>
      </c>
      <c r="BY863" s="164" t="str">
        <f t="shared" ca="1" si="656"/>
        <v/>
      </c>
      <c r="BZ863" s="44" t="str">
        <f ca="1">IF(COUNTIF($CN$2:CN1848,BY863)=1,VLOOKUP(BY863,CH:CI,2), IF(COUNTIF($CN$2:CN1848,BY863)=0,$BZ$10,""))</f>
        <v/>
      </c>
      <c r="CA863" s="45" t="str">
        <f t="shared" ca="1" si="649"/>
        <v/>
      </c>
      <c r="CB863" s="45" t="str">
        <f t="shared" ca="1" si="657"/>
        <v/>
      </c>
      <c r="CC863" s="44" t="str">
        <f ca="1">IF(COUNTIF($CN$2:CN1848,BY863)=1,VLOOKUP(BY863,CJ:CK,2), IF(COUNTIF($CN$2:CN1848,BY863)=0,$CA$10,""))</f>
        <v/>
      </c>
      <c r="CD863" s="45" t="str">
        <f t="shared" ca="1" si="658"/>
        <v/>
      </c>
      <c r="CE863" s="46" t="str">
        <f t="shared" ca="1" si="659"/>
        <v/>
      </c>
      <c r="CF863" s="44" t="str">
        <f t="shared" ca="1" si="660"/>
        <v/>
      </c>
      <c r="CL863" s="163" t="str">
        <f t="shared" si="643"/>
        <v/>
      </c>
      <c r="CM863" s="163" t="str">
        <f t="shared" si="644"/>
        <v/>
      </c>
      <c r="CR863" s="164" t="str">
        <f t="shared" ca="1" si="650"/>
        <v/>
      </c>
      <c r="CS863" s="44" t="str">
        <f ca="1">IF(COUNTIF($DG$2:DG1848,CR863)=1,VLOOKUP(CR863,DA:DB,2), IF(COUNTIF($DG$2:DG1848,CR863)=0,$CS$10,""))</f>
        <v/>
      </c>
      <c r="CT863" s="45" t="str">
        <f t="shared" ca="1" si="651"/>
        <v/>
      </c>
      <c r="CU863" s="45" t="str">
        <f t="shared" ca="1" si="652"/>
        <v/>
      </c>
      <c r="CV863" s="44" t="str">
        <f ca="1">IF(COUNTIF($DG$2:DG1848,CR863)=1,VLOOKUP(CR863,DC:DD,2), IF(COUNTIF($DG$2:DG1848,CR863)=0,$CT$10,""))</f>
        <v/>
      </c>
      <c r="CW863" s="45" t="str">
        <f t="shared" ca="1" si="653"/>
        <v/>
      </c>
      <c r="CX863" s="46" t="str">
        <f t="shared" ca="1" si="654"/>
        <v/>
      </c>
      <c r="CY863" s="44" t="str">
        <f t="shared" ca="1" si="655"/>
        <v/>
      </c>
    </row>
    <row r="864" spans="28:103">
      <c r="AB864" s="163" t="str">
        <f t="shared" si="645"/>
        <v/>
      </c>
      <c r="AC864" s="163" t="str">
        <f t="shared" si="646"/>
        <v/>
      </c>
      <c r="BS864" s="163" t="str">
        <f t="shared" si="647"/>
        <v/>
      </c>
      <c r="BT864" s="163" t="str">
        <f t="shared" si="648"/>
        <v/>
      </c>
      <c r="CL864" s="163" t="str">
        <f t="shared" si="643"/>
        <v/>
      </c>
      <c r="CM864" s="163" t="str">
        <f t="shared" si="644"/>
        <v/>
      </c>
      <c r="CR864" s="164" t="str">
        <f t="shared" ca="1" si="650"/>
        <v/>
      </c>
      <c r="CS864" s="44" t="str">
        <f ca="1">IF(COUNTIF($DG$2:DG1849,CR864)=1,VLOOKUP(CR864,DA:DB,2), IF(COUNTIF($DG$2:DG1849,CR864)=0,$CS$10,""))</f>
        <v/>
      </c>
      <c r="CT864" s="45" t="str">
        <f t="shared" ca="1" si="651"/>
        <v/>
      </c>
      <c r="CU864" s="45" t="str">
        <f t="shared" ca="1" si="652"/>
        <v/>
      </c>
      <c r="CV864" s="44" t="str">
        <f ca="1">IF(COUNTIF($DG$2:DG1849,CR864)=1,VLOOKUP(CR864,DC:DD,2), IF(COUNTIF($DG$2:DG1849,CR864)=0,$CT$10,""))</f>
        <v/>
      </c>
      <c r="CW864" s="45" t="str">
        <f t="shared" ca="1" si="653"/>
        <v/>
      </c>
      <c r="CX864" s="46" t="str">
        <f t="shared" ca="1" si="654"/>
        <v/>
      </c>
      <c r="CY864" s="44" t="str">
        <f t="shared" ca="1" si="655"/>
        <v/>
      </c>
    </row>
    <row r="865" spans="28:103">
      <c r="AB865" s="163" t="str">
        <f t="shared" si="645"/>
        <v/>
      </c>
      <c r="AC865" s="163" t="str">
        <f t="shared" si="646"/>
        <v/>
      </c>
      <c r="BS865" s="163" t="str">
        <f t="shared" si="647"/>
        <v/>
      </c>
      <c r="BT865" s="163" t="str">
        <f t="shared" si="648"/>
        <v/>
      </c>
      <c r="CL865" s="163" t="str">
        <f t="shared" si="643"/>
        <v/>
      </c>
      <c r="CM865" s="163" t="str">
        <f t="shared" si="644"/>
        <v/>
      </c>
      <c r="CR865" s="164" t="str">
        <f t="shared" ca="1" si="650"/>
        <v/>
      </c>
      <c r="CS865" s="44" t="str">
        <f ca="1">IF(COUNTIF($DG$2:DG1850,CR865)=1,VLOOKUP(CR865,DA:DB,2), IF(COUNTIF($DG$2:DG1850,CR865)=0,$CS$10,""))</f>
        <v/>
      </c>
      <c r="CT865" s="45" t="str">
        <f t="shared" ca="1" si="651"/>
        <v/>
      </c>
      <c r="CU865" s="45" t="str">
        <f t="shared" ca="1" si="652"/>
        <v/>
      </c>
      <c r="CV865" s="44" t="str">
        <f ca="1">IF(COUNTIF($DG$2:DG1850,CR865)=1,VLOOKUP(CR865,DC:DD,2), IF(COUNTIF($DG$2:DG1850,CR865)=0,$CT$10,""))</f>
        <v/>
      </c>
      <c r="CW865" s="45" t="str">
        <f t="shared" ca="1" si="653"/>
        <v/>
      </c>
      <c r="CX865" s="46" t="str">
        <f t="shared" ca="1" si="654"/>
        <v/>
      </c>
      <c r="CY865" s="44" t="str">
        <f t="shared" ca="1" si="655"/>
        <v/>
      </c>
    </row>
    <row r="866" spans="28:103">
      <c r="AB866" s="163" t="str">
        <f t="shared" si="645"/>
        <v/>
      </c>
      <c r="AC866" s="163" t="str">
        <f t="shared" si="646"/>
        <v/>
      </c>
      <c r="CL866" s="163" t="str">
        <f t="shared" si="643"/>
        <v/>
      </c>
      <c r="CM866" s="163" t="str">
        <f t="shared" si="644"/>
        <v/>
      </c>
    </row>
    <row r="867" spans="28:103">
      <c r="AB867" s="163" t="str">
        <f t="shared" si="645"/>
        <v/>
      </c>
      <c r="AC867" s="163" t="str">
        <f t="shared" si="646"/>
        <v/>
      </c>
      <c r="CL867" s="163" t="str">
        <f t="shared" si="643"/>
        <v/>
      </c>
      <c r="CM867" s="163" t="str">
        <f t="shared" si="644"/>
        <v/>
      </c>
    </row>
    <row r="868" spans="28:103">
      <c r="AB868" s="163" t="str">
        <f t="shared" si="645"/>
        <v/>
      </c>
      <c r="AC868" s="163" t="str">
        <f t="shared" si="646"/>
        <v/>
      </c>
    </row>
    <row r="869" spans="28:103">
      <c r="AB869" s="163" t="str">
        <f t="shared" si="645"/>
        <v/>
      </c>
      <c r="AC869" s="163" t="str">
        <f t="shared" si="646"/>
        <v/>
      </c>
    </row>
    <row r="870" spans="28:103">
      <c r="AB870" s="163" t="str">
        <f t="shared" si="645"/>
        <v/>
      </c>
      <c r="AC870" s="163" t="str">
        <f t="shared" si="646"/>
        <v/>
      </c>
    </row>
    <row r="871" spans="28:103">
      <c r="AB871" s="163" t="str">
        <f t="shared" si="645"/>
        <v/>
      </c>
      <c r="AC871" s="163" t="str">
        <f t="shared" si="646"/>
        <v/>
      </c>
    </row>
  </sheetData>
  <mergeCells count="14">
    <mergeCell ref="CS12:CU12"/>
    <mergeCell ref="CV12:CX12"/>
    <mergeCell ref="AO12:AQ12"/>
    <mergeCell ref="AR12:AT12"/>
    <mergeCell ref="AU12:AW12"/>
    <mergeCell ref="AX12:AZ12"/>
    <mergeCell ref="BZ12:CB12"/>
    <mergeCell ref="CC12:CE12"/>
    <mergeCell ref="AL12:AN12"/>
    <mergeCell ref="B12:D12"/>
    <mergeCell ref="E12:G12"/>
    <mergeCell ref="H12:J12"/>
    <mergeCell ref="K12:M12"/>
    <mergeCell ref="AI12:AK12"/>
  </mergeCells>
  <conditionalFormatting sqref="N13:S15 S16:S86 N16:R653 BA13:BE492">
    <cfRule type="cellIs" dxfId="7" priority="3" operator="lessThan">
      <formula>0</formula>
    </cfRule>
  </conditionalFormatting>
  <conditionalFormatting sqref="CF13:CF14">
    <cfRule type="cellIs" dxfId="6" priority="2" operator="lessThan">
      <formula>0</formula>
    </cfRule>
  </conditionalFormatting>
  <conditionalFormatting sqref="CY13:CY14">
    <cfRule type="cellIs" dxfId="5" priority="1" operator="lessThan">
      <formula>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4673-734A-43D0-881E-D3550282D03F}">
  <dimension ref="A1:AG569"/>
  <sheetViews>
    <sheetView zoomScale="80" zoomScaleNormal="80" workbookViewId="0">
      <selection activeCell="B16" sqref="B16"/>
    </sheetView>
  </sheetViews>
  <sheetFormatPr defaultColWidth="9.109375" defaultRowHeight="14.4"/>
  <cols>
    <col min="1" max="1" width="15.44140625" style="159" bestFit="1" customWidth="1"/>
    <col min="2" max="2" width="14.44140625" style="3" bestFit="1" customWidth="1"/>
    <col min="3" max="3" width="19.109375" style="3" bestFit="1" customWidth="1"/>
    <col min="4" max="4" width="15" style="56" bestFit="1" customWidth="1"/>
    <col min="5" max="11" width="10.77734375" style="3" customWidth="1"/>
    <col min="12" max="12" width="12" style="80" bestFit="1" customWidth="1"/>
    <col min="13" max="13" width="15.88671875" style="159" customWidth="1"/>
    <col min="14" max="14" width="9.109375" style="3" customWidth="1"/>
    <col min="15" max="15" width="15.6640625" style="159" customWidth="1"/>
    <col min="16" max="16" width="9.109375" style="3" customWidth="1"/>
    <col min="17" max="17" width="15.6640625" style="159" customWidth="1"/>
    <col min="18" max="18" width="9.109375" style="3" customWidth="1"/>
    <col min="19" max="21" width="15.6640625" style="159" bestFit="1" customWidth="1"/>
    <col min="22" max="23" width="9.109375" style="159"/>
    <col min="24" max="16384" width="9.109375" style="3"/>
  </cols>
  <sheetData>
    <row r="1" spans="1:21" ht="15" thickBot="1">
      <c r="A1" s="1"/>
      <c r="B1" s="1"/>
      <c r="C1" s="1"/>
      <c r="D1" s="31"/>
      <c r="E1" s="1"/>
      <c r="F1" s="1"/>
      <c r="G1" s="1"/>
      <c r="H1" s="1"/>
      <c r="I1" s="1"/>
      <c r="J1" s="1"/>
      <c r="K1" s="1"/>
      <c r="L1" s="1"/>
      <c r="U1" s="159" cm="1">
        <f t="array" ref="U1">LOOKUP(2,1/(U:U&lt;&gt;""),U:U)</f>
        <v>45964.625</v>
      </c>
    </row>
    <row r="2" spans="1:21" ht="15" thickBot="1">
      <c r="A2" s="14"/>
      <c r="B2" s="27" t="s">
        <v>0</v>
      </c>
      <c r="C2" s="28" t="s">
        <v>1</v>
      </c>
      <c r="D2" s="105" t="s">
        <v>1</v>
      </c>
      <c r="E2" s="1"/>
      <c r="F2" s="144"/>
      <c r="G2" s="121"/>
      <c r="H2" s="1"/>
      <c r="L2" s="3"/>
      <c r="M2" s="181" t="s">
        <v>0</v>
      </c>
      <c r="O2" s="182" t="s">
        <v>1</v>
      </c>
      <c r="Q2" s="183" t="s">
        <v>1</v>
      </c>
      <c r="U2" s="3" cm="1">
        <f t="array" ref="U2:U12">_xlfn.UNIQUE(T:T)</f>
        <v>0</v>
      </c>
    </row>
    <row r="3" spans="1:21">
      <c r="A3" s="14" t="s">
        <v>32</v>
      </c>
      <c r="B3" s="15" t="s">
        <v>56</v>
      </c>
      <c r="C3" s="5" t="s">
        <v>132</v>
      </c>
      <c r="D3" s="14" t="s">
        <v>131</v>
      </c>
      <c r="L3" s="3"/>
      <c r="M3" s="159" cm="1">
        <f t="array" ref="M3:N137">_xll.BDH(B4, "LAST_PRICE", "01/01/2025 15:00:00", "01/01/2035 16:00:00", "BarSize=60", "BarType=T", "RecurDaily=True", "TZ=London")</f>
        <v>45769.625</v>
      </c>
      <c r="N3" s="3">
        <v>91.4</v>
      </c>
      <c r="O3" s="159" cm="1">
        <f t="array" ref="O3:P141">_xll.BDH(C4, "LAST_PRICE", "01/01/2025 15:00:00", "01/01/2035 16:00:00", "BarSize=60", "BarType=T", "RecurDaily=True", "TZ=London")</f>
        <v>45769.625</v>
      </c>
      <c r="P3" s="3">
        <v>101.94</v>
      </c>
      <c r="Q3" s="159" cm="1">
        <f t="array" ref="Q3:R33">_xll.BDH(D4, "LAST_PRICE", "01/01/2025 15:00:00", "01/01/2035 16:00:00", "BarSize=60", "BarType=T", "RecurDaily=True", "TZ=London")</f>
        <v>45922.625</v>
      </c>
      <c r="R3" s="3">
        <v>267.71800000000002</v>
      </c>
      <c r="S3" s="159" t="str">
        <f>IF(COUNTIF(O:O,M3)*COUNTIF(Q:Q,M3),M3,"")</f>
        <v/>
      </c>
      <c r="T3" s="159" t="str">
        <f t="shared" ref="T3" si="0">IF(S3&gt;$A$14,S3,"")</f>
        <v/>
      </c>
      <c r="U3" s="159" t="str">
        <v/>
      </c>
    </row>
    <row r="4" spans="1:21" ht="30" customHeight="1">
      <c r="A4" s="15" t="s">
        <v>33</v>
      </c>
      <c r="B4" s="17" t="s">
        <v>60</v>
      </c>
      <c r="C4" s="142" t="s">
        <v>134</v>
      </c>
      <c r="D4" s="17" t="s">
        <v>133</v>
      </c>
      <c r="L4" s="3"/>
      <c r="M4" s="159">
        <v>45770.625</v>
      </c>
      <c r="N4" s="3">
        <v>92.29</v>
      </c>
      <c r="O4" s="159">
        <v>45770.625</v>
      </c>
      <c r="P4" s="3">
        <v>101.694</v>
      </c>
      <c r="Q4" s="159">
        <v>45923.625</v>
      </c>
      <c r="R4" s="3">
        <v>263.80599999999998</v>
      </c>
      <c r="S4" s="159" t="str">
        <f t="shared" ref="S4:S67" si="1">IF(COUNTIF(O:O,M4)*COUNTIF(Q:Q,M4),M4,"")</f>
        <v/>
      </c>
      <c r="T4" s="159" t="str">
        <f t="shared" ref="T4:T67" si="2">IF(S4&gt;$A$14,S4,"")</f>
        <v/>
      </c>
      <c r="U4" s="159">
        <v>45952.625</v>
      </c>
    </row>
    <row r="5" spans="1:21">
      <c r="A5" s="15" t="s">
        <v>8</v>
      </c>
      <c r="B5" s="18">
        <f>30*10^6</f>
        <v>30000000</v>
      </c>
      <c r="C5" s="8">
        <f>26*10^6</f>
        <v>26000000</v>
      </c>
      <c r="D5" s="18">
        <f>18.7*10^6</f>
        <v>18700000</v>
      </c>
      <c r="L5" s="3"/>
      <c r="M5" s="159">
        <v>45771.625</v>
      </c>
      <c r="N5" s="3">
        <v>92.32</v>
      </c>
      <c r="O5" s="159">
        <v>45771.625</v>
      </c>
      <c r="P5" s="3">
        <v>101.90300000000001</v>
      </c>
      <c r="Q5" s="159">
        <v>45924.625</v>
      </c>
      <c r="R5" s="3">
        <v>263.26299999999998</v>
      </c>
      <c r="S5" s="159" t="str">
        <f t="shared" si="1"/>
        <v/>
      </c>
      <c r="T5" s="159" t="str">
        <f t="shared" si="2"/>
        <v/>
      </c>
      <c r="U5" s="159">
        <v>45953.625</v>
      </c>
    </row>
    <row r="6" spans="1:21">
      <c r="A6" s="15" t="s">
        <v>10</v>
      </c>
      <c r="B6" s="19">
        <v>0</v>
      </c>
      <c r="C6" s="10">
        <v>2.4E-2</v>
      </c>
      <c r="D6" s="106">
        <v>0.05</v>
      </c>
      <c r="L6" s="3"/>
      <c r="M6" s="159">
        <v>45772.625</v>
      </c>
      <c r="N6" s="3">
        <v>92.35</v>
      </c>
      <c r="O6" s="159">
        <v>45772.625</v>
      </c>
      <c r="P6" s="3">
        <v>101.78100000000001</v>
      </c>
      <c r="Q6" s="159">
        <v>45925.625</v>
      </c>
      <c r="R6" s="3">
        <v>267.58800000000002</v>
      </c>
      <c r="S6" s="159" t="str">
        <f t="shared" si="1"/>
        <v/>
      </c>
      <c r="T6" s="159" t="str">
        <f t="shared" si="2"/>
        <v/>
      </c>
      <c r="U6" s="159">
        <v>45954.625</v>
      </c>
    </row>
    <row r="7" spans="1:21">
      <c r="A7" s="15" t="s">
        <v>12</v>
      </c>
      <c r="B7" s="10">
        <v>4.1000000000000002E-2</v>
      </c>
      <c r="C7" s="10">
        <v>4.1000000000000002E-2</v>
      </c>
      <c r="D7" s="106">
        <v>0</v>
      </c>
      <c r="E7" s="1"/>
      <c r="H7" s="1"/>
      <c r="L7" s="3"/>
      <c r="M7" s="159">
        <v>45776.625</v>
      </c>
      <c r="N7" s="3">
        <v>92.23</v>
      </c>
      <c r="O7" s="159">
        <v>45775.625</v>
      </c>
      <c r="P7" s="3">
        <v>101.74299999999999</v>
      </c>
      <c r="Q7" s="159">
        <v>45926.625</v>
      </c>
      <c r="R7" s="3">
        <v>264.35500000000002</v>
      </c>
      <c r="S7" s="159" t="str">
        <f t="shared" si="1"/>
        <v/>
      </c>
      <c r="T7" s="159" t="str">
        <f t="shared" si="2"/>
        <v/>
      </c>
      <c r="U7" s="159">
        <v>45957.625</v>
      </c>
    </row>
    <row r="8" spans="1:21">
      <c r="A8" s="15" t="s">
        <v>14</v>
      </c>
      <c r="B8" s="15" t="s">
        <v>23</v>
      </c>
      <c r="C8" s="5" t="s">
        <v>23</v>
      </c>
      <c r="D8" s="15">
        <v>4.859</v>
      </c>
      <c r="E8" s="1"/>
      <c r="F8" s="1"/>
      <c r="G8" s="1"/>
      <c r="H8" s="1"/>
      <c r="I8" s="1"/>
      <c r="J8" s="1"/>
      <c r="K8" s="1"/>
      <c r="L8" s="1"/>
      <c r="M8" s="159">
        <v>45777.625</v>
      </c>
      <c r="N8" s="3">
        <v>91.86</v>
      </c>
      <c r="O8" s="159">
        <v>45776.625</v>
      </c>
      <c r="P8" s="3">
        <v>101.75</v>
      </c>
      <c r="Q8" s="159">
        <v>45929.625</v>
      </c>
      <c r="R8" s="3">
        <v>262.15899999999999</v>
      </c>
      <c r="S8" s="159" t="str">
        <f t="shared" si="1"/>
        <v/>
      </c>
      <c r="T8" s="159" t="str">
        <f t="shared" si="2"/>
        <v/>
      </c>
      <c r="U8" s="159">
        <v>45958.625</v>
      </c>
    </row>
    <row r="9" spans="1:21">
      <c r="A9" s="15" t="s">
        <v>135</v>
      </c>
      <c r="B9" s="143" cm="1">
        <f t="array" ref="B9">_xll.BDP(B4,"PX_LAST")</f>
        <v>92.51</v>
      </c>
      <c r="C9" s="143" cm="1">
        <f t="array" ref="C9">_xll.BDP(C4,"PX_LAST")</f>
        <v>100.971</v>
      </c>
      <c r="D9" s="143" cm="1">
        <f t="array" ref="D9">_xll.BDP(D4,"PX_LAST")</f>
        <v>264.77359999999999</v>
      </c>
      <c r="E9" s="1"/>
      <c r="F9" s="1"/>
      <c r="G9" s="1"/>
      <c r="H9" s="1"/>
      <c r="I9" s="1"/>
      <c r="J9" s="1"/>
      <c r="K9" s="1"/>
      <c r="L9" s="1"/>
      <c r="M9" s="159">
        <v>45778.625</v>
      </c>
      <c r="N9" s="3">
        <v>92.17</v>
      </c>
      <c r="O9" s="159">
        <v>45777.625</v>
      </c>
      <c r="P9" s="3">
        <v>101.923</v>
      </c>
      <c r="Q9" s="159">
        <v>45930.625</v>
      </c>
      <c r="R9" s="3">
        <v>262.68799999999999</v>
      </c>
      <c r="S9" s="159" t="str">
        <f t="shared" si="1"/>
        <v/>
      </c>
      <c r="T9" s="159" t="str">
        <f t="shared" si="2"/>
        <v/>
      </c>
      <c r="U9" s="159">
        <v>45959.625</v>
      </c>
    </row>
    <row r="10" spans="1:21" ht="15" thickBot="1">
      <c r="A10" s="16"/>
      <c r="B10" s="20"/>
      <c r="C10" s="13"/>
      <c r="D10" s="20"/>
      <c r="E10" s="1"/>
      <c r="F10" s="1"/>
      <c r="G10" s="1"/>
      <c r="H10" s="1"/>
      <c r="I10" s="1"/>
      <c r="J10" s="1"/>
      <c r="K10" s="1"/>
      <c r="L10" s="1"/>
      <c r="M10" s="159">
        <v>45779.625</v>
      </c>
      <c r="N10" s="3">
        <v>92.25</v>
      </c>
      <c r="O10" s="159">
        <v>45779.625</v>
      </c>
      <c r="P10" s="3">
        <v>101.658</v>
      </c>
      <c r="Q10" s="159">
        <v>45931.625</v>
      </c>
      <c r="R10" s="3">
        <v>261.61</v>
      </c>
      <c r="S10" s="159" t="str">
        <f t="shared" si="1"/>
        <v/>
      </c>
      <c r="T10" s="159" t="str">
        <f t="shared" si="2"/>
        <v/>
      </c>
      <c r="U10" s="159">
        <v>45960.625</v>
      </c>
    </row>
    <row r="11" spans="1:21" ht="15" thickBot="1">
      <c r="A11" s="1"/>
      <c r="B11" s="1"/>
      <c r="C11" s="1"/>
      <c r="D11" s="31"/>
      <c r="E11" s="1"/>
      <c r="F11" s="1"/>
      <c r="G11" s="1"/>
      <c r="H11" s="1"/>
      <c r="I11" s="1"/>
      <c r="J11" s="1"/>
      <c r="K11" s="1"/>
      <c r="L11" s="1"/>
      <c r="M11" s="159">
        <v>45783.625</v>
      </c>
      <c r="N11" s="3">
        <v>92.25</v>
      </c>
      <c r="O11" s="159">
        <v>45782.625</v>
      </c>
      <c r="P11" s="3">
        <v>101.652</v>
      </c>
      <c r="Q11" s="159">
        <v>45932.625</v>
      </c>
      <c r="R11" s="3">
        <v>258.226</v>
      </c>
      <c r="S11" s="159" t="str">
        <f t="shared" si="1"/>
        <v/>
      </c>
      <c r="T11" s="159" t="str">
        <f t="shared" si="2"/>
        <v/>
      </c>
      <c r="U11" s="159">
        <v>45961.625</v>
      </c>
    </row>
    <row r="12" spans="1:21" ht="15" thickBot="1">
      <c r="A12" s="38" t="s">
        <v>22</v>
      </c>
      <c r="B12" s="184" t="s">
        <v>0</v>
      </c>
      <c r="C12" s="185"/>
      <c r="D12" s="186"/>
      <c r="E12" s="187" t="s">
        <v>1</v>
      </c>
      <c r="F12" s="188"/>
      <c r="G12" s="189"/>
      <c r="H12" s="202" t="s">
        <v>1</v>
      </c>
      <c r="I12" s="200"/>
      <c r="J12" s="203"/>
      <c r="K12" s="38" t="s">
        <v>16</v>
      </c>
      <c r="M12" s="159">
        <v>45784.625</v>
      </c>
      <c r="N12" s="3">
        <v>92.3</v>
      </c>
      <c r="O12" s="159">
        <v>45783.625</v>
      </c>
      <c r="P12" s="3">
        <v>101.666</v>
      </c>
      <c r="Q12" s="159">
        <v>45933.625</v>
      </c>
      <c r="R12" s="3">
        <v>257.77</v>
      </c>
      <c r="S12" s="159" t="str">
        <f t="shared" si="1"/>
        <v/>
      </c>
      <c r="T12" s="159" t="str">
        <f t="shared" si="2"/>
        <v/>
      </c>
      <c r="U12" s="159">
        <v>45964.625</v>
      </c>
    </row>
    <row r="13" spans="1:21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11" t="s">
        <v>24</v>
      </c>
      <c r="I13" s="21" t="s">
        <v>19</v>
      </c>
      <c r="J13" s="22" t="s">
        <v>20</v>
      </c>
      <c r="K13" s="16"/>
      <c r="M13" s="159">
        <v>45785.625</v>
      </c>
      <c r="N13" s="3">
        <v>92.52</v>
      </c>
      <c r="O13" s="159">
        <v>45784.625</v>
      </c>
      <c r="P13" s="3">
        <v>101.788</v>
      </c>
      <c r="Q13" s="159">
        <v>45936.625</v>
      </c>
      <c r="R13" s="3">
        <v>261.30200000000002</v>
      </c>
      <c r="S13" s="159" t="str">
        <f t="shared" si="1"/>
        <v/>
      </c>
      <c r="T13" s="159" t="str">
        <f t="shared" si="2"/>
        <v/>
      </c>
    </row>
    <row r="14" spans="1:21">
      <c r="A14" s="164">
        <v>45950.625</v>
      </c>
      <c r="B14" s="44">
        <v>92.262</v>
      </c>
      <c r="C14" s="31"/>
      <c r="D14" s="5"/>
      <c r="E14" s="44">
        <v>101.244</v>
      </c>
      <c r="F14" s="1"/>
      <c r="G14" s="5"/>
      <c r="H14" s="44">
        <v>273.5</v>
      </c>
      <c r="I14" s="1"/>
      <c r="J14" s="5"/>
      <c r="K14" s="76">
        <v>0</v>
      </c>
      <c r="M14" s="159">
        <v>45786.625</v>
      </c>
      <c r="N14" s="3">
        <v>92.56</v>
      </c>
      <c r="O14" s="159">
        <v>45785.625</v>
      </c>
      <c r="P14" s="3">
        <v>101.69499999999999</v>
      </c>
      <c r="Q14" s="159">
        <v>45937.625</v>
      </c>
      <c r="R14" s="3">
        <v>264</v>
      </c>
      <c r="S14" s="159" t="str">
        <f t="shared" si="1"/>
        <v/>
      </c>
      <c r="T14" s="159" t="str">
        <f t="shared" si="2"/>
        <v/>
      </c>
    </row>
    <row r="15" spans="1:21">
      <c r="A15" s="164">
        <f ca="1">IF(AND(ISBLANK(U4), A14 = $U$1),NOW(),IF(ISBLANK(U4),"",U4))</f>
        <v>45952.625</v>
      </c>
      <c r="B15" s="44">
        <f ca="1">IF(COUNTIF($U$2:U1000,A15)=1,VLOOKUP(A15,M:N,2), IF(COUNTIF($U$2:U1000,A15)=0,$B$9,""))</f>
        <v>92.37</v>
      </c>
      <c r="C15" s="31">
        <f ca="1">IF(ISERROR(B15-2),"",(B15/$B$14-1)*$B$5)</f>
        <v>35117.383104639186</v>
      </c>
      <c r="D15" s="32">
        <f ca="1">IF(ISERROR(B15-2),"",-1*ROUNDUP(A15-$A$14,0)/360*$B$7*$B$5)</f>
        <v>-6833.3333333333339</v>
      </c>
      <c r="E15" s="44">
        <f ca="1">IF(COUNTIF($U$2:U1000,A15)=1,VLOOKUP(A15,O:P,2), IF(COUNTIF($U$2:U1000,A15)=0,$C$9,""))</f>
        <v>101.261</v>
      </c>
      <c r="F15" s="31">
        <f ca="1">IF(ISERROR(B15-2),"",(E15-$E$14)/100*$C$5)</f>
        <v>4419.9999999989359</v>
      </c>
      <c r="G15" s="32">
        <f ca="1">IF(ISERROR(B15-2),"",ROUNDUP(A15-$A$14,0)/360*$C$6*$C$5-ROUNDUP(A15-$A$14,0)/360*$C$7*$C$5*$E$14/100)</f>
        <v>-2529.2280000000001</v>
      </c>
      <c r="H15" s="44">
        <f ca="1">IF(COUNTIF($U$2:U1000,A15)=1,VLOOKUP(A15,Q:R,2), IF(COUNTIF($U$2:U1000,A15)=0,$D$9,""))</f>
        <v>269.46300000000002</v>
      </c>
      <c r="I15" s="31">
        <f ca="1">IF(ISERROR(B15-2),"",-1*(H15-$H$14)*$D$8*10^(-4)*$D$5)</f>
        <v>36681.514209999797</v>
      </c>
      <c r="J15" s="32">
        <f ca="1">IF(ISERROR(B15-2),"",ROUNDUP(A15-$A$14,0)/360*$D$6*$D$5)</f>
        <v>5194.4444444444443</v>
      </c>
      <c r="K15" s="77">
        <f ca="1">IF(ISERROR(B15-2),"",C15+D15-F15-G15-I15-J15)</f>
        <v>-15482.680883137331</v>
      </c>
      <c r="M15" s="159">
        <v>45789.625</v>
      </c>
      <c r="N15" s="3">
        <v>92.85</v>
      </c>
      <c r="O15" s="159">
        <v>45786.625</v>
      </c>
      <c r="P15" s="3">
        <v>101.578</v>
      </c>
      <c r="Q15" s="159">
        <v>45938.625</v>
      </c>
      <c r="R15" s="3">
        <v>265.85199999999998</v>
      </c>
      <c r="S15" s="159" t="str">
        <f t="shared" si="1"/>
        <v/>
      </c>
      <c r="T15" s="159" t="str">
        <f t="shared" si="2"/>
        <v/>
      </c>
    </row>
    <row r="16" spans="1:21">
      <c r="A16" s="164">
        <f t="shared" ref="A16:A24" ca="1" si="3">IF(AND(ISBLANK(U5), A15 = $U$1),NOW(),IF(ISBLANK(U5),"",U5))</f>
        <v>45953.625</v>
      </c>
      <c r="B16" s="44">
        <f ca="1">IF(COUNTIF($U$2:U1001,A16)=1,VLOOKUP(A16,M:N,2), IF(COUNTIF($U$2:U1001,A16)=0,$B$9,""))</f>
        <v>92.5</v>
      </c>
      <c r="C16" s="31">
        <f t="shared" ref="C16:C79" ca="1" si="4">IF(ISERROR(B16-2),"",(B16/$B$14-1)*$B$5)</f>
        <v>77388.307212069572</v>
      </c>
      <c r="D16" s="32">
        <f t="shared" ref="D16:D24" ca="1" si="5">IF(ISERROR(B16-2),"",-1*ROUNDUP(A16-$A$14,0)/360*$B$7*$B$5)</f>
        <v>-10250</v>
      </c>
      <c r="E16" s="44">
        <f ca="1">IF(COUNTIF($U$2:U1001,A16)=1,VLOOKUP(A16,O:P,2), IF(COUNTIF($U$2:U1001,A16)=0,$C$9,""))</f>
        <v>101.229</v>
      </c>
      <c r="F16" s="31">
        <f t="shared" ref="F16:F24" ca="1" si="6">IF(ISERROR(B16-2),"",(E16-$E$14)/100*$C$5)</f>
        <v>-3900.0000000001478</v>
      </c>
      <c r="G16" s="32">
        <f t="shared" ref="G16:G24" ca="1" si="7">IF(ISERROR(B16-2),"",ROUNDUP(A16-$A$14,0)/360*$C$6*$C$5-ROUNDUP(A16-$A$14,0)/360*$C$7*$C$5*$E$14/100)</f>
        <v>-3793.8420000000006</v>
      </c>
      <c r="H16" s="44">
        <f ca="1">IF(COUNTIF($U$2:U1001,A16)=1,VLOOKUP(A16,Q:R,2), IF(COUNTIF($U$2:U1001,A16)=0,$D$9,""))</f>
        <v>268.702</v>
      </c>
      <c r="I16" s="31">
        <f t="shared" ref="I16:I24" ca="1" si="8">IF(ISERROR(B16-2),"",-1*(H16-$H$14)*$D$8*10^(-4)*$D$5)</f>
        <v>43596.211340000016</v>
      </c>
      <c r="J16" s="32">
        <f t="shared" ref="J16:J24" ca="1" si="9">IF(ISERROR(B16-2),"",ROUNDUP(A16-$A$14,0)/360*$D$6*$D$5)</f>
        <v>7791.666666666667</v>
      </c>
      <c r="K16" s="77">
        <f t="shared" ref="K16:K24" ca="1" si="10">IF(ISERROR(B16-2),"",C16+D16-F16-G16-I16-J16)</f>
        <v>23444.271205403038</v>
      </c>
      <c r="M16" s="159">
        <v>45790.625</v>
      </c>
      <c r="N16" s="3">
        <v>93.02</v>
      </c>
      <c r="O16" s="159">
        <v>45789.625</v>
      </c>
      <c r="P16" s="3">
        <v>101.15600000000001</v>
      </c>
      <c r="Q16" s="159">
        <v>45939.625</v>
      </c>
      <c r="R16" s="3">
        <v>271.36599999999999</v>
      </c>
      <c r="S16" s="159" t="str">
        <f t="shared" si="1"/>
        <v/>
      </c>
      <c r="T16" s="159" t="str">
        <f t="shared" si="2"/>
        <v/>
      </c>
    </row>
    <row r="17" spans="1:20">
      <c r="A17" s="164">
        <f t="shared" ca="1" si="3"/>
        <v>45954.625</v>
      </c>
      <c r="B17" s="44">
        <f ca="1">IF(COUNTIF($U$2:U1002,A17)=1,VLOOKUP(A17,M:N,2), IF(COUNTIF($U$2:U1002,A17)=0,$B$9,""))</f>
        <v>92.56</v>
      </c>
      <c r="C17" s="31">
        <f t="shared" ca="1" si="4"/>
        <v>96897.964492426152</v>
      </c>
      <c r="D17" s="32">
        <f t="shared" ca="1" si="5"/>
        <v>-13666.666666666668</v>
      </c>
      <c r="E17" s="44">
        <f ca="1">IF(COUNTIF($U$2:U1002,A17)=1,VLOOKUP(A17,O:P,2), IF(COUNTIF($U$2:U1002,A17)=0,$C$9,""))</f>
        <v>101.092</v>
      </c>
      <c r="F17" s="31">
        <f t="shared" ca="1" si="6"/>
        <v>-39520.000000000269</v>
      </c>
      <c r="G17" s="32">
        <f t="shared" ca="1" si="7"/>
        <v>-5058.4560000000001</v>
      </c>
      <c r="H17" s="44">
        <f ca="1">IF(COUNTIF($U$2:U1002,A17)=1,VLOOKUP(A17,Q:R,2), IF(COUNTIF($U$2:U1002,A17)=0,$D$9,""))</f>
        <v>264.48399999999998</v>
      </c>
      <c r="I17" s="31">
        <f t="shared" ca="1" si="8"/>
        <v>81922.351280000177</v>
      </c>
      <c r="J17" s="32">
        <f t="shared" ca="1" si="9"/>
        <v>10388.888888888889</v>
      </c>
      <c r="K17" s="77">
        <f t="shared" ca="1" si="10"/>
        <v>35498.51365687068</v>
      </c>
      <c r="M17" s="159">
        <v>45791.625</v>
      </c>
      <c r="N17" s="3">
        <v>92.87</v>
      </c>
      <c r="O17" s="159">
        <v>45790.625</v>
      </c>
      <c r="P17" s="3">
        <v>101.125</v>
      </c>
      <c r="Q17" s="159">
        <v>45940.625</v>
      </c>
      <c r="R17" s="3">
        <v>282.791</v>
      </c>
      <c r="S17" s="159" t="str">
        <f t="shared" si="1"/>
        <v/>
      </c>
      <c r="T17" s="159" t="str">
        <f t="shared" si="2"/>
        <v/>
      </c>
    </row>
    <row r="18" spans="1:20">
      <c r="A18" s="164">
        <f t="shared" ca="1" si="3"/>
        <v>45957.625</v>
      </c>
      <c r="B18" s="44">
        <f ca="1">IF(COUNTIF($U$2:U1003,A18)=1,VLOOKUP(A18,M:N,2), IF(COUNTIF($U$2:U1003,A18)=0,$B$9,""))</f>
        <v>92.8</v>
      </c>
      <c r="C18" s="31">
        <f t="shared" ca="1" si="4"/>
        <v>174936.59361383918</v>
      </c>
      <c r="D18" s="32">
        <f t="shared" ca="1" si="5"/>
        <v>-23916.666666666668</v>
      </c>
      <c r="E18" s="44">
        <f ca="1">IF(COUNTIF($U$2:U1003,A18)=1,VLOOKUP(A18,O:P,2), IF(COUNTIF($U$2:U1003,A18)=0,$C$9,""))</f>
        <v>101.077</v>
      </c>
      <c r="F18" s="31">
        <f t="shared" ca="1" si="6"/>
        <v>-43420.000000000415</v>
      </c>
      <c r="G18" s="32">
        <f t="shared" ca="1" si="7"/>
        <v>-8852.2980000000043</v>
      </c>
      <c r="H18" s="44">
        <f ca="1">IF(COUNTIF($U$2:U1003,A18)=1,VLOOKUP(A18,Q:R,2), IF(COUNTIF($U$2:U1003,A18)=0,$D$9,""))</f>
        <v>257.31099999999998</v>
      </c>
      <c r="I18" s="31">
        <f t="shared" ca="1" si="8"/>
        <v>147098.59637000022</v>
      </c>
      <c r="J18" s="32">
        <f t="shared" ca="1" si="9"/>
        <v>18180.555555555558</v>
      </c>
      <c r="K18" s="77">
        <f t="shared" ca="1" si="10"/>
        <v>38013.073021617165</v>
      </c>
      <c r="M18" s="159">
        <v>45792.625</v>
      </c>
      <c r="N18" s="3">
        <v>92.74</v>
      </c>
      <c r="O18" s="159">
        <v>45791.625</v>
      </c>
      <c r="P18" s="3">
        <v>101.087</v>
      </c>
      <c r="Q18" s="159">
        <v>45943.625</v>
      </c>
      <c r="R18" s="3">
        <v>283.67899999999997</v>
      </c>
      <c r="S18" s="159" t="str">
        <f t="shared" si="1"/>
        <v/>
      </c>
      <c r="T18" s="159" t="str">
        <f t="shared" si="2"/>
        <v/>
      </c>
    </row>
    <row r="19" spans="1:20">
      <c r="A19" s="164">
        <f t="shared" ca="1" si="3"/>
        <v>45958.625</v>
      </c>
      <c r="B19" s="44">
        <f ca="1">IF(COUNTIF($U$2:U1004,A19)=1,VLOOKUP(A19,M:N,2), IF(COUNTIF($U$2:U1004,A19)=0,$B$9,""))</f>
        <v>92.79</v>
      </c>
      <c r="C19" s="31">
        <f t="shared" ca="1" si="4"/>
        <v>171684.98406711529</v>
      </c>
      <c r="D19" s="32">
        <f t="shared" ca="1" si="5"/>
        <v>-27333.333333333336</v>
      </c>
      <c r="E19" s="44">
        <f ca="1">IF(COUNTIF($U$2:U1004,A19)=1,VLOOKUP(A19,O:P,2), IF(COUNTIF($U$2:U1004,A19)=0,$C$9,""))</f>
        <v>101.083</v>
      </c>
      <c r="F19" s="31">
        <f t="shared" ca="1" si="6"/>
        <v>-41860.000000000349</v>
      </c>
      <c r="G19" s="32">
        <f t="shared" ca="1" si="7"/>
        <v>-10116.912</v>
      </c>
      <c r="H19" s="44">
        <f ca="1">IF(COUNTIF($U$2:U1004,A19)=1,VLOOKUP(A19,Q:R,2), IF(COUNTIF($U$2:U1004,A19)=0,$D$9,""))</f>
        <v>259.988</v>
      </c>
      <c r="I19" s="31">
        <f t="shared" ca="1" si="8"/>
        <v>122774.49096000001</v>
      </c>
      <c r="J19" s="32">
        <f t="shared" ca="1" si="9"/>
        <v>20777.777777777777</v>
      </c>
      <c r="K19" s="77">
        <f t="shared" ca="1" si="10"/>
        <v>52776.293996004519</v>
      </c>
      <c r="M19" s="159">
        <v>45793.625</v>
      </c>
      <c r="N19" s="3">
        <v>92.96</v>
      </c>
      <c r="O19" s="159">
        <v>45792.625</v>
      </c>
      <c r="P19" s="3">
        <v>101.241</v>
      </c>
      <c r="Q19" s="159">
        <v>45944.625</v>
      </c>
      <c r="R19" s="3">
        <v>280.36599999999999</v>
      </c>
      <c r="S19" s="159" t="str">
        <f t="shared" si="1"/>
        <v/>
      </c>
      <c r="T19" s="159" t="str">
        <f t="shared" si="2"/>
        <v/>
      </c>
    </row>
    <row r="20" spans="1:20">
      <c r="A20" s="164">
        <f t="shared" ca="1" si="3"/>
        <v>45959.625</v>
      </c>
      <c r="B20" s="44">
        <f ca="1">IF(COUNTIF($U$2:U1005,A20)=1,VLOOKUP(A20,M:N,2), IF(COUNTIF($U$2:U1005,A20)=0,$B$9,""))</f>
        <v>92.78</v>
      </c>
      <c r="C20" s="31">
        <f t="shared" ca="1" si="4"/>
        <v>168433.37452038476</v>
      </c>
      <c r="D20" s="32">
        <f t="shared" ca="1" si="5"/>
        <v>-30750.000000000004</v>
      </c>
      <c r="E20" s="44">
        <f ca="1">IF(COUNTIF($U$2:U1005,A20)=1,VLOOKUP(A20,O:P,2), IF(COUNTIF($U$2:U1005,A20)=0,$C$9,""))</f>
        <v>101.07899999999999</v>
      </c>
      <c r="F20" s="31">
        <f t="shared" ca="1" si="6"/>
        <v>-42900.000000001623</v>
      </c>
      <c r="G20" s="32">
        <f t="shared" ca="1" si="7"/>
        <v>-11381.526000000003</v>
      </c>
      <c r="H20" s="44">
        <f ca="1">IF(COUNTIF($U$2:U1005,A20)=1,VLOOKUP(A20,Q:R,2), IF(COUNTIF($U$2:U1005,A20)=0,$D$9,""))</f>
        <v>259.65800000000002</v>
      </c>
      <c r="I20" s="31">
        <f t="shared" ca="1" si="8"/>
        <v>125772.97985999985</v>
      </c>
      <c r="J20" s="32">
        <f t="shared" ca="1" si="9"/>
        <v>23375.000000000004</v>
      </c>
      <c r="K20" s="77">
        <f t="shared" ca="1" si="10"/>
        <v>42816.92066038656</v>
      </c>
      <c r="M20" s="159">
        <v>45796.625</v>
      </c>
      <c r="N20" s="3">
        <v>92.89</v>
      </c>
      <c r="O20" s="159">
        <v>45793.625</v>
      </c>
      <c r="P20" s="3">
        <v>101.34</v>
      </c>
      <c r="Q20" s="159">
        <v>45945.625</v>
      </c>
      <c r="R20" s="3">
        <v>267.60599999999999</v>
      </c>
      <c r="S20" s="159" t="str">
        <f t="shared" si="1"/>
        <v/>
      </c>
      <c r="T20" s="159" t="str">
        <f t="shared" si="2"/>
        <v/>
      </c>
    </row>
    <row r="21" spans="1:20">
      <c r="A21" s="164">
        <f t="shared" ca="1" si="3"/>
        <v>45960.625</v>
      </c>
      <c r="B21" s="44">
        <f ca="1">IF(COUNTIF($U$2:U1006,A21)=1,VLOOKUP(A21,M:N,2), IF(COUNTIF($U$2:U1006,A21)=0,$B$9,""))</f>
        <v>92.49</v>
      </c>
      <c r="C21" s="31">
        <f t="shared" ca="1" si="4"/>
        <v>74136.697665345695</v>
      </c>
      <c r="D21" s="32">
        <f t="shared" ca="1" si="5"/>
        <v>-34166.666666666672</v>
      </c>
      <c r="E21" s="44">
        <f ca="1">IF(COUNTIF($U$2:U1006,A21)=1,VLOOKUP(A21,O:P,2), IF(COUNTIF($U$2:U1006,A21)=0,$C$9,""))</f>
        <v>101.026</v>
      </c>
      <c r="F21" s="31">
        <f t="shared" ca="1" si="6"/>
        <v>-56680.000000000917</v>
      </c>
      <c r="G21" s="32">
        <f t="shared" ca="1" si="7"/>
        <v>-12646.140000000003</v>
      </c>
      <c r="H21" s="44">
        <f ca="1">IF(COUNTIF($U$2:U1006,A21)=1,VLOOKUP(A21,Q:R,2), IF(COUNTIF($U$2:U1006,A21)=0,$D$9,""))</f>
        <v>262.67700000000002</v>
      </c>
      <c r="I21" s="31">
        <f t="shared" ca="1" si="8"/>
        <v>98341.349589999823</v>
      </c>
      <c r="J21" s="32">
        <f t="shared" ca="1" si="9"/>
        <v>25972.222222222223</v>
      </c>
      <c r="K21" s="77">
        <f t="shared" ca="1" si="10"/>
        <v>-15017.400813542106</v>
      </c>
      <c r="M21" s="159">
        <v>45797.625</v>
      </c>
      <c r="N21" s="3">
        <v>93.05</v>
      </c>
      <c r="O21" s="159">
        <v>45796.625</v>
      </c>
      <c r="P21" s="3">
        <v>101.408</v>
      </c>
      <c r="Q21" s="159">
        <v>45946.625</v>
      </c>
      <c r="R21" s="3">
        <v>272.90899999999999</v>
      </c>
      <c r="S21" s="159" t="str">
        <f t="shared" si="1"/>
        <v/>
      </c>
      <c r="T21" s="159" t="str">
        <f t="shared" si="2"/>
        <v/>
      </c>
    </row>
    <row r="22" spans="1:20">
      <c r="A22" s="164">
        <f t="shared" ca="1" si="3"/>
        <v>45961.625</v>
      </c>
      <c r="B22" s="44">
        <f ca="1">IF(COUNTIF($U$2:U1007,A22)=1,VLOOKUP(A22,M:N,2), IF(COUNTIF($U$2:U1007,A22)=0,$B$9,""))</f>
        <v>92.63</v>
      </c>
      <c r="C22" s="31">
        <f t="shared" ca="1" si="4"/>
        <v>119659.23131949996</v>
      </c>
      <c r="D22" s="32">
        <f t="shared" ca="1" si="5"/>
        <v>-37583.333333333336</v>
      </c>
      <c r="E22" s="44">
        <f ca="1">IF(COUNTIF($U$2:U1007,A22)=1,VLOOKUP(A22,O:P,2), IF(COUNTIF($U$2:U1007,A22)=0,$C$9,""))</f>
        <v>101.04900000000001</v>
      </c>
      <c r="F22" s="31">
        <f t="shared" ca="1" si="6"/>
        <v>-50699.999999998225</v>
      </c>
      <c r="G22" s="32">
        <f t="shared" ca="1" si="7"/>
        <v>-13910.754000000004</v>
      </c>
      <c r="H22" s="44">
        <f ca="1">IF(COUNTIF($U$2:U1007,A22)=1,VLOOKUP(A22,Q:R,2), IF(COUNTIF($U$2:U1007,A22)=0,$D$9,""))</f>
        <v>264.13400000000001</v>
      </c>
      <c r="I22" s="31">
        <f t="shared" ca="1" si="8"/>
        <v>85102.566779999877</v>
      </c>
      <c r="J22" s="32">
        <f t="shared" ca="1" si="9"/>
        <v>28569.444444444445</v>
      </c>
      <c r="K22" s="77">
        <f t="shared" ca="1" si="10"/>
        <v>33014.640761720533</v>
      </c>
      <c r="M22" s="159">
        <v>45798.625</v>
      </c>
      <c r="N22" s="3">
        <v>92.95</v>
      </c>
      <c r="O22" s="159">
        <v>45797.625</v>
      </c>
      <c r="P22" s="3">
        <v>101.352</v>
      </c>
      <c r="Q22" s="159">
        <v>45947.625</v>
      </c>
      <c r="R22" s="3">
        <v>278.745</v>
      </c>
      <c r="S22" s="159" t="str">
        <f t="shared" si="1"/>
        <v/>
      </c>
      <c r="T22" s="159" t="str">
        <f t="shared" si="2"/>
        <v/>
      </c>
    </row>
    <row r="23" spans="1:20" ht="14.4" customHeight="1">
      <c r="A23" s="164">
        <f t="shared" ca="1" si="3"/>
        <v>45964.625</v>
      </c>
      <c r="B23" s="44">
        <f ca="1">IF(COUNTIF($U$2:U1008,A23)=1,VLOOKUP(A23,M:N,2), IF(COUNTIF($U$2:U1008,A23)=0,$B$9,""))</f>
        <v>92.55</v>
      </c>
      <c r="C23" s="31">
        <f t="shared" ca="1" si="4"/>
        <v>93646.354945695624</v>
      </c>
      <c r="D23" s="32">
        <f t="shared" ca="1" si="5"/>
        <v>-47833.333333333336</v>
      </c>
      <c r="E23" s="44">
        <f ca="1">IF(COUNTIF($U$2:U1008,A23)=1,VLOOKUP(A23,O:P,2), IF(COUNTIF($U$2:U1008,A23)=0,$C$9,""))</f>
        <v>101.012</v>
      </c>
      <c r="F23" s="31">
        <f t="shared" ca="1" si="6"/>
        <v>-60319.999999999818</v>
      </c>
      <c r="G23" s="32">
        <f t="shared" ca="1" si="7"/>
        <v>-17704.596000000009</v>
      </c>
      <c r="H23" s="44">
        <f ca="1">IF(COUNTIF($U$2:U1008,A23)=1,VLOOKUP(A23,Q:R,2), IF(COUNTIF($U$2:U1008,A23)=0,$D$9,""))</f>
        <v>265.10899999999998</v>
      </c>
      <c r="I23" s="31">
        <f t="shared" ca="1" si="8"/>
        <v>76243.395030000174</v>
      </c>
      <c r="J23" s="32">
        <f t="shared" ca="1" si="9"/>
        <v>36361.111111111117</v>
      </c>
      <c r="K23" s="77">
        <f t="shared" ca="1" si="10"/>
        <v>11233.111471250821</v>
      </c>
      <c r="M23" s="159">
        <v>45799.625</v>
      </c>
      <c r="N23" s="3">
        <v>92.82</v>
      </c>
      <c r="O23" s="159">
        <v>45798.625</v>
      </c>
      <c r="P23" s="3">
        <v>101.282</v>
      </c>
      <c r="Q23" s="159">
        <v>45950.625</v>
      </c>
      <c r="R23" s="3">
        <v>270.43</v>
      </c>
      <c r="S23" s="159" t="str">
        <f t="shared" si="1"/>
        <v/>
      </c>
      <c r="T23" s="159" t="str">
        <f t="shared" si="2"/>
        <v/>
      </c>
    </row>
    <row r="24" spans="1:20" ht="14.4" customHeight="1">
      <c r="A24" s="164">
        <f t="shared" ca="1" si="3"/>
        <v>45964.632331944442</v>
      </c>
      <c r="B24" s="44">
        <f ca="1">IF(COUNTIF($U$2:U1009,A24)=1,VLOOKUP(A24,M:N,2), IF(COUNTIF($U$2:U1009,A24)=0,$B$9,""))</f>
        <v>92.51</v>
      </c>
      <c r="C24" s="31">
        <f t="shared" ca="1" si="4"/>
        <v>80639.916758800115</v>
      </c>
      <c r="D24" s="32">
        <f t="shared" ca="1" si="5"/>
        <v>-51250</v>
      </c>
      <c r="E24" s="44">
        <f ca="1">IF(COUNTIF($U$2:U1009,A24)=1,VLOOKUP(A24,O:P,2), IF(COUNTIF($U$2:U1009,A24)=0,$C$9,""))</f>
        <v>100.971</v>
      </c>
      <c r="F24" s="31">
        <f t="shared" ca="1" si="6"/>
        <v>-70979.999999998996</v>
      </c>
      <c r="G24" s="32">
        <f t="shared" ca="1" si="7"/>
        <v>-18969.210000000006</v>
      </c>
      <c r="H24" s="44">
        <f ca="1">IF(COUNTIF($U$2:U1009,A24)=1,VLOOKUP(A24,Q:R,2), IF(COUNTIF($U$2:U1009,A24)=0,$D$9,""))</f>
        <v>264.77359999999999</v>
      </c>
      <c r="I24" s="31">
        <f t="shared" ca="1" si="8"/>
        <v>79290.950112000108</v>
      </c>
      <c r="J24" s="32">
        <f t="shared" ca="1" si="9"/>
        <v>38958.333333333336</v>
      </c>
      <c r="K24" s="77">
        <f t="shared" ca="1" si="10"/>
        <v>1089.8433134656734</v>
      </c>
      <c r="M24" s="159">
        <v>45800.625</v>
      </c>
      <c r="N24" s="3">
        <v>92.47</v>
      </c>
      <c r="O24" s="159">
        <v>45799.625</v>
      </c>
      <c r="P24" s="3">
        <v>101.363</v>
      </c>
      <c r="Q24" s="159">
        <v>45951.625</v>
      </c>
      <c r="R24" s="3">
        <v>268.29199999999997</v>
      </c>
      <c r="S24" s="159" t="str">
        <f t="shared" si="1"/>
        <v/>
      </c>
      <c r="T24" s="159" t="str">
        <f t="shared" si="2"/>
        <v/>
      </c>
    </row>
    <row r="25" spans="1:20" ht="14.4" customHeight="1">
      <c r="A25" s="164" t="str">
        <f t="shared" ref="A25:A88" ca="1" si="11">IF(AND(ISBLANK(U14), A24 = $U$1),NOW(),IF(ISBLANK(U14),"",U14))</f>
        <v/>
      </c>
      <c r="B25" s="44" t="str">
        <f ca="1">IF(COUNTIF($U$2:U1010,A25)=1,VLOOKUP(A25,M:N,2), IF(COUNTIF($U$2:U1010,A25)=0,$B$9,""))</f>
        <v/>
      </c>
      <c r="C25" s="31" t="str">
        <f t="shared" ca="1" si="4"/>
        <v/>
      </c>
      <c r="D25" s="32" t="str">
        <f t="shared" ref="D25:D88" ca="1" si="12">IF(ISERROR(B25-2),"",-1*ROUNDUP(A25-$A$14,0)/360*$B$7*$B$5)</f>
        <v/>
      </c>
      <c r="E25" s="44" t="str">
        <f ca="1">IF(COUNTIF($U$2:U1010,A25)=1,VLOOKUP(A25,O:P,2), IF(COUNTIF($U$2:U1010,A25)=0,$C$9,""))</f>
        <v/>
      </c>
      <c r="F25" s="31" t="str">
        <f t="shared" ref="F25:F88" ca="1" si="13">IF(ISERROR(B25-2),"",(E25-$E$14)/100*$C$5)</f>
        <v/>
      </c>
      <c r="G25" s="32" t="str">
        <f t="shared" ref="G25:G88" ca="1" si="14">IF(ISERROR(B25-2),"",ROUNDUP(A25-$A$14,0)/360*$C$6*$C$5-ROUNDUP(A25-$A$14,0)/360*$C$7*$C$5*$E$14/100)</f>
        <v/>
      </c>
      <c r="H25" s="44" t="str">
        <f ca="1">IF(COUNTIF($U$2:U1010,A25)=1,VLOOKUP(A25,Q:R,2), IF(COUNTIF($U$2:U1010,A25)=0,$D$9,""))</f>
        <v/>
      </c>
      <c r="I25" s="31" t="str">
        <f t="shared" ref="I25:I88" ca="1" si="15">IF(ISERROR(B25-2),"",-1*(H25-$H$14)*$D$8*10^(-4)*$D$5)</f>
        <v/>
      </c>
      <c r="J25" s="32" t="str">
        <f t="shared" ref="J25:J88" ca="1" si="16">IF(ISERROR(B25-2),"",ROUNDUP(A25-$A$14,0)/360*$D$6*$D$5)</f>
        <v/>
      </c>
      <c r="K25" s="77" t="str">
        <f t="shared" ref="K25:K88" ca="1" si="17">IF(ISERROR(B25-2),"",C25+D25-F25-G25-I25-J25)</f>
        <v/>
      </c>
      <c r="M25" s="159">
        <v>45804.625</v>
      </c>
      <c r="N25" s="3">
        <v>93.11</v>
      </c>
      <c r="O25" s="159">
        <v>45800.625</v>
      </c>
      <c r="P25" s="3">
        <v>101.581</v>
      </c>
      <c r="Q25" s="159">
        <v>45952.625</v>
      </c>
      <c r="R25" s="3">
        <v>269.46300000000002</v>
      </c>
      <c r="S25" s="159" t="str">
        <f t="shared" si="1"/>
        <v/>
      </c>
      <c r="T25" s="159" t="str">
        <f t="shared" si="2"/>
        <v/>
      </c>
    </row>
    <row r="26" spans="1:20" ht="14.4" customHeight="1">
      <c r="A26" s="164" t="str">
        <f t="shared" ca="1" si="11"/>
        <v/>
      </c>
      <c r="B26" s="44" t="str">
        <f ca="1">IF(COUNTIF($U$2:U1011,A26)=1,VLOOKUP(A26,M:N,2), IF(COUNTIF($U$2:U1011,A26)=0,$B$9,""))</f>
        <v/>
      </c>
      <c r="C26" s="31" t="str">
        <f t="shared" ca="1" si="4"/>
        <v/>
      </c>
      <c r="D26" s="32" t="str">
        <f t="shared" ca="1" si="12"/>
        <v/>
      </c>
      <c r="E26" s="44" t="str">
        <f ca="1">IF(COUNTIF($U$2:U1011,A26)=1,VLOOKUP(A26,O:P,2), IF(COUNTIF($U$2:U1011,A26)=0,$C$9,""))</f>
        <v/>
      </c>
      <c r="F26" s="31" t="str">
        <f t="shared" ca="1" si="13"/>
        <v/>
      </c>
      <c r="G26" s="32" t="str">
        <f t="shared" ca="1" si="14"/>
        <v/>
      </c>
      <c r="H26" s="44" t="str">
        <f ca="1">IF(COUNTIF($U$2:U1011,A26)=1,VLOOKUP(A26,Q:R,2), IF(COUNTIF($U$2:U1011,A26)=0,$D$9,""))</f>
        <v/>
      </c>
      <c r="I26" s="31" t="str">
        <f t="shared" ca="1" si="15"/>
        <v/>
      </c>
      <c r="J26" s="32" t="str">
        <f t="shared" ca="1" si="16"/>
        <v/>
      </c>
      <c r="K26" s="77" t="str">
        <f t="shared" ca="1" si="17"/>
        <v/>
      </c>
      <c r="M26" s="159">
        <v>45805.625</v>
      </c>
      <c r="N26" s="3">
        <v>93.01</v>
      </c>
      <c r="O26" s="159">
        <v>45803.625</v>
      </c>
      <c r="P26" s="3">
        <v>101.53100000000001</v>
      </c>
      <c r="Q26" s="159">
        <v>45953.625</v>
      </c>
      <c r="R26" s="3">
        <v>268.702</v>
      </c>
      <c r="S26" s="159" t="str">
        <f t="shared" si="1"/>
        <v/>
      </c>
      <c r="T26" s="159" t="str">
        <f t="shared" si="2"/>
        <v/>
      </c>
    </row>
    <row r="27" spans="1:20" ht="14.4" customHeight="1">
      <c r="A27" s="164" t="str">
        <f t="shared" ca="1" si="11"/>
        <v/>
      </c>
      <c r="B27" s="44" t="str">
        <f ca="1">IF(COUNTIF($U$2:U1012,A27)=1,VLOOKUP(A27,M:N,2), IF(COUNTIF($U$2:U1012,A27)=0,$B$9,""))</f>
        <v/>
      </c>
      <c r="C27" s="31" t="str">
        <f t="shared" ca="1" si="4"/>
        <v/>
      </c>
      <c r="D27" s="32" t="str">
        <f t="shared" ca="1" si="12"/>
        <v/>
      </c>
      <c r="E27" s="44" t="str">
        <f ca="1">IF(COUNTIF($U$2:U1012,A27)=1,VLOOKUP(A27,O:P,2), IF(COUNTIF($U$2:U1012,A27)=0,$C$9,""))</f>
        <v/>
      </c>
      <c r="F27" s="31" t="str">
        <f t="shared" ca="1" si="13"/>
        <v/>
      </c>
      <c r="G27" s="32" t="str">
        <f t="shared" ca="1" si="14"/>
        <v/>
      </c>
      <c r="H27" s="44" t="str">
        <f ca="1">IF(COUNTIF($U$2:U1012,A27)=1,VLOOKUP(A27,Q:R,2), IF(COUNTIF($U$2:U1012,A27)=0,$D$9,""))</f>
        <v/>
      </c>
      <c r="I27" s="31" t="str">
        <f t="shared" ca="1" si="15"/>
        <v/>
      </c>
      <c r="J27" s="32" t="str">
        <f t="shared" ca="1" si="16"/>
        <v/>
      </c>
      <c r="K27" s="77" t="str">
        <f t="shared" ca="1" si="17"/>
        <v/>
      </c>
      <c r="M27" s="159">
        <v>45806.625</v>
      </c>
      <c r="N27" s="3">
        <v>93.33</v>
      </c>
      <c r="O27" s="159">
        <v>45804.625</v>
      </c>
      <c r="P27" s="3">
        <v>101.529</v>
      </c>
      <c r="Q27" s="159">
        <v>45954.625</v>
      </c>
      <c r="R27" s="3">
        <v>264.48399999999998</v>
      </c>
      <c r="S27" s="159" t="str">
        <f t="shared" si="1"/>
        <v/>
      </c>
      <c r="T27" s="159" t="str">
        <f t="shared" si="2"/>
        <v/>
      </c>
    </row>
    <row r="28" spans="1:20" ht="14.4" customHeight="1">
      <c r="A28" s="164" t="str">
        <f t="shared" ca="1" si="11"/>
        <v/>
      </c>
      <c r="B28" s="44" t="str">
        <f ca="1">IF(COUNTIF($U$2:U1013,A28)=1,VLOOKUP(A28,M:N,2), IF(COUNTIF($U$2:U1013,A28)=0,$B$9,""))</f>
        <v/>
      </c>
      <c r="C28" s="31" t="str">
        <f t="shared" ca="1" si="4"/>
        <v/>
      </c>
      <c r="D28" s="32" t="str">
        <f t="shared" ca="1" si="12"/>
        <v/>
      </c>
      <c r="E28" s="44" t="str">
        <f ca="1">IF(COUNTIF($U$2:U1013,A28)=1,VLOOKUP(A28,O:P,2), IF(COUNTIF($U$2:U1013,A28)=0,$C$9,""))</f>
        <v/>
      </c>
      <c r="F28" s="31" t="str">
        <f t="shared" ca="1" si="13"/>
        <v/>
      </c>
      <c r="G28" s="32" t="str">
        <f t="shared" ca="1" si="14"/>
        <v/>
      </c>
      <c r="H28" s="44" t="str">
        <f ca="1">IF(COUNTIF($U$2:U1013,A28)=1,VLOOKUP(A28,Q:R,2), IF(COUNTIF($U$2:U1013,A28)=0,$D$9,""))</f>
        <v/>
      </c>
      <c r="I28" s="31" t="str">
        <f t="shared" ca="1" si="15"/>
        <v/>
      </c>
      <c r="J28" s="32" t="str">
        <f t="shared" ca="1" si="16"/>
        <v/>
      </c>
      <c r="K28" s="77" t="str">
        <f t="shared" ca="1" si="17"/>
        <v/>
      </c>
      <c r="M28" s="159">
        <v>45807.625</v>
      </c>
      <c r="N28" s="3">
        <v>93.44</v>
      </c>
      <c r="O28" s="159">
        <v>45805.625</v>
      </c>
      <c r="P28" s="3">
        <v>101.491</v>
      </c>
      <c r="Q28" s="159">
        <v>45957.625</v>
      </c>
      <c r="R28" s="3">
        <v>257.31099999999998</v>
      </c>
      <c r="S28" s="159" t="str">
        <f t="shared" si="1"/>
        <v/>
      </c>
      <c r="T28" s="159" t="str">
        <f t="shared" si="2"/>
        <v/>
      </c>
    </row>
    <row r="29" spans="1:20" ht="14.4" customHeight="1">
      <c r="A29" s="164" t="str">
        <f t="shared" ca="1" si="11"/>
        <v/>
      </c>
      <c r="B29" s="44" t="str">
        <f ca="1">IF(COUNTIF($U$2:U1014,A29)=1,VLOOKUP(A29,M:N,2), IF(COUNTIF($U$2:U1014,A29)=0,$B$9,""))</f>
        <v/>
      </c>
      <c r="C29" s="31" t="str">
        <f t="shared" ca="1" si="4"/>
        <v/>
      </c>
      <c r="D29" s="32" t="str">
        <f t="shared" ca="1" si="12"/>
        <v/>
      </c>
      <c r="E29" s="44" t="str">
        <f ca="1">IF(COUNTIF($U$2:U1014,A29)=1,VLOOKUP(A29,O:P,2), IF(COUNTIF($U$2:U1014,A29)=0,$C$9,""))</f>
        <v/>
      </c>
      <c r="F29" s="31" t="str">
        <f t="shared" ca="1" si="13"/>
        <v/>
      </c>
      <c r="G29" s="32" t="str">
        <f t="shared" ca="1" si="14"/>
        <v/>
      </c>
      <c r="H29" s="44" t="str">
        <f ca="1">IF(COUNTIF($U$2:U1014,A29)=1,VLOOKUP(A29,Q:R,2), IF(COUNTIF($U$2:U1014,A29)=0,$D$9,""))</f>
        <v/>
      </c>
      <c r="I29" s="31" t="str">
        <f t="shared" ca="1" si="15"/>
        <v/>
      </c>
      <c r="J29" s="32" t="str">
        <f t="shared" ca="1" si="16"/>
        <v/>
      </c>
      <c r="K29" s="77" t="str">
        <f t="shared" ca="1" si="17"/>
        <v/>
      </c>
      <c r="M29" s="159">
        <v>45810.625</v>
      </c>
      <c r="N29" s="3">
        <v>93.5</v>
      </c>
      <c r="O29" s="159">
        <v>45806.625</v>
      </c>
      <c r="P29" s="3">
        <v>101.58</v>
      </c>
      <c r="Q29" s="159">
        <v>45958.625</v>
      </c>
      <c r="R29" s="3">
        <v>259.988</v>
      </c>
      <c r="S29" s="159" t="str">
        <f t="shared" si="1"/>
        <v/>
      </c>
      <c r="T29" s="159" t="str">
        <f t="shared" si="2"/>
        <v/>
      </c>
    </row>
    <row r="30" spans="1:20" ht="14.4" customHeight="1">
      <c r="A30" s="164" t="str">
        <f t="shared" ca="1" si="11"/>
        <v/>
      </c>
      <c r="B30" s="44" t="str">
        <f ca="1">IF(COUNTIF($U$2:U1015,A30)=1,VLOOKUP(A30,M:N,2), IF(COUNTIF($U$2:U1015,A30)=0,$B$9,""))</f>
        <v/>
      </c>
      <c r="C30" s="31" t="str">
        <f t="shared" ca="1" si="4"/>
        <v/>
      </c>
      <c r="D30" s="32" t="str">
        <f t="shared" ca="1" si="12"/>
        <v/>
      </c>
      <c r="E30" s="44" t="str">
        <f ca="1">IF(COUNTIF($U$2:U1015,A30)=1,VLOOKUP(A30,O:P,2), IF(COUNTIF($U$2:U1015,A30)=0,$C$9,""))</f>
        <v/>
      </c>
      <c r="F30" s="31" t="str">
        <f t="shared" ca="1" si="13"/>
        <v/>
      </c>
      <c r="G30" s="32" t="str">
        <f t="shared" ca="1" si="14"/>
        <v/>
      </c>
      <c r="H30" s="44" t="str">
        <f ca="1">IF(COUNTIF($U$2:U1015,A30)=1,VLOOKUP(A30,Q:R,2), IF(COUNTIF($U$2:U1015,A30)=0,$D$9,""))</f>
        <v/>
      </c>
      <c r="I30" s="31" t="str">
        <f t="shared" ca="1" si="15"/>
        <v/>
      </c>
      <c r="J30" s="32" t="str">
        <f t="shared" ca="1" si="16"/>
        <v/>
      </c>
      <c r="K30" s="77" t="str">
        <f t="shared" ca="1" si="17"/>
        <v/>
      </c>
      <c r="M30" s="159">
        <v>45811.625</v>
      </c>
      <c r="N30" s="3">
        <v>93.62</v>
      </c>
      <c r="O30" s="159">
        <v>45807.625</v>
      </c>
      <c r="P30" s="3">
        <v>101.56</v>
      </c>
      <c r="Q30" s="159">
        <v>45959.625</v>
      </c>
      <c r="R30" s="3">
        <v>259.65800000000002</v>
      </c>
      <c r="S30" s="159" t="str">
        <f t="shared" si="1"/>
        <v/>
      </c>
      <c r="T30" s="159" t="str">
        <f t="shared" si="2"/>
        <v/>
      </c>
    </row>
    <row r="31" spans="1:20" ht="14.4" customHeight="1">
      <c r="A31" s="164" t="str">
        <f t="shared" ca="1" si="11"/>
        <v/>
      </c>
      <c r="B31" s="44" t="str">
        <f ca="1">IF(COUNTIF($U$2:U1016,A31)=1,VLOOKUP(A31,M:N,2), IF(COUNTIF($U$2:U1016,A31)=0,$B$9,""))</f>
        <v/>
      </c>
      <c r="C31" s="31" t="str">
        <f t="shared" ca="1" si="4"/>
        <v/>
      </c>
      <c r="D31" s="32" t="str">
        <f t="shared" ca="1" si="12"/>
        <v/>
      </c>
      <c r="E31" s="44" t="str">
        <f ca="1">IF(COUNTIF($U$2:U1016,A31)=1,VLOOKUP(A31,O:P,2), IF(COUNTIF($U$2:U1016,A31)=0,$C$9,""))</f>
        <v/>
      </c>
      <c r="F31" s="31" t="str">
        <f t="shared" ca="1" si="13"/>
        <v/>
      </c>
      <c r="G31" s="32" t="str">
        <f t="shared" ca="1" si="14"/>
        <v/>
      </c>
      <c r="H31" s="44" t="str">
        <f ca="1">IF(COUNTIF($U$2:U1016,A31)=1,VLOOKUP(A31,Q:R,2), IF(COUNTIF($U$2:U1016,A31)=0,$D$9,""))</f>
        <v/>
      </c>
      <c r="I31" s="31" t="str">
        <f t="shared" ca="1" si="15"/>
        <v/>
      </c>
      <c r="J31" s="32" t="str">
        <f t="shared" ca="1" si="16"/>
        <v/>
      </c>
      <c r="K31" s="77" t="str">
        <f t="shared" ca="1" si="17"/>
        <v/>
      </c>
      <c r="M31" s="159">
        <v>45812.625</v>
      </c>
      <c r="N31" s="3">
        <v>93.7</v>
      </c>
      <c r="O31" s="159">
        <v>45810.625</v>
      </c>
      <c r="P31" s="3">
        <v>101.574</v>
      </c>
      <c r="Q31" s="159">
        <v>45960.625</v>
      </c>
      <c r="R31" s="3">
        <v>262.67700000000002</v>
      </c>
      <c r="S31" s="159" t="str">
        <f t="shared" si="1"/>
        <v/>
      </c>
      <c r="T31" s="159" t="str">
        <f t="shared" si="2"/>
        <v/>
      </c>
    </row>
    <row r="32" spans="1:20" ht="14.4" customHeight="1">
      <c r="A32" s="164" t="str">
        <f t="shared" ca="1" si="11"/>
        <v/>
      </c>
      <c r="B32" s="44" t="str">
        <f ca="1">IF(COUNTIF($U$2:U1017,A32)=1,VLOOKUP(A32,M:N,2), IF(COUNTIF($U$2:U1017,A32)=0,$B$9,""))</f>
        <v/>
      </c>
      <c r="C32" s="31" t="str">
        <f t="shared" ca="1" si="4"/>
        <v/>
      </c>
      <c r="D32" s="32" t="str">
        <f t="shared" ca="1" si="12"/>
        <v/>
      </c>
      <c r="E32" s="44" t="str">
        <f ca="1">IF(COUNTIF($U$2:U1017,A32)=1,VLOOKUP(A32,O:P,2), IF(COUNTIF($U$2:U1017,A32)=0,$C$9,""))</f>
        <v/>
      </c>
      <c r="F32" s="31" t="str">
        <f t="shared" ca="1" si="13"/>
        <v/>
      </c>
      <c r="G32" s="32" t="str">
        <f t="shared" ca="1" si="14"/>
        <v/>
      </c>
      <c r="H32" s="44" t="str">
        <f ca="1">IF(COUNTIF($U$2:U1017,A32)=1,VLOOKUP(A32,Q:R,2), IF(COUNTIF($U$2:U1017,A32)=0,$D$9,""))</f>
        <v/>
      </c>
      <c r="I32" s="31" t="str">
        <f t="shared" ca="1" si="15"/>
        <v/>
      </c>
      <c r="J32" s="32" t="str">
        <f t="shared" ca="1" si="16"/>
        <v/>
      </c>
      <c r="K32" s="77" t="str">
        <f t="shared" ca="1" si="17"/>
        <v/>
      </c>
      <c r="M32" s="159">
        <v>45813.625</v>
      </c>
      <c r="N32" s="3">
        <v>93.55</v>
      </c>
      <c r="O32" s="159">
        <v>45811.625</v>
      </c>
      <c r="P32" s="3">
        <v>101.60599999999999</v>
      </c>
      <c r="Q32" s="159">
        <v>45961.625</v>
      </c>
      <c r="R32" s="3">
        <v>264.13400000000001</v>
      </c>
      <c r="S32" s="159" t="str">
        <f t="shared" si="1"/>
        <v/>
      </c>
      <c r="T32" s="159" t="str">
        <f t="shared" si="2"/>
        <v/>
      </c>
    </row>
    <row r="33" spans="1:20" ht="14.4" customHeight="1">
      <c r="A33" s="164" t="str">
        <f t="shared" ca="1" si="11"/>
        <v/>
      </c>
      <c r="B33" s="44" t="str">
        <f ca="1">IF(COUNTIF($U$2:U1018,A33)=1,VLOOKUP(A33,M:N,2), IF(COUNTIF($U$2:U1018,A33)=0,$B$9,""))</f>
        <v/>
      </c>
      <c r="C33" s="31" t="str">
        <f t="shared" ca="1" si="4"/>
        <v/>
      </c>
      <c r="D33" s="32" t="str">
        <f t="shared" ca="1" si="12"/>
        <v/>
      </c>
      <c r="E33" s="44" t="str">
        <f ca="1">IF(COUNTIF($U$2:U1018,A33)=1,VLOOKUP(A33,O:P,2), IF(COUNTIF($U$2:U1018,A33)=0,$C$9,""))</f>
        <v/>
      </c>
      <c r="F33" s="31" t="str">
        <f t="shared" ca="1" si="13"/>
        <v/>
      </c>
      <c r="G33" s="32" t="str">
        <f t="shared" ca="1" si="14"/>
        <v/>
      </c>
      <c r="H33" s="44" t="str">
        <f ca="1">IF(COUNTIF($U$2:U1018,A33)=1,VLOOKUP(A33,Q:R,2), IF(COUNTIF($U$2:U1018,A33)=0,$D$9,""))</f>
        <v/>
      </c>
      <c r="I33" s="31" t="str">
        <f t="shared" ca="1" si="15"/>
        <v/>
      </c>
      <c r="J33" s="32" t="str">
        <f t="shared" ca="1" si="16"/>
        <v/>
      </c>
      <c r="K33" s="77" t="str">
        <f t="shared" ca="1" si="17"/>
        <v/>
      </c>
      <c r="M33" s="159">
        <v>45814.625</v>
      </c>
      <c r="N33" s="3">
        <v>93.7</v>
      </c>
      <c r="O33" s="159">
        <v>45812.625</v>
      </c>
      <c r="P33" s="3">
        <v>101.54</v>
      </c>
      <c r="Q33" s="159">
        <v>45964.625</v>
      </c>
      <c r="R33" s="3">
        <v>265.10899999999998</v>
      </c>
      <c r="S33" s="159" t="str">
        <f t="shared" si="1"/>
        <v/>
      </c>
      <c r="T33" s="159" t="str">
        <f t="shared" si="2"/>
        <v/>
      </c>
    </row>
    <row r="34" spans="1:20" ht="14.4" customHeight="1">
      <c r="A34" s="164" t="str">
        <f t="shared" ca="1" si="11"/>
        <v/>
      </c>
      <c r="B34" s="44" t="str">
        <f ca="1">IF(COUNTIF($U$2:U1019,A34)=1,VLOOKUP(A34,M:N,2), IF(COUNTIF($U$2:U1019,A34)=0,$B$9,""))</f>
        <v/>
      </c>
      <c r="C34" s="31" t="str">
        <f t="shared" ca="1" si="4"/>
        <v/>
      </c>
      <c r="D34" s="32" t="str">
        <f t="shared" ca="1" si="12"/>
        <v/>
      </c>
      <c r="E34" s="44" t="str">
        <f ca="1">IF(COUNTIF($U$2:U1019,A34)=1,VLOOKUP(A34,O:P,2), IF(COUNTIF($U$2:U1019,A34)=0,$C$9,""))</f>
        <v/>
      </c>
      <c r="F34" s="31" t="str">
        <f t="shared" ca="1" si="13"/>
        <v/>
      </c>
      <c r="G34" s="32" t="str">
        <f t="shared" ca="1" si="14"/>
        <v/>
      </c>
      <c r="H34" s="44" t="str">
        <f ca="1">IF(COUNTIF($U$2:U1019,A34)=1,VLOOKUP(A34,Q:R,2), IF(COUNTIF($U$2:U1019,A34)=0,$D$9,""))</f>
        <v/>
      </c>
      <c r="I34" s="31" t="str">
        <f t="shared" ca="1" si="15"/>
        <v/>
      </c>
      <c r="J34" s="32" t="str">
        <f t="shared" ca="1" si="16"/>
        <v/>
      </c>
      <c r="K34" s="77" t="str">
        <f t="shared" ca="1" si="17"/>
        <v/>
      </c>
      <c r="M34" s="159">
        <v>45817.625</v>
      </c>
      <c r="N34" s="3">
        <v>93.62</v>
      </c>
      <c r="O34" s="159">
        <v>45813.625</v>
      </c>
      <c r="P34" s="3">
        <v>101.26</v>
      </c>
      <c r="S34" s="159" t="str">
        <f t="shared" si="1"/>
        <v/>
      </c>
      <c r="T34" s="159" t="str">
        <f t="shared" si="2"/>
        <v/>
      </c>
    </row>
    <row r="35" spans="1:20" ht="14.4" customHeight="1">
      <c r="A35" s="164" t="str">
        <f t="shared" ca="1" si="11"/>
        <v/>
      </c>
      <c r="B35" s="44" t="str">
        <f ca="1">IF(COUNTIF($U$2:U1020,A35)=1,VLOOKUP(A35,M:N,2), IF(COUNTIF($U$2:U1020,A35)=0,$B$9,""))</f>
        <v/>
      </c>
      <c r="C35" s="31" t="str">
        <f t="shared" ca="1" si="4"/>
        <v/>
      </c>
      <c r="D35" s="32" t="str">
        <f t="shared" ca="1" si="12"/>
        <v/>
      </c>
      <c r="E35" s="44" t="str">
        <f ca="1">IF(COUNTIF($U$2:U1020,A35)=1,VLOOKUP(A35,O:P,2), IF(COUNTIF($U$2:U1020,A35)=0,$C$9,""))</f>
        <v/>
      </c>
      <c r="F35" s="31" t="str">
        <f t="shared" ca="1" si="13"/>
        <v/>
      </c>
      <c r="G35" s="32" t="str">
        <f t="shared" ca="1" si="14"/>
        <v/>
      </c>
      <c r="H35" s="44" t="str">
        <f ca="1">IF(COUNTIF($U$2:U1020,A35)=1,VLOOKUP(A35,Q:R,2), IF(COUNTIF($U$2:U1020,A35)=0,$D$9,""))</f>
        <v/>
      </c>
      <c r="I35" s="31" t="str">
        <f t="shared" ca="1" si="15"/>
        <v/>
      </c>
      <c r="J35" s="32" t="str">
        <f t="shared" ca="1" si="16"/>
        <v/>
      </c>
      <c r="K35" s="77" t="str">
        <f t="shared" ca="1" si="17"/>
        <v/>
      </c>
      <c r="M35" s="159">
        <v>45818.625</v>
      </c>
      <c r="N35" s="3">
        <v>93.67</v>
      </c>
      <c r="O35" s="159">
        <v>45814.625</v>
      </c>
      <c r="P35" s="3">
        <v>101.29900000000001</v>
      </c>
      <c r="S35" s="159" t="str">
        <f t="shared" si="1"/>
        <v/>
      </c>
      <c r="T35" s="159" t="str">
        <f t="shared" si="2"/>
        <v/>
      </c>
    </row>
    <row r="36" spans="1:20" ht="14.4" customHeight="1">
      <c r="A36" s="164" t="str">
        <f t="shared" ca="1" si="11"/>
        <v/>
      </c>
      <c r="B36" s="44" t="str">
        <f ca="1">IF(COUNTIF($U$2:U1021,A36)=1,VLOOKUP(A36,M:N,2), IF(COUNTIF($U$2:U1021,A36)=0,$B$9,""))</f>
        <v/>
      </c>
      <c r="C36" s="31" t="str">
        <f t="shared" ca="1" si="4"/>
        <v/>
      </c>
      <c r="D36" s="32" t="str">
        <f t="shared" ca="1" si="12"/>
        <v/>
      </c>
      <c r="E36" s="44" t="str">
        <f ca="1">IF(COUNTIF($U$2:U1021,A36)=1,VLOOKUP(A36,O:P,2), IF(COUNTIF($U$2:U1021,A36)=0,$C$9,""))</f>
        <v/>
      </c>
      <c r="F36" s="31" t="str">
        <f t="shared" ca="1" si="13"/>
        <v/>
      </c>
      <c r="G36" s="32" t="str">
        <f t="shared" ca="1" si="14"/>
        <v/>
      </c>
      <c r="H36" s="44" t="str">
        <f ca="1">IF(COUNTIF($U$2:U1021,A36)=1,VLOOKUP(A36,Q:R,2), IF(COUNTIF($U$2:U1021,A36)=0,$D$9,""))</f>
        <v/>
      </c>
      <c r="I36" s="31" t="str">
        <f t="shared" ca="1" si="15"/>
        <v/>
      </c>
      <c r="J36" s="32" t="str">
        <f t="shared" ca="1" si="16"/>
        <v/>
      </c>
      <c r="K36" s="77" t="str">
        <f t="shared" ca="1" si="17"/>
        <v/>
      </c>
      <c r="M36" s="159">
        <v>45819.625</v>
      </c>
      <c r="N36" s="3">
        <v>93.76</v>
      </c>
      <c r="O36" s="159">
        <v>45817.625</v>
      </c>
      <c r="P36" s="3">
        <v>101.297</v>
      </c>
      <c r="S36" s="159" t="str">
        <f t="shared" si="1"/>
        <v/>
      </c>
      <c r="T36" s="159" t="str">
        <f t="shared" si="2"/>
        <v/>
      </c>
    </row>
    <row r="37" spans="1:20">
      <c r="A37" s="164" t="str">
        <f t="shared" ca="1" si="11"/>
        <v/>
      </c>
      <c r="B37" s="44" t="str">
        <f ca="1">IF(COUNTIF($U$2:U1022,A37)=1,VLOOKUP(A37,M:N,2), IF(COUNTIF($U$2:U1022,A37)=0,$B$9,""))</f>
        <v/>
      </c>
      <c r="C37" s="31" t="str">
        <f t="shared" ca="1" si="4"/>
        <v/>
      </c>
      <c r="D37" s="32" t="str">
        <f t="shared" ca="1" si="12"/>
        <v/>
      </c>
      <c r="E37" s="44" t="str">
        <f ca="1">IF(COUNTIF($U$2:U1022,A37)=1,VLOOKUP(A37,O:P,2), IF(COUNTIF($U$2:U1022,A37)=0,$C$9,""))</f>
        <v/>
      </c>
      <c r="F37" s="31" t="str">
        <f t="shared" ca="1" si="13"/>
        <v/>
      </c>
      <c r="G37" s="32" t="str">
        <f t="shared" ca="1" si="14"/>
        <v/>
      </c>
      <c r="H37" s="44" t="str">
        <f ca="1">IF(COUNTIF($U$2:U1022,A37)=1,VLOOKUP(A37,Q:R,2), IF(COUNTIF($U$2:U1022,A37)=0,$D$9,""))</f>
        <v/>
      </c>
      <c r="I37" s="31" t="str">
        <f t="shared" ca="1" si="15"/>
        <v/>
      </c>
      <c r="J37" s="32" t="str">
        <f t="shared" ca="1" si="16"/>
        <v/>
      </c>
      <c r="K37" s="77" t="str">
        <f t="shared" ca="1" si="17"/>
        <v/>
      </c>
      <c r="M37" s="159">
        <v>45820.625</v>
      </c>
      <c r="N37" s="3">
        <v>93.76</v>
      </c>
      <c r="O37" s="159">
        <v>45818.625</v>
      </c>
      <c r="P37" s="3">
        <v>101.38500000000001</v>
      </c>
      <c r="S37" s="159" t="str">
        <f t="shared" si="1"/>
        <v/>
      </c>
      <c r="T37" s="159" t="str">
        <f t="shared" si="2"/>
        <v/>
      </c>
    </row>
    <row r="38" spans="1:20">
      <c r="A38" s="164" t="str">
        <f t="shared" ca="1" si="11"/>
        <v/>
      </c>
      <c r="B38" s="44" t="str">
        <f ca="1">IF(COUNTIF($U$2:U1023,A38)=1,VLOOKUP(A38,M:N,2), IF(COUNTIF($U$2:U1023,A38)=0,$B$9,""))</f>
        <v/>
      </c>
      <c r="C38" s="31" t="str">
        <f t="shared" ca="1" si="4"/>
        <v/>
      </c>
      <c r="D38" s="32" t="str">
        <f t="shared" ca="1" si="12"/>
        <v/>
      </c>
      <c r="E38" s="44" t="str">
        <f ca="1">IF(COUNTIF($U$2:U1023,A38)=1,VLOOKUP(A38,O:P,2), IF(COUNTIF($U$2:U1023,A38)=0,$C$9,""))</f>
        <v/>
      </c>
      <c r="F38" s="31" t="str">
        <f t="shared" ca="1" si="13"/>
        <v/>
      </c>
      <c r="G38" s="32" t="str">
        <f t="shared" ca="1" si="14"/>
        <v/>
      </c>
      <c r="H38" s="44" t="str">
        <f ca="1">IF(COUNTIF($U$2:U1023,A38)=1,VLOOKUP(A38,Q:R,2), IF(COUNTIF($U$2:U1023,A38)=0,$D$9,""))</f>
        <v/>
      </c>
      <c r="I38" s="31" t="str">
        <f t="shared" ca="1" si="15"/>
        <v/>
      </c>
      <c r="J38" s="32" t="str">
        <f t="shared" ca="1" si="16"/>
        <v/>
      </c>
      <c r="K38" s="77" t="str">
        <f t="shared" ca="1" si="17"/>
        <v/>
      </c>
      <c r="M38" s="159">
        <v>45821.625</v>
      </c>
      <c r="N38" s="3">
        <v>93.42</v>
      </c>
      <c r="O38" s="159">
        <v>45819.625</v>
      </c>
      <c r="P38" s="3">
        <v>101.398</v>
      </c>
      <c r="S38" s="159" t="str">
        <f t="shared" si="1"/>
        <v/>
      </c>
      <c r="T38" s="159" t="str">
        <f t="shared" si="2"/>
        <v/>
      </c>
    </row>
    <row r="39" spans="1:20">
      <c r="A39" s="164" t="str">
        <f t="shared" ca="1" si="11"/>
        <v/>
      </c>
      <c r="B39" s="44" t="str">
        <f ca="1">IF(COUNTIF($U$2:U1024,A39)=1,VLOOKUP(A39,M:N,2), IF(COUNTIF($U$2:U1024,A39)=0,$B$9,""))</f>
        <v/>
      </c>
      <c r="C39" s="31" t="str">
        <f t="shared" ca="1" si="4"/>
        <v/>
      </c>
      <c r="D39" s="32" t="str">
        <f t="shared" ca="1" si="12"/>
        <v/>
      </c>
      <c r="E39" s="44" t="str">
        <f ca="1">IF(COUNTIF($U$2:U1024,A39)=1,VLOOKUP(A39,O:P,2), IF(COUNTIF($U$2:U1024,A39)=0,$C$9,""))</f>
        <v/>
      </c>
      <c r="F39" s="31" t="str">
        <f t="shared" ca="1" si="13"/>
        <v/>
      </c>
      <c r="G39" s="32" t="str">
        <f t="shared" ca="1" si="14"/>
        <v/>
      </c>
      <c r="H39" s="44" t="str">
        <f ca="1">IF(COUNTIF($U$2:U1024,A39)=1,VLOOKUP(A39,Q:R,2), IF(COUNTIF($U$2:U1024,A39)=0,$D$9,""))</f>
        <v/>
      </c>
      <c r="I39" s="31" t="str">
        <f t="shared" ca="1" si="15"/>
        <v/>
      </c>
      <c r="J39" s="32" t="str">
        <f t="shared" ca="1" si="16"/>
        <v/>
      </c>
      <c r="K39" s="77" t="str">
        <f t="shared" ca="1" si="17"/>
        <v/>
      </c>
      <c r="M39" s="159">
        <v>45824.625</v>
      </c>
      <c r="N39" s="3">
        <v>93.76</v>
      </c>
      <c r="O39" s="159">
        <v>45820.625</v>
      </c>
      <c r="P39" s="3">
        <v>101.509</v>
      </c>
      <c r="S39" s="159" t="str">
        <f t="shared" si="1"/>
        <v/>
      </c>
      <c r="T39" s="159" t="str">
        <f t="shared" si="2"/>
        <v/>
      </c>
    </row>
    <row r="40" spans="1:20">
      <c r="A40" s="164" t="str">
        <f t="shared" ca="1" si="11"/>
        <v/>
      </c>
      <c r="B40" s="44" t="str">
        <f ca="1">IF(COUNTIF($U$2:U1025,A40)=1,VLOOKUP(A40,M:N,2), IF(COUNTIF($U$2:U1025,A40)=0,$B$9,""))</f>
        <v/>
      </c>
      <c r="C40" s="31" t="str">
        <f t="shared" ca="1" si="4"/>
        <v/>
      </c>
      <c r="D40" s="32" t="str">
        <f t="shared" ca="1" si="12"/>
        <v/>
      </c>
      <c r="E40" s="44" t="str">
        <f ca="1">IF(COUNTIF($U$2:U1025,A40)=1,VLOOKUP(A40,O:P,2), IF(COUNTIF($U$2:U1025,A40)=0,$C$9,""))</f>
        <v/>
      </c>
      <c r="F40" s="31" t="str">
        <f t="shared" ca="1" si="13"/>
        <v/>
      </c>
      <c r="G40" s="32" t="str">
        <f t="shared" ca="1" si="14"/>
        <v/>
      </c>
      <c r="H40" s="44" t="str">
        <f ca="1">IF(COUNTIF($U$2:U1025,A40)=1,VLOOKUP(A40,Q:R,2), IF(COUNTIF($U$2:U1025,A40)=0,$D$9,""))</f>
        <v/>
      </c>
      <c r="I40" s="31" t="str">
        <f t="shared" ca="1" si="15"/>
        <v/>
      </c>
      <c r="J40" s="32" t="str">
        <f t="shared" ca="1" si="16"/>
        <v/>
      </c>
      <c r="K40" s="77" t="str">
        <f t="shared" ca="1" si="17"/>
        <v/>
      </c>
      <c r="M40" s="159">
        <v>45825.625</v>
      </c>
      <c r="N40" s="3">
        <v>93.56</v>
      </c>
      <c r="O40" s="159">
        <v>45821.625</v>
      </c>
      <c r="P40" s="3">
        <v>101.375</v>
      </c>
      <c r="S40" s="159" t="str">
        <f t="shared" si="1"/>
        <v/>
      </c>
      <c r="T40" s="159" t="str">
        <f t="shared" si="2"/>
        <v/>
      </c>
    </row>
    <row r="41" spans="1:20">
      <c r="A41" s="164" t="str">
        <f t="shared" ca="1" si="11"/>
        <v/>
      </c>
      <c r="B41" s="44" t="str">
        <f ca="1">IF(COUNTIF($U$2:U1026,A41)=1,VLOOKUP(A41,M:N,2), IF(COUNTIF($U$2:U1026,A41)=0,$B$9,""))</f>
        <v/>
      </c>
      <c r="C41" s="31" t="str">
        <f t="shared" ca="1" si="4"/>
        <v/>
      </c>
      <c r="D41" s="32" t="str">
        <f t="shared" ca="1" si="12"/>
        <v/>
      </c>
      <c r="E41" s="44" t="str">
        <f ca="1">IF(COUNTIF($U$2:U1026,A41)=1,VLOOKUP(A41,O:P,2), IF(COUNTIF($U$2:U1026,A41)=0,$C$9,""))</f>
        <v/>
      </c>
      <c r="F41" s="31" t="str">
        <f t="shared" ca="1" si="13"/>
        <v/>
      </c>
      <c r="G41" s="32" t="str">
        <f t="shared" ca="1" si="14"/>
        <v/>
      </c>
      <c r="H41" s="44" t="str">
        <f ca="1">IF(COUNTIF($U$2:U1026,A41)=1,VLOOKUP(A41,Q:R,2), IF(COUNTIF($U$2:U1026,A41)=0,$D$9,""))</f>
        <v/>
      </c>
      <c r="I41" s="31" t="str">
        <f t="shared" ca="1" si="15"/>
        <v/>
      </c>
      <c r="J41" s="32" t="str">
        <f t="shared" ca="1" si="16"/>
        <v/>
      </c>
      <c r="K41" s="77" t="str">
        <f t="shared" ca="1" si="17"/>
        <v/>
      </c>
      <c r="M41" s="159">
        <v>45826.625</v>
      </c>
      <c r="N41" s="3">
        <v>93.37</v>
      </c>
      <c r="O41" s="159">
        <v>45824.625</v>
      </c>
      <c r="P41" s="3">
        <v>101.402</v>
      </c>
      <c r="S41" s="159" t="str">
        <f t="shared" si="1"/>
        <v/>
      </c>
      <c r="T41" s="159" t="str">
        <f t="shared" si="2"/>
        <v/>
      </c>
    </row>
    <row r="42" spans="1:20">
      <c r="A42" s="164" t="str">
        <f t="shared" ca="1" si="11"/>
        <v/>
      </c>
      <c r="B42" s="44" t="str">
        <f ca="1">IF(COUNTIF($U$2:U1027,A42)=1,VLOOKUP(A42,M:N,2), IF(COUNTIF($U$2:U1027,A42)=0,$B$9,""))</f>
        <v/>
      </c>
      <c r="C42" s="31" t="str">
        <f t="shared" ca="1" si="4"/>
        <v/>
      </c>
      <c r="D42" s="32" t="str">
        <f t="shared" ca="1" si="12"/>
        <v/>
      </c>
      <c r="E42" s="44" t="str">
        <f ca="1">IF(COUNTIF($U$2:U1027,A42)=1,VLOOKUP(A42,O:P,2), IF(COUNTIF($U$2:U1027,A42)=0,$C$9,""))</f>
        <v/>
      </c>
      <c r="F42" s="31" t="str">
        <f t="shared" ca="1" si="13"/>
        <v/>
      </c>
      <c r="G42" s="32" t="str">
        <f t="shared" ca="1" si="14"/>
        <v/>
      </c>
      <c r="H42" s="44" t="str">
        <f ca="1">IF(COUNTIF($U$2:U1027,A42)=1,VLOOKUP(A42,Q:R,2), IF(COUNTIF($U$2:U1027,A42)=0,$D$9,""))</f>
        <v/>
      </c>
      <c r="I42" s="31" t="str">
        <f t="shared" ca="1" si="15"/>
        <v/>
      </c>
      <c r="J42" s="32" t="str">
        <f t="shared" ca="1" si="16"/>
        <v/>
      </c>
      <c r="K42" s="77" t="str">
        <f t="shared" ca="1" si="17"/>
        <v/>
      </c>
      <c r="M42" s="159">
        <v>45827.625</v>
      </c>
      <c r="N42" s="3">
        <v>93.19</v>
      </c>
      <c r="O42" s="159">
        <v>45825.625</v>
      </c>
      <c r="P42" s="3">
        <v>101.369</v>
      </c>
      <c r="S42" s="159" t="str">
        <f t="shared" si="1"/>
        <v/>
      </c>
      <c r="T42" s="159" t="str">
        <f t="shared" si="2"/>
        <v/>
      </c>
    </row>
    <row r="43" spans="1:20">
      <c r="A43" s="164" t="str">
        <f t="shared" ca="1" si="11"/>
        <v/>
      </c>
      <c r="B43" s="44" t="str">
        <f ca="1">IF(COUNTIF($U$2:U1028,A43)=1,VLOOKUP(A43,M:N,2), IF(COUNTIF($U$2:U1028,A43)=0,$B$9,""))</f>
        <v/>
      </c>
      <c r="C43" s="31" t="str">
        <f t="shared" ca="1" si="4"/>
        <v/>
      </c>
      <c r="D43" s="32" t="str">
        <f t="shared" ca="1" si="12"/>
        <v/>
      </c>
      <c r="E43" s="44" t="str">
        <f ca="1">IF(COUNTIF($U$2:U1028,A43)=1,VLOOKUP(A43,O:P,2), IF(COUNTIF($U$2:U1028,A43)=0,$C$9,""))</f>
        <v/>
      </c>
      <c r="F43" s="31" t="str">
        <f t="shared" ca="1" si="13"/>
        <v/>
      </c>
      <c r="G43" s="32" t="str">
        <f t="shared" ca="1" si="14"/>
        <v/>
      </c>
      <c r="H43" s="44" t="str">
        <f ca="1">IF(COUNTIF($U$2:U1028,A43)=1,VLOOKUP(A43,Q:R,2), IF(COUNTIF($U$2:U1028,A43)=0,$D$9,""))</f>
        <v/>
      </c>
      <c r="I43" s="31" t="str">
        <f t="shared" ca="1" si="15"/>
        <v/>
      </c>
      <c r="J43" s="32" t="str">
        <f t="shared" ca="1" si="16"/>
        <v/>
      </c>
      <c r="K43" s="77" t="str">
        <f t="shared" ca="1" si="17"/>
        <v/>
      </c>
      <c r="M43" s="159">
        <v>45828.625</v>
      </c>
      <c r="N43" s="3">
        <v>93.4</v>
      </c>
      <c r="O43" s="159">
        <v>45826.625</v>
      </c>
      <c r="P43" s="3">
        <v>101.449</v>
      </c>
      <c r="S43" s="159" t="str">
        <f t="shared" si="1"/>
        <v/>
      </c>
      <c r="T43" s="159" t="str">
        <f t="shared" si="2"/>
        <v/>
      </c>
    </row>
    <row r="44" spans="1:20">
      <c r="A44" s="164" t="str">
        <f t="shared" ca="1" si="11"/>
        <v/>
      </c>
      <c r="B44" s="44" t="str">
        <f ca="1">IF(COUNTIF($U$2:U1029,A44)=1,VLOOKUP(A44,M:N,2), IF(COUNTIF($U$2:U1029,A44)=0,$B$9,""))</f>
        <v/>
      </c>
      <c r="C44" s="31" t="str">
        <f t="shared" ca="1" si="4"/>
        <v/>
      </c>
      <c r="D44" s="32" t="str">
        <f t="shared" ca="1" si="12"/>
        <v/>
      </c>
      <c r="E44" s="44" t="str">
        <f ca="1">IF(COUNTIF($U$2:U1029,A44)=1,VLOOKUP(A44,O:P,2), IF(COUNTIF($U$2:U1029,A44)=0,$C$9,""))</f>
        <v/>
      </c>
      <c r="F44" s="31" t="str">
        <f t="shared" ca="1" si="13"/>
        <v/>
      </c>
      <c r="G44" s="32" t="str">
        <f t="shared" ca="1" si="14"/>
        <v/>
      </c>
      <c r="H44" s="44" t="str">
        <f ca="1">IF(COUNTIF($U$2:U1029,A44)=1,VLOOKUP(A44,Q:R,2), IF(COUNTIF($U$2:U1029,A44)=0,$D$9,""))</f>
        <v/>
      </c>
      <c r="I44" s="31" t="str">
        <f t="shared" ca="1" si="15"/>
        <v/>
      </c>
      <c r="J44" s="32" t="str">
        <f t="shared" ca="1" si="16"/>
        <v/>
      </c>
      <c r="K44" s="77" t="str">
        <f t="shared" ca="1" si="17"/>
        <v/>
      </c>
      <c r="M44" s="159">
        <v>45831.625</v>
      </c>
      <c r="N44" s="3">
        <v>93.3</v>
      </c>
      <c r="O44" s="159">
        <v>45827.625</v>
      </c>
      <c r="P44" s="3">
        <v>101.432</v>
      </c>
      <c r="S44" s="159" t="str">
        <f t="shared" si="1"/>
        <v/>
      </c>
      <c r="T44" s="159" t="str">
        <f t="shared" si="2"/>
        <v/>
      </c>
    </row>
    <row r="45" spans="1:20">
      <c r="A45" s="164" t="str">
        <f t="shared" ca="1" si="11"/>
        <v/>
      </c>
      <c r="B45" s="44" t="str">
        <f ca="1">IF(COUNTIF($U$2:U1030,A45)=1,VLOOKUP(A45,M:N,2), IF(COUNTIF($U$2:U1030,A45)=0,$B$9,""))</f>
        <v/>
      </c>
      <c r="C45" s="31" t="str">
        <f t="shared" ca="1" si="4"/>
        <v/>
      </c>
      <c r="D45" s="32" t="str">
        <f t="shared" ca="1" si="12"/>
        <v/>
      </c>
      <c r="E45" s="44" t="str">
        <f ca="1">IF(COUNTIF($U$2:U1030,A45)=1,VLOOKUP(A45,O:P,2), IF(COUNTIF($U$2:U1030,A45)=0,$C$9,""))</f>
        <v/>
      </c>
      <c r="F45" s="31" t="str">
        <f t="shared" ca="1" si="13"/>
        <v/>
      </c>
      <c r="G45" s="32" t="str">
        <f t="shared" ca="1" si="14"/>
        <v/>
      </c>
      <c r="H45" s="44" t="str">
        <f ca="1">IF(COUNTIF($U$2:U1030,A45)=1,VLOOKUP(A45,Q:R,2), IF(COUNTIF($U$2:U1030,A45)=0,$D$9,""))</f>
        <v/>
      </c>
      <c r="I45" s="31" t="str">
        <f t="shared" ca="1" si="15"/>
        <v/>
      </c>
      <c r="J45" s="32" t="str">
        <f t="shared" ca="1" si="16"/>
        <v/>
      </c>
      <c r="K45" s="77" t="str">
        <f t="shared" ca="1" si="17"/>
        <v/>
      </c>
      <c r="M45" s="159">
        <v>45832.625</v>
      </c>
      <c r="N45" s="3">
        <v>93.63</v>
      </c>
      <c r="O45" s="159">
        <v>45828.625</v>
      </c>
      <c r="P45" s="3">
        <v>101.38200000000001</v>
      </c>
      <c r="S45" s="159" t="str">
        <f t="shared" si="1"/>
        <v/>
      </c>
      <c r="T45" s="159" t="str">
        <f t="shared" si="2"/>
        <v/>
      </c>
    </row>
    <row r="46" spans="1:20">
      <c r="A46" s="164" t="str">
        <f t="shared" ca="1" si="11"/>
        <v/>
      </c>
      <c r="B46" s="44" t="str">
        <f ca="1">IF(COUNTIF($U$2:U1031,A46)=1,VLOOKUP(A46,M:N,2), IF(COUNTIF($U$2:U1031,A46)=0,$B$9,""))</f>
        <v/>
      </c>
      <c r="C46" s="31" t="str">
        <f t="shared" ca="1" si="4"/>
        <v/>
      </c>
      <c r="D46" s="32" t="str">
        <f t="shared" ca="1" si="12"/>
        <v/>
      </c>
      <c r="E46" s="44" t="str">
        <f ca="1">IF(COUNTIF($U$2:U1031,A46)=1,VLOOKUP(A46,O:P,2), IF(COUNTIF($U$2:U1031,A46)=0,$C$9,""))</f>
        <v/>
      </c>
      <c r="F46" s="31" t="str">
        <f t="shared" ca="1" si="13"/>
        <v/>
      </c>
      <c r="G46" s="32" t="str">
        <f t="shared" ca="1" si="14"/>
        <v/>
      </c>
      <c r="H46" s="44" t="str">
        <f ca="1">IF(COUNTIF($U$2:U1031,A46)=1,VLOOKUP(A46,Q:R,2), IF(COUNTIF($U$2:U1031,A46)=0,$D$9,""))</f>
        <v/>
      </c>
      <c r="I46" s="31" t="str">
        <f t="shared" ca="1" si="15"/>
        <v/>
      </c>
      <c r="J46" s="32" t="str">
        <f t="shared" ca="1" si="16"/>
        <v/>
      </c>
      <c r="K46" s="77" t="str">
        <f t="shared" ca="1" si="17"/>
        <v/>
      </c>
      <c r="M46" s="159">
        <v>45833.625</v>
      </c>
      <c r="N46" s="3">
        <v>93.47</v>
      </c>
      <c r="O46" s="159">
        <v>45831.625</v>
      </c>
      <c r="P46" s="3">
        <v>101.441</v>
      </c>
      <c r="S46" s="159" t="str">
        <f t="shared" si="1"/>
        <v/>
      </c>
      <c r="T46" s="159" t="str">
        <f t="shared" si="2"/>
        <v/>
      </c>
    </row>
    <row r="47" spans="1:20">
      <c r="A47" s="164" t="str">
        <f t="shared" ca="1" si="11"/>
        <v/>
      </c>
      <c r="B47" s="44" t="str">
        <f ca="1">IF(COUNTIF($U$2:U1032,A47)=1,VLOOKUP(A47,M:N,2), IF(COUNTIF($U$2:U1032,A47)=0,$B$9,""))</f>
        <v/>
      </c>
      <c r="C47" s="31" t="str">
        <f t="shared" ca="1" si="4"/>
        <v/>
      </c>
      <c r="D47" s="32" t="str">
        <f t="shared" ca="1" si="12"/>
        <v/>
      </c>
      <c r="E47" s="44" t="str">
        <f ca="1">IF(COUNTIF($U$2:U1032,A47)=1,VLOOKUP(A47,O:P,2), IF(COUNTIF($U$2:U1032,A47)=0,$C$9,""))</f>
        <v/>
      </c>
      <c r="F47" s="31" t="str">
        <f t="shared" ca="1" si="13"/>
        <v/>
      </c>
      <c r="G47" s="32" t="str">
        <f t="shared" ca="1" si="14"/>
        <v/>
      </c>
      <c r="H47" s="44" t="str">
        <f ca="1">IF(COUNTIF($U$2:U1032,A47)=1,VLOOKUP(A47,Q:R,2), IF(COUNTIF($U$2:U1032,A47)=0,$D$9,""))</f>
        <v/>
      </c>
      <c r="I47" s="31" t="str">
        <f t="shared" ca="1" si="15"/>
        <v/>
      </c>
      <c r="J47" s="32" t="str">
        <f t="shared" ca="1" si="16"/>
        <v/>
      </c>
      <c r="K47" s="77" t="str">
        <f t="shared" ca="1" si="17"/>
        <v/>
      </c>
      <c r="M47" s="159">
        <v>45834.625</v>
      </c>
      <c r="N47" s="3">
        <v>93.5</v>
      </c>
      <c r="O47" s="159">
        <v>45832.625</v>
      </c>
      <c r="P47" s="3">
        <v>101.40600000000001</v>
      </c>
      <c r="S47" s="159" t="str">
        <f t="shared" si="1"/>
        <v/>
      </c>
      <c r="T47" s="159" t="str">
        <f t="shared" si="2"/>
        <v/>
      </c>
    </row>
    <row r="48" spans="1:20">
      <c r="A48" s="164" t="str">
        <f t="shared" ca="1" si="11"/>
        <v/>
      </c>
      <c r="B48" s="44" t="str">
        <f ca="1">IF(COUNTIF($U$2:U1033,A48)=1,VLOOKUP(A48,M:N,2), IF(COUNTIF($U$2:U1033,A48)=0,$B$9,""))</f>
        <v/>
      </c>
      <c r="C48" s="31" t="str">
        <f t="shared" ca="1" si="4"/>
        <v/>
      </c>
      <c r="D48" s="32" t="str">
        <f t="shared" ca="1" si="12"/>
        <v/>
      </c>
      <c r="E48" s="44" t="str">
        <f ca="1">IF(COUNTIF($U$2:U1033,A48)=1,VLOOKUP(A48,O:P,2), IF(COUNTIF($U$2:U1033,A48)=0,$C$9,""))</f>
        <v/>
      </c>
      <c r="F48" s="31" t="str">
        <f t="shared" ca="1" si="13"/>
        <v/>
      </c>
      <c r="G48" s="32" t="str">
        <f t="shared" ca="1" si="14"/>
        <v/>
      </c>
      <c r="H48" s="44" t="str">
        <f ca="1">IF(COUNTIF($U$2:U1033,A48)=1,VLOOKUP(A48,Q:R,2), IF(COUNTIF($U$2:U1033,A48)=0,$D$9,""))</f>
        <v/>
      </c>
      <c r="I48" s="31" t="str">
        <f t="shared" ca="1" si="15"/>
        <v/>
      </c>
      <c r="J48" s="32" t="str">
        <f t="shared" ca="1" si="16"/>
        <v/>
      </c>
      <c r="K48" s="77" t="str">
        <f t="shared" ca="1" si="17"/>
        <v/>
      </c>
      <c r="M48" s="159">
        <v>45835.625</v>
      </c>
      <c r="N48" s="3">
        <v>93.63</v>
      </c>
      <c r="O48" s="159">
        <v>45833.625</v>
      </c>
      <c r="P48" s="3">
        <v>101.367</v>
      </c>
      <c r="S48" s="159" t="str">
        <f t="shared" si="1"/>
        <v/>
      </c>
      <c r="T48" s="159" t="str">
        <f t="shared" si="2"/>
        <v/>
      </c>
    </row>
    <row r="49" spans="1:33">
      <c r="A49" s="164" t="str">
        <f t="shared" ca="1" si="11"/>
        <v/>
      </c>
      <c r="B49" s="44" t="str">
        <f ca="1">IF(COUNTIF($U$2:U1034,A49)=1,VLOOKUP(A49,M:N,2), IF(COUNTIF($U$2:U1034,A49)=0,$B$9,""))</f>
        <v/>
      </c>
      <c r="C49" s="31" t="str">
        <f t="shared" ca="1" si="4"/>
        <v/>
      </c>
      <c r="D49" s="32" t="str">
        <f t="shared" ca="1" si="12"/>
        <v/>
      </c>
      <c r="E49" s="44" t="str">
        <f ca="1">IF(COUNTIF($U$2:U1034,A49)=1,VLOOKUP(A49,O:P,2), IF(COUNTIF($U$2:U1034,A49)=0,$C$9,""))</f>
        <v/>
      </c>
      <c r="F49" s="31" t="str">
        <f t="shared" ca="1" si="13"/>
        <v/>
      </c>
      <c r="G49" s="32" t="str">
        <f t="shared" ca="1" si="14"/>
        <v/>
      </c>
      <c r="H49" s="44" t="str">
        <f ca="1">IF(COUNTIF($U$2:U1034,A49)=1,VLOOKUP(A49,Q:R,2), IF(COUNTIF($U$2:U1034,A49)=0,$D$9,""))</f>
        <v/>
      </c>
      <c r="I49" s="31" t="str">
        <f t="shared" ca="1" si="15"/>
        <v/>
      </c>
      <c r="J49" s="32" t="str">
        <f t="shared" ca="1" si="16"/>
        <v/>
      </c>
      <c r="K49" s="77" t="str">
        <f t="shared" ca="1" si="17"/>
        <v/>
      </c>
      <c r="M49" s="159">
        <v>45838.625</v>
      </c>
      <c r="N49" s="3">
        <v>93.64</v>
      </c>
      <c r="O49" s="159">
        <v>45834.625</v>
      </c>
      <c r="P49" s="3">
        <v>101.43</v>
      </c>
      <c r="S49" s="159" t="str">
        <f t="shared" si="1"/>
        <v/>
      </c>
      <c r="T49" s="159" t="str">
        <f t="shared" si="2"/>
        <v/>
      </c>
    </row>
    <row r="50" spans="1:33">
      <c r="A50" s="164" t="str">
        <f t="shared" ca="1" si="11"/>
        <v/>
      </c>
      <c r="B50" s="44" t="str">
        <f ca="1">IF(COUNTIF($U$2:U1035,A50)=1,VLOOKUP(A50,M:N,2), IF(COUNTIF($U$2:U1035,A50)=0,$B$9,""))</f>
        <v/>
      </c>
      <c r="C50" s="31" t="str">
        <f t="shared" ca="1" si="4"/>
        <v/>
      </c>
      <c r="D50" s="32" t="str">
        <f t="shared" ca="1" si="12"/>
        <v/>
      </c>
      <c r="E50" s="44" t="str">
        <f ca="1">IF(COUNTIF($U$2:U1035,A50)=1,VLOOKUP(A50,O:P,2), IF(COUNTIF($U$2:U1035,A50)=0,$C$9,""))</f>
        <v/>
      </c>
      <c r="F50" s="31" t="str">
        <f t="shared" ca="1" si="13"/>
        <v/>
      </c>
      <c r="G50" s="32" t="str">
        <f t="shared" ca="1" si="14"/>
        <v/>
      </c>
      <c r="H50" s="44" t="str">
        <f ca="1">IF(COUNTIF($U$2:U1035,A50)=1,VLOOKUP(A50,Q:R,2), IF(COUNTIF($U$2:U1035,A50)=0,$D$9,""))</f>
        <v/>
      </c>
      <c r="I50" s="31" t="str">
        <f t="shared" ca="1" si="15"/>
        <v/>
      </c>
      <c r="J50" s="32" t="str">
        <f t="shared" ca="1" si="16"/>
        <v/>
      </c>
      <c r="K50" s="77" t="str">
        <f t="shared" ca="1" si="17"/>
        <v/>
      </c>
      <c r="M50" s="159">
        <v>45839.625</v>
      </c>
      <c r="N50" s="3">
        <v>93.68</v>
      </c>
      <c r="O50" s="159">
        <v>45835.625</v>
      </c>
      <c r="P50" s="3">
        <v>101.3</v>
      </c>
      <c r="S50" s="159" t="str">
        <f t="shared" si="1"/>
        <v/>
      </c>
      <c r="T50" s="159" t="str">
        <f t="shared" si="2"/>
        <v/>
      </c>
    </row>
    <row r="51" spans="1:33">
      <c r="A51" s="164" t="str">
        <f t="shared" ca="1" si="11"/>
        <v/>
      </c>
      <c r="B51" s="44" t="str">
        <f ca="1">IF(COUNTIF($U$2:U1036,A51)=1,VLOOKUP(A51,M:N,2), IF(COUNTIF($U$2:U1036,A51)=0,$B$9,""))</f>
        <v/>
      </c>
      <c r="C51" s="31" t="str">
        <f t="shared" ca="1" si="4"/>
        <v/>
      </c>
      <c r="D51" s="32" t="str">
        <f t="shared" ca="1" si="12"/>
        <v/>
      </c>
      <c r="E51" s="44" t="str">
        <f ca="1">IF(COUNTIF($U$2:U1036,A51)=1,VLOOKUP(A51,O:P,2), IF(COUNTIF($U$2:U1036,A51)=0,$C$9,""))</f>
        <v/>
      </c>
      <c r="F51" s="31" t="str">
        <f t="shared" ca="1" si="13"/>
        <v/>
      </c>
      <c r="G51" s="32" t="str">
        <f t="shared" ca="1" si="14"/>
        <v/>
      </c>
      <c r="H51" s="44" t="str">
        <f ca="1">IF(COUNTIF($U$2:U1036,A51)=1,VLOOKUP(A51,Q:R,2), IF(COUNTIF($U$2:U1036,A51)=0,$D$9,""))</f>
        <v/>
      </c>
      <c r="I51" s="31" t="str">
        <f t="shared" ca="1" si="15"/>
        <v/>
      </c>
      <c r="J51" s="32" t="str">
        <f t="shared" ca="1" si="16"/>
        <v/>
      </c>
      <c r="K51" s="77" t="str">
        <f t="shared" ca="1" si="17"/>
        <v/>
      </c>
      <c r="M51" s="159">
        <v>45840.625</v>
      </c>
      <c r="N51" s="3">
        <v>93.74</v>
      </c>
      <c r="O51" s="159">
        <v>45838.625</v>
      </c>
      <c r="P51" s="3">
        <v>101.331</v>
      </c>
      <c r="S51" s="159" t="str">
        <f t="shared" si="1"/>
        <v/>
      </c>
      <c r="T51" s="159" t="str">
        <f t="shared" si="2"/>
        <v/>
      </c>
    </row>
    <row r="52" spans="1:33">
      <c r="A52" s="164" t="str">
        <f t="shared" ca="1" si="11"/>
        <v/>
      </c>
      <c r="B52" s="44" t="str">
        <f ca="1">IF(COUNTIF($U$2:U1037,A52)=1,VLOOKUP(A52,M:N,2), IF(COUNTIF($U$2:U1037,A52)=0,$B$9,""))</f>
        <v/>
      </c>
      <c r="C52" s="31" t="str">
        <f t="shared" ca="1" si="4"/>
        <v/>
      </c>
      <c r="D52" s="32" t="str">
        <f t="shared" ca="1" si="12"/>
        <v/>
      </c>
      <c r="E52" s="44" t="str">
        <f ca="1">IF(COUNTIF($U$2:U1037,A52)=1,VLOOKUP(A52,O:P,2), IF(COUNTIF($U$2:U1037,A52)=0,$C$9,""))</f>
        <v/>
      </c>
      <c r="F52" s="31" t="str">
        <f t="shared" ca="1" si="13"/>
        <v/>
      </c>
      <c r="G52" s="32" t="str">
        <f t="shared" ca="1" si="14"/>
        <v/>
      </c>
      <c r="H52" s="44" t="str">
        <f ca="1">IF(COUNTIF($U$2:U1037,A52)=1,VLOOKUP(A52,Q:R,2), IF(COUNTIF($U$2:U1037,A52)=0,$D$9,""))</f>
        <v/>
      </c>
      <c r="I52" s="31" t="str">
        <f t="shared" ca="1" si="15"/>
        <v/>
      </c>
      <c r="J52" s="32" t="str">
        <f t="shared" ca="1" si="16"/>
        <v/>
      </c>
      <c r="K52" s="77" t="str">
        <f t="shared" ca="1" si="17"/>
        <v/>
      </c>
      <c r="M52" s="159">
        <v>45841.625</v>
      </c>
      <c r="N52" s="3">
        <v>93.9</v>
      </c>
      <c r="O52" s="159">
        <v>45839.625</v>
      </c>
      <c r="P52" s="3">
        <v>101.357</v>
      </c>
      <c r="S52" s="159" t="str">
        <f t="shared" si="1"/>
        <v/>
      </c>
      <c r="T52" s="159" t="str">
        <f t="shared" si="2"/>
        <v/>
      </c>
    </row>
    <row r="53" spans="1:33">
      <c r="A53" s="164" t="str">
        <f t="shared" ca="1" si="11"/>
        <v/>
      </c>
      <c r="B53" s="44" t="str">
        <f ca="1">IF(COUNTIF($U$2:U1038,A53)=1,VLOOKUP(A53,M:N,2), IF(COUNTIF($U$2:U1038,A53)=0,$B$9,""))</f>
        <v/>
      </c>
      <c r="C53" s="31" t="str">
        <f t="shared" ca="1" si="4"/>
        <v/>
      </c>
      <c r="D53" s="32" t="str">
        <f t="shared" ca="1" si="12"/>
        <v/>
      </c>
      <c r="E53" s="44" t="str">
        <f ca="1">IF(COUNTIF($U$2:U1038,A53)=1,VLOOKUP(A53,O:P,2), IF(COUNTIF($U$2:U1038,A53)=0,$C$9,""))</f>
        <v/>
      </c>
      <c r="F53" s="31" t="str">
        <f t="shared" ca="1" si="13"/>
        <v/>
      </c>
      <c r="G53" s="32" t="str">
        <f t="shared" ca="1" si="14"/>
        <v/>
      </c>
      <c r="H53" s="44" t="str">
        <f ca="1">IF(COUNTIF($U$2:U1038,A53)=1,VLOOKUP(A53,Q:R,2), IF(COUNTIF($U$2:U1038,A53)=0,$D$9,""))</f>
        <v/>
      </c>
      <c r="I53" s="31" t="str">
        <f t="shared" ca="1" si="15"/>
        <v/>
      </c>
      <c r="J53" s="32" t="str">
        <f t="shared" ca="1" si="16"/>
        <v/>
      </c>
      <c r="K53" s="77" t="str">
        <f t="shared" ca="1" si="17"/>
        <v/>
      </c>
      <c r="M53" s="159">
        <v>45842.625</v>
      </c>
      <c r="N53" s="3">
        <v>93.86</v>
      </c>
      <c r="O53" s="159">
        <v>45840.625</v>
      </c>
      <c r="P53" s="3">
        <v>101.286</v>
      </c>
      <c r="S53" s="159" t="str">
        <f t="shared" si="1"/>
        <v/>
      </c>
      <c r="T53" s="159" t="str">
        <f t="shared" si="2"/>
        <v/>
      </c>
    </row>
    <row r="54" spans="1:33">
      <c r="A54" s="164" t="str">
        <f t="shared" ca="1" si="11"/>
        <v/>
      </c>
      <c r="B54" s="44" t="str">
        <f ca="1">IF(COUNTIF($U$2:U1039,A54)=1,VLOOKUP(A54,M:N,2), IF(COUNTIF($U$2:U1039,A54)=0,$B$9,""))</f>
        <v/>
      </c>
      <c r="C54" s="31" t="str">
        <f t="shared" ca="1" si="4"/>
        <v/>
      </c>
      <c r="D54" s="32" t="str">
        <f t="shared" ca="1" si="12"/>
        <v/>
      </c>
      <c r="E54" s="44" t="str">
        <f ca="1">IF(COUNTIF($U$2:U1039,A54)=1,VLOOKUP(A54,O:P,2), IF(COUNTIF($U$2:U1039,A54)=0,$C$9,""))</f>
        <v/>
      </c>
      <c r="F54" s="31" t="str">
        <f t="shared" ca="1" si="13"/>
        <v/>
      </c>
      <c r="G54" s="32" t="str">
        <f t="shared" ca="1" si="14"/>
        <v/>
      </c>
      <c r="H54" s="44" t="str">
        <f ca="1">IF(COUNTIF($U$2:U1039,A54)=1,VLOOKUP(A54,Q:R,2), IF(COUNTIF($U$2:U1039,A54)=0,$D$9,""))</f>
        <v/>
      </c>
      <c r="I54" s="31" t="str">
        <f t="shared" ca="1" si="15"/>
        <v/>
      </c>
      <c r="J54" s="32" t="str">
        <f t="shared" ca="1" si="16"/>
        <v/>
      </c>
      <c r="K54" s="77" t="str">
        <f t="shared" ca="1" si="17"/>
        <v/>
      </c>
      <c r="M54" s="159">
        <v>45845.625</v>
      </c>
      <c r="N54" s="3">
        <v>93.91</v>
      </c>
      <c r="O54" s="159">
        <v>45841.625</v>
      </c>
      <c r="P54" s="3">
        <v>101.379</v>
      </c>
      <c r="S54" s="159" t="str">
        <f t="shared" si="1"/>
        <v/>
      </c>
      <c r="T54" s="159" t="str">
        <f t="shared" si="2"/>
        <v/>
      </c>
    </row>
    <row r="55" spans="1:33">
      <c r="A55" s="164" t="str">
        <f t="shared" ca="1" si="11"/>
        <v/>
      </c>
      <c r="B55" s="44" t="str">
        <f ca="1">IF(COUNTIF($U$2:U1040,A55)=1,VLOOKUP(A55,M:N,2), IF(COUNTIF($U$2:U1040,A55)=0,$B$9,""))</f>
        <v/>
      </c>
      <c r="C55" s="31" t="str">
        <f t="shared" ca="1" si="4"/>
        <v/>
      </c>
      <c r="D55" s="32" t="str">
        <f t="shared" ca="1" si="12"/>
        <v/>
      </c>
      <c r="E55" s="44" t="str">
        <f ca="1">IF(COUNTIF($U$2:U1040,A55)=1,VLOOKUP(A55,O:P,2), IF(COUNTIF($U$2:U1040,A55)=0,$C$9,""))</f>
        <v/>
      </c>
      <c r="F55" s="31" t="str">
        <f t="shared" ca="1" si="13"/>
        <v/>
      </c>
      <c r="G55" s="32" t="str">
        <f t="shared" ca="1" si="14"/>
        <v/>
      </c>
      <c r="H55" s="44" t="str">
        <f ca="1">IF(COUNTIF($U$2:U1040,A55)=1,VLOOKUP(A55,Q:R,2), IF(COUNTIF($U$2:U1040,A55)=0,$D$9,""))</f>
        <v/>
      </c>
      <c r="I55" s="31" t="str">
        <f t="shared" ca="1" si="15"/>
        <v/>
      </c>
      <c r="J55" s="32" t="str">
        <f t="shared" ca="1" si="16"/>
        <v/>
      </c>
      <c r="K55" s="77" t="str">
        <f t="shared" ca="1" si="17"/>
        <v/>
      </c>
      <c r="M55" s="159">
        <v>45846.625</v>
      </c>
      <c r="N55" s="3">
        <v>93.9</v>
      </c>
      <c r="O55" s="159">
        <v>45842.625</v>
      </c>
      <c r="P55" s="3">
        <v>101.465</v>
      </c>
      <c r="S55" s="159" t="str">
        <f t="shared" si="1"/>
        <v/>
      </c>
      <c r="T55" s="159" t="str">
        <f t="shared" si="2"/>
        <v/>
      </c>
    </row>
    <row r="56" spans="1:33">
      <c r="A56" s="164" t="str">
        <f t="shared" ca="1" si="11"/>
        <v/>
      </c>
      <c r="B56" s="44" t="str">
        <f ca="1">IF(COUNTIF($U$2:U1041,A56)=1,VLOOKUP(A56,M:N,2), IF(COUNTIF($U$2:U1041,A56)=0,$B$9,""))</f>
        <v/>
      </c>
      <c r="C56" s="31" t="str">
        <f t="shared" ca="1" si="4"/>
        <v/>
      </c>
      <c r="D56" s="32" t="str">
        <f t="shared" ca="1" si="12"/>
        <v/>
      </c>
      <c r="E56" s="44" t="str">
        <f ca="1">IF(COUNTIF($U$2:U1041,A56)=1,VLOOKUP(A56,O:P,2), IF(COUNTIF($U$2:U1041,A56)=0,$C$9,""))</f>
        <v/>
      </c>
      <c r="F56" s="31" t="str">
        <f t="shared" ca="1" si="13"/>
        <v/>
      </c>
      <c r="G56" s="32" t="str">
        <f t="shared" ca="1" si="14"/>
        <v/>
      </c>
      <c r="H56" s="44" t="str">
        <f ca="1">IF(COUNTIF($U$2:U1041,A56)=1,VLOOKUP(A56,Q:R,2), IF(COUNTIF($U$2:U1041,A56)=0,$D$9,""))</f>
        <v/>
      </c>
      <c r="I56" s="31" t="str">
        <f t="shared" ca="1" si="15"/>
        <v/>
      </c>
      <c r="J56" s="32" t="str">
        <f t="shared" ca="1" si="16"/>
        <v/>
      </c>
      <c r="K56" s="77" t="str">
        <f t="shared" ca="1" si="17"/>
        <v/>
      </c>
      <c r="M56" s="159">
        <v>45847.625</v>
      </c>
      <c r="N56" s="3">
        <v>94.17</v>
      </c>
      <c r="O56" s="159">
        <v>45845.625</v>
      </c>
      <c r="P56" s="3">
        <v>101.348</v>
      </c>
      <c r="S56" s="159" t="str">
        <f t="shared" si="1"/>
        <v/>
      </c>
      <c r="T56" s="159" t="str">
        <f t="shared" si="2"/>
        <v/>
      </c>
    </row>
    <row r="57" spans="1:33">
      <c r="A57" s="164" t="str">
        <f t="shared" ca="1" si="11"/>
        <v/>
      </c>
      <c r="B57" s="44" t="str">
        <f ca="1">IF(COUNTIF($U$2:U1042,A57)=1,VLOOKUP(A57,M:N,2), IF(COUNTIF($U$2:U1042,A57)=0,$B$9,""))</f>
        <v/>
      </c>
      <c r="C57" s="31" t="str">
        <f t="shared" ca="1" si="4"/>
        <v/>
      </c>
      <c r="D57" s="32" t="str">
        <f t="shared" ca="1" si="12"/>
        <v/>
      </c>
      <c r="E57" s="44" t="str">
        <f ca="1">IF(COUNTIF($U$2:U1042,A57)=1,VLOOKUP(A57,O:P,2), IF(COUNTIF($U$2:U1042,A57)=0,$C$9,""))</f>
        <v/>
      </c>
      <c r="F57" s="31" t="str">
        <f t="shared" ca="1" si="13"/>
        <v/>
      </c>
      <c r="G57" s="32" t="str">
        <f t="shared" ca="1" si="14"/>
        <v/>
      </c>
      <c r="H57" s="44" t="str">
        <f ca="1">IF(COUNTIF($U$2:U1042,A57)=1,VLOOKUP(A57,Q:R,2), IF(COUNTIF($U$2:U1042,A57)=0,$D$9,""))</f>
        <v/>
      </c>
      <c r="I57" s="31" t="str">
        <f t="shared" ca="1" si="15"/>
        <v/>
      </c>
      <c r="J57" s="32" t="str">
        <f t="shared" ca="1" si="16"/>
        <v/>
      </c>
      <c r="K57" s="77" t="str">
        <f t="shared" ca="1" si="17"/>
        <v/>
      </c>
      <c r="M57" s="159">
        <v>45848.625</v>
      </c>
      <c r="N57" s="3">
        <v>94.22</v>
      </c>
      <c r="O57" s="159">
        <v>45846.625</v>
      </c>
      <c r="P57" s="3">
        <v>101.241</v>
      </c>
      <c r="S57" s="159" t="str">
        <f t="shared" si="1"/>
        <v/>
      </c>
      <c r="T57" s="159" t="str">
        <f t="shared" si="2"/>
        <v/>
      </c>
    </row>
    <row r="58" spans="1:33">
      <c r="A58" s="164" t="str">
        <f t="shared" ca="1" si="11"/>
        <v/>
      </c>
      <c r="B58" s="44" t="str">
        <f ca="1">IF(COUNTIF($U$2:U1043,A58)=1,VLOOKUP(A58,M:N,2), IF(COUNTIF($U$2:U1043,A58)=0,$B$9,""))</f>
        <v/>
      </c>
      <c r="C58" s="31" t="str">
        <f t="shared" ca="1" si="4"/>
        <v/>
      </c>
      <c r="D58" s="32" t="str">
        <f t="shared" ca="1" si="12"/>
        <v/>
      </c>
      <c r="E58" s="44" t="str">
        <f ca="1">IF(COUNTIF($U$2:U1043,A58)=1,VLOOKUP(A58,O:P,2), IF(COUNTIF($U$2:U1043,A58)=0,$C$9,""))</f>
        <v/>
      </c>
      <c r="F58" s="31" t="str">
        <f t="shared" ca="1" si="13"/>
        <v/>
      </c>
      <c r="G58" s="32" t="str">
        <f t="shared" ca="1" si="14"/>
        <v/>
      </c>
      <c r="H58" s="44" t="str">
        <f ca="1">IF(COUNTIF($U$2:U1043,A58)=1,VLOOKUP(A58,Q:R,2), IF(COUNTIF($U$2:U1043,A58)=0,$D$9,""))</f>
        <v/>
      </c>
      <c r="I58" s="31" t="str">
        <f t="shared" ca="1" si="15"/>
        <v/>
      </c>
      <c r="J58" s="32" t="str">
        <f t="shared" ca="1" si="16"/>
        <v/>
      </c>
      <c r="K58" s="77" t="str">
        <f t="shared" ca="1" si="17"/>
        <v/>
      </c>
      <c r="M58" s="159">
        <v>45849.625</v>
      </c>
      <c r="N58" s="3">
        <v>94.12</v>
      </c>
      <c r="O58" s="159">
        <v>45847.625</v>
      </c>
      <c r="P58" s="3">
        <v>101.289</v>
      </c>
      <c r="S58" s="159" t="str">
        <f t="shared" si="1"/>
        <v/>
      </c>
      <c r="T58" s="159" t="str">
        <f t="shared" si="2"/>
        <v/>
      </c>
    </row>
    <row r="59" spans="1:33">
      <c r="A59" s="164" t="str">
        <f t="shared" ca="1" si="11"/>
        <v/>
      </c>
      <c r="B59" s="44" t="str">
        <f ca="1">IF(COUNTIF($U$2:U1044,A59)=1,VLOOKUP(A59,M:N,2), IF(COUNTIF($U$2:U1044,A59)=0,$B$9,""))</f>
        <v/>
      </c>
      <c r="C59" s="31" t="str">
        <f t="shared" ca="1" si="4"/>
        <v/>
      </c>
      <c r="D59" s="32" t="str">
        <f t="shared" ca="1" si="12"/>
        <v/>
      </c>
      <c r="E59" s="44" t="str">
        <f ca="1">IF(COUNTIF($U$2:U1044,A59)=1,VLOOKUP(A59,O:P,2), IF(COUNTIF($U$2:U1044,A59)=0,$C$9,""))</f>
        <v/>
      </c>
      <c r="F59" s="31" t="str">
        <f t="shared" ca="1" si="13"/>
        <v/>
      </c>
      <c r="G59" s="32" t="str">
        <f t="shared" ca="1" si="14"/>
        <v/>
      </c>
      <c r="H59" s="44" t="str">
        <f ca="1">IF(COUNTIF($U$2:U1044,A59)=1,VLOOKUP(A59,Q:R,2), IF(COUNTIF($U$2:U1044,A59)=0,$D$9,""))</f>
        <v/>
      </c>
      <c r="I59" s="31" t="str">
        <f t="shared" ca="1" si="15"/>
        <v/>
      </c>
      <c r="J59" s="32" t="str">
        <f t="shared" ca="1" si="16"/>
        <v/>
      </c>
      <c r="K59" s="77" t="str">
        <f t="shared" ca="1" si="17"/>
        <v/>
      </c>
      <c r="M59" s="159">
        <v>45852.625</v>
      </c>
      <c r="N59" s="3">
        <v>94.05</v>
      </c>
      <c r="O59" s="159">
        <v>45848.625</v>
      </c>
      <c r="P59" s="3">
        <v>101.181</v>
      </c>
      <c r="S59" s="159" t="str">
        <f t="shared" si="1"/>
        <v/>
      </c>
      <c r="T59" s="159" t="str">
        <f t="shared" si="2"/>
        <v/>
      </c>
    </row>
    <row r="60" spans="1:33">
      <c r="A60" s="164" t="str">
        <f t="shared" ca="1" si="11"/>
        <v/>
      </c>
      <c r="B60" s="44" t="str">
        <f ca="1">IF(COUNTIF($U$2:U1045,A60)=1,VLOOKUP(A60,M:N,2), IF(COUNTIF($U$2:U1045,A60)=0,$B$9,""))</f>
        <v/>
      </c>
      <c r="C60" s="31" t="str">
        <f t="shared" ca="1" si="4"/>
        <v/>
      </c>
      <c r="D60" s="32" t="str">
        <f t="shared" ca="1" si="12"/>
        <v/>
      </c>
      <c r="E60" s="44" t="str">
        <f ca="1">IF(COUNTIF($U$2:U1045,A60)=1,VLOOKUP(A60,O:P,2), IF(COUNTIF($U$2:U1045,A60)=0,$C$9,""))</f>
        <v/>
      </c>
      <c r="F60" s="31" t="str">
        <f t="shared" ca="1" si="13"/>
        <v/>
      </c>
      <c r="G60" s="32" t="str">
        <f t="shared" ca="1" si="14"/>
        <v/>
      </c>
      <c r="H60" s="44" t="str">
        <f ca="1">IF(COUNTIF($U$2:U1045,A60)=1,VLOOKUP(A60,Q:R,2), IF(COUNTIF($U$2:U1045,A60)=0,$D$9,""))</f>
        <v/>
      </c>
      <c r="I60" s="31" t="str">
        <f t="shared" ca="1" si="15"/>
        <v/>
      </c>
      <c r="J60" s="32" t="str">
        <f t="shared" ca="1" si="16"/>
        <v/>
      </c>
      <c r="K60" s="77" t="str">
        <f t="shared" ca="1" si="17"/>
        <v/>
      </c>
      <c r="M60" s="159">
        <v>45853.625</v>
      </c>
      <c r="N60" s="3">
        <v>94.05</v>
      </c>
      <c r="O60" s="159">
        <v>45849.625</v>
      </c>
      <c r="P60" s="3">
        <v>101.123</v>
      </c>
      <c r="S60" s="159" t="str">
        <f t="shared" si="1"/>
        <v/>
      </c>
      <c r="T60" s="159" t="str">
        <f t="shared" si="2"/>
        <v/>
      </c>
    </row>
    <row r="61" spans="1:33">
      <c r="A61" s="164" t="str">
        <f t="shared" ca="1" si="11"/>
        <v/>
      </c>
      <c r="B61" s="44" t="str">
        <f ca="1">IF(COUNTIF($U$2:U1046,A61)=1,VLOOKUP(A61,M:N,2), IF(COUNTIF($U$2:U1046,A61)=0,$B$9,""))</f>
        <v/>
      </c>
      <c r="C61" s="31" t="str">
        <f t="shared" ca="1" si="4"/>
        <v/>
      </c>
      <c r="D61" s="32" t="str">
        <f t="shared" ca="1" si="12"/>
        <v/>
      </c>
      <c r="E61" s="44" t="str">
        <f ca="1">IF(COUNTIF($U$2:U1046,A61)=1,VLOOKUP(A61,O:P,2), IF(COUNTIF($U$2:U1046,A61)=0,$C$9,""))</f>
        <v/>
      </c>
      <c r="F61" s="31" t="str">
        <f t="shared" ca="1" si="13"/>
        <v/>
      </c>
      <c r="G61" s="32" t="str">
        <f t="shared" ca="1" si="14"/>
        <v/>
      </c>
      <c r="H61" s="44" t="str">
        <f ca="1">IF(COUNTIF($U$2:U1046,A61)=1,VLOOKUP(A61,Q:R,2), IF(COUNTIF($U$2:U1046,A61)=0,$D$9,""))</f>
        <v/>
      </c>
      <c r="I61" s="31" t="str">
        <f t="shared" ca="1" si="15"/>
        <v/>
      </c>
      <c r="J61" s="32" t="str">
        <f t="shared" ca="1" si="16"/>
        <v/>
      </c>
      <c r="K61" s="77" t="str">
        <f t="shared" ca="1" si="17"/>
        <v/>
      </c>
      <c r="M61" s="159">
        <v>45854.625</v>
      </c>
      <c r="N61" s="3">
        <v>93.96</v>
      </c>
      <c r="O61" s="159">
        <v>45852.625</v>
      </c>
      <c r="P61" s="3">
        <v>101.181</v>
      </c>
      <c r="S61" s="159" t="str">
        <f t="shared" si="1"/>
        <v/>
      </c>
      <c r="T61" s="159" t="str">
        <f t="shared" si="2"/>
        <v/>
      </c>
    </row>
    <row r="62" spans="1:33">
      <c r="A62" s="164" t="str">
        <f t="shared" ca="1" si="11"/>
        <v/>
      </c>
      <c r="B62" s="44" t="str">
        <f ca="1">IF(COUNTIF($U$2:U1047,A62)=1,VLOOKUP(A62,M:N,2), IF(COUNTIF($U$2:U1047,A62)=0,$B$9,""))</f>
        <v/>
      </c>
      <c r="C62" s="31" t="str">
        <f t="shared" ca="1" si="4"/>
        <v/>
      </c>
      <c r="D62" s="32" t="str">
        <f t="shared" ca="1" si="12"/>
        <v/>
      </c>
      <c r="E62" s="44" t="str">
        <f ca="1">IF(COUNTIF($U$2:U1047,A62)=1,VLOOKUP(A62,O:P,2), IF(COUNTIF($U$2:U1047,A62)=0,$C$9,""))</f>
        <v/>
      </c>
      <c r="F62" s="31" t="str">
        <f t="shared" ca="1" si="13"/>
        <v/>
      </c>
      <c r="G62" s="32" t="str">
        <f t="shared" ca="1" si="14"/>
        <v/>
      </c>
      <c r="H62" s="44" t="str">
        <f ca="1">IF(COUNTIF($U$2:U1047,A62)=1,VLOOKUP(A62,Q:R,2), IF(COUNTIF($U$2:U1047,A62)=0,$D$9,""))</f>
        <v/>
      </c>
      <c r="I62" s="31" t="str">
        <f t="shared" ca="1" si="15"/>
        <v/>
      </c>
      <c r="J62" s="32" t="str">
        <f t="shared" ca="1" si="16"/>
        <v/>
      </c>
      <c r="K62" s="77" t="str">
        <f t="shared" ca="1" si="17"/>
        <v/>
      </c>
      <c r="M62" s="159">
        <v>45855.625</v>
      </c>
      <c r="N62" s="3">
        <v>94.08</v>
      </c>
      <c r="O62" s="159">
        <v>45853.625</v>
      </c>
      <c r="P62" s="3">
        <v>101.23699999999999</v>
      </c>
      <c r="S62" s="159" t="str">
        <f t="shared" si="1"/>
        <v/>
      </c>
      <c r="T62" s="159" t="str">
        <f t="shared" si="2"/>
        <v/>
      </c>
    </row>
    <row r="63" spans="1:33">
      <c r="A63" s="164" t="str">
        <f t="shared" ca="1" si="11"/>
        <v/>
      </c>
      <c r="B63" s="44" t="str">
        <f ca="1">IF(COUNTIF($U$2:U1048,A63)=1,VLOOKUP(A63,M:N,2), IF(COUNTIF($U$2:U1048,A63)=0,$B$9,""))</f>
        <v/>
      </c>
      <c r="C63" s="31" t="str">
        <f t="shared" ca="1" si="4"/>
        <v/>
      </c>
      <c r="D63" s="32" t="str">
        <f t="shared" ca="1" si="12"/>
        <v/>
      </c>
      <c r="E63" s="44" t="str">
        <f ca="1">IF(COUNTIF($U$2:U1048,A63)=1,VLOOKUP(A63,O:P,2), IF(COUNTIF($U$2:U1048,A63)=0,$C$9,""))</f>
        <v/>
      </c>
      <c r="F63" s="31" t="str">
        <f t="shared" ca="1" si="13"/>
        <v/>
      </c>
      <c r="G63" s="32" t="str">
        <f t="shared" ca="1" si="14"/>
        <v/>
      </c>
      <c r="H63" s="44" t="str">
        <f ca="1">IF(COUNTIF($U$2:U1048,A63)=1,VLOOKUP(A63,Q:R,2), IF(COUNTIF($U$2:U1048,A63)=0,$D$9,""))</f>
        <v/>
      </c>
      <c r="I63" s="31" t="str">
        <f t="shared" ca="1" si="15"/>
        <v/>
      </c>
      <c r="J63" s="32" t="str">
        <f t="shared" ca="1" si="16"/>
        <v/>
      </c>
      <c r="K63" s="77" t="str">
        <f t="shared" ca="1" si="17"/>
        <v/>
      </c>
      <c r="M63" s="159">
        <v>45856.625</v>
      </c>
      <c r="N63" s="3">
        <v>94.09</v>
      </c>
      <c r="O63" s="159">
        <v>45854.625</v>
      </c>
      <c r="P63" s="3">
        <v>101.31</v>
      </c>
      <c r="S63" s="159" t="str">
        <f t="shared" si="1"/>
        <v/>
      </c>
      <c r="T63" s="159" t="str">
        <f t="shared" si="2"/>
        <v/>
      </c>
      <c r="Y63" s="56"/>
      <c r="AG63" s="80"/>
    </row>
    <row r="64" spans="1:33">
      <c r="A64" s="164" t="str">
        <f t="shared" ca="1" si="11"/>
        <v/>
      </c>
      <c r="B64" s="44" t="str">
        <f ca="1">IF(COUNTIF($U$2:U1049,A64)=1,VLOOKUP(A64,M:N,2), IF(COUNTIF($U$2:U1049,A64)=0,$B$9,""))</f>
        <v/>
      </c>
      <c r="C64" s="31" t="str">
        <f t="shared" ca="1" si="4"/>
        <v/>
      </c>
      <c r="D64" s="32" t="str">
        <f t="shared" ca="1" si="12"/>
        <v/>
      </c>
      <c r="E64" s="44" t="str">
        <f ca="1">IF(COUNTIF($U$2:U1049,A64)=1,VLOOKUP(A64,O:P,2), IF(COUNTIF($U$2:U1049,A64)=0,$C$9,""))</f>
        <v/>
      </c>
      <c r="F64" s="31" t="str">
        <f t="shared" ca="1" si="13"/>
        <v/>
      </c>
      <c r="G64" s="32" t="str">
        <f t="shared" ca="1" si="14"/>
        <v/>
      </c>
      <c r="H64" s="44" t="str">
        <f ca="1">IF(COUNTIF($U$2:U1049,A64)=1,VLOOKUP(A64,Q:R,2), IF(COUNTIF($U$2:U1049,A64)=0,$D$9,""))</f>
        <v/>
      </c>
      <c r="I64" s="31" t="str">
        <f t="shared" ca="1" si="15"/>
        <v/>
      </c>
      <c r="J64" s="32" t="str">
        <f t="shared" ca="1" si="16"/>
        <v/>
      </c>
      <c r="K64" s="77" t="str">
        <f t="shared" ca="1" si="17"/>
        <v/>
      </c>
      <c r="M64" s="159">
        <v>45859.625</v>
      </c>
      <c r="N64" s="3">
        <v>94.13</v>
      </c>
      <c r="O64" s="159">
        <v>45855.625</v>
      </c>
      <c r="P64" s="3">
        <v>101.328</v>
      </c>
      <c r="S64" s="159" t="str">
        <f t="shared" si="1"/>
        <v/>
      </c>
      <c r="T64" s="159" t="str">
        <f t="shared" si="2"/>
        <v/>
      </c>
      <c r="X64" s="108"/>
      <c r="Y64" s="108"/>
      <c r="Z64" s="108"/>
      <c r="AA64" s="108"/>
      <c r="AB64" s="108"/>
      <c r="AC64" s="108"/>
      <c r="AD64" s="108"/>
      <c r="AE64" s="108"/>
      <c r="AF64" s="107"/>
      <c r="AG64" s="80"/>
    </row>
    <row r="65" spans="1:33">
      <c r="A65" s="164" t="str">
        <f t="shared" ca="1" si="11"/>
        <v/>
      </c>
      <c r="B65" s="44" t="str">
        <f ca="1">IF(COUNTIF($U$2:U1050,A65)=1,VLOOKUP(A65,M:N,2), IF(COUNTIF($U$2:U1050,A65)=0,$B$9,""))</f>
        <v/>
      </c>
      <c r="C65" s="31" t="str">
        <f t="shared" ca="1" si="4"/>
        <v/>
      </c>
      <c r="D65" s="32" t="str">
        <f t="shared" ca="1" si="12"/>
        <v/>
      </c>
      <c r="E65" s="44" t="str">
        <f ca="1">IF(COUNTIF($U$2:U1050,A65)=1,VLOOKUP(A65,O:P,2), IF(COUNTIF($U$2:U1050,A65)=0,$C$9,""))</f>
        <v/>
      </c>
      <c r="F65" s="31" t="str">
        <f t="shared" ca="1" si="13"/>
        <v/>
      </c>
      <c r="G65" s="32" t="str">
        <f t="shared" ca="1" si="14"/>
        <v/>
      </c>
      <c r="H65" s="44" t="str">
        <f ca="1">IF(COUNTIF($U$2:U1050,A65)=1,VLOOKUP(A65,Q:R,2), IF(COUNTIF($U$2:U1050,A65)=0,$D$9,""))</f>
        <v/>
      </c>
      <c r="I65" s="31" t="str">
        <f t="shared" ca="1" si="15"/>
        <v/>
      </c>
      <c r="J65" s="32" t="str">
        <f t="shared" ca="1" si="16"/>
        <v/>
      </c>
      <c r="K65" s="77" t="str">
        <f t="shared" ca="1" si="17"/>
        <v/>
      </c>
      <c r="M65" s="159">
        <v>45860.625</v>
      </c>
      <c r="N65" s="3">
        <v>94.13</v>
      </c>
      <c r="O65" s="159">
        <v>45856.625</v>
      </c>
      <c r="P65" s="3">
        <v>101.28</v>
      </c>
      <c r="S65" s="159" t="str">
        <f t="shared" si="1"/>
        <v/>
      </c>
      <c r="T65" s="159" t="str">
        <f t="shared" si="2"/>
        <v/>
      </c>
      <c r="X65" s="108"/>
      <c r="Y65" s="109"/>
      <c r="Z65" s="110"/>
      <c r="AA65" s="110"/>
      <c r="AB65" s="110"/>
      <c r="AC65" s="110"/>
      <c r="AD65" s="110"/>
      <c r="AE65" s="110"/>
      <c r="AF65" s="110"/>
      <c r="AG65" s="80"/>
    </row>
    <row r="66" spans="1:33">
      <c r="A66" s="164" t="str">
        <f t="shared" ca="1" si="11"/>
        <v/>
      </c>
      <c r="B66" s="44" t="str">
        <f ca="1">IF(COUNTIF($U$2:U1051,A66)=1,VLOOKUP(A66,M:N,2), IF(COUNTIF($U$2:U1051,A66)=0,$B$9,""))</f>
        <v/>
      </c>
      <c r="C66" s="31" t="str">
        <f t="shared" ca="1" si="4"/>
        <v/>
      </c>
      <c r="D66" s="32" t="str">
        <f t="shared" ca="1" si="12"/>
        <v/>
      </c>
      <c r="E66" s="44" t="str">
        <f ca="1">IF(COUNTIF($U$2:U1051,A66)=1,VLOOKUP(A66,O:P,2), IF(COUNTIF($U$2:U1051,A66)=0,$C$9,""))</f>
        <v/>
      </c>
      <c r="F66" s="31" t="str">
        <f t="shared" ca="1" si="13"/>
        <v/>
      </c>
      <c r="G66" s="32" t="str">
        <f t="shared" ca="1" si="14"/>
        <v/>
      </c>
      <c r="H66" s="44" t="str">
        <f ca="1">IF(COUNTIF($U$2:U1051,A66)=1,VLOOKUP(A66,Q:R,2), IF(COUNTIF($U$2:U1051,A66)=0,$D$9,""))</f>
        <v/>
      </c>
      <c r="I66" s="31" t="str">
        <f t="shared" ca="1" si="15"/>
        <v/>
      </c>
      <c r="J66" s="32" t="str">
        <f t="shared" ca="1" si="16"/>
        <v/>
      </c>
      <c r="K66" s="77" t="str">
        <f t="shared" ca="1" si="17"/>
        <v/>
      </c>
      <c r="M66" s="159">
        <v>45861.625</v>
      </c>
      <c r="N66" s="3">
        <v>94.21</v>
      </c>
      <c r="O66" s="159">
        <v>45859.625</v>
      </c>
      <c r="P66" s="3">
        <v>101.45</v>
      </c>
      <c r="S66" s="159" t="str">
        <f t="shared" si="1"/>
        <v/>
      </c>
      <c r="T66" s="159" t="str">
        <f t="shared" si="2"/>
        <v/>
      </c>
      <c r="X66" s="108"/>
      <c r="Y66" s="109"/>
      <c r="Z66" s="110"/>
      <c r="AA66" s="110"/>
      <c r="AB66" s="110"/>
      <c r="AC66" s="110"/>
      <c r="AD66" s="110"/>
      <c r="AE66" s="110"/>
      <c r="AF66" s="110"/>
      <c r="AG66" s="80"/>
    </row>
    <row r="67" spans="1:33">
      <c r="A67" s="164" t="str">
        <f t="shared" ca="1" si="11"/>
        <v/>
      </c>
      <c r="B67" s="44" t="str">
        <f ca="1">IF(COUNTIF($U$2:U1052,A67)=1,VLOOKUP(A67,M:N,2), IF(COUNTIF($U$2:U1052,A67)=0,$B$9,""))</f>
        <v/>
      </c>
      <c r="C67" s="31" t="str">
        <f t="shared" ca="1" si="4"/>
        <v/>
      </c>
      <c r="D67" s="32" t="str">
        <f t="shared" ca="1" si="12"/>
        <v/>
      </c>
      <c r="E67" s="44" t="str">
        <f ca="1">IF(COUNTIF($U$2:U1052,A67)=1,VLOOKUP(A67,O:P,2), IF(COUNTIF($U$2:U1052,A67)=0,$C$9,""))</f>
        <v/>
      </c>
      <c r="F67" s="31" t="str">
        <f t="shared" ca="1" si="13"/>
        <v/>
      </c>
      <c r="G67" s="32" t="str">
        <f t="shared" ca="1" si="14"/>
        <v/>
      </c>
      <c r="H67" s="44" t="str">
        <f ca="1">IF(COUNTIF($U$2:U1052,A67)=1,VLOOKUP(A67,Q:R,2), IF(COUNTIF($U$2:U1052,A67)=0,$D$9,""))</f>
        <v/>
      </c>
      <c r="I67" s="31" t="str">
        <f t="shared" ca="1" si="15"/>
        <v/>
      </c>
      <c r="J67" s="32" t="str">
        <f t="shared" ca="1" si="16"/>
        <v/>
      </c>
      <c r="K67" s="77" t="str">
        <f t="shared" ca="1" si="17"/>
        <v/>
      </c>
      <c r="M67" s="159">
        <v>45862.625</v>
      </c>
      <c r="N67" s="3">
        <v>94.34</v>
      </c>
      <c r="O67" s="159">
        <v>45860.625</v>
      </c>
      <c r="P67" s="3">
        <v>101.5</v>
      </c>
      <c r="S67" s="159" t="str">
        <f t="shared" si="1"/>
        <v/>
      </c>
      <c r="T67" s="159" t="str">
        <f t="shared" si="2"/>
        <v/>
      </c>
      <c r="X67" s="108"/>
      <c r="Y67" s="109"/>
      <c r="Z67" s="110"/>
      <c r="AA67" s="110"/>
      <c r="AB67" s="110"/>
      <c r="AC67" s="110"/>
      <c r="AD67" s="110"/>
      <c r="AE67" s="110"/>
      <c r="AF67" s="110"/>
      <c r="AG67" s="80"/>
    </row>
    <row r="68" spans="1:33">
      <c r="A68" s="164" t="str">
        <f t="shared" ca="1" si="11"/>
        <v/>
      </c>
      <c r="B68" s="44" t="str">
        <f ca="1">IF(COUNTIF($U$2:U1053,A68)=1,VLOOKUP(A68,M:N,2), IF(COUNTIF($U$2:U1053,A68)=0,$B$9,""))</f>
        <v/>
      </c>
      <c r="C68" s="31" t="str">
        <f t="shared" ca="1" si="4"/>
        <v/>
      </c>
      <c r="D68" s="32" t="str">
        <f t="shared" ca="1" si="12"/>
        <v/>
      </c>
      <c r="E68" s="44" t="str">
        <f ca="1">IF(COUNTIF($U$2:U1053,A68)=1,VLOOKUP(A68,O:P,2), IF(COUNTIF($U$2:U1053,A68)=0,$C$9,""))</f>
        <v/>
      </c>
      <c r="F68" s="31" t="str">
        <f t="shared" ca="1" si="13"/>
        <v/>
      </c>
      <c r="G68" s="32" t="str">
        <f t="shared" ca="1" si="14"/>
        <v/>
      </c>
      <c r="H68" s="44" t="str">
        <f ca="1">IF(COUNTIF($U$2:U1053,A68)=1,VLOOKUP(A68,Q:R,2), IF(COUNTIF($U$2:U1053,A68)=0,$D$9,""))</f>
        <v/>
      </c>
      <c r="I68" s="31" t="str">
        <f t="shared" ca="1" si="15"/>
        <v/>
      </c>
      <c r="J68" s="32" t="str">
        <f t="shared" ca="1" si="16"/>
        <v/>
      </c>
      <c r="K68" s="77" t="str">
        <f t="shared" ca="1" si="17"/>
        <v/>
      </c>
      <c r="M68" s="159">
        <v>45863.625</v>
      </c>
      <c r="N68" s="3">
        <v>94.27</v>
      </c>
      <c r="O68" s="159">
        <v>45861.625</v>
      </c>
      <c r="P68" s="3">
        <v>101.505</v>
      </c>
      <c r="S68" s="159" t="str">
        <f t="shared" ref="S68:S131" si="18">IF(COUNTIF(O:O,M68)*COUNTIF(Q:Q,M68),M68,"")</f>
        <v/>
      </c>
      <c r="T68" s="159" t="str">
        <f t="shared" ref="T68:T131" si="19">IF(S68&gt;$A$14,S68,"")</f>
        <v/>
      </c>
      <c r="X68" s="108"/>
      <c r="Y68" s="109"/>
      <c r="Z68" s="110"/>
      <c r="AA68" s="110"/>
      <c r="AB68" s="110"/>
      <c r="AC68" s="110"/>
      <c r="AD68" s="110"/>
      <c r="AE68" s="110"/>
      <c r="AF68" s="110"/>
      <c r="AG68" s="80"/>
    </row>
    <row r="69" spans="1:33">
      <c r="A69" s="164" t="str">
        <f t="shared" ca="1" si="11"/>
        <v/>
      </c>
      <c r="B69" s="44" t="str">
        <f ca="1">IF(COUNTIF($U$2:U1054,A69)=1,VLOOKUP(A69,M:N,2), IF(COUNTIF($U$2:U1054,A69)=0,$B$9,""))</f>
        <v/>
      </c>
      <c r="C69" s="31" t="str">
        <f t="shared" ca="1" si="4"/>
        <v/>
      </c>
      <c r="D69" s="32" t="str">
        <f t="shared" ca="1" si="12"/>
        <v/>
      </c>
      <c r="E69" s="44" t="str">
        <f ca="1">IF(COUNTIF($U$2:U1054,A69)=1,VLOOKUP(A69,O:P,2), IF(COUNTIF($U$2:U1054,A69)=0,$C$9,""))</f>
        <v/>
      </c>
      <c r="F69" s="31" t="str">
        <f t="shared" ca="1" si="13"/>
        <v/>
      </c>
      <c r="G69" s="32" t="str">
        <f t="shared" ca="1" si="14"/>
        <v/>
      </c>
      <c r="H69" s="44" t="str">
        <f ca="1">IF(COUNTIF($U$2:U1054,A69)=1,VLOOKUP(A69,Q:R,2), IF(COUNTIF($U$2:U1054,A69)=0,$D$9,""))</f>
        <v/>
      </c>
      <c r="I69" s="31" t="str">
        <f t="shared" ca="1" si="15"/>
        <v/>
      </c>
      <c r="J69" s="32" t="str">
        <f t="shared" ca="1" si="16"/>
        <v/>
      </c>
      <c r="K69" s="77" t="str">
        <f t="shared" ca="1" si="17"/>
        <v/>
      </c>
      <c r="M69" s="159">
        <v>45866.625</v>
      </c>
      <c r="N69" s="3">
        <v>94.37</v>
      </c>
      <c r="O69" s="159">
        <v>45862.625</v>
      </c>
      <c r="P69" s="3">
        <v>101.15300000000001</v>
      </c>
      <c r="S69" s="159" t="str">
        <f t="shared" si="18"/>
        <v/>
      </c>
      <c r="T69" s="159" t="str">
        <f t="shared" si="19"/>
        <v/>
      </c>
      <c r="X69" s="108"/>
      <c r="Y69" s="109"/>
      <c r="Z69" s="110"/>
      <c r="AA69" s="110"/>
      <c r="AB69" s="110"/>
      <c r="AC69" s="110"/>
      <c r="AD69" s="110"/>
      <c r="AE69" s="110"/>
      <c r="AF69" s="110"/>
      <c r="AG69" s="80"/>
    </row>
    <row r="70" spans="1:33">
      <c r="A70" s="164" t="str">
        <f t="shared" ca="1" si="11"/>
        <v/>
      </c>
      <c r="B70" s="44" t="str">
        <f ca="1">IF(COUNTIF($U$2:U1055,A70)=1,VLOOKUP(A70,M:N,2), IF(COUNTIF($U$2:U1055,A70)=0,$B$9,""))</f>
        <v/>
      </c>
      <c r="C70" s="31" t="str">
        <f t="shared" ca="1" si="4"/>
        <v/>
      </c>
      <c r="D70" s="32" t="str">
        <f t="shared" ca="1" si="12"/>
        <v/>
      </c>
      <c r="E70" s="44" t="str">
        <f ca="1">IF(COUNTIF($U$2:U1055,A70)=1,VLOOKUP(A70,O:P,2), IF(COUNTIF($U$2:U1055,A70)=0,$C$9,""))</f>
        <v/>
      </c>
      <c r="F70" s="31" t="str">
        <f t="shared" ca="1" si="13"/>
        <v/>
      </c>
      <c r="G70" s="32" t="str">
        <f t="shared" ca="1" si="14"/>
        <v/>
      </c>
      <c r="H70" s="44" t="str">
        <f ca="1">IF(COUNTIF($U$2:U1055,A70)=1,VLOOKUP(A70,Q:R,2), IF(COUNTIF($U$2:U1055,A70)=0,$D$9,""))</f>
        <v/>
      </c>
      <c r="I70" s="31" t="str">
        <f t="shared" ca="1" si="15"/>
        <v/>
      </c>
      <c r="J70" s="32" t="str">
        <f t="shared" ca="1" si="16"/>
        <v/>
      </c>
      <c r="K70" s="77" t="str">
        <f t="shared" ca="1" si="17"/>
        <v/>
      </c>
      <c r="M70" s="159">
        <v>45867.625</v>
      </c>
      <c r="N70" s="3">
        <v>94.46</v>
      </c>
      <c r="O70" s="159">
        <v>45863.625</v>
      </c>
      <c r="P70" s="3">
        <v>101.054</v>
      </c>
      <c r="S70" s="159" t="str">
        <f t="shared" si="18"/>
        <v/>
      </c>
      <c r="T70" s="159" t="str">
        <f t="shared" si="19"/>
        <v/>
      </c>
      <c r="Y70" s="56"/>
      <c r="AG70" s="80"/>
    </row>
    <row r="71" spans="1:33">
      <c r="A71" s="164" t="str">
        <f t="shared" ca="1" si="11"/>
        <v/>
      </c>
      <c r="B71" s="44" t="str">
        <f ca="1">IF(COUNTIF($U$2:U1056,A71)=1,VLOOKUP(A71,M:N,2), IF(COUNTIF($U$2:U1056,A71)=0,$B$9,""))</f>
        <v/>
      </c>
      <c r="C71" s="31" t="str">
        <f t="shared" ca="1" si="4"/>
        <v/>
      </c>
      <c r="D71" s="32" t="str">
        <f t="shared" ca="1" si="12"/>
        <v/>
      </c>
      <c r="E71" s="44" t="str">
        <f ca="1">IF(COUNTIF($U$2:U1056,A71)=1,VLOOKUP(A71,O:P,2), IF(COUNTIF($U$2:U1056,A71)=0,$C$9,""))</f>
        <v/>
      </c>
      <c r="F71" s="31" t="str">
        <f t="shared" ca="1" si="13"/>
        <v/>
      </c>
      <c r="G71" s="32" t="str">
        <f t="shared" ca="1" si="14"/>
        <v/>
      </c>
      <c r="H71" s="44" t="str">
        <f ca="1">IF(COUNTIF($U$2:U1056,A71)=1,VLOOKUP(A71,Q:R,2), IF(COUNTIF($U$2:U1056,A71)=0,$D$9,""))</f>
        <v/>
      </c>
      <c r="I71" s="31" t="str">
        <f t="shared" ca="1" si="15"/>
        <v/>
      </c>
      <c r="J71" s="32" t="str">
        <f t="shared" ca="1" si="16"/>
        <v/>
      </c>
      <c r="K71" s="77" t="str">
        <f t="shared" ca="1" si="17"/>
        <v/>
      </c>
      <c r="M71" s="159">
        <v>45868.625</v>
      </c>
      <c r="N71" s="3">
        <v>94.48</v>
      </c>
      <c r="O71" s="159">
        <v>45866.625</v>
      </c>
      <c r="P71" s="3">
        <v>101.17</v>
      </c>
      <c r="S71" s="159" t="str">
        <f t="shared" si="18"/>
        <v/>
      </c>
      <c r="T71" s="159" t="str">
        <f t="shared" si="19"/>
        <v/>
      </c>
      <c r="Y71" s="56"/>
      <c r="AG71" s="80"/>
    </row>
    <row r="72" spans="1:33">
      <c r="A72" s="164" t="str">
        <f t="shared" ca="1" si="11"/>
        <v/>
      </c>
      <c r="B72" s="44" t="str">
        <f ca="1">IF(COUNTIF($U$2:U1057,A72)=1,VLOOKUP(A72,M:N,2), IF(COUNTIF($U$2:U1057,A72)=0,$B$9,""))</f>
        <v/>
      </c>
      <c r="C72" s="31" t="str">
        <f t="shared" ca="1" si="4"/>
        <v/>
      </c>
      <c r="D72" s="32" t="str">
        <f t="shared" ca="1" si="12"/>
        <v/>
      </c>
      <c r="E72" s="44" t="str">
        <f ca="1">IF(COUNTIF($U$2:U1057,A72)=1,VLOOKUP(A72,O:P,2), IF(COUNTIF($U$2:U1057,A72)=0,$C$9,""))</f>
        <v/>
      </c>
      <c r="F72" s="31" t="str">
        <f t="shared" ca="1" si="13"/>
        <v/>
      </c>
      <c r="G72" s="32" t="str">
        <f t="shared" ca="1" si="14"/>
        <v/>
      </c>
      <c r="H72" s="44" t="str">
        <f ca="1">IF(COUNTIF($U$2:U1057,A72)=1,VLOOKUP(A72,Q:R,2), IF(COUNTIF($U$2:U1057,A72)=0,$D$9,""))</f>
        <v/>
      </c>
      <c r="I72" s="31" t="str">
        <f t="shared" ca="1" si="15"/>
        <v/>
      </c>
      <c r="J72" s="32" t="str">
        <f t="shared" ca="1" si="16"/>
        <v/>
      </c>
      <c r="K72" s="77" t="str">
        <f t="shared" ca="1" si="17"/>
        <v/>
      </c>
      <c r="M72" s="159">
        <v>45869.625</v>
      </c>
      <c r="N72" s="3">
        <v>94.45</v>
      </c>
      <c r="O72" s="159">
        <v>45867.625</v>
      </c>
      <c r="P72" s="3">
        <v>101.105</v>
      </c>
      <c r="S72" s="159" t="str">
        <f t="shared" si="18"/>
        <v/>
      </c>
      <c r="T72" s="159" t="str">
        <f t="shared" si="19"/>
        <v/>
      </c>
      <c r="Y72" s="56"/>
      <c r="AG72" s="80"/>
    </row>
    <row r="73" spans="1:33">
      <c r="A73" s="164" t="str">
        <f t="shared" ca="1" si="11"/>
        <v/>
      </c>
      <c r="B73" s="44" t="str">
        <f ca="1">IF(COUNTIF($U$2:U1058,A73)=1,VLOOKUP(A73,M:N,2), IF(COUNTIF($U$2:U1058,A73)=0,$B$9,""))</f>
        <v/>
      </c>
      <c r="C73" s="31" t="str">
        <f t="shared" ca="1" si="4"/>
        <v/>
      </c>
      <c r="D73" s="32" t="str">
        <f t="shared" ca="1" si="12"/>
        <v/>
      </c>
      <c r="E73" s="44" t="str">
        <f ca="1">IF(COUNTIF($U$2:U1058,A73)=1,VLOOKUP(A73,O:P,2), IF(COUNTIF($U$2:U1058,A73)=0,$C$9,""))</f>
        <v/>
      </c>
      <c r="F73" s="31" t="str">
        <f t="shared" ca="1" si="13"/>
        <v/>
      </c>
      <c r="G73" s="32" t="str">
        <f t="shared" ca="1" si="14"/>
        <v/>
      </c>
      <c r="H73" s="44" t="str">
        <f ca="1">IF(COUNTIF($U$2:U1058,A73)=1,VLOOKUP(A73,Q:R,2), IF(COUNTIF($U$2:U1058,A73)=0,$D$9,""))</f>
        <v/>
      </c>
      <c r="I73" s="31" t="str">
        <f t="shared" ca="1" si="15"/>
        <v/>
      </c>
      <c r="J73" s="32" t="str">
        <f t="shared" ca="1" si="16"/>
        <v/>
      </c>
      <c r="K73" s="77" t="str">
        <f t="shared" ca="1" si="17"/>
        <v/>
      </c>
      <c r="M73" s="159">
        <v>45870.625</v>
      </c>
      <c r="N73" s="3">
        <v>94.32</v>
      </c>
      <c r="O73" s="159">
        <v>45868.625</v>
      </c>
      <c r="P73" s="3">
        <v>101.048</v>
      </c>
      <c r="S73" s="159" t="str">
        <f t="shared" si="18"/>
        <v/>
      </c>
      <c r="T73" s="159" t="str">
        <f t="shared" si="19"/>
        <v/>
      </c>
      <c r="Y73" s="56"/>
      <c r="AG73" s="80"/>
    </row>
    <row r="74" spans="1:33">
      <c r="A74" s="164" t="str">
        <f t="shared" ca="1" si="11"/>
        <v/>
      </c>
      <c r="B74" s="44" t="str">
        <f ca="1">IF(COUNTIF($U$2:U1059,A74)=1,VLOOKUP(A74,M:N,2), IF(COUNTIF($U$2:U1059,A74)=0,$B$9,""))</f>
        <v/>
      </c>
      <c r="C74" s="31" t="str">
        <f t="shared" ca="1" si="4"/>
        <v/>
      </c>
      <c r="D74" s="32" t="str">
        <f t="shared" ca="1" si="12"/>
        <v/>
      </c>
      <c r="E74" s="44" t="str">
        <f ca="1">IF(COUNTIF($U$2:U1059,A74)=1,VLOOKUP(A74,O:P,2), IF(COUNTIF($U$2:U1059,A74)=0,$C$9,""))</f>
        <v/>
      </c>
      <c r="F74" s="31" t="str">
        <f t="shared" ca="1" si="13"/>
        <v/>
      </c>
      <c r="G74" s="32" t="str">
        <f t="shared" ca="1" si="14"/>
        <v/>
      </c>
      <c r="H74" s="44" t="str">
        <f ca="1">IF(COUNTIF($U$2:U1059,A74)=1,VLOOKUP(A74,Q:R,2), IF(COUNTIF($U$2:U1059,A74)=0,$D$9,""))</f>
        <v/>
      </c>
      <c r="I74" s="31" t="str">
        <f t="shared" ca="1" si="15"/>
        <v/>
      </c>
      <c r="J74" s="32" t="str">
        <f t="shared" ca="1" si="16"/>
        <v/>
      </c>
      <c r="K74" s="77" t="str">
        <f t="shared" ca="1" si="17"/>
        <v/>
      </c>
      <c r="M74" s="159">
        <v>45873.625</v>
      </c>
      <c r="N74" s="3">
        <v>94.38</v>
      </c>
      <c r="O74" s="159">
        <v>45869.625</v>
      </c>
      <c r="P74" s="3">
        <v>101.02200000000001</v>
      </c>
      <c r="S74" s="159" t="str">
        <f t="shared" si="18"/>
        <v/>
      </c>
      <c r="T74" s="159" t="str">
        <f t="shared" si="19"/>
        <v/>
      </c>
      <c r="Y74" s="56"/>
      <c r="AG74" s="80"/>
    </row>
    <row r="75" spans="1:33">
      <c r="A75" s="164" t="str">
        <f t="shared" ca="1" si="11"/>
        <v/>
      </c>
      <c r="B75" s="44" t="str">
        <f ca="1">IF(COUNTIF($U$2:U1060,A75)=1,VLOOKUP(A75,M:N,2), IF(COUNTIF($U$2:U1060,A75)=0,$B$9,""))</f>
        <v/>
      </c>
      <c r="C75" s="31" t="str">
        <f t="shared" ca="1" si="4"/>
        <v/>
      </c>
      <c r="D75" s="32" t="str">
        <f t="shared" ca="1" si="12"/>
        <v/>
      </c>
      <c r="E75" s="44" t="str">
        <f ca="1">IF(COUNTIF($U$2:U1060,A75)=1,VLOOKUP(A75,O:P,2), IF(COUNTIF($U$2:U1060,A75)=0,$C$9,""))</f>
        <v/>
      </c>
      <c r="F75" s="31" t="str">
        <f t="shared" ca="1" si="13"/>
        <v/>
      </c>
      <c r="G75" s="32" t="str">
        <f t="shared" ca="1" si="14"/>
        <v/>
      </c>
      <c r="H75" s="44" t="str">
        <f ca="1">IF(COUNTIF($U$2:U1060,A75)=1,VLOOKUP(A75,Q:R,2), IF(COUNTIF($U$2:U1060,A75)=0,$D$9,""))</f>
        <v/>
      </c>
      <c r="I75" s="31" t="str">
        <f t="shared" ca="1" si="15"/>
        <v/>
      </c>
      <c r="J75" s="32" t="str">
        <f t="shared" ca="1" si="16"/>
        <v/>
      </c>
      <c r="K75" s="77" t="str">
        <f t="shared" ca="1" si="17"/>
        <v/>
      </c>
      <c r="M75" s="159">
        <v>45874.625</v>
      </c>
      <c r="N75" s="3">
        <v>94.45</v>
      </c>
      <c r="O75" s="159">
        <v>45870.625</v>
      </c>
      <c r="P75" s="3">
        <v>101.155</v>
      </c>
      <c r="S75" s="159" t="str">
        <f t="shared" si="18"/>
        <v/>
      </c>
      <c r="T75" s="159" t="str">
        <f t="shared" si="19"/>
        <v/>
      </c>
      <c r="Y75" s="56"/>
      <c r="AG75" s="80"/>
    </row>
    <row r="76" spans="1:33">
      <c r="A76" s="164" t="str">
        <f t="shared" ca="1" si="11"/>
        <v/>
      </c>
      <c r="B76" s="44" t="str">
        <f ca="1">IF(COUNTIF($U$2:U1061,A76)=1,VLOOKUP(A76,M:N,2), IF(COUNTIF($U$2:U1061,A76)=0,$B$9,""))</f>
        <v/>
      </c>
      <c r="C76" s="31" t="str">
        <f t="shared" ca="1" si="4"/>
        <v/>
      </c>
      <c r="D76" s="32" t="str">
        <f t="shared" ca="1" si="12"/>
        <v/>
      </c>
      <c r="E76" s="44" t="str">
        <f ca="1">IF(COUNTIF($U$2:U1061,A76)=1,VLOOKUP(A76,O:P,2), IF(COUNTIF($U$2:U1061,A76)=0,$C$9,""))</f>
        <v/>
      </c>
      <c r="F76" s="31" t="str">
        <f t="shared" ca="1" si="13"/>
        <v/>
      </c>
      <c r="G76" s="32" t="str">
        <f t="shared" ca="1" si="14"/>
        <v/>
      </c>
      <c r="H76" s="44" t="str">
        <f ca="1">IF(COUNTIF($U$2:U1061,A76)=1,VLOOKUP(A76,Q:R,2), IF(COUNTIF($U$2:U1061,A76)=0,$D$9,""))</f>
        <v/>
      </c>
      <c r="I76" s="31" t="str">
        <f t="shared" ca="1" si="15"/>
        <v/>
      </c>
      <c r="J76" s="32" t="str">
        <f t="shared" ca="1" si="16"/>
        <v/>
      </c>
      <c r="K76" s="77" t="str">
        <f t="shared" ca="1" si="17"/>
        <v/>
      </c>
      <c r="M76" s="159">
        <v>45875.625</v>
      </c>
      <c r="N76" s="3">
        <v>94.47</v>
      </c>
      <c r="O76" s="159">
        <v>45873.625</v>
      </c>
      <c r="P76" s="3">
        <v>101.214</v>
      </c>
      <c r="S76" s="159" t="str">
        <f t="shared" si="18"/>
        <v/>
      </c>
      <c r="T76" s="159" t="str">
        <f t="shared" si="19"/>
        <v/>
      </c>
      <c r="Y76" s="56"/>
      <c r="AG76" s="80"/>
    </row>
    <row r="77" spans="1:33">
      <c r="A77" s="164" t="str">
        <f t="shared" ca="1" si="11"/>
        <v/>
      </c>
      <c r="B77" s="44" t="str">
        <f ca="1">IF(COUNTIF($U$2:U1062,A77)=1,VLOOKUP(A77,M:N,2), IF(COUNTIF($U$2:U1062,A77)=0,$B$9,""))</f>
        <v/>
      </c>
      <c r="C77" s="31" t="str">
        <f t="shared" ca="1" si="4"/>
        <v/>
      </c>
      <c r="D77" s="32" t="str">
        <f t="shared" ca="1" si="12"/>
        <v/>
      </c>
      <c r="E77" s="44" t="str">
        <f ca="1">IF(COUNTIF($U$2:U1062,A77)=1,VLOOKUP(A77,O:P,2), IF(COUNTIF($U$2:U1062,A77)=0,$C$9,""))</f>
        <v/>
      </c>
      <c r="F77" s="31" t="str">
        <f t="shared" ca="1" si="13"/>
        <v/>
      </c>
      <c r="G77" s="32" t="str">
        <f t="shared" ca="1" si="14"/>
        <v/>
      </c>
      <c r="H77" s="44" t="str">
        <f ca="1">IF(COUNTIF($U$2:U1062,A77)=1,VLOOKUP(A77,Q:R,2), IF(COUNTIF($U$2:U1062,A77)=0,$D$9,""))</f>
        <v/>
      </c>
      <c r="I77" s="31" t="str">
        <f t="shared" ca="1" si="15"/>
        <v/>
      </c>
      <c r="J77" s="32" t="str">
        <f t="shared" ca="1" si="16"/>
        <v/>
      </c>
      <c r="K77" s="77" t="str">
        <f t="shared" ca="1" si="17"/>
        <v/>
      </c>
      <c r="M77" s="159">
        <v>45876.625</v>
      </c>
      <c r="N77" s="3">
        <v>94.64</v>
      </c>
      <c r="O77" s="159">
        <v>45874.625</v>
      </c>
      <c r="P77" s="3">
        <v>101.217</v>
      </c>
      <c r="S77" s="159" t="str">
        <f t="shared" si="18"/>
        <v/>
      </c>
      <c r="T77" s="159" t="str">
        <f t="shared" si="19"/>
        <v/>
      </c>
      <c r="Y77" s="56"/>
      <c r="AG77" s="80"/>
    </row>
    <row r="78" spans="1:33">
      <c r="A78" s="164" t="str">
        <f t="shared" ca="1" si="11"/>
        <v/>
      </c>
      <c r="B78" s="44" t="str">
        <f ca="1">IF(COUNTIF($U$2:U1063,A78)=1,VLOOKUP(A78,M:N,2), IF(COUNTIF($U$2:U1063,A78)=0,$B$9,""))</f>
        <v/>
      </c>
      <c r="C78" s="31" t="str">
        <f t="shared" ca="1" si="4"/>
        <v/>
      </c>
      <c r="D78" s="32" t="str">
        <f t="shared" ca="1" si="12"/>
        <v/>
      </c>
      <c r="E78" s="44" t="str">
        <f ca="1">IF(COUNTIF($U$2:U1063,A78)=1,VLOOKUP(A78,O:P,2), IF(COUNTIF($U$2:U1063,A78)=0,$C$9,""))</f>
        <v/>
      </c>
      <c r="F78" s="31" t="str">
        <f t="shared" ca="1" si="13"/>
        <v/>
      </c>
      <c r="G78" s="32" t="str">
        <f t="shared" ca="1" si="14"/>
        <v/>
      </c>
      <c r="H78" s="44" t="str">
        <f ca="1">IF(COUNTIF($U$2:U1063,A78)=1,VLOOKUP(A78,Q:R,2), IF(COUNTIF($U$2:U1063,A78)=0,$D$9,""))</f>
        <v/>
      </c>
      <c r="I78" s="31" t="str">
        <f t="shared" ca="1" si="15"/>
        <v/>
      </c>
      <c r="J78" s="32" t="str">
        <f t="shared" ca="1" si="16"/>
        <v/>
      </c>
      <c r="K78" s="77" t="str">
        <f t="shared" ca="1" si="17"/>
        <v/>
      </c>
      <c r="M78" s="159">
        <v>45877.625</v>
      </c>
      <c r="N78" s="3">
        <v>94.67</v>
      </c>
      <c r="O78" s="159">
        <v>45875.625</v>
      </c>
      <c r="P78" s="3">
        <v>101.197</v>
      </c>
      <c r="S78" s="159" t="str">
        <f t="shared" si="18"/>
        <v/>
      </c>
      <c r="T78" s="159" t="str">
        <f t="shared" si="19"/>
        <v/>
      </c>
    </row>
    <row r="79" spans="1:33">
      <c r="A79" s="164" t="str">
        <f t="shared" ca="1" si="11"/>
        <v/>
      </c>
      <c r="B79" s="44" t="str">
        <f ca="1">IF(COUNTIF($U$2:U1064,A79)=1,VLOOKUP(A79,M:N,2), IF(COUNTIF($U$2:U1064,A79)=0,$B$9,""))</f>
        <v/>
      </c>
      <c r="C79" s="31" t="str">
        <f t="shared" ca="1" si="4"/>
        <v/>
      </c>
      <c r="D79" s="32" t="str">
        <f t="shared" ca="1" si="12"/>
        <v/>
      </c>
      <c r="E79" s="44" t="str">
        <f ca="1">IF(COUNTIF($U$2:U1064,A79)=1,VLOOKUP(A79,O:P,2), IF(COUNTIF($U$2:U1064,A79)=0,$C$9,""))</f>
        <v/>
      </c>
      <c r="F79" s="31" t="str">
        <f t="shared" ca="1" si="13"/>
        <v/>
      </c>
      <c r="G79" s="32" t="str">
        <f t="shared" ca="1" si="14"/>
        <v/>
      </c>
      <c r="H79" s="44" t="str">
        <f ca="1">IF(COUNTIF($U$2:U1064,A79)=1,VLOOKUP(A79,Q:R,2), IF(COUNTIF($U$2:U1064,A79)=0,$D$9,""))</f>
        <v/>
      </c>
      <c r="I79" s="31" t="str">
        <f t="shared" ca="1" si="15"/>
        <v/>
      </c>
      <c r="J79" s="32" t="str">
        <f t="shared" ca="1" si="16"/>
        <v/>
      </c>
      <c r="K79" s="77" t="str">
        <f t="shared" ca="1" si="17"/>
        <v/>
      </c>
      <c r="M79" s="159">
        <v>45880.625</v>
      </c>
      <c r="N79" s="3">
        <v>94.66</v>
      </c>
      <c r="O79" s="159">
        <v>45876.625</v>
      </c>
      <c r="P79" s="3">
        <v>101.16500000000001</v>
      </c>
      <c r="S79" s="159" t="str">
        <f t="shared" si="18"/>
        <v/>
      </c>
      <c r="T79" s="159" t="str">
        <f t="shared" si="19"/>
        <v/>
      </c>
    </row>
    <row r="80" spans="1:33">
      <c r="A80" s="164" t="str">
        <f t="shared" ca="1" si="11"/>
        <v/>
      </c>
      <c r="B80" s="44" t="str">
        <f ca="1">IF(COUNTIF($U$2:U1065,A80)=1,VLOOKUP(A80,M:N,2), IF(COUNTIF($U$2:U1065,A80)=0,$B$9,""))</f>
        <v/>
      </c>
      <c r="C80" s="31" t="str">
        <f t="shared" ref="C80:C143" ca="1" si="20">IF(ISERROR(B80-2),"",(B80/$B$14-1)*$B$5)</f>
        <v/>
      </c>
      <c r="D80" s="32" t="str">
        <f t="shared" ca="1" si="12"/>
        <v/>
      </c>
      <c r="E80" s="44" t="str">
        <f ca="1">IF(COUNTIF($U$2:U1065,A80)=1,VLOOKUP(A80,O:P,2), IF(COUNTIF($U$2:U1065,A80)=0,$C$9,""))</f>
        <v/>
      </c>
      <c r="F80" s="31" t="str">
        <f t="shared" ca="1" si="13"/>
        <v/>
      </c>
      <c r="G80" s="32" t="str">
        <f t="shared" ca="1" si="14"/>
        <v/>
      </c>
      <c r="H80" s="44" t="str">
        <f ca="1">IF(COUNTIF($U$2:U1065,A80)=1,VLOOKUP(A80,Q:R,2), IF(COUNTIF($U$2:U1065,A80)=0,$D$9,""))</f>
        <v/>
      </c>
      <c r="I80" s="31" t="str">
        <f t="shared" ca="1" si="15"/>
        <v/>
      </c>
      <c r="J80" s="32" t="str">
        <f t="shared" ca="1" si="16"/>
        <v/>
      </c>
      <c r="K80" s="77" t="str">
        <f t="shared" ca="1" si="17"/>
        <v/>
      </c>
      <c r="M80" s="159">
        <v>45881.625</v>
      </c>
      <c r="N80" s="3">
        <v>94.75</v>
      </c>
      <c r="O80" s="159">
        <v>45877.625</v>
      </c>
      <c r="P80" s="3">
        <v>101.039</v>
      </c>
      <c r="S80" s="159" t="str">
        <f t="shared" si="18"/>
        <v/>
      </c>
      <c r="T80" s="159" t="str">
        <f t="shared" si="19"/>
        <v/>
      </c>
    </row>
    <row r="81" spans="1:20">
      <c r="A81" s="164" t="str">
        <f t="shared" ca="1" si="11"/>
        <v/>
      </c>
      <c r="B81" s="44" t="str">
        <f ca="1">IF(COUNTIF($U$2:U1066,A81)=1,VLOOKUP(A81,M:N,2), IF(COUNTIF($U$2:U1066,A81)=0,$B$9,""))</f>
        <v/>
      </c>
      <c r="C81" s="31" t="str">
        <f t="shared" ca="1" si="20"/>
        <v/>
      </c>
      <c r="D81" s="32" t="str">
        <f t="shared" ca="1" si="12"/>
        <v/>
      </c>
      <c r="E81" s="44" t="str">
        <f ca="1">IF(COUNTIF($U$2:U1066,A81)=1,VLOOKUP(A81,O:P,2), IF(COUNTIF($U$2:U1066,A81)=0,$C$9,""))</f>
        <v/>
      </c>
      <c r="F81" s="31" t="str">
        <f t="shared" ca="1" si="13"/>
        <v/>
      </c>
      <c r="G81" s="32" t="str">
        <f t="shared" ca="1" si="14"/>
        <v/>
      </c>
      <c r="H81" s="44" t="str">
        <f ca="1">IF(COUNTIF($U$2:U1066,A81)=1,VLOOKUP(A81,Q:R,2), IF(COUNTIF($U$2:U1066,A81)=0,$D$9,""))</f>
        <v/>
      </c>
      <c r="I81" s="31" t="str">
        <f t="shared" ca="1" si="15"/>
        <v/>
      </c>
      <c r="J81" s="32" t="str">
        <f t="shared" ca="1" si="16"/>
        <v/>
      </c>
      <c r="K81" s="77" t="str">
        <f t="shared" ca="1" si="17"/>
        <v/>
      </c>
      <c r="M81" s="159">
        <v>45882.625</v>
      </c>
      <c r="N81" s="3">
        <v>94.88</v>
      </c>
      <c r="O81" s="159">
        <v>45880.625</v>
      </c>
      <c r="P81" s="3">
        <v>101.004</v>
      </c>
      <c r="S81" s="159" t="str">
        <f t="shared" si="18"/>
        <v/>
      </c>
      <c r="T81" s="159" t="str">
        <f t="shared" si="19"/>
        <v/>
      </c>
    </row>
    <row r="82" spans="1:20">
      <c r="A82" s="164" t="str">
        <f t="shared" ca="1" si="11"/>
        <v/>
      </c>
      <c r="B82" s="44" t="str">
        <f ca="1">IF(COUNTIF($U$2:U1067,A82)=1,VLOOKUP(A82,M:N,2), IF(COUNTIF($U$2:U1067,A82)=0,$B$9,""))</f>
        <v/>
      </c>
      <c r="C82" s="31" t="str">
        <f t="shared" ca="1" si="20"/>
        <v/>
      </c>
      <c r="D82" s="32" t="str">
        <f t="shared" ca="1" si="12"/>
        <v/>
      </c>
      <c r="E82" s="44" t="str">
        <f ca="1">IF(COUNTIF($U$2:U1067,A82)=1,VLOOKUP(A82,O:P,2), IF(COUNTIF($U$2:U1067,A82)=0,$C$9,""))</f>
        <v/>
      </c>
      <c r="F82" s="31" t="str">
        <f t="shared" ca="1" si="13"/>
        <v/>
      </c>
      <c r="G82" s="32" t="str">
        <f t="shared" ca="1" si="14"/>
        <v/>
      </c>
      <c r="H82" s="44" t="str">
        <f ca="1">IF(COUNTIF($U$2:U1067,A82)=1,VLOOKUP(A82,Q:R,2), IF(COUNTIF($U$2:U1067,A82)=0,$D$9,""))</f>
        <v/>
      </c>
      <c r="I82" s="31" t="str">
        <f t="shared" ca="1" si="15"/>
        <v/>
      </c>
      <c r="J82" s="32" t="str">
        <f t="shared" ca="1" si="16"/>
        <v/>
      </c>
      <c r="K82" s="77" t="str">
        <f t="shared" ca="1" si="17"/>
        <v/>
      </c>
      <c r="M82" s="159">
        <v>45883.625</v>
      </c>
      <c r="N82" s="3">
        <v>94.94</v>
      </c>
      <c r="O82" s="159">
        <v>45881.625</v>
      </c>
      <c r="P82" s="3">
        <v>100.947</v>
      </c>
      <c r="S82" s="159" t="str">
        <f t="shared" si="18"/>
        <v/>
      </c>
      <c r="T82" s="159" t="str">
        <f t="shared" si="19"/>
        <v/>
      </c>
    </row>
    <row r="83" spans="1:20">
      <c r="A83" s="164" t="str">
        <f t="shared" ca="1" si="11"/>
        <v/>
      </c>
      <c r="B83" s="44" t="str">
        <f ca="1">IF(COUNTIF($U$2:U1068,A83)=1,VLOOKUP(A83,M:N,2), IF(COUNTIF($U$2:U1068,A83)=0,$B$9,""))</f>
        <v/>
      </c>
      <c r="C83" s="31" t="str">
        <f t="shared" ca="1" si="20"/>
        <v/>
      </c>
      <c r="D83" s="32" t="str">
        <f t="shared" ca="1" si="12"/>
        <v/>
      </c>
      <c r="E83" s="44" t="str">
        <f ca="1">IF(COUNTIF($U$2:U1068,A83)=1,VLOOKUP(A83,O:P,2), IF(COUNTIF($U$2:U1068,A83)=0,$C$9,""))</f>
        <v/>
      </c>
      <c r="F83" s="31" t="str">
        <f t="shared" ca="1" si="13"/>
        <v/>
      </c>
      <c r="G83" s="32" t="str">
        <f t="shared" ca="1" si="14"/>
        <v/>
      </c>
      <c r="H83" s="44" t="str">
        <f ca="1">IF(COUNTIF($U$2:U1068,A83)=1,VLOOKUP(A83,Q:R,2), IF(COUNTIF($U$2:U1068,A83)=0,$D$9,""))</f>
        <v/>
      </c>
      <c r="I83" s="31" t="str">
        <f t="shared" ca="1" si="15"/>
        <v/>
      </c>
      <c r="J83" s="32" t="str">
        <f t="shared" ca="1" si="16"/>
        <v/>
      </c>
      <c r="K83" s="77" t="str">
        <f t="shared" ca="1" si="17"/>
        <v/>
      </c>
      <c r="M83" s="159">
        <v>45884.625</v>
      </c>
      <c r="N83" s="3">
        <v>94.87</v>
      </c>
      <c r="O83" s="159">
        <v>45882.625</v>
      </c>
      <c r="P83" s="3">
        <v>101.11799999999999</v>
      </c>
      <c r="S83" s="159" t="str">
        <f t="shared" si="18"/>
        <v/>
      </c>
      <c r="T83" s="159" t="str">
        <f t="shared" si="19"/>
        <v/>
      </c>
    </row>
    <row r="84" spans="1:20">
      <c r="A84" s="164" t="str">
        <f t="shared" ca="1" si="11"/>
        <v/>
      </c>
      <c r="B84" s="44" t="str">
        <f ca="1">IF(COUNTIF($U$2:U1069,A84)=1,VLOOKUP(A84,M:N,2), IF(COUNTIF($U$2:U1069,A84)=0,$B$9,""))</f>
        <v/>
      </c>
      <c r="C84" s="31" t="str">
        <f t="shared" ca="1" si="20"/>
        <v/>
      </c>
      <c r="D84" s="32" t="str">
        <f t="shared" ca="1" si="12"/>
        <v/>
      </c>
      <c r="E84" s="44" t="str">
        <f ca="1">IF(COUNTIF($U$2:U1069,A84)=1,VLOOKUP(A84,O:P,2), IF(COUNTIF($U$2:U1069,A84)=0,$C$9,""))</f>
        <v/>
      </c>
      <c r="F84" s="31" t="str">
        <f t="shared" ca="1" si="13"/>
        <v/>
      </c>
      <c r="G84" s="32" t="str">
        <f t="shared" ca="1" si="14"/>
        <v/>
      </c>
      <c r="H84" s="44" t="str">
        <f ca="1">IF(COUNTIF($U$2:U1069,A84)=1,VLOOKUP(A84,Q:R,2), IF(COUNTIF($U$2:U1069,A84)=0,$D$9,""))</f>
        <v/>
      </c>
      <c r="I84" s="31" t="str">
        <f t="shared" ca="1" si="15"/>
        <v/>
      </c>
      <c r="J84" s="32" t="str">
        <f t="shared" ca="1" si="16"/>
        <v/>
      </c>
      <c r="K84" s="77" t="str">
        <f t="shared" ca="1" si="17"/>
        <v/>
      </c>
      <c r="M84" s="159">
        <v>45887.625</v>
      </c>
      <c r="N84" s="3">
        <v>94.83</v>
      </c>
      <c r="O84" s="159">
        <v>45883.625</v>
      </c>
      <c r="P84" s="3">
        <v>101.057</v>
      </c>
      <c r="S84" s="159" t="str">
        <f t="shared" si="18"/>
        <v/>
      </c>
      <c r="T84" s="159" t="str">
        <f t="shared" si="19"/>
        <v/>
      </c>
    </row>
    <row r="85" spans="1:20">
      <c r="A85" s="164" t="str">
        <f t="shared" ca="1" si="11"/>
        <v/>
      </c>
      <c r="B85" s="44" t="str">
        <f ca="1">IF(COUNTIF($U$2:U1070,A85)=1,VLOOKUP(A85,M:N,2), IF(COUNTIF($U$2:U1070,A85)=0,$B$9,""))</f>
        <v/>
      </c>
      <c r="C85" s="31" t="str">
        <f t="shared" ca="1" si="20"/>
        <v/>
      </c>
      <c r="D85" s="32" t="str">
        <f t="shared" ca="1" si="12"/>
        <v/>
      </c>
      <c r="E85" s="44" t="str">
        <f ca="1">IF(COUNTIF($U$2:U1070,A85)=1,VLOOKUP(A85,O:P,2), IF(COUNTIF($U$2:U1070,A85)=0,$C$9,""))</f>
        <v/>
      </c>
      <c r="F85" s="31" t="str">
        <f t="shared" ca="1" si="13"/>
        <v/>
      </c>
      <c r="G85" s="32" t="str">
        <f t="shared" ca="1" si="14"/>
        <v/>
      </c>
      <c r="H85" s="44" t="str">
        <f ca="1">IF(COUNTIF($U$2:U1070,A85)=1,VLOOKUP(A85,Q:R,2), IF(COUNTIF($U$2:U1070,A85)=0,$D$9,""))</f>
        <v/>
      </c>
      <c r="I85" s="31" t="str">
        <f t="shared" ca="1" si="15"/>
        <v/>
      </c>
      <c r="J85" s="32" t="str">
        <f t="shared" ca="1" si="16"/>
        <v/>
      </c>
      <c r="K85" s="77" t="str">
        <f t="shared" ca="1" si="17"/>
        <v/>
      </c>
      <c r="M85" s="159">
        <v>45888.625</v>
      </c>
      <c r="N85" s="3">
        <v>94.8</v>
      </c>
      <c r="O85" s="159">
        <v>45884.625</v>
      </c>
      <c r="P85" s="3">
        <v>100.946</v>
      </c>
      <c r="S85" s="159" t="str">
        <f t="shared" si="18"/>
        <v/>
      </c>
      <c r="T85" s="159" t="str">
        <f t="shared" si="19"/>
        <v/>
      </c>
    </row>
    <row r="86" spans="1:20">
      <c r="A86" s="164" t="str">
        <f t="shared" ca="1" si="11"/>
        <v/>
      </c>
      <c r="B86" s="44" t="str">
        <f ca="1">IF(COUNTIF($U$2:U1071,A86)=1,VLOOKUP(A86,M:N,2), IF(COUNTIF($U$2:U1071,A86)=0,$B$9,""))</f>
        <v/>
      </c>
      <c r="C86" s="31" t="str">
        <f t="shared" ca="1" si="20"/>
        <v/>
      </c>
      <c r="D86" s="32" t="str">
        <f t="shared" ca="1" si="12"/>
        <v/>
      </c>
      <c r="E86" s="44" t="str">
        <f ca="1">IF(COUNTIF($U$2:U1071,A86)=1,VLOOKUP(A86,O:P,2), IF(COUNTIF($U$2:U1071,A86)=0,$C$9,""))</f>
        <v/>
      </c>
      <c r="F86" s="31" t="str">
        <f t="shared" ca="1" si="13"/>
        <v/>
      </c>
      <c r="G86" s="32" t="str">
        <f t="shared" ca="1" si="14"/>
        <v/>
      </c>
      <c r="H86" s="44" t="str">
        <f ca="1">IF(COUNTIF($U$2:U1071,A86)=1,VLOOKUP(A86,Q:R,2), IF(COUNTIF($U$2:U1071,A86)=0,$D$9,""))</f>
        <v/>
      </c>
      <c r="I86" s="31" t="str">
        <f t="shared" ca="1" si="15"/>
        <v/>
      </c>
      <c r="J86" s="32" t="str">
        <f t="shared" ca="1" si="16"/>
        <v/>
      </c>
      <c r="K86" s="77" t="str">
        <f t="shared" ca="1" si="17"/>
        <v/>
      </c>
      <c r="M86" s="159">
        <v>45889.625</v>
      </c>
      <c r="N86" s="3">
        <v>94.64</v>
      </c>
      <c r="O86" s="159">
        <v>45887.625</v>
      </c>
      <c r="P86" s="3">
        <v>100.953</v>
      </c>
      <c r="S86" s="159" t="str">
        <f t="shared" si="18"/>
        <v/>
      </c>
      <c r="T86" s="159" t="str">
        <f t="shared" si="19"/>
        <v/>
      </c>
    </row>
    <row r="87" spans="1:20">
      <c r="A87" s="164" t="str">
        <f t="shared" ca="1" si="11"/>
        <v/>
      </c>
      <c r="B87" s="44" t="str">
        <f ca="1">IF(COUNTIF($U$2:U1072,A87)=1,VLOOKUP(A87,M:N,2), IF(COUNTIF($U$2:U1072,A87)=0,$B$9,""))</f>
        <v/>
      </c>
      <c r="C87" s="31" t="str">
        <f t="shared" ca="1" si="20"/>
        <v/>
      </c>
      <c r="D87" s="32" t="str">
        <f t="shared" ca="1" si="12"/>
        <v/>
      </c>
      <c r="E87" s="44" t="str">
        <f ca="1">IF(COUNTIF($U$2:U1072,A87)=1,VLOOKUP(A87,O:P,2), IF(COUNTIF($U$2:U1072,A87)=0,$C$9,""))</f>
        <v/>
      </c>
      <c r="F87" s="31" t="str">
        <f t="shared" ca="1" si="13"/>
        <v/>
      </c>
      <c r="G87" s="32" t="str">
        <f t="shared" ca="1" si="14"/>
        <v/>
      </c>
      <c r="H87" s="44" t="str">
        <f ca="1">IF(COUNTIF($U$2:U1072,A87)=1,VLOOKUP(A87,Q:R,2), IF(COUNTIF($U$2:U1072,A87)=0,$D$9,""))</f>
        <v/>
      </c>
      <c r="I87" s="31" t="str">
        <f t="shared" ca="1" si="15"/>
        <v/>
      </c>
      <c r="J87" s="32" t="str">
        <f t="shared" ca="1" si="16"/>
        <v/>
      </c>
      <c r="K87" s="77" t="str">
        <f t="shared" ca="1" si="17"/>
        <v/>
      </c>
      <c r="M87" s="159">
        <v>45890.625</v>
      </c>
      <c r="N87" s="3">
        <v>94.47</v>
      </c>
      <c r="O87" s="159">
        <v>45888.625</v>
      </c>
      <c r="P87" s="3">
        <v>100.99</v>
      </c>
      <c r="S87" s="159" t="str">
        <f t="shared" si="18"/>
        <v/>
      </c>
      <c r="T87" s="159" t="str">
        <f t="shared" si="19"/>
        <v/>
      </c>
    </row>
    <row r="88" spans="1:20">
      <c r="A88" s="164" t="str">
        <f t="shared" ca="1" si="11"/>
        <v/>
      </c>
      <c r="B88" s="44" t="str">
        <f ca="1">IF(COUNTIF($U$2:U1073,A88)=1,VLOOKUP(A88,M:N,2), IF(COUNTIF($U$2:U1073,A88)=0,$B$9,""))</f>
        <v/>
      </c>
      <c r="C88" s="31" t="str">
        <f t="shared" ca="1" si="20"/>
        <v/>
      </c>
      <c r="D88" s="32" t="str">
        <f t="shared" ca="1" si="12"/>
        <v/>
      </c>
      <c r="E88" s="44" t="str">
        <f ca="1">IF(COUNTIF($U$2:U1073,A88)=1,VLOOKUP(A88,O:P,2), IF(COUNTIF($U$2:U1073,A88)=0,$C$9,""))</f>
        <v/>
      </c>
      <c r="F88" s="31" t="str">
        <f t="shared" ca="1" si="13"/>
        <v/>
      </c>
      <c r="G88" s="32" t="str">
        <f t="shared" ca="1" si="14"/>
        <v/>
      </c>
      <c r="H88" s="44" t="str">
        <f ca="1">IF(COUNTIF($U$2:U1073,A88)=1,VLOOKUP(A88,Q:R,2), IF(COUNTIF($U$2:U1073,A88)=0,$D$9,""))</f>
        <v/>
      </c>
      <c r="I88" s="31" t="str">
        <f t="shared" ca="1" si="15"/>
        <v/>
      </c>
      <c r="J88" s="32" t="str">
        <f t="shared" ca="1" si="16"/>
        <v/>
      </c>
      <c r="K88" s="77" t="str">
        <f t="shared" ca="1" si="17"/>
        <v/>
      </c>
      <c r="M88" s="159">
        <v>45891.625</v>
      </c>
      <c r="N88" s="3">
        <v>94.76</v>
      </c>
      <c r="O88" s="159">
        <v>45889.625</v>
      </c>
      <c r="P88" s="3">
        <v>101.083</v>
      </c>
      <c r="S88" s="159" t="str">
        <f t="shared" si="18"/>
        <v/>
      </c>
      <c r="T88" s="159" t="str">
        <f t="shared" si="19"/>
        <v/>
      </c>
    </row>
    <row r="89" spans="1:20">
      <c r="A89" s="164" t="str">
        <f t="shared" ref="A89:A152" ca="1" si="21">IF(AND(ISBLANK(U78), A88 = $U$1),NOW(),IF(ISBLANK(U78),"",U78))</f>
        <v/>
      </c>
      <c r="B89" s="44" t="str">
        <f ca="1">IF(COUNTIF($U$2:U1074,A89)=1,VLOOKUP(A89,M:N,2), IF(COUNTIF($U$2:U1074,A89)=0,$B$9,""))</f>
        <v/>
      </c>
      <c r="C89" s="31" t="str">
        <f t="shared" ca="1" si="20"/>
        <v/>
      </c>
      <c r="D89" s="32" t="str">
        <f t="shared" ref="D89:D152" ca="1" si="22">IF(ISERROR(B89-2),"",-1*ROUNDUP(A89-$A$14,0)/360*$B$7*$B$5)</f>
        <v/>
      </c>
      <c r="E89" s="44" t="str">
        <f ca="1">IF(COUNTIF($U$2:U1074,A89)=1,VLOOKUP(A89,O:P,2), IF(COUNTIF($U$2:U1074,A89)=0,$C$9,""))</f>
        <v/>
      </c>
      <c r="F89" s="31" t="str">
        <f t="shared" ref="F89:F152" ca="1" si="23">IF(ISERROR(B89-2),"",(E89-$E$14)/100*$C$5)</f>
        <v/>
      </c>
      <c r="G89" s="32" t="str">
        <f t="shared" ref="G89:G152" ca="1" si="24">IF(ISERROR(B89-2),"",ROUNDUP(A89-$A$14,0)/360*$C$6*$C$5-ROUNDUP(A89-$A$14,0)/360*$C$7*$C$5*$E$14/100)</f>
        <v/>
      </c>
      <c r="H89" s="44" t="str">
        <f ca="1">IF(COUNTIF($U$2:U1074,A89)=1,VLOOKUP(A89,Q:R,2), IF(COUNTIF($U$2:U1074,A89)=0,$D$9,""))</f>
        <v/>
      </c>
      <c r="I89" s="31" t="str">
        <f t="shared" ref="I89:I152" ca="1" si="25">IF(ISERROR(B89-2),"",-1*(H89-$H$14)*$D$8*10^(-4)*$D$5)</f>
        <v/>
      </c>
      <c r="J89" s="32" t="str">
        <f t="shared" ref="J89:J152" ca="1" si="26">IF(ISERROR(B89-2),"",ROUNDUP(A89-$A$14,0)/360*$D$6*$D$5)</f>
        <v/>
      </c>
      <c r="K89" s="77" t="str">
        <f t="shared" ref="K89:K152" ca="1" si="27">IF(ISERROR(B89-2),"",C89+D89-F89-G89-I89-J89)</f>
        <v/>
      </c>
      <c r="M89" s="159">
        <v>45895.625</v>
      </c>
      <c r="N89" s="3">
        <v>94.59</v>
      </c>
      <c r="O89" s="159">
        <v>45890.625</v>
      </c>
      <c r="P89" s="3">
        <v>100.955</v>
      </c>
      <c r="S89" s="159" t="str">
        <f t="shared" si="18"/>
        <v/>
      </c>
      <c r="T89" s="159" t="str">
        <f t="shared" si="19"/>
        <v/>
      </c>
    </row>
    <row r="90" spans="1:20">
      <c r="A90" s="164" t="str">
        <f t="shared" ca="1" si="21"/>
        <v/>
      </c>
      <c r="B90" s="44" t="str">
        <f ca="1">IF(COUNTIF($U$2:U1075,A90)=1,VLOOKUP(A90,M:N,2), IF(COUNTIF($U$2:U1075,A90)=0,$B$9,""))</f>
        <v/>
      </c>
      <c r="C90" s="31" t="str">
        <f t="shared" ca="1" si="20"/>
        <v/>
      </c>
      <c r="D90" s="32" t="str">
        <f t="shared" ca="1" si="22"/>
        <v/>
      </c>
      <c r="E90" s="44" t="str">
        <f ca="1">IF(COUNTIF($U$2:U1075,A90)=1,VLOOKUP(A90,O:P,2), IF(COUNTIF($U$2:U1075,A90)=0,$C$9,""))</f>
        <v/>
      </c>
      <c r="F90" s="31" t="str">
        <f t="shared" ca="1" si="23"/>
        <v/>
      </c>
      <c r="G90" s="32" t="str">
        <f t="shared" ca="1" si="24"/>
        <v/>
      </c>
      <c r="H90" s="44" t="str">
        <f ca="1">IF(COUNTIF($U$2:U1075,A90)=1,VLOOKUP(A90,Q:R,2), IF(COUNTIF($U$2:U1075,A90)=0,$D$9,""))</f>
        <v/>
      </c>
      <c r="I90" s="31" t="str">
        <f t="shared" ca="1" si="25"/>
        <v/>
      </c>
      <c r="J90" s="32" t="str">
        <f t="shared" ca="1" si="26"/>
        <v/>
      </c>
      <c r="K90" s="77" t="str">
        <f t="shared" ca="1" si="27"/>
        <v/>
      </c>
      <c r="M90" s="159">
        <v>45896.625</v>
      </c>
      <c r="N90" s="3">
        <v>94.56</v>
      </c>
      <c r="O90" s="159">
        <v>45891.625</v>
      </c>
      <c r="P90" s="3">
        <v>101.027</v>
      </c>
      <c r="S90" s="159" t="str">
        <f t="shared" si="18"/>
        <v/>
      </c>
      <c r="T90" s="159" t="str">
        <f t="shared" si="19"/>
        <v/>
      </c>
    </row>
    <row r="91" spans="1:20">
      <c r="A91" s="164" t="str">
        <f t="shared" ca="1" si="21"/>
        <v/>
      </c>
      <c r="B91" s="44" t="str">
        <f ca="1">IF(COUNTIF($U$2:U1076,A91)=1,VLOOKUP(A91,M:N,2), IF(COUNTIF($U$2:U1076,A91)=0,$B$9,""))</f>
        <v/>
      </c>
      <c r="C91" s="31" t="str">
        <f t="shared" ca="1" si="20"/>
        <v/>
      </c>
      <c r="D91" s="32" t="str">
        <f t="shared" ca="1" si="22"/>
        <v/>
      </c>
      <c r="E91" s="44" t="str">
        <f ca="1">IF(COUNTIF($U$2:U1076,A91)=1,VLOOKUP(A91,O:P,2), IF(COUNTIF($U$2:U1076,A91)=0,$C$9,""))</f>
        <v/>
      </c>
      <c r="F91" s="31" t="str">
        <f t="shared" ca="1" si="23"/>
        <v/>
      </c>
      <c r="G91" s="32" t="str">
        <f t="shared" ca="1" si="24"/>
        <v/>
      </c>
      <c r="H91" s="44" t="str">
        <f ca="1">IF(COUNTIF($U$2:U1076,A91)=1,VLOOKUP(A91,Q:R,2), IF(COUNTIF($U$2:U1076,A91)=0,$D$9,""))</f>
        <v/>
      </c>
      <c r="I91" s="31" t="str">
        <f t="shared" ca="1" si="25"/>
        <v/>
      </c>
      <c r="J91" s="32" t="str">
        <f t="shared" ca="1" si="26"/>
        <v/>
      </c>
      <c r="K91" s="77" t="str">
        <f t="shared" ca="1" si="27"/>
        <v/>
      </c>
      <c r="M91" s="159">
        <v>45897.625</v>
      </c>
      <c r="N91" s="3">
        <v>94.44</v>
      </c>
      <c r="O91" s="159">
        <v>45894.625</v>
      </c>
      <c r="P91" s="3">
        <v>100.916</v>
      </c>
      <c r="S91" s="159" t="str">
        <f t="shared" si="18"/>
        <v/>
      </c>
      <c r="T91" s="159" t="str">
        <f t="shared" si="19"/>
        <v/>
      </c>
    </row>
    <row r="92" spans="1:20">
      <c r="A92" s="164" t="str">
        <f t="shared" ca="1" si="21"/>
        <v/>
      </c>
      <c r="B92" s="44" t="str">
        <f ca="1">IF(COUNTIF($U$2:U1077,A92)=1,VLOOKUP(A92,M:N,2), IF(COUNTIF($U$2:U1077,A92)=0,$B$9,""))</f>
        <v/>
      </c>
      <c r="C92" s="31" t="str">
        <f t="shared" ca="1" si="20"/>
        <v/>
      </c>
      <c r="D92" s="32" t="str">
        <f t="shared" ca="1" si="22"/>
        <v/>
      </c>
      <c r="E92" s="44" t="str">
        <f ca="1">IF(COUNTIF($U$2:U1077,A92)=1,VLOOKUP(A92,O:P,2), IF(COUNTIF($U$2:U1077,A92)=0,$C$9,""))</f>
        <v/>
      </c>
      <c r="F92" s="31" t="str">
        <f t="shared" ca="1" si="23"/>
        <v/>
      </c>
      <c r="G92" s="32" t="str">
        <f t="shared" ca="1" si="24"/>
        <v/>
      </c>
      <c r="H92" s="44" t="str">
        <f ca="1">IF(COUNTIF($U$2:U1077,A92)=1,VLOOKUP(A92,Q:R,2), IF(COUNTIF($U$2:U1077,A92)=0,$D$9,""))</f>
        <v/>
      </c>
      <c r="I92" s="31" t="str">
        <f t="shared" ca="1" si="25"/>
        <v/>
      </c>
      <c r="J92" s="32" t="str">
        <f t="shared" ca="1" si="26"/>
        <v/>
      </c>
      <c r="K92" s="77" t="str">
        <f t="shared" ca="1" si="27"/>
        <v/>
      </c>
      <c r="M92" s="159">
        <v>45898.625</v>
      </c>
      <c r="N92" s="3">
        <v>94.44</v>
      </c>
      <c r="O92" s="159">
        <v>45895.625</v>
      </c>
      <c r="P92" s="3">
        <v>101.051</v>
      </c>
      <c r="S92" s="159" t="str">
        <f t="shared" si="18"/>
        <v/>
      </c>
      <c r="T92" s="159" t="str">
        <f t="shared" si="19"/>
        <v/>
      </c>
    </row>
    <row r="93" spans="1:20">
      <c r="A93" s="164" t="str">
        <f t="shared" ca="1" si="21"/>
        <v/>
      </c>
      <c r="B93" s="44" t="str">
        <f ca="1">IF(COUNTIF($U$2:U1078,A93)=1,VLOOKUP(A93,M:N,2), IF(COUNTIF($U$2:U1078,A93)=0,$B$9,""))</f>
        <v/>
      </c>
      <c r="C93" s="31" t="str">
        <f t="shared" ca="1" si="20"/>
        <v/>
      </c>
      <c r="D93" s="32" t="str">
        <f t="shared" ca="1" si="22"/>
        <v/>
      </c>
      <c r="E93" s="44" t="str">
        <f ca="1">IF(COUNTIF($U$2:U1078,A93)=1,VLOOKUP(A93,O:P,2), IF(COUNTIF($U$2:U1078,A93)=0,$C$9,""))</f>
        <v/>
      </c>
      <c r="F93" s="31" t="str">
        <f t="shared" ca="1" si="23"/>
        <v/>
      </c>
      <c r="G93" s="32" t="str">
        <f t="shared" ca="1" si="24"/>
        <v/>
      </c>
      <c r="H93" s="44" t="str">
        <f ca="1">IF(COUNTIF($U$2:U1078,A93)=1,VLOOKUP(A93,Q:R,2), IF(COUNTIF($U$2:U1078,A93)=0,$D$9,""))</f>
        <v/>
      </c>
      <c r="I93" s="31" t="str">
        <f t="shared" ca="1" si="25"/>
        <v/>
      </c>
      <c r="J93" s="32" t="str">
        <f t="shared" ca="1" si="26"/>
        <v/>
      </c>
      <c r="K93" s="77" t="str">
        <f t="shared" ca="1" si="27"/>
        <v/>
      </c>
      <c r="M93" s="159">
        <v>45901.625</v>
      </c>
      <c r="N93" s="3">
        <v>94.4</v>
      </c>
      <c r="O93" s="159">
        <v>45896.625</v>
      </c>
      <c r="P93" s="3">
        <v>101.142</v>
      </c>
      <c r="S93" s="159" t="str">
        <f t="shared" si="18"/>
        <v/>
      </c>
      <c r="T93" s="159" t="str">
        <f t="shared" si="19"/>
        <v/>
      </c>
    </row>
    <row r="94" spans="1:20">
      <c r="A94" s="164" t="str">
        <f t="shared" ca="1" si="21"/>
        <v/>
      </c>
      <c r="B94" s="44" t="str">
        <f ca="1">IF(COUNTIF($U$2:U1079,A94)=1,VLOOKUP(A94,M:N,2), IF(COUNTIF($U$2:U1079,A94)=0,$B$9,""))</f>
        <v/>
      </c>
      <c r="C94" s="31" t="str">
        <f t="shared" ca="1" si="20"/>
        <v/>
      </c>
      <c r="D94" s="32" t="str">
        <f t="shared" ca="1" si="22"/>
        <v/>
      </c>
      <c r="E94" s="44" t="str">
        <f ca="1">IF(COUNTIF($U$2:U1079,A94)=1,VLOOKUP(A94,O:P,2), IF(COUNTIF($U$2:U1079,A94)=0,$C$9,""))</f>
        <v/>
      </c>
      <c r="F94" s="31" t="str">
        <f t="shared" ca="1" si="23"/>
        <v/>
      </c>
      <c r="G94" s="32" t="str">
        <f t="shared" ca="1" si="24"/>
        <v/>
      </c>
      <c r="H94" s="44" t="str">
        <f ca="1">IF(COUNTIF($U$2:U1079,A94)=1,VLOOKUP(A94,Q:R,2), IF(COUNTIF($U$2:U1079,A94)=0,$D$9,""))</f>
        <v/>
      </c>
      <c r="I94" s="31" t="str">
        <f t="shared" ca="1" si="25"/>
        <v/>
      </c>
      <c r="J94" s="32" t="str">
        <f t="shared" ca="1" si="26"/>
        <v/>
      </c>
      <c r="K94" s="77" t="str">
        <f t="shared" ca="1" si="27"/>
        <v/>
      </c>
      <c r="M94" s="159">
        <v>45902.625</v>
      </c>
      <c r="N94" s="3">
        <v>94.24</v>
      </c>
      <c r="O94" s="159">
        <v>45897.625</v>
      </c>
      <c r="P94" s="3">
        <v>101.092</v>
      </c>
      <c r="S94" s="159" t="str">
        <f t="shared" si="18"/>
        <v/>
      </c>
      <c r="T94" s="159" t="str">
        <f t="shared" si="19"/>
        <v/>
      </c>
    </row>
    <row r="95" spans="1:20">
      <c r="A95" s="164" t="str">
        <f t="shared" ca="1" si="21"/>
        <v/>
      </c>
      <c r="B95" s="44" t="str">
        <f ca="1">IF(COUNTIF($U$2:U1080,A95)=1,VLOOKUP(A95,M:N,2), IF(COUNTIF($U$2:U1080,A95)=0,$B$9,""))</f>
        <v/>
      </c>
      <c r="C95" s="31" t="str">
        <f t="shared" ca="1" si="20"/>
        <v/>
      </c>
      <c r="D95" s="32" t="str">
        <f t="shared" ca="1" si="22"/>
        <v/>
      </c>
      <c r="E95" s="44" t="str">
        <f ca="1">IF(COUNTIF($U$2:U1080,A95)=1,VLOOKUP(A95,O:P,2), IF(COUNTIF($U$2:U1080,A95)=0,$C$9,""))</f>
        <v/>
      </c>
      <c r="F95" s="31" t="str">
        <f t="shared" ca="1" si="23"/>
        <v/>
      </c>
      <c r="G95" s="32" t="str">
        <f t="shared" ca="1" si="24"/>
        <v/>
      </c>
      <c r="H95" s="44" t="str">
        <f ca="1">IF(COUNTIF($U$2:U1080,A95)=1,VLOOKUP(A95,Q:R,2), IF(COUNTIF($U$2:U1080,A95)=0,$D$9,""))</f>
        <v/>
      </c>
      <c r="I95" s="31" t="str">
        <f t="shared" ca="1" si="25"/>
        <v/>
      </c>
      <c r="J95" s="32" t="str">
        <f t="shared" ca="1" si="26"/>
        <v/>
      </c>
      <c r="K95" s="77" t="str">
        <f t="shared" ca="1" si="27"/>
        <v/>
      </c>
      <c r="M95" s="159">
        <v>45903.625</v>
      </c>
      <c r="N95" s="3">
        <v>94.38</v>
      </c>
      <c r="O95" s="159">
        <v>45898.625</v>
      </c>
      <c r="P95" s="3">
        <v>101.096</v>
      </c>
      <c r="S95" s="159" t="str">
        <f t="shared" si="18"/>
        <v/>
      </c>
      <c r="T95" s="159" t="str">
        <f t="shared" si="19"/>
        <v/>
      </c>
    </row>
    <row r="96" spans="1:20">
      <c r="A96" s="164" t="str">
        <f t="shared" ca="1" si="21"/>
        <v/>
      </c>
      <c r="B96" s="44" t="str">
        <f ca="1">IF(COUNTIF($U$2:U1081,A96)=1,VLOOKUP(A96,M:N,2), IF(COUNTIF($U$2:U1081,A96)=0,$B$9,""))</f>
        <v/>
      </c>
      <c r="C96" s="31" t="str">
        <f t="shared" ca="1" si="20"/>
        <v/>
      </c>
      <c r="D96" s="32" t="str">
        <f t="shared" ca="1" si="22"/>
        <v/>
      </c>
      <c r="E96" s="44" t="str">
        <f ca="1">IF(COUNTIF($U$2:U1081,A96)=1,VLOOKUP(A96,O:P,2), IF(COUNTIF($U$2:U1081,A96)=0,$C$9,""))</f>
        <v/>
      </c>
      <c r="F96" s="31" t="str">
        <f t="shared" ca="1" si="23"/>
        <v/>
      </c>
      <c r="G96" s="32" t="str">
        <f t="shared" ca="1" si="24"/>
        <v/>
      </c>
      <c r="H96" s="44" t="str">
        <f ca="1">IF(COUNTIF($U$2:U1081,A96)=1,VLOOKUP(A96,Q:R,2), IF(COUNTIF($U$2:U1081,A96)=0,$D$9,""))</f>
        <v/>
      </c>
      <c r="I96" s="31" t="str">
        <f t="shared" ca="1" si="25"/>
        <v/>
      </c>
      <c r="J96" s="32" t="str">
        <f t="shared" ca="1" si="26"/>
        <v/>
      </c>
      <c r="K96" s="77" t="str">
        <f t="shared" ca="1" si="27"/>
        <v/>
      </c>
      <c r="M96" s="159">
        <v>45904.625</v>
      </c>
      <c r="N96" s="3">
        <v>94.54</v>
      </c>
      <c r="O96" s="159">
        <v>45901.625</v>
      </c>
      <c r="P96" s="3">
        <v>101.01900000000001</v>
      </c>
      <c r="S96" s="159" t="str">
        <f t="shared" si="18"/>
        <v/>
      </c>
      <c r="T96" s="159" t="str">
        <f t="shared" si="19"/>
        <v/>
      </c>
    </row>
    <row r="97" spans="1:20">
      <c r="A97" s="164" t="str">
        <f t="shared" ca="1" si="21"/>
        <v/>
      </c>
      <c r="B97" s="44" t="str">
        <f ca="1">IF(COUNTIF($U$2:U1082,A97)=1,VLOOKUP(A97,M:N,2), IF(COUNTIF($U$2:U1082,A97)=0,$B$9,""))</f>
        <v/>
      </c>
      <c r="C97" s="31" t="str">
        <f t="shared" ca="1" si="20"/>
        <v/>
      </c>
      <c r="D97" s="32" t="str">
        <f t="shared" ca="1" si="22"/>
        <v/>
      </c>
      <c r="E97" s="44" t="str">
        <f ca="1">IF(COUNTIF($U$2:U1082,A97)=1,VLOOKUP(A97,O:P,2), IF(COUNTIF($U$2:U1082,A97)=0,$C$9,""))</f>
        <v/>
      </c>
      <c r="F97" s="31" t="str">
        <f t="shared" ca="1" si="23"/>
        <v/>
      </c>
      <c r="G97" s="32" t="str">
        <f t="shared" ca="1" si="24"/>
        <v/>
      </c>
      <c r="H97" s="44" t="str">
        <f ca="1">IF(COUNTIF($U$2:U1082,A97)=1,VLOOKUP(A97,Q:R,2), IF(COUNTIF($U$2:U1082,A97)=0,$D$9,""))</f>
        <v/>
      </c>
      <c r="I97" s="31" t="str">
        <f t="shared" ca="1" si="25"/>
        <v/>
      </c>
      <c r="J97" s="32" t="str">
        <f t="shared" ca="1" si="26"/>
        <v/>
      </c>
      <c r="K97" s="77" t="str">
        <f t="shared" ca="1" si="27"/>
        <v/>
      </c>
      <c r="M97" s="159">
        <v>45905.625</v>
      </c>
      <c r="N97" s="3">
        <v>94.64</v>
      </c>
      <c r="O97" s="159">
        <v>45902.625</v>
      </c>
      <c r="P97" s="3">
        <v>100.976</v>
      </c>
      <c r="S97" s="159" t="str">
        <f t="shared" si="18"/>
        <v/>
      </c>
      <c r="T97" s="159" t="str">
        <f t="shared" si="19"/>
        <v/>
      </c>
    </row>
    <row r="98" spans="1:20">
      <c r="A98" s="164" t="str">
        <f t="shared" ca="1" si="21"/>
        <v/>
      </c>
      <c r="B98" s="44" t="str">
        <f ca="1">IF(COUNTIF($U$2:U1083,A98)=1,VLOOKUP(A98,M:N,2), IF(COUNTIF($U$2:U1083,A98)=0,$B$9,""))</f>
        <v/>
      </c>
      <c r="C98" s="31" t="str">
        <f t="shared" ca="1" si="20"/>
        <v/>
      </c>
      <c r="D98" s="32" t="str">
        <f t="shared" ca="1" si="22"/>
        <v/>
      </c>
      <c r="E98" s="44" t="str">
        <f ca="1">IF(COUNTIF($U$2:U1083,A98)=1,VLOOKUP(A98,O:P,2), IF(COUNTIF($U$2:U1083,A98)=0,$C$9,""))</f>
        <v/>
      </c>
      <c r="F98" s="31" t="str">
        <f t="shared" ca="1" si="23"/>
        <v/>
      </c>
      <c r="G98" s="32" t="str">
        <f t="shared" ca="1" si="24"/>
        <v/>
      </c>
      <c r="H98" s="44" t="str">
        <f ca="1">IF(COUNTIF($U$2:U1083,A98)=1,VLOOKUP(A98,Q:R,2), IF(COUNTIF($U$2:U1083,A98)=0,$D$9,""))</f>
        <v/>
      </c>
      <c r="I98" s="31" t="str">
        <f t="shared" ca="1" si="25"/>
        <v/>
      </c>
      <c r="J98" s="32" t="str">
        <f t="shared" ca="1" si="26"/>
        <v/>
      </c>
      <c r="K98" s="77" t="str">
        <f t="shared" ca="1" si="27"/>
        <v/>
      </c>
      <c r="M98" s="159">
        <v>45908.625</v>
      </c>
      <c r="N98" s="3">
        <v>94.65</v>
      </c>
      <c r="O98" s="159">
        <v>45903.625</v>
      </c>
      <c r="P98" s="3">
        <v>101.038</v>
      </c>
      <c r="S98" s="159" t="str">
        <f t="shared" si="18"/>
        <v/>
      </c>
      <c r="T98" s="159" t="str">
        <f t="shared" si="19"/>
        <v/>
      </c>
    </row>
    <row r="99" spans="1:20">
      <c r="A99" s="164" t="str">
        <f t="shared" ca="1" si="21"/>
        <v/>
      </c>
      <c r="B99" s="44" t="str">
        <f ca="1">IF(COUNTIF($U$2:U1084,A99)=1,VLOOKUP(A99,M:N,2), IF(COUNTIF($U$2:U1084,A99)=0,$B$9,""))</f>
        <v/>
      </c>
      <c r="C99" s="31" t="str">
        <f t="shared" ca="1" si="20"/>
        <v/>
      </c>
      <c r="D99" s="32" t="str">
        <f t="shared" ca="1" si="22"/>
        <v/>
      </c>
      <c r="E99" s="44" t="str">
        <f ca="1">IF(COUNTIF($U$2:U1084,A99)=1,VLOOKUP(A99,O:P,2), IF(COUNTIF($U$2:U1084,A99)=0,$C$9,""))</f>
        <v/>
      </c>
      <c r="F99" s="31" t="str">
        <f t="shared" ca="1" si="23"/>
        <v/>
      </c>
      <c r="G99" s="32" t="str">
        <f t="shared" ca="1" si="24"/>
        <v/>
      </c>
      <c r="H99" s="44" t="str">
        <f ca="1">IF(COUNTIF($U$2:U1084,A99)=1,VLOOKUP(A99,Q:R,2), IF(COUNTIF($U$2:U1084,A99)=0,$D$9,""))</f>
        <v/>
      </c>
      <c r="I99" s="31" t="str">
        <f t="shared" ca="1" si="25"/>
        <v/>
      </c>
      <c r="J99" s="32" t="str">
        <f t="shared" ca="1" si="26"/>
        <v/>
      </c>
      <c r="K99" s="77" t="str">
        <f t="shared" ca="1" si="27"/>
        <v/>
      </c>
      <c r="M99" s="159">
        <v>45909.625</v>
      </c>
      <c r="N99" s="3">
        <v>94.54</v>
      </c>
      <c r="O99" s="159">
        <v>45904.625</v>
      </c>
      <c r="P99" s="3">
        <v>101.06399999999999</v>
      </c>
      <c r="S99" s="159" t="str">
        <f t="shared" si="18"/>
        <v/>
      </c>
      <c r="T99" s="159" t="str">
        <f t="shared" si="19"/>
        <v/>
      </c>
    </row>
    <row r="100" spans="1:20">
      <c r="A100" s="164" t="str">
        <f t="shared" ca="1" si="21"/>
        <v/>
      </c>
      <c r="B100" s="44" t="str">
        <f ca="1">IF(COUNTIF($U$2:U1085,A100)=1,VLOOKUP(A100,M:N,2), IF(COUNTIF($U$2:U1085,A100)=0,$B$9,""))</f>
        <v/>
      </c>
      <c r="C100" s="31" t="str">
        <f t="shared" ca="1" si="20"/>
        <v/>
      </c>
      <c r="D100" s="32" t="str">
        <f t="shared" ca="1" si="22"/>
        <v/>
      </c>
      <c r="E100" s="44" t="str">
        <f ca="1">IF(COUNTIF($U$2:U1085,A100)=1,VLOOKUP(A100,O:P,2), IF(COUNTIF($U$2:U1085,A100)=0,$C$9,""))</f>
        <v/>
      </c>
      <c r="F100" s="31" t="str">
        <f t="shared" ca="1" si="23"/>
        <v/>
      </c>
      <c r="G100" s="32" t="str">
        <f t="shared" ca="1" si="24"/>
        <v/>
      </c>
      <c r="H100" s="44" t="str">
        <f ca="1">IF(COUNTIF($U$2:U1085,A100)=1,VLOOKUP(A100,Q:R,2), IF(COUNTIF($U$2:U1085,A100)=0,$D$9,""))</f>
        <v/>
      </c>
      <c r="I100" s="31" t="str">
        <f t="shared" ca="1" si="25"/>
        <v/>
      </c>
      <c r="J100" s="32" t="str">
        <f t="shared" ca="1" si="26"/>
        <v/>
      </c>
      <c r="K100" s="77" t="str">
        <f t="shared" ca="1" si="27"/>
        <v/>
      </c>
      <c r="M100" s="159">
        <v>45910.625</v>
      </c>
      <c r="N100" s="3">
        <v>94.53</v>
      </c>
      <c r="O100" s="159">
        <v>45905.625</v>
      </c>
      <c r="P100" s="3">
        <v>101.19</v>
      </c>
      <c r="S100" s="159" t="str">
        <f t="shared" si="18"/>
        <v/>
      </c>
      <c r="T100" s="159" t="str">
        <f t="shared" si="19"/>
        <v/>
      </c>
    </row>
    <row r="101" spans="1:20">
      <c r="A101" s="164" t="str">
        <f t="shared" ca="1" si="21"/>
        <v/>
      </c>
      <c r="B101" s="44" t="str">
        <f ca="1">IF(COUNTIF($U$2:U1086,A101)=1,VLOOKUP(A101,M:N,2), IF(COUNTIF($U$2:U1086,A101)=0,$B$9,""))</f>
        <v/>
      </c>
      <c r="C101" s="31" t="str">
        <f t="shared" ca="1" si="20"/>
        <v/>
      </c>
      <c r="D101" s="32" t="str">
        <f t="shared" ca="1" si="22"/>
        <v/>
      </c>
      <c r="E101" s="44" t="str">
        <f ca="1">IF(COUNTIF($U$2:U1086,A101)=1,VLOOKUP(A101,O:P,2), IF(COUNTIF($U$2:U1086,A101)=0,$C$9,""))</f>
        <v/>
      </c>
      <c r="F101" s="31" t="str">
        <f t="shared" ca="1" si="23"/>
        <v/>
      </c>
      <c r="G101" s="32" t="str">
        <f t="shared" ca="1" si="24"/>
        <v/>
      </c>
      <c r="H101" s="44" t="str">
        <f ca="1">IF(COUNTIF($U$2:U1086,A101)=1,VLOOKUP(A101,Q:R,2), IF(COUNTIF($U$2:U1086,A101)=0,$D$9,""))</f>
        <v/>
      </c>
      <c r="I101" s="31" t="str">
        <f t="shared" ca="1" si="25"/>
        <v/>
      </c>
      <c r="J101" s="32" t="str">
        <f t="shared" ca="1" si="26"/>
        <v/>
      </c>
      <c r="K101" s="77" t="str">
        <f t="shared" ca="1" si="27"/>
        <v/>
      </c>
      <c r="M101" s="159">
        <v>45911.625</v>
      </c>
      <c r="N101" s="3">
        <v>92.29</v>
      </c>
      <c r="O101" s="159">
        <v>45908.625</v>
      </c>
      <c r="P101" s="3">
        <v>101.23099999999999</v>
      </c>
      <c r="S101" s="159" t="str">
        <f t="shared" si="18"/>
        <v/>
      </c>
      <c r="T101" s="159" t="str">
        <f t="shared" si="19"/>
        <v/>
      </c>
    </row>
    <row r="102" spans="1:20">
      <c r="A102" s="164" t="str">
        <f t="shared" ca="1" si="21"/>
        <v/>
      </c>
      <c r="B102" s="44" t="str">
        <f ca="1">IF(COUNTIF($U$2:U1087,A102)=1,VLOOKUP(A102,M:N,2), IF(COUNTIF($U$2:U1087,A102)=0,$B$9,""))</f>
        <v/>
      </c>
      <c r="C102" s="31" t="str">
        <f t="shared" ca="1" si="20"/>
        <v/>
      </c>
      <c r="D102" s="32" t="str">
        <f t="shared" ca="1" si="22"/>
        <v/>
      </c>
      <c r="E102" s="44" t="str">
        <f ca="1">IF(COUNTIF($U$2:U1087,A102)=1,VLOOKUP(A102,O:P,2), IF(COUNTIF($U$2:U1087,A102)=0,$C$9,""))</f>
        <v/>
      </c>
      <c r="F102" s="31" t="str">
        <f t="shared" ca="1" si="23"/>
        <v/>
      </c>
      <c r="G102" s="32" t="str">
        <f t="shared" ca="1" si="24"/>
        <v/>
      </c>
      <c r="H102" s="44" t="str">
        <f ca="1">IF(COUNTIF($U$2:U1087,A102)=1,VLOOKUP(A102,Q:R,2), IF(COUNTIF($U$2:U1087,A102)=0,$D$9,""))</f>
        <v/>
      </c>
      <c r="I102" s="31" t="str">
        <f t="shared" ca="1" si="25"/>
        <v/>
      </c>
      <c r="J102" s="32" t="str">
        <f t="shared" ca="1" si="26"/>
        <v/>
      </c>
      <c r="K102" s="77" t="str">
        <f t="shared" ca="1" si="27"/>
        <v/>
      </c>
      <c r="M102" s="159">
        <v>45912.625</v>
      </c>
      <c r="N102" s="3">
        <v>92.46</v>
      </c>
      <c r="O102" s="159">
        <v>45909.625</v>
      </c>
      <c r="P102" s="3">
        <v>101.163</v>
      </c>
      <c r="S102" s="159" t="str">
        <f t="shared" si="18"/>
        <v/>
      </c>
      <c r="T102" s="159" t="str">
        <f t="shared" si="19"/>
        <v/>
      </c>
    </row>
    <row r="103" spans="1:20">
      <c r="A103" s="164" t="str">
        <f t="shared" ca="1" si="21"/>
        <v/>
      </c>
      <c r="B103" s="44" t="str">
        <f ca="1">IF(COUNTIF($U$2:U1088,A103)=1,VLOOKUP(A103,M:N,2), IF(COUNTIF($U$2:U1088,A103)=0,$B$9,""))</f>
        <v/>
      </c>
      <c r="C103" s="31" t="str">
        <f t="shared" ca="1" si="20"/>
        <v/>
      </c>
      <c r="D103" s="32" t="str">
        <f t="shared" ca="1" si="22"/>
        <v/>
      </c>
      <c r="E103" s="44" t="str">
        <f ca="1">IF(COUNTIF($U$2:U1088,A103)=1,VLOOKUP(A103,O:P,2), IF(COUNTIF($U$2:U1088,A103)=0,$C$9,""))</f>
        <v/>
      </c>
      <c r="F103" s="31" t="str">
        <f t="shared" ca="1" si="23"/>
        <v/>
      </c>
      <c r="G103" s="32" t="str">
        <f t="shared" ca="1" si="24"/>
        <v/>
      </c>
      <c r="H103" s="44" t="str">
        <f ca="1">IF(COUNTIF($U$2:U1088,A103)=1,VLOOKUP(A103,Q:R,2), IF(COUNTIF($U$2:U1088,A103)=0,$D$9,""))</f>
        <v/>
      </c>
      <c r="I103" s="31" t="str">
        <f t="shared" ca="1" si="25"/>
        <v/>
      </c>
      <c r="J103" s="32" t="str">
        <f t="shared" ca="1" si="26"/>
        <v/>
      </c>
      <c r="K103" s="77" t="str">
        <f t="shared" ca="1" si="27"/>
        <v/>
      </c>
      <c r="M103" s="159">
        <v>45915.625</v>
      </c>
      <c r="N103" s="3">
        <v>92.46</v>
      </c>
      <c r="O103" s="159">
        <v>45910.625</v>
      </c>
      <c r="P103" s="3">
        <v>101.126</v>
      </c>
      <c r="S103" s="159" t="str">
        <f t="shared" si="18"/>
        <v/>
      </c>
      <c r="T103" s="159" t="str">
        <f t="shared" si="19"/>
        <v/>
      </c>
    </row>
    <row r="104" spans="1:20">
      <c r="A104" s="164" t="str">
        <f t="shared" ca="1" si="21"/>
        <v/>
      </c>
      <c r="B104" s="44" t="str">
        <f ca="1">IF(COUNTIF($U$2:U1089,A104)=1,VLOOKUP(A104,M:N,2), IF(COUNTIF($U$2:U1089,A104)=0,$B$9,""))</f>
        <v/>
      </c>
      <c r="C104" s="31" t="str">
        <f t="shared" ca="1" si="20"/>
        <v/>
      </c>
      <c r="D104" s="32" t="str">
        <f t="shared" ca="1" si="22"/>
        <v/>
      </c>
      <c r="E104" s="44" t="str">
        <f ca="1">IF(COUNTIF($U$2:U1089,A104)=1,VLOOKUP(A104,O:P,2), IF(COUNTIF($U$2:U1089,A104)=0,$C$9,""))</f>
        <v/>
      </c>
      <c r="F104" s="31" t="str">
        <f t="shared" ca="1" si="23"/>
        <v/>
      </c>
      <c r="G104" s="32" t="str">
        <f t="shared" ca="1" si="24"/>
        <v/>
      </c>
      <c r="H104" s="44" t="str">
        <f ca="1">IF(COUNTIF($U$2:U1089,A104)=1,VLOOKUP(A104,Q:R,2), IF(COUNTIF($U$2:U1089,A104)=0,$D$9,""))</f>
        <v/>
      </c>
      <c r="I104" s="31" t="str">
        <f t="shared" ca="1" si="25"/>
        <v/>
      </c>
      <c r="J104" s="32" t="str">
        <f t="shared" ca="1" si="26"/>
        <v/>
      </c>
      <c r="K104" s="77" t="str">
        <f t="shared" ca="1" si="27"/>
        <v/>
      </c>
      <c r="M104" s="159">
        <v>45916.625</v>
      </c>
      <c r="N104" s="3">
        <v>92.35</v>
      </c>
      <c r="O104" s="159">
        <v>45911.625</v>
      </c>
      <c r="P104" s="3">
        <v>101.012</v>
      </c>
      <c r="S104" s="159" t="str">
        <f t="shared" si="18"/>
        <v/>
      </c>
      <c r="T104" s="159" t="str">
        <f t="shared" si="19"/>
        <v/>
      </c>
    </row>
    <row r="105" spans="1:20">
      <c r="A105" s="164" t="str">
        <f t="shared" ca="1" si="21"/>
        <v/>
      </c>
      <c r="B105" s="44" t="str">
        <f ca="1">IF(COUNTIF($U$2:U1090,A105)=1,VLOOKUP(A105,M:N,2), IF(COUNTIF($U$2:U1090,A105)=0,$B$9,""))</f>
        <v/>
      </c>
      <c r="C105" s="31" t="str">
        <f t="shared" ca="1" si="20"/>
        <v/>
      </c>
      <c r="D105" s="32" t="str">
        <f t="shared" ca="1" si="22"/>
        <v/>
      </c>
      <c r="E105" s="44" t="str">
        <f ca="1">IF(COUNTIF($U$2:U1090,A105)=1,VLOOKUP(A105,O:P,2), IF(COUNTIF($U$2:U1090,A105)=0,$C$9,""))</f>
        <v/>
      </c>
      <c r="F105" s="31" t="str">
        <f t="shared" ca="1" si="23"/>
        <v/>
      </c>
      <c r="G105" s="32" t="str">
        <f t="shared" ca="1" si="24"/>
        <v/>
      </c>
      <c r="H105" s="44" t="str">
        <f ca="1">IF(COUNTIF($U$2:U1090,A105)=1,VLOOKUP(A105,Q:R,2), IF(COUNTIF($U$2:U1090,A105)=0,$D$9,""))</f>
        <v/>
      </c>
      <c r="I105" s="31" t="str">
        <f t="shared" ca="1" si="25"/>
        <v/>
      </c>
      <c r="J105" s="32" t="str">
        <f t="shared" ca="1" si="26"/>
        <v/>
      </c>
      <c r="K105" s="77" t="str">
        <f t="shared" ca="1" si="27"/>
        <v/>
      </c>
      <c r="M105" s="159">
        <v>45917.625</v>
      </c>
      <c r="N105" s="3">
        <v>92.39</v>
      </c>
      <c r="O105" s="159">
        <v>45912.625</v>
      </c>
      <c r="P105" s="3">
        <v>100.934</v>
      </c>
      <c r="S105" s="159" t="str">
        <f t="shared" si="18"/>
        <v/>
      </c>
      <c r="T105" s="159" t="str">
        <f t="shared" si="19"/>
        <v/>
      </c>
    </row>
    <row r="106" spans="1:20">
      <c r="A106" s="164" t="str">
        <f t="shared" ca="1" si="21"/>
        <v/>
      </c>
      <c r="B106" s="44" t="str">
        <f ca="1">IF(COUNTIF($U$2:U1091,A106)=1,VLOOKUP(A106,M:N,2), IF(COUNTIF($U$2:U1091,A106)=0,$B$9,""))</f>
        <v/>
      </c>
      <c r="C106" s="31" t="str">
        <f t="shared" ca="1" si="20"/>
        <v/>
      </c>
      <c r="D106" s="32" t="str">
        <f t="shared" ca="1" si="22"/>
        <v/>
      </c>
      <c r="E106" s="44" t="str">
        <f ca="1">IF(COUNTIF($U$2:U1091,A106)=1,VLOOKUP(A106,O:P,2), IF(COUNTIF($U$2:U1091,A106)=0,$C$9,""))</f>
        <v/>
      </c>
      <c r="F106" s="31" t="str">
        <f t="shared" ca="1" si="23"/>
        <v/>
      </c>
      <c r="G106" s="32" t="str">
        <f t="shared" ca="1" si="24"/>
        <v/>
      </c>
      <c r="H106" s="44" t="str">
        <f ca="1">IF(COUNTIF($U$2:U1091,A106)=1,VLOOKUP(A106,Q:R,2), IF(COUNTIF($U$2:U1091,A106)=0,$D$9,""))</f>
        <v/>
      </c>
      <c r="I106" s="31" t="str">
        <f t="shared" ca="1" si="25"/>
        <v/>
      </c>
      <c r="J106" s="32" t="str">
        <f t="shared" ca="1" si="26"/>
        <v/>
      </c>
      <c r="K106" s="77" t="str">
        <f t="shared" ca="1" si="27"/>
        <v/>
      </c>
      <c r="M106" s="159">
        <v>45918.625</v>
      </c>
      <c r="N106" s="3">
        <v>92.67</v>
      </c>
      <c r="O106" s="159">
        <v>45915.625</v>
      </c>
      <c r="P106" s="3">
        <v>100.944</v>
      </c>
      <c r="S106" s="159" t="str">
        <f t="shared" si="18"/>
        <v/>
      </c>
      <c r="T106" s="159" t="str">
        <f t="shared" si="19"/>
        <v/>
      </c>
    </row>
    <row r="107" spans="1:20">
      <c r="A107" s="164" t="str">
        <f t="shared" ca="1" si="21"/>
        <v/>
      </c>
      <c r="B107" s="44" t="str">
        <f ca="1">IF(COUNTIF($U$2:U1092,A107)=1,VLOOKUP(A107,M:N,2), IF(COUNTIF($U$2:U1092,A107)=0,$B$9,""))</f>
        <v/>
      </c>
      <c r="C107" s="31" t="str">
        <f t="shared" ca="1" si="20"/>
        <v/>
      </c>
      <c r="D107" s="32" t="str">
        <f t="shared" ca="1" si="22"/>
        <v/>
      </c>
      <c r="E107" s="44" t="str">
        <f ca="1">IF(COUNTIF($U$2:U1092,A107)=1,VLOOKUP(A107,O:P,2), IF(COUNTIF($U$2:U1092,A107)=0,$C$9,""))</f>
        <v/>
      </c>
      <c r="F107" s="31" t="str">
        <f t="shared" ca="1" si="23"/>
        <v/>
      </c>
      <c r="G107" s="32" t="str">
        <f t="shared" ca="1" si="24"/>
        <v/>
      </c>
      <c r="H107" s="44" t="str">
        <f ca="1">IF(COUNTIF($U$2:U1092,A107)=1,VLOOKUP(A107,Q:R,2), IF(COUNTIF($U$2:U1092,A107)=0,$D$9,""))</f>
        <v/>
      </c>
      <c r="I107" s="31" t="str">
        <f t="shared" ca="1" si="25"/>
        <v/>
      </c>
      <c r="J107" s="32" t="str">
        <f t="shared" ca="1" si="26"/>
        <v/>
      </c>
      <c r="K107" s="77" t="str">
        <f t="shared" ca="1" si="27"/>
        <v/>
      </c>
      <c r="M107" s="159">
        <v>45919.625</v>
      </c>
      <c r="N107" s="3">
        <v>92.67</v>
      </c>
      <c r="O107" s="159">
        <v>45916.625</v>
      </c>
      <c r="P107" s="3">
        <v>100.953</v>
      </c>
      <c r="S107" s="159" t="str">
        <f t="shared" si="18"/>
        <v/>
      </c>
      <c r="T107" s="159" t="str">
        <f t="shared" si="19"/>
        <v/>
      </c>
    </row>
    <row r="108" spans="1:20">
      <c r="A108" s="164" t="str">
        <f t="shared" ca="1" si="21"/>
        <v/>
      </c>
      <c r="B108" s="44" t="str">
        <f ca="1">IF(COUNTIF($U$2:U1093,A108)=1,VLOOKUP(A108,M:N,2), IF(COUNTIF($U$2:U1093,A108)=0,$B$9,""))</f>
        <v/>
      </c>
      <c r="C108" s="31" t="str">
        <f t="shared" ca="1" si="20"/>
        <v/>
      </c>
      <c r="D108" s="32" t="str">
        <f t="shared" ca="1" si="22"/>
        <v/>
      </c>
      <c r="E108" s="44" t="str">
        <f ca="1">IF(COUNTIF($U$2:U1093,A108)=1,VLOOKUP(A108,O:P,2), IF(COUNTIF($U$2:U1093,A108)=0,$C$9,""))</f>
        <v/>
      </c>
      <c r="F108" s="31" t="str">
        <f t="shared" ca="1" si="23"/>
        <v/>
      </c>
      <c r="G108" s="32" t="str">
        <f t="shared" ca="1" si="24"/>
        <v/>
      </c>
      <c r="H108" s="44" t="str">
        <f ca="1">IF(COUNTIF($U$2:U1093,A108)=1,VLOOKUP(A108,Q:R,2), IF(COUNTIF($U$2:U1093,A108)=0,$D$9,""))</f>
        <v/>
      </c>
      <c r="I108" s="31" t="str">
        <f t="shared" ca="1" si="25"/>
        <v/>
      </c>
      <c r="J108" s="32" t="str">
        <f t="shared" ca="1" si="26"/>
        <v/>
      </c>
      <c r="K108" s="77" t="str">
        <f t="shared" ca="1" si="27"/>
        <v/>
      </c>
      <c r="M108" s="159">
        <v>45922.625</v>
      </c>
      <c r="N108" s="3">
        <v>92.52</v>
      </c>
      <c r="O108" s="159">
        <v>45917.625</v>
      </c>
      <c r="P108" s="3">
        <v>100.971</v>
      </c>
      <c r="S108" s="159">
        <f t="shared" si="18"/>
        <v>45922.625</v>
      </c>
      <c r="T108" s="159" t="str">
        <f t="shared" si="19"/>
        <v/>
      </c>
    </row>
    <row r="109" spans="1:20">
      <c r="A109" s="164" t="str">
        <f t="shared" ca="1" si="21"/>
        <v/>
      </c>
      <c r="B109" s="44" t="str">
        <f ca="1">IF(COUNTIF($U$2:U1094,A109)=1,VLOOKUP(A109,M:N,2), IF(COUNTIF($U$2:U1094,A109)=0,$B$9,""))</f>
        <v/>
      </c>
      <c r="C109" s="31" t="str">
        <f t="shared" ca="1" si="20"/>
        <v/>
      </c>
      <c r="D109" s="32" t="str">
        <f t="shared" ca="1" si="22"/>
        <v/>
      </c>
      <c r="E109" s="44" t="str">
        <f ca="1">IF(COUNTIF($U$2:U1094,A109)=1,VLOOKUP(A109,O:P,2), IF(COUNTIF($U$2:U1094,A109)=0,$C$9,""))</f>
        <v/>
      </c>
      <c r="F109" s="31" t="str">
        <f t="shared" ca="1" si="23"/>
        <v/>
      </c>
      <c r="G109" s="32" t="str">
        <f t="shared" ca="1" si="24"/>
        <v/>
      </c>
      <c r="H109" s="44" t="str">
        <f ca="1">IF(COUNTIF($U$2:U1094,A109)=1,VLOOKUP(A109,Q:R,2), IF(COUNTIF($U$2:U1094,A109)=0,$D$9,""))</f>
        <v/>
      </c>
      <c r="I109" s="31" t="str">
        <f t="shared" ca="1" si="25"/>
        <v/>
      </c>
      <c r="J109" s="32" t="str">
        <f t="shared" ca="1" si="26"/>
        <v/>
      </c>
      <c r="K109" s="77" t="str">
        <f t="shared" ca="1" si="27"/>
        <v/>
      </c>
      <c r="M109" s="159">
        <v>45923.625</v>
      </c>
      <c r="N109" s="3">
        <v>92.67</v>
      </c>
      <c r="O109" s="159">
        <v>45918.625</v>
      </c>
      <c r="P109" s="3">
        <v>100.956</v>
      </c>
      <c r="S109" s="159">
        <f t="shared" si="18"/>
        <v>45923.625</v>
      </c>
      <c r="T109" s="159" t="str">
        <f t="shared" si="19"/>
        <v/>
      </c>
    </row>
    <row r="110" spans="1:20">
      <c r="A110" s="164" t="str">
        <f t="shared" ca="1" si="21"/>
        <v/>
      </c>
      <c r="B110" s="44" t="str">
        <f ca="1">IF(COUNTIF($U$2:U1095,A110)=1,VLOOKUP(A110,M:N,2), IF(COUNTIF($U$2:U1095,A110)=0,$B$9,""))</f>
        <v/>
      </c>
      <c r="C110" s="31" t="str">
        <f t="shared" ca="1" si="20"/>
        <v/>
      </c>
      <c r="D110" s="32" t="str">
        <f t="shared" ca="1" si="22"/>
        <v/>
      </c>
      <c r="E110" s="44" t="str">
        <f ca="1">IF(COUNTIF($U$2:U1095,A110)=1,VLOOKUP(A110,O:P,2), IF(COUNTIF($U$2:U1095,A110)=0,$C$9,""))</f>
        <v/>
      </c>
      <c r="F110" s="31" t="str">
        <f t="shared" ca="1" si="23"/>
        <v/>
      </c>
      <c r="G110" s="32" t="str">
        <f t="shared" ca="1" si="24"/>
        <v/>
      </c>
      <c r="H110" s="44" t="str">
        <f ca="1">IF(COUNTIF($U$2:U1095,A110)=1,VLOOKUP(A110,Q:R,2), IF(COUNTIF($U$2:U1095,A110)=0,$D$9,""))</f>
        <v/>
      </c>
      <c r="I110" s="31" t="str">
        <f t="shared" ca="1" si="25"/>
        <v/>
      </c>
      <c r="J110" s="32" t="str">
        <f t="shared" ca="1" si="26"/>
        <v/>
      </c>
      <c r="K110" s="77" t="str">
        <f t="shared" ca="1" si="27"/>
        <v/>
      </c>
      <c r="M110" s="159">
        <v>45924.625</v>
      </c>
      <c r="N110" s="3">
        <v>92.59</v>
      </c>
      <c r="O110" s="159">
        <v>45919.625</v>
      </c>
      <c r="P110" s="3">
        <v>100.904</v>
      </c>
      <c r="S110" s="159">
        <f t="shared" si="18"/>
        <v>45924.625</v>
      </c>
      <c r="T110" s="159" t="str">
        <f t="shared" si="19"/>
        <v/>
      </c>
    </row>
    <row r="111" spans="1:20">
      <c r="A111" s="164" t="str">
        <f t="shared" ca="1" si="21"/>
        <v/>
      </c>
      <c r="B111" s="44" t="str">
        <f ca="1">IF(COUNTIF($U$2:U1096,A111)=1,VLOOKUP(A111,M:N,2), IF(COUNTIF($U$2:U1096,A111)=0,$B$9,""))</f>
        <v/>
      </c>
      <c r="C111" s="31" t="str">
        <f t="shared" ca="1" si="20"/>
        <v/>
      </c>
      <c r="D111" s="32" t="str">
        <f t="shared" ca="1" si="22"/>
        <v/>
      </c>
      <c r="E111" s="44" t="str">
        <f ca="1">IF(COUNTIF($U$2:U1096,A111)=1,VLOOKUP(A111,O:P,2), IF(COUNTIF($U$2:U1096,A111)=0,$C$9,""))</f>
        <v/>
      </c>
      <c r="F111" s="31" t="str">
        <f t="shared" ca="1" si="23"/>
        <v/>
      </c>
      <c r="G111" s="32" t="str">
        <f t="shared" ca="1" si="24"/>
        <v/>
      </c>
      <c r="H111" s="44" t="str">
        <f ca="1">IF(COUNTIF($U$2:U1096,A111)=1,VLOOKUP(A111,Q:R,2), IF(COUNTIF($U$2:U1096,A111)=0,$D$9,""))</f>
        <v/>
      </c>
      <c r="I111" s="31" t="str">
        <f t="shared" ca="1" si="25"/>
        <v/>
      </c>
      <c r="J111" s="32" t="str">
        <f t="shared" ca="1" si="26"/>
        <v/>
      </c>
      <c r="K111" s="77" t="str">
        <f t="shared" ca="1" si="27"/>
        <v/>
      </c>
      <c r="M111" s="159">
        <v>45925.625</v>
      </c>
      <c r="N111" s="3">
        <v>92.45</v>
      </c>
      <c r="O111" s="159">
        <v>45922.625</v>
      </c>
      <c r="P111" s="3">
        <v>100.913</v>
      </c>
      <c r="S111" s="159">
        <f t="shared" si="18"/>
        <v>45925.625</v>
      </c>
      <c r="T111" s="159" t="str">
        <f t="shared" si="19"/>
        <v/>
      </c>
    </row>
    <row r="112" spans="1:20">
      <c r="A112" s="164" t="str">
        <f t="shared" ca="1" si="21"/>
        <v/>
      </c>
      <c r="B112" s="44" t="str">
        <f ca="1">IF(COUNTIF($U$2:U1097,A112)=1,VLOOKUP(A112,M:N,2), IF(COUNTIF($U$2:U1097,A112)=0,$B$9,""))</f>
        <v/>
      </c>
      <c r="C112" s="31" t="str">
        <f t="shared" ca="1" si="20"/>
        <v/>
      </c>
      <c r="D112" s="32" t="str">
        <f t="shared" ca="1" si="22"/>
        <v/>
      </c>
      <c r="E112" s="44" t="str">
        <f ca="1">IF(COUNTIF($U$2:U1097,A112)=1,VLOOKUP(A112,O:P,2), IF(COUNTIF($U$2:U1097,A112)=0,$C$9,""))</f>
        <v/>
      </c>
      <c r="F112" s="31" t="str">
        <f t="shared" ca="1" si="23"/>
        <v/>
      </c>
      <c r="G112" s="32" t="str">
        <f t="shared" ca="1" si="24"/>
        <v/>
      </c>
      <c r="H112" s="44" t="str">
        <f ca="1">IF(COUNTIF($U$2:U1097,A112)=1,VLOOKUP(A112,Q:R,2), IF(COUNTIF($U$2:U1097,A112)=0,$D$9,""))</f>
        <v/>
      </c>
      <c r="I112" s="31" t="str">
        <f t="shared" ca="1" si="25"/>
        <v/>
      </c>
      <c r="J112" s="32" t="str">
        <f t="shared" ca="1" si="26"/>
        <v/>
      </c>
      <c r="K112" s="77" t="str">
        <f t="shared" ca="1" si="27"/>
        <v/>
      </c>
      <c r="M112" s="159">
        <v>45926.625</v>
      </c>
      <c r="N112" s="3">
        <v>92.46</v>
      </c>
      <c r="O112" s="159">
        <v>45923.625</v>
      </c>
      <c r="P112" s="3">
        <v>100.883</v>
      </c>
      <c r="S112" s="159">
        <f t="shared" si="18"/>
        <v>45926.625</v>
      </c>
      <c r="T112" s="159" t="str">
        <f t="shared" si="19"/>
        <v/>
      </c>
    </row>
    <row r="113" spans="1:20">
      <c r="A113" s="164" t="str">
        <f t="shared" ca="1" si="21"/>
        <v/>
      </c>
      <c r="B113" s="44" t="str">
        <f ca="1">IF(COUNTIF($U$2:U1098,A113)=1,VLOOKUP(A113,M:N,2), IF(COUNTIF($U$2:U1098,A113)=0,$B$9,""))</f>
        <v/>
      </c>
      <c r="C113" s="31" t="str">
        <f t="shared" ca="1" si="20"/>
        <v/>
      </c>
      <c r="D113" s="32" t="str">
        <f t="shared" ca="1" si="22"/>
        <v/>
      </c>
      <c r="E113" s="44" t="str">
        <f ca="1">IF(COUNTIF($U$2:U1098,A113)=1,VLOOKUP(A113,O:P,2), IF(COUNTIF($U$2:U1098,A113)=0,$C$9,""))</f>
        <v/>
      </c>
      <c r="F113" s="31" t="str">
        <f t="shared" ca="1" si="23"/>
        <v/>
      </c>
      <c r="G113" s="32" t="str">
        <f t="shared" ca="1" si="24"/>
        <v/>
      </c>
      <c r="H113" s="44" t="str">
        <f ca="1">IF(COUNTIF($U$2:U1098,A113)=1,VLOOKUP(A113,Q:R,2), IF(COUNTIF($U$2:U1098,A113)=0,$D$9,""))</f>
        <v/>
      </c>
      <c r="I113" s="31" t="str">
        <f t="shared" ca="1" si="25"/>
        <v/>
      </c>
      <c r="J113" s="32" t="str">
        <f t="shared" ca="1" si="26"/>
        <v/>
      </c>
      <c r="K113" s="77" t="str">
        <f t="shared" ca="1" si="27"/>
        <v/>
      </c>
      <c r="M113" s="159">
        <v>45929.625</v>
      </c>
      <c r="N113" s="3">
        <v>92.5</v>
      </c>
      <c r="O113" s="159">
        <v>45924.625</v>
      </c>
      <c r="P113" s="3">
        <v>100.893</v>
      </c>
      <c r="S113" s="159">
        <f t="shared" si="18"/>
        <v>45929.625</v>
      </c>
      <c r="T113" s="159" t="str">
        <f t="shared" si="19"/>
        <v/>
      </c>
    </row>
    <row r="114" spans="1:20">
      <c r="A114" s="164" t="str">
        <f t="shared" ca="1" si="21"/>
        <v/>
      </c>
      <c r="B114" s="44" t="str">
        <f ca="1">IF(COUNTIF($U$2:U1099,A114)=1,VLOOKUP(A114,M:N,2), IF(COUNTIF($U$2:U1099,A114)=0,$B$9,""))</f>
        <v/>
      </c>
      <c r="C114" s="31" t="str">
        <f t="shared" ca="1" si="20"/>
        <v/>
      </c>
      <c r="D114" s="32" t="str">
        <f t="shared" ca="1" si="22"/>
        <v/>
      </c>
      <c r="E114" s="44" t="str">
        <f ca="1">IF(COUNTIF($U$2:U1099,A114)=1,VLOOKUP(A114,O:P,2), IF(COUNTIF($U$2:U1099,A114)=0,$C$9,""))</f>
        <v/>
      </c>
      <c r="F114" s="31" t="str">
        <f t="shared" ca="1" si="23"/>
        <v/>
      </c>
      <c r="G114" s="32" t="str">
        <f t="shared" ca="1" si="24"/>
        <v/>
      </c>
      <c r="H114" s="44" t="str">
        <f ca="1">IF(COUNTIF($U$2:U1099,A114)=1,VLOOKUP(A114,Q:R,2), IF(COUNTIF($U$2:U1099,A114)=0,$D$9,""))</f>
        <v/>
      </c>
      <c r="I114" s="31" t="str">
        <f t="shared" ca="1" si="25"/>
        <v/>
      </c>
      <c r="J114" s="32" t="str">
        <f t="shared" ca="1" si="26"/>
        <v/>
      </c>
      <c r="K114" s="77" t="str">
        <f t="shared" ca="1" si="27"/>
        <v/>
      </c>
      <c r="M114" s="159">
        <v>45930.625</v>
      </c>
      <c r="N114" s="3">
        <v>92.47</v>
      </c>
      <c r="O114" s="159">
        <v>45925.625</v>
      </c>
      <c r="P114" s="3">
        <v>100.822</v>
      </c>
      <c r="S114" s="159">
        <f t="shared" si="18"/>
        <v>45930.625</v>
      </c>
      <c r="T114" s="159" t="str">
        <f t="shared" si="19"/>
        <v/>
      </c>
    </row>
    <row r="115" spans="1:20">
      <c r="A115" s="164" t="str">
        <f t="shared" ca="1" si="21"/>
        <v/>
      </c>
      <c r="B115" s="44" t="str">
        <f ca="1">IF(COUNTIF($U$2:U1100,A115)=1,VLOOKUP(A115,M:N,2), IF(COUNTIF($U$2:U1100,A115)=0,$B$9,""))</f>
        <v/>
      </c>
      <c r="C115" s="31" t="str">
        <f t="shared" ca="1" si="20"/>
        <v/>
      </c>
      <c r="D115" s="32" t="str">
        <f t="shared" ca="1" si="22"/>
        <v/>
      </c>
      <c r="E115" s="44" t="str">
        <f ca="1">IF(COUNTIF($U$2:U1100,A115)=1,VLOOKUP(A115,O:P,2), IF(COUNTIF($U$2:U1100,A115)=0,$C$9,""))</f>
        <v/>
      </c>
      <c r="F115" s="31" t="str">
        <f t="shared" ca="1" si="23"/>
        <v/>
      </c>
      <c r="G115" s="32" t="str">
        <f t="shared" ca="1" si="24"/>
        <v/>
      </c>
      <c r="H115" s="44" t="str">
        <f ca="1">IF(COUNTIF($U$2:U1100,A115)=1,VLOOKUP(A115,Q:R,2), IF(COUNTIF($U$2:U1100,A115)=0,$D$9,""))</f>
        <v/>
      </c>
      <c r="I115" s="31" t="str">
        <f t="shared" ca="1" si="25"/>
        <v/>
      </c>
      <c r="J115" s="32" t="str">
        <f t="shared" ca="1" si="26"/>
        <v/>
      </c>
      <c r="K115" s="77" t="str">
        <f t="shared" ca="1" si="27"/>
        <v/>
      </c>
      <c r="M115" s="159">
        <v>45931.625</v>
      </c>
      <c r="N115" s="3">
        <v>92.57</v>
      </c>
      <c r="O115" s="159">
        <v>45926.625</v>
      </c>
      <c r="P115" s="3">
        <v>100.866</v>
      </c>
      <c r="S115" s="159">
        <f t="shared" si="18"/>
        <v>45931.625</v>
      </c>
      <c r="T115" s="159" t="str">
        <f t="shared" si="19"/>
        <v/>
      </c>
    </row>
    <row r="116" spans="1:20">
      <c r="A116" s="164" t="str">
        <f t="shared" ca="1" si="21"/>
        <v/>
      </c>
      <c r="B116" s="44" t="str">
        <f ca="1">IF(COUNTIF($U$2:U1101,A116)=1,VLOOKUP(A116,M:N,2), IF(COUNTIF($U$2:U1101,A116)=0,$B$9,""))</f>
        <v/>
      </c>
      <c r="C116" s="31" t="str">
        <f t="shared" ca="1" si="20"/>
        <v/>
      </c>
      <c r="D116" s="32" t="str">
        <f t="shared" ca="1" si="22"/>
        <v/>
      </c>
      <c r="E116" s="44" t="str">
        <f ca="1">IF(COUNTIF($U$2:U1101,A116)=1,VLOOKUP(A116,O:P,2), IF(COUNTIF($U$2:U1101,A116)=0,$C$9,""))</f>
        <v/>
      </c>
      <c r="F116" s="31" t="str">
        <f t="shared" ca="1" si="23"/>
        <v/>
      </c>
      <c r="G116" s="32" t="str">
        <f t="shared" ca="1" si="24"/>
        <v/>
      </c>
      <c r="H116" s="44" t="str">
        <f ca="1">IF(COUNTIF($U$2:U1101,A116)=1,VLOOKUP(A116,Q:R,2), IF(COUNTIF($U$2:U1101,A116)=0,$D$9,""))</f>
        <v/>
      </c>
      <c r="I116" s="31" t="str">
        <f t="shared" ca="1" si="25"/>
        <v/>
      </c>
      <c r="J116" s="32" t="str">
        <f t="shared" ca="1" si="26"/>
        <v/>
      </c>
      <c r="K116" s="77" t="str">
        <f t="shared" ca="1" si="27"/>
        <v/>
      </c>
      <c r="M116" s="159">
        <v>45932.625</v>
      </c>
      <c r="N116" s="3">
        <v>92.64</v>
      </c>
      <c r="O116" s="159">
        <v>45929.625</v>
      </c>
      <c r="P116" s="3">
        <v>100.89</v>
      </c>
      <c r="S116" s="159">
        <f t="shared" si="18"/>
        <v>45932.625</v>
      </c>
      <c r="T116" s="159" t="str">
        <f t="shared" si="19"/>
        <v/>
      </c>
    </row>
    <row r="117" spans="1:20">
      <c r="A117" s="164" t="str">
        <f t="shared" ca="1" si="21"/>
        <v/>
      </c>
      <c r="B117" s="44" t="str">
        <f ca="1">IF(COUNTIF($U$2:U1102,A117)=1,VLOOKUP(A117,M:N,2), IF(COUNTIF($U$2:U1102,A117)=0,$B$9,""))</f>
        <v/>
      </c>
      <c r="C117" s="31" t="str">
        <f t="shared" ca="1" si="20"/>
        <v/>
      </c>
      <c r="D117" s="32" t="str">
        <f t="shared" ca="1" si="22"/>
        <v/>
      </c>
      <c r="E117" s="44" t="str">
        <f ca="1">IF(COUNTIF($U$2:U1102,A117)=1,VLOOKUP(A117,O:P,2), IF(COUNTIF($U$2:U1102,A117)=0,$C$9,""))</f>
        <v/>
      </c>
      <c r="F117" s="31" t="str">
        <f t="shared" ca="1" si="23"/>
        <v/>
      </c>
      <c r="G117" s="32" t="str">
        <f t="shared" ca="1" si="24"/>
        <v/>
      </c>
      <c r="H117" s="44" t="str">
        <f ca="1">IF(COUNTIF($U$2:U1102,A117)=1,VLOOKUP(A117,Q:R,2), IF(COUNTIF($U$2:U1102,A117)=0,$D$9,""))</f>
        <v/>
      </c>
      <c r="I117" s="31" t="str">
        <f t="shared" ca="1" si="25"/>
        <v/>
      </c>
      <c r="J117" s="32" t="str">
        <f t="shared" ca="1" si="26"/>
        <v/>
      </c>
      <c r="K117" s="77" t="str">
        <f t="shared" ca="1" si="27"/>
        <v/>
      </c>
      <c r="M117" s="159">
        <v>45933.625</v>
      </c>
      <c r="N117" s="3">
        <v>92.6</v>
      </c>
      <c r="O117" s="159">
        <v>45930.625</v>
      </c>
      <c r="P117" s="3">
        <v>100.89400000000001</v>
      </c>
      <c r="S117" s="159">
        <f t="shared" si="18"/>
        <v>45933.625</v>
      </c>
      <c r="T117" s="159" t="str">
        <f t="shared" si="19"/>
        <v/>
      </c>
    </row>
    <row r="118" spans="1:20">
      <c r="A118" s="164" t="str">
        <f t="shared" ca="1" si="21"/>
        <v/>
      </c>
      <c r="B118" s="44" t="str">
        <f ca="1">IF(COUNTIF($U$2:U1103,A118)=1,VLOOKUP(A118,M:N,2), IF(COUNTIF($U$2:U1103,A118)=0,$B$9,""))</f>
        <v/>
      </c>
      <c r="C118" s="31" t="str">
        <f t="shared" ca="1" si="20"/>
        <v/>
      </c>
      <c r="D118" s="32" t="str">
        <f t="shared" ca="1" si="22"/>
        <v/>
      </c>
      <c r="E118" s="44" t="str">
        <f ca="1">IF(COUNTIF($U$2:U1103,A118)=1,VLOOKUP(A118,O:P,2), IF(COUNTIF($U$2:U1103,A118)=0,$C$9,""))</f>
        <v/>
      </c>
      <c r="F118" s="31" t="str">
        <f t="shared" ca="1" si="23"/>
        <v/>
      </c>
      <c r="G118" s="32" t="str">
        <f t="shared" ca="1" si="24"/>
        <v/>
      </c>
      <c r="H118" s="44" t="str">
        <f ca="1">IF(COUNTIF($U$2:U1103,A118)=1,VLOOKUP(A118,Q:R,2), IF(COUNTIF($U$2:U1103,A118)=0,$D$9,""))</f>
        <v/>
      </c>
      <c r="I118" s="31" t="str">
        <f t="shared" ca="1" si="25"/>
        <v/>
      </c>
      <c r="J118" s="32" t="str">
        <f t="shared" ca="1" si="26"/>
        <v/>
      </c>
      <c r="K118" s="77" t="str">
        <f t="shared" ca="1" si="27"/>
        <v/>
      </c>
      <c r="M118" s="159">
        <v>45936.625</v>
      </c>
      <c r="N118" s="3">
        <v>92.49</v>
      </c>
      <c r="O118" s="159">
        <v>45931.625</v>
      </c>
      <c r="P118" s="3">
        <v>100.92</v>
      </c>
      <c r="S118" s="159">
        <f t="shared" si="18"/>
        <v>45936.625</v>
      </c>
      <c r="T118" s="159" t="str">
        <f t="shared" si="19"/>
        <v/>
      </c>
    </row>
    <row r="119" spans="1:20">
      <c r="A119" s="164" t="str">
        <f t="shared" ca="1" si="21"/>
        <v/>
      </c>
      <c r="B119" s="44" t="str">
        <f ca="1">IF(COUNTIF($U$2:U1104,A119)=1,VLOOKUP(A119,M:N,2), IF(COUNTIF($U$2:U1104,A119)=0,$B$9,""))</f>
        <v/>
      </c>
      <c r="C119" s="31" t="str">
        <f t="shared" ca="1" si="20"/>
        <v/>
      </c>
      <c r="D119" s="32" t="str">
        <f t="shared" ca="1" si="22"/>
        <v/>
      </c>
      <c r="E119" s="44" t="str">
        <f ca="1">IF(COUNTIF($U$2:U1104,A119)=1,VLOOKUP(A119,O:P,2), IF(COUNTIF($U$2:U1104,A119)=0,$C$9,""))</f>
        <v/>
      </c>
      <c r="F119" s="31" t="str">
        <f t="shared" ca="1" si="23"/>
        <v/>
      </c>
      <c r="G119" s="32" t="str">
        <f t="shared" ca="1" si="24"/>
        <v/>
      </c>
      <c r="H119" s="44" t="str">
        <f ca="1">IF(COUNTIF($U$2:U1104,A119)=1,VLOOKUP(A119,Q:R,2), IF(COUNTIF($U$2:U1104,A119)=0,$D$9,""))</f>
        <v/>
      </c>
      <c r="I119" s="31" t="str">
        <f t="shared" ca="1" si="25"/>
        <v/>
      </c>
      <c r="J119" s="32" t="str">
        <f t="shared" ca="1" si="26"/>
        <v/>
      </c>
      <c r="K119" s="77" t="str">
        <f t="shared" ca="1" si="27"/>
        <v/>
      </c>
      <c r="M119" s="159">
        <v>45937.625</v>
      </c>
      <c r="N119" s="3">
        <v>92.19</v>
      </c>
      <c r="O119" s="159">
        <v>45932.625</v>
      </c>
      <c r="P119" s="3">
        <v>100.905</v>
      </c>
      <c r="S119" s="159">
        <f t="shared" si="18"/>
        <v>45937.625</v>
      </c>
      <c r="T119" s="159" t="str">
        <f t="shared" si="19"/>
        <v/>
      </c>
    </row>
    <row r="120" spans="1:20">
      <c r="A120" s="164" t="str">
        <f t="shared" ca="1" si="21"/>
        <v/>
      </c>
      <c r="B120" s="44" t="str">
        <f ca="1">IF(COUNTIF($U$2:U1105,A120)=1,VLOOKUP(A120,M:N,2), IF(COUNTIF($U$2:U1105,A120)=0,$B$9,""))</f>
        <v/>
      </c>
      <c r="C120" s="31" t="str">
        <f t="shared" ca="1" si="20"/>
        <v/>
      </c>
      <c r="D120" s="32" t="str">
        <f t="shared" ca="1" si="22"/>
        <v/>
      </c>
      <c r="E120" s="44" t="str">
        <f ca="1">IF(COUNTIF($U$2:U1105,A120)=1,VLOOKUP(A120,O:P,2), IF(COUNTIF($U$2:U1105,A120)=0,$C$9,""))</f>
        <v/>
      </c>
      <c r="F120" s="31" t="str">
        <f t="shared" ca="1" si="23"/>
        <v/>
      </c>
      <c r="G120" s="32" t="str">
        <f t="shared" ca="1" si="24"/>
        <v/>
      </c>
      <c r="H120" s="44" t="str">
        <f ca="1">IF(COUNTIF($U$2:U1105,A120)=1,VLOOKUP(A120,Q:R,2), IF(COUNTIF($U$2:U1105,A120)=0,$D$9,""))</f>
        <v/>
      </c>
      <c r="I120" s="31" t="str">
        <f t="shared" ca="1" si="25"/>
        <v/>
      </c>
      <c r="J120" s="32" t="str">
        <f t="shared" ca="1" si="26"/>
        <v/>
      </c>
      <c r="K120" s="77" t="str">
        <f t="shared" ca="1" si="27"/>
        <v/>
      </c>
      <c r="M120" s="159">
        <v>45938.625</v>
      </c>
      <c r="N120" s="3">
        <v>92.12</v>
      </c>
      <c r="O120" s="159">
        <v>45933.625</v>
      </c>
      <c r="P120" s="3">
        <v>100.893</v>
      </c>
      <c r="S120" s="159">
        <f t="shared" si="18"/>
        <v>45938.625</v>
      </c>
      <c r="T120" s="159" t="str">
        <f t="shared" si="19"/>
        <v/>
      </c>
    </row>
    <row r="121" spans="1:20">
      <c r="A121" s="164" t="str">
        <f t="shared" ca="1" si="21"/>
        <v/>
      </c>
      <c r="B121" s="44" t="str">
        <f ca="1">IF(COUNTIF($U$2:U1106,A121)=1,VLOOKUP(A121,M:N,2), IF(COUNTIF($U$2:U1106,A121)=0,$B$9,""))</f>
        <v/>
      </c>
      <c r="C121" s="31" t="str">
        <f t="shared" ca="1" si="20"/>
        <v/>
      </c>
      <c r="D121" s="32" t="str">
        <f t="shared" ca="1" si="22"/>
        <v/>
      </c>
      <c r="E121" s="44" t="str">
        <f ca="1">IF(COUNTIF($U$2:U1106,A121)=1,VLOOKUP(A121,O:P,2), IF(COUNTIF($U$2:U1106,A121)=0,$C$9,""))</f>
        <v/>
      </c>
      <c r="F121" s="31" t="str">
        <f t="shared" ca="1" si="23"/>
        <v/>
      </c>
      <c r="G121" s="32" t="str">
        <f t="shared" ca="1" si="24"/>
        <v/>
      </c>
      <c r="H121" s="44" t="str">
        <f ca="1">IF(COUNTIF($U$2:U1106,A121)=1,VLOOKUP(A121,Q:R,2), IF(COUNTIF($U$2:U1106,A121)=0,$D$9,""))</f>
        <v/>
      </c>
      <c r="I121" s="31" t="str">
        <f t="shared" ca="1" si="25"/>
        <v/>
      </c>
      <c r="J121" s="32" t="str">
        <f t="shared" ca="1" si="26"/>
        <v/>
      </c>
      <c r="K121" s="77" t="str">
        <f t="shared" ca="1" si="27"/>
        <v/>
      </c>
      <c r="M121" s="159">
        <v>45939.625</v>
      </c>
      <c r="N121" s="3">
        <v>92</v>
      </c>
      <c r="O121" s="159">
        <v>45936.625</v>
      </c>
      <c r="P121" s="3">
        <v>100.928</v>
      </c>
      <c r="S121" s="159">
        <f t="shared" si="18"/>
        <v>45939.625</v>
      </c>
      <c r="T121" s="159" t="str">
        <f t="shared" si="19"/>
        <v/>
      </c>
    </row>
    <row r="122" spans="1:20">
      <c r="A122" s="164" t="str">
        <f t="shared" ca="1" si="21"/>
        <v/>
      </c>
      <c r="B122" s="44" t="str">
        <f ca="1">IF(COUNTIF($U$2:U1107,A122)=1,VLOOKUP(A122,M:N,2), IF(COUNTIF($U$2:U1107,A122)=0,$B$9,""))</f>
        <v/>
      </c>
      <c r="C122" s="31" t="str">
        <f t="shared" ca="1" si="20"/>
        <v/>
      </c>
      <c r="D122" s="32" t="str">
        <f t="shared" ca="1" si="22"/>
        <v/>
      </c>
      <c r="E122" s="44" t="str">
        <f ca="1">IF(COUNTIF($U$2:U1107,A122)=1,VLOOKUP(A122,O:P,2), IF(COUNTIF($U$2:U1107,A122)=0,$C$9,""))</f>
        <v/>
      </c>
      <c r="F122" s="31" t="str">
        <f t="shared" ca="1" si="23"/>
        <v/>
      </c>
      <c r="G122" s="32" t="str">
        <f t="shared" ca="1" si="24"/>
        <v/>
      </c>
      <c r="H122" s="44" t="str">
        <f ca="1">IF(COUNTIF($U$2:U1107,A122)=1,VLOOKUP(A122,Q:R,2), IF(COUNTIF($U$2:U1107,A122)=0,$D$9,""))</f>
        <v/>
      </c>
      <c r="I122" s="31" t="str">
        <f t="shared" ca="1" si="25"/>
        <v/>
      </c>
      <c r="J122" s="32" t="str">
        <f t="shared" ca="1" si="26"/>
        <v/>
      </c>
      <c r="K122" s="77" t="str">
        <f t="shared" ca="1" si="27"/>
        <v/>
      </c>
      <c r="M122" s="159">
        <v>45940.625</v>
      </c>
      <c r="N122" s="3">
        <v>91.78</v>
      </c>
      <c r="O122" s="159">
        <v>45937.625</v>
      </c>
      <c r="P122" s="3">
        <v>100.908</v>
      </c>
      <c r="S122" s="159">
        <f t="shared" si="18"/>
        <v>45940.625</v>
      </c>
      <c r="T122" s="159" t="str">
        <f t="shared" si="19"/>
        <v/>
      </c>
    </row>
    <row r="123" spans="1:20">
      <c r="A123" s="164" t="str">
        <f t="shared" ca="1" si="21"/>
        <v/>
      </c>
      <c r="B123" s="44" t="str">
        <f ca="1">IF(COUNTIF($U$2:U1108,A123)=1,VLOOKUP(A123,M:N,2), IF(COUNTIF($U$2:U1108,A123)=0,$B$9,""))</f>
        <v/>
      </c>
      <c r="C123" s="31" t="str">
        <f t="shared" ca="1" si="20"/>
        <v/>
      </c>
      <c r="D123" s="32" t="str">
        <f t="shared" ca="1" si="22"/>
        <v/>
      </c>
      <c r="E123" s="44" t="str">
        <f ca="1">IF(COUNTIF($U$2:U1108,A123)=1,VLOOKUP(A123,O:P,2), IF(COUNTIF($U$2:U1108,A123)=0,$C$9,""))</f>
        <v/>
      </c>
      <c r="F123" s="31" t="str">
        <f t="shared" ca="1" si="23"/>
        <v/>
      </c>
      <c r="G123" s="32" t="str">
        <f t="shared" ca="1" si="24"/>
        <v/>
      </c>
      <c r="H123" s="44" t="str">
        <f ca="1">IF(COUNTIF($U$2:U1108,A123)=1,VLOOKUP(A123,Q:R,2), IF(COUNTIF($U$2:U1108,A123)=0,$D$9,""))</f>
        <v/>
      </c>
      <c r="I123" s="31" t="str">
        <f t="shared" ca="1" si="25"/>
        <v/>
      </c>
      <c r="J123" s="32" t="str">
        <f t="shared" ca="1" si="26"/>
        <v/>
      </c>
      <c r="K123" s="77" t="str">
        <f t="shared" ca="1" si="27"/>
        <v/>
      </c>
      <c r="M123" s="159">
        <v>45943.625</v>
      </c>
      <c r="N123" s="3">
        <v>91.79</v>
      </c>
      <c r="O123" s="159">
        <v>45938.625</v>
      </c>
      <c r="P123" s="3">
        <v>100.99299999999999</v>
      </c>
      <c r="S123" s="159">
        <f t="shared" si="18"/>
        <v>45943.625</v>
      </c>
      <c r="T123" s="159" t="str">
        <f t="shared" si="19"/>
        <v/>
      </c>
    </row>
    <row r="124" spans="1:20">
      <c r="A124" s="164" t="str">
        <f t="shared" ca="1" si="21"/>
        <v/>
      </c>
      <c r="B124" s="44" t="str">
        <f ca="1">IF(COUNTIF($U$2:U1109,A124)=1,VLOOKUP(A124,M:N,2), IF(COUNTIF($U$2:U1109,A124)=0,$B$9,""))</f>
        <v/>
      </c>
      <c r="C124" s="31" t="str">
        <f t="shared" ca="1" si="20"/>
        <v/>
      </c>
      <c r="D124" s="32" t="str">
        <f t="shared" ca="1" si="22"/>
        <v/>
      </c>
      <c r="E124" s="44" t="str">
        <f ca="1">IF(COUNTIF($U$2:U1109,A124)=1,VLOOKUP(A124,O:P,2), IF(COUNTIF($U$2:U1109,A124)=0,$C$9,""))</f>
        <v/>
      </c>
      <c r="F124" s="31" t="str">
        <f t="shared" ca="1" si="23"/>
        <v/>
      </c>
      <c r="G124" s="32" t="str">
        <f t="shared" ca="1" si="24"/>
        <v/>
      </c>
      <c r="H124" s="44" t="str">
        <f ca="1">IF(COUNTIF($U$2:U1109,A124)=1,VLOOKUP(A124,Q:R,2), IF(COUNTIF($U$2:U1109,A124)=0,$D$9,""))</f>
        <v/>
      </c>
      <c r="I124" s="31" t="str">
        <f t="shared" ca="1" si="25"/>
        <v/>
      </c>
      <c r="J124" s="32" t="str">
        <f t="shared" ca="1" si="26"/>
        <v/>
      </c>
      <c r="K124" s="77" t="str">
        <f t="shared" ca="1" si="27"/>
        <v/>
      </c>
      <c r="M124" s="159">
        <v>45944.625</v>
      </c>
      <c r="N124" s="3">
        <v>91.85</v>
      </c>
      <c r="O124" s="159">
        <v>45939.625</v>
      </c>
      <c r="P124" s="3">
        <v>100.934</v>
      </c>
      <c r="S124" s="159">
        <f t="shared" si="18"/>
        <v>45944.625</v>
      </c>
      <c r="T124" s="159" t="str">
        <f t="shared" si="19"/>
        <v/>
      </c>
    </row>
    <row r="125" spans="1:20">
      <c r="A125" s="164" t="str">
        <f t="shared" ca="1" si="21"/>
        <v/>
      </c>
      <c r="B125" s="44" t="str">
        <f ca="1">IF(COUNTIF($U$2:U1110,A125)=1,VLOOKUP(A125,M:N,2), IF(COUNTIF($U$2:U1110,A125)=0,$B$9,""))</f>
        <v/>
      </c>
      <c r="C125" s="31" t="str">
        <f t="shared" ca="1" si="20"/>
        <v/>
      </c>
      <c r="D125" s="32" t="str">
        <f t="shared" ca="1" si="22"/>
        <v/>
      </c>
      <c r="E125" s="44" t="str">
        <f ca="1">IF(COUNTIF($U$2:U1110,A125)=1,VLOOKUP(A125,O:P,2), IF(COUNTIF($U$2:U1110,A125)=0,$C$9,""))</f>
        <v/>
      </c>
      <c r="F125" s="31" t="str">
        <f t="shared" ca="1" si="23"/>
        <v/>
      </c>
      <c r="G125" s="32" t="str">
        <f t="shared" ca="1" si="24"/>
        <v/>
      </c>
      <c r="H125" s="44" t="str">
        <f ca="1">IF(COUNTIF($U$2:U1110,A125)=1,VLOOKUP(A125,Q:R,2), IF(COUNTIF($U$2:U1110,A125)=0,$D$9,""))</f>
        <v/>
      </c>
      <c r="I125" s="31" t="str">
        <f t="shared" ca="1" si="25"/>
        <v/>
      </c>
      <c r="J125" s="32" t="str">
        <f t="shared" ca="1" si="26"/>
        <v/>
      </c>
      <c r="K125" s="77" t="str">
        <f t="shared" ca="1" si="27"/>
        <v/>
      </c>
      <c r="M125" s="159">
        <v>45945.625</v>
      </c>
      <c r="N125" s="3">
        <v>92.38</v>
      </c>
      <c r="O125" s="159">
        <v>45940.625</v>
      </c>
      <c r="P125" s="3">
        <v>101.017</v>
      </c>
      <c r="S125" s="159">
        <f t="shared" si="18"/>
        <v>45945.625</v>
      </c>
      <c r="T125" s="159" t="str">
        <f t="shared" si="19"/>
        <v/>
      </c>
    </row>
    <row r="126" spans="1:20">
      <c r="A126" s="164" t="str">
        <f t="shared" ca="1" si="21"/>
        <v/>
      </c>
      <c r="B126" s="44" t="str">
        <f ca="1">IF(COUNTIF($U$2:U1111,A126)=1,VLOOKUP(A126,M:N,2), IF(COUNTIF($U$2:U1111,A126)=0,$B$9,""))</f>
        <v/>
      </c>
      <c r="C126" s="31" t="str">
        <f t="shared" ca="1" si="20"/>
        <v/>
      </c>
      <c r="D126" s="32" t="str">
        <f t="shared" ca="1" si="22"/>
        <v/>
      </c>
      <c r="E126" s="44" t="str">
        <f ca="1">IF(COUNTIF($U$2:U1111,A126)=1,VLOOKUP(A126,O:P,2), IF(COUNTIF($U$2:U1111,A126)=0,$C$9,""))</f>
        <v/>
      </c>
      <c r="F126" s="31" t="str">
        <f t="shared" ca="1" si="23"/>
        <v/>
      </c>
      <c r="G126" s="32" t="str">
        <f t="shared" ca="1" si="24"/>
        <v/>
      </c>
      <c r="H126" s="44" t="str">
        <f ca="1">IF(COUNTIF($U$2:U1111,A126)=1,VLOOKUP(A126,Q:R,2), IF(COUNTIF($U$2:U1111,A126)=0,$D$9,""))</f>
        <v/>
      </c>
      <c r="I126" s="31" t="str">
        <f t="shared" ca="1" si="25"/>
        <v/>
      </c>
      <c r="J126" s="32" t="str">
        <f t="shared" ca="1" si="26"/>
        <v/>
      </c>
      <c r="K126" s="77" t="str">
        <f t="shared" ca="1" si="27"/>
        <v/>
      </c>
      <c r="M126" s="159">
        <v>45946.625</v>
      </c>
      <c r="N126" s="3">
        <v>92.23</v>
      </c>
      <c r="O126" s="159">
        <v>45943.625</v>
      </c>
      <c r="P126" s="3">
        <v>101.122</v>
      </c>
      <c r="S126" s="159">
        <f t="shared" si="18"/>
        <v>45946.625</v>
      </c>
      <c r="T126" s="159" t="str">
        <f t="shared" si="19"/>
        <v/>
      </c>
    </row>
    <row r="127" spans="1:20">
      <c r="A127" s="164" t="str">
        <f t="shared" ca="1" si="21"/>
        <v/>
      </c>
      <c r="B127" s="44" t="str">
        <f ca="1">IF(COUNTIF($U$2:U1112,A127)=1,VLOOKUP(A127,M:N,2), IF(COUNTIF($U$2:U1112,A127)=0,$B$9,""))</f>
        <v/>
      </c>
      <c r="C127" s="31" t="str">
        <f t="shared" ca="1" si="20"/>
        <v/>
      </c>
      <c r="D127" s="32" t="str">
        <f t="shared" ca="1" si="22"/>
        <v/>
      </c>
      <c r="E127" s="44" t="str">
        <f ca="1">IF(COUNTIF($U$2:U1112,A127)=1,VLOOKUP(A127,O:P,2), IF(COUNTIF($U$2:U1112,A127)=0,$C$9,""))</f>
        <v/>
      </c>
      <c r="F127" s="31" t="str">
        <f t="shared" ca="1" si="23"/>
        <v/>
      </c>
      <c r="G127" s="32" t="str">
        <f t="shared" ca="1" si="24"/>
        <v/>
      </c>
      <c r="H127" s="44" t="str">
        <f ca="1">IF(COUNTIF($U$2:U1112,A127)=1,VLOOKUP(A127,Q:R,2), IF(COUNTIF($U$2:U1112,A127)=0,$D$9,""))</f>
        <v/>
      </c>
      <c r="I127" s="31" t="str">
        <f t="shared" ca="1" si="25"/>
        <v/>
      </c>
      <c r="J127" s="32" t="str">
        <f t="shared" ca="1" si="26"/>
        <v/>
      </c>
      <c r="K127" s="77" t="str">
        <f t="shared" ca="1" si="27"/>
        <v/>
      </c>
      <c r="M127" s="159">
        <v>45947.625</v>
      </c>
      <c r="N127" s="3">
        <v>92.1</v>
      </c>
      <c r="O127" s="159">
        <v>45944.625</v>
      </c>
      <c r="P127" s="3">
        <v>101.13800000000001</v>
      </c>
      <c r="S127" s="159">
        <f t="shared" si="18"/>
        <v>45947.625</v>
      </c>
      <c r="T127" s="159" t="str">
        <f t="shared" si="19"/>
        <v/>
      </c>
    </row>
    <row r="128" spans="1:20">
      <c r="A128" s="164" t="str">
        <f t="shared" ca="1" si="21"/>
        <v/>
      </c>
      <c r="B128" s="44" t="str">
        <f ca="1">IF(COUNTIF($U$2:U1113,A128)=1,VLOOKUP(A128,M:N,2), IF(COUNTIF($U$2:U1113,A128)=0,$B$9,""))</f>
        <v/>
      </c>
      <c r="C128" s="31" t="str">
        <f t="shared" ca="1" si="20"/>
        <v/>
      </c>
      <c r="D128" s="32" t="str">
        <f t="shared" ca="1" si="22"/>
        <v/>
      </c>
      <c r="E128" s="44" t="str">
        <f ca="1">IF(COUNTIF($U$2:U1113,A128)=1,VLOOKUP(A128,O:P,2), IF(COUNTIF($U$2:U1113,A128)=0,$C$9,""))</f>
        <v/>
      </c>
      <c r="F128" s="31" t="str">
        <f t="shared" ca="1" si="23"/>
        <v/>
      </c>
      <c r="G128" s="32" t="str">
        <f t="shared" ca="1" si="24"/>
        <v/>
      </c>
      <c r="H128" s="44" t="str">
        <f ca="1">IF(COUNTIF($U$2:U1113,A128)=1,VLOOKUP(A128,Q:R,2), IF(COUNTIF($U$2:U1113,A128)=0,$D$9,""))</f>
        <v/>
      </c>
      <c r="I128" s="31" t="str">
        <f t="shared" ca="1" si="25"/>
        <v/>
      </c>
      <c r="J128" s="32" t="str">
        <f t="shared" ca="1" si="26"/>
        <v/>
      </c>
      <c r="K128" s="77" t="str">
        <f t="shared" ca="1" si="27"/>
        <v/>
      </c>
      <c r="M128" s="159">
        <v>45950.625</v>
      </c>
      <c r="N128" s="3">
        <v>92.33</v>
      </c>
      <c r="O128" s="159">
        <v>45945.625</v>
      </c>
      <c r="P128" s="3">
        <v>101.23699999999999</v>
      </c>
      <c r="S128" s="159">
        <f t="shared" si="18"/>
        <v>45950.625</v>
      </c>
      <c r="T128" s="159" t="str">
        <f t="shared" si="19"/>
        <v/>
      </c>
    </row>
    <row r="129" spans="1:20">
      <c r="A129" s="164" t="str">
        <f t="shared" ca="1" si="21"/>
        <v/>
      </c>
      <c r="B129" s="44" t="str">
        <f ca="1">IF(COUNTIF($U$2:U1114,A129)=1,VLOOKUP(A129,M:N,2), IF(COUNTIF($U$2:U1114,A129)=0,$B$9,""))</f>
        <v/>
      </c>
      <c r="C129" s="31" t="str">
        <f t="shared" ca="1" si="20"/>
        <v/>
      </c>
      <c r="D129" s="32" t="str">
        <f t="shared" ca="1" si="22"/>
        <v/>
      </c>
      <c r="E129" s="44" t="str">
        <f ca="1">IF(COUNTIF($U$2:U1114,A129)=1,VLOOKUP(A129,O:P,2), IF(COUNTIF($U$2:U1114,A129)=0,$C$9,""))</f>
        <v/>
      </c>
      <c r="F129" s="31" t="str">
        <f t="shared" ca="1" si="23"/>
        <v/>
      </c>
      <c r="G129" s="32" t="str">
        <f t="shared" ca="1" si="24"/>
        <v/>
      </c>
      <c r="H129" s="44" t="str">
        <f ca="1">IF(COUNTIF($U$2:U1114,A129)=1,VLOOKUP(A129,Q:R,2), IF(COUNTIF($U$2:U1114,A129)=0,$D$9,""))</f>
        <v/>
      </c>
      <c r="I129" s="31" t="str">
        <f t="shared" ca="1" si="25"/>
        <v/>
      </c>
      <c r="J129" s="32" t="str">
        <f t="shared" ca="1" si="26"/>
        <v/>
      </c>
      <c r="K129" s="77" t="str">
        <f t="shared" ca="1" si="27"/>
        <v/>
      </c>
      <c r="M129" s="159">
        <v>45952.625</v>
      </c>
      <c r="N129" s="3">
        <v>92.37</v>
      </c>
      <c r="O129" s="159">
        <v>45946.625</v>
      </c>
      <c r="P129" s="3">
        <v>101.221</v>
      </c>
      <c r="S129" s="159">
        <f t="shared" si="18"/>
        <v>45952.625</v>
      </c>
      <c r="T129" s="159">
        <f t="shared" si="19"/>
        <v>45952.625</v>
      </c>
    </row>
    <row r="130" spans="1:20">
      <c r="A130" s="164" t="str">
        <f t="shared" ca="1" si="21"/>
        <v/>
      </c>
      <c r="B130" s="44" t="str">
        <f ca="1">IF(COUNTIF($U$2:U1115,A130)=1,VLOOKUP(A130,M:N,2), IF(COUNTIF($U$2:U1115,A130)=0,$B$9,""))</f>
        <v/>
      </c>
      <c r="C130" s="31" t="str">
        <f t="shared" ca="1" si="20"/>
        <v/>
      </c>
      <c r="D130" s="32" t="str">
        <f t="shared" ca="1" si="22"/>
        <v/>
      </c>
      <c r="E130" s="44" t="str">
        <f ca="1">IF(COUNTIF($U$2:U1115,A130)=1,VLOOKUP(A130,O:P,2), IF(COUNTIF($U$2:U1115,A130)=0,$C$9,""))</f>
        <v/>
      </c>
      <c r="F130" s="31" t="str">
        <f t="shared" ca="1" si="23"/>
        <v/>
      </c>
      <c r="G130" s="32" t="str">
        <f t="shared" ca="1" si="24"/>
        <v/>
      </c>
      <c r="H130" s="44" t="str">
        <f ca="1">IF(COUNTIF($U$2:U1115,A130)=1,VLOOKUP(A130,Q:R,2), IF(COUNTIF($U$2:U1115,A130)=0,$D$9,""))</f>
        <v/>
      </c>
      <c r="I130" s="31" t="str">
        <f t="shared" ca="1" si="25"/>
        <v/>
      </c>
      <c r="J130" s="32" t="str">
        <f t="shared" ca="1" si="26"/>
        <v/>
      </c>
      <c r="K130" s="77" t="str">
        <f t="shared" ca="1" si="27"/>
        <v/>
      </c>
      <c r="M130" s="159">
        <v>45953.625</v>
      </c>
      <c r="N130" s="3">
        <v>92.5</v>
      </c>
      <c r="O130" s="159">
        <v>45947.625</v>
      </c>
      <c r="P130" s="3">
        <v>101.253</v>
      </c>
      <c r="S130" s="159">
        <f t="shared" si="18"/>
        <v>45953.625</v>
      </c>
      <c r="T130" s="159">
        <f t="shared" si="19"/>
        <v>45953.625</v>
      </c>
    </row>
    <row r="131" spans="1:20">
      <c r="A131" s="164" t="str">
        <f t="shared" ca="1" si="21"/>
        <v/>
      </c>
      <c r="B131" s="44" t="str">
        <f ca="1">IF(COUNTIF($U$2:U1116,A131)=1,VLOOKUP(A131,M:N,2), IF(COUNTIF($U$2:U1116,A131)=0,$B$9,""))</f>
        <v/>
      </c>
      <c r="C131" s="31" t="str">
        <f t="shared" ca="1" si="20"/>
        <v/>
      </c>
      <c r="D131" s="32" t="str">
        <f t="shared" ca="1" si="22"/>
        <v/>
      </c>
      <c r="E131" s="44" t="str">
        <f ca="1">IF(COUNTIF($U$2:U1116,A131)=1,VLOOKUP(A131,O:P,2), IF(COUNTIF($U$2:U1116,A131)=0,$C$9,""))</f>
        <v/>
      </c>
      <c r="F131" s="31" t="str">
        <f t="shared" ca="1" si="23"/>
        <v/>
      </c>
      <c r="G131" s="32" t="str">
        <f t="shared" ca="1" si="24"/>
        <v/>
      </c>
      <c r="H131" s="44" t="str">
        <f ca="1">IF(COUNTIF($U$2:U1116,A131)=1,VLOOKUP(A131,Q:R,2), IF(COUNTIF($U$2:U1116,A131)=0,$D$9,""))</f>
        <v/>
      </c>
      <c r="I131" s="31" t="str">
        <f t="shared" ca="1" si="25"/>
        <v/>
      </c>
      <c r="J131" s="32" t="str">
        <f t="shared" ca="1" si="26"/>
        <v/>
      </c>
      <c r="K131" s="77" t="str">
        <f t="shared" ca="1" si="27"/>
        <v/>
      </c>
      <c r="M131" s="159">
        <v>45954.625</v>
      </c>
      <c r="N131" s="3">
        <v>92.56</v>
      </c>
      <c r="O131" s="159">
        <v>45950.625</v>
      </c>
      <c r="P131" s="3">
        <v>101.25</v>
      </c>
      <c r="S131" s="159">
        <f t="shared" si="18"/>
        <v>45954.625</v>
      </c>
      <c r="T131" s="159">
        <f t="shared" si="19"/>
        <v>45954.625</v>
      </c>
    </row>
    <row r="132" spans="1:20">
      <c r="A132" s="164" t="str">
        <f t="shared" ca="1" si="21"/>
        <v/>
      </c>
      <c r="B132" s="44" t="str">
        <f ca="1">IF(COUNTIF($U$2:U1117,A132)=1,VLOOKUP(A132,M:N,2), IF(COUNTIF($U$2:U1117,A132)=0,$B$9,""))</f>
        <v/>
      </c>
      <c r="C132" s="31" t="str">
        <f t="shared" ca="1" si="20"/>
        <v/>
      </c>
      <c r="D132" s="32" t="str">
        <f t="shared" ca="1" si="22"/>
        <v/>
      </c>
      <c r="E132" s="44" t="str">
        <f ca="1">IF(COUNTIF($U$2:U1117,A132)=1,VLOOKUP(A132,O:P,2), IF(COUNTIF($U$2:U1117,A132)=0,$C$9,""))</f>
        <v/>
      </c>
      <c r="F132" s="31" t="str">
        <f t="shared" ca="1" si="23"/>
        <v/>
      </c>
      <c r="G132" s="32" t="str">
        <f t="shared" ca="1" si="24"/>
        <v/>
      </c>
      <c r="H132" s="44" t="str">
        <f ca="1">IF(COUNTIF($U$2:U1117,A132)=1,VLOOKUP(A132,Q:R,2), IF(COUNTIF($U$2:U1117,A132)=0,$D$9,""))</f>
        <v/>
      </c>
      <c r="I132" s="31" t="str">
        <f t="shared" ca="1" si="25"/>
        <v/>
      </c>
      <c r="J132" s="32" t="str">
        <f t="shared" ca="1" si="26"/>
        <v/>
      </c>
      <c r="K132" s="77" t="str">
        <f t="shared" ca="1" si="27"/>
        <v/>
      </c>
      <c r="M132" s="159">
        <v>45957.625</v>
      </c>
      <c r="N132" s="3">
        <v>92.8</v>
      </c>
      <c r="O132" s="159">
        <v>45951.625</v>
      </c>
      <c r="P132" s="3">
        <v>101.289</v>
      </c>
      <c r="S132" s="159">
        <f t="shared" ref="S132:S195" si="28">IF(COUNTIF(O:O,M132)*COUNTIF(Q:Q,M132),M132,"")</f>
        <v>45957.625</v>
      </c>
      <c r="T132" s="159">
        <f t="shared" ref="T132:T195" si="29">IF(S132&gt;$A$14,S132,"")</f>
        <v>45957.625</v>
      </c>
    </row>
    <row r="133" spans="1:20">
      <c r="A133" s="164" t="str">
        <f t="shared" ca="1" si="21"/>
        <v/>
      </c>
      <c r="B133" s="44" t="str">
        <f ca="1">IF(COUNTIF($U$2:U1118,A133)=1,VLOOKUP(A133,M:N,2), IF(COUNTIF($U$2:U1118,A133)=0,$B$9,""))</f>
        <v/>
      </c>
      <c r="C133" s="31" t="str">
        <f t="shared" ca="1" si="20"/>
        <v/>
      </c>
      <c r="D133" s="32" t="str">
        <f t="shared" ca="1" si="22"/>
        <v/>
      </c>
      <c r="E133" s="44" t="str">
        <f ca="1">IF(COUNTIF($U$2:U1118,A133)=1,VLOOKUP(A133,O:P,2), IF(COUNTIF($U$2:U1118,A133)=0,$C$9,""))</f>
        <v/>
      </c>
      <c r="F133" s="31" t="str">
        <f t="shared" ca="1" si="23"/>
        <v/>
      </c>
      <c r="G133" s="32" t="str">
        <f t="shared" ca="1" si="24"/>
        <v/>
      </c>
      <c r="H133" s="44" t="str">
        <f ca="1">IF(COUNTIF($U$2:U1118,A133)=1,VLOOKUP(A133,Q:R,2), IF(COUNTIF($U$2:U1118,A133)=0,$D$9,""))</f>
        <v/>
      </c>
      <c r="I133" s="31" t="str">
        <f t="shared" ca="1" si="25"/>
        <v/>
      </c>
      <c r="J133" s="32" t="str">
        <f t="shared" ca="1" si="26"/>
        <v/>
      </c>
      <c r="K133" s="77" t="str">
        <f t="shared" ca="1" si="27"/>
        <v/>
      </c>
      <c r="M133" s="159">
        <v>45958.625</v>
      </c>
      <c r="N133" s="3">
        <v>92.79</v>
      </c>
      <c r="O133" s="159">
        <v>45952.625</v>
      </c>
      <c r="P133" s="3">
        <v>101.261</v>
      </c>
      <c r="S133" s="159">
        <f t="shared" si="28"/>
        <v>45958.625</v>
      </c>
      <c r="T133" s="159">
        <f t="shared" si="29"/>
        <v>45958.625</v>
      </c>
    </row>
    <row r="134" spans="1:20">
      <c r="A134" s="164" t="str">
        <f t="shared" ca="1" si="21"/>
        <v/>
      </c>
      <c r="B134" s="44" t="str">
        <f ca="1">IF(COUNTIF($U$2:U1119,A134)=1,VLOOKUP(A134,M:N,2), IF(COUNTIF($U$2:U1119,A134)=0,$B$9,""))</f>
        <v/>
      </c>
      <c r="C134" s="31" t="str">
        <f t="shared" ca="1" si="20"/>
        <v/>
      </c>
      <c r="D134" s="32" t="str">
        <f t="shared" ca="1" si="22"/>
        <v/>
      </c>
      <c r="E134" s="44" t="str">
        <f ca="1">IF(COUNTIF($U$2:U1119,A134)=1,VLOOKUP(A134,O:P,2), IF(COUNTIF($U$2:U1119,A134)=0,$C$9,""))</f>
        <v/>
      </c>
      <c r="F134" s="31" t="str">
        <f t="shared" ca="1" si="23"/>
        <v/>
      </c>
      <c r="G134" s="32" t="str">
        <f t="shared" ca="1" si="24"/>
        <v/>
      </c>
      <c r="H134" s="44" t="str">
        <f ca="1">IF(COUNTIF($U$2:U1119,A134)=1,VLOOKUP(A134,Q:R,2), IF(COUNTIF($U$2:U1119,A134)=0,$D$9,""))</f>
        <v/>
      </c>
      <c r="I134" s="31" t="str">
        <f t="shared" ca="1" si="25"/>
        <v/>
      </c>
      <c r="J134" s="32" t="str">
        <f t="shared" ca="1" si="26"/>
        <v/>
      </c>
      <c r="K134" s="77" t="str">
        <f t="shared" ca="1" si="27"/>
        <v/>
      </c>
      <c r="M134" s="159">
        <v>45959.625</v>
      </c>
      <c r="N134" s="3">
        <v>92.78</v>
      </c>
      <c r="O134" s="159">
        <v>45953.625</v>
      </c>
      <c r="P134" s="3">
        <v>101.229</v>
      </c>
      <c r="S134" s="159">
        <f t="shared" si="28"/>
        <v>45959.625</v>
      </c>
      <c r="T134" s="159">
        <f t="shared" si="29"/>
        <v>45959.625</v>
      </c>
    </row>
    <row r="135" spans="1:20">
      <c r="A135" s="164" t="str">
        <f t="shared" ca="1" si="21"/>
        <v/>
      </c>
      <c r="B135" s="44" t="str">
        <f ca="1">IF(COUNTIF($U$2:U1120,A135)=1,VLOOKUP(A135,M:N,2), IF(COUNTIF($U$2:U1120,A135)=0,$B$9,""))</f>
        <v/>
      </c>
      <c r="C135" s="31" t="str">
        <f t="shared" ca="1" si="20"/>
        <v/>
      </c>
      <c r="D135" s="32" t="str">
        <f t="shared" ca="1" si="22"/>
        <v/>
      </c>
      <c r="E135" s="44" t="str">
        <f ca="1">IF(COUNTIF($U$2:U1120,A135)=1,VLOOKUP(A135,O:P,2), IF(COUNTIF($U$2:U1120,A135)=0,$C$9,""))</f>
        <v/>
      </c>
      <c r="F135" s="31" t="str">
        <f t="shared" ca="1" si="23"/>
        <v/>
      </c>
      <c r="G135" s="32" t="str">
        <f t="shared" ca="1" si="24"/>
        <v/>
      </c>
      <c r="H135" s="44" t="str">
        <f ca="1">IF(COUNTIF($U$2:U1120,A135)=1,VLOOKUP(A135,Q:R,2), IF(COUNTIF($U$2:U1120,A135)=0,$D$9,""))</f>
        <v/>
      </c>
      <c r="I135" s="31" t="str">
        <f t="shared" ca="1" si="25"/>
        <v/>
      </c>
      <c r="J135" s="32" t="str">
        <f t="shared" ca="1" si="26"/>
        <v/>
      </c>
      <c r="K135" s="77" t="str">
        <f t="shared" ca="1" si="27"/>
        <v/>
      </c>
      <c r="M135" s="159">
        <v>45960.625</v>
      </c>
      <c r="N135" s="3">
        <v>92.49</v>
      </c>
      <c r="O135" s="159">
        <v>45954.625</v>
      </c>
      <c r="P135" s="3">
        <v>101.092</v>
      </c>
      <c r="S135" s="159">
        <f t="shared" si="28"/>
        <v>45960.625</v>
      </c>
      <c r="T135" s="159">
        <f t="shared" si="29"/>
        <v>45960.625</v>
      </c>
    </row>
    <row r="136" spans="1:20">
      <c r="A136" s="164" t="str">
        <f t="shared" ca="1" si="21"/>
        <v/>
      </c>
      <c r="B136" s="44" t="str">
        <f ca="1">IF(COUNTIF($U$2:U1121,A136)=1,VLOOKUP(A136,M:N,2), IF(COUNTIF($U$2:U1121,A136)=0,$B$9,""))</f>
        <v/>
      </c>
      <c r="C136" s="31" t="str">
        <f t="shared" ca="1" si="20"/>
        <v/>
      </c>
      <c r="D136" s="32" t="str">
        <f t="shared" ca="1" si="22"/>
        <v/>
      </c>
      <c r="E136" s="44" t="str">
        <f ca="1">IF(COUNTIF($U$2:U1121,A136)=1,VLOOKUP(A136,O:P,2), IF(COUNTIF($U$2:U1121,A136)=0,$C$9,""))</f>
        <v/>
      </c>
      <c r="F136" s="31" t="str">
        <f t="shared" ca="1" si="23"/>
        <v/>
      </c>
      <c r="G136" s="32" t="str">
        <f t="shared" ca="1" si="24"/>
        <v/>
      </c>
      <c r="H136" s="44" t="str">
        <f ca="1">IF(COUNTIF($U$2:U1121,A136)=1,VLOOKUP(A136,Q:R,2), IF(COUNTIF($U$2:U1121,A136)=0,$D$9,""))</f>
        <v/>
      </c>
      <c r="I136" s="31" t="str">
        <f t="shared" ca="1" si="25"/>
        <v/>
      </c>
      <c r="J136" s="32" t="str">
        <f t="shared" ca="1" si="26"/>
        <v/>
      </c>
      <c r="K136" s="77" t="str">
        <f t="shared" ca="1" si="27"/>
        <v/>
      </c>
      <c r="M136" s="159">
        <v>45961.625</v>
      </c>
      <c r="N136" s="3">
        <v>92.63</v>
      </c>
      <c r="O136" s="159">
        <v>45957.625</v>
      </c>
      <c r="P136" s="3">
        <v>101.077</v>
      </c>
      <c r="S136" s="159">
        <f t="shared" si="28"/>
        <v>45961.625</v>
      </c>
      <c r="T136" s="159">
        <f t="shared" si="29"/>
        <v>45961.625</v>
      </c>
    </row>
    <row r="137" spans="1:20">
      <c r="A137" s="164" t="str">
        <f t="shared" ca="1" si="21"/>
        <v/>
      </c>
      <c r="B137" s="44" t="str">
        <f ca="1">IF(COUNTIF($U$2:U1122,A137)=1,VLOOKUP(A137,M:N,2), IF(COUNTIF($U$2:U1122,A137)=0,$B$9,""))</f>
        <v/>
      </c>
      <c r="C137" s="31" t="str">
        <f t="shared" ca="1" si="20"/>
        <v/>
      </c>
      <c r="D137" s="32" t="str">
        <f t="shared" ca="1" si="22"/>
        <v/>
      </c>
      <c r="E137" s="44" t="str">
        <f ca="1">IF(COUNTIF($U$2:U1122,A137)=1,VLOOKUP(A137,O:P,2), IF(COUNTIF($U$2:U1122,A137)=0,$C$9,""))</f>
        <v/>
      </c>
      <c r="F137" s="31" t="str">
        <f t="shared" ca="1" si="23"/>
        <v/>
      </c>
      <c r="G137" s="32" t="str">
        <f t="shared" ca="1" si="24"/>
        <v/>
      </c>
      <c r="H137" s="44" t="str">
        <f ca="1">IF(COUNTIF($U$2:U1122,A137)=1,VLOOKUP(A137,Q:R,2), IF(COUNTIF($U$2:U1122,A137)=0,$D$9,""))</f>
        <v/>
      </c>
      <c r="I137" s="31" t="str">
        <f t="shared" ca="1" si="25"/>
        <v/>
      </c>
      <c r="J137" s="32" t="str">
        <f t="shared" ca="1" si="26"/>
        <v/>
      </c>
      <c r="K137" s="77" t="str">
        <f t="shared" ca="1" si="27"/>
        <v/>
      </c>
      <c r="M137" s="159">
        <v>45964.625</v>
      </c>
      <c r="N137" s="3">
        <v>92.55</v>
      </c>
      <c r="O137" s="159">
        <v>45958.625</v>
      </c>
      <c r="P137" s="3">
        <v>101.083</v>
      </c>
      <c r="S137" s="159">
        <f t="shared" si="28"/>
        <v>45964.625</v>
      </c>
      <c r="T137" s="159">
        <f t="shared" si="29"/>
        <v>45964.625</v>
      </c>
    </row>
    <row r="138" spans="1:20">
      <c r="A138" s="164" t="str">
        <f t="shared" ca="1" si="21"/>
        <v/>
      </c>
      <c r="B138" s="44" t="str">
        <f ca="1">IF(COUNTIF($U$2:U1123,A138)=1,VLOOKUP(A138,M:N,2), IF(COUNTIF($U$2:U1123,A138)=0,$B$9,""))</f>
        <v/>
      </c>
      <c r="C138" s="31" t="str">
        <f t="shared" ca="1" si="20"/>
        <v/>
      </c>
      <c r="D138" s="32" t="str">
        <f t="shared" ca="1" si="22"/>
        <v/>
      </c>
      <c r="E138" s="44" t="str">
        <f ca="1">IF(COUNTIF($U$2:U1123,A138)=1,VLOOKUP(A138,O:P,2), IF(COUNTIF($U$2:U1123,A138)=0,$C$9,""))</f>
        <v/>
      </c>
      <c r="F138" s="31" t="str">
        <f t="shared" ca="1" si="23"/>
        <v/>
      </c>
      <c r="G138" s="32" t="str">
        <f t="shared" ca="1" si="24"/>
        <v/>
      </c>
      <c r="H138" s="44" t="str">
        <f ca="1">IF(COUNTIF($U$2:U1123,A138)=1,VLOOKUP(A138,Q:R,2), IF(COUNTIF($U$2:U1123,A138)=0,$D$9,""))</f>
        <v/>
      </c>
      <c r="I138" s="31" t="str">
        <f t="shared" ca="1" si="25"/>
        <v/>
      </c>
      <c r="J138" s="32" t="str">
        <f t="shared" ca="1" si="26"/>
        <v/>
      </c>
      <c r="K138" s="77" t="str">
        <f t="shared" ca="1" si="27"/>
        <v/>
      </c>
      <c r="O138" s="159">
        <v>45959.625</v>
      </c>
      <c r="P138" s="3">
        <v>101.07899999999999</v>
      </c>
      <c r="S138" s="159" t="str">
        <f t="shared" si="28"/>
        <v/>
      </c>
      <c r="T138" s="159" t="str">
        <f t="shared" si="29"/>
        <v/>
      </c>
    </row>
    <row r="139" spans="1:20">
      <c r="A139" s="164" t="str">
        <f t="shared" ca="1" si="21"/>
        <v/>
      </c>
      <c r="B139" s="44" t="str">
        <f ca="1">IF(COUNTIF($U$2:U1124,A139)=1,VLOOKUP(A139,M:N,2), IF(COUNTIF($U$2:U1124,A139)=0,$B$9,""))</f>
        <v/>
      </c>
      <c r="C139" s="31" t="str">
        <f t="shared" ca="1" si="20"/>
        <v/>
      </c>
      <c r="D139" s="32" t="str">
        <f t="shared" ca="1" si="22"/>
        <v/>
      </c>
      <c r="E139" s="44" t="str">
        <f ca="1">IF(COUNTIF($U$2:U1124,A139)=1,VLOOKUP(A139,O:P,2), IF(COUNTIF($U$2:U1124,A139)=0,$C$9,""))</f>
        <v/>
      </c>
      <c r="F139" s="31" t="str">
        <f t="shared" ca="1" si="23"/>
        <v/>
      </c>
      <c r="G139" s="32" t="str">
        <f t="shared" ca="1" si="24"/>
        <v/>
      </c>
      <c r="H139" s="44" t="str">
        <f ca="1">IF(COUNTIF($U$2:U1124,A139)=1,VLOOKUP(A139,Q:R,2), IF(COUNTIF($U$2:U1124,A139)=0,$D$9,""))</f>
        <v/>
      </c>
      <c r="I139" s="31" t="str">
        <f t="shared" ca="1" si="25"/>
        <v/>
      </c>
      <c r="J139" s="32" t="str">
        <f t="shared" ca="1" si="26"/>
        <v/>
      </c>
      <c r="K139" s="77" t="str">
        <f t="shared" ca="1" si="27"/>
        <v/>
      </c>
      <c r="O139" s="159">
        <v>45960.625</v>
      </c>
      <c r="P139" s="3">
        <v>101.026</v>
      </c>
      <c r="S139" s="159" t="str">
        <f t="shared" si="28"/>
        <v/>
      </c>
      <c r="T139" s="159" t="str">
        <f t="shared" si="29"/>
        <v/>
      </c>
    </row>
    <row r="140" spans="1:20">
      <c r="A140" s="164" t="str">
        <f t="shared" ca="1" si="21"/>
        <v/>
      </c>
      <c r="B140" s="44" t="str">
        <f ca="1">IF(COUNTIF($U$2:U1125,A140)=1,VLOOKUP(A140,M:N,2), IF(COUNTIF($U$2:U1125,A140)=0,$B$9,""))</f>
        <v/>
      </c>
      <c r="C140" s="31" t="str">
        <f t="shared" ca="1" si="20"/>
        <v/>
      </c>
      <c r="D140" s="32" t="str">
        <f t="shared" ca="1" si="22"/>
        <v/>
      </c>
      <c r="E140" s="44" t="str">
        <f ca="1">IF(COUNTIF($U$2:U1125,A140)=1,VLOOKUP(A140,O:P,2), IF(COUNTIF($U$2:U1125,A140)=0,$C$9,""))</f>
        <v/>
      </c>
      <c r="F140" s="31" t="str">
        <f t="shared" ca="1" si="23"/>
        <v/>
      </c>
      <c r="G140" s="32" t="str">
        <f t="shared" ca="1" si="24"/>
        <v/>
      </c>
      <c r="H140" s="44" t="str">
        <f ca="1">IF(COUNTIF($U$2:U1125,A140)=1,VLOOKUP(A140,Q:R,2), IF(COUNTIF($U$2:U1125,A140)=0,$D$9,""))</f>
        <v/>
      </c>
      <c r="I140" s="31" t="str">
        <f t="shared" ca="1" si="25"/>
        <v/>
      </c>
      <c r="J140" s="32" t="str">
        <f t="shared" ca="1" si="26"/>
        <v/>
      </c>
      <c r="K140" s="77" t="str">
        <f t="shared" ca="1" si="27"/>
        <v/>
      </c>
      <c r="O140" s="159">
        <v>45961.625</v>
      </c>
      <c r="P140" s="3">
        <v>101.04900000000001</v>
      </c>
      <c r="S140" s="159" t="str">
        <f t="shared" si="28"/>
        <v/>
      </c>
      <c r="T140" s="159" t="str">
        <f t="shared" si="29"/>
        <v/>
      </c>
    </row>
    <row r="141" spans="1:20">
      <c r="A141" s="164" t="str">
        <f t="shared" ca="1" si="21"/>
        <v/>
      </c>
      <c r="B141" s="44" t="str">
        <f ca="1">IF(COUNTIF($U$2:U1126,A141)=1,VLOOKUP(A141,M:N,2), IF(COUNTIF($U$2:U1126,A141)=0,$B$9,""))</f>
        <v/>
      </c>
      <c r="C141" s="31" t="str">
        <f t="shared" ca="1" si="20"/>
        <v/>
      </c>
      <c r="D141" s="32" t="str">
        <f t="shared" ca="1" si="22"/>
        <v/>
      </c>
      <c r="E141" s="44" t="str">
        <f ca="1">IF(COUNTIF($U$2:U1126,A141)=1,VLOOKUP(A141,O:P,2), IF(COUNTIF($U$2:U1126,A141)=0,$C$9,""))</f>
        <v/>
      </c>
      <c r="F141" s="31" t="str">
        <f t="shared" ca="1" si="23"/>
        <v/>
      </c>
      <c r="G141" s="32" t="str">
        <f t="shared" ca="1" si="24"/>
        <v/>
      </c>
      <c r="H141" s="44" t="str">
        <f ca="1">IF(COUNTIF($U$2:U1126,A141)=1,VLOOKUP(A141,Q:R,2), IF(COUNTIF($U$2:U1126,A141)=0,$D$9,""))</f>
        <v/>
      </c>
      <c r="I141" s="31" t="str">
        <f t="shared" ca="1" si="25"/>
        <v/>
      </c>
      <c r="J141" s="32" t="str">
        <f t="shared" ca="1" si="26"/>
        <v/>
      </c>
      <c r="K141" s="77" t="str">
        <f t="shared" ca="1" si="27"/>
        <v/>
      </c>
      <c r="O141" s="159">
        <v>45964.625</v>
      </c>
      <c r="P141" s="3">
        <v>101.012</v>
      </c>
      <c r="S141" s="159" t="str">
        <f t="shared" si="28"/>
        <v/>
      </c>
      <c r="T141" s="159" t="str">
        <f t="shared" si="29"/>
        <v/>
      </c>
    </row>
    <row r="142" spans="1:20">
      <c r="A142" s="164" t="str">
        <f t="shared" ca="1" si="21"/>
        <v/>
      </c>
      <c r="B142" s="44" t="str">
        <f ca="1">IF(COUNTIF($U$2:U1127,A142)=1,VLOOKUP(A142,M:N,2), IF(COUNTIF($U$2:U1127,A142)=0,$B$9,""))</f>
        <v/>
      </c>
      <c r="C142" s="31" t="str">
        <f t="shared" ca="1" si="20"/>
        <v/>
      </c>
      <c r="D142" s="32" t="str">
        <f t="shared" ca="1" si="22"/>
        <v/>
      </c>
      <c r="E142" s="44" t="str">
        <f ca="1">IF(COUNTIF($U$2:U1127,A142)=1,VLOOKUP(A142,O:P,2), IF(COUNTIF($U$2:U1127,A142)=0,$C$9,""))</f>
        <v/>
      </c>
      <c r="F142" s="31" t="str">
        <f t="shared" ca="1" si="23"/>
        <v/>
      </c>
      <c r="G142" s="32" t="str">
        <f t="shared" ca="1" si="24"/>
        <v/>
      </c>
      <c r="H142" s="44" t="str">
        <f ca="1">IF(COUNTIF($U$2:U1127,A142)=1,VLOOKUP(A142,Q:R,2), IF(COUNTIF($U$2:U1127,A142)=0,$D$9,""))</f>
        <v/>
      </c>
      <c r="I142" s="31" t="str">
        <f t="shared" ca="1" si="25"/>
        <v/>
      </c>
      <c r="J142" s="32" t="str">
        <f t="shared" ca="1" si="26"/>
        <v/>
      </c>
      <c r="K142" s="77" t="str">
        <f t="shared" ca="1" si="27"/>
        <v/>
      </c>
      <c r="S142" s="159" t="str">
        <f t="shared" si="28"/>
        <v/>
      </c>
      <c r="T142" s="159" t="str">
        <f t="shared" si="29"/>
        <v/>
      </c>
    </row>
    <row r="143" spans="1:20">
      <c r="A143" s="164" t="str">
        <f t="shared" ca="1" si="21"/>
        <v/>
      </c>
      <c r="B143" s="44" t="str">
        <f ca="1">IF(COUNTIF($U$2:U1128,A143)=1,VLOOKUP(A143,M:N,2), IF(COUNTIF($U$2:U1128,A143)=0,$B$9,""))</f>
        <v/>
      </c>
      <c r="C143" s="31" t="str">
        <f t="shared" ca="1" si="20"/>
        <v/>
      </c>
      <c r="D143" s="32" t="str">
        <f t="shared" ca="1" si="22"/>
        <v/>
      </c>
      <c r="E143" s="44" t="str">
        <f ca="1">IF(COUNTIF($U$2:U1128,A143)=1,VLOOKUP(A143,O:P,2), IF(COUNTIF($U$2:U1128,A143)=0,$C$9,""))</f>
        <v/>
      </c>
      <c r="F143" s="31" t="str">
        <f t="shared" ca="1" si="23"/>
        <v/>
      </c>
      <c r="G143" s="32" t="str">
        <f t="shared" ca="1" si="24"/>
        <v/>
      </c>
      <c r="H143" s="44" t="str">
        <f ca="1">IF(COUNTIF($U$2:U1128,A143)=1,VLOOKUP(A143,Q:R,2), IF(COUNTIF($U$2:U1128,A143)=0,$D$9,""))</f>
        <v/>
      </c>
      <c r="I143" s="31" t="str">
        <f t="shared" ca="1" si="25"/>
        <v/>
      </c>
      <c r="J143" s="32" t="str">
        <f t="shared" ca="1" si="26"/>
        <v/>
      </c>
      <c r="K143" s="77" t="str">
        <f t="shared" ca="1" si="27"/>
        <v/>
      </c>
      <c r="S143" s="159" t="str">
        <f t="shared" si="28"/>
        <v/>
      </c>
      <c r="T143" s="159" t="str">
        <f t="shared" si="29"/>
        <v/>
      </c>
    </row>
    <row r="144" spans="1:20">
      <c r="A144" s="164" t="str">
        <f t="shared" ca="1" si="21"/>
        <v/>
      </c>
      <c r="B144" s="44" t="str">
        <f ca="1">IF(COUNTIF($U$2:U1129,A144)=1,VLOOKUP(A144,M:N,2), IF(COUNTIF($U$2:U1129,A144)=0,$B$9,""))</f>
        <v/>
      </c>
      <c r="C144" s="31" t="str">
        <f t="shared" ref="C144:C207" ca="1" si="30">IF(ISERROR(B144-2),"",(B144/$B$14-1)*$B$5)</f>
        <v/>
      </c>
      <c r="D144" s="32" t="str">
        <f t="shared" ca="1" si="22"/>
        <v/>
      </c>
      <c r="E144" s="44" t="str">
        <f ca="1">IF(COUNTIF($U$2:U1129,A144)=1,VLOOKUP(A144,O:P,2), IF(COUNTIF($U$2:U1129,A144)=0,$C$9,""))</f>
        <v/>
      </c>
      <c r="F144" s="31" t="str">
        <f t="shared" ca="1" si="23"/>
        <v/>
      </c>
      <c r="G144" s="32" t="str">
        <f t="shared" ca="1" si="24"/>
        <v/>
      </c>
      <c r="H144" s="44" t="str">
        <f ca="1">IF(COUNTIF($U$2:U1129,A144)=1,VLOOKUP(A144,Q:R,2), IF(COUNTIF($U$2:U1129,A144)=0,$D$9,""))</f>
        <v/>
      </c>
      <c r="I144" s="31" t="str">
        <f t="shared" ca="1" si="25"/>
        <v/>
      </c>
      <c r="J144" s="32" t="str">
        <f t="shared" ca="1" si="26"/>
        <v/>
      </c>
      <c r="K144" s="77" t="str">
        <f t="shared" ca="1" si="27"/>
        <v/>
      </c>
      <c r="S144" s="159" t="str">
        <f t="shared" si="28"/>
        <v/>
      </c>
      <c r="T144" s="159" t="str">
        <f t="shared" si="29"/>
        <v/>
      </c>
    </row>
    <row r="145" spans="1:20">
      <c r="A145" s="164" t="str">
        <f t="shared" ca="1" si="21"/>
        <v/>
      </c>
      <c r="B145" s="44" t="str">
        <f ca="1">IF(COUNTIF($U$2:U1130,A145)=1,VLOOKUP(A145,M:N,2), IF(COUNTIF($U$2:U1130,A145)=0,$B$9,""))</f>
        <v/>
      </c>
      <c r="C145" s="31" t="str">
        <f t="shared" ca="1" si="30"/>
        <v/>
      </c>
      <c r="D145" s="32" t="str">
        <f t="shared" ca="1" si="22"/>
        <v/>
      </c>
      <c r="E145" s="44" t="str">
        <f ca="1">IF(COUNTIF($U$2:U1130,A145)=1,VLOOKUP(A145,O:P,2), IF(COUNTIF($U$2:U1130,A145)=0,$C$9,""))</f>
        <v/>
      </c>
      <c r="F145" s="31" t="str">
        <f t="shared" ca="1" si="23"/>
        <v/>
      </c>
      <c r="G145" s="32" t="str">
        <f t="shared" ca="1" si="24"/>
        <v/>
      </c>
      <c r="H145" s="44" t="str">
        <f ca="1">IF(COUNTIF($U$2:U1130,A145)=1,VLOOKUP(A145,Q:R,2), IF(COUNTIF($U$2:U1130,A145)=0,$D$9,""))</f>
        <v/>
      </c>
      <c r="I145" s="31" t="str">
        <f t="shared" ca="1" si="25"/>
        <v/>
      </c>
      <c r="J145" s="32" t="str">
        <f t="shared" ca="1" si="26"/>
        <v/>
      </c>
      <c r="K145" s="77" t="str">
        <f t="shared" ca="1" si="27"/>
        <v/>
      </c>
      <c r="S145" s="159" t="str">
        <f t="shared" si="28"/>
        <v/>
      </c>
      <c r="T145" s="159" t="str">
        <f t="shared" si="29"/>
        <v/>
      </c>
    </row>
    <row r="146" spans="1:20">
      <c r="A146" s="164" t="str">
        <f t="shared" ca="1" si="21"/>
        <v/>
      </c>
      <c r="B146" s="44" t="str">
        <f ca="1">IF(COUNTIF($U$2:U1131,A146)=1,VLOOKUP(A146,M:N,2), IF(COUNTIF($U$2:U1131,A146)=0,$B$9,""))</f>
        <v/>
      </c>
      <c r="C146" s="31" t="str">
        <f t="shared" ca="1" si="30"/>
        <v/>
      </c>
      <c r="D146" s="32" t="str">
        <f t="shared" ca="1" si="22"/>
        <v/>
      </c>
      <c r="E146" s="44" t="str">
        <f ca="1">IF(COUNTIF($U$2:U1131,A146)=1,VLOOKUP(A146,O:P,2), IF(COUNTIF($U$2:U1131,A146)=0,$C$9,""))</f>
        <v/>
      </c>
      <c r="F146" s="31" t="str">
        <f t="shared" ca="1" si="23"/>
        <v/>
      </c>
      <c r="G146" s="32" t="str">
        <f t="shared" ca="1" si="24"/>
        <v/>
      </c>
      <c r="H146" s="44" t="str">
        <f ca="1">IF(COUNTIF($U$2:U1131,A146)=1,VLOOKUP(A146,Q:R,2), IF(COUNTIF($U$2:U1131,A146)=0,$D$9,""))</f>
        <v/>
      </c>
      <c r="I146" s="31" t="str">
        <f t="shared" ca="1" si="25"/>
        <v/>
      </c>
      <c r="J146" s="32" t="str">
        <f t="shared" ca="1" si="26"/>
        <v/>
      </c>
      <c r="K146" s="77" t="str">
        <f t="shared" ca="1" si="27"/>
        <v/>
      </c>
      <c r="S146" s="159" t="str">
        <f t="shared" si="28"/>
        <v/>
      </c>
      <c r="T146" s="159" t="str">
        <f t="shared" si="29"/>
        <v/>
      </c>
    </row>
    <row r="147" spans="1:20">
      <c r="A147" s="164" t="str">
        <f t="shared" ca="1" si="21"/>
        <v/>
      </c>
      <c r="B147" s="44" t="str">
        <f ca="1">IF(COUNTIF($U$2:U1132,A147)=1,VLOOKUP(A147,M:N,2), IF(COUNTIF($U$2:U1132,A147)=0,$B$9,""))</f>
        <v/>
      </c>
      <c r="C147" s="31" t="str">
        <f t="shared" ca="1" si="30"/>
        <v/>
      </c>
      <c r="D147" s="32" t="str">
        <f t="shared" ca="1" si="22"/>
        <v/>
      </c>
      <c r="E147" s="44" t="str">
        <f ca="1">IF(COUNTIF($U$2:U1132,A147)=1,VLOOKUP(A147,O:P,2), IF(COUNTIF($U$2:U1132,A147)=0,$C$9,""))</f>
        <v/>
      </c>
      <c r="F147" s="31" t="str">
        <f t="shared" ca="1" si="23"/>
        <v/>
      </c>
      <c r="G147" s="32" t="str">
        <f t="shared" ca="1" si="24"/>
        <v/>
      </c>
      <c r="H147" s="44" t="str">
        <f ca="1">IF(COUNTIF($U$2:U1132,A147)=1,VLOOKUP(A147,Q:R,2), IF(COUNTIF($U$2:U1132,A147)=0,$D$9,""))</f>
        <v/>
      </c>
      <c r="I147" s="31" t="str">
        <f t="shared" ca="1" si="25"/>
        <v/>
      </c>
      <c r="J147" s="32" t="str">
        <f t="shared" ca="1" si="26"/>
        <v/>
      </c>
      <c r="K147" s="77" t="str">
        <f t="shared" ca="1" si="27"/>
        <v/>
      </c>
      <c r="S147" s="159" t="str">
        <f t="shared" si="28"/>
        <v/>
      </c>
      <c r="T147" s="159" t="str">
        <f t="shared" si="29"/>
        <v/>
      </c>
    </row>
    <row r="148" spans="1:20">
      <c r="A148" s="164" t="str">
        <f t="shared" ca="1" si="21"/>
        <v/>
      </c>
      <c r="B148" s="44" t="str">
        <f ca="1">IF(COUNTIF($U$2:U1133,A148)=1,VLOOKUP(A148,M:N,2), IF(COUNTIF($U$2:U1133,A148)=0,$B$9,""))</f>
        <v/>
      </c>
      <c r="C148" s="31" t="str">
        <f t="shared" ca="1" si="30"/>
        <v/>
      </c>
      <c r="D148" s="32" t="str">
        <f t="shared" ca="1" si="22"/>
        <v/>
      </c>
      <c r="E148" s="44" t="str">
        <f ca="1">IF(COUNTIF($U$2:U1133,A148)=1,VLOOKUP(A148,O:P,2), IF(COUNTIF($U$2:U1133,A148)=0,$C$9,""))</f>
        <v/>
      </c>
      <c r="F148" s="31" t="str">
        <f t="shared" ca="1" si="23"/>
        <v/>
      </c>
      <c r="G148" s="32" t="str">
        <f t="shared" ca="1" si="24"/>
        <v/>
      </c>
      <c r="H148" s="44" t="str">
        <f ca="1">IF(COUNTIF($U$2:U1133,A148)=1,VLOOKUP(A148,Q:R,2), IF(COUNTIF($U$2:U1133,A148)=0,$D$9,""))</f>
        <v/>
      </c>
      <c r="I148" s="31" t="str">
        <f t="shared" ca="1" si="25"/>
        <v/>
      </c>
      <c r="J148" s="32" t="str">
        <f t="shared" ca="1" si="26"/>
        <v/>
      </c>
      <c r="K148" s="77" t="str">
        <f t="shared" ca="1" si="27"/>
        <v/>
      </c>
      <c r="S148" s="159" t="str">
        <f t="shared" si="28"/>
        <v/>
      </c>
      <c r="T148" s="159" t="str">
        <f t="shared" si="29"/>
        <v/>
      </c>
    </row>
    <row r="149" spans="1:20">
      <c r="A149" s="164" t="str">
        <f t="shared" ca="1" si="21"/>
        <v/>
      </c>
      <c r="B149" s="44" t="str">
        <f ca="1">IF(COUNTIF($U$2:U1134,A149)=1,VLOOKUP(A149,M:N,2), IF(COUNTIF($U$2:U1134,A149)=0,$B$9,""))</f>
        <v/>
      </c>
      <c r="C149" s="31" t="str">
        <f t="shared" ca="1" si="30"/>
        <v/>
      </c>
      <c r="D149" s="32" t="str">
        <f t="shared" ca="1" si="22"/>
        <v/>
      </c>
      <c r="E149" s="44" t="str">
        <f ca="1">IF(COUNTIF($U$2:U1134,A149)=1,VLOOKUP(A149,O:P,2), IF(COUNTIF($U$2:U1134,A149)=0,$C$9,""))</f>
        <v/>
      </c>
      <c r="F149" s="31" t="str">
        <f t="shared" ca="1" si="23"/>
        <v/>
      </c>
      <c r="G149" s="32" t="str">
        <f t="shared" ca="1" si="24"/>
        <v/>
      </c>
      <c r="H149" s="44" t="str">
        <f ca="1">IF(COUNTIF($U$2:U1134,A149)=1,VLOOKUP(A149,Q:R,2), IF(COUNTIF($U$2:U1134,A149)=0,$D$9,""))</f>
        <v/>
      </c>
      <c r="I149" s="31" t="str">
        <f t="shared" ca="1" si="25"/>
        <v/>
      </c>
      <c r="J149" s="32" t="str">
        <f t="shared" ca="1" si="26"/>
        <v/>
      </c>
      <c r="K149" s="77" t="str">
        <f t="shared" ca="1" si="27"/>
        <v/>
      </c>
      <c r="S149" s="159" t="str">
        <f t="shared" si="28"/>
        <v/>
      </c>
      <c r="T149" s="159" t="str">
        <f t="shared" si="29"/>
        <v/>
      </c>
    </row>
    <row r="150" spans="1:20">
      <c r="A150" s="164" t="str">
        <f t="shared" ca="1" si="21"/>
        <v/>
      </c>
      <c r="B150" s="44" t="str">
        <f ca="1">IF(COUNTIF($U$2:U1135,A150)=1,VLOOKUP(A150,M:N,2), IF(COUNTIF($U$2:U1135,A150)=0,$B$9,""))</f>
        <v/>
      </c>
      <c r="C150" s="31" t="str">
        <f t="shared" ca="1" si="30"/>
        <v/>
      </c>
      <c r="D150" s="32" t="str">
        <f t="shared" ca="1" si="22"/>
        <v/>
      </c>
      <c r="E150" s="44" t="str">
        <f ca="1">IF(COUNTIF($U$2:U1135,A150)=1,VLOOKUP(A150,O:P,2), IF(COUNTIF($U$2:U1135,A150)=0,$C$9,""))</f>
        <v/>
      </c>
      <c r="F150" s="31" t="str">
        <f t="shared" ca="1" si="23"/>
        <v/>
      </c>
      <c r="G150" s="32" t="str">
        <f t="shared" ca="1" si="24"/>
        <v/>
      </c>
      <c r="H150" s="44" t="str">
        <f ca="1">IF(COUNTIF($U$2:U1135,A150)=1,VLOOKUP(A150,Q:R,2), IF(COUNTIF($U$2:U1135,A150)=0,$D$9,""))</f>
        <v/>
      </c>
      <c r="I150" s="31" t="str">
        <f t="shared" ca="1" si="25"/>
        <v/>
      </c>
      <c r="J150" s="32" t="str">
        <f t="shared" ca="1" si="26"/>
        <v/>
      </c>
      <c r="K150" s="77" t="str">
        <f t="shared" ca="1" si="27"/>
        <v/>
      </c>
      <c r="S150" s="159" t="str">
        <f t="shared" si="28"/>
        <v/>
      </c>
      <c r="T150" s="159" t="str">
        <f t="shared" si="29"/>
        <v/>
      </c>
    </row>
    <row r="151" spans="1:20">
      <c r="A151" s="164" t="str">
        <f t="shared" ca="1" si="21"/>
        <v/>
      </c>
      <c r="B151" s="44" t="str">
        <f ca="1">IF(COUNTIF($U$2:U1136,A151)=1,VLOOKUP(A151,M:N,2), IF(COUNTIF($U$2:U1136,A151)=0,$B$9,""))</f>
        <v/>
      </c>
      <c r="C151" s="31" t="str">
        <f t="shared" ca="1" si="30"/>
        <v/>
      </c>
      <c r="D151" s="32" t="str">
        <f t="shared" ca="1" si="22"/>
        <v/>
      </c>
      <c r="E151" s="44" t="str">
        <f ca="1">IF(COUNTIF($U$2:U1136,A151)=1,VLOOKUP(A151,O:P,2), IF(COUNTIF($U$2:U1136,A151)=0,$C$9,""))</f>
        <v/>
      </c>
      <c r="F151" s="31" t="str">
        <f t="shared" ca="1" si="23"/>
        <v/>
      </c>
      <c r="G151" s="32" t="str">
        <f t="shared" ca="1" si="24"/>
        <v/>
      </c>
      <c r="H151" s="44" t="str">
        <f ca="1">IF(COUNTIF($U$2:U1136,A151)=1,VLOOKUP(A151,Q:R,2), IF(COUNTIF($U$2:U1136,A151)=0,$D$9,""))</f>
        <v/>
      </c>
      <c r="I151" s="31" t="str">
        <f t="shared" ca="1" si="25"/>
        <v/>
      </c>
      <c r="J151" s="32" t="str">
        <f t="shared" ca="1" si="26"/>
        <v/>
      </c>
      <c r="K151" s="77" t="str">
        <f t="shared" ca="1" si="27"/>
        <v/>
      </c>
      <c r="S151" s="159" t="str">
        <f t="shared" si="28"/>
        <v/>
      </c>
      <c r="T151" s="159" t="str">
        <f t="shared" si="29"/>
        <v/>
      </c>
    </row>
    <row r="152" spans="1:20">
      <c r="A152" s="164" t="str">
        <f t="shared" ca="1" si="21"/>
        <v/>
      </c>
      <c r="B152" s="44" t="str">
        <f ca="1">IF(COUNTIF($U$2:U1137,A152)=1,VLOOKUP(A152,M:N,2), IF(COUNTIF($U$2:U1137,A152)=0,$B$9,""))</f>
        <v/>
      </c>
      <c r="C152" s="31" t="str">
        <f t="shared" ca="1" si="30"/>
        <v/>
      </c>
      <c r="D152" s="32" t="str">
        <f t="shared" ca="1" si="22"/>
        <v/>
      </c>
      <c r="E152" s="44" t="str">
        <f ca="1">IF(COUNTIF($U$2:U1137,A152)=1,VLOOKUP(A152,O:P,2), IF(COUNTIF($U$2:U1137,A152)=0,$C$9,""))</f>
        <v/>
      </c>
      <c r="F152" s="31" t="str">
        <f t="shared" ca="1" si="23"/>
        <v/>
      </c>
      <c r="G152" s="32" t="str">
        <f t="shared" ca="1" si="24"/>
        <v/>
      </c>
      <c r="H152" s="44" t="str">
        <f ca="1">IF(COUNTIF($U$2:U1137,A152)=1,VLOOKUP(A152,Q:R,2), IF(COUNTIF($U$2:U1137,A152)=0,$D$9,""))</f>
        <v/>
      </c>
      <c r="I152" s="31" t="str">
        <f t="shared" ca="1" si="25"/>
        <v/>
      </c>
      <c r="J152" s="32" t="str">
        <f t="shared" ca="1" si="26"/>
        <v/>
      </c>
      <c r="K152" s="77" t="str">
        <f t="shared" ca="1" si="27"/>
        <v/>
      </c>
      <c r="S152" s="159" t="str">
        <f t="shared" si="28"/>
        <v/>
      </c>
      <c r="T152" s="159" t="str">
        <f t="shared" si="29"/>
        <v/>
      </c>
    </row>
    <row r="153" spans="1:20">
      <c r="A153" s="164" t="str">
        <f t="shared" ref="A153:A216" ca="1" si="31">IF(AND(ISBLANK(U142), A152 = $U$1),NOW(),IF(ISBLANK(U142),"",U142))</f>
        <v/>
      </c>
      <c r="B153" s="44" t="str">
        <f ca="1">IF(COUNTIF($U$2:U1138,A153)=1,VLOOKUP(A153,M:N,2), IF(COUNTIF($U$2:U1138,A153)=0,$B$9,""))</f>
        <v/>
      </c>
      <c r="C153" s="31" t="str">
        <f t="shared" ca="1" si="30"/>
        <v/>
      </c>
      <c r="D153" s="32" t="str">
        <f t="shared" ref="D153:D216" ca="1" si="32">IF(ISERROR(B153-2),"",-1*ROUNDUP(A153-$A$14,0)/360*$B$7*$B$5)</f>
        <v/>
      </c>
      <c r="E153" s="44" t="str">
        <f ca="1">IF(COUNTIF($U$2:U1138,A153)=1,VLOOKUP(A153,O:P,2), IF(COUNTIF($U$2:U1138,A153)=0,$C$9,""))</f>
        <v/>
      </c>
      <c r="F153" s="31" t="str">
        <f t="shared" ref="F153:F216" ca="1" si="33">IF(ISERROR(B153-2),"",(E153-$E$14)/100*$C$5)</f>
        <v/>
      </c>
      <c r="G153" s="32" t="str">
        <f t="shared" ref="G153:G216" ca="1" si="34">IF(ISERROR(B153-2),"",ROUNDUP(A153-$A$14,0)/360*$C$6*$C$5-ROUNDUP(A153-$A$14,0)/360*$C$7*$C$5*$E$14/100)</f>
        <v/>
      </c>
      <c r="H153" s="44" t="str">
        <f ca="1">IF(COUNTIF($U$2:U1138,A153)=1,VLOOKUP(A153,Q:R,2), IF(COUNTIF($U$2:U1138,A153)=0,$D$9,""))</f>
        <v/>
      </c>
      <c r="I153" s="31" t="str">
        <f t="shared" ref="I153:I216" ca="1" si="35">IF(ISERROR(B153-2),"",-1*(H153-$H$14)*$D$8*10^(-4)*$D$5)</f>
        <v/>
      </c>
      <c r="J153" s="32" t="str">
        <f t="shared" ref="J153:J216" ca="1" si="36">IF(ISERROR(B153-2),"",ROUNDUP(A153-$A$14,0)/360*$D$6*$D$5)</f>
        <v/>
      </c>
      <c r="K153" s="77" t="str">
        <f t="shared" ref="K153:K216" ca="1" si="37">IF(ISERROR(B153-2),"",C153+D153-F153-G153-I153-J153)</f>
        <v/>
      </c>
      <c r="S153" s="159" t="str">
        <f t="shared" si="28"/>
        <v/>
      </c>
      <c r="T153" s="159" t="str">
        <f t="shared" si="29"/>
        <v/>
      </c>
    </row>
    <row r="154" spans="1:20">
      <c r="A154" s="164" t="str">
        <f t="shared" ca="1" si="31"/>
        <v/>
      </c>
      <c r="B154" s="44" t="str">
        <f ca="1">IF(COUNTIF($U$2:U1139,A154)=1,VLOOKUP(A154,M:N,2), IF(COUNTIF($U$2:U1139,A154)=0,$B$9,""))</f>
        <v/>
      </c>
      <c r="C154" s="31" t="str">
        <f t="shared" ca="1" si="30"/>
        <v/>
      </c>
      <c r="D154" s="32" t="str">
        <f t="shared" ca="1" si="32"/>
        <v/>
      </c>
      <c r="E154" s="44" t="str">
        <f ca="1">IF(COUNTIF($U$2:U1139,A154)=1,VLOOKUP(A154,O:P,2), IF(COUNTIF($U$2:U1139,A154)=0,$C$9,""))</f>
        <v/>
      </c>
      <c r="F154" s="31" t="str">
        <f t="shared" ca="1" si="33"/>
        <v/>
      </c>
      <c r="G154" s="32" t="str">
        <f t="shared" ca="1" si="34"/>
        <v/>
      </c>
      <c r="H154" s="44" t="str">
        <f ca="1">IF(COUNTIF($U$2:U1139,A154)=1,VLOOKUP(A154,Q:R,2), IF(COUNTIF($U$2:U1139,A154)=0,$D$9,""))</f>
        <v/>
      </c>
      <c r="I154" s="31" t="str">
        <f t="shared" ca="1" si="35"/>
        <v/>
      </c>
      <c r="J154" s="32" t="str">
        <f t="shared" ca="1" si="36"/>
        <v/>
      </c>
      <c r="K154" s="77" t="str">
        <f t="shared" ca="1" si="37"/>
        <v/>
      </c>
      <c r="S154" s="159" t="str">
        <f t="shared" si="28"/>
        <v/>
      </c>
      <c r="T154" s="159" t="str">
        <f t="shared" si="29"/>
        <v/>
      </c>
    </row>
    <row r="155" spans="1:20">
      <c r="A155" s="164" t="str">
        <f t="shared" ca="1" si="31"/>
        <v/>
      </c>
      <c r="B155" s="44" t="str">
        <f ca="1">IF(COUNTIF($U$2:U1140,A155)=1,VLOOKUP(A155,M:N,2), IF(COUNTIF($U$2:U1140,A155)=0,$B$9,""))</f>
        <v/>
      </c>
      <c r="C155" s="31" t="str">
        <f t="shared" ca="1" si="30"/>
        <v/>
      </c>
      <c r="D155" s="32" t="str">
        <f t="shared" ca="1" si="32"/>
        <v/>
      </c>
      <c r="E155" s="44" t="str">
        <f ca="1">IF(COUNTIF($U$2:U1140,A155)=1,VLOOKUP(A155,O:P,2), IF(COUNTIF($U$2:U1140,A155)=0,$C$9,""))</f>
        <v/>
      </c>
      <c r="F155" s="31" t="str">
        <f t="shared" ca="1" si="33"/>
        <v/>
      </c>
      <c r="G155" s="32" t="str">
        <f t="shared" ca="1" si="34"/>
        <v/>
      </c>
      <c r="H155" s="44" t="str">
        <f ca="1">IF(COUNTIF($U$2:U1140,A155)=1,VLOOKUP(A155,Q:R,2), IF(COUNTIF($U$2:U1140,A155)=0,$D$9,""))</f>
        <v/>
      </c>
      <c r="I155" s="31" t="str">
        <f t="shared" ca="1" si="35"/>
        <v/>
      </c>
      <c r="J155" s="32" t="str">
        <f t="shared" ca="1" si="36"/>
        <v/>
      </c>
      <c r="K155" s="77" t="str">
        <f t="shared" ca="1" si="37"/>
        <v/>
      </c>
      <c r="S155" s="159" t="str">
        <f t="shared" si="28"/>
        <v/>
      </c>
      <c r="T155" s="159" t="str">
        <f t="shared" si="29"/>
        <v/>
      </c>
    </row>
    <row r="156" spans="1:20">
      <c r="A156" s="164" t="str">
        <f t="shared" ca="1" si="31"/>
        <v/>
      </c>
      <c r="B156" s="44" t="str">
        <f ca="1">IF(COUNTIF($U$2:U1141,A156)=1,VLOOKUP(A156,M:N,2), IF(COUNTIF($U$2:U1141,A156)=0,$B$9,""))</f>
        <v/>
      </c>
      <c r="C156" s="31" t="str">
        <f t="shared" ca="1" si="30"/>
        <v/>
      </c>
      <c r="D156" s="32" t="str">
        <f t="shared" ca="1" si="32"/>
        <v/>
      </c>
      <c r="E156" s="44" t="str">
        <f ca="1">IF(COUNTIF($U$2:U1141,A156)=1,VLOOKUP(A156,O:P,2), IF(COUNTIF($U$2:U1141,A156)=0,$C$9,""))</f>
        <v/>
      </c>
      <c r="F156" s="31" t="str">
        <f t="shared" ca="1" si="33"/>
        <v/>
      </c>
      <c r="G156" s="32" t="str">
        <f t="shared" ca="1" si="34"/>
        <v/>
      </c>
      <c r="H156" s="44" t="str">
        <f ca="1">IF(COUNTIF($U$2:U1141,A156)=1,VLOOKUP(A156,Q:R,2), IF(COUNTIF($U$2:U1141,A156)=0,$D$9,""))</f>
        <v/>
      </c>
      <c r="I156" s="31" t="str">
        <f t="shared" ca="1" si="35"/>
        <v/>
      </c>
      <c r="J156" s="32" t="str">
        <f t="shared" ca="1" si="36"/>
        <v/>
      </c>
      <c r="K156" s="77" t="str">
        <f t="shared" ca="1" si="37"/>
        <v/>
      </c>
      <c r="S156" s="159" t="str">
        <f t="shared" si="28"/>
        <v/>
      </c>
      <c r="T156" s="159" t="str">
        <f t="shared" si="29"/>
        <v/>
      </c>
    </row>
    <row r="157" spans="1:20">
      <c r="A157" s="164" t="str">
        <f t="shared" ca="1" si="31"/>
        <v/>
      </c>
      <c r="B157" s="44" t="str">
        <f ca="1">IF(COUNTIF($U$2:U1142,A157)=1,VLOOKUP(A157,M:N,2), IF(COUNTIF($U$2:U1142,A157)=0,$B$9,""))</f>
        <v/>
      </c>
      <c r="C157" s="31" t="str">
        <f t="shared" ca="1" si="30"/>
        <v/>
      </c>
      <c r="D157" s="32" t="str">
        <f t="shared" ca="1" si="32"/>
        <v/>
      </c>
      <c r="E157" s="44" t="str">
        <f ca="1">IF(COUNTIF($U$2:U1142,A157)=1,VLOOKUP(A157,O:P,2), IF(COUNTIF($U$2:U1142,A157)=0,$C$9,""))</f>
        <v/>
      </c>
      <c r="F157" s="31" t="str">
        <f t="shared" ca="1" si="33"/>
        <v/>
      </c>
      <c r="G157" s="32" t="str">
        <f t="shared" ca="1" si="34"/>
        <v/>
      </c>
      <c r="H157" s="44" t="str">
        <f ca="1">IF(COUNTIF($U$2:U1142,A157)=1,VLOOKUP(A157,Q:R,2), IF(COUNTIF($U$2:U1142,A157)=0,$D$9,""))</f>
        <v/>
      </c>
      <c r="I157" s="31" t="str">
        <f t="shared" ca="1" si="35"/>
        <v/>
      </c>
      <c r="J157" s="32" t="str">
        <f t="shared" ca="1" si="36"/>
        <v/>
      </c>
      <c r="K157" s="77" t="str">
        <f t="shared" ca="1" si="37"/>
        <v/>
      </c>
      <c r="S157" s="159" t="str">
        <f t="shared" si="28"/>
        <v/>
      </c>
      <c r="T157" s="159" t="str">
        <f t="shared" si="29"/>
        <v/>
      </c>
    </row>
    <row r="158" spans="1:20">
      <c r="A158" s="164" t="str">
        <f t="shared" ca="1" si="31"/>
        <v/>
      </c>
      <c r="B158" s="44" t="str">
        <f ca="1">IF(COUNTIF($U$2:U1143,A158)=1,VLOOKUP(A158,M:N,2), IF(COUNTIF($U$2:U1143,A158)=0,$B$9,""))</f>
        <v/>
      </c>
      <c r="C158" s="31" t="str">
        <f t="shared" ca="1" si="30"/>
        <v/>
      </c>
      <c r="D158" s="32" t="str">
        <f t="shared" ca="1" si="32"/>
        <v/>
      </c>
      <c r="E158" s="44" t="str">
        <f ca="1">IF(COUNTIF($U$2:U1143,A158)=1,VLOOKUP(A158,O:P,2), IF(COUNTIF($U$2:U1143,A158)=0,$C$9,""))</f>
        <v/>
      </c>
      <c r="F158" s="31" t="str">
        <f t="shared" ca="1" si="33"/>
        <v/>
      </c>
      <c r="G158" s="32" t="str">
        <f t="shared" ca="1" si="34"/>
        <v/>
      </c>
      <c r="H158" s="44" t="str">
        <f ca="1">IF(COUNTIF($U$2:U1143,A158)=1,VLOOKUP(A158,Q:R,2), IF(COUNTIF($U$2:U1143,A158)=0,$D$9,""))</f>
        <v/>
      </c>
      <c r="I158" s="31" t="str">
        <f t="shared" ca="1" si="35"/>
        <v/>
      </c>
      <c r="J158" s="32" t="str">
        <f t="shared" ca="1" si="36"/>
        <v/>
      </c>
      <c r="K158" s="77" t="str">
        <f t="shared" ca="1" si="37"/>
        <v/>
      </c>
      <c r="S158" s="159" t="str">
        <f t="shared" si="28"/>
        <v/>
      </c>
      <c r="T158" s="159" t="str">
        <f t="shared" si="29"/>
        <v/>
      </c>
    </row>
    <row r="159" spans="1:20">
      <c r="A159" s="164" t="str">
        <f t="shared" ca="1" si="31"/>
        <v/>
      </c>
      <c r="B159" s="44" t="str">
        <f ca="1">IF(COUNTIF($U$2:U1144,A159)=1,VLOOKUP(A159,M:N,2), IF(COUNTIF($U$2:U1144,A159)=0,$B$9,""))</f>
        <v/>
      </c>
      <c r="C159" s="31" t="str">
        <f t="shared" ca="1" si="30"/>
        <v/>
      </c>
      <c r="D159" s="32" t="str">
        <f t="shared" ca="1" si="32"/>
        <v/>
      </c>
      <c r="E159" s="44" t="str">
        <f ca="1">IF(COUNTIF($U$2:U1144,A159)=1,VLOOKUP(A159,O:P,2), IF(COUNTIF($U$2:U1144,A159)=0,$C$9,""))</f>
        <v/>
      </c>
      <c r="F159" s="31" t="str">
        <f t="shared" ca="1" si="33"/>
        <v/>
      </c>
      <c r="G159" s="32" t="str">
        <f t="shared" ca="1" si="34"/>
        <v/>
      </c>
      <c r="H159" s="44" t="str">
        <f ca="1">IF(COUNTIF($U$2:U1144,A159)=1,VLOOKUP(A159,Q:R,2), IF(COUNTIF($U$2:U1144,A159)=0,$D$9,""))</f>
        <v/>
      </c>
      <c r="I159" s="31" t="str">
        <f t="shared" ca="1" si="35"/>
        <v/>
      </c>
      <c r="J159" s="32" t="str">
        <f t="shared" ca="1" si="36"/>
        <v/>
      </c>
      <c r="K159" s="77" t="str">
        <f t="shared" ca="1" si="37"/>
        <v/>
      </c>
      <c r="S159" s="159" t="str">
        <f t="shared" si="28"/>
        <v/>
      </c>
      <c r="T159" s="159" t="str">
        <f t="shared" si="29"/>
        <v/>
      </c>
    </row>
    <row r="160" spans="1:20">
      <c r="A160" s="164" t="str">
        <f t="shared" ca="1" si="31"/>
        <v/>
      </c>
      <c r="B160" s="44" t="str">
        <f ca="1">IF(COUNTIF($U$2:U1145,A160)=1,VLOOKUP(A160,M:N,2), IF(COUNTIF($U$2:U1145,A160)=0,$B$9,""))</f>
        <v/>
      </c>
      <c r="C160" s="31" t="str">
        <f t="shared" ca="1" si="30"/>
        <v/>
      </c>
      <c r="D160" s="32" t="str">
        <f t="shared" ca="1" si="32"/>
        <v/>
      </c>
      <c r="E160" s="44" t="str">
        <f ca="1">IF(COUNTIF($U$2:U1145,A160)=1,VLOOKUP(A160,O:P,2), IF(COUNTIF($U$2:U1145,A160)=0,$C$9,""))</f>
        <v/>
      </c>
      <c r="F160" s="31" t="str">
        <f t="shared" ca="1" si="33"/>
        <v/>
      </c>
      <c r="G160" s="32" t="str">
        <f t="shared" ca="1" si="34"/>
        <v/>
      </c>
      <c r="H160" s="44" t="str">
        <f ca="1">IF(COUNTIF($U$2:U1145,A160)=1,VLOOKUP(A160,Q:R,2), IF(COUNTIF($U$2:U1145,A160)=0,$D$9,""))</f>
        <v/>
      </c>
      <c r="I160" s="31" t="str">
        <f t="shared" ca="1" si="35"/>
        <v/>
      </c>
      <c r="J160" s="32" t="str">
        <f t="shared" ca="1" si="36"/>
        <v/>
      </c>
      <c r="K160" s="77" t="str">
        <f t="shared" ca="1" si="37"/>
        <v/>
      </c>
      <c r="S160" s="159" t="str">
        <f t="shared" si="28"/>
        <v/>
      </c>
      <c r="T160" s="159" t="str">
        <f t="shared" si="29"/>
        <v/>
      </c>
    </row>
    <row r="161" spans="1:20">
      <c r="A161" s="164" t="str">
        <f t="shared" ca="1" si="31"/>
        <v/>
      </c>
      <c r="B161" s="44" t="str">
        <f ca="1">IF(COUNTIF($U$2:U1146,A161)=1,VLOOKUP(A161,M:N,2), IF(COUNTIF($U$2:U1146,A161)=0,$B$9,""))</f>
        <v/>
      </c>
      <c r="C161" s="31" t="str">
        <f t="shared" ca="1" si="30"/>
        <v/>
      </c>
      <c r="D161" s="32" t="str">
        <f t="shared" ca="1" si="32"/>
        <v/>
      </c>
      <c r="E161" s="44" t="str">
        <f ca="1">IF(COUNTIF($U$2:U1146,A161)=1,VLOOKUP(A161,O:P,2), IF(COUNTIF($U$2:U1146,A161)=0,$C$9,""))</f>
        <v/>
      </c>
      <c r="F161" s="31" t="str">
        <f t="shared" ca="1" si="33"/>
        <v/>
      </c>
      <c r="G161" s="32" t="str">
        <f t="shared" ca="1" si="34"/>
        <v/>
      </c>
      <c r="H161" s="44" t="str">
        <f ca="1">IF(COUNTIF($U$2:U1146,A161)=1,VLOOKUP(A161,Q:R,2), IF(COUNTIF($U$2:U1146,A161)=0,$D$9,""))</f>
        <v/>
      </c>
      <c r="I161" s="31" t="str">
        <f t="shared" ca="1" si="35"/>
        <v/>
      </c>
      <c r="J161" s="32" t="str">
        <f t="shared" ca="1" si="36"/>
        <v/>
      </c>
      <c r="K161" s="77" t="str">
        <f t="shared" ca="1" si="37"/>
        <v/>
      </c>
      <c r="S161" s="159" t="str">
        <f t="shared" si="28"/>
        <v/>
      </c>
      <c r="T161" s="159" t="str">
        <f t="shared" si="29"/>
        <v/>
      </c>
    </row>
    <row r="162" spans="1:20">
      <c r="A162" s="164" t="str">
        <f t="shared" ca="1" si="31"/>
        <v/>
      </c>
      <c r="B162" s="44" t="str">
        <f ca="1">IF(COUNTIF($U$2:U1147,A162)=1,VLOOKUP(A162,M:N,2), IF(COUNTIF($U$2:U1147,A162)=0,$B$9,""))</f>
        <v/>
      </c>
      <c r="C162" s="31" t="str">
        <f t="shared" ca="1" si="30"/>
        <v/>
      </c>
      <c r="D162" s="32" t="str">
        <f t="shared" ca="1" si="32"/>
        <v/>
      </c>
      <c r="E162" s="44" t="str">
        <f ca="1">IF(COUNTIF($U$2:U1147,A162)=1,VLOOKUP(A162,O:P,2), IF(COUNTIF($U$2:U1147,A162)=0,$C$9,""))</f>
        <v/>
      </c>
      <c r="F162" s="31" t="str">
        <f t="shared" ca="1" si="33"/>
        <v/>
      </c>
      <c r="G162" s="32" t="str">
        <f t="shared" ca="1" si="34"/>
        <v/>
      </c>
      <c r="H162" s="44" t="str">
        <f ca="1">IF(COUNTIF($U$2:U1147,A162)=1,VLOOKUP(A162,Q:R,2), IF(COUNTIF($U$2:U1147,A162)=0,$D$9,""))</f>
        <v/>
      </c>
      <c r="I162" s="31" t="str">
        <f t="shared" ca="1" si="35"/>
        <v/>
      </c>
      <c r="J162" s="32" t="str">
        <f t="shared" ca="1" si="36"/>
        <v/>
      </c>
      <c r="K162" s="77" t="str">
        <f t="shared" ca="1" si="37"/>
        <v/>
      </c>
      <c r="S162" s="159" t="str">
        <f t="shared" si="28"/>
        <v/>
      </c>
      <c r="T162" s="159" t="str">
        <f t="shared" si="29"/>
        <v/>
      </c>
    </row>
    <row r="163" spans="1:20">
      <c r="A163" s="164" t="str">
        <f t="shared" ca="1" si="31"/>
        <v/>
      </c>
      <c r="B163" s="44" t="str">
        <f ca="1">IF(COUNTIF($U$2:U1148,A163)=1,VLOOKUP(A163,M:N,2), IF(COUNTIF($U$2:U1148,A163)=0,$B$9,""))</f>
        <v/>
      </c>
      <c r="C163" s="31" t="str">
        <f t="shared" ca="1" si="30"/>
        <v/>
      </c>
      <c r="D163" s="32" t="str">
        <f t="shared" ca="1" si="32"/>
        <v/>
      </c>
      <c r="E163" s="44" t="str">
        <f ca="1">IF(COUNTIF($U$2:U1148,A163)=1,VLOOKUP(A163,O:P,2), IF(COUNTIF($U$2:U1148,A163)=0,$C$9,""))</f>
        <v/>
      </c>
      <c r="F163" s="31" t="str">
        <f t="shared" ca="1" si="33"/>
        <v/>
      </c>
      <c r="G163" s="32" t="str">
        <f t="shared" ca="1" si="34"/>
        <v/>
      </c>
      <c r="H163" s="44" t="str">
        <f ca="1">IF(COUNTIF($U$2:U1148,A163)=1,VLOOKUP(A163,Q:R,2), IF(COUNTIF($U$2:U1148,A163)=0,$D$9,""))</f>
        <v/>
      </c>
      <c r="I163" s="31" t="str">
        <f t="shared" ca="1" si="35"/>
        <v/>
      </c>
      <c r="J163" s="32" t="str">
        <f t="shared" ca="1" si="36"/>
        <v/>
      </c>
      <c r="K163" s="77" t="str">
        <f t="shared" ca="1" si="37"/>
        <v/>
      </c>
      <c r="S163" s="159" t="str">
        <f t="shared" si="28"/>
        <v/>
      </c>
      <c r="T163" s="159" t="str">
        <f t="shared" si="29"/>
        <v/>
      </c>
    </row>
    <row r="164" spans="1:20">
      <c r="A164" s="164" t="str">
        <f t="shared" ca="1" si="31"/>
        <v/>
      </c>
      <c r="B164" s="44" t="str">
        <f ca="1">IF(COUNTIF($U$2:U1149,A164)=1,VLOOKUP(A164,M:N,2), IF(COUNTIF($U$2:U1149,A164)=0,$B$9,""))</f>
        <v/>
      </c>
      <c r="C164" s="31" t="str">
        <f t="shared" ca="1" si="30"/>
        <v/>
      </c>
      <c r="D164" s="32" t="str">
        <f t="shared" ca="1" si="32"/>
        <v/>
      </c>
      <c r="E164" s="44" t="str">
        <f ca="1">IF(COUNTIF($U$2:U1149,A164)=1,VLOOKUP(A164,O:P,2), IF(COUNTIF($U$2:U1149,A164)=0,$C$9,""))</f>
        <v/>
      </c>
      <c r="F164" s="31" t="str">
        <f t="shared" ca="1" si="33"/>
        <v/>
      </c>
      <c r="G164" s="32" t="str">
        <f t="shared" ca="1" si="34"/>
        <v/>
      </c>
      <c r="H164" s="44" t="str">
        <f ca="1">IF(COUNTIF($U$2:U1149,A164)=1,VLOOKUP(A164,Q:R,2), IF(COUNTIF($U$2:U1149,A164)=0,$D$9,""))</f>
        <v/>
      </c>
      <c r="I164" s="31" t="str">
        <f t="shared" ca="1" si="35"/>
        <v/>
      </c>
      <c r="J164" s="32" t="str">
        <f t="shared" ca="1" si="36"/>
        <v/>
      </c>
      <c r="K164" s="77" t="str">
        <f t="shared" ca="1" si="37"/>
        <v/>
      </c>
      <c r="S164" s="159" t="str">
        <f t="shared" si="28"/>
        <v/>
      </c>
      <c r="T164" s="159" t="str">
        <f t="shared" si="29"/>
        <v/>
      </c>
    </row>
    <row r="165" spans="1:20">
      <c r="A165" s="164" t="str">
        <f t="shared" ca="1" si="31"/>
        <v/>
      </c>
      <c r="B165" s="44" t="str">
        <f ca="1">IF(COUNTIF($U$2:U1150,A165)=1,VLOOKUP(A165,M:N,2), IF(COUNTIF($U$2:U1150,A165)=0,$B$9,""))</f>
        <v/>
      </c>
      <c r="C165" s="31" t="str">
        <f t="shared" ca="1" si="30"/>
        <v/>
      </c>
      <c r="D165" s="32" t="str">
        <f t="shared" ca="1" si="32"/>
        <v/>
      </c>
      <c r="E165" s="44" t="str">
        <f ca="1">IF(COUNTIF($U$2:U1150,A165)=1,VLOOKUP(A165,O:P,2), IF(COUNTIF($U$2:U1150,A165)=0,$C$9,""))</f>
        <v/>
      </c>
      <c r="F165" s="31" t="str">
        <f t="shared" ca="1" si="33"/>
        <v/>
      </c>
      <c r="G165" s="32" t="str">
        <f t="shared" ca="1" si="34"/>
        <v/>
      </c>
      <c r="H165" s="44" t="str">
        <f ca="1">IF(COUNTIF($U$2:U1150,A165)=1,VLOOKUP(A165,Q:R,2), IF(COUNTIF($U$2:U1150,A165)=0,$D$9,""))</f>
        <v/>
      </c>
      <c r="I165" s="31" t="str">
        <f t="shared" ca="1" si="35"/>
        <v/>
      </c>
      <c r="J165" s="32" t="str">
        <f t="shared" ca="1" si="36"/>
        <v/>
      </c>
      <c r="K165" s="77" t="str">
        <f t="shared" ca="1" si="37"/>
        <v/>
      </c>
      <c r="S165" s="159" t="str">
        <f t="shared" si="28"/>
        <v/>
      </c>
      <c r="T165" s="159" t="str">
        <f t="shared" si="29"/>
        <v/>
      </c>
    </row>
    <row r="166" spans="1:20">
      <c r="A166" s="164" t="str">
        <f t="shared" ca="1" si="31"/>
        <v/>
      </c>
      <c r="B166" s="44" t="str">
        <f ca="1">IF(COUNTIF($U$2:U1151,A166)=1,VLOOKUP(A166,M:N,2), IF(COUNTIF($U$2:U1151,A166)=0,$B$9,""))</f>
        <v/>
      </c>
      <c r="C166" s="31" t="str">
        <f t="shared" ca="1" si="30"/>
        <v/>
      </c>
      <c r="D166" s="32" t="str">
        <f t="shared" ca="1" si="32"/>
        <v/>
      </c>
      <c r="E166" s="44" t="str">
        <f ca="1">IF(COUNTIF($U$2:U1151,A166)=1,VLOOKUP(A166,O:P,2), IF(COUNTIF($U$2:U1151,A166)=0,$C$9,""))</f>
        <v/>
      </c>
      <c r="F166" s="31" t="str">
        <f t="shared" ca="1" si="33"/>
        <v/>
      </c>
      <c r="G166" s="32" t="str">
        <f t="shared" ca="1" si="34"/>
        <v/>
      </c>
      <c r="H166" s="44" t="str">
        <f ca="1">IF(COUNTIF($U$2:U1151,A166)=1,VLOOKUP(A166,Q:R,2), IF(COUNTIF($U$2:U1151,A166)=0,$D$9,""))</f>
        <v/>
      </c>
      <c r="I166" s="31" t="str">
        <f t="shared" ca="1" si="35"/>
        <v/>
      </c>
      <c r="J166" s="32" t="str">
        <f t="shared" ca="1" si="36"/>
        <v/>
      </c>
      <c r="K166" s="77" t="str">
        <f t="shared" ca="1" si="37"/>
        <v/>
      </c>
      <c r="S166" s="159" t="str">
        <f t="shared" si="28"/>
        <v/>
      </c>
      <c r="T166" s="159" t="str">
        <f t="shared" si="29"/>
        <v/>
      </c>
    </row>
    <row r="167" spans="1:20">
      <c r="A167" s="164" t="str">
        <f t="shared" ca="1" si="31"/>
        <v/>
      </c>
      <c r="B167" s="44" t="str">
        <f ca="1">IF(COUNTIF($U$2:U1152,A167)=1,VLOOKUP(A167,M:N,2), IF(COUNTIF($U$2:U1152,A167)=0,$B$9,""))</f>
        <v/>
      </c>
      <c r="C167" s="31" t="str">
        <f t="shared" ca="1" si="30"/>
        <v/>
      </c>
      <c r="D167" s="32" t="str">
        <f t="shared" ca="1" si="32"/>
        <v/>
      </c>
      <c r="E167" s="44" t="str">
        <f ca="1">IF(COUNTIF($U$2:U1152,A167)=1,VLOOKUP(A167,O:P,2), IF(COUNTIF($U$2:U1152,A167)=0,$C$9,""))</f>
        <v/>
      </c>
      <c r="F167" s="31" t="str">
        <f t="shared" ca="1" si="33"/>
        <v/>
      </c>
      <c r="G167" s="32" t="str">
        <f t="shared" ca="1" si="34"/>
        <v/>
      </c>
      <c r="H167" s="44" t="str">
        <f ca="1">IF(COUNTIF($U$2:U1152,A167)=1,VLOOKUP(A167,Q:R,2), IF(COUNTIF($U$2:U1152,A167)=0,$D$9,""))</f>
        <v/>
      </c>
      <c r="I167" s="31" t="str">
        <f t="shared" ca="1" si="35"/>
        <v/>
      </c>
      <c r="J167" s="32" t="str">
        <f t="shared" ca="1" si="36"/>
        <v/>
      </c>
      <c r="K167" s="77" t="str">
        <f t="shared" ca="1" si="37"/>
        <v/>
      </c>
      <c r="S167" s="159" t="str">
        <f t="shared" si="28"/>
        <v/>
      </c>
      <c r="T167" s="159" t="str">
        <f t="shared" si="29"/>
        <v/>
      </c>
    </row>
    <row r="168" spans="1:20">
      <c r="A168" s="164" t="str">
        <f t="shared" ca="1" si="31"/>
        <v/>
      </c>
      <c r="B168" s="44" t="str">
        <f ca="1">IF(COUNTIF($U$2:U1153,A168)=1,VLOOKUP(A168,M:N,2), IF(COUNTIF($U$2:U1153,A168)=0,$B$9,""))</f>
        <v/>
      </c>
      <c r="C168" s="31" t="str">
        <f t="shared" ca="1" si="30"/>
        <v/>
      </c>
      <c r="D168" s="32" t="str">
        <f t="shared" ca="1" si="32"/>
        <v/>
      </c>
      <c r="E168" s="44" t="str">
        <f ca="1">IF(COUNTIF($U$2:U1153,A168)=1,VLOOKUP(A168,O:P,2), IF(COUNTIF($U$2:U1153,A168)=0,$C$9,""))</f>
        <v/>
      </c>
      <c r="F168" s="31" t="str">
        <f t="shared" ca="1" si="33"/>
        <v/>
      </c>
      <c r="G168" s="32" t="str">
        <f t="shared" ca="1" si="34"/>
        <v/>
      </c>
      <c r="H168" s="44" t="str">
        <f ca="1">IF(COUNTIF($U$2:U1153,A168)=1,VLOOKUP(A168,Q:R,2), IF(COUNTIF($U$2:U1153,A168)=0,$D$9,""))</f>
        <v/>
      </c>
      <c r="I168" s="31" t="str">
        <f t="shared" ca="1" si="35"/>
        <v/>
      </c>
      <c r="J168" s="32" t="str">
        <f t="shared" ca="1" si="36"/>
        <v/>
      </c>
      <c r="K168" s="77" t="str">
        <f t="shared" ca="1" si="37"/>
        <v/>
      </c>
      <c r="S168" s="159" t="str">
        <f t="shared" si="28"/>
        <v/>
      </c>
      <c r="T168" s="159" t="str">
        <f t="shared" si="29"/>
        <v/>
      </c>
    </row>
    <row r="169" spans="1:20">
      <c r="A169" s="164" t="str">
        <f t="shared" ca="1" si="31"/>
        <v/>
      </c>
      <c r="B169" s="44" t="str">
        <f ca="1">IF(COUNTIF($U$2:U1154,A169)=1,VLOOKUP(A169,M:N,2), IF(COUNTIF($U$2:U1154,A169)=0,$B$9,""))</f>
        <v/>
      </c>
      <c r="C169" s="31" t="str">
        <f t="shared" ca="1" si="30"/>
        <v/>
      </c>
      <c r="D169" s="32" t="str">
        <f t="shared" ca="1" si="32"/>
        <v/>
      </c>
      <c r="E169" s="44" t="str">
        <f ca="1">IF(COUNTIF($U$2:U1154,A169)=1,VLOOKUP(A169,O:P,2), IF(COUNTIF($U$2:U1154,A169)=0,$C$9,""))</f>
        <v/>
      </c>
      <c r="F169" s="31" t="str">
        <f t="shared" ca="1" si="33"/>
        <v/>
      </c>
      <c r="G169" s="32" t="str">
        <f t="shared" ca="1" si="34"/>
        <v/>
      </c>
      <c r="H169" s="44" t="str">
        <f ca="1">IF(COUNTIF($U$2:U1154,A169)=1,VLOOKUP(A169,Q:R,2), IF(COUNTIF($U$2:U1154,A169)=0,$D$9,""))</f>
        <v/>
      </c>
      <c r="I169" s="31" t="str">
        <f t="shared" ca="1" si="35"/>
        <v/>
      </c>
      <c r="J169" s="32" t="str">
        <f t="shared" ca="1" si="36"/>
        <v/>
      </c>
      <c r="K169" s="77" t="str">
        <f t="shared" ca="1" si="37"/>
        <v/>
      </c>
      <c r="S169" s="159" t="str">
        <f t="shared" si="28"/>
        <v/>
      </c>
      <c r="T169" s="159" t="str">
        <f t="shared" si="29"/>
        <v/>
      </c>
    </row>
    <row r="170" spans="1:20">
      <c r="A170" s="164" t="str">
        <f t="shared" ca="1" si="31"/>
        <v/>
      </c>
      <c r="B170" s="44" t="str">
        <f ca="1">IF(COUNTIF($U$2:U1155,A170)=1,VLOOKUP(A170,M:N,2), IF(COUNTIF($U$2:U1155,A170)=0,$B$9,""))</f>
        <v/>
      </c>
      <c r="C170" s="31" t="str">
        <f t="shared" ca="1" si="30"/>
        <v/>
      </c>
      <c r="D170" s="32" t="str">
        <f t="shared" ca="1" si="32"/>
        <v/>
      </c>
      <c r="E170" s="44" t="str">
        <f ca="1">IF(COUNTIF($U$2:U1155,A170)=1,VLOOKUP(A170,O:P,2), IF(COUNTIF($U$2:U1155,A170)=0,$C$9,""))</f>
        <v/>
      </c>
      <c r="F170" s="31" t="str">
        <f t="shared" ca="1" si="33"/>
        <v/>
      </c>
      <c r="G170" s="32" t="str">
        <f t="shared" ca="1" si="34"/>
        <v/>
      </c>
      <c r="H170" s="44" t="str">
        <f ca="1">IF(COUNTIF($U$2:U1155,A170)=1,VLOOKUP(A170,Q:R,2), IF(COUNTIF($U$2:U1155,A170)=0,$D$9,""))</f>
        <v/>
      </c>
      <c r="I170" s="31" t="str">
        <f t="shared" ca="1" si="35"/>
        <v/>
      </c>
      <c r="J170" s="32" t="str">
        <f t="shared" ca="1" si="36"/>
        <v/>
      </c>
      <c r="K170" s="77" t="str">
        <f t="shared" ca="1" si="37"/>
        <v/>
      </c>
      <c r="S170" s="159" t="str">
        <f t="shared" si="28"/>
        <v/>
      </c>
      <c r="T170" s="159" t="str">
        <f t="shared" si="29"/>
        <v/>
      </c>
    </row>
    <row r="171" spans="1:20">
      <c r="A171" s="164" t="str">
        <f t="shared" ca="1" si="31"/>
        <v/>
      </c>
      <c r="B171" s="44" t="str">
        <f ca="1">IF(COUNTIF($U$2:U1156,A171)=1,VLOOKUP(A171,M:N,2), IF(COUNTIF($U$2:U1156,A171)=0,$B$9,""))</f>
        <v/>
      </c>
      <c r="C171" s="31" t="str">
        <f t="shared" ca="1" si="30"/>
        <v/>
      </c>
      <c r="D171" s="32" t="str">
        <f t="shared" ca="1" si="32"/>
        <v/>
      </c>
      <c r="E171" s="44" t="str">
        <f ca="1">IF(COUNTIF($U$2:U1156,A171)=1,VLOOKUP(A171,O:P,2), IF(COUNTIF($U$2:U1156,A171)=0,$C$9,""))</f>
        <v/>
      </c>
      <c r="F171" s="31" t="str">
        <f t="shared" ca="1" si="33"/>
        <v/>
      </c>
      <c r="G171" s="32" t="str">
        <f t="shared" ca="1" si="34"/>
        <v/>
      </c>
      <c r="H171" s="44" t="str">
        <f ca="1">IF(COUNTIF($U$2:U1156,A171)=1,VLOOKUP(A171,Q:R,2), IF(COUNTIF($U$2:U1156,A171)=0,$D$9,""))</f>
        <v/>
      </c>
      <c r="I171" s="31" t="str">
        <f t="shared" ca="1" si="35"/>
        <v/>
      </c>
      <c r="J171" s="32" t="str">
        <f t="shared" ca="1" si="36"/>
        <v/>
      </c>
      <c r="K171" s="77" t="str">
        <f t="shared" ca="1" si="37"/>
        <v/>
      </c>
      <c r="S171" s="159" t="str">
        <f t="shared" si="28"/>
        <v/>
      </c>
      <c r="T171" s="159" t="str">
        <f t="shared" si="29"/>
        <v/>
      </c>
    </row>
    <row r="172" spans="1:20">
      <c r="A172" s="164" t="str">
        <f t="shared" ca="1" si="31"/>
        <v/>
      </c>
      <c r="B172" s="44" t="str">
        <f ca="1">IF(COUNTIF($U$2:U1157,A172)=1,VLOOKUP(A172,M:N,2), IF(COUNTIF($U$2:U1157,A172)=0,$B$9,""))</f>
        <v/>
      </c>
      <c r="C172" s="31" t="str">
        <f t="shared" ca="1" si="30"/>
        <v/>
      </c>
      <c r="D172" s="32" t="str">
        <f t="shared" ca="1" si="32"/>
        <v/>
      </c>
      <c r="E172" s="44" t="str">
        <f ca="1">IF(COUNTIF($U$2:U1157,A172)=1,VLOOKUP(A172,O:P,2), IF(COUNTIF($U$2:U1157,A172)=0,$C$9,""))</f>
        <v/>
      </c>
      <c r="F172" s="31" t="str">
        <f t="shared" ca="1" si="33"/>
        <v/>
      </c>
      <c r="G172" s="32" t="str">
        <f t="shared" ca="1" si="34"/>
        <v/>
      </c>
      <c r="H172" s="44" t="str">
        <f ca="1">IF(COUNTIF($U$2:U1157,A172)=1,VLOOKUP(A172,Q:R,2), IF(COUNTIF($U$2:U1157,A172)=0,$D$9,""))</f>
        <v/>
      </c>
      <c r="I172" s="31" t="str">
        <f t="shared" ca="1" si="35"/>
        <v/>
      </c>
      <c r="J172" s="32" t="str">
        <f t="shared" ca="1" si="36"/>
        <v/>
      </c>
      <c r="K172" s="77" t="str">
        <f t="shared" ca="1" si="37"/>
        <v/>
      </c>
      <c r="S172" s="159" t="str">
        <f t="shared" si="28"/>
        <v/>
      </c>
      <c r="T172" s="159" t="str">
        <f t="shared" si="29"/>
        <v/>
      </c>
    </row>
    <row r="173" spans="1:20">
      <c r="A173" s="164" t="str">
        <f t="shared" ca="1" si="31"/>
        <v/>
      </c>
      <c r="B173" s="44" t="str">
        <f ca="1">IF(COUNTIF($U$2:U1158,A173)=1,VLOOKUP(A173,M:N,2), IF(COUNTIF($U$2:U1158,A173)=0,$B$9,""))</f>
        <v/>
      </c>
      <c r="C173" s="31" t="str">
        <f t="shared" ca="1" si="30"/>
        <v/>
      </c>
      <c r="D173" s="32" t="str">
        <f t="shared" ca="1" si="32"/>
        <v/>
      </c>
      <c r="E173" s="44" t="str">
        <f ca="1">IF(COUNTIF($U$2:U1158,A173)=1,VLOOKUP(A173,O:P,2), IF(COUNTIF($U$2:U1158,A173)=0,$C$9,""))</f>
        <v/>
      </c>
      <c r="F173" s="31" t="str">
        <f t="shared" ca="1" si="33"/>
        <v/>
      </c>
      <c r="G173" s="32" t="str">
        <f t="shared" ca="1" si="34"/>
        <v/>
      </c>
      <c r="H173" s="44" t="str">
        <f ca="1">IF(COUNTIF($U$2:U1158,A173)=1,VLOOKUP(A173,Q:R,2), IF(COUNTIF($U$2:U1158,A173)=0,$D$9,""))</f>
        <v/>
      </c>
      <c r="I173" s="31" t="str">
        <f t="shared" ca="1" si="35"/>
        <v/>
      </c>
      <c r="J173" s="32" t="str">
        <f t="shared" ca="1" si="36"/>
        <v/>
      </c>
      <c r="K173" s="77" t="str">
        <f t="shared" ca="1" si="37"/>
        <v/>
      </c>
      <c r="S173" s="159" t="str">
        <f t="shared" si="28"/>
        <v/>
      </c>
      <c r="T173" s="159" t="str">
        <f t="shared" si="29"/>
        <v/>
      </c>
    </row>
    <row r="174" spans="1:20">
      <c r="A174" s="164" t="str">
        <f t="shared" ca="1" si="31"/>
        <v/>
      </c>
      <c r="B174" s="44" t="str">
        <f ca="1">IF(COUNTIF($U$2:U1159,A174)=1,VLOOKUP(A174,M:N,2), IF(COUNTIF($U$2:U1159,A174)=0,$B$9,""))</f>
        <v/>
      </c>
      <c r="C174" s="31" t="str">
        <f t="shared" ca="1" si="30"/>
        <v/>
      </c>
      <c r="D174" s="32" t="str">
        <f t="shared" ca="1" si="32"/>
        <v/>
      </c>
      <c r="E174" s="44" t="str">
        <f ca="1">IF(COUNTIF($U$2:U1159,A174)=1,VLOOKUP(A174,O:P,2), IF(COUNTIF($U$2:U1159,A174)=0,$C$9,""))</f>
        <v/>
      </c>
      <c r="F174" s="31" t="str">
        <f t="shared" ca="1" si="33"/>
        <v/>
      </c>
      <c r="G174" s="32" t="str">
        <f t="shared" ca="1" si="34"/>
        <v/>
      </c>
      <c r="H174" s="44" t="str">
        <f ca="1">IF(COUNTIF($U$2:U1159,A174)=1,VLOOKUP(A174,Q:R,2), IF(COUNTIF($U$2:U1159,A174)=0,$D$9,""))</f>
        <v/>
      </c>
      <c r="I174" s="31" t="str">
        <f t="shared" ca="1" si="35"/>
        <v/>
      </c>
      <c r="J174" s="32" t="str">
        <f t="shared" ca="1" si="36"/>
        <v/>
      </c>
      <c r="K174" s="77" t="str">
        <f t="shared" ca="1" si="37"/>
        <v/>
      </c>
      <c r="S174" s="159" t="str">
        <f t="shared" si="28"/>
        <v/>
      </c>
      <c r="T174" s="159" t="str">
        <f t="shared" si="29"/>
        <v/>
      </c>
    </row>
    <row r="175" spans="1:20">
      <c r="A175" s="164" t="str">
        <f t="shared" ca="1" si="31"/>
        <v/>
      </c>
      <c r="B175" s="44" t="str">
        <f ca="1">IF(COUNTIF($U$2:U1160,A175)=1,VLOOKUP(A175,M:N,2), IF(COUNTIF($U$2:U1160,A175)=0,$B$9,""))</f>
        <v/>
      </c>
      <c r="C175" s="31" t="str">
        <f t="shared" ca="1" si="30"/>
        <v/>
      </c>
      <c r="D175" s="32" t="str">
        <f t="shared" ca="1" si="32"/>
        <v/>
      </c>
      <c r="E175" s="44" t="str">
        <f ca="1">IF(COUNTIF($U$2:U1160,A175)=1,VLOOKUP(A175,O:P,2), IF(COUNTIF($U$2:U1160,A175)=0,$C$9,""))</f>
        <v/>
      </c>
      <c r="F175" s="31" t="str">
        <f t="shared" ca="1" si="33"/>
        <v/>
      </c>
      <c r="G175" s="32" t="str">
        <f t="shared" ca="1" si="34"/>
        <v/>
      </c>
      <c r="H175" s="44" t="str">
        <f ca="1">IF(COUNTIF($U$2:U1160,A175)=1,VLOOKUP(A175,Q:R,2), IF(COUNTIF($U$2:U1160,A175)=0,$D$9,""))</f>
        <v/>
      </c>
      <c r="I175" s="31" t="str">
        <f t="shared" ca="1" si="35"/>
        <v/>
      </c>
      <c r="J175" s="32" t="str">
        <f t="shared" ca="1" si="36"/>
        <v/>
      </c>
      <c r="K175" s="77" t="str">
        <f t="shared" ca="1" si="37"/>
        <v/>
      </c>
      <c r="S175" s="159" t="str">
        <f t="shared" si="28"/>
        <v/>
      </c>
      <c r="T175" s="159" t="str">
        <f t="shared" si="29"/>
        <v/>
      </c>
    </row>
    <row r="176" spans="1:20">
      <c r="A176" s="164" t="str">
        <f t="shared" ca="1" si="31"/>
        <v/>
      </c>
      <c r="B176" s="44" t="str">
        <f ca="1">IF(COUNTIF($U$2:U1161,A176)=1,VLOOKUP(A176,M:N,2), IF(COUNTIF($U$2:U1161,A176)=0,$B$9,""))</f>
        <v/>
      </c>
      <c r="C176" s="31" t="str">
        <f t="shared" ca="1" si="30"/>
        <v/>
      </c>
      <c r="D176" s="32" t="str">
        <f t="shared" ca="1" si="32"/>
        <v/>
      </c>
      <c r="E176" s="44" t="str">
        <f ca="1">IF(COUNTIF($U$2:U1161,A176)=1,VLOOKUP(A176,O:P,2), IF(COUNTIF($U$2:U1161,A176)=0,$C$9,""))</f>
        <v/>
      </c>
      <c r="F176" s="31" t="str">
        <f t="shared" ca="1" si="33"/>
        <v/>
      </c>
      <c r="G176" s="32" t="str">
        <f t="shared" ca="1" si="34"/>
        <v/>
      </c>
      <c r="H176" s="44" t="str">
        <f ca="1">IF(COUNTIF($U$2:U1161,A176)=1,VLOOKUP(A176,Q:R,2), IF(COUNTIF($U$2:U1161,A176)=0,$D$9,""))</f>
        <v/>
      </c>
      <c r="I176" s="31" t="str">
        <f t="shared" ca="1" si="35"/>
        <v/>
      </c>
      <c r="J176" s="32" t="str">
        <f t="shared" ca="1" si="36"/>
        <v/>
      </c>
      <c r="K176" s="77" t="str">
        <f t="shared" ca="1" si="37"/>
        <v/>
      </c>
      <c r="S176" s="159" t="str">
        <f t="shared" si="28"/>
        <v/>
      </c>
      <c r="T176" s="159" t="str">
        <f t="shared" si="29"/>
        <v/>
      </c>
    </row>
    <row r="177" spans="1:20">
      <c r="A177" s="164" t="str">
        <f t="shared" ca="1" si="31"/>
        <v/>
      </c>
      <c r="B177" s="44" t="str">
        <f ca="1">IF(COUNTIF($U$2:U1162,A177)=1,VLOOKUP(A177,M:N,2), IF(COUNTIF($U$2:U1162,A177)=0,$B$9,""))</f>
        <v/>
      </c>
      <c r="C177" s="31" t="str">
        <f t="shared" ca="1" si="30"/>
        <v/>
      </c>
      <c r="D177" s="32" t="str">
        <f t="shared" ca="1" si="32"/>
        <v/>
      </c>
      <c r="E177" s="44" t="str">
        <f ca="1">IF(COUNTIF($U$2:U1162,A177)=1,VLOOKUP(A177,O:P,2), IF(COUNTIF($U$2:U1162,A177)=0,$C$9,""))</f>
        <v/>
      </c>
      <c r="F177" s="31" t="str">
        <f t="shared" ca="1" si="33"/>
        <v/>
      </c>
      <c r="G177" s="32" t="str">
        <f t="shared" ca="1" si="34"/>
        <v/>
      </c>
      <c r="H177" s="44" t="str">
        <f ca="1">IF(COUNTIF($U$2:U1162,A177)=1,VLOOKUP(A177,Q:R,2), IF(COUNTIF($U$2:U1162,A177)=0,$D$9,""))</f>
        <v/>
      </c>
      <c r="I177" s="31" t="str">
        <f t="shared" ca="1" si="35"/>
        <v/>
      </c>
      <c r="J177" s="32" t="str">
        <f t="shared" ca="1" si="36"/>
        <v/>
      </c>
      <c r="K177" s="77" t="str">
        <f t="shared" ca="1" si="37"/>
        <v/>
      </c>
      <c r="S177" s="159" t="str">
        <f t="shared" si="28"/>
        <v/>
      </c>
      <c r="T177" s="159" t="str">
        <f t="shared" si="29"/>
        <v/>
      </c>
    </row>
    <row r="178" spans="1:20">
      <c r="A178" s="164" t="str">
        <f t="shared" ca="1" si="31"/>
        <v/>
      </c>
      <c r="B178" s="44" t="str">
        <f ca="1">IF(COUNTIF($U$2:U1163,A178)=1,VLOOKUP(A178,M:N,2), IF(COUNTIF($U$2:U1163,A178)=0,$B$9,""))</f>
        <v/>
      </c>
      <c r="C178" s="31" t="str">
        <f t="shared" ca="1" si="30"/>
        <v/>
      </c>
      <c r="D178" s="32" t="str">
        <f t="shared" ca="1" si="32"/>
        <v/>
      </c>
      <c r="E178" s="44" t="str">
        <f ca="1">IF(COUNTIF($U$2:U1163,A178)=1,VLOOKUP(A178,O:P,2), IF(COUNTIF($U$2:U1163,A178)=0,$C$9,""))</f>
        <v/>
      </c>
      <c r="F178" s="31" t="str">
        <f t="shared" ca="1" si="33"/>
        <v/>
      </c>
      <c r="G178" s="32" t="str">
        <f t="shared" ca="1" si="34"/>
        <v/>
      </c>
      <c r="H178" s="44" t="str">
        <f ca="1">IF(COUNTIF($U$2:U1163,A178)=1,VLOOKUP(A178,Q:R,2), IF(COUNTIF($U$2:U1163,A178)=0,$D$9,""))</f>
        <v/>
      </c>
      <c r="I178" s="31" t="str">
        <f t="shared" ca="1" si="35"/>
        <v/>
      </c>
      <c r="J178" s="32" t="str">
        <f t="shared" ca="1" si="36"/>
        <v/>
      </c>
      <c r="K178" s="77" t="str">
        <f t="shared" ca="1" si="37"/>
        <v/>
      </c>
      <c r="S178" s="159" t="str">
        <f t="shared" si="28"/>
        <v/>
      </c>
      <c r="T178" s="159" t="str">
        <f t="shared" si="29"/>
        <v/>
      </c>
    </row>
    <row r="179" spans="1:20">
      <c r="A179" s="164" t="str">
        <f t="shared" ca="1" si="31"/>
        <v/>
      </c>
      <c r="B179" s="44" t="str">
        <f ca="1">IF(COUNTIF($U$2:U1164,A179)=1,VLOOKUP(A179,M:N,2), IF(COUNTIF($U$2:U1164,A179)=0,$B$9,""))</f>
        <v/>
      </c>
      <c r="C179" s="31" t="str">
        <f t="shared" ca="1" si="30"/>
        <v/>
      </c>
      <c r="D179" s="32" t="str">
        <f t="shared" ca="1" si="32"/>
        <v/>
      </c>
      <c r="E179" s="44" t="str">
        <f ca="1">IF(COUNTIF($U$2:U1164,A179)=1,VLOOKUP(A179,O:P,2), IF(COUNTIF($U$2:U1164,A179)=0,$C$9,""))</f>
        <v/>
      </c>
      <c r="F179" s="31" t="str">
        <f t="shared" ca="1" si="33"/>
        <v/>
      </c>
      <c r="G179" s="32" t="str">
        <f t="shared" ca="1" si="34"/>
        <v/>
      </c>
      <c r="H179" s="44" t="str">
        <f ca="1">IF(COUNTIF($U$2:U1164,A179)=1,VLOOKUP(A179,Q:R,2), IF(COUNTIF($U$2:U1164,A179)=0,$D$9,""))</f>
        <v/>
      </c>
      <c r="I179" s="31" t="str">
        <f t="shared" ca="1" si="35"/>
        <v/>
      </c>
      <c r="J179" s="32" t="str">
        <f t="shared" ca="1" si="36"/>
        <v/>
      </c>
      <c r="K179" s="77" t="str">
        <f t="shared" ca="1" si="37"/>
        <v/>
      </c>
      <c r="S179" s="159" t="str">
        <f t="shared" si="28"/>
        <v/>
      </c>
      <c r="T179" s="159" t="str">
        <f t="shared" si="29"/>
        <v/>
      </c>
    </row>
    <row r="180" spans="1:20">
      <c r="A180" s="164" t="str">
        <f t="shared" ca="1" si="31"/>
        <v/>
      </c>
      <c r="B180" s="44" t="str">
        <f ca="1">IF(COUNTIF($U$2:U1165,A180)=1,VLOOKUP(A180,M:N,2), IF(COUNTIF($U$2:U1165,A180)=0,$B$9,""))</f>
        <v/>
      </c>
      <c r="C180" s="31" t="str">
        <f t="shared" ca="1" si="30"/>
        <v/>
      </c>
      <c r="D180" s="32" t="str">
        <f t="shared" ca="1" si="32"/>
        <v/>
      </c>
      <c r="E180" s="44" t="str">
        <f ca="1">IF(COUNTIF($U$2:U1165,A180)=1,VLOOKUP(A180,O:P,2), IF(COUNTIF($U$2:U1165,A180)=0,$C$9,""))</f>
        <v/>
      </c>
      <c r="F180" s="31" t="str">
        <f t="shared" ca="1" si="33"/>
        <v/>
      </c>
      <c r="G180" s="32" t="str">
        <f t="shared" ca="1" si="34"/>
        <v/>
      </c>
      <c r="H180" s="44" t="str">
        <f ca="1">IF(COUNTIF($U$2:U1165,A180)=1,VLOOKUP(A180,Q:R,2), IF(COUNTIF($U$2:U1165,A180)=0,$D$9,""))</f>
        <v/>
      </c>
      <c r="I180" s="31" t="str">
        <f t="shared" ca="1" si="35"/>
        <v/>
      </c>
      <c r="J180" s="32" t="str">
        <f t="shared" ca="1" si="36"/>
        <v/>
      </c>
      <c r="K180" s="77" t="str">
        <f t="shared" ca="1" si="37"/>
        <v/>
      </c>
      <c r="S180" s="159" t="str">
        <f t="shared" si="28"/>
        <v/>
      </c>
      <c r="T180" s="159" t="str">
        <f t="shared" si="29"/>
        <v/>
      </c>
    </row>
    <row r="181" spans="1:20">
      <c r="A181" s="164" t="str">
        <f t="shared" ca="1" si="31"/>
        <v/>
      </c>
      <c r="B181" s="44" t="str">
        <f ca="1">IF(COUNTIF($U$2:U1166,A181)=1,VLOOKUP(A181,M:N,2), IF(COUNTIF($U$2:U1166,A181)=0,$B$9,""))</f>
        <v/>
      </c>
      <c r="C181" s="31" t="str">
        <f t="shared" ca="1" si="30"/>
        <v/>
      </c>
      <c r="D181" s="32" t="str">
        <f t="shared" ca="1" si="32"/>
        <v/>
      </c>
      <c r="E181" s="44" t="str">
        <f ca="1">IF(COUNTIF($U$2:U1166,A181)=1,VLOOKUP(A181,O:P,2), IF(COUNTIF($U$2:U1166,A181)=0,$C$9,""))</f>
        <v/>
      </c>
      <c r="F181" s="31" t="str">
        <f t="shared" ca="1" si="33"/>
        <v/>
      </c>
      <c r="G181" s="32" t="str">
        <f t="shared" ca="1" si="34"/>
        <v/>
      </c>
      <c r="H181" s="44" t="str">
        <f ca="1">IF(COUNTIF($U$2:U1166,A181)=1,VLOOKUP(A181,Q:R,2), IF(COUNTIF($U$2:U1166,A181)=0,$D$9,""))</f>
        <v/>
      </c>
      <c r="I181" s="31" t="str">
        <f t="shared" ca="1" si="35"/>
        <v/>
      </c>
      <c r="J181" s="32" t="str">
        <f t="shared" ca="1" si="36"/>
        <v/>
      </c>
      <c r="K181" s="77" t="str">
        <f t="shared" ca="1" si="37"/>
        <v/>
      </c>
      <c r="S181" s="159" t="str">
        <f t="shared" si="28"/>
        <v/>
      </c>
      <c r="T181" s="159" t="str">
        <f t="shared" si="29"/>
        <v/>
      </c>
    </row>
    <row r="182" spans="1:20">
      <c r="A182" s="164" t="str">
        <f t="shared" ca="1" si="31"/>
        <v/>
      </c>
      <c r="B182" s="44" t="str">
        <f ca="1">IF(COUNTIF($U$2:U1167,A182)=1,VLOOKUP(A182,M:N,2), IF(COUNTIF($U$2:U1167,A182)=0,$B$9,""))</f>
        <v/>
      </c>
      <c r="C182" s="31" t="str">
        <f t="shared" ca="1" si="30"/>
        <v/>
      </c>
      <c r="D182" s="32" t="str">
        <f t="shared" ca="1" si="32"/>
        <v/>
      </c>
      <c r="E182" s="44" t="str">
        <f ca="1">IF(COUNTIF($U$2:U1167,A182)=1,VLOOKUP(A182,O:P,2), IF(COUNTIF($U$2:U1167,A182)=0,$C$9,""))</f>
        <v/>
      </c>
      <c r="F182" s="31" t="str">
        <f t="shared" ca="1" si="33"/>
        <v/>
      </c>
      <c r="G182" s="32" t="str">
        <f t="shared" ca="1" si="34"/>
        <v/>
      </c>
      <c r="H182" s="44" t="str">
        <f ca="1">IF(COUNTIF($U$2:U1167,A182)=1,VLOOKUP(A182,Q:R,2), IF(COUNTIF($U$2:U1167,A182)=0,$D$9,""))</f>
        <v/>
      </c>
      <c r="I182" s="31" t="str">
        <f t="shared" ca="1" si="35"/>
        <v/>
      </c>
      <c r="J182" s="32" t="str">
        <f t="shared" ca="1" si="36"/>
        <v/>
      </c>
      <c r="K182" s="77" t="str">
        <f t="shared" ca="1" si="37"/>
        <v/>
      </c>
      <c r="S182" s="159" t="str">
        <f t="shared" si="28"/>
        <v/>
      </c>
      <c r="T182" s="159" t="str">
        <f t="shared" si="29"/>
        <v/>
      </c>
    </row>
    <row r="183" spans="1:20">
      <c r="A183" s="164" t="str">
        <f t="shared" ca="1" si="31"/>
        <v/>
      </c>
      <c r="B183" s="44" t="str">
        <f ca="1">IF(COUNTIF($U$2:U1168,A183)=1,VLOOKUP(A183,M:N,2), IF(COUNTIF($U$2:U1168,A183)=0,$B$9,""))</f>
        <v/>
      </c>
      <c r="C183" s="31" t="str">
        <f t="shared" ca="1" si="30"/>
        <v/>
      </c>
      <c r="D183" s="32" t="str">
        <f t="shared" ca="1" si="32"/>
        <v/>
      </c>
      <c r="E183" s="44" t="str">
        <f ca="1">IF(COUNTIF($U$2:U1168,A183)=1,VLOOKUP(A183,O:P,2), IF(COUNTIF($U$2:U1168,A183)=0,$C$9,""))</f>
        <v/>
      </c>
      <c r="F183" s="31" t="str">
        <f t="shared" ca="1" si="33"/>
        <v/>
      </c>
      <c r="G183" s="32" t="str">
        <f t="shared" ca="1" si="34"/>
        <v/>
      </c>
      <c r="H183" s="44" t="str">
        <f ca="1">IF(COUNTIF($U$2:U1168,A183)=1,VLOOKUP(A183,Q:R,2), IF(COUNTIF($U$2:U1168,A183)=0,$D$9,""))</f>
        <v/>
      </c>
      <c r="I183" s="31" t="str">
        <f t="shared" ca="1" si="35"/>
        <v/>
      </c>
      <c r="J183" s="32" t="str">
        <f t="shared" ca="1" si="36"/>
        <v/>
      </c>
      <c r="K183" s="77" t="str">
        <f t="shared" ca="1" si="37"/>
        <v/>
      </c>
      <c r="S183" s="159" t="str">
        <f t="shared" si="28"/>
        <v/>
      </c>
      <c r="T183" s="159" t="str">
        <f t="shared" si="29"/>
        <v/>
      </c>
    </row>
    <row r="184" spans="1:20">
      <c r="A184" s="164" t="str">
        <f t="shared" ca="1" si="31"/>
        <v/>
      </c>
      <c r="B184" s="44" t="str">
        <f ca="1">IF(COUNTIF($U$2:U1169,A184)=1,VLOOKUP(A184,M:N,2), IF(COUNTIF($U$2:U1169,A184)=0,$B$9,""))</f>
        <v/>
      </c>
      <c r="C184" s="31" t="str">
        <f t="shared" ca="1" si="30"/>
        <v/>
      </c>
      <c r="D184" s="32" t="str">
        <f t="shared" ca="1" si="32"/>
        <v/>
      </c>
      <c r="E184" s="44" t="str">
        <f ca="1">IF(COUNTIF($U$2:U1169,A184)=1,VLOOKUP(A184,O:P,2), IF(COUNTIF($U$2:U1169,A184)=0,$C$9,""))</f>
        <v/>
      </c>
      <c r="F184" s="31" t="str">
        <f t="shared" ca="1" si="33"/>
        <v/>
      </c>
      <c r="G184" s="32" t="str">
        <f t="shared" ca="1" si="34"/>
        <v/>
      </c>
      <c r="H184" s="44" t="str">
        <f ca="1">IF(COUNTIF($U$2:U1169,A184)=1,VLOOKUP(A184,Q:R,2), IF(COUNTIF($U$2:U1169,A184)=0,$D$9,""))</f>
        <v/>
      </c>
      <c r="I184" s="31" t="str">
        <f t="shared" ca="1" si="35"/>
        <v/>
      </c>
      <c r="J184" s="32" t="str">
        <f t="shared" ca="1" si="36"/>
        <v/>
      </c>
      <c r="K184" s="77" t="str">
        <f t="shared" ca="1" si="37"/>
        <v/>
      </c>
      <c r="S184" s="159" t="str">
        <f t="shared" si="28"/>
        <v/>
      </c>
      <c r="T184" s="159" t="str">
        <f t="shared" si="29"/>
        <v/>
      </c>
    </row>
    <row r="185" spans="1:20">
      <c r="A185" s="164" t="str">
        <f t="shared" ca="1" si="31"/>
        <v/>
      </c>
      <c r="B185" s="44" t="str">
        <f ca="1">IF(COUNTIF($U$2:U1170,A185)=1,VLOOKUP(A185,M:N,2), IF(COUNTIF($U$2:U1170,A185)=0,$B$9,""))</f>
        <v/>
      </c>
      <c r="C185" s="31" t="str">
        <f t="shared" ca="1" si="30"/>
        <v/>
      </c>
      <c r="D185" s="32" t="str">
        <f t="shared" ca="1" si="32"/>
        <v/>
      </c>
      <c r="E185" s="44" t="str">
        <f ca="1">IF(COUNTIF($U$2:U1170,A185)=1,VLOOKUP(A185,O:P,2), IF(COUNTIF($U$2:U1170,A185)=0,$C$9,""))</f>
        <v/>
      </c>
      <c r="F185" s="31" t="str">
        <f t="shared" ca="1" si="33"/>
        <v/>
      </c>
      <c r="G185" s="32" t="str">
        <f t="shared" ca="1" si="34"/>
        <v/>
      </c>
      <c r="H185" s="44" t="str">
        <f ca="1">IF(COUNTIF($U$2:U1170,A185)=1,VLOOKUP(A185,Q:R,2), IF(COUNTIF($U$2:U1170,A185)=0,$D$9,""))</f>
        <v/>
      </c>
      <c r="I185" s="31" t="str">
        <f t="shared" ca="1" si="35"/>
        <v/>
      </c>
      <c r="J185" s="32" t="str">
        <f t="shared" ca="1" si="36"/>
        <v/>
      </c>
      <c r="K185" s="77" t="str">
        <f t="shared" ca="1" si="37"/>
        <v/>
      </c>
      <c r="S185" s="159" t="str">
        <f t="shared" si="28"/>
        <v/>
      </c>
      <c r="T185" s="159" t="str">
        <f t="shared" si="29"/>
        <v/>
      </c>
    </row>
    <row r="186" spans="1:20">
      <c r="A186" s="164" t="str">
        <f t="shared" ca="1" si="31"/>
        <v/>
      </c>
      <c r="B186" s="44" t="str">
        <f ca="1">IF(COUNTIF($U$2:U1171,A186)=1,VLOOKUP(A186,M:N,2), IF(COUNTIF($U$2:U1171,A186)=0,$B$9,""))</f>
        <v/>
      </c>
      <c r="C186" s="31" t="str">
        <f t="shared" ca="1" si="30"/>
        <v/>
      </c>
      <c r="D186" s="32" t="str">
        <f t="shared" ca="1" si="32"/>
        <v/>
      </c>
      <c r="E186" s="44" t="str">
        <f ca="1">IF(COUNTIF($U$2:U1171,A186)=1,VLOOKUP(A186,O:P,2), IF(COUNTIF($U$2:U1171,A186)=0,$C$9,""))</f>
        <v/>
      </c>
      <c r="F186" s="31" t="str">
        <f t="shared" ca="1" si="33"/>
        <v/>
      </c>
      <c r="G186" s="32" t="str">
        <f t="shared" ca="1" si="34"/>
        <v/>
      </c>
      <c r="H186" s="44" t="str">
        <f ca="1">IF(COUNTIF($U$2:U1171,A186)=1,VLOOKUP(A186,Q:R,2), IF(COUNTIF($U$2:U1171,A186)=0,$D$9,""))</f>
        <v/>
      </c>
      <c r="I186" s="31" t="str">
        <f t="shared" ca="1" si="35"/>
        <v/>
      </c>
      <c r="J186" s="32" t="str">
        <f t="shared" ca="1" si="36"/>
        <v/>
      </c>
      <c r="K186" s="77" t="str">
        <f t="shared" ca="1" si="37"/>
        <v/>
      </c>
      <c r="S186" s="159" t="str">
        <f t="shared" si="28"/>
        <v/>
      </c>
      <c r="T186" s="159" t="str">
        <f t="shared" si="29"/>
        <v/>
      </c>
    </row>
    <row r="187" spans="1:20">
      <c r="A187" s="164" t="str">
        <f t="shared" ca="1" si="31"/>
        <v/>
      </c>
      <c r="B187" s="44" t="str">
        <f ca="1">IF(COUNTIF($U$2:U1172,A187)=1,VLOOKUP(A187,M:N,2), IF(COUNTIF($U$2:U1172,A187)=0,$B$9,""))</f>
        <v/>
      </c>
      <c r="C187" s="31" t="str">
        <f t="shared" ca="1" si="30"/>
        <v/>
      </c>
      <c r="D187" s="32" t="str">
        <f t="shared" ca="1" si="32"/>
        <v/>
      </c>
      <c r="E187" s="44" t="str">
        <f ca="1">IF(COUNTIF($U$2:U1172,A187)=1,VLOOKUP(A187,O:P,2), IF(COUNTIF($U$2:U1172,A187)=0,$C$9,""))</f>
        <v/>
      </c>
      <c r="F187" s="31" t="str">
        <f t="shared" ca="1" si="33"/>
        <v/>
      </c>
      <c r="G187" s="32" t="str">
        <f t="shared" ca="1" si="34"/>
        <v/>
      </c>
      <c r="H187" s="44" t="str">
        <f ca="1">IF(COUNTIF($U$2:U1172,A187)=1,VLOOKUP(A187,Q:R,2), IF(COUNTIF($U$2:U1172,A187)=0,$D$9,""))</f>
        <v/>
      </c>
      <c r="I187" s="31" t="str">
        <f t="shared" ca="1" si="35"/>
        <v/>
      </c>
      <c r="J187" s="32" t="str">
        <f t="shared" ca="1" si="36"/>
        <v/>
      </c>
      <c r="K187" s="77" t="str">
        <f t="shared" ca="1" si="37"/>
        <v/>
      </c>
      <c r="S187" s="159" t="str">
        <f t="shared" si="28"/>
        <v/>
      </c>
      <c r="T187" s="159" t="str">
        <f t="shared" si="29"/>
        <v/>
      </c>
    </row>
    <row r="188" spans="1:20">
      <c r="A188" s="164" t="str">
        <f t="shared" ca="1" si="31"/>
        <v/>
      </c>
      <c r="B188" s="44" t="str">
        <f ca="1">IF(COUNTIF($U$2:U1173,A188)=1,VLOOKUP(A188,M:N,2), IF(COUNTIF($U$2:U1173,A188)=0,$B$9,""))</f>
        <v/>
      </c>
      <c r="C188" s="31" t="str">
        <f t="shared" ca="1" si="30"/>
        <v/>
      </c>
      <c r="D188" s="32" t="str">
        <f t="shared" ca="1" si="32"/>
        <v/>
      </c>
      <c r="E188" s="44" t="str">
        <f ca="1">IF(COUNTIF($U$2:U1173,A188)=1,VLOOKUP(A188,O:P,2), IF(COUNTIF($U$2:U1173,A188)=0,$C$9,""))</f>
        <v/>
      </c>
      <c r="F188" s="31" t="str">
        <f t="shared" ca="1" si="33"/>
        <v/>
      </c>
      <c r="G188" s="32" t="str">
        <f t="shared" ca="1" si="34"/>
        <v/>
      </c>
      <c r="H188" s="44" t="str">
        <f ca="1">IF(COUNTIF($U$2:U1173,A188)=1,VLOOKUP(A188,Q:R,2), IF(COUNTIF($U$2:U1173,A188)=0,$D$9,""))</f>
        <v/>
      </c>
      <c r="I188" s="31" t="str">
        <f t="shared" ca="1" si="35"/>
        <v/>
      </c>
      <c r="J188" s="32" t="str">
        <f t="shared" ca="1" si="36"/>
        <v/>
      </c>
      <c r="K188" s="77" t="str">
        <f t="shared" ca="1" si="37"/>
        <v/>
      </c>
      <c r="S188" s="159" t="str">
        <f t="shared" si="28"/>
        <v/>
      </c>
      <c r="T188" s="159" t="str">
        <f t="shared" si="29"/>
        <v/>
      </c>
    </row>
    <row r="189" spans="1:20">
      <c r="A189" s="164" t="str">
        <f t="shared" ca="1" si="31"/>
        <v/>
      </c>
      <c r="B189" s="44" t="str">
        <f ca="1">IF(COUNTIF($U$2:U1174,A189)=1,VLOOKUP(A189,M:N,2), IF(COUNTIF($U$2:U1174,A189)=0,$B$9,""))</f>
        <v/>
      </c>
      <c r="C189" s="31" t="str">
        <f t="shared" ca="1" si="30"/>
        <v/>
      </c>
      <c r="D189" s="32" t="str">
        <f t="shared" ca="1" si="32"/>
        <v/>
      </c>
      <c r="E189" s="44" t="str">
        <f ca="1">IF(COUNTIF($U$2:U1174,A189)=1,VLOOKUP(A189,O:P,2), IF(COUNTIF($U$2:U1174,A189)=0,$C$9,""))</f>
        <v/>
      </c>
      <c r="F189" s="31" t="str">
        <f t="shared" ca="1" si="33"/>
        <v/>
      </c>
      <c r="G189" s="32" t="str">
        <f t="shared" ca="1" si="34"/>
        <v/>
      </c>
      <c r="H189" s="44" t="str">
        <f ca="1">IF(COUNTIF($U$2:U1174,A189)=1,VLOOKUP(A189,Q:R,2), IF(COUNTIF($U$2:U1174,A189)=0,$D$9,""))</f>
        <v/>
      </c>
      <c r="I189" s="31" t="str">
        <f t="shared" ca="1" si="35"/>
        <v/>
      </c>
      <c r="J189" s="32" t="str">
        <f t="shared" ca="1" si="36"/>
        <v/>
      </c>
      <c r="K189" s="77" t="str">
        <f t="shared" ca="1" si="37"/>
        <v/>
      </c>
      <c r="S189" s="159" t="str">
        <f t="shared" si="28"/>
        <v/>
      </c>
      <c r="T189" s="159" t="str">
        <f t="shared" si="29"/>
        <v/>
      </c>
    </row>
    <row r="190" spans="1:20">
      <c r="A190" s="164" t="str">
        <f t="shared" ca="1" si="31"/>
        <v/>
      </c>
      <c r="B190" s="44" t="str">
        <f ca="1">IF(COUNTIF($U$2:U1175,A190)=1,VLOOKUP(A190,M:N,2), IF(COUNTIF($U$2:U1175,A190)=0,$B$9,""))</f>
        <v/>
      </c>
      <c r="C190" s="31" t="str">
        <f t="shared" ca="1" si="30"/>
        <v/>
      </c>
      <c r="D190" s="32" t="str">
        <f t="shared" ca="1" si="32"/>
        <v/>
      </c>
      <c r="E190" s="44" t="str">
        <f ca="1">IF(COUNTIF($U$2:U1175,A190)=1,VLOOKUP(A190,O:P,2), IF(COUNTIF($U$2:U1175,A190)=0,$C$9,""))</f>
        <v/>
      </c>
      <c r="F190" s="31" t="str">
        <f t="shared" ca="1" si="33"/>
        <v/>
      </c>
      <c r="G190" s="32" t="str">
        <f t="shared" ca="1" si="34"/>
        <v/>
      </c>
      <c r="H190" s="44" t="str">
        <f ca="1">IF(COUNTIF($U$2:U1175,A190)=1,VLOOKUP(A190,Q:R,2), IF(COUNTIF($U$2:U1175,A190)=0,$D$9,""))</f>
        <v/>
      </c>
      <c r="I190" s="31" t="str">
        <f t="shared" ca="1" si="35"/>
        <v/>
      </c>
      <c r="J190" s="32" t="str">
        <f t="shared" ca="1" si="36"/>
        <v/>
      </c>
      <c r="K190" s="77" t="str">
        <f t="shared" ca="1" si="37"/>
        <v/>
      </c>
      <c r="S190" s="159" t="str">
        <f t="shared" si="28"/>
        <v/>
      </c>
      <c r="T190" s="159" t="str">
        <f t="shared" si="29"/>
        <v/>
      </c>
    </row>
    <row r="191" spans="1:20">
      <c r="A191" s="164" t="str">
        <f t="shared" ca="1" si="31"/>
        <v/>
      </c>
      <c r="B191" s="44" t="str">
        <f ca="1">IF(COUNTIF($U$2:U1176,A191)=1,VLOOKUP(A191,M:N,2), IF(COUNTIF($U$2:U1176,A191)=0,$B$9,""))</f>
        <v/>
      </c>
      <c r="C191" s="31" t="str">
        <f t="shared" ca="1" si="30"/>
        <v/>
      </c>
      <c r="D191" s="32" t="str">
        <f t="shared" ca="1" si="32"/>
        <v/>
      </c>
      <c r="E191" s="44" t="str">
        <f ca="1">IF(COUNTIF($U$2:U1176,A191)=1,VLOOKUP(A191,O:P,2), IF(COUNTIF($U$2:U1176,A191)=0,$C$9,""))</f>
        <v/>
      </c>
      <c r="F191" s="31" t="str">
        <f t="shared" ca="1" si="33"/>
        <v/>
      </c>
      <c r="G191" s="32" t="str">
        <f t="shared" ca="1" si="34"/>
        <v/>
      </c>
      <c r="H191" s="44" t="str">
        <f ca="1">IF(COUNTIF($U$2:U1176,A191)=1,VLOOKUP(A191,Q:R,2), IF(COUNTIF($U$2:U1176,A191)=0,$D$9,""))</f>
        <v/>
      </c>
      <c r="I191" s="31" t="str">
        <f t="shared" ca="1" si="35"/>
        <v/>
      </c>
      <c r="J191" s="32" t="str">
        <f t="shared" ca="1" si="36"/>
        <v/>
      </c>
      <c r="K191" s="77" t="str">
        <f t="shared" ca="1" si="37"/>
        <v/>
      </c>
      <c r="S191" s="159" t="str">
        <f t="shared" si="28"/>
        <v/>
      </c>
      <c r="T191" s="159" t="str">
        <f t="shared" si="29"/>
        <v/>
      </c>
    </row>
    <row r="192" spans="1:20">
      <c r="A192" s="164" t="str">
        <f t="shared" ca="1" si="31"/>
        <v/>
      </c>
      <c r="B192" s="44" t="str">
        <f ca="1">IF(COUNTIF($U$2:U1177,A192)=1,VLOOKUP(A192,M:N,2), IF(COUNTIF($U$2:U1177,A192)=0,$B$9,""))</f>
        <v/>
      </c>
      <c r="C192" s="31" t="str">
        <f t="shared" ca="1" si="30"/>
        <v/>
      </c>
      <c r="D192" s="32" t="str">
        <f t="shared" ca="1" si="32"/>
        <v/>
      </c>
      <c r="E192" s="44" t="str">
        <f ca="1">IF(COUNTIF($U$2:U1177,A192)=1,VLOOKUP(A192,O:P,2), IF(COUNTIF($U$2:U1177,A192)=0,$C$9,""))</f>
        <v/>
      </c>
      <c r="F192" s="31" t="str">
        <f t="shared" ca="1" si="33"/>
        <v/>
      </c>
      <c r="G192" s="32" t="str">
        <f t="shared" ca="1" si="34"/>
        <v/>
      </c>
      <c r="H192" s="44" t="str">
        <f ca="1">IF(COUNTIF($U$2:U1177,A192)=1,VLOOKUP(A192,Q:R,2), IF(COUNTIF($U$2:U1177,A192)=0,$D$9,""))</f>
        <v/>
      </c>
      <c r="I192" s="31" t="str">
        <f t="shared" ca="1" si="35"/>
        <v/>
      </c>
      <c r="J192" s="32" t="str">
        <f t="shared" ca="1" si="36"/>
        <v/>
      </c>
      <c r="K192" s="77" t="str">
        <f t="shared" ca="1" si="37"/>
        <v/>
      </c>
      <c r="S192" s="159" t="str">
        <f t="shared" si="28"/>
        <v/>
      </c>
      <c r="T192" s="159" t="str">
        <f t="shared" si="29"/>
        <v/>
      </c>
    </row>
    <row r="193" spans="1:20">
      <c r="A193" s="164" t="str">
        <f t="shared" ca="1" si="31"/>
        <v/>
      </c>
      <c r="B193" s="44" t="str">
        <f ca="1">IF(COUNTIF($U$2:U1178,A193)=1,VLOOKUP(A193,M:N,2), IF(COUNTIF($U$2:U1178,A193)=0,$B$9,""))</f>
        <v/>
      </c>
      <c r="C193" s="31" t="str">
        <f t="shared" ca="1" si="30"/>
        <v/>
      </c>
      <c r="D193" s="32" t="str">
        <f t="shared" ca="1" si="32"/>
        <v/>
      </c>
      <c r="E193" s="44" t="str">
        <f ca="1">IF(COUNTIF($U$2:U1178,A193)=1,VLOOKUP(A193,O:P,2), IF(COUNTIF($U$2:U1178,A193)=0,$C$9,""))</f>
        <v/>
      </c>
      <c r="F193" s="31" t="str">
        <f t="shared" ca="1" si="33"/>
        <v/>
      </c>
      <c r="G193" s="32" t="str">
        <f t="shared" ca="1" si="34"/>
        <v/>
      </c>
      <c r="H193" s="44" t="str">
        <f ca="1">IF(COUNTIF($U$2:U1178,A193)=1,VLOOKUP(A193,Q:R,2), IF(COUNTIF($U$2:U1178,A193)=0,$D$9,""))</f>
        <v/>
      </c>
      <c r="I193" s="31" t="str">
        <f t="shared" ca="1" si="35"/>
        <v/>
      </c>
      <c r="J193" s="32" t="str">
        <f t="shared" ca="1" si="36"/>
        <v/>
      </c>
      <c r="K193" s="77" t="str">
        <f t="shared" ca="1" si="37"/>
        <v/>
      </c>
      <c r="S193" s="159" t="str">
        <f t="shared" si="28"/>
        <v/>
      </c>
      <c r="T193" s="159" t="str">
        <f t="shared" si="29"/>
        <v/>
      </c>
    </row>
    <row r="194" spans="1:20">
      <c r="A194" s="164" t="str">
        <f t="shared" ca="1" si="31"/>
        <v/>
      </c>
      <c r="B194" s="44" t="str">
        <f ca="1">IF(COUNTIF($U$2:U1179,A194)=1,VLOOKUP(A194,M:N,2), IF(COUNTIF($U$2:U1179,A194)=0,$B$9,""))</f>
        <v/>
      </c>
      <c r="C194" s="31" t="str">
        <f t="shared" ca="1" si="30"/>
        <v/>
      </c>
      <c r="D194" s="32" t="str">
        <f t="shared" ca="1" si="32"/>
        <v/>
      </c>
      <c r="E194" s="44" t="str">
        <f ca="1">IF(COUNTIF($U$2:U1179,A194)=1,VLOOKUP(A194,O:P,2), IF(COUNTIF($U$2:U1179,A194)=0,$C$9,""))</f>
        <v/>
      </c>
      <c r="F194" s="31" t="str">
        <f t="shared" ca="1" si="33"/>
        <v/>
      </c>
      <c r="G194" s="32" t="str">
        <f t="shared" ca="1" si="34"/>
        <v/>
      </c>
      <c r="H194" s="44" t="str">
        <f ca="1">IF(COUNTIF($U$2:U1179,A194)=1,VLOOKUP(A194,Q:R,2), IF(COUNTIF($U$2:U1179,A194)=0,$D$9,""))</f>
        <v/>
      </c>
      <c r="I194" s="31" t="str">
        <f t="shared" ca="1" si="35"/>
        <v/>
      </c>
      <c r="J194" s="32" t="str">
        <f t="shared" ca="1" si="36"/>
        <v/>
      </c>
      <c r="K194" s="77" t="str">
        <f t="shared" ca="1" si="37"/>
        <v/>
      </c>
      <c r="S194" s="159" t="str">
        <f t="shared" si="28"/>
        <v/>
      </c>
      <c r="T194" s="159" t="str">
        <f t="shared" si="29"/>
        <v/>
      </c>
    </row>
    <row r="195" spans="1:20">
      <c r="A195" s="164" t="str">
        <f t="shared" ca="1" si="31"/>
        <v/>
      </c>
      <c r="B195" s="44" t="str">
        <f ca="1">IF(COUNTIF($U$2:U1180,A195)=1,VLOOKUP(A195,M:N,2), IF(COUNTIF($U$2:U1180,A195)=0,$B$9,""))</f>
        <v/>
      </c>
      <c r="C195" s="31" t="str">
        <f t="shared" ca="1" si="30"/>
        <v/>
      </c>
      <c r="D195" s="32" t="str">
        <f t="shared" ca="1" si="32"/>
        <v/>
      </c>
      <c r="E195" s="44" t="str">
        <f ca="1">IF(COUNTIF($U$2:U1180,A195)=1,VLOOKUP(A195,O:P,2), IF(COUNTIF($U$2:U1180,A195)=0,$C$9,""))</f>
        <v/>
      </c>
      <c r="F195" s="31" t="str">
        <f t="shared" ca="1" si="33"/>
        <v/>
      </c>
      <c r="G195" s="32" t="str">
        <f t="shared" ca="1" si="34"/>
        <v/>
      </c>
      <c r="H195" s="44" t="str">
        <f ca="1">IF(COUNTIF($U$2:U1180,A195)=1,VLOOKUP(A195,Q:R,2), IF(COUNTIF($U$2:U1180,A195)=0,$D$9,""))</f>
        <v/>
      </c>
      <c r="I195" s="31" t="str">
        <f t="shared" ca="1" si="35"/>
        <v/>
      </c>
      <c r="J195" s="32" t="str">
        <f t="shared" ca="1" si="36"/>
        <v/>
      </c>
      <c r="K195" s="77" t="str">
        <f t="shared" ca="1" si="37"/>
        <v/>
      </c>
      <c r="S195" s="159" t="str">
        <f t="shared" si="28"/>
        <v/>
      </c>
      <c r="T195" s="159" t="str">
        <f t="shared" si="29"/>
        <v/>
      </c>
    </row>
    <row r="196" spans="1:20">
      <c r="A196" s="164" t="str">
        <f t="shared" ca="1" si="31"/>
        <v/>
      </c>
      <c r="B196" s="44" t="str">
        <f ca="1">IF(COUNTIF($U$2:U1181,A196)=1,VLOOKUP(A196,M:N,2), IF(COUNTIF($U$2:U1181,A196)=0,$B$9,""))</f>
        <v/>
      </c>
      <c r="C196" s="31" t="str">
        <f t="shared" ca="1" si="30"/>
        <v/>
      </c>
      <c r="D196" s="32" t="str">
        <f t="shared" ca="1" si="32"/>
        <v/>
      </c>
      <c r="E196" s="44" t="str">
        <f ca="1">IF(COUNTIF($U$2:U1181,A196)=1,VLOOKUP(A196,O:P,2), IF(COUNTIF($U$2:U1181,A196)=0,$C$9,""))</f>
        <v/>
      </c>
      <c r="F196" s="31" t="str">
        <f t="shared" ca="1" si="33"/>
        <v/>
      </c>
      <c r="G196" s="32" t="str">
        <f t="shared" ca="1" si="34"/>
        <v/>
      </c>
      <c r="H196" s="44" t="str">
        <f ca="1">IF(COUNTIF($U$2:U1181,A196)=1,VLOOKUP(A196,Q:R,2), IF(COUNTIF($U$2:U1181,A196)=0,$D$9,""))</f>
        <v/>
      </c>
      <c r="I196" s="31" t="str">
        <f t="shared" ca="1" si="35"/>
        <v/>
      </c>
      <c r="J196" s="32" t="str">
        <f t="shared" ca="1" si="36"/>
        <v/>
      </c>
      <c r="K196" s="77" t="str">
        <f t="shared" ca="1" si="37"/>
        <v/>
      </c>
      <c r="S196" s="159" t="str">
        <f t="shared" ref="S196:S259" si="38">IF(COUNTIF(O:O,M196)*COUNTIF(Q:Q,M196),M196,"")</f>
        <v/>
      </c>
      <c r="T196" s="159" t="str">
        <f t="shared" ref="T196:T259" si="39">IF(S196&gt;$A$14,S196,"")</f>
        <v/>
      </c>
    </row>
    <row r="197" spans="1:20">
      <c r="A197" s="164" t="str">
        <f t="shared" ca="1" si="31"/>
        <v/>
      </c>
      <c r="B197" s="44" t="str">
        <f ca="1">IF(COUNTIF($U$2:U1182,A197)=1,VLOOKUP(A197,M:N,2), IF(COUNTIF($U$2:U1182,A197)=0,$B$9,""))</f>
        <v/>
      </c>
      <c r="C197" s="31" t="str">
        <f t="shared" ca="1" si="30"/>
        <v/>
      </c>
      <c r="D197" s="32" t="str">
        <f t="shared" ca="1" si="32"/>
        <v/>
      </c>
      <c r="E197" s="44" t="str">
        <f ca="1">IF(COUNTIF($U$2:U1182,A197)=1,VLOOKUP(A197,O:P,2), IF(COUNTIF($U$2:U1182,A197)=0,$C$9,""))</f>
        <v/>
      </c>
      <c r="F197" s="31" t="str">
        <f t="shared" ca="1" si="33"/>
        <v/>
      </c>
      <c r="G197" s="32" t="str">
        <f t="shared" ca="1" si="34"/>
        <v/>
      </c>
      <c r="H197" s="44" t="str">
        <f ca="1">IF(COUNTIF($U$2:U1182,A197)=1,VLOOKUP(A197,Q:R,2), IF(COUNTIF($U$2:U1182,A197)=0,$D$9,""))</f>
        <v/>
      </c>
      <c r="I197" s="31" t="str">
        <f t="shared" ca="1" si="35"/>
        <v/>
      </c>
      <c r="J197" s="32" t="str">
        <f t="shared" ca="1" si="36"/>
        <v/>
      </c>
      <c r="K197" s="77" t="str">
        <f t="shared" ca="1" si="37"/>
        <v/>
      </c>
      <c r="S197" s="159" t="str">
        <f t="shared" si="38"/>
        <v/>
      </c>
      <c r="T197" s="159" t="str">
        <f t="shared" si="39"/>
        <v/>
      </c>
    </row>
    <row r="198" spans="1:20">
      <c r="A198" s="164" t="str">
        <f t="shared" ca="1" si="31"/>
        <v/>
      </c>
      <c r="B198" s="44" t="str">
        <f ca="1">IF(COUNTIF($U$2:U1183,A198)=1,VLOOKUP(A198,M:N,2), IF(COUNTIF($U$2:U1183,A198)=0,$B$9,""))</f>
        <v/>
      </c>
      <c r="C198" s="31" t="str">
        <f t="shared" ca="1" si="30"/>
        <v/>
      </c>
      <c r="D198" s="32" t="str">
        <f t="shared" ca="1" si="32"/>
        <v/>
      </c>
      <c r="E198" s="44" t="str">
        <f ca="1">IF(COUNTIF($U$2:U1183,A198)=1,VLOOKUP(A198,O:P,2), IF(COUNTIF($U$2:U1183,A198)=0,$C$9,""))</f>
        <v/>
      </c>
      <c r="F198" s="31" t="str">
        <f t="shared" ca="1" si="33"/>
        <v/>
      </c>
      <c r="G198" s="32" t="str">
        <f t="shared" ca="1" si="34"/>
        <v/>
      </c>
      <c r="H198" s="44" t="str">
        <f ca="1">IF(COUNTIF($U$2:U1183,A198)=1,VLOOKUP(A198,Q:R,2), IF(COUNTIF($U$2:U1183,A198)=0,$D$9,""))</f>
        <v/>
      </c>
      <c r="I198" s="31" t="str">
        <f t="shared" ca="1" si="35"/>
        <v/>
      </c>
      <c r="J198" s="32" t="str">
        <f t="shared" ca="1" si="36"/>
        <v/>
      </c>
      <c r="K198" s="77" t="str">
        <f t="shared" ca="1" si="37"/>
        <v/>
      </c>
      <c r="S198" s="159" t="str">
        <f t="shared" si="38"/>
        <v/>
      </c>
      <c r="T198" s="159" t="str">
        <f t="shared" si="39"/>
        <v/>
      </c>
    </row>
    <row r="199" spans="1:20">
      <c r="A199" s="164" t="str">
        <f t="shared" ca="1" si="31"/>
        <v/>
      </c>
      <c r="B199" s="44" t="str">
        <f ca="1">IF(COUNTIF($U$2:U1184,A199)=1,VLOOKUP(A199,M:N,2), IF(COUNTIF($U$2:U1184,A199)=0,$B$9,""))</f>
        <v/>
      </c>
      <c r="C199" s="31" t="str">
        <f t="shared" ca="1" si="30"/>
        <v/>
      </c>
      <c r="D199" s="32" t="str">
        <f t="shared" ca="1" si="32"/>
        <v/>
      </c>
      <c r="E199" s="44" t="str">
        <f ca="1">IF(COUNTIF($U$2:U1184,A199)=1,VLOOKUP(A199,O:P,2), IF(COUNTIF($U$2:U1184,A199)=0,$C$9,""))</f>
        <v/>
      </c>
      <c r="F199" s="31" t="str">
        <f t="shared" ca="1" si="33"/>
        <v/>
      </c>
      <c r="G199" s="32" t="str">
        <f t="shared" ca="1" si="34"/>
        <v/>
      </c>
      <c r="H199" s="44" t="str">
        <f ca="1">IF(COUNTIF($U$2:U1184,A199)=1,VLOOKUP(A199,Q:R,2), IF(COUNTIF($U$2:U1184,A199)=0,$D$9,""))</f>
        <v/>
      </c>
      <c r="I199" s="31" t="str">
        <f t="shared" ca="1" si="35"/>
        <v/>
      </c>
      <c r="J199" s="32" t="str">
        <f t="shared" ca="1" si="36"/>
        <v/>
      </c>
      <c r="K199" s="77" t="str">
        <f t="shared" ca="1" si="37"/>
        <v/>
      </c>
      <c r="S199" s="159" t="str">
        <f t="shared" si="38"/>
        <v/>
      </c>
      <c r="T199" s="159" t="str">
        <f t="shared" si="39"/>
        <v/>
      </c>
    </row>
    <row r="200" spans="1:20">
      <c r="A200" s="164" t="str">
        <f t="shared" ca="1" si="31"/>
        <v/>
      </c>
      <c r="B200" s="44" t="str">
        <f ca="1">IF(COUNTIF($U$2:U1185,A200)=1,VLOOKUP(A200,M:N,2), IF(COUNTIF($U$2:U1185,A200)=0,$B$9,""))</f>
        <v/>
      </c>
      <c r="C200" s="31" t="str">
        <f t="shared" ca="1" si="30"/>
        <v/>
      </c>
      <c r="D200" s="32" t="str">
        <f t="shared" ca="1" si="32"/>
        <v/>
      </c>
      <c r="E200" s="44" t="str">
        <f ca="1">IF(COUNTIF($U$2:U1185,A200)=1,VLOOKUP(A200,O:P,2), IF(COUNTIF($U$2:U1185,A200)=0,$C$9,""))</f>
        <v/>
      </c>
      <c r="F200" s="31" t="str">
        <f t="shared" ca="1" si="33"/>
        <v/>
      </c>
      <c r="G200" s="32" t="str">
        <f t="shared" ca="1" si="34"/>
        <v/>
      </c>
      <c r="H200" s="44" t="str">
        <f ca="1">IF(COUNTIF($U$2:U1185,A200)=1,VLOOKUP(A200,Q:R,2), IF(COUNTIF($U$2:U1185,A200)=0,$D$9,""))</f>
        <v/>
      </c>
      <c r="I200" s="31" t="str">
        <f t="shared" ca="1" si="35"/>
        <v/>
      </c>
      <c r="J200" s="32" t="str">
        <f t="shared" ca="1" si="36"/>
        <v/>
      </c>
      <c r="K200" s="77" t="str">
        <f t="shared" ca="1" si="37"/>
        <v/>
      </c>
      <c r="S200" s="159" t="str">
        <f t="shared" si="38"/>
        <v/>
      </c>
      <c r="T200" s="159" t="str">
        <f t="shared" si="39"/>
        <v/>
      </c>
    </row>
    <row r="201" spans="1:20">
      <c r="A201" s="164" t="str">
        <f t="shared" ca="1" si="31"/>
        <v/>
      </c>
      <c r="B201" s="44" t="str">
        <f ca="1">IF(COUNTIF($U$2:U1186,A201)=1,VLOOKUP(A201,M:N,2), IF(COUNTIF($U$2:U1186,A201)=0,$B$9,""))</f>
        <v/>
      </c>
      <c r="C201" s="31" t="str">
        <f t="shared" ca="1" si="30"/>
        <v/>
      </c>
      <c r="D201" s="32" t="str">
        <f t="shared" ca="1" si="32"/>
        <v/>
      </c>
      <c r="E201" s="44" t="str">
        <f ca="1">IF(COUNTIF($U$2:U1186,A201)=1,VLOOKUP(A201,O:P,2), IF(COUNTIF($U$2:U1186,A201)=0,$C$9,""))</f>
        <v/>
      </c>
      <c r="F201" s="31" t="str">
        <f t="shared" ca="1" si="33"/>
        <v/>
      </c>
      <c r="G201" s="32" t="str">
        <f t="shared" ca="1" si="34"/>
        <v/>
      </c>
      <c r="H201" s="44" t="str">
        <f ca="1">IF(COUNTIF($U$2:U1186,A201)=1,VLOOKUP(A201,Q:R,2), IF(COUNTIF($U$2:U1186,A201)=0,$D$9,""))</f>
        <v/>
      </c>
      <c r="I201" s="31" t="str">
        <f t="shared" ca="1" si="35"/>
        <v/>
      </c>
      <c r="J201" s="32" t="str">
        <f t="shared" ca="1" si="36"/>
        <v/>
      </c>
      <c r="K201" s="77" t="str">
        <f t="shared" ca="1" si="37"/>
        <v/>
      </c>
      <c r="S201" s="159" t="str">
        <f t="shared" si="38"/>
        <v/>
      </c>
      <c r="T201" s="159" t="str">
        <f t="shared" si="39"/>
        <v/>
      </c>
    </row>
    <row r="202" spans="1:20">
      <c r="A202" s="164" t="str">
        <f t="shared" ca="1" si="31"/>
        <v/>
      </c>
      <c r="B202" s="44" t="str">
        <f ca="1">IF(COUNTIF($U$2:U1187,A202)=1,VLOOKUP(A202,M:N,2), IF(COUNTIF($U$2:U1187,A202)=0,$B$9,""))</f>
        <v/>
      </c>
      <c r="C202" s="31" t="str">
        <f t="shared" ca="1" si="30"/>
        <v/>
      </c>
      <c r="D202" s="32" t="str">
        <f t="shared" ca="1" si="32"/>
        <v/>
      </c>
      <c r="E202" s="44" t="str">
        <f ca="1">IF(COUNTIF($U$2:U1187,A202)=1,VLOOKUP(A202,O:P,2), IF(COUNTIF($U$2:U1187,A202)=0,$C$9,""))</f>
        <v/>
      </c>
      <c r="F202" s="31" t="str">
        <f t="shared" ca="1" si="33"/>
        <v/>
      </c>
      <c r="G202" s="32" t="str">
        <f t="shared" ca="1" si="34"/>
        <v/>
      </c>
      <c r="H202" s="44" t="str">
        <f ca="1">IF(COUNTIF($U$2:U1187,A202)=1,VLOOKUP(A202,Q:R,2), IF(COUNTIF($U$2:U1187,A202)=0,$D$9,""))</f>
        <v/>
      </c>
      <c r="I202" s="31" t="str">
        <f t="shared" ca="1" si="35"/>
        <v/>
      </c>
      <c r="J202" s="32" t="str">
        <f t="shared" ca="1" si="36"/>
        <v/>
      </c>
      <c r="K202" s="77" t="str">
        <f t="shared" ca="1" si="37"/>
        <v/>
      </c>
      <c r="S202" s="159" t="str">
        <f t="shared" si="38"/>
        <v/>
      </c>
      <c r="T202" s="159" t="str">
        <f t="shared" si="39"/>
        <v/>
      </c>
    </row>
    <row r="203" spans="1:20">
      <c r="A203" s="164" t="str">
        <f t="shared" ca="1" si="31"/>
        <v/>
      </c>
      <c r="B203" s="44" t="str">
        <f ca="1">IF(COUNTIF($U$2:U1188,A203)=1,VLOOKUP(A203,M:N,2), IF(COUNTIF($U$2:U1188,A203)=0,$B$9,""))</f>
        <v/>
      </c>
      <c r="C203" s="31" t="str">
        <f t="shared" ca="1" si="30"/>
        <v/>
      </c>
      <c r="D203" s="32" t="str">
        <f t="shared" ca="1" si="32"/>
        <v/>
      </c>
      <c r="E203" s="44" t="str">
        <f ca="1">IF(COUNTIF($U$2:U1188,A203)=1,VLOOKUP(A203,O:P,2), IF(COUNTIF($U$2:U1188,A203)=0,$C$9,""))</f>
        <v/>
      </c>
      <c r="F203" s="31" t="str">
        <f t="shared" ca="1" si="33"/>
        <v/>
      </c>
      <c r="G203" s="32" t="str">
        <f t="shared" ca="1" si="34"/>
        <v/>
      </c>
      <c r="H203" s="44" t="str">
        <f ca="1">IF(COUNTIF($U$2:U1188,A203)=1,VLOOKUP(A203,Q:R,2), IF(COUNTIF($U$2:U1188,A203)=0,$D$9,""))</f>
        <v/>
      </c>
      <c r="I203" s="31" t="str">
        <f t="shared" ca="1" si="35"/>
        <v/>
      </c>
      <c r="J203" s="32" t="str">
        <f t="shared" ca="1" si="36"/>
        <v/>
      </c>
      <c r="K203" s="77" t="str">
        <f t="shared" ca="1" si="37"/>
        <v/>
      </c>
      <c r="S203" s="159" t="str">
        <f t="shared" si="38"/>
        <v/>
      </c>
      <c r="T203" s="159" t="str">
        <f t="shared" si="39"/>
        <v/>
      </c>
    </row>
    <row r="204" spans="1:20">
      <c r="A204" s="164" t="str">
        <f t="shared" ca="1" si="31"/>
        <v/>
      </c>
      <c r="B204" s="44" t="str">
        <f ca="1">IF(COUNTIF($U$2:U1189,A204)=1,VLOOKUP(A204,M:N,2), IF(COUNTIF($U$2:U1189,A204)=0,$B$9,""))</f>
        <v/>
      </c>
      <c r="C204" s="31" t="str">
        <f t="shared" ca="1" si="30"/>
        <v/>
      </c>
      <c r="D204" s="32" t="str">
        <f t="shared" ca="1" si="32"/>
        <v/>
      </c>
      <c r="E204" s="44" t="str">
        <f ca="1">IF(COUNTIF($U$2:U1189,A204)=1,VLOOKUP(A204,O:P,2), IF(COUNTIF($U$2:U1189,A204)=0,$C$9,""))</f>
        <v/>
      </c>
      <c r="F204" s="31" t="str">
        <f t="shared" ca="1" si="33"/>
        <v/>
      </c>
      <c r="G204" s="32" t="str">
        <f t="shared" ca="1" si="34"/>
        <v/>
      </c>
      <c r="H204" s="44" t="str">
        <f ca="1">IF(COUNTIF($U$2:U1189,A204)=1,VLOOKUP(A204,Q:R,2), IF(COUNTIF($U$2:U1189,A204)=0,$D$9,""))</f>
        <v/>
      </c>
      <c r="I204" s="31" t="str">
        <f t="shared" ca="1" si="35"/>
        <v/>
      </c>
      <c r="J204" s="32" t="str">
        <f t="shared" ca="1" si="36"/>
        <v/>
      </c>
      <c r="K204" s="77" t="str">
        <f t="shared" ca="1" si="37"/>
        <v/>
      </c>
      <c r="S204" s="159" t="str">
        <f t="shared" si="38"/>
        <v/>
      </c>
      <c r="T204" s="159" t="str">
        <f t="shared" si="39"/>
        <v/>
      </c>
    </row>
    <row r="205" spans="1:20">
      <c r="A205" s="164" t="str">
        <f t="shared" ca="1" si="31"/>
        <v/>
      </c>
      <c r="B205" s="44" t="str">
        <f ca="1">IF(COUNTIF($U$2:U1190,A205)=1,VLOOKUP(A205,M:N,2), IF(COUNTIF($U$2:U1190,A205)=0,$B$9,""))</f>
        <v/>
      </c>
      <c r="C205" s="31" t="str">
        <f t="shared" ca="1" si="30"/>
        <v/>
      </c>
      <c r="D205" s="32" t="str">
        <f t="shared" ca="1" si="32"/>
        <v/>
      </c>
      <c r="E205" s="44" t="str">
        <f ca="1">IF(COUNTIF($U$2:U1190,A205)=1,VLOOKUP(A205,O:P,2), IF(COUNTIF($U$2:U1190,A205)=0,$C$9,""))</f>
        <v/>
      </c>
      <c r="F205" s="31" t="str">
        <f t="shared" ca="1" si="33"/>
        <v/>
      </c>
      <c r="G205" s="32" t="str">
        <f t="shared" ca="1" si="34"/>
        <v/>
      </c>
      <c r="H205" s="44" t="str">
        <f ca="1">IF(COUNTIF($U$2:U1190,A205)=1,VLOOKUP(A205,Q:R,2), IF(COUNTIF($U$2:U1190,A205)=0,$D$9,""))</f>
        <v/>
      </c>
      <c r="I205" s="31" t="str">
        <f t="shared" ca="1" si="35"/>
        <v/>
      </c>
      <c r="J205" s="32" t="str">
        <f t="shared" ca="1" si="36"/>
        <v/>
      </c>
      <c r="K205" s="77" t="str">
        <f t="shared" ca="1" si="37"/>
        <v/>
      </c>
      <c r="S205" s="159" t="str">
        <f t="shared" si="38"/>
        <v/>
      </c>
      <c r="T205" s="159" t="str">
        <f t="shared" si="39"/>
        <v/>
      </c>
    </row>
    <row r="206" spans="1:20">
      <c r="A206" s="164" t="str">
        <f t="shared" ca="1" si="31"/>
        <v/>
      </c>
      <c r="B206" s="44" t="str">
        <f ca="1">IF(COUNTIF($U$2:U1191,A206)=1,VLOOKUP(A206,M:N,2), IF(COUNTIF($U$2:U1191,A206)=0,$B$9,""))</f>
        <v/>
      </c>
      <c r="C206" s="31" t="str">
        <f t="shared" ca="1" si="30"/>
        <v/>
      </c>
      <c r="D206" s="32" t="str">
        <f t="shared" ca="1" si="32"/>
        <v/>
      </c>
      <c r="E206" s="44" t="str">
        <f ca="1">IF(COUNTIF($U$2:U1191,A206)=1,VLOOKUP(A206,O:P,2), IF(COUNTIF($U$2:U1191,A206)=0,$C$9,""))</f>
        <v/>
      </c>
      <c r="F206" s="31" t="str">
        <f t="shared" ca="1" si="33"/>
        <v/>
      </c>
      <c r="G206" s="32" t="str">
        <f t="shared" ca="1" si="34"/>
        <v/>
      </c>
      <c r="H206" s="44" t="str">
        <f ca="1">IF(COUNTIF($U$2:U1191,A206)=1,VLOOKUP(A206,Q:R,2), IF(COUNTIF($U$2:U1191,A206)=0,$D$9,""))</f>
        <v/>
      </c>
      <c r="I206" s="31" t="str">
        <f t="shared" ca="1" si="35"/>
        <v/>
      </c>
      <c r="J206" s="32" t="str">
        <f t="shared" ca="1" si="36"/>
        <v/>
      </c>
      <c r="K206" s="77" t="str">
        <f t="shared" ca="1" si="37"/>
        <v/>
      </c>
      <c r="S206" s="159" t="str">
        <f t="shared" si="38"/>
        <v/>
      </c>
      <c r="T206" s="159" t="str">
        <f t="shared" si="39"/>
        <v/>
      </c>
    </row>
    <row r="207" spans="1:20">
      <c r="A207" s="164" t="str">
        <f t="shared" ca="1" si="31"/>
        <v/>
      </c>
      <c r="B207" s="44" t="str">
        <f ca="1">IF(COUNTIF($U$2:U1192,A207)=1,VLOOKUP(A207,M:N,2), IF(COUNTIF($U$2:U1192,A207)=0,$B$9,""))</f>
        <v/>
      </c>
      <c r="C207" s="31" t="str">
        <f t="shared" ca="1" si="30"/>
        <v/>
      </c>
      <c r="D207" s="32" t="str">
        <f t="shared" ca="1" si="32"/>
        <v/>
      </c>
      <c r="E207" s="44" t="str">
        <f ca="1">IF(COUNTIF($U$2:U1192,A207)=1,VLOOKUP(A207,O:P,2), IF(COUNTIF($U$2:U1192,A207)=0,$C$9,""))</f>
        <v/>
      </c>
      <c r="F207" s="31" t="str">
        <f t="shared" ca="1" si="33"/>
        <v/>
      </c>
      <c r="G207" s="32" t="str">
        <f t="shared" ca="1" si="34"/>
        <v/>
      </c>
      <c r="H207" s="44" t="str">
        <f ca="1">IF(COUNTIF($U$2:U1192,A207)=1,VLOOKUP(A207,Q:R,2), IF(COUNTIF($U$2:U1192,A207)=0,$D$9,""))</f>
        <v/>
      </c>
      <c r="I207" s="31" t="str">
        <f t="shared" ca="1" si="35"/>
        <v/>
      </c>
      <c r="J207" s="32" t="str">
        <f t="shared" ca="1" si="36"/>
        <v/>
      </c>
      <c r="K207" s="77" t="str">
        <f t="shared" ca="1" si="37"/>
        <v/>
      </c>
      <c r="S207" s="159" t="str">
        <f t="shared" si="38"/>
        <v/>
      </c>
      <c r="T207" s="159" t="str">
        <f t="shared" si="39"/>
        <v/>
      </c>
    </row>
    <row r="208" spans="1:20">
      <c r="A208" s="164" t="str">
        <f t="shared" ca="1" si="31"/>
        <v/>
      </c>
      <c r="B208" s="44" t="str">
        <f ca="1">IF(COUNTIF($U$2:U1193,A208)=1,VLOOKUP(A208,M:N,2), IF(COUNTIF($U$2:U1193,A208)=0,$B$9,""))</f>
        <v/>
      </c>
      <c r="C208" s="31" t="str">
        <f t="shared" ref="C208:C271" ca="1" si="40">IF(ISERROR(B208-2),"",(B208/$B$14-1)*$B$5)</f>
        <v/>
      </c>
      <c r="D208" s="32" t="str">
        <f t="shared" ca="1" si="32"/>
        <v/>
      </c>
      <c r="E208" s="44" t="str">
        <f ca="1">IF(COUNTIF($U$2:U1193,A208)=1,VLOOKUP(A208,O:P,2), IF(COUNTIF($U$2:U1193,A208)=0,$C$9,""))</f>
        <v/>
      </c>
      <c r="F208" s="31" t="str">
        <f t="shared" ca="1" si="33"/>
        <v/>
      </c>
      <c r="G208" s="32" t="str">
        <f t="shared" ca="1" si="34"/>
        <v/>
      </c>
      <c r="H208" s="44" t="str">
        <f ca="1">IF(COUNTIF($U$2:U1193,A208)=1,VLOOKUP(A208,Q:R,2), IF(COUNTIF($U$2:U1193,A208)=0,$D$9,""))</f>
        <v/>
      </c>
      <c r="I208" s="31" t="str">
        <f t="shared" ca="1" si="35"/>
        <v/>
      </c>
      <c r="J208" s="32" t="str">
        <f t="shared" ca="1" si="36"/>
        <v/>
      </c>
      <c r="K208" s="77" t="str">
        <f t="shared" ca="1" si="37"/>
        <v/>
      </c>
      <c r="S208" s="159" t="str">
        <f t="shared" si="38"/>
        <v/>
      </c>
      <c r="T208" s="159" t="str">
        <f t="shared" si="39"/>
        <v/>
      </c>
    </row>
    <row r="209" spans="1:20">
      <c r="A209" s="164" t="str">
        <f t="shared" ca="1" si="31"/>
        <v/>
      </c>
      <c r="B209" s="44" t="str">
        <f ca="1">IF(COUNTIF($U$2:U1194,A209)=1,VLOOKUP(A209,M:N,2), IF(COUNTIF($U$2:U1194,A209)=0,$B$9,""))</f>
        <v/>
      </c>
      <c r="C209" s="31" t="str">
        <f t="shared" ca="1" si="40"/>
        <v/>
      </c>
      <c r="D209" s="32" t="str">
        <f t="shared" ca="1" si="32"/>
        <v/>
      </c>
      <c r="E209" s="44" t="str">
        <f ca="1">IF(COUNTIF($U$2:U1194,A209)=1,VLOOKUP(A209,O:P,2), IF(COUNTIF($U$2:U1194,A209)=0,$C$9,""))</f>
        <v/>
      </c>
      <c r="F209" s="31" t="str">
        <f t="shared" ca="1" si="33"/>
        <v/>
      </c>
      <c r="G209" s="32" t="str">
        <f t="shared" ca="1" si="34"/>
        <v/>
      </c>
      <c r="H209" s="44" t="str">
        <f ca="1">IF(COUNTIF($U$2:U1194,A209)=1,VLOOKUP(A209,Q:R,2), IF(COUNTIF($U$2:U1194,A209)=0,$D$9,""))</f>
        <v/>
      </c>
      <c r="I209" s="31" t="str">
        <f t="shared" ca="1" si="35"/>
        <v/>
      </c>
      <c r="J209" s="32" t="str">
        <f t="shared" ca="1" si="36"/>
        <v/>
      </c>
      <c r="K209" s="77" t="str">
        <f t="shared" ca="1" si="37"/>
        <v/>
      </c>
      <c r="S209" s="159" t="str">
        <f t="shared" si="38"/>
        <v/>
      </c>
      <c r="T209" s="159" t="str">
        <f t="shared" si="39"/>
        <v/>
      </c>
    </row>
    <row r="210" spans="1:20">
      <c r="A210" s="164" t="str">
        <f t="shared" ca="1" si="31"/>
        <v/>
      </c>
      <c r="B210" s="44" t="str">
        <f ca="1">IF(COUNTIF($U$2:U1195,A210)=1,VLOOKUP(A210,M:N,2), IF(COUNTIF($U$2:U1195,A210)=0,$B$9,""))</f>
        <v/>
      </c>
      <c r="C210" s="31" t="str">
        <f t="shared" ca="1" si="40"/>
        <v/>
      </c>
      <c r="D210" s="32" t="str">
        <f t="shared" ca="1" si="32"/>
        <v/>
      </c>
      <c r="E210" s="44" t="str">
        <f ca="1">IF(COUNTIF($U$2:U1195,A210)=1,VLOOKUP(A210,O:P,2), IF(COUNTIF($U$2:U1195,A210)=0,$C$9,""))</f>
        <v/>
      </c>
      <c r="F210" s="31" t="str">
        <f t="shared" ca="1" si="33"/>
        <v/>
      </c>
      <c r="G210" s="32" t="str">
        <f t="shared" ca="1" si="34"/>
        <v/>
      </c>
      <c r="H210" s="44" t="str">
        <f ca="1">IF(COUNTIF($U$2:U1195,A210)=1,VLOOKUP(A210,Q:R,2), IF(COUNTIF($U$2:U1195,A210)=0,$D$9,""))</f>
        <v/>
      </c>
      <c r="I210" s="31" t="str">
        <f t="shared" ca="1" si="35"/>
        <v/>
      </c>
      <c r="J210" s="32" t="str">
        <f t="shared" ca="1" si="36"/>
        <v/>
      </c>
      <c r="K210" s="77" t="str">
        <f t="shared" ca="1" si="37"/>
        <v/>
      </c>
      <c r="S210" s="159" t="str">
        <f t="shared" si="38"/>
        <v/>
      </c>
      <c r="T210" s="159" t="str">
        <f t="shared" si="39"/>
        <v/>
      </c>
    </row>
    <row r="211" spans="1:20">
      <c r="A211" s="164" t="str">
        <f t="shared" ca="1" si="31"/>
        <v/>
      </c>
      <c r="B211" s="44" t="str">
        <f ca="1">IF(COUNTIF($U$2:U1196,A211)=1,VLOOKUP(A211,M:N,2), IF(COUNTIF($U$2:U1196,A211)=0,$B$9,""))</f>
        <v/>
      </c>
      <c r="C211" s="31" t="str">
        <f t="shared" ca="1" si="40"/>
        <v/>
      </c>
      <c r="D211" s="32" t="str">
        <f t="shared" ca="1" si="32"/>
        <v/>
      </c>
      <c r="E211" s="44" t="str">
        <f ca="1">IF(COUNTIF($U$2:U1196,A211)=1,VLOOKUP(A211,O:P,2), IF(COUNTIF($U$2:U1196,A211)=0,$C$9,""))</f>
        <v/>
      </c>
      <c r="F211" s="31" t="str">
        <f t="shared" ca="1" si="33"/>
        <v/>
      </c>
      <c r="G211" s="32" t="str">
        <f t="shared" ca="1" si="34"/>
        <v/>
      </c>
      <c r="H211" s="44" t="str">
        <f ca="1">IF(COUNTIF($U$2:U1196,A211)=1,VLOOKUP(A211,Q:R,2), IF(COUNTIF($U$2:U1196,A211)=0,$D$9,""))</f>
        <v/>
      </c>
      <c r="I211" s="31" t="str">
        <f t="shared" ca="1" si="35"/>
        <v/>
      </c>
      <c r="J211" s="32" t="str">
        <f t="shared" ca="1" si="36"/>
        <v/>
      </c>
      <c r="K211" s="77" t="str">
        <f t="shared" ca="1" si="37"/>
        <v/>
      </c>
      <c r="S211" s="159" t="str">
        <f t="shared" si="38"/>
        <v/>
      </c>
      <c r="T211" s="159" t="str">
        <f t="shared" si="39"/>
        <v/>
      </c>
    </row>
    <row r="212" spans="1:20">
      <c r="A212" s="164" t="str">
        <f t="shared" ca="1" si="31"/>
        <v/>
      </c>
      <c r="B212" s="44" t="str">
        <f ca="1">IF(COUNTIF($U$2:U1197,A212)=1,VLOOKUP(A212,M:N,2), IF(COUNTIF($U$2:U1197,A212)=0,$B$9,""))</f>
        <v/>
      </c>
      <c r="C212" s="31" t="str">
        <f t="shared" ca="1" si="40"/>
        <v/>
      </c>
      <c r="D212" s="32" t="str">
        <f t="shared" ca="1" si="32"/>
        <v/>
      </c>
      <c r="E212" s="44" t="str">
        <f ca="1">IF(COUNTIF($U$2:U1197,A212)=1,VLOOKUP(A212,O:P,2), IF(COUNTIF($U$2:U1197,A212)=0,$C$9,""))</f>
        <v/>
      </c>
      <c r="F212" s="31" t="str">
        <f t="shared" ca="1" si="33"/>
        <v/>
      </c>
      <c r="G212" s="32" t="str">
        <f t="shared" ca="1" si="34"/>
        <v/>
      </c>
      <c r="H212" s="44" t="str">
        <f ca="1">IF(COUNTIF($U$2:U1197,A212)=1,VLOOKUP(A212,Q:R,2), IF(COUNTIF($U$2:U1197,A212)=0,$D$9,""))</f>
        <v/>
      </c>
      <c r="I212" s="31" t="str">
        <f t="shared" ca="1" si="35"/>
        <v/>
      </c>
      <c r="J212" s="32" t="str">
        <f t="shared" ca="1" si="36"/>
        <v/>
      </c>
      <c r="K212" s="77" t="str">
        <f t="shared" ca="1" si="37"/>
        <v/>
      </c>
      <c r="S212" s="159" t="str">
        <f t="shared" si="38"/>
        <v/>
      </c>
      <c r="T212" s="159" t="str">
        <f t="shared" si="39"/>
        <v/>
      </c>
    </row>
    <row r="213" spans="1:20">
      <c r="A213" s="164" t="str">
        <f t="shared" ca="1" si="31"/>
        <v/>
      </c>
      <c r="B213" s="44" t="str">
        <f ca="1">IF(COUNTIF($U$2:U1198,A213)=1,VLOOKUP(A213,M:N,2), IF(COUNTIF($U$2:U1198,A213)=0,$B$9,""))</f>
        <v/>
      </c>
      <c r="C213" s="31" t="str">
        <f t="shared" ca="1" si="40"/>
        <v/>
      </c>
      <c r="D213" s="32" t="str">
        <f t="shared" ca="1" si="32"/>
        <v/>
      </c>
      <c r="E213" s="44" t="str">
        <f ca="1">IF(COUNTIF($U$2:U1198,A213)=1,VLOOKUP(A213,O:P,2), IF(COUNTIF($U$2:U1198,A213)=0,$C$9,""))</f>
        <v/>
      </c>
      <c r="F213" s="31" t="str">
        <f t="shared" ca="1" si="33"/>
        <v/>
      </c>
      <c r="G213" s="32" t="str">
        <f t="shared" ca="1" si="34"/>
        <v/>
      </c>
      <c r="H213" s="44" t="str">
        <f ca="1">IF(COUNTIF($U$2:U1198,A213)=1,VLOOKUP(A213,Q:R,2), IF(COUNTIF($U$2:U1198,A213)=0,$D$9,""))</f>
        <v/>
      </c>
      <c r="I213" s="31" t="str">
        <f t="shared" ca="1" si="35"/>
        <v/>
      </c>
      <c r="J213" s="32" t="str">
        <f t="shared" ca="1" si="36"/>
        <v/>
      </c>
      <c r="K213" s="77" t="str">
        <f t="shared" ca="1" si="37"/>
        <v/>
      </c>
      <c r="S213" s="159" t="str">
        <f t="shared" si="38"/>
        <v/>
      </c>
      <c r="T213" s="159" t="str">
        <f t="shared" si="39"/>
        <v/>
      </c>
    </row>
    <row r="214" spans="1:20">
      <c r="A214" s="164" t="str">
        <f t="shared" ca="1" si="31"/>
        <v/>
      </c>
      <c r="B214" s="44" t="str">
        <f ca="1">IF(COUNTIF($U$2:U1199,A214)=1,VLOOKUP(A214,M:N,2), IF(COUNTIF($U$2:U1199,A214)=0,$B$9,""))</f>
        <v/>
      </c>
      <c r="C214" s="31" t="str">
        <f t="shared" ca="1" si="40"/>
        <v/>
      </c>
      <c r="D214" s="32" t="str">
        <f t="shared" ca="1" si="32"/>
        <v/>
      </c>
      <c r="E214" s="44" t="str">
        <f ca="1">IF(COUNTIF($U$2:U1199,A214)=1,VLOOKUP(A214,O:P,2), IF(COUNTIF($U$2:U1199,A214)=0,$C$9,""))</f>
        <v/>
      </c>
      <c r="F214" s="31" t="str">
        <f t="shared" ca="1" si="33"/>
        <v/>
      </c>
      <c r="G214" s="32" t="str">
        <f t="shared" ca="1" si="34"/>
        <v/>
      </c>
      <c r="H214" s="44" t="str">
        <f ca="1">IF(COUNTIF($U$2:U1199,A214)=1,VLOOKUP(A214,Q:R,2), IF(COUNTIF($U$2:U1199,A214)=0,$D$9,""))</f>
        <v/>
      </c>
      <c r="I214" s="31" t="str">
        <f t="shared" ca="1" si="35"/>
        <v/>
      </c>
      <c r="J214" s="32" t="str">
        <f t="shared" ca="1" si="36"/>
        <v/>
      </c>
      <c r="K214" s="77" t="str">
        <f t="shared" ca="1" si="37"/>
        <v/>
      </c>
      <c r="S214" s="159" t="str">
        <f t="shared" si="38"/>
        <v/>
      </c>
      <c r="T214" s="159" t="str">
        <f t="shared" si="39"/>
        <v/>
      </c>
    </row>
    <row r="215" spans="1:20">
      <c r="A215" s="164" t="str">
        <f t="shared" ca="1" si="31"/>
        <v/>
      </c>
      <c r="B215" s="44" t="str">
        <f ca="1">IF(COUNTIF($U$2:U1200,A215)=1,VLOOKUP(A215,M:N,2), IF(COUNTIF($U$2:U1200,A215)=0,$B$9,""))</f>
        <v/>
      </c>
      <c r="C215" s="31" t="str">
        <f t="shared" ca="1" si="40"/>
        <v/>
      </c>
      <c r="D215" s="32" t="str">
        <f t="shared" ca="1" si="32"/>
        <v/>
      </c>
      <c r="E215" s="44" t="str">
        <f ca="1">IF(COUNTIF($U$2:U1200,A215)=1,VLOOKUP(A215,O:P,2), IF(COUNTIF($U$2:U1200,A215)=0,$C$9,""))</f>
        <v/>
      </c>
      <c r="F215" s="31" t="str">
        <f t="shared" ca="1" si="33"/>
        <v/>
      </c>
      <c r="G215" s="32" t="str">
        <f t="shared" ca="1" si="34"/>
        <v/>
      </c>
      <c r="H215" s="44" t="str">
        <f ca="1">IF(COUNTIF($U$2:U1200,A215)=1,VLOOKUP(A215,Q:R,2), IF(COUNTIF($U$2:U1200,A215)=0,$D$9,""))</f>
        <v/>
      </c>
      <c r="I215" s="31" t="str">
        <f t="shared" ca="1" si="35"/>
        <v/>
      </c>
      <c r="J215" s="32" t="str">
        <f t="shared" ca="1" si="36"/>
        <v/>
      </c>
      <c r="K215" s="77" t="str">
        <f t="shared" ca="1" si="37"/>
        <v/>
      </c>
      <c r="S215" s="159" t="str">
        <f t="shared" si="38"/>
        <v/>
      </c>
      <c r="T215" s="159" t="str">
        <f t="shared" si="39"/>
        <v/>
      </c>
    </row>
    <row r="216" spans="1:20">
      <c r="A216" s="164" t="str">
        <f t="shared" ca="1" si="31"/>
        <v/>
      </c>
      <c r="B216" s="44" t="str">
        <f ca="1">IF(COUNTIF($U$2:U1201,A216)=1,VLOOKUP(A216,M:N,2), IF(COUNTIF($U$2:U1201,A216)=0,$B$9,""))</f>
        <v/>
      </c>
      <c r="C216" s="31" t="str">
        <f t="shared" ca="1" si="40"/>
        <v/>
      </c>
      <c r="D216" s="32" t="str">
        <f t="shared" ca="1" si="32"/>
        <v/>
      </c>
      <c r="E216" s="44" t="str">
        <f ca="1">IF(COUNTIF($U$2:U1201,A216)=1,VLOOKUP(A216,O:P,2), IF(COUNTIF($U$2:U1201,A216)=0,$C$9,""))</f>
        <v/>
      </c>
      <c r="F216" s="31" t="str">
        <f t="shared" ca="1" si="33"/>
        <v/>
      </c>
      <c r="G216" s="32" t="str">
        <f t="shared" ca="1" si="34"/>
        <v/>
      </c>
      <c r="H216" s="44" t="str">
        <f ca="1">IF(COUNTIF($U$2:U1201,A216)=1,VLOOKUP(A216,Q:R,2), IF(COUNTIF($U$2:U1201,A216)=0,$D$9,""))</f>
        <v/>
      </c>
      <c r="I216" s="31" t="str">
        <f t="shared" ca="1" si="35"/>
        <v/>
      </c>
      <c r="J216" s="32" t="str">
        <f t="shared" ca="1" si="36"/>
        <v/>
      </c>
      <c r="K216" s="77" t="str">
        <f t="shared" ca="1" si="37"/>
        <v/>
      </c>
      <c r="S216" s="159" t="str">
        <f t="shared" si="38"/>
        <v/>
      </c>
      <c r="T216" s="159" t="str">
        <f t="shared" si="39"/>
        <v/>
      </c>
    </row>
    <row r="217" spans="1:20">
      <c r="A217" s="164" t="str">
        <f t="shared" ref="A217:A280" ca="1" si="41">IF(AND(ISBLANK(U206), A216 = $U$1),NOW(),IF(ISBLANK(U206),"",U206))</f>
        <v/>
      </c>
      <c r="B217" s="44" t="str">
        <f ca="1">IF(COUNTIF($U$2:U1202,A217)=1,VLOOKUP(A217,M:N,2), IF(COUNTIF($U$2:U1202,A217)=0,$B$9,""))</f>
        <v/>
      </c>
      <c r="C217" s="31" t="str">
        <f t="shared" ca="1" si="40"/>
        <v/>
      </c>
      <c r="D217" s="32" t="str">
        <f t="shared" ref="D217:D280" ca="1" si="42">IF(ISERROR(B217-2),"",-1*ROUNDUP(A217-$A$14,0)/360*$B$7*$B$5)</f>
        <v/>
      </c>
      <c r="E217" s="44" t="str">
        <f ca="1">IF(COUNTIF($U$2:U1202,A217)=1,VLOOKUP(A217,O:P,2), IF(COUNTIF($U$2:U1202,A217)=0,$C$9,""))</f>
        <v/>
      </c>
      <c r="F217" s="31" t="str">
        <f t="shared" ref="F217:F280" ca="1" si="43">IF(ISERROR(B217-2),"",(E217-$E$14)/100*$C$5)</f>
        <v/>
      </c>
      <c r="G217" s="32" t="str">
        <f t="shared" ref="G217:G280" ca="1" si="44">IF(ISERROR(B217-2),"",ROUNDUP(A217-$A$14,0)/360*$C$6*$C$5-ROUNDUP(A217-$A$14,0)/360*$C$7*$C$5*$E$14/100)</f>
        <v/>
      </c>
      <c r="H217" s="44" t="str">
        <f ca="1">IF(COUNTIF($U$2:U1202,A217)=1,VLOOKUP(A217,Q:R,2), IF(COUNTIF($U$2:U1202,A217)=0,$D$9,""))</f>
        <v/>
      </c>
      <c r="I217" s="31" t="str">
        <f t="shared" ref="I217:I280" ca="1" si="45">IF(ISERROR(B217-2),"",-1*(H217-$H$14)*$D$8*10^(-4)*$D$5)</f>
        <v/>
      </c>
      <c r="J217" s="32" t="str">
        <f t="shared" ref="J217:J280" ca="1" si="46">IF(ISERROR(B217-2),"",ROUNDUP(A217-$A$14,0)/360*$D$6*$D$5)</f>
        <v/>
      </c>
      <c r="K217" s="77" t="str">
        <f t="shared" ref="K217:K280" ca="1" si="47">IF(ISERROR(B217-2),"",C217+D217-F217-G217-I217-J217)</f>
        <v/>
      </c>
      <c r="S217" s="159" t="str">
        <f t="shared" si="38"/>
        <v/>
      </c>
      <c r="T217" s="159" t="str">
        <f t="shared" si="39"/>
        <v/>
      </c>
    </row>
    <row r="218" spans="1:20">
      <c r="A218" s="164" t="str">
        <f t="shared" ca="1" si="41"/>
        <v/>
      </c>
      <c r="B218" s="44" t="str">
        <f ca="1">IF(COUNTIF($U$2:U1203,A218)=1,VLOOKUP(A218,M:N,2), IF(COUNTIF($U$2:U1203,A218)=0,$B$9,""))</f>
        <v/>
      </c>
      <c r="C218" s="31" t="str">
        <f t="shared" ca="1" si="40"/>
        <v/>
      </c>
      <c r="D218" s="32" t="str">
        <f t="shared" ca="1" si="42"/>
        <v/>
      </c>
      <c r="E218" s="44" t="str">
        <f ca="1">IF(COUNTIF($U$2:U1203,A218)=1,VLOOKUP(A218,O:P,2), IF(COUNTIF($U$2:U1203,A218)=0,$C$9,""))</f>
        <v/>
      </c>
      <c r="F218" s="31" t="str">
        <f t="shared" ca="1" si="43"/>
        <v/>
      </c>
      <c r="G218" s="32" t="str">
        <f t="shared" ca="1" si="44"/>
        <v/>
      </c>
      <c r="H218" s="44" t="str">
        <f ca="1">IF(COUNTIF($U$2:U1203,A218)=1,VLOOKUP(A218,Q:R,2), IF(COUNTIF($U$2:U1203,A218)=0,$D$9,""))</f>
        <v/>
      </c>
      <c r="I218" s="31" t="str">
        <f t="shared" ca="1" si="45"/>
        <v/>
      </c>
      <c r="J218" s="32" t="str">
        <f t="shared" ca="1" si="46"/>
        <v/>
      </c>
      <c r="K218" s="77" t="str">
        <f t="shared" ca="1" si="47"/>
        <v/>
      </c>
      <c r="S218" s="159" t="str">
        <f t="shared" si="38"/>
        <v/>
      </c>
      <c r="T218" s="159" t="str">
        <f t="shared" si="39"/>
        <v/>
      </c>
    </row>
    <row r="219" spans="1:20">
      <c r="A219" s="164" t="str">
        <f t="shared" ca="1" si="41"/>
        <v/>
      </c>
      <c r="B219" s="44" t="str">
        <f ca="1">IF(COUNTIF($U$2:U1204,A219)=1,VLOOKUP(A219,M:N,2), IF(COUNTIF($U$2:U1204,A219)=0,$B$9,""))</f>
        <v/>
      </c>
      <c r="C219" s="31" t="str">
        <f t="shared" ca="1" si="40"/>
        <v/>
      </c>
      <c r="D219" s="32" t="str">
        <f t="shared" ca="1" si="42"/>
        <v/>
      </c>
      <c r="E219" s="44" t="str">
        <f ca="1">IF(COUNTIF($U$2:U1204,A219)=1,VLOOKUP(A219,O:P,2), IF(COUNTIF($U$2:U1204,A219)=0,$C$9,""))</f>
        <v/>
      </c>
      <c r="F219" s="31" t="str">
        <f t="shared" ca="1" si="43"/>
        <v/>
      </c>
      <c r="G219" s="32" t="str">
        <f t="shared" ca="1" si="44"/>
        <v/>
      </c>
      <c r="H219" s="44" t="str">
        <f ca="1">IF(COUNTIF($U$2:U1204,A219)=1,VLOOKUP(A219,Q:R,2), IF(COUNTIF($U$2:U1204,A219)=0,$D$9,""))</f>
        <v/>
      </c>
      <c r="I219" s="31" t="str">
        <f t="shared" ca="1" si="45"/>
        <v/>
      </c>
      <c r="J219" s="32" t="str">
        <f t="shared" ca="1" si="46"/>
        <v/>
      </c>
      <c r="K219" s="77" t="str">
        <f t="shared" ca="1" si="47"/>
        <v/>
      </c>
      <c r="S219" s="159" t="str">
        <f t="shared" si="38"/>
        <v/>
      </c>
      <c r="T219" s="159" t="str">
        <f t="shared" si="39"/>
        <v/>
      </c>
    </row>
    <row r="220" spans="1:20">
      <c r="A220" s="164" t="str">
        <f t="shared" ca="1" si="41"/>
        <v/>
      </c>
      <c r="B220" s="44" t="str">
        <f ca="1">IF(COUNTIF($U$2:U1205,A220)=1,VLOOKUP(A220,M:N,2), IF(COUNTIF($U$2:U1205,A220)=0,$B$9,""))</f>
        <v/>
      </c>
      <c r="C220" s="31" t="str">
        <f t="shared" ca="1" si="40"/>
        <v/>
      </c>
      <c r="D220" s="32" t="str">
        <f t="shared" ca="1" si="42"/>
        <v/>
      </c>
      <c r="E220" s="44" t="str">
        <f ca="1">IF(COUNTIF($U$2:U1205,A220)=1,VLOOKUP(A220,O:P,2), IF(COUNTIF($U$2:U1205,A220)=0,$C$9,""))</f>
        <v/>
      </c>
      <c r="F220" s="31" t="str">
        <f t="shared" ca="1" si="43"/>
        <v/>
      </c>
      <c r="G220" s="32" t="str">
        <f t="shared" ca="1" si="44"/>
        <v/>
      </c>
      <c r="H220" s="44" t="str">
        <f ca="1">IF(COUNTIF($U$2:U1205,A220)=1,VLOOKUP(A220,Q:R,2), IF(COUNTIF($U$2:U1205,A220)=0,$D$9,""))</f>
        <v/>
      </c>
      <c r="I220" s="31" t="str">
        <f t="shared" ca="1" si="45"/>
        <v/>
      </c>
      <c r="J220" s="32" t="str">
        <f t="shared" ca="1" si="46"/>
        <v/>
      </c>
      <c r="K220" s="77" t="str">
        <f t="shared" ca="1" si="47"/>
        <v/>
      </c>
      <c r="S220" s="159" t="str">
        <f t="shared" si="38"/>
        <v/>
      </c>
      <c r="T220" s="159" t="str">
        <f t="shared" si="39"/>
        <v/>
      </c>
    </row>
    <row r="221" spans="1:20">
      <c r="A221" s="164" t="str">
        <f t="shared" ca="1" si="41"/>
        <v/>
      </c>
      <c r="B221" s="44" t="str">
        <f ca="1">IF(COUNTIF($U$2:U1206,A221)=1,VLOOKUP(A221,M:N,2), IF(COUNTIF($U$2:U1206,A221)=0,$B$9,""))</f>
        <v/>
      </c>
      <c r="C221" s="31" t="str">
        <f t="shared" ca="1" si="40"/>
        <v/>
      </c>
      <c r="D221" s="32" t="str">
        <f t="shared" ca="1" si="42"/>
        <v/>
      </c>
      <c r="E221" s="44" t="str">
        <f ca="1">IF(COUNTIF($U$2:U1206,A221)=1,VLOOKUP(A221,O:P,2), IF(COUNTIF($U$2:U1206,A221)=0,$C$9,""))</f>
        <v/>
      </c>
      <c r="F221" s="31" t="str">
        <f t="shared" ca="1" si="43"/>
        <v/>
      </c>
      <c r="G221" s="32" t="str">
        <f t="shared" ca="1" si="44"/>
        <v/>
      </c>
      <c r="H221" s="44" t="str">
        <f ca="1">IF(COUNTIF($U$2:U1206,A221)=1,VLOOKUP(A221,Q:R,2), IF(COUNTIF($U$2:U1206,A221)=0,$D$9,""))</f>
        <v/>
      </c>
      <c r="I221" s="31" t="str">
        <f t="shared" ca="1" si="45"/>
        <v/>
      </c>
      <c r="J221" s="32" t="str">
        <f t="shared" ca="1" si="46"/>
        <v/>
      </c>
      <c r="K221" s="77" t="str">
        <f t="shared" ca="1" si="47"/>
        <v/>
      </c>
      <c r="S221" s="159" t="str">
        <f t="shared" si="38"/>
        <v/>
      </c>
      <c r="T221" s="159" t="str">
        <f t="shared" si="39"/>
        <v/>
      </c>
    </row>
    <row r="222" spans="1:20">
      <c r="A222" s="164" t="str">
        <f t="shared" ca="1" si="41"/>
        <v/>
      </c>
      <c r="B222" s="44" t="str">
        <f ca="1">IF(COUNTIF($U$2:U1207,A222)=1,VLOOKUP(A222,M:N,2), IF(COUNTIF($U$2:U1207,A222)=0,$B$9,""))</f>
        <v/>
      </c>
      <c r="C222" s="31" t="str">
        <f t="shared" ca="1" si="40"/>
        <v/>
      </c>
      <c r="D222" s="32" t="str">
        <f t="shared" ca="1" si="42"/>
        <v/>
      </c>
      <c r="E222" s="44" t="str">
        <f ca="1">IF(COUNTIF($U$2:U1207,A222)=1,VLOOKUP(A222,O:P,2), IF(COUNTIF($U$2:U1207,A222)=0,$C$9,""))</f>
        <v/>
      </c>
      <c r="F222" s="31" t="str">
        <f t="shared" ca="1" si="43"/>
        <v/>
      </c>
      <c r="G222" s="32" t="str">
        <f t="shared" ca="1" si="44"/>
        <v/>
      </c>
      <c r="H222" s="44" t="str">
        <f ca="1">IF(COUNTIF($U$2:U1207,A222)=1,VLOOKUP(A222,Q:R,2), IF(COUNTIF($U$2:U1207,A222)=0,$D$9,""))</f>
        <v/>
      </c>
      <c r="I222" s="31" t="str">
        <f t="shared" ca="1" si="45"/>
        <v/>
      </c>
      <c r="J222" s="32" t="str">
        <f t="shared" ca="1" si="46"/>
        <v/>
      </c>
      <c r="K222" s="77" t="str">
        <f t="shared" ca="1" si="47"/>
        <v/>
      </c>
      <c r="S222" s="159" t="str">
        <f t="shared" si="38"/>
        <v/>
      </c>
      <c r="T222" s="159" t="str">
        <f t="shared" si="39"/>
        <v/>
      </c>
    </row>
    <row r="223" spans="1:20">
      <c r="A223" s="164" t="str">
        <f t="shared" ca="1" si="41"/>
        <v/>
      </c>
      <c r="B223" s="44" t="str">
        <f ca="1">IF(COUNTIF($U$2:U1208,A223)=1,VLOOKUP(A223,M:N,2), IF(COUNTIF($U$2:U1208,A223)=0,$B$9,""))</f>
        <v/>
      </c>
      <c r="C223" s="31" t="str">
        <f t="shared" ca="1" si="40"/>
        <v/>
      </c>
      <c r="D223" s="32" t="str">
        <f t="shared" ca="1" si="42"/>
        <v/>
      </c>
      <c r="E223" s="44" t="str">
        <f ca="1">IF(COUNTIF($U$2:U1208,A223)=1,VLOOKUP(A223,O:P,2), IF(COUNTIF($U$2:U1208,A223)=0,$C$9,""))</f>
        <v/>
      </c>
      <c r="F223" s="31" t="str">
        <f t="shared" ca="1" si="43"/>
        <v/>
      </c>
      <c r="G223" s="32" t="str">
        <f t="shared" ca="1" si="44"/>
        <v/>
      </c>
      <c r="H223" s="44" t="str">
        <f ca="1">IF(COUNTIF($U$2:U1208,A223)=1,VLOOKUP(A223,Q:R,2), IF(COUNTIF($U$2:U1208,A223)=0,$D$9,""))</f>
        <v/>
      </c>
      <c r="I223" s="31" t="str">
        <f t="shared" ca="1" si="45"/>
        <v/>
      </c>
      <c r="J223" s="32" t="str">
        <f t="shared" ca="1" si="46"/>
        <v/>
      </c>
      <c r="K223" s="77" t="str">
        <f t="shared" ca="1" si="47"/>
        <v/>
      </c>
      <c r="S223" s="159" t="str">
        <f t="shared" si="38"/>
        <v/>
      </c>
      <c r="T223" s="159" t="str">
        <f t="shared" si="39"/>
        <v/>
      </c>
    </row>
    <row r="224" spans="1:20">
      <c r="A224" s="164" t="str">
        <f t="shared" ca="1" si="41"/>
        <v/>
      </c>
      <c r="B224" s="44" t="str">
        <f ca="1">IF(COUNTIF($U$2:U1209,A224)=1,VLOOKUP(A224,M:N,2), IF(COUNTIF($U$2:U1209,A224)=0,$B$9,""))</f>
        <v/>
      </c>
      <c r="C224" s="31" t="str">
        <f t="shared" ca="1" si="40"/>
        <v/>
      </c>
      <c r="D224" s="32" t="str">
        <f t="shared" ca="1" si="42"/>
        <v/>
      </c>
      <c r="E224" s="44" t="str">
        <f ca="1">IF(COUNTIF($U$2:U1209,A224)=1,VLOOKUP(A224,O:P,2), IF(COUNTIF($U$2:U1209,A224)=0,$C$9,""))</f>
        <v/>
      </c>
      <c r="F224" s="31" t="str">
        <f t="shared" ca="1" si="43"/>
        <v/>
      </c>
      <c r="G224" s="32" t="str">
        <f t="shared" ca="1" si="44"/>
        <v/>
      </c>
      <c r="H224" s="44" t="str">
        <f ca="1">IF(COUNTIF($U$2:U1209,A224)=1,VLOOKUP(A224,Q:R,2), IF(COUNTIF($U$2:U1209,A224)=0,$D$9,""))</f>
        <v/>
      </c>
      <c r="I224" s="31" t="str">
        <f t="shared" ca="1" si="45"/>
        <v/>
      </c>
      <c r="J224" s="32" t="str">
        <f t="shared" ca="1" si="46"/>
        <v/>
      </c>
      <c r="K224" s="77" t="str">
        <f t="shared" ca="1" si="47"/>
        <v/>
      </c>
      <c r="S224" s="159" t="str">
        <f t="shared" si="38"/>
        <v/>
      </c>
      <c r="T224" s="159" t="str">
        <f t="shared" si="39"/>
        <v/>
      </c>
    </row>
    <row r="225" spans="1:20">
      <c r="A225" s="164" t="str">
        <f t="shared" ca="1" si="41"/>
        <v/>
      </c>
      <c r="B225" s="44" t="str">
        <f ca="1">IF(COUNTIF($U$2:U1210,A225)=1,VLOOKUP(A225,M:N,2), IF(COUNTIF($U$2:U1210,A225)=0,$B$9,""))</f>
        <v/>
      </c>
      <c r="C225" s="31" t="str">
        <f t="shared" ca="1" si="40"/>
        <v/>
      </c>
      <c r="D225" s="32" t="str">
        <f t="shared" ca="1" si="42"/>
        <v/>
      </c>
      <c r="E225" s="44" t="str">
        <f ca="1">IF(COUNTIF($U$2:U1210,A225)=1,VLOOKUP(A225,O:P,2), IF(COUNTIF($U$2:U1210,A225)=0,$C$9,""))</f>
        <v/>
      </c>
      <c r="F225" s="31" t="str">
        <f t="shared" ca="1" si="43"/>
        <v/>
      </c>
      <c r="G225" s="32" t="str">
        <f t="shared" ca="1" si="44"/>
        <v/>
      </c>
      <c r="H225" s="44" t="str">
        <f ca="1">IF(COUNTIF($U$2:U1210,A225)=1,VLOOKUP(A225,Q:R,2), IF(COUNTIF($U$2:U1210,A225)=0,$D$9,""))</f>
        <v/>
      </c>
      <c r="I225" s="31" t="str">
        <f t="shared" ca="1" si="45"/>
        <v/>
      </c>
      <c r="J225" s="32" t="str">
        <f t="shared" ca="1" si="46"/>
        <v/>
      </c>
      <c r="K225" s="77" t="str">
        <f t="shared" ca="1" si="47"/>
        <v/>
      </c>
      <c r="S225" s="159" t="str">
        <f t="shared" si="38"/>
        <v/>
      </c>
      <c r="T225" s="159" t="str">
        <f t="shared" si="39"/>
        <v/>
      </c>
    </row>
    <row r="226" spans="1:20">
      <c r="A226" s="164" t="str">
        <f t="shared" ca="1" si="41"/>
        <v/>
      </c>
      <c r="B226" s="44" t="str">
        <f ca="1">IF(COUNTIF($U$2:U1211,A226)=1,VLOOKUP(A226,M:N,2), IF(COUNTIF($U$2:U1211,A226)=0,$B$9,""))</f>
        <v/>
      </c>
      <c r="C226" s="31" t="str">
        <f t="shared" ca="1" si="40"/>
        <v/>
      </c>
      <c r="D226" s="32" t="str">
        <f t="shared" ca="1" si="42"/>
        <v/>
      </c>
      <c r="E226" s="44" t="str">
        <f ca="1">IF(COUNTIF($U$2:U1211,A226)=1,VLOOKUP(A226,O:P,2), IF(COUNTIF($U$2:U1211,A226)=0,$C$9,""))</f>
        <v/>
      </c>
      <c r="F226" s="31" t="str">
        <f t="shared" ca="1" si="43"/>
        <v/>
      </c>
      <c r="G226" s="32" t="str">
        <f t="shared" ca="1" si="44"/>
        <v/>
      </c>
      <c r="H226" s="44" t="str">
        <f ca="1">IF(COUNTIF($U$2:U1211,A226)=1,VLOOKUP(A226,Q:R,2), IF(COUNTIF($U$2:U1211,A226)=0,$D$9,""))</f>
        <v/>
      </c>
      <c r="I226" s="31" t="str">
        <f t="shared" ca="1" si="45"/>
        <v/>
      </c>
      <c r="J226" s="32" t="str">
        <f t="shared" ca="1" si="46"/>
        <v/>
      </c>
      <c r="K226" s="77" t="str">
        <f t="shared" ca="1" si="47"/>
        <v/>
      </c>
      <c r="S226" s="159" t="str">
        <f t="shared" si="38"/>
        <v/>
      </c>
      <c r="T226" s="159" t="str">
        <f t="shared" si="39"/>
        <v/>
      </c>
    </row>
    <row r="227" spans="1:20">
      <c r="A227" s="164" t="str">
        <f t="shared" ca="1" si="41"/>
        <v/>
      </c>
      <c r="B227" s="44" t="str">
        <f ca="1">IF(COUNTIF($U$2:U1212,A227)=1,VLOOKUP(A227,M:N,2), IF(COUNTIF($U$2:U1212,A227)=0,$B$9,""))</f>
        <v/>
      </c>
      <c r="C227" s="31" t="str">
        <f t="shared" ca="1" si="40"/>
        <v/>
      </c>
      <c r="D227" s="32" t="str">
        <f t="shared" ca="1" si="42"/>
        <v/>
      </c>
      <c r="E227" s="44" t="str">
        <f ca="1">IF(COUNTIF($U$2:U1212,A227)=1,VLOOKUP(A227,O:P,2), IF(COUNTIF($U$2:U1212,A227)=0,$C$9,""))</f>
        <v/>
      </c>
      <c r="F227" s="31" t="str">
        <f t="shared" ca="1" si="43"/>
        <v/>
      </c>
      <c r="G227" s="32" t="str">
        <f t="shared" ca="1" si="44"/>
        <v/>
      </c>
      <c r="H227" s="44" t="str">
        <f ca="1">IF(COUNTIF($U$2:U1212,A227)=1,VLOOKUP(A227,Q:R,2), IF(COUNTIF($U$2:U1212,A227)=0,$D$9,""))</f>
        <v/>
      </c>
      <c r="I227" s="31" t="str">
        <f t="shared" ca="1" si="45"/>
        <v/>
      </c>
      <c r="J227" s="32" t="str">
        <f t="shared" ca="1" si="46"/>
        <v/>
      </c>
      <c r="K227" s="77" t="str">
        <f t="shared" ca="1" si="47"/>
        <v/>
      </c>
      <c r="S227" s="159" t="str">
        <f t="shared" si="38"/>
        <v/>
      </c>
      <c r="T227" s="159" t="str">
        <f t="shared" si="39"/>
        <v/>
      </c>
    </row>
    <row r="228" spans="1:20">
      <c r="A228" s="164" t="str">
        <f t="shared" ca="1" si="41"/>
        <v/>
      </c>
      <c r="B228" s="44" t="str">
        <f ca="1">IF(COUNTIF($U$2:U1213,A228)=1,VLOOKUP(A228,M:N,2), IF(COUNTIF($U$2:U1213,A228)=0,$B$9,""))</f>
        <v/>
      </c>
      <c r="C228" s="31" t="str">
        <f t="shared" ca="1" si="40"/>
        <v/>
      </c>
      <c r="D228" s="32" t="str">
        <f t="shared" ca="1" si="42"/>
        <v/>
      </c>
      <c r="E228" s="44" t="str">
        <f ca="1">IF(COUNTIF($U$2:U1213,A228)=1,VLOOKUP(A228,O:P,2), IF(COUNTIF($U$2:U1213,A228)=0,$C$9,""))</f>
        <v/>
      </c>
      <c r="F228" s="31" t="str">
        <f t="shared" ca="1" si="43"/>
        <v/>
      </c>
      <c r="G228" s="32" t="str">
        <f t="shared" ca="1" si="44"/>
        <v/>
      </c>
      <c r="H228" s="44" t="str">
        <f ca="1">IF(COUNTIF($U$2:U1213,A228)=1,VLOOKUP(A228,Q:R,2), IF(COUNTIF($U$2:U1213,A228)=0,$D$9,""))</f>
        <v/>
      </c>
      <c r="I228" s="31" t="str">
        <f t="shared" ca="1" si="45"/>
        <v/>
      </c>
      <c r="J228" s="32" t="str">
        <f t="shared" ca="1" si="46"/>
        <v/>
      </c>
      <c r="K228" s="77" t="str">
        <f t="shared" ca="1" si="47"/>
        <v/>
      </c>
      <c r="S228" s="159" t="str">
        <f t="shared" si="38"/>
        <v/>
      </c>
      <c r="T228" s="159" t="str">
        <f t="shared" si="39"/>
        <v/>
      </c>
    </row>
    <row r="229" spans="1:20">
      <c r="A229" s="164" t="str">
        <f t="shared" ca="1" si="41"/>
        <v/>
      </c>
      <c r="B229" s="44" t="str">
        <f ca="1">IF(COUNTIF($U$2:U1214,A229)=1,VLOOKUP(A229,M:N,2), IF(COUNTIF($U$2:U1214,A229)=0,$B$9,""))</f>
        <v/>
      </c>
      <c r="C229" s="31" t="str">
        <f t="shared" ca="1" si="40"/>
        <v/>
      </c>
      <c r="D229" s="32" t="str">
        <f t="shared" ca="1" si="42"/>
        <v/>
      </c>
      <c r="E229" s="44" t="str">
        <f ca="1">IF(COUNTIF($U$2:U1214,A229)=1,VLOOKUP(A229,O:P,2), IF(COUNTIF($U$2:U1214,A229)=0,$C$9,""))</f>
        <v/>
      </c>
      <c r="F229" s="31" t="str">
        <f t="shared" ca="1" si="43"/>
        <v/>
      </c>
      <c r="G229" s="32" t="str">
        <f t="shared" ca="1" si="44"/>
        <v/>
      </c>
      <c r="H229" s="44" t="str">
        <f ca="1">IF(COUNTIF($U$2:U1214,A229)=1,VLOOKUP(A229,Q:R,2), IF(COUNTIF($U$2:U1214,A229)=0,$D$9,""))</f>
        <v/>
      </c>
      <c r="I229" s="31" t="str">
        <f t="shared" ca="1" si="45"/>
        <v/>
      </c>
      <c r="J229" s="32" t="str">
        <f t="shared" ca="1" si="46"/>
        <v/>
      </c>
      <c r="K229" s="77" t="str">
        <f t="shared" ca="1" si="47"/>
        <v/>
      </c>
      <c r="S229" s="159" t="str">
        <f t="shared" si="38"/>
        <v/>
      </c>
      <c r="T229" s="159" t="str">
        <f t="shared" si="39"/>
        <v/>
      </c>
    </row>
    <row r="230" spans="1:20">
      <c r="A230" s="164" t="str">
        <f t="shared" ca="1" si="41"/>
        <v/>
      </c>
      <c r="B230" s="44" t="str">
        <f ca="1">IF(COUNTIF($U$2:U1215,A230)=1,VLOOKUP(A230,M:N,2), IF(COUNTIF($U$2:U1215,A230)=0,$B$9,""))</f>
        <v/>
      </c>
      <c r="C230" s="31" t="str">
        <f t="shared" ca="1" si="40"/>
        <v/>
      </c>
      <c r="D230" s="32" t="str">
        <f t="shared" ca="1" si="42"/>
        <v/>
      </c>
      <c r="E230" s="44" t="str">
        <f ca="1">IF(COUNTIF($U$2:U1215,A230)=1,VLOOKUP(A230,O:P,2), IF(COUNTIF($U$2:U1215,A230)=0,$C$9,""))</f>
        <v/>
      </c>
      <c r="F230" s="31" t="str">
        <f t="shared" ca="1" si="43"/>
        <v/>
      </c>
      <c r="G230" s="32" t="str">
        <f t="shared" ca="1" si="44"/>
        <v/>
      </c>
      <c r="H230" s="44" t="str">
        <f ca="1">IF(COUNTIF($U$2:U1215,A230)=1,VLOOKUP(A230,Q:R,2), IF(COUNTIF($U$2:U1215,A230)=0,$D$9,""))</f>
        <v/>
      </c>
      <c r="I230" s="31" t="str">
        <f t="shared" ca="1" si="45"/>
        <v/>
      </c>
      <c r="J230" s="32" t="str">
        <f t="shared" ca="1" si="46"/>
        <v/>
      </c>
      <c r="K230" s="77" t="str">
        <f t="shared" ca="1" si="47"/>
        <v/>
      </c>
      <c r="S230" s="159" t="str">
        <f t="shared" si="38"/>
        <v/>
      </c>
      <c r="T230" s="159" t="str">
        <f t="shared" si="39"/>
        <v/>
      </c>
    </row>
    <row r="231" spans="1:20">
      <c r="A231" s="164" t="str">
        <f t="shared" ca="1" si="41"/>
        <v/>
      </c>
      <c r="B231" s="44" t="str">
        <f ca="1">IF(COUNTIF($U$2:U1216,A231)=1,VLOOKUP(A231,M:N,2), IF(COUNTIF($U$2:U1216,A231)=0,$B$9,""))</f>
        <v/>
      </c>
      <c r="C231" s="31" t="str">
        <f t="shared" ca="1" si="40"/>
        <v/>
      </c>
      <c r="D231" s="32" t="str">
        <f t="shared" ca="1" si="42"/>
        <v/>
      </c>
      <c r="E231" s="44" t="str">
        <f ca="1">IF(COUNTIF($U$2:U1216,A231)=1,VLOOKUP(A231,O:P,2), IF(COUNTIF($U$2:U1216,A231)=0,$C$9,""))</f>
        <v/>
      </c>
      <c r="F231" s="31" t="str">
        <f t="shared" ca="1" si="43"/>
        <v/>
      </c>
      <c r="G231" s="32" t="str">
        <f t="shared" ca="1" si="44"/>
        <v/>
      </c>
      <c r="H231" s="44" t="str">
        <f ca="1">IF(COUNTIF($U$2:U1216,A231)=1,VLOOKUP(A231,Q:R,2), IF(COUNTIF($U$2:U1216,A231)=0,$D$9,""))</f>
        <v/>
      </c>
      <c r="I231" s="31" t="str">
        <f t="shared" ca="1" si="45"/>
        <v/>
      </c>
      <c r="J231" s="32" t="str">
        <f t="shared" ca="1" si="46"/>
        <v/>
      </c>
      <c r="K231" s="77" t="str">
        <f t="shared" ca="1" si="47"/>
        <v/>
      </c>
      <c r="S231" s="159" t="str">
        <f t="shared" si="38"/>
        <v/>
      </c>
      <c r="T231" s="159" t="str">
        <f t="shared" si="39"/>
        <v/>
      </c>
    </row>
    <row r="232" spans="1:20">
      <c r="A232" s="164" t="str">
        <f t="shared" ca="1" si="41"/>
        <v/>
      </c>
      <c r="B232" s="44" t="str">
        <f ca="1">IF(COUNTIF($U$2:U1217,A232)=1,VLOOKUP(A232,M:N,2), IF(COUNTIF($U$2:U1217,A232)=0,$B$9,""))</f>
        <v/>
      </c>
      <c r="C232" s="31" t="str">
        <f t="shared" ca="1" si="40"/>
        <v/>
      </c>
      <c r="D232" s="32" t="str">
        <f t="shared" ca="1" si="42"/>
        <v/>
      </c>
      <c r="E232" s="44" t="str">
        <f ca="1">IF(COUNTIF($U$2:U1217,A232)=1,VLOOKUP(A232,O:P,2), IF(COUNTIF($U$2:U1217,A232)=0,$C$9,""))</f>
        <v/>
      </c>
      <c r="F232" s="31" t="str">
        <f t="shared" ca="1" si="43"/>
        <v/>
      </c>
      <c r="G232" s="32" t="str">
        <f t="shared" ca="1" si="44"/>
        <v/>
      </c>
      <c r="H232" s="44" t="str">
        <f ca="1">IF(COUNTIF($U$2:U1217,A232)=1,VLOOKUP(A232,Q:R,2), IF(COUNTIF($U$2:U1217,A232)=0,$D$9,""))</f>
        <v/>
      </c>
      <c r="I232" s="31" t="str">
        <f t="shared" ca="1" si="45"/>
        <v/>
      </c>
      <c r="J232" s="32" t="str">
        <f t="shared" ca="1" si="46"/>
        <v/>
      </c>
      <c r="K232" s="77" t="str">
        <f t="shared" ca="1" si="47"/>
        <v/>
      </c>
      <c r="S232" s="159" t="str">
        <f t="shared" si="38"/>
        <v/>
      </c>
      <c r="T232" s="159" t="str">
        <f t="shared" si="39"/>
        <v/>
      </c>
    </row>
    <row r="233" spans="1:20">
      <c r="A233" s="164" t="str">
        <f t="shared" ca="1" si="41"/>
        <v/>
      </c>
      <c r="B233" s="44" t="str">
        <f ca="1">IF(COUNTIF($U$2:U1218,A233)=1,VLOOKUP(A233,M:N,2), IF(COUNTIF($U$2:U1218,A233)=0,$B$9,""))</f>
        <v/>
      </c>
      <c r="C233" s="31" t="str">
        <f t="shared" ca="1" si="40"/>
        <v/>
      </c>
      <c r="D233" s="32" t="str">
        <f t="shared" ca="1" si="42"/>
        <v/>
      </c>
      <c r="E233" s="44" t="str">
        <f ca="1">IF(COUNTIF($U$2:U1218,A233)=1,VLOOKUP(A233,O:P,2), IF(COUNTIF($U$2:U1218,A233)=0,$C$9,""))</f>
        <v/>
      </c>
      <c r="F233" s="31" t="str">
        <f t="shared" ca="1" si="43"/>
        <v/>
      </c>
      <c r="G233" s="32" t="str">
        <f t="shared" ca="1" si="44"/>
        <v/>
      </c>
      <c r="H233" s="44" t="str">
        <f ca="1">IF(COUNTIF($U$2:U1218,A233)=1,VLOOKUP(A233,Q:R,2), IF(COUNTIF($U$2:U1218,A233)=0,$D$9,""))</f>
        <v/>
      </c>
      <c r="I233" s="31" t="str">
        <f t="shared" ca="1" si="45"/>
        <v/>
      </c>
      <c r="J233" s="32" t="str">
        <f t="shared" ca="1" si="46"/>
        <v/>
      </c>
      <c r="K233" s="77" t="str">
        <f t="shared" ca="1" si="47"/>
        <v/>
      </c>
      <c r="S233" s="159" t="str">
        <f t="shared" si="38"/>
        <v/>
      </c>
      <c r="T233" s="159" t="str">
        <f t="shared" si="39"/>
        <v/>
      </c>
    </row>
    <row r="234" spans="1:20">
      <c r="A234" s="164" t="str">
        <f t="shared" ca="1" si="41"/>
        <v/>
      </c>
      <c r="B234" s="44" t="str">
        <f ca="1">IF(COUNTIF($U$2:U1219,A234)=1,VLOOKUP(A234,M:N,2), IF(COUNTIF($U$2:U1219,A234)=0,$B$9,""))</f>
        <v/>
      </c>
      <c r="C234" s="31" t="str">
        <f t="shared" ca="1" si="40"/>
        <v/>
      </c>
      <c r="D234" s="32" t="str">
        <f t="shared" ca="1" si="42"/>
        <v/>
      </c>
      <c r="E234" s="44" t="str">
        <f ca="1">IF(COUNTIF($U$2:U1219,A234)=1,VLOOKUP(A234,O:P,2), IF(COUNTIF($U$2:U1219,A234)=0,$C$9,""))</f>
        <v/>
      </c>
      <c r="F234" s="31" t="str">
        <f t="shared" ca="1" si="43"/>
        <v/>
      </c>
      <c r="G234" s="32" t="str">
        <f t="shared" ca="1" si="44"/>
        <v/>
      </c>
      <c r="H234" s="44" t="str">
        <f ca="1">IF(COUNTIF($U$2:U1219,A234)=1,VLOOKUP(A234,Q:R,2), IF(COUNTIF($U$2:U1219,A234)=0,$D$9,""))</f>
        <v/>
      </c>
      <c r="I234" s="31" t="str">
        <f t="shared" ca="1" si="45"/>
        <v/>
      </c>
      <c r="J234" s="32" t="str">
        <f t="shared" ca="1" si="46"/>
        <v/>
      </c>
      <c r="K234" s="77" t="str">
        <f t="shared" ca="1" si="47"/>
        <v/>
      </c>
      <c r="S234" s="159" t="str">
        <f t="shared" si="38"/>
        <v/>
      </c>
      <c r="T234" s="159" t="str">
        <f t="shared" si="39"/>
        <v/>
      </c>
    </row>
    <row r="235" spans="1:20">
      <c r="A235" s="164" t="str">
        <f t="shared" ca="1" si="41"/>
        <v/>
      </c>
      <c r="B235" s="44" t="str">
        <f ca="1">IF(COUNTIF($U$2:U1220,A235)=1,VLOOKUP(A235,M:N,2), IF(COUNTIF($U$2:U1220,A235)=0,$B$9,""))</f>
        <v/>
      </c>
      <c r="C235" s="31" t="str">
        <f t="shared" ca="1" si="40"/>
        <v/>
      </c>
      <c r="D235" s="32" t="str">
        <f t="shared" ca="1" si="42"/>
        <v/>
      </c>
      <c r="E235" s="44" t="str">
        <f ca="1">IF(COUNTIF($U$2:U1220,A235)=1,VLOOKUP(A235,O:P,2), IF(COUNTIF($U$2:U1220,A235)=0,$C$9,""))</f>
        <v/>
      </c>
      <c r="F235" s="31" t="str">
        <f t="shared" ca="1" si="43"/>
        <v/>
      </c>
      <c r="G235" s="32" t="str">
        <f t="shared" ca="1" si="44"/>
        <v/>
      </c>
      <c r="H235" s="44" t="str">
        <f ca="1">IF(COUNTIF($U$2:U1220,A235)=1,VLOOKUP(A235,Q:R,2), IF(COUNTIF($U$2:U1220,A235)=0,$D$9,""))</f>
        <v/>
      </c>
      <c r="I235" s="31" t="str">
        <f t="shared" ca="1" si="45"/>
        <v/>
      </c>
      <c r="J235" s="32" t="str">
        <f t="shared" ca="1" si="46"/>
        <v/>
      </c>
      <c r="K235" s="77" t="str">
        <f t="shared" ca="1" si="47"/>
        <v/>
      </c>
      <c r="S235" s="159" t="str">
        <f t="shared" si="38"/>
        <v/>
      </c>
      <c r="T235" s="159" t="str">
        <f t="shared" si="39"/>
        <v/>
      </c>
    </row>
    <row r="236" spans="1:20">
      <c r="A236" s="164" t="str">
        <f t="shared" ca="1" si="41"/>
        <v/>
      </c>
      <c r="B236" s="44" t="str">
        <f ca="1">IF(COUNTIF($U$2:U1221,A236)=1,VLOOKUP(A236,M:N,2), IF(COUNTIF($U$2:U1221,A236)=0,$B$9,""))</f>
        <v/>
      </c>
      <c r="C236" s="31" t="str">
        <f t="shared" ca="1" si="40"/>
        <v/>
      </c>
      <c r="D236" s="32" t="str">
        <f t="shared" ca="1" si="42"/>
        <v/>
      </c>
      <c r="E236" s="44" t="str">
        <f ca="1">IF(COUNTIF($U$2:U1221,A236)=1,VLOOKUP(A236,O:P,2), IF(COUNTIF($U$2:U1221,A236)=0,$C$9,""))</f>
        <v/>
      </c>
      <c r="F236" s="31" t="str">
        <f t="shared" ca="1" si="43"/>
        <v/>
      </c>
      <c r="G236" s="32" t="str">
        <f t="shared" ca="1" si="44"/>
        <v/>
      </c>
      <c r="H236" s="44" t="str">
        <f ca="1">IF(COUNTIF($U$2:U1221,A236)=1,VLOOKUP(A236,Q:R,2), IF(COUNTIF($U$2:U1221,A236)=0,$D$9,""))</f>
        <v/>
      </c>
      <c r="I236" s="31" t="str">
        <f t="shared" ca="1" si="45"/>
        <v/>
      </c>
      <c r="J236" s="32" t="str">
        <f t="shared" ca="1" si="46"/>
        <v/>
      </c>
      <c r="K236" s="77" t="str">
        <f t="shared" ca="1" si="47"/>
        <v/>
      </c>
      <c r="S236" s="159" t="str">
        <f t="shared" si="38"/>
        <v/>
      </c>
      <c r="T236" s="159" t="str">
        <f t="shared" si="39"/>
        <v/>
      </c>
    </row>
    <row r="237" spans="1:20">
      <c r="A237" s="164" t="str">
        <f t="shared" ca="1" si="41"/>
        <v/>
      </c>
      <c r="B237" s="44" t="str">
        <f ca="1">IF(COUNTIF($U$2:U1222,A237)=1,VLOOKUP(A237,M:N,2), IF(COUNTIF($U$2:U1222,A237)=0,$B$9,""))</f>
        <v/>
      </c>
      <c r="C237" s="31" t="str">
        <f t="shared" ca="1" si="40"/>
        <v/>
      </c>
      <c r="D237" s="32" t="str">
        <f t="shared" ca="1" si="42"/>
        <v/>
      </c>
      <c r="E237" s="44" t="str">
        <f ca="1">IF(COUNTIF($U$2:U1222,A237)=1,VLOOKUP(A237,O:P,2), IF(COUNTIF($U$2:U1222,A237)=0,$C$9,""))</f>
        <v/>
      </c>
      <c r="F237" s="31" t="str">
        <f t="shared" ca="1" si="43"/>
        <v/>
      </c>
      <c r="G237" s="32" t="str">
        <f t="shared" ca="1" si="44"/>
        <v/>
      </c>
      <c r="H237" s="44" t="str">
        <f ca="1">IF(COUNTIF($U$2:U1222,A237)=1,VLOOKUP(A237,Q:R,2), IF(COUNTIF($U$2:U1222,A237)=0,$D$9,""))</f>
        <v/>
      </c>
      <c r="I237" s="31" t="str">
        <f t="shared" ca="1" si="45"/>
        <v/>
      </c>
      <c r="J237" s="32" t="str">
        <f t="shared" ca="1" si="46"/>
        <v/>
      </c>
      <c r="K237" s="77" t="str">
        <f t="shared" ca="1" si="47"/>
        <v/>
      </c>
      <c r="S237" s="159" t="str">
        <f t="shared" si="38"/>
        <v/>
      </c>
      <c r="T237" s="159" t="str">
        <f t="shared" si="39"/>
        <v/>
      </c>
    </row>
    <row r="238" spans="1:20">
      <c r="A238" s="164" t="str">
        <f t="shared" ca="1" si="41"/>
        <v/>
      </c>
      <c r="B238" s="44" t="str">
        <f ca="1">IF(COUNTIF($U$2:U1223,A238)=1,VLOOKUP(A238,M:N,2), IF(COUNTIF($U$2:U1223,A238)=0,$B$9,""))</f>
        <v/>
      </c>
      <c r="C238" s="31" t="str">
        <f t="shared" ca="1" si="40"/>
        <v/>
      </c>
      <c r="D238" s="32" t="str">
        <f t="shared" ca="1" si="42"/>
        <v/>
      </c>
      <c r="E238" s="44" t="str">
        <f ca="1">IF(COUNTIF($U$2:U1223,A238)=1,VLOOKUP(A238,O:P,2), IF(COUNTIF($U$2:U1223,A238)=0,$C$9,""))</f>
        <v/>
      </c>
      <c r="F238" s="31" t="str">
        <f t="shared" ca="1" si="43"/>
        <v/>
      </c>
      <c r="G238" s="32" t="str">
        <f t="shared" ca="1" si="44"/>
        <v/>
      </c>
      <c r="H238" s="44" t="str">
        <f ca="1">IF(COUNTIF($U$2:U1223,A238)=1,VLOOKUP(A238,Q:R,2), IF(COUNTIF($U$2:U1223,A238)=0,$D$9,""))</f>
        <v/>
      </c>
      <c r="I238" s="31" t="str">
        <f t="shared" ca="1" si="45"/>
        <v/>
      </c>
      <c r="J238" s="32" t="str">
        <f t="shared" ca="1" si="46"/>
        <v/>
      </c>
      <c r="K238" s="77" t="str">
        <f t="shared" ca="1" si="47"/>
        <v/>
      </c>
      <c r="S238" s="159" t="str">
        <f t="shared" si="38"/>
        <v/>
      </c>
      <c r="T238" s="159" t="str">
        <f t="shared" si="39"/>
        <v/>
      </c>
    </row>
    <row r="239" spans="1:20">
      <c r="A239" s="164" t="str">
        <f t="shared" ca="1" si="41"/>
        <v/>
      </c>
      <c r="B239" s="44" t="str">
        <f ca="1">IF(COUNTIF($U$2:U1224,A239)=1,VLOOKUP(A239,M:N,2), IF(COUNTIF($U$2:U1224,A239)=0,$B$9,""))</f>
        <v/>
      </c>
      <c r="C239" s="31" t="str">
        <f t="shared" ca="1" si="40"/>
        <v/>
      </c>
      <c r="D239" s="32" t="str">
        <f t="shared" ca="1" si="42"/>
        <v/>
      </c>
      <c r="E239" s="44" t="str">
        <f ca="1">IF(COUNTIF($U$2:U1224,A239)=1,VLOOKUP(A239,O:P,2), IF(COUNTIF($U$2:U1224,A239)=0,$C$9,""))</f>
        <v/>
      </c>
      <c r="F239" s="31" t="str">
        <f t="shared" ca="1" si="43"/>
        <v/>
      </c>
      <c r="G239" s="32" t="str">
        <f t="shared" ca="1" si="44"/>
        <v/>
      </c>
      <c r="H239" s="44" t="str">
        <f ca="1">IF(COUNTIF($U$2:U1224,A239)=1,VLOOKUP(A239,Q:R,2), IF(COUNTIF($U$2:U1224,A239)=0,$D$9,""))</f>
        <v/>
      </c>
      <c r="I239" s="31" t="str">
        <f t="shared" ca="1" si="45"/>
        <v/>
      </c>
      <c r="J239" s="32" t="str">
        <f t="shared" ca="1" si="46"/>
        <v/>
      </c>
      <c r="K239" s="77" t="str">
        <f t="shared" ca="1" si="47"/>
        <v/>
      </c>
      <c r="S239" s="159" t="str">
        <f t="shared" si="38"/>
        <v/>
      </c>
      <c r="T239" s="159" t="str">
        <f t="shared" si="39"/>
        <v/>
      </c>
    </row>
    <row r="240" spans="1:20">
      <c r="A240" s="164" t="str">
        <f t="shared" ca="1" si="41"/>
        <v/>
      </c>
      <c r="B240" s="44" t="str">
        <f ca="1">IF(COUNTIF($U$2:U1225,A240)=1,VLOOKUP(A240,M:N,2), IF(COUNTIF($U$2:U1225,A240)=0,$B$9,""))</f>
        <v/>
      </c>
      <c r="C240" s="31" t="str">
        <f t="shared" ca="1" si="40"/>
        <v/>
      </c>
      <c r="D240" s="32" t="str">
        <f t="shared" ca="1" si="42"/>
        <v/>
      </c>
      <c r="E240" s="44" t="str">
        <f ca="1">IF(COUNTIF($U$2:U1225,A240)=1,VLOOKUP(A240,O:P,2), IF(COUNTIF($U$2:U1225,A240)=0,$C$9,""))</f>
        <v/>
      </c>
      <c r="F240" s="31" t="str">
        <f t="shared" ca="1" si="43"/>
        <v/>
      </c>
      <c r="G240" s="32" t="str">
        <f t="shared" ca="1" si="44"/>
        <v/>
      </c>
      <c r="H240" s="44" t="str">
        <f ca="1">IF(COUNTIF($U$2:U1225,A240)=1,VLOOKUP(A240,Q:R,2), IF(COUNTIF($U$2:U1225,A240)=0,$D$9,""))</f>
        <v/>
      </c>
      <c r="I240" s="31" t="str">
        <f t="shared" ca="1" si="45"/>
        <v/>
      </c>
      <c r="J240" s="32" t="str">
        <f t="shared" ca="1" si="46"/>
        <v/>
      </c>
      <c r="K240" s="77" t="str">
        <f t="shared" ca="1" si="47"/>
        <v/>
      </c>
      <c r="S240" s="159" t="str">
        <f t="shared" si="38"/>
        <v/>
      </c>
      <c r="T240" s="159" t="str">
        <f t="shared" si="39"/>
        <v/>
      </c>
    </row>
    <row r="241" spans="1:20">
      <c r="A241" s="164" t="str">
        <f t="shared" ca="1" si="41"/>
        <v/>
      </c>
      <c r="B241" s="44" t="str">
        <f ca="1">IF(COUNTIF($U$2:U1226,A241)=1,VLOOKUP(A241,M:N,2), IF(COUNTIF($U$2:U1226,A241)=0,$B$9,""))</f>
        <v/>
      </c>
      <c r="C241" s="31" t="str">
        <f t="shared" ca="1" si="40"/>
        <v/>
      </c>
      <c r="D241" s="32" t="str">
        <f t="shared" ca="1" si="42"/>
        <v/>
      </c>
      <c r="E241" s="44" t="str">
        <f ca="1">IF(COUNTIF($U$2:U1226,A241)=1,VLOOKUP(A241,O:P,2), IF(COUNTIF($U$2:U1226,A241)=0,$C$9,""))</f>
        <v/>
      </c>
      <c r="F241" s="31" t="str">
        <f t="shared" ca="1" si="43"/>
        <v/>
      </c>
      <c r="G241" s="32" t="str">
        <f t="shared" ca="1" si="44"/>
        <v/>
      </c>
      <c r="H241" s="44" t="str">
        <f ca="1">IF(COUNTIF($U$2:U1226,A241)=1,VLOOKUP(A241,Q:R,2), IF(COUNTIF($U$2:U1226,A241)=0,$D$9,""))</f>
        <v/>
      </c>
      <c r="I241" s="31" t="str">
        <f t="shared" ca="1" si="45"/>
        <v/>
      </c>
      <c r="J241" s="32" t="str">
        <f t="shared" ca="1" si="46"/>
        <v/>
      </c>
      <c r="K241" s="77" t="str">
        <f t="shared" ca="1" si="47"/>
        <v/>
      </c>
      <c r="S241" s="159" t="str">
        <f t="shared" si="38"/>
        <v/>
      </c>
      <c r="T241" s="159" t="str">
        <f t="shared" si="39"/>
        <v/>
      </c>
    </row>
    <row r="242" spans="1:20">
      <c r="A242" s="164" t="str">
        <f t="shared" ca="1" si="41"/>
        <v/>
      </c>
      <c r="B242" s="44" t="str">
        <f ca="1">IF(COUNTIF($U$2:U1227,A242)=1,VLOOKUP(A242,M:N,2), IF(COUNTIF($U$2:U1227,A242)=0,$B$9,""))</f>
        <v/>
      </c>
      <c r="C242" s="31" t="str">
        <f t="shared" ca="1" si="40"/>
        <v/>
      </c>
      <c r="D242" s="32" t="str">
        <f t="shared" ca="1" si="42"/>
        <v/>
      </c>
      <c r="E242" s="44" t="str">
        <f ca="1">IF(COUNTIF($U$2:U1227,A242)=1,VLOOKUP(A242,O:P,2), IF(COUNTIF($U$2:U1227,A242)=0,$C$9,""))</f>
        <v/>
      </c>
      <c r="F242" s="31" t="str">
        <f t="shared" ca="1" si="43"/>
        <v/>
      </c>
      <c r="G242" s="32" t="str">
        <f t="shared" ca="1" si="44"/>
        <v/>
      </c>
      <c r="H242" s="44" t="str">
        <f ca="1">IF(COUNTIF($U$2:U1227,A242)=1,VLOOKUP(A242,Q:R,2), IF(COUNTIF($U$2:U1227,A242)=0,$D$9,""))</f>
        <v/>
      </c>
      <c r="I242" s="31" t="str">
        <f t="shared" ca="1" si="45"/>
        <v/>
      </c>
      <c r="J242" s="32" t="str">
        <f t="shared" ca="1" si="46"/>
        <v/>
      </c>
      <c r="K242" s="77" t="str">
        <f t="shared" ca="1" si="47"/>
        <v/>
      </c>
      <c r="S242" s="159" t="str">
        <f t="shared" si="38"/>
        <v/>
      </c>
      <c r="T242" s="159" t="str">
        <f t="shared" si="39"/>
        <v/>
      </c>
    </row>
    <row r="243" spans="1:20">
      <c r="A243" s="164" t="str">
        <f t="shared" ca="1" si="41"/>
        <v/>
      </c>
      <c r="B243" s="44" t="str">
        <f ca="1">IF(COUNTIF($U$2:U1228,A243)=1,VLOOKUP(A243,M:N,2), IF(COUNTIF($U$2:U1228,A243)=0,$B$9,""))</f>
        <v/>
      </c>
      <c r="C243" s="31" t="str">
        <f t="shared" ca="1" si="40"/>
        <v/>
      </c>
      <c r="D243" s="32" t="str">
        <f t="shared" ca="1" si="42"/>
        <v/>
      </c>
      <c r="E243" s="44" t="str">
        <f ca="1">IF(COUNTIF($U$2:U1228,A243)=1,VLOOKUP(A243,O:P,2), IF(COUNTIF($U$2:U1228,A243)=0,$C$9,""))</f>
        <v/>
      </c>
      <c r="F243" s="31" t="str">
        <f t="shared" ca="1" si="43"/>
        <v/>
      </c>
      <c r="G243" s="32" t="str">
        <f t="shared" ca="1" si="44"/>
        <v/>
      </c>
      <c r="H243" s="44" t="str">
        <f ca="1">IF(COUNTIF($U$2:U1228,A243)=1,VLOOKUP(A243,Q:R,2), IF(COUNTIF($U$2:U1228,A243)=0,$D$9,""))</f>
        <v/>
      </c>
      <c r="I243" s="31" t="str">
        <f t="shared" ca="1" si="45"/>
        <v/>
      </c>
      <c r="J243" s="32" t="str">
        <f t="shared" ca="1" si="46"/>
        <v/>
      </c>
      <c r="K243" s="77" t="str">
        <f t="shared" ca="1" si="47"/>
        <v/>
      </c>
      <c r="S243" s="159" t="str">
        <f t="shared" si="38"/>
        <v/>
      </c>
      <c r="T243" s="159" t="str">
        <f t="shared" si="39"/>
        <v/>
      </c>
    </row>
    <row r="244" spans="1:20">
      <c r="A244" s="164" t="str">
        <f t="shared" ca="1" si="41"/>
        <v/>
      </c>
      <c r="B244" s="44" t="str">
        <f ca="1">IF(COUNTIF($U$2:U1229,A244)=1,VLOOKUP(A244,M:N,2), IF(COUNTIF($U$2:U1229,A244)=0,$B$9,""))</f>
        <v/>
      </c>
      <c r="C244" s="31" t="str">
        <f t="shared" ca="1" si="40"/>
        <v/>
      </c>
      <c r="D244" s="32" t="str">
        <f t="shared" ca="1" si="42"/>
        <v/>
      </c>
      <c r="E244" s="44" t="str">
        <f ca="1">IF(COUNTIF($U$2:U1229,A244)=1,VLOOKUP(A244,O:P,2), IF(COUNTIF($U$2:U1229,A244)=0,$C$9,""))</f>
        <v/>
      </c>
      <c r="F244" s="31" t="str">
        <f t="shared" ca="1" si="43"/>
        <v/>
      </c>
      <c r="G244" s="32" t="str">
        <f t="shared" ca="1" si="44"/>
        <v/>
      </c>
      <c r="H244" s="44" t="str">
        <f ca="1">IF(COUNTIF($U$2:U1229,A244)=1,VLOOKUP(A244,Q:R,2), IF(COUNTIF($U$2:U1229,A244)=0,$D$9,""))</f>
        <v/>
      </c>
      <c r="I244" s="31" t="str">
        <f t="shared" ca="1" si="45"/>
        <v/>
      </c>
      <c r="J244" s="32" t="str">
        <f t="shared" ca="1" si="46"/>
        <v/>
      </c>
      <c r="K244" s="77" t="str">
        <f t="shared" ca="1" si="47"/>
        <v/>
      </c>
      <c r="S244" s="159" t="str">
        <f t="shared" si="38"/>
        <v/>
      </c>
      <c r="T244" s="159" t="str">
        <f t="shared" si="39"/>
        <v/>
      </c>
    </row>
    <row r="245" spans="1:20">
      <c r="A245" s="164" t="str">
        <f t="shared" ca="1" si="41"/>
        <v/>
      </c>
      <c r="B245" s="44" t="str">
        <f ca="1">IF(COUNTIF($U$2:U1230,A245)=1,VLOOKUP(A245,M:N,2), IF(COUNTIF($U$2:U1230,A245)=0,$B$9,""))</f>
        <v/>
      </c>
      <c r="C245" s="31" t="str">
        <f t="shared" ca="1" si="40"/>
        <v/>
      </c>
      <c r="D245" s="32" t="str">
        <f t="shared" ca="1" si="42"/>
        <v/>
      </c>
      <c r="E245" s="44" t="str">
        <f ca="1">IF(COUNTIF($U$2:U1230,A245)=1,VLOOKUP(A245,O:P,2), IF(COUNTIF($U$2:U1230,A245)=0,$C$9,""))</f>
        <v/>
      </c>
      <c r="F245" s="31" t="str">
        <f t="shared" ca="1" si="43"/>
        <v/>
      </c>
      <c r="G245" s="32" t="str">
        <f t="shared" ca="1" si="44"/>
        <v/>
      </c>
      <c r="H245" s="44" t="str">
        <f ca="1">IF(COUNTIF($U$2:U1230,A245)=1,VLOOKUP(A245,Q:R,2), IF(COUNTIF($U$2:U1230,A245)=0,$D$9,""))</f>
        <v/>
      </c>
      <c r="I245" s="31" t="str">
        <f t="shared" ca="1" si="45"/>
        <v/>
      </c>
      <c r="J245" s="32" t="str">
        <f t="shared" ca="1" si="46"/>
        <v/>
      </c>
      <c r="K245" s="77" t="str">
        <f t="shared" ca="1" si="47"/>
        <v/>
      </c>
      <c r="S245" s="159" t="str">
        <f t="shared" si="38"/>
        <v/>
      </c>
      <c r="T245" s="159" t="str">
        <f t="shared" si="39"/>
        <v/>
      </c>
    </row>
    <row r="246" spans="1:20">
      <c r="A246" s="164" t="str">
        <f t="shared" ca="1" si="41"/>
        <v/>
      </c>
      <c r="B246" s="44" t="str">
        <f ca="1">IF(COUNTIF($U$2:U1231,A246)=1,VLOOKUP(A246,M:N,2), IF(COUNTIF($U$2:U1231,A246)=0,$B$9,""))</f>
        <v/>
      </c>
      <c r="C246" s="31" t="str">
        <f t="shared" ca="1" si="40"/>
        <v/>
      </c>
      <c r="D246" s="32" t="str">
        <f t="shared" ca="1" si="42"/>
        <v/>
      </c>
      <c r="E246" s="44" t="str">
        <f ca="1">IF(COUNTIF($U$2:U1231,A246)=1,VLOOKUP(A246,O:P,2), IF(COUNTIF($U$2:U1231,A246)=0,$C$9,""))</f>
        <v/>
      </c>
      <c r="F246" s="31" t="str">
        <f t="shared" ca="1" si="43"/>
        <v/>
      </c>
      <c r="G246" s="32" t="str">
        <f t="shared" ca="1" si="44"/>
        <v/>
      </c>
      <c r="H246" s="44" t="str">
        <f ca="1">IF(COUNTIF($U$2:U1231,A246)=1,VLOOKUP(A246,Q:R,2), IF(COUNTIF($U$2:U1231,A246)=0,$D$9,""))</f>
        <v/>
      </c>
      <c r="I246" s="31" t="str">
        <f t="shared" ca="1" si="45"/>
        <v/>
      </c>
      <c r="J246" s="32" t="str">
        <f t="shared" ca="1" si="46"/>
        <v/>
      </c>
      <c r="K246" s="77" t="str">
        <f t="shared" ca="1" si="47"/>
        <v/>
      </c>
      <c r="S246" s="159" t="str">
        <f t="shared" si="38"/>
        <v/>
      </c>
      <c r="T246" s="159" t="str">
        <f t="shared" si="39"/>
        <v/>
      </c>
    </row>
    <row r="247" spans="1:20">
      <c r="A247" s="164" t="str">
        <f t="shared" ca="1" si="41"/>
        <v/>
      </c>
      <c r="B247" s="44" t="str">
        <f ca="1">IF(COUNTIF($U$2:U1232,A247)=1,VLOOKUP(A247,M:N,2), IF(COUNTIF($U$2:U1232,A247)=0,$B$9,""))</f>
        <v/>
      </c>
      <c r="C247" s="31" t="str">
        <f t="shared" ca="1" si="40"/>
        <v/>
      </c>
      <c r="D247" s="32" t="str">
        <f t="shared" ca="1" si="42"/>
        <v/>
      </c>
      <c r="E247" s="44" t="str">
        <f ca="1">IF(COUNTIF($U$2:U1232,A247)=1,VLOOKUP(A247,O:P,2), IF(COUNTIF($U$2:U1232,A247)=0,$C$9,""))</f>
        <v/>
      </c>
      <c r="F247" s="31" t="str">
        <f t="shared" ca="1" si="43"/>
        <v/>
      </c>
      <c r="G247" s="32" t="str">
        <f t="shared" ca="1" si="44"/>
        <v/>
      </c>
      <c r="H247" s="44" t="str">
        <f ca="1">IF(COUNTIF($U$2:U1232,A247)=1,VLOOKUP(A247,Q:R,2), IF(COUNTIF($U$2:U1232,A247)=0,$D$9,""))</f>
        <v/>
      </c>
      <c r="I247" s="31" t="str">
        <f t="shared" ca="1" si="45"/>
        <v/>
      </c>
      <c r="J247" s="32" t="str">
        <f t="shared" ca="1" si="46"/>
        <v/>
      </c>
      <c r="K247" s="77" t="str">
        <f t="shared" ca="1" si="47"/>
        <v/>
      </c>
      <c r="S247" s="159" t="str">
        <f t="shared" si="38"/>
        <v/>
      </c>
      <c r="T247" s="159" t="str">
        <f t="shared" si="39"/>
        <v/>
      </c>
    </row>
    <row r="248" spans="1:20">
      <c r="A248" s="164" t="str">
        <f t="shared" ca="1" si="41"/>
        <v/>
      </c>
      <c r="B248" s="44" t="str">
        <f ca="1">IF(COUNTIF($U$2:U1233,A248)=1,VLOOKUP(A248,M:N,2), IF(COUNTIF($U$2:U1233,A248)=0,$B$9,""))</f>
        <v/>
      </c>
      <c r="C248" s="31" t="str">
        <f t="shared" ca="1" si="40"/>
        <v/>
      </c>
      <c r="D248" s="32" t="str">
        <f t="shared" ca="1" si="42"/>
        <v/>
      </c>
      <c r="E248" s="44" t="str">
        <f ca="1">IF(COUNTIF($U$2:U1233,A248)=1,VLOOKUP(A248,O:P,2), IF(COUNTIF($U$2:U1233,A248)=0,$C$9,""))</f>
        <v/>
      </c>
      <c r="F248" s="31" t="str">
        <f t="shared" ca="1" si="43"/>
        <v/>
      </c>
      <c r="G248" s="32" t="str">
        <f t="shared" ca="1" si="44"/>
        <v/>
      </c>
      <c r="H248" s="44" t="str">
        <f ca="1">IF(COUNTIF($U$2:U1233,A248)=1,VLOOKUP(A248,Q:R,2), IF(COUNTIF($U$2:U1233,A248)=0,$D$9,""))</f>
        <v/>
      </c>
      <c r="I248" s="31" t="str">
        <f t="shared" ca="1" si="45"/>
        <v/>
      </c>
      <c r="J248" s="32" t="str">
        <f t="shared" ca="1" si="46"/>
        <v/>
      </c>
      <c r="K248" s="77" t="str">
        <f t="shared" ca="1" si="47"/>
        <v/>
      </c>
      <c r="S248" s="159" t="str">
        <f t="shared" si="38"/>
        <v/>
      </c>
      <c r="T248" s="159" t="str">
        <f t="shared" si="39"/>
        <v/>
      </c>
    </row>
    <row r="249" spans="1:20">
      <c r="A249" s="164" t="str">
        <f t="shared" ca="1" si="41"/>
        <v/>
      </c>
      <c r="B249" s="44" t="str">
        <f ca="1">IF(COUNTIF($U$2:U1234,A249)=1,VLOOKUP(A249,M:N,2), IF(COUNTIF($U$2:U1234,A249)=0,$B$9,""))</f>
        <v/>
      </c>
      <c r="C249" s="31" t="str">
        <f t="shared" ca="1" si="40"/>
        <v/>
      </c>
      <c r="D249" s="32" t="str">
        <f t="shared" ca="1" si="42"/>
        <v/>
      </c>
      <c r="E249" s="44" t="str">
        <f ca="1">IF(COUNTIF($U$2:U1234,A249)=1,VLOOKUP(A249,O:P,2), IF(COUNTIF($U$2:U1234,A249)=0,$C$9,""))</f>
        <v/>
      </c>
      <c r="F249" s="31" t="str">
        <f t="shared" ca="1" si="43"/>
        <v/>
      </c>
      <c r="G249" s="32" t="str">
        <f t="shared" ca="1" si="44"/>
        <v/>
      </c>
      <c r="H249" s="44" t="str">
        <f ca="1">IF(COUNTIF($U$2:U1234,A249)=1,VLOOKUP(A249,Q:R,2), IF(COUNTIF($U$2:U1234,A249)=0,$D$9,""))</f>
        <v/>
      </c>
      <c r="I249" s="31" t="str">
        <f t="shared" ca="1" si="45"/>
        <v/>
      </c>
      <c r="J249" s="32" t="str">
        <f t="shared" ca="1" si="46"/>
        <v/>
      </c>
      <c r="K249" s="77" t="str">
        <f t="shared" ca="1" si="47"/>
        <v/>
      </c>
      <c r="S249" s="159" t="str">
        <f t="shared" si="38"/>
        <v/>
      </c>
      <c r="T249" s="159" t="str">
        <f t="shared" si="39"/>
        <v/>
      </c>
    </row>
    <row r="250" spans="1:20">
      <c r="A250" s="164" t="str">
        <f t="shared" ca="1" si="41"/>
        <v/>
      </c>
      <c r="B250" s="44" t="str">
        <f ca="1">IF(COUNTIF($U$2:U1235,A250)=1,VLOOKUP(A250,M:N,2), IF(COUNTIF($U$2:U1235,A250)=0,$B$9,""))</f>
        <v/>
      </c>
      <c r="C250" s="31" t="str">
        <f t="shared" ca="1" si="40"/>
        <v/>
      </c>
      <c r="D250" s="32" t="str">
        <f t="shared" ca="1" si="42"/>
        <v/>
      </c>
      <c r="E250" s="44" t="str">
        <f ca="1">IF(COUNTIF($U$2:U1235,A250)=1,VLOOKUP(A250,O:P,2), IF(COUNTIF($U$2:U1235,A250)=0,$C$9,""))</f>
        <v/>
      </c>
      <c r="F250" s="31" t="str">
        <f t="shared" ca="1" si="43"/>
        <v/>
      </c>
      <c r="G250" s="32" t="str">
        <f t="shared" ca="1" si="44"/>
        <v/>
      </c>
      <c r="H250" s="44" t="str">
        <f ca="1">IF(COUNTIF($U$2:U1235,A250)=1,VLOOKUP(A250,Q:R,2), IF(COUNTIF($U$2:U1235,A250)=0,$D$9,""))</f>
        <v/>
      </c>
      <c r="I250" s="31" t="str">
        <f t="shared" ca="1" si="45"/>
        <v/>
      </c>
      <c r="J250" s="32" t="str">
        <f t="shared" ca="1" si="46"/>
        <v/>
      </c>
      <c r="K250" s="77" t="str">
        <f t="shared" ca="1" si="47"/>
        <v/>
      </c>
      <c r="S250" s="159" t="str">
        <f t="shared" si="38"/>
        <v/>
      </c>
      <c r="T250" s="159" t="str">
        <f t="shared" si="39"/>
        <v/>
      </c>
    </row>
    <row r="251" spans="1:20">
      <c r="A251" s="164" t="str">
        <f t="shared" ca="1" si="41"/>
        <v/>
      </c>
      <c r="B251" s="44" t="str">
        <f ca="1">IF(COUNTIF($U$2:U1236,A251)=1,VLOOKUP(A251,M:N,2), IF(COUNTIF($U$2:U1236,A251)=0,$B$9,""))</f>
        <v/>
      </c>
      <c r="C251" s="31" t="str">
        <f t="shared" ca="1" si="40"/>
        <v/>
      </c>
      <c r="D251" s="32" t="str">
        <f t="shared" ca="1" si="42"/>
        <v/>
      </c>
      <c r="E251" s="44" t="str">
        <f ca="1">IF(COUNTIF($U$2:U1236,A251)=1,VLOOKUP(A251,O:P,2), IF(COUNTIF($U$2:U1236,A251)=0,$C$9,""))</f>
        <v/>
      </c>
      <c r="F251" s="31" t="str">
        <f t="shared" ca="1" si="43"/>
        <v/>
      </c>
      <c r="G251" s="32" t="str">
        <f t="shared" ca="1" si="44"/>
        <v/>
      </c>
      <c r="H251" s="44" t="str">
        <f ca="1">IF(COUNTIF($U$2:U1236,A251)=1,VLOOKUP(A251,Q:R,2), IF(COUNTIF($U$2:U1236,A251)=0,$D$9,""))</f>
        <v/>
      </c>
      <c r="I251" s="31" t="str">
        <f t="shared" ca="1" si="45"/>
        <v/>
      </c>
      <c r="J251" s="32" t="str">
        <f t="shared" ca="1" si="46"/>
        <v/>
      </c>
      <c r="K251" s="77" t="str">
        <f t="shared" ca="1" si="47"/>
        <v/>
      </c>
      <c r="S251" s="159" t="str">
        <f t="shared" si="38"/>
        <v/>
      </c>
      <c r="T251" s="159" t="str">
        <f t="shared" si="39"/>
        <v/>
      </c>
    </row>
    <row r="252" spans="1:20">
      <c r="A252" s="164" t="str">
        <f t="shared" ca="1" si="41"/>
        <v/>
      </c>
      <c r="B252" s="44" t="str">
        <f ca="1">IF(COUNTIF($U$2:U1237,A252)=1,VLOOKUP(A252,M:N,2), IF(COUNTIF($U$2:U1237,A252)=0,$B$9,""))</f>
        <v/>
      </c>
      <c r="C252" s="31" t="str">
        <f t="shared" ca="1" si="40"/>
        <v/>
      </c>
      <c r="D252" s="32" t="str">
        <f t="shared" ca="1" si="42"/>
        <v/>
      </c>
      <c r="E252" s="44" t="str">
        <f ca="1">IF(COUNTIF($U$2:U1237,A252)=1,VLOOKUP(A252,O:P,2), IF(COUNTIF($U$2:U1237,A252)=0,$C$9,""))</f>
        <v/>
      </c>
      <c r="F252" s="31" t="str">
        <f t="shared" ca="1" si="43"/>
        <v/>
      </c>
      <c r="G252" s="32" t="str">
        <f t="shared" ca="1" si="44"/>
        <v/>
      </c>
      <c r="H252" s="44" t="str">
        <f ca="1">IF(COUNTIF($U$2:U1237,A252)=1,VLOOKUP(A252,Q:R,2), IF(COUNTIF($U$2:U1237,A252)=0,$D$9,""))</f>
        <v/>
      </c>
      <c r="I252" s="31" t="str">
        <f t="shared" ca="1" si="45"/>
        <v/>
      </c>
      <c r="J252" s="32" t="str">
        <f t="shared" ca="1" si="46"/>
        <v/>
      </c>
      <c r="K252" s="77" t="str">
        <f t="shared" ca="1" si="47"/>
        <v/>
      </c>
      <c r="S252" s="159" t="str">
        <f t="shared" si="38"/>
        <v/>
      </c>
      <c r="T252" s="159" t="str">
        <f t="shared" si="39"/>
        <v/>
      </c>
    </row>
    <row r="253" spans="1:20">
      <c r="A253" s="164" t="str">
        <f t="shared" ca="1" si="41"/>
        <v/>
      </c>
      <c r="B253" s="44" t="str">
        <f ca="1">IF(COUNTIF($U$2:U1238,A253)=1,VLOOKUP(A253,M:N,2), IF(COUNTIF($U$2:U1238,A253)=0,$B$9,""))</f>
        <v/>
      </c>
      <c r="C253" s="31" t="str">
        <f t="shared" ca="1" si="40"/>
        <v/>
      </c>
      <c r="D253" s="32" t="str">
        <f t="shared" ca="1" si="42"/>
        <v/>
      </c>
      <c r="E253" s="44" t="str">
        <f ca="1">IF(COUNTIF($U$2:U1238,A253)=1,VLOOKUP(A253,O:P,2), IF(COUNTIF($U$2:U1238,A253)=0,$C$9,""))</f>
        <v/>
      </c>
      <c r="F253" s="31" t="str">
        <f t="shared" ca="1" si="43"/>
        <v/>
      </c>
      <c r="G253" s="32" t="str">
        <f t="shared" ca="1" si="44"/>
        <v/>
      </c>
      <c r="H253" s="44" t="str">
        <f ca="1">IF(COUNTIF($U$2:U1238,A253)=1,VLOOKUP(A253,Q:R,2), IF(COUNTIF($U$2:U1238,A253)=0,$D$9,""))</f>
        <v/>
      </c>
      <c r="I253" s="31" t="str">
        <f t="shared" ca="1" si="45"/>
        <v/>
      </c>
      <c r="J253" s="32" t="str">
        <f t="shared" ca="1" si="46"/>
        <v/>
      </c>
      <c r="K253" s="77" t="str">
        <f t="shared" ca="1" si="47"/>
        <v/>
      </c>
      <c r="S253" s="159" t="str">
        <f t="shared" si="38"/>
        <v/>
      </c>
      <c r="T253" s="159" t="str">
        <f t="shared" si="39"/>
        <v/>
      </c>
    </row>
    <row r="254" spans="1:20">
      <c r="A254" s="164" t="str">
        <f t="shared" ca="1" si="41"/>
        <v/>
      </c>
      <c r="B254" s="44" t="str">
        <f ca="1">IF(COUNTIF($U$2:U1239,A254)=1,VLOOKUP(A254,M:N,2), IF(COUNTIF($U$2:U1239,A254)=0,$B$9,""))</f>
        <v/>
      </c>
      <c r="C254" s="31" t="str">
        <f t="shared" ca="1" si="40"/>
        <v/>
      </c>
      <c r="D254" s="32" t="str">
        <f t="shared" ca="1" si="42"/>
        <v/>
      </c>
      <c r="E254" s="44" t="str">
        <f ca="1">IF(COUNTIF($U$2:U1239,A254)=1,VLOOKUP(A254,O:P,2), IF(COUNTIF($U$2:U1239,A254)=0,$C$9,""))</f>
        <v/>
      </c>
      <c r="F254" s="31" t="str">
        <f t="shared" ca="1" si="43"/>
        <v/>
      </c>
      <c r="G254" s="32" t="str">
        <f t="shared" ca="1" si="44"/>
        <v/>
      </c>
      <c r="H254" s="44" t="str">
        <f ca="1">IF(COUNTIF($U$2:U1239,A254)=1,VLOOKUP(A254,Q:R,2), IF(COUNTIF($U$2:U1239,A254)=0,$D$9,""))</f>
        <v/>
      </c>
      <c r="I254" s="31" t="str">
        <f t="shared" ca="1" si="45"/>
        <v/>
      </c>
      <c r="J254" s="32" t="str">
        <f t="shared" ca="1" si="46"/>
        <v/>
      </c>
      <c r="K254" s="77" t="str">
        <f t="shared" ca="1" si="47"/>
        <v/>
      </c>
      <c r="S254" s="159" t="str">
        <f t="shared" si="38"/>
        <v/>
      </c>
      <c r="T254" s="159" t="str">
        <f t="shared" si="39"/>
        <v/>
      </c>
    </row>
    <row r="255" spans="1:20">
      <c r="A255" s="164" t="str">
        <f t="shared" ca="1" si="41"/>
        <v/>
      </c>
      <c r="B255" s="44" t="str">
        <f ca="1">IF(COUNTIF($U$2:U1240,A255)=1,VLOOKUP(A255,M:N,2), IF(COUNTIF($U$2:U1240,A255)=0,$B$9,""))</f>
        <v/>
      </c>
      <c r="C255" s="31" t="str">
        <f t="shared" ca="1" si="40"/>
        <v/>
      </c>
      <c r="D255" s="32" t="str">
        <f t="shared" ca="1" si="42"/>
        <v/>
      </c>
      <c r="E255" s="44" t="str">
        <f ca="1">IF(COUNTIF($U$2:U1240,A255)=1,VLOOKUP(A255,O:P,2), IF(COUNTIF($U$2:U1240,A255)=0,$C$9,""))</f>
        <v/>
      </c>
      <c r="F255" s="31" t="str">
        <f t="shared" ca="1" si="43"/>
        <v/>
      </c>
      <c r="G255" s="32" t="str">
        <f t="shared" ca="1" si="44"/>
        <v/>
      </c>
      <c r="H255" s="44" t="str">
        <f ca="1">IF(COUNTIF($U$2:U1240,A255)=1,VLOOKUP(A255,Q:R,2), IF(COUNTIF($U$2:U1240,A255)=0,$D$9,""))</f>
        <v/>
      </c>
      <c r="I255" s="31" t="str">
        <f t="shared" ca="1" si="45"/>
        <v/>
      </c>
      <c r="J255" s="32" t="str">
        <f t="shared" ca="1" si="46"/>
        <v/>
      </c>
      <c r="K255" s="77" t="str">
        <f t="shared" ca="1" si="47"/>
        <v/>
      </c>
      <c r="S255" s="159" t="str">
        <f t="shared" si="38"/>
        <v/>
      </c>
      <c r="T255" s="159" t="str">
        <f t="shared" si="39"/>
        <v/>
      </c>
    </row>
    <row r="256" spans="1:20">
      <c r="A256" s="164" t="str">
        <f t="shared" ca="1" si="41"/>
        <v/>
      </c>
      <c r="B256" s="44" t="str">
        <f ca="1">IF(COUNTIF($U$2:U1241,A256)=1,VLOOKUP(A256,M:N,2), IF(COUNTIF($U$2:U1241,A256)=0,$B$9,""))</f>
        <v/>
      </c>
      <c r="C256" s="31" t="str">
        <f t="shared" ca="1" si="40"/>
        <v/>
      </c>
      <c r="D256" s="32" t="str">
        <f t="shared" ca="1" si="42"/>
        <v/>
      </c>
      <c r="E256" s="44" t="str">
        <f ca="1">IF(COUNTIF($U$2:U1241,A256)=1,VLOOKUP(A256,O:P,2), IF(COUNTIF($U$2:U1241,A256)=0,$C$9,""))</f>
        <v/>
      </c>
      <c r="F256" s="31" t="str">
        <f t="shared" ca="1" si="43"/>
        <v/>
      </c>
      <c r="G256" s="32" t="str">
        <f t="shared" ca="1" si="44"/>
        <v/>
      </c>
      <c r="H256" s="44" t="str">
        <f ca="1">IF(COUNTIF($U$2:U1241,A256)=1,VLOOKUP(A256,Q:R,2), IF(COUNTIF($U$2:U1241,A256)=0,$D$9,""))</f>
        <v/>
      </c>
      <c r="I256" s="31" t="str">
        <f t="shared" ca="1" si="45"/>
        <v/>
      </c>
      <c r="J256" s="32" t="str">
        <f t="shared" ca="1" si="46"/>
        <v/>
      </c>
      <c r="K256" s="77" t="str">
        <f t="shared" ca="1" si="47"/>
        <v/>
      </c>
      <c r="S256" s="159" t="str">
        <f t="shared" si="38"/>
        <v/>
      </c>
      <c r="T256" s="159" t="str">
        <f t="shared" si="39"/>
        <v/>
      </c>
    </row>
    <row r="257" spans="1:20">
      <c r="A257" s="164" t="str">
        <f t="shared" ca="1" si="41"/>
        <v/>
      </c>
      <c r="B257" s="44" t="str">
        <f ca="1">IF(COUNTIF($U$2:U1242,A257)=1,VLOOKUP(A257,M:N,2), IF(COUNTIF($U$2:U1242,A257)=0,$B$9,""))</f>
        <v/>
      </c>
      <c r="C257" s="31" t="str">
        <f t="shared" ca="1" si="40"/>
        <v/>
      </c>
      <c r="D257" s="32" t="str">
        <f t="shared" ca="1" si="42"/>
        <v/>
      </c>
      <c r="E257" s="44" t="str">
        <f ca="1">IF(COUNTIF($U$2:U1242,A257)=1,VLOOKUP(A257,O:P,2), IF(COUNTIF($U$2:U1242,A257)=0,$C$9,""))</f>
        <v/>
      </c>
      <c r="F257" s="31" t="str">
        <f t="shared" ca="1" si="43"/>
        <v/>
      </c>
      <c r="G257" s="32" t="str">
        <f t="shared" ca="1" si="44"/>
        <v/>
      </c>
      <c r="H257" s="44" t="str">
        <f ca="1">IF(COUNTIF($U$2:U1242,A257)=1,VLOOKUP(A257,Q:R,2), IF(COUNTIF($U$2:U1242,A257)=0,$D$9,""))</f>
        <v/>
      </c>
      <c r="I257" s="31" t="str">
        <f t="shared" ca="1" si="45"/>
        <v/>
      </c>
      <c r="J257" s="32" t="str">
        <f t="shared" ca="1" si="46"/>
        <v/>
      </c>
      <c r="K257" s="77" t="str">
        <f t="shared" ca="1" si="47"/>
        <v/>
      </c>
      <c r="S257" s="159" t="str">
        <f t="shared" si="38"/>
        <v/>
      </c>
      <c r="T257" s="159" t="str">
        <f t="shared" si="39"/>
        <v/>
      </c>
    </row>
    <row r="258" spans="1:20">
      <c r="A258" s="164" t="str">
        <f t="shared" ca="1" si="41"/>
        <v/>
      </c>
      <c r="B258" s="44" t="str">
        <f ca="1">IF(COUNTIF($U$2:U1243,A258)=1,VLOOKUP(A258,M:N,2), IF(COUNTIF($U$2:U1243,A258)=0,$B$9,""))</f>
        <v/>
      </c>
      <c r="C258" s="31" t="str">
        <f t="shared" ca="1" si="40"/>
        <v/>
      </c>
      <c r="D258" s="32" t="str">
        <f t="shared" ca="1" si="42"/>
        <v/>
      </c>
      <c r="E258" s="44" t="str">
        <f ca="1">IF(COUNTIF($U$2:U1243,A258)=1,VLOOKUP(A258,O:P,2), IF(COUNTIF($U$2:U1243,A258)=0,$C$9,""))</f>
        <v/>
      </c>
      <c r="F258" s="31" t="str">
        <f t="shared" ca="1" si="43"/>
        <v/>
      </c>
      <c r="G258" s="32" t="str">
        <f t="shared" ca="1" si="44"/>
        <v/>
      </c>
      <c r="H258" s="44" t="str">
        <f ca="1">IF(COUNTIF($U$2:U1243,A258)=1,VLOOKUP(A258,Q:R,2), IF(COUNTIF($U$2:U1243,A258)=0,$D$9,""))</f>
        <v/>
      </c>
      <c r="I258" s="31" t="str">
        <f t="shared" ca="1" si="45"/>
        <v/>
      </c>
      <c r="J258" s="32" t="str">
        <f t="shared" ca="1" si="46"/>
        <v/>
      </c>
      <c r="K258" s="77" t="str">
        <f t="shared" ca="1" si="47"/>
        <v/>
      </c>
      <c r="S258" s="159" t="str">
        <f t="shared" si="38"/>
        <v/>
      </c>
      <c r="T258" s="159" t="str">
        <f t="shared" si="39"/>
        <v/>
      </c>
    </row>
    <row r="259" spans="1:20">
      <c r="A259" s="164" t="str">
        <f t="shared" ca="1" si="41"/>
        <v/>
      </c>
      <c r="B259" s="44" t="str">
        <f ca="1">IF(COUNTIF($U$2:U1244,A259)=1,VLOOKUP(A259,M:N,2), IF(COUNTIF($U$2:U1244,A259)=0,$B$9,""))</f>
        <v/>
      </c>
      <c r="C259" s="31" t="str">
        <f t="shared" ca="1" si="40"/>
        <v/>
      </c>
      <c r="D259" s="32" t="str">
        <f t="shared" ca="1" si="42"/>
        <v/>
      </c>
      <c r="E259" s="44" t="str">
        <f ca="1">IF(COUNTIF($U$2:U1244,A259)=1,VLOOKUP(A259,O:P,2), IF(COUNTIF($U$2:U1244,A259)=0,$C$9,""))</f>
        <v/>
      </c>
      <c r="F259" s="31" t="str">
        <f t="shared" ca="1" si="43"/>
        <v/>
      </c>
      <c r="G259" s="32" t="str">
        <f t="shared" ca="1" si="44"/>
        <v/>
      </c>
      <c r="H259" s="44" t="str">
        <f ca="1">IF(COUNTIF($U$2:U1244,A259)=1,VLOOKUP(A259,Q:R,2), IF(COUNTIF($U$2:U1244,A259)=0,$D$9,""))</f>
        <v/>
      </c>
      <c r="I259" s="31" t="str">
        <f t="shared" ca="1" si="45"/>
        <v/>
      </c>
      <c r="J259" s="32" t="str">
        <f t="shared" ca="1" si="46"/>
        <v/>
      </c>
      <c r="K259" s="77" t="str">
        <f t="shared" ca="1" si="47"/>
        <v/>
      </c>
      <c r="S259" s="159" t="str">
        <f t="shared" si="38"/>
        <v/>
      </c>
      <c r="T259" s="159" t="str">
        <f t="shared" si="39"/>
        <v/>
      </c>
    </row>
    <row r="260" spans="1:20">
      <c r="A260" s="164" t="str">
        <f t="shared" ca="1" si="41"/>
        <v/>
      </c>
      <c r="B260" s="44" t="str">
        <f ca="1">IF(COUNTIF($U$2:U1245,A260)=1,VLOOKUP(A260,M:N,2), IF(COUNTIF($U$2:U1245,A260)=0,$B$9,""))</f>
        <v/>
      </c>
      <c r="C260" s="31" t="str">
        <f t="shared" ca="1" si="40"/>
        <v/>
      </c>
      <c r="D260" s="32" t="str">
        <f t="shared" ca="1" si="42"/>
        <v/>
      </c>
      <c r="E260" s="44" t="str">
        <f ca="1">IF(COUNTIF($U$2:U1245,A260)=1,VLOOKUP(A260,O:P,2), IF(COUNTIF($U$2:U1245,A260)=0,$C$9,""))</f>
        <v/>
      </c>
      <c r="F260" s="31" t="str">
        <f t="shared" ca="1" si="43"/>
        <v/>
      </c>
      <c r="G260" s="32" t="str">
        <f t="shared" ca="1" si="44"/>
        <v/>
      </c>
      <c r="H260" s="44" t="str">
        <f ca="1">IF(COUNTIF($U$2:U1245,A260)=1,VLOOKUP(A260,Q:R,2), IF(COUNTIF($U$2:U1245,A260)=0,$D$9,""))</f>
        <v/>
      </c>
      <c r="I260" s="31" t="str">
        <f t="shared" ca="1" si="45"/>
        <v/>
      </c>
      <c r="J260" s="32" t="str">
        <f t="shared" ca="1" si="46"/>
        <v/>
      </c>
      <c r="K260" s="77" t="str">
        <f t="shared" ca="1" si="47"/>
        <v/>
      </c>
      <c r="S260" s="159" t="str">
        <f t="shared" ref="S260:S323" si="48">IF(COUNTIF(O:O,M260)*COUNTIF(Q:Q,M260),M260,"")</f>
        <v/>
      </c>
      <c r="T260" s="159" t="str">
        <f t="shared" ref="T260:T323" si="49">IF(S260&gt;$A$14,S260,"")</f>
        <v/>
      </c>
    </row>
    <row r="261" spans="1:20">
      <c r="A261" s="164" t="str">
        <f t="shared" ca="1" si="41"/>
        <v/>
      </c>
      <c r="B261" s="44" t="str">
        <f ca="1">IF(COUNTIF($U$2:U1246,A261)=1,VLOOKUP(A261,M:N,2), IF(COUNTIF($U$2:U1246,A261)=0,$B$9,""))</f>
        <v/>
      </c>
      <c r="C261" s="31" t="str">
        <f t="shared" ca="1" si="40"/>
        <v/>
      </c>
      <c r="D261" s="32" t="str">
        <f t="shared" ca="1" si="42"/>
        <v/>
      </c>
      <c r="E261" s="44" t="str">
        <f ca="1">IF(COUNTIF($U$2:U1246,A261)=1,VLOOKUP(A261,O:P,2), IF(COUNTIF($U$2:U1246,A261)=0,$C$9,""))</f>
        <v/>
      </c>
      <c r="F261" s="31" t="str">
        <f t="shared" ca="1" si="43"/>
        <v/>
      </c>
      <c r="G261" s="32" t="str">
        <f t="shared" ca="1" si="44"/>
        <v/>
      </c>
      <c r="H261" s="44" t="str">
        <f ca="1">IF(COUNTIF($U$2:U1246,A261)=1,VLOOKUP(A261,Q:R,2), IF(COUNTIF($U$2:U1246,A261)=0,$D$9,""))</f>
        <v/>
      </c>
      <c r="I261" s="31" t="str">
        <f t="shared" ca="1" si="45"/>
        <v/>
      </c>
      <c r="J261" s="32" t="str">
        <f t="shared" ca="1" si="46"/>
        <v/>
      </c>
      <c r="K261" s="77" t="str">
        <f t="shared" ca="1" si="47"/>
        <v/>
      </c>
      <c r="S261" s="159" t="str">
        <f t="shared" si="48"/>
        <v/>
      </c>
      <c r="T261" s="159" t="str">
        <f t="shared" si="49"/>
        <v/>
      </c>
    </row>
    <row r="262" spans="1:20">
      <c r="A262" s="164" t="str">
        <f t="shared" ca="1" si="41"/>
        <v/>
      </c>
      <c r="B262" s="44" t="str">
        <f ca="1">IF(COUNTIF($U$2:U1247,A262)=1,VLOOKUP(A262,M:N,2), IF(COUNTIF($U$2:U1247,A262)=0,$B$9,""))</f>
        <v/>
      </c>
      <c r="C262" s="31" t="str">
        <f t="shared" ca="1" si="40"/>
        <v/>
      </c>
      <c r="D262" s="32" t="str">
        <f t="shared" ca="1" si="42"/>
        <v/>
      </c>
      <c r="E262" s="44" t="str">
        <f ca="1">IF(COUNTIF($U$2:U1247,A262)=1,VLOOKUP(A262,O:P,2), IF(COUNTIF($U$2:U1247,A262)=0,$C$9,""))</f>
        <v/>
      </c>
      <c r="F262" s="31" t="str">
        <f t="shared" ca="1" si="43"/>
        <v/>
      </c>
      <c r="G262" s="32" t="str">
        <f t="shared" ca="1" si="44"/>
        <v/>
      </c>
      <c r="H262" s="44" t="str">
        <f ca="1">IF(COUNTIF($U$2:U1247,A262)=1,VLOOKUP(A262,Q:R,2), IF(COUNTIF($U$2:U1247,A262)=0,$D$9,""))</f>
        <v/>
      </c>
      <c r="I262" s="31" t="str">
        <f t="shared" ca="1" si="45"/>
        <v/>
      </c>
      <c r="J262" s="32" t="str">
        <f t="shared" ca="1" si="46"/>
        <v/>
      </c>
      <c r="K262" s="77" t="str">
        <f t="shared" ca="1" si="47"/>
        <v/>
      </c>
      <c r="S262" s="159" t="str">
        <f t="shared" si="48"/>
        <v/>
      </c>
      <c r="T262" s="159" t="str">
        <f t="shared" si="49"/>
        <v/>
      </c>
    </row>
    <row r="263" spans="1:20">
      <c r="A263" s="164" t="str">
        <f t="shared" ca="1" si="41"/>
        <v/>
      </c>
      <c r="B263" s="44" t="str">
        <f ca="1">IF(COUNTIF($U$2:U1248,A263)=1,VLOOKUP(A263,M:N,2), IF(COUNTIF($U$2:U1248,A263)=0,$B$9,""))</f>
        <v/>
      </c>
      <c r="C263" s="31" t="str">
        <f t="shared" ca="1" si="40"/>
        <v/>
      </c>
      <c r="D263" s="32" t="str">
        <f t="shared" ca="1" si="42"/>
        <v/>
      </c>
      <c r="E263" s="44" t="str">
        <f ca="1">IF(COUNTIF($U$2:U1248,A263)=1,VLOOKUP(A263,O:P,2), IF(COUNTIF($U$2:U1248,A263)=0,$C$9,""))</f>
        <v/>
      </c>
      <c r="F263" s="31" t="str">
        <f t="shared" ca="1" si="43"/>
        <v/>
      </c>
      <c r="G263" s="32" t="str">
        <f t="shared" ca="1" si="44"/>
        <v/>
      </c>
      <c r="H263" s="44" t="str">
        <f ca="1">IF(COUNTIF($U$2:U1248,A263)=1,VLOOKUP(A263,Q:R,2), IF(COUNTIF($U$2:U1248,A263)=0,$D$9,""))</f>
        <v/>
      </c>
      <c r="I263" s="31" t="str">
        <f t="shared" ca="1" si="45"/>
        <v/>
      </c>
      <c r="J263" s="32" t="str">
        <f t="shared" ca="1" si="46"/>
        <v/>
      </c>
      <c r="K263" s="77" t="str">
        <f t="shared" ca="1" si="47"/>
        <v/>
      </c>
      <c r="S263" s="159" t="str">
        <f t="shared" si="48"/>
        <v/>
      </c>
      <c r="T263" s="159" t="str">
        <f t="shared" si="49"/>
        <v/>
      </c>
    </row>
    <row r="264" spans="1:20">
      <c r="A264" s="164" t="str">
        <f t="shared" ca="1" si="41"/>
        <v/>
      </c>
      <c r="B264" s="44" t="str">
        <f ca="1">IF(COUNTIF($U$2:U1249,A264)=1,VLOOKUP(A264,M:N,2), IF(COUNTIF($U$2:U1249,A264)=0,$B$9,""))</f>
        <v/>
      </c>
      <c r="C264" s="31" t="str">
        <f t="shared" ca="1" si="40"/>
        <v/>
      </c>
      <c r="D264" s="32" t="str">
        <f t="shared" ca="1" si="42"/>
        <v/>
      </c>
      <c r="E264" s="44" t="str">
        <f ca="1">IF(COUNTIF($U$2:U1249,A264)=1,VLOOKUP(A264,O:P,2), IF(COUNTIF($U$2:U1249,A264)=0,$C$9,""))</f>
        <v/>
      </c>
      <c r="F264" s="31" t="str">
        <f t="shared" ca="1" si="43"/>
        <v/>
      </c>
      <c r="G264" s="32" t="str">
        <f t="shared" ca="1" si="44"/>
        <v/>
      </c>
      <c r="H264" s="44" t="str">
        <f ca="1">IF(COUNTIF($U$2:U1249,A264)=1,VLOOKUP(A264,Q:R,2), IF(COUNTIF($U$2:U1249,A264)=0,$D$9,""))</f>
        <v/>
      </c>
      <c r="I264" s="31" t="str">
        <f t="shared" ca="1" si="45"/>
        <v/>
      </c>
      <c r="J264" s="32" t="str">
        <f t="shared" ca="1" si="46"/>
        <v/>
      </c>
      <c r="K264" s="77" t="str">
        <f t="shared" ca="1" si="47"/>
        <v/>
      </c>
      <c r="S264" s="159" t="str">
        <f t="shared" si="48"/>
        <v/>
      </c>
      <c r="T264" s="159" t="str">
        <f t="shared" si="49"/>
        <v/>
      </c>
    </row>
    <row r="265" spans="1:20">
      <c r="A265" s="164" t="str">
        <f t="shared" ca="1" si="41"/>
        <v/>
      </c>
      <c r="B265" s="44" t="str">
        <f ca="1">IF(COUNTIF($U$2:U1250,A265)=1,VLOOKUP(A265,M:N,2), IF(COUNTIF($U$2:U1250,A265)=0,$B$9,""))</f>
        <v/>
      </c>
      <c r="C265" s="31" t="str">
        <f t="shared" ca="1" si="40"/>
        <v/>
      </c>
      <c r="D265" s="32" t="str">
        <f t="shared" ca="1" si="42"/>
        <v/>
      </c>
      <c r="E265" s="44" t="str">
        <f ca="1">IF(COUNTIF($U$2:U1250,A265)=1,VLOOKUP(A265,O:P,2), IF(COUNTIF($U$2:U1250,A265)=0,$C$9,""))</f>
        <v/>
      </c>
      <c r="F265" s="31" t="str">
        <f t="shared" ca="1" si="43"/>
        <v/>
      </c>
      <c r="G265" s="32" t="str">
        <f t="shared" ca="1" si="44"/>
        <v/>
      </c>
      <c r="H265" s="44" t="str">
        <f ca="1">IF(COUNTIF($U$2:U1250,A265)=1,VLOOKUP(A265,Q:R,2), IF(COUNTIF($U$2:U1250,A265)=0,$D$9,""))</f>
        <v/>
      </c>
      <c r="I265" s="31" t="str">
        <f t="shared" ca="1" si="45"/>
        <v/>
      </c>
      <c r="J265" s="32" t="str">
        <f t="shared" ca="1" si="46"/>
        <v/>
      </c>
      <c r="K265" s="77" t="str">
        <f t="shared" ca="1" si="47"/>
        <v/>
      </c>
      <c r="S265" s="159" t="str">
        <f t="shared" si="48"/>
        <v/>
      </c>
      <c r="T265" s="159" t="str">
        <f t="shared" si="49"/>
        <v/>
      </c>
    </row>
    <row r="266" spans="1:20">
      <c r="A266" s="164" t="str">
        <f t="shared" ca="1" si="41"/>
        <v/>
      </c>
      <c r="B266" s="44" t="str">
        <f ca="1">IF(COUNTIF($U$2:U1251,A266)=1,VLOOKUP(A266,M:N,2), IF(COUNTIF($U$2:U1251,A266)=0,$B$9,""))</f>
        <v/>
      </c>
      <c r="C266" s="31" t="str">
        <f t="shared" ca="1" si="40"/>
        <v/>
      </c>
      <c r="D266" s="32" t="str">
        <f t="shared" ca="1" si="42"/>
        <v/>
      </c>
      <c r="E266" s="44" t="str">
        <f ca="1">IF(COUNTIF($U$2:U1251,A266)=1,VLOOKUP(A266,O:P,2), IF(COUNTIF($U$2:U1251,A266)=0,$C$9,""))</f>
        <v/>
      </c>
      <c r="F266" s="31" t="str">
        <f t="shared" ca="1" si="43"/>
        <v/>
      </c>
      <c r="G266" s="32" t="str">
        <f t="shared" ca="1" si="44"/>
        <v/>
      </c>
      <c r="H266" s="44" t="str">
        <f ca="1">IF(COUNTIF($U$2:U1251,A266)=1,VLOOKUP(A266,Q:R,2), IF(COUNTIF($U$2:U1251,A266)=0,$D$9,""))</f>
        <v/>
      </c>
      <c r="I266" s="31" t="str">
        <f t="shared" ca="1" si="45"/>
        <v/>
      </c>
      <c r="J266" s="32" t="str">
        <f t="shared" ca="1" si="46"/>
        <v/>
      </c>
      <c r="K266" s="77" t="str">
        <f t="shared" ca="1" si="47"/>
        <v/>
      </c>
      <c r="S266" s="159" t="str">
        <f t="shared" si="48"/>
        <v/>
      </c>
      <c r="T266" s="159" t="str">
        <f t="shared" si="49"/>
        <v/>
      </c>
    </row>
    <row r="267" spans="1:20">
      <c r="A267" s="164" t="str">
        <f t="shared" ca="1" si="41"/>
        <v/>
      </c>
      <c r="B267" s="44" t="str">
        <f ca="1">IF(COUNTIF($U$2:U1252,A267)=1,VLOOKUP(A267,M:N,2), IF(COUNTIF($U$2:U1252,A267)=0,$B$9,""))</f>
        <v/>
      </c>
      <c r="C267" s="31" t="str">
        <f t="shared" ca="1" si="40"/>
        <v/>
      </c>
      <c r="D267" s="32" t="str">
        <f t="shared" ca="1" si="42"/>
        <v/>
      </c>
      <c r="E267" s="44" t="str">
        <f ca="1">IF(COUNTIF($U$2:U1252,A267)=1,VLOOKUP(A267,O:P,2), IF(COUNTIF($U$2:U1252,A267)=0,$C$9,""))</f>
        <v/>
      </c>
      <c r="F267" s="31" t="str">
        <f t="shared" ca="1" si="43"/>
        <v/>
      </c>
      <c r="G267" s="32" t="str">
        <f t="shared" ca="1" si="44"/>
        <v/>
      </c>
      <c r="H267" s="44" t="str">
        <f ca="1">IF(COUNTIF($U$2:U1252,A267)=1,VLOOKUP(A267,Q:R,2), IF(COUNTIF($U$2:U1252,A267)=0,$D$9,""))</f>
        <v/>
      </c>
      <c r="I267" s="31" t="str">
        <f t="shared" ca="1" si="45"/>
        <v/>
      </c>
      <c r="J267" s="32" t="str">
        <f t="shared" ca="1" si="46"/>
        <v/>
      </c>
      <c r="K267" s="77" t="str">
        <f t="shared" ca="1" si="47"/>
        <v/>
      </c>
      <c r="S267" s="159" t="str">
        <f t="shared" si="48"/>
        <v/>
      </c>
      <c r="T267" s="159" t="str">
        <f t="shared" si="49"/>
        <v/>
      </c>
    </row>
    <row r="268" spans="1:20">
      <c r="A268" s="164" t="str">
        <f t="shared" ca="1" si="41"/>
        <v/>
      </c>
      <c r="B268" s="44" t="str">
        <f ca="1">IF(COUNTIF($U$2:U1253,A268)=1,VLOOKUP(A268,M:N,2), IF(COUNTIF($U$2:U1253,A268)=0,$B$9,""))</f>
        <v/>
      </c>
      <c r="C268" s="31" t="str">
        <f t="shared" ca="1" si="40"/>
        <v/>
      </c>
      <c r="D268" s="32" t="str">
        <f t="shared" ca="1" si="42"/>
        <v/>
      </c>
      <c r="E268" s="44" t="str">
        <f ca="1">IF(COUNTIF($U$2:U1253,A268)=1,VLOOKUP(A268,O:P,2), IF(COUNTIF($U$2:U1253,A268)=0,$C$9,""))</f>
        <v/>
      </c>
      <c r="F268" s="31" t="str">
        <f t="shared" ca="1" si="43"/>
        <v/>
      </c>
      <c r="G268" s="32" t="str">
        <f t="shared" ca="1" si="44"/>
        <v/>
      </c>
      <c r="H268" s="44" t="str">
        <f ca="1">IF(COUNTIF($U$2:U1253,A268)=1,VLOOKUP(A268,Q:R,2), IF(COUNTIF($U$2:U1253,A268)=0,$D$9,""))</f>
        <v/>
      </c>
      <c r="I268" s="31" t="str">
        <f t="shared" ca="1" si="45"/>
        <v/>
      </c>
      <c r="J268" s="32" t="str">
        <f t="shared" ca="1" si="46"/>
        <v/>
      </c>
      <c r="K268" s="77" t="str">
        <f t="shared" ca="1" si="47"/>
        <v/>
      </c>
      <c r="S268" s="159" t="str">
        <f t="shared" si="48"/>
        <v/>
      </c>
      <c r="T268" s="159" t="str">
        <f t="shared" si="49"/>
        <v/>
      </c>
    </row>
    <row r="269" spans="1:20">
      <c r="A269" s="164" t="str">
        <f t="shared" ca="1" si="41"/>
        <v/>
      </c>
      <c r="B269" s="44" t="str">
        <f ca="1">IF(COUNTIF($U$2:U1254,A269)=1,VLOOKUP(A269,M:N,2), IF(COUNTIF($U$2:U1254,A269)=0,$B$9,""))</f>
        <v/>
      </c>
      <c r="C269" s="31" t="str">
        <f t="shared" ca="1" si="40"/>
        <v/>
      </c>
      <c r="D269" s="32" t="str">
        <f t="shared" ca="1" si="42"/>
        <v/>
      </c>
      <c r="E269" s="44" t="str">
        <f ca="1">IF(COUNTIF($U$2:U1254,A269)=1,VLOOKUP(A269,O:P,2), IF(COUNTIF($U$2:U1254,A269)=0,$C$9,""))</f>
        <v/>
      </c>
      <c r="F269" s="31" t="str">
        <f t="shared" ca="1" si="43"/>
        <v/>
      </c>
      <c r="G269" s="32" t="str">
        <f t="shared" ca="1" si="44"/>
        <v/>
      </c>
      <c r="H269" s="44" t="str">
        <f ca="1">IF(COUNTIF($U$2:U1254,A269)=1,VLOOKUP(A269,Q:R,2), IF(COUNTIF($U$2:U1254,A269)=0,$D$9,""))</f>
        <v/>
      </c>
      <c r="I269" s="31" t="str">
        <f t="shared" ca="1" si="45"/>
        <v/>
      </c>
      <c r="J269" s="32" t="str">
        <f t="shared" ca="1" si="46"/>
        <v/>
      </c>
      <c r="K269" s="77" t="str">
        <f t="shared" ca="1" si="47"/>
        <v/>
      </c>
      <c r="S269" s="159" t="str">
        <f t="shared" si="48"/>
        <v/>
      </c>
      <c r="T269" s="159" t="str">
        <f t="shared" si="49"/>
        <v/>
      </c>
    </row>
    <row r="270" spans="1:20">
      <c r="A270" s="164" t="str">
        <f t="shared" ca="1" si="41"/>
        <v/>
      </c>
      <c r="B270" s="44" t="str">
        <f ca="1">IF(COUNTIF($U$2:U1255,A270)=1,VLOOKUP(A270,M:N,2), IF(COUNTIF($U$2:U1255,A270)=0,$B$9,""))</f>
        <v/>
      </c>
      <c r="C270" s="31" t="str">
        <f t="shared" ca="1" si="40"/>
        <v/>
      </c>
      <c r="D270" s="32" t="str">
        <f t="shared" ca="1" si="42"/>
        <v/>
      </c>
      <c r="E270" s="44" t="str">
        <f ca="1">IF(COUNTIF($U$2:U1255,A270)=1,VLOOKUP(A270,O:P,2), IF(COUNTIF($U$2:U1255,A270)=0,$C$9,""))</f>
        <v/>
      </c>
      <c r="F270" s="31" t="str">
        <f t="shared" ca="1" si="43"/>
        <v/>
      </c>
      <c r="G270" s="32" t="str">
        <f t="shared" ca="1" si="44"/>
        <v/>
      </c>
      <c r="H270" s="44" t="str">
        <f ca="1">IF(COUNTIF($U$2:U1255,A270)=1,VLOOKUP(A270,Q:R,2), IF(COUNTIF($U$2:U1255,A270)=0,$D$9,""))</f>
        <v/>
      </c>
      <c r="I270" s="31" t="str">
        <f t="shared" ca="1" si="45"/>
        <v/>
      </c>
      <c r="J270" s="32" t="str">
        <f t="shared" ca="1" si="46"/>
        <v/>
      </c>
      <c r="K270" s="77" t="str">
        <f t="shared" ca="1" si="47"/>
        <v/>
      </c>
      <c r="S270" s="159" t="str">
        <f t="shared" si="48"/>
        <v/>
      </c>
      <c r="T270" s="159" t="str">
        <f t="shared" si="49"/>
        <v/>
      </c>
    </row>
    <row r="271" spans="1:20">
      <c r="A271" s="164" t="str">
        <f t="shared" ca="1" si="41"/>
        <v/>
      </c>
      <c r="B271" s="44" t="str">
        <f ca="1">IF(COUNTIF($U$2:U1256,A271)=1,VLOOKUP(A271,M:N,2), IF(COUNTIF($U$2:U1256,A271)=0,$B$9,""))</f>
        <v/>
      </c>
      <c r="C271" s="31" t="str">
        <f t="shared" ca="1" si="40"/>
        <v/>
      </c>
      <c r="D271" s="32" t="str">
        <f t="shared" ca="1" si="42"/>
        <v/>
      </c>
      <c r="E271" s="44" t="str">
        <f ca="1">IF(COUNTIF($U$2:U1256,A271)=1,VLOOKUP(A271,O:P,2), IF(COUNTIF($U$2:U1256,A271)=0,$C$9,""))</f>
        <v/>
      </c>
      <c r="F271" s="31" t="str">
        <f t="shared" ca="1" si="43"/>
        <v/>
      </c>
      <c r="G271" s="32" t="str">
        <f t="shared" ca="1" si="44"/>
        <v/>
      </c>
      <c r="H271" s="44" t="str">
        <f ca="1">IF(COUNTIF($U$2:U1256,A271)=1,VLOOKUP(A271,Q:R,2), IF(COUNTIF($U$2:U1256,A271)=0,$D$9,""))</f>
        <v/>
      </c>
      <c r="I271" s="31" t="str">
        <f t="shared" ca="1" si="45"/>
        <v/>
      </c>
      <c r="J271" s="32" t="str">
        <f t="shared" ca="1" si="46"/>
        <v/>
      </c>
      <c r="K271" s="77" t="str">
        <f t="shared" ca="1" si="47"/>
        <v/>
      </c>
      <c r="S271" s="159" t="str">
        <f t="shared" si="48"/>
        <v/>
      </c>
      <c r="T271" s="159" t="str">
        <f t="shared" si="49"/>
        <v/>
      </c>
    </row>
    <row r="272" spans="1:20">
      <c r="A272" s="164" t="str">
        <f t="shared" ca="1" si="41"/>
        <v/>
      </c>
      <c r="B272" s="44" t="str">
        <f ca="1">IF(COUNTIF($U$2:U1257,A272)=1,VLOOKUP(A272,M:N,2), IF(COUNTIF($U$2:U1257,A272)=0,$B$9,""))</f>
        <v/>
      </c>
      <c r="C272" s="31" t="str">
        <f t="shared" ref="C272:C335" ca="1" si="50">IF(ISERROR(B272-2),"",(B272/$B$14-1)*$B$5)</f>
        <v/>
      </c>
      <c r="D272" s="32" t="str">
        <f t="shared" ca="1" si="42"/>
        <v/>
      </c>
      <c r="E272" s="44" t="str">
        <f ca="1">IF(COUNTIF($U$2:U1257,A272)=1,VLOOKUP(A272,O:P,2), IF(COUNTIF($U$2:U1257,A272)=0,$C$9,""))</f>
        <v/>
      </c>
      <c r="F272" s="31" t="str">
        <f t="shared" ca="1" si="43"/>
        <v/>
      </c>
      <c r="G272" s="32" t="str">
        <f t="shared" ca="1" si="44"/>
        <v/>
      </c>
      <c r="H272" s="44" t="str">
        <f ca="1">IF(COUNTIF($U$2:U1257,A272)=1,VLOOKUP(A272,Q:R,2), IF(COUNTIF($U$2:U1257,A272)=0,$D$9,""))</f>
        <v/>
      </c>
      <c r="I272" s="31" t="str">
        <f t="shared" ca="1" si="45"/>
        <v/>
      </c>
      <c r="J272" s="32" t="str">
        <f t="shared" ca="1" si="46"/>
        <v/>
      </c>
      <c r="K272" s="77" t="str">
        <f t="shared" ca="1" si="47"/>
        <v/>
      </c>
      <c r="S272" s="159" t="str">
        <f t="shared" si="48"/>
        <v/>
      </c>
      <c r="T272" s="159" t="str">
        <f t="shared" si="49"/>
        <v/>
      </c>
    </row>
    <row r="273" spans="1:20">
      <c r="A273" s="164" t="str">
        <f t="shared" ca="1" si="41"/>
        <v/>
      </c>
      <c r="B273" s="44" t="str">
        <f ca="1">IF(COUNTIF($U$2:U1258,A273)=1,VLOOKUP(A273,M:N,2), IF(COUNTIF($U$2:U1258,A273)=0,$B$9,""))</f>
        <v/>
      </c>
      <c r="C273" s="31" t="str">
        <f t="shared" ca="1" si="50"/>
        <v/>
      </c>
      <c r="D273" s="32" t="str">
        <f t="shared" ca="1" si="42"/>
        <v/>
      </c>
      <c r="E273" s="44" t="str">
        <f ca="1">IF(COUNTIF($U$2:U1258,A273)=1,VLOOKUP(A273,O:P,2), IF(COUNTIF($U$2:U1258,A273)=0,$C$9,""))</f>
        <v/>
      </c>
      <c r="F273" s="31" t="str">
        <f t="shared" ca="1" si="43"/>
        <v/>
      </c>
      <c r="G273" s="32" t="str">
        <f t="shared" ca="1" si="44"/>
        <v/>
      </c>
      <c r="H273" s="44" t="str">
        <f ca="1">IF(COUNTIF($U$2:U1258,A273)=1,VLOOKUP(A273,Q:R,2), IF(COUNTIF($U$2:U1258,A273)=0,$D$9,""))</f>
        <v/>
      </c>
      <c r="I273" s="31" t="str">
        <f t="shared" ca="1" si="45"/>
        <v/>
      </c>
      <c r="J273" s="32" t="str">
        <f t="shared" ca="1" si="46"/>
        <v/>
      </c>
      <c r="K273" s="77" t="str">
        <f t="shared" ca="1" si="47"/>
        <v/>
      </c>
      <c r="S273" s="159" t="str">
        <f t="shared" si="48"/>
        <v/>
      </c>
      <c r="T273" s="159" t="str">
        <f t="shared" si="49"/>
        <v/>
      </c>
    </row>
    <row r="274" spans="1:20">
      <c r="A274" s="164" t="str">
        <f t="shared" ca="1" si="41"/>
        <v/>
      </c>
      <c r="B274" s="44" t="str">
        <f ca="1">IF(COUNTIF($U$2:U1259,A274)=1,VLOOKUP(A274,M:N,2), IF(COUNTIF($U$2:U1259,A274)=0,$B$9,""))</f>
        <v/>
      </c>
      <c r="C274" s="31" t="str">
        <f t="shared" ca="1" si="50"/>
        <v/>
      </c>
      <c r="D274" s="32" t="str">
        <f t="shared" ca="1" si="42"/>
        <v/>
      </c>
      <c r="E274" s="44" t="str">
        <f ca="1">IF(COUNTIF($U$2:U1259,A274)=1,VLOOKUP(A274,O:P,2), IF(COUNTIF($U$2:U1259,A274)=0,$C$9,""))</f>
        <v/>
      </c>
      <c r="F274" s="31" t="str">
        <f t="shared" ca="1" si="43"/>
        <v/>
      </c>
      <c r="G274" s="32" t="str">
        <f t="shared" ca="1" si="44"/>
        <v/>
      </c>
      <c r="H274" s="44" t="str">
        <f ca="1">IF(COUNTIF($U$2:U1259,A274)=1,VLOOKUP(A274,Q:R,2), IF(COUNTIF($U$2:U1259,A274)=0,$D$9,""))</f>
        <v/>
      </c>
      <c r="I274" s="31" t="str">
        <f t="shared" ca="1" si="45"/>
        <v/>
      </c>
      <c r="J274" s="32" t="str">
        <f t="shared" ca="1" si="46"/>
        <v/>
      </c>
      <c r="K274" s="77" t="str">
        <f t="shared" ca="1" si="47"/>
        <v/>
      </c>
      <c r="S274" s="159" t="str">
        <f t="shared" si="48"/>
        <v/>
      </c>
      <c r="T274" s="159" t="str">
        <f t="shared" si="49"/>
        <v/>
      </c>
    </row>
    <row r="275" spans="1:20">
      <c r="A275" s="164" t="str">
        <f t="shared" ca="1" si="41"/>
        <v/>
      </c>
      <c r="B275" s="44" t="str">
        <f ca="1">IF(COUNTIF($U$2:U1260,A275)=1,VLOOKUP(A275,M:N,2), IF(COUNTIF($U$2:U1260,A275)=0,$B$9,""))</f>
        <v/>
      </c>
      <c r="C275" s="31" t="str">
        <f t="shared" ca="1" si="50"/>
        <v/>
      </c>
      <c r="D275" s="32" t="str">
        <f t="shared" ca="1" si="42"/>
        <v/>
      </c>
      <c r="E275" s="44" t="str">
        <f ca="1">IF(COUNTIF($U$2:U1260,A275)=1,VLOOKUP(A275,O:P,2), IF(COUNTIF($U$2:U1260,A275)=0,$C$9,""))</f>
        <v/>
      </c>
      <c r="F275" s="31" t="str">
        <f t="shared" ca="1" si="43"/>
        <v/>
      </c>
      <c r="G275" s="32" t="str">
        <f t="shared" ca="1" si="44"/>
        <v/>
      </c>
      <c r="H275" s="44" t="str">
        <f ca="1">IF(COUNTIF($U$2:U1260,A275)=1,VLOOKUP(A275,Q:R,2), IF(COUNTIF($U$2:U1260,A275)=0,$D$9,""))</f>
        <v/>
      </c>
      <c r="I275" s="31" t="str">
        <f t="shared" ca="1" si="45"/>
        <v/>
      </c>
      <c r="J275" s="32" t="str">
        <f t="shared" ca="1" si="46"/>
        <v/>
      </c>
      <c r="K275" s="77" t="str">
        <f t="shared" ca="1" si="47"/>
        <v/>
      </c>
      <c r="S275" s="159" t="str">
        <f t="shared" si="48"/>
        <v/>
      </c>
      <c r="T275" s="159" t="str">
        <f t="shared" si="49"/>
        <v/>
      </c>
    </row>
    <row r="276" spans="1:20">
      <c r="A276" s="164" t="str">
        <f t="shared" ca="1" si="41"/>
        <v/>
      </c>
      <c r="B276" s="44" t="str">
        <f ca="1">IF(COUNTIF($U$2:U1261,A276)=1,VLOOKUP(A276,M:N,2), IF(COUNTIF($U$2:U1261,A276)=0,$B$9,""))</f>
        <v/>
      </c>
      <c r="C276" s="31" t="str">
        <f t="shared" ca="1" si="50"/>
        <v/>
      </c>
      <c r="D276" s="32" t="str">
        <f t="shared" ca="1" si="42"/>
        <v/>
      </c>
      <c r="E276" s="44" t="str">
        <f ca="1">IF(COUNTIF($U$2:U1261,A276)=1,VLOOKUP(A276,O:P,2), IF(COUNTIF($U$2:U1261,A276)=0,$C$9,""))</f>
        <v/>
      </c>
      <c r="F276" s="31" t="str">
        <f t="shared" ca="1" si="43"/>
        <v/>
      </c>
      <c r="G276" s="32" t="str">
        <f t="shared" ca="1" si="44"/>
        <v/>
      </c>
      <c r="H276" s="44" t="str">
        <f ca="1">IF(COUNTIF($U$2:U1261,A276)=1,VLOOKUP(A276,Q:R,2), IF(COUNTIF($U$2:U1261,A276)=0,$D$9,""))</f>
        <v/>
      </c>
      <c r="I276" s="31" t="str">
        <f t="shared" ca="1" si="45"/>
        <v/>
      </c>
      <c r="J276" s="32" t="str">
        <f t="shared" ca="1" si="46"/>
        <v/>
      </c>
      <c r="K276" s="77" t="str">
        <f t="shared" ca="1" si="47"/>
        <v/>
      </c>
      <c r="S276" s="159" t="str">
        <f t="shared" si="48"/>
        <v/>
      </c>
      <c r="T276" s="159" t="str">
        <f t="shared" si="49"/>
        <v/>
      </c>
    </row>
    <row r="277" spans="1:20">
      <c r="A277" s="164" t="str">
        <f t="shared" ca="1" si="41"/>
        <v/>
      </c>
      <c r="B277" s="44" t="str">
        <f ca="1">IF(COUNTIF($U$2:U1262,A277)=1,VLOOKUP(A277,M:N,2), IF(COUNTIF($U$2:U1262,A277)=0,$B$9,""))</f>
        <v/>
      </c>
      <c r="C277" s="31" t="str">
        <f t="shared" ca="1" si="50"/>
        <v/>
      </c>
      <c r="D277" s="32" t="str">
        <f t="shared" ca="1" si="42"/>
        <v/>
      </c>
      <c r="E277" s="44" t="str">
        <f ca="1">IF(COUNTIF($U$2:U1262,A277)=1,VLOOKUP(A277,O:P,2), IF(COUNTIF($U$2:U1262,A277)=0,$C$9,""))</f>
        <v/>
      </c>
      <c r="F277" s="31" t="str">
        <f t="shared" ca="1" si="43"/>
        <v/>
      </c>
      <c r="G277" s="32" t="str">
        <f t="shared" ca="1" si="44"/>
        <v/>
      </c>
      <c r="H277" s="44" t="str">
        <f ca="1">IF(COUNTIF($U$2:U1262,A277)=1,VLOOKUP(A277,Q:R,2), IF(COUNTIF($U$2:U1262,A277)=0,$D$9,""))</f>
        <v/>
      </c>
      <c r="I277" s="31" t="str">
        <f t="shared" ca="1" si="45"/>
        <v/>
      </c>
      <c r="J277" s="32" t="str">
        <f t="shared" ca="1" si="46"/>
        <v/>
      </c>
      <c r="K277" s="77" t="str">
        <f t="shared" ca="1" si="47"/>
        <v/>
      </c>
      <c r="S277" s="159" t="str">
        <f t="shared" si="48"/>
        <v/>
      </c>
      <c r="T277" s="159" t="str">
        <f t="shared" si="49"/>
        <v/>
      </c>
    </row>
    <row r="278" spans="1:20">
      <c r="A278" s="164" t="str">
        <f t="shared" ca="1" si="41"/>
        <v/>
      </c>
      <c r="B278" s="44" t="str">
        <f ca="1">IF(COUNTIF($U$2:U1263,A278)=1,VLOOKUP(A278,M:N,2), IF(COUNTIF($U$2:U1263,A278)=0,$B$9,""))</f>
        <v/>
      </c>
      <c r="C278" s="31" t="str">
        <f t="shared" ca="1" si="50"/>
        <v/>
      </c>
      <c r="D278" s="32" t="str">
        <f t="shared" ca="1" si="42"/>
        <v/>
      </c>
      <c r="E278" s="44" t="str">
        <f ca="1">IF(COUNTIF($U$2:U1263,A278)=1,VLOOKUP(A278,O:P,2), IF(COUNTIF($U$2:U1263,A278)=0,$C$9,""))</f>
        <v/>
      </c>
      <c r="F278" s="31" t="str">
        <f t="shared" ca="1" si="43"/>
        <v/>
      </c>
      <c r="G278" s="32" t="str">
        <f t="shared" ca="1" si="44"/>
        <v/>
      </c>
      <c r="H278" s="44" t="str">
        <f ca="1">IF(COUNTIF($U$2:U1263,A278)=1,VLOOKUP(A278,Q:R,2), IF(COUNTIF($U$2:U1263,A278)=0,$D$9,""))</f>
        <v/>
      </c>
      <c r="I278" s="31" t="str">
        <f t="shared" ca="1" si="45"/>
        <v/>
      </c>
      <c r="J278" s="32" t="str">
        <f t="shared" ca="1" si="46"/>
        <v/>
      </c>
      <c r="K278" s="77" t="str">
        <f t="shared" ca="1" si="47"/>
        <v/>
      </c>
      <c r="S278" s="159" t="str">
        <f t="shared" si="48"/>
        <v/>
      </c>
      <c r="T278" s="159" t="str">
        <f t="shared" si="49"/>
        <v/>
      </c>
    </row>
    <row r="279" spans="1:20">
      <c r="A279" s="164" t="str">
        <f t="shared" ca="1" si="41"/>
        <v/>
      </c>
      <c r="B279" s="44" t="str">
        <f ca="1">IF(COUNTIF($U$2:U1264,A279)=1,VLOOKUP(A279,M:N,2), IF(COUNTIF($U$2:U1264,A279)=0,$B$9,""))</f>
        <v/>
      </c>
      <c r="C279" s="31" t="str">
        <f t="shared" ca="1" si="50"/>
        <v/>
      </c>
      <c r="D279" s="32" t="str">
        <f t="shared" ca="1" si="42"/>
        <v/>
      </c>
      <c r="E279" s="44" t="str">
        <f ca="1">IF(COUNTIF($U$2:U1264,A279)=1,VLOOKUP(A279,O:P,2), IF(COUNTIF($U$2:U1264,A279)=0,$C$9,""))</f>
        <v/>
      </c>
      <c r="F279" s="31" t="str">
        <f t="shared" ca="1" si="43"/>
        <v/>
      </c>
      <c r="G279" s="32" t="str">
        <f t="shared" ca="1" si="44"/>
        <v/>
      </c>
      <c r="H279" s="44" t="str">
        <f ca="1">IF(COUNTIF($U$2:U1264,A279)=1,VLOOKUP(A279,Q:R,2), IF(COUNTIF($U$2:U1264,A279)=0,$D$9,""))</f>
        <v/>
      </c>
      <c r="I279" s="31" t="str">
        <f t="shared" ca="1" si="45"/>
        <v/>
      </c>
      <c r="J279" s="32" t="str">
        <f t="shared" ca="1" si="46"/>
        <v/>
      </c>
      <c r="K279" s="77" t="str">
        <f t="shared" ca="1" si="47"/>
        <v/>
      </c>
      <c r="S279" s="159" t="str">
        <f t="shared" si="48"/>
        <v/>
      </c>
      <c r="T279" s="159" t="str">
        <f t="shared" si="49"/>
        <v/>
      </c>
    </row>
    <row r="280" spans="1:20">
      <c r="A280" s="164" t="str">
        <f t="shared" ca="1" si="41"/>
        <v/>
      </c>
      <c r="B280" s="44" t="str">
        <f ca="1">IF(COUNTIF($U$2:U1265,A280)=1,VLOOKUP(A280,M:N,2), IF(COUNTIF($U$2:U1265,A280)=0,$B$9,""))</f>
        <v/>
      </c>
      <c r="C280" s="31" t="str">
        <f t="shared" ca="1" si="50"/>
        <v/>
      </c>
      <c r="D280" s="32" t="str">
        <f t="shared" ca="1" si="42"/>
        <v/>
      </c>
      <c r="E280" s="44" t="str">
        <f ca="1">IF(COUNTIF($U$2:U1265,A280)=1,VLOOKUP(A280,O:P,2), IF(COUNTIF($U$2:U1265,A280)=0,$C$9,""))</f>
        <v/>
      </c>
      <c r="F280" s="31" t="str">
        <f t="shared" ca="1" si="43"/>
        <v/>
      </c>
      <c r="G280" s="32" t="str">
        <f t="shared" ca="1" si="44"/>
        <v/>
      </c>
      <c r="H280" s="44" t="str">
        <f ca="1">IF(COUNTIF($U$2:U1265,A280)=1,VLOOKUP(A280,Q:R,2), IF(COUNTIF($U$2:U1265,A280)=0,$D$9,""))</f>
        <v/>
      </c>
      <c r="I280" s="31" t="str">
        <f t="shared" ca="1" si="45"/>
        <v/>
      </c>
      <c r="J280" s="32" t="str">
        <f t="shared" ca="1" si="46"/>
        <v/>
      </c>
      <c r="K280" s="77" t="str">
        <f t="shared" ca="1" si="47"/>
        <v/>
      </c>
      <c r="S280" s="159" t="str">
        <f t="shared" si="48"/>
        <v/>
      </c>
      <c r="T280" s="159" t="str">
        <f t="shared" si="49"/>
        <v/>
      </c>
    </row>
    <row r="281" spans="1:20">
      <c r="A281" s="164" t="str">
        <f t="shared" ref="A281:A344" ca="1" si="51">IF(AND(ISBLANK(U270), A280 = $U$1),NOW(),IF(ISBLANK(U270),"",U270))</f>
        <v/>
      </c>
      <c r="B281" s="44" t="str">
        <f ca="1">IF(COUNTIF($U$2:U1266,A281)=1,VLOOKUP(A281,M:N,2), IF(COUNTIF($U$2:U1266,A281)=0,$B$9,""))</f>
        <v/>
      </c>
      <c r="C281" s="31" t="str">
        <f t="shared" ca="1" si="50"/>
        <v/>
      </c>
      <c r="D281" s="32" t="str">
        <f t="shared" ref="D281:D344" ca="1" si="52">IF(ISERROR(B281-2),"",-1*ROUNDUP(A281-$A$14,0)/360*$B$7*$B$5)</f>
        <v/>
      </c>
      <c r="E281" s="44" t="str">
        <f ca="1">IF(COUNTIF($U$2:U1266,A281)=1,VLOOKUP(A281,O:P,2), IF(COUNTIF($U$2:U1266,A281)=0,$C$9,""))</f>
        <v/>
      </c>
      <c r="F281" s="31" t="str">
        <f t="shared" ref="F281:F344" ca="1" si="53">IF(ISERROR(B281-2),"",(E281-$E$14)/100*$C$5)</f>
        <v/>
      </c>
      <c r="G281" s="32" t="str">
        <f t="shared" ref="G281:G344" ca="1" si="54">IF(ISERROR(B281-2),"",ROUNDUP(A281-$A$14,0)/360*$C$6*$C$5-ROUNDUP(A281-$A$14,0)/360*$C$7*$C$5*$E$14/100)</f>
        <v/>
      </c>
      <c r="H281" s="44" t="str">
        <f ca="1">IF(COUNTIF($U$2:U1266,A281)=1,VLOOKUP(A281,Q:R,2), IF(COUNTIF($U$2:U1266,A281)=0,$D$9,""))</f>
        <v/>
      </c>
      <c r="I281" s="31" t="str">
        <f t="shared" ref="I281:I344" ca="1" si="55">IF(ISERROR(B281-2),"",-1*(H281-$H$14)*$D$8*10^(-4)*$D$5)</f>
        <v/>
      </c>
      <c r="J281" s="32" t="str">
        <f t="shared" ref="J281:J344" ca="1" si="56">IF(ISERROR(B281-2),"",ROUNDUP(A281-$A$14,0)/360*$D$6*$D$5)</f>
        <v/>
      </c>
      <c r="K281" s="77" t="str">
        <f t="shared" ref="K281:K344" ca="1" si="57">IF(ISERROR(B281-2),"",C281+D281-F281-G281-I281-J281)</f>
        <v/>
      </c>
      <c r="S281" s="159" t="str">
        <f t="shared" si="48"/>
        <v/>
      </c>
      <c r="T281" s="159" t="str">
        <f t="shared" si="49"/>
        <v/>
      </c>
    </row>
    <row r="282" spans="1:20">
      <c r="A282" s="164" t="str">
        <f t="shared" ca="1" si="51"/>
        <v/>
      </c>
      <c r="B282" s="44" t="str">
        <f ca="1">IF(COUNTIF($U$2:U1267,A282)=1,VLOOKUP(A282,M:N,2), IF(COUNTIF($U$2:U1267,A282)=0,$B$9,""))</f>
        <v/>
      </c>
      <c r="C282" s="31" t="str">
        <f t="shared" ca="1" si="50"/>
        <v/>
      </c>
      <c r="D282" s="32" t="str">
        <f t="shared" ca="1" si="52"/>
        <v/>
      </c>
      <c r="E282" s="44" t="str">
        <f ca="1">IF(COUNTIF($U$2:U1267,A282)=1,VLOOKUP(A282,O:P,2), IF(COUNTIF($U$2:U1267,A282)=0,$C$9,""))</f>
        <v/>
      </c>
      <c r="F282" s="31" t="str">
        <f t="shared" ca="1" si="53"/>
        <v/>
      </c>
      <c r="G282" s="32" t="str">
        <f t="shared" ca="1" si="54"/>
        <v/>
      </c>
      <c r="H282" s="44" t="str">
        <f ca="1">IF(COUNTIF($U$2:U1267,A282)=1,VLOOKUP(A282,Q:R,2), IF(COUNTIF($U$2:U1267,A282)=0,$D$9,""))</f>
        <v/>
      </c>
      <c r="I282" s="31" t="str">
        <f t="shared" ca="1" si="55"/>
        <v/>
      </c>
      <c r="J282" s="32" t="str">
        <f t="shared" ca="1" si="56"/>
        <v/>
      </c>
      <c r="K282" s="77" t="str">
        <f t="shared" ca="1" si="57"/>
        <v/>
      </c>
      <c r="S282" s="159" t="str">
        <f t="shared" si="48"/>
        <v/>
      </c>
      <c r="T282" s="159" t="str">
        <f t="shared" si="49"/>
        <v/>
      </c>
    </row>
    <row r="283" spans="1:20">
      <c r="A283" s="164" t="str">
        <f t="shared" ca="1" si="51"/>
        <v/>
      </c>
      <c r="B283" s="44" t="str">
        <f ca="1">IF(COUNTIF($U$2:U1268,A283)=1,VLOOKUP(A283,M:N,2), IF(COUNTIF($U$2:U1268,A283)=0,$B$9,""))</f>
        <v/>
      </c>
      <c r="C283" s="31" t="str">
        <f t="shared" ca="1" si="50"/>
        <v/>
      </c>
      <c r="D283" s="32" t="str">
        <f t="shared" ca="1" si="52"/>
        <v/>
      </c>
      <c r="E283" s="44" t="str">
        <f ca="1">IF(COUNTIF($U$2:U1268,A283)=1,VLOOKUP(A283,O:P,2), IF(COUNTIF($U$2:U1268,A283)=0,$C$9,""))</f>
        <v/>
      </c>
      <c r="F283" s="31" t="str">
        <f t="shared" ca="1" si="53"/>
        <v/>
      </c>
      <c r="G283" s="32" t="str">
        <f t="shared" ca="1" si="54"/>
        <v/>
      </c>
      <c r="H283" s="44" t="str">
        <f ca="1">IF(COUNTIF($U$2:U1268,A283)=1,VLOOKUP(A283,Q:R,2), IF(COUNTIF($U$2:U1268,A283)=0,$D$9,""))</f>
        <v/>
      </c>
      <c r="I283" s="31" t="str">
        <f t="shared" ca="1" si="55"/>
        <v/>
      </c>
      <c r="J283" s="32" t="str">
        <f t="shared" ca="1" si="56"/>
        <v/>
      </c>
      <c r="K283" s="77" t="str">
        <f t="shared" ca="1" si="57"/>
        <v/>
      </c>
      <c r="S283" s="159" t="str">
        <f t="shared" si="48"/>
        <v/>
      </c>
      <c r="T283" s="159" t="str">
        <f t="shared" si="49"/>
        <v/>
      </c>
    </row>
    <row r="284" spans="1:20">
      <c r="A284" s="164" t="str">
        <f t="shared" ca="1" si="51"/>
        <v/>
      </c>
      <c r="B284" s="44" t="str">
        <f ca="1">IF(COUNTIF($U$2:U1269,A284)=1,VLOOKUP(A284,M:N,2), IF(COUNTIF($U$2:U1269,A284)=0,$B$9,""))</f>
        <v/>
      </c>
      <c r="C284" s="31" t="str">
        <f t="shared" ca="1" si="50"/>
        <v/>
      </c>
      <c r="D284" s="32" t="str">
        <f t="shared" ca="1" si="52"/>
        <v/>
      </c>
      <c r="E284" s="44" t="str">
        <f ca="1">IF(COUNTIF($U$2:U1269,A284)=1,VLOOKUP(A284,O:P,2), IF(COUNTIF($U$2:U1269,A284)=0,$C$9,""))</f>
        <v/>
      </c>
      <c r="F284" s="31" t="str">
        <f t="shared" ca="1" si="53"/>
        <v/>
      </c>
      <c r="G284" s="32" t="str">
        <f t="shared" ca="1" si="54"/>
        <v/>
      </c>
      <c r="H284" s="44" t="str">
        <f ca="1">IF(COUNTIF($U$2:U1269,A284)=1,VLOOKUP(A284,Q:R,2), IF(COUNTIF($U$2:U1269,A284)=0,$D$9,""))</f>
        <v/>
      </c>
      <c r="I284" s="31" t="str">
        <f t="shared" ca="1" si="55"/>
        <v/>
      </c>
      <c r="J284" s="32" t="str">
        <f t="shared" ca="1" si="56"/>
        <v/>
      </c>
      <c r="K284" s="77" t="str">
        <f t="shared" ca="1" si="57"/>
        <v/>
      </c>
      <c r="S284" s="159" t="str">
        <f t="shared" si="48"/>
        <v/>
      </c>
      <c r="T284" s="159" t="str">
        <f t="shared" si="49"/>
        <v/>
      </c>
    </row>
    <row r="285" spans="1:20">
      <c r="A285" s="164" t="str">
        <f t="shared" ca="1" si="51"/>
        <v/>
      </c>
      <c r="B285" s="44" t="str">
        <f ca="1">IF(COUNTIF($U$2:U1270,A285)=1,VLOOKUP(A285,M:N,2), IF(COUNTIF($U$2:U1270,A285)=0,$B$9,""))</f>
        <v/>
      </c>
      <c r="C285" s="31" t="str">
        <f t="shared" ca="1" si="50"/>
        <v/>
      </c>
      <c r="D285" s="32" t="str">
        <f t="shared" ca="1" si="52"/>
        <v/>
      </c>
      <c r="E285" s="44" t="str">
        <f ca="1">IF(COUNTIF($U$2:U1270,A285)=1,VLOOKUP(A285,O:P,2), IF(COUNTIF($U$2:U1270,A285)=0,$C$9,""))</f>
        <v/>
      </c>
      <c r="F285" s="31" t="str">
        <f t="shared" ca="1" si="53"/>
        <v/>
      </c>
      <c r="G285" s="32" t="str">
        <f t="shared" ca="1" si="54"/>
        <v/>
      </c>
      <c r="H285" s="44" t="str">
        <f ca="1">IF(COUNTIF($U$2:U1270,A285)=1,VLOOKUP(A285,Q:R,2), IF(COUNTIF($U$2:U1270,A285)=0,$D$9,""))</f>
        <v/>
      </c>
      <c r="I285" s="31" t="str">
        <f t="shared" ca="1" si="55"/>
        <v/>
      </c>
      <c r="J285" s="32" t="str">
        <f t="shared" ca="1" si="56"/>
        <v/>
      </c>
      <c r="K285" s="77" t="str">
        <f t="shared" ca="1" si="57"/>
        <v/>
      </c>
      <c r="S285" s="159" t="str">
        <f t="shared" si="48"/>
        <v/>
      </c>
      <c r="T285" s="159" t="str">
        <f t="shared" si="49"/>
        <v/>
      </c>
    </row>
    <row r="286" spans="1:20">
      <c r="A286" s="164" t="str">
        <f t="shared" ca="1" si="51"/>
        <v/>
      </c>
      <c r="B286" s="44" t="str">
        <f ca="1">IF(COUNTIF($U$2:U1271,A286)=1,VLOOKUP(A286,M:N,2), IF(COUNTIF($U$2:U1271,A286)=0,$B$9,""))</f>
        <v/>
      </c>
      <c r="C286" s="31" t="str">
        <f t="shared" ca="1" si="50"/>
        <v/>
      </c>
      <c r="D286" s="32" t="str">
        <f t="shared" ca="1" si="52"/>
        <v/>
      </c>
      <c r="E286" s="44" t="str">
        <f ca="1">IF(COUNTIF($U$2:U1271,A286)=1,VLOOKUP(A286,O:P,2), IF(COUNTIF($U$2:U1271,A286)=0,$C$9,""))</f>
        <v/>
      </c>
      <c r="F286" s="31" t="str">
        <f t="shared" ca="1" si="53"/>
        <v/>
      </c>
      <c r="G286" s="32" t="str">
        <f t="shared" ca="1" si="54"/>
        <v/>
      </c>
      <c r="H286" s="44" t="str">
        <f ca="1">IF(COUNTIF($U$2:U1271,A286)=1,VLOOKUP(A286,Q:R,2), IF(COUNTIF($U$2:U1271,A286)=0,$D$9,""))</f>
        <v/>
      </c>
      <c r="I286" s="31" t="str">
        <f t="shared" ca="1" si="55"/>
        <v/>
      </c>
      <c r="J286" s="32" t="str">
        <f t="shared" ca="1" si="56"/>
        <v/>
      </c>
      <c r="K286" s="77" t="str">
        <f t="shared" ca="1" si="57"/>
        <v/>
      </c>
      <c r="S286" s="159" t="str">
        <f t="shared" si="48"/>
        <v/>
      </c>
      <c r="T286" s="159" t="str">
        <f t="shared" si="49"/>
        <v/>
      </c>
    </row>
    <row r="287" spans="1:20">
      <c r="A287" s="164" t="str">
        <f t="shared" ca="1" si="51"/>
        <v/>
      </c>
      <c r="B287" s="44" t="str">
        <f ca="1">IF(COUNTIF($U$2:U1272,A287)=1,VLOOKUP(A287,M:N,2), IF(COUNTIF($U$2:U1272,A287)=0,$B$9,""))</f>
        <v/>
      </c>
      <c r="C287" s="31" t="str">
        <f t="shared" ca="1" si="50"/>
        <v/>
      </c>
      <c r="D287" s="32" t="str">
        <f t="shared" ca="1" si="52"/>
        <v/>
      </c>
      <c r="E287" s="44" t="str">
        <f ca="1">IF(COUNTIF($U$2:U1272,A287)=1,VLOOKUP(A287,O:P,2), IF(COUNTIF($U$2:U1272,A287)=0,$C$9,""))</f>
        <v/>
      </c>
      <c r="F287" s="31" t="str">
        <f t="shared" ca="1" si="53"/>
        <v/>
      </c>
      <c r="G287" s="32" t="str">
        <f t="shared" ca="1" si="54"/>
        <v/>
      </c>
      <c r="H287" s="44" t="str">
        <f ca="1">IF(COUNTIF($U$2:U1272,A287)=1,VLOOKUP(A287,Q:R,2), IF(COUNTIF($U$2:U1272,A287)=0,$D$9,""))</f>
        <v/>
      </c>
      <c r="I287" s="31" t="str">
        <f t="shared" ca="1" si="55"/>
        <v/>
      </c>
      <c r="J287" s="32" t="str">
        <f t="shared" ca="1" si="56"/>
        <v/>
      </c>
      <c r="K287" s="77" t="str">
        <f t="shared" ca="1" si="57"/>
        <v/>
      </c>
      <c r="S287" s="159" t="str">
        <f t="shared" si="48"/>
        <v/>
      </c>
      <c r="T287" s="159" t="str">
        <f t="shared" si="49"/>
        <v/>
      </c>
    </row>
    <row r="288" spans="1:20">
      <c r="A288" s="164" t="str">
        <f t="shared" ca="1" si="51"/>
        <v/>
      </c>
      <c r="B288" s="44" t="str">
        <f ca="1">IF(COUNTIF($U$2:U1273,A288)=1,VLOOKUP(A288,M:N,2), IF(COUNTIF($U$2:U1273,A288)=0,$B$9,""))</f>
        <v/>
      </c>
      <c r="C288" s="31" t="str">
        <f t="shared" ca="1" si="50"/>
        <v/>
      </c>
      <c r="D288" s="32" t="str">
        <f t="shared" ca="1" si="52"/>
        <v/>
      </c>
      <c r="E288" s="44" t="str">
        <f ca="1">IF(COUNTIF($U$2:U1273,A288)=1,VLOOKUP(A288,O:P,2), IF(COUNTIF($U$2:U1273,A288)=0,$C$9,""))</f>
        <v/>
      </c>
      <c r="F288" s="31" t="str">
        <f t="shared" ca="1" si="53"/>
        <v/>
      </c>
      <c r="G288" s="32" t="str">
        <f t="shared" ca="1" si="54"/>
        <v/>
      </c>
      <c r="H288" s="44" t="str">
        <f ca="1">IF(COUNTIF($U$2:U1273,A288)=1,VLOOKUP(A288,Q:R,2), IF(COUNTIF($U$2:U1273,A288)=0,$D$9,""))</f>
        <v/>
      </c>
      <c r="I288" s="31" t="str">
        <f t="shared" ca="1" si="55"/>
        <v/>
      </c>
      <c r="J288" s="32" t="str">
        <f t="shared" ca="1" si="56"/>
        <v/>
      </c>
      <c r="K288" s="77" t="str">
        <f t="shared" ca="1" si="57"/>
        <v/>
      </c>
      <c r="S288" s="159" t="str">
        <f t="shared" si="48"/>
        <v/>
      </c>
      <c r="T288" s="159" t="str">
        <f t="shared" si="49"/>
        <v/>
      </c>
    </row>
    <row r="289" spans="1:20">
      <c r="A289" s="164" t="str">
        <f t="shared" ca="1" si="51"/>
        <v/>
      </c>
      <c r="B289" s="44" t="str">
        <f ca="1">IF(COUNTIF($U$2:U1274,A289)=1,VLOOKUP(A289,M:N,2), IF(COUNTIF($U$2:U1274,A289)=0,$B$9,""))</f>
        <v/>
      </c>
      <c r="C289" s="31" t="str">
        <f t="shared" ca="1" si="50"/>
        <v/>
      </c>
      <c r="D289" s="32" t="str">
        <f t="shared" ca="1" si="52"/>
        <v/>
      </c>
      <c r="E289" s="44" t="str">
        <f ca="1">IF(COUNTIF($U$2:U1274,A289)=1,VLOOKUP(A289,O:P,2), IF(COUNTIF($U$2:U1274,A289)=0,$C$9,""))</f>
        <v/>
      </c>
      <c r="F289" s="31" t="str">
        <f t="shared" ca="1" si="53"/>
        <v/>
      </c>
      <c r="G289" s="32" t="str">
        <f t="shared" ca="1" si="54"/>
        <v/>
      </c>
      <c r="H289" s="44" t="str">
        <f ca="1">IF(COUNTIF($U$2:U1274,A289)=1,VLOOKUP(A289,Q:R,2), IF(COUNTIF($U$2:U1274,A289)=0,$D$9,""))</f>
        <v/>
      </c>
      <c r="I289" s="31" t="str">
        <f t="shared" ca="1" si="55"/>
        <v/>
      </c>
      <c r="J289" s="32" t="str">
        <f t="shared" ca="1" si="56"/>
        <v/>
      </c>
      <c r="K289" s="77" t="str">
        <f t="shared" ca="1" si="57"/>
        <v/>
      </c>
      <c r="S289" s="159" t="str">
        <f t="shared" si="48"/>
        <v/>
      </c>
      <c r="T289" s="159" t="str">
        <f t="shared" si="49"/>
        <v/>
      </c>
    </row>
    <row r="290" spans="1:20">
      <c r="A290" s="164" t="str">
        <f t="shared" ca="1" si="51"/>
        <v/>
      </c>
      <c r="B290" s="44" t="str">
        <f ca="1">IF(COUNTIF($U$2:U1275,A290)=1,VLOOKUP(A290,M:N,2), IF(COUNTIF($U$2:U1275,A290)=0,$B$9,""))</f>
        <v/>
      </c>
      <c r="C290" s="31" t="str">
        <f t="shared" ca="1" si="50"/>
        <v/>
      </c>
      <c r="D290" s="32" t="str">
        <f t="shared" ca="1" si="52"/>
        <v/>
      </c>
      <c r="E290" s="44" t="str">
        <f ca="1">IF(COUNTIF($U$2:U1275,A290)=1,VLOOKUP(A290,O:P,2), IF(COUNTIF($U$2:U1275,A290)=0,$C$9,""))</f>
        <v/>
      </c>
      <c r="F290" s="31" t="str">
        <f t="shared" ca="1" si="53"/>
        <v/>
      </c>
      <c r="G290" s="32" t="str">
        <f t="shared" ca="1" si="54"/>
        <v/>
      </c>
      <c r="H290" s="44" t="str">
        <f ca="1">IF(COUNTIF($U$2:U1275,A290)=1,VLOOKUP(A290,Q:R,2), IF(COUNTIF($U$2:U1275,A290)=0,$D$9,""))</f>
        <v/>
      </c>
      <c r="I290" s="31" t="str">
        <f t="shared" ca="1" si="55"/>
        <v/>
      </c>
      <c r="J290" s="32" t="str">
        <f t="shared" ca="1" si="56"/>
        <v/>
      </c>
      <c r="K290" s="77" t="str">
        <f t="shared" ca="1" si="57"/>
        <v/>
      </c>
      <c r="S290" s="159" t="str">
        <f t="shared" si="48"/>
        <v/>
      </c>
      <c r="T290" s="159" t="str">
        <f t="shared" si="49"/>
        <v/>
      </c>
    </row>
    <row r="291" spans="1:20">
      <c r="A291" s="164" t="str">
        <f t="shared" ca="1" si="51"/>
        <v/>
      </c>
      <c r="B291" s="44" t="str">
        <f ca="1">IF(COUNTIF($U$2:U1276,A291)=1,VLOOKUP(A291,M:N,2), IF(COUNTIF($U$2:U1276,A291)=0,$B$9,""))</f>
        <v/>
      </c>
      <c r="C291" s="31" t="str">
        <f t="shared" ca="1" si="50"/>
        <v/>
      </c>
      <c r="D291" s="32" t="str">
        <f t="shared" ca="1" si="52"/>
        <v/>
      </c>
      <c r="E291" s="44" t="str">
        <f ca="1">IF(COUNTIF($U$2:U1276,A291)=1,VLOOKUP(A291,O:P,2), IF(COUNTIF($U$2:U1276,A291)=0,$C$9,""))</f>
        <v/>
      </c>
      <c r="F291" s="31" t="str">
        <f t="shared" ca="1" si="53"/>
        <v/>
      </c>
      <c r="G291" s="32" t="str">
        <f t="shared" ca="1" si="54"/>
        <v/>
      </c>
      <c r="H291" s="44" t="str">
        <f ca="1">IF(COUNTIF($U$2:U1276,A291)=1,VLOOKUP(A291,Q:R,2), IF(COUNTIF($U$2:U1276,A291)=0,$D$9,""))</f>
        <v/>
      </c>
      <c r="I291" s="31" t="str">
        <f t="shared" ca="1" si="55"/>
        <v/>
      </c>
      <c r="J291" s="32" t="str">
        <f t="shared" ca="1" si="56"/>
        <v/>
      </c>
      <c r="K291" s="77" t="str">
        <f t="shared" ca="1" si="57"/>
        <v/>
      </c>
      <c r="S291" s="159" t="str">
        <f t="shared" si="48"/>
        <v/>
      </c>
      <c r="T291" s="159" t="str">
        <f t="shared" si="49"/>
        <v/>
      </c>
    </row>
    <row r="292" spans="1:20">
      <c r="A292" s="164" t="str">
        <f t="shared" ca="1" si="51"/>
        <v/>
      </c>
      <c r="B292" s="44" t="str">
        <f ca="1">IF(COUNTIF($U$2:U1277,A292)=1,VLOOKUP(A292,M:N,2), IF(COUNTIF($U$2:U1277,A292)=0,$B$9,""))</f>
        <v/>
      </c>
      <c r="C292" s="31" t="str">
        <f t="shared" ca="1" si="50"/>
        <v/>
      </c>
      <c r="D292" s="32" t="str">
        <f t="shared" ca="1" si="52"/>
        <v/>
      </c>
      <c r="E292" s="44" t="str">
        <f ca="1">IF(COUNTIF($U$2:U1277,A292)=1,VLOOKUP(A292,O:P,2), IF(COUNTIF($U$2:U1277,A292)=0,$C$9,""))</f>
        <v/>
      </c>
      <c r="F292" s="31" t="str">
        <f t="shared" ca="1" si="53"/>
        <v/>
      </c>
      <c r="G292" s="32" t="str">
        <f t="shared" ca="1" si="54"/>
        <v/>
      </c>
      <c r="H292" s="44" t="str">
        <f ca="1">IF(COUNTIF($U$2:U1277,A292)=1,VLOOKUP(A292,Q:R,2), IF(COUNTIF($U$2:U1277,A292)=0,$D$9,""))</f>
        <v/>
      </c>
      <c r="I292" s="31" t="str">
        <f t="shared" ca="1" si="55"/>
        <v/>
      </c>
      <c r="J292" s="32" t="str">
        <f t="shared" ca="1" si="56"/>
        <v/>
      </c>
      <c r="K292" s="77" t="str">
        <f t="shared" ca="1" si="57"/>
        <v/>
      </c>
      <c r="S292" s="159" t="str">
        <f t="shared" si="48"/>
        <v/>
      </c>
      <c r="T292" s="159" t="str">
        <f t="shared" si="49"/>
        <v/>
      </c>
    </row>
    <row r="293" spans="1:20">
      <c r="A293" s="164" t="str">
        <f t="shared" ca="1" si="51"/>
        <v/>
      </c>
      <c r="B293" s="44" t="str">
        <f ca="1">IF(COUNTIF($U$2:U1278,A293)=1,VLOOKUP(A293,M:N,2), IF(COUNTIF($U$2:U1278,A293)=0,$B$9,""))</f>
        <v/>
      </c>
      <c r="C293" s="31" t="str">
        <f t="shared" ca="1" si="50"/>
        <v/>
      </c>
      <c r="D293" s="32" t="str">
        <f t="shared" ca="1" si="52"/>
        <v/>
      </c>
      <c r="E293" s="44" t="str">
        <f ca="1">IF(COUNTIF($U$2:U1278,A293)=1,VLOOKUP(A293,O:P,2), IF(COUNTIF($U$2:U1278,A293)=0,$C$9,""))</f>
        <v/>
      </c>
      <c r="F293" s="31" t="str">
        <f t="shared" ca="1" si="53"/>
        <v/>
      </c>
      <c r="G293" s="32" t="str">
        <f t="shared" ca="1" si="54"/>
        <v/>
      </c>
      <c r="H293" s="44" t="str">
        <f ca="1">IF(COUNTIF($U$2:U1278,A293)=1,VLOOKUP(A293,Q:R,2), IF(COUNTIF($U$2:U1278,A293)=0,$D$9,""))</f>
        <v/>
      </c>
      <c r="I293" s="31" t="str">
        <f t="shared" ca="1" si="55"/>
        <v/>
      </c>
      <c r="J293" s="32" t="str">
        <f t="shared" ca="1" si="56"/>
        <v/>
      </c>
      <c r="K293" s="77" t="str">
        <f t="shared" ca="1" si="57"/>
        <v/>
      </c>
      <c r="S293" s="159" t="str">
        <f t="shared" si="48"/>
        <v/>
      </c>
      <c r="T293" s="159" t="str">
        <f t="shared" si="49"/>
        <v/>
      </c>
    </row>
    <row r="294" spans="1:20">
      <c r="A294" s="164" t="str">
        <f t="shared" ca="1" si="51"/>
        <v/>
      </c>
      <c r="B294" s="44" t="str">
        <f ca="1">IF(COUNTIF($U$2:U1279,A294)=1,VLOOKUP(A294,M:N,2), IF(COUNTIF($U$2:U1279,A294)=0,$B$9,""))</f>
        <v/>
      </c>
      <c r="C294" s="31" t="str">
        <f t="shared" ca="1" si="50"/>
        <v/>
      </c>
      <c r="D294" s="32" t="str">
        <f t="shared" ca="1" si="52"/>
        <v/>
      </c>
      <c r="E294" s="44" t="str">
        <f ca="1">IF(COUNTIF($U$2:U1279,A294)=1,VLOOKUP(A294,O:P,2), IF(COUNTIF($U$2:U1279,A294)=0,$C$9,""))</f>
        <v/>
      </c>
      <c r="F294" s="31" t="str">
        <f t="shared" ca="1" si="53"/>
        <v/>
      </c>
      <c r="G294" s="32" t="str">
        <f t="shared" ca="1" si="54"/>
        <v/>
      </c>
      <c r="H294" s="44" t="str">
        <f ca="1">IF(COUNTIF($U$2:U1279,A294)=1,VLOOKUP(A294,Q:R,2), IF(COUNTIF($U$2:U1279,A294)=0,$D$9,""))</f>
        <v/>
      </c>
      <c r="I294" s="31" t="str">
        <f t="shared" ca="1" si="55"/>
        <v/>
      </c>
      <c r="J294" s="32" t="str">
        <f t="shared" ca="1" si="56"/>
        <v/>
      </c>
      <c r="K294" s="77" t="str">
        <f t="shared" ca="1" si="57"/>
        <v/>
      </c>
      <c r="S294" s="159" t="str">
        <f t="shared" si="48"/>
        <v/>
      </c>
      <c r="T294" s="159" t="str">
        <f t="shared" si="49"/>
        <v/>
      </c>
    </row>
    <row r="295" spans="1:20">
      <c r="A295" s="164" t="str">
        <f t="shared" ca="1" si="51"/>
        <v/>
      </c>
      <c r="B295" s="44" t="str">
        <f ca="1">IF(COUNTIF($U$2:U1280,A295)=1,VLOOKUP(A295,M:N,2), IF(COUNTIF($U$2:U1280,A295)=0,$B$9,""))</f>
        <v/>
      </c>
      <c r="C295" s="31" t="str">
        <f t="shared" ca="1" si="50"/>
        <v/>
      </c>
      <c r="D295" s="32" t="str">
        <f t="shared" ca="1" si="52"/>
        <v/>
      </c>
      <c r="E295" s="44" t="str">
        <f ca="1">IF(COUNTIF($U$2:U1280,A295)=1,VLOOKUP(A295,O:P,2), IF(COUNTIF($U$2:U1280,A295)=0,$C$9,""))</f>
        <v/>
      </c>
      <c r="F295" s="31" t="str">
        <f t="shared" ca="1" si="53"/>
        <v/>
      </c>
      <c r="G295" s="32" t="str">
        <f t="shared" ca="1" si="54"/>
        <v/>
      </c>
      <c r="H295" s="44" t="str">
        <f ca="1">IF(COUNTIF($U$2:U1280,A295)=1,VLOOKUP(A295,Q:R,2), IF(COUNTIF($U$2:U1280,A295)=0,$D$9,""))</f>
        <v/>
      </c>
      <c r="I295" s="31" t="str">
        <f t="shared" ca="1" si="55"/>
        <v/>
      </c>
      <c r="J295" s="32" t="str">
        <f t="shared" ca="1" si="56"/>
        <v/>
      </c>
      <c r="K295" s="77" t="str">
        <f t="shared" ca="1" si="57"/>
        <v/>
      </c>
      <c r="S295" s="159" t="str">
        <f t="shared" si="48"/>
        <v/>
      </c>
      <c r="T295" s="159" t="str">
        <f t="shared" si="49"/>
        <v/>
      </c>
    </row>
    <row r="296" spans="1:20">
      <c r="A296" s="164" t="str">
        <f t="shared" ca="1" si="51"/>
        <v/>
      </c>
      <c r="B296" s="44" t="str">
        <f ca="1">IF(COUNTIF($U$2:U1281,A296)=1,VLOOKUP(A296,M:N,2), IF(COUNTIF($U$2:U1281,A296)=0,$B$9,""))</f>
        <v/>
      </c>
      <c r="C296" s="31" t="str">
        <f t="shared" ca="1" si="50"/>
        <v/>
      </c>
      <c r="D296" s="32" t="str">
        <f t="shared" ca="1" si="52"/>
        <v/>
      </c>
      <c r="E296" s="44" t="str">
        <f ca="1">IF(COUNTIF($U$2:U1281,A296)=1,VLOOKUP(A296,O:P,2), IF(COUNTIF($U$2:U1281,A296)=0,$C$9,""))</f>
        <v/>
      </c>
      <c r="F296" s="31" t="str">
        <f t="shared" ca="1" si="53"/>
        <v/>
      </c>
      <c r="G296" s="32" t="str">
        <f t="shared" ca="1" si="54"/>
        <v/>
      </c>
      <c r="H296" s="44" t="str">
        <f ca="1">IF(COUNTIF($U$2:U1281,A296)=1,VLOOKUP(A296,Q:R,2), IF(COUNTIF($U$2:U1281,A296)=0,$D$9,""))</f>
        <v/>
      </c>
      <c r="I296" s="31" t="str">
        <f t="shared" ca="1" si="55"/>
        <v/>
      </c>
      <c r="J296" s="32" t="str">
        <f t="shared" ca="1" si="56"/>
        <v/>
      </c>
      <c r="K296" s="77" t="str">
        <f t="shared" ca="1" si="57"/>
        <v/>
      </c>
      <c r="S296" s="159" t="str">
        <f t="shared" si="48"/>
        <v/>
      </c>
      <c r="T296" s="159" t="str">
        <f t="shared" si="49"/>
        <v/>
      </c>
    </row>
    <row r="297" spans="1:20">
      <c r="A297" s="164" t="str">
        <f t="shared" ca="1" si="51"/>
        <v/>
      </c>
      <c r="B297" s="44" t="str">
        <f ca="1">IF(COUNTIF($U$2:U1282,A297)=1,VLOOKUP(A297,M:N,2), IF(COUNTIF($U$2:U1282,A297)=0,$B$9,""))</f>
        <v/>
      </c>
      <c r="C297" s="31" t="str">
        <f t="shared" ca="1" si="50"/>
        <v/>
      </c>
      <c r="D297" s="32" t="str">
        <f t="shared" ca="1" si="52"/>
        <v/>
      </c>
      <c r="E297" s="44" t="str">
        <f ca="1">IF(COUNTIF($U$2:U1282,A297)=1,VLOOKUP(A297,O:P,2), IF(COUNTIF($U$2:U1282,A297)=0,$C$9,""))</f>
        <v/>
      </c>
      <c r="F297" s="31" t="str">
        <f t="shared" ca="1" si="53"/>
        <v/>
      </c>
      <c r="G297" s="32" t="str">
        <f t="shared" ca="1" si="54"/>
        <v/>
      </c>
      <c r="H297" s="44" t="str">
        <f ca="1">IF(COUNTIF($U$2:U1282,A297)=1,VLOOKUP(A297,Q:R,2), IF(COUNTIF($U$2:U1282,A297)=0,$D$9,""))</f>
        <v/>
      </c>
      <c r="I297" s="31" t="str">
        <f t="shared" ca="1" si="55"/>
        <v/>
      </c>
      <c r="J297" s="32" t="str">
        <f t="shared" ca="1" si="56"/>
        <v/>
      </c>
      <c r="K297" s="77" t="str">
        <f t="shared" ca="1" si="57"/>
        <v/>
      </c>
      <c r="S297" s="159" t="str">
        <f t="shared" si="48"/>
        <v/>
      </c>
      <c r="T297" s="159" t="str">
        <f t="shared" si="49"/>
        <v/>
      </c>
    </row>
    <row r="298" spans="1:20">
      <c r="A298" s="164" t="str">
        <f t="shared" ca="1" si="51"/>
        <v/>
      </c>
      <c r="B298" s="44" t="str">
        <f ca="1">IF(COUNTIF($U$2:U1283,A298)=1,VLOOKUP(A298,M:N,2), IF(COUNTIF($U$2:U1283,A298)=0,$B$9,""))</f>
        <v/>
      </c>
      <c r="C298" s="31" t="str">
        <f t="shared" ca="1" si="50"/>
        <v/>
      </c>
      <c r="D298" s="32" t="str">
        <f t="shared" ca="1" si="52"/>
        <v/>
      </c>
      <c r="E298" s="44" t="str">
        <f ca="1">IF(COUNTIF($U$2:U1283,A298)=1,VLOOKUP(A298,O:P,2), IF(COUNTIF($U$2:U1283,A298)=0,$C$9,""))</f>
        <v/>
      </c>
      <c r="F298" s="31" t="str">
        <f t="shared" ca="1" si="53"/>
        <v/>
      </c>
      <c r="G298" s="32" t="str">
        <f t="shared" ca="1" si="54"/>
        <v/>
      </c>
      <c r="H298" s="44" t="str">
        <f ca="1">IF(COUNTIF($U$2:U1283,A298)=1,VLOOKUP(A298,Q:R,2), IF(COUNTIF($U$2:U1283,A298)=0,$D$9,""))</f>
        <v/>
      </c>
      <c r="I298" s="31" t="str">
        <f t="shared" ca="1" si="55"/>
        <v/>
      </c>
      <c r="J298" s="32" t="str">
        <f t="shared" ca="1" si="56"/>
        <v/>
      </c>
      <c r="K298" s="77" t="str">
        <f t="shared" ca="1" si="57"/>
        <v/>
      </c>
      <c r="S298" s="159" t="str">
        <f t="shared" si="48"/>
        <v/>
      </c>
      <c r="T298" s="159" t="str">
        <f t="shared" si="49"/>
        <v/>
      </c>
    </row>
    <row r="299" spans="1:20">
      <c r="A299" s="164" t="str">
        <f t="shared" ca="1" si="51"/>
        <v/>
      </c>
      <c r="B299" s="44" t="str">
        <f ca="1">IF(COUNTIF($U$2:U1284,A299)=1,VLOOKUP(A299,M:N,2), IF(COUNTIF($U$2:U1284,A299)=0,$B$9,""))</f>
        <v/>
      </c>
      <c r="C299" s="31" t="str">
        <f t="shared" ca="1" si="50"/>
        <v/>
      </c>
      <c r="D299" s="32" t="str">
        <f t="shared" ca="1" si="52"/>
        <v/>
      </c>
      <c r="E299" s="44" t="str">
        <f ca="1">IF(COUNTIF($U$2:U1284,A299)=1,VLOOKUP(A299,O:P,2), IF(COUNTIF($U$2:U1284,A299)=0,$C$9,""))</f>
        <v/>
      </c>
      <c r="F299" s="31" t="str">
        <f t="shared" ca="1" si="53"/>
        <v/>
      </c>
      <c r="G299" s="32" t="str">
        <f t="shared" ca="1" si="54"/>
        <v/>
      </c>
      <c r="H299" s="44" t="str">
        <f ca="1">IF(COUNTIF($U$2:U1284,A299)=1,VLOOKUP(A299,Q:R,2), IF(COUNTIF($U$2:U1284,A299)=0,$D$9,""))</f>
        <v/>
      </c>
      <c r="I299" s="31" t="str">
        <f t="shared" ca="1" si="55"/>
        <v/>
      </c>
      <c r="J299" s="32" t="str">
        <f t="shared" ca="1" si="56"/>
        <v/>
      </c>
      <c r="K299" s="77" t="str">
        <f t="shared" ca="1" si="57"/>
        <v/>
      </c>
      <c r="S299" s="159" t="str">
        <f t="shared" si="48"/>
        <v/>
      </c>
      <c r="T299" s="159" t="str">
        <f t="shared" si="49"/>
        <v/>
      </c>
    </row>
    <row r="300" spans="1:20">
      <c r="A300" s="164" t="str">
        <f t="shared" ca="1" si="51"/>
        <v/>
      </c>
      <c r="B300" s="44" t="str">
        <f ca="1">IF(COUNTIF($U$2:U1285,A300)=1,VLOOKUP(A300,M:N,2), IF(COUNTIF($U$2:U1285,A300)=0,$B$9,""))</f>
        <v/>
      </c>
      <c r="C300" s="31" t="str">
        <f t="shared" ca="1" si="50"/>
        <v/>
      </c>
      <c r="D300" s="32" t="str">
        <f t="shared" ca="1" si="52"/>
        <v/>
      </c>
      <c r="E300" s="44" t="str">
        <f ca="1">IF(COUNTIF($U$2:U1285,A300)=1,VLOOKUP(A300,O:P,2), IF(COUNTIF($U$2:U1285,A300)=0,$C$9,""))</f>
        <v/>
      </c>
      <c r="F300" s="31" t="str">
        <f t="shared" ca="1" si="53"/>
        <v/>
      </c>
      <c r="G300" s="32" t="str">
        <f t="shared" ca="1" si="54"/>
        <v/>
      </c>
      <c r="H300" s="44" t="str">
        <f ca="1">IF(COUNTIF($U$2:U1285,A300)=1,VLOOKUP(A300,Q:R,2), IF(COUNTIF($U$2:U1285,A300)=0,$D$9,""))</f>
        <v/>
      </c>
      <c r="I300" s="31" t="str">
        <f t="shared" ca="1" si="55"/>
        <v/>
      </c>
      <c r="J300" s="32" t="str">
        <f t="shared" ca="1" si="56"/>
        <v/>
      </c>
      <c r="K300" s="77" t="str">
        <f t="shared" ca="1" si="57"/>
        <v/>
      </c>
      <c r="S300" s="159" t="str">
        <f t="shared" si="48"/>
        <v/>
      </c>
      <c r="T300" s="159" t="str">
        <f t="shared" si="49"/>
        <v/>
      </c>
    </row>
    <row r="301" spans="1:20">
      <c r="A301" s="164" t="str">
        <f t="shared" ca="1" si="51"/>
        <v/>
      </c>
      <c r="B301" s="44" t="str">
        <f ca="1">IF(COUNTIF($U$2:U1286,A301)=1,VLOOKUP(A301,M:N,2), IF(COUNTIF($U$2:U1286,A301)=0,$B$9,""))</f>
        <v/>
      </c>
      <c r="C301" s="31" t="str">
        <f t="shared" ca="1" si="50"/>
        <v/>
      </c>
      <c r="D301" s="32" t="str">
        <f t="shared" ca="1" si="52"/>
        <v/>
      </c>
      <c r="E301" s="44" t="str">
        <f ca="1">IF(COUNTIF($U$2:U1286,A301)=1,VLOOKUP(A301,O:P,2), IF(COUNTIF($U$2:U1286,A301)=0,$C$9,""))</f>
        <v/>
      </c>
      <c r="F301" s="31" t="str">
        <f t="shared" ca="1" si="53"/>
        <v/>
      </c>
      <c r="G301" s="32" t="str">
        <f t="shared" ca="1" si="54"/>
        <v/>
      </c>
      <c r="H301" s="44" t="str">
        <f ca="1">IF(COUNTIF($U$2:U1286,A301)=1,VLOOKUP(A301,Q:R,2), IF(COUNTIF($U$2:U1286,A301)=0,$D$9,""))</f>
        <v/>
      </c>
      <c r="I301" s="31" t="str">
        <f t="shared" ca="1" si="55"/>
        <v/>
      </c>
      <c r="J301" s="32" t="str">
        <f t="shared" ca="1" si="56"/>
        <v/>
      </c>
      <c r="K301" s="77" t="str">
        <f t="shared" ca="1" si="57"/>
        <v/>
      </c>
      <c r="S301" s="159" t="str">
        <f t="shared" si="48"/>
        <v/>
      </c>
      <c r="T301" s="159" t="str">
        <f t="shared" si="49"/>
        <v/>
      </c>
    </row>
    <row r="302" spans="1:20">
      <c r="A302" s="164" t="str">
        <f t="shared" ca="1" si="51"/>
        <v/>
      </c>
      <c r="B302" s="44" t="str">
        <f ca="1">IF(COUNTIF($U$2:U1287,A302)=1,VLOOKUP(A302,M:N,2), IF(COUNTIF($U$2:U1287,A302)=0,$B$9,""))</f>
        <v/>
      </c>
      <c r="C302" s="31" t="str">
        <f t="shared" ca="1" si="50"/>
        <v/>
      </c>
      <c r="D302" s="32" t="str">
        <f t="shared" ca="1" si="52"/>
        <v/>
      </c>
      <c r="E302" s="44" t="str">
        <f ca="1">IF(COUNTIF($U$2:U1287,A302)=1,VLOOKUP(A302,O:P,2), IF(COUNTIF($U$2:U1287,A302)=0,$C$9,""))</f>
        <v/>
      </c>
      <c r="F302" s="31" t="str">
        <f t="shared" ca="1" si="53"/>
        <v/>
      </c>
      <c r="G302" s="32" t="str">
        <f t="shared" ca="1" si="54"/>
        <v/>
      </c>
      <c r="H302" s="44" t="str">
        <f ca="1">IF(COUNTIF($U$2:U1287,A302)=1,VLOOKUP(A302,Q:R,2), IF(COUNTIF($U$2:U1287,A302)=0,$D$9,""))</f>
        <v/>
      </c>
      <c r="I302" s="31" t="str">
        <f t="shared" ca="1" si="55"/>
        <v/>
      </c>
      <c r="J302" s="32" t="str">
        <f t="shared" ca="1" si="56"/>
        <v/>
      </c>
      <c r="K302" s="77" t="str">
        <f t="shared" ca="1" si="57"/>
        <v/>
      </c>
      <c r="S302" s="159" t="str">
        <f t="shared" si="48"/>
        <v/>
      </c>
      <c r="T302" s="159" t="str">
        <f t="shared" si="49"/>
        <v/>
      </c>
    </row>
    <row r="303" spans="1:20">
      <c r="A303" s="164" t="str">
        <f t="shared" ca="1" si="51"/>
        <v/>
      </c>
      <c r="B303" s="44" t="str">
        <f ca="1">IF(COUNTIF($U$2:U1288,A303)=1,VLOOKUP(A303,M:N,2), IF(COUNTIF($U$2:U1288,A303)=0,$B$9,""))</f>
        <v/>
      </c>
      <c r="C303" s="31" t="str">
        <f t="shared" ca="1" si="50"/>
        <v/>
      </c>
      <c r="D303" s="32" t="str">
        <f t="shared" ca="1" si="52"/>
        <v/>
      </c>
      <c r="E303" s="44" t="str">
        <f ca="1">IF(COUNTIF($U$2:U1288,A303)=1,VLOOKUP(A303,O:P,2), IF(COUNTIF($U$2:U1288,A303)=0,$C$9,""))</f>
        <v/>
      </c>
      <c r="F303" s="31" t="str">
        <f t="shared" ca="1" si="53"/>
        <v/>
      </c>
      <c r="G303" s="32" t="str">
        <f t="shared" ca="1" si="54"/>
        <v/>
      </c>
      <c r="H303" s="44" t="str">
        <f ca="1">IF(COUNTIF($U$2:U1288,A303)=1,VLOOKUP(A303,Q:R,2), IF(COUNTIF($U$2:U1288,A303)=0,$D$9,""))</f>
        <v/>
      </c>
      <c r="I303" s="31" t="str">
        <f t="shared" ca="1" si="55"/>
        <v/>
      </c>
      <c r="J303" s="32" t="str">
        <f t="shared" ca="1" si="56"/>
        <v/>
      </c>
      <c r="K303" s="77" t="str">
        <f t="shared" ca="1" si="57"/>
        <v/>
      </c>
      <c r="S303" s="159" t="str">
        <f t="shared" si="48"/>
        <v/>
      </c>
      <c r="T303" s="159" t="str">
        <f t="shared" si="49"/>
        <v/>
      </c>
    </row>
    <row r="304" spans="1:20">
      <c r="A304" s="164" t="str">
        <f t="shared" ca="1" si="51"/>
        <v/>
      </c>
      <c r="B304" s="44" t="str">
        <f ca="1">IF(COUNTIF($U$2:U1289,A304)=1,VLOOKUP(A304,M:N,2), IF(COUNTIF($U$2:U1289,A304)=0,$B$9,""))</f>
        <v/>
      </c>
      <c r="C304" s="31" t="str">
        <f t="shared" ca="1" si="50"/>
        <v/>
      </c>
      <c r="D304" s="32" t="str">
        <f t="shared" ca="1" si="52"/>
        <v/>
      </c>
      <c r="E304" s="44" t="str">
        <f ca="1">IF(COUNTIF($U$2:U1289,A304)=1,VLOOKUP(A304,O:P,2), IF(COUNTIF($U$2:U1289,A304)=0,$C$9,""))</f>
        <v/>
      </c>
      <c r="F304" s="31" t="str">
        <f t="shared" ca="1" si="53"/>
        <v/>
      </c>
      <c r="G304" s="32" t="str">
        <f t="shared" ca="1" si="54"/>
        <v/>
      </c>
      <c r="H304" s="44" t="str">
        <f ca="1">IF(COUNTIF($U$2:U1289,A304)=1,VLOOKUP(A304,Q:R,2), IF(COUNTIF($U$2:U1289,A304)=0,$D$9,""))</f>
        <v/>
      </c>
      <c r="I304" s="31" t="str">
        <f t="shared" ca="1" si="55"/>
        <v/>
      </c>
      <c r="J304" s="32" t="str">
        <f t="shared" ca="1" si="56"/>
        <v/>
      </c>
      <c r="K304" s="77" t="str">
        <f t="shared" ca="1" si="57"/>
        <v/>
      </c>
      <c r="S304" s="159" t="str">
        <f t="shared" si="48"/>
        <v/>
      </c>
      <c r="T304" s="159" t="str">
        <f t="shared" si="49"/>
        <v/>
      </c>
    </row>
    <row r="305" spans="1:20">
      <c r="A305" s="164" t="str">
        <f t="shared" ca="1" si="51"/>
        <v/>
      </c>
      <c r="B305" s="44" t="str">
        <f ca="1">IF(COUNTIF($U$2:U1290,A305)=1,VLOOKUP(A305,M:N,2), IF(COUNTIF($U$2:U1290,A305)=0,$B$9,""))</f>
        <v/>
      </c>
      <c r="C305" s="31" t="str">
        <f t="shared" ca="1" si="50"/>
        <v/>
      </c>
      <c r="D305" s="32" t="str">
        <f t="shared" ca="1" si="52"/>
        <v/>
      </c>
      <c r="E305" s="44" t="str">
        <f ca="1">IF(COUNTIF($U$2:U1290,A305)=1,VLOOKUP(A305,O:P,2), IF(COUNTIF($U$2:U1290,A305)=0,$C$9,""))</f>
        <v/>
      </c>
      <c r="F305" s="31" t="str">
        <f t="shared" ca="1" si="53"/>
        <v/>
      </c>
      <c r="G305" s="32" t="str">
        <f t="shared" ca="1" si="54"/>
        <v/>
      </c>
      <c r="H305" s="44" t="str">
        <f ca="1">IF(COUNTIF($U$2:U1290,A305)=1,VLOOKUP(A305,Q:R,2), IF(COUNTIF($U$2:U1290,A305)=0,$D$9,""))</f>
        <v/>
      </c>
      <c r="I305" s="31" t="str">
        <f t="shared" ca="1" si="55"/>
        <v/>
      </c>
      <c r="J305" s="32" t="str">
        <f t="shared" ca="1" si="56"/>
        <v/>
      </c>
      <c r="K305" s="77" t="str">
        <f t="shared" ca="1" si="57"/>
        <v/>
      </c>
      <c r="S305" s="159" t="str">
        <f t="shared" si="48"/>
        <v/>
      </c>
      <c r="T305" s="159" t="str">
        <f t="shared" si="49"/>
        <v/>
      </c>
    </row>
    <row r="306" spans="1:20">
      <c r="A306" s="164" t="str">
        <f t="shared" ca="1" si="51"/>
        <v/>
      </c>
      <c r="B306" s="44" t="str">
        <f ca="1">IF(COUNTIF($U$2:U1291,A306)=1,VLOOKUP(A306,M:N,2), IF(COUNTIF($U$2:U1291,A306)=0,$B$9,""))</f>
        <v/>
      </c>
      <c r="C306" s="31" t="str">
        <f t="shared" ca="1" si="50"/>
        <v/>
      </c>
      <c r="D306" s="32" t="str">
        <f t="shared" ca="1" si="52"/>
        <v/>
      </c>
      <c r="E306" s="44" t="str">
        <f ca="1">IF(COUNTIF($U$2:U1291,A306)=1,VLOOKUP(A306,O:P,2), IF(COUNTIF($U$2:U1291,A306)=0,$C$9,""))</f>
        <v/>
      </c>
      <c r="F306" s="31" t="str">
        <f t="shared" ca="1" si="53"/>
        <v/>
      </c>
      <c r="G306" s="32" t="str">
        <f t="shared" ca="1" si="54"/>
        <v/>
      </c>
      <c r="H306" s="44" t="str">
        <f ca="1">IF(COUNTIF($U$2:U1291,A306)=1,VLOOKUP(A306,Q:R,2), IF(COUNTIF($U$2:U1291,A306)=0,$D$9,""))</f>
        <v/>
      </c>
      <c r="I306" s="31" t="str">
        <f t="shared" ca="1" si="55"/>
        <v/>
      </c>
      <c r="J306" s="32" t="str">
        <f t="shared" ca="1" si="56"/>
        <v/>
      </c>
      <c r="K306" s="77" t="str">
        <f t="shared" ca="1" si="57"/>
        <v/>
      </c>
      <c r="S306" s="159" t="str">
        <f t="shared" si="48"/>
        <v/>
      </c>
      <c r="T306" s="159" t="str">
        <f t="shared" si="49"/>
        <v/>
      </c>
    </row>
    <row r="307" spans="1:20">
      <c r="A307" s="164" t="str">
        <f t="shared" ca="1" si="51"/>
        <v/>
      </c>
      <c r="B307" s="44" t="str">
        <f ca="1">IF(COUNTIF($U$2:U1292,A307)=1,VLOOKUP(A307,M:N,2), IF(COUNTIF($U$2:U1292,A307)=0,$B$9,""))</f>
        <v/>
      </c>
      <c r="C307" s="31" t="str">
        <f t="shared" ca="1" si="50"/>
        <v/>
      </c>
      <c r="D307" s="32" t="str">
        <f t="shared" ca="1" si="52"/>
        <v/>
      </c>
      <c r="E307" s="44" t="str">
        <f ca="1">IF(COUNTIF($U$2:U1292,A307)=1,VLOOKUP(A307,O:P,2), IF(COUNTIF($U$2:U1292,A307)=0,$C$9,""))</f>
        <v/>
      </c>
      <c r="F307" s="31" t="str">
        <f t="shared" ca="1" si="53"/>
        <v/>
      </c>
      <c r="G307" s="32" t="str">
        <f t="shared" ca="1" si="54"/>
        <v/>
      </c>
      <c r="H307" s="44" t="str">
        <f ca="1">IF(COUNTIF($U$2:U1292,A307)=1,VLOOKUP(A307,Q:R,2), IF(COUNTIF($U$2:U1292,A307)=0,$D$9,""))</f>
        <v/>
      </c>
      <c r="I307" s="31" t="str">
        <f t="shared" ca="1" si="55"/>
        <v/>
      </c>
      <c r="J307" s="32" t="str">
        <f t="shared" ca="1" si="56"/>
        <v/>
      </c>
      <c r="K307" s="77" t="str">
        <f t="shared" ca="1" si="57"/>
        <v/>
      </c>
      <c r="S307" s="159" t="str">
        <f t="shared" si="48"/>
        <v/>
      </c>
      <c r="T307" s="159" t="str">
        <f t="shared" si="49"/>
        <v/>
      </c>
    </row>
    <row r="308" spans="1:20">
      <c r="A308" s="164" t="str">
        <f t="shared" ca="1" si="51"/>
        <v/>
      </c>
      <c r="B308" s="44" t="str">
        <f ca="1">IF(COUNTIF($U$2:U1293,A308)=1,VLOOKUP(A308,M:N,2), IF(COUNTIF($U$2:U1293,A308)=0,$B$9,""))</f>
        <v/>
      </c>
      <c r="C308" s="31" t="str">
        <f t="shared" ca="1" si="50"/>
        <v/>
      </c>
      <c r="D308" s="32" t="str">
        <f t="shared" ca="1" si="52"/>
        <v/>
      </c>
      <c r="E308" s="44" t="str">
        <f ca="1">IF(COUNTIF($U$2:U1293,A308)=1,VLOOKUP(A308,O:P,2), IF(COUNTIF($U$2:U1293,A308)=0,$C$9,""))</f>
        <v/>
      </c>
      <c r="F308" s="31" t="str">
        <f t="shared" ca="1" si="53"/>
        <v/>
      </c>
      <c r="G308" s="32" t="str">
        <f t="shared" ca="1" si="54"/>
        <v/>
      </c>
      <c r="H308" s="44" t="str">
        <f ca="1">IF(COUNTIF($U$2:U1293,A308)=1,VLOOKUP(A308,Q:R,2), IF(COUNTIF($U$2:U1293,A308)=0,$D$9,""))</f>
        <v/>
      </c>
      <c r="I308" s="31" t="str">
        <f t="shared" ca="1" si="55"/>
        <v/>
      </c>
      <c r="J308" s="32" t="str">
        <f t="shared" ca="1" si="56"/>
        <v/>
      </c>
      <c r="K308" s="77" t="str">
        <f t="shared" ca="1" si="57"/>
        <v/>
      </c>
      <c r="S308" s="159" t="str">
        <f t="shared" si="48"/>
        <v/>
      </c>
      <c r="T308" s="159" t="str">
        <f t="shared" si="49"/>
        <v/>
      </c>
    </row>
    <row r="309" spans="1:20">
      <c r="A309" s="164" t="str">
        <f t="shared" ca="1" si="51"/>
        <v/>
      </c>
      <c r="B309" s="44" t="str">
        <f ca="1">IF(COUNTIF($U$2:U1294,A309)=1,VLOOKUP(A309,M:N,2), IF(COUNTIF($U$2:U1294,A309)=0,$B$9,""))</f>
        <v/>
      </c>
      <c r="C309" s="31" t="str">
        <f t="shared" ca="1" si="50"/>
        <v/>
      </c>
      <c r="D309" s="32" t="str">
        <f t="shared" ca="1" si="52"/>
        <v/>
      </c>
      <c r="E309" s="44" t="str">
        <f ca="1">IF(COUNTIF($U$2:U1294,A309)=1,VLOOKUP(A309,O:P,2), IF(COUNTIF($U$2:U1294,A309)=0,$C$9,""))</f>
        <v/>
      </c>
      <c r="F309" s="31" t="str">
        <f t="shared" ca="1" si="53"/>
        <v/>
      </c>
      <c r="G309" s="32" t="str">
        <f t="shared" ca="1" si="54"/>
        <v/>
      </c>
      <c r="H309" s="44" t="str">
        <f ca="1">IF(COUNTIF($U$2:U1294,A309)=1,VLOOKUP(A309,Q:R,2), IF(COUNTIF($U$2:U1294,A309)=0,$D$9,""))</f>
        <v/>
      </c>
      <c r="I309" s="31" t="str">
        <f t="shared" ca="1" si="55"/>
        <v/>
      </c>
      <c r="J309" s="32" t="str">
        <f t="shared" ca="1" si="56"/>
        <v/>
      </c>
      <c r="K309" s="77" t="str">
        <f t="shared" ca="1" si="57"/>
        <v/>
      </c>
      <c r="S309" s="159" t="str">
        <f t="shared" si="48"/>
        <v/>
      </c>
      <c r="T309" s="159" t="str">
        <f t="shared" si="49"/>
        <v/>
      </c>
    </row>
    <row r="310" spans="1:20">
      <c r="A310" s="164" t="str">
        <f t="shared" ca="1" si="51"/>
        <v/>
      </c>
      <c r="B310" s="44" t="str">
        <f ca="1">IF(COUNTIF($U$2:U1295,A310)=1,VLOOKUP(A310,M:N,2), IF(COUNTIF($U$2:U1295,A310)=0,$B$9,""))</f>
        <v/>
      </c>
      <c r="C310" s="31" t="str">
        <f t="shared" ca="1" si="50"/>
        <v/>
      </c>
      <c r="D310" s="32" t="str">
        <f t="shared" ca="1" si="52"/>
        <v/>
      </c>
      <c r="E310" s="44" t="str">
        <f ca="1">IF(COUNTIF($U$2:U1295,A310)=1,VLOOKUP(A310,O:P,2), IF(COUNTIF($U$2:U1295,A310)=0,$C$9,""))</f>
        <v/>
      </c>
      <c r="F310" s="31" t="str">
        <f t="shared" ca="1" si="53"/>
        <v/>
      </c>
      <c r="G310" s="32" t="str">
        <f t="shared" ca="1" si="54"/>
        <v/>
      </c>
      <c r="H310" s="44" t="str">
        <f ca="1">IF(COUNTIF($U$2:U1295,A310)=1,VLOOKUP(A310,Q:R,2), IF(COUNTIF($U$2:U1295,A310)=0,$D$9,""))</f>
        <v/>
      </c>
      <c r="I310" s="31" t="str">
        <f t="shared" ca="1" si="55"/>
        <v/>
      </c>
      <c r="J310" s="32" t="str">
        <f t="shared" ca="1" si="56"/>
        <v/>
      </c>
      <c r="K310" s="77" t="str">
        <f t="shared" ca="1" si="57"/>
        <v/>
      </c>
      <c r="S310" s="159" t="str">
        <f t="shared" si="48"/>
        <v/>
      </c>
      <c r="T310" s="159" t="str">
        <f t="shared" si="49"/>
        <v/>
      </c>
    </row>
    <row r="311" spans="1:20">
      <c r="A311" s="164" t="str">
        <f t="shared" ca="1" si="51"/>
        <v/>
      </c>
      <c r="B311" s="44" t="str">
        <f ca="1">IF(COUNTIF($U$2:U1296,A311)=1,VLOOKUP(A311,M:N,2), IF(COUNTIF($U$2:U1296,A311)=0,$B$9,""))</f>
        <v/>
      </c>
      <c r="C311" s="31" t="str">
        <f t="shared" ca="1" si="50"/>
        <v/>
      </c>
      <c r="D311" s="32" t="str">
        <f t="shared" ca="1" si="52"/>
        <v/>
      </c>
      <c r="E311" s="44" t="str">
        <f ca="1">IF(COUNTIF($U$2:U1296,A311)=1,VLOOKUP(A311,O:P,2), IF(COUNTIF($U$2:U1296,A311)=0,$C$9,""))</f>
        <v/>
      </c>
      <c r="F311" s="31" t="str">
        <f t="shared" ca="1" si="53"/>
        <v/>
      </c>
      <c r="G311" s="32" t="str">
        <f t="shared" ca="1" si="54"/>
        <v/>
      </c>
      <c r="H311" s="44" t="str">
        <f ca="1">IF(COUNTIF($U$2:U1296,A311)=1,VLOOKUP(A311,Q:R,2), IF(COUNTIF($U$2:U1296,A311)=0,$D$9,""))</f>
        <v/>
      </c>
      <c r="I311" s="31" t="str">
        <f t="shared" ca="1" si="55"/>
        <v/>
      </c>
      <c r="J311" s="32" t="str">
        <f t="shared" ca="1" si="56"/>
        <v/>
      </c>
      <c r="K311" s="77" t="str">
        <f t="shared" ca="1" si="57"/>
        <v/>
      </c>
      <c r="S311" s="159" t="str">
        <f t="shared" si="48"/>
        <v/>
      </c>
      <c r="T311" s="159" t="str">
        <f t="shared" si="49"/>
        <v/>
      </c>
    </row>
    <row r="312" spans="1:20">
      <c r="A312" s="164" t="str">
        <f t="shared" ca="1" si="51"/>
        <v/>
      </c>
      <c r="B312" s="44" t="str">
        <f ca="1">IF(COUNTIF($U$2:U1297,A312)=1,VLOOKUP(A312,M:N,2), IF(COUNTIF($U$2:U1297,A312)=0,$B$9,""))</f>
        <v/>
      </c>
      <c r="C312" s="31" t="str">
        <f t="shared" ca="1" si="50"/>
        <v/>
      </c>
      <c r="D312" s="32" t="str">
        <f t="shared" ca="1" si="52"/>
        <v/>
      </c>
      <c r="E312" s="44" t="str">
        <f ca="1">IF(COUNTIF($U$2:U1297,A312)=1,VLOOKUP(A312,O:P,2), IF(COUNTIF($U$2:U1297,A312)=0,$C$9,""))</f>
        <v/>
      </c>
      <c r="F312" s="31" t="str">
        <f t="shared" ca="1" si="53"/>
        <v/>
      </c>
      <c r="G312" s="32" t="str">
        <f t="shared" ca="1" si="54"/>
        <v/>
      </c>
      <c r="H312" s="44" t="str">
        <f ca="1">IF(COUNTIF($U$2:U1297,A312)=1,VLOOKUP(A312,Q:R,2), IF(COUNTIF($U$2:U1297,A312)=0,$D$9,""))</f>
        <v/>
      </c>
      <c r="I312" s="31" t="str">
        <f t="shared" ca="1" si="55"/>
        <v/>
      </c>
      <c r="J312" s="32" t="str">
        <f t="shared" ca="1" si="56"/>
        <v/>
      </c>
      <c r="K312" s="77" t="str">
        <f t="shared" ca="1" si="57"/>
        <v/>
      </c>
      <c r="S312" s="159" t="str">
        <f t="shared" si="48"/>
        <v/>
      </c>
      <c r="T312" s="159" t="str">
        <f t="shared" si="49"/>
        <v/>
      </c>
    </row>
    <row r="313" spans="1:20">
      <c r="A313" s="164" t="str">
        <f t="shared" ca="1" si="51"/>
        <v/>
      </c>
      <c r="B313" s="44" t="str">
        <f ca="1">IF(COUNTIF($U$2:U1298,A313)=1,VLOOKUP(A313,M:N,2), IF(COUNTIF($U$2:U1298,A313)=0,$B$9,""))</f>
        <v/>
      </c>
      <c r="C313" s="31" t="str">
        <f t="shared" ca="1" si="50"/>
        <v/>
      </c>
      <c r="D313" s="32" t="str">
        <f t="shared" ca="1" si="52"/>
        <v/>
      </c>
      <c r="E313" s="44" t="str">
        <f ca="1">IF(COUNTIF($U$2:U1298,A313)=1,VLOOKUP(A313,O:P,2), IF(COUNTIF($U$2:U1298,A313)=0,$C$9,""))</f>
        <v/>
      </c>
      <c r="F313" s="31" t="str">
        <f t="shared" ca="1" si="53"/>
        <v/>
      </c>
      <c r="G313" s="32" t="str">
        <f t="shared" ca="1" si="54"/>
        <v/>
      </c>
      <c r="H313" s="44" t="str">
        <f ca="1">IF(COUNTIF($U$2:U1298,A313)=1,VLOOKUP(A313,Q:R,2), IF(COUNTIF($U$2:U1298,A313)=0,$D$9,""))</f>
        <v/>
      </c>
      <c r="I313" s="31" t="str">
        <f t="shared" ca="1" si="55"/>
        <v/>
      </c>
      <c r="J313" s="32" t="str">
        <f t="shared" ca="1" si="56"/>
        <v/>
      </c>
      <c r="K313" s="77" t="str">
        <f t="shared" ca="1" si="57"/>
        <v/>
      </c>
      <c r="S313" s="159" t="str">
        <f t="shared" si="48"/>
        <v/>
      </c>
      <c r="T313" s="159" t="str">
        <f t="shared" si="49"/>
        <v/>
      </c>
    </row>
    <row r="314" spans="1:20">
      <c r="A314" s="164" t="str">
        <f t="shared" ca="1" si="51"/>
        <v/>
      </c>
      <c r="B314" s="44" t="str">
        <f ca="1">IF(COUNTIF($U$2:U1299,A314)=1,VLOOKUP(A314,M:N,2), IF(COUNTIF($U$2:U1299,A314)=0,$B$9,""))</f>
        <v/>
      </c>
      <c r="C314" s="31" t="str">
        <f t="shared" ca="1" si="50"/>
        <v/>
      </c>
      <c r="D314" s="32" t="str">
        <f t="shared" ca="1" si="52"/>
        <v/>
      </c>
      <c r="E314" s="44" t="str">
        <f ca="1">IF(COUNTIF($U$2:U1299,A314)=1,VLOOKUP(A314,O:P,2), IF(COUNTIF($U$2:U1299,A314)=0,$C$9,""))</f>
        <v/>
      </c>
      <c r="F314" s="31" t="str">
        <f t="shared" ca="1" si="53"/>
        <v/>
      </c>
      <c r="G314" s="32" t="str">
        <f t="shared" ca="1" si="54"/>
        <v/>
      </c>
      <c r="H314" s="44" t="str">
        <f ca="1">IF(COUNTIF($U$2:U1299,A314)=1,VLOOKUP(A314,Q:R,2), IF(COUNTIF($U$2:U1299,A314)=0,$D$9,""))</f>
        <v/>
      </c>
      <c r="I314" s="31" t="str">
        <f t="shared" ca="1" si="55"/>
        <v/>
      </c>
      <c r="J314" s="32" t="str">
        <f t="shared" ca="1" si="56"/>
        <v/>
      </c>
      <c r="K314" s="77" t="str">
        <f t="shared" ca="1" si="57"/>
        <v/>
      </c>
      <c r="S314" s="159" t="str">
        <f t="shared" si="48"/>
        <v/>
      </c>
      <c r="T314" s="159" t="str">
        <f t="shared" si="49"/>
        <v/>
      </c>
    </row>
    <row r="315" spans="1:20">
      <c r="A315" s="164" t="str">
        <f t="shared" ca="1" si="51"/>
        <v/>
      </c>
      <c r="B315" s="44" t="str">
        <f ca="1">IF(COUNTIF($U$2:U1300,A315)=1,VLOOKUP(A315,M:N,2), IF(COUNTIF($U$2:U1300,A315)=0,$B$9,""))</f>
        <v/>
      </c>
      <c r="C315" s="31" t="str">
        <f t="shared" ca="1" si="50"/>
        <v/>
      </c>
      <c r="D315" s="32" t="str">
        <f t="shared" ca="1" si="52"/>
        <v/>
      </c>
      <c r="E315" s="44" t="str">
        <f ca="1">IF(COUNTIF($U$2:U1300,A315)=1,VLOOKUP(A315,O:P,2), IF(COUNTIF($U$2:U1300,A315)=0,$C$9,""))</f>
        <v/>
      </c>
      <c r="F315" s="31" t="str">
        <f t="shared" ca="1" si="53"/>
        <v/>
      </c>
      <c r="G315" s="32" t="str">
        <f t="shared" ca="1" si="54"/>
        <v/>
      </c>
      <c r="H315" s="44" t="str">
        <f ca="1">IF(COUNTIF($U$2:U1300,A315)=1,VLOOKUP(A315,Q:R,2), IF(COUNTIF($U$2:U1300,A315)=0,$D$9,""))</f>
        <v/>
      </c>
      <c r="I315" s="31" t="str">
        <f t="shared" ca="1" si="55"/>
        <v/>
      </c>
      <c r="J315" s="32" t="str">
        <f t="shared" ca="1" si="56"/>
        <v/>
      </c>
      <c r="K315" s="77" t="str">
        <f t="shared" ca="1" si="57"/>
        <v/>
      </c>
      <c r="S315" s="159" t="str">
        <f t="shared" si="48"/>
        <v/>
      </c>
      <c r="T315" s="159" t="str">
        <f t="shared" si="49"/>
        <v/>
      </c>
    </row>
    <row r="316" spans="1:20">
      <c r="A316" s="164" t="str">
        <f t="shared" ca="1" si="51"/>
        <v/>
      </c>
      <c r="B316" s="44" t="str">
        <f ca="1">IF(COUNTIF($U$2:U1301,A316)=1,VLOOKUP(A316,M:N,2), IF(COUNTIF($U$2:U1301,A316)=0,$B$9,""))</f>
        <v/>
      </c>
      <c r="C316" s="31" t="str">
        <f t="shared" ca="1" si="50"/>
        <v/>
      </c>
      <c r="D316" s="32" t="str">
        <f t="shared" ca="1" si="52"/>
        <v/>
      </c>
      <c r="E316" s="44" t="str">
        <f ca="1">IF(COUNTIF($U$2:U1301,A316)=1,VLOOKUP(A316,O:P,2), IF(COUNTIF($U$2:U1301,A316)=0,$C$9,""))</f>
        <v/>
      </c>
      <c r="F316" s="31" t="str">
        <f t="shared" ca="1" si="53"/>
        <v/>
      </c>
      <c r="G316" s="32" t="str">
        <f t="shared" ca="1" si="54"/>
        <v/>
      </c>
      <c r="H316" s="44" t="str">
        <f ca="1">IF(COUNTIF($U$2:U1301,A316)=1,VLOOKUP(A316,Q:R,2), IF(COUNTIF($U$2:U1301,A316)=0,$D$9,""))</f>
        <v/>
      </c>
      <c r="I316" s="31" t="str">
        <f t="shared" ca="1" si="55"/>
        <v/>
      </c>
      <c r="J316" s="32" t="str">
        <f t="shared" ca="1" si="56"/>
        <v/>
      </c>
      <c r="K316" s="77" t="str">
        <f t="shared" ca="1" si="57"/>
        <v/>
      </c>
      <c r="S316" s="159" t="str">
        <f t="shared" si="48"/>
        <v/>
      </c>
      <c r="T316" s="159" t="str">
        <f t="shared" si="49"/>
        <v/>
      </c>
    </row>
    <row r="317" spans="1:20">
      <c r="A317" s="164" t="str">
        <f t="shared" ca="1" si="51"/>
        <v/>
      </c>
      <c r="B317" s="44" t="str">
        <f ca="1">IF(COUNTIF($U$2:U1302,A317)=1,VLOOKUP(A317,M:N,2), IF(COUNTIF($U$2:U1302,A317)=0,$B$9,""))</f>
        <v/>
      </c>
      <c r="C317" s="31" t="str">
        <f t="shared" ca="1" si="50"/>
        <v/>
      </c>
      <c r="D317" s="32" t="str">
        <f t="shared" ca="1" si="52"/>
        <v/>
      </c>
      <c r="E317" s="44" t="str">
        <f ca="1">IF(COUNTIF($U$2:U1302,A317)=1,VLOOKUP(A317,O:P,2), IF(COUNTIF($U$2:U1302,A317)=0,$C$9,""))</f>
        <v/>
      </c>
      <c r="F317" s="31" t="str">
        <f t="shared" ca="1" si="53"/>
        <v/>
      </c>
      <c r="G317" s="32" t="str">
        <f t="shared" ca="1" si="54"/>
        <v/>
      </c>
      <c r="H317" s="44" t="str">
        <f ca="1">IF(COUNTIF($U$2:U1302,A317)=1,VLOOKUP(A317,Q:R,2), IF(COUNTIF($U$2:U1302,A317)=0,$D$9,""))</f>
        <v/>
      </c>
      <c r="I317" s="31" t="str">
        <f t="shared" ca="1" si="55"/>
        <v/>
      </c>
      <c r="J317" s="32" t="str">
        <f t="shared" ca="1" si="56"/>
        <v/>
      </c>
      <c r="K317" s="77" t="str">
        <f t="shared" ca="1" si="57"/>
        <v/>
      </c>
      <c r="S317" s="159" t="str">
        <f t="shared" si="48"/>
        <v/>
      </c>
      <c r="T317" s="159" t="str">
        <f t="shared" si="49"/>
        <v/>
      </c>
    </row>
    <row r="318" spans="1:20">
      <c r="A318" s="164" t="str">
        <f t="shared" ca="1" si="51"/>
        <v/>
      </c>
      <c r="B318" s="44" t="str">
        <f ca="1">IF(COUNTIF($U$2:U1303,A318)=1,VLOOKUP(A318,M:N,2), IF(COUNTIF($U$2:U1303,A318)=0,$B$9,""))</f>
        <v/>
      </c>
      <c r="C318" s="31" t="str">
        <f t="shared" ca="1" si="50"/>
        <v/>
      </c>
      <c r="D318" s="32" t="str">
        <f t="shared" ca="1" si="52"/>
        <v/>
      </c>
      <c r="E318" s="44" t="str">
        <f ca="1">IF(COUNTIF($U$2:U1303,A318)=1,VLOOKUP(A318,O:P,2), IF(COUNTIF($U$2:U1303,A318)=0,$C$9,""))</f>
        <v/>
      </c>
      <c r="F318" s="31" t="str">
        <f t="shared" ca="1" si="53"/>
        <v/>
      </c>
      <c r="G318" s="32" t="str">
        <f t="shared" ca="1" si="54"/>
        <v/>
      </c>
      <c r="H318" s="44" t="str">
        <f ca="1">IF(COUNTIF($U$2:U1303,A318)=1,VLOOKUP(A318,Q:R,2), IF(COUNTIF($U$2:U1303,A318)=0,$D$9,""))</f>
        <v/>
      </c>
      <c r="I318" s="31" t="str">
        <f t="shared" ca="1" si="55"/>
        <v/>
      </c>
      <c r="J318" s="32" t="str">
        <f t="shared" ca="1" si="56"/>
        <v/>
      </c>
      <c r="K318" s="77" t="str">
        <f t="shared" ca="1" si="57"/>
        <v/>
      </c>
      <c r="S318" s="159" t="str">
        <f t="shared" si="48"/>
        <v/>
      </c>
      <c r="T318" s="159" t="str">
        <f t="shared" si="49"/>
        <v/>
      </c>
    </row>
    <row r="319" spans="1:20">
      <c r="A319" s="164" t="str">
        <f t="shared" ca="1" si="51"/>
        <v/>
      </c>
      <c r="B319" s="44" t="str">
        <f ca="1">IF(COUNTIF($U$2:U1304,A319)=1,VLOOKUP(A319,M:N,2), IF(COUNTIF($U$2:U1304,A319)=0,$B$9,""))</f>
        <v/>
      </c>
      <c r="C319" s="31" t="str">
        <f t="shared" ca="1" si="50"/>
        <v/>
      </c>
      <c r="D319" s="32" t="str">
        <f t="shared" ca="1" si="52"/>
        <v/>
      </c>
      <c r="E319" s="44" t="str">
        <f ca="1">IF(COUNTIF($U$2:U1304,A319)=1,VLOOKUP(A319,O:P,2), IF(COUNTIF($U$2:U1304,A319)=0,$C$9,""))</f>
        <v/>
      </c>
      <c r="F319" s="31" t="str">
        <f t="shared" ca="1" si="53"/>
        <v/>
      </c>
      <c r="G319" s="32" t="str">
        <f t="shared" ca="1" si="54"/>
        <v/>
      </c>
      <c r="H319" s="44" t="str">
        <f ca="1">IF(COUNTIF($U$2:U1304,A319)=1,VLOOKUP(A319,Q:R,2), IF(COUNTIF($U$2:U1304,A319)=0,$D$9,""))</f>
        <v/>
      </c>
      <c r="I319" s="31" t="str">
        <f t="shared" ca="1" si="55"/>
        <v/>
      </c>
      <c r="J319" s="32" t="str">
        <f t="shared" ca="1" si="56"/>
        <v/>
      </c>
      <c r="K319" s="77" t="str">
        <f t="shared" ca="1" si="57"/>
        <v/>
      </c>
      <c r="S319" s="159" t="str">
        <f t="shared" si="48"/>
        <v/>
      </c>
      <c r="T319" s="159" t="str">
        <f t="shared" si="49"/>
        <v/>
      </c>
    </row>
    <row r="320" spans="1:20">
      <c r="A320" s="164" t="str">
        <f t="shared" ca="1" si="51"/>
        <v/>
      </c>
      <c r="B320" s="44" t="str">
        <f ca="1">IF(COUNTIF($U$2:U1305,A320)=1,VLOOKUP(A320,M:N,2), IF(COUNTIF($U$2:U1305,A320)=0,$B$9,""))</f>
        <v/>
      </c>
      <c r="C320" s="31" t="str">
        <f t="shared" ca="1" si="50"/>
        <v/>
      </c>
      <c r="D320" s="32" t="str">
        <f t="shared" ca="1" si="52"/>
        <v/>
      </c>
      <c r="E320" s="44" t="str">
        <f ca="1">IF(COUNTIF($U$2:U1305,A320)=1,VLOOKUP(A320,O:P,2), IF(COUNTIF($U$2:U1305,A320)=0,$C$9,""))</f>
        <v/>
      </c>
      <c r="F320" s="31" t="str">
        <f t="shared" ca="1" si="53"/>
        <v/>
      </c>
      <c r="G320" s="32" t="str">
        <f t="shared" ca="1" si="54"/>
        <v/>
      </c>
      <c r="H320" s="44" t="str">
        <f ca="1">IF(COUNTIF($U$2:U1305,A320)=1,VLOOKUP(A320,Q:R,2), IF(COUNTIF($U$2:U1305,A320)=0,$D$9,""))</f>
        <v/>
      </c>
      <c r="I320" s="31" t="str">
        <f t="shared" ca="1" si="55"/>
        <v/>
      </c>
      <c r="J320" s="32" t="str">
        <f t="shared" ca="1" si="56"/>
        <v/>
      </c>
      <c r="K320" s="77" t="str">
        <f t="shared" ca="1" si="57"/>
        <v/>
      </c>
      <c r="S320" s="159" t="str">
        <f t="shared" si="48"/>
        <v/>
      </c>
      <c r="T320" s="159" t="str">
        <f t="shared" si="49"/>
        <v/>
      </c>
    </row>
    <row r="321" spans="1:20">
      <c r="A321" s="164" t="str">
        <f t="shared" ca="1" si="51"/>
        <v/>
      </c>
      <c r="B321" s="44" t="str">
        <f ca="1">IF(COUNTIF($U$2:U1306,A321)=1,VLOOKUP(A321,M:N,2), IF(COUNTIF($U$2:U1306,A321)=0,$B$9,""))</f>
        <v/>
      </c>
      <c r="C321" s="31" t="str">
        <f t="shared" ca="1" si="50"/>
        <v/>
      </c>
      <c r="D321" s="32" t="str">
        <f t="shared" ca="1" si="52"/>
        <v/>
      </c>
      <c r="E321" s="44" t="str">
        <f ca="1">IF(COUNTIF($U$2:U1306,A321)=1,VLOOKUP(A321,O:P,2), IF(COUNTIF($U$2:U1306,A321)=0,$C$9,""))</f>
        <v/>
      </c>
      <c r="F321" s="31" t="str">
        <f t="shared" ca="1" si="53"/>
        <v/>
      </c>
      <c r="G321" s="32" t="str">
        <f t="shared" ca="1" si="54"/>
        <v/>
      </c>
      <c r="H321" s="44" t="str">
        <f ca="1">IF(COUNTIF($U$2:U1306,A321)=1,VLOOKUP(A321,Q:R,2), IF(COUNTIF($U$2:U1306,A321)=0,$D$9,""))</f>
        <v/>
      </c>
      <c r="I321" s="31" t="str">
        <f t="shared" ca="1" si="55"/>
        <v/>
      </c>
      <c r="J321" s="32" t="str">
        <f t="shared" ca="1" si="56"/>
        <v/>
      </c>
      <c r="K321" s="77" t="str">
        <f t="shared" ca="1" si="57"/>
        <v/>
      </c>
      <c r="S321" s="159" t="str">
        <f t="shared" si="48"/>
        <v/>
      </c>
      <c r="T321" s="159" t="str">
        <f t="shared" si="49"/>
        <v/>
      </c>
    </row>
    <row r="322" spans="1:20">
      <c r="A322" s="164" t="str">
        <f t="shared" ca="1" si="51"/>
        <v/>
      </c>
      <c r="B322" s="44" t="str">
        <f ca="1">IF(COUNTIF($U$2:U1307,A322)=1,VLOOKUP(A322,M:N,2), IF(COUNTIF($U$2:U1307,A322)=0,$B$9,""))</f>
        <v/>
      </c>
      <c r="C322" s="31" t="str">
        <f t="shared" ca="1" si="50"/>
        <v/>
      </c>
      <c r="D322" s="32" t="str">
        <f t="shared" ca="1" si="52"/>
        <v/>
      </c>
      <c r="E322" s="44" t="str">
        <f ca="1">IF(COUNTIF($U$2:U1307,A322)=1,VLOOKUP(A322,O:P,2), IF(COUNTIF($U$2:U1307,A322)=0,$C$9,""))</f>
        <v/>
      </c>
      <c r="F322" s="31" t="str">
        <f t="shared" ca="1" si="53"/>
        <v/>
      </c>
      <c r="G322" s="32" t="str">
        <f t="shared" ca="1" si="54"/>
        <v/>
      </c>
      <c r="H322" s="44" t="str">
        <f ca="1">IF(COUNTIF($U$2:U1307,A322)=1,VLOOKUP(A322,Q:R,2), IF(COUNTIF($U$2:U1307,A322)=0,$D$9,""))</f>
        <v/>
      </c>
      <c r="I322" s="31" t="str">
        <f t="shared" ca="1" si="55"/>
        <v/>
      </c>
      <c r="J322" s="32" t="str">
        <f t="shared" ca="1" si="56"/>
        <v/>
      </c>
      <c r="K322" s="77" t="str">
        <f t="shared" ca="1" si="57"/>
        <v/>
      </c>
      <c r="S322" s="159" t="str">
        <f t="shared" si="48"/>
        <v/>
      </c>
      <c r="T322" s="159" t="str">
        <f t="shared" si="49"/>
        <v/>
      </c>
    </row>
    <row r="323" spans="1:20">
      <c r="A323" s="164" t="str">
        <f t="shared" ca="1" si="51"/>
        <v/>
      </c>
      <c r="B323" s="44" t="str">
        <f ca="1">IF(COUNTIF($U$2:U1308,A323)=1,VLOOKUP(A323,M:N,2), IF(COUNTIF($U$2:U1308,A323)=0,$B$9,""))</f>
        <v/>
      </c>
      <c r="C323" s="31" t="str">
        <f t="shared" ca="1" si="50"/>
        <v/>
      </c>
      <c r="D323" s="32" t="str">
        <f t="shared" ca="1" si="52"/>
        <v/>
      </c>
      <c r="E323" s="44" t="str">
        <f ca="1">IF(COUNTIF($U$2:U1308,A323)=1,VLOOKUP(A323,O:P,2), IF(COUNTIF($U$2:U1308,A323)=0,$C$9,""))</f>
        <v/>
      </c>
      <c r="F323" s="31" t="str">
        <f t="shared" ca="1" si="53"/>
        <v/>
      </c>
      <c r="G323" s="32" t="str">
        <f t="shared" ca="1" si="54"/>
        <v/>
      </c>
      <c r="H323" s="44" t="str">
        <f ca="1">IF(COUNTIF($U$2:U1308,A323)=1,VLOOKUP(A323,Q:R,2), IF(COUNTIF($U$2:U1308,A323)=0,$D$9,""))</f>
        <v/>
      </c>
      <c r="I323" s="31" t="str">
        <f t="shared" ca="1" si="55"/>
        <v/>
      </c>
      <c r="J323" s="32" t="str">
        <f t="shared" ca="1" si="56"/>
        <v/>
      </c>
      <c r="K323" s="77" t="str">
        <f t="shared" ca="1" si="57"/>
        <v/>
      </c>
      <c r="S323" s="159" t="str">
        <f t="shared" si="48"/>
        <v/>
      </c>
      <c r="T323" s="159" t="str">
        <f t="shared" si="49"/>
        <v/>
      </c>
    </row>
    <row r="324" spans="1:20">
      <c r="A324" s="164" t="str">
        <f t="shared" ca="1" si="51"/>
        <v/>
      </c>
      <c r="B324" s="44" t="str">
        <f ca="1">IF(COUNTIF($U$2:U1309,A324)=1,VLOOKUP(A324,M:N,2), IF(COUNTIF($U$2:U1309,A324)=0,$B$9,""))</f>
        <v/>
      </c>
      <c r="C324" s="31" t="str">
        <f t="shared" ca="1" si="50"/>
        <v/>
      </c>
      <c r="D324" s="32" t="str">
        <f t="shared" ca="1" si="52"/>
        <v/>
      </c>
      <c r="E324" s="44" t="str">
        <f ca="1">IF(COUNTIF($U$2:U1309,A324)=1,VLOOKUP(A324,O:P,2), IF(COUNTIF($U$2:U1309,A324)=0,$C$9,""))</f>
        <v/>
      </c>
      <c r="F324" s="31" t="str">
        <f t="shared" ca="1" si="53"/>
        <v/>
      </c>
      <c r="G324" s="32" t="str">
        <f t="shared" ca="1" si="54"/>
        <v/>
      </c>
      <c r="H324" s="44" t="str">
        <f ca="1">IF(COUNTIF($U$2:U1309,A324)=1,VLOOKUP(A324,Q:R,2), IF(COUNTIF($U$2:U1309,A324)=0,$D$9,""))</f>
        <v/>
      </c>
      <c r="I324" s="31" t="str">
        <f t="shared" ca="1" si="55"/>
        <v/>
      </c>
      <c r="J324" s="32" t="str">
        <f t="shared" ca="1" si="56"/>
        <v/>
      </c>
      <c r="K324" s="77" t="str">
        <f t="shared" ca="1" si="57"/>
        <v/>
      </c>
      <c r="S324" s="159" t="str">
        <f t="shared" ref="S324:S387" si="58">IF(COUNTIF(O:O,M324)*COUNTIF(Q:Q,M324),M324,"")</f>
        <v/>
      </c>
      <c r="T324" s="159" t="str">
        <f t="shared" ref="T324:T387" si="59">IF(S324&gt;$A$14,S324,"")</f>
        <v/>
      </c>
    </row>
    <row r="325" spans="1:20">
      <c r="A325" s="164" t="str">
        <f t="shared" ca="1" si="51"/>
        <v/>
      </c>
      <c r="B325" s="44" t="str">
        <f ca="1">IF(COUNTIF($U$2:U1310,A325)=1,VLOOKUP(A325,M:N,2), IF(COUNTIF($U$2:U1310,A325)=0,$B$9,""))</f>
        <v/>
      </c>
      <c r="C325" s="31" t="str">
        <f t="shared" ca="1" si="50"/>
        <v/>
      </c>
      <c r="D325" s="32" t="str">
        <f t="shared" ca="1" si="52"/>
        <v/>
      </c>
      <c r="E325" s="44" t="str">
        <f ca="1">IF(COUNTIF($U$2:U1310,A325)=1,VLOOKUP(A325,O:P,2), IF(COUNTIF($U$2:U1310,A325)=0,$C$9,""))</f>
        <v/>
      </c>
      <c r="F325" s="31" t="str">
        <f t="shared" ca="1" si="53"/>
        <v/>
      </c>
      <c r="G325" s="32" t="str">
        <f t="shared" ca="1" si="54"/>
        <v/>
      </c>
      <c r="H325" s="44" t="str">
        <f ca="1">IF(COUNTIF($U$2:U1310,A325)=1,VLOOKUP(A325,Q:R,2), IF(COUNTIF($U$2:U1310,A325)=0,$D$9,""))</f>
        <v/>
      </c>
      <c r="I325" s="31" t="str">
        <f t="shared" ca="1" si="55"/>
        <v/>
      </c>
      <c r="J325" s="32" t="str">
        <f t="shared" ca="1" si="56"/>
        <v/>
      </c>
      <c r="K325" s="77" t="str">
        <f t="shared" ca="1" si="57"/>
        <v/>
      </c>
      <c r="S325" s="159" t="str">
        <f t="shared" si="58"/>
        <v/>
      </c>
      <c r="T325" s="159" t="str">
        <f t="shared" si="59"/>
        <v/>
      </c>
    </row>
    <row r="326" spans="1:20">
      <c r="A326" s="164" t="str">
        <f t="shared" ca="1" si="51"/>
        <v/>
      </c>
      <c r="B326" s="44" t="str">
        <f ca="1">IF(COUNTIF($U$2:U1311,A326)=1,VLOOKUP(A326,M:N,2), IF(COUNTIF($U$2:U1311,A326)=0,$B$9,""))</f>
        <v/>
      </c>
      <c r="C326" s="31" t="str">
        <f t="shared" ca="1" si="50"/>
        <v/>
      </c>
      <c r="D326" s="32" t="str">
        <f t="shared" ca="1" si="52"/>
        <v/>
      </c>
      <c r="E326" s="44" t="str">
        <f ca="1">IF(COUNTIF($U$2:U1311,A326)=1,VLOOKUP(A326,O:P,2), IF(COUNTIF($U$2:U1311,A326)=0,$C$9,""))</f>
        <v/>
      </c>
      <c r="F326" s="31" t="str">
        <f t="shared" ca="1" si="53"/>
        <v/>
      </c>
      <c r="G326" s="32" t="str">
        <f t="shared" ca="1" si="54"/>
        <v/>
      </c>
      <c r="H326" s="44" t="str">
        <f ca="1">IF(COUNTIF($U$2:U1311,A326)=1,VLOOKUP(A326,Q:R,2), IF(COUNTIF($U$2:U1311,A326)=0,$D$9,""))</f>
        <v/>
      </c>
      <c r="I326" s="31" t="str">
        <f t="shared" ca="1" si="55"/>
        <v/>
      </c>
      <c r="J326" s="32" t="str">
        <f t="shared" ca="1" si="56"/>
        <v/>
      </c>
      <c r="K326" s="77" t="str">
        <f t="shared" ca="1" si="57"/>
        <v/>
      </c>
      <c r="S326" s="159" t="str">
        <f t="shared" si="58"/>
        <v/>
      </c>
      <c r="T326" s="159" t="str">
        <f t="shared" si="59"/>
        <v/>
      </c>
    </row>
    <row r="327" spans="1:20">
      <c r="A327" s="164" t="str">
        <f t="shared" ca="1" si="51"/>
        <v/>
      </c>
      <c r="B327" s="44" t="str">
        <f ca="1">IF(COUNTIF($U$2:U1312,A327)=1,VLOOKUP(A327,M:N,2), IF(COUNTIF($U$2:U1312,A327)=0,$B$9,""))</f>
        <v/>
      </c>
      <c r="C327" s="31" t="str">
        <f t="shared" ca="1" si="50"/>
        <v/>
      </c>
      <c r="D327" s="32" t="str">
        <f t="shared" ca="1" si="52"/>
        <v/>
      </c>
      <c r="E327" s="44" t="str">
        <f ca="1">IF(COUNTIF($U$2:U1312,A327)=1,VLOOKUP(A327,O:P,2), IF(COUNTIF($U$2:U1312,A327)=0,$C$9,""))</f>
        <v/>
      </c>
      <c r="F327" s="31" t="str">
        <f t="shared" ca="1" si="53"/>
        <v/>
      </c>
      <c r="G327" s="32" t="str">
        <f t="shared" ca="1" si="54"/>
        <v/>
      </c>
      <c r="H327" s="44" t="str">
        <f ca="1">IF(COUNTIF($U$2:U1312,A327)=1,VLOOKUP(A327,Q:R,2), IF(COUNTIF($U$2:U1312,A327)=0,$D$9,""))</f>
        <v/>
      </c>
      <c r="I327" s="31" t="str">
        <f t="shared" ca="1" si="55"/>
        <v/>
      </c>
      <c r="J327" s="32" t="str">
        <f t="shared" ca="1" si="56"/>
        <v/>
      </c>
      <c r="K327" s="77" t="str">
        <f t="shared" ca="1" si="57"/>
        <v/>
      </c>
      <c r="S327" s="159" t="str">
        <f t="shared" si="58"/>
        <v/>
      </c>
      <c r="T327" s="159" t="str">
        <f t="shared" si="59"/>
        <v/>
      </c>
    </row>
    <row r="328" spans="1:20">
      <c r="A328" s="164" t="str">
        <f t="shared" ca="1" si="51"/>
        <v/>
      </c>
      <c r="B328" s="44" t="str">
        <f ca="1">IF(COUNTIF($U$2:U1313,A328)=1,VLOOKUP(A328,M:N,2), IF(COUNTIF($U$2:U1313,A328)=0,$B$9,""))</f>
        <v/>
      </c>
      <c r="C328" s="31" t="str">
        <f t="shared" ca="1" si="50"/>
        <v/>
      </c>
      <c r="D328" s="32" t="str">
        <f t="shared" ca="1" si="52"/>
        <v/>
      </c>
      <c r="E328" s="44" t="str">
        <f ca="1">IF(COUNTIF($U$2:U1313,A328)=1,VLOOKUP(A328,O:P,2), IF(COUNTIF($U$2:U1313,A328)=0,$C$9,""))</f>
        <v/>
      </c>
      <c r="F328" s="31" t="str">
        <f t="shared" ca="1" si="53"/>
        <v/>
      </c>
      <c r="G328" s="32" t="str">
        <f t="shared" ca="1" si="54"/>
        <v/>
      </c>
      <c r="H328" s="44" t="str">
        <f ca="1">IF(COUNTIF($U$2:U1313,A328)=1,VLOOKUP(A328,Q:R,2), IF(COUNTIF($U$2:U1313,A328)=0,$D$9,""))</f>
        <v/>
      </c>
      <c r="I328" s="31" t="str">
        <f t="shared" ca="1" si="55"/>
        <v/>
      </c>
      <c r="J328" s="32" t="str">
        <f t="shared" ca="1" si="56"/>
        <v/>
      </c>
      <c r="K328" s="77" t="str">
        <f t="shared" ca="1" si="57"/>
        <v/>
      </c>
      <c r="S328" s="159" t="str">
        <f t="shared" si="58"/>
        <v/>
      </c>
      <c r="T328" s="159" t="str">
        <f t="shared" si="59"/>
        <v/>
      </c>
    </row>
    <row r="329" spans="1:20">
      <c r="A329" s="164" t="str">
        <f t="shared" ca="1" si="51"/>
        <v/>
      </c>
      <c r="B329" s="44" t="str">
        <f ca="1">IF(COUNTIF($U$2:U1314,A329)=1,VLOOKUP(A329,M:N,2), IF(COUNTIF($U$2:U1314,A329)=0,$B$9,""))</f>
        <v/>
      </c>
      <c r="C329" s="31" t="str">
        <f t="shared" ca="1" si="50"/>
        <v/>
      </c>
      <c r="D329" s="32" t="str">
        <f t="shared" ca="1" si="52"/>
        <v/>
      </c>
      <c r="E329" s="44" t="str">
        <f ca="1">IF(COUNTIF($U$2:U1314,A329)=1,VLOOKUP(A329,O:P,2), IF(COUNTIF($U$2:U1314,A329)=0,$C$9,""))</f>
        <v/>
      </c>
      <c r="F329" s="31" t="str">
        <f t="shared" ca="1" si="53"/>
        <v/>
      </c>
      <c r="G329" s="32" t="str">
        <f t="shared" ca="1" si="54"/>
        <v/>
      </c>
      <c r="H329" s="44" t="str">
        <f ca="1">IF(COUNTIF($U$2:U1314,A329)=1,VLOOKUP(A329,Q:R,2), IF(COUNTIF($U$2:U1314,A329)=0,$D$9,""))</f>
        <v/>
      </c>
      <c r="I329" s="31" t="str">
        <f t="shared" ca="1" si="55"/>
        <v/>
      </c>
      <c r="J329" s="32" t="str">
        <f t="shared" ca="1" si="56"/>
        <v/>
      </c>
      <c r="K329" s="77" t="str">
        <f t="shared" ca="1" si="57"/>
        <v/>
      </c>
      <c r="S329" s="159" t="str">
        <f t="shared" si="58"/>
        <v/>
      </c>
      <c r="T329" s="159" t="str">
        <f t="shared" si="59"/>
        <v/>
      </c>
    </row>
    <row r="330" spans="1:20">
      <c r="A330" s="164" t="str">
        <f t="shared" ca="1" si="51"/>
        <v/>
      </c>
      <c r="B330" s="44" t="str">
        <f ca="1">IF(COUNTIF($U$2:U1315,A330)=1,VLOOKUP(A330,M:N,2), IF(COUNTIF($U$2:U1315,A330)=0,$B$9,""))</f>
        <v/>
      </c>
      <c r="C330" s="31" t="str">
        <f t="shared" ca="1" si="50"/>
        <v/>
      </c>
      <c r="D330" s="32" t="str">
        <f t="shared" ca="1" si="52"/>
        <v/>
      </c>
      <c r="E330" s="44" t="str">
        <f ca="1">IF(COUNTIF($U$2:U1315,A330)=1,VLOOKUP(A330,O:P,2), IF(COUNTIF($U$2:U1315,A330)=0,$C$9,""))</f>
        <v/>
      </c>
      <c r="F330" s="31" t="str">
        <f t="shared" ca="1" si="53"/>
        <v/>
      </c>
      <c r="G330" s="32" t="str">
        <f t="shared" ca="1" si="54"/>
        <v/>
      </c>
      <c r="H330" s="44" t="str">
        <f ca="1">IF(COUNTIF($U$2:U1315,A330)=1,VLOOKUP(A330,Q:R,2), IF(COUNTIF($U$2:U1315,A330)=0,$D$9,""))</f>
        <v/>
      </c>
      <c r="I330" s="31" t="str">
        <f t="shared" ca="1" si="55"/>
        <v/>
      </c>
      <c r="J330" s="32" t="str">
        <f t="shared" ca="1" si="56"/>
        <v/>
      </c>
      <c r="K330" s="77" t="str">
        <f t="shared" ca="1" si="57"/>
        <v/>
      </c>
      <c r="S330" s="159" t="str">
        <f t="shared" si="58"/>
        <v/>
      </c>
      <c r="T330" s="159" t="str">
        <f t="shared" si="59"/>
        <v/>
      </c>
    </row>
    <row r="331" spans="1:20">
      <c r="A331" s="164" t="str">
        <f t="shared" ca="1" si="51"/>
        <v/>
      </c>
      <c r="B331" s="44" t="str">
        <f ca="1">IF(COUNTIF($U$2:U1316,A331)=1,VLOOKUP(A331,M:N,2), IF(COUNTIF($U$2:U1316,A331)=0,$B$9,""))</f>
        <v/>
      </c>
      <c r="C331" s="31" t="str">
        <f t="shared" ca="1" si="50"/>
        <v/>
      </c>
      <c r="D331" s="32" t="str">
        <f t="shared" ca="1" si="52"/>
        <v/>
      </c>
      <c r="E331" s="44" t="str">
        <f ca="1">IF(COUNTIF($U$2:U1316,A331)=1,VLOOKUP(A331,O:P,2), IF(COUNTIF($U$2:U1316,A331)=0,$C$9,""))</f>
        <v/>
      </c>
      <c r="F331" s="31" t="str">
        <f t="shared" ca="1" si="53"/>
        <v/>
      </c>
      <c r="G331" s="32" t="str">
        <f t="shared" ca="1" si="54"/>
        <v/>
      </c>
      <c r="H331" s="44" t="str">
        <f ca="1">IF(COUNTIF($U$2:U1316,A331)=1,VLOOKUP(A331,Q:R,2), IF(COUNTIF($U$2:U1316,A331)=0,$D$9,""))</f>
        <v/>
      </c>
      <c r="I331" s="31" t="str">
        <f t="shared" ca="1" si="55"/>
        <v/>
      </c>
      <c r="J331" s="32" t="str">
        <f t="shared" ca="1" si="56"/>
        <v/>
      </c>
      <c r="K331" s="77" t="str">
        <f t="shared" ca="1" si="57"/>
        <v/>
      </c>
      <c r="S331" s="159" t="str">
        <f t="shared" si="58"/>
        <v/>
      </c>
      <c r="T331" s="159" t="str">
        <f t="shared" si="59"/>
        <v/>
      </c>
    </row>
    <row r="332" spans="1:20">
      <c r="A332" s="164" t="str">
        <f t="shared" ca="1" si="51"/>
        <v/>
      </c>
      <c r="B332" s="44" t="str">
        <f ca="1">IF(COUNTIF($U$2:U1317,A332)=1,VLOOKUP(A332,M:N,2), IF(COUNTIF($U$2:U1317,A332)=0,$B$9,""))</f>
        <v/>
      </c>
      <c r="C332" s="31" t="str">
        <f t="shared" ca="1" si="50"/>
        <v/>
      </c>
      <c r="D332" s="32" t="str">
        <f t="shared" ca="1" si="52"/>
        <v/>
      </c>
      <c r="E332" s="44" t="str">
        <f ca="1">IF(COUNTIF($U$2:U1317,A332)=1,VLOOKUP(A332,O:P,2), IF(COUNTIF($U$2:U1317,A332)=0,$C$9,""))</f>
        <v/>
      </c>
      <c r="F332" s="31" t="str">
        <f t="shared" ca="1" si="53"/>
        <v/>
      </c>
      <c r="G332" s="32" t="str">
        <f t="shared" ca="1" si="54"/>
        <v/>
      </c>
      <c r="H332" s="44" t="str">
        <f ca="1">IF(COUNTIF($U$2:U1317,A332)=1,VLOOKUP(A332,Q:R,2), IF(COUNTIF($U$2:U1317,A332)=0,$D$9,""))</f>
        <v/>
      </c>
      <c r="I332" s="31" t="str">
        <f t="shared" ca="1" si="55"/>
        <v/>
      </c>
      <c r="J332" s="32" t="str">
        <f t="shared" ca="1" si="56"/>
        <v/>
      </c>
      <c r="K332" s="77" t="str">
        <f t="shared" ca="1" si="57"/>
        <v/>
      </c>
      <c r="S332" s="159" t="str">
        <f t="shared" si="58"/>
        <v/>
      </c>
      <c r="T332" s="159" t="str">
        <f t="shared" si="59"/>
        <v/>
      </c>
    </row>
    <row r="333" spans="1:20">
      <c r="A333" s="164" t="str">
        <f t="shared" ca="1" si="51"/>
        <v/>
      </c>
      <c r="B333" s="44" t="str">
        <f ca="1">IF(COUNTIF($U$2:U1318,A333)=1,VLOOKUP(A333,M:N,2), IF(COUNTIF($U$2:U1318,A333)=0,$B$9,""))</f>
        <v/>
      </c>
      <c r="C333" s="31" t="str">
        <f t="shared" ca="1" si="50"/>
        <v/>
      </c>
      <c r="D333" s="32" t="str">
        <f t="shared" ca="1" si="52"/>
        <v/>
      </c>
      <c r="E333" s="44" t="str">
        <f ca="1">IF(COUNTIF($U$2:U1318,A333)=1,VLOOKUP(A333,O:P,2), IF(COUNTIF($U$2:U1318,A333)=0,$C$9,""))</f>
        <v/>
      </c>
      <c r="F333" s="31" t="str">
        <f t="shared" ca="1" si="53"/>
        <v/>
      </c>
      <c r="G333" s="32" t="str">
        <f t="shared" ca="1" si="54"/>
        <v/>
      </c>
      <c r="H333" s="44" t="str">
        <f ca="1">IF(COUNTIF($U$2:U1318,A333)=1,VLOOKUP(A333,Q:R,2), IF(COUNTIF($U$2:U1318,A333)=0,$D$9,""))</f>
        <v/>
      </c>
      <c r="I333" s="31" t="str">
        <f t="shared" ca="1" si="55"/>
        <v/>
      </c>
      <c r="J333" s="32" t="str">
        <f t="shared" ca="1" si="56"/>
        <v/>
      </c>
      <c r="K333" s="77" t="str">
        <f t="shared" ca="1" si="57"/>
        <v/>
      </c>
      <c r="S333" s="159" t="str">
        <f t="shared" si="58"/>
        <v/>
      </c>
      <c r="T333" s="159" t="str">
        <f t="shared" si="59"/>
        <v/>
      </c>
    </row>
    <row r="334" spans="1:20">
      <c r="A334" s="164" t="str">
        <f t="shared" ca="1" si="51"/>
        <v/>
      </c>
      <c r="B334" s="44" t="str">
        <f ca="1">IF(COUNTIF($U$2:U1319,A334)=1,VLOOKUP(A334,M:N,2), IF(COUNTIF($U$2:U1319,A334)=0,$B$9,""))</f>
        <v/>
      </c>
      <c r="C334" s="31" t="str">
        <f t="shared" ca="1" si="50"/>
        <v/>
      </c>
      <c r="D334" s="32" t="str">
        <f t="shared" ca="1" si="52"/>
        <v/>
      </c>
      <c r="E334" s="44" t="str">
        <f ca="1">IF(COUNTIF($U$2:U1319,A334)=1,VLOOKUP(A334,O:P,2), IF(COUNTIF($U$2:U1319,A334)=0,$C$9,""))</f>
        <v/>
      </c>
      <c r="F334" s="31" t="str">
        <f t="shared" ca="1" si="53"/>
        <v/>
      </c>
      <c r="G334" s="32" t="str">
        <f t="shared" ca="1" si="54"/>
        <v/>
      </c>
      <c r="H334" s="44" t="str">
        <f ca="1">IF(COUNTIF($U$2:U1319,A334)=1,VLOOKUP(A334,Q:R,2), IF(COUNTIF($U$2:U1319,A334)=0,$D$9,""))</f>
        <v/>
      </c>
      <c r="I334" s="31" t="str">
        <f t="shared" ca="1" si="55"/>
        <v/>
      </c>
      <c r="J334" s="32" t="str">
        <f t="shared" ca="1" si="56"/>
        <v/>
      </c>
      <c r="K334" s="77" t="str">
        <f t="shared" ca="1" si="57"/>
        <v/>
      </c>
      <c r="S334" s="159" t="str">
        <f t="shared" si="58"/>
        <v/>
      </c>
      <c r="T334" s="159" t="str">
        <f t="shared" si="59"/>
        <v/>
      </c>
    </row>
    <row r="335" spans="1:20">
      <c r="A335" s="164" t="str">
        <f t="shared" ca="1" si="51"/>
        <v/>
      </c>
      <c r="B335" s="44" t="str">
        <f ca="1">IF(COUNTIF($U$2:U1320,A335)=1,VLOOKUP(A335,M:N,2), IF(COUNTIF($U$2:U1320,A335)=0,$B$9,""))</f>
        <v/>
      </c>
      <c r="C335" s="31" t="str">
        <f t="shared" ca="1" si="50"/>
        <v/>
      </c>
      <c r="D335" s="32" t="str">
        <f t="shared" ca="1" si="52"/>
        <v/>
      </c>
      <c r="E335" s="44" t="str">
        <f ca="1">IF(COUNTIF($U$2:U1320,A335)=1,VLOOKUP(A335,O:P,2), IF(COUNTIF($U$2:U1320,A335)=0,$C$9,""))</f>
        <v/>
      </c>
      <c r="F335" s="31" t="str">
        <f t="shared" ca="1" si="53"/>
        <v/>
      </c>
      <c r="G335" s="32" t="str">
        <f t="shared" ca="1" si="54"/>
        <v/>
      </c>
      <c r="H335" s="44" t="str">
        <f ca="1">IF(COUNTIF($U$2:U1320,A335)=1,VLOOKUP(A335,Q:R,2), IF(COUNTIF($U$2:U1320,A335)=0,$D$9,""))</f>
        <v/>
      </c>
      <c r="I335" s="31" t="str">
        <f t="shared" ca="1" si="55"/>
        <v/>
      </c>
      <c r="J335" s="32" t="str">
        <f t="shared" ca="1" si="56"/>
        <v/>
      </c>
      <c r="K335" s="77" t="str">
        <f t="shared" ca="1" si="57"/>
        <v/>
      </c>
      <c r="S335" s="159" t="str">
        <f t="shared" si="58"/>
        <v/>
      </c>
      <c r="T335" s="159" t="str">
        <f t="shared" si="59"/>
        <v/>
      </c>
    </row>
    <row r="336" spans="1:20">
      <c r="A336" s="164" t="str">
        <f t="shared" ca="1" si="51"/>
        <v/>
      </c>
      <c r="B336" s="44" t="str">
        <f ca="1">IF(COUNTIF($U$2:U1321,A336)=1,VLOOKUP(A336,M:N,2), IF(COUNTIF($U$2:U1321,A336)=0,$B$9,""))</f>
        <v/>
      </c>
      <c r="C336" s="31" t="str">
        <f t="shared" ref="C336:C399" ca="1" si="60">IF(ISERROR(B336-2),"",(B336/$B$14-1)*$B$5)</f>
        <v/>
      </c>
      <c r="D336" s="32" t="str">
        <f t="shared" ca="1" si="52"/>
        <v/>
      </c>
      <c r="E336" s="44" t="str">
        <f ca="1">IF(COUNTIF($U$2:U1321,A336)=1,VLOOKUP(A336,O:P,2), IF(COUNTIF($U$2:U1321,A336)=0,$C$9,""))</f>
        <v/>
      </c>
      <c r="F336" s="31" t="str">
        <f t="shared" ca="1" si="53"/>
        <v/>
      </c>
      <c r="G336" s="32" t="str">
        <f t="shared" ca="1" si="54"/>
        <v/>
      </c>
      <c r="H336" s="44" t="str">
        <f ca="1">IF(COUNTIF($U$2:U1321,A336)=1,VLOOKUP(A336,Q:R,2), IF(COUNTIF($U$2:U1321,A336)=0,$D$9,""))</f>
        <v/>
      </c>
      <c r="I336" s="31" t="str">
        <f t="shared" ca="1" si="55"/>
        <v/>
      </c>
      <c r="J336" s="32" t="str">
        <f t="shared" ca="1" si="56"/>
        <v/>
      </c>
      <c r="K336" s="77" t="str">
        <f t="shared" ca="1" si="57"/>
        <v/>
      </c>
      <c r="S336" s="159" t="str">
        <f t="shared" si="58"/>
        <v/>
      </c>
      <c r="T336" s="159" t="str">
        <f t="shared" si="59"/>
        <v/>
      </c>
    </row>
    <row r="337" spans="1:20">
      <c r="A337" s="164" t="str">
        <f t="shared" ca="1" si="51"/>
        <v/>
      </c>
      <c r="B337" s="44" t="str">
        <f ca="1">IF(COUNTIF($U$2:U1322,A337)=1,VLOOKUP(A337,M:N,2), IF(COUNTIF($U$2:U1322,A337)=0,$B$9,""))</f>
        <v/>
      </c>
      <c r="C337" s="31" t="str">
        <f t="shared" ca="1" si="60"/>
        <v/>
      </c>
      <c r="D337" s="32" t="str">
        <f t="shared" ca="1" si="52"/>
        <v/>
      </c>
      <c r="E337" s="44" t="str">
        <f ca="1">IF(COUNTIF($U$2:U1322,A337)=1,VLOOKUP(A337,O:P,2), IF(COUNTIF($U$2:U1322,A337)=0,$C$9,""))</f>
        <v/>
      </c>
      <c r="F337" s="31" t="str">
        <f t="shared" ca="1" si="53"/>
        <v/>
      </c>
      <c r="G337" s="32" t="str">
        <f t="shared" ca="1" si="54"/>
        <v/>
      </c>
      <c r="H337" s="44" t="str">
        <f ca="1">IF(COUNTIF($U$2:U1322,A337)=1,VLOOKUP(A337,Q:R,2), IF(COUNTIF($U$2:U1322,A337)=0,$D$9,""))</f>
        <v/>
      </c>
      <c r="I337" s="31" t="str">
        <f t="shared" ca="1" si="55"/>
        <v/>
      </c>
      <c r="J337" s="32" t="str">
        <f t="shared" ca="1" si="56"/>
        <v/>
      </c>
      <c r="K337" s="77" t="str">
        <f t="shared" ca="1" si="57"/>
        <v/>
      </c>
      <c r="S337" s="159" t="str">
        <f t="shared" si="58"/>
        <v/>
      </c>
      <c r="T337" s="159" t="str">
        <f t="shared" si="59"/>
        <v/>
      </c>
    </row>
    <row r="338" spans="1:20">
      <c r="A338" s="164" t="str">
        <f t="shared" ca="1" si="51"/>
        <v/>
      </c>
      <c r="B338" s="44" t="str">
        <f ca="1">IF(COUNTIF($U$2:U1323,A338)=1,VLOOKUP(A338,M:N,2), IF(COUNTIF($U$2:U1323,A338)=0,$B$9,""))</f>
        <v/>
      </c>
      <c r="C338" s="31" t="str">
        <f t="shared" ca="1" si="60"/>
        <v/>
      </c>
      <c r="D338" s="32" t="str">
        <f t="shared" ca="1" si="52"/>
        <v/>
      </c>
      <c r="E338" s="44" t="str">
        <f ca="1">IF(COUNTIF($U$2:U1323,A338)=1,VLOOKUP(A338,O:P,2), IF(COUNTIF($U$2:U1323,A338)=0,$C$9,""))</f>
        <v/>
      </c>
      <c r="F338" s="31" t="str">
        <f t="shared" ca="1" si="53"/>
        <v/>
      </c>
      <c r="G338" s="32" t="str">
        <f t="shared" ca="1" si="54"/>
        <v/>
      </c>
      <c r="H338" s="44" t="str">
        <f ca="1">IF(COUNTIF($U$2:U1323,A338)=1,VLOOKUP(A338,Q:R,2), IF(COUNTIF($U$2:U1323,A338)=0,$D$9,""))</f>
        <v/>
      </c>
      <c r="I338" s="31" t="str">
        <f t="shared" ca="1" si="55"/>
        <v/>
      </c>
      <c r="J338" s="32" t="str">
        <f t="shared" ca="1" si="56"/>
        <v/>
      </c>
      <c r="K338" s="77" t="str">
        <f t="shared" ca="1" si="57"/>
        <v/>
      </c>
      <c r="S338" s="159" t="str">
        <f t="shared" si="58"/>
        <v/>
      </c>
      <c r="T338" s="159" t="str">
        <f t="shared" si="59"/>
        <v/>
      </c>
    </row>
    <row r="339" spans="1:20">
      <c r="A339" s="164" t="str">
        <f t="shared" ca="1" si="51"/>
        <v/>
      </c>
      <c r="B339" s="44" t="str">
        <f ca="1">IF(COUNTIF($U$2:U1324,A339)=1,VLOOKUP(A339,M:N,2), IF(COUNTIF($U$2:U1324,A339)=0,$B$9,""))</f>
        <v/>
      </c>
      <c r="C339" s="31" t="str">
        <f t="shared" ca="1" si="60"/>
        <v/>
      </c>
      <c r="D339" s="32" t="str">
        <f t="shared" ca="1" si="52"/>
        <v/>
      </c>
      <c r="E339" s="44" t="str">
        <f ca="1">IF(COUNTIF($U$2:U1324,A339)=1,VLOOKUP(A339,O:P,2), IF(COUNTIF($U$2:U1324,A339)=0,$C$9,""))</f>
        <v/>
      </c>
      <c r="F339" s="31" t="str">
        <f t="shared" ca="1" si="53"/>
        <v/>
      </c>
      <c r="G339" s="32" t="str">
        <f t="shared" ca="1" si="54"/>
        <v/>
      </c>
      <c r="H339" s="44" t="str">
        <f ca="1">IF(COUNTIF($U$2:U1324,A339)=1,VLOOKUP(A339,Q:R,2), IF(COUNTIF($U$2:U1324,A339)=0,$D$9,""))</f>
        <v/>
      </c>
      <c r="I339" s="31" t="str">
        <f t="shared" ca="1" si="55"/>
        <v/>
      </c>
      <c r="J339" s="32" t="str">
        <f t="shared" ca="1" si="56"/>
        <v/>
      </c>
      <c r="K339" s="77" t="str">
        <f t="shared" ca="1" si="57"/>
        <v/>
      </c>
      <c r="S339" s="159" t="str">
        <f t="shared" si="58"/>
        <v/>
      </c>
      <c r="T339" s="159" t="str">
        <f t="shared" si="59"/>
        <v/>
      </c>
    </row>
    <row r="340" spans="1:20">
      <c r="A340" s="164" t="str">
        <f t="shared" ca="1" si="51"/>
        <v/>
      </c>
      <c r="B340" s="44" t="str">
        <f ca="1">IF(COUNTIF($U$2:U1325,A340)=1,VLOOKUP(A340,M:N,2), IF(COUNTIF($U$2:U1325,A340)=0,$B$9,""))</f>
        <v/>
      </c>
      <c r="C340" s="31" t="str">
        <f t="shared" ca="1" si="60"/>
        <v/>
      </c>
      <c r="D340" s="32" t="str">
        <f t="shared" ca="1" si="52"/>
        <v/>
      </c>
      <c r="E340" s="44" t="str">
        <f ca="1">IF(COUNTIF($U$2:U1325,A340)=1,VLOOKUP(A340,O:P,2), IF(COUNTIF($U$2:U1325,A340)=0,$C$9,""))</f>
        <v/>
      </c>
      <c r="F340" s="31" t="str">
        <f t="shared" ca="1" si="53"/>
        <v/>
      </c>
      <c r="G340" s="32" t="str">
        <f t="shared" ca="1" si="54"/>
        <v/>
      </c>
      <c r="H340" s="44" t="str">
        <f ca="1">IF(COUNTIF($U$2:U1325,A340)=1,VLOOKUP(A340,Q:R,2), IF(COUNTIF($U$2:U1325,A340)=0,$D$9,""))</f>
        <v/>
      </c>
      <c r="I340" s="31" t="str">
        <f t="shared" ca="1" si="55"/>
        <v/>
      </c>
      <c r="J340" s="32" t="str">
        <f t="shared" ca="1" si="56"/>
        <v/>
      </c>
      <c r="K340" s="77" t="str">
        <f t="shared" ca="1" si="57"/>
        <v/>
      </c>
      <c r="S340" s="159" t="str">
        <f t="shared" si="58"/>
        <v/>
      </c>
      <c r="T340" s="159" t="str">
        <f t="shared" si="59"/>
        <v/>
      </c>
    </row>
    <row r="341" spans="1:20">
      <c r="A341" s="164" t="str">
        <f t="shared" ca="1" si="51"/>
        <v/>
      </c>
      <c r="B341" s="44" t="str">
        <f ca="1">IF(COUNTIF($U$2:U1326,A341)=1,VLOOKUP(A341,M:N,2), IF(COUNTIF($U$2:U1326,A341)=0,$B$9,""))</f>
        <v/>
      </c>
      <c r="C341" s="31" t="str">
        <f t="shared" ca="1" si="60"/>
        <v/>
      </c>
      <c r="D341" s="32" t="str">
        <f t="shared" ca="1" si="52"/>
        <v/>
      </c>
      <c r="E341" s="44" t="str">
        <f ca="1">IF(COUNTIF($U$2:U1326,A341)=1,VLOOKUP(A341,O:P,2), IF(COUNTIF($U$2:U1326,A341)=0,$C$9,""))</f>
        <v/>
      </c>
      <c r="F341" s="31" t="str">
        <f t="shared" ca="1" si="53"/>
        <v/>
      </c>
      <c r="G341" s="32" t="str">
        <f t="shared" ca="1" si="54"/>
        <v/>
      </c>
      <c r="H341" s="44" t="str">
        <f ca="1">IF(COUNTIF($U$2:U1326,A341)=1,VLOOKUP(A341,Q:R,2), IF(COUNTIF($U$2:U1326,A341)=0,$D$9,""))</f>
        <v/>
      </c>
      <c r="I341" s="31" t="str">
        <f t="shared" ca="1" si="55"/>
        <v/>
      </c>
      <c r="J341" s="32" t="str">
        <f t="shared" ca="1" si="56"/>
        <v/>
      </c>
      <c r="K341" s="77" t="str">
        <f t="shared" ca="1" si="57"/>
        <v/>
      </c>
      <c r="S341" s="159" t="str">
        <f t="shared" si="58"/>
        <v/>
      </c>
      <c r="T341" s="159" t="str">
        <f t="shared" si="59"/>
        <v/>
      </c>
    </row>
    <row r="342" spans="1:20">
      <c r="A342" s="164" t="str">
        <f t="shared" ca="1" si="51"/>
        <v/>
      </c>
      <c r="B342" s="44" t="str">
        <f ca="1">IF(COUNTIF($U$2:U1327,A342)=1,VLOOKUP(A342,M:N,2), IF(COUNTIF($U$2:U1327,A342)=0,$B$9,""))</f>
        <v/>
      </c>
      <c r="C342" s="31" t="str">
        <f t="shared" ca="1" si="60"/>
        <v/>
      </c>
      <c r="D342" s="32" t="str">
        <f t="shared" ca="1" si="52"/>
        <v/>
      </c>
      <c r="E342" s="44" t="str">
        <f ca="1">IF(COUNTIF($U$2:U1327,A342)=1,VLOOKUP(A342,O:P,2), IF(COUNTIF($U$2:U1327,A342)=0,$C$9,""))</f>
        <v/>
      </c>
      <c r="F342" s="31" t="str">
        <f t="shared" ca="1" si="53"/>
        <v/>
      </c>
      <c r="G342" s="32" t="str">
        <f t="shared" ca="1" si="54"/>
        <v/>
      </c>
      <c r="H342" s="44" t="str">
        <f ca="1">IF(COUNTIF($U$2:U1327,A342)=1,VLOOKUP(A342,Q:R,2), IF(COUNTIF($U$2:U1327,A342)=0,$D$9,""))</f>
        <v/>
      </c>
      <c r="I342" s="31" t="str">
        <f t="shared" ca="1" si="55"/>
        <v/>
      </c>
      <c r="J342" s="32" t="str">
        <f t="shared" ca="1" si="56"/>
        <v/>
      </c>
      <c r="K342" s="77" t="str">
        <f t="shared" ca="1" si="57"/>
        <v/>
      </c>
      <c r="S342" s="159" t="str">
        <f t="shared" si="58"/>
        <v/>
      </c>
      <c r="T342" s="159" t="str">
        <f t="shared" si="59"/>
        <v/>
      </c>
    </row>
    <row r="343" spans="1:20">
      <c r="A343" s="164" t="str">
        <f t="shared" ca="1" si="51"/>
        <v/>
      </c>
      <c r="B343" s="44" t="str">
        <f ca="1">IF(COUNTIF($U$2:U1328,A343)=1,VLOOKUP(A343,M:N,2), IF(COUNTIF($U$2:U1328,A343)=0,$B$9,""))</f>
        <v/>
      </c>
      <c r="C343" s="31" t="str">
        <f t="shared" ca="1" si="60"/>
        <v/>
      </c>
      <c r="D343" s="32" t="str">
        <f t="shared" ca="1" si="52"/>
        <v/>
      </c>
      <c r="E343" s="44" t="str">
        <f ca="1">IF(COUNTIF($U$2:U1328,A343)=1,VLOOKUP(A343,O:P,2), IF(COUNTIF($U$2:U1328,A343)=0,$C$9,""))</f>
        <v/>
      </c>
      <c r="F343" s="31" t="str">
        <f t="shared" ca="1" si="53"/>
        <v/>
      </c>
      <c r="G343" s="32" t="str">
        <f t="shared" ca="1" si="54"/>
        <v/>
      </c>
      <c r="H343" s="44" t="str">
        <f ca="1">IF(COUNTIF($U$2:U1328,A343)=1,VLOOKUP(A343,Q:R,2), IF(COUNTIF($U$2:U1328,A343)=0,$D$9,""))</f>
        <v/>
      </c>
      <c r="I343" s="31" t="str">
        <f t="shared" ca="1" si="55"/>
        <v/>
      </c>
      <c r="J343" s="32" t="str">
        <f t="shared" ca="1" si="56"/>
        <v/>
      </c>
      <c r="K343" s="77" t="str">
        <f t="shared" ca="1" si="57"/>
        <v/>
      </c>
      <c r="S343" s="159" t="str">
        <f t="shared" si="58"/>
        <v/>
      </c>
      <c r="T343" s="159" t="str">
        <f t="shared" si="59"/>
        <v/>
      </c>
    </row>
    <row r="344" spans="1:20">
      <c r="A344" s="164" t="str">
        <f t="shared" ca="1" si="51"/>
        <v/>
      </c>
      <c r="B344" s="44" t="str">
        <f ca="1">IF(COUNTIF($U$2:U1329,A344)=1,VLOOKUP(A344,M:N,2), IF(COUNTIF($U$2:U1329,A344)=0,$B$9,""))</f>
        <v/>
      </c>
      <c r="C344" s="31" t="str">
        <f t="shared" ca="1" si="60"/>
        <v/>
      </c>
      <c r="D344" s="32" t="str">
        <f t="shared" ca="1" si="52"/>
        <v/>
      </c>
      <c r="E344" s="44" t="str">
        <f ca="1">IF(COUNTIF($U$2:U1329,A344)=1,VLOOKUP(A344,O:P,2), IF(COUNTIF($U$2:U1329,A344)=0,$C$9,""))</f>
        <v/>
      </c>
      <c r="F344" s="31" t="str">
        <f t="shared" ca="1" si="53"/>
        <v/>
      </c>
      <c r="G344" s="32" t="str">
        <f t="shared" ca="1" si="54"/>
        <v/>
      </c>
      <c r="H344" s="44" t="str">
        <f ca="1">IF(COUNTIF($U$2:U1329,A344)=1,VLOOKUP(A344,Q:R,2), IF(COUNTIF($U$2:U1329,A344)=0,$D$9,""))</f>
        <v/>
      </c>
      <c r="I344" s="31" t="str">
        <f t="shared" ca="1" si="55"/>
        <v/>
      </c>
      <c r="J344" s="32" t="str">
        <f t="shared" ca="1" si="56"/>
        <v/>
      </c>
      <c r="K344" s="77" t="str">
        <f t="shared" ca="1" si="57"/>
        <v/>
      </c>
      <c r="S344" s="159" t="str">
        <f t="shared" si="58"/>
        <v/>
      </c>
      <c r="T344" s="159" t="str">
        <f t="shared" si="59"/>
        <v/>
      </c>
    </row>
    <row r="345" spans="1:20">
      <c r="A345" s="164" t="str">
        <f t="shared" ref="A345:A408" ca="1" si="61">IF(AND(ISBLANK(U334), A344 = $U$1),NOW(),IF(ISBLANK(U334),"",U334))</f>
        <v/>
      </c>
      <c r="B345" s="44" t="str">
        <f ca="1">IF(COUNTIF($U$2:U1330,A345)=1,VLOOKUP(A345,M:N,2), IF(COUNTIF($U$2:U1330,A345)=0,$B$9,""))</f>
        <v/>
      </c>
      <c r="C345" s="31" t="str">
        <f t="shared" ca="1" si="60"/>
        <v/>
      </c>
      <c r="D345" s="32" t="str">
        <f t="shared" ref="D345:D408" ca="1" si="62">IF(ISERROR(B345-2),"",-1*ROUNDUP(A345-$A$14,0)/360*$B$7*$B$5)</f>
        <v/>
      </c>
      <c r="E345" s="44" t="str">
        <f ca="1">IF(COUNTIF($U$2:U1330,A345)=1,VLOOKUP(A345,O:P,2), IF(COUNTIF($U$2:U1330,A345)=0,$C$9,""))</f>
        <v/>
      </c>
      <c r="F345" s="31" t="str">
        <f t="shared" ref="F345:F408" ca="1" si="63">IF(ISERROR(B345-2),"",(E345-$E$14)/100*$C$5)</f>
        <v/>
      </c>
      <c r="G345" s="32" t="str">
        <f t="shared" ref="G345:G408" ca="1" si="64">IF(ISERROR(B345-2),"",ROUNDUP(A345-$A$14,0)/360*$C$6*$C$5-ROUNDUP(A345-$A$14,0)/360*$C$7*$C$5*$E$14/100)</f>
        <v/>
      </c>
      <c r="H345" s="44" t="str">
        <f ca="1">IF(COUNTIF($U$2:U1330,A345)=1,VLOOKUP(A345,Q:R,2), IF(COUNTIF($U$2:U1330,A345)=0,$D$9,""))</f>
        <v/>
      </c>
      <c r="I345" s="31" t="str">
        <f t="shared" ref="I345:I408" ca="1" si="65">IF(ISERROR(B345-2),"",-1*(H345-$H$14)*$D$8*10^(-4)*$D$5)</f>
        <v/>
      </c>
      <c r="J345" s="32" t="str">
        <f t="shared" ref="J345:J408" ca="1" si="66">IF(ISERROR(B345-2),"",ROUNDUP(A345-$A$14,0)/360*$D$6*$D$5)</f>
        <v/>
      </c>
      <c r="K345" s="77" t="str">
        <f t="shared" ref="K345:K408" ca="1" si="67">IF(ISERROR(B345-2),"",C345+D345-F345-G345-I345-J345)</f>
        <v/>
      </c>
      <c r="S345" s="159" t="str">
        <f t="shared" si="58"/>
        <v/>
      </c>
      <c r="T345" s="159" t="str">
        <f t="shared" si="59"/>
        <v/>
      </c>
    </row>
    <row r="346" spans="1:20">
      <c r="A346" s="164" t="str">
        <f t="shared" ca="1" si="61"/>
        <v/>
      </c>
      <c r="B346" s="44" t="str">
        <f ca="1">IF(COUNTIF($U$2:U1331,A346)=1,VLOOKUP(A346,M:N,2), IF(COUNTIF($U$2:U1331,A346)=0,$B$9,""))</f>
        <v/>
      </c>
      <c r="C346" s="31" t="str">
        <f t="shared" ca="1" si="60"/>
        <v/>
      </c>
      <c r="D346" s="32" t="str">
        <f t="shared" ca="1" si="62"/>
        <v/>
      </c>
      <c r="E346" s="44" t="str">
        <f ca="1">IF(COUNTIF($U$2:U1331,A346)=1,VLOOKUP(A346,O:P,2), IF(COUNTIF($U$2:U1331,A346)=0,$C$9,""))</f>
        <v/>
      </c>
      <c r="F346" s="31" t="str">
        <f t="shared" ca="1" si="63"/>
        <v/>
      </c>
      <c r="G346" s="32" t="str">
        <f t="shared" ca="1" si="64"/>
        <v/>
      </c>
      <c r="H346" s="44" t="str">
        <f ca="1">IF(COUNTIF($U$2:U1331,A346)=1,VLOOKUP(A346,Q:R,2), IF(COUNTIF($U$2:U1331,A346)=0,$D$9,""))</f>
        <v/>
      </c>
      <c r="I346" s="31" t="str">
        <f t="shared" ca="1" si="65"/>
        <v/>
      </c>
      <c r="J346" s="32" t="str">
        <f t="shared" ca="1" si="66"/>
        <v/>
      </c>
      <c r="K346" s="77" t="str">
        <f t="shared" ca="1" si="67"/>
        <v/>
      </c>
      <c r="S346" s="159" t="str">
        <f t="shared" si="58"/>
        <v/>
      </c>
      <c r="T346" s="159" t="str">
        <f t="shared" si="59"/>
        <v/>
      </c>
    </row>
    <row r="347" spans="1:20">
      <c r="A347" s="164" t="str">
        <f t="shared" ca="1" si="61"/>
        <v/>
      </c>
      <c r="B347" s="44" t="str">
        <f ca="1">IF(COUNTIF($U$2:U1332,A347)=1,VLOOKUP(A347,M:N,2), IF(COUNTIF($U$2:U1332,A347)=0,$B$9,""))</f>
        <v/>
      </c>
      <c r="C347" s="31" t="str">
        <f t="shared" ca="1" si="60"/>
        <v/>
      </c>
      <c r="D347" s="32" t="str">
        <f t="shared" ca="1" si="62"/>
        <v/>
      </c>
      <c r="E347" s="44" t="str">
        <f ca="1">IF(COUNTIF($U$2:U1332,A347)=1,VLOOKUP(A347,O:P,2), IF(COUNTIF($U$2:U1332,A347)=0,$C$9,""))</f>
        <v/>
      </c>
      <c r="F347" s="31" t="str">
        <f t="shared" ca="1" si="63"/>
        <v/>
      </c>
      <c r="G347" s="32" t="str">
        <f t="shared" ca="1" si="64"/>
        <v/>
      </c>
      <c r="H347" s="44" t="str">
        <f ca="1">IF(COUNTIF($U$2:U1332,A347)=1,VLOOKUP(A347,Q:R,2), IF(COUNTIF($U$2:U1332,A347)=0,$D$9,""))</f>
        <v/>
      </c>
      <c r="I347" s="31" t="str">
        <f t="shared" ca="1" si="65"/>
        <v/>
      </c>
      <c r="J347" s="32" t="str">
        <f t="shared" ca="1" si="66"/>
        <v/>
      </c>
      <c r="K347" s="77" t="str">
        <f t="shared" ca="1" si="67"/>
        <v/>
      </c>
      <c r="S347" s="159" t="str">
        <f t="shared" si="58"/>
        <v/>
      </c>
      <c r="T347" s="159" t="str">
        <f t="shared" si="59"/>
        <v/>
      </c>
    </row>
    <row r="348" spans="1:20">
      <c r="A348" s="164" t="str">
        <f t="shared" ca="1" si="61"/>
        <v/>
      </c>
      <c r="B348" s="44" t="str">
        <f ca="1">IF(COUNTIF($U$2:U1333,A348)=1,VLOOKUP(A348,M:N,2), IF(COUNTIF($U$2:U1333,A348)=0,$B$9,""))</f>
        <v/>
      </c>
      <c r="C348" s="31" t="str">
        <f t="shared" ca="1" si="60"/>
        <v/>
      </c>
      <c r="D348" s="32" t="str">
        <f t="shared" ca="1" si="62"/>
        <v/>
      </c>
      <c r="E348" s="44" t="str">
        <f ca="1">IF(COUNTIF($U$2:U1333,A348)=1,VLOOKUP(A348,O:P,2), IF(COUNTIF($U$2:U1333,A348)=0,$C$9,""))</f>
        <v/>
      </c>
      <c r="F348" s="31" t="str">
        <f t="shared" ca="1" si="63"/>
        <v/>
      </c>
      <c r="G348" s="32" t="str">
        <f t="shared" ca="1" si="64"/>
        <v/>
      </c>
      <c r="H348" s="44" t="str">
        <f ca="1">IF(COUNTIF($U$2:U1333,A348)=1,VLOOKUP(A348,Q:R,2), IF(COUNTIF($U$2:U1333,A348)=0,$D$9,""))</f>
        <v/>
      </c>
      <c r="I348" s="31" t="str">
        <f t="shared" ca="1" si="65"/>
        <v/>
      </c>
      <c r="J348" s="32" t="str">
        <f t="shared" ca="1" si="66"/>
        <v/>
      </c>
      <c r="K348" s="77" t="str">
        <f t="shared" ca="1" si="67"/>
        <v/>
      </c>
      <c r="S348" s="159" t="str">
        <f t="shared" si="58"/>
        <v/>
      </c>
      <c r="T348" s="159" t="str">
        <f t="shared" si="59"/>
        <v/>
      </c>
    </row>
    <row r="349" spans="1:20">
      <c r="A349" s="164" t="str">
        <f t="shared" ca="1" si="61"/>
        <v/>
      </c>
      <c r="B349" s="44" t="str">
        <f ca="1">IF(COUNTIF($U$2:U1334,A349)=1,VLOOKUP(A349,M:N,2), IF(COUNTIF($U$2:U1334,A349)=0,$B$9,""))</f>
        <v/>
      </c>
      <c r="C349" s="31" t="str">
        <f t="shared" ca="1" si="60"/>
        <v/>
      </c>
      <c r="D349" s="32" t="str">
        <f t="shared" ca="1" si="62"/>
        <v/>
      </c>
      <c r="E349" s="44" t="str">
        <f ca="1">IF(COUNTIF($U$2:U1334,A349)=1,VLOOKUP(A349,O:P,2), IF(COUNTIF($U$2:U1334,A349)=0,$C$9,""))</f>
        <v/>
      </c>
      <c r="F349" s="31" t="str">
        <f t="shared" ca="1" si="63"/>
        <v/>
      </c>
      <c r="G349" s="32" t="str">
        <f t="shared" ca="1" si="64"/>
        <v/>
      </c>
      <c r="H349" s="44" t="str">
        <f ca="1">IF(COUNTIF($U$2:U1334,A349)=1,VLOOKUP(A349,Q:R,2), IF(COUNTIF($U$2:U1334,A349)=0,$D$9,""))</f>
        <v/>
      </c>
      <c r="I349" s="31" t="str">
        <f t="shared" ca="1" si="65"/>
        <v/>
      </c>
      <c r="J349" s="32" t="str">
        <f t="shared" ca="1" si="66"/>
        <v/>
      </c>
      <c r="K349" s="77" t="str">
        <f t="shared" ca="1" si="67"/>
        <v/>
      </c>
      <c r="S349" s="159" t="str">
        <f t="shared" si="58"/>
        <v/>
      </c>
      <c r="T349" s="159" t="str">
        <f t="shared" si="59"/>
        <v/>
      </c>
    </row>
    <row r="350" spans="1:20">
      <c r="A350" s="164" t="str">
        <f t="shared" ca="1" si="61"/>
        <v/>
      </c>
      <c r="B350" s="44" t="str">
        <f ca="1">IF(COUNTIF($U$2:U1335,A350)=1,VLOOKUP(A350,M:N,2), IF(COUNTIF($U$2:U1335,A350)=0,$B$9,""))</f>
        <v/>
      </c>
      <c r="C350" s="31" t="str">
        <f t="shared" ca="1" si="60"/>
        <v/>
      </c>
      <c r="D350" s="32" t="str">
        <f t="shared" ca="1" si="62"/>
        <v/>
      </c>
      <c r="E350" s="44" t="str">
        <f ca="1">IF(COUNTIF($U$2:U1335,A350)=1,VLOOKUP(A350,O:P,2), IF(COUNTIF($U$2:U1335,A350)=0,$C$9,""))</f>
        <v/>
      </c>
      <c r="F350" s="31" t="str">
        <f t="shared" ca="1" si="63"/>
        <v/>
      </c>
      <c r="G350" s="32" t="str">
        <f t="shared" ca="1" si="64"/>
        <v/>
      </c>
      <c r="H350" s="44" t="str">
        <f ca="1">IF(COUNTIF($U$2:U1335,A350)=1,VLOOKUP(A350,Q:R,2), IF(COUNTIF($U$2:U1335,A350)=0,$D$9,""))</f>
        <v/>
      </c>
      <c r="I350" s="31" t="str">
        <f t="shared" ca="1" si="65"/>
        <v/>
      </c>
      <c r="J350" s="32" t="str">
        <f t="shared" ca="1" si="66"/>
        <v/>
      </c>
      <c r="K350" s="77" t="str">
        <f t="shared" ca="1" si="67"/>
        <v/>
      </c>
      <c r="S350" s="159" t="str">
        <f t="shared" si="58"/>
        <v/>
      </c>
      <c r="T350" s="159" t="str">
        <f t="shared" si="59"/>
        <v/>
      </c>
    </row>
    <row r="351" spans="1:20">
      <c r="A351" s="164" t="str">
        <f t="shared" ca="1" si="61"/>
        <v/>
      </c>
      <c r="B351" s="44" t="str">
        <f ca="1">IF(COUNTIF($U$2:U1336,A351)=1,VLOOKUP(A351,M:N,2), IF(COUNTIF($U$2:U1336,A351)=0,$B$9,""))</f>
        <v/>
      </c>
      <c r="C351" s="31" t="str">
        <f t="shared" ca="1" si="60"/>
        <v/>
      </c>
      <c r="D351" s="32" t="str">
        <f t="shared" ca="1" si="62"/>
        <v/>
      </c>
      <c r="E351" s="44" t="str">
        <f ca="1">IF(COUNTIF($U$2:U1336,A351)=1,VLOOKUP(A351,O:P,2), IF(COUNTIF($U$2:U1336,A351)=0,$C$9,""))</f>
        <v/>
      </c>
      <c r="F351" s="31" t="str">
        <f t="shared" ca="1" si="63"/>
        <v/>
      </c>
      <c r="G351" s="32" t="str">
        <f t="shared" ca="1" si="64"/>
        <v/>
      </c>
      <c r="H351" s="44" t="str">
        <f ca="1">IF(COUNTIF($U$2:U1336,A351)=1,VLOOKUP(A351,Q:R,2), IF(COUNTIF($U$2:U1336,A351)=0,$D$9,""))</f>
        <v/>
      </c>
      <c r="I351" s="31" t="str">
        <f t="shared" ca="1" si="65"/>
        <v/>
      </c>
      <c r="J351" s="32" t="str">
        <f t="shared" ca="1" si="66"/>
        <v/>
      </c>
      <c r="K351" s="77" t="str">
        <f t="shared" ca="1" si="67"/>
        <v/>
      </c>
      <c r="S351" s="159" t="str">
        <f t="shared" si="58"/>
        <v/>
      </c>
      <c r="T351" s="159" t="str">
        <f t="shared" si="59"/>
        <v/>
      </c>
    </row>
    <row r="352" spans="1:20">
      <c r="A352" s="164" t="str">
        <f t="shared" ca="1" si="61"/>
        <v/>
      </c>
      <c r="B352" s="44" t="str">
        <f ca="1">IF(COUNTIF($U$2:U1337,A352)=1,VLOOKUP(A352,M:N,2), IF(COUNTIF($U$2:U1337,A352)=0,$B$9,""))</f>
        <v/>
      </c>
      <c r="C352" s="31" t="str">
        <f t="shared" ca="1" si="60"/>
        <v/>
      </c>
      <c r="D352" s="32" t="str">
        <f t="shared" ca="1" si="62"/>
        <v/>
      </c>
      <c r="E352" s="44" t="str">
        <f ca="1">IF(COUNTIF($U$2:U1337,A352)=1,VLOOKUP(A352,O:P,2), IF(COUNTIF($U$2:U1337,A352)=0,$C$9,""))</f>
        <v/>
      </c>
      <c r="F352" s="31" t="str">
        <f t="shared" ca="1" si="63"/>
        <v/>
      </c>
      <c r="G352" s="32" t="str">
        <f t="shared" ca="1" si="64"/>
        <v/>
      </c>
      <c r="H352" s="44" t="str">
        <f ca="1">IF(COUNTIF($U$2:U1337,A352)=1,VLOOKUP(A352,Q:R,2), IF(COUNTIF($U$2:U1337,A352)=0,$D$9,""))</f>
        <v/>
      </c>
      <c r="I352" s="31" t="str">
        <f t="shared" ca="1" si="65"/>
        <v/>
      </c>
      <c r="J352" s="32" t="str">
        <f t="shared" ca="1" si="66"/>
        <v/>
      </c>
      <c r="K352" s="77" t="str">
        <f t="shared" ca="1" si="67"/>
        <v/>
      </c>
      <c r="S352" s="159" t="str">
        <f t="shared" si="58"/>
        <v/>
      </c>
      <c r="T352" s="159" t="str">
        <f t="shared" si="59"/>
        <v/>
      </c>
    </row>
    <row r="353" spans="1:20">
      <c r="A353" s="164" t="str">
        <f t="shared" ca="1" si="61"/>
        <v/>
      </c>
      <c r="B353" s="44" t="str">
        <f ca="1">IF(COUNTIF($U$2:U1338,A353)=1,VLOOKUP(A353,M:N,2), IF(COUNTIF($U$2:U1338,A353)=0,$B$9,""))</f>
        <v/>
      </c>
      <c r="C353" s="31" t="str">
        <f t="shared" ca="1" si="60"/>
        <v/>
      </c>
      <c r="D353" s="32" t="str">
        <f t="shared" ca="1" si="62"/>
        <v/>
      </c>
      <c r="E353" s="44" t="str">
        <f ca="1">IF(COUNTIF($U$2:U1338,A353)=1,VLOOKUP(A353,O:P,2), IF(COUNTIF($U$2:U1338,A353)=0,$C$9,""))</f>
        <v/>
      </c>
      <c r="F353" s="31" t="str">
        <f t="shared" ca="1" si="63"/>
        <v/>
      </c>
      <c r="G353" s="32" t="str">
        <f t="shared" ca="1" si="64"/>
        <v/>
      </c>
      <c r="H353" s="44" t="str">
        <f ca="1">IF(COUNTIF($U$2:U1338,A353)=1,VLOOKUP(A353,Q:R,2), IF(COUNTIF($U$2:U1338,A353)=0,$D$9,""))</f>
        <v/>
      </c>
      <c r="I353" s="31" t="str">
        <f t="shared" ca="1" si="65"/>
        <v/>
      </c>
      <c r="J353" s="32" t="str">
        <f t="shared" ca="1" si="66"/>
        <v/>
      </c>
      <c r="K353" s="77" t="str">
        <f t="shared" ca="1" si="67"/>
        <v/>
      </c>
      <c r="S353" s="159" t="str">
        <f t="shared" si="58"/>
        <v/>
      </c>
      <c r="T353" s="159" t="str">
        <f t="shared" si="59"/>
        <v/>
      </c>
    </row>
    <row r="354" spans="1:20">
      <c r="A354" s="164" t="str">
        <f t="shared" ca="1" si="61"/>
        <v/>
      </c>
      <c r="B354" s="44" t="str">
        <f ca="1">IF(COUNTIF($U$2:U1339,A354)=1,VLOOKUP(A354,M:N,2), IF(COUNTIF($U$2:U1339,A354)=0,$B$9,""))</f>
        <v/>
      </c>
      <c r="C354" s="31" t="str">
        <f t="shared" ca="1" si="60"/>
        <v/>
      </c>
      <c r="D354" s="32" t="str">
        <f t="shared" ca="1" si="62"/>
        <v/>
      </c>
      <c r="E354" s="44" t="str">
        <f ca="1">IF(COUNTIF($U$2:U1339,A354)=1,VLOOKUP(A354,O:P,2), IF(COUNTIF($U$2:U1339,A354)=0,$C$9,""))</f>
        <v/>
      </c>
      <c r="F354" s="31" t="str">
        <f t="shared" ca="1" si="63"/>
        <v/>
      </c>
      <c r="G354" s="32" t="str">
        <f t="shared" ca="1" si="64"/>
        <v/>
      </c>
      <c r="H354" s="44" t="str">
        <f ca="1">IF(COUNTIF($U$2:U1339,A354)=1,VLOOKUP(A354,Q:R,2), IF(COUNTIF($U$2:U1339,A354)=0,$D$9,""))</f>
        <v/>
      </c>
      <c r="I354" s="31" t="str">
        <f t="shared" ca="1" si="65"/>
        <v/>
      </c>
      <c r="J354" s="32" t="str">
        <f t="shared" ca="1" si="66"/>
        <v/>
      </c>
      <c r="K354" s="77" t="str">
        <f t="shared" ca="1" si="67"/>
        <v/>
      </c>
      <c r="S354" s="159" t="str">
        <f t="shared" si="58"/>
        <v/>
      </c>
      <c r="T354" s="159" t="str">
        <f t="shared" si="59"/>
        <v/>
      </c>
    </row>
    <row r="355" spans="1:20">
      <c r="A355" s="164" t="str">
        <f t="shared" ca="1" si="61"/>
        <v/>
      </c>
      <c r="B355" s="44" t="str">
        <f ca="1">IF(COUNTIF($U$2:U1340,A355)=1,VLOOKUP(A355,M:N,2), IF(COUNTIF($U$2:U1340,A355)=0,$B$9,""))</f>
        <v/>
      </c>
      <c r="C355" s="31" t="str">
        <f t="shared" ca="1" si="60"/>
        <v/>
      </c>
      <c r="D355" s="32" t="str">
        <f t="shared" ca="1" si="62"/>
        <v/>
      </c>
      <c r="E355" s="44" t="str">
        <f ca="1">IF(COUNTIF($U$2:U1340,A355)=1,VLOOKUP(A355,O:P,2), IF(COUNTIF($U$2:U1340,A355)=0,$C$9,""))</f>
        <v/>
      </c>
      <c r="F355" s="31" t="str">
        <f t="shared" ca="1" si="63"/>
        <v/>
      </c>
      <c r="G355" s="32" t="str">
        <f t="shared" ca="1" si="64"/>
        <v/>
      </c>
      <c r="H355" s="44" t="str">
        <f ca="1">IF(COUNTIF($U$2:U1340,A355)=1,VLOOKUP(A355,Q:R,2), IF(COUNTIF($U$2:U1340,A355)=0,$D$9,""))</f>
        <v/>
      </c>
      <c r="I355" s="31" t="str">
        <f t="shared" ca="1" si="65"/>
        <v/>
      </c>
      <c r="J355" s="32" t="str">
        <f t="shared" ca="1" si="66"/>
        <v/>
      </c>
      <c r="K355" s="77" t="str">
        <f t="shared" ca="1" si="67"/>
        <v/>
      </c>
      <c r="S355" s="159" t="str">
        <f t="shared" si="58"/>
        <v/>
      </c>
      <c r="T355" s="159" t="str">
        <f t="shared" si="59"/>
        <v/>
      </c>
    </row>
    <row r="356" spans="1:20">
      <c r="A356" s="164" t="str">
        <f t="shared" ca="1" si="61"/>
        <v/>
      </c>
      <c r="B356" s="44" t="str">
        <f ca="1">IF(COUNTIF($U$2:U1341,A356)=1,VLOOKUP(A356,M:N,2), IF(COUNTIF($U$2:U1341,A356)=0,$B$9,""))</f>
        <v/>
      </c>
      <c r="C356" s="31" t="str">
        <f t="shared" ca="1" si="60"/>
        <v/>
      </c>
      <c r="D356" s="32" t="str">
        <f t="shared" ca="1" si="62"/>
        <v/>
      </c>
      <c r="E356" s="44" t="str">
        <f ca="1">IF(COUNTIF($U$2:U1341,A356)=1,VLOOKUP(A356,O:P,2), IF(COUNTIF($U$2:U1341,A356)=0,$C$9,""))</f>
        <v/>
      </c>
      <c r="F356" s="31" t="str">
        <f t="shared" ca="1" si="63"/>
        <v/>
      </c>
      <c r="G356" s="32" t="str">
        <f t="shared" ca="1" si="64"/>
        <v/>
      </c>
      <c r="H356" s="44" t="str">
        <f ca="1">IF(COUNTIF($U$2:U1341,A356)=1,VLOOKUP(A356,Q:R,2), IF(COUNTIF($U$2:U1341,A356)=0,$D$9,""))</f>
        <v/>
      </c>
      <c r="I356" s="31" t="str">
        <f t="shared" ca="1" si="65"/>
        <v/>
      </c>
      <c r="J356" s="32" t="str">
        <f t="shared" ca="1" si="66"/>
        <v/>
      </c>
      <c r="K356" s="77" t="str">
        <f t="shared" ca="1" si="67"/>
        <v/>
      </c>
      <c r="S356" s="159" t="str">
        <f t="shared" si="58"/>
        <v/>
      </c>
      <c r="T356" s="159" t="str">
        <f t="shared" si="59"/>
        <v/>
      </c>
    </row>
    <row r="357" spans="1:20">
      <c r="A357" s="164" t="str">
        <f t="shared" ca="1" si="61"/>
        <v/>
      </c>
      <c r="B357" s="44" t="str">
        <f ca="1">IF(COUNTIF($U$2:U1342,A357)=1,VLOOKUP(A357,M:N,2), IF(COUNTIF($U$2:U1342,A357)=0,$B$9,""))</f>
        <v/>
      </c>
      <c r="C357" s="31" t="str">
        <f t="shared" ca="1" si="60"/>
        <v/>
      </c>
      <c r="D357" s="32" t="str">
        <f t="shared" ca="1" si="62"/>
        <v/>
      </c>
      <c r="E357" s="44" t="str">
        <f ca="1">IF(COUNTIF($U$2:U1342,A357)=1,VLOOKUP(A357,O:P,2), IF(COUNTIF($U$2:U1342,A357)=0,$C$9,""))</f>
        <v/>
      </c>
      <c r="F357" s="31" t="str">
        <f t="shared" ca="1" si="63"/>
        <v/>
      </c>
      <c r="G357" s="32" t="str">
        <f t="shared" ca="1" si="64"/>
        <v/>
      </c>
      <c r="H357" s="44" t="str">
        <f ca="1">IF(COUNTIF($U$2:U1342,A357)=1,VLOOKUP(A357,Q:R,2), IF(COUNTIF($U$2:U1342,A357)=0,$D$9,""))</f>
        <v/>
      </c>
      <c r="I357" s="31" t="str">
        <f t="shared" ca="1" si="65"/>
        <v/>
      </c>
      <c r="J357" s="32" t="str">
        <f t="shared" ca="1" si="66"/>
        <v/>
      </c>
      <c r="K357" s="77" t="str">
        <f t="shared" ca="1" si="67"/>
        <v/>
      </c>
      <c r="S357" s="159" t="str">
        <f t="shared" si="58"/>
        <v/>
      </c>
      <c r="T357" s="159" t="str">
        <f t="shared" si="59"/>
        <v/>
      </c>
    </row>
    <row r="358" spans="1:20">
      <c r="A358" s="164" t="str">
        <f t="shared" ca="1" si="61"/>
        <v/>
      </c>
      <c r="B358" s="44" t="str">
        <f ca="1">IF(COUNTIF($U$2:U1343,A358)=1,VLOOKUP(A358,M:N,2), IF(COUNTIF($U$2:U1343,A358)=0,$B$9,""))</f>
        <v/>
      </c>
      <c r="C358" s="31" t="str">
        <f t="shared" ca="1" si="60"/>
        <v/>
      </c>
      <c r="D358" s="32" t="str">
        <f t="shared" ca="1" si="62"/>
        <v/>
      </c>
      <c r="E358" s="44" t="str">
        <f ca="1">IF(COUNTIF($U$2:U1343,A358)=1,VLOOKUP(A358,O:P,2), IF(COUNTIF($U$2:U1343,A358)=0,$C$9,""))</f>
        <v/>
      </c>
      <c r="F358" s="31" t="str">
        <f t="shared" ca="1" si="63"/>
        <v/>
      </c>
      <c r="G358" s="32" t="str">
        <f t="shared" ca="1" si="64"/>
        <v/>
      </c>
      <c r="H358" s="44" t="str">
        <f ca="1">IF(COUNTIF($U$2:U1343,A358)=1,VLOOKUP(A358,Q:R,2), IF(COUNTIF($U$2:U1343,A358)=0,$D$9,""))</f>
        <v/>
      </c>
      <c r="I358" s="31" t="str">
        <f t="shared" ca="1" si="65"/>
        <v/>
      </c>
      <c r="J358" s="32" t="str">
        <f t="shared" ca="1" si="66"/>
        <v/>
      </c>
      <c r="K358" s="77" t="str">
        <f t="shared" ca="1" si="67"/>
        <v/>
      </c>
      <c r="S358" s="159" t="str">
        <f t="shared" si="58"/>
        <v/>
      </c>
      <c r="T358" s="159" t="str">
        <f t="shared" si="59"/>
        <v/>
      </c>
    </row>
    <row r="359" spans="1:20">
      <c r="A359" s="164" t="str">
        <f t="shared" ca="1" si="61"/>
        <v/>
      </c>
      <c r="B359" s="44" t="str">
        <f ca="1">IF(COUNTIF($U$2:U1344,A359)=1,VLOOKUP(A359,M:N,2), IF(COUNTIF($U$2:U1344,A359)=0,$B$9,""))</f>
        <v/>
      </c>
      <c r="C359" s="31" t="str">
        <f t="shared" ca="1" si="60"/>
        <v/>
      </c>
      <c r="D359" s="32" t="str">
        <f t="shared" ca="1" si="62"/>
        <v/>
      </c>
      <c r="E359" s="44" t="str">
        <f ca="1">IF(COUNTIF($U$2:U1344,A359)=1,VLOOKUP(A359,O:P,2), IF(COUNTIF($U$2:U1344,A359)=0,$C$9,""))</f>
        <v/>
      </c>
      <c r="F359" s="31" t="str">
        <f t="shared" ca="1" si="63"/>
        <v/>
      </c>
      <c r="G359" s="32" t="str">
        <f t="shared" ca="1" si="64"/>
        <v/>
      </c>
      <c r="H359" s="44" t="str">
        <f ca="1">IF(COUNTIF($U$2:U1344,A359)=1,VLOOKUP(A359,Q:R,2), IF(COUNTIF($U$2:U1344,A359)=0,$D$9,""))</f>
        <v/>
      </c>
      <c r="I359" s="31" t="str">
        <f t="shared" ca="1" si="65"/>
        <v/>
      </c>
      <c r="J359" s="32" t="str">
        <f t="shared" ca="1" si="66"/>
        <v/>
      </c>
      <c r="K359" s="77" t="str">
        <f t="shared" ca="1" si="67"/>
        <v/>
      </c>
      <c r="S359" s="159" t="str">
        <f t="shared" si="58"/>
        <v/>
      </c>
      <c r="T359" s="159" t="str">
        <f t="shared" si="59"/>
        <v/>
      </c>
    </row>
    <row r="360" spans="1:20">
      <c r="A360" s="164" t="str">
        <f t="shared" ca="1" si="61"/>
        <v/>
      </c>
      <c r="B360" s="44" t="str">
        <f ca="1">IF(COUNTIF($U$2:U1345,A360)=1,VLOOKUP(A360,M:N,2), IF(COUNTIF($U$2:U1345,A360)=0,$B$9,""))</f>
        <v/>
      </c>
      <c r="C360" s="31" t="str">
        <f t="shared" ca="1" si="60"/>
        <v/>
      </c>
      <c r="D360" s="32" t="str">
        <f t="shared" ca="1" si="62"/>
        <v/>
      </c>
      <c r="E360" s="44" t="str">
        <f ca="1">IF(COUNTIF($U$2:U1345,A360)=1,VLOOKUP(A360,O:P,2), IF(COUNTIF($U$2:U1345,A360)=0,$C$9,""))</f>
        <v/>
      </c>
      <c r="F360" s="31" t="str">
        <f t="shared" ca="1" si="63"/>
        <v/>
      </c>
      <c r="G360" s="32" t="str">
        <f t="shared" ca="1" si="64"/>
        <v/>
      </c>
      <c r="H360" s="44" t="str">
        <f ca="1">IF(COUNTIF($U$2:U1345,A360)=1,VLOOKUP(A360,Q:R,2), IF(COUNTIF($U$2:U1345,A360)=0,$D$9,""))</f>
        <v/>
      </c>
      <c r="I360" s="31" t="str">
        <f t="shared" ca="1" si="65"/>
        <v/>
      </c>
      <c r="J360" s="32" t="str">
        <f t="shared" ca="1" si="66"/>
        <v/>
      </c>
      <c r="K360" s="77" t="str">
        <f t="shared" ca="1" si="67"/>
        <v/>
      </c>
      <c r="S360" s="159" t="str">
        <f t="shared" si="58"/>
        <v/>
      </c>
      <c r="T360" s="159" t="str">
        <f t="shared" si="59"/>
        <v/>
      </c>
    </row>
    <row r="361" spans="1:20">
      <c r="A361" s="164" t="str">
        <f t="shared" ca="1" si="61"/>
        <v/>
      </c>
      <c r="B361" s="44" t="str">
        <f ca="1">IF(COUNTIF($U$2:U1346,A361)=1,VLOOKUP(A361,M:N,2), IF(COUNTIF($U$2:U1346,A361)=0,$B$9,""))</f>
        <v/>
      </c>
      <c r="C361" s="31" t="str">
        <f t="shared" ca="1" si="60"/>
        <v/>
      </c>
      <c r="D361" s="32" t="str">
        <f t="shared" ca="1" si="62"/>
        <v/>
      </c>
      <c r="E361" s="44" t="str">
        <f ca="1">IF(COUNTIF($U$2:U1346,A361)=1,VLOOKUP(A361,O:P,2), IF(COUNTIF($U$2:U1346,A361)=0,$C$9,""))</f>
        <v/>
      </c>
      <c r="F361" s="31" t="str">
        <f t="shared" ca="1" si="63"/>
        <v/>
      </c>
      <c r="G361" s="32" t="str">
        <f t="shared" ca="1" si="64"/>
        <v/>
      </c>
      <c r="H361" s="44" t="str">
        <f ca="1">IF(COUNTIF($U$2:U1346,A361)=1,VLOOKUP(A361,Q:R,2), IF(COUNTIF($U$2:U1346,A361)=0,$D$9,""))</f>
        <v/>
      </c>
      <c r="I361" s="31" t="str">
        <f t="shared" ca="1" si="65"/>
        <v/>
      </c>
      <c r="J361" s="32" t="str">
        <f t="shared" ca="1" si="66"/>
        <v/>
      </c>
      <c r="K361" s="77" t="str">
        <f t="shared" ca="1" si="67"/>
        <v/>
      </c>
      <c r="S361" s="159" t="str">
        <f t="shared" si="58"/>
        <v/>
      </c>
      <c r="T361" s="159" t="str">
        <f t="shared" si="59"/>
        <v/>
      </c>
    </row>
    <row r="362" spans="1:20">
      <c r="A362" s="164" t="str">
        <f t="shared" ca="1" si="61"/>
        <v/>
      </c>
      <c r="B362" s="44" t="str">
        <f ca="1">IF(COUNTIF($U$2:U1347,A362)=1,VLOOKUP(A362,M:N,2), IF(COUNTIF($U$2:U1347,A362)=0,$B$9,""))</f>
        <v/>
      </c>
      <c r="C362" s="31" t="str">
        <f t="shared" ca="1" si="60"/>
        <v/>
      </c>
      <c r="D362" s="32" t="str">
        <f t="shared" ca="1" si="62"/>
        <v/>
      </c>
      <c r="E362" s="44" t="str">
        <f ca="1">IF(COUNTIF($U$2:U1347,A362)=1,VLOOKUP(A362,O:P,2), IF(COUNTIF($U$2:U1347,A362)=0,$C$9,""))</f>
        <v/>
      </c>
      <c r="F362" s="31" t="str">
        <f t="shared" ca="1" si="63"/>
        <v/>
      </c>
      <c r="G362" s="32" t="str">
        <f t="shared" ca="1" si="64"/>
        <v/>
      </c>
      <c r="H362" s="44" t="str">
        <f ca="1">IF(COUNTIF($U$2:U1347,A362)=1,VLOOKUP(A362,Q:R,2), IF(COUNTIF($U$2:U1347,A362)=0,$D$9,""))</f>
        <v/>
      </c>
      <c r="I362" s="31" t="str">
        <f t="shared" ca="1" si="65"/>
        <v/>
      </c>
      <c r="J362" s="32" t="str">
        <f t="shared" ca="1" si="66"/>
        <v/>
      </c>
      <c r="K362" s="77" t="str">
        <f t="shared" ca="1" si="67"/>
        <v/>
      </c>
      <c r="S362" s="159" t="str">
        <f t="shared" si="58"/>
        <v/>
      </c>
      <c r="T362" s="159" t="str">
        <f t="shared" si="59"/>
        <v/>
      </c>
    </row>
    <row r="363" spans="1:20">
      <c r="A363" s="164" t="str">
        <f t="shared" ca="1" si="61"/>
        <v/>
      </c>
      <c r="B363" s="44" t="str">
        <f ca="1">IF(COUNTIF($U$2:U1348,A363)=1,VLOOKUP(A363,M:N,2), IF(COUNTIF($U$2:U1348,A363)=0,$B$9,""))</f>
        <v/>
      </c>
      <c r="C363" s="31" t="str">
        <f t="shared" ca="1" si="60"/>
        <v/>
      </c>
      <c r="D363" s="32" t="str">
        <f t="shared" ca="1" si="62"/>
        <v/>
      </c>
      <c r="E363" s="44" t="str">
        <f ca="1">IF(COUNTIF($U$2:U1348,A363)=1,VLOOKUP(A363,O:P,2), IF(COUNTIF($U$2:U1348,A363)=0,$C$9,""))</f>
        <v/>
      </c>
      <c r="F363" s="31" t="str">
        <f t="shared" ca="1" si="63"/>
        <v/>
      </c>
      <c r="G363" s="32" t="str">
        <f t="shared" ca="1" si="64"/>
        <v/>
      </c>
      <c r="H363" s="44" t="str">
        <f ca="1">IF(COUNTIF($U$2:U1348,A363)=1,VLOOKUP(A363,Q:R,2), IF(COUNTIF($U$2:U1348,A363)=0,$D$9,""))</f>
        <v/>
      </c>
      <c r="I363" s="31" t="str">
        <f t="shared" ca="1" si="65"/>
        <v/>
      </c>
      <c r="J363" s="32" t="str">
        <f t="shared" ca="1" si="66"/>
        <v/>
      </c>
      <c r="K363" s="77" t="str">
        <f t="shared" ca="1" si="67"/>
        <v/>
      </c>
      <c r="S363" s="159" t="str">
        <f t="shared" si="58"/>
        <v/>
      </c>
      <c r="T363" s="159" t="str">
        <f t="shared" si="59"/>
        <v/>
      </c>
    </row>
    <row r="364" spans="1:20">
      <c r="A364" s="164" t="str">
        <f t="shared" ca="1" si="61"/>
        <v/>
      </c>
      <c r="B364" s="44" t="str">
        <f ca="1">IF(COUNTIF($U$2:U1349,A364)=1,VLOOKUP(A364,M:N,2), IF(COUNTIF($U$2:U1349,A364)=0,$B$9,""))</f>
        <v/>
      </c>
      <c r="C364" s="31" t="str">
        <f t="shared" ca="1" si="60"/>
        <v/>
      </c>
      <c r="D364" s="32" t="str">
        <f t="shared" ca="1" si="62"/>
        <v/>
      </c>
      <c r="E364" s="44" t="str">
        <f ca="1">IF(COUNTIF($U$2:U1349,A364)=1,VLOOKUP(A364,O:P,2), IF(COUNTIF($U$2:U1349,A364)=0,$C$9,""))</f>
        <v/>
      </c>
      <c r="F364" s="31" t="str">
        <f t="shared" ca="1" si="63"/>
        <v/>
      </c>
      <c r="G364" s="32" t="str">
        <f t="shared" ca="1" si="64"/>
        <v/>
      </c>
      <c r="H364" s="44" t="str">
        <f ca="1">IF(COUNTIF($U$2:U1349,A364)=1,VLOOKUP(A364,Q:R,2), IF(COUNTIF($U$2:U1349,A364)=0,$D$9,""))</f>
        <v/>
      </c>
      <c r="I364" s="31" t="str">
        <f t="shared" ca="1" si="65"/>
        <v/>
      </c>
      <c r="J364" s="32" t="str">
        <f t="shared" ca="1" si="66"/>
        <v/>
      </c>
      <c r="K364" s="77" t="str">
        <f t="shared" ca="1" si="67"/>
        <v/>
      </c>
      <c r="S364" s="159" t="str">
        <f t="shared" si="58"/>
        <v/>
      </c>
      <c r="T364" s="159" t="str">
        <f t="shared" si="59"/>
        <v/>
      </c>
    </row>
    <row r="365" spans="1:20">
      <c r="A365" s="164" t="str">
        <f t="shared" ca="1" si="61"/>
        <v/>
      </c>
      <c r="B365" s="44" t="str">
        <f ca="1">IF(COUNTIF($U$2:U1350,A365)=1,VLOOKUP(A365,M:N,2), IF(COUNTIF($U$2:U1350,A365)=0,$B$9,""))</f>
        <v/>
      </c>
      <c r="C365" s="31" t="str">
        <f t="shared" ca="1" si="60"/>
        <v/>
      </c>
      <c r="D365" s="32" t="str">
        <f t="shared" ca="1" si="62"/>
        <v/>
      </c>
      <c r="E365" s="44" t="str">
        <f ca="1">IF(COUNTIF($U$2:U1350,A365)=1,VLOOKUP(A365,O:P,2), IF(COUNTIF($U$2:U1350,A365)=0,$C$9,""))</f>
        <v/>
      </c>
      <c r="F365" s="31" t="str">
        <f t="shared" ca="1" si="63"/>
        <v/>
      </c>
      <c r="G365" s="32" t="str">
        <f t="shared" ca="1" si="64"/>
        <v/>
      </c>
      <c r="H365" s="44" t="str">
        <f ca="1">IF(COUNTIF($U$2:U1350,A365)=1,VLOOKUP(A365,Q:R,2), IF(COUNTIF($U$2:U1350,A365)=0,$D$9,""))</f>
        <v/>
      </c>
      <c r="I365" s="31" t="str">
        <f t="shared" ca="1" si="65"/>
        <v/>
      </c>
      <c r="J365" s="32" t="str">
        <f t="shared" ca="1" si="66"/>
        <v/>
      </c>
      <c r="K365" s="77" t="str">
        <f t="shared" ca="1" si="67"/>
        <v/>
      </c>
      <c r="S365" s="159" t="str">
        <f t="shared" si="58"/>
        <v/>
      </c>
      <c r="T365" s="159" t="str">
        <f t="shared" si="59"/>
        <v/>
      </c>
    </row>
    <row r="366" spans="1:20">
      <c r="A366" s="164" t="str">
        <f t="shared" ca="1" si="61"/>
        <v/>
      </c>
      <c r="B366" s="44" t="str">
        <f ca="1">IF(COUNTIF($U$2:U1351,A366)=1,VLOOKUP(A366,M:N,2), IF(COUNTIF($U$2:U1351,A366)=0,$B$9,""))</f>
        <v/>
      </c>
      <c r="C366" s="31" t="str">
        <f t="shared" ca="1" si="60"/>
        <v/>
      </c>
      <c r="D366" s="32" t="str">
        <f t="shared" ca="1" si="62"/>
        <v/>
      </c>
      <c r="E366" s="44" t="str">
        <f ca="1">IF(COUNTIF($U$2:U1351,A366)=1,VLOOKUP(A366,O:P,2), IF(COUNTIF($U$2:U1351,A366)=0,$C$9,""))</f>
        <v/>
      </c>
      <c r="F366" s="31" t="str">
        <f t="shared" ca="1" si="63"/>
        <v/>
      </c>
      <c r="G366" s="32" t="str">
        <f t="shared" ca="1" si="64"/>
        <v/>
      </c>
      <c r="H366" s="44" t="str">
        <f ca="1">IF(COUNTIF($U$2:U1351,A366)=1,VLOOKUP(A366,Q:R,2), IF(COUNTIF($U$2:U1351,A366)=0,$D$9,""))</f>
        <v/>
      </c>
      <c r="I366" s="31" t="str">
        <f t="shared" ca="1" si="65"/>
        <v/>
      </c>
      <c r="J366" s="32" t="str">
        <f t="shared" ca="1" si="66"/>
        <v/>
      </c>
      <c r="K366" s="77" t="str">
        <f t="shared" ca="1" si="67"/>
        <v/>
      </c>
      <c r="S366" s="159" t="str">
        <f t="shared" si="58"/>
        <v/>
      </c>
      <c r="T366" s="159" t="str">
        <f t="shared" si="59"/>
        <v/>
      </c>
    </row>
    <row r="367" spans="1:20">
      <c r="A367" s="164" t="str">
        <f t="shared" ca="1" si="61"/>
        <v/>
      </c>
      <c r="B367" s="44" t="str">
        <f ca="1">IF(COUNTIF($U$2:U1352,A367)=1,VLOOKUP(A367,M:N,2), IF(COUNTIF($U$2:U1352,A367)=0,$B$9,""))</f>
        <v/>
      </c>
      <c r="C367" s="31" t="str">
        <f t="shared" ca="1" si="60"/>
        <v/>
      </c>
      <c r="D367" s="32" t="str">
        <f t="shared" ca="1" si="62"/>
        <v/>
      </c>
      <c r="E367" s="44" t="str">
        <f ca="1">IF(COUNTIF($U$2:U1352,A367)=1,VLOOKUP(A367,O:P,2), IF(COUNTIF($U$2:U1352,A367)=0,$C$9,""))</f>
        <v/>
      </c>
      <c r="F367" s="31" t="str">
        <f t="shared" ca="1" si="63"/>
        <v/>
      </c>
      <c r="G367" s="32" t="str">
        <f t="shared" ca="1" si="64"/>
        <v/>
      </c>
      <c r="H367" s="44" t="str">
        <f ca="1">IF(COUNTIF($U$2:U1352,A367)=1,VLOOKUP(A367,Q:R,2), IF(COUNTIF($U$2:U1352,A367)=0,$D$9,""))</f>
        <v/>
      </c>
      <c r="I367" s="31" t="str">
        <f t="shared" ca="1" si="65"/>
        <v/>
      </c>
      <c r="J367" s="32" t="str">
        <f t="shared" ca="1" si="66"/>
        <v/>
      </c>
      <c r="K367" s="77" t="str">
        <f t="shared" ca="1" si="67"/>
        <v/>
      </c>
      <c r="S367" s="159" t="str">
        <f t="shared" si="58"/>
        <v/>
      </c>
      <c r="T367" s="159" t="str">
        <f t="shared" si="59"/>
        <v/>
      </c>
    </row>
    <row r="368" spans="1:20">
      <c r="A368" s="164" t="str">
        <f t="shared" ca="1" si="61"/>
        <v/>
      </c>
      <c r="B368" s="44" t="str">
        <f ca="1">IF(COUNTIF($U$2:U1353,A368)=1,VLOOKUP(A368,M:N,2), IF(COUNTIF($U$2:U1353,A368)=0,$B$9,""))</f>
        <v/>
      </c>
      <c r="C368" s="31" t="str">
        <f t="shared" ca="1" si="60"/>
        <v/>
      </c>
      <c r="D368" s="32" t="str">
        <f t="shared" ca="1" si="62"/>
        <v/>
      </c>
      <c r="E368" s="44" t="str">
        <f ca="1">IF(COUNTIF($U$2:U1353,A368)=1,VLOOKUP(A368,O:P,2), IF(COUNTIF($U$2:U1353,A368)=0,$C$9,""))</f>
        <v/>
      </c>
      <c r="F368" s="31" t="str">
        <f t="shared" ca="1" si="63"/>
        <v/>
      </c>
      <c r="G368" s="32" t="str">
        <f t="shared" ca="1" si="64"/>
        <v/>
      </c>
      <c r="H368" s="44" t="str">
        <f ca="1">IF(COUNTIF($U$2:U1353,A368)=1,VLOOKUP(A368,Q:R,2), IF(COUNTIF($U$2:U1353,A368)=0,$D$9,""))</f>
        <v/>
      </c>
      <c r="I368" s="31" t="str">
        <f t="shared" ca="1" si="65"/>
        <v/>
      </c>
      <c r="J368" s="32" t="str">
        <f t="shared" ca="1" si="66"/>
        <v/>
      </c>
      <c r="K368" s="77" t="str">
        <f t="shared" ca="1" si="67"/>
        <v/>
      </c>
      <c r="S368" s="159" t="str">
        <f t="shared" si="58"/>
        <v/>
      </c>
      <c r="T368" s="159" t="str">
        <f t="shared" si="59"/>
        <v/>
      </c>
    </row>
    <row r="369" spans="1:20">
      <c r="A369" s="164" t="str">
        <f t="shared" ca="1" si="61"/>
        <v/>
      </c>
      <c r="B369" s="44" t="str">
        <f ca="1">IF(COUNTIF($U$2:U1354,A369)=1,VLOOKUP(A369,M:N,2), IF(COUNTIF($U$2:U1354,A369)=0,$B$9,""))</f>
        <v/>
      </c>
      <c r="C369" s="31" t="str">
        <f t="shared" ca="1" si="60"/>
        <v/>
      </c>
      <c r="D369" s="32" t="str">
        <f t="shared" ca="1" si="62"/>
        <v/>
      </c>
      <c r="E369" s="44" t="str">
        <f ca="1">IF(COUNTIF($U$2:U1354,A369)=1,VLOOKUP(A369,O:P,2), IF(COUNTIF($U$2:U1354,A369)=0,$C$9,""))</f>
        <v/>
      </c>
      <c r="F369" s="31" t="str">
        <f t="shared" ca="1" si="63"/>
        <v/>
      </c>
      <c r="G369" s="32" t="str">
        <f t="shared" ca="1" si="64"/>
        <v/>
      </c>
      <c r="H369" s="44" t="str">
        <f ca="1">IF(COUNTIF($U$2:U1354,A369)=1,VLOOKUP(A369,Q:R,2), IF(COUNTIF($U$2:U1354,A369)=0,$D$9,""))</f>
        <v/>
      </c>
      <c r="I369" s="31" t="str">
        <f t="shared" ca="1" si="65"/>
        <v/>
      </c>
      <c r="J369" s="32" t="str">
        <f t="shared" ca="1" si="66"/>
        <v/>
      </c>
      <c r="K369" s="77" t="str">
        <f t="shared" ca="1" si="67"/>
        <v/>
      </c>
      <c r="S369" s="159" t="str">
        <f t="shared" si="58"/>
        <v/>
      </c>
      <c r="T369" s="159" t="str">
        <f t="shared" si="59"/>
        <v/>
      </c>
    </row>
    <row r="370" spans="1:20">
      <c r="A370" s="164" t="str">
        <f t="shared" ca="1" si="61"/>
        <v/>
      </c>
      <c r="B370" s="44" t="str">
        <f ca="1">IF(COUNTIF($U$2:U1355,A370)=1,VLOOKUP(A370,M:N,2), IF(COUNTIF($U$2:U1355,A370)=0,$B$9,""))</f>
        <v/>
      </c>
      <c r="C370" s="31" t="str">
        <f t="shared" ca="1" si="60"/>
        <v/>
      </c>
      <c r="D370" s="32" t="str">
        <f t="shared" ca="1" si="62"/>
        <v/>
      </c>
      <c r="E370" s="44" t="str">
        <f ca="1">IF(COUNTIF($U$2:U1355,A370)=1,VLOOKUP(A370,O:P,2), IF(COUNTIF($U$2:U1355,A370)=0,$C$9,""))</f>
        <v/>
      </c>
      <c r="F370" s="31" t="str">
        <f t="shared" ca="1" si="63"/>
        <v/>
      </c>
      <c r="G370" s="32" t="str">
        <f t="shared" ca="1" si="64"/>
        <v/>
      </c>
      <c r="H370" s="44" t="str">
        <f ca="1">IF(COUNTIF($U$2:U1355,A370)=1,VLOOKUP(A370,Q:R,2), IF(COUNTIF($U$2:U1355,A370)=0,$D$9,""))</f>
        <v/>
      </c>
      <c r="I370" s="31" t="str">
        <f t="shared" ca="1" si="65"/>
        <v/>
      </c>
      <c r="J370" s="32" t="str">
        <f t="shared" ca="1" si="66"/>
        <v/>
      </c>
      <c r="K370" s="77" t="str">
        <f t="shared" ca="1" si="67"/>
        <v/>
      </c>
      <c r="S370" s="159" t="str">
        <f t="shared" si="58"/>
        <v/>
      </c>
      <c r="T370" s="159" t="str">
        <f t="shared" si="59"/>
        <v/>
      </c>
    </row>
    <row r="371" spans="1:20">
      <c r="A371" s="164" t="str">
        <f t="shared" ca="1" si="61"/>
        <v/>
      </c>
      <c r="B371" s="44" t="str">
        <f ca="1">IF(COUNTIF($U$2:U1356,A371)=1,VLOOKUP(A371,M:N,2), IF(COUNTIF($U$2:U1356,A371)=0,$B$9,""))</f>
        <v/>
      </c>
      <c r="C371" s="31" t="str">
        <f t="shared" ca="1" si="60"/>
        <v/>
      </c>
      <c r="D371" s="32" t="str">
        <f t="shared" ca="1" si="62"/>
        <v/>
      </c>
      <c r="E371" s="44" t="str">
        <f ca="1">IF(COUNTIF($U$2:U1356,A371)=1,VLOOKUP(A371,O:P,2), IF(COUNTIF($U$2:U1356,A371)=0,$C$9,""))</f>
        <v/>
      </c>
      <c r="F371" s="31" t="str">
        <f t="shared" ca="1" si="63"/>
        <v/>
      </c>
      <c r="G371" s="32" t="str">
        <f t="shared" ca="1" si="64"/>
        <v/>
      </c>
      <c r="H371" s="44" t="str">
        <f ca="1">IF(COUNTIF($U$2:U1356,A371)=1,VLOOKUP(A371,Q:R,2), IF(COUNTIF($U$2:U1356,A371)=0,$D$9,""))</f>
        <v/>
      </c>
      <c r="I371" s="31" t="str">
        <f t="shared" ca="1" si="65"/>
        <v/>
      </c>
      <c r="J371" s="32" t="str">
        <f t="shared" ca="1" si="66"/>
        <v/>
      </c>
      <c r="K371" s="77" t="str">
        <f t="shared" ca="1" si="67"/>
        <v/>
      </c>
      <c r="S371" s="159" t="str">
        <f t="shared" si="58"/>
        <v/>
      </c>
      <c r="T371" s="159" t="str">
        <f t="shared" si="59"/>
        <v/>
      </c>
    </row>
    <row r="372" spans="1:20">
      <c r="A372" s="164" t="str">
        <f t="shared" ca="1" si="61"/>
        <v/>
      </c>
      <c r="B372" s="44" t="str">
        <f ca="1">IF(COUNTIF($U$2:U1357,A372)=1,VLOOKUP(A372,M:N,2), IF(COUNTIF($U$2:U1357,A372)=0,$B$9,""))</f>
        <v/>
      </c>
      <c r="C372" s="31" t="str">
        <f t="shared" ca="1" si="60"/>
        <v/>
      </c>
      <c r="D372" s="32" t="str">
        <f t="shared" ca="1" si="62"/>
        <v/>
      </c>
      <c r="E372" s="44" t="str">
        <f ca="1">IF(COUNTIF($U$2:U1357,A372)=1,VLOOKUP(A372,O:P,2), IF(COUNTIF($U$2:U1357,A372)=0,$C$9,""))</f>
        <v/>
      </c>
      <c r="F372" s="31" t="str">
        <f t="shared" ca="1" si="63"/>
        <v/>
      </c>
      <c r="G372" s="32" t="str">
        <f t="shared" ca="1" si="64"/>
        <v/>
      </c>
      <c r="H372" s="44" t="str">
        <f ca="1">IF(COUNTIF($U$2:U1357,A372)=1,VLOOKUP(A372,Q:R,2), IF(COUNTIF($U$2:U1357,A372)=0,$D$9,""))</f>
        <v/>
      </c>
      <c r="I372" s="31" t="str">
        <f t="shared" ca="1" si="65"/>
        <v/>
      </c>
      <c r="J372" s="32" t="str">
        <f t="shared" ca="1" si="66"/>
        <v/>
      </c>
      <c r="K372" s="77" t="str">
        <f t="shared" ca="1" si="67"/>
        <v/>
      </c>
      <c r="S372" s="159" t="str">
        <f t="shared" si="58"/>
        <v/>
      </c>
      <c r="T372" s="159" t="str">
        <f t="shared" si="59"/>
        <v/>
      </c>
    </row>
    <row r="373" spans="1:20">
      <c r="A373" s="164" t="str">
        <f t="shared" ca="1" si="61"/>
        <v/>
      </c>
      <c r="B373" s="44" t="str">
        <f ca="1">IF(COUNTIF($U$2:U1358,A373)=1,VLOOKUP(A373,M:N,2), IF(COUNTIF($U$2:U1358,A373)=0,$B$9,""))</f>
        <v/>
      </c>
      <c r="C373" s="31" t="str">
        <f t="shared" ca="1" si="60"/>
        <v/>
      </c>
      <c r="D373" s="32" t="str">
        <f t="shared" ca="1" si="62"/>
        <v/>
      </c>
      <c r="E373" s="44" t="str">
        <f ca="1">IF(COUNTIF($U$2:U1358,A373)=1,VLOOKUP(A373,O:P,2), IF(COUNTIF($U$2:U1358,A373)=0,$C$9,""))</f>
        <v/>
      </c>
      <c r="F373" s="31" t="str">
        <f t="shared" ca="1" si="63"/>
        <v/>
      </c>
      <c r="G373" s="32" t="str">
        <f t="shared" ca="1" si="64"/>
        <v/>
      </c>
      <c r="H373" s="44" t="str">
        <f ca="1">IF(COUNTIF($U$2:U1358,A373)=1,VLOOKUP(A373,Q:R,2), IF(COUNTIF($U$2:U1358,A373)=0,$D$9,""))</f>
        <v/>
      </c>
      <c r="I373" s="31" t="str">
        <f t="shared" ca="1" si="65"/>
        <v/>
      </c>
      <c r="J373" s="32" t="str">
        <f t="shared" ca="1" si="66"/>
        <v/>
      </c>
      <c r="K373" s="77" t="str">
        <f t="shared" ca="1" si="67"/>
        <v/>
      </c>
      <c r="S373" s="159" t="str">
        <f t="shared" si="58"/>
        <v/>
      </c>
      <c r="T373" s="159" t="str">
        <f t="shared" si="59"/>
        <v/>
      </c>
    </row>
    <row r="374" spans="1:20">
      <c r="A374" s="164" t="str">
        <f t="shared" ca="1" si="61"/>
        <v/>
      </c>
      <c r="B374" s="44" t="str">
        <f ca="1">IF(COUNTIF($U$2:U1359,A374)=1,VLOOKUP(A374,M:N,2), IF(COUNTIF($U$2:U1359,A374)=0,$B$9,""))</f>
        <v/>
      </c>
      <c r="C374" s="31" t="str">
        <f t="shared" ca="1" si="60"/>
        <v/>
      </c>
      <c r="D374" s="32" t="str">
        <f t="shared" ca="1" si="62"/>
        <v/>
      </c>
      <c r="E374" s="44" t="str">
        <f ca="1">IF(COUNTIF($U$2:U1359,A374)=1,VLOOKUP(A374,O:P,2), IF(COUNTIF($U$2:U1359,A374)=0,$C$9,""))</f>
        <v/>
      </c>
      <c r="F374" s="31" t="str">
        <f t="shared" ca="1" si="63"/>
        <v/>
      </c>
      <c r="G374" s="32" t="str">
        <f t="shared" ca="1" si="64"/>
        <v/>
      </c>
      <c r="H374" s="44" t="str">
        <f ca="1">IF(COUNTIF($U$2:U1359,A374)=1,VLOOKUP(A374,Q:R,2), IF(COUNTIF($U$2:U1359,A374)=0,$D$9,""))</f>
        <v/>
      </c>
      <c r="I374" s="31" t="str">
        <f t="shared" ca="1" si="65"/>
        <v/>
      </c>
      <c r="J374" s="32" t="str">
        <f t="shared" ca="1" si="66"/>
        <v/>
      </c>
      <c r="K374" s="77" t="str">
        <f t="shared" ca="1" si="67"/>
        <v/>
      </c>
      <c r="S374" s="159" t="str">
        <f t="shared" si="58"/>
        <v/>
      </c>
      <c r="T374" s="159" t="str">
        <f t="shared" si="59"/>
        <v/>
      </c>
    </row>
    <row r="375" spans="1:20">
      <c r="A375" s="164" t="str">
        <f t="shared" ca="1" si="61"/>
        <v/>
      </c>
      <c r="B375" s="44" t="str">
        <f ca="1">IF(COUNTIF($U$2:U1360,A375)=1,VLOOKUP(A375,M:N,2), IF(COUNTIF($U$2:U1360,A375)=0,$B$9,""))</f>
        <v/>
      </c>
      <c r="C375" s="31" t="str">
        <f t="shared" ca="1" si="60"/>
        <v/>
      </c>
      <c r="D375" s="32" t="str">
        <f t="shared" ca="1" si="62"/>
        <v/>
      </c>
      <c r="E375" s="44" t="str">
        <f ca="1">IF(COUNTIF($U$2:U1360,A375)=1,VLOOKUP(A375,O:P,2), IF(COUNTIF($U$2:U1360,A375)=0,$C$9,""))</f>
        <v/>
      </c>
      <c r="F375" s="31" t="str">
        <f t="shared" ca="1" si="63"/>
        <v/>
      </c>
      <c r="G375" s="32" t="str">
        <f t="shared" ca="1" si="64"/>
        <v/>
      </c>
      <c r="H375" s="44" t="str">
        <f ca="1">IF(COUNTIF($U$2:U1360,A375)=1,VLOOKUP(A375,Q:R,2), IF(COUNTIF($U$2:U1360,A375)=0,$D$9,""))</f>
        <v/>
      </c>
      <c r="I375" s="31" t="str">
        <f t="shared" ca="1" si="65"/>
        <v/>
      </c>
      <c r="J375" s="32" t="str">
        <f t="shared" ca="1" si="66"/>
        <v/>
      </c>
      <c r="K375" s="77" t="str">
        <f t="shared" ca="1" si="67"/>
        <v/>
      </c>
      <c r="S375" s="159" t="str">
        <f t="shared" si="58"/>
        <v/>
      </c>
      <c r="T375" s="159" t="str">
        <f t="shared" si="59"/>
        <v/>
      </c>
    </row>
    <row r="376" spans="1:20">
      <c r="A376" s="164" t="str">
        <f t="shared" ca="1" si="61"/>
        <v/>
      </c>
      <c r="B376" s="44" t="str">
        <f ca="1">IF(COUNTIF($U$2:U1361,A376)=1,VLOOKUP(A376,M:N,2), IF(COUNTIF($U$2:U1361,A376)=0,$B$9,""))</f>
        <v/>
      </c>
      <c r="C376" s="31" t="str">
        <f t="shared" ca="1" si="60"/>
        <v/>
      </c>
      <c r="D376" s="32" t="str">
        <f t="shared" ca="1" si="62"/>
        <v/>
      </c>
      <c r="E376" s="44" t="str">
        <f ca="1">IF(COUNTIF($U$2:U1361,A376)=1,VLOOKUP(A376,O:P,2), IF(COUNTIF($U$2:U1361,A376)=0,$C$9,""))</f>
        <v/>
      </c>
      <c r="F376" s="31" t="str">
        <f t="shared" ca="1" si="63"/>
        <v/>
      </c>
      <c r="G376" s="32" t="str">
        <f t="shared" ca="1" si="64"/>
        <v/>
      </c>
      <c r="H376" s="44" t="str">
        <f ca="1">IF(COUNTIF($U$2:U1361,A376)=1,VLOOKUP(A376,Q:R,2), IF(COUNTIF($U$2:U1361,A376)=0,$D$9,""))</f>
        <v/>
      </c>
      <c r="I376" s="31" t="str">
        <f t="shared" ca="1" si="65"/>
        <v/>
      </c>
      <c r="J376" s="32" t="str">
        <f t="shared" ca="1" si="66"/>
        <v/>
      </c>
      <c r="K376" s="77" t="str">
        <f t="shared" ca="1" si="67"/>
        <v/>
      </c>
      <c r="S376" s="159" t="str">
        <f t="shared" si="58"/>
        <v/>
      </c>
      <c r="T376" s="159" t="str">
        <f t="shared" si="59"/>
        <v/>
      </c>
    </row>
    <row r="377" spans="1:20">
      <c r="A377" s="164" t="str">
        <f t="shared" ca="1" si="61"/>
        <v/>
      </c>
      <c r="B377" s="44" t="str">
        <f ca="1">IF(COUNTIF($U$2:U1362,A377)=1,VLOOKUP(A377,M:N,2), IF(COUNTIF($U$2:U1362,A377)=0,$B$9,""))</f>
        <v/>
      </c>
      <c r="C377" s="31" t="str">
        <f t="shared" ca="1" si="60"/>
        <v/>
      </c>
      <c r="D377" s="32" t="str">
        <f t="shared" ca="1" si="62"/>
        <v/>
      </c>
      <c r="E377" s="44" t="str">
        <f ca="1">IF(COUNTIF($U$2:U1362,A377)=1,VLOOKUP(A377,O:P,2), IF(COUNTIF($U$2:U1362,A377)=0,$C$9,""))</f>
        <v/>
      </c>
      <c r="F377" s="31" t="str">
        <f t="shared" ca="1" si="63"/>
        <v/>
      </c>
      <c r="G377" s="32" t="str">
        <f t="shared" ca="1" si="64"/>
        <v/>
      </c>
      <c r="H377" s="44" t="str">
        <f ca="1">IF(COUNTIF($U$2:U1362,A377)=1,VLOOKUP(A377,Q:R,2), IF(COUNTIF($U$2:U1362,A377)=0,$D$9,""))</f>
        <v/>
      </c>
      <c r="I377" s="31" t="str">
        <f t="shared" ca="1" si="65"/>
        <v/>
      </c>
      <c r="J377" s="32" t="str">
        <f t="shared" ca="1" si="66"/>
        <v/>
      </c>
      <c r="K377" s="77" t="str">
        <f t="shared" ca="1" si="67"/>
        <v/>
      </c>
      <c r="S377" s="159" t="str">
        <f t="shared" si="58"/>
        <v/>
      </c>
      <c r="T377" s="159" t="str">
        <f t="shared" si="59"/>
        <v/>
      </c>
    </row>
    <row r="378" spans="1:20">
      <c r="A378" s="164" t="str">
        <f t="shared" ca="1" si="61"/>
        <v/>
      </c>
      <c r="B378" s="44" t="str">
        <f ca="1">IF(COUNTIF($U$2:U1363,A378)=1,VLOOKUP(A378,M:N,2), IF(COUNTIF($U$2:U1363,A378)=0,$B$9,""))</f>
        <v/>
      </c>
      <c r="C378" s="31" t="str">
        <f t="shared" ca="1" si="60"/>
        <v/>
      </c>
      <c r="D378" s="32" t="str">
        <f t="shared" ca="1" si="62"/>
        <v/>
      </c>
      <c r="E378" s="44" t="str">
        <f ca="1">IF(COUNTIF($U$2:U1363,A378)=1,VLOOKUP(A378,O:P,2), IF(COUNTIF($U$2:U1363,A378)=0,$C$9,""))</f>
        <v/>
      </c>
      <c r="F378" s="31" t="str">
        <f t="shared" ca="1" si="63"/>
        <v/>
      </c>
      <c r="G378" s="32" t="str">
        <f t="shared" ca="1" si="64"/>
        <v/>
      </c>
      <c r="H378" s="44" t="str">
        <f ca="1">IF(COUNTIF($U$2:U1363,A378)=1,VLOOKUP(A378,Q:R,2), IF(COUNTIF($U$2:U1363,A378)=0,$D$9,""))</f>
        <v/>
      </c>
      <c r="I378" s="31" t="str">
        <f t="shared" ca="1" si="65"/>
        <v/>
      </c>
      <c r="J378" s="32" t="str">
        <f t="shared" ca="1" si="66"/>
        <v/>
      </c>
      <c r="K378" s="77" t="str">
        <f t="shared" ca="1" si="67"/>
        <v/>
      </c>
      <c r="S378" s="159" t="str">
        <f t="shared" si="58"/>
        <v/>
      </c>
      <c r="T378" s="159" t="str">
        <f t="shared" si="59"/>
        <v/>
      </c>
    </row>
    <row r="379" spans="1:20">
      <c r="A379" s="164" t="str">
        <f t="shared" ca="1" si="61"/>
        <v/>
      </c>
      <c r="B379" s="44" t="str">
        <f ca="1">IF(COUNTIF($U$2:U1364,A379)=1,VLOOKUP(A379,M:N,2), IF(COUNTIF($U$2:U1364,A379)=0,$B$9,""))</f>
        <v/>
      </c>
      <c r="C379" s="31" t="str">
        <f t="shared" ca="1" si="60"/>
        <v/>
      </c>
      <c r="D379" s="32" t="str">
        <f t="shared" ca="1" si="62"/>
        <v/>
      </c>
      <c r="E379" s="44" t="str">
        <f ca="1">IF(COUNTIF($U$2:U1364,A379)=1,VLOOKUP(A379,O:P,2), IF(COUNTIF($U$2:U1364,A379)=0,$C$9,""))</f>
        <v/>
      </c>
      <c r="F379" s="31" t="str">
        <f t="shared" ca="1" si="63"/>
        <v/>
      </c>
      <c r="G379" s="32" t="str">
        <f t="shared" ca="1" si="64"/>
        <v/>
      </c>
      <c r="H379" s="44" t="str">
        <f ca="1">IF(COUNTIF($U$2:U1364,A379)=1,VLOOKUP(A379,Q:R,2), IF(COUNTIF($U$2:U1364,A379)=0,$D$9,""))</f>
        <v/>
      </c>
      <c r="I379" s="31" t="str">
        <f t="shared" ca="1" si="65"/>
        <v/>
      </c>
      <c r="J379" s="32" t="str">
        <f t="shared" ca="1" si="66"/>
        <v/>
      </c>
      <c r="K379" s="77" t="str">
        <f t="shared" ca="1" si="67"/>
        <v/>
      </c>
      <c r="S379" s="159" t="str">
        <f t="shared" si="58"/>
        <v/>
      </c>
      <c r="T379" s="159" t="str">
        <f t="shared" si="59"/>
        <v/>
      </c>
    </row>
    <row r="380" spans="1:20">
      <c r="A380" s="164" t="str">
        <f t="shared" ca="1" si="61"/>
        <v/>
      </c>
      <c r="B380" s="44" t="str">
        <f ca="1">IF(COUNTIF($U$2:U1365,A380)=1,VLOOKUP(A380,M:N,2), IF(COUNTIF($U$2:U1365,A380)=0,$B$9,""))</f>
        <v/>
      </c>
      <c r="C380" s="31" t="str">
        <f t="shared" ca="1" si="60"/>
        <v/>
      </c>
      <c r="D380" s="32" t="str">
        <f t="shared" ca="1" si="62"/>
        <v/>
      </c>
      <c r="E380" s="44" t="str">
        <f ca="1">IF(COUNTIF($U$2:U1365,A380)=1,VLOOKUP(A380,O:P,2), IF(COUNTIF($U$2:U1365,A380)=0,$C$9,""))</f>
        <v/>
      </c>
      <c r="F380" s="31" t="str">
        <f t="shared" ca="1" si="63"/>
        <v/>
      </c>
      <c r="G380" s="32" t="str">
        <f t="shared" ca="1" si="64"/>
        <v/>
      </c>
      <c r="H380" s="44" t="str">
        <f ca="1">IF(COUNTIF($U$2:U1365,A380)=1,VLOOKUP(A380,Q:R,2), IF(COUNTIF($U$2:U1365,A380)=0,$D$9,""))</f>
        <v/>
      </c>
      <c r="I380" s="31" t="str">
        <f t="shared" ca="1" si="65"/>
        <v/>
      </c>
      <c r="J380" s="32" t="str">
        <f t="shared" ca="1" si="66"/>
        <v/>
      </c>
      <c r="K380" s="77" t="str">
        <f t="shared" ca="1" si="67"/>
        <v/>
      </c>
      <c r="S380" s="159" t="str">
        <f t="shared" si="58"/>
        <v/>
      </c>
      <c r="T380" s="159" t="str">
        <f t="shared" si="59"/>
        <v/>
      </c>
    </row>
    <row r="381" spans="1:20">
      <c r="A381" s="164" t="str">
        <f t="shared" ca="1" si="61"/>
        <v/>
      </c>
      <c r="B381" s="44" t="str">
        <f ca="1">IF(COUNTIF($U$2:U1366,A381)=1,VLOOKUP(A381,M:N,2), IF(COUNTIF($U$2:U1366,A381)=0,$B$9,""))</f>
        <v/>
      </c>
      <c r="C381" s="31" t="str">
        <f t="shared" ca="1" si="60"/>
        <v/>
      </c>
      <c r="D381" s="32" t="str">
        <f t="shared" ca="1" si="62"/>
        <v/>
      </c>
      <c r="E381" s="44" t="str">
        <f ca="1">IF(COUNTIF($U$2:U1366,A381)=1,VLOOKUP(A381,O:P,2), IF(COUNTIF($U$2:U1366,A381)=0,$C$9,""))</f>
        <v/>
      </c>
      <c r="F381" s="31" t="str">
        <f t="shared" ca="1" si="63"/>
        <v/>
      </c>
      <c r="G381" s="32" t="str">
        <f t="shared" ca="1" si="64"/>
        <v/>
      </c>
      <c r="H381" s="44" t="str">
        <f ca="1">IF(COUNTIF($U$2:U1366,A381)=1,VLOOKUP(A381,Q:R,2), IF(COUNTIF($U$2:U1366,A381)=0,$D$9,""))</f>
        <v/>
      </c>
      <c r="I381" s="31" t="str">
        <f t="shared" ca="1" si="65"/>
        <v/>
      </c>
      <c r="J381" s="32" t="str">
        <f t="shared" ca="1" si="66"/>
        <v/>
      </c>
      <c r="K381" s="77" t="str">
        <f t="shared" ca="1" si="67"/>
        <v/>
      </c>
      <c r="S381" s="159" t="str">
        <f t="shared" si="58"/>
        <v/>
      </c>
      <c r="T381" s="159" t="str">
        <f t="shared" si="59"/>
        <v/>
      </c>
    </row>
    <row r="382" spans="1:20">
      <c r="A382" s="164" t="str">
        <f t="shared" ca="1" si="61"/>
        <v/>
      </c>
      <c r="B382" s="44" t="str">
        <f ca="1">IF(COUNTIF($U$2:U1367,A382)=1,VLOOKUP(A382,M:N,2), IF(COUNTIF($U$2:U1367,A382)=0,$B$9,""))</f>
        <v/>
      </c>
      <c r="C382" s="31" t="str">
        <f t="shared" ca="1" si="60"/>
        <v/>
      </c>
      <c r="D382" s="32" t="str">
        <f t="shared" ca="1" si="62"/>
        <v/>
      </c>
      <c r="E382" s="44" t="str">
        <f ca="1">IF(COUNTIF($U$2:U1367,A382)=1,VLOOKUP(A382,O:P,2), IF(COUNTIF($U$2:U1367,A382)=0,$C$9,""))</f>
        <v/>
      </c>
      <c r="F382" s="31" t="str">
        <f t="shared" ca="1" si="63"/>
        <v/>
      </c>
      <c r="G382" s="32" t="str">
        <f t="shared" ca="1" si="64"/>
        <v/>
      </c>
      <c r="H382" s="44" t="str">
        <f ca="1">IF(COUNTIF($U$2:U1367,A382)=1,VLOOKUP(A382,Q:R,2), IF(COUNTIF($U$2:U1367,A382)=0,$D$9,""))</f>
        <v/>
      </c>
      <c r="I382" s="31" t="str">
        <f t="shared" ca="1" si="65"/>
        <v/>
      </c>
      <c r="J382" s="32" t="str">
        <f t="shared" ca="1" si="66"/>
        <v/>
      </c>
      <c r="K382" s="77" t="str">
        <f t="shared" ca="1" si="67"/>
        <v/>
      </c>
      <c r="S382" s="159" t="str">
        <f t="shared" si="58"/>
        <v/>
      </c>
      <c r="T382" s="159" t="str">
        <f t="shared" si="59"/>
        <v/>
      </c>
    </row>
    <row r="383" spans="1:20">
      <c r="A383" s="164" t="str">
        <f t="shared" ca="1" si="61"/>
        <v/>
      </c>
      <c r="B383" s="44" t="str">
        <f ca="1">IF(COUNTIF($U$2:U1368,A383)=1,VLOOKUP(A383,M:N,2), IF(COUNTIF($U$2:U1368,A383)=0,$B$9,""))</f>
        <v/>
      </c>
      <c r="C383" s="31" t="str">
        <f t="shared" ca="1" si="60"/>
        <v/>
      </c>
      <c r="D383" s="32" t="str">
        <f t="shared" ca="1" si="62"/>
        <v/>
      </c>
      <c r="E383" s="44" t="str">
        <f ca="1">IF(COUNTIF($U$2:U1368,A383)=1,VLOOKUP(A383,O:P,2), IF(COUNTIF($U$2:U1368,A383)=0,$C$9,""))</f>
        <v/>
      </c>
      <c r="F383" s="31" t="str">
        <f t="shared" ca="1" si="63"/>
        <v/>
      </c>
      <c r="G383" s="32" t="str">
        <f t="shared" ca="1" si="64"/>
        <v/>
      </c>
      <c r="H383" s="44" t="str">
        <f ca="1">IF(COUNTIF($U$2:U1368,A383)=1,VLOOKUP(A383,Q:R,2), IF(COUNTIF($U$2:U1368,A383)=0,$D$9,""))</f>
        <v/>
      </c>
      <c r="I383" s="31" t="str">
        <f t="shared" ca="1" si="65"/>
        <v/>
      </c>
      <c r="J383" s="32" t="str">
        <f t="shared" ca="1" si="66"/>
        <v/>
      </c>
      <c r="K383" s="77" t="str">
        <f t="shared" ca="1" si="67"/>
        <v/>
      </c>
      <c r="S383" s="159" t="str">
        <f t="shared" si="58"/>
        <v/>
      </c>
      <c r="T383" s="159" t="str">
        <f t="shared" si="59"/>
        <v/>
      </c>
    </row>
    <row r="384" spans="1:20">
      <c r="A384" s="164" t="str">
        <f t="shared" ca="1" si="61"/>
        <v/>
      </c>
      <c r="B384" s="44" t="str">
        <f ca="1">IF(COUNTIF($U$2:U1369,A384)=1,VLOOKUP(A384,M:N,2), IF(COUNTIF($U$2:U1369,A384)=0,$B$9,""))</f>
        <v/>
      </c>
      <c r="C384" s="31" t="str">
        <f t="shared" ca="1" si="60"/>
        <v/>
      </c>
      <c r="D384" s="32" t="str">
        <f t="shared" ca="1" si="62"/>
        <v/>
      </c>
      <c r="E384" s="44" t="str">
        <f ca="1">IF(COUNTIF($U$2:U1369,A384)=1,VLOOKUP(A384,O:P,2), IF(COUNTIF($U$2:U1369,A384)=0,$C$9,""))</f>
        <v/>
      </c>
      <c r="F384" s="31" t="str">
        <f t="shared" ca="1" si="63"/>
        <v/>
      </c>
      <c r="G384" s="32" t="str">
        <f t="shared" ca="1" si="64"/>
        <v/>
      </c>
      <c r="H384" s="44" t="str">
        <f ca="1">IF(COUNTIF($U$2:U1369,A384)=1,VLOOKUP(A384,Q:R,2), IF(COUNTIF($U$2:U1369,A384)=0,$D$9,""))</f>
        <v/>
      </c>
      <c r="I384" s="31" t="str">
        <f t="shared" ca="1" si="65"/>
        <v/>
      </c>
      <c r="J384" s="32" t="str">
        <f t="shared" ca="1" si="66"/>
        <v/>
      </c>
      <c r="K384" s="77" t="str">
        <f t="shared" ca="1" si="67"/>
        <v/>
      </c>
      <c r="S384" s="159" t="str">
        <f t="shared" si="58"/>
        <v/>
      </c>
      <c r="T384" s="159" t="str">
        <f t="shared" si="59"/>
        <v/>
      </c>
    </row>
    <row r="385" spans="1:20">
      <c r="A385" s="164" t="str">
        <f t="shared" ca="1" si="61"/>
        <v/>
      </c>
      <c r="B385" s="44" t="str">
        <f ca="1">IF(COUNTIF($U$2:U1370,A385)=1,VLOOKUP(A385,M:N,2), IF(COUNTIF($U$2:U1370,A385)=0,$B$9,""))</f>
        <v/>
      </c>
      <c r="C385" s="31" t="str">
        <f t="shared" ca="1" si="60"/>
        <v/>
      </c>
      <c r="D385" s="32" t="str">
        <f t="shared" ca="1" si="62"/>
        <v/>
      </c>
      <c r="E385" s="44" t="str">
        <f ca="1">IF(COUNTIF($U$2:U1370,A385)=1,VLOOKUP(A385,O:P,2), IF(COUNTIF($U$2:U1370,A385)=0,$C$9,""))</f>
        <v/>
      </c>
      <c r="F385" s="31" t="str">
        <f t="shared" ca="1" si="63"/>
        <v/>
      </c>
      <c r="G385" s="32" t="str">
        <f t="shared" ca="1" si="64"/>
        <v/>
      </c>
      <c r="H385" s="44" t="str">
        <f ca="1">IF(COUNTIF($U$2:U1370,A385)=1,VLOOKUP(A385,Q:R,2), IF(COUNTIF($U$2:U1370,A385)=0,$D$9,""))</f>
        <v/>
      </c>
      <c r="I385" s="31" t="str">
        <f t="shared" ca="1" si="65"/>
        <v/>
      </c>
      <c r="J385" s="32" t="str">
        <f t="shared" ca="1" si="66"/>
        <v/>
      </c>
      <c r="K385" s="77" t="str">
        <f t="shared" ca="1" si="67"/>
        <v/>
      </c>
      <c r="S385" s="159" t="str">
        <f t="shared" si="58"/>
        <v/>
      </c>
      <c r="T385" s="159" t="str">
        <f t="shared" si="59"/>
        <v/>
      </c>
    </row>
    <row r="386" spans="1:20">
      <c r="A386" s="164" t="str">
        <f t="shared" ca="1" si="61"/>
        <v/>
      </c>
      <c r="B386" s="44" t="str">
        <f ca="1">IF(COUNTIF($U$2:U1371,A386)=1,VLOOKUP(A386,M:N,2), IF(COUNTIF($U$2:U1371,A386)=0,$B$9,""))</f>
        <v/>
      </c>
      <c r="C386" s="31" t="str">
        <f t="shared" ca="1" si="60"/>
        <v/>
      </c>
      <c r="D386" s="32" t="str">
        <f t="shared" ca="1" si="62"/>
        <v/>
      </c>
      <c r="E386" s="44" t="str">
        <f ca="1">IF(COUNTIF($U$2:U1371,A386)=1,VLOOKUP(A386,O:P,2), IF(COUNTIF($U$2:U1371,A386)=0,$C$9,""))</f>
        <v/>
      </c>
      <c r="F386" s="31" t="str">
        <f t="shared" ca="1" si="63"/>
        <v/>
      </c>
      <c r="G386" s="32" t="str">
        <f t="shared" ca="1" si="64"/>
        <v/>
      </c>
      <c r="H386" s="44" t="str">
        <f ca="1">IF(COUNTIF($U$2:U1371,A386)=1,VLOOKUP(A386,Q:R,2), IF(COUNTIF($U$2:U1371,A386)=0,$D$9,""))</f>
        <v/>
      </c>
      <c r="I386" s="31" t="str">
        <f t="shared" ca="1" si="65"/>
        <v/>
      </c>
      <c r="J386" s="32" t="str">
        <f t="shared" ca="1" si="66"/>
        <v/>
      </c>
      <c r="K386" s="77" t="str">
        <f t="shared" ca="1" si="67"/>
        <v/>
      </c>
      <c r="S386" s="159" t="str">
        <f t="shared" si="58"/>
        <v/>
      </c>
      <c r="T386" s="159" t="str">
        <f t="shared" si="59"/>
        <v/>
      </c>
    </row>
    <row r="387" spans="1:20">
      <c r="A387" s="164" t="str">
        <f t="shared" ca="1" si="61"/>
        <v/>
      </c>
      <c r="B387" s="44" t="str">
        <f ca="1">IF(COUNTIF($U$2:U1372,A387)=1,VLOOKUP(A387,M:N,2), IF(COUNTIF($U$2:U1372,A387)=0,$B$9,""))</f>
        <v/>
      </c>
      <c r="C387" s="31" t="str">
        <f t="shared" ca="1" si="60"/>
        <v/>
      </c>
      <c r="D387" s="32" t="str">
        <f t="shared" ca="1" si="62"/>
        <v/>
      </c>
      <c r="E387" s="44" t="str">
        <f ca="1">IF(COUNTIF($U$2:U1372,A387)=1,VLOOKUP(A387,O:P,2), IF(COUNTIF($U$2:U1372,A387)=0,$C$9,""))</f>
        <v/>
      </c>
      <c r="F387" s="31" t="str">
        <f t="shared" ca="1" si="63"/>
        <v/>
      </c>
      <c r="G387" s="32" t="str">
        <f t="shared" ca="1" si="64"/>
        <v/>
      </c>
      <c r="H387" s="44" t="str">
        <f ca="1">IF(COUNTIF($U$2:U1372,A387)=1,VLOOKUP(A387,Q:R,2), IF(COUNTIF($U$2:U1372,A387)=0,$D$9,""))</f>
        <v/>
      </c>
      <c r="I387" s="31" t="str">
        <f t="shared" ca="1" si="65"/>
        <v/>
      </c>
      <c r="J387" s="32" t="str">
        <f t="shared" ca="1" si="66"/>
        <v/>
      </c>
      <c r="K387" s="77" t="str">
        <f t="shared" ca="1" si="67"/>
        <v/>
      </c>
      <c r="S387" s="159" t="str">
        <f t="shared" si="58"/>
        <v/>
      </c>
      <c r="T387" s="159" t="str">
        <f t="shared" si="59"/>
        <v/>
      </c>
    </row>
    <row r="388" spans="1:20">
      <c r="A388" s="164" t="str">
        <f t="shared" ca="1" si="61"/>
        <v/>
      </c>
      <c r="B388" s="44" t="str">
        <f ca="1">IF(COUNTIF($U$2:U1373,A388)=1,VLOOKUP(A388,M:N,2), IF(COUNTIF($U$2:U1373,A388)=0,$B$9,""))</f>
        <v/>
      </c>
      <c r="C388" s="31" t="str">
        <f t="shared" ca="1" si="60"/>
        <v/>
      </c>
      <c r="D388" s="32" t="str">
        <f t="shared" ca="1" si="62"/>
        <v/>
      </c>
      <c r="E388" s="44" t="str">
        <f ca="1">IF(COUNTIF($U$2:U1373,A388)=1,VLOOKUP(A388,O:P,2), IF(COUNTIF($U$2:U1373,A388)=0,$C$9,""))</f>
        <v/>
      </c>
      <c r="F388" s="31" t="str">
        <f t="shared" ca="1" si="63"/>
        <v/>
      </c>
      <c r="G388" s="32" t="str">
        <f t="shared" ca="1" si="64"/>
        <v/>
      </c>
      <c r="H388" s="44" t="str">
        <f ca="1">IF(COUNTIF($U$2:U1373,A388)=1,VLOOKUP(A388,Q:R,2), IF(COUNTIF($U$2:U1373,A388)=0,$D$9,""))</f>
        <v/>
      </c>
      <c r="I388" s="31" t="str">
        <f t="shared" ca="1" si="65"/>
        <v/>
      </c>
      <c r="J388" s="32" t="str">
        <f t="shared" ca="1" si="66"/>
        <v/>
      </c>
      <c r="K388" s="77" t="str">
        <f t="shared" ca="1" si="67"/>
        <v/>
      </c>
      <c r="S388" s="159" t="str">
        <f t="shared" ref="S388:S451" si="68">IF(COUNTIF(O:O,M388)*COUNTIF(Q:Q,M388),M388,"")</f>
        <v/>
      </c>
      <c r="T388" s="159" t="str">
        <f t="shared" ref="T388:T451" si="69">IF(S388&gt;$A$14,S388,"")</f>
        <v/>
      </c>
    </row>
    <row r="389" spans="1:20">
      <c r="A389" s="164" t="str">
        <f t="shared" ca="1" si="61"/>
        <v/>
      </c>
      <c r="B389" s="44" t="str">
        <f ca="1">IF(COUNTIF($U$2:U1374,A389)=1,VLOOKUP(A389,M:N,2), IF(COUNTIF($U$2:U1374,A389)=0,$B$9,""))</f>
        <v/>
      </c>
      <c r="C389" s="31" t="str">
        <f t="shared" ca="1" si="60"/>
        <v/>
      </c>
      <c r="D389" s="32" t="str">
        <f t="shared" ca="1" si="62"/>
        <v/>
      </c>
      <c r="E389" s="44" t="str">
        <f ca="1">IF(COUNTIF($U$2:U1374,A389)=1,VLOOKUP(A389,O:P,2), IF(COUNTIF($U$2:U1374,A389)=0,$C$9,""))</f>
        <v/>
      </c>
      <c r="F389" s="31" t="str">
        <f t="shared" ca="1" si="63"/>
        <v/>
      </c>
      <c r="G389" s="32" t="str">
        <f t="shared" ca="1" si="64"/>
        <v/>
      </c>
      <c r="H389" s="44" t="str">
        <f ca="1">IF(COUNTIF($U$2:U1374,A389)=1,VLOOKUP(A389,Q:R,2), IF(COUNTIF($U$2:U1374,A389)=0,$D$9,""))</f>
        <v/>
      </c>
      <c r="I389" s="31" t="str">
        <f t="shared" ca="1" si="65"/>
        <v/>
      </c>
      <c r="J389" s="32" t="str">
        <f t="shared" ca="1" si="66"/>
        <v/>
      </c>
      <c r="K389" s="77" t="str">
        <f t="shared" ca="1" si="67"/>
        <v/>
      </c>
      <c r="S389" s="159" t="str">
        <f t="shared" si="68"/>
        <v/>
      </c>
      <c r="T389" s="159" t="str">
        <f t="shared" si="69"/>
        <v/>
      </c>
    </row>
    <row r="390" spans="1:20">
      <c r="A390" s="164" t="str">
        <f t="shared" ca="1" si="61"/>
        <v/>
      </c>
      <c r="B390" s="44" t="str">
        <f ca="1">IF(COUNTIF($U$2:U1375,A390)=1,VLOOKUP(A390,M:N,2), IF(COUNTIF($U$2:U1375,A390)=0,$B$9,""))</f>
        <v/>
      </c>
      <c r="C390" s="31" t="str">
        <f t="shared" ca="1" si="60"/>
        <v/>
      </c>
      <c r="D390" s="32" t="str">
        <f t="shared" ca="1" si="62"/>
        <v/>
      </c>
      <c r="E390" s="44" t="str">
        <f ca="1">IF(COUNTIF($U$2:U1375,A390)=1,VLOOKUP(A390,O:P,2), IF(COUNTIF($U$2:U1375,A390)=0,$C$9,""))</f>
        <v/>
      </c>
      <c r="F390" s="31" t="str">
        <f t="shared" ca="1" si="63"/>
        <v/>
      </c>
      <c r="G390" s="32" t="str">
        <f t="shared" ca="1" si="64"/>
        <v/>
      </c>
      <c r="H390" s="44" t="str">
        <f ca="1">IF(COUNTIF($U$2:U1375,A390)=1,VLOOKUP(A390,Q:R,2), IF(COUNTIF($U$2:U1375,A390)=0,$D$9,""))</f>
        <v/>
      </c>
      <c r="I390" s="31" t="str">
        <f t="shared" ca="1" si="65"/>
        <v/>
      </c>
      <c r="J390" s="32" t="str">
        <f t="shared" ca="1" si="66"/>
        <v/>
      </c>
      <c r="K390" s="77" t="str">
        <f t="shared" ca="1" si="67"/>
        <v/>
      </c>
      <c r="S390" s="159" t="str">
        <f t="shared" si="68"/>
        <v/>
      </c>
      <c r="T390" s="159" t="str">
        <f t="shared" si="69"/>
        <v/>
      </c>
    </row>
    <row r="391" spans="1:20">
      <c r="A391" s="164" t="str">
        <f t="shared" ca="1" si="61"/>
        <v/>
      </c>
      <c r="B391" s="44" t="str">
        <f ca="1">IF(COUNTIF($U$2:U1376,A391)=1,VLOOKUP(A391,M:N,2), IF(COUNTIF($U$2:U1376,A391)=0,$B$9,""))</f>
        <v/>
      </c>
      <c r="C391" s="31" t="str">
        <f t="shared" ca="1" si="60"/>
        <v/>
      </c>
      <c r="D391" s="32" t="str">
        <f t="shared" ca="1" si="62"/>
        <v/>
      </c>
      <c r="E391" s="44" t="str">
        <f ca="1">IF(COUNTIF($U$2:U1376,A391)=1,VLOOKUP(A391,O:P,2), IF(COUNTIF($U$2:U1376,A391)=0,$C$9,""))</f>
        <v/>
      </c>
      <c r="F391" s="31" t="str">
        <f t="shared" ca="1" si="63"/>
        <v/>
      </c>
      <c r="G391" s="32" t="str">
        <f t="shared" ca="1" si="64"/>
        <v/>
      </c>
      <c r="H391" s="44" t="str">
        <f ca="1">IF(COUNTIF($U$2:U1376,A391)=1,VLOOKUP(A391,Q:R,2), IF(COUNTIF($U$2:U1376,A391)=0,$D$9,""))</f>
        <v/>
      </c>
      <c r="I391" s="31" t="str">
        <f t="shared" ca="1" si="65"/>
        <v/>
      </c>
      <c r="J391" s="32" t="str">
        <f t="shared" ca="1" si="66"/>
        <v/>
      </c>
      <c r="K391" s="77" t="str">
        <f t="shared" ca="1" si="67"/>
        <v/>
      </c>
      <c r="S391" s="159" t="str">
        <f t="shared" si="68"/>
        <v/>
      </c>
      <c r="T391" s="159" t="str">
        <f t="shared" si="69"/>
        <v/>
      </c>
    </row>
    <row r="392" spans="1:20">
      <c r="A392" s="164" t="str">
        <f t="shared" ca="1" si="61"/>
        <v/>
      </c>
      <c r="B392" s="44" t="str">
        <f ca="1">IF(COUNTIF($U$2:U1377,A392)=1,VLOOKUP(A392,M:N,2), IF(COUNTIF($U$2:U1377,A392)=0,$B$9,""))</f>
        <v/>
      </c>
      <c r="C392" s="31" t="str">
        <f t="shared" ca="1" si="60"/>
        <v/>
      </c>
      <c r="D392" s="32" t="str">
        <f t="shared" ca="1" si="62"/>
        <v/>
      </c>
      <c r="E392" s="44" t="str">
        <f ca="1">IF(COUNTIF($U$2:U1377,A392)=1,VLOOKUP(A392,O:P,2), IF(COUNTIF($U$2:U1377,A392)=0,$C$9,""))</f>
        <v/>
      </c>
      <c r="F392" s="31" t="str">
        <f t="shared" ca="1" si="63"/>
        <v/>
      </c>
      <c r="G392" s="32" t="str">
        <f t="shared" ca="1" si="64"/>
        <v/>
      </c>
      <c r="H392" s="44" t="str">
        <f ca="1">IF(COUNTIF($U$2:U1377,A392)=1,VLOOKUP(A392,Q:R,2), IF(COUNTIF($U$2:U1377,A392)=0,$D$9,""))</f>
        <v/>
      </c>
      <c r="I392" s="31" t="str">
        <f t="shared" ca="1" si="65"/>
        <v/>
      </c>
      <c r="J392" s="32" t="str">
        <f t="shared" ca="1" si="66"/>
        <v/>
      </c>
      <c r="K392" s="77" t="str">
        <f t="shared" ca="1" si="67"/>
        <v/>
      </c>
      <c r="S392" s="159" t="str">
        <f t="shared" si="68"/>
        <v/>
      </c>
      <c r="T392" s="159" t="str">
        <f t="shared" si="69"/>
        <v/>
      </c>
    </row>
    <row r="393" spans="1:20">
      <c r="A393" s="164" t="str">
        <f t="shared" ca="1" si="61"/>
        <v/>
      </c>
      <c r="B393" s="44" t="str">
        <f ca="1">IF(COUNTIF($U$2:U1378,A393)=1,VLOOKUP(A393,M:N,2), IF(COUNTIF($U$2:U1378,A393)=0,$B$9,""))</f>
        <v/>
      </c>
      <c r="C393" s="31" t="str">
        <f t="shared" ca="1" si="60"/>
        <v/>
      </c>
      <c r="D393" s="32" t="str">
        <f t="shared" ca="1" si="62"/>
        <v/>
      </c>
      <c r="E393" s="44" t="str">
        <f ca="1">IF(COUNTIF($U$2:U1378,A393)=1,VLOOKUP(A393,O:P,2), IF(COUNTIF($U$2:U1378,A393)=0,$C$9,""))</f>
        <v/>
      </c>
      <c r="F393" s="31" t="str">
        <f t="shared" ca="1" si="63"/>
        <v/>
      </c>
      <c r="G393" s="32" t="str">
        <f t="shared" ca="1" si="64"/>
        <v/>
      </c>
      <c r="H393" s="44" t="str">
        <f ca="1">IF(COUNTIF($U$2:U1378,A393)=1,VLOOKUP(A393,Q:R,2), IF(COUNTIF($U$2:U1378,A393)=0,$D$9,""))</f>
        <v/>
      </c>
      <c r="I393" s="31" t="str">
        <f t="shared" ca="1" si="65"/>
        <v/>
      </c>
      <c r="J393" s="32" t="str">
        <f t="shared" ca="1" si="66"/>
        <v/>
      </c>
      <c r="K393" s="77" t="str">
        <f t="shared" ca="1" si="67"/>
        <v/>
      </c>
      <c r="S393" s="159" t="str">
        <f t="shared" si="68"/>
        <v/>
      </c>
      <c r="T393" s="159" t="str">
        <f t="shared" si="69"/>
        <v/>
      </c>
    </row>
    <row r="394" spans="1:20">
      <c r="A394" s="164" t="str">
        <f t="shared" ca="1" si="61"/>
        <v/>
      </c>
      <c r="B394" s="44" t="str">
        <f ca="1">IF(COUNTIF($U$2:U1379,A394)=1,VLOOKUP(A394,M:N,2), IF(COUNTIF($U$2:U1379,A394)=0,$B$9,""))</f>
        <v/>
      </c>
      <c r="C394" s="31" t="str">
        <f t="shared" ca="1" si="60"/>
        <v/>
      </c>
      <c r="D394" s="32" t="str">
        <f t="shared" ca="1" si="62"/>
        <v/>
      </c>
      <c r="E394" s="44" t="str">
        <f ca="1">IF(COUNTIF($U$2:U1379,A394)=1,VLOOKUP(A394,O:P,2), IF(COUNTIF($U$2:U1379,A394)=0,$C$9,""))</f>
        <v/>
      </c>
      <c r="F394" s="31" t="str">
        <f t="shared" ca="1" si="63"/>
        <v/>
      </c>
      <c r="G394" s="32" t="str">
        <f t="shared" ca="1" si="64"/>
        <v/>
      </c>
      <c r="H394" s="44" t="str">
        <f ca="1">IF(COUNTIF($U$2:U1379,A394)=1,VLOOKUP(A394,Q:R,2), IF(COUNTIF($U$2:U1379,A394)=0,$D$9,""))</f>
        <v/>
      </c>
      <c r="I394" s="31" t="str">
        <f t="shared" ca="1" si="65"/>
        <v/>
      </c>
      <c r="J394" s="32" t="str">
        <f t="shared" ca="1" si="66"/>
        <v/>
      </c>
      <c r="K394" s="77" t="str">
        <f t="shared" ca="1" si="67"/>
        <v/>
      </c>
      <c r="S394" s="159" t="str">
        <f t="shared" si="68"/>
        <v/>
      </c>
      <c r="T394" s="159" t="str">
        <f t="shared" si="69"/>
        <v/>
      </c>
    </row>
    <row r="395" spans="1:20">
      <c r="A395" s="164" t="str">
        <f t="shared" ca="1" si="61"/>
        <v/>
      </c>
      <c r="B395" s="44" t="str">
        <f ca="1">IF(COUNTIF($U$2:U1380,A395)=1,VLOOKUP(A395,M:N,2), IF(COUNTIF($U$2:U1380,A395)=0,$B$9,""))</f>
        <v/>
      </c>
      <c r="C395" s="31" t="str">
        <f t="shared" ca="1" si="60"/>
        <v/>
      </c>
      <c r="D395" s="32" t="str">
        <f t="shared" ca="1" si="62"/>
        <v/>
      </c>
      <c r="E395" s="44" t="str">
        <f ca="1">IF(COUNTIF($U$2:U1380,A395)=1,VLOOKUP(A395,O:P,2), IF(COUNTIF($U$2:U1380,A395)=0,$C$9,""))</f>
        <v/>
      </c>
      <c r="F395" s="31" t="str">
        <f t="shared" ca="1" si="63"/>
        <v/>
      </c>
      <c r="G395" s="32" t="str">
        <f t="shared" ca="1" si="64"/>
        <v/>
      </c>
      <c r="H395" s="44" t="str">
        <f ca="1">IF(COUNTIF($U$2:U1380,A395)=1,VLOOKUP(A395,Q:R,2), IF(COUNTIF($U$2:U1380,A395)=0,$D$9,""))</f>
        <v/>
      </c>
      <c r="I395" s="31" t="str">
        <f t="shared" ca="1" si="65"/>
        <v/>
      </c>
      <c r="J395" s="32" t="str">
        <f t="shared" ca="1" si="66"/>
        <v/>
      </c>
      <c r="K395" s="77" t="str">
        <f t="shared" ca="1" si="67"/>
        <v/>
      </c>
      <c r="S395" s="159" t="str">
        <f t="shared" si="68"/>
        <v/>
      </c>
      <c r="T395" s="159" t="str">
        <f t="shared" si="69"/>
        <v/>
      </c>
    </row>
    <row r="396" spans="1:20">
      <c r="A396" s="164" t="str">
        <f t="shared" ca="1" si="61"/>
        <v/>
      </c>
      <c r="B396" s="44" t="str">
        <f ca="1">IF(COUNTIF($U$2:U1381,A396)=1,VLOOKUP(A396,M:N,2), IF(COUNTIF($U$2:U1381,A396)=0,$B$9,""))</f>
        <v/>
      </c>
      <c r="C396" s="31" t="str">
        <f t="shared" ca="1" si="60"/>
        <v/>
      </c>
      <c r="D396" s="32" t="str">
        <f t="shared" ca="1" si="62"/>
        <v/>
      </c>
      <c r="E396" s="44" t="str">
        <f ca="1">IF(COUNTIF($U$2:U1381,A396)=1,VLOOKUP(A396,O:P,2), IF(COUNTIF($U$2:U1381,A396)=0,$C$9,""))</f>
        <v/>
      </c>
      <c r="F396" s="31" t="str">
        <f t="shared" ca="1" si="63"/>
        <v/>
      </c>
      <c r="G396" s="32" t="str">
        <f t="shared" ca="1" si="64"/>
        <v/>
      </c>
      <c r="H396" s="44" t="str">
        <f ca="1">IF(COUNTIF($U$2:U1381,A396)=1,VLOOKUP(A396,Q:R,2), IF(COUNTIF($U$2:U1381,A396)=0,$D$9,""))</f>
        <v/>
      </c>
      <c r="I396" s="31" t="str">
        <f t="shared" ca="1" si="65"/>
        <v/>
      </c>
      <c r="J396" s="32" t="str">
        <f t="shared" ca="1" si="66"/>
        <v/>
      </c>
      <c r="K396" s="77" t="str">
        <f t="shared" ca="1" si="67"/>
        <v/>
      </c>
      <c r="S396" s="159" t="str">
        <f t="shared" si="68"/>
        <v/>
      </c>
      <c r="T396" s="159" t="str">
        <f t="shared" si="69"/>
        <v/>
      </c>
    </row>
    <row r="397" spans="1:20">
      <c r="A397" s="164" t="str">
        <f t="shared" ca="1" si="61"/>
        <v/>
      </c>
      <c r="B397" s="44" t="str">
        <f ca="1">IF(COUNTIF($U$2:U1382,A397)=1,VLOOKUP(A397,M:N,2), IF(COUNTIF($U$2:U1382,A397)=0,$B$9,""))</f>
        <v/>
      </c>
      <c r="C397" s="31" t="str">
        <f t="shared" ca="1" si="60"/>
        <v/>
      </c>
      <c r="D397" s="32" t="str">
        <f t="shared" ca="1" si="62"/>
        <v/>
      </c>
      <c r="E397" s="44" t="str">
        <f ca="1">IF(COUNTIF($U$2:U1382,A397)=1,VLOOKUP(A397,O:P,2), IF(COUNTIF($U$2:U1382,A397)=0,$C$9,""))</f>
        <v/>
      </c>
      <c r="F397" s="31" t="str">
        <f t="shared" ca="1" si="63"/>
        <v/>
      </c>
      <c r="G397" s="32" t="str">
        <f t="shared" ca="1" si="64"/>
        <v/>
      </c>
      <c r="H397" s="44" t="str">
        <f ca="1">IF(COUNTIF($U$2:U1382,A397)=1,VLOOKUP(A397,Q:R,2), IF(COUNTIF($U$2:U1382,A397)=0,$D$9,""))</f>
        <v/>
      </c>
      <c r="I397" s="31" t="str">
        <f t="shared" ca="1" si="65"/>
        <v/>
      </c>
      <c r="J397" s="32" t="str">
        <f t="shared" ca="1" si="66"/>
        <v/>
      </c>
      <c r="K397" s="77" t="str">
        <f t="shared" ca="1" si="67"/>
        <v/>
      </c>
      <c r="S397" s="159" t="str">
        <f t="shared" si="68"/>
        <v/>
      </c>
      <c r="T397" s="159" t="str">
        <f t="shared" si="69"/>
        <v/>
      </c>
    </row>
    <row r="398" spans="1:20">
      <c r="A398" s="164" t="str">
        <f t="shared" ca="1" si="61"/>
        <v/>
      </c>
      <c r="B398" s="44" t="str">
        <f ca="1">IF(COUNTIF($U$2:U1383,A398)=1,VLOOKUP(A398,M:N,2), IF(COUNTIF($U$2:U1383,A398)=0,$B$9,""))</f>
        <v/>
      </c>
      <c r="C398" s="31" t="str">
        <f t="shared" ca="1" si="60"/>
        <v/>
      </c>
      <c r="D398" s="32" t="str">
        <f t="shared" ca="1" si="62"/>
        <v/>
      </c>
      <c r="E398" s="44" t="str">
        <f ca="1">IF(COUNTIF($U$2:U1383,A398)=1,VLOOKUP(A398,O:P,2), IF(COUNTIF($U$2:U1383,A398)=0,$C$9,""))</f>
        <v/>
      </c>
      <c r="F398" s="31" t="str">
        <f t="shared" ca="1" si="63"/>
        <v/>
      </c>
      <c r="G398" s="32" t="str">
        <f t="shared" ca="1" si="64"/>
        <v/>
      </c>
      <c r="H398" s="44" t="str">
        <f ca="1">IF(COUNTIF($U$2:U1383,A398)=1,VLOOKUP(A398,Q:R,2), IF(COUNTIF($U$2:U1383,A398)=0,$D$9,""))</f>
        <v/>
      </c>
      <c r="I398" s="31" t="str">
        <f t="shared" ca="1" si="65"/>
        <v/>
      </c>
      <c r="J398" s="32" t="str">
        <f t="shared" ca="1" si="66"/>
        <v/>
      </c>
      <c r="K398" s="77" t="str">
        <f t="shared" ca="1" si="67"/>
        <v/>
      </c>
      <c r="S398" s="159" t="str">
        <f t="shared" si="68"/>
        <v/>
      </c>
      <c r="T398" s="159" t="str">
        <f t="shared" si="69"/>
        <v/>
      </c>
    </row>
    <row r="399" spans="1:20">
      <c r="A399" s="164" t="str">
        <f t="shared" ca="1" si="61"/>
        <v/>
      </c>
      <c r="B399" s="44" t="str">
        <f ca="1">IF(COUNTIF($U$2:U1384,A399)=1,VLOOKUP(A399,M:N,2), IF(COUNTIF($U$2:U1384,A399)=0,$B$9,""))</f>
        <v/>
      </c>
      <c r="C399" s="31" t="str">
        <f t="shared" ca="1" si="60"/>
        <v/>
      </c>
      <c r="D399" s="32" t="str">
        <f t="shared" ca="1" si="62"/>
        <v/>
      </c>
      <c r="E399" s="44" t="str">
        <f ca="1">IF(COUNTIF($U$2:U1384,A399)=1,VLOOKUP(A399,O:P,2), IF(COUNTIF($U$2:U1384,A399)=0,$C$9,""))</f>
        <v/>
      </c>
      <c r="F399" s="31" t="str">
        <f t="shared" ca="1" si="63"/>
        <v/>
      </c>
      <c r="G399" s="32" t="str">
        <f t="shared" ca="1" si="64"/>
        <v/>
      </c>
      <c r="H399" s="44" t="str">
        <f ca="1">IF(COUNTIF($U$2:U1384,A399)=1,VLOOKUP(A399,Q:R,2), IF(COUNTIF($U$2:U1384,A399)=0,$D$9,""))</f>
        <v/>
      </c>
      <c r="I399" s="31" t="str">
        <f t="shared" ca="1" si="65"/>
        <v/>
      </c>
      <c r="J399" s="32" t="str">
        <f t="shared" ca="1" si="66"/>
        <v/>
      </c>
      <c r="K399" s="77" t="str">
        <f t="shared" ca="1" si="67"/>
        <v/>
      </c>
      <c r="S399" s="159" t="str">
        <f t="shared" si="68"/>
        <v/>
      </c>
      <c r="T399" s="159" t="str">
        <f t="shared" si="69"/>
        <v/>
      </c>
    </row>
    <row r="400" spans="1:20">
      <c r="A400" s="164" t="str">
        <f t="shared" ca="1" si="61"/>
        <v/>
      </c>
      <c r="B400" s="44" t="str">
        <f ca="1">IF(COUNTIF($U$2:U1385,A400)=1,VLOOKUP(A400,M:N,2), IF(COUNTIF($U$2:U1385,A400)=0,$B$9,""))</f>
        <v/>
      </c>
      <c r="C400" s="31" t="str">
        <f t="shared" ref="C400:C463" ca="1" si="70">IF(ISERROR(B400-2),"",(B400/$B$14-1)*$B$5)</f>
        <v/>
      </c>
      <c r="D400" s="32" t="str">
        <f t="shared" ca="1" si="62"/>
        <v/>
      </c>
      <c r="E400" s="44" t="str">
        <f ca="1">IF(COUNTIF($U$2:U1385,A400)=1,VLOOKUP(A400,O:P,2), IF(COUNTIF($U$2:U1385,A400)=0,$C$9,""))</f>
        <v/>
      </c>
      <c r="F400" s="31" t="str">
        <f t="shared" ca="1" si="63"/>
        <v/>
      </c>
      <c r="G400" s="32" t="str">
        <f t="shared" ca="1" si="64"/>
        <v/>
      </c>
      <c r="H400" s="44" t="str">
        <f ca="1">IF(COUNTIF($U$2:U1385,A400)=1,VLOOKUP(A400,Q:R,2), IF(COUNTIF($U$2:U1385,A400)=0,$D$9,""))</f>
        <v/>
      </c>
      <c r="I400" s="31" t="str">
        <f t="shared" ca="1" si="65"/>
        <v/>
      </c>
      <c r="J400" s="32" t="str">
        <f t="shared" ca="1" si="66"/>
        <v/>
      </c>
      <c r="K400" s="77" t="str">
        <f t="shared" ca="1" si="67"/>
        <v/>
      </c>
      <c r="S400" s="159" t="str">
        <f t="shared" si="68"/>
        <v/>
      </c>
      <c r="T400" s="159" t="str">
        <f t="shared" si="69"/>
        <v/>
      </c>
    </row>
    <row r="401" spans="1:20">
      <c r="A401" s="164" t="str">
        <f t="shared" ca="1" si="61"/>
        <v/>
      </c>
      <c r="B401" s="44" t="str">
        <f ca="1">IF(COUNTIF($U$2:U1386,A401)=1,VLOOKUP(A401,M:N,2), IF(COUNTIF($U$2:U1386,A401)=0,$B$9,""))</f>
        <v/>
      </c>
      <c r="C401" s="31" t="str">
        <f t="shared" ca="1" si="70"/>
        <v/>
      </c>
      <c r="D401" s="32" t="str">
        <f t="shared" ca="1" si="62"/>
        <v/>
      </c>
      <c r="E401" s="44" t="str">
        <f ca="1">IF(COUNTIF($U$2:U1386,A401)=1,VLOOKUP(A401,O:P,2), IF(COUNTIF($U$2:U1386,A401)=0,$C$9,""))</f>
        <v/>
      </c>
      <c r="F401" s="31" t="str">
        <f t="shared" ca="1" si="63"/>
        <v/>
      </c>
      <c r="G401" s="32" t="str">
        <f t="shared" ca="1" si="64"/>
        <v/>
      </c>
      <c r="H401" s="44" t="str">
        <f ca="1">IF(COUNTIF($U$2:U1386,A401)=1,VLOOKUP(A401,Q:R,2), IF(COUNTIF($U$2:U1386,A401)=0,$D$9,""))</f>
        <v/>
      </c>
      <c r="I401" s="31" t="str">
        <f t="shared" ca="1" si="65"/>
        <v/>
      </c>
      <c r="J401" s="32" t="str">
        <f t="shared" ca="1" si="66"/>
        <v/>
      </c>
      <c r="K401" s="77" t="str">
        <f t="shared" ca="1" si="67"/>
        <v/>
      </c>
      <c r="S401" s="159" t="str">
        <f t="shared" si="68"/>
        <v/>
      </c>
      <c r="T401" s="159" t="str">
        <f t="shared" si="69"/>
        <v/>
      </c>
    </row>
    <row r="402" spans="1:20">
      <c r="A402" s="164" t="str">
        <f t="shared" ca="1" si="61"/>
        <v/>
      </c>
      <c r="B402" s="44" t="str">
        <f ca="1">IF(COUNTIF($U$2:U1387,A402)=1,VLOOKUP(A402,M:N,2), IF(COUNTIF($U$2:U1387,A402)=0,$B$9,""))</f>
        <v/>
      </c>
      <c r="C402" s="31" t="str">
        <f t="shared" ca="1" si="70"/>
        <v/>
      </c>
      <c r="D402" s="32" t="str">
        <f t="shared" ca="1" si="62"/>
        <v/>
      </c>
      <c r="E402" s="44" t="str">
        <f ca="1">IF(COUNTIF($U$2:U1387,A402)=1,VLOOKUP(A402,O:P,2), IF(COUNTIF($U$2:U1387,A402)=0,$C$9,""))</f>
        <v/>
      </c>
      <c r="F402" s="31" t="str">
        <f t="shared" ca="1" si="63"/>
        <v/>
      </c>
      <c r="G402" s="32" t="str">
        <f t="shared" ca="1" si="64"/>
        <v/>
      </c>
      <c r="H402" s="44" t="str">
        <f ca="1">IF(COUNTIF($U$2:U1387,A402)=1,VLOOKUP(A402,Q:R,2), IF(COUNTIF($U$2:U1387,A402)=0,$D$9,""))</f>
        <v/>
      </c>
      <c r="I402" s="31" t="str">
        <f t="shared" ca="1" si="65"/>
        <v/>
      </c>
      <c r="J402" s="32" t="str">
        <f t="shared" ca="1" si="66"/>
        <v/>
      </c>
      <c r="K402" s="77" t="str">
        <f t="shared" ca="1" si="67"/>
        <v/>
      </c>
      <c r="S402" s="159" t="str">
        <f t="shared" si="68"/>
        <v/>
      </c>
      <c r="T402" s="159" t="str">
        <f t="shared" si="69"/>
        <v/>
      </c>
    </row>
    <row r="403" spans="1:20">
      <c r="A403" s="164" t="str">
        <f t="shared" ca="1" si="61"/>
        <v/>
      </c>
      <c r="B403" s="44" t="str">
        <f ca="1">IF(COUNTIF($U$2:U1388,A403)=1,VLOOKUP(A403,M:N,2), IF(COUNTIF($U$2:U1388,A403)=0,$B$9,""))</f>
        <v/>
      </c>
      <c r="C403" s="31" t="str">
        <f t="shared" ca="1" si="70"/>
        <v/>
      </c>
      <c r="D403" s="32" t="str">
        <f t="shared" ca="1" si="62"/>
        <v/>
      </c>
      <c r="E403" s="44" t="str">
        <f ca="1">IF(COUNTIF($U$2:U1388,A403)=1,VLOOKUP(A403,O:P,2), IF(COUNTIF($U$2:U1388,A403)=0,$C$9,""))</f>
        <v/>
      </c>
      <c r="F403" s="31" t="str">
        <f t="shared" ca="1" si="63"/>
        <v/>
      </c>
      <c r="G403" s="32" t="str">
        <f t="shared" ca="1" si="64"/>
        <v/>
      </c>
      <c r="H403" s="44" t="str">
        <f ca="1">IF(COUNTIF($U$2:U1388,A403)=1,VLOOKUP(A403,Q:R,2), IF(COUNTIF($U$2:U1388,A403)=0,$D$9,""))</f>
        <v/>
      </c>
      <c r="I403" s="31" t="str">
        <f t="shared" ca="1" si="65"/>
        <v/>
      </c>
      <c r="J403" s="32" t="str">
        <f t="shared" ca="1" si="66"/>
        <v/>
      </c>
      <c r="K403" s="77" t="str">
        <f t="shared" ca="1" si="67"/>
        <v/>
      </c>
      <c r="S403" s="159" t="str">
        <f t="shared" si="68"/>
        <v/>
      </c>
      <c r="T403" s="159" t="str">
        <f t="shared" si="69"/>
        <v/>
      </c>
    </row>
    <row r="404" spans="1:20">
      <c r="A404" s="164" t="str">
        <f t="shared" ca="1" si="61"/>
        <v/>
      </c>
      <c r="B404" s="44" t="str">
        <f ca="1">IF(COUNTIF($U$2:U1389,A404)=1,VLOOKUP(A404,M:N,2), IF(COUNTIF($U$2:U1389,A404)=0,$B$9,""))</f>
        <v/>
      </c>
      <c r="C404" s="31" t="str">
        <f t="shared" ca="1" si="70"/>
        <v/>
      </c>
      <c r="D404" s="32" t="str">
        <f t="shared" ca="1" si="62"/>
        <v/>
      </c>
      <c r="E404" s="44" t="str">
        <f ca="1">IF(COUNTIF($U$2:U1389,A404)=1,VLOOKUP(A404,O:P,2), IF(COUNTIF($U$2:U1389,A404)=0,$C$9,""))</f>
        <v/>
      </c>
      <c r="F404" s="31" t="str">
        <f t="shared" ca="1" si="63"/>
        <v/>
      </c>
      <c r="G404" s="32" t="str">
        <f t="shared" ca="1" si="64"/>
        <v/>
      </c>
      <c r="H404" s="44" t="str">
        <f ca="1">IF(COUNTIF($U$2:U1389,A404)=1,VLOOKUP(A404,Q:R,2), IF(COUNTIF($U$2:U1389,A404)=0,$D$9,""))</f>
        <v/>
      </c>
      <c r="I404" s="31" t="str">
        <f t="shared" ca="1" si="65"/>
        <v/>
      </c>
      <c r="J404" s="32" t="str">
        <f t="shared" ca="1" si="66"/>
        <v/>
      </c>
      <c r="K404" s="77" t="str">
        <f t="shared" ca="1" si="67"/>
        <v/>
      </c>
      <c r="S404" s="159" t="str">
        <f t="shared" si="68"/>
        <v/>
      </c>
      <c r="T404" s="159" t="str">
        <f t="shared" si="69"/>
        <v/>
      </c>
    </row>
    <row r="405" spans="1:20">
      <c r="A405" s="164" t="str">
        <f t="shared" ca="1" si="61"/>
        <v/>
      </c>
      <c r="B405" s="44" t="str">
        <f ca="1">IF(COUNTIF($U$2:U1390,A405)=1,VLOOKUP(A405,M:N,2), IF(COUNTIF($U$2:U1390,A405)=0,$B$9,""))</f>
        <v/>
      </c>
      <c r="C405" s="31" t="str">
        <f t="shared" ca="1" si="70"/>
        <v/>
      </c>
      <c r="D405" s="32" t="str">
        <f t="shared" ca="1" si="62"/>
        <v/>
      </c>
      <c r="E405" s="44" t="str">
        <f ca="1">IF(COUNTIF($U$2:U1390,A405)=1,VLOOKUP(A405,O:P,2), IF(COUNTIF($U$2:U1390,A405)=0,$C$9,""))</f>
        <v/>
      </c>
      <c r="F405" s="31" t="str">
        <f t="shared" ca="1" si="63"/>
        <v/>
      </c>
      <c r="G405" s="32" t="str">
        <f t="shared" ca="1" si="64"/>
        <v/>
      </c>
      <c r="H405" s="44" t="str">
        <f ca="1">IF(COUNTIF($U$2:U1390,A405)=1,VLOOKUP(A405,Q:R,2), IF(COUNTIF($U$2:U1390,A405)=0,$D$9,""))</f>
        <v/>
      </c>
      <c r="I405" s="31" t="str">
        <f t="shared" ca="1" si="65"/>
        <v/>
      </c>
      <c r="J405" s="32" t="str">
        <f t="shared" ca="1" si="66"/>
        <v/>
      </c>
      <c r="K405" s="77" t="str">
        <f t="shared" ca="1" si="67"/>
        <v/>
      </c>
      <c r="S405" s="159" t="str">
        <f t="shared" si="68"/>
        <v/>
      </c>
      <c r="T405" s="159" t="str">
        <f t="shared" si="69"/>
        <v/>
      </c>
    </row>
    <row r="406" spans="1:20">
      <c r="A406" s="164" t="str">
        <f t="shared" ca="1" si="61"/>
        <v/>
      </c>
      <c r="B406" s="44" t="str">
        <f ca="1">IF(COUNTIF($U$2:U1391,A406)=1,VLOOKUP(A406,M:N,2), IF(COUNTIF($U$2:U1391,A406)=0,$B$9,""))</f>
        <v/>
      </c>
      <c r="C406" s="31" t="str">
        <f t="shared" ca="1" si="70"/>
        <v/>
      </c>
      <c r="D406" s="32" t="str">
        <f t="shared" ca="1" si="62"/>
        <v/>
      </c>
      <c r="E406" s="44" t="str">
        <f ca="1">IF(COUNTIF($U$2:U1391,A406)=1,VLOOKUP(A406,O:P,2), IF(COUNTIF($U$2:U1391,A406)=0,$C$9,""))</f>
        <v/>
      </c>
      <c r="F406" s="31" t="str">
        <f t="shared" ca="1" si="63"/>
        <v/>
      </c>
      <c r="G406" s="32" t="str">
        <f t="shared" ca="1" si="64"/>
        <v/>
      </c>
      <c r="H406" s="44" t="str">
        <f ca="1">IF(COUNTIF($U$2:U1391,A406)=1,VLOOKUP(A406,Q:R,2), IF(COUNTIF($U$2:U1391,A406)=0,$D$9,""))</f>
        <v/>
      </c>
      <c r="I406" s="31" t="str">
        <f t="shared" ca="1" si="65"/>
        <v/>
      </c>
      <c r="J406" s="32" t="str">
        <f t="shared" ca="1" si="66"/>
        <v/>
      </c>
      <c r="K406" s="77" t="str">
        <f t="shared" ca="1" si="67"/>
        <v/>
      </c>
      <c r="S406" s="159" t="str">
        <f t="shared" si="68"/>
        <v/>
      </c>
      <c r="T406" s="159" t="str">
        <f t="shared" si="69"/>
        <v/>
      </c>
    </row>
    <row r="407" spans="1:20">
      <c r="A407" s="164" t="str">
        <f t="shared" ca="1" si="61"/>
        <v/>
      </c>
      <c r="B407" s="44" t="str">
        <f ca="1">IF(COUNTIF($U$2:U1392,A407)=1,VLOOKUP(A407,M:N,2), IF(COUNTIF($U$2:U1392,A407)=0,$B$9,""))</f>
        <v/>
      </c>
      <c r="C407" s="31" t="str">
        <f t="shared" ca="1" si="70"/>
        <v/>
      </c>
      <c r="D407" s="32" t="str">
        <f t="shared" ca="1" si="62"/>
        <v/>
      </c>
      <c r="E407" s="44" t="str">
        <f ca="1">IF(COUNTIF($U$2:U1392,A407)=1,VLOOKUP(A407,O:P,2), IF(COUNTIF($U$2:U1392,A407)=0,$C$9,""))</f>
        <v/>
      </c>
      <c r="F407" s="31" t="str">
        <f t="shared" ca="1" si="63"/>
        <v/>
      </c>
      <c r="G407" s="32" t="str">
        <f t="shared" ca="1" si="64"/>
        <v/>
      </c>
      <c r="H407" s="44" t="str">
        <f ca="1">IF(COUNTIF($U$2:U1392,A407)=1,VLOOKUP(A407,Q:R,2), IF(COUNTIF($U$2:U1392,A407)=0,$D$9,""))</f>
        <v/>
      </c>
      <c r="I407" s="31" t="str">
        <f t="shared" ca="1" si="65"/>
        <v/>
      </c>
      <c r="J407" s="32" t="str">
        <f t="shared" ca="1" si="66"/>
        <v/>
      </c>
      <c r="K407" s="77" t="str">
        <f t="shared" ca="1" si="67"/>
        <v/>
      </c>
      <c r="S407" s="159" t="str">
        <f t="shared" si="68"/>
        <v/>
      </c>
      <c r="T407" s="159" t="str">
        <f t="shared" si="69"/>
        <v/>
      </c>
    </row>
    <row r="408" spans="1:20">
      <c r="A408" s="164" t="str">
        <f t="shared" ca="1" si="61"/>
        <v/>
      </c>
      <c r="B408" s="44" t="str">
        <f ca="1">IF(COUNTIF($U$2:U1393,A408)=1,VLOOKUP(A408,M:N,2), IF(COUNTIF($U$2:U1393,A408)=0,$B$9,""))</f>
        <v/>
      </c>
      <c r="C408" s="31" t="str">
        <f t="shared" ca="1" si="70"/>
        <v/>
      </c>
      <c r="D408" s="32" t="str">
        <f t="shared" ca="1" si="62"/>
        <v/>
      </c>
      <c r="E408" s="44" t="str">
        <f ca="1">IF(COUNTIF($U$2:U1393,A408)=1,VLOOKUP(A408,O:P,2), IF(COUNTIF($U$2:U1393,A408)=0,$C$9,""))</f>
        <v/>
      </c>
      <c r="F408" s="31" t="str">
        <f t="shared" ca="1" si="63"/>
        <v/>
      </c>
      <c r="G408" s="32" t="str">
        <f t="shared" ca="1" si="64"/>
        <v/>
      </c>
      <c r="H408" s="44" t="str">
        <f ca="1">IF(COUNTIF($U$2:U1393,A408)=1,VLOOKUP(A408,Q:R,2), IF(COUNTIF($U$2:U1393,A408)=0,$D$9,""))</f>
        <v/>
      </c>
      <c r="I408" s="31" t="str">
        <f t="shared" ca="1" si="65"/>
        <v/>
      </c>
      <c r="J408" s="32" t="str">
        <f t="shared" ca="1" si="66"/>
        <v/>
      </c>
      <c r="K408" s="77" t="str">
        <f t="shared" ca="1" si="67"/>
        <v/>
      </c>
      <c r="S408" s="159" t="str">
        <f t="shared" si="68"/>
        <v/>
      </c>
      <c r="T408" s="159" t="str">
        <f t="shared" si="69"/>
        <v/>
      </c>
    </row>
    <row r="409" spans="1:20">
      <c r="A409" s="164" t="str">
        <f t="shared" ref="A409:A472" ca="1" si="71">IF(AND(ISBLANK(U398), A408 = $U$1),NOW(),IF(ISBLANK(U398),"",U398))</f>
        <v/>
      </c>
      <c r="B409" s="44" t="str">
        <f ca="1">IF(COUNTIF($U$2:U1394,A409)=1,VLOOKUP(A409,M:N,2), IF(COUNTIF($U$2:U1394,A409)=0,$B$9,""))</f>
        <v/>
      </c>
      <c r="C409" s="31" t="str">
        <f t="shared" ca="1" si="70"/>
        <v/>
      </c>
      <c r="D409" s="32" t="str">
        <f t="shared" ref="D409:D472" ca="1" si="72">IF(ISERROR(B409-2),"",-1*ROUNDUP(A409-$A$14,0)/360*$B$7*$B$5)</f>
        <v/>
      </c>
      <c r="E409" s="44" t="str">
        <f ca="1">IF(COUNTIF($U$2:U1394,A409)=1,VLOOKUP(A409,O:P,2), IF(COUNTIF($U$2:U1394,A409)=0,$C$9,""))</f>
        <v/>
      </c>
      <c r="F409" s="31" t="str">
        <f t="shared" ref="F409:F472" ca="1" si="73">IF(ISERROR(B409-2),"",(E409-$E$14)/100*$C$5)</f>
        <v/>
      </c>
      <c r="G409" s="32" t="str">
        <f t="shared" ref="G409:G472" ca="1" si="74">IF(ISERROR(B409-2),"",ROUNDUP(A409-$A$14,0)/360*$C$6*$C$5-ROUNDUP(A409-$A$14,0)/360*$C$7*$C$5*$E$14/100)</f>
        <v/>
      </c>
      <c r="H409" s="44" t="str">
        <f ca="1">IF(COUNTIF($U$2:U1394,A409)=1,VLOOKUP(A409,Q:R,2), IF(COUNTIF($U$2:U1394,A409)=0,$D$9,""))</f>
        <v/>
      </c>
      <c r="I409" s="31" t="str">
        <f t="shared" ref="I409:I472" ca="1" si="75">IF(ISERROR(B409-2),"",-1*(H409-$H$14)*$D$8*10^(-4)*$D$5)</f>
        <v/>
      </c>
      <c r="J409" s="32" t="str">
        <f t="shared" ref="J409:J472" ca="1" si="76">IF(ISERROR(B409-2),"",ROUNDUP(A409-$A$14,0)/360*$D$6*$D$5)</f>
        <v/>
      </c>
      <c r="K409" s="77" t="str">
        <f t="shared" ref="K409:K472" ca="1" si="77">IF(ISERROR(B409-2),"",C409+D409-F409-G409-I409-J409)</f>
        <v/>
      </c>
      <c r="S409" s="159" t="str">
        <f t="shared" si="68"/>
        <v/>
      </c>
      <c r="T409" s="159" t="str">
        <f t="shared" si="69"/>
        <v/>
      </c>
    </row>
    <row r="410" spans="1:20">
      <c r="A410" s="164" t="str">
        <f t="shared" ca="1" si="71"/>
        <v/>
      </c>
      <c r="B410" s="44" t="str">
        <f ca="1">IF(COUNTIF($U$2:U1395,A410)=1,VLOOKUP(A410,M:N,2), IF(COUNTIF($U$2:U1395,A410)=0,$B$9,""))</f>
        <v/>
      </c>
      <c r="C410" s="31" t="str">
        <f t="shared" ca="1" si="70"/>
        <v/>
      </c>
      <c r="D410" s="32" t="str">
        <f t="shared" ca="1" si="72"/>
        <v/>
      </c>
      <c r="E410" s="44" t="str">
        <f ca="1">IF(COUNTIF($U$2:U1395,A410)=1,VLOOKUP(A410,O:P,2), IF(COUNTIF($U$2:U1395,A410)=0,$C$9,""))</f>
        <v/>
      </c>
      <c r="F410" s="31" t="str">
        <f t="shared" ca="1" si="73"/>
        <v/>
      </c>
      <c r="G410" s="32" t="str">
        <f t="shared" ca="1" si="74"/>
        <v/>
      </c>
      <c r="H410" s="44" t="str">
        <f ca="1">IF(COUNTIF($U$2:U1395,A410)=1,VLOOKUP(A410,Q:R,2), IF(COUNTIF($U$2:U1395,A410)=0,$D$9,""))</f>
        <v/>
      </c>
      <c r="I410" s="31" t="str">
        <f t="shared" ca="1" si="75"/>
        <v/>
      </c>
      <c r="J410" s="32" t="str">
        <f t="shared" ca="1" si="76"/>
        <v/>
      </c>
      <c r="K410" s="77" t="str">
        <f t="shared" ca="1" si="77"/>
        <v/>
      </c>
      <c r="S410" s="159" t="str">
        <f t="shared" si="68"/>
        <v/>
      </c>
      <c r="T410" s="159" t="str">
        <f t="shared" si="69"/>
        <v/>
      </c>
    </row>
    <row r="411" spans="1:20">
      <c r="A411" s="164" t="str">
        <f t="shared" ca="1" si="71"/>
        <v/>
      </c>
      <c r="B411" s="44" t="str">
        <f ca="1">IF(COUNTIF($U$2:U1396,A411)=1,VLOOKUP(A411,M:N,2), IF(COUNTIF($U$2:U1396,A411)=0,$B$9,""))</f>
        <v/>
      </c>
      <c r="C411" s="31" t="str">
        <f t="shared" ca="1" si="70"/>
        <v/>
      </c>
      <c r="D411" s="32" t="str">
        <f t="shared" ca="1" si="72"/>
        <v/>
      </c>
      <c r="E411" s="44" t="str">
        <f ca="1">IF(COUNTIF($U$2:U1396,A411)=1,VLOOKUP(A411,O:P,2), IF(COUNTIF($U$2:U1396,A411)=0,$C$9,""))</f>
        <v/>
      </c>
      <c r="F411" s="31" t="str">
        <f t="shared" ca="1" si="73"/>
        <v/>
      </c>
      <c r="G411" s="32" t="str">
        <f t="shared" ca="1" si="74"/>
        <v/>
      </c>
      <c r="H411" s="44" t="str">
        <f ca="1">IF(COUNTIF($U$2:U1396,A411)=1,VLOOKUP(A411,Q:R,2), IF(COUNTIF($U$2:U1396,A411)=0,$D$9,""))</f>
        <v/>
      </c>
      <c r="I411" s="31" t="str">
        <f t="shared" ca="1" si="75"/>
        <v/>
      </c>
      <c r="J411" s="32" t="str">
        <f t="shared" ca="1" si="76"/>
        <v/>
      </c>
      <c r="K411" s="77" t="str">
        <f t="shared" ca="1" si="77"/>
        <v/>
      </c>
      <c r="S411" s="159" t="str">
        <f t="shared" si="68"/>
        <v/>
      </c>
      <c r="T411" s="159" t="str">
        <f t="shared" si="69"/>
        <v/>
      </c>
    </row>
    <row r="412" spans="1:20">
      <c r="A412" s="164" t="str">
        <f t="shared" ca="1" si="71"/>
        <v/>
      </c>
      <c r="B412" s="44" t="str">
        <f ca="1">IF(COUNTIF($U$2:U1397,A412)=1,VLOOKUP(A412,M:N,2), IF(COUNTIF($U$2:U1397,A412)=0,$B$9,""))</f>
        <v/>
      </c>
      <c r="C412" s="31" t="str">
        <f t="shared" ca="1" si="70"/>
        <v/>
      </c>
      <c r="D412" s="32" t="str">
        <f t="shared" ca="1" si="72"/>
        <v/>
      </c>
      <c r="E412" s="44" t="str">
        <f ca="1">IF(COUNTIF($U$2:U1397,A412)=1,VLOOKUP(A412,O:P,2), IF(COUNTIF($U$2:U1397,A412)=0,$C$9,""))</f>
        <v/>
      </c>
      <c r="F412" s="31" t="str">
        <f t="shared" ca="1" si="73"/>
        <v/>
      </c>
      <c r="G412" s="32" t="str">
        <f t="shared" ca="1" si="74"/>
        <v/>
      </c>
      <c r="H412" s="44" t="str">
        <f ca="1">IF(COUNTIF($U$2:U1397,A412)=1,VLOOKUP(A412,Q:R,2), IF(COUNTIF($U$2:U1397,A412)=0,$D$9,""))</f>
        <v/>
      </c>
      <c r="I412" s="31" t="str">
        <f t="shared" ca="1" si="75"/>
        <v/>
      </c>
      <c r="J412" s="32" t="str">
        <f t="shared" ca="1" si="76"/>
        <v/>
      </c>
      <c r="K412" s="77" t="str">
        <f t="shared" ca="1" si="77"/>
        <v/>
      </c>
      <c r="S412" s="159" t="str">
        <f t="shared" si="68"/>
        <v/>
      </c>
      <c r="T412" s="159" t="str">
        <f t="shared" si="69"/>
        <v/>
      </c>
    </row>
    <row r="413" spans="1:20">
      <c r="A413" s="164" t="str">
        <f t="shared" ca="1" si="71"/>
        <v/>
      </c>
      <c r="B413" s="44" t="str">
        <f ca="1">IF(COUNTIF($U$2:U1398,A413)=1,VLOOKUP(A413,M:N,2), IF(COUNTIF($U$2:U1398,A413)=0,$B$9,""))</f>
        <v/>
      </c>
      <c r="C413" s="31" t="str">
        <f t="shared" ca="1" si="70"/>
        <v/>
      </c>
      <c r="D413" s="32" t="str">
        <f t="shared" ca="1" si="72"/>
        <v/>
      </c>
      <c r="E413" s="44" t="str">
        <f ca="1">IF(COUNTIF($U$2:U1398,A413)=1,VLOOKUP(A413,O:P,2), IF(COUNTIF($U$2:U1398,A413)=0,$C$9,""))</f>
        <v/>
      </c>
      <c r="F413" s="31" t="str">
        <f t="shared" ca="1" si="73"/>
        <v/>
      </c>
      <c r="G413" s="32" t="str">
        <f t="shared" ca="1" si="74"/>
        <v/>
      </c>
      <c r="H413" s="44" t="str">
        <f ca="1">IF(COUNTIF($U$2:U1398,A413)=1,VLOOKUP(A413,Q:R,2), IF(COUNTIF($U$2:U1398,A413)=0,$D$9,""))</f>
        <v/>
      </c>
      <c r="I413" s="31" t="str">
        <f t="shared" ca="1" si="75"/>
        <v/>
      </c>
      <c r="J413" s="32" t="str">
        <f t="shared" ca="1" si="76"/>
        <v/>
      </c>
      <c r="K413" s="77" t="str">
        <f t="shared" ca="1" si="77"/>
        <v/>
      </c>
      <c r="S413" s="159" t="str">
        <f t="shared" si="68"/>
        <v/>
      </c>
      <c r="T413" s="159" t="str">
        <f t="shared" si="69"/>
        <v/>
      </c>
    </row>
    <row r="414" spans="1:20">
      <c r="A414" s="164" t="str">
        <f t="shared" ca="1" si="71"/>
        <v/>
      </c>
      <c r="B414" s="44" t="str">
        <f ca="1">IF(COUNTIF($U$2:U1399,A414)=1,VLOOKUP(A414,M:N,2), IF(COUNTIF($U$2:U1399,A414)=0,$B$9,""))</f>
        <v/>
      </c>
      <c r="C414" s="31" t="str">
        <f t="shared" ca="1" si="70"/>
        <v/>
      </c>
      <c r="D414" s="32" t="str">
        <f t="shared" ca="1" si="72"/>
        <v/>
      </c>
      <c r="E414" s="44" t="str">
        <f ca="1">IF(COUNTIF($U$2:U1399,A414)=1,VLOOKUP(A414,O:P,2), IF(COUNTIF($U$2:U1399,A414)=0,$C$9,""))</f>
        <v/>
      </c>
      <c r="F414" s="31" t="str">
        <f t="shared" ca="1" si="73"/>
        <v/>
      </c>
      <c r="G414" s="32" t="str">
        <f t="shared" ca="1" si="74"/>
        <v/>
      </c>
      <c r="H414" s="44" t="str">
        <f ca="1">IF(COUNTIF($U$2:U1399,A414)=1,VLOOKUP(A414,Q:R,2), IF(COUNTIF($U$2:U1399,A414)=0,$D$9,""))</f>
        <v/>
      </c>
      <c r="I414" s="31" t="str">
        <f t="shared" ca="1" si="75"/>
        <v/>
      </c>
      <c r="J414" s="32" t="str">
        <f t="shared" ca="1" si="76"/>
        <v/>
      </c>
      <c r="K414" s="77" t="str">
        <f t="shared" ca="1" si="77"/>
        <v/>
      </c>
      <c r="S414" s="159" t="str">
        <f t="shared" si="68"/>
        <v/>
      </c>
      <c r="T414" s="159" t="str">
        <f t="shared" si="69"/>
        <v/>
      </c>
    </row>
    <row r="415" spans="1:20">
      <c r="A415" s="164" t="str">
        <f t="shared" ca="1" si="71"/>
        <v/>
      </c>
      <c r="B415" s="44" t="str">
        <f ca="1">IF(COUNTIF($U$2:U1400,A415)=1,VLOOKUP(A415,M:N,2), IF(COUNTIF($U$2:U1400,A415)=0,$B$9,""))</f>
        <v/>
      </c>
      <c r="C415" s="31" t="str">
        <f t="shared" ca="1" si="70"/>
        <v/>
      </c>
      <c r="D415" s="32" t="str">
        <f t="shared" ca="1" si="72"/>
        <v/>
      </c>
      <c r="E415" s="44" t="str">
        <f ca="1">IF(COUNTIF($U$2:U1400,A415)=1,VLOOKUP(A415,O:P,2), IF(COUNTIF($U$2:U1400,A415)=0,$C$9,""))</f>
        <v/>
      </c>
      <c r="F415" s="31" t="str">
        <f t="shared" ca="1" si="73"/>
        <v/>
      </c>
      <c r="G415" s="32" t="str">
        <f t="shared" ca="1" si="74"/>
        <v/>
      </c>
      <c r="H415" s="44" t="str">
        <f ca="1">IF(COUNTIF($U$2:U1400,A415)=1,VLOOKUP(A415,Q:R,2), IF(COUNTIF($U$2:U1400,A415)=0,$D$9,""))</f>
        <v/>
      </c>
      <c r="I415" s="31" t="str">
        <f t="shared" ca="1" si="75"/>
        <v/>
      </c>
      <c r="J415" s="32" t="str">
        <f t="shared" ca="1" si="76"/>
        <v/>
      </c>
      <c r="K415" s="77" t="str">
        <f t="shared" ca="1" si="77"/>
        <v/>
      </c>
      <c r="S415" s="159" t="str">
        <f t="shared" si="68"/>
        <v/>
      </c>
      <c r="T415" s="159" t="str">
        <f t="shared" si="69"/>
        <v/>
      </c>
    </row>
    <row r="416" spans="1:20">
      <c r="A416" s="164" t="str">
        <f t="shared" ca="1" si="71"/>
        <v/>
      </c>
      <c r="B416" s="44" t="str">
        <f ca="1">IF(COUNTIF($U$2:U1401,A416)=1,VLOOKUP(A416,M:N,2), IF(COUNTIF($U$2:U1401,A416)=0,$B$9,""))</f>
        <v/>
      </c>
      <c r="C416" s="31" t="str">
        <f t="shared" ca="1" si="70"/>
        <v/>
      </c>
      <c r="D416" s="32" t="str">
        <f t="shared" ca="1" si="72"/>
        <v/>
      </c>
      <c r="E416" s="44" t="str">
        <f ca="1">IF(COUNTIF($U$2:U1401,A416)=1,VLOOKUP(A416,O:P,2), IF(COUNTIF($U$2:U1401,A416)=0,$C$9,""))</f>
        <v/>
      </c>
      <c r="F416" s="31" t="str">
        <f t="shared" ca="1" si="73"/>
        <v/>
      </c>
      <c r="G416" s="32" t="str">
        <f t="shared" ca="1" si="74"/>
        <v/>
      </c>
      <c r="H416" s="44" t="str">
        <f ca="1">IF(COUNTIF($U$2:U1401,A416)=1,VLOOKUP(A416,Q:R,2), IF(COUNTIF($U$2:U1401,A416)=0,$D$9,""))</f>
        <v/>
      </c>
      <c r="I416" s="31" t="str">
        <f t="shared" ca="1" si="75"/>
        <v/>
      </c>
      <c r="J416" s="32" t="str">
        <f t="shared" ca="1" si="76"/>
        <v/>
      </c>
      <c r="K416" s="77" t="str">
        <f t="shared" ca="1" si="77"/>
        <v/>
      </c>
      <c r="S416" s="159" t="str">
        <f t="shared" si="68"/>
        <v/>
      </c>
      <c r="T416" s="159" t="str">
        <f t="shared" si="69"/>
        <v/>
      </c>
    </row>
    <row r="417" spans="1:20">
      <c r="A417" s="164" t="str">
        <f t="shared" ca="1" si="71"/>
        <v/>
      </c>
      <c r="B417" s="44" t="str">
        <f ca="1">IF(COUNTIF($U$2:U1402,A417)=1,VLOOKUP(A417,M:N,2), IF(COUNTIF($U$2:U1402,A417)=0,$B$9,""))</f>
        <v/>
      </c>
      <c r="C417" s="31" t="str">
        <f t="shared" ca="1" si="70"/>
        <v/>
      </c>
      <c r="D417" s="32" t="str">
        <f t="shared" ca="1" si="72"/>
        <v/>
      </c>
      <c r="E417" s="44" t="str">
        <f ca="1">IF(COUNTIF($U$2:U1402,A417)=1,VLOOKUP(A417,O:P,2), IF(COUNTIF($U$2:U1402,A417)=0,$C$9,""))</f>
        <v/>
      </c>
      <c r="F417" s="31" t="str">
        <f t="shared" ca="1" si="73"/>
        <v/>
      </c>
      <c r="G417" s="32" t="str">
        <f t="shared" ca="1" si="74"/>
        <v/>
      </c>
      <c r="H417" s="44" t="str">
        <f ca="1">IF(COUNTIF($U$2:U1402,A417)=1,VLOOKUP(A417,Q:R,2), IF(COUNTIF($U$2:U1402,A417)=0,$D$9,""))</f>
        <v/>
      </c>
      <c r="I417" s="31" t="str">
        <f t="shared" ca="1" si="75"/>
        <v/>
      </c>
      <c r="J417" s="32" t="str">
        <f t="shared" ca="1" si="76"/>
        <v/>
      </c>
      <c r="K417" s="77" t="str">
        <f t="shared" ca="1" si="77"/>
        <v/>
      </c>
      <c r="S417" s="159" t="str">
        <f t="shared" si="68"/>
        <v/>
      </c>
      <c r="T417" s="159" t="str">
        <f t="shared" si="69"/>
        <v/>
      </c>
    </row>
    <row r="418" spans="1:20">
      <c r="A418" s="164" t="str">
        <f t="shared" ca="1" si="71"/>
        <v/>
      </c>
      <c r="B418" s="44" t="str">
        <f ca="1">IF(COUNTIF($U$2:U1403,A418)=1,VLOOKUP(A418,M:N,2), IF(COUNTIF($U$2:U1403,A418)=0,$B$9,""))</f>
        <v/>
      </c>
      <c r="C418" s="31" t="str">
        <f t="shared" ca="1" si="70"/>
        <v/>
      </c>
      <c r="D418" s="32" t="str">
        <f t="shared" ca="1" si="72"/>
        <v/>
      </c>
      <c r="E418" s="44" t="str">
        <f ca="1">IF(COUNTIF($U$2:U1403,A418)=1,VLOOKUP(A418,O:P,2), IF(COUNTIF($U$2:U1403,A418)=0,$C$9,""))</f>
        <v/>
      </c>
      <c r="F418" s="31" t="str">
        <f t="shared" ca="1" si="73"/>
        <v/>
      </c>
      <c r="G418" s="32" t="str">
        <f t="shared" ca="1" si="74"/>
        <v/>
      </c>
      <c r="H418" s="44" t="str">
        <f ca="1">IF(COUNTIF($U$2:U1403,A418)=1,VLOOKUP(A418,Q:R,2), IF(COUNTIF($U$2:U1403,A418)=0,$D$9,""))</f>
        <v/>
      </c>
      <c r="I418" s="31" t="str">
        <f t="shared" ca="1" si="75"/>
        <v/>
      </c>
      <c r="J418" s="32" t="str">
        <f t="shared" ca="1" si="76"/>
        <v/>
      </c>
      <c r="K418" s="77" t="str">
        <f t="shared" ca="1" si="77"/>
        <v/>
      </c>
      <c r="S418" s="159" t="str">
        <f t="shared" si="68"/>
        <v/>
      </c>
      <c r="T418" s="159" t="str">
        <f t="shared" si="69"/>
        <v/>
      </c>
    </row>
    <row r="419" spans="1:20">
      <c r="A419" s="164" t="str">
        <f t="shared" ca="1" si="71"/>
        <v/>
      </c>
      <c r="B419" s="44" t="str">
        <f ca="1">IF(COUNTIF($U$2:U1404,A419)=1,VLOOKUP(A419,M:N,2), IF(COUNTIF($U$2:U1404,A419)=0,$B$9,""))</f>
        <v/>
      </c>
      <c r="C419" s="31" t="str">
        <f t="shared" ca="1" si="70"/>
        <v/>
      </c>
      <c r="D419" s="32" t="str">
        <f t="shared" ca="1" si="72"/>
        <v/>
      </c>
      <c r="E419" s="44" t="str">
        <f ca="1">IF(COUNTIF($U$2:U1404,A419)=1,VLOOKUP(A419,O:P,2), IF(COUNTIF($U$2:U1404,A419)=0,$C$9,""))</f>
        <v/>
      </c>
      <c r="F419" s="31" t="str">
        <f t="shared" ca="1" si="73"/>
        <v/>
      </c>
      <c r="G419" s="32" t="str">
        <f t="shared" ca="1" si="74"/>
        <v/>
      </c>
      <c r="H419" s="44" t="str">
        <f ca="1">IF(COUNTIF($U$2:U1404,A419)=1,VLOOKUP(A419,Q:R,2), IF(COUNTIF($U$2:U1404,A419)=0,$D$9,""))</f>
        <v/>
      </c>
      <c r="I419" s="31" t="str">
        <f t="shared" ca="1" si="75"/>
        <v/>
      </c>
      <c r="J419" s="32" t="str">
        <f t="shared" ca="1" si="76"/>
        <v/>
      </c>
      <c r="K419" s="77" t="str">
        <f t="shared" ca="1" si="77"/>
        <v/>
      </c>
      <c r="S419" s="159" t="str">
        <f t="shared" si="68"/>
        <v/>
      </c>
      <c r="T419" s="159" t="str">
        <f t="shared" si="69"/>
        <v/>
      </c>
    </row>
    <row r="420" spans="1:20">
      <c r="A420" s="164" t="str">
        <f t="shared" ca="1" si="71"/>
        <v/>
      </c>
      <c r="B420" s="44" t="str">
        <f ca="1">IF(COUNTIF($U$2:U1405,A420)=1,VLOOKUP(A420,M:N,2), IF(COUNTIF($U$2:U1405,A420)=0,$B$9,""))</f>
        <v/>
      </c>
      <c r="C420" s="31" t="str">
        <f t="shared" ca="1" si="70"/>
        <v/>
      </c>
      <c r="D420" s="32" t="str">
        <f t="shared" ca="1" si="72"/>
        <v/>
      </c>
      <c r="E420" s="44" t="str">
        <f ca="1">IF(COUNTIF($U$2:U1405,A420)=1,VLOOKUP(A420,O:P,2), IF(COUNTIF($U$2:U1405,A420)=0,$C$9,""))</f>
        <v/>
      </c>
      <c r="F420" s="31" t="str">
        <f t="shared" ca="1" si="73"/>
        <v/>
      </c>
      <c r="G420" s="32" t="str">
        <f t="shared" ca="1" si="74"/>
        <v/>
      </c>
      <c r="H420" s="44" t="str">
        <f ca="1">IF(COUNTIF($U$2:U1405,A420)=1,VLOOKUP(A420,Q:R,2), IF(COUNTIF($U$2:U1405,A420)=0,$D$9,""))</f>
        <v/>
      </c>
      <c r="I420" s="31" t="str">
        <f t="shared" ca="1" si="75"/>
        <v/>
      </c>
      <c r="J420" s="32" t="str">
        <f t="shared" ca="1" si="76"/>
        <v/>
      </c>
      <c r="K420" s="77" t="str">
        <f t="shared" ca="1" si="77"/>
        <v/>
      </c>
      <c r="S420" s="159" t="str">
        <f t="shared" si="68"/>
        <v/>
      </c>
      <c r="T420" s="159" t="str">
        <f t="shared" si="69"/>
        <v/>
      </c>
    </row>
    <row r="421" spans="1:20">
      <c r="A421" s="164" t="str">
        <f t="shared" ca="1" si="71"/>
        <v/>
      </c>
      <c r="B421" s="44" t="str">
        <f ca="1">IF(COUNTIF($U$2:U1406,A421)=1,VLOOKUP(A421,M:N,2), IF(COUNTIF($U$2:U1406,A421)=0,$B$9,""))</f>
        <v/>
      </c>
      <c r="C421" s="31" t="str">
        <f t="shared" ca="1" si="70"/>
        <v/>
      </c>
      <c r="D421" s="32" t="str">
        <f t="shared" ca="1" si="72"/>
        <v/>
      </c>
      <c r="E421" s="44" t="str">
        <f ca="1">IF(COUNTIF($U$2:U1406,A421)=1,VLOOKUP(A421,O:P,2), IF(COUNTIF($U$2:U1406,A421)=0,$C$9,""))</f>
        <v/>
      </c>
      <c r="F421" s="31" t="str">
        <f t="shared" ca="1" si="73"/>
        <v/>
      </c>
      <c r="G421" s="32" t="str">
        <f t="shared" ca="1" si="74"/>
        <v/>
      </c>
      <c r="H421" s="44" t="str">
        <f ca="1">IF(COUNTIF($U$2:U1406,A421)=1,VLOOKUP(A421,Q:R,2), IF(COUNTIF($U$2:U1406,A421)=0,$D$9,""))</f>
        <v/>
      </c>
      <c r="I421" s="31" t="str">
        <f t="shared" ca="1" si="75"/>
        <v/>
      </c>
      <c r="J421" s="32" t="str">
        <f t="shared" ca="1" si="76"/>
        <v/>
      </c>
      <c r="K421" s="77" t="str">
        <f t="shared" ca="1" si="77"/>
        <v/>
      </c>
      <c r="S421" s="159" t="str">
        <f t="shared" si="68"/>
        <v/>
      </c>
      <c r="T421" s="159" t="str">
        <f t="shared" si="69"/>
        <v/>
      </c>
    </row>
    <row r="422" spans="1:20">
      <c r="A422" s="164" t="str">
        <f t="shared" ca="1" si="71"/>
        <v/>
      </c>
      <c r="B422" s="44" t="str">
        <f ca="1">IF(COUNTIF($U$2:U1407,A422)=1,VLOOKUP(A422,M:N,2), IF(COUNTIF($U$2:U1407,A422)=0,$B$9,""))</f>
        <v/>
      </c>
      <c r="C422" s="31" t="str">
        <f t="shared" ca="1" si="70"/>
        <v/>
      </c>
      <c r="D422" s="32" t="str">
        <f t="shared" ca="1" si="72"/>
        <v/>
      </c>
      <c r="E422" s="44" t="str">
        <f ca="1">IF(COUNTIF($U$2:U1407,A422)=1,VLOOKUP(A422,O:P,2), IF(COUNTIF($U$2:U1407,A422)=0,$C$9,""))</f>
        <v/>
      </c>
      <c r="F422" s="31" t="str">
        <f t="shared" ca="1" si="73"/>
        <v/>
      </c>
      <c r="G422" s="32" t="str">
        <f t="shared" ca="1" si="74"/>
        <v/>
      </c>
      <c r="H422" s="44" t="str">
        <f ca="1">IF(COUNTIF($U$2:U1407,A422)=1,VLOOKUP(A422,Q:R,2), IF(COUNTIF($U$2:U1407,A422)=0,$D$9,""))</f>
        <v/>
      </c>
      <c r="I422" s="31" t="str">
        <f t="shared" ca="1" si="75"/>
        <v/>
      </c>
      <c r="J422" s="32" t="str">
        <f t="shared" ca="1" si="76"/>
        <v/>
      </c>
      <c r="K422" s="77" t="str">
        <f t="shared" ca="1" si="77"/>
        <v/>
      </c>
      <c r="S422" s="159" t="str">
        <f t="shared" si="68"/>
        <v/>
      </c>
      <c r="T422" s="159" t="str">
        <f t="shared" si="69"/>
        <v/>
      </c>
    </row>
    <row r="423" spans="1:20">
      <c r="A423" s="164" t="str">
        <f t="shared" ca="1" si="71"/>
        <v/>
      </c>
      <c r="B423" s="44" t="str">
        <f ca="1">IF(COUNTIF($U$2:U1408,A423)=1,VLOOKUP(A423,M:N,2), IF(COUNTIF($U$2:U1408,A423)=0,$B$9,""))</f>
        <v/>
      </c>
      <c r="C423" s="31" t="str">
        <f t="shared" ca="1" si="70"/>
        <v/>
      </c>
      <c r="D423" s="32" t="str">
        <f t="shared" ca="1" si="72"/>
        <v/>
      </c>
      <c r="E423" s="44" t="str">
        <f ca="1">IF(COUNTIF($U$2:U1408,A423)=1,VLOOKUP(A423,O:P,2), IF(COUNTIF($U$2:U1408,A423)=0,$C$9,""))</f>
        <v/>
      </c>
      <c r="F423" s="31" t="str">
        <f t="shared" ca="1" si="73"/>
        <v/>
      </c>
      <c r="G423" s="32" t="str">
        <f t="shared" ca="1" si="74"/>
        <v/>
      </c>
      <c r="H423" s="44" t="str">
        <f ca="1">IF(COUNTIF($U$2:U1408,A423)=1,VLOOKUP(A423,Q:R,2), IF(COUNTIF($U$2:U1408,A423)=0,$D$9,""))</f>
        <v/>
      </c>
      <c r="I423" s="31" t="str">
        <f t="shared" ca="1" si="75"/>
        <v/>
      </c>
      <c r="J423" s="32" t="str">
        <f t="shared" ca="1" si="76"/>
        <v/>
      </c>
      <c r="K423" s="77" t="str">
        <f t="shared" ca="1" si="77"/>
        <v/>
      </c>
      <c r="S423" s="159" t="str">
        <f t="shared" si="68"/>
        <v/>
      </c>
      <c r="T423" s="159" t="str">
        <f t="shared" si="69"/>
        <v/>
      </c>
    </row>
    <row r="424" spans="1:20">
      <c r="A424" s="164" t="str">
        <f t="shared" ca="1" si="71"/>
        <v/>
      </c>
      <c r="B424" s="44" t="str">
        <f ca="1">IF(COUNTIF($U$2:U1409,A424)=1,VLOOKUP(A424,M:N,2), IF(COUNTIF($U$2:U1409,A424)=0,$B$9,""))</f>
        <v/>
      </c>
      <c r="C424" s="31" t="str">
        <f t="shared" ca="1" si="70"/>
        <v/>
      </c>
      <c r="D424" s="32" t="str">
        <f t="shared" ca="1" si="72"/>
        <v/>
      </c>
      <c r="E424" s="44" t="str">
        <f ca="1">IF(COUNTIF($U$2:U1409,A424)=1,VLOOKUP(A424,O:P,2), IF(COUNTIF($U$2:U1409,A424)=0,$C$9,""))</f>
        <v/>
      </c>
      <c r="F424" s="31" t="str">
        <f t="shared" ca="1" si="73"/>
        <v/>
      </c>
      <c r="G424" s="32" t="str">
        <f t="shared" ca="1" si="74"/>
        <v/>
      </c>
      <c r="H424" s="44" t="str">
        <f ca="1">IF(COUNTIF($U$2:U1409,A424)=1,VLOOKUP(A424,Q:R,2), IF(COUNTIF($U$2:U1409,A424)=0,$D$9,""))</f>
        <v/>
      </c>
      <c r="I424" s="31" t="str">
        <f t="shared" ca="1" si="75"/>
        <v/>
      </c>
      <c r="J424" s="32" t="str">
        <f t="shared" ca="1" si="76"/>
        <v/>
      </c>
      <c r="K424" s="77" t="str">
        <f t="shared" ca="1" si="77"/>
        <v/>
      </c>
      <c r="S424" s="159" t="str">
        <f t="shared" si="68"/>
        <v/>
      </c>
      <c r="T424" s="159" t="str">
        <f t="shared" si="69"/>
        <v/>
      </c>
    </row>
    <row r="425" spans="1:20">
      <c r="A425" s="164" t="str">
        <f t="shared" ca="1" si="71"/>
        <v/>
      </c>
      <c r="B425" s="44" t="str">
        <f ca="1">IF(COUNTIF($U$2:U1410,A425)=1,VLOOKUP(A425,M:N,2), IF(COUNTIF($U$2:U1410,A425)=0,$B$9,""))</f>
        <v/>
      </c>
      <c r="C425" s="31" t="str">
        <f t="shared" ca="1" si="70"/>
        <v/>
      </c>
      <c r="D425" s="32" t="str">
        <f t="shared" ca="1" si="72"/>
        <v/>
      </c>
      <c r="E425" s="44" t="str">
        <f ca="1">IF(COUNTIF($U$2:U1410,A425)=1,VLOOKUP(A425,O:P,2), IF(COUNTIF($U$2:U1410,A425)=0,$C$9,""))</f>
        <v/>
      </c>
      <c r="F425" s="31" t="str">
        <f t="shared" ca="1" si="73"/>
        <v/>
      </c>
      <c r="G425" s="32" t="str">
        <f t="shared" ca="1" si="74"/>
        <v/>
      </c>
      <c r="H425" s="44" t="str">
        <f ca="1">IF(COUNTIF($U$2:U1410,A425)=1,VLOOKUP(A425,Q:R,2), IF(COUNTIF($U$2:U1410,A425)=0,$D$9,""))</f>
        <v/>
      </c>
      <c r="I425" s="31" t="str">
        <f t="shared" ca="1" si="75"/>
        <v/>
      </c>
      <c r="J425" s="32" t="str">
        <f t="shared" ca="1" si="76"/>
        <v/>
      </c>
      <c r="K425" s="77" t="str">
        <f t="shared" ca="1" si="77"/>
        <v/>
      </c>
      <c r="S425" s="159" t="str">
        <f t="shared" si="68"/>
        <v/>
      </c>
      <c r="T425" s="159" t="str">
        <f t="shared" si="69"/>
        <v/>
      </c>
    </row>
    <row r="426" spans="1:20">
      <c r="A426" s="164" t="str">
        <f t="shared" ca="1" si="71"/>
        <v/>
      </c>
      <c r="B426" s="44" t="str">
        <f ca="1">IF(COUNTIF($U$2:U1411,A426)=1,VLOOKUP(A426,M:N,2), IF(COUNTIF($U$2:U1411,A426)=0,$B$9,""))</f>
        <v/>
      </c>
      <c r="C426" s="31" t="str">
        <f t="shared" ca="1" si="70"/>
        <v/>
      </c>
      <c r="D426" s="32" t="str">
        <f t="shared" ca="1" si="72"/>
        <v/>
      </c>
      <c r="E426" s="44" t="str">
        <f ca="1">IF(COUNTIF($U$2:U1411,A426)=1,VLOOKUP(A426,O:P,2), IF(COUNTIF($U$2:U1411,A426)=0,$C$9,""))</f>
        <v/>
      </c>
      <c r="F426" s="31" t="str">
        <f t="shared" ca="1" si="73"/>
        <v/>
      </c>
      <c r="G426" s="32" t="str">
        <f t="shared" ca="1" si="74"/>
        <v/>
      </c>
      <c r="H426" s="44" t="str">
        <f ca="1">IF(COUNTIF($U$2:U1411,A426)=1,VLOOKUP(A426,Q:R,2), IF(COUNTIF($U$2:U1411,A426)=0,$D$9,""))</f>
        <v/>
      </c>
      <c r="I426" s="31" t="str">
        <f t="shared" ca="1" si="75"/>
        <v/>
      </c>
      <c r="J426" s="32" t="str">
        <f t="shared" ca="1" si="76"/>
        <v/>
      </c>
      <c r="K426" s="77" t="str">
        <f t="shared" ca="1" si="77"/>
        <v/>
      </c>
      <c r="S426" s="159" t="str">
        <f t="shared" si="68"/>
        <v/>
      </c>
      <c r="T426" s="159" t="str">
        <f t="shared" si="69"/>
        <v/>
      </c>
    </row>
    <row r="427" spans="1:20">
      <c r="A427" s="164" t="str">
        <f t="shared" ca="1" si="71"/>
        <v/>
      </c>
      <c r="B427" s="44" t="str">
        <f ca="1">IF(COUNTIF($U$2:U1412,A427)=1,VLOOKUP(A427,M:N,2), IF(COUNTIF($U$2:U1412,A427)=0,$B$9,""))</f>
        <v/>
      </c>
      <c r="C427" s="31" t="str">
        <f t="shared" ca="1" si="70"/>
        <v/>
      </c>
      <c r="D427" s="32" t="str">
        <f t="shared" ca="1" si="72"/>
        <v/>
      </c>
      <c r="E427" s="44" t="str">
        <f ca="1">IF(COUNTIF($U$2:U1412,A427)=1,VLOOKUP(A427,O:P,2), IF(COUNTIF($U$2:U1412,A427)=0,$C$9,""))</f>
        <v/>
      </c>
      <c r="F427" s="31" t="str">
        <f t="shared" ca="1" si="73"/>
        <v/>
      </c>
      <c r="G427" s="32" t="str">
        <f t="shared" ca="1" si="74"/>
        <v/>
      </c>
      <c r="H427" s="44" t="str">
        <f ca="1">IF(COUNTIF($U$2:U1412,A427)=1,VLOOKUP(A427,Q:R,2), IF(COUNTIF($U$2:U1412,A427)=0,$D$9,""))</f>
        <v/>
      </c>
      <c r="I427" s="31" t="str">
        <f t="shared" ca="1" si="75"/>
        <v/>
      </c>
      <c r="J427" s="32" t="str">
        <f t="shared" ca="1" si="76"/>
        <v/>
      </c>
      <c r="K427" s="77" t="str">
        <f t="shared" ca="1" si="77"/>
        <v/>
      </c>
      <c r="S427" s="159" t="str">
        <f t="shared" si="68"/>
        <v/>
      </c>
      <c r="T427" s="159" t="str">
        <f t="shared" si="69"/>
        <v/>
      </c>
    </row>
    <row r="428" spans="1:20">
      <c r="A428" s="164" t="str">
        <f t="shared" ca="1" si="71"/>
        <v/>
      </c>
      <c r="B428" s="44" t="str">
        <f ca="1">IF(COUNTIF($U$2:U1413,A428)=1,VLOOKUP(A428,M:N,2), IF(COUNTIF($U$2:U1413,A428)=0,$B$9,""))</f>
        <v/>
      </c>
      <c r="C428" s="31" t="str">
        <f t="shared" ca="1" si="70"/>
        <v/>
      </c>
      <c r="D428" s="32" t="str">
        <f t="shared" ca="1" si="72"/>
        <v/>
      </c>
      <c r="E428" s="44" t="str">
        <f ca="1">IF(COUNTIF($U$2:U1413,A428)=1,VLOOKUP(A428,O:P,2), IF(COUNTIF($U$2:U1413,A428)=0,$C$9,""))</f>
        <v/>
      </c>
      <c r="F428" s="31" t="str">
        <f t="shared" ca="1" si="73"/>
        <v/>
      </c>
      <c r="G428" s="32" t="str">
        <f t="shared" ca="1" si="74"/>
        <v/>
      </c>
      <c r="H428" s="44" t="str">
        <f ca="1">IF(COUNTIF($U$2:U1413,A428)=1,VLOOKUP(A428,Q:R,2), IF(COUNTIF($U$2:U1413,A428)=0,$D$9,""))</f>
        <v/>
      </c>
      <c r="I428" s="31" t="str">
        <f t="shared" ca="1" si="75"/>
        <v/>
      </c>
      <c r="J428" s="32" t="str">
        <f t="shared" ca="1" si="76"/>
        <v/>
      </c>
      <c r="K428" s="77" t="str">
        <f t="shared" ca="1" si="77"/>
        <v/>
      </c>
      <c r="S428" s="159" t="str">
        <f t="shared" si="68"/>
        <v/>
      </c>
      <c r="T428" s="159" t="str">
        <f t="shared" si="69"/>
        <v/>
      </c>
    </row>
    <row r="429" spans="1:20">
      <c r="A429" s="164" t="str">
        <f t="shared" ca="1" si="71"/>
        <v/>
      </c>
      <c r="B429" s="44" t="str">
        <f ca="1">IF(COUNTIF($U$2:U1414,A429)=1,VLOOKUP(A429,M:N,2), IF(COUNTIF($U$2:U1414,A429)=0,$B$9,""))</f>
        <v/>
      </c>
      <c r="C429" s="31" t="str">
        <f t="shared" ca="1" si="70"/>
        <v/>
      </c>
      <c r="D429" s="32" t="str">
        <f t="shared" ca="1" si="72"/>
        <v/>
      </c>
      <c r="E429" s="44" t="str">
        <f ca="1">IF(COUNTIF($U$2:U1414,A429)=1,VLOOKUP(A429,O:P,2), IF(COUNTIF($U$2:U1414,A429)=0,$C$9,""))</f>
        <v/>
      </c>
      <c r="F429" s="31" t="str">
        <f t="shared" ca="1" si="73"/>
        <v/>
      </c>
      <c r="G429" s="32" t="str">
        <f t="shared" ca="1" si="74"/>
        <v/>
      </c>
      <c r="H429" s="44" t="str">
        <f ca="1">IF(COUNTIF($U$2:U1414,A429)=1,VLOOKUP(A429,Q:R,2), IF(COUNTIF($U$2:U1414,A429)=0,$D$9,""))</f>
        <v/>
      </c>
      <c r="I429" s="31" t="str">
        <f t="shared" ca="1" si="75"/>
        <v/>
      </c>
      <c r="J429" s="32" t="str">
        <f t="shared" ca="1" si="76"/>
        <v/>
      </c>
      <c r="K429" s="77" t="str">
        <f t="shared" ca="1" si="77"/>
        <v/>
      </c>
      <c r="S429" s="159" t="str">
        <f t="shared" si="68"/>
        <v/>
      </c>
      <c r="T429" s="159" t="str">
        <f t="shared" si="69"/>
        <v/>
      </c>
    </row>
    <row r="430" spans="1:20">
      <c r="A430" s="164" t="str">
        <f t="shared" ca="1" si="71"/>
        <v/>
      </c>
      <c r="B430" s="44" t="str">
        <f ca="1">IF(COUNTIF($U$2:U1415,A430)=1,VLOOKUP(A430,M:N,2), IF(COUNTIF($U$2:U1415,A430)=0,$B$9,""))</f>
        <v/>
      </c>
      <c r="C430" s="31" t="str">
        <f t="shared" ca="1" si="70"/>
        <v/>
      </c>
      <c r="D430" s="32" t="str">
        <f t="shared" ca="1" si="72"/>
        <v/>
      </c>
      <c r="E430" s="44" t="str">
        <f ca="1">IF(COUNTIF($U$2:U1415,A430)=1,VLOOKUP(A430,O:P,2), IF(COUNTIF($U$2:U1415,A430)=0,$C$9,""))</f>
        <v/>
      </c>
      <c r="F430" s="31" t="str">
        <f t="shared" ca="1" si="73"/>
        <v/>
      </c>
      <c r="G430" s="32" t="str">
        <f t="shared" ca="1" si="74"/>
        <v/>
      </c>
      <c r="H430" s="44" t="str">
        <f ca="1">IF(COUNTIF($U$2:U1415,A430)=1,VLOOKUP(A430,Q:R,2), IF(COUNTIF($U$2:U1415,A430)=0,$D$9,""))</f>
        <v/>
      </c>
      <c r="I430" s="31" t="str">
        <f t="shared" ca="1" si="75"/>
        <v/>
      </c>
      <c r="J430" s="32" t="str">
        <f t="shared" ca="1" si="76"/>
        <v/>
      </c>
      <c r="K430" s="77" t="str">
        <f t="shared" ca="1" si="77"/>
        <v/>
      </c>
      <c r="S430" s="159" t="str">
        <f t="shared" si="68"/>
        <v/>
      </c>
      <c r="T430" s="159" t="str">
        <f t="shared" si="69"/>
        <v/>
      </c>
    </row>
    <row r="431" spans="1:20">
      <c r="A431" s="164" t="str">
        <f t="shared" ca="1" si="71"/>
        <v/>
      </c>
      <c r="B431" s="44" t="str">
        <f ca="1">IF(COUNTIF($U$2:U1416,A431)=1,VLOOKUP(A431,M:N,2), IF(COUNTIF($U$2:U1416,A431)=0,$B$9,""))</f>
        <v/>
      </c>
      <c r="C431" s="31" t="str">
        <f t="shared" ca="1" si="70"/>
        <v/>
      </c>
      <c r="D431" s="32" t="str">
        <f t="shared" ca="1" si="72"/>
        <v/>
      </c>
      <c r="E431" s="44" t="str">
        <f ca="1">IF(COUNTIF($U$2:U1416,A431)=1,VLOOKUP(A431,O:P,2), IF(COUNTIF($U$2:U1416,A431)=0,$C$9,""))</f>
        <v/>
      </c>
      <c r="F431" s="31" t="str">
        <f t="shared" ca="1" si="73"/>
        <v/>
      </c>
      <c r="G431" s="32" t="str">
        <f t="shared" ca="1" si="74"/>
        <v/>
      </c>
      <c r="H431" s="44" t="str">
        <f ca="1">IF(COUNTIF($U$2:U1416,A431)=1,VLOOKUP(A431,Q:R,2), IF(COUNTIF($U$2:U1416,A431)=0,$D$9,""))</f>
        <v/>
      </c>
      <c r="I431" s="31" t="str">
        <f t="shared" ca="1" si="75"/>
        <v/>
      </c>
      <c r="J431" s="32" t="str">
        <f t="shared" ca="1" si="76"/>
        <v/>
      </c>
      <c r="K431" s="77" t="str">
        <f t="shared" ca="1" si="77"/>
        <v/>
      </c>
      <c r="S431" s="159" t="str">
        <f t="shared" si="68"/>
        <v/>
      </c>
      <c r="T431" s="159" t="str">
        <f t="shared" si="69"/>
        <v/>
      </c>
    </row>
    <row r="432" spans="1:20">
      <c r="A432" s="164" t="str">
        <f t="shared" ca="1" si="71"/>
        <v/>
      </c>
      <c r="B432" s="44" t="str">
        <f ca="1">IF(COUNTIF($U$2:U1417,A432)=1,VLOOKUP(A432,M:N,2), IF(COUNTIF($U$2:U1417,A432)=0,$B$9,""))</f>
        <v/>
      </c>
      <c r="C432" s="31" t="str">
        <f t="shared" ca="1" si="70"/>
        <v/>
      </c>
      <c r="D432" s="32" t="str">
        <f t="shared" ca="1" si="72"/>
        <v/>
      </c>
      <c r="E432" s="44" t="str">
        <f ca="1">IF(COUNTIF($U$2:U1417,A432)=1,VLOOKUP(A432,O:P,2), IF(COUNTIF($U$2:U1417,A432)=0,$C$9,""))</f>
        <v/>
      </c>
      <c r="F432" s="31" t="str">
        <f t="shared" ca="1" si="73"/>
        <v/>
      </c>
      <c r="G432" s="32" t="str">
        <f t="shared" ca="1" si="74"/>
        <v/>
      </c>
      <c r="H432" s="44" t="str">
        <f ca="1">IF(COUNTIF($U$2:U1417,A432)=1,VLOOKUP(A432,Q:R,2), IF(COUNTIF($U$2:U1417,A432)=0,$D$9,""))</f>
        <v/>
      </c>
      <c r="I432" s="31" t="str">
        <f t="shared" ca="1" si="75"/>
        <v/>
      </c>
      <c r="J432" s="32" t="str">
        <f t="shared" ca="1" si="76"/>
        <v/>
      </c>
      <c r="K432" s="77" t="str">
        <f t="shared" ca="1" si="77"/>
        <v/>
      </c>
      <c r="S432" s="159" t="str">
        <f t="shared" si="68"/>
        <v/>
      </c>
      <c r="T432" s="159" t="str">
        <f t="shared" si="69"/>
        <v/>
      </c>
    </row>
    <row r="433" spans="1:20">
      <c r="A433" s="164" t="str">
        <f t="shared" ca="1" si="71"/>
        <v/>
      </c>
      <c r="B433" s="44" t="str">
        <f ca="1">IF(COUNTIF($U$2:U1418,A433)=1,VLOOKUP(A433,M:N,2), IF(COUNTIF($U$2:U1418,A433)=0,$B$9,""))</f>
        <v/>
      </c>
      <c r="C433" s="31" t="str">
        <f t="shared" ca="1" si="70"/>
        <v/>
      </c>
      <c r="D433" s="32" t="str">
        <f t="shared" ca="1" si="72"/>
        <v/>
      </c>
      <c r="E433" s="44" t="str">
        <f ca="1">IF(COUNTIF($U$2:U1418,A433)=1,VLOOKUP(A433,O:P,2), IF(COUNTIF($U$2:U1418,A433)=0,$C$9,""))</f>
        <v/>
      </c>
      <c r="F433" s="31" t="str">
        <f t="shared" ca="1" si="73"/>
        <v/>
      </c>
      <c r="G433" s="32" t="str">
        <f t="shared" ca="1" si="74"/>
        <v/>
      </c>
      <c r="H433" s="44" t="str">
        <f ca="1">IF(COUNTIF($U$2:U1418,A433)=1,VLOOKUP(A433,Q:R,2), IF(COUNTIF($U$2:U1418,A433)=0,$D$9,""))</f>
        <v/>
      </c>
      <c r="I433" s="31" t="str">
        <f t="shared" ca="1" si="75"/>
        <v/>
      </c>
      <c r="J433" s="32" t="str">
        <f t="shared" ca="1" si="76"/>
        <v/>
      </c>
      <c r="K433" s="77" t="str">
        <f t="shared" ca="1" si="77"/>
        <v/>
      </c>
      <c r="S433" s="159" t="str">
        <f t="shared" si="68"/>
        <v/>
      </c>
      <c r="T433" s="159" t="str">
        <f t="shared" si="69"/>
        <v/>
      </c>
    </row>
    <row r="434" spans="1:20">
      <c r="A434" s="164" t="str">
        <f t="shared" ca="1" si="71"/>
        <v/>
      </c>
      <c r="B434" s="44" t="str">
        <f ca="1">IF(COUNTIF($U$2:U1419,A434)=1,VLOOKUP(A434,M:N,2), IF(COUNTIF($U$2:U1419,A434)=0,$B$9,""))</f>
        <v/>
      </c>
      <c r="C434" s="31" t="str">
        <f t="shared" ca="1" si="70"/>
        <v/>
      </c>
      <c r="D434" s="32" t="str">
        <f t="shared" ca="1" si="72"/>
        <v/>
      </c>
      <c r="E434" s="44" t="str">
        <f ca="1">IF(COUNTIF($U$2:U1419,A434)=1,VLOOKUP(A434,O:P,2), IF(COUNTIF($U$2:U1419,A434)=0,$C$9,""))</f>
        <v/>
      </c>
      <c r="F434" s="31" t="str">
        <f t="shared" ca="1" si="73"/>
        <v/>
      </c>
      <c r="G434" s="32" t="str">
        <f t="shared" ca="1" si="74"/>
        <v/>
      </c>
      <c r="H434" s="44" t="str">
        <f ca="1">IF(COUNTIF($U$2:U1419,A434)=1,VLOOKUP(A434,Q:R,2), IF(COUNTIF($U$2:U1419,A434)=0,$D$9,""))</f>
        <v/>
      </c>
      <c r="I434" s="31" t="str">
        <f t="shared" ca="1" si="75"/>
        <v/>
      </c>
      <c r="J434" s="32" t="str">
        <f t="shared" ca="1" si="76"/>
        <v/>
      </c>
      <c r="K434" s="77" t="str">
        <f t="shared" ca="1" si="77"/>
        <v/>
      </c>
      <c r="S434" s="159" t="str">
        <f t="shared" si="68"/>
        <v/>
      </c>
      <c r="T434" s="159" t="str">
        <f t="shared" si="69"/>
        <v/>
      </c>
    </row>
    <row r="435" spans="1:20">
      <c r="A435" s="164" t="str">
        <f t="shared" ca="1" si="71"/>
        <v/>
      </c>
      <c r="B435" s="44" t="str">
        <f ca="1">IF(COUNTIF($U$2:U1420,A435)=1,VLOOKUP(A435,M:N,2), IF(COUNTIF($U$2:U1420,A435)=0,$B$9,""))</f>
        <v/>
      </c>
      <c r="C435" s="31" t="str">
        <f t="shared" ca="1" si="70"/>
        <v/>
      </c>
      <c r="D435" s="32" t="str">
        <f t="shared" ca="1" si="72"/>
        <v/>
      </c>
      <c r="E435" s="44" t="str">
        <f ca="1">IF(COUNTIF($U$2:U1420,A435)=1,VLOOKUP(A435,O:P,2), IF(COUNTIF($U$2:U1420,A435)=0,$C$9,""))</f>
        <v/>
      </c>
      <c r="F435" s="31" t="str">
        <f t="shared" ca="1" si="73"/>
        <v/>
      </c>
      <c r="G435" s="32" t="str">
        <f t="shared" ca="1" si="74"/>
        <v/>
      </c>
      <c r="H435" s="44" t="str">
        <f ca="1">IF(COUNTIF($U$2:U1420,A435)=1,VLOOKUP(A435,Q:R,2), IF(COUNTIF($U$2:U1420,A435)=0,$D$9,""))</f>
        <v/>
      </c>
      <c r="I435" s="31" t="str">
        <f t="shared" ca="1" si="75"/>
        <v/>
      </c>
      <c r="J435" s="32" t="str">
        <f t="shared" ca="1" si="76"/>
        <v/>
      </c>
      <c r="K435" s="77" t="str">
        <f t="shared" ca="1" si="77"/>
        <v/>
      </c>
      <c r="S435" s="159" t="str">
        <f t="shared" si="68"/>
        <v/>
      </c>
      <c r="T435" s="159" t="str">
        <f t="shared" si="69"/>
        <v/>
      </c>
    </row>
    <row r="436" spans="1:20">
      <c r="A436" s="164" t="str">
        <f t="shared" ca="1" si="71"/>
        <v/>
      </c>
      <c r="B436" s="44" t="str">
        <f ca="1">IF(COUNTIF($U$2:U1421,A436)=1,VLOOKUP(A436,M:N,2), IF(COUNTIF($U$2:U1421,A436)=0,$B$9,""))</f>
        <v/>
      </c>
      <c r="C436" s="31" t="str">
        <f t="shared" ca="1" si="70"/>
        <v/>
      </c>
      <c r="D436" s="32" t="str">
        <f t="shared" ca="1" si="72"/>
        <v/>
      </c>
      <c r="E436" s="44" t="str">
        <f ca="1">IF(COUNTIF($U$2:U1421,A436)=1,VLOOKUP(A436,O:P,2), IF(COUNTIF($U$2:U1421,A436)=0,$C$9,""))</f>
        <v/>
      </c>
      <c r="F436" s="31" t="str">
        <f t="shared" ca="1" si="73"/>
        <v/>
      </c>
      <c r="G436" s="32" t="str">
        <f t="shared" ca="1" si="74"/>
        <v/>
      </c>
      <c r="H436" s="44" t="str">
        <f ca="1">IF(COUNTIF($U$2:U1421,A436)=1,VLOOKUP(A436,Q:R,2), IF(COUNTIF($U$2:U1421,A436)=0,$D$9,""))</f>
        <v/>
      </c>
      <c r="I436" s="31" t="str">
        <f t="shared" ca="1" si="75"/>
        <v/>
      </c>
      <c r="J436" s="32" t="str">
        <f t="shared" ca="1" si="76"/>
        <v/>
      </c>
      <c r="K436" s="77" t="str">
        <f t="shared" ca="1" si="77"/>
        <v/>
      </c>
      <c r="S436" s="159" t="str">
        <f t="shared" si="68"/>
        <v/>
      </c>
      <c r="T436" s="159" t="str">
        <f t="shared" si="69"/>
        <v/>
      </c>
    </row>
    <row r="437" spans="1:20">
      <c r="A437" s="164" t="str">
        <f t="shared" ca="1" si="71"/>
        <v/>
      </c>
      <c r="B437" s="44" t="str">
        <f ca="1">IF(COUNTIF($U$2:U1422,A437)=1,VLOOKUP(A437,M:N,2), IF(COUNTIF($U$2:U1422,A437)=0,$B$9,""))</f>
        <v/>
      </c>
      <c r="C437" s="31" t="str">
        <f t="shared" ca="1" si="70"/>
        <v/>
      </c>
      <c r="D437" s="32" t="str">
        <f t="shared" ca="1" si="72"/>
        <v/>
      </c>
      <c r="E437" s="44" t="str">
        <f ca="1">IF(COUNTIF($U$2:U1422,A437)=1,VLOOKUP(A437,O:P,2), IF(COUNTIF($U$2:U1422,A437)=0,$C$9,""))</f>
        <v/>
      </c>
      <c r="F437" s="31" t="str">
        <f t="shared" ca="1" si="73"/>
        <v/>
      </c>
      <c r="G437" s="32" t="str">
        <f t="shared" ca="1" si="74"/>
        <v/>
      </c>
      <c r="H437" s="44" t="str">
        <f ca="1">IF(COUNTIF($U$2:U1422,A437)=1,VLOOKUP(A437,Q:R,2), IF(COUNTIF($U$2:U1422,A437)=0,$D$9,""))</f>
        <v/>
      </c>
      <c r="I437" s="31" t="str">
        <f t="shared" ca="1" si="75"/>
        <v/>
      </c>
      <c r="J437" s="32" t="str">
        <f t="shared" ca="1" si="76"/>
        <v/>
      </c>
      <c r="K437" s="77" t="str">
        <f t="shared" ca="1" si="77"/>
        <v/>
      </c>
      <c r="S437" s="159" t="str">
        <f t="shared" si="68"/>
        <v/>
      </c>
      <c r="T437" s="159" t="str">
        <f t="shared" si="69"/>
        <v/>
      </c>
    </row>
    <row r="438" spans="1:20">
      <c r="A438" s="164" t="str">
        <f t="shared" ca="1" si="71"/>
        <v/>
      </c>
      <c r="B438" s="44" t="str">
        <f ca="1">IF(COUNTIF($U$2:U1423,A438)=1,VLOOKUP(A438,M:N,2), IF(COUNTIF($U$2:U1423,A438)=0,$B$9,""))</f>
        <v/>
      </c>
      <c r="C438" s="31" t="str">
        <f t="shared" ca="1" si="70"/>
        <v/>
      </c>
      <c r="D438" s="32" t="str">
        <f t="shared" ca="1" si="72"/>
        <v/>
      </c>
      <c r="E438" s="44" t="str">
        <f ca="1">IF(COUNTIF($U$2:U1423,A438)=1,VLOOKUP(A438,O:P,2), IF(COUNTIF($U$2:U1423,A438)=0,$C$9,""))</f>
        <v/>
      </c>
      <c r="F438" s="31" t="str">
        <f t="shared" ca="1" si="73"/>
        <v/>
      </c>
      <c r="G438" s="32" t="str">
        <f t="shared" ca="1" si="74"/>
        <v/>
      </c>
      <c r="H438" s="44" t="str">
        <f ca="1">IF(COUNTIF($U$2:U1423,A438)=1,VLOOKUP(A438,Q:R,2), IF(COUNTIF($U$2:U1423,A438)=0,$D$9,""))</f>
        <v/>
      </c>
      <c r="I438" s="31" t="str">
        <f t="shared" ca="1" si="75"/>
        <v/>
      </c>
      <c r="J438" s="32" t="str">
        <f t="shared" ca="1" si="76"/>
        <v/>
      </c>
      <c r="K438" s="77" t="str">
        <f t="shared" ca="1" si="77"/>
        <v/>
      </c>
      <c r="S438" s="159" t="str">
        <f t="shared" si="68"/>
        <v/>
      </c>
      <c r="T438" s="159" t="str">
        <f t="shared" si="69"/>
        <v/>
      </c>
    </row>
    <row r="439" spans="1:20">
      <c r="A439" s="164" t="str">
        <f t="shared" ca="1" si="71"/>
        <v/>
      </c>
      <c r="B439" s="44" t="str">
        <f ca="1">IF(COUNTIF($U$2:U1424,A439)=1,VLOOKUP(A439,M:N,2), IF(COUNTIF($U$2:U1424,A439)=0,$B$9,""))</f>
        <v/>
      </c>
      <c r="C439" s="31" t="str">
        <f t="shared" ca="1" si="70"/>
        <v/>
      </c>
      <c r="D439" s="32" t="str">
        <f t="shared" ca="1" si="72"/>
        <v/>
      </c>
      <c r="E439" s="44" t="str">
        <f ca="1">IF(COUNTIF($U$2:U1424,A439)=1,VLOOKUP(A439,O:P,2), IF(COUNTIF($U$2:U1424,A439)=0,$C$9,""))</f>
        <v/>
      </c>
      <c r="F439" s="31" t="str">
        <f t="shared" ca="1" si="73"/>
        <v/>
      </c>
      <c r="G439" s="32" t="str">
        <f t="shared" ca="1" si="74"/>
        <v/>
      </c>
      <c r="H439" s="44" t="str">
        <f ca="1">IF(COUNTIF($U$2:U1424,A439)=1,VLOOKUP(A439,Q:R,2), IF(COUNTIF($U$2:U1424,A439)=0,$D$9,""))</f>
        <v/>
      </c>
      <c r="I439" s="31" t="str">
        <f t="shared" ca="1" si="75"/>
        <v/>
      </c>
      <c r="J439" s="32" t="str">
        <f t="shared" ca="1" si="76"/>
        <v/>
      </c>
      <c r="K439" s="77" t="str">
        <f t="shared" ca="1" si="77"/>
        <v/>
      </c>
      <c r="S439" s="159" t="str">
        <f t="shared" si="68"/>
        <v/>
      </c>
      <c r="T439" s="159" t="str">
        <f t="shared" si="69"/>
        <v/>
      </c>
    </row>
    <row r="440" spans="1:20">
      <c r="A440" s="164" t="str">
        <f t="shared" ca="1" si="71"/>
        <v/>
      </c>
      <c r="B440" s="44" t="str">
        <f ca="1">IF(COUNTIF($U$2:U1425,A440)=1,VLOOKUP(A440,M:N,2), IF(COUNTIF($U$2:U1425,A440)=0,$B$9,""))</f>
        <v/>
      </c>
      <c r="C440" s="31" t="str">
        <f t="shared" ca="1" si="70"/>
        <v/>
      </c>
      <c r="D440" s="32" t="str">
        <f t="shared" ca="1" si="72"/>
        <v/>
      </c>
      <c r="E440" s="44" t="str">
        <f ca="1">IF(COUNTIF($U$2:U1425,A440)=1,VLOOKUP(A440,O:P,2), IF(COUNTIF($U$2:U1425,A440)=0,$C$9,""))</f>
        <v/>
      </c>
      <c r="F440" s="31" t="str">
        <f t="shared" ca="1" si="73"/>
        <v/>
      </c>
      <c r="G440" s="32" t="str">
        <f t="shared" ca="1" si="74"/>
        <v/>
      </c>
      <c r="H440" s="44" t="str">
        <f ca="1">IF(COUNTIF($U$2:U1425,A440)=1,VLOOKUP(A440,Q:R,2), IF(COUNTIF($U$2:U1425,A440)=0,$D$9,""))</f>
        <v/>
      </c>
      <c r="I440" s="31" t="str">
        <f t="shared" ca="1" si="75"/>
        <v/>
      </c>
      <c r="J440" s="32" t="str">
        <f t="shared" ca="1" si="76"/>
        <v/>
      </c>
      <c r="K440" s="77" t="str">
        <f t="shared" ca="1" si="77"/>
        <v/>
      </c>
      <c r="S440" s="159" t="str">
        <f t="shared" si="68"/>
        <v/>
      </c>
      <c r="T440" s="159" t="str">
        <f t="shared" si="69"/>
        <v/>
      </c>
    </row>
    <row r="441" spans="1:20">
      <c r="A441" s="164" t="str">
        <f t="shared" ca="1" si="71"/>
        <v/>
      </c>
      <c r="B441" s="44" t="str">
        <f ca="1">IF(COUNTIF($U$2:U1426,A441)=1,VLOOKUP(A441,M:N,2), IF(COUNTIF($U$2:U1426,A441)=0,$B$9,""))</f>
        <v/>
      </c>
      <c r="C441" s="31" t="str">
        <f t="shared" ca="1" si="70"/>
        <v/>
      </c>
      <c r="D441" s="32" t="str">
        <f t="shared" ca="1" si="72"/>
        <v/>
      </c>
      <c r="E441" s="44" t="str">
        <f ca="1">IF(COUNTIF($U$2:U1426,A441)=1,VLOOKUP(A441,O:P,2), IF(COUNTIF($U$2:U1426,A441)=0,$C$9,""))</f>
        <v/>
      </c>
      <c r="F441" s="31" t="str">
        <f t="shared" ca="1" si="73"/>
        <v/>
      </c>
      <c r="G441" s="32" t="str">
        <f t="shared" ca="1" si="74"/>
        <v/>
      </c>
      <c r="H441" s="44" t="str">
        <f ca="1">IF(COUNTIF($U$2:U1426,A441)=1,VLOOKUP(A441,Q:R,2), IF(COUNTIF($U$2:U1426,A441)=0,$D$9,""))</f>
        <v/>
      </c>
      <c r="I441" s="31" t="str">
        <f t="shared" ca="1" si="75"/>
        <v/>
      </c>
      <c r="J441" s="32" t="str">
        <f t="shared" ca="1" si="76"/>
        <v/>
      </c>
      <c r="K441" s="77" t="str">
        <f t="shared" ca="1" si="77"/>
        <v/>
      </c>
      <c r="S441" s="159" t="str">
        <f t="shared" si="68"/>
        <v/>
      </c>
      <c r="T441" s="159" t="str">
        <f t="shared" si="69"/>
        <v/>
      </c>
    </row>
    <row r="442" spans="1:20">
      <c r="A442" s="164" t="str">
        <f t="shared" ca="1" si="71"/>
        <v/>
      </c>
      <c r="B442" s="44" t="str">
        <f ca="1">IF(COUNTIF($U$2:U1427,A442)=1,VLOOKUP(A442,M:N,2), IF(COUNTIF($U$2:U1427,A442)=0,$B$9,""))</f>
        <v/>
      </c>
      <c r="C442" s="31" t="str">
        <f t="shared" ca="1" si="70"/>
        <v/>
      </c>
      <c r="D442" s="32" t="str">
        <f t="shared" ca="1" si="72"/>
        <v/>
      </c>
      <c r="E442" s="44" t="str">
        <f ca="1">IF(COUNTIF($U$2:U1427,A442)=1,VLOOKUP(A442,O:P,2), IF(COUNTIF($U$2:U1427,A442)=0,$C$9,""))</f>
        <v/>
      </c>
      <c r="F442" s="31" t="str">
        <f t="shared" ca="1" si="73"/>
        <v/>
      </c>
      <c r="G442" s="32" t="str">
        <f t="shared" ca="1" si="74"/>
        <v/>
      </c>
      <c r="H442" s="44" t="str">
        <f ca="1">IF(COUNTIF($U$2:U1427,A442)=1,VLOOKUP(A442,Q:R,2), IF(COUNTIF($U$2:U1427,A442)=0,$D$9,""))</f>
        <v/>
      </c>
      <c r="I442" s="31" t="str">
        <f t="shared" ca="1" si="75"/>
        <v/>
      </c>
      <c r="J442" s="32" t="str">
        <f t="shared" ca="1" si="76"/>
        <v/>
      </c>
      <c r="K442" s="77" t="str">
        <f t="shared" ca="1" si="77"/>
        <v/>
      </c>
      <c r="S442" s="159" t="str">
        <f t="shared" si="68"/>
        <v/>
      </c>
      <c r="T442" s="159" t="str">
        <f t="shared" si="69"/>
        <v/>
      </c>
    </row>
    <row r="443" spans="1:20">
      <c r="A443" s="164" t="str">
        <f t="shared" ca="1" si="71"/>
        <v/>
      </c>
      <c r="B443" s="44" t="str">
        <f ca="1">IF(COUNTIF($U$2:U1428,A443)=1,VLOOKUP(A443,M:N,2), IF(COUNTIF($U$2:U1428,A443)=0,$B$9,""))</f>
        <v/>
      </c>
      <c r="C443" s="31" t="str">
        <f t="shared" ca="1" si="70"/>
        <v/>
      </c>
      <c r="D443" s="32" t="str">
        <f t="shared" ca="1" si="72"/>
        <v/>
      </c>
      <c r="E443" s="44" t="str">
        <f ca="1">IF(COUNTIF($U$2:U1428,A443)=1,VLOOKUP(A443,O:P,2), IF(COUNTIF($U$2:U1428,A443)=0,$C$9,""))</f>
        <v/>
      </c>
      <c r="F443" s="31" t="str">
        <f t="shared" ca="1" si="73"/>
        <v/>
      </c>
      <c r="G443" s="32" t="str">
        <f t="shared" ca="1" si="74"/>
        <v/>
      </c>
      <c r="H443" s="44" t="str">
        <f ca="1">IF(COUNTIF($U$2:U1428,A443)=1,VLOOKUP(A443,Q:R,2), IF(COUNTIF($U$2:U1428,A443)=0,$D$9,""))</f>
        <v/>
      </c>
      <c r="I443" s="31" t="str">
        <f t="shared" ca="1" si="75"/>
        <v/>
      </c>
      <c r="J443" s="32" t="str">
        <f t="shared" ca="1" si="76"/>
        <v/>
      </c>
      <c r="K443" s="77" t="str">
        <f t="shared" ca="1" si="77"/>
        <v/>
      </c>
      <c r="S443" s="159" t="str">
        <f t="shared" si="68"/>
        <v/>
      </c>
      <c r="T443" s="159" t="str">
        <f t="shared" si="69"/>
        <v/>
      </c>
    </row>
    <row r="444" spans="1:20">
      <c r="A444" s="164" t="str">
        <f t="shared" ca="1" si="71"/>
        <v/>
      </c>
      <c r="B444" s="44" t="str">
        <f ca="1">IF(COUNTIF($U$2:U1429,A444)=1,VLOOKUP(A444,M:N,2), IF(COUNTIF($U$2:U1429,A444)=0,$B$9,""))</f>
        <v/>
      </c>
      <c r="C444" s="31" t="str">
        <f t="shared" ca="1" si="70"/>
        <v/>
      </c>
      <c r="D444" s="32" t="str">
        <f t="shared" ca="1" si="72"/>
        <v/>
      </c>
      <c r="E444" s="44" t="str">
        <f ca="1">IF(COUNTIF($U$2:U1429,A444)=1,VLOOKUP(A444,O:P,2), IF(COUNTIF($U$2:U1429,A444)=0,$C$9,""))</f>
        <v/>
      </c>
      <c r="F444" s="31" t="str">
        <f t="shared" ca="1" si="73"/>
        <v/>
      </c>
      <c r="G444" s="32" t="str">
        <f t="shared" ca="1" si="74"/>
        <v/>
      </c>
      <c r="H444" s="44" t="str">
        <f ca="1">IF(COUNTIF($U$2:U1429,A444)=1,VLOOKUP(A444,Q:R,2), IF(COUNTIF($U$2:U1429,A444)=0,$D$9,""))</f>
        <v/>
      </c>
      <c r="I444" s="31" t="str">
        <f t="shared" ca="1" si="75"/>
        <v/>
      </c>
      <c r="J444" s="32" t="str">
        <f t="shared" ca="1" si="76"/>
        <v/>
      </c>
      <c r="K444" s="77" t="str">
        <f t="shared" ca="1" si="77"/>
        <v/>
      </c>
      <c r="S444" s="159" t="str">
        <f t="shared" si="68"/>
        <v/>
      </c>
      <c r="T444" s="159" t="str">
        <f t="shared" si="69"/>
        <v/>
      </c>
    </row>
    <row r="445" spans="1:20">
      <c r="A445" s="164" t="str">
        <f t="shared" ca="1" si="71"/>
        <v/>
      </c>
      <c r="B445" s="44" t="str">
        <f ca="1">IF(COUNTIF($U$2:U1430,A445)=1,VLOOKUP(A445,M:N,2), IF(COUNTIF($U$2:U1430,A445)=0,$B$9,""))</f>
        <v/>
      </c>
      <c r="C445" s="31" t="str">
        <f t="shared" ca="1" si="70"/>
        <v/>
      </c>
      <c r="D445" s="32" t="str">
        <f t="shared" ca="1" si="72"/>
        <v/>
      </c>
      <c r="E445" s="44" t="str">
        <f ca="1">IF(COUNTIF($U$2:U1430,A445)=1,VLOOKUP(A445,O:P,2), IF(COUNTIF($U$2:U1430,A445)=0,$C$9,""))</f>
        <v/>
      </c>
      <c r="F445" s="31" t="str">
        <f t="shared" ca="1" si="73"/>
        <v/>
      </c>
      <c r="G445" s="32" t="str">
        <f t="shared" ca="1" si="74"/>
        <v/>
      </c>
      <c r="H445" s="44" t="str">
        <f ca="1">IF(COUNTIF($U$2:U1430,A445)=1,VLOOKUP(A445,Q:R,2), IF(COUNTIF($U$2:U1430,A445)=0,$D$9,""))</f>
        <v/>
      </c>
      <c r="I445" s="31" t="str">
        <f t="shared" ca="1" si="75"/>
        <v/>
      </c>
      <c r="J445" s="32" t="str">
        <f t="shared" ca="1" si="76"/>
        <v/>
      </c>
      <c r="K445" s="77" t="str">
        <f t="shared" ca="1" si="77"/>
        <v/>
      </c>
      <c r="S445" s="159" t="str">
        <f t="shared" si="68"/>
        <v/>
      </c>
      <c r="T445" s="159" t="str">
        <f t="shared" si="69"/>
        <v/>
      </c>
    </row>
    <row r="446" spans="1:20">
      <c r="A446" s="164" t="str">
        <f t="shared" ca="1" si="71"/>
        <v/>
      </c>
      <c r="B446" s="44" t="str">
        <f ca="1">IF(COUNTIF($U$2:U1431,A446)=1,VLOOKUP(A446,M:N,2), IF(COUNTIF($U$2:U1431,A446)=0,$B$9,""))</f>
        <v/>
      </c>
      <c r="C446" s="31" t="str">
        <f t="shared" ca="1" si="70"/>
        <v/>
      </c>
      <c r="D446" s="32" t="str">
        <f t="shared" ca="1" si="72"/>
        <v/>
      </c>
      <c r="E446" s="44" t="str">
        <f ca="1">IF(COUNTIF($U$2:U1431,A446)=1,VLOOKUP(A446,O:P,2), IF(COUNTIF($U$2:U1431,A446)=0,$C$9,""))</f>
        <v/>
      </c>
      <c r="F446" s="31" t="str">
        <f t="shared" ca="1" si="73"/>
        <v/>
      </c>
      <c r="G446" s="32" t="str">
        <f t="shared" ca="1" si="74"/>
        <v/>
      </c>
      <c r="H446" s="44" t="str">
        <f ca="1">IF(COUNTIF($U$2:U1431,A446)=1,VLOOKUP(A446,Q:R,2), IF(COUNTIF($U$2:U1431,A446)=0,$D$9,""))</f>
        <v/>
      </c>
      <c r="I446" s="31" t="str">
        <f t="shared" ca="1" si="75"/>
        <v/>
      </c>
      <c r="J446" s="32" t="str">
        <f t="shared" ca="1" si="76"/>
        <v/>
      </c>
      <c r="K446" s="77" t="str">
        <f t="shared" ca="1" si="77"/>
        <v/>
      </c>
      <c r="S446" s="159" t="str">
        <f t="shared" si="68"/>
        <v/>
      </c>
      <c r="T446" s="159" t="str">
        <f t="shared" si="69"/>
        <v/>
      </c>
    </row>
    <row r="447" spans="1:20">
      <c r="A447" s="164" t="str">
        <f t="shared" ca="1" si="71"/>
        <v/>
      </c>
      <c r="B447" s="44" t="str">
        <f ca="1">IF(COUNTIF($U$2:U1432,A447)=1,VLOOKUP(A447,M:N,2), IF(COUNTIF($U$2:U1432,A447)=0,$B$9,""))</f>
        <v/>
      </c>
      <c r="C447" s="31" t="str">
        <f t="shared" ca="1" si="70"/>
        <v/>
      </c>
      <c r="D447" s="32" t="str">
        <f t="shared" ca="1" si="72"/>
        <v/>
      </c>
      <c r="E447" s="44" t="str">
        <f ca="1">IF(COUNTIF($U$2:U1432,A447)=1,VLOOKUP(A447,O:P,2), IF(COUNTIF($U$2:U1432,A447)=0,$C$9,""))</f>
        <v/>
      </c>
      <c r="F447" s="31" t="str">
        <f t="shared" ca="1" si="73"/>
        <v/>
      </c>
      <c r="G447" s="32" t="str">
        <f t="shared" ca="1" si="74"/>
        <v/>
      </c>
      <c r="H447" s="44" t="str">
        <f ca="1">IF(COUNTIF($U$2:U1432,A447)=1,VLOOKUP(A447,Q:R,2), IF(COUNTIF($U$2:U1432,A447)=0,$D$9,""))</f>
        <v/>
      </c>
      <c r="I447" s="31" t="str">
        <f t="shared" ca="1" si="75"/>
        <v/>
      </c>
      <c r="J447" s="32" t="str">
        <f t="shared" ca="1" si="76"/>
        <v/>
      </c>
      <c r="K447" s="77" t="str">
        <f t="shared" ca="1" si="77"/>
        <v/>
      </c>
      <c r="S447" s="159" t="str">
        <f t="shared" si="68"/>
        <v/>
      </c>
      <c r="T447" s="159" t="str">
        <f t="shared" si="69"/>
        <v/>
      </c>
    </row>
    <row r="448" spans="1:20">
      <c r="A448" s="164" t="str">
        <f t="shared" ca="1" si="71"/>
        <v/>
      </c>
      <c r="B448" s="44" t="str">
        <f ca="1">IF(COUNTIF($U$2:U1433,A448)=1,VLOOKUP(A448,M:N,2), IF(COUNTIF($U$2:U1433,A448)=0,$B$9,""))</f>
        <v/>
      </c>
      <c r="C448" s="31" t="str">
        <f t="shared" ca="1" si="70"/>
        <v/>
      </c>
      <c r="D448" s="32" t="str">
        <f t="shared" ca="1" si="72"/>
        <v/>
      </c>
      <c r="E448" s="44" t="str">
        <f ca="1">IF(COUNTIF($U$2:U1433,A448)=1,VLOOKUP(A448,O:P,2), IF(COUNTIF($U$2:U1433,A448)=0,$C$9,""))</f>
        <v/>
      </c>
      <c r="F448" s="31" t="str">
        <f t="shared" ca="1" si="73"/>
        <v/>
      </c>
      <c r="G448" s="32" t="str">
        <f t="shared" ca="1" si="74"/>
        <v/>
      </c>
      <c r="H448" s="44" t="str">
        <f ca="1">IF(COUNTIF($U$2:U1433,A448)=1,VLOOKUP(A448,Q:R,2), IF(COUNTIF($U$2:U1433,A448)=0,$D$9,""))</f>
        <v/>
      </c>
      <c r="I448" s="31" t="str">
        <f t="shared" ca="1" si="75"/>
        <v/>
      </c>
      <c r="J448" s="32" t="str">
        <f t="shared" ca="1" si="76"/>
        <v/>
      </c>
      <c r="K448" s="77" t="str">
        <f t="shared" ca="1" si="77"/>
        <v/>
      </c>
      <c r="S448" s="159" t="str">
        <f t="shared" si="68"/>
        <v/>
      </c>
      <c r="T448" s="159" t="str">
        <f t="shared" si="69"/>
        <v/>
      </c>
    </row>
    <row r="449" spans="1:20">
      <c r="A449" s="164" t="str">
        <f t="shared" ca="1" si="71"/>
        <v/>
      </c>
      <c r="B449" s="44" t="str">
        <f ca="1">IF(COUNTIF($U$2:U1434,A449)=1,VLOOKUP(A449,M:N,2), IF(COUNTIF($U$2:U1434,A449)=0,$B$9,""))</f>
        <v/>
      </c>
      <c r="C449" s="31" t="str">
        <f t="shared" ca="1" si="70"/>
        <v/>
      </c>
      <c r="D449" s="32" t="str">
        <f t="shared" ca="1" si="72"/>
        <v/>
      </c>
      <c r="E449" s="44" t="str">
        <f ca="1">IF(COUNTIF($U$2:U1434,A449)=1,VLOOKUP(A449,O:P,2), IF(COUNTIF($U$2:U1434,A449)=0,$C$9,""))</f>
        <v/>
      </c>
      <c r="F449" s="31" t="str">
        <f t="shared" ca="1" si="73"/>
        <v/>
      </c>
      <c r="G449" s="32" t="str">
        <f t="shared" ca="1" si="74"/>
        <v/>
      </c>
      <c r="H449" s="44" t="str">
        <f ca="1">IF(COUNTIF($U$2:U1434,A449)=1,VLOOKUP(A449,Q:R,2), IF(COUNTIF($U$2:U1434,A449)=0,$D$9,""))</f>
        <v/>
      </c>
      <c r="I449" s="31" t="str">
        <f t="shared" ca="1" si="75"/>
        <v/>
      </c>
      <c r="J449" s="32" t="str">
        <f t="shared" ca="1" si="76"/>
        <v/>
      </c>
      <c r="K449" s="77" t="str">
        <f t="shared" ca="1" si="77"/>
        <v/>
      </c>
      <c r="S449" s="159" t="str">
        <f t="shared" si="68"/>
        <v/>
      </c>
      <c r="T449" s="159" t="str">
        <f t="shared" si="69"/>
        <v/>
      </c>
    </row>
    <row r="450" spans="1:20">
      <c r="A450" s="164" t="str">
        <f t="shared" ca="1" si="71"/>
        <v/>
      </c>
      <c r="B450" s="44" t="str">
        <f ca="1">IF(COUNTIF($U$2:U1435,A450)=1,VLOOKUP(A450,M:N,2), IF(COUNTIF($U$2:U1435,A450)=0,$B$9,""))</f>
        <v/>
      </c>
      <c r="C450" s="31" t="str">
        <f t="shared" ca="1" si="70"/>
        <v/>
      </c>
      <c r="D450" s="32" t="str">
        <f t="shared" ca="1" si="72"/>
        <v/>
      </c>
      <c r="E450" s="44" t="str">
        <f ca="1">IF(COUNTIF($U$2:U1435,A450)=1,VLOOKUP(A450,O:P,2), IF(COUNTIF($U$2:U1435,A450)=0,$C$9,""))</f>
        <v/>
      </c>
      <c r="F450" s="31" t="str">
        <f t="shared" ca="1" si="73"/>
        <v/>
      </c>
      <c r="G450" s="32" t="str">
        <f t="shared" ca="1" si="74"/>
        <v/>
      </c>
      <c r="H450" s="44" t="str">
        <f ca="1">IF(COUNTIF($U$2:U1435,A450)=1,VLOOKUP(A450,Q:R,2), IF(COUNTIF($U$2:U1435,A450)=0,$D$9,""))</f>
        <v/>
      </c>
      <c r="I450" s="31" t="str">
        <f t="shared" ca="1" si="75"/>
        <v/>
      </c>
      <c r="J450" s="32" t="str">
        <f t="shared" ca="1" si="76"/>
        <v/>
      </c>
      <c r="K450" s="77" t="str">
        <f t="shared" ca="1" si="77"/>
        <v/>
      </c>
      <c r="S450" s="159" t="str">
        <f t="shared" si="68"/>
        <v/>
      </c>
      <c r="T450" s="159" t="str">
        <f t="shared" si="69"/>
        <v/>
      </c>
    </row>
    <row r="451" spans="1:20">
      <c r="A451" s="164" t="str">
        <f t="shared" ca="1" si="71"/>
        <v/>
      </c>
      <c r="B451" s="44" t="str">
        <f ca="1">IF(COUNTIF($U$2:U1436,A451)=1,VLOOKUP(A451,M:N,2), IF(COUNTIF($U$2:U1436,A451)=0,$B$9,""))</f>
        <v/>
      </c>
      <c r="C451" s="31" t="str">
        <f t="shared" ca="1" si="70"/>
        <v/>
      </c>
      <c r="D451" s="32" t="str">
        <f t="shared" ca="1" si="72"/>
        <v/>
      </c>
      <c r="E451" s="44" t="str">
        <f ca="1">IF(COUNTIF($U$2:U1436,A451)=1,VLOOKUP(A451,O:P,2), IF(COUNTIF($U$2:U1436,A451)=0,$C$9,""))</f>
        <v/>
      </c>
      <c r="F451" s="31" t="str">
        <f t="shared" ca="1" si="73"/>
        <v/>
      </c>
      <c r="G451" s="32" t="str">
        <f t="shared" ca="1" si="74"/>
        <v/>
      </c>
      <c r="H451" s="44" t="str">
        <f ca="1">IF(COUNTIF($U$2:U1436,A451)=1,VLOOKUP(A451,Q:R,2), IF(COUNTIF($U$2:U1436,A451)=0,$D$9,""))</f>
        <v/>
      </c>
      <c r="I451" s="31" t="str">
        <f t="shared" ca="1" si="75"/>
        <v/>
      </c>
      <c r="J451" s="32" t="str">
        <f t="shared" ca="1" si="76"/>
        <v/>
      </c>
      <c r="K451" s="77" t="str">
        <f t="shared" ca="1" si="77"/>
        <v/>
      </c>
      <c r="S451" s="159" t="str">
        <f t="shared" si="68"/>
        <v/>
      </c>
      <c r="T451" s="159" t="str">
        <f t="shared" si="69"/>
        <v/>
      </c>
    </row>
    <row r="452" spans="1:20">
      <c r="A452" s="164" t="str">
        <f t="shared" ca="1" si="71"/>
        <v/>
      </c>
      <c r="B452" s="44" t="str">
        <f ca="1">IF(COUNTIF($U$2:U1437,A452)=1,VLOOKUP(A452,M:N,2), IF(COUNTIF($U$2:U1437,A452)=0,$B$9,""))</f>
        <v/>
      </c>
      <c r="C452" s="31" t="str">
        <f t="shared" ca="1" si="70"/>
        <v/>
      </c>
      <c r="D452" s="32" t="str">
        <f t="shared" ca="1" si="72"/>
        <v/>
      </c>
      <c r="E452" s="44" t="str">
        <f ca="1">IF(COUNTIF($U$2:U1437,A452)=1,VLOOKUP(A452,O:P,2), IF(COUNTIF($U$2:U1437,A452)=0,$C$9,""))</f>
        <v/>
      </c>
      <c r="F452" s="31" t="str">
        <f t="shared" ca="1" si="73"/>
        <v/>
      </c>
      <c r="G452" s="32" t="str">
        <f t="shared" ca="1" si="74"/>
        <v/>
      </c>
      <c r="H452" s="44" t="str">
        <f ca="1">IF(COUNTIF($U$2:U1437,A452)=1,VLOOKUP(A452,Q:R,2), IF(COUNTIF($U$2:U1437,A452)=0,$D$9,""))</f>
        <v/>
      </c>
      <c r="I452" s="31" t="str">
        <f t="shared" ca="1" si="75"/>
        <v/>
      </c>
      <c r="J452" s="32" t="str">
        <f t="shared" ca="1" si="76"/>
        <v/>
      </c>
      <c r="K452" s="77" t="str">
        <f t="shared" ca="1" si="77"/>
        <v/>
      </c>
      <c r="S452" s="159" t="str">
        <f t="shared" ref="S452:S515" si="78">IF(COUNTIF(O:O,M452)*COUNTIF(Q:Q,M452),M452,"")</f>
        <v/>
      </c>
      <c r="T452" s="159" t="str">
        <f t="shared" ref="T452:T515" si="79">IF(S452&gt;$A$14,S452,"")</f>
        <v/>
      </c>
    </row>
    <row r="453" spans="1:20">
      <c r="A453" s="164" t="str">
        <f t="shared" ca="1" si="71"/>
        <v/>
      </c>
      <c r="B453" s="44" t="str">
        <f ca="1">IF(COUNTIF($U$2:U1438,A453)=1,VLOOKUP(A453,M:N,2), IF(COUNTIF($U$2:U1438,A453)=0,$B$9,""))</f>
        <v/>
      </c>
      <c r="C453" s="31" t="str">
        <f t="shared" ca="1" si="70"/>
        <v/>
      </c>
      <c r="D453" s="32" t="str">
        <f t="shared" ca="1" si="72"/>
        <v/>
      </c>
      <c r="E453" s="44" t="str">
        <f ca="1">IF(COUNTIF($U$2:U1438,A453)=1,VLOOKUP(A453,O:P,2), IF(COUNTIF($U$2:U1438,A453)=0,$C$9,""))</f>
        <v/>
      </c>
      <c r="F453" s="31" t="str">
        <f t="shared" ca="1" si="73"/>
        <v/>
      </c>
      <c r="G453" s="32" t="str">
        <f t="shared" ca="1" si="74"/>
        <v/>
      </c>
      <c r="H453" s="44" t="str">
        <f ca="1">IF(COUNTIF($U$2:U1438,A453)=1,VLOOKUP(A453,Q:R,2), IF(COUNTIF($U$2:U1438,A453)=0,$D$9,""))</f>
        <v/>
      </c>
      <c r="I453" s="31" t="str">
        <f t="shared" ca="1" si="75"/>
        <v/>
      </c>
      <c r="J453" s="32" t="str">
        <f t="shared" ca="1" si="76"/>
        <v/>
      </c>
      <c r="K453" s="77" t="str">
        <f t="shared" ca="1" si="77"/>
        <v/>
      </c>
      <c r="S453" s="159" t="str">
        <f t="shared" si="78"/>
        <v/>
      </c>
      <c r="T453" s="159" t="str">
        <f t="shared" si="79"/>
        <v/>
      </c>
    </row>
    <row r="454" spans="1:20">
      <c r="A454" s="164" t="str">
        <f t="shared" ca="1" si="71"/>
        <v/>
      </c>
      <c r="B454" s="44" t="str">
        <f ca="1">IF(COUNTIF($U$2:U1439,A454)=1,VLOOKUP(A454,M:N,2), IF(COUNTIF($U$2:U1439,A454)=0,$B$9,""))</f>
        <v/>
      </c>
      <c r="C454" s="31" t="str">
        <f t="shared" ca="1" si="70"/>
        <v/>
      </c>
      <c r="D454" s="32" t="str">
        <f t="shared" ca="1" si="72"/>
        <v/>
      </c>
      <c r="E454" s="44" t="str">
        <f ca="1">IF(COUNTIF($U$2:U1439,A454)=1,VLOOKUP(A454,O:P,2), IF(COUNTIF($U$2:U1439,A454)=0,$C$9,""))</f>
        <v/>
      </c>
      <c r="F454" s="31" t="str">
        <f t="shared" ca="1" si="73"/>
        <v/>
      </c>
      <c r="G454" s="32" t="str">
        <f t="shared" ca="1" si="74"/>
        <v/>
      </c>
      <c r="H454" s="44" t="str">
        <f ca="1">IF(COUNTIF($U$2:U1439,A454)=1,VLOOKUP(A454,Q:R,2), IF(COUNTIF($U$2:U1439,A454)=0,$D$9,""))</f>
        <v/>
      </c>
      <c r="I454" s="31" t="str">
        <f t="shared" ca="1" si="75"/>
        <v/>
      </c>
      <c r="J454" s="32" t="str">
        <f t="shared" ca="1" si="76"/>
        <v/>
      </c>
      <c r="K454" s="77" t="str">
        <f t="shared" ca="1" si="77"/>
        <v/>
      </c>
      <c r="S454" s="159" t="str">
        <f t="shared" si="78"/>
        <v/>
      </c>
      <c r="T454" s="159" t="str">
        <f t="shared" si="79"/>
        <v/>
      </c>
    </row>
    <row r="455" spans="1:20">
      <c r="A455" s="164" t="str">
        <f t="shared" ca="1" si="71"/>
        <v/>
      </c>
      <c r="B455" s="44" t="str">
        <f ca="1">IF(COUNTIF($U$2:U1440,A455)=1,VLOOKUP(A455,M:N,2), IF(COUNTIF($U$2:U1440,A455)=0,$B$9,""))</f>
        <v/>
      </c>
      <c r="C455" s="31" t="str">
        <f t="shared" ca="1" si="70"/>
        <v/>
      </c>
      <c r="D455" s="32" t="str">
        <f t="shared" ca="1" si="72"/>
        <v/>
      </c>
      <c r="E455" s="44" t="str">
        <f ca="1">IF(COUNTIF($U$2:U1440,A455)=1,VLOOKUP(A455,O:P,2), IF(COUNTIF($U$2:U1440,A455)=0,$C$9,""))</f>
        <v/>
      </c>
      <c r="F455" s="31" t="str">
        <f t="shared" ca="1" si="73"/>
        <v/>
      </c>
      <c r="G455" s="32" t="str">
        <f t="shared" ca="1" si="74"/>
        <v/>
      </c>
      <c r="H455" s="44" t="str">
        <f ca="1">IF(COUNTIF($U$2:U1440,A455)=1,VLOOKUP(A455,Q:R,2), IF(COUNTIF($U$2:U1440,A455)=0,$D$9,""))</f>
        <v/>
      </c>
      <c r="I455" s="31" t="str">
        <f t="shared" ca="1" si="75"/>
        <v/>
      </c>
      <c r="J455" s="32" t="str">
        <f t="shared" ca="1" si="76"/>
        <v/>
      </c>
      <c r="K455" s="77" t="str">
        <f t="shared" ca="1" si="77"/>
        <v/>
      </c>
      <c r="S455" s="159" t="str">
        <f t="shared" si="78"/>
        <v/>
      </c>
      <c r="T455" s="159" t="str">
        <f t="shared" si="79"/>
        <v/>
      </c>
    </row>
    <row r="456" spans="1:20">
      <c r="A456" s="164" t="str">
        <f t="shared" ca="1" si="71"/>
        <v/>
      </c>
      <c r="B456" s="44" t="str">
        <f ca="1">IF(COUNTIF($U$2:U1441,A456)=1,VLOOKUP(A456,M:N,2), IF(COUNTIF($U$2:U1441,A456)=0,$B$9,""))</f>
        <v/>
      </c>
      <c r="C456" s="31" t="str">
        <f t="shared" ca="1" si="70"/>
        <v/>
      </c>
      <c r="D456" s="32" t="str">
        <f t="shared" ca="1" si="72"/>
        <v/>
      </c>
      <c r="E456" s="44" t="str">
        <f ca="1">IF(COUNTIF($U$2:U1441,A456)=1,VLOOKUP(A456,O:P,2), IF(COUNTIF($U$2:U1441,A456)=0,$C$9,""))</f>
        <v/>
      </c>
      <c r="F456" s="31" t="str">
        <f t="shared" ca="1" si="73"/>
        <v/>
      </c>
      <c r="G456" s="32" t="str">
        <f t="shared" ca="1" si="74"/>
        <v/>
      </c>
      <c r="H456" s="44" t="str">
        <f ca="1">IF(COUNTIF($U$2:U1441,A456)=1,VLOOKUP(A456,Q:R,2), IF(COUNTIF($U$2:U1441,A456)=0,$D$9,""))</f>
        <v/>
      </c>
      <c r="I456" s="31" t="str">
        <f t="shared" ca="1" si="75"/>
        <v/>
      </c>
      <c r="J456" s="32" t="str">
        <f t="shared" ca="1" si="76"/>
        <v/>
      </c>
      <c r="K456" s="77" t="str">
        <f t="shared" ca="1" si="77"/>
        <v/>
      </c>
      <c r="S456" s="159" t="str">
        <f t="shared" si="78"/>
        <v/>
      </c>
      <c r="T456" s="159" t="str">
        <f t="shared" si="79"/>
        <v/>
      </c>
    </row>
    <row r="457" spans="1:20">
      <c r="A457" s="164" t="str">
        <f t="shared" ca="1" si="71"/>
        <v/>
      </c>
      <c r="B457" s="44" t="str">
        <f ca="1">IF(COUNTIF($U$2:U1442,A457)=1,VLOOKUP(A457,M:N,2), IF(COUNTIF($U$2:U1442,A457)=0,$B$9,""))</f>
        <v/>
      </c>
      <c r="C457" s="31" t="str">
        <f t="shared" ca="1" si="70"/>
        <v/>
      </c>
      <c r="D457" s="32" t="str">
        <f t="shared" ca="1" si="72"/>
        <v/>
      </c>
      <c r="E457" s="44" t="str">
        <f ca="1">IF(COUNTIF($U$2:U1442,A457)=1,VLOOKUP(A457,O:P,2), IF(COUNTIF($U$2:U1442,A457)=0,$C$9,""))</f>
        <v/>
      </c>
      <c r="F457" s="31" t="str">
        <f t="shared" ca="1" si="73"/>
        <v/>
      </c>
      <c r="G457" s="32" t="str">
        <f t="shared" ca="1" si="74"/>
        <v/>
      </c>
      <c r="H457" s="44" t="str">
        <f ca="1">IF(COUNTIF($U$2:U1442,A457)=1,VLOOKUP(A457,Q:R,2), IF(COUNTIF($U$2:U1442,A457)=0,$D$9,""))</f>
        <v/>
      </c>
      <c r="I457" s="31" t="str">
        <f t="shared" ca="1" si="75"/>
        <v/>
      </c>
      <c r="J457" s="32" t="str">
        <f t="shared" ca="1" si="76"/>
        <v/>
      </c>
      <c r="K457" s="77" t="str">
        <f t="shared" ca="1" si="77"/>
        <v/>
      </c>
      <c r="S457" s="159" t="str">
        <f t="shared" si="78"/>
        <v/>
      </c>
      <c r="T457" s="159" t="str">
        <f t="shared" si="79"/>
        <v/>
      </c>
    </row>
    <row r="458" spans="1:20">
      <c r="A458" s="164" t="str">
        <f t="shared" ca="1" si="71"/>
        <v/>
      </c>
      <c r="B458" s="44" t="str">
        <f ca="1">IF(COUNTIF($U$2:U1443,A458)=1,VLOOKUP(A458,M:N,2), IF(COUNTIF($U$2:U1443,A458)=0,$B$9,""))</f>
        <v/>
      </c>
      <c r="C458" s="31" t="str">
        <f t="shared" ca="1" si="70"/>
        <v/>
      </c>
      <c r="D458" s="32" t="str">
        <f t="shared" ca="1" si="72"/>
        <v/>
      </c>
      <c r="E458" s="44" t="str">
        <f ca="1">IF(COUNTIF($U$2:U1443,A458)=1,VLOOKUP(A458,O:P,2), IF(COUNTIF($U$2:U1443,A458)=0,$C$9,""))</f>
        <v/>
      </c>
      <c r="F458" s="31" t="str">
        <f t="shared" ca="1" si="73"/>
        <v/>
      </c>
      <c r="G458" s="32" t="str">
        <f t="shared" ca="1" si="74"/>
        <v/>
      </c>
      <c r="H458" s="44" t="str">
        <f ca="1">IF(COUNTIF($U$2:U1443,A458)=1,VLOOKUP(A458,Q:R,2), IF(COUNTIF($U$2:U1443,A458)=0,$D$9,""))</f>
        <v/>
      </c>
      <c r="I458" s="31" t="str">
        <f t="shared" ca="1" si="75"/>
        <v/>
      </c>
      <c r="J458" s="32" t="str">
        <f t="shared" ca="1" si="76"/>
        <v/>
      </c>
      <c r="K458" s="77" t="str">
        <f t="shared" ca="1" si="77"/>
        <v/>
      </c>
      <c r="S458" s="159" t="str">
        <f t="shared" si="78"/>
        <v/>
      </c>
      <c r="T458" s="159" t="str">
        <f t="shared" si="79"/>
        <v/>
      </c>
    </row>
    <row r="459" spans="1:20">
      <c r="A459" s="164" t="str">
        <f t="shared" ca="1" si="71"/>
        <v/>
      </c>
      <c r="B459" s="44" t="str">
        <f ca="1">IF(COUNTIF($U$2:U1444,A459)=1,VLOOKUP(A459,M:N,2), IF(COUNTIF($U$2:U1444,A459)=0,$B$9,""))</f>
        <v/>
      </c>
      <c r="C459" s="31" t="str">
        <f t="shared" ca="1" si="70"/>
        <v/>
      </c>
      <c r="D459" s="32" t="str">
        <f t="shared" ca="1" si="72"/>
        <v/>
      </c>
      <c r="E459" s="44" t="str">
        <f ca="1">IF(COUNTIF($U$2:U1444,A459)=1,VLOOKUP(A459,O:P,2), IF(COUNTIF($U$2:U1444,A459)=0,$C$9,""))</f>
        <v/>
      </c>
      <c r="F459" s="31" t="str">
        <f t="shared" ca="1" si="73"/>
        <v/>
      </c>
      <c r="G459" s="32" t="str">
        <f t="shared" ca="1" si="74"/>
        <v/>
      </c>
      <c r="H459" s="44" t="str">
        <f ca="1">IF(COUNTIF($U$2:U1444,A459)=1,VLOOKUP(A459,Q:R,2), IF(COUNTIF($U$2:U1444,A459)=0,$D$9,""))</f>
        <v/>
      </c>
      <c r="I459" s="31" t="str">
        <f t="shared" ca="1" si="75"/>
        <v/>
      </c>
      <c r="J459" s="32" t="str">
        <f t="shared" ca="1" si="76"/>
        <v/>
      </c>
      <c r="K459" s="77" t="str">
        <f t="shared" ca="1" si="77"/>
        <v/>
      </c>
      <c r="S459" s="159" t="str">
        <f t="shared" si="78"/>
        <v/>
      </c>
      <c r="T459" s="159" t="str">
        <f t="shared" si="79"/>
        <v/>
      </c>
    </row>
    <row r="460" spans="1:20">
      <c r="A460" s="164" t="str">
        <f t="shared" ca="1" si="71"/>
        <v/>
      </c>
      <c r="B460" s="44" t="str">
        <f ca="1">IF(COUNTIF($U$2:U1445,A460)=1,VLOOKUP(A460,M:N,2), IF(COUNTIF($U$2:U1445,A460)=0,$B$9,""))</f>
        <v/>
      </c>
      <c r="C460" s="31" t="str">
        <f t="shared" ca="1" si="70"/>
        <v/>
      </c>
      <c r="D460" s="32" t="str">
        <f t="shared" ca="1" si="72"/>
        <v/>
      </c>
      <c r="E460" s="44" t="str">
        <f ca="1">IF(COUNTIF($U$2:U1445,A460)=1,VLOOKUP(A460,O:P,2), IF(COUNTIF($U$2:U1445,A460)=0,$C$9,""))</f>
        <v/>
      </c>
      <c r="F460" s="31" t="str">
        <f t="shared" ca="1" si="73"/>
        <v/>
      </c>
      <c r="G460" s="32" t="str">
        <f t="shared" ca="1" si="74"/>
        <v/>
      </c>
      <c r="H460" s="44" t="str">
        <f ca="1">IF(COUNTIF($U$2:U1445,A460)=1,VLOOKUP(A460,Q:R,2), IF(COUNTIF($U$2:U1445,A460)=0,$D$9,""))</f>
        <v/>
      </c>
      <c r="I460" s="31" t="str">
        <f t="shared" ca="1" si="75"/>
        <v/>
      </c>
      <c r="J460" s="32" t="str">
        <f t="shared" ca="1" si="76"/>
        <v/>
      </c>
      <c r="K460" s="77" t="str">
        <f t="shared" ca="1" si="77"/>
        <v/>
      </c>
      <c r="S460" s="159" t="str">
        <f t="shared" si="78"/>
        <v/>
      </c>
      <c r="T460" s="159" t="str">
        <f t="shared" si="79"/>
        <v/>
      </c>
    </row>
    <row r="461" spans="1:20">
      <c r="A461" s="164" t="str">
        <f t="shared" ca="1" si="71"/>
        <v/>
      </c>
      <c r="B461" s="44" t="str">
        <f ca="1">IF(COUNTIF($U$2:U1446,A461)=1,VLOOKUP(A461,M:N,2), IF(COUNTIF($U$2:U1446,A461)=0,$B$9,""))</f>
        <v/>
      </c>
      <c r="C461" s="31" t="str">
        <f t="shared" ca="1" si="70"/>
        <v/>
      </c>
      <c r="D461" s="32" t="str">
        <f t="shared" ca="1" si="72"/>
        <v/>
      </c>
      <c r="E461" s="44" t="str">
        <f ca="1">IF(COUNTIF($U$2:U1446,A461)=1,VLOOKUP(A461,O:P,2), IF(COUNTIF($U$2:U1446,A461)=0,$C$9,""))</f>
        <v/>
      </c>
      <c r="F461" s="31" t="str">
        <f t="shared" ca="1" si="73"/>
        <v/>
      </c>
      <c r="G461" s="32" t="str">
        <f t="shared" ca="1" si="74"/>
        <v/>
      </c>
      <c r="H461" s="44" t="str">
        <f ca="1">IF(COUNTIF($U$2:U1446,A461)=1,VLOOKUP(A461,Q:R,2), IF(COUNTIF($U$2:U1446,A461)=0,$D$9,""))</f>
        <v/>
      </c>
      <c r="I461" s="31" t="str">
        <f t="shared" ca="1" si="75"/>
        <v/>
      </c>
      <c r="J461" s="32" t="str">
        <f t="shared" ca="1" si="76"/>
        <v/>
      </c>
      <c r="K461" s="77" t="str">
        <f t="shared" ca="1" si="77"/>
        <v/>
      </c>
      <c r="S461" s="159" t="str">
        <f t="shared" si="78"/>
        <v/>
      </c>
      <c r="T461" s="159" t="str">
        <f t="shared" si="79"/>
        <v/>
      </c>
    </row>
    <row r="462" spans="1:20">
      <c r="A462" s="164" t="str">
        <f t="shared" ca="1" si="71"/>
        <v/>
      </c>
      <c r="B462" s="44" t="str">
        <f ca="1">IF(COUNTIF($U$2:U1447,A462)=1,VLOOKUP(A462,M:N,2), IF(COUNTIF($U$2:U1447,A462)=0,$B$9,""))</f>
        <v/>
      </c>
      <c r="C462" s="31" t="str">
        <f t="shared" ca="1" si="70"/>
        <v/>
      </c>
      <c r="D462" s="32" t="str">
        <f t="shared" ca="1" si="72"/>
        <v/>
      </c>
      <c r="E462" s="44" t="str">
        <f ca="1">IF(COUNTIF($U$2:U1447,A462)=1,VLOOKUP(A462,O:P,2), IF(COUNTIF($U$2:U1447,A462)=0,$C$9,""))</f>
        <v/>
      </c>
      <c r="F462" s="31" t="str">
        <f t="shared" ca="1" si="73"/>
        <v/>
      </c>
      <c r="G462" s="32" t="str">
        <f t="shared" ca="1" si="74"/>
        <v/>
      </c>
      <c r="H462" s="44" t="str">
        <f ca="1">IF(COUNTIF($U$2:U1447,A462)=1,VLOOKUP(A462,Q:R,2), IF(COUNTIF($U$2:U1447,A462)=0,$D$9,""))</f>
        <v/>
      </c>
      <c r="I462" s="31" t="str">
        <f t="shared" ca="1" si="75"/>
        <v/>
      </c>
      <c r="J462" s="32" t="str">
        <f t="shared" ca="1" si="76"/>
        <v/>
      </c>
      <c r="K462" s="77" t="str">
        <f t="shared" ca="1" si="77"/>
        <v/>
      </c>
      <c r="S462" s="159" t="str">
        <f t="shared" si="78"/>
        <v/>
      </c>
      <c r="T462" s="159" t="str">
        <f t="shared" si="79"/>
        <v/>
      </c>
    </row>
    <row r="463" spans="1:20">
      <c r="A463" s="164" t="str">
        <f t="shared" ca="1" si="71"/>
        <v/>
      </c>
      <c r="B463" s="44" t="str">
        <f ca="1">IF(COUNTIF($U$2:U1448,A463)=1,VLOOKUP(A463,M:N,2), IF(COUNTIF($U$2:U1448,A463)=0,$B$9,""))</f>
        <v/>
      </c>
      <c r="C463" s="31" t="str">
        <f t="shared" ca="1" si="70"/>
        <v/>
      </c>
      <c r="D463" s="32" t="str">
        <f t="shared" ca="1" si="72"/>
        <v/>
      </c>
      <c r="E463" s="44" t="str">
        <f ca="1">IF(COUNTIF($U$2:U1448,A463)=1,VLOOKUP(A463,O:P,2), IF(COUNTIF($U$2:U1448,A463)=0,$C$9,""))</f>
        <v/>
      </c>
      <c r="F463" s="31" t="str">
        <f t="shared" ca="1" si="73"/>
        <v/>
      </c>
      <c r="G463" s="32" t="str">
        <f t="shared" ca="1" si="74"/>
        <v/>
      </c>
      <c r="H463" s="44" t="str">
        <f ca="1">IF(COUNTIF($U$2:U1448,A463)=1,VLOOKUP(A463,Q:R,2), IF(COUNTIF($U$2:U1448,A463)=0,$D$9,""))</f>
        <v/>
      </c>
      <c r="I463" s="31" t="str">
        <f t="shared" ca="1" si="75"/>
        <v/>
      </c>
      <c r="J463" s="32" t="str">
        <f t="shared" ca="1" si="76"/>
        <v/>
      </c>
      <c r="K463" s="77" t="str">
        <f t="shared" ca="1" si="77"/>
        <v/>
      </c>
      <c r="S463" s="159" t="str">
        <f t="shared" si="78"/>
        <v/>
      </c>
      <c r="T463" s="159" t="str">
        <f t="shared" si="79"/>
        <v/>
      </c>
    </row>
    <row r="464" spans="1:20">
      <c r="A464" s="164" t="str">
        <f t="shared" ca="1" si="71"/>
        <v/>
      </c>
      <c r="B464" s="44" t="str">
        <f ca="1">IF(COUNTIF($U$2:U1449,A464)=1,VLOOKUP(A464,M:N,2), IF(COUNTIF($U$2:U1449,A464)=0,$B$9,""))</f>
        <v/>
      </c>
      <c r="C464" s="31" t="str">
        <f t="shared" ref="C464:C527" ca="1" si="80">IF(ISERROR(B464-2),"",(B464/$B$14-1)*$B$5)</f>
        <v/>
      </c>
      <c r="D464" s="32" t="str">
        <f t="shared" ca="1" si="72"/>
        <v/>
      </c>
      <c r="E464" s="44" t="str">
        <f ca="1">IF(COUNTIF($U$2:U1449,A464)=1,VLOOKUP(A464,O:P,2), IF(COUNTIF($U$2:U1449,A464)=0,$C$9,""))</f>
        <v/>
      </c>
      <c r="F464" s="31" t="str">
        <f t="shared" ca="1" si="73"/>
        <v/>
      </c>
      <c r="G464" s="32" t="str">
        <f t="shared" ca="1" si="74"/>
        <v/>
      </c>
      <c r="H464" s="44" t="str">
        <f ca="1">IF(COUNTIF($U$2:U1449,A464)=1,VLOOKUP(A464,Q:R,2), IF(COUNTIF($U$2:U1449,A464)=0,$D$9,""))</f>
        <v/>
      </c>
      <c r="I464" s="31" t="str">
        <f t="shared" ca="1" si="75"/>
        <v/>
      </c>
      <c r="J464" s="32" t="str">
        <f t="shared" ca="1" si="76"/>
        <v/>
      </c>
      <c r="K464" s="77" t="str">
        <f t="shared" ca="1" si="77"/>
        <v/>
      </c>
      <c r="S464" s="159" t="str">
        <f t="shared" si="78"/>
        <v/>
      </c>
      <c r="T464" s="159" t="str">
        <f t="shared" si="79"/>
        <v/>
      </c>
    </row>
    <row r="465" spans="1:20">
      <c r="A465" s="164" t="str">
        <f t="shared" ca="1" si="71"/>
        <v/>
      </c>
      <c r="B465" s="44" t="str">
        <f ca="1">IF(COUNTIF($U$2:U1450,A465)=1,VLOOKUP(A465,M:N,2), IF(COUNTIF($U$2:U1450,A465)=0,$B$9,""))</f>
        <v/>
      </c>
      <c r="C465" s="31" t="str">
        <f t="shared" ca="1" si="80"/>
        <v/>
      </c>
      <c r="D465" s="32" t="str">
        <f t="shared" ca="1" si="72"/>
        <v/>
      </c>
      <c r="E465" s="44" t="str">
        <f ca="1">IF(COUNTIF($U$2:U1450,A465)=1,VLOOKUP(A465,O:P,2), IF(COUNTIF($U$2:U1450,A465)=0,$C$9,""))</f>
        <v/>
      </c>
      <c r="F465" s="31" t="str">
        <f t="shared" ca="1" si="73"/>
        <v/>
      </c>
      <c r="G465" s="32" t="str">
        <f t="shared" ca="1" si="74"/>
        <v/>
      </c>
      <c r="H465" s="44" t="str">
        <f ca="1">IF(COUNTIF($U$2:U1450,A465)=1,VLOOKUP(A465,Q:R,2), IF(COUNTIF($U$2:U1450,A465)=0,$D$9,""))</f>
        <v/>
      </c>
      <c r="I465" s="31" t="str">
        <f t="shared" ca="1" si="75"/>
        <v/>
      </c>
      <c r="J465" s="32" t="str">
        <f t="shared" ca="1" si="76"/>
        <v/>
      </c>
      <c r="K465" s="77" t="str">
        <f t="shared" ca="1" si="77"/>
        <v/>
      </c>
      <c r="S465" s="159" t="str">
        <f t="shared" si="78"/>
        <v/>
      </c>
      <c r="T465" s="159" t="str">
        <f t="shared" si="79"/>
        <v/>
      </c>
    </row>
    <row r="466" spans="1:20">
      <c r="A466" s="164" t="str">
        <f t="shared" ca="1" si="71"/>
        <v/>
      </c>
      <c r="B466" s="44" t="str">
        <f ca="1">IF(COUNTIF($U$2:U1451,A466)=1,VLOOKUP(A466,M:N,2), IF(COUNTIF($U$2:U1451,A466)=0,$B$9,""))</f>
        <v/>
      </c>
      <c r="C466" s="31" t="str">
        <f t="shared" ca="1" si="80"/>
        <v/>
      </c>
      <c r="D466" s="32" t="str">
        <f t="shared" ca="1" si="72"/>
        <v/>
      </c>
      <c r="E466" s="44" t="str">
        <f ca="1">IF(COUNTIF($U$2:U1451,A466)=1,VLOOKUP(A466,O:P,2), IF(COUNTIF($U$2:U1451,A466)=0,$C$9,""))</f>
        <v/>
      </c>
      <c r="F466" s="31" t="str">
        <f t="shared" ca="1" si="73"/>
        <v/>
      </c>
      <c r="G466" s="32" t="str">
        <f t="shared" ca="1" si="74"/>
        <v/>
      </c>
      <c r="H466" s="44" t="str">
        <f ca="1">IF(COUNTIF($U$2:U1451,A466)=1,VLOOKUP(A466,Q:R,2), IF(COUNTIF($U$2:U1451,A466)=0,$D$9,""))</f>
        <v/>
      </c>
      <c r="I466" s="31" t="str">
        <f t="shared" ca="1" si="75"/>
        <v/>
      </c>
      <c r="J466" s="32" t="str">
        <f t="shared" ca="1" si="76"/>
        <v/>
      </c>
      <c r="K466" s="77" t="str">
        <f t="shared" ca="1" si="77"/>
        <v/>
      </c>
      <c r="S466" s="159" t="str">
        <f t="shared" si="78"/>
        <v/>
      </c>
      <c r="T466" s="159" t="str">
        <f t="shared" si="79"/>
        <v/>
      </c>
    </row>
    <row r="467" spans="1:20">
      <c r="A467" s="164" t="str">
        <f t="shared" ca="1" si="71"/>
        <v/>
      </c>
      <c r="B467" s="44" t="str">
        <f ca="1">IF(COUNTIF($U$2:U1452,A467)=1,VLOOKUP(A467,M:N,2), IF(COUNTIF($U$2:U1452,A467)=0,$B$9,""))</f>
        <v/>
      </c>
      <c r="C467" s="31" t="str">
        <f t="shared" ca="1" si="80"/>
        <v/>
      </c>
      <c r="D467" s="32" t="str">
        <f t="shared" ca="1" si="72"/>
        <v/>
      </c>
      <c r="E467" s="44" t="str">
        <f ca="1">IF(COUNTIF($U$2:U1452,A467)=1,VLOOKUP(A467,O:P,2), IF(COUNTIF($U$2:U1452,A467)=0,$C$9,""))</f>
        <v/>
      </c>
      <c r="F467" s="31" t="str">
        <f t="shared" ca="1" si="73"/>
        <v/>
      </c>
      <c r="G467" s="32" t="str">
        <f t="shared" ca="1" si="74"/>
        <v/>
      </c>
      <c r="H467" s="44" t="str">
        <f ca="1">IF(COUNTIF($U$2:U1452,A467)=1,VLOOKUP(A467,Q:R,2), IF(COUNTIF($U$2:U1452,A467)=0,$D$9,""))</f>
        <v/>
      </c>
      <c r="I467" s="31" t="str">
        <f t="shared" ca="1" si="75"/>
        <v/>
      </c>
      <c r="J467" s="32" t="str">
        <f t="shared" ca="1" si="76"/>
        <v/>
      </c>
      <c r="K467" s="77" t="str">
        <f t="shared" ca="1" si="77"/>
        <v/>
      </c>
      <c r="S467" s="159" t="str">
        <f t="shared" si="78"/>
        <v/>
      </c>
      <c r="T467" s="159" t="str">
        <f t="shared" si="79"/>
        <v/>
      </c>
    </row>
    <row r="468" spans="1:20">
      <c r="A468" s="164" t="str">
        <f t="shared" ca="1" si="71"/>
        <v/>
      </c>
      <c r="B468" s="44" t="str">
        <f ca="1">IF(COUNTIF($U$2:U1453,A468)=1,VLOOKUP(A468,M:N,2), IF(COUNTIF($U$2:U1453,A468)=0,$B$9,""))</f>
        <v/>
      </c>
      <c r="C468" s="31" t="str">
        <f t="shared" ca="1" si="80"/>
        <v/>
      </c>
      <c r="D468" s="32" t="str">
        <f t="shared" ca="1" si="72"/>
        <v/>
      </c>
      <c r="E468" s="44" t="str">
        <f ca="1">IF(COUNTIF($U$2:U1453,A468)=1,VLOOKUP(A468,O:P,2), IF(COUNTIF($U$2:U1453,A468)=0,$C$9,""))</f>
        <v/>
      </c>
      <c r="F468" s="31" t="str">
        <f t="shared" ca="1" si="73"/>
        <v/>
      </c>
      <c r="G468" s="32" t="str">
        <f t="shared" ca="1" si="74"/>
        <v/>
      </c>
      <c r="H468" s="44" t="str">
        <f ca="1">IF(COUNTIF($U$2:U1453,A468)=1,VLOOKUP(A468,Q:R,2), IF(COUNTIF($U$2:U1453,A468)=0,$D$9,""))</f>
        <v/>
      </c>
      <c r="I468" s="31" t="str">
        <f t="shared" ca="1" si="75"/>
        <v/>
      </c>
      <c r="J468" s="32" t="str">
        <f t="shared" ca="1" si="76"/>
        <v/>
      </c>
      <c r="K468" s="77" t="str">
        <f t="shared" ca="1" si="77"/>
        <v/>
      </c>
      <c r="S468" s="159" t="str">
        <f t="shared" si="78"/>
        <v/>
      </c>
      <c r="T468" s="159" t="str">
        <f t="shared" si="79"/>
        <v/>
      </c>
    </row>
    <row r="469" spans="1:20">
      <c r="A469" s="164" t="str">
        <f t="shared" ca="1" si="71"/>
        <v/>
      </c>
      <c r="B469" s="44" t="str">
        <f ca="1">IF(COUNTIF($U$2:U1454,A469)=1,VLOOKUP(A469,M:N,2), IF(COUNTIF($U$2:U1454,A469)=0,$B$9,""))</f>
        <v/>
      </c>
      <c r="C469" s="31" t="str">
        <f t="shared" ca="1" si="80"/>
        <v/>
      </c>
      <c r="D469" s="32" t="str">
        <f t="shared" ca="1" si="72"/>
        <v/>
      </c>
      <c r="E469" s="44" t="str">
        <f ca="1">IF(COUNTIF($U$2:U1454,A469)=1,VLOOKUP(A469,O:P,2), IF(COUNTIF($U$2:U1454,A469)=0,$C$9,""))</f>
        <v/>
      </c>
      <c r="F469" s="31" t="str">
        <f t="shared" ca="1" si="73"/>
        <v/>
      </c>
      <c r="G469" s="32" t="str">
        <f t="shared" ca="1" si="74"/>
        <v/>
      </c>
      <c r="H469" s="44" t="str">
        <f ca="1">IF(COUNTIF($U$2:U1454,A469)=1,VLOOKUP(A469,Q:R,2), IF(COUNTIF($U$2:U1454,A469)=0,$D$9,""))</f>
        <v/>
      </c>
      <c r="I469" s="31" t="str">
        <f t="shared" ca="1" si="75"/>
        <v/>
      </c>
      <c r="J469" s="32" t="str">
        <f t="shared" ca="1" si="76"/>
        <v/>
      </c>
      <c r="K469" s="77" t="str">
        <f t="shared" ca="1" si="77"/>
        <v/>
      </c>
      <c r="S469" s="159" t="str">
        <f t="shared" si="78"/>
        <v/>
      </c>
      <c r="T469" s="159" t="str">
        <f t="shared" si="79"/>
        <v/>
      </c>
    </row>
    <row r="470" spans="1:20">
      <c r="A470" s="164" t="str">
        <f t="shared" ca="1" si="71"/>
        <v/>
      </c>
      <c r="B470" s="44" t="str">
        <f ca="1">IF(COUNTIF($U$2:U1455,A470)=1,VLOOKUP(A470,M:N,2), IF(COUNTIF($U$2:U1455,A470)=0,$B$9,""))</f>
        <v/>
      </c>
      <c r="C470" s="31" t="str">
        <f t="shared" ca="1" si="80"/>
        <v/>
      </c>
      <c r="D470" s="32" t="str">
        <f t="shared" ca="1" si="72"/>
        <v/>
      </c>
      <c r="E470" s="44" t="str">
        <f ca="1">IF(COUNTIF($U$2:U1455,A470)=1,VLOOKUP(A470,O:P,2), IF(COUNTIF($U$2:U1455,A470)=0,$C$9,""))</f>
        <v/>
      </c>
      <c r="F470" s="31" t="str">
        <f t="shared" ca="1" si="73"/>
        <v/>
      </c>
      <c r="G470" s="32" t="str">
        <f t="shared" ca="1" si="74"/>
        <v/>
      </c>
      <c r="H470" s="44" t="str">
        <f ca="1">IF(COUNTIF($U$2:U1455,A470)=1,VLOOKUP(A470,Q:R,2), IF(COUNTIF($U$2:U1455,A470)=0,$D$9,""))</f>
        <v/>
      </c>
      <c r="I470" s="31" t="str">
        <f t="shared" ca="1" si="75"/>
        <v/>
      </c>
      <c r="J470" s="32" t="str">
        <f t="shared" ca="1" si="76"/>
        <v/>
      </c>
      <c r="K470" s="77" t="str">
        <f t="shared" ca="1" si="77"/>
        <v/>
      </c>
      <c r="S470" s="159" t="str">
        <f t="shared" si="78"/>
        <v/>
      </c>
      <c r="T470" s="159" t="str">
        <f t="shared" si="79"/>
        <v/>
      </c>
    </row>
    <row r="471" spans="1:20">
      <c r="A471" s="164" t="str">
        <f t="shared" ca="1" si="71"/>
        <v/>
      </c>
      <c r="B471" s="44" t="str">
        <f ca="1">IF(COUNTIF($U$2:U1456,A471)=1,VLOOKUP(A471,M:N,2), IF(COUNTIF($U$2:U1456,A471)=0,$B$9,""))</f>
        <v/>
      </c>
      <c r="C471" s="31" t="str">
        <f t="shared" ca="1" si="80"/>
        <v/>
      </c>
      <c r="D471" s="32" t="str">
        <f t="shared" ca="1" si="72"/>
        <v/>
      </c>
      <c r="E471" s="44" t="str">
        <f ca="1">IF(COUNTIF($U$2:U1456,A471)=1,VLOOKUP(A471,O:P,2), IF(COUNTIF($U$2:U1456,A471)=0,$C$9,""))</f>
        <v/>
      </c>
      <c r="F471" s="31" t="str">
        <f t="shared" ca="1" si="73"/>
        <v/>
      </c>
      <c r="G471" s="32" t="str">
        <f t="shared" ca="1" si="74"/>
        <v/>
      </c>
      <c r="H471" s="44" t="str">
        <f ca="1">IF(COUNTIF($U$2:U1456,A471)=1,VLOOKUP(A471,Q:R,2), IF(COUNTIF($U$2:U1456,A471)=0,$D$9,""))</f>
        <v/>
      </c>
      <c r="I471" s="31" t="str">
        <f t="shared" ca="1" si="75"/>
        <v/>
      </c>
      <c r="J471" s="32" t="str">
        <f t="shared" ca="1" si="76"/>
        <v/>
      </c>
      <c r="K471" s="77" t="str">
        <f t="shared" ca="1" si="77"/>
        <v/>
      </c>
      <c r="S471" s="159" t="str">
        <f t="shared" si="78"/>
        <v/>
      </c>
      <c r="T471" s="159" t="str">
        <f t="shared" si="79"/>
        <v/>
      </c>
    </row>
    <row r="472" spans="1:20">
      <c r="A472" s="164" t="str">
        <f t="shared" ca="1" si="71"/>
        <v/>
      </c>
      <c r="B472" s="44" t="str">
        <f ca="1">IF(COUNTIF($U$2:U1457,A472)=1,VLOOKUP(A472,M:N,2), IF(COUNTIF($U$2:U1457,A472)=0,$B$9,""))</f>
        <v/>
      </c>
      <c r="C472" s="31" t="str">
        <f t="shared" ca="1" si="80"/>
        <v/>
      </c>
      <c r="D472" s="32" t="str">
        <f t="shared" ca="1" si="72"/>
        <v/>
      </c>
      <c r="E472" s="44" t="str">
        <f ca="1">IF(COUNTIF($U$2:U1457,A472)=1,VLOOKUP(A472,O:P,2), IF(COUNTIF($U$2:U1457,A472)=0,$C$9,""))</f>
        <v/>
      </c>
      <c r="F472" s="31" t="str">
        <f t="shared" ca="1" si="73"/>
        <v/>
      </c>
      <c r="G472" s="32" t="str">
        <f t="shared" ca="1" si="74"/>
        <v/>
      </c>
      <c r="H472" s="44" t="str">
        <f ca="1">IF(COUNTIF($U$2:U1457,A472)=1,VLOOKUP(A472,Q:R,2), IF(COUNTIF($U$2:U1457,A472)=0,$D$9,""))</f>
        <v/>
      </c>
      <c r="I472" s="31" t="str">
        <f t="shared" ca="1" si="75"/>
        <v/>
      </c>
      <c r="J472" s="32" t="str">
        <f t="shared" ca="1" si="76"/>
        <v/>
      </c>
      <c r="K472" s="77" t="str">
        <f t="shared" ca="1" si="77"/>
        <v/>
      </c>
      <c r="S472" s="159" t="str">
        <f t="shared" si="78"/>
        <v/>
      </c>
      <c r="T472" s="159" t="str">
        <f t="shared" si="79"/>
        <v/>
      </c>
    </row>
    <row r="473" spans="1:20">
      <c r="A473" s="164" t="str">
        <f t="shared" ref="A473:A536" ca="1" si="81">IF(AND(ISBLANK(U462), A472 = $U$1),NOW(),IF(ISBLANK(U462),"",U462))</f>
        <v/>
      </c>
      <c r="B473" s="44" t="str">
        <f ca="1">IF(COUNTIF($U$2:U1458,A473)=1,VLOOKUP(A473,M:N,2), IF(COUNTIF($U$2:U1458,A473)=0,$B$9,""))</f>
        <v/>
      </c>
      <c r="C473" s="31" t="str">
        <f t="shared" ca="1" si="80"/>
        <v/>
      </c>
      <c r="D473" s="32" t="str">
        <f t="shared" ref="D473:D536" ca="1" si="82">IF(ISERROR(B473-2),"",-1*ROUNDUP(A473-$A$14,0)/360*$B$7*$B$5)</f>
        <v/>
      </c>
      <c r="E473" s="44" t="str">
        <f ca="1">IF(COUNTIF($U$2:U1458,A473)=1,VLOOKUP(A473,O:P,2), IF(COUNTIF($U$2:U1458,A473)=0,$C$9,""))</f>
        <v/>
      </c>
      <c r="F473" s="31" t="str">
        <f t="shared" ref="F473:F536" ca="1" si="83">IF(ISERROR(B473-2),"",(E473-$E$14)/100*$C$5)</f>
        <v/>
      </c>
      <c r="G473" s="32" t="str">
        <f t="shared" ref="G473:G536" ca="1" si="84">IF(ISERROR(B473-2),"",ROUNDUP(A473-$A$14,0)/360*$C$6*$C$5-ROUNDUP(A473-$A$14,0)/360*$C$7*$C$5*$E$14/100)</f>
        <v/>
      </c>
      <c r="H473" s="44" t="str">
        <f ca="1">IF(COUNTIF($U$2:U1458,A473)=1,VLOOKUP(A473,Q:R,2), IF(COUNTIF($U$2:U1458,A473)=0,$D$9,""))</f>
        <v/>
      </c>
      <c r="I473" s="31" t="str">
        <f t="shared" ref="I473:I536" ca="1" si="85">IF(ISERROR(B473-2),"",-1*(H473-$H$14)*$D$8*10^(-4)*$D$5)</f>
        <v/>
      </c>
      <c r="J473" s="32" t="str">
        <f t="shared" ref="J473:J536" ca="1" si="86">IF(ISERROR(B473-2),"",ROUNDUP(A473-$A$14,0)/360*$D$6*$D$5)</f>
        <v/>
      </c>
      <c r="K473" s="77" t="str">
        <f t="shared" ref="K473:K536" ca="1" si="87">IF(ISERROR(B473-2),"",C473+D473-F473-G473-I473-J473)</f>
        <v/>
      </c>
      <c r="S473" s="159" t="str">
        <f t="shared" si="78"/>
        <v/>
      </c>
      <c r="T473" s="159" t="str">
        <f t="shared" si="79"/>
        <v/>
      </c>
    </row>
    <row r="474" spans="1:20">
      <c r="A474" s="164" t="str">
        <f t="shared" ca="1" si="81"/>
        <v/>
      </c>
      <c r="B474" s="44" t="str">
        <f ca="1">IF(COUNTIF($U$2:U1459,A474)=1,VLOOKUP(A474,M:N,2), IF(COUNTIF($U$2:U1459,A474)=0,$B$9,""))</f>
        <v/>
      </c>
      <c r="C474" s="31" t="str">
        <f t="shared" ca="1" si="80"/>
        <v/>
      </c>
      <c r="D474" s="32" t="str">
        <f t="shared" ca="1" si="82"/>
        <v/>
      </c>
      <c r="E474" s="44" t="str">
        <f ca="1">IF(COUNTIF($U$2:U1459,A474)=1,VLOOKUP(A474,O:P,2), IF(COUNTIF($U$2:U1459,A474)=0,$C$9,""))</f>
        <v/>
      </c>
      <c r="F474" s="31" t="str">
        <f t="shared" ca="1" si="83"/>
        <v/>
      </c>
      <c r="G474" s="32" t="str">
        <f t="shared" ca="1" si="84"/>
        <v/>
      </c>
      <c r="H474" s="44" t="str">
        <f ca="1">IF(COUNTIF($U$2:U1459,A474)=1,VLOOKUP(A474,Q:R,2), IF(COUNTIF($U$2:U1459,A474)=0,$D$9,""))</f>
        <v/>
      </c>
      <c r="I474" s="31" t="str">
        <f t="shared" ca="1" si="85"/>
        <v/>
      </c>
      <c r="J474" s="32" t="str">
        <f t="shared" ca="1" si="86"/>
        <v/>
      </c>
      <c r="K474" s="77" t="str">
        <f t="shared" ca="1" si="87"/>
        <v/>
      </c>
      <c r="S474" s="159" t="str">
        <f t="shared" si="78"/>
        <v/>
      </c>
      <c r="T474" s="159" t="str">
        <f t="shared" si="79"/>
        <v/>
      </c>
    </row>
    <row r="475" spans="1:20">
      <c r="A475" s="164" t="str">
        <f t="shared" ca="1" si="81"/>
        <v/>
      </c>
      <c r="B475" s="44" t="str">
        <f ca="1">IF(COUNTIF($U$2:U1460,A475)=1,VLOOKUP(A475,M:N,2), IF(COUNTIF($U$2:U1460,A475)=0,$B$9,""))</f>
        <v/>
      </c>
      <c r="C475" s="31" t="str">
        <f t="shared" ca="1" si="80"/>
        <v/>
      </c>
      <c r="D475" s="32" t="str">
        <f t="shared" ca="1" si="82"/>
        <v/>
      </c>
      <c r="E475" s="44" t="str">
        <f ca="1">IF(COUNTIF($U$2:U1460,A475)=1,VLOOKUP(A475,O:P,2), IF(COUNTIF($U$2:U1460,A475)=0,$C$9,""))</f>
        <v/>
      </c>
      <c r="F475" s="31" t="str">
        <f t="shared" ca="1" si="83"/>
        <v/>
      </c>
      <c r="G475" s="32" t="str">
        <f t="shared" ca="1" si="84"/>
        <v/>
      </c>
      <c r="H475" s="44" t="str">
        <f ca="1">IF(COUNTIF($U$2:U1460,A475)=1,VLOOKUP(A475,Q:R,2), IF(COUNTIF($U$2:U1460,A475)=0,$D$9,""))</f>
        <v/>
      </c>
      <c r="I475" s="31" t="str">
        <f t="shared" ca="1" si="85"/>
        <v/>
      </c>
      <c r="J475" s="32" t="str">
        <f t="shared" ca="1" si="86"/>
        <v/>
      </c>
      <c r="K475" s="77" t="str">
        <f t="shared" ca="1" si="87"/>
        <v/>
      </c>
      <c r="S475" s="159" t="str">
        <f t="shared" si="78"/>
        <v/>
      </c>
      <c r="T475" s="159" t="str">
        <f t="shared" si="79"/>
        <v/>
      </c>
    </row>
    <row r="476" spans="1:20">
      <c r="A476" s="164" t="str">
        <f t="shared" ca="1" si="81"/>
        <v/>
      </c>
      <c r="B476" s="44" t="str">
        <f ca="1">IF(COUNTIF($U$2:U1461,A476)=1,VLOOKUP(A476,M:N,2), IF(COUNTIF($U$2:U1461,A476)=0,$B$9,""))</f>
        <v/>
      </c>
      <c r="C476" s="31" t="str">
        <f t="shared" ca="1" si="80"/>
        <v/>
      </c>
      <c r="D476" s="32" t="str">
        <f t="shared" ca="1" si="82"/>
        <v/>
      </c>
      <c r="E476" s="44" t="str">
        <f ca="1">IF(COUNTIF($U$2:U1461,A476)=1,VLOOKUP(A476,O:P,2), IF(COUNTIF($U$2:U1461,A476)=0,$C$9,""))</f>
        <v/>
      </c>
      <c r="F476" s="31" t="str">
        <f t="shared" ca="1" si="83"/>
        <v/>
      </c>
      <c r="G476" s="32" t="str">
        <f t="shared" ca="1" si="84"/>
        <v/>
      </c>
      <c r="H476" s="44" t="str">
        <f ca="1">IF(COUNTIF($U$2:U1461,A476)=1,VLOOKUP(A476,Q:R,2), IF(COUNTIF($U$2:U1461,A476)=0,$D$9,""))</f>
        <v/>
      </c>
      <c r="I476" s="31" t="str">
        <f t="shared" ca="1" si="85"/>
        <v/>
      </c>
      <c r="J476" s="32" t="str">
        <f t="shared" ca="1" si="86"/>
        <v/>
      </c>
      <c r="K476" s="77" t="str">
        <f t="shared" ca="1" si="87"/>
        <v/>
      </c>
      <c r="S476" s="159" t="str">
        <f t="shared" si="78"/>
        <v/>
      </c>
      <c r="T476" s="159" t="str">
        <f t="shared" si="79"/>
        <v/>
      </c>
    </row>
    <row r="477" spans="1:20">
      <c r="A477" s="164" t="str">
        <f t="shared" ca="1" si="81"/>
        <v/>
      </c>
      <c r="B477" s="44" t="str">
        <f ca="1">IF(COUNTIF($U$2:U1462,A477)=1,VLOOKUP(A477,M:N,2), IF(COUNTIF($U$2:U1462,A477)=0,$B$9,""))</f>
        <v/>
      </c>
      <c r="C477" s="31" t="str">
        <f t="shared" ca="1" si="80"/>
        <v/>
      </c>
      <c r="D477" s="32" t="str">
        <f t="shared" ca="1" si="82"/>
        <v/>
      </c>
      <c r="E477" s="44" t="str">
        <f ca="1">IF(COUNTIF($U$2:U1462,A477)=1,VLOOKUP(A477,O:P,2), IF(COUNTIF($U$2:U1462,A477)=0,$C$9,""))</f>
        <v/>
      </c>
      <c r="F477" s="31" t="str">
        <f t="shared" ca="1" si="83"/>
        <v/>
      </c>
      <c r="G477" s="32" t="str">
        <f t="shared" ca="1" si="84"/>
        <v/>
      </c>
      <c r="H477" s="44" t="str">
        <f ca="1">IF(COUNTIF($U$2:U1462,A477)=1,VLOOKUP(A477,Q:R,2), IF(COUNTIF($U$2:U1462,A477)=0,$D$9,""))</f>
        <v/>
      </c>
      <c r="I477" s="31" t="str">
        <f t="shared" ca="1" si="85"/>
        <v/>
      </c>
      <c r="J477" s="32" t="str">
        <f t="shared" ca="1" si="86"/>
        <v/>
      </c>
      <c r="K477" s="77" t="str">
        <f t="shared" ca="1" si="87"/>
        <v/>
      </c>
      <c r="S477" s="159" t="str">
        <f t="shared" si="78"/>
        <v/>
      </c>
      <c r="T477" s="159" t="str">
        <f t="shared" si="79"/>
        <v/>
      </c>
    </row>
    <row r="478" spans="1:20">
      <c r="A478" s="164" t="str">
        <f t="shared" ca="1" si="81"/>
        <v/>
      </c>
      <c r="B478" s="44" t="str">
        <f ca="1">IF(COUNTIF($U$2:U1463,A478)=1,VLOOKUP(A478,M:N,2), IF(COUNTIF($U$2:U1463,A478)=0,$B$9,""))</f>
        <v/>
      </c>
      <c r="C478" s="31" t="str">
        <f t="shared" ca="1" si="80"/>
        <v/>
      </c>
      <c r="D478" s="32" t="str">
        <f t="shared" ca="1" si="82"/>
        <v/>
      </c>
      <c r="E478" s="44" t="str">
        <f ca="1">IF(COUNTIF($U$2:U1463,A478)=1,VLOOKUP(A478,O:P,2), IF(COUNTIF($U$2:U1463,A478)=0,$C$9,""))</f>
        <v/>
      </c>
      <c r="F478" s="31" t="str">
        <f t="shared" ca="1" si="83"/>
        <v/>
      </c>
      <c r="G478" s="32" t="str">
        <f t="shared" ca="1" si="84"/>
        <v/>
      </c>
      <c r="H478" s="44" t="str">
        <f ca="1">IF(COUNTIF($U$2:U1463,A478)=1,VLOOKUP(A478,Q:R,2), IF(COUNTIF($U$2:U1463,A478)=0,$D$9,""))</f>
        <v/>
      </c>
      <c r="I478" s="31" t="str">
        <f t="shared" ca="1" si="85"/>
        <v/>
      </c>
      <c r="J478" s="32" t="str">
        <f t="shared" ca="1" si="86"/>
        <v/>
      </c>
      <c r="K478" s="77" t="str">
        <f t="shared" ca="1" si="87"/>
        <v/>
      </c>
      <c r="S478" s="159" t="str">
        <f t="shared" si="78"/>
        <v/>
      </c>
      <c r="T478" s="159" t="str">
        <f t="shared" si="79"/>
        <v/>
      </c>
    </row>
    <row r="479" spans="1:20">
      <c r="A479" s="164" t="str">
        <f t="shared" ca="1" si="81"/>
        <v/>
      </c>
      <c r="B479" s="44" t="str">
        <f ca="1">IF(COUNTIF($U$2:U1464,A479)=1,VLOOKUP(A479,M:N,2), IF(COUNTIF($U$2:U1464,A479)=0,$B$9,""))</f>
        <v/>
      </c>
      <c r="C479" s="31" t="str">
        <f t="shared" ca="1" si="80"/>
        <v/>
      </c>
      <c r="D479" s="32" t="str">
        <f t="shared" ca="1" si="82"/>
        <v/>
      </c>
      <c r="E479" s="44" t="str">
        <f ca="1">IF(COUNTIF($U$2:U1464,A479)=1,VLOOKUP(A479,O:P,2), IF(COUNTIF($U$2:U1464,A479)=0,$C$9,""))</f>
        <v/>
      </c>
      <c r="F479" s="31" t="str">
        <f t="shared" ca="1" si="83"/>
        <v/>
      </c>
      <c r="G479" s="32" t="str">
        <f t="shared" ca="1" si="84"/>
        <v/>
      </c>
      <c r="H479" s="44" t="str">
        <f ca="1">IF(COUNTIF($U$2:U1464,A479)=1,VLOOKUP(A479,Q:R,2), IF(COUNTIF($U$2:U1464,A479)=0,$D$9,""))</f>
        <v/>
      </c>
      <c r="I479" s="31" t="str">
        <f t="shared" ca="1" si="85"/>
        <v/>
      </c>
      <c r="J479" s="32" t="str">
        <f t="shared" ca="1" si="86"/>
        <v/>
      </c>
      <c r="K479" s="77" t="str">
        <f t="shared" ca="1" si="87"/>
        <v/>
      </c>
      <c r="S479" s="159" t="str">
        <f t="shared" si="78"/>
        <v/>
      </c>
      <c r="T479" s="159" t="str">
        <f t="shared" si="79"/>
        <v/>
      </c>
    </row>
    <row r="480" spans="1:20">
      <c r="A480" s="164" t="str">
        <f t="shared" ca="1" si="81"/>
        <v/>
      </c>
      <c r="B480" s="44" t="str">
        <f ca="1">IF(COUNTIF($U$2:U1465,A480)=1,VLOOKUP(A480,M:N,2), IF(COUNTIF($U$2:U1465,A480)=0,$B$9,""))</f>
        <v/>
      </c>
      <c r="C480" s="31" t="str">
        <f t="shared" ca="1" si="80"/>
        <v/>
      </c>
      <c r="D480" s="32" t="str">
        <f t="shared" ca="1" si="82"/>
        <v/>
      </c>
      <c r="E480" s="44" t="str">
        <f ca="1">IF(COUNTIF($U$2:U1465,A480)=1,VLOOKUP(A480,O:P,2), IF(COUNTIF($U$2:U1465,A480)=0,$C$9,""))</f>
        <v/>
      </c>
      <c r="F480" s="31" t="str">
        <f t="shared" ca="1" si="83"/>
        <v/>
      </c>
      <c r="G480" s="32" t="str">
        <f t="shared" ca="1" si="84"/>
        <v/>
      </c>
      <c r="H480" s="44" t="str">
        <f ca="1">IF(COUNTIF($U$2:U1465,A480)=1,VLOOKUP(A480,Q:R,2), IF(COUNTIF($U$2:U1465,A480)=0,$D$9,""))</f>
        <v/>
      </c>
      <c r="I480" s="31" t="str">
        <f t="shared" ca="1" si="85"/>
        <v/>
      </c>
      <c r="J480" s="32" t="str">
        <f t="shared" ca="1" si="86"/>
        <v/>
      </c>
      <c r="K480" s="77" t="str">
        <f t="shared" ca="1" si="87"/>
        <v/>
      </c>
      <c r="S480" s="159" t="str">
        <f t="shared" si="78"/>
        <v/>
      </c>
      <c r="T480" s="159" t="str">
        <f t="shared" si="79"/>
        <v/>
      </c>
    </row>
    <row r="481" spans="1:20">
      <c r="A481" s="164" t="str">
        <f t="shared" ca="1" si="81"/>
        <v/>
      </c>
      <c r="B481" s="44" t="str">
        <f ca="1">IF(COUNTIF($U$2:U1466,A481)=1,VLOOKUP(A481,M:N,2), IF(COUNTIF($U$2:U1466,A481)=0,$B$9,""))</f>
        <v/>
      </c>
      <c r="C481" s="31" t="str">
        <f t="shared" ca="1" si="80"/>
        <v/>
      </c>
      <c r="D481" s="32" t="str">
        <f t="shared" ca="1" si="82"/>
        <v/>
      </c>
      <c r="E481" s="44" t="str">
        <f ca="1">IF(COUNTIF($U$2:U1466,A481)=1,VLOOKUP(A481,O:P,2), IF(COUNTIF($U$2:U1466,A481)=0,$C$9,""))</f>
        <v/>
      </c>
      <c r="F481" s="31" t="str">
        <f t="shared" ca="1" si="83"/>
        <v/>
      </c>
      <c r="G481" s="32" t="str">
        <f t="shared" ca="1" si="84"/>
        <v/>
      </c>
      <c r="H481" s="44" t="str">
        <f ca="1">IF(COUNTIF($U$2:U1466,A481)=1,VLOOKUP(A481,Q:R,2), IF(COUNTIF($U$2:U1466,A481)=0,$D$9,""))</f>
        <v/>
      </c>
      <c r="I481" s="31" t="str">
        <f t="shared" ca="1" si="85"/>
        <v/>
      </c>
      <c r="J481" s="32" t="str">
        <f t="shared" ca="1" si="86"/>
        <v/>
      </c>
      <c r="K481" s="77" t="str">
        <f t="shared" ca="1" si="87"/>
        <v/>
      </c>
      <c r="S481" s="159" t="str">
        <f t="shared" si="78"/>
        <v/>
      </c>
      <c r="T481" s="159" t="str">
        <f t="shared" si="79"/>
        <v/>
      </c>
    </row>
    <row r="482" spans="1:20">
      <c r="A482" s="164" t="str">
        <f t="shared" ca="1" si="81"/>
        <v/>
      </c>
      <c r="B482" s="44" t="str">
        <f ca="1">IF(COUNTIF($U$2:U1467,A482)=1,VLOOKUP(A482,M:N,2), IF(COUNTIF($U$2:U1467,A482)=0,$B$9,""))</f>
        <v/>
      </c>
      <c r="C482" s="31" t="str">
        <f t="shared" ca="1" si="80"/>
        <v/>
      </c>
      <c r="D482" s="32" t="str">
        <f t="shared" ca="1" si="82"/>
        <v/>
      </c>
      <c r="E482" s="44" t="str">
        <f ca="1">IF(COUNTIF($U$2:U1467,A482)=1,VLOOKUP(A482,O:P,2), IF(COUNTIF($U$2:U1467,A482)=0,$C$9,""))</f>
        <v/>
      </c>
      <c r="F482" s="31" t="str">
        <f t="shared" ca="1" si="83"/>
        <v/>
      </c>
      <c r="G482" s="32" t="str">
        <f t="shared" ca="1" si="84"/>
        <v/>
      </c>
      <c r="H482" s="44" t="str">
        <f ca="1">IF(COUNTIF($U$2:U1467,A482)=1,VLOOKUP(A482,Q:R,2), IF(COUNTIF($U$2:U1467,A482)=0,$D$9,""))</f>
        <v/>
      </c>
      <c r="I482" s="31" t="str">
        <f t="shared" ca="1" si="85"/>
        <v/>
      </c>
      <c r="J482" s="32" t="str">
        <f t="shared" ca="1" si="86"/>
        <v/>
      </c>
      <c r="K482" s="77" t="str">
        <f t="shared" ca="1" si="87"/>
        <v/>
      </c>
      <c r="S482" s="159" t="str">
        <f t="shared" si="78"/>
        <v/>
      </c>
      <c r="T482" s="159" t="str">
        <f t="shared" si="79"/>
        <v/>
      </c>
    </row>
    <row r="483" spans="1:20">
      <c r="A483" s="164" t="str">
        <f t="shared" ca="1" si="81"/>
        <v/>
      </c>
      <c r="B483" s="44" t="str">
        <f ca="1">IF(COUNTIF($U$2:U1468,A483)=1,VLOOKUP(A483,M:N,2), IF(COUNTIF($U$2:U1468,A483)=0,$B$9,""))</f>
        <v/>
      </c>
      <c r="C483" s="31" t="str">
        <f t="shared" ca="1" si="80"/>
        <v/>
      </c>
      <c r="D483" s="32" t="str">
        <f t="shared" ca="1" si="82"/>
        <v/>
      </c>
      <c r="E483" s="44" t="str">
        <f ca="1">IF(COUNTIF($U$2:U1468,A483)=1,VLOOKUP(A483,O:P,2), IF(COUNTIF($U$2:U1468,A483)=0,$C$9,""))</f>
        <v/>
      </c>
      <c r="F483" s="31" t="str">
        <f t="shared" ca="1" si="83"/>
        <v/>
      </c>
      <c r="G483" s="32" t="str">
        <f t="shared" ca="1" si="84"/>
        <v/>
      </c>
      <c r="H483" s="44" t="str">
        <f ca="1">IF(COUNTIF($U$2:U1468,A483)=1,VLOOKUP(A483,Q:R,2), IF(COUNTIF($U$2:U1468,A483)=0,$D$9,""))</f>
        <v/>
      </c>
      <c r="I483" s="31" t="str">
        <f t="shared" ca="1" si="85"/>
        <v/>
      </c>
      <c r="J483" s="32" t="str">
        <f t="shared" ca="1" si="86"/>
        <v/>
      </c>
      <c r="K483" s="77" t="str">
        <f t="shared" ca="1" si="87"/>
        <v/>
      </c>
      <c r="S483" s="159" t="str">
        <f t="shared" si="78"/>
        <v/>
      </c>
      <c r="T483" s="159" t="str">
        <f t="shared" si="79"/>
        <v/>
      </c>
    </row>
    <row r="484" spans="1:20">
      <c r="A484" s="164" t="str">
        <f t="shared" ca="1" si="81"/>
        <v/>
      </c>
      <c r="B484" s="44" t="str">
        <f ca="1">IF(COUNTIF($U$2:U1469,A484)=1,VLOOKUP(A484,M:N,2), IF(COUNTIF($U$2:U1469,A484)=0,$B$9,""))</f>
        <v/>
      </c>
      <c r="C484" s="31" t="str">
        <f t="shared" ca="1" si="80"/>
        <v/>
      </c>
      <c r="D484" s="32" t="str">
        <f t="shared" ca="1" si="82"/>
        <v/>
      </c>
      <c r="E484" s="44" t="str">
        <f ca="1">IF(COUNTIF($U$2:U1469,A484)=1,VLOOKUP(A484,O:P,2), IF(COUNTIF($U$2:U1469,A484)=0,$C$9,""))</f>
        <v/>
      </c>
      <c r="F484" s="31" t="str">
        <f t="shared" ca="1" si="83"/>
        <v/>
      </c>
      <c r="G484" s="32" t="str">
        <f t="shared" ca="1" si="84"/>
        <v/>
      </c>
      <c r="H484" s="44" t="str">
        <f ca="1">IF(COUNTIF($U$2:U1469,A484)=1,VLOOKUP(A484,Q:R,2), IF(COUNTIF($U$2:U1469,A484)=0,$D$9,""))</f>
        <v/>
      </c>
      <c r="I484" s="31" t="str">
        <f t="shared" ca="1" si="85"/>
        <v/>
      </c>
      <c r="J484" s="32" t="str">
        <f t="shared" ca="1" si="86"/>
        <v/>
      </c>
      <c r="K484" s="77" t="str">
        <f t="shared" ca="1" si="87"/>
        <v/>
      </c>
      <c r="S484" s="159" t="str">
        <f t="shared" si="78"/>
        <v/>
      </c>
      <c r="T484" s="159" t="str">
        <f t="shared" si="79"/>
        <v/>
      </c>
    </row>
    <row r="485" spans="1:20">
      <c r="A485" s="164" t="str">
        <f t="shared" ca="1" si="81"/>
        <v/>
      </c>
      <c r="B485" s="44" t="str">
        <f ca="1">IF(COUNTIF($U$2:U1470,A485)=1,VLOOKUP(A485,M:N,2), IF(COUNTIF($U$2:U1470,A485)=0,$B$9,""))</f>
        <v/>
      </c>
      <c r="C485" s="31" t="str">
        <f t="shared" ca="1" si="80"/>
        <v/>
      </c>
      <c r="D485" s="32" t="str">
        <f t="shared" ca="1" si="82"/>
        <v/>
      </c>
      <c r="E485" s="44" t="str">
        <f ca="1">IF(COUNTIF($U$2:U1470,A485)=1,VLOOKUP(A485,O:P,2), IF(COUNTIF($U$2:U1470,A485)=0,$C$9,""))</f>
        <v/>
      </c>
      <c r="F485" s="31" t="str">
        <f t="shared" ca="1" si="83"/>
        <v/>
      </c>
      <c r="G485" s="32" t="str">
        <f t="shared" ca="1" si="84"/>
        <v/>
      </c>
      <c r="H485" s="44" t="str">
        <f ca="1">IF(COUNTIF($U$2:U1470,A485)=1,VLOOKUP(A485,Q:R,2), IF(COUNTIF($U$2:U1470,A485)=0,$D$9,""))</f>
        <v/>
      </c>
      <c r="I485" s="31" t="str">
        <f t="shared" ca="1" si="85"/>
        <v/>
      </c>
      <c r="J485" s="32" t="str">
        <f t="shared" ca="1" si="86"/>
        <v/>
      </c>
      <c r="K485" s="77" t="str">
        <f t="shared" ca="1" si="87"/>
        <v/>
      </c>
      <c r="S485" s="159" t="str">
        <f t="shared" si="78"/>
        <v/>
      </c>
      <c r="T485" s="159" t="str">
        <f t="shared" si="79"/>
        <v/>
      </c>
    </row>
    <row r="486" spans="1:20">
      <c r="A486" s="164" t="str">
        <f t="shared" ca="1" si="81"/>
        <v/>
      </c>
      <c r="B486" s="44" t="str">
        <f ca="1">IF(COUNTIF($U$2:U1471,A486)=1,VLOOKUP(A486,M:N,2), IF(COUNTIF($U$2:U1471,A486)=0,$B$9,""))</f>
        <v/>
      </c>
      <c r="C486" s="31" t="str">
        <f t="shared" ca="1" si="80"/>
        <v/>
      </c>
      <c r="D486" s="32" t="str">
        <f t="shared" ca="1" si="82"/>
        <v/>
      </c>
      <c r="E486" s="44" t="str">
        <f ca="1">IF(COUNTIF($U$2:U1471,A486)=1,VLOOKUP(A486,O:P,2), IF(COUNTIF($U$2:U1471,A486)=0,$C$9,""))</f>
        <v/>
      </c>
      <c r="F486" s="31" t="str">
        <f t="shared" ca="1" si="83"/>
        <v/>
      </c>
      <c r="G486" s="32" t="str">
        <f t="shared" ca="1" si="84"/>
        <v/>
      </c>
      <c r="H486" s="44" t="str">
        <f ca="1">IF(COUNTIF($U$2:U1471,A486)=1,VLOOKUP(A486,Q:R,2), IF(COUNTIF($U$2:U1471,A486)=0,$D$9,""))</f>
        <v/>
      </c>
      <c r="I486" s="31" t="str">
        <f t="shared" ca="1" si="85"/>
        <v/>
      </c>
      <c r="J486" s="32" t="str">
        <f t="shared" ca="1" si="86"/>
        <v/>
      </c>
      <c r="K486" s="77" t="str">
        <f t="shared" ca="1" si="87"/>
        <v/>
      </c>
      <c r="S486" s="159" t="str">
        <f t="shared" si="78"/>
        <v/>
      </c>
      <c r="T486" s="159" t="str">
        <f t="shared" si="79"/>
        <v/>
      </c>
    </row>
    <row r="487" spans="1:20">
      <c r="A487" s="164" t="str">
        <f t="shared" ca="1" si="81"/>
        <v/>
      </c>
      <c r="B487" s="44" t="str">
        <f ca="1">IF(COUNTIF($U$2:U1472,A487)=1,VLOOKUP(A487,M:N,2), IF(COUNTIF($U$2:U1472,A487)=0,$B$9,""))</f>
        <v/>
      </c>
      <c r="C487" s="31" t="str">
        <f t="shared" ca="1" si="80"/>
        <v/>
      </c>
      <c r="D487" s="32" t="str">
        <f t="shared" ca="1" si="82"/>
        <v/>
      </c>
      <c r="E487" s="44" t="str">
        <f ca="1">IF(COUNTIF($U$2:U1472,A487)=1,VLOOKUP(A487,O:P,2), IF(COUNTIF($U$2:U1472,A487)=0,$C$9,""))</f>
        <v/>
      </c>
      <c r="F487" s="31" t="str">
        <f t="shared" ca="1" si="83"/>
        <v/>
      </c>
      <c r="G487" s="32" t="str">
        <f t="shared" ca="1" si="84"/>
        <v/>
      </c>
      <c r="H487" s="44" t="str">
        <f ca="1">IF(COUNTIF($U$2:U1472,A487)=1,VLOOKUP(A487,Q:R,2), IF(COUNTIF($U$2:U1472,A487)=0,$D$9,""))</f>
        <v/>
      </c>
      <c r="I487" s="31" t="str">
        <f t="shared" ca="1" si="85"/>
        <v/>
      </c>
      <c r="J487" s="32" t="str">
        <f t="shared" ca="1" si="86"/>
        <v/>
      </c>
      <c r="K487" s="77" t="str">
        <f t="shared" ca="1" si="87"/>
        <v/>
      </c>
      <c r="S487" s="159" t="str">
        <f t="shared" si="78"/>
        <v/>
      </c>
      <c r="T487" s="159" t="str">
        <f t="shared" si="79"/>
        <v/>
      </c>
    </row>
    <row r="488" spans="1:20">
      <c r="A488" s="164" t="str">
        <f t="shared" ca="1" si="81"/>
        <v/>
      </c>
      <c r="B488" s="44" t="str">
        <f ca="1">IF(COUNTIF($U$2:U1473,A488)=1,VLOOKUP(A488,M:N,2), IF(COUNTIF($U$2:U1473,A488)=0,$B$9,""))</f>
        <v/>
      </c>
      <c r="C488" s="31" t="str">
        <f t="shared" ca="1" si="80"/>
        <v/>
      </c>
      <c r="D488" s="32" t="str">
        <f t="shared" ca="1" si="82"/>
        <v/>
      </c>
      <c r="E488" s="44" t="str">
        <f ca="1">IF(COUNTIF($U$2:U1473,A488)=1,VLOOKUP(A488,O:P,2), IF(COUNTIF($U$2:U1473,A488)=0,$C$9,""))</f>
        <v/>
      </c>
      <c r="F488" s="31" t="str">
        <f t="shared" ca="1" si="83"/>
        <v/>
      </c>
      <c r="G488" s="32" t="str">
        <f t="shared" ca="1" si="84"/>
        <v/>
      </c>
      <c r="H488" s="44" t="str">
        <f ca="1">IF(COUNTIF($U$2:U1473,A488)=1,VLOOKUP(A488,Q:R,2), IF(COUNTIF($U$2:U1473,A488)=0,$D$9,""))</f>
        <v/>
      </c>
      <c r="I488" s="31" t="str">
        <f t="shared" ca="1" si="85"/>
        <v/>
      </c>
      <c r="J488" s="32" t="str">
        <f t="shared" ca="1" si="86"/>
        <v/>
      </c>
      <c r="K488" s="77" t="str">
        <f t="shared" ca="1" si="87"/>
        <v/>
      </c>
      <c r="S488" s="159" t="str">
        <f t="shared" si="78"/>
        <v/>
      </c>
      <c r="T488" s="159" t="str">
        <f t="shared" si="79"/>
        <v/>
      </c>
    </row>
    <row r="489" spans="1:20">
      <c r="A489" s="164" t="str">
        <f t="shared" ca="1" si="81"/>
        <v/>
      </c>
      <c r="B489" s="44" t="str">
        <f ca="1">IF(COUNTIF($U$2:U1474,A489)=1,VLOOKUP(A489,M:N,2), IF(COUNTIF($U$2:U1474,A489)=0,$B$9,""))</f>
        <v/>
      </c>
      <c r="C489" s="31" t="str">
        <f t="shared" ca="1" si="80"/>
        <v/>
      </c>
      <c r="D489" s="32" t="str">
        <f t="shared" ca="1" si="82"/>
        <v/>
      </c>
      <c r="E489" s="44" t="str">
        <f ca="1">IF(COUNTIF($U$2:U1474,A489)=1,VLOOKUP(A489,O:P,2), IF(COUNTIF($U$2:U1474,A489)=0,$C$9,""))</f>
        <v/>
      </c>
      <c r="F489" s="31" t="str">
        <f t="shared" ca="1" si="83"/>
        <v/>
      </c>
      <c r="G489" s="32" t="str">
        <f t="shared" ca="1" si="84"/>
        <v/>
      </c>
      <c r="H489" s="44" t="str">
        <f ca="1">IF(COUNTIF($U$2:U1474,A489)=1,VLOOKUP(A489,Q:R,2), IF(COUNTIF($U$2:U1474,A489)=0,$D$9,""))</f>
        <v/>
      </c>
      <c r="I489" s="31" t="str">
        <f t="shared" ca="1" si="85"/>
        <v/>
      </c>
      <c r="J489" s="32" t="str">
        <f t="shared" ca="1" si="86"/>
        <v/>
      </c>
      <c r="K489" s="77" t="str">
        <f t="shared" ca="1" si="87"/>
        <v/>
      </c>
      <c r="S489" s="159" t="str">
        <f t="shared" si="78"/>
        <v/>
      </c>
      <c r="T489" s="159" t="str">
        <f t="shared" si="79"/>
        <v/>
      </c>
    </row>
    <row r="490" spans="1:20">
      <c r="A490" s="164" t="str">
        <f t="shared" ca="1" si="81"/>
        <v/>
      </c>
      <c r="B490" s="44" t="str">
        <f ca="1">IF(COUNTIF($U$2:U1475,A490)=1,VLOOKUP(A490,M:N,2), IF(COUNTIF($U$2:U1475,A490)=0,$B$9,""))</f>
        <v/>
      </c>
      <c r="C490" s="31" t="str">
        <f t="shared" ca="1" si="80"/>
        <v/>
      </c>
      <c r="D490" s="32" t="str">
        <f t="shared" ca="1" si="82"/>
        <v/>
      </c>
      <c r="E490" s="44" t="str">
        <f ca="1">IF(COUNTIF($U$2:U1475,A490)=1,VLOOKUP(A490,O:P,2), IF(COUNTIF($U$2:U1475,A490)=0,$C$9,""))</f>
        <v/>
      </c>
      <c r="F490" s="31" t="str">
        <f t="shared" ca="1" si="83"/>
        <v/>
      </c>
      <c r="G490" s="32" t="str">
        <f t="shared" ca="1" si="84"/>
        <v/>
      </c>
      <c r="H490" s="44" t="str">
        <f ca="1">IF(COUNTIF($U$2:U1475,A490)=1,VLOOKUP(A490,Q:R,2), IF(COUNTIF($U$2:U1475,A490)=0,$D$9,""))</f>
        <v/>
      </c>
      <c r="I490" s="31" t="str">
        <f t="shared" ca="1" si="85"/>
        <v/>
      </c>
      <c r="J490" s="32" t="str">
        <f t="shared" ca="1" si="86"/>
        <v/>
      </c>
      <c r="K490" s="77" t="str">
        <f t="shared" ca="1" si="87"/>
        <v/>
      </c>
      <c r="S490" s="159" t="str">
        <f t="shared" si="78"/>
        <v/>
      </c>
      <c r="T490" s="159" t="str">
        <f t="shared" si="79"/>
        <v/>
      </c>
    </row>
    <row r="491" spans="1:20">
      <c r="A491" s="164" t="str">
        <f t="shared" ca="1" si="81"/>
        <v/>
      </c>
      <c r="B491" s="44" t="str">
        <f ca="1">IF(COUNTIF($U$2:U1476,A491)=1,VLOOKUP(A491,M:N,2), IF(COUNTIF($U$2:U1476,A491)=0,$B$9,""))</f>
        <v/>
      </c>
      <c r="C491" s="31" t="str">
        <f t="shared" ca="1" si="80"/>
        <v/>
      </c>
      <c r="D491" s="32" t="str">
        <f t="shared" ca="1" si="82"/>
        <v/>
      </c>
      <c r="E491" s="44" t="str">
        <f ca="1">IF(COUNTIF($U$2:U1476,A491)=1,VLOOKUP(A491,O:P,2), IF(COUNTIF($U$2:U1476,A491)=0,$C$9,""))</f>
        <v/>
      </c>
      <c r="F491" s="31" t="str">
        <f t="shared" ca="1" si="83"/>
        <v/>
      </c>
      <c r="G491" s="32" t="str">
        <f t="shared" ca="1" si="84"/>
        <v/>
      </c>
      <c r="H491" s="44" t="str">
        <f ca="1">IF(COUNTIF($U$2:U1476,A491)=1,VLOOKUP(A491,Q:R,2), IF(COUNTIF($U$2:U1476,A491)=0,$D$9,""))</f>
        <v/>
      </c>
      <c r="I491" s="31" t="str">
        <f t="shared" ca="1" si="85"/>
        <v/>
      </c>
      <c r="J491" s="32" t="str">
        <f t="shared" ca="1" si="86"/>
        <v/>
      </c>
      <c r="K491" s="77" t="str">
        <f t="shared" ca="1" si="87"/>
        <v/>
      </c>
      <c r="S491" s="159" t="str">
        <f t="shared" si="78"/>
        <v/>
      </c>
      <c r="T491" s="159" t="str">
        <f t="shared" si="79"/>
        <v/>
      </c>
    </row>
    <row r="492" spans="1:20">
      <c r="A492" s="164" t="str">
        <f t="shared" ca="1" si="81"/>
        <v/>
      </c>
      <c r="B492" s="44" t="str">
        <f ca="1">IF(COUNTIF($U$2:U1477,A492)=1,VLOOKUP(A492,M:N,2), IF(COUNTIF($U$2:U1477,A492)=0,$B$9,""))</f>
        <v/>
      </c>
      <c r="C492" s="31" t="str">
        <f t="shared" ca="1" si="80"/>
        <v/>
      </c>
      <c r="D492" s="32" t="str">
        <f t="shared" ca="1" si="82"/>
        <v/>
      </c>
      <c r="E492" s="44" t="str">
        <f ca="1">IF(COUNTIF($U$2:U1477,A492)=1,VLOOKUP(A492,O:P,2), IF(COUNTIF($U$2:U1477,A492)=0,$C$9,""))</f>
        <v/>
      </c>
      <c r="F492" s="31" t="str">
        <f t="shared" ca="1" si="83"/>
        <v/>
      </c>
      <c r="G492" s="32" t="str">
        <f t="shared" ca="1" si="84"/>
        <v/>
      </c>
      <c r="H492" s="44" t="str">
        <f ca="1">IF(COUNTIF($U$2:U1477,A492)=1,VLOOKUP(A492,Q:R,2), IF(COUNTIF($U$2:U1477,A492)=0,$D$9,""))</f>
        <v/>
      </c>
      <c r="I492" s="31" t="str">
        <f t="shared" ca="1" si="85"/>
        <v/>
      </c>
      <c r="J492" s="32" t="str">
        <f t="shared" ca="1" si="86"/>
        <v/>
      </c>
      <c r="K492" s="77" t="str">
        <f t="shared" ca="1" si="87"/>
        <v/>
      </c>
      <c r="S492" s="159" t="str">
        <f t="shared" si="78"/>
        <v/>
      </c>
      <c r="T492" s="159" t="str">
        <f t="shared" si="79"/>
        <v/>
      </c>
    </row>
    <row r="493" spans="1:20">
      <c r="A493" s="164" t="str">
        <f t="shared" ca="1" si="81"/>
        <v/>
      </c>
      <c r="B493" s="44" t="str">
        <f ca="1">IF(COUNTIF($U$2:U1478,A493)=1,VLOOKUP(A493,M:N,2), IF(COUNTIF($U$2:U1478,A493)=0,$B$9,""))</f>
        <v/>
      </c>
      <c r="C493" s="31" t="str">
        <f t="shared" ca="1" si="80"/>
        <v/>
      </c>
      <c r="D493" s="32" t="str">
        <f t="shared" ca="1" si="82"/>
        <v/>
      </c>
      <c r="E493" s="44" t="str">
        <f ca="1">IF(COUNTIF($U$2:U1478,A493)=1,VLOOKUP(A493,O:P,2), IF(COUNTIF($U$2:U1478,A493)=0,$C$9,""))</f>
        <v/>
      </c>
      <c r="F493" s="31" t="str">
        <f t="shared" ca="1" si="83"/>
        <v/>
      </c>
      <c r="G493" s="32" t="str">
        <f t="shared" ca="1" si="84"/>
        <v/>
      </c>
      <c r="H493" s="44" t="str">
        <f ca="1">IF(COUNTIF($U$2:U1478,A493)=1,VLOOKUP(A493,Q:R,2), IF(COUNTIF($U$2:U1478,A493)=0,$D$9,""))</f>
        <v/>
      </c>
      <c r="I493" s="31" t="str">
        <f t="shared" ca="1" si="85"/>
        <v/>
      </c>
      <c r="J493" s="32" t="str">
        <f t="shared" ca="1" si="86"/>
        <v/>
      </c>
      <c r="K493" s="77" t="str">
        <f t="shared" ca="1" si="87"/>
        <v/>
      </c>
      <c r="S493" s="159" t="str">
        <f t="shared" si="78"/>
        <v/>
      </c>
      <c r="T493" s="159" t="str">
        <f t="shared" si="79"/>
        <v/>
      </c>
    </row>
    <row r="494" spans="1:20">
      <c r="A494" s="164" t="str">
        <f t="shared" ca="1" si="81"/>
        <v/>
      </c>
      <c r="B494" s="44" t="str">
        <f ca="1">IF(COUNTIF($U$2:U1479,A494)=1,VLOOKUP(A494,M:N,2), IF(COUNTIF($U$2:U1479,A494)=0,$B$9,""))</f>
        <v/>
      </c>
      <c r="C494" s="31" t="str">
        <f t="shared" ca="1" si="80"/>
        <v/>
      </c>
      <c r="D494" s="32" t="str">
        <f t="shared" ca="1" si="82"/>
        <v/>
      </c>
      <c r="E494" s="44" t="str">
        <f ca="1">IF(COUNTIF($U$2:U1479,A494)=1,VLOOKUP(A494,O:P,2), IF(COUNTIF($U$2:U1479,A494)=0,$C$9,""))</f>
        <v/>
      </c>
      <c r="F494" s="31" t="str">
        <f t="shared" ca="1" si="83"/>
        <v/>
      </c>
      <c r="G494" s="32" t="str">
        <f t="shared" ca="1" si="84"/>
        <v/>
      </c>
      <c r="H494" s="44" t="str">
        <f ca="1">IF(COUNTIF($U$2:U1479,A494)=1,VLOOKUP(A494,Q:R,2), IF(COUNTIF($U$2:U1479,A494)=0,$D$9,""))</f>
        <v/>
      </c>
      <c r="I494" s="31" t="str">
        <f t="shared" ca="1" si="85"/>
        <v/>
      </c>
      <c r="J494" s="32" t="str">
        <f t="shared" ca="1" si="86"/>
        <v/>
      </c>
      <c r="K494" s="77" t="str">
        <f t="shared" ca="1" si="87"/>
        <v/>
      </c>
      <c r="S494" s="159" t="str">
        <f t="shared" si="78"/>
        <v/>
      </c>
      <c r="T494" s="159" t="str">
        <f t="shared" si="79"/>
        <v/>
      </c>
    </row>
    <row r="495" spans="1:20">
      <c r="A495" s="164" t="str">
        <f t="shared" ca="1" si="81"/>
        <v/>
      </c>
      <c r="B495" s="44" t="str">
        <f ca="1">IF(COUNTIF($U$2:U1480,A495)=1,VLOOKUP(A495,M:N,2), IF(COUNTIF($U$2:U1480,A495)=0,$B$9,""))</f>
        <v/>
      </c>
      <c r="C495" s="31" t="str">
        <f t="shared" ca="1" si="80"/>
        <v/>
      </c>
      <c r="D495" s="32" t="str">
        <f t="shared" ca="1" si="82"/>
        <v/>
      </c>
      <c r="E495" s="44" t="str">
        <f ca="1">IF(COUNTIF($U$2:U1480,A495)=1,VLOOKUP(A495,O:P,2), IF(COUNTIF($U$2:U1480,A495)=0,$C$9,""))</f>
        <v/>
      </c>
      <c r="F495" s="31" t="str">
        <f t="shared" ca="1" si="83"/>
        <v/>
      </c>
      <c r="G495" s="32" t="str">
        <f t="shared" ca="1" si="84"/>
        <v/>
      </c>
      <c r="H495" s="44" t="str">
        <f ca="1">IF(COUNTIF($U$2:U1480,A495)=1,VLOOKUP(A495,Q:R,2), IF(COUNTIF($U$2:U1480,A495)=0,$D$9,""))</f>
        <v/>
      </c>
      <c r="I495" s="31" t="str">
        <f t="shared" ca="1" si="85"/>
        <v/>
      </c>
      <c r="J495" s="32" t="str">
        <f t="shared" ca="1" si="86"/>
        <v/>
      </c>
      <c r="K495" s="77" t="str">
        <f t="shared" ca="1" si="87"/>
        <v/>
      </c>
      <c r="S495" s="159" t="str">
        <f t="shared" si="78"/>
        <v/>
      </c>
      <c r="T495" s="159" t="str">
        <f t="shared" si="79"/>
        <v/>
      </c>
    </row>
    <row r="496" spans="1:20">
      <c r="A496" s="164" t="str">
        <f t="shared" ca="1" si="81"/>
        <v/>
      </c>
      <c r="B496" s="44" t="str">
        <f ca="1">IF(COUNTIF($U$2:U1481,A496)=1,VLOOKUP(A496,M:N,2), IF(COUNTIF($U$2:U1481,A496)=0,$B$9,""))</f>
        <v/>
      </c>
      <c r="C496" s="31" t="str">
        <f t="shared" ca="1" si="80"/>
        <v/>
      </c>
      <c r="D496" s="32" t="str">
        <f t="shared" ca="1" si="82"/>
        <v/>
      </c>
      <c r="E496" s="44" t="str">
        <f ca="1">IF(COUNTIF($U$2:U1481,A496)=1,VLOOKUP(A496,O:P,2), IF(COUNTIF($U$2:U1481,A496)=0,$C$9,""))</f>
        <v/>
      </c>
      <c r="F496" s="31" t="str">
        <f t="shared" ca="1" si="83"/>
        <v/>
      </c>
      <c r="G496" s="32" t="str">
        <f t="shared" ca="1" si="84"/>
        <v/>
      </c>
      <c r="H496" s="44" t="str">
        <f ca="1">IF(COUNTIF($U$2:U1481,A496)=1,VLOOKUP(A496,Q:R,2), IF(COUNTIF($U$2:U1481,A496)=0,$D$9,""))</f>
        <v/>
      </c>
      <c r="I496" s="31" t="str">
        <f t="shared" ca="1" si="85"/>
        <v/>
      </c>
      <c r="J496" s="32" t="str">
        <f t="shared" ca="1" si="86"/>
        <v/>
      </c>
      <c r="K496" s="77" t="str">
        <f t="shared" ca="1" si="87"/>
        <v/>
      </c>
      <c r="S496" s="159" t="str">
        <f t="shared" si="78"/>
        <v/>
      </c>
      <c r="T496" s="159" t="str">
        <f t="shared" si="79"/>
        <v/>
      </c>
    </row>
    <row r="497" spans="1:20">
      <c r="A497" s="164" t="str">
        <f t="shared" ca="1" si="81"/>
        <v/>
      </c>
      <c r="B497" s="44" t="str">
        <f ca="1">IF(COUNTIF($U$2:U1482,A497)=1,VLOOKUP(A497,M:N,2), IF(COUNTIF($U$2:U1482,A497)=0,$B$9,""))</f>
        <v/>
      </c>
      <c r="C497" s="31" t="str">
        <f t="shared" ca="1" si="80"/>
        <v/>
      </c>
      <c r="D497" s="32" t="str">
        <f t="shared" ca="1" si="82"/>
        <v/>
      </c>
      <c r="E497" s="44" t="str">
        <f ca="1">IF(COUNTIF($U$2:U1482,A497)=1,VLOOKUP(A497,O:P,2), IF(COUNTIF($U$2:U1482,A497)=0,$C$9,""))</f>
        <v/>
      </c>
      <c r="F497" s="31" t="str">
        <f t="shared" ca="1" si="83"/>
        <v/>
      </c>
      <c r="G497" s="32" t="str">
        <f t="shared" ca="1" si="84"/>
        <v/>
      </c>
      <c r="H497" s="44" t="str">
        <f ca="1">IF(COUNTIF($U$2:U1482,A497)=1,VLOOKUP(A497,Q:R,2), IF(COUNTIF($U$2:U1482,A497)=0,$D$9,""))</f>
        <v/>
      </c>
      <c r="I497" s="31" t="str">
        <f t="shared" ca="1" si="85"/>
        <v/>
      </c>
      <c r="J497" s="32" t="str">
        <f t="shared" ca="1" si="86"/>
        <v/>
      </c>
      <c r="K497" s="77" t="str">
        <f t="shared" ca="1" si="87"/>
        <v/>
      </c>
      <c r="S497" s="159" t="str">
        <f t="shared" si="78"/>
        <v/>
      </c>
      <c r="T497" s="159" t="str">
        <f t="shared" si="79"/>
        <v/>
      </c>
    </row>
    <row r="498" spans="1:20">
      <c r="A498" s="164" t="str">
        <f t="shared" ca="1" si="81"/>
        <v/>
      </c>
      <c r="B498" s="44" t="str">
        <f ca="1">IF(COUNTIF($U$2:U1483,A498)=1,VLOOKUP(A498,M:N,2), IF(COUNTIF($U$2:U1483,A498)=0,$B$9,""))</f>
        <v/>
      </c>
      <c r="C498" s="31" t="str">
        <f t="shared" ca="1" si="80"/>
        <v/>
      </c>
      <c r="D498" s="32" t="str">
        <f t="shared" ca="1" si="82"/>
        <v/>
      </c>
      <c r="E498" s="44" t="str">
        <f ca="1">IF(COUNTIF($U$2:U1483,A498)=1,VLOOKUP(A498,O:P,2), IF(COUNTIF($U$2:U1483,A498)=0,$C$9,""))</f>
        <v/>
      </c>
      <c r="F498" s="31" t="str">
        <f t="shared" ca="1" si="83"/>
        <v/>
      </c>
      <c r="G498" s="32" t="str">
        <f t="shared" ca="1" si="84"/>
        <v/>
      </c>
      <c r="H498" s="44" t="str">
        <f ca="1">IF(COUNTIF($U$2:U1483,A498)=1,VLOOKUP(A498,Q:R,2), IF(COUNTIF($U$2:U1483,A498)=0,$D$9,""))</f>
        <v/>
      </c>
      <c r="I498" s="31" t="str">
        <f t="shared" ca="1" si="85"/>
        <v/>
      </c>
      <c r="J498" s="32" t="str">
        <f t="shared" ca="1" si="86"/>
        <v/>
      </c>
      <c r="K498" s="77" t="str">
        <f t="shared" ca="1" si="87"/>
        <v/>
      </c>
      <c r="S498" s="159" t="str">
        <f t="shared" si="78"/>
        <v/>
      </c>
      <c r="T498" s="159" t="str">
        <f t="shared" si="79"/>
        <v/>
      </c>
    </row>
    <row r="499" spans="1:20">
      <c r="A499" s="164" t="str">
        <f t="shared" ca="1" si="81"/>
        <v/>
      </c>
      <c r="B499" s="44" t="str">
        <f ca="1">IF(COUNTIF($U$2:U1484,A499)=1,VLOOKUP(A499,M:N,2), IF(COUNTIF($U$2:U1484,A499)=0,$B$9,""))</f>
        <v/>
      </c>
      <c r="C499" s="31" t="str">
        <f t="shared" ca="1" si="80"/>
        <v/>
      </c>
      <c r="D499" s="32" t="str">
        <f t="shared" ca="1" si="82"/>
        <v/>
      </c>
      <c r="E499" s="44" t="str">
        <f ca="1">IF(COUNTIF($U$2:U1484,A499)=1,VLOOKUP(A499,O:P,2), IF(COUNTIF($U$2:U1484,A499)=0,$C$9,""))</f>
        <v/>
      </c>
      <c r="F499" s="31" t="str">
        <f t="shared" ca="1" si="83"/>
        <v/>
      </c>
      <c r="G499" s="32" t="str">
        <f t="shared" ca="1" si="84"/>
        <v/>
      </c>
      <c r="H499" s="44" t="str">
        <f ca="1">IF(COUNTIF($U$2:U1484,A499)=1,VLOOKUP(A499,Q:R,2), IF(COUNTIF($U$2:U1484,A499)=0,$D$9,""))</f>
        <v/>
      </c>
      <c r="I499" s="31" t="str">
        <f t="shared" ca="1" si="85"/>
        <v/>
      </c>
      <c r="J499" s="32" t="str">
        <f t="shared" ca="1" si="86"/>
        <v/>
      </c>
      <c r="K499" s="77" t="str">
        <f t="shared" ca="1" si="87"/>
        <v/>
      </c>
      <c r="S499" s="159" t="str">
        <f t="shared" si="78"/>
        <v/>
      </c>
      <c r="T499" s="159" t="str">
        <f t="shared" si="79"/>
        <v/>
      </c>
    </row>
    <row r="500" spans="1:20">
      <c r="A500" s="164" t="str">
        <f t="shared" ca="1" si="81"/>
        <v/>
      </c>
      <c r="B500" s="44" t="str">
        <f ca="1">IF(COUNTIF($U$2:U1485,A500)=1,VLOOKUP(A500,M:N,2), IF(COUNTIF($U$2:U1485,A500)=0,$B$9,""))</f>
        <v/>
      </c>
      <c r="C500" s="31" t="str">
        <f t="shared" ca="1" si="80"/>
        <v/>
      </c>
      <c r="D500" s="32" t="str">
        <f t="shared" ca="1" si="82"/>
        <v/>
      </c>
      <c r="E500" s="44" t="str">
        <f ca="1">IF(COUNTIF($U$2:U1485,A500)=1,VLOOKUP(A500,O:P,2), IF(COUNTIF($U$2:U1485,A500)=0,$C$9,""))</f>
        <v/>
      </c>
      <c r="F500" s="31" t="str">
        <f t="shared" ca="1" si="83"/>
        <v/>
      </c>
      <c r="G500" s="32" t="str">
        <f t="shared" ca="1" si="84"/>
        <v/>
      </c>
      <c r="H500" s="44" t="str">
        <f ca="1">IF(COUNTIF($U$2:U1485,A500)=1,VLOOKUP(A500,Q:R,2), IF(COUNTIF($U$2:U1485,A500)=0,$D$9,""))</f>
        <v/>
      </c>
      <c r="I500" s="31" t="str">
        <f t="shared" ca="1" si="85"/>
        <v/>
      </c>
      <c r="J500" s="32" t="str">
        <f t="shared" ca="1" si="86"/>
        <v/>
      </c>
      <c r="K500" s="77" t="str">
        <f t="shared" ca="1" si="87"/>
        <v/>
      </c>
      <c r="S500" s="159" t="str">
        <f t="shared" si="78"/>
        <v/>
      </c>
      <c r="T500" s="159" t="str">
        <f t="shared" si="79"/>
        <v/>
      </c>
    </row>
    <row r="501" spans="1:20">
      <c r="A501" s="164" t="str">
        <f t="shared" ca="1" si="81"/>
        <v/>
      </c>
      <c r="B501" s="44" t="str">
        <f ca="1">IF(COUNTIF($U$2:U1486,A501)=1,VLOOKUP(A501,M:N,2), IF(COUNTIF($U$2:U1486,A501)=0,$B$9,""))</f>
        <v/>
      </c>
      <c r="C501" s="31" t="str">
        <f t="shared" ca="1" si="80"/>
        <v/>
      </c>
      <c r="D501" s="32" t="str">
        <f t="shared" ca="1" si="82"/>
        <v/>
      </c>
      <c r="E501" s="44" t="str">
        <f ca="1">IF(COUNTIF($U$2:U1486,A501)=1,VLOOKUP(A501,O:P,2), IF(COUNTIF($U$2:U1486,A501)=0,$C$9,""))</f>
        <v/>
      </c>
      <c r="F501" s="31" t="str">
        <f t="shared" ca="1" si="83"/>
        <v/>
      </c>
      <c r="G501" s="32" t="str">
        <f t="shared" ca="1" si="84"/>
        <v/>
      </c>
      <c r="H501" s="44" t="str">
        <f ca="1">IF(COUNTIF($U$2:U1486,A501)=1,VLOOKUP(A501,Q:R,2), IF(COUNTIF($U$2:U1486,A501)=0,$D$9,""))</f>
        <v/>
      </c>
      <c r="I501" s="31" t="str">
        <f t="shared" ca="1" si="85"/>
        <v/>
      </c>
      <c r="J501" s="32" t="str">
        <f t="shared" ca="1" si="86"/>
        <v/>
      </c>
      <c r="K501" s="77" t="str">
        <f t="shared" ca="1" si="87"/>
        <v/>
      </c>
      <c r="S501" s="159" t="str">
        <f t="shared" si="78"/>
        <v/>
      </c>
      <c r="T501" s="159" t="str">
        <f t="shared" si="79"/>
        <v/>
      </c>
    </row>
    <row r="502" spans="1:20">
      <c r="A502" s="164" t="str">
        <f t="shared" ca="1" si="81"/>
        <v/>
      </c>
      <c r="B502" s="44" t="str">
        <f ca="1">IF(COUNTIF($U$2:U1487,A502)=1,VLOOKUP(A502,M:N,2), IF(COUNTIF($U$2:U1487,A502)=0,$B$9,""))</f>
        <v/>
      </c>
      <c r="C502" s="31" t="str">
        <f t="shared" ca="1" si="80"/>
        <v/>
      </c>
      <c r="D502" s="32" t="str">
        <f t="shared" ca="1" si="82"/>
        <v/>
      </c>
      <c r="E502" s="44" t="str">
        <f ca="1">IF(COUNTIF($U$2:U1487,A502)=1,VLOOKUP(A502,O:P,2), IF(COUNTIF($U$2:U1487,A502)=0,$C$9,""))</f>
        <v/>
      </c>
      <c r="F502" s="31" t="str">
        <f t="shared" ca="1" si="83"/>
        <v/>
      </c>
      <c r="G502" s="32" t="str">
        <f t="shared" ca="1" si="84"/>
        <v/>
      </c>
      <c r="H502" s="44" t="str">
        <f ca="1">IF(COUNTIF($U$2:U1487,A502)=1,VLOOKUP(A502,Q:R,2), IF(COUNTIF($U$2:U1487,A502)=0,$D$9,""))</f>
        <v/>
      </c>
      <c r="I502" s="31" t="str">
        <f t="shared" ca="1" si="85"/>
        <v/>
      </c>
      <c r="J502" s="32" t="str">
        <f t="shared" ca="1" si="86"/>
        <v/>
      </c>
      <c r="K502" s="77" t="str">
        <f t="shared" ca="1" si="87"/>
        <v/>
      </c>
      <c r="S502" s="159" t="str">
        <f t="shared" si="78"/>
        <v/>
      </c>
      <c r="T502" s="159" t="str">
        <f t="shared" si="79"/>
        <v/>
      </c>
    </row>
    <row r="503" spans="1:20">
      <c r="A503" s="164" t="str">
        <f t="shared" ca="1" si="81"/>
        <v/>
      </c>
      <c r="B503" s="44" t="str">
        <f ca="1">IF(COUNTIF($U$2:U1488,A503)=1,VLOOKUP(A503,M:N,2), IF(COUNTIF($U$2:U1488,A503)=0,$B$9,""))</f>
        <v/>
      </c>
      <c r="C503" s="31" t="str">
        <f t="shared" ca="1" si="80"/>
        <v/>
      </c>
      <c r="D503" s="32" t="str">
        <f t="shared" ca="1" si="82"/>
        <v/>
      </c>
      <c r="E503" s="44" t="str">
        <f ca="1">IF(COUNTIF($U$2:U1488,A503)=1,VLOOKUP(A503,O:P,2), IF(COUNTIF($U$2:U1488,A503)=0,$C$9,""))</f>
        <v/>
      </c>
      <c r="F503" s="31" t="str">
        <f t="shared" ca="1" si="83"/>
        <v/>
      </c>
      <c r="G503" s="32" t="str">
        <f t="shared" ca="1" si="84"/>
        <v/>
      </c>
      <c r="H503" s="44" t="str">
        <f ca="1">IF(COUNTIF($U$2:U1488,A503)=1,VLOOKUP(A503,Q:R,2), IF(COUNTIF($U$2:U1488,A503)=0,$D$9,""))</f>
        <v/>
      </c>
      <c r="I503" s="31" t="str">
        <f t="shared" ca="1" si="85"/>
        <v/>
      </c>
      <c r="J503" s="32" t="str">
        <f t="shared" ca="1" si="86"/>
        <v/>
      </c>
      <c r="K503" s="77" t="str">
        <f t="shared" ca="1" si="87"/>
        <v/>
      </c>
      <c r="S503" s="159" t="str">
        <f t="shared" si="78"/>
        <v/>
      </c>
      <c r="T503" s="159" t="str">
        <f t="shared" si="79"/>
        <v/>
      </c>
    </row>
    <row r="504" spans="1:20">
      <c r="A504" s="164" t="str">
        <f t="shared" ca="1" si="81"/>
        <v/>
      </c>
      <c r="B504" s="44" t="str">
        <f ca="1">IF(COUNTIF($U$2:U1489,A504)=1,VLOOKUP(A504,M:N,2), IF(COUNTIF($U$2:U1489,A504)=0,$B$9,""))</f>
        <v/>
      </c>
      <c r="C504" s="31" t="str">
        <f t="shared" ca="1" si="80"/>
        <v/>
      </c>
      <c r="D504" s="32" t="str">
        <f t="shared" ca="1" si="82"/>
        <v/>
      </c>
      <c r="E504" s="44" t="str">
        <f ca="1">IF(COUNTIF($U$2:U1489,A504)=1,VLOOKUP(A504,O:P,2), IF(COUNTIF($U$2:U1489,A504)=0,$C$9,""))</f>
        <v/>
      </c>
      <c r="F504" s="31" t="str">
        <f t="shared" ca="1" si="83"/>
        <v/>
      </c>
      <c r="G504" s="32" t="str">
        <f t="shared" ca="1" si="84"/>
        <v/>
      </c>
      <c r="H504" s="44" t="str">
        <f ca="1">IF(COUNTIF($U$2:U1489,A504)=1,VLOOKUP(A504,Q:R,2), IF(COUNTIF($U$2:U1489,A504)=0,$D$9,""))</f>
        <v/>
      </c>
      <c r="I504" s="31" t="str">
        <f t="shared" ca="1" si="85"/>
        <v/>
      </c>
      <c r="J504" s="32" t="str">
        <f t="shared" ca="1" si="86"/>
        <v/>
      </c>
      <c r="K504" s="77" t="str">
        <f t="shared" ca="1" si="87"/>
        <v/>
      </c>
      <c r="S504" s="159" t="str">
        <f t="shared" si="78"/>
        <v/>
      </c>
      <c r="T504" s="159" t="str">
        <f t="shared" si="79"/>
        <v/>
      </c>
    </row>
    <row r="505" spans="1:20">
      <c r="A505" s="164" t="str">
        <f t="shared" ca="1" si="81"/>
        <v/>
      </c>
      <c r="B505" s="44" t="str">
        <f ca="1">IF(COUNTIF($U$2:U1490,A505)=1,VLOOKUP(A505,M:N,2), IF(COUNTIF($U$2:U1490,A505)=0,$B$9,""))</f>
        <v/>
      </c>
      <c r="C505" s="31" t="str">
        <f t="shared" ca="1" si="80"/>
        <v/>
      </c>
      <c r="D505" s="32" t="str">
        <f t="shared" ca="1" si="82"/>
        <v/>
      </c>
      <c r="E505" s="44" t="str">
        <f ca="1">IF(COUNTIF($U$2:U1490,A505)=1,VLOOKUP(A505,O:P,2), IF(COUNTIF($U$2:U1490,A505)=0,$C$9,""))</f>
        <v/>
      </c>
      <c r="F505" s="31" t="str">
        <f t="shared" ca="1" si="83"/>
        <v/>
      </c>
      <c r="G505" s="32" t="str">
        <f t="shared" ca="1" si="84"/>
        <v/>
      </c>
      <c r="H505" s="44" t="str">
        <f ca="1">IF(COUNTIF($U$2:U1490,A505)=1,VLOOKUP(A505,Q:R,2), IF(COUNTIF($U$2:U1490,A505)=0,$D$9,""))</f>
        <v/>
      </c>
      <c r="I505" s="31" t="str">
        <f t="shared" ca="1" si="85"/>
        <v/>
      </c>
      <c r="J505" s="32" t="str">
        <f t="shared" ca="1" si="86"/>
        <v/>
      </c>
      <c r="K505" s="77" t="str">
        <f t="shared" ca="1" si="87"/>
        <v/>
      </c>
      <c r="S505" s="159" t="str">
        <f t="shared" si="78"/>
        <v/>
      </c>
      <c r="T505" s="159" t="str">
        <f t="shared" si="79"/>
        <v/>
      </c>
    </row>
    <row r="506" spans="1:20">
      <c r="A506" s="164" t="str">
        <f t="shared" ca="1" si="81"/>
        <v/>
      </c>
      <c r="B506" s="44" t="str">
        <f ca="1">IF(COUNTIF($U$2:U1491,A506)=1,VLOOKUP(A506,M:N,2), IF(COUNTIF($U$2:U1491,A506)=0,$B$9,""))</f>
        <v/>
      </c>
      <c r="C506" s="31" t="str">
        <f t="shared" ca="1" si="80"/>
        <v/>
      </c>
      <c r="D506" s="32" t="str">
        <f t="shared" ca="1" si="82"/>
        <v/>
      </c>
      <c r="E506" s="44" t="str">
        <f ca="1">IF(COUNTIF($U$2:U1491,A506)=1,VLOOKUP(A506,O:P,2), IF(COUNTIF($U$2:U1491,A506)=0,$C$9,""))</f>
        <v/>
      </c>
      <c r="F506" s="31" t="str">
        <f t="shared" ca="1" si="83"/>
        <v/>
      </c>
      <c r="G506" s="32" t="str">
        <f t="shared" ca="1" si="84"/>
        <v/>
      </c>
      <c r="H506" s="44" t="str">
        <f ca="1">IF(COUNTIF($U$2:U1491,A506)=1,VLOOKUP(A506,Q:R,2), IF(COUNTIF($U$2:U1491,A506)=0,$D$9,""))</f>
        <v/>
      </c>
      <c r="I506" s="31" t="str">
        <f t="shared" ca="1" si="85"/>
        <v/>
      </c>
      <c r="J506" s="32" t="str">
        <f t="shared" ca="1" si="86"/>
        <v/>
      </c>
      <c r="K506" s="77" t="str">
        <f t="shared" ca="1" si="87"/>
        <v/>
      </c>
      <c r="S506" s="159" t="str">
        <f t="shared" si="78"/>
        <v/>
      </c>
      <c r="T506" s="159" t="str">
        <f t="shared" si="79"/>
        <v/>
      </c>
    </row>
    <row r="507" spans="1:20">
      <c r="A507" s="164" t="str">
        <f t="shared" ca="1" si="81"/>
        <v/>
      </c>
      <c r="B507" s="44" t="str">
        <f ca="1">IF(COUNTIF($U$2:U1492,A507)=1,VLOOKUP(A507,M:N,2), IF(COUNTIF($U$2:U1492,A507)=0,$B$9,""))</f>
        <v/>
      </c>
      <c r="C507" s="31" t="str">
        <f t="shared" ca="1" si="80"/>
        <v/>
      </c>
      <c r="D507" s="32" t="str">
        <f t="shared" ca="1" si="82"/>
        <v/>
      </c>
      <c r="E507" s="44" t="str">
        <f ca="1">IF(COUNTIF($U$2:U1492,A507)=1,VLOOKUP(A507,O:P,2), IF(COUNTIF($U$2:U1492,A507)=0,$C$9,""))</f>
        <v/>
      </c>
      <c r="F507" s="31" t="str">
        <f t="shared" ca="1" si="83"/>
        <v/>
      </c>
      <c r="G507" s="32" t="str">
        <f t="shared" ca="1" si="84"/>
        <v/>
      </c>
      <c r="H507" s="44" t="str">
        <f ca="1">IF(COUNTIF($U$2:U1492,A507)=1,VLOOKUP(A507,Q:R,2), IF(COUNTIF($U$2:U1492,A507)=0,$D$9,""))</f>
        <v/>
      </c>
      <c r="I507" s="31" t="str">
        <f t="shared" ca="1" si="85"/>
        <v/>
      </c>
      <c r="J507" s="32" t="str">
        <f t="shared" ca="1" si="86"/>
        <v/>
      </c>
      <c r="K507" s="77" t="str">
        <f t="shared" ca="1" si="87"/>
        <v/>
      </c>
      <c r="S507" s="159" t="str">
        <f t="shared" si="78"/>
        <v/>
      </c>
      <c r="T507" s="159" t="str">
        <f t="shared" si="79"/>
        <v/>
      </c>
    </row>
    <row r="508" spans="1:20">
      <c r="A508" s="164" t="str">
        <f t="shared" ca="1" si="81"/>
        <v/>
      </c>
      <c r="B508" s="44" t="str">
        <f ca="1">IF(COUNTIF($U$2:U1493,A508)=1,VLOOKUP(A508,M:N,2), IF(COUNTIF($U$2:U1493,A508)=0,$B$9,""))</f>
        <v/>
      </c>
      <c r="C508" s="31" t="str">
        <f t="shared" ca="1" si="80"/>
        <v/>
      </c>
      <c r="D508" s="32" t="str">
        <f t="shared" ca="1" si="82"/>
        <v/>
      </c>
      <c r="E508" s="44" t="str">
        <f ca="1">IF(COUNTIF($U$2:U1493,A508)=1,VLOOKUP(A508,O:P,2), IF(COUNTIF($U$2:U1493,A508)=0,$C$9,""))</f>
        <v/>
      </c>
      <c r="F508" s="31" t="str">
        <f t="shared" ca="1" si="83"/>
        <v/>
      </c>
      <c r="G508" s="32" t="str">
        <f t="shared" ca="1" si="84"/>
        <v/>
      </c>
      <c r="H508" s="44" t="str">
        <f ca="1">IF(COUNTIF($U$2:U1493,A508)=1,VLOOKUP(A508,Q:R,2), IF(COUNTIF($U$2:U1493,A508)=0,$D$9,""))</f>
        <v/>
      </c>
      <c r="I508" s="31" t="str">
        <f t="shared" ca="1" si="85"/>
        <v/>
      </c>
      <c r="J508" s="32" t="str">
        <f t="shared" ca="1" si="86"/>
        <v/>
      </c>
      <c r="K508" s="77" t="str">
        <f t="shared" ca="1" si="87"/>
        <v/>
      </c>
      <c r="S508" s="159" t="str">
        <f t="shared" si="78"/>
        <v/>
      </c>
      <c r="T508" s="159" t="str">
        <f t="shared" si="79"/>
        <v/>
      </c>
    </row>
    <row r="509" spans="1:20">
      <c r="A509" s="164" t="str">
        <f t="shared" ca="1" si="81"/>
        <v/>
      </c>
      <c r="B509" s="44" t="str">
        <f ca="1">IF(COUNTIF($U$2:U1494,A509)=1,VLOOKUP(A509,M:N,2), IF(COUNTIF($U$2:U1494,A509)=0,$B$9,""))</f>
        <v/>
      </c>
      <c r="C509" s="31" t="str">
        <f t="shared" ca="1" si="80"/>
        <v/>
      </c>
      <c r="D509" s="32" t="str">
        <f t="shared" ca="1" si="82"/>
        <v/>
      </c>
      <c r="E509" s="44" t="str">
        <f ca="1">IF(COUNTIF($U$2:U1494,A509)=1,VLOOKUP(A509,O:P,2), IF(COUNTIF($U$2:U1494,A509)=0,$C$9,""))</f>
        <v/>
      </c>
      <c r="F509" s="31" t="str">
        <f t="shared" ca="1" si="83"/>
        <v/>
      </c>
      <c r="G509" s="32" t="str">
        <f t="shared" ca="1" si="84"/>
        <v/>
      </c>
      <c r="H509" s="44" t="str">
        <f ca="1">IF(COUNTIF($U$2:U1494,A509)=1,VLOOKUP(A509,Q:R,2), IF(COUNTIF($U$2:U1494,A509)=0,$D$9,""))</f>
        <v/>
      </c>
      <c r="I509" s="31" t="str">
        <f t="shared" ca="1" si="85"/>
        <v/>
      </c>
      <c r="J509" s="32" t="str">
        <f t="shared" ca="1" si="86"/>
        <v/>
      </c>
      <c r="K509" s="77" t="str">
        <f t="shared" ca="1" si="87"/>
        <v/>
      </c>
      <c r="S509" s="159" t="str">
        <f t="shared" si="78"/>
        <v/>
      </c>
      <c r="T509" s="159" t="str">
        <f t="shared" si="79"/>
        <v/>
      </c>
    </row>
    <row r="510" spans="1:20">
      <c r="A510" s="164" t="str">
        <f t="shared" ca="1" si="81"/>
        <v/>
      </c>
      <c r="B510" s="44" t="str">
        <f ca="1">IF(COUNTIF($U$2:U1495,A510)=1,VLOOKUP(A510,M:N,2), IF(COUNTIF($U$2:U1495,A510)=0,$B$9,""))</f>
        <v/>
      </c>
      <c r="C510" s="31" t="str">
        <f t="shared" ca="1" si="80"/>
        <v/>
      </c>
      <c r="D510" s="32" t="str">
        <f t="shared" ca="1" si="82"/>
        <v/>
      </c>
      <c r="E510" s="44" t="str">
        <f ca="1">IF(COUNTIF($U$2:U1495,A510)=1,VLOOKUP(A510,O:P,2), IF(COUNTIF($U$2:U1495,A510)=0,$C$9,""))</f>
        <v/>
      </c>
      <c r="F510" s="31" t="str">
        <f t="shared" ca="1" si="83"/>
        <v/>
      </c>
      <c r="G510" s="32" t="str">
        <f t="shared" ca="1" si="84"/>
        <v/>
      </c>
      <c r="H510" s="44" t="str">
        <f ca="1">IF(COUNTIF($U$2:U1495,A510)=1,VLOOKUP(A510,Q:R,2), IF(COUNTIF($U$2:U1495,A510)=0,$D$9,""))</f>
        <v/>
      </c>
      <c r="I510" s="31" t="str">
        <f t="shared" ca="1" si="85"/>
        <v/>
      </c>
      <c r="J510" s="32" t="str">
        <f t="shared" ca="1" si="86"/>
        <v/>
      </c>
      <c r="K510" s="77" t="str">
        <f t="shared" ca="1" si="87"/>
        <v/>
      </c>
      <c r="S510" s="159" t="str">
        <f t="shared" si="78"/>
        <v/>
      </c>
      <c r="T510" s="159" t="str">
        <f t="shared" si="79"/>
        <v/>
      </c>
    </row>
    <row r="511" spans="1:20">
      <c r="A511" s="164" t="str">
        <f t="shared" ca="1" si="81"/>
        <v/>
      </c>
      <c r="B511" s="44" t="str">
        <f ca="1">IF(COUNTIF($U$2:U1496,A511)=1,VLOOKUP(A511,M:N,2), IF(COUNTIF($U$2:U1496,A511)=0,$B$9,""))</f>
        <v/>
      </c>
      <c r="C511" s="31" t="str">
        <f t="shared" ca="1" si="80"/>
        <v/>
      </c>
      <c r="D511" s="32" t="str">
        <f t="shared" ca="1" si="82"/>
        <v/>
      </c>
      <c r="E511" s="44" t="str">
        <f ca="1">IF(COUNTIF($U$2:U1496,A511)=1,VLOOKUP(A511,O:P,2), IF(COUNTIF($U$2:U1496,A511)=0,$C$9,""))</f>
        <v/>
      </c>
      <c r="F511" s="31" t="str">
        <f t="shared" ca="1" si="83"/>
        <v/>
      </c>
      <c r="G511" s="32" t="str">
        <f t="shared" ca="1" si="84"/>
        <v/>
      </c>
      <c r="H511" s="44" t="str">
        <f ca="1">IF(COUNTIF($U$2:U1496,A511)=1,VLOOKUP(A511,Q:R,2), IF(COUNTIF($U$2:U1496,A511)=0,$D$9,""))</f>
        <v/>
      </c>
      <c r="I511" s="31" t="str">
        <f t="shared" ca="1" si="85"/>
        <v/>
      </c>
      <c r="J511" s="32" t="str">
        <f t="shared" ca="1" si="86"/>
        <v/>
      </c>
      <c r="K511" s="77" t="str">
        <f t="shared" ca="1" si="87"/>
        <v/>
      </c>
      <c r="S511" s="159" t="str">
        <f t="shared" si="78"/>
        <v/>
      </c>
      <c r="T511" s="159" t="str">
        <f t="shared" si="79"/>
        <v/>
      </c>
    </row>
    <row r="512" spans="1:20">
      <c r="A512" s="164" t="str">
        <f t="shared" ca="1" si="81"/>
        <v/>
      </c>
      <c r="B512" s="44" t="str">
        <f ca="1">IF(COUNTIF($U$2:U1497,A512)=1,VLOOKUP(A512,M:N,2), IF(COUNTIF($U$2:U1497,A512)=0,$B$9,""))</f>
        <v/>
      </c>
      <c r="C512" s="31" t="str">
        <f t="shared" ca="1" si="80"/>
        <v/>
      </c>
      <c r="D512" s="32" t="str">
        <f t="shared" ca="1" si="82"/>
        <v/>
      </c>
      <c r="E512" s="44" t="str">
        <f ca="1">IF(COUNTIF($U$2:U1497,A512)=1,VLOOKUP(A512,O:P,2), IF(COUNTIF($U$2:U1497,A512)=0,$C$9,""))</f>
        <v/>
      </c>
      <c r="F512" s="31" t="str">
        <f t="shared" ca="1" si="83"/>
        <v/>
      </c>
      <c r="G512" s="32" t="str">
        <f t="shared" ca="1" si="84"/>
        <v/>
      </c>
      <c r="H512" s="44" t="str">
        <f ca="1">IF(COUNTIF($U$2:U1497,A512)=1,VLOOKUP(A512,Q:R,2), IF(COUNTIF($U$2:U1497,A512)=0,$D$9,""))</f>
        <v/>
      </c>
      <c r="I512" s="31" t="str">
        <f t="shared" ca="1" si="85"/>
        <v/>
      </c>
      <c r="J512" s="32" t="str">
        <f t="shared" ca="1" si="86"/>
        <v/>
      </c>
      <c r="K512" s="77" t="str">
        <f t="shared" ca="1" si="87"/>
        <v/>
      </c>
      <c r="S512" s="159" t="str">
        <f t="shared" si="78"/>
        <v/>
      </c>
      <c r="T512" s="159" t="str">
        <f t="shared" si="79"/>
        <v/>
      </c>
    </row>
    <row r="513" spans="1:20">
      <c r="A513" s="164" t="str">
        <f t="shared" ca="1" si="81"/>
        <v/>
      </c>
      <c r="B513" s="44" t="str">
        <f ca="1">IF(COUNTIF($U$2:U1498,A513)=1,VLOOKUP(A513,M:N,2), IF(COUNTIF($U$2:U1498,A513)=0,$B$9,""))</f>
        <v/>
      </c>
      <c r="C513" s="31" t="str">
        <f t="shared" ca="1" si="80"/>
        <v/>
      </c>
      <c r="D513" s="32" t="str">
        <f t="shared" ca="1" si="82"/>
        <v/>
      </c>
      <c r="E513" s="44" t="str">
        <f ca="1">IF(COUNTIF($U$2:U1498,A513)=1,VLOOKUP(A513,O:P,2), IF(COUNTIF($U$2:U1498,A513)=0,$C$9,""))</f>
        <v/>
      </c>
      <c r="F513" s="31" t="str">
        <f t="shared" ca="1" si="83"/>
        <v/>
      </c>
      <c r="G513" s="32" t="str">
        <f t="shared" ca="1" si="84"/>
        <v/>
      </c>
      <c r="H513" s="44" t="str">
        <f ca="1">IF(COUNTIF($U$2:U1498,A513)=1,VLOOKUP(A513,Q:R,2), IF(COUNTIF($U$2:U1498,A513)=0,$D$9,""))</f>
        <v/>
      </c>
      <c r="I513" s="31" t="str">
        <f t="shared" ca="1" si="85"/>
        <v/>
      </c>
      <c r="J513" s="32" t="str">
        <f t="shared" ca="1" si="86"/>
        <v/>
      </c>
      <c r="K513" s="77" t="str">
        <f t="shared" ca="1" si="87"/>
        <v/>
      </c>
      <c r="S513" s="159" t="str">
        <f t="shared" si="78"/>
        <v/>
      </c>
      <c r="T513" s="159" t="str">
        <f t="shared" si="79"/>
        <v/>
      </c>
    </row>
    <row r="514" spans="1:20">
      <c r="A514" s="164" t="str">
        <f t="shared" ca="1" si="81"/>
        <v/>
      </c>
      <c r="B514" s="44" t="str">
        <f ca="1">IF(COUNTIF($U$2:U1499,A514)=1,VLOOKUP(A514,M:N,2), IF(COUNTIF($U$2:U1499,A514)=0,$B$9,""))</f>
        <v/>
      </c>
      <c r="C514" s="31" t="str">
        <f t="shared" ca="1" si="80"/>
        <v/>
      </c>
      <c r="D514" s="32" t="str">
        <f t="shared" ca="1" si="82"/>
        <v/>
      </c>
      <c r="E514" s="44" t="str">
        <f ca="1">IF(COUNTIF($U$2:U1499,A514)=1,VLOOKUP(A514,O:P,2), IF(COUNTIF($U$2:U1499,A514)=0,$C$9,""))</f>
        <v/>
      </c>
      <c r="F514" s="31" t="str">
        <f t="shared" ca="1" si="83"/>
        <v/>
      </c>
      <c r="G514" s="32" t="str">
        <f t="shared" ca="1" si="84"/>
        <v/>
      </c>
      <c r="H514" s="44" t="str">
        <f ca="1">IF(COUNTIF($U$2:U1499,A514)=1,VLOOKUP(A514,Q:R,2), IF(COUNTIF($U$2:U1499,A514)=0,$D$9,""))</f>
        <v/>
      </c>
      <c r="I514" s="31" t="str">
        <f t="shared" ca="1" si="85"/>
        <v/>
      </c>
      <c r="J514" s="32" t="str">
        <f t="shared" ca="1" si="86"/>
        <v/>
      </c>
      <c r="K514" s="77" t="str">
        <f t="shared" ca="1" si="87"/>
        <v/>
      </c>
      <c r="S514" s="159" t="str">
        <f t="shared" si="78"/>
        <v/>
      </c>
      <c r="T514" s="159" t="str">
        <f t="shared" si="79"/>
        <v/>
      </c>
    </row>
    <row r="515" spans="1:20">
      <c r="A515" s="164" t="str">
        <f t="shared" ca="1" si="81"/>
        <v/>
      </c>
      <c r="B515" s="44" t="str">
        <f ca="1">IF(COUNTIF($U$2:U1500,A515)=1,VLOOKUP(A515,M:N,2), IF(COUNTIF($U$2:U1500,A515)=0,$B$9,""))</f>
        <v/>
      </c>
      <c r="C515" s="31" t="str">
        <f t="shared" ca="1" si="80"/>
        <v/>
      </c>
      <c r="D515" s="32" t="str">
        <f t="shared" ca="1" si="82"/>
        <v/>
      </c>
      <c r="E515" s="44" t="str">
        <f ca="1">IF(COUNTIF($U$2:U1500,A515)=1,VLOOKUP(A515,O:P,2), IF(COUNTIF($U$2:U1500,A515)=0,$C$9,""))</f>
        <v/>
      </c>
      <c r="F515" s="31" t="str">
        <f t="shared" ca="1" si="83"/>
        <v/>
      </c>
      <c r="G515" s="32" t="str">
        <f t="shared" ca="1" si="84"/>
        <v/>
      </c>
      <c r="H515" s="44" t="str">
        <f ca="1">IF(COUNTIF($U$2:U1500,A515)=1,VLOOKUP(A515,Q:R,2), IF(COUNTIF($U$2:U1500,A515)=0,$D$9,""))</f>
        <v/>
      </c>
      <c r="I515" s="31" t="str">
        <f t="shared" ca="1" si="85"/>
        <v/>
      </c>
      <c r="J515" s="32" t="str">
        <f t="shared" ca="1" si="86"/>
        <v/>
      </c>
      <c r="K515" s="77" t="str">
        <f t="shared" ca="1" si="87"/>
        <v/>
      </c>
      <c r="S515" s="159" t="str">
        <f t="shared" si="78"/>
        <v/>
      </c>
      <c r="T515" s="159" t="str">
        <f t="shared" si="79"/>
        <v/>
      </c>
    </row>
    <row r="516" spans="1:20">
      <c r="A516" s="164" t="str">
        <f t="shared" ca="1" si="81"/>
        <v/>
      </c>
      <c r="B516" s="44" t="str">
        <f ca="1">IF(COUNTIF($U$2:U1501,A516)=1,VLOOKUP(A516,M:N,2), IF(COUNTIF($U$2:U1501,A516)=0,$B$9,""))</f>
        <v/>
      </c>
      <c r="C516" s="31" t="str">
        <f t="shared" ca="1" si="80"/>
        <v/>
      </c>
      <c r="D516" s="32" t="str">
        <f t="shared" ca="1" si="82"/>
        <v/>
      </c>
      <c r="E516" s="44" t="str">
        <f ca="1">IF(COUNTIF($U$2:U1501,A516)=1,VLOOKUP(A516,O:P,2), IF(COUNTIF($U$2:U1501,A516)=0,$C$9,""))</f>
        <v/>
      </c>
      <c r="F516" s="31" t="str">
        <f t="shared" ca="1" si="83"/>
        <v/>
      </c>
      <c r="G516" s="32" t="str">
        <f t="shared" ca="1" si="84"/>
        <v/>
      </c>
      <c r="H516" s="44" t="str">
        <f ca="1">IF(COUNTIF($U$2:U1501,A516)=1,VLOOKUP(A516,Q:R,2), IF(COUNTIF($U$2:U1501,A516)=0,$D$9,""))</f>
        <v/>
      </c>
      <c r="I516" s="31" t="str">
        <f t="shared" ca="1" si="85"/>
        <v/>
      </c>
      <c r="J516" s="32" t="str">
        <f t="shared" ca="1" si="86"/>
        <v/>
      </c>
      <c r="K516" s="77" t="str">
        <f t="shared" ca="1" si="87"/>
        <v/>
      </c>
      <c r="S516" s="159" t="str">
        <f t="shared" ref="S516:S567" si="88">IF(COUNTIF(O:O,M516)*COUNTIF(Q:Q,M516),M516,"")</f>
        <v/>
      </c>
      <c r="T516" s="159" t="str">
        <f t="shared" ref="T516:T567" si="89">IF(S516&gt;$A$14,S516,"")</f>
        <v/>
      </c>
    </row>
    <row r="517" spans="1:20">
      <c r="A517" s="164" t="str">
        <f t="shared" ca="1" si="81"/>
        <v/>
      </c>
      <c r="B517" s="44" t="str">
        <f ca="1">IF(COUNTIF($U$2:U1502,A517)=1,VLOOKUP(A517,M:N,2), IF(COUNTIF($U$2:U1502,A517)=0,$B$9,""))</f>
        <v/>
      </c>
      <c r="C517" s="31" t="str">
        <f t="shared" ca="1" si="80"/>
        <v/>
      </c>
      <c r="D517" s="32" t="str">
        <f t="shared" ca="1" si="82"/>
        <v/>
      </c>
      <c r="E517" s="44" t="str">
        <f ca="1">IF(COUNTIF($U$2:U1502,A517)=1,VLOOKUP(A517,O:P,2), IF(COUNTIF($U$2:U1502,A517)=0,$C$9,""))</f>
        <v/>
      </c>
      <c r="F517" s="31" t="str">
        <f t="shared" ca="1" si="83"/>
        <v/>
      </c>
      <c r="G517" s="32" t="str">
        <f t="shared" ca="1" si="84"/>
        <v/>
      </c>
      <c r="H517" s="44" t="str">
        <f ca="1">IF(COUNTIF($U$2:U1502,A517)=1,VLOOKUP(A517,Q:R,2), IF(COUNTIF($U$2:U1502,A517)=0,$D$9,""))</f>
        <v/>
      </c>
      <c r="I517" s="31" t="str">
        <f t="shared" ca="1" si="85"/>
        <v/>
      </c>
      <c r="J517" s="32" t="str">
        <f t="shared" ca="1" si="86"/>
        <v/>
      </c>
      <c r="K517" s="77" t="str">
        <f t="shared" ca="1" si="87"/>
        <v/>
      </c>
      <c r="S517" s="159" t="str">
        <f t="shared" si="88"/>
        <v/>
      </c>
      <c r="T517" s="159" t="str">
        <f t="shared" si="89"/>
        <v/>
      </c>
    </row>
    <row r="518" spans="1:20">
      <c r="A518" s="164" t="str">
        <f t="shared" ca="1" si="81"/>
        <v/>
      </c>
      <c r="B518" s="44" t="str">
        <f ca="1">IF(COUNTIF($U$2:U1503,A518)=1,VLOOKUP(A518,M:N,2), IF(COUNTIF($U$2:U1503,A518)=0,$B$9,""))</f>
        <v/>
      </c>
      <c r="C518" s="31" t="str">
        <f t="shared" ca="1" si="80"/>
        <v/>
      </c>
      <c r="D518" s="32" t="str">
        <f t="shared" ca="1" si="82"/>
        <v/>
      </c>
      <c r="E518" s="44" t="str">
        <f ca="1">IF(COUNTIF($U$2:U1503,A518)=1,VLOOKUP(A518,O:P,2), IF(COUNTIF($U$2:U1503,A518)=0,$C$9,""))</f>
        <v/>
      </c>
      <c r="F518" s="31" t="str">
        <f t="shared" ca="1" si="83"/>
        <v/>
      </c>
      <c r="G518" s="32" t="str">
        <f t="shared" ca="1" si="84"/>
        <v/>
      </c>
      <c r="H518" s="44" t="str">
        <f ca="1">IF(COUNTIF($U$2:U1503,A518)=1,VLOOKUP(A518,Q:R,2), IF(COUNTIF($U$2:U1503,A518)=0,$D$9,""))</f>
        <v/>
      </c>
      <c r="I518" s="31" t="str">
        <f t="shared" ca="1" si="85"/>
        <v/>
      </c>
      <c r="J518" s="32" t="str">
        <f t="shared" ca="1" si="86"/>
        <v/>
      </c>
      <c r="K518" s="77" t="str">
        <f t="shared" ca="1" si="87"/>
        <v/>
      </c>
      <c r="S518" s="159" t="str">
        <f t="shared" si="88"/>
        <v/>
      </c>
      <c r="T518" s="159" t="str">
        <f t="shared" si="89"/>
        <v/>
      </c>
    </row>
    <row r="519" spans="1:20">
      <c r="A519" s="164" t="str">
        <f t="shared" ca="1" si="81"/>
        <v/>
      </c>
      <c r="B519" s="44" t="str">
        <f ca="1">IF(COUNTIF($U$2:U1504,A519)=1,VLOOKUP(A519,M:N,2), IF(COUNTIF($U$2:U1504,A519)=0,$B$9,""))</f>
        <v/>
      </c>
      <c r="C519" s="31" t="str">
        <f t="shared" ca="1" si="80"/>
        <v/>
      </c>
      <c r="D519" s="32" t="str">
        <f t="shared" ca="1" si="82"/>
        <v/>
      </c>
      <c r="E519" s="44" t="str">
        <f ca="1">IF(COUNTIF($U$2:U1504,A519)=1,VLOOKUP(A519,O:P,2), IF(COUNTIF($U$2:U1504,A519)=0,$C$9,""))</f>
        <v/>
      </c>
      <c r="F519" s="31" t="str">
        <f t="shared" ca="1" si="83"/>
        <v/>
      </c>
      <c r="G519" s="32" t="str">
        <f t="shared" ca="1" si="84"/>
        <v/>
      </c>
      <c r="H519" s="44" t="str">
        <f ca="1">IF(COUNTIF($U$2:U1504,A519)=1,VLOOKUP(A519,Q:R,2), IF(COUNTIF($U$2:U1504,A519)=0,$D$9,""))</f>
        <v/>
      </c>
      <c r="I519" s="31" t="str">
        <f t="shared" ca="1" si="85"/>
        <v/>
      </c>
      <c r="J519" s="32" t="str">
        <f t="shared" ca="1" si="86"/>
        <v/>
      </c>
      <c r="K519" s="77" t="str">
        <f t="shared" ca="1" si="87"/>
        <v/>
      </c>
      <c r="S519" s="159" t="str">
        <f t="shared" si="88"/>
        <v/>
      </c>
      <c r="T519" s="159" t="str">
        <f t="shared" si="89"/>
        <v/>
      </c>
    </row>
    <row r="520" spans="1:20">
      <c r="A520" s="164" t="str">
        <f t="shared" ca="1" si="81"/>
        <v/>
      </c>
      <c r="B520" s="44" t="str">
        <f ca="1">IF(COUNTIF($U$2:U1505,A520)=1,VLOOKUP(A520,M:N,2), IF(COUNTIF($U$2:U1505,A520)=0,$B$9,""))</f>
        <v/>
      </c>
      <c r="C520" s="31" t="str">
        <f t="shared" ca="1" si="80"/>
        <v/>
      </c>
      <c r="D520" s="32" t="str">
        <f t="shared" ca="1" si="82"/>
        <v/>
      </c>
      <c r="E520" s="44" t="str">
        <f ca="1">IF(COUNTIF($U$2:U1505,A520)=1,VLOOKUP(A520,O:P,2), IF(COUNTIF($U$2:U1505,A520)=0,$C$9,""))</f>
        <v/>
      </c>
      <c r="F520" s="31" t="str">
        <f t="shared" ca="1" si="83"/>
        <v/>
      </c>
      <c r="G520" s="32" t="str">
        <f t="shared" ca="1" si="84"/>
        <v/>
      </c>
      <c r="H520" s="44" t="str">
        <f ca="1">IF(COUNTIF($U$2:U1505,A520)=1,VLOOKUP(A520,Q:R,2), IF(COUNTIF($U$2:U1505,A520)=0,$D$9,""))</f>
        <v/>
      </c>
      <c r="I520" s="31" t="str">
        <f t="shared" ca="1" si="85"/>
        <v/>
      </c>
      <c r="J520" s="32" t="str">
        <f t="shared" ca="1" si="86"/>
        <v/>
      </c>
      <c r="K520" s="77" t="str">
        <f t="shared" ca="1" si="87"/>
        <v/>
      </c>
      <c r="S520" s="159" t="str">
        <f t="shared" si="88"/>
        <v/>
      </c>
      <c r="T520" s="159" t="str">
        <f t="shared" si="89"/>
        <v/>
      </c>
    </row>
    <row r="521" spans="1:20">
      <c r="A521" s="164" t="str">
        <f t="shared" ca="1" si="81"/>
        <v/>
      </c>
      <c r="B521" s="44" t="str">
        <f ca="1">IF(COUNTIF($U$2:U1506,A521)=1,VLOOKUP(A521,M:N,2), IF(COUNTIF($U$2:U1506,A521)=0,$B$9,""))</f>
        <v/>
      </c>
      <c r="C521" s="31" t="str">
        <f t="shared" ca="1" si="80"/>
        <v/>
      </c>
      <c r="D521" s="32" t="str">
        <f t="shared" ca="1" si="82"/>
        <v/>
      </c>
      <c r="E521" s="44" t="str">
        <f ca="1">IF(COUNTIF($U$2:U1506,A521)=1,VLOOKUP(A521,O:P,2), IF(COUNTIF($U$2:U1506,A521)=0,$C$9,""))</f>
        <v/>
      </c>
      <c r="F521" s="31" t="str">
        <f t="shared" ca="1" si="83"/>
        <v/>
      </c>
      <c r="G521" s="32" t="str">
        <f t="shared" ca="1" si="84"/>
        <v/>
      </c>
      <c r="H521" s="44" t="str">
        <f ca="1">IF(COUNTIF($U$2:U1506,A521)=1,VLOOKUP(A521,Q:R,2), IF(COUNTIF($U$2:U1506,A521)=0,$D$9,""))</f>
        <v/>
      </c>
      <c r="I521" s="31" t="str">
        <f t="shared" ca="1" si="85"/>
        <v/>
      </c>
      <c r="J521" s="32" t="str">
        <f t="shared" ca="1" si="86"/>
        <v/>
      </c>
      <c r="K521" s="77" t="str">
        <f t="shared" ca="1" si="87"/>
        <v/>
      </c>
      <c r="S521" s="159" t="str">
        <f t="shared" si="88"/>
        <v/>
      </c>
      <c r="T521" s="159" t="str">
        <f t="shared" si="89"/>
        <v/>
      </c>
    </row>
    <row r="522" spans="1:20">
      <c r="A522" s="164" t="str">
        <f t="shared" ca="1" si="81"/>
        <v/>
      </c>
      <c r="B522" s="44" t="str">
        <f ca="1">IF(COUNTIF($U$2:U1507,A522)=1,VLOOKUP(A522,M:N,2), IF(COUNTIF($U$2:U1507,A522)=0,$B$9,""))</f>
        <v/>
      </c>
      <c r="C522" s="31" t="str">
        <f t="shared" ca="1" si="80"/>
        <v/>
      </c>
      <c r="D522" s="32" t="str">
        <f t="shared" ca="1" si="82"/>
        <v/>
      </c>
      <c r="E522" s="44" t="str">
        <f ca="1">IF(COUNTIF($U$2:U1507,A522)=1,VLOOKUP(A522,O:P,2), IF(COUNTIF($U$2:U1507,A522)=0,$C$9,""))</f>
        <v/>
      </c>
      <c r="F522" s="31" t="str">
        <f t="shared" ca="1" si="83"/>
        <v/>
      </c>
      <c r="G522" s="32" t="str">
        <f t="shared" ca="1" si="84"/>
        <v/>
      </c>
      <c r="H522" s="44" t="str">
        <f ca="1">IF(COUNTIF($U$2:U1507,A522)=1,VLOOKUP(A522,Q:R,2), IF(COUNTIF($U$2:U1507,A522)=0,$D$9,""))</f>
        <v/>
      </c>
      <c r="I522" s="31" t="str">
        <f t="shared" ca="1" si="85"/>
        <v/>
      </c>
      <c r="J522" s="32" t="str">
        <f t="shared" ca="1" si="86"/>
        <v/>
      </c>
      <c r="K522" s="77" t="str">
        <f t="shared" ca="1" si="87"/>
        <v/>
      </c>
      <c r="S522" s="159" t="str">
        <f t="shared" si="88"/>
        <v/>
      </c>
      <c r="T522" s="159" t="str">
        <f t="shared" si="89"/>
        <v/>
      </c>
    </row>
    <row r="523" spans="1:20">
      <c r="A523" s="164" t="str">
        <f t="shared" ca="1" si="81"/>
        <v/>
      </c>
      <c r="B523" s="44" t="str">
        <f ca="1">IF(COUNTIF($U$2:U1508,A523)=1,VLOOKUP(A523,M:N,2), IF(COUNTIF($U$2:U1508,A523)=0,$B$9,""))</f>
        <v/>
      </c>
      <c r="C523" s="31" t="str">
        <f t="shared" ca="1" si="80"/>
        <v/>
      </c>
      <c r="D523" s="32" t="str">
        <f t="shared" ca="1" si="82"/>
        <v/>
      </c>
      <c r="E523" s="44" t="str">
        <f ca="1">IF(COUNTIF($U$2:U1508,A523)=1,VLOOKUP(A523,O:P,2), IF(COUNTIF($U$2:U1508,A523)=0,$C$9,""))</f>
        <v/>
      </c>
      <c r="F523" s="31" t="str">
        <f t="shared" ca="1" si="83"/>
        <v/>
      </c>
      <c r="G523" s="32" t="str">
        <f t="shared" ca="1" si="84"/>
        <v/>
      </c>
      <c r="H523" s="44" t="str">
        <f ca="1">IF(COUNTIF($U$2:U1508,A523)=1,VLOOKUP(A523,Q:R,2), IF(COUNTIF($U$2:U1508,A523)=0,$D$9,""))</f>
        <v/>
      </c>
      <c r="I523" s="31" t="str">
        <f t="shared" ca="1" si="85"/>
        <v/>
      </c>
      <c r="J523" s="32" t="str">
        <f t="shared" ca="1" si="86"/>
        <v/>
      </c>
      <c r="K523" s="77" t="str">
        <f t="shared" ca="1" si="87"/>
        <v/>
      </c>
      <c r="S523" s="159" t="str">
        <f t="shared" si="88"/>
        <v/>
      </c>
      <c r="T523" s="159" t="str">
        <f t="shared" si="89"/>
        <v/>
      </c>
    </row>
    <row r="524" spans="1:20">
      <c r="A524" s="164" t="str">
        <f t="shared" ca="1" si="81"/>
        <v/>
      </c>
      <c r="B524" s="44" t="str">
        <f ca="1">IF(COUNTIF($U$2:U1509,A524)=1,VLOOKUP(A524,M:N,2), IF(COUNTIF($U$2:U1509,A524)=0,$B$9,""))</f>
        <v/>
      </c>
      <c r="C524" s="31" t="str">
        <f t="shared" ca="1" si="80"/>
        <v/>
      </c>
      <c r="D524" s="32" t="str">
        <f t="shared" ca="1" si="82"/>
        <v/>
      </c>
      <c r="E524" s="44" t="str">
        <f ca="1">IF(COUNTIF($U$2:U1509,A524)=1,VLOOKUP(A524,O:P,2), IF(COUNTIF($U$2:U1509,A524)=0,$C$9,""))</f>
        <v/>
      </c>
      <c r="F524" s="31" t="str">
        <f t="shared" ca="1" si="83"/>
        <v/>
      </c>
      <c r="G524" s="32" t="str">
        <f t="shared" ca="1" si="84"/>
        <v/>
      </c>
      <c r="H524" s="44" t="str">
        <f ca="1">IF(COUNTIF($U$2:U1509,A524)=1,VLOOKUP(A524,Q:R,2), IF(COUNTIF($U$2:U1509,A524)=0,$D$9,""))</f>
        <v/>
      </c>
      <c r="I524" s="31" t="str">
        <f t="shared" ca="1" si="85"/>
        <v/>
      </c>
      <c r="J524" s="32" t="str">
        <f t="shared" ca="1" si="86"/>
        <v/>
      </c>
      <c r="K524" s="77" t="str">
        <f t="shared" ca="1" si="87"/>
        <v/>
      </c>
      <c r="S524" s="159" t="str">
        <f t="shared" si="88"/>
        <v/>
      </c>
      <c r="T524" s="159" t="str">
        <f t="shared" si="89"/>
        <v/>
      </c>
    </row>
    <row r="525" spans="1:20">
      <c r="A525" s="164" t="str">
        <f t="shared" ca="1" si="81"/>
        <v/>
      </c>
      <c r="B525" s="44" t="str">
        <f ca="1">IF(COUNTIF($U$2:U1510,A525)=1,VLOOKUP(A525,M:N,2), IF(COUNTIF($U$2:U1510,A525)=0,$B$9,""))</f>
        <v/>
      </c>
      <c r="C525" s="31" t="str">
        <f t="shared" ca="1" si="80"/>
        <v/>
      </c>
      <c r="D525" s="32" t="str">
        <f t="shared" ca="1" si="82"/>
        <v/>
      </c>
      <c r="E525" s="44" t="str">
        <f ca="1">IF(COUNTIF($U$2:U1510,A525)=1,VLOOKUP(A525,O:P,2), IF(COUNTIF($U$2:U1510,A525)=0,$C$9,""))</f>
        <v/>
      </c>
      <c r="F525" s="31" t="str">
        <f t="shared" ca="1" si="83"/>
        <v/>
      </c>
      <c r="G525" s="32" t="str">
        <f t="shared" ca="1" si="84"/>
        <v/>
      </c>
      <c r="H525" s="44" t="str">
        <f ca="1">IF(COUNTIF($U$2:U1510,A525)=1,VLOOKUP(A525,Q:R,2), IF(COUNTIF($U$2:U1510,A525)=0,$D$9,""))</f>
        <v/>
      </c>
      <c r="I525" s="31" t="str">
        <f t="shared" ca="1" si="85"/>
        <v/>
      </c>
      <c r="J525" s="32" t="str">
        <f t="shared" ca="1" si="86"/>
        <v/>
      </c>
      <c r="K525" s="77" t="str">
        <f t="shared" ca="1" si="87"/>
        <v/>
      </c>
      <c r="S525" s="159" t="str">
        <f t="shared" si="88"/>
        <v/>
      </c>
      <c r="T525" s="159" t="str">
        <f t="shared" si="89"/>
        <v/>
      </c>
    </row>
    <row r="526" spans="1:20">
      <c r="A526" s="164" t="str">
        <f t="shared" ca="1" si="81"/>
        <v/>
      </c>
      <c r="B526" s="44" t="str">
        <f ca="1">IF(COUNTIF($U$2:U1511,A526)=1,VLOOKUP(A526,M:N,2), IF(COUNTIF($U$2:U1511,A526)=0,$B$9,""))</f>
        <v/>
      </c>
      <c r="C526" s="31" t="str">
        <f t="shared" ca="1" si="80"/>
        <v/>
      </c>
      <c r="D526" s="32" t="str">
        <f t="shared" ca="1" si="82"/>
        <v/>
      </c>
      <c r="E526" s="44" t="str">
        <f ca="1">IF(COUNTIF($U$2:U1511,A526)=1,VLOOKUP(A526,O:P,2), IF(COUNTIF($U$2:U1511,A526)=0,$C$9,""))</f>
        <v/>
      </c>
      <c r="F526" s="31" t="str">
        <f t="shared" ca="1" si="83"/>
        <v/>
      </c>
      <c r="G526" s="32" t="str">
        <f t="shared" ca="1" si="84"/>
        <v/>
      </c>
      <c r="H526" s="44" t="str">
        <f ca="1">IF(COUNTIF($U$2:U1511,A526)=1,VLOOKUP(A526,Q:R,2), IF(COUNTIF($U$2:U1511,A526)=0,$D$9,""))</f>
        <v/>
      </c>
      <c r="I526" s="31" t="str">
        <f t="shared" ca="1" si="85"/>
        <v/>
      </c>
      <c r="J526" s="32" t="str">
        <f t="shared" ca="1" si="86"/>
        <v/>
      </c>
      <c r="K526" s="77" t="str">
        <f t="shared" ca="1" si="87"/>
        <v/>
      </c>
      <c r="S526" s="159" t="str">
        <f t="shared" si="88"/>
        <v/>
      </c>
      <c r="T526" s="159" t="str">
        <f t="shared" si="89"/>
        <v/>
      </c>
    </row>
    <row r="527" spans="1:20">
      <c r="A527" s="164" t="str">
        <f t="shared" ca="1" si="81"/>
        <v/>
      </c>
      <c r="B527" s="44" t="str">
        <f ca="1">IF(COUNTIF($U$2:U1512,A527)=1,VLOOKUP(A527,M:N,2), IF(COUNTIF($U$2:U1512,A527)=0,$B$9,""))</f>
        <v/>
      </c>
      <c r="C527" s="31" t="str">
        <f t="shared" ca="1" si="80"/>
        <v/>
      </c>
      <c r="D527" s="32" t="str">
        <f t="shared" ca="1" si="82"/>
        <v/>
      </c>
      <c r="E527" s="44" t="str">
        <f ca="1">IF(COUNTIF($U$2:U1512,A527)=1,VLOOKUP(A527,O:P,2), IF(COUNTIF($U$2:U1512,A527)=0,$C$9,""))</f>
        <v/>
      </c>
      <c r="F527" s="31" t="str">
        <f t="shared" ca="1" si="83"/>
        <v/>
      </c>
      <c r="G527" s="32" t="str">
        <f t="shared" ca="1" si="84"/>
        <v/>
      </c>
      <c r="H527" s="44" t="str">
        <f ca="1">IF(COUNTIF($U$2:U1512,A527)=1,VLOOKUP(A527,Q:R,2), IF(COUNTIF($U$2:U1512,A527)=0,$D$9,""))</f>
        <v/>
      </c>
      <c r="I527" s="31" t="str">
        <f t="shared" ca="1" si="85"/>
        <v/>
      </c>
      <c r="J527" s="32" t="str">
        <f t="shared" ca="1" si="86"/>
        <v/>
      </c>
      <c r="K527" s="77" t="str">
        <f t="shared" ca="1" si="87"/>
        <v/>
      </c>
      <c r="S527" s="159" t="str">
        <f t="shared" si="88"/>
        <v/>
      </c>
      <c r="T527" s="159" t="str">
        <f t="shared" si="89"/>
        <v/>
      </c>
    </row>
    <row r="528" spans="1:20">
      <c r="A528" s="164" t="str">
        <f t="shared" ca="1" si="81"/>
        <v/>
      </c>
      <c r="B528" s="44" t="str">
        <f ca="1">IF(COUNTIF($U$2:U1513,A528)=1,VLOOKUP(A528,M:N,2), IF(COUNTIF($U$2:U1513,A528)=0,$B$9,""))</f>
        <v/>
      </c>
      <c r="C528" s="31" t="str">
        <f t="shared" ref="C528:C554" ca="1" si="90">IF(ISERROR(B528-2),"",(B528/$B$14-1)*$B$5)</f>
        <v/>
      </c>
      <c r="D528" s="32" t="str">
        <f t="shared" ca="1" si="82"/>
        <v/>
      </c>
      <c r="E528" s="44" t="str">
        <f ca="1">IF(COUNTIF($U$2:U1513,A528)=1,VLOOKUP(A528,O:P,2), IF(COUNTIF($U$2:U1513,A528)=0,$C$9,""))</f>
        <v/>
      </c>
      <c r="F528" s="31" t="str">
        <f t="shared" ca="1" si="83"/>
        <v/>
      </c>
      <c r="G528" s="32" t="str">
        <f t="shared" ca="1" si="84"/>
        <v/>
      </c>
      <c r="H528" s="44" t="str">
        <f ca="1">IF(COUNTIF($U$2:U1513,A528)=1,VLOOKUP(A528,Q:R,2), IF(COUNTIF($U$2:U1513,A528)=0,$D$9,""))</f>
        <v/>
      </c>
      <c r="I528" s="31" t="str">
        <f t="shared" ca="1" si="85"/>
        <v/>
      </c>
      <c r="J528" s="32" t="str">
        <f t="shared" ca="1" si="86"/>
        <v/>
      </c>
      <c r="K528" s="77" t="str">
        <f t="shared" ca="1" si="87"/>
        <v/>
      </c>
      <c r="S528" s="159" t="str">
        <f t="shared" si="88"/>
        <v/>
      </c>
      <c r="T528" s="159" t="str">
        <f t="shared" si="89"/>
        <v/>
      </c>
    </row>
    <row r="529" spans="1:20">
      <c r="A529" s="164" t="str">
        <f t="shared" ca="1" si="81"/>
        <v/>
      </c>
      <c r="B529" s="44" t="str">
        <f ca="1">IF(COUNTIF($U$2:U1514,A529)=1,VLOOKUP(A529,M:N,2), IF(COUNTIF($U$2:U1514,A529)=0,$B$9,""))</f>
        <v/>
      </c>
      <c r="C529" s="31" t="str">
        <f t="shared" ca="1" si="90"/>
        <v/>
      </c>
      <c r="D529" s="32" t="str">
        <f t="shared" ca="1" si="82"/>
        <v/>
      </c>
      <c r="E529" s="44" t="str">
        <f ca="1">IF(COUNTIF($U$2:U1514,A529)=1,VLOOKUP(A529,O:P,2), IF(COUNTIF($U$2:U1514,A529)=0,$C$9,""))</f>
        <v/>
      </c>
      <c r="F529" s="31" t="str">
        <f t="shared" ca="1" si="83"/>
        <v/>
      </c>
      <c r="G529" s="32" t="str">
        <f t="shared" ca="1" si="84"/>
        <v/>
      </c>
      <c r="H529" s="44" t="str">
        <f ca="1">IF(COUNTIF($U$2:U1514,A529)=1,VLOOKUP(A529,Q:R,2), IF(COUNTIF($U$2:U1514,A529)=0,$D$9,""))</f>
        <v/>
      </c>
      <c r="I529" s="31" t="str">
        <f t="shared" ca="1" si="85"/>
        <v/>
      </c>
      <c r="J529" s="32" t="str">
        <f t="shared" ca="1" si="86"/>
        <v/>
      </c>
      <c r="K529" s="77" t="str">
        <f t="shared" ca="1" si="87"/>
        <v/>
      </c>
      <c r="S529" s="159" t="str">
        <f t="shared" si="88"/>
        <v/>
      </c>
      <c r="T529" s="159" t="str">
        <f t="shared" si="89"/>
        <v/>
      </c>
    </row>
    <row r="530" spans="1:20">
      <c r="A530" s="164" t="str">
        <f t="shared" ca="1" si="81"/>
        <v/>
      </c>
      <c r="B530" s="44" t="str">
        <f ca="1">IF(COUNTIF($U$2:U1515,A530)=1,VLOOKUP(A530,M:N,2), IF(COUNTIF($U$2:U1515,A530)=0,$B$9,""))</f>
        <v/>
      </c>
      <c r="C530" s="31" t="str">
        <f t="shared" ca="1" si="90"/>
        <v/>
      </c>
      <c r="D530" s="32" t="str">
        <f t="shared" ca="1" si="82"/>
        <v/>
      </c>
      <c r="E530" s="44" t="str">
        <f ca="1">IF(COUNTIF($U$2:U1515,A530)=1,VLOOKUP(A530,O:P,2), IF(COUNTIF($U$2:U1515,A530)=0,$C$9,""))</f>
        <v/>
      </c>
      <c r="F530" s="31" t="str">
        <f t="shared" ca="1" si="83"/>
        <v/>
      </c>
      <c r="G530" s="32" t="str">
        <f t="shared" ca="1" si="84"/>
        <v/>
      </c>
      <c r="H530" s="44" t="str">
        <f ca="1">IF(COUNTIF($U$2:U1515,A530)=1,VLOOKUP(A530,Q:R,2), IF(COUNTIF($U$2:U1515,A530)=0,$D$9,""))</f>
        <v/>
      </c>
      <c r="I530" s="31" t="str">
        <f t="shared" ca="1" si="85"/>
        <v/>
      </c>
      <c r="J530" s="32" t="str">
        <f t="shared" ca="1" si="86"/>
        <v/>
      </c>
      <c r="K530" s="77" t="str">
        <f t="shared" ca="1" si="87"/>
        <v/>
      </c>
      <c r="S530" s="159" t="str">
        <f t="shared" si="88"/>
        <v/>
      </c>
      <c r="T530" s="159" t="str">
        <f t="shared" si="89"/>
        <v/>
      </c>
    </row>
    <row r="531" spans="1:20">
      <c r="A531" s="164" t="str">
        <f t="shared" ca="1" si="81"/>
        <v/>
      </c>
      <c r="B531" s="44" t="str">
        <f ca="1">IF(COUNTIF($U$2:U1516,A531)=1,VLOOKUP(A531,M:N,2), IF(COUNTIF($U$2:U1516,A531)=0,$B$9,""))</f>
        <v/>
      </c>
      <c r="C531" s="31" t="str">
        <f t="shared" ca="1" si="90"/>
        <v/>
      </c>
      <c r="D531" s="32" t="str">
        <f t="shared" ca="1" si="82"/>
        <v/>
      </c>
      <c r="E531" s="44" t="str">
        <f ca="1">IF(COUNTIF($U$2:U1516,A531)=1,VLOOKUP(A531,O:P,2), IF(COUNTIF($U$2:U1516,A531)=0,$C$9,""))</f>
        <v/>
      </c>
      <c r="F531" s="31" t="str">
        <f t="shared" ca="1" si="83"/>
        <v/>
      </c>
      <c r="G531" s="32" t="str">
        <f t="shared" ca="1" si="84"/>
        <v/>
      </c>
      <c r="H531" s="44" t="str">
        <f ca="1">IF(COUNTIF($U$2:U1516,A531)=1,VLOOKUP(A531,Q:R,2), IF(COUNTIF($U$2:U1516,A531)=0,$D$9,""))</f>
        <v/>
      </c>
      <c r="I531" s="31" t="str">
        <f t="shared" ca="1" si="85"/>
        <v/>
      </c>
      <c r="J531" s="32" t="str">
        <f t="shared" ca="1" si="86"/>
        <v/>
      </c>
      <c r="K531" s="77" t="str">
        <f t="shared" ca="1" si="87"/>
        <v/>
      </c>
      <c r="S531" s="159" t="str">
        <f t="shared" si="88"/>
        <v/>
      </c>
      <c r="T531" s="159" t="str">
        <f t="shared" si="89"/>
        <v/>
      </c>
    </row>
    <row r="532" spans="1:20">
      <c r="A532" s="164" t="str">
        <f t="shared" ca="1" si="81"/>
        <v/>
      </c>
      <c r="B532" s="44" t="str">
        <f ca="1">IF(COUNTIF($U$2:U1517,A532)=1,VLOOKUP(A532,M:N,2), IF(COUNTIF($U$2:U1517,A532)=0,$B$9,""))</f>
        <v/>
      </c>
      <c r="C532" s="31" t="str">
        <f t="shared" ca="1" si="90"/>
        <v/>
      </c>
      <c r="D532" s="32" t="str">
        <f t="shared" ca="1" si="82"/>
        <v/>
      </c>
      <c r="E532" s="44" t="str">
        <f ca="1">IF(COUNTIF($U$2:U1517,A532)=1,VLOOKUP(A532,O:P,2), IF(COUNTIF($U$2:U1517,A532)=0,$C$9,""))</f>
        <v/>
      </c>
      <c r="F532" s="31" t="str">
        <f t="shared" ca="1" si="83"/>
        <v/>
      </c>
      <c r="G532" s="32" t="str">
        <f t="shared" ca="1" si="84"/>
        <v/>
      </c>
      <c r="H532" s="44" t="str">
        <f ca="1">IF(COUNTIF($U$2:U1517,A532)=1,VLOOKUP(A532,Q:R,2), IF(COUNTIF($U$2:U1517,A532)=0,$D$9,""))</f>
        <v/>
      </c>
      <c r="I532" s="31" t="str">
        <f t="shared" ca="1" si="85"/>
        <v/>
      </c>
      <c r="J532" s="32" t="str">
        <f t="shared" ca="1" si="86"/>
        <v/>
      </c>
      <c r="K532" s="77" t="str">
        <f t="shared" ca="1" si="87"/>
        <v/>
      </c>
      <c r="S532" s="159" t="str">
        <f t="shared" si="88"/>
        <v/>
      </c>
      <c r="T532" s="159" t="str">
        <f t="shared" si="89"/>
        <v/>
      </c>
    </row>
    <row r="533" spans="1:20">
      <c r="A533" s="164" t="str">
        <f t="shared" ca="1" si="81"/>
        <v/>
      </c>
      <c r="B533" s="44" t="str">
        <f ca="1">IF(COUNTIF($U$2:U1518,A533)=1,VLOOKUP(A533,M:N,2), IF(COUNTIF($U$2:U1518,A533)=0,$B$9,""))</f>
        <v/>
      </c>
      <c r="C533" s="31" t="str">
        <f t="shared" ca="1" si="90"/>
        <v/>
      </c>
      <c r="D533" s="32" t="str">
        <f t="shared" ca="1" si="82"/>
        <v/>
      </c>
      <c r="E533" s="44" t="str">
        <f ca="1">IF(COUNTIF($U$2:U1518,A533)=1,VLOOKUP(A533,O:P,2), IF(COUNTIF($U$2:U1518,A533)=0,$C$9,""))</f>
        <v/>
      </c>
      <c r="F533" s="31" t="str">
        <f t="shared" ca="1" si="83"/>
        <v/>
      </c>
      <c r="G533" s="32" t="str">
        <f t="shared" ca="1" si="84"/>
        <v/>
      </c>
      <c r="H533" s="44" t="str">
        <f ca="1">IF(COUNTIF($U$2:U1518,A533)=1,VLOOKUP(A533,Q:R,2), IF(COUNTIF($U$2:U1518,A533)=0,$D$9,""))</f>
        <v/>
      </c>
      <c r="I533" s="31" t="str">
        <f t="shared" ca="1" si="85"/>
        <v/>
      </c>
      <c r="J533" s="32" t="str">
        <f t="shared" ca="1" si="86"/>
        <v/>
      </c>
      <c r="K533" s="77" t="str">
        <f t="shared" ca="1" si="87"/>
        <v/>
      </c>
      <c r="S533" s="159" t="str">
        <f t="shared" si="88"/>
        <v/>
      </c>
      <c r="T533" s="159" t="str">
        <f t="shared" si="89"/>
        <v/>
      </c>
    </row>
    <row r="534" spans="1:20">
      <c r="A534" s="164" t="str">
        <f t="shared" ca="1" si="81"/>
        <v/>
      </c>
      <c r="B534" s="44" t="str">
        <f ca="1">IF(COUNTIF($U$2:U1519,A534)=1,VLOOKUP(A534,M:N,2), IF(COUNTIF($U$2:U1519,A534)=0,$B$9,""))</f>
        <v/>
      </c>
      <c r="C534" s="31" t="str">
        <f t="shared" ca="1" si="90"/>
        <v/>
      </c>
      <c r="D534" s="32" t="str">
        <f t="shared" ca="1" si="82"/>
        <v/>
      </c>
      <c r="E534" s="44" t="str">
        <f ca="1">IF(COUNTIF($U$2:U1519,A534)=1,VLOOKUP(A534,O:P,2), IF(COUNTIF($U$2:U1519,A534)=0,$C$9,""))</f>
        <v/>
      </c>
      <c r="F534" s="31" t="str">
        <f t="shared" ca="1" si="83"/>
        <v/>
      </c>
      <c r="G534" s="32" t="str">
        <f t="shared" ca="1" si="84"/>
        <v/>
      </c>
      <c r="H534" s="44" t="str">
        <f ca="1">IF(COUNTIF($U$2:U1519,A534)=1,VLOOKUP(A534,Q:R,2), IF(COUNTIF($U$2:U1519,A534)=0,$D$9,""))</f>
        <v/>
      </c>
      <c r="I534" s="31" t="str">
        <f t="shared" ca="1" si="85"/>
        <v/>
      </c>
      <c r="J534" s="32" t="str">
        <f t="shared" ca="1" si="86"/>
        <v/>
      </c>
      <c r="K534" s="77" t="str">
        <f t="shared" ca="1" si="87"/>
        <v/>
      </c>
      <c r="S534" s="159" t="str">
        <f t="shared" si="88"/>
        <v/>
      </c>
      <c r="T534" s="159" t="str">
        <f t="shared" si="89"/>
        <v/>
      </c>
    </row>
    <row r="535" spans="1:20">
      <c r="A535" s="164" t="str">
        <f t="shared" ca="1" si="81"/>
        <v/>
      </c>
      <c r="B535" s="44" t="str">
        <f ca="1">IF(COUNTIF($U$2:U1520,A535)=1,VLOOKUP(A535,M:N,2), IF(COUNTIF($U$2:U1520,A535)=0,$B$9,""))</f>
        <v/>
      </c>
      <c r="C535" s="31" t="str">
        <f t="shared" ca="1" si="90"/>
        <v/>
      </c>
      <c r="D535" s="32" t="str">
        <f t="shared" ca="1" si="82"/>
        <v/>
      </c>
      <c r="E535" s="44" t="str">
        <f ca="1">IF(COUNTIF($U$2:U1520,A535)=1,VLOOKUP(A535,O:P,2), IF(COUNTIF($U$2:U1520,A535)=0,$C$9,""))</f>
        <v/>
      </c>
      <c r="F535" s="31" t="str">
        <f t="shared" ca="1" si="83"/>
        <v/>
      </c>
      <c r="G535" s="32" t="str">
        <f t="shared" ca="1" si="84"/>
        <v/>
      </c>
      <c r="H535" s="44" t="str">
        <f ca="1">IF(COUNTIF($U$2:U1520,A535)=1,VLOOKUP(A535,Q:R,2), IF(COUNTIF($U$2:U1520,A535)=0,$D$9,""))</f>
        <v/>
      </c>
      <c r="I535" s="31" t="str">
        <f t="shared" ca="1" si="85"/>
        <v/>
      </c>
      <c r="J535" s="32" t="str">
        <f t="shared" ca="1" si="86"/>
        <v/>
      </c>
      <c r="K535" s="77" t="str">
        <f t="shared" ca="1" si="87"/>
        <v/>
      </c>
      <c r="S535" s="159" t="str">
        <f t="shared" si="88"/>
        <v/>
      </c>
      <c r="T535" s="159" t="str">
        <f t="shared" si="89"/>
        <v/>
      </c>
    </row>
    <row r="536" spans="1:20">
      <c r="A536" s="164" t="str">
        <f t="shared" ca="1" si="81"/>
        <v/>
      </c>
      <c r="B536" s="44" t="str">
        <f ca="1">IF(COUNTIF($U$2:U1521,A536)=1,VLOOKUP(A536,M:N,2), IF(COUNTIF($U$2:U1521,A536)=0,$B$9,""))</f>
        <v/>
      </c>
      <c r="C536" s="31" t="str">
        <f t="shared" ca="1" si="90"/>
        <v/>
      </c>
      <c r="D536" s="32" t="str">
        <f t="shared" ca="1" si="82"/>
        <v/>
      </c>
      <c r="E536" s="44" t="str">
        <f ca="1">IF(COUNTIF($U$2:U1521,A536)=1,VLOOKUP(A536,O:P,2), IF(COUNTIF($U$2:U1521,A536)=0,$C$9,""))</f>
        <v/>
      </c>
      <c r="F536" s="31" t="str">
        <f t="shared" ca="1" si="83"/>
        <v/>
      </c>
      <c r="G536" s="32" t="str">
        <f t="shared" ca="1" si="84"/>
        <v/>
      </c>
      <c r="H536" s="44" t="str">
        <f ca="1">IF(COUNTIF($U$2:U1521,A536)=1,VLOOKUP(A536,Q:R,2), IF(COUNTIF($U$2:U1521,A536)=0,$D$9,""))</f>
        <v/>
      </c>
      <c r="I536" s="31" t="str">
        <f t="shared" ca="1" si="85"/>
        <v/>
      </c>
      <c r="J536" s="32" t="str">
        <f t="shared" ca="1" si="86"/>
        <v/>
      </c>
      <c r="K536" s="77" t="str">
        <f t="shared" ca="1" si="87"/>
        <v/>
      </c>
      <c r="S536" s="159" t="str">
        <f t="shared" si="88"/>
        <v/>
      </c>
      <c r="T536" s="159" t="str">
        <f t="shared" si="89"/>
        <v/>
      </c>
    </row>
    <row r="537" spans="1:20">
      <c r="A537" s="164" t="str">
        <f t="shared" ref="A537:A554" ca="1" si="91">IF(AND(ISBLANK(U526), A536 = $U$1),NOW(),IF(ISBLANK(U526),"",U526))</f>
        <v/>
      </c>
      <c r="B537" s="44" t="str">
        <f ca="1">IF(COUNTIF($U$2:U1522,A537)=1,VLOOKUP(A537,M:N,2), IF(COUNTIF($U$2:U1522,A537)=0,$B$9,""))</f>
        <v/>
      </c>
      <c r="C537" s="31" t="str">
        <f t="shared" ca="1" si="90"/>
        <v/>
      </c>
      <c r="D537" s="32" t="str">
        <f t="shared" ref="D537:D554" ca="1" si="92">IF(ISERROR(B537-2),"",-1*ROUNDUP(A537-$A$14,0)/360*$B$7*$B$5)</f>
        <v/>
      </c>
      <c r="E537" s="44" t="str">
        <f ca="1">IF(COUNTIF($U$2:U1522,A537)=1,VLOOKUP(A537,O:P,2), IF(COUNTIF($U$2:U1522,A537)=0,$C$9,""))</f>
        <v/>
      </c>
      <c r="F537" s="31" t="str">
        <f t="shared" ref="F537:F554" ca="1" si="93">IF(ISERROR(B537-2),"",(E537-$E$14)/100*$C$5)</f>
        <v/>
      </c>
      <c r="G537" s="32" t="str">
        <f t="shared" ref="G537:G554" ca="1" si="94">IF(ISERROR(B537-2),"",ROUNDUP(A537-$A$14,0)/360*$C$6*$C$5-ROUNDUP(A537-$A$14,0)/360*$C$7*$C$5*$E$14/100)</f>
        <v/>
      </c>
      <c r="H537" s="44" t="str">
        <f ca="1">IF(COUNTIF($U$2:U1522,A537)=1,VLOOKUP(A537,Q:R,2), IF(COUNTIF($U$2:U1522,A537)=0,$D$9,""))</f>
        <v/>
      </c>
      <c r="I537" s="31" t="str">
        <f t="shared" ref="I537:I554" ca="1" si="95">IF(ISERROR(B537-2),"",-1*(H537-$H$14)*$D$8*10^(-4)*$D$5)</f>
        <v/>
      </c>
      <c r="J537" s="32" t="str">
        <f t="shared" ref="J537:J554" ca="1" si="96">IF(ISERROR(B537-2),"",ROUNDUP(A537-$A$14,0)/360*$D$6*$D$5)</f>
        <v/>
      </c>
      <c r="K537" s="77" t="str">
        <f t="shared" ref="K537:K554" ca="1" si="97">IF(ISERROR(B537-2),"",C537+D537-F537-G537-I537-J537)</f>
        <v/>
      </c>
      <c r="S537" s="159" t="str">
        <f t="shared" si="88"/>
        <v/>
      </c>
      <c r="T537" s="159" t="str">
        <f t="shared" si="89"/>
        <v/>
      </c>
    </row>
    <row r="538" spans="1:20">
      <c r="A538" s="164" t="str">
        <f t="shared" ca="1" si="91"/>
        <v/>
      </c>
      <c r="B538" s="44" t="str">
        <f ca="1">IF(COUNTIF($U$2:U1523,A538)=1,VLOOKUP(A538,M:N,2), IF(COUNTIF($U$2:U1523,A538)=0,$B$9,""))</f>
        <v/>
      </c>
      <c r="C538" s="31" t="str">
        <f t="shared" ca="1" si="90"/>
        <v/>
      </c>
      <c r="D538" s="32" t="str">
        <f t="shared" ca="1" si="92"/>
        <v/>
      </c>
      <c r="E538" s="44" t="str">
        <f ca="1">IF(COUNTIF($U$2:U1523,A538)=1,VLOOKUP(A538,O:P,2), IF(COUNTIF($U$2:U1523,A538)=0,$C$9,""))</f>
        <v/>
      </c>
      <c r="F538" s="31" t="str">
        <f t="shared" ca="1" si="93"/>
        <v/>
      </c>
      <c r="G538" s="32" t="str">
        <f t="shared" ca="1" si="94"/>
        <v/>
      </c>
      <c r="H538" s="44" t="str">
        <f ca="1">IF(COUNTIF($U$2:U1523,A538)=1,VLOOKUP(A538,Q:R,2), IF(COUNTIF($U$2:U1523,A538)=0,$D$9,""))</f>
        <v/>
      </c>
      <c r="I538" s="31" t="str">
        <f t="shared" ca="1" si="95"/>
        <v/>
      </c>
      <c r="J538" s="32" t="str">
        <f t="shared" ca="1" si="96"/>
        <v/>
      </c>
      <c r="K538" s="77" t="str">
        <f t="shared" ca="1" si="97"/>
        <v/>
      </c>
      <c r="S538" s="159" t="str">
        <f t="shared" si="88"/>
        <v/>
      </c>
      <c r="T538" s="159" t="str">
        <f t="shared" si="89"/>
        <v/>
      </c>
    </row>
    <row r="539" spans="1:20">
      <c r="A539" s="164" t="str">
        <f t="shared" ca="1" si="91"/>
        <v/>
      </c>
      <c r="B539" s="44" t="str">
        <f ca="1">IF(COUNTIF($U$2:U1524,A539)=1,VLOOKUP(A539,M:N,2), IF(COUNTIF($U$2:U1524,A539)=0,$B$9,""))</f>
        <v/>
      </c>
      <c r="C539" s="31" t="str">
        <f t="shared" ca="1" si="90"/>
        <v/>
      </c>
      <c r="D539" s="32" t="str">
        <f t="shared" ca="1" si="92"/>
        <v/>
      </c>
      <c r="E539" s="44" t="str">
        <f ca="1">IF(COUNTIF($U$2:U1524,A539)=1,VLOOKUP(A539,O:P,2), IF(COUNTIF($U$2:U1524,A539)=0,$C$9,""))</f>
        <v/>
      </c>
      <c r="F539" s="31" t="str">
        <f t="shared" ca="1" si="93"/>
        <v/>
      </c>
      <c r="G539" s="32" t="str">
        <f t="shared" ca="1" si="94"/>
        <v/>
      </c>
      <c r="H539" s="44" t="str">
        <f ca="1">IF(COUNTIF($U$2:U1524,A539)=1,VLOOKUP(A539,Q:R,2), IF(COUNTIF($U$2:U1524,A539)=0,$D$9,""))</f>
        <v/>
      </c>
      <c r="I539" s="31" t="str">
        <f t="shared" ca="1" si="95"/>
        <v/>
      </c>
      <c r="J539" s="32" t="str">
        <f t="shared" ca="1" si="96"/>
        <v/>
      </c>
      <c r="K539" s="77" t="str">
        <f t="shared" ca="1" si="97"/>
        <v/>
      </c>
      <c r="S539" s="159" t="str">
        <f t="shared" si="88"/>
        <v/>
      </c>
      <c r="T539" s="159" t="str">
        <f t="shared" si="89"/>
        <v/>
      </c>
    </row>
    <row r="540" spans="1:20">
      <c r="A540" s="164" t="str">
        <f t="shared" ca="1" si="91"/>
        <v/>
      </c>
      <c r="B540" s="44" t="str">
        <f ca="1">IF(COUNTIF($U$2:U1525,A540)=1,VLOOKUP(A540,M:N,2), IF(COUNTIF($U$2:U1525,A540)=0,$B$9,""))</f>
        <v/>
      </c>
      <c r="C540" s="31" t="str">
        <f t="shared" ca="1" si="90"/>
        <v/>
      </c>
      <c r="D540" s="32" t="str">
        <f t="shared" ca="1" si="92"/>
        <v/>
      </c>
      <c r="E540" s="44" t="str">
        <f ca="1">IF(COUNTIF($U$2:U1525,A540)=1,VLOOKUP(A540,O:P,2), IF(COUNTIF($U$2:U1525,A540)=0,$C$9,""))</f>
        <v/>
      </c>
      <c r="F540" s="31" t="str">
        <f t="shared" ca="1" si="93"/>
        <v/>
      </c>
      <c r="G540" s="32" t="str">
        <f t="shared" ca="1" si="94"/>
        <v/>
      </c>
      <c r="H540" s="44" t="str">
        <f ca="1">IF(COUNTIF($U$2:U1525,A540)=1,VLOOKUP(A540,Q:R,2), IF(COUNTIF($U$2:U1525,A540)=0,$D$9,""))</f>
        <v/>
      </c>
      <c r="I540" s="31" t="str">
        <f t="shared" ca="1" si="95"/>
        <v/>
      </c>
      <c r="J540" s="32" t="str">
        <f t="shared" ca="1" si="96"/>
        <v/>
      </c>
      <c r="K540" s="77" t="str">
        <f t="shared" ca="1" si="97"/>
        <v/>
      </c>
      <c r="S540" s="159" t="str">
        <f t="shared" si="88"/>
        <v/>
      </c>
      <c r="T540" s="159" t="str">
        <f t="shared" si="89"/>
        <v/>
      </c>
    </row>
    <row r="541" spans="1:20">
      <c r="A541" s="164" t="str">
        <f t="shared" ca="1" si="91"/>
        <v/>
      </c>
      <c r="B541" s="44" t="str">
        <f ca="1">IF(COUNTIF($U$2:U1526,A541)=1,VLOOKUP(A541,M:N,2), IF(COUNTIF($U$2:U1526,A541)=0,$B$9,""))</f>
        <v/>
      </c>
      <c r="C541" s="31" t="str">
        <f t="shared" ca="1" si="90"/>
        <v/>
      </c>
      <c r="D541" s="32" t="str">
        <f t="shared" ca="1" si="92"/>
        <v/>
      </c>
      <c r="E541" s="44" t="str">
        <f ca="1">IF(COUNTIF($U$2:U1526,A541)=1,VLOOKUP(A541,O:P,2), IF(COUNTIF($U$2:U1526,A541)=0,$C$9,""))</f>
        <v/>
      </c>
      <c r="F541" s="31" t="str">
        <f t="shared" ca="1" si="93"/>
        <v/>
      </c>
      <c r="G541" s="32" t="str">
        <f t="shared" ca="1" si="94"/>
        <v/>
      </c>
      <c r="H541" s="44" t="str">
        <f ca="1">IF(COUNTIF($U$2:U1526,A541)=1,VLOOKUP(A541,Q:R,2), IF(COUNTIF($U$2:U1526,A541)=0,$D$9,""))</f>
        <v/>
      </c>
      <c r="I541" s="31" t="str">
        <f t="shared" ca="1" si="95"/>
        <v/>
      </c>
      <c r="J541" s="32" t="str">
        <f t="shared" ca="1" si="96"/>
        <v/>
      </c>
      <c r="K541" s="77" t="str">
        <f t="shared" ca="1" si="97"/>
        <v/>
      </c>
      <c r="S541" s="159" t="str">
        <f t="shared" si="88"/>
        <v/>
      </c>
      <c r="T541" s="159" t="str">
        <f t="shared" si="89"/>
        <v/>
      </c>
    </row>
    <row r="542" spans="1:20">
      <c r="A542" s="164" t="str">
        <f t="shared" ca="1" si="91"/>
        <v/>
      </c>
      <c r="B542" s="44" t="str">
        <f ca="1">IF(COUNTIF($U$2:U1527,A542)=1,VLOOKUP(A542,M:N,2), IF(COUNTIF($U$2:U1527,A542)=0,$B$9,""))</f>
        <v/>
      </c>
      <c r="C542" s="31" t="str">
        <f t="shared" ca="1" si="90"/>
        <v/>
      </c>
      <c r="D542" s="32" t="str">
        <f t="shared" ca="1" si="92"/>
        <v/>
      </c>
      <c r="E542" s="44" t="str">
        <f ca="1">IF(COUNTIF($U$2:U1527,A542)=1,VLOOKUP(A542,O:P,2), IF(COUNTIF($U$2:U1527,A542)=0,$C$9,""))</f>
        <v/>
      </c>
      <c r="F542" s="31" t="str">
        <f t="shared" ca="1" si="93"/>
        <v/>
      </c>
      <c r="G542" s="32" t="str">
        <f t="shared" ca="1" si="94"/>
        <v/>
      </c>
      <c r="H542" s="44" t="str">
        <f ca="1">IF(COUNTIF($U$2:U1527,A542)=1,VLOOKUP(A542,Q:R,2), IF(COUNTIF($U$2:U1527,A542)=0,$D$9,""))</f>
        <v/>
      </c>
      <c r="I542" s="31" t="str">
        <f t="shared" ca="1" si="95"/>
        <v/>
      </c>
      <c r="J542" s="32" t="str">
        <f t="shared" ca="1" si="96"/>
        <v/>
      </c>
      <c r="K542" s="77" t="str">
        <f t="shared" ca="1" si="97"/>
        <v/>
      </c>
      <c r="S542" s="159" t="str">
        <f t="shared" si="88"/>
        <v/>
      </c>
      <c r="T542" s="159" t="str">
        <f t="shared" si="89"/>
        <v/>
      </c>
    </row>
    <row r="543" spans="1:20">
      <c r="A543" s="164" t="str">
        <f t="shared" ca="1" si="91"/>
        <v/>
      </c>
      <c r="B543" s="44" t="str">
        <f ca="1">IF(COUNTIF($U$2:U1528,A543)=1,VLOOKUP(A543,M:N,2), IF(COUNTIF($U$2:U1528,A543)=0,$B$9,""))</f>
        <v/>
      </c>
      <c r="C543" s="31" t="str">
        <f t="shared" ca="1" si="90"/>
        <v/>
      </c>
      <c r="D543" s="32" t="str">
        <f t="shared" ca="1" si="92"/>
        <v/>
      </c>
      <c r="E543" s="44" t="str">
        <f ca="1">IF(COUNTIF($U$2:U1528,A543)=1,VLOOKUP(A543,O:P,2), IF(COUNTIF($U$2:U1528,A543)=0,$C$9,""))</f>
        <v/>
      </c>
      <c r="F543" s="31" t="str">
        <f t="shared" ca="1" si="93"/>
        <v/>
      </c>
      <c r="G543" s="32" t="str">
        <f t="shared" ca="1" si="94"/>
        <v/>
      </c>
      <c r="H543" s="44" t="str">
        <f ca="1">IF(COUNTIF($U$2:U1528,A543)=1,VLOOKUP(A543,Q:R,2), IF(COUNTIF($U$2:U1528,A543)=0,$D$9,""))</f>
        <v/>
      </c>
      <c r="I543" s="31" t="str">
        <f t="shared" ca="1" si="95"/>
        <v/>
      </c>
      <c r="J543" s="32" t="str">
        <f t="shared" ca="1" si="96"/>
        <v/>
      </c>
      <c r="K543" s="77" t="str">
        <f t="shared" ca="1" si="97"/>
        <v/>
      </c>
      <c r="S543" s="159" t="str">
        <f t="shared" si="88"/>
        <v/>
      </c>
      <c r="T543" s="159" t="str">
        <f t="shared" si="89"/>
        <v/>
      </c>
    </row>
    <row r="544" spans="1:20">
      <c r="A544" s="164" t="str">
        <f t="shared" ca="1" si="91"/>
        <v/>
      </c>
      <c r="B544" s="44" t="str">
        <f ca="1">IF(COUNTIF($U$2:U1529,A544)=1,VLOOKUP(A544,M:N,2), IF(COUNTIF($U$2:U1529,A544)=0,$B$9,""))</f>
        <v/>
      </c>
      <c r="C544" s="31" t="str">
        <f t="shared" ca="1" si="90"/>
        <v/>
      </c>
      <c r="D544" s="32" t="str">
        <f t="shared" ca="1" si="92"/>
        <v/>
      </c>
      <c r="E544" s="44" t="str">
        <f ca="1">IF(COUNTIF($U$2:U1529,A544)=1,VLOOKUP(A544,O:P,2), IF(COUNTIF($U$2:U1529,A544)=0,$C$9,""))</f>
        <v/>
      </c>
      <c r="F544" s="31" t="str">
        <f t="shared" ca="1" si="93"/>
        <v/>
      </c>
      <c r="G544" s="32" t="str">
        <f t="shared" ca="1" si="94"/>
        <v/>
      </c>
      <c r="H544" s="44" t="str">
        <f ca="1">IF(COUNTIF($U$2:U1529,A544)=1,VLOOKUP(A544,Q:R,2), IF(COUNTIF($U$2:U1529,A544)=0,$D$9,""))</f>
        <v/>
      </c>
      <c r="I544" s="31" t="str">
        <f t="shared" ca="1" si="95"/>
        <v/>
      </c>
      <c r="J544" s="32" t="str">
        <f t="shared" ca="1" si="96"/>
        <v/>
      </c>
      <c r="K544" s="77" t="str">
        <f t="shared" ca="1" si="97"/>
        <v/>
      </c>
      <c r="S544" s="159" t="str">
        <f t="shared" si="88"/>
        <v/>
      </c>
      <c r="T544" s="159" t="str">
        <f t="shared" si="89"/>
        <v/>
      </c>
    </row>
    <row r="545" spans="1:20">
      <c r="A545" s="164" t="str">
        <f t="shared" ca="1" si="91"/>
        <v/>
      </c>
      <c r="B545" s="44" t="str">
        <f ca="1">IF(COUNTIF($U$2:U1530,A545)=1,VLOOKUP(A545,M:N,2), IF(COUNTIF($U$2:U1530,A545)=0,$B$9,""))</f>
        <v/>
      </c>
      <c r="C545" s="31" t="str">
        <f t="shared" ca="1" si="90"/>
        <v/>
      </c>
      <c r="D545" s="32" t="str">
        <f t="shared" ca="1" si="92"/>
        <v/>
      </c>
      <c r="E545" s="44" t="str">
        <f ca="1">IF(COUNTIF($U$2:U1530,A545)=1,VLOOKUP(A545,O:P,2), IF(COUNTIF($U$2:U1530,A545)=0,$C$9,""))</f>
        <v/>
      </c>
      <c r="F545" s="31" t="str">
        <f t="shared" ca="1" si="93"/>
        <v/>
      </c>
      <c r="G545" s="32" t="str">
        <f t="shared" ca="1" si="94"/>
        <v/>
      </c>
      <c r="H545" s="44" t="str">
        <f ca="1">IF(COUNTIF($U$2:U1530,A545)=1,VLOOKUP(A545,Q:R,2), IF(COUNTIF($U$2:U1530,A545)=0,$D$9,""))</f>
        <v/>
      </c>
      <c r="I545" s="31" t="str">
        <f t="shared" ca="1" si="95"/>
        <v/>
      </c>
      <c r="J545" s="32" t="str">
        <f t="shared" ca="1" si="96"/>
        <v/>
      </c>
      <c r="K545" s="77" t="str">
        <f t="shared" ca="1" si="97"/>
        <v/>
      </c>
      <c r="S545" s="159" t="str">
        <f t="shared" si="88"/>
        <v/>
      </c>
      <c r="T545" s="159" t="str">
        <f t="shared" si="89"/>
        <v/>
      </c>
    </row>
    <row r="546" spans="1:20">
      <c r="A546" s="164" t="str">
        <f t="shared" ca="1" si="91"/>
        <v/>
      </c>
      <c r="B546" s="44" t="str">
        <f ca="1">IF(COUNTIF($U$2:U1531,A546)=1,VLOOKUP(A546,M:N,2), IF(COUNTIF($U$2:U1531,A546)=0,$B$9,""))</f>
        <v/>
      </c>
      <c r="C546" s="31" t="str">
        <f t="shared" ca="1" si="90"/>
        <v/>
      </c>
      <c r="D546" s="32" t="str">
        <f t="shared" ca="1" si="92"/>
        <v/>
      </c>
      <c r="E546" s="44" t="str">
        <f ca="1">IF(COUNTIF($U$2:U1531,A546)=1,VLOOKUP(A546,O:P,2), IF(COUNTIF($U$2:U1531,A546)=0,$C$9,""))</f>
        <v/>
      </c>
      <c r="F546" s="31" t="str">
        <f t="shared" ca="1" si="93"/>
        <v/>
      </c>
      <c r="G546" s="32" t="str">
        <f t="shared" ca="1" si="94"/>
        <v/>
      </c>
      <c r="H546" s="44" t="str">
        <f ca="1">IF(COUNTIF($U$2:U1531,A546)=1,VLOOKUP(A546,Q:R,2), IF(COUNTIF($U$2:U1531,A546)=0,$D$9,""))</f>
        <v/>
      </c>
      <c r="I546" s="31" t="str">
        <f t="shared" ca="1" si="95"/>
        <v/>
      </c>
      <c r="J546" s="32" t="str">
        <f t="shared" ca="1" si="96"/>
        <v/>
      </c>
      <c r="K546" s="77" t="str">
        <f t="shared" ca="1" si="97"/>
        <v/>
      </c>
      <c r="S546" s="159" t="str">
        <f t="shared" si="88"/>
        <v/>
      </c>
      <c r="T546" s="159" t="str">
        <f t="shared" si="89"/>
        <v/>
      </c>
    </row>
    <row r="547" spans="1:20">
      <c r="A547" s="164" t="str">
        <f t="shared" ca="1" si="91"/>
        <v/>
      </c>
      <c r="B547" s="44" t="str">
        <f ca="1">IF(COUNTIF($U$2:U1532,A547)=1,VLOOKUP(A547,M:N,2), IF(COUNTIF($U$2:U1532,A547)=0,$B$9,""))</f>
        <v/>
      </c>
      <c r="C547" s="31" t="str">
        <f t="shared" ca="1" si="90"/>
        <v/>
      </c>
      <c r="D547" s="32" t="str">
        <f t="shared" ca="1" si="92"/>
        <v/>
      </c>
      <c r="E547" s="44" t="str">
        <f ca="1">IF(COUNTIF($U$2:U1532,A547)=1,VLOOKUP(A547,O:P,2), IF(COUNTIF($U$2:U1532,A547)=0,$C$9,""))</f>
        <v/>
      </c>
      <c r="F547" s="31" t="str">
        <f t="shared" ca="1" si="93"/>
        <v/>
      </c>
      <c r="G547" s="32" t="str">
        <f t="shared" ca="1" si="94"/>
        <v/>
      </c>
      <c r="H547" s="44" t="str">
        <f ca="1">IF(COUNTIF($U$2:U1532,A547)=1,VLOOKUP(A547,Q:R,2), IF(COUNTIF($U$2:U1532,A547)=0,$D$9,""))</f>
        <v/>
      </c>
      <c r="I547" s="31" t="str">
        <f t="shared" ca="1" si="95"/>
        <v/>
      </c>
      <c r="J547" s="32" t="str">
        <f t="shared" ca="1" si="96"/>
        <v/>
      </c>
      <c r="K547" s="77" t="str">
        <f t="shared" ca="1" si="97"/>
        <v/>
      </c>
      <c r="S547" s="159" t="str">
        <f t="shared" si="88"/>
        <v/>
      </c>
      <c r="T547" s="159" t="str">
        <f t="shared" si="89"/>
        <v/>
      </c>
    </row>
    <row r="548" spans="1:20">
      <c r="A548" s="164" t="str">
        <f t="shared" ca="1" si="91"/>
        <v/>
      </c>
      <c r="B548" s="44" t="str">
        <f ca="1">IF(COUNTIF($U$2:U1533,A548)=1,VLOOKUP(A548,M:N,2), IF(COUNTIF($U$2:U1533,A548)=0,$B$9,""))</f>
        <v/>
      </c>
      <c r="C548" s="31" t="str">
        <f t="shared" ca="1" si="90"/>
        <v/>
      </c>
      <c r="D548" s="32" t="str">
        <f t="shared" ca="1" si="92"/>
        <v/>
      </c>
      <c r="E548" s="44" t="str">
        <f ca="1">IF(COUNTIF($U$2:U1533,A548)=1,VLOOKUP(A548,O:P,2), IF(COUNTIF($U$2:U1533,A548)=0,$C$9,""))</f>
        <v/>
      </c>
      <c r="F548" s="31" t="str">
        <f t="shared" ca="1" si="93"/>
        <v/>
      </c>
      <c r="G548" s="32" t="str">
        <f t="shared" ca="1" si="94"/>
        <v/>
      </c>
      <c r="H548" s="44" t="str">
        <f ca="1">IF(COUNTIF($U$2:U1533,A548)=1,VLOOKUP(A548,Q:R,2), IF(COUNTIF($U$2:U1533,A548)=0,$D$9,""))</f>
        <v/>
      </c>
      <c r="I548" s="31" t="str">
        <f t="shared" ca="1" si="95"/>
        <v/>
      </c>
      <c r="J548" s="32" t="str">
        <f t="shared" ca="1" si="96"/>
        <v/>
      </c>
      <c r="K548" s="77" t="str">
        <f t="shared" ca="1" si="97"/>
        <v/>
      </c>
      <c r="S548" s="159" t="str">
        <f t="shared" si="88"/>
        <v/>
      </c>
      <c r="T548" s="159" t="str">
        <f t="shared" si="89"/>
        <v/>
      </c>
    </row>
    <row r="549" spans="1:20">
      <c r="A549" s="164" t="str">
        <f t="shared" ca="1" si="91"/>
        <v/>
      </c>
      <c r="B549" s="44" t="str">
        <f ca="1">IF(COUNTIF($U$2:U1534,A549)=1,VLOOKUP(A549,M:N,2), IF(COUNTIF($U$2:U1534,A549)=0,$B$9,""))</f>
        <v/>
      </c>
      <c r="C549" s="31" t="str">
        <f t="shared" ca="1" si="90"/>
        <v/>
      </c>
      <c r="D549" s="32" t="str">
        <f t="shared" ca="1" si="92"/>
        <v/>
      </c>
      <c r="E549" s="44" t="str">
        <f ca="1">IF(COUNTIF($U$2:U1534,A549)=1,VLOOKUP(A549,O:P,2), IF(COUNTIF($U$2:U1534,A549)=0,$C$9,""))</f>
        <v/>
      </c>
      <c r="F549" s="31" t="str">
        <f t="shared" ca="1" si="93"/>
        <v/>
      </c>
      <c r="G549" s="32" t="str">
        <f t="shared" ca="1" si="94"/>
        <v/>
      </c>
      <c r="H549" s="44" t="str">
        <f ca="1">IF(COUNTIF($U$2:U1534,A549)=1,VLOOKUP(A549,Q:R,2), IF(COUNTIF($U$2:U1534,A549)=0,$D$9,""))</f>
        <v/>
      </c>
      <c r="I549" s="31" t="str">
        <f t="shared" ca="1" si="95"/>
        <v/>
      </c>
      <c r="J549" s="32" t="str">
        <f t="shared" ca="1" si="96"/>
        <v/>
      </c>
      <c r="K549" s="77" t="str">
        <f t="shared" ca="1" si="97"/>
        <v/>
      </c>
      <c r="S549" s="159" t="str">
        <f t="shared" si="88"/>
        <v/>
      </c>
      <c r="T549" s="159" t="str">
        <f t="shared" si="89"/>
        <v/>
      </c>
    </row>
    <row r="550" spans="1:20">
      <c r="A550" s="164" t="str">
        <f t="shared" ca="1" si="91"/>
        <v/>
      </c>
      <c r="B550" s="44" t="str">
        <f ca="1">IF(COUNTIF($U$2:U1535,A550)=1,VLOOKUP(A550,M:N,2), IF(COUNTIF($U$2:U1535,A550)=0,$B$9,""))</f>
        <v/>
      </c>
      <c r="C550" s="31" t="str">
        <f t="shared" ca="1" si="90"/>
        <v/>
      </c>
      <c r="D550" s="32" t="str">
        <f t="shared" ca="1" si="92"/>
        <v/>
      </c>
      <c r="E550" s="44" t="str">
        <f ca="1">IF(COUNTIF($U$2:U1535,A550)=1,VLOOKUP(A550,O:P,2), IF(COUNTIF($U$2:U1535,A550)=0,$C$9,""))</f>
        <v/>
      </c>
      <c r="F550" s="31" t="str">
        <f t="shared" ca="1" si="93"/>
        <v/>
      </c>
      <c r="G550" s="32" t="str">
        <f t="shared" ca="1" si="94"/>
        <v/>
      </c>
      <c r="H550" s="44" t="str">
        <f ca="1">IF(COUNTIF($U$2:U1535,A550)=1,VLOOKUP(A550,Q:R,2), IF(COUNTIF($U$2:U1535,A550)=0,$D$9,""))</f>
        <v/>
      </c>
      <c r="I550" s="31" t="str">
        <f t="shared" ca="1" si="95"/>
        <v/>
      </c>
      <c r="J550" s="32" t="str">
        <f t="shared" ca="1" si="96"/>
        <v/>
      </c>
      <c r="K550" s="77" t="str">
        <f t="shared" ca="1" si="97"/>
        <v/>
      </c>
      <c r="S550" s="159" t="str">
        <f t="shared" si="88"/>
        <v/>
      </c>
      <c r="T550" s="159" t="str">
        <f t="shared" si="89"/>
        <v/>
      </c>
    </row>
    <row r="551" spans="1:20">
      <c r="A551" s="164" t="str">
        <f t="shared" ca="1" si="91"/>
        <v/>
      </c>
      <c r="B551" s="44" t="str">
        <f ca="1">IF(COUNTIF($U$2:U1536,A551)=1,VLOOKUP(A551,M:N,2), IF(COUNTIF($U$2:U1536,A551)=0,$B$9,""))</f>
        <v/>
      </c>
      <c r="C551" s="31" t="str">
        <f t="shared" ca="1" si="90"/>
        <v/>
      </c>
      <c r="D551" s="32" t="str">
        <f t="shared" ca="1" si="92"/>
        <v/>
      </c>
      <c r="E551" s="44" t="str">
        <f ca="1">IF(COUNTIF($U$2:U1536,A551)=1,VLOOKUP(A551,O:P,2), IF(COUNTIF($U$2:U1536,A551)=0,$C$9,""))</f>
        <v/>
      </c>
      <c r="F551" s="31" t="str">
        <f t="shared" ca="1" si="93"/>
        <v/>
      </c>
      <c r="G551" s="32" t="str">
        <f t="shared" ca="1" si="94"/>
        <v/>
      </c>
      <c r="H551" s="44" t="str">
        <f ca="1">IF(COUNTIF($U$2:U1536,A551)=1,VLOOKUP(A551,Q:R,2), IF(COUNTIF($U$2:U1536,A551)=0,$D$9,""))</f>
        <v/>
      </c>
      <c r="I551" s="31" t="str">
        <f t="shared" ca="1" si="95"/>
        <v/>
      </c>
      <c r="J551" s="32" t="str">
        <f t="shared" ca="1" si="96"/>
        <v/>
      </c>
      <c r="K551" s="77" t="str">
        <f t="shared" ca="1" si="97"/>
        <v/>
      </c>
      <c r="S551" s="159" t="str">
        <f t="shared" si="88"/>
        <v/>
      </c>
      <c r="T551" s="159" t="str">
        <f t="shared" si="89"/>
        <v/>
      </c>
    </row>
    <row r="552" spans="1:20">
      <c r="A552" s="164" t="str">
        <f t="shared" ca="1" si="91"/>
        <v/>
      </c>
      <c r="B552" s="44" t="str">
        <f ca="1">IF(COUNTIF($U$2:U1537,A552)=1,VLOOKUP(A552,M:N,2), IF(COUNTIF($U$2:U1537,A552)=0,$B$9,""))</f>
        <v/>
      </c>
      <c r="C552" s="31" t="str">
        <f t="shared" ca="1" si="90"/>
        <v/>
      </c>
      <c r="D552" s="32" t="str">
        <f t="shared" ca="1" si="92"/>
        <v/>
      </c>
      <c r="E552" s="44" t="str">
        <f ca="1">IF(COUNTIF($U$2:U1537,A552)=1,VLOOKUP(A552,O:P,2), IF(COUNTIF($U$2:U1537,A552)=0,$C$9,""))</f>
        <v/>
      </c>
      <c r="F552" s="31" t="str">
        <f t="shared" ca="1" si="93"/>
        <v/>
      </c>
      <c r="G552" s="32" t="str">
        <f t="shared" ca="1" si="94"/>
        <v/>
      </c>
      <c r="H552" s="44" t="str">
        <f ca="1">IF(COUNTIF($U$2:U1537,A552)=1,VLOOKUP(A552,Q:R,2), IF(COUNTIF($U$2:U1537,A552)=0,$D$9,""))</f>
        <v/>
      </c>
      <c r="I552" s="31" t="str">
        <f t="shared" ca="1" si="95"/>
        <v/>
      </c>
      <c r="J552" s="32" t="str">
        <f t="shared" ca="1" si="96"/>
        <v/>
      </c>
      <c r="K552" s="77" t="str">
        <f t="shared" ca="1" si="97"/>
        <v/>
      </c>
      <c r="S552" s="159" t="str">
        <f t="shared" si="88"/>
        <v/>
      </c>
      <c r="T552" s="159" t="str">
        <f t="shared" si="89"/>
        <v/>
      </c>
    </row>
    <row r="553" spans="1:20">
      <c r="A553" s="164" t="str">
        <f t="shared" ca="1" si="91"/>
        <v/>
      </c>
      <c r="B553" s="44" t="str">
        <f ca="1">IF(COUNTIF($U$2:U1538,A553)=1,VLOOKUP(A553,M:N,2), IF(COUNTIF($U$2:U1538,A553)=0,$B$9,""))</f>
        <v/>
      </c>
      <c r="C553" s="31" t="str">
        <f t="shared" ca="1" si="90"/>
        <v/>
      </c>
      <c r="D553" s="32" t="str">
        <f t="shared" ca="1" si="92"/>
        <v/>
      </c>
      <c r="E553" s="44" t="str">
        <f ca="1">IF(COUNTIF($U$2:U1538,A553)=1,VLOOKUP(A553,O:P,2), IF(COUNTIF($U$2:U1538,A553)=0,$C$9,""))</f>
        <v/>
      </c>
      <c r="F553" s="31" t="str">
        <f t="shared" ca="1" si="93"/>
        <v/>
      </c>
      <c r="G553" s="32" t="str">
        <f t="shared" ca="1" si="94"/>
        <v/>
      </c>
      <c r="H553" s="44" t="str">
        <f ca="1">IF(COUNTIF($U$2:U1538,A553)=1,VLOOKUP(A553,Q:R,2), IF(COUNTIF($U$2:U1538,A553)=0,$D$9,""))</f>
        <v/>
      </c>
      <c r="I553" s="31" t="str">
        <f t="shared" ca="1" si="95"/>
        <v/>
      </c>
      <c r="J553" s="32" t="str">
        <f t="shared" ca="1" si="96"/>
        <v/>
      </c>
      <c r="K553" s="77" t="str">
        <f t="shared" ca="1" si="97"/>
        <v/>
      </c>
      <c r="S553" s="159" t="str">
        <f t="shared" si="88"/>
        <v/>
      </c>
      <c r="T553" s="159" t="str">
        <f t="shared" si="89"/>
        <v/>
      </c>
    </row>
    <row r="554" spans="1:20">
      <c r="A554" s="164" t="str">
        <f t="shared" ca="1" si="91"/>
        <v/>
      </c>
      <c r="B554" s="44" t="str">
        <f ca="1">IF(COUNTIF($U$2:U1539,A554)=1,VLOOKUP(A554,M:N,2), IF(COUNTIF($U$2:U1539,A554)=0,$B$9,""))</f>
        <v/>
      </c>
      <c r="C554" s="31" t="str">
        <f t="shared" ca="1" si="90"/>
        <v/>
      </c>
      <c r="D554" s="32" t="str">
        <f t="shared" ca="1" si="92"/>
        <v/>
      </c>
      <c r="E554" s="44" t="str">
        <f ca="1">IF(COUNTIF($U$2:U1539,A554)=1,VLOOKUP(A554,O:P,2), IF(COUNTIF($U$2:U1539,A554)=0,$C$9,""))</f>
        <v/>
      </c>
      <c r="F554" s="31" t="str">
        <f t="shared" ca="1" si="93"/>
        <v/>
      </c>
      <c r="G554" s="32" t="str">
        <f t="shared" ca="1" si="94"/>
        <v/>
      </c>
      <c r="H554" s="44" t="str">
        <f ca="1">IF(COUNTIF($U$2:U1539,A554)=1,VLOOKUP(A554,Q:R,2), IF(COUNTIF($U$2:U1539,A554)=0,$D$9,""))</f>
        <v/>
      </c>
      <c r="I554" s="31" t="str">
        <f t="shared" ca="1" si="95"/>
        <v/>
      </c>
      <c r="J554" s="32" t="str">
        <f t="shared" ca="1" si="96"/>
        <v/>
      </c>
      <c r="K554" s="77" t="str">
        <f t="shared" ca="1" si="97"/>
        <v/>
      </c>
      <c r="S554" s="159" t="str">
        <f t="shared" si="88"/>
        <v/>
      </c>
      <c r="T554" s="159" t="str">
        <f t="shared" si="89"/>
        <v/>
      </c>
    </row>
    <row r="555" spans="1:20">
      <c r="S555" s="159" t="str">
        <f t="shared" si="88"/>
        <v/>
      </c>
      <c r="T555" s="159" t="str">
        <f t="shared" si="89"/>
        <v/>
      </c>
    </row>
    <row r="556" spans="1:20">
      <c r="S556" s="159" t="str">
        <f t="shared" si="88"/>
        <v/>
      </c>
      <c r="T556" s="159" t="str">
        <f t="shared" si="89"/>
        <v/>
      </c>
    </row>
    <row r="557" spans="1:20">
      <c r="S557" s="159" t="str">
        <f t="shared" si="88"/>
        <v/>
      </c>
      <c r="T557" s="159" t="str">
        <f t="shared" si="89"/>
        <v/>
      </c>
    </row>
    <row r="558" spans="1:20">
      <c r="S558" s="159" t="str">
        <f t="shared" si="88"/>
        <v/>
      </c>
      <c r="T558" s="159" t="str">
        <f t="shared" si="89"/>
        <v/>
      </c>
    </row>
    <row r="559" spans="1:20">
      <c r="S559" s="159" t="str">
        <f t="shared" si="88"/>
        <v/>
      </c>
      <c r="T559" s="159" t="str">
        <f t="shared" si="89"/>
        <v/>
      </c>
    </row>
    <row r="560" spans="1:20">
      <c r="S560" s="159" t="str">
        <f t="shared" si="88"/>
        <v/>
      </c>
      <c r="T560" s="159" t="str">
        <f t="shared" si="89"/>
        <v/>
      </c>
    </row>
    <row r="561" spans="19:20">
      <c r="S561" s="159" t="str">
        <f t="shared" si="88"/>
        <v/>
      </c>
      <c r="T561" s="159" t="str">
        <f t="shared" si="89"/>
        <v/>
      </c>
    </row>
    <row r="562" spans="19:20">
      <c r="S562" s="159" t="str">
        <f t="shared" si="88"/>
        <v/>
      </c>
      <c r="T562" s="159" t="str">
        <f t="shared" si="89"/>
        <v/>
      </c>
    </row>
    <row r="563" spans="19:20">
      <c r="S563" s="159" t="str">
        <f t="shared" si="88"/>
        <v/>
      </c>
      <c r="T563" s="159" t="str">
        <f t="shared" si="89"/>
        <v/>
      </c>
    </row>
    <row r="564" spans="19:20">
      <c r="S564" s="159" t="str">
        <f t="shared" si="88"/>
        <v/>
      </c>
      <c r="T564" s="159" t="str">
        <f t="shared" si="89"/>
        <v/>
      </c>
    </row>
    <row r="565" spans="19:20">
      <c r="S565" s="159" t="str">
        <f t="shared" si="88"/>
        <v/>
      </c>
      <c r="T565" s="159" t="str">
        <f t="shared" si="89"/>
        <v/>
      </c>
    </row>
    <row r="566" spans="19:20">
      <c r="S566" s="159" t="str">
        <f t="shared" si="88"/>
        <v/>
      </c>
      <c r="T566" s="159" t="str">
        <f t="shared" si="89"/>
        <v/>
      </c>
    </row>
    <row r="567" spans="19:20">
      <c r="S567" s="159" t="str">
        <f t="shared" si="88"/>
        <v/>
      </c>
      <c r="T567" s="159" t="str">
        <f t="shared" si="89"/>
        <v/>
      </c>
    </row>
    <row r="568" spans="19:20">
      <c r="S568" s="159" t="str">
        <f>IF(COUNTIF(O:O,M568)*COUNTIF(Q:Q,M568),M568,"")</f>
        <v/>
      </c>
      <c r="T568" s="159" t="str">
        <f t="shared" ref="T568:T569" si="98">IF(S568&gt;$A$14,S568,"")</f>
        <v/>
      </c>
    </row>
    <row r="569" spans="19:20">
      <c r="S569" s="159" t="str">
        <f>IF(COUNTIF(O:O,M569)*COUNTIF(Q:Q,M569),M569,"")</f>
        <v/>
      </c>
      <c r="T569" s="159" t="str">
        <f t="shared" si="98"/>
        <v/>
      </c>
    </row>
  </sheetData>
  <mergeCells count="3">
    <mergeCell ref="B12:D12"/>
    <mergeCell ref="E12:G12"/>
    <mergeCell ref="H12:J12"/>
  </mergeCells>
  <conditionalFormatting sqref="L1 L7:L11 K12:K554 L50:L100 AG63:AG77 L116:L1048576">
    <cfRule type="cellIs" dxfId="4" priority="1" operator="lessThan">
      <formula>0</formula>
    </cfRule>
  </conditionalFormatting>
  <hyperlinks>
    <hyperlink ref="C4" r:id="rId1" xr:uid="{8E647626-B68B-4F5D-8EA1-BAE7360D1002}"/>
  </hyperlink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482C-4491-4D12-8D2A-5B85C08E9B29}">
  <dimension ref="A1:R989"/>
  <sheetViews>
    <sheetView zoomScale="80" zoomScaleNormal="80" workbookViewId="0">
      <selection activeCell="H16" sqref="H16"/>
    </sheetView>
  </sheetViews>
  <sheetFormatPr defaultColWidth="8.88671875" defaultRowHeight="14.4"/>
  <cols>
    <col min="1" max="1" width="15.44140625" style="163" bestFit="1" customWidth="1"/>
    <col min="2" max="2" width="19" style="53" bestFit="1" customWidth="1"/>
    <col min="3" max="4" width="16.88671875" style="53" customWidth="1"/>
    <col min="5" max="6" width="11.5546875" style="53" bestFit="1" customWidth="1"/>
    <col min="7" max="7" width="13.33203125" style="53" bestFit="1" customWidth="1"/>
    <col min="8" max="8" width="11.88671875" style="53" bestFit="1" customWidth="1"/>
    <col min="10" max="10" width="15.6640625" style="53" customWidth="1"/>
    <col min="11" max="11" width="8.88671875" style="53" customWidth="1"/>
    <col min="12" max="12" width="15.6640625" style="53" customWidth="1"/>
    <col min="13" max="13" width="8.88671875" style="53" customWidth="1"/>
    <col min="14" max="16" width="15.6640625" style="163" bestFit="1" customWidth="1"/>
    <col min="17" max="18" width="8.88671875" style="163"/>
    <col min="19" max="16384" width="8.88671875" style="53"/>
  </cols>
  <sheetData>
    <row r="1" spans="1:16" ht="15" thickBot="1">
      <c r="A1" s="1"/>
      <c r="B1" s="1"/>
      <c r="C1" s="1"/>
      <c r="D1" s="1"/>
      <c r="J1" s="52"/>
      <c r="K1" s="1"/>
      <c r="L1" s="1"/>
      <c r="P1" s="163" cm="1">
        <f t="array" ref="P1">LOOKUP(2,1/(P:P&lt;&gt;""),P:P)</f>
        <v>45964.5</v>
      </c>
    </row>
    <row r="2" spans="1:16" ht="15" thickBot="1">
      <c r="A2" s="30"/>
      <c r="B2" s="39" t="s">
        <v>0</v>
      </c>
      <c r="C2" s="145" t="s">
        <v>1</v>
      </c>
      <c r="E2" s="120"/>
      <c r="F2" s="121"/>
      <c r="J2" s="27" t="s">
        <v>0</v>
      </c>
      <c r="K2" s="1"/>
      <c r="L2" s="145" t="s">
        <v>1</v>
      </c>
      <c r="P2" s="53" cm="1">
        <f t="array" ref="P2:P12">_xlfn.UNIQUE(O:O)</f>
        <v>0</v>
      </c>
    </row>
    <row r="3" spans="1:16">
      <c r="A3" s="15" t="s">
        <v>32</v>
      </c>
      <c r="B3" s="59" t="s">
        <v>136</v>
      </c>
      <c r="C3" s="60" t="s">
        <v>137</v>
      </c>
      <c r="J3" s="119" cm="1">
        <f t="array" ref="J3:K141">_xll.BDH(B4, "LAST_PRICE", "01/01/2025 12:00:00", "01/01/2035 13:00:00", "BarSize=60", "BarType=T", "RecurDaily=True", "TZ=New_York")</f>
        <v>45769.5</v>
      </c>
      <c r="K3" s="45">
        <v>95.489000000000004</v>
      </c>
      <c r="L3" s="119" cm="1">
        <f t="array" ref="L3:M137">_xll.BDH(C4, "LAST_PRICE", "01/01/2025 12:00:00", "01/01/2035 13:00:00", "BarSize=60", "BarType=T", "RecurDaily=True", "TZ=New_York")</f>
        <v>45768.5</v>
      </c>
      <c r="M3" s="53">
        <v>85.33</v>
      </c>
      <c r="N3" s="163">
        <f>IF(COUNTIF(L:L,J3),J3,"")</f>
        <v>45769.5</v>
      </c>
      <c r="O3" s="163" t="str">
        <f>IF(N3&gt;$A$14,N3,"")</f>
        <v/>
      </c>
      <c r="P3" s="163" t="str">
        <v/>
      </c>
    </row>
    <row r="4" spans="1:16" ht="32.25" customHeight="1">
      <c r="A4" s="15" t="s">
        <v>33</v>
      </c>
      <c r="B4" s="61" t="s">
        <v>138</v>
      </c>
      <c r="C4" s="41" t="s">
        <v>139</v>
      </c>
      <c r="J4" s="122">
        <v>45770.5</v>
      </c>
      <c r="K4" s="1">
        <v>96.23</v>
      </c>
      <c r="L4" s="123">
        <v>45769.5</v>
      </c>
      <c r="M4" s="53">
        <v>85.585999999999999</v>
      </c>
      <c r="N4" s="163">
        <f t="shared" ref="N4:N67" si="0">IF(COUNTIF(L:L,J4),J4,"")</f>
        <v>45770.5</v>
      </c>
      <c r="O4" s="163" t="str">
        <f t="shared" ref="O4:O67" si="1">IF(N4&gt;$A$14,N4,"")</f>
        <v/>
      </c>
      <c r="P4" s="163">
        <v>45952.5</v>
      </c>
    </row>
    <row r="5" spans="1:16">
      <c r="A5" s="15" t="s">
        <v>8</v>
      </c>
      <c r="B5" s="62">
        <f>14*10^6</f>
        <v>14000000</v>
      </c>
      <c r="C5" s="8">
        <f>4.2*10^6</f>
        <v>4200000</v>
      </c>
      <c r="J5" s="122">
        <v>45771.5</v>
      </c>
      <c r="K5" s="1">
        <v>96.411000000000001</v>
      </c>
      <c r="L5" s="123">
        <v>45770.5</v>
      </c>
      <c r="M5" s="53">
        <v>86.504000000000005</v>
      </c>
      <c r="N5" s="163">
        <f t="shared" si="0"/>
        <v>45771.5</v>
      </c>
      <c r="O5" s="163" t="str">
        <f t="shared" si="1"/>
        <v/>
      </c>
      <c r="P5" s="163">
        <v>45953.5</v>
      </c>
    </row>
    <row r="6" spans="1:16">
      <c r="A6" s="15" t="s">
        <v>10</v>
      </c>
      <c r="B6" s="64">
        <v>4.7500000000000001E-2</v>
      </c>
      <c r="C6" s="10">
        <v>4.5999999999999999E-2</v>
      </c>
      <c r="J6" s="122">
        <v>45772.5</v>
      </c>
      <c r="K6" s="1">
        <v>96.954999999999998</v>
      </c>
      <c r="L6" s="123">
        <v>45771.5</v>
      </c>
      <c r="M6" s="53">
        <v>86.83</v>
      </c>
      <c r="N6" s="163">
        <f t="shared" si="0"/>
        <v>45772.5</v>
      </c>
      <c r="O6" s="163" t="str">
        <f t="shared" si="1"/>
        <v/>
      </c>
      <c r="P6" s="163">
        <v>45954.5</v>
      </c>
    </row>
    <row r="7" spans="1:16">
      <c r="A7" s="15" t="s">
        <v>12</v>
      </c>
      <c r="B7" s="64">
        <v>4.2299999999999997E-2</v>
      </c>
      <c r="C7" s="10">
        <v>4.2299999999999997E-2</v>
      </c>
      <c r="J7" s="123">
        <v>45775.5</v>
      </c>
      <c r="K7" s="1">
        <v>97.102000000000004</v>
      </c>
      <c r="L7" s="123">
        <v>45772.5</v>
      </c>
      <c r="M7" s="1">
        <v>87.311000000000007</v>
      </c>
      <c r="N7" s="163">
        <f t="shared" si="0"/>
        <v>45775.5</v>
      </c>
      <c r="O7" s="163" t="str">
        <f t="shared" si="1"/>
        <v/>
      </c>
      <c r="P7" s="163">
        <v>45957.5</v>
      </c>
    </row>
    <row r="8" spans="1:16">
      <c r="A8" s="15" t="s">
        <v>14</v>
      </c>
      <c r="B8" s="4" t="s">
        <v>23</v>
      </c>
      <c r="C8" s="5" t="s">
        <v>23</v>
      </c>
      <c r="E8" s="1"/>
      <c r="F8" s="1"/>
      <c r="G8" s="1"/>
      <c r="H8" s="1"/>
      <c r="J8" s="122">
        <v>45776.5</v>
      </c>
      <c r="K8" s="53">
        <v>96.911000000000001</v>
      </c>
      <c r="L8" s="122">
        <v>45775.5</v>
      </c>
      <c r="M8" s="53">
        <v>87.972999999999999</v>
      </c>
      <c r="N8" s="163">
        <f t="shared" si="0"/>
        <v>45776.5</v>
      </c>
      <c r="O8" s="163" t="str">
        <f t="shared" si="1"/>
        <v/>
      </c>
      <c r="P8" s="163">
        <v>45958.5</v>
      </c>
    </row>
    <row r="9" spans="1:16">
      <c r="A9" s="15" t="s">
        <v>15</v>
      </c>
      <c r="B9" s="4" cm="1">
        <f t="array" ref="B9">_xll.BDP("EURUSD BGN Curncy","PX_LAST")</f>
        <v>1.1524000000000001</v>
      </c>
      <c r="C9" s="5" t="s">
        <v>23</v>
      </c>
      <c r="E9" s="1"/>
      <c r="F9" s="1"/>
      <c r="G9" s="1"/>
      <c r="H9" s="1"/>
      <c r="J9" s="122">
        <v>45777.5</v>
      </c>
      <c r="K9" s="53">
        <v>96.878</v>
      </c>
      <c r="L9" s="122">
        <v>45776.5</v>
      </c>
      <c r="M9" s="53">
        <v>87.659000000000006</v>
      </c>
      <c r="N9" s="163">
        <f t="shared" si="0"/>
        <v>45777.5</v>
      </c>
      <c r="O9" s="163" t="str">
        <f t="shared" si="1"/>
        <v/>
      </c>
      <c r="P9" s="163">
        <v>45959.5</v>
      </c>
    </row>
    <row r="10" spans="1:16" ht="15" thickBot="1">
      <c r="A10" s="16" t="s">
        <v>28</v>
      </c>
      <c r="B10" s="11" cm="1">
        <f t="array" ref="B10">_xll.BDP(B4,"px_last")</f>
        <v>100.32599999999999</v>
      </c>
      <c r="C10" s="22" cm="1">
        <f t="array" ref="C10">_xll.BDP(C4,"px_last")</f>
        <v>94.603999999999999</v>
      </c>
      <c r="E10" s="1"/>
      <c r="F10" s="1"/>
      <c r="G10" s="1"/>
      <c r="H10" s="1"/>
      <c r="J10" s="122">
        <v>45779.5</v>
      </c>
      <c r="K10" s="53">
        <v>97.052000000000007</v>
      </c>
      <c r="L10" s="122">
        <v>45777.5</v>
      </c>
      <c r="M10" s="53">
        <v>87.683999999999997</v>
      </c>
      <c r="N10" s="163">
        <f t="shared" si="0"/>
        <v>45779.5</v>
      </c>
      <c r="O10" s="163" t="str">
        <f t="shared" si="1"/>
        <v/>
      </c>
      <c r="P10" s="163">
        <v>45960.5</v>
      </c>
    </row>
    <row r="11" spans="1:16" ht="15" thickBot="1">
      <c r="A11" s="53"/>
      <c r="C11" s="1"/>
      <c r="D11" s="1"/>
      <c r="E11" s="1"/>
      <c r="F11" s="1"/>
      <c r="G11" s="1"/>
      <c r="H11" s="1"/>
      <c r="J11" s="122">
        <v>45782.5</v>
      </c>
      <c r="K11" s="53">
        <v>97.096000000000004</v>
      </c>
      <c r="L11" s="122">
        <v>45778.5</v>
      </c>
      <c r="M11" s="53">
        <v>87.37</v>
      </c>
      <c r="N11" s="163">
        <f t="shared" si="0"/>
        <v>45782.5</v>
      </c>
      <c r="O11" s="163" t="str">
        <f t="shared" si="1"/>
        <v/>
      </c>
      <c r="P11" s="163">
        <v>45961.5</v>
      </c>
    </row>
    <row r="12" spans="1:16" ht="15" thickBot="1">
      <c r="A12" s="38" t="s">
        <v>22</v>
      </c>
      <c r="B12" s="184" t="s">
        <v>0</v>
      </c>
      <c r="C12" s="185"/>
      <c r="D12" s="185"/>
      <c r="E12" s="204" t="s">
        <v>1</v>
      </c>
      <c r="F12" s="205"/>
      <c r="G12" s="206"/>
      <c r="H12" s="38" t="s">
        <v>16</v>
      </c>
      <c r="J12" s="122">
        <v>45783.5</v>
      </c>
      <c r="K12" s="53">
        <v>97.076999999999998</v>
      </c>
      <c r="L12" s="122">
        <v>45779.5</v>
      </c>
      <c r="M12" s="53">
        <v>87.603999999999999</v>
      </c>
      <c r="N12" s="163">
        <f t="shared" si="0"/>
        <v>45783.5</v>
      </c>
      <c r="O12" s="163" t="str">
        <f t="shared" si="1"/>
        <v/>
      </c>
      <c r="P12" s="163">
        <v>45964.5</v>
      </c>
    </row>
    <row r="13" spans="1:1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94"/>
      <c r="J13" s="122">
        <v>45784.5</v>
      </c>
      <c r="K13" s="53">
        <v>97.191000000000003</v>
      </c>
      <c r="L13" s="122">
        <v>45782.5</v>
      </c>
      <c r="M13" s="53">
        <v>87.787000000000006</v>
      </c>
      <c r="N13" s="163">
        <f t="shared" si="0"/>
        <v>45784.5</v>
      </c>
      <c r="O13" s="163" t="str">
        <f t="shared" si="1"/>
        <v/>
      </c>
    </row>
    <row r="14" spans="1:16">
      <c r="A14" s="164">
        <v>45951.5</v>
      </c>
      <c r="B14" s="44">
        <v>100.375</v>
      </c>
      <c r="C14" s="45"/>
      <c r="D14" s="46"/>
      <c r="E14" s="44">
        <v>94.375</v>
      </c>
      <c r="F14" s="1"/>
      <c r="G14" s="5"/>
      <c r="H14" s="77">
        <v>0</v>
      </c>
      <c r="J14" s="122">
        <v>45785.5</v>
      </c>
      <c r="K14" s="53">
        <v>97.447999999999993</v>
      </c>
      <c r="L14" s="122">
        <v>45783.5</v>
      </c>
      <c r="M14" s="53">
        <v>87.846000000000004</v>
      </c>
      <c r="N14" s="163">
        <f t="shared" si="0"/>
        <v>45785.5</v>
      </c>
      <c r="O14" s="163" t="str">
        <f t="shared" si="1"/>
        <v/>
      </c>
    </row>
    <row r="15" spans="1:16">
      <c r="A15" s="164">
        <f ca="1">IF(AND(ISBLANK(P4), A14 = $P$1),NOW(),IF(ISBLANK(P4),"",P4))</f>
        <v>45952.5</v>
      </c>
      <c r="B15" s="44">
        <f ca="1">IF(COUNTIF($P$2:P1000,A15)=1,VLOOKUP(A15,J:K,2), IF(COUNTIF($P$2:P1000,A15)=0,$B$10,""))</f>
        <v>100.2</v>
      </c>
      <c r="C15" s="31">
        <f ca="1">IF(ISERROR(B15-2),"",(B15-$B$14)/100*$B$5)</f>
        <v>-24499.999999999603</v>
      </c>
      <c r="D15" s="32">
        <f ca="1">IF(ISERROR(B15-2),"",ROUNDUP(A15-$A$14,0)/360*$B$6*$B$5-ROUNDUP(A15-$A$14,0)/360*$B$7*$B$5*$B$14/100)</f>
        <v>196.05347222222235</v>
      </c>
      <c r="E15" s="44">
        <f ca="1">IF(COUNTIF($P$2:P1000,A15)=1,VLOOKUP(A15,L:M,2), IF(COUNTIF($P$2:P1000,A15)=0,$C$10,""))</f>
        <v>94.685000000000002</v>
      </c>
      <c r="F15" s="31">
        <f ca="1">IF(ISERROR(B15-2),"",(E15-$E$14)/100*$C$5)</f>
        <v>13020.000000000096</v>
      </c>
      <c r="G15" s="32">
        <f ca="1">IF(ISERROR(B15-2),"",ROUNDUP(A15-$A$14,0)/360*$C$6*$C$5-ROUNDUP(A15-$A$14,0)/360*$C$7*$C$5*$E$14/100)</f>
        <v>70.92604166666672</v>
      </c>
      <c r="H15" s="77">
        <f ca="1">IF(ISERROR(B15-2),"",(C15+D15)*$B$9-F15-G15)</f>
        <v>-41098.794020277419</v>
      </c>
      <c r="J15" s="122">
        <v>45786.5</v>
      </c>
      <c r="K15" s="53">
        <v>97.521000000000001</v>
      </c>
      <c r="L15" s="122">
        <v>45784.5</v>
      </c>
      <c r="M15" s="53">
        <v>87.988</v>
      </c>
      <c r="N15" s="163">
        <f t="shared" si="0"/>
        <v>45786.5</v>
      </c>
      <c r="O15" s="163" t="str">
        <f t="shared" si="1"/>
        <v/>
      </c>
    </row>
    <row r="16" spans="1:16">
      <c r="A16" s="164">
        <f t="shared" ref="A16:A23" ca="1" si="2">IF(AND(ISBLANK(P5), A15 = $P$1),NOW(),IF(ISBLANK(P5),"",P5))</f>
        <v>45953.5</v>
      </c>
      <c r="B16" s="44">
        <f ca="1">IF(COUNTIF($P$2:P1001,A16)=1,VLOOKUP(A16,J:K,2), IF(COUNTIF($P$2:P1001,A16)=0,$B$10,""))</f>
        <v>100.199</v>
      </c>
      <c r="C16" s="31">
        <f t="shared" ref="C16:C79" ca="1" si="3">IF(ISERROR(B16-2),"",(B16-$B$14)/100*$B$5)</f>
        <v>-24640.000000000273</v>
      </c>
      <c r="D16" s="32">
        <f t="shared" ref="D16:D23" ca="1" si="4">IF(ISERROR(B16-2),"",ROUNDUP(A16-$A$14,0)/360*$B$6*$B$5-ROUNDUP(A16-$A$14,0)/360*$B$7*$B$5*$B$14/100)</f>
        <v>392.10694444444471</v>
      </c>
      <c r="E16" s="44">
        <f ca="1">IF(COUNTIF($P$2:P1001,A16)=1,VLOOKUP(A16,L:M,2), IF(COUNTIF($P$2:P1001,A16)=0,$C$10,""))</f>
        <v>94.555000000000007</v>
      </c>
      <c r="F16" s="31">
        <f t="shared" ref="F16:F23" ca="1" si="5">IF(ISERROR(B16-2),"",(E16-$E$14)/100*$C$5)</f>
        <v>7560.0000000002865</v>
      </c>
      <c r="G16" s="32">
        <f t="shared" ref="G16:G23" ca="1" si="6">IF(ISERROR(B16-2),"",ROUNDUP(A16-$A$14,0)/360*$C$6*$C$5-ROUNDUP(A16-$A$14,0)/360*$C$7*$C$5*$E$14/100)</f>
        <v>141.85208333333344</v>
      </c>
      <c r="H16" s="77">
        <f t="shared" ref="H16:H23" ca="1" si="7">IF(ISERROR(B16-2),"",(C16+D16)*$B$9-F16-G16)</f>
        <v>-35645.124040556155</v>
      </c>
      <c r="J16" s="122">
        <v>45789.5</v>
      </c>
      <c r="K16" s="53">
        <v>98.126999999999995</v>
      </c>
      <c r="L16" s="122">
        <v>45785.5</v>
      </c>
      <c r="M16" s="53">
        <v>88.298000000000002</v>
      </c>
      <c r="N16" s="163">
        <f t="shared" si="0"/>
        <v>45789.5</v>
      </c>
      <c r="O16" s="163" t="str">
        <f t="shared" si="1"/>
        <v/>
      </c>
    </row>
    <row r="17" spans="1:15">
      <c r="A17" s="164">
        <f t="shared" ca="1" si="2"/>
        <v>45954.5</v>
      </c>
      <c r="B17" s="44">
        <f ca="1">IF(COUNTIF($P$2:P1002,A17)=1,VLOOKUP(A17,J:K,2), IF(COUNTIF($P$2:P1002,A17)=0,$B$10,""))</f>
        <v>100.27800000000001</v>
      </c>
      <c r="C17" s="31">
        <f t="shared" ca="1" si="3"/>
        <v>-13579.999999999189</v>
      </c>
      <c r="D17" s="32">
        <f t="shared" ca="1" si="4"/>
        <v>588.16041666666843</v>
      </c>
      <c r="E17" s="44">
        <f ca="1">IF(COUNTIF($P$2:P1002,A17)=1,VLOOKUP(A17,L:M,2), IF(COUNTIF($P$2:P1002,A17)=0,$C$10,""))</f>
        <v>94.671000000000006</v>
      </c>
      <c r="F17" s="31">
        <f t="shared" ca="1" si="5"/>
        <v>12432.000000000273</v>
      </c>
      <c r="G17" s="32">
        <f t="shared" ca="1" si="6"/>
        <v>212.77812500000027</v>
      </c>
      <c r="H17" s="77">
        <f t="shared" ca="1" si="7"/>
        <v>-27616.574060832671</v>
      </c>
      <c r="J17" s="122">
        <v>45790.5</v>
      </c>
      <c r="K17" s="53">
        <v>98.275000000000006</v>
      </c>
      <c r="L17" s="122">
        <v>45786.5</v>
      </c>
      <c r="M17" s="53">
        <v>88.647999999999996</v>
      </c>
      <c r="N17" s="163">
        <f t="shared" si="0"/>
        <v>45790.5</v>
      </c>
      <c r="O17" s="163" t="str">
        <f t="shared" si="1"/>
        <v/>
      </c>
    </row>
    <row r="18" spans="1:15">
      <c r="A18" s="164">
        <f t="shared" ca="1" si="2"/>
        <v>45957.5</v>
      </c>
      <c r="B18" s="44">
        <f ca="1">IF(COUNTIF($P$2:P1003,A18)=1,VLOOKUP(A18,J:K,2), IF(COUNTIF($P$2:P1003,A18)=0,$B$10,""))</f>
        <v>100.46299999999999</v>
      </c>
      <c r="C18" s="31">
        <f t="shared" ca="1" si="3"/>
        <v>12319.99999999914</v>
      </c>
      <c r="D18" s="32">
        <f t="shared" ca="1" si="4"/>
        <v>1176.3208333333369</v>
      </c>
      <c r="E18" s="44">
        <f ca="1">IF(COUNTIF($P$2:P1003,A18)=1,VLOOKUP(A18,L:M,2), IF(COUNTIF($P$2:P1003,A18)=0,$C$10,""))</f>
        <v>94.858000000000004</v>
      </c>
      <c r="F18" s="31">
        <f t="shared" ca="1" si="5"/>
        <v>20286.000000000171</v>
      </c>
      <c r="G18" s="32">
        <f t="shared" ca="1" si="6"/>
        <v>425.55625000000055</v>
      </c>
      <c r="H18" s="77">
        <f t="shared" ca="1" si="7"/>
        <v>-5158.3961216678244</v>
      </c>
      <c r="J18" s="122">
        <v>45791.5</v>
      </c>
      <c r="K18" s="53">
        <v>98.212999999999994</v>
      </c>
      <c r="L18" s="122">
        <v>45789.5</v>
      </c>
      <c r="M18" s="53">
        <v>89.379000000000005</v>
      </c>
      <c r="N18" s="163">
        <f t="shared" si="0"/>
        <v>45791.5</v>
      </c>
      <c r="O18" s="163" t="str">
        <f t="shared" si="1"/>
        <v/>
      </c>
    </row>
    <row r="19" spans="1:15">
      <c r="A19" s="164">
        <f t="shared" ca="1" si="2"/>
        <v>45958.5</v>
      </c>
      <c r="B19" s="44">
        <f ca="1">IF(COUNTIF($P$2:P1004,A19)=1,VLOOKUP(A19,J:K,2), IF(COUNTIF($P$2:P1004,A19)=0,$B$10,""))</f>
        <v>100.536</v>
      </c>
      <c r="C19" s="31">
        <f t="shared" ca="1" si="3"/>
        <v>22540.000000000189</v>
      </c>
      <c r="D19" s="32">
        <f t="shared" ca="1" si="4"/>
        <v>1372.3743055555569</v>
      </c>
      <c r="E19" s="44">
        <f ca="1">IF(COUNTIF($P$2:P1004,A19)=1,VLOOKUP(A19,L:M,2), IF(COUNTIF($P$2:P1004,A19)=0,$C$10,""))</f>
        <v>94.799000000000007</v>
      </c>
      <c r="F19" s="31">
        <f t="shared" ca="1" si="5"/>
        <v>17808.000000000276</v>
      </c>
      <c r="G19" s="32">
        <f t="shared" ca="1" si="6"/>
        <v>496.4822916666667</v>
      </c>
      <c r="H19" s="77">
        <f t="shared" ca="1" si="7"/>
        <v>9252.1378580554992</v>
      </c>
      <c r="J19" s="122">
        <v>45792.5</v>
      </c>
      <c r="K19" s="53">
        <v>98.144999999999996</v>
      </c>
      <c r="L19" s="122">
        <v>45790.5</v>
      </c>
      <c r="M19" s="53">
        <v>89.656999999999996</v>
      </c>
      <c r="N19" s="163">
        <f t="shared" si="0"/>
        <v>45792.5</v>
      </c>
      <c r="O19" s="163" t="str">
        <f t="shared" si="1"/>
        <v/>
      </c>
    </row>
    <row r="20" spans="1:15">
      <c r="A20" s="164">
        <f t="shared" ca="1" si="2"/>
        <v>45959.5</v>
      </c>
      <c r="B20" s="44">
        <f ca="1">IF(COUNTIF($P$2:P1005,A20)=1,VLOOKUP(A20,J:K,2), IF(COUNTIF($P$2:P1005,A20)=0,$B$10,""))</f>
        <v>100.578</v>
      </c>
      <c r="C20" s="31">
        <f t="shared" ca="1" si="3"/>
        <v>28420.000000000415</v>
      </c>
      <c r="D20" s="32">
        <f t="shared" ca="1" si="4"/>
        <v>1568.4277777777788</v>
      </c>
      <c r="E20" s="44">
        <f ca="1">IF(COUNTIF($P$2:P1005,A20)=1,VLOOKUP(A20,L:M,2), IF(COUNTIF($P$2:P1005,A20)=0,$C$10,""))</f>
        <v>94.850999999999999</v>
      </c>
      <c r="F20" s="31">
        <f t="shared" ca="1" si="5"/>
        <v>19991.99999999996</v>
      </c>
      <c r="G20" s="32">
        <f t="shared" ca="1" si="6"/>
        <v>567.40833333333376</v>
      </c>
      <c r="H20" s="77">
        <f t="shared" ca="1" si="7"/>
        <v>13999.255837778303</v>
      </c>
      <c r="J20" s="122">
        <v>45793.5</v>
      </c>
      <c r="K20" s="53">
        <v>98.168000000000006</v>
      </c>
      <c r="L20" s="122">
        <v>45791.5</v>
      </c>
      <c r="M20" s="53">
        <v>89.561000000000007</v>
      </c>
      <c r="N20" s="163">
        <f t="shared" si="0"/>
        <v>45793.5</v>
      </c>
      <c r="O20" s="163" t="str">
        <f t="shared" si="1"/>
        <v/>
      </c>
    </row>
    <row r="21" spans="1:15">
      <c r="A21" s="164">
        <f t="shared" ca="1" si="2"/>
        <v>45960.5</v>
      </c>
      <c r="B21" s="44">
        <f ca="1">IF(COUNTIF($P$2:P1006,A21)=1,VLOOKUP(A21,J:K,2), IF(COUNTIF($P$2:P1006,A21)=0,$B$10,""))</f>
        <v>100.348</v>
      </c>
      <c r="C21" s="31">
        <f t="shared" ca="1" si="3"/>
        <v>-3780.0000000001437</v>
      </c>
      <c r="D21" s="32">
        <f t="shared" ca="1" si="4"/>
        <v>1764.4812500000044</v>
      </c>
      <c r="E21" s="44">
        <f ca="1">IF(COUNTIF($P$2:P1006,A21)=1,VLOOKUP(A21,L:M,2), IF(COUNTIF($P$2:P1006,A21)=0,$C$10,""))</f>
        <v>94.626000000000005</v>
      </c>
      <c r="F21" s="31">
        <f t="shared" ca="1" si="5"/>
        <v>10542.0000000002</v>
      </c>
      <c r="G21" s="32">
        <f t="shared" ca="1" si="6"/>
        <v>638.33437500000036</v>
      </c>
      <c r="H21" s="77">
        <f t="shared" ca="1" si="7"/>
        <v>-13503.018182500362</v>
      </c>
      <c r="J21" s="122">
        <v>45796.5</v>
      </c>
      <c r="K21" s="53">
        <v>97.981999999999999</v>
      </c>
      <c r="L21" s="122">
        <v>45792.5</v>
      </c>
      <c r="M21" s="53">
        <v>89.507000000000005</v>
      </c>
      <c r="N21" s="163">
        <f t="shared" si="0"/>
        <v>45796.5</v>
      </c>
      <c r="O21" s="163" t="str">
        <f t="shared" si="1"/>
        <v/>
      </c>
    </row>
    <row r="22" spans="1:15">
      <c r="A22" s="164">
        <f t="shared" ca="1" si="2"/>
        <v>45961.5</v>
      </c>
      <c r="B22" s="44">
        <f ca="1">IF(COUNTIF($P$2:P1007,A22)=1,VLOOKUP(A22,J:K,2), IF(COUNTIF($P$2:P1007,A22)=0,$B$10,""))</f>
        <v>100.363</v>
      </c>
      <c r="C22" s="31">
        <f t="shared" ca="1" si="3"/>
        <v>-1680.0000000000637</v>
      </c>
      <c r="D22" s="32">
        <f t="shared" ca="1" si="4"/>
        <v>1960.5347222222263</v>
      </c>
      <c r="E22" s="44">
        <f ca="1">IF(COUNTIF($P$2:P1007,A22)=1,VLOOKUP(A22,L:M,2), IF(COUNTIF($P$2:P1007,A22)=0,$C$10,""))</f>
        <v>94.619</v>
      </c>
      <c r="F22" s="31">
        <f t="shared" ca="1" si="5"/>
        <v>10247.999999999991</v>
      </c>
      <c r="G22" s="32">
        <f t="shared" ca="1" si="6"/>
        <v>709.26041666666697</v>
      </c>
      <c r="H22" s="77">
        <f t="shared" ca="1" si="7"/>
        <v>-10633.972202777837</v>
      </c>
      <c r="J22" s="122">
        <v>45797.5</v>
      </c>
      <c r="K22" s="53">
        <v>97.991</v>
      </c>
      <c r="L22" s="122">
        <v>45793.5</v>
      </c>
      <c r="M22" s="53">
        <v>89.405000000000001</v>
      </c>
      <c r="N22" s="163">
        <f t="shared" si="0"/>
        <v>45797.5</v>
      </c>
      <c r="O22" s="163" t="str">
        <f t="shared" si="1"/>
        <v/>
      </c>
    </row>
    <row r="23" spans="1:15">
      <c r="A23" s="164">
        <f t="shared" ca="1" si="2"/>
        <v>45964.5</v>
      </c>
      <c r="B23" s="44">
        <f ca="1">IF(COUNTIF($P$2:P1008,A23)=1,VLOOKUP(A23,J:K,2), IF(COUNTIF($P$2:P1008,A23)=0,$B$10,""))</f>
        <v>100.32599999999999</v>
      </c>
      <c r="C23" s="31">
        <f t="shared" ca="1" si="3"/>
        <v>-6860.0000000009222</v>
      </c>
      <c r="D23" s="32">
        <f t="shared" ca="1" si="4"/>
        <v>2548.695138888892</v>
      </c>
      <c r="E23" s="44">
        <f ca="1">IF(COUNTIF($P$2:P1008,A23)=1,VLOOKUP(A23,L:M,2), IF(COUNTIF($P$2:P1008,A23)=0,$C$10,""))</f>
        <v>94.605999999999995</v>
      </c>
      <c r="F23" s="31">
        <f t="shared" ca="1" si="5"/>
        <v>9701.9999999997708</v>
      </c>
      <c r="G23" s="32">
        <f t="shared" ca="1" si="6"/>
        <v>922.03854166666679</v>
      </c>
      <c r="H23" s="77">
        <f t="shared" ca="1" si="7"/>
        <v>-15592.386263611943</v>
      </c>
      <c r="J23" s="122">
        <v>45798.5</v>
      </c>
      <c r="K23" s="53">
        <v>97.769000000000005</v>
      </c>
      <c r="L23" s="122">
        <v>45796.5</v>
      </c>
      <c r="M23" s="53">
        <v>89.33</v>
      </c>
      <c r="N23" s="163">
        <f t="shared" si="0"/>
        <v>45798.5</v>
      </c>
      <c r="O23" s="163" t="str">
        <f t="shared" si="1"/>
        <v/>
      </c>
    </row>
    <row r="24" spans="1:15">
      <c r="A24" s="164">
        <f t="shared" ref="A24:A87" ca="1" si="8">IF(AND(ISBLANK(P13), A23 = $P$1),NOW(),IF(ISBLANK(P13),"",P13))</f>
        <v>45964.632330671295</v>
      </c>
      <c r="B24" s="44">
        <f ca="1">IF(COUNTIF($P$2:P1009,A24)=1,VLOOKUP(A24,J:K,2), IF(COUNTIF($P$2:P1009,A24)=0,$B$10,""))</f>
        <v>100.32599999999999</v>
      </c>
      <c r="C24" s="31">
        <f t="shared" ca="1" si="3"/>
        <v>-6860.0000000009222</v>
      </c>
      <c r="D24" s="32">
        <f t="shared" ref="D24:D87" ca="1" si="9">IF(ISERROR(B24-2),"",ROUNDUP(A24-$A$14,0)/360*$B$6*$B$5-ROUNDUP(A24-$A$14,0)/360*$B$7*$B$5*$B$14/100)</f>
        <v>2744.7486111111139</v>
      </c>
      <c r="E24" s="44">
        <f ca="1">IF(COUNTIF($P$2:P1009,A24)=1,VLOOKUP(A24,L:M,2), IF(COUNTIF($P$2:P1009,A24)=0,$C$10,""))</f>
        <v>94.603999999999999</v>
      </c>
      <c r="F24" s="31">
        <f t="shared" ref="F24:F87" ca="1" si="10">IF(ISERROR(B24-2),"",(E24-$E$14)/100*$C$5)</f>
        <v>9617.9999999999673</v>
      </c>
      <c r="G24" s="32">
        <f t="shared" ref="G24:G87" ca="1" si="11">IF(ISERROR(B24-2),"",ROUNDUP(A24-$A$14,0)/360*$C$6*$C$5-ROUNDUP(A24-$A$14,0)/360*$C$7*$C$5*$E$14/100)</f>
        <v>992.96458333333339</v>
      </c>
      <c r="H24" s="77">
        <f t="shared" ref="H24:H87" ca="1" si="12">IF(ISERROR(B24-2),"",(C24+D24)*$B$9-F24-G24)</f>
        <v>-15353.380283889917</v>
      </c>
      <c r="J24" s="122">
        <v>45799.5</v>
      </c>
      <c r="K24" s="53">
        <v>97.575999999999993</v>
      </c>
      <c r="L24" s="122">
        <v>45797.5</v>
      </c>
      <c r="M24" s="53">
        <v>89.411000000000001</v>
      </c>
      <c r="N24" s="163">
        <f t="shared" si="0"/>
        <v>45799.5</v>
      </c>
      <c r="O24" s="163" t="str">
        <f t="shared" si="1"/>
        <v/>
      </c>
    </row>
    <row r="25" spans="1:15">
      <c r="A25" s="164" t="str">
        <f t="shared" ca="1" si="8"/>
        <v/>
      </c>
      <c r="B25" s="44" t="str">
        <f ca="1">IF(COUNTIF($P$2:P1010,A25)=1,VLOOKUP(A25,J:K,2), IF(COUNTIF($P$2:P1010,A25)=0,$B$10,""))</f>
        <v/>
      </c>
      <c r="C25" s="31" t="str">
        <f t="shared" ca="1" si="3"/>
        <v/>
      </c>
      <c r="D25" s="32" t="str">
        <f t="shared" ca="1" si="9"/>
        <v/>
      </c>
      <c r="E25" s="44" t="str">
        <f ca="1">IF(COUNTIF($P$2:P1010,A25)=1,VLOOKUP(A25,L:M,2), IF(COUNTIF($P$2:P1010,A25)=0,$C$10,""))</f>
        <v/>
      </c>
      <c r="F25" s="31" t="str">
        <f t="shared" ca="1" si="10"/>
        <v/>
      </c>
      <c r="G25" s="32" t="str">
        <f t="shared" ca="1" si="11"/>
        <v/>
      </c>
      <c r="H25" s="77" t="str">
        <f t="shared" ca="1" si="12"/>
        <v/>
      </c>
      <c r="J25" s="122">
        <v>45800.5</v>
      </c>
      <c r="K25" s="53">
        <v>97.462999999999994</v>
      </c>
      <c r="L25" s="122">
        <v>45798.5</v>
      </c>
      <c r="M25" s="53">
        <v>89.293000000000006</v>
      </c>
      <c r="N25" s="163">
        <f t="shared" si="0"/>
        <v>45800.5</v>
      </c>
      <c r="O25" s="163" t="str">
        <f t="shared" si="1"/>
        <v/>
      </c>
    </row>
    <row r="26" spans="1:15">
      <c r="A26" s="164" t="str">
        <f t="shared" ca="1" si="8"/>
        <v/>
      </c>
      <c r="B26" s="44" t="str">
        <f ca="1">IF(COUNTIF($P$2:P1011,A26)=1,VLOOKUP(A26,J:K,2), IF(COUNTIF($P$2:P1011,A26)=0,$B$10,""))</f>
        <v/>
      </c>
      <c r="C26" s="31" t="str">
        <f t="shared" ca="1" si="3"/>
        <v/>
      </c>
      <c r="D26" s="32" t="str">
        <f t="shared" ca="1" si="9"/>
        <v/>
      </c>
      <c r="E26" s="44" t="str">
        <f ca="1">IF(COUNTIF($P$2:P1011,A26)=1,VLOOKUP(A26,L:M,2), IF(COUNTIF($P$2:P1011,A26)=0,$C$10,""))</f>
        <v/>
      </c>
      <c r="F26" s="31" t="str">
        <f t="shared" ca="1" si="10"/>
        <v/>
      </c>
      <c r="G26" s="32" t="str">
        <f t="shared" ca="1" si="11"/>
        <v/>
      </c>
      <c r="H26" s="77" t="str">
        <f t="shared" ca="1" si="12"/>
        <v/>
      </c>
      <c r="J26" s="122">
        <v>45803.5</v>
      </c>
      <c r="K26" s="53">
        <v>97.587999999999994</v>
      </c>
      <c r="L26" s="122">
        <v>45799.5</v>
      </c>
      <c r="M26" s="53">
        <v>89.213999999999999</v>
      </c>
      <c r="N26" s="163" t="str">
        <f t="shared" si="0"/>
        <v/>
      </c>
      <c r="O26" s="163" t="str">
        <f t="shared" si="1"/>
        <v/>
      </c>
    </row>
    <row r="27" spans="1:15">
      <c r="A27" s="164" t="str">
        <f t="shared" ca="1" si="8"/>
        <v/>
      </c>
      <c r="B27" s="44" t="str">
        <f ca="1">IF(COUNTIF($P$2:P1012,A27)=1,VLOOKUP(A27,J:K,2), IF(COUNTIF($P$2:P1012,A27)=0,$B$10,""))</f>
        <v/>
      </c>
      <c r="C27" s="31" t="str">
        <f t="shared" ca="1" si="3"/>
        <v/>
      </c>
      <c r="D27" s="32" t="str">
        <f t="shared" ca="1" si="9"/>
        <v/>
      </c>
      <c r="E27" s="44" t="str">
        <f ca="1">IF(COUNTIF($P$2:P1012,A27)=1,VLOOKUP(A27,L:M,2), IF(COUNTIF($P$2:P1012,A27)=0,$C$10,""))</f>
        <v/>
      </c>
      <c r="F27" s="31" t="str">
        <f t="shared" ca="1" si="10"/>
        <v/>
      </c>
      <c r="G27" s="32" t="str">
        <f t="shared" ca="1" si="11"/>
        <v/>
      </c>
      <c r="H27" s="77" t="str">
        <f t="shared" ca="1" si="12"/>
        <v/>
      </c>
      <c r="J27" s="122">
        <v>45804.5</v>
      </c>
      <c r="K27" s="53">
        <v>97.683000000000007</v>
      </c>
      <c r="L27" s="122">
        <v>45800.5</v>
      </c>
      <c r="M27" s="53">
        <v>89.271000000000001</v>
      </c>
      <c r="N27" s="163">
        <f t="shared" si="0"/>
        <v>45804.5</v>
      </c>
      <c r="O27" s="163" t="str">
        <f t="shared" si="1"/>
        <v/>
      </c>
    </row>
    <row r="28" spans="1:15">
      <c r="A28" s="164" t="str">
        <f t="shared" ca="1" si="8"/>
        <v/>
      </c>
      <c r="B28" s="44" t="str">
        <f ca="1">IF(COUNTIF($P$2:P1013,A28)=1,VLOOKUP(A28,J:K,2), IF(COUNTIF($P$2:P1013,A28)=0,$B$10,""))</f>
        <v/>
      </c>
      <c r="C28" s="31" t="str">
        <f t="shared" ca="1" si="3"/>
        <v/>
      </c>
      <c r="D28" s="32" t="str">
        <f t="shared" ca="1" si="9"/>
        <v/>
      </c>
      <c r="E28" s="44" t="str">
        <f ca="1">IF(COUNTIF($P$2:P1013,A28)=1,VLOOKUP(A28,L:M,2), IF(COUNTIF($P$2:P1013,A28)=0,$C$10,""))</f>
        <v/>
      </c>
      <c r="F28" s="31" t="str">
        <f t="shared" ca="1" si="10"/>
        <v/>
      </c>
      <c r="G28" s="32" t="str">
        <f t="shared" ca="1" si="11"/>
        <v/>
      </c>
      <c r="H28" s="77" t="str">
        <f t="shared" ca="1" si="12"/>
        <v/>
      </c>
      <c r="J28" s="122">
        <v>45805.5</v>
      </c>
      <c r="K28" s="53">
        <v>97.787000000000006</v>
      </c>
      <c r="L28" s="122">
        <v>45804.5</v>
      </c>
      <c r="M28" s="53">
        <v>89.878</v>
      </c>
      <c r="N28" s="163">
        <f t="shared" si="0"/>
        <v>45805.5</v>
      </c>
      <c r="O28" s="163" t="str">
        <f t="shared" si="1"/>
        <v/>
      </c>
    </row>
    <row r="29" spans="1:15">
      <c r="A29" s="164" t="str">
        <f t="shared" ca="1" si="8"/>
        <v/>
      </c>
      <c r="B29" s="44" t="str">
        <f ca="1">IF(COUNTIF($P$2:P1014,A29)=1,VLOOKUP(A29,J:K,2), IF(COUNTIF($P$2:P1014,A29)=0,$B$10,""))</f>
        <v/>
      </c>
      <c r="C29" s="31" t="str">
        <f t="shared" ca="1" si="3"/>
        <v/>
      </c>
      <c r="D29" s="32" t="str">
        <f t="shared" ca="1" si="9"/>
        <v/>
      </c>
      <c r="E29" s="44" t="str">
        <f ca="1">IF(COUNTIF($P$2:P1014,A29)=1,VLOOKUP(A29,L:M,2), IF(COUNTIF($P$2:P1014,A29)=0,$C$10,""))</f>
        <v/>
      </c>
      <c r="F29" s="31" t="str">
        <f t="shared" ca="1" si="10"/>
        <v/>
      </c>
      <c r="G29" s="32" t="str">
        <f t="shared" ca="1" si="11"/>
        <v/>
      </c>
      <c r="H29" s="77" t="str">
        <f t="shared" ca="1" si="12"/>
        <v/>
      </c>
      <c r="J29" s="122">
        <v>45806.5</v>
      </c>
      <c r="K29" s="53">
        <v>97.932000000000002</v>
      </c>
      <c r="L29" s="122">
        <v>45805.5</v>
      </c>
      <c r="M29" s="53">
        <v>89.912000000000006</v>
      </c>
      <c r="N29" s="163">
        <f t="shared" si="0"/>
        <v>45806.5</v>
      </c>
      <c r="O29" s="163" t="str">
        <f t="shared" si="1"/>
        <v/>
      </c>
    </row>
    <row r="30" spans="1:15">
      <c r="A30" s="164" t="str">
        <f t="shared" ca="1" si="8"/>
        <v/>
      </c>
      <c r="B30" s="44" t="str">
        <f ca="1">IF(COUNTIF($P$2:P1015,A30)=1,VLOOKUP(A30,J:K,2), IF(COUNTIF($P$2:P1015,A30)=0,$B$10,""))</f>
        <v/>
      </c>
      <c r="C30" s="31" t="str">
        <f t="shared" ca="1" si="3"/>
        <v/>
      </c>
      <c r="D30" s="32" t="str">
        <f t="shared" ca="1" si="9"/>
        <v/>
      </c>
      <c r="E30" s="44" t="str">
        <f ca="1">IF(COUNTIF($P$2:P1015,A30)=1,VLOOKUP(A30,L:M,2), IF(COUNTIF($P$2:P1015,A30)=0,$C$10,""))</f>
        <v/>
      </c>
      <c r="F30" s="31" t="str">
        <f t="shared" ca="1" si="10"/>
        <v/>
      </c>
      <c r="G30" s="32" t="str">
        <f t="shared" ca="1" si="11"/>
        <v/>
      </c>
      <c r="H30" s="77" t="str">
        <f t="shared" ca="1" si="12"/>
        <v/>
      </c>
      <c r="J30" s="122">
        <v>45807.5</v>
      </c>
      <c r="K30" s="53">
        <v>97.97</v>
      </c>
      <c r="L30" s="122">
        <v>45806.5</v>
      </c>
      <c r="M30" s="53">
        <v>90.085999999999999</v>
      </c>
      <c r="N30" s="163">
        <f t="shared" si="0"/>
        <v>45807.5</v>
      </c>
      <c r="O30" s="163" t="str">
        <f t="shared" si="1"/>
        <v/>
      </c>
    </row>
    <row r="31" spans="1:15">
      <c r="A31" s="164" t="str">
        <f t="shared" ca="1" si="8"/>
        <v/>
      </c>
      <c r="B31" s="44" t="str">
        <f ca="1">IF(COUNTIF($P$2:P1016,A31)=1,VLOOKUP(A31,J:K,2), IF(COUNTIF($P$2:P1016,A31)=0,$B$10,""))</f>
        <v/>
      </c>
      <c r="C31" s="31" t="str">
        <f t="shared" ca="1" si="3"/>
        <v/>
      </c>
      <c r="D31" s="32" t="str">
        <f t="shared" ca="1" si="9"/>
        <v/>
      </c>
      <c r="E31" s="44" t="str">
        <f ca="1">IF(COUNTIF($P$2:P1016,A31)=1,VLOOKUP(A31,L:M,2), IF(COUNTIF($P$2:P1016,A31)=0,$C$10,""))</f>
        <v/>
      </c>
      <c r="F31" s="31" t="str">
        <f t="shared" ca="1" si="10"/>
        <v/>
      </c>
      <c r="G31" s="32" t="str">
        <f t="shared" ca="1" si="11"/>
        <v/>
      </c>
      <c r="H31" s="77" t="str">
        <f t="shared" ca="1" si="12"/>
        <v/>
      </c>
      <c r="J31" s="122">
        <v>45810.5</v>
      </c>
      <c r="K31" s="53">
        <v>97.968999999999994</v>
      </c>
      <c r="L31" s="122">
        <v>45807.5</v>
      </c>
      <c r="M31" s="53">
        <v>90.168000000000006</v>
      </c>
      <c r="N31" s="163">
        <f t="shared" si="0"/>
        <v>45810.5</v>
      </c>
      <c r="O31" s="163" t="str">
        <f t="shared" si="1"/>
        <v/>
      </c>
    </row>
    <row r="32" spans="1:15">
      <c r="A32" s="164" t="str">
        <f t="shared" ca="1" si="8"/>
        <v/>
      </c>
      <c r="B32" s="44" t="str">
        <f ca="1">IF(COUNTIF($P$2:P1017,A32)=1,VLOOKUP(A32,J:K,2), IF(COUNTIF($P$2:P1017,A32)=0,$B$10,""))</f>
        <v/>
      </c>
      <c r="C32" s="31" t="str">
        <f t="shared" ca="1" si="3"/>
        <v/>
      </c>
      <c r="D32" s="32" t="str">
        <f t="shared" ca="1" si="9"/>
        <v/>
      </c>
      <c r="E32" s="44" t="str">
        <f ca="1">IF(COUNTIF($P$2:P1017,A32)=1,VLOOKUP(A32,L:M,2), IF(COUNTIF($P$2:P1017,A32)=0,$C$10,""))</f>
        <v/>
      </c>
      <c r="F32" s="31" t="str">
        <f t="shared" ca="1" si="10"/>
        <v/>
      </c>
      <c r="G32" s="32" t="str">
        <f t="shared" ca="1" si="11"/>
        <v/>
      </c>
      <c r="H32" s="77" t="str">
        <f t="shared" ca="1" si="12"/>
        <v/>
      </c>
      <c r="J32" s="122">
        <v>45811.5</v>
      </c>
      <c r="K32" s="53">
        <v>98.082999999999998</v>
      </c>
      <c r="L32" s="122">
        <v>45810.5</v>
      </c>
      <c r="M32" s="53">
        <v>89.983999999999995</v>
      </c>
      <c r="N32" s="163">
        <f t="shared" si="0"/>
        <v>45811.5</v>
      </c>
      <c r="O32" s="163" t="str">
        <f t="shared" si="1"/>
        <v/>
      </c>
    </row>
    <row r="33" spans="1:15">
      <c r="A33" s="164" t="str">
        <f t="shared" ca="1" si="8"/>
        <v/>
      </c>
      <c r="B33" s="44" t="str">
        <f ca="1">IF(COUNTIF($P$2:P1018,A33)=1,VLOOKUP(A33,J:K,2), IF(COUNTIF($P$2:P1018,A33)=0,$B$10,""))</f>
        <v/>
      </c>
      <c r="C33" s="31" t="str">
        <f t="shared" ca="1" si="3"/>
        <v/>
      </c>
      <c r="D33" s="32" t="str">
        <f t="shared" ca="1" si="9"/>
        <v/>
      </c>
      <c r="E33" s="44" t="str">
        <f ca="1">IF(COUNTIF($P$2:P1018,A33)=1,VLOOKUP(A33,L:M,2), IF(COUNTIF($P$2:P1018,A33)=0,$C$10,""))</f>
        <v/>
      </c>
      <c r="F33" s="31" t="str">
        <f t="shared" ca="1" si="10"/>
        <v/>
      </c>
      <c r="G33" s="32" t="str">
        <f t="shared" ca="1" si="11"/>
        <v/>
      </c>
      <c r="H33" s="77" t="str">
        <f t="shared" ca="1" si="12"/>
        <v/>
      </c>
      <c r="J33" s="122">
        <v>45812.5</v>
      </c>
      <c r="K33" s="53">
        <v>98.396000000000001</v>
      </c>
      <c r="L33" s="122">
        <v>45811.5</v>
      </c>
      <c r="M33" s="53">
        <v>90.061000000000007</v>
      </c>
      <c r="N33" s="163">
        <f t="shared" si="0"/>
        <v>45812.5</v>
      </c>
      <c r="O33" s="163" t="str">
        <f t="shared" si="1"/>
        <v/>
      </c>
    </row>
    <row r="34" spans="1:15">
      <c r="A34" s="164" t="str">
        <f t="shared" ca="1" si="8"/>
        <v/>
      </c>
      <c r="B34" s="44" t="str">
        <f ca="1">IF(COUNTIF($P$2:P1019,A34)=1,VLOOKUP(A34,J:K,2), IF(COUNTIF($P$2:P1019,A34)=0,$B$10,""))</f>
        <v/>
      </c>
      <c r="C34" s="31" t="str">
        <f t="shared" ca="1" si="3"/>
        <v/>
      </c>
      <c r="D34" s="32" t="str">
        <f t="shared" ca="1" si="9"/>
        <v/>
      </c>
      <c r="E34" s="44" t="str">
        <f ca="1">IF(COUNTIF($P$2:P1019,A34)=1,VLOOKUP(A34,L:M,2), IF(COUNTIF($P$2:P1019,A34)=0,$C$10,""))</f>
        <v/>
      </c>
      <c r="F34" s="31" t="str">
        <f t="shared" ca="1" si="10"/>
        <v/>
      </c>
      <c r="G34" s="32" t="str">
        <f t="shared" ca="1" si="11"/>
        <v/>
      </c>
      <c r="H34" s="77" t="str">
        <f t="shared" ca="1" si="12"/>
        <v/>
      </c>
      <c r="J34" s="122">
        <v>45813.5</v>
      </c>
      <c r="K34" s="53">
        <v>98.448999999999998</v>
      </c>
      <c r="L34" s="122">
        <v>45812.5</v>
      </c>
      <c r="M34" s="53">
        <v>90.367999999999995</v>
      </c>
      <c r="N34" s="163">
        <f t="shared" si="0"/>
        <v>45813.5</v>
      </c>
      <c r="O34" s="163" t="str">
        <f t="shared" si="1"/>
        <v/>
      </c>
    </row>
    <row r="35" spans="1:15">
      <c r="A35" s="164" t="str">
        <f t="shared" ca="1" si="8"/>
        <v/>
      </c>
      <c r="B35" s="44" t="str">
        <f ca="1">IF(COUNTIF($P$2:P1020,A35)=1,VLOOKUP(A35,J:K,2), IF(COUNTIF($P$2:P1020,A35)=0,$B$10,""))</f>
        <v/>
      </c>
      <c r="C35" s="31" t="str">
        <f t="shared" ca="1" si="3"/>
        <v/>
      </c>
      <c r="D35" s="32" t="str">
        <f t="shared" ca="1" si="9"/>
        <v/>
      </c>
      <c r="E35" s="44" t="str">
        <f ca="1">IF(COUNTIF($P$2:P1020,A35)=1,VLOOKUP(A35,L:M,2), IF(COUNTIF($P$2:P1020,A35)=0,$C$10,""))</f>
        <v/>
      </c>
      <c r="F35" s="31" t="str">
        <f t="shared" ca="1" si="10"/>
        <v/>
      </c>
      <c r="G35" s="32" t="str">
        <f t="shared" ca="1" si="11"/>
        <v/>
      </c>
      <c r="H35" s="77" t="str">
        <f t="shared" ca="1" si="12"/>
        <v/>
      </c>
      <c r="J35" s="122">
        <v>45814.5</v>
      </c>
      <c r="K35" s="53">
        <v>98.497</v>
      </c>
      <c r="L35" s="122">
        <v>45813.5</v>
      </c>
      <c r="M35" s="53">
        <v>90.504999999999995</v>
      </c>
      <c r="N35" s="163">
        <f t="shared" si="0"/>
        <v>45814.5</v>
      </c>
      <c r="O35" s="163" t="str">
        <f t="shared" si="1"/>
        <v/>
      </c>
    </row>
    <row r="36" spans="1:15">
      <c r="A36" s="164" t="str">
        <f t="shared" ca="1" si="8"/>
        <v/>
      </c>
      <c r="B36" s="44" t="str">
        <f ca="1">IF(COUNTIF($P$2:P1021,A36)=1,VLOOKUP(A36,J:K,2), IF(COUNTIF($P$2:P1021,A36)=0,$B$10,""))</f>
        <v/>
      </c>
      <c r="C36" s="31" t="str">
        <f t="shared" ca="1" si="3"/>
        <v/>
      </c>
      <c r="D36" s="32" t="str">
        <f t="shared" ca="1" si="9"/>
        <v/>
      </c>
      <c r="E36" s="44" t="str">
        <f ca="1">IF(COUNTIF($P$2:P1021,A36)=1,VLOOKUP(A36,L:M,2), IF(COUNTIF($P$2:P1021,A36)=0,$C$10,""))</f>
        <v/>
      </c>
      <c r="F36" s="31" t="str">
        <f t="shared" ca="1" si="10"/>
        <v/>
      </c>
      <c r="G36" s="32" t="str">
        <f t="shared" ca="1" si="11"/>
        <v/>
      </c>
      <c r="H36" s="77" t="str">
        <f t="shared" ca="1" si="12"/>
        <v/>
      </c>
      <c r="J36" s="122">
        <v>45817.5</v>
      </c>
      <c r="K36" s="53">
        <v>98.674000000000007</v>
      </c>
      <c r="L36" s="122">
        <v>45814.5</v>
      </c>
      <c r="M36" s="53">
        <v>90.488</v>
      </c>
      <c r="N36" s="163">
        <f t="shared" si="0"/>
        <v>45817.5</v>
      </c>
      <c r="O36" s="163" t="str">
        <f t="shared" si="1"/>
        <v/>
      </c>
    </row>
    <row r="37" spans="1:15">
      <c r="A37" s="164" t="str">
        <f t="shared" ca="1" si="8"/>
        <v/>
      </c>
      <c r="B37" s="44" t="str">
        <f ca="1">IF(COUNTIF($P$2:P1022,A37)=1,VLOOKUP(A37,J:K,2), IF(COUNTIF($P$2:P1022,A37)=0,$B$10,""))</f>
        <v/>
      </c>
      <c r="C37" s="31" t="str">
        <f t="shared" ca="1" si="3"/>
        <v/>
      </c>
      <c r="D37" s="32" t="str">
        <f t="shared" ca="1" si="9"/>
        <v/>
      </c>
      <c r="E37" s="44" t="str">
        <f ca="1">IF(COUNTIF($P$2:P1022,A37)=1,VLOOKUP(A37,L:M,2), IF(COUNTIF($P$2:P1022,A37)=0,$C$10,""))</f>
        <v/>
      </c>
      <c r="F37" s="31" t="str">
        <f t="shared" ca="1" si="10"/>
        <v/>
      </c>
      <c r="G37" s="32" t="str">
        <f t="shared" ca="1" si="11"/>
        <v/>
      </c>
      <c r="H37" s="77" t="str">
        <f t="shared" ca="1" si="12"/>
        <v/>
      </c>
      <c r="J37" s="122">
        <v>45818.5</v>
      </c>
      <c r="K37" s="53">
        <v>98.793000000000006</v>
      </c>
      <c r="L37" s="122">
        <v>45817.5</v>
      </c>
      <c r="M37" s="53">
        <v>90.736000000000004</v>
      </c>
      <c r="N37" s="163">
        <f t="shared" si="0"/>
        <v>45818.5</v>
      </c>
      <c r="O37" s="163" t="str">
        <f t="shared" si="1"/>
        <v/>
      </c>
    </row>
    <row r="38" spans="1:15">
      <c r="A38" s="164" t="str">
        <f t="shared" ca="1" si="8"/>
        <v/>
      </c>
      <c r="B38" s="44" t="str">
        <f ca="1">IF(COUNTIF($P$2:P1023,A38)=1,VLOOKUP(A38,J:K,2), IF(COUNTIF($P$2:P1023,A38)=0,$B$10,""))</f>
        <v/>
      </c>
      <c r="C38" s="31" t="str">
        <f t="shared" ca="1" si="3"/>
        <v/>
      </c>
      <c r="D38" s="32" t="str">
        <f t="shared" ca="1" si="9"/>
        <v/>
      </c>
      <c r="E38" s="44" t="str">
        <f ca="1">IF(COUNTIF($P$2:P1023,A38)=1,VLOOKUP(A38,L:M,2), IF(COUNTIF($P$2:P1023,A38)=0,$C$10,""))</f>
        <v/>
      </c>
      <c r="F38" s="31" t="str">
        <f t="shared" ca="1" si="10"/>
        <v/>
      </c>
      <c r="G38" s="32" t="str">
        <f t="shared" ca="1" si="11"/>
        <v/>
      </c>
      <c r="H38" s="77" t="str">
        <f t="shared" ca="1" si="12"/>
        <v/>
      </c>
      <c r="J38" s="122">
        <v>45819.5</v>
      </c>
      <c r="K38" s="53">
        <v>99.042000000000002</v>
      </c>
      <c r="L38" s="122">
        <v>45818.5</v>
      </c>
      <c r="M38" s="53">
        <v>90.775000000000006</v>
      </c>
      <c r="N38" s="163">
        <f t="shared" si="0"/>
        <v>45819.5</v>
      </c>
      <c r="O38" s="163" t="str">
        <f t="shared" si="1"/>
        <v/>
      </c>
    </row>
    <row r="39" spans="1:15">
      <c r="A39" s="164" t="str">
        <f t="shared" ca="1" si="8"/>
        <v/>
      </c>
      <c r="B39" s="44" t="str">
        <f ca="1">IF(COUNTIF($P$2:P1024,A39)=1,VLOOKUP(A39,J:K,2), IF(COUNTIF($P$2:P1024,A39)=0,$B$10,""))</f>
        <v/>
      </c>
      <c r="C39" s="31" t="str">
        <f t="shared" ca="1" si="3"/>
        <v/>
      </c>
      <c r="D39" s="32" t="str">
        <f t="shared" ca="1" si="9"/>
        <v/>
      </c>
      <c r="E39" s="44" t="str">
        <f ca="1">IF(COUNTIF($P$2:P1024,A39)=1,VLOOKUP(A39,L:M,2), IF(COUNTIF($P$2:P1024,A39)=0,$C$10,""))</f>
        <v/>
      </c>
      <c r="F39" s="31" t="str">
        <f t="shared" ca="1" si="10"/>
        <v/>
      </c>
      <c r="G39" s="32" t="str">
        <f t="shared" ca="1" si="11"/>
        <v/>
      </c>
      <c r="H39" s="77" t="str">
        <f t="shared" ca="1" si="12"/>
        <v/>
      </c>
      <c r="J39" s="122">
        <v>45820.5</v>
      </c>
      <c r="K39" s="53">
        <v>98.966999999999999</v>
      </c>
      <c r="L39" s="122">
        <v>45819.5</v>
      </c>
      <c r="M39" s="53">
        <v>90.893000000000001</v>
      </c>
      <c r="N39" s="163">
        <f t="shared" si="0"/>
        <v>45820.5</v>
      </c>
      <c r="O39" s="163" t="str">
        <f t="shared" si="1"/>
        <v/>
      </c>
    </row>
    <row r="40" spans="1:15">
      <c r="A40" s="164" t="str">
        <f t="shared" ca="1" si="8"/>
        <v/>
      </c>
      <c r="B40" s="44" t="str">
        <f ca="1">IF(COUNTIF($P$2:P1025,A40)=1,VLOOKUP(A40,J:K,2), IF(COUNTIF($P$2:P1025,A40)=0,$B$10,""))</f>
        <v/>
      </c>
      <c r="C40" s="31" t="str">
        <f t="shared" ca="1" si="3"/>
        <v/>
      </c>
      <c r="D40" s="32" t="str">
        <f t="shared" ca="1" si="9"/>
        <v/>
      </c>
      <c r="E40" s="44" t="str">
        <f ca="1">IF(COUNTIF($P$2:P1025,A40)=1,VLOOKUP(A40,L:M,2), IF(COUNTIF($P$2:P1025,A40)=0,$C$10,""))</f>
        <v/>
      </c>
      <c r="F40" s="31" t="str">
        <f t="shared" ca="1" si="10"/>
        <v/>
      </c>
      <c r="G40" s="32" t="str">
        <f t="shared" ca="1" si="11"/>
        <v/>
      </c>
      <c r="H40" s="77" t="str">
        <f t="shared" ca="1" si="12"/>
        <v/>
      </c>
      <c r="J40" s="122">
        <v>45821.5</v>
      </c>
      <c r="K40" s="53">
        <v>98.813999999999993</v>
      </c>
      <c r="L40" s="122">
        <v>45820.5</v>
      </c>
      <c r="M40" s="53">
        <v>90.816999999999993</v>
      </c>
      <c r="N40" s="163">
        <f t="shared" si="0"/>
        <v>45821.5</v>
      </c>
      <c r="O40" s="163" t="str">
        <f t="shared" si="1"/>
        <v/>
      </c>
    </row>
    <row r="41" spans="1:15">
      <c r="A41" s="164" t="str">
        <f t="shared" ca="1" si="8"/>
        <v/>
      </c>
      <c r="B41" s="44" t="str">
        <f ca="1">IF(COUNTIF($P$2:P1026,A41)=1,VLOOKUP(A41,J:K,2), IF(COUNTIF($P$2:P1026,A41)=0,$B$10,""))</f>
        <v/>
      </c>
      <c r="C41" s="31" t="str">
        <f t="shared" ca="1" si="3"/>
        <v/>
      </c>
      <c r="D41" s="32" t="str">
        <f t="shared" ca="1" si="9"/>
        <v/>
      </c>
      <c r="E41" s="44" t="str">
        <f ca="1">IF(COUNTIF($P$2:P1026,A41)=1,VLOOKUP(A41,L:M,2), IF(COUNTIF($P$2:P1026,A41)=0,$C$10,""))</f>
        <v/>
      </c>
      <c r="F41" s="31" t="str">
        <f t="shared" ca="1" si="10"/>
        <v/>
      </c>
      <c r="G41" s="32" t="str">
        <f t="shared" ca="1" si="11"/>
        <v/>
      </c>
      <c r="H41" s="77" t="str">
        <f t="shared" ca="1" si="12"/>
        <v/>
      </c>
      <c r="J41" s="122">
        <v>45824.5</v>
      </c>
      <c r="K41" s="53">
        <v>98.903999999999996</v>
      </c>
      <c r="L41" s="122">
        <v>45821.5</v>
      </c>
      <c r="M41" s="53">
        <v>90.671000000000006</v>
      </c>
      <c r="N41" s="163">
        <f t="shared" si="0"/>
        <v>45824.5</v>
      </c>
      <c r="O41" s="163" t="str">
        <f t="shared" si="1"/>
        <v/>
      </c>
    </row>
    <row r="42" spans="1:15">
      <c r="A42" s="164" t="str">
        <f t="shared" ca="1" si="8"/>
        <v/>
      </c>
      <c r="B42" s="44" t="str">
        <f ca="1">IF(COUNTIF($P$2:P1027,A42)=1,VLOOKUP(A42,J:K,2), IF(COUNTIF($P$2:P1027,A42)=0,$B$10,""))</f>
        <v/>
      </c>
      <c r="C42" s="31" t="str">
        <f t="shared" ca="1" si="3"/>
        <v/>
      </c>
      <c r="D42" s="32" t="str">
        <f t="shared" ca="1" si="9"/>
        <v/>
      </c>
      <c r="E42" s="44" t="str">
        <f ca="1">IF(COUNTIF($P$2:P1027,A42)=1,VLOOKUP(A42,L:M,2), IF(COUNTIF($P$2:P1027,A42)=0,$C$10,""))</f>
        <v/>
      </c>
      <c r="F42" s="31" t="str">
        <f t="shared" ca="1" si="10"/>
        <v/>
      </c>
      <c r="G42" s="32" t="str">
        <f t="shared" ca="1" si="11"/>
        <v/>
      </c>
      <c r="H42" s="77" t="str">
        <f t="shared" ca="1" si="12"/>
        <v/>
      </c>
      <c r="J42" s="122">
        <v>45825.5</v>
      </c>
      <c r="K42" s="53">
        <v>98.835999999999999</v>
      </c>
      <c r="L42" s="122">
        <v>45824.5</v>
      </c>
      <c r="M42" s="53">
        <v>90.781000000000006</v>
      </c>
      <c r="N42" s="163">
        <f t="shared" si="0"/>
        <v>45825.5</v>
      </c>
      <c r="O42" s="163" t="str">
        <f t="shared" si="1"/>
        <v/>
      </c>
    </row>
    <row r="43" spans="1:15">
      <c r="A43" s="164" t="str">
        <f t="shared" ca="1" si="8"/>
        <v/>
      </c>
      <c r="B43" s="44" t="str">
        <f ca="1">IF(COUNTIF($P$2:P1028,A43)=1,VLOOKUP(A43,J:K,2), IF(COUNTIF($P$2:P1028,A43)=0,$B$10,""))</f>
        <v/>
      </c>
      <c r="C43" s="31" t="str">
        <f t="shared" ca="1" si="3"/>
        <v/>
      </c>
      <c r="D43" s="32" t="str">
        <f t="shared" ca="1" si="9"/>
        <v/>
      </c>
      <c r="E43" s="44" t="str">
        <f ca="1">IF(COUNTIF($P$2:P1028,A43)=1,VLOOKUP(A43,L:M,2), IF(COUNTIF($P$2:P1028,A43)=0,$C$10,""))</f>
        <v/>
      </c>
      <c r="F43" s="31" t="str">
        <f t="shared" ca="1" si="10"/>
        <v/>
      </c>
      <c r="G43" s="32" t="str">
        <f t="shared" ca="1" si="11"/>
        <v/>
      </c>
      <c r="H43" s="77" t="str">
        <f t="shared" ca="1" si="12"/>
        <v/>
      </c>
      <c r="J43" s="122">
        <v>45826.5</v>
      </c>
      <c r="K43" s="53">
        <v>98.888000000000005</v>
      </c>
      <c r="L43" s="122">
        <v>45825.5</v>
      </c>
      <c r="M43" s="53">
        <v>90.947000000000003</v>
      </c>
      <c r="N43" s="163">
        <f t="shared" si="0"/>
        <v>45826.5</v>
      </c>
      <c r="O43" s="163" t="str">
        <f t="shared" si="1"/>
        <v/>
      </c>
    </row>
    <row r="44" spans="1:15">
      <c r="A44" s="164" t="str">
        <f t="shared" ca="1" si="8"/>
        <v/>
      </c>
      <c r="B44" s="44" t="str">
        <f ca="1">IF(COUNTIF($P$2:P1029,A44)=1,VLOOKUP(A44,J:K,2), IF(COUNTIF($P$2:P1029,A44)=0,$B$10,""))</f>
        <v/>
      </c>
      <c r="C44" s="31" t="str">
        <f t="shared" ca="1" si="3"/>
        <v/>
      </c>
      <c r="D44" s="32" t="str">
        <f t="shared" ca="1" si="9"/>
        <v/>
      </c>
      <c r="E44" s="44" t="str">
        <f ca="1">IF(COUNTIF($P$2:P1029,A44)=1,VLOOKUP(A44,L:M,2), IF(COUNTIF($P$2:P1029,A44)=0,$C$10,""))</f>
        <v/>
      </c>
      <c r="F44" s="31" t="str">
        <f t="shared" ca="1" si="10"/>
        <v/>
      </c>
      <c r="G44" s="32" t="str">
        <f t="shared" ca="1" si="11"/>
        <v/>
      </c>
      <c r="H44" s="77" t="str">
        <f t="shared" ca="1" si="12"/>
        <v/>
      </c>
      <c r="J44" s="122">
        <v>45827.5</v>
      </c>
      <c r="K44" s="53">
        <v>98.688999999999993</v>
      </c>
      <c r="L44" s="122">
        <v>45826.5</v>
      </c>
      <c r="M44" s="53">
        <v>90.823999999999998</v>
      </c>
      <c r="N44" s="163" t="str">
        <f t="shared" si="0"/>
        <v/>
      </c>
      <c r="O44" s="163" t="str">
        <f t="shared" si="1"/>
        <v/>
      </c>
    </row>
    <row r="45" spans="1:15">
      <c r="A45" s="164" t="str">
        <f t="shared" ca="1" si="8"/>
        <v/>
      </c>
      <c r="B45" s="44" t="str">
        <f ca="1">IF(COUNTIF($P$2:P1030,A45)=1,VLOOKUP(A45,J:K,2), IF(COUNTIF($P$2:P1030,A45)=0,$B$10,""))</f>
        <v/>
      </c>
      <c r="C45" s="31" t="str">
        <f t="shared" ca="1" si="3"/>
        <v/>
      </c>
      <c r="D45" s="32" t="str">
        <f t="shared" ca="1" si="9"/>
        <v/>
      </c>
      <c r="E45" s="44" t="str">
        <f ca="1">IF(COUNTIF($P$2:P1030,A45)=1,VLOOKUP(A45,L:M,2), IF(COUNTIF($P$2:P1030,A45)=0,$C$10,""))</f>
        <v/>
      </c>
      <c r="F45" s="31" t="str">
        <f t="shared" ca="1" si="10"/>
        <v/>
      </c>
      <c r="G45" s="32" t="str">
        <f t="shared" ca="1" si="11"/>
        <v/>
      </c>
      <c r="H45" s="77" t="str">
        <f t="shared" ca="1" si="12"/>
        <v/>
      </c>
      <c r="J45" s="122">
        <v>45828.5</v>
      </c>
      <c r="K45" s="53">
        <v>98.77</v>
      </c>
      <c r="L45" s="122">
        <v>45828.5</v>
      </c>
      <c r="M45" s="53">
        <v>90.664000000000001</v>
      </c>
      <c r="N45" s="163">
        <f t="shared" si="0"/>
        <v>45828.5</v>
      </c>
      <c r="O45" s="163" t="str">
        <f t="shared" si="1"/>
        <v/>
      </c>
    </row>
    <row r="46" spans="1:15">
      <c r="A46" s="164" t="str">
        <f t="shared" ca="1" si="8"/>
        <v/>
      </c>
      <c r="B46" s="44" t="str">
        <f ca="1">IF(COUNTIF($P$2:P1031,A46)=1,VLOOKUP(A46,J:K,2), IF(COUNTIF($P$2:P1031,A46)=0,$B$10,""))</f>
        <v/>
      </c>
      <c r="C46" s="31" t="str">
        <f t="shared" ca="1" si="3"/>
        <v/>
      </c>
      <c r="D46" s="32" t="str">
        <f t="shared" ca="1" si="9"/>
        <v/>
      </c>
      <c r="E46" s="44" t="str">
        <f ca="1">IF(COUNTIF($P$2:P1031,A46)=1,VLOOKUP(A46,L:M,2), IF(COUNTIF($P$2:P1031,A46)=0,$C$10,""))</f>
        <v/>
      </c>
      <c r="F46" s="31" t="str">
        <f t="shared" ca="1" si="10"/>
        <v/>
      </c>
      <c r="G46" s="32" t="str">
        <f t="shared" ca="1" si="11"/>
        <v/>
      </c>
      <c r="H46" s="77" t="str">
        <f t="shared" ca="1" si="12"/>
        <v/>
      </c>
      <c r="J46" s="122">
        <v>45831.5</v>
      </c>
      <c r="K46" s="53">
        <v>98.757999999999996</v>
      </c>
      <c r="L46" s="122">
        <v>45831.5</v>
      </c>
      <c r="M46" s="53">
        <v>90.632000000000005</v>
      </c>
      <c r="N46" s="163">
        <f t="shared" si="0"/>
        <v>45831.5</v>
      </c>
      <c r="O46" s="163" t="str">
        <f t="shared" si="1"/>
        <v/>
      </c>
    </row>
    <row r="47" spans="1:15">
      <c r="A47" s="164" t="str">
        <f t="shared" ca="1" si="8"/>
        <v/>
      </c>
      <c r="B47" s="44" t="str">
        <f ca="1">IF(COUNTIF($P$2:P1032,A47)=1,VLOOKUP(A47,J:K,2), IF(COUNTIF($P$2:P1032,A47)=0,$B$10,""))</f>
        <v/>
      </c>
      <c r="C47" s="31" t="str">
        <f t="shared" ca="1" si="3"/>
        <v/>
      </c>
      <c r="D47" s="32" t="str">
        <f t="shared" ca="1" si="9"/>
        <v/>
      </c>
      <c r="E47" s="44" t="str">
        <f ca="1">IF(COUNTIF($P$2:P1032,A47)=1,VLOOKUP(A47,L:M,2), IF(COUNTIF($P$2:P1032,A47)=0,$C$10,""))</f>
        <v/>
      </c>
      <c r="F47" s="31" t="str">
        <f t="shared" ca="1" si="10"/>
        <v/>
      </c>
      <c r="G47" s="32" t="str">
        <f t="shared" ca="1" si="11"/>
        <v/>
      </c>
      <c r="H47" s="77" t="str">
        <f t="shared" ca="1" si="12"/>
        <v/>
      </c>
      <c r="J47" s="122">
        <v>45832.5</v>
      </c>
      <c r="K47" s="53">
        <v>99.096000000000004</v>
      </c>
      <c r="L47" s="122">
        <v>45832.5</v>
      </c>
      <c r="M47" s="53">
        <v>91.016000000000005</v>
      </c>
      <c r="N47" s="163">
        <f t="shared" si="0"/>
        <v>45832.5</v>
      </c>
      <c r="O47" s="163" t="str">
        <f t="shared" si="1"/>
        <v/>
      </c>
    </row>
    <row r="48" spans="1:15">
      <c r="A48" s="164" t="str">
        <f t="shared" ca="1" si="8"/>
        <v/>
      </c>
      <c r="B48" s="44" t="str">
        <f ca="1">IF(COUNTIF($P$2:P1033,A48)=1,VLOOKUP(A48,J:K,2), IF(COUNTIF($P$2:P1033,A48)=0,$B$10,""))</f>
        <v/>
      </c>
      <c r="C48" s="31" t="str">
        <f t="shared" ca="1" si="3"/>
        <v/>
      </c>
      <c r="D48" s="32" t="str">
        <f t="shared" ca="1" si="9"/>
        <v/>
      </c>
      <c r="E48" s="44" t="str">
        <f ca="1">IF(COUNTIF($P$2:P1033,A48)=1,VLOOKUP(A48,L:M,2), IF(COUNTIF($P$2:P1033,A48)=0,$C$10,""))</f>
        <v/>
      </c>
      <c r="F48" s="31" t="str">
        <f t="shared" ca="1" si="10"/>
        <v/>
      </c>
      <c r="G48" s="32" t="str">
        <f t="shared" ca="1" si="11"/>
        <v/>
      </c>
      <c r="H48" s="77" t="str">
        <f t="shared" ca="1" si="12"/>
        <v/>
      </c>
      <c r="J48" s="122">
        <v>45833.5</v>
      </c>
      <c r="K48" s="53">
        <v>99.137</v>
      </c>
      <c r="L48" s="122">
        <v>45833.5</v>
      </c>
      <c r="M48" s="53">
        <v>90.808999999999997</v>
      </c>
      <c r="N48" s="163">
        <f t="shared" si="0"/>
        <v>45833.5</v>
      </c>
      <c r="O48" s="163" t="str">
        <f t="shared" si="1"/>
        <v/>
      </c>
    </row>
    <row r="49" spans="1:15">
      <c r="A49" s="164" t="str">
        <f t="shared" ca="1" si="8"/>
        <v/>
      </c>
      <c r="B49" s="44" t="str">
        <f ca="1">IF(COUNTIF($P$2:P1034,A49)=1,VLOOKUP(A49,J:K,2), IF(COUNTIF($P$2:P1034,A49)=0,$B$10,""))</f>
        <v/>
      </c>
      <c r="C49" s="31" t="str">
        <f t="shared" ca="1" si="3"/>
        <v/>
      </c>
      <c r="D49" s="32" t="str">
        <f t="shared" ca="1" si="9"/>
        <v/>
      </c>
      <c r="E49" s="44" t="str">
        <f ca="1">IF(COUNTIF($P$2:P1034,A49)=1,VLOOKUP(A49,L:M,2), IF(COUNTIF($P$2:P1034,A49)=0,$C$10,""))</f>
        <v/>
      </c>
      <c r="F49" s="31" t="str">
        <f t="shared" ca="1" si="10"/>
        <v/>
      </c>
      <c r="G49" s="32" t="str">
        <f t="shared" ca="1" si="11"/>
        <v/>
      </c>
      <c r="H49" s="77" t="str">
        <f t="shared" ca="1" si="12"/>
        <v/>
      </c>
      <c r="J49" s="122">
        <v>45834.5</v>
      </c>
      <c r="K49" s="53">
        <v>99.146000000000001</v>
      </c>
      <c r="L49" s="122">
        <v>45834.5</v>
      </c>
      <c r="M49" s="53">
        <v>90.78</v>
      </c>
      <c r="N49" s="163">
        <f t="shared" si="0"/>
        <v>45834.5</v>
      </c>
      <c r="O49" s="163" t="str">
        <f t="shared" si="1"/>
        <v/>
      </c>
    </row>
    <row r="50" spans="1:15">
      <c r="A50" s="164" t="str">
        <f t="shared" ca="1" si="8"/>
        <v/>
      </c>
      <c r="B50" s="44" t="str">
        <f ca="1">IF(COUNTIF($P$2:P1035,A50)=1,VLOOKUP(A50,J:K,2), IF(COUNTIF($P$2:P1035,A50)=0,$B$10,""))</f>
        <v/>
      </c>
      <c r="C50" s="31" t="str">
        <f t="shared" ca="1" si="3"/>
        <v/>
      </c>
      <c r="D50" s="32" t="str">
        <f t="shared" ca="1" si="9"/>
        <v/>
      </c>
      <c r="E50" s="44" t="str">
        <f ca="1">IF(COUNTIF($P$2:P1035,A50)=1,VLOOKUP(A50,L:M,2), IF(COUNTIF($P$2:P1035,A50)=0,$C$10,""))</f>
        <v/>
      </c>
      <c r="F50" s="31" t="str">
        <f t="shared" ca="1" si="10"/>
        <v/>
      </c>
      <c r="G50" s="32" t="str">
        <f t="shared" ca="1" si="11"/>
        <v/>
      </c>
      <c r="H50" s="77" t="str">
        <f t="shared" ca="1" si="12"/>
        <v/>
      </c>
      <c r="J50" s="122">
        <v>45835.5</v>
      </c>
      <c r="K50" s="53">
        <v>99.268000000000001</v>
      </c>
      <c r="L50" s="122">
        <v>45835.5</v>
      </c>
      <c r="M50" s="53">
        <v>90.888000000000005</v>
      </c>
      <c r="N50" s="163">
        <f t="shared" si="0"/>
        <v>45835.5</v>
      </c>
      <c r="O50" s="163" t="str">
        <f t="shared" si="1"/>
        <v/>
      </c>
    </row>
    <row r="51" spans="1:15">
      <c r="A51" s="164" t="str">
        <f t="shared" ca="1" si="8"/>
        <v/>
      </c>
      <c r="B51" s="44" t="str">
        <f ca="1">IF(COUNTIF($P$2:P1036,A51)=1,VLOOKUP(A51,J:K,2), IF(COUNTIF($P$2:P1036,A51)=0,$B$10,""))</f>
        <v/>
      </c>
      <c r="C51" s="31" t="str">
        <f t="shared" ca="1" si="3"/>
        <v/>
      </c>
      <c r="D51" s="32" t="str">
        <f t="shared" ca="1" si="9"/>
        <v/>
      </c>
      <c r="E51" s="44" t="str">
        <f ca="1">IF(COUNTIF($P$2:P1036,A51)=1,VLOOKUP(A51,L:M,2), IF(COUNTIF($P$2:P1036,A51)=0,$C$10,""))</f>
        <v/>
      </c>
      <c r="F51" s="31" t="str">
        <f t="shared" ca="1" si="10"/>
        <v/>
      </c>
      <c r="G51" s="32" t="str">
        <f t="shared" ca="1" si="11"/>
        <v/>
      </c>
      <c r="H51" s="77" t="str">
        <f t="shared" ca="1" si="12"/>
        <v/>
      </c>
      <c r="J51" s="122">
        <v>45838.5</v>
      </c>
      <c r="K51" s="53">
        <v>99.662999999999997</v>
      </c>
      <c r="L51" s="122">
        <v>45838.5</v>
      </c>
      <c r="M51" s="53">
        <v>91.111000000000004</v>
      </c>
      <c r="N51" s="163">
        <f t="shared" si="0"/>
        <v>45838.5</v>
      </c>
      <c r="O51" s="163" t="str">
        <f t="shared" si="1"/>
        <v/>
      </c>
    </row>
    <row r="52" spans="1:15">
      <c r="A52" s="164" t="str">
        <f t="shared" ca="1" si="8"/>
        <v/>
      </c>
      <c r="B52" s="44" t="str">
        <f ca="1">IF(COUNTIF($P$2:P1037,A52)=1,VLOOKUP(A52,J:K,2), IF(COUNTIF($P$2:P1037,A52)=0,$B$10,""))</f>
        <v/>
      </c>
      <c r="C52" s="31" t="str">
        <f t="shared" ca="1" si="3"/>
        <v/>
      </c>
      <c r="D52" s="32" t="str">
        <f t="shared" ca="1" si="9"/>
        <v/>
      </c>
      <c r="E52" s="44" t="str">
        <f ca="1">IF(COUNTIF($P$2:P1037,A52)=1,VLOOKUP(A52,L:M,2), IF(COUNTIF($P$2:P1037,A52)=0,$C$10,""))</f>
        <v/>
      </c>
      <c r="F52" s="31" t="str">
        <f t="shared" ca="1" si="10"/>
        <v/>
      </c>
      <c r="G52" s="32" t="str">
        <f t="shared" ca="1" si="11"/>
        <v/>
      </c>
      <c r="H52" s="77" t="str">
        <f t="shared" ca="1" si="12"/>
        <v/>
      </c>
      <c r="J52" s="122">
        <v>45839.5</v>
      </c>
      <c r="K52" s="53">
        <v>99.932000000000002</v>
      </c>
      <c r="L52" s="122">
        <v>45839.5</v>
      </c>
      <c r="M52" s="53">
        <v>91.224999999999994</v>
      </c>
      <c r="N52" s="163">
        <f t="shared" si="0"/>
        <v>45839.5</v>
      </c>
      <c r="O52" s="163" t="str">
        <f t="shared" si="1"/>
        <v/>
      </c>
    </row>
    <row r="53" spans="1:15">
      <c r="A53" s="164" t="str">
        <f t="shared" ca="1" si="8"/>
        <v/>
      </c>
      <c r="B53" s="44" t="str">
        <f ca="1">IF(COUNTIF($P$2:P1038,A53)=1,VLOOKUP(A53,J:K,2), IF(COUNTIF($P$2:P1038,A53)=0,$B$10,""))</f>
        <v/>
      </c>
      <c r="C53" s="31" t="str">
        <f t="shared" ca="1" si="3"/>
        <v/>
      </c>
      <c r="D53" s="32" t="str">
        <f t="shared" ca="1" si="9"/>
        <v/>
      </c>
      <c r="E53" s="44" t="str">
        <f ca="1">IF(COUNTIF($P$2:P1038,A53)=1,VLOOKUP(A53,L:M,2), IF(COUNTIF($P$2:P1038,A53)=0,$C$10,""))</f>
        <v/>
      </c>
      <c r="F53" s="31" t="str">
        <f t="shared" ca="1" si="10"/>
        <v/>
      </c>
      <c r="G53" s="32" t="str">
        <f t="shared" ca="1" si="11"/>
        <v/>
      </c>
      <c r="H53" s="77" t="str">
        <f t="shared" ca="1" si="12"/>
        <v/>
      </c>
      <c r="J53" s="122">
        <v>45840.5</v>
      </c>
      <c r="K53" s="53">
        <v>99.879000000000005</v>
      </c>
      <c r="L53" s="122">
        <v>45840.5</v>
      </c>
      <c r="M53" s="53">
        <v>91.188999999999993</v>
      </c>
      <c r="N53" s="163">
        <f t="shared" si="0"/>
        <v>45840.5</v>
      </c>
      <c r="O53" s="163" t="str">
        <f t="shared" si="1"/>
        <v/>
      </c>
    </row>
    <row r="54" spans="1:15">
      <c r="A54" s="164" t="str">
        <f t="shared" ca="1" si="8"/>
        <v/>
      </c>
      <c r="B54" s="44" t="str">
        <f ca="1">IF(COUNTIF($P$2:P1039,A54)=1,VLOOKUP(A54,J:K,2), IF(COUNTIF($P$2:P1039,A54)=0,$B$10,""))</f>
        <v/>
      </c>
      <c r="C54" s="31" t="str">
        <f t="shared" ca="1" si="3"/>
        <v/>
      </c>
      <c r="D54" s="32" t="str">
        <f t="shared" ca="1" si="9"/>
        <v/>
      </c>
      <c r="E54" s="44" t="str">
        <f ca="1">IF(COUNTIF($P$2:P1039,A54)=1,VLOOKUP(A54,L:M,2), IF(COUNTIF($P$2:P1039,A54)=0,$C$10,""))</f>
        <v/>
      </c>
      <c r="F54" s="31" t="str">
        <f t="shared" ca="1" si="10"/>
        <v/>
      </c>
      <c r="G54" s="32" t="str">
        <f t="shared" ca="1" si="11"/>
        <v/>
      </c>
      <c r="H54" s="77" t="str">
        <f t="shared" ca="1" si="12"/>
        <v/>
      </c>
      <c r="J54" s="122">
        <v>45841.5</v>
      </c>
      <c r="K54" s="53">
        <v>100.04900000000001</v>
      </c>
      <c r="L54" s="122">
        <v>45841.5</v>
      </c>
      <c r="M54" s="53">
        <v>91.427999999999997</v>
      </c>
      <c r="N54" s="163">
        <f t="shared" si="0"/>
        <v>45841.5</v>
      </c>
      <c r="O54" s="163" t="str">
        <f t="shared" si="1"/>
        <v/>
      </c>
    </row>
    <row r="55" spans="1:15">
      <c r="A55" s="164" t="str">
        <f t="shared" ca="1" si="8"/>
        <v/>
      </c>
      <c r="B55" s="44" t="str">
        <f ca="1">IF(COUNTIF($P$2:P1040,A55)=1,VLOOKUP(A55,J:K,2), IF(COUNTIF($P$2:P1040,A55)=0,$B$10,""))</f>
        <v/>
      </c>
      <c r="C55" s="31" t="str">
        <f t="shared" ca="1" si="3"/>
        <v/>
      </c>
      <c r="D55" s="32" t="str">
        <f t="shared" ca="1" si="9"/>
        <v/>
      </c>
      <c r="E55" s="44" t="str">
        <f ca="1">IF(COUNTIF($P$2:P1040,A55)=1,VLOOKUP(A55,L:M,2), IF(COUNTIF($P$2:P1040,A55)=0,$C$10,""))</f>
        <v/>
      </c>
      <c r="F55" s="31" t="str">
        <f t="shared" ca="1" si="10"/>
        <v/>
      </c>
      <c r="G55" s="32" t="str">
        <f t="shared" ca="1" si="11"/>
        <v/>
      </c>
      <c r="H55" s="77" t="str">
        <f t="shared" ca="1" si="12"/>
        <v/>
      </c>
      <c r="J55" s="122">
        <v>45842.5</v>
      </c>
      <c r="K55" s="53">
        <v>100.077</v>
      </c>
      <c r="L55" s="122">
        <v>45845.5</v>
      </c>
      <c r="M55" s="53">
        <v>91.521000000000001</v>
      </c>
      <c r="N55" s="163" t="str">
        <f t="shared" si="0"/>
        <v/>
      </c>
      <c r="O55" s="163" t="str">
        <f t="shared" si="1"/>
        <v/>
      </c>
    </row>
    <row r="56" spans="1:15">
      <c r="A56" s="164" t="str">
        <f t="shared" ca="1" si="8"/>
        <v/>
      </c>
      <c r="B56" s="44" t="str">
        <f ca="1">IF(COUNTIF($P$2:P1041,A56)=1,VLOOKUP(A56,J:K,2), IF(COUNTIF($P$2:P1041,A56)=0,$B$10,""))</f>
        <v/>
      </c>
      <c r="C56" s="31" t="str">
        <f t="shared" ca="1" si="3"/>
        <v/>
      </c>
      <c r="D56" s="32" t="str">
        <f t="shared" ca="1" si="9"/>
        <v/>
      </c>
      <c r="E56" s="44" t="str">
        <f ca="1">IF(COUNTIF($P$2:P1041,A56)=1,VLOOKUP(A56,L:M,2), IF(COUNTIF($P$2:P1041,A56)=0,$C$10,""))</f>
        <v/>
      </c>
      <c r="F56" s="31" t="str">
        <f t="shared" ca="1" si="10"/>
        <v/>
      </c>
      <c r="G56" s="32" t="str">
        <f t="shared" ca="1" si="11"/>
        <v/>
      </c>
      <c r="H56" s="77" t="str">
        <f t="shared" ca="1" si="12"/>
        <v/>
      </c>
      <c r="J56" s="122">
        <v>45845.5</v>
      </c>
      <c r="K56" s="53">
        <v>100.214</v>
      </c>
      <c r="L56" s="122">
        <v>45846.5</v>
      </c>
      <c r="M56" s="53">
        <v>91.418999999999997</v>
      </c>
      <c r="N56" s="163">
        <f t="shared" si="0"/>
        <v>45845.5</v>
      </c>
      <c r="O56" s="163" t="str">
        <f t="shared" si="1"/>
        <v/>
      </c>
    </row>
    <row r="57" spans="1:15">
      <c r="A57" s="164" t="str">
        <f t="shared" ca="1" si="8"/>
        <v/>
      </c>
      <c r="B57" s="44" t="str">
        <f ca="1">IF(COUNTIF($P$2:P1042,A57)=1,VLOOKUP(A57,J:K,2), IF(COUNTIF($P$2:P1042,A57)=0,$B$10,""))</f>
        <v/>
      </c>
      <c r="C57" s="31" t="str">
        <f t="shared" ca="1" si="3"/>
        <v/>
      </c>
      <c r="D57" s="32" t="str">
        <f t="shared" ca="1" si="9"/>
        <v/>
      </c>
      <c r="E57" s="44" t="str">
        <f ca="1">IF(COUNTIF($P$2:P1042,A57)=1,VLOOKUP(A57,L:M,2), IF(COUNTIF($P$2:P1042,A57)=0,$C$10,""))</f>
        <v/>
      </c>
      <c r="F57" s="31" t="str">
        <f t="shared" ca="1" si="10"/>
        <v/>
      </c>
      <c r="G57" s="32" t="str">
        <f t="shared" ca="1" si="11"/>
        <v/>
      </c>
      <c r="H57" s="77" t="str">
        <f t="shared" ca="1" si="12"/>
        <v/>
      </c>
      <c r="J57" s="122">
        <v>45846.5</v>
      </c>
      <c r="K57" s="53">
        <v>100.245</v>
      </c>
      <c r="L57" s="122">
        <v>45847.5</v>
      </c>
      <c r="M57" s="53">
        <v>91.539000000000001</v>
      </c>
      <c r="N57" s="163">
        <f t="shared" si="0"/>
        <v>45846.5</v>
      </c>
      <c r="O57" s="163" t="str">
        <f t="shared" si="1"/>
        <v/>
      </c>
    </row>
    <row r="58" spans="1:15">
      <c r="A58" s="164" t="str">
        <f t="shared" ca="1" si="8"/>
        <v/>
      </c>
      <c r="B58" s="44" t="str">
        <f ca="1">IF(COUNTIF($P$2:P1043,A58)=1,VLOOKUP(A58,J:K,2), IF(COUNTIF($P$2:P1043,A58)=0,$B$10,""))</f>
        <v/>
      </c>
      <c r="C58" s="31" t="str">
        <f t="shared" ca="1" si="3"/>
        <v/>
      </c>
      <c r="D58" s="32" t="str">
        <f t="shared" ca="1" si="9"/>
        <v/>
      </c>
      <c r="E58" s="44" t="str">
        <f ca="1">IF(COUNTIF($P$2:P1043,A58)=1,VLOOKUP(A58,L:M,2), IF(COUNTIF($P$2:P1043,A58)=0,$C$10,""))</f>
        <v/>
      </c>
      <c r="F58" s="31" t="str">
        <f t="shared" ca="1" si="10"/>
        <v/>
      </c>
      <c r="G58" s="32" t="str">
        <f t="shared" ca="1" si="11"/>
        <v/>
      </c>
      <c r="H58" s="77" t="str">
        <f t="shared" ca="1" si="12"/>
        <v/>
      </c>
      <c r="J58" s="122">
        <v>45847.5</v>
      </c>
      <c r="K58" s="53">
        <v>100.286</v>
      </c>
      <c r="L58" s="122">
        <v>45848.5</v>
      </c>
      <c r="M58" s="53">
        <v>91.616</v>
      </c>
      <c r="N58" s="163">
        <f t="shared" si="0"/>
        <v>45847.5</v>
      </c>
      <c r="O58" s="163" t="str">
        <f t="shared" si="1"/>
        <v/>
      </c>
    </row>
    <row r="59" spans="1:15">
      <c r="A59" s="164" t="str">
        <f t="shared" ca="1" si="8"/>
        <v/>
      </c>
      <c r="B59" s="44" t="str">
        <f ca="1">IF(COUNTIF($P$2:P1044,A59)=1,VLOOKUP(A59,J:K,2), IF(COUNTIF($P$2:P1044,A59)=0,$B$10,""))</f>
        <v/>
      </c>
      <c r="C59" s="31" t="str">
        <f t="shared" ca="1" si="3"/>
        <v/>
      </c>
      <c r="D59" s="32" t="str">
        <f t="shared" ca="1" si="9"/>
        <v/>
      </c>
      <c r="E59" s="44" t="str">
        <f ca="1">IF(COUNTIF($P$2:P1044,A59)=1,VLOOKUP(A59,L:M,2), IF(COUNTIF($P$2:P1044,A59)=0,$C$10,""))</f>
        <v/>
      </c>
      <c r="F59" s="31" t="str">
        <f t="shared" ca="1" si="10"/>
        <v/>
      </c>
      <c r="G59" s="32" t="str">
        <f t="shared" ca="1" si="11"/>
        <v/>
      </c>
      <c r="H59" s="77" t="str">
        <f t="shared" ca="1" si="12"/>
        <v/>
      </c>
      <c r="J59" s="122">
        <v>45848.5</v>
      </c>
      <c r="K59" s="53">
        <v>100.43</v>
      </c>
      <c r="L59" s="122">
        <v>45849.5</v>
      </c>
      <c r="M59" s="53">
        <v>91.462999999999994</v>
      </c>
      <c r="N59" s="163">
        <f t="shared" si="0"/>
        <v>45848.5</v>
      </c>
      <c r="O59" s="163" t="str">
        <f t="shared" si="1"/>
        <v/>
      </c>
    </row>
    <row r="60" spans="1:15">
      <c r="A60" s="164" t="str">
        <f t="shared" ca="1" si="8"/>
        <v/>
      </c>
      <c r="B60" s="44" t="str">
        <f ca="1">IF(COUNTIF($P$2:P1045,A60)=1,VLOOKUP(A60,J:K,2), IF(COUNTIF($P$2:P1045,A60)=0,$B$10,""))</f>
        <v/>
      </c>
      <c r="C60" s="31" t="str">
        <f t="shared" ca="1" si="3"/>
        <v/>
      </c>
      <c r="D60" s="32" t="str">
        <f t="shared" ca="1" si="9"/>
        <v/>
      </c>
      <c r="E60" s="44" t="str">
        <f ca="1">IF(COUNTIF($P$2:P1045,A60)=1,VLOOKUP(A60,L:M,2), IF(COUNTIF($P$2:P1045,A60)=0,$C$10,""))</f>
        <v/>
      </c>
      <c r="F60" s="31" t="str">
        <f t="shared" ca="1" si="10"/>
        <v/>
      </c>
      <c r="G60" s="32" t="str">
        <f t="shared" ca="1" si="11"/>
        <v/>
      </c>
      <c r="H60" s="77" t="str">
        <f t="shared" ca="1" si="12"/>
        <v/>
      </c>
      <c r="J60" s="122">
        <v>45849.5</v>
      </c>
      <c r="K60" s="53">
        <v>100.411</v>
      </c>
      <c r="L60" s="122">
        <v>45852.5</v>
      </c>
      <c r="M60" s="53">
        <v>91.364999999999995</v>
      </c>
      <c r="N60" s="163">
        <f t="shared" si="0"/>
        <v>45849.5</v>
      </c>
      <c r="O60" s="163" t="str">
        <f t="shared" si="1"/>
        <v/>
      </c>
    </row>
    <row r="61" spans="1:15">
      <c r="A61" s="164" t="str">
        <f t="shared" ca="1" si="8"/>
        <v/>
      </c>
      <c r="B61" s="44" t="str">
        <f ca="1">IF(COUNTIF($P$2:P1046,A61)=1,VLOOKUP(A61,J:K,2), IF(COUNTIF($P$2:P1046,A61)=0,$B$10,""))</f>
        <v/>
      </c>
      <c r="C61" s="31" t="str">
        <f t="shared" ca="1" si="3"/>
        <v/>
      </c>
      <c r="D61" s="32" t="str">
        <f t="shared" ca="1" si="9"/>
        <v/>
      </c>
      <c r="E61" s="44" t="str">
        <f ca="1">IF(COUNTIF($P$2:P1046,A61)=1,VLOOKUP(A61,L:M,2), IF(COUNTIF($P$2:P1046,A61)=0,$C$10,""))</f>
        <v/>
      </c>
      <c r="F61" s="31" t="str">
        <f t="shared" ca="1" si="10"/>
        <v/>
      </c>
      <c r="G61" s="32" t="str">
        <f t="shared" ca="1" si="11"/>
        <v/>
      </c>
      <c r="H61" s="77" t="str">
        <f t="shared" ca="1" si="12"/>
        <v/>
      </c>
      <c r="J61" s="122">
        <v>45852.5</v>
      </c>
      <c r="K61" s="53">
        <v>100.29600000000001</v>
      </c>
      <c r="L61" s="122">
        <v>45853.5</v>
      </c>
      <c r="M61" s="53">
        <v>91.25</v>
      </c>
      <c r="N61" s="163">
        <f t="shared" si="0"/>
        <v>45852.5</v>
      </c>
      <c r="O61" s="163" t="str">
        <f t="shared" si="1"/>
        <v/>
      </c>
    </row>
    <row r="62" spans="1:15">
      <c r="A62" s="164" t="str">
        <f t="shared" ca="1" si="8"/>
        <v/>
      </c>
      <c r="B62" s="44" t="str">
        <f ca="1">IF(COUNTIF($P$2:P1047,A62)=1,VLOOKUP(A62,J:K,2), IF(COUNTIF($P$2:P1047,A62)=0,$B$10,""))</f>
        <v/>
      </c>
      <c r="C62" s="31" t="str">
        <f t="shared" ca="1" si="3"/>
        <v/>
      </c>
      <c r="D62" s="32" t="str">
        <f t="shared" ca="1" si="9"/>
        <v/>
      </c>
      <c r="E62" s="44" t="str">
        <f ca="1">IF(COUNTIF($P$2:P1047,A62)=1,VLOOKUP(A62,L:M,2), IF(COUNTIF($P$2:P1047,A62)=0,$C$10,""))</f>
        <v/>
      </c>
      <c r="F62" s="31" t="str">
        <f t="shared" ca="1" si="10"/>
        <v/>
      </c>
      <c r="G62" s="32" t="str">
        <f t="shared" ca="1" si="11"/>
        <v/>
      </c>
      <c r="H62" s="77" t="str">
        <f t="shared" ca="1" si="12"/>
        <v/>
      </c>
      <c r="J62" s="122">
        <v>45853.5</v>
      </c>
      <c r="K62" s="53">
        <v>100.238</v>
      </c>
      <c r="L62" s="122">
        <v>45854.5</v>
      </c>
      <c r="M62" s="53">
        <v>91.075000000000003</v>
      </c>
      <c r="N62" s="163">
        <f t="shared" si="0"/>
        <v>45853.5</v>
      </c>
      <c r="O62" s="163" t="str">
        <f t="shared" si="1"/>
        <v/>
      </c>
    </row>
    <row r="63" spans="1:15">
      <c r="A63" s="164" t="str">
        <f t="shared" ca="1" si="8"/>
        <v/>
      </c>
      <c r="B63" s="44" t="str">
        <f ca="1">IF(COUNTIF($P$2:P1048,A63)=1,VLOOKUP(A63,J:K,2), IF(COUNTIF($P$2:P1048,A63)=0,$B$10,""))</f>
        <v/>
      </c>
      <c r="C63" s="31" t="str">
        <f t="shared" ca="1" si="3"/>
        <v/>
      </c>
      <c r="D63" s="32" t="str">
        <f t="shared" ca="1" si="9"/>
        <v/>
      </c>
      <c r="E63" s="44" t="str">
        <f ca="1">IF(COUNTIF($P$2:P1048,A63)=1,VLOOKUP(A63,L:M,2), IF(COUNTIF($P$2:P1048,A63)=0,$C$10,""))</f>
        <v/>
      </c>
      <c r="F63" s="31" t="str">
        <f t="shared" ca="1" si="10"/>
        <v/>
      </c>
      <c r="G63" s="32" t="str">
        <f t="shared" ca="1" si="11"/>
        <v/>
      </c>
      <c r="H63" s="77" t="str">
        <f t="shared" ca="1" si="12"/>
        <v/>
      </c>
      <c r="J63" s="122">
        <v>45854.5</v>
      </c>
      <c r="K63" s="53">
        <v>100.092</v>
      </c>
      <c r="L63" s="122">
        <v>45855.5</v>
      </c>
      <c r="M63" s="53">
        <v>91.096999999999994</v>
      </c>
      <c r="N63" s="163">
        <f t="shared" si="0"/>
        <v>45854.5</v>
      </c>
      <c r="O63" s="163" t="str">
        <f t="shared" si="1"/>
        <v/>
      </c>
    </row>
    <row r="64" spans="1:15">
      <c r="A64" s="164" t="str">
        <f t="shared" ca="1" si="8"/>
        <v/>
      </c>
      <c r="B64" s="44" t="str">
        <f ca="1">IF(COUNTIF($P$2:P1049,A64)=1,VLOOKUP(A64,J:K,2), IF(COUNTIF($P$2:P1049,A64)=0,$B$10,""))</f>
        <v/>
      </c>
      <c r="C64" s="31" t="str">
        <f t="shared" ca="1" si="3"/>
        <v/>
      </c>
      <c r="D64" s="32" t="str">
        <f t="shared" ca="1" si="9"/>
        <v/>
      </c>
      <c r="E64" s="44" t="str">
        <f ca="1">IF(COUNTIF($P$2:P1049,A64)=1,VLOOKUP(A64,L:M,2), IF(COUNTIF($P$2:P1049,A64)=0,$C$10,""))</f>
        <v/>
      </c>
      <c r="F64" s="31" t="str">
        <f t="shared" ca="1" si="10"/>
        <v/>
      </c>
      <c r="G64" s="32" t="str">
        <f t="shared" ca="1" si="11"/>
        <v/>
      </c>
      <c r="H64" s="77" t="str">
        <f t="shared" ca="1" si="12"/>
        <v/>
      </c>
      <c r="J64" s="122">
        <v>45855.5</v>
      </c>
      <c r="K64" s="53">
        <v>100.175</v>
      </c>
      <c r="L64" s="122">
        <v>45856.5</v>
      </c>
      <c r="M64" s="53">
        <v>91.161000000000001</v>
      </c>
      <c r="N64" s="163">
        <f t="shared" si="0"/>
        <v>45855.5</v>
      </c>
      <c r="O64" s="163" t="str">
        <f t="shared" si="1"/>
        <v/>
      </c>
    </row>
    <row r="65" spans="1:15">
      <c r="A65" s="164" t="str">
        <f t="shared" ca="1" si="8"/>
        <v/>
      </c>
      <c r="B65" s="44" t="str">
        <f ca="1">IF(COUNTIF($P$2:P1050,A65)=1,VLOOKUP(A65,J:K,2), IF(COUNTIF($P$2:P1050,A65)=0,$B$10,""))</f>
        <v/>
      </c>
      <c r="C65" s="31" t="str">
        <f t="shared" ca="1" si="3"/>
        <v/>
      </c>
      <c r="D65" s="32" t="str">
        <f t="shared" ca="1" si="9"/>
        <v/>
      </c>
      <c r="E65" s="44" t="str">
        <f ca="1">IF(COUNTIF($P$2:P1050,A65)=1,VLOOKUP(A65,L:M,2), IF(COUNTIF($P$2:P1050,A65)=0,$C$10,""))</f>
        <v/>
      </c>
      <c r="F65" s="31" t="str">
        <f t="shared" ca="1" si="10"/>
        <v/>
      </c>
      <c r="G65" s="32" t="str">
        <f t="shared" ca="1" si="11"/>
        <v/>
      </c>
      <c r="H65" s="77" t="str">
        <f t="shared" ca="1" si="12"/>
        <v/>
      </c>
      <c r="J65" s="122">
        <v>45856.5</v>
      </c>
      <c r="K65" s="53">
        <v>100.232</v>
      </c>
      <c r="L65" s="122">
        <v>45859.5</v>
      </c>
      <c r="M65" s="53">
        <v>91.164000000000001</v>
      </c>
      <c r="N65" s="163">
        <f t="shared" si="0"/>
        <v>45856.5</v>
      </c>
      <c r="O65" s="163" t="str">
        <f t="shared" si="1"/>
        <v/>
      </c>
    </row>
    <row r="66" spans="1:15">
      <c r="A66" s="164" t="str">
        <f t="shared" ca="1" si="8"/>
        <v/>
      </c>
      <c r="B66" s="44" t="str">
        <f ca="1">IF(COUNTIF($P$2:P1051,A66)=1,VLOOKUP(A66,J:K,2), IF(COUNTIF($P$2:P1051,A66)=0,$B$10,""))</f>
        <v/>
      </c>
      <c r="C66" s="31" t="str">
        <f t="shared" ca="1" si="3"/>
        <v/>
      </c>
      <c r="D66" s="32" t="str">
        <f t="shared" ca="1" si="9"/>
        <v/>
      </c>
      <c r="E66" s="44" t="str">
        <f ca="1">IF(COUNTIF($P$2:P1051,A66)=1,VLOOKUP(A66,L:M,2), IF(COUNTIF($P$2:P1051,A66)=0,$C$10,""))</f>
        <v/>
      </c>
      <c r="F66" s="31" t="str">
        <f t="shared" ca="1" si="10"/>
        <v/>
      </c>
      <c r="G66" s="32" t="str">
        <f t="shared" ca="1" si="11"/>
        <v/>
      </c>
      <c r="H66" s="77" t="str">
        <f t="shared" ca="1" si="12"/>
        <v/>
      </c>
      <c r="J66" s="122">
        <v>45859.5</v>
      </c>
      <c r="K66" s="53">
        <v>100.322</v>
      </c>
      <c r="L66" s="122">
        <v>45860.5</v>
      </c>
      <c r="M66" s="53">
        <v>91.251000000000005</v>
      </c>
      <c r="N66" s="163">
        <f t="shared" si="0"/>
        <v>45859.5</v>
      </c>
      <c r="O66" s="163" t="str">
        <f t="shared" si="1"/>
        <v/>
      </c>
    </row>
    <row r="67" spans="1:15">
      <c r="A67" s="164" t="str">
        <f t="shared" ca="1" si="8"/>
        <v/>
      </c>
      <c r="B67" s="44" t="str">
        <f ca="1">IF(COUNTIF($P$2:P1052,A67)=1,VLOOKUP(A67,J:K,2), IF(COUNTIF($P$2:P1052,A67)=0,$B$10,""))</f>
        <v/>
      </c>
      <c r="C67" s="31" t="str">
        <f t="shared" ca="1" si="3"/>
        <v/>
      </c>
      <c r="D67" s="32" t="str">
        <f t="shared" ca="1" si="9"/>
        <v/>
      </c>
      <c r="E67" s="44" t="str">
        <f ca="1">IF(COUNTIF($P$2:P1052,A67)=1,VLOOKUP(A67,L:M,2), IF(COUNTIF($P$2:P1052,A67)=0,$C$10,""))</f>
        <v/>
      </c>
      <c r="F67" s="31" t="str">
        <f t="shared" ca="1" si="10"/>
        <v/>
      </c>
      <c r="G67" s="32" t="str">
        <f t="shared" ca="1" si="11"/>
        <v/>
      </c>
      <c r="H67" s="77" t="str">
        <f t="shared" ca="1" si="12"/>
        <v/>
      </c>
      <c r="J67" s="122">
        <v>45860.5</v>
      </c>
      <c r="K67" s="53">
        <v>100.399</v>
      </c>
      <c r="L67" s="122">
        <v>45861.5</v>
      </c>
      <c r="M67" s="53">
        <v>91.373000000000005</v>
      </c>
      <c r="N67" s="163">
        <f t="shared" si="0"/>
        <v>45860.5</v>
      </c>
      <c r="O67" s="163" t="str">
        <f t="shared" si="1"/>
        <v/>
      </c>
    </row>
    <row r="68" spans="1:15">
      <c r="A68" s="164" t="str">
        <f t="shared" ca="1" si="8"/>
        <v/>
      </c>
      <c r="B68" s="44" t="str">
        <f ca="1">IF(COUNTIF($P$2:P1053,A68)=1,VLOOKUP(A68,J:K,2), IF(COUNTIF($P$2:P1053,A68)=0,$B$10,""))</f>
        <v/>
      </c>
      <c r="C68" s="31" t="str">
        <f t="shared" ca="1" si="3"/>
        <v/>
      </c>
      <c r="D68" s="32" t="str">
        <f t="shared" ca="1" si="9"/>
        <v/>
      </c>
      <c r="E68" s="44" t="str">
        <f ca="1">IF(COUNTIF($P$2:P1053,A68)=1,VLOOKUP(A68,L:M,2), IF(COUNTIF($P$2:P1053,A68)=0,$C$10,""))</f>
        <v/>
      </c>
      <c r="F68" s="31" t="str">
        <f t="shared" ca="1" si="10"/>
        <v/>
      </c>
      <c r="G68" s="32" t="str">
        <f t="shared" ca="1" si="11"/>
        <v/>
      </c>
      <c r="H68" s="77" t="str">
        <f t="shared" ca="1" si="12"/>
        <v/>
      </c>
      <c r="J68" s="122">
        <v>45861.5</v>
      </c>
      <c r="K68" s="53">
        <v>100.605</v>
      </c>
      <c r="L68" s="122">
        <v>45862.5</v>
      </c>
      <c r="M68" s="53">
        <v>91.622</v>
      </c>
      <c r="N68" s="163">
        <f t="shared" ref="N68:N131" si="13">IF(COUNTIF(L:L,J68),J68,"")</f>
        <v>45861.5</v>
      </c>
      <c r="O68" s="163" t="str">
        <f t="shared" ref="O68:O131" si="14">IF(N68&gt;$A$14,N68,"")</f>
        <v/>
      </c>
    </row>
    <row r="69" spans="1:15">
      <c r="A69" s="164" t="str">
        <f t="shared" ca="1" si="8"/>
        <v/>
      </c>
      <c r="B69" s="44" t="str">
        <f ca="1">IF(COUNTIF($P$2:P1054,A69)=1,VLOOKUP(A69,J:K,2), IF(COUNTIF($P$2:P1054,A69)=0,$B$10,""))</f>
        <v/>
      </c>
      <c r="C69" s="31" t="str">
        <f t="shared" ca="1" si="3"/>
        <v/>
      </c>
      <c r="D69" s="32" t="str">
        <f t="shared" ca="1" si="9"/>
        <v/>
      </c>
      <c r="E69" s="44" t="str">
        <f ca="1">IF(COUNTIF($P$2:P1054,A69)=1,VLOOKUP(A69,L:M,2), IF(COUNTIF($P$2:P1054,A69)=0,$C$10,""))</f>
        <v/>
      </c>
      <c r="F69" s="31" t="str">
        <f t="shared" ca="1" si="10"/>
        <v/>
      </c>
      <c r="G69" s="32" t="str">
        <f t="shared" ca="1" si="11"/>
        <v/>
      </c>
      <c r="H69" s="77" t="str">
        <f t="shared" ca="1" si="12"/>
        <v/>
      </c>
      <c r="J69" s="122">
        <v>45862.5</v>
      </c>
      <c r="K69" s="53">
        <v>100.776</v>
      </c>
      <c r="L69" s="122">
        <v>45863.5</v>
      </c>
      <c r="M69" s="53">
        <v>91.76</v>
      </c>
      <c r="N69" s="163">
        <f t="shared" si="13"/>
        <v>45862.5</v>
      </c>
      <c r="O69" s="163" t="str">
        <f t="shared" si="14"/>
        <v/>
      </c>
    </row>
    <row r="70" spans="1:15">
      <c r="A70" s="164" t="str">
        <f t="shared" ca="1" si="8"/>
        <v/>
      </c>
      <c r="B70" s="44" t="str">
        <f ca="1">IF(COUNTIF($P$2:P1055,A70)=1,VLOOKUP(A70,J:K,2), IF(COUNTIF($P$2:P1055,A70)=0,$B$10,""))</f>
        <v/>
      </c>
      <c r="C70" s="31" t="str">
        <f t="shared" ca="1" si="3"/>
        <v/>
      </c>
      <c r="D70" s="32" t="str">
        <f t="shared" ca="1" si="9"/>
        <v/>
      </c>
      <c r="E70" s="44" t="str">
        <f ca="1">IF(COUNTIF($P$2:P1055,A70)=1,VLOOKUP(A70,L:M,2), IF(COUNTIF($P$2:P1055,A70)=0,$C$10,""))</f>
        <v/>
      </c>
      <c r="F70" s="31" t="str">
        <f t="shared" ca="1" si="10"/>
        <v/>
      </c>
      <c r="G70" s="32" t="str">
        <f t="shared" ca="1" si="11"/>
        <v/>
      </c>
      <c r="H70" s="77" t="str">
        <f t="shared" ca="1" si="12"/>
        <v/>
      </c>
      <c r="J70" s="122">
        <v>45863.5</v>
      </c>
      <c r="K70" s="53">
        <v>100.76900000000001</v>
      </c>
      <c r="L70" s="122">
        <v>45866.5</v>
      </c>
      <c r="M70" s="53">
        <v>92.058000000000007</v>
      </c>
      <c r="N70" s="163">
        <f t="shared" si="13"/>
        <v>45863.5</v>
      </c>
      <c r="O70" s="163" t="str">
        <f t="shared" si="14"/>
        <v/>
      </c>
    </row>
    <row r="71" spans="1:15">
      <c r="A71" s="164" t="str">
        <f t="shared" ca="1" si="8"/>
        <v/>
      </c>
      <c r="B71" s="44" t="str">
        <f ca="1">IF(COUNTIF($P$2:P1056,A71)=1,VLOOKUP(A71,J:K,2), IF(COUNTIF($P$2:P1056,A71)=0,$B$10,""))</f>
        <v/>
      </c>
      <c r="C71" s="31" t="str">
        <f t="shared" ca="1" si="3"/>
        <v/>
      </c>
      <c r="D71" s="32" t="str">
        <f t="shared" ca="1" si="9"/>
        <v/>
      </c>
      <c r="E71" s="44" t="str">
        <f ca="1">IF(COUNTIF($P$2:P1056,A71)=1,VLOOKUP(A71,L:M,2), IF(COUNTIF($P$2:P1056,A71)=0,$C$10,""))</f>
        <v/>
      </c>
      <c r="F71" s="31" t="str">
        <f t="shared" ca="1" si="10"/>
        <v/>
      </c>
      <c r="G71" s="32" t="str">
        <f t="shared" ca="1" si="11"/>
        <v/>
      </c>
      <c r="H71" s="77" t="str">
        <f t="shared" ca="1" si="12"/>
        <v/>
      </c>
      <c r="J71" s="122">
        <v>45866.5</v>
      </c>
      <c r="K71" s="53">
        <v>100.923</v>
      </c>
      <c r="L71" s="122">
        <v>45867.5</v>
      </c>
      <c r="M71" s="53">
        <v>92.073999999999998</v>
      </c>
      <c r="N71" s="163">
        <f t="shared" si="13"/>
        <v>45866.5</v>
      </c>
      <c r="O71" s="163" t="str">
        <f t="shared" si="14"/>
        <v/>
      </c>
    </row>
    <row r="72" spans="1:15">
      <c r="A72" s="164" t="str">
        <f t="shared" ca="1" si="8"/>
        <v/>
      </c>
      <c r="B72" s="44" t="str">
        <f ca="1">IF(COUNTIF($P$2:P1057,A72)=1,VLOOKUP(A72,J:K,2), IF(COUNTIF($P$2:P1057,A72)=0,$B$10,""))</f>
        <v/>
      </c>
      <c r="C72" s="31" t="str">
        <f t="shared" ca="1" si="3"/>
        <v/>
      </c>
      <c r="D72" s="32" t="str">
        <f t="shared" ca="1" si="9"/>
        <v/>
      </c>
      <c r="E72" s="44" t="str">
        <f ca="1">IF(COUNTIF($P$2:P1057,A72)=1,VLOOKUP(A72,L:M,2), IF(COUNTIF($P$2:P1057,A72)=0,$C$10,""))</f>
        <v/>
      </c>
      <c r="F72" s="31" t="str">
        <f t="shared" ca="1" si="10"/>
        <v/>
      </c>
      <c r="G72" s="32" t="str">
        <f t="shared" ca="1" si="11"/>
        <v/>
      </c>
      <c r="H72" s="77" t="str">
        <f t="shared" ca="1" si="12"/>
        <v/>
      </c>
      <c r="J72" s="122">
        <v>45867.5</v>
      </c>
      <c r="K72" s="53">
        <v>100.943</v>
      </c>
      <c r="L72" s="122">
        <v>45868.5</v>
      </c>
      <c r="M72" s="53">
        <v>92.117000000000004</v>
      </c>
      <c r="N72" s="163">
        <f t="shared" si="13"/>
        <v>45867.5</v>
      </c>
      <c r="O72" s="163" t="str">
        <f t="shared" si="14"/>
        <v/>
      </c>
    </row>
    <row r="73" spans="1:15">
      <c r="A73" s="164" t="str">
        <f t="shared" ca="1" si="8"/>
        <v/>
      </c>
      <c r="B73" s="44" t="str">
        <f ca="1">IF(COUNTIF($P$2:P1058,A73)=1,VLOOKUP(A73,J:K,2), IF(COUNTIF($P$2:P1058,A73)=0,$B$10,""))</f>
        <v/>
      </c>
      <c r="C73" s="31" t="str">
        <f t="shared" ca="1" si="3"/>
        <v/>
      </c>
      <c r="D73" s="32" t="str">
        <f t="shared" ca="1" si="9"/>
        <v/>
      </c>
      <c r="E73" s="44" t="str">
        <f ca="1">IF(COUNTIF($P$2:P1058,A73)=1,VLOOKUP(A73,L:M,2), IF(COUNTIF($P$2:P1058,A73)=0,$C$10,""))</f>
        <v/>
      </c>
      <c r="F73" s="31" t="str">
        <f t="shared" ca="1" si="10"/>
        <v/>
      </c>
      <c r="G73" s="32" t="str">
        <f t="shared" ca="1" si="11"/>
        <v/>
      </c>
      <c r="H73" s="77" t="str">
        <f t="shared" ca="1" si="12"/>
        <v/>
      </c>
      <c r="J73" s="122">
        <v>45868.5</v>
      </c>
      <c r="K73" s="53">
        <v>100.962</v>
      </c>
      <c r="L73" s="122">
        <v>45869.5</v>
      </c>
      <c r="M73" s="53">
        <v>92.191999999999993</v>
      </c>
      <c r="N73" s="163">
        <f t="shared" si="13"/>
        <v>45868.5</v>
      </c>
      <c r="O73" s="163" t="str">
        <f t="shared" si="14"/>
        <v/>
      </c>
    </row>
    <row r="74" spans="1:15">
      <c r="A74" s="164" t="str">
        <f t="shared" ca="1" si="8"/>
        <v/>
      </c>
      <c r="B74" s="44" t="str">
        <f ca="1">IF(COUNTIF($P$2:P1059,A74)=1,VLOOKUP(A74,J:K,2), IF(COUNTIF($P$2:P1059,A74)=0,$B$10,""))</f>
        <v/>
      </c>
      <c r="C74" s="31" t="str">
        <f t="shared" ca="1" si="3"/>
        <v/>
      </c>
      <c r="D74" s="32" t="str">
        <f t="shared" ca="1" si="9"/>
        <v/>
      </c>
      <c r="E74" s="44" t="str">
        <f ca="1">IF(COUNTIF($P$2:P1059,A74)=1,VLOOKUP(A74,L:M,2), IF(COUNTIF($P$2:P1059,A74)=0,$C$10,""))</f>
        <v/>
      </c>
      <c r="F74" s="31" t="str">
        <f t="shared" ca="1" si="10"/>
        <v/>
      </c>
      <c r="G74" s="32" t="str">
        <f t="shared" ca="1" si="11"/>
        <v/>
      </c>
      <c r="H74" s="77" t="str">
        <f t="shared" ca="1" si="12"/>
        <v/>
      </c>
      <c r="J74" s="122">
        <v>45869.5</v>
      </c>
      <c r="K74" s="53">
        <v>100.944</v>
      </c>
      <c r="L74" s="122">
        <v>45870.5</v>
      </c>
      <c r="M74" s="53">
        <v>91.975999999999999</v>
      </c>
      <c r="N74" s="163">
        <f t="shared" si="13"/>
        <v>45869.5</v>
      </c>
      <c r="O74" s="163" t="str">
        <f t="shared" si="14"/>
        <v/>
      </c>
    </row>
    <row r="75" spans="1:15">
      <c r="A75" s="164" t="str">
        <f t="shared" ca="1" si="8"/>
        <v/>
      </c>
      <c r="B75" s="44" t="str">
        <f ca="1">IF(COUNTIF($P$2:P1060,A75)=1,VLOOKUP(A75,J:K,2), IF(COUNTIF($P$2:P1060,A75)=0,$B$10,""))</f>
        <v/>
      </c>
      <c r="C75" s="31" t="str">
        <f t="shared" ca="1" si="3"/>
        <v/>
      </c>
      <c r="D75" s="32" t="str">
        <f t="shared" ca="1" si="9"/>
        <v/>
      </c>
      <c r="E75" s="44" t="str">
        <f ca="1">IF(COUNTIF($P$2:P1060,A75)=1,VLOOKUP(A75,L:M,2), IF(COUNTIF($P$2:P1060,A75)=0,$C$10,""))</f>
        <v/>
      </c>
      <c r="F75" s="31" t="str">
        <f t="shared" ca="1" si="10"/>
        <v/>
      </c>
      <c r="G75" s="32" t="str">
        <f t="shared" ca="1" si="11"/>
        <v/>
      </c>
      <c r="H75" s="77" t="str">
        <f t="shared" ca="1" si="12"/>
        <v/>
      </c>
      <c r="J75" s="122">
        <v>45870.5</v>
      </c>
      <c r="K75" s="53">
        <v>100.86</v>
      </c>
      <c r="L75" s="122">
        <v>45873.5</v>
      </c>
      <c r="M75" s="53">
        <v>91.972999999999999</v>
      </c>
      <c r="N75" s="163">
        <f t="shared" si="13"/>
        <v>45870.5</v>
      </c>
      <c r="O75" s="163" t="str">
        <f t="shared" si="14"/>
        <v/>
      </c>
    </row>
    <row r="76" spans="1:15">
      <c r="A76" s="164" t="str">
        <f t="shared" ca="1" si="8"/>
        <v/>
      </c>
      <c r="B76" s="44" t="str">
        <f ca="1">IF(COUNTIF($P$2:P1061,A76)=1,VLOOKUP(A76,J:K,2), IF(COUNTIF($P$2:P1061,A76)=0,$B$10,""))</f>
        <v/>
      </c>
      <c r="C76" s="31" t="str">
        <f t="shared" ca="1" si="3"/>
        <v/>
      </c>
      <c r="D76" s="32" t="str">
        <f t="shared" ca="1" si="9"/>
        <v/>
      </c>
      <c r="E76" s="44" t="str">
        <f ca="1">IF(COUNTIF($P$2:P1061,A76)=1,VLOOKUP(A76,L:M,2), IF(COUNTIF($P$2:P1061,A76)=0,$C$10,""))</f>
        <v/>
      </c>
      <c r="F76" s="31" t="str">
        <f t="shared" ca="1" si="10"/>
        <v/>
      </c>
      <c r="G76" s="32" t="str">
        <f t="shared" ca="1" si="11"/>
        <v/>
      </c>
      <c r="H76" s="77" t="str">
        <f t="shared" ca="1" si="12"/>
        <v/>
      </c>
      <c r="J76" s="122">
        <v>45873.5</v>
      </c>
      <c r="K76" s="53">
        <v>100.864</v>
      </c>
      <c r="L76" s="122">
        <v>45874.5</v>
      </c>
      <c r="M76" s="53">
        <v>92.156999999999996</v>
      </c>
      <c r="N76" s="163">
        <f t="shared" si="13"/>
        <v>45873.5</v>
      </c>
      <c r="O76" s="163" t="str">
        <f t="shared" si="14"/>
        <v/>
      </c>
    </row>
    <row r="77" spans="1:15">
      <c r="A77" s="164" t="str">
        <f t="shared" ca="1" si="8"/>
        <v/>
      </c>
      <c r="B77" s="44" t="str">
        <f ca="1">IF(COUNTIF($P$2:P1062,A77)=1,VLOOKUP(A77,J:K,2), IF(COUNTIF($P$2:P1062,A77)=0,$B$10,""))</f>
        <v/>
      </c>
      <c r="C77" s="31" t="str">
        <f t="shared" ca="1" si="3"/>
        <v/>
      </c>
      <c r="D77" s="32" t="str">
        <f t="shared" ca="1" si="9"/>
        <v/>
      </c>
      <c r="E77" s="44" t="str">
        <f ca="1">IF(COUNTIF($P$2:P1062,A77)=1,VLOOKUP(A77,L:M,2), IF(COUNTIF($P$2:P1062,A77)=0,$C$10,""))</f>
        <v/>
      </c>
      <c r="F77" s="31" t="str">
        <f t="shared" ca="1" si="10"/>
        <v/>
      </c>
      <c r="G77" s="32" t="str">
        <f t="shared" ca="1" si="11"/>
        <v/>
      </c>
      <c r="H77" s="77" t="str">
        <f t="shared" ca="1" si="12"/>
        <v/>
      </c>
      <c r="J77" s="122">
        <v>45874.5</v>
      </c>
      <c r="K77" s="53">
        <v>100.913</v>
      </c>
      <c r="L77" s="122">
        <v>45875.5</v>
      </c>
      <c r="M77" s="53">
        <v>92.242000000000004</v>
      </c>
      <c r="N77" s="163">
        <f t="shared" si="13"/>
        <v>45874.5</v>
      </c>
      <c r="O77" s="163" t="str">
        <f t="shared" si="14"/>
        <v/>
      </c>
    </row>
    <row r="78" spans="1:15">
      <c r="A78" s="164" t="str">
        <f t="shared" ca="1" si="8"/>
        <v/>
      </c>
      <c r="B78" s="44" t="str">
        <f ca="1">IF(COUNTIF($P$2:P1063,A78)=1,VLOOKUP(A78,J:K,2), IF(COUNTIF($P$2:P1063,A78)=0,$B$10,""))</f>
        <v/>
      </c>
      <c r="C78" s="31" t="str">
        <f t="shared" ca="1" si="3"/>
        <v/>
      </c>
      <c r="D78" s="32" t="str">
        <f t="shared" ca="1" si="9"/>
        <v/>
      </c>
      <c r="E78" s="44" t="str">
        <f ca="1">IF(COUNTIF($P$2:P1063,A78)=1,VLOOKUP(A78,L:M,2), IF(COUNTIF($P$2:P1063,A78)=0,$C$10,""))</f>
        <v/>
      </c>
      <c r="F78" s="31" t="str">
        <f t="shared" ca="1" si="10"/>
        <v/>
      </c>
      <c r="G78" s="32" t="str">
        <f t="shared" ca="1" si="11"/>
        <v/>
      </c>
      <c r="H78" s="77" t="str">
        <f t="shared" ca="1" si="12"/>
        <v/>
      </c>
      <c r="J78" s="122">
        <v>45875.5</v>
      </c>
      <c r="K78" s="53">
        <v>100.887</v>
      </c>
      <c r="L78" s="122">
        <v>45876.5</v>
      </c>
      <c r="M78" s="53">
        <v>92.466999999999999</v>
      </c>
      <c r="N78" s="163">
        <f t="shared" si="13"/>
        <v>45875.5</v>
      </c>
      <c r="O78" s="163" t="str">
        <f t="shared" si="14"/>
        <v/>
      </c>
    </row>
    <row r="79" spans="1:15">
      <c r="A79" s="164" t="str">
        <f t="shared" ca="1" si="8"/>
        <v/>
      </c>
      <c r="B79" s="44" t="str">
        <f ca="1">IF(COUNTIF($P$2:P1064,A79)=1,VLOOKUP(A79,J:K,2), IF(COUNTIF($P$2:P1064,A79)=0,$B$10,""))</f>
        <v/>
      </c>
      <c r="C79" s="31" t="str">
        <f t="shared" ca="1" si="3"/>
        <v/>
      </c>
      <c r="D79" s="32" t="str">
        <f t="shared" ca="1" si="9"/>
        <v/>
      </c>
      <c r="E79" s="44" t="str">
        <f ca="1">IF(COUNTIF($P$2:P1064,A79)=1,VLOOKUP(A79,L:M,2), IF(COUNTIF($P$2:P1064,A79)=0,$C$10,""))</f>
        <v/>
      </c>
      <c r="F79" s="31" t="str">
        <f t="shared" ca="1" si="10"/>
        <v/>
      </c>
      <c r="G79" s="32" t="str">
        <f t="shared" ca="1" si="11"/>
        <v/>
      </c>
      <c r="H79" s="77" t="str">
        <f t="shared" ca="1" si="12"/>
        <v/>
      </c>
      <c r="J79" s="122">
        <v>45876.5</v>
      </c>
      <c r="K79" s="53">
        <v>100.959</v>
      </c>
      <c r="L79" s="122">
        <v>45877.5</v>
      </c>
      <c r="M79" s="53">
        <v>92.727999999999994</v>
      </c>
      <c r="N79" s="163">
        <f t="shared" si="13"/>
        <v>45876.5</v>
      </c>
      <c r="O79" s="163" t="str">
        <f t="shared" si="14"/>
        <v/>
      </c>
    </row>
    <row r="80" spans="1:15">
      <c r="A80" s="164" t="str">
        <f t="shared" ca="1" si="8"/>
        <v/>
      </c>
      <c r="B80" s="44" t="str">
        <f ca="1">IF(COUNTIF($P$2:P1065,A80)=1,VLOOKUP(A80,J:K,2), IF(COUNTIF($P$2:P1065,A80)=0,$B$10,""))</f>
        <v/>
      </c>
      <c r="C80" s="31" t="str">
        <f t="shared" ref="C80:C143" ca="1" si="15">IF(ISERROR(B80-2),"",(B80-$B$14)/100*$B$5)</f>
        <v/>
      </c>
      <c r="D80" s="32" t="str">
        <f t="shared" ca="1" si="9"/>
        <v/>
      </c>
      <c r="E80" s="44" t="str">
        <f ca="1">IF(COUNTIF($P$2:P1065,A80)=1,VLOOKUP(A80,L:M,2), IF(COUNTIF($P$2:P1065,A80)=0,$C$10,""))</f>
        <v/>
      </c>
      <c r="F80" s="31" t="str">
        <f t="shared" ca="1" si="10"/>
        <v/>
      </c>
      <c r="G80" s="32" t="str">
        <f t="shared" ca="1" si="11"/>
        <v/>
      </c>
      <c r="H80" s="77" t="str">
        <f t="shared" ca="1" si="12"/>
        <v/>
      </c>
      <c r="J80" s="122">
        <v>45877.5</v>
      </c>
      <c r="K80" s="53">
        <v>101.02200000000001</v>
      </c>
      <c r="L80" s="122">
        <v>45880.5</v>
      </c>
      <c r="M80" s="53">
        <v>92.95</v>
      </c>
      <c r="N80" s="163">
        <f t="shared" si="13"/>
        <v>45877.5</v>
      </c>
      <c r="O80" s="163" t="str">
        <f t="shared" si="14"/>
        <v/>
      </c>
    </row>
    <row r="81" spans="1:15">
      <c r="A81" s="164" t="str">
        <f t="shared" ca="1" si="8"/>
        <v/>
      </c>
      <c r="B81" s="44" t="str">
        <f ca="1">IF(COUNTIF($P$2:P1066,A81)=1,VLOOKUP(A81,J:K,2), IF(COUNTIF($P$2:P1066,A81)=0,$B$10,""))</f>
        <v/>
      </c>
      <c r="C81" s="31" t="str">
        <f t="shared" ca="1" si="15"/>
        <v/>
      </c>
      <c r="D81" s="32" t="str">
        <f t="shared" ca="1" si="9"/>
        <v/>
      </c>
      <c r="E81" s="44" t="str">
        <f ca="1">IF(COUNTIF($P$2:P1066,A81)=1,VLOOKUP(A81,L:M,2), IF(COUNTIF($P$2:P1066,A81)=0,$C$10,""))</f>
        <v/>
      </c>
      <c r="F81" s="31" t="str">
        <f t="shared" ca="1" si="10"/>
        <v/>
      </c>
      <c r="G81" s="32" t="str">
        <f t="shared" ca="1" si="11"/>
        <v/>
      </c>
      <c r="H81" s="77" t="str">
        <f t="shared" ca="1" si="12"/>
        <v/>
      </c>
      <c r="J81" s="122">
        <v>45880.5</v>
      </c>
      <c r="K81" s="53">
        <v>101.158</v>
      </c>
      <c r="L81" s="122">
        <v>45881.5</v>
      </c>
      <c r="M81" s="53">
        <v>92.971999999999994</v>
      </c>
      <c r="N81" s="163">
        <f t="shared" si="13"/>
        <v>45880.5</v>
      </c>
      <c r="O81" s="163" t="str">
        <f t="shared" si="14"/>
        <v/>
      </c>
    </row>
    <row r="82" spans="1:15">
      <c r="A82" s="164" t="str">
        <f t="shared" ca="1" si="8"/>
        <v/>
      </c>
      <c r="B82" s="44" t="str">
        <f ca="1">IF(COUNTIF($P$2:P1067,A82)=1,VLOOKUP(A82,J:K,2), IF(COUNTIF($P$2:P1067,A82)=0,$B$10,""))</f>
        <v/>
      </c>
      <c r="C82" s="31" t="str">
        <f t="shared" ca="1" si="15"/>
        <v/>
      </c>
      <c r="D82" s="32" t="str">
        <f t="shared" ca="1" si="9"/>
        <v/>
      </c>
      <c r="E82" s="44" t="str">
        <f ca="1">IF(COUNTIF($P$2:P1067,A82)=1,VLOOKUP(A82,L:M,2), IF(COUNTIF($P$2:P1067,A82)=0,$C$10,""))</f>
        <v/>
      </c>
      <c r="F82" s="31" t="str">
        <f t="shared" ca="1" si="10"/>
        <v/>
      </c>
      <c r="G82" s="32" t="str">
        <f t="shared" ca="1" si="11"/>
        <v/>
      </c>
      <c r="H82" s="77" t="str">
        <f t="shared" ca="1" si="12"/>
        <v/>
      </c>
      <c r="J82" s="122">
        <v>45881.5</v>
      </c>
      <c r="K82" s="53">
        <v>101.214</v>
      </c>
      <c r="L82" s="122">
        <v>45882.5</v>
      </c>
      <c r="M82" s="53">
        <v>92.992000000000004</v>
      </c>
      <c r="N82" s="163">
        <f t="shared" si="13"/>
        <v>45881.5</v>
      </c>
      <c r="O82" s="163" t="str">
        <f t="shared" si="14"/>
        <v/>
      </c>
    </row>
    <row r="83" spans="1:15">
      <c r="A83" s="164" t="str">
        <f t="shared" ca="1" si="8"/>
        <v/>
      </c>
      <c r="B83" s="44" t="str">
        <f ca="1">IF(COUNTIF($P$2:P1068,A83)=1,VLOOKUP(A83,J:K,2), IF(COUNTIF($P$2:P1068,A83)=0,$B$10,""))</f>
        <v/>
      </c>
      <c r="C83" s="31" t="str">
        <f t="shared" ca="1" si="15"/>
        <v/>
      </c>
      <c r="D83" s="32" t="str">
        <f t="shared" ca="1" si="9"/>
        <v/>
      </c>
      <c r="E83" s="44" t="str">
        <f ca="1">IF(COUNTIF($P$2:P1068,A83)=1,VLOOKUP(A83,L:M,2), IF(COUNTIF($P$2:P1068,A83)=0,$C$10,""))</f>
        <v/>
      </c>
      <c r="F83" s="31" t="str">
        <f t="shared" ca="1" si="10"/>
        <v/>
      </c>
      <c r="G83" s="32" t="str">
        <f t="shared" ca="1" si="11"/>
        <v/>
      </c>
      <c r="H83" s="77" t="str">
        <f t="shared" ca="1" si="12"/>
        <v/>
      </c>
      <c r="J83" s="122">
        <v>45882.5</v>
      </c>
      <c r="K83" s="53">
        <v>101.212</v>
      </c>
      <c r="L83" s="122">
        <v>45883.5</v>
      </c>
      <c r="M83" s="53">
        <v>93.097999999999999</v>
      </c>
      <c r="N83" s="163">
        <f t="shared" si="13"/>
        <v>45882.5</v>
      </c>
      <c r="O83" s="163" t="str">
        <f t="shared" si="14"/>
        <v/>
      </c>
    </row>
    <row r="84" spans="1:15">
      <c r="A84" s="164" t="str">
        <f t="shared" ca="1" si="8"/>
        <v/>
      </c>
      <c r="B84" s="44" t="str">
        <f ca="1">IF(COUNTIF($P$2:P1069,A84)=1,VLOOKUP(A84,J:K,2), IF(COUNTIF($P$2:P1069,A84)=0,$B$10,""))</f>
        <v/>
      </c>
      <c r="C84" s="31" t="str">
        <f t="shared" ca="1" si="15"/>
        <v/>
      </c>
      <c r="D84" s="32" t="str">
        <f t="shared" ca="1" si="9"/>
        <v/>
      </c>
      <c r="E84" s="44" t="str">
        <f ca="1">IF(COUNTIF($P$2:P1069,A84)=1,VLOOKUP(A84,L:M,2), IF(COUNTIF($P$2:P1069,A84)=0,$C$10,""))</f>
        <v/>
      </c>
      <c r="F84" s="31" t="str">
        <f t="shared" ca="1" si="10"/>
        <v/>
      </c>
      <c r="G84" s="32" t="str">
        <f t="shared" ca="1" si="11"/>
        <v/>
      </c>
      <c r="H84" s="77" t="str">
        <f t="shared" ca="1" si="12"/>
        <v/>
      </c>
      <c r="J84" s="122">
        <v>45883.5</v>
      </c>
      <c r="K84" s="53">
        <v>101.288</v>
      </c>
      <c r="L84" s="122">
        <v>45884.5</v>
      </c>
      <c r="M84" s="53">
        <v>93.164000000000001</v>
      </c>
      <c r="N84" s="163">
        <f t="shared" si="13"/>
        <v>45883.5</v>
      </c>
      <c r="O84" s="163" t="str">
        <f t="shared" si="14"/>
        <v/>
      </c>
    </row>
    <row r="85" spans="1:15">
      <c r="A85" s="164" t="str">
        <f t="shared" ca="1" si="8"/>
        <v/>
      </c>
      <c r="B85" s="44" t="str">
        <f ca="1">IF(COUNTIF($P$2:P1070,A85)=1,VLOOKUP(A85,J:K,2), IF(COUNTIF($P$2:P1070,A85)=0,$B$10,""))</f>
        <v/>
      </c>
      <c r="C85" s="31" t="str">
        <f t="shared" ca="1" si="15"/>
        <v/>
      </c>
      <c r="D85" s="32" t="str">
        <f t="shared" ca="1" si="9"/>
        <v/>
      </c>
      <c r="E85" s="44" t="str">
        <f ca="1">IF(COUNTIF($P$2:P1070,A85)=1,VLOOKUP(A85,L:M,2), IF(COUNTIF($P$2:P1070,A85)=0,$C$10,""))</f>
        <v/>
      </c>
      <c r="F85" s="31" t="str">
        <f t="shared" ca="1" si="10"/>
        <v/>
      </c>
      <c r="G85" s="32" t="str">
        <f t="shared" ca="1" si="11"/>
        <v/>
      </c>
      <c r="H85" s="77" t="str">
        <f t="shared" ca="1" si="12"/>
        <v/>
      </c>
      <c r="J85" s="122">
        <v>45884.5</v>
      </c>
      <c r="K85" s="53">
        <v>101.3</v>
      </c>
      <c r="L85" s="122">
        <v>45887.5</v>
      </c>
      <c r="M85" s="53">
        <v>93.180999999999997</v>
      </c>
      <c r="N85" s="163">
        <f t="shared" si="13"/>
        <v>45884.5</v>
      </c>
      <c r="O85" s="163" t="str">
        <f t="shared" si="14"/>
        <v/>
      </c>
    </row>
    <row r="86" spans="1:15">
      <c r="A86" s="164" t="str">
        <f t="shared" ca="1" si="8"/>
        <v/>
      </c>
      <c r="B86" s="44" t="str">
        <f ca="1">IF(COUNTIF($P$2:P1071,A86)=1,VLOOKUP(A86,J:K,2), IF(COUNTIF($P$2:P1071,A86)=0,$B$10,""))</f>
        <v/>
      </c>
      <c r="C86" s="31" t="str">
        <f t="shared" ca="1" si="15"/>
        <v/>
      </c>
      <c r="D86" s="32" t="str">
        <f t="shared" ca="1" si="9"/>
        <v/>
      </c>
      <c r="E86" s="44" t="str">
        <f ca="1">IF(COUNTIF($P$2:P1071,A86)=1,VLOOKUP(A86,L:M,2), IF(COUNTIF($P$2:P1071,A86)=0,$C$10,""))</f>
        <v/>
      </c>
      <c r="F86" s="31" t="str">
        <f t="shared" ca="1" si="10"/>
        <v/>
      </c>
      <c r="G86" s="32" t="str">
        <f t="shared" ca="1" si="11"/>
        <v/>
      </c>
      <c r="H86" s="77" t="str">
        <f t="shared" ca="1" si="12"/>
        <v/>
      </c>
      <c r="J86" s="122">
        <v>45887.5</v>
      </c>
      <c r="K86" s="53">
        <v>101.23099999999999</v>
      </c>
      <c r="L86" s="122">
        <v>45888.5</v>
      </c>
      <c r="M86" s="53">
        <v>93.129000000000005</v>
      </c>
      <c r="N86" s="163">
        <f t="shared" si="13"/>
        <v>45887.5</v>
      </c>
      <c r="O86" s="163" t="str">
        <f t="shared" si="14"/>
        <v/>
      </c>
    </row>
    <row r="87" spans="1:15">
      <c r="A87" s="164" t="str">
        <f t="shared" ca="1" si="8"/>
        <v/>
      </c>
      <c r="B87" s="44" t="str">
        <f ca="1">IF(COUNTIF($P$2:P1072,A87)=1,VLOOKUP(A87,J:K,2), IF(COUNTIF($P$2:P1072,A87)=0,$B$10,""))</f>
        <v/>
      </c>
      <c r="C87" s="31" t="str">
        <f t="shared" ca="1" si="15"/>
        <v/>
      </c>
      <c r="D87" s="32" t="str">
        <f t="shared" ca="1" si="9"/>
        <v/>
      </c>
      <c r="E87" s="44" t="str">
        <f ca="1">IF(COUNTIF($P$2:P1072,A87)=1,VLOOKUP(A87,L:M,2), IF(COUNTIF($P$2:P1072,A87)=0,$C$10,""))</f>
        <v/>
      </c>
      <c r="F87" s="31" t="str">
        <f t="shared" ca="1" si="10"/>
        <v/>
      </c>
      <c r="G87" s="32" t="str">
        <f t="shared" ca="1" si="11"/>
        <v/>
      </c>
      <c r="H87" s="77" t="str">
        <f t="shared" ca="1" si="12"/>
        <v/>
      </c>
      <c r="J87" s="122">
        <v>45888.5</v>
      </c>
      <c r="K87" s="53">
        <v>101.202</v>
      </c>
      <c r="L87" s="122">
        <v>45889.5</v>
      </c>
      <c r="M87" s="53">
        <v>93.037000000000006</v>
      </c>
      <c r="N87" s="163">
        <f t="shared" si="13"/>
        <v>45888.5</v>
      </c>
      <c r="O87" s="163" t="str">
        <f t="shared" si="14"/>
        <v/>
      </c>
    </row>
    <row r="88" spans="1:15">
      <c r="A88" s="164" t="str">
        <f t="shared" ref="A88:A151" ca="1" si="16">IF(AND(ISBLANK(P77), A87 = $P$1),NOW(),IF(ISBLANK(P77),"",P77))</f>
        <v/>
      </c>
      <c r="B88" s="44" t="str">
        <f ca="1">IF(COUNTIF($P$2:P1073,A88)=1,VLOOKUP(A88,J:K,2), IF(COUNTIF($P$2:P1073,A88)=0,$B$10,""))</f>
        <v/>
      </c>
      <c r="C88" s="31" t="str">
        <f t="shared" ca="1" si="15"/>
        <v/>
      </c>
      <c r="D88" s="32" t="str">
        <f t="shared" ref="D88:D151" ca="1" si="17">IF(ISERROR(B88-2),"",ROUNDUP(A88-$A$14,0)/360*$B$6*$B$5-ROUNDUP(A88-$A$14,0)/360*$B$7*$B$5*$B$14/100)</f>
        <v/>
      </c>
      <c r="E88" s="44" t="str">
        <f ca="1">IF(COUNTIF($P$2:P1073,A88)=1,VLOOKUP(A88,L:M,2), IF(COUNTIF($P$2:P1073,A88)=0,$C$10,""))</f>
        <v/>
      </c>
      <c r="F88" s="31" t="str">
        <f t="shared" ref="F88:F151" ca="1" si="18">IF(ISERROR(B88-2),"",(E88-$E$14)/100*$C$5)</f>
        <v/>
      </c>
      <c r="G88" s="32" t="str">
        <f t="shared" ref="G88:G151" ca="1" si="19">IF(ISERROR(B88-2),"",ROUNDUP(A88-$A$14,0)/360*$C$6*$C$5-ROUNDUP(A88-$A$14,0)/360*$C$7*$C$5*$E$14/100)</f>
        <v/>
      </c>
      <c r="H88" s="77" t="str">
        <f t="shared" ref="H88:H151" ca="1" si="20">IF(ISERROR(B88-2),"",(C88+D88)*$B$9-F88-G88)</f>
        <v/>
      </c>
      <c r="J88" s="122">
        <v>45889.5</v>
      </c>
      <c r="K88" s="53">
        <v>100.97499999999999</v>
      </c>
      <c r="L88" s="122">
        <v>45890.5</v>
      </c>
      <c r="M88" s="53">
        <v>92.834000000000003</v>
      </c>
      <c r="N88" s="163">
        <f t="shared" si="13"/>
        <v>45889.5</v>
      </c>
      <c r="O88" s="163" t="str">
        <f t="shared" si="14"/>
        <v/>
      </c>
    </row>
    <row r="89" spans="1:15">
      <c r="A89" s="164" t="str">
        <f t="shared" ca="1" si="16"/>
        <v/>
      </c>
      <c r="B89" s="44" t="str">
        <f ca="1">IF(COUNTIF($P$2:P1074,A89)=1,VLOOKUP(A89,J:K,2), IF(COUNTIF($P$2:P1074,A89)=0,$B$10,""))</f>
        <v/>
      </c>
      <c r="C89" s="31" t="str">
        <f t="shared" ca="1" si="15"/>
        <v/>
      </c>
      <c r="D89" s="32" t="str">
        <f t="shared" ca="1" si="17"/>
        <v/>
      </c>
      <c r="E89" s="44" t="str">
        <f ca="1">IF(COUNTIF($P$2:P1074,A89)=1,VLOOKUP(A89,L:M,2), IF(COUNTIF($P$2:P1074,A89)=0,$C$10,""))</f>
        <v/>
      </c>
      <c r="F89" s="31" t="str">
        <f t="shared" ca="1" si="18"/>
        <v/>
      </c>
      <c r="G89" s="32" t="str">
        <f t="shared" ca="1" si="19"/>
        <v/>
      </c>
      <c r="H89" s="77" t="str">
        <f t="shared" ca="1" si="20"/>
        <v/>
      </c>
      <c r="J89" s="122">
        <v>45890.5</v>
      </c>
      <c r="K89" s="53">
        <v>100.729</v>
      </c>
      <c r="L89" s="122">
        <v>45891.5</v>
      </c>
      <c r="M89" s="53">
        <v>92.912999999999997</v>
      </c>
      <c r="N89" s="163">
        <f t="shared" si="13"/>
        <v>45890.5</v>
      </c>
      <c r="O89" s="163" t="str">
        <f t="shared" si="14"/>
        <v/>
      </c>
    </row>
    <row r="90" spans="1:15">
      <c r="A90" s="164" t="str">
        <f t="shared" ca="1" si="16"/>
        <v/>
      </c>
      <c r="B90" s="44" t="str">
        <f ca="1">IF(COUNTIF($P$2:P1075,A90)=1,VLOOKUP(A90,J:K,2), IF(COUNTIF($P$2:P1075,A90)=0,$B$10,""))</f>
        <v/>
      </c>
      <c r="C90" s="31" t="str">
        <f t="shared" ca="1" si="15"/>
        <v/>
      </c>
      <c r="D90" s="32" t="str">
        <f t="shared" ca="1" si="17"/>
        <v/>
      </c>
      <c r="E90" s="44" t="str">
        <f ca="1">IF(COUNTIF($P$2:P1075,A90)=1,VLOOKUP(A90,L:M,2), IF(COUNTIF($P$2:P1075,A90)=0,$C$10,""))</f>
        <v/>
      </c>
      <c r="F90" s="31" t="str">
        <f t="shared" ca="1" si="18"/>
        <v/>
      </c>
      <c r="G90" s="32" t="str">
        <f t="shared" ca="1" si="19"/>
        <v/>
      </c>
      <c r="H90" s="77" t="str">
        <f t="shared" ca="1" si="20"/>
        <v/>
      </c>
      <c r="J90" s="122">
        <v>45891.5</v>
      </c>
      <c r="K90" s="53">
        <v>100.77500000000001</v>
      </c>
      <c r="L90" s="122">
        <v>45894.5</v>
      </c>
      <c r="M90" s="53">
        <v>93.022000000000006</v>
      </c>
      <c r="N90" s="163">
        <f t="shared" si="13"/>
        <v>45891.5</v>
      </c>
      <c r="O90" s="163" t="str">
        <f t="shared" si="14"/>
        <v/>
      </c>
    </row>
    <row r="91" spans="1:15">
      <c r="A91" s="164" t="str">
        <f t="shared" ca="1" si="16"/>
        <v/>
      </c>
      <c r="B91" s="44" t="str">
        <f ca="1">IF(COUNTIF($P$2:P1076,A91)=1,VLOOKUP(A91,J:K,2), IF(COUNTIF($P$2:P1076,A91)=0,$B$10,""))</f>
        <v/>
      </c>
      <c r="C91" s="31" t="str">
        <f t="shared" ca="1" si="15"/>
        <v/>
      </c>
      <c r="D91" s="32" t="str">
        <f t="shared" ca="1" si="17"/>
        <v/>
      </c>
      <c r="E91" s="44" t="str">
        <f ca="1">IF(COUNTIF($P$2:P1076,A91)=1,VLOOKUP(A91,L:M,2), IF(COUNTIF($P$2:P1076,A91)=0,$C$10,""))</f>
        <v/>
      </c>
      <c r="F91" s="31" t="str">
        <f t="shared" ca="1" si="18"/>
        <v/>
      </c>
      <c r="G91" s="32" t="str">
        <f t="shared" ca="1" si="19"/>
        <v/>
      </c>
      <c r="H91" s="77" t="str">
        <f t="shared" ca="1" si="20"/>
        <v/>
      </c>
      <c r="J91" s="122">
        <v>45894.5</v>
      </c>
      <c r="K91" s="53">
        <v>101.101</v>
      </c>
      <c r="L91" s="122">
        <v>45895.5</v>
      </c>
      <c r="M91" s="53">
        <v>92.844999999999999</v>
      </c>
      <c r="N91" s="163">
        <f t="shared" si="13"/>
        <v>45894.5</v>
      </c>
      <c r="O91" s="163" t="str">
        <f t="shared" si="14"/>
        <v/>
      </c>
    </row>
    <row r="92" spans="1:15">
      <c r="A92" s="164" t="str">
        <f t="shared" ca="1" si="16"/>
        <v/>
      </c>
      <c r="B92" s="44" t="str">
        <f ca="1">IF(COUNTIF($P$2:P1077,A92)=1,VLOOKUP(A92,J:K,2), IF(COUNTIF($P$2:P1077,A92)=0,$B$10,""))</f>
        <v/>
      </c>
      <c r="C92" s="31" t="str">
        <f t="shared" ca="1" si="15"/>
        <v/>
      </c>
      <c r="D92" s="32" t="str">
        <f t="shared" ca="1" si="17"/>
        <v/>
      </c>
      <c r="E92" s="44" t="str">
        <f ca="1">IF(COUNTIF($P$2:P1077,A92)=1,VLOOKUP(A92,L:M,2), IF(COUNTIF($P$2:P1077,A92)=0,$C$10,""))</f>
        <v/>
      </c>
      <c r="F92" s="31" t="str">
        <f t="shared" ca="1" si="18"/>
        <v/>
      </c>
      <c r="G92" s="32" t="str">
        <f t="shared" ca="1" si="19"/>
        <v/>
      </c>
      <c r="H92" s="77" t="str">
        <f t="shared" ca="1" si="20"/>
        <v/>
      </c>
      <c r="J92" s="122">
        <v>45895.5</v>
      </c>
      <c r="K92" s="53">
        <v>100.712</v>
      </c>
      <c r="L92" s="122">
        <v>45896.5</v>
      </c>
      <c r="M92" s="53">
        <v>92.975999999999999</v>
      </c>
      <c r="N92" s="163">
        <f t="shared" si="13"/>
        <v>45895.5</v>
      </c>
      <c r="O92" s="163" t="str">
        <f t="shared" si="14"/>
        <v/>
      </c>
    </row>
    <row r="93" spans="1:15">
      <c r="A93" s="164" t="str">
        <f t="shared" ca="1" si="16"/>
        <v/>
      </c>
      <c r="B93" s="44" t="str">
        <f ca="1">IF(COUNTIF($P$2:P1078,A93)=1,VLOOKUP(A93,J:K,2), IF(COUNTIF($P$2:P1078,A93)=0,$B$10,""))</f>
        <v/>
      </c>
      <c r="C93" s="31" t="str">
        <f t="shared" ca="1" si="15"/>
        <v/>
      </c>
      <c r="D93" s="32" t="str">
        <f t="shared" ca="1" si="17"/>
        <v/>
      </c>
      <c r="E93" s="44" t="str">
        <f ca="1">IF(COUNTIF($P$2:P1078,A93)=1,VLOOKUP(A93,L:M,2), IF(COUNTIF($P$2:P1078,A93)=0,$C$10,""))</f>
        <v/>
      </c>
      <c r="F93" s="31" t="str">
        <f t="shared" ca="1" si="18"/>
        <v/>
      </c>
      <c r="G93" s="32" t="str">
        <f t="shared" ca="1" si="19"/>
        <v/>
      </c>
      <c r="H93" s="77" t="str">
        <f t="shared" ca="1" si="20"/>
        <v/>
      </c>
      <c r="J93" s="122">
        <v>45896.5</v>
      </c>
      <c r="K93" s="53">
        <v>100.676</v>
      </c>
      <c r="L93" s="122">
        <v>45897.5</v>
      </c>
      <c r="M93" s="53">
        <v>92.855999999999995</v>
      </c>
      <c r="N93" s="163">
        <f t="shared" si="13"/>
        <v>45896.5</v>
      </c>
      <c r="O93" s="163" t="str">
        <f t="shared" si="14"/>
        <v/>
      </c>
    </row>
    <row r="94" spans="1:15">
      <c r="A94" s="164" t="str">
        <f t="shared" ca="1" si="16"/>
        <v/>
      </c>
      <c r="B94" s="44" t="str">
        <f ca="1">IF(COUNTIF($P$2:P1079,A94)=1,VLOOKUP(A94,J:K,2), IF(COUNTIF($P$2:P1079,A94)=0,$B$10,""))</f>
        <v/>
      </c>
      <c r="C94" s="31" t="str">
        <f t="shared" ca="1" si="15"/>
        <v/>
      </c>
      <c r="D94" s="32" t="str">
        <f t="shared" ca="1" si="17"/>
        <v/>
      </c>
      <c r="E94" s="44" t="str">
        <f ca="1">IF(COUNTIF($P$2:P1079,A94)=1,VLOOKUP(A94,L:M,2), IF(COUNTIF($P$2:P1079,A94)=0,$C$10,""))</f>
        <v/>
      </c>
      <c r="F94" s="31" t="str">
        <f t="shared" ca="1" si="18"/>
        <v/>
      </c>
      <c r="G94" s="32" t="str">
        <f t="shared" ca="1" si="19"/>
        <v/>
      </c>
      <c r="H94" s="77" t="str">
        <f t="shared" ca="1" si="20"/>
        <v/>
      </c>
      <c r="J94" s="122">
        <v>45897.5</v>
      </c>
      <c r="K94" s="53">
        <v>100.68899999999999</v>
      </c>
      <c r="L94" s="122">
        <v>45898.5</v>
      </c>
      <c r="M94" s="53">
        <v>92.986999999999995</v>
      </c>
      <c r="N94" s="163">
        <f t="shared" si="13"/>
        <v>45897.5</v>
      </c>
      <c r="O94" s="163" t="str">
        <f t="shared" si="14"/>
        <v/>
      </c>
    </row>
    <row r="95" spans="1:15">
      <c r="A95" s="164" t="str">
        <f t="shared" ca="1" si="16"/>
        <v/>
      </c>
      <c r="B95" s="44" t="str">
        <f ca="1">IF(COUNTIF($P$2:P1080,A95)=1,VLOOKUP(A95,J:K,2), IF(COUNTIF($P$2:P1080,A95)=0,$B$10,""))</f>
        <v/>
      </c>
      <c r="C95" s="31" t="str">
        <f t="shared" ca="1" si="15"/>
        <v/>
      </c>
      <c r="D95" s="32" t="str">
        <f t="shared" ca="1" si="17"/>
        <v/>
      </c>
      <c r="E95" s="44" t="str">
        <f ca="1">IF(COUNTIF($P$2:P1080,A95)=1,VLOOKUP(A95,L:M,2), IF(COUNTIF($P$2:P1080,A95)=0,$C$10,""))</f>
        <v/>
      </c>
      <c r="F95" s="31" t="str">
        <f t="shared" ca="1" si="18"/>
        <v/>
      </c>
      <c r="G95" s="32" t="str">
        <f t="shared" ca="1" si="19"/>
        <v/>
      </c>
      <c r="H95" s="77" t="str">
        <f t="shared" ca="1" si="20"/>
        <v/>
      </c>
      <c r="J95" s="122">
        <v>45898.5</v>
      </c>
      <c r="K95" s="53">
        <v>100.669</v>
      </c>
      <c r="L95" s="122">
        <v>45902.5</v>
      </c>
      <c r="M95" s="53">
        <v>92.703999999999994</v>
      </c>
      <c r="N95" s="163">
        <f t="shared" si="13"/>
        <v>45898.5</v>
      </c>
      <c r="O95" s="163" t="str">
        <f t="shared" si="14"/>
        <v/>
      </c>
    </row>
    <row r="96" spans="1:15">
      <c r="A96" s="164" t="str">
        <f t="shared" ca="1" si="16"/>
        <v/>
      </c>
      <c r="B96" s="44" t="str">
        <f ca="1">IF(COUNTIF($P$2:P1081,A96)=1,VLOOKUP(A96,J:K,2), IF(COUNTIF($P$2:P1081,A96)=0,$B$10,""))</f>
        <v/>
      </c>
      <c r="C96" s="31" t="str">
        <f t="shared" ca="1" si="15"/>
        <v/>
      </c>
      <c r="D96" s="32" t="str">
        <f t="shared" ca="1" si="17"/>
        <v/>
      </c>
      <c r="E96" s="44" t="str">
        <f ca="1">IF(COUNTIF($P$2:P1081,A96)=1,VLOOKUP(A96,L:M,2), IF(COUNTIF($P$2:P1081,A96)=0,$C$10,""))</f>
        <v/>
      </c>
      <c r="F96" s="31" t="str">
        <f t="shared" ca="1" si="18"/>
        <v/>
      </c>
      <c r="G96" s="32" t="str">
        <f t="shared" ca="1" si="19"/>
        <v/>
      </c>
      <c r="H96" s="77" t="str">
        <f t="shared" ca="1" si="20"/>
        <v/>
      </c>
      <c r="J96" s="122">
        <v>45901.5</v>
      </c>
      <c r="K96" s="53">
        <v>100.59699999999999</v>
      </c>
      <c r="L96" s="122">
        <v>45903.5</v>
      </c>
      <c r="M96" s="53">
        <v>92.709000000000003</v>
      </c>
      <c r="N96" s="163" t="str">
        <f t="shared" si="13"/>
        <v/>
      </c>
      <c r="O96" s="163" t="str">
        <f t="shared" si="14"/>
        <v/>
      </c>
    </row>
    <row r="97" spans="1:15">
      <c r="A97" s="164" t="str">
        <f t="shared" ca="1" si="16"/>
        <v/>
      </c>
      <c r="B97" s="44" t="str">
        <f ca="1">IF(COUNTIF($P$2:P1082,A97)=1,VLOOKUP(A97,J:K,2), IF(COUNTIF($P$2:P1082,A97)=0,$B$10,""))</f>
        <v/>
      </c>
      <c r="C97" s="31" t="str">
        <f t="shared" ca="1" si="15"/>
        <v/>
      </c>
      <c r="D97" s="32" t="str">
        <f t="shared" ca="1" si="17"/>
        <v/>
      </c>
      <c r="E97" s="44" t="str">
        <f ca="1">IF(COUNTIF($P$2:P1082,A97)=1,VLOOKUP(A97,L:M,2), IF(COUNTIF($P$2:P1082,A97)=0,$C$10,""))</f>
        <v/>
      </c>
      <c r="F97" s="31" t="str">
        <f t="shared" ca="1" si="18"/>
        <v/>
      </c>
      <c r="G97" s="32" t="str">
        <f t="shared" ca="1" si="19"/>
        <v/>
      </c>
      <c r="H97" s="77" t="str">
        <f t="shared" ca="1" si="20"/>
        <v/>
      </c>
      <c r="J97" s="122">
        <v>45902.5</v>
      </c>
      <c r="K97" s="53">
        <v>100.313</v>
      </c>
      <c r="L97" s="122">
        <v>45904.5</v>
      </c>
      <c r="M97" s="53">
        <v>92.816999999999993</v>
      </c>
      <c r="N97" s="163">
        <f t="shared" si="13"/>
        <v>45902.5</v>
      </c>
      <c r="O97" s="163" t="str">
        <f t="shared" si="14"/>
        <v/>
      </c>
    </row>
    <row r="98" spans="1:15">
      <c r="A98" s="164" t="str">
        <f t="shared" ca="1" si="16"/>
        <v/>
      </c>
      <c r="B98" s="44" t="str">
        <f ca="1">IF(COUNTIF($P$2:P1083,A98)=1,VLOOKUP(A98,J:K,2), IF(COUNTIF($P$2:P1083,A98)=0,$B$10,""))</f>
        <v/>
      </c>
      <c r="C98" s="31" t="str">
        <f t="shared" ca="1" si="15"/>
        <v/>
      </c>
      <c r="D98" s="32" t="str">
        <f t="shared" ca="1" si="17"/>
        <v/>
      </c>
      <c r="E98" s="44" t="str">
        <f ca="1">IF(COUNTIF($P$2:P1083,A98)=1,VLOOKUP(A98,L:M,2), IF(COUNTIF($P$2:P1083,A98)=0,$C$10,""))</f>
        <v/>
      </c>
      <c r="F98" s="31" t="str">
        <f t="shared" ca="1" si="18"/>
        <v/>
      </c>
      <c r="G98" s="32" t="str">
        <f t="shared" ca="1" si="19"/>
        <v/>
      </c>
      <c r="H98" s="77" t="str">
        <f t="shared" ca="1" si="20"/>
        <v/>
      </c>
      <c r="J98" s="122">
        <v>45903.5</v>
      </c>
      <c r="K98" s="53">
        <v>100.292</v>
      </c>
      <c r="L98" s="122">
        <v>45905.5</v>
      </c>
      <c r="M98" s="53">
        <v>93.281999999999996</v>
      </c>
      <c r="N98" s="163">
        <f t="shared" si="13"/>
        <v>45903.5</v>
      </c>
      <c r="O98" s="163" t="str">
        <f t="shared" si="14"/>
        <v/>
      </c>
    </row>
    <row r="99" spans="1:15">
      <c r="A99" s="164" t="str">
        <f t="shared" ca="1" si="16"/>
        <v/>
      </c>
      <c r="B99" s="44" t="str">
        <f ca="1">IF(COUNTIF($P$2:P1084,A99)=1,VLOOKUP(A99,J:K,2), IF(COUNTIF($P$2:P1084,A99)=0,$B$10,""))</f>
        <v/>
      </c>
      <c r="C99" s="31" t="str">
        <f t="shared" ca="1" si="15"/>
        <v/>
      </c>
      <c r="D99" s="32" t="str">
        <f t="shared" ca="1" si="17"/>
        <v/>
      </c>
      <c r="E99" s="44" t="str">
        <f ca="1">IF(COUNTIF($P$2:P1084,A99)=1,VLOOKUP(A99,L:M,2), IF(COUNTIF($P$2:P1084,A99)=0,$C$10,""))</f>
        <v/>
      </c>
      <c r="F99" s="31" t="str">
        <f t="shared" ca="1" si="18"/>
        <v/>
      </c>
      <c r="G99" s="32" t="str">
        <f t="shared" ca="1" si="19"/>
        <v/>
      </c>
      <c r="H99" s="77" t="str">
        <f t="shared" ca="1" si="20"/>
        <v/>
      </c>
      <c r="J99" s="122">
        <v>45904.5</v>
      </c>
      <c r="K99" s="53">
        <v>100.35</v>
      </c>
      <c r="L99" s="122">
        <v>45908.5</v>
      </c>
      <c r="M99" s="53">
        <v>93.317999999999998</v>
      </c>
      <c r="N99" s="163">
        <f t="shared" si="13"/>
        <v>45904.5</v>
      </c>
      <c r="O99" s="163" t="str">
        <f t="shared" si="14"/>
        <v/>
      </c>
    </row>
    <row r="100" spans="1:15">
      <c r="A100" s="164" t="str">
        <f t="shared" ca="1" si="16"/>
        <v/>
      </c>
      <c r="B100" s="44" t="str">
        <f ca="1">IF(COUNTIF($P$2:P1085,A100)=1,VLOOKUP(A100,J:K,2), IF(COUNTIF($P$2:P1085,A100)=0,$B$10,""))</f>
        <v/>
      </c>
      <c r="C100" s="31" t="str">
        <f t="shared" ca="1" si="15"/>
        <v/>
      </c>
      <c r="D100" s="32" t="str">
        <f t="shared" ca="1" si="17"/>
        <v/>
      </c>
      <c r="E100" s="44" t="str">
        <f ca="1">IF(COUNTIF($P$2:P1085,A100)=1,VLOOKUP(A100,L:M,2), IF(COUNTIF($P$2:P1085,A100)=0,$C$10,""))</f>
        <v/>
      </c>
      <c r="F100" s="31" t="str">
        <f t="shared" ca="1" si="18"/>
        <v/>
      </c>
      <c r="G100" s="32" t="str">
        <f t="shared" ca="1" si="19"/>
        <v/>
      </c>
      <c r="H100" s="77" t="str">
        <f t="shared" ca="1" si="20"/>
        <v/>
      </c>
      <c r="J100" s="122">
        <v>45905.5</v>
      </c>
      <c r="K100" s="53">
        <v>100.505</v>
      </c>
      <c r="L100" s="122">
        <v>45909.5</v>
      </c>
      <c r="M100" s="53">
        <v>93.483999999999995</v>
      </c>
      <c r="N100" s="163">
        <f t="shared" si="13"/>
        <v>45905.5</v>
      </c>
      <c r="O100" s="163" t="str">
        <f t="shared" si="14"/>
        <v/>
      </c>
    </row>
    <row r="101" spans="1:15">
      <c r="A101" s="164" t="str">
        <f t="shared" ca="1" si="16"/>
        <v/>
      </c>
      <c r="B101" s="44" t="str">
        <f ca="1">IF(COUNTIF($P$2:P1086,A101)=1,VLOOKUP(A101,J:K,2), IF(COUNTIF($P$2:P1086,A101)=0,$B$10,""))</f>
        <v/>
      </c>
      <c r="C101" s="31" t="str">
        <f t="shared" ca="1" si="15"/>
        <v/>
      </c>
      <c r="D101" s="32" t="str">
        <f t="shared" ca="1" si="17"/>
        <v/>
      </c>
      <c r="E101" s="44" t="str">
        <f ca="1">IF(COUNTIF($P$2:P1086,A101)=1,VLOOKUP(A101,L:M,2), IF(COUNTIF($P$2:P1086,A101)=0,$C$10,""))</f>
        <v/>
      </c>
      <c r="F101" s="31" t="str">
        <f t="shared" ca="1" si="18"/>
        <v/>
      </c>
      <c r="G101" s="32" t="str">
        <f t="shared" ca="1" si="19"/>
        <v/>
      </c>
      <c r="H101" s="77" t="str">
        <f t="shared" ca="1" si="20"/>
        <v/>
      </c>
      <c r="J101" s="122">
        <v>45908.5</v>
      </c>
      <c r="K101" s="53">
        <v>100.499</v>
      </c>
      <c r="L101" s="122">
        <v>45910.5</v>
      </c>
      <c r="M101" s="53">
        <v>93.79</v>
      </c>
      <c r="N101" s="163">
        <f t="shared" si="13"/>
        <v>45908.5</v>
      </c>
      <c r="O101" s="163" t="str">
        <f t="shared" si="14"/>
        <v/>
      </c>
    </row>
    <row r="102" spans="1:15">
      <c r="A102" s="164" t="str">
        <f t="shared" ca="1" si="16"/>
        <v/>
      </c>
      <c r="B102" s="44" t="str">
        <f ca="1">IF(COUNTIF($P$2:P1087,A102)=1,VLOOKUP(A102,J:K,2), IF(COUNTIF($P$2:P1087,A102)=0,$B$10,""))</f>
        <v/>
      </c>
      <c r="C102" s="31" t="str">
        <f t="shared" ca="1" si="15"/>
        <v/>
      </c>
      <c r="D102" s="32" t="str">
        <f t="shared" ca="1" si="17"/>
        <v/>
      </c>
      <c r="E102" s="44" t="str">
        <f ca="1">IF(COUNTIF($P$2:P1087,A102)=1,VLOOKUP(A102,L:M,2), IF(COUNTIF($P$2:P1087,A102)=0,$C$10,""))</f>
        <v/>
      </c>
      <c r="F102" s="31" t="str">
        <f t="shared" ca="1" si="18"/>
        <v/>
      </c>
      <c r="G102" s="32" t="str">
        <f t="shared" ca="1" si="19"/>
        <v/>
      </c>
      <c r="H102" s="77" t="str">
        <f t="shared" ca="1" si="20"/>
        <v/>
      </c>
      <c r="J102" s="122">
        <v>45909.5</v>
      </c>
      <c r="K102" s="53">
        <v>100.614</v>
      </c>
      <c r="L102" s="122">
        <v>45911.5</v>
      </c>
      <c r="M102" s="53">
        <v>93.917000000000002</v>
      </c>
      <c r="N102" s="163">
        <f t="shared" si="13"/>
        <v>45909.5</v>
      </c>
      <c r="O102" s="163" t="str">
        <f t="shared" si="14"/>
        <v/>
      </c>
    </row>
    <row r="103" spans="1:15">
      <c r="A103" s="164" t="str">
        <f t="shared" ca="1" si="16"/>
        <v/>
      </c>
      <c r="B103" s="44" t="str">
        <f ca="1">IF(COUNTIF($P$2:P1088,A103)=1,VLOOKUP(A103,J:K,2), IF(COUNTIF($P$2:P1088,A103)=0,$B$10,""))</f>
        <v/>
      </c>
      <c r="C103" s="31" t="str">
        <f t="shared" ca="1" si="15"/>
        <v/>
      </c>
      <c r="D103" s="32" t="str">
        <f t="shared" ca="1" si="17"/>
        <v/>
      </c>
      <c r="E103" s="44" t="str">
        <f ca="1">IF(COUNTIF($P$2:P1088,A103)=1,VLOOKUP(A103,L:M,2), IF(COUNTIF($P$2:P1088,A103)=0,$C$10,""))</f>
        <v/>
      </c>
      <c r="F103" s="31" t="str">
        <f t="shared" ca="1" si="18"/>
        <v/>
      </c>
      <c r="G103" s="32" t="str">
        <f t="shared" ca="1" si="19"/>
        <v/>
      </c>
      <c r="H103" s="77" t="str">
        <f t="shared" ca="1" si="20"/>
        <v/>
      </c>
      <c r="J103" s="122">
        <v>45910.5</v>
      </c>
      <c r="K103" s="53">
        <v>100.715</v>
      </c>
      <c r="L103" s="122">
        <v>45912.5</v>
      </c>
      <c r="M103" s="53">
        <v>94.206999999999994</v>
      </c>
      <c r="N103" s="163">
        <f t="shared" si="13"/>
        <v>45910.5</v>
      </c>
      <c r="O103" s="163" t="str">
        <f t="shared" si="14"/>
        <v/>
      </c>
    </row>
    <row r="104" spans="1:15">
      <c r="A104" s="164" t="str">
        <f t="shared" ca="1" si="16"/>
        <v/>
      </c>
      <c r="B104" s="44" t="str">
        <f ca="1">IF(COUNTIF($P$2:P1089,A104)=1,VLOOKUP(A104,J:K,2), IF(COUNTIF($P$2:P1089,A104)=0,$B$10,""))</f>
        <v/>
      </c>
      <c r="C104" s="31" t="str">
        <f t="shared" ca="1" si="15"/>
        <v/>
      </c>
      <c r="D104" s="32" t="str">
        <f t="shared" ca="1" si="17"/>
        <v/>
      </c>
      <c r="E104" s="44" t="str">
        <f ca="1">IF(COUNTIF($P$2:P1089,A104)=1,VLOOKUP(A104,L:M,2), IF(COUNTIF($P$2:P1089,A104)=0,$C$10,""))</f>
        <v/>
      </c>
      <c r="F104" s="31" t="str">
        <f t="shared" ca="1" si="18"/>
        <v/>
      </c>
      <c r="G104" s="32" t="str">
        <f t="shared" ca="1" si="19"/>
        <v/>
      </c>
      <c r="H104" s="77" t="str">
        <f t="shared" ca="1" si="20"/>
        <v/>
      </c>
      <c r="J104" s="122">
        <v>45911.5</v>
      </c>
      <c r="K104" s="53">
        <v>100.779</v>
      </c>
      <c r="L104" s="122">
        <v>45915.5</v>
      </c>
      <c r="M104" s="53">
        <v>94.388000000000005</v>
      </c>
      <c r="N104" s="163">
        <f t="shared" si="13"/>
        <v>45911.5</v>
      </c>
      <c r="O104" s="163" t="str">
        <f t="shared" si="14"/>
        <v/>
      </c>
    </row>
    <row r="105" spans="1:15">
      <c r="A105" s="164" t="str">
        <f t="shared" ca="1" si="16"/>
        <v/>
      </c>
      <c r="B105" s="44" t="str">
        <f ca="1">IF(COUNTIF($P$2:P1090,A105)=1,VLOOKUP(A105,J:K,2), IF(COUNTIF($P$2:P1090,A105)=0,$B$10,""))</f>
        <v/>
      </c>
      <c r="C105" s="31" t="str">
        <f t="shared" ca="1" si="15"/>
        <v/>
      </c>
      <c r="D105" s="32" t="str">
        <f t="shared" ca="1" si="17"/>
        <v/>
      </c>
      <c r="E105" s="44" t="str">
        <f ca="1">IF(COUNTIF($P$2:P1090,A105)=1,VLOOKUP(A105,L:M,2), IF(COUNTIF($P$2:P1090,A105)=0,$C$10,""))</f>
        <v/>
      </c>
      <c r="F105" s="31" t="str">
        <f t="shared" ca="1" si="18"/>
        <v/>
      </c>
      <c r="G105" s="32" t="str">
        <f t="shared" ca="1" si="19"/>
        <v/>
      </c>
      <c r="H105" s="77" t="str">
        <f t="shared" ca="1" si="20"/>
        <v/>
      </c>
      <c r="J105" s="122">
        <v>45912.5</v>
      </c>
      <c r="K105" s="53">
        <v>100.88800000000001</v>
      </c>
      <c r="L105" s="122">
        <v>45916.5</v>
      </c>
      <c r="M105" s="53">
        <v>94.521000000000001</v>
      </c>
      <c r="N105" s="163">
        <f t="shared" si="13"/>
        <v>45912.5</v>
      </c>
      <c r="O105" s="163" t="str">
        <f t="shared" si="14"/>
        <v/>
      </c>
    </row>
    <row r="106" spans="1:15">
      <c r="A106" s="164" t="str">
        <f t="shared" ca="1" si="16"/>
        <v/>
      </c>
      <c r="B106" s="44" t="str">
        <f ca="1">IF(COUNTIF($P$2:P1091,A106)=1,VLOOKUP(A106,J:K,2), IF(COUNTIF($P$2:P1091,A106)=0,$B$10,""))</f>
        <v/>
      </c>
      <c r="C106" s="31" t="str">
        <f t="shared" ca="1" si="15"/>
        <v/>
      </c>
      <c r="D106" s="32" t="str">
        <f t="shared" ca="1" si="17"/>
        <v/>
      </c>
      <c r="E106" s="44" t="str">
        <f ca="1">IF(COUNTIF($P$2:P1091,A106)=1,VLOOKUP(A106,L:M,2), IF(COUNTIF($P$2:P1091,A106)=0,$C$10,""))</f>
        <v/>
      </c>
      <c r="F106" s="31" t="str">
        <f t="shared" ca="1" si="18"/>
        <v/>
      </c>
      <c r="G106" s="32" t="str">
        <f t="shared" ca="1" si="19"/>
        <v/>
      </c>
      <c r="H106" s="77" t="str">
        <f t="shared" ca="1" si="20"/>
        <v/>
      </c>
      <c r="J106" s="122">
        <v>45915.5</v>
      </c>
      <c r="K106" s="53">
        <v>101.017</v>
      </c>
      <c r="L106" s="122">
        <v>45917.5</v>
      </c>
      <c r="M106" s="53">
        <v>94.456000000000003</v>
      </c>
      <c r="N106" s="163">
        <f t="shared" si="13"/>
        <v>45915.5</v>
      </c>
      <c r="O106" s="163" t="str">
        <f t="shared" si="14"/>
        <v/>
      </c>
    </row>
    <row r="107" spans="1:15">
      <c r="A107" s="164" t="str">
        <f t="shared" ca="1" si="16"/>
        <v/>
      </c>
      <c r="B107" s="44" t="str">
        <f ca="1">IF(COUNTIF($P$2:P1092,A107)=1,VLOOKUP(A107,J:K,2), IF(COUNTIF($P$2:P1092,A107)=0,$B$10,""))</f>
        <v/>
      </c>
      <c r="C107" s="31" t="str">
        <f t="shared" ca="1" si="15"/>
        <v/>
      </c>
      <c r="D107" s="32" t="str">
        <f t="shared" ca="1" si="17"/>
        <v/>
      </c>
      <c r="E107" s="44" t="str">
        <f ca="1">IF(COUNTIF($P$2:P1092,A107)=1,VLOOKUP(A107,L:M,2), IF(COUNTIF($P$2:P1092,A107)=0,$C$10,""))</f>
        <v/>
      </c>
      <c r="F107" s="31" t="str">
        <f t="shared" ca="1" si="18"/>
        <v/>
      </c>
      <c r="G107" s="32" t="str">
        <f t="shared" ca="1" si="19"/>
        <v/>
      </c>
      <c r="H107" s="77" t="str">
        <f t="shared" ca="1" si="20"/>
        <v/>
      </c>
      <c r="J107" s="122">
        <v>45916.5</v>
      </c>
      <c r="K107" s="53">
        <v>101.077</v>
      </c>
      <c r="L107" s="122">
        <v>45918.5</v>
      </c>
      <c r="M107" s="53">
        <v>94.563999999999993</v>
      </c>
      <c r="N107" s="163">
        <f t="shared" si="13"/>
        <v>45916.5</v>
      </c>
      <c r="O107" s="163" t="str">
        <f t="shared" si="14"/>
        <v/>
      </c>
    </row>
    <row r="108" spans="1:15">
      <c r="A108" s="164" t="str">
        <f t="shared" ca="1" si="16"/>
        <v/>
      </c>
      <c r="B108" s="44" t="str">
        <f ca="1">IF(COUNTIF($P$2:P1093,A108)=1,VLOOKUP(A108,J:K,2), IF(COUNTIF($P$2:P1093,A108)=0,$B$10,""))</f>
        <v/>
      </c>
      <c r="C108" s="31" t="str">
        <f t="shared" ca="1" si="15"/>
        <v/>
      </c>
      <c r="D108" s="32" t="str">
        <f t="shared" ca="1" si="17"/>
        <v/>
      </c>
      <c r="E108" s="44" t="str">
        <f ca="1">IF(COUNTIF($P$2:P1093,A108)=1,VLOOKUP(A108,L:M,2), IF(COUNTIF($P$2:P1093,A108)=0,$C$10,""))</f>
        <v/>
      </c>
      <c r="F108" s="31" t="str">
        <f t="shared" ca="1" si="18"/>
        <v/>
      </c>
      <c r="G108" s="32" t="str">
        <f t="shared" ca="1" si="19"/>
        <v/>
      </c>
      <c r="H108" s="77" t="str">
        <f t="shared" ca="1" si="20"/>
        <v/>
      </c>
      <c r="J108" s="122">
        <v>45917.5</v>
      </c>
      <c r="K108" s="53">
        <v>101.035</v>
      </c>
      <c r="L108" s="122">
        <v>45919.5</v>
      </c>
      <c r="M108" s="53">
        <v>94.572000000000003</v>
      </c>
      <c r="N108" s="163">
        <f t="shared" si="13"/>
        <v>45917.5</v>
      </c>
      <c r="O108" s="163" t="str">
        <f t="shared" si="14"/>
        <v/>
      </c>
    </row>
    <row r="109" spans="1:15">
      <c r="A109" s="164" t="str">
        <f t="shared" ca="1" si="16"/>
        <v/>
      </c>
      <c r="B109" s="44" t="str">
        <f ca="1">IF(COUNTIF($P$2:P1094,A109)=1,VLOOKUP(A109,J:K,2), IF(COUNTIF($P$2:P1094,A109)=0,$B$10,""))</f>
        <v/>
      </c>
      <c r="C109" s="31" t="str">
        <f t="shared" ca="1" si="15"/>
        <v/>
      </c>
      <c r="D109" s="32" t="str">
        <f t="shared" ca="1" si="17"/>
        <v/>
      </c>
      <c r="E109" s="44" t="str">
        <f ca="1">IF(COUNTIF($P$2:P1094,A109)=1,VLOOKUP(A109,L:M,2), IF(COUNTIF($P$2:P1094,A109)=0,$C$10,""))</f>
        <v/>
      </c>
      <c r="F109" s="31" t="str">
        <f t="shared" ca="1" si="18"/>
        <v/>
      </c>
      <c r="G109" s="32" t="str">
        <f t="shared" ca="1" si="19"/>
        <v/>
      </c>
      <c r="H109" s="77" t="str">
        <f t="shared" ca="1" si="20"/>
        <v/>
      </c>
      <c r="J109" s="122">
        <v>45918.5</v>
      </c>
      <c r="K109" s="53">
        <v>101.07899999999999</v>
      </c>
      <c r="L109" s="122">
        <v>45922.5</v>
      </c>
      <c r="M109" s="53">
        <v>94.5</v>
      </c>
      <c r="N109" s="163">
        <f t="shared" si="13"/>
        <v>45918.5</v>
      </c>
      <c r="O109" s="163" t="str">
        <f t="shared" si="14"/>
        <v/>
      </c>
    </row>
    <row r="110" spans="1:15">
      <c r="A110" s="164" t="str">
        <f t="shared" ca="1" si="16"/>
        <v/>
      </c>
      <c r="B110" s="44" t="str">
        <f ca="1">IF(COUNTIF($P$2:P1095,A110)=1,VLOOKUP(A110,J:K,2), IF(COUNTIF($P$2:P1095,A110)=0,$B$10,""))</f>
        <v/>
      </c>
      <c r="C110" s="31" t="str">
        <f t="shared" ca="1" si="15"/>
        <v/>
      </c>
      <c r="D110" s="32" t="str">
        <f t="shared" ca="1" si="17"/>
        <v/>
      </c>
      <c r="E110" s="44" t="str">
        <f ca="1">IF(COUNTIF($P$2:P1095,A110)=1,VLOOKUP(A110,L:M,2), IF(COUNTIF($P$2:P1095,A110)=0,$C$10,""))</f>
        <v/>
      </c>
      <c r="F110" s="31" t="str">
        <f t="shared" ca="1" si="18"/>
        <v/>
      </c>
      <c r="G110" s="32" t="str">
        <f t="shared" ca="1" si="19"/>
        <v/>
      </c>
      <c r="H110" s="77" t="str">
        <f t="shared" ca="1" si="20"/>
        <v/>
      </c>
      <c r="J110" s="122">
        <v>45919.5</v>
      </c>
      <c r="K110" s="53">
        <v>101.056</v>
      </c>
      <c r="L110" s="122">
        <v>45923.5</v>
      </c>
      <c r="M110" s="53">
        <v>94.533000000000001</v>
      </c>
      <c r="N110" s="163">
        <f t="shared" si="13"/>
        <v>45919.5</v>
      </c>
      <c r="O110" s="163" t="str">
        <f t="shared" si="14"/>
        <v/>
      </c>
    </row>
    <row r="111" spans="1:15">
      <c r="A111" s="164" t="str">
        <f t="shared" ca="1" si="16"/>
        <v/>
      </c>
      <c r="B111" s="44" t="str">
        <f ca="1">IF(COUNTIF($P$2:P1096,A111)=1,VLOOKUP(A111,J:K,2), IF(COUNTIF($P$2:P1096,A111)=0,$B$10,""))</f>
        <v/>
      </c>
      <c r="C111" s="31" t="str">
        <f t="shared" ca="1" si="15"/>
        <v/>
      </c>
      <c r="D111" s="32" t="str">
        <f t="shared" ca="1" si="17"/>
        <v/>
      </c>
      <c r="E111" s="44" t="str">
        <f ca="1">IF(COUNTIF($P$2:P1096,A111)=1,VLOOKUP(A111,L:M,2), IF(COUNTIF($P$2:P1096,A111)=0,$C$10,""))</f>
        <v/>
      </c>
      <c r="F111" s="31" t="str">
        <f t="shared" ca="1" si="18"/>
        <v/>
      </c>
      <c r="G111" s="32" t="str">
        <f t="shared" ca="1" si="19"/>
        <v/>
      </c>
      <c r="H111" s="77" t="str">
        <f t="shared" ca="1" si="20"/>
        <v/>
      </c>
      <c r="J111" s="122">
        <v>45922.5</v>
      </c>
      <c r="K111" s="53">
        <v>100.854</v>
      </c>
      <c r="L111" s="122">
        <v>45924.5</v>
      </c>
      <c r="M111" s="53">
        <v>94.55</v>
      </c>
      <c r="N111" s="163">
        <f t="shared" si="13"/>
        <v>45922.5</v>
      </c>
      <c r="O111" s="163" t="str">
        <f t="shared" si="14"/>
        <v/>
      </c>
    </row>
    <row r="112" spans="1:15">
      <c r="A112" s="164" t="str">
        <f t="shared" ca="1" si="16"/>
        <v/>
      </c>
      <c r="B112" s="44" t="str">
        <f ca="1">IF(COUNTIF($P$2:P1097,A112)=1,VLOOKUP(A112,J:K,2), IF(COUNTIF($P$2:P1097,A112)=0,$B$10,""))</f>
        <v/>
      </c>
      <c r="C112" s="31" t="str">
        <f t="shared" ca="1" si="15"/>
        <v/>
      </c>
      <c r="D112" s="32" t="str">
        <f t="shared" ca="1" si="17"/>
        <v/>
      </c>
      <c r="E112" s="44" t="str">
        <f ca="1">IF(COUNTIF($P$2:P1097,A112)=1,VLOOKUP(A112,L:M,2), IF(COUNTIF($P$2:P1097,A112)=0,$C$10,""))</f>
        <v/>
      </c>
      <c r="F112" s="31" t="str">
        <f t="shared" ca="1" si="18"/>
        <v/>
      </c>
      <c r="G112" s="32" t="str">
        <f t="shared" ca="1" si="19"/>
        <v/>
      </c>
      <c r="H112" s="77" t="str">
        <f t="shared" ca="1" si="20"/>
        <v/>
      </c>
      <c r="J112" s="122">
        <v>45923.5</v>
      </c>
      <c r="K112" s="53">
        <v>100.913</v>
      </c>
      <c r="L112" s="122">
        <v>45925.5</v>
      </c>
      <c r="M112" s="53">
        <v>94.45</v>
      </c>
      <c r="N112" s="163">
        <f t="shared" si="13"/>
        <v>45923.5</v>
      </c>
      <c r="O112" s="163" t="str">
        <f t="shared" si="14"/>
        <v/>
      </c>
    </row>
    <row r="113" spans="1:15">
      <c r="A113" s="164" t="str">
        <f t="shared" ca="1" si="16"/>
        <v/>
      </c>
      <c r="B113" s="44" t="str">
        <f ca="1">IF(COUNTIF($P$2:P1098,A113)=1,VLOOKUP(A113,J:K,2), IF(COUNTIF($P$2:P1098,A113)=0,$B$10,""))</f>
        <v/>
      </c>
      <c r="C113" s="31" t="str">
        <f t="shared" ca="1" si="15"/>
        <v/>
      </c>
      <c r="D113" s="32" t="str">
        <f t="shared" ca="1" si="17"/>
        <v/>
      </c>
      <c r="E113" s="44" t="str">
        <f ca="1">IF(COUNTIF($P$2:P1098,A113)=1,VLOOKUP(A113,L:M,2), IF(COUNTIF($P$2:P1098,A113)=0,$C$10,""))</f>
        <v/>
      </c>
      <c r="F113" s="31" t="str">
        <f t="shared" ca="1" si="18"/>
        <v/>
      </c>
      <c r="G113" s="32" t="str">
        <f t="shared" ca="1" si="19"/>
        <v/>
      </c>
      <c r="H113" s="77" t="str">
        <f t="shared" ca="1" si="20"/>
        <v/>
      </c>
      <c r="J113" s="122">
        <v>45924.5</v>
      </c>
      <c r="K113" s="53">
        <v>100.92100000000001</v>
      </c>
      <c r="L113" s="122">
        <v>45926.5</v>
      </c>
      <c r="M113" s="53">
        <v>94.471000000000004</v>
      </c>
      <c r="N113" s="163">
        <f t="shared" si="13"/>
        <v>45924.5</v>
      </c>
      <c r="O113" s="163" t="str">
        <f t="shared" si="14"/>
        <v/>
      </c>
    </row>
    <row r="114" spans="1:15">
      <c r="A114" s="164" t="str">
        <f t="shared" ca="1" si="16"/>
        <v/>
      </c>
      <c r="B114" s="44" t="str">
        <f ca="1">IF(COUNTIF($P$2:P1099,A114)=1,VLOOKUP(A114,J:K,2), IF(COUNTIF($P$2:P1099,A114)=0,$B$10,""))</f>
        <v/>
      </c>
      <c r="C114" s="31" t="str">
        <f t="shared" ca="1" si="15"/>
        <v/>
      </c>
      <c r="D114" s="32" t="str">
        <f t="shared" ca="1" si="17"/>
        <v/>
      </c>
      <c r="E114" s="44" t="str">
        <f ca="1">IF(COUNTIF($P$2:P1099,A114)=1,VLOOKUP(A114,L:M,2), IF(COUNTIF($P$2:P1099,A114)=0,$C$10,""))</f>
        <v/>
      </c>
      <c r="F114" s="31" t="str">
        <f t="shared" ca="1" si="18"/>
        <v/>
      </c>
      <c r="G114" s="32" t="str">
        <f t="shared" ca="1" si="19"/>
        <v/>
      </c>
      <c r="H114" s="77" t="str">
        <f t="shared" ca="1" si="20"/>
        <v/>
      </c>
      <c r="J114" s="122">
        <v>45925.5</v>
      </c>
      <c r="K114" s="53">
        <v>100.791</v>
      </c>
      <c r="L114" s="122">
        <v>45929.5</v>
      </c>
      <c r="M114" s="53">
        <v>94.594999999999999</v>
      </c>
      <c r="N114" s="163">
        <f t="shared" si="13"/>
        <v>45925.5</v>
      </c>
      <c r="O114" s="163" t="str">
        <f t="shared" si="14"/>
        <v/>
      </c>
    </row>
    <row r="115" spans="1:15">
      <c r="A115" s="164" t="str">
        <f t="shared" ca="1" si="16"/>
        <v/>
      </c>
      <c r="B115" s="44" t="str">
        <f ca="1">IF(COUNTIF($P$2:P1100,A115)=1,VLOOKUP(A115,J:K,2), IF(COUNTIF($P$2:P1100,A115)=0,$B$10,""))</f>
        <v/>
      </c>
      <c r="C115" s="31" t="str">
        <f t="shared" ca="1" si="15"/>
        <v/>
      </c>
      <c r="D115" s="32" t="str">
        <f t="shared" ca="1" si="17"/>
        <v/>
      </c>
      <c r="E115" s="44" t="str">
        <f ca="1">IF(COUNTIF($P$2:P1100,A115)=1,VLOOKUP(A115,L:M,2), IF(COUNTIF($P$2:P1100,A115)=0,$C$10,""))</f>
        <v/>
      </c>
      <c r="F115" s="31" t="str">
        <f t="shared" ca="1" si="18"/>
        <v/>
      </c>
      <c r="G115" s="32" t="str">
        <f t="shared" ca="1" si="19"/>
        <v/>
      </c>
      <c r="H115" s="77" t="str">
        <f t="shared" ca="1" si="20"/>
        <v/>
      </c>
      <c r="J115" s="122">
        <v>45926.5</v>
      </c>
      <c r="K115" s="53">
        <v>100.693</v>
      </c>
      <c r="L115" s="122">
        <v>45930.5</v>
      </c>
      <c r="M115" s="53">
        <v>94.665000000000006</v>
      </c>
      <c r="N115" s="163">
        <f t="shared" si="13"/>
        <v>45926.5</v>
      </c>
      <c r="O115" s="163" t="str">
        <f t="shared" si="14"/>
        <v/>
      </c>
    </row>
    <row r="116" spans="1:15">
      <c r="A116" s="164" t="str">
        <f t="shared" ca="1" si="16"/>
        <v/>
      </c>
      <c r="B116" s="44" t="str">
        <f ca="1">IF(COUNTIF($P$2:P1101,A116)=1,VLOOKUP(A116,J:K,2), IF(COUNTIF($P$2:P1101,A116)=0,$B$10,""))</f>
        <v/>
      </c>
      <c r="C116" s="31" t="str">
        <f t="shared" ca="1" si="15"/>
        <v/>
      </c>
      <c r="D116" s="32" t="str">
        <f t="shared" ca="1" si="17"/>
        <v/>
      </c>
      <c r="E116" s="44" t="str">
        <f ca="1">IF(COUNTIF($P$2:P1101,A116)=1,VLOOKUP(A116,L:M,2), IF(COUNTIF($P$2:P1101,A116)=0,$C$10,""))</f>
        <v/>
      </c>
      <c r="F116" s="31" t="str">
        <f t="shared" ca="1" si="18"/>
        <v/>
      </c>
      <c r="G116" s="32" t="str">
        <f t="shared" ca="1" si="19"/>
        <v/>
      </c>
      <c r="H116" s="77" t="str">
        <f t="shared" ca="1" si="20"/>
        <v/>
      </c>
      <c r="J116" s="122">
        <v>45929.5</v>
      </c>
      <c r="K116" s="53">
        <v>100.642</v>
      </c>
      <c r="L116" s="122">
        <v>45931.5</v>
      </c>
      <c r="M116" s="53">
        <v>94.710999999999999</v>
      </c>
      <c r="N116" s="163">
        <f t="shared" si="13"/>
        <v>45929.5</v>
      </c>
      <c r="O116" s="163" t="str">
        <f t="shared" si="14"/>
        <v/>
      </c>
    </row>
    <row r="117" spans="1:15">
      <c r="A117" s="164" t="str">
        <f t="shared" ca="1" si="16"/>
        <v/>
      </c>
      <c r="B117" s="44" t="str">
        <f ca="1">IF(COUNTIF($P$2:P1102,A117)=1,VLOOKUP(A117,J:K,2), IF(COUNTIF($P$2:P1102,A117)=0,$B$10,""))</f>
        <v/>
      </c>
      <c r="C117" s="31" t="str">
        <f t="shared" ca="1" si="15"/>
        <v/>
      </c>
      <c r="D117" s="32" t="str">
        <f t="shared" ca="1" si="17"/>
        <v/>
      </c>
      <c r="E117" s="44" t="str">
        <f ca="1">IF(COUNTIF($P$2:P1102,A117)=1,VLOOKUP(A117,L:M,2), IF(COUNTIF($P$2:P1102,A117)=0,$C$10,""))</f>
        <v/>
      </c>
      <c r="F117" s="31" t="str">
        <f t="shared" ca="1" si="18"/>
        <v/>
      </c>
      <c r="G117" s="32" t="str">
        <f t="shared" ca="1" si="19"/>
        <v/>
      </c>
      <c r="H117" s="77" t="str">
        <f t="shared" ca="1" si="20"/>
        <v/>
      </c>
      <c r="J117" s="122">
        <v>45930.5</v>
      </c>
      <c r="K117" s="53">
        <v>100.61</v>
      </c>
      <c r="L117" s="122">
        <v>45932.5</v>
      </c>
      <c r="M117" s="53">
        <v>94.906999999999996</v>
      </c>
      <c r="N117" s="163">
        <f t="shared" si="13"/>
        <v>45930.5</v>
      </c>
      <c r="O117" s="163" t="str">
        <f t="shared" si="14"/>
        <v/>
      </c>
    </row>
    <row r="118" spans="1:15">
      <c r="A118" s="164" t="str">
        <f t="shared" ca="1" si="16"/>
        <v/>
      </c>
      <c r="B118" s="44" t="str">
        <f ca="1">IF(COUNTIF($P$2:P1103,A118)=1,VLOOKUP(A118,J:K,2), IF(COUNTIF($P$2:P1103,A118)=0,$B$10,""))</f>
        <v/>
      </c>
      <c r="C118" s="31" t="str">
        <f t="shared" ca="1" si="15"/>
        <v/>
      </c>
      <c r="D118" s="32" t="str">
        <f t="shared" ca="1" si="17"/>
        <v/>
      </c>
      <c r="E118" s="44" t="str">
        <f ca="1">IF(COUNTIF($P$2:P1103,A118)=1,VLOOKUP(A118,L:M,2), IF(COUNTIF($P$2:P1103,A118)=0,$C$10,""))</f>
        <v/>
      </c>
      <c r="F118" s="31" t="str">
        <f t="shared" ca="1" si="18"/>
        <v/>
      </c>
      <c r="G118" s="32" t="str">
        <f t="shared" ca="1" si="19"/>
        <v/>
      </c>
      <c r="H118" s="77" t="str">
        <f t="shared" ca="1" si="20"/>
        <v/>
      </c>
      <c r="J118" s="122">
        <v>45931.5</v>
      </c>
      <c r="K118" s="53">
        <v>100.628</v>
      </c>
      <c r="L118" s="122">
        <v>45933.5</v>
      </c>
      <c r="M118" s="53">
        <v>94.863</v>
      </c>
      <c r="N118" s="163">
        <f t="shared" si="13"/>
        <v>45931.5</v>
      </c>
      <c r="O118" s="163" t="str">
        <f t="shared" si="14"/>
        <v/>
      </c>
    </row>
    <row r="119" spans="1:15">
      <c r="A119" s="164" t="str">
        <f t="shared" ca="1" si="16"/>
        <v/>
      </c>
      <c r="B119" s="44" t="str">
        <f ca="1">IF(COUNTIF($P$2:P1104,A119)=1,VLOOKUP(A119,J:K,2), IF(COUNTIF($P$2:P1104,A119)=0,$B$10,""))</f>
        <v/>
      </c>
      <c r="C119" s="31" t="str">
        <f t="shared" ca="1" si="15"/>
        <v/>
      </c>
      <c r="D119" s="32" t="str">
        <f t="shared" ca="1" si="17"/>
        <v/>
      </c>
      <c r="E119" s="44" t="str">
        <f ca="1">IF(COUNTIF($P$2:P1104,A119)=1,VLOOKUP(A119,L:M,2), IF(COUNTIF($P$2:P1104,A119)=0,$C$10,""))</f>
        <v/>
      </c>
      <c r="F119" s="31" t="str">
        <f t="shared" ca="1" si="18"/>
        <v/>
      </c>
      <c r="G119" s="32" t="str">
        <f t="shared" ca="1" si="19"/>
        <v/>
      </c>
      <c r="H119" s="77" t="str">
        <f t="shared" ca="1" si="20"/>
        <v/>
      </c>
      <c r="J119" s="122">
        <v>45932.5</v>
      </c>
      <c r="K119" s="53">
        <v>100.75700000000001</v>
      </c>
      <c r="L119" s="122">
        <v>45936.5</v>
      </c>
      <c r="M119" s="53">
        <v>94.762</v>
      </c>
      <c r="N119" s="163">
        <f t="shared" si="13"/>
        <v>45932.5</v>
      </c>
      <c r="O119" s="163" t="str">
        <f t="shared" si="14"/>
        <v/>
      </c>
    </row>
    <row r="120" spans="1:15">
      <c r="A120" s="164" t="str">
        <f t="shared" ca="1" si="16"/>
        <v/>
      </c>
      <c r="B120" s="44" t="str">
        <f ca="1">IF(COUNTIF($P$2:P1105,A120)=1,VLOOKUP(A120,J:K,2), IF(COUNTIF($P$2:P1105,A120)=0,$B$10,""))</f>
        <v/>
      </c>
      <c r="C120" s="31" t="str">
        <f t="shared" ca="1" si="15"/>
        <v/>
      </c>
      <c r="D120" s="32" t="str">
        <f t="shared" ca="1" si="17"/>
        <v/>
      </c>
      <c r="E120" s="44" t="str">
        <f ca="1">IF(COUNTIF($P$2:P1105,A120)=1,VLOOKUP(A120,L:M,2), IF(COUNTIF($P$2:P1105,A120)=0,$C$10,""))</f>
        <v/>
      </c>
      <c r="F120" s="31" t="str">
        <f t="shared" ca="1" si="18"/>
        <v/>
      </c>
      <c r="G120" s="32" t="str">
        <f t="shared" ca="1" si="19"/>
        <v/>
      </c>
      <c r="H120" s="77" t="str">
        <f t="shared" ca="1" si="20"/>
        <v/>
      </c>
      <c r="J120" s="122">
        <v>45933.5</v>
      </c>
      <c r="K120" s="53">
        <v>100.82</v>
      </c>
      <c r="L120" s="122">
        <v>45937.5</v>
      </c>
      <c r="M120" s="53">
        <v>94.718999999999994</v>
      </c>
      <c r="N120" s="163">
        <f t="shared" si="13"/>
        <v>45933.5</v>
      </c>
      <c r="O120" s="163" t="str">
        <f t="shared" si="14"/>
        <v/>
      </c>
    </row>
    <row r="121" spans="1:15">
      <c r="A121" s="164" t="str">
        <f t="shared" ca="1" si="16"/>
        <v/>
      </c>
      <c r="B121" s="44" t="str">
        <f ca="1">IF(COUNTIF($P$2:P1106,A121)=1,VLOOKUP(A121,J:K,2), IF(COUNTIF($P$2:P1106,A121)=0,$B$10,""))</f>
        <v/>
      </c>
      <c r="C121" s="31" t="str">
        <f t="shared" ca="1" si="15"/>
        <v/>
      </c>
      <c r="D121" s="32" t="str">
        <f t="shared" ca="1" si="17"/>
        <v/>
      </c>
      <c r="E121" s="44" t="str">
        <f ca="1">IF(COUNTIF($P$2:P1106,A121)=1,VLOOKUP(A121,L:M,2), IF(COUNTIF($P$2:P1106,A121)=0,$C$10,""))</f>
        <v/>
      </c>
      <c r="F121" s="31" t="str">
        <f t="shared" ca="1" si="18"/>
        <v/>
      </c>
      <c r="G121" s="32" t="str">
        <f t="shared" ca="1" si="19"/>
        <v/>
      </c>
      <c r="H121" s="77" t="str">
        <f t="shared" ca="1" si="20"/>
        <v/>
      </c>
      <c r="J121" s="122">
        <v>45936.5</v>
      </c>
      <c r="K121" s="53">
        <v>100.755</v>
      </c>
      <c r="L121" s="122">
        <v>45938.5</v>
      </c>
      <c r="M121" s="53">
        <v>94.774000000000001</v>
      </c>
      <c r="N121" s="163">
        <f t="shared" si="13"/>
        <v>45936.5</v>
      </c>
      <c r="O121" s="163" t="str">
        <f t="shared" si="14"/>
        <v/>
      </c>
    </row>
    <row r="122" spans="1:15">
      <c r="A122" s="164" t="str">
        <f t="shared" ca="1" si="16"/>
        <v/>
      </c>
      <c r="B122" s="44" t="str">
        <f ca="1">IF(COUNTIF($P$2:P1107,A122)=1,VLOOKUP(A122,J:K,2), IF(COUNTIF($P$2:P1107,A122)=0,$B$10,""))</f>
        <v/>
      </c>
      <c r="C122" s="31" t="str">
        <f t="shared" ca="1" si="15"/>
        <v/>
      </c>
      <c r="D122" s="32" t="str">
        <f t="shared" ca="1" si="17"/>
        <v/>
      </c>
      <c r="E122" s="44" t="str">
        <f ca="1">IF(COUNTIF($P$2:P1107,A122)=1,VLOOKUP(A122,L:M,2), IF(COUNTIF($P$2:P1107,A122)=0,$C$10,""))</f>
        <v/>
      </c>
      <c r="F122" s="31" t="str">
        <f t="shared" ca="1" si="18"/>
        <v/>
      </c>
      <c r="G122" s="32" t="str">
        <f t="shared" ca="1" si="19"/>
        <v/>
      </c>
      <c r="H122" s="77" t="str">
        <f t="shared" ca="1" si="20"/>
        <v/>
      </c>
      <c r="J122" s="122">
        <v>45937.5</v>
      </c>
      <c r="K122" s="53">
        <v>100.65</v>
      </c>
      <c r="L122" s="122">
        <v>45939.5</v>
      </c>
      <c r="M122" s="53">
        <v>94.606999999999999</v>
      </c>
      <c r="N122" s="163">
        <f t="shared" si="13"/>
        <v>45937.5</v>
      </c>
      <c r="O122" s="163" t="str">
        <f t="shared" si="14"/>
        <v/>
      </c>
    </row>
    <row r="123" spans="1:15">
      <c r="A123" s="164" t="str">
        <f t="shared" ca="1" si="16"/>
        <v/>
      </c>
      <c r="B123" s="44" t="str">
        <f ca="1">IF(COUNTIF($P$2:P1108,A123)=1,VLOOKUP(A123,J:K,2), IF(COUNTIF($P$2:P1108,A123)=0,$B$10,""))</f>
        <v/>
      </c>
      <c r="C123" s="31" t="str">
        <f t="shared" ca="1" si="15"/>
        <v/>
      </c>
      <c r="D123" s="32" t="str">
        <f t="shared" ca="1" si="17"/>
        <v/>
      </c>
      <c r="E123" s="44" t="str">
        <f ca="1">IF(COUNTIF($P$2:P1108,A123)=1,VLOOKUP(A123,L:M,2), IF(COUNTIF($P$2:P1108,A123)=0,$C$10,""))</f>
        <v/>
      </c>
      <c r="F123" s="31" t="str">
        <f t="shared" ca="1" si="18"/>
        <v/>
      </c>
      <c r="G123" s="32" t="str">
        <f t="shared" ca="1" si="19"/>
        <v/>
      </c>
      <c r="H123" s="77" t="str">
        <f t="shared" ca="1" si="20"/>
        <v/>
      </c>
      <c r="J123" s="122">
        <v>45938.5</v>
      </c>
      <c r="K123" s="53">
        <v>100.625</v>
      </c>
      <c r="L123" s="122">
        <v>45944.5</v>
      </c>
      <c r="M123" s="53">
        <v>94.204999999999998</v>
      </c>
      <c r="N123" s="163">
        <f t="shared" si="13"/>
        <v>45938.5</v>
      </c>
      <c r="O123" s="163" t="str">
        <f t="shared" si="14"/>
        <v/>
      </c>
    </row>
    <row r="124" spans="1:15">
      <c r="A124" s="164" t="str">
        <f t="shared" ca="1" si="16"/>
        <v/>
      </c>
      <c r="B124" s="44" t="str">
        <f ca="1">IF(COUNTIF($P$2:P1109,A124)=1,VLOOKUP(A124,J:K,2), IF(COUNTIF($P$2:P1109,A124)=0,$B$10,""))</f>
        <v/>
      </c>
      <c r="C124" s="31" t="str">
        <f t="shared" ca="1" si="15"/>
        <v/>
      </c>
      <c r="D124" s="32" t="str">
        <f t="shared" ca="1" si="17"/>
        <v/>
      </c>
      <c r="E124" s="44" t="str">
        <f ca="1">IF(COUNTIF($P$2:P1109,A124)=1,VLOOKUP(A124,L:M,2), IF(COUNTIF($P$2:P1109,A124)=0,$C$10,""))</f>
        <v/>
      </c>
      <c r="F124" s="31" t="str">
        <f t="shared" ca="1" si="18"/>
        <v/>
      </c>
      <c r="G124" s="32" t="str">
        <f t="shared" ca="1" si="19"/>
        <v/>
      </c>
      <c r="H124" s="77" t="str">
        <f t="shared" ca="1" si="20"/>
        <v/>
      </c>
      <c r="J124" s="122">
        <v>45939.5</v>
      </c>
      <c r="K124" s="53">
        <v>100.494</v>
      </c>
      <c r="L124" s="122">
        <v>45945.5</v>
      </c>
      <c r="M124" s="53">
        <v>94.239000000000004</v>
      </c>
      <c r="N124" s="163">
        <f t="shared" si="13"/>
        <v>45939.5</v>
      </c>
      <c r="O124" s="163" t="str">
        <f t="shared" si="14"/>
        <v/>
      </c>
    </row>
    <row r="125" spans="1:15">
      <c r="A125" s="164" t="str">
        <f t="shared" ca="1" si="16"/>
        <v/>
      </c>
      <c r="B125" s="44" t="str">
        <f ca="1">IF(COUNTIF($P$2:P1110,A125)=1,VLOOKUP(A125,J:K,2), IF(COUNTIF($P$2:P1110,A125)=0,$B$10,""))</f>
        <v/>
      </c>
      <c r="C125" s="31" t="str">
        <f t="shared" ca="1" si="15"/>
        <v/>
      </c>
      <c r="D125" s="32" t="str">
        <f t="shared" ca="1" si="17"/>
        <v/>
      </c>
      <c r="E125" s="44" t="str">
        <f ca="1">IF(COUNTIF($P$2:P1110,A125)=1,VLOOKUP(A125,L:M,2), IF(COUNTIF($P$2:P1110,A125)=0,$C$10,""))</f>
        <v/>
      </c>
      <c r="F125" s="31" t="str">
        <f t="shared" ca="1" si="18"/>
        <v/>
      </c>
      <c r="G125" s="32" t="str">
        <f t="shared" ca="1" si="19"/>
        <v/>
      </c>
      <c r="H125" s="77" t="str">
        <f t="shared" ca="1" si="20"/>
        <v/>
      </c>
      <c r="J125" s="122">
        <v>45940.5</v>
      </c>
      <c r="K125" s="53">
        <v>99.935000000000002</v>
      </c>
      <c r="L125" s="122">
        <v>45946.5</v>
      </c>
      <c r="M125" s="53">
        <v>94.6</v>
      </c>
      <c r="N125" s="163" t="str">
        <f t="shared" si="13"/>
        <v/>
      </c>
      <c r="O125" s="163" t="str">
        <f t="shared" si="14"/>
        <v/>
      </c>
    </row>
    <row r="126" spans="1:15">
      <c r="A126" s="164" t="str">
        <f t="shared" ca="1" si="16"/>
        <v/>
      </c>
      <c r="B126" s="44" t="str">
        <f ca="1">IF(COUNTIF($P$2:P1111,A126)=1,VLOOKUP(A126,J:K,2), IF(COUNTIF($P$2:P1111,A126)=0,$B$10,""))</f>
        <v/>
      </c>
      <c r="C126" s="31" t="str">
        <f t="shared" ca="1" si="15"/>
        <v/>
      </c>
      <c r="D126" s="32" t="str">
        <f t="shared" ca="1" si="17"/>
        <v/>
      </c>
      <c r="E126" s="44" t="str">
        <f ca="1">IF(COUNTIF($P$2:P1111,A126)=1,VLOOKUP(A126,L:M,2), IF(COUNTIF($P$2:P1111,A126)=0,$C$10,""))</f>
        <v/>
      </c>
      <c r="F126" s="31" t="str">
        <f t="shared" ca="1" si="18"/>
        <v/>
      </c>
      <c r="G126" s="32" t="str">
        <f t="shared" ca="1" si="19"/>
        <v/>
      </c>
      <c r="H126" s="77" t="str">
        <f t="shared" ca="1" si="20"/>
        <v/>
      </c>
      <c r="J126" s="122">
        <v>45943.5</v>
      </c>
      <c r="K126" s="53">
        <v>99.822000000000003</v>
      </c>
      <c r="L126" s="122">
        <v>45947.5</v>
      </c>
      <c r="M126" s="53">
        <v>94.385000000000005</v>
      </c>
      <c r="N126" s="163" t="str">
        <f t="shared" si="13"/>
        <v/>
      </c>
      <c r="O126" s="163" t="str">
        <f t="shared" si="14"/>
        <v/>
      </c>
    </row>
    <row r="127" spans="1:15">
      <c r="A127" s="164" t="str">
        <f t="shared" ca="1" si="16"/>
        <v/>
      </c>
      <c r="B127" s="44" t="str">
        <f ca="1">IF(COUNTIF($P$2:P1112,A127)=1,VLOOKUP(A127,J:K,2), IF(COUNTIF($P$2:P1112,A127)=0,$B$10,""))</f>
        <v/>
      </c>
      <c r="C127" s="31" t="str">
        <f t="shared" ca="1" si="15"/>
        <v/>
      </c>
      <c r="D127" s="32" t="str">
        <f t="shared" ca="1" si="17"/>
        <v/>
      </c>
      <c r="E127" s="44" t="str">
        <f ca="1">IF(COUNTIF($P$2:P1112,A127)=1,VLOOKUP(A127,L:M,2), IF(COUNTIF($P$2:P1112,A127)=0,$C$10,""))</f>
        <v/>
      </c>
      <c r="F127" s="31" t="str">
        <f t="shared" ca="1" si="18"/>
        <v/>
      </c>
      <c r="G127" s="32" t="str">
        <f t="shared" ca="1" si="19"/>
        <v/>
      </c>
      <c r="H127" s="77" t="str">
        <f t="shared" ca="1" si="20"/>
        <v/>
      </c>
      <c r="J127" s="122">
        <v>45944.5</v>
      </c>
      <c r="K127" s="53">
        <v>99.814999999999998</v>
      </c>
      <c r="L127" s="122">
        <v>45950.5</v>
      </c>
      <c r="M127" s="53">
        <v>94.629000000000005</v>
      </c>
      <c r="N127" s="163">
        <f t="shared" si="13"/>
        <v>45944.5</v>
      </c>
      <c r="O127" s="163" t="str">
        <f t="shared" si="14"/>
        <v/>
      </c>
    </row>
    <row r="128" spans="1:15">
      <c r="A128" s="164" t="str">
        <f t="shared" ca="1" si="16"/>
        <v/>
      </c>
      <c r="B128" s="44" t="str">
        <f ca="1">IF(COUNTIF($P$2:P1113,A128)=1,VLOOKUP(A128,J:K,2), IF(COUNTIF($P$2:P1113,A128)=0,$B$10,""))</f>
        <v/>
      </c>
      <c r="C128" s="31" t="str">
        <f t="shared" ca="1" si="15"/>
        <v/>
      </c>
      <c r="D128" s="32" t="str">
        <f t="shared" ca="1" si="17"/>
        <v/>
      </c>
      <c r="E128" s="44" t="str">
        <f ca="1">IF(COUNTIF($P$2:P1113,A128)=1,VLOOKUP(A128,L:M,2), IF(COUNTIF($P$2:P1113,A128)=0,$C$10,""))</f>
        <v/>
      </c>
      <c r="F128" s="31" t="str">
        <f t="shared" ca="1" si="18"/>
        <v/>
      </c>
      <c r="G128" s="32" t="str">
        <f t="shared" ca="1" si="19"/>
        <v/>
      </c>
      <c r="H128" s="77" t="str">
        <f t="shared" ca="1" si="20"/>
        <v/>
      </c>
      <c r="J128" s="122">
        <v>45945.5</v>
      </c>
      <c r="K128" s="53">
        <v>100.09399999999999</v>
      </c>
      <c r="L128" s="122">
        <v>45951.5</v>
      </c>
      <c r="M128" s="53">
        <v>94.748000000000005</v>
      </c>
      <c r="N128" s="163">
        <f t="shared" si="13"/>
        <v>45945.5</v>
      </c>
      <c r="O128" s="163" t="str">
        <f t="shared" si="14"/>
        <v/>
      </c>
    </row>
    <row r="129" spans="1:15">
      <c r="A129" s="164" t="str">
        <f t="shared" ca="1" si="16"/>
        <v/>
      </c>
      <c r="B129" s="44" t="str">
        <f ca="1">IF(COUNTIF($P$2:P1114,A129)=1,VLOOKUP(A129,J:K,2), IF(COUNTIF($P$2:P1114,A129)=0,$B$10,""))</f>
        <v/>
      </c>
      <c r="C129" s="31" t="str">
        <f t="shared" ca="1" si="15"/>
        <v/>
      </c>
      <c r="D129" s="32" t="str">
        <f t="shared" ca="1" si="17"/>
        <v/>
      </c>
      <c r="E129" s="44" t="str">
        <f ca="1">IF(COUNTIF($P$2:P1114,A129)=1,VLOOKUP(A129,L:M,2), IF(COUNTIF($P$2:P1114,A129)=0,$C$10,""))</f>
        <v/>
      </c>
      <c r="F129" s="31" t="str">
        <f t="shared" ca="1" si="18"/>
        <v/>
      </c>
      <c r="G129" s="32" t="str">
        <f t="shared" ca="1" si="19"/>
        <v/>
      </c>
      <c r="H129" s="77" t="str">
        <f t="shared" ca="1" si="20"/>
        <v/>
      </c>
      <c r="J129" s="122">
        <v>45946.5</v>
      </c>
      <c r="K129" s="53">
        <v>100.185</v>
      </c>
      <c r="L129" s="122">
        <v>45952.5</v>
      </c>
      <c r="M129" s="53">
        <v>94.685000000000002</v>
      </c>
      <c r="N129" s="163">
        <f t="shared" si="13"/>
        <v>45946.5</v>
      </c>
      <c r="O129" s="163" t="str">
        <f t="shared" si="14"/>
        <v/>
      </c>
    </row>
    <row r="130" spans="1:15">
      <c r="A130" s="164" t="str">
        <f t="shared" ca="1" si="16"/>
        <v/>
      </c>
      <c r="B130" s="44" t="str">
        <f ca="1">IF(COUNTIF($P$2:P1115,A130)=1,VLOOKUP(A130,J:K,2), IF(COUNTIF($P$2:P1115,A130)=0,$B$10,""))</f>
        <v/>
      </c>
      <c r="C130" s="31" t="str">
        <f t="shared" ca="1" si="15"/>
        <v/>
      </c>
      <c r="D130" s="32" t="str">
        <f t="shared" ca="1" si="17"/>
        <v/>
      </c>
      <c r="E130" s="44" t="str">
        <f ca="1">IF(COUNTIF($P$2:P1115,A130)=1,VLOOKUP(A130,L:M,2), IF(COUNTIF($P$2:P1115,A130)=0,$C$10,""))</f>
        <v/>
      </c>
      <c r="F130" s="31" t="str">
        <f t="shared" ca="1" si="18"/>
        <v/>
      </c>
      <c r="G130" s="32" t="str">
        <f t="shared" ca="1" si="19"/>
        <v/>
      </c>
      <c r="H130" s="77" t="str">
        <f t="shared" ca="1" si="20"/>
        <v/>
      </c>
      <c r="J130" s="122">
        <v>45947.5</v>
      </c>
      <c r="K130" s="53">
        <v>99.971000000000004</v>
      </c>
      <c r="L130" s="122">
        <v>45953.5</v>
      </c>
      <c r="M130" s="53">
        <v>94.555000000000007</v>
      </c>
      <c r="N130" s="163">
        <f t="shared" si="13"/>
        <v>45947.5</v>
      </c>
      <c r="O130" s="163" t="str">
        <f t="shared" si="14"/>
        <v/>
      </c>
    </row>
    <row r="131" spans="1:15">
      <c r="A131" s="164" t="str">
        <f t="shared" ca="1" si="16"/>
        <v/>
      </c>
      <c r="B131" s="44" t="str">
        <f ca="1">IF(COUNTIF($P$2:P1116,A131)=1,VLOOKUP(A131,J:K,2), IF(COUNTIF($P$2:P1116,A131)=0,$B$10,""))</f>
        <v/>
      </c>
      <c r="C131" s="31" t="str">
        <f t="shared" ca="1" si="15"/>
        <v/>
      </c>
      <c r="D131" s="32" t="str">
        <f t="shared" ca="1" si="17"/>
        <v/>
      </c>
      <c r="E131" s="44" t="str">
        <f ca="1">IF(COUNTIF($P$2:P1116,A131)=1,VLOOKUP(A131,L:M,2), IF(COUNTIF($P$2:P1116,A131)=0,$C$10,""))</f>
        <v/>
      </c>
      <c r="F131" s="31" t="str">
        <f t="shared" ca="1" si="18"/>
        <v/>
      </c>
      <c r="G131" s="32" t="str">
        <f t="shared" ca="1" si="19"/>
        <v/>
      </c>
      <c r="H131" s="77" t="str">
        <f t="shared" ca="1" si="20"/>
        <v/>
      </c>
      <c r="J131" s="122">
        <v>45950.5</v>
      </c>
      <c r="K131" s="53">
        <v>100.221</v>
      </c>
      <c r="L131" s="122">
        <v>45954.5</v>
      </c>
      <c r="M131" s="53">
        <v>94.671000000000006</v>
      </c>
      <c r="N131" s="163">
        <f t="shared" si="13"/>
        <v>45950.5</v>
      </c>
      <c r="O131" s="163" t="str">
        <f t="shared" si="14"/>
        <v/>
      </c>
    </row>
    <row r="132" spans="1:15">
      <c r="A132" s="164" t="str">
        <f t="shared" ca="1" si="16"/>
        <v/>
      </c>
      <c r="B132" s="44" t="str">
        <f ca="1">IF(COUNTIF($P$2:P1117,A132)=1,VLOOKUP(A132,J:K,2), IF(COUNTIF($P$2:P1117,A132)=0,$B$10,""))</f>
        <v/>
      </c>
      <c r="C132" s="31" t="str">
        <f t="shared" ca="1" si="15"/>
        <v/>
      </c>
      <c r="D132" s="32" t="str">
        <f t="shared" ca="1" si="17"/>
        <v/>
      </c>
      <c r="E132" s="44" t="str">
        <f ca="1">IF(COUNTIF($P$2:P1117,A132)=1,VLOOKUP(A132,L:M,2), IF(COUNTIF($P$2:P1117,A132)=0,$C$10,""))</f>
        <v/>
      </c>
      <c r="F132" s="31" t="str">
        <f t="shared" ca="1" si="18"/>
        <v/>
      </c>
      <c r="G132" s="32" t="str">
        <f t="shared" ca="1" si="19"/>
        <v/>
      </c>
      <c r="H132" s="77" t="str">
        <f t="shared" ca="1" si="20"/>
        <v/>
      </c>
      <c r="J132" s="122">
        <v>45951.5</v>
      </c>
      <c r="K132" s="53">
        <v>100.244</v>
      </c>
      <c r="L132" s="122">
        <v>45957.5</v>
      </c>
      <c r="M132" s="53">
        <v>94.858000000000004</v>
      </c>
      <c r="N132" s="163">
        <f t="shared" ref="N132:N195" si="21">IF(COUNTIF(L:L,J132),J132,"")</f>
        <v>45951.5</v>
      </c>
      <c r="O132" s="163" t="str">
        <f t="shared" ref="O132:O195" si="22">IF(N132&gt;$A$14,N132,"")</f>
        <v/>
      </c>
    </row>
    <row r="133" spans="1:15">
      <c r="A133" s="164" t="str">
        <f t="shared" ca="1" si="16"/>
        <v/>
      </c>
      <c r="B133" s="44" t="str">
        <f ca="1">IF(COUNTIF($P$2:P1118,A133)=1,VLOOKUP(A133,J:K,2), IF(COUNTIF($P$2:P1118,A133)=0,$B$10,""))</f>
        <v/>
      </c>
      <c r="C133" s="31" t="str">
        <f t="shared" ca="1" si="15"/>
        <v/>
      </c>
      <c r="D133" s="32" t="str">
        <f t="shared" ca="1" si="17"/>
        <v/>
      </c>
      <c r="E133" s="44" t="str">
        <f ca="1">IF(COUNTIF($P$2:P1118,A133)=1,VLOOKUP(A133,L:M,2), IF(COUNTIF($P$2:P1118,A133)=0,$C$10,""))</f>
        <v/>
      </c>
      <c r="F133" s="31" t="str">
        <f t="shared" ca="1" si="18"/>
        <v/>
      </c>
      <c r="G133" s="32" t="str">
        <f t="shared" ca="1" si="19"/>
        <v/>
      </c>
      <c r="H133" s="77" t="str">
        <f t="shared" ca="1" si="20"/>
        <v/>
      </c>
      <c r="J133" s="122">
        <v>45952.5</v>
      </c>
      <c r="K133" s="53">
        <v>100.2</v>
      </c>
      <c r="L133" s="122">
        <v>45958.5</v>
      </c>
      <c r="M133" s="53">
        <v>94.799000000000007</v>
      </c>
      <c r="N133" s="163">
        <f t="shared" si="21"/>
        <v>45952.5</v>
      </c>
      <c r="O133" s="163">
        <f t="shared" si="22"/>
        <v>45952.5</v>
      </c>
    </row>
    <row r="134" spans="1:15">
      <c r="A134" s="164" t="str">
        <f t="shared" ca="1" si="16"/>
        <v/>
      </c>
      <c r="B134" s="44" t="str">
        <f ca="1">IF(COUNTIF($P$2:P1119,A134)=1,VLOOKUP(A134,J:K,2), IF(COUNTIF($P$2:P1119,A134)=0,$B$10,""))</f>
        <v/>
      </c>
      <c r="C134" s="31" t="str">
        <f t="shared" ca="1" si="15"/>
        <v/>
      </c>
      <c r="D134" s="32" t="str">
        <f t="shared" ca="1" si="17"/>
        <v/>
      </c>
      <c r="E134" s="44" t="str">
        <f ca="1">IF(COUNTIF($P$2:P1119,A134)=1,VLOOKUP(A134,L:M,2), IF(COUNTIF($P$2:P1119,A134)=0,$C$10,""))</f>
        <v/>
      </c>
      <c r="F134" s="31" t="str">
        <f t="shared" ca="1" si="18"/>
        <v/>
      </c>
      <c r="G134" s="32" t="str">
        <f t="shared" ca="1" si="19"/>
        <v/>
      </c>
      <c r="H134" s="77" t="str">
        <f t="shared" ca="1" si="20"/>
        <v/>
      </c>
      <c r="J134" s="122">
        <v>45953.5</v>
      </c>
      <c r="K134" s="53">
        <v>100.199</v>
      </c>
      <c r="L134" s="122">
        <v>45959.5</v>
      </c>
      <c r="M134" s="53">
        <v>94.850999999999999</v>
      </c>
      <c r="N134" s="163">
        <f t="shared" si="21"/>
        <v>45953.5</v>
      </c>
      <c r="O134" s="163">
        <f t="shared" si="22"/>
        <v>45953.5</v>
      </c>
    </row>
    <row r="135" spans="1:15">
      <c r="A135" s="164" t="str">
        <f t="shared" ca="1" si="16"/>
        <v/>
      </c>
      <c r="B135" s="44" t="str">
        <f ca="1">IF(COUNTIF($P$2:P1120,A135)=1,VLOOKUP(A135,J:K,2), IF(COUNTIF($P$2:P1120,A135)=0,$B$10,""))</f>
        <v/>
      </c>
      <c r="C135" s="31" t="str">
        <f t="shared" ca="1" si="15"/>
        <v/>
      </c>
      <c r="D135" s="32" t="str">
        <f t="shared" ca="1" si="17"/>
        <v/>
      </c>
      <c r="E135" s="44" t="str">
        <f ca="1">IF(COUNTIF($P$2:P1120,A135)=1,VLOOKUP(A135,L:M,2), IF(COUNTIF($P$2:P1120,A135)=0,$C$10,""))</f>
        <v/>
      </c>
      <c r="F135" s="31" t="str">
        <f t="shared" ca="1" si="18"/>
        <v/>
      </c>
      <c r="G135" s="32" t="str">
        <f t="shared" ca="1" si="19"/>
        <v/>
      </c>
      <c r="H135" s="77" t="str">
        <f t="shared" ca="1" si="20"/>
        <v/>
      </c>
      <c r="J135" s="122">
        <v>45954.5</v>
      </c>
      <c r="K135" s="53">
        <v>100.27800000000001</v>
      </c>
      <c r="L135" s="122">
        <v>45960.5</v>
      </c>
      <c r="M135" s="53">
        <v>94.626000000000005</v>
      </c>
      <c r="N135" s="163">
        <f t="shared" si="21"/>
        <v>45954.5</v>
      </c>
      <c r="O135" s="163">
        <f t="shared" si="22"/>
        <v>45954.5</v>
      </c>
    </row>
    <row r="136" spans="1:15">
      <c r="A136" s="164" t="str">
        <f t="shared" ca="1" si="16"/>
        <v/>
      </c>
      <c r="B136" s="44" t="str">
        <f ca="1">IF(COUNTIF($P$2:P1121,A136)=1,VLOOKUP(A136,J:K,2), IF(COUNTIF($P$2:P1121,A136)=0,$B$10,""))</f>
        <v/>
      </c>
      <c r="C136" s="31" t="str">
        <f t="shared" ca="1" si="15"/>
        <v/>
      </c>
      <c r="D136" s="32" t="str">
        <f t="shared" ca="1" si="17"/>
        <v/>
      </c>
      <c r="E136" s="44" t="str">
        <f ca="1">IF(COUNTIF($P$2:P1121,A136)=1,VLOOKUP(A136,L:M,2), IF(COUNTIF($P$2:P1121,A136)=0,$C$10,""))</f>
        <v/>
      </c>
      <c r="F136" s="31" t="str">
        <f t="shared" ca="1" si="18"/>
        <v/>
      </c>
      <c r="G136" s="32" t="str">
        <f t="shared" ca="1" si="19"/>
        <v/>
      </c>
      <c r="H136" s="77" t="str">
        <f t="shared" ca="1" si="20"/>
        <v/>
      </c>
      <c r="J136" s="122">
        <v>45957.5</v>
      </c>
      <c r="K136" s="53">
        <v>100.46299999999999</v>
      </c>
      <c r="L136" s="122">
        <v>45961.5</v>
      </c>
      <c r="M136" s="53">
        <v>94.619</v>
      </c>
      <c r="N136" s="163">
        <f t="shared" si="21"/>
        <v>45957.5</v>
      </c>
      <c r="O136" s="163">
        <f t="shared" si="22"/>
        <v>45957.5</v>
      </c>
    </row>
    <row r="137" spans="1:15">
      <c r="A137" s="164" t="str">
        <f t="shared" ca="1" si="16"/>
        <v/>
      </c>
      <c r="B137" s="44" t="str">
        <f ca="1">IF(COUNTIF($P$2:P1122,A137)=1,VLOOKUP(A137,J:K,2), IF(COUNTIF($P$2:P1122,A137)=0,$B$10,""))</f>
        <v/>
      </c>
      <c r="C137" s="31" t="str">
        <f t="shared" ca="1" si="15"/>
        <v/>
      </c>
      <c r="D137" s="32" t="str">
        <f t="shared" ca="1" si="17"/>
        <v/>
      </c>
      <c r="E137" s="44" t="str">
        <f ca="1">IF(COUNTIF($P$2:P1122,A137)=1,VLOOKUP(A137,L:M,2), IF(COUNTIF($P$2:P1122,A137)=0,$C$10,""))</f>
        <v/>
      </c>
      <c r="F137" s="31" t="str">
        <f t="shared" ca="1" si="18"/>
        <v/>
      </c>
      <c r="G137" s="32" t="str">
        <f t="shared" ca="1" si="19"/>
        <v/>
      </c>
      <c r="H137" s="77" t="str">
        <f t="shared" ca="1" si="20"/>
        <v/>
      </c>
      <c r="J137" s="122">
        <v>45958.5</v>
      </c>
      <c r="K137" s="53">
        <v>100.536</v>
      </c>
      <c r="L137" s="122">
        <v>45964.5</v>
      </c>
      <c r="M137" s="53">
        <v>94.605999999999995</v>
      </c>
      <c r="N137" s="163">
        <f t="shared" si="21"/>
        <v>45958.5</v>
      </c>
      <c r="O137" s="163">
        <f t="shared" si="22"/>
        <v>45958.5</v>
      </c>
    </row>
    <row r="138" spans="1:15">
      <c r="A138" s="164" t="str">
        <f t="shared" ca="1" si="16"/>
        <v/>
      </c>
      <c r="B138" s="44" t="str">
        <f ca="1">IF(COUNTIF($P$2:P1123,A138)=1,VLOOKUP(A138,J:K,2), IF(COUNTIF($P$2:P1123,A138)=0,$B$10,""))</f>
        <v/>
      </c>
      <c r="C138" s="31" t="str">
        <f t="shared" ca="1" si="15"/>
        <v/>
      </c>
      <c r="D138" s="32" t="str">
        <f t="shared" ca="1" si="17"/>
        <v/>
      </c>
      <c r="E138" s="44" t="str">
        <f ca="1">IF(COUNTIF($P$2:P1123,A138)=1,VLOOKUP(A138,L:M,2), IF(COUNTIF($P$2:P1123,A138)=0,$C$10,""))</f>
        <v/>
      </c>
      <c r="F138" s="31" t="str">
        <f t="shared" ca="1" si="18"/>
        <v/>
      </c>
      <c r="G138" s="32" t="str">
        <f t="shared" ca="1" si="19"/>
        <v/>
      </c>
      <c r="H138" s="77" t="str">
        <f t="shared" ca="1" si="20"/>
        <v/>
      </c>
      <c r="J138" s="122">
        <v>45959.5</v>
      </c>
      <c r="K138" s="53">
        <v>100.578</v>
      </c>
      <c r="N138" s="163">
        <f t="shared" si="21"/>
        <v>45959.5</v>
      </c>
      <c r="O138" s="163">
        <f t="shared" si="22"/>
        <v>45959.5</v>
      </c>
    </row>
    <row r="139" spans="1:15">
      <c r="A139" s="164" t="str">
        <f t="shared" ca="1" si="16"/>
        <v/>
      </c>
      <c r="B139" s="44" t="str">
        <f ca="1">IF(COUNTIF($P$2:P1124,A139)=1,VLOOKUP(A139,J:K,2), IF(COUNTIF($P$2:P1124,A139)=0,$B$10,""))</f>
        <v/>
      </c>
      <c r="C139" s="31" t="str">
        <f t="shared" ca="1" si="15"/>
        <v/>
      </c>
      <c r="D139" s="32" t="str">
        <f t="shared" ca="1" si="17"/>
        <v/>
      </c>
      <c r="E139" s="44" t="str">
        <f ca="1">IF(COUNTIF($P$2:P1124,A139)=1,VLOOKUP(A139,L:M,2), IF(COUNTIF($P$2:P1124,A139)=0,$C$10,""))</f>
        <v/>
      </c>
      <c r="F139" s="31" t="str">
        <f t="shared" ca="1" si="18"/>
        <v/>
      </c>
      <c r="G139" s="32" t="str">
        <f t="shared" ca="1" si="19"/>
        <v/>
      </c>
      <c r="H139" s="77" t="str">
        <f t="shared" ca="1" si="20"/>
        <v/>
      </c>
      <c r="J139" s="122">
        <v>45960.5</v>
      </c>
      <c r="K139" s="53">
        <v>100.348</v>
      </c>
      <c r="N139" s="163">
        <f t="shared" si="21"/>
        <v>45960.5</v>
      </c>
      <c r="O139" s="163">
        <f t="shared" si="22"/>
        <v>45960.5</v>
      </c>
    </row>
    <row r="140" spans="1:15">
      <c r="A140" s="164" t="str">
        <f t="shared" ca="1" si="16"/>
        <v/>
      </c>
      <c r="B140" s="44" t="str">
        <f ca="1">IF(COUNTIF($P$2:P1125,A140)=1,VLOOKUP(A140,J:K,2), IF(COUNTIF($P$2:P1125,A140)=0,$B$10,""))</f>
        <v/>
      </c>
      <c r="C140" s="31" t="str">
        <f t="shared" ca="1" si="15"/>
        <v/>
      </c>
      <c r="D140" s="32" t="str">
        <f t="shared" ca="1" si="17"/>
        <v/>
      </c>
      <c r="E140" s="44" t="str">
        <f ca="1">IF(COUNTIF($P$2:P1125,A140)=1,VLOOKUP(A140,L:M,2), IF(COUNTIF($P$2:P1125,A140)=0,$C$10,""))</f>
        <v/>
      </c>
      <c r="F140" s="31" t="str">
        <f t="shared" ca="1" si="18"/>
        <v/>
      </c>
      <c r="G140" s="32" t="str">
        <f t="shared" ca="1" si="19"/>
        <v/>
      </c>
      <c r="H140" s="77" t="str">
        <f t="shared" ca="1" si="20"/>
        <v/>
      </c>
      <c r="J140" s="122">
        <v>45961.5</v>
      </c>
      <c r="K140" s="53">
        <v>100.363</v>
      </c>
      <c r="N140" s="163">
        <f t="shared" si="21"/>
        <v>45961.5</v>
      </c>
      <c r="O140" s="163">
        <f t="shared" si="22"/>
        <v>45961.5</v>
      </c>
    </row>
    <row r="141" spans="1:15">
      <c r="A141" s="164" t="str">
        <f t="shared" ca="1" si="16"/>
        <v/>
      </c>
      <c r="B141" s="44" t="str">
        <f ca="1">IF(COUNTIF($P$2:P1126,A141)=1,VLOOKUP(A141,J:K,2), IF(COUNTIF($P$2:P1126,A141)=0,$B$10,""))</f>
        <v/>
      </c>
      <c r="C141" s="31" t="str">
        <f t="shared" ca="1" si="15"/>
        <v/>
      </c>
      <c r="D141" s="32" t="str">
        <f t="shared" ca="1" si="17"/>
        <v/>
      </c>
      <c r="E141" s="44" t="str">
        <f ca="1">IF(COUNTIF($P$2:P1126,A141)=1,VLOOKUP(A141,L:M,2), IF(COUNTIF($P$2:P1126,A141)=0,$C$10,""))</f>
        <v/>
      </c>
      <c r="F141" s="31" t="str">
        <f t="shared" ca="1" si="18"/>
        <v/>
      </c>
      <c r="G141" s="32" t="str">
        <f t="shared" ca="1" si="19"/>
        <v/>
      </c>
      <c r="H141" s="77" t="str">
        <f t="shared" ca="1" si="20"/>
        <v/>
      </c>
      <c r="J141" s="122">
        <v>45964.5</v>
      </c>
      <c r="K141" s="53">
        <v>100.32599999999999</v>
      </c>
      <c r="N141" s="163">
        <f t="shared" si="21"/>
        <v>45964.5</v>
      </c>
      <c r="O141" s="163">
        <f t="shared" si="22"/>
        <v>45964.5</v>
      </c>
    </row>
    <row r="142" spans="1:15">
      <c r="A142" s="164" t="str">
        <f t="shared" ca="1" si="16"/>
        <v/>
      </c>
      <c r="B142" s="44" t="str">
        <f ca="1">IF(COUNTIF($P$2:P1127,A142)=1,VLOOKUP(A142,J:K,2), IF(COUNTIF($P$2:P1127,A142)=0,$B$10,""))</f>
        <v/>
      </c>
      <c r="C142" s="31" t="str">
        <f t="shared" ca="1" si="15"/>
        <v/>
      </c>
      <c r="D142" s="32" t="str">
        <f t="shared" ca="1" si="17"/>
        <v/>
      </c>
      <c r="E142" s="44" t="str">
        <f ca="1">IF(COUNTIF($P$2:P1127,A142)=1,VLOOKUP(A142,L:M,2), IF(COUNTIF($P$2:P1127,A142)=0,$C$10,""))</f>
        <v/>
      </c>
      <c r="F142" s="31" t="str">
        <f t="shared" ca="1" si="18"/>
        <v/>
      </c>
      <c r="G142" s="32" t="str">
        <f t="shared" ca="1" si="19"/>
        <v/>
      </c>
      <c r="H142" s="77" t="str">
        <f t="shared" ca="1" si="20"/>
        <v/>
      </c>
      <c r="N142" s="163" t="str">
        <f t="shared" si="21"/>
        <v/>
      </c>
      <c r="O142" s="163" t="str">
        <f t="shared" si="22"/>
        <v/>
      </c>
    </row>
    <row r="143" spans="1:15">
      <c r="A143" s="164" t="str">
        <f t="shared" ca="1" si="16"/>
        <v/>
      </c>
      <c r="B143" s="44" t="str">
        <f ca="1">IF(COUNTIF($P$2:P1128,A143)=1,VLOOKUP(A143,J:K,2), IF(COUNTIF($P$2:P1128,A143)=0,$B$10,""))</f>
        <v/>
      </c>
      <c r="C143" s="31" t="str">
        <f t="shared" ca="1" si="15"/>
        <v/>
      </c>
      <c r="D143" s="32" t="str">
        <f t="shared" ca="1" si="17"/>
        <v/>
      </c>
      <c r="E143" s="44" t="str">
        <f ca="1">IF(COUNTIF($P$2:P1128,A143)=1,VLOOKUP(A143,L:M,2), IF(COUNTIF($P$2:P1128,A143)=0,$C$10,""))</f>
        <v/>
      </c>
      <c r="F143" s="31" t="str">
        <f t="shared" ca="1" si="18"/>
        <v/>
      </c>
      <c r="G143" s="32" t="str">
        <f t="shared" ca="1" si="19"/>
        <v/>
      </c>
      <c r="H143" s="77" t="str">
        <f t="shared" ca="1" si="20"/>
        <v/>
      </c>
      <c r="N143" s="163" t="str">
        <f t="shared" si="21"/>
        <v/>
      </c>
      <c r="O143" s="163" t="str">
        <f t="shared" si="22"/>
        <v/>
      </c>
    </row>
    <row r="144" spans="1:15">
      <c r="A144" s="164" t="str">
        <f t="shared" ca="1" si="16"/>
        <v/>
      </c>
      <c r="B144" s="44" t="str">
        <f ca="1">IF(COUNTIF($P$2:P1129,A144)=1,VLOOKUP(A144,J:K,2), IF(COUNTIF($P$2:P1129,A144)=0,$B$10,""))</f>
        <v/>
      </c>
      <c r="C144" s="31" t="str">
        <f t="shared" ref="C144:C207" ca="1" si="23">IF(ISERROR(B144-2),"",(B144-$B$14)/100*$B$5)</f>
        <v/>
      </c>
      <c r="D144" s="32" t="str">
        <f t="shared" ca="1" si="17"/>
        <v/>
      </c>
      <c r="E144" s="44" t="str">
        <f ca="1">IF(COUNTIF($P$2:P1129,A144)=1,VLOOKUP(A144,L:M,2), IF(COUNTIF($P$2:P1129,A144)=0,$C$10,""))</f>
        <v/>
      </c>
      <c r="F144" s="31" t="str">
        <f t="shared" ca="1" si="18"/>
        <v/>
      </c>
      <c r="G144" s="32" t="str">
        <f t="shared" ca="1" si="19"/>
        <v/>
      </c>
      <c r="H144" s="77" t="str">
        <f t="shared" ca="1" si="20"/>
        <v/>
      </c>
      <c r="N144" s="163" t="str">
        <f t="shared" si="21"/>
        <v/>
      </c>
      <c r="O144" s="163" t="str">
        <f t="shared" si="22"/>
        <v/>
      </c>
    </row>
    <row r="145" spans="1:15">
      <c r="A145" s="164" t="str">
        <f t="shared" ca="1" si="16"/>
        <v/>
      </c>
      <c r="B145" s="44" t="str">
        <f ca="1">IF(COUNTIF($P$2:P1130,A145)=1,VLOOKUP(A145,J:K,2), IF(COUNTIF($P$2:P1130,A145)=0,$B$10,""))</f>
        <v/>
      </c>
      <c r="C145" s="31" t="str">
        <f t="shared" ca="1" si="23"/>
        <v/>
      </c>
      <c r="D145" s="32" t="str">
        <f t="shared" ca="1" si="17"/>
        <v/>
      </c>
      <c r="E145" s="44" t="str">
        <f ca="1">IF(COUNTIF($P$2:P1130,A145)=1,VLOOKUP(A145,L:M,2), IF(COUNTIF($P$2:P1130,A145)=0,$C$10,""))</f>
        <v/>
      </c>
      <c r="F145" s="31" t="str">
        <f t="shared" ca="1" si="18"/>
        <v/>
      </c>
      <c r="G145" s="32" t="str">
        <f t="shared" ca="1" si="19"/>
        <v/>
      </c>
      <c r="H145" s="77" t="str">
        <f t="shared" ca="1" si="20"/>
        <v/>
      </c>
      <c r="N145" s="163" t="str">
        <f t="shared" si="21"/>
        <v/>
      </c>
      <c r="O145" s="163" t="str">
        <f t="shared" si="22"/>
        <v/>
      </c>
    </row>
    <row r="146" spans="1:15">
      <c r="A146" s="164" t="str">
        <f t="shared" ca="1" si="16"/>
        <v/>
      </c>
      <c r="B146" s="44" t="str">
        <f ca="1">IF(COUNTIF($P$2:P1131,A146)=1,VLOOKUP(A146,J:K,2), IF(COUNTIF($P$2:P1131,A146)=0,$B$10,""))</f>
        <v/>
      </c>
      <c r="C146" s="31" t="str">
        <f t="shared" ca="1" si="23"/>
        <v/>
      </c>
      <c r="D146" s="32" t="str">
        <f t="shared" ca="1" si="17"/>
        <v/>
      </c>
      <c r="E146" s="44" t="str">
        <f ca="1">IF(COUNTIF($P$2:P1131,A146)=1,VLOOKUP(A146,L:M,2), IF(COUNTIF($P$2:P1131,A146)=0,$C$10,""))</f>
        <v/>
      </c>
      <c r="F146" s="31" t="str">
        <f t="shared" ca="1" si="18"/>
        <v/>
      </c>
      <c r="G146" s="32" t="str">
        <f t="shared" ca="1" si="19"/>
        <v/>
      </c>
      <c r="H146" s="77" t="str">
        <f t="shared" ca="1" si="20"/>
        <v/>
      </c>
      <c r="N146" s="163" t="str">
        <f t="shared" si="21"/>
        <v/>
      </c>
      <c r="O146" s="163" t="str">
        <f t="shared" si="22"/>
        <v/>
      </c>
    </row>
    <row r="147" spans="1:15">
      <c r="A147" s="164" t="str">
        <f t="shared" ca="1" si="16"/>
        <v/>
      </c>
      <c r="B147" s="44" t="str">
        <f ca="1">IF(COUNTIF($P$2:P1132,A147)=1,VLOOKUP(A147,J:K,2), IF(COUNTIF($P$2:P1132,A147)=0,$B$10,""))</f>
        <v/>
      </c>
      <c r="C147" s="31" t="str">
        <f t="shared" ca="1" si="23"/>
        <v/>
      </c>
      <c r="D147" s="32" t="str">
        <f t="shared" ca="1" si="17"/>
        <v/>
      </c>
      <c r="E147" s="44" t="str">
        <f ca="1">IF(COUNTIF($P$2:P1132,A147)=1,VLOOKUP(A147,L:M,2), IF(COUNTIF($P$2:P1132,A147)=0,$C$10,""))</f>
        <v/>
      </c>
      <c r="F147" s="31" t="str">
        <f t="shared" ca="1" si="18"/>
        <v/>
      </c>
      <c r="G147" s="32" t="str">
        <f t="shared" ca="1" si="19"/>
        <v/>
      </c>
      <c r="H147" s="77" t="str">
        <f t="shared" ca="1" si="20"/>
        <v/>
      </c>
      <c r="N147" s="163" t="str">
        <f t="shared" si="21"/>
        <v/>
      </c>
      <c r="O147" s="163" t="str">
        <f t="shared" si="22"/>
        <v/>
      </c>
    </row>
    <row r="148" spans="1:15">
      <c r="A148" s="164" t="str">
        <f t="shared" ca="1" si="16"/>
        <v/>
      </c>
      <c r="B148" s="44" t="str">
        <f ca="1">IF(COUNTIF($P$2:P1133,A148)=1,VLOOKUP(A148,J:K,2), IF(COUNTIF($P$2:P1133,A148)=0,$B$10,""))</f>
        <v/>
      </c>
      <c r="C148" s="31" t="str">
        <f t="shared" ca="1" si="23"/>
        <v/>
      </c>
      <c r="D148" s="32" t="str">
        <f t="shared" ca="1" si="17"/>
        <v/>
      </c>
      <c r="E148" s="44" t="str">
        <f ca="1">IF(COUNTIF($P$2:P1133,A148)=1,VLOOKUP(A148,L:M,2), IF(COUNTIF($P$2:P1133,A148)=0,$C$10,""))</f>
        <v/>
      </c>
      <c r="F148" s="31" t="str">
        <f t="shared" ca="1" si="18"/>
        <v/>
      </c>
      <c r="G148" s="32" t="str">
        <f t="shared" ca="1" si="19"/>
        <v/>
      </c>
      <c r="H148" s="77" t="str">
        <f t="shared" ca="1" si="20"/>
        <v/>
      </c>
      <c r="N148" s="163" t="str">
        <f t="shared" si="21"/>
        <v/>
      </c>
      <c r="O148" s="163" t="str">
        <f t="shared" si="22"/>
        <v/>
      </c>
    </row>
    <row r="149" spans="1:15">
      <c r="A149" s="164" t="str">
        <f t="shared" ca="1" si="16"/>
        <v/>
      </c>
      <c r="B149" s="44" t="str">
        <f ca="1">IF(COUNTIF($P$2:P1134,A149)=1,VLOOKUP(A149,J:K,2), IF(COUNTIF($P$2:P1134,A149)=0,$B$10,""))</f>
        <v/>
      </c>
      <c r="C149" s="31" t="str">
        <f t="shared" ca="1" si="23"/>
        <v/>
      </c>
      <c r="D149" s="32" t="str">
        <f t="shared" ca="1" si="17"/>
        <v/>
      </c>
      <c r="E149" s="44" t="str">
        <f ca="1">IF(COUNTIF($P$2:P1134,A149)=1,VLOOKUP(A149,L:M,2), IF(COUNTIF($P$2:P1134,A149)=0,$C$10,""))</f>
        <v/>
      </c>
      <c r="F149" s="31" t="str">
        <f t="shared" ca="1" si="18"/>
        <v/>
      </c>
      <c r="G149" s="32" t="str">
        <f t="shared" ca="1" si="19"/>
        <v/>
      </c>
      <c r="H149" s="77" t="str">
        <f t="shared" ca="1" si="20"/>
        <v/>
      </c>
      <c r="N149" s="163" t="str">
        <f t="shared" si="21"/>
        <v/>
      </c>
      <c r="O149" s="163" t="str">
        <f t="shared" si="22"/>
        <v/>
      </c>
    </row>
    <row r="150" spans="1:15">
      <c r="A150" s="164" t="str">
        <f t="shared" ca="1" si="16"/>
        <v/>
      </c>
      <c r="B150" s="44" t="str">
        <f ca="1">IF(COUNTIF($P$2:P1135,A150)=1,VLOOKUP(A150,J:K,2), IF(COUNTIF($P$2:P1135,A150)=0,$B$10,""))</f>
        <v/>
      </c>
      <c r="C150" s="31" t="str">
        <f t="shared" ca="1" si="23"/>
        <v/>
      </c>
      <c r="D150" s="32" t="str">
        <f t="shared" ca="1" si="17"/>
        <v/>
      </c>
      <c r="E150" s="44" t="str">
        <f ca="1">IF(COUNTIF($P$2:P1135,A150)=1,VLOOKUP(A150,L:M,2), IF(COUNTIF($P$2:P1135,A150)=0,$C$10,""))</f>
        <v/>
      </c>
      <c r="F150" s="31" t="str">
        <f t="shared" ca="1" si="18"/>
        <v/>
      </c>
      <c r="G150" s="32" t="str">
        <f t="shared" ca="1" si="19"/>
        <v/>
      </c>
      <c r="H150" s="77" t="str">
        <f t="shared" ca="1" si="20"/>
        <v/>
      </c>
      <c r="N150" s="163" t="str">
        <f t="shared" si="21"/>
        <v/>
      </c>
      <c r="O150" s="163" t="str">
        <f t="shared" si="22"/>
        <v/>
      </c>
    </row>
    <row r="151" spans="1:15">
      <c r="A151" s="164" t="str">
        <f t="shared" ca="1" si="16"/>
        <v/>
      </c>
      <c r="B151" s="44" t="str">
        <f ca="1">IF(COUNTIF($P$2:P1136,A151)=1,VLOOKUP(A151,J:K,2), IF(COUNTIF($P$2:P1136,A151)=0,$B$10,""))</f>
        <v/>
      </c>
      <c r="C151" s="31" t="str">
        <f t="shared" ca="1" si="23"/>
        <v/>
      </c>
      <c r="D151" s="32" t="str">
        <f t="shared" ca="1" si="17"/>
        <v/>
      </c>
      <c r="E151" s="44" t="str">
        <f ca="1">IF(COUNTIF($P$2:P1136,A151)=1,VLOOKUP(A151,L:M,2), IF(COUNTIF($P$2:P1136,A151)=0,$C$10,""))</f>
        <v/>
      </c>
      <c r="F151" s="31" t="str">
        <f t="shared" ca="1" si="18"/>
        <v/>
      </c>
      <c r="G151" s="32" t="str">
        <f t="shared" ca="1" si="19"/>
        <v/>
      </c>
      <c r="H151" s="77" t="str">
        <f t="shared" ca="1" si="20"/>
        <v/>
      </c>
      <c r="N151" s="163" t="str">
        <f t="shared" si="21"/>
        <v/>
      </c>
      <c r="O151" s="163" t="str">
        <f t="shared" si="22"/>
        <v/>
      </c>
    </row>
    <row r="152" spans="1:15">
      <c r="A152" s="164" t="str">
        <f t="shared" ref="A152:A215" ca="1" si="24">IF(AND(ISBLANK(P141), A151 = $P$1),NOW(),IF(ISBLANK(P141),"",P141))</f>
        <v/>
      </c>
      <c r="B152" s="44" t="str">
        <f ca="1">IF(COUNTIF($P$2:P1137,A152)=1,VLOOKUP(A152,J:K,2), IF(COUNTIF($P$2:P1137,A152)=0,$B$10,""))</f>
        <v/>
      </c>
      <c r="C152" s="31" t="str">
        <f t="shared" ca="1" si="23"/>
        <v/>
      </c>
      <c r="D152" s="32" t="str">
        <f t="shared" ref="D152:D215" ca="1" si="25">IF(ISERROR(B152-2),"",ROUNDUP(A152-$A$14,0)/360*$B$6*$B$5-ROUNDUP(A152-$A$14,0)/360*$B$7*$B$5*$B$14/100)</f>
        <v/>
      </c>
      <c r="E152" s="44" t="str">
        <f ca="1">IF(COUNTIF($P$2:P1137,A152)=1,VLOOKUP(A152,L:M,2), IF(COUNTIF($P$2:P1137,A152)=0,$C$10,""))</f>
        <v/>
      </c>
      <c r="F152" s="31" t="str">
        <f t="shared" ref="F152:F215" ca="1" si="26">IF(ISERROR(B152-2),"",(E152-$E$14)/100*$C$5)</f>
        <v/>
      </c>
      <c r="G152" s="32" t="str">
        <f t="shared" ref="G152:G215" ca="1" si="27">IF(ISERROR(B152-2),"",ROUNDUP(A152-$A$14,0)/360*$C$6*$C$5-ROUNDUP(A152-$A$14,0)/360*$C$7*$C$5*$E$14/100)</f>
        <v/>
      </c>
      <c r="H152" s="77" t="str">
        <f t="shared" ref="H152:H215" ca="1" si="28">IF(ISERROR(B152-2),"",(C152+D152)*$B$9-F152-G152)</f>
        <v/>
      </c>
      <c r="N152" s="163" t="str">
        <f t="shared" si="21"/>
        <v/>
      </c>
      <c r="O152" s="163" t="str">
        <f t="shared" si="22"/>
        <v/>
      </c>
    </row>
    <row r="153" spans="1:15">
      <c r="A153" s="164" t="str">
        <f t="shared" ca="1" si="24"/>
        <v/>
      </c>
      <c r="B153" s="44" t="str">
        <f ca="1">IF(COUNTIF($P$2:P1138,A153)=1,VLOOKUP(A153,J:K,2), IF(COUNTIF($P$2:P1138,A153)=0,$B$10,""))</f>
        <v/>
      </c>
      <c r="C153" s="31" t="str">
        <f t="shared" ca="1" si="23"/>
        <v/>
      </c>
      <c r="D153" s="32" t="str">
        <f t="shared" ca="1" si="25"/>
        <v/>
      </c>
      <c r="E153" s="44" t="str">
        <f ca="1">IF(COUNTIF($P$2:P1138,A153)=1,VLOOKUP(A153,L:M,2), IF(COUNTIF($P$2:P1138,A153)=0,$C$10,""))</f>
        <v/>
      </c>
      <c r="F153" s="31" t="str">
        <f t="shared" ca="1" si="26"/>
        <v/>
      </c>
      <c r="G153" s="32" t="str">
        <f t="shared" ca="1" si="27"/>
        <v/>
      </c>
      <c r="H153" s="77" t="str">
        <f t="shared" ca="1" si="28"/>
        <v/>
      </c>
      <c r="N153" s="163" t="str">
        <f t="shared" si="21"/>
        <v/>
      </c>
      <c r="O153" s="163" t="str">
        <f t="shared" si="22"/>
        <v/>
      </c>
    </row>
    <row r="154" spans="1:15">
      <c r="A154" s="164" t="str">
        <f t="shared" ca="1" si="24"/>
        <v/>
      </c>
      <c r="B154" s="44" t="str">
        <f ca="1">IF(COUNTIF($P$2:P1139,A154)=1,VLOOKUP(A154,J:K,2), IF(COUNTIF($P$2:P1139,A154)=0,$B$10,""))</f>
        <v/>
      </c>
      <c r="C154" s="31" t="str">
        <f t="shared" ca="1" si="23"/>
        <v/>
      </c>
      <c r="D154" s="32" t="str">
        <f t="shared" ca="1" si="25"/>
        <v/>
      </c>
      <c r="E154" s="44" t="str">
        <f ca="1">IF(COUNTIF($P$2:P1139,A154)=1,VLOOKUP(A154,L:M,2), IF(COUNTIF($P$2:P1139,A154)=0,$C$10,""))</f>
        <v/>
      </c>
      <c r="F154" s="31" t="str">
        <f t="shared" ca="1" si="26"/>
        <v/>
      </c>
      <c r="G154" s="32" t="str">
        <f t="shared" ca="1" si="27"/>
        <v/>
      </c>
      <c r="H154" s="77" t="str">
        <f t="shared" ca="1" si="28"/>
        <v/>
      </c>
      <c r="N154" s="163" t="str">
        <f t="shared" si="21"/>
        <v/>
      </c>
      <c r="O154" s="163" t="str">
        <f t="shared" si="22"/>
        <v/>
      </c>
    </row>
    <row r="155" spans="1:15">
      <c r="A155" s="164" t="str">
        <f t="shared" ca="1" si="24"/>
        <v/>
      </c>
      <c r="B155" s="44" t="str">
        <f ca="1">IF(COUNTIF($P$2:P1140,A155)=1,VLOOKUP(A155,J:K,2), IF(COUNTIF($P$2:P1140,A155)=0,$B$10,""))</f>
        <v/>
      </c>
      <c r="C155" s="31" t="str">
        <f t="shared" ca="1" si="23"/>
        <v/>
      </c>
      <c r="D155" s="32" t="str">
        <f t="shared" ca="1" si="25"/>
        <v/>
      </c>
      <c r="E155" s="44" t="str">
        <f ca="1">IF(COUNTIF($P$2:P1140,A155)=1,VLOOKUP(A155,L:M,2), IF(COUNTIF($P$2:P1140,A155)=0,$C$10,""))</f>
        <v/>
      </c>
      <c r="F155" s="31" t="str">
        <f t="shared" ca="1" si="26"/>
        <v/>
      </c>
      <c r="G155" s="32" t="str">
        <f t="shared" ca="1" si="27"/>
        <v/>
      </c>
      <c r="H155" s="77" t="str">
        <f t="shared" ca="1" si="28"/>
        <v/>
      </c>
      <c r="N155" s="163" t="str">
        <f t="shared" si="21"/>
        <v/>
      </c>
      <c r="O155" s="163" t="str">
        <f t="shared" si="22"/>
        <v/>
      </c>
    </row>
    <row r="156" spans="1:15">
      <c r="A156" s="164" t="str">
        <f t="shared" ca="1" si="24"/>
        <v/>
      </c>
      <c r="B156" s="44" t="str">
        <f ca="1">IF(COUNTIF($P$2:P1141,A156)=1,VLOOKUP(A156,J:K,2), IF(COUNTIF($P$2:P1141,A156)=0,$B$10,""))</f>
        <v/>
      </c>
      <c r="C156" s="31" t="str">
        <f t="shared" ca="1" si="23"/>
        <v/>
      </c>
      <c r="D156" s="32" t="str">
        <f t="shared" ca="1" si="25"/>
        <v/>
      </c>
      <c r="E156" s="44" t="str">
        <f ca="1">IF(COUNTIF($P$2:P1141,A156)=1,VLOOKUP(A156,L:M,2), IF(COUNTIF($P$2:P1141,A156)=0,$C$10,""))</f>
        <v/>
      </c>
      <c r="F156" s="31" t="str">
        <f t="shared" ca="1" si="26"/>
        <v/>
      </c>
      <c r="G156" s="32" t="str">
        <f t="shared" ca="1" si="27"/>
        <v/>
      </c>
      <c r="H156" s="77" t="str">
        <f t="shared" ca="1" si="28"/>
        <v/>
      </c>
      <c r="N156" s="163" t="str">
        <f t="shared" si="21"/>
        <v/>
      </c>
      <c r="O156" s="163" t="str">
        <f t="shared" si="22"/>
        <v/>
      </c>
    </row>
    <row r="157" spans="1:15">
      <c r="A157" s="164" t="str">
        <f t="shared" ca="1" si="24"/>
        <v/>
      </c>
      <c r="B157" s="44" t="str">
        <f ca="1">IF(COUNTIF($P$2:P1142,A157)=1,VLOOKUP(A157,J:K,2), IF(COUNTIF($P$2:P1142,A157)=0,$B$10,""))</f>
        <v/>
      </c>
      <c r="C157" s="31" t="str">
        <f t="shared" ca="1" si="23"/>
        <v/>
      </c>
      <c r="D157" s="32" t="str">
        <f t="shared" ca="1" si="25"/>
        <v/>
      </c>
      <c r="E157" s="44" t="str">
        <f ca="1">IF(COUNTIF($P$2:P1142,A157)=1,VLOOKUP(A157,L:M,2), IF(COUNTIF($P$2:P1142,A157)=0,$C$10,""))</f>
        <v/>
      </c>
      <c r="F157" s="31" t="str">
        <f t="shared" ca="1" si="26"/>
        <v/>
      </c>
      <c r="G157" s="32" t="str">
        <f t="shared" ca="1" si="27"/>
        <v/>
      </c>
      <c r="H157" s="77" t="str">
        <f t="shared" ca="1" si="28"/>
        <v/>
      </c>
      <c r="N157" s="163" t="str">
        <f t="shared" si="21"/>
        <v/>
      </c>
      <c r="O157" s="163" t="str">
        <f t="shared" si="22"/>
        <v/>
      </c>
    </row>
    <row r="158" spans="1:15">
      <c r="A158" s="164" t="str">
        <f t="shared" ca="1" si="24"/>
        <v/>
      </c>
      <c r="B158" s="44" t="str">
        <f ca="1">IF(COUNTIF($P$2:P1143,A158)=1,VLOOKUP(A158,J:K,2), IF(COUNTIF($P$2:P1143,A158)=0,$B$10,""))</f>
        <v/>
      </c>
      <c r="C158" s="31" t="str">
        <f t="shared" ca="1" si="23"/>
        <v/>
      </c>
      <c r="D158" s="32" t="str">
        <f t="shared" ca="1" si="25"/>
        <v/>
      </c>
      <c r="E158" s="44" t="str">
        <f ca="1">IF(COUNTIF($P$2:P1143,A158)=1,VLOOKUP(A158,L:M,2), IF(COUNTIF($P$2:P1143,A158)=0,$C$10,""))</f>
        <v/>
      </c>
      <c r="F158" s="31" t="str">
        <f t="shared" ca="1" si="26"/>
        <v/>
      </c>
      <c r="G158" s="32" t="str">
        <f t="shared" ca="1" si="27"/>
        <v/>
      </c>
      <c r="H158" s="77" t="str">
        <f t="shared" ca="1" si="28"/>
        <v/>
      </c>
      <c r="N158" s="163" t="str">
        <f t="shared" si="21"/>
        <v/>
      </c>
      <c r="O158" s="163" t="str">
        <f t="shared" si="22"/>
        <v/>
      </c>
    </row>
    <row r="159" spans="1:15">
      <c r="A159" s="164" t="str">
        <f t="shared" ca="1" si="24"/>
        <v/>
      </c>
      <c r="B159" s="44" t="str">
        <f ca="1">IF(COUNTIF($P$2:P1144,A159)=1,VLOOKUP(A159,J:K,2), IF(COUNTIF($P$2:P1144,A159)=0,$B$10,""))</f>
        <v/>
      </c>
      <c r="C159" s="31" t="str">
        <f t="shared" ca="1" si="23"/>
        <v/>
      </c>
      <c r="D159" s="32" t="str">
        <f t="shared" ca="1" si="25"/>
        <v/>
      </c>
      <c r="E159" s="44" t="str">
        <f ca="1">IF(COUNTIF($P$2:P1144,A159)=1,VLOOKUP(A159,L:M,2), IF(COUNTIF($P$2:P1144,A159)=0,$C$10,""))</f>
        <v/>
      </c>
      <c r="F159" s="31" t="str">
        <f t="shared" ca="1" si="26"/>
        <v/>
      </c>
      <c r="G159" s="32" t="str">
        <f t="shared" ca="1" si="27"/>
        <v/>
      </c>
      <c r="H159" s="77" t="str">
        <f t="shared" ca="1" si="28"/>
        <v/>
      </c>
      <c r="N159" s="163" t="str">
        <f t="shared" si="21"/>
        <v/>
      </c>
      <c r="O159" s="163" t="str">
        <f t="shared" si="22"/>
        <v/>
      </c>
    </row>
    <row r="160" spans="1:15">
      <c r="A160" s="164" t="str">
        <f t="shared" ca="1" si="24"/>
        <v/>
      </c>
      <c r="B160" s="44" t="str">
        <f ca="1">IF(COUNTIF($P$2:P1145,A160)=1,VLOOKUP(A160,J:K,2), IF(COUNTIF($P$2:P1145,A160)=0,$B$10,""))</f>
        <v/>
      </c>
      <c r="C160" s="31" t="str">
        <f t="shared" ca="1" si="23"/>
        <v/>
      </c>
      <c r="D160" s="32" t="str">
        <f t="shared" ca="1" si="25"/>
        <v/>
      </c>
      <c r="E160" s="44" t="str">
        <f ca="1">IF(COUNTIF($P$2:P1145,A160)=1,VLOOKUP(A160,L:M,2), IF(COUNTIF($P$2:P1145,A160)=0,$C$10,""))</f>
        <v/>
      </c>
      <c r="F160" s="31" t="str">
        <f t="shared" ca="1" si="26"/>
        <v/>
      </c>
      <c r="G160" s="32" t="str">
        <f t="shared" ca="1" si="27"/>
        <v/>
      </c>
      <c r="H160" s="77" t="str">
        <f t="shared" ca="1" si="28"/>
        <v/>
      </c>
      <c r="N160" s="163" t="str">
        <f t="shared" si="21"/>
        <v/>
      </c>
      <c r="O160" s="163" t="str">
        <f t="shared" si="22"/>
        <v/>
      </c>
    </row>
    <row r="161" spans="1:15">
      <c r="A161" s="164" t="str">
        <f t="shared" ca="1" si="24"/>
        <v/>
      </c>
      <c r="B161" s="44" t="str">
        <f ca="1">IF(COUNTIF($P$2:P1146,A161)=1,VLOOKUP(A161,J:K,2), IF(COUNTIF($P$2:P1146,A161)=0,$B$10,""))</f>
        <v/>
      </c>
      <c r="C161" s="31" t="str">
        <f t="shared" ca="1" si="23"/>
        <v/>
      </c>
      <c r="D161" s="32" t="str">
        <f t="shared" ca="1" si="25"/>
        <v/>
      </c>
      <c r="E161" s="44" t="str">
        <f ca="1">IF(COUNTIF($P$2:P1146,A161)=1,VLOOKUP(A161,L:M,2), IF(COUNTIF($P$2:P1146,A161)=0,$C$10,""))</f>
        <v/>
      </c>
      <c r="F161" s="31" t="str">
        <f t="shared" ca="1" si="26"/>
        <v/>
      </c>
      <c r="G161" s="32" t="str">
        <f t="shared" ca="1" si="27"/>
        <v/>
      </c>
      <c r="H161" s="77" t="str">
        <f t="shared" ca="1" si="28"/>
        <v/>
      </c>
      <c r="N161" s="163" t="str">
        <f t="shared" si="21"/>
        <v/>
      </c>
      <c r="O161" s="163" t="str">
        <f t="shared" si="22"/>
        <v/>
      </c>
    </row>
    <row r="162" spans="1:15">
      <c r="A162" s="164" t="str">
        <f t="shared" ca="1" si="24"/>
        <v/>
      </c>
      <c r="B162" s="44" t="str">
        <f ca="1">IF(COUNTIF($P$2:P1147,A162)=1,VLOOKUP(A162,J:K,2), IF(COUNTIF($P$2:P1147,A162)=0,$B$10,""))</f>
        <v/>
      </c>
      <c r="C162" s="31" t="str">
        <f t="shared" ca="1" si="23"/>
        <v/>
      </c>
      <c r="D162" s="32" t="str">
        <f t="shared" ca="1" si="25"/>
        <v/>
      </c>
      <c r="E162" s="44" t="str">
        <f ca="1">IF(COUNTIF($P$2:P1147,A162)=1,VLOOKUP(A162,L:M,2), IF(COUNTIF($P$2:P1147,A162)=0,$C$10,""))</f>
        <v/>
      </c>
      <c r="F162" s="31" t="str">
        <f t="shared" ca="1" si="26"/>
        <v/>
      </c>
      <c r="G162" s="32" t="str">
        <f t="shared" ca="1" si="27"/>
        <v/>
      </c>
      <c r="H162" s="77" t="str">
        <f t="shared" ca="1" si="28"/>
        <v/>
      </c>
      <c r="N162" s="163" t="str">
        <f t="shared" si="21"/>
        <v/>
      </c>
      <c r="O162" s="163" t="str">
        <f t="shared" si="22"/>
        <v/>
      </c>
    </row>
    <row r="163" spans="1:15">
      <c r="A163" s="164" t="str">
        <f t="shared" ca="1" si="24"/>
        <v/>
      </c>
      <c r="B163" s="44" t="str">
        <f ca="1">IF(COUNTIF($P$2:P1148,A163)=1,VLOOKUP(A163,J:K,2), IF(COUNTIF($P$2:P1148,A163)=0,$B$10,""))</f>
        <v/>
      </c>
      <c r="C163" s="31" t="str">
        <f t="shared" ca="1" si="23"/>
        <v/>
      </c>
      <c r="D163" s="32" t="str">
        <f t="shared" ca="1" si="25"/>
        <v/>
      </c>
      <c r="E163" s="44" t="str">
        <f ca="1">IF(COUNTIF($P$2:P1148,A163)=1,VLOOKUP(A163,L:M,2), IF(COUNTIF($P$2:P1148,A163)=0,$C$10,""))</f>
        <v/>
      </c>
      <c r="F163" s="31" t="str">
        <f t="shared" ca="1" si="26"/>
        <v/>
      </c>
      <c r="G163" s="32" t="str">
        <f t="shared" ca="1" si="27"/>
        <v/>
      </c>
      <c r="H163" s="77" t="str">
        <f t="shared" ca="1" si="28"/>
        <v/>
      </c>
      <c r="N163" s="163" t="str">
        <f t="shared" si="21"/>
        <v/>
      </c>
      <c r="O163" s="163" t="str">
        <f t="shared" si="22"/>
        <v/>
      </c>
    </row>
    <row r="164" spans="1:15">
      <c r="A164" s="164" t="str">
        <f t="shared" ca="1" si="24"/>
        <v/>
      </c>
      <c r="B164" s="44" t="str">
        <f ca="1">IF(COUNTIF($P$2:P1149,A164)=1,VLOOKUP(A164,J:K,2), IF(COUNTIF($P$2:P1149,A164)=0,$B$10,""))</f>
        <v/>
      </c>
      <c r="C164" s="31" t="str">
        <f t="shared" ca="1" si="23"/>
        <v/>
      </c>
      <c r="D164" s="32" t="str">
        <f t="shared" ca="1" si="25"/>
        <v/>
      </c>
      <c r="E164" s="44" t="str">
        <f ca="1">IF(COUNTIF($P$2:P1149,A164)=1,VLOOKUP(A164,L:M,2), IF(COUNTIF($P$2:P1149,A164)=0,$C$10,""))</f>
        <v/>
      </c>
      <c r="F164" s="31" t="str">
        <f t="shared" ca="1" si="26"/>
        <v/>
      </c>
      <c r="G164" s="32" t="str">
        <f t="shared" ca="1" si="27"/>
        <v/>
      </c>
      <c r="H164" s="77" t="str">
        <f t="shared" ca="1" si="28"/>
        <v/>
      </c>
      <c r="N164" s="163" t="str">
        <f t="shared" si="21"/>
        <v/>
      </c>
      <c r="O164" s="163" t="str">
        <f t="shared" si="22"/>
        <v/>
      </c>
    </row>
    <row r="165" spans="1:15">
      <c r="A165" s="164" t="str">
        <f t="shared" ca="1" si="24"/>
        <v/>
      </c>
      <c r="B165" s="44" t="str">
        <f ca="1">IF(COUNTIF($P$2:P1150,A165)=1,VLOOKUP(A165,J:K,2), IF(COUNTIF($P$2:P1150,A165)=0,$B$10,""))</f>
        <v/>
      </c>
      <c r="C165" s="31" t="str">
        <f t="shared" ca="1" si="23"/>
        <v/>
      </c>
      <c r="D165" s="32" t="str">
        <f t="shared" ca="1" si="25"/>
        <v/>
      </c>
      <c r="E165" s="44" t="str">
        <f ca="1">IF(COUNTIF($P$2:P1150,A165)=1,VLOOKUP(A165,L:M,2), IF(COUNTIF($P$2:P1150,A165)=0,$C$10,""))</f>
        <v/>
      </c>
      <c r="F165" s="31" t="str">
        <f t="shared" ca="1" si="26"/>
        <v/>
      </c>
      <c r="G165" s="32" t="str">
        <f t="shared" ca="1" si="27"/>
        <v/>
      </c>
      <c r="H165" s="77" t="str">
        <f t="shared" ca="1" si="28"/>
        <v/>
      </c>
      <c r="N165" s="163" t="str">
        <f t="shared" si="21"/>
        <v/>
      </c>
      <c r="O165" s="163" t="str">
        <f t="shared" si="22"/>
        <v/>
      </c>
    </row>
    <row r="166" spans="1:15">
      <c r="A166" s="164" t="str">
        <f t="shared" ca="1" si="24"/>
        <v/>
      </c>
      <c r="B166" s="44" t="str">
        <f ca="1">IF(COUNTIF($P$2:P1151,A166)=1,VLOOKUP(A166,J:K,2), IF(COUNTIF($P$2:P1151,A166)=0,$B$10,""))</f>
        <v/>
      </c>
      <c r="C166" s="31" t="str">
        <f t="shared" ca="1" si="23"/>
        <v/>
      </c>
      <c r="D166" s="32" t="str">
        <f t="shared" ca="1" si="25"/>
        <v/>
      </c>
      <c r="E166" s="44" t="str">
        <f ca="1">IF(COUNTIF($P$2:P1151,A166)=1,VLOOKUP(A166,L:M,2), IF(COUNTIF($P$2:P1151,A166)=0,$C$10,""))</f>
        <v/>
      </c>
      <c r="F166" s="31" t="str">
        <f t="shared" ca="1" si="26"/>
        <v/>
      </c>
      <c r="G166" s="32" t="str">
        <f t="shared" ca="1" si="27"/>
        <v/>
      </c>
      <c r="H166" s="77" t="str">
        <f t="shared" ca="1" si="28"/>
        <v/>
      </c>
      <c r="N166" s="163" t="str">
        <f t="shared" si="21"/>
        <v/>
      </c>
      <c r="O166" s="163" t="str">
        <f t="shared" si="22"/>
        <v/>
      </c>
    </row>
    <row r="167" spans="1:15">
      <c r="A167" s="164" t="str">
        <f t="shared" ca="1" si="24"/>
        <v/>
      </c>
      <c r="B167" s="44" t="str">
        <f ca="1">IF(COUNTIF($P$2:P1152,A167)=1,VLOOKUP(A167,J:K,2), IF(COUNTIF($P$2:P1152,A167)=0,$B$10,""))</f>
        <v/>
      </c>
      <c r="C167" s="31" t="str">
        <f t="shared" ca="1" si="23"/>
        <v/>
      </c>
      <c r="D167" s="32" t="str">
        <f t="shared" ca="1" si="25"/>
        <v/>
      </c>
      <c r="E167" s="44" t="str">
        <f ca="1">IF(COUNTIF($P$2:P1152,A167)=1,VLOOKUP(A167,L:M,2), IF(COUNTIF($P$2:P1152,A167)=0,$C$10,""))</f>
        <v/>
      </c>
      <c r="F167" s="31" t="str">
        <f t="shared" ca="1" si="26"/>
        <v/>
      </c>
      <c r="G167" s="32" t="str">
        <f t="shared" ca="1" si="27"/>
        <v/>
      </c>
      <c r="H167" s="77" t="str">
        <f t="shared" ca="1" si="28"/>
        <v/>
      </c>
      <c r="N167" s="163" t="str">
        <f t="shared" si="21"/>
        <v/>
      </c>
      <c r="O167" s="163" t="str">
        <f t="shared" si="22"/>
        <v/>
      </c>
    </row>
    <row r="168" spans="1:15">
      <c r="A168" s="164" t="str">
        <f t="shared" ca="1" si="24"/>
        <v/>
      </c>
      <c r="B168" s="44" t="str">
        <f ca="1">IF(COUNTIF($P$2:P1153,A168)=1,VLOOKUP(A168,J:K,2), IF(COUNTIF($P$2:P1153,A168)=0,$B$10,""))</f>
        <v/>
      </c>
      <c r="C168" s="31" t="str">
        <f t="shared" ca="1" si="23"/>
        <v/>
      </c>
      <c r="D168" s="32" t="str">
        <f t="shared" ca="1" si="25"/>
        <v/>
      </c>
      <c r="E168" s="44" t="str">
        <f ca="1">IF(COUNTIF($P$2:P1153,A168)=1,VLOOKUP(A168,L:M,2), IF(COUNTIF($P$2:P1153,A168)=0,$C$10,""))</f>
        <v/>
      </c>
      <c r="F168" s="31" t="str">
        <f t="shared" ca="1" si="26"/>
        <v/>
      </c>
      <c r="G168" s="32" t="str">
        <f t="shared" ca="1" si="27"/>
        <v/>
      </c>
      <c r="H168" s="77" t="str">
        <f t="shared" ca="1" si="28"/>
        <v/>
      </c>
      <c r="N168" s="163" t="str">
        <f t="shared" si="21"/>
        <v/>
      </c>
      <c r="O168" s="163" t="str">
        <f t="shared" si="22"/>
        <v/>
      </c>
    </row>
    <row r="169" spans="1:15">
      <c r="A169" s="164" t="str">
        <f t="shared" ca="1" si="24"/>
        <v/>
      </c>
      <c r="B169" s="44" t="str">
        <f ca="1">IF(COUNTIF($P$2:P1154,A169)=1,VLOOKUP(A169,J:K,2), IF(COUNTIF($P$2:P1154,A169)=0,$B$10,""))</f>
        <v/>
      </c>
      <c r="C169" s="31" t="str">
        <f t="shared" ca="1" si="23"/>
        <v/>
      </c>
      <c r="D169" s="32" t="str">
        <f t="shared" ca="1" si="25"/>
        <v/>
      </c>
      <c r="E169" s="44" t="str">
        <f ca="1">IF(COUNTIF($P$2:P1154,A169)=1,VLOOKUP(A169,L:M,2), IF(COUNTIF($P$2:P1154,A169)=0,$C$10,""))</f>
        <v/>
      </c>
      <c r="F169" s="31" t="str">
        <f t="shared" ca="1" si="26"/>
        <v/>
      </c>
      <c r="G169" s="32" t="str">
        <f t="shared" ca="1" si="27"/>
        <v/>
      </c>
      <c r="H169" s="77" t="str">
        <f t="shared" ca="1" si="28"/>
        <v/>
      </c>
      <c r="N169" s="163" t="str">
        <f t="shared" si="21"/>
        <v/>
      </c>
      <c r="O169" s="163" t="str">
        <f t="shared" si="22"/>
        <v/>
      </c>
    </row>
    <row r="170" spans="1:15">
      <c r="A170" s="164" t="str">
        <f t="shared" ca="1" si="24"/>
        <v/>
      </c>
      <c r="B170" s="44" t="str">
        <f ca="1">IF(COUNTIF($P$2:P1155,A170)=1,VLOOKUP(A170,J:K,2), IF(COUNTIF($P$2:P1155,A170)=0,$B$10,""))</f>
        <v/>
      </c>
      <c r="C170" s="31" t="str">
        <f t="shared" ca="1" si="23"/>
        <v/>
      </c>
      <c r="D170" s="32" t="str">
        <f t="shared" ca="1" si="25"/>
        <v/>
      </c>
      <c r="E170" s="44" t="str">
        <f ca="1">IF(COUNTIF($P$2:P1155,A170)=1,VLOOKUP(A170,L:M,2), IF(COUNTIF($P$2:P1155,A170)=0,$C$10,""))</f>
        <v/>
      </c>
      <c r="F170" s="31" t="str">
        <f t="shared" ca="1" si="26"/>
        <v/>
      </c>
      <c r="G170" s="32" t="str">
        <f t="shared" ca="1" si="27"/>
        <v/>
      </c>
      <c r="H170" s="77" t="str">
        <f t="shared" ca="1" si="28"/>
        <v/>
      </c>
      <c r="N170" s="163" t="str">
        <f t="shared" si="21"/>
        <v/>
      </c>
      <c r="O170" s="163" t="str">
        <f t="shared" si="22"/>
        <v/>
      </c>
    </row>
    <row r="171" spans="1:15">
      <c r="A171" s="164" t="str">
        <f t="shared" ca="1" si="24"/>
        <v/>
      </c>
      <c r="B171" s="44" t="str">
        <f ca="1">IF(COUNTIF($P$2:P1156,A171)=1,VLOOKUP(A171,J:K,2), IF(COUNTIF($P$2:P1156,A171)=0,$B$10,""))</f>
        <v/>
      </c>
      <c r="C171" s="31" t="str">
        <f t="shared" ca="1" si="23"/>
        <v/>
      </c>
      <c r="D171" s="32" t="str">
        <f t="shared" ca="1" si="25"/>
        <v/>
      </c>
      <c r="E171" s="44" t="str">
        <f ca="1">IF(COUNTIF($P$2:P1156,A171)=1,VLOOKUP(A171,L:M,2), IF(COUNTIF($P$2:P1156,A171)=0,$C$10,""))</f>
        <v/>
      </c>
      <c r="F171" s="31" t="str">
        <f t="shared" ca="1" si="26"/>
        <v/>
      </c>
      <c r="G171" s="32" t="str">
        <f t="shared" ca="1" si="27"/>
        <v/>
      </c>
      <c r="H171" s="77" t="str">
        <f t="shared" ca="1" si="28"/>
        <v/>
      </c>
      <c r="N171" s="163" t="str">
        <f t="shared" si="21"/>
        <v/>
      </c>
      <c r="O171" s="163" t="str">
        <f t="shared" si="22"/>
        <v/>
      </c>
    </row>
    <row r="172" spans="1:15">
      <c r="A172" s="164" t="str">
        <f t="shared" ca="1" si="24"/>
        <v/>
      </c>
      <c r="B172" s="44" t="str">
        <f ca="1">IF(COUNTIF($P$2:P1157,A172)=1,VLOOKUP(A172,J:K,2), IF(COUNTIF($P$2:P1157,A172)=0,$B$10,""))</f>
        <v/>
      </c>
      <c r="C172" s="31" t="str">
        <f t="shared" ca="1" si="23"/>
        <v/>
      </c>
      <c r="D172" s="32" t="str">
        <f t="shared" ca="1" si="25"/>
        <v/>
      </c>
      <c r="E172" s="44" t="str">
        <f ca="1">IF(COUNTIF($P$2:P1157,A172)=1,VLOOKUP(A172,L:M,2), IF(COUNTIF($P$2:P1157,A172)=0,$C$10,""))</f>
        <v/>
      </c>
      <c r="F172" s="31" t="str">
        <f t="shared" ca="1" si="26"/>
        <v/>
      </c>
      <c r="G172" s="32" t="str">
        <f t="shared" ca="1" si="27"/>
        <v/>
      </c>
      <c r="H172" s="77" t="str">
        <f t="shared" ca="1" si="28"/>
        <v/>
      </c>
      <c r="N172" s="163" t="str">
        <f t="shared" si="21"/>
        <v/>
      </c>
      <c r="O172" s="163" t="str">
        <f t="shared" si="22"/>
        <v/>
      </c>
    </row>
    <row r="173" spans="1:15">
      <c r="A173" s="164" t="str">
        <f t="shared" ca="1" si="24"/>
        <v/>
      </c>
      <c r="B173" s="44" t="str">
        <f ca="1">IF(COUNTIF($P$2:P1158,A173)=1,VLOOKUP(A173,J:K,2), IF(COUNTIF($P$2:P1158,A173)=0,$B$10,""))</f>
        <v/>
      </c>
      <c r="C173" s="31" t="str">
        <f t="shared" ca="1" si="23"/>
        <v/>
      </c>
      <c r="D173" s="32" t="str">
        <f t="shared" ca="1" si="25"/>
        <v/>
      </c>
      <c r="E173" s="44" t="str">
        <f ca="1">IF(COUNTIF($P$2:P1158,A173)=1,VLOOKUP(A173,L:M,2), IF(COUNTIF($P$2:P1158,A173)=0,$C$10,""))</f>
        <v/>
      </c>
      <c r="F173" s="31" t="str">
        <f t="shared" ca="1" si="26"/>
        <v/>
      </c>
      <c r="G173" s="32" t="str">
        <f t="shared" ca="1" si="27"/>
        <v/>
      </c>
      <c r="H173" s="77" t="str">
        <f t="shared" ca="1" si="28"/>
        <v/>
      </c>
      <c r="N173" s="163" t="str">
        <f t="shared" si="21"/>
        <v/>
      </c>
      <c r="O173" s="163" t="str">
        <f t="shared" si="22"/>
        <v/>
      </c>
    </row>
    <row r="174" spans="1:15">
      <c r="A174" s="164" t="str">
        <f t="shared" ca="1" si="24"/>
        <v/>
      </c>
      <c r="B174" s="44" t="str">
        <f ca="1">IF(COUNTIF($P$2:P1159,A174)=1,VLOOKUP(A174,J:K,2), IF(COUNTIF($P$2:P1159,A174)=0,$B$10,""))</f>
        <v/>
      </c>
      <c r="C174" s="31" t="str">
        <f t="shared" ca="1" si="23"/>
        <v/>
      </c>
      <c r="D174" s="32" t="str">
        <f t="shared" ca="1" si="25"/>
        <v/>
      </c>
      <c r="E174" s="44" t="str">
        <f ca="1">IF(COUNTIF($P$2:P1159,A174)=1,VLOOKUP(A174,L:M,2), IF(COUNTIF($P$2:P1159,A174)=0,$C$10,""))</f>
        <v/>
      </c>
      <c r="F174" s="31" t="str">
        <f t="shared" ca="1" si="26"/>
        <v/>
      </c>
      <c r="G174" s="32" t="str">
        <f t="shared" ca="1" si="27"/>
        <v/>
      </c>
      <c r="H174" s="77" t="str">
        <f t="shared" ca="1" si="28"/>
        <v/>
      </c>
      <c r="N174" s="163" t="str">
        <f t="shared" si="21"/>
        <v/>
      </c>
      <c r="O174" s="163" t="str">
        <f t="shared" si="22"/>
        <v/>
      </c>
    </row>
    <row r="175" spans="1:15">
      <c r="A175" s="164" t="str">
        <f t="shared" ca="1" si="24"/>
        <v/>
      </c>
      <c r="B175" s="44" t="str">
        <f ca="1">IF(COUNTIF($P$2:P1160,A175)=1,VLOOKUP(A175,J:K,2), IF(COUNTIF($P$2:P1160,A175)=0,$B$10,""))</f>
        <v/>
      </c>
      <c r="C175" s="31" t="str">
        <f t="shared" ca="1" si="23"/>
        <v/>
      </c>
      <c r="D175" s="32" t="str">
        <f t="shared" ca="1" si="25"/>
        <v/>
      </c>
      <c r="E175" s="44" t="str">
        <f ca="1">IF(COUNTIF($P$2:P1160,A175)=1,VLOOKUP(A175,L:M,2), IF(COUNTIF($P$2:P1160,A175)=0,$C$10,""))</f>
        <v/>
      </c>
      <c r="F175" s="31" t="str">
        <f t="shared" ca="1" si="26"/>
        <v/>
      </c>
      <c r="G175" s="32" t="str">
        <f t="shared" ca="1" si="27"/>
        <v/>
      </c>
      <c r="H175" s="77" t="str">
        <f t="shared" ca="1" si="28"/>
        <v/>
      </c>
      <c r="N175" s="163" t="str">
        <f t="shared" si="21"/>
        <v/>
      </c>
      <c r="O175" s="163" t="str">
        <f t="shared" si="22"/>
        <v/>
      </c>
    </row>
    <row r="176" spans="1:15">
      <c r="A176" s="164" t="str">
        <f t="shared" ca="1" si="24"/>
        <v/>
      </c>
      <c r="B176" s="44" t="str">
        <f ca="1">IF(COUNTIF($P$2:P1161,A176)=1,VLOOKUP(A176,J:K,2), IF(COUNTIF($P$2:P1161,A176)=0,$B$10,""))</f>
        <v/>
      </c>
      <c r="C176" s="31" t="str">
        <f t="shared" ca="1" si="23"/>
        <v/>
      </c>
      <c r="D176" s="32" t="str">
        <f t="shared" ca="1" si="25"/>
        <v/>
      </c>
      <c r="E176" s="44" t="str">
        <f ca="1">IF(COUNTIF($P$2:P1161,A176)=1,VLOOKUP(A176,L:M,2), IF(COUNTIF($P$2:P1161,A176)=0,$C$10,""))</f>
        <v/>
      </c>
      <c r="F176" s="31" t="str">
        <f t="shared" ca="1" si="26"/>
        <v/>
      </c>
      <c r="G176" s="32" t="str">
        <f t="shared" ca="1" si="27"/>
        <v/>
      </c>
      <c r="H176" s="77" t="str">
        <f t="shared" ca="1" si="28"/>
        <v/>
      </c>
      <c r="N176" s="163" t="str">
        <f t="shared" si="21"/>
        <v/>
      </c>
      <c r="O176" s="163" t="str">
        <f t="shared" si="22"/>
        <v/>
      </c>
    </row>
    <row r="177" spans="1:15">
      <c r="A177" s="164" t="str">
        <f t="shared" ca="1" si="24"/>
        <v/>
      </c>
      <c r="B177" s="44" t="str">
        <f ca="1">IF(COUNTIF($P$2:P1162,A177)=1,VLOOKUP(A177,J:K,2), IF(COUNTIF($P$2:P1162,A177)=0,$B$10,""))</f>
        <v/>
      </c>
      <c r="C177" s="31" t="str">
        <f t="shared" ca="1" si="23"/>
        <v/>
      </c>
      <c r="D177" s="32" t="str">
        <f t="shared" ca="1" si="25"/>
        <v/>
      </c>
      <c r="E177" s="44" t="str">
        <f ca="1">IF(COUNTIF($P$2:P1162,A177)=1,VLOOKUP(A177,L:M,2), IF(COUNTIF($P$2:P1162,A177)=0,$C$10,""))</f>
        <v/>
      </c>
      <c r="F177" s="31" t="str">
        <f t="shared" ca="1" si="26"/>
        <v/>
      </c>
      <c r="G177" s="32" t="str">
        <f t="shared" ca="1" si="27"/>
        <v/>
      </c>
      <c r="H177" s="77" t="str">
        <f t="shared" ca="1" si="28"/>
        <v/>
      </c>
      <c r="N177" s="163" t="str">
        <f t="shared" si="21"/>
        <v/>
      </c>
      <c r="O177" s="163" t="str">
        <f t="shared" si="22"/>
        <v/>
      </c>
    </row>
    <row r="178" spans="1:15">
      <c r="A178" s="164" t="str">
        <f t="shared" ca="1" si="24"/>
        <v/>
      </c>
      <c r="B178" s="44" t="str">
        <f ca="1">IF(COUNTIF($P$2:P1163,A178)=1,VLOOKUP(A178,J:K,2), IF(COUNTIF($P$2:P1163,A178)=0,$B$10,""))</f>
        <v/>
      </c>
      <c r="C178" s="31" t="str">
        <f t="shared" ca="1" si="23"/>
        <v/>
      </c>
      <c r="D178" s="32" t="str">
        <f t="shared" ca="1" si="25"/>
        <v/>
      </c>
      <c r="E178" s="44" t="str">
        <f ca="1">IF(COUNTIF($P$2:P1163,A178)=1,VLOOKUP(A178,L:M,2), IF(COUNTIF($P$2:P1163,A178)=0,$C$10,""))</f>
        <v/>
      </c>
      <c r="F178" s="31" t="str">
        <f t="shared" ca="1" si="26"/>
        <v/>
      </c>
      <c r="G178" s="32" t="str">
        <f t="shared" ca="1" si="27"/>
        <v/>
      </c>
      <c r="H178" s="77" t="str">
        <f t="shared" ca="1" si="28"/>
        <v/>
      </c>
      <c r="N178" s="163" t="str">
        <f t="shared" si="21"/>
        <v/>
      </c>
      <c r="O178" s="163" t="str">
        <f t="shared" si="22"/>
        <v/>
      </c>
    </row>
    <row r="179" spans="1:15">
      <c r="A179" s="164" t="str">
        <f t="shared" ca="1" si="24"/>
        <v/>
      </c>
      <c r="B179" s="44" t="str">
        <f ca="1">IF(COUNTIF($P$2:P1164,A179)=1,VLOOKUP(A179,J:K,2), IF(COUNTIF($P$2:P1164,A179)=0,$B$10,""))</f>
        <v/>
      </c>
      <c r="C179" s="31" t="str">
        <f t="shared" ca="1" si="23"/>
        <v/>
      </c>
      <c r="D179" s="32" t="str">
        <f t="shared" ca="1" si="25"/>
        <v/>
      </c>
      <c r="E179" s="44" t="str">
        <f ca="1">IF(COUNTIF($P$2:P1164,A179)=1,VLOOKUP(A179,L:M,2), IF(COUNTIF($P$2:P1164,A179)=0,$C$10,""))</f>
        <v/>
      </c>
      <c r="F179" s="31" t="str">
        <f t="shared" ca="1" si="26"/>
        <v/>
      </c>
      <c r="G179" s="32" t="str">
        <f t="shared" ca="1" si="27"/>
        <v/>
      </c>
      <c r="H179" s="77" t="str">
        <f t="shared" ca="1" si="28"/>
        <v/>
      </c>
      <c r="N179" s="163" t="str">
        <f t="shared" si="21"/>
        <v/>
      </c>
      <c r="O179" s="163" t="str">
        <f t="shared" si="22"/>
        <v/>
      </c>
    </row>
    <row r="180" spans="1:15">
      <c r="A180" s="164" t="str">
        <f t="shared" ca="1" si="24"/>
        <v/>
      </c>
      <c r="B180" s="44" t="str">
        <f ca="1">IF(COUNTIF($P$2:P1165,A180)=1,VLOOKUP(A180,J:K,2), IF(COUNTIF($P$2:P1165,A180)=0,$B$10,""))</f>
        <v/>
      </c>
      <c r="C180" s="31" t="str">
        <f t="shared" ca="1" si="23"/>
        <v/>
      </c>
      <c r="D180" s="32" t="str">
        <f t="shared" ca="1" si="25"/>
        <v/>
      </c>
      <c r="E180" s="44" t="str">
        <f ca="1">IF(COUNTIF($P$2:P1165,A180)=1,VLOOKUP(A180,L:M,2), IF(COUNTIF($P$2:P1165,A180)=0,$C$10,""))</f>
        <v/>
      </c>
      <c r="F180" s="31" t="str">
        <f t="shared" ca="1" si="26"/>
        <v/>
      </c>
      <c r="G180" s="32" t="str">
        <f t="shared" ca="1" si="27"/>
        <v/>
      </c>
      <c r="H180" s="77" t="str">
        <f t="shared" ca="1" si="28"/>
        <v/>
      </c>
      <c r="N180" s="163" t="str">
        <f t="shared" si="21"/>
        <v/>
      </c>
      <c r="O180" s="163" t="str">
        <f t="shared" si="22"/>
        <v/>
      </c>
    </row>
    <row r="181" spans="1:15">
      <c r="A181" s="164" t="str">
        <f t="shared" ca="1" si="24"/>
        <v/>
      </c>
      <c r="B181" s="44" t="str">
        <f ca="1">IF(COUNTIF($P$2:P1166,A181)=1,VLOOKUP(A181,J:K,2), IF(COUNTIF($P$2:P1166,A181)=0,$B$10,""))</f>
        <v/>
      </c>
      <c r="C181" s="31" t="str">
        <f t="shared" ca="1" si="23"/>
        <v/>
      </c>
      <c r="D181" s="32" t="str">
        <f t="shared" ca="1" si="25"/>
        <v/>
      </c>
      <c r="E181" s="44" t="str">
        <f ca="1">IF(COUNTIF($P$2:P1166,A181)=1,VLOOKUP(A181,L:M,2), IF(COUNTIF($P$2:P1166,A181)=0,$C$10,""))</f>
        <v/>
      </c>
      <c r="F181" s="31" t="str">
        <f t="shared" ca="1" si="26"/>
        <v/>
      </c>
      <c r="G181" s="32" t="str">
        <f t="shared" ca="1" si="27"/>
        <v/>
      </c>
      <c r="H181" s="77" t="str">
        <f t="shared" ca="1" si="28"/>
        <v/>
      </c>
      <c r="N181" s="163" t="str">
        <f t="shared" si="21"/>
        <v/>
      </c>
      <c r="O181" s="163" t="str">
        <f t="shared" si="22"/>
        <v/>
      </c>
    </row>
    <row r="182" spans="1:15">
      <c r="A182" s="164" t="str">
        <f t="shared" ca="1" si="24"/>
        <v/>
      </c>
      <c r="B182" s="44" t="str">
        <f ca="1">IF(COUNTIF($P$2:P1167,A182)=1,VLOOKUP(A182,J:K,2), IF(COUNTIF($P$2:P1167,A182)=0,$B$10,""))</f>
        <v/>
      </c>
      <c r="C182" s="31" t="str">
        <f t="shared" ca="1" si="23"/>
        <v/>
      </c>
      <c r="D182" s="32" t="str">
        <f t="shared" ca="1" si="25"/>
        <v/>
      </c>
      <c r="E182" s="44" t="str">
        <f ca="1">IF(COUNTIF($P$2:P1167,A182)=1,VLOOKUP(A182,L:M,2), IF(COUNTIF($P$2:P1167,A182)=0,$C$10,""))</f>
        <v/>
      </c>
      <c r="F182" s="31" t="str">
        <f t="shared" ca="1" si="26"/>
        <v/>
      </c>
      <c r="G182" s="32" t="str">
        <f t="shared" ca="1" si="27"/>
        <v/>
      </c>
      <c r="H182" s="77" t="str">
        <f t="shared" ca="1" si="28"/>
        <v/>
      </c>
      <c r="N182" s="163" t="str">
        <f t="shared" si="21"/>
        <v/>
      </c>
      <c r="O182" s="163" t="str">
        <f t="shared" si="22"/>
        <v/>
      </c>
    </row>
    <row r="183" spans="1:15">
      <c r="A183" s="164" t="str">
        <f t="shared" ca="1" si="24"/>
        <v/>
      </c>
      <c r="B183" s="44" t="str">
        <f ca="1">IF(COUNTIF($P$2:P1168,A183)=1,VLOOKUP(A183,J:K,2), IF(COUNTIF($P$2:P1168,A183)=0,$B$10,""))</f>
        <v/>
      </c>
      <c r="C183" s="31" t="str">
        <f t="shared" ca="1" si="23"/>
        <v/>
      </c>
      <c r="D183" s="32" t="str">
        <f t="shared" ca="1" si="25"/>
        <v/>
      </c>
      <c r="E183" s="44" t="str">
        <f ca="1">IF(COUNTIF($P$2:P1168,A183)=1,VLOOKUP(A183,L:M,2), IF(COUNTIF($P$2:P1168,A183)=0,$C$10,""))</f>
        <v/>
      </c>
      <c r="F183" s="31" t="str">
        <f t="shared" ca="1" si="26"/>
        <v/>
      </c>
      <c r="G183" s="32" t="str">
        <f t="shared" ca="1" si="27"/>
        <v/>
      </c>
      <c r="H183" s="77" t="str">
        <f t="shared" ca="1" si="28"/>
        <v/>
      </c>
      <c r="N183" s="163" t="str">
        <f t="shared" si="21"/>
        <v/>
      </c>
      <c r="O183" s="163" t="str">
        <f t="shared" si="22"/>
        <v/>
      </c>
    </row>
    <row r="184" spans="1:15">
      <c r="A184" s="164" t="str">
        <f t="shared" ca="1" si="24"/>
        <v/>
      </c>
      <c r="B184" s="44" t="str">
        <f ca="1">IF(COUNTIF($P$2:P1169,A184)=1,VLOOKUP(A184,J:K,2), IF(COUNTIF($P$2:P1169,A184)=0,$B$10,""))</f>
        <v/>
      </c>
      <c r="C184" s="31" t="str">
        <f t="shared" ca="1" si="23"/>
        <v/>
      </c>
      <c r="D184" s="32" t="str">
        <f t="shared" ca="1" si="25"/>
        <v/>
      </c>
      <c r="E184" s="44" t="str">
        <f ca="1">IF(COUNTIF($P$2:P1169,A184)=1,VLOOKUP(A184,L:M,2), IF(COUNTIF($P$2:P1169,A184)=0,$C$10,""))</f>
        <v/>
      </c>
      <c r="F184" s="31" t="str">
        <f t="shared" ca="1" si="26"/>
        <v/>
      </c>
      <c r="G184" s="32" t="str">
        <f t="shared" ca="1" si="27"/>
        <v/>
      </c>
      <c r="H184" s="77" t="str">
        <f t="shared" ca="1" si="28"/>
        <v/>
      </c>
      <c r="N184" s="163" t="str">
        <f t="shared" si="21"/>
        <v/>
      </c>
      <c r="O184" s="163" t="str">
        <f t="shared" si="22"/>
        <v/>
      </c>
    </row>
    <row r="185" spans="1:15">
      <c r="A185" s="164" t="str">
        <f t="shared" ca="1" si="24"/>
        <v/>
      </c>
      <c r="B185" s="44" t="str">
        <f ca="1">IF(COUNTIF($P$2:P1170,A185)=1,VLOOKUP(A185,J:K,2), IF(COUNTIF($P$2:P1170,A185)=0,$B$10,""))</f>
        <v/>
      </c>
      <c r="C185" s="31" t="str">
        <f t="shared" ca="1" si="23"/>
        <v/>
      </c>
      <c r="D185" s="32" t="str">
        <f t="shared" ca="1" si="25"/>
        <v/>
      </c>
      <c r="E185" s="44" t="str">
        <f ca="1">IF(COUNTIF($P$2:P1170,A185)=1,VLOOKUP(A185,L:M,2), IF(COUNTIF($P$2:P1170,A185)=0,$C$10,""))</f>
        <v/>
      </c>
      <c r="F185" s="31" t="str">
        <f t="shared" ca="1" si="26"/>
        <v/>
      </c>
      <c r="G185" s="32" t="str">
        <f t="shared" ca="1" si="27"/>
        <v/>
      </c>
      <c r="H185" s="77" t="str">
        <f t="shared" ca="1" si="28"/>
        <v/>
      </c>
      <c r="N185" s="163" t="str">
        <f t="shared" si="21"/>
        <v/>
      </c>
      <c r="O185" s="163" t="str">
        <f t="shared" si="22"/>
        <v/>
      </c>
    </row>
    <row r="186" spans="1:15">
      <c r="A186" s="164" t="str">
        <f t="shared" ca="1" si="24"/>
        <v/>
      </c>
      <c r="B186" s="44" t="str">
        <f ca="1">IF(COUNTIF($P$2:P1171,A186)=1,VLOOKUP(A186,J:K,2), IF(COUNTIF($P$2:P1171,A186)=0,$B$10,""))</f>
        <v/>
      </c>
      <c r="C186" s="31" t="str">
        <f t="shared" ca="1" si="23"/>
        <v/>
      </c>
      <c r="D186" s="32" t="str">
        <f t="shared" ca="1" si="25"/>
        <v/>
      </c>
      <c r="E186" s="44" t="str">
        <f ca="1">IF(COUNTIF($P$2:P1171,A186)=1,VLOOKUP(A186,L:M,2), IF(COUNTIF($P$2:P1171,A186)=0,$C$10,""))</f>
        <v/>
      </c>
      <c r="F186" s="31" t="str">
        <f t="shared" ca="1" si="26"/>
        <v/>
      </c>
      <c r="G186" s="32" t="str">
        <f t="shared" ca="1" si="27"/>
        <v/>
      </c>
      <c r="H186" s="77" t="str">
        <f t="shared" ca="1" si="28"/>
        <v/>
      </c>
      <c r="N186" s="163" t="str">
        <f t="shared" si="21"/>
        <v/>
      </c>
      <c r="O186" s="163" t="str">
        <f t="shared" si="22"/>
        <v/>
      </c>
    </row>
    <row r="187" spans="1:15">
      <c r="A187" s="164" t="str">
        <f t="shared" ca="1" si="24"/>
        <v/>
      </c>
      <c r="B187" s="44" t="str">
        <f ca="1">IF(COUNTIF($P$2:P1172,A187)=1,VLOOKUP(A187,J:K,2), IF(COUNTIF($P$2:P1172,A187)=0,$B$10,""))</f>
        <v/>
      </c>
      <c r="C187" s="31" t="str">
        <f t="shared" ca="1" si="23"/>
        <v/>
      </c>
      <c r="D187" s="32" t="str">
        <f t="shared" ca="1" si="25"/>
        <v/>
      </c>
      <c r="E187" s="44" t="str">
        <f ca="1">IF(COUNTIF($P$2:P1172,A187)=1,VLOOKUP(A187,L:M,2), IF(COUNTIF($P$2:P1172,A187)=0,$C$10,""))</f>
        <v/>
      </c>
      <c r="F187" s="31" t="str">
        <f t="shared" ca="1" si="26"/>
        <v/>
      </c>
      <c r="G187" s="32" t="str">
        <f t="shared" ca="1" si="27"/>
        <v/>
      </c>
      <c r="H187" s="77" t="str">
        <f t="shared" ca="1" si="28"/>
        <v/>
      </c>
      <c r="N187" s="163" t="str">
        <f t="shared" si="21"/>
        <v/>
      </c>
      <c r="O187" s="163" t="str">
        <f t="shared" si="22"/>
        <v/>
      </c>
    </row>
    <row r="188" spans="1:15">
      <c r="A188" s="164" t="str">
        <f t="shared" ca="1" si="24"/>
        <v/>
      </c>
      <c r="B188" s="44" t="str">
        <f ca="1">IF(COUNTIF($P$2:P1173,A188)=1,VLOOKUP(A188,J:K,2), IF(COUNTIF($P$2:P1173,A188)=0,$B$10,""))</f>
        <v/>
      </c>
      <c r="C188" s="31" t="str">
        <f t="shared" ca="1" si="23"/>
        <v/>
      </c>
      <c r="D188" s="32" t="str">
        <f t="shared" ca="1" si="25"/>
        <v/>
      </c>
      <c r="E188" s="44" t="str">
        <f ca="1">IF(COUNTIF($P$2:P1173,A188)=1,VLOOKUP(A188,L:M,2), IF(COUNTIF($P$2:P1173,A188)=0,$C$10,""))</f>
        <v/>
      </c>
      <c r="F188" s="31" t="str">
        <f t="shared" ca="1" si="26"/>
        <v/>
      </c>
      <c r="G188" s="32" t="str">
        <f t="shared" ca="1" si="27"/>
        <v/>
      </c>
      <c r="H188" s="77" t="str">
        <f t="shared" ca="1" si="28"/>
        <v/>
      </c>
      <c r="N188" s="163" t="str">
        <f t="shared" si="21"/>
        <v/>
      </c>
      <c r="O188" s="163" t="str">
        <f t="shared" si="22"/>
        <v/>
      </c>
    </row>
    <row r="189" spans="1:15">
      <c r="A189" s="164" t="str">
        <f t="shared" ca="1" si="24"/>
        <v/>
      </c>
      <c r="B189" s="44" t="str">
        <f ca="1">IF(COUNTIF($P$2:P1174,A189)=1,VLOOKUP(A189,J:K,2), IF(COUNTIF($P$2:P1174,A189)=0,$B$10,""))</f>
        <v/>
      </c>
      <c r="C189" s="31" t="str">
        <f t="shared" ca="1" si="23"/>
        <v/>
      </c>
      <c r="D189" s="32" t="str">
        <f t="shared" ca="1" si="25"/>
        <v/>
      </c>
      <c r="E189" s="44" t="str">
        <f ca="1">IF(COUNTIF($P$2:P1174,A189)=1,VLOOKUP(A189,L:M,2), IF(COUNTIF($P$2:P1174,A189)=0,$C$10,""))</f>
        <v/>
      </c>
      <c r="F189" s="31" t="str">
        <f t="shared" ca="1" si="26"/>
        <v/>
      </c>
      <c r="G189" s="32" t="str">
        <f t="shared" ca="1" si="27"/>
        <v/>
      </c>
      <c r="H189" s="77" t="str">
        <f t="shared" ca="1" si="28"/>
        <v/>
      </c>
      <c r="N189" s="163" t="str">
        <f t="shared" si="21"/>
        <v/>
      </c>
      <c r="O189" s="163" t="str">
        <f t="shared" si="22"/>
        <v/>
      </c>
    </row>
    <row r="190" spans="1:15">
      <c r="A190" s="164" t="str">
        <f t="shared" ca="1" si="24"/>
        <v/>
      </c>
      <c r="B190" s="44" t="str">
        <f ca="1">IF(COUNTIF($P$2:P1175,A190)=1,VLOOKUP(A190,J:K,2), IF(COUNTIF($P$2:P1175,A190)=0,$B$10,""))</f>
        <v/>
      </c>
      <c r="C190" s="31" t="str">
        <f t="shared" ca="1" si="23"/>
        <v/>
      </c>
      <c r="D190" s="32" t="str">
        <f t="shared" ca="1" si="25"/>
        <v/>
      </c>
      <c r="E190" s="44" t="str">
        <f ca="1">IF(COUNTIF($P$2:P1175,A190)=1,VLOOKUP(A190,L:M,2), IF(COUNTIF($P$2:P1175,A190)=0,$C$10,""))</f>
        <v/>
      </c>
      <c r="F190" s="31" t="str">
        <f t="shared" ca="1" si="26"/>
        <v/>
      </c>
      <c r="G190" s="32" t="str">
        <f t="shared" ca="1" si="27"/>
        <v/>
      </c>
      <c r="H190" s="77" t="str">
        <f t="shared" ca="1" si="28"/>
        <v/>
      </c>
      <c r="N190" s="163" t="str">
        <f t="shared" si="21"/>
        <v/>
      </c>
      <c r="O190" s="163" t="str">
        <f t="shared" si="22"/>
        <v/>
      </c>
    </row>
    <row r="191" spans="1:15">
      <c r="A191" s="164" t="str">
        <f t="shared" ca="1" si="24"/>
        <v/>
      </c>
      <c r="B191" s="44" t="str">
        <f ca="1">IF(COUNTIF($P$2:P1176,A191)=1,VLOOKUP(A191,J:K,2), IF(COUNTIF($P$2:P1176,A191)=0,$B$10,""))</f>
        <v/>
      </c>
      <c r="C191" s="31" t="str">
        <f t="shared" ca="1" si="23"/>
        <v/>
      </c>
      <c r="D191" s="32" t="str">
        <f t="shared" ca="1" si="25"/>
        <v/>
      </c>
      <c r="E191" s="44" t="str">
        <f ca="1">IF(COUNTIF($P$2:P1176,A191)=1,VLOOKUP(A191,L:M,2), IF(COUNTIF($P$2:P1176,A191)=0,$C$10,""))</f>
        <v/>
      </c>
      <c r="F191" s="31" t="str">
        <f t="shared" ca="1" si="26"/>
        <v/>
      </c>
      <c r="G191" s="32" t="str">
        <f t="shared" ca="1" si="27"/>
        <v/>
      </c>
      <c r="H191" s="77" t="str">
        <f t="shared" ca="1" si="28"/>
        <v/>
      </c>
      <c r="N191" s="163" t="str">
        <f t="shared" si="21"/>
        <v/>
      </c>
      <c r="O191" s="163" t="str">
        <f t="shared" si="22"/>
        <v/>
      </c>
    </row>
    <row r="192" spans="1:15">
      <c r="A192" s="164" t="str">
        <f t="shared" ca="1" si="24"/>
        <v/>
      </c>
      <c r="B192" s="44" t="str">
        <f ca="1">IF(COUNTIF($P$2:P1177,A192)=1,VLOOKUP(A192,J:K,2), IF(COUNTIF($P$2:P1177,A192)=0,$B$10,""))</f>
        <v/>
      </c>
      <c r="C192" s="31" t="str">
        <f t="shared" ca="1" si="23"/>
        <v/>
      </c>
      <c r="D192" s="32" t="str">
        <f t="shared" ca="1" si="25"/>
        <v/>
      </c>
      <c r="E192" s="44" t="str">
        <f ca="1">IF(COUNTIF($P$2:P1177,A192)=1,VLOOKUP(A192,L:M,2), IF(COUNTIF($P$2:P1177,A192)=0,$C$10,""))</f>
        <v/>
      </c>
      <c r="F192" s="31" t="str">
        <f t="shared" ca="1" si="26"/>
        <v/>
      </c>
      <c r="G192" s="32" t="str">
        <f t="shared" ca="1" si="27"/>
        <v/>
      </c>
      <c r="H192" s="77" t="str">
        <f t="shared" ca="1" si="28"/>
        <v/>
      </c>
      <c r="N192" s="163" t="str">
        <f t="shared" si="21"/>
        <v/>
      </c>
      <c r="O192" s="163" t="str">
        <f t="shared" si="22"/>
        <v/>
      </c>
    </row>
    <row r="193" spans="1:15">
      <c r="A193" s="164" t="str">
        <f t="shared" ca="1" si="24"/>
        <v/>
      </c>
      <c r="B193" s="44" t="str">
        <f ca="1">IF(COUNTIF($P$2:P1178,A193)=1,VLOOKUP(A193,J:K,2), IF(COUNTIF($P$2:P1178,A193)=0,$B$10,""))</f>
        <v/>
      </c>
      <c r="C193" s="31" t="str">
        <f t="shared" ca="1" si="23"/>
        <v/>
      </c>
      <c r="D193" s="32" t="str">
        <f t="shared" ca="1" si="25"/>
        <v/>
      </c>
      <c r="E193" s="44" t="str">
        <f ca="1">IF(COUNTIF($P$2:P1178,A193)=1,VLOOKUP(A193,L:M,2), IF(COUNTIF($P$2:P1178,A193)=0,$C$10,""))</f>
        <v/>
      </c>
      <c r="F193" s="31" t="str">
        <f t="shared" ca="1" si="26"/>
        <v/>
      </c>
      <c r="G193" s="32" t="str">
        <f t="shared" ca="1" si="27"/>
        <v/>
      </c>
      <c r="H193" s="77" t="str">
        <f t="shared" ca="1" si="28"/>
        <v/>
      </c>
      <c r="N193" s="163" t="str">
        <f t="shared" si="21"/>
        <v/>
      </c>
      <c r="O193" s="163" t="str">
        <f t="shared" si="22"/>
        <v/>
      </c>
    </row>
    <row r="194" spans="1:15">
      <c r="A194" s="164" t="str">
        <f t="shared" ca="1" si="24"/>
        <v/>
      </c>
      <c r="B194" s="44" t="str">
        <f ca="1">IF(COUNTIF($P$2:P1179,A194)=1,VLOOKUP(A194,J:K,2), IF(COUNTIF($P$2:P1179,A194)=0,$B$10,""))</f>
        <v/>
      </c>
      <c r="C194" s="31" t="str">
        <f t="shared" ca="1" si="23"/>
        <v/>
      </c>
      <c r="D194" s="32" t="str">
        <f t="shared" ca="1" si="25"/>
        <v/>
      </c>
      <c r="E194" s="44" t="str">
        <f ca="1">IF(COUNTIF($P$2:P1179,A194)=1,VLOOKUP(A194,L:M,2), IF(COUNTIF($P$2:P1179,A194)=0,$C$10,""))</f>
        <v/>
      </c>
      <c r="F194" s="31" t="str">
        <f t="shared" ca="1" si="26"/>
        <v/>
      </c>
      <c r="G194" s="32" t="str">
        <f t="shared" ca="1" si="27"/>
        <v/>
      </c>
      <c r="H194" s="77" t="str">
        <f t="shared" ca="1" si="28"/>
        <v/>
      </c>
      <c r="N194" s="163" t="str">
        <f t="shared" si="21"/>
        <v/>
      </c>
      <c r="O194" s="163" t="str">
        <f t="shared" si="22"/>
        <v/>
      </c>
    </row>
    <row r="195" spans="1:15">
      <c r="A195" s="164" t="str">
        <f t="shared" ca="1" si="24"/>
        <v/>
      </c>
      <c r="B195" s="44" t="str">
        <f ca="1">IF(COUNTIF($P$2:P1180,A195)=1,VLOOKUP(A195,J:K,2), IF(COUNTIF($P$2:P1180,A195)=0,$B$10,""))</f>
        <v/>
      </c>
      <c r="C195" s="31" t="str">
        <f t="shared" ca="1" si="23"/>
        <v/>
      </c>
      <c r="D195" s="32" t="str">
        <f t="shared" ca="1" si="25"/>
        <v/>
      </c>
      <c r="E195" s="44" t="str">
        <f ca="1">IF(COUNTIF($P$2:P1180,A195)=1,VLOOKUP(A195,L:M,2), IF(COUNTIF($P$2:P1180,A195)=0,$C$10,""))</f>
        <v/>
      </c>
      <c r="F195" s="31" t="str">
        <f t="shared" ca="1" si="26"/>
        <v/>
      </c>
      <c r="G195" s="32" t="str">
        <f t="shared" ca="1" si="27"/>
        <v/>
      </c>
      <c r="H195" s="77" t="str">
        <f t="shared" ca="1" si="28"/>
        <v/>
      </c>
      <c r="N195" s="163" t="str">
        <f t="shared" si="21"/>
        <v/>
      </c>
      <c r="O195" s="163" t="str">
        <f t="shared" si="22"/>
        <v/>
      </c>
    </row>
    <row r="196" spans="1:15">
      <c r="A196" s="164" t="str">
        <f t="shared" ca="1" si="24"/>
        <v/>
      </c>
      <c r="B196" s="44" t="str">
        <f ca="1">IF(COUNTIF($P$2:P1181,A196)=1,VLOOKUP(A196,J:K,2), IF(COUNTIF($P$2:P1181,A196)=0,$B$10,""))</f>
        <v/>
      </c>
      <c r="C196" s="31" t="str">
        <f t="shared" ca="1" si="23"/>
        <v/>
      </c>
      <c r="D196" s="32" t="str">
        <f t="shared" ca="1" si="25"/>
        <v/>
      </c>
      <c r="E196" s="44" t="str">
        <f ca="1">IF(COUNTIF($P$2:P1181,A196)=1,VLOOKUP(A196,L:M,2), IF(COUNTIF($P$2:P1181,A196)=0,$C$10,""))</f>
        <v/>
      </c>
      <c r="F196" s="31" t="str">
        <f t="shared" ca="1" si="26"/>
        <v/>
      </c>
      <c r="G196" s="32" t="str">
        <f t="shared" ca="1" si="27"/>
        <v/>
      </c>
      <c r="H196" s="77" t="str">
        <f t="shared" ca="1" si="28"/>
        <v/>
      </c>
      <c r="N196" s="163" t="str">
        <f t="shared" ref="N196:N259" si="29">IF(COUNTIF(L:L,J196),J196,"")</f>
        <v/>
      </c>
      <c r="O196" s="163" t="str">
        <f t="shared" ref="O196:O259" si="30">IF(N196&gt;$A$14,N196,"")</f>
        <v/>
      </c>
    </row>
    <row r="197" spans="1:15">
      <c r="A197" s="164" t="str">
        <f t="shared" ca="1" si="24"/>
        <v/>
      </c>
      <c r="B197" s="44" t="str">
        <f ca="1">IF(COUNTIF($P$2:P1182,A197)=1,VLOOKUP(A197,J:K,2), IF(COUNTIF($P$2:P1182,A197)=0,$B$10,""))</f>
        <v/>
      </c>
      <c r="C197" s="31" t="str">
        <f t="shared" ca="1" si="23"/>
        <v/>
      </c>
      <c r="D197" s="32" t="str">
        <f t="shared" ca="1" si="25"/>
        <v/>
      </c>
      <c r="E197" s="44" t="str">
        <f ca="1">IF(COUNTIF($P$2:P1182,A197)=1,VLOOKUP(A197,L:M,2), IF(COUNTIF($P$2:P1182,A197)=0,$C$10,""))</f>
        <v/>
      </c>
      <c r="F197" s="31" t="str">
        <f t="shared" ca="1" si="26"/>
        <v/>
      </c>
      <c r="G197" s="32" t="str">
        <f t="shared" ca="1" si="27"/>
        <v/>
      </c>
      <c r="H197" s="77" t="str">
        <f t="shared" ca="1" si="28"/>
        <v/>
      </c>
      <c r="N197" s="163" t="str">
        <f t="shared" si="29"/>
        <v/>
      </c>
      <c r="O197" s="163" t="str">
        <f t="shared" si="30"/>
        <v/>
      </c>
    </row>
    <row r="198" spans="1:15">
      <c r="A198" s="164" t="str">
        <f t="shared" ca="1" si="24"/>
        <v/>
      </c>
      <c r="B198" s="44" t="str">
        <f ca="1">IF(COUNTIF($P$2:P1183,A198)=1,VLOOKUP(A198,J:K,2), IF(COUNTIF($P$2:P1183,A198)=0,$B$10,""))</f>
        <v/>
      </c>
      <c r="C198" s="31" t="str">
        <f t="shared" ca="1" si="23"/>
        <v/>
      </c>
      <c r="D198" s="32" t="str">
        <f t="shared" ca="1" si="25"/>
        <v/>
      </c>
      <c r="E198" s="44" t="str">
        <f ca="1">IF(COUNTIF($P$2:P1183,A198)=1,VLOOKUP(A198,L:M,2), IF(COUNTIF($P$2:P1183,A198)=0,$C$10,""))</f>
        <v/>
      </c>
      <c r="F198" s="31" t="str">
        <f t="shared" ca="1" si="26"/>
        <v/>
      </c>
      <c r="G198" s="32" t="str">
        <f t="shared" ca="1" si="27"/>
        <v/>
      </c>
      <c r="H198" s="77" t="str">
        <f t="shared" ca="1" si="28"/>
        <v/>
      </c>
      <c r="N198" s="163" t="str">
        <f t="shared" si="29"/>
        <v/>
      </c>
      <c r="O198" s="163" t="str">
        <f t="shared" si="30"/>
        <v/>
      </c>
    </row>
    <row r="199" spans="1:15">
      <c r="A199" s="164" t="str">
        <f t="shared" ca="1" si="24"/>
        <v/>
      </c>
      <c r="B199" s="44" t="str">
        <f ca="1">IF(COUNTIF($P$2:P1184,A199)=1,VLOOKUP(A199,J:K,2), IF(COUNTIF($P$2:P1184,A199)=0,$B$10,""))</f>
        <v/>
      </c>
      <c r="C199" s="31" t="str">
        <f t="shared" ca="1" si="23"/>
        <v/>
      </c>
      <c r="D199" s="32" t="str">
        <f t="shared" ca="1" si="25"/>
        <v/>
      </c>
      <c r="E199" s="44" t="str">
        <f ca="1">IF(COUNTIF($P$2:P1184,A199)=1,VLOOKUP(A199,L:M,2), IF(COUNTIF($P$2:P1184,A199)=0,$C$10,""))</f>
        <v/>
      </c>
      <c r="F199" s="31" t="str">
        <f t="shared" ca="1" si="26"/>
        <v/>
      </c>
      <c r="G199" s="32" t="str">
        <f t="shared" ca="1" si="27"/>
        <v/>
      </c>
      <c r="H199" s="77" t="str">
        <f t="shared" ca="1" si="28"/>
        <v/>
      </c>
      <c r="N199" s="163" t="str">
        <f t="shared" si="29"/>
        <v/>
      </c>
      <c r="O199" s="163" t="str">
        <f t="shared" si="30"/>
        <v/>
      </c>
    </row>
    <row r="200" spans="1:15">
      <c r="A200" s="164" t="str">
        <f t="shared" ca="1" si="24"/>
        <v/>
      </c>
      <c r="B200" s="44" t="str">
        <f ca="1">IF(COUNTIF($P$2:P1185,A200)=1,VLOOKUP(A200,J:K,2), IF(COUNTIF($P$2:P1185,A200)=0,$B$10,""))</f>
        <v/>
      </c>
      <c r="C200" s="31" t="str">
        <f t="shared" ca="1" si="23"/>
        <v/>
      </c>
      <c r="D200" s="32" t="str">
        <f t="shared" ca="1" si="25"/>
        <v/>
      </c>
      <c r="E200" s="44" t="str">
        <f ca="1">IF(COUNTIF($P$2:P1185,A200)=1,VLOOKUP(A200,L:M,2), IF(COUNTIF($P$2:P1185,A200)=0,$C$10,""))</f>
        <v/>
      </c>
      <c r="F200" s="31" t="str">
        <f t="shared" ca="1" si="26"/>
        <v/>
      </c>
      <c r="G200" s="32" t="str">
        <f t="shared" ca="1" si="27"/>
        <v/>
      </c>
      <c r="H200" s="77" t="str">
        <f t="shared" ca="1" si="28"/>
        <v/>
      </c>
      <c r="N200" s="163" t="str">
        <f t="shared" si="29"/>
        <v/>
      </c>
      <c r="O200" s="163" t="str">
        <f t="shared" si="30"/>
        <v/>
      </c>
    </row>
    <row r="201" spans="1:15">
      <c r="A201" s="164" t="str">
        <f t="shared" ca="1" si="24"/>
        <v/>
      </c>
      <c r="B201" s="44" t="str">
        <f ca="1">IF(COUNTIF($P$2:P1186,A201)=1,VLOOKUP(A201,J:K,2), IF(COUNTIF($P$2:P1186,A201)=0,$B$10,""))</f>
        <v/>
      </c>
      <c r="C201" s="31" t="str">
        <f t="shared" ca="1" si="23"/>
        <v/>
      </c>
      <c r="D201" s="32" t="str">
        <f t="shared" ca="1" si="25"/>
        <v/>
      </c>
      <c r="E201" s="44" t="str">
        <f ca="1">IF(COUNTIF($P$2:P1186,A201)=1,VLOOKUP(A201,L:M,2), IF(COUNTIF($P$2:P1186,A201)=0,$C$10,""))</f>
        <v/>
      </c>
      <c r="F201" s="31" t="str">
        <f t="shared" ca="1" si="26"/>
        <v/>
      </c>
      <c r="G201" s="32" t="str">
        <f t="shared" ca="1" si="27"/>
        <v/>
      </c>
      <c r="H201" s="77" t="str">
        <f t="shared" ca="1" si="28"/>
        <v/>
      </c>
      <c r="N201" s="163" t="str">
        <f t="shared" si="29"/>
        <v/>
      </c>
      <c r="O201" s="163" t="str">
        <f t="shared" si="30"/>
        <v/>
      </c>
    </row>
    <row r="202" spans="1:15">
      <c r="A202" s="164" t="str">
        <f t="shared" ca="1" si="24"/>
        <v/>
      </c>
      <c r="B202" s="44" t="str">
        <f ca="1">IF(COUNTIF($P$2:P1187,A202)=1,VLOOKUP(A202,J:K,2), IF(COUNTIF($P$2:P1187,A202)=0,$B$10,""))</f>
        <v/>
      </c>
      <c r="C202" s="31" t="str">
        <f t="shared" ca="1" si="23"/>
        <v/>
      </c>
      <c r="D202" s="32" t="str">
        <f t="shared" ca="1" si="25"/>
        <v/>
      </c>
      <c r="E202" s="44" t="str">
        <f ca="1">IF(COUNTIF($P$2:P1187,A202)=1,VLOOKUP(A202,L:M,2), IF(COUNTIF($P$2:P1187,A202)=0,$C$10,""))</f>
        <v/>
      </c>
      <c r="F202" s="31" t="str">
        <f t="shared" ca="1" si="26"/>
        <v/>
      </c>
      <c r="G202" s="32" t="str">
        <f t="shared" ca="1" si="27"/>
        <v/>
      </c>
      <c r="H202" s="77" t="str">
        <f t="shared" ca="1" si="28"/>
        <v/>
      </c>
      <c r="N202" s="163" t="str">
        <f t="shared" si="29"/>
        <v/>
      </c>
      <c r="O202" s="163" t="str">
        <f t="shared" si="30"/>
        <v/>
      </c>
    </row>
    <row r="203" spans="1:15">
      <c r="A203" s="164" t="str">
        <f t="shared" ca="1" si="24"/>
        <v/>
      </c>
      <c r="B203" s="44" t="str">
        <f ca="1">IF(COUNTIF($P$2:P1188,A203)=1,VLOOKUP(A203,J:K,2), IF(COUNTIF($P$2:P1188,A203)=0,$B$10,""))</f>
        <v/>
      </c>
      <c r="C203" s="31" t="str">
        <f t="shared" ca="1" si="23"/>
        <v/>
      </c>
      <c r="D203" s="32" t="str">
        <f t="shared" ca="1" si="25"/>
        <v/>
      </c>
      <c r="E203" s="44" t="str">
        <f ca="1">IF(COUNTIF($P$2:P1188,A203)=1,VLOOKUP(A203,L:M,2), IF(COUNTIF($P$2:P1188,A203)=0,$C$10,""))</f>
        <v/>
      </c>
      <c r="F203" s="31" t="str">
        <f t="shared" ca="1" si="26"/>
        <v/>
      </c>
      <c r="G203" s="32" t="str">
        <f t="shared" ca="1" si="27"/>
        <v/>
      </c>
      <c r="H203" s="77" t="str">
        <f t="shared" ca="1" si="28"/>
        <v/>
      </c>
      <c r="N203" s="163" t="str">
        <f t="shared" si="29"/>
        <v/>
      </c>
      <c r="O203" s="163" t="str">
        <f t="shared" si="30"/>
        <v/>
      </c>
    </row>
    <row r="204" spans="1:15">
      <c r="A204" s="164" t="str">
        <f t="shared" ca="1" si="24"/>
        <v/>
      </c>
      <c r="B204" s="44" t="str">
        <f ca="1">IF(COUNTIF($P$2:P1189,A204)=1,VLOOKUP(A204,J:K,2), IF(COUNTIF($P$2:P1189,A204)=0,$B$10,""))</f>
        <v/>
      </c>
      <c r="C204" s="31" t="str">
        <f t="shared" ca="1" si="23"/>
        <v/>
      </c>
      <c r="D204" s="32" t="str">
        <f t="shared" ca="1" si="25"/>
        <v/>
      </c>
      <c r="E204" s="44" t="str">
        <f ca="1">IF(COUNTIF($P$2:P1189,A204)=1,VLOOKUP(A204,L:M,2), IF(COUNTIF($P$2:P1189,A204)=0,$C$10,""))</f>
        <v/>
      </c>
      <c r="F204" s="31" t="str">
        <f t="shared" ca="1" si="26"/>
        <v/>
      </c>
      <c r="G204" s="32" t="str">
        <f t="shared" ca="1" si="27"/>
        <v/>
      </c>
      <c r="H204" s="77" t="str">
        <f t="shared" ca="1" si="28"/>
        <v/>
      </c>
      <c r="N204" s="163" t="str">
        <f t="shared" si="29"/>
        <v/>
      </c>
      <c r="O204" s="163" t="str">
        <f t="shared" si="30"/>
        <v/>
      </c>
    </row>
    <row r="205" spans="1:15">
      <c r="A205" s="164" t="str">
        <f t="shared" ca="1" si="24"/>
        <v/>
      </c>
      <c r="B205" s="44" t="str">
        <f ca="1">IF(COUNTIF($P$2:P1190,A205)=1,VLOOKUP(A205,J:K,2), IF(COUNTIF($P$2:P1190,A205)=0,$B$10,""))</f>
        <v/>
      </c>
      <c r="C205" s="31" t="str">
        <f t="shared" ca="1" si="23"/>
        <v/>
      </c>
      <c r="D205" s="32" t="str">
        <f t="shared" ca="1" si="25"/>
        <v/>
      </c>
      <c r="E205" s="44" t="str">
        <f ca="1">IF(COUNTIF($P$2:P1190,A205)=1,VLOOKUP(A205,L:M,2), IF(COUNTIF($P$2:P1190,A205)=0,$C$10,""))</f>
        <v/>
      </c>
      <c r="F205" s="31" t="str">
        <f t="shared" ca="1" si="26"/>
        <v/>
      </c>
      <c r="G205" s="32" t="str">
        <f t="shared" ca="1" si="27"/>
        <v/>
      </c>
      <c r="H205" s="77" t="str">
        <f t="shared" ca="1" si="28"/>
        <v/>
      </c>
      <c r="N205" s="163" t="str">
        <f t="shared" si="29"/>
        <v/>
      </c>
      <c r="O205" s="163" t="str">
        <f t="shared" si="30"/>
        <v/>
      </c>
    </row>
    <row r="206" spans="1:15">
      <c r="A206" s="164" t="str">
        <f t="shared" ca="1" si="24"/>
        <v/>
      </c>
      <c r="B206" s="44" t="str">
        <f ca="1">IF(COUNTIF($P$2:P1191,A206)=1,VLOOKUP(A206,J:K,2), IF(COUNTIF($P$2:P1191,A206)=0,$B$10,""))</f>
        <v/>
      </c>
      <c r="C206" s="31" t="str">
        <f t="shared" ca="1" si="23"/>
        <v/>
      </c>
      <c r="D206" s="32" t="str">
        <f t="shared" ca="1" si="25"/>
        <v/>
      </c>
      <c r="E206" s="44" t="str">
        <f ca="1">IF(COUNTIF($P$2:P1191,A206)=1,VLOOKUP(A206,L:M,2), IF(COUNTIF($P$2:P1191,A206)=0,$C$10,""))</f>
        <v/>
      </c>
      <c r="F206" s="31" t="str">
        <f t="shared" ca="1" si="26"/>
        <v/>
      </c>
      <c r="G206" s="32" t="str">
        <f t="shared" ca="1" si="27"/>
        <v/>
      </c>
      <c r="H206" s="77" t="str">
        <f t="shared" ca="1" si="28"/>
        <v/>
      </c>
      <c r="N206" s="163" t="str">
        <f t="shared" si="29"/>
        <v/>
      </c>
      <c r="O206" s="163" t="str">
        <f t="shared" si="30"/>
        <v/>
      </c>
    </row>
    <row r="207" spans="1:15">
      <c r="A207" s="164" t="str">
        <f t="shared" ca="1" si="24"/>
        <v/>
      </c>
      <c r="B207" s="44" t="str">
        <f ca="1">IF(COUNTIF($P$2:P1192,A207)=1,VLOOKUP(A207,J:K,2), IF(COUNTIF($P$2:P1192,A207)=0,$B$10,""))</f>
        <v/>
      </c>
      <c r="C207" s="31" t="str">
        <f t="shared" ca="1" si="23"/>
        <v/>
      </c>
      <c r="D207" s="32" t="str">
        <f t="shared" ca="1" si="25"/>
        <v/>
      </c>
      <c r="E207" s="44" t="str">
        <f ca="1">IF(COUNTIF($P$2:P1192,A207)=1,VLOOKUP(A207,L:M,2), IF(COUNTIF($P$2:P1192,A207)=0,$C$10,""))</f>
        <v/>
      </c>
      <c r="F207" s="31" t="str">
        <f t="shared" ca="1" si="26"/>
        <v/>
      </c>
      <c r="G207" s="32" t="str">
        <f t="shared" ca="1" si="27"/>
        <v/>
      </c>
      <c r="H207" s="77" t="str">
        <f t="shared" ca="1" si="28"/>
        <v/>
      </c>
      <c r="N207" s="163" t="str">
        <f t="shared" si="29"/>
        <v/>
      </c>
      <c r="O207" s="163" t="str">
        <f t="shared" si="30"/>
        <v/>
      </c>
    </row>
    <row r="208" spans="1:15">
      <c r="A208" s="164" t="str">
        <f t="shared" ca="1" si="24"/>
        <v/>
      </c>
      <c r="B208" s="44" t="str">
        <f ca="1">IF(COUNTIF($P$2:P1193,A208)=1,VLOOKUP(A208,J:K,2), IF(COUNTIF($P$2:P1193,A208)=0,$B$10,""))</f>
        <v/>
      </c>
      <c r="C208" s="31" t="str">
        <f t="shared" ref="C208:C271" ca="1" si="31">IF(ISERROR(B208-2),"",(B208-$B$14)/100*$B$5)</f>
        <v/>
      </c>
      <c r="D208" s="32" t="str">
        <f t="shared" ca="1" si="25"/>
        <v/>
      </c>
      <c r="E208" s="44" t="str">
        <f ca="1">IF(COUNTIF($P$2:P1193,A208)=1,VLOOKUP(A208,L:M,2), IF(COUNTIF($P$2:P1193,A208)=0,$C$10,""))</f>
        <v/>
      </c>
      <c r="F208" s="31" t="str">
        <f t="shared" ca="1" si="26"/>
        <v/>
      </c>
      <c r="G208" s="32" t="str">
        <f t="shared" ca="1" si="27"/>
        <v/>
      </c>
      <c r="H208" s="77" t="str">
        <f t="shared" ca="1" si="28"/>
        <v/>
      </c>
      <c r="N208" s="163" t="str">
        <f t="shared" si="29"/>
        <v/>
      </c>
      <c r="O208" s="163" t="str">
        <f t="shared" si="30"/>
        <v/>
      </c>
    </row>
    <row r="209" spans="1:15">
      <c r="A209" s="164" t="str">
        <f t="shared" ca="1" si="24"/>
        <v/>
      </c>
      <c r="B209" s="44" t="str">
        <f ca="1">IF(COUNTIF($P$2:P1194,A209)=1,VLOOKUP(A209,J:K,2), IF(COUNTIF($P$2:P1194,A209)=0,$B$10,""))</f>
        <v/>
      </c>
      <c r="C209" s="31" t="str">
        <f t="shared" ca="1" si="31"/>
        <v/>
      </c>
      <c r="D209" s="32" t="str">
        <f t="shared" ca="1" si="25"/>
        <v/>
      </c>
      <c r="E209" s="44" t="str">
        <f ca="1">IF(COUNTIF($P$2:P1194,A209)=1,VLOOKUP(A209,L:M,2), IF(COUNTIF($P$2:P1194,A209)=0,$C$10,""))</f>
        <v/>
      </c>
      <c r="F209" s="31" t="str">
        <f t="shared" ca="1" si="26"/>
        <v/>
      </c>
      <c r="G209" s="32" t="str">
        <f t="shared" ca="1" si="27"/>
        <v/>
      </c>
      <c r="H209" s="77" t="str">
        <f t="shared" ca="1" si="28"/>
        <v/>
      </c>
      <c r="N209" s="163" t="str">
        <f t="shared" si="29"/>
        <v/>
      </c>
      <c r="O209" s="163" t="str">
        <f t="shared" si="30"/>
        <v/>
      </c>
    </row>
    <row r="210" spans="1:15">
      <c r="A210" s="164" t="str">
        <f t="shared" ca="1" si="24"/>
        <v/>
      </c>
      <c r="B210" s="44" t="str">
        <f ca="1">IF(COUNTIF($P$2:P1195,A210)=1,VLOOKUP(A210,J:K,2), IF(COUNTIF($P$2:P1195,A210)=0,$B$10,""))</f>
        <v/>
      </c>
      <c r="C210" s="31" t="str">
        <f t="shared" ca="1" si="31"/>
        <v/>
      </c>
      <c r="D210" s="32" t="str">
        <f t="shared" ca="1" si="25"/>
        <v/>
      </c>
      <c r="E210" s="44" t="str">
        <f ca="1">IF(COUNTIF($P$2:P1195,A210)=1,VLOOKUP(A210,L:M,2), IF(COUNTIF($P$2:P1195,A210)=0,$C$10,""))</f>
        <v/>
      </c>
      <c r="F210" s="31" t="str">
        <f t="shared" ca="1" si="26"/>
        <v/>
      </c>
      <c r="G210" s="32" t="str">
        <f t="shared" ca="1" si="27"/>
        <v/>
      </c>
      <c r="H210" s="77" t="str">
        <f t="shared" ca="1" si="28"/>
        <v/>
      </c>
      <c r="N210" s="163" t="str">
        <f t="shared" si="29"/>
        <v/>
      </c>
      <c r="O210" s="163" t="str">
        <f t="shared" si="30"/>
        <v/>
      </c>
    </row>
    <row r="211" spans="1:15">
      <c r="A211" s="164" t="str">
        <f t="shared" ca="1" si="24"/>
        <v/>
      </c>
      <c r="B211" s="44" t="str">
        <f ca="1">IF(COUNTIF($P$2:P1196,A211)=1,VLOOKUP(A211,J:K,2), IF(COUNTIF($P$2:P1196,A211)=0,$B$10,""))</f>
        <v/>
      </c>
      <c r="C211" s="31" t="str">
        <f t="shared" ca="1" si="31"/>
        <v/>
      </c>
      <c r="D211" s="32" t="str">
        <f t="shared" ca="1" si="25"/>
        <v/>
      </c>
      <c r="E211" s="44" t="str">
        <f ca="1">IF(COUNTIF($P$2:P1196,A211)=1,VLOOKUP(A211,L:M,2), IF(COUNTIF($P$2:P1196,A211)=0,$C$10,""))</f>
        <v/>
      </c>
      <c r="F211" s="31" t="str">
        <f t="shared" ca="1" si="26"/>
        <v/>
      </c>
      <c r="G211" s="32" t="str">
        <f t="shared" ca="1" si="27"/>
        <v/>
      </c>
      <c r="H211" s="77" t="str">
        <f t="shared" ca="1" si="28"/>
        <v/>
      </c>
      <c r="N211" s="163" t="str">
        <f t="shared" si="29"/>
        <v/>
      </c>
      <c r="O211" s="163" t="str">
        <f t="shared" si="30"/>
        <v/>
      </c>
    </row>
    <row r="212" spans="1:15">
      <c r="A212" s="164" t="str">
        <f t="shared" ca="1" si="24"/>
        <v/>
      </c>
      <c r="B212" s="44" t="str">
        <f ca="1">IF(COUNTIF($P$2:P1197,A212)=1,VLOOKUP(A212,J:K,2), IF(COUNTIF($P$2:P1197,A212)=0,$B$10,""))</f>
        <v/>
      </c>
      <c r="C212" s="31" t="str">
        <f t="shared" ca="1" si="31"/>
        <v/>
      </c>
      <c r="D212" s="32" t="str">
        <f t="shared" ca="1" si="25"/>
        <v/>
      </c>
      <c r="E212" s="44" t="str">
        <f ca="1">IF(COUNTIF($P$2:P1197,A212)=1,VLOOKUP(A212,L:M,2), IF(COUNTIF($P$2:P1197,A212)=0,$C$10,""))</f>
        <v/>
      </c>
      <c r="F212" s="31" t="str">
        <f t="shared" ca="1" si="26"/>
        <v/>
      </c>
      <c r="G212" s="32" t="str">
        <f t="shared" ca="1" si="27"/>
        <v/>
      </c>
      <c r="H212" s="77" t="str">
        <f t="shared" ca="1" si="28"/>
        <v/>
      </c>
      <c r="N212" s="163" t="str">
        <f t="shared" si="29"/>
        <v/>
      </c>
      <c r="O212" s="163" t="str">
        <f t="shared" si="30"/>
        <v/>
      </c>
    </row>
    <row r="213" spans="1:15">
      <c r="A213" s="164" t="str">
        <f t="shared" ca="1" si="24"/>
        <v/>
      </c>
      <c r="B213" s="44" t="str">
        <f ca="1">IF(COUNTIF($P$2:P1198,A213)=1,VLOOKUP(A213,J:K,2), IF(COUNTIF($P$2:P1198,A213)=0,$B$10,""))</f>
        <v/>
      </c>
      <c r="C213" s="31" t="str">
        <f t="shared" ca="1" si="31"/>
        <v/>
      </c>
      <c r="D213" s="32" t="str">
        <f t="shared" ca="1" si="25"/>
        <v/>
      </c>
      <c r="E213" s="44" t="str">
        <f ca="1">IF(COUNTIF($P$2:P1198,A213)=1,VLOOKUP(A213,L:M,2), IF(COUNTIF($P$2:P1198,A213)=0,$C$10,""))</f>
        <v/>
      </c>
      <c r="F213" s="31" t="str">
        <f t="shared" ca="1" si="26"/>
        <v/>
      </c>
      <c r="G213" s="32" t="str">
        <f t="shared" ca="1" si="27"/>
        <v/>
      </c>
      <c r="H213" s="77" t="str">
        <f t="shared" ca="1" si="28"/>
        <v/>
      </c>
      <c r="N213" s="163" t="str">
        <f t="shared" si="29"/>
        <v/>
      </c>
      <c r="O213" s="163" t="str">
        <f t="shared" si="30"/>
        <v/>
      </c>
    </row>
    <row r="214" spans="1:15">
      <c r="A214" s="164" t="str">
        <f t="shared" ca="1" si="24"/>
        <v/>
      </c>
      <c r="B214" s="44" t="str">
        <f ca="1">IF(COUNTIF($P$2:P1199,A214)=1,VLOOKUP(A214,J:K,2), IF(COUNTIF($P$2:P1199,A214)=0,$B$10,""))</f>
        <v/>
      </c>
      <c r="C214" s="31" t="str">
        <f t="shared" ca="1" si="31"/>
        <v/>
      </c>
      <c r="D214" s="32" t="str">
        <f t="shared" ca="1" si="25"/>
        <v/>
      </c>
      <c r="E214" s="44" t="str">
        <f ca="1">IF(COUNTIF($P$2:P1199,A214)=1,VLOOKUP(A214,L:M,2), IF(COUNTIF($P$2:P1199,A214)=0,$C$10,""))</f>
        <v/>
      </c>
      <c r="F214" s="31" t="str">
        <f t="shared" ca="1" si="26"/>
        <v/>
      </c>
      <c r="G214" s="32" t="str">
        <f t="shared" ca="1" si="27"/>
        <v/>
      </c>
      <c r="H214" s="77" t="str">
        <f t="shared" ca="1" si="28"/>
        <v/>
      </c>
      <c r="N214" s="163" t="str">
        <f t="shared" si="29"/>
        <v/>
      </c>
      <c r="O214" s="163" t="str">
        <f t="shared" si="30"/>
        <v/>
      </c>
    </row>
    <row r="215" spans="1:15">
      <c r="A215" s="164" t="str">
        <f t="shared" ca="1" si="24"/>
        <v/>
      </c>
      <c r="B215" s="44" t="str">
        <f ca="1">IF(COUNTIF($P$2:P1200,A215)=1,VLOOKUP(A215,J:K,2), IF(COUNTIF($P$2:P1200,A215)=0,$B$10,""))</f>
        <v/>
      </c>
      <c r="C215" s="31" t="str">
        <f t="shared" ca="1" si="31"/>
        <v/>
      </c>
      <c r="D215" s="32" t="str">
        <f t="shared" ca="1" si="25"/>
        <v/>
      </c>
      <c r="E215" s="44" t="str">
        <f ca="1">IF(COUNTIF($P$2:P1200,A215)=1,VLOOKUP(A215,L:M,2), IF(COUNTIF($P$2:P1200,A215)=0,$C$10,""))</f>
        <v/>
      </c>
      <c r="F215" s="31" t="str">
        <f t="shared" ca="1" si="26"/>
        <v/>
      </c>
      <c r="G215" s="32" t="str">
        <f t="shared" ca="1" si="27"/>
        <v/>
      </c>
      <c r="H215" s="77" t="str">
        <f t="shared" ca="1" si="28"/>
        <v/>
      </c>
      <c r="N215" s="163" t="str">
        <f t="shared" si="29"/>
        <v/>
      </c>
      <c r="O215" s="163" t="str">
        <f t="shared" si="30"/>
        <v/>
      </c>
    </row>
    <row r="216" spans="1:15">
      <c r="A216" s="164" t="str">
        <f t="shared" ref="A216:A279" ca="1" si="32">IF(AND(ISBLANK(P205), A215 = $P$1),NOW(),IF(ISBLANK(P205),"",P205))</f>
        <v/>
      </c>
      <c r="B216" s="44" t="str">
        <f ca="1">IF(COUNTIF($P$2:P1201,A216)=1,VLOOKUP(A216,J:K,2), IF(COUNTIF($P$2:P1201,A216)=0,$B$10,""))</f>
        <v/>
      </c>
      <c r="C216" s="31" t="str">
        <f t="shared" ca="1" si="31"/>
        <v/>
      </c>
      <c r="D216" s="32" t="str">
        <f t="shared" ref="D216:D279" ca="1" si="33">IF(ISERROR(B216-2),"",ROUNDUP(A216-$A$14,0)/360*$B$6*$B$5-ROUNDUP(A216-$A$14,0)/360*$B$7*$B$5*$B$14/100)</f>
        <v/>
      </c>
      <c r="E216" s="44" t="str">
        <f ca="1">IF(COUNTIF($P$2:P1201,A216)=1,VLOOKUP(A216,L:M,2), IF(COUNTIF($P$2:P1201,A216)=0,$C$10,""))</f>
        <v/>
      </c>
      <c r="F216" s="31" t="str">
        <f t="shared" ref="F216:F279" ca="1" si="34">IF(ISERROR(B216-2),"",(E216-$E$14)/100*$C$5)</f>
        <v/>
      </c>
      <c r="G216" s="32" t="str">
        <f t="shared" ref="G216:G279" ca="1" si="35">IF(ISERROR(B216-2),"",ROUNDUP(A216-$A$14,0)/360*$C$6*$C$5-ROUNDUP(A216-$A$14,0)/360*$C$7*$C$5*$E$14/100)</f>
        <v/>
      </c>
      <c r="H216" s="77" t="str">
        <f t="shared" ref="H216:H279" ca="1" si="36">IF(ISERROR(B216-2),"",(C216+D216)*$B$9-F216-G216)</f>
        <v/>
      </c>
      <c r="N216" s="163" t="str">
        <f t="shared" si="29"/>
        <v/>
      </c>
      <c r="O216" s="163" t="str">
        <f t="shared" si="30"/>
        <v/>
      </c>
    </row>
    <row r="217" spans="1:15">
      <c r="A217" s="164" t="str">
        <f t="shared" ca="1" si="32"/>
        <v/>
      </c>
      <c r="B217" s="44" t="str">
        <f ca="1">IF(COUNTIF($P$2:P1202,A217)=1,VLOOKUP(A217,J:K,2), IF(COUNTIF($P$2:P1202,A217)=0,$B$10,""))</f>
        <v/>
      </c>
      <c r="C217" s="31" t="str">
        <f t="shared" ca="1" si="31"/>
        <v/>
      </c>
      <c r="D217" s="32" t="str">
        <f t="shared" ca="1" si="33"/>
        <v/>
      </c>
      <c r="E217" s="44" t="str">
        <f ca="1">IF(COUNTIF($P$2:P1202,A217)=1,VLOOKUP(A217,L:M,2), IF(COUNTIF($P$2:P1202,A217)=0,$C$10,""))</f>
        <v/>
      </c>
      <c r="F217" s="31" t="str">
        <f t="shared" ca="1" si="34"/>
        <v/>
      </c>
      <c r="G217" s="32" t="str">
        <f t="shared" ca="1" si="35"/>
        <v/>
      </c>
      <c r="H217" s="77" t="str">
        <f t="shared" ca="1" si="36"/>
        <v/>
      </c>
      <c r="N217" s="163" t="str">
        <f t="shared" si="29"/>
        <v/>
      </c>
      <c r="O217" s="163" t="str">
        <f t="shared" si="30"/>
        <v/>
      </c>
    </row>
    <row r="218" spans="1:15">
      <c r="A218" s="164" t="str">
        <f t="shared" ca="1" si="32"/>
        <v/>
      </c>
      <c r="B218" s="44" t="str">
        <f ca="1">IF(COUNTIF($P$2:P1203,A218)=1,VLOOKUP(A218,J:K,2), IF(COUNTIF($P$2:P1203,A218)=0,$B$10,""))</f>
        <v/>
      </c>
      <c r="C218" s="31" t="str">
        <f t="shared" ca="1" si="31"/>
        <v/>
      </c>
      <c r="D218" s="32" t="str">
        <f t="shared" ca="1" si="33"/>
        <v/>
      </c>
      <c r="E218" s="44" t="str">
        <f ca="1">IF(COUNTIF($P$2:P1203,A218)=1,VLOOKUP(A218,L:M,2), IF(COUNTIF($P$2:P1203,A218)=0,$C$10,""))</f>
        <v/>
      </c>
      <c r="F218" s="31" t="str">
        <f t="shared" ca="1" si="34"/>
        <v/>
      </c>
      <c r="G218" s="32" t="str">
        <f t="shared" ca="1" si="35"/>
        <v/>
      </c>
      <c r="H218" s="77" t="str">
        <f t="shared" ca="1" si="36"/>
        <v/>
      </c>
      <c r="N218" s="163" t="str">
        <f t="shared" si="29"/>
        <v/>
      </c>
      <c r="O218" s="163" t="str">
        <f t="shared" si="30"/>
        <v/>
      </c>
    </row>
    <row r="219" spans="1:15">
      <c r="A219" s="164" t="str">
        <f t="shared" ca="1" si="32"/>
        <v/>
      </c>
      <c r="B219" s="44" t="str">
        <f ca="1">IF(COUNTIF($P$2:P1204,A219)=1,VLOOKUP(A219,J:K,2), IF(COUNTIF($P$2:P1204,A219)=0,$B$10,""))</f>
        <v/>
      </c>
      <c r="C219" s="31" t="str">
        <f t="shared" ca="1" si="31"/>
        <v/>
      </c>
      <c r="D219" s="32" t="str">
        <f t="shared" ca="1" si="33"/>
        <v/>
      </c>
      <c r="E219" s="44" t="str">
        <f ca="1">IF(COUNTIF($P$2:P1204,A219)=1,VLOOKUP(A219,L:M,2), IF(COUNTIF($P$2:P1204,A219)=0,$C$10,""))</f>
        <v/>
      </c>
      <c r="F219" s="31" t="str">
        <f t="shared" ca="1" si="34"/>
        <v/>
      </c>
      <c r="G219" s="32" t="str">
        <f t="shared" ca="1" si="35"/>
        <v/>
      </c>
      <c r="H219" s="77" t="str">
        <f t="shared" ca="1" si="36"/>
        <v/>
      </c>
      <c r="N219" s="163" t="str">
        <f t="shared" si="29"/>
        <v/>
      </c>
      <c r="O219" s="163" t="str">
        <f t="shared" si="30"/>
        <v/>
      </c>
    </row>
    <row r="220" spans="1:15">
      <c r="A220" s="164" t="str">
        <f t="shared" ca="1" si="32"/>
        <v/>
      </c>
      <c r="B220" s="44" t="str">
        <f ca="1">IF(COUNTIF($P$2:P1205,A220)=1,VLOOKUP(A220,J:K,2), IF(COUNTIF($P$2:P1205,A220)=0,$B$10,""))</f>
        <v/>
      </c>
      <c r="C220" s="31" t="str">
        <f t="shared" ca="1" si="31"/>
        <v/>
      </c>
      <c r="D220" s="32" t="str">
        <f t="shared" ca="1" si="33"/>
        <v/>
      </c>
      <c r="E220" s="44" t="str">
        <f ca="1">IF(COUNTIF($P$2:P1205,A220)=1,VLOOKUP(A220,L:M,2), IF(COUNTIF($P$2:P1205,A220)=0,$C$10,""))</f>
        <v/>
      </c>
      <c r="F220" s="31" t="str">
        <f t="shared" ca="1" si="34"/>
        <v/>
      </c>
      <c r="G220" s="32" t="str">
        <f t="shared" ca="1" si="35"/>
        <v/>
      </c>
      <c r="H220" s="77" t="str">
        <f t="shared" ca="1" si="36"/>
        <v/>
      </c>
      <c r="N220" s="163" t="str">
        <f t="shared" si="29"/>
        <v/>
      </c>
      <c r="O220" s="163" t="str">
        <f t="shared" si="30"/>
        <v/>
      </c>
    </row>
    <row r="221" spans="1:15">
      <c r="A221" s="164" t="str">
        <f t="shared" ca="1" si="32"/>
        <v/>
      </c>
      <c r="B221" s="44" t="str">
        <f ca="1">IF(COUNTIF($P$2:P1206,A221)=1,VLOOKUP(A221,J:K,2), IF(COUNTIF($P$2:P1206,A221)=0,$B$10,""))</f>
        <v/>
      </c>
      <c r="C221" s="31" t="str">
        <f t="shared" ca="1" si="31"/>
        <v/>
      </c>
      <c r="D221" s="32" t="str">
        <f t="shared" ca="1" si="33"/>
        <v/>
      </c>
      <c r="E221" s="44" t="str">
        <f ca="1">IF(COUNTIF($P$2:P1206,A221)=1,VLOOKUP(A221,L:M,2), IF(COUNTIF($P$2:P1206,A221)=0,$C$10,""))</f>
        <v/>
      </c>
      <c r="F221" s="31" t="str">
        <f t="shared" ca="1" si="34"/>
        <v/>
      </c>
      <c r="G221" s="32" t="str">
        <f t="shared" ca="1" si="35"/>
        <v/>
      </c>
      <c r="H221" s="77" t="str">
        <f t="shared" ca="1" si="36"/>
        <v/>
      </c>
      <c r="N221" s="163" t="str">
        <f t="shared" si="29"/>
        <v/>
      </c>
      <c r="O221" s="163" t="str">
        <f t="shared" si="30"/>
        <v/>
      </c>
    </row>
    <row r="222" spans="1:15">
      <c r="A222" s="164" t="str">
        <f t="shared" ca="1" si="32"/>
        <v/>
      </c>
      <c r="B222" s="44" t="str">
        <f ca="1">IF(COUNTIF($P$2:P1207,A222)=1,VLOOKUP(A222,J:K,2), IF(COUNTIF($P$2:P1207,A222)=0,$B$10,""))</f>
        <v/>
      </c>
      <c r="C222" s="31" t="str">
        <f t="shared" ca="1" si="31"/>
        <v/>
      </c>
      <c r="D222" s="32" t="str">
        <f t="shared" ca="1" si="33"/>
        <v/>
      </c>
      <c r="E222" s="44" t="str">
        <f ca="1">IF(COUNTIF($P$2:P1207,A222)=1,VLOOKUP(A222,L:M,2), IF(COUNTIF($P$2:P1207,A222)=0,$C$10,""))</f>
        <v/>
      </c>
      <c r="F222" s="31" t="str">
        <f t="shared" ca="1" si="34"/>
        <v/>
      </c>
      <c r="G222" s="32" t="str">
        <f t="shared" ca="1" si="35"/>
        <v/>
      </c>
      <c r="H222" s="77" t="str">
        <f t="shared" ca="1" si="36"/>
        <v/>
      </c>
      <c r="N222" s="163" t="str">
        <f t="shared" si="29"/>
        <v/>
      </c>
      <c r="O222" s="163" t="str">
        <f t="shared" si="30"/>
        <v/>
      </c>
    </row>
    <row r="223" spans="1:15">
      <c r="A223" s="164" t="str">
        <f t="shared" ca="1" si="32"/>
        <v/>
      </c>
      <c r="B223" s="44" t="str">
        <f ca="1">IF(COUNTIF($P$2:P1208,A223)=1,VLOOKUP(A223,J:K,2), IF(COUNTIF($P$2:P1208,A223)=0,$B$10,""))</f>
        <v/>
      </c>
      <c r="C223" s="31" t="str">
        <f t="shared" ca="1" si="31"/>
        <v/>
      </c>
      <c r="D223" s="32" t="str">
        <f t="shared" ca="1" si="33"/>
        <v/>
      </c>
      <c r="E223" s="44" t="str">
        <f ca="1">IF(COUNTIF($P$2:P1208,A223)=1,VLOOKUP(A223,L:M,2), IF(COUNTIF($P$2:P1208,A223)=0,$C$10,""))</f>
        <v/>
      </c>
      <c r="F223" s="31" t="str">
        <f t="shared" ca="1" si="34"/>
        <v/>
      </c>
      <c r="G223" s="32" t="str">
        <f t="shared" ca="1" si="35"/>
        <v/>
      </c>
      <c r="H223" s="77" t="str">
        <f t="shared" ca="1" si="36"/>
        <v/>
      </c>
      <c r="N223" s="163" t="str">
        <f t="shared" si="29"/>
        <v/>
      </c>
      <c r="O223" s="163" t="str">
        <f t="shared" si="30"/>
        <v/>
      </c>
    </row>
    <row r="224" spans="1:15">
      <c r="A224" s="164" t="str">
        <f t="shared" ca="1" si="32"/>
        <v/>
      </c>
      <c r="B224" s="44" t="str">
        <f ca="1">IF(COUNTIF($P$2:P1209,A224)=1,VLOOKUP(A224,J:K,2), IF(COUNTIF($P$2:P1209,A224)=0,$B$10,""))</f>
        <v/>
      </c>
      <c r="C224" s="31" t="str">
        <f t="shared" ca="1" si="31"/>
        <v/>
      </c>
      <c r="D224" s="32" t="str">
        <f t="shared" ca="1" si="33"/>
        <v/>
      </c>
      <c r="E224" s="44" t="str">
        <f ca="1">IF(COUNTIF($P$2:P1209,A224)=1,VLOOKUP(A224,L:M,2), IF(COUNTIF($P$2:P1209,A224)=0,$C$10,""))</f>
        <v/>
      </c>
      <c r="F224" s="31" t="str">
        <f t="shared" ca="1" si="34"/>
        <v/>
      </c>
      <c r="G224" s="32" t="str">
        <f t="shared" ca="1" si="35"/>
        <v/>
      </c>
      <c r="H224" s="77" t="str">
        <f t="shared" ca="1" si="36"/>
        <v/>
      </c>
      <c r="N224" s="163" t="str">
        <f t="shared" si="29"/>
        <v/>
      </c>
      <c r="O224" s="163" t="str">
        <f t="shared" si="30"/>
        <v/>
      </c>
    </row>
    <row r="225" spans="1:15">
      <c r="A225" s="164" t="str">
        <f t="shared" ca="1" si="32"/>
        <v/>
      </c>
      <c r="B225" s="44" t="str">
        <f ca="1">IF(COUNTIF($P$2:P1210,A225)=1,VLOOKUP(A225,J:K,2), IF(COUNTIF($P$2:P1210,A225)=0,$B$10,""))</f>
        <v/>
      </c>
      <c r="C225" s="31" t="str">
        <f t="shared" ca="1" si="31"/>
        <v/>
      </c>
      <c r="D225" s="32" t="str">
        <f t="shared" ca="1" si="33"/>
        <v/>
      </c>
      <c r="E225" s="44" t="str">
        <f ca="1">IF(COUNTIF($P$2:P1210,A225)=1,VLOOKUP(A225,L:M,2), IF(COUNTIF($P$2:P1210,A225)=0,$C$10,""))</f>
        <v/>
      </c>
      <c r="F225" s="31" t="str">
        <f t="shared" ca="1" si="34"/>
        <v/>
      </c>
      <c r="G225" s="32" t="str">
        <f t="shared" ca="1" si="35"/>
        <v/>
      </c>
      <c r="H225" s="77" t="str">
        <f t="shared" ca="1" si="36"/>
        <v/>
      </c>
      <c r="N225" s="163" t="str">
        <f t="shared" si="29"/>
        <v/>
      </c>
      <c r="O225" s="163" t="str">
        <f t="shared" si="30"/>
        <v/>
      </c>
    </row>
    <row r="226" spans="1:15">
      <c r="A226" s="164" t="str">
        <f t="shared" ca="1" si="32"/>
        <v/>
      </c>
      <c r="B226" s="44" t="str">
        <f ca="1">IF(COUNTIF($P$2:P1211,A226)=1,VLOOKUP(A226,J:K,2), IF(COUNTIF($P$2:P1211,A226)=0,$B$10,""))</f>
        <v/>
      </c>
      <c r="C226" s="31" t="str">
        <f t="shared" ca="1" si="31"/>
        <v/>
      </c>
      <c r="D226" s="32" t="str">
        <f t="shared" ca="1" si="33"/>
        <v/>
      </c>
      <c r="E226" s="44" t="str">
        <f ca="1">IF(COUNTIF($P$2:P1211,A226)=1,VLOOKUP(A226,L:M,2), IF(COUNTIF($P$2:P1211,A226)=0,$C$10,""))</f>
        <v/>
      </c>
      <c r="F226" s="31" t="str">
        <f t="shared" ca="1" si="34"/>
        <v/>
      </c>
      <c r="G226" s="32" t="str">
        <f t="shared" ca="1" si="35"/>
        <v/>
      </c>
      <c r="H226" s="77" t="str">
        <f t="shared" ca="1" si="36"/>
        <v/>
      </c>
      <c r="N226" s="163" t="str">
        <f t="shared" si="29"/>
        <v/>
      </c>
      <c r="O226" s="163" t="str">
        <f t="shared" si="30"/>
        <v/>
      </c>
    </row>
    <row r="227" spans="1:15">
      <c r="A227" s="164" t="str">
        <f t="shared" ca="1" si="32"/>
        <v/>
      </c>
      <c r="B227" s="44" t="str">
        <f ca="1">IF(COUNTIF($P$2:P1212,A227)=1,VLOOKUP(A227,J:K,2), IF(COUNTIF($P$2:P1212,A227)=0,$B$10,""))</f>
        <v/>
      </c>
      <c r="C227" s="31" t="str">
        <f t="shared" ca="1" si="31"/>
        <v/>
      </c>
      <c r="D227" s="32" t="str">
        <f t="shared" ca="1" si="33"/>
        <v/>
      </c>
      <c r="E227" s="44" t="str">
        <f ca="1">IF(COUNTIF($P$2:P1212,A227)=1,VLOOKUP(A227,L:M,2), IF(COUNTIF($P$2:P1212,A227)=0,$C$10,""))</f>
        <v/>
      </c>
      <c r="F227" s="31" t="str">
        <f t="shared" ca="1" si="34"/>
        <v/>
      </c>
      <c r="G227" s="32" t="str">
        <f t="shared" ca="1" si="35"/>
        <v/>
      </c>
      <c r="H227" s="77" t="str">
        <f t="shared" ca="1" si="36"/>
        <v/>
      </c>
      <c r="N227" s="163" t="str">
        <f t="shared" si="29"/>
        <v/>
      </c>
      <c r="O227" s="163" t="str">
        <f t="shared" si="30"/>
        <v/>
      </c>
    </row>
    <row r="228" spans="1:15">
      <c r="A228" s="164" t="str">
        <f t="shared" ca="1" si="32"/>
        <v/>
      </c>
      <c r="B228" s="44" t="str">
        <f ca="1">IF(COUNTIF($P$2:P1213,A228)=1,VLOOKUP(A228,J:K,2), IF(COUNTIF($P$2:P1213,A228)=0,$B$10,""))</f>
        <v/>
      </c>
      <c r="C228" s="31" t="str">
        <f t="shared" ca="1" si="31"/>
        <v/>
      </c>
      <c r="D228" s="32" t="str">
        <f t="shared" ca="1" si="33"/>
        <v/>
      </c>
      <c r="E228" s="44" t="str">
        <f ca="1">IF(COUNTIF($P$2:P1213,A228)=1,VLOOKUP(A228,L:M,2), IF(COUNTIF($P$2:P1213,A228)=0,$C$10,""))</f>
        <v/>
      </c>
      <c r="F228" s="31" t="str">
        <f t="shared" ca="1" si="34"/>
        <v/>
      </c>
      <c r="G228" s="32" t="str">
        <f t="shared" ca="1" si="35"/>
        <v/>
      </c>
      <c r="H228" s="77" t="str">
        <f t="shared" ca="1" si="36"/>
        <v/>
      </c>
      <c r="N228" s="163" t="str">
        <f t="shared" si="29"/>
        <v/>
      </c>
      <c r="O228" s="163" t="str">
        <f t="shared" si="30"/>
        <v/>
      </c>
    </row>
    <row r="229" spans="1:15">
      <c r="A229" s="164" t="str">
        <f t="shared" ca="1" si="32"/>
        <v/>
      </c>
      <c r="B229" s="44" t="str">
        <f ca="1">IF(COUNTIF($P$2:P1214,A229)=1,VLOOKUP(A229,J:K,2), IF(COUNTIF($P$2:P1214,A229)=0,$B$10,""))</f>
        <v/>
      </c>
      <c r="C229" s="31" t="str">
        <f t="shared" ca="1" si="31"/>
        <v/>
      </c>
      <c r="D229" s="32" t="str">
        <f t="shared" ca="1" si="33"/>
        <v/>
      </c>
      <c r="E229" s="44" t="str">
        <f ca="1">IF(COUNTIF($P$2:P1214,A229)=1,VLOOKUP(A229,L:M,2), IF(COUNTIF($P$2:P1214,A229)=0,$C$10,""))</f>
        <v/>
      </c>
      <c r="F229" s="31" t="str">
        <f t="shared" ca="1" si="34"/>
        <v/>
      </c>
      <c r="G229" s="32" t="str">
        <f t="shared" ca="1" si="35"/>
        <v/>
      </c>
      <c r="H229" s="77" t="str">
        <f t="shared" ca="1" si="36"/>
        <v/>
      </c>
      <c r="N229" s="163" t="str">
        <f t="shared" si="29"/>
        <v/>
      </c>
      <c r="O229" s="163" t="str">
        <f t="shared" si="30"/>
        <v/>
      </c>
    </row>
    <row r="230" spans="1:15">
      <c r="A230" s="164" t="str">
        <f t="shared" ca="1" si="32"/>
        <v/>
      </c>
      <c r="B230" s="44" t="str">
        <f ca="1">IF(COUNTIF($P$2:P1215,A230)=1,VLOOKUP(A230,J:K,2), IF(COUNTIF($P$2:P1215,A230)=0,$B$10,""))</f>
        <v/>
      </c>
      <c r="C230" s="31" t="str">
        <f t="shared" ca="1" si="31"/>
        <v/>
      </c>
      <c r="D230" s="32" t="str">
        <f t="shared" ca="1" si="33"/>
        <v/>
      </c>
      <c r="E230" s="44" t="str">
        <f ca="1">IF(COUNTIF($P$2:P1215,A230)=1,VLOOKUP(A230,L:M,2), IF(COUNTIF($P$2:P1215,A230)=0,$C$10,""))</f>
        <v/>
      </c>
      <c r="F230" s="31" t="str">
        <f t="shared" ca="1" si="34"/>
        <v/>
      </c>
      <c r="G230" s="32" t="str">
        <f t="shared" ca="1" si="35"/>
        <v/>
      </c>
      <c r="H230" s="77" t="str">
        <f t="shared" ca="1" si="36"/>
        <v/>
      </c>
      <c r="N230" s="163" t="str">
        <f t="shared" si="29"/>
        <v/>
      </c>
      <c r="O230" s="163" t="str">
        <f t="shared" si="30"/>
        <v/>
      </c>
    </row>
    <row r="231" spans="1:15">
      <c r="A231" s="164" t="str">
        <f t="shared" ca="1" si="32"/>
        <v/>
      </c>
      <c r="B231" s="44" t="str">
        <f ca="1">IF(COUNTIF($P$2:P1216,A231)=1,VLOOKUP(A231,J:K,2), IF(COUNTIF($P$2:P1216,A231)=0,$B$10,""))</f>
        <v/>
      </c>
      <c r="C231" s="31" t="str">
        <f t="shared" ca="1" si="31"/>
        <v/>
      </c>
      <c r="D231" s="32" t="str">
        <f t="shared" ca="1" si="33"/>
        <v/>
      </c>
      <c r="E231" s="44" t="str">
        <f ca="1">IF(COUNTIF($P$2:P1216,A231)=1,VLOOKUP(A231,L:M,2), IF(COUNTIF($P$2:P1216,A231)=0,$C$10,""))</f>
        <v/>
      </c>
      <c r="F231" s="31" t="str">
        <f t="shared" ca="1" si="34"/>
        <v/>
      </c>
      <c r="G231" s="32" t="str">
        <f t="shared" ca="1" si="35"/>
        <v/>
      </c>
      <c r="H231" s="77" t="str">
        <f t="shared" ca="1" si="36"/>
        <v/>
      </c>
      <c r="N231" s="163" t="str">
        <f t="shared" si="29"/>
        <v/>
      </c>
      <c r="O231" s="163" t="str">
        <f t="shared" si="30"/>
        <v/>
      </c>
    </row>
    <row r="232" spans="1:15">
      <c r="A232" s="164" t="str">
        <f t="shared" ca="1" si="32"/>
        <v/>
      </c>
      <c r="B232" s="44" t="str">
        <f ca="1">IF(COUNTIF($P$2:P1217,A232)=1,VLOOKUP(A232,J:K,2), IF(COUNTIF($P$2:P1217,A232)=0,$B$10,""))</f>
        <v/>
      </c>
      <c r="C232" s="31" t="str">
        <f t="shared" ca="1" si="31"/>
        <v/>
      </c>
      <c r="D232" s="32" t="str">
        <f t="shared" ca="1" si="33"/>
        <v/>
      </c>
      <c r="E232" s="44" t="str">
        <f ca="1">IF(COUNTIF($P$2:P1217,A232)=1,VLOOKUP(A232,L:M,2), IF(COUNTIF($P$2:P1217,A232)=0,$C$10,""))</f>
        <v/>
      </c>
      <c r="F232" s="31" t="str">
        <f t="shared" ca="1" si="34"/>
        <v/>
      </c>
      <c r="G232" s="32" t="str">
        <f t="shared" ca="1" si="35"/>
        <v/>
      </c>
      <c r="H232" s="77" t="str">
        <f t="shared" ca="1" si="36"/>
        <v/>
      </c>
      <c r="N232" s="163" t="str">
        <f t="shared" si="29"/>
        <v/>
      </c>
      <c r="O232" s="163" t="str">
        <f t="shared" si="30"/>
        <v/>
      </c>
    </row>
    <row r="233" spans="1:15">
      <c r="A233" s="164" t="str">
        <f t="shared" ca="1" si="32"/>
        <v/>
      </c>
      <c r="B233" s="44" t="str">
        <f ca="1">IF(COUNTIF($P$2:P1218,A233)=1,VLOOKUP(A233,J:K,2), IF(COUNTIF($P$2:P1218,A233)=0,$B$10,""))</f>
        <v/>
      </c>
      <c r="C233" s="31" t="str">
        <f t="shared" ca="1" si="31"/>
        <v/>
      </c>
      <c r="D233" s="32" t="str">
        <f t="shared" ca="1" si="33"/>
        <v/>
      </c>
      <c r="E233" s="44" t="str">
        <f ca="1">IF(COUNTIF($P$2:P1218,A233)=1,VLOOKUP(A233,L:M,2), IF(COUNTIF($P$2:P1218,A233)=0,$C$10,""))</f>
        <v/>
      </c>
      <c r="F233" s="31" t="str">
        <f t="shared" ca="1" si="34"/>
        <v/>
      </c>
      <c r="G233" s="32" t="str">
        <f t="shared" ca="1" si="35"/>
        <v/>
      </c>
      <c r="H233" s="77" t="str">
        <f t="shared" ca="1" si="36"/>
        <v/>
      </c>
      <c r="N233" s="163" t="str">
        <f t="shared" si="29"/>
        <v/>
      </c>
      <c r="O233" s="163" t="str">
        <f t="shared" si="30"/>
        <v/>
      </c>
    </row>
    <row r="234" spans="1:15">
      <c r="A234" s="164" t="str">
        <f t="shared" ca="1" si="32"/>
        <v/>
      </c>
      <c r="B234" s="44" t="str">
        <f ca="1">IF(COUNTIF($P$2:P1219,A234)=1,VLOOKUP(A234,J:K,2), IF(COUNTIF($P$2:P1219,A234)=0,$B$10,""))</f>
        <v/>
      </c>
      <c r="C234" s="31" t="str">
        <f t="shared" ca="1" si="31"/>
        <v/>
      </c>
      <c r="D234" s="32" t="str">
        <f t="shared" ca="1" si="33"/>
        <v/>
      </c>
      <c r="E234" s="44" t="str">
        <f ca="1">IF(COUNTIF($P$2:P1219,A234)=1,VLOOKUP(A234,L:M,2), IF(COUNTIF($P$2:P1219,A234)=0,$C$10,""))</f>
        <v/>
      </c>
      <c r="F234" s="31" t="str">
        <f t="shared" ca="1" si="34"/>
        <v/>
      </c>
      <c r="G234" s="32" t="str">
        <f t="shared" ca="1" si="35"/>
        <v/>
      </c>
      <c r="H234" s="77" t="str">
        <f t="shared" ca="1" si="36"/>
        <v/>
      </c>
      <c r="N234" s="163" t="str">
        <f t="shared" si="29"/>
        <v/>
      </c>
      <c r="O234" s="163" t="str">
        <f t="shared" si="30"/>
        <v/>
      </c>
    </row>
    <row r="235" spans="1:15">
      <c r="A235" s="164" t="str">
        <f t="shared" ca="1" si="32"/>
        <v/>
      </c>
      <c r="B235" s="44" t="str">
        <f ca="1">IF(COUNTIF($P$2:P1220,A235)=1,VLOOKUP(A235,J:K,2), IF(COUNTIF($P$2:P1220,A235)=0,$B$10,""))</f>
        <v/>
      </c>
      <c r="C235" s="31" t="str">
        <f t="shared" ca="1" si="31"/>
        <v/>
      </c>
      <c r="D235" s="32" t="str">
        <f t="shared" ca="1" si="33"/>
        <v/>
      </c>
      <c r="E235" s="44" t="str">
        <f ca="1">IF(COUNTIF($P$2:P1220,A235)=1,VLOOKUP(A235,L:M,2), IF(COUNTIF($P$2:P1220,A235)=0,$C$10,""))</f>
        <v/>
      </c>
      <c r="F235" s="31" t="str">
        <f t="shared" ca="1" si="34"/>
        <v/>
      </c>
      <c r="G235" s="32" t="str">
        <f t="shared" ca="1" si="35"/>
        <v/>
      </c>
      <c r="H235" s="77" t="str">
        <f t="shared" ca="1" si="36"/>
        <v/>
      </c>
      <c r="N235" s="163" t="str">
        <f t="shared" si="29"/>
        <v/>
      </c>
      <c r="O235" s="163" t="str">
        <f t="shared" si="30"/>
        <v/>
      </c>
    </row>
    <row r="236" spans="1:15">
      <c r="A236" s="164" t="str">
        <f t="shared" ca="1" si="32"/>
        <v/>
      </c>
      <c r="B236" s="44" t="str">
        <f ca="1">IF(COUNTIF($P$2:P1221,A236)=1,VLOOKUP(A236,J:K,2), IF(COUNTIF($P$2:P1221,A236)=0,$B$10,""))</f>
        <v/>
      </c>
      <c r="C236" s="31" t="str">
        <f t="shared" ca="1" si="31"/>
        <v/>
      </c>
      <c r="D236" s="32" t="str">
        <f t="shared" ca="1" si="33"/>
        <v/>
      </c>
      <c r="E236" s="44" t="str">
        <f ca="1">IF(COUNTIF($P$2:P1221,A236)=1,VLOOKUP(A236,L:M,2), IF(COUNTIF($P$2:P1221,A236)=0,$C$10,""))</f>
        <v/>
      </c>
      <c r="F236" s="31" t="str">
        <f t="shared" ca="1" si="34"/>
        <v/>
      </c>
      <c r="G236" s="32" t="str">
        <f t="shared" ca="1" si="35"/>
        <v/>
      </c>
      <c r="H236" s="77" t="str">
        <f t="shared" ca="1" si="36"/>
        <v/>
      </c>
      <c r="N236" s="163" t="str">
        <f t="shared" si="29"/>
        <v/>
      </c>
      <c r="O236" s="163" t="str">
        <f t="shared" si="30"/>
        <v/>
      </c>
    </row>
    <row r="237" spans="1:15">
      <c r="A237" s="164" t="str">
        <f t="shared" ca="1" si="32"/>
        <v/>
      </c>
      <c r="B237" s="44" t="str">
        <f ca="1">IF(COUNTIF($P$2:P1222,A237)=1,VLOOKUP(A237,J:K,2), IF(COUNTIF($P$2:P1222,A237)=0,$B$10,""))</f>
        <v/>
      </c>
      <c r="C237" s="31" t="str">
        <f t="shared" ca="1" si="31"/>
        <v/>
      </c>
      <c r="D237" s="32" t="str">
        <f t="shared" ca="1" si="33"/>
        <v/>
      </c>
      <c r="E237" s="44" t="str">
        <f ca="1">IF(COUNTIF($P$2:P1222,A237)=1,VLOOKUP(A237,L:M,2), IF(COUNTIF($P$2:P1222,A237)=0,$C$10,""))</f>
        <v/>
      </c>
      <c r="F237" s="31" t="str">
        <f t="shared" ca="1" si="34"/>
        <v/>
      </c>
      <c r="G237" s="32" t="str">
        <f t="shared" ca="1" si="35"/>
        <v/>
      </c>
      <c r="H237" s="77" t="str">
        <f t="shared" ca="1" si="36"/>
        <v/>
      </c>
      <c r="N237" s="163" t="str">
        <f t="shared" si="29"/>
        <v/>
      </c>
      <c r="O237" s="163" t="str">
        <f t="shared" si="30"/>
        <v/>
      </c>
    </row>
    <row r="238" spans="1:15">
      <c r="A238" s="164" t="str">
        <f t="shared" ca="1" si="32"/>
        <v/>
      </c>
      <c r="B238" s="44" t="str">
        <f ca="1">IF(COUNTIF($P$2:P1223,A238)=1,VLOOKUP(A238,J:K,2), IF(COUNTIF($P$2:P1223,A238)=0,$B$10,""))</f>
        <v/>
      </c>
      <c r="C238" s="31" t="str">
        <f t="shared" ca="1" si="31"/>
        <v/>
      </c>
      <c r="D238" s="32" t="str">
        <f t="shared" ca="1" si="33"/>
        <v/>
      </c>
      <c r="E238" s="44" t="str">
        <f ca="1">IF(COUNTIF($P$2:P1223,A238)=1,VLOOKUP(A238,L:M,2), IF(COUNTIF($P$2:P1223,A238)=0,$C$10,""))</f>
        <v/>
      </c>
      <c r="F238" s="31" t="str">
        <f t="shared" ca="1" si="34"/>
        <v/>
      </c>
      <c r="G238" s="32" t="str">
        <f t="shared" ca="1" si="35"/>
        <v/>
      </c>
      <c r="H238" s="77" t="str">
        <f t="shared" ca="1" si="36"/>
        <v/>
      </c>
      <c r="N238" s="163" t="str">
        <f t="shared" si="29"/>
        <v/>
      </c>
      <c r="O238" s="163" t="str">
        <f t="shared" si="30"/>
        <v/>
      </c>
    </row>
    <row r="239" spans="1:15">
      <c r="A239" s="164" t="str">
        <f t="shared" ca="1" si="32"/>
        <v/>
      </c>
      <c r="B239" s="44" t="str">
        <f ca="1">IF(COUNTIF($P$2:P1224,A239)=1,VLOOKUP(A239,J:K,2), IF(COUNTIF($P$2:P1224,A239)=0,$B$10,""))</f>
        <v/>
      </c>
      <c r="C239" s="31" t="str">
        <f t="shared" ca="1" si="31"/>
        <v/>
      </c>
      <c r="D239" s="32" t="str">
        <f t="shared" ca="1" si="33"/>
        <v/>
      </c>
      <c r="E239" s="44" t="str">
        <f ca="1">IF(COUNTIF($P$2:P1224,A239)=1,VLOOKUP(A239,L:M,2), IF(COUNTIF($P$2:P1224,A239)=0,$C$10,""))</f>
        <v/>
      </c>
      <c r="F239" s="31" t="str">
        <f t="shared" ca="1" si="34"/>
        <v/>
      </c>
      <c r="G239" s="32" t="str">
        <f t="shared" ca="1" si="35"/>
        <v/>
      </c>
      <c r="H239" s="77" t="str">
        <f t="shared" ca="1" si="36"/>
        <v/>
      </c>
      <c r="N239" s="163" t="str">
        <f t="shared" si="29"/>
        <v/>
      </c>
      <c r="O239" s="163" t="str">
        <f t="shared" si="30"/>
        <v/>
      </c>
    </row>
    <row r="240" spans="1:15">
      <c r="A240" s="164" t="str">
        <f t="shared" ca="1" si="32"/>
        <v/>
      </c>
      <c r="B240" s="44" t="str">
        <f ca="1">IF(COUNTIF($P$2:P1225,A240)=1,VLOOKUP(A240,J:K,2), IF(COUNTIF($P$2:P1225,A240)=0,$B$10,""))</f>
        <v/>
      </c>
      <c r="C240" s="31" t="str">
        <f t="shared" ca="1" si="31"/>
        <v/>
      </c>
      <c r="D240" s="32" t="str">
        <f t="shared" ca="1" si="33"/>
        <v/>
      </c>
      <c r="E240" s="44" t="str">
        <f ca="1">IF(COUNTIF($P$2:P1225,A240)=1,VLOOKUP(A240,L:M,2), IF(COUNTIF($P$2:P1225,A240)=0,$C$10,""))</f>
        <v/>
      </c>
      <c r="F240" s="31" t="str">
        <f t="shared" ca="1" si="34"/>
        <v/>
      </c>
      <c r="G240" s="32" t="str">
        <f t="shared" ca="1" si="35"/>
        <v/>
      </c>
      <c r="H240" s="77" t="str">
        <f t="shared" ca="1" si="36"/>
        <v/>
      </c>
      <c r="N240" s="163" t="str">
        <f t="shared" si="29"/>
        <v/>
      </c>
      <c r="O240" s="163" t="str">
        <f t="shared" si="30"/>
        <v/>
      </c>
    </row>
    <row r="241" spans="1:15">
      <c r="A241" s="164" t="str">
        <f t="shared" ca="1" si="32"/>
        <v/>
      </c>
      <c r="B241" s="44" t="str">
        <f ca="1">IF(COUNTIF($P$2:P1226,A241)=1,VLOOKUP(A241,J:K,2), IF(COUNTIF($P$2:P1226,A241)=0,$B$10,""))</f>
        <v/>
      </c>
      <c r="C241" s="31" t="str">
        <f t="shared" ca="1" si="31"/>
        <v/>
      </c>
      <c r="D241" s="32" t="str">
        <f t="shared" ca="1" si="33"/>
        <v/>
      </c>
      <c r="E241" s="44" t="str">
        <f ca="1">IF(COUNTIF($P$2:P1226,A241)=1,VLOOKUP(A241,L:M,2), IF(COUNTIF($P$2:P1226,A241)=0,$C$10,""))</f>
        <v/>
      </c>
      <c r="F241" s="31" t="str">
        <f t="shared" ca="1" si="34"/>
        <v/>
      </c>
      <c r="G241" s="32" t="str">
        <f t="shared" ca="1" si="35"/>
        <v/>
      </c>
      <c r="H241" s="77" t="str">
        <f t="shared" ca="1" si="36"/>
        <v/>
      </c>
      <c r="N241" s="163" t="str">
        <f t="shared" si="29"/>
        <v/>
      </c>
      <c r="O241" s="163" t="str">
        <f t="shared" si="30"/>
        <v/>
      </c>
    </row>
    <row r="242" spans="1:15">
      <c r="A242" s="164" t="str">
        <f t="shared" ca="1" si="32"/>
        <v/>
      </c>
      <c r="B242" s="44" t="str">
        <f ca="1">IF(COUNTIF($P$2:P1227,A242)=1,VLOOKUP(A242,J:K,2), IF(COUNTIF($P$2:P1227,A242)=0,$B$10,""))</f>
        <v/>
      </c>
      <c r="C242" s="31" t="str">
        <f t="shared" ca="1" si="31"/>
        <v/>
      </c>
      <c r="D242" s="32" t="str">
        <f t="shared" ca="1" si="33"/>
        <v/>
      </c>
      <c r="E242" s="44" t="str">
        <f ca="1">IF(COUNTIF($P$2:P1227,A242)=1,VLOOKUP(A242,L:M,2), IF(COUNTIF($P$2:P1227,A242)=0,$C$10,""))</f>
        <v/>
      </c>
      <c r="F242" s="31" t="str">
        <f t="shared" ca="1" si="34"/>
        <v/>
      </c>
      <c r="G242" s="32" t="str">
        <f t="shared" ca="1" si="35"/>
        <v/>
      </c>
      <c r="H242" s="77" t="str">
        <f t="shared" ca="1" si="36"/>
        <v/>
      </c>
      <c r="N242" s="163" t="str">
        <f t="shared" si="29"/>
        <v/>
      </c>
      <c r="O242" s="163" t="str">
        <f t="shared" si="30"/>
        <v/>
      </c>
    </row>
    <row r="243" spans="1:15">
      <c r="A243" s="164" t="str">
        <f t="shared" ca="1" si="32"/>
        <v/>
      </c>
      <c r="B243" s="44" t="str">
        <f ca="1">IF(COUNTIF($P$2:P1228,A243)=1,VLOOKUP(A243,J:K,2), IF(COUNTIF($P$2:P1228,A243)=0,$B$10,""))</f>
        <v/>
      </c>
      <c r="C243" s="31" t="str">
        <f t="shared" ca="1" si="31"/>
        <v/>
      </c>
      <c r="D243" s="32" t="str">
        <f t="shared" ca="1" si="33"/>
        <v/>
      </c>
      <c r="E243" s="44" t="str">
        <f ca="1">IF(COUNTIF($P$2:P1228,A243)=1,VLOOKUP(A243,L:M,2), IF(COUNTIF($P$2:P1228,A243)=0,$C$10,""))</f>
        <v/>
      </c>
      <c r="F243" s="31" t="str">
        <f t="shared" ca="1" si="34"/>
        <v/>
      </c>
      <c r="G243" s="32" t="str">
        <f t="shared" ca="1" si="35"/>
        <v/>
      </c>
      <c r="H243" s="77" t="str">
        <f t="shared" ca="1" si="36"/>
        <v/>
      </c>
      <c r="N243" s="163" t="str">
        <f t="shared" si="29"/>
        <v/>
      </c>
      <c r="O243" s="163" t="str">
        <f t="shared" si="30"/>
        <v/>
      </c>
    </row>
    <row r="244" spans="1:15">
      <c r="A244" s="164" t="str">
        <f t="shared" ca="1" si="32"/>
        <v/>
      </c>
      <c r="B244" s="44" t="str">
        <f ca="1">IF(COUNTIF($P$2:P1229,A244)=1,VLOOKUP(A244,J:K,2), IF(COUNTIF($P$2:P1229,A244)=0,$B$10,""))</f>
        <v/>
      </c>
      <c r="C244" s="31" t="str">
        <f t="shared" ca="1" si="31"/>
        <v/>
      </c>
      <c r="D244" s="32" t="str">
        <f t="shared" ca="1" si="33"/>
        <v/>
      </c>
      <c r="E244" s="44" t="str">
        <f ca="1">IF(COUNTIF($P$2:P1229,A244)=1,VLOOKUP(A244,L:M,2), IF(COUNTIF($P$2:P1229,A244)=0,$C$10,""))</f>
        <v/>
      </c>
      <c r="F244" s="31" t="str">
        <f t="shared" ca="1" si="34"/>
        <v/>
      </c>
      <c r="G244" s="32" t="str">
        <f t="shared" ca="1" si="35"/>
        <v/>
      </c>
      <c r="H244" s="77" t="str">
        <f t="shared" ca="1" si="36"/>
        <v/>
      </c>
      <c r="N244" s="163" t="str">
        <f t="shared" si="29"/>
        <v/>
      </c>
      <c r="O244" s="163" t="str">
        <f t="shared" si="30"/>
        <v/>
      </c>
    </row>
    <row r="245" spans="1:15">
      <c r="A245" s="164" t="str">
        <f t="shared" ca="1" si="32"/>
        <v/>
      </c>
      <c r="B245" s="44" t="str">
        <f ca="1">IF(COUNTIF($P$2:P1230,A245)=1,VLOOKUP(A245,J:K,2), IF(COUNTIF($P$2:P1230,A245)=0,$B$10,""))</f>
        <v/>
      </c>
      <c r="C245" s="31" t="str">
        <f t="shared" ca="1" si="31"/>
        <v/>
      </c>
      <c r="D245" s="32" t="str">
        <f t="shared" ca="1" si="33"/>
        <v/>
      </c>
      <c r="E245" s="44" t="str">
        <f ca="1">IF(COUNTIF($P$2:P1230,A245)=1,VLOOKUP(A245,L:M,2), IF(COUNTIF($P$2:P1230,A245)=0,$C$10,""))</f>
        <v/>
      </c>
      <c r="F245" s="31" t="str">
        <f t="shared" ca="1" si="34"/>
        <v/>
      </c>
      <c r="G245" s="32" t="str">
        <f t="shared" ca="1" si="35"/>
        <v/>
      </c>
      <c r="H245" s="77" t="str">
        <f t="shared" ca="1" si="36"/>
        <v/>
      </c>
      <c r="N245" s="163" t="str">
        <f t="shared" si="29"/>
        <v/>
      </c>
      <c r="O245" s="163" t="str">
        <f t="shared" si="30"/>
        <v/>
      </c>
    </row>
    <row r="246" spans="1:15">
      <c r="A246" s="164" t="str">
        <f t="shared" ca="1" si="32"/>
        <v/>
      </c>
      <c r="B246" s="44" t="str">
        <f ca="1">IF(COUNTIF($P$2:P1231,A246)=1,VLOOKUP(A246,J:K,2), IF(COUNTIF($P$2:P1231,A246)=0,$B$10,""))</f>
        <v/>
      </c>
      <c r="C246" s="31" t="str">
        <f t="shared" ca="1" si="31"/>
        <v/>
      </c>
      <c r="D246" s="32" t="str">
        <f t="shared" ca="1" si="33"/>
        <v/>
      </c>
      <c r="E246" s="44" t="str">
        <f ca="1">IF(COUNTIF($P$2:P1231,A246)=1,VLOOKUP(A246,L:M,2), IF(COUNTIF($P$2:P1231,A246)=0,$C$10,""))</f>
        <v/>
      </c>
      <c r="F246" s="31" t="str">
        <f t="shared" ca="1" si="34"/>
        <v/>
      </c>
      <c r="G246" s="32" t="str">
        <f t="shared" ca="1" si="35"/>
        <v/>
      </c>
      <c r="H246" s="77" t="str">
        <f t="shared" ca="1" si="36"/>
        <v/>
      </c>
      <c r="N246" s="163" t="str">
        <f t="shared" si="29"/>
        <v/>
      </c>
      <c r="O246" s="163" t="str">
        <f t="shared" si="30"/>
        <v/>
      </c>
    </row>
    <row r="247" spans="1:15">
      <c r="A247" s="164" t="str">
        <f t="shared" ca="1" si="32"/>
        <v/>
      </c>
      <c r="B247" s="44" t="str">
        <f ca="1">IF(COUNTIF($P$2:P1232,A247)=1,VLOOKUP(A247,J:K,2), IF(COUNTIF($P$2:P1232,A247)=0,$B$10,""))</f>
        <v/>
      </c>
      <c r="C247" s="31" t="str">
        <f t="shared" ca="1" si="31"/>
        <v/>
      </c>
      <c r="D247" s="32" t="str">
        <f t="shared" ca="1" si="33"/>
        <v/>
      </c>
      <c r="E247" s="44" t="str">
        <f ca="1">IF(COUNTIF($P$2:P1232,A247)=1,VLOOKUP(A247,L:M,2), IF(COUNTIF($P$2:P1232,A247)=0,$C$10,""))</f>
        <v/>
      </c>
      <c r="F247" s="31" t="str">
        <f t="shared" ca="1" si="34"/>
        <v/>
      </c>
      <c r="G247" s="32" t="str">
        <f t="shared" ca="1" si="35"/>
        <v/>
      </c>
      <c r="H247" s="77" t="str">
        <f t="shared" ca="1" si="36"/>
        <v/>
      </c>
      <c r="N247" s="163" t="str">
        <f t="shared" si="29"/>
        <v/>
      </c>
      <c r="O247" s="163" t="str">
        <f t="shared" si="30"/>
        <v/>
      </c>
    </row>
    <row r="248" spans="1:15">
      <c r="A248" s="164" t="str">
        <f t="shared" ca="1" si="32"/>
        <v/>
      </c>
      <c r="B248" s="44" t="str">
        <f ca="1">IF(COUNTIF($P$2:P1233,A248)=1,VLOOKUP(A248,J:K,2), IF(COUNTIF($P$2:P1233,A248)=0,$B$10,""))</f>
        <v/>
      </c>
      <c r="C248" s="31" t="str">
        <f t="shared" ca="1" si="31"/>
        <v/>
      </c>
      <c r="D248" s="32" t="str">
        <f t="shared" ca="1" si="33"/>
        <v/>
      </c>
      <c r="E248" s="44" t="str">
        <f ca="1">IF(COUNTIF($P$2:P1233,A248)=1,VLOOKUP(A248,L:M,2), IF(COUNTIF($P$2:P1233,A248)=0,$C$10,""))</f>
        <v/>
      </c>
      <c r="F248" s="31" t="str">
        <f t="shared" ca="1" si="34"/>
        <v/>
      </c>
      <c r="G248" s="32" t="str">
        <f t="shared" ca="1" si="35"/>
        <v/>
      </c>
      <c r="H248" s="77" t="str">
        <f t="shared" ca="1" si="36"/>
        <v/>
      </c>
      <c r="N248" s="163" t="str">
        <f t="shared" si="29"/>
        <v/>
      </c>
      <c r="O248" s="163" t="str">
        <f t="shared" si="30"/>
        <v/>
      </c>
    </row>
    <row r="249" spans="1:15">
      <c r="A249" s="164" t="str">
        <f t="shared" ca="1" si="32"/>
        <v/>
      </c>
      <c r="B249" s="44" t="str">
        <f ca="1">IF(COUNTIF($P$2:P1234,A249)=1,VLOOKUP(A249,J:K,2), IF(COUNTIF($P$2:P1234,A249)=0,$B$10,""))</f>
        <v/>
      </c>
      <c r="C249" s="31" t="str">
        <f t="shared" ca="1" si="31"/>
        <v/>
      </c>
      <c r="D249" s="32" t="str">
        <f t="shared" ca="1" si="33"/>
        <v/>
      </c>
      <c r="E249" s="44" t="str">
        <f ca="1">IF(COUNTIF($P$2:P1234,A249)=1,VLOOKUP(A249,L:M,2), IF(COUNTIF($P$2:P1234,A249)=0,$C$10,""))</f>
        <v/>
      </c>
      <c r="F249" s="31" t="str">
        <f t="shared" ca="1" si="34"/>
        <v/>
      </c>
      <c r="G249" s="32" t="str">
        <f t="shared" ca="1" si="35"/>
        <v/>
      </c>
      <c r="H249" s="77" t="str">
        <f t="shared" ca="1" si="36"/>
        <v/>
      </c>
      <c r="N249" s="163" t="str">
        <f t="shared" si="29"/>
        <v/>
      </c>
      <c r="O249" s="163" t="str">
        <f t="shared" si="30"/>
        <v/>
      </c>
    </row>
    <row r="250" spans="1:15">
      <c r="A250" s="164" t="str">
        <f t="shared" ca="1" si="32"/>
        <v/>
      </c>
      <c r="B250" s="44" t="str">
        <f ca="1">IF(COUNTIF($P$2:P1235,A250)=1,VLOOKUP(A250,J:K,2), IF(COUNTIF($P$2:P1235,A250)=0,$B$10,""))</f>
        <v/>
      </c>
      <c r="C250" s="31" t="str">
        <f t="shared" ca="1" si="31"/>
        <v/>
      </c>
      <c r="D250" s="32" t="str">
        <f t="shared" ca="1" si="33"/>
        <v/>
      </c>
      <c r="E250" s="44" t="str">
        <f ca="1">IF(COUNTIF($P$2:P1235,A250)=1,VLOOKUP(A250,L:M,2), IF(COUNTIF($P$2:P1235,A250)=0,$C$10,""))</f>
        <v/>
      </c>
      <c r="F250" s="31" t="str">
        <f t="shared" ca="1" si="34"/>
        <v/>
      </c>
      <c r="G250" s="32" t="str">
        <f t="shared" ca="1" si="35"/>
        <v/>
      </c>
      <c r="H250" s="77" t="str">
        <f t="shared" ca="1" si="36"/>
        <v/>
      </c>
      <c r="N250" s="163" t="str">
        <f t="shared" si="29"/>
        <v/>
      </c>
      <c r="O250" s="163" t="str">
        <f t="shared" si="30"/>
        <v/>
      </c>
    </row>
    <row r="251" spans="1:15">
      <c r="A251" s="164" t="str">
        <f t="shared" ca="1" si="32"/>
        <v/>
      </c>
      <c r="B251" s="44" t="str">
        <f ca="1">IF(COUNTIF($P$2:P1236,A251)=1,VLOOKUP(A251,J:K,2), IF(COUNTIF($P$2:P1236,A251)=0,$B$10,""))</f>
        <v/>
      </c>
      <c r="C251" s="31" t="str">
        <f t="shared" ca="1" si="31"/>
        <v/>
      </c>
      <c r="D251" s="32" t="str">
        <f t="shared" ca="1" si="33"/>
        <v/>
      </c>
      <c r="E251" s="44" t="str">
        <f ca="1">IF(COUNTIF($P$2:P1236,A251)=1,VLOOKUP(A251,L:M,2), IF(COUNTIF($P$2:P1236,A251)=0,$C$10,""))</f>
        <v/>
      </c>
      <c r="F251" s="31" t="str">
        <f t="shared" ca="1" si="34"/>
        <v/>
      </c>
      <c r="G251" s="32" t="str">
        <f t="shared" ca="1" si="35"/>
        <v/>
      </c>
      <c r="H251" s="77" t="str">
        <f t="shared" ca="1" si="36"/>
        <v/>
      </c>
      <c r="N251" s="163" t="str">
        <f t="shared" si="29"/>
        <v/>
      </c>
      <c r="O251" s="163" t="str">
        <f t="shared" si="30"/>
        <v/>
      </c>
    </row>
    <row r="252" spans="1:15">
      <c r="A252" s="164" t="str">
        <f t="shared" ca="1" si="32"/>
        <v/>
      </c>
      <c r="B252" s="44" t="str">
        <f ca="1">IF(COUNTIF($P$2:P1237,A252)=1,VLOOKUP(A252,J:K,2), IF(COUNTIF($P$2:P1237,A252)=0,$B$10,""))</f>
        <v/>
      </c>
      <c r="C252" s="31" t="str">
        <f t="shared" ca="1" si="31"/>
        <v/>
      </c>
      <c r="D252" s="32" t="str">
        <f t="shared" ca="1" si="33"/>
        <v/>
      </c>
      <c r="E252" s="44" t="str">
        <f ca="1">IF(COUNTIF($P$2:P1237,A252)=1,VLOOKUP(A252,L:M,2), IF(COUNTIF($P$2:P1237,A252)=0,$C$10,""))</f>
        <v/>
      </c>
      <c r="F252" s="31" t="str">
        <f t="shared" ca="1" si="34"/>
        <v/>
      </c>
      <c r="G252" s="32" t="str">
        <f t="shared" ca="1" si="35"/>
        <v/>
      </c>
      <c r="H252" s="77" t="str">
        <f t="shared" ca="1" si="36"/>
        <v/>
      </c>
      <c r="N252" s="163" t="str">
        <f t="shared" si="29"/>
        <v/>
      </c>
      <c r="O252" s="163" t="str">
        <f t="shared" si="30"/>
        <v/>
      </c>
    </row>
    <row r="253" spans="1:15">
      <c r="A253" s="164" t="str">
        <f t="shared" ca="1" si="32"/>
        <v/>
      </c>
      <c r="B253" s="44" t="str">
        <f ca="1">IF(COUNTIF($P$2:P1238,A253)=1,VLOOKUP(A253,J:K,2), IF(COUNTIF($P$2:P1238,A253)=0,$B$10,""))</f>
        <v/>
      </c>
      <c r="C253" s="31" t="str">
        <f t="shared" ca="1" si="31"/>
        <v/>
      </c>
      <c r="D253" s="32" t="str">
        <f t="shared" ca="1" si="33"/>
        <v/>
      </c>
      <c r="E253" s="44" t="str">
        <f ca="1">IF(COUNTIF($P$2:P1238,A253)=1,VLOOKUP(A253,L:M,2), IF(COUNTIF($P$2:P1238,A253)=0,$C$10,""))</f>
        <v/>
      </c>
      <c r="F253" s="31" t="str">
        <f t="shared" ca="1" si="34"/>
        <v/>
      </c>
      <c r="G253" s="32" t="str">
        <f t="shared" ca="1" si="35"/>
        <v/>
      </c>
      <c r="H253" s="77" t="str">
        <f t="shared" ca="1" si="36"/>
        <v/>
      </c>
      <c r="N253" s="163" t="str">
        <f t="shared" si="29"/>
        <v/>
      </c>
      <c r="O253" s="163" t="str">
        <f t="shared" si="30"/>
        <v/>
      </c>
    </row>
    <row r="254" spans="1:15">
      <c r="A254" s="164" t="str">
        <f t="shared" ca="1" si="32"/>
        <v/>
      </c>
      <c r="B254" s="44" t="str">
        <f ca="1">IF(COUNTIF($P$2:P1239,A254)=1,VLOOKUP(A254,J:K,2), IF(COUNTIF($P$2:P1239,A254)=0,$B$10,""))</f>
        <v/>
      </c>
      <c r="C254" s="31" t="str">
        <f t="shared" ca="1" si="31"/>
        <v/>
      </c>
      <c r="D254" s="32" t="str">
        <f t="shared" ca="1" si="33"/>
        <v/>
      </c>
      <c r="E254" s="44" t="str">
        <f ca="1">IF(COUNTIF($P$2:P1239,A254)=1,VLOOKUP(A254,L:M,2), IF(COUNTIF($P$2:P1239,A254)=0,$C$10,""))</f>
        <v/>
      </c>
      <c r="F254" s="31" t="str">
        <f t="shared" ca="1" si="34"/>
        <v/>
      </c>
      <c r="G254" s="32" t="str">
        <f t="shared" ca="1" si="35"/>
        <v/>
      </c>
      <c r="H254" s="77" t="str">
        <f t="shared" ca="1" si="36"/>
        <v/>
      </c>
      <c r="N254" s="163" t="str">
        <f t="shared" si="29"/>
        <v/>
      </c>
      <c r="O254" s="163" t="str">
        <f t="shared" si="30"/>
        <v/>
      </c>
    </row>
    <row r="255" spans="1:15">
      <c r="A255" s="164" t="str">
        <f t="shared" ca="1" si="32"/>
        <v/>
      </c>
      <c r="B255" s="44" t="str">
        <f ca="1">IF(COUNTIF($P$2:P1240,A255)=1,VLOOKUP(A255,J:K,2), IF(COUNTIF($P$2:P1240,A255)=0,$B$10,""))</f>
        <v/>
      </c>
      <c r="C255" s="31" t="str">
        <f t="shared" ca="1" si="31"/>
        <v/>
      </c>
      <c r="D255" s="32" t="str">
        <f t="shared" ca="1" si="33"/>
        <v/>
      </c>
      <c r="E255" s="44" t="str">
        <f ca="1">IF(COUNTIF($P$2:P1240,A255)=1,VLOOKUP(A255,L:M,2), IF(COUNTIF($P$2:P1240,A255)=0,$C$10,""))</f>
        <v/>
      </c>
      <c r="F255" s="31" t="str">
        <f t="shared" ca="1" si="34"/>
        <v/>
      </c>
      <c r="G255" s="32" t="str">
        <f t="shared" ca="1" si="35"/>
        <v/>
      </c>
      <c r="H255" s="77" t="str">
        <f t="shared" ca="1" si="36"/>
        <v/>
      </c>
      <c r="N255" s="163" t="str">
        <f t="shared" si="29"/>
        <v/>
      </c>
      <c r="O255" s="163" t="str">
        <f t="shared" si="30"/>
        <v/>
      </c>
    </row>
    <row r="256" spans="1:15">
      <c r="A256" s="164" t="str">
        <f t="shared" ca="1" si="32"/>
        <v/>
      </c>
      <c r="B256" s="44" t="str">
        <f ca="1">IF(COUNTIF($P$2:P1241,A256)=1,VLOOKUP(A256,J:K,2), IF(COUNTIF($P$2:P1241,A256)=0,$B$10,""))</f>
        <v/>
      </c>
      <c r="C256" s="31" t="str">
        <f t="shared" ca="1" si="31"/>
        <v/>
      </c>
      <c r="D256" s="32" t="str">
        <f t="shared" ca="1" si="33"/>
        <v/>
      </c>
      <c r="E256" s="44" t="str">
        <f ca="1">IF(COUNTIF($P$2:P1241,A256)=1,VLOOKUP(A256,L:M,2), IF(COUNTIF($P$2:P1241,A256)=0,$C$10,""))</f>
        <v/>
      </c>
      <c r="F256" s="31" t="str">
        <f t="shared" ca="1" si="34"/>
        <v/>
      </c>
      <c r="G256" s="32" t="str">
        <f t="shared" ca="1" si="35"/>
        <v/>
      </c>
      <c r="H256" s="77" t="str">
        <f t="shared" ca="1" si="36"/>
        <v/>
      </c>
      <c r="N256" s="163" t="str">
        <f t="shared" si="29"/>
        <v/>
      </c>
      <c r="O256" s="163" t="str">
        <f t="shared" si="30"/>
        <v/>
      </c>
    </row>
    <row r="257" spans="1:15">
      <c r="A257" s="164" t="str">
        <f t="shared" ca="1" si="32"/>
        <v/>
      </c>
      <c r="B257" s="44" t="str">
        <f ca="1">IF(COUNTIF($P$2:P1242,A257)=1,VLOOKUP(A257,J:K,2), IF(COUNTIF($P$2:P1242,A257)=0,$B$10,""))</f>
        <v/>
      </c>
      <c r="C257" s="31" t="str">
        <f t="shared" ca="1" si="31"/>
        <v/>
      </c>
      <c r="D257" s="32" t="str">
        <f t="shared" ca="1" si="33"/>
        <v/>
      </c>
      <c r="E257" s="44" t="str">
        <f ca="1">IF(COUNTIF($P$2:P1242,A257)=1,VLOOKUP(A257,L:M,2), IF(COUNTIF($P$2:P1242,A257)=0,$C$10,""))</f>
        <v/>
      </c>
      <c r="F257" s="31" t="str">
        <f t="shared" ca="1" si="34"/>
        <v/>
      </c>
      <c r="G257" s="32" t="str">
        <f t="shared" ca="1" si="35"/>
        <v/>
      </c>
      <c r="H257" s="77" t="str">
        <f t="shared" ca="1" si="36"/>
        <v/>
      </c>
      <c r="N257" s="163" t="str">
        <f t="shared" si="29"/>
        <v/>
      </c>
      <c r="O257" s="163" t="str">
        <f t="shared" si="30"/>
        <v/>
      </c>
    </row>
    <row r="258" spans="1:15">
      <c r="A258" s="164" t="str">
        <f t="shared" ca="1" si="32"/>
        <v/>
      </c>
      <c r="B258" s="44" t="str">
        <f ca="1">IF(COUNTIF($P$2:P1243,A258)=1,VLOOKUP(A258,J:K,2), IF(COUNTIF($P$2:P1243,A258)=0,$B$10,""))</f>
        <v/>
      </c>
      <c r="C258" s="31" t="str">
        <f t="shared" ca="1" si="31"/>
        <v/>
      </c>
      <c r="D258" s="32" t="str">
        <f t="shared" ca="1" si="33"/>
        <v/>
      </c>
      <c r="E258" s="44" t="str">
        <f ca="1">IF(COUNTIF($P$2:P1243,A258)=1,VLOOKUP(A258,L:M,2), IF(COUNTIF($P$2:P1243,A258)=0,$C$10,""))</f>
        <v/>
      </c>
      <c r="F258" s="31" t="str">
        <f t="shared" ca="1" si="34"/>
        <v/>
      </c>
      <c r="G258" s="32" t="str">
        <f t="shared" ca="1" si="35"/>
        <v/>
      </c>
      <c r="H258" s="77" t="str">
        <f t="shared" ca="1" si="36"/>
        <v/>
      </c>
      <c r="N258" s="163" t="str">
        <f t="shared" si="29"/>
        <v/>
      </c>
      <c r="O258" s="163" t="str">
        <f t="shared" si="30"/>
        <v/>
      </c>
    </row>
    <row r="259" spans="1:15">
      <c r="A259" s="164" t="str">
        <f t="shared" ca="1" si="32"/>
        <v/>
      </c>
      <c r="B259" s="44" t="str">
        <f ca="1">IF(COUNTIF($P$2:P1244,A259)=1,VLOOKUP(A259,J:K,2), IF(COUNTIF($P$2:P1244,A259)=0,$B$10,""))</f>
        <v/>
      </c>
      <c r="C259" s="31" t="str">
        <f t="shared" ca="1" si="31"/>
        <v/>
      </c>
      <c r="D259" s="32" t="str">
        <f t="shared" ca="1" si="33"/>
        <v/>
      </c>
      <c r="E259" s="44" t="str">
        <f ca="1">IF(COUNTIF($P$2:P1244,A259)=1,VLOOKUP(A259,L:M,2), IF(COUNTIF($P$2:P1244,A259)=0,$C$10,""))</f>
        <v/>
      </c>
      <c r="F259" s="31" t="str">
        <f t="shared" ca="1" si="34"/>
        <v/>
      </c>
      <c r="G259" s="32" t="str">
        <f t="shared" ca="1" si="35"/>
        <v/>
      </c>
      <c r="H259" s="77" t="str">
        <f t="shared" ca="1" si="36"/>
        <v/>
      </c>
      <c r="N259" s="163" t="str">
        <f t="shared" si="29"/>
        <v/>
      </c>
      <c r="O259" s="163" t="str">
        <f t="shared" si="30"/>
        <v/>
      </c>
    </row>
    <row r="260" spans="1:15">
      <c r="A260" s="164" t="str">
        <f t="shared" ca="1" si="32"/>
        <v/>
      </c>
      <c r="B260" s="44" t="str">
        <f ca="1">IF(COUNTIF($P$2:P1245,A260)=1,VLOOKUP(A260,J:K,2), IF(COUNTIF($P$2:P1245,A260)=0,$B$10,""))</f>
        <v/>
      </c>
      <c r="C260" s="31" t="str">
        <f t="shared" ca="1" si="31"/>
        <v/>
      </c>
      <c r="D260" s="32" t="str">
        <f t="shared" ca="1" si="33"/>
        <v/>
      </c>
      <c r="E260" s="44" t="str">
        <f ca="1">IF(COUNTIF($P$2:P1245,A260)=1,VLOOKUP(A260,L:M,2), IF(COUNTIF($P$2:P1245,A260)=0,$C$10,""))</f>
        <v/>
      </c>
      <c r="F260" s="31" t="str">
        <f t="shared" ca="1" si="34"/>
        <v/>
      </c>
      <c r="G260" s="32" t="str">
        <f t="shared" ca="1" si="35"/>
        <v/>
      </c>
      <c r="H260" s="77" t="str">
        <f t="shared" ca="1" si="36"/>
        <v/>
      </c>
      <c r="N260" s="163" t="str">
        <f t="shared" ref="N260:N323" si="37">IF(COUNTIF(L:L,J260),J260,"")</f>
        <v/>
      </c>
      <c r="O260" s="163" t="str">
        <f t="shared" ref="O260:O323" si="38">IF(N260&gt;$A$14,N260,"")</f>
        <v/>
      </c>
    </row>
    <row r="261" spans="1:15">
      <c r="A261" s="164" t="str">
        <f t="shared" ca="1" si="32"/>
        <v/>
      </c>
      <c r="B261" s="44" t="str">
        <f ca="1">IF(COUNTIF($P$2:P1246,A261)=1,VLOOKUP(A261,J:K,2), IF(COUNTIF($P$2:P1246,A261)=0,$B$10,""))</f>
        <v/>
      </c>
      <c r="C261" s="31" t="str">
        <f t="shared" ca="1" si="31"/>
        <v/>
      </c>
      <c r="D261" s="32" t="str">
        <f t="shared" ca="1" si="33"/>
        <v/>
      </c>
      <c r="E261" s="44" t="str">
        <f ca="1">IF(COUNTIF($P$2:P1246,A261)=1,VLOOKUP(A261,L:M,2), IF(COUNTIF($P$2:P1246,A261)=0,$C$10,""))</f>
        <v/>
      </c>
      <c r="F261" s="31" t="str">
        <f t="shared" ca="1" si="34"/>
        <v/>
      </c>
      <c r="G261" s="32" t="str">
        <f t="shared" ca="1" si="35"/>
        <v/>
      </c>
      <c r="H261" s="77" t="str">
        <f t="shared" ca="1" si="36"/>
        <v/>
      </c>
      <c r="N261" s="163" t="str">
        <f t="shared" si="37"/>
        <v/>
      </c>
      <c r="O261" s="163" t="str">
        <f t="shared" si="38"/>
        <v/>
      </c>
    </row>
    <row r="262" spans="1:15">
      <c r="A262" s="164" t="str">
        <f t="shared" ca="1" si="32"/>
        <v/>
      </c>
      <c r="B262" s="44" t="str">
        <f ca="1">IF(COUNTIF($P$2:P1247,A262)=1,VLOOKUP(A262,J:K,2), IF(COUNTIF($P$2:P1247,A262)=0,$B$10,""))</f>
        <v/>
      </c>
      <c r="C262" s="31" t="str">
        <f t="shared" ca="1" si="31"/>
        <v/>
      </c>
      <c r="D262" s="32" t="str">
        <f t="shared" ca="1" si="33"/>
        <v/>
      </c>
      <c r="E262" s="44" t="str">
        <f ca="1">IF(COUNTIF($P$2:P1247,A262)=1,VLOOKUP(A262,L:M,2), IF(COUNTIF($P$2:P1247,A262)=0,$C$10,""))</f>
        <v/>
      </c>
      <c r="F262" s="31" t="str">
        <f t="shared" ca="1" si="34"/>
        <v/>
      </c>
      <c r="G262" s="32" t="str">
        <f t="shared" ca="1" si="35"/>
        <v/>
      </c>
      <c r="H262" s="77" t="str">
        <f t="shared" ca="1" si="36"/>
        <v/>
      </c>
      <c r="N262" s="163" t="str">
        <f t="shared" si="37"/>
        <v/>
      </c>
      <c r="O262" s="163" t="str">
        <f t="shared" si="38"/>
        <v/>
      </c>
    </row>
    <row r="263" spans="1:15">
      <c r="A263" s="164" t="str">
        <f t="shared" ca="1" si="32"/>
        <v/>
      </c>
      <c r="B263" s="44" t="str">
        <f ca="1">IF(COUNTIF($P$2:P1248,A263)=1,VLOOKUP(A263,J:K,2), IF(COUNTIF($P$2:P1248,A263)=0,$B$10,""))</f>
        <v/>
      </c>
      <c r="C263" s="31" t="str">
        <f t="shared" ca="1" si="31"/>
        <v/>
      </c>
      <c r="D263" s="32" t="str">
        <f t="shared" ca="1" si="33"/>
        <v/>
      </c>
      <c r="E263" s="44" t="str">
        <f ca="1">IF(COUNTIF($P$2:P1248,A263)=1,VLOOKUP(A263,L:M,2), IF(COUNTIF($P$2:P1248,A263)=0,$C$10,""))</f>
        <v/>
      </c>
      <c r="F263" s="31" t="str">
        <f t="shared" ca="1" si="34"/>
        <v/>
      </c>
      <c r="G263" s="32" t="str">
        <f t="shared" ca="1" si="35"/>
        <v/>
      </c>
      <c r="H263" s="77" t="str">
        <f t="shared" ca="1" si="36"/>
        <v/>
      </c>
      <c r="N263" s="163" t="str">
        <f t="shared" si="37"/>
        <v/>
      </c>
      <c r="O263" s="163" t="str">
        <f t="shared" si="38"/>
        <v/>
      </c>
    </row>
    <row r="264" spans="1:15">
      <c r="A264" s="164" t="str">
        <f t="shared" ca="1" si="32"/>
        <v/>
      </c>
      <c r="B264" s="44" t="str">
        <f ca="1">IF(COUNTIF($P$2:P1249,A264)=1,VLOOKUP(A264,J:K,2), IF(COUNTIF($P$2:P1249,A264)=0,$B$10,""))</f>
        <v/>
      </c>
      <c r="C264" s="31" t="str">
        <f t="shared" ca="1" si="31"/>
        <v/>
      </c>
      <c r="D264" s="32" t="str">
        <f t="shared" ca="1" si="33"/>
        <v/>
      </c>
      <c r="E264" s="44" t="str">
        <f ca="1">IF(COUNTIF($P$2:P1249,A264)=1,VLOOKUP(A264,L:M,2), IF(COUNTIF($P$2:P1249,A264)=0,$C$10,""))</f>
        <v/>
      </c>
      <c r="F264" s="31" t="str">
        <f t="shared" ca="1" si="34"/>
        <v/>
      </c>
      <c r="G264" s="32" t="str">
        <f t="shared" ca="1" si="35"/>
        <v/>
      </c>
      <c r="H264" s="77" t="str">
        <f t="shared" ca="1" si="36"/>
        <v/>
      </c>
      <c r="N264" s="163" t="str">
        <f t="shared" si="37"/>
        <v/>
      </c>
      <c r="O264" s="163" t="str">
        <f t="shared" si="38"/>
        <v/>
      </c>
    </row>
    <row r="265" spans="1:15">
      <c r="A265" s="164" t="str">
        <f t="shared" ca="1" si="32"/>
        <v/>
      </c>
      <c r="B265" s="44" t="str">
        <f ca="1">IF(COUNTIF($P$2:P1250,A265)=1,VLOOKUP(A265,J:K,2), IF(COUNTIF($P$2:P1250,A265)=0,$B$10,""))</f>
        <v/>
      </c>
      <c r="C265" s="31" t="str">
        <f t="shared" ca="1" si="31"/>
        <v/>
      </c>
      <c r="D265" s="32" t="str">
        <f t="shared" ca="1" si="33"/>
        <v/>
      </c>
      <c r="E265" s="44" t="str">
        <f ca="1">IF(COUNTIF($P$2:P1250,A265)=1,VLOOKUP(A265,L:M,2), IF(COUNTIF($P$2:P1250,A265)=0,$C$10,""))</f>
        <v/>
      </c>
      <c r="F265" s="31" t="str">
        <f t="shared" ca="1" si="34"/>
        <v/>
      </c>
      <c r="G265" s="32" t="str">
        <f t="shared" ca="1" si="35"/>
        <v/>
      </c>
      <c r="H265" s="77" t="str">
        <f t="shared" ca="1" si="36"/>
        <v/>
      </c>
      <c r="N265" s="163" t="str">
        <f t="shared" si="37"/>
        <v/>
      </c>
      <c r="O265" s="163" t="str">
        <f t="shared" si="38"/>
        <v/>
      </c>
    </row>
    <row r="266" spans="1:15">
      <c r="A266" s="164" t="str">
        <f t="shared" ca="1" si="32"/>
        <v/>
      </c>
      <c r="B266" s="44" t="str">
        <f ca="1">IF(COUNTIF($P$2:P1251,A266)=1,VLOOKUP(A266,J:K,2), IF(COUNTIF($P$2:P1251,A266)=0,$B$10,""))</f>
        <v/>
      </c>
      <c r="C266" s="31" t="str">
        <f t="shared" ca="1" si="31"/>
        <v/>
      </c>
      <c r="D266" s="32" t="str">
        <f t="shared" ca="1" si="33"/>
        <v/>
      </c>
      <c r="E266" s="44" t="str">
        <f ca="1">IF(COUNTIF($P$2:P1251,A266)=1,VLOOKUP(A266,L:M,2), IF(COUNTIF($P$2:P1251,A266)=0,$C$10,""))</f>
        <v/>
      </c>
      <c r="F266" s="31" t="str">
        <f t="shared" ca="1" si="34"/>
        <v/>
      </c>
      <c r="G266" s="32" t="str">
        <f t="shared" ca="1" si="35"/>
        <v/>
      </c>
      <c r="H266" s="77" t="str">
        <f t="shared" ca="1" si="36"/>
        <v/>
      </c>
      <c r="N266" s="163" t="str">
        <f t="shared" si="37"/>
        <v/>
      </c>
      <c r="O266" s="163" t="str">
        <f t="shared" si="38"/>
        <v/>
      </c>
    </row>
    <row r="267" spans="1:15">
      <c r="A267" s="164" t="str">
        <f t="shared" ca="1" si="32"/>
        <v/>
      </c>
      <c r="B267" s="44" t="str">
        <f ca="1">IF(COUNTIF($P$2:P1252,A267)=1,VLOOKUP(A267,J:K,2), IF(COUNTIF($P$2:P1252,A267)=0,$B$10,""))</f>
        <v/>
      </c>
      <c r="C267" s="31" t="str">
        <f t="shared" ca="1" si="31"/>
        <v/>
      </c>
      <c r="D267" s="32" t="str">
        <f t="shared" ca="1" si="33"/>
        <v/>
      </c>
      <c r="E267" s="44" t="str">
        <f ca="1">IF(COUNTIF($P$2:P1252,A267)=1,VLOOKUP(A267,L:M,2), IF(COUNTIF($P$2:P1252,A267)=0,$C$10,""))</f>
        <v/>
      </c>
      <c r="F267" s="31" t="str">
        <f t="shared" ca="1" si="34"/>
        <v/>
      </c>
      <c r="G267" s="32" t="str">
        <f t="shared" ca="1" si="35"/>
        <v/>
      </c>
      <c r="H267" s="77" t="str">
        <f t="shared" ca="1" si="36"/>
        <v/>
      </c>
      <c r="N267" s="163" t="str">
        <f t="shared" si="37"/>
        <v/>
      </c>
      <c r="O267" s="163" t="str">
        <f t="shared" si="38"/>
        <v/>
      </c>
    </row>
    <row r="268" spans="1:15">
      <c r="A268" s="164" t="str">
        <f t="shared" ca="1" si="32"/>
        <v/>
      </c>
      <c r="B268" s="44" t="str">
        <f ca="1">IF(COUNTIF($P$2:P1253,A268)=1,VLOOKUP(A268,J:K,2), IF(COUNTIF($P$2:P1253,A268)=0,$B$10,""))</f>
        <v/>
      </c>
      <c r="C268" s="31" t="str">
        <f t="shared" ca="1" si="31"/>
        <v/>
      </c>
      <c r="D268" s="32" t="str">
        <f t="shared" ca="1" si="33"/>
        <v/>
      </c>
      <c r="E268" s="44" t="str">
        <f ca="1">IF(COUNTIF($P$2:P1253,A268)=1,VLOOKUP(A268,L:M,2), IF(COUNTIF($P$2:P1253,A268)=0,$C$10,""))</f>
        <v/>
      </c>
      <c r="F268" s="31" t="str">
        <f t="shared" ca="1" si="34"/>
        <v/>
      </c>
      <c r="G268" s="32" t="str">
        <f t="shared" ca="1" si="35"/>
        <v/>
      </c>
      <c r="H268" s="77" t="str">
        <f t="shared" ca="1" si="36"/>
        <v/>
      </c>
      <c r="N268" s="163" t="str">
        <f t="shared" si="37"/>
        <v/>
      </c>
      <c r="O268" s="163" t="str">
        <f t="shared" si="38"/>
        <v/>
      </c>
    </row>
    <row r="269" spans="1:15">
      <c r="A269" s="164" t="str">
        <f t="shared" ca="1" si="32"/>
        <v/>
      </c>
      <c r="B269" s="44" t="str">
        <f ca="1">IF(COUNTIF($P$2:P1254,A269)=1,VLOOKUP(A269,J:K,2), IF(COUNTIF($P$2:P1254,A269)=0,$B$10,""))</f>
        <v/>
      </c>
      <c r="C269" s="31" t="str">
        <f t="shared" ca="1" si="31"/>
        <v/>
      </c>
      <c r="D269" s="32" t="str">
        <f t="shared" ca="1" si="33"/>
        <v/>
      </c>
      <c r="E269" s="44" t="str">
        <f ca="1">IF(COUNTIF($P$2:P1254,A269)=1,VLOOKUP(A269,L:M,2), IF(COUNTIF($P$2:P1254,A269)=0,$C$10,""))</f>
        <v/>
      </c>
      <c r="F269" s="31" t="str">
        <f t="shared" ca="1" si="34"/>
        <v/>
      </c>
      <c r="G269" s="32" t="str">
        <f t="shared" ca="1" si="35"/>
        <v/>
      </c>
      <c r="H269" s="77" t="str">
        <f t="shared" ca="1" si="36"/>
        <v/>
      </c>
      <c r="N269" s="163" t="str">
        <f t="shared" si="37"/>
        <v/>
      </c>
      <c r="O269" s="163" t="str">
        <f t="shared" si="38"/>
        <v/>
      </c>
    </row>
    <row r="270" spans="1:15">
      <c r="A270" s="164" t="str">
        <f t="shared" ca="1" si="32"/>
        <v/>
      </c>
      <c r="B270" s="44" t="str">
        <f ca="1">IF(COUNTIF($P$2:P1255,A270)=1,VLOOKUP(A270,J:K,2), IF(COUNTIF($P$2:P1255,A270)=0,$B$10,""))</f>
        <v/>
      </c>
      <c r="C270" s="31" t="str">
        <f t="shared" ca="1" si="31"/>
        <v/>
      </c>
      <c r="D270" s="32" t="str">
        <f t="shared" ca="1" si="33"/>
        <v/>
      </c>
      <c r="E270" s="44" t="str">
        <f ca="1">IF(COUNTIF($P$2:P1255,A270)=1,VLOOKUP(A270,L:M,2), IF(COUNTIF($P$2:P1255,A270)=0,$C$10,""))</f>
        <v/>
      </c>
      <c r="F270" s="31" t="str">
        <f t="shared" ca="1" si="34"/>
        <v/>
      </c>
      <c r="G270" s="32" t="str">
        <f t="shared" ca="1" si="35"/>
        <v/>
      </c>
      <c r="H270" s="77" t="str">
        <f t="shared" ca="1" si="36"/>
        <v/>
      </c>
      <c r="N270" s="163" t="str">
        <f t="shared" si="37"/>
        <v/>
      </c>
      <c r="O270" s="163" t="str">
        <f t="shared" si="38"/>
        <v/>
      </c>
    </row>
    <row r="271" spans="1:15">
      <c r="A271" s="164" t="str">
        <f t="shared" ca="1" si="32"/>
        <v/>
      </c>
      <c r="B271" s="44" t="str">
        <f ca="1">IF(COUNTIF($P$2:P1256,A271)=1,VLOOKUP(A271,J:K,2), IF(COUNTIF($P$2:P1256,A271)=0,$B$10,""))</f>
        <v/>
      </c>
      <c r="C271" s="31" t="str">
        <f t="shared" ca="1" si="31"/>
        <v/>
      </c>
      <c r="D271" s="32" t="str">
        <f t="shared" ca="1" si="33"/>
        <v/>
      </c>
      <c r="E271" s="44" t="str">
        <f ca="1">IF(COUNTIF($P$2:P1256,A271)=1,VLOOKUP(A271,L:M,2), IF(COUNTIF($P$2:P1256,A271)=0,$C$10,""))</f>
        <v/>
      </c>
      <c r="F271" s="31" t="str">
        <f t="shared" ca="1" si="34"/>
        <v/>
      </c>
      <c r="G271" s="32" t="str">
        <f t="shared" ca="1" si="35"/>
        <v/>
      </c>
      <c r="H271" s="77" t="str">
        <f t="shared" ca="1" si="36"/>
        <v/>
      </c>
      <c r="N271" s="163" t="str">
        <f t="shared" si="37"/>
        <v/>
      </c>
      <c r="O271" s="163" t="str">
        <f t="shared" si="38"/>
        <v/>
      </c>
    </row>
    <row r="272" spans="1:15">
      <c r="A272" s="164" t="str">
        <f t="shared" ca="1" si="32"/>
        <v/>
      </c>
      <c r="B272" s="44" t="str">
        <f ca="1">IF(COUNTIF($P$2:P1257,A272)=1,VLOOKUP(A272,J:K,2), IF(COUNTIF($P$2:P1257,A272)=0,$B$10,""))</f>
        <v/>
      </c>
      <c r="C272" s="31" t="str">
        <f t="shared" ref="C272:C335" ca="1" si="39">IF(ISERROR(B272-2),"",(B272-$B$14)/100*$B$5)</f>
        <v/>
      </c>
      <c r="D272" s="32" t="str">
        <f t="shared" ca="1" si="33"/>
        <v/>
      </c>
      <c r="E272" s="44" t="str">
        <f ca="1">IF(COUNTIF($P$2:P1257,A272)=1,VLOOKUP(A272,L:M,2), IF(COUNTIF($P$2:P1257,A272)=0,$C$10,""))</f>
        <v/>
      </c>
      <c r="F272" s="31" t="str">
        <f t="shared" ca="1" si="34"/>
        <v/>
      </c>
      <c r="G272" s="32" t="str">
        <f t="shared" ca="1" si="35"/>
        <v/>
      </c>
      <c r="H272" s="77" t="str">
        <f t="shared" ca="1" si="36"/>
        <v/>
      </c>
      <c r="N272" s="163" t="str">
        <f t="shared" si="37"/>
        <v/>
      </c>
      <c r="O272" s="163" t="str">
        <f t="shared" si="38"/>
        <v/>
      </c>
    </row>
    <row r="273" spans="1:15">
      <c r="A273" s="164" t="str">
        <f t="shared" ca="1" si="32"/>
        <v/>
      </c>
      <c r="B273" s="44" t="str">
        <f ca="1">IF(COUNTIF($P$2:P1258,A273)=1,VLOOKUP(A273,J:K,2), IF(COUNTIF($P$2:P1258,A273)=0,$B$10,""))</f>
        <v/>
      </c>
      <c r="C273" s="31" t="str">
        <f t="shared" ca="1" si="39"/>
        <v/>
      </c>
      <c r="D273" s="32" t="str">
        <f t="shared" ca="1" si="33"/>
        <v/>
      </c>
      <c r="E273" s="44" t="str">
        <f ca="1">IF(COUNTIF($P$2:P1258,A273)=1,VLOOKUP(A273,L:M,2), IF(COUNTIF($P$2:P1258,A273)=0,$C$10,""))</f>
        <v/>
      </c>
      <c r="F273" s="31" t="str">
        <f t="shared" ca="1" si="34"/>
        <v/>
      </c>
      <c r="G273" s="32" t="str">
        <f t="shared" ca="1" si="35"/>
        <v/>
      </c>
      <c r="H273" s="77" t="str">
        <f t="shared" ca="1" si="36"/>
        <v/>
      </c>
      <c r="N273" s="163" t="str">
        <f t="shared" si="37"/>
        <v/>
      </c>
      <c r="O273" s="163" t="str">
        <f t="shared" si="38"/>
        <v/>
      </c>
    </row>
    <row r="274" spans="1:15">
      <c r="A274" s="164" t="str">
        <f t="shared" ca="1" si="32"/>
        <v/>
      </c>
      <c r="B274" s="44" t="str">
        <f ca="1">IF(COUNTIF($P$2:P1259,A274)=1,VLOOKUP(A274,J:K,2), IF(COUNTIF($P$2:P1259,A274)=0,$B$10,""))</f>
        <v/>
      </c>
      <c r="C274" s="31" t="str">
        <f t="shared" ca="1" si="39"/>
        <v/>
      </c>
      <c r="D274" s="32" t="str">
        <f t="shared" ca="1" si="33"/>
        <v/>
      </c>
      <c r="E274" s="44" t="str">
        <f ca="1">IF(COUNTIF($P$2:P1259,A274)=1,VLOOKUP(A274,L:M,2), IF(COUNTIF($P$2:P1259,A274)=0,$C$10,""))</f>
        <v/>
      </c>
      <c r="F274" s="31" t="str">
        <f t="shared" ca="1" si="34"/>
        <v/>
      </c>
      <c r="G274" s="32" t="str">
        <f t="shared" ca="1" si="35"/>
        <v/>
      </c>
      <c r="H274" s="77" t="str">
        <f t="shared" ca="1" si="36"/>
        <v/>
      </c>
      <c r="N274" s="163" t="str">
        <f t="shared" si="37"/>
        <v/>
      </c>
      <c r="O274" s="163" t="str">
        <f t="shared" si="38"/>
        <v/>
      </c>
    </row>
    <row r="275" spans="1:15">
      <c r="A275" s="164" t="str">
        <f t="shared" ca="1" si="32"/>
        <v/>
      </c>
      <c r="B275" s="44" t="str">
        <f ca="1">IF(COUNTIF($P$2:P1260,A275)=1,VLOOKUP(A275,J:K,2), IF(COUNTIF($P$2:P1260,A275)=0,$B$10,""))</f>
        <v/>
      </c>
      <c r="C275" s="31" t="str">
        <f t="shared" ca="1" si="39"/>
        <v/>
      </c>
      <c r="D275" s="32" t="str">
        <f t="shared" ca="1" si="33"/>
        <v/>
      </c>
      <c r="E275" s="44" t="str">
        <f ca="1">IF(COUNTIF($P$2:P1260,A275)=1,VLOOKUP(A275,L:M,2), IF(COUNTIF($P$2:P1260,A275)=0,$C$10,""))</f>
        <v/>
      </c>
      <c r="F275" s="31" t="str">
        <f t="shared" ca="1" si="34"/>
        <v/>
      </c>
      <c r="G275" s="32" t="str">
        <f t="shared" ca="1" si="35"/>
        <v/>
      </c>
      <c r="H275" s="77" t="str">
        <f t="shared" ca="1" si="36"/>
        <v/>
      </c>
      <c r="N275" s="163" t="str">
        <f t="shared" si="37"/>
        <v/>
      </c>
      <c r="O275" s="163" t="str">
        <f t="shared" si="38"/>
        <v/>
      </c>
    </row>
    <row r="276" spans="1:15">
      <c r="A276" s="164" t="str">
        <f t="shared" ca="1" si="32"/>
        <v/>
      </c>
      <c r="B276" s="44" t="str">
        <f ca="1">IF(COUNTIF($P$2:P1261,A276)=1,VLOOKUP(A276,J:K,2), IF(COUNTIF($P$2:P1261,A276)=0,$B$10,""))</f>
        <v/>
      </c>
      <c r="C276" s="31" t="str">
        <f t="shared" ca="1" si="39"/>
        <v/>
      </c>
      <c r="D276" s="32" t="str">
        <f t="shared" ca="1" si="33"/>
        <v/>
      </c>
      <c r="E276" s="44" t="str">
        <f ca="1">IF(COUNTIF($P$2:P1261,A276)=1,VLOOKUP(A276,L:M,2), IF(COUNTIF($P$2:P1261,A276)=0,$C$10,""))</f>
        <v/>
      </c>
      <c r="F276" s="31" t="str">
        <f t="shared" ca="1" si="34"/>
        <v/>
      </c>
      <c r="G276" s="32" t="str">
        <f t="shared" ca="1" si="35"/>
        <v/>
      </c>
      <c r="H276" s="77" t="str">
        <f t="shared" ca="1" si="36"/>
        <v/>
      </c>
      <c r="N276" s="163" t="str">
        <f t="shared" si="37"/>
        <v/>
      </c>
      <c r="O276" s="163" t="str">
        <f t="shared" si="38"/>
        <v/>
      </c>
    </row>
    <row r="277" spans="1:15">
      <c r="A277" s="164" t="str">
        <f t="shared" ca="1" si="32"/>
        <v/>
      </c>
      <c r="B277" s="44" t="str">
        <f ca="1">IF(COUNTIF($P$2:P1262,A277)=1,VLOOKUP(A277,J:K,2), IF(COUNTIF($P$2:P1262,A277)=0,$B$10,""))</f>
        <v/>
      </c>
      <c r="C277" s="31" t="str">
        <f t="shared" ca="1" si="39"/>
        <v/>
      </c>
      <c r="D277" s="32" t="str">
        <f t="shared" ca="1" si="33"/>
        <v/>
      </c>
      <c r="E277" s="44" t="str">
        <f ca="1">IF(COUNTIF($P$2:P1262,A277)=1,VLOOKUP(A277,L:M,2), IF(COUNTIF($P$2:P1262,A277)=0,$C$10,""))</f>
        <v/>
      </c>
      <c r="F277" s="31" t="str">
        <f t="shared" ca="1" si="34"/>
        <v/>
      </c>
      <c r="G277" s="32" t="str">
        <f t="shared" ca="1" si="35"/>
        <v/>
      </c>
      <c r="H277" s="77" t="str">
        <f t="shared" ca="1" si="36"/>
        <v/>
      </c>
      <c r="N277" s="163" t="str">
        <f t="shared" si="37"/>
        <v/>
      </c>
      <c r="O277" s="163" t="str">
        <f t="shared" si="38"/>
        <v/>
      </c>
    </row>
    <row r="278" spans="1:15">
      <c r="A278" s="164" t="str">
        <f t="shared" ca="1" si="32"/>
        <v/>
      </c>
      <c r="B278" s="44" t="str">
        <f ca="1">IF(COUNTIF($P$2:P1263,A278)=1,VLOOKUP(A278,J:K,2), IF(COUNTIF($P$2:P1263,A278)=0,$B$10,""))</f>
        <v/>
      </c>
      <c r="C278" s="31" t="str">
        <f t="shared" ca="1" si="39"/>
        <v/>
      </c>
      <c r="D278" s="32" t="str">
        <f t="shared" ca="1" si="33"/>
        <v/>
      </c>
      <c r="E278" s="44" t="str">
        <f ca="1">IF(COUNTIF($P$2:P1263,A278)=1,VLOOKUP(A278,L:M,2), IF(COUNTIF($P$2:P1263,A278)=0,$C$10,""))</f>
        <v/>
      </c>
      <c r="F278" s="31" t="str">
        <f t="shared" ca="1" si="34"/>
        <v/>
      </c>
      <c r="G278" s="32" t="str">
        <f t="shared" ca="1" si="35"/>
        <v/>
      </c>
      <c r="H278" s="77" t="str">
        <f t="shared" ca="1" si="36"/>
        <v/>
      </c>
      <c r="N278" s="163" t="str">
        <f t="shared" si="37"/>
        <v/>
      </c>
      <c r="O278" s="163" t="str">
        <f t="shared" si="38"/>
        <v/>
      </c>
    </row>
    <row r="279" spans="1:15">
      <c r="A279" s="164" t="str">
        <f t="shared" ca="1" si="32"/>
        <v/>
      </c>
      <c r="B279" s="44" t="str">
        <f ca="1">IF(COUNTIF($P$2:P1264,A279)=1,VLOOKUP(A279,J:K,2), IF(COUNTIF($P$2:P1264,A279)=0,$B$10,""))</f>
        <v/>
      </c>
      <c r="C279" s="31" t="str">
        <f t="shared" ca="1" si="39"/>
        <v/>
      </c>
      <c r="D279" s="32" t="str">
        <f t="shared" ca="1" si="33"/>
        <v/>
      </c>
      <c r="E279" s="44" t="str">
        <f ca="1">IF(COUNTIF($P$2:P1264,A279)=1,VLOOKUP(A279,L:M,2), IF(COUNTIF($P$2:P1264,A279)=0,$C$10,""))</f>
        <v/>
      </c>
      <c r="F279" s="31" t="str">
        <f t="shared" ca="1" si="34"/>
        <v/>
      </c>
      <c r="G279" s="32" t="str">
        <f t="shared" ca="1" si="35"/>
        <v/>
      </c>
      <c r="H279" s="77" t="str">
        <f t="shared" ca="1" si="36"/>
        <v/>
      </c>
      <c r="N279" s="163" t="str">
        <f t="shared" si="37"/>
        <v/>
      </c>
      <c r="O279" s="163" t="str">
        <f t="shared" si="38"/>
        <v/>
      </c>
    </row>
    <row r="280" spans="1:15">
      <c r="A280" s="164" t="str">
        <f t="shared" ref="A280:A343" ca="1" si="40">IF(AND(ISBLANK(P269), A279 = $P$1),NOW(),IF(ISBLANK(P269),"",P269))</f>
        <v/>
      </c>
      <c r="B280" s="44" t="str">
        <f ca="1">IF(COUNTIF($P$2:P1265,A280)=1,VLOOKUP(A280,J:K,2), IF(COUNTIF($P$2:P1265,A280)=0,$B$10,""))</f>
        <v/>
      </c>
      <c r="C280" s="31" t="str">
        <f t="shared" ca="1" si="39"/>
        <v/>
      </c>
      <c r="D280" s="32" t="str">
        <f t="shared" ref="D280:D343" ca="1" si="41">IF(ISERROR(B280-2),"",ROUNDUP(A280-$A$14,0)/360*$B$6*$B$5-ROUNDUP(A280-$A$14,0)/360*$B$7*$B$5*$B$14/100)</f>
        <v/>
      </c>
      <c r="E280" s="44" t="str">
        <f ca="1">IF(COUNTIF($P$2:P1265,A280)=1,VLOOKUP(A280,L:M,2), IF(COUNTIF($P$2:P1265,A280)=0,$C$10,""))</f>
        <v/>
      </c>
      <c r="F280" s="31" t="str">
        <f t="shared" ref="F280:F343" ca="1" si="42">IF(ISERROR(B280-2),"",(E280-$E$14)/100*$C$5)</f>
        <v/>
      </c>
      <c r="G280" s="32" t="str">
        <f t="shared" ref="G280:G343" ca="1" si="43">IF(ISERROR(B280-2),"",ROUNDUP(A280-$A$14,0)/360*$C$6*$C$5-ROUNDUP(A280-$A$14,0)/360*$C$7*$C$5*$E$14/100)</f>
        <v/>
      </c>
      <c r="H280" s="77" t="str">
        <f t="shared" ref="H280:H343" ca="1" si="44">IF(ISERROR(B280-2),"",(C280+D280)*$B$9-F280-G280)</f>
        <v/>
      </c>
      <c r="N280" s="163" t="str">
        <f t="shared" si="37"/>
        <v/>
      </c>
      <c r="O280" s="163" t="str">
        <f t="shared" si="38"/>
        <v/>
      </c>
    </row>
    <row r="281" spans="1:15">
      <c r="A281" s="164" t="str">
        <f t="shared" ca="1" si="40"/>
        <v/>
      </c>
      <c r="B281" s="44" t="str">
        <f ca="1">IF(COUNTIF($P$2:P1266,A281)=1,VLOOKUP(A281,J:K,2), IF(COUNTIF($P$2:P1266,A281)=0,$B$10,""))</f>
        <v/>
      </c>
      <c r="C281" s="31" t="str">
        <f t="shared" ca="1" si="39"/>
        <v/>
      </c>
      <c r="D281" s="32" t="str">
        <f t="shared" ca="1" si="41"/>
        <v/>
      </c>
      <c r="E281" s="44" t="str">
        <f ca="1">IF(COUNTIF($P$2:P1266,A281)=1,VLOOKUP(A281,L:M,2), IF(COUNTIF($P$2:P1266,A281)=0,$C$10,""))</f>
        <v/>
      </c>
      <c r="F281" s="31" t="str">
        <f t="shared" ca="1" si="42"/>
        <v/>
      </c>
      <c r="G281" s="32" t="str">
        <f t="shared" ca="1" si="43"/>
        <v/>
      </c>
      <c r="H281" s="77" t="str">
        <f t="shared" ca="1" si="44"/>
        <v/>
      </c>
      <c r="N281" s="163" t="str">
        <f t="shared" si="37"/>
        <v/>
      </c>
      <c r="O281" s="163" t="str">
        <f t="shared" si="38"/>
        <v/>
      </c>
    </row>
    <row r="282" spans="1:15">
      <c r="A282" s="164" t="str">
        <f t="shared" ca="1" si="40"/>
        <v/>
      </c>
      <c r="B282" s="44" t="str">
        <f ca="1">IF(COUNTIF($P$2:P1267,A282)=1,VLOOKUP(A282,J:K,2), IF(COUNTIF($P$2:P1267,A282)=0,$B$10,""))</f>
        <v/>
      </c>
      <c r="C282" s="31" t="str">
        <f t="shared" ca="1" si="39"/>
        <v/>
      </c>
      <c r="D282" s="32" t="str">
        <f t="shared" ca="1" si="41"/>
        <v/>
      </c>
      <c r="E282" s="44" t="str">
        <f ca="1">IF(COUNTIF($P$2:P1267,A282)=1,VLOOKUP(A282,L:M,2), IF(COUNTIF($P$2:P1267,A282)=0,$C$10,""))</f>
        <v/>
      </c>
      <c r="F282" s="31" t="str">
        <f t="shared" ca="1" si="42"/>
        <v/>
      </c>
      <c r="G282" s="32" t="str">
        <f t="shared" ca="1" si="43"/>
        <v/>
      </c>
      <c r="H282" s="77" t="str">
        <f t="shared" ca="1" si="44"/>
        <v/>
      </c>
      <c r="N282" s="163" t="str">
        <f t="shared" si="37"/>
        <v/>
      </c>
      <c r="O282" s="163" t="str">
        <f t="shared" si="38"/>
        <v/>
      </c>
    </row>
    <row r="283" spans="1:15">
      <c r="A283" s="164" t="str">
        <f t="shared" ca="1" si="40"/>
        <v/>
      </c>
      <c r="B283" s="44" t="str">
        <f ca="1">IF(COUNTIF($P$2:P1268,A283)=1,VLOOKUP(A283,J:K,2), IF(COUNTIF($P$2:P1268,A283)=0,$B$10,""))</f>
        <v/>
      </c>
      <c r="C283" s="31" t="str">
        <f t="shared" ca="1" si="39"/>
        <v/>
      </c>
      <c r="D283" s="32" t="str">
        <f t="shared" ca="1" si="41"/>
        <v/>
      </c>
      <c r="E283" s="44" t="str">
        <f ca="1">IF(COUNTIF($P$2:P1268,A283)=1,VLOOKUP(A283,L:M,2), IF(COUNTIF($P$2:P1268,A283)=0,$C$10,""))</f>
        <v/>
      </c>
      <c r="F283" s="31" t="str">
        <f t="shared" ca="1" si="42"/>
        <v/>
      </c>
      <c r="G283" s="32" t="str">
        <f t="shared" ca="1" si="43"/>
        <v/>
      </c>
      <c r="H283" s="77" t="str">
        <f t="shared" ca="1" si="44"/>
        <v/>
      </c>
      <c r="N283" s="163" t="str">
        <f t="shared" si="37"/>
        <v/>
      </c>
      <c r="O283" s="163" t="str">
        <f t="shared" si="38"/>
        <v/>
      </c>
    </row>
    <row r="284" spans="1:15">
      <c r="A284" s="164" t="str">
        <f t="shared" ca="1" si="40"/>
        <v/>
      </c>
      <c r="B284" s="44" t="str">
        <f ca="1">IF(COUNTIF($P$2:P1269,A284)=1,VLOOKUP(A284,J:K,2), IF(COUNTIF($P$2:P1269,A284)=0,$B$10,""))</f>
        <v/>
      </c>
      <c r="C284" s="31" t="str">
        <f t="shared" ca="1" si="39"/>
        <v/>
      </c>
      <c r="D284" s="32" t="str">
        <f t="shared" ca="1" si="41"/>
        <v/>
      </c>
      <c r="E284" s="44" t="str">
        <f ca="1">IF(COUNTIF($P$2:P1269,A284)=1,VLOOKUP(A284,L:M,2), IF(COUNTIF($P$2:P1269,A284)=0,$C$10,""))</f>
        <v/>
      </c>
      <c r="F284" s="31" t="str">
        <f t="shared" ca="1" si="42"/>
        <v/>
      </c>
      <c r="G284" s="32" t="str">
        <f t="shared" ca="1" si="43"/>
        <v/>
      </c>
      <c r="H284" s="77" t="str">
        <f t="shared" ca="1" si="44"/>
        <v/>
      </c>
      <c r="N284" s="163" t="str">
        <f t="shared" si="37"/>
        <v/>
      </c>
      <c r="O284" s="163" t="str">
        <f t="shared" si="38"/>
        <v/>
      </c>
    </row>
    <row r="285" spans="1:15">
      <c r="A285" s="164" t="str">
        <f t="shared" ca="1" si="40"/>
        <v/>
      </c>
      <c r="B285" s="44" t="str">
        <f ca="1">IF(COUNTIF($P$2:P1270,A285)=1,VLOOKUP(A285,J:K,2), IF(COUNTIF($P$2:P1270,A285)=0,$B$10,""))</f>
        <v/>
      </c>
      <c r="C285" s="31" t="str">
        <f t="shared" ca="1" si="39"/>
        <v/>
      </c>
      <c r="D285" s="32" t="str">
        <f t="shared" ca="1" si="41"/>
        <v/>
      </c>
      <c r="E285" s="44" t="str">
        <f ca="1">IF(COUNTIF($P$2:P1270,A285)=1,VLOOKUP(A285,L:M,2), IF(COUNTIF($P$2:P1270,A285)=0,$C$10,""))</f>
        <v/>
      </c>
      <c r="F285" s="31" t="str">
        <f t="shared" ca="1" si="42"/>
        <v/>
      </c>
      <c r="G285" s="32" t="str">
        <f t="shared" ca="1" si="43"/>
        <v/>
      </c>
      <c r="H285" s="77" t="str">
        <f t="shared" ca="1" si="44"/>
        <v/>
      </c>
      <c r="N285" s="163" t="str">
        <f t="shared" si="37"/>
        <v/>
      </c>
      <c r="O285" s="163" t="str">
        <f t="shared" si="38"/>
        <v/>
      </c>
    </row>
    <row r="286" spans="1:15">
      <c r="A286" s="164" t="str">
        <f t="shared" ca="1" si="40"/>
        <v/>
      </c>
      <c r="B286" s="44" t="str">
        <f ca="1">IF(COUNTIF($P$2:P1271,A286)=1,VLOOKUP(A286,J:K,2), IF(COUNTIF($P$2:P1271,A286)=0,$B$10,""))</f>
        <v/>
      </c>
      <c r="C286" s="31" t="str">
        <f t="shared" ca="1" si="39"/>
        <v/>
      </c>
      <c r="D286" s="32" t="str">
        <f t="shared" ca="1" si="41"/>
        <v/>
      </c>
      <c r="E286" s="44" t="str">
        <f ca="1">IF(COUNTIF($P$2:P1271,A286)=1,VLOOKUP(A286,L:M,2), IF(COUNTIF($P$2:P1271,A286)=0,$C$10,""))</f>
        <v/>
      </c>
      <c r="F286" s="31" t="str">
        <f t="shared" ca="1" si="42"/>
        <v/>
      </c>
      <c r="G286" s="32" t="str">
        <f t="shared" ca="1" si="43"/>
        <v/>
      </c>
      <c r="H286" s="77" t="str">
        <f t="shared" ca="1" si="44"/>
        <v/>
      </c>
      <c r="N286" s="163" t="str">
        <f t="shared" si="37"/>
        <v/>
      </c>
      <c r="O286" s="163" t="str">
        <f t="shared" si="38"/>
        <v/>
      </c>
    </row>
    <row r="287" spans="1:15">
      <c r="A287" s="164" t="str">
        <f t="shared" ca="1" si="40"/>
        <v/>
      </c>
      <c r="B287" s="44" t="str">
        <f ca="1">IF(COUNTIF($P$2:P1272,A287)=1,VLOOKUP(A287,J:K,2), IF(COUNTIF($P$2:P1272,A287)=0,$B$10,""))</f>
        <v/>
      </c>
      <c r="C287" s="31" t="str">
        <f t="shared" ca="1" si="39"/>
        <v/>
      </c>
      <c r="D287" s="32" t="str">
        <f t="shared" ca="1" si="41"/>
        <v/>
      </c>
      <c r="E287" s="44" t="str">
        <f ca="1">IF(COUNTIF($P$2:P1272,A287)=1,VLOOKUP(A287,L:M,2), IF(COUNTIF($P$2:P1272,A287)=0,$C$10,""))</f>
        <v/>
      </c>
      <c r="F287" s="31" t="str">
        <f t="shared" ca="1" si="42"/>
        <v/>
      </c>
      <c r="G287" s="32" t="str">
        <f t="shared" ca="1" si="43"/>
        <v/>
      </c>
      <c r="H287" s="77" t="str">
        <f t="shared" ca="1" si="44"/>
        <v/>
      </c>
      <c r="N287" s="163" t="str">
        <f t="shared" si="37"/>
        <v/>
      </c>
      <c r="O287" s="163" t="str">
        <f t="shared" si="38"/>
        <v/>
      </c>
    </row>
    <row r="288" spans="1:15">
      <c r="A288" s="164" t="str">
        <f t="shared" ca="1" si="40"/>
        <v/>
      </c>
      <c r="B288" s="44" t="str">
        <f ca="1">IF(COUNTIF($P$2:P1273,A288)=1,VLOOKUP(A288,J:K,2), IF(COUNTIF($P$2:P1273,A288)=0,$B$10,""))</f>
        <v/>
      </c>
      <c r="C288" s="31" t="str">
        <f t="shared" ca="1" si="39"/>
        <v/>
      </c>
      <c r="D288" s="32" t="str">
        <f t="shared" ca="1" si="41"/>
        <v/>
      </c>
      <c r="E288" s="44" t="str">
        <f ca="1">IF(COUNTIF($P$2:P1273,A288)=1,VLOOKUP(A288,L:M,2), IF(COUNTIF($P$2:P1273,A288)=0,$C$10,""))</f>
        <v/>
      </c>
      <c r="F288" s="31" t="str">
        <f t="shared" ca="1" si="42"/>
        <v/>
      </c>
      <c r="G288" s="32" t="str">
        <f t="shared" ca="1" si="43"/>
        <v/>
      </c>
      <c r="H288" s="77" t="str">
        <f t="shared" ca="1" si="44"/>
        <v/>
      </c>
      <c r="N288" s="163" t="str">
        <f t="shared" si="37"/>
        <v/>
      </c>
      <c r="O288" s="163" t="str">
        <f t="shared" si="38"/>
        <v/>
      </c>
    </row>
    <row r="289" spans="1:15">
      <c r="A289" s="164" t="str">
        <f t="shared" ca="1" si="40"/>
        <v/>
      </c>
      <c r="B289" s="44" t="str">
        <f ca="1">IF(COUNTIF($P$2:P1274,A289)=1,VLOOKUP(A289,J:K,2), IF(COUNTIF($P$2:P1274,A289)=0,$B$10,""))</f>
        <v/>
      </c>
      <c r="C289" s="31" t="str">
        <f t="shared" ca="1" si="39"/>
        <v/>
      </c>
      <c r="D289" s="32" t="str">
        <f t="shared" ca="1" si="41"/>
        <v/>
      </c>
      <c r="E289" s="44" t="str">
        <f ca="1">IF(COUNTIF($P$2:P1274,A289)=1,VLOOKUP(A289,L:M,2), IF(COUNTIF($P$2:P1274,A289)=0,$C$10,""))</f>
        <v/>
      </c>
      <c r="F289" s="31" t="str">
        <f t="shared" ca="1" si="42"/>
        <v/>
      </c>
      <c r="G289" s="32" t="str">
        <f t="shared" ca="1" si="43"/>
        <v/>
      </c>
      <c r="H289" s="77" t="str">
        <f t="shared" ca="1" si="44"/>
        <v/>
      </c>
      <c r="N289" s="163" t="str">
        <f t="shared" si="37"/>
        <v/>
      </c>
      <c r="O289" s="163" t="str">
        <f t="shared" si="38"/>
        <v/>
      </c>
    </row>
    <row r="290" spans="1:15">
      <c r="A290" s="164" t="str">
        <f t="shared" ca="1" si="40"/>
        <v/>
      </c>
      <c r="B290" s="44" t="str">
        <f ca="1">IF(COUNTIF($P$2:P1275,A290)=1,VLOOKUP(A290,J:K,2), IF(COUNTIF($P$2:P1275,A290)=0,$B$10,""))</f>
        <v/>
      </c>
      <c r="C290" s="31" t="str">
        <f t="shared" ca="1" si="39"/>
        <v/>
      </c>
      <c r="D290" s="32" t="str">
        <f t="shared" ca="1" si="41"/>
        <v/>
      </c>
      <c r="E290" s="44" t="str">
        <f ca="1">IF(COUNTIF($P$2:P1275,A290)=1,VLOOKUP(A290,L:M,2), IF(COUNTIF($P$2:P1275,A290)=0,$C$10,""))</f>
        <v/>
      </c>
      <c r="F290" s="31" t="str">
        <f t="shared" ca="1" si="42"/>
        <v/>
      </c>
      <c r="G290" s="32" t="str">
        <f t="shared" ca="1" si="43"/>
        <v/>
      </c>
      <c r="H290" s="77" t="str">
        <f t="shared" ca="1" si="44"/>
        <v/>
      </c>
      <c r="N290" s="163" t="str">
        <f t="shared" si="37"/>
        <v/>
      </c>
      <c r="O290" s="163" t="str">
        <f t="shared" si="38"/>
        <v/>
      </c>
    </row>
    <row r="291" spans="1:15">
      <c r="A291" s="164" t="str">
        <f t="shared" ca="1" si="40"/>
        <v/>
      </c>
      <c r="B291" s="44" t="str">
        <f ca="1">IF(COUNTIF($P$2:P1276,A291)=1,VLOOKUP(A291,J:K,2), IF(COUNTIF($P$2:P1276,A291)=0,$B$10,""))</f>
        <v/>
      </c>
      <c r="C291" s="31" t="str">
        <f t="shared" ca="1" si="39"/>
        <v/>
      </c>
      <c r="D291" s="32" t="str">
        <f t="shared" ca="1" si="41"/>
        <v/>
      </c>
      <c r="E291" s="44" t="str">
        <f ca="1">IF(COUNTIF($P$2:P1276,A291)=1,VLOOKUP(A291,L:M,2), IF(COUNTIF($P$2:P1276,A291)=0,$C$10,""))</f>
        <v/>
      </c>
      <c r="F291" s="31" t="str">
        <f t="shared" ca="1" si="42"/>
        <v/>
      </c>
      <c r="G291" s="32" t="str">
        <f t="shared" ca="1" si="43"/>
        <v/>
      </c>
      <c r="H291" s="77" t="str">
        <f t="shared" ca="1" si="44"/>
        <v/>
      </c>
      <c r="N291" s="163" t="str">
        <f t="shared" si="37"/>
        <v/>
      </c>
      <c r="O291" s="163" t="str">
        <f t="shared" si="38"/>
        <v/>
      </c>
    </row>
    <row r="292" spans="1:15">
      <c r="A292" s="164" t="str">
        <f t="shared" ca="1" si="40"/>
        <v/>
      </c>
      <c r="B292" s="44" t="str">
        <f ca="1">IF(COUNTIF($P$2:P1277,A292)=1,VLOOKUP(A292,J:K,2), IF(COUNTIF($P$2:P1277,A292)=0,$B$10,""))</f>
        <v/>
      </c>
      <c r="C292" s="31" t="str">
        <f t="shared" ca="1" si="39"/>
        <v/>
      </c>
      <c r="D292" s="32" t="str">
        <f t="shared" ca="1" si="41"/>
        <v/>
      </c>
      <c r="E292" s="44" t="str">
        <f ca="1">IF(COUNTIF($P$2:P1277,A292)=1,VLOOKUP(A292,L:M,2), IF(COUNTIF($P$2:P1277,A292)=0,$C$10,""))</f>
        <v/>
      </c>
      <c r="F292" s="31" t="str">
        <f t="shared" ca="1" si="42"/>
        <v/>
      </c>
      <c r="G292" s="32" t="str">
        <f t="shared" ca="1" si="43"/>
        <v/>
      </c>
      <c r="H292" s="77" t="str">
        <f t="shared" ca="1" si="44"/>
        <v/>
      </c>
      <c r="N292" s="163" t="str">
        <f t="shared" si="37"/>
        <v/>
      </c>
      <c r="O292" s="163" t="str">
        <f t="shared" si="38"/>
        <v/>
      </c>
    </row>
    <row r="293" spans="1:15">
      <c r="A293" s="164" t="str">
        <f t="shared" ca="1" si="40"/>
        <v/>
      </c>
      <c r="B293" s="44" t="str">
        <f ca="1">IF(COUNTIF($P$2:P1278,A293)=1,VLOOKUP(A293,J:K,2), IF(COUNTIF($P$2:P1278,A293)=0,$B$10,""))</f>
        <v/>
      </c>
      <c r="C293" s="31" t="str">
        <f t="shared" ca="1" si="39"/>
        <v/>
      </c>
      <c r="D293" s="32" t="str">
        <f t="shared" ca="1" si="41"/>
        <v/>
      </c>
      <c r="E293" s="44" t="str">
        <f ca="1">IF(COUNTIF($P$2:P1278,A293)=1,VLOOKUP(A293,L:M,2), IF(COUNTIF($P$2:P1278,A293)=0,$C$10,""))</f>
        <v/>
      </c>
      <c r="F293" s="31" t="str">
        <f t="shared" ca="1" si="42"/>
        <v/>
      </c>
      <c r="G293" s="32" t="str">
        <f t="shared" ca="1" si="43"/>
        <v/>
      </c>
      <c r="H293" s="77" t="str">
        <f t="shared" ca="1" si="44"/>
        <v/>
      </c>
      <c r="N293" s="163" t="str">
        <f t="shared" si="37"/>
        <v/>
      </c>
      <c r="O293" s="163" t="str">
        <f t="shared" si="38"/>
        <v/>
      </c>
    </row>
    <row r="294" spans="1:15">
      <c r="A294" s="164" t="str">
        <f t="shared" ca="1" si="40"/>
        <v/>
      </c>
      <c r="B294" s="44" t="str">
        <f ca="1">IF(COUNTIF($P$2:P1279,A294)=1,VLOOKUP(A294,J:K,2), IF(COUNTIF($P$2:P1279,A294)=0,$B$10,""))</f>
        <v/>
      </c>
      <c r="C294" s="31" t="str">
        <f t="shared" ca="1" si="39"/>
        <v/>
      </c>
      <c r="D294" s="32" t="str">
        <f t="shared" ca="1" si="41"/>
        <v/>
      </c>
      <c r="E294" s="44" t="str">
        <f ca="1">IF(COUNTIF($P$2:P1279,A294)=1,VLOOKUP(A294,L:M,2), IF(COUNTIF($P$2:P1279,A294)=0,$C$10,""))</f>
        <v/>
      </c>
      <c r="F294" s="31" t="str">
        <f t="shared" ca="1" si="42"/>
        <v/>
      </c>
      <c r="G294" s="32" t="str">
        <f t="shared" ca="1" si="43"/>
        <v/>
      </c>
      <c r="H294" s="77" t="str">
        <f t="shared" ca="1" si="44"/>
        <v/>
      </c>
      <c r="N294" s="163" t="str">
        <f t="shared" si="37"/>
        <v/>
      </c>
      <c r="O294" s="163" t="str">
        <f t="shared" si="38"/>
        <v/>
      </c>
    </row>
    <row r="295" spans="1:15">
      <c r="A295" s="164" t="str">
        <f t="shared" ca="1" si="40"/>
        <v/>
      </c>
      <c r="B295" s="44" t="str">
        <f ca="1">IF(COUNTIF($P$2:P1280,A295)=1,VLOOKUP(A295,J:K,2), IF(COUNTIF($P$2:P1280,A295)=0,$B$10,""))</f>
        <v/>
      </c>
      <c r="C295" s="31" t="str">
        <f t="shared" ca="1" si="39"/>
        <v/>
      </c>
      <c r="D295" s="32" t="str">
        <f t="shared" ca="1" si="41"/>
        <v/>
      </c>
      <c r="E295" s="44" t="str">
        <f ca="1">IF(COUNTIF($P$2:P1280,A295)=1,VLOOKUP(A295,L:M,2), IF(COUNTIF($P$2:P1280,A295)=0,$C$10,""))</f>
        <v/>
      </c>
      <c r="F295" s="31" t="str">
        <f t="shared" ca="1" si="42"/>
        <v/>
      </c>
      <c r="G295" s="32" t="str">
        <f t="shared" ca="1" si="43"/>
        <v/>
      </c>
      <c r="H295" s="77" t="str">
        <f t="shared" ca="1" si="44"/>
        <v/>
      </c>
      <c r="N295" s="163" t="str">
        <f t="shared" si="37"/>
        <v/>
      </c>
      <c r="O295" s="163" t="str">
        <f t="shared" si="38"/>
        <v/>
      </c>
    </row>
    <row r="296" spans="1:15">
      <c r="A296" s="164" t="str">
        <f t="shared" ca="1" si="40"/>
        <v/>
      </c>
      <c r="B296" s="44" t="str">
        <f ca="1">IF(COUNTIF($P$2:P1281,A296)=1,VLOOKUP(A296,J:K,2), IF(COUNTIF($P$2:P1281,A296)=0,$B$10,""))</f>
        <v/>
      </c>
      <c r="C296" s="31" t="str">
        <f t="shared" ca="1" si="39"/>
        <v/>
      </c>
      <c r="D296" s="32" t="str">
        <f t="shared" ca="1" si="41"/>
        <v/>
      </c>
      <c r="E296" s="44" t="str">
        <f ca="1">IF(COUNTIF($P$2:P1281,A296)=1,VLOOKUP(A296,L:M,2), IF(COUNTIF($P$2:P1281,A296)=0,$C$10,""))</f>
        <v/>
      </c>
      <c r="F296" s="31" t="str">
        <f t="shared" ca="1" si="42"/>
        <v/>
      </c>
      <c r="G296" s="32" t="str">
        <f t="shared" ca="1" si="43"/>
        <v/>
      </c>
      <c r="H296" s="77" t="str">
        <f t="shared" ca="1" si="44"/>
        <v/>
      </c>
      <c r="N296" s="163" t="str">
        <f t="shared" si="37"/>
        <v/>
      </c>
      <c r="O296" s="163" t="str">
        <f t="shared" si="38"/>
        <v/>
      </c>
    </row>
    <row r="297" spans="1:15">
      <c r="A297" s="164" t="str">
        <f t="shared" ca="1" si="40"/>
        <v/>
      </c>
      <c r="B297" s="44" t="str">
        <f ca="1">IF(COUNTIF($P$2:P1282,A297)=1,VLOOKUP(A297,J:K,2), IF(COUNTIF($P$2:P1282,A297)=0,$B$10,""))</f>
        <v/>
      </c>
      <c r="C297" s="31" t="str">
        <f t="shared" ca="1" si="39"/>
        <v/>
      </c>
      <c r="D297" s="32" t="str">
        <f t="shared" ca="1" si="41"/>
        <v/>
      </c>
      <c r="E297" s="44" t="str">
        <f ca="1">IF(COUNTIF($P$2:P1282,A297)=1,VLOOKUP(A297,L:M,2), IF(COUNTIF($P$2:P1282,A297)=0,$C$10,""))</f>
        <v/>
      </c>
      <c r="F297" s="31" t="str">
        <f t="shared" ca="1" si="42"/>
        <v/>
      </c>
      <c r="G297" s="32" t="str">
        <f t="shared" ca="1" si="43"/>
        <v/>
      </c>
      <c r="H297" s="77" t="str">
        <f t="shared" ca="1" si="44"/>
        <v/>
      </c>
      <c r="N297" s="163" t="str">
        <f t="shared" si="37"/>
        <v/>
      </c>
      <c r="O297" s="163" t="str">
        <f t="shared" si="38"/>
        <v/>
      </c>
    </row>
    <row r="298" spans="1:15">
      <c r="A298" s="164" t="str">
        <f t="shared" ca="1" si="40"/>
        <v/>
      </c>
      <c r="B298" s="44" t="str">
        <f ca="1">IF(COUNTIF($P$2:P1283,A298)=1,VLOOKUP(A298,J:K,2), IF(COUNTIF($P$2:P1283,A298)=0,$B$10,""))</f>
        <v/>
      </c>
      <c r="C298" s="31" t="str">
        <f t="shared" ca="1" si="39"/>
        <v/>
      </c>
      <c r="D298" s="32" t="str">
        <f t="shared" ca="1" si="41"/>
        <v/>
      </c>
      <c r="E298" s="44" t="str">
        <f ca="1">IF(COUNTIF($P$2:P1283,A298)=1,VLOOKUP(A298,L:M,2), IF(COUNTIF($P$2:P1283,A298)=0,$C$10,""))</f>
        <v/>
      </c>
      <c r="F298" s="31" t="str">
        <f t="shared" ca="1" si="42"/>
        <v/>
      </c>
      <c r="G298" s="32" t="str">
        <f t="shared" ca="1" si="43"/>
        <v/>
      </c>
      <c r="H298" s="77" t="str">
        <f t="shared" ca="1" si="44"/>
        <v/>
      </c>
      <c r="N298" s="163" t="str">
        <f t="shared" si="37"/>
        <v/>
      </c>
      <c r="O298" s="163" t="str">
        <f t="shared" si="38"/>
        <v/>
      </c>
    </row>
    <row r="299" spans="1:15">
      <c r="A299" s="164" t="str">
        <f t="shared" ca="1" si="40"/>
        <v/>
      </c>
      <c r="B299" s="44" t="str">
        <f ca="1">IF(COUNTIF($P$2:P1284,A299)=1,VLOOKUP(A299,J:K,2), IF(COUNTIF($P$2:P1284,A299)=0,$B$10,""))</f>
        <v/>
      </c>
      <c r="C299" s="31" t="str">
        <f t="shared" ca="1" si="39"/>
        <v/>
      </c>
      <c r="D299" s="32" t="str">
        <f t="shared" ca="1" si="41"/>
        <v/>
      </c>
      <c r="E299" s="44" t="str">
        <f ca="1">IF(COUNTIF($P$2:P1284,A299)=1,VLOOKUP(A299,L:M,2), IF(COUNTIF($P$2:P1284,A299)=0,$C$10,""))</f>
        <v/>
      </c>
      <c r="F299" s="31" t="str">
        <f t="shared" ca="1" si="42"/>
        <v/>
      </c>
      <c r="G299" s="32" t="str">
        <f t="shared" ca="1" si="43"/>
        <v/>
      </c>
      <c r="H299" s="77" t="str">
        <f t="shared" ca="1" si="44"/>
        <v/>
      </c>
      <c r="N299" s="163" t="str">
        <f t="shared" si="37"/>
        <v/>
      </c>
      <c r="O299" s="163" t="str">
        <f t="shared" si="38"/>
        <v/>
      </c>
    </row>
    <row r="300" spans="1:15">
      <c r="A300" s="164" t="str">
        <f t="shared" ca="1" si="40"/>
        <v/>
      </c>
      <c r="B300" s="44" t="str">
        <f ca="1">IF(COUNTIF($P$2:P1285,A300)=1,VLOOKUP(A300,J:K,2), IF(COUNTIF($P$2:P1285,A300)=0,$B$10,""))</f>
        <v/>
      </c>
      <c r="C300" s="31" t="str">
        <f t="shared" ca="1" si="39"/>
        <v/>
      </c>
      <c r="D300" s="32" t="str">
        <f t="shared" ca="1" si="41"/>
        <v/>
      </c>
      <c r="E300" s="44" t="str">
        <f ca="1">IF(COUNTIF($P$2:P1285,A300)=1,VLOOKUP(A300,L:M,2), IF(COUNTIF($P$2:P1285,A300)=0,$C$10,""))</f>
        <v/>
      </c>
      <c r="F300" s="31" t="str">
        <f t="shared" ca="1" si="42"/>
        <v/>
      </c>
      <c r="G300" s="32" t="str">
        <f t="shared" ca="1" si="43"/>
        <v/>
      </c>
      <c r="H300" s="77" t="str">
        <f t="shared" ca="1" si="44"/>
        <v/>
      </c>
      <c r="N300" s="163" t="str">
        <f t="shared" si="37"/>
        <v/>
      </c>
      <c r="O300" s="163" t="str">
        <f t="shared" si="38"/>
        <v/>
      </c>
    </row>
    <row r="301" spans="1:15">
      <c r="A301" s="164" t="str">
        <f t="shared" ca="1" si="40"/>
        <v/>
      </c>
      <c r="B301" s="44" t="str">
        <f ca="1">IF(COUNTIF($P$2:P1286,A301)=1,VLOOKUP(A301,J:K,2), IF(COUNTIF($P$2:P1286,A301)=0,$B$10,""))</f>
        <v/>
      </c>
      <c r="C301" s="31" t="str">
        <f t="shared" ca="1" si="39"/>
        <v/>
      </c>
      <c r="D301" s="32" t="str">
        <f t="shared" ca="1" si="41"/>
        <v/>
      </c>
      <c r="E301" s="44" t="str">
        <f ca="1">IF(COUNTIF($P$2:P1286,A301)=1,VLOOKUP(A301,L:M,2), IF(COUNTIF($P$2:P1286,A301)=0,$C$10,""))</f>
        <v/>
      </c>
      <c r="F301" s="31" t="str">
        <f t="shared" ca="1" si="42"/>
        <v/>
      </c>
      <c r="G301" s="32" t="str">
        <f t="shared" ca="1" si="43"/>
        <v/>
      </c>
      <c r="H301" s="77" t="str">
        <f t="shared" ca="1" si="44"/>
        <v/>
      </c>
      <c r="N301" s="163" t="str">
        <f t="shared" si="37"/>
        <v/>
      </c>
      <c r="O301" s="163" t="str">
        <f t="shared" si="38"/>
        <v/>
      </c>
    </row>
    <row r="302" spans="1:15">
      <c r="A302" s="164" t="str">
        <f t="shared" ca="1" si="40"/>
        <v/>
      </c>
      <c r="B302" s="44" t="str">
        <f ca="1">IF(COUNTIF($P$2:P1287,A302)=1,VLOOKUP(A302,J:K,2), IF(COUNTIF($P$2:P1287,A302)=0,$B$10,""))</f>
        <v/>
      </c>
      <c r="C302" s="31" t="str">
        <f t="shared" ca="1" si="39"/>
        <v/>
      </c>
      <c r="D302" s="32" t="str">
        <f t="shared" ca="1" si="41"/>
        <v/>
      </c>
      <c r="E302" s="44" t="str">
        <f ca="1">IF(COUNTIF($P$2:P1287,A302)=1,VLOOKUP(A302,L:M,2), IF(COUNTIF($P$2:P1287,A302)=0,$C$10,""))</f>
        <v/>
      </c>
      <c r="F302" s="31" t="str">
        <f t="shared" ca="1" si="42"/>
        <v/>
      </c>
      <c r="G302" s="32" t="str">
        <f t="shared" ca="1" si="43"/>
        <v/>
      </c>
      <c r="H302" s="77" t="str">
        <f t="shared" ca="1" si="44"/>
        <v/>
      </c>
      <c r="N302" s="163" t="str">
        <f t="shared" si="37"/>
        <v/>
      </c>
      <c r="O302" s="163" t="str">
        <f t="shared" si="38"/>
        <v/>
      </c>
    </row>
    <row r="303" spans="1:15">
      <c r="A303" s="164" t="str">
        <f t="shared" ca="1" si="40"/>
        <v/>
      </c>
      <c r="B303" s="44" t="str">
        <f ca="1">IF(COUNTIF($P$2:P1288,A303)=1,VLOOKUP(A303,J:K,2), IF(COUNTIF($P$2:P1288,A303)=0,$B$10,""))</f>
        <v/>
      </c>
      <c r="C303" s="31" t="str">
        <f t="shared" ca="1" si="39"/>
        <v/>
      </c>
      <c r="D303" s="32" t="str">
        <f t="shared" ca="1" si="41"/>
        <v/>
      </c>
      <c r="E303" s="44" t="str">
        <f ca="1">IF(COUNTIF($P$2:P1288,A303)=1,VLOOKUP(A303,L:M,2), IF(COUNTIF($P$2:P1288,A303)=0,$C$10,""))</f>
        <v/>
      </c>
      <c r="F303" s="31" t="str">
        <f t="shared" ca="1" si="42"/>
        <v/>
      </c>
      <c r="G303" s="32" t="str">
        <f t="shared" ca="1" si="43"/>
        <v/>
      </c>
      <c r="H303" s="77" t="str">
        <f t="shared" ca="1" si="44"/>
        <v/>
      </c>
      <c r="N303" s="163" t="str">
        <f t="shared" si="37"/>
        <v/>
      </c>
      <c r="O303" s="163" t="str">
        <f t="shared" si="38"/>
        <v/>
      </c>
    </row>
    <row r="304" spans="1:15">
      <c r="A304" s="164" t="str">
        <f t="shared" ca="1" si="40"/>
        <v/>
      </c>
      <c r="B304" s="44" t="str">
        <f ca="1">IF(COUNTIF($P$2:P1289,A304)=1,VLOOKUP(A304,J:K,2), IF(COUNTIF($P$2:P1289,A304)=0,$B$10,""))</f>
        <v/>
      </c>
      <c r="C304" s="31" t="str">
        <f t="shared" ca="1" si="39"/>
        <v/>
      </c>
      <c r="D304" s="32" t="str">
        <f t="shared" ca="1" si="41"/>
        <v/>
      </c>
      <c r="E304" s="44" t="str">
        <f ca="1">IF(COUNTIF($P$2:P1289,A304)=1,VLOOKUP(A304,L:M,2), IF(COUNTIF($P$2:P1289,A304)=0,$C$10,""))</f>
        <v/>
      </c>
      <c r="F304" s="31" t="str">
        <f t="shared" ca="1" si="42"/>
        <v/>
      </c>
      <c r="G304" s="32" t="str">
        <f t="shared" ca="1" si="43"/>
        <v/>
      </c>
      <c r="H304" s="77" t="str">
        <f t="shared" ca="1" si="44"/>
        <v/>
      </c>
      <c r="N304" s="163" t="str">
        <f t="shared" si="37"/>
        <v/>
      </c>
      <c r="O304" s="163" t="str">
        <f t="shared" si="38"/>
        <v/>
      </c>
    </row>
    <row r="305" spans="1:15">
      <c r="A305" s="164" t="str">
        <f t="shared" ca="1" si="40"/>
        <v/>
      </c>
      <c r="B305" s="44" t="str">
        <f ca="1">IF(COUNTIF($P$2:P1290,A305)=1,VLOOKUP(A305,J:K,2), IF(COUNTIF($P$2:P1290,A305)=0,$B$10,""))</f>
        <v/>
      </c>
      <c r="C305" s="31" t="str">
        <f t="shared" ca="1" si="39"/>
        <v/>
      </c>
      <c r="D305" s="32" t="str">
        <f t="shared" ca="1" si="41"/>
        <v/>
      </c>
      <c r="E305" s="44" t="str">
        <f ca="1">IF(COUNTIF($P$2:P1290,A305)=1,VLOOKUP(A305,L:M,2), IF(COUNTIF($P$2:P1290,A305)=0,$C$10,""))</f>
        <v/>
      </c>
      <c r="F305" s="31" t="str">
        <f t="shared" ca="1" si="42"/>
        <v/>
      </c>
      <c r="G305" s="32" t="str">
        <f t="shared" ca="1" si="43"/>
        <v/>
      </c>
      <c r="H305" s="77" t="str">
        <f t="shared" ca="1" si="44"/>
        <v/>
      </c>
      <c r="N305" s="163" t="str">
        <f t="shared" si="37"/>
        <v/>
      </c>
      <c r="O305" s="163" t="str">
        <f t="shared" si="38"/>
        <v/>
      </c>
    </row>
    <row r="306" spans="1:15">
      <c r="A306" s="164" t="str">
        <f t="shared" ca="1" si="40"/>
        <v/>
      </c>
      <c r="B306" s="44" t="str">
        <f ca="1">IF(COUNTIF($P$2:P1291,A306)=1,VLOOKUP(A306,J:K,2), IF(COUNTIF($P$2:P1291,A306)=0,$B$10,""))</f>
        <v/>
      </c>
      <c r="C306" s="31" t="str">
        <f t="shared" ca="1" si="39"/>
        <v/>
      </c>
      <c r="D306" s="32" t="str">
        <f t="shared" ca="1" si="41"/>
        <v/>
      </c>
      <c r="E306" s="44" t="str">
        <f ca="1">IF(COUNTIF($P$2:P1291,A306)=1,VLOOKUP(A306,L:M,2), IF(COUNTIF($P$2:P1291,A306)=0,$C$10,""))</f>
        <v/>
      </c>
      <c r="F306" s="31" t="str">
        <f t="shared" ca="1" si="42"/>
        <v/>
      </c>
      <c r="G306" s="32" t="str">
        <f t="shared" ca="1" si="43"/>
        <v/>
      </c>
      <c r="H306" s="77" t="str">
        <f t="shared" ca="1" si="44"/>
        <v/>
      </c>
      <c r="N306" s="163" t="str">
        <f t="shared" si="37"/>
        <v/>
      </c>
      <c r="O306" s="163" t="str">
        <f t="shared" si="38"/>
        <v/>
      </c>
    </row>
    <row r="307" spans="1:15">
      <c r="A307" s="164" t="str">
        <f t="shared" ca="1" si="40"/>
        <v/>
      </c>
      <c r="B307" s="44" t="str">
        <f ca="1">IF(COUNTIF($P$2:P1292,A307)=1,VLOOKUP(A307,J:K,2), IF(COUNTIF($P$2:P1292,A307)=0,$B$10,""))</f>
        <v/>
      </c>
      <c r="C307" s="31" t="str">
        <f t="shared" ca="1" si="39"/>
        <v/>
      </c>
      <c r="D307" s="32" t="str">
        <f t="shared" ca="1" si="41"/>
        <v/>
      </c>
      <c r="E307" s="44" t="str">
        <f ca="1">IF(COUNTIF($P$2:P1292,A307)=1,VLOOKUP(A307,L:M,2), IF(COUNTIF($P$2:P1292,A307)=0,$C$10,""))</f>
        <v/>
      </c>
      <c r="F307" s="31" t="str">
        <f t="shared" ca="1" si="42"/>
        <v/>
      </c>
      <c r="G307" s="32" t="str">
        <f t="shared" ca="1" si="43"/>
        <v/>
      </c>
      <c r="H307" s="77" t="str">
        <f t="shared" ca="1" si="44"/>
        <v/>
      </c>
      <c r="N307" s="163" t="str">
        <f t="shared" si="37"/>
        <v/>
      </c>
      <c r="O307" s="163" t="str">
        <f t="shared" si="38"/>
        <v/>
      </c>
    </row>
    <row r="308" spans="1:15">
      <c r="A308" s="164" t="str">
        <f t="shared" ca="1" si="40"/>
        <v/>
      </c>
      <c r="B308" s="44" t="str">
        <f ca="1">IF(COUNTIF($P$2:P1293,A308)=1,VLOOKUP(A308,J:K,2), IF(COUNTIF($P$2:P1293,A308)=0,$B$10,""))</f>
        <v/>
      </c>
      <c r="C308" s="31" t="str">
        <f t="shared" ca="1" si="39"/>
        <v/>
      </c>
      <c r="D308" s="32" t="str">
        <f t="shared" ca="1" si="41"/>
        <v/>
      </c>
      <c r="E308" s="44" t="str">
        <f ca="1">IF(COUNTIF($P$2:P1293,A308)=1,VLOOKUP(A308,L:M,2), IF(COUNTIF($P$2:P1293,A308)=0,$C$10,""))</f>
        <v/>
      </c>
      <c r="F308" s="31" t="str">
        <f t="shared" ca="1" si="42"/>
        <v/>
      </c>
      <c r="G308" s="32" t="str">
        <f t="shared" ca="1" si="43"/>
        <v/>
      </c>
      <c r="H308" s="77" t="str">
        <f t="shared" ca="1" si="44"/>
        <v/>
      </c>
      <c r="N308" s="163" t="str">
        <f t="shared" si="37"/>
        <v/>
      </c>
      <c r="O308" s="163" t="str">
        <f t="shared" si="38"/>
        <v/>
      </c>
    </row>
    <row r="309" spans="1:15">
      <c r="A309" s="164" t="str">
        <f t="shared" ca="1" si="40"/>
        <v/>
      </c>
      <c r="B309" s="44" t="str">
        <f ca="1">IF(COUNTIF($P$2:P1294,A309)=1,VLOOKUP(A309,J:K,2), IF(COUNTIF($P$2:P1294,A309)=0,$B$10,""))</f>
        <v/>
      </c>
      <c r="C309" s="31" t="str">
        <f t="shared" ca="1" si="39"/>
        <v/>
      </c>
      <c r="D309" s="32" t="str">
        <f t="shared" ca="1" si="41"/>
        <v/>
      </c>
      <c r="E309" s="44" t="str">
        <f ca="1">IF(COUNTIF($P$2:P1294,A309)=1,VLOOKUP(A309,L:M,2), IF(COUNTIF($P$2:P1294,A309)=0,$C$10,""))</f>
        <v/>
      </c>
      <c r="F309" s="31" t="str">
        <f t="shared" ca="1" si="42"/>
        <v/>
      </c>
      <c r="G309" s="32" t="str">
        <f t="shared" ca="1" si="43"/>
        <v/>
      </c>
      <c r="H309" s="77" t="str">
        <f t="shared" ca="1" si="44"/>
        <v/>
      </c>
      <c r="N309" s="163" t="str">
        <f t="shared" si="37"/>
        <v/>
      </c>
      <c r="O309" s="163" t="str">
        <f t="shared" si="38"/>
        <v/>
      </c>
    </row>
    <row r="310" spans="1:15">
      <c r="A310" s="164" t="str">
        <f t="shared" ca="1" si="40"/>
        <v/>
      </c>
      <c r="B310" s="44" t="str">
        <f ca="1">IF(COUNTIF($P$2:P1295,A310)=1,VLOOKUP(A310,J:K,2), IF(COUNTIF($P$2:P1295,A310)=0,$B$10,""))</f>
        <v/>
      </c>
      <c r="C310" s="31" t="str">
        <f t="shared" ca="1" si="39"/>
        <v/>
      </c>
      <c r="D310" s="32" t="str">
        <f t="shared" ca="1" si="41"/>
        <v/>
      </c>
      <c r="E310" s="44" t="str">
        <f ca="1">IF(COUNTIF($P$2:P1295,A310)=1,VLOOKUP(A310,L:M,2), IF(COUNTIF($P$2:P1295,A310)=0,$C$10,""))</f>
        <v/>
      </c>
      <c r="F310" s="31" t="str">
        <f t="shared" ca="1" si="42"/>
        <v/>
      </c>
      <c r="G310" s="32" t="str">
        <f t="shared" ca="1" si="43"/>
        <v/>
      </c>
      <c r="H310" s="77" t="str">
        <f t="shared" ca="1" si="44"/>
        <v/>
      </c>
      <c r="N310" s="163" t="str">
        <f t="shared" si="37"/>
        <v/>
      </c>
      <c r="O310" s="163" t="str">
        <f t="shared" si="38"/>
        <v/>
      </c>
    </row>
    <row r="311" spans="1:15">
      <c r="A311" s="164" t="str">
        <f t="shared" ca="1" si="40"/>
        <v/>
      </c>
      <c r="B311" s="44" t="str">
        <f ca="1">IF(COUNTIF($P$2:P1296,A311)=1,VLOOKUP(A311,J:K,2), IF(COUNTIF($P$2:P1296,A311)=0,$B$10,""))</f>
        <v/>
      </c>
      <c r="C311" s="31" t="str">
        <f t="shared" ca="1" si="39"/>
        <v/>
      </c>
      <c r="D311" s="32" t="str">
        <f t="shared" ca="1" si="41"/>
        <v/>
      </c>
      <c r="E311" s="44" t="str">
        <f ca="1">IF(COUNTIF($P$2:P1296,A311)=1,VLOOKUP(A311,L:M,2), IF(COUNTIF($P$2:P1296,A311)=0,$C$10,""))</f>
        <v/>
      </c>
      <c r="F311" s="31" t="str">
        <f t="shared" ca="1" si="42"/>
        <v/>
      </c>
      <c r="G311" s="32" t="str">
        <f t="shared" ca="1" si="43"/>
        <v/>
      </c>
      <c r="H311" s="77" t="str">
        <f t="shared" ca="1" si="44"/>
        <v/>
      </c>
      <c r="N311" s="163" t="str">
        <f t="shared" si="37"/>
        <v/>
      </c>
      <c r="O311" s="163" t="str">
        <f t="shared" si="38"/>
        <v/>
      </c>
    </row>
    <row r="312" spans="1:15">
      <c r="A312" s="164" t="str">
        <f t="shared" ca="1" si="40"/>
        <v/>
      </c>
      <c r="B312" s="44" t="str">
        <f ca="1">IF(COUNTIF($P$2:P1297,A312)=1,VLOOKUP(A312,J:K,2), IF(COUNTIF($P$2:P1297,A312)=0,$B$10,""))</f>
        <v/>
      </c>
      <c r="C312" s="31" t="str">
        <f t="shared" ca="1" si="39"/>
        <v/>
      </c>
      <c r="D312" s="32" t="str">
        <f t="shared" ca="1" si="41"/>
        <v/>
      </c>
      <c r="E312" s="44" t="str">
        <f ca="1">IF(COUNTIF($P$2:P1297,A312)=1,VLOOKUP(A312,L:M,2), IF(COUNTIF($P$2:P1297,A312)=0,$C$10,""))</f>
        <v/>
      </c>
      <c r="F312" s="31" t="str">
        <f t="shared" ca="1" si="42"/>
        <v/>
      </c>
      <c r="G312" s="32" t="str">
        <f t="shared" ca="1" si="43"/>
        <v/>
      </c>
      <c r="H312" s="77" t="str">
        <f t="shared" ca="1" si="44"/>
        <v/>
      </c>
      <c r="N312" s="163" t="str">
        <f t="shared" si="37"/>
        <v/>
      </c>
      <c r="O312" s="163" t="str">
        <f t="shared" si="38"/>
        <v/>
      </c>
    </row>
    <row r="313" spans="1:15">
      <c r="A313" s="164" t="str">
        <f t="shared" ca="1" si="40"/>
        <v/>
      </c>
      <c r="B313" s="44" t="str">
        <f ca="1">IF(COUNTIF($P$2:P1298,A313)=1,VLOOKUP(A313,J:K,2), IF(COUNTIF($P$2:P1298,A313)=0,$B$10,""))</f>
        <v/>
      </c>
      <c r="C313" s="31" t="str">
        <f t="shared" ca="1" si="39"/>
        <v/>
      </c>
      <c r="D313" s="32" t="str">
        <f t="shared" ca="1" si="41"/>
        <v/>
      </c>
      <c r="E313" s="44" t="str">
        <f ca="1">IF(COUNTIF($P$2:P1298,A313)=1,VLOOKUP(A313,L:M,2), IF(COUNTIF($P$2:P1298,A313)=0,$C$10,""))</f>
        <v/>
      </c>
      <c r="F313" s="31" t="str">
        <f t="shared" ca="1" si="42"/>
        <v/>
      </c>
      <c r="G313" s="32" t="str">
        <f t="shared" ca="1" si="43"/>
        <v/>
      </c>
      <c r="H313" s="77" t="str">
        <f t="shared" ca="1" si="44"/>
        <v/>
      </c>
      <c r="N313" s="163" t="str">
        <f t="shared" si="37"/>
        <v/>
      </c>
      <c r="O313" s="163" t="str">
        <f t="shared" si="38"/>
        <v/>
      </c>
    </row>
    <row r="314" spans="1:15">
      <c r="A314" s="164" t="str">
        <f t="shared" ca="1" si="40"/>
        <v/>
      </c>
      <c r="B314" s="44" t="str">
        <f ca="1">IF(COUNTIF($P$2:P1299,A314)=1,VLOOKUP(A314,J:K,2), IF(COUNTIF($P$2:P1299,A314)=0,$B$10,""))</f>
        <v/>
      </c>
      <c r="C314" s="31" t="str">
        <f t="shared" ca="1" si="39"/>
        <v/>
      </c>
      <c r="D314" s="32" t="str">
        <f t="shared" ca="1" si="41"/>
        <v/>
      </c>
      <c r="E314" s="44" t="str">
        <f ca="1">IF(COUNTIF($P$2:P1299,A314)=1,VLOOKUP(A314,L:M,2), IF(COUNTIF($P$2:P1299,A314)=0,$C$10,""))</f>
        <v/>
      </c>
      <c r="F314" s="31" t="str">
        <f t="shared" ca="1" si="42"/>
        <v/>
      </c>
      <c r="G314" s="32" t="str">
        <f t="shared" ca="1" si="43"/>
        <v/>
      </c>
      <c r="H314" s="77" t="str">
        <f t="shared" ca="1" si="44"/>
        <v/>
      </c>
      <c r="N314" s="163" t="str">
        <f t="shared" si="37"/>
        <v/>
      </c>
      <c r="O314" s="163" t="str">
        <f t="shared" si="38"/>
        <v/>
      </c>
    </row>
    <row r="315" spans="1:15">
      <c r="A315" s="164" t="str">
        <f t="shared" ca="1" si="40"/>
        <v/>
      </c>
      <c r="B315" s="44" t="str">
        <f ca="1">IF(COUNTIF($P$2:P1300,A315)=1,VLOOKUP(A315,J:K,2), IF(COUNTIF($P$2:P1300,A315)=0,$B$10,""))</f>
        <v/>
      </c>
      <c r="C315" s="31" t="str">
        <f t="shared" ca="1" si="39"/>
        <v/>
      </c>
      <c r="D315" s="32" t="str">
        <f t="shared" ca="1" si="41"/>
        <v/>
      </c>
      <c r="E315" s="44" t="str">
        <f ca="1">IF(COUNTIF($P$2:P1300,A315)=1,VLOOKUP(A315,L:M,2), IF(COUNTIF($P$2:P1300,A315)=0,$C$10,""))</f>
        <v/>
      </c>
      <c r="F315" s="31" t="str">
        <f t="shared" ca="1" si="42"/>
        <v/>
      </c>
      <c r="G315" s="32" t="str">
        <f t="shared" ca="1" si="43"/>
        <v/>
      </c>
      <c r="H315" s="77" t="str">
        <f t="shared" ca="1" si="44"/>
        <v/>
      </c>
      <c r="N315" s="163" t="str">
        <f t="shared" si="37"/>
        <v/>
      </c>
      <c r="O315" s="163" t="str">
        <f t="shared" si="38"/>
        <v/>
      </c>
    </row>
    <row r="316" spans="1:15">
      <c r="A316" s="164" t="str">
        <f t="shared" ca="1" si="40"/>
        <v/>
      </c>
      <c r="B316" s="44" t="str">
        <f ca="1">IF(COUNTIF($P$2:P1301,A316)=1,VLOOKUP(A316,J:K,2), IF(COUNTIF($P$2:P1301,A316)=0,$B$10,""))</f>
        <v/>
      </c>
      <c r="C316" s="31" t="str">
        <f t="shared" ca="1" si="39"/>
        <v/>
      </c>
      <c r="D316" s="32" t="str">
        <f t="shared" ca="1" si="41"/>
        <v/>
      </c>
      <c r="E316" s="44" t="str">
        <f ca="1">IF(COUNTIF($P$2:P1301,A316)=1,VLOOKUP(A316,L:M,2), IF(COUNTIF($P$2:P1301,A316)=0,$C$10,""))</f>
        <v/>
      </c>
      <c r="F316" s="31" t="str">
        <f t="shared" ca="1" si="42"/>
        <v/>
      </c>
      <c r="G316" s="32" t="str">
        <f t="shared" ca="1" si="43"/>
        <v/>
      </c>
      <c r="H316" s="77" t="str">
        <f t="shared" ca="1" si="44"/>
        <v/>
      </c>
      <c r="N316" s="163" t="str">
        <f t="shared" si="37"/>
        <v/>
      </c>
      <c r="O316" s="163" t="str">
        <f t="shared" si="38"/>
        <v/>
      </c>
    </row>
    <row r="317" spans="1:15">
      <c r="A317" s="164" t="str">
        <f t="shared" ca="1" si="40"/>
        <v/>
      </c>
      <c r="B317" s="44" t="str">
        <f ca="1">IF(COUNTIF($P$2:P1302,A317)=1,VLOOKUP(A317,J:K,2), IF(COUNTIF($P$2:P1302,A317)=0,$B$10,""))</f>
        <v/>
      </c>
      <c r="C317" s="31" t="str">
        <f t="shared" ca="1" si="39"/>
        <v/>
      </c>
      <c r="D317" s="32" t="str">
        <f t="shared" ca="1" si="41"/>
        <v/>
      </c>
      <c r="E317" s="44" t="str">
        <f ca="1">IF(COUNTIF($P$2:P1302,A317)=1,VLOOKUP(A317,L:M,2), IF(COUNTIF($P$2:P1302,A317)=0,$C$10,""))</f>
        <v/>
      </c>
      <c r="F317" s="31" t="str">
        <f t="shared" ca="1" si="42"/>
        <v/>
      </c>
      <c r="G317" s="32" t="str">
        <f t="shared" ca="1" si="43"/>
        <v/>
      </c>
      <c r="H317" s="77" t="str">
        <f t="shared" ca="1" si="44"/>
        <v/>
      </c>
      <c r="N317" s="163" t="str">
        <f t="shared" si="37"/>
        <v/>
      </c>
      <c r="O317" s="163" t="str">
        <f t="shared" si="38"/>
        <v/>
      </c>
    </row>
    <row r="318" spans="1:15">
      <c r="A318" s="164" t="str">
        <f t="shared" ca="1" si="40"/>
        <v/>
      </c>
      <c r="B318" s="44" t="str">
        <f ca="1">IF(COUNTIF($P$2:P1303,A318)=1,VLOOKUP(A318,J:K,2), IF(COUNTIF($P$2:P1303,A318)=0,$B$10,""))</f>
        <v/>
      </c>
      <c r="C318" s="31" t="str">
        <f t="shared" ca="1" si="39"/>
        <v/>
      </c>
      <c r="D318" s="32" t="str">
        <f t="shared" ca="1" si="41"/>
        <v/>
      </c>
      <c r="E318" s="44" t="str">
        <f ca="1">IF(COUNTIF($P$2:P1303,A318)=1,VLOOKUP(A318,L:M,2), IF(COUNTIF($P$2:P1303,A318)=0,$C$10,""))</f>
        <v/>
      </c>
      <c r="F318" s="31" t="str">
        <f t="shared" ca="1" si="42"/>
        <v/>
      </c>
      <c r="G318" s="32" t="str">
        <f t="shared" ca="1" si="43"/>
        <v/>
      </c>
      <c r="H318" s="77" t="str">
        <f t="shared" ca="1" si="44"/>
        <v/>
      </c>
      <c r="N318" s="163" t="str">
        <f t="shared" si="37"/>
        <v/>
      </c>
      <c r="O318" s="163" t="str">
        <f t="shared" si="38"/>
        <v/>
      </c>
    </row>
    <row r="319" spans="1:15">
      <c r="A319" s="164" t="str">
        <f t="shared" ca="1" si="40"/>
        <v/>
      </c>
      <c r="B319" s="44" t="str">
        <f ca="1">IF(COUNTIF($P$2:P1304,A319)=1,VLOOKUP(A319,J:K,2), IF(COUNTIF($P$2:P1304,A319)=0,$B$10,""))</f>
        <v/>
      </c>
      <c r="C319" s="31" t="str">
        <f t="shared" ca="1" si="39"/>
        <v/>
      </c>
      <c r="D319" s="32" t="str">
        <f t="shared" ca="1" si="41"/>
        <v/>
      </c>
      <c r="E319" s="44" t="str">
        <f ca="1">IF(COUNTIF($P$2:P1304,A319)=1,VLOOKUP(A319,L:M,2), IF(COUNTIF($P$2:P1304,A319)=0,$C$10,""))</f>
        <v/>
      </c>
      <c r="F319" s="31" t="str">
        <f t="shared" ca="1" si="42"/>
        <v/>
      </c>
      <c r="G319" s="32" t="str">
        <f t="shared" ca="1" si="43"/>
        <v/>
      </c>
      <c r="H319" s="77" t="str">
        <f t="shared" ca="1" si="44"/>
        <v/>
      </c>
      <c r="N319" s="163" t="str">
        <f t="shared" si="37"/>
        <v/>
      </c>
      <c r="O319" s="163" t="str">
        <f t="shared" si="38"/>
        <v/>
      </c>
    </row>
    <row r="320" spans="1:15">
      <c r="A320" s="164" t="str">
        <f t="shared" ca="1" si="40"/>
        <v/>
      </c>
      <c r="B320" s="44" t="str">
        <f ca="1">IF(COUNTIF($P$2:P1305,A320)=1,VLOOKUP(A320,J:K,2), IF(COUNTIF($P$2:P1305,A320)=0,$B$10,""))</f>
        <v/>
      </c>
      <c r="C320" s="31" t="str">
        <f t="shared" ca="1" si="39"/>
        <v/>
      </c>
      <c r="D320" s="32" t="str">
        <f t="shared" ca="1" si="41"/>
        <v/>
      </c>
      <c r="E320" s="44" t="str">
        <f ca="1">IF(COUNTIF($P$2:P1305,A320)=1,VLOOKUP(A320,L:M,2), IF(COUNTIF($P$2:P1305,A320)=0,$C$10,""))</f>
        <v/>
      </c>
      <c r="F320" s="31" t="str">
        <f t="shared" ca="1" si="42"/>
        <v/>
      </c>
      <c r="G320" s="32" t="str">
        <f t="shared" ca="1" si="43"/>
        <v/>
      </c>
      <c r="H320" s="77" t="str">
        <f t="shared" ca="1" si="44"/>
        <v/>
      </c>
      <c r="N320" s="163" t="str">
        <f t="shared" si="37"/>
        <v/>
      </c>
      <c r="O320" s="163" t="str">
        <f t="shared" si="38"/>
        <v/>
      </c>
    </row>
    <row r="321" spans="1:15">
      <c r="A321" s="164" t="str">
        <f t="shared" ca="1" si="40"/>
        <v/>
      </c>
      <c r="B321" s="44" t="str">
        <f ca="1">IF(COUNTIF($P$2:P1306,A321)=1,VLOOKUP(A321,J:K,2), IF(COUNTIF($P$2:P1306,A321)=0,$B$10,""))</f>
        <v/>
      </c>
      <c r="C321" s="31" t="str">
        <f t="shared" ca="1" si="39"/>
        <v/>
      </c>
      <c r="D321" s="32" t="str">
        <f t="shared" ca="1" si="41"/>
        <v/>
      </c>
      <c r="E321" s="44" t="str">
        <f ca="1">IF(COUNTIF($P$2:P1306,A321)=1,VLOOKUP(A321,L:M,2), IF(COUNTIF($P$2:P1306,A321)=0,$C$10,""))</f>
        <v/>
      </c>
      <c r="F321" s="31" t="str">
        <f t="shared" ca="1" si="42"/>
        <v/>
      </c>
      <c r="G321" s="32" t="str">
        <f t="shared" ca="1" si="43"/>
        <v/>
      </c>
      <c r="H321" s="77" t="str">
        <f t="shared" ca="1" si="44"/>
        <v/>
      </c>
      <c r="N321" s="163" t="str">
        <f t="shared" si="37"/>
        <v/>
      </c>
      <c r="O321" s="163" t="str">
        <f t="shared" si="38"/>
        <v/>
      </c>
    </row>
    <row r="322" spans="1:15">
      <c r="A322" s="164" t="str">
        <f t="shared" ca="1" si="40"/>
        <v/>
      </c>
      <c r="B322" s="44" t="str">
        <f ca="1">IF(COUNTIF($P$2:P1307,A322)=1,VLOOKUP(A322,J:K,2), IF(COUNTIF($P$2:P1307,A322)=0,$B$10,""))</f>
        <v/>
      </c>
      <c r="C322" s="31" t="str">
        <f t="shared" ca="1" si="39"/>
        <v/>
      </c>
      <c r="D322" s="32" t="str">
        <f t="shared" ca="1" si="41"/>
        <v/>
      </c>
      <c r="E322" s="44" t="str">
        <f ca="1">IF(COUNTIF($P$2:P1307,A322)=1,VLOOKUP(A322,L:M,2), IF(COUNTIF($P$2:P1307,A322)=0,$C$10,""))</f>
        <v/>
      </c>
      <c r="F322" s="31" t="str">
        <f t="shared" ca="1" si="42"/>
        <v/>
      </c>
      <c r="G322" s="32" t="str">
        <f t="shared" ca="1" si="43"/>
        <v/>
      </c>
      <c r="H322" s="77" t="str">
        <f t="shared" ca="1" si="44"/>
        <v/>
      </c>
      <c r="N322" s="163" t="str">
        <f t="shared" si="37"/>
        <v/>
      </c>
      <c r="O322" s="163" t="str">
        <f t="shared" si="38"/>
        <v/>
      </c>
    </row>
    <row r="323" spans="1:15">
      <c r="A323" s="164" t="str">
        <f t="shared" ca="1" si="40"/>
        <v/>
      </c>
      <c r="B323" s="44" t="str">
        <f ca="1">IF(COUNTIF($P$2:P1308,A323)=1,VLOOKUP(A323,J:K,2), IF(COUNTIF($P$2:P1308,A323)=0,$B$10,""))</f>
        <v/>
      </c>
      <c r="C323" s="31" t="str">
        <f t="shared" ca="1" si="39"/>
        <v/>
      </c>
      <c r="D323" s="32" t="str">
        <f t="shared" ca="1" si="41"/>
        <v/>
      </c>
      <c r="E323" s="44" t="str">
        <f ca="1">IF(COUNTIF($P$2:P1308,A323)=1,VLOOKUP(A323,L:M,2), IF(COUNTIF($P$2:P1308,A323)=0,$C$10,""))</f>
        <v/>
      </c>
      <c r="F323" s="31" t="str">
        <f t="shared" ca="1" si="42"/>
        <v/>
      </c>
      <c r="G323" s="32" t="str">
        <f t="shared" ca="1" si="43"/>
        <v/>
      </c>
      <c r="H323" s="77" t="str">
        <f t="shared" ca="1" si="44"/>
        <v/>
      </c>
      <c r="N323" s="163" t="str">
        <f t="shared" si="37"/>
        <v/>
      </c>
      <c r="O323" s="163" t="str">
        <f t="shared" si="38"/>
        <v/>
      </c>
    </row>
    <row r="324" spans="1:15">
      <c r="A324" s="164" t="str">
        <f t="shared" ca="1" si="40"/>
        <v/>
      </c>
      <c r="B324" s="44" t="str">
        <f ca="1">IF(COUNTIF($P$2:P1309,A324)=1,VLOOKUP(A324,J:K,2), IF(COUNTIF($P$2:P1309,A324)=0,$B$10,""))</f>
        <v/>
      </c>
      <c r="C324" s="31" t="str">
        <f t="shared" ca="1" si="39"/>
        <v/>
      </c>
      <c r="D324" s="32" t="str">
        <f t="shared" ca="1" si="41"/>
        <v/>
      </c>
      <c r="E324" s="44" t="str">
        <f ca="1">IF(COUNTIF($P$2:P1309,A324)=1,VLOOKUP(A324,L:M,2), IF(COUNTIF($P$2:P1309,A324)=0,$C$10,""))</f>
        <v/>
      </c>
      <c r="F324" s="31" t="str">
        <f t="shared" ca="1" si="42"/>
        <v/>
      </c>
      <c r="G324" s="32" t="str">
        <f t="shared" ca="1" si="43"/>
        <v/>
      </c>
      <c r="H324" s="77" t="str">
        <f t="shared" ca="1" si="44"/>
        <v/>
      </c>
      <c r="N324" s="163" t="str">
        <f t="shared" ref="N324:N387" si="45">IF(COUNTIF(L:L,J324),J324,"")</f>
        <v/>
      </c>
      <c r="O324" s="163" t="str">
        <f t="shared" ref="O324:O387" si="46">IF(N324&gt;$A$14,N324,"")</f>
        <v/>
      </c>
    </row>
    <row r="325" spans="1:15">
      <c r="A325" s="164" t="str">
        <f t="shared" ca="1" si="40"/>
        <v/>
      </c>
      <c r="B325" s="44" t="str">
        <f ca="1">IF(COUNTIF($P$2:P1310,A325)=1,VLOOKUP(A325,J:K,2), IF(COUNTIF($P$2:P1310,A325)=0,$B$10,""))</f>
        <v/>
      </c>
      <c r="C325" s="31" t="str">
        <f t="shared" ca="1" si="39"/>
        <v/>
      </c>
      <c r="D325" s="32" t="str">
        <f t="shared" ca="1" si="41"/>
        <v/>
      </c>
      <c r="E325" s="44" t="str">
        <f ca="1">IF(COUNTIF($P$2:P1310,A325)=1,VLOOKUP(A325,L:M,2), IF(COUNTIF($P$2:P1310,A325)=0,$C$10,""))</f>
        <v/>
      </c>
      <c r="F325" s="31" t="str">
        <f t="shared" ca="1" si="42"/>
        <v/>
      </c>
      <c r="G325" s="32" t="str">
        <f t="shared" ca="1" si="43"/>
        <v/>
      </c>
      <c r="H325" s="77" t="str">
        <f t="shared" ca="1" si="44"/>
        <v/>
      </c>
      <c r="N325" s="163" t="str">
        <f t="shared" si="45"/>
        <v/>
      </c>
      <c r="O325" s="163" t="str">
        <f t="shared" si="46"/>
        <v/>
      </c>
    </row>
    <row r="326" spans="1:15">
      <c r="A326" s="164" t="str">
        <f t="shared" ca="1" si="40"/>
        <v/>
      </c>
      <c r="B326" s="44" t="str">
        <f ca="1">IF(COUNTIF($P$2:P1311,A326)=1,VLOOKUP(A326,J:K,2), IF(COUNTIF($P$2:P1311,A326)=0,$B$10,""))</f>
        <v/>
      </c>
      <c r="C326" s="31" t="str">
        <f t="shared" ca="1" si="39"/>
        <v/>
      </c>
      <c r="D326" s="32" t="str">
        <f t="shared" ca="1" si="41"/>
        <v/>
      </c>
      <c r="E326" s="44" t="str">
        <f ca="1">IF(COUNTIF($P$2:P1311,A326)=1,VLOOKUP(A326,L:M,2), IF(COUNTIF($P$2:P1311,A326)=0,$C$10,""))</f>
        <v/>
      </c>
      <c r="F326" s="31" t="str">
        <f t="shared" ca="1" si="42"/>
        <v/>
      </c>
      <c r="G326" s="32" t="str">
        <f t="shared" ca="1" si="43"/>
        <v/>
      </c>
      <c r="H326" s="77" t="str">
        <f t="shared" ca="1" si="44"/>
        <v/>
      </c>
      <c r="N326" s="163" t="str">
        <f t="shared" si="45"/>
        <v/>
      </c>
      <c r="O326" s="163" t="str">
        <f t="shared" si="46"/>
        <v/>
      </c>
    </row>
    <row r="327" spans="1:15">
      <c r="A327" s="164" t="str">
        <f t="shared" ca="1" si="40"/>
        <v/>
      </c>
      <c r="B327" s="44" t="str">
        <f ca="1">IF(COUNTIF($P$2:P1312,A327)=1,VLOOKUP(A327,J:K,2), IF(COUNTIF($P$2:P1312,A327)=0,$B$10,""))</f>
        <v/>
      </c>
      <c r="C327" s="31" t="str">
        <f t="shared" ca="1" si="39"/>
        <v/>
      </c>
      <c r="D327" s="32" t="str">
        <f t="shared" ca="1" si="41"/>
        <v/>
      </c>
      <c r="E327" s="44" t="str">
        <f ca="1">IF(COUNTIF($P$2:P1312,A327)=1,VLOOKUP(A327,L:M,2), IF(COUNTIF($P$2:P1312,A327)=0,$C$10,""))</f>
        <v/>
      </c>
      <c r="F327" s="31" t="str">
        <f t="shared" ca="1" si="42"/>
        <v/>
      </c>
      <c r="G327" s="32" t="str">
        <f t="shared" ca="1" si="43"/>
        <v/>
      </c>
      <c r="H327" s="77" t="str">
        <f t="shared" ca="1" si="44"/>
        <v/>
      </c>
      <c r="N327" s="163" t="str">
        <f t="shared" si="45"/>
        <v/>
      </c>
      <c r="O327" s="163" t="str">
        <f t="shared" si="46"/>
        <v/>
      </c>
    </row>
    <row r="328" spans="1:15">
      <c r="A328" s="164" t="str">
        <f t="shared" ca="1" si="40"/>
        <v/>
      </c>
      <c r="B328" s="44" t="str">
        <f ca="1">IF(COUNTIF($P$2:P1313,A328)=1,VLOOKUP(A328,J:K,2), IF(COUNTIF($P$2:P1313,A328)=0,$B$10,""))</f>
        <v/>
      </c>
      <c r="C328" s="31" t="str">
        <f t="shared" ca="1" si="39"/>
        <v/>
      </c>
      <c r="D328" s="32" t="str">
        <f t="shared" ca="1" si="41"/>
        <v/>
      </c>
      <c r="E328" s="44" t="str">
        <f ca="1">IF(COUNTIF($P$2:P1313,A328)=1,VLOOKUP(A328,L:M,2), IF(COUNTIF($P$2:P1313,A328)=0,$C$10,""))</f>
        <v/>
      </c>
      <c r="F328" s="31" t="str">
        <f t="shared" ca="1" si="42"/>
        <v/>
      </c>
      <c r="G328" s="32" t="str">
        <f t="shared" ca="1" si="43"/>
        <v/>
      </c>
      <c r="H328" s="77" t="str">
        <f t="shared" ca="1" si="44"/>
        <v/>
      </c>
      <c r="N328" s="163" t="str">
        <f t="shared" si="45"/>
        <v/>
      </c>
      <c r="O328" s="163" t="str">
        <f t="shared" si="46"/>
        <v/>
      </c>
    </row>
    <row r="329" spans="1:15">
      <c r="A329" s="164" t="str">
        <f t="shared" ca="1" si="40"/>
        <v/>
      </c>
      <c r="B329" s="44" t="str">
        <f ca="1">IF(COUNTIF($P$2:P1314,A329)=1,VLOOKUP(A329,J:K,2), IF(COUNTIF($P$2:P1314,A329)=0,$B$10,""))</f>
        <v/>
      </c>
      <c r="C329" s="31" t="str">
        <f t="shared" ca="1" si="39"/>
        <v/>
      </c>
      <c r="D329" s="32" t="str">
        <f t="shared" ca="1" si="41"/>
        <v/>
      </c>
      <c r="E329" s="44" t="str">
        <f ca="1">IF(COUNTIF($P$2:P1314,A329)=1,VLOOKUP(A329,L:M,2), IF(COUNTIF($P$2:P1314,A329)=0,$C$10,""))</f>
        <v/>
      </c>
      <c r="F329" s="31" t="str">
        <f t="shared" ca="1" si="42"/>
        <v/>
      </c>
      <c r="G329" s="32" t="str">
        <f t="shared" ca="1" si="43"/>
        <v/>
      </c>
      <c r="H329" s="77" t="str">
        <f t="shared" ca="1" si="44"/>
        <v/>
      </c>
      <c r="N329" s="163" t="str">
        <f t="shared" si="45"/>
        <v/>
      </c>
      <c r="O329" s="163" t="str">
        <f t="shared" si="46"/>
        <v/>
      </c>
    </row>
    <row r="330" spans="1:15">
      <c r="A330" s="164" t="str">
        <f t="shared" ca="1" si="40"/>
        <v/>
      </c>
      <c r="B330" s="44" t="str">
        <f ca="1">IF(COUNTIF($P$2:P1315,A330)=1,VLOOKUP(A330,J:K,2), IF(COUNTIF($P$2:P1315,A330)=0,$B$10,""))</f>
        <v/>
      </c>
      <c r="C330" s="31" t="str">
        <f t="shared" ca="1" si="39"/>
        <v/>
      </c>
      <c r="D330" s="32" t="str">
        <f t="shared" ca="1" si="41"/>
        <v/>
      </c>
      <c r="E330" s="44" t="str">
        <f ca="1">IF(COUNTIF($P$2:P1315,A330)=1,VLOOKUP(A330,L:M,2), IF(COUNTIF($P$2:P1315,A330)=0,$C$10,""))</f>
        <v/>
      </c>
      <c r="F330" s="31" t="str">
        <f t="shared" ca="1" si="42"/>
        <v/>
      </c>
      <c r="G330" s="32" t="str">
        <f t="shared" ca="1" si="43"/>
        <v/>
      </c>
      <c r="H330" s="77" t="str">
        <f t="shared" ca="1" si="44"/>
        <v/>
      </c>
      <c r="N330" s="163" t="str">
        <f t="shared" si="45"/>
        <v/>
      </c>
      <c r="O330" s="163" t="str">
        <f t="shared" si="46"/>
        <v/>
      </c>
    </row>
    <row r="331" spans="1:15">
      <c r="A331" s="164" t="str">
        <f t="shared" ca="1" si="40"/>
        <v/>
      </c>
      <c r="B331" s="44" t="str">
        <f ca="1">IF(COUNTIF($P$2:P1316,A331)=1,VLOOKUP(A331,J:K,2), IF(COUNTIF($P$2:P1316,A331)=0,$B$10,""))</f>
        <v/>
      </c>
      <c r="C331" s="31" t="str">
        <f t="shared" ca="1" si="39"/>
        <v/>
      </c>
      <c r="D331" s="32" t="str">
        <f t="shared" ca="1" si="41"/>
        <v/>
      </c>
      <c r="E331" s="44" t="str">
        <f ca="1">IF(COUNTIF($P$2:P1316,A331)=1,VLOOKUP(A331,L:M,2), IF(COUNTIF($P$2:P1316,A331)=0,$C$10,""))</f>
        <v/>
      </c>
      <c r="F331" s="31" t="str">
        <f t="shared" ca="1" si="42"/>
        <v/>
      </c>
      <c r="G331" s="32" t="str">
        <f t="shared" ca="1" si="43"/>
        <v/>
      </c>
      <c r="H331" s="77" t="str">
        <f t="shared" ca="1" si="44"/>
        <v/>
      </c>
      <c r="N331" s="163" t="str">
        <f t="shared" si="45"/>
        <v/>
      </c>
      <c r="O331" s="163" t="str">
        <f t="shared" si="46"/>
        <v/>
      </c>
    </row>
    <row r="332" spans="1:15">
      <c r="A332" s="164" t="str">
        <f t="shared" ca="1" si="40"/>
        <v/>
      </c>
      <c r="B332" s="44" t="str">
        <f ca="1">IF(COUNTIF($P$2:P1317,A332)=1,VLOOKUP(A332,J:K,2), IF(COUNTIF($P$2:P1317,A332)=0,$B$10,""))</f>
        <v/>
      </c>
      <c r="C332" s="31" t="str">
        <f t="shared" ca="1" si="39"/>
        <v/>
      </c>
      <c r="D332" s="32" t="str">
        <f t="shared" ca="1" si="41"/>
        <v/>
      </c>
      <c r="E332" s="44" t="str">
        <f ca="1">IF(COUNTIF($P$2:P1317,A332)=1,VLOOKUP(A332,L:M,2), IF(COUNTIF($P$2:P1317,A332)=0,$C$10,""))</f>
        <v/>
      </c>
      <c r="F332" s="31" t="str">
        <f t="shared" ca="1" si="42"/>
        <v/>
      </c>
      <c r="G332" s="32" t="str">
        <f t="shared" ca="1" si="43"/>
        <v/>
      </c>
      <c r="H332" s="77" t="str">
        <f t="shared" ca="1" si="44"/>
        <v/>
      </c>
      <c r="N332" s="163" t="str">
        <f t="shared" si="45"/>
        <v/>
      </c>
      <c r="O332" s="163" t="str">
        <f t="shared" si="46"/>
        <v/>
      </c>
    </row>
    <row r="333" spans="1:15">
      <c r="A333" s="164" t="str">
        <f t="shared" ca="1" si="40"/>
        <v/>
      </c>
      <c r="B333" s="44" t="str">
        <f ca="1">IF(COUNTIF($P$2:P1318,A333)=1,VLOOKUP(A333,J:K,2), IF(COUNTIF($P$2:P1318,A333)=0,$B$10,""))</f>
        <v/>
      </c>
      <c r="C333" s="31" t="str">
        <f t="shared" ca="1" si="39"/>
        <v/>
      </c>
      <c r="D333" s="32" t="str">
        <f t="shared" ca="1" si="41"/>
        <v/>
      </c>
      <c r="E333" s="44" t="str">
        <f ca="1">IF(COUNTIF($P$2:P1318,A333)=1,VLOOKUP(A333,L:M,2), IF(COUNTIF($P$2:P1318,A333)=0,$C$10,""))</f>
        <v/>
      </c>
      <c r="F333" s="31" t="str">
        <f t="shared" ca="1" si="42"/>
        <v/>
      </c>
      <c r="G333" s="32" t="str">
        <f t="shared" ca="1" si="43"/>
        <v/>
      </c>
      <c r="H333" s="77" t="str">
        <f t="shared" ca="1" si="44"/>
        <v/>
      </c>
      <c r="N333" s="163" t="str">
        <f t="shared" si="45"/>
        <v/>
      </c>
      <c r="O333" s="163" t="str">
        <f t="shared" si="46"/>
        <v/>
      </c>
    </row>
    <row r="334" spans="1:15">
      <c r="A334" s="164" t="str">
        <f t="shared" ca="1" si="40"/>
        <v/>
      </c>
      <c r="B334" s="44" t="str">
        <f ca="1">IF(COUNTIF($P$2:P1319,A334)=1,VLOOKUP(A334,J:K,2), IF(COUNTIF($P$2:P1319,A334)=0,$B$10,""))</f>
        <v/>
      </c>
      <c r="C334" s="31" t="str">
        <f t="shared" ca="1" si="39"/>
        <v/>
      </c>
      <c r="D334" s="32" t="str">
        <f t="shared" ca="1" si="41"/>
        <v/>
      </c>
      <c r="E334" s="44" t="str">
        <f ca="1">IF(COUNTIF($P$2:P1319,A334)=1,VLOOKUP(A334,L:M,2), IF(COUNTIF($P$2:P1319,A334)=0,$C$10,""))</f>
        <v/>
      </c>
      <c r="F334" s="31" t="str">
        <f t="shared" ca="1" si="42"/>
        <v/>
      </c>
      <c r="G334" s="32" t="str">
        <f t="shared" ca="1" si="43"/>
        <v/>
      </c>
      <c r="H334" s="77" t="str">
        <f t="shared" ca="1" si="44"/>
        <v/>
      </c>
      <c r="N334" s="163" t="str">
        <f t="shared" si="45"/>
        <v/>
      </c>
      <c r="O334" s="163" t="str">
        <f t="shared" si="46"/>
        <v/>
      </c>
    </row>
    <row r="335" spans="1:15">
      <c r="A335" s="164" t="str">
        <f t="shared" ca="1" si="40"/>
        <v/>
      </c>
      <c r="B335" s="44" t="str">
        <f ca="1">IF(COUNTIF($P$2:P1320,A335)=1,VLOOKUP(A335,J:K,2), IF(COUNTIF($P$2:P1320,A335)=0,$B$10,""))</f>
        <v/>
      </c>
      <c r="C335" s="31" t="str">
        <f t="shared" ca="1" si="39"/>
        <v/>
      </c>
      <c r="D335" s="32" t="str">
        <f t="shared" ca="1" si="41"/>
        <v/>
      </c>
      <c r="E335" s="44" t="str">
        <f ca="1">IF(COUNTIF($P$2:P1320,A335)=1,VLOOKUP(A335,L:M,2), IF(COUNTIF($P$2:P1320,A335)=0,$C$10,""))</f>
        <v/>
      </c>
      <c r="F335" s="31" t="str">
        <f t="shared" ca="1" si="42"/>
        <v/>
      </c>
      <c r="G335" s="32" t="str">
        <f t="shared" ca="1" si="43"/>
        <v/>
      </c>
      <c r="H335" s="77" t="str">
        <f t="shared" ca="1" si="44"/>
        <v/>
      </c>
      <c r="N335" s="163" t="str">
        <f t="shared" si="45"/>
        <v/>
      </c>
      <c r="O335" s="163" t="str">
        <f t="shared" si="46"/>
        <v/>
      </c>
    </row>
    <row r="336" spans="1:15">
      <c r="A336" s="164" t="str">
        <f t="shared" ca="1" si="40"/>
        <v/>
      </c>
      <c r="B336" s="44" t="str">
        <f ca="1">IF(COUNTIF($P$2:P1321,A336)=1,VLOOKUP(A336,J:K,2), IF(COUNTIF($P$2:P1321,A336)=0,$B$10,""))</f>
        <v/>
      </c>
      <c r="C336" s="31" t="str">
        <f t="shared" ref="C336:C399" ca="1" si="47">IF(ISERROR(B336-2),"",(B336-$B$14)/100*$B$5)</f>
        <v/>
      </c>
      <c r="D336" s="32" t="str">
        <f t="shared" ca="1" si="41"/>
        <v/>
      </c>
      <c r="E336" s="44" t="str">
        <f ca="1">IF(COUNTIF($P$2:P1321,A336)=1,VLOOKUP(A336,L:M,2), IF(COUNTIF($P$2:P1321,A336)=0,$C$10,""))</f>
        <v/>
      </c>
      <c r="F336" s="31" t="str">
        <f t="shared" ca="1" si="42"/>
        <v/>
      </c>
      <c r="G336" s="32" t="str">
        <f t="shared" ca="1" si="43"/>
        <v/>
      </c>
      <c r="H336" s="77" t="str">
        <f t="shared" ca="1" si="44"/>
        <v/>
      </c>
      <c r="N336" s="163" t="str">
        <f t="shared" si="45"/>
        <v/>
      </c>
      <c r="O336" s="163" t="str">
        <f t="shared" si="46"/>
        <v/>
      </c>
    </row>
    <row r="337" spans="1:15">
      <c r="A337" s="164" t="str">
        <f t="shared" ca="1" si="40"/>
        <v/>
      </c>
      <c r="B337" s="44" t="str">
        <f ca="1">IF(COUNTIF($P$2:P1322,A337)=1,VLOOKUP(A337,J:K,2), IF(COUNTIF($P$2:P1322,A337)=0,$B$10,""))</f>
        <v/>
      </c>
      <c r="C337" s="31" t="str">
        <f t="shared" ca="1" si="47"/>
        <v/>
      </c>
      <c r="D337" s="32" t="str">
        <f t="shared" ca="1" si="41"/>
        <v/>
      </c>
      <c r="E337" s="44" t="str">
        <f ca="1">IF(COUNTIF($P$2:P1322,A337)=1,VLOOKUP(A337,L:M,2), IF(COUNTIF($P$2:P1322,A337)=0,$C$10,""))</f>
        <v/>
      </c>
      <c r="F337" s="31" t="str">
        <f t="shared" ca="1" si="42"/>
        <v/>
      </c>
      <c r="G337" s="32" t="str">
        <f t="shared" ca="1" si="43"/>
        <v/>
      </c>
      <c r="H337" s="77" t="str">
        <f t="shared" ca="1" si="44"/>
        <v/>
      </c>
      <c r="N337" s="163" t="str">
        <f t="shared" si="45"/>
        <v/>
      </c>
      <c r="O337" s="163" t="str">
        <f t="shared" si="46"/>
        <v/>
      </c>
    </row>
    <row r="338" spans="1:15">
      <c r="A338" s="164" t="str">
        <f t="shared" ca="1" si="40"/>
        <v/>
      </c>
      <c r="B338" s="44" t="str">
        <f ca="1">IF(COUNTIF($P$2:P1323,A338)=1,VLOOKUP(A338,J:K,2), IF(COUNTIF($P$2:P1323,A338)=0,$B$10,""))</f>
        <v/>
      </c>
      <c r="C338" s="31" t="str">
        <f t="shared" ca="1" si="47"/>
        <v/>
      </c>
      <c r="D338" s="32" t="str">
        <f t="shared" ca="1" si="41"/>
        <v/>
      </c>
      <c r="E338" s="44" t="str">
        <f ca="1">IF(COUNTIF($P$2:P1323,A338)=1,VLOOKUP(A338,L:M,2), IF(COUNTIF($P$2:P1323,A338)=0,$C$10,""))</f>
        <v/>
      </c>
      <c r="F338" s="31" t="str">
        <f t="shared" ca="1" si="42"/>
        <v/>
      </c>
      <c r="G338" s="32" t="str">
        <f t="shared" ca="1" si="43"/>
        <v/>
      </c>
      <c r="H338" s="77" t="str">
        <f t="shared" ca="1" si="44"/>
        <v/>
      </c>
      <c r="N338" s="163" t="str">
        <f t="shared" si="45"/>
        <v/>
      </c>
      <c r="O338" s="163" t="str">
        <f t="shared" si="46"/>
        <v/>
      </c>
    </row>
    <row r="339" spans="1:15">
      <c r="A339" s="164" t="str">
        <f t="shared" ca="1" si="40"/>
        <v/>
      </c>
      <c r="B339" s="44" t="str">
        <f ca="1">IF(COUNTIF($P$2:P1324,A339)=1,VLOOKUP(A339,J:K,2), IF(COUNTIF($P$2:P1324,A339)=0,$B$10,""))</f>
        <v/>
      </c>
      <c r="C339" s="31" t="str">
        <f t="shared" ca="1" si="47"/>
        <v/>
      </c>
      <c r="D339" s="32" t="str">
        <f t="shared" ca="1" si="41"/>
        <v/>
      </c>
      <c r="E339" s="44" t="str">
        <f ca="1">IF(COUNTIF($P$2:P1324,A339)=1,VLOOKUP(A339,L:M,2), IF(COUNTIF($P$2:P1324,A339)=0,$C$10,""))</f>
        <v/>
      </c>
      <c r="F339" s="31" t="str">
        <f t="shared" ca="1" si="42"/>
        <v/>
      </c>
      <c r="G339" s="32" t="str">
        <f t="shared" ca="1" si="43"/>
        <v/>
      </c>
      <c r="H339" s="77" t="str">
        <f t="shared" ca="1" si="44"/>
        <v/>
      </c>
      <c r="N339" s="163" t="str">
        <f t="shared" si="45"/>
        <v/>
      </c>
      <c r="O339" s="163" t="str">
        <f t="shared" si="46"/>
        <v/>
      </c>
    </row>
    <row r="340" spans="1:15">
      <c r="A340" s="164" t="str">
        <f t="shared" ca="1" si="40"/>
        <v/>
      </c>
      <c r="B340" s="44" t="str">
        <f ca="1">IF(COUNTIF($P$2:P1325,A340)=1,VLOOKUP(A340,J:K,2), IF(COUNTIF($P$2:P1325,A340)=0,$B$10,""))</f>
        <v/>
      </c>
      <c r="C340" s="31" t="str">
        <f t="shared" ca="1" si="47"/>
        <v/>
      </c>
      <c r="D340" s="32" t="str">
        <f t="shared" ca="1" si="41"/>
        <v/>
      </c>
      <c r="E340" s="44" t="str">
        <f ca="1">IF(COUNTIF($P$2:P1325,A340)=1,VLOOKUP(A340,L:M,2), IF(COUNTIF($P$2:P1325,A340)=0,$C$10,""))</f>
        <v/>
      </c>
      <c r="F340" s="31" t="str">
        <f t="shared" ca="1" si="42"/>
        <v/>
      </c>
      <c r="G340" s="32" t="str">
        <f t="shared" ca="1" si="43"/>
        <v/>
      </c>
      <c r="H340" s="77" t="str">
        <f t="shared" ca="1" si="44"/>
        <v/>
      </c>
      <c r="N340" s="163" t="str">
        <f t="shared" si="45"/>
        <v/>
      </c>
      <c r="O340" s="163" t="str">
        <f t="shared" si="46"/>
        <v/>
      </c>
    </row>
    <row r="341" spans="1:15">
      <c r="A341" s="164" t="str">
        <f t="shared" ca="1" si="40"/>
        <v/>
      </c>
      <c r="B341" s="44" t="str">
        <f ca="1">IF(COUNTIF($P$2:P1326,A341)=1,VLOOKUP(A341,J:K,2), IF(COUNTIF($P$2:P1326,A341)=0,$B$10,""))</f>
        <v/>
      </c>
      <c r="C341" s="31" t="str">
        <f t="shared" ca="1" si="47"/>
        <v/>
      </c>
      <c r="D341" s="32" t="str">
        <f t="shared" ca="1" si="41"/>
        <v/>
      </c>
      <c r="E341" s="44" t="str">
        <f ca="1">IF(COUNTIF($P$2:P1326,A341)=1,VLOOKUP(A341,L:M,2), IF(COUNTIF($P$2:P1326,A341)=0,$C$10,""))</f>
        <v/>
      </c>
      <c r="F341" s="31" t="str">
        <f t="shared" ca="1" si="42"/>
        <v/>
      </c>
      <c r="G341" s="32" t="str">
        <f t="shared" ca="1" si="43"/>
        <v/>
      </c>
      <c r="H341" s="77" t="str">
        <f t="shared" ca="1" si="44"/>
        <v/>
      </c>
      <c r="N341" s="163" t="str">
        <f t="shared" si="45"/>
        <v/>
      </c>
      <c r="O341" s="163" t="str">
        <f t="shared" si="46"/>
        <v/>
      </c>
    </row>
    <row r="342" spans="1:15">
      <c r="A342" s="164" t="str">
        <f t="shared" ca="1" si="40"/>
        <v/>
      </c>
      <c r="B342" s="44" t="str">
        <f ca="1">IF(COUNTIF($P$2:P1327,A342)=1,VLOOKUP(A342,J:K,2), IF(COUNTIF($P$2:P1327,A342)=0,$B$10,""))</f>
        <v/>
      </c>
      <c r="C342" s="31" t="str">
        <f t="shared" ca="1" si="47"/>
        <v/>
      </c>
      <c r="D342" s="32" t="str">
        <f t="shared" ca="1" si="41"/>
        <v/>
      </c>
      <c r="E342" s="44" t="str">
        <f ca="1">IF(COUNTIF($P$2:P1327,A342)=1,VLOOKUP(A342,L:M,2), IF(COUNTIF($P$2:P1327,A342)=0,$C$10,""))</f>
        <v/>
      </c>
      <c r="F342" s="31" t="str">
        <f t="shared" ca="1" si="42"/>
        <v/>
      </c>
      <c r="G342" s="32" t="str">
        <f t="shared" ca="1" si="43"/>
        <v/>
      </c>
      <c r="H342" s="77" t="str">
        <f t="shared" ca="1" si="44"/>
        <v/>
      </c>
      <c r="N342" s="163" t="str">
        <f t="shared" si="45"/>
        <v/>
      </c>
      <c r="O342" s="163" t="str">
        <f t="shared" si="46"/>
        <v/>
      </c>
    </row>
    <row r="343" spans="1:15">
      <c r="A343" s="164" t="str">
        <f t="shared" ca="1" si="40"/>
        <v/>
      </c>
      <c r="B343" s="44" t="str">
        <f ca="1">IF(COUNTIF($P$2:P1328,A343)=1,VLOOKUP(A343,J:K,2), IF(COUNTIF($P$2:P1328,A343)=0,$B$10,""))</f>
        <v/>
      </c>
      <c r="C343" s="31" t="str">
        <f t="shared" ca="1" si="47"/>
        <v/>
      </c>
      <c r="D343" s="32" t="str">
        <f t="shared" ca="1" si="41"/>
        <v/>
      </c>
      <c r="E343" s="44" t="str">
        <f ca="1">IF(COUNTIF($P$2:P1328,A343)=1,VLOOKUP(A343,L:M,2), IF(COUNTIF($P$2:P1328,A343)=0,$C$10,""))</f>
        <v/>
      </c>
      <c r="F343" s="31" t="str">
        <f t="shared" ca="1" si="42"/>
        <v/>
      </c>
      <c r="G343" s="32" t="str">
        <f t="shared" ca="1" si="43"/>
        <v/>
      </c>
      <c r="H343" s="77" t="str">
        <f t="shared" ca="1" si="44"/>
        <v/>
      </c>
      <c r="N343" s="163" t="str">
        <f t="shared" si="45"/>
        <v/>
      </c>
      <c r="O343" s="163" t="str">
        <f t="shared" si="46"/>
        <v/>
      </c>
    </row>
    <row r="344" spans="1:15">
      <c r="A344" s="164" t="str">
        <f t="shared" ref="A344:A407" ca="1" si="48">IF(AND(ISBLANK(P333), A343 = $P$1),NOW(),IF(ISBLANK(P333),"",P333))</f>
        <v/>
      </c>
      <c r="B344" s="44" t="str">
        <f ca="1">IF(COUNTIF($P$2:P1329,A344)=1,VLOOKUP(A344,J:K,2), IF(COUNTIF($P$2:P1329,A344)=0,$B$10,""))</f>
        <v/>
      </c>
      <c r="C344" s="31" t="str">
        <f t="shared" ca="1" si="47"/>
        <v/>
      </c>
      <c r="D344" s="32" t="str">
        <f t="shared" ref="D344:D407" ca="1" si="49">IF(ISERROR(B344-2),"",ROUNDUP(A344-$A$14,0)/360*$B$6*$B$5-ROUNDUP(A344-$A$14,0)/360*$B$7*$B$5*$B$14/100)</f>
        <v/>
      </c>
      <c r="E344" s="44" t="str">
        <f ca="1">IF(COUNTIF($P$2:P1329,A344)=1,VLOOKUP(A344,L:M,2), IF(COUNTIF($P$2:P1329,A344)=0,$C$10,""))</f>
        <v/>
      </c>
      <c r="F344" s="31" t="str">
        <f t="shared" ref="F344:F407" ca="1" si="50">IF(ISERROR(B344-2),"",(E344-$E$14)/100*$C$5)</f>
        <v/>
      </c>
      <c r="G344" s="32" t="str">
        <f t="shared" ref="G344:G407" ca="1" si="51">IF(ISERROR(B344-2),"",ROUNDUP(A344-$A$14,0)/360*$C$6*$C$5-ROUNDUP(A344-$A$14,0)/360*$C$7*$C$5*$E$14/100)</f>
        <v/>
      </c>
      <c r="H344" s="77" t="str">
        <f t="shared" ref="H344:H407" ca="1" si="52">IF(ISERROR(B344-2),"",(C344+D344)*$B$9-F344-G344)</f>
        <v/>
      </c>
      <c r="N344" s="163" t="str">
        <f t="shared" si="45"/>
        <v/>
      </c>
      <c r="O344" s="163" t="str">
        <f t="shared" si="46"/>
        <v/>
      </c>
    </row>
    <row r="345" spans="1:15">
      <c r="A345" s="164" t="str">
        <f t="shared" ca="1" si="48"/>
        <v/>
      </c>
      <c r="B345" s="44" t="str">
        <f ca="1">IF(COUNTIF($P$2:P1330,A345)=1,VLOOKUP(A345,J:K,2), IF(COUNTIF($P$2:P1330,A345)=0,$B$10,""))</f>
        <v/>
      </c>
      <c r="C345" s="31" t="str">
        <f t="shared" ca="1" si="47"/>
        <v/>
      </c>
      <c r="D345" s="32" t="str">
        <f t="shared" ca="1" si="49"/>
        <v/>
      </c>
      <c r="E345" s="44" t="str">
        <f ca="1">IF(COUNTIF($P$2:P1330,A345)=1,VLOOKUP(A345,L:M,2), IF(COUNTIF($P$2:P1330,A345)=0,$C$10,""))</f>
        <v/>
      </c>
      <c r="F345" s="31" t="str">
        <f t="shared" ca="1" si="50"/>
        <v/>
      </c>
      <c r="G345" s="32" t="str">
        <f t="shared" ca="1" si="51"/>
        <v/>
      </c>
      <c r="H345" s="77" t="str">
        <f t="shared" ca="1" si="52"/>
        <v/>
      </c>
      <c r="N345" s="163" t="str">
        <f t="shared" si="45"/>
        <v/>
      </c>
      <c r="O345" s="163" t="str">
        <f t="shared" si="46"/>
        <v/>
      </c>
    </row>
    <row r="346" spans="1:15">
      <c r="A346" s="164" t="str">
        <f t="shared" ca="1" si="48"/>
        <v/>
      </c>
      <c r="B346" s="44" t="str">
        <f ca="1">IF(COUNTIF($P$2:P1331,A346)=1,VLOOKUP(A346,J:K,2), IF(COUNTIF($P$2:P1331,A346)=0,$B$10,""))</f>
        <v/>
      </c>
      <c r="C346" s="31" t="str">
        <f t="shared" ca="1" si="47"/>
        <v/>
      </c>
      <c r="D346" s="32" t="str">
        <f t="shared" ca="1" si="49"/>
        <v/>
      </c>
      <c r="E346" s="44" t="str">
        <f ca="1">IF(COUNTIF($P$2:P1331,A346)=1,VLOOKUP(A346,L:M,2), IF(COUNTIF($P$2:P1331,A346)=0,$C$10,""))</f>
        <v/>
      </c>
      <c r="F346" s="31" t="str">
        <f t="shared" ca="1" si="50"/>
        <v/>
      </c>
      <c r="G346" s="32" t="str">
        <f t="shared" ca="1" si="51"/>
        <v/>
      </c>
      <c r="H346" s="77" t="str">
        <f t="shared" ca="1" si="52"/>
        <v/>
      </c>
      <c r="N346" s="163" t="str">
        <f t="shared" si="45"/>
        <v/>
      </c>
      <c r="O346" s="163" t="str">
        <f t="shared" si="46"/>
        <v/>
      </c>
    </row>
    <row r="347" spans="1:15">
      <c r="A347" s="164" t="str">
        <f t="shared" ca="1" si="48"/>
        <v/>
      </c>
      <c r="B347" s="44" t="str">
        <f ca="1">IF(COUNTIF($P$2:P1332,A347)=1,VLOOKUP(A347,J:K,2), IF(COUNTIF($P$2:P1332,A347)=0,$B$10,""))</f>
        <v/>
      </c>
      <c r="C347" s="31" t="str">
        <f t="shared" ca="1" si="47"/>
        <v/>
      </c>
      <c r="D347" s="32" t="str">
        <f t="shared" ca="1" si="49"/>
        <v/>
      </c>
      <c r="E347" s="44" t="str">
        <f ca="1">IF(COUNTIF($P$2:P1332,A347)=1,VLOOKUP(A347,L:M,2), IF(COUNTIF($P$2:P1332,A347)=0,$C$10,""))</f>
        <v/>
      </c>
      <c r="F347" s="31" t="str">
        <f t="shared" ca="1" si="50"/>
        <v/>
      </c>
      <c r="G347" s="32" t="str">
        <f t="shared" ca="1" si="51"/>
        <v/>
      </c>
      <c r="H347" s="77" t="str">
        <f t="shared" ca="1" si="52"/>
        <v/>
      </c>
      <c r="N347" s="163" t="str">
        <f t="shared" si="45"/>
        <v/>
      </c>
      <c r="O347" s="163" t="str">
        <f t="shared" si="46"/>
        <v/>
      </c>
    </row>
    <row r="348" spans="1:15">
      <c r="A348" s="164" t="str">
        <f t="shared" ca="1" si="48"/>
        <v/>
      </c>
      <c r="B348" s="44" t="str">
        <f ca="1">IF(COUNTIF($P$2:P1333,A348)=1,VLOOKUP(A348,J:K,2), IF(COUNTIF($P$2:P1333,A348)=0,$B$10,""))</f>
        <v/>
      </c>
      <c r="C348" s="31" t="str">
        <f t="shared" ca="1" si="47"/>
        <v/>
      </c>
      <c r="D348" s="32" t="str">
        <f t="shared" ca="1" si="49"/>
        <v/>
      </c>
      <c r="E348" s="44" t="str">
        <f ca="1">IF(COUNTIF($P$2:P1333,A348)=1,VLOOKUP(A348,L:M,2), IF(COUNTIF($P$2:P1333,A348)=0,$C$10,""))</f>
        <v/>
      </c>
      <c r="F348" s="31" t="str">
        <f t="shared" ca="1" si="50"/>
        <v/>
      </c>
      <c r="G348" s="32" t="str">
        <f t="shared" ca="1" si="51"/>
        <v/>
      </c>
      <c r="H348" s="77" t="str">
        <f t="shared" ca="1" si="52"/>
        <v/>
      </c>
      <c r="N348" s="163" t="str">
        <f t="shared" si="45"/>
        <v/>
      </c>
      <c r="O348" s="163" t="str">
        <f t="shared" si="46"/>
        <v/>
      </c>
    </row>
    <row r="349" spans="1:15">
      <c r="A349" s="164" t="str">
        <f t="shared" ca="1" si="48"/>
        <v/>
      </c>
      <c r="B349" s="44" t="str">
        <f ca="1">IF(COUNTIF($P$2:P1334,A349)=1,VLOOKUP(A349,J:K,2), IF(COUNTIF($P$2:P1334,A349)=0,$B$10,""))</f>
        <v/>
      </c>
      <c r="C349" s="31" t="str">
        <f t="shared" ca="1" si="47"/>
        <v/>
      </c>
      <c r="D349" s="32" t="str">
        <f t="shared" ca="1" si="49"/>
        <v/>
      </c>
      <c r="E349" s="44" t="str">
        <f ca="1">IF(COUNTIF($P$2:P1334,A349)=1,VLOOKUP(A349,L:M,2), IF(COUNTIF($P$2:P1334,A349)=0,$C$10,""))</f>
        <v/>
      </c>
      <c r="F349" s="31" t="str">
        <f t="shared" ca="1" si="50"/>
        <v/>
      </c>
      <c r="G349" s="32" t="str">
        <f t="shared" ca="1" si="51"/>
        <v/>
      </c>
      <c r="H349" s="77" t="str">
        <f t="shared" ca="1" si="52"/>
        <v/>
      </c>
      <c r="N349" s="163" t="str">
        <f t="shared" si="45"/>
        <v/>
      </c>
      <c r="O349" s="163" t="str">
        <f t="shared" si="46"/>
        <v/>
      </c>
    </row>
    <row r="350" spans="1:15">
      <c r="A350" s="164" t="str">
        <f t="shared" ca="1" si="48"/>
        <v/>
      </c>
      <c r="B350" s="44" t="str">
        <f ca="1">IF(COUNTIF($P$2:P1335,A350)=1,VLOOKUP(A350,J:K,2), IF(COUNTIF($P$2:P1335,A350)=0,$B$10,""))</f>
        <v/>
      </c>
      <c r="C350" s="31" t="str">
        <f t="shared" ca="1" si="47"/>
        <v/>
      </c>
      <c r="D350" s="32" t="str">
        <f t="shared" ca="1" si="49"/>
        <v/>
      </c>
      <c r="E350" s="44" t="str">
        <f ca="1">IF(COUNTIF($P$2:P1335,A350)=1,VLOOKUP(A350,L:M,2), IF(COUNTIF($P$2:P1335,A350)=0,$C$10,""))</f>
        <v/>
      </c>
      <c r="F350" s="31" t="str">
        <f t="shared" ca="1" si="50"/>
        <v/>
      </c>
      <c r="G350" s="32" t="str">
        <f t="shared" ca="1" si="51"/>
        <v/>
      </c>
      <c r="H350" s="77" t="str">
        <f t="shared" ca="1" si="52"/>
        <v/>
      </c>
      <c r="N350" s="163" t="str">
        <f t="shared" si="45"/>
        <v/>
      </c>
      <c r="O350" s="163" t="str">
        <f t="shared" si="46"/>
        <v/>
      </c>
    </row>
    <row r="351" spans="1:15">
      <c r="A351" s="164" t="str">
        <f t="shared" ca="1" si="48"/>
        <v/>
      </c>
      <c r="B351" s="44" t="str">
        <f ca="1">IF(COUNTIF($P$2:P1336,A351)=1,VLOOKUP(A351,J:K,2), IF(COUNTIF($P$2:P1336,A351)=0,$B$10,""))</f>
        <v/>
      </c>
      <c r="C351" s="31" t="str">
        <f t="shared" ca="1" si="47"/>
        <v/>
      </c>
      <c r="D351" s="32" t="str">
        <f t="shared" ca="1" si="49"/>
        <v/>
      </c>
      <c r="E351" s="44" t="str">
        <f ca="1">IF(COUNTIF($P$2:P1336,A351)=1,VLOOKUP(A351,L:M,2), IF(COUNTIF($P$2:P1336,A351)=0,$C$10,""))</f>
        <v/>
      </c>
      <c r="F351" s="31" t="str">
        <f t="shared" ca="1" si="50"/>
        <v/>
      </c>
      <c r="G351" s="32" t="str">
        <f t="shared" ca="1" si="51"/>
        <v/>
      </c>
      <c r="H351" s="77" t="str">
        <f t="shared" ca="1" si="52"/>
        <v/>
      </c>
      <c r="N351" s="163" t="str">
        <f t="shared" si="45"/>
        <v/>
      </c>
      <c r="O351" s="163" t="str">
        <f t="shared" si="46"/>
        <v/>
      </c>
    </row>
    <row r="352" spans="1:15">
      <c r="A352" s="164" t="str">
        <f t="shared" ca="1" si="48"/>
        <v/>
      </c>
      <c r="B352" s="44" t="str">
        <f ca="1">IF(COUNTIF($P$2:P1337,A352)=1,VLOOKUP(A352,J:K,2), IF(COUNTIF($P$2:P1337,A352)=0,$B$10,""))</f>
        <v/>
      </c>
      <c r="C352" s="31" t="str">
        <f t="shared" ca="1" si="47"/>
        <v/>
      </c>
      <c r="D352" s="32" t="str">
        <f t="shared" ca="1" si="49"/>
        <v/>
      </c>
      <c r="E352" s="44" t="str">
        <f ca="1">IF(COUNTIF($P$2:P1337,A352)=1,VLOOKUP(A352,L:M,2), IF(COUNTIF($P$2:P1337,A352)=0,$C$10,""))</f>
        <v/>
      </c>
      <c r="F352" s="31" t="str">
        <f t="shared" ca="1" si="50"/>
        <v/>
      </c>
      <c r="G352" s="32" t="str">
        <f t="shared" ca="1" si="51"/>
        <v/>
      </c>
      <c r="H352" s="77" t="str">
        <f t="shared" ca="1" si="52"/>
        <v/>
      </c>
      <c r="N352" s="163" t="str">
        <f t="shared" si="45"/>
        <v/>
      </c>
      <c r="O352" s="163" t="str">
        <f t="shared" si="46"/>
        <v/>
      </c>
    </row>
    <row r="353" spans="1:15">
      <c r="A353" s="164" t="str">
        <f t="shared" ca="1" si="48"/>
        <v/>
      </c>
      <c r="B353" s="44" t="str">
        <f ca="1">IF(COUNTIF($P$2:P1338,A353)=1,VLOOKUP(A353,J:K,2), IF(COUNTIF($P$2:P1338,A353)=0,$B$10,""))</f>
        <v/>
      </c>
      <c r="C353" s="31" t="str">
        <f t="shared" ca="1" si="47"/>
        <v/>
      </c>
      <c r="D353" s="32" t="str">
        <f t="shared" ca="1" si="49"/>
        <v/>
      </c>
      <c r="E353" s="44" t="str">
        <f ca="1">IF(COUNTIF($P$2:P1338,A353)=1,VLOOKUP(A353,L:M,2), IF(COUNTIF($P$2:P1338,A353)=0,$C$10,""))</f>
        <v/>
      </c>
      <c r="F353" s="31" t="str">
        <f t="shared" ca="1" si="50"/>
        <v/>
      </c>
      <c r="G353" s="32" t="str">
        <f t="shared" ca="1" si="51"/>
        <v/>
      </c>
      <c r="H353" s="77" t="str">
        <f t="shared" ca="1" si="52"/>
        <v/>
      </c>
      <c r="N353" s="163" t="str">
        <f t="shared" si="45"/>
        <v/>
      </c>
      <c r="O353" s="163" t="str">
        <f t="shared" si="46"/>
        <v/>
      </c>
    </row>
    <row r="354" spans="1:15">
      <c r="A354" s="164" t="str">
        <f t="shared" ca="1" si="48"/>
        <v/>
      </c>
      <c r="B354" s="44" t="str">
        <f ca="1">IF(COUNTIF($P$2:P1339,A354)=1,VLOOKUP(A354,J:K,2), IF(COUNTIF($P$2:P1339,A354)=0,$B$10,""))</f>
        <v/>
      </c>
      <c r="C354" s="31" t="str">
        <f t="shared" ca="1" si="47"/>
        <v/>
      </c>
      <c r="D354" s="32" t="str">
        <f t="shared" ca="1" si="49"/>
        <v/>
      </c>
      <c r="E354" s="44" t="str">
        <f ca="1">IF(COUNTIF($P$2:P1339,A354)=1,VLOOKUP(A354,L:M,2), IF(COUNTIF($P$2:P1339,A354)=0,$C$10,""))</f>
        <v/>
      </c>
      <c r="F354" s="31" t="str">
        <f t="shared" ca="1" si="50"/>
        <v/>
      </c>
      <c r="G354" s="32" t="str">
        <f t="shared" ca="1" si="51"/>
        <v/>
      </c>
      <c r="H354" s="77" t="str">
        <f t="shared" ca="1" si="52"/>
        <v/>
      </c>
      <c r="N354" s="163" t="str">
        <f t="shared" si="45"/>
        <v/>
      </c>
      <c r="O354" s="163" t="str">
        <f t="shared" si="46"/>
        <v/>
      </c>
    </row>
    <row r="355" spans="1:15">
      <c r="A355" s="164" t="str">
        <f t="shared" ca="1" si="48"/>
        <v/>
      </c>
      <c r="B355" s="44" t="str">
        <f ca="1">IF(COUNTIF($P$2:P1340,A355)=1,VLOOKUP(A355,J:K,2), IF(COUNTIF($P$2:P1340,A355)=0,$B$10,""))</f>
        <v/>
      </c>
      <c r="C355" s="31" t="str">
        <f t="shared" ca="1" si="47"/>
        <v/>
      </c>
      <c r="D355" s="32" t="str">
        <f t="shared" ca="1" si="49"/>
        <v/>
      </c>
      <c r="E355" s="44" t="str">
        <f ca="1">IF(COUNTIF($P$2:P1340,A355)=1,VLOOKUP(A355,L:M,2), IF(COUNTIF($P$2:P1340,A355)=0,$C$10,""))</f>
        <v/>
      </c>
      <c r="F355" s="31" t="str">
        <f t="shared" ca="1" si="50"/>
        <v/>
      </c>
      <c r="G355" s="32" t="str">
        <f t="shared" ca="1" si="51"/>
        <v/>
      </c>
      <c r="H355" s="77" t="str">
        <f t="shared" ca="1" si="52"/>
        <v/>
      </c>
      <c r="N355" s="163" t="str">
        <f t="shared" si="45"/>
        <v/>
      </c>
      <c r="O355" s="163" t="str">
        <f t="shared" si="46"/>
        <v/>
      </c>
    </row>
    <row r="356" spans="1:15">
      <c r="A356" s="164" t="str">
        <f t="shared" ca="1" si="48"/>
        <v/>
      </c>
      <c r="B356" s="44" t="str">
        <f ca="1">IF(COUNTIF($P$2:P1341,A356)=1,VLOOKUP(A356,J:K,2), IF(COUNTIF($P$2:P1341,A356)=0,$B$10,""))</f>
        <v/>
      </c>
      <c r="C356" s="31" t="str">
        <f t="shared" ca="1" si="47"/>
        <v/>
      </c>
      <c r="D356" s="32" t="str">
        <f t="shared" ca="1" si="49"/>
        <v/>
      </c>
      <c r="E356" s="44" t="str">
        <f ca="1">IF(COUNTIF($P$2:P1341,A356)=1,VLOOKUP(A356,L:M,2), IF(COUNTIF($P$2:P1341,A356)=0,$C$10,""))</f>
        <v/>
      </c>
      <c r="F356" s="31" t="str">
        <f t="shared" ca="1" si="50"/>
        <v/>
      </c>
      <c r="G356" s="32" t="str">
        <f t="shared" ca="1" si="51"/>
        <v/>
      </c>
      <c r="H356" s="77" t="str">
        <f t="shared" ca="1" si="52"/>
        <v/>
      </c>
      <c r="N356" s="163" t="str">
        <f t="shared" si="45"/>
        <v/>
      </c>
      <c r="O356" s="163" t="str">
        <f t="shared" si="46"/>
        <v/>
      </c>
    </row>
    <row r="357" spans="1:15">
      <c r="A357" s="164" t="str">
        <f t="shared" ca="1" si="48"/>
        <v/>
      </c>
      <c r="B357" s="44" t="str">
        <f ca="1">IF(COUNTIF($P$2:P1342,A357)=1,VLOOKUP(A357,J:K,2), IF(COUNTIF($P$2:P1342,A357)=0,$B$10,""))</f>
        <v/>
      </c>
      <c r="C357" s="31" t="str">
        <f t="shared" ca="1" si="47"/>
        <v/>
      </c>
      <c r="D357" s="32" t="str">
        <f t="shared" ca="1" si="49"/>
        <v/>
      </c>
      <c r="E357" s="44" t="str">
        <f ca="1">IF(COUNTIF($P$2:P1342,A357)=1,VLOOKUP(A357,L:M,2), IF(COUNTIF($P$2:P1342,A357)=0,$C$10,""))</f>
        <v/>
      </c>
      <c r="F357" s="31" t="str">
        <f t="shared" ca="1" si="50"/>
        <v/>
      </c>
      <c r="G357" s="32" t="str">
        <f t="shared" ca="1" si="51"/>
        <v/>
      </c>
      <c r="H357" s="77" t="str">
        <f t="shared" ca="1" si="52"/>
        <v/>
      </c>
      <c r="N357" s="163" t="str">
        <f t="shared" si="45"/>
        <v/>
      </c>
      <c r="O357" s="163" t="str">
        <f t="shared" si="46"/>
        <v/>
      </c>
    </row>
    <row r="358" spans="1:15">
      <c r="A358" s="164" t="str">
        <f t="shared" ca="1" si="48"/>
        <v/>
      </c>
      <c r="B358" s="44" t="str">
        <f ca="1">IF(COUNTIF($P$2:P1343,A358)=1,VLOOKUP(A358,J:K,2), IF(COUNTIF($P$2:P1343,A358)=0,$B$10,""))</f>
        <v/>
      </c>
      <c r="C358" s="31" t="str">
        <f t="shared" ca="1" si="47"/>
        <v/>
      </c>
      <c r="D358" s="32" t="str">
        <f t="shared" ca="1" si="49"/>
        <v/>
      </c>
      <c r="E358" s="44" t="str">
        <f ca="1">IF(COUNTIF($P$2:P1343,A358)=1,VLOOKUP(A358,L:M,2), IF(COUNTIF($P$2:P1343,A358)=0,$C$10,""))</f>
        <v/>
      </c>
      <c r="F358" s="31" t="str">
        <f t="shared" ca="1" si="50"/>
        <v/>
      </c>
      <c r="G358" s="32" t="str">
        <f t="shared" ca="1" si="51"/>
        <v/>
      </c>
      <c r="H358" s="77" t="str">
        <f t="shared" ca="1" si="52"/>
        <v/>
      </c>
      <c r="N358" s="163" t="str">
        <f t="shared" si="45"/>
        <v/>
      </c>
      <c r="O358" s="163" t="str">
        <f t="shared" si="46"/>
        <v/>
      </c>
    </row>
    <row r="359" spans="1:15">
      <c r="A359" s="164" t="str">
        <f t="shared" ca="1" si="48"/>
        <v/>
      </c>
      <c r="B359" s="44" t="str">
        <f ca="1">IF(COUNTIF($P$2:P1344,A359)=1,VLOOKUP(A359,J:K,2), IF(COUNTIF($P$2:P1344,A359)=0,$B$10,""))</f>
        <v/>
      </c>
      <c r="C359" s="31" t="str">
        <f t="shared" ca="1" si="47"/>
        <v/>
      </c>
      <c r="D359" s="32" t="str">
        <f t="shared" ca="1" si="49"/>
        <v/>
      </c>
      <c r="E359" s="44" t="str">
        <f ca="1">IF(COUNTIF($P$2:P1344,A359)=1,VLOOKUP(A359,L:M,2), IF(COUNTIF($P$2:P1344,A359)=0,$C$10,""))</f>
        <v/>
      </c>
      <c r="F359" s="31" t="str">
        <f t="shared" ca="1" si="50"/>
        <v/>
      </c>
      <c r="G359" s="32" t="str">
        <f t="shared" ca="1" si="51"/>
        <v/>
      </c>
      <c r="H359" s="77" t="str">
        <f t="shared" ca="1" si="52"/>
        <v/>
      </c>
      <c r="N359" s="163" t="str">
        <f t="shared" si="45"/>
        <v/>
      </c>
      <c r="O359" s="163" t="str">
        <f t="shared" si="46"/>
        <v/>
      </c>
    </row>
    <row r="360" spans="1:15">
      <c r="A360" s="164" t="str">
        <f t="shared" ca="1" si="48"/>
        <v/>
      </c>
      <c r="B360" s="44" t="str">
        <f ca="1">IF(COUNTIF($P$2:P1345,A360)=1,VLOOKUP(A360,J:K,2), IF(COUNTIF($P$2:P1345,A360)=0,$B$10,""))</f>
        <v/>
      </c>
      <c r="C360" s="31" t="str">
        <f t="shared" ca="1" si="47"/>
        <v/>
      </c>
      <c r="D360" s="32" t="str">
        <f t="shared" ca="1" si="49"/>
        <v/>
      </c>
      <c r="E360" s="44" t="str">
        <f ca="1">IF(COUNTIF($P$2:P1345,A360)=1,VLOOKUP(A360,L:M,2), IF(COUNTIF($P$2:P1345,A360)=0,$C$10,""))</f>
        <v/>
      </c>
      <c r="F360" s="31" t="str">
        <f t="shared" ca="1" si="50"/>
        <v/>
      </c>
      <c r="G360" s="32" t="str">
        <f t="shared" ca="1" si="51"/>
        <v/>
      </c>
      <c r="H360" s="77" t="str">
        <f t="shared" ca="1" si="52"/>
        <v/>
      </c>
      <c r="N360" s="163" t="str">
        <f t="shared" si="45"/>
        <v/>
      </c>
      <c r="O360" s="163" t="str">
        <f t="shared" si="46"/>
        <v/>
      </c>
    </row>
    <row r="361" spans="1:15">
      <c r="A361" s="164" t="str">
        <f t="shared" ca="1" si="48"/>
        <v/>
      </c>
      <c r="B361" s="44" t="str">
        <f ca="1">IF(COUNTIF($P$2:P1346,A361)=1,VLOOKUP(A361,J:K,2), IF(COUNTIF($P$2:P1346,A361)=0,$B$10,""))</f>
        <v/>
      </c>
      <c r="C361" s="31" t="str">
        <f t="shared" ca="1" si="47"/>
        <v/>
      </c>
      <c r="D361" s="32" t="str">
        <f t="shared" ca="1" si="49"/>
        <v/>
      </c>
      <c r="E361" s="44" t="str">
        <f ca="1">IF(COUNTIF($P$2:P1346,A361)=1,VLOOKUP(A361,L:M,2), IF(COUNTIF($P$2:P1346,A361)=0,$C$10,""))</f>
        <v/>
      </c>
      <c r="F361" s="31" t="str">
        <f t="shared" ca="1" si="50"/>
        <v/>
      </c>
      <c r="G361" s="32" t="str">
        <f t="shared" ca="1" si="51"/>
        <v/>
      </c>
      <c r="H361" s="77" t="str">
        <f t="shared" ca="1" si="52"/>
        <v/>
      </c>
      <c r="N361" s="163" t="str">
        <f t="shared" si="45"/>
        <v/>
      </c>
      <c r="O361" s="163" t="str">
        <f t="shared" si="46"/>
        <v/>
      </c>
    </row>
    <row r="362" spans="1:15">
      <c r="A362" s="164" t="str">
        <f t="shared" ca="1" si="48"/>
        <v/>
      </c>
      <c r="B362" s="44" t="str">
        <f ca="1">IF(COUNTIF($P$2:P1347,A362)=1,VLOOKUP(A362,J:K,2), IF(COUNTIF($P$2:P1347,A362)=0,$B$10,""))</f>
        <v/>
      </c>
      <c r="C362" s="31" t="str">
        <f t="shared" ca="1" si="47"/>
        <v/>
      </c>
      <c r="D362" s="32" t="str">
        <f t="shared" ca="1" si="49"/>
        <v/>
      </c>
      <c r="E362" s="44" t="str">
        <f ca="1">IF(COUNTIF($P$2:P1347,A362)=1,VLOOKUP(A362,L:M,2), IF(COUNTIF($P$2:P1347,A362)=0,$C$10,""))</f>
        <v/>
      </c>
      <c r="F362" s="31" t="str">
        <f t="shared" ca="1" si="50"/>
        <v/>
      </c>
      <c r="G362" s="32" t="str">
        <f t="shared" ca="1" si="51"/>
        <v/>
      </c>
      <c r="H362" s="77" t="str">
        <f t="shared" ca="1" si="52"/>
        <v/>
      </c>
      <c r="N362" s="163" t="str">
        <f t="shared" si="45"/>
        <v/>
      </c>
      <c r="O362" s="163" t="str">
        <f t="shared" si="46"/>
        <v/>
      </c>
    </row>
    <row r="363" spans="1:15">
      <c r="A363" s="164" t="str">
        <f t="shared" ca="1" si="48"/>
        <v/>
      </c>
      <c r="B363" s="44" t="str">
        <f ca="1">IF(COUNTIF($P$2:P1348,A363)=1,VLOOKUP(A363,J:K,2), IF(COUNTIF($P$2:P1348,A363)=0,$B$10,""))</f>
        <v/>
      </c>
      <c r="C363" s="31" t="str">
        <f t="shared" ca="1" si="47"/>
        <v/>
      </c>
      <c r="D363" s="32" t="str">
        <f t="shared" ca="1" si="49"/>
        <v/>
      </c>
      <c r="E363" s="44" t="str">
        <f ca="1">IF(COUNTIF($P$2:P1348,A363)=1,VLOOKUP(A363,L:M,2), IF(COUNTIF($P$2:P1348,A363)=0,$C$10,""))</f>
        <v/>
      </c>
      <c r="F363" s="31" t="str">
        <f t="shared" ca="1" si="50"/>
        <v/>
      </c>
      <c r="G363" s="32" t="str">
        <f t="shared" ca="1" si="51"/>
        <v/>
      </c>
      <c r="H363" s="77" t="str">
        <f t="shared" ca="1" si="52"/>
        <v/>
      </c>
      <c r="N363" s="163" t="str">
        <f t="shared" si="45"/>
        <v/>
      </c>
      <c r="O363" s="163" t="str">
        <f t="shared" si="46"/>
        <v/>
      </c>
    </row>
    <row r="364" spans="1:15">
      <c r="A364" s="164" t="str">
        <f t="shared" ca="1" si="48"/>
        <v/>
      </c>
      <c r="B364" s="44" t="str">
        <f ca="1">IF(COUNTIF($P$2:P1349,A364)=1,VLOOKUP(A364,J:K,2), IF(COUNTIF($P$2:P1349,A364)=0,$B$10,""))</f>
        <v/>
      </c>
      <c r="C364" s="31" t="str">
        <f t="shared" ca="1" si="47"/>
        <v/>
      </c>
      <c r="D364" s="32" t="str">
        <f t="shared" ca="1" si="49"/>
        <v/>
      </c>
      <c r="E364" s="44" t="str">
        <f ca="1">IF(COUNTIF($P$2:P1349,A364)=1,VLOOKUP(A364,L:M,2), IF(COUNTIF($P$2:P1349,A364)=0,$C$10,""))</f>
        <v/>
      </c>
      <c r="F364" s="31" t="str">
        <f t="shared" ca="1" si="50"/>
        <v/>
      </c>
      <c r="G364" s="32" t="str">
        <f t="shared" ca="1" si="51"/>
        <v/>
      </c>
      <c r="H364" s="77" t="str">
        <f t="shared" ca="1" si="52"/>
        <v/>
      </c>
      <c r="N364" s="163" t="str">
        <f t="shared" si="45"/>
        <v/>
      </c>
      <c r="O364" s="163" t="str">
        <f t="shared" si="46"/>
        <v/>
      </c>
    </row>
    <row r="365" spans="1:15">
      <c r="A365" s="164" t="str">
        <f t="shared" ca="1" si="48"/>
        <v/>
      </c>
      <c r="B365" s="44" t="str">
        <f ca="1">IF(COUNTIF($P$2:P1350,A365)=1,VLOOKUP(A365,J:K,2), IF(COUNTIF($P$2:P1350,A365)=0,$B$10,""))</f>
        <v/>
      </c>
      <c r="C365" s="31" t="str">
        <f t="shared" ca="1" si="47"/>
        <v/>
      </c>
      <c r="D365" s="32" t="str">
        <f t="shared" ca="1" si="49"/>
        <v/>
      </c>
      <c r="E365" s="44" t="str">
        <f ca="1">IF(COUNTIF($P$2:P1350,A365)=1,VLOOKUP(A365,L:M,2), IF(COUNTIF($P$2:P1350,A365)=0,$C$10,""))</f>
        <v/>
      </c>
      <c r="F365" s="31" t="str">
        <f t="shared" ca="1" si="50"/>
        <v/>
      </c>
      <c r="G365" s="32" t="str">
        <f t="shared" ca="1" si="51"/>
        <v/>
      </c>
      <c r="H365" s="77" t="str">
        <f t="shared" ca="1" si="52"/>
        <v/>
      </c>
      <c r="N365" s="163" t="str">
        <f t="shared" si="45"/>
        <v/>
      </c>
      <c r="O365" s="163" t="str">
        <f t="shared" si="46"/>
        <v/>
      </c>
    </row>
    <row r="366" spans="1:15">
      <c r="A366" s="164" t="str">
        <f t="shared" ca="1" si="48"/>
        <v/>
      </c>
      <c r="B366" s="44" t="str">
        <f ca="1">IF(COUNTIF($P$2:P1351,A366)=1,VLOOKUP(A366,J:K,2), IF(COUNTIF($P$2:P1351,A366)=0,$B$10,""))</f>
        <v/>
      </c>
      <c r="C366" s="31" t="str">
        <f t="shared" ca="1" si="47"/>
        <v/>
      </c>
      <c r="D366" s="32" t="str">
        <f t="shared" ca="1" si="49"/>
        <v/>
      </c>
      <c r="E366" s="44" t="str">
        <f ca="1">IF(COUNTIF($P$2:P1351,A366)=1,VLOOKUP(A366,L:M,2), IF(COUNTIF($P$2:P1351,A366)=0,$C$10,""))</f>
        <v/>
      </c>
      <c r="F366" s="31" t="str">
        <f t="shared" ca="1" si="50"/>
        <v/>
      </c>
      <c r="G366" s="32" t="str">
        <f t="shared" ca="1" si="51"/>
        <v/>
      </c>
      <c r="H366" s="77" t="str">
        <f t="shared" ca="1" si="52"/>
        <v/>
      </c>
      <c r="N366" s="163" t="str">
        <f t="shared" si="45"/>
        <v/>
      </c>
      <c r="O366" s="163" t="str">
        <f t="shared" si="46"/>
        <v/>
      </c>
    </row>
    <row r="367" spans="1:15">
      <c r="A367" s="164" t="str">
        <f t="shared" ca="1" si="48"/>
        <v/>
      </c>
      <c r="B367" s="44" t="str">
        <f ca="1">IF(COUNTIF($P$2:P1352,A367)=1,VLOOKUP(A367,J:K,2), IF(COUNTIF($P$2:P1352,A367)=0,$B$10,""))</f>
        <v/>
      </c>
      <c r="C367" s="31" t="str">
        <f t="shared" ca="1" si="47"/>
        <v/>
      </c>
      <c r="D367" s="32" t="str">
        <f t="shared" ca="1" si="49"/>
        <v/>
      </c>
      <c r="E367" s="44" t="str">
        <f ca="1">IF(COUNTIF($P$2:P1352,A367)=1,VLOOKUP(A367,L:M,2), IF(COUNTIF($P$2:P1352,A367)=0,$C$10,""))</f>
        <v/>
      </c>
      <c r="F367" s="31" t="str">
        <f t="shared" ca="1" si="50"/>
        <v/>
      </c>
      <c r="G367" s="32" t="str">
        <f t="shared" ca="1" si="51"/>
        <v/>
      </c>
      <c r="H367" s="77" t="str">
        <f t="shared" ca="1" si="52"/>
        <v/>
      </c>
      <c r="N367" s="163" t="str">
        <f t="shared" si="45"/>
        <v/>
      </c>
      <c r="O367" s="163" t="str">
        <f t="shared" si="46"/>
        <v/>
      </c>
    </row>
    <row r="368" spans="1:15">
      <c r="A368" s="164" t="str">
        <f t="shared" ca="1" si="48"/>
        <v/>
      </c>
      <c r="B368" s="44" t="str">
        <f ca="1">IF(COUNTIF($P$2:P1353,A368)=1,VLOOKUP(A368,J:K,2), IF(COUNTIF($P$2:P1353,A368)=0,$B$10,""))</f>
        <v/>
      </c>
      <c r="C368" s="31" t="str">
        <f t="shared" ca="1" si="47"/>
        <v/>
      </c>
      <c r="D368" s="32" t="str">
        <f t="shared" ca="1" si="49"/>
        <v/>
      </c>
      <c r="E368" s="44" t="str">
        <f ca="1">IF(COUNTIF($P$2:P1353,A368)=1,VLOOKUP(A368,L:M,2), IF(COUNTIF($P$2:P1353,A368)=0,$C$10,""))</f>
        <v/>
      </c>
      <c r="F368" s="31" t="str">
        <f t="shared" ca="1" si="50"/>
        <v/>
      </c>
      <c r="G368" s="32" t="str">
        <f t="shared" ca="1" si="51"/>
        <v/>
      </c>
      <c r="H368" s="77" t="str">
        <f t="shared" ca="1" si="52"/>
        <v/>
      </c>
      <c r="N368" s="163" t="str">
        <f t="shared" si="45"/>
        <v/>
      </c>
      <c r="O368" s="163" t="str">
        <f t="shared" si="46"/>
        <v/>
      </c>
    </row>
    <row r="369" spans="1:15">
      <c r="A369" s="164" t="str">
        <f t="shared" ca="1" si="48"/>
        <v/>
      </c>
      <c r="B369" s="44" t="str">
        <f ca="1">IF(COUNTIF($P$2:P1354,A369)=1,VLOOKUP(A369,J:K,2), IF(COUNTIF($P$2:P1354,A369)=0,$B$10,""))</f>
        <v/>
      </c>
      <c r="C369" s="31" t="str">
        <f t="shared" ca="1" si="47"/>
        <v/>
      </c>
      <c r="D369" s="32" t="str">
        <f t="shared" ca="1" si="49"/>
        <v/>
      </c>
      <c r="E369" s="44" t="str">
        <f ca="1">IF(COUNTIF($P$2:P1354,A369)=1,VLOOKUP(A369,L:M,2), IF(COUNTIF($P$2:P1354,A369)=0,$C$10,""))</f>
        <v/>
      </c>
      <c r="F369" s="31" t="str">
        <f t="shared" ca="1" si="50"/>
        <v/>
      </c>
      <c r="G369" s="32" t="str">
        <f t="shared" ca="1" si="51"/>
        <v/>
      </c>
      <c r="H369" s="77" t="str">
        <f t="shared" ca="1" si="52"/>
        <v/>
      </c>
      <c r="N369" s="163" t="str">
        <f t="shared" si="45"/>
        <v/>
      </c>
      <c r="O369" s="163" t="str">
        <f t="shared" si="46"/>
        <v/>
      </c>
    </row>
    <row r="370" spans="1:15">
      <c r="A370" s="164" t="str">
        <f t="shared" ca="1" si="48"/>
        <v/>
      </c>
      <c r="B370" s="44" t="str">
        <f ca="1">IF(COUNTIF($P$2:P1355,A370)=1,VLOOKUP(A370,J:K,2), IF(COUNTIF($P$2:P1355,A370)=0,$B$10,""))</f>
        <v/>
      </c>
      <c r="C370" s="31" t="str">
        <f t="shared" ca="1" si="47"/>
        <v/>
      </c>
      <c r="D370" s="32" t="str">
        <f t="shared" ca="1" si="49"/>
        <v/>
      </c>
      <c r="E370" s="44" t="str">
        <f ca="1">IF(COUNTIF($P$2:P1355,A370)=1,VLOOKUP(A370,L:M,2), IF(COUNTIF($P$2:P1355,A370)=0,$C$10,""))</f>
        <v/>
      </c>
      <c r="F370" s="31" t="str">
        <f t="shared" ca="1" si="50"/>
        <v/>
      </c>
      <c r="G370" s="32" t="str">
        <f t="shared" ca="1" si="51"/>
        <v/>
      </c>
      <c r="H370" s="77" t="str">
        <f t="shared" ca="1" si="52"/>
        <v/>
      </c>
      <c r="N370" s="163" t="str">
        <f t="shared" si="45"/>
        <v/>
      </c>
      <c r="O370" s="163" t="str">
        <f t="shared" si="46"/>
        <v/>
      </c>
    </row>
    <row r="371" spans="1:15">
      <c r="A371" s="164" t="str">
        <f t="shared" ca="1" si="48"/>
        <v/>
      </c>
      <c r="B371" s="44" t="str">
        <f ca="1">IF(COUNTIF($P$2:P1356,A371)=1,VLOOKUP(A371,J:K,2), IF(COUNTIF($P$2:P1356,A371)=0,$B$10,""))</f>
        <v/>
      </c>
      <c r="C371" s="31" t="str">
        <f t="shared" ca="1" si="47"/>
        <v/>
      </c>
      <c r="D371" s="32" t="str">
        <f t="shared" ca="1" si="49"/>
        <v/>
      </c>
      <c r="E371" s="44" t="str">
        <f ca="1">IF(COUNTIF($P$2:P1356,A371)=1,VLOOKUP(A371,L:M,2), IF(COUNTIF($P$2:P1356,A371)=0,$C$10,""))</f>
        <v/>
      </c>
      <c r="F371" s="31" t="str">
        <f t="shared" ca="1" si="50"/>
        <v/>
      </c>
      <c r="G371" s="32" t="str">
        <f t="shared" ca="1" si="51"/>
        <v/>
      </c>
      <c r="H371" s="77" t="str">
        <f t="shared" ca="1" si="52"/>
        <v/>
      </c>
      <c r="N371" s="163" t="str">
        <f t="shared" si="45"/>
        <v/>
      </c>
      <c r="O371" s="163" t="str">
        <f t="shared" si="46"/>
        <v/>
      </c>
    </row>
    <row r="372" spans="1:15">
      <c r="A372" s="164" t="str">
        <f t="shared" ca="1" si="48"/>
        <v/>
      </c>
      <c r="B372" s="44" t="str">
        <f ca="1">IF(COUNTIF($P$2:P1357,A372)=1,VLOOKUP(A372,J:K,2), IF(COUNTIF($P$2:P1357,A372)=0,$B$10,""))</f>
        <v/>
      </c>
      <c r="C372" s="31" t="str">
        <f t="shared" ca="1" si="47"/>
        <v/>
      </c>
      <c r="D372" s="32" t="str">
        <f t="shared" ca="1" si="49"/>
        <v/>
      </c>
      <c r="E372" s="44" t="str">
        <f ca="1">IF(COUNTIF($P$2:P1357,A372)=1,VLOOKUP(A372,L:M,2), IF(COUNTIF($P$2:P1357,A372)=0,$C$10,""))</f>
        <v/>
      </c>
      <c r="F372" s="31" t="str">
        <f t="shared" ca="1" si="50"/>
        <v/>
      </c>
      <c r="G372" s="32" t="str">
        <f t="shared" ca="1" si="51"/>
        <v/>
      </c>
      <c r="H372" s="77" t="str">
        <f t="shared" ca="1" si="52"/>
        <v/>
      </c>
      <c r="N372" s="163" t="str">
        <f t="shared" si="45"/>
        <v/>
      </c>
      <c r="O372" s="163" t="str">
        <f t="shared" si="46"/>
        <v/>
      </c>
    </row>
    <row r="373" spans="1:15">
      <c r="A373" s="164" t="str">
        <f t="shared" ca="1" si="48"/>
        <v/>
      </c>
      <c r="B373" s="44" t="str">
        <f ca="1">IF(COUNTIF($P$2:P1358,A373)=1,VLOOKUP(A373,J:K,2), IF(COUNTIF($P$2:P1358,A373)=0,$B$10,""))</f>
        <v/>
      </c>
      <c r="C373" s="31" t="str">
        <f t="shared" ca="1" si="47"/>
        <v/>
      </c>
      <c r="D373" s="32" t="str">
        <f t="shared" ca="1" si="49"/>
        <v/>
      </c>
      <c r="E373" s="44" t="str">
        <f ca="1">IF(COUNTIF($P$2:P1358,A373)=1,VLOOKUP(A373,L:M,2), IF(COUNTIF($P$2:P1358,A373)=0,$C$10,""))</f>
        <v/>
      </c>
      <c r="F373" s="31" t="str">
        <f t="shared" ca="1" si="50"/>
        <v/>
      </c>
      <c r="G373" s="32" t="str">
        <f t="shared" ca="1" si="51"/>
        <v/>
      </c>
      <c r="H373" s="77" t="str">
        <f t="shared" ca="1" si="52"/>
        <v/>
      </c>
      <c r="N373" s="163" t="str">
        <f t="shared" si="45"/>
        <v/>
      </c>
      <c r="O373" s="163" t="str">
        <f t="shared" si="46"/>
        <v/>
      </c>
    </row>
    <row r="374" spans="1:15">
      <c r="A374" s="164" t="str">
        <f t="shared" ca="1" si="48"/>
        <v/>
      </c>
      <c r="B374" s="44" t="str">
        <f ca="1">IF(COUNTIF($P$2:P1359,A374)=1,VLOOKUP(A374,J:K,2), IF(COUNTIF($P$2:P1359,A374)=0,$B$10,""))</f>
        <v/>
      </c>
      <c r="C374" s="31" t="str">
        <f t="shared" ca="1" si="47"/>
        <v/>
      </c>
      <c r="D374" s="32" t="str">
        <f t="shared" ca="1" si="49"/>
        <v/>
      </c>
      <c r="E374" s="44" t="str">
        <f ca="1">IF(COUNTIF($P$2:P1359,A374)=1,VLOOKUP(A374,L:M,2), IF(COUNTIF($P$2:P1359,A374)=0,$C$10,""))</f>
        <v/>
      </c>
      <c r="F374" s="31" t="str">
        <f t="shared" ca="1" si="50"/>
        <v/>
      </c>
      <c r="G374" s="32" t="str">
        <f t="shared" ca="1" si="51"/>
        <v/>
      </c>
      <c r="H374" s="77" t="str">
        <f t="shared" ca="1" si="52"/>
        <v/>
      </c>
      <c r="N374" s="163" t="str">
        <f t="shared" si="45"/>
        <v/>
      </c>
      <c r="O374" s="163" t="str">
        <f t="shared" si="46"/>
        <v/>
      </c>
    </row>
    <row r="375" spans="1:15">
      <c r="A375" s="164" t="str">
        <f t="shared" ca="1" si="48"/>
        <v/>
      </c>
      <c r="B375" s="44" t="str">
        <f ca="1">IF(COUNTIF($P$2:P1360,A375)=1,VLOOKUP(A375,J:K,2), IF(COUNTIF($P$2:P1360,A375)=0,$B$10,""))</f>
        <v/>
      </c>
      <c r="C375" s="31" t="str">
        <f t="shared" ca="1" si="47"/>
        <v/>
      </c>
      <c r="D375" s="32" t="str">
        <f t="shared" ca="1" si="49"/>
        <v/>
      </c>
      <c r="E375" s="44" t="str">
        <f ca="1">IF(COUNTIF($P$2:P1360,A375)=1,VLOOKUP(A375,L:M,2), IF(COUNTIF($P$2:P1360,A375)=0,$C$10,""))</f>
        <v/>
      </c>
      <c r="F375" s="31" t="str">
        <f t="shared" ca="1" si="50"/>
        <v/>
      </c>
      <c r="G375" s="32" t="str">
        <f t="shared" ca="1" si="51"/>
        <v/>
      </c>
      <c r="H375" s="77" t="str">
        <f t="shared" ca="1" si="52"/>
        <v/>
      </c>
      <c r="N375" s="163" t="str">
        <f t="shared" si="45"/>
        <v/>
      </c>
      <c r="O375" s="163" t="str">
        <f t="shared" si="46"/>
        <v/>
      </c>
    </row>
    <row r="376" spans="1:15">
      <c r="A376" s="164" t="str">
        <f t="shared" ca="1" si="48"/>
        <v/>
      </c>
      <c r="B376" s="44" t="str">
        <f ca="1">IF(COUNTIF($P$2:P1361,A376)=1,VLOOKUP(A376,J:K,2), IF(COUNTIF($P$2:P1361,A376)=0,$B$10,""))</f>
        <v/>
      </c>
      <c r="C376" s="31" t="str">
        <f t="shared" ca="1" si="47"/>
        <v/>
      </c>
      <c r="D376" s="32" t="str">
        <f t="shared" ca="1" si="49"/>
        <v/>
      </c>
      <c r="E376" s="44" t="str">
        <f ca="1">IF(COUNTIF($P$2:P1361,A376)=1,VLOOKUP(A376,L:M,2), IF(COUNTIF($P$2:P1361,A376)=0,$C$10,""))</f>
        <v/>
      </c>
      <c r="F376" s="31" t="str">
        <f t="shared" ca="1" si="50"/>
        <v/>
      </c>
      <c r="G376" s="32" t="str">
        <f t="shared" ca="1" si="51"/>
        <v/>
      </c>
      <c r="H376" s="77" t="str">
        <f t="shared" ca="1" si="52"/>
        <v/>
      </c>
      <c r="N376" s="163" t="str">
        <f t="shared" si="45"/>
        <v/>
      </c>
      <c r="O376" s="163" t="str">
        <f t="shared" si="46"/>
        <v/>
      </c>
    </row>
    <row r="377" spans="1:15">
      <c r="A377" s="164" t="str">
        <f t="shared" ca="1" si="48"/>
        <v/>
      </c>
      <c r="B377" s="44" t="str">
        <f ca="1">IF(COUNTIF($P$2:P1362,A377)=1,VLOOKUP(A377,J:K,2), IF(COUNTIF($P$2:P1362,A377)=0,$B$10,""))</f>
        <v/>
      </c>
      <c r="C377" s="31" t="str">
        <f t="shared" ca="1" si="47"/>
        <v/>
      </c>
      <c r="D377" s="32" t="str">
        <f t="shared" ca="1" si="49"/>
        <v/>
      </c>
      <c r="E377" s="44" t="str">
        <f ca="1">IF(COUNTIF($P$2:P1362,A377)=1,VLOOKUP(A377,L:M,2), IF(COUNTIF($P$2:P1362,A377)=0,$C$10,""))</f>
        <v/>
      </c>
      <c r="F377" s="31" t="str">
        <f t="shared" ca="1" si="50"/>
        <v/>
      </c>
      <c r="G377" s="32" t="str">
        <f t="shared" ca="1" si="51"/>
        <v/>
      </c>
      <c r="H377" s="77" t="str">
        <f t="shared" ca="1" si="52"/>
        <v/>
      </c>
      <c r="N377" s="163" t="str">
        <f t="shared" si="45"/>
        <v/>
      </c>
      <c r="O377" s="163" t="str">
        <f t="shared" si="46"/>
        <v/>
      </c>
    </row>
    <row r="378" spans="1:15">
      <c r="A378" s="164" t="str">
        <f t="shared" ca="1" si="48"/>
        <v/>
      </c>
      <c r="B378" s="44" t="str">
        <f ca="1">IF(COUNTIF($P$2:P1363,A378)=1,VLOOKUP(A378,J:K,2), IF(COUNTIF($P$2:P1363,A378)=0,$B$10,""))</f>
        <v/>
      </c>
      <c r="C378" s="31" t="str">
        <f t="shared" ca="1" si="47"/>
        <v/>
      </c>
      <c r="D378" s="32" t="str">
        <f t="shared" ca="1" si="49"/>
        <v/>
      </c>
      <c r="E378" s="44" t="str">
        <f ca="1">IF(COUNTIF($P$2:P1363,A378)=1,VLOOKUP(A378,L:M,2), IF(COUNTIF($P$2:P1363,A378)=0,$C$10,""))</f>
        <v/>
      </c>
      <c r="F378" s="31" t="str">
        <f t="shared" ca="1" si="50"/>
        <v/>
      </c>
      <c r="G378" s="32" t="str">
        <f t="shared" ca="1" si="51"/>
        <v/>
      </c>
      <c r="H378" s="77" t="str">
        <f t="shared" ca="1" si="52"/>
        <v/>
      </c>
      <c r="N378" s="163" t="str">
        <f t="shared" si="45"/>
        <v/>
      </c>
      <c r="O378" s="163" t="str">
        <f t="shared" si="46"/>
        <v/>
      </c>
    </row>
    <row r="379" spans="1:15">
      <c r="A379" s="164" t="str">
        <f t="shared" ca="1" si="48"/>
        <v/>
      </c>
      <c r="B379" s="44" t="str">
        <f ca="1">IF(COUNTIF($P$2:P1364,A379)=1,VLOOKUP(A379,J:K,2), IF(COUNTIF($P$2:P1364,A379)=0,$B$10,""))</f>
        <v/>
      </c>
      <c r="C379" s="31" t="str">
        <f t="shared" ca="1" si="47"/>
        <v/>
      </c>
      <c r="D379" s="32" t="str">
        <f t="shared" ca="1" si="49"/>
        <v/>
      </c>
      <c r="E379" s="44" t="str">
        <f ca="1">IF(COUNTIF($P$2:P1364,A379)=1,VLOOKUP(A379,L:M,2), IF(COUNTIF($P$2:P1364,A379)=0,$C$10,""))</f>
        <v/>
      </c>
      <c r="F379" s="31" t="str">
        <f t="shared" ca="1" si="50"/>
        <v/>
      </c>
      <c r="G379" s="32" t="str">
        <f t="shared" ca="1" si="51"/>
        <v/>
      </c>
      <c r="H379" s="77" t="str">
        <f t="shared" ca="1" si="52"/>
        <v/>
      </c>
      <c r="N379" s="163" t="str">
        <f t="shared" si="45"/>
        <v/>
      </c>
      <c r="O379" s="163" t="str">
        <f t="shared" si="46"/>
        <v/>
      </c>
    </row>
    <row r="380" spans="1:15">
      <c r="A380" s="164" t="str">
        <f t="shared" ca="1" si="48"/>
        <v/>
      </c>
      <c r="B380" s="44" t="str">
        <f ca="1">IF(COUNTIF($P$2:P1365,A380)=1,VLOOKUP(A380,J:K,2), IF(COUNTIF($P$2:P1365,A380)=0,$B$10,""))</f>
        <v/>
      </c>
      <c r="C380" s="31" t="str">
        <f t="shared" ca="1" si="47"/>
        <v/>
      </c>
      <c r="D380" s="32" t="str">
        <f t="shared" ca="1" si="49"/>
        <v/>
      </c>
      <c r="E380" s="44" t="str">
        <f ca="1">IF(COUNTIF($P$2:P1365,A380)=1,VLOOKUP(A380,L:M,2), IF(COUNTIF($P$2:P1365,A380)=0,$C$10,""))</f>
        <v/>
      </c>
      <c r="F380" s="31" t="str">
        <f t="shared" ca="1" si="50"/>
        <v/>
      </c>
      <c r="G380" s="32" t="str">
        <f t="shared" ca="1" si="51"/>
        <v/>
      </c>
      <c r="H380" s="77" t="str">
        <f t="shared" ca="1" si="52"/>
        <v/>
      </c>
      <c r="N380" s="163" t="str">
        <f t="shared" si="45"/>
        <v/>
      </c>
      <c r="O380" s="163" t="str">
        <f t="shared" si="46"/>
        <v/>
      </c>
    </row>
    <row r="381" spans="1:15">
      <c r="A381" s="164" t="str">
        <f t="shared" ca="1" si="48"/>
        <v/>
      </c>
      <c r="B381" s="44" t="str">
        <f ca="1">IF(COUNTIF($P$2:P1366,A381)=1,VLOOKUP(A381,J:K,2), IF(COUNTIF($P$2:P1366,A381)=0,$B$10,""))</f>
        <v/>
      </c>
      <c r="C381" s="31" t="str">
        <f t="shared" ca="1" si="47"/>
        <v/>
      </c>
      <c r="D381" s="32" t="str">
        <f t="shared" ca="1" si="49"/>
        <v/>
      </c>
      <c r="E381" s="44" t="str">
        <f ca="1">IF(COUNTIF($P$2:P1366,A381)=1,VLOOKUP(A381,L:M,2), IF(COUNTIF($P$2:P1366,A381)=0,$C$10,""))</f>
        <v/>
      </c>
      <c r="F381" s="31" t="str">
        <f t="shared" ca="1" si="50"/>
        <v/>
      </c>
      <c r="G381" s="32" t="str">
        <f t="shared" ca="1" si="51"/>
        <v/>
      </c>
      <c r="H381" s="77" t="str">
        <f t="shared" ca="1" si="52"/>
        <v/>
      </c>
      <c r="N381" s="163" t="str">
        <f t="shared" si="45"/>
        <v/>
      </c>
      <c r="O381" s="163" t="str">
        <f t="shared" si="46"/>
        <v/>
      </c>
    </row>
    <row r="382" spans="1:15">
      <c r="A382" s="164" t="str">
        <f t="shared" ca="1" si="48"/>
        <v/>
      </c>
      <c r="B382" s="44" t="str">
        <f ca="1">IF(COUNTIF($P$2:P1367,A382)=1,VLOOKUP(A382,J:K,2), IF(COUNTIF($P$2:P1367,A382)=0,$B$10,""))</f>
        <v/>
      </c>
      <c r="C382" s="31" t="str">
        <f t="shared" ca="1" si="47"/>
        <v/>
      </c>
      <c r="D382" s="32" t="str">
        <f t="shared" ca="1" si="49"/>
        <v/>
      </c>
      <c r="E382" s="44" t="str">
        <f ca="1">IF(COUNTIF($P$2:P1367,A382)=1,VLOOKUP(A382,L:M,2), IF(COUNTIF($P$2:P1367,A382)=0,$C$10,""))</f>
        <v/>
      </c>
      <c r="F382" s="31" t="str">
        <f t="shared" ca="1" si="50"/>
        <v/>
      </c>
      <c r="G382" s="32" t="str">
        <f t="shared" ca="1" si="51"/>
        <v/>
      </c>
      <c r="H382" s="77" t="str">
        <f t="shared" ca="1" si="52"/>
        <v/>
      </c>
      <c r="N382" s="163" t="str">
        <f t="shared" si="45"/>
        <v/>
      </c>
      <c r="O382" s="163" t="str">
        <f t="shared" si="46"/>
        <v/>
      </c>
    </row>
    <row r="383" spans="1:15">
      <c r="A383" s="164" t="str">
        <f t="shared" ca="1" si="48"/>
        <v/>
      </c>
      <c r="B383" s="44" t="str">
        <f ca="1">IF(COUNTIF($P$2:P1368,A383)=1,VLOOKUP(A383,J:K,2), IF(COUNTIF($P$2:P1368,A383)=0,$B$10,""))</f>
        <v/>
      </c>
      <c r="C383" s="31" t="str">
        <f t="shared" ca="1" si="47"/>
        <v/>
      </c>
      <c r="D383" s="32" t="str">
        <f t="shared" ca="1" si="49"/>
        <v/>
      </c>
      <c r="E383" s="44" t="str">
        <f ca="1">IF(COUNTIF($P$2:P1368,A383)=1,VLOOKUP(A383,L:M,2), IF(COUNTIF($P$2:P1368,A383)=0,$C$10,""))</f>
        <v/>
      </c>
      <c r="F383" s="31" t="str">
        <f t="shared" ca="1" si="50"/>
        <v/>
      </c>
      <c r="G383" s="32" t="str">
        <f t="shared" ca="1" si="51"/>
        <v/>
      </c>
      <c r="H383" s="77" t="str">
        <f t="shared" ca="1" si="52"/>
        <v/>
      </c>
      <c r="N383" s="163" t="str">
        <f t="shared" si="45"/>
        <v/>
      </c>
      <c r="O383" s="163" t="str">
        <f t="shared" si="46"/>
        <v/>
      </c>
    </row>
    <row r="384" spans="1:15">
      <c r="A384" s="164" t="str">
        <f t="shared" ca="1" si="48"/>
        <v/>
      </c>
      <c r="B384" s="44" t="str">
        <f ca="1">IF(COUNTIF($P$2:P1369,A384)=1,VLOOKUP(A384,J:K,2), IF(COUNTIF($P$2:P1369,A384)=0,$B$10,""))</f>
        <v/>
      </c>
      <c r="C384" s="31" t="str">
        <f t="shared" ca="1" si="47"/>
        <v/>
      </c>
      <c r="D384" s="32" t="str">
        <f t="shared" ca="1" si="49"/>
        <v/>
      </c>
      <c r="E384" s="44" t="str">
        <f ca="1">IF(COUNTIF($P$2:P1369,A384)=1,VLOOKUP(A384,L:M,2), IF(COUNTIF($P$2:P1369,A384)=0,$C$10,""))</f>
        <v/>
      </c>
      <c r="F384" s="31" t="str">
        <f t="shared" ca="1" si="50"/>
        <v/>
      </c>
      <c r="G384" s="32" t="str">
        <f t="shared" ca="1" si="51"/>
        <v/>
      </c>
      <c r="H384" s="77" t="str">
        <f t="shared" ca="1" si="52"/>
        <v/>
      </c>
      <c r="N384" s="163" t="str">
        <f t="shared" si="45"/>
        <v/>
      </c>
      <c r="O384" s="163" t="str">
        <f t="shared" si="46"/>
        <v/>
      </c>
    </row>
    <row r="385" spans="1:15">
      <c r="A385" s="164" t="str">
        <f t="shared" ca="1" si="48"/>
        <v/>
      </c>
      <c r="B385" s="44" t="str">
        <f ca="1">IF(COUNTIF($P$2:P1370,A385)=1,VLOOKUP(A385,J:K,2), IF(COUNTIF($P$2:P1370,A385)=0,$B$10,""))</f>
        <v/>
      </c>
      <c r="C385" s="31" t="str">
        <f t="shared" ca="1" si="47"/>
        <v/>
      </c>
      <c r="D385" s="32" t="str">
        <f t="shared" ca="1" si="49"/>
        <v/>
      </c>
      <c r="E385" s="44" t="str">
        <f ca="1">IF(COUNTIF($P$2:P1370,A385)=1,VLOOKUP(A385,L:M,2), IF(COUNTIF($P$2:P1370,A385)=0,$C$10,""))</f>
        <v/>
      </c>
      <c r="F385" s="31" t="str">
        <f t="shared" ca="1" si="50"/>
        <v/>
      </c>
      <c r="G385" s="32" t="str">
        <f t="shared" ca="1" si="51"/>
        <v/>
      </c>
      <c r="H385" s="77" t="str">
        <f t="shared" ca="1" si="52"/>
        <v/>
      </c>
      <c r="N385" s="163" t="str">
        <f t="shared" si="45"/>
        <v/>
      </c>
      <c r="O385" s="163" t="str">
        <f t="shared" si="46"/>
        <v/>
      </c>
    </row>
    <row r="386" spans="1:15">
      <c r="A386" s="164" t="str">
        <f t="shared" ca="1" si="48"/>
        <v/>
      </c>
      <c r="B386" s="44" t="str">
        <f ca="1">IF(COUNTIF($P$2:P1371,A386)=1,VLOOKUP(A386,J:K,2), IF(COUNTIF($P$2:P1371,A386)=0,$B$10,""))</f>
        <v/>
      </c>
      <c r="C386" s="31" t="str">
        <f t="shared" ca="1" si="47"/>
        <v/>
      </c>
      <c r="D386" s="32" t="str">
        <f t="shared" ca="1" si="49"/>
        <v/>
      </c>
      <c r="E386" s="44" t="str">
        <f ca="1">IF(COUNTIF($P$2:P1371,A386)=1,VLOOKUP(A386,L:M,2), IF(COUNTIF($P$2:P1371,A386)=0,$C$10,""))</f>
        <v/>
      </c>
      <c r="F386" s="31" t="str">
        <f t="shared" ca="1" si="50"/>
        <v/>
      </c>
      <c r="G386" s="32" t="str">
        <f t="shared" ca="1" si="51"/>
        <v/>
      </c>
      <c r="H386" s="77" t="str">
        <f t="shared" ca="1" si="52"/>
        <v/>
      </c>
      <c r="N386" s="163" t="str">
        <f t="shared" si="45"/>
        <v/>
      </c>
      <c r="O386" s="163" t="str">
        <f t="shared" si="46"/>
        <v/>
      </c>
    </row>
    <row r="387" spans="1:15">
      <c r="A387" s="164" t="str">
        <f t="shared" ca="1" si="48"/>
        <v/>
      </c>
      <c r="B387" s="44" t="str">
        <f ca="1">IF(COUNTIF($P$2:P1372,A387)=1,VLOOKUP(A387,J:K,2), IF(COUNTIF($P$2:P1372,A387)=0,$B$10,""))</f>
        <v/>
      </c>
      <c r="C387" s="31" t="str">
        <f t="shared" ca="1" si="47"/>
        <v/>
      </c>
      <c r="D387" s="32" t="str">
        <f t="shared" ca="1" si="49"/>
        <v/>
      </c>
      <c r="E387" s="44" t="str">
        <f ca="1">IF(COUNTIF($P$2:P1372,A387)=1,VLOOKUP(A387,L:M,2), IF(COUNTIF($P$2:P1372,A387)=0,$C$10,""))</f>
        <v/>
      </c>
      <c r="F387" s="31" t="str">
        <f t="shared" ca="1" si="50"/>
        <v/>
      </c>
      <c r="G387" s="32" t="str">
        <f t="shared" ca="1" si="51"/>
        <v/>
      </c>
      <c r="H387" s="77" t="str">
        <f t="shared" ca="1" si="52"/>
        <v/>
      </c>
      <c r="N387" s="163" t="str">
        <f t="shared" si="45"/>
        <v/>
      </c>
      <c r="O387" s="163" t="str">
        <f t="shared" si="46"/>
        <v/>
      </c>
    </row>
    <row r="388" spans="1:15">
      <c r="A388" s="164" t="str">
        <f t="shared" ca="1" si="48"/>
        <v/>
      </c>
      <c r="B388" s="44" t="str">
        <f ca="1">IF(COUNTIF($P$2:P1373,A388)=1,VLOOKUP(A388,J:K,2), IF(COUNTIF($P$2:P1373,A388)=0,$B$10,""))</f>
        <v/>
      </c>
      <c r="C388" s="31" t="str">
        <f t="shared" ca="1" si="47"/>
        <v/>
      </c>
      <c r="D388" s="32" t="str">
        <f t="shared" ca="1" si="49"/>
        <v/>
      </c>
      <c r="E388" s="44" t="str">
        <f ca="1">IF(COUNTIF($P$2:P1373,A388)=1,VLOOKUP(A388,L:M,2), IF(COUNTIF($P$2:P1373,A388)=0,$C$10,""))</f>
        <v/>
      </c>
      <c r="F388" s="31" t="str">
        <f t="shared" ca="1" si="50"/>
        <v/>
      </c>
      <c r="G388" s="32" t="str">
        <f t="shared" ca="1" si="51"/>
        <v/>
      </c>
      <c r="H388" s="77" t="str">
        <f t="shared" ca="1" si="52"/>
        <v/>
      </c>
      <c r="N388" s="163" t="str">
        <f t="shared" ref="N388:N434" si="53">IF(COUNTIF(L:L,J388),J388,"")</f>
        <v/>
      </c>
      <c r="O388" s="163" t="str">
        <f t="shared" ref="O388:O451" si="54">IF(N388&gt;$A$14,N388,"")</f>
        <v/>
      </c>
    </row>
    <row r="389" spans="1:15">
      <c r="A389" s="164" t="str">
        <f t="shared" ca="1" si="48"/>
        <v/>
      </c>
      <c r="B389" s="44" t="str">
        <f ca="1">IF(COUNTIF($P$2:P1374,A389)=1,VLOOKUP(A389,J:K,2), IF(COUNTIF($P$2:P1374,A389)=0,$B$10,""))</f>
        <v/>
      </c>
      <c r="C389" s="31" t="str">
        <f t="shared" ca="1" si="47"/>
        <v/>
      </c>
      <c r="D389" s="32" t="str">
        <f t="shared" ca="1" si="49"/>
        <v/>
      </c>
      <c r="E389" s="44" t="str">
        <f ca="1">IF(COUNTIF($P$2:P1374,A389)=1,VLOOKUP(A389,L:M,2), IF(COUNTIF($P$2:P1374,A389)=0,$C$10,""))</f>
        <v/>
      </c>
      <c r="F389" s="31" t="str">
        <f t="shared" ca="1" si="50"/>
        <v/>
      </c>
      <c r="G389" s="32" t="str">
        <f t="shared" ca="1" si="51"/>
        <v/>
      </c>
      <c r="H389" s="77" t="str">
        <f t="shared" ca="1" si="52"/>
        <v/>
      </c>
      <c r="N389" s="163" t="str">
        <f t="shared" si="53"/>
        <v/>
      </c>
      <c r="O389" s="163" t="str">
        <f t="shared" si="54"/>
        <v/>
      </c>
    </row>
    <row r="390" spans="1:15">
      <c r="A390" s="164" t="str">
        <f t="shared" ca="1" si="48"/>
        <v/>
      </c>
      <c r="B390" s="44" t="str">
        <f ca="1">IF(COUNTIF($P$2:P1375,A390)=1,VLOOKUP(A390,J:K,2), IF(COUNTIF($P$2:P1375,A390)=0,$B$10,""))</f>
        <v/>
      </c>
      <c r="C390" s="31" t="str">
        <f t="shared" ca="1" si="47"/>
        <v/>
      </c>
      <c r="D390" s="32" t="str">
        <f t="shared" ca="1" si="49"/>
        <v/>
      </c>
      <c r="E390" s="44" t="str">
        <f ca="1">IF(COUNTIF($P$2:P1375,A390)=1,VLOOKUP(A390,L:M,2), IF(COUNTIF($P$2:P1375,A390)=0,$C$10,""))</f>
        <v/>
      </c>
      <c r="F390" s="31" t="str">
        <f t="shared" ca="1" si="50"/>
        <v/>
      </c>
      <c r="G390" s="32" t="str">
        <f t="shared" ca="1" si="51"/>
        <v/>
      </c>
      <c r="H390" s="77" t="str">
        <f t="shared" ca="1" si="52"/>
        <v/>
      </c>
      <c r="N390" s="163" t="str">
        <f t="shared" si="53"/>
        <v/>
      </c>
      <c r="O390" s="163" t="str">
        <f t="shared" si="54"/>
        <v/>
      </c>
    </row>
    <row r="391" spans="1:15">
      <c r="A391" s="164" t="str">
        <f t="shared" ca="1" si="48"/>
        <v/>
      </c>
      <c r="B391" s="44" t="str">
        <f ca="1">IF(COUNTIF($P$2:P1376,A391)=1,VLOOKUP(A391,J:K,2), IF(COUNTIF($P$2:P1376,A391)=0,$B$10,""))</f>
        <v/>
      </c>
      <c r="C391" s="31" t="str">
        <f t="shared" ca="1" si="47"/>
        <v/>
      </c>
      <c r="D391" s="32" t="str">
        <f t="shared" ca="1" si="49"/>
        <v/>
      </c>
      <c r="E391" s="44" t="str">
        <f ca="1">IF(COUNTIF($P$2:P1376,A391)=1,VLOOKUP(A391,L:M,2), IF(COUNTIF($P$2:P1376,A391)=0,$C$10,""))</f>
        <v/>
      </c>
      <c r="F391" s="31" t="str">
        <f t="shared" ca="1" si="50"/>
        <v/>
      </c>
      <c r="G391" s="32" t="str">
        <f t="shared" ca="1" si="51"/>
        <v/>
      </c>
      <c r="H391" s="77" t="str">
        <f t="shared" ca="1" si="52"/>
        <v/>
      </c>
      <c r="N391" s="163" t="str">
        <f t="shared" si="53"/>
        <v/>
      </c>
      <c r="O391" s="163" t="str">
        <f t="shared" si="54"/>
        <v/>
      </c>
    </row>
    <row r="392" spans="1:15">
      <c r="A392" s="164" t="str">
        <f t="shared" ca="1" si="48"/>
        <v/>
      </c>
      <c r="B392" s="44" t="str">
        <f ca="1">IF(COUNTIF($P$2:P1377,A392)=1,VLOOKUP(A392,J:K,2), IF(COUNTIF($P$2:P1377,A392)=0,$B$10,""))</f>
        <v/>
      </c>
      <c r="C392" s="31" t="str">
        <f t="shared" ca="1" si="47"/>
        <v/>
      </c>
      <c r="D392" s="32" t="str">
        <f t="shared" ca="1" si="49"/>
        <v/>
      </c>
      <c r="E392" s="44" t="str">
        <f ca="1">IF(COUNTIF($P$2:P1377,A392)=1,VLOOKUP(A392,L:M,2), IF(COUNTIF($P$2:P1377,A392)=0,$C$10,""))</f>
        <v/>
      </c>
      <c r="F392" s="31" t="str">
        <f t="shared" ca="1" si="50"/>
        <v/>
      </c>
      <c r="G392" s="32" t="str">
        <f t="shared" ca="1" si="51"/>
        <v/>
      </c>
      <c r="H392" s="77" t="str">
        <f t="shared" ca="1" si="52"/>
        <v/>
      </c>
      <c r="N392" s="163" t="str">
        <f t="shared" si="53"/>
        <v/>
      </c>
      <c r="O392" s="163" t="str">
        <f t="shared" si="54"/>
        <v/>
      </c>
    </row>
    <row r="393" spans="1:15">
      <c r="A393" s="164" t="str">
        <f t="shared" ca="1" si="48"/>
        <v/>
      </c>
      <c r="B393" s="44" t="str">
        <f ca="1">IF(COUNTIF($P$2:P1378,A393)=1,VLOOKUP(A393,J:K,2), IF(COUNTIF($P$2:P1378,A393)=0,$B$10,""))</f>
        <v/>
      </c>
      <c r="C393" s="31" t="str">
        <f t="shared" ca="1" si="47"/>
        <v/>
      </c>
      <c r="D393" s="32" t="str">
        <f t="shared" ca="1" si="49"/>
        <v/>
      </c>
      <c r="E393" s="44" t="str">
        <f ca="1">IF(COUNTIF($P$2:P1378,A393)=1,VLOOKUP(A393,L:M,2), IF(COUNTIF($P$2:P1378,A393)=0,$C$10,""))</f>
        <v/>
      </c>
      <c r="F393" s="31" t="str">
        <f t="shared" ca="1" si="50"/>
        <v/>
      </c>
      <c r="G393" s="32" t="str">
        <f t="shared" ca="1" si="51"/>
        <v/>
      </c>
      <c r="H393" s="77" t="str">
        <f t="shared" ca="1" si="52"/>
        <v/>
      </c>
      <c r="N393" s="163" t="str">
        <f t="shared" si="53"/>
        <v/>
      </c>
      <c r="O393" s="163" t="str">
        <f t="shared" si="54"/>
        <v/>
      </c>
    </row>
    <row r="394" spans="1:15">
      <c r="A394" s="164" t="str">
        <f t="shared" ca="1" si="48"/>
        <v/>
      </c>
      <c r="B394" s="44" t="str">
        <f ca="1">IF(COUNTIF($P$2:P1379,A394)=1,VLOOKUP(A394,J:K,2), IF(COUNTIF($P$2:P1379,A394)=0,$B$10,""))</f>
        <v/>
      </c>
      <c r="C394" s="31" t="str">
        <f t="shared" ca="1" si="47"/>
        <v/>
      </c>
      <c r="D394" s="32" t="str">
        <f t="shared" ca="1" si="49"/>
        <v/>
      </c>
      <c r="E394" s="44" t="str">
        <f ca="1">IF(COUNTIF($P$2:P1379,A394)=1,VLOOKUP(A394,L:M,2), IF(COUNTIF($P$2:P1379,A394)=0,$C$10,""))</f>
        <v/>
      </c>
      <c r="F394" s="31" t="str">
        <f t="shared" ca="1" si="50"/>
        <v/>
      </c>
      <c r="G394" s="32" t="str">
        <f t="shared" ca="1" si="51"/>
        <v/>
      </c>
      <c r="H394" s="77" t="str">
        <f t="shared" ca="1" si="52"/>
        <v/>
      </c>
      <c r="N394" s="163" t="str">
        <f t="shared" si="53"/>
        <v/>
      </c>
      <c r="O394" s="163" t="str">
        <f t="shared" si="54"/>
        <v/>
      </c>
    </row>
    <row r="395" spans="1:15">
      <c r="A395" s="164" t="str">
        <f t="shared" ca="1" si="48"/>
        <v/>
      </c>
      <c r="B395" s="44" t="str">
        <f ca="1">IF(COUNTIF($P$2:P1380,A395)=1,VLOOKUP(A395,J:K,2), IF(COUNTIF($P$2:P1380,A395)=0,$B$10,""))</f>
        <v/>
      </c>
      <c r="C395" s="31" t="str">
        <f t="shared" ca="1" si="47"/>
        <v/>
      </c>
      <c r="D395" s="32" t="str">
        <f t="shared" ca="1" si="49"/>
        <v/>
      </c>
      <c r="E395" s="44" t="str">
        <f ca="1">IF(COUNTIF($P$2:P1380,A395)=1,VLOOKUP(A395,L:M,2), IF(COUNTIF($P$2:P1380,A395)=0,$C$10,""))</f>
        <v/>
      </c>
      <c r="F395" s="31" t="str">
        <f t="shared" ca="1" si="50"/>
        <v/>
      </c>
      <c r="G395" s="32" t="str">
        <f t="shared" ca="1" si="51"/>
        <v/>
      </c>
      <c r="H395" s="77" t="str">
        <f t="shared" ca="1" si="52"/>
        <v/>
      </c>
      <c r="N395" s="163" t="str">
        <f t="shared" si="53"/>
        <v/>
      </c>
      <c r="O395" s="163" t="str">
        <f t="shared" si="54"/>
        <v/>
      </c>
    </row>
    <row r="396" spans="1:15">
      <c r="A396" s="164" t="str">
        <f t="shared" ca="1" si="48"/>
        <v/>
      </c>
      <c r="B396" s="44" t="str">
        <f ca="1">IF(COUNTIF($P$2:P1381,A396)=1,VLOOKUP(A396,J:K,2), IF(COUNTIF($P$2:P1381,A396)=0,$B$10,""))</f>
        <v/>
      </c>
      <c r="C396" s="31" t="str">
        <f t="shared" ca="1" si="47"/>
        <v/>
      </c>
      <c r="D396" s="32" t="str">
        <f t="shared" ca="1" si="49"/>
        <v/>
      </c>
      <c r="E396" s="44" t="str">
        <f ca="1">IF(COUNTIF($P$2:P1381,A396)=1,VLOOKUP(A396,L:M,2), IF(COUNTIF($P$2:P1381,A396)=0,$C$10,""))</f>
        <v/>
      </c>
      <c r="F396" s="31" t="str">
        <f t="shared" ca="1" si="50"/>
        <v/>
      </c>
      <c r="G396" s="32" t="str">
        <f t="shared" ca="1" si="51"/>
        <v/>
      </c>
      <c r="H396" s="77" t="str">
        <f t="shared" ca="1" si="52"/>
        <v/>
      </c>
      <c r="N396" s="163" t="str">
        <f t="shared" si="53"/>
        <v/>
      </c>
      <c r="O396" s="163" t="str">
        <f t="shared" si="54"/>
        <v/>
      </c>
    </row>
    <row r="397" spans="1:15">
      <c r="A397" s="164" t="str">
        <f t="shared" ca="1" si="48"/>
        <v/>
      </c>
      <c r="B397" s="44" t="str">
        <f ca="1">IF(COUNTIF($P$2:P1382,A397)=1,VLOOKUP(A397,J:K,2), IF(COUNTIF($P$2:P1382,A397)=0,$B$10,""))</f>
        <v/>
      </c>
      <c r="C397" s="31" t="str">
        <f t="shared" ca="1" si="47"/>
        <v/>
      </c>
      <c r="D397" s="32" t="str">
        <f t="shared" ca="1" si="49"/>
        <v/>
      </c>
      <c r="E397" s="44" t="str">
        <f ca="1">IF(COUNTIF($P$2:P1382,A397)=1,VLOOKUP(A397,L:M,2), IF(COUNTIF($P$2:P1382,A397)=0,$C$10,""))</f>
        <v/>
      </c>
      <c r="F397" s="31" t="str">
        <f t="shared" ca="1" si="50"/>
        <v/>
      </c>
      <c r="G397" s="32" t="str">
        <f t="shared" ca="1" si="51"/>
        <v/>
      </c>
      <c r="H397" s="77" t="str">
        <f t="shared" ca="1" si="52"/>
        <v/>
      </c>
      <c r="N397" s="163" t="str">
        <f t="shared" si="53"/>
        <v/>
      </c>
      <c r="O397" s="163" t="str">
        <f t="shared" si="54"/>
        <v/>
      </c>
    </row>
    <row r="398" spans="1:15">
      <c r="A398" s="164" t="str">
        <f t="shared" ca="1" si="48"/>
        <v/>
      </c>
      <c r="B398" s="44" t="str">
        <f ca="1">IF(COUNTIF($P$2:P1383,A398)=1,VLOOKUP(A398,J:K,2), IF(COUNTIF($P$2:P1383,A398)=0,$B$10,""))</f>
        <v/>
      </c>
      <c r="C398" s="31" t="str">
        <f t="shared" ca="1" si="47"/>
        <v/>
      </c>
      <c r="D398" s="32" t="str">
        <f t="shared" ca="1" si="49"/>
        <v/>
      </c>
      <c r="E398" s="44" t="str">
        <f ca="1">IF(COUNTIF($P$2:P1383,A398)=1,VLOOKUP(A398,L:M,2), IF(COUNTIF($P$2:P1383,A398)=0,$C$10,""))</f>
        <v/>
      </c>
      <c r="F398" s="31" t="str">
        <f t="shared" ca="1" si="50"/>
        <v/>
      </c>
      <c r="G398" s="32" t="str">
        <f t="shared" ca="1" si="51"/>
        <v/>
      </c>
      <c r="H398" s="77" t="str">
        <f t="shared" ca="1" si="52"/>
        <v/>
      </c>
      <c r="N398" s="163" t="str">
        <f t="shared" si="53"/>
        <v/>
      </c>
      <c r="O398" s="163" t="str">
        <f t="shared" si="54"/>
        <v/>
      </c>
    </row>
    <row r="399" spans="1:15">
      <c r="A399" s="164" t="str">
        <f t="shared" ca="1" si="48"/>
        <v/>
      </c>
      <c r="B399" s="44" t="str">
        <f ca="1">IF(COUNTIF($P$2:P1384,A399)=1,VLOOKUP(A399,J:K,2), IF(COUNTIF($P$2:P1384,A399)=0,$B$10,""))</f>
        <v/>
      </c>
      <c r="C399" s="31" t="str">
        <f t="shared" ca="1" si="47"/>
        <v/>
      </c>
      <c r="D399" s="32" t="str">
        <f t="shared" ca="1" si="49"/>
        <v/>
      </c>
      <c r="E399" s="44" t="str">
        <f ca="1">IF(COUNTIF($P$2:P1384,A399)=1,VLOOKUP(A399,L:M,2), IF(COUNTIF($P$2:P1384,A399)=0,$C$10,""))</f>
        <v/>
      </c>
      <c r="F399" s="31" t="str">
        <f t="shared" ca="1" si="50"/>
        <v/>
      </c>
      <c r="G399" s="32" t="str">
        <f t="shared" ca="1" si="51"/>
        <v/>
      </c>
      <c r="H399" s="77" t="str">
        <f t="shared" ca="1" si="52"/>
        <v/>
      </c>
      <c r="N399" s="163" t="str">
        <f t="shared" si="53"/>
        <v/>
      </c>
      <c r="O399" s="163" t="str">
        <f t="shared" si="54"/>
        <v/>
      </c>
    </row>
    <row r="400" spans="1:15">
      <c r="A400" s="164" t="str">
        <f t="shared" ca="1" si="48"/>
        <v/>
      </c>
      <c r="B400" s="44" t="str">
        <f ca="1">IF(COUNTIF($P$2:P1385,A400)=1,VLOOKUP(A400,J:K,2), IF(COUNTIF($P$2:P1385,A400)=0,$B$10,""))</f>
        <v/>
      </c>
      <c r="C400" s="31" t="str">
        <f t="shared" ref="C400:C463" ca="1" si="55">IF(ISERROR(B400-2),"",(B400-$B$14)/100*$B$5)</f>
        <v/>
      </c>
      <c r="D400" s="32" t="str">
        <f t="shared" ca="1" si="49"/>
        <v/>
      </c>
      <c r="E400" s="44" t="str">
        <f ca="1">IF(COUNTIF($P$2:P1385,A400)=1,VLOOKUP(A400,L:M,2), IF(COUNTIF($P$2:P1385,A400)=0,$C$10,""))</f>
        <v/>
      </c>
      <c r="F400" s="31" t="str">
        <f t="shared" ca="1" si="50"/>
        <v/>
      </c>
      <c r="G400" s="32" t="str">
        <f t="shared" ca="1" si="51"/>
        <v/>
      </c>
      <c r="H400" s="77" t="str">
        <f t="shared" ca="1" si="52"/>
        <v/>
      </c>
      <c r="N400" s="163" t="str">
        <f t="shared" si="53"/>
        <v/>
      </c>
      <c r="O400" s="163" t="str">
        <f t="shared" si="54"/>
        <v/>
      </c>
    </row>
    <row r="401" spans="1:15">
      <c r="A401" s="164" t="str">
        <f t="shared" ca="1" si="48"/>
        <v/>
      </c>
      <c r="B401" s="44" t="str">
        <f ca="1">IF(COUNTIF($P$2:P1386,A401)=1,VLOOKUP(A401,J:K,2), IF(COUNTIF($P$2:P1386,A401)=0,$B$10,""))</f>
        <v/>
      </c>
      <c r="C401" s="31" t="str">
        <f t="shared" ca="1" si="55"/>
        <v/>
      </c>
      <c r="D401" s="32" t="str">
        <f t="shared" ca="1" si="49"/>
        <v/>
      </c>
      <c r="E401" s="44" t="str">
        <f ca="1">IF(COUNTIF($P$2:P1386,A401)=1,VLOOKUP(A401,L:M,2), IF(COUNTIF($P$2:P1386,A401)=0,$C$10,""))</f>
        <v/>
      </c>
      <c r="F401" s="31" t="str">
        <f t="shared" ca="1" si="50"/>
        <v/>
      </c>
      <c r="G401" s="32" t="str">
        <f t="shared" ca="1" si="51"/>
        <v/>
      </c>
      <c r="H401" s="77" t="str">
        <f t="shared" ca="1" si="52"/>
        <v/>
      </c>
      <c r="N401" s="163" t="str">
        <f t="shared" si="53"/>
        <v/>
      </c>
      <c r="O401" s="163" t="str">
        <f t="shared" si="54"/>
        <v/>
      </c>
    </row>
    <row r="402" spans="1:15">
      <c r="A402" s="164" t="str">
        <f t="shared" ca="1" si="48"/>
        <v/>
      </c>
      <c r="B402" s="44" t="str">
        <f ca="1">IF(COUNTIF($P$2:P1387,A402)=1,VLOOKUP(A402,J:K,2), IF(COUNTIF($P$2:P1387,A402)=0,$B$10,""))</f>
        <v/>
      </c>
      <c r="C402" s="31" t="str">
        <f t="shared" ca="1" si="55"/>
        <v/>
      </c>
      <c r="D402" s="32" t="str">
        <f t="shared" ca="1" si="49"/>
        <v/>
      </c>
      <c r="E402" s="44" t="str">
        <f ca="1">IF(COUNTIF($P$2:P1387,A402)=1,VLOOKUP(A402,L:M,2), IF(COUNTIF($P$2:P1387,A402)=0,$C$10,""))</f>
        <v/>
      </c>
      <c r="F402" s="31" t="str">
        <f t="shared" ca="1" si="50"/>
        <v/>
      </c>
      <c r="G402" s="32" t="str">
        <f t="shared" ca="1" si="51"/>
        <v/>
      </c>
      <c r="H402" s="77" t="str">
        <f t="shared" ca="1" si="52"/>
        <v/>
      </c>
      <c r="N402" s="163" t="str">
        <f t="shared" si="53"/>
        <v/>
      </c>
      <c r="O402" s="163" t="str">
        <f t="shared" si="54"/>
        <v/>
      </c>
    </row>
    <row r="403" spans="1:15">
      <c r="A403" s="164" t="str">
        <f t="shared" ca="1" si="48"/>
        <v/>
      </c>
      <c r="B403" s="44" t="str">
        <f ca="1">IF(COUNTIF($P$2:P1388,A403)=1,VLOOKUP(A403,J:K,2), IF(COUNTIF($P$2:P1388,A403)=0,$B$10,""))</f>
        <v/>
      </c>
      <c r="C403" s="31" t="str">
        <f t="shared" ca="1" si="55"/>
        <v/>
      </c>
      <c r="D403" s="32" t="str">
        <f t="shared" ca="1" si="49"/>
        <v/>
      </c>
      <c r="E403" s="44" t="str">
        <f ca="1">IF(COUNTIF($P$2:P1388,A403)=1,VLOOKUP(A403,L:M,2), IF(COUNTIF($P$2:P1388,A403)=0,$C$10,""))</f>
        <v/>
      </c>
      <c r="F403" s="31" t="str">
        <f t="shared" ca="1" si="50"/>
        <v/>
      </c>
      <c r="G403" s="32" t="str">
        <f t="shared" ca="1" si="51"/>
        <v/>
      </c>
      <c r="H403" s="77" t="str">
        <f t="shared" ca="1" si="52"/>
        <v/>
      </c>
      <c r="N403" s="163" t="str">
        <f t="shared" si="53"/>
        <v/>
      </c>
      <c r="O403" s="163" t="str">
        <f t="shared" si="54"/>
        <v/>
      </c>
    </row>
    <row r="404" spans="1:15">
      <c r="A404" s="164" t="str">
        <f t="shared" ca="1" si="48"/>
        <v/>
      </c>
      <c r="B404" s="44" t="str">
        <f ca="1">IF(COUNTIF($P$2:P1389,A404)=1,VLOOKUP(A404,J:K,2), IF(COUNTIF($P$2:P1389,A404)=0,$B$10,""))</f>
        <v/>
      </c>
      <c r="C404" s="31" t="str">
        <f t="shared" ca="1" si="55"/>
        <v/>
      </c>
      <c r="D404" s="32" t="str">
        <f t="shared" ca="1" si="49"/>
        <v/>
      </c>
      <c r="E404" s="44" t="str">
        <f ca="1">IF(COUNTIF($P$2:P1389,A404)=1,VLOOKUP(A404,L:M,2), IF(COUNTIF($P$2:P1389,A404)=0,$C$10,""))</f>
        <v/>
      </c>
      <c r="F404" s="31" t="str">
        <f t="shared" ca="1" si="50"/>
        <v/>
      </c>
      <c r="G404" s="32" t="str">
        <f t="shared" ca="1" si="51"/>
        <v/>
      </c>
      <c r="H404" s="77" t="str">
        <f t="shared" ca="1" si="52"/>
        <v/>
      </c>
      <c r="N404" s="163" t="str">
        <f t="shared" si="53"/>
        <v/>
      </c>
      <c r="O404" s="163" t="str">
        <f t="shared" si="54"/>
        <v/>
      </c>
    </row>
    <row r="405" spans="1:15">
      <c r="A405" s="164" t="str">
        <f t="shared" ca="1" si="48"/>
        <v/>
      </c>
      <c r="B405" s="44" t="str">
        <f ca="1">IF(COUNTIF($P$2:P1390,A405)=1,VLOOKUP(A405,J:K,2), IF(COUNTIF($P$2:P1390,A405)=0,$B$10,""))</f>
        <v/>
      </c>
      <c r="C405" s="31" t="str">
        <f t="shared" ca="1" si="55"/>
        <v/>
      </c>
      <c r="D405" s="32" t="str">
        <f t="shared" ca="1" si="49"/>
        <v/>
      </c>
      <c r="E405" s="44" t="str">
        <f ca="1">IF(COUNTIF($P$2:P1390,A405)=1,VLOOKUP(A405,L:M,2), IF(COUNTIF($P$2:P1390,A405)=0,$C$10,""))</f>
        <v/>
      </c>
      <c r="F405" s="31" t="str">
        <f t="shared" ca="1" si="50"/>
        <v/>
      </c>
      <c r="G405" s="32" t="str">
        <f t="shared" ca="1" si="51"/>
        <v/>
      </c>
      <c r="H405" s="77" t="str">
        <f t="shared" ca="1" si="52"/>
        <v/>
      </c>
      <c r="N405" s="163" t="str">
        <f t="shared" si="53"/>
        <v/>
      </c>
      <c r="O405" s="163" t="str">
        <f t="shared" si="54"/>
        <v/>
      </c>
    </row>
    <row r="406" spans="1:15">
      <c r="A406" s="164" t="str">
        <f t="shared" ca="1" si="48"/>
        <v/>
      </c>
      <c r="B406" s="44" t="str">
        <f ca="1">IF(COUNTIF($P$2:P1391,A406)=1,VLOOKUP(A406,J:K,2), IF(COUNTIF($P$2:P1391,A406)=0,$B$10,""))</f>
        <v/>
      </c>
      <c r="C406" s="31" t="str">
        <f t="shared" ca="1" si="55"/>
        <v/>
      </c>
      <c r="D406" s="32" t="str">
        <f t="shared" ca="1" si="49"/>
        <v/>
      </c>
      <c r="E406" s="44" t="str">
        <f ca="1">IF(COUNTIF($P$2:P1391,A406)=1,VLOOKUP(A406,L:M,2), IF(COUNTIF($P$2:P1391,A406)=0,$C$10,""))</f>
        <v/>
      </c>
      <c r="F406" s="31" t="str">
        <f t="shared" ca="1" si="50"/>
        <v/>
      </c>
      <c r="G406" s="32" t="str">
        <f t="shared" ca="1" si="51"/>
        <v/>
      </c>
      <c r="H406" s="77" t="str">
        <f t="shared" ca="1" si="52"/>
        <v/>
      </c>
      <c r="N406" s="163" t="str">
        <f t="shared" si="53"/>
        <v/>
      </c>
      <c r="O406" s="163" t="str">
        <f t="shared" si="54"/>
        <v/>
      </c>
    </row>
    <row r="407" spans="1:15">
      <c r="A407" s="164" t="str">
        <f t="shared" ca="1" si="48"/>
        <v/>
      </c>
      <c r="B407" s="44" t="str">
        <f ca="1">IF(COUNTIF($P$2:P1392,A407)=1,VLOOKUP(A407,J:K,2), IF(COUNTIF($P$2:P1392,A407)=0,$B$10,""))</f>
        <v/>
      </c>
      <c r="C407" s="31" t="str">
        <f t="shared" ca="1" si="55"/>
        <v/>
      </c>
      <c r="D407" s="32" t="str">
        <f t="shared" ca="1" si="49"/>
        <v/>
      </c>
      <c r="E407" s="44" t="str">
        <f ca="1">IF(COUNTIF($P$2:P1392,A407)=1,VLOOKUP(A407,L:M,2), IF(COUNTIF($P$2:P1392,A407)=0,$C$10,""))</f>
        <v/>
      </c>
      <c r="F407" s="31" t="str">
        <f t="shared" ca="1" si="50"/>
        <v/>
      </c>
      <c r="G407" s="32" t="str">
        <f t="shared" ca="1" si="51"/>
        <v/>
      </c>
      <c r="H407" s="77" t="str">
        <f t="shared" ca="1" si="52"/>
        <v/>
      </c>
      <c r="N407" s="163" t="str">
        <f t="shared" si="53"/>
        <v/>
      </c>
      <c r="O407" s="163" t="str">
        <f t="shared" si="54"/>
        <v/>
      </c>
    </row>
    <row r="408" spans="1:15">
      <c r="A408" s="164" t="str">
        <f t="shared" ref="A408:A471" ca="1" si="56">IF(AND(ISBLANK(P397), A407 = $P$1),NOW(),IF(ISBLANK(P397),"",P397))</f>
        <v/>
      </c>
      <c r="B408" s="44" t="str">
        <f ca="1">IF(COUNTIF($P$2:P1393,A408)=1,VLOOKUP(A408,J:K,2), IF(COUNTIF($P$2:P1393,A408)=0,$B$10,""))</f>
        <v/>
      </c>
      <c r="C408" s="31" t="str">
        <f t="shared" ca="1" si="55"/>
        <v/>
      </c>
      <c r="D408" s="32" t="str">
        <f t="shared" ref="D408:D471" ca="1" si="57">IF(ISERROR(B408-2),"",ROUNDUP(A408-$A$14,0)/360*$B$6*$B$5-ROUNDUP(A408-$A$14,0)/360*$B$7*$B$5*$B$14/100)</f>
        <v/>
      </c>
      <c r="E408" s="44" t="str">
        <f ca="1">IF(COUNTIF($P$2:P1393,A408)=1,VLOOKUP(A408,L:M,2), IF(COUNTIF($P$2:P1393,A408)=0,$C$10,""))</f>
        <v/>
      </c>
      <c r="F408" s="31" t="str">
        <f t="shared" ref="F408:F471" ca="1" si="58">IF(ISERROR(B408-2),"",(E408-$E$14)/100*$C$5)</f>
        <v/>
      </c>
      <c r="G408" s="32" t="str">
        <f t="shared" ref="G408:G471" ca="1" si="59">IF(ISERROR(B408-2),"",ROUNDUP(A408-$A$14,0)/360*$C$6*$C$5-ROUNDUP(A408-$A$14,0)/360*$C$7*$C$5*$E$14/100)</f>
        <v/>
      </c>
      <c r="H408" s="77" t="str">
        <f t="shared" ref="H408:H471" ca="1" si="60">IF(ISERROR(B408-2),"",(C408+D408)*$B$9-F408-G408)</f>
        <v/>
      </c>
      <c r="N408" s="163" t="str">
        <f t="shared" si="53"/>
        <v/>
      </c>
      <c r="O408" s="163" t="str">
        <f t="shared" si="54"/>
        <v/>
      </c>
    </row>
    <row r="409" spans="1:15">
      <c r="A409" s="164" t="str">
        <f t="shared" ca="1" si="56"/>
        <v/>
      </c>
      <c r="B409" s="44" t="str">
        <f ca="1">IF(COUNTIF($P$2:P1394,A409)=1,VLOOKUP(A409,J:K,2), IF(COUNTIF($P$2:P1394,A409)=0,$B$10,""))</f>
        <v/>
      </c>
      <c r="C409" s="31" t="str">
        <f t="shared" ca="1" si="55"/>
        <v/>
      </c>
      <c r="D409" s="32" t="str">
        <f t="shared" ca="1" si="57"/>
        <v/>
      </c>
      <c r="E409" s="44" t="str">
        <f ca="1">IF(COUNTIF($P$2:P1394,A409)=1,VLOOKUP(A409,L:M,2), IF(COUNTIF($P$2:P1394,A409)=0,$C$10,""))</f>
        <v/>
      </c>
      <c r="F409" s="31" t="str">
        <f t="shared" ca="1" si="58"/>
        <v/>
      </c>
      <c r="G409" s="32" t="str">
        <f t="shared" ca="1" si="59"/>
        <v/>
      </c>
      <c r="H409" s="77" t="str">
        <f t="shared" ca="1" si="60"/>
        <v/>
      </c>
      <c r="N409" s="163" t="str">
        <f t="shared" si="53"/>
        <v/>
      </c>
      <c r="O409" s="163" t="str">
        <f t="shared" si="54"/>
        <v/>
      </c>
    </row>
    <row r="410" spans="1:15">
      <c r="A410" s="164" t="str">
        <f t="shared" ca="1" si="56"/>
        <v/>
      </c>
      <c r="B410" s="44" t="str">
        <f ca="1">IF(COUNTIF($P$2:P1395,A410)=1,VLOOKUP(A410,J:K,2), IF(COUNTIF($P$2:P1395,A410)=0,$B$10,""))</f>
        <v/>
      </c>
      <c r="C410" s="31" t="str">
        <f t="shared" ca="1" si="55"/>
        <v/>
      </c>
      <c r="D410" s="32" t="str">
        <f t="shared" ca="1" si="57"/>
        <v/>
      </c>
      <c r="E410" s="44" t="str">
        <f ca="1">IF(COUNTIF($P$2:P1395,A410)=1,VLOOKUP(A410,L:M,2), IF(COUNTIF($P$2:P1395,A410)=0,$C$10,""))</f>
        <v/>
      </c>
      <c r="F410" s="31" t="str">
        <f t="shared" ca="1" si="58"/>
        <v/>
      </c>
      <c r="G410" s="32" t="str">
        <f t="shared" ca="1" si="59"/>
        <v/>
      </c>
      <c r="H410" s="77" t="str">
        <f t="shared" ca="1" si="60"/>
        <v/>
      </c>
      <c r="N410" s="163" t="str">
        <f t="shared" si="53"/>
        <v/>
      </c>
      <c r="O410" s="163" t="str">
        <f t="shared" si="54"/>
        <v/>
      </c>
    </row>
    <row r="411" spans="1:15">
      <c r="A411" s="164" t="str">
        <f t="shared" ca="1" si="56"/>
        <v/>
      </c>
      <c r="B411" s="44" t="str">
        <f ca="1">IF(COUNTIF($P$2:P1396,A411)=1,VLOOKUP(A411,J:K,2), IF(COUNTIF($P$2:P1396,A411)=0,$B$10,""))</f>
        <v/>
      </c>
      <c r="C411" s="31" t="str">
        <f t="shared" ca="1" si="55"/>
        <v/>
      </c>
      <c r="D411" s="32" t="str">
        <f t="shared" ca="1" si="57"/>
        <v/>
      </c>
      <c r="E411" s="44" t="str">
        <f ca="1">IF(COUNTIF($P$2:P1396,A411)=1,VLOOKUP(A411,L:M,2), IF(COUNTIF($P$2:P1396,A411)=0,$C$10,""))</f>
        <v/>
      </c>
      <c r="F411" s="31" t="str">
        <f t="shared" ca="1" si="58"/>
        <v/>
      </c>
      <c r="G411" s="32" t="str">
        <f t="shared" ca="1" si="59"/>
        <v/>
      </c>
      <c r="H411" s="77" t="str">
        <f t="shared" ca="1" si="60"/>
        <v/>
      </c>
      <c r="N411" s="163" t="str">
        <f t="shared" si="53"/>
        <v/>
      </c>
      <c r="O411" s="163" t="str">
        <f t="shared" si="54"/>
        <v/>
      </c>
    </row>
    <row r="412" spans="1:15">
      <c r="A412" s="164" t="str">
        <f t="shared" ca="1" si="56"/>
        <v/>
      </c>
      <c r="B412" s="44" t="str">
        <f ca="1">IF(COUNTIF($P$2:P1397,A412)=1,VLOOKUP(A412,J:K,2), IF(COUNTIF($P$2:P1397,A412)=0,$B$10,""))</f>
        <v/>
      </c>
      <c r="C412" s="31" t="str">
        <f t="shared" ca="1" si="55"/>
        <v/>
      </c>
      <c r="D412" s="32" t="str">
        <f t="shared" ca="1" si="57"/>
        <v/>
      </c>
      <c r="E412" s="44" t="str">
        <f ca="1">IF(COUNTIF($P$2:P1397,A412)=1,VLOOKUP(A412,L:M,2), IF(COUNTIF($P$2:P1397,A412)=0,$C$10,""))</f>
        <v/>
      </c>
      <c r="F412" s="31" t="str">
        <f t="shared" ca="1" si="58"/>
        <v/>
      </c>
      <c r="G412" s="32" t="str">
        <f t="shared" ca="1" si="59"/>
        <v/>
      </c>
      <c r="H412" s="77" t="str">
        <f t="shared" ca="1" si="60"/>
        <v/>
      </c>
      <c r="N412" s="163" t="str">
        <f t="shared" si="53"/>
        <v/>
      </c>
      <c r="O412" s="163" t="str">
        <f t="shared" si="54"/>
        <v/>
      </c>
    </row>
    <row r="413" spans="1:15">
      <c r="A413" s="164" t="str">
        <f t="shared" ca="1" si="56"/>
        <v/>
      </c>
      <c r="B413" s="44" t="str">
        <f ca="1">IF(COUNTIF($P$2:P1398,A413)=1,VLOOKUP(A413,J:K,2), IF(COUNTIF($P$2:P1398,A413)=0,$B$10,""))</f>
        <v/>
      </c>
      <c r="C413" s="31" t="str">
        <f t="shared" ca="1" si="55"/>
        <v/>
      </c>
      <c r="D413" s="32" t="str">
        <f t="shared" ca="1" si="57"/>
        <v/>
      </c>
      <c r="E413" s="44" t="str">
        <f ca="1">IF(COUNTIF($P$2:P1398,A413)=1,VLOOKUP(A413,L:M,2), IF(COUNTIF($P$2:P1398,A413)=0,$C$10,""))</f>
        <v/>
      </c>
      <c r="F413" s="31" t="str">
        <f t="shared" ca="1" si="58"/>
        <v/>
      </c>
      <c r="G413" s="32" t="str">
        <f t="shared" ca="1" si="59"/>
        <v/>
      </c>
      <c r="H413" s="77" t="str">
        <f t="shared" ca="1" si="60"/>
        <v/>
      </c>
      <c r="N413" s="163" t="str">
        <f t="shared" si="53"/>
        <v/>
      </c>
      <c r="O413" s="163" t="str">
        <f t="shared" si="54"/>
        <v/>
      </c>
    </row>
    <row r="414" spans="1:15">
      <c r="A414" s="164" t="str">
        <f t="shared" ca="1" si="56"/>
        <v/>
      </c>
      <c r="B414" s="44" t="str">
        <f ca="1">IF(COUNTIF($P$2:P1399,A414)=1,VLOOKUP(A414,J:K,2), IF(COUNTIF($P$2:P1399,A414)=0,$B$10,""))</f>
        <v/>
      </c>
      <c r="C414" s="31" t="str">
        <f t="shared" ca="1" si="55"/>
        <v/>
      </c>
      <c r="D414" s="32" t="str">
        <f t="shared" ca="1" si="57"/>
        <v/>
      </c>
      <c r="E414" s="44" t="str">
        <f ca="1">IF(COUNTIF($P$2:P1399,A414)=1,VLOOKUP(A414,L:M,2), IF(COUNTIF($P$2:P1399,A414)=0,$C$10,""))</f>
        <v/>
      </c>
      <c r="F414" s="31" t="str">
        <f t="shared" ca="1" si="58"/>
        <v/>
      </c>
      <c r="G414" s="32" t="str">
        <f t="shared" ca="1" si="59"/>
        <v/>
      </c>
      <c r="H414" s="77" t="str">
        <f t="shared" ca="1" si="60"/>
        <v/>
      </c>
      <c r="N414" s="163" t="str">
        <f t="shared" si="53"/>
        <v/>
      </c>
      <c r="O414" s="163" t="str">
        <f t="shared" si="54"/>
        <v/>
      </c>
    </row>
    <row r="415" spans="1:15">
      <c r="A415" s="164" t="str">
        <f t="shared" ca="1" si="56"/>
        <v/>
      </c>
      <c r="B415" s="44" t="str">
        <f ca="1">IF(COUNTIF($P$2:P1400,A415)=1,VLOOKUP(A415,J:K,2), IF(COUNTIF($P$2:P1400,A415)=0,$B$10,""))</f>
        <v/>
      </c>
      <c r="C415" s="31" t="str">
        <f t="shared" ca="1" si="55"/>
        <v/>
      </c>
      <c r="D415" s="32" t="str">
        <f t="shared" ca="1" si="57"/>
        <v/>
      </c>
      <c r="E415" s="44" t="str">
        <f ca="1">IF(COUNTIF($P$2:P1400,A415)=1,VLOOKUP(A415,L:M,2), IF(COUNTIF($P$2:P1400,A415)=0,$C$10,""))</f>
        <v/>
      </c>
      <c r="F415" s="31" t="str">
        <f t="shared" ca="1" si="58"/>
        <v/>
      </c>
      <c r="G415" s="32" t="str">
        <f t="shared" ca="1" si="59"/>
        <v/>
      </c>
      <c r="H415" s="77" t="str">
        <f t="shared" ca="1" si="60"/>
        <v/>
      </c>
      <c r="N415" s="163" t="str">
        <f t="shared" si="53"/>
        <v/>
      </c>
      <c r="O415" s="163" t="str">
        <f t="shared" si="54"/>
        <v/>
      </c>
    </row>
    <row r="416" spans="1:15">
      <c r="A416" s="164" t="str">
        <f t="shared" ca="1" si="56"/>
        <v/>
      </c>
      <c r="B416" s="44" t="str">
        <f ca="1">IF(COUNTIF($P$2:P1401,A416)=1,VLOOKUP(A416,J:K,2), IF(COUNTIF($P$2:P1401,A416)=0,$B$10,""))</f>
        <v/>
      </c>
      <c r="C416" s="31" t="str">
        <f t="shared" ca="1" si="55"/>
        <v/>
      </c>
      <c r="D416" s="32" t="str">
        <f t="shared" ca="1" si="57"/>
        <v/>
      </c>
      <c r="E416" s="44" t="str">
        <f ca="1">IF(COUNTIF($P$2:P1401,A416)=1,VLOOKUP(A416,L:M,2), IF(COUNTIF($P$2:P1401,A416)=0,$C$10,""))</f>
        <v/>
      </c>
      <c r="F416" s="31" t="str">
        <f t="shared" ca="1" si="58"/>
        <v/>
      </c>
      <c r="G416" s="32" t="str">
        <f t="shared" ca="1" si="59"/>
        <v/>
      </c>
      <c r="H416" s="77" t="str">
        <f t="shared" ca="1" si="60"/>
        <v/>
      </c>
      <c r="N416" s="163" t="str">
        <f t="shared" si="53"/>
        <v/>
      </c>
      <c r="O416" s="163" t="str">
        <f t="shared" si="54"/>
        <v/>
      </c>
    </row>
    <row r="417" spans="1:15">
      <c r="A417" s="164" t="str">
        <f t="shared" ca="1" si="56"/>
        <v/>
      </c>
      <c r="B417" s="44" t="str">
        <f ca="1">IF(COUNTIF($P$2:P1402,A417)=1,VLOOKUP(A417,J:K,2), IF(COUNTIF($P$2:P1402,A417)=0,$B$10,""))</f>
        <v/>
      </c>
      <c r="C417" s="31" t="str">
        <f t="shared" ca="1" si="55"/>
        <v/>
      </c>
      <c r="D417" s="32" t="str">
        <f t="shared" ca="1" si="57"/>
        <v/>
      </c>
      <c r="E417" s="44" t="str">
        <f ca="1">IF(COUNTIF($P$2:P1402,A417)=1,VLOOKUP(A417,L:M,2), IF(COUNTIF($P$2:P1402,A417)=0,$C$10,""))</f>
        <v/>
      </c>
      <c r="F417" s="31" t="str">
        <f t="shared" ca="1" si="58"/>
        <v/>
      </c>
      <c r="G417" s="32" t="str">
        <f t="shared" ca="1" si="59"/>
        <v/>
      </c>
      <c r="H417" s="77" t="str">
        <f t="shared" ca="1" si="60"/>
        <v/>
      </c>
      <c r="N417" s="163" t="str">
        <f t="shared" si="53"/>
        <v/>
      </c>
      <c r="O417" s="163" t="str">
        <f t="shared" si="54"/>
        <v/>
      </c>
    </row>
    <row r="418" spans="1:15">
      <c r="A418" s="164" t="str">
        <f t="shared" ca="1" si="56"/>
        <v/>
      </c>
      <c r="B418" s="44" t="str">
        <f ca="1">IF(COUNTIF($P$2:P1403,A418)=1,VLOOKUP(A418,J:K,2), IF(COUNTIF($P$2:P1403,A418)=0,$B$10,""))</f>
        <v/>
      </c>
      <c r="C418" s="31" t="str">
        <f t="shared" ca="1" si="55"/>
        <v/>
      </c>
      <c r="D418" s="32" t="str">
        <f t="shared" ca="1" si="57"/>
        <v/>
      </c>
      <c r="E418" s="44" t="str">
        <f ca="1">IF(COUNTIF($P$2:P1403,A418)=1,VLOOKUP(A418,L:M,2), IF(COUNTIF($P$2:P1403,A418)=0,$C$10,""))</f>
        <v/>
      </c>
      <c r="F418" s="31" t="str">
        <f t="shared" ca="1" si="58"/>
        <v/>
      </c>
      <c r="G418" s="32" t="str">
        <f t="shared" ca="1" si="59"/>
        <v/>
      </c>
      <c r="H418" s="77" t="str">
        <f t="shared" ca="1" si="60"/>
        <v/>
      </c>
      <c r="N418" s="163" t="str">
        <f t="shared" si="53"/>
        <v/>
      </c>
      <c r="O418" s="163" t="str">
        <f t="shared" si="54"/>
        <v/>
      </c>
    </row>
    <row r="419" spans="1:15">
      <c r="A419" s="164" t="str">
        <f t="shared" ca="1" si="56"/>
        <v/>
      </c>
      <c r="B419" s="44" t="str">
        <f ca="1">IF(COUNTIF($P$2:P1404,A419)=1,VLOOKUP(A419,J:K,2), IF(COUNTIF($P$2:P1404,A419)=0,$B$10,""))</f>
        <v/>
      </c>
      <c r="C419" s="31" t="str">
        <f t="shared" ca="1" si="55"/>
        <v/>
      </c>
      <c r="D419" s="32" t="str">
        <f t="shared" ca="1" si="57"/>
        <v/>
      </c>
      <c r="E419" s="44" t="str">
        <f ca="1">IF(COUNTIF($P$2:P1404,A419)=1,VLOOKUP(A419,L:M,2), IF(COUNTIF($P$2:P1404,A419)=0,$C$10,""))</f>
        <v/>
      </c>
      <c r="F419" s="31" t="str">
        <f t="shared" ca="1" si="58"/>
        <v/>
      </c>
      <c r="G419" s="32" t="str">
        <f t="shared" ca="1" si="59"/>
        <v/>
      </c>
      <c r="H419" s="77" t="str">
        <f t="shared" ca="1" si="60"/>
        <v/>
      </c>
      <c r="N419" s="163" t="str">
        <f t="shared" si="53"/>
        <v/>
      </c>
      <c r="O419" s="163" t="str">
        <f t="shared" si="54"/>
        <v/>
      </c>
    </row>
    <row r="420" spans="1:15">
      <c r="A420" s="164" t="str">
        <f t="shared" ca="1" si="56"/>
        <v/>
      </c>
      <c r="B420" s="44" t="str">
        <f ca="1">IF(COUNTIF($P$2:P1405,A420)=1,VLOOKUP(A420,J:K,2), IF(COUNTIF($P$2:P1405,A420)=0,$B$10,""))</f>
        <v/>
      </c>
      <c r="C420" s="31" t="str">
        <f t="shared" ca="1" si="55"/>
        <v/>
      </c>
      <c r="D420" s="32" t="str">
        <f t="shared" ca="1" si="57"/>
        <v/>
      </c>
      <c r="E420" s="44" t="str">
        <f ca="1">IF(COUNTIF($P$2:P1405,A420)=1,VLOOKUP(A420,L:M,2), IF(COUNTIF($P$2:P1405,A420)=0,$C$10,""))</f>
        <v/>
      </c>
      <c r="F420" s="31" t="str">
        <f t="shared" ca="1" si="58"/>
        <v/>
      </c>
      <c r="G420" s="32" t="str">
        <f t="shared" ca="1" si="59"/>
        <v/>
      </c>
      <c r="H420" s="77" t="str">
        <f t="shared" ca="1" si="60"/>
        <v/>
      </c>
      <c r="N420" s="163" t="str">
        <f t="shared" si="53"/>
        <v/>
      </c>
      <c r="O420" s="163" t="str">
        <f t="shared" si="54"/>
        <v/>
      </c>
    </row>
    <row r="421" spans="1:15">
      <c r="A421" s="164" t="str">
        <f t="shared" ca="1" si="56"/>
        <v/>
      </c>
      <c r="B421" s="44" t="str">
        <f ca="1">IF(COUNTIF($P$2:P1406,A421)=1,VLOOKUP(A421,J:K,2), IF(COUNTIF($P$2:P1406,A421)=0,$B$10,""))</f>
        <v/>
      </c>
      <c r="C421" s="31" t="str">
        <f t="shared" ca="1" si="55"/>
        <v/>
      </c>
      <c r="D421" s="32" t="str">
        <f t="shared" ca="1" si="57"/>
        <v/>
      </c>
      <c r="E421" s="44" t="str">
        <f ca="1">IF(COUNTIF($P$2:P1406,A421)=1,VLOOKUP(A421,L:M,2), IF(COUNTIF($P$2:P1406,A421)=0,$C$10,""))</f>
        <v/>
      </c>
      <c r="F421" s="31" t="str">
        <f t="shared" ca="1" si="58"/>
        <v/>
      </c>
      <c r="G421" s="32" t="str">
        <f t="shared" ca="1" si="59"/>
        <v/>
      </c>
      <c r="H421" s="77" t="str">
        <f t="shared" ca="1" si="60"/>
        <v/>
      </c>
      <c r="N421" s="163" t="str">
        <f t="shared" si="53"/>
        <v/>
      </c>
      <c r="O421" s="163" t="str">
        <f t="shared" si="54"/>
        <v/>
      </c>
    </row>
    <row r="422" spans="1:15">
      <c r="A422" s="164" t="str">
        <f t="shared" ca="1" si="56"/>
        <v/>
      </c>
      <c r="B422" s="44" t="str">
        <f ca="1">IF(COUNTIF($P$2:P1407,A422)=1,VLOOKUP(A422,J:K,2), IF(COUNTIF($P$2:P1407,A422)=0,$B$10,""))</f>
        <v/>
      </c>
      <c r="C422" s="31" t="str">
        <f t="shared" ca="1" si="55"/>
        <v/>
      </c>
      <c r="D422" s="32" t="str">
        <f t="shared" ca="1" si="57"/>
        <v/>
      </c>
      <c r="E422" s="44" t="str">
        <f ca="1">IF(COUNTIF($P$2:P1407,A422)=1,VLOOKUP(A422,L:M,2), IF(COUNTIF($P$2:P1407,A422)=0,$C$10,""))</f>
        <v/>
      </c>
      <c r="F422" s="31" t="str">
        <f t="shared" ca="1" si="58"/>
        <v/>
      </c>
      <c r="G422" s="32" t="str">
        <f t="shared" ca="1" si="59"/>
        <v/>
      </c>
      <c r="H422" s="77" t="str">
        <f t="shared" ca="1" si="60"/>
        <v/>
      </c>
      <c r="N422" s="163" t="str">
        <f t="shared" si="53"/>
        <v/>
      </c>
      <c r="O422" s="163" t="str">
        <f t="shared" si="54"/>
        <v/>
      </c>
    </row>
    <row r="423" spans="1:15">
      <c r="A423" s="164" t="str">
        <f t="shared" ca="1" si="56"/>
        <v/>
      </c>
      <c r="B423" s="44" t="str">
        <f ca="1">IF(COUNTIF($P$2:P1408,A423)=1,VLOOKUP(A423,J:K,2), IF(COUNTIF($P$2:P1408,A423)=0,$B$10,""))</f>
        <v/>
      </c>
      <c r="C423" s="31" t="str">
        <f t="shared" ca="1" si="55"/>
        <v/>
      </c>
      <c r="D423" s="32" t="str">
        <f t="shared" ca="1" si="57"/>
        <v/>
      </c>
      <c r="E423" s="44" t="str">
        <f ca="1">IF(COUNTIF($P$2:P1408,A423)=1,VLOOKUP(A423,L:M,2), IF(COUNTIF($P$2:P1408,A423)=0,$C$10,""))</f>
        <v/>
      </c>
      <c r="F423" s="31" t="str">
        <f t="shared" ca="1" si="58"/>
        <v/>
      </c>
      <c r="G423" s="32" t="str">
        <f t="shared" ca="1" si="59"/>
        <v/>
      </c>
      <c r="H423" s="77" t="str">
        <f t="shared" ca="1" si="60"/>
        <v/>
      </c>
      <c r="N423" s="163" t="str">
        <f t="shared" si="53"/>
        <v/>
      </c>
      <c r="O423" s="163" t="str">
        <f t="shared" si="54"/>
        <v/>
      </c>
    </row>
    <row r="424" spans="1:15">
      <c r="A424" s="164" t="str">
        <f t="shared" ca="1" si="56"/>
        <v/>
      </c>
      <c r="B424" s="44" t="str">
        <f ca="1">IF(COUNTIF($P$2:P1409,A424)=1,VLOOKUP(A424,J:K,2), IF(COUNTIF($P$2:P1409,A424)=0,$B$10,""))</f>
        <v/>
      </c>
      <c r="C424" s="31" t="str">
        <f t="shared" ca="1" si="55"/>
        <v/>
      </c>
      <c r="D424" s="32" t="str">
        <f t="shared" ca="1" si="57"/>
        <v/>
      </c>
      <c r="E424" s="44" t="str">
        <f ca="1">IF(COUNTIF($P$2:P1409,A424)=1,VLOOKUP(A424,L:M,2), IF(COUNTIF($P$2:P1409,A424)=0,$C$10,""))</f>
        <v/>
      </c>
      <c r="F424" s="31" t="str">
        <f t="shared" ca="1" si="58"/>
        <v/>
      </c>
      <c r="G424" s="32" t="str">
        <f t="shared" ca="1" si="59"/>
        <v/>
      </c>
      <c r="H424" s="77" t="str">
        <f t="shared" ca="1" si="60"/>
        <v/>
      </c>
      <c r="N424" s="163" t="str">
        <f t="shared" si="53"/>
        <v/>
      </c>
      <c r="O424" s="163" t="str">
        <f t="shared" si="54"/>
        <v/>
      </c>
    </row>
    <row r="425" spans="1:15">
      <c r="A425" s="164" t="str">
        <f t="shared" ca="1" si="56"/>
        <v/>
      </c>
      <c r="B425" s="44" t="str">
        <f ca="1">IF(COUNTIF($P$2:P1410,A425)=1,VLOOKUP(A425,J:K,2), IF(COUNTIF($P$2:P1410,A425)=0,$B$10,""))</f>
        <v/>
      </c>
      <c r="C425" s="31" t="str">
        <f t="shared" ca="1" si="55"/>
        <v/>
      </c>
      <c r="D425" s="32" t="str">
        <f t="shared" ca="1" si="57"/>
        <v/>
      </c>
      <c r="E425" s="44" t="str">
        <f ca="1">IF(COUNTIF($P$2:P1410,A425)=1,VLOOKUP(A425,L:M,2), IF(COUNTIF($P$2:P1410,A425)=0,$C$10,""))</f>
        <v/>
      </c>
      <c r="F425" s="31" t="str">
        <f t="shared" ca="1" si="58"/>
        <v/>
      </c>
      <c r="G425" s="32" t="str">
        <f t="shared" ca="1" si="59"/>
        <v/>
      </c>
      <c r="H425" s="77" t="str">
        <f t="shared" ca="1" si="60"/>
        <v/>
      </c>
      <c r="N425" s="163" t="str">
        <f t="shared" si="53"/>
        <v/>
      </c>
      <c r="O425" s="163" t="str">
        <f t="shared" si="54"/>
        <v/>
      </c>
    </row>
    <row r="426" spans="1:15">
      <c r="A426" s="164" t="str">
        <f t="shared" ca="1" si="56"/>
        <v/>
      </c>
      <c r="B426" s="44" t="str">
        <f ca="1">IF(COUNTIF($P$2:P1411,A426)=1,VLOOKUP(A426,J:K,2), IF(COUNTIF($P$2:P1411,A426)=0,$B$10,""))</f>
        <v/>
      </c>
      <c r="C426" s="31" t="str">
        <f t="shared" ca="1" si="55"/>
        <v/>
      </c>
      <c r="D426" s="32" t="str">
        <f t="shared" ca="1" si="57"/>
        <v/>
      </c>
      <c r="E426" s="44" t="str">
        <f ca="1">IF(COUNTIF($P$2:P1411,A426)=1,VLOOKUP(A426,L:M,2), IF(COUNTIF($P$2:P1411,A426)=0,$C$10,""))</f>
        <v/>
      </c>
      <c r="F426" s="31" t="str">
        <f t="shared" ca="1" si="58"/>
        <v/>
      </c>
      <c r="G426" s="32" t="str">
        <f t="shared" ca="1" si="59"/>
        <v/>
      </c>
      <c r="H426" s="77" t="str">
        <f t="shared" ca="1" si="60"/>
        <v/>
      </c>
      <c r="N426" s="163" t="str">
        <f t="shared" si="53"/>
        <v/>
      </c>
      <c r="O426" s="163" t="str">
        <f t="shared" si="54"/>
        <v/>
      </c>
    </row>
    <row r="427" spans="1:15">
      <c r="A427" s="164" t="str">
        <f t="shared" ca="1" si="56"/>
        <v/>
      </c>
      <c r="B427" s="44" t="str">
        <f ca="1">IF(COUNTIF($P$2:P1412,A427)=1,VLOOKUP(A427,J:K,2), IF(COUNTIF($P$2:P1412,A427)=0,$B$10,""))</f>
        <v/>
      </c>
      <c r="C427" s="31" t="str">
        <f t="shared" ca="1" si="55"/>
        <v/>
      </c>
      <c r="D427" s="32" t="str">
        <f t="shared" ca="1" si="57"/>
        <v/>
      </c>
      <c r="E427" s="44" t="str">
        <f ca="1">IF(COUNTIF($P$2:P1412,A427)=1,VLOOKUP(A427,L:M,2), IF(COUNTIF($P$2:P1412,A427)=0,$C$10,""))</f>
        <v/>
      </c>
      <c r="F427" s="31" t="str">
        <f t="shared" ca="1" si="58"/>
        <v/>
      </c>
      <c r="G427" s="32" t="str">
        <f t="shared" ca="1" si="59"/>
        <v/>
      </c>
      <c r="H427" s="77" t="str">
        <f t="shared" ca="1" si="60"/>
        <v/>
      </c>
      <c r="N427" s="163" t="str">
        <f t="shared" si="53"/>
        <v/>
      </c>
      <c r="O427" s="163" t="str">
        <f t="shared" si="54"/>
        <v/>
      </c>
    </row>
    <row r="428" spans="1:15">
      <c r="A428" s="164" t="str">
        <f t="shared" ca="1" si="56"/>
        <v/>
      </c>
      <c r="B428" s="44" t="str">
        <f ca="1">IF(COUNTIF($P$2:P1413,A428)=1,VLOOKUP(A428,J:K,2), IF(COUNTIF($P$2:P1413,A428)=0,$B$10,""))</f>
        <v/>
      </c>
      <c r="C428" s="31" t="str">
        <f t="shared" ca="1" si="55"/>
        <v/>
      </c>
      <c r="D428" s="32" t="str">
        <f t="shared" ca="1" si="57"/>
        <v/>
      </c>
      <c r="E428" s="44" t="str">
        <f ca="1">IF(COUNTIF($P$2:P1413,A428)=1,VLOOKUP(A428,L:M,2), IF(COUNTIF($P$2:P1413,A428)=0,$C$10,""))</f>
        <v/>
      </c>
      <c r="F428" s="31" t="str">
        <f t="shared" ca="1" si="58"/>
        <v/>
      </c>
      <c r="G428" s="32" t="str">
        <f t="shared" ca="1" si="59"/>
        <v/>
      </c>
      <c r="H428" s="77" t="str">
        <f t="shared" ca="1" si="60"/>
        <v/>
      </c>
      <c r="N428" s="163" t="str">
        <f t="shared" si="53"/>
        <v/>
      </c>
      <c r="O428" s="163" t="str">
        <f t="shared" si="54"/>
        <v/>
      </c>
    </row>
    <row r="429" spans="1:15">
      <c r="A429" s="164" t="str">
        <f t="shared" ca="1" si="56"/>
        <v/>
      </c>
      <c r="B429" s="44" t="str">
        <f ca="1">IF(COUNTIF($P$2:P1414,A429)=1,VLOOKUP(A429,J:K,2), IF(COUNTIF($P$2:P1414,A429)=0,$B$10,""))</f>
        <v/>
      </c>
      <c r="C429" s="31" t="str">
        <f t="shared" ca="1" si="55"/>
        <v/>
      </c>
      <c r="D429" s="32" t="str">
        <f t="shared" ca="1" si="57"/>
        <v/>
      </c>
      <c r="E429" s="44" t="str">
        <f ca="1">IF(COUNTIF($P$2:P1414,A429)=1,VLOOKUP(A429,L:M,2), IF(COUNTIF($P$2:P1414,A429)=0,$C$10,""))</f>
        <v/>
      </c>
      <c r="F429" s="31" t="str">
        <f t="shared" ca="1" si="58"/>
        <v/>
      </c>
      <c r="G429" s="32" t="str">
        <f t="shared" ca="1" si="59"/>
        <v/>
      </c>
      <c r="H429" s="77" t="str">
        <f t="shared" ca="1" si="60"/>
        <v/>
      </c>
      <c r="N429" s="163" t="str">
        <f t="shared" si="53"/>
        <v/>
      </c>
      <c r="O429" s="163" t="str">
        <f t="shared" si="54"/>
        <v/>
      </c>
    </row>
    <row r="430" spans="1:15">
      <c r="A430" s="164" t="str">
        <f t="shared" ca="1" si="56"/>
        <v/>
      </c>
      <c r="B430" s="44" t="str">
        <f ca="1">IF(COUNTIF($P$2:P1415,A430)=1,VLOOKUP(A430,J:K,2), IF(COUNTIF($P$2:P1415,A430)=0,$B$10,""))</f>
        <v/>
      </c>
      <c r="C430" s="31" t="str">
        <f t="shared" ca="1" si="55"/>
        <v/>
      </c>
      <c r="D430" s="32" t="str">
        <f t="shared" ca="1" si="57"/>
        <v/>
      </c>
      <c r="E430" s="44" t="str">
        <f ca="1">IF(COUNTIF($P$2:P1415,A430)=1,VLOOKUP(A430,L:M,2), IF(COUNTIF($P$2:P1415,A430)=0,$C$10,""))</f>
        <v/>
      </c>
      <c r="F430" s="31" t="str">
        <f t="shared" ca="1" si="58"/>
        <v/>
      </c>
      <c r="G430" s="32" t="str">
        <f t="shared" ca="1" si="59"/>
        <v/>
      </c>
      <c r="H430" s="77" t="str">
        <f t="shared" ca="1" si="60"/>
        <v/>
      </c>
      <c r="N430" s="163" t="str">
        <f t="shared" si="53"/>
        <v/>
      </c>
      <c r="O430" s="163" t="str">
        <f t="shared" si="54"/>
        <v/>
      </c>
    </row>
    <row r="431" spans="1:15">
      <c r="A431" s="164" t="str">
        <f t="shared" ca="1" si="56"/>
        <v/>
      </c>
      <c r="B431" s="44" t="str">
        <f ca="1">IF(COUNTIF($P$2:P1416,A431)=1,VLOOKUP(A431,J:K,2), IF(COUNTIF($P$2:P1416,A431)=0,$B$10,""))</f>
        <v/>
      </c>
      <c r="C431" s="31" t="str">
        <f t="shared" ca="1" si="55"/>
        <v/>
      </c>
      <c r="D431" s="32" t="str">
        <f t="shared" ca="1" si="57"/>
        <v/>
      </c>
      <c r="E431" s="44" t="str">
        <f ca="1">IF(COUNTIF($P$2:P1416,A431)=1,VLOOKUP(A431,L:M,2), IF(COUNTIF($P$2:P1416,A431)=0,$C$10,""))</f>
        <v/>
      </c>
      <c r="F431" s="31" t="str">
        <f t="shared" ca="1" si="58"/>
        <v/>
      </c>
      <c r="G431" s="32" t="str">
        <f t="shared" ca="1" si="59"/>
        <v/>
      </c>
      <c r="H431" s="77" t="str">
        <f t="shared" ca="1" si="60"/>
        <v/>
      </c>
      <c r="N431" s="163" t="str">
        <f t="shared" si="53"/>
        <v/>
      </c>
      <c r="O431" s="163" t="str">
        <f t="shared" si="54"/>
        <v/>
      </c>
    </row>
    <row r="432" spans="1:15">
      <c r="A432" s="164" t="str">
        <f t="shared" ca="1" si="56"/>
        <v/>
      </c>
      <c r="B432" s="44" t="str">
        <f ca="1">IF(COUNTIF($P$2:P1417,A432)=1,VLOOKUP(A432,J:K,2), IF(COUNTIF($P$2:P1417,A432)=0,$B$10,""))</f>
        <v/>
      </c>
      <c r="C432" s="31" t="str">
        <f t="shared" ca="1" si="55"/>
        <v/>
      </c>
      <c r="D432" s="32" t="str">
        <f t="shared" ca="1" si="57"/>
        <v/>
      </c>
      <c r="E432" s="44" t="str">
        <f ca="1">IF(COUNTIF($P$2:P1417,A432)=1,VLOOKUP(A432,L:M,2), IF(COUNTIF($P$2:P1417,A432)=0,$C$10,""))</f>
        <v/>
      </c>
      <c r="F432" s="31" t="str">
        <f t="shared" ca="1" si="58"/>
        <v/>
      </c>
      <c r="G432" s="32" t="str">
        <f t="shared" ca="1" si="59"/>
        <v/>
      </c>
      <c r="H432" s="77" t="str">
        <f t="shared" ca="1" si="60"/>
        <v/>
      </c>
      <c r="N432" s="163" t="str">
        <f t="shared" si="53"/>
        <v/>
      </c>
      <c r="O432" s="163" t="str">
        <f t="shared" si="54"/>
        <v/>
      </c>
    </row>
    <row r="433" spans="1:15">
      <c r="A433" s="164" t="str">
        <f t="shared" ca="1" si="56"/>
        <v/>
      </c>
      <c r="B433" s="44" t="str">
        <f ca="1">IF(COUNTIF($P$2:P1418,A433)=1,VLOOKUP(A433,J:K,2), IF(COUNTIF($P$2:P1418,A433)=0,$B$10,""))</f>
        <v/>
      </c>
      <c r="C433" s="31" t="str">
        <f t="shared" ca="1" si="55"/>
        <v/>
      </c>
      <c r="D433" s="32" t="str">
        <f t="shared" ca="1" si="57"/>
        <v/>
      </c>
      <c r="E433" s="44" t="str">
        <f ca="1">IF(COUNTIF($P$2:P1418,A433)=1,VLOOKUP(A433,L:M,2), IF(COUNTIF($P$2:P1418,A433)=0,$C$10,""))</f>
        <v/>
      </c>
      <c r="F433" s="31" t="str">
        <f t="shared" ca="1" si="58"/>
        <v/>
      </c>
      <c r="G433" s="32" t="str">
        <f t="shared" ca="1" si="59"/>
        <v/>
      </c>
      <c r="H433" s="77" t="str">
        <f t="shared" ca="1" si="60"/>
        <v/>
      </c>
      <c r="N433" s="163" t="str">
        <f t="shared" si="53"/>
        <v/>
      </c>
      <c r="O433" s="163" t="str">
        <f t="shared" si="54"/>
        <v/>
      </c>
    </row>
    <row r="434" spans="1:15">
      <c r="A434" s="164" t="str">
        <f t="shared" ca="1" si="56"/>
        <v/>
      </c>
      <c r="B434" s="44" t="str">
        <f ca="1">IF(COUNTIF($P$2:P1419,A434)=1,VLOOKUP(A434,J:K,2), IF(COUNTIF($P$2:P1419,A434)=0,$B$10,""))</f>
        <v/>
      </c>
      <c r="C434" s="31" t="str">
        <f t="shared" ca="1" si="55"/>
        <v/>
      </c>
      <c r="D434" s="32" t="str">
        <f t="shared" ca="1" si="57"/>
        <v/>
      </c>
      <c r="E434" s="44" t="str">
        <f ca="1">IF(COUNTIF($P$2:P1419,A434)=1,VLOOKUP(A434,L:M,2), IF(COUNTIF($P$2:P1419,A434)=0,$C$10,""))</f>
        <v/>
      </c>
      <c r="F434" s="31" t="str">
        <f t="shared" ca="1" si="58"/>
        <v/>
      </c>
      <c r="G434" s="32" t="str">
        <f t="shared" ca="1" si="59"/>
        <v/>
      </c>
      <c r="H434" s="77" t="str">
        <f t="shared" ca="1" si="60"/>
        <v/>
      </c>
      <c r="N434" s="163" t="str">
        <f t="shared" si="53"/>
        <v/>
      </c>
      <c r="O434" s="163" t="str">
        <f t="shared" si="54"/>
        <v/>
      </c>
    </row>
    <row r="435" spans="1:15">
      <c r="A435" s="164" t="str">
        <f t="shared" ca="1" si="56"/>
        <v/>
      </c>
      <c r="B435" s="44" t="str">
        <f ca="1">IF(COUNTIF($P$2:P1420,A435)=1,VLOOKUP(A435,J:K,2), IF(COUNTIF($P$2:P1420,A435)=0,$B$10,""))</f>
        <v/>
      </c>
      <c r="C435" s="31" t="str">
        <f t="shared" ca="1" si="55"/>
        <v/>
      </c>
      <c r="D435" s="32" t="str">
        <f t="shared" ca="1" si="57"/>
        <v/>
      </c>
      <c r="E435" s="44" t="str">
        <f ca="1">IF(COUNTIF($P$2:P1420,A435)=1,VLOOKUP(A435,L:M,2), IF(COUNTIF($P$2:P1420,A435)=0,$C$10,""))</f>
        <v/>
      </c>
      <c r="F435" s="31" t="str">
        <f t="shared" ca="1" si="58"/>
        <v/>
      </c>
      <c r="G435" s="32" t="str">
        <f t="shared" ca="1" si="59"/>
        <v/>
      </c>
      <c r="H435" s="77" t="str">
        <f t="shared" ca="1" si="60"/>
        <v/>
      </c>
      <c r="O435" s="163" t="str">
        <f t="shared" si="54"/>
        <v/>
      </c>
    </row>
    <row r="436" spans="1:15">
      <c r="A436" s="164" t="str">
        <f t="shared" ca="1" si="56"/>
        <v/>
      </c>
      <c r="B436" s="44" t="str">
        <f ca="1">IF(COUNTIF($P$2:P1421,A436)=1,VLOOKUP(A436,J:K,2), IF(COUNTIF($P$2:P1421,A436)=0,$B$10,""))</f>
        <v/>
      </c>
      <c r="C436" s="31" t="str">
        <f t="shared" ca="1" si="55"/>
        <v/>
      </c>
      <c r="D436" s="32" t="str">
        <f t="shared" ca="1" si="57"/>
        <v/>
      </c>
      <c r="E436" s="44" t="str">
        <f ca="1">IF(COUNTIF($P$2:P1421,A436)=1,VLOOKUP(A436,L:M,2), IF(COUNTIF($P$2:P1421,A436)=0,$C$10,""))</f>
        <v/>
      </c>
      <c r="F436" s="31" t="str">
        <f t="shared" ca="1" si="58"/>
        <v/>
      </c>
      <c r="G436" s="32" t="str">
        <f t="shared" ca="1" si="59"/>
        <v/>
      </c>
      <c r="H436" s="77" t="str">
        <f t="shared" ca="1" si="60"/>
        <v/>
      </c>
      <c r="O436" s="163" t="str">
        <f t="shared" si="54"/>
        <v/>
      </c>
    </row>
    <row r="437" spans="1:15">
      <c r="A437" s="164" t="str">
        <f t="shared" ca="1" si="56"/>
        <v/>
      </c>
      <c r="B437" s="44" t="str">
        <f ca="1">IF(COUNTIF($P$2:P1422,A437)=1,VLOOKUP(A437,J:K,2), IF(COUNTIF($P$2:P1422,A437)=0,$B$10,""))</f>
        <v/>
      </c>
      <c r="C437" s="31" t="str">
        <f t="shared" ca="1" si="55"/>
        <v/>
      </c>
      <c r="D437" s="32" t="str">
        <f t="shared" ca="1" si="57"/>
        <v/>
      </c>
      <c r="E437" s="44" t="str">
        <f ca="1">IF(COUNTIF($P$2:P1422,A437)=1,VLOOKUP(A437,L:M,2), IF(COUNTIF($P$2:P1422,A437)=0,$C$10,""))</f>
        <v/>
      </c>
      <c r="F437" s="31" t="str">
        <f t="shared" ca="1" si="58"/>
        <v/>
      </c>
      <c r="G437" s="32" t="str">
        <f t="shared" ca="1" si="59"/>
        <v/>
      </c>
      <c r="H437" s="77" t="str">
        <f t="shared" ca="1" si="60"/>
        <v/>
      </c>
      <c r="O437" s="163" t="str">
        <f t="shared" si="54"/>
        <v/>
      </c>
    </row>
    <row r="438" spans="1:15">
      <c r="A438" s="164" t="str">
        <f t="shared" ca="1" si="56"/>
        <v/>
      </c>
      <c r="B438" s="44" t="str">
        <f ca="1">IF(COUNTIF($P$2:P1423,A438)=1,VLOOKUP(A438,J:K,2), IF(COUNTIF($P$2:P1423,A438)=0,$B$10,""))</f>
        <v/>
      </c>
      <c r="C438" s="31" t="str">
        <f t="shared" ca="1" si="55"/>
        <v/>
      </c>
      <c r="D438" s="32" t="str">
        <f t="shared" ca="1" si="57"/>
        <v/>
      </c>
      <c r="E438" s="44" t="str">
        <f ca="1">IF(COUNTIF($P$2:P1423,A438)=1,VLOOKUP(A438,L:M,2), IF(COUNTIF($P$2:P1423,A438)=0,$C$10,""))</f>
        <v/>
      </c>
      <c r="F438" s="31" t="str">
        <f t="shared" ca="1" si="58"/>
        <v/>
      </c>
      <c r="G438" s="32" t="str">
        <f t="shared" ca="1" si="59"/>
        <v/>
      </c>
      <c r="H438" s="77" t="str">
        <f t="shared" ca="1" si="60"/>
        <v/>
      </c>
      <c r="O438" s="163" t="str">
        <f t="shared" si="54"/>
        <v/>
      </c>
    </row>
    <row r="439" spans="1:15">
      <c r="A439" s="164" t="str">
        <f t="shared" ca="1" si="56"/>
        <v/>
      </c>
      <c r="B439" s="44" t="str">
        <f ca="1">IF(COUNTIF($P$2:P1424,A439)=1,VLOOKUP(A439,J:K,2), IF(COUNTIF($P$2:P1424,A439)=0,$B$10,""))</f>
        <v/>
      </c>
      <c r="C439" s="31" t="str">
        <f t="shared" ca="1" si="55"/>
        <v/>
      </c>
      <c r="D439" s="32" t="str">
        <f t="shared" ca="1" si="57"/>
        <v/>
      </c>
      <c r="E439" s="44" t="str">
        <f ca="1">IF(COUNTIF($P$2:P1424,A439)=1,VLOOKUP(A439,L:M,2), IF(COUNTIF($P$2:P1424,A439)=0,$C$10,""))</f>
        <v/>
      </c>
      <c r="F439" s="31" t="str">
        <f t="shared" ca="1" si="58"/>
        <v/>
      </c>
      <c r="G439" s="32" t="str">
        <f t="shared" ca="1" si="59"/>
        <v/>
      </c>
      <c r="H439" s="77" t="str">
        <f t="shared" ca="1" si="60"/>
        <v/>
      </c>
      <c r="O439" s="163" t="str">
        <f t="shared" si="54"/>
        <v/>
      </c>
    </row>
    <row r="440" spans="1:15">
      <c r="A440" s="164" t="str">
        <f t="shared" ca="1" si="56"/>
        <v/>
      </c>
      <c r="B440" s="44" t="str">
        <f ca="1">IF(COUNTIF($P$2:P1425,A440)=1,VLOOKUP(A440,J:K,2), IF(COUNTIF($P$2:P1425,A440)=0,$B$10,""))</f>
        <v/>
      </c>
      <c r="C440" s="31" t="str">
        <f t="shared" ca="1" si="55"/>
        <v/>
      </c>
      <c r="D440" s="32" t="str">
        <f t="shared" ca="1" si="57"/>
        <v/>
      </c>
      <c r="E440" s="44" t="str">
        <f ca="1">IF(COUNTIF($P$2:P1425,A440)=1,VLOOKUP(A440,L:M,2), IF(COUNTIF($P$2:P1425,A440)=0,$C$10,""))</f>
        <v/>
      </c>
      <c r="F440" s="31" t="str">
        <f t="shared" ca="1" si="58"/>
        <v/>
      </c>
      <c r="G440" s="32" t="str">
        <f t="shared" ca="1" si="59"/>
        <v/>
      </c>
      <c r="H440" s="77" t="str">
        <f t="shared" ca="1" si="60"/>
        <v/>
      </c>
      <c r="O440" s="163" t="str">
        <f t="shared" si="54"/>
        <v/>
      </c>
    </row>
    <row r="441" spans="1:15">
      <c r="A441" s="164" t="str">
        <f t="shared" ca="1" si="56"/>
        <v/>
      </c>
      <c r="B441" s="44" t="str">
        <f ca="1">IF(COUNTIF($P$2:P1426,A441)=1,VLOOKUP(A441,J:K,2), IF(COUNTIF($P$2:P1426,A441)=0,$B$10,""))</f>
        <v/>
      </c>
      <c r="C441" s="31" t="str">
        <f t="shared" ca="1" si="55"/>
        <v/>
      </c>
      <c r="D441" s="32" t="str">
        <f t="shared" ca="1" si="57"/>
        <v/>
      </c>
      <c r="E441" s="44" t="str">
        <f ca="1">IF(COUNTIF($P$2:P1426,A441)=1,VLOOKUP(A441,L:M,2), IF(COUNTIF($P$2:P1426,A441)=0,$C$10,""))</f>
        <v/>
      </c>
      <c r="F441" s="31" t="str">
        <f t="shared" ca="1" si="58"/>
        <v/>
      </c>
      <c r="G441" s="32" t="str">
        <f t="shared" ca="1" si="59"/>
        <v/>
      </c>
      <c r="H441" s="77" t="str">
        <f t="shared" ca="1" si="60"/>
        <v/>
      </c>
      <c r="O441" s="163" t="str">
        <f t="shared" si="54"/>
        <v/>
      </c>
    </row>
    <row r="442" spans="1:15">
      <c r="A442" s="164" t="str">
        <f t="shared" ca="1" si="56"/>
        <v/>
      </c>
      <c r="B442" s="44" t="str">
        <f ca="1">IF(COUNTIF($P$2:P1427,A442)=1,VLOOKUP(A442,J:K,2), IF(COUNTIF($P$2:P1427,A442)=0,$B$10,""))</f>
        <v/>
      </c>
      <c r="C442" s="31" t="str">
        <f t="shared" ca="1" si="55"/>
        <v/>
      </c>
      <c r="D442" s="32" t="str">
        <f t="shared" ca="1" si="57"/>
        <v/>
      </c>
      <c r="E442" s="44" t="str">
        <f ca="1">IF(COUNTIF($P$2:P1427,A442)=1,VLOOKUP(A442,L:M,2), IF(COUNTIF($P$2:P1427,A442)=0,$C$10,""))</f>
        <v/>
      </c>
      <c r="F442" s="31" t="str">
        <f t="shared" ca="1" si="58"/>
        <v/>
      </c>
      <c r="G442" s="32" t="str">
        <f t="shared" ca="1" si="59"/>
        <v/>
      </c>
      <c r="H442" s="77" t="str">
        <f t="shared" ca="1" si="60"/>
        <v/>
      </c>
      <c r="O442" s="163" t="str">
        <f t="shared" si="54"/>
        <v/>
      </c>
    </row>
    <row r="443" spans="1:15">
      <c r="A443" s="164" t="str">
        <f t="shared" ca="1" si="56"/>
        <v/>
      </c>
      <c r="B443" s="44" t="str">
        <f ca="1">IF(COUNTIF($P$2:P1428,A443)=1,VLOOKUP(A443,J:K,2), IF(COUNTIF($P$2:P1428,A443)=0,$B$10,""))</f>
        <v/>
      </c>
      <c r="C443" s="31" t="str">
        <f t="shared" ca="1" si="55"/>
        <v/>
      </c>
      <c r="D443" s="32" t="str">
        <f t="shared" ca="1" si="57"/>
        <v/>
      </c>
      <c r="E443" s="44" t="str">
        <f ca="1">IF(COUNTIF($P$2:P1428,A443)=1,VLOOKUP(A443,L:M,2), IF(COUNTIF($P$2:P1428,A443)=0,$C$10,""))</f>
        <v/>
      </c>
      <c r="F443" s="31" t="str">
        <f t="shared" ca="1" si="58"/>
        <v/>
      </c>
      <c r="G443" s="32" t="str">
        <f t="shared" ca="1" si="59"/>
        <v/>
      </c>
      <c r="H443" s="77" t="str">
        <f t="shared" ca="1" si="60"/>
        <v/>
      </c>
      <c r="O443" s="163" t="str">
        <f t="shared" si="54"/>
        <v/>
      </c>
    </row>
    <row r="444" spans="1:15">
      <c r="A444" s="164" t="str">
        <f t="shared" ca="1" si="56"/>
        <v/>
      </c>
      <c r="B444" s="44" t="str">
        <f ca="1">IF(COUNTIF($P$2:P1429,A444)=1,VLOOKUP(A444,J:K,2), IF(COUNTIF($P$2:P1429,A444)=0,$B$10,""))</f>
        <v/>
      </c>
      <c r="C444" s="31" t="str">
        <f t="shared" ca="1" si="55"/>
        <v/>
      </c>
      <c r="D444" s="32" t="str">
        <f t="shared" ca="1" si="57"/>
        <v/>
      </c>
      <c r="E444" s="44" t="str">
        <f ca="1">IF(COUNTIF($P$2:P1429,A444)=1,VLOOKUP(A444,L:M,2), IF(COUNTIF($P$2:P1429,A444)=0,$C$10,""))</f>
        <v/>
      </c>
      <c r="F444" s="31" t="str">
        <f t="shared" ca="1" si="58"/>
        <v/>
      </c>
      <c r="G444" s="32" t="str">
        <f t="shared" ca="1" si="59"/>
        <v/>
      </c>
      <c r="H444" s="77" t="str">
        <f t="shared" ca="1" si="60"/>
        <v/>
      </c>
      <c r="O444" s="163" t="str">
        <f t="shared" si="54"/>
        <v/>
      </c>
    </row>
    <row r="445" spans="1:15">
      <c r="A445" s="164" t="str">
        <f t="shared" ca="1" si="56"/>
        <v/>
      </c>
      <c r="B445" s="44" t="str">
        <f ca="1">IF(COUNTIF($P$2:P1430,A445)=1,VLOOKUP(A445,J:K,2), IF(COUNTIF($P$2:P1430,A445)=0,$B$10,""))</f>
        <v/>
      </c>
      <c r="C445" s="31" t="str">
        <f t="shared" ca="1" si="55"/>
        <v/>
      </c>
      <c r="D445" s="32" t="str">
        <f t="shared" ca="1" si="57"/>
        <v/>
      </c>
      <c r="E445" s="44" t="str">
        <f ca="1">IF(COUNTIF($P$2:P1430,A445)=1,VLOOKUP(A445,L:M,2), IF(COUNTIF($P$2:P1430,A445)=0,$C$10,""))</f>
        <v/>
      </c>
      <c r="F445" s="31" t="str">
        <f t="shared" ca="1" si="58"/>
        <v/>
      </c>
      <c r="G445" s="32" t="str">
        <f t="shared" ca="1" si="59"/>
        <v/>
      </c>
      <c r="H445" s="77" t="str">
        <f t="shared" ca="1" si="60"/>
        <v/>
      </c>
      <c r="O445" s="163" t="str">
        <f t="shared" si="54"/>
        <v/>
      </c>
    </row>
    <row r="446" spans="1:15">
      <c r="A446" s="164" t="str">
        <f t="shared" ca="1" si="56"/>
        <v/>
      </c>
      <c r="B446" s="44" t="str">
        <f ca="1">IF(COUNTIF($P$2:P1431,A446)=1,VLOOKUP(A446,J:K,2), IF(COUNTIF($P$2:P1431,A446)=0,$B$10,""))</f>
        <v/>
      </c>
      <c r="C446" s="31" t="str">
        <f t="shared" ca="1" si="55"/>
        <v/>
      </c>
      <c r="D446" s="32" t="str">
        <f t="shared" ca="1" si="57"/>
        <v/>
      </c>
      <c r="E446" s="44" t="str">
        <f ca="1">IF(COUNTIF($P$2:P1431,A446)=1,VLOOKUP(A446,L:M,2), IF(COUNTIF($P$2:P1431,A446)=0,$C$10,""))</f>
        <v/>
      </c>
      <c r="F446" s="31" t="str">
        <f t="shared" ca="1" si="58"/>
        <v/>
      </c>
      <c r="G446" s="32" t="str">
        <f t="shared" ca="1" si="59"/>
        <v/>
      </c>
      <c r="H446" s="77" t="str">
        <f t="shared" ca="1" si="60"/>
        <v/>
      </c>
      <c r="O446" s="163" t="str">
        <f t="shared" si="54"/>
        <v/>
      </c>
    </row>
    <row r="447" spans="1:15">
      <c r="A447" s="164" t="str">
        <f t="shared" ca="1" si="56"/>
        <v/>
      </c>
      <c r="B447" s="44" t="str">
        <f ca="1">IF(COUNTIF($P$2:P1432,A447)=1,VLOOKUP(A447,J:K,2), IF(COUNTIF($P$2:P1432,A447)=0,$B$10,""))</f>
        <v/>
      </c>
      <c r="C447" s="31" t="str">
        <f t="shared" ca="1" si="55"/>
        <v/>
      </c>
      <c r="D447" s="32" t="str">
        <f t="shared" ca="1" si="57"/>
        <v/>
      </c>
      <c r="E447" s="44" t="str">
        <f ca="1">IF(COUNTIF($P$2:P1432,A447)=1,VLOOKUP(A447,L:M,2), IF(COUNTIF($P$2:P1432,A447)=0,$C$10,""))</f>
        <v/>
      </c>
      <c r="F447" s="31" t="str">
        <f t="shared" ca="1" si="58"/>
        <v/>
      </c>
      <c r="G447" s="32" t="str">
        <f t="shared" ca="1" si="59"/>
        <v/>
      </c>
      <c r="H447" s="77" t="str">
        <f t="shared" ca="1" si="60"/>
        <v/>
      </c>
      <c r="O447" s="163" t="str">
        <f t="shared" si="54"/>
        <v/>
      </c>
    </row>
    <row r="448" spans="1:15">
      <c r="A448" s="164" t="str">
        <f t="shared" ca="1" si="56"/>
        <v/>
      </c>
      <c r="B448" s="44" t="str">
        <f ca="1">IF(COUNTIF($P$2:P1433,A448)=1,VLOOKUP(A448,J:K,2), IF(COUNTIF($P$2:P1433,A448)=0,$B$10,""))</f>
        <v/>
      </c>
      <c r="C448" s="31" t="str">
        <f t="shared" ca="1" si="55"/>
        <v/>
      </c>
      <c r="D448" s="32" t="str">
        <f t="shared" ca="1" si="57"/>
        <v/>
      </c>
      <c r="E448" s="44" t="str">
        <f ca="1">IF(COUNTIF($P$2:P1433,A448)=1,VLOOKUP(A448,L:M,2), IF(COUNTIF($P$2:P1433,A448)=0,$C$10,""))</f>
        <v/>
      </c>
      <c r="F448" s="31" t="str">
        <f t="shared" ca="1" si="58"/>
        <v/>
      </c>
      <c r="G448" s="32" t="str">
        <f t="shared" ca="1" si="59"/>
        <v/>
      </c>
      <c r="H448" s="77" t="str">
        <f t="shared" ca="1" si="60"/>
        <v/>
      </c>
      <c r="O448" s="163" t="str">
        <f t="shared" si="54"/>
        <v/>
      </c>
    </row>
    <row r="449" spans="1:15">
      <c r="A449" s="164" t="str">
        <f t="shared" ca="1" si="56"/>
        <v/>
      </c>
      <c r="B449" s="44" t="str">
        <f ca="1">IF(COUNTIF($P$2:P1434,A449)=1,VLOOKUP(A449,J:K,2), IF(COUNTIF($P$2:P1434,A449)=0,$B$10,""))</f>
        <v/>
      </c>
      <c r="C449" s="31" t="str">
        <f t="shared" ca="1" si="55"/>
        <v/>
      </c>
      <c r="D449" s="32" t="str">
        <f t="shared" ca="1" si="57"/>
        <v/>
      </c>
      <c r="E449" s="44" t="str">
        <f ca="1">IF(COUNTIF($P$2:P1434,A449)=1,VLOOKUP(A449,L:M,2), IF(COUNTIF($P$2:P1434,A449)=0,$C$10,""))</f>
        <v/>
      </c>
      <c r="F449" s="31" t="str">
        <f t="shared" ca="1" si="58"/>
        <v/>
      </c>
      <c r="G449" s="32" t="str">
        <f t="shared" ca="1" si="59"/>
        <v/>
      </c>
      <c r="H449" s="77" t="str">
        <f t="shared" ca="1" si="60"/>
        <v/>
      </c>
      <c r="O449" s="163" t="str">
        <f t="shared" si="54"/>
        <v/>
      </c>
    </row>
    <row r="450" spans="1:15">
      <c r="A450" s="164" t="str">
        <f t="shared" ca="1" si="56"/>
        <v/>
      </c>
      <c r="B450" s="44" t="str">
        <f ca="1">IF(COUNTIF($P$2:P1435,A450)=1,VLOOKUP(A450,J:K,2), IF(COUNTIF($P$2:P1435,A450)=0,$B$10,""))</f>
        <v/>
      </c>
      <c r="C450" s="31" t="str">
        <f t="shared" ca="1" si="55"/>
        <v/>
      </c>
      <c r="D450" s="32" t="str">
        <f t="shared" ca="1" si="57"/>
        <v/>
      </c>
      <c r="E450" s="44" t="str">
        <f ca="1">IF(COUNTIF($P$2:P1435,A450)=1,VLOOKUP(A450,L:M,2), IF(COUNTIF($P$2:P1435,A450)=0,$C$10,""))</f>
        <v/>
      </c>
      <c r="F450" s="31" t="str">
        <f t="shared" ca="1" si="58"/>
        <v/>
      </c>
      <c r="G450" s="32" t="str">
        <f t="shared" ca="1" si="59"/>
        <v/>
      </c>
      <c r="H450" s="77" t="str">
        <f t="shared" ca="1" si="60"/>
        <v/>
      </c>
      <c r="O450" s="163" t="str">
        <f t="shared" si="54"/>
        <v/>
      </c>
    </row>
    <row r="451" spans="1:15">
      <c r="A451" s="164" t="str">
        <f t="shared" ca="1" si="56"/>
        <v/>
      </c>
      <c r="B451" s="44" t="str">
        <f ca="1">IF(COUNTIF($P$2:P1436,A451)=1,VLOOKUP(A451,J:K,2), IF(COUNTIF($P$2:P1436,A451)=0,$B$10,""))</f>
        <v/>
      </c>
      <c r="C451" s="31" t="str">
        <f t="shared" ca="1" si="55"/>
        <v/>
      </c>
      <c r="D451" s="32" t="str">
        <f t="shared" ca="1" si="57"/>
        <v/>
      </c>
      <c r="E451" s="44" t="str">
        <f ca="1">IF(COUNTIF($P$2:P1436,A451)=1,VLOOKUP(A451,L:M,2), IF(COUNTIF($P$2:P1436,A451)=0,$C$10,""))</f>
        <v/>
      </c>
      <c r="F451" s="31" t="str">
        <f t="shared" ca="1" si="58"/>
        <v/>
      </c>
      <c r="G451" s="32" t="str">
        <f t="shared" ca="1" si="59"/>
        <v/>
      </c>
      <c r="H451" s="77" t="str">
        <f t="shared" ca="1" si="60"/>
        <v/>
      </c>
      <c r="O451" s="163" t="str">
        <f t="shared" si="54"/>
        <v/>
      </c>
    </row>
    <row r="452" spans="1:15">
      <c r="A452" s="164" t="str">
        <f t="shared" ca="1" si="56"/>
        <v/>
      </c>
      <c r="B452" s="44" t="str">
        <f ca="1">IF(COUNTIF($P$2:P1437,A452)=1,VLOOKUP(A452,J:K,2), IF(COUNTIF($P$2:P1437,A452)=0,$B$10,""))</f>
        <v/>
      </c>
      <c r="C452" s="31" t="str">
        <f t="shared" ca="1" si="55"/>
        <v/>
      </c>
      <c r="D452" s="32" t="str">
        <f t="shared" ca="1" si="57"/>
        <v/>
      </c>
      <c r="E452" s="44" t="str">
        <f ca="1">IF(COUNTIF($P$2:P1437,A452)=1,VLOOKUP(A452,L:M,2), IF(COUNTIF($P$2:P1437,A452)=0,$C$10,""))</f>
        <v/>
      </c>
      <c r="F452" s="31" t="str">
        <f t="shared" ca="1" si="58"/>
        <v/>
      </c>
      <c r="G452" s="32" t="str">
        <f t="shared" ca="1" si="59"/>
        <v/>
      </c>
      <c r="H452" s="77" t="str">
        <f t="shared" ca="1" si="60"/>
        <v/>
      </c>
      <c r="O452" s="163" t="str">
        <f t="shared" ref="O452:O515" si="61">IF(N452&gt;$A$14,N452,"")</f>
        <v/>
      </c>
    </row>
    <row r="453" spans="1:15">
      <c r="A453" s="164" t="str">
        <f t="shared" ca="1" si="56"/>
        <v/>
      </c>
      <c r="B453" s="44" t="str">
        <f ca="1">IF(COUNTIF($P$2:P1438,A453)=1,VLOOKUP(A453,J:K,2), IF(COUNTIF($P$2:P1438,A453)=0,$B$10,""))</f>
        <v/>
      </c>
      <c r="C453" s="31" t="str">
        <f t="shared" ca="1" si="55"/>
        <v/>
      </c>
      <c r="D453" s="32" t="str">
        <f t="shared" ca="1" si="57"/>
        <v/>
      </c>
      <c r="E453" s="44" t="str">
        <f ca="1">IF(COUNTIF($P$2:P1438,A453)=1,VLOOKUP(A453,L:M,2), IF(COUNTIF($P$2:P1438,A453)=0,$C$10,""))</f>
        <v/>
      </c>
      <c r="F453" s="31" t="str">
        <f t="shared" ca="1" si="58"/>
        <v/>
      </c>
      <c r="G453" s="32" t="str">
        <f t="shared" ca="1" si="59"/>
        <v/>
      </c>
      <c r="H453" s="77" t="str">
        <f t="shared" ca="1" si="60"/>
        <v/>
      </c>
      <c r="O453" s="163" t="str">
        <f t="shared" si="61"/>
        <v/>
      </c>
    </row>
    <row r="454" spans="1:15">
      <c r="A454" s="164" t="str">
        <f t="shared" ca="1" si="56"/>
        <v/>
      </c>
      <c r="B454" s="44" t="str">
        <f ca="1">IF(COUNTIF($P$2:P1439,A454)=1,VLOOKUP(A454,J:K,2), IF(COUNTIF($P$2:P1439,A454)=0,$B$10,""))</f>
        <v/>
      </c>
      <c r="C454" s="31" t="str">
        <f t="shared" ca="1" si="55"/>
        <v/>
      </c>
      <c r="D454" s="32" t="str">
        <f t="shared" ca="1" si="57"/>
        <v/>
      </c>
      <c r="E454" s="44" t="str">
        <f ca="1">IF(COUNTIF($P$2:P1439,A454)=1,VLOOKUP(A454,L:M,2), IF(COUNTIF($P$2:P1439,A454)=0,$C$10,""))</f>
        <v/>
      </c>
      <c r="F454" s="31" t="str">
        <f t="shared" ca="1" si="58"/>
        <v/>
      </c>
      <c r="G454" s="32" t="str">
        <f t="shared" ca="1" si="59"/>
        <v/>
      </c>
      <c r="H454" s="77" t="str">
        <f t="shared" ca="1" si="60"/>
        <v/>
      </c>
      <c r="O454" s="163" t="str">
        <f t="shared" si="61"/>
        <v/>
      </c>
    </row>
    <row r="455" spans="1:15">
      <c r="A455" s="164" t="str">
        <f t="shared" ca="1" si="56"/>
        <v/>
      </c>
      <c r="B455" s="44" t="str">
        <f ca="1">IF(COUNTIF($P$2:P1440,A455)=1,VLOOKUP(A455,J:K,2), IF(COUNTIF($P$2:P1440,A455)=0,$B$10,""))</f>
        <v/>
      </c>
      <c r="C455" s="31" t="str">
        <f t="shared" ca="1" si="55"/>
        <v/>
      </c>
      <c r="D455" s="32" t="str">
        <f t="shared" ca="1" si="57"/>
        <v/>
      </c>
      <c r="E455" s="44" t="str">
        <f ca="1">IF(COUNTIF($P$2:P1440,A455)=1,VLOOKUP(A455,L:M,2), IF(COUNTIF($P$2:P1440,A455)=0,$C$10,""))</f>
        <v/>
      </c>
      <c r="F455" s="31" t="str">
        <f t="shared" ca="1" si="58"/>
        <v/>
      </c>
      <c r="G455" s="32" t="str">
        <f t="shared" ca="1" si="59"/>
        <v/>
      </c>
      <c r="H455" s="77" t="str">
        <f t="shared" ca="1" si="60"/>
        <v/>
      </c>
      <c r="O455" s="163" t="str">
        <f t="shared" si="61"/>
        <v/>
      </c>
    </row>
    <row r="456" spans="1:15">
      <c r="A456" s="164" t="str">
        <f t="shared" ca="1" si="56"/>
        <v/>
      </c>
      <c r="B456" s="44" t="str">
        <f ca="1">IF(COUNTIF($P$2:P1441,A456)=1,VLOOKUP(A456,J:K,2), IF(COUNTIF($P$2:P1441,A456)=0,$B$10,""))</f>
        <v/>
      </c>
      <c r="C456" s="31" t="str">
        <f t="shared" ca="1" si="55"/>
        <v/>
      </c>
      <c r="D456" s="32" t="str">
        <f t="shared" ca="1" si="57"/>
        <v/>
      </c>
      <c r="E456" s="44" t="str">
        <f ca="1">IF(COUNTIF($P$2:P1441,A456)=1,VLOOKUP(A456,L:M,2), IF(COUNTIF($P$2:P1441,A456)=0,$C$10,""))</f>
        <v/>
      </c>
      <c r="F456" s="31" t="str">
        <f t="shared" ca="1" si="58"/>
        <v/>
      </c>
      <c r="G456" s="32" t="str">
        <f t="shared" ca="1" si="59"/>
        <v/>
      </c>
      <c r="H456" s="77" t="str">
        <f t="shared" ca="1" si="60"/>
        <v/>
      </c>
      <c r="O456" s="163" t="str">
        <f t="shared" si="61"/>
        <v/>
      </c>
    </row>
    <row r="457" spans="1:15">
      <c r="A457" s="164" t="str">
        <f t="shared" ca="1" si="56"/>
        <v/>
      </c>
      <c r="B457" s="44" t="str">
        <f ca="1">IF(COUNTIF($P$2:P1442,A457)=1,VLOOKUP(A457,J:K,2), IF(COUNTIF($P$2:P1442,A457)=0,$B$10,""))</f>
        <v/>
      </c>
      <c r="C457" s="31" t="str">
        <f t="shared" ca="1" si="55"/>
        <v/>
      </c>
      <c r="D457" s="32" t="str">
        <f t="shared" ca="1" si="57"/>
        <v/>
      </c>
      <c r="E457" s="44" t="str">
        <f ca="1">IF(COUNTIF($P$2:P1442,A457)=1,VLOOKUP(A457,L:M,2), IF(COUNTIF($P$2:P1442,A457)=0,$C$10,""))</f>
        <v/>
      </c>
      <c r="F457" s="31" t="str">
        <f t="shared" ca="1" si="58"/>
        <v/>
      </c>
      <c r="G457" s="32" t="str">
        <f t="shared" ca="1" si="59"/>
        <v/>
      </c>
      <c r="H457" s="77" t="str">
        <f t="shared" ca="1" si="60"/>
        <v/>
      </c>
      <c r="O457" s="163" t="str">
        <f t="shared" si="61"/>
        <v/>
      </c>
    </row>
    <row r="458" spans="1:15">
      <c r="A458" s="164" t="str">
        <f t="shared" ca="1" si="56"/>
        <v/>
      </c>
      <c r="B458" s="44" t="str">
        <f ca="1">IF(COUNTIF($P$2:P1443,A458)=1,VLOOKUP(A458,J:K,2), IF(COUNTIF($P$2:P1443,A458)=0,$B$10,""))</f>
        <v/>
      </c>
      <c r="C458" s="31" t="str">
        <f t="shared" ca="1" si="55"/>
        <v/>
      </c>
      <c r="D458" s="32" t="str">
        <f t="shared" ca="1" si="57"/>
        <v/>
      </c>
      <c r="E458" s="44" t="str">
        <f ca="1">IF(COUNTIF($P$2:P1443,A458)=1,VLOOKUP(A458,L:M,2), IF(COUNTIF($P$2:P1443,A458)=0,$C$10,""))</f>
        <v/>
      </c>
      <c r="F458" s="31" t="str">
        <f t="shared" ca="1" si="58"/>
        <v/>
      </c>
      <c r="G458" s="32" t="str">
        <f t="shared" ca="1" si="59"/>
        <v/>
      </c>
      <c r="H458" s="77" t="str">
        <f t="shared" ca="1" si="60"/>
        <v/>
      </c>
      <c r="O458" s="163" t="str">
        <f t="shared" si="61"/>
        <v/>
      </c>
    </row>
    <row r="459" spans="1:15">
      <c r="A459" s="164" t="str">
        <f t="shared" ca="1" si="56"/>
        <v/>
      </c>
      <c r="B459" s="44" t="str">
        <f ca="1">IF(COUNTIF($P$2:P1444,A459)=1,VLOOKUP(A459,J:K,2), IF(COUNTIF($P$2:P1444,A459)=0,$B$10,""))</f>
        <v/>
      </c>
      <c r="C459" s="31" t="str">
        <f t="shared" ca="1" si="55"/>
        <v/>
      </c>
      <c r="D459" s="32" t="str">
        <f t="shared" ca="1" si="57"/>
        <v/>
      </c>
      <c r="E459" s="44" t="str">
        <f ca="1">IF(COUNTIF($P$2:P1444,A459)=1,VLOOKUP(A459,L:M,2), IF(COUNTIF($P$2:P1444,A459)=0,$C$10,""))</f>
        <v/>
      </c>
      <c r="F459" s="31" t="str">
        <f t="shared" ca="1" si="58"/>
        <v/>
      </c>
      <c r="G459" s="32" t="str">
        <f t="shared" ca="1" si="59"/>
        <v/>
      </c>
      <c r="H459" s="77" t="str">
        <f t="shared" ca="1" si="60"/>
        <v/>
      </c>
      <c r="O459" s="163" t="str">
        <f t="shared" si="61"/>
        <v/>
      </c>
    </row>
    <row r="460" spans="1:15">
      <c r="A460" s="164" t="str">
        <f t="shared" ca="1" si="56"/>
        <v/>
      </c>
      <c r="B460" s="44" t="str">
        <f ca="1">IF(COUNTIF($P$2:P1445,A460)=1,VLOOKUP(A460,J:K,2), IF(COUNTIF($P$2:P1445,A460)=0,$B$10,""))</f>
        <v/>
      </c>
      <c r="C460" s="31" t="str">
        <f t="shared" ca="1" si="55"/>
        <v/>
      </c>
      <c r="D460" s="32" t="str">
        <f t="shared" ca="1" si="57"/>
        <v/>
      </c>
      <c r="E460" s="44" t="str">
        <f ca="1">IF(COUNTIF($P$2:P1445,A460)=1,VLOOKUP(A460,L:M,2), IF(COUNTIF($P$2:P1445,A460)=0,$C$10,""))</f>
        <v/>
      </c>
      <c r="F460" s="31" t="str">
        <f t="shared" ca="1" si="58"/>
        <v/>
      </c>
      <c r="G460" s="32" t="str">
        <f t="shared" ca="1" si="59"/>
        <v/>
      </c>
      <c r="H460" s="77" t="str">
        <f t="shared" ca="1" si="60"/>
        <v/>
      </c>
      <c r="O460" s="163" t="str">
        <f t="shared" si="61"/>
        <v/>
      </c>
    </row>
    <row r="461" spans="1:15">
      <c r="A461" s="164" t="str">
        <f t="shared" ca="1" si="56"/>
        <v/>
      </c>
      <c r="B461" s="44" t="str">
        <f ca="1">IF(COUNTIF($P$2:P1446,A461)=1,VLOOKUP(A461,J:K,2), IF(COUNTIF($P$2:P1446,A461)=0,$B$10,""))</f>
        <v/>
      </c>
      <c r="C461" s="31" t="str">
        <f t="shared" ca="1" si="55"/>
        <v/>
      </c>
      <c r="D461" s="32" t="str">
        <f t="shared" ca="1" si="57"/>
        <v/>
      </c>
      <c r="E461" s="44" t="str">
        <f ca="1">IF(COUNTIF($P$2:P1446,A461)=1,VLOOKUP(A461,L:M,2), IF(COUNTIF($P$2:P1446,A461)=0,$C$10,""))</f>
        <v/>
      </c>
      <c r="F461" s="31" t="str">
        <f t="shared" ca="1" si="58"/>
        <v/>
      </c>
      <c r="G461" s="32" t="str">
        <f t="shared" ca="1" si="59"/>
        <v/>
      </c>
      <c r="H461" s="77" t="str">
        <f t="shared" ca="1" si="60"/>
        <v/>
      </c>
      <c r="O461" s="163" t="str">
        <f t="shared" si="61"/>
        <v/>
      </c>
    </row>
    <row r="462" spans="1:15">
      <c r="A462" s="164" t="str">
        <f t="shared" ca="1" si="56"/>
        <v/>
      </c>
      <c r="B462" s="44" t="str">
        <f ca="1">IF(COUNTIF($P$2:P1447,A462)=1,VLOOKUP(A462,J:K,2), IF(COUNTIF($P$2:P1447,A462)=0,$B$10,""))</f>
        <v/>
      </c>
      <c r="C462" s="31" t="str">
        <f t="shared" ca="1" si="55"/>
        <v/>
      </c>
      <c r="D462" s="32" t="str">
        <f t="shared" ca="1" si="57"/>
        <v/>
      </c>
      <c r="E462" s="44" t="str">
        <f ca="1">IF(COUNTIF($P$2:P1447,A462)=1,VLOOKUP(A462,L:M,2), IF(COUNTIF($P$2:P1447,A462)=0,$C$10,""))</f>
        <v/>
      </c>
      <c r="F462" s="31" t="str">
        <f t="shared" ca="1" si="58"/>
        <v/>
      </c>
      <c r="G462" s="32" t="str">
        <f t="shared" ca="1" si="59"/>
        <v/>
      </c>
      <c r="H462" s="77" t="str">
        <f t="shared" ca="1" si="60"/>
        <v/>
      </c>
      <c r="O462" s="163" t="str">
        <f t="shared" si="61"/>
        <v/>
      </c>
    </row>
    <row r="463" spans="1:15">
      <c r="A463" s="164" t="str">
        <f t="shared" ca="1" si="56"/>
        <v/>
      </c>
      <c r="B463" s="44" t="str">
        <f ca="1">IF(COUNTIF($P$2:P1448,A463)=1,VLOOKUP(A463,J:K,2), IF(COUNTIF($P$2:P1448,A463)=0,$B$10,""))</f>
        <v/>
      </c>
      <c r="C463" s="31" t="str">
        <f t="shared" ca="1" si="55"/>
        <v/>
      </c>
      <c r="D463" s="32" t="str">
        <f t="shared" ca="1" si="57"/>
        <v/>
      </c>
      <c r="E463" s="44" t="str">
        <f ca="1">IF(COUNTIF($P$2:P1448,A463)=1,VLOOKUP(A463,L:M,2), IF(COUNTIF($P$2:P1448,A463)=0,$C$10,""))</f>
        <v/>
      </c>
      <c r="F463" s="31" t="str">
        <f t="shared" ca="1" si="58"/>
        <v/>
      </c>
      <c r="G463" s="32" t="str">
        <f t="shared" ca="1" si="59"/>
        <v/>
      </c>
      <c r="H463" s="77" t="str">
        <f t="shared" ca="1" si="60"/>
        <v/>
      </c>
      <c r="O463" s="163" t="str">
        <f t="shared" si="61"/>
        <v/>
      </c>
    </row>
    <row r="464" spans="1:15">
      <c r="A464" s="164" t="str">
        <f t="shared" ca="1" si="56"/>
        <v/>
      </c>
      <c r="B464" s="44" t="str">
        <f ca="1">IF(COUNTIF($P$2:P1449,A464)=1,VLOOKUP(A464,J:K,2), IF(COUNTIF($P$2:P1449,A464)=0,$B$10,""))</f>
        <v/>
      </c>
      <c r="C464" s="31" t="str">
        <f t="shared" ref="C464:C527" ca="1" si="62">IF(ISERROR(B464-2),"",(B464-$B$14)/100*$B$5)</f>
        <v/>
      </c>
      <c r="D464" s="32" t="str">
        <f t="shared" ca="1" si="57"/>
        <v/>
      </c>
      <c r="E464" s="44" t="str">
        <f ca="1">IF(COUNTIF($P$2:P1449,A464)=1,VLOOKUP(A464,L:M,2), IF(COUNTIF($P$2:P1449,A464)=0,$C$10,""))</f>
        <v/>
      </c>
      <c r="F464" s="31" t="str">
        <f t="shared" ca="1" si="58"/>
        <v/>
      </c>
      <c r="G464" s="32" t="str">
        <f t="shared" ca="1" si="59"/>
        <v/>
      </c>
      <c r="H464" s="77" t="str">
        <f t="shared" ca="1" si="60"/>
        <v/>
      </c>
      <c r="O464" s="163" t="str">
        <f t="shared" si="61"/>
        <v/>
      </c>
    </row>
    <row r="465" spans="1:15">
      <c r="A465" s="164" t="str">
        <f t="shared" ca="1" si="56"/>
        <v/>
      </c>
      <c r="B465" s="44" t="str">
        <f ca="1">IF(COUNTIF($P$2:P1450,A465)=1,VLOOKUP(A465,J:K,2), IF(COUNTIF($P$2:P1450,A465)=0,$B$10,""))</f>
        <v/>
      </c>
      <c r="C465" s="31" t="str">
        <f t="shared" ca="1" si="62"/>
        <v/>
      </c>
      <c r="D465" s="32" t="str">
        <f t="shared" ca="1" si="57"/>
        <v/>
      </c>
      <c r="E465" s="44" t="str">
        <f ca="1">IF(COUNTIF($P$2:P1450,A465)=1,VLOOKUP(A465,L:M,2), IF(COUNTIF($P$2:P1450,A465)=0,$C$10,""))</f>
        <v/>
      </c>
      <c r="F465" s="31" t="str">
        <f t="shared" ca="1" si="58"/>
        <v/>
      </c>
      <c r="G465" s="32" t="str">
        <f t="shared" ca="1" si="59"/>
        <v/>
      </c>
      <c r="H465" s="77" t="str">
        <f t="shared" ca="1" si="60"/>
        <v/>
      </c>
      <c r="O465" s="163" t="str">
        <f t="shared" si="61"/>
        <v/>
      </c>
    </row>
    <row r="466" spans="1:15">
      <c r="A466" s="164" t="str">
        <f t="shared" ca="1" si="56"/>
        <v/>
      </c>
      <c r="B466" s="44" t="str">
        <f ca="1">IF(COUNTIF($P$2:P1451,A466)=1,VLOOKUP(A466,J:K,2), IF(COUNTIF($P$2:P1451,A466)=0,$B$10,""))</f>
        <v/>
      </c>
      <c r="C466" s="31" t="str">
        <f t="shared" ca="1" si="62"/>
        <v/>
      </c>
      <c r="D466" s="32" t="str">
        <f t="shared" ca="1" si="57"/>
        <v/>
      </c>
      <c r="E466" s="44" t="str">
        <f ca="1">IF(COUNTIF($P$2:P1451,A466)=1,VLOOKUP(A466,L:M,2), IF(COUNTIF($P$2:P1451,A466)=0,$C$10,""))</f>
        <v/>
      </c>
      <c r="F466" s="31" t="str">
        <f t="shared" ca="1" si="58"/>
        <v/>
      </c>
      <c r="G466" s="32" t="str">
        <f t="shared" ca="1" si="59"/>
        <v/>
      </c>
      <c r="H466" s="77" t="str">
        <f t="shared" ca="1" si="60"/>
        <v/>
      </c>
      <c r="O466" s="163" t="str">
        <f t="shared" si="61"/>
        <v/>
      </c>
    </row>
    <row r="467" spans="1:15">
      <c r="A467" s="164" t="str">
        <f t="shared" ca="1" si="56"/>
        <v/>
      </c>
      <c r="B467" s="44" t="str">
        <f ca="1">IF(COUNTIF($P$2:P1452,A467)=1,VLOOKUP(A467,J:K,2), IF(COUNTIF($P$2:P1452,A467)=0,$B$10,""))</f>
        <v/>
      </c>
      <c r="C467" s="31" t="str">
        <f t="shared" ca="1" si="62"/>
        <v/>
      </c>
      <c r="D467" s="32" t="str">
        <f t="shared" ca="1" si="57"/>
        <v/>
      </c>
      <c r="E467" s="44" t="str">
        <f ca="1">IF(COUNTIF($P$2:P1452,A467)=1,VLOOKUP(A467,L:M,2), IF(COUNTIF($P$2:P1452,A467)=0,$C$10,""))</f>
        <v/>
      </c>
      <c r="F467" s="31" t="str">
        <f t="shared" ca="1" si="58"/>
        <v/>
      </c>
      <c r="G467" s="32" t="str">
        <f t="shared" ca="1" si="59"/>
        <v/>
      </c>
      <c r="H467" s="77" t="str">
        <f t="shared" ca="1" si="60"/>
        <v/>
      </c>
      <c r="O467" s="163" t="str">
        <f t="shared" si="61"/>
        <v/>
      </c>
    </row>
    <row r="468" spans="1:15">
      <c r="A468" s="164" t="str">
        <f t="shared" ca="1" si="56"/>
        <v/>
      </c>
      <c r="B468" s="44" t="str">
        <f ca="1">IF(COUNTIF($P$2:P1453,A468)=1,VLOOKUP(A468,J:K,2), IF(COUNTIF($P$2:P1453,A468)=0,$B$10,""))</f>
        <v/>
      </c>
      <c r="C468" s="31" t="str">
        <f t="shared" ca="1" si="62"/>
        <v/>
      </c>
      <c r="D468" s="32" t="str">
        <f t="shared" ca="1" si="57"/>
        <v/>
      </c>
      <c r="E468" s="44" t="str">
        <f ca="1">IF(COUNTIF($P$2:P1453,A468)=1,VLOOKUP(A468,L:M,2), IF(COUNTIF($P$2:P1453,A468)=0,$C$10,""))</f>
        <v/>
      </c>
      <c r="F468" s="31" t="str">
        <f t="shared" ca="1" si="58"/>
        <v/>
      </c>
      <c r="G468" s="32" t="str">
        <f t="shared" ca="1" si="59"/>
        <v/>
      </c>
      <c r="H468" s="77" t="str">
        <f t="shared" ca="1" si="60"/>
        <v/>
      </c>
      <c r="O468" s="163" t="str">
        <f t="shared" si="61"/>
        <v/>
      </c>
    </row>
    <row r="469" spans="1:15">
      <c r="A469" s="164" t="str">
        <f t="shared" ca="1" si="56"/>
        <v/>
      </c>
      <c r="B469" s="44" t="str">
        <f ca="1">IF(COUNTIF($P$2:P1454,A469)=1,VLOOKUP(A469,J:K,2), IF(COUNTIF($P$2:P1454,A469)=0,$B$10,""))</f>
        <v/>
      </c>
      <c r="C469" s="31" t="str">
        <f t="shared" ca="1" si="62"/>
        <v/>
      </c>
      <c r="D469" s="32" t="str">
        <f t="shared" ca="1" si="57"/>
        <v/>
      </c>
      <c r="E469" s="44" t="str">
        <f ca="1">IF(COUNTIF($P$2:P1454,A469)=1,VLOOKUP(A469,L:M,2), IF(COUNTIF($P$2:P1454,A469)=0,$C$10,""))</f>
        <v/>
      </c>
      <c r="F469" s="31" t="str">
        <f t="shared" ca="1" si="58"/>
        <v/>
      </c>
      <c r="G469" s="32" t="str">
        <f t="shared" ca="1" si="59"/>
        <v/>
      </c>
      <c r="H469" s="77" t="str">
        <f t="shared" ca="1" si="60"/>
        <v/>
      </c>
      <c r="O469" s="163" t="str">
        <f t="shared" si="61"/>
        <v/>
      </c>
    </row>
    <row r="470" spans="1:15">
      <c r="A470" s="164" t="str">
        <f t="shared" ca="1" si="56"/>
        <v/>
      </c>
      <c r="B470" s="44" t="str">
        <f ca="1">IF(COUNTIF($P$2:P1455,A470)=1,VLOOKUP(A470,J:K,2), IF(COUNTIF($P$2:P1455,A470)=0,$B$10,""))</f>
        <v/>
      </c>
      <c r="C470" s="31" t="str">
        <f t="shared" ca="1" si="62"/>
        <v/>
      </c>
      <c r="D470" s="32" t="str">
        <f t="shared" ca="1" si="57"/>
        <v/>
      </c>
      <c r="E470" s="44" t="str">
        <f ca="1">IF(COUNTIF($P$2:P1455,A470)=1,VLOOKUP(A470,L:M,2), IF(COUNTIF($P$2:P1455,A470)=0,$C$10,""))</f>
        <v/>
      </c>
      <c r="F470" s="31" t="str">
        <f t="shared" ca="1" si="58"/>
        <v/>
      </c>
      <c r="G470" s="32" t="str">
        <f t="shared" ca="1" si="59"/>
        <v/>
      </c>
      <c r="H470" s="77" t="str">
        <f t="shared" ca="1" si="60"/>
        <v/>
      </c>
      <c r="O470" s="163" t="str">
        <f t="shared" si="61"/>
        <v/>
      </c>
    </row>
    <row r="471" spans="1:15">
      <c r="A471" s="164" t="str">
        <f t="shared" ca="1" si="56"/>
        <v/>
      </c>
      <c r="B471" s="44" t="str">
        <f ca="1">IF(COUNTIF($P$2:P1456,A471)=1,VLOOKUP(A471,J:K,2), IF(COUNTIF($P$2:P1456,A471)=0,$B$10,""))</f>
        <v/>
      </c>
      <c r="C471" s="31" t="str">
        <f t="shared" ca="1" si="62"/>
        <v/>
      </c>
      <c r="D471" s="32" t="str">
        <f t="shared" ca="1" si="57"/>
        <v/>
      </c>
      <c r="E471" s="44" t="str">
        <f ca="1">IF(COUNTIF($P$2:P1456,A471)=1,VLOOKUP(A471,L:M,2), IF(COUNTIF($P$2:P1456,A471)=0,$C$10,""))</f>
        <v/>
      </c>
      <c r="F471" s="31" t="str">
        <f t="shared" ca="1" si="58"/>
        <v/>
      </c>
      <c r="G471" s="32" t="str">
        <f t="shared" ca="1" si="59"/>
        <v/>
      </c>
      <c r="H471" s="77" t="str">
        <f t="shared" ca="1" si="60"/>
        <v/>
      </c>
      <c r="O471" s="163" t="str">
        <f t="shared" si="61"/>
        <v/>
      </c>
    </row>
    <row r="472" spans="1:15">
      <c r="A472" s="164" t="str">
        <f t="shared" ref="A472:A535" ca="1" si="63">IF(AND(ISBLANK(P461), A471 = $P$1),NOW(),IF(ISBLANK(P461),"",P461))</f>
        <v/>
      </c>
      <c r="B472" s="44" t="str">
        <f ca="1">IF(COUNTIF($P$2:P1457,A472)=1,VLOOKUP(A472,J:K,2), IF(COUNTIF($P$2:P1457,A472)=0,$B$10,""))</f>
        <v/>
      </c>
      <c r="C472" s="31" t="str">
        <f t="shared" ca="1" si="62"/>
        <v/>
      </c>
      <c r="D472" s="32" t="str">
        <f t="shared" ref="D472:D535" ca="1" si="64">IF(ISERROR(B472-2),"",ROUNDUP(A472-$A$14,0)/360*$B$6*$B$5-ROUNDUP(A472-$A$14,0)/360*$B$7*$B$5*$B$14/100)</f>
        <v/>
      </c>
      <c r="E472" s="44" t="str">
        <f ca="1">IF(COUNTIF($P$2:P1457,A472)=1,VLOOKUP(A472,L:M,2), IF(COUNTIF($P$2:P1457,A472)=0,$C$10,""))</f>
        <v/>
      </c>
      <c r="F472" s="31" t="str">
        <f t="shared" ref="F472:F535" ca="1" si="65">IF(ISERROR(B472-2),"",(E472-$E$14)/100*$C$5)</f>
        <v/>
      </c>
      <c r="G472" s="32" t="str">
        <f t="shared" ref="G472:G535" ca="1" si="66">IF(ISERROR(B472-2),"",ROUNDUP(A472-$A$14,0)/360*$C$6*$C$5-ROUNDUP(A472-$A$14,0)/360*$C$7*$C$5*$E$14/100)</f>
        <v/>
      </c>
      <c r="H472" s="77" t="str">
        <f t="shared" ref="H472:H535" ca="1" si="67">IF(ISERROR(B472-2),"",(C472+D472)*$B$9-F472-G472)</f>
        <v/>
      </c>
      <c r="O472" s="163" t="str">
        <f t="shared" si="61"/>
        <v/>
      </c>
    </row>
    <row r="473" spans="1:15">
      <c r="A473" s="164" t="str">
        <f t="shared" ca="1" si="63"/>
        <v/>
      </c>
      <c r="B473" s="44" t="str">
        <f ca="1">IF(COUNTIF($P$2:P1458,A473)=1,VLOOKUP(A473,J:K,2), IF(COUNTIF($P$2:P1458,A473)=0,$B$10,""))</f>
        <v/>
      </c>
      <c r="C473" s="31" t="str">
        <f t="shared" ca="1" si="62"/>
        <v/>
      </c>
      <c r="D473" s="32" t="str">
        <f t="shared" ca="1" si="64"/>
        <v/>
      </c>
      <c r="E473" s="44" t="str">
        <f ca="1">IF(COUNTIF($P$2:P1458,A473)=1,VLOOKUP(A473,L:M,2), IF(COUNTIF($P$2:P1458,A473)=0,$C$10,""))</f>
        <v/>
      </c>
      <c r="F473" s="31" t="str">
        <f t="shared" ca="1" si="65"/>
        <v/>
      </c>
      <c r="G473" s="32" t="str">
        <f t="shared" ca="1" si="66"/>
        <v/>
      </c>
      <c r="H473" s="77" t="str">
        <f t="shared" ca="1" si="67"/>
        <v/>
      </c>
      <c r="O473" s="163" t="str">
        <f t="shared" si="61"/>
        <v/>
      </c>
    </row>
    <row r="474" spans="1:15">
      <c r="A474" s="164" t="str">
        <f t="shared" ca="1" si="63"/>
        <v/>
      </c>
      <c r="B474" s="44" t="str">
        <f ca="1">IF(COUNTIF($P$2:P1459,A474)=1,VLOOKUP(A474,J:K,2), IF(COUNTIF($P$2:P1459,A474)=0,$B$10,""))</f>
        <v/>
      </c>
      <c r="C474" s="31" t="str">
        <f t="shared" ca="1" si="62"/>
        <v/>
      </c>
      <c r="D474" s="32" t="str">
        <f t="shared" ca="1" si="64"/>
        <v/>
      </c>
      <c r="E474" s="44" t="str">
        <f ca="1">IF(COUNTIF($P$2:P1459,A474)=1,VLOOKUP(A474,L:M,2), IF(COUNTIF($P$2:P1459,A474)=0,$C$10,""))</f>
        <v/>
      </c>
      <c r="F474" s="31" t="str">
        <f t="shared" ca="1" si="65"/>
        <v/>
      </c>
      <c r="G474" s="32" t="str">
        <f t="shared" ca="1" si="66"/>
        <v/>
      </c>
      <c r="H474" s="77" t="str">
        <f t="shared" ca="1" si="67"/>
        <v/>
      </c>
      <c r="O474" s="163" t="str">
        <f t="shared" si="61"/>
        <v/>
      </c>
    </row>
    <row r="475" spans="1:15">
      <c r="A475" s="164" t="str">
        <f t="shared" ca="1" si="63"/>
        <v/>
      </c>
      <c r="B475" s="44" t="str">
        <f ca="1">IF(COUNTIF($P$2:P1460,A475)=1,VLOOKUP(A475,J:K,2), IF(COUNTIF($P$2:P1460,A475)=0,$B$10,""))</f>
        <v/>
      </c>
      <c r="C475" s="31" t="str">
        <f t="shared" ca="1" si="62"/>
        <v/>
      </c>
      <c r="D475" s="32" t="str">
        <f t="shared" ca="1" si="64"/>
        <v/>
      </c>
      <c r="E475" s="44" t="str">
        <f ca="1">IF(COUNTIF($P$2:P1460,A475)=1,VLOOKUP(A475,L:M,2), IF(COUNTIF($P$2:P1460,A475)=0,$C$10,""))</f>
        <v/>
      </c>
      <c r="F475" s="31" t="str">
        <f t="shared" ca="1" si="65"/>
        <v/>
      </c>
      <c r="G475" s="32" t="str">
        <f t="shared" ca="1" si="66"/>
        <v/>
      </c>
      <c r="H475" s="77" t="str">
        <f t="shared" ca="1" si="67"/>
        <v/>
      </c>
      <c r="O475" s="163" t="str">
        <f t="shared" si="61"/>
        <v/>
      </c>
    </row>
    <row r="476" spans="1:15">
      <c r="A476" s="164" t="str">
        <f t="shared" ca="1" si="63"/>
        <v/>
      </c>
      <c r="B476" s="44" t="str">
        <f ca="1">IF(COUNTIF($P$2:P1461,A476)=1,VLOOKUP(A476,J:K,2), IF(COUNTIF($P$2:P1461,A476)=0,$B$10,""))</f>
        <v/>
      </c>
      <c r="C476" s="31" t="str">
        <f t="shared" ca="1" si="62"/>
        <v/>
      </c>
      <c r="D476" s="32" t="str">
        <f t="shared" ca="1" si="64"/>
        <v/>
      </c>
      <c r="E476" s="44" t="str">
        <f ca="1">IF(COUNTIF($P$2:P1461,A476)=1,VLOOKUP(A476,L:M,2), IF(COUNTIF($P$2:P1461,A476)=0,$C$10,""))</f>
        <v/>
      </c>
      <c r="F476" s="31" t="str">
        <f t="shared" ca="1" si="65"/>
        <v/>
      </c>
      <c r="G476" s="32" t="str">
        <f t="shared" ca="1" si="66"/>
        <v/>
      </c>
      <c r="H476" s="77" t="str">
        <f t="shared" ca="1" si="67"/>
        <v/>
      </c>
      <c r="O476" s="163" t="str">
        <f t="shared" si="61"/>
        <v/>
      </c>
    </row>
    <row r="477" spans="1:15">
      <c r="A477" s="164" t="str">
        <f t="shared" ca="1" si="63"/>
        <v/>
      </c>
      <c r="B477" s="44" t="str">
        <f ca="1">IF(COUNTIF($P$2:P1462,A477)=1,VLOOKUP(A477,J:K,2), IF(COUNTIF($P$2:P1462,A477)=0,$B$10,""))</f>
        <v/>
      </c>
      <c r="C477" s="31" t="str">
        <f t="shared" ca="1" si="62"/>
        <v/>
      </c>
      <c r="D477" s="32" t="str">
        <f t="shared" ca="1" si="64"/>
        <v/>
      </c>
      <c r="E477" s="44" t="str">
        <f ca="1">IF(COUNTIF($P$2:P1462,A477)=1,VLOOKUP(A477,L:M,2), IF(COUNTIF($P$2:P1462,A477)=0,$C$10,""))</f>
        <v/>
      </c>
      <c r="F477" s="31" t="str">
        <f t="shared" ca="1" si="65"/>
        <v/>
      </c>
      <c r="G477" s="32" t="str">
        <f t="shared" ca="1" si="66"/>
        <v/>
      </c>
      <c r="H477" s="77" t="str">
        <f t="shared" ca="1" si="67"/>
        <v/>
      </c>
      <c r="O477" s="163" t="str">
        <f t="shared" si="61"/>
        <v/>
      </c>
    </row>
    <row r="478" spans="1:15">
      <c r="A478" s="164" t="str">
        <f t="shared" ca="1" si="63"/>
        <v/>
      </c>
      <c r="B478" s="44" t="str">
        <f ca="1">IF(COUNTIF($P$2:P1463,A478)=1,VLOOKUP(A478,J:K,2), IF(COUNTIF($P$2:P1463,A478)=0,$B$10,""))</f>
        <v/>
      </c>
      <c r="C478" s="31" t="str">
        <f t="shared" ca="1" si="62"/>
        <v/>
      </c>
      <c r="D478" s="32" t="str">
        <f t="shared" ca="1" si="64"/>
        <v/>
      </c>
      <c r="E478" s="44" t="str">
        <f ca="1">IF(COUNTIF($P$2:P1463,A478)=1,VLOOKUP(A478,L:M,2), IF(COUNTIF($P$2:P1463,A478)=0,$C$10,""))</f>
        <v/>
      </c>
      <c r="F478" s="31" t="str">
        <f t="shared" ca="1" si="65"/>
        <v/>
      </c>
      <c r="G478" s="32" t="str">
        <f t="shared" ca="1" si="66"/>
        <v/>
      </c>
      <c r="H478" s="77" t="str">
        <f t="shared" ca="1" si="67"/>
        <v/>
      </c>
      <c r="O478" s="163" t="str">
        <f t="shared" si="61"/>
        <v/>
      </c>
    </row>
    <row r="479" spans="1:15">
      <c r="A479" s="164" t="str">
        <f t="shared" ca="1" si="63"/>
        <v/>
      </c>
      <c r="B479" s="44" t="str">
        <f ca="1">IF(COUNTIF($P$2:P1464,A479)=1,VLOOKUP(A479,J:K,2), IF(COUNTIF($P$2:P1464,A479)=0,$B$10,""))</f>
        <v/>
      </c>
      <c r="C479" s="31" t="str">
        <f t="shared" ca="1" si="62"/>
        <v/>
      </c>
      <c r="D479" s="32" t="str">
        <f t="shared" ca="1" si="64"/>
        <v/>
      </c>
      <c r="E479" s="44" t="str">
        <f ca="1">IF(COUNTIF($P$2:P1464,A479)=1,VLOOKUP(A479,L:M,2), IF(COUNTIF($P$2:P1464,A479)=0,$C$10,""))</f>
        <v/>
      </c>
      <c r="F479" s="31" t="str">
        <f t="shared" ca="1" si="65"/>
        <v/>
      </c>
      <c r="G479" s="32" t="str">
        <f t="shared" ca="1" si="66"/>
        <v/>
      </c>
      <c r="H479" s="77" t="str">
        <f t="shared" ca="1" si="67"/>
        <v/>
      </c>
      <c r="O479" s="163" t="str">
        <f t="shared" si="61"/>
        <v/>
      </c>
    </row>
    <row r="480" spans="1:15">
      <c r="A480" s="164" t="str">
        <f t="shared" ca="1" si="63"/>
        <v/>
      </c>
      <c r="B480" s="44" t="str">
        <f ca="1">IF(COUNTIF($P$2:P1465,A480)=1,VLOOKUP(A480,J:K,2), IF(COUNTIF($P$2:P1465,A480)=0,$B$10,""))</f>
        <v/>
      </c>
      <c r="C480" s="31" t="str">
        <f t="shared" ca="1" si="62"/>
        <v/>
      </c>
      <c r="D480" s="32" t="str">
        <f t="shared" ca="1" si="64"/>
        <v/>
      </c>
      <c r="E480" s="44" t="str">
        <f ca="1">IF(COUNTIF($P$2:P1465,A480)=1,VLOOKUP(A480,L:M,2), IF(COUNTIF($P$2:P1465,A480)=0,$C$10,""))</f>
        <v/>
      </c>
      <c r="F480" s="31" t="str">
        <f t="shared" ca="1" si="65"/>
        <v/>
      </c>
      <c r="G480" s="32" t="str">
        <f t="shared" ca="1" si="66"/>
        <v/>
      </c>
      <c r="H480" s="77" t="str">
        <f t="shared" ca="1" si="67"/>
        <v/>
      </c>
      <c r="O480" s="163" t="str">
        <f t="shared" si="61"/>
        <v/>
      </c>
    </row>
    <row r="481" spans="1:15">
      <c r="A481" s="164" t="str">
        <f t="shared" ca="1" si="63"/>
        <v/>
      </c>
      <c r="B481" s="44" t="str">
        <f ca="1">IF(COUNTIF($P$2:P1466,A481)=1,VLOOKUP(A481,J:K,2), IF(COUNTIF($P$2:P1466,A481)=0,$B$10,""))</f>
        <v/>
      </c>
      <c r="C481" s="31" t="str">
        <f t="shared" ca="1" si="62"/>
        <v/>
      </c>
      <c r="D481" s="32" t="str">
        <f t="shared" ca="1" si="64"/>
        <v/>
      </c>
      <c r="E481" s="44" t="str">
        <f ca="1">IF(COUNTIF($P$2:P1466,A481)=1,VLOOKUP(A481,L:M,2), IF(COUNTIF($P$2:P1466,A481)=0,$C$10,""))</f>
        <v/>
      </c>
      <c r="F481" s="31" t="str">
        <f t="shared" ca="1" si="65"/>
        <v/>
      </c>
      <c r="G481" s="32" t="str">
        <f t="shared" ca="1" si="66"/>
        <v/>
      </c>
      <c r="H481" s="77" t="str">
        <f t="shared" ca="1" si="67"/>
        <v/>
      </c>
      <c r="O481" s="163" t="str">
        <f t="shared" si="61"/>
        <v/>
      </c>
    </row>
    <row r="482" spans="1:15">
      <c r="A482" s="164" t="str">
        <f t="shared" ca="1" si="63"/>
        <v/>
      </c>
      <c r="B482" s="44" t="str">
        <f ca="1">IF(COUNTIF($P$2:P1467,A482)=1,VLOOKUP(A482,J:K,2), IF(COUNTIF($P$2:P1467,A482)=0,$B$10,""))</f>
        <v/>
      </c>
      <c r="C482" s="31" t="str">
        <f t="shared" ca="1" si="62"/>
        <v/>
      </c>
      <c r="D482" s="32" t="str">
        <f t="shared" ca="1" si="64"/>
        <v/>
      </c>
      <c r="E482" s="44" t="str">
        <f ca="1">IF(COUNTIF($P$2:P1467,A482)=1,VLOOKUP(A482,L:M,2), IF(COUNTIF($P$2:P1467,A482)=0,$C$10,""))</f>
        <v/>
      </c>
      <c r="F482" s="31" t="str">
        <f t="shared" ca="1" si="65"/>
        <v/>
      </c>
      <c r="G482" s="32" t="str">
        <f t="shared" ca="1" si="66"/>
        <v/>
      </c>
      <c r="H482" s="77" t="str">
        <f t="shared" ca="1" si="67"/>
        <v/>
      </c>
      <c r="O482" s="163" t="str">
        <f t="shared" si="61"/>
        <v/>
      </c>
    </row>
    <row r="483" spans="1:15">
      <c r="A483" s="164" t="str">
        <f t="shared" ca="1" si="63"/>
        <v/>
      </c>
      <c r="B483" s="44" t="str">
        <f ca="1">IF(COUNTIF($P$2:P1468,A483)=1,VLOOKUP(A483,J:K,2), IF(COUNTIF($P$2:P1468,A483)=0,$B$10,""))</f>
        <v/>
      </c>
      <c r="C483" s="31" t="str">
        <f t="shared" ca="1" si="62"/>
        <v/>
      </c>
      <c r="D483" s="32" t="str">
        <f t="shared" ca="1" si="64"/>
        <v/>
      </c>
      <c r="E483" s="44" t="str">
        <f ca="1">IF(COUNTIF($P$2:P1468,A483)=1,VLOOKUP(A483,L:M,2), IF(COUNTIF($P$2:P1468,A483)=0,$C$10,""))</f>
        <v/>
      </c>
      <c r="F483" s="31" t="str">
        <f t="shared" ca="1" si="65"/>
        <v/>
      </c>
      <c r="G483" s="32" t="str">
        <f t="shared" ca="1" si="66"/>
        <v/>
      </c>
      <c r="H483" s="77" t="str">
        <f t="shared" ca="1" si="67"/>
        <v/>
      </c>
      <c r="O483" s="163" t="str">
        <f t="shared" si="61"/>
        <v/>
      </c>
    </row>
    <row r="484" spans="1:15">
      <c r="A484" s="164" t="str">
        <f t="shared" ca="1" si="63"/>
        <v/>
      </c>
      <c r="B484" s="44" t="str">
        <f ca="1">IF(COUNTIF($P$2:P1469,A484)=1,VLOOKUP(A484,J:K,2), IF(COUNTIF($P$2:P1469,A484)=0,$B$10,""))</f>
        <v/>
      </c>
      <c r="C484" s="31" t="str">
        <f t="shared" ca="1" si="62"/>
        <v/>
      </c>
      <c r="D484" s="32" t="str">
        <f t="shared" ca="1" si="64"/>
        <v/>
      </c>
      <c r="E484" s="44" t="str">
        <f ca="1">IF(COUNTIF($P$2:P1469,A484)=1,VLOOKUP(A484,L:M,2), IF(COUNTIF($P$2:P1469,A484)=0,$C$10,""))</f>
        <v/>
      </c>
      <c r="F484" s="31" t="str">
        <f t="shared" ca="1" si="65"/>
        <v/>
      </c>
      <c r="G484" s="32" t="str">
        <f t="shared" ca="1" si="66"/>
        <v/>
      </c>
      <c r="H484" s="77" t="str">
        <f t="shared" ca="1" si="67"/>
        <v/>
      </c>
      <c r="O484" s="163" t="str">
        <f t="shared" si="61"/>
        <v/>
      </c>
    </row>
    <row r="485" spans="1:15">
      <c r="A485" s="164" t="str">
        <f t="shared" ca="1" si="63"/>
        <v/>
      </c>
      <c r="B485" s="44" t="str">
        <f ca="1">IF(COUNTIF($P$2:P1470,A485)=1,VLOOKUP(A485,J:K,2), IF(COUNTIF($P$2:P1470,A485)=0,$B$10,""))</f>
        <v/>
      </c>
      <c r="C485" s="31" t="str">
        <f t="shared" ca="1" si="62"/>
        <v/>
      </c>
      <c r="D485" s="32" t="str">
        <f t="shared" ca="1" si="64"/>
        <v/>
      </c>
      <c r="E485" s="44" t="str">
        <f ca="1">IF(COUNTIF($P$2:P1470,A485)=1,VLOOKUP(A485,L:M,2), IF(COUNTIF($P$2:P1470,A485)=0,$C$10,""))</f>
        <v/>
      </c>
      <c r="F485" s="31" t="str">
        <f t="shared" ca="1" si="65"/>
        <v/>
      </c>
      <c r="G485" s="32" t="str">
        <f t="shared" ca="1" si="66"/>
        <v/>
      </c>
      <c r="H485" s="77" t="str">
        <f t="shared" ca="1" si="67"/>
        <v/>
      </c>
      <c r="O485" s="163" t="str">
        <f t="shared" si="61"/>
        <v/>
      </c>
    </row>
    <row r="486" spans="1:15">
      <c r="A486" s="164" t="str">
        <f t="shared" ca="1" si="63"/>
        <v/>
      </c>
      <c r="B486" s="44" t="str">
        <f ca="1">IF(COUNTIF($P$2:P1471,A486)=1,VLOOKUP(A486,J:K,2), IF(COUNTIF($P$2:P1471,A486)=0,$B$10,""))</f>
        <v/>
      </c>
      <c r="C486" s="31" t="str">
        <f t="shared" ca="1" si="62"/>
        <v/>
      </c>
      <c r="D486" s="32" t="str">
        <f t="shared" ca="1" si="64"/>
        <v/>
      </c>
      <c r="E486" s="44" t="str">
        <f ca="1">IF(COUNTIF($P$2:P1471,A486)=1,VLOOKUP(A486,L:M,2), IF(COUNTIF($P$2:P1471,A486)=0,$C$10,""))</f>
        <v/>
      </c>
      <c r="F486" s="31" t="str">
        <f t="shared" ca="1" si="65"/>
        <v/>
      </c>
      <c r="G486" s="32" t="str">
        <f t="shared" ca="1" si="66"/>
        <v/>
      </c>
      <c r="H486" s="77" t="str">
        <f t="shared" ca="1" si="67"/>
        <v/>
      </c>
      <c r="O486" s="163" t="str">
        <f t="shared" si="61"/>
        <v/>
      </c>
    </row>
    <row r="487" spans="1:15">
      <c r="A487" s="164" t="str">
        <f t="shared" ca="1" si="63"/>
        <v/>
      </c>
      <c r="B487" s="44" t="str">
        <f ca="1">IF(COUNTIF($P$2:P1472,A487)=1,VLOOKUP(A487,J:K,2), IF(COUNTIF($P$2:P1472,A487)=0,$B$10,""))</f>
        <v/>
      </c>
      <c r="C487" s="31" t="str">
        <f t="shared" ca="1" si="62"/>
        <v/>
      </c>
      <c r="D487" s="32" t="str">
        <f t="shared" ca="1" si="64"/>
        <v/>
      </c>
      <c r="E487" s="44" t="str">
        <f ca="1">IF(COUNTIF($P$2:P1472,A487)=1,VLOOKUP(A487,L:M,2), IF(COUNTIF($P$2:P1472,A487)=0,$C$10,""))</f>
        <v/>
      </c>
      <c r="F487" s="31" t="str">
        <f t="shared" ca="1" si="65"/>
        <v/>
      </c>
      <c r="G487" s="32" t="str">
        <f t="shared" ca="1" si="66"/>
        <v/>
      </c>
      <c r="H487" s="77" t="str">
        <f t="shared" ca="1" si="67"/>
        <v/>
      </c>
      <c r="O487" s="163" t="str">
        <f t="shared" si="61"/>
        <v/>
      </c>
    </row>
    <row r="488" spans="1:15">
      <c r="A488" s="164" t="str">
        <f t="shared" ca="1" si="63"/>
        <v/>
      </c>
      <c r="B488" s="44" t="str">
        <f ca="1">IF(COUNTIF($P$2:P1473,A488)=1,VLOOKUP(A488,J:K,2), IF(COUNTIF($P$2:P1473,A488)=0,$B$10,""))</f>
        <v/>
      </c>
      <c r="C488" s="31" t="str">
        <f t="shared" ca="1" si="62"/>
        <v/>
      </c>
      <c r="D488" s="32" t="str">
        <f t="shared" ca="1" si="64"/>
        <v/>
      </c>
      <c r="E488" s="44" t="str">
        <f ca="1">IF(COUNTIF($P$2:P1473,A488)=1,VLOOKUP(A488,L:M,2), IF(COUNTIF($P$2:P1473,A488)=0,$C$10,""))</f>
        <v/>
      </c>
      <c r="F488" s="31" t="str">
        <f t="shared" ca="1" si="65"/>
        <v/>
      </c>
      <c r="G488" s="32" t="str">
        <f t="shared" ca="1" si="66"/>
        <v/>
      </c>
      <c r="H488" s="77" t="str">
        <f t="shared" ca="1" si="67"/>
        <v/>
      </c>
      <c r="O488" s="163" t="str">
        <f t="shared" si="61"/>
        <v/>
      </c>
    </row>
    <row r="489" spans="1:15">
      <c r="A489" s="164" t="str">
        <f t="shared" ca="1" si="63"/>
        <v/>
      </c>
      <c r="B489" s="44" t="str">
        <f ca="1">IF(COUNTIF($P$2:P1474,A489)=1,VLOOKUP(A489,J:K,2), IF(COUNTIF($P$2:P1474,A489)=0,$B$10,""))</f>
        <v/>
      </c>
      <c r="C489" s="31" t="str">
        <f t="shared" ca="1" si="62"/>
        <v/>
      </c>
      <c r="D489" s="32" t="str">
        <f t="shared" ca="1" si="64"/>
        <v/>
      </c>
      <c r="E489" s="44" t="str">
        <f ca="1">IF(COUNTIF($P$2:P1474,A489)=1,VLOOKUP(A489,L:M,2), IF(COUNTIF($P$2:P1474,A489)=0,$C$10,""))</f>
        <v/>
      </c>
      <c r="F489" s="31" t="str">
        <f t="shared" ca="1" si="65"/>
        <v/>
      </c>
      <c r="G489" s="32" t="str">
        <f t="shared" ca="1" si="66"/>
        <v/>
      </c>
      <c r="H489" s="77" t="str">
        <f t="shared" ca="1" si="67"/>
        <v/>
      </c>
      <c r="O489" s="163" t="str">
        <f t="shared" si="61"/>
        <v/>
      </c>
    </row>
    <row r="490" spans="1:15">
      <c r="A490" s="164" t="str">
        <f t="shared" ca="1" si="63"/>
        <v/>
      </c>
      <c r="B490" s="44" t="str">
        <f ca="1">IF(COUNTIF($P$2:P1475,A490)=1,VLOOKUP(A490,J:K,2), IF(COUNTIF($P$2:P1475,A490)=0,$B$10,""))</f>
        <v/>
      </c>
      <c r="C490" s="31" t="str">
        <f t="shared" ca="1" si="62"/>
        <v/>
      </c>
      <c r="D490" s="32" t="str">
        <f t="shared" ca="1" si="64"/>
        <v/>
      </c>
      <c r="E490" s="44" t="str">
        <f ca="1">IF(COUNTIF($P$2:P1475,A490)=1,VLOOKUP(A490,L:M,2), IF(COUNTIF($P$2:P1475,A490)=0,$C$10,""))</f>
        <v/>
      </c>
      <c r="F490" s="31" t="str">
        <f t="shared" ca="1" si="65"/>
        <v/>
      </c>
      <c r="G490" s="32" t="str">
        <f t="shared" ca="1" si="66"/>
        <v/>
      </c>
      <c r="H490" s="77" t="str">
        <f t="shared" ca="1" si="67"/>
        <v/>
      </c>
      <c r="O490" s="163" t="str">
        <f t="shared" si="61"/>
        <v/>
      </c>
    </row>
    <row r="491" spans="1:15">
      <c r="A491" s="164" t="str">
        <f t="shared" ca="1" si="63"/>
        <v/>
      </c>
      <c r="B491" s="44" t="str">
        <f ca="1">IF(COUNTIF($P$2:P1476,A491)=1,VLOOKUP(A491,J:K,2), IF(COUNTIF($P$2:P1476,A491)=0,$B$10,""))</f>
        <v/>
      </c>
      <c r="C491" s="31" t="str">
        <f t="shared" ca="1" si="62"/>
        <v/>
      </c>
      <c r="D491" s="32" t="str">
        <f t="shared" ca="1" si="64"/>
        <v/>
      </c>
      <c r="E491" s="44" t="str">
        <f ca="1">IF(COUNTIF($P$2:P1476,A491)=1,VLOOKUP(A491,L:M,2), IF(COUNTIF($P$2:P1476,A491)=0,$C$10,""))</f>
        <v/>
      </c>
      <c r="F491" s="31" t="str">
        <f t="shared" ca="1" si="65"/>
        <v/>
      </c>
      <c r="G491" s="32" t="str">
        <f t="shared" ca="1" si="66"/>
        <v/>
      </c>
      <c r="H491" s="77" t="str">
        <f t="shared" ca="1" si="67"/>
        <v/>
      </c>
      <c r="O491" s="163" t="str">
        <f t="shared" si="61"/>
        <v/>
      </c>
    </row>
    <row r="492" spans="1:15">
      <c r="A492" s="164" t="str">
        <f t="shared" ca="1" si="63"/>
        <v/>
      </c>
      <c r="B492" s="44" t="str">
        <f ca="1">IF(COUNTIF($P$2:P1477,A492)=1,VLOOKUP(A492,J:K,2), IF(COUNTIF($P$2:P1477,A492)=0,$B$10,""))</f>
        <v/>
      </c>
      <c r="C492" s="31" t="str">
        <f t="shared" ca="1" si="62"/>
        <v/>
      </c>
      <c r="D492" s="32" t="str">
        <f t="shared" ca="1" si="64"/>
        <v/>
      </c>
      <c r="E492" s="44" t="str">
        <f ca="1">IF(COUNTIF($P$2:P1477,A492)=1,VLOOKUP(A492,L:M,2), IF(COUNTIF($P$2:P1477,A492)=0,$C$10,""))</f>
        <v/>
      </c>
      <c r="F492" s="31" t="str">
        <f t="shared" ca="1" si="65"/>
        <v/>
      </c>
      <c r="G492" s="32" t="str">
        <f t="shared" ca="1" si="66"/>
        <v/>
      </c>
      <c r="H492" s="77" t="str">
        <f t="shared" ca="1" si="67"/>
        <v/>
      </c>
      <c r="O492" s="163" t="str">
        <f t="shared" si="61"/>
        <v/>
      </c>
    </row>
    <row r="493" spans="1:15">
      <c r="A493" s="164" t="str">
        <f t="shared" ca="1" si="63"/>
        <v/>
      </c>
      <c r="B493" s="44" t="str">
        <f ca="1">IF(COUNTIF($P$2:P1478,A493)=1,VLOOKUP(A493,J:K,2), IF(COUNTIF($P$2:P1478,A493)=0,$B$10,""))</f>
        <v/>
      </c>
      <c r="C493" s="31" t="str">
        <f t="shared" ca="1" si="62"/>
        <v/>
      </c>
      <c r="D493" s="32" t="str">
        <f t="shared" ca="1" si="64"/>
        <v/>
      </c>
      <c r="E493" s="44" t="str">
        <f ca="1">IF(COUNTIF($P$2:P1478,A493)=1,VLOOKUP(A493,L:M,2), IF(COUNTIF($P$2:P1478,A493)=0,$C$10,""))</f>
        <v/>
      </c>
      <c r="F493" s="31" t="str">
        <f t="shared" ca="1" si="65"/>
        <v/>
      </c>
      <c r="G493" s="32" t="str">
        <f t="shared" ca="1" si="66"/>
        <v/>
      </c>
      <c r="H493" s="77" t="str">
        <f t="shared" ca="1" si="67"/>
        <v/>
      </c>
      <c r="O493" s="163" t="str">
        <f t="shared" si="61"/>
        <v/>
      </c>
    </row>
    <row r="494" spans="1:15">
      <c r="A494" s="164" t="str">
        <f t="shared" ca="1" si="63"/>
        <v/>
      </c>
      <c r="B494" s="44" t="str">
        <f ca="1">IF(COUNTIF($P$2:P1479,A494)=1,VLOOKUP(A494,J:K,2), IF(COUNTIF($P$2:P1479,A494)=0,$B$10,""))</f>
        <v/>
      </c>
      <c r="C494" s="31" t="str">
        <f t="shared" ca="1" si="62"/>
        <v/>
      </c>
      <c r="D494" s="32" t="str">
        <f t="shared" ca="1" si="64"/>
        <v/>
      </c>
      <c r="E494" s="44" t="str">
        <f ca="1">IF(COUNTIF($P$2:P1479,A494)=1,VLOOKUP(A494,L:M,2), IF(COUNTIF($P$2:P1479,A494)=0,$C$10,""))</f>
        <v/>
      </c>
      <c r="F494" s="31" t="str">
        <f t="shared" ca="1" si="65"/>
        <v/>
      </c>
      <c r="G494" s="32" t="str">
        <f t="shared" ca="1" si="66"/>
        <v/>
      </c>
      <c r="H494" s="77" t="str">
        <f t="shared" ca="1" si="67"/>
        <v/>
      </c>
      <c r="O494" s="163" t="str">
        <f t="shared" si="61"/>
        <v/>
      </c>
    </row>
    <row r="495" spans="1:15">
      <c r="A495" s="164" t="str">
        <f t="shared" ca="1" si="63"/>
        <v/>
      </c>
      <c r="B495" s="44" t="str">
        <f ca="1">IF(COUNTIF($P$2:P1480,A495)=1,VLOOKUP(A495,J:K,2), IF(COUNTIF($P$2:P1480,A495)=0,$B$10,""))</f>
        <v/>
      </c>
      <c r="C495" s="31" t="str">
        <f t="shared" ca="1" si="62"/>
        <v/>
      </c>
      <c r="D495" s="32" t="str">
        <f t="shared" ca="1" si="64"/>
        <v/>
      </c>
      <c r="E495" s="44" t="str">
        <f ca="1">IF(COUNTIF($P$2:P1480,A495)=1,VLOOKUP(A495,L:M,2), IF(COUNTIF($P$2:P1480,A495)=0,$C$10,""))</f>
        <v/>
      </c>
      <c r="F495" s="31" t="str">
        <f t="shared" ca="1" si="65"/>
        <v/>
      </c>
      <c r="G495" s="32" t="str">
        <f t="shared" ca="1" si="66"/>
        <v/>
      </c>
      <c r="H495" s="77" t="str">
        <f t="shared" ca="1" si="67"/>
        <v/>
      </c>
      <c r="O495" s="163" t="str">
        <f t="shared" si="61"/>
        <v/>
      </c>
    </row>
    <row r="496" spans="1:15">
      <c r="A496" s="164" t="str">
        <f t="shared" ca="1" si="63"/>
        <v/>
      </c>
      <c r="B496" s="44" t="str">
        <f ca="1">IF(COUNTIF($P$2:P1481,A496)=1,VLOOKUP(A496,J:K,2), IF(COUNTIF($P$2:P1481,A496)=0,$B$10,""))</f>
        <v/>
      </c>
      <c r="C496" s="31" t="str">
        <f t="shared" ca="1" si="62"/>
        <v/>
      </c>
      <c r="D496" s="32" t="str">
        <f t="shared" ca="1" si="64"/>
        <v/>
      </c>
      <c r="E496" s="44" t="str">
        <f ca="1">IF(COUNTIF($P$2:P1481,A496)=1,VLOOKUP(A496,L:M,2), IF(COUNTIF($P$2:P1481,A496)=0,$C$10,""))</f>
        <v/>
      </c>
      <c r="F496" s="31" t="str">
        <f t="shared" ca="1" si="65"/>
        <v/>
      </c>
      <c r="G496" s="32" t="str">
        <f t="shared" ca="1" si="66"/>
        <v/>
      </c>
      <c r="H496" s="77" t="str">
        <f t="shared" ca="1" si="67"/>
        <v/>
      </c>
      <c r="O496" s="163" t="str">
        <f t="shared" si="61"/>
        <v/>
      </c>
    </row>
    <row r="497" spans="1:15">
      <c r="A497" s="164" t="str">
        <f t="shared" ca="1" si="63"/>
        <v/>
      </c>
      <c r="B497" s="44" t="str">
        <f ca="1">IF(COUNTIF($P$2:P1482,A497)=1,VLOOKUP(A497,J:K,2), IF(COUNTIF($P$2:P1482,A497)=0,$B$10,""))</f>
        <v/>
      </c>
      <c r="C497" s="31" t="str">
        <f t="shared" ca="1" si="62"/>
        <v/>
      </c>
      <c r="D497" s="32" t="str">
        <f t="shared" ca="1" si="64"/>
        <v/>
      </c>
      <c r="E497" s="44" t="str">
        <f ca="1">IF(COUNTIF($P$2:P1482,A497)=1,VLOOKUP(A497,L:M,2), IF(COUNTIF($P$2:P1482,A497)=0,$C$10,""))</f>
        <v/>
      </c>
      <c r="F497" s="31" t="str">
        <f t="shared" ca="1" si="65"/>
        <v/>
      </c>
      <c r="G497" s="32" t="str">
        <f t="shared" ca="1" si="66"/>
        <v/>
      </c>
      <c r="H497" s="77" t="str">
        <f t="shared" ca="1" si="67"/>
        <v/>
      </c>
      <c r="O497" s="163" t="str">
        <f t="shared" si="61"/>
        <v/>
      </c>
    </row>
    <row r="498" spans="1:15">
      <c r="A498" s="164" t="str">
        <f t="shared" ca="1" si="63"/>
        <v/>
      </c>
      <c r="B498" s="44" t="str">
        <f ca="1">IF(COUNTIF($P$2:P1483,A498)=1,VLOOKUP(A498,J:K,2), IF(COUNTIF($P$2:P1483,A498)=0,$B$10,""))</f>
        <v/>
      </c>
      <c r="C498" s="31" t="str">
        <f t="shared" ca="1" si="62"/>
        <v/>
      </c>
      <c r="D498" s="32" t="str">
        <f t="shared" ca="1" si="64"/>
        <v/>
      </c>
      <c r="E498" s="44" t="str">
        <f ca="1">IF(COUNTIF($P$2:P1483,A498)=1,VLOOKUP(A498,L:M,2), IF(COUNTIF($P$2:P1483,A498)=0,$C$10,""))</f>
        <v/>
      </c>
      <c r="F498" s="31" t="str">
        <f t="shared" ca="1" si="65"/>
        <v/>
      </c>
      <c r="G498" s="32" t="str">
        <f t="shared" ca="1" si="66"/>
        <v/>
      </c>
      <c r="H498" s="77" t="str">
        <f t="shared" ca="1" si="67"/>
        <v/>
      </c>
      <c r="O498" s="163" t="str">
        <f t="shared" si="61"/>
        <v/>
      </c>
    </row>
    <row r="499" spans="1:15">
      <c r="A499" s="164" t="str">
        <f t="shared" ca="1" si="63"/>
        <v/>
      </c>
      <c r="B499" s="44" t="str">
        <f ca="1">IF(COUNTIF($P$2:P1484,A499)=1,VLOOKUP(A499,J:K,2), IF(COUNTIF($P$2:P1484,A499)=0,$B$10,""))</f>
        <v/>
      </c>
      <c r="C499" s="31" t="str">
        <f t="shared" ca="1" si="62"/>
        <v/>
      </c>
      <c r="D499" s="32" t="str">
        <f t="shared" ca="1" si="64"/>
        <v/>
      </c>
      <c r="E499" s="44" t="str">
        <f ca="1">IF(COUNTIF($P$2:P1484,A499)=1,VLOOKUP(A499,L:M,2), IF(COUNTIF($P$2:P1484,A499)=0,$C$10,""))</f>
        <v/>
      </c>
      <c r="F499" s="31" t="str">
        <f t="shared" ca="1" si="65"/>
        <v/>
      </c>
      <c r="G499" s="32" t="str">
        <f t="shared" ca="1" si="66"/>
        <v/>
      </c>
      <c r="H499" s="77" t="str">
        <f t="shared" ca="1" si="67"/>
        <v/>
      </c>
      <c r="O499" s="163" t="str">
        <f t="shared" si="61"/>
        <v/>
      </c>
    </row>
    <row r="500" spans="1:15">
      <c r="A500" s="164" t="str">
        <f t="shared" ca="1" si="63"/>
        <v/>
      </c>
      <c r="B500" s="44" t="str">
        <f ca="1">IF(COUNTIF($P$2:P1485,A500)=1,VLOOKUP(A500,J:K,2), IF(COUNTIF($P$2:P1485,A500)=0,$B$10,""))</f>
        <v/>
      </c>
      <c r="C500" s="31" t="str">
        <f t="shared" ca="1" si="62"/>
        <v/>
      </c>
      <c r="D500" s="32" t="str">
        <f t="shared" ca="1" si="64"/>
        <v/>
      </c>
      <c r="E500" s="44" t="str">
        <f ca="1">IF(COUNTIF($P$2:P1485,A500)=1,VLOOKUP(A500,L:M,2), IF(COUNTIF($P$2:P1485,A500)=0,$C$10,""))</f>
        <v/>
      </c>
      <c r="F500" s="31" t="str">
        <f t="shared" ca="1" si="65"/>
        <v/>
      </c>
      <c r="G500" s="32" t="str">
        <f t="shared" ca="1" si="66"/>
        <v/>
      </c>
      <c r="H500" s="77" t="str">
        <f t="shared" ca="1" si="67"/>
        <v/>
      </c>
      <c r="O500" s="163" t="str">
        <f t="shared" si="61"/>
        <v/>
      </c>
    </row>
    <row r="501" spans="1:15">
      <c r="A501" s="164" t="str">
        <f t="shared" ca="1" si="63"/>
        <v/>
      </c>
      <c r="B501" s="44" t="str">
        <f ca="1">IF(COUNTIF($P$2:P1486,A501)=1,VLOOKUP(A501,J:K,2), IF(COUNTIF($P$2:P1486,A501)=0,$B$10,""))</f>
        <v/>
      </c>
      <c r="C501" s="31" t="str">
        <f t="shared" ca="1" si="62"/>
        <v/>
      </c>
      <c r="D501" s="32" t="str">
        <f t="shared" ca="1" si="64"/>
        <v/>
      </c>
      <c r="E501" s="44" t="str">
        <f ca="1">IF(COUNTIF($P$2:P1486,A501)=1,VLOOKUP(A501,L:M,2), IF(COUNTIF($P$2:P1486,A501)=0,$C$10,""))</f>
        <v/>
      </c>
      <c r="F501" s="31" t="str">
        <f t="shared" ca="1" si="65"/>
        <v/>
      </c>
      <c r="G501" s="32" t="str">
        <f t="shared" ca="1" si="66"/>
        <v/>
      </c>
      <c r="H501" s="77" t="str">
        <f t="shared" ca="1" si="67"/>
        <v/>
      </c>
      <c r="O501" s="163" t="str">
        <f t="shared" si="61"/>
        <v/>
      </c>
    </row>
    <row r="502" spans="1:15">
      <c r="A502" s="164" t="str">
        <f t="shared" ca="1" si="63"/>
        <v/>
      </c>
      <c r="B502" s="44" t="str">
        <f ca="1">IF(COUNTIF($P$2:P1487,A502)=1,VLOOKUP(A502,J:K,2), IF(COUNTIF($P$2:P1487,A502)=0,$B$10,""))</f>
        <v/>
      </c>
      <c r="C502" s="31" t="str">
        <f t="shared" ca="1" si="62"/>
        <v/>
      </c>
      <c r="D502" s="32" t="str">
        <f t="shared" ca="1" si="64"/>
        <v/>
      </c>
      <c r="E502" s="44" t="str">
        <f ca="1">IF(COUNTIF($P$2:P1487,A502)=1,VLOOKUP(A502,L:M,2), IF(COUNTIF($P$2:P1487,A502)=0,$C$10,""))</f>
        <v/>
      </c>
      <c r="F502" s="31" t="str">
        <f t="shared" ca="1" si="65"/>
        <v/>
      </c>
      <c r="G502" s="32" t="str">
        <f t="shared" ca="1" si="66"/>
        <v/>
      </c>
      <c r="H502" s="77" t="str">
        <f t="shared" ca="1" si="67"/>
        <v/>
      </c>
      <c r="O502" s="163" t="str">
        <f t="shared" si="61"/>
        <v/>
      </c>
    </row>
    <row r="503" spans="1:15">
      <c r="A503" s="164" t="str">
        <f t="shared" ca="1" si="63"/>
        <v/>
      </c>
      <c r="B503" s="44" t="str">
        <f ca="1">IF(COUNTIF($P$2:P1488,A503)=1,VLOOKUP(A503,J:K,2), IF(COUNTIF($P$2:P1488,A503)=0,$B$10,""))</f>
        <v/>
      </c>
      <c r="C503" s="31" t="str">
        <f t="shared" ca="1" si="62"/>
        <v/>
      </c>
      <c r="D503" s="32" t="str">
        <f t="shared" ca="1" si="64"/>
        <v/>
      </c>
      <c r="E503" s="44" t="str">
        <f ca="1">IF(COUNTIF($P$2:P1488,A503)=1,VLOOKUP(A503,L:M,2), IF(COUNTIF($P$2:P1488,A503)=0,$C$10,""))</f>
        <v/>
      </c>
      <c r="F503" s="31" t="str">
        <f t="shared" ca="1" si="65"/>
        <v/>
      </c>
      <c r="G503" s="32" t="str">
        <f t="shared" ca="1" si="66"/>
        <v/>
      </c>
      <c r="H503" s="77" t="str">
        <f t="shared" ca="1" si="67"/>
        <v/>
      </c>
      <c r="O503" s="163" t="str">
        <f t="shared" si="61"/>
        <v/>
      </c>
    </row>
    <row r="504" spans="1:15">
      <c r="A504" s="164" t="str">
        <f t="shared" ca="1" si="63"/>
        <v/>
      </c>
      <c r="B504" s="44" t="str">
        <f ca="1">IF(COUNTIF($P$2:P1489,A504)=1,VLOOKUP(A504,J:K,2), IF(COUNTIF($P$2:P1489,A504)=0,$B$10,""))</f>
        <v/>
      </c>
      <c r="C504" s="31" t="str">
        <f t="shared" ca="1" si="62"/>
        <v/>
      </c>
      <c r="D504" s="32" t="str">
        <f t="shared" ca="1" si="64"/>
        <v/>
      </c>
      <c r="E504" s="44" t="str">
        <f ca="1">IF(COUNTIF($P$2:P1489,A504)=1,VLOOKUP(A504,L:M,2), IF(COUNTIF($P$2:P1489,A504)=0,$C$10,""))</f>
        <v/>
      </c>
      <c r="F504" s="31" t="str">
        <f t="shared" ca="1" si="65"/>
        <v/>
      </c>
      <c r="G504" s="32" t="str">
        <f t="shared" ca="1" si="66"/>
        <v/>
      </c>
      <c r="H504" s="77" t="str">
        <f t="shared" ca="1" si="67"/>
        <v/>
      </c>
      <c r="O504" s="163" t="str">
        <f t="shared" si="61"/>
        <v/>
      </c>
    </row>
    <row r="505" spans="1:15">
      <c r="A505" s="164" t="str">
        <f t="shared" ca="1" si="63"/>
        <v/>
      </c>
      <c r="B505" s="44" t="str">
        <f ca="1">IF(COUNTIF($P$2:P1490,A505)=1,VLOOKUP(A505,J:K,2), IF(COUNTIF($P$2:P1490,A505)=0,$B$10,""))</f>
        <v/>
      </c>
      <c r="C505" s="31" t="str">
        <f t="shared" ca="1" si="62"/>
        <v/>
      </c>
      <c r="D505" s="32" t="str">
        <f t="shared" ca="1" si="64"/>
        <v/>
      </c>
      <c r="E505" s="44" t="str">
        <f ca="1">IF(COUNTIF($P$2:P1490,A505)=1,VLOOKUP(A505,L:M,2), IF(COUNTIF($P$2:P1490,A505)=0,$C$10,""))</f>
        <v/>
      </c>
      <c r="F505" s="31" t="str">
        <f t="shared" ca="1" si="65"/>
        <v/>
      </c>
      <c r="G505" s="32" t="str">
        <f t="shared" ca="1" si="66"/>
        <v/>
      </c>
      <c r="H505" s="77" t="str">
        <f t="shared" ca="1" si="67"/>
        <v/>
      </c>
      <c r="O505" s="163" t="str">
        <f t="shared" si="61"/>
        <v/>
      </c>
    </row>
    <row r="506" spans="1:15">
      <c r="A506" s="164" t="str">
        <f t="shared" ca="1" si="63"/>
        <v/>
      </c>
      <c r="B506" s="44" t="str">
        <f ca="1">IF(COUNTIF($P$2:P1491,A506)=1,VLOOKUP(A506,J:K,2), IF(COUNTIF($P$2:P1491,A506)=0,$B$10,""))</f>
        <v/>
      </c>
      <c r="C506" s="31" t="str">
        <f t="shared" ca="1" si="62"/>
        <v/>
      </c>
      <c r="D506" s="32" t="str">
        <f t="shared" ca="1" si="64"/>
        <v/>
      </c>
      <c r="E506" s="44" t="str">
        <f ca="1">IF(COUNTIF($P$2:P1491,A506)=1,VLOOKUP(A506,L:M,2), IF(COUNTIF($P$2:P1491,A506)=0,$C$10,""))</f>
        <v/>
      </c>
      <c r="F506" s="31" t="str">
        <f t="shared" ca="1" si="65"/>
        <v/>
      </c>
      <c r="G506" s="32" t="str">
        <f t="shared" ca="1" si="66"/>
        <v/>
      </c>
      <c r="H506" s="77" t="str">
        <f t="shared" ca="1" si="67"/>
        <v/>
      </c>
      <c r="O506" s="163" t="str">
        <f t="shared" si="61"/>
        <v/>
      </c>
    </row>
    <row r="507" spans="1:15">
      <c r="A507" s="164" t="str">
        <f t="shared" ca="1" si="63"/>
        <v/>
      </c>
      <c r="B507" s="44" t="str">
        <f ca="1">IF(COUNTIF($P$2:P1492,A507)=1,VLOOKUP(A507,J:K,2), IF(COUNTIF($P$2:P1492,A507)=0,$B$10,""))</f>
        <v/>
      </c>
      <c r="C507" s="31" t="str">
        <f t="shared" ca="1" si="62"/>
        <v/>
      </c>
      <c r="D507" s="32" t="str">
        <f t="shared" ca="1" si="64"/>
        <v/>
      </c>
      <c r="E507" s="44" t="str">
        <f ca="1">IF(COUNTIF($P$2:P1492,A507)=1,VLOOKUP(A507,L:M,2), IF(COUNTIF($P$2:P1492,A507)=0,$C$10,""))</f>
        <v/>
      </c>
      <c r="F507" s="31" t="str">
        <f t="shared" ca="1" si="65"/>
        <v/>
      </c>
      <c r="G507" s="32" t="str">
        <f t="shared" ca="1" si="66"/>
        <v/>
      </c>
      <c r="H507" s="77" t="str">
        <f t="shared" ca="1" si="67"/>
        <v/>
      </c>
      <c r="O507" s="163" t="str">
        <f t="shared" si="61"/>
        <v/>
      </c>
    </row>
    <row r="508" spans="1:15">
      <c r="A508" s="164" t="str">
        <f t="shared" ca="1" si="63"/>
        <v/>
      </c>
      <c r="B508" s="44" t="str">
        <f ca="1">IF(COUNTIF($P$2:P1493,A508)=1,VLOOKUP(A508,J:K,2), IF(COUNTIF($P$2:P1493,A508)=0,$B$10,""))</f>
        <v/>
      </c>
      <c r="C508" s="31" t="str">
        <f t="shared" ca="1" si="62"/>
        <v/>
      </c>
      <c r="D508" s="32" t="str">
        <f t="shared" ca="1" si="64"/>
        <v/>
      </c>
      <c r="E508" s="44" t="str">
        <f ca="1">IF(COUNTIF($P$2:P1493,A508)=1,VLOOKUP(A508,L:M,2), IF(COUNTIF($P$2:P1493,A508)=0,$C$10,""))</f>
        <v/>
      </c>
      <c r="F508" s="31" t="str">
        <f t="shared" ca="1" si="65"/>
        <v/>
      </c>
      <c r="G508" s="32" t="str">
        <f t="shared" ca="1" si="66"/>
        <v/>
      </c>
      <c r="H508" s="77" t="str">
        <f t="shared" ca="1" si="67"/>
        <v/>
      </c>
      <c r="O508" s="163" t="str">
        <f t="shared" si="61"/>
        <v/>
      </c>
    </row>
    <row r="509" spans="1:15">
      <c r="A509" s="164" t="str">
        <f t="shared" ca="1" si="63"/>
        <v/>
      </c>
      <c r="B509" s="44" t="str">
        <f ca="1">IF(COUNTIF($P$2:P1494,A509)=1,VLOOKUP(A509,J:K,2), IF(COUNTIF($P$2:P1494,A509)=0,$B$10,""))</f>
        <v/>
      </c>
      <c r="C509" s="31" t="str">
        <f t="shared" ca="1" si="62"/>
        <v/>
      </c>
      <c r="D509" s="32" t="str">
        <f t="shared" ca="1" si="64"/>
        <v/>
      </c>
      <c r="E509" s="44" t="str">
        <f ca="1">IF(COUNTIF($P$2:P1494,A509)=1,VLOOKUP(A509,L:M,2), IF(COUNTIF($P$2:P1494,A509)=0,$C$10,""))</f>
        <v/>
      </c>
      <c r="F509" s="31" t="str">
        <f t="shared" ca="1" si="65"/>
        <v/>
      </c>
      <c r="G509" s="32" t="str">
        <f t="shared" ca="1" si="66"/>
        <v/>
      </c>
      <c r="H509" s="77" t="str">
        <f t="shared" ca="1" si="67"/>
        <v/>
      </c>
      <c r="O509" s="163" t="str">
        <f t="shared" si="61"/>
        <v/>
      </c>
    </row>
    <row r="510" spans="1:15">
      <c r="A510" s="164" t="str">
        <f t="shared" ca="1" si="63"/>
        <v/>
      </c>
      <c r="B510" s="44" t="str">
        <f ca="1">IF(COUNTIF($P$2:P1495,A510)=1,VLOOKUP(A510,J:K,2), IF(COUNTIF($P$2:P1495,A510)=0,$B$10,""))</f>
        <v/>
      </c>
      <c r="C510" s="31" t="str">
        <f t="shared" ca="1" si="62"/>
        <v/>
      </c>
      <c r="D510" s="32" t="str">
        <f t="shared" ca="1" si="64"/>
        <v/>
      </c>
      <c r="E510" s="44" t="str">
        <f ca="1">IF(COUNTIF($P$2:P1495,A510)=1,VLOOKUP(A510,L:M,2), IF(COUNTIF($P$2:P1495,A510)=0,$C$10,""))</f>
        <v/>
      </c>
      <c r="F510" s="31" t="str">
        <f t="shared" ca="1" si="65"/>
        <v/>
      </c>
      <c r="G510" s="32" t="str">
        <f t="shared" ca="1" si="66"/>
        <v/>
      </c>
      <c r="H510" s="77" t="str">
        <f t="shared" ca="1" si="67"/>
        <v/>
      </c>
      <c r="O510" s="163" t="str">
        <f t="shared" si="61"/>
        <v/>
      </c>
    </row>
    <row r="511" spans="1:15">
      <c r="A511" s="164" t="str">
        <f t="shared" ca="1" si="63"/>
        <v/>
      </c>
      <c r="B511" s="44" t="str">
        <f ca="1">IF(COUNTIF($P$2:P1496,A511)=1,VLOOKUP(A511,J:K,2), IF(COUNTIF($P$2:P1496,A511)=0,$B$10,""))</f>
        <v/>
      </c>
      <c r="C511" s="31" t="str">
        <f t="shared" ca="1" si="62"/>
        <v/>
      </c>
      <c r="D511" s="32" t="str">
        <f t="shared" ca="1" si="64"/>
        <v/>
      </c>
      <c r="E511" s="44" t="str">
        <f ca="1">IF(COUNTIF($P$2:P1496,A511)=1,VLOOKUP(A511,L:M,2), IF(COUNTIF($P$2:P1496,A511)=0,$C$10,""))</f>
        <v/>
      </c>
      <c r="F511" s="31" t="str">
        <f t="shared" ca="1" si="65"/>
        <v/>
      </c>
      <c r="G511" s="32" t="str">
        <f t="shared" ca="1" si="66"/>
        <v/>
      </c>
      <c r="H511" s="77" t="str">
        <f t="shared" ca="1" si="67"/>
        <v/>
      </c>
      <c r="O511" s="163" t="str">
        <f t="shared" si="61"/>
        <v/>
      </c>
    </row>
    <row r="512" spans="1:15">
      <c r="A512" s="164" t="str">
        <f t="shared" ca="1" si="63"/>
        <v/>
      </c>
      <c r="B512" s="44" t="str">
        <f ca="1">IF(COUNTIF($P$2:P1497,A512)=1,VLOOKUP(A512,J:K,2), IF(COUNTIF($P$2:P1497,A512)=0,$B$10,""))</f>
        <v/>
      </c>
      <c r="C512" s="31" t="str">
        <f t="shared" ca="1" si="62"/>
        <v/>
      </c>
      <c r="D512" s="32" t="str">
        <f t="shared" ca="1" si="64"/>
        <v/>
      </c>
      <c r="E512" s="44" t="str">
        <f ca="1">IF(COUNTIF($P$2:P1497,A512)=1,VLOOKUP(A512,L:M,2), IF(COUNTIF($P$2:P1497,A512)=0,$C$10,""))</f>
        <v/>
      </c>
      <c r="F512" s="31" t="str">
        <f t="shared" ca="1" si="65"/>
        <v/>
      </c>
      <c r="G512" s="32" t="str">
        <f t="shared" ca="1" si="66"/>
        <v/>
      </c>
      <c r="H512" s="77" t="str">
        <f t="shared" ca="1" si="67"/>
        <v/>
      </c>
      <c r="O512" s="163" t="str">
        <f t="shared" si="61"/>
        <v/>
      </c>
    </row>
    <row r="513" spans="1:15">
      <c r="A513" s="164" t="str">
        <f t="shared" ca="1" si="63"/>
        <v/>
      </c>
      <c r="B513" s="44" t="str">
        <f ca="1">IF(COUNTIF($P$2:P1498,A513)=1,VLOOKUP(A513,J:K,2), IF(COUNTIF($P$2:P1498,A513)=0,$B$10,""))</f>
        <v/>
      </c>
      <c r="C513" s="31" t="str">
        <f t="shared" ca="1" si="62"/>
        <v/>
      </c>
      <c r="D513" s="32" t="str">
        <f t="shared" ca="1" si="64"/>
        <v/>
      </c>
      <c r="E513" s="44" t="str">
        <f ca="1">IF(COUNTIF($P$2:P1498,A513)=1,VLOOKUP(A513,L:M,2), IF(COUNTIF($P$2:P1498,A513)=0,$C$10,""))</f>
        <v/>
      </c>
      <c r="F513" s="31" t="str">
        <f t="shared" ca="1" si="65"/>
        <v/>
      </c>
      <c r="G513" s="32" t="str">
        <f t="shared" ca="1" si="66"/>
        <v/>
      </c>
      <c r="H513" s="77" t="str">
        <f t="shared" ca="1" si="67"/>
        <v/>
      </c>
      <c r="O513" s="163" t="str">
        <f t="shared" si="61"/>
        <v/>
      </c>
    </row>
    <row r="514" spans="1:15">
      <c r="A514" s="164" t="str">
        <f t="shared" ca="1" si="63"/>
        <v/>
      </c>
      <c r="B514" s="44" t="str">
        <f ca="1">IF(COUNTIF($P$2:P1499,A514)=1,VLOOKUP(A514,J:K,2), IF(COUNTIF($P$2:P1499,A514)=0,$B$10,""))</f>
        <v/>
      </c>
      <c r="C514" s="31" t="str">
        <f t="shared" ca="1" si="62"/>
        <v/>
      </c>
      <c r="D514" s="32" t="str">
        <f t="shared" ca="1" si="64"/>
        <v/>
      </c>
      <c r="E514" s="44" t="str">
        <f ca="1">IF(COUNTIF($P$2:P1499,A514)=1,VLOOKUP(A514,L:M,2), IF(COUNTIF($P$2:P1499,A514)=0,$C$10,""))</f>
        <v/>
      </c>
      <c r="F514" s="31" t="str">
        <f t="shared" ca="1" si="65"/>
        <v/>
      </c>
      <c r="G514" s="32" t="str">
        <f t="shared" ca="1" si="66"/>
        <v/>
      </c>
      <c r="H514" s="77" t="str">
        <f t="shared" ca="1" si="67"/>
        <v/>
      </c>
      <c r="O514" s="163" t="str">
        <f t="shared" si="61"/>
        <v/>
      </c>
    </row>
    <row r="515" spans="1:15">
      <c r="A515" s="164" t="str">
        <f t="shared" ca="1" si="63"/>
        <v/>
      </c>
      <c r="B515" s="44" t="str">
        <f ca="1">IF(COUNTIF($P$2:P1500,A515)=1,VLOOKUP(A515,J:K,2), IF(COUNTIF($P$2:P1500,A515)=0,$B$10,""))</f>
        <v/>
      </c>
      <c r="C515" s="31" t="str">
        <f t="shared" ca="1" si="62"/>
        <v/>
      </c>
      <c r="D515" s="32" t="str">
        <f t="shared" ca="1" si="64"/>
        <v/>
      </c>
      <c r="E515" s="44" t="str">
        <f ca="1">IF(COUNTIF($P$2:P1500,A515)=1,VLOOKUP(A515,L:M,2), IF(COUNTIF($P$2:P1500,A515)=0,$C$10,""))</f>
        <v/>
      </c>
      <c r="F515" s="31" t="str">
        <f t="shared" ca="1" si="65"/>
        <v/>
      </c>
      <c r="G515" s="32" t="str">
        <f t="shared" ca="1" si="66"/>
        <v/>
      </c>
      <c r="H515" s="77" t="str">
        <f t="shared" ca="1" si="67"/>
        <v/>
      </c>
      <c r="O515" s="163" t="str">
        <f t="shared" si="61"/>
        <v/>
      </c>
    </row>
    <row r="516" spans="1:15">
      <c r="A516" s="164" t="str">
        <f t="shared" ca="1" si="63"/>
        <v/>
      </c>
      <c r="B516" s="44" t="str">
        <f ca="1">IF(COUNTIF($P$2:P1501,A516)=1,VLOOKUP(A516,J:K,2), IF(COUNTIF($P$2:P1501,A516)=0,$B$10,""))</f>
        <v/>
      </c>
      <c r="C516" s="31" t="str">
        <f t="shared" ca="1" si="62"/>
        <v/>
      </c>
      <c r="D516" s="32" t="str">
        <f t="shared" ca="1" si="64"/>
        <v/>
      </c>
      <c r="E516" s="44" t="str">
        <f ca="1">IF(COUNTIF($P$2:P1501,A516)=1,VLOOKUP(A516,L:M,2), IF(COUNTIF($P$2:P1501,A516)=0,$C$10,""))</f>
        <v/>
      </c>
      <c r="F516" s="31" t="str">
        <f t="shared" ca="1" si="65"/>
        <v/>
      </c>
      <c r="G516" s="32" t="str">
        <f t="shared" ca="1" si="66"/>
        <v/>
      </c>
      <c r="H516" s="77" t="str">
        <f t="shared" ca="1" si="67"/>
        <v/>
      </c>
      <c r="O516" s="163" t="str">
        <f t="shared" ref="O516:O579" si="68">IF(N516&gt;$A$14,N516,"")</f>
        <v/>
      </c>
    </row>
    <row r="517" spans="1:15">
      <c r="A517" s="164" t="str">
        <f t="shared" ca="1" si="63"/>
        <v/>
      </c>
      <c r="B517" s="44" t="str">
        <f ca="1">IF(COUNTIF($P$2:P1502,A517)=1,VLOOKUP(A517,J:K,2), IF(COUNTIF($P$2:P1502,A517)=0,$B$10,""))</f>
        <v/>
      </c>
      <c r="C517" s="31" t="str">
        <f t="shared" ca="1" si="62"/>
        <v/>
      </c>
      <c r="D517" s="32" t="str">
        <f t="shared" ca="1" si="64"/>
        <v/>
      </c>
      <c r="E517" s="44" t="str">
        <f ca="1">IF(COUNTIF($P$2:P1502,A517)=1,VLOOKUP(A517,L:M,2), IF(COUNTIF($P$2:P1502,A517)=0,$C$10,""))</f>
        <v/>
      </c>
      <c r="F517" s="31" t="str">
        <f t="shared" ca="1" si="65"/>
        <v/>
      </c>
      <c r="G517" s="32" t="str">
        <f t="shared" ca="1" si="66"/>
        <v/>
      </c>
      <c r="H517" s="77" t="str">
        <f t="shared" ca="1" si="67"/>
        <v/>
      </c>
      <c r="O517" s="163" t="str">
        <f t="shared" si="68"/>
        <v/>
      </c>
    </row>
    <row r="518" spans="1:15">
      <c r="A518" s="164" t="str">
        <f t="shared" ca="1" si="63"/>
        <v/>
      </c>
      <c r="B518" s="44" t="str">
        <f ca="1">IF(COUNTIF($P$2:P1503,A518)=1,VLOOKUP(A518,J:K,2), IF(COUNTIF($P$2:P1503,A518)=0,$B$10,""))</f>
        <v/>
      </c>
      <c r="C518" s="31" t="str">
        <f t="shared" ca="1" si="62"/>
        <v/>
      </c>
      <c r="D518" s="32" t="str">
        <f t="shared" ca="1" si="64"/>
        <v/>
      </c>
      <c r="E518" s="44" t="str">
        <f ca="1">IF(COUNTIF($P$2:P1503,A518)=1,VLOOKUP(A518,L:M,2), IF(COUNTIF($P$2:P1503,A518)=0,$C$10,""))</f>
        <v/>
      </c>
      <c r="F518" s="31" t="str">
        <f t="shared" ca="1" si="65"/>
        <v/>
      </c>
      <c r="G518" s="32" t="str">
        <f t="shared" ca="1" si="66"/>
        <v/>
      </c>
      <c r="H518" s="77" t="str">
        <f t="shared" ca="1" si="67"/>
        <v/>
      </c>
      <c r="O518" s="163" t="str">
        <f t="shared" si="68"/>
        <v/>
      </c>
    </row>
    <row r="519" spans="1:15">
      <c r="A519" s="164" t="str">
        <f t="shared" ca="1" si="63"/>
        <v/>
      </c>
      <c r="B519" s="44" t="str">
        <f ca="1">IF(COUNTIF($P$2:P1504,A519)=1,VLOOKUP(A519,J:K,2), IF(COUNTIF($P$2:P1504,A519)=0,$B$10,""))</f>
        <v/>
      </c>
      <c r="C519" s="31" t="str">
        <f t="shared" ca="1" si="62"/>
        <v/>
      </c>
      <c r="D519" s="32" t="str">
        <f t="shared" ca="1" si="64"/>
        <v/>
      </c>
      <c r="E519" s="44" t="str">
        <f ca="1">IF(COUNTIF($P$2:P1504,A519)=1,VLOOKUP(A519,L:M,2), IF(COUNTIF($P$2:P1504,A519)=0,$C$10,""))</f>
        <v/>
      </c>
      <c r="F519" s="31" t="str">
        <f t="shared" ca="1" si="65"/>
        <v/>
      </c>
      <c r="G519" s="32" t="str">
        <f t="shared" ca="1" si="66"/>
        <v/>
      </c>
      <c r="H519" s="77" t="str">
        <f t="shared" ca="1" si="67"/>
        <v/>
      </c>
      <c r="O519" s="163" t="str">
        <f t="shared" si="68"/>
        <v/>
      </c>
    </row>
    <row r="520" spans="1:15">
      <c r="A520" s="164" t="str">
        <f t="shared" ca="1" si="63"/>
        <v/>
      </c>
      <c r="B520" s="44" t="str">
        <f ca="1">IF(COUNTIF($P$2:P1505,A520)=1,VLOOKUP(A520,J:K,2), IF(COUNTIF($P$2:P1505,A520)=0,$B$10,""))</f>
        <v/>
      </c>
      <c r="C520" s="31" t="str">
        <f t="shared" ca="1" si="62"/>
        <v/>
      </c>
      <c r="D520" s="32" t="str">
        <f t="shared" ca="1" si="64"/>
        <v/>
      </c>
      <c r="E520" s="44" t="str">
        <f ca="1">IF(COUNTIF($P$2:P1505,A520)=1,VLOOKUP(A520,L:M,2), IF(COUNTIF($P$2:P1505,A520)=0,$C$10,""))</f>
        <v/>
      </c>
      <c r="F520" s="31" t="str">
        <f t="shared" ca="1" si="65"/>
        <v/>
      </c>
      <c r="G520" s="32" t="str">
        <f t="shared" ca="1" si="66"/>
        <v/>
      </c>
      <c r="H520" s="77" t="str">
        <f t="shared" ca="1" si="67"/>
        <v/>
      </c>
      <c r="O520" s="163" t="str">
        <f t="shared" si="68"/>
        <v/>
      </c>
    </row>
    <row r="521" spans="1:15">
      <c r="A521" s="164" t="str">
        <f t="shared" ca="1" si="63"/>
        <v/>
      </c>
      <c r="B521" s="44" t="str">
        <f ca="1">IF(COUNTIF($P$2:P1506,A521)=1,VLOOKUP(A521,J:K,2), IF(COUNTIF($P$2:P1506,A521)=0,$B$10,""))</f>
        <v/>
      </c>
      <c r="C521" s="31" t="str">
        <f t="shared" ca="1" si="62"/>
        <v/>
      </c>
      <c r="D521" s="32" t="str">
        <f t="shared" ca="1" si="64"/>
        <v/>
      </c>
      <c r="E521" s="44" t="str">
        <f ca="1">IF(COUNTIF($P$2:P1506,A521)=1,VLOOKUP(A521,L:M,2), IF(COUNTIF($P$2:P1506,A521)=0,$C$10,""))</f>
        <v/>
      </c>
      <c r="F521" s="31" t="str">
        <f t="shared" ca="1" si="65"/>
        <v/>
      </c>
      <c r="G521" s="32" t="str">
        <f t="shared" ca="1" si="66"/>
        <v/>
      </c>
      <c r="H521" s="77" t="str">
        <f t="shared" ca="1" si="67"/>
        <v/>
      </c>
      <c r="O521" s="163" t="str">
        <f t="shared" si="68"/>
        <v/>
      </c>
    </row>
    <row r="522" spans="1:15">
      <c r="A522" s="164" t="str">
        <f t="shared" ca="1" si="63"/>
        <v/>
      </c>
      <c r="B522" s="44" t="str">
        <f ca="1">IF(COUNTIF($P$2:P1507,A522)=1,VLOOKUP(A522,J:K,2), IF(COUNTIF($P$2:P1507,A522)=0,$B$10,""))</f>
        <v/>
      </c>
      <c r="C522" s="31" t="str">
        <f t="shared" ca="1" si="62"/>
        <v/>
      </c>
      <c r="D522" s="32" t="str">
        <f t="shared" ca="1" si="64"/>
        <v/>
      </c>
      <c r="E522" s="44" t="str">
        <f ca="1">IF(COUNTIF($P$2:P1507,A522)=1,VLOOKUP(A522,L:M,2), IF(COUNTIF($P$2:P1507,A522)=0,$C$10,""))</f>
        <v/>
      </c>
      <c r="F522" s="31" t="str">
        <f t="shared" ca="1" si="65"/>
        <v/>
      </c>
      <c r="G522" s="32" t="str">
        <f t="shared" ca="1" si="66"/>
        <v/>
      </c>
      <c r="H522" s="77" t="str">
        <f t="shared" ca="1" si="67"/>
        <v/>
      </c>
      <c r="O522" s="163" t="str">
        <f t="shared" si="68"/>
        <v/>
      </c>
    </row>
    <row r="523" spans="1:15">
      <c r="A523" s="164" t="str">
        <f t="shared" ca="1" si="63"/>
        <v/>
      </c>
      <c r="B523" s="44" t="str">
        <f ca="1">IF(COUNTIF($P$2:P1508,A523)=1,VLOOKUP(A523,J:K,2), IF(COUNTIF($P$2:P1508,A523)=0,$B$10,""))</f>
        <v/>
      </c>
      <c r="C523" s="31" t="str">
        <f t="shared" ca="1" si="62"/>
        <v/>
      </c>
      <c r="D523" s="32" t="str">
        <f t="shared" ca="1" si="64"/>
        <v/>
      </c>
      <c r="E523" s="44" t="str">
        <f ca="1">IF(COUNTIF($P$2:P1508,A523)=1,VLOOKUP(A523,L:M,2), IF(COUNTIF($P$2:P1508,A523)=0,$C$10,""))</f>
        <v/>
      </c>
      <c r="F523" s="31" t="str">
        <f t="shared" ca="1" si="65"/>
        <v/>
      </c>
      <c r="G523" s="32" t="str">
        <f t="shared" ca="1" si="66"/>
        <v/>
      </c>
      <c r="H523" s="77" t="str">
        <f t="shared" ca="1" si="67"/>
        <v/>
      </c>
      <c r="O523" s="163" t="str">
        <f t="shared" si="68"/>
        <v/>
      </c>
    </row>
    <row r="524" spans="1:15">
      <c r="A524" s="164" t="str">
        <f t="shared" ca="1" si="63"/>
        <v/>
      </c>
      <c r="B524" s="44" t="str">
        <f ca="1">IF(COUNTIF($P$2:P1509,A524)=1,VLOOKUP(A524,J:K,2), IF(COUNTIF($P$2:P1509,A524)=0,$B$10,""))</f>
        <v/>
      </c>
      <c r="C524" s="31" t="str">
        <f t="shared" ca="1" si="62"/>
        <v/>
      </c>
      <c r="D524" s="32" t="str">
        <f t="shared" ca="1" si="64"/>
        <v/>
      </c>
      <c r="E524" s="44" t="str">
        <f ca="1">IF(COUNTIF($P$2:P1509,A524)=1,VLOOKUP(A524,L:M,2), IF(COUNTIF($P$2:P1509,A524)=0,$C$10,""))</f>
        <v/>
      </c>
      <c r="F524" s="31" t="str">
        <f t="shared" ca="1" si="65"/>
        <v/>
      </c>
      <c r="G524" s="32" t="str">
        <f t="shared" ca="1" si="66"/>
        <v/>
      </c>
      <c r="H524" s="77" t="str">
        <f t="shared" ca="1" si="67"/>
        <v/>
      </c>
      <c r="O524" s="163" t="str">
        <f t="shared" si="68"/>
        <v/>
      </c>
    </row>
    <row r="525" spans="1:15">
      <c r="A525" s="164" t="str">
        <f t="shared" ca="1" si="63"/>
        <v/>
      </c>
      <c r="B525" s="44" t="str">
        <f ca="1">IF(COUNTIF($P$2:P1510,A525)=1,VLOOKUP(A525,J:K,2), IF(COUNTIF($P$2:P1510,A525)=0,$B$10,""))</f>
        <v/>
      </c>
      <c r="C525" s="31" t="str">
        <f t="shared" ca="1" si="62"/>
        <v/>
      </c>
      <c r="D525" s="32" t="str">
        <f t="shared" ca="1" si="64"/>
        <v/>
      </c>
      <c r="E525" s="44" t="str">
        <f ca="1">IF(COUNTIF($P$2:P1510,A525)=1,VLOOKUP(A525,L:M,2), IF(COUNTIF($P$2:P1510,A525)=0,$C$10,""))</f>
        <v/>
      </c>
      <c r="F525" s="31" t="str">
        <f t="shared" ca="1" si="65"/>
        <v/>
      </c>
      <c r="G525" s="32" t="str">
        <f t="shared" ca="1" si="66"/>
        <v/>
      </c>
      <c r="H525" s="77" t="str">
        <f t="shared" ca="1" si="67"/>
        <v/>
      </c>
      <c r="O525" s="163" t="str">
        <f t="shared" si="68"/>
        <v/>
      </c>
    </row>
    <row r="526" spans="1:15">
      <c r="A526" s="164" t="str">
        <f t="shared" ca="1" si="63"/>
        <v/>
      </c>
      <c r="B526" s="44" t="str">
        <f ca="1">IF(COUNTIF($P$2:P1511,A526)=1,VLOOKUP(A526,J:K,2), IF(COUNTIF($P$2:P1511,A526)=0,$B$10,""))</f>
        <v/>
      </c>
      <c r="C526" s="31" t="str">
        <f t="shared" ca="1" si="62"/>
        <v/>
      </c>
      <c r="D526" s="32" t="str">
        <f t="shared" ca="1" si="64"/>
        <v/>
      </c>
      <c r="E526" s="44" t="str">
        <f ca="1">IF(COUNTIF($P$2:P1511,A526)=1,VLOOKUP(A526,L:M,2), IF(COUNTIF($P$2:P1511,A526)=0,$C$10,""))</f>
        <v/>
      </c>
      <c r="F526" s="31" t="str">
        <f t="shared" ca="1" si="65"/>
        <v/>
      </c>
      <c r="G526" s="32" t="str">
        <f t="shared" ca="1" si="66"/>
        <v/>
      </c>
      <c r="H526" s="77" t="str">
        <f t="shared" ca="1" si="67"/>
        <v/>
      </c>
      <c r="O526" s="163" t="str">
        <f t="shared" si="68"/>
        <v/>
      </c>
    </row>
    <row r="527" spans="1:15">
      <c r="A527" s="164" t="str">
        <f t="shared" ca="1" si="63"/>
        <v/>
      </c>
      <c r="B527" s="44" t="str">
        <f ca="1">IF(COUNTIF($P$2:P1512,A527)=1,VLOOKUP(A527,J:K,2), IF(COUNTIF($P$2:P1512,A527)=0,$B$10,""))</f>
        <v/>
      </c>
      <c r="C527" s="31" t="str">
        <f t="shared" ca="1" si="62"/>
        <v/>
      </c>
      <c r="D527" s="32" t="str">
        <f t="shared" ca="1" si="64"/>
        <v/>
      </c>
      <c r="E527" s="44" t="str">
        <f ca="1">IF(COUNTIF($P$2:P1512,A527)=1,VLOOKUP(A527,L:M,2), IF(COUNTIF($P$2:P1512,A527)=0,$C$10,""))</f>
        <v/>
      </c>
      <c r="F527" s="31" t="str">
        <f t="shared" ca="1" si="65"/>
        <v/>
      </c>
      <c r="G527" s="32" t="str">
        <f t="shared" ca="1" si="66"/>
        <v/>
      </c>
      <c r="H527" s="77" t="str">
        <f t="shared" ca="1" si="67"/>
        <v/>
      </c>
      <c r="O527" s="163" t="str">
        <f t="shared" si="68"/>
        <v/>
      </c>
    </row>
    <row r="528" spans="1:15">
      <c r="A528" s="164" t="str">
        <f t="shared" ca="1" si="63"/>
        <v/>
      </c>
      <c r="B528" s="44" t="str">
        <f ca="1">IF(COUNTIF($P$2:P1513,A528)=1,VLOOKUP(A528,J:K,2), IF(COUNTIF($P$2:P1513,A528)=0,$B$10,""))</f>
        <v/>
      </c>
      <c r="C528" s="31" t="str">
        <f t="shared" ref="C528:C591" ca="1" si="69">IF(ISERROR(B528-2),"",(B528-$B$14)/100*$B$5)</f>
        <v/>
      </c>
      <c r="D528" s="32" t="str">
        <f t="shared" ca="1" si="64"/>
        <v/>
      </c>
      <c r="E528" s="44" t="str">
        <f ca="1">IF(COUNTIF($P$2:P1513,A528)=1,VLOOKUP(A528,L:M,2), IF(COUNTIF($P$2:P1513,A528)=0,$C$10,""))</f>
        <v/>
      </c>
      <c r="F528" s="31" t="str">
        <f t="shared" ca="1" si="65"/>
        <v/>
      </c>
      <c r="G528" s="32" t="str">
        <f t="shared" ca="1" si="66"/>
        <v/>
      </c>
      <c r="H528" s="77" t="str">
        <f t="shared" ca="1" si="67"/>
        <v/>
      </c>
      <c r="O528" s="163" t="str">
        <f t="shared" si="68"/>
        <v/>
      </c>
    </row>
    <row r="529" spans="1:15">
      <c r="A529" s="164" t="str">
        <f t="shared" ca="1" si="63"/>
        <v/>
      </c>
      <c r="B529" s="44" t="str">
        <f ca="1">IF(COUNTIF($P$2:P1514,A529)=1,VLOOKUP(A529,J:K,2), IF(COUNTIF($P$2:P1514,A529)=0,$B$10,""))</f>
        <v/>
      </c>
      <c r="C529" s="31" t="str">
        <f t="shared" ca="1" si="69"/>
        <v/>
      </c>
      <c r="D529" s="32" t="str">
        <f t="shared" ca="1" si="64"/>
        <v/>
      </c>
      <c r="E529" s="44" t="str">
        <f ca="1">IF(COUNTIF($P$2:P1514,A529)=1,VLOOKUP(A529,L:M,2), IF(COUNTIF($P$2:P1514,A529)=0,$C$10,""))</f>
        <v/>
      </c>
      <c r="F529" s="31" t="str">
        <f t="shared" ca="1" si="65"/>
        <v/>
      </c>
      <c r="G529" s="32" t="str">
        <f t="shared" ca="1" si="66"/>
        <v/>
      </c>
      <c r="H529" s="77" t="str">
        <f t="shared" ca="1" si="67"/>
        <v/>
      </c>
      <c r="O529" s="163" t="str">
        <f t="shared" si="68"/>
        <v/>
      </c>
    </row>
    <row r="530" spans="1:15">
      <c r="A530" s="164" t="str">
        <f t="shared" ca="1" si="63"/>
        <v/>
      </c>
      <c r="B530" s="44" t="str">
        <f ca="1">IF(COUNTIF($P$2:P1515,A530)=1,VLOOKUP(A530,J:K,2), IF(COUNTIF($P$2:P1515,A530)=0,$B$10,""))</f>
        <v/>
      </c>
      <c r="C530" s="31" t="str">
        <f t="shared" ca="1" si="69"/>
        <v/>
      </c>
      <c r="D530" s="32" t="str">
        <f t="shared" ca="1" si="64"/>
        <v/>
      </c>
      <c r="E530" s="44" t="str">
        <f ca="1">IF(COUNTIF($P$2:P1515,A530)=1,VLOOKUP(A530,L:M,2), IF(COUNTIF($P$2:P1515,A530)=0,$C$10,""))</f>
        <v/>
      </c>
      <c r="F530" s="31" t="str">
        <f t="shared" ca="1" si="65"/>
        <v/>
      </c>
      <c r="G530" s="32" t="str">
        <f t="shared" ca="1" si="66"/>
        <v/>
      </c>
      <c r="H530" s="77" t="str">
        <f t="shared" ca="1" si="67"/>
        <v/>
      </c>
      <c r="O530" s="163" t="str">
        <f t="shared" si="68"/>
        <v/>
      </c>
    </row>
    <row r="531" spans="1:15">
      <c r="A531" s="164" t="str">
        <f t="shared" ca="1" si="63"/>
        <v/>
      </c>
      <c r="B531" s="44" t="str">
        <f ca="1">IF(COUNTIF($P$2:P1516,A531)=1,VLOOKUP(A531,J:K,2), IF(COUNTIF($P$2:P1516,A531)=0,$B$10,""))</f>
        <v/>
      </c>
      <c r="C531" s="31" t="str">
        <f t="shared" ca="1" si="69"/>
        <v/>
      </c>
      <c r="D531" s="32" t="str">
        <f t="shared" ca="1" si="64"/>
        <v/>
      </c>
      <c r="E531" s="44" t="str">
        <f ca="1">IF(COUNTIF($P$2:P1516,A531)=1,VLOOKUP(A531,L:M,2), IF(COUNTIF($P$2:P1516,A531)=0,$C$10,""))</f>
        <v/>
      </c>
      <c r="F531" s="31" t="str">
        <f t="shared" ca="1" si="65"/>
        <v/>
      </c>
      <c r="G531" s="32" t="str">
        <f t="shared" ca="1" si="66"/>
        <v/>
      </c>
      <c r="H531" s="77" t="str">
        <f t="shared" ca="1" si="67"/>
        <v/>
      </c>
      <c r="O531" s="163" t="str">
        <f t="shared" si="68"/>
        <v/>
      </c>
    </row>
    <row r="532" spans="1:15">
      <c r="A532" s="164" t="str">
        <f t="shared" ca="1" si="63"/>
        <v/>
      </c>
      <c r="B532" s="44" t="str">
        <f ca="1">IF(COUNTIF($P$2:P1517,A532)=1,VLOOKUP(A532,J:K,2), IF(COUNTIF($P$2:P1517,A532)=0,$B$10,""))</f>
        <v/>
      </c>
      <c r="C532" s="31" t="str">
        <f t="shared" ca="1" si="69"/>
        <v/>
      </c>
      <c r="D532" s="32" t="str">
        <f t="shared" ca="1" si="64"/>
        <v/>
      </c>
      <c r="E532" s="44" t="str">
        <f ca="1">IF(COUNTIF($P$2:P1517,A532)=1,VLOOKUP(A532,L:M,2), IF(COUNTIF($P$2:P1517,A532)=0,$C$10,""))</f>
        <v/>
      </c>
      <c r="F532" s="31" t="str">
        <f t="shared" ca="1" si="65"/>
        <v/>
      </c>
      <c r="G532" s="32" t="str">
        <f t="shared" ca="1" si="66"/>
        <v/>
      </c>
      <c r="H532" s="77" t="str">
        <f t="shared" ca="1" si="67"/>
        <v/>
      </c>
      <c r="O532" s="163" t="str">
        <f t="shared" si="68"/>
        <v/>
      </c>
    </row>
    <row r="533" spans="1:15">
      <c r="A533" s="164" t="str">
        <f t="shared" ca="1" si="63"/>
        <v/>
      </c>
      <c r="B533" s="44" t="str">
        <f ca="1">IF(COUNTIF($P$2:P1518,A533)=1,VLOOKUP(A533,J:K,2), IF(COUNTIF($P$2:P1518,A533)=0,$B$10,""))</f>
        <v/>
      </c>
      <c r="C533" s="31" t="str">
        <f t="shared" ca="1" si="69"/>
        <v/>
      </c>
      <c r="D533" s="32" t="str">
        <f t="shared" ca="1" si="64"/>
        <v/>
      </c>
      <c r="E533" s="44" t="str">
        <f ca="1">IF(COUNTIF($P$2:P1518,A533)=1,VLOOKUP(A533,L:M,2), IF(COUNTIF($P$2:P1518,A533)=0,$C$10,""))</f>
        <v/>
      </c>
      <c r="F533" s="31" t="str">
        <f t="shared" ca="1" si="65"/>
        <v/>
      </c>
      <c r="G533" s="32" t="str">
        <f t="shared" ca="1" si="66"/>
        <v/>
      </c>
      <c r="H533" s="77" t="str">
        <f t="shared" ca="1" si="67"/>
        <v/>
      </c>
      <c r="O533" s="163" t="str">
        <f t="shared" si="68"/>
        <v/>
      </c>
    </row>
    <row r="534" spans="1:15">
      <c r="A534" s="164" t="str">
        <f t="shared" ca="1" si="63"/>
        <v/>
      </c>
      <c r="B534" s="44" t="str">
        <f ca="1">IF(COUNTIF($P$2:P1519,A534)=1,VLOOKUP(A534,J:K,2), IF(COUNTIF($P$2:P1519,A534)=0,$B$10,""))</f>
        <v/>
      </c>
      <c r="C534" s="31" t="str">
        <f t="shared" ca="1" si="69"/>
        <v/>
      </c>
      <c r="D534" s="32" t="str">
        <f t="shared" ca="1" si="64"/>
        <v/>
      </c>
      <c r="E534" s="44" t="str">
        <f ca="1">IF(COUNTIF($P$2:P1519,A534)=1,VLOOKUP(A534,L:M,2), IF(COUNTIF($P$2:P1519,A534)=0,$C$10,""))</f>
        <v/>
      </c>
      <c r="F534" s="31" t="str">
        <f t="shared" ca="1" si="65"/>
        <v/>
      </c>
      <c r="G534" s="32" t="str">
        <f t="shared" ca="1" si="66"/>
        <v/>
      </c>
      <c r="H534" s="77" t="str">
        <f t="shared" ca="1" si="67"/>
        <v/>
      </c>
      <c r="O534" s="163" t="str">
        <f t="shared" si="68"/>
        <v/>
      </c>
    </row>
    <row r="535" spans="1:15">
      <c r="A535" s="164" t="str">
        <f t="shared" ca="1" si="63"/>
        <v/>
      </c>
      <c r="B535" s="44" t="str">
        <f ca="1">IF(COUNTIF($P$2:P1520,A535)=1,VLOOKUP(A535,J:K,2), IF(COUNTIF($P$2:P1520,A535)=0,$B$10,""))</f>
        <v/>
      </c>
      <c r="C535" s="31" t="str">
        <f t="shared" ca="1" si="69"/>
        <v/>
      </c>
      <c r="D535" s="32" t="str">
        <f t="shared" ca="1" si="64"/>
        <v/>
      </c>
      <c r="E535" s="44" t="str">
        <f ca="1">IF(COUNTIF($P$2:P1520,A535)=1,VLOOKUP(A535,L:M,2), IF(COUNTIF($P$2:P1520,A535)=0,$C$10,""))</f>
        <v/>
      </c>
      <c r="F535" s="31" t="str">
        <f t="shared" ca="1" si="65"/>
        <v/>
      </c>
      <c r="G535" s="32" t="str">
        <f t="shared" ca="1" si="66"/>
        <v/>
      </c>
      <c r="H535" s="77" t="str">
        <f t="shared" ca="1" si="67"/>
        <v/>
      </c>
      <c r="O535" s="163" t="str">
        <f t="shared" si="68"/>
        <v/>
      </c>
    </row>
    <row r="536" spans="1:15">
      <c r="A536" s="164" t="str">
        <f t="shared" ref="A536:A599" ca="1" si="70">IF(AND(ISBLANK(P525), A535 = $P$1),NOW(),IF(ISBLANK(P525),"",P525))</f>
        <v/>
      </c>
      <c r="B536" s="44" t="str">
        <f ca="1">IF(COUNTIF($P$2:P1521,A536)=1,VLOOKUP(A536,J:K,2), IF(COUNTIF($P$2:P1521,A536)=0,$B$10,""))</f>
        <v/>
      </c>
      <c r="C536" s="31" t="str">
        <f t="shared" ca="1" si="69"/>
        <v/>
      </c>
      <c r="D536" s="32" t="str">
        <f t="shared" ref="D536:D599" ca="1" si="71">IF(ISERROR(B536-2),"",ROUNDUP(A536-$A$14,0)/360*$B$6*$B$5-ROUNDUP(A536-$A$14,0)/360*$B$7*$B$5*$B$14/100)</f>
        <v/>
      </c>
      <c r="E536" s="44" t="str">
        <f ca="1">IF(COUNTIF($P$2:P1521,A536)=1,VLOOKUP(A536,L:M,2), IF(COUNTIF($P$2:P1521,A536)=0,$C$10,""))</f>
        <v/>
      </c>
      <c r="F536" s="31" t="str">
        <f t="shared" ref="F536:F599" ca="1" si="72">IF(ISERROR(B536-2),"",(E536-$E$14)/100*$C$5)</f>
        <v/>
      </c>
      <c r="G536" s="32" t="str">
        <f t="shared" ref="G536:G599" ca="1" si="73">IF(ISERROR(B536-2),"",ROUNDUP(A536-$A$14,0)/360*$C$6*$C$5-ROUNDUP(A536-$A$14,0)/360*$C$7*$C$5*$E$14/100)</f>
        <v/>
      </c>
      <c r="H536" s="77" t="str">
        <f t="shared" ref="H536:H599" ca="1" si="74">IF(ISERROR(B536-2),"",(C536+D536)*$B$9-F536-G536)</f>
        <v/>
      </c>
      <c r="O536" s="163" t="str">
        <f t="shared" si="68"/>
        <v/>
      </c>
    </row>
    <row r="537" spans="1:15">
      <c r="A537" s="164" t="str">
        <f t="shared" ca="1" si="70"/>
        <v/>
      </c>
      <c r="B537" s="44" t="str">
        <f ca="1">IF(COUNTIF($P$2:P1522,A537)=1,VLOOKUP(A537,J:K,2), IF(COUNTIF($P$2:P1522,A537)=0,$B$10,""))</f>
        <v/>
      </c>
      <c r="C537" s="31" t="str">
        <f t="shared" ca="1" si="69"/>
        <v/>
      </c>
      <c r="D537" s="32" t="str">
        <f t="shared" ca="1" si="71"/>
        <v/>
      </c>
      <c r="E537" s="44" t="str">
        <f ca="1">IF(COUNTIF($P$2:P1522,A537)=1,VLOOKUP(A537,L:M,2), IF(COUNTIF($P$2:P1522,A537)=0,$C$10,""))</f>
        <v/>
      </c>
      <c r="F537" s="31" t="str">
        <f t="shared" ca="1" si="72"/>
        <v/>
      </c>
      <c r="G537" s="32" t="str">
        <f t="shared" ca="1" si="73"/>
        <v/>
      </c>
      <c r="H537" s="77" t="str">
        <f t="shared" ca="1" si="74"/>
        <v/>
      </c>
      <c r="O537" s="163" t="str">
        <f t="shared" si="68"/>
        <v/>
      </c>
    </row>
    <row r="538" spans="1:15">
      <c r="A538" s="164" t="str">
        <f t="shared" ca="1" si="70"/>
        <v/>
      </c>
      <c r="B538" s="44" t="str">
        <f ca="1">IF(COUNTIF($P$2:P1523,A538)=1,VLOOKUP(A538,J:K,2), IF(COUNTIF($P$2:P1523,A538)=0,$B$10,""))</f>
        <v/>
      </c>
      <c r="C538" s="31" t="str">
        <f t="shared" ca="1" si="69"/>
        <v/>
      </c>
      <c r="D538" s="32" t="str">
        <f t="shared" ca="1" si="71"/>
        <v/>
      </c>
      <c r="E538" s="44" t="str">
        <f ca="1">IF(COUNTIF($P$2:P1523,A538)=1,VLOOKUP(A538,L:M,2), IF(COUNTIF($P$2:P1523,A538)=0,$C$10,""))</f>
        <v/>
      </c>
      <c r="F538" s="31" t="str">
        <f t="shared" ca="1" si="72"/>
        <v/>
      </c>
      <c r="G538" s="32" t="str">
        <f t="shared" ca="1" si="73"/>
        <v/>
      </c>
      <c r="H538" s="77" t="str">
        <f t="shared" ca="1" si="74"/>
        <v/>
      </c>
      <c r="O538" s="163" t="str">
        <f t="shared" si="68"/>
        <v/>
      </c>
    </row>
    <row r="539" spans="1:15">
      <c r="A539" s="164" t="str">
        <f t="shared" ca="1" si="70"/>
        <v/>
      </c>
      <c r="B539" s="44" t="str">
        <f ca="1">IF(COUNTIF($P$2:P1524,A539)=1,VLOOKUP(A539,J:K,2), IF(COUNTIF($P$2:P1524,A539)=0,$B$10,""))</f>
        <v/>
      </c>
      <c r="C539" s="31" t="str">
        <f t="shared" ca="1" si="69"/>
        <v/>
      </c>
      <c r="D539" s="32" t="str">
        <f t="shared" ca="1" si="71"/>
        <v/>
      </c>
      <c r="E539" s="44" t="str">
        <f ca="1">IF(COUNTIF($P$2:P1524,A539)=1,VLOOKUP(A539,L:M,2), IF(COUNTIF($P$2:P1524,A539)=0,$C$10,""))</f>
        <v/>
      </c>
      <c r="F539" s="31" t="str">
        <f t="shared" ca="1" si="72"/>
        <v/>
      </c>
      <c r="G539" s="32" t="str">
        <f t="shared" ca="1" si="73"/>
        <v/>
      </c>
      <c r="H539" s="77" t="str">
        <f t="shared" ca="1" si="74"/>
        <v/>
      </c>
      <c r="O539" s="163" t="str">
        <f t="shared" si="68"/>
        <v/>
      </c>
    </row>
    <row r="540" spans="1:15">
      <c r="A540" s="164" t="str">
        <f t="shared" ca="1" si="70"/>
        <v/>
      </c>
      <c r="B540" s="44" t="str">
        <f ca="1">IF(COUNTIF($P$2:P1525,A540)=1,VLOOKUP(A540,J:K,2), IF(COUNTIF($P$2:P1525,A540)=0,$B$10,""))</f>
        <v/>
      </c>
      <c r="C540" s="31" t="str">
        <f t="shared" ca="1" si="69"/>
        <v/>
      </c>
      <c r="D540" s="32" t="str">
        <f t="shared" ca="1" si="71"/>
        <v/>
      </c>
      <c r="E540" s="44" t="str">
        <f ca="1">IF(COUNTIF($P$2:P1525,A540)=1,VLOOKUP(A540,L:M,2), IF(COUNTIF($P$2:P1525,A540)=0,$C$10,""))</f>
        <v/>
      </c>
      <c r="F540" s="31" t="str">
        <f t="shared" ca="1" si="72"/>
        <v/>
      </c>
      <c r="G540" s="32" t="str">
        <f t="shared" ca="1" si="73"/>
        <v/>
      </c>
      <c r="H540" s="77" t="str">
        <f t="shared" ca="1" si="74"/>
        <v/>
      </c>
      <c r="O540" s="163" t="str">
        <f t="shared" si="68"/>
        <v/>
      </c>
    </row>
    <row r="541" spans="1:15">
      <c r="A541" s="164" t="str">
        <f t="shared" ca="1" si="70"/>
        <v/>
      </c>
      <c r="B541" s="44" t="str">
        <f ca="1">IF(COUNTIF($P$2:P1526,A541)=1,VLOOKUP(A541,J:K,2), IF(COUNTIF($P$2:P1526,A541)=0,$B$10,""))</f>
        <v/>
      </c>
      <c r="C541" s="31" t="str">
        <f t="shared" ca="1" si="69"/>
        <v/>
      </c>
      <c r="D541" s="32" t="str">
        <f t="shared" ca="1" si="71"/>
        <v/>
      </c>
      <c r="E541" s="44" t="str">
        <f ca="1">IF(COUNTIF($P$2:P1526,A541)=1,VLOOKUP(A541,L:M,2), IF(COUNTIF($P$2:P1526,A541)=0,$C$10,""))</f>
        <v/>
      </c>
      <c r="F541" s="31" t="str">
        <f t="shared" ca="1" si="72"/>
        <v/>
      </c>
      <c r="G541" s="32" t="str">
        <f t="shared" ca="1" si="73"/>
        <v/>
      </c>
      <c r="H541" s="77" t="str">
        <f t="shared" ca="1" si="74"/>
        <v/>
      </c>
      <c r="O541" s="163" t="str">
        <f t="shared" si="68"/>
        <v/>
      </c>
    </row>
    <row r="542" spans="1:15">
      <c r="A542" s="164" t="str">
        <f t="shared" ca="1" si="70"/>
        <v/>
      </c>
      <c r="B542" s="44" t="str">
        <f ca="1">IF(COUNTIF($P$2:P1527,A542)=1,VLOOKUP(A542,J:K,2), IF(COUNTIF($P$2:P1527,A542)=0,$B$10,""))</f>
        <v/>
      </c>
      <c r="C542" s="31" t="str">
        <f t="shared" ca="1" si="69"/>
        <v/>
      </c>
      <c r="D542" s="32" t="str">
        <f t="shared" ca="1" si="71"/>
        <v/>
      </c>
      <c r="E542" s="44" t="str">
        <f ca="1">IF(COUNTIF($P$2:P1527,A542)=1,VLOOKUP(A542,L:M,2), IF(COUNTIF($P$2:P1527,A542)=0,$C$10,""))</f>
        <v/>
      </c>
      <c r="F542" s="31" t="str">
        <f t="shared" ca="1" si="72"/>
        <v/>
      </c>
      <c r="G542" s="32" t="str">
        <f t="shared" ca="1" si="73"/>
        <v/>
      </c>
      <c r="H542" s="77" t="str">
        <f t="shared" ca="1" si="74"/>
        <v/>
      </c>
      <c r="O542" s="163" t="str">
        <f t="shared" si="68"/>
        <v/>
      </c>
    </row>
    <row r="543" spans="1:15">
      <c r="A543" s="164" t="str">
        <f t="shared" ca="1" si="70"/>
        <v/>
      </c>
      <c r="B543" s="44" t="str">
        <f ca="1">IF(COUNTIF($P$2:P1528,A543)=1,VLOOKUP(A543,J:K,2), IF(COUNTIF($P$2:P1528,A543)=0,$B$10,""))</f>
        <v/>
      </c>
      <c r="C543" s="31" t="str">
        <f t="shared" ca="1" si="69"/>
        <v/>
      </c>
      <c r="D543" s="32" t="str">
        <f t="shared" ca="1" si="71"/>
        <v/>
      </c>
      <c r="E543" s="44" t="str">
        <f ca="1">IF(COUNTIF($P$2:P1528,A543)=1,VLOOKUP(A543,L:M,2), IF(COUNTIF($P$2:P1528,A543)=0,$C$10,""))</f>
        <v/>
      </c>
      <c r="F543" s="31" t="str">
        <f t="shared" ca="1" si="72"/>
        <v/>
      </c>
      <c r="G543" s="32" t="str">
        <f t="shared" ca="1" si="73"/>
        <v/>
      </c>
      <c r="H543" s="77" t="str">
        <f t="shared" ca="1" si="74"/>
        <v/>
      </c>
      <c r="O543" s="163" t="str">
        <f t="shared" si="68"/>
        <v/>
      </c>
    </row>
    <row r="544" spans="1:15">
      <c r="A544" s="164" t="str">
        <f t="shared" ca="1" si="70"/>
        <v/>
      </c>
      <c r="B544" s="44" t="str">
        <f ca="1">IF(COUNTIF($P$2:P1529,A544)=1,VLOOKUP(A544,J:K,2), IF(COUNTIF($P$2:P1529,A544)=0,$B$10,""))</f>
        <v/>
      </c>
      <c r="C544" s="31" t="str">
        <f t="shared" ca="1" si="69"/>
        <v/>
      </c>
      <c r="D544" s="32" t="str">
        <f t="shared" ca="1" si="71"/>
        <v/>
      </c>
      <c r="E544" s="44" t="str">
        <f ca="1">IF(COUNTIF($P$2:P1529,A544)=1,VLOOKUP(A544,L:M,2), IF(COUNTIF($P$2:P1529,A544)=0,$C$10,""))</f>
        <v/>
      </c>
      <c r="F544" s="31" t="str">
        <f t="shared" ca="1" si="72"/>
        <v/>
      </c>
      <c r="G544" s="32" t="str">
        <f t="shared" ca="1" si="73"/>
        <v/>
      </c>
      <c r="H544" s="77" t="str">
        <f t="shared" ca="1" si="74"/>
        <v/>
      </c>
      <c r="O544" s="163" t="str">
        <f t="shared" si="68"/>
        <v/>
      </c>
    </row>
    <row r="545" spans="1:15">
      <c r="A545" s="164" t="str">
        <f t="shared" ca="1" si="70"/>
        <v/>
      </c>
      <c r="B545" s="44" t="str">
        <f ca="1">IF(COUNTIF($P$2:P1530,A545)=1,VLOOKUP(A545,J:K,2), IF(COUNTIF($P$2:P1530,A545)=0,$B$10,""))</f>
        <v/>
      </c>
      <c r="C545" s="31" t="str">
        <f t="shared" ca="1" si="69"/>
        <v/>
      </c>
      <c r="D545" s="32" t="str">
        <f t="shared" ca="1" si="71"/>
        <v/>
      </c>
      <c r="E545" s="44" t="str">
        <f ca="1">IF(COUNTIF($P$2:P1530,A545)=1,VLOOKUP(A545,L:M,2), IF(COUNTIF($P$2:P1530,A545)=0,$C$10,""))</f>
        <v/>
      </c>
      <c r="F545" s="31" t="str">
        <f t="shared" ca="1" si="72"/>
        <v/>
      </c>
      <c r="G545" s="32" t="str">
        <f t="shared" ca="1" si="73"/>
        <v/>
      </c>
      <c r="H545" s="77" t="str">
        <f t="shared" ca="1" si="74"/>
        <v/>
      </c>
      <c r="O545" s="163" t="str">
        <f t="shared" si="68"/>
        <v/>
      </c>
    </row>
    <row r="546" spans="1:15">
      <c r="A546" s="164" t="str">
        <f t="shared" ca="1" si="70"/>
        <v/>
      </c>
      <c r="B546" s="44" t="str">
        <f ca="1">IF(COUNTIF($P$2:P1531,A546)=1,VLOOKUP(A546,J:K,2), IF(COUNTIF($P$2:P1531,A546)=0,$B$10,""))</f>
        <v/>
      </c>
      <c r="C546" s="31" t="str">
        <f t="shared" ca="1" si="69"/>
        <v/>
      </c>
      <c r="D546" s="32" t="str">
        <f t="shared" ca="1" si="71"/>
        <v/>
      </c>
      <c r="E546" s="44" t="str">
        <f ca="1">IF(COUNTIF($P$2:P1531,A546)=1,VLOOKUP(A546,L:M,2), IF(COUNTIF($P$2:P1531,A546)=0,$C$10,""))</f>
        <v/>
      </c>
      <c r="F546" s="31" t="str">
        <f t="shared" ca="1" si="72"/>
        <v/>
      </c>
      <c r="G546" s="32" t="str">
        <f t="shared" ca="1" si="73"/>
        <v/>
      </c>
      <c r="H546" s="77" t="str">
        <f t="shared" ca="1" si="74"/>
        <v/>
      </c>
      <c r="O546" s="163" t="str">
        <f t="shared" si="68"/>
        <v/>
      </c>
    </row>
    <row r="547" spans="1:15">
      <c r="A547" s="164" t="str">
        <f t="shared" ca="1" si="70"/>
        <v/>
      </c>
      <c r="B547" s="44" t="str">
        <f ca="1">IF(COUNTIF($P$2:P1532,A547)=1,VLOOKUP(A547,J:K,2), IF(COUNTIF($P$2:P1532,A547)=0,$B$10,""))</f>
        <v/>
      </c>
      <c r="C547" s="31" t="str">
        <f t="shared" ca="1" si="69"/>
        <v/>
      </c>
      <c r="D547" s="32" t="str">
        <f t="shared" ca="1" si="71"/>
        <v/>
      </c>
      <c r="E547" s="44" t="str">
        <f ca="1">IF(COUNTIF($P$2:P1532,A547)=1,VLOOKUP(A547,L:M,2), IF(COUNTIF($P$2:P1532,A547)=0,$C$10,""))</f>
        <v/>
      </c>
      <c r="F547" s="31" t="str">
        <f t="shared" ca="1" si="72"/>
        <v/>
      </c>
      <c r="G547" s="32" t="str">
        <f t="shared" ca="1" si="73"/>
        <v/>
      </c>
      <c r="H547" s="77" t="str">
        <f t="shared" ca="1" si="74"/>
        <v/>
      </c>
      <c r="O547" s="163" t="str">
        <f t="shared" si="68"/>
        <v/>
      </c>
    </row>
    <row r="548" spans="1:15">
      <c r="A548" s="164" t="str">
        <f t="shared" ca="1" si="70"/>
        <v/>
      </c>
      <c r="B548" s="44" t="str">
        <f ca="1">IF(COUNTIF($P$2:P1533,A548)=1,VLOOKUP(A548,J:K,2), IF(COUNTIF($P$2:P1533,A548)=0,$B$10,""))</f>
        <v/>
      </c>
      <c r="C548" s="31" t="str">
        <f t="shared" ca="1" si="69"/>
        <v/>
      </c>
      <c r="D548" s="32" t="str">
        <f t="shared" ca="1" si="71"/>
        <v/>
      </c>
      <c r="E548" s="44" t="str">
        <f ca="1">IF(COUNTIF($P$2:P1533,A548)=1,VLOOKUP(A548,L:M,2), IF(COUNTIF($P$2:P1533,A548)=0,$C$10,""))</f>
        <v/>
      </c>
      <c r="F548" s="31" t="str">
        <f t="shared" ca="1" si="72"/>
        <v/>
      </c>
      <c r="G548" s="32" t="str">
        <f t="shared" ca="1" si="73"/>
        <v/>
      </c>
      <c r="H548" s="77" t="str">
        <f t="shared" ca="1" si="74"/>
        <v/>
      </c>
      <c r="O548" s="163" t="str">
        <f t="shared" si="68"/>
        <v/>
      </c>
    </row>
    <row r="549" spans="1:15">
      <c r="A549" s="164" t="str">
        <f t="shared" ca="1" si="70"/>
        <v/>
      </c>
      <c r="B549" s="44" t="str">
        <f ca="1">IF(COUNTIF($P$2:P1534,A549)=1,VLOOKUP(A549,J:K,2), IF(COUNTIF($P$2:P1534,A549)=0,$B$10,""))</f>
        <v/>
      </c>
      <c r="C549" s="31" t="str">
        <f t="shared" ca="1" si="69"/>
        <v/>
      </c>
      <c r="D549" s="32" t="str">
        <f t="shared" ca="1" si="71"/>
        <v/>
      </c>
      <c r="E549" s="44" t="str">
        <f ca="1">IF(COUNTIF($P$2:P1534,A549)=1,VLOOKUP(A549,L:M,2), IF(COUNTIF($P$2:P1534,A549)=0,$C$10,""))</f>
        <v/>
      </c>
      <c r="F549" s="31" t="str">
        <f t="shared" ca="1" si="72"/>
        <v/>
      </c>
      <c r="G549" s="32" t="str">
        <f t="shared" ca="1" si="73"/>
        <v/>
      </c>
      <c r="H549" s="77" t="str">
        <f t="shared" ca="1" si="74"/>
        <v/>
      </c>
      <c r="O549" s="163" t="str">
        <f t="shared" si="68"/>
        <v/>
      </c>
    </row>
    <row r="550" spans="1:15">
      <c r="A550" s="164" t="str">
        <f t="shared" ca="1" si="70"/>
        <v/>
      </c>
      <c r="B550" s="44" t="str">
        <f ca="1">IF(COUNTIF($P$2:P1535,A550)=1,VLOOKUP(A550,J:K,2), IF(COUNTIF($P$2:P1535,A550)=0,$B$10,""))</f>
        <v/>
      </c>
      <c r="C550" s="31" t="str">
        <f t="shared" ca="1" si="69"/>
        <v/>
      </c>
      <c r="D550" s="32" t="str">
        <f t="shared" ca="1" si="71"/>
        <v/>
      </c>
      <c r="E550" s="44" t="str">
        <f ca="1">IF(COUNTIF($P$2:P1535,A550)=1,VLOOKUP(A550,L:M,2), IF(COUNTIF($P$2:P1535,A550)=0,$C$10,""))</f>
        <v/>
      </c>
      <c r="F550" s="31" t="str">
        <f t="shared" ca="1" si="72"/>
        <v/>
      </c>
      <c r="G550" s="32" t="str">
        <f t="shared" ca="1" si="73"/>
        <v/>
      </c>
      <c r="H550" s="77" t="str">
        <f t="shared" ca="1" si="74"/>
        <v/>
      </c>
      <c r="O550" s="163" t="str">
        <f t="shared" si="68"/>
        <v/>
      </c>
    </row>
    <row r="551" spans="1:15">
      <c r="A551" s="164" t="str">
        <f t="shared" ca="1" si="70"/>
        <v/>
      </c>
      <c r="B551" s="44" t="str">
        <f ca="1">IF(COUNTIF($P$2:P1536,A551)=1,VLOOKUP(A551,J:K,2), IF(COUNTIF($P$2:P1536,A551)=0,$B$10,""))</f>
        <v/>
      </c>
      <c r="C551" s="31" t="str">
        <f t="shared" ca="1" si="69"/>
        <v/>
      </c>
      <c r="D551" s="32" t="str">
        <f t="shared" ca="1" si="71"/>
        <v/>
      </c>
      <c r="E551" s="44" t="str">
        <f ca="1">IF(COUNTIF($P$2:P1536,A551)=1,VLOOKUP(A551,L:M,2), IF(COUNTIF($P$2:P1536,A551)=0,$C$10,""))</f>
        <v/>
      </c>
      <c r="F551" s="31" t="str">
        <f t="shared" ca="1" si="72"/>
        <v/>
      </c>
      <c r="G551" s="32" t="str">
        <f t="shared" ca="1" si="73"/>
        <v/>
      </c>
      <c r="H551" s="77" t="str">
        <f t="shared" ca="1" si="74"/>
        <v/>
      </c>
      <c r="O551" s="163" t="str">
        <f t="shared" si="68"/>
        <v/>
      </c>
    </row>
    <row r="552" spans="1:15">
      <c r="A552" s="164" t="str">
        <f t="shared" ca="1" si="70"/>
        <v/>
      </c>
      <c r="B552" s="44" t="str">
        <f ca="1">IF(COUNTIF($P$2:P1537,A552)=1,VLOOKUP(A552,J:K,2), IF(COUNTIF($P$2:P1537,A552)=0,$B$10,""))</f>
        <v/>
      </c>
      <c r="C552" s="31" t="str">
        <f t="shared" ca="1" si="69"/>
        <v/>
      </c>
      <c r="D552" s="32" t="str">
        <f t="shared" ca="1" si="71"/>
        <v/>
      </c>
      <c r="E552" s="44" t="str">
        <f ca="1">IF(COUNTIF($P$2:P1537,A552)=1,VLOOKUP(A552,L:M,2), IF(COUNTIF($P$2:P1537,A552)=0,$C$10,""))</f>
        <v/>
      </c>
      <c r="F552" s="31" t="str">
        <f t="shared" ca="1" si="72"/>
        <v/>
      </c>
      <c r="G552" s="32" t="str">
        <f t="shared" ca="1" si="73"/>
        <v/>
      </c>
      <c r="H552" s="77" t="str">
        <f t="shared" ca="1" si="74"/>
        <v/>
      </c>
      <c r="O552" s="163" t="str">
        <f t="shared" si="68"/>
        <v/>
      </c>
    </row>
    <row r="553" spans="1:15">
      <c r="A553" s="164" t="str">
        <f t="shared" ca="1" si="70"/>
        <v/>
      </c>
      <c r="B553" s="44" t="str">
        <f ca="1">IF(COUNTIF($P$2:P1538,A553)=1,VLOOKUP(A553,J:K,2), IF(COUNTIF($P$2:P1538,A553)=0,$B$10,""))</f>
        <v/>
      </c>
      <c r="C553" s="31" t="str">
        <f t="shared" ca="1" si="69"/>
        <v/>
      </c>
      <c r="D553" s="32" t="str">
        <f t="shared" ca="1" si="71"/>
        <v/>
      </c>
      <c r="E553" s="44" t="str">
        <f ca="1">IF(COUNTIF($P$2:P1538,A553)=1,VLOOKUP(A553,L:M,2), IF(COUNTIF($P$2:P1538,A553)=0,$C$10,""))</f>
        <v/>
      </c>
      <c r="F553" s="31" t="str">
        <f t="shared" ca="1" si="72"/>
        <v/>
      </c>
      <c r="G553" s="32" t="str">
        <f t="shared" ca="1" si="73"/>
        <v/>
      </c>
      <c r="H553" s="77" t="str">
        <f t="shared" ca="1" si="74"/>
        <v/>
      </c>
      <c r="O553" s="163" t="str">
        <f t="shared" si="68"/>
        <v/>
      </c>
    </row>
    <row r="554" spans="1:15">
      <c r="A554" s="164" t="str">
        <f t="shared" ca="1" si="70"/>
        <v/>
      </c>
      <c r="B554" s="44" t="str">
        <f ca="1">IF(COUNTIF($P$2:P1539,A554)=1,VLOOKUP(A554,J:K,2), IF(COUNTIF($P$2:P1539,A554)=0,$B$10,""))</f>
        <v/>
      </c>
      <c r="C554" s="31" t="str">
        <f t="shared" ca="1" si="69"/>
        <v/>
      </c>
      <c r="D554" s="32" t="str">
        <f t="shared" ca="1" si="71"/>
        <v/>
      </c>
      <c r="E554" s="44" t="str">
        <f ca="1">IF(COUNTIF($P$2:P1539,A554)=1,VLOOKUP(A554,L:M,2), IF(COUNTIF($P$2:P1539,A554)=0,$C$10,""))</f>
        <v/>
      </c>
      <c r="F554" s="31" t="str">
        <f t="shared" ca="1" si="72"/>
        <v/>
      </c>
      <c r="G554" s="32" t="str">
        <f t="shared" ca="1" si="73"/>
        <v/>
      </c>
      <c r="H554" s="77" t="str">
        <f t="shared" ca="1" si="74"/>
        <v/>
      </c>
      <c r="O554" s="163" t="str">
        <f t="shared" si="68"/>
        <v/>
      </c>
    </row>
    <row r="555" spans="1:15">
      <c r="A555" s="164" t="str">
        <f t="shared" ca="1" si="70"/>
        <v/>
      </c>
      <c r="B555" s="44" t="str">
        <f ca="1">IF(COUNTIF($P$2:P1540,A555)=1,VLOOKUP(A555,J:K,2), IF(COUNTIF($P$2:P1540,A555)=0,$B$10,""))</f>
        <v/>
      </c>
      <c r="C555" s="31" t="str">
        <f t="shared" ca="1" si="69"/>
        <v/>
      </c>
      <c r="D555" s="32" t="str">
        <f t="shared" ca="1" si="71"/>
        <v/>
      </c>
      <c r="E555" s="44" t="str">
        <f ca="1">IF(COUNTIF($P$2:P1540,A555)=1,VLOOKUP(A555,L:M,2), IF(COUNTIF($P$2:P1540,A555)=0,$C$10,""))</f>
        <v/>
      </c>
      <c r="F555" s="31" t="str">
        <f t="shared" ca="1" si="72"/>
        <v/>
      </c>
      <c r="G555" s="32" t="str">
        <f t="shared" ca="1" si="73"/>
        <v/>
      </c>
      <c r="H555" s="77" t="str">
        <f t="shared" ca="1" si="74"/>
        <v/>
      </c>
      <c r="O555" s="163" t="str">
        <f t="shared" si="68"/>
        <v/>
      </c>
    </row>
    <row r="556" spans="1:15">
      <c r="A556" s="164" t="str">
        <f t="shared" ca="1" si="70"/>
        <v/>
      </c>
      <c r="B556" s="44" t="str">
        <f ca="1">IF(COUNTIF($P$2:P1541,A556)=1,VLOOKUP(A556,J:K,2), IF(COUNTIF($P$2:P1541,A556)=0,$B$10,""))</f>
        <v/>
      </c>
      <c r="C556" s="31" t="str">
        <f t="shared" ca="1" si="69"/>
        <v/>
      </c>
      <c r="D556" s="32" t="str">
        <f t="shared" ca="1" si="71"/>
        <v/>
      </c>
      <c r="E556" s="44" t="str">
        <f ca="1">IF(COUNTIF($P$2:P1541,A556)=1,VLOOKUP(A556,L:M,2), IF(COUNTIF($P$2:P1541,A556)=0,$C$10,""))</f>
        <v/>
      </c>
      <c r="F556" s="31" t="str">
        <f t="shared" ca="1" si="72"/>
        <v/>
      </c>
      <c r="G556" s="32" t="str">
        <f t="shared" ca="1" si="73"/>
        <v/>
      </c>
      <c r="H556" s="77" t="str">
        <f t="shared" ca="1" si="74"/>
        <v/>
      </c>
      <c r="O556" s="163" t="str">
        <f t="shared" si="68"/>
        <v/>
      </c>
    </row>
    <row r="557" spans="1:15">
      <c r="A557" s="164" t="str">
        <f t="shared" ca="1" si="70"/>
        <v/>
      </c>
      <c r="B557" s="44" t="str">
        <f ca="1">IF(COUNTIF($P$2:P1542,A557)=1,VLOOKUP(A557,J:K,2), IF(COUNTIF($P$2:P1542,A557)=0,$B$10,""))</f>
        <v/>
      </c>
      <c r="C557" s="31" t="str">
        <f t="shared" ca="1" si="69"/>
        <v/>
      </c>
      <c r="D557" s="32" t="str">
        <f t="shared" ca="1" si="71"/>
        <v/>
      </c>
      <c r="E557" s="44" t="str">
        <f ca="1">IF(COUNTIF($P$2:P1542,A557)=1,VLOOKUP(A557,L:M,2), IF(COUNTIF($P$2:P1542,A557)=0,$C$10,""))</f>
        <v/>
      </c>
      <c r="F557" s="31" t="str">
        <f t="shared" ca="1" si="72"/>
        <v/>
      </c>
      <c r="G557" s="32" t="str">
        <f t="shared" ca="1" si="73"/>
        <v/>
      </c>
      <c r="H557" s="77" t="str">
        <f t="shared" ca="1" si="74"/>
        <v/>
      </c>
      <c r="O557" s="163" t="str">
        <f t="shared" si="68"/>
        <v/>
      </c>
    </row>
    <row r="558" spans="1:15">
      <c r="A558" s="164" t="str">
        <f t="shared" ca="1" si="70"/>
        <v/>
      </c>
      <c r="B558" s="44" t="str">
        <f ca="1">IF(COUNTIF($P$2:P1543,A558)=1,VLOOKUP(A558,J:K,2), IF(COUNTIF($P$2:P1543,A558)=0,$B$10,""))</f>
        <v/>
      </c>
      <c r="C558" s="31" t="str">
        <f t="shared" ca="1" si="69"/>
        <v/>
      </c>
      <c r="D558" s="32" t="str">
        <f t="shared" ca="1" si="71"/>
        <v/>
      </c>
      <c r="E558" s="44" t="str">
        <f ca="1">IF(COUNTIF($P$2:P1543,A558)=1,VLOOKUP(A558,L:M,2), IF(COUNTIF($P$2:P1543,A558)=0,$C$10,""))</f>
        <v/>
      </c>
      <c r="F558" s="31" t="str">
        <f t="shared" ca="1" si="72"/>
        <v/>
      </c>
      <c r="G558" s="32" t="str">
        <f t="shared" ca="1" si="73"/>
        <v/>
      </c>
      <c r="H558" s="77" t="str">
        <f t="shared" ca="1" si="74"/>
        <v/>
      </c>
      <c r="O558" s="163" t="str">
        <f t="shared" si="68"/>
        <v/>
      </c>
    </row>
    <row r="559" spans="1:15">
      <c r="A559" s="164" t="str">
        <f t="shared" ca="1" si="70"/>
        <v/>
      </c>
      <c r="B559" s="44" t="str">
        <f ca="1">IF(COUNTIF($P$2:P1544,A559)=1,VLOOKUP(A559,J:K,2), IF(COUNTIF($P$2:P1544,A559)=0,$B$10,""))</f>
        <v/>
      </c>
      <c r="C559" s="31" t="str">
        <f t="shared" ca="1" si="69"/>
        <v/>
      </c>
      <c r="D559" s="32" t="str">
        <f t="shared" ca="1" si="71"/>
        <v/>
      </c>
      <c r="E559" s="44" t="str">
        <f ca="1">IF(COUNTIF($P$2:P1544,A559)=1,VLOOKUP(A559,L:M,2), IF(COUNTIF($P$2:P1544,A559)=0,$C$10,""))</f>
        <v/>
      </c>
      <c r="F559" s="31" t="str">
        <f t="shared" ca="1" si="72"/>
        <v/>
      </c>
      <c r="G559" s="32" t="str">
        <f t="shared" ca="1" si="73"/>
        <v/>
      </c>
      <c r="H559" s="77" t="str">
        <f t="shared" ca="1" si="74"/>
        <v/>
      </c>
      <c r="O559" s="163" t="str">
        <f t="shared" si="68"/>
        <v/>
      </c>
    </row>
    <row r="560" spans="1:15">
      <c r="A560" s="164" t="str">
        <f t="shared" ca="1" si="70"/>
        <v/>
      </c>
      <c r="B560" s="44" t="str">
        <f ca="1">IF(COUNTIF($P$2:P1545,A560)=1,VLOOKUP(A560,J:K,2), IF(COUNTIF($P$2:P1545,A560)=0,$B$10,""))</f>
        <v/>
      </c>
      <c r="C560" s="31" t="str">
        <f t="shared" ca="1" si="69"/>
        <v/>
      </c>
      <c r="D560" s="32" t="str">
        <f t="shared" ca="1" si="71"/>
        <v/>
      </c>
      <c r="E560" s="44" t="str">
        <f ca="1">IF(COUNTIF($P$2:P1545,A560)=1,VLOOKUP(A560,L:M,2), IF(COUNTIF($P$2:P1545,A560)=0,$C$10,""))</f>
        <v/>
      </c>
      <c r="F560" s="31" t="str">
        <f t="shared" ca="1" si="72"/>
        <v/>
      </c>
      <c r="G560" s="32" t="str">
        <f t="shared" ca="1" si="73"/>
        <v/>
      </c>
      <c r="H560" s="77" t="str">
        <f t="shared" ca="1" si="74"/>
        <v/>
      </c>
      <c r="O560" s="163" t="str">
        <f t="shared" si="68"/>
        <v/>
      </c>
    </row>
    <row r="561" spans="1:15">
      <c r="A561" s="164" t="str">
        <f t="shared" ca="1" si="70"/>
        <v/>
      </c>
      <c r="B561" s="44" t="str">
        <f ca="1">IF(COUNTIF($P$2:P1546,A561)=1,VLOOKUP(A561,J:K,2), IF(COUNTIF($P$2:P1546,A561)=0,$B$10,""))</f>
        <v/>
      </c>
      <c r="C561" s="31" t="str">
        <f t="shared" ca="1" si="69"/>
        <v/>
      </c>
      <c r="D561" s="32" t="str">
        <f t="shared" ca="1" si="71"/>
        <v/>
      </c>
      <c r="E561" s="44" t="str">
        <f ca="1">IF(COUNTIF($P$2:P1546,A561)=1,VLOOKUP(A561,L:M,2), IF(COUNTIF($P$2:P1546,A561)=0,$C$10,""))</f>
        <v/>
      </c>
      <c r="F561" s="31" t="str">
        <f t="shared" ca="1" si="72"/>
        <v/>
      </c>
      <c r="G561" s="32" t="str">
        <f t="shared" ca="1" si="73"/>
        <v/>
      </c>
      <c r="H561" s="77" t="str">
        <f t="shared" ca="1" si="74"/>
        <v/>
      </c>
      <c r="O561" s="163" t="str">
        <f t="shared" si="68"/>
        <v/>
      </c>
    </row>
    <row r="562" spans="1:15">
      <c r="A562" s="164" t="str">
        <f t="shared" ca="1" si="70"/>
        <v/>
      </c>
      <c r="B562" s="44" t="str">
        <f ca="1">IF(COUNTIF($P$2:P1547,A562)=1,VLOOKUP(A562,J:K,2), IF(COUNTIF($P$2:P1547,A562)=0,$B$10,""))</f>
        <v/>
      </c>
      <c r="C562" s="31" t="str">
        <f t="shared" ca="1" si="69"/>
        <v/>
      </c>
      <c r="D562" s="32" t="str">
        <f t="shared" ca="1" si="71"/>
        <v/>
      </c>
      <c r="E562" s="44" t="str">
        <f ca="1">IF(COUNTIF($P$2:P1547,A562)=1,VLOOKUP(A562,L:M,2), IF(COUNTIF($P$2:P1547,A562)=0,$C$10,""))</f>
        <v/>
      </c>
      <c r="F562" s="31" t="str">
        <f t="shared" ca="1" si="72"/>
        <v/>
      </c>
      <c r="G562" s="32" t="str">
        <f t="shared" ca="1" si="73"/>
        <v/>
      </c>
      <c r="H562" s="77" t="str">
        <f t="shared" ca="1" si="74"/>
        <v/>
      </c>
      <c r="O562" s="163" t="str">
        <f t="shared" si="68"/>
        <v/>
      </c>
    </row>
    <row r="563" spans="1:15">
      <c r="A563" s="164" t="str">
        <f t="shared" ca="1" si="70"/>
        <v/>
      </c>
      <c r="B563" s="44" t="str">
        <f ca="1">IF(COUNTIF($P$2:P1548,A563)=1,VLOOKUP(A563,J:K,2), IF(COUNTIF($P$2:P1548,A563)=0,$B$10,""))</f>
        <v/>
      </c>
      <c r="C563" s="31" t="str">
        <f t="shared" ca="1" si="69"/>
        <v/>
      </c>
      <c r="D563" s="32" t="str">
        <f t="shared" ca="1" si="71"/>
        <v/>
      </c>
      <c r="E563" s="44" t="str">
        <f ca="1">IF(COUNTIF($P$2:P1548,A563)=1,VLOOKUP(A563,L:M,2), IF(COUNTIF($P$2:P1548,A563)=0,$C$10,""))</f>
        <v/>
      </c>
      <c r="F563" s="31" t="str">
        <f t="shared" ca="1" si="72"/>
        <v/>
      </c>
      <c r="G563" s="32" t="str">
        <f t="shared" ca="1" si="73"/>
        <v/>
      </c>
      <c r="H563" s="77" t="str">
        <f t="shared" ca="1" si="74"/>
        <v/>
      </c>
      <c r="O563" s="163" t="str">
        <f t="shared" si="68"/>
        <v/>
      </c>
    </row>
    <row r="564" spans="1:15">
      <c r="A564" s="164" t="str">
        <f t="shared" ca="1" si="70"/>
        <v/>
      </c>
      <c r="B564" s="44" t="str">
        <f ca="1">IF(COUNTIF($P$2:P1549,A564)=1,VLOOKUP(A564,J:K,2), IF(COUNTIF($P$2:P1549,A564)=0,$B$10,""))</f>
        <v/>
      </c>
      <c r="C564" s="31" t="str">
        <f t="shared" ca="1" si="69"/>
        <v/>
      </c>
      <c r="D564" s="32" t="str">
        <f t="shared" ca="1" si="71"/>
        <v/>
      </c>
      <c r="E564" s="44" t="str">
        <f ca="1">IF(COUNTIF($P$2:P1549,A564)=1,VLOOKUP(A564,L:M,2), IF(COUNTIF($P$2:P1549,A564)=0,$C$10,""))</f>
        <v/>
      </c>
      <c r="F564" s="31" t="str">
        <f t="shared" ca="1" si="72"/>
        <v/>
      </c>
      <c r="G564" s="32" t="str">
        <f t="shared" ca="1" si="73"/>
        <v/>
      </c>
      <c r="H564" s="77" t="str">
        <f t="shared" ca="1" si="74"/>
        <v/>
      </c>
      <c r="O564" s="163" t="str">
        <f t="shared" si="68"/>
        <v/>
      </c>
    </row>
    <row r="565" spans="1:15">
      <c r="A565" s="164" t="str">
        <f t="shared" ca="1" si="70"/>
        <v/>
      </c>
      <c r="B565" s="44" t="str">
        <f ca="1">IF(COUNTIF($P$2:P1550,A565)=1,VLOOKUP(A565,J:K,2), IF(COUNTIF($P$2:P1550,A565)=0,$B$10,""))</f>
        <v/>
      </c>
      <c r="C565" s="31" t="str">
        <f t="shared" ca="1" si="69"/>
        <v/>
      </c>
      <c r="D565" s="32" t="str">
        <f t="shared" ca="1" si="71"/>
        <v/>
      </c>
      <c r="E565" s="44" t="str">
        <f ca="1">IF(COUNTIF($P$2:P1550,A565)=1,VLOOKUP(A565,L:M,2), IF(COUNTIF($P$2:P1550,A565)=0,$C$10,""))</f>
        <v/>
      </c>
      <c r="F565" s="31" t="str">
        <f t="shared" ca="1" si="72"/>
        <v/>
      </c>
      <c r="G565" s="32" t="str">
        <f t="shared" ca="1" si="73"/>
        <v/>
      </c>
      <c r="H565" s="77" t="str">
        <f t="shared" ca="1" si="74"/>
        <v/>
      </c>
      <c r="O565" s="163" t="str">
        <f t="shared" si="68"/>
        <v/>
      </c>
    </row>
    <row r="566" spans="1:15">
      <c r="A566" s="164" t="str">
        <f t="shared" ca="1" si="70"/>
        <v/>
      </c>
      <c r="B566" s="44" t="str">
        <f ca="1">IF(COUNTIF($P$2:P1551,A566)=1,VLOOKUP(A566,J:K,2), IF(COUNTIF($P$2:P1551,A566)=0,$B$10,""))</f>
        <v/>
      </c>
      <c r="C566" s="31" t="str">
        <f t="shared" ca="1" si="69"/>
        <v/>
      </c>
      <c r="D566" s="32" t="str">
        <f t="shared" ca="1" si="71"/>
        <v/>
      </c>
      <c r="E566" s="44" t="str">
        <f ca="1">IF(COUNTIF($P$2:P1551,A566)=1,VLOOKUP(A566,L:M,2), IF(COUNTIF($P$2:P1551,A566)=0,$C$10,""))</f>
        <v/>
      </c>
      <c r="F566" s="31" t="str">
        <f t="shared" ca="1" si="72"/>
        <v/>
      </c>
      <c r="G566" s="32" t="str">
        <f t="shared" ca="1" si="73"/>
        <v/>
      </c>
      <c r="H566" s="77" t="str">
        <f t="shared" ca="1" si="74"/>
        <v/>
      </c>
      <c r="O566" s="163" t="str">
        <f t="shared" si="68"/>
        <v/>
      </c>
    </row>
    <row r="567" spans="1:15">
      <c r="A567" s="164" t="str">
        <f t="shared" ca="1" si="70"/>
        <v/>
      </c>
      <c r="B567" s="44" t="str">
        <f ca="1">IF(COUNTIF($P$2:P1552,A567)=1,VLOOKUP(A567,J:K,2), IF(COUNTIF($P$2:P1552,A567)=0,$B$10,""))</f>
        <v/>
      </c>
      <c r="C567" s="31" t="str">
        <f t="shared" ca="1" si="69"/>
        <v/>
      </c>
      <c r="D567" s="32" t="str">
        <f t="shared" ca="1" si="71"/>
        <v/>
      </c>
      <c r="E567" s="44" t="str">
        <f ca="1">IF(COUNTIF($P$2:P1552,A567)=1,VLOOKUP(A567,L:M,2), IF(COUNTIF($P$2:P1552,A567)=0,$C$10,""))</f>
        <v/>
      </c>
      <c r="F567" s="31" t="str">
        <f t="shared" ca="1" si="72"/>
        <v/>
      </c>
      <c r="G567" s="32" t="str">
        <f t="shared" ca="1" si="73"/>
        <v/>
      </c>
      <c r="H567" s="77" t="str">
        <f t="shared" ca="1" si="74"/>
        <v/>
      </c>
      <c r="O567" s="163" t="str">
        <f t="shared" si="68"/>
        <v/>
      </c>
    </row>
    <row r="568" spans="1:15">
      <c r="A568" s="164" t="str">
        <f t="shared" ca="1" si="70"/>
        <v/>
      </c>
      <c r="B568" s="44" t="str">
        <f ca="1">IF(COUNTIF($P$2:P1553,A568)=1,VLOOKUP(A568,J:K,2), IF(COUNTIF($P$2:P1553,A568)=0,$B$10,""))</f>
        <v/>
      </c>
      <c r="C568" s="31" t="str">
        <f t="shared" ca="1" si="69"/>
        <v/>
      </c>
      <c r="D568" s="32" t="str">
        <f t="shared" ca="1" si="71"/>
        <v/>
      </c>
      <c r="E568" s="44" t="str">
        <f ca="1">IF(COUNTIF($P$2:P1553,A568)=1,VLOOKUP(A568,L:M,2), IF(COUNTIF($P$2:P1553,A568)=0,$C$10,""))</f>
        <v/>
      </c>
      <c r="F568" s="31" t="str">
        <f t="shared" ca="1" si="72"/>
        <v/>
      </c>
      <c r="G568" s="32" t="str">
        <f t="shared" ca="1" si="73"/>
        <v/>
      </c>
      <c r="H568" s="77" t="str">
        <f t="shared" ca="1" si="74"/>
        <v/>
      </c>
      <c r="O568" s="163" t="str">
        <f t="shared" si="68"/>
        <v/>
      </c>
    </row>
    <row r="569" spans="1:15">
      <c r="A569" s="164" t="str">
        <f t="shared" ca="1" si="70"/>
        <v/>
      </c>
      <c r="B569" s="44" t="str">
        <f ca="1">IF(COUNTIF($P$2:P1554,A569)=1,VLOOKUP(A569,J:K,2), IF(COUNTIF($P$2:P1554,A569)=0,$B$10,""))</f>
        <v/>
      </c>
      <c r="C569" s="31" t="str">
        <f t="shared" ca="1" si="69"/>
        <v/>
      </c>
      <c r="D569" s="32" t="str">
        <f t="shared" ca="1" si="71"/>
        <v/>
      </c>
      <c r="E569" s="44" t="str">
        <f ca="1">IF(COUNTIF($P$2:P1554,A569)=1,VLOOKUP(A569,L:M,2), IF(COUNTIF($P$2:P1554,A569)=0,$C$10,""))</f>
        <v/>
      </c>
      <c r="F569" s="31" t="str">
        <f t="shared" ca="1" si="72"/>
        <v/>
      </c>
      <c r="G569" s="32" t="str">
        <f t="shared" ca="1" si="73"/>
        <v/>
      </c>
      <c r="H569" s="77" t="str">
        <f t="shared" ca="1" si="74"/>
        <v/>
      </c>
      <c r="O569" s="163" t="str">
        <f t="shared" si="68"/>
        <v/>
      </c>
    </row>
    <row r="570" spans="1:15">
      <c r="A570" s="164" t="str">
        <f t="shared" ca="1" si="70"/>
        <v/>
      </c>
      <c r="B570" s="44" t="str">
        <f ca="1">IF(COUNTIF($P$2:P1555,A570)=1,VLOOKUP(A570,J:K,2), IF(COUNTIF($P$2:P1555,A570)=0,$B$10,""))</f>
        <v/>
      </c>
      <c r="C570" s="31" t="str">
        <f t="shared" ca="1" si="69"/>
        <v/>
      </c>
      <c r="D570" s="32" t="str">
        <f t="shared" ca="1" si="71"/>
        <v/>
      </c>
      <c r="E570" s="44" t="str">
        <f ca="1">IF(COUNTIF($P$2:P1555,A570)=1,VLOOKUP(A570,L:M,2), IF(COUNTIF($P$2:P1555,A570)=0,$C$10,""))</f>
        <v/>
      </c>
      <c r="F570" s="31" t="str">
        <f t="shared" ca="1" si="72"/>
        <v/>
      </c>
      <c r="G570" s="32" t="str">
        <f t="shared" ca="1" si="73"/>
        <v/>
      </c>
      <c r="H570" s="77" t="str">
        <f t="shared" ca="1" si="74"/>
        <v/>
      </c>
      <c r="O570" s="163" t="str">
        <f t="shared" si="68"/>
        <v/>
      </c>
    </row>
    <row r="571" spans="1:15">
      <c r="A571" s="164" t="str">
        <f t="shared" ca="1" si="70"/>
        <v/>
      </c>
      <c r="B571" s="44" t="str">
        <f ca="1">IF(COUNTIF($P$2:P1556,A571)=1,VLOOKUP(A571,J:K,2), IF(COUNTIF($P$2:P1556,A571)=0,$B$10,""))</f>
        <v/>
      </c>
      <c r="C571" s="31" t="str">
        <f t="shared" ca="1" si="69"/>
        <v/>
      </c>
      <c r="D571" s="32" t="str">
        <f t="shared" ca="1" si="71"/>
        <v/>
      </c>
      <c r="E571" s="44" t="str">
        <f ca="1">IF(COUNTIF($P$2:P1556,A571)=1,VLOOKUP(A571,L:M,2), IF(COUNTIF($P$2:P1556,A571)=0,$C$10,""))</f>
        <v/>
      </c>
      <c r="F571" s="31" t="str">
        <f t="shared" ca="1" si="72"/>
        <v/>
      </c>
      <c r="G571" s="32" t="str">
        <f t="shared" ca="1" si="73"/>
        <v/>
      </c>
      <c r="H571" s="77" t="str">
        <f t="shared" ca="1" si="74"/>
        <v/>
      </c>
      <c r="O571" s="163" t="str">
        <f t="shared" si="68"/>
        <v/>
      </c>
    </row>
    <row r="572" spans="1:15">
      <c r="A572" s="164" t="str">
        <f t="shared" ca="1" si="70"/>
        <v/>
      </c>
      <c r="B572" s="44" t="str">
        <f ca="1">IF(COUNTIF($P$2:P1557,A572)=1,VLOOKUP(A572,J:K,2), IF(COUNTIF($P$2:P1557,A572)=0,$B$10,""))</f>
        <v/>
      </c>
      <c r="C572" s="31" t="str">
        <f t="shared" ca="1" si="69"/>
        <v/>
      </c>
      <c r="D572" s="32" t="str">
        <f t="shared" ca="1" si="71"/>
        <v/>
      </c>
      <c r="E572" s="44" t="str">
        <f ca="1">IF(COUNTIF($P$2:P1557,A572)=1,VLOOKUP(A572,L:M,2), IF(COUNTIF($P$2:P1557,A572)=0,$C$10,""))</f>
        <v/>
      </c>
      <c r="F572" s="31" t="str">
        <f t="shared" ca="1" si="72"/>
        <v/>
      </c>
      <c r="G572" s="32" t="str">
        <f t="shared" ca="1" si="73"/>
        <v/>
      </c>
      <c r="H572" s="77" t="str">
        <f t="shared" ca="1" si="74"/>
        <v/>
      </c>
      <c r="O572" s="163" t="str">
        <f t="shared" si="68"/>
        <v/>
      </c>
    </row>
    <row r="573" spans="1:15">
      <c r="A573" s="164" t="str">
        <f t="shared" ca="1" si="70"/>
        <v/>
      </c>
      <c r="B573" s="44" t="str">
        <f ca="1">IF(COUNTIF($P$2:P1558,A573)=1,VLOOKUP(A573,J:K,2), IF(COUNTIF($P$2:P1558,A573)=0,$B$10,""))</f>
        <v/>
      </c>
      <c r="C573" s="31" t="str">
        <f t="shared" ca="1" si="69"/>
        <v/>
      </c>
      <c r="D573" s="32" t="str">
        <f t="shared" ca="1" si="71"/>
        <v/>
      </c>
      <c r="E573" s="44" t="str">
        <f ca="1">IF(COUNTIF($P$2:P1558,A573)=1,VLOOKUP(A573,L:M,2), IF(COUNTIF($P$2:P1558,A573)=0,$C$10,""))</f>
        <v/>
      </c>
      <c r="F573" s="31" t="str">
        <f t="shared" ca="1" si="72"/>
        <v/>
      </c>
      <c r="G573" s="32" t="str">
        <f t="shared" ca="1" si="73"/>
        <v/>
      </c>
      <c r="H573" s="77" t="str">
        <f t="shared" ca="1" si="74"/>
        <v/>
      </c>
      <c r="O573" s="163" t="str">
        <f t="shared" si="68"/>
        <v/>
      </c>
    </row>
    <row r="574" spans="1:15">
      <c r="A574" s="164" t="str">
        <f t="shared" ca="1" si="70"/>
        <v/>
      </c>
      <c r="B574" s="44" t="str">
        <f ca="1">IF(COUNTIF($P$2:P1559,A574)=1,VLOOKUP(A574,J:K,2), IF(COUNTIF($P$2:P1559,A574)=0,$B$10,""))</f>
        <v/>
      </c>
      <c r="C574" s="31" t="str">
        <f t="shared" ca="1" si="69"/>
        <v/>
      </c>
      <c r="D574" s="32" t="str">
        <f t="shared" ca="1" si="71"/>
        <v/>
      </c>
      <c r="E574" s="44" t="str">
        <f ca="1">IF(COUNTIF($P$2:P1559,A574)=1,VLOOKUP(A574,L:M,2), IF(COUNTIF($P$2:P1559,A574)=0,$C$10,""))</f>
        <v/>
      </c>
      <c r="F574" s="31" t="str">
        <f t="shared" ca="1" si="72"/>
        <v/>
      </c>
      <c r="G574" s="32" t="str">
        <f t="shared" ca="1" si="73"/>
        <v/>
      </c>
      <c r="H574" s="77" t="str">
        <f t="shared" ca="1" si="74"/>
        <v/>
      </c>
      <c r="O574" s="163" t="str">
        <f t="shared" si="68"/>
        <v/>
      </c>
    </row>
    <row r="575" spans="1:15">
      <c r="A575" s="164" t="str">
        <f t="shared" ca="1" si="70"/>
        <v/>
      </c>
      <c r="B575" s="44" t="str">
        <f ca="1">IF(COUNTIF($P$2:P1560,A575)=1,VLOOKUP(A575,J:K,2), IF(COUNTIF($P$2:P1560,A575)=0,$B$10,""))</f>
        <v/>
      </c>
      <c r="C575" s="31" t="str">
        <f t="shared" ca="1" si="69"/>
        <v/>
      </c>
      <c r="D575" s="32" t="str">
        <f t="shared" ca="1" si="71"/>
        <v/>
      </c>
      <c r="E575" s="44" t="str">
        <f ca="1">IF(COUNTIF($P$2:P1560,A575)=1,VLOOKUP(A575,L:M,2), IF(COUNTIF($P$2:P1560,A575)=0,$C$10,""))</f>
        <v/>
      </c>
      <c r="F575" s="31" t="str">
        <f t="shared" ca="1" si="72"/>
        <v/>
      </c>
      <c r="G575" s="32" t="str">
        <f t="shared" ca="1" si="73"/>
        <v/>
      </c>
      <c r="H575" s="77" t="str">
        <f t="shared" ca="1" si="74"/>
        <v/>
      </c>
      <c r="O575" s="163" t="str">
        <f t="shared" si="68"/>
        <v/>
      </c>
    </row>
    <row r="576" spans="1:15">
      <c r="A576" s="164" t="str">
        <f t="shared" ca="1" si="70"/>
        <v/>
      </c>
      <c r="B576" s="44" t="str">
        <f ca="1">IF(COUNTIF($P$2:P1561,A576)=1,VLOOKUP(A576,J:K,2), IF(COUNTIF($P$2:P1561,A576)=0,$B$10,""))</f>
        <v/>
      </c>
      <c r="C576" s="31" t="str">
        <f t="shared" ca="1" si="69"/>
        <v/>
      </c>
      <c r="D576" s="32" t="str">
        <f t="shared" ca="1" si="71"/>
        <v/>
      </c>
      <c r="E576" s="44" t="str">
        <f ca="1">IF(COUNTIF($P$2:P1561,A576)=1,VLOOKUP(A576,L:M,2), IF(COUNTIF($P$2:P1561,A576)=0,$C$10,""))</f>
        <v/>
      </c>
      <c r="F576" s="31" t="str">
        <f t="shared" ca="1" si="72"/>
        <v/>
      </c>
      <c r="G576" s="32" t="str">
        <f t="shared" ca="1" si="73"/>
        <v/>
      </c>
      <c r="H576" s="77" t="str">
        <f t="shared" ca="1" si="74"/>
        <v/>
      </c>
      <c r="O576" s="163" t="str">
        <f t="shared" si="68"/>
        <v/>
      </c>
    </row>
    <row r="577" spans="1:15">
      <c r="A577" s="164" t="str">
        <f t="shared" ca="1" si="70"/>
        <v/>
      </c>
      <c r="B577" s="44" t="str">
        <f ca="1">IF(COUNTIF($P$2:P1562,A577)=1,VLOOKUP(A577,J:K,2), IF(COUNTIF($P$2:P1562,A577)=0,$B$10,""))</f>
        <v/>
      </c>
      <c r="C577" s="31" t="str">
        <f t="shared" ca="1" si="69"/>
        <v/>
      </c>
      <c r="D577" s="32" t="str">
        <f t="shared" ca="1" si="71"/>
        <v/>
      </c>
      <c r="E577" s="44" t="str">
        <f ca="1">IF(COUNTIF($P$2:P1562,A577)=1,VLOOKUP(A577,L:M,2), IF(COUNTIF($P$2:P1562,A577)=0,$C$10,""))</f>
        <v/>
      </c>
      <c r="F577" s="31" t="str">
        <f t="shared" ca="1" si="72"/>
        <v/>
      </c>
      <c r="G577" s="32" t="str">
        <f t="shared" ca="1" si="73"/>
        <v/>
      </c>
      <c r="H577" s="77" t="str">
        <f t="shared" ca="1" si="74"/>
        <v/>
      </c>
      <c r="O577" s="163" t="str">
        <f t="shared" si="68"/>
        <v/>
      </c>
    </row>
    <row r="578" spans="1:15">
      <c r="A578" s="164" t="str">
        <f t="shared" ca="1" si="70"/>
        <v/>
      </c>
      <c r="B578" s="44" t="str">
        <f ca="1">IF(COUNTIF($P$2:P1563,A578)=1,VLOOKUP(A578,J:K,2), IF(COUNTIF($P$2:P1563,A578)=0,$B$10,""))</f>
        <v/>
      </c>
      <c r="C578" s="31" t="str">
        <f t="shared" ca="1" si="69"/>
        <v/>
      </c>
      <c r="D578" s="32" t="str">
        <f t="shared" ca="1" si="71"/>
        <v/>
      </c>
      <c r="E578" s="44" t="str">
        <f ca="1">IF(COUNTIF($P$2:P1563,A578)=1,VLOOKUP(A578,L:M,2), IF(COUNTIF($P$2:P1563,A578)=0,$C$10,""))</f>
        <v/>
      </c>
      <c r="F578" s="31" t="str">
        <f t="shared" ca="1" si="72"/>
        <v/>
      </c>
      <c r="G578" s="32" t="str">
        <f t="shared" ca="1" si="73"/>
        <v/>
      </c>
      <c r="H578" s="77" t="str">
        <f t="shared" ca="1" si="74"/>
        <v/>
      </c>
      <c r="O578" s="163" t="str">
        <f t="shared" si="68"/>
        <v/>
      </c>
    </row>
    <row r="579" spans="1:15">
      <c r="A579" s="164" t="str">
        <f t="shared" ca="1" si="70"/>
        <v/>
      </c>
      <c r="B579" s="44" t="str">
        <f ca="1">IF(COUNTIF($P$2:P1564,A579)=1,VLOOKUP(A579,J:K,2), IF(COUNTIF($P$2:P1564,A579)=0,$B$10,""))</f>
        <v/>
      </c>
      <c r="C579" s="31" t="str">
        <f t="shared" ca="1" si="69"/>
        <v/>
      </c>
      <c r="D579" s="32" t="str">
        <f t="shared" ca="1" si="71"/>
        <v/>
      </c>
      <c r="E579" s="44" t="str">
        <f ca="1">IF(COUNTIF($P$2:P1564,A579)=1,VLOOKUP(A579,L:M,2), IF(COUNTIF($P$2:P1564,A579)=0,$C$10,""))</f>
        <v/>
      </c>
      <c r="F579" s="31" t="str">
        <f t="shared" ca="1" si="72"/>
        <v/>
      </c>
      <c r="G579" s="32" t="str">
        <f t="shared" ca="1" si="73"/>
        <v/>
      </c>
      <c r="H579" s="77" t="str">
        <f t="shared" ca="1" si="74"/>
        <v/>
      </c>
      <c r="O579" s="163" t="str">
        <f t="shared" si="68"/>
        <v/>
      </c>
    </row>
    <row r="580" spans="1:15">
      <c r="A580" s="164" t="str">
        <f t="shared" ca="1" si="70"/>
        <v/>
      </c>
      <c r="B580" s="44" t="str">
        <f ca="1">IF(COUNTIF($P$2:P1565,A580)=1,VLOOKUP(A580,J:K,2), IF(COUNTIF($P$2:P1565,A580)=0,$B$10,""))</f>
        <v/>
      </c>
      <c r="C580" s="31" t="str">
        <f t="shared" ca="1" si="69"/>
        <v/>
      </c>
      <c r="D580" s="32" t="str">
        <f t="shared" ca="1" si="71"/>
        <v/>
      </c>
      <c r="E580" s="44" t="str">
        <f ca="1">IF(COUNTIF($P$2:P1565,A580)=1,VLOOKUP(A580,L:M,2), IF(COUNTIF($P$2:P1565,A580)=0,$C$10,""))</f>
        <v/>
      </c>
      <c r="F580" s="31" t="str">
        <f t="shared" ca="1" si="72"/>
        <v/>
      </c>
      <c r="G580" s="32" t="str">
        <f t="shared" ca="1" si="73"/>
        <v/>
      </c>
      <c r="H580" s="77" t="str">
        <f t="shared" ca="1" si="74"/>
        <v/>
      </c>
      <c r="O580" s="163" t="str">
        <f t="shared" ref="O580:O643" si="75">IF(N580&gt;$A$14,N580,"")</f>
        <v/>
      </c>
    </row>
    <row r="581" spans="1:15">
      <c r="A581" s="164" t="str">
        <f t="shared" ca="1" si="70"/>
        <v/>
      </c>
      <c r="B581" s="44" t="str">
        <f ca="1">IF(COUNTIF($P$2:P1566,A581)=1,VLOOKUP(A581,J:K,2), IF(COUNTIF($P$2:P1566,A581)=0,$B$10,""))</f>
        <v/>
      </c>
      <c r="C581" s="31" t="str">
        <f t="shared" ca="1" si="69"/>
        <v/>
      </c>
      <c r="D581" s="32" t="str">
        <f t="shared" ca="1" si="71"/>
        <v/>
      </c>
      <c r="E581" s="44" t="str">
        <f ca="1">IF(COUNTIF($P$2:P1566,A581)=1,VLOOKUP(A581,L:M,2), IF(COUNTIF($P$2:P1566,A581)=0,$C$10,""))</f>
        <v/>
      </c>
      <c r="F581" s="31" t="str">
        <f t="shared" ca="1" si="72"/>
        <v/>
      </c>
      <c r="G581" s="32" t="str">
        <f t="shared" ca="1" si="73"/>
        <v/>
      </c>
      <c r="H581" s="77" t="str">
        <f t="shared" ca="1" si="74"/>
        <v/>
      </c>
      <c r="O581" s="163" t="str">
        <f t="shared" si="75"/>
        <v/>
      </c>
    </row>
    <row r="582" spans="1:15">
      <c r="A582" s="164" t="str">
        <f t="shared" ca="1" si="70"/>
        <v/>
      </c>
      <c r="B582" s="44" t="str">
        <f ca="1">IF(COUNTIF($P$2:P1567,A582)=1,VLOOKUP(A582,J:K,2), IF(COUNTIF($P$2:P1567,A582)=0,$B$10,""))</f>
        <v/>
      </c>
      <c r="C582" s="31" t="str">
        <f t="shared" ca="1" si="69"/>
        <v/>
      </c>
      <c r="D582" s="32" t="str">
        <f t="shared" ca="1" si="71"/>
        <v/>
      </c>
      <c r="E582" s="44" t="str">
        <f ca="1">IF(COUNTIF($P$2:P1567,A582)=1,VLOOKUP(A582,L:M,2), IF(COUNTIF($P$2:P1567,A582)=0,$C$10,""))</f>
        <v/>
      </c>
      <c r="F582" s="31" t="str">
        <f t="shared" ca="1" si="72"/>
        <v/>
      </c>
      <c r="G582" s="32" t="str">
        <f t="shared" ca="1" si="73"/>
        <v/>
      </c>
      <c r="H582" s="77" t="str">
        <f t="shared" ca="1" si="74"/>
        <v/>
      </c>
      <c r="O582" s="163" t="str">
        <f t="shared" si="75"/>
        <v/>
      </c>
    </row>
    <row r="583" spans="1:15">
      <c r="A583" s="164" t="str">
        <f t="shared" ca="1" si="70"/>
        <v/>
      </c>
      <c r="B583" s="44" t="str">
        <f ca="1">IF(COUNTIF($P$2:P1568,A583)=1,VLOOKUP(A583,J:K,2), IF(COUNTIF($P$2:P1568,A583)=0,$B$10,""))</f>
        <v/>
      </c>
      <c r="C583" s="31" t="str">
        <f t="shared" ca="1" si="69"/>
        <v/>
      </c>
      <c r="D583" s="32" t="str">
        <f t="shared" ca="1" si="71"/>
        <v/>
      </c>
      <c r="E583" s="44" t="str">
        <f ca="1">IF(COUNTIF($P$2:P1568,A583)=1,VLOOKUP(A583,L:M,2), IF(COUNTIF($P$2:P1568,A583)=0,$C$10,""))</f>
        <v/>
      </c>
      <c r="F583" s="31" t="str">
        <f t="shared" ca="1" si="72"/>
        <v/>
      </c>
      <c r="G583" s="32" t="str">
        <f t="shared" ca="1" si="73"/>
        <v/>
      </c>
      <c r="H583" s="77" t="str">
        <f t="shared" ca="1" si="74"/>
        <v/>
      </c>
      <c r="O583" s="163" t="str">
        <f t="shared" si="75"/>
        <v/>
      </c>
    </row>
    <row r="584" spans="1:15">
      <c r="A584" s="164" t="str">
        <f t="shared" ca="1" si="70"/>
        <v/>
      </c>
      <c r="B584" s="44" t="str">
        <f ca="1">IF(COUNTIF($P$2:P1569,A584)=1,VLOOKUP(A584,J:K,2), IF(COUNTIF($P$2:P1569,A584)=0,$B$10,""))</f>
        <v/>
      </c>
      <c r="C584" s="31" t="str">
        <f t="shared" ca="1" si="69"/>
        <v/>
      </c>
      <c r="D584" s="32" t="str">
        <f t="shared" ca="1" si="71"/>
        <v/>
      </c>
      <c r="E584" s="44" t="str">
        <f ca="1">IF(COUNTIF($P$2:P1569,A584)=1,VLOOKUP(A584,L:M,2), IF(COUNTIF($P$2:P1569,A584)=0,$C$10,""))</f>
        <v/>
      </c>
      <c r="F584" s="31" t="str">
        <f t="shared" ca="1" si="72"/>
        <v/>
      </c>
      <c r="G584" s="32" t="str">
        <f t="shared" ca="1" si="73"/>
        <v/>
      </c>
      <c r="H584" s="77" t="str">
        <f t="shared" ca="1" si="74"/>
        <v/>
      </c>
      <c r="O584" s="163" t="str">
        <f t="shared" si="75"/>
        <v/>
      </c>
    </row>
    <row r="585" spans="1:15">
      <c r="A585" s="164" t="str">
        <f t="shared" ca="1" si="70"/>
        <v/>
      </c>
      <c r="B585" s="44" t="str">
        <f ca="1">IF(COUNTIF($P$2:P1570,A585)=1,VLOOKUP(A585,J:K,2), IF(COUNTIF($P$2:P1570,A585)=0,$B$10,""))</f>
        <v/>
      </c>
      <c r="C585" s="31" t="str">
        <f t="shared" ca="1" si="69"/>
        <v/>
      </c>
      <c r="D585" s="32" t="str">
        <f t="shared" ca="1" si="71"/>
        <v/>
      </c>
      <c r="E585" s="44" t="str">
        <f ca="1">IF(COUNTIF($P$2:P1570,A585)=1,VLOOKUP(A585,L:M,2), IF(COUNTIF($P$2:P1570,A585)=0,$C$10,""))</f>
        <v/>
      </c>
      <c r="F585" s="31" t="str">
        <f t="shared" ca="1" si="72"/>
        <v/>
      </c>
      <c r="G585" s="32" t="str">
        <f t="shared" ca="1" si="73"/>
        <v/>
      </c>
      <c r="H585" s="77" t="str">
        <f t="shared" ca="1" si="74"/>
        <v/>
      </c>
      <c r="O585" s="163" t="str">
        <f t="shared" si="75"/>
        <v/>
      </c>
    </row>
    <row r="586" spans="1:15">
      <c r="A586" s="164" t="str">
        <f t="shared" ca="1" si="70"/>
        <v/>
      </c>
      <c r="B586" s="44" t="str">
        <f ca="1">IF(COUNTIF($P$2:P1571,A586)=1,VLOOKUP(A586,J:K,2), IF(COUNTIF($P$2:P1571,A586)=0,$B$10,""))</f>
        <v/>
      </c>
      <c r="C586" s="31" t="str">
        <f t="shared" ca="1" si="69"/>
        <v/>
      </c>
      <c r="D586" s="32" t="str">
        <f t="shared" ca="1" si="71"/>
        <v/>
      </c>
      <c r="E586" s="44" t="str">
        <f ca="1">IF(COUNTIF($P$2:P1571,A586)=1,VLOOKUP(A586,L:M,2), IF(COUNTIF($P$2:P1571,A586)=0,$C$10,""))</f>
        <v/>
      </c>
      <c r="F586" s="31" t="str">
        <f t="shared" ca="1" si="72"/>
        <v/>
      </c>
      <c r="G586" s="32" t="str">
        <f t="shared" ca="1" si="73"/>
        <v/>
      </c>
      <c r="H586" s="77" t="str">
        <f t="shared" ca="1" si="74"/>
        <v/>
      </c>
      <c r="O586" s="163" t="str">
        <f t="shared" si="75"/>
        <v/>
      </c>
    </row>
    <row r="587" spans="1:15">
      <c r="A587" s="164" t="str">
        <f t="shared" ca="1" si="70"/>
        <v/>
      </c>
      <c r="B587" s="44" t="str">
        <f ca="1">IF(COUNTIF($P$2:P1572,A587)=1,VLOOKUP(A587,J:K,2), IF(COUNTIF($P$2:P1572,A587)=0,$B$10,""))</f>
        <v/>
      </c>
      <c r="C587" s="31" t="str">
        <f t="shared" ca="1" si="69"/>
        <v/>
      </c>
      <c r="D587" s="32" t="str">
        <f t="shared" ca="1" si="71"/>
        <v/>
      </c>
      <c r="E587" s="44" t="str">
        <f ca="1">IF(COUNTIF($P$2:P1572,A587)=1,VLOOKUP(A587,L:M,2), IF(COUNTIF($P$2:P1572,A587)=0,$C$10,""))</f>
        <v/>
      </c>
      <c r="F587" s="31" t="str">
        <f t="shared" ca="1" si="72"/>
        <v/>
      </c>
      <c r="G587" s="32" t="str">
        <f t="shared" ca="1" si="73"/>
        <v/>
      </c>
      <c r="H587" s="77" t="str">
        <f t="shared" ca="1" si="74"/>
        <v/>
      </c>
      <c r="O587" s="163" t="str">
        <f t="shared" si="75"/>
        <v/>
      </c>
    </row>
    <row r="588" spans="1:15">
      <c r="A588" s="164" t="str">
        <f t="shared" ca="1" si="70"/>
        <v/>
      </c>
      <c r="B588" s="44" t="str">
        <f ca="1">IF(COUNTIF($P$2:P1573,A588)=1,VLOOKUP(A588,J:K,2), IF(COUNTIF($P$2:P1573,A588)=0,$B$10,""))</f>
        <v/>
      </c>
      <c r="C588" s="31" t="str">
        <f t="shared" ca="1" si="69"/>
        <v/>
      </c>
      <c r="D588" s="32" t="str">
        <f t="shared" ca="1" si="71"/>
        <v/>
      </c>
      <c r="E588" s="44" t="str">
        <f ca="1">IF(COUNTIF($P$2:P1573,A588)=1,VLOOKUP(A588,L:M,2), IF(COUNTIF($P$2:P1573,A588)=0,$C$10,""))</f>
        <v/>
      </c>
      <c r="F588" s="31" t="str">
        <f t="shared" ca="1" si="72"/>
        <v/>
      </c>
      <c r="G588" s="32" t="str">
        <f t="shared" ca="1" si="73"/>
        <v/>
      </c>
      <c r="H588" s="77" t="str">
        <f t="shared" ca="1" si="74"/>
        <v/>
      </c>
      <c r="O588" s="163" t="str">
        <f t="shared" si="75"/>
        <v/>
      </c>
    </row>
    <row r="589" spans="1:15">
      <c r="A589" s="164" t="str">
        <f t="shared" ca="1" si="70"/>
        <v/>
      </c>
      <c r="B589" s="44" t="str">
        <f ca="1">IF(COUNTIF($P$2:P1574,A589)=1,VLOOKUP(A589,J:K,2), IF(COUNTIF($P$2:P1574,A589)=0,$B$10,""))</f>
        <v/>
      </c>
      <c r="C589" s="31" t="str">
        <f t="shared" ca="1" si="69"/>
        <v/>
      </c>
      <c r="D589" s="32" t="str">
        <f t="shared" ca="1" si="71"/>
        <v/>
      </c>
      <c r="E589" s="44" t="str">
        <f ca="1">IF(COUNTIF($P$2:P1574,A589)=1,VLOOKUP(A589,L:M,2), IF(COUNTIF($P$2:P1574,A589)=0,$C$10,""))</f>
        <v/>
      </c>
      <c r="F589" s="31" t="str">
        <f t="shared" ca="1" si="72"/>
        <v/>
      </c>
      <c r="G589" s="32" t="str">
        <f t="shared" ca="1" si="73"/>
        <v/>
      </c>
      <c r="H589" s="77" t="str">
        <f t="shared" ca="1" si="74"/>
        <v/>
      </c>
      <c r="O589" s="163" t="str">
        <f t="shared" si="75"/>
        <v/>
      </c>
    </row>
    <row r="590" spans="1:15">
      <c r="A590" s="164" t="str">
        <f t="shared" ca="1" si="70"/>
        <v/>
      </c>
      <c r="B590" s="44" t="str">
        <f ca="1">IF(COUNTIF($P$2:P1575,A590)=1,VLOOKUP(A590,J:K,2), IF(COUNTIF($P$2:P1575,A590)=0,$B$10,""))</f>
        <v/>
      </c>
      <c r="C590" s="31" t="str">
        <f t="shared" ca="1" si="69"/>
        <v/>
      </c>
      <c r="D590" s="32" t="str">
        <f t="shared" ca="1" si="71"/>
        <v/>
      </c>
      <c r="E590" s="44" t="str">
        <f ca="1">IF(COUNTIF($P$2:P1575,A590)=1,VLOOKUP(A590,L:M,2), IF(COUNTIF($P$2:P1575,A590)=0,$C$10,""))</f>
        <v/>
      </c>
      <c r="F590" s="31" t="str">
        <f t="shared" ca="1" si="72"/>
        <v/>
      </c>
      <c r="G590" s="32" t="str">
        <f t="shared" ca="1" si="73"/>
        <v/>
      </c>
      <c r="H590" s="77" t="str">
        <f t="shared" ca="1" si="74"/>
        <v/>
      </c>
      <c r="O590" s="163" t="str">
        <f t="shared" si="75"/>
        <v/>
      </c>
    </row>
    <row r="591" spans="1:15">
      <c r="A591" s="164" t="str">
        <f t="shared" ca="1" si="70"/>
        <v/>
      </c>
      <c r="B591" s="44" t="str">
        <f ca="1">IF(COUNTIF($P$2:P1576,A591)=1,VLOOKUP(A591,J:K,2), IF(COUNTIF($P$2:P1576,A591)=0,$B$10,""))</f>
        <v/>
      </c>
      <c r="C591" s="31" t="str">
        <f t="shared" ca="1" si="69"/>
        <v/>
      </c>
      <c r="D591" s="32" t="str">
        <f t="shared" ca="1" si="71"/>
        <v/>
      </c>
      <c r="E591" s="44" t="str">
        <f ca="1">IF(COUNTIF($P$2:P1576,A591)=1,VLOOKUP(A591,L:M,2), IF(COUNTIF($P$2:P1576,A591)=0,$C$10,""))</f>
        <v/>
      </c>
      <c r="F591" s="31" t="str">
        <f t="shared" ca="1" si="72"/>
        <v/>
      </c>
      <c r="G591" s="32" t="str">
        <f t="shared" ca="1" si="73"/>
        <v/>
      </c>
      <c r="H591" s="77" t="str">
        <f t="shared" ca="1" si="74"/>
        <v/>
      </c>
      <c r="O591" s="163" t="str">
        <f t="shared" si="75"/>
        <v/>
      </c>
    </row>
    <row r="592" spans="1:15">
      <c r="A592" s="164" t="str">
        <f t="shared" ca="1" si="70"/>
        <v/>
      </c>
      <c r="B592" s="44" t="str">
        <f ca="1">IF(COUNTIF($P$2:P1577,A592)=1,VLOOKUP(A592,J:K,2), IF(COUNTIF($P$2:P1577,A592)=0,$B$10,""))</f>
        <v/>
      </c>
      <c r="C592" s="31" t="str">
        <f t="shared" ref="C592:C655" ca="1" si="76">IF(ISERROR(B592-2),"",(B592-$B$14)/100*$B$5)</f>
        <v/>
      </c>
      <c r="D592" s="32" t="str">
        <f t="shared" ca="1" si="71"/>
        <v/>
      </c>
      <c r="E592" s="44" t="str">
        <f ca="1">IF(COUNTIF($P$2:P1577,A592)=1,VLOOKUP(A592,L:M,2), IF(COUNTIF($P$2:P1577,A592)=0,$C$10,""))</f>
        <v/>
      </c>
      <c r="F592" s="31" t="str">
        <f t="shared" ca="1" si="72"/>
        <v/>
      </c>
      <c r="G592" s="32" t="str">
        <f t="shared" ca="1" si="73"/>
        <v/>
      </c>
      <c r="H592" s="77" t="str">
        <f t="shared" ca="1" si="74"/>
        <v/>
      </c>
      <c r="O592" s="163" t="str">
        <f t="shared" si="75"/>
        <v/>
      </c>
    </row>
    <row r="593" spans="1:15">
      <c r="A593" s="164" t="str">
        <f t="shared" ca="1" si="70"/>
        <v/>
      </c>
      <c r="B593" s="44" t="str">
        <f ca="1">IF(COUNTIF($P$2:P1578,A593)=1,VLOOKUP(A593,J:K,2), IF(COUNTIF($P$2:P1578,A593)=0,$B$10,""))</f>
        <v/>
      </c>
      <c r="C593" s="31" t="str">
        <f t="shared" ca="1" si="76"/>
        <v/>
      </c>
      <c r="D593" s="32" t="str">
        <f t="shared" ca="1" si="71"/>
        <v/>
      </c>
      <c r="E593" s="44" t="str">
        <f ca="1">IF(COUNTIF($P$2:P1578,A593)=1,VLOOKUP(A593,L:M,2), IF(COUNTIF($P$2:P1578,A593)=0,$C$10,""))</f>
        <v/>
      </c>
      <c r="F593" s="31" t="str">
        <f t="shared" ca="1" si="72"/>
        <v/>
      </c>
      <c r="G593" s="32" t="str">
        <f t="shared" ca="1" si="73"/>
        <v/>
      </c>
      <c r="H593" s="77" t="str">
        <f t="shared" ca="1" si="74"/>
        <v/>
      </c>
      <c r="O593" s="163" t="str">
        <f t="shared" si="75"/>
        <v/>
      </c>
    </row>
    <row r="594" spans="1:15">
      <c r="A594" s="164" t="str">
        <f t="shared" ca="1" si="70"/>
        <v/>
      </c>
      <c r="B594" s="44" t="str">
        <f ca="1">IF(COUNTIF($P$2:P1579,A594)=1,VLOOKUP(A594,J:K,2), IF(COUNTIF($P$2:P1579,A594)=0,$B$10,""))</f>
        <v/>
      </c>
      <c r="C594" s="31" t="str">
        <f t="shared" ca="1" si="76"/>
        <v/>
      </c>
      <c r="D594" s="32" t="str">
        <f t="shared" ca="1" si="71"/>
        <v/>
      </c>
      <c r="E594" s="44" t="str">
        <f ca="1">IF(COUNTIF($P$2:P1579,A594)=1,VLOOKUP(A594,L:M,2), IF(COUNTIF($P$2:P1579,A594)=0,$C$10,""))</f>
        <v/>
      </c>
      <c r="F594" s="31" t="str">
        <f t="shared" ca="1" si="72"/>
        <v/>
      </c>
      <c r="G594" s="32" t="str">
        <f t="shared" ca="1" si="73"/>
        <v/>
      </c>
      <c r="H594" s="77" t="str">
        <f t="shared" ca="1" si="74"/>
        <v/>
      </c>
      <c r="O594" s="163" t="str">
        <f t="shared" si="75"/>
        <v/>
      </c>
    </row>
    <row r="595" spans="1:15">
      <c r="A595" s="164" t="str">
        <f t="shared" ca="1" si="70"/>
        <v/>
      </c>
      <c r="B595" s="44" t="str">
        <f ca="1">IF(COUNTIF($P$2:P1580,A595)=1,VLOOKUP(A595,J:K,2), IF(COUNTIF($P$2:P1580,A595)=0,$B$10,""))</f>
        <v/>
      </c>
      <c r="C595" s="31" t="str">
        <f t="shared" ca="1" si="76"/>
        <v/>
      </c>
      <c r="D595" s="32" t="str">
        <f t="shared" ca="1" si="71"/>
        <v/>
      </c>
      <c r="E595" s="44" t="str">
        <f ca="1">IF(COUNTIF($P$2:P1580,A595)=1,VLOOKUP(A595,L:M,2), IF(COUNTIF($P$2:P1580,A595)=0,$C$10,""))</f>
        <v/>
      </c>
      <c r="F595" s="31" t="str">
        <f t="shared" ca="1" si="72"/>
        <v/>
      </c>
      <c r="G595" s="32" t="str">
        <f t="shared" ca="1" si="73"/>
        <v/>
      </c>
      <c r="H595" s="77" t="str">
        <f t="shared" ca="1" si="74"/>
        <v/>
      </c>
      <c r="O595" s="163" t="str">
        <f t="shared" si="75"/>
        <v/>
      </c>
    </row>
    <row r="596" spans="1:15">
      <c r="A596" s="164" t="str">
        <f t="shared" ca="1" si="70"/>
        <v/>
      </c>
      <c r="B596" s="44" t="str">
        <f ca="1">IF(COUNTIF($P$2:P1581,A596)=1,VLOOKUP(A596,J:K,2), IF(COUNTIF($P$2:P1581,A596)=0,$B$10,""))</f>
        <v/>
      </c>
      <c r="C596" s="31" t="str">
        <f t="shared" ca="1" si="76"/>
        <v/>
      </c>
      <c r="D596" s="32" t="str">
        <f t="shared" ca="1" si="71"/>
        <v/>
      </c>
      <c r="E596" s="44" t="str">
        <f ca="1">IF(COUNTIF($P$2:P1581,A596)=1,VLOOKUP(A596,L:M,2), IF(COUNTIF($P$2:P1581,A596)=0,$C$10,""))</f>
        <v/>
      </c>
      <c r="F596" s="31" t="str">
        <f t="shared" ca="1" si="72"/>
        <v/>
      </c>
      <c r="G596" s="32" t="str">
        <f t="shared" ca="1" si="73"/>
        <v/>
      </c>
      <c r="H596" s="77" t="str">
        <f t="shared" ca="1" si="74"/>
        <v/>
      </c>
      <c r="O596" s="163" t="str">
        <f t="shared" si="75"/>
        <v/>
      </c>
    </row>
    <row r="597" spans="1:15">
      <c r="A597" s="164" t="str">
        <f t="shared" ca="1" si="70"/>
        <v/>
      </c>
      <c r="B597" s="44" t="str">
        <f ca="1">IF(COUNTIF($P$2:P1582,A597)=1,VLOOKUP(A597,J:K,2), IF(COUNTIF($P$2:P1582,A597)=0,$B$10,""))</f>
        <v/>
      </c>
      <c r="C597" s="31" t="str">
        <f t="shared" ca="1" si="76"/>
        <v/>
      </c>
      <c r="D597" s="32" t="str">
        <f t="shared" ca="1" si="71"/>
        <v/>
      </c>
      <c r="E597" s="44" t="str">
        <f ca="1">IF(COUNTIF($P$2:P1582,A597)=1,VLOOKUP(A597,L:M,2), IF(COUNTIF($P$2:P1582,A597)=0,$C$10,""))</f>
        <v/>
      </c>
      <c r="F597" s="31" t="str">
        <f t="shared" ca="1" si="72"/>
        <v/>
      </c>
      <c r="G597" s="32" t="str">
        <f t="shared" ca="1" si="73"/>
        <v/>
      </c>
      <c r="H597" s="77" t="str">
        <f t="shared" ca="1" si="74"/>
        <v/>
      </c>
      <c r="O597" s="163" t="str">
        <f t="shared" si="75"/>
        <v/>
      </c>
    </row>
    <row r="598" spans="1:15">
      <c r="A598" s="164" t="str">
        <f t="shared" ca="1" si="70"/>
        <v/>
      </c>
      <c r="B598" s="44" t="str">
        <f ca="1">IF(COUNTIF($P$2:P1583,A598)=1,VLOOKUP(A598,J:K,2), IF(COUNTIF($P$2:P1583,A598)=0,$B$10,""))</f>
        <v/>
      </c>
      <c r="C598" s="31" t="str">
        <f t="shared" ca="1" si="76"/>
        <v/>
      </c>
      <c r="D598" s="32" t="str">
        <f t="shared" ca="1" si="71"/>
        <v/>
      </c>
      <c r="E598" s="44" t="str">
        <f ca="1">IF(COUNTIF($P$2:P1583,A598)=1,VLOOKUP(A598,L:M,2), IF(COUNTIF($P$2:P1583,A598)=0,$C$10,""))</f>
        <v/>
      </c>
      <c r="F598" s="31" t="str">
        <f t="shared" ca="1" si="72"/>
        <v/>
      </c>
      <c r="G598" s="32" t="str">
        <f t="shared" ca="1" si="73"/>
        <v/>
      </c>
      <c r="H598" s="77" t="str">
        <f t="shared" ca="1" si="74"/>
        <v/>
      </c>
      <c r="O598" s="163" t="str">
        <f t="shared" si="75"/>
        <v/>
      </c>
    </row>
    <row r="599" spans="1:15">
      <c r="A599" s="164" t="str">
        <f t="shared" ca="1" si="70"/>
        <v/>
      </c>
      <c r="B599" s="44" t="str">
        <f ca="1">IF(COUNTIF($P$2:P1584,A599)=1,VLOOKUP(A599,J:K,2), IF(COUNTIF($P$2:P1584,A599)=0,$B$10,""))</f>
        <v/>
      </c>
      <c r="C599" s="31" t="str">
        <f t="shared" ca="1" si="76"/>
        <v/>
      </c>
      <c r="D599" s="32" t="str">
        <f t="shared" ca="1" si="71"/>
        <v/>
      </c>
      <c r="E599" s="44" t="str">
        <f ca="1">IF(COUNTIF($P$2:P1584,A599)=1,VLOOKUP(A599,L:M,2), IF(COUNTIF($P$2:P1584,A599)=0,$C$10,""))</f>
        <v/>
      </c>
      <c r="F599" s="31" t="str">
        <f t="shared" ca="1" si="72"/>
        <v/>
      </c>
      <c r="G599" s="32" t="str">
        <f t="shared" ca="1" si="73"/>
        <v/>
      </c>
      <c r="H599" s="77" t="str">
        <f t="shared" ca="1" si="74"/>
        <v/>
      </c>
      <c r="O599" s="163" t="str">
        <f t="shared" si="75"/>
        <v/>
      </c>
    </row>
    <row r="600" spans="1:15">
      <c r="A600" s="164" t="str">
        <f t="shared" ref="A600:A663" ca="1" si="77">IF(AND(ISBLANK(P589), A599 = $P$1),NOW(),IF(ISBLANK(P589),"",P589))</f>
        <v/>
      </c>
      <c r="B600" s="44" t="str">
        <f ca="1">IF(COUNTIF($P$2:P1585,A600)=1,VLOOKUP(A600,J:K,2), IF(COUNTIF($P$2:P1585,A600)=0,$B$10,""))</f>
        <v/>
      </c>
      <c r="C600" s="31" t="str">
        <f t="shared" ca="1" si="76"/>
        <v/>
      </c>
      <c r="D600" s="32" t="str">
        <f t="shared" ref="D600:D663" ca="1" si="78">IF(ISERROR(B600-2),"",ROUNDUP(A600-$A$14,0)/360*$B$6*$B$5-ROUNDUP(A600-$A$14,0)/360*$B$7*$B$5*$B$14/100)</f>
        <v/>
      </c>
      <c r="E600" s="44" t="str">
        <f ca="1">IF(COUNTIF($P$2:P1585,A600)=1,VLOOKUP(A600,L:M,2), IF(COUNTIF($P$2:P1585,A600)=0,$C$10,""))</f>
        <v/>
      </c>
      <c r="F600" s="31" t="str">
        <f t="shared" ref="F600:F663" ca="1" si="79">IF(ISERROR(B600-2),"",(E600-$E$14)/100*$C$5)</f>
        <v/>
      </c>
      <c r="G600" s="32" t="str">
        <f t="shared" ref="G600:G663" ca="1" si="80">IF(ISERROR(B600-2),"",ROUNDUP(A600-$A$14,0)/360*$C$6*$C$5-ROUNDUP(A600-$A$14,0)/360*$C$7*$C$5*$E$14/100)</f>
        <v/>
      </c>
      <c r="H600" s="77" t="str">
        <f t="shared" ref="H600:H663" ca="1" si="81">IF(ISERROR(B600-2),"",(C600+D600)*$B$9-F600-G600)</f>
        <v/>
      </c>
      <c r="O600" s="163" t="str">
        <f t="shared" si="75"/>
        <v/>
      </c>
    </row>
    <row r="601" spans="1:15">
      <c r="A601" s="164" t="str">
        <f t="shared" ca="1" si="77"/>
        <v/>
      </c>
      <c r="B601" s="44" t="str">
        <f ca="1">IF(COUNTIF($P$2:P1586,A601)=1,VLOOKUP(A601,J:K,2), IF(COUNTIF($P$2:P1586,A601)=0,$B$10,""))</f>
        <v/>
      </c>
      <c r="C601" s="31" t="str">
        <f t="shared" ca="1" si="76"/>
        <v/>
      </c>
      <c r="D601" s="32" t="str">
        <f t="shared" ca="1" si="78"/>
        <v/>
      </c>
      <c r="E601" s="44" t="str">
        <f ca="1">IF(COUNTIF($P$2:P1586,A601)=1,VLOOKUP(A601,L:M,2), IF(COUNTIF($P$2:P1586,A601)=0,$C$10,""))</f>
        <v/>
      </c>
      <c r="F601" s="31" t="str">
        <f t="shared" ca="1" si="79"/>
        <v/>
      </c>
      <c r="G601" s="32" t="str">
        <f t="shared" ca="1" si="80"/>
        <v/>
      </c>
      <c r="H601" s="77" t="str">
        <f t="shared" ca="1" si="81"/>
        <v/>
      </c>
      <c r="O601" s="163" t="str">
        <f t="shared" si="75"/>
        <v/>
      </c>
    </row>
    <row r="602" spans="1:15">
      <c r="A602" s="164" t="str">
        <f t="shared" ca="1" si="77"/>
        <v/>
      </c>
      <c r="B602" s="44" t="str">
        <f ca="1">IF(COUNTIF($P$2:P1587,A602)=1,VLOOKUP(A602,J:K,2), IF(COUNTIF($P$2:P1587,A602)=0,$B$10,""))</f>
        <v/>
      </c>
      <c r="C602" s="31" t="str">
        <f t="shared" ca="1" si="76"/>
        <v/>
      </c>
      <c r="D602" s="32" t="str">
        <f t="shared" ca="1" si="78"/>
        <v/>
      </c>
      <c r="E602" s="44" t="str">
        <f ca="1">IF(COUNTIF($P$2:P1587,A602)=1,VLOOKUP(A602,L:M,2), IF(COUNTIF($P$2:P1587,A602)=0,$C$10,""))</f>
        <v/>
      </c>
      <c r="F602" s="31" t="str">
        <f t="shared" ca="1" si="79"/>
        <v/>
      </c>
      <c r="G602" s="32" t="str">
        <f t="shared" ca="1" si="80"/>
        <v/>
      </c>
      <c r="H602" s="77" t="str">
        <f t="shared" ca="1" si="81"/>
        <v/>
      </c>
      <c r="O602" s="163" t="str">
        <f t="shared" si="75"/>
        <v/>
      </c>
    </row>
    <row r="603" spans="1:15">
      <c r="A603" s="164" t="str">
        <f t="shared" ca="1" si="77"/>
        <v/>
      </c>
      <c r="B603" s="44" t="str">
        <f ca="1">IF(COUNTIF($P$2:P1588,A603)=1,VLOOKUP(A603,J:K,2), IF(COUNTIF($P$2:P1588,A603)=0,$B$10,""))</f>
        <v/>
      </c>
      <c r="C603" s="31" t="str">
        <f t="shared" ca="1" si="76"/>
        <v/>
      </c>
      <c r="D603" s="32" t="str">
        <f t="shared" ca="1" si="78"/>
        <v/>
      </c>
      <c r="E603" s="44" t="str">
        <f ca="1">IF(COUNTIF($P$2:P1588,A603)=1,VLOOKUP(A603,L:M,2), IF(COUNTIF($P$2:P1588,A603)=0,$C$10,""))</f>
        <v/>
      </c>
      <c r="F603" s="31" t="str">
        <f t="shared" ca="1" si="79"/>
        <v/>
      </c>
      <c r="G603" s="32" t="str">
        <f t="shared" ca="1" si="80"/>
        <v/>
      </c>
      <c r="H603" s="77" t="str">
        <f t="shared" ca="1" si="81"/>
        <v/>
      </c>
      <c r="O603" s="163" t="str">
        <f t="shared" si="75"/>
        <v/>
      </c>
    </row>
    <row r="604" spans="1:15">
      <c r="A604" s="164" t="str">
        <f t="shared" ca="1" si="77"/>
        <v/>
      </c>
      <c r="B604" s="44" t="str">
        <f ca="1">IF(COUNTIF($P$2:P1589,A604)=1,VLOOKUP(A604,J:K,2), IF(COUNTIF($P$2:P1589,A604)=0,$B$10,""))</f>
        <v/>
      </c>
      <c r="C604" s="31" t="str">
        <f t="shared" ca="1" si="76"/>
        <v/>
      </c>
      <c r="D604" s="32" t="str">
        <f t="shared" ca="1" si="78"/>
        <v/>
      </c>
      <c r="E604" s="44" t="str">
        <f ca="1">IF(COUNTIF($P$2:P1589,A604)=1,VLOOKUP(A604,L:M,2), IF(COUNTIF($P$2:P1589,A604)=0,$C$10,""))</f>
        <v/>
      </c>
      <c r="F604" s="31" t="str">
        <f t="shared" ca="1" si="79"/>
        <v/>
      </c>
      <c r="G604" s="32" t="str">
        <f t="shared" ca="1" si="80"/>
        <v/>
      </c>
      <c r="H604" s="77" t="str">
        <f t="shared" ca="1" si="81"/>
        <v/>
      </c>
      <c r="O604" s="163" t="str">
        <f t="shared" si="75"/>
        <v/>
      </c>
    </row>
    <row r="605" spans="1:15">
      <c r="A605" s="164" t="str">
        <f t="shared" ca="1" si="77"/>
        <v/>
      </c>
      <c r="B605" s="44" t="str">
        <f ca="1">IF(COUNTIF($P$2:P1590,A605)=1,VLOOKUP(A605,J:K,2), IF(COUNTIF($P$2:P1590,A605)=0,$B$10,""))</f>
        <v/>
      </c>
      <c r="C605" s="31" t="str">
        <f t="shared" ca="1" si="76"/>
        <v/>
      </c>
      <c r="D605" s="32" t="str">
        <f t="shared" ca="1" si="78"/>
        <v/>
      </c>
      <c r="E605" s="44" t="str">
        <f ca="1">IF(COUNTIF($P$2:P1590,A605)=1,VLOOKUP(A605,L:M,2), IF(COUNTIF($P$2:P1590,A605)=0,$C$10,""))</f>
        <v/>
      </c>
      <c r="F605" s="31" t="str">
        <f t="shared" ca="1" si="79"/>
        <v/>
      </c>
      <c r="G605" s="32" t="str">
        <f t="shared" ca="1" si="80"/>
        <v/>
      </c>
      <c r="H605" s="77" t="str">
        <f t="shared" ca="1" si="81"/>
        <v/>
      </c>
      <c r="O605" s="163" t="str">
        <f t="shared" si="75"/>
        <v/>
      </c>
    </row>
    <row r="606" spans="1:15">
      <c r="A606" s="164" t="str">
        <f t="shared" ca="1" si="77"/>
        <v/>
      </c>
      <c r="B606" s="44" t="str">
        <f ca="1">IF(COUNTIF($P$2:P1591,A606)=1,VLOOKUP(A606,J:K,2), IF(COUNTIF($P$2:P1591,A606)=0,$B$10,""))</f>
        <v/>
      </c>
      <c r="C606" s="31" t="str">
        <f t="shared" ca="1" si="76"/>
        <v/>
      </c>
      <c r="D606" s="32" t="str">
        <f t="shared" ca="1" si="78"/>
        <v/>
      </c>
      <c r="E606" s="44" t="str">
        <f ca="1">IF(COUNTIF($P$2:P1591,A606)=1,VLOOKUP(A606,L:M,2), IF(COUNTIF($P$2:P1591,A606)=0,$C$10,""))</f>
        <v/>
      </c>
      <c r="F606" s="31" t="str">
        <f t="shared" ca="1" si="79"/>
        <v/>
      </c>
      <c r="G606" s="32" t="str">
        <f t="shared" ca="1" si="80"/>
        <v/>
      </c>
      <c r="H606" s="77" t="str">
        <f t="shared" ca="1" si="81"/>
        <v/>
      </c>
      <c r="O606" s="163" t="str">
        <f t="shared" si="75"/>
        <v/>
      </c>
    </row>
    <row r="607" spans="1:15">
      <c r="A607" s="164" t="str">
        <f t="shared" ca="1" si="77"/>
        <v/>
      </c>
      <c r="B607" s="44" t="str">
        <f ca="1">IF(COUNTIF($P$2:P1592,A607)=1,VLOOKUP(A607,J:K,2), IF(COUNTIF($P$2:P1592,A607)=0,$B$10,""))</f>
        <v/>
      </c>
      <c r="C607" s="31" t="str">
        <f t="shared" ca="1" si="76"/>
        <v/>
      </c>
      <c r="D607" s="32" t="str">
        <f t="shared" ca="1" si="78"/>
        <v/>
      </c>
      <c r="E607" s="44" t="str">
        <f ca="1">IF(COUNTIF($P$2:P1592,A607)=1,VLOOKUP(A607,L:M,2), IF(COUNTIF($P$2:P1592,A607)=0,$C$10,""))</f>
        <v/>
      </c>
      <c r="F607" s="31" t="str">
        <f t="shared" ca="1" si="79"/>
        <v/>
      </c>
      <c r="G607" s="32" t="str">
        <f t="shared" ca="1" si="80"/>
        <v/>
      </c>
      <c r="H607" s="77" t="str">
        <f t="shared" ca="1" si="81"/>
        <v/>
      </c>
      <c r="O607" s="163" t="str">
        <f t="shared" si="75"/>
        <v/>
      </c>
    </row>
    <row r="608" spans="1:15">
      <c r="A608" s="164" t="str">
        <f t="shared" ca="1" si="77"/>
        <v/>
      </c>
      <c r="B608" s="44" t="str">
        <f ca="1">IF(COUNTIF($P$2:P1593,A608)=1,VLOOKUP(A608,J:K,2), IF(COUNTIF($P$2:P1593,A608)=0,$B$10,""))</f>
        <v/>
      </c>
      <c r="C608" s="31" t="str">
        <f t="shared" ca="1" si="76"/>
        <v/>
      </c>
      <c r="D608" s="32" t="str">
        <f t="shared" ca="1" si="78"/>
        <v/>
      </c>
      <c r="E608" s="44" t="str">
        <f ca="1">IF(COUNTIF($P$2:P1593,A608)=1,VLOOKUP(A608,L:M,2), IF(COUNTIF($P$2:P1593,A608)=0,$C$10,""))</f>
        <v/>
      </c>
      <c r="F608" s="31" t="str">
        <f t="shared" ca="1" si="79"/>
        <v/>
      </c>
      <c r="G608" s="32" t="str">
        <f t="shared" ca="1" si="80"/>
        <v/>
      </c>
      <c r="H608" s="77" t="str">
        <f t="shared" ca="1" si="81"/>
        <v/>
      </c>
      <c r="O608" s="163" t="str">
        <f t="shared" si="75"/>
        <v/>
      </c>
    </row>
    <row r="609" spans="1:15">
      <c r="A609" s="164" t="str">
        <f t="shared" ca="1" si="77"/>
        <v/>
      </c>
      <c r="B609" s="44" t="str">
        <f ca="1">IF(COUNTIF($P$2:P1594,A609)=1,VLOOKUP(A609,J:K,2), IF(COUNTIF($P$2:P1594,A609)=0,$B$10,""))</f>
        <v/>
      </c>
      <c r="C609" s="31" t="str">
        <f t="shared" ca="1" si="76"/>
        <v/>
      </c>
      <c r="D609" s="32" t="str">
        <f t="shared" ca="1" si="78"/>
        <v/>
      </c>
      <c r="E609" s="44" t="str">
        <f ca="1">IF(COUNTIF($P$2:P1594,A609)=1,VLOOKUP(A609,L:M,2), IF(COUNTIF($P$2:P1594,A609)=0,$C$10,""))</f>
        <v/>
      </c>
      <c r="F609" s="31" t="str">
        <f t="shared" ca="1" si="79"/>
        <v/>
      </c>
      <c r="G609" s="32" t="str">
        <f t="shared" ca="1" si="80"/>
        <v/>
      </c>
      <c r="H609" s="77" t="str">
        <f t="shared" ca="1" si="81"/>
        <v/>
      </c>
      <c r="O609" s="163" t="str">
        <f t="shared" si="75"/>
        <v/>
      </c>
    </row>
    <row r="610" spans="1:15">
      <c r="A610" s="164" t="str">
        <f t="shared" ca="1" si="77"/>
        <v/>
      </c>
      <c r="B610" s="44" t="str">
        <f ca="1">IF(COUNTIF($P$2:P1595,A610)=1,VLOOKUP(A610,J:K,2), IF(COUNTIF($P$2:P1595,A610)=0,$B$10,""))</f>
        <v/>
      </c>
      <c r="C610" s="31" t="str">
        <f t="shared" ca="1" si="76"/>
        <v/>
      </c>
      <c r="D610" s="32" t="str">
        <f t="shared" ca="1" si="78"/>
        <v/>
      </c>
      <c r="E610" s="44" t="str">
        <f ca="1">IF(COUNTIF($P$2:P1595,A610)=1,VLOOKUP(A610,L:M,2), IF(COUNTIF($P$2:P1595,A610)=0,$C$10,""))</f>
        <v/>
      </c>
      <c r="F610" s="31" t="str">
        <f t="shared" ca="1" si="79"/>
        <v/>
      </c>
      <c r="G610" s="32" t="str">
        <f t="shared" ca="1" si="80"/>
        <v/>
      </c>
      <c r="H610" s="77" t="str">
        <f t="shared" ca="1" si="81"/>
        <v/>
      </c>
      <c r="O610" s="163" t="str">
        <f t="shared" si="75"/>
        <v/>
      </c>
    </row>
    <row r="611" spans="1:15">
      <c r="A611" s="164" t="str">
        <f t="shared" ca="1" si="77"/>
        <v/>
      </c>
      <c r="B611" s="44" t="str">
        <f ca="1">IF(COUNTIF($P$2:P1596,A611)=1,VLOOKUP(A611,J:K,2), IF(COUNTIF($P$2:P1596,A611)=0,$B$10,""))</f>
        <v/>
      </c>
      <c r="C611" s="31" t="str">
        <f t="shared" ca="1" si="76"/>
        <v/>
      </c>
      <c r="D611" s="32" t="str">
        <f t="shared" ca="1" si="78"/>
        <v/>
      </c>
      <c r="E611" s="44" t="str">
        <f ca="1">IF(COUNTIF($P$2:P1596,A611)=1,VLOOKUP(A611,L:M,2), IF(COUNTIF($P$2:P1596,A611)=0,$C$10,""))</f>
        <v/>
      </c>
      <c r="F611" s="31" t="str">
        <f t="shared" ca="1" si="79"/>
        <v/>
      </c>
      <c r="G611" s="32" t="str">
        <f t="shared" ca="1" si="80"/>
        <v/>
      </c>
      <c r="H611" s="77" t="str">
        <f t="shared" ca="1" si="81"/>
        <v/>
      </c>
      <c r="O611" s="163" t="str">
        <f t="shared" si="75"/>
        <v/>
      </c>
    </row>
    <row r="612" spans="1:15">
      <c r="A612" s="164" t="str">
        <f t="shared" ca="1" si="77"/>
        <v/>
      </c>
      <c r="B612" s="44" t="str">
        <f ca="1">IF(COUNTIF($P$2:P1597,A612)=1,VLOOKUP(A612,J:K,2), IF(COUNTIF($P$2:P1597,A612)=0,$B$10,""))</f>
        <v/>
      </c>
      <c r="C612" s="31" t="str">
        <f t="shared" ca="1" si="76"/>
        <v/>
      </c>
      <c r="D612" s="32" t="str">
        <f t="shared" ca="1" si="78"/>
        <v/>
      </c>
      <c r="E612" s="44" t="str">
        <f ca="1">IF(COUNTIF($P$2:P1597,A612)=1,VLOOKUP(A612,L:M,2), IF(COUNTIF($P$2:P1597,A612)=0,$C$10,""))</f>
        <v/>
      </c>
      <c r="F612" s="31" t="str">
        <f t="shared" ca="1" si="79"/>
        <v/>
      </c>
      <c r="G612" s="32" t="str">
        <f t="shared" ca="1" si="80"/>
        <v/>
      </c>
      <c r="H612" s="77" t="str">
        <f t="shared" ca="1" si="81"/>
        <v/>
      </c>
      <c r="O612" s="163" t="str">
        <f t="shared" si="75"/>
        <v/>
      </c>
    </row>
    <row r="613" spans="1:15">
      <c r="A613" s="164" t="str">
        <f t="shared" ca="1" si="77"/>
        <v/>
      </c>
      <c r="B613" s="44" t="str">
        <f ca="1">IF(COUNTIF($P$2:P1598,A613)=1,VLOOKUP(A613,J:K,2), IF(COUNTIF($P$2:P1598,A613)=0,$B$10,""))</f>
        <v/>
      </c>
      <c r="C613" s="31" t="str">
        <f t="shared" ca="1" si="76"/>
        <v/>
      </c>
      <c r="D613" s="32" t="str">
        <f t="shared" ca="1" si="78"/>
        <v/>
      </c>
      <c r="E613" s="44" t="str">
        <f ca="1">IF(COUNTIF($P$2:P1598,A613)=1,VLOOKUP(A613,L:M,2), IF(COUNTIF($P$2:P1598,A613)=0,$C$10,""))</f>
        <v/>
      </c>
      <c r="F613" s="31" t="str">
        <f t="shared" ca="1" si="79"/>
        <v/>
      </c>
      <c r="G613" s="32" t="str">
        <f t="shared" ca="1" si="80"/>
        <v/>
      </c>
      <c r="H613" s="77" t="str">
        <f t="shared" ca="1" si="81"/>
        <v/>
      </c>
      <c r="O613" s="163" t="str">
        <f t="shared" si="75"/>
        <v/>
      </c>
    </row>
    <row r="614" spans="1:15">
      <c r="A614" s="164" t="str">
        <f t="shared" ca="1" si="77"/>
        <v/>
      </c>
      <c r="B614" s="44" t="str">
        <f ca="1">IF(COUNTIF($P$2:P1599,A614)=1,VLOOKUP(A614,J:K,2), IF(COUNTIF($P$2:P1599,A614)=0,$B$10,""))</f>
        <v/>
      </c>
      <c r="C614" s="31" t="str">
        <f t="shared" ca="1" si="76"/>
        <v/>
      </c>
      <c r="D614" s="32" t="str">
        <f t="shared" ca="1" si="78"/>
        <v/>
      </c>
      <c r="E614" s="44" t="str">
        <f ca="1">IF(COUNTIF($P$2:P1599,A614)=1,VLOOKUP(A614,L:M,2), IF(COUNTIF($P$2:P1599,A614)=0,$C$10,""))</f>
        <v/>
      </c>
      <c r="F614" s="31" t="str">
        <f t="shared" ca="1" si="79"/>
        <v/>
      </c>
      <c r="G614" s="32" t="str">
        <f t="shared" ca="1" si="80"/>
        <v/>
      </c>
      <c r="H614" s="77" t="str">
        <f t="shared" ca="1" si="81"/>
        <v/>
      </c>
      <c r="O614" s="163" t="str">
        <f t="shared" si="75"/>
        <v/>
      </c>
    </row>
    <row r="615" spans="1:15">
      <c r="A615" s="164" t="str">
        <f t="shared" ca="1" si="77"/>
        <v/>
      </c>
      <c r="B615" s="44" t="str">
        <f ca="1">IF(COUNTIF($P$2:P1600,A615)=1,VLOOKUP(A615,J:K,2), IF(COUNTIF($P$2:P1600,A615)=0,$B$10,""))</f>
        <v/>
      </c>
      <c r="C615" s="31" t="str">
        <f t="shared" ca="1" si="76"/>
        <v/>
      </c>
      <c r="D615" s="32" t="str">
        <f t="shared" ca="1" si="78"/>
        <v/>
      </c>
      <c r="E615" s="44" t="str">
        <f ca="1">IF(COUNTIF($P$2:P1600,A615)=1,VLOOKUP(A615,L:M,2), IF(COUNTIF($P$2:P1600,A615)=0,$C$10,""))</f>
        <v/>
      </c>
      <c r="F615" s="31" t="str">
        <f t="shared" ca="1" si="79"/>
        <v/>
      </c>
      <c r="G615" s="32" t="str">
        <f t="shared" ca="1" si="80"/>
        <v/>
      </c>
      <c r="H615" s="77" t="str">
        <f t="shared" ca="1" si="81"/>
        <v/>
      </c>
      <c r="O615" s="163" t="str">
        <f t="shared" si="75"/>
        <v/>
      </c>
    </row>
    <row r="616" spans="1:15">
      <c r="A616" s="164" t="str">
        <f t="shared" ca="1" si="77"/>
        <v/>
      </c>
      <c r="B616" s="44" t="str">
        <f ca="1">IF(COUNTIF($P$2:P1601,A616)=1,VLOOKUP(A616,J:K,2), IF(COUNTIF($P$2:P1601,A616)=0,$B$10,""))</f>
        <v/>
      </c>
      <c r="C616" s="31" t="str">
        <f t="shared" ca="1" si="76"/>
        <v/>
      </c>
      <c r="D616" s="32" t="str">
        <f t="shared" ca="1" si="78"/>
        <v/>
      </c>
      <c r="E616" s="44" t="str">
        <f ca="1">IF(COUNTIF($P$2:P1601,A616)=1,VLOOKUP(A616,L:M,2), IF(COUNTIF($P$2:P1601,A616)=0,$C$10,""))</f>
        <v/>
      </c>
      <c r="F616" s="31" t="str">
        <f t="shared" ca="1" si="79"/>
        <v/>
      </c>
      <c r="G616" s="32" t="str">
        <f t="shared" ca="1" si="80"/>
        <v/>
      </c>
      <c r="H616" s="77" t="str">
        <f t="shared" ca="1" si="81"/>
        <v/>
      </c>
      <c r="O616" s="163" t="str">
        <f t="shared" si="75"/>
        <v/>
      </c>
    </row>
    <row r="617" spans="1:15">
      <c r="A617" s="164" t="str">
        <f t="shared" ca="1" si="77"/>
        <v/>
      </c>
      <c r="B617" s="44" t="str">
        <f ca="1">IF(COUNTIF($P$2:P1602,A617)=1,VLOOKUP(A617,J:K,2), IF(COUNTIF($P$2:P1602,A617)=0,$B$10,""))</f>
        <v/>
      </c>
      <c r="C617" s="31" t="str">
        <f t="shared" ca="1" si="76"/>
        <v/>
      </c>
      <c r="D617" s="32" t="str">
        <f t="shared" ca="1" si="78"/>
        <v/>
      </c>
      <c r="E617" s="44" t="str">
        <f ca="1">IF(COUNTIF($P$2:P1602,A617)=1,VLOOKUP(A617,L:M,2), IF(COUNTIF($P$2:P1602,A617)=0,$C$10,""))</f>
        <v/>
      </c>
      <c r="F617" s="31" t="str">
        <f t="shared" ca="1" si="79"/>
        <v/>
      </c>
      <c r="G617" s="32" t="str">
        <f t="shared" ca="1" si="80"/>
        <v/>
      </c>
      <c r="H617" s="77" t="str">
        <f t="shared" ca="1" si="81"/>
        <v/>
      </c>
      <c r="O617" s="163" t="str">
        <f t="shared" si="75"/>
        <v/>
      </c>
    </row>
    <row r="618" spans="1:15">
      <c r="A618" s="164" t="str">
        <f t="shared" ca="1" si="77"/>
        <v/>
      </c>
      <c r="B618" s="44" t="str">
        <f ca="1">IF(COUNTIF($P$2:P1603,A618)=1,VLOOKUP(A618,J:K,2), IF(COUNTIF($P$2:P1603,A618)=0,$B$10,""))</f>
        <v/>
      </c>
      <c r="C618" s="31" t="str">
        <f t="shared" ca="1" si="76"/>
        <v/>
      </c>
      <c r="D618" s="32" t="str">
        <f t="shared" ca="1" si="78"/>
        <v/>
      </c>
      <c r="E618" s="44" t="str">
        <f ca="1">IF(COUNTIF($P$2:P1603,A618)=1,VLOOKUP(A618,L:M,2), IF(COUNTIF($P$2:P1603,A618)=0,$C$10,""))</f>
        <v/>
      </c>
      <c r="F618" s="31" t="str">
        <f t="shared" ca="1" si="79"/>
        <v/>
      </c>
      <c r="G618" s="32" t="str">
        <f t="shared" ca="1" si="80"/>
        <v/>
      </c>
      <c r="H618" s="77" t="str">
        <f t="shared" ca="1" si="81"/>
        <v/>
      </c>
      <c r="O618" s="163" t="str">
        <f t="shared" si="75"/>
        <v/>
      </c>
    </row>
    <row r="619" spans="1:15">
      <c r="A619" s="164" t="str">
        <f t="shared" ca="1" si="77"/>
        <v/>
      </c>
      <c r="B619" s="44" t="str">
        <f ca="1">IF(COUNTIF($P$2:P1604,A619)=1,VLOOKUP(A619,J:K,2), IF(COUNTIF($P$2:P1604,A619)=0,$B$10,""))</f>
        <v/>
      </c>
      <c r="C619" s="31" t="str">
        <f t="shared" ca="1" si="76"/>
        <v/>
      </c>
      <c r="D619" s="32" t="str">
        <f t="shared" ca="1" si="78"/>
        <v/>
      </c>
      <c r="E619" s="44" t="str">
        <f ca="1">IF(COUNTIF($P$2:P1604,A619)=1,VLOOKUP(A619,L:M,2), IF(COUNTIF($P$2:P1604,A619)=0,$C$10,""))</f>
        <v/>
      </c>
      <c r="F619" s="31" t="str">
        <f t="shared" ca="1" si="79"/>
        <v/>
      </c>
      <c r="G619" s="32" t="str">
        <f t="shared" ca="1" si="80"/>
        <v/>
      </c>
      <c r="H619" s="77" t="str">
        <f t="shared" ca="1" si="81"/>
        <v/>
      </c>
      <c r="O619" s="163" t="str">
        <f t="shared" si="75"/>
        <v/>
      </c>
    </row>
    <row r="620" spans="1:15">
      <c r="A620" s="164" t="str">
        <f t="shared" ca="1" si="77"/>
        <v/>
      </c>
      <c r="B620" s="44" t="str">
        <f ca="1">IF(COUNTIF($P$2:P1605,A620)=1,VLOOKUP(A620,J:K,2), IF(COUNTIF($P$2:P1605,A620)=0,$B$10,""))</f>
        <v/>
      </c>
      <c r="C620" s="31" t="str">
        <f t="shared" ca="1" si="76"/>
        <v/>
      </c>
      <c r="D620" s="32" t="str">
        <f t="shared" ca="1" si="78"/>
        <v/>
      </c>
      <c r="E620" s="44" t="str">
        <f ca="1">IF(COUNTIF($P$2:P1605,A620)=1,VLOOKUP(A620,L:M,2), IF(COUNTIF($P$2:P1605,A620)=0,$C$10,""))</f>
        <v/>
      </c>
      <c r="F620" s="31" t="str">
        <f t="shared" ca="1" si="79"/>
        <v/>
      </c>
      <c r="G620" s="32" t="str">
        <f t="shared" ca="1" si="80"/>
        <v/>
      </c>
      <c r="H620" s="77" t="str">
        <f t="shared" ca="1" si="81"/>
        <v/>
      </c>
      <c r="O620" s="163" t="str">
        <f t="shared" si="75"/>
        <v/>
      </c>
    </row>
    <row r="621" spans="1:15">
      <c r="A621" s="164" t="str">
        <f t="shared" ca="1" si="77"/>
        <v/>
      </c>
      <c r="B621" s="44" t="str">
        <f ca="1">IF(COUNTIF($P$2:P1606,A621)=1,VLOOKUP(A621,J:K,2), IF(COUNTIF($P$2:P1606,A621)=0,$B$10,""))</f>
        <v/>
      </c>
      <c r="C621" s="31" t="str">
        <f t="shared" ca="1" si="76"/>
        <v/>
      </c>
      <c r="D621" s="32" t="str">
        <f t="shared" ca="1" si="78"/>
        <v/>
      </c>
      <c r="E621" s="44" t="str">
        <f ca="1">IF(COUNTIF($P$2:P1606,A621)=1,VLOOKUP(A621,L:M,2), IF(COUNTIF($P$2:P1606,A621)=0,$C$10,""))</f>
        <v/>
      </c>
      <c r="F621" s="31" t="str">
        <f t="shared" ca="1" si="79"/>
        <v/>
      </c>
      <c r="G621" s="32" t="str">
        <f t="shared" ca="1" si="80"/>
        <v/>
      </c>
      <c r="H621" s="77" t="str">
        <f t="shared" ca="1" si="81"/>
        <v/>
      </c>
      <c r="O621" s="163" t="str">
        <f t="shared" si="75"/>
        <v/>
      </c>
    </row>
    <row r="622" spans="1:15">
      <c r="A622" s="164" t="str">
        <f t="shared" ca="1" si="77"/>
        <v/>
      </c>
      <c r="B622" s="44" t="str">
        <f ca="1">IF(COUNTIF($P$2:P1607,A622)=1,VLOOKUP(A622,J:K,2), IF(COUNTIF($P$2:P1607,A622)=0,$B$10,""))</f>
        <v/>
      </c>
      <c r="C622" s="31" t="str">
        <f t="shared" ca="1" si="76"/>
        <v/>
      </c>
      <c r="D622" s="32" t="str">
        <f t="shared" ca="1" si="78"/>
        <v/>
      </c>
      <c r="E622" s="44" t="str">
        <f ca="1">IF(COUNTIF($P$2:P1607,A622)=1,VLOOKUP(A622,L:M,2), IF(COUNTIF($P$2:P1607,A622)=0,$C$10,""))</f>
        <v/>
      </c>
      <c r="F622" s="31" t="str">
        <f t="shared" ca="1" si="79"/>
        <v/>
      </c>
      <c r="G622" s="32" t="str">
        <f t="shared" ca="1" si="80"/>
        <v/>
      </c>
      <c r="H622" s="77" t="str">
        <f t="shared" ca="1" si="81"/>
        <v/>
      </c>
      <c r="O622" s="163" t="str">
        <f t="shared" si="75"/>
        <v/>
      </c>
    </row>
    <row r="623" spans="1:15">
      <c r="A623" s="164" t="str">
        <f t="shared" ca="1" si="77"/>
        <v/>
      </c>
      <c r="B623" s="44" t="str">
        <f ca="1">IF(COUNTIF($P$2:P1608,A623)=1,VLOOKUP(A623,J:K,2), IF(COUNTIF($P$2:P1608,A623)=0,$B$10,""))</f>
        <v/>
      </c>
      <c r="C623" s="31" t="str">
        <f t="shared" ca="1" si="76"/>
        <v/>
      </c>
      <c r="D623" s="32" t="str">
        <f t="shared" ca="1" si="78"/>
        <v/>
      </c>
      <c r="E623" s="44" t="str">
        <f ca="1">IF(COUNTIF($P$2:P1608,A623)=1,VLOOKUP(A623,L:M,2), IF(COUNTIF($P$2:P1608,A623)=0,$C$10,""))</f>
        <v/>
      </c>
      <c r="F623" s="31" t="str">
        <f t="shared" ca="1" si="79"/>
        <v/>
      </c>
      <c r="G623" s="32" t="str">
        <f t="shared" ca="1" si="80"/>
        <v/>
      </c>
      <c r="H623" s="77" t="str">
        <f t="shared" ca="1" si="81"/>
        <v/>
      </c>
      <c r="O623" s="163" t="str">
        <f t="shared" si="75"/>
        <v/>
      </c>
    </row>
    <row r="624" spans="1:15">
      <c r="A624" s="164" t="str">
        <f t="shared" ca="1" si="77"/>
        <v/>
      </c>
      <c r="B624" s="44" t="str">
        <f ca="1">IF(COUNTIF($P$2:P1609,A624)=1,VLOOKUP(A624,J:K,2), IF(COUNTIF($P$2:P1609,A624)=0,$B$10,""))</f>
        <v/>
      </c>
      <c r="C624" s="31" t="str">
        <f t="shared" ca="1" si="76"/>
        <v/>
      </c>
      <c r="D624" s="32" t="str">
        <f t="shared" ca="1" si="78"/>
        <v/>
      </c>
      <c r="E624" s="44" t="str">
        <f ca="1">IF(COUNTIF($P$2:P1609,A624)=1,VLOOKUP(A624,L:M,2), IF(COUNTIF($P$2:P1609,A624)=0,$C$10,""))</f>
        <v/>
      </c>
      <c r="F624" s="31" t="str">
        <f t="shared" ca="1" si="79"/>
        <v/>
      </c>
      <c r="G624" s="32" t="str">
        <f t="shared" ca="1" si="80"/>
        <v/>
      </c>
      <c r="H624" s="77" t="str">
        <f t="shared" ca="1" si="81"/>
        <v/>
      </c>
      <c r="O624" s="163" t="str">
        <f t="shared" si="75"/>
        <v/>
      </c>
    </row>
    <row r="625" spans="1:15">
      <c r="A625" s="164" t="str">
        <f t="shared" ca="1" si="77"/>
        <v/>
      </c>
      <c r="B625" s="44" t="str">
        <f ca="1">IF(COUNTIF($P$2:P1610,A625)=1,VLOOKUP(A625,J:K,2), IF(COUNTIF($P$2:P1610,A625)=0,$B$10,""))</f>
        <v/>
      </c>
      <c r="C625" s="31" t="str">
        <f t="shared" ca="1" si="76"/>
        <v/>
      </c>
      <c r="D625" s="32" t="str">
        <f t="shared" ca="1" si="78"/>
        <v/>
      </c>
      <c r="E625" s="44" t="str">
        <f ca="1">IF(COUNTIF($P$2:P1610,A625)=1,VLOOKUP(A625,L:M,2), IF(COUNTIF($P$2:P1610,A625)=0,$C$10,""))</f>
        <v/>
      </c>
      <c r="F625" s="31" t="str">
        <f t="shared" ca="1" si="79"/>
        <v/>
      </c>
      <c r="G625" s="32" t="str">
        <f t="shared" ca="1" si="80"/>
        <v/>
      </c>
      <c r="H625" s="77" t="str">
        <f t="shared" ca="1" si="81"/>
        <v/>
      </c>
      <c r="O625" s="163" t="str">
        <f t="shared" si="75"/>
        <v/>
      </c>
    </row>
    <row r="626" spans="1:15">
      <c r="A626" s="164" t="str">
        <f t="shared" ca="1" si="77"/>
        <v/>
      </c>
      <c r="B626" s="44" t="str">
        <f ca="1">IF(COUNTIF($P$2:P1611,A626)=1,VLOOKUP(A626,J:K,2), IF(COUNTIF($P$2:P1611,A626)=0,$B$10,""))</f>
        <v/>
      </c>
      <c r="C626" s="31" t="str">
        <f t="shared" ca="1" si="76"/>
        <v/>
      </c>
      <c r="D626" s="32" t="str">
        <f t="shared" ca="1" si="78"/>
        <v/>
      </c>
      <c r="E626" s="44" t="str">
        <f ca="1">IF(COUNTIF($P$2:P1611,A626)=1,VLOOKUP(A626,L:M,2), IF(COUNTIF($P$2:P1611,A626)=0,$C$10,""))</f>
        <v/>
      </c>
      <c r="F626" s="31" t="str">
        <f t="shared" ca="1" si="79"/>
        <v/>
      </c>
      <c r="G626" s="32" t="str">
        <f t="shared" ca="1" si="80"/>
        <v/>
      </c>
      <c r="H626" s="77" t="str">
        <f t="shared" ca="1" si="81"/>
        <v/>
      </c>
      <c r="O626" s="163" t="str">
        <f t="shared" si="75"/>
        <v/>
      </c>
    </row>
    <row r="627" spans="1:15">
      <c r="A627" s="164" t="str">
        <f t="shared" ca="1" si="77"/>
        <v/>
      </c>
      <c r="B627" s="44" t="str">
        <f ca="1">IF(COUNTIF($P$2:P1612,A627)=1,VLOOKUP(A627,J:K,2), IF(COUNTIF($P$2:P1612,A627)=0,$B$10,""))</f>
        <v/>
      </c>
      <c r="C627" s="31" t="str">
        <f t="shared" ca="1" si="76"/>
        <v/>
      </c>
      <c r="D627" s="32" t="str">
        <f t="shared" ca="1" si="78"/>
        <v/>
      </c>
      <c r="E627" s="44" t="str">
        <f ca="1">IF(COUNTIF($P$2:P1612,A627)=1,VLOOKUP(A627,L:M,2), IF(COUNTIF($P$2:P1612,A627)=0,$C$10,""))</f>
        <v/>
      </c>
      <c r="F627" s="31" t="str">
        <f t="shared" ca="1" si="79"/>
        <v/>
      </c>
      <c r="G627" s="32" t="str">
        <f t="shared" ca="1" si="80"/>
        <v/>
      </c>
      <c r="H627" s="77" t="str">
        <f t="shared" ca="1" si="81"/>
        <v/>
      </c>
      <c r="O627" s="163" t="str">
        <f t="shared" si="75"/>
        <v/>
      </c>
    </row>
    <row r="628" spans="1:15">
      <c r="A628" s="164" t="str">
        <f t="shared" ca="1" si="77"/>
        <v/>
      </c>
      <c r="B628" s="44" t="str">
        <f ca="1">IF(COUNTIF($P$2:P1613,A628)=1,VLOOKUP(A628,J:K,2), IF(COUNTIF($P$2:P1613,A628)=0,$B$10,""))</f>
        <v/>
      </c>
      <c r="C628" s="31" t="str">
        <f t="shared" ca="1" si="76"/>
        <v/>
      </c>
      <c r="D628" s="32" t="str">
        <f t="shared" ca="1" si="78"/>
        <v/>
      </c>
      <c r="E628" s="44" t="str">
        <f ca="1">IF(COUNTIF($P$2:P1613,A628)=1,VLOOKUP(A628,L:M,2), IF(COUNTIF($P$2:P1613,A628)=0,$C$10,""))</f>
        <v/>
      </c>
      <c r="F628" s="31" t="str">
        <f t="shared" ca="1" si="79"/>
        <v/>
      </c>
      <c r="G628" s="32" t="str">
        <f t="shared" ca="1" si="80"/>
        <v/>
      </c>
      <c r="H628" s="77" t="str">
        <f t="shared" ca="1" si="81"/>
        <v/>
      </c>
      <c r="O628" s="163" t="str">
        <f t="shared" si="75"/>
        <v/>
      </c>
    </row>
    <row r="629" spans="1:15">
      <c r="A629" s="164" t="str">
        <f t="shared" ca="1" si="77"/>
        <v/>
      </c>
      <c r="B629" s="44" t="str">
        <f ca="1">IF(COUNTIF($P$2:P1614,A629)=1,VLOOKUP(A629,J:K,2), IF(COUNTIF($P$2:P1614,A629)=0,$B$10,""))</f>
        <v/>
      </c>
      <c r="C629" s="31" t="str">
        <f t="shared" ca="1" si="76"/>
        <v/>
      </c>
      <c r="D629" s="32" t="str">
        <f t="shared" ca="1" si="78"/>
        <v/>
      </c>
      <c r="E629" s="44" t="str">
        <f ca="1">IF(COUNTIF($P$2:P1614,A629)=1,VLOOKUP(A629,L:M,2), IF(COUNTIF($P$2:P1614,A629)=0,$C$10,""))</f>
        <v/>
      </c>
      <c r="F629" s="31" t="str">
        <f t="shared" ca="1" si="79"/>
        <v/>
      </c>
      <c r="G629" s="32" t="str">
        <f t="shared" ca="1" si="80"/>
        <v/>
      </c>
      <c r="H629" s="77" t="str">
        <f t="shared" ca="1" si="81"/>
        <v/>
      </c>
      <c r="O629" s="163" t="str">
        <f t="shared" si="75"/>
        <v/>
      </c>
    </row>
    <row r="630" spans="1:15">
      <c r="A630" s="164" t="str">
        <f t="shared" ca="1" si="77"/>
        <v/>
      </c>
      <c r="B630" s="44" t="str">
        <f ca="1">IF(COUNTIF($P$2:P1615,A630)=1,VLOOKUP(A630,J:K,2), IF(COUNTIF($P$2:P1615,A630)=0,$B$10,""))</f>
        <v/>
      </c>
      <c r="C630" s="31" t="str">
        <f t="shared" ca="1" si="76"/>
        <v/>
      </c>
      <c r="D630" s="32" t="str">
        <f t="shared" ca="1" si="78"/>
        <v/>
      </c>
      <c r="E630" s="44" t="str">
        <f ca="1">IF(COUNTIF($P$2:P1615,A630)=1,VLOOKUP(A630,L:M,2), IF(COUNTIF($P$2:P1615,A630)=0,$C$10,""))</f>
        <v/>
      </c>
      <c r="F630" s="31" t="str">
        <f t="shared" ca="1" si="79"/>
        <v/>
      </c>
      <c r="G630" s="32" t="str">
        <f t="shared" ca="1" si="80"/>
        <v/>
      </c>
      <c r="H630" s="77" t="str">
        <f t="shared" ca="1" si="81"/>
        <v/>
      </c>
      <c r="O630" s="163" t="str">
        <f t="shared" si="75"/>
        <v/>
      </c>
    </row>
    <row r="631" spans="1:15">
      <c r="A631" s="164" t="str">
        <f t="shared" ca="1" si="77"/>
        <v/>
      </c>
      <c r="B631" s="44" t="str">
        <f ca="1">IF(COUNTIF($P$2:P1616,A631)=1,VLOOKUP(A631,J:K,2), IF(COUNTIF($P$2:P1616,A631)=0,$B$10,""))</f>
        <v/>
      </c>
      <c r="C631" s="31" t="str">
        <f t="shared" ca="1" si="76"/>
        <v/>
      </c>
      <c r="D631" s="32" t="str">
        <f t="shared" ca="1" si="78"/>
        <v/>
      </c>
      <c r="E631" s="44" t="str">
        <f ca="1">IF(COUNTIF($P$2:P1616,A631)=1,VLOOKUP(A631,L:M,2), IF(COUNTIF($P$2:P1616,A631)=0,$C$10,""))</f>
        <v/>
      </c>
      <c r="F631" s="31" t="str">
        <f t="shared" ca="1" si="79"/>
        <v/>
      </c>
      <c r="G631" s="32" t="str">
        <f t="shared" ca="1" si="80"/>
        <v/>
      </c>
      <c r="H631" s="77" t="str">
        <f t="shared" ca="1" si="81"/>
        <v/>
      </c>
      <c r="O631" s="163" t="str">
        <f t="shared" si="75"/>
        <v/>
      </c>
    </row>
    <row r="632" spans="1:15">
      <c r="A632" s="164" t="str">
        <f t="shared" ca="1" si="77"/>
        <v/>
      </c>
      <c r="B632" s="44" t="str">
        <f ca="1">IF(COUNTIF($P$2:P1617,A632)=1,VLOOKUP(A632,J:K,2), IF(COUNTIF($P$2:P1617,A632)=0,$B$10,""))</f>
        <v/>
      </c>
      <c r="C632" s="31" t="str">
        <f t="shared" ca="1" si="76"/>
        <v/>
      </c>
      <c r="D632" s="32" t="str">
        <f t="shared" ca="1" si="78"/>
        <v/>
      </c>
      <c r="E632" s="44" t="str">
        <f ca="1">IF(COUNTIF($P$2:P1617,A632)=1,VLOOKUP(A632,L:M,2), IF(COUNTIF($P$2:P1617,A632)=0,$C$10,""))</f>
        <v/>
      </c>
      <c r="F632" s="31" t="str">
        <f t="shared" ca="1" si="79"/>
        <v/>
      </c>
      <c r="G632" s="32" t="str">
        <f t="shared" ca="1" si="80"/>
        <v/>
      </c>
      <c r="H632" s="77" t="str">
        <f t="shared" ca="1" si="81"/>
        <v/>
      </c>
      <c r="O632" s="163" t="str">
        <f t="shared" si="75"/>
        <v/>
      </c>
    </row>
    <row r="633" spans="1:15">
      <c r="A633" s="164" t="str">
        <f t="shared" ca="1" si="77"/>
        <v/>
      </c>
      <c r="B633" s="44" t="str">
        <f ca="1">IF(COUNTIF($P$2:P1618,A633)=1,VLOOKUP(A633,J:K,2), IF(COUNTIF($P$2:P1618,A633)=0,$B$10,""))</f>
        <v/>
      </c>
      <c r="C633" s="31" t="str">
        <f t="shared" ca="1" si="76"/>
        <v/>
      </c>
      <c r="D633" s="32" t="str">
        <f t="shared" ca="1" si="78"/>
        <v/>
      </c>
      <c r="E633" s="44" t="str">
        <f ca="1">IF(COUNTIF($P$2:P1618,A633)=1,VLOOKUP(A633,L:M,2), IF(COUNTIF($P$2:P1618,A633)=0,$C$10,""))</f>
        <v/>
      </c>
      <c r="F633" s="31" t="str">
        <f t="shared" ca="1" si="79"/>
        <v/>
      </c>
      <c r="G633" s="32" t="str">
        <f t="shared" ca="1" si="80"/>
        <v/>
      </c>
      <c r="H633" s="77" t="str">
        <f t="shared" ca="1" si="81"/>
        <v/>
      </c>
      <c r="O633" s="163" t="str">
        <f t="shared" si="75"/>
        <v/>
      </c>
    </row>
    <row r="634" spans="1:15">
      <c r="A634" s="164" t="str">
        <f t="shared" ca="1" si="77"/>
        <v/>
      </c>
      <c r="B634" s="44" t="str">
        <f ca="1">IF(COUNTIF($P$2:P1619,A634)=1,VLOOKUP(A634,J:K,2), IF(COUNTIF($P$2:P1619,A634)=0,$B$10,""))</f>
        <v/>
      </c>
      <c r="C634" s="31" t="str">
        <f t="shared" ca="1" si="76"/>
        <v/>
      </c>
      <c r="D634" s="32" t="str">
        <f t="shared" ca="1" si="78"/>
        <v/>
      </c>
      <c r="E634" s="44" t="str">
        <f ca="1">IF(COUNTIF($P$2:P1619,A634)=1,VLOOKUP(A634,L:M,2), IF(COUNTIF($P$2:P1619,A634)=0,$C$10,""))</f>
        <v/>
      </c>
      <c r="F634" s="31" t="str">
        <f t="shared" ca="1" si="79"/>
        <v/>
      </c>
      <c r="G634" s="32" t="str">
        <f t="shared" ca="1" si="80"/>
        <v/>
      </c>
      <c r="H634" s="77" t="str">
        <f t="shared" ca="1" si="81"/>
        <v/>
      </c>
      <c r="O634" s="163" t="str">
        <f t="shared" si="75"/>
        <v/>
      </c>
    </row>
    <row r="635" spans="1:15">
      <c r="A635" s="164" t="str">
        <f t="shared" ca="1" si="77"/>
        <v/>
      </c>
      <c r="B635" s="44" t="str">
        <f ca="1">IF(COUNTIF($P$2:P1620,A635)=1,VLOOKUP(A635,J:K,2), IF(COUNTIF($P$2:P1620,A635)=0,$B$10,""))</f>
        <v/>
      </c>
      <c r="C635" s="31" t="str">
        <f t="shared" ca="1" si="76"/>
        <v/>
      </c>
      <c r="D635" s="32" t="str">
        <f t="shared" ca="1" si="78"/>
        <v/>
      </c>
      <c r="E635" s="44" t="str">
        <f ca="1">IF(COUNTIF($P$2:P1620,A635)=1,VLOOKUP(A635,L:M,2), IF(COUNTIF($P$2:P1620,A635)=0,$C$10,""))</f>
        <v/>
      </c>
      <c r="F635" s="31" t="str">
        <f t="shared" ca="1" si="79"/>
        <v/>
      </c>
      <c r="G635" s="32" t="str">
        <f t="shared" ca="1" si="80"/>
        <v/>
      </c>
      <c r="H635" s="77" t="str">
        <f t="shared" ca="1" si="81"/>
        <v/>
      </c>
      <c r="O635" s="163" t="str">
        <f t="shared" si="75"/>
        <v/>
      </c>
    </row>
    <row r="636" spans="1:15">
      <c r="A636" s="164" t="str">
        <f t="shared" ca="1" si="77"/>
        <v/>
      </c>
      <c r="B636" s="44" t="str">
        <f ca="1">IF(COUNTIF($P$2:P1621,A636)=1,VLOOKUP(A636,J:K,2), IF(COUNTIF($P$2:P1621,A636)=0,$B$10,""))</f>
        <v/>
      </c>
      <c r="C636" s="31" t="str">
        <f t="shared" ca="1" si="76"/>
        <v/>
      </c>
      <c r="D636" s="32" t="str">
        <f t="shared" ca="1" si="78"/>
        <v/>
      </c>
      <c r="E636" s="44" t="str">
        <f ca="1">IF(COUNTIF($P$2:P1621,A636)=1,VLOOKUP(A636,L:M,2), IF(COUNTIF($P$2:P1621,A636)=0,$C$10,""))</f>
        <v/>
      </c>
      <c r="F636" s="31" t="str">
        <f t="shared" ca="1" si="79"/>
        <v/>
      </c>
      <c r="G636" s="32" t="str">
        <f t="shared" ca="1" si="80"/>
        <v/>
      </c>
      <c r="H636" s="77" t="str">
        <f t="shared" ca="1" si="81"/>
        <v/>
      </c>
      <c r="O636" s="163" t="str">
        <f t="shared" si="75"/>
        <v/>
      </c>
    </row>
    <row r="637" spans="1:15">
      <c r="A637" s="164" t="str">
        <f t="shared" ca="1" si="77"/>
        <v/>
      </c>
      <c r="B637" s="44" t="str">
        <f ca="1">IF(COUNTIF($P$2:P1622,A637)=1,VLOOKUP(A637,J:K,2), IF(COUNTIF($P$2:P1622,A637)=0,$B$10,""))</f>
        <v/>
      </c>
      <c r="C637" s="31" t="str">
        <f t="shared" ca="1" si="76"/>
        <v/>
      </c>
      <c r="D637" s="32" t="str">
        <f t="shared" ca="1" si="78"/>
        <v/>
      </c>
      <c r="E637" s="44" t="str">
        <f ca="1">IF(COUNTIF($P$2:P1622,A637)=1,VLOOKUP(A637,L:M,2), IF(COUNTIF($P$2:P1622,A637)=0,$C$10,""))</f>
        <v/>
      </c>
      <c r="F637" s="31" t="str">
        <f t="shared" ca="1" si="79"/>
        <v/>
      </c>
      <c r="G637" s="32" t="str">
        <f t="shared" ca="1" si="80"/>
        <v/>
      </c>
      <c r="H637" s="77" t="str">
        <f t="shared" ca="1" si="81"/>
        <v/>
      </c>
      <c r="O637" s="163" t="str">
        <f t="shared" si="75"/>
        <v/>
      </c>
    </row>
    <row r="638" spans="1:15">
      <c r="A638" s="164" t="str">
        <f t="shared" ca="1" si="77"/>
        <v/>
      </c>
      <c r="B638" s="44" t="str">
        <f ca="1">IF(COUNTIF($P$2:P1623,A638)=1,VLOOKUP(A638,J:K,2), IF(COUNTIF($P$2:P1623,A638)=0,$B$10,""))</f>
        <v/>
      </c>
      <c r="C638" s="31" t="str">
        <f t="shared" ca="1" si="76"/>
        <v/>
      </c>
      <c r="D638" s="32" t="str">
        <f t="shared" ca="1" si="78"/>
        <v/>
      </c>
      <c r="E638" s="44" t="str">
        <f ca="1">IF(COUNTIF($P$2:P1623,A638)=1,VLOOKUP(A638,L:M,2), IF(COUNTIF($P$2:P1623,A638)=0,$C$10,""))</f>
        <v/>
      </c>
      <c r="F638" s="31" t="str">
        <f t="shared" ca="1" si="79"/>
        <v/>
      </c>
      <c r="G638" s="32" t="str">
        <f t="shared" ca="1" si="80"/>
        <v/>
      </c>
      <c r="H638" s="77" t="str">
        <f t="shared" ca="1" si="81"/>
        <v/>
      </c>
      <c r="O638" s="163" t="str">
        <f t="shared" si="75"/>
        <v/>
      </c>
    </row>
    <row r="639" spans="1:15">
      <c r="A639" s="164" t="str">
        <f t="shared" ca="1" si="77"/>
        <v/>
      </c>
      <c r="B639" s="44" t="str">
        <f ca="1">IF(COUNTIF($P$2:P1624,A639)=1,VLOOKUP(A639,J:K,2), IF(COUNTIF($P$2:P1624,A639)=0,$B$10,""))</f>
        <v/>
      </c>
      <c r="C639" s="31" t="str">
        <f t="shared" ca="1" si="76"/>
        <v/>
      </c>
      <c r="D639" s="32" t="str">
        <f t="shared" ca="1" si="78"/>
        <v/>
      </c>
      <c r="E639" s="44" t="str">
        <f ca="1">IF(COUNTIF($P$2:P1624,A639)=1,VLOOKUP(A639,L:M,2), IF(COUNTIF($P$2:P1624,A639)=0,$C$10,""))</f>
        <v/>
      </c>
      <c r="F639" s="31" t="str">
        <f t="shared" ca="1" si="79"/>
        <v/>
      </c>
      <c r="G639" s="32" t="str">
        <f t="shared" ca="1" si="80"/>
        <v/>
      </c>
      <c r="H639" s="77" t="str">
        <f t="shared" ca="1" si="81"/>
        <v/>
      </c>
      <c r="O639" s="163" t="str">
        <f t="shared" si="75"/>
        <v/>
      </c>
    </row>
    <row r="640" spans="1:15">
      <c r="A640" s="164" t="str">
        <f t="shared" ca="1" si="77"/>
        <v/>
      </c>
      <c r="B640" s="44" t="str">
        <f ca="1">IF(COUNTIF($P$2:P1625,A640)=1,VLOOKUP(A640,J:K,2), IF(COUNTIF($P$2:P1625,A640)=0,$B$10,""))</f>
        <v/>
      </c>
      <c r="C640" s="31" t="str">
        <f t="shared" ca="1" si="76"/>
        <v/>
      </c>
      <c r="D640" s="32" t="str">
        <f t="shared" ca="1" si="78"/>
        <v/>
      </c>
      <c r="E640" s="44" t="str">
        <f ca="1">IF(COUNTIF($P$2:P1625,A640)=1,VLOOKUP(A640,L:M,2), IF(COUNTIF($P$2:P1625,A640)=0,$C$10,""))</f>
        <v/>
      </c>
      <c r="F640" s="31" t="str">
        <f t="shared" ca="1" si="79"/>
        <v/>
      </c>
      <c r="G640" s="32" t="str">
        <f t="shared" ca="1" si="80"/>
        <v/>
      </c>
      <c r="H640" s="77" t="str">
        <f t="shared" ca="1" si="81"/>
        <v/>
      </c>
      <c r="O640" s="163" t="str">
        <f t="shared" si="75"/>
        <v/>
      </c>
    </row>
    <row r="641" spans="1:15">
      <c r="A641" s="164" t="str">
        <f t="shared" ca="1" si="77"/>
        <v/>
      </c>
      <c r="B641" s="44" t="str">
        <f ca="1">IF(COUNTIF($P$2:P1626,A641)=1,VLOOKUP(A641,J:K,2), IF(COUNTIF($P$2:P1626,A641)=0,$B$10,""))</f>
        <v/>
      </c>
      <c r="C641" s="31" t="str">
        <f t="shared" ca="1" si="76"/>
        <v/>
      </c>
      <c r="D641" s="32" t="str">
        <f t="shared" ca="1" si="78"/>
        <v/>
      </c>
      <c r="E641" s="44" t="str">
        <f ca="1">IF(COUNTIF($P$2:P1626,A641)=1,VLOOKUP(A641,L:M,2), IF(COUNTIF($P$2:P1626,A641)=0,$C$10,""))</f>
        <v/>
      </c>
      <c r="F641" s="31" t="str">
        <f t="shared" ca="1" si="79"/>
        <v/>
      </c>
      <c r="G641" s="32" t="str">
        <f t="shared" ca="1" si="80"/>
        <v/>
      </c>
      <c r="H641" s="77" t="str">
        <f t="shared" ca="1" si="81"/>
        <v/>
      </c>
      <c r="O641" s="163" t="str">
        <f t="shared" si="75"/>
        <v/>
      </c>
    </row>
    <row r="642" spans="1:15">
      <c r="A642" s="164" t="str">
        <f t="shared" ca="1" si="77"/>
        <v/>
      </c>
      <c r="B642" s="44" t="str">
        <f ca="1">IF(COUNTIF($P$2:P1627,A642)=1,VLOOKUP(A642,J:K,2), IF(COUNTIF($P$2:P1627,A642)=0,$B$10,""))</f>
        <v/>
      </c>
      <c r="C642" s="31" t="str">
        <f t="shared" ca="1" si="76"/>
        <v/>
      </c>
      <c r="D642" s="32" t="str">
        <f t="shared" ca="1" si="78"/>
        <v/>
      </c>
      <c r="E642" s="44" t="str">
        <f ca="1">IF(COUNTIF($P$2:P1627,A642)=1,VLOOKUP(A642,L:M,2), IF(COUNTIF($P$2:P1627,A642)=0,$C$10,""))</f>
        <v/>
      </c>
      <c r="F642" s="31" t="str">
        <f t="shared" ca="1" si="79"/>
        <v/>
      </c>
      <c r="G642" s="32" t="str">
        <f t="shared" ca="1" si="80"/>
        <v/>
      </c>
      <c r="H642" s="77" t="str">
        <f t="shared" ca="1" si="81"/>
        <v/>
      </c>
      <c r="O642" s="163" t="str">
        <f t="shared" si="75"/>
        <v/>
      </c>
    </row>
    <row r="643" spans="1:15">
      <c r="A643" s="164" t="str">
        <f t="shared" ca="1" si="77"/>
        <v/>
      </c>
      <c r="B643" s="44" t="str">
        <f ca="1">IF(COUNTIF($P$2:P1628,A643)=1,VLOOKUP(A643,J:K,2), IF(COUNTIF($P$2:P1628,A643)=0,$B$10,""))</f>
        <v/>
      </c>
      <c r="C643" s="31" t="str">
        <f t="shared" ca="1" si="76"/>
        <v/>
      </c>
      <c r="D643" s="32" t="str">
        <f t="shared" ca="1" si="78"/>
        <v/>
      </c>
      <c r="E643" s="44" t="str">
        <f ca="1">IF(COUNTIF($P$2:P1628,A643)=1,VLOOKUP(A643,L:M,2), IF(COUNTIF($P$2:P1628,A643)=0,$C$10,""))</f>
        <v/>
      </c>
      <c r="F643" s="31" t="str">
        <f t="shared" ca="1" si="79"/>
        <v/>
      </c>
      <c r="G643" s="32" t="str">
        <f t="shared" ca="1" si="80"/>
        <v/>
      </c>
      <c r="H643" s="77" t="str">
        <f t="shared" ca="1" si="81"/>
        <v/>
      </c>
      <c r="O643" s="163" t="str">
        <f t="shared" si="75"/>
        <v/>
      </c>
    </row>
    <row r="644" spans="1:15">
      <c r="A644" s="164" t="str">
        <f t="shared" ca="1" si="77"/>
        <v/>
      </c>
      <c r="B644" s="44" t="str">
        <f ca="1">IF(COUNTIF($P$2:P1629,A644)=1,VLOOKUP(A644,J:K,2), IF(COUNTIF($P$2:P1629,A644)=0,$B$10,""))</f>
        <v/>
      </c>
      <c r="C644" s="31" t="str">
        <f t="shared" ca="1" si="76"/>
        <v/>
      </c>
      <c r="D644" s="32" t="str">
        <f t="shared" ca="1" si="78"/>
        <v/>
      </c>
      <c r="E644" s="44" t="str">
        <f ca="1">IF(COUNTIF($P$2:P1629,A644)=1,VLOOKUP(A644,L:M,2), IF(COUNTIF($P$2:P1629,A644)=0,$C$10,""))</f>
        <v/>
      </c>
      <c r="F644" s="31" t="str">
        <f t="shared" ca="1" si="79"/>
        <v/>
      </c>
      <c r="G644" s="32" t="str">
        <f t="shared" ca="1" si="80"/>
        <v/>
      </c>
      <c r="H644" s="77" t="str">
        <f t="shared" ca="1" si="81"/>
        <v/>
      </c>
      <c r="O644" s="163" t="str">
        <f t="shared" ref="O644:O707" si="82">IF(N644&gt;$A$14,N644,"")</f>
        <v/>
      </c>
    </row>
    <row r="645" spans="1:15">
      <c r="A645" s="164" t="str">
        <f t="shared" ca="1" si="77"/>
        <v/>
      </c>
      <c r="B645" s="44" t="str">
        <f ca="1">IF(COUNTIF($P$2:P1630,A645)=1,VLOOKUP(A645,J:K,2), IF(COUNTIF($P$2:P1630,A645)=0,$B$10,""))</f>
        <v/>
      </c>
      <c r="C645" s="31" t="str">
        <f t="shared" ca="1" si="76"/>
        <v/>
      </c>
      <c r="D645" s="32" t="str">
        <f t="shared" ca="1" si="78"/>
        <v/>
      </c>
      <c r="E645" s="44" t="str">
        <f ca="1">IF(COUNTIF($P$2:P1630,A645)=1,VLOOKUP(A645,L:M,2), IF(COUNTIF($P$2:P1630,A645)=0,$C$10,""))</f>
        <v/>
      </c>
      <c r="F645" s="31" t="str">
        <f t="shared" ca="1" si="79"/>
        <v/>
      </c>
      <c r="G645" s="32" t="str">
        <f t="shared" ca="1" si="80"/>
        <v/>
      </c>
      <c r="H645" s="77" t="str">
        <f t="shared" ca="1" si="81"/>
        <v/>
      </c>
      <c r="O645" s="163" t="str">
        <f t="shared" si="82"/>
        <v/>
      </c>
    </row>
    <row r="646" spans="1:15">
      <c r="A646" s="164" t="str">
        <f t="shared" ca="1" si="77"/>
        <v/>
      </c>
      <c r="B646" s="44" t="str">
        <f ca="1">IF(COUNTIF($P$2:P1631,A646)=1,VLOOKUP(A646,J:K,2), IF(COUNTIF($P$2:P1631,A646)=0,$B$10,""))</f>
        <v/>
      </c>
      <c r="C646" s="31" t="str">
        <f t="shared" ca="1" si="76"/>
        <v/>
      </c>
      <c r="D646" s="32" t="str">
        <f t="shared" ca="1" si="78"/>
        <v/>
      </c>
      <c r="E646" s="44" t="str">
        <f ca="1">IF(COUNTIF($P$2:P1631,A646)=1,VLOOKUP(A646,L:M,2), IF(COUNTIF($P$2:P1631,A646)=0,$C$10,""))</f>
        <v/>
      </c>
      <c r="F646" s="31" t="str">
        <f t="shared" ca="1" si="79"/>
        <v/>
      </c>
      <c r="G646" s="32" t="str">
        <f t="shared" ca="1" si="80"/>
        <v/>
      </c>
      <c r="H646" s="77" t="str">
        <f t="shared" ca="1" si="81"/>
        <v/>
      </c>
      <c r="O646" s="163" t="str">
        <f t="shared" si="82"/>
        <v/>
      </c>
    </row>
    <row r="647" spans="1:15">
      <c r="A647" s="164" t="str">
        <f t="shared" ca="1" si="77"/>
        <v/>
      </c>
      <c r="B647" s="44" t="str">
        <f ca="1">IF(COUNTIF($P$2:P1632,A647)=1,VLOOKUP(A647,J:K,2), IF(COUNTIF($P$2:P1632,A647)=0,$B$10,""))</f>
        <v/>
      </c>
      <c r="C647" s="31" t="str">
        <f t="shared" ca="1" si="76"/>
        <v/>
      </c>
      <c r="D647" s="32" t="str">
        <f t="shared" ca="1" si="78"/>
        <v/>
      </c>
      <c r="E647" s="44" t="str">
        <f ca="1">IF(COUNTIF($P$2:P1632,A647)=1,VLOOKUP(A647,L:M,2), IF(COUNTIF($P$2:P1632,A647)=0,$C$10,""))</f>
        <v/>
      </c>
      <c r="F647" s="31" t="str">
        <f t="shared" ca="1" si="79"/>
        <v/>
      </c>
      <c r="G647" s="32" t="str">
        <f t="shared" ca="1" si="80"/>
        <v/>
      </c>
      <c r="H647" s="77" t="str">
        <f t="shared" ca="1" si="81"/>
        <v/>
      </c>
      <c r="O647" s="163" t="str">
        <f t="shared" si="82"/>
        <v/>
      </c>
    </row>
    <row r="648" spans="1:15">
      <c r="A648" s="164" t="str">
        <f t="shared" ca="1" si="77"/>
        <v/>
      </c>
      <c r="B648" s="44" t="str">
        <f ca="1">IF(COUNTIF($P$2:P1633,A648)=1,VLOOKUP(A648,J:K,2), IF(COUNTIF($P$2:P1633,A648)=0,$B$10,""))</f>
        <v/>
      </c>
      <c r="C648" s="31" t="str">
        <f t="shared" ca="1" si="76"/>
        <v/>
      </c>
      <c r="D648" s="32" t="str">
        <f t="shared" ca="1" si="78"/>
        <v/>
      </c>
      <c r="E648" s="44" t="str">
        <f ca="1">IF(COUNTIF($P$2:P1633,A648)=1,VLOOKUP(A648,L:M,2), IF(COUNTIF($P$2:P1633,A648)=0,$C$10,""))</f>
        <v/>
      </c>
      <c r="F648" s="31" t="str">
        <f t="shared" ca="1" si="79"/>
        <v/>
      </c>
      <c r="G648" s="32" t="str">
        <f t="shared" ca="1" si="80"/>
        <v/>
      </c>
      <c r="H648" s="77" t="str">
        <f t="shared" ca="1" si="81"/>
        <v/>
      </c>
      <c r="O648" s="163" t="str">
        <f t="shared" si="82"/>
        <v/>
      </c>
    </row>
    <row r="649" spans="1:15">
      <c r="A649" s="164" t="str">
        <f t="shared" ca="1" si="77"/>
        <v/>
      </c>
      <c r="B649" s="44" t="str">
        <f ca="1">IF(COUNTIF($P$2:P1634,A649)=1,VLOOKUP(A649,J:K,2), IF(COUNTIF($P$2:P1634,A649)=0,$B$10,""))</f>
        <v/>
      </c>
      <c r="C649" s="31" t="str">
        <f t="shared" ca="1" si="76"/>
        <v/>
      </c>
      <c r="D649" s="32" t="str">
        <f t="shared" ca="1" si="78"/>
        <v/>
      </c>
      <c r="E649" s="44" t="str">
        <f ca="1">IF(COUNTIF($P$2:P1634,A649)=1,VLOOKUP(A649,L:M,2), IF(COUNTIF($P$2:P1634,A649)=0,$C$10,""))</f>
        <v/>
      </c>
      <c r="F649" s="31" t="str">
        <f t="shared" ca="1" si="79"/>
        <v/>
      </c>
      <c r="G649" s="32" t="str">
        <f t="shared" ca="1" si="80"/>
        <v/>
      </c>
      <c r="H649" s="77" t="str">
        <f t="shared" ca="1" si="81"/>
        <v/>
      </c>
      <c r="O649" s="163" t="str">
        <f t="shared" si="82"/>
        <v/>
      </c>
    </row>
    <row r="650" spans="1:15">
      <c r="A650" s="164" t="str">
        <f t="shared" ca="1" si="77"/>
        <v/>
      </c>
      <c r="B650" s="44" t="str">
        <f ca="1">IF(COUNTIF($P$2:P1635,A650)=1,VLOOKUP(A650,J:K,2), IF(COUNTIF($P$2:P1635,A650)=0,$B$10,""))</f>
        <v/>
      </c>
      <c r="C650" s="31" t="str">
        <f t="shared" ca="1" si="76"/>
        <v/>
      </c>
      <c r="D650" s="32" t="str">
        <f t="shared" ca="1" si="78"/>
        <v/>
      </c>
      <c r="E650" s="44" t="str">
        <f ca="1">IF(COUNTIF($P$2:P1635,A650)=1,VLOOKUP(A650,L:M,2), IF(COUNTIF($P$2:P1635,A650)=0,$C$10,""))</f>
        <v/>
      </c>
      <c r="F650" s="31" t="str">
        <f t="shared" ca="1" si="79"/>
        <v/>
      </c>
      <c r="G650" s="32" t="str">
        <f t="shared" ca="1" si="80"/>
        <v/>
      </c>
      <c r="H650" s="77" t="str">
        <f t="shared" ca="1" si="81"/>
        <v/>
      </c>
      <c r="O650" s="163" t="str">
        <f t="shared" si="82"/>
        <v/>
      </c>
    </row>
    <row r="651" spans="1:15">
      <c r="A651" s="164" t="str">
        <f t="shared" ca="1" si="77"/>
        <v/>
      </c>
      <c r="B651" s="44" t="str">
        <f ca="1">IF(COUNTIF($P$2:P1636,A651)=1,VLOOKUP(A651,J:K,2), IF(COUNTIF($P$2:P1636,A651)=0,$B$10,""))</f>
        <v/>
      </c>
      <c r="C651" s="31" t="str">
        <f t="shared" ca="1" si="76"/>
        <v/>
      </c>
      <c r="D651" s="32" t="str">
        <f t="shared" ca="1" si="78"/>
        <v/>
      </c>
      <c r="E651" s="44" t="str">
        <f ca="1">IF(COUNTIF($P$2:P1636,A651)=1,VLOOKUP(A651,L:M,2), IF(COUNTIF($P$2:P1636,A651)=0,$C$10,""))</f>
        <v/>
      </c>
      <c r="F651" s="31" t="str">
        <f t="shared" ca="1" si="79"/>
        <v/>
      </c>
      <c r="G651" s="32" t="str">
        <f t="shared" ca="1" si="80"/>
        <v/>
      </c>
      <c r="H651" s="77" t="str">
        <f t="shared" ca="1" si="81"/>
        <v/>
      </c>
      <c r="O651" s="163" t="str">
        <f t="shared" si="82"/>
        <v/>
      </c>
    </row>
    <row r="652" spans="1:15">
      <c r="A652" s="164" t="str">
        <f t="shared" ca="1" si="77"/>
        <v/>
      </c>
      <c r="B652" s="44" t="str">
        <f ca="1">IF(COUNTIF($P$2:P1637,A652)=1,VLOOKUP(A652,J:K,2), IF(COUNTIF($P$2:P1637,A652)=0,$B$10,""))</f>
        <v/>
      </c>
      <c r="C652" s="31" t="str">
        <f t="shared" ca="1" si="76"/>
        <v/>
      </c>
      <c r="D652" s="32" t="str">
        <f t="shared" ca="1" si="78"/>
        <v/>
      </c>
      <c r="E652" s="44" t="str">
        <f ca="1">IF(COUNTIF($P$2:P1637,A652)=1,VLOOKUP(A652,L:M,2), IF(COUNTIF($P$2:P1637,A652)=0,$C$10,""))</f>
        <v/>
      </c>
      <c r="F652" s="31" t="str">
        <f t="shared" ca="1" si="79"/>
        <v/>
      </c>
      <c r="G652" s="32" t="str">
        <f t="shared" ca="1" si="80"/>
        <v/>
      </c>
      <c r="H652" s="77" t="str">
        <f t="shared" ca="1" si="81"/>
        <v/>
      </c>
      <c r="O652" s="163" t="str">
        <f t="shared" si="82"/>
        <v/>
      </c>
    </row>
    <row r="653" spans="1:15">
      <c r="A653" s="164" t="str">
        <f t="shared" ca="1" si="77"/>
        <v/>
      </c>
      <c r="B653" s="44" t="str">
        <f ca="1">IF(COUNTIF($P$2:P1638,A653)=1,VLOOKUP(A653,J:K,2), IF(COUNTIF($P$2:P1638,A653)=0,$B$10,""))</f>
        <v/>
      </c>
      <c r="C653" s="31" t="str">
        <f t="shared" ca="1" si="76"/>
        <v/>
      </c>
      <c r="D653" s="32" t="str">
        <f t="shared" ca="1" si="78"/>
        <v/>
      </c>
      <c r="E653" s="44" t="str">
        <f ca="1">IF(COUNTIF($P$2:P1638,A653)=1,VLOOKUP(A653,L:M,2), IF(COUNTIF($P$2:P1638,A653)=0,$C$10,""))</f>
        <v/>
      </c>
      <c r="F653" s="31" t="str">
        <f t="shared" ca="1" si="79"/>
        <v/>
      </c>
      <c r="G653" s="32" t="str">
        <f t="shared" ca="1" si="80"/>
        <v/>
      </c>
      <c r="H653" s="77" t="str">
        <f t="shared" ca="1" si="81"/>
        <v/>
      </c>
      <c r="O653" s="163" t="str">
        <f t="shared" si="82"/>
        <v/>
      </c>
    </row>
    <row r="654" spans="1:15">
      <c r="A654" s="164" t="str">
        <f t="shared" ca="1" si="77"/>
        <v/>
      </c>
      <c r="B654" s="44" t="str">
        <f ca="1">IF(COUNTIF($P$2:P1639,A654)=1,VLOOKUP(A654,J:K,2), IF(COUNTIF($P$2:P1639,A654)=0,$B$10,""))</f>
        <v/>
      </c>
      <c r="C654" s="31" t="str">
        <f t="shared" ca="1" si="76"/>
        <v/>
      </c>
      <c r="D654" s="32" t="str">
        <f t="shared" ca="1" si="78"/>
        <v/>
      </c>
      <c r="E654" s="44" t="str">
        <f ca="1">IF(COUNTIF($P$2:P1639,A654)=1,VLOOKUP(A654,L:M,2), IF(COUNTIF($P$2:P1639,A654)=0,$C$10,""))</f>
        <v/>
      </c>
      <c r="F654" s="31" t="str">
        <f t="shared" ca="1" si="79"/>
        <v/>
      </c>
      <c r="G654" s="32" t="str">
        <f t="shared" ca="1" si="80"/>
        <v/>
      </c>
      <c r="H654" s="77" t="str">
        <f t="shared" ca="1" si="81"/>
        <v/>
      </c>
      <c r="O654" s="163" t="str">
        <f t="shared" si="82"/>
        <v/>
      </c>
    </row>
    <row r="655" spans="1:15">
      <c r="A655" s="164" t="str">
        <f t="shared" ca="1" si="77"/>
        <v/>
      </c>
      <c r="B655" s="44" t="str">
        <f ca="1">IF(COUNTIF($P$2:P1640,A655)=1,VLOOKUP(A655,J:K,2), IF(COUNTIF($P$2:P1640,A655)=0,$B$10,""))</f>
        <v/>
      </c>
      <c r="C655" s="31" t="str">
        <f t="shared" ca="1" si="76"/>
        <v/>
      </c>
      <c r="D655" s="32" t="str">
        <f t="shared" ca="1" si="78"/>
        <v/>
      </c>
      <c r="E655" s="44" t="str">
        <f ca="1">IF(COUNTIF($P$2:P1640,A655)=1,VLOOKUP(A655,L:M,2), IF(COUNTIF($P$2:P1640,A655)=0,$C$10,""))</f>
        <v/>
      </c>
      <c r="F655" s="31" t="str">
        <f t="shared" ca="1" si="79"/>
        <v/>
      </c>
      <c r="G655" s="32" t="str">
        <f t="shared" ca="1" si="80"/>
        <v/>
      </c>
      <c r="H655" s="77" t="str">
        <f t="shared" ca="1" si="81"/>
        <v/>
      </c>
      <c r="O655" s="163" t="str">
        <f t="shared" si="82"/>
        <v/>
      </c>
    </row>
    <row r="656" spans="1:15">
      <c r="A656" s="164" t="str">
        <f t="shared" ca="1" si="77"/>
        <v/>
      </c>
      <c r="B656" s="44" t="str">
        <f ca="1">IF(COUNTIF($P$2:P1641,A656)=1,VLOOKUP(A656,J:K,2), IF(COUNTIF($P$2:P1641,A656)=0,$B$10,""))</f>
        <v/>
      </c>
      <c r="C656" s="31" t="str">
        <f t="shared" ref="C656:C719" ca="1" si="83">IF(ISERROR(B656-2),"",(B656-$B$14)/100*$B$5)</f>
        <v/>
      </c>
      <c r="D656" s="32" t="str">
        <f t="shared" ca="1" si="78"/>
        <v/>
      </c>
      <c r="E656" s="44" t="str">
        <f ca="1">IF(COUNTIF($P$2:P1641,A656)=1,VLOOKUP(A656,L:M,2), IF(COUNTIF($P$2:P1641,A656)=0,$C$10,""))</f>
        <v/>
      </c>
      <c r="F656" s="31" t="str">
        <f t="shared" ca="1" si="79"/>
        <v/>
      </c>
      <c r="G656" s="32" t="str">
        <f t="shared" ca="1" si="80"/>
        <v/>
      </c>
      <c r="H656" s="77" t="str">
        <f t="shared" ca="1" si="81"/>
        <v/>
      </c>
      <c r="O656" s="163" t="str">
        <f t="shared" si="82"/>
        <v/>
      </c>
    </row>
    <row r="657" spans="1:15">
      <c r="A657" s="164" t="str">
        <f t="shared" ca="1" si="77"/>
        <v/>
      </c>
      <c r="B657" s="44" t="str">
        <f ca="1">IF(COUNTIF($P$2:P1642,A657)=1,VLOOKUP(A657,J:K,2), IF(COUNTIF($P$2:P1642,A657)=0,$B$10,""))</f>
        <v/>
      </c>
      <c r="C657" s="31" t="str">
        <f t="shared" ca="1" si="83"/>
        <v/>
      </c>
      <c r="D657" s="32" t="str">
        <f t="shared" ca="1" si="78"/>
        <v/>
      </c>
      <c r="E657" s="44" t="str">
        <f ca="1">IF(COUNTIF($P$2:P1642,A657)=1,VLOOKUP(A657,L:M,2), IF(COUNTIF($P$2:P1642,A657)=0,$C$10,""))</f>
        <v/>
      </c>
      <c r="F657" s="31" t="str">
        <f t="shared" ca="1" si="79"/>
        <v/>
      </c>
      <c r="G657" s="32" t="str">
        <f t="shared" ca="1" si="80"/>
        <v/>
      </c>
      <c r="H657" s="77" t="str">
        <f t="shared" ca="1" si="81"/>
        <v/>
      </c>
      <c r="O657" s="163" t="str">
        <f t="shared" si="82"/>
        <v/>
      </c>
    </row>
    <row r="658" spans="1:15">
      <c r="A658" s="164" t="str">
        <f t="shared" ca="1" si="77"/>
        <v/>
      </c>
      <c r="B658" s="44" t="str">
        <f ca="1">IF(COUNTIF($P$2:P1643,A658)=1,VLOOKUP(A658,J:K,2), IF(COUNTIF($P$2:P1643,A658)=0,$B$10,""))</f>
        <v/>
      </c>
      <c r="C658" s="31" t="str">
        <f t="shared" ca="1" si="83"/>
        <v/>
      </c>
      <c r="D658" s="32" t="str">
        <f t="shared" ca="1" si="78"/>
        <v/>
      </c>
      <c r="E658" s="44" t="str">
        <f ca="1">IF(COUNTIF($P$2:P1643,A658)=1,VLOOKUP(A658,L:M,2), IF(COUNTIF($P$2:P1643,A658)=0,$C$10,""))</f>
        <v/>
      </c>
      <c r="F658" s="31" t="str">
        <f t="shared" ca="1" si="79"/>
        <v/>
      </c>
      <c r="G658" s="32" t="str">
        <f t="shared" ca="1" si="80"/>
        <v/>
      </c>
      <c r="H658" s="77" t="str">
        <f t="shared" ca="1" si="81"/>
        <v/>
      </c>
      <c r="O658" s="163" t="str">
        <f t="shared" si="82"/>
        <v/>
      </c>
    </row>
    <row r="659" spans="1:15">
      <c r="A659" s="164" t="str">
        <f t="shared" ca="1" si="77"/>
        <v/>
      </c>
      <c r="B659" s="44" t="str">
        <f ca="1">IF(COUNTIF($P$2:P1644,A659)=1,VLOOKUP(A659,J:K,2), IF(COUNTIF($P$2:P1644,A659)=0,$B$10,""))</f>
        <v/>
      </c>
      <c r="C659" s="31" t="str">
        <f t="shared" ca="1" si="83"/>
        <v/>
      </c>
      <c r="D659" s="32" t="str">
        <f t="shared" ca="1" si="78"/>
        <v/>
      </c>
      <c r="E659" s="44" t="str">
        <f ca="1">IF(COUNTIF($P$2:P1644,A659)=1,VLOOKUP(A659,L:M,2), IF(COUNTIF($P$2:P1644,A659)=0,$C$10,""))</f>
        <v/>
      </c>
      <c r="F659" s="31" t="str">
        <f t="shared" ca="1" si="79"/>
        <v/>
      </c>
      <c r="G659" s="32" t="str">
        <f t="shared" ca="1" si="80"/>
        <v/>
      </c>
      <c r="H659" s="77" t="str">
        <f t="shared" ca="1" si="81"/>
        <v/>
      </c>
      <c r="O659" s="163" t="str">
        <f t="shared" si="82"/>
        <v/>
      </c>
    </row>
    <row r="660" spans="1:15">
      <c r="A660" s="164" t="str">
        <f t="shared" ca="1" si="77"/>
        <v/>
      </c>
      <c r="B660" s="44" t="str">
        <f ca="1">IF(COUNTIF($P$2:P1645,A660)=1,VLOOKUP(A660,J:K,2), IF(COUNTIF($P$2:P1645,A660)=0,$B$10,""))</f>
        <v/>
      </c>
      <c r="C660" s="31" t="str">
        <f t="shared" ca="1" si="83"/>
        <v/>
      </c>
      <c r="D660" s="32" t="str">
        <f t="shared" ca="1" si="78"/>
        <v/>
      </c>
      <c r="E660" s="44" t="str">
        <f ca="1">IF(COUNTIF($P$2:P1645,A660)=1,VLOOKUP(A660,L:M,2), IF(COUNTIF($P$2:P1645,A660)=0,$C$10,""))</f>
        <v/>
      </c>
      <c r="F660" s="31" t="str">
        <f t="shared" ca="1" si="79"/>
        <v/>
      </c>
      <c r="G660" s="32" t="str">
        <f t="shared" ca="1" si="80"/>
        <v/>
      </c>
      <c r="H660" s="77" t="str">
        <f t="shared" ca="1" si="81"/>
        <v/>
      </c>
      <c r="O660" s="163" t="str">
        <f t="shared" si="82"/>
        <v/>
      </c>
    </row>
    <row r="661" spans="1:15">
      <c r="A661" s="164" t="str">
        <f t="shared" ca="1" si="77"/>
        <v/>
      </c>
      <c r="B661" s="44" t="str">
        <f ca="1">IF(COUNTIF($P$2:P1646,A661)=1,VLOOKUP(A661,J:K,2), IF(COUNTIF($P$2:P1646,A661)=0,$B$10,""))</f>
        <v/>
      </c>
      <c r="C661" s="31" t="str">
        <f t="shared" ca="1" si="83"/>
        <v/>
      </c>
      <c r="D661" s="32" t="str">
        <f t="shared" ca="1" si="78"/>
        <v/>
      </c>
      <c r="E661" s="44" t="str">
        <f ca="1">IF(COUNTIF($P$2:P1646,A661)=1,VLOOKUP(A661,L:M,2), IF(COUNTIF($P$2:P1646,A661)=0,$C$10,""))</f>
        <v/>
      </c>
      <c r="F661" s="31" t="str">
        <f t="shared" ca="1" si="79"/>
        <v/>
      </c>
      <c r="G661" s="32" t="str">
        <f t="shared" ca="1" si="80"/>
        <v/>
      </c>
      <c r="H661" s="77" t="str">
        <f t="shared" ca="1" si="81"/>
        <v/>
      </c>
      <c r="O661" s="163" t="str">
        <f t="shared" si="82"/>
        <v/>
      </c>
    </row>
    <row r="662" spans="1:15">
      <c r="A662" s="164" t="str">
        <f t="shared" ca="1" si="77"/>
        <v/>
      </c>
      <c r="B662" s="44" t="str">
        <f ca="1">IF(COUNTIF($P$2:P1647,A662)=1,VLOOKUP(A662,J:K,2), IF(COUNTIF($P$2:P1647,A662)=0,$B$10,""))</f>
        <v/>
      </c>
      <c r="C662" s="31" t="str">
        <f t="shared" ca="1" si="83"/>
        <v/>
      </c>
      <c r="D662" s="32" t="str">
        <f t="shared" ca="1" si="78"/>
        <v/>
      </c>
      <c r="E662" s="44" t="str">
        <f ca="1">IF(COUNTIF($P$2:P1647,A662)=1,VLOOKUP(A662,L:M,2), IF(COUNTIF($P$2:P1647,A662)=0,$C$10,""))</f>
        <v/>
      </c>
      <c r="F662" s="31" t="str">
        <f t="shared" ca="1" si="79"/>
        <v/>
      </c>
      <c r="G662" s="32" t="str">
        <f t="shared" ca="1" si="80"/>
        <v/>
      </c>
      <c r="H662" s="77" t="str">
        <f t="shared" ca="1" si="81"/>
        <v/>
      </c>
      <c r="O662" s="163" t="str">
        <f t="shared" si="82"/>
        <v/>
      </c>
    </row>
    <row r="663" spans="1:15">
      <c r="A663" s="164" t="str">
        <f t="shared" ca="1" si="77"/>
        <v/>
      </c>
      <c r="B663" s="44" t="str">
        <f ca="1">IF(COUNTIF($P$2:P1648,A663)=1,VLOOKUP(A663,J:K,2), IF(COUNTIF($P$2:P1648,A663)=0,$B$10,""))</f>
        <v/>
      </c>
      <c r="C663" s="31" t="str">
        <f t="shared" ca="1" si="83"/>
        <v/>
      </c>
      <c r="D663" s="32" t="str">
        <f t="shared" ca="1" si="78"/>
        <v/>
      </c>
      <c r="E663" s="44" t="str">
        <f ca="1">IF(COUNTIF($P$2:P1648,A663)=1,VLOOKUP(A663,L:M,2), IF(COUNTIF($P$2:P1648,A663)=0,$C$10,""))</f>
        <v/>
      </c>
      <c r="F663" s="31" t="str">
        <f t="shared" ca="1" si="79"/>
        <v/>
      </c>
      <c r="G663" s="32" t="str">
        <f t="shared" ca="1" si="80"/>
        <v/>
      </c>
      <c r="H663" s="77" t="str">
        <f t="shared" ca="1" si="81"/>
        <v/>
      </c>
      <c r="O663" s="163" t="str">
        <f t="shared" si="82"/>
        <v/>
      </c>
    </row>
    <row r="664" spans="1:15">
      <c r="A664" s="164" t="str">
        <f t="shared" ref="A664:A727" ca="1" si="84">IF(AND(ISBLANK(P653), A663 = $P$1),NOW(),IF(ISBLANK(P653),"",P653))</f>
        <v/>
      </c>
      <c r="B664" s="44" t="str">
        <f ca="1">IF(COUNTIF($P$2:P1649,A664)=1,VLOOKUP(A664,J:K,2), IF(COUNTIF($P$2:P1649,A664)=0,$B$10,""))</f>
        <v/>
      </c>
      <c r="C664" s="31" t="str">
        <f t="shared" ca="1" si="83"/>
        <v/>
      </c>
      <c r="D664" s="32" t="str">
        <f t="shared" ref="D664:D727" ca="1" si="85">IF(ISERROR(B664-2),"",ROUNDUP(A664-$A$14,0)/360*$B$6*$B$5-ROUNDUP(A664-$A$14,0)/360*$B$7*$B$5*$B$14/100)</f>
        <v/>
      </c>
      <c r="E664" s="44" t="str">
        <f ca="1">IF(COUNTIF($P$2:P1649,A664)=1,VLOOKUP(A664,L:M,2), IF(COUNTIF($P$2:P1649,A664)=0,$C$10,""))</f>
        <v/>
      </c>
      <c r="F664" s="31" t="str">
        <f t="shared" ref="F664:F727" ca="1" si="86">IF(ISERROR(B664-2),"",(E664-$E$14)/100*$C$5)</f>
        <v/>
      </c>
      <c r="G664" s="32" t="str">
        <f t="shared" ref="G664:G727" ca="1" si="87">IF(ISERROR(B664-2),"",ROUNDUP(A664-$A$14,0)/360*$C$6*$C$5-ROUNDUP(A664-$A$14,0)/360*$C$7*$C$5*$E$14/100)</f>
        <v/>
      </c>
      <c r="H664" s="77" t="str">
        <f t="shared" ref="H664:H727" ca="1" si="88">IF(ISERROR(B664-2),"",(C664+D664)*$B$9-F664-G664)</f>
        <v/>
      </c>
      <c r="O664" s="163" t="str">
        <f t="shared" si="82"/>
        <v/>
      </c>
    </row>
    <row r="665" spans="1:15">
      <c r="A665" s="164" t="str">
        <f t="shared" ca="1" si="84"/>
        <v/>
      </c>
      <c r="B665" s="44" t="str">
        <f ca="1">IF(COUNTIF($P$2:P1650,A665)=1,VLOOKUP(A665,J:K,2), IF(COUNTIF($P$2:P1650,A665)=0,$B$10,""))</f>
        <v/>
      </c>
      <c r="C665" s="31" t="str">
        <f t="shared" ca="1" si="83"/>
        <v/>
      </c>
      <c r="D665" s="32" t="str">
        <f t="shared" ca="1" si="85"/>
        <v/>
      </c>
      <c r="E665" s="44" t="str">
        <f ca="1">IF(COUNTIF($P$2:P1650,A665)=1,VLOOKUP(A665,L:M,2), IF(COUNTIF($P$2:P1650,A665)=0,$C$10,""))</f>
        <v/>
      </c>
      <c r="F665" s="31" t="str">
        <f t="shared" ca="1" si="86"/>
        <v/>
      </c>
      <c r="G665" s="32" t="str">
        <f t="shared" ca="1" si="87"/>
        <v/>
      </c>
      <c r="H665" s="77" t="str">
        <f t="shared" ca="1" si="88"/>
        <v/>
      </c>
      <c r="O665" s="163" t="str">
        <f t="shared" si="82"/>
        <v/>
      </c>
    </row>
    <row r="666" spans="1:15">
      <c r="A666" s="164" t="str">
        <f t="shared" ca="1" si="84"/>
        <v/>
      </c>
      <c r="B666" s="44" t="str">
        <f ca="1">IF(COUNTIF($P$2:P1651,A666)=1,VLOOKUP(A666,J:K,2), IF(COUNTIF($P$2:P1651,A666)=0,$B$10,""))</f>
        <v/>
      </c>
      <c r="C666" s="31" t="str">
        <f t="shared" ca="1" si="83"/>
        <v/>
      </c>
      <c r="D666" s="32" t="str">
        <f t="shared" ca="1" si="85"/>
        <v/>
      </c>
      <c r="E666" s="44" t="str">
        <f ca="1">IF(COUNTIF($P$2:P1651,A666)=1,VLOOKUP(A666,L:M,2), IF(COUNTIF($P$2:P1651,A666)=0,$C$10,""))</f>
        <v/>
      </c>
      <c r="F666" s="31" t="str">
        <f t="shared" ca="1" si="86"/>
        <v/>
      </c>
      <c r="G666" s="32" t="str">
        <f t="shared" ca="1" si="87"/>
        <v/>
      </c>
      <c r="H666" s="77" t="str">
        <f t="shared" ca="1" si="88"/>
        <v/>
      </c>
      <c r="O666" s="163" t="str">
        <f t="shared" si="82"/>
        <v/>
      </c>
    </row>
    <row r="667" spans="1:15">
      <c r="A667" s="164" t="str">
        <f t="shared" ca="1" si="84"/>
        <v/>
      </c>
      <c r="B667" s="44" t="str">
        <f ca="1">IF(COUNTIF($P$2:P1652,A667)=1,VLOOKUP(A667,J:K,2), IF(COUNTIF($P$2:P1652,A667)=0,$B$10,""))</f>
        <v/>
      </c>
      <c r="C667" s="31" t="str">
        <f t="shared" ca="1" si="83"/>
        <v/>
      </c>
      <c r="D667" s="32" t="str">
        <f t="shared" ca="1" si="85"/>
        <v/>
      </c>
      <c r="E667" s="44" t="str">
        <f ca="1">IF(COUNTIF($P$2:P1652,A667)=1,VLOOKUP(A667,L:M,2), IF(COUNTIF($P$2:P1652,A667)=0,$C$10,""))</f>
        <v/>
      </c>
      <c r="F667" s="31" t="str">
        <f t="shared" ca="1" si="86"/>
        <v/>
      </c>
      <c r="G667" s="32" t="str">
        <f t="shared" ca="1" si="87"/>
        <v/>
      </c>
      <c r="H667" s="77" t="str">
        <f t="shared" ca="1" si="88"/>
        <v/>
      </c>
      <c r="O667" s="163" t="str">
        <f t="shared" si="82"/>
        <v/>
      </c>
    </row>
    <row r="668" spans="1:15">
      <c r="A668" s="164" t="str">
        <f t="shared" ca="1" si="84"/>
        <v/>
      </c>
      <c r="B668" s="44" t="str">
        <f ca="1">IF(COUNTIF($P$2:P1653,A668)=1,VLOOKUP(A668,J:K,2), IF(COUNTIF($P$2:P1653,A668)=0,$B$10,""))</f>
        <v/>
      </c>
      <c r="C668" s="31" t="str">
        <f t="shared" ca="1" si="83"/>
        <v/>
      </c>
      <c r="D668" s="32" t="str">
        <f t="shared" ca="1" si="85"/>
        <v/>
      </c>
      <c r="E668" s="44" t="str">
        <f ca="1">IF(COUNTIF($P$2:P1653,A668)=1,VLOOKUP(A668,L:M,2), IF(COUNTIF($P$2:P1653,A668)=0,$C$10,""))</f>
        <v/>
      </c>
      <c r="F668" s="31" t="str">
        <f t="shared" ca="1" si="86"/>
        <v/>
      </c>
      <c r="G668" s="32" t="str">
        <f t="shared" ca="1" si="87"/>
        <v/>
      </c>
      <c r="H668" s="77" t="str">
        <f t="shared" ca="1" si="88"/>
        <v/>
      </c>
      <c r="O668" s="163" t="str">
        <f t="shared" si="82"/>
        <v/>
      </c>
    </row>
    <row r="669" spans="1:15">
      <c r="A669" s="164" t="str">
        <f t="shared" ca="1" si="84"/>
        <v/>
      </c>
      <c r="B669" s="44" t="str">
        <f ca="1">IF(COUNTIF($P$2:P1654,A669)=1,VLOOKUP(A669,J:K,2), IF(COUNTIF($P$2:P1654,A669)=0,$B$10,""))</f>
        <v/>
      </c>
      <c r="C669" s="31" t="str">
        <f t="shared" ca="1" si="83"/>
        <v/>
      </c>
      <c r="D669" s="32" t="str">
        <f t="shared" ca="1" si="85"/>
        <v/>
      </c>
      <c r="E669" s="44" t="str">
        <f ca="1">IF(COUNTIF($P$2:P1654,A669)=1,VLOOKUP(A669,L:M,2), IF(COUNTIF($P$2:P1654,A669)=0,$C$10,""))</f>
        <v/>
      </c>
      <c r="F669" s="31" t="str">
        <f t="shared" ca="1" si="86"/>
        <v/>
      </c>
      <c r="G669" s="32" t="str">
        <f t="shared" ca="1" si="87"/>
        <v/>
      </c>
      <c r="H669" s="77" t="str">
        <f t="shared" ca="1" si="88"/>
        <v/>
      </c>
      <c r="O669" s="163" t="str">
        <f t="shared" si="82"/>
        <v/>
      </c>
    </row>
    <row r="670" spans="1:15">
      <c r="A670" s="164" t="str">
        <f t="shared" ca="1" si="84"/>
        <v/>
      </c>
      <c r="B670" s="44" t="str">
        <f ca="1">IF(COUNTIF($P$2:P1655,A670)=1,VLOOKUP(A670,J:K,2), IF(COUNTIF($P$2:P1655,A670)=0,$B$10,""))</f>
        <v/>
      </c>
      <c r="C670" s="31" t="str">
        <f t="shared" ca="1" si="83"/>
        <v/>
      </c>
      <c r="D670" s="32" t="str">
        <f t="shared" ca="1" si="85"/>
        <v/>
      </c>
      <c r="E670" s="44" t="str">
        <f ca="1">IF(COUNTIF($P$2:P1655,A670)=1,VLOOKUP(A670,L:M,2), IF(COUNTIF($P$2:P1655,A670)=0,$C$10,""))</f>
        <v/>
      </c>
      <c r="F670" s="31" t="str">
        <f t="shared" ca="1" si="86"/>
        <v/>
      </c>
      <c r="G670" s="32" t="str">
        <f t="shared" ca="1" si="87"/>
        <v/>
      </c>
      <c r="H670" s="77" t="str">
        <f t="shared" ca="1" si="88"/>
        <v/>
      </c>
      <c r="O670" s="163" t="str">
        <f t="shared" si="82"/>
        <v/>
      </c>
    </row>
    <row r="671" spans="1:15">
      <c r="A671" s="164" t="str">
        <f t="shared" ca="1" si="84"/>
        <v/>
      </c>
      <c r="B671" s="44" t="str">
        <f ca="1">IF(COUNTIF($P$2:P1656,A671)=1,VLOOKUP(A671,J:K,2), IF(COUNTIF($P$2:P1656,A671)=0,$B$10,""))</f>
        <v/>
      </c>
      <c r="C671" s="31" t="str">
        <f t="shared" ca="1" si="83"/>
        <v/>
      </c>
      <c r="D671" s="32" t="str">
        <f t="shared" ca="1" si="85"/>
        <v/>
      </c>
      <c r="E671" s="44" t="str">
        <f ca="1">IF(COUNTIF($P$2:P1656,A671)=1,VLOOKUP(A671,L:M,2), IF(COUNTIF($P$2:P1656,A671)=0,$C$10,""))</f>
        <v/>
      </c>
      <c r="F671" s="31" t="str">
        <f t="shared" ca="1" si="86"/>
        <v/>
      </c>
      <c r="G671" s="32" t="str">
        <f t="shared" ca="1" si="87"/>
        <v/>
      </c>
      <c r="H671" s="77" t="str">
        <f t="shared" ca="1" si="88"/>
        <v/>
      </c>
      <c r="O671" s="163" t="str">
        <f t="shared" si="82"/>
        <v/>
      </c>
    </row>
    <row r="672" spans="1:15">
      <c r="A672" s="164" t="str">
        <f t="shared" ca="1" si="84"/>
        <v/>
      </c>
      <c r="B672" s="44" t="str">
        <f ca="1">IF(COUNTIF($P$2:P1657,A672)=1,VLOOKUP(A672,J:K,2), IF(COUNTIF($P$2:P1657,A672)=0,$B$10,""))</f>
        <v/>
      </c>
      <c r="C672" s="31" t="str">
        <f t="shared" ca="1" si="83"/>
        <v/>
      </c>
      <c r="D672" s="32" t="str">
        <f t="shared" ca="1" si="85"/>
        <v/>
      </c>
      <c r="E672" s="44" t="str">
        <f ca="1">IF(COUNTIF($P$2:P1657,A672)=1,VLOOKUP(A672,L:M,2), IF(COUNTIF($P$2:P1657,A672)=0,$C$10,""))</f>
        <v/>
      </c>
      <c r="F672" s="31" t="str">
        <f t="shared" ca="1" si="86"/>
        <v/>
      </c>
      <c r="G672" s="32" t="str">
        <f t="shared" ca="1" si="87"/>
        <v/>
      </c>
      <c r="H672" s="77" t="str">
        <f t="shared" ca="1" si="88"/>
        <v/>
      </c>
      <c r="O672" s="163" t="str">
        <f t="shared" si="82"/>
        <v/>
      </c>
    </row>
    <row r="673" spans="1:15">
      <c r="A673" s="164" t="str">
        <f t="shared" ca="1" si="84"/>
        <v/>
      </c>
      <c r="B673" s="44" t="str">
        <f ca="1">IF(COUNTIF($P$2:P1658,A673)=1,VLOOKUP(A673,J:K,2), IF(COUNTIF($P$2:P1658,A673)=0,$B$10,""))</f>
        <v/>
      </c>
      <c r="C673" s="31" t="str">
        <f t="shared" ca="1" si="83"/>
        <v/>
      </c>
      <c r="D673" s="32" t="str">
        <f t="shared" ca="1" si="85"/>
        <v/>
      </c>
      <c r="E673" s="44" t="str">
        <f ca="1">IF(COUNTIF($P$2:P1658,A673)=1,VLOOKUP(A673,L:M,2), IF(COUNTIF($P$2:P1658,A673)=0,$C$10,""))</f>
        <v/>
      </c>
      <c r="F673" s="31" t="str">
        <f t="shared" ca="1" si="86"/>
        <v/>
      </c>
      <c r="G673" s="32" t="str">
        <f t="shared" ca="1" si="87"/>
        <v/>
      </c>
      <c r="H673" s="77" t="str">
        <f t="shared" ca="1" si="88"/>
        <v/>
      </c>
      <c r="O673" s="163" t="str">
        <f t="shared" si="82"/>
        <v/>
      </c>
    </row>
    <row r="674" spans="1:15">
      <c r="A674" s="164" t="str">
        <f t="shared" ca="1" si="84"/>
        <v/>
      </c>
      <c r="B674" s="44" t="str">
        <f ca="1">IF(COUNTIF($P$2:P1659,A674)=1,VLOOKUP(A674,J:K,2), IF(COUNTIF($P$2:P1659,A674)=0,$B$10,""))</f>
        <v/>
      </c>
      <c r="C674" s="31" t="str">
        <f t="shared" ca="1" si="83"/>
        <v/>
      </c>
      <c r="D674" s="32" t="str">
        <f t="shared" ca="1" si="85"/>
        <v/>
      </c>
      <c r="E674" s="44" t="str">
        <f ca="1">IF(COUNTIF($P$2:P1659,A674)=1,VLOOKUP(A674,L:M,2), IF(COUNTIF($P$2:P1659,A674)=0,$C$10,""))</f>
        <v/>
      </c>
      <c r="F674" s="31" t="str">
        <f t="shared" ca="1" si="86"/>
        <v/>
      </c>
      <c r="G674" s="32" t="str">
        <f t="shared" ca="1" si="87"/>
        <v/>
      </c>
      <c r="H674" s="77" t="str">
        <f t="shared" ca="1" si="88"/>
        <v/>
      </c>
      <c r="O674" s="163" t="str">
        <f t="shared" si="82"/>
        <v/>
      </c>
    </row>
    <row r="675" spans="1:15">
      <c r="A675" s="164" t="str">
        <f t="shared" ca="1" si="84"/>
        <v/>
      </c>
      <c r="B675" s="44" t="str">
        <f ca="1">IF(COUNTIF($P$2:P1660,A675)=1,VLOOKUP(A675,J:K,2), IF(COUNTIF($P$2:P1660,A675)=0,$B$10,""))</f>
        <v/>
      </c>
      <c r="C675" s="31" t="str">
        <f t="shared" ca="1" si="83"/>
        <v/>
      </c>
      <c r="D675" s="32" t="str">
        <f t="shared" ca="1" si="85"/>
        <v/>
      </c>
      <c r="E675" s="44" t="str">
        <f ca="1">IF(COUNTIF($P$2:P1660,A675)=1,VLOOKUP(A675,L:M,2), IF(COUNTIF($P$2:P1660,A675)=0,$C$10,""))</f>
        <v/>
      </c>
      <c r="F675" s="31" t="str">
        <f t="shared" ca="1" si="86"/>
        <v/>
      </c>
      <c r="G675" s="32" t="str">
        <f t="shared" ca="1" si="87"/>
        <v/>
      </c>
      <c r="H675" s="77" t="str">
        <f t="shared" ca="1" si="88"/>
        <v/>
      </c>
      <c r="O675" s="163" t="str">
        <f t="shared" si="82"/>
        <v/>
      </c>
    </row>
    <row r="676" spans="1:15">
      <c r="A676" s="164" t="str">
        <f t="shared" ca="1" si="84"/>
        <v/>
      </c>
      <c r="B676" s="44" t="str">
        <f ca="1">IF(COUNTIF($P$2:P1661,A676)=1,VLOOKUP(A676,J:K,2), IF(COUNTIF($P$2:P1661,A676)=0,$B$10,""))</f>
        <v/>
      </c>
      <c r="C676" s="31" t="str">
        <f t="shared" ca="1" si="83"/>
        <v/>
      </c>
      <c r="D676" s="32" t="str">
        <f t="shared" ca="1" si="85"/>
        <v/>
      </c>
      <c r="E676" s="44" t="str">
        <f ca="1">IF(COUNTIF($P$2:P1661,A676)=1,VLOOKUP(A676,L:M,2), IF(COUNTIF($P$2:P1661,A676)=0,$C$10,""))</f>
        <v/>
      </c>
      <c r="F676" s="31" t="str">
        <f t="shared" ca="1" si="86"/>
        <v/>
      </c>
      <c r="G676" s="32" t="str">
        <f t="shared" ca="1" si="87"/>
        <v/>
      </c>
      <c r="H676" s="77" t="str">
        <f t="shared" ca="1" si="88"/>
        <v/>
      </c>
      <c r="O676" s="163" t="str">
        <f t="shared" si="82"/>
        <v/>
      </c>
    </row>
    <row r="677" spans="1:15">
      <c r="A677" s="164" t="str">
        <f t="shared" ca="1" si="84"/>
        <v/>
      </c>
      <c r="B677" s="44" t="str">
        <f ca="1">IF(COUNTIF($P$2:P1662,A677)=1,VLOOKUP(A677,J:K,2), IF(COUNTIF($P$2:P1662,A677)=0,$B$10,""))</f>
        <v/>
      </c>
      <c r="C677" s="31" t="str">
        <f t="shared" ca="1" si="83"/>
        <v/>
      </c>
      <c r="D677" s="32" t="str">
        <f t="shared" ca="1" si="85"/>
        <v/>
      </c>
      <c r="E677" s="44" t="str">
        <f ca="1">IF(COUNTIF($P$2:P1662,A677)=1,VLOOKUP(A677,L:M,2), IF(COUNTIF($P$2:P1662,A677)=0,$C$10,""))</f>
        <v/>
      </c>
      <c r="F677" s="31" t="str">
        <f t="shared" ca="1" si="86"/>
        <v/>
      </c>
      <c r="G677" s="32" t="str">
        <f t="shared" ca="1" si="87"/>
        <v/>
      </c>
      <c r="H677" s="77" t="str">
        <f t="shared" ca="1" si="88"/>
        <v/>
      </c>
      <c r="O677" s="163" t="str">
        <f t="shared" si="82"/>
        <v/>
      </c>
    </row>
    <row r="678" spans="1:15">
      <c r="A678" s="164" t="str">
        <f t="shared" ca="1" si="84"/>
        <v/>
      </c>
      <c r="B678" s="44" t="str">
        <f ca="1">IF(COUNTIF($P$2:P1663,A678)=1,VLOOKUP(A678,J:K,2), IF(COUNTIF($P$2:P1663,A678)=0,$B$10,""))</f>
        <v/>
      </c>
      <c r="C678" s="31" t="str">
        <f t="shared" ca="1" si="83"/>
        <v/>
      </c>
      <c r="D678" s="32" t="str">
        <f t="shared" ca="1" si="85"/>
        <v/>
      </c>
      <c r="E678" s="44" t="str">
        <f ca="1">IF(COUNTIF($P$2:P1663,A678)=1,VLOOKUP(A678,L:M,2), IF(COUNTIF($P$2:P1663,A678)=0,$C$10,""))</f>
        <v/>
      </c>
      <c r="F678" s="31" t="str">
        <f t="shared" ca="1" si="86"/>
        <v/>
      </c>
      <c r="G678" s="32" t="str">
        <f t="shared" ca="1" si="87"/>
        <v/>
      </c>
      <c r="H678" s="77" t="str">
        <f t="shared" ca="1" si="88"/>
        <v/>
      </c>
      <c r="O678" s="163" t="str">
        <f t="shared" si="82"/>
        <v/>
      </c>
    </row>
    <row r="679" spans="1:15">
      <c r="A679" s="164" t="str">
        <f t="shared" ca="1" si="84"/>
        <v/>
      </c>
      <c r="B679" s="44" t="str">
        <f ca="1">IF(COUNTIF($P$2:P1664,A679)=1,VLOOKUP(A679,J:K,2), IF(COUNTIF($P$2:P1664,A679)=0,$B$10,""))</f>
        <v/>
      </c>
      <c r="C679" s="31" t="str">
        <f t="shared" ca="1" si="83"/>
        <v/>
      </c>
      <c r="D679" s="32" t="str">
        <f t="shared" ca="1" si="85"/>
        <v/>
      </c>
      <c r="E679" s="44" t="str">
        <f ca="1">IF(COUNTIF($P$2:P1664,A679)=1,VLOOKUP(A679,L:M,2), IF(COUNTIF($P$2:P1664,A679)=0,$C$10,""))</f>
        <v/>
      </c>
      <c r="F679" s="31" t="str">
        <f t="shared" ca="1" si="86"/>
        <v/>
      </c>
      <c r="G679" s="32" t="str">
        <f t="shared" ca="1" si="87"/>
        <v/>
      </c>
      <c r="H679" s="77" t="str">
        <f t="shared" ca="1" si="88"/>
        <v/>
      </c>
      <c r="O679" s="163" t="str">
        <f t="shared" si="82"/>
        <v/>
      </c>
    </row>
    <row r="680" spans="1:15">
      <c r="A680" s="164" t="str">
        <f t="shared" ca="1" si="84"/>
        <v/>
      </c>
      <c r="B680" s="44" t="str">
        <f ca="1">IF(COUNTIF($P$2:P1665,A680)=1,VLOOKUP(A680,J:K,2), IF(COUNTIF($P$2:P1665,A680)=0,$B$10,""))</f>
        <v/>
      </c>
      <c r="C680" s="31" t="str">
        <f t="shared" ca="1" si="83"/>
        <v/>
      </c>
      <c r="D680" s="32" t="str">
        <f t="shared" ca="1" si="85"/>
        <v/>
      </c>
      <c r="E680" s="44" t="str">
        <f ca="1">IF(COUNTIF($P$2:P1665,A680)=1,VLOOKUP(A680,L:M,2), IF(COUNTIF($P$2:P1665,A680)=0,$C$10,""))</f>
        <v/>
      </c>
      <c r="F680" s="31" t="str">
        <f t="shared" ca="1" si="86"/>
        <v/>
      </c>
      <c r="G680" s="32" t="str">
        <f t="shared" ca="1" si="87"/>
        <v/>
      </c>
      <c r="H680" s="77" t="str">
        <f t="shared" ca="1" si="88"/>
        <v/>
      </c>
      <c r="O680" s="163" t="str">
        <f t="shared" si="82"/>
        <v/>
      </c>
    </row>
    <row r="681" spans="1:15">
      <c r="A681" s="164" t="str">
        <f t="shared" ca="1" si="84"/>
        <v/>
      </c>
      <c r="B681" s="44" t="str">
        <f ca="1">IF(COUNTIF($P$2:P1666,A681)=1,VLOOKUP(A681,J:K,2), IF(COUNTIF($P$2:P1666,A681)=0,$B$10,""))</f>
        <v/>
      </c>
      <c r="C681" s="31" t="str">
        <f t="shared" ca="1" si="83"/>
        <v/>
      </c>
      <c r="D681" s="32" t="str">
        <f t="shared" ca="1" si="85"/>
        <v/>
      </c>
      <c r="E681" s="44" t="str">
        <f ca="1">IF(COUNTIF($P$2:P1666,A681)=1,VLOOKUP(A681,L:M,2), IF(COUNTIF($P$2:P1666,A681)=0,$C$10,""))</f>
        <v/>
      </c>
      <c r="F681" s="31" t="str">
        <f t="shared" ca="1" si="86"/>
        <v/>
      </c>
      <c r="G681" s="32" t="str">
        <f t="shared" ca="1" si="87"/>
        <v/>
      </c>
      <c r="H681" s="77" t="str">
        <f t="shared" ca="1" si="88"/>
        <v/>
      </c>
      <c r="O681" s="163" t="str">
        <f t="shared" si="82"/>
        <v/>
      </c>
    </row>
    <row r="682" spans="1:15">
      <c r="A682" s="164" t="str">
        <f t="shared" ca="1" si="84"/>
        <v/>
      </c>
      <c r="B682" s="44" t="str">
        <f ca="1">IF(COUNTIF($P$2:P1667,A682)=1,VLOOKUP(A682,J:K,2), IF(COUNTIF($P$2:P1667,A682)=0,$B$10,""))</f>
        <v/>
      </c>
      <c r="C682" s="31" t="str">
        <f t="shared" ca="1" si="83"/>
        <v/>
      </c>
      <c r="D682" s="32" t="str">
        <f t="shared" ca="1" si="85"/>
        <v/>
      </c>
      <c r="E682" s="44" t="str">
        <f ca="1">IF(COUNTIF($P$2:P1667,A682)=1,VLOOKUP(A682,L:M,2), IF(COUNTIF($P$2:P1667,A682)=0,$C$10,""))</f>
        <v/>
      </c>
      <c r="F682" s="31" t="str">
        <f t="shared" ca="1" si="86"/>
        <v/>
      </c>
      <c r="G682" s="32" t="str">
        <f t="shared" ca="1" si="87"/>
        <v/>
      </c>
      <c r="H682" s="77" t="str">
        <f t="shared" ca="1" si="88"/>
        <v/>
      </c>
      <c r="O682" s="163" t="str">
        <f t="shared" si="82"/>
        <v/>
      </c>
    </row>
    <row r="683" spans="1:15">
      <c r="A683" s="164" t="str">
        <f t="shared" ca="1" si="84"/>
        <v/>
      </c>
      <c r="B683" s="44" t="str">
        <f ca="1">IF(COUNTIF($P$2:P1668,A683)=1,VLOOKUP(A683,J:K,2), IF(COUNTIF($P$2:P1668,A683)=0,$B$10,""))</f>
        <v/>
      </c>
      <c r="C683" s="31" t="str">
        <f t="shared" ca="1" si="83"/>
        <v/>
      </c>
      <c r="D683" s="32" t="str">
        <f t="shared" ca="1" si="85"/>
        <v/>
      </c>
      <c r="E683" s="44" t="str">
        <f ca="1">IF(COUNTIF($P$2:P1668,A683)=1,VLOOKUP(A683,L:M,2), IF(COUNTIF($P$2:P1668,A683)=0,$C$10,""))</f>
        <v/>
      </c>
      <c r="F683" s="31" t="str">
        <f t="shared" ca="1" si="86"/>
        <v/>
      </c>
      <c r="G683" s="32" t="str">
        <f t="shared" ca="1" si="87"/>
        <v/>
      </c>
      <c r="H683" s="77" t="str">
        <f t="shared" ca="1" si="88"/>
        <v/>
      </c>
      <c r="O683" s="163" t="str">
        <f t="shared" si="82"/>
        <v/>
      </c>
    </row>
    <row r="684" spans="1:15">
      <c r="A684" s="164" t="str">
        <f t="shared" ca="1" si="84"/>
        <v/>
      </c>
      <c r="B684" s="44" t="str">
        <f ca="1">IF(COUNTIF($P$2:P1669,A684)=1,VLOOKUP(A684,J:K,2), IF(COUNTIF($P$2:P1669,A684)=0,$B$10,""))</f>
        <v/>
      </c>
      <c r="C684" s="31" t="str">
        <f t="shared" ca="1" si="83"/>
        <v/>
      </c>
      <c r="D684" s="32" t="str">
        <f t="shared" ca="1" si="85"/>
        <v/>
      </c>
      <c r="E684" s="44" t="str">
        <f ca="1">IF(COUNTIF($P$2:P1669,A684)=1,VLOOKUP(A684,L:M,2), IF(COUNTIF($P$2:P1669,A684)=0,$C$10,""))</f>
        <v/>
      </c>
      <c r="F684" s="31" t="str">
        <f t="shared" ca="1" si="86"/>
        <v/>
      </c>
      <c r="G684" s="32" t="str">
        <f t="shared" ca="1" si="87"/>
        <v/>
      </c>
      <c r="H684" s="77" t="str">
        <f t="shared" ca="1" si="88"/>
        <v/>
      </c>
      <c r="O684" s="163" t="str">
        <f t="shared" si="82"/>
        <v/>
      </c>
    </row>
    <row r="685" spans="1:15">
      <c r="A685" s="164" t="str">
        <f t="shared" ca="1" si="84"/>
        <v/>
      </c>
      <c r="B685" s="44" t="str">
        <f ca="1">IF(COUNTIF($P$2:P1670,A685)=1,VLOOKUP(A685,J:K,2), IF(COUNTIF($P$2:P1670,A685)=0,$B$10,""))</f>
        <v/>
      </c>
      <c r="C685" s="31" t="str">
        <f t="shared" ca="1" si="83"/>
        <v/>
      </c>
      <c r="D685" s="32" t="str">
        <f t="shared" ca="1" si="85"/>
        <v/>
      </c>
      <c r="E685" s="44" t="str">
        <f ca="1">IF(COUNTIF($P$2:P1670,A685)=1,VLOOKUP(A685,L:M,2), IF(COUNTIF($P$2:P1670,A685)=0,$C$10,""))</f>
        <v/>
      </c>
      <c r="F685" s="31" t="str">
        <f t="shared" ca="1" si="86"/>
        <v/>
      </c>
      <c r="G685" s="32" t="str">
        <f t="shared" ca="1" si="87"/>
        <v/>
      </c>
      <c r="H685" s="77" t="str">
        <f t="shared" ca="1" si="88"/>
        <v/>
      </c>
      <c r="O685" s="163" t="str">
        <f t="shared" si="82"/>
        <v/>
      </c>
    </row>
    <row r="686" spans="1:15">
      <c r="A686" s="164" t="str">
        <f t="shared" ca="1" si="84"/>
        <v/>
      </c>
      <c r="B686" s="44" t="str">
        <f ca="1">IF(COUNTIF($P$2:P1671,A686)=1,VLOOKUP(A686,J:K,2), IF(COUNTIF($P$2:P1671,A686)=0,$B$10,""))</f>
        <v/>
      </c>
      <c r="C686" s="31" t="str">
        <f t="shared" ca="1" si="83"/>
        <v/>
      </c>
      <c r="D686" s="32" t="str">
        <f t="shared" ca="1" si="85"/>
        <v/>
      </c>
      <c r="E686" s="44" t="str">
        <f ca="1">IF(COUNTIF($P$2:P1671,A686)=1,VLOOKUP(A686,L:M,2), IF(COUNTIF($P$2:P1671,A686)=0,$C$10,""))</f>
        <v/>
      </c>
      <c r="F686" s="31" t="str">
        <f t="shared" ca="1" si="86"/>
        <v/>
      </c>
      <c r="G686" s="32" t="str">
        <f t="shared" ca="1" si="87"/>
        <v/>
      </c>
      <c r="H686" s="77" t="str">
        <f t="shared" ca="1" si="88"/>
        <v/>
      </c>
      <c r="O686" s="163" t="str">
        <f t="shared" si="82"/>
        <v/>
      </c>
    </row>
    <row r="687" spans="1:15">
      <c r="A687" s="164" t="str">
        <f t="shared" ca="1" si="84"/>
        <v/>
      </c>
      <c r="B687" s="44" t="str">
        <f ca="1">IF(COUNTIF($P$2:P1672,A687)=1,VLOOKUP(A687,J:K,2), IF(COUNTIF($P$2:P1672,A687)=0,$B$10,""))</f>
        <v/>
      </c>
      <c r="C687" s="31" t="str">
        <f t="shared" ca="1" si="83"/>
        <v/>
      </c>
      <c r="D687" s="32" t="str">
        <f t="shared" ca="1" si="85"/>
        <v/>
      </c>
      <c r="E687" s="44" t="str">
        <f ca="1">IF(COUNTIF($P$2:P1672,A687)=1,VLOOKUP(A687,L:M,2), IF(COUNTIF($P$2:P1672,A687)=0,$C$10,""))</f>
        <v/>
      </c>
      <c r="F687" s="31" t="str">
        <f t="shared" ca="1" si="86"/>
        <v/>
      </c>
      <c r="G687" s="32" t="str">
        <f t="shared" ca="1" si="87"/>
        <v/>
      </c>
      <c r="H687" s="77" t="str">
        <f t="shared" ca="1" si="88"/>
        <v/>
      </c>
      <c r="O687" s="163" t="str">
        <f t="shared" si="82"/>
        <v/>
      </c>
    </row>
    <row r="688" spans="1:15">
      <c r="A688" s="164" t="str">
        <f t="shared" ca="1" si="84"/>
        <v/>
      </c>
      <c r="B688" s="44" t="str">
        <f ca="1">IF(COUNTIF($P$2:P1673,A688)=1,VLOOKUP(A688,J:K,2), IF(COUNTIF($P$2:P1673,A688)=0,$B$10,""))</f>
        <v/>
      </c>
      <c r="C688" s="31" t="str">
        <f t="shared" ca="1" si="83"/>
        <v/>
      </c>
      <c r="D688" s="32" t="str">
        <f t="shared" ca="1" si="85"/>
        <v/>
      </c>
      <c r="E688" s="44" t="str">
        <f ca="1">IF(COUNTIF($P$2:P1673,A688)=1,VLOOKUP(A688,L:M,2), IF(COUNTIF($P$2:P1673,A688)=0,$C$10,""))</f>
        <v/>
      </c>
      <c r="F688" s="31" t="str">
        <f t="shared" ca="1" si="86"/>
        <v/>
      </c>
      <c r="G688" s="32" t="str">
        <f t="shared" ca="1" si="87"/>
        <v/>
      </c>
      <c r="H688" s="77" t="str">
        <f t="shared" ca="1" si="88"/>
        <v/>
      </c>
      <c r="O688" s="163" t="str">
        <f t="shared" si="82"/>
        <v/>
      </c>
    </row>
    <row r="689" spans="1:15">
      <c r="A689" s="164" t="str">
        <f t="shared" ca="1" si="84"/>
        <v/>
      </c>
      <c r="B689" s="44" t="str">
        <f ca="1">IF(COUNTIF($P$2:P1674,A689)=1,VLOOKUP(A689,J:K,2), IF(COUNTIF($P$2:P1674,A689)=0,$B$10,""))</f>
        <v/>
      </c>
      <c r="C689" s="31" t="str">
        <f t="shared" ca="1" si="83"/>
        <v/>
      </c>
      <c r="D689" s="32" t="str">
        <f t="shared" ca="1" si="85"/>
        <v/>
      </c>
      <c r="E689" s="44" t="str">
        <f ca="1">IF(COUNTIF($P$2:P1674,A689)=1,VLOOKUP(A689,L:M,2), IF(COUNTIF($P$2:P1674,A689)=0,$C$10,""))</f>
        <v/>
      </c>
      <c r="F689" s="31" t="str">
        <f t="shared" ca="1" si="86"/>
        <v/>
      </c>
      <c r="G689" s="32" t="str">
        <f t="shared" ca="1" si="87"/>
        <v/>
      </c>
      <c r="H689" s="77" t="str">
        <f t="shared" ca="1" si="88"/>
        <v/>
      </c>
      <c r="O689" s="163" t="str">
        <f t="shared" si="82"/>
        <v/>
      </c>
    </row>
    <row r="690" spans="1:15">
      <c r="A690" s="164" t="str">
        <f t="shared" ca="1" si="84"/>
        <v/>
      </c>
      <c r="B690" s="44" t="str">
        <f ca="1">IF(COUNTIF($P$2:P1675,A690)=1,VLOOKUP(A690,J:K,2), IF(COUNTIF($P$2:P1675,A690)=0,$B$10,""))</f>
        <v/>
      </c>
      <c r="C690" s="31" t="str">
        <f t="shared" ca="1" si="83"/>
        <v/>
      </c>
      <c r="D690" s="32" t="str">
        <f t="shared" ca="1" si="85"/>
        <v/>
      </c>
      <c r="E690" s="44" t="str">
        <f ca="1">IF(COUNTIF($P$2:P1675,A690)=1,VLOOKUP(A690,L:M,2), IF(COUNTIF($P$2:P1675,A690)=0,$C$10,""))</f>
        <v/>
      </c>
      <c r="F690" s="31" t="str">
        <f t="shared" ca="1" si="86"/>
        <v/>
      </c>
      <c r="G690" s="32" t="str">
        <f t="shared" ca="1" si="87"/>
        <v/>
      </c>
      <c r="H690" s="77" t="str">
        <f t="shared" ca="1" si="88"/>
        <v/>
      </c>
      <c r="O690" s="163" t="str">
        <f t="shared" si="82"/>
        <v/>
      </c>
    </row>
    <row r="691" spans="1:15">
      <c r="A691" s="164" t="str">
        <f t="shared" ca="1" si="84"/>
        <v/>
      </c>
      <c r="B691" s="44" t="str">
        <f ca="1">IF(COUNTIF($P$2:P1676,A691)=1,VLOOKUP(A691,J:K,2), IF(COUNTIF($P$2:P1676,A691)=0,$B$10,""))</f>
        <v/>
      </c>
      <c r="C691" s="31" t="str">
        <f t="shared" ca="1" si="83"/>
        <v/>
      </c>
      <c r="D691" s="32" t="str">
        <f t="shared" ca="1" si="85"/>
        <v/>
      </c>
      <c r="E691" s="44" t="str">
        <f ca="1">IF(COUNTIF($P$2:P1676,A691)=1,VLOOKUP(A691,L:M,2), IF(COUNTIF($P$2:P1676,A691)=0,$C$10,""))</f>
        <v/>
      </c>
      <c r="F691" s="31" t="str">
        <f t="shared" ca="1" si="86"/>
        <v/>
      </c>
      <c r="G691" s="32" t="str">
        <f t="shared" ca="1" si="87"/>
        <v/>
      </c>
      <c r="H691" s="77" t="str">
        <f t="shared" ca="1" si="88"/>
        <v/>
      </c>
      <c r="O691" s="163" t="str">
        <f t="shared" si="82"/>
        <v/>
      </c>
    </row>
    <row r="692" spans="1:15">
      <c r="A692" s="164" t="str">
        <f t="shared" ca="1" si="84"/>
        <v/>
      </c>
      <c r="B692" s="44" t="str">
        <f ca="1">IF(COUNTIF($P$2:P1677,A692)=1,VLOOKUP(A692,J:K,2), IF(COUNTIF($P$2:P1677,A692)=0,$B$10,""))</f>
        <v/>
      </c>
      <c r="C692" s="31" t="str">
        <f t="shared" ca="1" si="83"/>
        <v/>
      </c>
      <c r="D692" s="32" t="str">
        <f t="shared" ca="1" si="85"/>
        <v/>
      </c>
      <c r="E692" s="44" t="str">
        <f ca="1">IF(COUNTIF($P$2:P1677,A692)=1,VLOOKUP(A692,L:M,2), IF(COUNTIF($P$2:P1677,A692)=0,$C$10,""))</f>
        <v/>
      </c>
      <c r="F692" s="31" t="str">
        <f t="shared" ca="1" si="86"/>
        <v/>
      </c>
      <c r="G692" s="32" t="str">
        <f t="shared" ca="1" si="87"/>
        <v/>
      </c>
      <c r="H692" s="77" t="str">
        <f t="shared" ca="1" si="88"/>
        <v/>
      </c>
      <c r="O692" s="163" t="str">
        <f t="shared" si="82"/>
        <v/>
      </c>
    </row>
    <row r="693" spans="1:15">
      <c r="A693" s="164" t="str">
        <f t="shared" ca="1" si="84"/>
        <v/>
      </c>
      <c r="B693" s="44" t="str">
        <f ca="1">IF(COUNTIF($P$2:P1678,A693)=1,VLOOKUP(A693,J:K,2), IF(COUNTIF($P$2:P1678,A693)=0,$B$10,""))</f>
        <v/>
      </c>
      <c r="C693" s="31" t="str">
        <f t="shared" ca="1" si="83"/>
        <v/>
      </c>
      <c r="D693" s="32" t="str">
        <f t="shared" ca="1" si="85"/>
        <v/>
      </c>
      <c r="E693" s="44" t="str">
        <f ca="1">IF(COUNTIF($P$2:P1678,A693)=1,VLOOKUP(A693,L:M,2), IF(COUNTIF($P$2:P1678,A693)=0,$C$10,""))</f>
        <v/>
      </c>
      <c r="F693" s="31" t="str">
        <f t="shared" ca="1" si="86"/>
        <v/>
      </c>
      <c r="G693" s="32" t="str">
        <f t="shared" ca="1" si="87"/>
        <v/>
      </c>
      <c r="H693" s="77" t="str">
        <f t="shared" ca="1" si="88"/>
        <v/>
      </c>
      <c r="O693" s="163" t="str">
        <f t="shared" si="82"/>
        <v/>
      </c>
    </row>
    <row r="694" spans="1:15">
      <c r="A694" s="164" t="str">
        <f t="shared" ca="1" si="84"/>
        <v/>
      </c>
      <c r="B694" s="44" t="str">
        <f ca="1">IF(COUNTIF($P$2:P1679,A694)=1,VLOOKUP(A694,J:K,2), IF(COUNTIF($P$2:P1679,A694)=0,$B$10,""))</f>
        <v/>
      </c>
      <c r="C694" s="31" t="str">
        <f t="shared" ca="1" si="83"/>
        <v/>
      </c>
      <c r="D694" s="32" t="str">
        <f t="shared" ca="1" si="85"/>
        <v/>
      </c>
      <c r="E694" s="44" t="str">
        <f ca="1">IF(COUNTIF($P$2:P1679,A694)=1,VLOOKUP(A694,L:M,2), IF(COUNTIF($P$2:P1679,A694)=0,$C$10,""))</f>
        <v/>
      </c>
      <c r="F694" s="31" t="str">
        <f t="shared" ca="1" si="86"/>
        <v/>
      </c>
      <c r="G694" s="32" t="str">
        <f t="shared" ca="1" si="87"/>
        <v/>
      </c>
      <c r="H694" s="77" t="str">
        <f t="shared" ca="1" si="88"/>
        <v/>
      </c>
      <c r="O694" s="163" t="str">
        <f t="shared" si="82"/>
        <v/>
      </c>
    </row>
    <row r="695" spans="1:15">
      <c r="A695" s="164" t="str">
        <f t="shared" ca="1" si="84"/>
        <v/>
      </c>
      <c r="B695" s="44" t="str">
        <f ca="1">IF(COUNTIF($P$2:P1680,A695)=1,VLOOKUP(A695,J:K,2), IF(COUNTIF($P$2:P1680,A695)=0,$B$10,""))</f>
        <v/>
      </c>
      <c r="C695" s="31" t="str">
        <f t="shared" ca="1" si="83"/>
        <v/>
      </c>
      <c r="D695" s="32" t="str">
        <f t="shared" ca="1" si="85"/>
        <v/>
      </c>
      <c r="E695" s="44" t="str">
        <f ca="1">IF(COUNTIF($P$2:P1680,A695)=1,VLOOKUP(A695,L:M,2), IF(COUNTIF($P$2:P1680,A695)=0,$C$10,""))</f>
        <v/>
      </c>
      <c r="F695" s="31" t="str">
        <f t="shared" ca="1" si="86"/>
        <v/>
      </c>
      <c r="G695" s="32" t="str">
        <f t="shared" ca="1" si="87"/>
        <v/>
      </c>
      <c r="H695" s="77" t="str">
        <f t="shared" ca="1" si="88"/>
        <v/>
      </c>
      <c r="O695" s="163" t="str">
        <f t="shared" si="82"/>
        <v/>
      </c>
    </row>
    <row r="696" spans="1:15">
      <c r="A696" s="164" t="str">
        <f t="shared" ca="1" si="84"/>
        <v/>
      </c>
      <c r="B696" s="44" t="str">
        <f ca="1">IF(COUNTIF($P$2:P1681,A696)=1,VLOOKUP(A696,J:K,2), IF(COUNTIF($P$2:P1681,A696)=0,$B$10,""))</f>
        <v/>
      </c>
      <c r="C696" s="31" t="str">
        <f t="shared" ca="1" si="83"/>
        <v/>
      </c>
      <c r="D696" s="32" t="str">
        <f t="shared" ca="1" si="85"/>
        <v/>
      </c>
      <c r="E696" s="44" t="str">
        <f ca="1">IF(COUNTIF($P$2:P1681,A696)=1,VLOOKUP(A696,L:M,2), IF(COUNTIF($P$2:P1681,A696)=0,$C$10,""))</f>
        <v/>
      </c>
      <c r="F696" s="31" t="str">
        <f t="shared" ca="1" si="86"/>
        <v/>
      </c>
      <c r="G696" s="32" t="str">
        <f t="shared" ca="1" si="87"/>
        <v/>
      </c>
      <c r="H696" s="77" t="str">
        <f t="shared" ca="1" si="88"/>
        <v/>
      </c>
      <c r="O696" s="163" t="str">
        <f t="shared" si="82"/>
        <v/>
      </c>
    </row>
    <row r="697" spans="1:15">
      <c r="A697" s="164" t="str">
        <f t="shared" ca="1" si="84"/>
        <v/>
      </c>
      <c r="B697" s="44" t="str">
        <f ca="1">IF(COUNTIF($P$2:P1682,A697)=1,VLOOKUP(A697,J:K,2), IF(COUNTIF($P$2:P1682,A697)=0,$B$10,""))</f>
        <v/>
      </c>
      <c r="C697" s="31" t="str">
        <f t="shared" ca="1" si="83"/>
        <v/>
      </c>
      <c r="D697" s="32" t="str">
        <f t="shared" ca="1" si="85"/>
        <v/>
      </c>
      <c r="E697" s="44" t="str">
        <f ca="1">IF(COUNTIF($P$2:P1682,A697)=1,VLOOKUP(A697,L:M,2), IF(COUNTIF($P$2:P1682,A697)=0,$C$10,""))</f>
        <v/>
      </c>
      <c r="F697" s="31" t="str">
        <f t="shared" ca="1" si="86"/>
        <v/>
      </c>
      <c r="G697" s="32" t="str">
        <f t="shared" ca="1" si="87"/>
        <v/>
      </c>
      <c r="H697" s="77" t="str">
        <f t="shared" ca="1" si="88"/>
        <v/>
      </c>
      <c r="O697" s="163" t="str">
        <f t="shared" si="82"/>
        <v/>
      </c>
    </row>
    <row r="698" spans="1:15">
      <c r="A698" s="164" t="str">
        <f t="shared" ca="1" si="84"/>
        <v/>
      </c>
      <c r="B698" s="44" t="str">
        <f ca="1">IF(COUNTIF($P$2:P1683,A698)=1,VLOOKUP(A698,J:K,2), IF(COUNTIF($P$2:P1683,A698)=0,$B$10,""))</f>
        <v/>
      </c>
      <c r="C698" s="31" t="str">
        <f t="shared" ca="1" si="83"/>
        <v/>
      </c>
      <c r="D698" s="32" t="str">
        <f t="shared" ca="1" si="85"/>
        <v/>
      </c>
      <c r="E698" s="44" t="str">
        <f ca="1">IF(COUNTIF($P$2:P1683,A698)=1,VLOOKUP(A698,L:M,2), IF(COUNTIF($P$2:P1683,A698)=0,$C$10,""))</f>
        <v/>
      </c>
      <c r="F698" s="31" t="str">
        <f t="shared" ca="1" si="86"/>
        <v/>
      </c>
      <c r="G698" s="32" t="str">
        <f t="shared" ca="1" si="87"/>
        <v/>
      </c>
      <c r="H698" s="77" t="str">
        <f t="shared" ca="1" si="88"/>
        <v/>
      </c>
      <c r="O698" s="163" t="str">
        <f t="shared" si="82"/>
        <v/>
      </c>
    </row>
    <row r="699" spans="1:15">
      <c r="A699" s="164" t="str">
        <f t="shared" ca="1" si="84"/>
        <v/>
      </c>
      <c r="B699" s="44" t="str">
        <f ca="1">IF(COUNTIF($P$2:P1684,A699)=1,VLOOKUP(A699,J:K,2), IF(COUNTIF($P$2:P1684,A699)=0,$B$10,""))</f>
        <v/>
      </c>
      <c r="C699" s="31" t="str">
        <f t="shared" ca="1" si="83"/>
        <v/>
      </c>
      <c r="D699" s="32" t="str">
        <f t="shared" ca="1" si="85"/>
        <v/>
      </c>
      <c r="E699" s="44" t="str">
        <f ca="1">IF(COUNTIF($P$2:P1684,A699)=1,VLOOKUP(A699,L:M,2), IF(COUNTIF($P$2:P1684,A699)=0,$C$10,""))</f>
        <v/>
      </c>
      <c r="F699" s="31" t="str">
        <f t="shared" ca="1" si="86"/>
        <v/>
      </c>
      <c r="G699" s="32" t="str">
        <f t="shared" ca="1" si="87"/>
        <v/>
      </c>
      <c r="H699" s="77" t="str">
        <f t="shared" ca="1" si="88"/>
        <v/>
      </c>
      <c r="O699" s="163" t="str">
        <f t="shared" si="82"/>
        <v/>
      </c>
    </row>
    <row r="700" spans="1:15">
      <c r="A700" s="164" t="str">
        <f t="shared" ca="1" si="84"/>
        <v/>
      </c>
      <c r="B700" s="44" t="str">
        <f ca="1">IF(COUNTIF($P$2:P1685,A700)=1,VLOOKUP(A700,J:K,2), IF(COUNTIF($P$2:P1685,A700)=0,$B$10,""))</f>
        <v/>
      </c>
      <c r="C700" s="31" t="str">
        <f t="shared" ca="1" si="83"/>
        <v/>
      </c>
      <c r="D700" s="32" t="str">
        <f t="shared" ca="1" si="85"/>
        <v/>
      </c>
      <c r="E700" s="44" t="str">
        <f ca="1">IF(COUNTIF($P$2:P1685,A700)=1,VLOOKUP(A700,L:M,2), IF(COUNTIF($P$2:P1685,A700)=0,$C$10,""))</f>
        <v/>
      </c>
      <c r="F700" s="31" t="str">
        <f t="shared" ca="1" si="86"/>
        <v/>
      </c>
      <c r="G700" s="32" t="str">
        <f t="shared" ca="1" si="87"/>
        <v/>
      </c>
      <c r="H700" s="77" t="str">
        <f t="shared" ca="1" si="88"/>
        <v/>
      </c>
      <c r="O700" s="163" t="str">
        <f t="shared" si="82"/>
        <v/>
      </c>
    </row>
    <row r="701" spans="1:15">
      <c r="A701" s="164" t="str">
        <f t="shared" ca="1" si="84"/>
        <v/>
      </c>
      <c r="B701" s="44" t="str">
        <f ca="1">IF(COUNTIF($P$2:P1686,A701)=1,VLOOKUP(A701,J:K,2), IF(COUNTIF($P$2:P1686,A701)=0,$B$10,""))</f>
        <v/>
      </c>
      <c r="C701" s="31" t="str">
        <f t="shared" ca="1" si="83"/>
        <v/>
      </c>
      <c r="D701" s="32" t="str">
        <f t="shared" ca="1" si="85"/>
        <v/>
      </c>
      <c r="E701" s="44" t="str">
        <f ca="1">IF(COUNTIF($P$2:P1686,A701)=1,VLOOKUP(A701,L:M,2), IF(COUNTIF($P$2:P1686,A701)=0,$C$10,""))</f>
        <v/>
      </c>
      <c r="F701" s="31" t="str">
        <f t="shared" ca="1" si="86"/>
        <v/>
      </c>
      <c r="G701" s="32" t="str">
        <f t="shared" ca="1" si="87"/>
        <v/>
      </c>
      <c r="H701" s="77" t="str">
        <f t="shared" ca="1" si="88"/>
        <v/>
      </c>
      <c r="O701" s="163" t="str">
        <f t="shared" si="82"/>
        <v/>
      </c>
    </row>
    <row r="702" spans="1:15">
      <c r="A702" s="164" t="str">
        <f t="shared" ca="1" si="84"/>
        <v/>
      </c>
      <c r="B702" s="44" t="str">
        <f ca="1">IF(COUNTIF($P$2:P1687,A702)=1,VLOOKUP(A702,J:K,2), IF(COUNTIF($P$2:P1687,A702)=0,$B$10,""))</f>
        <v/>
      </c>
      <c r="C702" s="31" t="str">
        <f t="shared" ca="1" si="83"/>
        <v/>
      </c>
      <c r="D702" s="32" t="str">
        <f t="shared" ca="1" si="85"/>
        <v/>
      </c>
      <c r="E702" s="44" t="str">
        <f ca="1">IF(COUNTIF($P$2:P1687,A702)=1,VLOOKUP(A702,L:M,2), IF(COUNTIF($P$2:P1687,A702)=0,$C$10,""))</f>
        <v/>
      </c>
      <c r="F702" s="31" t="str">
        <f t="shared" ca="1" si="86"/>
        <v/>
      </c>
      <c r="G702" s="32" t="str">
        <f t="shared" ca="1" si="87"/>
        <v/>
      </c>
      <c r="H702" s="77" t="str">
        <f t="shared" ca="1" si="88"/>
        <v/>
      </c>
      <c r="O702" s="163" t="str">
        <f t="shared" si="82"/>
        <v/>
      </c>
    </row>
    <row r="703" spans="1:15">
      <c r="A703" s="164" t="str">
        <f t="shared" ca="1" si="84"/>
        <v/>
      </c>
      <c r="B703" s="44" t="str">
        <f ca="1">IF(COUNTIF($P$2:P1688,A703)=1,VLOOKUP(A703,J:K,2), IF(COUNTIF($P$2:P1688,A703)=0,$B$10,""))</f>
        <v/>
      </c>
      <c r="C703" s="31" t="str">
        <f t="shared" ca="1" si="83"/>
        <v/>
      </c>
      <c r="D703" s="32" t="str">
        <f t="shared" ca="1" si="85"/>
        <v/>
      </c>
      <c r="E703" s="44" t="str">
        <f ca="1">IF(COUNTIF($P$2:P1688,A703)=1,VLOOKUP(A703,L:M,2), IF(COUNTIF($P$2:P1688,A703)=0,$C$10,""))</f>
        <v/>
      </c>
      <c r="F703" s="31" t="str">
        <f t="shared" ca="1" si="86"/>
        <v/>
      </c>
      <c r="G703" s="32" t="str">
        <f t="shared" ca="1" si="87"/>
        <v/>
      </c>
      <c r="H703" s="77" t="str">
        <f t="shared" ca="1" si="88"/>
        <v/>
      </c>
      <c r="O703" s="163" t="str">
        <f t="shared" si="82"/>
        <v/>
      </c>
    </row>
    <row r="704" spans="1:15">
      <c r="A704" s="164" t="str">
        <f t="shared" ca="1" si="84"/>
        <v/>
      </c>
      <c r="B704" s="44" t="str">
        <f ca="1">IF(COUNTIF($P$2:P1689,A704)=1,VLOOKUP(A704,J:K,2), IF(COUNTIF($P$2:P1689,A704)=0,$B$10,""))</f>
        <v/>
      </c>
      <c r="C704" s="31" t="str">
        <f t="shared" ca="1" si="83"/>
        <v/>
      </c>
      <c r="D704" s="32" t="str">
        <f t="shared" ca="1" si="85"/>
        <v/>
      </c>
      <c r="E704" s="44" t="str">
        <f ca="1">IF(COUNTIF($P$2:P1689,A704)=1,VLOOKUP(A704,L:M,2), IF(COUNTIF($P$2:P1689,A704)=0,$C$10,""))</f>
        <v/>
      </c>
      <c r="F704" s="31" t="str">
        <f t="shared" ca="1" si="86"/>
        <v/>
      </c>
      <c r="G704" s="32" t="str">
        <f t="shared" ca="1" si="87"/>
        <v/>
      </c>
      <c r="H704" s="77" t="str">
        <f t="shared" ca="1" si="88"/>
        <v/>
      </c>
      <c r="O704" s="163" t="str">
        <f t="shared" si="82"/>
        <v/>
      </c>
    </row>
    <row r="705" spans="1:15">
      <c r="A705" s="164" t="str">
        <f t="shared" ca="1" si="84"/>
        <v/>
      </c>
      <c r="B705" s="44" t="str">
        <f ca="1">IF(COUNTIF($P$2:P1690,A705)=1,VLOOKUP(A705,J:K,2), IF(COUNTIF($P$2:P1690,A705)=0,$B$10,""))</f>
        <v/>
      </c>
      <c r="C705" s="31" t="str">
        <f t="shared" ca="1" si="83"/>
        <v/>
      </c>
      <c r="D705" s="32" t="str">
        <f t="shared" ca="1" si="85"/>
        <v/>
      </c>
      <c r="E705" s="44" t="str">
        <f ca="1">IF(COUNTIF($P$2:P1690,A705)=1,VLOOKUP(A705,L:M,2), IF(COUNTIF($P$2:P1690,A705)=0,$C$10,""))</f>
        <v/>
      </c>
      <c r="F705" s="31" t="str">
        <f t="shared" ca="1" si="86"/>
        <v/>
      </c>
      <c r="G705" s="32" t="str">
        <f t="shared" ca="1" si="87"/>
        <v/>
      </c>
      <c r="H705" s="77" t="str">
        <f t="shared" ca="1" si="88"/>
        <v/>
      </c>
      <c r="O705" s="163" t="str">
        <f t="shared" si="82"/>
        <v/>
      </c>
    </row>
    <row r="706" spans="1:15">
      <c r="A706" s="164" t="str">
        <f t="shared" ca="1" si="84"/>
        <v/>
      </c>
      <c r="B706" s="44" t="str">
        <f ca="1">IF(COUNTIF($P$2:P1691,A706)=1,VLOOKUP(A706,J:K,2), IF(COUNTIF($P$2:P1691,A706)=0,$B$10,""))</f>
        <v/>
      </c>
      <c r="C706" s="31" t="str">
        <f t="shared" ca="1" si="83"/>
        <v/>
      </c>
      <c r="D706" s="32" t="str">
        <f t="shared" ca="1" si="85"/>
        <v/>
      </c>
      <c r="E706" s="44" t="str">
        <f ca="1">IF(COUNTIF($P$2:P1691,A706)=1,VLOOKUP(A706,L:M,2), IF(COUNTIF($P$2:P1691,A706)=0,$C$10,""))</f>
        <v/>
      </c>
      <c r="F706" s="31" t="str">
        <f t="shared" ca="1" si="86"/>
        <v/>
      </c>
      <c r="G706" s="32" t="str">
        <f t="shared" ca="1" si="87"/>
        <v/>
      </c>
      <c r="H706" s="77" t="str">
        <f t="shared" ca="1" si="88"/>
        <v/>
      </c>
      <c r="O706" s="163" t="str">
        <f t="shared" si="82"/>
        <v/>
      </c>
    </row>
    <row r="707" spans="1:15">
      <c r="A707" s="164" t="str">
        <f t="shared" ca="1" si="84"/>
        <v/>
      </c>
      <c r="B707" s="44" t="str">
        <f ca="1">IF(COUNTIF($P$2:P1692,A707)=1,VLOOKUP(A707,J:K,2), IF(COUNTIF($P$2:P1692,A707)=0,$B$10,""))</f>
        <v/>
      </c>
      <c r="C707" s="31" t="str">
        <f t="shared" ca="1" si="83"/>
        <v/>
      </c>
      <c r="D707" s="32" t="str">
        <f t="shared" ca="1" si="85"/>
        <v/>
      </c>
      <c r="E707" s="44" t="str">
        <f ca="1">IF(COUNTIF($P$2:P1692,A707)=1,VLOOKUP(A707,L:M,2), IF(COUNTIF($P$2:P1692,A707)=0,$C$10,""))</f>
        <v/>
      </c>
      <c r="F707" s="31" t="str">
        <f t="shared" ca="1" si="86"/>
        <v/>
      </c>
      <c r="G707" s="32" t="str">
        <f t="shared" ca="1" si="87"/>
        <v/>
      </c>
      <c r="H707" s="77" t="str">
        <f t="shared" ca="1" si="88"/>
        <v/>
      </c>
      <c r="O707" s="163" t="str">
        <f t="shared" si="82"/>
        <v/>
      </c>
    </row>
    <row r="708" spans="1:15">
      <c r="A708" s="164" t="str">
        <f t="shared" ca="1" si="84"/>
        <v/>
      </c>
      <c r="B708" s="44" t="str">
        <f ca="1">IF(COUNTIF($P$2:P1693,A708)=1,VLOOKUP(A708,J:K,2), IF(COUNTIF($P$2:P1693,A708)=0,$B$10,""))</f>
        <v/>
      </c>
      <c r="C708" s="31" t="str">
        <f t="shared" ca="1" si="83"/>
        <v/>
      </c>
      <c r="D708" s="32" t="str">
        <f t="shared" ca="1" si="85"/>
        <v/>
      </c>
      <c r="E708" s="44" t="str">
        <f ca="1">IF(COUNTIF($P$2:P1693,A708)=1,VLOOKUP(A708,L:M,2), IF(COUNTIF($P$2:P1693,A708)=0,$C$10,""))</f>
        <v/>
      </c>
      <c r="F708" s="31" t="str">
        <f t="shared" ca="1" si="86"/>
        <v/>
      </c>
      <c r="G708" s="32" t="str">
        <f t="shared" ca="1" si="87"/>
        <v/>
      </c>
      <c r="H708" s="77" t="str">
        <f t="shared" ca="1" si="88"/>
        <v/>
      </c>
      <c r="O708" s="163" t="str">
        <f t="shared" ref="O708:O771" si="89">IF(N708&gt;$A$14,N708,"")</f>
        <v/>
      </c>
    </row>
    <row r="709" spans="1:15">
      <c r="A709" s="164" t="str">
        <f t="shared" ca="1" si="84"/>
        <v/>
      </c>
      <c r="B709" s="44" t="str">
        <f ca="1">IF(COUNTIF($P$2:P1694,A709)=1,VLOOKUP(A709,J:K,2), IF(COUNTIF($P$2:P1694,A709)=0,$B$10,""))</f>
        <v/>
      </c>
      <c r="C709" s="31" t="str">
        <f t="shared" ca="1" si="83"/>
        <v/>
      </c>
      <c r="D709" s="32" t="str">
        <f t="shared" ca="1" si="85"/>
        <v/>
      </c>
      <c r="E709" s="44" t="str">
        <f ca="1">IF(COUNTIF($P$2:P1694,A709)=1,VLOOKUP(A709,L:M,2), IF(COUNTIF($P$2:P1694,A709)=0,$C$10,""))</f>
        <v/>
      </c>
      <c r="F709" s="31" t="str">
        <f t="shared" ca="1" si="86"/>
        <v/>
      </c>
      <c r="G709" s="32" t="str">
        <f t="shared" ca="1" si="87"/>
        <v/>
      </c>
      <c r="H709" s="77" t="str">
        <f t="shared" ca="1" si="88"/>
        <v/>
      </c>
      <c r="O709" s="163" t="str">
        <f t="shared" si="89"/>
        <v/>
      </c>
    </row>
    <row r="710" spans="1:15">
      <c r="A710" s="164" t="str">
        <f t="shared" ca="1" si="84"/>
        <v/>
      </c>
      <c r="B710" s="44" t="str">
        <f ca="1">IF(COUNTIF($P$2:P1695,A710)=1,VLOOKUP(A710,J:K,2), IF(COUNTIF($P$2:P1695,A710)=0,$B$10,""))</f>
        <v/>
      </c>
      <c r="C710" s="31" t="str">
        <f t="shared" ca="1" si="83"/>
        <v/>
      </c>
      <c r="D710" s="32" t="str">
        <f t="shared" ca="1" si="85"/>
        <v/>
      </c>
      <c r="E710" s="44" t="str">
        <f ca="1">IF(COUNTIF($P$2:P1695,A710)=1,VLOOKUP(A710,L:M,2), IF(COUNTIF($P$2:P1695,A710)=0,$C$10,""))</f>
        <v/>
      </c>
      <c r="F710" s="31" t="str">
        <f t="shared" ca="1" si="86"/>
        <v/>
      </c>
      <c r="G710" s="32" t="str">
        <f t="shared" ca="1" si="87"/>
        <v/>
      </c>
      <c r="H710" s="77" t="str">
        <f t="shared" ca="1" si="88"/>
        <v/>
      </c>
      <c r="O710" s="163" t="str">
        <f t="shared" si="89"/>
        <v/>
      </c>
    </row>
    <row r="711" spans="1:15">
      <c r="A711" s="164" t="str">
        <f t="shared" ca="1" si="84"/>
        <v/>
      </c>
      <c r="B711" s="44" t="str">
        <f ca="1">IF(COUNTIF($P$2:P1696,A711)=1,VLOOKUP(A711,J:K,2), IF(COUNTIF($P$2:P1696,A711)=0,$B$10,""))</f>
        <v/>
      </c>
      <c r="C711" s="31" t="str">
        <f t="shared" ca="1" si="83"/>
        <v/>
      </c>
      <c r="D711" s="32" t="str">
        <f t="shared" ca="1" si="85"/>
        <v/>
      </c>
      <c r="E711" s="44" t="str">
        <f ca="1">IF(COUNTIF($P$2:P1696,A711)=1,VLOOKUP(A711,L:M,2), IF(COUNTIF($P$2:P1696,A711)=0,$C$10,""))</f>
        <v/>
      </c>
      <c r="F711" s="31" t="str">
        <f t="shared" ca="1" si="86"/>
        <v/>
      </c>
      <c r="G711" s="32" t="str">
        <f t="shared" ca="1" si="87"/>
        <v/>
      </c>
      <c r="H711" s="77" t="str">
        <f t="shared" ca="1" si="88"/>
        <v/>
      </c>
      <c r="O711" s="163" t="str">
        <f t="shared" si="89"/>
        <v/>
      </c>
    </row>
    <row r="712" spans="1:15">
      <c r="A712" s="164" t="str">
        <f t="shared" ca="1" si="84"/>
        <v/>
      </c>
      <c r="B712" s="44" t="str">
        <f ca="1">IF(COUNTIF($P$2:P1697,A712)=1,VLOOKUP(A712,J:K,2), IF(COUNTIF($P$2:P1697,A712)=0,$B$10,""))</f>
        <v/>
      </c>
      <c r="C712" s="31" t="str">
        <f t="shared" ca="1" si="83"/>
        <v/>
      </c>
      <c r="D712" s="32" t="str">
        <f t="shared" ca="1" si="85"/>
        <v/>
      </c>
      <c r="E712" s="44" t="str">
        <f ca="1">IF(COUNTIF($P$2:P1697,A712)=1,VLOOKUP(A712,L:M,2), IF(COUNTIF($P$2:P1697,A712)=0,$C$10,""))</f>
        <v/>
      </c>
      <c r="F712" s="31" t="str">
        <f t="shared" ca="1" si="86"/>
        <v/>
      </c>
      <c r="G712" s="32" t="str">
        <f t="shared" ca="1" si="87"/>
        <v/>
      </c>
      <c r="H712" s="77" t="str">
        <f t="shared" ca="1" si="88"/>
        <v/>
      </c>
      <c r="O712" s="163" t="str">
        <f t="shared" si="89"/>
        <v/>
      </c>
    </row>
    <row r="713" spans="1:15">
      <c r="A713" s="164" t="str">
        <f t="shared" ca="1" si="84"/>
        <v/>
      </c>
      <c r="B713" s="44" t="str">
        <f ca="1">IF(COUNTIF($P$2:P1698,A713)=1,VLOOKUP(A713,J:K,2), IF(COUNTIF($P$2:P1698,A713)=0,$B$10,""))</f>
        <v/>
      </c>
      <c r="C713" s="31" t="str">
        <f t="shared" ca="1" si="83"/>
        <v/>
      </c>
      <c r="D713" s="32" t="str">
        <f t="shared" ca="1" si="85"/>
        <v/>
      </c>
      <c r="E713" s="44" t="str">
        <f ca="1">IF(COUNTIF($P$2:P1698,A713)=1,VLOOKUP(A713,L:M,2), IF(COUNTIF($P$2:P1698,A713)=0,$C$10,""))</f>
        <v/>
      </c>
      <c r="F713" s="31" t="str">
        <f t="shared" ca="1" si="86"/>
        <v/>
      </c>
      <c r="G713" s="32" t="str">
        <f t="shared" ca="1" si="87"/>
        <v/>
      </c>
      <c r="H713" s="77" t="str">
        <f t="shared" ca="1" si="88"/>
        <v/>
      </c>
      <c r="O713" s="163" t="str">
        <f t="shared" si="89"/>
        <v/>
      </c>
    </row>
    <row r="714" spans="1:15">
      <c r="A714" s="164" t="str">
        <f t="shared" ca="1" si="84"/>
        <v/>
      </c>
      <c r="B714" s="44" t="str">
        <f ca="1">IF(COUNTIF($P$2:P1699,A714)=1,VLOOKUP(A714,J:K,2), IF(COUNTIF($P$2:P1699,A714)=0,$B$10,""))</f>
        <v/>
      </c>
      <c r="C714" s="31" t="str">
        <f t="shared" ca="1" si="83"/>
        <v/>
      </c>
      <c r="D714" s="32" t="str">
        <f t="shared" ca="1" si="85"/>
        <v/>
      </c>
      <c r="E714" s="44" t="str">
        <f ca="1">IF(COUNTIF($P$2:P1699,A714)=1,VLOOKUP(A714,L:M,2), IF(COUNTIF($P$2:P1699,A714)=0,$C$10,""))</f>
        <v/>
      </c>
      <c r="F714" s="31" t="str">
        <f t="shared" ca="1" si="86"/>
        <v/>
      </c>
      <c r="G714" s="32" t="str">
        <f t="shared" ca="1" si="87"/>
        <v/>
      </c>
      <c r="H714" s="77" t="str">
        <f t="shared" ca="1" si="88"/>
        <v/>
      </c>
      <c r="O714" s="163" t="str">
        <f t="shared" si="89"/>
        <v/>
      </c>
    </row>
    <row r="715" spans="1:15">
      <c r="A715" s="164" t="str">
        <f t="shared" ca="1" si="84"/>
        <v/>
      </c>
      <c r="B715" s="44" t="str">
        <f ca="1">IF(COUNTIF($P$2:P1700,A715)=1,VLOOKUP(A715,J:K,2), IF(COUNTIF($P$2:P1700,A715)=0,$B$10,""))</f>
        <v/>
      </c>
      <c r="C715" s="31" t="str">
        <f t="shared" ca="1" si="83"/>
        <v/>
      </c>
      <c r="D715" s="32" t="str">
        <f t="shared" ca="1" si="85"/>
        <v/>
      </c>
      <c r="E715" s="44" t="str">
        <f ca="1">IF(COUNTIF($P$2:P1700,A715)=1,VLOOKUP(A715,L:M,2), IF(COUNTIF($P$2:P1700,A715)=0,$C$10,""))</f>
        <v/>
      </c>
      <c r="F715" s="31" t="str">
        <f t="shared" ca="1" si="86"/>
        <v/>
      </c>
      <c r="G715" s="32" t="str">
        <f t="shared" ca="1" si="87"/>
        <v/>
      </c>
      <c r="H715" s="77" t="str">
        <f t="shared" ca="1" si="88"/>
        <v/>
      </c>
      <c r="O715" s="163" t="str">
        <f t="shared" si="89"/>
        <v/>
      </c>
    </row>
    <row r="716" spans="1:15">
      <c r="A716" s="164" t="str">
        <f t="shared" ca="1" si="84"/>
        <v/>
      </c>
      <c r="B716" s="44" t="str">
        <f ca="1">IF(COUNTIF($P$2:P1701,A716)=1,VLOOKUP(A716,J:K,2), IF(COUNTIF($P$2:P1701,A716)=0,$B$10,""))</f>
        <v/>
      </c>
      <c r="C716" s="31" t="str">
        <f t="shared" ca="1" si="83"/>
        <v/>
      </c>
      <c r="D716" s="32" t="str">
        <f t="shared" ca="1" si="85"/>
        <v/>
      </c>
      <c r="E716" s="44" t="str">
        <f ca="1">IF(COUNTIF($P$2:P1701,A716)=1,VLOOKUP(A716,L:M,2), IF(COUNTIF($P$2:P1701,A716)=0,$C$10,""))</f>
        <v/>
      </c>
      <c r="F716" s="31" t="str">
        <f t="shared" ca="1" si="86"/>
        <v/>
      </c>
      <c r="G716" s="32" t="str">
        <f t="shared" ca="1" si="87"/>
        <v/>
      </c>
      <c r="H716" s="77" t="str">
        <f t="shared" ca="1" si="88"/>
        <v/>
      </c>
      <c r="O716" s="163" t="str">
        <f t="shared" si="89"/>
        <v/>
      </c>
    </row>
    <row r="717" spans="1:15">
      <c r="A717" s="164" t="str">
        <f t="shared" ca="1" si="84"/>
        <v/>
      </c>
      <c r="B717" s="44" t="str">
        <f ca="1">IF(COUNTIF($P$2:P1702,A717)=1,VLOOKUP(A717,J:K,2), IF(COUNTIF($P$2:P1702,A717)=0,$B$10,""))</f>
        <v/>
      </c>
      <c r="C717" s="31" t="str">
        <f t="shared" ca="1" si="83"/>
        <v/>
      </c>
      <c r="D717" s="32" t="str">
        <f t="shared" ca="1" si="85"/>
        <v/>
      </c>
      <c r="E717" s="44" t="str">
        <f ca="1">IF(COUNTIF($P$2:P1702,A717)=1,VLOOKUP(A717,L:M,2), IF(COUNTIF($P$2:P1702,A717)=0,$C$10,""))</f>
        <v/>
      </c>
      <c r="F717" s="31" t="str">
        <f t="shared" ca="1" si="86"/>
        <v/>
      </c>
      <c r="G717" s="32" t="str">
        <f t="shared" ca="1" si="87"/>
        <v/>
      </c>
      <c r="H717" s="77" t="str">
        <f t="shared" ca="1" si="88"/>
        <v/>
      </c>
      <c r="O717" s="163" t="str">
        <f t="shared" si="89"/>
        <v/>
      </c>
    </row>
    <row r="718" spans="1:15">
      <c r="A718" s="164" t="str">
        <f t="shared" ca="1" si="84"/>
        <v/>
      </c>
      <c r="B718" s="44" t="str">
        <f ca="1">IF(COUNTIF($P$2:P1703,A718)=1,VLOOKUP(A718,J:K,2), IF(COUNTIF($P$2:P1703,A718)=0,$B$10,""))</f>
        <v/>
      </c>
      <c r="C718" s="31" t="str">
        <f t="shared" ca="1" si="83"/>
        <v/>
      </c>
      <c r="D718" s="32" t="str">
        <f t="shared" ca="1" si="85"/>
        <v/>
      </c>
      <c r="E718" s="44" t="str">
        <f ca="1">IF(COUNTIF($P$2:P1703,A718)=1,VLOOKUP(A718,L:M,2), IF(COUNTIF($P$2:P1703,A718)=0,$C$10,""))</f>
        <v/>
      </c>
      <c r="F718" s="31" t="str">
        <f t="shared" ca="1" si="86"/>
        <v/>
      </c>
      <c r="G718" s="32" t="str">
        <f t="shared" ca="1" si="87"/>
        <v/>
      </c>
      <c r="H718" s="77" t="str">
        <f t="shared" ca="1" si="88"/>
        <v/>
      </c>
      <c r="O718" s="163" t="str">
        <f t="shared" si="89"/>
        <v/>
      </c>
    </row>
    <row r="719" spans="1:15">
      <c r="A719" s="164" t="str">
        <f t="shared" ca="1" si="84"/>
        <v/>
      </c>
      <c r="B719" s="44" t="str">
        <f ca="1">IF(COUNTIF($P$2:P1704,A719)=1,VLOOKUP(A719,J:K,2), IF(COUNTIF($P$2:P1704,A719)=0,$B$10,""))</f>
        <v/>
      </c>
      <c r="C719" s="31" t="str">
        <f t="shared" ca="1" si="83"/>
        <v/>
      </c>
      <c r="D719" s="32" t="str">
        <f t="shared" ca="1" si="85"/>
        <v/>
      </c>
      <c r="E719" s="44" t="str">
        <f ca="1">IF(COUNTIF($P$2:P1704,A719)=1,VLOOKUP(A719,L:M,2), IF(COUNTIF($P$2:P1704,A719)=0,$C$10,""))</f>
        <v/>
      </c>
      <c r="F719" s="31" t="str">
        <f t="shared" ca="1" si="86"/>
        <v/>
      </c>
      <c r="G719" s="32" t="str">
        <f t="shared" ca="1" si="87"/>
        <v/>
      </c>
      <c r="H719" s="77" t="str">
        <f t="shared" ca="1" si="88"/>
        <v/>
      </c>
      <c r="O719" s="163" t="str">
        <f t="shared" si="89"/>
        <v/>
      </c>
    </row>
    <row r="720" spans="1:15">
      <c r="A720" s="164" t="str">
        <f t="shared" ca="1" si="84"/>
        <v/>
      </c>
      <c r="B720" s="44" t="str">
        <f ca="1">IF(COUNTIF($P$2:P1705,A720)=1,VLOOKUP(A720,J:K,2), IF(COUNTIF($P$2:P1705,A720)=0,$B$10,""))</f>
        <v/>
      </c>
      <c r="C720" s="31" t="str">
        <f t="shared" ref="C720:C783" ca="1" si="90">IF(ISERROR(B720-2),"",(B720-$B$14)/100*$B$5)</f>
        <v/>
      </c>
      <c r="D720" s="32" t="str">
        <f t="shared" ca="1" si="85"/>
        <v/>
      </c>
      <c r="E720" s="44" t="str">
        <f ca="1">IF(COUNTIF($P$2:P1705,A720)=1,VLOOKUP(A720,L:M,2), IF(COUNTIF($P$2:P1705,A720)=0,$C$10,""))</f>
        <v/>
      </c>
      <c r="F720" s="31" t="str">
        <f t="shared" ca="1" si="86"/>
        <v/>
      </c>
      <c r="G720" s="32" t="str">
        <f t="shared" ca="1" si="87"/>
        <v/>
      </c>
      <c r="H720" s="77" t="str">
        <f t="shared" ca="1" si="88"/>
        <v/>
      </c>
      <c r="O720" s="163" t="str">
        <f t="shared" si="89"/>
        <v/>
      </c>
    </row>
    <row r="721" spans="1:15">
      <c r="A721" s="164" t="str">
        <f t="shared" ca="1" si="84"/>
        <v/>
      </c>
      <c r="B721" s="44" t="str">
        <f ca="1">IF(COUNTIF($P$2:P1706,A721)=1,VLOOKUP(A721,J:K,2), IF(COUNTIF($P$2:P1706,A721)=0,$B$10,""))</f>
        <v/>
      </c>
      <c r="C721" s="31" t="str">
        <f t="shared" ca="1" si="90"/>
        <v/>
      </c>
      <c r="D721" s="32" t="str">
        <f t="shared" ca="1" si="85"/>
        <v/>
      </c>
      <c r="E721" s="44" t="str">
        <f ca="1">IF(COUNTIF($P$2:P1706,A721)=1,VLOOKUP(A721,L:M,2), IF(COUNTIF($P$2:P1706,A721)=0,$C$10,""))</f>
        <v/>
      </c>
      <c r="F721" s="31" t="str">
        <f t="shared" ca="1" si="86"/>
        <v/>
      </c>
      <c r="G721" s="32" t="str">
        <f t="shared" ca="1" si="87"/>
        <v/>
      </c>
      <c r="H721" s="77" t="str">
        <f t="shared" ca="1" si="88"/>
        <v/>
      </c>
      <c r="O721" s="163" t="str">
        <f t="shared" si="89"/>
        <v/>
      </c>
    </row>
    <row r="722" spans="1:15">
      <c r="A722" s="164" t="str">
        <f t="shared" ca="1" si="84"/>
        <v/>
      </c>
      <c r="B722" s="44" t="str">
        <f ca="1">IF(COUNTIF($P$2:P1707,A722)=1,VLOOKUP(A722,J:K,2), IF(COUNTIF($P$2:P1707,A722)=0,$B$10,""))</f>
        <v/>
      </c>
      <c r="C722" s="31" t="str">
        <f t="shared" ca="1" si="90"/>
        <v/>
      </c>
      <c r="D722" s="32" t="str">
        <f t="shared" ca="1" si="85"/>
        <v/>
      </c>
      <c r="E722" s="44" t="str">
        <f ca="1">IF(COUNTIF($P$2:P1707,A722)=1,VLOOKUP(A722,L:M,2), IF(COUNTIF($P$2:P1707,A722)=0,$C$10,""))</f>
        <v/>
      </c>
      <c r="F722" s="31" t="str">
        <f t="shared" ca="1" si="86"/>
        <v/>
      </c>
      <c r="G722" s="32" t="str">
        <f t="shared" ca="1" si="87"/>
        <v/>
      </c>
      <c r="H722" s="77" t="str">
        <f t="shared" ca="1" si="88"/>
        <v/>
      </c>
      <c r="O722" s="163" t="str">
        <f t="shared" si="89"/>
        <v/>
      </c>
    </row>
    <row r="723" spans="1:15">
      <c r="A723" s="164" t="str">
        <f t="shared" ca="1" si="84"/>
        <v/>
      </c>
      <c r="B723" s="44" t="str">
        <f ca="1">IF(COUNTIF($P$2:P1708,A723)=1,VLOOKUP(A723,J:K,2), IF(COUNTIF($P$2:P1708,A723)=0,$B$10,""))</f>
        <v/>
      </c>
      <c r="C723" s="31" t="str">
        <f t="shared" ca="1" si="90"/>
        <v/>
      </c>
      <c r="D723" s="32" t="str">
        <f t="shared" ca="1" si="85"/>
        <v/>
      </c>
      <c r="E723" s="44" t="str">
        <f ca="1">IF(COUNTIF($P$2:P1708,A723)=1,VLOOKUP(A723,L:M,2), IF(COUNTIF($P$2:P1708,A723)=0,$C$10,""))</f>
        <v/>
      </c>
      <c r="F723" s="31" t="str">
        <f t="shared" ca="1" si="86"/>
        <v/>
      </c>
      <c r="G723" s="32" t="str">
        <f t="shared" ca="1" si="87"/>
        <v/>
      </c>
      <c r="H723" s="77" t="str">
        <f t="shared" ca="1" si="88"/>
        <v/>
      </c>
      <c r="O723" s="163" t="str">
        <f t="shared" si="89"/>
        <v/>
      </c>
    </row>
    <row r="724" spans="1:15">
      <c r="A724" s="164" t="str">
        <f t="shared" ca="1" si="84"/>
        <v/>
      </c>
      <c r="B724" s="44" t="str">
        <f ca="1">IF(COUNTIF($P$2:P1709,A724)=1,VLOOKUP(A724,J:K,2), IF(COUNTIF($P$2:P1709,A724)=0,$B$10,""))</f>
        <v/>
      </c>
      <c r="C724" s="31" t="str">
        <f t="shared" ca="1" si="90"/>
        <v/>
      </c>
      <c r="D724" s="32" t="str">
        <f t="shared" ca="1" si="85"/>
        <v/>
      </c>
      <c r="E724" s="44" t="str">
        <f ca="1">IF(COUNTIF($P$2:P1709,A724)=1,VLOOKUP(A724,L:M,2), IF(COUNTIF($P$2:P1709,A724)=0,$C$10,""))</f>
        <v/>
      </c>
      <c r="F724" s="31" t="str">
        <f t="shared" ca="1" si="86"/>
        <v/>
      </c>
      <c r="G724" s="32" t="str">
        <f t="shared" ca="1" si="87"/>
        <v/>
      </c>
      <c r="H724" s="77" t="str">
        <f t="shared" ca="1" si="88"/>
        <v/>
      </c>
      <c r="O724" s="163" t="str">
        <f t="shared" si="89"/>
        <v/>
      </c>
    </row>
    <row r="725" spans="1:15">
      <c r="A725" s="164" t="str">
        <f t="shared" ca="1" si="84"/>
        <v/>
      </c>
      <c r="B725" s="44" t="str">
        <f ca="1">IF(COUNTIF($P$2:P1710,A725)=1,VLOOKUP(A725,J:K,2), IF(COUNTIF($P$2:P1710,A725)=0,$B$10,""))</f>
        <v/>
      </c>
      <c r="C725" s="31" t="str">
        <f t="shared" ca="1" si="90"/>
        <v/>
      </c>
      <c r="D725" s="32" t="str">
        <f t="shared" ca="1" si="85"/>
        <v/>
      </c>
      <c r="E725" s="44" t="str">
        <f ca="1">IF(COUNTIF($P$2:P1710,A725)=1,VLOOKUP(A725,L:M,2), IF(COUNTIF($P$2:P1710,A725)=0,$C$10,""))</f>
        <v/>
      </c>
      <c r="F725" s="31" t="str">
        <f t="shared" ca="1" si="86"/>
        <v/>
      </c>
      <c r="G725" s="32" t="str">
        <f t="shared" ca="1" si="87"/>
        <v/>
      </c>
      <c r="H725" s="77" t="str">
        <f t="shared" ca="1" si="88"/>
        <v/>
      </c>
      <c r="O725" s="163" t="str">
        <f t="shared" si="89"/>
        <v/>
      </c>
    </row>
    <row r="726" spans="1:15">
      <c r="A726" s="164" t="str">
        <f t="shared" ca="1" si="84"/>
        <v/>
      </c>
      <c r="B726" s="44" t="str">
        <f ca="1">IF(COUNTIF($P$2:P1711,A726)=1,VLOOKUP(A726,J:K,2), IF(COUNTIF($P$2:P1711,A726)=0,$B$10,""))</f>
        <v/>
      </c>
      <c r="C726" s="31" t="str">
        <f t="shared" ca="1" si="90"/>
        <v/>
      </c>
      <c r="D726" s="32" t="str">
        <f t="shared" ca="1" si="85"/>
        <v/>
      </c>
      <c r="E726" s="44" t="str">
        <f ca="1">IF(COUNTIF($P$2:P1711,A726)=1,VLOOKUP(A726,L:M,2), IF(COUNTIF($P$2:P1711,A726)=0,$C$10,""))</f>
        <v/>
      </c>
      <c r="F726" s="31" t="str">
        <f t="shared" ca="1" si="86"/>
        <v/>
      </c>
      <c r="G726" s="32" t="str">
        <f t="shared" ca="1" si="87"/>
        <v/>
      </c>
      <c r="H726" s="77" t="str">
        <f t="shared" ca="1" si="88"/>
        <v/>
      </c>
      <c r="O726" s="163" t="str">
        <f t="shared" si="89"/>
        <v/>
      </c>
    </row>
    <row r="727" spans="1:15">
      <c r="A727" s="164" t="str">
        <f t="shared" ca="1" si="84"/>
        <v/>
      </c>
      <c r="B727" s="44" t="str">
        <f ca="1">IF(COUNTIF($P$2:P1712,A727)=1,VLOOKUP(A727,J:K,2), IF(COUNTIF($P$2:P1712,A727)=0,$B$10,""))</f>
        <v/>
      </c>
      <c r="C727" s="31" t="str">
        <f t="shared" ca="1" si="90"/>
        <v/>
      </c>
      <c r="D727" s="32" t="str">
        <f t="shared" ca="1" si="85"/>
        <v/>
      </c>
      <c r="E727" s="44" t="str">
        <f ca="1">IF(COUNTIF($P$2:P1712,A727)=1,VLOOKUP(A727,L:M,2), IF(COUNTIF($P$2:P1712,A727)=0,$C$10,""))</f>
        <v/>
      </c>
      <c r="F727" s="31" t="str">
        <f t="shared" ca="1" si="86"/>
        <v/>
      </c>
      <c r="G727" s="32" t="str">
        <f t="shared" ca="1" si="87"/>
        <v/>
      </c>
      <c r="H727" s="77" t="str">
        <f t="shared" ca="1" si="88"/>
        <v/>
      </c>
      <c r="O727" s="163" t="str">
        <f t="shared" si="89"/>
        <v/>
      </c>
    </row>
    <row r="728" spans="1:15">
      <c r="A728" s="164" t="str">
        <f t="shared" ref="A728:A791" ca="1" si="91">IF(AND(ISBLANK(P717), A727 = $P$1),NOW(),IF(ISBLANK(P717),"",P717))</f>
        <v/>
      </c>
      <c r="B728" s="44" t="str">
        <f ca="1">IF(COUNTIF($P$2:P1713,A728)=1,VLOOKUP(A728,J:K,2), IF(COUNTIF($P$2:P1713,A728)=0,$B$10,""))</f>
        <v/>
      </c>
      <c r="C728" s="31" t="str">
        <f t="shared" ca="1" si="90"/>
        <v/>
      </c>
      <c r="D728" s="32" t="str">
        <f t="shared" ref="D728:D791" ca="1" si="92">IF(ISERROR(B728-2),"",ROUNDUP(A728-$A$14,0)/360*$B$6*$B$5-ROUNDUP(A728-$A$14,0)/360*$B$7*$B$5*$B$14/100)</f>
        <v/>
      </c>
      <c r="E728" s="44" t="str">
        <f ca="1">IF(COUNTIF($P$2:P1713,A728)=1,VLOOKUP(A728,L:M,2), IF(COUNTIF($P$2:P1713,A728)=0,$C$10,""))</f>
        <v/>
      </c>
      <c r="F728" s="31" t="str">
        <f t="shared" ref="F728:F791" ca="1" si="93">IF(ISERROR(B728-2),"",(E728-$E$14)/100*$C$5)</f>
        <v/>
      </c>
      <c r="G728" s="32" t="str">
        <f t="shared" ref="G728:G791" ca="1" si="94">IF(ISERROR(B728-2),"",ROUNDUP(A728-$A$14,0)/360*$C$6*$C$5-ROUNDUP(A728-$A$14,0)/360*$C$7*$C$5*$E$14/100)</f>
        <v/>
      </c>
      <c r="H728" s="77" t="str">
        <f t="shared" ref="H728:H791" ca="1" si="95">IF(ISERROR(B728-2),"",(C728+D728)*$B$9-F728-G728)</f>
        <v/>
      </c>
      <c r="O728" s="163" t="str">
        <f t="shared" si="89"/>
        <v/>
      </c>
    </row>
    <row r="729" spans="1:15">
      <c r="A729" s="164" t="str">
        <f t="shared" ca="1" si="91"/>
        <v/>
      </c>
      <c r="B729" s="44" t="str">
        <f ca="1">IF(COUNTIF($P$2:P1714,A729)=1,VLOOKUP(A729,J:K,2), IF(COUNTIF($P$2:P1714,A729)=0,$B$10,""))</f>
        <v/>
      </c>
      <c r="C729" s="31" t="str">
        <f t="shared" ca="1" si="90"/>
        <v/>
      </c>
      <c r="D729" s="32" t="str">
        <f t="shared" ca="1" si="92"/>
        <v/>
      </c>
      <c r="E729" s="44" t="str">
        <f ca="1">IF(COUNTIF($P$2:P1714,A729)=1,VLOOKUP(A729,L:M,2), IF(COUNTIF($P$2:P1714,A729)=0,$C$10,""))</f>
        <v/>
      </c>
      <c r="F729" s="31" t="str">
        <f t="shared" ca="1" si="93"/>
        <v/>
      </c>
      <c r="G729" s="32" t="str">
        <f t="shared" ca="1" si="94"/>
        <v/>
      </c>
      <c r="H729" s="77" t="str">
        <f t="shared" ca="1" si="95"/>
        <v/>
      </c>
      <c r="O729" s="163" t="str">
        <f t="shared" si="89"/>
        <v/>
      </c>
    </row>
    <row r="730" spans="1:15">
      <c r="A730" s="164" t="str">
        <f t="shared" ca="1" si="91"/>
        <v/>
      </c>
      <c r="B730" s="44" t="str">
        <f ca="1">IF(COUNTIF($P$2:P1715,A730)=1,VLOOKUP(A730,J:K,2), IF(COUNTIF($P$2:P1715,A730)=0,$B$10,""))</f>
        <v/>
      </c>
      <c r="C730" s="31" t="str">
        <f t="shared" ca="1" si="90"/>
        <v/>
      </c>
      <c r="D730" s="32" t="str">
        <f t="shared" ca="1" si="92"/>
        <v/>
      </c>
      <c r="E730" s="44" t="str">
        <f ca="1">IF(COUNTIF($P$2:P1715,A730)=1,VLOOKUP(A730,L:M,2), IF(COUNTIF($P$2:P1715,A730)=0,$C$10,""))</f>
        <v/>
      </c>
      <c r="F730" s="31" t="str">
        <f t="shared" ca="1" si="93"/>
        <v/>
      </c>
      <c r="G730" s="32" t="str">
        <f t="shared" ca="1" si="94"/>
        <v/>
      </c>
      <c r="H730" s="77" t="str">
        <f t="shared" ca="1" si="95"/>
        <v/>
      </c>
      <c r="O730" s="163" t="str">
        <f t="shared" si="89"/>
        <v/>
      </c>
    </row>
    <row r="731" spans="1:15">
      <c r="A731" s="164" t="str">
        <f t="shared" ca="1" si="91"/>
        <v/>
      </c>
      <c r="B731" s="44" t="str">
        <f ca="1">IF(COUNTIF($P$2:P1716,A731)=1,VLOOKUP(A731,J:K,2), IF(COUNTIF($P$2:P1716,A731)=0,$B$10,""))</f>
        <v/>
      </c>
      <c r="C731" s="31" t="str">
        <f t="shared" ca="1" si="90"/>
        <v/>
      </c>
      <c r="D731" s="32" t="str">
        <f t="shared" ca="1" si="92"/>
        <v/>
      </c>
      <c r="E731" s="44" t="str">
        <f ca="1">IF(COUNTIF($P$2:P1716,A731)=1,VLOOKUP(A731,L:M,2), IF(COUNTIF($P$2:P1716,A731)=0,$C$10,""))</f>
        <v/>
      </c>
      <c r="F731" s="31" t="str">
        <f t="shared" ca="1" si="93"/>
        <v/>
      </c>
      <c r="G731" s="32" t="str">
        <f t="shared" ca="1" si="94"/>
        <v/>
      </c>
      <c r="H731" s="77" t="str">
        <f t="shared" ca="1" si="95"/>
        <v/>
      </c>
      <c r="O731" s="163" t="str">
        <f t="shared" si="89"/>
        <v/>
      </c>
    </row>
    <row r="732" spans="1:15">
      <c r="A732" s="164" t="str">
        <f t="shared" ca="1" si="91"/>
        <v/>
      </c>
      <c r="B732" s="44" t="str">
        <f ca="1">IF(COUNTIF($P$2:P1717,A732)=1,VLOOKUP(A732,J:K,2), IF(COUNTIF($P$2:P1717,A732)=0,$B$10,""))</f>
        <v/>
      </c>
      <c r="C732" s="31" t="str">
        <f t="shared" ca="1" si="90"/>
        <v/>
      </c>
      <c r="D732" s="32" t="str">
        <f t="shared" ca="1" si="92"/>
        <v/>
      </c>
      <c r="E732" s="44" t="str">
        <f ca="1">IF(COUNTIF($P$2:P1717,A732)=1,VLOOKUP(A732,L:M,2), IF(COUNTIF($P$2:P1717,A732)=0,$C$10,""))</f>
        <v/>
      </c>
      <c r="F732" s="31" t="str">
        <f t="shared" ca="1" si="93"/>
        <v/>
      </c>
      <c r="G732" s="32" t="str">
        <f t="shared" ca="1" si="94"/>
        <v/>
      </c>
      <c r="H732" s="77" t="str">
        <f t="shared" ca="1" si="95"/>
        <v/>
      </c>
      <c r="O732" s="163" t="str">
        <f t="shared" si="89"/>
        <v/>
      </c>
    </row>
    <row r="733" spans="1:15">
      <c r="A733" s="164" t="str">
        <f t="shared" ca="1" si="91"/>
        <v/>
      </c>
      <c r="B733" s="44" t="str">
        <f ca="1">IF(COUNTIF($P$2:P1718,A733)=1,VLOOKUP(A733,J:K,2), IF(COUNTIF($P$2:P1718,A733)=0,$B$10,""))</f>
        <v/>
      </c>
      <c r="C733" s="31" t="str">
        <f t="shared" ca="1" si="90"/>
        <v/>
      </c>
      <c r="D733" s="32" t="str">
        <f t="shared" ca="1" si="92"/>
        <v/>
      </c>
      <c r="E733" s="44" t="str">
        <f ca="1">IF(COUNTIF($P$2:P1718,A733)=1,VLOOKUP(A733,L:M,2), IF(COUNTIF($P$2:P1718,A733)=0,$C$10,""))</f>
        <v/>
      </c>
      <c r="F733" s="31" t="str">
        <f t="shared" ca="1" si="93"/>
        <v/>
      </c>
      <c r="G733" s="32" t="str">
        <f t="shared" ca="1" si="94"/>
        <v/>
      </c>
      <c r="H733" s="77" t="str">
        <f t="shared" ca="1" si="95"/>
        <v/>
      </c>
      <c r="O733" s="163" t="str">
        <f t="shared" si="89"/>
        <v/>
      </c>
    </row>
    <row r="734" spans="1:15">
      <c r="A734" s="164" t="str">
        <f t="shared" ca="1" si="91"/>
        <v/>
      </c>
      <c r="B734" s="44" t="str">
        <f ca="1">IF(COUNTIF($P$2:P1719,A734)=1,VLOOKUP(A734,J:K,2), IF(COUNTIF($P$2:P1719,A734)=0,$B$10,""))</f>
        <v/>
      </c>
      <c r="C734" s="31" t="str">
        <f t="shared" ca="1" si="90"/>
        <v/>
      </c>
      <c r="D734" s="32" t="str">
        <f t="shared" ca="1" si="92"/>
        <v/>
      </c>
      <c r="E734" s="44" t="str">
        <f ca="1">IF(COUNTIF($P$2:P1719,A734)=1,VLOOKUP(A734,L:M,2), IF(COUNTIF($P$2:P1719,A734)=0,$C$10,""))</f>
        <v/>
      </c>
      <c r="F734" s="31" t="str">
        <f t="shared" ca="1" si="93"/>
        <v/>
      </c>
      <c r="G734" s="32" t="str">
        <f t="shared" ca="1" si="94"/>
        <v/>
      </c>
      <c r="H734" s="77" t="str">
        <f t="shared" ca="1" si="95"/>
        <v/>
      </c>
      <c r="O734" s="163" t="str">
        <f t="shared" si="89"/>
        <v/>
      </c>
    </row>
    <row r="735" spans="1:15">
      <c r="A735" s="164" t="str">
        <f t="shared" ca="1" si="91"/>
        <v/>
      </c>
      <c r="B735" s="44" t="str">
        <f ca="1">IF(COUNTIF($P$2:P1720,A735)=1,VLOOKUP(A735,J:K,2), IF(COUNTIF($P$2:P1720,A735)=0,$B$10,""))</f>
        <v/>
      </c>
      <c r="C735" s="31" t="str">
        <f t="shared" ca="1" si="90"/>
        <v/>
      </c>
      <c r="D735" s="32" t="str">
        <f t="shared" ca="1" si="92"/>
        <v/>
      </c>
      <c r="E735" s="44" t="str">
        <f ca="1">IF(COUNTIF($P$2:P1720,A735)=1,VLOOKUP(A735,L:M,2), IF(COUNTIF($P$2:P1720,A735)=0,$C$10,""))</f>
        <v/>
      </c>
      <c r="F735" s="31" t="str">
        <f t="shared" ca="1" si="93"/>
        <v/>
      </c>
      <c r="G735" s="32" t="str">
        <f t="shared" ca="1" si="94"/>
        <v/>
      </c>
      <c r="H735" s="77" t="str">
        <f t="shared" ca="1" si="95"/>
        <v/>
      </c>
      <c r="O735" s="163" t="str">
        <f t="shared" si="89"/>
        <v/>
      </c>
    </row>
    <row r="736" spans="1:15">
      <c r="A736" s="164" t="str">
        <f t="shared" ca="1" si="91"/>
        <v/>
      </c>
      <c r="B736" s="44" t="str">
        <f ca="1">IF(COUNTIF($P$2:P1721,A736)=1,VLOOKUP(A736,J:K,2), IF(COUNTIF($P$2:P1721,A736)=0,$B$10,""))</f>
        <v/>
      </c>
      <c r="C736" s="31" t="str">
        <f t="shared" ca="1" si="90"/>
        <v/>
      </c>
      <c r="D736" s="32" t="str">
        <f t="shared" ca="1" si="92"/>
        <v/>
      </c>
      <c r="E736" s="44" t="str">
        <f ca="1">IF(COUNTIF($P$2:P1721,A736)=1,VLOOKUP(A736,L:M,2), IF(COUNTIF($P$2:P1721,A736)=0,$C$10,""))</f>
        <v/>
      </c>
      <c r="F736" s="31" t="str">
        <f t="shared" ca="1" si="93"/>
        <v/>
      </c>
      <c r="G736" s="32" t="str">
        <f t="shared" ca="1" si="94"/>
        <v/>
      </c>
      <c r="H736" s="77" t="str">
        <f t="shared" ca="1" si="95"/>
        <v/>
      </c>
      <c r="O736" s="163" t="str">
        <f t="shared" si="89"/>
        <v/>
      </c>
    </row>
    <row r="737" spans="1:15">
      <c r="A737" s="164" t="str">
        <f t="shared" ca="1" si="91"/>
        <v/>
      </c>
      <c r="B737" s="44" t="str">
        <f ca="1">IF(COUNTIF($P$2:P1722,A737)=1,VLOOKUP(A737,J:K,2), IF(COUNTIF($P$2:P1722,A737)=0,$B$10,""))</f>
        <v/>
      </c>
      <c r="C737" s="31" t="str">
        <f t="shared" ca="1" si="90"/>
        <v/>
      </c>
      <c r="D737" s="32" t="str">
        <f t="shared" ca="1" si="92"/>
        <v/>
      </c>
      <c r="E737" s="44" t="str">
        <f ca="1">IF(COUNTIF($P$2:P1722,A737)=1,VLOOKUP(A737,L:M,2), IF(COUNTIF($P$2:P1722,A737)=0,$C$10,""))</f>
        <v/>
      </c>
      <c r="F737" s="31" t="str">
        <f t="shared" ca="1" si="93"/>
        <v/>
      </c>
      <c r="G737" s="32" t="str">
        <f t="shared" ca="1" si="94"/>
        <v/>
      </c>
      <c r="H737" s="77" t="str">
        <f t="shared" ca="1" si="95"/>
        <v/>
      </c>
      <c r="O737" s="163" t="str">
        <f t="shared" si="89"/>
        <v/>
      </c>
    </row>
    <row r="738" spans="1:15">
      <c r="A738" s="164" t="str">
        <f t="shared" ca="1" si="91"/>
        <v/>
      </c>
      <c r="B738" s="44" t="str">
        <f ca="1">IF(COUNTIF($P$2:P1723,A738)=1,VLOOKUP(A738,J:K,2), IF(COUNTIF($P$2:P1723,A738)=0,$B$10,""))</f>
        <v/>
      </c>
      <c r="C738" s="31" t="str">
        <f t="shared" ca="1" si="90"/>
        <v/>
      </c>
      <c r="D738" s="32" t="str">
        <f t="shared" ca="1" si="92"/>
        <v/>
      </c>
      <c r="E738" s="44" t="str">
        <f ca="1">IF(COUNTIF($P$2:P1723,A738)=1,VLOOKUP(A738,L:M,2), IF(COUNTIF($P$2:P1723,A738)=0,$C$10,""))</f>
        <v/>
      </c>
      <c r="F738" s="31" t="str">
        <f t="shared" ca="1" si="93"/>
        <v/>
      </c>
      <c r="G738" s="32" t="str">
        <f t="shared" ca="1" si="94"/>
        <v/>
      </c>
      <c r="H738" s="77" t="str">
        <f t="shared" ca="1" si="95"/>
        <v/>
      </c>
      <c r="O738" s="163" t="str">
        <f t="shared" si="89"/>
        <v/>
      </c>
    </row>
    <row r="739" spans="1:15">
      <c r="A739" s="164" t="str">
        <f t="shared" ca="1" si="91"/>
        <v/>
      </c>
      <c r="B739" s="44" t="str">
        <f ca="1">IF(COUNTIF($P$2:P1724,A739)=1,VLOOKUP(A739,J:K,2), IF(COUNTIF($P$2:P1724,A739)=0,$B$10,""))</f>
        <v/>
      </c>
      <c r="C739" s="31" t="str">
        <f t="shared" ca="1" si="90"/>
        <v/>
      </c>
      <c r="D739" s="32" t="str">
        <f t="shared" ca="1" si="92"/>
        <v/>
      </c>
      <c r="E739" s="44" t="str">
        <f ca="1">IF(COUNTIF($P$2:P1724,A739)=1,VLOOKUP(A739,L:M,2), IF(COUNTIF($P$2:P1724,A739)=0,$C$10,""))</f>
        <v/>
      </c>
      <c r="F739" s="31" t="str">
        <f t="shared" ca="1" si="93"/>
        <v/>
      </c>
      <c r="G739" s="32" t="str">
        <f t="shared" ca="1" si="94"/>
        <v/>
      </c>
      <c r="H739" s="77" t="str">
        <f t="shared" ca="1" si="95"/>
        <v/>
      </c>
      <c r="O739" s="163" t="str">
        <f t="shared" si="89"/>
        <v/>
      </c>
    </row>
    <row r="740" spans="1:15">
      <c r="A740" s="164" t="str">
        <f t="shared" ca="1" si="91"/>
        <v/>
      </c>
      <c r="B740" s="44" t="str">
        <f ca="1">IF(COUNTIF($P$2:P1725,A740)=1,VLOOKUP(A740,J:K,2), IF(COUNTIF($P$2:P1725,A740)=0,$B$10,""))</f>
        <v/>
      </c>
      <c r="C740" s="31" t="str">
        <f t="shared" ca="1" si="90"/>
        <v/>
      </c>
      <c r="D740" s="32" t="str">
        <f t="shared" ca="1" si="92"/>
        <v/>
      </c>
      <c r="E740" s="44" t="str">
        <f ca="1">IF(COUNTIF($P$2:P1725,A740)=1,VLOOKUP(A740,L:M,2), IF(COUNTIF($P$2:P1725,A740)=0,$C$10,""))</f>
        <v/>
      </c>
      <c r="F740" s="31" t="str">
        <f t="shared" ca="1" si="93"/>
        <v/>
      </c>
      <c r="G740" s="32" t="str">
        <f t="shared" ca="1" si="94"/>
        <v/>
      </c>
      <c r="H740" s="77" t="str">
        <f t="shared" ca="1" si="95"/>
        <v/>
      </c>
      <c r="O740" s="163" t="str">
        <f t="shared" si="89"/>
        <v/>
      </c>
    </row>
    <row r="741" spans="1:15">
      <c r="A741" s="164" t="str">
        <f t="shared" ca="1" si="91"/>
        <v/>
      </c>
      <c r="B741" s="44" t="str">
        <f ca="1">IF(COUNTIF($P$2:P1726,A741)=1,VLOOKUP(A741,J:K,2), IF(COUNTIF($P$2:P1726,A741)=0,$B$10,""))</f>
        <v/>
      </c>
      <c r="C741" s="31" t="str">
        <f t="shared" ca="1" si="90"/>
        <v/>
      </c>
      <c r="D741" s="32" t="str">
        <f t="shared" ca="1" si="92"/>
        <v/>
      </c>
      <c r="E741" s="44" t="str">
        <f ca="1">IF(COUNTIF($P$2:P1726,A741)=1,VLOOKUP(A741,L:M,2), IF(COUNTIF($P$2:P1726,A741)=0,$C$10,""))</f>
        <v/>
      </c>
      <c r="F741" s="31" t="str">
        <f t="shared" ca="1" si="93"/>
        <v/>
      </c>
      <c r="G741" s="32" t="str">
        <f t="shared" ca="1" si="94"/>
        <v/>
      </c>
      <c r="H741" s="77" t="str">
        <f t="shared" ca="1" si="95"/>
        <v/>
      </c>
      <c r="O741" s="163" t="str">
        <f t="shared" si="89"/>
        <v/>
      </c>
    </row>
    <row r="742" spans="1:15">
      <c r="A742" s="164" t="str">
        <f t="shared" ca="1" si="91"/>
        <v/>
      </c>
      <c r="B742" s="44" t="str">
        <f ca="1">IF(COUNTIF($P$2:P1727,A742)=1,VLOOKUP(A742,J:K,2), IF(COUNTIF($P$2:P1727,A742)=0,$B$10,""))</f>
        <v/>
      </c>
      <c r="C742" s="31" t="str">
        <f t="shared" ca="1" si="90"/>
        <v/>
      </c>
      <c r="D742" s="32" t="str">
        <f t="shared" ca="1" si="92"/>
        <v/>
      </c>
      <c r="E742" s="44" t="str">
        <f ca="1">IF(COUNTIF($P$2:P1727,A742)=1,VLOOKUP(A742,L:M,2), IF(COUNTIF($P$2:P1727,A742)=0,$C$10,""))</f>
        <v/>
      </c>
      <c r="F742" s="31" t="str">
        <f t="shared" ca="1" si="93"/>
        <v/>
      </c>
      <c r="G742" s="32" t="str">
        <f t="shared" ca="1" si="94"/>
        <v/>
      </c>
      <c r="H742" s="77" t="str">
        <f t="shared" ca="1" si="95"/>
        <v/>
      </c>
      <c r="O742" s="163" t="str">
        <f t="shared" si="89"/>
        <v/>
      </c>
    </row>
    <row r="743" spans="1:15">
      <c r="A743" s="164" t="str">
        <f t="shared" ca="1" si="91"/>
        <v/>
      </c>
      <c r="B743" s="44" t="str">
        <f ca="1">IF(COUNTIF($P$2:P1728,A743)=1,VLOOKUP(A743,J:K,2), IF(COUNTIF($P$2:P1728,A743)=0,$B$10,""))</f>
        <v/>
      </c>
      <c r="C743" s="31" t="str">
        <f t="shared" ca="1" si="90"/>
        <v/>
      </c>
      <c r="D743" s="32" t="str">
        <f t="shared" ca="1" si="92"/>
        <v/>
      </c>
      <c r="E743" s="44" t="str">
        <f ca="1">IF(COUNTIF($P$2:P1728,A743)=1,VLOOKUP(A743,L:M,2), IF(COUNTIF($P$2:P1728,A743)=0,$C$10,""))</f>
        <v/>
      </c>
      <c r="F743" s="31" t="str">
        <f t="shared" ca="1" si="93"/>
        <v/>
      </c>
      <c r="G743" s="32" t="str">
        <f t="shared" ca="1" si="94"/>
        <v/>
      </c>
      <c r="H743" s="77" t="str">
        <f t="shared" ca="1" si="95"/>
        <v/>
      </c>
      <c r="O743" s="163" t="str">
        <f t="shared" si="89"/>
        <v/>
      </c>
    </row>
    <row r="744" spans="1:15">
      <c r="A744" s="164" t="str">
        <f t="shared" ca="1" si="91"/>
        <v/>
      </c>
      <c r="B744" s="44" t="str">
        <f ca="1">IF(COUNTIF($P$2:P1729,A744)=1,VLOOKUP(A744,J:K,2), IF(COUNTIF($P$2:P1729,A744)=0,$B$10,""))</f>
        <v/>
      </c>
      <c r="C744" s="31" t="str">
        <f t="shared" ca="1" si="90"/>
        <v/>
      </c>
      <c r="D744" s="32" t="str">
        <f t="shared" ca="1" si="92"/>
        <v/>
      </c>
      <c r="E744" s="44" t="str">
        <f ca="1">IF(COUNTIF($P$2:P1729,A744)=1,VLOOKUP(A744,L:M,2), IF(COUNTIF($P$2:P1729,A744)=0,$C$10,""))</f>
        <v/>
      </c>
      <c r="F744" s="31" t="str">
        <f t="shared" ca="1" si="93"/>
        <v/>
      </c>
      <c r="G744" s="32" t="str">
        <f t="shared" ca="1" si="94"/>
        <v/>
      </c>
      <c r="H744" s="77" t="str">
        <f t="shared" ca="1" si="95"/>
        <v/>
      </c>
      <c r="O744" s="163" t="str">
        <f t="shared" si="89"/>
        <v/>
      </c>
    </row>
    <row r="745" spans="1:15">
      <c r="A745" s="164" t="str">
        <f t="shared" ca="1" si="91"/>
        <v/>
      </c>
      <c r="B745" s="44" t="str">
        <f ca="1">IF(COUNTIF($P$2:P1730,A745)=1,VLOOKUP(A745,J:K,2), IF(COUNTIF($P$2:P1730,A745)=0,$B$10,""))</f>
        <v/>
      </c>
      <c r="C745" s="31" t="str">
        <f t="shared" ca="1" si="90"/>
        <v/>
      </c>
      <c r="D745" s="32" t="str">
        <f t="shared" ca="1" si="92"/>
        <v/>
      </c>
      <c r="E745" s="44" t="str">
        <f ca="1">IF(COUNTIF($P$2:P1730,A745)=1,VLOOKUP(A745,L:M,2), IF(COUNTIF($P$2:P1730,A745)=0,$C$10,""))</f>
        <v/>
      </c>
      <c r="F745" s="31" t="str">
        <f t="shared" ca="1" si="93"/>
        <v/>
      </c>
      <c r="G745" s="32" t="str">
        <f t="shared" ca="1" si="94"/>
        <v/>
      </c>
      <c r="H745" s="77" t="str">
        <f t="shared" ca="1" si="95"/>
        <v/>
      </c>
      <c r="O745" s="163" t="str">
        <f t="shared" si="89"/>
        <v/>
      </c>
    </row>
    <row r="746" spans="1:15">
      <c r="A746" s="164" t="str">
        <f t="shared" ca="1" si="91"/>
        <v/>
      </c>
      <c r="B746" s="44" t="str">
        <f ca="1">IF(COUNTIF($P$2:P1731,A746)=1,VLOOKUP(A746,J:K,2), IF(COUNTIF($P$2:P1731,A746)=0,$B$10,""))</f>
        <v/>
      </c>
      <c r="C746" s="31" t="str">
        <f t="shared" ca="1" si="90"/>
        <v/>
      </c>
      <c r="D746" s="32" t="str">
        <f t="shared" ca="1" si="92"/>
        <v/>
      </c>
      <c r="E746" s="44" t="str">
        <f ca="1">IF(COUNTIF($P$2:P1731,A746)=1,VLOOKUP(A746,L:M,2), IF(COUNTIF($P$2:P1731,A746)=0,$C$10,""))</f>
        <v/>
      </c>
      <c r="F746" s="31" t="str">
        <f t="shared" ca="1" si="93"/>
        <v/>
      </c>
      <c r="G746" s="32" t="str">
        <f t="shared" ca="1" si="94"/>
        <v/>
      </c>
      <c r="H746" s="77" t="str">
        <f t="shared" ca="1" si="95"/>
        <v/>
      </c>
      <c r="O746" s="163" t="str">
        <f t="shared" si="89"/>
        <v/>
      </c>
    </row>
    <row r="747" spans="1:15">
      <c r="A747" s="164" t="str">
        <f t="shared" ca="1" si="91"/>
        <v/>
      </c>
      <c r="B747" s="44" t="str">
        <f ca="1">IF(COUNTIF($P$2:P1732,A747)=1,VLOOKUP(A747,J:K,2), IF(COUNTIF($P$2:P1732,A747)=0,$B$10,""))</f>
        <v/>
      </c>
      <c r="C747" s="31" t="str">
        <f t="shared" ca="1" si="90"/>
        <v/>
      </c>
      <c r="D747" s="32" t="str">
        <f t="shared" ca="1" si="92"/>
        <v/>
      </c>
      <c r="E747" s="44" t="str">
        <f ca="1">IF(COUNTIF($P$2:P1732,A747)=1,VLOOKUP(A747,L:M,2), IF(COUNTIF($P$2:P1732,A747)=0,$C$10,""))</f>
        <v/>
      </c>
      <c r="F747" s="31" t="str">
        <f t="shared" ca="1" si="93"/>
        <v/>
      </c>
      <c r="G747" s="32" t="str">
        <f t="shared" ca="1" si="94"/>
        <v/>
      </c>
      <c r="H747" s="77" t="str">
        <f t="shared" ca="1" si="95"/>
        <v/>
      </c>
      <c r="O747" s="163" t="str">
        <f t="shared" si="89"/>
        <v/>
      </c>
    </row>
    <row r="748" spans="1:15">
      <c r="A748" s="164" t="str">
        <f t="shared" ca="1" si="91"/>
        <v/>
      </c>
      <c r="B748" s="44" t="str">
        <f ca="1">IF(COUNTIF($P$2:P1733,A748)=1,VLOOKUP(A748,J:K,2), IF(COUNTIF($P$2:P1733,A748)=0,$B$10,""))</f>
        <v/>
      </c>
      <c r="C748" s="31" t="str">
        <f t="shared" ca="1" si="90"/>
        <v/>
      </c>
      <c r="D748" s="32" t="str">
        <f t="shared" ca="1" si="92"/>
        <v/>
      </c>
      <c r="E748" s="44" t="str">
        <f ca="1">IF(COUNTIF($P$2:P1733,A748)=1,VLOOKUP(A748,L:M,2), IF(COUNTIF($P$2:P1733,A748)=0,$C$10,""))</f>
        <v/>
      </c>
      <c r="F748" s="31" t="str">
        <f t="shared" ca="1" si="93"/>
        <v/>
      </c>
      <c r="G748" s="32" t="str">
        <f t="shared" ca="1" si="94"/>
        <v/>
      </c>
      <c r="H748" s="77" t="str">
        <f t="shared" ca="1" si="95"/>
        <v/>
      </c>
      <c r="O748" s="163" t="str">
        <f t="shared" si="89"/>
        <v/>
      </c>
    </row>
    <row r="749" spans="1:15">
      <c r="A749" s="164" t="str">
        <f t="shared" ca="1" si="91"/>
        <v/>
      </c>
      <c r="B749" s="44" t="str">
        <f ca="1">IF(COUNTIF($P$2:P1734,A749)=1,VLOOKUP(A749,J:K,2), IF(COUNTIF($P$2:P1734,A749)=0,$B$10,""))</f>
        <v/>
      </c>
      <c r="C749" s="31" t="str">
        <f t="shared" ca="1" si="90"/>
        <v/>
      </c>
      <c r="D749" s="32" t="str">
        <f t="shared" ca="1" si="92"/>
        <v/>
      </c>
      <c r="E749" s="44" t="str">
        <f ca="1">IF(COUNTIF($P$2:P1734,A749)=1,VLOOKUP(A749,L:M,2), IF(COUNTIF($P$2:P1734,A749)=0,$C$10,""))</f>
        <v/>
      </c>
      <c r="F749" s="31" t="str">
        <f t="shared" ca="1" si="93"/>
        <v/>
      </c>
      <c r="G749" s="32" t="str">
        <f t="shared" ca="1" si="94"/>
        <v/>
      </c>
      <c r="H749" s="77" t="str">
        <f t="shared" ca="1" si="95"/>
        <v/>
      </c>
      <c r="O749" s="163" t="str">
        <f t="shared" si="89"/>
        <v/>
      </c>
    </row>
    <row r="750" spans="1:15">
      <c r="A750" s="164" t="str">
        <f t="shared" ca="1" si="91"/>
        <v/>
      </c>
      <c r="B750" s="44" t="str">
        <f ca="1">IF(COUNTIF($P$2:P1735,A750)=1,VLOOKUP(A750,J:K,2), IF(COUNTIF($P$2:P1735,A750)=0,$B$10,""))</f>
        <v/>
      </c>
      <c r="C750" s="31" t="str">
        <f t="shared" ca="1" si="90"/>
        <v/>
      </c>
      <c r="D750" s="32" t="str">
        <f t="shared" ca="1" si="92"/>
        <v/>
      </c>
      <c r="E750" s="44" t="str">
        <f ca="1">IF(COUNTIF($P$2:P1735,A750)=1,VLOOKUP(A750,L:M,2), IF(COUNTIF($P$2:P1735,A750)=0,$C$10,""))</f>
        <v/>
      </c>
      <c r="F750" s="31" t="str">
        <f t="shared" ca="1" si="93"/>
        <v/>
      </c>
      <c r="G750" s="32" t="str">
        <f t="shared" ca="1" si="94"/>
        <v/>
      </c>
      <c r="H750" s="77" t="str">
        <f t="shared" ca="1" si="95"/>
        <v/>
      </c>
      <c r="O750" s="163" t="str">
        <f t="shared" si="89"/>
        <v/>
      </c>
    </row>
    <row r="751" spans="1:15">
      <c r="A751" s="164" t="str">
        <f t="shared" ca="1" si="91"/>
        <v/>
      </c>
      <c r="B751" s="44" t="str">
        <f ca="1">IF(COUNTIF($P$2:P1736,A751)=1,VLOOKUP(A751,J:K,2), IF(COUNTIF($P$2:P1736,A751)=0,$B$10,""))</f>
        <v/>
      </c>
      <c r="C751" s="31" t="str">
        <f t="shared" ca="1" si="90"/>
        <v/>
      </c>
      <c r="D751" s="32" t="str">
        <f t="shared" ca="1" si="92"/>
        <v/>
      </c>
      <c r="E751" s="44" t="str">
        <f ca="1">IF(COUNTIF($P$2:P1736,A751)=1,VLOOKUP(A751,L:M,2), IF(COUNTIF($P$2:P1736,A751)=0,$C$10,""))</f>
        <v/>
      </c>
      <c r="F751" s="31" t="str">
        <f t="shared" ca="1" si="93"/>
        <v/>
      </c>
      <c r="G751" s="32" t="str">
        <f t="shared" ca="1" si="94"/>
        <v/>
      </c>
      <c r="H751" s="77" t="str">
        <f t="shared" ca="1" si="95"/>
        <v/>
      </c>
      <c r="O751" s="163" t="str">
        <f t="shared" si="89"/>
        <v/>
      </c>
    </row>
    <row r="752" spans="1:15">
      <c r="A752" s="164" t="str">
        <f t="shared" ca="1" si="91"/>
        <v/>
      </c>
      <c r="B752" s="44" t="str">
        <f ca="1">IF(COUNTIF($P$2:P1737,A752)=1,VLOOKUP(A752,J:K,2), IF(COUNTIF($P$2:P1737,A752)=0,$B$10,""))</f>
        <v/>
      </c>
      <c r="C752" s="31" t="str">
        <f t="shared" ca="1" si="90"/>
        <v/>
      </c>
      <c r="D752" s="32" t="str">
        <f t="shared" ca="1" si="92"/>
        <v/>
      </c>
      <c r="E752" s="44" t="str">
        <f ca="1">IF(COUNTIF($P$2:P1737,A752)=1,VLOOKUP(A752,L:M,2), IF(COUNTIF($P$2:P1737,A752)=0,$C$10,""))</f>
        <v/>
      </c>
      <c r="F752" s="31" t="str">
        <f t="shared" ca="1" si="93"/>
        <v/>
      </c>
      <c r="G752" s="32" t="str">
        <f t="shared" ca="1" si="94"/>
        <v/>
      </c>
      <c r="H752" s="77" t="str">
        <f t="shared" ca="1" si="95"/>
        <v/>
      </c>
      <c r="O752" s="163" t="str">
        <f t="shared" si="89"/>
        <v/>
      </c>
    </row>
    <row r="753" spans="1:15">
      <c r="A753" s="164" t="str">
        <f t="shared" ca="1" si="91"/>
        <v/>
      </c>
      <c r="B753" s="44" t="str">
        <f ca="1">IF(COUNTIF($P$2:P1738,A753)=1,VLOOKUP(A753,J:K,2), IF(COUNTIF($P$2:P1738,A753)=0,$B$10,""))</f>
        <v/>
      </c>
      <c r="C753" s="31" t="str">
        <f t="shared" ca="1" si="90"/>
        <v/>
      </c>
      <c r="D753" s="32" t="str">
        <f t="shared" ca="1" si="92"/>
        <v/>
      </c>
      <c r="E753" s="44" t="str">
        <f ca="1">IF(COUNTIF($P$2:P1738,A753)=1,VLOOKUP(A753,L:M,2), IF(COUNTIF($P$2:P1738,A753)=0,$C$10,""))</f>
        <v/>
      </c>
      <c r="F753" s="31" t="str">
        <f t="shared" ca="1" si="93"/>
        <v/>
      </c>
      <c r="G753" s="32" t="str">
        <f t="shared" ca="1" si="94"/>
        <v/>
      </c>
      <c r="H753" s="77" t="str">
        <f t="shared" ca="1" si="95"/>
        <v/>
      </c>
      <c r="O753" s="163" t="str">
        <f t="shared" si="89"/>
        <v/>
      </c>
    </row>
    <row r="754" spans="1:15">
      <c r="A754" s="164" t="str">
        <f t="shared" ca="1" si="91"/>
        <v/>
      </c>
      <c r="B754" s="44" t="str">
        <f ca="1">IF(COUNTIF($P$2:P1739,A754)=1,VLOOKUP(A754,J:K,2), IF(COUNTIF($P$2:P1739,A754)=0,$B$10,""))</f>
        <v/>
      </c>
      <c r="C754" s="31" t="str">
        <f t="shared" ca="1" si="90"/>
        <v/>
      </c>
      <c r="D754" s="32" t="str">
        <f t="shared" ca="1" si="92"/>
        <v/>
      </c>
      <c r="E754" s="44" t="str">
        <f ca="1">IF(COUNTIF($P$2:P1739,A754)=1,VLOOKUP(A754,L:M,2), IF(COUNTIF($P$2:P1739,A754)=0,$C$10,""))</f>
        <v/>
      </c>
      <c r="F754" s="31" t="str">
        <f t="shared" ca="1" si="93"/>
        <v/>
      </c>
      <c r="G754" s="32" t="str">
        <f t="shared" ca="1" si="94"/>
        <v/>
      </c>
      <c r="H754" s="77" t="str">
        <f t="shared" ca="1" si="95"/>
        <v/>
      </c>
      <c r="O754" s="163" t="str">
        <f t="shared" si="89"/>
        <v/>
      </c>
    </row>
    <row r="755" spans="1:15">
      <c r="A755" s="164" t="str">
        <f t="shared" ca="1" si="91"/>
        <v/>
      </c>
      <c r="B755" s="44" t="str">
        <f ca="1">IF(COUNTIF($P$2:P1740,A755)=1,VLOOKUP(A755,J:K,2), IF(COUNTIF($P$2:P1740,A755)=0,$B$10,""))</f>
        <v/>
      </c>
      <c r="C755" s="31" t="str">
        <f t="shared" ca="1" si="90"/>
        <v/>
      </c>
      <c r="D755" s="32" t="str">
        <f t="shared" ca="1" si="92"/>
        <v/>
      </c>
      <c r="E755" s="44" t="str">
        <f ca="1">IF(COUNTIF($P$2:P1740,A755)=1,VLOOKUP(A755,L:M,2), IF(COUNTIF($P$2:P1740,A755)=0,$C$10,""))</f>
        <v/>
      </c>
      <c r="F755" s="31" t="str">
        <f t="shared" ca="1" si="93"/>
        <v/>
      </c>
      <c r="G755" s="32" t="str">
        <f t="shared" ca="1" si="94"/>
        <v/>
      </c>
      <c r="H755" s="77" t="str">
        <f t="shared" ca="1" si="95"/>
        <v/>
      </c>
      <c r="O755" s="163" t="str">
        <f t="shared" si="89"/>
        <v/>
      </c>
    </row>
    <row r="756" spans="1:15">
      <c r="A756" s="164" t="str">
        <f t="shared" ca="1" si="91"/>
        <v/>
      </c>
      <c r="B756" s="44" t="str">
        <f ca="1">IF(COUNTIF($P$2:P1741,A756)=1,VLOOKUP(A756,J:K,2), IF(COUNTIF($P$2:P1741,A756)=0,$B$10,""))</f>
        <v/>
      </c>
      <c r="C756" s="31" t="str">
        <f t="shared" ca="1" si="90"/>
        <v/>
      </c>
      <c r="D756" s="32" t="str">
        <f t="shared" ca="1" si="92"/>
        <v/>
      </c>
      <c r="E756" s="44" t="str">
        <f ca="1">IF(COUNTIF($P$2:P1741,A756)=1,VLOOKUP(A756,L:M,2), IF(COUNTIF($P$2:P1741,A756)=0,$C$10,""))</f>
        <v/>
      </c>
      <c r="F756" s="31" t="str">
        <f t="shared" ca="1" si="93"/>
        <v/>
      </c>
      <c r="G756" s="32" t="str">
        <f t="shared" ca="1" si="94"/>
        <v/>
      </c>
      <c r="H756" s="77" t="str">
        <f t="shared" ca="1" si="95"/>
        <v/>
      </c>
      <c r="O756" s="163" t="str">
        <f t="shared" si="89"/>
        <v/>
      </c>
    </row>
    <row r="757" spans="1:15">
      <c r="A757" s="164" t="str">
        <f t="shared" ca="1" si="91"/>
        <v/>
      </c>
      <c r="B757" s="44" t="str">
        <f ca="1">IF(COUNTIF($P$2:P1742,A757)=1,VLOOKUP(A757,J:K,2), IF(COUNTIF($P$2:P1742,A757)=0,$B$10,""))</f>
        <v/>
      </c>
      <c r="C757" s="31" t="str">
        <f t="shared" ca="1" si="90"/>
        <v/>
      </c>
      <c r="D757" s="32" t="str">
        <f t="shared" ca="1" si="92"/>
        <v/>
      </c>
      <c r="E757" s="44" t="str">
        <f ca="1">IF(COUNTIF($P$2:P1742,A757)=1,VLOOKUP(A757,L:M,2), IF(COUNTIF($P$2:P1742,A757)=0,$C$10,""))</f>
        <v/>
      </c>
      <c r="F757" s="31" t="str">
        <f t="shared" ca="1" si="93"/>
        <v/>
      </c>
      <c r="G757" s="32" t="str">
        <f t="shared" ca="1" si="94"/>
        <v/>
      </c>
      <c r="H757" s="77" t="str">
        <f t="shared" ca="1" si="95"/>
        <v/>
      </c>
      <c r="O757" s="163" t="str">
        <f t="shared" si="89"/>
        <v/>
      </c>
    </row>
    <row r="758" spans="1:15">
      <c r="A758" s="164" t="str">
        <f t="shared" ca="1" si="91"/>
        <v/>
      </c>
      <c r="B758" s="44" t="str">
        <f ca="1">IF(COUNTIF($P$2:P1743,A758)=1,VLOOKUP(A758,J:K,2), IF(COUNTIF($P$2:P1743,A758)=0,$B$10,""))</f>
        <v/>
      </c>
      <c r="C758" s="31" t="str">
        <f t="shared" ca="1" si="90"/>
        <v/>
      </c>
      <c r="D758" s="32" t="str">
        <f t="shared" ca="1" si="92"/>
        <v/>
      </c>
      <c r="E758" s="44" t="str">
        <f ca="1">IF(COUNTIF($P$2:P1743,A758)=1,VLOOKUP(A758,L:M,2), IF(COUNTIF($P$2:P1743,A758)=0,$C$10,""))</f>
        <v/>
      </c>
      <c r="F758" s="31" t="str">
        <f t="shared" ca="1" si="93"/>
        <v/>
      </c>
      <c r="G758" s="32" t="str">
        <f t="shared" ca="1" si="94"/>
        <v/>
      </c>
      <c r="H758" s="77" t="str">
        <f t="shared" ca="1" si="95"/>
        <v/>
      </c>
      <c r="O758" s="163" t="str">
        <f t="shared" si="89"/>
        <v/>
      </c>
    </row>
    <row r="759" spans="1:15">
      <c r="A759" s="164" t="str">
        <f t="shared" ca="1" si="91"/>
        <v/>
      </c>
      <c r="B759" s="44" t="str">
        <f ca="1">IF(COUNTIF($P$2:P1744,A759)=1,VLOOKUP(A759,J:K,2), IF(COUNTIF($P$2:P1744,A759)=0,$B$10,""))</f>
        <v/>
      </c>
      <c r="C759" s="31" t="str">
        <f t="shared" ca="1" si="90"/>
        <v/>
      </c>
      <c r="D759" s="32" t="str">
        <f t="shared" ca="1" si="92"/>
        <v/>
      </c>
      <c r="E759" s="44" t="str">
        <f ca="1">IF(COUNTIF($P$2:P1744,A759)=1,VLOOKUP(A759,L:M,2), IF(COUNTIF($P$2:P1744,A759)=0,$C$10,""))</f>
        <v/>
      </c>
      <c r="F759" s="31" t="str">
        <f t="shared" ca="1" si="93"/>
        <v/>
      </c>
      <c r="G759" s="32" t="str">
        <f t="shared" ca="1" si="94"/>
        <v/>
      </c>
      <c r="H759" s="77" t="str">
        <f t="shared" ca="1" si="95"/>
        <v/>
      </c>
      <c r="O759" s="163" t="str">
        <f t="shared" si="89"/>
        <v/>
      </c>
    </row>
    <row r="760" spans="1:15">
      <c r="A760" s="164" t="str">
        <f t="shared" ca="1" si="91"/>
        <v/>
      </c>
      <c r="B760" s="44" t="str">
        <f ca="1">IF(COUNTIF($P$2:P1745,A760)=1,VLOOKUP(A760,J:K,2), IF(COUNTIF($P$2:P1745,A760)=0,$B$10,""))</f>
        <v/>
      </c>
      <c r="C760" s="31" t="str">
        <f t="shared" ca="1" si="90"/>
        <v/>
      </c>
      <c r="D760" s="32" t="str">
        <f t="shared" ca="1" si="92"/>
        <v/>
      </c>
      <c r="E760" s="44" t="str">
        <f ca="1">IF(COUNTIF($P$2:P1745,A760)=1,VLOOKUP(A760,L:M,2), IF(COUNTIF($P$2:P1745,A760)=0,$C$10,""))</f>
        <v/>
      </c>
      <c r="F760" s="31" t="str">
        <f t="shared" ca="1" si="93"/>
        <v/>
      </c>
      <c r="G760" s="32" t="str">
        <f t="shared" ca="1" si="94"/>
        <v/>
      </c>
      <c r="H760" s="77" t="str">
        <f t="shared" ca="1" si="95"/>
        <v/>
      </c>
      <c r="O760" s="163" t="str">
        <f t="shared" si="89"/>
        <v/>
      </c>
    </row>
    <row r="761" spans="1:15">
      <c r="A761" s="164" t="str">
        <f t="shared" ca="1" si="91"/>
        <v/>
      </c>
      <c r="B761" s="44" t="str">
        <f ca="1">IF(COUNTIF($P$2:P1746,A761)=1,VLOOKUP(A761,J:K,2), IF(COUNTIF($P$2:P1746,A761)=0,$B$10,""))</f>
        <v/>
      </c>
      <c r="C761" s="31" t="str">
        <f t="shared" ca="1" si="90"/>
        <v/>
      </c>
      <c r="D761" s="32" t="str">
        <f t="shared" ca="1" si="92"/>
        <v/>
      </c>
      <c r="E761" s="44" t="str">
        <f ca="1">IF(COUNTIF($P$2:P1746,A761)=1,VLOOKUP(A761,L:M,2), IF(COUNTIF($P$2:P1746,A761)=0,$C$10,""))</f>
        <v/>
      </c>
      <c r="F761" s="31" t="str">
        <f t="shared" ca="1" si="93"/>
        <v/>
      </c>
      <c r="G761" s="32" t="str">
        <f t="shared" ca="1" si="94"/>
        <v/>
      </c>
      <c r="H761" s="77" t="str">
        <f t="shared" ca="1" si="95"/>
        <v/>
      </c>
      <c r="O761" s="163" t="str">
        <f t="shared" si="89"/>
        <v/>
      </c>
    </row>
    <row r="762" spans="1:15">
      <c r="A762" s="164" t="str">
        <f t="shared" ca="1" si="91"/>
        <v/>
      </c>
      <c r="B762" s="44" t="str">
        <f ca="1">IF(COUNTIF($P$2:P1747,A762)=1,VLOOKUP(A762,J:K,2), IF(COUNTIF($P$2:P1747,A762)=0,$B$10,""))</f>
        <v/>
      </c>
      <c r="C762" s="31" t="str">
        <f t="shared" ca="1" si="90"/>
        <v/>
      </c>
      <c r="D762" s="32" t="str">
        <f t="shared" ca="1" si="92"/>
        <v/>
      </c>
      <c r="E762" s="44" t="str">
        <f ca="1">IF(COUNTIF($P$2:P1747,A762)=1,VLOOKUP(A762,L:M,2), IF(COUNTIF($P$2:P1747,A762)=0,$C$10,""))</f>
        <v/>
      </c>
      <c r="F762" s="31" t="str">
        <f t="shared" ca="1" si="93"/>
        <v/>
      </c>
      <c r="G762" s="32" t="str">
        <f t="shared" ca="1" si="94"/>
        <v/>
      </c>
      <c r="H762" s="77" t="str">
        <f t="shared" ca="1" si="95"/>
        <v/>
      </c>
      <c r="O762" s="163" t="str">
        <f t="shared" si="89"/>
        <v/>
      </c>
    </row>
    <row r="763" spans="1:15">
      <c r="A763" s="164" t="str">
        <f t="shared" ca="1" si="91"/>
        <v/>
      </c>
      <c r="B763" s="44" t="str">
        <f ca="1">IF(COUNTIF($P$2:P1748,A763)=1,VLOOKUP(A763,J:K,2), IF(COUNTIF($P$2:P1748,A763)=0,$B$10,""))</f>
        <v/>
      </c>
      <c r="C763" s="31" t="str">
        <f t="shared" ca="1" si="90"/>
        <v/>
      </c>
      <c r="D763" s="32" t="str">
        <f t="shared" ca="1" si="92"/>
        <v/>
      </c>
      <c r="E763" s="44" t="str">
        <f ca="1">IF(COUNTIF($P$2:P1748,A763)=1,VLOOKUP(A763,L:M,2), IF(COUNTIF($P$2:P1748,A763)=0,$C$10,""))</f>
        <v/>
      </c>
      <c r="F763" s="31" t="str">
        <f t="shared" ca="1" si="93"/>
        <v/>
      </c>
      <c r="G763" s="32" t="str">
        <f t="shared" ca="1" si="94"/>
        <v/>
      </c>
      <c r="H763" s="77" t="str">
        <f t="shared" ca="1" si="95"/>
        <v/>
      </c>
      <c r="O763" s="163" t="str">
        <f t="shared" si="89"/>
        <v/>
      </c>
    </row>
    <row r="764" spans="1:15">
      <c r="A764" s="164" t="str">
        <f t="shared" ca="1" si="91"/>
        <v/>
      </c>
      <c r="B764" s="44" t="str">
        <f ca="1">IF(COUNTIF($P$2:P1749,A764)=1,VLOOKUP(A764,J:K,2), IF(COUNTIF($P$2:P1749,A764)=0,$B$10,""))</f>
        <v/>
      </c>
      <c r="C764" s="31" t="str">
        <f t="shared" ca="1" si="90"/>
        <v/>
      </c>
      <c r="D764" s="32" t="str">
        <f t="shared" ca="1" si="92"/>
        <v/>
      </c>
      <c r="E764" s="44" t="str">
        <f ca="1">IF(COUNTIF($P$2:P1749,A764)=1,VLOOKUP(A764,L:M,2), IF(COUNTIF($P$2:P1749,A764)=0,$C$10,""))</f>
        <v/>
      </c>
      <c r="F764" s="31" t="str">
        <f t="shared" ca="1" si="93"/>
        <v/>
      </c>
      <c r="G764" s="32" t="str">
        <f t="shared" ca="1" si="94"/>
        <v/>
      </c>
      <c r="H764" s="77" t="str">
        <f t="shared" ca="1" si="95"/>
        <v/>
      </c>
      <c r="O764" s="163" t="str">
        <f t="shared" si="89"/>
        <v/>
      </c>
    </row>
    <row r="765" spans="1:15">
      <c r="A765" s="164" t="str">
        <f t="shared" ca="1" si="91"/>
        <v/>
      </c>
      <c r="B765" s="44" t="str">
        <f ca="1">IF(COUNTIF($P$2:P1750,A765)=1,VLOOKUP(A765,J:K,2), IF(COUNTIF($P$2:P1750,A765)=0,$B$10,""))</f>
        <v/>
      </c>
      <c r="C765" s="31" t="str">
        <f t="shared" ca="1" si="90"/>
        <v/>
      </c>
      <c r="D765" s="32" t="str">
        <f t="shared" ca="1" si="92"/>
        <v/>
      </c>
      <c r="E765" s="44" t="str">
        <f ca="1">IF(COUNTIF($P$2:P1750,A765)=1,VLOOKUP(A765,L:M,2), IF(COUNTIF($P$2:P1750,A765)=0,$C$10,""))</f>
        <v/>
      </c>
      <c r="F765" s="31" t="str">
        <f t="shared" ca="1" si="93"/>
        <v/>
      </c>
      <c r="G765" s="32" t="str">
        <f t="shared" ca="1" si="94"/>
        <v/>
      </c>
      <c r="H765" s="77" t="str">
        <f t="shared" ca="1" si="95"/>
        <v/>
      </c>
      <c r="O765" s="163" t="str">
        <f t="shared" si="89"/>
        <v/>
      </c>
    </row>
    <row r="766" spans="1:15">
      <c r="A766" s="164" t="str">
        <f t="shared" ca="1" si="91"/>
        <v/>
      </c>
      <c r="B766" s="44" t="str">
        <f ca="1">IF(COUNTIF($P$2:P1751,A766)=1,VLOOKUP(A766,J:K,2), IF(COUNTIF($P$2:P1751,A766)=0,$B$10,""))</f>
        <v/>
      </c>
      <c r="C766" s="31" t="str">
        <f t="shared" ca="1" si="90"/>
        <v/>
      </c>
      <c r="D766" s="32" t="str">
        <f t="shared" ca="1" si="92"/>
        <v/>
      </c>
      <c r="E766" s="44" t="str">
        <f ca="1">IF(COUNTIF($P$2:P1751,A766)=1,VLOOKUP(A766,L:M,2), IF(COUNTIF($P$2:P1751,A766)=0,$C$10,""))</f>
        <v/>
      </c>
      <c r="F766" s="31" t="str">
        <f t="shared" ca="1" si="93"/>
        <v/>
      </c>
      <c r="G766" s="32" t="str">
        <f t="shared" ca="1" si="94"/>
        <v/>
      </c>
      <c r="H766" s="77" t="str">
        <f t="shared" ca="1" si="95"/>
        <v/>
      </c>
      <c r="O766" s="163" t="str">
        <f t="shared" si="89"/>
        <v/>
      </c>
    </row>
    <row r="767" spans="1:15">
      <c r="A767" s="164" t="str">
        <f t="shared" ca="1" si="91"/>
        <v/>
      </c>
      <c r="B767" s="44" t="str">
        <f ca="1">IF(COUNTIF($P$2:P1752,A767)=1,VLOOKUP(A767,J:K,2), IF(COUNTIF($P$2:P1752,A767)=0,$B$10,""))</f>
        <v/>
      </c>
      <c r="C767" s="31" t="str">
        <f t="shared" ca="1" si="90"/>
        <v/>
      </c>
      <c r="D767" s="32" t="str">
        <f t="shared" ca="1" si="92"/>
        <v/>
      </c>
      <c r="E767" s="44" t="str">
        <f ca="1">IF(COUNTIF($P$2:P1752,A767)=1,VLOOKUP(A767,L:M,2), IF(COUNTIF($P$2:P1752,A767)=0,$C$10,""))</f>
        <v/>
      </c>
      <c r="F767" s="31" t="str">
        <f t="shared" ca="1" si="93"/>
        <v/>
      </c>
      <c r="G767" s="32" t="str">
        <f t="shared" ca="1" si="94"/>
        <v/>
      </c>
      <c r="H767" s="77" t="str">
        <f t="shared" ca="1" si="95"/>
        <v/>
      </c>
      <c r="O767" s="163" t="str">
        <f t="shared" si="89"/>
        <v/>
      </c>
    </row>
    <row r="768" spans="1:15">
      <c r="A768" s="164" t="str">
        <f t="shared" ca="1" si="91"/>
        <v/>
      </c>
      <c r="B768" s="44" t="str">
        <f ca="1">IF(COUNTIF($P$2:P1753,A768)=1,VLOOKUP(A768,J:K,2), IF(COUNTIF($P$2:P1753,A768)=0,$B$10,""))</f>
        <v/>
      </c>
      <c r="C768" s="31" t="str">
        <f t="shared" ca="1" si="90"/>
        <v/>
      </c>
      <c r="D768" s="32" t="str">
        <f t="shared" ca="1" si="92"/>
        <v/>
      </c>
      <c r="E768" s="44" t="str">
        <f ca="1">IF(COUNTIF($P$2:P1753,A768)=1,VLOOKUP(A768,L:M,2), IF(COUNTIF($P$2:P1753,A768)=0,$C$10,""))</f>
        <v/>
      </c>
      <c r="F768" s="31" t="str">
        <f t="shared" ca="1" si="93"/>
        <v/>
      </c>
      <c r="G768" s="32" t="str">
        <f t="shared" ca="1" si="94"/>
        <v/>
      </c>
      <c r="H768" s="77" t="str">
        <f t="shared" ca="1" si="95"/>
        <v/>
      </c>
      <c r="O768" s="163" t="str">
        <f t="shared" si="89"/>
        <v/>
      </c>
    </row>
    <row r="769" spans="1:15">
      <c r="A769" s="164" t="str">
        <f t="shared" ca="1" si="91"/>
        <v/>
      </c>
      <c r="B769" s="44" t="str">
        <f ca="1">IF(COUNTIF($P$2:P1754,A769)=1,VLOOKUP(A769,J:K,2), IF(COUNTIF($P$2:P1754,A769)=0,$B$10,""))</f>
        <v/>
      </c>
      <c r="C769" s="31" t="str">
        <f t="shared" ca="1" si="90"/>
        <v/>
      </c>
      <c r="D769" s="32" t="str">
        <f t="shared" ca="1" si="92"/>
        <v/>
      </c>
      <c r="E769" s="44" t="str">
        <f ca="1">IF(COUNTIF($P$2:P1754,A769)=1,VLOOKUP(A769,L:M,2), IF(COUNTIF($P$2:P1754,A769)=0,$C$10,""))</f>
        <v/>
      </c>
      <c r="F769" s="31" t="str">
        <f t="shared" ca="1" si="93"/>
        <v/>
      </c>
      <c r="G769" s="32" t="str">
        <f t="shared" ca="1" si="94"/>
        <v/>
      </c>
      <c r="H769" s="77" t="str">
        <f t="shared" ca="1" si="95"/>
        <v/>
      </c>
      <c r="O769" s="163" t="str">
        <f t="shared" si="89"/>
        <v/>
      </c>
    </row>
    <row r="770" spans="1:15">
      <c r="A770" s="164" t="str">
        <f t="shared" ca="1" si="91"/>
        <v/>
      </c>
      <c r="B770" s="44" t="str">
        <f ca="1">IF(COUNTIF($P$2:P1755,A770)=1,VLOOKUP(A770,J:K,2), IF(COUNTIF($P$2:P1755,A770)=0,$B$10,""))</f>
        <v/>
      </c>
      <c r="C770" s="31" t="str">
        <f t="shared" ca="1" si="90"/>
        <v/>
      </c>
      <c r="D770" s="32" t="str">
        <f t="shared" ca="1" si="92"/>
        <v/>
      </c>
      <c r="E770" s="44" t="str">
        <f ca="1">IF(COUNTIF($P$2:P1755,A770)=1,VLOOKUP(A770,L:M,2), IF(COUNTIF($P$2:P1755,A770)=0,$C$10,""))</f>
        <v/>
      </c>
      <c r="F770" s="31" t="str">
        <f t="shared" ca="1" si="93"/>
        <v/>
      </c>
      <c r="G770" s="32" t="str">
        <f t="shared" ca="1" si="94"/>
        <v/>
      </c>
      <c r="H770" s="77" t="str">
        <f t="shared" ca="1" si="95"/>
        <v/>
      </c>
      <c r="O770" s="163" t="str">
        <f t="shared" si="89"/>
        <v/>
      </c>
    </row>
    <row r="771" spans="1:15">
      <c r="A771" s="164" t="str">
        <f t="shared" ca="1" si="91"/>
        <v/>
      </c>
      <c r="B771" s="44" t="str">
        <f ca="1">IF(COUNTIF($P$2:P1756,A771)=1,VLOOKUP(A771,J:K,2), IF(COUNTIF($P$2:P1756,A771)=0,$B$10,""))</f>
        <v/>
      </c>
      <c r="C771" s="31" t="str">
        <f t="shared" ca="1" si="90"/>
        <v/>
      </c>
      <c r="D771" s="32" t="str">
        <f t="shared" ca="1" si="92"/>
        <v/>
      </c>
      <c r="E771" s="44" t="str">
        <f ca="1">IF(COUNTIF($P$2:P1756,A771)=1,VLOOKUP(A771,L:M,2), IF(COUNTIF($P$2:P1756,A771)=0,$C$10,""))</f>
        <v/>
      </c>
      <c r="F771" s="31" t="str">
        <f t="shared" ca="1" si="93"/>
        <v/>
      </c>
      <c r="G771" s="32" t="str">
        <f t="shared" ca="1" si="94"/>
        <v/>
      </c>
      <c r="H771" s="77" t="str">
        <f t="shared" ca="1" si="95"/>
        <v/>
      </c>
      <c r="O771" s="163" t="str">
        <f t="shared" si="89"/>
        <v/>
      </c>
    </row>
    <row r="772" spans="1:15">
      <c r="A772" s="164" t="str">
        <f t="shared" ca="1" si="91"/>
        <v/>
      </c>
      <c r="B772" s="44" t="str">
        <f ca="1">IF(COUNTIF($P$2:P1757,A772)=1,VLOOKUP(A772,J:K,2), IF(COUNTIF($P$2:P1757,A772)=0,$B$10,""))</f>
        <v/>
      </c>
      <c r="C772" s="31" t="str">
        <f t="shared" ca="1" si="90"/>
        <v/>
      </c>
      <c r="D772" s="32" t="str">
        <f t="shared" ca="1" si="92"/>
        <v/>
      </c>
      <c r="E772" s="44" t="str">
        <f ca="1">IF(COUNTIF($P$2:P1757,A772)=1,VLOOKUP(A772,L:M,2), IF(COUNTIF($P$2:P1757,A772)=0,$C$10,""))</f>
        <v/>
      </c>
      <c r="F772" s="31" t="str">
        <f t="shared" ca="1" si="93"/>
        <v/>
      </c>
      <c r="G772" s="32" t="str">
        <f t="shared" ca="1" si="94"/>
        <v/>
      </c>
      <c r="H772" s="77" t="str">
        <f t="shared" ca="1" si="95"/>
        <v/>
      </c>
      <c r="O772" s="163" t="str">
        <f t="shared" ref="O772:O835" si="96">IF(N772&gt;$A$14,N772,"")</f>
        <v/>
      </c>
    </row>
    <row r="773" spans="1:15">
      <c r="A773" s="164" t="str">
        <f t="shared" ca="1" si="91"/>
        <v/>
      </c>
      <c r="B773" s="44" t="str">
        <f ca="1">IF(COUNTIF($P$2:P1758,A773)=1,VLOOKUP(A773,J:K,2), IF(COUNTIF($P$2:P1758,A773)=0,$B$10,""))</f>
        <v/>
      </c>
      <c r="C773" s="31" t="str">
        <f t="shared" ca="1" si="90"/>
        <v/>
      </c>
      <c r="D773" s="32" t="str">
        <f t="shared" ca="1" si="92"/>
        <v/>
      </c>
      <c r="E773" s="44" t="str">
        <f ca="1">IF(COUNTIF($P$2:P1758,A773)=1,VLOOKUP(A773,L:M,2), IF(COUNTIF($P$2:P1758,A773)=0,$C$10,""))</f>
        <v/>
      </c>
      <c r="F773" s="31" t="str">
        <f t="shared" ca="1" si="93"/>
        <v/>
      </c>
      <c r="G773" s="32" t="str">
        <f t="shared" ca="1" si="94"/>
        <v/>
      </c>
      <c r="H773" s="77" t="str">
        <f t="shared" ca="1" si="95"/>
        <v/>
      </c>
      <c r="O773" s="163" t="str">
        <f t="shared" si="96"/>
        <v/>
      </c>
    </row>
    <row r="774" spans="1:15">
      <c r="A774" s="164" t="str">
        <f t="shared" ca="1" si="91"/>
        <v/>
      </c>
      <c r="B774" s="44" t="str">
        <f ca="1">IF(COUNTIF($P$2:P1759,A774)=1,VLOOKUP(A774,J:K,2), IF(COUNTIF($P$2:P1759,A774)=0,$B$10,""))</f>
        <v/>
      </c>
      <c r="C774" s="31" t="str">
        <f t="shared" ca="1" si="90"/>
        <v/>
      </c>
      <c r="D774" s="32" t="str">
        <f t="shared" ca="1" si="92"/>
        <v/>
      </c>
      <c r="E774" s="44" t="str">
        <f ca="1">IF(COUNTIF($P$2:P1759,A774)=1,VLOOKUP(A774,L:M,2), IF(COUNTIF($P$2:P1759,A774)=0,$C$10,""))</f>
        <v/>
      </c>
      <c r="F774" s="31" t="str">
        <f t="shared" ca="1" si="93"/>
        <v/>
      </c>
      <c r="G774" s="32" t="str">
        <f t="shared" ca="1" si="94"/>
        <v/>
      </c>
      <c r="H774" s="77" t="str">
        <f t="shared" ca="1" si="95"/>
        <v/>
      </c>
      <c r="O774" s="163" t="str">
        <f t="shared" si="96"/>
        <v/>
      </c>
    </row>
    <row r="775" spans="1:15">
      <c r="A775" s="164" t="str">
        <f t="shared" ca="1" si="91"/>
        <v/>
      </c>
      <c r="B775" s="44" t="str">
        <f ca="1">IF(COUNTIF($P$2:P1760,A775)=1,VLOOKUP(A775,J:K,2), IF(COUNTIF($P$2:P1760,A775)=0,$B$10,""))</f>
        <v/>
      </c>
      <c r="C775" s="31" t="str">
        <f t="shared" ca="1" si="90"/>
        <v/>
      </c>
      <c r="D775" s="32" t="str">
        <f t="shared" ca="1" si="92"/>
        <v/>
      </c>
      <c r="E775" s="44" t="str">
        <f ca="1">IF(COUNTIF($P$2:P1760,A775)=1,VLOOKUP(A775,L:M,2), IF(COUNTIF($P$2:P1760,A775)=0,$C$10,""))</f>
        <v/>
      </c>
      <c r="F775" s="31" t="str">
        <f t="shared" ca="1" si="93"/>
        <v/>
      </c>
      <c r="G775" s="32" t="str">
        <f t="shared" ca="1" si="94"/>
        <v/>
      </c>
      <c r="H775" s="77" t="str">
        <f t="shared" ca="1" si="95"/>
        <v/>
      </c>
      <c r="O775" s="163" t="str">
        <f t="shared" si="96"/>
        <v/>
      </c>
    </row>
    <row r="776" spans="1:15">
      <c r="A776" s="164" t="str">
        <f t="shared" ca="1" si="91"/>
        <v/>
      </c>
      <c r="B776" s="44" t="str">
        <f ca="1">IF(COUNTIF($P$2:P1761,A776)=1,VLOOKUP(A776,J:K,2), IF(COUNTIF($P$2:P1761,A776)=0,$B$10,""))</f>
        <v/>
      </c>
      <c r="C776" s="31" t="str">
        <f t="shared" ca="1" si="90"/>
        <v/>
      </c>
      <c r="D776" s="32" t="str">
        <f t="shared" ca="1" si="92"/>
        <v/>
      </c>
      <c r="E776" s="44" t="str">
        <f ca="1">IF(COUNTIF($P$2:P1761,A776)=1,VLOOKUP(A776,L:M,2), IF(COUNTIF($P$2:P1761,A776)=0,$C$10,""))</f>
        <v/>
      </c>
      <c r="F776" s="31" t="str">
        <f t="shared" ca="1" si="93"/>
        <v/>
      </c>
      <c r="G776" s="32" t="str">
        <f t="shared" ca="1" si="94"/>
        <v/>
      </c>
      <c r="H776" s="77" t="str">
        <f t="shared" ca="1" si="95"/>
        <v/>
      </c>
      <c r="O776" s="163" t="str">
        <f t="shared" si="96"/>
        <v/>
      </c>
    </row>
    <row r="777" spans="1:15">
      <c r="A777" s="164" t="str">
        <f t="shared" ca="1" si="91"/>
        <v/>
      </c>
      <c r="B777" s="44" t="str">
        <f ca="1">IF(COUNTIF($P$2:P1762,A777)=1,VLOOKUP(A777,J:K,2), IF(COUNTIF($P$2:P1762,A777)=0,$B$10,""))</f>
        <v/>
      </c>
      <c r="C777" s="31" t="str">
        <f t="shared" ca="1" si="90"/>
        <v/>
      </c>
      <c r="D777" s="32" t="str">
        <f t="shared" ca="1" si="92"/>
        <v/>
      </c>
      <c r="E777" s="44" t="str">
        <f ca="1">IF(COUNTIF($P$2:P1762,A777)=1,VLOOKUP(A777,L:M,2), IF(COUNTIF($P$2:P1762,A777)=0,$C$10,""))</f>
        <v/>
      </c>
      <c r="F777" s="31" t="str">
        <f t="shared" ca="1" si="93"/>
        <v/>
      </c>
      <c r="G777" s="32" t="str">
        <f t="shared" ca="1" si="94"/>
        <v/>
      </c>
      <c r="H777" s="77" t="str">
        <f t="shared" ca="1" si="95"/>
        <v/>
      </c>
      <c r="O777" s="163" t="str">
        <f t="shared" si="96"/>
        <v/>
      </c>
    </row>
    <row r="778" spans="1:15">
      <c r="A778" s="164" t="str">
        <f t="shared" ca="1" si="91"/>
        <v/>
      </c>
      <c r="B778" s="44" t="str">
        <f ca="1">IF(COUNTIF($P$2:P1763,A778)=1,VLOOKUP(A778,J:K,2), IF(COUNTIF($P$2:P1763,A778)=0,$B$10,""))</f>
        <v/>
      </c>
      <c r="C778" s="31" t="str">
        <f t="shared" ca="1" si="90"/>
        <v/>
      </c>
      <c r="D778" s="32" t="str">
        <f t="shared" ca="1" si="92"/>
        <v/>
      </c>
      <c r="E778" s="44" t="str">
        <f ca="1">IF(COUNTIF($P$2:P1763,A778)=1,VLOOKUP(A778,L:M,2), IF(COUNTIF($P$2:P1763,A778)=0,$C$10,""))</f>
        <v/>
      </c>
      <c r="F778" s="31" t="str">
        <f t="shared" ca="1" si="93"/>
        <v/>
      </c>
      <c r="G778" s="32" t="str">
        <f t="shared" ca="1" si="94"/>
        <v/>
      </c>
      <c r="H778" s="77" t="str">
        <f t="shared" ca="1" si="95"/>
        <v/>
      </c>
      <c r="O778" s="163" t="str">
        <f t="shared" si="96"/>
        <v/>
      </c>
    </row>
    <row r="779" spans="1:15">
      <c r="A779" s="164" t="str">
        <f t="shared" ca="1" si="91"/>
        <v/>
      </c>
      <c r="B779" s="44" t="str">
        <f ca="1">IF(COUNTIF($P$2:P1764,A779)=1,VLOOKUP(A779,J:K,2), IF(COUNTIF($P$2:P1764,A779)=0,$B$10,""))</f>
        <v/>
      </c>
      <c r="C779" s="31" t="str">
        <f t="shared" ca="1" si="90"/>
        <v/>
      </c>
      <c r="D779" s="32" t="str">
        <f t="shared" ca="1" si="92"/>
        <v/>
      </c>
      <c r="E779" s="44" t="str">
        <f ca="1">IF(COUNTIF($P$2:P1764,A779)=1,VLOOKUP(A779,L:M,2), IF(COUNTIF($P$2:P1764,A779)=0,$C$10,""))</f>
        <v/>
      </c>
      <c r="F779" s="31" t="str">
        <f t="shared" ca="1" si="93"/>
        <v/>
      </c>
      <c r="G779" s="32" t="str">
        <f t="shared" ca="1" si="94"/>
        <v/>
      </c>
      <c r="H779" s="77" t="str">
        <f t="shared" ca="1" si="95"/>
        <v/>
      </c>
      <c r="O779" s="163" t="str">
        <f t="shared" si="96"/>
        <v/>
      </c>
    </row>
    <row r="780" spans="1:15">
      <c r="A780" s="164" t="str">
        <f t="shared" ca="1" si="91"/>
        <v/>
      </c>
      <c r="B780" s="44" t="str">
        <f ca="1">IF(COUNTIF($P$2:P1765,A780)=1,VLOOKUP(A780,J:K,2), IF(COUNTIF($P$2:P1765,A780)=0,$B$10,""))</f>
        <v/>
      </c>
      <c r="C780" s="31" t="str">
        <f t="shared" ca="1" si="90"/>
        <v/>
      </c>
      <c r="D780" s="32" t="str">
        <f t="shared" ca="1" si="92"/>
        <v/>
      </c>
      <c r="E780" s="44" t="str">
        <f ca="1">IF(COUNTIF($P$2:P1765,A780)=1,VLOOKUP(A780,L:M,2), IF(COUNTIF($P$2:P1765,A780)=0,$C$10,""))</f>
        <v/>
      </c>
      <c r="F780" s="31" t="str">
        <f t="shared" ca="1" si="93"/>
        <v/>
      </c>
      <c r="G780" s="32" t="str">
        <f t="shared" ca="1" si="94"/>
        <v/>
      </c>
      <c r="H780" s="77" t="str">
        <f t="shared" ca="1" si="95"/>
        <v/>
      </c>
      <c r="O780" s="163" t="str">
        <f t="shared" si="96"/>
        <v/>
      </c>
    </row>
    <row r="781" spans="1:15">
      <c r="A781" s="164" t="str">
        <f t="shared" ca="1" si="91"/>
        <v/>
      </c>
      <c r="B781" s="44" t="str">
        <f ca="1">IF(COUNTIF($P$2:P1766,A781)=1,VLOOKUP(A781,J:K,2), IF(COUNTIF($P$2:P1766,A781)=0,$B$10,""))</f>
        <v/>
      </c>
      <c r="C781" s="31" t="str">
        <f t="shared" ca="1" si="90"/>
        <v/>
      </c>
      <c r="D781" s="32" t="str">
        <f t="shared" ca="1" si="92"/>
        <v/>
      </c>
      <c r="E781" s="44" t="str">
        <f ca="1">IF(COUNTIF($P$2:P1766,A781)=1,VLOOKUP(A781,L:M,2), IF(COUNTIF($P$2:P1766,A781)=0,$C$10,""))</f>
        <v/>
      </c>
      <c r="F781" s="31" t="str">
        <f t="shared" ca="1" si="93"/>
        <v/>
      </c>
      <c r="G781" s="32" t="str">
        <f t="shared" ca="1" si="94"/>
        <v/>
      </c>
      <c r="H781" s="77" t="str">
        <f t="shared" ca="1" si="95"/>
        <v/>
      </c>
      <c r="O781" s="163" t="str">
        <f t="shared" si="96"/>
        <v/>
      </c>
    </row>
    <row r="782" spans="1:15">
      <c r="A782" s="164" t="str">
        <f t="shared" ca="1" si="91"/>
        <v/>
      </c>
      <c r="B782" s="44" t="str">
        <f ca="1">IF(COUNTIF($P$2:P1767,A782)=1,VLOOKUP(A782,J:K,2), IF(COUNTIF($P$2:P1767,A782)=0,$B$10,""))</f>
        <v/>
      </c>
      <c r="C782" s="31" t="str">
        <f t="shared" ca="1" si="90"/>
        <v/>
      </c>
      <c r="D782" s="32" t="str">
        <f t="shared" ca="1" si="92"/>
        <v/>
      </c>
      <c r="E782" s="44" t="str">
        <f ca="1">IF(COUNTIF($P$2:P1767,A782)=1,VLOOKUP(A782,L:M,2), IF(COUNTIF($P$2:P1767,A782)=0,$C$10,""))</f>
        <v/>
      </c>
      <c r="F782" s="31" t="str">
        <f t="shared" ca="1" si="93"/>
        <v/>
      </c>
      <c r="G782" s="32" t="str">
        <f t="shared" ca="1" si="94"/>
        <v/>
      </c>
      <c r="H782" s="77" t="str">
        <f t="shared" ca="1" si="95"/>
        <v/>
      </c>
      <c r="O782" s="163" t="str">
        <f t="shared" si="96"/>
        <v/>
      </c>
    </row>
    <row r="783" spans="1:15">
      <c r="A783" s="164" t="str">
        <f t="shared" ca="1" si="91"/>
        <v/>
      </c>
      <c r="B783" s="44" t="str">
        <f ca="1">IF(COUNTIF($P$2:P1768,A783)=1,VLOOKUP(A783,J:K,2), IF(COUNTIF($P$2:P1768,A783)=0,$B$10,""))</f>
        <v/>
      </c>
      <c r="C783" s="31" t="str">
        <f t="shared" ca="1" si="90"/>
        <v/>
      </c>
      <c r="D783" s="32" t="str">
        <f t="shared" ca="1" si="92"/>
        <v/>
      </c>
      <c r="E783" s="44" t="str">
        <f ca="1">IF(COUNTIF($P$2:P1768,A783)=1,VLOOKUP(A783,L:M,2), IF(COUNTIF($P$2:P1768,A783)=0,$C$10,""))</f>
        <v/>
      </c>
      <c r="F783" s="31" t="str">
        <f t="shared" ca="1" si="93"/>
        <v/>
      </c>
      <c r="G783" s="32" t="str">
        <f t="shared" ca="1" si="94"/>
        <v/>
      </c>
      <c r="H783" s="77" t="str">
        <f t="shared" ca="1" si="95"/>
        <v/>
      </c>
      <c r="O783" s="163" t="str">
        <f t="shared" si="96"/>
        <v/>
      </c>
    </row>
    <row r="784" spans="1:15">
      <c r="A784" s="164" t="str">
        <f t="shared" ca="1" si="91"/>
        <v/>
      </c>
      <c r="B784" s="44" t="str">
        <f ca="1">IF(COUNTIF($P$2:P1769,A784)=1,VLOOKUP(A784,J:K,2), IF(COUNTIF($P$2:P1769,A784)=0,$B$10,""))</f>
        <v/>
      </c>
      <c r="C784" s="31" t="str">
        <f t="shared" ref="C784:C847" ca="1" si="97">IF(ISERROR(B784-2),"",(B784-$B$14)/100*$B$5)</f>
        <v/>
      </c>
      <c r="D784" s="32" t="str">
        <f t="shared" ca="1" si="92"/>
        <v/>
      </c>
      <c r="E784" s="44" t="str">
        <f ca="1">IF(COUNTIF($P$2:P1769,A784)=1,VLOOKUP(A784,L:M,2), IF(COUNTIF($P$2:P1769,A784)=0,$C$10,""))</f>
        <v/>
      </c>
      <c r="F784" s="31" t="str">
        <f t="shared" ca="1" si="93"/>
        <v/>
      </c>
      <c r="G784" s="32" t="str">
        <f t="shared" ca="1" si="94"/>
        <v/>
      </c>
      <c r="H784" s="77" t="str">
        <f t="shared" ca="1" si="95"/>
        <v/>
      </c>
      <c r="O784" s="163" t="str">
        <f t="shared" si="96"/>
        <v/>
      </c>
    </row>
    <row r="785" spans="1:15">
      <c r="A785" s="164" t="str">
        <f t="shared" ca="1" si="91"/>
        <v/>
      </c>
      <c r="B785" s="44" t="str">
        <f ca="1">IF(COUNTIF($P$2:P1770,A785)=1,VLOOKUP(A785,J:K,2), IF(COUNTIF($P$2:P1770,A785)=0,$B$10,""))</f>
        <v/>
      </c>
      <c r="C785" s="31" t="str">
        <f t="shared" ca="1" si="97"/>
        <v/>
      </c>
      <c r="D785" s="32" t="str">
        <f t="shared" ca="1" si="92"/>
        <v/>
      </c>
      <c r="E785" s="44" t="str">
        <f ca="1">IF(COUNTIF($P$2:P1770,A785)=1,VLOOKUP(A785,L:M,2), IF(COUNTIF($P$2:P1770,A785)=0,$C$10,""))</f>
        <v/>
      </c>
      <c r="F785" s="31" t="str">
        <f t="shared" ca="1" si="93"/>
        <v/>
      </c>
      <c r="G785" s="32" t="str">
        <f t="shared" ca="1" si="94"/>
        <v/>
      </c>
      <c r="H785" s="77" t="str">
        <f t="shared" ca="1" si="95"/>
        <v/>
      </c>
      <c r="O785" s="163" t="str">
        <f t="shared" si="96"/>
        <v/>
      </c>
    </row>
    <row r="786" spans="1:15">
      <c r="A786" s="164" t="str">
        <f t="shared" ca="1" si="91"/>
        <v/>
      </c>
      <c r="B786" s="44" t="str">
        <f ca="1">IF(COUNTIF($P$2:P1771,A786)=1,VLOOKUP(A786,J:K,2), IF(COUNTIF($P$2:P1771,A786)=0,$B$10,""))</f>
        <v/>
      </c>
      <c r="C786" s="31" t="str">
        <f t="shared" ca="1" si="97"/>
        <v/>
      </c>
      <c r="D786" s="32" t="str">
        <f t="shared" ca="1" si="92"/>
        <v/>
      </c>
      <c r="E786" s="44" t="str">
        <f ca="1">IF(COUNTIF($P$2:P1771,A786)=1,VLOOKUP(A786,L:M,2), IF(COUNTIF($P$2:P1771,A786)=0,$C$10,""))</f>
        <v/>
      </c>
      <c r="F786" s="31" t="str">
        <f t="shared" ca="1" si="93"/>
        <v/>
      </c>
      <c r="G786" s="32" t="str">
        <f t="shared" ca="1" si="94"/>
        <v/>
      </c>
      <c r="H786" s="77" t="str">
        <f t="shared" ca="1" si="95"/>
        <v/>
      </c>
      <c r="O786" s="163" t="str">
        <f t="shared" si="96"/>
        <v/>
      </c>
    </row>
    <row r="787" spans="1:15">
      <c r="A787" s="164" t="str">
        <f t="shared" ca="1" si="91"/>
        <v/>
      </c>
      <c r="B787" s="44" t="str">
        <f ca="1">IF(COUNTIF($P$2:P1772,A787)=1,VLOOKUP(A787,J:K,2), IF(COUNTIF($P$2:P1772,A787)=0,$B$10,""))</f>
        <v/>
      </c>
      <c r="C787" s="31" t="str">
        <f t="shared" ca="1" si="97"/>
        <v/>
      </c>
      <c r="D787" s="32" t="str">
        <f t="shared" ca="1" si="92"/>
        <v/>
      </c>
      <c r="E787" s="44" t="str">
        <f ca="1">IF(COUNTIF($P$2:P1772,A787)=1,VLOOKUP(A787,L:M,2), IF(COUNTIF($P$2:P1772,A787)=0,$C$10,""))</f>
        <v/>
      </c>
      <c r="F787" s="31" t="str">
        <f t="shared" ca="1" si="93"/>
        <v/>
      </c>
      <c r="G787" s="32" t="str">
        <f t="shared" ca="1" si="94"/>
        <v/>
      </c>
      <c r="H787" s="77" t="str">
        <f t="shared" ca="1" si="95"/>
        <v/>
      </c>
      <c r="O787" s="163" t="str">
        <f t="shared" si="96"/>
        <v/>
      </c>
    </row>
    <row r="788" spans="1:15">
      <c r="A788" s="164" t="str">
        <f t="shared" ca="1" si="91"/>
        <v/>
      </c>
      <c r="B788" s="44" t="str">
        <f ca="1">IF(COUNTIF($P$2:P1773,A788)=1,VLOOKUP(A788,J:K,2), IF(COUNTIF($P$2:P1773,A788)=0,$B$10,""))</f>
        <v/>
      </c>
      <c r="C788" s="31" t="str">
        <f t="shared" ca="1" si="97"/>
        <v/>
      </c>
      <c r="D788" s="32" t="str">
        <f t="shared" ca="1" si="92"/>
        <v/>
      </c>
      <c r="E788" s="44" t="str">
        <f ca="1">IF(COUNTIF($P$2:P1773,A788)=1,VLOOKUP(A788,L:M,2), IF(COUNTIF($P$2:P1773,A788)=0,$C$10,""))</f>
        <v/>
      </c>
      <c r="F788" s="31" t="str">
        <f t="shared" ca="1" si="93"/>
        <v/>
      </c>
      <c r="G788" s="32" t="str">
        <f t="shared" ca="1" si="94"/>
        <v/>
      </c>
      <c r="H788" s="77" t="str">
        <f t="shared" ca="1" si="95"/>
        <v/>
      </c>
      <c r="O788" s="163" t="str">
        <f t="shared" si="96"/>
        <v/>
      </c>
    </row>
    <row r="789" spans="1:15">
      <c r="A789" s="164" t="str">
        <f t="shared" ca="1" si="91"/>
        <v/>
      </c>
      <c r="B789" s="44" t="str">
        <f ca="1">IF(COUNTIF($P$2:P1774,A789)=1,VLOOKUP(A789,J:K,2), IF(COUNTIF($P$2:P1774,A789)=0,$B$10,""))</f>
        <v/>
      </c>
      <c r="C789" s="31" t="str">
        <f t="shared" ca="1" si="97"/>
        <v/>
      </c>
      <c r="D789" s="32" t="str">
        <f t="shared" ca="1" si="92"/>
        <v/>
      </c>
      <c r="E789" s="44" t="str">
        <f ca="1">IF(COUNTIF($P$2:P1774,A789)=1,VLOOKUP(A789,L:M,2), IF(COUNTIF($P$2:P1774,A789)=0,$C$10,""))</f>
        <v/>
      </c>
      <c r="F789" s="31" t="str">
        <f t="shared" ca="1" si="93"/>
        <v/>
      </c>
      <c r="G789" s="32" t="str">
        <f t="shared" ca="1" si="94"/>
        <v/>
      </c>
      <c r="H789" s="77" t="str">
        <f t="shared" ca="1" si="95"/>
        <v/>
      </c>
      <c r="O789" s="163" t="str">
        <f t="shared" si="96"/>
        <v/>
      </c>
    </row>
    <row r="790" spans="1:15">
      <c r="A790" s="164" t="str">
        <f t="shared" ca="1" si="91"/>
        <v/>
      </c>
      <c r="B790" s="44" t="str">
        <f ca="1">IF(COUNTIF($P$2:P1775,A790)=1,VLOOKUP(A790,J:K,2), IF(COUNTIF($P$2:P1775,A790)=0,$B$10,""))</f>
        <v/>
      </c>
      <c r="C790" s="31" t="str">
        <f t="shared" ca="1" si="97"/>
        <v/>
      </c>
      <c r="D790" s="32" t="str">
        <f t="shared" ca="1" si="92"/>
        <v/>
      </c>
      <c r="E790" s="44" t="str">
        <f ca="1">IF(COUNTIF($P$2:P1775,A790)=1,VLOOKUP(A790,L:M,2), IF(COUNTIF($P$2:P1775,A790)=0,$C$10,""))</f>
        <v/>
      </c>
      <c r="F790" s="31" t="str">
        <f t="shared" ca="1" si="93"/>
        <v/>
      </c>
      <c r="G790" s="32" t="str">
        <f t="shared" ca="1" si="94"/>
        <v/>
      </c>
      <c r="H790" s="77" t="str">
        <f t="shared" ca="1" si="95"/>
        <v/>
      </c>
      <c r="O790" s="163" t="str">
        <f t="shared" si="96"/>
        <v/>
      </c>
    </row>
    <row r="791" spans="1:15">
      <c r="A791" s="164" t="str">
        <f t="shared" ca="1" si="91"/>
        <v/>
      </c>
      <c r="B791" s="44" t="str">
        <f ca="1">IF(COUNTIF($P$2:P1776,A791)=1,VLOOKUP(A791,J:K,2), IF(COUNTIF($P$2:P1776,A791)=0,$B$10,""))</f>
        <v/>
      </c>
      <c r="C791" s="31" t="str">
        <f t="shared" ca="1" si="97"/>
        <v/>
      </c>
      <c r="D791" s="32" t="str">
        <f t="shared" ca="1" si="92"/>
        <v/>
      </c>
      <c r="E791" s="44" t="str">
        <f ca="1">IF(COUNTIF($P$2:P1776,A791)=1,VLOOKUP(A791,L:M,2), IF(COUNTIF($P$2:P1776,A791)=0,$C$10,""))</f>
        <v/>
      </c>
      <c r="F791" s="31" t="str">
        <f t="shared" ca="1" si="93"/>
        <v/>
      </c>
      <c r="G791" s="32" t="str">
        <f t="shared" ca="1" si="94"/>
        <v/>
      </c>
      <c r="H791" s="77" t="str">
        <f t="shared" ca="1" si="95"/>
        <v/>
      </c>
      <c r="O791" s="163" t="str">
        <f t="shared" si="96"/>
        <v/>
      </c>
    </row>
    <row r="792" spans="1:15">
      <c r="A792" s="164" t="str">
        <f t="shared" ref="A792:A855" ca="1" si="98">IF(AND(ISBLANK(P781), A791 = $P$1),NOW(),IF(ISBLANK(P781),"",P781))</f>
        <v/>
      </c>
      <c r="B792" s="44" t="str">
        <f ca="1">IF(COUNTIF($P$2:P1777,A792)=1,VLOOKUP(A792,J:K,2), IF(COUNTIF($P$2:P1777,A792)=0,$B$10,""))</f>
        <v/>
      </c>
      <c r="C792" s="31" t="str">
        <f t="shared" ca="1" si="97"/>
        <v/>
      </c>
      <c r="D792" s="32" t="str">
        <f t="shared" ref="D792:D855" ca="1" si="99">IF(ISERROR(B792-2),"",ROUNDUP(A792-$A$14,0)/360*$B$6*$B$5-ROUNDUP(A792-$A$14,0)/360*$B$7*$B$5*$B$14/100)</f>
        <v/>
      </c>
      <c r="E792" s="44" t="str">
        <f ca="1">IF(COUNTIF($P$2:P1777,A792)=1,VLOOKUP(A792,L:M,2), IF(COUNTIF($P$2:P1777,A792)=0,$C$10,""))</f>
        <v/>
      </c>
      <c r="F792" s="31" t="str">
        <f t="shared" ref="F792:F855" ca="1" si="100">IF(ISERROR(B792-2),"",(E792-$E$14)/100*$C$5)</f>
        <v/>
      </c>
      <c r="G792" s="32" t="str">
        <f t="shared" ref="G792:G855" ca="1" si="101">IF(ISERROR(B792-2),"",ROUNDUP(A792-$A$14,0)/360*$C$6*$C$5-ROUNDUP(A792-$A$14,0)/360*$C$7*$C$5*$E$14/100)</f>
        <v/>
      </c>
      <c r="H792" s="77" t="str">
        <f t="shared" ref="H792:H855" ca="1" si="102">IF(ISERROR(B792-2),"",(C792+D792)*$B$9-F792-G792)</f>
        <v/>
      </c>
      <c r="O792" s="163" t="str">
        <f t="shared" si="96"/>
        <v/>
      </c>
    </row>
    <row r="793" spans="1:15">
      <c r="A793" s="164" t="str">
        <f t="shared" ca="1" si="98"/>
        <v/>
      </c>
      <c r="B793" s="44" t="str">
        <f ca="1">IF(COUNTIF($P$2:P1778,A793)=1,VLOOKUP(A793,J:K,2), IF(COUNTIF($P$2:P1778,A793)=0,$B$10,""))</f>
        <v/>
      </c>
      <c r="C793" s="31" t="str">
        <f t="shared" ca="1" si="97"/>
        <v/>
      </c>
      <c r="D793" s="32" t="str">
        <f t="shared" ca="1" si="99"/>
        <v/>
      </c>
      <c r="E793" s="44" t="str">
        <f ca="1">IF(COUNTIF($P$2:P1778,A793)=1,VLOOKUP(A793,L:M,2), IF(COUNTIF($P$2:P1778,A793)=0,$C$10,""))</f>
        <v/>
      </c>
      <c r="F793" s="31" t="str">
        <f t="shared" ca="1" si="100"/>
        <v/>
      </c>
      <c r="G793" s="32" t="str">
        <f t="shared" ca="1" si="101"/>
        <v/>
      </c>
      <c r="H793" s="77" t="str">
        <f t="shared" ca="1" si="102"/>
        <v/>
      </c>
      <c r="O793" s="163" t="str">
        <f t="shared" si="96"/>
        <v/>
      </c>
    </row>
    <row r="794" spans="1:15">
      <c r="A794" s="164" t="str">
        <f t="shared" ca="1" si="98"/>
        <v/>
      </c>
      <c r="B794" s="44" t="str">
        <f ca="1">IF(COUNTIF($P$2:P1779,A794)=1,VLOOKUP(A794,J:K,2), IF(COUNTIF($P$2:P1779,A794)=0,$B$10,""))</f>
        <v/>
      </c>
      <c r="C794" s="31" t="str">
        <f t="shared" ca="1" si="97"/>
        <v/>
      </c>
      <c r="D794" s="32" t="str">
        <f t="shared" ca="1" si="99"/>
        <v/>
      </c>
      <c r="E794" s="44" t="str">
        <f ca="1">IF(COUNTIF($P$2:P1779,A794)=1,VLOOKUP(A794,L:M,2), IF(COUNTIF($P$2:P1779,A794)=0,$C$10,""))</f>
        <v/>
      </c>
      <c r="F794" s="31" t="str">
        <f t="shared" ca="1" si="100"/>
        <v/>
      </c>
      <c r="G794" s="32" t="str">
        <f t="shared" ca="1" si="101"/>
        <v/>
      </c>
      <c r="H794" s="77" t="str">
        <f t="shared" ca="1" si="102"/>
        <v/>
      </c>
      <c r="O794" s="163" t="str">
        <f t="shared" si="96"/>
        <v/>
      </c>
    </row>
    <row r="795" spans="1:15">
      <c r="A795" s="164" t="str">
        <f t="shared" ca="1" si="98"/>
        <v/>
      </c>
      <c r="B795" s="44" t="str">
        <f ca="1">IF(COUNTIF($P$2:P1780,A795)=1,VLOOKUP(A795,J:K,2), IF(COUNTIF($P$2:P1780,A795)=0,$B$10,""))</f>
        <v/>
      </c>
      <c r="C795" s="31" t="str">
        <f t="shared" ca="1" si="97"/>
        <v/>
      </c>
      <c r="D795" s="32" t="str">
        <f t="shared" ca="1" si="99"/>
        <v/>
      </c>
      <c r="E795" s="44" t="str">
        <f ca="1">IF(COUNTIF($P$2:P1780,A795)=1,VLOOKUP(A795,L:M,2), IF(COUNTIF($P$2:P1780,A795)=0,$C$10,""))</f>
        <v/>
      </c>
      <c r="F795" s="31" t="str">
        <f t="shared" ca="1" si="100"/>
        <v/>
      </c>
      <c r="G795" s="32" t="str">
        <f t="shared" ca="1" si="101"/>
        <v/>
      </c>
      <c r="H795" s="77" t="str">
        <f t="shared" ca="1" si="102"/>
        <v/>
      </c>
      <c r="O795" s="163" t="str">
        <f t="shared" si="96"/>
        <v/>
      </c>
    </row>
    <row r="796" spans="1:15">
      <c r="A796" s="164" t="str">
        <f t="shared" ca="1" si="98"/>
        <v/>
      </c>
      <c r="B796" s="44" t="str">
        <f ca="1">IF(COUNTIF($P$2:P1781,A796)=1,VLOOKUP(A796,J:K,2), IF(COUNTIF($P$2:P1781,A796)=0,$B$10,""))</f>
        <v/>
      </c>
      <c r="C796" s="31" t="str">
        <f t="shared" ca="1" si="97"/>
        <v/>
      </c>
      <c r="D796" s="32" t="str">
        <f t="shared" ca="1" si="99"/>
        <v/>
      </c>
      <c r="E796" s="44" t="str">
        <f ca="1">IF(COUNTIF($P$2:P1781,A796)=1,VLOOKUP(A796,L:M,2), IF(COUNTIF($P$2:P1781,A796)=0,$C$10,""))</f>
        <v/>
      </c>
      <c r="F796" s="31" t="str">
        <f t="shared" ca="1" si="100"/>
        <v/>
      </c>
      <c r="G796" s="32" t="str">
        <f t="shared" ca="1" si="101"/>
        <v/>
      </c>
      <c r="H796" s="77" t="str">
        <f t="shared" ca="1" si="102"/>
        <v/>
      </c>
      <c r="O796" s="163" t="str">
        <f t="shared" si="96"/>
        <v/>
      </c>
    </row>
    <row r="797" spans="1:15">
      <c r="A797" s="164" t="str">
        <f t="shared" ca="1" si="98"/>
        <v/>
      </c>
      <c r="B797" s="44" t="str">
        <f ca="1">IF(COUNTIF($P$2:P1782,A797)=1,VLOOKUP(A797,J:K,2), IF(COUNTIF($P$2:P1782,A797)=0,$B$10,""))</f>
        <v/>
      </c>
      <c r="C797" s="31" t="str">
        <f t="shared" ca="1" si="97"/>
        <v/>
      </c>
      <c r="D797" s="32" t="str">
        <f t="shared" ca="1" si="99"/>
        <v/>
      </c>
      <c r="E797" s="44" t="str">
        <f ca="1">IF(COUNTIF($P$2:P1782,A797)=1,VLOOKUP(A797,L:M,2), IF(COUNTIF($P$2:P1782,A797)=0,$C$10,""))</f>
        <v/>
      </c>
      <c r="F797" s="31" t="str">
        <f t="shared" ca="1" si="100"/>
        <v/>
      </c>
      <c r="G797" s="32" t="str">
        <f t="shared" ca="1" si="101"/>
        <v/>
      </c>
      <c r="H797" s="77" t="str">
        <f t="shared" ca="1" si="102"/>
        <v/>
      </c>
      <c r="O797" s="163" t="str">
        <f t="shared" si="96"/>
        <v/>
      </c>
    </row>
    <row r="798" spans="1:15">
      <c r="A798" s="164" t="str">
        <f t="shared" ca="1" si="98"/>
        <v/>
      </c>
      <c r="B798" s="44" t="str">
        <f ca="1">IF(COUNTIF($P$2:P1783,A798)=1,VLOOKUP(A798,J:K,2), IF(COUNTIF($P$2:P1783,A798)=0,$B$10,""))</f>
        <v/>
      </c>
      <c r="C798" s="31" t="str">
        <f t="shared" ca="1" si="97"/>
        <v/>
      </c>
      <c r="D798" s="32" t="str">
        <f t="shared" ca="1" si="99"/>
        <v/>
      </c>
      <c r="E798" s="44" t="str">
        <f ca="1">IF(COUNTIF($P$2:P1783,A798)=1,VLOOKUP(A798,L:M,2), IF(COUNTIF($P$2:P1783,A798)=0,$C$10,""))</f>
        <v/>
      </c>
      <c r="F798" s="31" t="str">
        <f t="shared" ca="1" si="100"/>
        <v/>
      </c>
      <c r="G798" s="32" t="str">
        <f t="shared" ca="1" si="101"/>
        <v/>
      </c>
      <c r="H798" s="77" t="str">
        <f t="shared" ca="1" si="102"/>
        <v/>
      </c>
      <c r="O798" s="163" t="str">
        <f t="shared" si="96"/>
        <v/>
      </c>
    </row>
    <row r="799" spans="1:15">
      <c r="A799" s="164" t="str">
        <f t="shared" ca="1" si="98"/>
        <v/>
      </c>
      <c r="B799" s="44" t="str">
        <f ca="1">IF(COUNTIF($P$2:P1784,A799)=1,VLOOKUP(A799,J:K,2), IF(COUNTIF($P$2:P1784,A799)=0,$B$10,""))</f>
        <v/>
      </c>
      <c r="C799" s="31" t="str">
        <f t="shared" ca="1" si="97"/>
        <v/>
      </c>
      <c r="D799" s="32" t="str">
        <f t="shared" ca="1" si="99"/>
        <v/>
      </c>
      <c r="E799" s="44" t="str">
        <f ca="1">IF(COUNTIF($P$2:P1784,A799)=1,VLOOKUP(A799,L:M,2), IF(COUNTIF($P$2:P1784,A799)=0,$C$10,""))</f>
        <v/>
      </c>
      <c r="F799" s="31" t="str">
        <f t="shared" ca="1" si="100"/>
        <v/>
      </c>
      <c r="G799" s="32" t="str">
        <f t="shared" ca="1" si="101"/>
        <v/>
      </c>
      <c r="H799" s="77" t="str">
        <f t="shared" ca="1" si="102"/>
        <v/>
      </c>
      <c r="O799" s="163" t="str">
        <f t="shared" si="96"/>
        <v/>
      </c>
    </row>
    <row r="800" spans="1:15">
      <c r="A800" s="164" t="str">
        <f t="shared" ca="1" si="98"/>
        <v/>
      </c>
      <c r="B800" s="44" t="str">
        <f ca="1">IF(COUNTIF($P$2:P1785,A800)=1,VLOOKUP(A800,J:K,2), IF(COUNTIF($P$2:P1785,A800)=0,$B$10,""))</f>
        <v/>
      </c>
      <c r="C800" s="31" t="str">
        <f t="shared" ca="1" si="97"/>
        <v/>
      </c>
      <c r="D800" s="32" t="str">
        <f t="shared" ca="1" si="99"/>
        <v/>
      </c>
      <c r="E800" s="44" t="str">
        <f ca="1">IF(COUNTIF($P$2:P1785,A800)=1,VLOOKUP(A800,L:M,2), IF(COUNTIF($P$2:P1785,A800)=0,$C$10,""))</f>
        <v/>
      </c>
      <c r="F800" s="31" t="str">
        <f t="shared" ca="1" si="100"/>
        <v/>
      </c>
      <c r="G800" s="32" t="str">
        <f t="shared" ca="1" si="101"/>
        <v/>
      </c>
      <c r="H800" s="77" t="str">
        <f t="shared" ca="1" si="102"/>
        <v/>
      </c>
      <c r="O800" s="163" t="str">
        <f t="shared" si="96"/>
        <v/>
      </c>
    </row>
    <row r="801" spans="1:15">
      <c r="A801" s="164" t="str">
        <f t="shared" ca="1" si="98"/>
        <v/>
      </c>
      <c r="B801" s="44" t="str">
        <f ca="1">IF(COUNTIF($P$2:P1786,A801)=1,VLOOKUP(A801,J:K,2), IF(COUNTIF($P$2:P1786,A801)=0,$B$10,""))</f>
        <v/>
      </c>
      <c r="C801" s="31" t="str">
        <f t="shared" ca="1" si="97"/>
        <v/>
      </c>
      <c r="D801" s="32" t="str">
        <f t="shared" ca="1" si="99"/>
        <v/>
      </c>
      <c r="E801" s="44" t="str">
        <f ca="1">IF(COUNTIF($P$2:P1786,A801)=1,VLOOKUP(A801,L:M,2), IF(COUNTIF($P$2:P1786,A801)=0,$C$10,""))</f>
        <v/>
      </c>
      <c r="F801" s="31" t="str">
        <f t="shared" ca="1" si="100"/>
        <v/>
      </c>
      <c r="G801" s="32" t="str">
        <f t="shared" ca="1" si="101"/>
        <v/>
      </c>
      <c r="H801" s="77" t="str">
        <f t="shared" ca="1" si="102"/>
        <v/>
      </c>
      <c r="O801" s="163" t="str">
        <f t="shared" si="96"/>
        <v/>
      </c>
    </row>
    <row r="802" spans="1:15">
      <c r="A802" s="164" t="str">
        <f t="shared" ca="1" si="98"/>
        <v/>
      </c>
      <c r="B802" s="44" t="str">
        <f ca="1">IF(COUNTIF($P$2:P1787,A802)=1,VLOOKUP(A802,J:K,2), IF(COUNTIF($P$2:P1787,A802)=0,$B$10,""))</f>
        <v/>
      </c>
      <c r="C802" s="31" t="str">
        <f t="shared" ca="1" si="97"/>
        <v/>
      </c>
      <c r="D802" s="32" t="str">
        <f t="shared" ca="1" si="99"/>
        <v/>
      </c>
      <c r="E802" s="44" t="str">
        <f ca="1">IF(COUNTIF($P$2:P1787,A802)=1,VLOOKUP(A802,L:M,2), IF(COUNTIF($P$2:P1787,A802)=0,$C$10,""))</f>
        <v/>
      </c>
      <c r="F802" s="31" t="str">
        <f t="shared" ca="1" si="100"/>
        <v/>
      </c>
      <c r="G802" s="32" t="str">
        <f t="shared" ca="1" si="101"/>
        <v/>
      </c>
      <c r="H802" s="77" t="str">
        <f t="shared" ca="1" si="102"/>
        <v/>
      </c>
      <c r="O802" s="163" t="str">
        <f t="shared" si="96"/>
        <v/>
      </c>
    </row>
    <row r="803" spans="1:15">
      <c r="A803" s="164" t="str">
        <f t="shared" ca="1" si="98"/>
        <v/>
      </c>
      <c r="B803" s="44" t="str">
        <f ca="1">IF(COUNTIF($P$2:P1788,A803)=1,VLOOKUP(A803,J:K,2), IF(COUNTIF($P$2:P1788,A803)=0,$B$10,""))</f>
        <v/>
      </c>
      <c r="C803" s="31" t="str">
        <f t="shared" ca="1" si="97"/>
        <v/>
      </c>
      <c r="D803" s="32" t="str">
        <f t="shared" ca="1" si="99"/>
        <v/>
      </c>
      <c r="E803" s="44" t="str">
        <f ca="1">IF(COUNTIF($P$2:P1788,A803)=1,VLOOKUP(A803,L:M,2), IF(COUNTIF($P$2:P1788,A803)=0,$C$10,""))</f>
        <v/>
      </c>
      <c r="F803" s="31" t="str">
        <f t="shared" ca="1" si="100"/>
        <v/>
      </c>
      <c r="G803" s="32" t="str">
        <f t="shared" ca="1" si="101"/>
        <v/>
      </c>
      <c r="H803" s="77" t="str">
        <f t="shared" ca="1" si="102"/>
        <v/>
      </c>
      <c r="O803" s="163" t="str">
        <f t="shared" si="96"/>
        <v/>
      </c>
    </row>
    <row r="804" spans="1:15">
      <c r="A804" s="164" t="str">
        <f t="shared" ca="1" si="98"/>
        <v/>
      </c>
      <c r="B804" s="44" t="str">
        <f ca="1">IF(COUNTIF($P$2:P1789,A804)=1,VLOOKUP(A804,J:K,2), IF(COUNTIF($P$2:P1789,A804)=0,$B$10,""))</f>
        <v/>
      </c>
      <c r="C804" s="31" t="str">
        <f t="shared" ca="1" si="97"/>
        <v/>
      </c>
      <c r="D804" s="32" t="str">
        <f t="shared" ca="1" si="99"/>
        <v/>
      </c>
      <c r="E804" s="44" t="str">
        <f ca="1">IF(COUNTIF($P$2:P1789,A804)=1,VLOOKUP(A804,L:M,2), IF(COUNTIF($P$2:P1789,A804)=0,$C$10,""))</f>
        <v/>
      </c>
      <c r="F804" s="31" t="str">
        <f t="shared" ca="1" si="100"/>
        <v/>
      </c>
      <c r="G804" s="32" t="str">
        <f t="shared" ca="1" si="101"/>
        <v/>
      </c>
      <c r="H804" s="77" t="str">
        <f t="shared" ca="1" si="102"/>
        <v/>
      </c>
      <c r="O804" s="163" t="str">
        <f t="shared" si="96"/>
        <v/>
      </c>
    </row>
    <row r="805" spans="1:15">
      <c r="A805" s="164" t="str">
        <f t="shared" ca="1" si="98"/>
        <v/>
      </c>
      <c r="B805" s="44" t="str">
        <f ca="1">IF(COUNTIF($P$2:P1790,A805)=1,VLOOKUP(A805,J:K,2), IF(COUNTIF($P$2:P1790,A805)=0,$B$10,""))</f>
        <v/>
      </c>
      <c r="C805" s="31" t="str">
        <f t="shared" ca="1" si="97"/>
        <v/>
      </c>
      <c r="D805" s="32" t="str">
        <f t="shared" ca="1" si="99"/>
        <v/>
      </c>
      <c r="E805" s="44" t="str">
        <f ca="1">IF(COUNTIF($P$2:P1790,A805)=1,VLOOKUP(A805,L:M,2), IF(COUNTIF($P$2:P1790,A805)=0,$C$10,""))</f>
        <v/>
      </c>
      <c r="F805" s="31" t="str">
        <f t="shared" ca="1" si="100"/>
        <v/>
      </c>
      <c r="G805" s="32" t="str">
        <f t="shared" ca="1" si="101"/>
        <v/>
      </c>
      <c r="H805" s="77" t="str">
        <f t="shared" ca="1" si="102"/>
        <v/>
      </c>
      <c r="O805" s="163" t="str">
        <f t="shared" si="96"/>
        <v/>
      </c>
    </row>
    <row r="806" spans="1:15">
      <c r="A806" s="164" t="str">
        <f t="shared" ca="1" si="98"/>
        <v/>
      </c>
      <c r="B806" s="44" t="str">
        <f ca="1">IF(COUNTIF($P$2:P1791,A806)=1,VLOOKUP(A806,J:K,2), IF(COUNTIF($P$2:P1791,A806)=0,$B$10,""))</f>
        <v/>
      </c>
      <c r="C806" s="31" t="str">
        <f t="shared" ca="1" si="97"/>
        <v/>
      </c>
      <c r="D806" s="32" t="str">
        <f t="shared" ca="1" si="99"/>
        <v/>
      </c>
      <c r="E806" s="44" t="str">
        <f ca="1">IF(COUNTIF($P$2:P1791,A806)=1,VLOOKUP(A806,L:M,2), IF(COUNTIF($P$2:P1791,A806)=0,$C$10,""))</f>
        <v/>
      </c>
      <c r="F806" s="31" t="str">
        <f t="shared" ca="1" si="100"/>
        <v/>
      </c>
      <c r="G806" s="32" t="str">
        <f t="shared" ca="1" si="101"/>
        <v/>
      </c>
      <c r="H806" s="77" t="str">
        <f t="shared" ca="1" si="102"/>
        <v/>
      </c>
      <c r="O806" s="163" t="str">
        <f t="shared" si="96"/>
        <v/>
      </c>
    </row>
    <row r="807" spans="1:15">
      <c r="A807" s="164" t="str">
        <f t="shared" ca="1" si="98"/>
        <v/>
      </c>
      <c r="B807" s="44" t="str">
        <f ca="1">IF(COUNTIF($P$2:P1792,A807)=1,VLOOKUP(A807,J:K,2), IF(COUNTIF($P$2:P1792,A807)=0,$B$10,""))</f>
        <v/>
      </c>
      <c r="C807" s="31" t="str">
        <f t="shared" ca="1" si="97"/>
        <v/>
      </c>
      <c r="D807" s="32" t="str">
        <f t="shared" ca="1" si="99"/>
        <v/>
      </c>
      <c r="E807" s="44" t="str">
        <f ca="1">IF(COUNTIF($P$2:P1792,A807)=1,VLOOKUP(A807,L:M,2), IF(COUNTIF($P$2:P1792,A807)=0,$C$10,""))</f>
        <v/>
      </c>
      <c r="F807" s="31" t="str">
        <f t="shared" ca="1" si="100"/>
        <v/>
      </c>
      <c r="G807" s="32" t="str">
        <f t="shared" ca="1" si="101"/>
        <v/>
      </c>
      <c r="H807" s="77" t="str">
        <f t="shared" ca="1" si="102"/>
        <v/>
      </c>
      <c r="O807" s="163" t="str">
        <f t="shared" si="96"/>
        <v/>
      </c>
    </row>
    <row r="808" spans="1:15">
      <c r="A808" s="164" t="str">
        <f t="shared" ca="1" si="98"/>
        <v/>
      </c>
      <c r="B808" s="44" t="str">
        <f ca="1">IF(COUNTIF($P$2:P1793,A808)=1,VLOOKUP(A808,J:K,2), IF(COUNTIF($P$2:P1793,A808)=0,$B$10,""))</f>
        <v/>
      </c>
      <c r="C808" s="31" t="str">
        <f t="shared" ca="1" si="97"/>
        <v/>
      </c>
      <c r="D808" s="32" t="str">
        <f t="shared" ca="1" si="99"/>
        <v/>
      </c>
      <c r="E808" s="44" t="str">
        <f ca="1">IF(COUNTIF($P$2:P1793,A808)=1,VLOOKUP(A808,L:M,2), IF(COUNTIF($P$2:P1793,A808)=0,$C$10,""))</f>
        <v/>
      </c>
      <c r="F808" s="31" t="str">
        <f t="shared" ca="1" si="100"/>
        <v/>
      </c>
      <c r="G808" s="32" t="str">
        <f t="shared" ca="1" si="101"/>
        <v/>
      </c>
      <c r="H808" s="77" t="str">
        <f t="shared" ca="1" si="102"/>
        <v/>
      </c>
      <c r="O808" s="163" t="str">
        <f t="shared" si="96"/>
        <v/>
      </c>
    </row>
    <row r="809" spans="1:15">
      <c r="A809" s="164" t="str">
        <f t="shared" ca="1" si="98"/>
        <v/>
      </c>
      <c r="B809" s="44" t="str">
        <f ca="1">IF(COUNTIF($P$2:P1794,A809)=1,VLOOKUP(A809,J:K,2), IF(COUNTIF($P$2:P1794,A809)=0,$B$10,""))</f>
        <v/>
      </c>
      <c r="C809" s="31" t="str">
        <f t="shared" ca="1" si="97"/>
        <v/>
      </c>
      <c r="D809" s="32" t="str">
        <f t="shared" ca="1" si="99"/>
        <v/>
      </c>
      <c r="E809" s="44" t="str">
        <f ca="1">IF(COUNTIF($P$2:P1794,A809)=1,VLOOKUP(A809,L:M,2), IF(COUNTIF($P$2:P1794,A809)=0,$C$10,""))</f>
        <v/>
      </c>
      <c r="F809" s="31" t="str">
        <f t="shared" ca="1" si="100"/>
        <v/>
      </c>
      <c r="G809" s="32" t="str">
        <f t="shared" ca="1" si="101"/>
        <v/>
      </c>
      <c r="H809" s="77" t="str">
        <f t="shared" ca="1" si="102"/>
        <v/>
      </c>
      <c r="O809" s="163" t="str">
        <f t="shared" si="96"/>
        <v/>
      </c>
    </row>
    <row r="810" spans="1:15">
      <c r="A810" s="164" t="str">
        <f t="shared" ca="1" si="98"/>
        <v/>
      </c>
      <c r="B810" s="44" t="str">
        <f ca="1">IF(COUNTIF($P$2:P1795,A810)=1,VLOOKUP(A810,J:K,2), IF(COUNTIF($P$2:P1795,A810)=0,$B$10,""))</f>
        <v/>
      </c>
      <c r="C810" s="31" t="str">
        <f t="shared" ca="1" si="97"/>
        <v/>
      </c>
      <c r="D810" s="32" t="str">
        <f t="shared" ca="1" si="99"/>
        <v/>
      </c>
      <c r="E810" s="44" t="str">
        <f ca="1">IF(COUNTIF($P$2:P1795,A810)=1,VLOOKUP(A810,L:M,2), IF(COUNTIF($P$2:P1795,A810)=0,$C$10,""))</f>
        <v/>
      </c>
      <c r="F810" s="31" t="str">
        <f t="shared" ca="1" si="100"/>
        <v/>
      </c>
      <c r="G810" s="32" t="str">
        <f t="shared" ca="1" si="101"/>
        <v/>
      </c>
      <c r="H810" s="77" t="str">
        <f t="shared" ca="1" si="102"/>
        <v/>
      </c>
      <c r="O810" s="163" t="str">
        <f t="shared" si="96"/>
        <v/>
      </c>
    </row>
    <row r="811" spans="1:15">
      <c r="A811" s="164" t="str">
        <f t="shared" ca="1" si="98"/>
        <v/>
      </c>
      <c r="B811" s="44" t="str">
        <f ca="1">IF(COUNTIF($P$2:P1796,A811)=1,VLOOKUP(A811,J:K,2), IF(COUNTIF($P$2:P1796,A811)=0,$B$10,""))</f>
        <v/>
      </c>
      <c r="C811" s="31" t="str">
        <f t="shared" ca="1" si="97"/>
        <v/>
      </c>
      <c r="D811" s="32" t="str">
        <f t="shared" ca="1" si="99"/>
        <v/>
      </c>
      <c r="E811" s="44" t="str">
        <f ca="1">IF(COUNTIF($P$2:P1796,A811)=1,VLOOKUP(A811,L:M,2), IF(COUNTIF($P$2:P1796,A811)=0,$C$10,""))</f>
        <v/>
      </c>
      <c r="F811" s="31" t="str">
        <f t="shared" ca="1" si="100"/>
        <v/>
      </c>
      <c r="G811" s="32" t="str">
        <f t="shared" ca="1" si="101"/>
        <v/>
      </c>
      <c r="H811" s="77" t="str">
        <f t="shared" ca="1" si="102"/>
        <v/>
      </c>
      <c r="O811" s="163" t="str">
        <f t="shared" si="96"/>
        <v/>
      </c>
    </row>
    <row r="812" spans="1:15">
      <c r="A812" s="164" t="str">
        <f t="shared" ca="1" si="98"/>
        <v/>
      </c>
      <c r="B812" s="44" t="str">
        <f ca="1">IF(COUNTIF($P$2:P1797,A812)=1,VLOOKUP(A812,J:K,2), IF(COUNTIF($P$2:P1797,A812)=0,$B$10,""))</f>
        <v/>
      </c>
      <c r="C812" s="31" t="str">
        <f t="shared" ca="1" si="97"/>
        <v/>
      </c>
      <c r="D812" s="32" t="str">
        <f t="shared" ca="1" si="99"/>
        <v/>
      </c>
      <c r="E812" s="44" t="str">
        <f ca="1">IF(COUNTIF($P$2:P1797,A812)=1,VLOOKUP(A812,L:M,2), IF(COUNTIF($P$2:P1797,A812)=0,$C$10,""))</f>
        <v/>
      </c>
      <c r="F812" s="31" t="str">
        <f t="shared" ca="1" si="100"/>
        <v/>
      </c>
      <c r="G812" s="32" t="str">
        <f t="shared" ca="1" si="101"/>
        <v/>
      </c>
      <c r="H812" s="77" t="str">
        <f t="shared" ca="1" si="102"/>
        <v/>
      </c>
      <c r="O812" s="163" t="str">
        <f t="shared" si="96"/>
        <v/>
      </c>
    </row>
    <row r="813" spans="1:15">
      <c r="A813" s="164" t="str">
        <f t="shared" ca="1" si="98"/>
        <v/>
      </c>
      <c r="B813" s="44" t="str">
        <f ca="1">IF(COUNTIF($P$2:P1798,A813)=1,VLOOKUP(A813,J:K,2), IF(COUNTIF($P$2:P1798,A813)=0,$B$10,""))</f>
        <v/>
      </c>
      <c r="C813" s="31" t="str">
        <f t="shared" ca="1" si="97"/>
        <v/>
      </c>
      <c r="D813" s="32" t="str">
        <f t="shared" ca="1" si="99"/>
        <v/>
      </c>
      <c r="E813" s="44" t="str">
        <f ca="1">IF(COUNTIF($P$2:P1798,A813)=1,VLOOKUP(A813,L:M,2), IF(COUNTIF($P$2:P1798,A813)=0,$C$10,""))</f>
        <v/>
      </c>
      <c r="F813" s="31" t="str">
        <f t="shared" ca="1" si="100"/>
        <v/>
      </c>
      <c r="G813" s="32" t="str">
        <f t="shared" ca="1" si="101"/>
        <v/>
      </c>
      <c r="H813" s="77" t="str">
        <f t="shared" ca="1" si="102"/>
        <v/>
      </c>
      <c r="O813" s="163" t="str">
        <f t="shared" si="96"/>
        <v/>
      </c>
    </row>
    <row r="814" spans="1:15">
      <c r="A814" s="164" t="str">
        <f t="shared" ca="1" si="98"/>
        <v/>
      </c>
      <c r="B814" s="44" t="str">
        <f ca="1">IF(COUNTIF($P$2:P1799,A814)=1,VLOOKUP(A814,J:K,2), IF(COUNTIF($P$2:P1799,A814)=0,$B$10,""))</f>
        <v/>
      </c>
      <c r="C814" s="31" t="str">
        <f t="shared" ca="1" si="97"/>
        <v/>
      </c>
      <c r="D814" s="32" t="str">
        <f t="shared" ca="1" si="99"/>
        <v/>
      </c>
      <c r="E814" s="44" t="str">
        <f ca="1">IF(COUNTIF($P$2:P1799,A814)=1,VLOOKUP(A814,L:M,2), IF(COUNTIF($P$2:P1799,A814)=0,$C$10,""))</f>
        <v/>
      </c>
      <c r="F814" s="31" t="str">
        <f t="shared" ca="1" si="100"/>
        <v/>
      </c>
      <c r="G814" s="32" t="str">
        <f t="shared" ca="1" si="101"/>
        <v/>
      </c>
      <c r="H814" s="77" t="str">
        <f t="shared" ca="1" si="102"/>
        <v/>
      </c>
      <c r="O814" s="163" t="str">
        <f t="shared" si="96"/>
        <v/>
      </c>
    </row>
    <row r="815" spans="1:15">
      <c r="A815" s="164" t="str">
        <f t="shared" ca="1" si="98"/>
        <v/>
      </c>
      <c r="B815" s="44" t="str">
        <f ca="1">IF(COUNTIF($P$2:P1800,A815)=1,VLOOKUP(A815,J:K,2), IF(COUNTIF($P$2:P1800,A815)=0,$B$10,""))</f>
        <v/>
      </c>
      <c r="C815" s="31" t="str">
        <f t="shared" ca="1" si="97"/>
        <v/>
      </c>
      <c r="D815" s="32" t="str">
        <f t="shared" ca="1" si="99"/>
        <v/>
      </c>
      <c r="E815" s="44" t="str">
        <f ca="1">IF(COUNTIF($P$2:P1800,A815)=1,VLOOKUP(A815,L:M,2), IF(COUNTIF($P$2:P1800,A815)=0,$C$10,""))</f>
        <v/>
      </c>
      <c r="F815" s="31" t="str">
        <f t="shared" ca="1" si="100"/>
        <v/>
      </c>
      <c r="G815" s="32" t="str">
        <f t="shared" ca="1" si="101"/>
        <v/>
      </c>
      <c r="H815" s="77" t="str">
        <f t="shared" ca="1" si="102"/>
        <v/>
      </c>
      <c r="O815" s="163" t="str">
        <f t="shared" si="96"/>
        <v/>
      </c>
    </row>
    <row r="816" spans="1:15">
      <c r="A816" s="164" t="str">
        <f t="shared" ca="1" si="98"/>
        <v/>
      </c>
      <c r="B816" s="44" t="str">
        <f ca="1">IF(COUNTIF($P$2:P1801,A816)=1,VLOOKUP(A816,J:K,2), IF(COUNTIF($P$2:P1801,A816)=0,$B$10,""))</f>
        <v/>
      </c>
      <c r="C816" s="31" t="str">
        <f t="shared" ca="1" si="97"/>
        <v/>
      </c>
      <c r="D816" s="32" t="str">
        <f t="shared" ca="1" si="99"/>
        <v/>
      </c>
      <c r="E816" s="44" t="str">
        <f ca="1">IF(COUNTIF($P$2:P1801,A816)=1,VLOOKUP(A816,L:M,2), IF(COUNTIF($P$2:P1801,A816)=0,$C$10,""))</f>
        <v/>
      </c>
      <c r="F816" s="31" t="str">
        <f t="shared" ca="1" si="100"/>
        <v/>
      </c>
      <c r="G816" s="32" t="str">
        <f t="shared" ca="1" si="101"/>
        <v/>
      </c>
      <c r="H816" s="77" t="str">
        <f t="shared" ca="1" si="102"/>
        <v/>
      </c>
      <c r="O816" s="163" t="str">
        <f t="shared" si="96"/>
        <v/>
      </c>
    </row>
    <row r="817" spans="1:15">
      <c r="A817" s="164" t="str">
        <f t="shared" ca="1" si="98"/>
        <v/>
      </c>
      <c r="B817" s="44" t="str">
        <f ca="1">IF(COUNTIF($P$2:P1802,A817)=1,VLOOKUP(A817,J:K,2), IF(COUNTIF($P$2:P1802,A817)=0,$B$10,""))</f>
        <v/>
      </c>
      <c r="C817" s="31" t="str">
        <f t="shared" ca="1" si="97"/>
        <v/>
      </c>
      <c r="D817" s="32" t="str">
        <f t="shared" ca="1" si="99"/>
        <v/>
      </c>
      <c r="E817" s="44" t="str">
        <f ca="1">IF(COUNTIF($P$2:P1802,A817)=1,VLOOKUP(A817,L:M,2), IF(COUNTIF($P$2:P1802,A817)=0,$C$10,""))</f>
        <v/>
      </c>
      <c r="F817" s="31" t="str">
        <f t="shared" ca="1" si="100"/>
        <v/>
      </c>
      <c r="G817" s="32" t="str">
        <f t="shared" ca="1" si="101"/>
        <v/>
      </c>
      <c r="H817" s="77" t="str">
        <f t="shared" ca="1" si="102"/>
        <v/>
      </c>
      <c r="O817" s="163" t="str">
        <f t="shared" si="96"/>
        <v/>
      </c>
    </row>
    <row r="818" spans="1:15">
      <c r="A818" s="164" t="str">
        <f t="shared" ca="1" si="98"/>
        <v/>
      </c>
      <c r="B818" s="44" t="str">
        <f ca="1">IF(COUNTIF($P$2:P1803,A818)=1,VLOOKUP(A818,J:K,2), IF(COUNTIF($P$2:P1803,A818)=0,$B$10,""))</f>
        <v/>
      </c>
      <c r="C818" s="31" t="str">
        <f t="shared" ca="1" si="97"/>
        <v/>
      </c>
      <c r="D818" s="32" t="str">
        <f t="shared" ca="1" si="99"/>
        <v/>
      </c>
      <c r="E818" s="44" t="str">
        <f ca="1">IF(COUNTIF($P$2:P1803,A818)=1,VLOOKUP(A818,L:M,2), IF(COUNTIF($P$2:P1803,A818)=0,$C$10,""))</f>
        <v/>
      </c>
      <c r="F818" s="31" t="str">
        <f t="shared" ca="1" si="100"/>
        <v/>
      </c>
      <c r="G818" s="32" t="str">
        <f t="shared" ca="1" si="101"/>
        <v/>
      </c>
      <c r="H818" s="77" t="str">
        <f t="shared" ca="1" si="102"/>
        <v/>
      </c>
      <c r="O818" s="163" t="str">
        <f t="shared" si="96"/>
        <v/>
      </c>
    </row>
    <row r="819" spans="1:15">
      <c r="A819" s="164" t="str">
        <f t="shared" ca="1" si="98"/>
        <v/>
      </c>
      <c r="B819" s="44" t="str">
        <f ca="1">IF(COUNTIF($P$2:P1804,A819)=1,VLOOKUP(A819,J:K,2), IF(COUNTIF($P$2:P1804,A819)=0,$B$10,""))</f>
        <v/>
      </c>
      <c r="C819" s="31" t="str">
        <f t="shared" ca="1" si="97"/>
        <v/>
      </c>
      <c r="D819" s="32" t="str">
        <f t="shared" ca="1" si="99"/>
        <v/>
      </c>
      <c r="E819" s="44" t="str">
        <f ca="1">IF(COUNTIF($P$2:P1804,A819)=1,VLOOKUP(A819,L:M,2), IF(COUNTIF($P$2:P1804,A819)=0,$C$10,""))</f>
        <v/>
      </c>
      <c r="F819" s="31" t="str">
        <f t="shared" ca="1" si="100"/>
        <v/>
      </c>
      <c r="G819" s="32" t="str">
        <f t="shared" ca="1" si="101"/>
        <v/>
      </c>
      <c r="H819" s="77" t="str">
        <f t="shared" ca="1" si="102"/>
        <v/>
      </c>
      <c r="O819" s="163" t="str">
        <f t="shared" si="96"/>
        <v/>
      </c>
    </row>
    <row r="820" spans="1:15">
      <c r="A820" s="164" t="str">
        <f t="shared" ca="1" si="98"/>
        <v/>
      </c>
      <c r="B820" s="44" t="str">
        <f ca="1">IF(COUNTIF($P$2:P1805,A820)=1,VLOOKUP(A820,J:K,2), IF(COUNTIF($P$2:P1805,A820)=0,$B$10,""))</f>
        <v/>
      </c>
      <c r="C820" s="31" t="str">
        <f t="shared" ca="1" si="97"/>
        <v/>
      </c>
      <c r="D820" s="32" t="str">
        <f t="shared" ca="1" si="99"/>
        <v/>
      </c>
      <c r="E820" s="44" t="str">
        <f ca="1">IF(COUNTIF($P$2:P1805,A820)=1,VLOOKUP(A820,L:M,2), IF(COUNTIF($P$2:P1805,A820)=0,$C$10,""))</f>
        <v/>
      </c>
      <c r="F820" s="31" t="str">
        <f t="shared" ca="1" si="100"/>
        <v/>
      </c>
      <c r="G820" s="32" t="str">
        <f t="shared" ca="1" si="101"/>
        <v/>
      </c>
      <c r="H820" s="77" t="str">
        <f t="shared" ca="1" si="102"/>
        <v/>
      </c>
      <c r="O820" s="163" t="str">
        <f t="shared" si="96"/>
        <v/>
      </c>
    </row>
    <row r="821" spans="1:15">
      <c r="A821" s="164" t="str">
        <f t="shared" ca="1" si="98"/>
        <v/>
      </c>
      <c r="B821" s="44" t="str">
        <f ca="1">IF(COUNTIF($P$2:P1806,A821)=1,VLOOKUP(A821,J:K,2), IF(COUNTIF($P$2:P1806,A821)=0,$B$10,""))</f>
        <v/>
      </c>
      <c r="C821" s="31" t="str">
        <f t="shared" ca="1" si="97"/>
        <v/>
      </c>
      <c r="D821" s="32" t="str">
        <f t="shared" ca="1" si="99"/>
        <v/>
      </c>
      <c r="E821" s="44" t="str">
        <f ca="1">IF(COUNTIF($P$2:P1806,A821)=1,VLOOKUP(A821,L:M,2), IF(COUNTIF($P$2:P1806,A821)=0,$C$10,""))</f>
        <v/>
      </c>
      <c r="F821" s="31" t="str">
        <f t="shared" ca="1" si="100"/>
        <v/>
      </c>
      <c r="G821" s="32" t="str">
        <f t="shared" ca="1" si="101"/>
        <v/>
      </c>
      <c r="H821" s="77" t="str">
        <f t="shared" ca="1" si="102"/>
        <v/>
      </c>
      <c r="O821" s="163" t="str">
        <f t="shared" si="96"/>
        <v/>
      </c>
    </row>
    <row r="822" spans="1:15">
      <c r="A822" s="164" t="str">
        <f t="shared" ca="1" si="98"/>
        <v/>
      </c>
      <c r="B822" s="44" t="str">
        <f ca="1">IF(COUNTIF($P$2:P1807,A822)=1,VLOOKUP(A822,J:K,2), IF(COUNTIF($P$2:P1807,A822)=0,$B$10,""))</f>
        <v/>
      </c>
      <c r="C822" s="31" t="str">
        <f t="shared" ca="1" si="97"/>
        <v/>
      </c>
      <c r="D822" s="32" t="str">
        <f t="shared" ca="1" si="99"/>
        <v/>
      </c>
      <c r="E822" s="44" t="str">
        <f ca="1">IF(COUNTIF($P$2:P1807,A822)=1,VLOOKUP(A822,L:M,2), IF(COUNTIF($P$2:P1807,A822)=0,$C$10,""))</f>
        <v/>
      </c>
      <c r="F822" s="31" t="str">
        <f t="shared" ca="1" si="100"/>
        <v/>
      </c>
      <c r="G822" s="32" t="str">
        <f t="shared" ca="1" si="101"/>
        <v/>
      </c>
      <c r="H822" s="77" t="str">
        <f t="shared" ca="1" si="102"/>
        <v/>
      </c>
      <c r="O822" s="163" t="str">
        <f t="shared" si="96"/>
        <v/>
      </c>
    </row>
    <row r="823" spans="1:15">
      <c r="A823" s="164" t="str">
        <f t="shared" ca="1" si="98"/>
        <v/>
      </c>
      <c r="B823" s="44" t="str">
        <f ca="1">IF(COUNTIF($P$2:P1808,A823)=1,VLOOKUP(A823,J:K,2), IF(COUNTIF($P$2:P1808,A823)=0,$B$10,""))</f>
        <v/>
      </c>
      <c r="C823" s="31" t="str">
        <f t="shared" ca="1" si="97"/>
        <v/>
      </c>
      <c r="D823" s="32" t="str">
        <f t="shared" ca="1" si="99"/>
        <v/>
      </c>
      <c r="E823" s="44" t="str">
        <f ca="1">IF(COUNTIF($P$2:P1808,A823)=1,VLOOKUP(A823,L:M,2), IF(COUNTIF($P$2:P1808,A823)=0,$C$10,""))</f>
        <v/>
      </c>
      <c r="F823" s="31" t="str">
        <f t="shared" ca="1" si="100"/>
        <v/>
      </c>
      <c r="G823" s="32" t="str">
        <f t="shared" ca="1" si="101"/>
        <v/>
      </c>
      <c r="H823" s="77" t="str">
        <f t="shared" ca="1" si="102"/>
        <v/>
      </c>
      <c r="O823" s="163" t="str">
        <f t="shared" si="96"/>
        <v/>
      </c>
    </row>
    <row r="824" spans="1:15">
      <c r="A824" s="164" t="str">
        <f t="shared" ca="1" si="98"/>
        <v/>
      </c>
      <c r="B824" s="44" t="str">
        <f ca="1">IF(COUNTIF($P$2:P1809,A824)=1,VLOOKUP(A824,J:K,2), IF(COUNTIF($P$2:P1809,A824)=0,$B$10,""))</f>
        <v/>
      </c>
      <c r="C824" s="31" t="str">
        <f t="shared" ca="1" si="97"/>
        <v/>
      </c>
      <c r="D824" s="32" t="str">
        <f t="shared" ca="1" si="99"/>
        <v/>
      </c>
      <c r="E824" s="44" t="str">
        <f ca="1">IF(COUNTIF($P$2:P1809,A824)=1,VLOOKUP(A824,L:M,2), IF(COUNTIF($P$2:P1809,A824)=0,$C$10,""))</f>
        <v/>
      </c>
      <c r="F824" s="31" t="str">
        <f t="shared" ca="1" si="100"/>
        <v/>
      </c>
      <c r="G824" s="32" t="str">
        <f t="shared" ca="1" si="101"/>
        <v/>
      </c>
      <c r="H824" s="77" t="str">
        <f t="shared" ca="1" si="102"/>
        <v/>
      </c>
      <c r="O824" s="163" t="str">
        <f t="shared" si="96"/>
        <v/>
      </c>
    </row>
    <row r="825" spans="1:15">
      <c r="A825" s="164" t="str">
        <f t="shared" ca="1" si="98"/>
        <v/>
      </c>
      <c r="B825" s="44" t="str">
        <f ca="1">IF(COUNTIF($P$2:P1810,A825)=1,VLOOKUP(A825,J:K,2), IF(COUNTIF($P$2:P1810,A825)=0,$B$10,""))</f>
        <v/>
      </c>
      <c r="C825" s="31" t="str">
        <f t="shared" ca="1" si="97"/>
        <v/>
      </c>
      <c r="D825" s="32" t="str">
        <f t="shared" ca="1" si="99"/>
        <v/>
      </c>
      <c r="E825" s="44" t="str">
        <f ca="1">IF(COUNTIF($P$2:P1810,A825)=1,VLOOKUP(A825,L:M,2), IF(COUNTIF($P$2:P1810,A825)=0,$C$10,""))</f>
        <v/>
      </c>
      <c r="F825" s="31" t="str">
        <f t="shared" ca="1" si="100"/>
        <v/>
      </c>
      <c r="G825" s="32" t="str">
        <f t="shared" ca="1" si="101"/>
        <v/>
      </c>
      <c r="H825" s="77" t="str">
        <f t="shared" ca="1" si="102"/>
        <v/>
      </c>
      <c r="O825" s="163" t="str">
        <f t="shared" si="96"/>
        <v/>
      </c>
    </row>
    <row r="826" spans="1:15">
      <c r="A826" s="164" t="str">
        <f t="shared" ca="1" si="98"/>
        <v/>
      </c>
      <c r="B826" s="44" t="str">
        <f ca="1">IF(COUNTIF($P$2:P1811,A826)=1,VLOOKUP(A826,J:K,2), IF(COUNTIF($P$2:P1811,A826)=0,$B$10,""))</f>
        <v/>
      </c>
      <c r="C826" s="31" t="str">
        <f t="shared" ca="1" si="97"/>
        <v/>
      </c>
      <c r="D826" s="32" t="str">
        <f t="shared" ca="1" si="99"/>
        <v/>
      </c>
      <c r="E826" s="44" t="str">
        <f ca="1">IF(COUNTIF($P$2:P1811,A826)=1,VLOOKUP(A826,L:M,2), IF(COUNTIF($P$2:P1811,A826)=0,$C$10,""))</f>
        <v/>
      </c>
      <c r="F826" s="31" t="str">
        <f t="shared" ca="1" si="100"/>
        <v/>
      </c>
      <c r="G826" s="32" t="str">
        <f t="shared" ca="1" si="101"/>
        <v/>
      </c>
      <c r="H826" s="77" t="str">
        <f t="shared" ca="1" si="102"/>
        <v/>
      </c>
      <c r="O826" s="163" t="str">
        <f t="shared" si="96"/>
        <v/>
      </c>
    </row>
    <row r="827" spans="1:15">
      <c r="A827" s="164" t="str">
        <f t="shared" ca="1" si="98"/>
        <v/>
      </c>
      <c r="B827" s="44" t="str">
        <f ca="1">IF(COUNTIF($P$2:P1812,A827)=1,VLOOKUP(A827,J:K,2), IF(COUNTIF($P$2:P1812,A827)=0,$B$10,""))</f>
        <v/>
      </c>
      <c r="C827" s="31" t="str">
        <f t="shared" ca="1" si="97"/>
        <v/>
      </c>
      <c r="D827" s="32" t="str">
        <f t="shared" ca="1" si="99"/>
        <v/>
      </c>
      <c r="E827" s="44" t="str">
        <f ca="1">IF(COUNTIF($P$2:P1812,A827)=1,VLOOKUP(A827,L:M,2), IF(COUNTIF($P$2:P1812,A827)=0,$C$10,""))</f>
        <v/>
      </c>
      <c r="F827" s="31" t="str">
        <f t="shared" ca="1" si="100"/>
        <v/>
      </c>
      <c r="G827" s="32" t="str">
        <f t="shared" ca="1" si="101"/>
        <v/>
      </c>
      <c r="H827" s="77" t="str">
        <f t="shared" ca="1" si="102"/>
        <v/>
      </c>
      <c r="O827" s="163" t="str">
        <f t="shared" si="96"/>
        <v/>
      </c>
    </row>
    <row r="828" spans="1:15">
      <c r="A828" s="164" t="str">
        <f t="shared" ca="1" si="98"/>
        <v/>
      </c>
      <c r="B828" s="44" t="str">
        <f ca="1">IF(COUNTIF($P$2:P1813,A828)=1,VLOOKUP(A828,J:K,2), IF(COUNTIF($P$2:P1813,A828)=0,$B$10,""))</f>
        <v/>
      </c>
      <c r="C828" s="31" t="str">
        <f t="shared" ca="1" si="97"/>
        <v/>
      </c>
      <c r="D828" s="32" t="str">
        <f t="shared" ca="1" si="99"/>
        <v/>
      </c>
      <c r="E828" s="44" t="str">
        <f ca="1">IF(COUNTIF($P$2:P1813,A828)=1,VLOOKUP(A828,L:M,2), IF(COUNTIF($P$2:P1813,A828)=0,$C$10,""))</f>
        <v/>
      </c>
      <c r="F828" s="31" t="str">
        <f t="shared" ca="1" si="100"/>
        <v/>
      </c>
      <c r="G828" s="32" t="str">
        <f t="shared" ca="1" si="101"/>
        <v/>
      </c>
      <c r="H828" s="77" t="str">
        <f t="shared" ca="1" si="102"/>
        <v/>
      </c>
      <c r="O828" s="163" t="str">
        <f t="shared" si="96"/>
        <v/>
      </c>
    </row>
    <row r="829" spans="1:15">
      <c r="A829" s="164" t="str">
        <f t="shared" ca="1" si="98"/>
        <v/>
      </c>
      <c r="B829" s="44" t="str">
        <f ca="1">IF(COUNTIF($P$2:P1814,A829)=1,VLOOKUP(A829,J:K,2), IF(COUNTIF($P$2:P1814,A829)=0,$B$10,""))</f>
        <v/>
      </c>
      <c r="C829" s="31" t="str">
        <f t="shared" ca="1" si="97"/>
        <v/>
      </c>
      <c r="D829" s="32" t="str">
        <f t="shared" ca="1" si="99"/>
        <v/>
      </c>
      <c r="E829" s="44" t="str">
        <f ca="1">IF(COUNTIF($P$2:P1814,A829)=1,VLOOKUP(A829,L:M,2), IF(COUNTIF($P$2:P1814,A829)=0,$C$10,""))</f>
        <v/>
      </c>
      <c r="F829" s="31" t="str">
        <f t="shared" ca="1" si="100"/>
        <v/>
      </c>
      <c r="G829" s="32" t="str">
        <f t="shared" ca="1" si="101"/>
        <v/>
      </c>
      <c r="H829" s="77" t="str">
        <f t="shared" ca="1" si="102"/>
        <v/>
      </c>
      <c r="O829" s="163" t="str">
        <f t="shared" si="96"/>
        <v/>
      </c>
    </row>
    <row r="830" spans="1:15">
      <c r="A830" s="164" t="str">
        <f t="shared" ca="1" si="98"/>
        <v/>
      </c>
      <c r="B830" s="44" t="str">
        <f ca="1">IF(COUNTIF($P$2:P1815,A830)=1,VLOOKUP(A830,J:K,2), IF(COUNTIF($P$2:P1815,A830)=0,$B$10,""))</f>
        <v/>
      </c>
      <c r="C830" s="31" t="str">
        <f t="shared" ca="1" si="97"/>
        <v/>
      </c>
      <c r="D830" s="32" t="str">
        <f t="shared" ca="1" si="99"/>
        <v/>
      </c>
      <c r="E830" s="44" t="str">
        <f ca="1">IF(COUNTIF($P$2:P1815,A830)=1,VLOOKUP(A830,L:M,2), IF(COUNTIF($P$2:P1815,A830)=0,$C$10,""))</f>
        <v/>
      </c>
      <c r="F830" s="31" t="str">
        <f t="shared" ca="1" si="100"/>
        <v/>
      </c>
      <c r="G830" s="32" t="str">
        <f t="shared" ca="1" si="101"/>
        <v/>
      </c>
      <c r="H830" s="77" t="str">
        <f t="shared" ca="1" si="102"/>
        <v/>
      </c>
      <c r="O830" s="163" t="str">
        <f t="shared" si="96"/>
        <v/>
      </c>
    </row>
    <row r="831" spans="1:15">
      <c r="A831" s="164" t="str">
        <f t="shared" ca="1" si="98"/>
        <v/>
      </c>
      <c r="B831" s="44" t="str">
        <f ca="1">IF(COUNTIF($P$2:P1816,A831)=1,VLOOKUP(A831,J:K,2), IF(COUNTIF($P$2:P1816,A831)=0,$B$10,""))</f>
        <v/>
      </c>
      <c r="C831" s="31" t="str">
        <f t="shared" ca="1" si="97"/>
        <v/>
      </c>
      <c r="D831" s="32" t="str">
        <f t="shared" ca="1" si="99"/>
        <v/>
      </c>
      <c r="E831" s="44" t="str">
        <f ca="1">IF(COUNTIF($P$2:P1816,A831)=1,VLOOKUP(A831,L:M,2), IF(COUNTIF($P$2:P1816,A831)=0,$C$10,""))</f>
        <v/>
      </c>
      <c r="F831" s="31" t="str">
        <f t="shared" ca="1" si="100"/>
        <v/>
      </c>
      <c r="G831" s="32" t="str">
        <f t="shared" ca="1" si="101"/>
        <v/>
      </c>
      <c r="H831" s="77" t="str">
        <f t="shared" ca="1" si="102"/>
        <v/>
      </c>
      <c r="O831" s="163" t="str">
        <f t="shared" si="96"/>
        <v/>
      </c>
    </row>
    <row r="832" spans="1:15">
      <c r="A832" s="164" t="str">
        <f t="shared" ca="1" si="98"/>
        <v/>
      </c>
      <c r="B832" s="44" t="str">
        <f ca="1">IF(COUNTIF($P$2:P1817,A832)=1,VLOOKUP(A832,J:K,2), IF(COUNTIF($P$2:P1817,A832)=0,$B$10,""))</f>
        <v/>
      </c>
      <c r="C832" s="31" t="str">
        <f t="shared" ca="1" si="97"/>
        <v/>
      </c>
      <c r="D832" s="32" t="str">
        <f t="shared" ca="1" si="99"/>
        <v/>
      </c>
      <c r="E832" s="44" t="str">
        <f ca="1">IF(COUNTIF($P$2:P1817,A832)=1,VLOOKUP(A832,L:M,2), IF(COUNTIF($P$2:P1817,A832)=0,$C$10,""))</f>
        <v/>
      </c>
      <c r="F832" s="31" t="str">
        <f t="shared" ca="1" si="100"/>
        <v/>
      </c>
      <c r="G832" s="32" t="str">
        <f t="shared" ca="1" si="101"/>
        <v/>
      </c>
      <c r="H832" s="77" t="str">
        <f t="shared" ca="1" si="102"/>
        <v/>
      </c>
      <c r="O832" s="163" t="str">
        <f t="shared" si="96"/>
        <v/>
      </c>
    </row>
    <row r="833" spans="1:15">
      <c r="A833" s="164" t="str">
        <f t="shared" ca="1" si="98"/>
        <v/>
      </c>
      <c r="B833" s="44" t="str">
        <f ca="1">IF(COUNTIF($P$2:P1818,A833)=1,VLOOKUP(A833,J:K,2), IF(COUNTIF($P$2:P1818,A833)=0,$B$10,""))</f>
        <v/>
      </c>
      <c r="C833" s="31" t="str">
        <f t="shared" ca="1" si="97"/>
        <v/>
      </c>
      <c r="D833" s="32" t="str">
        <f t="shared" ca="1" si="99"/>
        <v/>
      </c>
      <c r="E833" s="44" t="str">
        <f ca="1">IF(COUNTIF($P$2:P1818,A833)=1,VLOOKUP(A833,L:M,2), IF(COUNTIF($P$2:P1818,A833)=0,$C$10,""))</f>
        <v/>
      </c>
      <c r="F833" s="31" t="str">
        <f t="shared" ca="1" si="100"/>
        <v/>
      </c>
      <c r="G833" s="32" t="str">
        <f t="shared" ca="1" si="101"/>
        <v/>
      </c>
      <c r="H833" s="77" t="str">
        <f t="shared" ca="1" si="102"/>
        <v/>
      </c>
      <c r="O833" s="163" t="str">
        <f t="shared" si="96"/>
        <v/>
      </c>
    </row>
    <row r="834" spans="1:15">
      <c r="A834" s="164" t="str">
        <f t="shared" ca="1" si="98"/>
        <v/>
      </c>
      <c r="B834" s="44" t="str">
        <f ca="1">IF(COUNTIF($P$2:P1819,A834)=1,VLOOKUP(A834,J:K,2), IF(COUNTIF($P$2:P1819,A834)=0,$B$10,""))</f>
        <v/>
      </c>
      <c r="C834" s="31" t="str">
        <f t="shared" ca="1" si="97"/>
        <v/>
      </c>
      <c r="D834" s="32" t="str">
        <f t="shared" ca="1" si="99"/>
        <v/>
      </c>
      <c r="E834" s="44" t="str">
        <f ca="1">IF(COUNTIF($P$2:P1819,A834)=1,VLOOKUP(A834,L:M,2), IF(COUNTIF($P$2:P1819,A834)=0,$C$10,""))</f>
        <v/>
      </c>
      <c r="F834" s="31" t="str">
        <f t="shared" ca="1" si="100"/>
        <v/>
      </c>
      <c r="G834" s="32" t="str">
        <f t="shared" ca="1" si="101"/>
        <v/>
      </c>
      <c r="H834" s="77" t="str">
        <f t="shared" ca="1" si="102"/>
        <v/>
      </c>
      <c r="O834" s="163" t="str">
        <f t="shared" si="96"/>
        <v/>
      </c>
    </row>
    <row r="835" spans="1:15">
      <c r="A835" s="164" t="str">
        <f t="shared" ca="1" si="98"/>
        <v/>
      </c>
      <c r="B835" s="44" t="str">
        <f ca="1">IF(COUNTIF($P$2:P1820,A835)=1,VLOOKUP(A835,J:K,2), IF(COUNTIF($P$2:P1820,A835)=0,$B$10,""))</f>
        <v/>
      </c>
      <c r="C835" s="31" t="str">
        <f t="shared" ca="1" si="97"/>
        <v/>
      </c>
      <c r="D835" s="32" t="str">
        <f t="shared" ca="1" si="99"/>
        <v/>
      </c>
      <c r="E835" s="44" t="str">
        <f ca="1">IF(COUNTIF($P$2:P1820,A835)=1,VLOOKUP(A835,L:M,2), IF(COUNTIF($P$2:P1820,A835)=0,$C$10,""))</f>
        <v/>
      </c>
      <c r="F835" s="31" t="str">
        <f t="shared" ca="1" si="100"/>
        <v/>
      </c>
      <c r="G835" s="32" t="str">
        <f t="shared" ca="1" si="101"/>
        <v/>
      </c>
      <c r="H835" s="77" t="str">
        <f t="shared" ca="1" si="102"/>
        <v/>
      </c>
      <c r="O835" s="163" t="str">
        <f t="shared" si="96"/>
        <v/>
      </c>
    </row>
    <row r="836" spans="1:15">
      <c r="A836" s="164" t="str">
        <f t="shared" ca="1" si="98"/>
        <v/>
      </c>
      <c r="B836" s="44" t="str">
        <f ca="1">IF(COUNTIF($P$2:P1821,A836)=1,VLOOKUP(A836,J:K,2), IF(COUNTIF($P$2:P1821,A836)=0,$B$10,""))</f>
        <v/>
      </c>
      <c r="C836" s="31" t="str">
        <f t="shared" ca="1" si="97"/>
        <v/>
      </c>
      <c r="D836" s="32" t="str">
        <f t="shared" ca="1" si="99"/>
        <v/>
      </c>
      <c r="E836" s="44" t="str">
        <f ca="1">IF(COUNTIF($P$2:P1821,A836)=1,VLOOKUP(A836,L:M,2), IF(COUNTIF($P$2:P1821,A836)=0,$C$10,""))</f>
        <v/>
      </c>
      <c r="F836" s="31" t="str">
        <f t="shared" ca="1" si="100"/>
        <v/>
      </c>
      <c r="G836" s="32" t="str">
        <f t="shared" ca="1" si="101"/>
        <v/>
      </c>
      <c r="H836" s="77" t="str">
        <f t="shared" ca="1" si="102"/>
        <v/>
      </c>
      <c r="O836" s="163" t="str">
        <f t="shared" ref="O836:O899" si="103">IF(N836&gt;$A$14,N836,"")</f>
        <v/>
      </c>
    </row>
    <row r="837" spans="1:15">
      <c r="A837" s="164" t="str">
        <f t="shared" ca="1" si="98"/>
        <v/>
      </c>
      <c r="B837" s="44" t="str">
        <f ca="1">IF(COUNTIF($P$2:P1822,A837)=1,VLOOKUP(A837,J:K,2), IF(COUNTIF($P$2:P1822,A837)=0,$B$10,""))</f>
        <v/>
      </c>
      <c r="C837" s="31" t="str">
        <f t="shared" ca="1" si="97"/>
        <v/>
      </c>
      <c r="D837" s="32" t="str">
        <f t="shared" ca="1" si="99"/>
        <v/>
      </c>
      <c r="E837" s="44" t="str">
        <f ca="1">IF(COUNTIF($P$2:P1822,A837)=1,VLOOKUP(A837,L:M,2), IF(COUNTIF($P$2:P1822,A837)=0,$C$10,""))</f>
        <v/>
      </c>
      <c r="F837" s="31" t="str">
        <f t="shared" ca="1" si="100"/>
        <v/>
      </c>
      <c r="G837" s="32" t="str">
        <f t="shared" ca="1" si="101"/>
        <v/>
      </c>
      <c r="H837" s="77" t="str">
        <f t="shared" ca="1" si="102"/>
        <v/>
      </c>
      <c r="O837" s="163" t="str">
        <f t="shared" si="103"/>
        <v/>
      </c>
    </row>
    <row r="838" spans="1:15">
      <c r="A838" s="164" t="str">
        <f t="shared" ca="1" si="98"/>
        <v/>
      </c>
      <c r="B838" s="44" t="str">
        <f ca="1">IF(COUNTIF($P$2:P1823,A838)=1,VLOOKUP(A838,J:K,2), IF(COUNTIF($P$2:P1823,A838)=0,$B$10,""))</f>
        <v/>
      </c>
      <c r="C838" s="31" t="str">
        <f t="shared" ca="1" si="97"/>
        <v/>
      </c>
      <c r="D838" s="32" t="str">
        <f t="shared" ca="1" si="99"/>
        <v/>
      </c>
      <c r="E838" s="44" t="str">
        <f ca="1">IF(COUNTIF($P$2:P1823,A838)=1,VLOOKUP(A838,L:M,2), IF(COUNTIF($P$2:P1823,A838)=0,$C$10,""))</f>
        <v/>
      </c>
      <c r="F838" s="31" t="str">
        <f t="shared" ca="1" si="100"/>
        <v/>
      </c>
      <c r="G838" s="32" t="str">
        <f t="shared" ca="1" si="101"/>
        <v/>
      </c>
      <c r="H838" s="77" t="str">
        <f t="shared" ca="1" si="102"/>
        <v/>
      </c>
      <c r="O838" s="163" t="str">
        <f t="shared" si="103"/>
        <v/>
      </c>
    </row>
    <row r="839" spans="1:15">
      <c r="A839" s="164" t="str">
        <f t="shared" ca="1" si="98"/>
        <v/>
      </c>
      <c r="B839" s="44" t="str">
        <f ca="1">IF(COUNTIF($P$2:P1824,A839)=1,VLOOKUP(A839,J:K,2), IF(COUNTIF($P$2:P1824,A839)=0,$B$10,""))</f>
        <v/>
      </c>
      <c r="C839" s="31" t="str">
        <f t="shared" ca="1" si="97"/>
        <v/>
      </c>
      <c r="D839" s="32" t="str">
        <f t="shared" ca="1" si="99"/>
        <v/>
      </c>
      <c r="E839" s="44" t="str">
        <f ca="1">IF(COUNTIF($P$2:P1824,A839)=1,VLOOKUP(A839,L:M,2), IF(COUNTIF($P$2:P1824,A839)=0,$C$10,""))</f>
        <v/>
      </c>
      <c r="F839" s="31" t="str">
        <f t="shared" ca="1" si="100"/>
        <v/>
      </c>
      <c r="G839" s="32" t="str">
        <f t="shared" ca="1" si="101"/>
        <v/>
      </c>
      <c r="H839" s="77" t="str">
        <f t="shared" ca="1" si="102"/>
        <v/>
      </c>
      <c r="O839" s="163" t="str">
        <f t="shared" si="103"/>
        <v/>
      </c>
    </row>
    <row r="840" spans="1:15">
      <c r="A840" s="164" t="str">
        <f t="shared" ca="1" si="98"/>
        <v/>
      </c>
      <c r="B840" s="44" t="str">
        <f ca="1">IF(COUNTIF($P$2:P1825,A840)=1,VLOOKUP(A840,J:K,2), IF(COUNTIF($P$2:P1825,A840)=0,$B$10,""))</f>
        <v/>
      </c>
      <c r="C840" s="31" t="str">
        <f t="shared" ca="1" si="97"/>
        <v/>
      </c>
      <c r="D840" s="32" t="str">
        <f t="shared" ca="1" si="99"/>
        <v/>
      </c>
      <c r="E840" s="44" t="str">
        <f ca="1">IF(COUNTIF($P$2:P1825,A840)=1,VLOOKUP(A840,L:M,2), IF(COUNTIF($P$2:P1825,A840)=0,$C$10,""))</f>
        <v/>
      </c>
      <c r="F840" s="31" t="str">
        <f t="shared" ca="1" si="100"/>
        <v/>
      </c>
      <c r="G840" s="32" t="str">
        <f t="shared" ca="1" si="101"/>
        <v/>
      </c>
      <c r="H840" s="77" t="str">
        <f t="shared" ca="1" si="102"/>
        <v/>
      </c>
      <c r="O840" s="163" t="str">
        <f t="shared" si="103"/>
        <v/>
      </c>
    </row>
    <row r="841" spans="1:15">
      <c r="A841" s="164" t="str">
        <f t="shared" ca="1" si="98"/>
        <v/>
      </c>
      <c r="B841" s="44" t="str">
        <f ca="1">IF(COUNTIF($P$2:P1826,A841)=1,VLOOKUP(A841,J:K,2), IF(COUNTIF($P$2:P1826,A841)=0,$B$10,""))</f>
        <v/>
      </c>
      <c r="C841" s="31" t="str">
        <f t="shared" ca="1" si="97"/>
        <v/>
      </c>
      <c r="D841" s="32" t="str">
        <f t="shared" ca="1" si="99"/>
        <v/>
      </c>
      <c r="E841" s="44" t="str">
        <f ca="1">IF(COUNTIF($P$2:P1826,A841)=1,VLOOKUP(A841,L:M,2), IF(COUNTIF($P$2:P1826,A841)=0,$C$10,""))</f>
        <v/>
      </c>
      <c r="F841" s="31" t="str">
        <f t="shared" ca="1" si="100"/>
        <v/>
      </c>
      <c r="G841" s="32" t="str">
        <f t="shared" ca="1" si="101"/>
        <v/>
      </c>
      <c r="H841" s="77" t="str">
        <f t="shared" ca="1" si="102"/>
        <v/>
      </c>
      <c r="O841" s="163" t="str">
        <f t="shared" si="103"/>
        <v/>
      </c>
    </row>
    <row r="842" spans="1:15">
      <c r="A842" s="164" t="str">
        <f t="shared" ca="1" si="98"/>
        <v/>
      </c>
      <c r="B842" s="44" t="str">
        <f ca="1">IF(COUNTIF($P$2:P1827,A842)=1,VLOOKUP(A842,J:K,2), IF(COUNTIF($P$2:P1827,A842)=0,$B$10,""))</f>
        <v/>
      </c>
      <c r="C842" s="31" t="str">
        <f t="shared" ca="1" si="97"/>
        <v/>
      </c>
      <c r="D842" s="32" t="str">
        <f t="shared" ca="1" si="99"/>
        <v/>
      </c>
      <c r="E842" s="44" t="str">
        <f ca="1">IF(COUNTIF($P$2:P1827,A842)=1,VLOOKUP(A842,L:M,2), IF(COUNTIF($P$2:P1827,A842)=0,$C$10,""))</f>
        <v/>
      </c>
      <c r="F842" s="31" t="str">
        <f t="shared" ca="1" si="100"/>
        <v/>
      </c>
      <c r="G842" s="32" t="str">
        <f t="shared" ca="1" si="101"/>
        <v/>
      </c>
      <c r="H842" s="77" t="str">
        <f t="shared" ca="1" si="102"/>
        <v/>
      </c>
      <c r="O842" s="163" t="str">
        <f t="shared" si="103"/>
        <v/>
      </c>
    </row>
    <row r="843" spans="1:15">
      <c r="A843" s="164" t="str">
        <f t="shared" ca="1" si="98"/>
        <v/>
      </c>
      <c r="B843" s="44" t="str">
        <f ca="1">IF(COUNTIF($P$2:P1828,A843)=1,VLOOKUP(A843,J:K,2), IF(COUNTIF($P$2:P1828,A843)=0,$B$10,""))</f>
        <v/>
      </c>
      <c r="C843" s="31" t="str">
        <f t="shared" ca="1" si="97"/>
        <v/>
      </c>
      <c r="D843" s="32" t="str">
        <f t="shared" ca="1" si="99"/>
        <v/>
      </c>
      <c r="E843" s="44" t="str">
        <f ca="1">IF(COUNTIF($P$2:P1828,A843)=1,VLOOKUP(A843,L:M,2), IF(COUNTIF($P$2:P1828,A843)=0,$C$10,""))</f>
        <v/>
      </c>
      <c r="F843" s="31" t="str">
        <f t="shared" ca="1" si="100"/>
        <v/>
      </c>
      <c r="G843" s="32" t="str">
        <f t="shared" ca="1" si="101"/>
        <v/>
      </c>
      <c r="H843" s="77" t="str">
        <f t="shared" ca="1" si="102"/>
        <v/>
      </c>
      <c r="O843" s="163" t="str">
        <f t="shared" si="103"/>
        <v/>
      </c>
    </row>
    <row r="844" spans="1:15">
      <c r="A844" s="164" t="str">
        <f t="shared" ca="1" si="98"/>
        <v/>
      </c>
      <c r="B844" s="44" t="str">
        <f ca="1">IF(COUNTIF($P$2:P1829,A844)=1,VLOOKUP(A844,J:K,2), IF(COUNTIF($P$2:P1829,A844)=0,$B$10,""))</f>
        <v/>
      </c>
      <c r="C844" s="31" t="str">
        <f t="shared" ca="1" si="97"/>
        <v/>
      </c>
      <c r="D844" s="32" t="str">
        <f t="shared" ca="1" si="99"/>
        <v/>
      </c>
      <c r="E844" s="44" t="str">
        <f ca="1">IF(COUNTIF($P$2:P1829,A844)=1,VLOOKUP(A844,L:M,2), IF(COUNTIF($P$2:P1829,A844)=0,$C$10,""))</f>
        <v/>
      </c>
      <c r="F844" s="31" t="str">
        <f t="shared" ca="1" si="100"/>
        <v/>
      </c>
      <c r="G844" s="32" t="str">
        <f t="shared" ca="1" si="101"/>
        <v/>
      </c>
      <c r="H844" s="77" t="str">
        <f t="shared" ca="1" si="102"/>
        <v/>
      </c>
      <c r="O844" s="163" t="str">
        <f t="shared" si="103"/>
        <v/>
      </c>
    </row>
    <row r="845" spans="1:15">
      <c r="A845" s="164" t="str">
        <f t="shared" ca="1" si="98"/>
        <v/>
      </c>
      <c r="B845" s="44" t="str">
        <f ca="1">IF(COUNTIF($P$2:P1830,A845)=1,VLOOKUP(A845,J:K,2), IF(COUNTIF($P$2:P1830,A845)=0,$B$10,""))</f>
        <v/>
      </c>
      <c r="C845" s="31" t="str">
        <f t="shared" ca="1" si="97"/>
        <v/>
      </c>
      <c r="D845" s="32" t="str">
        <f t="shared" ca="1" si="99"/>
        <v/>
      </c>
      <c r="E845" s="44" t="str">
        <f ca="1">IF(COUNTIF($P$2:P1830,A845)=1,VLOOKUP(A845,L:M,2), IF(COUNTIF($P$2:P1830,A845)=0,$C$10,""))</f>
        <v/>
      </c>
      <c r="F845" s="31" t="str">
        <f t="shared" ca="1" si="100"/>
        <v/>
      </c>
      <c r="G845" s="32" t="str">
        <f t="shared" ca="1" si="101"/>
        <v/>
      </c>
      <c r="H845" s="77" t="str">
        <f t="shared" ca="1" si="102"/>
        <v/>
      </c>
      <c r="O845" s="163" t="str">
        <f t="shared" si="103"/>
        <v/>
      </c>
    </row>
    <row r="846" spans="1:15">
      <c r="A846" s="164" t="str">
        <f t="shared" ca="1" si="98"/>
        <v/>
      </c>
      <c r="B846" s="44" t="str">
        <f ca="1">IF(COUNTIF($P$2:P1831,A846)=1,VLOOKUP(A846,J:K,2), IF(COUNTIF($P$2:P1831,A846)=0,$B$10,""))</f>
        <v/>
      </c>
      <c r="C846" s="31" t="str">
        <f t="shared" ca="1" si="97"/>
        <v/>
      </c>
      <c r="D846" s="32" t="str">
        <f t="shared" ca="1" si="99"/>
        <v/>
      </c>
      <c r="E846" s="44" t="str">
        <f ca="1">IF(COUNTIF($P$2:P1831,A846)=1,VLOOKUP(A846,L:M,2), IF(COUNTIF($P$2:P1831,A846)=0,$C$10,""))</f>
        <v/>
      </c>
      <c r="F846" s="31" t="str">
        <f t="shared" ca="1" si="100"/>
        <v/>
      </c>
      <c r="G846" s="32" t="str">
        <f t="shared" ca="1" si="101"/>
        <v/>
      </c>
      <c r="H846" s="77" t="str">
        <f t="shared" ca="1" si="102"/>
        <v/>
      </c>
      <c r="O846" s="163" t="str">
        <f t="shared" si="103"/>
        <v/>
      </c>
    </row>
    <row r="847" spans="1:15">
      <c r="A847" s="164" t="str">
        <f t="shared" ca="1" si="98"/>
        <v/>
      </c>
      <c r="B847" s="44" t="str">
        <f ca="1">IF(COUNTIF($P$2:P1832,A847)=1,VLOOKUP(A847,J:K,2), IF(COUNTIF($P$2:P1832,A847)=0,$B$10,""))</f>
        <v/>
      </c>
      <c r="C847" s="31" t="str">
        <f t="shared" ca="1" si="97"/>
        <v/>
      </c>
      <c r="D847" s="32" t="str">
        <f t="shared" ca="1" si="99"/>
        <v/>
      </c>
      <c r="E847" s="44" t="str">
        <f ca="1">IF(COUNTIF($P$2:P1832,A847)=1,VLOOKUP(A847,L:M,2), IF(COUNTIF($P$2:P1832,A847)=0,$C$10,""))</f>
        <v/>
      </c>
      <c r="F847" s="31" t="str">
        <f t="shared" ca="1" si="100"/>
        <v/>
      </c>
      <c r="G847" s="32" t="str">
        <f t="shared" ca="1" si="101"/>
        <v/>
      </c>
      <c r="H847" s="77" t="str">
        <f t="shared" ca="1" si="102"/>
        <v/>
      </c>
      <c r="O847" s="163" t="str">
        <f t="shared" si="103"/>
        <v/>
      </c>
    </row>
    <row r="848" spans="1:15">
      <c r="A848" s="164" t="str">
        <f t="shared" ca="1" si="98"/>
        <v/>
      </c>
      <c r="B848" s="44" t="str">
        <f ca="1">IF(COUNTIF($P$2:P1833,A848)=1,VLOOKUP(A848,J:K,2), IF(COUNTIF($P$2:P1833,A848)=0,$B$10,""))</f>
        <v/>
      </c>
      <c r="C848" s="31" t="str">
        <f t="shared" ref="C848:C871" ca="1" si="104">IF(ISERROR(B848-2),"",(B848-$B$14)/100*$B$5)</f>
        <v/>
      </c>
      <c r="D848" s="32" t="str">
        <f t="shared" ca="1" si="99"/>
        <v/>
      </c>
      <c r="E848" s="44" t="str">
        <f ca="1">IF(COUNTIF($P$2:P1833,A848)=1,VLOOKUP(A848,L:M,2), IF(COUNTIF($P$2:P1833,A848)=0,$C$10,""))</f>
        <v/>
      </c>
      <c r="F848" s="31" t="str">
        <f t="shared" ca="1" si="100"/>
        <v/>
      </c>
      <c r="G848" s="32" t="str">
        <f t="shared" ca="1" si="101"/>
        <v/>
      </c>
      <c r="H848" s="77" t="str">
        <f t="shared" ca="1" si="102"/>
        <v/>
      </c>
      <c r="O848" s="163" t="str">
        <f t="shared" si="103"/>
        <v/>
      </c>
    </row>
    <row r="849" spans="1:15">
      <c r="A849" s="164" t="str">
        <f t="shared" ca="1" si="98"/>
        <v/>
      </c>
      <c r="B849" s="44" t="str">
        <f ca="1">IF(COUNTIF($P$2:P1834,A849)=1,VLOOKUP(A849,J:K,2), IF(COUNTIF($P$2:P1834,A849)=0,$B$10,""))</f>
        <v/>
      </c>
      <c r="C849" s="31" t="str">
        <f t="shared" ca="1" si="104"/>
        <v/>
      </c>
      <c r="D849" s="32" t="str">
        <f t="shared" ca="1" si="99"/>
        <v/>
      </c>
      <c r="E849" s="44" t="str">
        <f ca="1">IF(COUNTIF($P$2:P1834,A849)=1,VLOOKUP(A849,L:M,2), IF(COUNTIF($P$2:P1834,A849)=0,$C$10,""))</f>
        <v/>
      </c>
      <c r="F849" s="31" t="str">
        <f t="shared" ca="1" si="100"/>
        <v/>
      </c>
      <c r="G849" s="32" t="str">
        <f t="shared" ca="1" si="101"/>
        <v/>
      </c>
      <c r="H849" s="77" t="str">
        <f t="shared" ca="1" si="102"/>
        <v/>
      </c>
      <c r="O849" s="163" t="str">
        <f t="shared" si="103"/>
        <v/>
      </c>
    </row>
    <row r="850" spans="1:15">
      <c r="A850" s="164" t="str">
        <f t="shared" ca="1" si="98"/>
        <v/>
      </c>
      <c r="B850" s="44" t="str">
        <f ca="1">IF(COUNTIF($P$2:P1835,A850)=1,VLOOKUP(A850,J:K,2), IF(COUNTIF($P$2:P1835,A850)=0,$B$10,""))</f>
        <v/>
      </c>
      <c r="C850" s="31" t="str">
        <f t="shared" ca="1" si="104"/>
        <v/>
      </c>
      <c r="D850" s="32" t="str">
        <f t="shared" ca="1" si="99"/>
        <v/>
      </c>
      <c r="E850" s="44" t="str">
        <f ca="1">IF(COUNTIF($P$2:P1835,A850)=1,VLOOKUP(A850,L:M,2), IF(COUNTIF($P$2:P1835,A850)=0,$C$10,""))</f>
        <v/>
      </c>
      <c r="F850" s="31" t="str">
        <f t="shared" ca="1" si="100"/>
        <v/>
      </c>
      <c r="G850" s="32" t="str">
        <f t="shared" ca="1" si="101"/>
        <v/>
      </c>
      <c r="H850" s="77" t="str">
        <f t="shared" ca="1" si="102"/>
        <v/>
      </c>
      <c r="O850" s="163" t="str">
        <f t="shared" si="103"/>
        <v/>
      </c>
    </row>
    <row r="851" spans="1:15">
      <c r="A851" s="164" t="str">
        <f t="shared" ca="1" si="98"/>
        <v/>
      </c>
      <c r="B851" s="44" t="str">
        <f ca="1">IF(COUNTIF($P$2:P1836,A851)=1,VLOOKUP(A851,J:K,2), IF(COUNTIF($P$2:P1836,A851)=0,$B$10,""))</f>
        <v/>
      </c>
      <c r="C851" s="31" t="str">
        <f t="shared" ca="1" si="104"/>
        <v/>
      </c>
      <c r="D851" s="32" t="str">
        <f t="shared" ca="1" si="99"/>
        <v/>
      </c>
      <c r="E851" s="44" t="str">
        <f ca="1">IF(COUNTIF($P$2:P1836,A851)=1,VLOOKUP(A851,L:M,2), IF(COUNTIF($P$2:P1836,A851)=0,$C$10,""))</f>
        <v/>
      </c>
      <c r="F851" s="31" t="str">
        <f t="shared" ca="1" si="100"/>
        <v/>
      </c>
      <c r="G851" s="32" t="str">
        <f t="shared" ca="1" si="101"/>
        <v/>
      </c>
      <c r="H851" s="77" t="str">
        <f t="shared" ca="1" si="102"/>
        <v/>
      </c>
      <c r="O851" s="163" t="str">
        <f t="shared" si="103"/>
        <v/>
      </c>
    </row>
    <row r="852" spans="1:15">
      <c r="A852" s="164" t="str">
        <f t="shared" ca="1" si="98"/>
        <v/>
      </c>
      <c r="B852" s="44" t="str">
        <f ca="1">IF(COUNTIF($P$2:P1837,A852)=1,VLOOKUP(A852,J:K,2), IF(COUNTIF($P$2:P1837,A852)=0,$B$10,""))</f>
        <v/>
      </c>
      <c r="C852" s="31" t="str">
        <f t="shared" ca="1" si="104"/>
        <v/>
      </c>
      <c r="D852" s="32" t="str">
        <f t="shared" ca="1" si="99"/>
        <v/>
      </c>
      <c r="E852" s="44" t="str">
        <f ca="1">IF(COUNTIF($P$2:P1837,A852)=1,VLOOKUP(A852,L:M,2), IF(COUNTIF($P$2:P1837,A852)=0,$C$10,""))</f>
        <v/>
      </c>
      <c r="F852" s="31" t="str">
        <f t="shared" ca="1" si="100"/>
        <v/>
      </c>
      <c r="G852" s="32" t="str">
        <f t="shared" ca="1" si="101"/>
        <v/>
      </c>
      <c r="H852" s="77" t="str">
        <f t="shared" ca="1" si="102"/>
        <v/>
      </c>
      <c r="O852" s="163" t="str">
        <f t="shared" si="103"/>
        <v/>
      </c>
    </row>
    <row r="853" spans="1:15">
      <c r="A853" s="164" t="str">
        <f t="shared" ca="1" si="98"/>
        <v/>
      </c>
      <c r="B853" s="44" t="str">
        <f ca="1">IF(COUNTIF($P$2:P1838,A853)=1,VLOOKUP(A853,J:K,2), IF(COUNTIF($P$2:P1838,A853)=0,$B$10,""))</f>
        <v/>
      </c>
      <c r="C853" s="31" t="str">
        <f t="shared" ca="1" si="104"/>
        <v/>
      </c>
      <c r="D853" s="32" t="str">
        <f t="shared" ca="1" si="99"/>
        <v/>
      </c>
      <c r="E853" s="44" t="str">
        <f ca="1">IF(COUNTIF($P$2:P1838,A853)=1,VLOOKUP(A853,L:M,2), IF(COUNTIF($P$2:P1838,A853)=0,$C$10,""))</f>
        <v/>
      </c>
      <c r="F853" s="31" t="str">
        <f t="shared" ca="1" si="100"/>
        <v/>
      </c>
      <c r="G853" s="32" t="str">
        <f t="shared" ca="1" si="101"/>
        <v/>
      </c>
      <c r="H853" s="77" t="str">
        <f t="shared" ca="1" si="102"/>
        <v/>
      </c>
      <c r="O853" s="163" t="str">
        <f t="shared" si="103"/>
        <v/>
      </c>
    </row>
    <row r="854" spans="1:15">
      <c r="A854" s="164" t="str">
        <f t="shared" ca="1" si="98"/>
        <v/>
      </c>
      <c r="B854" s="44" t="str">
        <f ca="1">IF(COUNTIF($P$2:P1839,A854)=1,VLOOKUP(A854,J:K,2), IF(COUNTIF($P$2:P1839,A854)=0,$B$10,""))</f>
        <v/>
      </c>
      <c r="C854" s="31" t="str">
        <f t="shared" ca="1" si="104"/>
        <v/>
      </c>
      <c r="D854" s="32" t="str">
        <f t="shared" ca="1" si="99"/>
        <v/>
      </c>
      <c r="E854" s="44" t="str">
        <f ca="1">IF(COUNTIF($P$2:P1839,A854)=1,VLOOKUP(A854,L:M,2), IF(COUNTIF($P$2:P1839,A854)=0,$C$10,""))</f>
        <v/>
      </c>
      <c r="F854" s="31" t="str">
        <f t="shared" ca="1" si="100"/>
        <v/>
      </c>
      <c r="G854" s="32" t="str">
        <f t="shared" ca="1" si="101"/>
        <v/>
      </c>
      <c r="H854" s="77" t="str">
        <f t="shared" ca="1" si="102"/>
        <v/>
      </c>
      <c r="O854" s="163" t="str">
        <f t="shared" si="103"/>
        <v/>
      </c>
    </row>
    <row r="855" spans="1:15">
      <c r="A855" s="164" t="str">
        <f t="shared" ca="1" si="98"/>
        <v/>
      </c>
      <c r="B855" s="44" t="str">
        <f ca="1">IF(COUNTIF($P$2:P1840,A855)=1,VLOOKUP(A855,J:K,2), IF(COUNTIF($P$2:P1840,A855)=0,$B$10,""))</f>
        <v/>
      </c>
      <c r="C855" s="31" t="str">
        <f t="shared" ca="1" si="104"/>
        <v/>
      </c>
      <c r="D855" s="32" t="str">
        <f t="shared" ca="1" si="99"/>
        <v/>
      </c>
      <c r="E855" s="44" t="str">
        <f ca="1">IF(COUNTIF($P$2:P1840,A855)=1,VLOOKUP(A855,L:M,2), IF(COUNTIF($P$2:P1840,A855)=0,$C$10,""))</f>
        <v/>
      </c>
      <c r="F855" s="31" t="str">
        <f t="shared" ca="1" si="100"/>
        <v/>
      </c>
      <c r="G855" s="32" t="str">
        <f t="shared" ca="1" si="101"/>
        <v/>
      </c>
      <c r="H855" s="77" t="str">
        <f t="shared" ca="1" si="102"/>
        <v/>
      </c>
      <c r="O855" s="163" t="str">
        <f t="shared" si="103"/>
        <v/>
      </c>
    </row>
    <row r="856" spans="1:15">
      <c r="A856" s="164" t="str">
        <f t="shared" ref="A856:A871" ca="1" si="105">IF(AND(ISBLANK(P845), A855 = $P$1),NOW(),IF(ISBLANK(P845),"",P845))</f>
        <v/>
      </c>
      <c r="B856" s="44" t="str">
        <f ca="1">IF(COUNTIF($P$2:P1841,A856)=1,VLOOKUP(A856,J:K,2), IF(COUNTIF($P$2:P1841,A856)=0,$B$10,""))</f>
        <v/>
      </c>
      <c r="C856" s="31" t="str">
        <f t="shared" ca="1" si="104"/>
        <v/>
      </c>
      <c r="D856" s="32" t="str">
        <f t="shared" ref="D856:D871" ca="1" si="106">IF(ISERROR(B856-2),"",ROUNDUP(A856-$A$14,0)/360*$B$6*$B$5-ROUNDUP(A856-$A$14,0)/360*$B$7*$B$5*$B$14/100)</f>
        <v/>
      </c>
      <c r="E856" s="44" t="str">
        <f ca="1">IF(COUNTIF($P$2:P1841,A856)=1,VLOOKUP(A856,L:M,2), IF(COUNTIF($P$2:P1841,A856)=0,$C$10,""))</f>
        <v/>
      </c>
      <c r="F856" s="31" t="str">
        <f t="shared" ref="F856:F871" ca="1" si="107">IF(ISERROR(B856-2),"",(E856-$E$14)/100*$C$5)</f>
        <v/>
      </c>
      <c r="G856" s="32" t="str">
        <f t="shared" ref="G856:G871" ca="1" si="108">IF(ISERROR(B856-2),"",ROUNDUP(A856-$A$14,0)/360*$C$6*$C$5-ROUNDUP(A856-$A$14,0)/360*$C$7*$C$5*$E$14/100)</f>
        <v/>
      </c>
      <c r="H856" s="77" t="str">
        <f t="shared" ref="H856:H871" ca="1" si="109">IF(ISERROR(B856-2),"",(C856+D856)*$B$9-F856-G856)</f>
        <v/>
      </c>
      <c r="O856" s="163" t="str">
        <f t="shared" si="103"/>
        <v/>
      </c>
    </row>
    <row r="857" spans="1:15">
      <c r="A857" s="164" t="str">
        <f t="shared" ca="1" si="105"/>
        <v/>
      </c>
      <c r="B857" s="44" t="str">
        <f ca="1">IF(COUNTIF($P$2:P1842,A857)=1,VLOOKUP(A857,J:K,2), IF(COUNTIF($P$2:P1842,A857)=0,$B$10,""))</f>
        <v/>
      </c>
      <c r="C857" s="31" t="str">
        <f t="shared" ca="1" si="104"/>
        <v/>
      </c>
      <c r="D857" s="32" t="str">
        <f t="shared" ca="1" si="106"/>
        <v/>
      </c>
      <c r="E857" s="44" t="str">
        <f ca="1">IF(COUNTIF($P$2:P1842,A857)=1,VLOOKUP(A857,L:M,2), IF(COUNTIF($P$2:P1842,A857)=0,$C$10,""))</f>
        <v/>
      </c>
      <c r="F857" s="31" t="str">
        <f t="shared" ca="1" si="107"/>
        <v/>
      </c>
      <c r="G857" s="32" t="str">
        <f t="shared" ca="1" si="108"/>
        <v/>
      </c>
      <c r="H857" s="77" t="str">
        <f t="shared" ca="1" si="109"/>
        <v/>
      </c>
      <c r="O857" s="163" t="str">
        <f t="shared" si="103"/>
        <v/>
      </c>
    </row>
    <row r="858" spans="1:15">
      <c r="A858" s="164" t="str">
        <f t="shared" ca="1" si="105"/>
        <v/>
      </c>
      <c r="B858" s="44" t="str">
        <f ca="1">IF(COUNTIF($P$2:P1843,A858)=1,VLOOKUP(A858,J:K,2), IF(COUNTIF($P$2:P1843,A858)=0,$B$10,""))</f>
        <v/>
      </c>
      <c r="C858" s="31" t="str">
        <f t="shared" ca="1" si="104"/>
        <v/>
      </c>
      <c r="D858" s="32" t="str">
        <f t="shared" ca="1" si="106"/>
        <v/>
      </c>
      <c r="E858" s="44" t="str">
        <f ca="1">IF(COUNTIF($P$2:P1843,A858)=1,VLOOKUP(A858,L:M,2), IF(COUNTIF($P$2:P1843,A858)=0,$C$10,""))</f>
        <v/>
      </c>
      <c r="F858" s="31" t="str">
        <f t="shared" ca="1" si="107"/>
        <v/>
      </c>
      <c r="G858" s="32" t="str">
        <f t="shared" ca="1" si="108"/>
        <v/>
      </c>
      <c r="H858" s="77" t="str">
        <f t="shared" ca="1" si="109"/>
        <v/>
      </c>
      <c r="O858" s="163" t="str">
        <f t="shared" si="103"/>
        <v/>
      </c>
    </row>
    <row r="859" spans="1:15">
      <c r="A859" s="164" t="str">
        <f t="shared" ca="1" si="105"/>
        <v/>
      </c>
      <c r="B859" s="44" t="str">
        <f ca="1">IF(COUNTIF($P$2:P1844,A859)=1,VLOOKUP(A859,J:K,2), IF(COUNTIF($P$2:P1844,A859)=0,$B$10,""))</f>
        <v/>
      </c>
      <c r="C859" s="31" t="str">
        <f t="shared" ca="1" si="104"/>
        <v/>
      </c>
      <c r="D859" s="32" t="str">
        <f t="shared" ca="1" si="106"/>
        <v/>
      </c>
      <c r="E859" s="44" t="str">
        <f ca="1">IF(COUNTIF($P$2:P1844,A859)=1,VLOOKUP(A859,L:M,2), IF(COUNTIF($P$2:P1844,A859)=0,$C$10,""))</f>
        <v/>
      </c>
      <c r="F859" s="31" t="str">
        <f t="shared" ca="1" si="107"/>
        <v/>
      </c>
      <c r="G859" s="32" t="str">
        <f t="shared" ca="1" si="108"/>
        <v/>
      </c>
      <c r="H859" s="77" t="str">
        <f t="shared" ca="1" si="109"/>
        <v/>
      </c>
      <c r="O859" s="163" t="str">
        <f t="shared" si="103"/>
        <v/>
      </c>
    </row>
    <row r="860" spans="1:15">
      <c r="A860" s="164" t="str">
        <f t="shared" ca="1" si="105"/>
        <v/>
      </c>
      <c r="B860" s="44" t="str">
        <f ca="1">IF(COUNTIF($P$2:P1845,A860)=1,VLOOKUP(A860,J:K,2), IF(COUNTIF($P$2:P1845,A860)=0,$B$10,""))</f>
        <v/>
      </c>
      <c r="C860" s="31" t="str">
        <f t="shared" ca="1" si="104"/>
        <v/>
      </c>
      <c r="D860" s="32" t="str">
        <f t="shared" ca="1" si="106"/>
        <v/>
      </c>
      <c r="E860" s="44" t="str">
        <f ca="1">IF(COUNTIF($P$2:P1845,A860)=1,VLOOKUP(A860,L:M,2), IF(COUNTIF($P$2:P1845,A860)=0,$C$10,""))</f>
        <v/>
      </c>
      <c r="F860" s="31" t="str">
        <f t="shared" ca="1" si="107"/>
        <v/>
      </c>
      <c r="G860" s="32" t="str">
        <f t="shared" ca="1" si="108"/>
        <v/>
      </c>
      <c r="H860" s="77" t="str">
        <f t="shared" ca="1" si="109"/>
        <v/>
      </c>
      <c r="O860" s="163" t="str">
        <f t="shared" si="103"/>
        <v/>
      </c>
    </row>
    <row r="861" spans="1:15">
      <c r="A861" s="164" t="str">
        <f t="shared" ca="1" si="105"/>
        <v/>
      </c>
      <c r="B861" s="44" t="str">
        <f ca="1">IF(COUNTIF($P$2:P1846,A861)=1,VLOOKUP(A861,J:K,2), IF(COUNTIF($P$2:P1846,A861)=0,$B$10,""))</f>
        <v/>
      </c>
      <c r="C861" s="31" t="str">
        <f t="shared" ca="1" si="104"/>
        <v/>
      </c>
      <c r="D861" s="32" t="str">
        <f t="shared" ca="1" si="106"/>
        <v/>
      </c>
      <c r="E861" s="44" t="str">
        <f ca="1">IF(COUNTIF($P$2:P1846,A861)=1,VLOOKUP(A861,L:M,2), IF(COUNTIF($P$2:P1846,A861)=0,$C$10,""))</f>
        <v/>
      </c>
      <c r="F861" s="31" t="str">
        <f t="shared" ca="1" si="107"/>
        <v/>
      </c>
      <c r="G861" s="32" t="str">
        <f t="shared" ca="1" si="108"/>
        <v/>
      </c>
      <c r="H861" s="77" t="str">
        <f t="shared" ca="1" si="109"/>
        <v/>
      </c>
      <c r="O861" s="163" t="str">
        <f t="shared" si="103"/>
        <v/>
      </c>
    </row>
    <row r="862" spans="1:15">
      <c r="A862" s="164" t="str">
        <f t="shared" ca="1" si="105"/>
        <v/>
      </c>
      <c r="B862" s="44" t="str">
        <f ca="1">IF(COUNTIF($P$2:P1847,A862)=1,VLOOKUP(A862,J:K,2), IF(COUNTIF($P$2:P1847,A862)=0,$B$10,""))</f>
        <v/>
      </c>
      <c r="C862" s="31" t="str">
        <f t="shared" ca="1" si="104"/>
        <v/>
      </c>
      <c r="D862" s="32" t="str">
        <f t="shared" ca="1" si="106"/>
        <v/>
      </c>
      <c r="E862" s="44" t="str">
        <f ca="1">IF(COUNTIF($P$2:P1847,A862)=1,VLOOKUP(A862,L:M,2), IF(COUNTIF($P$2:P1847,A862)=0,$C$10,""))</f>
        <v/>
      </c>
      <c r="F862" s="31" t="str">
        <f t="shared" ca="1" si="107"/>
        <v/>
      </c>
      <c r="G862" s="32" t="str">
        <f t="shared" ca="1" si="108"/>
        <v/>
      </c>
      <c r="H862" s="77" t="str">
        <f t="shared" ca="1" si="109"/>
        <v/>
      </c>
      <c r="O862" s="163" t="str">
        <f t="shared" si="103"/>
        <v/>
      </c>
    </row>
    <row r="863" spans="1:15">
      <c r="A863" s="164" t="str">
        <f t="shared" ca="1" si="105"/>
        <v/>
      </c>
      <c r="B863" s="44" t="str">
        <f ca="1">IF(COUNTIF($P$2:P1848,A863)=1,VLOOKUP(A863,J:K,2), IF(COUNTIF($P$2:P1848,A863)=0,$B$10,""))</f>
        <v/>
      </c>
      <c r="C863" s="31" t="str">
        <f t="shared" ca="1" si="104"/>
        <v/>
      </c>
      <c r="D863" s="32" t="str">
        <f t="shared" ca="1" si="106"/>
        <v/>
      </c>
      <c r="E863" s="44" t="str">
        <f ca="1">IF(COUNTIF($P$2:P1848,A863)=1,VLOOKUP(A863,L:M,2), IF(COUNTIF($P$2:P1848,A863)=0,$C$10,""))</f>
        <v/>
      </c>
      <c r="F863" s="31" t="str">
        <f t="shared" ca="1" si="107"/>
        <v/>
      </c>
      <c r="G863" s="32" t="str">
        <f t="shared" ca="1" si="108"/>
        <v/>
      </c>
      <c r="H863" s="77" t="str">
        <f t="shared" ca="1" si="109"/>
        <v/>
      </c>
      <c r="O863" s="163" t="str">
        <f t="shared" si="103"/>
        <v/>
      </c>
    </row>
    <row r="864" spans="1:15">
      <c r="A864" s="164" t="str">
        <f t="shared" ca="1" si="105"/>
        <v/>
      </c>
      <c r="B864" s="44" t="str">
        <f ca="1">IF(COUNTIF($P$2:P1849,A864)=1,VLOOKUP(A864,J:K,2), IF(COUNTIF($P$2:P1849,A864)=0,$B$10,""))</f>
        <v/>
      </c>
      <c r="C864" s="31" t="str">
        <f t="shared" ca="1" si="104"/>
        <v/>
      </c>
      <c r="D864" s="32" t="str">
        <f t="shared" ca="1" si="106"/>
        <v/>
      </c>
      <c r="E864" s="44" t="str">
        <f ca="1">IF(COUNTIF($P$2:P1849,A864)=1,VLOOKUP(A864,L:M,2), IF(COUNTIF($P$2:P1849,A864)=0,$C$10,""))</f>
        <v/>
      </c>
      <c r="F864" s="31" t="str">
        <f t="shared" ca="1" si="107"/>
        <v/>
      </c>
      <c r="G864" s="32" t="str">
        <f t="shared" ca="1" si="108"/>
        <v/>
      </c>
      <c r="H864" s="77" t="str">
        <f t="shared" ca="1" si="109"/>
        <v/>
      </c>
      <c r="O864" s="163" t="str">
        <f t="shared" si="103"/>
        <v/>
      </c>
    </row>
    <row r="865" spans="1:15">
      <c r="A865" s="164" t="str">
        <f t="shared" ca="1" si="105"/>
        <v/>
      </c>
      <c r="B865" s="44" t="str">
        <f ca="1">IF(COUNTIF($P$2:P1850,A865)=1,VLOOKUP(A865,J:K,2), IF(COUNTIF($P$2:P1850,A865)=0,$B$10,""))</f>
        <v/>
      </c>
      <c r="C865" s="31" t="str">
        <f t="shared" ca="1" si="104"/>
        <v/>
      </c>
      <c r="D865" s="32" t="str">
        <f t="shared" ca="1" si="106"/>
        <v/>
      </c>
      <c r="E865" s="44" t="str">
        <f ca="1">IF(COUNTIF($P$2:P1850,A865)=1,VLOOKUP(A865,L:M,2), IF(COUNTIF($P$2:P1850,A865)=0,$C$10,""))</f>
        <v/>
      </c>
      <c r="F865" s="31" t="str">
        <f t="shared" ca="1" si="107"/>
        <v/>
      </c>
      <c r="G865" s="32" t="str">
        <f t="shared" ca="1" si="108"/>
        <v/>
      </c>
      <c r="H865" s="77" t="str">
        <f t="shared" ca="1" si="109"/>
        <v/>
      </c>
      <c r="O865" s="163" t="str">
        <f t="shared" si="103"/>
        <v/>
      </c>
    </row>
    <row r="866" spans="1:15">
      <c r="A866" s="164" t="str">
        <f t="shared" ca="1" si="105"/>
        <v/>
      </c>
      <c r="B866" s="44" t="str">
        <f ca="1">IF(COUNTIF($P$2:P1851,A866)=1,VLOOKUP(A866,J:K,2), IF(COUNTIF($P$2:P1851,A866)=0,$B$10,""))</f>
        <v/>
      </c>
      <c r="C866" s="31" t="str">
        <f t="shared" ca="1" si="104"/>
        <v/>
      </c>
      <c r="D866" s="32" t="str">
        <f t="shared" ca="1" si="106"/>
        <v/>
      </c>
      <c r="E866" s="44" t="str">
        <f ca="1">IF(COUNTIF($P$2:P1851,A866)=1,VLOOKUP(A866,L:M,2), IF(COUNTIF($P$2:P1851,A866)=0,$C$10,""))</f>
        <v/>
      </c>
      <c r="F866" s="31" t="str">
        <f t="shared" ca="1" si="107"/>
        <v/>
      </c>
      <c r="G866" s="32" t="str">
        <f t="shared" ca="1" si="108"/>
        <v/>
      </c>
      <c r="H866" s="77" t="str">
        <f t="shared" ca="1" si="109"/>
        <v/>
      </c>
      <c r="O866" s="163" t="str">
        <f t="shared" si="103"/>
        <v/>
      </c>
    </row>
    <row r="867" spans="1:15">
      <c r="A867" s="164" t="str">
        <f t="shared" ca="1" si="105"/>
        <v/>
      </c>
      <c r="B867" s="44" t="str">
        <f ca="1">IF(COUNTIF($P$2:P1852,A867)=1,VLOOKUP(A867,J:K,2), IF(COUNTIF($P$2:P1852,A867)=0,$B$10,""))</f>
        <v/>
      </c>
      <c r="C867" s="31" t="str">
        <f t="shared" ca="1" si="104"/>
        <v/>
      </c>
      <c r="D867" s="32" t="str">
        <f t="shared" ca="1" si="106"/>
        <v/>
      </c>
      <c r="E867" s="44" t="str">
        <f ca="1">IF(COUNTIF($P$2:P1852,A867)=1,VLOOKUP(A867,L:M,2), IF(COUNTIF($P$2:P1852,A867)=0,$C$10,""))</f>
        <v/>
      </c>
      <c r="F867" s="31" t="str">
        <f t="shared" ca="1" si="107"/>
        <v/>
      </c>
      <c r="G867" s="32" t="str">
        <f t="shared" ca="1" si="108"/>
        <v/>
      </c>
      <c r="H867" s="77" t="str">
        <f t="shared" ca="1" si="109"/>
        <v/>
      </c>
      <c r="O867" s="163" t="str">
        <f t="shared" si="103"/>
        <v/>
      </c>
    </row>
    <row r="868" spans="1:15">
      <c r="A868" s="164" t="str">
        <f t="shared" ca="1" si="105"/>
        <v/>
      </c>
      <c r="B868" s="44" t="str">
        <f ca="1">IF(COUNTIF($P$2:P1853,A868)=1,VLOOKUP(A868,J:K,2), IF(COUNTIF($P$2:P1853,A868)=0,$B$10,""))</f>
        <v/>
      </c>
      <c r="C868" s="31" t="str">
        <f t="shared" ca="1" si="104"/>
        <v/>
      </c>
      <c r="D868" s="32" t="str">
        <f t="shared" ca="1" si="106"/>
        <v/>
      </c>
      <c r="E868" s="44" t="str">
        <f ca="1">IF(COUNTIF($P$2:P1853,A868)=1,VLOOKUP(A868,L:M,2), IF(COUNTIF($P$2:P1853,A868)=0,$C$10,""))</f>
        <v/>
      </c>
      <c r="F868" s="31" t="str">
        <f t="shared" ca="1" si="107"/>
        <v/>
      </c>
      <c r="G868" s="32" t="str">
        <f t="shared" ca="1" si="108"/>
        <v/>
      </c>
      <c r="H868" s="77" t="str">
        <f t="shared" ca="1" si="109"/>
        <v/>
      </c>
      <c r="O868" s="163" t="str">
        <f t="shared" si="103"/>
        <v/>
      </c>
    </row>
    <row r="869" spans="1:15">
      <c r="A869" s="164" t="str">
        <f t="shared" ca="1" si="105"/>
        <v/>
      </c>
      <c r="B869" s="44" t="str">
        <f ca="1">IF(COUNTIF($P$2:P1854,A869)=1,VLOOKUP(A869,J:K,2), IF(COUNTIF($P$2:P1854,A869)=0,$B$10,""))</f>
        <v/>
      </c>
      <c r="C869" s="31" t="str">
        <f t="shared" ca="1" si="104"/>
        <v/>
      </c>
      <c r="D869" s="32" t="str">
        <f t="shared" ca="1" si="106"/>
        <v/>
      </c>
      <c r="E869" s="44" t="str">
        <f ca="1">IF(COUNTIF($P$2:P1854,A869)=1,VLOOKUP(A869,L:M,2), IF(COUNTIF($P$2:P1854,A869)=0,$C$10,""))</f>
        <v/>
      </c>
      <c r="F869" s="31" t="str">
        <f t="shared" ca="1" si="107"/>
        <v/>
      </c>
      <c r="G869" s="32" t="str">
        <f t="shared" ca="1" si="108"/>
        <v/>
      </c>
      <c r="H869" s="77" t="str">
        <f t="shared" ca="1" si="109"/>
        <v/>
      </c>
      <c r="O869" s="163" t="str">
        <f t="shared" si="103"/>
        <v/>
      </c>
    </row>
    <row r="870" spans="1:15">
      <c r="A870" s="164" t="str">
        <f t="shared" ca="1" si="105"/>
        <v/>
      </c>
      <c r="B870" s="44" t="str">
        <f ca="1">IF(COUNTIF($P$2:P1855,A870)=1,VLOOKUP(A870,J:K,2), IF(COUNTIF($P$2:P1855,A870)=0,$B$10,""))</f>
        <v/>
      </c>
      <c r="C870" s="31" t="str">
        <f t="shared" ca="1" si="104"/>
        <v/>
      </c>
      <c r="D870" s="32" t="str">
        <f t="shared" ca="1" si="106"/>
        <v/>
      </c>
      <c r="E870" s="44" t="str">
        <f ca="1">IF(COUNTIF($P$2:P1855,A870)=1,VLOOKUP(A870,L:M,2), IF(COUNTIF($P$2:P1855,A870)=0,$C$10,""))</f>
        <v/>
      </c>
      <c r="F870" s="31" t="str">
        <f t="shared" ca="1" si="107"/>
        <v/>
      </c>
      <c r="G870" s="32" t="str">
        <f t="shared" ca="1" si="108"/>
        <v/>
      </c>
      <c r="H870" s="77" t="str">
        <f t="shared" ca="1" si="109"/>
        <v/>
      </c>
      <c r="O870" s="163" t="str">
        <f t="shared" si="103"/>
        <v/>
      </c>
    </row>
    <row r="871" spans="1:15">
      <c r="A871" s="164" t="str">
        <f t="shared" ca="1" si="105"/>
        <v/>
      </c>
      <c r="B871" s="44" t="str">
        <f ca="1">IF(COUNTIF($P$2:P1856,A871)=1,VLOOKUP(A871,J:K,2), IF(COUNTIF($P$2:P1856,A871)=0,$B$10,""))</f>
        <v/>
      </c>
      <c r="C871" s="31" t="str">
        <f t="shared" ca="1" si="104"/>
        <v/>
      </c>
      <c r="D871" s="32" t="str">
        <f t="shared" ca="1" si="106"/>
        <v/>
      </c>
      <c r="E871" s="44" t="str">
        <f ca="1">IF(COUNTIF($P$2:P1856,A871)=1,VLOOKUP(A871,L:M,2), IF(COUNTIF($P$2:P1856,A871)=0,$C$10,""))</f>
        <v/>
      </c>
      <c r="F871" s="31" t="str">
        <f t="shared" ca="1" si="107"/>
        <v/>
      </c>
      <c r="G871" s="32" t="str">
        <f t="shared" ca="1" si="108"/>
        <v/>
      </c>
      <c r="H871" s="77" t="str">
        <f t="shared" ca="1" si="109"/>
        <v/>
      </c>
      <c r="O871" s="163" t="str">
        <f t="shared" si="103"/>
        <v/>
      </c>
    </row>
    <row r="872" spans="1:15">
      <c r="O872" s="163" t="str">
        <f t="shared" si="103"/>
        <v/>
      </c>
    </row>
    <row r="873" spans="1:15">
      <c r="O873" s="163" t="str">
        <f t="shared" si="103"/>
        <v/>
      </c>
    </row>
    <row r="874" spans="1:15">
      <c r="O874" s="163" t="str">
        <f t="shared" si="103"/>
        <v/>
      </c>
    </row>
    <row r="875" spans="1:15">
      <c r="O875" s="163" t="str">
        <f t="shared" si="103"/>
        <v/>
      </c>
    </row>
    <row r="876" spans="1:15">
      <c r="O876" s="163" t="str">
        <f t="shared" si="103"/>
        <v/>
      </c>
    </row>
    <row r="877" spans="1:15">
      <c r="O877" s="163" t="str">
        <f t="shared" si="103"/>
        <v/>
      </c>
    </row>
    <row r="878" spans="1:15">
      <c r="O878" s="163" t="str">
        <f t="shared" si="103"/>
        <v/>
      </c>
    </row>
    <row r="879" spans="1:15">
      <c r="O879" s="163" t="str">
        <f t="shared" si="103"/>
        <v/>
      </c>
    </row>
    <row r="880" spans="1:15">
      <c r="O880" s="163" t="str">
        <f t="shared" si="103"/>
        <v/>
      </c>
    </row>
    <row r="881" spans="15:15">
      <c r="O881" s="163" t="str">
        <f t="shared" si="103"/>
        <v/>
      </c>
    </row>
    <row r="882" spans="15:15">
      <c r="O882" s="163" t="str">
        <f t="shared" si="103"/>
        <v/>
      </c>
    </row>
    <row r="883" spans="15:15">
      <c r="O883" s="163" t="str">
        <f t="shared" si="103"/>
        <v/>
      </c>
    </row>
    <row r="884" spans="15:15">
      <c r="O884" s="163" t="str">
        <f t="shared" si="103"/>
        <v/>
      </c>
    </row>
    <row r="885" spans="15:15">
      <c r="O885" s="163" t="str">
        <f t="shared" si="103"/>
        <v/>
      </c>
    </row>
    <row r="886" spans="15:15">
      <c r="O886" s="163" t="str">
        <f t="shared" si="103"/>
        <v/>
      </c>
    </row>
    <row r="887" spans="15:15">
      <c r="O887" s="163" t="str">
        <f t="shared" si="103"/>
        <v/>
      </c>
    </row>
    <row r="888" spans="15:15">
      <c r="O888" s="163" t="str">
        <f t="shared" si="103"/>
        <v/>
      </c>
    </row>
    <row r="889" spans="15:15">
      <c r="O889" s="163" t="str">
        <f t="shared" si="103"/>
        <v/>
      </c>
    </row>
    <row r="890" spans="15:15">
      <c r="O890" s="163" t="str">
        <f t="shared" si="103"/>
        <v/>
      </c>
    </row>
    <row r="891" spans="15:15">
      <c r="O891" s="163" t="str">
        <f t="shared" si="103"/>
        <v/>
      </c>
    </row>
    <row r="892" spans="15:15">
      <c r="O892" s="163" t="str">
        <f t="shared" si="103"/>
        <v/>
      </c>
    </row>
    <row r="893" spans="15:15">
      <c r="O893" s="163" t="str">
        <f t="shared" si="103"/>
        <v/>
      </c>
    </row>
    <row r="894" spans="15:15">
      <c r="O894" s="163" t="str">
        <f t="shared" si="103"/>
        <v/>
      </c>
    </row>
    <row r="895" spans="15:15">
      <c r="O895" s="163" t="str">
        <f t="shared" si="103"/>
        <v/>
      </c>
    </row>
    <row r="896" spans="15:15">
      <c r="O896" s="163" t="str">
        <f t="shared" si="103"/>
        <v/>
      </c>
    </row>
    <row r="897" spans="15:15">
      <c r="O897" s="163" t="str">
        <f t="shared" si="103"/>
        <v/>
      </c>
    </row>
    <row r="898" spans="15:15">
      <c r="O898" s="163" t="str">
        <f t="shared" si="103"/>
        <v/>
      </c>
    </row>
    <row r="899" spans="15:15">
      <c r="O899" s="163" t="str">
        <f t="shared" si="103"/>
        <v/>
      </c>
    </row>
    <row r="900" spans="15:15">
      <c r="O900" s="163" t="str">
        <f t="shared" ref="O900:O963" si="110">IF(N900&gt;$A$14,N900,"")</f>
        <v/>
      </c>
    </row>
    <row r="901" spans="15:15">
      <c r="O901" s="163" t="str">
        <f t="shared" si="110"/>
        <v/>
      </c>
    </row>
    <row r="902" spans="15:15">
      <c r="O902" s="163" t="str">
        <f t="shared" si="110"/>
        <v/>
      </c>
    </row>
    <row r="903" spans="15:15">
      <c r="O903" s="163" t="str">
        <f t="shared" si="110"/>
        <v/>
      </c>
    </row>
    <row r="904" spans="15:15">
      <c r="O904" s="163" t="str">
        <f t="shared" si="110"/>
        <v/>
      </c>
    </row>
    <row r="905" spans="15:15">
      <c r="O905" s="163" t="str">
        <f t="shared" si="110"/>
        <v/>
      </c>
    </row>
    <row r="906" spans="15:15">
      <c r="O906" s="163" t="str">
        <f t="shared" si="110"/>
        <v/>
      </c>
    </row>
    <row r="907" spans="15:15">
      <c r="O907" s="163" t="str">
        <f t="shared" si="110"/>
        <v/>
      </c>
    </row>
    <row r="908" spans="15:15">
      <c r="O908" s="163" t="str">
        <f t="shared" si="110"/>
        <v/>
      </c>
    </row>
    <row r="909" spans="15:15">
      <c r="O909" s="163" t="str">
        <f t="shared" si="110"/>
        <v/>
      </c>
    </row>
    <row r="910" spans="15:15">
      <c r="O910" s="163" t="str">
        <f t="shared" si="110"/>
        <v/>
      </c>
    </row>
    <row r="911" spans="15:15">
      <c r="O911" s="163" t="str">
        <f t="shared" si="110"/>
        <v/>
      </c>
    </row>
    <row r="912" spans="15:15">
      <c r="O912" s="163" t="str">
        <f t="shared" si="110"/>
        <v/>
      </c>
    </row>
    <row r="913" spans="15:15">
      <c r="O913" s="163" t="str">
        <f t="shared" si="110"/>
        <v/>
      </c>
    </row>
    <row r="914" spans="15:15">
      <c r="O914" s="163" t="str">
        <f t="shared" si="110"/>
        <v/>
      </c>
    </row>
    <row r="915" spans="15:15">
      <c r="O915" s="163" t="str">
        <f t="shared" si="110"/>
        <v/>
      </c>
    </row>
    <row r="916" spans="15:15">
      <c r="O916" s="163" t="str">
        <f t="shared" si="110"/>
        <v/>
      </c>
    </row>
    <row r="917" spans="15:15">
      <c r="O917" s="163" t="str">
        <f t="shared" si="110"/>
        <v/>
      </c>
    </row>
    <row r="918" spans="15:15">
      <c r="O918" s="163" t="str">
        <f t="shared" si="110"/>
        <v/>
      </c>
    </row>
    <row r="919" spans="15:15">
      <c r="O919" s="163" t="str">
        <f t="shared" si="110"/>
        <v/>
      </c>
    </row>
    <row r="920" spans="15:15">
      <c r="O920" s="163" t="str">
        <f t="shared" si="110"/>
        <v/>
      </c>
    </row>
    <row r="921" spans="15:15">
      <c r="O921" s="163" t="str">
        <f t="shared" si="110"/>
        <v/>
      </c>
    </row>
    <row r="922" spans="15:15">
      <c r="O922" s="163" t="str">
        <f t="shared" si="110"/>
        <v/>
      </c>
    </row>
    <row r="923" spans="15:15">
      <c r="O923" s="163" t="str">
        <f t="shared" si="110"/>
        <v/>
      </c>
    </row>
    <row r="924" spans="15:15">
      <c r="O924" s="163" t="str">
        <f t="shared" si="110"/>
        <v/>
      </c>
    </row>
    <row r="925" spans="15:15">
      <c r="O925" s="163" t="str">
        <f t="shared" si="110"/>
        <v/>
      </c>
    </row>
    <row r="926" spans="15:15">
      <c r="O926" s="163" t="str">
        <f t="shared" si="110"/>
        <v/>
      </c>
    </row>
    <row r="927" spans="15:15">
      <c r="O927" s="163" t="str">
        <f t="shared" si="110"/>
        <v/>
      </c>
    </row>
    <row r="928" spans="15:15">
      <c r="O928" s="163" t="str">
        <f t="shared" si="110"/>
        <v/>
      </c>
    </row>
    <row r="929" spans="15:15">
      <c r="O929" s="163" t="str">
        <f t="shared" si="110"/>
        <v/>
      </c>
    </row>
    <row r="930" spans="15:15">
      <c r="O930" s="163" t="str">
        <f t="shared" si="110"/>
        <v/>
      </c>
    </row>
    <row r="931" spans="15:15">
      <c r="O931" s="163" t="str">
        <f t="shared" si="110"/>
        <v/>
      </c>
    </row>
    <row r="932" spans="15:15">
      <c r="O932" s="163" t="str">
        <f t="shared" si="110"/>
        <v/>
      </c>
    </row>
    <row r="933" spans="15:15">
      <c r="O933" s="163" t="str">
        <f t="shared" si="110"/>
        <v/>
      </c>
    </row>
    <row r="934" spans="15:15">
      <c r="O934" s="163" t="str">
        <f t="shared" si="110"/>
        <v/>
      </c>
    </row>
    <row r="935" spans="15:15">
      <c r="O935" s="163" t="str">
        <f t="shared" si="110"/>
        <v/>
      </c>
    </row>
    <row r="936" spans="15:15">
      <c r="O936" s="163" t="str">
        <f t="shared" si="110"/>
        <v/>
      </c>
    </row>
    <row r="937" spans="15:15">
      <c r="O937" s="163" t="str">
        <f t="shared" si="110"/>
        <v/>
      </c>
    </row>
    <row r="938" spans="15:15">
      <c r="O938" s="163" t="str">
        <f t="shared" si="110"/>
        <v/>
      </c>
    </row>
    <row r="939" spans="15:15">
      <c r="O939" s="163" t="str">
        <f t="shared" si="110"/>
        <v/>
      </c>
    </row>
    <row r="940" spans="15:15">
      <c r="O940" s="163" t="str">
        <f t="shared" si="110"/>
        <v/>
      </c>
    </row>
    <row r="941" spans="15:15">
      <c r="O941" s="163" t="str">
        <f t="shared" si="110"/>
        <v/>
      </c>
    </row>
    <row r="942" spans="15:15">
      <c r="O942" s="163" t="str">
        <f t="shared" si="110"/>
        <v/>
      </c>
    </row>
    <row r="943" spans="15:15">
      <c r="O943" s="163" t="str">
        <f t="shared" si="110"/>
        <v/>
      </c>
    </row>
    <row r="944" spans="15:15">
      <c r="O944" s="163" t="str">
        <f t="shared" si="110"/>
        <v/>
      </c>
    </row>
    <row r="945" spans="15:15">
      <c r="O945" s="163" t="str">
        <f t="shared" si="110"/>
        <v/>
      </c>
    </row>
    <row r="946" spans="15:15">
      <c r="O946" s="163" t="str">
        <f t="shared" si="110"/>
        <v/>
      </c>
    </row>
    <row r="947" spans="15:15">
      <c r="O947" s="163" t="str">
        <f t="shared" si="110"/>
        <v/>
      </c>
    </row>
    <row r="948" spans="15:15">
      <c r="O948" s="163" t="str">
        <f t="shared" si="110"/>
        <v/>
      </c>
    </row>
    <row r="949" spans="15:15">
      <c r="O949" s="163" t="str">
        <f t="shared" si="110"/>
        <v/>
      </c>
    </row>
    <row r="950" spans="15:15">
      <c r="O950" s="163" t="str">
        <f t="shared" si="110"/>
        <v/>
      </c>
    </row>
    <row r="951" spans="15:15">
      <c r="O951" s="163" t="str">
        <f t="shared" si="110"/>
        <v/>
      </c>
    </row>
    <row r="952" spans="15:15">
      <c r="O952" s="163" t="str">
        <f t="shared" si="110"/>
        <v/>
      </c>
    </row>
    <row r="953" spans="15:15">
      <c r="O953" s="163" t="str">
        <f t="shared" si="110"/>
        <v/>
      </c>
    </row>
    <row r="954" spans="15:15">
      <c r="O954" s="163" t="str">
        <f t="shared" si="110"/>
        <v/>
      </c>
    </row>
    <row r="955" spans="15:15">
      <c r="O955" s="163" t="str">
        <f t="shared" si="110"/>
        <v/>
      </c>
    </row>
    <row r="956" spans="15:15">
      <c r="O956" s="163" t="str">
        <f t="shared" si="110"/>
        <v/>
      </c>
    </row>
    <row r="957" spans="15:15">
      <c r="O957" s="163" t="str">
        <f t="shared" si="110"/>
        <v/>
      </c>
    </row>
    <row r="958" spans="15:15">
      <c r="O958" s="163" t="str">
        <f t="shared" si="110"/>
        <v/>
      </c>
    </row>
    <row r="959" spans="15:15">
      <c r="O959" s="163" t="str">
        <f t="shared" si="110"/>
        <v/>
      </c>
    </row>
    <row r="960" spans="15:15">
      <c r="O960" s="163" t="str">
        <f t="shared" si="110"/>
        <v/>
      </c>
    </row>
    <row r="961" spans="15:15">
      <c r="O961" s="163" t="str">
        <f t="shared" si="110"/>
        <v/>
      </c>
    </row>
    <row r="962" spans="15:15">
      <c r="O962" s="163" t="str">
        <f t="shared" si="110"/>
        <v/>
      </c>
    </row>
    <row r="963" spans="15:15">
      <c r="O963" s="163" t="str">
        <f t="shared" si="110"/>
        <v/>
      </c>
    </row>
    <row r="964" spans="15:15">
      <c r="O964" s="163" t="str">
        <f t="shared" ref="O964:O989" si="111">IF(N964&gt;$A$14,N964,"")</f>
        <v/>
      </c>
    </row>
    <row r="965" spans="15:15">
      <c r="O965" s="163" t="str">
        <f t="shared" si="111"/>
        <v/>
      </c>
    </row>
    <row r="966" spans="15:15">
      <c r="O966" s="163" t="str">
        <f t="shared" si="111"/>
        <v/>
      </c>
    </row>
    <row r="967" spans="15:15">
      <c r="O967" s="163" t="str">
        <f t="shared" si="111"/>
        <v/>
      </c>
    </row>
    <row r="968" spans="15:15">
      <c r="O968" s="163" t="str">
        <f t="shared" si="111"/>
        <v/>
      </c>
    </row>
    <row r="969" spans="15:15">
      <c r="O969" s="163" t="str">
        <f t="shared" si="111"/>
        <v/>
      </c>
    </row>
    <row r="970" spans="15:15">
      <c r="O970" s="163" t="str">
        <f t="shared" si="111"/>
        <v/>
      </c>
    </row>
    <row r="971" spans="15:15">
      <c r="O971" s="163" t="str">
        <f t="shared" si="111"/>
        <v/>
      </c>
    </row>
    <row r="972" spans="15:15">
      <c r="O972" s="163" t="str">
        <f t="shared" si="111"/>
        <v/>
      </c>
    </row>
    <row r="973" spans="15:15">
      <c r="O973" s="163" t="str">
        <f t="shared" si="111"/>
        <v/>
      </c>
    </row>
    <row r="974" spans="15:15">
      <c r="O974" s="163" t="str">
        <f t="shared" si="111"/>
        <v/>
      </c>
    </row>
    <row r="975" spans="15:15">
      <c r="O975" s="163" t="str">
        <f t="shared" si="111"/>
        <v/>
      </c>
    </row>
    <row r="976" spans="15:15">
      <c r="O976" s="163" t="str">
        <f t="shared" si="111"/>
        <v/>
      </c>
    </row>
    <row r="977" spans="15:15">
      <c r="O977" s="163" t="str">
        <f t="shared" si="111"/>
        <v/>
      </c>
    </row>
    <row r="978" spans="15:15">
      <c r="O978" s="163" t="str">
        <f t="shared" si="111"/>
        <v/>
      </c>
    </row>
    <row r="979" spans="15:15">
      <c r="O979" s="163" t="str">
        <f t="shared" si="111"/>
        <v/>
      </c>
    </row>
    <row r="980" spans="15:15">
      <c r="O980" s="163" t="str">
        <f t="shared" si="111"/>
        <v/>
      </c>
    </row>
    <row r="981" spans="15:15">
      <c r="O981" s="163" t="str">
        <f t="shared" si="111"/>
        <v/>
      </c>
    </row>
    <row r="982" spans="15:15">
      <c r="O982" s="163" t="str">
        <f t="shared" si="111"/>
        <v/>
      </c>
    </row>
    <row r="983" spans="15:15">
      <c r="O983" s="163" t="str">
        <f t="shared" si="111"/>
        <v/>
      </c>
    </row>
    <row r="984" spans="15:15">
      <c r="O984" s="163" t="str">
        <f t="shared" si="111"/>
        <v/>
      </c>
    </row>
    <row r="985" spans="15:15">
      <c r="O985" s="163" t="str">
        <f t="shared" si="111"/>
        <v/>
      </c>
    </row>
    <row r="986" spans="15:15">
      <c r="O986" s="163" t="str">
        <f t="shared" si="111"/>
        <v/>
      </c>
    </row>
    <row r="987" spans="15:15">
      <c r="O987" s="163" t="str">
        <f t="shared" si="111"/>
        <v/>
      </c>
    </row>
    <row r="988" spans="15:15">
      <c r="O988" s="163" t="str">
        <f t="shared" si="111"/>
        <v/>
      </c>
    </row>
    <row r="989" spans="15:15">
      <c r="O989" s="163" t="str">
        <f t="shared" si="111"/>
        <v/>
      </c>
    </row>
  </sheetData>
  <mergeCells count="2">
    <mergeCell ref="B12:D12"/>
    <mergeCell ref="E12:G12"/>
  </mergeCells>
  <conditionalFormatting sqref="M1:M7 H8:H1048576">
    <cfRule type="cellIs" dxfId="3" priority="1" operator="lessThan">
      <formula>0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8FEB-95F5-4D5C-AEEC-FD1713005959}">
  <dimension ref="A1:Z915"/>
  <sheetViews>
    <sheetView zoomScale="80" zoomScaleNormal="80" workbookViewId="0">
      <selection activeCell="E15" sqref="E15"/>
    </sheetView>
  </sheetViews>
  <sheetFormatPr defaultColWidth="8.88671875" defaultRowHeight="14.4"/>
  <cols>
    <col min="1" max="1" width="15.44140625" style="163" bestFit="1" customWidth="1"/>
    <col min="2" max="2" width="19" style="53" bestFit="1" customWidth="1"/>
    <col min="3" max="4" width="16.88671875" style="53" customWidth="1"/>
    <col min="5" max="6" width="11.5546875" style="53" bestFit="1" customWidth="1"/>
    <col min="7" max="7" width="13.33203125" style="53" bestFit="1" customWidth="1"/>
    <col min="8" max="8" width="11.88671875" style="53" bestFit="1" customWidth="1"/>
    <col min="10" max="10" width="15.6640625" style="53" customWidth="1"/>
    <col min="11" max="11" width="8.88671875" style="53" customWidth="1"/>
    <col min="12" max="12" width="15.6640625" style="53" customWidth="1"/>
    <col min="13" max="13" width="8.88671875" style="53" customWidth="1"/>
    <col min="14" max="14" width="15.6640625" style="163" bestFit="1" customWidth="1"/>
    <col min="15" max="15" width="8.88671875" style="163"/>
    <col min="16" max="16" width="15.6640625" style="163" bestFit="1" customWidth="1"/>
    <col min="17" max="23" width="8.88671875" style="53"/>
    <col min="24" max="24" width="15.6640625" style="53" bestFit="1" customWidth="1"/>
    <col min="25" max="16384" width="8.88671875" style="53"/>
  </cols>
  <sheetData>
    <row r="1" spans="1:26" ht="15" thickBot="1">
      <c r="A1" s="1"/>
      <c r="B1" s="1"/>
      <c r="C1" s="1"/>
      <c r="D1" s="1"/>
      <c r="J1" s="52"/>
      <c r="K1" s="1" t="s">
        <v>144</v>
      </c>
      <c r="L1" s="1"/>
      <c r="P1" s="163" cm="1">
        <f t="array" ref="P1">LOOKUP(2,1/(P:P&lt;&gt;""),P:P)</f>
        <v>45964.458333333336</v>
      </c>
    </row>
    <row r="2" spans="1:26" ht="15" thickBot="1">
      <c r="A2" s="30"/>
      <c r="B2" s="39" t="s">
        <v>0</v>
      </c>
      <c r="C2" s="145" t="s">
        <v>1</v>
      </c>
      <c r="E2" s="120" t="s">
        <v>87</v>
      </c>
      <c r="F2" s="121">
        <v>0.45833333333333331</v>
      </c>
      <c r="J2" s="27" t="s">
        <v>0</v>
      </c>
      <c r="K2" s="1"/>
      <c r="L2" s="145" t="s">
        <v>1</v>
      </c>
      <c r="P2" s="163" cm="1">
        <f t="array" ref="P2:P12">_xlfn.UNIQUE(O:O)</f>
        <v>0</v>
      </c>
      <c r="X2" s="122">
        <v>45951.041666666664</v>
      </c>
      <c r="Y2" s="53">
        <v>92.150999999999996</v>
      </c>
      <c r="Z2" s="53">
        <v>99.448816525325995</v>
      </c>
    </row>
    <row r="3" spans="1:26">
      <c r="A3" s="15" t="s">
        <v>32</v>
      </c>
      <c r="B3" s="59" t="s">
        <v>140</v>
      </c>
      <c r="C3" s="60" t="s">
        <v>142</v>
      </c>
      <c r="J3" s="119" cm="1">
        <f t="array" ref="J3:K138">_xll.BDH(B4, "LAST_PRICE", "01/01/2025 11:00:00", "01/01/2035 12:00:00", "BarSize=60", "BarType=T", "RecurDaily=True", "TZ=New_York")</f>
        <v>45768.458333333336</v>
      </c>
      <c r="K3" s="45">
        <v>86.736000000000004</v>
      </c>
      <c r="L3" s="119" cm="1">
        <f t="array" ref="L3:M141">_xll.BDH(C4, "LAST_PRICE", "01/01/2025 11:00:00", "01/01/2035 12:00:00", "BarSize=60", "BarType=T", "RecurDaily=True", "TZ=New_York")</f>
        <v>45769.458333333336</v>
      </c>
      <c r="M3" s="53">
        <v>92.731999999999999</v>
      </c>
      <c r="N3" s="163" t="str">
        <f>IF(COUNTIF(L:L,J3),J3,"")</f>
        <v/>
      </c>
      <c r="O3" s="163" t="str">
        <f>IF(N3&gt;$A$14,N3,"")</f>
        <v/>
      </c>
      <c r="P3" s="163" t="str">
        <v/>
      </c>
      <c r="X3" s="122">
        <v>45951.048611111109</v>
      </c>
      <c r="Y3" s="53">
        <v>92.147999999999996</v>
      </c>
      <c r="Z3" s="53">
        <v>99.51328672915038</v>
      </c>
    </row>
    <row r="4" spans="1:26" ht="32.25" customHeight="1">
      <c r="A4" s="15" t="s">
        <v>33</v>
      </c>
      <c r="B4" s="146" t="s">
        <v>141</v>
      </c>
      <c r="C4" s="41" t="s">
        <v>143</v>
      </c>
      <c r="J4" s="122">
        <v>45769.458333333336</v>
      </c>
      <c r="K4" s="1">
        <v>86.72</v>
      </c>
      <c r="L4" s="123">
        <v>45770.458333333336</v>
      </c>
      <c r="M4" s="53">
        <v>92.632000000000005</v>
      </c>
      <c r="N4" s="163">
        <f t="shared" ref="N4:N67" si="0">IF(COUNTIF(L:L,J4),J4,"")</f>
        <v>45769.458333333336</v>
      </c>
      <c r="O4" s="163" t="str">
        <f t="shared" ref="O4:O67" si="1">IF(N4&gt;$A$14,N4,"")</f>
        <v/>
      </c>
      <c r="P4" s="163">
        <v>45952.458333333336</v>
      </c>
      <c r="X4" s="122">
        <v>45951.055555555555</v>
      </c>
      <c r="Y4" s="53">
        <v>92.146000000000001</v>
      </c>
      <c r="Z4" s="53">
        <v>99.556268203565551</v>
      </c>
    </row>
    <row r="5" spans="1:26">
      <c r="A5" s="15" t="s">
        <v>8</v>
      </c>
      <c r="B5" s="62">
        <f>15*10^6</f>
        <v>15000000</v>
      </c>
      <c r="C5" s="8">
        <f>20.5*10^6</f>
        <v>20500000</v>
      </c>
      <c r="J5" s="122">
        <v>45770.458333333336</v>
      </c>
      <c r="K5" s="1">
        <v>86.97</v>
      </c>
      <c r="L5" s="123">
        <v>45771.458333333336</v>
      </c>
      <c r="M5" s="53">
        <v>92.825000000000003</v>
      </c>
      <c r="N5" s="163">
        <f t="shared" si="0"/>
        <v>45770.458333333336</v>
      </c>
      <c r="O5" s="163" t="str">
        <f t="shared" si="1"/>
        <v/>
      </c>
      <c r="P5" s="163">
        <v>45953.458333333336</v>
      </c>
      <c r="X5" s="122">
        <v>45951.0625</v>
      </c>
      <c r="Y5" s="53">
        <v>92.141000000000005</v>
      </c>
      <c r="Z5" s="53">
        <v>99.663726574864555</v>
      </c>
    </row>
    <row r="6" spans="1:26">
      <c r="A6" s="15" t="s">
        <v>10</v>
      </c>
      <c r="B6" s="64">
        <v>3.0349999999999999E-2</v>
      </c>
      <c r="C6" s="10">
        <v>1.7500000000000002E-2</v>
      </c>
      <c r="J6" s="122">
        <v>45771.458333333336</v>
      </c>
      <c r="K6" s="1">
        <v>87.103999999999999</v>
      </c>
      <c r="L6" s="123">
        <v>45772.458333333336</v>
      </c>
      <c r="M6" s="53">
        <v>92.674999999999997</v>
      </c>
      <c r="N6" s="163">
        <f t="shared" si="0"/>
        <v>45771.458333333336</v>
      </c>
      <c r="O6" s="163" t="str">
        <f t="shared" si="1"/>
        <v/>
      </c>
      <c r="P6" s="163">
        <v>45954.458333333336</v>
      </c>
      <c r="X6" s="122">
        <v>45951.069444444445</v>
      </c>
      <c r="Y6" s="53">
        <v>92.153999999999996</v>
      </c>
      <c r="Z6" s="53">
        <v>99.384348730721101</v>
      </c>
    </row>
    <row r="7" spans="1:26" ht="14.4" customHeight="1">
      <c r="A7" s="15" t="s">
        <v>12</v>
      </c>
      <c r="B7" s="64">
        <v>4.2299999999999997E-2</v>
      </c>
      <c r="C7" s="10">
        <v>4.2299999999999997E-2</v>
      </c>
      <c r="D7" s="207" t="s">
        <v>145</v>
      </c>
      <c r="E7" s="208"/>
      <c r="F7" s="208"/>
      <c r="G7" s="208"/>
      <c r="J7" s="123">
        <v>45772.458333333336</v>
      </c>
      <c r="K7" s="1">
        <v>87.516000000000005</v>
      </c>
      <c r="L7" s="123">
        <v>45775.458333333336</v>
      </c>
      <c r="M7" s="1">
        <v>92.551000000000002</v>
      </c>
      <c r="N7" s="163">
        <f t="shared" si="0"/>
        <v>45772.458333333336</v>
      </c>
      <c r="O7" s="163" t="str">
        <f t="shared" si="1"/>
        <v/>
      </c>
      <c r="P7" s="163">
        <v>45957.458333333336</v>
      </c>
      <c r="X7" s="122">
        <v>45951.076388888891</v>
      </c>
      <c r="Y7" s="53">
        <v>92.15</v>
      </c>
      <c r="Z7" s="53">
        <v>99.47030632556752</v>
      </c>
    </row>
    <row r="8" spans="1:26">
      <c r="A8" s="15" t="s">
        <v>14</v>
      </c>
      <c r="B8" s="4" t="s">
        <v>23</v>
      </c>
      <c r="C8" s="5" t="s">
        <v>23</v>
      </c>
      <c r="D8" s="207"/>
      <c r="E8" s="208"/>
      <c r="F8" s="208"/>
      <c r="G8" s="208"/>
      <c r="H8" s="1"/>
      <c r="J8" s="122">
        <v>45775.458333333336</v>
      </c>
      <c r="K8" s="53">
        <v>87.879000000000005</v>
      </c>
      <c r="L8" s="122">
        <v>45776.458333333336</v>
      </c>
      <c r="M8" s="53">
        <v>92.483999999999995</v>
      </c>
      <c r="N8" s="163">
        <f t="shared" si="0"/>
        <v>45775.458333333336</v>
      </c>
      <c r="O8" s="163" t="str">
        <f t="shared" si="1"/>
        <v/>
      </c>
      <c r="P8" s="163">
        <v>45958.458333333336</v>
      </c>
      <c r="X8" s="122">
        <v>45951.083333333336</v>
      </c>
      <c r="Y8" s="53">
        <v>92.147000000000006</v>
      </c>
      <c r="Z8" s="53">
        <v>99.534777332496162</v>
      </c>
    </row>
    <row r="9" spans="1:26">
      <c r="A9" s="15" t="s">
        <v>15</v>
      </c>
      <c r="B9" s="4" cm="1">
        <f t="array" ref="B9">_xll.BDP("EURUSD BGN Curncy","PX_LAST")</f>
        <v>1.1524000000000001</v>
      </c>
      <c r="C9" s="5" t="s">
        <v>23</v>
      </c>
      <c r="D9" s="207"/>
      <c r="E9" s="208"/>
      <c r="F9" s="208"/>
      <c r="G9" s="208"/>
      <c r="H9" s="1"/>
      <c r="J9" s="122">
        <v>45776.458333333336</v>
      </c>
      <c r="K9" s="53">
        <v>88.102999999999994</v>
      </c>
      <c r="L9" s="122">
        <v>45777.458333333336</v>
      </c>
      <c r="M9" s="53">
        <v>92.507999999999996</v>
      </c>
      <c r="N9" s="163">
        <f t="shared" si="0"/>
        <v>45776.458333333336</v>
      </c>
      <c r="O9" s="163" t="str">
        <f t="shared" si="1"/>
        <v/>
      </c>
      <c r="P9" s="163">
        <v>45959.458333333336</v>
      </c>
      <c r="X9" s="122">
        <v>45951.090277777781</v>
      </c>
      <c r="Y9" s="53">
        <v>92.153000000000006</v>
      </c>
      <c r="Z9" s="53">
        <v>99.405837727907226</v>
      </c>
    </row>
    <row r="10" spans="1:26" ht="15" thickBot="1">
      <c r="A10" s="16" t="s">
        <v>28</v>
      </c>
      <c r="B10" s="11" cm="1">
        <f t="array" ref="B10">_xll.BDP(B4,"px_last")</f>
        <v>91.433000000000007</v>
      </c>
      <c r="C10" s="22" cm="1">
        <f t="array" ref="C10">_xll.BDP(C4,"px_last")</f>
        <v>95.043999999999997</v>
      </c>
      <c r="D10" s="207"/>
      <c r="E10" s="208"/>
      <c r="F10" s="208"/>
      <c r="G10" s="208"/>
      <c r="H10" s="1"/>
      <c r="J10" s="122">
        <v>45777.458333333336</v>
      </c>
      <c r="K10" s="53">
        <v>88.257000000000005</v>
      </c>
      <c r="L10" s="122">
        <v>45779.458333333336</v>
      </c>
      <c r="M10" s="53">
        <v>92.277000000000001</v>
      </c>
      <c r="N10" s="163">
        <f t="shared" si="0"/>
        <v>45777.458333333336</v>
      </c>
      <c r="O10" s="163" t="str">
        <f t="shared" si="1"/>
        <v/>
      </c>
      <c r="P10" s="163">
        <v>45960.458333333336</v>
      </c>
      <c r="X10" s="122">
        <v>45951.097222222219</v>
      </c>
      <c r="Y10" s="53">
        <v>92.155000000000001</v>
      </c>
      <c r="Z10" s="53">
        <v>99.362860001200872</v>
      </c>
    </row>
    <row r="11" spans="1:26" ht="15" thickBot="1">
      <c r="A11" s="53"/>
      <c r="C11" s="1"/>
      <c r="D11" s="1"/>
      <c r="E11" s="1"/>
      <c r="F11" s="1"/>
      <c r="G11" s="1"/>
      <c r="H11" s="1"/>
      <c r="J11" s="122">
        <v>45778.458333333336</v>
      </c>
      <c r="K11" s="53">
        <v>88.043000000000006</v>
      </c>
      <c r="L11" s="122">
        <v>45782.458333333336</v>
      </c>
      <c r="M11" s="53">
        <v>92.379000000000005</v>
      </c>
      <c r="N11" s="163" t="str">
        <f t="shared" si="0"/>
        <v/>
      </c>
      <c r="O11" s="163" t="str">
        <f t="shared" si="1"/>
        <v/>
      </c>
      <c r="P11" s="163">
        <v>45961.458333333336</v>
      </c>
      <c r="X11" s="122">
        <v>45951.104166666664</v>
      </c>
      <c r="Y11" s="53">
        <v>92.152000000000001</v>
      </c>
      <c r="Z11" s="53">
        <v>99.427326992777012</v>
      </c>
    </row>
    <row r="12" spans="1:26" ht="15" thickBot="1">
      <c r="A12" s="38" t="s">
        <v>22</v>
      </c>
      <c r="B12" s="184" t="s">
        <v>0</v>
      </c>
      <c r="C12" s="185"/>
      <c r="D12" s="185"/>
      <c r="E12" s="204" t="s">
        <v>1</v>
      </c>
      <c r="F12" s="205"/>
      <c r="G12" s="206"/>
      <c r="H12" s="38" t="s">
        <v>16</v>
      </c>
      <c r="J12" s="122">
        <v>45779.458333333336</v>
      </c>
      <c r="K12" s="53">
        <v>87.593999999999994</v>
      </c>
      <c r="L12" s="122">
        <v>45783.458333333336</v>
      </c>
      <c r="M12" s="53">
        <v>92.393000000000001</v>
      </c>
      <c r="N12" s="163">
        <f t="shared" si="0"/>
        <v>45779.458333333336</v>
      </c>
      <c r="O12" s="163" t="str">
        <f t="shared" si="1"/>
        <v/>
      </c>
      <c r="P12" s="163">
        <v>45964.458333333336</v>
      </c>
      <c r="X12" s="122">
        <v>45951.111111111109</v>
      </c>
      <c r="Y12" s="53">
        <v>92.17</v>
      </c>
      <c r="Z12" s="53">
        <v>99.040561174751346</v>
      </c>
    </row>
    <row r="13" spans="1:26" ht="15" thickBot="1">
      <c r="A13" s="16"/>
      <c r="B13" s="11" t="s">
        <v>17</v>
      </c>
      <c r="C13" s="21" t="s">
        <v>21</v>
      </c>
      <c r="D13" s="22" t="s">
        <v>20</v>
      </c>
      <c r="E13" s="11" t="s">
        <v>17</v>
      </c>
      <c r="F13" s="21" t="s">
        <v>21</v>
      </c>
      <c r="G13" s="22" t="s">
        <v>20</v>
      </c>
      <c r="H13" s="94"/>
      <c r="J13" s="122">
        <v>45782.458333333336</v>
      </c>
      <c r="K13" s="53">
        <v>87.69</v>
      </c>
      <c r="L13" s="122">
        <v>45784.458333333336</v>
      </c>
      <c r="M13" s="53">
        <v>92.653000000000006</v>
      </c>
      <c r="N13" s="163">
        <f t="shared" si="0"/>
        <v>45782.458333333336</v>
      </c>
      <c r="O13" s="163" t="str">
        <f t="shared" si="1"/>
        <v/>
      </c>
      <c r="X13" s="122">
        <v>45951.118055555555</v>
      </c>
      <c r="Y13" s="53">
        <v>92.18</v>
      </c>
      <c r="Z13" s="53">
        <v>98.82572873804007</v>
      </c>
    </row>
    <row r="14" spans="1:26">
      <c r="A14" s="164">
        <v>45951.458333333336</v>
      </c>
      <c r="B14" s="44">
        <f>VLOOKUP(A14-$F$2,J:K,2)</f>
        <v>92.061000000000007</v>
      </c>
      <c r="C14" s="45"/>
      <c r="D14" s="46"/>
      <c r="E14" s="44">
        <f>VLOOKUP(A14-$F$2,L:M,2)</f>
        <v>95.207999999999998</v>
      </c>
      <c r="F14" s="1"/>
      <c r="G14" s="5"/>
      <c r="H14" s="77">
        <v>0</v>
      </c>
      <c r="J14" s="122">
        <v>45783.458333333336</v>
      </c>
      <c r="K14" s="53">
        <v>87.656000000000006</v>
      </c>
      <c r="L14" s="122">
        <v>45785.458333333336</v>
      </c>
      <c r="M14" s="53">
        <v>92.539000000000001</v>
      </c>
      <c r="N14" s="163">
        <f t="shared" si="0"/>
        <v>45783.458333333336</v>
      </c>
      <c r="O14" s="163" t="str">
        <f t="shared" si="1"/>
        <v/>
      </c>
      <c r="X14" s="122">
        <v>45951.125</v>
      </c>
      <c r="Y14" s="53">
        <v>92.186000000000007</v>
      </c>
      <c r="Z14" s="53">
        <v>98.696842116744449</v>
      </c>
    </row>
    <row r="15" spans="1:26">
      <c r="A15" s="164">
        <f ca="1">IF(AND(ISBLANK(P4), A14 = $P$1),NOW(),IF(ISBLANK(P4),"",P4))</f>
        <v>45952.458333333336</v>
      </c>
      <c r="B15" s="44">
        <f ca="1">IF(COUNTIF($P$2:P1000,A15)=1,VLOOKUP(A15,J:K,2), IF(COUNTIF($P$2:P1000,A15)=0,$B$10,""))</f>
        <v>92.034999999999997</v>
      </c>
      <c r="C15" s="31">
        <f ca="1">IF(ISERROR(B15-2),"",(B15-$B$14)/100*$B$5)</f>
        <v>-3900.0000000015689</v>
      </c>
      <c r="D15" s="32">
        <f ca="1">IF(ISERROR(B15-2),"",ROUNDUP(A15-$A$14,0)/360*$B$6*$B$5-ROUNDUP(A15-$A$14,0)/360*$B$7*$B$5*$B$14/100)</f>
        <v>-357.99179166666681</v>
      </c>
      <c r="E15" s="44">
        <f ca="1">IF(COUNTIF($P$2:P1000,A15)=1,VLOOKUP(A15,L:M,2), IF(COUNTIF($P$2:P1000,A15)=0,$C$10,""))</f>
        <v>95.277000000000001</v>
      </c>
      <c r="F15" s="31">
        <f ca="1">IF(ISERROR(B15-2),"",(E15-$E$14)/100*$C$5)</f>
        <v>14145.000000000535</v>
      </c>
      <c r="G15" s="32">
        <f ca="1">IF(ISERROR(B15-2),"",ROUNDUP(A15-$A$14,0)/360*$C$6*$C$5-ROUNDUP(A15-$A$14,0)/360*$C$7*$C$5*$E$14/100)</f>
        <v>-1296.7949222222219</v>
      </c>
      <c r="H15" s="77">
        <f ca="1">IF(ISERROR(B15-2),"",(C15+D15)*$B$9-F15-G15)</f>
        <v>-17755.114818496786</v>
      </c>
      <c r="J15" s="122">
        <v>45784.458333333336</v>
      </c>
      <c r="K15" s="53">
        <v>87.787999999999997</v>
      </c>
      <c r="L15" s="122">
        <v>45786.458333333336</v>
      </c>
      <c r="M15" s="53">
        <v>92.600999999999999</v>
      </c>
      <c r="N15" s="163">
        <f t="shared" si="0"/>
        <v>45784.458333333336</v>
      </c>
      <c r="O15" s="163" t="str">
        <f t="shared" si="1"/>
        <v/>
      </c>
      <c r="X15" s="122">
        <v>45951.131944444445</v>
      </c>
      <c r="Y15" s="53">
        <v>92.192999999999998</v>
      </c>
      <c r="Z15" s="53">
        <v>98.546486561640336</v>
      </c>
    </row>
    <row r="16" spans="1:26">
      <c r="A16" s="164">
        <f t="shared" ref="A16:A30" ca="1" si="2">IF(AND(ISBLANK(P5), A15 = $P$1),NOW(),IF(ISBLANK(P5),"",P5))</f>
        <v>45953.458333333336</v>
      </c>
      <c r="B16" s="44">
        <f ca="1">IF(COUNTIF($P$2:P1001,A16)=1,VLOOKUP(A16,J:K,2), IF(COUNTIF($P$2:P1001,A16)=0,$B$10,""))</f>
        <v>92.001000000000005</v>
      </c>
      <c r="C16" s="31">
        <f t="shared" ref="C16:C30" ca="1" si="3">IF(ISERROR(B16-2),"",(B16-$B$14)/100*$B$5)</f>
        <v>-9000.0000000003402</v>
      </c>
      <c r="D16" s="32">
        <f t="shared" ref="D16:D30" ca="1" si="4">IF(ISERROR(B16-2),"",ROUNDUP(A16-$A$14,0)/360*$B$6*$B$5-ROUNDUP(A16-$A$14,0)/360*$B$7*$B$5*$B$14/100)</f>
        <v>-715.98358333333363</v>
      </c>
      <c r="E16" s="44">
        <f ca="1">IF(COUNTIF($P$2:P1001,A16)=1,VLOOKUP(A16,L:M,2), IF(COUNTIF($P$2:P1001,A16)=0,$C$10,""))</f>
        <v>95.203999999999994</v>
      </c>
      <c r="F16" s="31">
        <f t="shared" ref="F16:F30" ca="1" si="5">IF(ISERROR(B16-2),"",(E16-$E$14)/100*$C$5)</f>
        <v>-820.00000000100215</v>
      </c>
      <c r="G16" s="32">
        <f t="shared" ref="G16:G30" ca="1" si="6">IF(ISERROR(B16-2),"",ROUNDUP(A16-$A$14,0)/360*$C$6*$C$5-ROUNDUP(A16-$A$14,0)/360*$C$7*$C$5*$E$14/100)</f>
        <v>-2593.5898444444438</v>
      </c>
      <c r="H16" s="77">
        <f t="shared" ref="H16:H28" ca="1" si="7">IF(ISERROR(B16-2),"",(C16+D16)*$B$9-F16-G16)</f>
        <v>-7783.1096369882789</v>
      </c>
      <c r="J16" s="122">
        <v>45785.458333333336</v>
      </c>
      <c r="K16" s="53">
        <v>87.611000000000004</v>
      </c>
      <c r="L16" s="122">
        <v>45789.458333333336</v>
      </c>
      <c r="M16" s="53">
        <v>92.509</v>
      </c>
      <c r="N16" s="163">
        <f t="shared" si="0"/>
        <v>45785.458333333336</v>
      </c>
      <c r="O16" s="163" t="str">
        <f t="shared" si="1"/>
        <v/>
      </c>
      <c r="X16" s="122">
        <v>45951.138888888891</v>
      </c>
      <c r="Y16" s="53">
        <v>92.186000000000007</v>
      </c>
      <c r="Z16" s="53">
        <v>98.696842116744449</v>
      </c>
    </row>
    <row r="17" spans="1:26">
      <c r="A17" s="164">
        <f t="shared" ca="1" si="2"/>
        <v>45954.458333333336</v>
      </c>
      <c r="B17" s="44">
        <f ca="1">IF(COUNTIF($P$2:P1002,A17)=1,VLOOKUP(A17,J:K,2), IF(COUNTIF($P$2:P1002,A17)=0,$B$10,""))</f>
        <v>92.037999999999997</v>
      </c>
      <c r="C17" s="31">
        <f t="shared" ca="1" si="3"/>
        <v>-3450.0000000015521</v>
      </c>
      <c r="D17" s="32">
        <f t="shared" ca="1" si="4"/>
        <v>-1073.9753750000004</v>
      </c>
      <c r="E17" s="44">
        <f ca="1">IF(COUNTIF($P$2:P1002,A17)=1,VLOOKUP(A17,L:M,2), IF(COUNTIF($P$2:P1002,A17)=0,$C$10,""))</f>
        <v>95.120999999999995</v>
      </c>
      <c r="F17" s="31">
        <f t="shared" ca="1" si="5"/>
        <v>-17835.000000000677</v>
      </c>
      <c r="G17" s="32">
        <f t="shared" ca="1" si="6"/>
        <v>-3890.3847666666657</v>
      </c>
      <c r="H17" s="77">
        <f t="shared" ca="1" si="7"/>
        <v>16511.955544515553</v>
      </c>
      <c r="J17" s="122">
        <v>45786.458333333336</v>
      </c>
      <c r="K17" s="53">
        <v>87.519000000000005</v>
      </c>
      <c r="L17" s="122">
        <v>45790.458333333336</v>
      </c>
      <c r="M17" s="53">
        <v>92.510999999999996</v>
      </c>
      <c r="N17" s="163">
        <f t="shared" si="0"/>
        <v>45786.458333333336</v>
      </c>
      <c r="O17" s="163" t="str">
        <f t="shared" si="1"/>
        <v/>
      </c>
      <c r="X17" s="122">
        <v>45951.145833333336</v>
      </c>
      <c r="Y17" s="53">
        <v>92.183999999999997</v>
      </c>
      <c r="Z17" s="53">
        <v>98.739803253903304</v>
      </c>
    </row>
    <row r="18" spans="1:26">
      <c r="A18" s="164">
        <f t="shared" ca="1" si="2"/>
        <v>45957.458333333336</v>
      </c>
      <c r="B18" s="44">
        <f ca="1">IF(COUNTIF($P$2:P1003,A18)=1,VLOOKUP(A18,J:K,2), IF(COUNTIF($P$2:P1003,A18)=0,$B$10,""))</f>
        <v>92.007000000000005</v>
      </c>
      <c r="C18" s="31">
        <f t="shared" ca="1" si="3"/>
        <v>-8100.0000000003074</v>
      </c>
      <c r="D18" s="32">
        <f t="shared" ca="1" si="4"/>
        <v>-2147.9507500000009</v>
      </c>
      <c r="E18" s="44">
        <f ca="1">IF(COUNTIF($P$2:P1003,A18)=1,VLOOKUP(A18,L:M,2), IF(COUNTIF($P$2:P1003,A18)=0,$C$10,""))</f>
        <v>95.209000000000003</v>
      </c>
      <c r="F18" s="31">
        <f t="shared" ca="1" si="5"/>
        <v>205.00000000097884</v>
      </c>
      <c r="G18" s="32">
        <f t="shared" ca="1" si="6"/>
        <v>-7780.7695333333313</v>
      </c>
      <c r="H18" s="77">
        <f t="shared" ca="1" si="7"/>
        <v>-4233.9689109680048</v>
      </c>
      <c r="J18" s="122">
        <v>45789.458333333336</v>
      </c>
      <c r="K18" s="53">
        <v>87.284999999999997</v>
      </c>
      <c r="L18" s="122">
        <v>45791.458333333336</v>
      </c>
      <c r="M18" s="53">
        <v>92.483000000000004</v>
      </c>
      <c r="N18" s="163">
        <f t="shared" si="0"/>
        <v>45789.458333333336</v>
      </c>
      <c r="O18" s="163" t="str">
        <f t="shared" si="1"/>
        <v/>
      </c>
      <c r="X18" s="122">
        <v>45951.152777777781</v>
      </c>
      <c r="Y18" s="53">
        <v>92.183999999999997</v>
      </c>
      <c r="Z18" s="53">
        <v>98.739803253903304</v>
      </c>
    </row>
    <row r="19" spans="1:26">
      <c r="A19" s="164">
        <f t="shared" ca="1" si="2"/>
        <v>45958.458333333336</v>
      </c>
      <c r="B19" s="44">
        <f ca="1">IF(COUNTIF($P$2:P1004,A19)=1,VLOOKUP(A19,J:K,2), IF(COUNTIF($P$2:P1004,A19)=0,$B$10,""))</f>
        <v>92.1</v>
      </c>
      <c r="C19" s="31">
        <f t="shared" ca="1" si="3"/>
        <v>5849.9999999980901</v>
      </c>
      <c r="D19" s="32">
        <f t="shared" ca="1" si="4"/>
        <v>-2505.9425416666691</v>
      </c>
      <c r="E19" s="44">
        <f ca="1">IF(COUNTIF($P$2:P1004,A19)=1,VLOOKUP(A19,L:M,2), IF(COUNTIF($P$2:P1004,A19)=0,$C$10,""))</f>
        <v>95.218999999999994</v>
      </c>
      <c r="F19" s="31">
        <f t="shared" ca="1" si="5"/>
        <v>2254.9999999991142</v>
      </c>
      <c r="G19" s="32">
        <f t="shared" ca="1" si="6"/>
        <v>-9077.5644555555536</v>
      </c>
      <c r="H19" s="77">
        <f t="shared" ca="1" si="7"/>
        <v>10676.256270537569</v>
      </c>
      <c r="J19" s="122">
        <v>45790.458333333336</v>
      </c>
      <c r="K19" s="53">
        <v>87.35</v>
      </c>
      <c r="L19" s="122">
        <v>45792.458333333336</v>
      </c>
      <c r="M19" s="53">
        <v>92.754999999999995</v>
      </c>
      <c r="N19" s="163">
        <f t="shared" si="0"/>
        <v>45790.458333333336</v>
      </c>
      <c r="O19" s="163" t="str">
        <f t="shared" si="1"/>
        <v/>
      </c>
      <c r="X19" s="122">
        <v>45951.159722222219</v>
      </c>
      <c r="Y19" s="53">
        <v>92.192999999999998</v>
      </c>
      <c r="Z19" s="53">
        <v>98.546486561640336</v>
      </c>
    </row>
    <row r="20" spans="1:26">
      <c r="A20" s="164">
        <f t="shared" ca="1" si="2"/>
        <v>45959.458333333336</v>
      </c>
      <c r="B20" s="44">
        <f ca="1">IF(COUNTIF($P$2:P1005,A20)=1,VLOOKUP(A20,J:K,2), IF(COUNTIF($P$2:P1005,A20)=0,$B$10,""))</f>
        <v>92.084999999999994</v>
      </c>
      <c r="C20" s="31">
        <f t="shared" ca="1" si="3"/>
        <v>3599.9999999980046</v>
      </c>
      <c r="D20" s="32">
        <f t="shared" ca="1" si="4"/>
        <v>-2863.9343333333345</v>
      </c>
      <c r="E20" s="44">
        <f ca="1">IF(COUNTIF($P$2:P1005,A20)=1,VLOOKUP(A20,L:M,2), IF(COUNTIF($P$2:P1005,A20)=0,$C$10,""))</f>
        <v>95.26</v>
      </c>
      <c r="F20" s="31">
        <f t="shared" ca="1" si="5"/>
        <v>10660.000000001375</v>
      </c>
      <c r="G20" s="32">
        <f t="shared" ca="1" si="6"/>
        <v>-10374.359377777775</v>
      </c>
      <c r="H20" s="77">
        <f t="shared" ca="1" si="7"/>
        <v>562.60145204076616</v>
      </c>
      <c r="J20" s="122">
        <v>45791.458333333336</v>
      </c>
      <c r="K20" s="53">
        <v>87.331000000000003</v>
      </c>
      <c r="L20" s="122">
        <v>45793.458333333336</v>
      </c>
      <c r="M20" s="53">
        <v>92.945999999999998</v>
      </c>
      <c r="N20" s="163">
        <f t="shared" si="0"/>
        <v>45791.458333333336</v>
      </c>
      <c r="O20" s="163" t="str">
        <f t="shared" si="1"/>
        <v/>
      </c>
      <c r="X20" s="122">
        <v>45951.166666666664</v>
      </c>
      <c r="Y20" s="53">
        <v>92.203999999999994</v>
      </c>
      <c r="Z20" s="53">
        <v>98.310240020643704</v>
      </c>
    </row>
    <row r="21" spans="1:26">
      <c r="A21" s="164">
        <f t="shared" ca="1" si="2"/>
        <v>45960.458333333336</v>
      </c>
      <c r="B21" s="44">
        <f ca="1">IF(COUNTIF($P$2:P1006,A21)=1,VLOOKUP(A21,J:K,2), IF(COUNTIF($P$2:P1006,A21)=0,$B$10,""))</f>
        <v>91.637</v>
      </c>
      <c r="C21" s="31">
        <f t="shared" ca="1" si="3"/>
        <v>-63600.00000000099</v>
      </c>
      <c r="D21" s="32">
        <f t="shared" ca="1" si="4"/>
        <v>-3221.9261250000036</v>
      </c>
      <c r="E21" s="44">
        <f ca="1">IF(COUNTIF($P$2:P1006,A21)=1,VLOOKUP(A21,L:M,2), IF(COUNTIF($P$2:P1006,A21)=0,$C$10,""))</f>
        <v>95.174999999999997</v>
      </c>
      <c r="F21" s="31">
        <f t="shared" ca="1" si="5"/>
        <v>-6765.0000000002565</v>
      </c>
      <c r="G21" s="32">
        <f t="shared" ca="1" si="6"/>
        <v>-11671.154299999997</v>
      </c>
      <c r="H21" s="77">
        <f t="shared" ca="1" si="7"/>
        <v>-58569.433366450889</v>
      </c>
      <c r="J21" s="122">
        <v>45792.458333333336</v>
      </c>
      <c r="K21" s="53">
        <v>87.567999999999998</v>
      </c>
      <c r="L21" s="122">
        <v>45796.458333333336</v>
      </c>
      <c r="M21" s="53">
        <v>92.942999999999998</v>
      </c>
      <c r="N21" s="163">
        <f t="shared" si="0"/>
        <v>45792.458333333336</v>
      </c>
      <c r="O21" s="163" t="str">
        <f t="shared" si="1"/>
        <v/>
      </c>
      <c r="X21" s="122">
        <v>45951.173611111109</v>
      </c>
      <c r="Y21" s="53">
        <v>92.215999999999994</v>
      </c>
      <c r="Z21" s="53">
        <v>98.052553416038137</v>
      </c>
    </row>
    <row r="22" spans="1:26">
      <c r="A22" s="164">
        <f t="shared" ca="1" si="2"/>
        <v>45961.458333333336</v>
      </c>
      <c r="B22" s="44">
        <f ca="1">IF(COUNTIF($P$2:P1007,A22)=1,VLOOKUP(A22,J:K,2), IF(COUNTIF($P$2:P1007,A22)=0,$B$10,""))</f>
        <v>91.578000000000003</v>
      </c>
      <c r="C22" s="31">
        <f t="shared" ca="1" si="3"/>
        <v>-72450.000000000611</v>
      </c>
      <c r="D22" s="32">
        <f t="shared" ca="1" si="4"/>
        <v>-3579.9179166666654</v>
      </c>
      <c r="E22" s="44">
        <f ca="1">IF(COUNTIF($P$2:P1007,A22)=1,VLOOKUP(A22,L:M,2), IF(COUNTIF($P$2:P1007,A22)=0,$C$10,""))</f>
        <v>95.206000000000003</v>
      </c>
      <c r="F22" s="31">
        <f t="shared" ca="1" si="5"/>
        <v>-409.99999999904446</v>
      </c>
      <c r="G22" s="32">
        <f t="shared" ca="1" si="6"/>
        <v>-12967.94922222222</v>
      </c>
      <c r="H22" s="77">
        <f t="shared" ca="1" si="7"/>
        <v>-74238.928184946111</v>
      </c>
      <c r="J22" s="122">
        <v>45793.458333333336</v>
      </c>
      <c r="K22" s="53">
        <v>87.742000000000004</v>
      </c>
      <c r="L22" s="122">
        <v>45797.458333333336</v>
      </c>
      <c r="M22" s="53">
        <v>92.980999999999995</v>
      </c>
      <c r="N22" s="163">
        <f t="shared" si="0"/>
        <v>45793.458333333336</v>
      </c>
      <c r="O22" s="163" t="str">
        <f t="shared" si="1"/>
        <v/>
      </c>
      <c r="X22" s="122">
        <v>45951.180555555555</v>
      </c>
      <c r="Y22" s="53">
        <v>92.209000000000003</v>
      </c>
      <c r="Z22" s="53">
        <v>98.202865923980866</v>
      </c>
    </row>
    <row r="23" spans="1:26">
      <c r="A23" s="164">
        <f t="shared" ca="1" si="2"/>
        <v>45964.458333333336</v>
      </c>
      <c r="B23" s="44">
        <f ca="1">IF(COUNTIF($P$2:P1008,A23)=1,VLOOKUP(A23,J:K,2), IF(COUNTIF($P$2:P1008,A23)=0,$B$10,""))</f>
        <v>91.414000000000001</v>
      </c>
      <c r="C23" s="31">
        <f t="shared" ca="1" si="3"/>
        <v>-97050.000000000829</v>
      </c>
      <c r="D23" s="32">
        <f t="shared" ca="1" si="4"/>
        <v>-4653.8932916666636</v>
      </c>
      <c r="E23" s="44">
        <f ca="1">IF(COUNTIF($P$2:P1008,A23)=1,VLOOKUP(A23,L:M,2), IF(COUNTIF($P$2:P1008,A23)=0,$C$10,""))</f>
        <v>95.043999999999997</v>
      </c>
      <c r="F23" s="31">
        <f t="shared" ca="1" si="5"/>
        <v>-33620.000000000298</v>
      </c>
      <c r="G23" s="32">
        <f t="shared" ca="1" si="6"/>
        <v>-16858.333988888888</v>
      </c>
      <c r="H23" s="77">
        <f t="shared" ca="1" si="7"/>
        <v>-66725.232640428439</v>
      </c>
      <c r="J23" s="122">
        <v>45796.458333333336</v>
      </c>
      <c r="K23" s="53">
        <v>87.602999999999994</v>
      </c>
      <c r="L23" s="122">
        <v>45798.458333333336</v>
      </c>
      <c r="M23" s="53">
        <v>92.817999999999998</v>
      </c>
      <c r="N23" s="163">
        <f t="shared" si="0"/>
        <v>45796.458333333336</v>
      </c>
      <c r="O23" s="163" t="str">
        <f t="shared" si="1"/>
        <v/>
      </c>
      <c r="X23" s="122">
        <v>45951.1875</v>
      </c>
      <c r="Y23" s="53">
        <v>92.195999999999998</v>
      </c>
      <c r="Z23" s="53">
        <v>98.482052478087169</v>
      </c>
    </row>
    <row r="24" spans="1:26">
      <c r="A24" s="164">
        <f t="shared" ca="1" si="2"/>
        <v>45964.632330671295</v>
      </c>
      <c r="B24" s="44">
        <f ca="1">IF(COUNTIF($P$2:P1009,A24)=1,VLOOKUP(A24,J:K,2), IF(COUNTIF($P$2:P1009,A24)=0,$B$10,""))</f>
        <v>91.433000000000007</v>
      </c>
      <c r="C24" s="31">
        <f t="shared" ca="1" si="3"/>
        <v>-94200.000000000015</v>
      </c>
      <c r="D24" s="32">
        <f t="shared" ca="1" si="4"/>
        <v>-5011.8850833333381</v>
      </c>
      <c r="E24" s="44">
        <f ca="1">IF(COUNTIF($P$2:P1009,A24)=1,VLOOKUP(A24,L:M,2), IF(COUNTIF($P$2:P1009,A24)=0,$C$10,""))</f>
        <v>95.043999999999997</v>
      </c>
      <c r="F24" s="31">
        <f t="shared" ca="1" si="5"/>
        <v>-33620.000000000298</v>
      </c>
      <c r="G24" s="32">
        <f t="shared" ca="1" si="6"/>
        <v>-18155.128911111107</v>
      </c>
      <c r="H24" s="77">
        <f t="shared" ca="1" si="7"/>
        <v>-62556.647458921958</v>
      </c>
      <c r="J24" s="122">
        <v>45797.458333333336</v>
      </c>
      <c r="K24" s="53">
        <v>87.766999999999996</v>
      </c>
      <c r="L24" s="122">
        <v>45799.458333333336</v>
      </c>
      <c r="M24" s="53">
        <v>92.855000000000004</v>
      </c>
      <c r="N24" s="163">
        <f t="shared" si="0"/>
        <v>45797.458333333336</v>
      </c>
      <c r="O24" s="163" t="str">
        <f t="shared" si="1"/>
        <v/>
      </c>
      <c r="X24" s="122">
        <v>45951.194444444445</v>
      </c>
      <c r="Y24" s="53">
        <v>92.19</v>
      </c>
      <c r="Z24" s="53">
        <v>98.610923052010463</v>
      </c>
    </row>
    <row r="25" spans="1:26">
      <c r="A25" s="164" t="str">
        <f t="shared" ca="1" si="2"/>
        <v/>
      </c>
      <c r="B25" s="44" t="str">
        <f ca="1">IF(COUNTIF($P$2:P1010,A25)=1,VLOOKUP(A25,J:K,2), IF(COUNTIF($P$2:P1010,A25)=0,$B$10,""))</f>
        <v/>
      </c>
      <c r="C25" s="31" t="str">
        <f t="shared" ca="1" si="3"/>
        <v/>
      </c>
      <c r="D25" s="32" t="str">
        <f t="shared" ca="1" si="4"/>
        <v/>
      </c>
      <c r="E25" s="44" t="str">
        <f ca="1">IF(COUNTIF($P$2:P1010,A25)=1,VLOOKUP(A25,L:M,2), IF(COUNTIF($P$2:P1010,A25)=0,$C$10,""))</f>
        <v/>
      </c>
      <c r="F25" s="31" t="str">
        <f t="shared" ca="1" si="5"/>
        <v/>
      </c>
      <c r="G25" s="32" t="str">
        <f t="shared" ca="1" si="6"/>
        <v/>
      </c>
      <c r="H25" s="77" t="str">
        <f t="shared" ca="1" si="7"/>
        <v/>
      </c>
      <c r="J25" s="122">
        <v>45798.458333333336</v>
      </c>
      <c r="K25" s="53">
        <v>87.522999999999996</v>
      </c>
      <c r="L25" s="122">
        <v>45800.458333333336</v>
      </c>
      <c r="M25" s="53">
        <v>92.938999999999993</v>
      </c>
      <c r="N25" s="163">
        <f t="shared" si="0"/>
        <v>45798.458333333336</v>
      </c>
      <c r="O25" s="163" t="str">
        <f t="shared" si="1"/>
        <v/>
      </c>
      <c r="X25" s="122">
        <v>45951.201388888891</v>
      </c>
      <c r="Y25" s="53">
        <v>92.186000000000007</v>
      </c>
      <c r="Z25" s="53">
        <v>98.696842116744449</v>
      </c>
    </row>
    <row r="26" spans="1:26">
      <c r="A26" s="164" t="str">
        <f t="shared" ca="1" si="2"/>
        <v/>
      </c>
      <c r="B26" s="44" t="str">
        <f ca="1">IF(COUNTIF($P$2:P1011,A26)=1,VLOOKUP(A26,J:K,2), IF(COUNTIF($P$2:P1011,A26)=0,$B$10,""))</f>
        <v/>
      </c>
      <c r="C26" s="31" t="str">
        <f t="shared" ca="1" si="3"/>
        <v/>
      </c>
      <c r="D26" s="32" t="str">
        <f t="shared" ca="1" si="4"/>
        <v/>
      </c>
      <c r="E26" s="44" t="str">
        <f ca="1">IF(COUNTIF($P$2:P1011,A26)=1,VLOOKUP(A26,L:M,2), IF(COUNTIF($P$2:P1011,A26)=0,$C$10,""))</f>
        <v/>
      </c>
      <c r="F26" s="31" t="str">
        <f t="shared" ca="1" si="5"/>
        <v/>
      </c>
      <c r="G26" s="32" t="str">
        <f t="shared" ca="1" si="6"/>
        <v/>
      </c>
      <c r="H26" s="77" t="str">
        <f t="shared" ca="1" si="7"/>
        <v/>
      </c>
      <c r="J26" s="122">
        <v>45799.458333333336</v>
      </c>
      <c r="K26" s="53">
        <v>87.533000000000001</v>
      </c>
      <c r="L26" s="122">
        <v>45803.458333333336</v>
      </c>
      <c r="M26" s="53">
        <v>93.007000000000005</v>
      </c>
      <c r="N26" s="163">
        <f t="shared" si="0"/>
        <v>45799.458333333336</v>
      </c>
      <c r="O26" s="163" t="str">
        <f t="shared" si="1"/>
        <v/>
      </c>
      <c r="X26" s="122">
        <v>45951.208333333336</v>
      </c>
      <c r="Y26" s="53">
        <v>92.188999999999993</v>
      </c>
      <c r="Z26" s="53">
        <v>98.632402417012656</v>
      </c>
    </row>
    <row r="27" spans="1:26">
      <c r="A27" s="164" t="str">
        <f t="shared" ca="1" si="2"/>
        <v/>
      </c>
      <c r="B27" s="44" t="str">
        <f ca="1">IF(COUNTIF($P$2:P1012,A27)=1,VLOOKUP(A27,J:K,2), IF(COUNTIF($P$2:P1012,A27)=0,$B$10,""))</f>
        <v/>
      </c>
      <c r="C27" s="31" t="str">
        <f t="shared" ca="1" si="3"/>
        <v/>
      </c>
      <c r="D27" s="32" t="str">
        <f t="shared" ca="1" si="4"/>
        <v/>
      </c>
      <c r="E27" s="44" t="str">
        <f ca="1">IF(COUNTIF($P$2:P1012,A27)=1,VLOOKUP(A27,L:M,2), IF(COUNTIF($P$2:P1012,A27)=0,$C$10,""))</f>
        <v/>
      </c>
      <c r="F27" s="31" t="str">
        <f t="shared" ca="1" si="5"/>
        <v/>
      </c>
      <c r="G27" s="32" t="str">
        <f t="shared" ca="1" si="6"/>
        <v/>
      </c>
      <c r="H27" s="77" t="str">
        <f t="shared" ca="1" si="7"/>
        <v/>
      </c>
      <c r="J27" s="122">
        <v>45800.458333333336</v>
      </c>
      <c r="K27" s="53">
        <v>87.733999999999995</v>
      </c>
      <c r="L27" s="122">
        <v>45804.458333333336</v>
      </c>
      <c r="M27" s="53">
        <v>93.134</v>
      </c>
      <c r="N27" s="163">
        <f t="shared" si="0"/>
        <v>45800.458333333336</v>
      </c>
      <c r="O27" s="163" t="str">
        <f t="shared" si="1"/>
        <v/>
      </c>
      <c r="X27" s="122">
        <v>45951.215277777781</v>
      </c>
      <c r="Y27" s="53">
        <v>92.183000000000007</v>
      </c>
      <c r="Z27" s="53">
        <v>98.761284223701779</v>
      </c>
    </row>
    <row r="28" spans="1:26">
      <c r="A28" s="164" t="str">
        <f t="shared" ca="1" si="2"/>
        <v/>
      </c>
      <c r="B28" s="44" t="str">
        <f ca="1">IF(COUNTIF($P$2:P1013,A28)=1,VLOOKUP(A28,J:K,2), IF(COUNTIF($P$2:P1013,A28)=0,$B$10,""))</f>
        <v/>
      </c>
      <c r="C28" s="31" t="str">
        <f t="shared" ca="1" si="3"/>
        <v/>
      </c>
      <c r="D28" s="32" t="str">
        <f t="shared" ca="1" si="4"/>
        <v/>
      </c>
      <c r="E28" s="44" t="str">
        <f ca="1">IF(COUNTIF($P$2:P1013,A28)=1,VLOOKUP(A28,L:M,2), IF(COUNTIF($P$2:P1013,A28)=0,$C$10,""))</f>
        <v/>
      </c>
      <c r="F28" s="31" t="str">
        <f t="shared" ca="1" si="5"/>
        <v/>
      </c>
      <c r="G28" s="32" t="str">
        <f t="shared" ca="1" si="6"/>
        <v/>
      </c>
      <c r="H28" s="77" t="str">
        <f t="shared" ca="1" si="7"/>
        <v/>
      </c>
      <c r="J28" s="122">
        <v>45804.458333333336</v>
      </c>
      <c r="K28" s="53">
        <v>88.012</v>
      </c>
      <c r="L28" s="122">
        <v>45805.458333333336</v>
      </c>
      <c r="M28" s="53">
        <v>93.113</v>
      </c>
      <c r="N28" s="163">
        <f t="shared" si="0"/>
        <v>45804.458333333336</v>
      </c>
      <c r="O28" s="163" t="str">
        <f t="shared" si="1"/>
        <v/>
      </c>
      <c r="X28" s="122">
        <v>45951.222222222219</v>
      </c>
      <c r="Y28" s="53">
        <v>92.183999999999997</v>
      </c>
      <c r="Z28" s="53">
        <v>98.739803253903304</v>
      </c>
    </row>
    <row r="29" spans="1:26">
      <c r="A29" s="164" t="str">
        <f t="shared" ca="1" si="2"/>
        <v/>
      </c>
      <c r="B29" s="44" t="str">
        <f ca="1">IF(COUNTIF($P$2:P1014,A29)=1,VLOOKUP(A29,J:K,2), IF(COUNTIF($P$2:P1014,A29)=0,$B$10,""))</f>
        <v/>
      </c>
      <c r="C29" s="31" t="str">
        <f t="shared" ca="1" si="3"/>
        <v/>
      </c>
      <c r="D29" s="32" t="str">
        <f t="shared" ca="1" si="4"/>
        <v/>
      </c>
      <c r="E29" s="44" t="str">
        <f ca="1">IF(COUNTIF($P$2:P1014,A29)=1,VLOOKUP(A29,L:M,2), IF(COUNTIF($P$2:P1014,A29)=0,$C$10,""))</f>
        <v/>
      </c>
      <c r="F29" s="31" t="str">
        <f t="shared" ca="1" si="5"/>
        <v/>
      </c>
      <c r="G29" s="32" t="str">
        <f t="shared" ca="1" si="6"/>
        <v/>
      </c>
      <c r="H29" s="77"/>
      <c r="J29" s="122">
        <v>45805.458333333336</v>
      </c>
      <c r="K29" s="53">
        <v>87.775999999999996</v>
      </c>
      <c r="L29" s="122">
        <v>45806.458333333336</v>
      </c>
      <c r="M29" s="53">
        <v>93.363</v>
      </c>
      <c r="N29" s="163">
        <f t="shared" si="0"/>
        <v>45805.458333333336</v>
      </c>
      <c r="O29" s="163" t="str">
        <f t="shared" si="1"/>
        <v/>
      </c>
      <c r="X29" s="122">
        <v>45951.229166666664</v>
      </c>
      <c r="Y29" s="53">
        <v>92.183000000000007</v>
      </c>
      <c r="Z29" s="53">
        <v>98.761284223701779</v>
      </c>
    </row>
    <row r="30" spans="1:26">
      <c r="A30" s="164" t="str">
        <f t="shared" ca="1" si="2"/>
        <v/>
      </c>
      <c r="B30" s="44" t="str">
        <f ca="1">IF(COUNTIF($P$2:P1015,A30)=1,VLOOKUP(A30,J:K,2), IF(COUNTIF($P$2:P1015,A30)=0,$B$10,""))</f>
        <v/>
      </c>
      <c r="C30" s="31" t="str">
        <f t="shared" ca="1" si="3"/>
        <v/>
      </c>
      <c r="D30" s="32" t="str">
        <f t="shared" ca="1" si="4"/>
        <v/>
      </c>
      <c r="E30" s="44" t="str">
        <f ca="1">IF(COUNTIF($P$2:P1015,A30)=1,VLOOKUP(A30,L:M,2), IF(COUNTIF($P$2:P1015,A30)=0,$C$10,""))</f>
        <v/>
      </c>
      <c r="F30" s="31" t="str">
        <f t="shared" ca="1" si="5"/>
        <v/>
      </c>
      <c r="G30" s="32" t="str">
        <f t="shared" ca="1" si="6"/>
        <v/>
      </c>
      <c r="H30" s="37"/>
      <c r="J30" s="122">
        <v>45806.458333333336</v>
      </c>
      <c r="K30" s="53">
        <v>88.138000000000005</v>
      </c>
      <c r="L30" s="122">
        <v>45807.458333333336</v>
      </c>
      <c r="M30" s="53">
        <v>93.372</v>
      </c>
      <c r="N30" s="163">
        <f t="shared" si="0"/>
        <v>45806.458333333336</v>
      </c>
      <c r="O30" s="163" t="str">
        <f t="shared" si="1"/>
        <v/>
      </c>
      <c r="X30" s="122">
        <v>45951.236111111109</v>
      </c>
      <c r="Y30" s="53">
        <v>92.177000000000007</v>
      </c>
      <c r="Z30" s="53">
        <v>98.890175659945839</v>
      </c>
    </row>
    <row r="31" spans="1:26">
      <c r="B31" s="44"/>
      <c r="C31" s="31"/>
      <c r="D31" s="31"/>
      <c r="E31" s="4"/>
      <c r="F31" s="31"/>
      <c r="G31" s="32"/>
      <c r="H31" s="37"/>
      <c r="J31" s="122">
        <v>45807.458333333336</v>
      </c>
      <c r="K31" s="53">
        <v>88.283000000000001</v>
      </c>
      <c r="L31" s="122">
        <v>45810.458333333336</v>
      </c>
      <c r="M31" s="53">
        <v>93.296000000000006</v>
      </c>
      <c r="N31" s="163">
        <f t="shared" si="0"/>
        <v>45807.458333333336</v>
      </c>
      <c r="O31" s="163" t="str">
        <f t="shared" si="1"/>
        <v/>
      </c>
      <c r="X31" s="122">
        <v>45951.243055555555</v>
      </c>
      <c r="Y31" s="53">
        <v>92.165999999999997</v>
      </c>
      <c r="Z31" s="53">
        <v>99.126501641041415</v>
      </c>
    </row>
    <row r="32" spans="1:26">
      <c r="B32" s="44"/>
      <c r="C32" s="31"/>
      <c r="D32" s="31"/>
      <c r="E32" s="4"/>
      <c r="F32" s="31"/>
      <c r="G32" s="32"/>
      <c r="H32" s="37"/>
      <c r="J32" s="122">
        <v>45810.458333333336</v>
      </c>
      <c r="K32" s="53">
        <v>88.168000000000006</v>
      </c>
      <c r="L32" s="122">
        <v>45811.458333333336</v>
      </c>
      <c r="M32" s="53">
        <v>93.328000000000003</v>
      </c>
      <c r="N32" s="163">
        <f t="shared" si="0"/>
        <v>45810.458333333336</v>
      </c>
      <c r="O32" s="163" t="str">
        <f t="shared" si="1"/>
        <v/>
      </c>
      <c r="X32" s="122">
        <v>45951.25</v>
      </c>
      <c r="Y32" s="53">
        <v>92.161000000000001</v>
      </c>
      <c r="Z32" s="53">
        <v>99.233933244858846</v>
      </c>
    </row>
    <row r="33" spans="1:26">
      <c r="B33" s="44"/>
      <c r="C33" s="31"/>
      <c r="D33" s="31"/>
      <c r="E33" s="4"/>
      <c r="F33" s="31"/>
      <c r="G33" s="32"/>
      <c r="H33" s="37"/>
      <c r="J33" s="122">
        <v>45811.458333333336</v>
      </c>
      <c r="K33" s="53">
        <v>88.138000000000005</v>
      </c>
      <c r="L33" s="122">
        <v>45812.458333333336</v>
      </c>
      <c r="M33" s="53">
        <v>93.358999999999995</v>
      </c>
      <c r="N33" s="163">
        <f t="shared" si="0"/>
        <v>45811.458333333336</v>
      </c>
      <c r="O33" s="163" t="str">
        <f t="shared" si="1"/>
        <v/>
      </c>
      <c r="X33" s="122">
        <v>45951.256944444445</v>
      </c>
      <c r="Y33" s="53">
        <v>92.153999999999996</v>
      </c>
      <c r="Z33" s="53">
        <v>99.384348730721101</v>
      </c>
    </row>
    <row r="34" spans="1:26">
      <c r="A34" s="164"/>
      <c r="B34" s="44"/>
      <c r="C34" s="31"/>
      <c r="D34" s="31"/>
      <c r="E34" s="4"/>
      <c r="F34" s="31"/>
      <c r="G34" s="32"/>
      <c r="H34" s="37"/>
      <c r="J34" s="122">
        <v>45812.458333333336</v>
      </c>
      <c r="K34" s="53">
        <v>88.638000000000005</v>
      </c>
      <c r="L34" s="122">
        <v>45813.458333333336</v>
      </c>
      <c r="M34" s="53">
        <v>93.161000000000001</v>
      </c>
      <c r="N34" s="163">
        <f t="shared" si="0"/>
        <v>45812.458333333336</v>
      </c>
      <c r="O34" s="163" t="str">
        <f t="shared" si="1"/>
        <v/>
      </c>
      <c r="X34" s="122">
        <v>45951.263888888891</v>
      </c>
      <c r="Y34" s="53">
        <v>92.141999999999996</v>
      </c>
      <c r="Z34" s="53">
        <v>99.642234365123755</v>
      </c>
    </row>
    <row r="35" spans="1:26">
      <c r="A35" s="164"/>
      <c r="B35" s="44"/>
      <c r="C35" s="31"/>
      <c r="D35" s="31"/>
      <c r="E35" s="4"/>
      <c r="F35" s="31"/>
      <c r="G35" s="32"/>
      <c r="H35" s="37"/>
      <c r="J35" s="122">
        <v>45813.458333333336</v>
      </c>
      <c r="K35" s="53">
        <v>88.436000000000007</v>
      </c>
      <c r="L35" s="122">
        <v>45814.458333333336</v>
      </c>
      <c r="M35" s="53">
        <v>93.331000000000003</v>
      </c>
      <c r="N35" s="163">
        <f t="shared" si="0"/>
        <v>45813.458333333336</v>
      </c>
      <c r="O35" s="163" t="str">
        <f t="shared" si="1"/>
        <v/>
      </c>
      <c r="X35" s="122">
        <v>45951.270833333336</v>
      </c>
      <c r="Y35" s="53">
        <v>92.125</v>
      </c>
      <c r="Z35" s="53">
        <v>100.00763834965176</v>
      </c>
    </row>
    <row r="36" spans="1:26">
      <c r="A36" s="164"/>
      <c r="B36" s="44"/>
      <c r="C36" s="31"/>
      <c r="D36" s="31"/>
      <c r="E36" s="4"/>
      <c r="F36" s="31"/>
      <c r="G36" s="32"/>
      <c r="H36" s="37"/>
      <c r="J36" s="122">
        <v>45814.458333333336</v>
      </c>
      <c r="K36" s="53">
        <v>87.953999999999994</v>
      </c>
      <c r="L36" s="122">
        <v>45817.458333333336</v>
      </c>
      <c r="M36" s="53">
        <v>93.54</v>
      </c>
      <c r="N36" s="163">
        <f t="shared" si="0"/>
        <v>45814.458333333336</v>
      </c>
      <c r="O36" s="163" t="str">
        <f t="shared" si="1"/>
        <v/>
      </c>
      <c r="X36" s="122">
        <v>45951.277777777781</v>
      </c>
      <c r="Y36" s="53">
        <v>92.123000000000005</v>
      </c>
      <c r="Z36" s="53">
        <v>100.05063214236887</v>
      </c>
    </row>
    <row r="37" spans="1:26">
      <c r="A37" s="164"/>
      <c r="B37" s="44"/>
      <c r="C37" s="31"/>
      <c r="D37" s="31"/>
      <c r="E37" s="4"/>
      <c r="F37" s="31"/>
      <c r="G37" s="32"/>
      <c r="H37" s="37"/>
      <c r="J37" s="122">
        <v>45817.458333333336</v>
      </c>
      <c r="K37" s="53">
        <v>88.063000000000002</v>
      </c>
      <c r="L37" s="122">
        <v>45818.458333333336</v>
      </c>
      <c r="M37" s="53">
        <v>93.78</v>
      </c>
      <c r="N37" s="163">
        <f t="shared" si="0"/>
        <v>45817.458333333336</v>
      </c>
      <c r="O37" s="163" t="str">
        <f t="shared" si="1"/>
        <v/>
      </c>
      <c r="X37" s="122">
        <v>45951.284722222219</v>
      </c>
      <c r="Y37" s="53">
        <v>92.135000000000005</v>
      </c>
      <c r="Z37" s="53">
        <v>99.79268545638908</v>
      </c>
    </row>
    <row r="38" spans="1:26">
      <c r="A38" s="164"/>
      <c r="B38" s="44"/>
      <c r="C38" s="31"/>
      <c r="D38" s="31"/>
      <c r="E38" s="4"/>
      <c r="F38" s="31"/>
      <c r="G38" s="32"/>
      <c r="H38" s="37"/>
      <c r="J38" s="122">
        <v>45818.458333333336</v>
      </c>
      <c r="K38" s="53">
        <v>88.051000000000002</v>
      </c>
      <c r="L38" s="122">
        <v>45819.458333333336</v>
      </c>
      <c r="M38" s="53">
        <v>93.763000000000005</v>
      </c>
      <c r="N38" s="163">
        <f t="shared" si="0"/>
        <v>45818.458333333336</v>
      </c>
      <c r="O38" s="163" t="str">
        <f t="shared" si="1"/>
        <v/>
      </c>
      <c r="X38" s="122">
        <v>45951.291666666664</v>
      </c>
      <c r="Y38" s="53">
        <v>92.144999999999996</v>
      </c>
      <c r="Z38" s="53">
        <v>99.577759342354128</v>
      </c>
    </row>
    <row r="39" spans="1:26">
      <c r="A39" s="164"/>
      <c r="B39" s="44"/>
      <c r="C39" s="31"/>
      <c r="D39" s="31"/>
      <c r="E39" s="4"/>
      <c r="F39" s="31"/>
      <c r="G39" s="32"/>
      <c r="H39" s="37"/>
      <c r="J39" s="122">
        <v>45819.458333333336</v>
      </c>
      <c r="K39" s="53">
        <v>88.361000000000004</v>
      </c>
      <c r="L39" s="122">
        <v>45820.458333333336</v>
      </c>
      <c r="M39" s="53">
        <v>93.879000000000005</v>
      </c>
      <c r="N39" s="163">
        <f t="shared" si="0"/>
        <v>45819.458333333336</v>
      </c>
      <c r="O39" s="163" t="str">
        <f t="shared" si="1"/>
        <v/>
      </c>
      <c r="X39" s="122">
        <v>45951.298611111109</v>
      </c>
      <c r="Y39" s="53">
        <v>92.149000000000001</v>
      </c>
      <c r="Z39" s="53">
        <v>99.491796393506021</v>
      </c>
    </row>
    <row r="40" spans="1:26">
      <c r="A40" s="164"/>
      <c r="B40" s="44"/>
      <c r="C40" s="31"/>
      <c r="D40" s="31"/>
      <c r="E40" s="4"/>
      <c r="F40" s="31"/>
      <c r="G40" s="32"/>
      <c r="H40" s="37"/>
      <c r="J40" s="122">
        <v>45820.458333333336</v>
      </c>
      <c r="K40" s="53">
        <v>88.655000000000001</v>
      </c>
      <c r="L40" s="122">
        <v>45821.458333333336</v>
      </c>
      <c r="M40" s="53">
        <v>93.524000000000001</v>
      </c>
      <c r="N40" s="163">
        <f t="shared" si="0"/>
        <v>45820.458333333336</v>
      </c>
      <c r="O40" s="163" t="str">
        <f t="shared" si="1"/>
        <v/>
      </c>
      <c r="X40" s="122">
        <v>45951.305555555555</v>
      </c>
      <c r="Y40" s="53">
        <v>92.143000000000001</v>
      </c>
      <c r="Z40" s="53">
        <v>99.620742423128789</v>
      </c>
    </row>
    <row r="41" spans="1:26" ht="15" thickBot="1">
      <c r="A41" s="177"/>
      <c r="B41" s="47"/>
      <c r="C41" s="48"/>
      <c r="D41" s="48"/>
      <c r="E41" s="11"/>
      <c r="F41" s="48"/>
      <c r="G41" s="49"/>
      <c r="H41" s="50"/>
      <c r="J41" s="122">
        <v>45821.458333333336</v>
      </c>
      <c r="K41" s="53">
        <v>88.366</v>
      </c>
      <c r="L41" s="122">
        <v>45824.458333333336</v>
      </c>
      <c r="M41" s="53">
        <v>93.775000000000006</v>
      </c>
      <c r="N41" s="163">
        <f t="shared" si="0"/>
        <v>45821.458333333336</v>
      </c>
      <c r="O41" s="163" t="str">
        <f t="shared" si="1"/>
        <v/>
      </c>
      <c r="X41" s="122">
        <v>45951.3125</v>
      </c>
      <c r="Y41" s="53">
        <v>92.153999999999996</v>
      </c>
      <c r="Z41" s="53">
        <v>99.384348730721101</v>
      </c>
    </row>
    <row r="42" spans="1:26">
      <c r="B42" s="55"/>
      <c r="C42" s="55"/>
      <c r="D42" s="55"/>
      <c r="F42" s="54"/>
      <c r="G42" s="54"/>
      <c r="H42" s="54"/>
      <c r="J42" s="122">
        <v>45824.458333333336</v>
      </c>
      <c r="K42" s="53">
        <v>88.424999999999997</v>
      </c>
      <c r="L42" s="122">
        <v>45825.458333333336</v>
      </c>
      <c r="M42" s="53">
        <v>93.706999999999994</v>
      </c>
      <c r="N42" s="163">
        <f t="shared" si="0"/>
        <v>45824.458333333336</v>
      </c>
      <c r="O42" s="163" t="str">
        <f t="shared" si="1"/>
        <v/>
      </c>
      <c r="X42" s="122">
        <v>45951.319444444445</v>
      </c>
      <c r="Y42" s="53">
        <v>92.177000000000007</v>
      </c>
      <c r="Z42" s="53">
        <v>98.890175659945839</v>
      </c>
    </row>
    <row r="43" spans="1:26">
      <c r="B43" s="55"/>
      <c r="C43" s="55"/>
      <c r="D43" s="55"/>
      <c r="F43" s="54"/>
      <c r="G43" s="54"/>
      <c r="H43" s="54"/>
      <c r="J43" s="122">
        <v>45825.458333333336</v>
      </c>
      <c r="K43" s="53">
        <v>88.435000000000002</v>
      </c>
      <c r="L43" s="122">
        <v>45826.458333333336</v>
      </c>
      <c r="M43" s="53">
        <v>93.816000000000003</v>
      </c>
      <c r="N43" s="163">
        <f t="shared" si="0"/>
        <v>45825.458333333336</v>
      </c>
      <c r="O43" s="163" t="str">
        <f t="shared" si="1"/>
        <v/>
      </c>
      <c r="X43" s="122">
        <v>45951.326388888891</v>
      </c>
      <c r="Y43" s="53">
        <v>92.177000000000007</v>
      </c>
      <c r="Z43" s="53">
        <v>98.890175659945839</v>
      </c>
    </row>
    <row r="44" spans="1:26">
      <c r="B44" s="55"/>
      <c r="C44" s="55"/>
      <c r="D44" s="55"/>
      <c r="F44" s="54"/>
      <c r="G44" s="54"/>
      <c r="H44" s="54"/>
      <c r="J44" s="122">
        <v>45826.458333333336</v>
      </c>
      <c r="K44" s="53">
        <v>88.698999999999998</v>
      </c>
      <c r="L44" s="122">
        <v>45827.458333333336</v>
      </c>
      <c r="M44" s="53">
        <v>93.676000000000002</v>
      </c>
      <c r="N44" s="163">
        <f t="shared" si="0"/>
        <v>45826.458333333336</v>
      </c>
      <c r="O44" s="163" t="str">
        <f t="shared" si="1"/>
        <v/>
      </c>
      <c r="X44" s="122">
        <v>45951.333333333336</v>
      </c>
      <c r="Y44" s="53">
        <v>92.18</v>
      </c>
      <c r="Z44" s="53">
        <v>98.82572873804007</v>
      </c>
    </row>
    <row r="45" spans="1:26">
      <c r="B45" s="55"/>
      <c r="C45" s="55"/>
      <c r="D45" s="55"/>
      <c r="F45" s="54"/>
      <c r="G45" s="54"/>
      <c r="H45" s="54"/>
      <c r="J45" s="122">
        <v>45828.458333333336</v>
      </c>
      <c r="K45" s="53">
        <v>88.611000000000004</v>
      </c>
      <c r="L45" s="122">
        <v>45828.458333333336</v>
      </c>
      <c r="M45" s="53">
        <v>93.81</v>
      </c>
      <c r="N45" s="163">
        <f t="shared" si="0"/>
        <v>45828.458333333336</v>
      </c>
      <c r="O45" s="163" t="str">
        <f t="shared" si="1"/>
        <v/>
      </c>
      <c r="X45" s="122">
        <v>45951.340277777781</v>
      </c>
      <c r="Y45" s="53">
        <v>92.168999999999997</v>
      </c>
      <c r="Z45" s="53">
        <v>99.062045889949374</v>
      </c>
    </row>
    <row r="46" spans="1:26">
      <c r="B46" s="55"/>
      <c r="C46" s="55"/>
      <c r="D46" s="55"/>
      <c r="J46" s="122">
        <v>45831.458333333336</v>
      </c>
      <c r="K46" s="53">
        <v>89.036000000000001</v>
      </c>
      <c r="L46" s="122">
        <v>45831.458333333336</v>
      </c>
      <c r="M46" s="53">
        <v>93.834999999999994</v>
      </c>
      <c r="N46" s="163">
        <f t="shared" si="0"/>
        <v>45831.458333333336</v>
      </c>
      <c r="O46" s="163" t="str">
        <f t="shared" si="1"/>
        <v/>
      </c>
      <c r="X46" s="122">
        <v>45951.347222222219</v>
      </c>
      <c r="Y46" s="53">
        <v>92.195999999999998</v>
      </c>
      <c r="Z46" s="53">
        <v>98.482052478087169</v>
      </c>
    </row>
    <row r="47" spans="1:26">
      <c r="B47" s="55"/>
      <c r="C47" s="55"/>
      <c r="D47" s="55"/>
      <c r="J47" s="122">
        <v>45832.458333333336</v>
      </c>
      <c r="K47" s="53">
        <v>89.284999999999997</v>
      </c>
      <c r="L47" s="122">
        <v>45832.458333333336</v>
      </c>
      <c r="M47" s="53">
        <v>93.935000000000002</v>
      </c>
      <c r="N47" s="163">
        <f t="shared" si="0"/>
        <v>45832.458333333336</v>
      </c>
      <c r="O47" s="163" t="str">
        <f t="shared" si="1"/>
        <v/>
      </c>
      <c r="X47" s="122">
        <v>45951.354166666664</v>
      </c>
      <c r="Y47" s="53">
        <v>92.186999999999998</v>
      </c>
      <c r="Z47" s="53">
        <v>98.675361949375201</v>
      </c>
    </row>
    <row r="48" spans="1:26">
      <c r="B48" s="55"/>
      <c r="C48" s="55"/>
      <c r="D48" s="55"/>
      <c r="J48" s="122">
        <v>45833.458333333336</v>
      </c>
      <c r="K48" s="53">
        <v>89.3</v>
      </c>
      <c r="L48" s="122">
        <v>45833.458333333336</v>
      </c>
      <c r="M48" s="53">
        <v>93.873000000000005</v>
      </c>
      <c r="N48" s="163">
        <f t="shared" si="0"/>
        <v>45833.458333333336</v>
      </c>
      <c r="O48" s="163" t="str">
        <f t="shared" si="1"/>
        <v/>
      </c>
      <c r="X48" s="122">
        <v>45951.361111111109</v>
      </c>
      <c r="Y48" s="53">
        <v>92.171999999999997</v>
      </c>
      <c r="Z48" s="53">
        <v>98.997592547046537</v>
      </c>
    </row>
    <row r="49" spans="2:26">
      <c r="B49" s="55"/>
      <c r="C49" s="55"/>
      <c r="D49" s="55"/>
      <c r="J49" s="122">
        <v>45834.458333333336</v>
      </c>
      <c r="K49" s="53">
        <v>89.47</v>
      </c>
      <c r="L49" s="122">
        <v>45834.458333333336</v>
      </c>
      <c r="M49" s="53">
        <v>93.894000000000005</v>
      </c>
      <c r="N49" s="163">
        <f t="shared" si="0"/>
        <v>45834.458333333336</v>
      </c>
      <c r="O49" s="163" t="str">
        <f t="shared" si="1"/>
        <v/>
      </c>
      <c r="X49" s="122">
        <v>45951.368055555555</v>
      </c>
      <c r="Y49" s="53">
        <v>92.183000000000007</v>
      </c>
      <c r="Z49" s="53">
        <v>98.761284223701779</v>
      </c>
    </row>
    <row r="50" spans="2:26">
      <c r="B50" s="55"/>
      <c r="C50" s="55"/>
      <c r="D50" s="55"/>
      <c r="J50" s="122">
        <v>45835.458333333336</v>
      </c>
      <c r="K50" s="53">
        <v>89.665999999999997</v>
      </c>
      <c r="L50" s="122">
        <v>45835.458333333336</v>
      </c>
      <c r="M50" s="53">
        <v>93.808999999999997</v>
      </c>
      <c r="N50" s="163">
        <f t="shared" si="0"/>
        <v>45835.458333333336</v>
      </c>
      <c r="O50" s="163" t="str">
        <f t="shared" si="1"/>
        <v/>
      </c>
      <c r="X50" s="122">
        <v>45951.375</v>
      </c>
      <c r="Y50" s="53">
        <v>92.194000000000003</v>
      </c>
      <c r="Z50" s="53">
        <v>98.525008266369113</v>
      </c>
    </row>
    <row r="51" spans="2:26">
      <c r="B51" s="55"/>
      <c r="C51" s="55"/>
      <c r="D51" s="55"/>
      <c r="J51" s="122">
        <v>45838.458333333336</v>
      </c>
      <c r="K51" s="53">
        <v>89.763999999999996</v>
      </c>
      <c r="L51" s="122">
        <v>45838.458333333336</v>
      </c>
      <c r="M51" s="53">
        <v>93.784000000000006</v>
      </c>
      <c r="N51" s="163">
        <f t="shared" si="0"/>
        <v>45838.458333333336</v>
      </c>
      <c r="O51" s="163" t="str">
        <f t="shared" si="1"/>
        <v/>
      </c>
      <c r="X51" s="122">
        <v>45951.381944444445</v>
      </c>
      <c r="Y51" s="53">
        <v>92.21</v>
      </c>
      <c r="Z51" s="53">
        <v>98.181391906643213</v>
      </c>
    </row>
    <row r="52" spans="2:26">
      <c r="B52" s="55"/>
      <c r="C52" s="55"/>
      <c r="D52" s="55"/>
      <c r="J52" s="122">
        <v>45839.458333333336</v>
      </c>
      <c r="K52" s="53">
        <v>89.605999999999995</v>
      </c>
      <c r="L52" s="122">
        <v>45839.458333333336</v>
      </c>
      <c r="M52" s="53">
        <v>93.933000000000007</v>
      </c>
      <c r="N52" s="163">
        <f t="shared" si="0"/>
        <v>45839.458333333336</v>
      </c>
      <c r="O52" s="163" t="str">
        <f t="shared" si="1"/>
        <v/>
      </c>
      <c r="X52" s="122">
        <v>45951.388888888891</v>
      </c>
      <c r="Y52" s="53">
        <v>92.218999999999994</v>
      </c>
      <c r="Z52" s="53">
        <v>97.988137779084767</v>
      </c>
    </row>
    <row r="53" spans="2:26">
      <c r="B53" s="55"/>
      <c r="C53" s="55"/>
      <c r="D53" s="55"/>
      <c r="J53" s="122">
        <v>45840.458333333336</v>
      </c>
      <c r="K53" s="53">
        <v>89.700999999999993</v>
      </c>
      <c r="L53" s="122">
        <v>45840.458333333336</v>
      </c>
      <c r="M53" s="53">
        <v>93.94</v>
      </c>
      <c r="N53" s="163">
        <f t="shared" si="0"/>
        <v>45840.458333333336</v>
      </c>
      <c r="O53" s="163" t="str">
        <f t="shared" si="1"/>
        <v/>
      </c>
      <c r="X53" s="122">
        <v>45951.395833333336</v>
      </c>
      <c r="Y53" s="53">
        <v>92.227999999999994</v>
      </c>
      <c r="Z53" s="53">
        <v>97.794905299569692</v>
      </c>
    </row>
    <row r="54" spans="2:26">
      <c r="J54" s="122">
        <v>45841.458333333336</v>
      </c>
      <c r="K54" s="53">
        <v>89.703000000000003</v>
      </c>
      <c r="L54" s="122">
        <v>45841.458333333336</v>
      </c>
      <c r="M54" s="53">
        <v>94.162000000000006</v>
      </c>
      <c r="N54" s="163">
        <f t="shared" si="0"/>
        <v>45841.458333333336</v>
      </c>
      <c r="O54" s="163" t="str">
        <f t="shared" si="1"/>
        <v/>
      </c>
      <c r="X54" s="122">
        <v>45951.402777777781</v>
      </c>
      <c r="Y54" s="53">
        <v>92.244</v>
      </c>
      <c r="Z54" s="53">
        <v>97.451434329131061</v>
      </c>
    </row>
    <row r="55" spans="2:26">
      <c r="J55" s="122">
        <v>45845.458333333336</v>
      </c>
      <c r="K55" s="53">
        <v>89.608999999999995</v>
      </c>
      <c r="L55" s="122">
        <v>45842.458333333336</v>
      </c>
      <c r="M55" s="53">
        <v>94.206999999999994</v>
      </c>
      <c r="N55" s="163">
        <f t="shared" si="0"/>
        <v>45845.458333333336</v>
      </c>
      <c r="O55" s="163" t="str">
        <f t="shared" si="1"/>
        <v/>
      </c>
      <c r="X55" s="122">
        <v>45951.409722222219</v>
      </c>
      <c r="Y55" s="53">
        <v>92.248000000000005</v>
      </c>
      <c r="Z55" s="53">
        <v>97.36557727159645</v>
      </c>
    </row>
    <row r="56" spans="2:26">
      <c r="J56" s="122">
        <v>45846.458333333336</v>
      </c>
      <c r="K56" s="53">
        <v>89.358999999999995</v>
      </c>
      <c r="L56" s="122">
        <v>45845.458333333336</v>
      </c>
      <c r="M56" s="53">
        <v>94.128</v>
      </c>
      <c r="N56" s="163">
        <f t="shared" si="0"/>
        <v>45846.458333333336</v>
      </c>
      <c r="O56" s="163" t="str">
        <f t="shared" si="1"/>
        <v/>
      </c>
      <c r="X56" s="122">
        <v>45952.041666666664</v>
      </c>
      <c r="Y56" s="53">
        <v>92.105999999999995</v>
      </c>
      <c r="Z56" s="53">
        <v>100.4161226463729</v>
      </c>
    </row>
    <row r="57" spans="2:26">
      <c r="J57" s="122">
        <v>45847.458333333336</v>
      </c>
      <c r="K57" s="53">
        <v>89.433999999999997</v>
      </c>
      <c r="L57" s="122">
        <v>45846.458333333336</v>
      </c>
      <c r="M57" s="53">
        <v>94.018000000000001</v>
      </c>
      <c r="N57" s="163">
        <f t="shared" si="0"/>
        <v>45847.458333333336</v>
      </c>
      <c r="O57" s="163" t="str">
        <f t="shared" si="1"/>
        <v/>
      </c>
      <c r="X57" s="122">
        <v>45952.048611111109</v>
      </c>
      <c r="Y57" s="53">
        <v>92.103999999999999</v>
      </c>
      <c r="Z57" s="53">
        <v>100.45912662015044</v>
      </c>
    </row>
    <row r="58" spans="2:26">
      <c r="J58" s="122">
        <v>45848.458333333336</v>
      </c>
      <c r="K58" s="53">
        <v>89.563000000000002</v>
      </c>
      <c r="L58" s="122">
        <v>45847.458333333336</v>
      </c>
      <c r="M58" s="53">
        <v>94.034000000000006</v>
      </c>
      <c r="N58" s="163">
        <f t="shared" si="0"/>
        <v>45848.458333333336</v>
      </c>
      <c r="O58" s="163" t="str">
        <f t="shared" si="1"/>
        <v/>
      </c>
      <c r="X58" s="122">
        <v>45952.055555555555</v>
      </c>
      <c r="Y58" s="53">
        <v>92.093000000000004</v>
      </c>
      <c r="Z58" s="53">
        <v>100.69566763849625</v>
      </c>
    </row>
    <row r="59" spans="2:26">
      <c r="J59" s="122">
        <v>45849.458333333336</v>
      </c>
      <c r="K59" s="53">
        <v>89.448999999999998</v>
      </c>
      <c r="L59" s="122">
        <v>45848.458333333336</v>
      </c>
      <c r="M59" s="53">
        <v>93.950999999999993</v>
      </c>
      <c r="N59" s="163">
        <f t="shared" si="0"/>
        <v>45849.458333333336</v>
      </c>
      <c r="O59" s="163" t="str">
        <f t="shared" si="1"/>
        <v/>
      </c>
      <c r="X59" s="122">
        <v>45952.0625</v>
      </c>
      <c r="Y59" s="53">
        <v>92.08</v>
      </c>
      <c r="Z59" s="53">
        <v>100.97525793262618</v>
      </c>
    </row>
    <row r="60" spans="2:26">
      <c r="J60" s="122">
        <v>45852.458333333336</v>
      </c>
      <c r="K60" s="53">
        <v>89.412999999999997</v>
      </c>
      <c r="L60" s="122">
        <v>45849.458333333336</v>
      </c>
      <c r="M60" s="53">
        <v>93.86</v>
      </c>
      <c r="N60" s="163">
        <f t="shared" si="0"/>
        <v>45852.458333333336</v>
      </c>
      <c r="O60" s="163" t="str">
        <f t="shared" si="1"/>
        <v/>
      </c>
      <c r="X60" s="122">
        <v>45952.069444444445</v>
      </c>
      <c r="Y60" s="53">
        <v>92.075000000000003</v>
      </c>
      <c r="Z60" s="53">
        <v>101.08280472675868</v>
      </c>
    </row>
    <row r="61" spans="2:26">
      <c r="J61" s="122">
        <v>45853.458333333336</v>
      </c>
      <c r="K61" s="53">
        <v>89.281999999999996</v>
      </c>
      <c r="L61" s="122">
        <v>45852.458333333336</v>
      </c>
      <c r="M61" s="53">
        <v>93.9</v>
      </c>
      <c r="N61" s="163">
        <f t="shared" si="0"/>
        <v>45853.458333333336</v>
      </c>
      <c r="O61" s="163" t="str">
        <f t="shared" si="1"/>
        <v/>
      </c>
      <c r="X61" s="122">
        <v>45952.076388888891</v>
      </c>
      <c r="Y61" s="53">
        <v>92.073999999999998</v>
      </c>
      <c r="Z61" s="53">
        <v>101.10431489008032</v>
      </c>
    </row>
    <row r="62" spans="2:26">
      <c r="J62" s="122">
        <v>45854.458333333336</v>
      </c>
      <c r="K62" s="53">
        <v>89.39</v>
      </c>
      <c r="L62" s="122">
        <v>45853.458333333336</v>
      </c>
      <c r="M62" s="53">
        <v>93.951999999999998</v>
      </c>
      <c r="N62" s="163">
        <f t="shared" si="0"/>
        <v>45854.458333333336</v>
      </c>
      <c r="O62" s="163" t="str">
        <f t="shared" si="1"/>
        <v/>
      </c>
      <c r="X62" s="122">
        <v>45952.083333333336</v>
      </c>
      <c r="Y62" s="53">
        <v>92.097999999999999</v>
      </c>
      <c r="Z62" s="53">
        <v>100.58814497341805</v>
      </c>
    </row>
    <row r="63" spans="2:26">
      <c r="J63" s="122">
        <v>45855.458333333336</v>
      </c>
      <c r="K63" s="53">
        <v>89.536000000000001</v>
      </c>
      <c r="L63" s="122">
        <v>45854.458333333336</v>
      </c>
      <c r="M63" s="53">
        <v>93.956999999999994</v>
      </c>
      <c r="N63" s="163">
        <f t="shared" si="0"/>
        <v>45855.458333333336</v>
      </c>
      <c r="O63" s="163" t="str">
        <f t="shared" si="1"/>
        <v/>
      </c>
      <c r="X63" s="122">
        <v>45952.090277777781</v>
      </c>
      <c r="Y63" s="53">
        <v>92.106999999999999</v>
      </c>
      <c r="Z63" s="53">
        <v>100.39462106145591</v>
      </c>
    </row>
    <row r="64" spans="2:26">
      <c r="J64" s="122">
        <v>45856.458333333336</v>
      </c>
      <c r="K64" s="53">
        <v>89.765000000000001</v>
      </c>
      <c r="L64" s="122">
        <v>45855.458333333336</v>
      </c>
      <c r="M64" s="53">
        <v>93.971999999999994</v>
      </c>
      <c r="N64" s="163">
        <f t="shared" si="0"/>
        <v>45856.458333333336</v>
      </c>
      <c r="O64" s="163" t="str">
        <f t="shared" si="1"/>
        <v/>
      </c>
      <c r="X64" s="122">
        <v>45952.097222222219</v>
      </c>
      <c r="Y64" s="53">
        <v>92.114999999999995</v>
      </c>
      <c r="Z64" s="53">
        <v>100.22261802849263</v>
      </c>
    </row>
    <row r="65" spans="10:26">
      <c r="J65" s="122">
        <v>45859.458333333336</v>
      </c>
      <c r="K65" s="53">
        <v>90.034000000000006</v>
      </c>
      <c r="L65" s="122">
        <v>45856.458333333336</v>
      </c>
      <c r="M65" s="53">
        <v>94.034999999999997</v>
      </c>
      <c r="N65" s="163">
        <f t="shared" si="0"/>
        <v>45859.458333333336</v>
      </c>
      <c r="O65" s="163" t="str">
        <f t="shared" si="1"/>
        <v/>
      </c>
      <c r="X65" s="122">
        <v>45952.104166666664</v>
      </c>
      <c r="Y65" s="53">
        <v>92.113</v>
      </c>
      <c r="Z65" s="53">
        <v>100.26561717909277</v>
      </c>
    </row>
    <row r="66" spans="10:26">
      <c r="J66" s="122">
        <v>45860.458333333336</v>
      </c>
      <c r="K66" s="53">
        <v>90.06</v>
      </c>
      <c r="L66" s="122">
        <v>45859.458333333336</v>
      </c>
      <c r="M66" s="53">
        <v>94.257999999999996</v>
      </c>
      <c r="N66" s="163">
        <f t="shared" si="0"/>
        <v>45860.458333333336</v>
      </c>
      <c r="O66" s="163" t="str">
        <f t="shared" si="1"/>
        <v/>
      </c>
      <c r="X66" s="122">
        <v>45952.111111111109</v>
      </c>
      <c r="Y66" s="53">
        <v>92.138999999999996</v>
      </c>
      <c r="Z66" s="53">
        <v>99.706711797623583</v>
      </c>
    </row>
    <row r="67" spans="10:26">
      <c r="J67" s="122">
        <v>45861.458333333336</v>
      </c>
      <c r="K67" s="53">
        <v>89.918000000000006</v>
      </c>
      <c r="L67" s="122">
        <v>45860.458333333336</v>
      </c>
      <c r="M67" s="53">
        <v>94.302999999999997</v>
      </c>
      <c r="N67" s="163">
        <f t="shared" si="0"/>
        <v>45861.458333333336</v>
      </c>
      <c r="O67" s="163" t="str">
        <f t="shared" si="1"/>
        <v/>
      </c>
      <c r="X67" s="122">
        <v>45952.118055555555</v>
      </c>
      <c r="Y67" s="53">
        <v>92.153999999999996</v>
      </c>
      <c r="Z67" s="53">
        <v>99.384348730721101</v>
      </c>
    </row>
    <row r="68" spans="10:26">
      <c r="J68" s="122">
        <v>45862.458333333336</v>
      </c>
      <c r="K68" s="53">
        <v>89.781999999999996</v>
      </c>
      <c r="L68" s="122">
        <v>45861.458333333336</v>
      </c>
      <c r="M68" s="53">
        <v>94.233000000000004</v>
      </c>
      <c r="N68" s="163">
        <f t="shared" ref="N68:N131" si="8">IF(COUNTIF(L:L,J68),J68,"")</f>
        <v>45862.458333333336</v>
      </c>
      <c r="O68" s="163" t="str">
        <f t="shared" ref="O68:O131" si="9">IF(N68&gt;$A$14,N68,"")</f>
        <v/>
      </c>
      <c r="X68" s="122">
        <v>45952.125</v>
      </c>
      <c r="Y68" s="53">
        <v>92.147999999999996</v>
      </c>
      <c r="Z68" s="53">
        <v>99.51328672915038</v>
      </c>
    </row>
    <row r="69" spans="10:26">
      <c r="J69" s="122">
        <v>45863.458333333336</v>
      </c>
      <c r="K69" s="53">
        <v>89.983000000000004</v>
      </c>
      <c r="L69" s="122">
        <v>45862.458333333336</v>
      </c>
      <c r="M69" s="53">
        <v>94.013999999999996</v>
      </c>
      <c r="N69" s="163">
        <f t="shared" si="8"/>
        <v>45863.458333333336</v>
      </c>
      <c r="O69" s="163" t="str">
        <f t="shared" si="9"/>
        <v/>
      </c>
      <c r="X69" s="122">
        <v>45952.131944444445</v>
      </c>
      <c r="Y69" s="53">
        <v>92.126000000000005</v>
      </c>
      <c r="Z69" s="53">
        <v>99.986141855080703</v>
      </c>
    </row>
    <row r="70" spans="10:26">
      <c r="J70" s="122">
        <v>45866.458333333336</v>
      </c>
      <c r="K70" s="53">
        <v>89.838999999999999</v>
      </c>
      <c r="L70" s="122">
        <v>45863.458333333336</v>
      </c>
      <c r="M70" s="53">
        <v>93.938000000000002</v>
      </c>
      <c r="N70" s="163">
        <f t="shared" si="8"/>
        <v>45866.458333333336</v>
      </c>
      <c r="O70" s="163" t="str">
        <f t="shared" si="9"/>
        <v/>
      </c>
      <c r="X70" s="122">
        <v>45952.138888888891</v>
      </c>
      <c r="Y70" s="53">
        <v>92.135999999999996</v>
      </c>
      <c r="Z70" s="53">
        <v>99.771191640022352</v>
      </c>
    </row>
    <row r="71" spans="10:26">
      <c r="J71" s="122">
        <v>45867.458333333336</v>
      </c>
      <c r="K71" s="53">
        <v>90.07</v>
      </c>
      <c r="L71" s="122">
        <v>45866.458333333336</v>
      </c>
      <c r="M71" s="53">
        <v>94.12</v>
      </c>
      <c r="N71" s="163">
        <f t="shared" si="8"/>
        <v>45867.458333333336</v>
      </c>
      <c r="O71" s="163" t="str">
        <f t="shared" si="9"/>
        <v/>
      </c>
      <c r="X71" s="122">
        <v>45952.145833333336</v>
      </c>
      <c r="Y71" s="53">
        <v>92.141999999999996</v>
      </c>
      <c r="Z71" s="53">
        <v>99.642234365123755</v>
      </c>
    </row>
    <row r="72" spans="10:26">
      <c r="J72" s="122">
        <v>45868.458333333336</v>
      </c>
      <c r="K72" s="53">
        <v>90.061000000000007</v>
      </c>
      <c r="L72" s="122">
        <v>45867.458333333336</v>
      </c>
      <c r="M72" s="53">
        <v>94.058000000000007</v>
      </c>
      <c r="N72" s="163">
        <f t="shared" si="8"/>
        <v>45868.458333333336</v>
      </c>
      <c r="O72" s="163" t="str">
        <f t="shared" si="9"/>
        <v/>
      </c>
      <c r="X72" s="122">
        <v>45952.152777777781</v>
      </c>
      <c r="Y72" s="53">
        <v>92.15</v>
      </c>
      <c r="Z72" s="53">
        <v>99.47030632556752</v>
      </c>
    </row>
    <row r="73" spans="10:26">
      <c r="J73" s="122">
        <v>45869.458333333336</v>
      </c>
      <c r="K73" s="53">
        <v>90.152000000000001</v>
      </c>
      <c r="L73" s="122">
        <v>45868.458333333336</v>
      </c>
      <c r="M73" s="53">
        <v>94.082999999999998</v>
      </c>
      <c r="N73" s="163">
        <f t="shared" si="8"/>
        <v>45869.458333333336</v>
      </c>
      <c r="O73" s="163" t="str">
        <f t="shared" si="9"/>
        <v/>
      </c>
      <c r="X73" s="122">
        <v>45952.159722222219</v>
      </c>
      <c r="Y73" s="53">
        <v>92.15</v>
      </c>
      <c r="Z73" s="53">
        <v>99.47030632556752</v>
      </c>
    </row>
    <row r="74" spans="10:26">
      <c r="J74" s="122">
        <v>45870.458333333336</v>
      </c>
      <c r="K74" s="53">
        <v>90.561000000000007</v>
      </c>
      <c r="L74" s="122">
        <v>45869.458333333336</v>
      </c>
      <c r="M74" s="53">
        <v>94.119</v>
      </c>
      <c r="N74" s="163">
        <f t="shared" si="8"/>
        <v>45870.458333333336</v>
      </c>
      <c r="O74" s="163" t="str">
        <f t="shared" si="9"/>
        <v/>
      </c>
      <c r="X74" s="122">
        <v>45952.166666666664</v>
      </c>
      <c r="Y74" s="53">
        <v>92.149000000000001</v>
      </c>
      <c r="Z74" s="53">
        <v>99.491796393506021</v>
      </c>
    </row>
    <row r="75" spans="10:26">
      <c r="J75" s="122">
        <v>45873.458333333336</v>
      </c>
      <c r="K75" s="53">
        <v>90.811000000000007</v>
      </c>
      <c r="L75" s="122">
        <v>45870.458333333336</v>
      </c>
      <c r="M75" s="53">
        <v>94.025000000000006</v>
      </c>
      <c r="N75" s="163">
        <f t="shared" si="8"/>
        <v>45873.458333333336</v>
      </c>
      <c r="O75" s="163" t="str">
        <f t="shared" si="9"/>
        <v/>
      </c>
      <c r="X75" s="122">
        <v>45952.173611111109</v>
      </c>
      <c r="Y75" s="53">
        <v>92.153000000000006</v>
      </c>
      <c r="Z75" s="53">
        <v>99.405837727907226</v>
      </c>
    </row>
    <row r="76" spans="10:26">
      <c r="J76" s="122">
        <v>45874.458333333336</v>
      </c>
      <c r="K76" s="53">
        <v>90.751999999999995</v>
      </c>
      <c r="L76" s="122">
        <v>45873.458333333336</v>
      </c>
      <c r="M76" s="53">
        <v>94.286000000000001</v>
      </c>
      <c r="N76" s="163">
        <f t="shared" si="8"/>
        <v>45874.458333333336</v>
      </c>
      <c r="O76" s="163" t="str">
        <f t="shared" si="9"/>
        <v/>
      </c>
      <c r="X76" s="122">
        <v>45952.180555555555</v>
      </c>
      <c r="Y76" s="53">
        <v>92.155000000000001</v>
      </c>
      <c r="Z76" s="53">
        <v>99.362860001200872</v>
      </c>
    </row>
    <row r="77" spans="10:26">
      <c r="J77" s="122">
        <v>45875.458333333336</v>
      </c>
      <c r="K77" s="53">
        <v>90.683999999999997</v>
      </c>
      <c r="L77" s="122">
        <v>45874.458333333336</v>
      </c>
      <c r="M77" s="53">
        <v>94.4</v>
      </c>
      <c r="N77" s="163">
        <f t="shared" si="8"/>
        <v>45875.458333333336</v>
      </c>
      <c r="O77" s="163" t="str">
        <f t="shared" si="9"/>
        <v/>
      </c>
      <c r="X77" s="122">
        <v>45952.1875</v>
      </c>
      <c r="Y77" s="53">
        <v>92.155000000000001</v>
      </c>
      <c r="Z77" s="53">
        <v>99.362860001200872</v>
      </c>
    </row>
    <row r="78" spans="10:26">
      <c r="J78" s="122">
        <v>45876.458333333336</v>
      </c>
      <c r="K78" s="53">
        <v>90.816000000000003</v>
      </c>
      <c r="L78" s="122">
        <v>45875.458333333336</v>
      </c>
      <c r="M78" s="53">
        <v>94.322000000000003</v>
      </c>
      <c r="N78" s="163">
        <f t="shared" si="8"/>
        <v>45876.458333333336</v>
      </c>
      <c r="O78" s="163" t="str">
        <f t="shared" si="9"/>
        <v/>
      </c>
      <c r="X78" s="122">
        <v>45952.194444444445</v>
      </c>
      <c r="Y78" s="53">
        <v>92.147999999999996</v>
      </c>
      <c r="Z78" s="53">
        <v>99.51328672915038</v>
      </c>
    </row>
    <row r="79" spans="10:26">
      <c r="J79" s="122">
        <v>45877.458333333336</v>
      </c>
      <c r="K79" s="53">
        <v>90.552999999999997</v>
      </c>
      <c r="L79" s="122">
        <v>45876.458333333336</v>
      </c>
      <c r="M79" s="53">
        <v>94.423000000000002</v>
      </c>
      <c r="N79" s="163">
        <f t="shared" si="8"/>
        <v>45877.458333333336</v>
      </c>
      <c r="O79" s="163" t="str">
        <f t="shared" si="9"/>
        <v/>
      </c>
      <c r="X79" s="122">
        <v>45952.201388888891</v>
      </c>
      <c r="Y79" s="53">
        <v>92.153000000000006</v>
      </c>
      <c r="Z79" s="53">
        <v>99.405837727907226</v>
      </c>
    </row>
    <row r="80" spans="10:26">
      <c r="J80" s="122">
        <v>45880.458333333336</v>
      </c>
      <c r="K80" s="53">
        <v>90.602999999999994</v>
      </c>
      <c r="L80" s="122">
        <v>45877.458333333336</v>
      </c>
      <c r="M80" s="53">
        <v>94.281999999999996</v>
      </c>
      <c r="N80" s="163">
        <f t="shared" si="8"/>
        <v>45880.458333333336</v>
      </c>
      <c r="O80" s="163" t="str">
        <f t="shared" si="9"/>
        <v/>
      </c>
      <c r="X80" s="122">
        <v>45952.208333333336</v>
      </c>
      <c r="Y80" s="53">
        <v>92.132999999999996</v>
      </c>
      <c r="Z80" s="53">
        <v>99.835673892497695</v>
      </c>
    </row>
    <row r="81" spans="10:26">
      <c r="J81" s="122">
        <v>45881.458333333336</v>
      </c>
      <c r="K81" s="53">
        <v>90.701999999999998</v>
      </c>
      <c r="L81" s="122">
        <v>45880.458333333336</v>
      </c>
      <c r="M81" s="53">
        <v>94.316000000000003</v>
      </c>
      <c r="N81" s="163">
        <f t="shared" si="8"/>
        <v>45881.458333333336</v>
      </c>
      <c r="O81" s="163" t="str">
        <f t="shared" si="9"/>
        <v/>
      </c>
      <c r="X81" s="122">
        <v>45952.215277777781</v>
      </c>
      <c r="Y81" s="53">
        <v>92.132999999999996</v>
      </c>
      <c r="Z81" s="53">
        <v>99.835673892497695</v>
      </c>
    </row>
    <row r="82" spans="10:26">
      <c r="J82" s="122">
        <v>45882.458333333336</v>
      </c>
      <c r="K82" s="53">
        <v>90.99</v>
      </c>
      <c r="L82" s="122">
        <v>45881.458333333336</v>
      </c>
      <c r="M82" s="53">
        <v>94.262</v>
      </c>
      <c r="N82" s="163">
        <f t="shared" si="8"/>
        <v>45882.458333333336</v>
      </c>
      <c r="O82" s="163" t="str">
        <f t="shared" si="9"/>
        <v/>
      </c>
      <c r="X82" s="122">
        <v>45952.222222222219</v>
      </c>
      <c r="Y82" s="53">
        <v>92.135999999999996</v>
      </c>
      <c r="Z82" s="53">
        <v>99.771191640022352</v>
      </c>
    </row>
    <row r="83" spans="10:26">
      <c r="J83" s="122">
        <v>45883.458333333336</v>
      </c>
      <c r="K83" s="53">
        <v>90.77</v>
      </c>
      <c r="L83" s="122">
        <v>45882.458333333336</v>
      </c>
      <c r="M83" s="53">
        <v>94.546000000000006</v>
      </c>
      <c r="N83" s="163">
        <f t="shared" si="8"/>
        <v>45883.458333333336</v>
      </c>
      <c r="O83" s="163" t="str">
        <f t="shared" si="9"/>
        <v/>
      </c>
      <c r="X83" s="122">
        <v>45952.229166666664</v>
      </c>
      <c r="Y83" s="53">
        <v>92.113</v>
      </c>
      <c r="Z83" s="53">
        <v>100.26561717909277</v>
      </c>
    </row>
    <row r="84" spans="10:26">
      <c r="J84" s="122">
        <v>45884.458333333336</v>
      </c>
      <c r="K84" s="53">
        <v>90.805999999999997</v>
      </c>
      <c r="L84" s="122">
        <v>45883.458333333336</v>
      </c>
      <c r="M84" s="53">
        <v>94.486999999999995</v>
      </c>
      <c r="N84" s="163">
        <f t="shared" si="8"/>
        <v>45884.458333333336</v>
      </c>
      <c r="O84" s="163" t="str">
        <f t="shared" si="9"/>
        <v/>
      </c>
      <c r="X84" s="122">
        <v>45952.236111111109</v>
      </c>
      <c r="Y84" s="53">
        <v>92.111000000000004</v>
      </c>
      <c r="Z84" s="53">
        <v>100.30861740141783</v>
      </c>
    </row>
    <row r="85" spans="10:26">
      <c r="J85" s="122">
        <v>45887.458333333336</v>
      </c>
      <c r="K85" s="53">
        <v>90.697999999999993</v>
      </c>
      <c r="L85" s="122">
        <v>45884.458333333336</v>
      </c>
      <c r="M85" s="53">
        <v>94.337000000000003</v>
      </c>
      <c r="N85" s="163">
        <f t="shared" si="8"/>
        <v>45887.458333333336</v>
      </c>
      <c r="O85" s="163" t="str">
        <f t="shared" si="9"/>
        <v/>
      </c>
      <c r="X85" s="122">
        <v>45952.243055555555</v>
      </c>
      <c r="Y85" s="53">
        <v>92.117000000000004</v>
      </c>
      <c r="Z85" s="53">
        <v>100.17961994957747</v>
      </c>
    </row>
    <row r="86" spans="10:26">
      <c r="J86" s="122">
        <v>45888.458333333336</v>
      </c>
      <c r="K86" s="53">
        <v>90.763999999999996</v>
      </c>
      <c r="L86" s="122">
        <v>45887.458333333336</v>
      </c>
      <c r="M86" s="53">
        <v>94.403000000000006</v>
      </c>
      <c r="N86" s="163">
        <f t="shared" si="8"/>
        <v>45888.458333333336</v>
      </c>
      <c r="O86" s="163" t="str">
        <f t="shared" si="9"/>
        <v/>
      </c>
      <c r="X86" s="122">
        <v>45952.25</v>
      </c>
      <c r="Y86" s="53">
        <v>92.132999999999996</v>
      </c>
      <c r="Z86" s="53">
        <v>99.835673892497695</v>
      </c>
    </row>
    <row r="87" spans="10:26">
      <c r="J87" s="122">
        <v>45889.458333333336</v>
      </c>
      <c r="K87" s="53">
        <v>90.885000000000005</v>
      </c>
      <c r="L87" s="122">
        <v>45888.458333333336</v>
      </c>
      <c r="M87" s="53">
        <v>94.435000000000002</v>
      </c>
      <c r="N87" s="163">
        <f t="shared" si="8"/>
        <v>45889.458333333336</v>
      </c>
      <c r="O87" s="163" t="str">
        <f t="shared" si="9"/>
        <v/>
      </c>
      <c r="X87" s="122">
        <v>45952.256944444445</v>
      </c>
      <c r="Y87" s="53">
        <v>92.132999999999996</v>
      </c>
      <c r="Z87" s="53">
        <v>99.835673892497695</v>
      </c>
    </row>
    <row r="88" spans="10:26">
      <c r="J88" s="122">
        <v>45890.458333333336</v>
      </c>
      <c r="K88" s="53">
        <v>90.597999999999999</v>
      </c>
      <c r="L88" s="122">
        <v>45889.458333333336</v>
      </c>
      <c r="M88" s="53">
        <v>94.450999999999993</v>
      </c>
      <c r="N88" s="163">
        <f t="shared" si="8"/>
        <v>45890.458333333336</v>
      </c>
      <c r="O88" s="163" t="str">
        <f t="shared" si="9"/>
        <v/>
      </c>
      <c r="X88" s="122">
        <v>45952.263888888891</v>
      </c>
      <c r="Y88" s="53">
        <v>92.132999999999996</v>
      </c>
      <c r="Z88" s="53">
        <v>99.835673892497695</v>
      </c>
    </row>
    <row r="89" spans="10:26">
      <c r="J89" s="122">
        <v>45891.458333333336</v>
      </c>
      <c r="K89" s="53">
        <v>91.111000000000004</v>
      </c>
      <c r="L89" s="122">
        <v>45890.458333333336</v>
      </c>
      <c r="M89" s="53">
        <v>94.131</v>
      </c>
      <c r="N89" s="163">
        <f t="shared" si="8"/>
        <v>45891.458333333336</v>
      </c>
      <c r="O89" s="163" t="str">
        <f t="shared" si="9"/>
        <v/>
      </c>
      <c r="X89" s="122">
        <v>45952.270833333336</v>
      </c>
      <c r="Y89" s="53">
        <v>92.13</v>
      </c>
      <c r="Z89" s="53">
        <v>99.900158555218383</v>
      </c>
    </row>
    <row r="90" spans="10:26">
      <c r="J90" s="122">
        <v>45894.458333333336</v>
      </c>
      <c r="K90" s="53">
        <v>91.042000000000002</v>
      </c>
      <c r="L90" s="122">
        <v>45891.458333333336</v>
      </c>
      <c r="M90" s="53">
        <v>94.298000000000002</v>
      </c>
      <c r="N90" s="163">
        <f t="shared" si="8"/>
        <v>45894.458333333336</v>
      </c>
      <c r="O90" s="163" t="str">
        <f t="shared" si="9"/>
        <v/>
      </c>
      <c r="X90" s="122">
        <v>45952.277777777781</v>
      </c>
      <c r="Y90" s="53">
        <v>92.13</v>
      </c>
      <c r="Z90" s="53">
        <v>99.900158555218383</v>
      </c>
    </row>
    <row r="91" spans="10:26">
      <c r="J91" s="122">
        <v>45895.458333333336</v>
      </c>
      <c r="K91" s="53">
        <v>91.114000000000004</v>
      </c>
      <c r="L91" s="122">
        <v>45894.458333333336</v>
      </c>
      <c r="M91" s="53">
        <v>94.162000000000006</v>
      </c>
      <c r="N91" s="163">
        <f t="shared" si="8"/>
        <v>45895.458333333336</v>
      </c>
      <c r="O91" s="163" t="str">
        <f t="shared" si="9"/>
        <v/>
      </c>
      <c r="X91" s="122">
        <v>45952.284722222219</v>
      </c>
      <c r="Y91" s="53">
        <v>92.137</v>
      </c>
      <c r="Z91" s="53">
        <v>99.74969809144585</v>
      </c>
    </row>
    <row r="92" spans="10:26">
      <c r="J92" s="122">
        <v>45896.458333333336</v>
      </c>
      <c r="K92" s="53">
        <v>91.132000000000005</v>
      </c>
      <c r="L92" s="122">
        <v>45895.458333333336</v>
      </c>
      <c r="M92" s="53">
        <v>94.253</v>
      </c>
      <c r="N92" s="163">
        <f t="shared" si="8"/>
        <v>45896.458333333336</v>
      </c>
      <c r="O92" s="163" t="str">
        <f t="shared" si="9"/>
        <v/>
      </c>
      <c r="X92" s="122">
        <v>45952.291666666664</v>
      </c>
      <c r="Y92" s="53">
        <v>92.144999999999996</v>
      </c>
      <c r="Z92" s="53">
        <v>99.577759342354128</v>
      </c>
    </row>
    <row r="93" spans="10:26">
      <c r="J93" s="122">
        <v>45897.458333333336</v>
      </c>
      <c r="K93" s="53">
        <v>91.364000000000004</v>
      </c>
      <c r="L93" s="122">
        <v>45896.458333333336</v>
      </c>
      <c r="M93" s="53">
        <v>94.299000000000007</v>
      </c>
      <c r="N93" s="163">
        <f t="shared" si="8"/>
        <v>45897.458333333336</v>
      </c>
      <c r="O93" s="163" t="str">
        <f t="shared" si="9"/>
        <v/>
      </c>
      <c r="X93" s="122">
        <v>45952.298611111109</v>
      </c>
      <c r="Y93" s="53">
        <v>92.147999999999996</v>
      </c>
      <c r="Z93" s="53">
        <v>99.51328672915038</v>
      </c>
    </row>
    <row r="94" spans="10:26">
      <c r="J94" s="122">
        <v>45898.458333333336</v>
      </c>
      <c r="K94" s="53">
        <v>91.293999999999997</v>
      </c>
      <c r="L94" s="122">
        <v>45897.458333333336</v>
      </c>
      <c r="M94" s="53">
        <v>94.256</v>
      </c>
      <c r="N94" s="163">
        <f t="shared" si="8"/>
        <v>45898.458333333336</v>
      </c>
      <c r="O94" s="163" t="str">
        <f t="shared" si="9"/>
        <v/>
      </c>
      <c r="X94" s="122">
        <v>45952.305555555555</v>
      </c>
      <c r="Y94" s="53">
        <v>92.152000000000001</v>
      </c>
      <c r="Z94" s="53">
        <v>99.427326992777012</v>
      </c>
    </row>
    <row r="95" spans="10:26">
      <c r="J95" s="122">
        <v>45902.458333333336</v>
      </c>
      <c r="K95" s="53">
        <v>91.06</v>
      </c>
      <c r="L95" s="122">
        <v>45898.458333333336</v>
      </c>
      <c r="M95" s="53">
        <v>94.138999999999996</v>
      </c>
      <c r="N95" s="163">
        <f t="shared" si="8"/>
        <v>45902.458333333336</v>
      </c>
      <c r="O95" s="163" t="str">
        <f t="shared" si="9"/>
        <v/>
      </c>
      <c r="X95" s="122">
        <v>45952.3125</v>
      </c>
      <c r="Y95" s="53">
        <v>92.161000000000001</v>
      </c>
      <c r="Z95" s="53">
        <v>99.233933244858846</v>
      </c>
    </row>
    <row r="96" spans="10:26">
      <c r="J96" s="122">
        <v>45903.458333333336</v>
      </c>
      <c r="K96" s="53">
        <v>91.397999999999996</v>
      </c>
      <c r="L96" s="122">
        <v>45901.458333333336</v>
      </c>
      <c r="M96" s="53">
        <v>94.049000000000007</v>
      </c>
      <c r="N96" s="163">
        <f t="shared" si="8"/>
        <v>45903.458333333336</v>
      </c>
      <c r="O96" s="163" t="str">
        <f t="shared" si="9"/>
        <v/>
      </c>
      <c r="X96" s="122">
        <v>45952.319444444445</v>
      </c>
      <c r="Y96" s="53">
        <v>92.182000000000002</v>
      </c>
      <c r="Z96" s="53">
        <v>98.782765460984081</v>
      </c>
    </row>
    <row r="97" spans="10:26">
      <c r="J97" s="122">
        <v>45904.458333333336</v>
      </c>
      <c r="K97" s="53">
        <v>91.593999999999994</v>
      </c>
      <c r="L97" s="122">
        <v>45902.458333333336</v>
      </c>
      <c r="M97" s="53">
        <v>93.847999999999999</v>
      </c>
      <c r="N97" s="163">
        <f t="shared" si="8"/>
        <v>45904.458333333336</v>
      </c>
      <c r="O97" s="163" t="str">
        <f t="shared" si="9"/>
        <v/>
      </c>
      <c r="X97" s="122">
        <v>45952.326388888891</v>
      </c>
      <c r="Y97" s="53">
        <v>92.177000000000007</v>
      </c>
      <c r="Z97" s="53">
        <v>98.890175659945839</v>
      </c>
    </row>
    <row r="98" spans="10:26">
      <c r="J98" s="122">
        <v>45905.458333333336</v>
      </c>
      <c r="K98" s="53">
        <v>92.233999999999995</v>
      </c>
      <c r="L98" s="122">
        <v>45903.458333333336</v>
      </c>
      <c r="M98" s="53">
        <v>94.090999999999994</v>
      </c>
      <c r="N98" s="163">
        <f t="shared" si="8"/>
        <v>45905.458333333336</v>
      </c>
      <c r="O98" s="163" t="str">
        <f t="shared" si="9"/>
        <v/>
      </c>
      <c r="X98" s="122">
        <v>45952.333333333336</v>
      </c>
      <c r="Y98" s="53">
        <v>92.141999999999996</v>
      </c>
      <c r="Z98" s="53">
        <v>99.642234365123755</v>
      </c>
    </row>
    <row r="99" spans="10:26">
      <c r="J99" s="122">
        <v>45908.458333333336</v>
      </c>
      <c r="K99" s="53">
        <v>92.039000000000001</v>
      </c>
      <c r="L99" s="122">
        <v>45904.458333333336</v>
      </c>
      <c r="M99" s="53">
        <v>94.36</v>
      </c>
      <c r="N99" s="163">
        <f t="shared" si="8"/>
        <v>45908.458333333336</v>
      </c>
      <c r="O99" s="163" t="str">
        <f t="shared" si="9"/>
        <v/>
      </c>
      <c r="X99" s="122">
        <v>45952.340277777781</v>
      </c>
      <c r="Y99" s="53">
        <v>92.117999999999995</v>
      </c>
      <c r="Z99" s="53">
        <v>100.15812131197843</v>
      </c>
    </row>
    <row r="100" spans="10:26">
      <c r="J100" s="122">
        <v>45909.458333333336</v>
      </c>
      <c r="K100" s="53">
        <v>91.834999999999994</v>
      </c>
      <c r="L100" s="122">
        <v>45905.458333333336</v>
      </c>
      <c r="M100" s="53">
        <v>94.548000000000002</v>
      </c>
      <c r="N100" s="163">
        <f t="shared" si="8"/>
        <v>45909.458333333336</v>
      </c>
      <c r="O100" s="163" t="str">
        <f t="shared" si="9"/>
        <v/>
      </c>
      <c r="X100" s="122">
        <v>45952.347222222219</v>
      </c>
      <c r="Y100" s="53">
        <v>92.111999999999995</v>
      </c>
      <c r="Z100" s="53">
        <v>100.28711715628691</v>
      </c>
    </row>
    <row r="101" spans="10:26">
      <c r="J101" s="122">
        <v>45910.458333333336</v>
      </c>
      <c r="K101" s="53">
        <v>91.953000000000003</v>
      </c>
      <c r="L101" s="122">
        <v>45908.458333333336</v>
      </c>
      <c r="M101" s="53">
        <v>94.65</v>
      </c>
      <c r="N101" s="163">
        <f t="shared" si="8"/>
        <v>45910.458333333336</v>
      </c>
      <c r="O101" s="163" t="str">
        <f t="shared" si="9"/>
        <v/>
      </c>
      <c r="X101" s="122">
        <v>45952.354166666664</v>
      </c>
      <c r="Y101" s="53">
        <v>92.102000000000004</v>
      </c>
      <c r="Z101" s="53">
        <v>100.5021316658794</v>
      </c>
    </row>
    <row r="102" spans="10:26">
      <c r="J102" s="122">
        <v>45911.458333333336</v>
      </c>
      <c r="K102" s="53">
        <v>92.016000000000005</v>
      </c>
      <c r="L102" s="122">
        <v>45909.458333333336</v>
      </c>
      <c r="M102" s="53">
        <v>94.677000000000007</v>
      </c>
      <c r="N102" s="163">
        <f t="shared" si="8"/>
        <v>45911.458333333336</v>
      </c>
      <c r="O102" s="163" t="str">
        <f t="shared" si="9"/>
        <v/>
      </c>
      <c r="X102" s="122">
        <v>45952.361111111109</v>
      </c>
      <c r="Y102" s="53">
        <v>92.085999999999999</v>
      </c>
      <c r="Z102" s="53">
        <v>100.84621062828147</v>
      </c>
    </row>
    <row r="103" spans="10:26">
      <c r="J103" s="122">
        <v>45912.458333333336</v>
      </c>
      <c r="K103" s="53">
        <v>91.742000000000004</v>
      </c>
      <c r="L103" s="122">
        <v>45910.458333333336</v>
      </c>
      <c r="M103" s="53">
        <v>94.730999999999995</v>
      </c>
      <c r="N103" s="163">
        <f t="shared" si="8"/>
        <v>45912.458333333336</v>
      </c>
      <c r="O103" s="163" t="str">
        <f t="shared" si="9"/>
        <v/>
      </c>
      <c r="X103" s="122">
        <v>45952.368055555555</v>
      </c>
      <c r="Y103" s="53">
        <v>92.075000000000003</v>
      </c>
      <c r="Z103" s="53">
        <v>101.08280472675868</v>
      </c>
    </row>
    <row r="104" spans="10:26">
      <c r="J104" s="122">
        <v>45915.458333333336</v>
      </c>
      <c r="K104" s="53">
        <v>91.945999999999998</v>
      </c>
      <c r="L104" s="122">
        <v>45911.458333333336</v>
      </c>
      <c r="M104" s="53">
        <v>94.698999999999998</v>
      </c>
      <c r="N104" s="163">
        <f t="shared" si="8"/>
        <v>45915.458333333336</v>
      </c>
      <c r="O104" s="163" t="str">
        <f t="shared" si="9"/>
        <v/>
      </c>
      <c r="X104" s="122">
        <v>45952.375</v>
      </c>
      <c r="Y104" s="53">
        <v>92.045000000000002</v>
      </c>
      <c r="Z104" s="53">
        <v>101.72822631055899</v>
      </c>
    </row>
    <row r="105" spans="10:26">
      <c r="J105" s="122">
        <v>45916.458333333336</v>
      </c>
      <c r="K105" s="53">
        <v>91.974000000000004</v>
      </c>
      <c r="L105" s="122">
        <v>45912.458333333336</v>
      </c>
      <c r="M105" s="53">
        <v>94.622</v>
      </c>
      <c r="N105" s="163">
        <f t="shared" si="8"/>
        <v>45916.458333333336</v>
      </c>
      <c r="O105" s="163" t="str">
        <f t="shared" si="9"/>
        <v/>
      </c>
      <c r="X105" s="122">
        <v>45952.381944444445</v>
      </c>
      <c r="Y105" s="53">
        <v>92.043000000000006</v>
      </c>
      <c r="Z105" s="53">
        <v>101.77126300191186</v>
      </c>
    </row>
    <row r="106" spans="10:26">
      <c r="J106" s="122">
        <v>45917.458333333336</v>
      </c>
      <c r="K106" s="53">
        <v>91.858999999999995</v>
      </c>
      <c r="L106" s="122">
        <v>45915.458333333336</v>
      </c>
      <c r="M106" s="53">
        <v>94.772000000000006</v>
      </c>
      <c r="N106" s="163">
        <f t="shared" si="8"/>
        <v>45917.458333333336</v>
      </c>
      <c r="O106" s="163" t="str">
        <f t="shared" si="9"/>
        <v/>
      </c>
      <c r="X106" s="122">
        <v>45952.388888888891</v>
      </c>
      <c r="Y106" s="53">
        <v>92.058000000000007</v>
      </c>
      <c r="Z106" s="53">
        <v>101.44851398003473</v>
      </c>
    </row>
    <row r="107" spans="10:26">
      <c r="J107" s="122">
        <v>45918.458333333336</v>
      </c>
      <c r="K107" s="53">
        <v>91.646000000000001</v>
      </c>
      <c r="L107" s="122">
        <v>45916.458333333336</v>
      </c>
      <c r="M107" s="53">
        <v>94.707999999999998</v>
      </c>
      <c r="N107" s="163">
        <f t="shared" si="8"/>
        <v>45918.458333333336</v>
      </c>
      <c r="O107" s="163" t="str">
        <f t="shared" si="9"/>
        <v/>
      </c>
      <c r="X107" s="122">
        <v>45952.395833333336</v>
      </c>
      <c r="Y107" s="53">
        <v>92.061000000000007</v>
      </c>
      <c r="Z107" s="53">
        <v>101.38397141996047</v>
      </c>
    </row>
    <row r="108" spans="10:26">
      <c r="J108" s="122">
        <v>45919.458333333336</v>
      </c>
      <c r="K108" s="53">
        <v>91.718000000000004</v>
      </c>
      <c r="L108" s="122">
        <v>45917.458333333336</v>
      </c>
      <c r="M108" s="53">
        <v>94.626000000000005</v>
      </c>
      <c r="N108" s="163">
        <f t="shared" si="8"/>
        <v>45919.458333333336</v>
      </c>
      <c r="O108" s="163" t="str">
        <f t="shared" si="9"/>
        <v/>
      </c>
      <c r="X108" s="122">
        <v>45952.402777777781</v>
      </c>
      <c r="Y108" s="53">
        <v>92.052000000000007</v>
      </c>
      <c r="Z108" s="53">
        <v>101.5776063439755</v>
      </c>
    </row>
    <row r="109" spans="10:26">
      <c r="J109" s="122">
        <v>45922.458333333336</v>
      </c>
      <c r="K109" s="53">
        <v>91.683000000000007</v>
      </c>
      <c r="L109" s="122">
        <v>45918.458333333336</v>
      </c>
      <c r="M109" s="53">
        <v>94.683999999999997</v>
      </c>
      <c r="N109" s="163">
        <f t="shared" si="8"/>
        <v>45922.458333333336</v>
      </c>
      <c r="O109" s="163" t="str">
        <f t="shared" si="9"/>
        <v/>
      </c>
      <c r="X109" s="122">
        <v>45952.409722222219</v>
      </c>
      <c r="Y109" s="53">
        <v>92.025000000000006</v>
      </c>
      <c r="Z109" s="53">
        <v>102.15864153814258</v>
      </c>
    </row>
    <row r="110" spans="10:26">
      <c r="J110" s="122">
        <v>45923.458333333336</v>
      </c>
      <c r="K110" s="53">
        <v>91.721000000000004</v>
      </c>
      <c r="L110" s="122">
        <v>45919.458333333336</v>
      </c>
      <c r="M110" s="53">
        <v>94.611000000000004</v>
      </c>
      <c r="N110" s="163">
        <f t="shared" si="8"/>
        <v>45923.458333333336</v>
      </c>
      <c r="O110" s="163" t="str">
        <f t="shared" si="9"/>
        <v/>
      </c>
      <c r="X110" s="122">
        <v>45953.041666666664</v>
      </c>
      <c r="Y110" s="53">
        <v>92.1</v>
      </c>
    </row>
    <row r="111" spans="10:26">
      <c r="J111" s="122">
        <v>45924.458333333336</v>
      </c>
      <c r="K111" s="53">
        <v>91.531999999999996</v>
      </c>
      <c r="L111" s="122">
        <v>45922.458333333336</v>
      </c>
      <c r="M111" s="53">
        <v>94.646000000000001</v>
      </c>
      <c r="N111" s="163">
        <f t="shared" si="8"/>
        <v>45924.458333333336</v>
      </c>
      <c r="O111" s="163" t="str">
        <f t="shared" si="9"/>
        <v/>
      </c>
      <c r="X111" s="122">
        <v>45953.048611111109</v>
      </c>
      <c r="Y111" s="53">
        <v>92.084999999999994</v>
      </c>
    </row>
    <row r="112" spans="10:26">
      <c r="J112" s="122">
        <v>45925.458333333336</v>
      </c>
      <c r="K112" s="53">
        <v>91.213999999999999</v>
      </c>
      <c r="L112" s="122">
        <v>45923.458333333336</v>
      </c>
      <c r="M112" s="53">
        <v>94.626999999999995</v>
      </c>
      <c r="N112" s="163">
        <f t="shared" si="8"/>
        <v>45925.458333333336</v>
      </c>
      <c r="O112" s="163" t="str">
        <f t="shared" si="9"/>
        <v/>
      </c>
      <c r="X112" s="122">
        <v>45953.055555555555</v>
      </c>
      <c r="Y112" s="53">
        <v>92.087000000000003</v>
      </c>
    </row>
    <row r="113" spans="10:25">
      <c r="J113" s="122">
        <v>45926.458333333336</v>
      </c>
      <c r="K113" s="53">
        <v>91.198999999999998</v>
      </c>
      <c r="L113" s="122">
        <v>45924.458333333336</v>
      </c>
      <c r="M113" s="53">
        <v>94.573999999999998</v>
      </c>
      <c r="N113" s="163">
        <f t="shared" si="8"/>
        <v>45926.458333333336</v>
      </c>
      <c r="O113" s="163" t="str">
        <f t="shared" si="9"/>
        <v/>
      </c>
      <c r="X113" s="122">
        <v>45953.0625</v>
      </c>
      <c r="Y113" s="53">
        <v>92.076999999999998</v>
      </c>
    </row>
    <row r="114" spans="10:25">
      <c r="J114" s="122">
        <v>45929.458333333336</v>
      </c>
      <c r="K114" s="53">
        <v>91.424999999999997</v>
      </c>
      <c r="L114" s="122">
        <v>45925.458333333336</v>
      </c>
      <c r="M114" s="53">
        <v>94.346000000000004</v>
      </c>
      <c r="N114" s="163">
        <f t="shared" si="8"/>
        <v>45929.458333333336</v>
      </c>
      <c r="O114" s="163" t="str">
        <f t="shared" si="9"/>
        <v/>
      </c>
      <c r="X114" s="122">
        <v>45953.069444444445</v>
      </c>
      <c r="Y114" s="53">
        <v>92.078000000000003</v>
      </c>
    </row>
    <row r="115" spans="10:25">
      <c r="J115" s="122">
        <v>45930.458333333336</v>
      </c>
      <c r="K115" s="53">
        <v>91.46</v>
      </c>
      <c r="L115" s="122">
        <v>45926.458333333336</v>
      </c>
      <c r="M115" s="53">
        <v>94.411000000000001</v>
      </c>
      <c r="N115" s="163">
        <f t="shared" si="8"/>
        <v>45930.458333333336</v>
      </c>
      <c r="O115" s="163" t="str">
        <f t="shared" si="9"/>
        <v/>
      </c>
      <c r="X115" s="122">
        <v>45953.076388888891</v>
      </c>
      <c r="Y115" s="53">
        <v>92.07</v>
      </c>
    </row>
    <row r="116" spans="10:25">
      <c r="J116" s="122">
        <v>45931.458333333336</v>
      </c>
      <c r="K116" s="53">
        <v>91.588999999999999</v>
      </c>
      <c r="L116" s="122">
        <v>45929.458333333336</v>
      </c>
      <c r="M116" s="53">
        <v>94.515000000000001</v>
      </c>
      <c r="N116" s="163">
        <f t="shared" si="8"/>
        <v>45931.458333333336</v>
      </c>
      <c r="O116" s="163" t="str">
        <f t="shared" si="9"/>
        <v/>
      </c>
      <c r="X116" s="122">
        <v>45953.083333333336</v>
      </c>
      <c r="Y116" s="53">
        <v>92.061999999999998</v>
      </c>
    </row>
    <row r="117" spans="10:25">
      <c r="J117" s="122">
        <v>45932.458333333336</v>
      </c>
      <c r="K117" s="53">
        <v>91.685000000000002</v>
      </c>
      <c r="L117" s="122">
        <v>45930.458333333336</v>
      </c>
      <c r="M117" s="53">
        <v>94.572000000000003</v>
      </c>
      <c r="N117" s="163">
        <f t="shared" si="8"/>
        <v>45932.458333333336</v>
      </c>
      <c r="O117" s="163" t="str">
        <f t="shared" si="9"/>
        <v/>
      </c>
      <c r="X117" s="122">
        <v>45953.090277777781</v>
      </c>
      <c r="Y117" s="53">
        <v>92.040999999999997</v>
      </c>
    </row>
    <row r="118" spans="10:25">
      <c r="J118" s="122">
        <v>45933.458333333336</v>
      </c>
      <c r="K118" s="53">
        <v>91.712999999999994</v>
      </c>
      <c r="L118" s="122">
        <v>45931.458333333336</v>
      </c>
      <c r="M118" s="53">
        <v>94.616</v>
      </c>
      <c r="N118" s="163">
        <f t="shared" si="8"/>
        <v>45933.458333333336</v>
      </c>
      <c r="O118" s="163" t="str">
        <f t="shared" si="9"/>
        <v/>
      </c>
      <c r="X118" s="122">
        <v>45953.097222222219</v>
      </c>
      <c r="Y118" s="53">
        <v>92.031000000000006</v>
      </c>
    </row>
    <row r="119" spans="10:25">
      <c r="J119" s="122">
        <v>45936.458333333336</v>
      </c>
      <c r="K119" s="53">
        <v>91.561999999999998</v>
      </c>
      <c r="L119" s="122">
        <v>45932.458333333336</v>
      </c>
      <c r="M119" s="53">
        <v>94.808000000000007</v>
      </c>
      <c r="N119" s="163">
        <f t="shared" si="8"/>
        <v>45936.458333333336</v>
      </c>
      <c r="O119" s="163" t="str">
        <f t="shared" si="9"/>
        <v/>
      </c>
      <c r="X119" s="122">
        <v>45953.104166666664</v>
      </c>
      <c r="Y119" s="53">
        <v>92.031999999999996</v>
      </c>
    </row>
    <row r="120" spans="10:25">
      <c r="J120" s="122">
        <v>45937.458333333336</v>
      </c>
      <c r="K120" s="53">
        <v>91.661000000000001</v>
      </c>
      <c r="L120" s="122">
        <v>45933.458333333336</v>
      </c>
      <c r="M120" s="53">
        <v>94.863</v>
      </c>
      <c r="N120" s="163">
        <f t="shared" si="8"/>
        <v>45937.458333333336</v>
      </c>
      <c r="O120" s="163" t="str">
        <f t="shared" si="9"/>
        <v/>
      </c>
      <c r="X120" s="122">
        <v>45953.111111111109</v>
      </c>
      <c r="Y120" s="53">
        <v>92.037999999999997</v>
      </c>
    </row>
    <row r="121" spans="10:25">
      <c r="J121" s="122">
        <v>45938.458333333336</v>
      </c>
      <c r="K121" s="53">
        <v>91.662000000000006</v>
      </c>
      <c r="L121" s="122">
        <v>45936.458333333336</v>
      </c>
      <c r="M121" s="53">
        <v>94.84</v>
      </c>
      <c r="N121" s="163">
        <f t="shared" si="8"/>
        <v>45938.458333333336</v>
      </c>
      <c r="O121" s="163" t="str">
        <f t="shared" si="9"/>
        <v/>
      </c>
      <c r="X121" s="122">
        <v>45953.118055555555</v>
      </c>
      <c r="Y121" s="53">
        <v>92.036000000000001</v>
      </c>
    </row>
    <row r="122" spans="10:25">
      <c r="J122" s="122">
        <v>45939.458333333336</v>
      </c>
      <c r="K122" s="53">
        <v>91.433000000000007</v>
      </c>
      <c r="L122" s="122">
        <v>45937.458333333336</v>
      </c>
      <c r="M122" s="53">
        <v>94.864000000000004</v>
      </c>
      <c r="N122" s="163">
        <f t="shared" si="8"/>
        <v>45939.458333333336</v>
      </c>
      <c r="O122" s="163" t="str">
        <f t="shared" si="9"/>
        <v/>
      </c>
      <c r="X122" s="122">
        <v>45953.125</v>
      </c>
      <c r="Y122" s="53">
        <v>92.033000000000001</v>
      </c>
    </row>
    <row r="123" spans="10:25">
      <c r="J123" s="122">
        <v>45940.458333333336</v>
      </c>
      <c r="K123" s="53">
        <v>91.671000000000006</v>
      </c>
      <c r="L123" s="122">
        <v>45938.458333333336</v>
      </c>
      <c r="M123" s="53">
        <v>94.975999999999999</v>
      </c>
      <c r="N123" s="163">
        <f t="shared" si="8"/>
        <v>45940.458333333336</v>
      </c>
      <c r="O123" s="163" t="str">
        <f t="shared" si="9"/>
        <v/>
      </c>
      <c r="X123" s="122">
        <v>45953.131944444445</v>
      </c>
      <c r="Y123" s="53">
        <v>92.031000000000006</v>
      </c>
    </row>
    <row r="124" spans="10:25">
      <c r="J124" s="122">
        <v>45944.458333333336</v>
      </c>
      <c r="K124" s="53">
        <v>91.816000000000003</v>
      </c>
      <c r="L124" s="122">
        <v>45939.458333333336</v>
      </c>
      <c r="M124" s="53">
        <v>94.927000000000007</v>
      </c>
      <c r="N124" s="163">
        <f t="shared" si="8"/>
        <v>45944.458333333336</v>
      </c>
      <c r="O124" s="163" t="str">
        <f t="shared" si="9"/>
        <v/>
      </c>
      <c r="X124" s="122">
        <v>45953.138888888891</v>
      </c>
      <c r="Y124" s="53">
        <v>92.022000000000006</v>
      </c>
    </row>
    <row r="125" spans="10:25">
      <c r="J125" s="122">
        <v>45945.458333333336</v>
      </c>
      <c r="K125" s="53">
        <v>91.998000000000005</v>
      </c>
      <c r="L125" s="122">
        <v>45940.458333333336</v>
      </c>
      <c r="M125" s="53">
        <v>94.903000000000006</v>
      </c>
      <c r="N125" s="163">
        <f t="shared" si="8"/>
        <v>45945.458333333336</v>
      </c>
      <c r="O125" s="163" t="str">
        <f t="shared" si="9"/>
        <v/>
      </c>
      <c r="X125" s="122">
        <v>45953.145833333336</v>
      </c>
      <c r="Y125" s="53">
        <v>92.01</v>
      </c>
    </row>
    <row r="126" spans="10:25">
      <c r="J126" s="122">
        <v>45946.458333333336</v>
      </c>
      <c r="K126" s="53">
        <v>92.006</v>
      </c>
      <c r="L126" s="122">
        <v>45943.458333333336</v>
      </c>
      <c r="M126" s="53">
        <v>94.94</v>
      </c>
      <c r="N126" s="163">
        <f t="shared" si="8"/>
        <v>45946.458333333336</v>
      </c>
      <c r="O126" s="163" t="str">
        <f t="shared" si="9"/>
        <v/>
      </c>
      <c r="X126" s="122">
        <v>45953.152777777781</v>
      </c>
      <c r="Y126" s="53">
        <v>91.998000000000005</v>
      </c>
    </row>
    <row r="127" spans="10:25">
      <c r="J127" s="122">
        <v>45947.458333333336</v>
      </c>
      <c r="K127" s="53">
        <v>91.992000000000004</v>
      </c>
      <c r="L127" s="122">
        <v>45944.458333333336</v>
      </c>
      <c r="M127" s="53">
        <v>94.991</v>
      </c>
      <c r="N127" s="163">
        <f t="shared" si="8"/>
        <v>45947.458333333336</v>
      </c>
      <c r="O127" s="163" t="str">
        <f t="shared" si="9"/>
        <v/>
      </c>
      <c r="X127" s="122">
        <v>45953.159722222219</v>
      </c>
      <c r="Y127" s="53">
        <v>91.992000000000004</v>
      </c>
    </row>
    <row r="128" spans="10:25">
      <c r="J128" s="122">
        <v>45950.458333333336</v>
      </c>
      <c r="K128" s="53">
        <v>92.061000000000007</v>
      </c>
      <c r="L128" s="122">
        <v>45945.458333333336</v>
      </c>
      <c r="M128" s="53">
        <v>95.3</v>
      </c>
      <c r="N128" s="163">
        <f t="shared" si="8"/>
        <v>45950.458333333336</v>
      </c>
      <c r="O128" s="163" t="str">
        <f t="shared" si="9"/>
        <v/>
      </c>
      <c r="X128" s="122">
        <v>45953.166666666664</v>
      </c>
      <c r="Y128" s="53">
        <v>91.98</v>
      </c>
    </row>
    <row r="129" spans="10:25">
      <c r="J129" s="122">
        <v>45951.458333333336</v>
      </c>
      <c r="K129" s="53">
        <v>92.207999999999998</v>
      </c>
      <c r="L129" s="122">
        <v>45946.458333333336</v>
      </c>
      <c r="M129" s="53">
        <v>95.335999999999999</v>
      </c>
      <c r="N129" s="163">
        <f t="shared" si="8"/>
        <v>45951.458333333336</v>
      </c>
      <c r="O129" s="163" t="str">
        <f t="shared" si="9"/>
        <v/>
      </c>
      <c r="X129" s="122">
        <v>45953.173611111109</v>
      </c>
      <c r="Y129" s="53">
        <v>91.98</v>
      </c>
    </row>
    <row r="130" spans="10:25">
      <c r="J130" s="122">
        <v>45952.458333333336</v>
      </c>
      <c r="K130" s="53">
        <v>92.034999999999997</v>
      </c>
      <c r="L130" s="122">
        <v>45947.458333333336</v>
      </c>
      <c r="M130" s="53">
        <v>95.17</v>
      </c>
      <c r="N130" s="163">
        <f t="shared" si="8"/>
        <v>45952.458333333336</v>
      </c>
      <c r="O130" s="163">
        <f t="shared" si="9"/>
        <v>45952.458333333336</v>
      </c>
      <c r="X130" s="122">
        <v>45953.180555555555</v>
      </c>
      <c r="Y130" s="53">
        <v>91.988</v>
      </c>
    </row>
    <row r="131" spans="10:25">
      <c r="J131" s="122">
        <v>45953.458333333336</v>
      </c>
      <c r="K131" s="53">
        <v>92.001000000000005</v>
      </c>
      <c r="L131" s="122">
        <v>45950.458333333336</v>
      </c>
      <c r="M131" s="53">
        <v>95.207999999999998</v>
      </c>
      <c r="N131" s="163">
        <f t="shared" si="8"/>
        <v>45953.458333333336</v>
      </c>
      <c r="O131" s="163">
        <f t="shared" si="9"/>
        <v>45953.458333333336</v>
      </c>
      <c r="X131" s="122">
        <v>45953.1875</v>
      </c>
      <c r="Y131" s="53">
        <v>91.995000000000005</v>
      </c>
    </row>
    <row r="132" spans="10:25">
      <c r="J132" s="122">
        <v>45954.458333333336</v>
      </c>
      <c r="K132" s="53">
        <v>92.037999999999997</v>
      </c>
      <c r="L132" s="122">
        <v>45951.458333333336</v>
      </c>
      <c r="M132" s="53">
        <v>95.301000000000002</v>
      </c>
      <c r="N132" s="163">
        <f t="shared" ref="N132:N195" si="10">IF(COUNTIF(L:L,J132),J132,"")</f>
        <v>45954.458333333336</v>
      </c>
      <c r="O132" s="163">
        <f t="shared" ref="O132:O195" si="11">IF(N132&gt;$A$14,N132,"")</f>
        <v>45954.458333333336</v>
      </c>
      <c r="X132" s="122">
        <v>45953.194444444445</v>
      </c>
      <c r="Y132" s="53">
        <v>91.989000000000004</v>
      </c>
    </row>
    <row r="133" spans="10:25">
      <c r="J133" s="122">
        <v>45957.458333333336</v>
      </c>
      <c r="K133" s="53">
        <v>92.007000000000005</v>
      </c>
      <c r="L133" s="122">
        <v>45952.458333333336</v>
      </c>
      <c r="M133" s="53">
        <v>95.277000000000001</v>
      </c>
      <c r="N133" s="163">
        <f t="shared" si="10"/>
        <v>45957.458333333336</v>
      </c>
      <c r="O133" s="163">
        <f t="shared" si="11"/>
        <v>45957.458333333336</v>
      </c>
      <c r="X133" s="122">
        <v>45953.201388888891</v>
      </c>
      <c r="Y133" s="53">
        <v>91.980999999999995</v>
      </c>
    </row>
    <row r="134" spans="10:25">
      <c r="J134" s="122">
        <v>45958.458333333336</v>
      </c>
      <c r="K134" s="53">
        <v>92.1</v>
      </c>
      <c r="L134" s="122">
        <v>45953.458333333336</v>
      </c>
      <c r="M134" s="53">
        <v>95.203999999999994</v>
      </c>
      <c r="N134" s="163">
        <f t="shared" si="10"/>
        <v>45958.458333333336</v>
      </c>
      <c r="O134" s="163">
        <f t="shared" si="11"/>
        <v>45958.458333333336</v>
      </c>
      <c r="X134" s="122">
        <v>45953.208333333336</v>
      </c>
      <c r="Y134" s="53">
        <v>91.974999999999994</v>
      </c>
    </row>
    <row r="135" spans="10:25">
      <c r="J135" s="122">
        <v>45959.458333333336</v>
      </c>
      <c r="K135" s="53">
        <v>92.084999999999994</v>
      </c>
      <c r="L135" s="122">
        <v>45954.458333333336</v>
      </c>
      <c r="M135" s="53">
        <v>95.120999999999995</v>
      </c>
      <c r="N135" s="163">
        <f t="shared" si="10"/>
        <v>45959.458333333336</v>
      </c>
      <c r="O135" s="163">
        <f t="shared" si="11"/>
        <v>45959.458333333336</v>
      </c>
      <c r="X135" s="122">
        <v>45953.215277777781</v>
      </c>
      <c r="Y135" s="53">
        <v>91.974999999999994</v>
      </c>
    </row>
    <row r="136" spans="10:25">
      <c r="J136" s="122">
        <v>45960.458333333336</v>
      </c>
      <c r="K136" s="53">
        <v>91.637</v>
      </c>
      <c r="L136" s="122">
        <v>45957.458333333336</v>
      </c>
      <c r="M136" s="53">
        <v>95.209000000000003</v>
      </c>
      <c r="N136" s="163">
        <f t="shared" si="10"/>
        <v>45960.458333333336</v>
      </c>
      <c r="O136" s="163">
        <f t="shared" si="11"/>
        <v>45960.458333333336</v>
      </c>
      <c r="X136" s="122">
        <v>45953.222222222219</v>
      </c>
      <c r="Y136" s="53">
        <v>91.968999999999994</v>
      </c>
    </row>
    <row r="137" spans="10:25">
      <c r="J137" s="122">
        <v>45961.458333333336</v>
      </c>
      <c r="K137" s="53">
        <v>91.578000000000003</v>
      </c>
      <c r="L137" s="122">
        <v>45958.458333333336</v>
      </c>
      <c r="M137" s="53">
        <v>95.218999999999994</v>
      </c>
      <c r="N137" s="163">
        <f t="shared" si="10"/>
        <v>45961.458333333336</v>
      </c>
      <c r="O137" s="163">
        <f t="shared" si="11"/>
        <v>45961.458333333336</v>
      </c>
      <c r="X137" s="122">
        <v>45953.229166666664</v>
      </c>
      <c r="Y137" s="53">
        <v>91.968000000000004</v>
      </c>
    </row>
    <row r="138" spans="10:25">
      <c r="J138" s="122">
        <v>45964.458333333336</v>
      </c>
      <c r="K138" s="53">
        <v>91.414000000000001</v>
      </c>
      <c r="L138" s="122">
        <v>45959.458333333336</v>
      </c>
      <c r="M138" s="53">
        <v>95.26</v>
      </c>
      <c r="N138" s="163">
        <f t="shared" si="10"/>
        <v>45964.458333333336</v>
      </c>
      <c r="O138" s="163">
        <f t="shared" si="11"/>
        <v>45964.458333333336</v>
      </c>
      <c r="X138" s="122">
        <v>45953.236111111109</v>
      </c>
      <c r="Y138" s="53">
        <v>91.968000000000004</v>
      </c>
    </row>
    <row r="139" spans="10:25">
      <c r="J139" s="122"/>
      <c r="L139" s="122">
        <v>45960.458333333336</v>
      </c>
      <c r="M139" s="53">
        <v>95.174999999999997</v>
      </c>
      <c r="N139" s="163" t="str">
        <f t="shared" si="10"/>
        <v/>
      </c>
      <c r="O139" s="163" t="str">
        <f t="shared" si="11"/>
        <v/>
      </c>
      <c r="X139" s="122">
        <v>45953.243055555555</v>
      </c>
      <c r="Y139" s="53">
        <v>91.971000000000004</v>
      </c>
    </row>
    <row r="140" spans="10:25">
      <c r="J140" s="122"/>
      <c r="L140" s="122">
        <v>45961.458333333336</v>
      </c>
      <c r="M140" s="53">
        <v>95.206000000000003</v>
      </c>
      <c r="N140" s="163" t="str">
        <f t="shared" si="10"/>
        <v/>
      </c>
      <c r="O140" s="163" t="str">
        <f t="shared" si="11"/>
        <v/>
      </c>
      <c r="X140" s="122">
        <v>45953.25</v>
      </c>
      <c r="Y140" s="53">
        <v>91.966999999999999</v>
      </c>
    </row>
    <row r="141" spans="10:25">
      <c r="L141" s="122">
        <v>45964.458333333336</v>
      </c>
      <c r="M141" s="53">
        <v>95.043999999999997</v>
      </c>
      <c r="N141" s="163" t="str">
        <f t="shared" si="10"/>
        <v/>
      </c>
      <c r="O141" s="163" t="str">
        <f t="shared" si="11"/>
        <v/>
      </c>
      <c r="X141" s="122">
        <v>45953.256944444445</v>
      </c>
      <c r="Y141" s="53">
        <v>91.97</v>
      </c>
    </row>
    <row r="142" spans="10:25">
      <c r="N142" s="163" t="str">
        <f t="shared" si="10"/>
        <v/>
      </c>
      <c r="O142" s="163" t="str">
        <f t="shared" si="11"/>
        <v/>
      </c>
      <c r="X142" s="122">
        <v>45953.263888888891</v>
      </c>
      <c r="Y142" s="53">
        <v>91.97</v>
      </c>
    </row>
    <row r="143" spans="10:25">
      <c r="N143" s="163" t="str">
        <f t="shared" si="10"/>
        <v/>
      </c>
      <c r="O143" s="163" t="str">
        <f t="shared" si="11"/>
        <v/>
      </c>
      <c r="X143" s="122">
        <v>45953.270833333336</v>
      </c>
      <c r="Y143" s="53">
        <v>91.972999999999999</v>
      </c>
    </row>
    <row r="144" spans="10:25">
      <c r="N144" s="163" t="str">
        <f t="shared" si="10"/>
        <v/>
      </c>
      <c r="O144" s="163" t="str">
        <f t="shared" si="11"/>
        <v/>
      </c>
      <c r="X144" s="122">
        <v>45953.277777777781</v>
      </c>
      <c r="Y144" s="53">
        <v>91.971000000000004</v>
      </c>
    </row>
    <row r="145" spans="14:25">
      <c r="N145" s="163" t="str">
        <f t="shared" si="10"/>
        <v/>
      </c>
      <c r="O145" s="163" t="str">
        <f t="shared" si="11"/>
        <v/>
      </c>
      <c r="X145" s="122">
        <v>45953.284722222219</v>
      </c>
      <c r="Y145" s="53">
        <v>91.962999999999994</v>
      </c>
    </row>
    <row r="146" spans="14:25">
      <c r="N146" s="163" t="str">
        <f t="shared" si="10"/>
        <v/>
      </c>
      <c r="O146" s="163" t="str">
        <f t="shared" si="11"/>
        <v/>
      </c>
      <c r="X146" s="122">
        <v>45953.291666666664</v>
      </c>
      <c r="Y146" s="53">
        <v>91.97</v>
      </c>
    </row>
    <row r="147" spans="14:25">
      <c r="N147" s="163" t="str">
        <f t="shared" si="10"/>
        <v/>
      </c>
      <c r="O147" s="163" t="str">
        <f t="shared" si="11"/>
        <v/>
      </c>
      <c r="X147" s="122">
        <v>45953.298611111109</v>
      </c>
      <c r="Y147" s="53">
        <v>91.96</v>
      </c>
    </row>
    <row r="148" spans="14:25">
      <c r="N148" s="163" t="str">
        <f t="shared" si="10"/>
        <v/>
      </c>
      <c r="O148" s="163" t="str">
        <f t="shared" si="11"/>
        <v/>
      </c>
      <c r="X148" s="122">
        <v>45953.305555555555</v>
      </c>
      <c r="Y148" s="53">
        <v>91.956999999999994</v>
      </c>
    </row>
    <row r="149" spans="14:25">
      <c r="N149" s="163" t="str">
        <f t="shared" si="10"/>
        <v/>
      </c>
      <c r="O149" s="163" t="str">
        <f t="shared" si="11"/>
        <v/>
      </c>
      <c r="X149" s="122">
        <v>45953.3125</v>
      </c>
      <c r="Y149" s="53">
        <v>91.965000000000003</v>
      </c>
    </row>
    <row r="150" spans="14:25">
      <c r="N150" s="163" t="str">
        <f t="shared" si="10"/>
        <v/>
      </c>
      <c r="O150" s="163" t="str">
        <f t="shared" si="11"/>
        <v/>
      </c>
      <c r="X150" s="122">
        <v>45953.319444444445</v>
      </c>
      <c r="Y150" s="53">
        <v>91.957999999999998</v>
      </c>
    </row>
    <row r="151" spans="14:25">
      <c r="N151" s="163" t="str">
        <f t="shared" si="10"/>
        <v/>
      </c>
      <c r="O151" s="163" t="str">
        <f t="shared" si="11"/>
        <v/>
      </c>
      <c r="X151" s="122">
        <v>45953.326388888891</v>
      </c>
      <c r="Y151" s="53">
        <v>91.948999999999998</v>
      </c>
    </row>
    <row r="152" spans="14:25">
      <c r="N152" s="163" t="str">
        <f t="shared" si="10"/>
        <v/>
      </c>
      <c r="O152" s="163" t="str">
        <f t="shared" si="11"/>
        <v/>
      </c>
    </row>
    <row r="153" spans="14:25">
      <c r="N153" s="163" t="str">
        <f t="shared" si="10"/>
        <v/>
      </c>
      <c r="O153" s="163" t="str">
        <f t="shared" si="11"/>
        <v/>
      </c>
    </row>
    <row r="154" spans="14:25">
      <c r="N154" s="163" t="str">
        <f t="shared" si="10"/>
        <v/>
      </c>
      <c r="O154" s="163" t="str">
        <f t="shared" si="11"/>
        <v/>
      </c>
    </row>
    <row r="155" spans="14:25">
      <c r="N155" s="163" t="str">
        <f t="shared" si="10"/>
        <v/>
      </c>
      <c r="O155" s="163" t="str">
        <f t="shared" si="11"/>
        <v/>
      </c>
    </row>
    <row r="156" spans="14:25">
      <c r="N156" s="163" t="str">
        <f t="shared" si="10"/>
        <v/>
      </c>
      <c r="O156" s="163" t="str">
        <f t="shared" si="11"/>
        <v/>
      </c>
    </row>
    <row r="157" spans="14:25">
      <c r="N157" s="163" t="str">
        <f t="shared" si="10"/>
        <v/>
      </c>
      <c r="O157" s="163" t="str">
        <f t="shared" si="11"/>
        <v/>
      </c>
    </row>
    <row r="158" spans="14:25">
      <c r="N158" s="163" t="str">
        <f t="shared" si="10"/>
        <v/>
      </c>
      <c r="O158" s="163" t="str">
        <f t="shared" si="11"/>
        <v/>
      </c>
    </row>
    <row r="159" spans="14:25">
      <c r="N159" s="163" t="str">
        <f t="shared" si="10"/>
        <v/>
      </c>
      <c r="O159" s="163" t="str">
        <f t="shared" si="11"/>
        <v/>
      </c>
    </row>
    <row r="160" spans="14:25">
      <c r="N160" s="163" t="str">
        <f t="shared" si="10"/>
        <v/>
      </c>
      <c r="O160" s="163" t="str">
        <f t="shared" si="11"/>
        <v/>
      </c>
    </row>
    <row r="161" spans="14:15">
      <c r="N161" s="163" t="str">
        <f t="shared" si="10"/>
        <v/>
      </c>
      <c r="O161" s="163" t="str">
        <f t="shared" si="11"/>
        <v/>
      </c>
    </row>
    <row r="162" spans="14:15">
      <c r="N162" s="163" t="str">
        <f t="shared" si="10"/>
        <v/>
      </c>
      <c r="O162" s="163" t="str">
        <f t="shared" si="11"/>
        <v/>
      </c>
    </row>
    <row r="163" spans="14:15">
      <c r="N163" s="163" t="str">
        <f t="shared" si="10"/>
        <v/>
      </c>
      <c r="O163" s="163" t="str">
        <f t="shared" si="11"/>
        <v/>
      </c>
    </row>
    <row r="164" spans="14:15">
      <c r="N164" s="163" t="str">
        <f t="shared" si="10"/>
        <v/>
      </c>
      <c r="O164" s="163" t="str">
        <f t="shared" si="11"/>
        <v/>
      </c>
    </row>
    <row r="165" spans="14:15">
      <c r="N165" s="163" t="str">
        <f t="shared" si="10"/>
        <v/>
      </c>
      <c r="O165" s="163" t="str">
        <f t="shared" si="11"/>
        <v/>
      </c>
    </row>
    <row r="166" spans="14:15">
      <c r="N166" s="163" t="str">
        <f t="shared" si="10"/>
        <v/>
      </c>
      <c r="O166" s="163" t="str">
        <f t="shared" si="11"/>
        <v/>
      </c>
    </row>
    <row r="167" spans="14:15">
      <c r="N167" s="163" t="str">
        <f t="shared" si="10"/>
        <v/>
      </c>
      <c r="O167" s="163" t="str">
        <f t="shared" si="11"/>
        <v/>
      </c>
    </row>
    <row r="168" spans="14:15">
      <c r="N168" s="163" t="str">
        <f t="shared" si="10"/>
        <v/>
      </c>
      <c r="O168" s="163" t="str">
        <f t="shared" si="11"/>
        <v/>
      </c>
    </row>
    <row r="169" spans="14:15">
      <c r="N169" s="163" t="str">
        <f t="shared" si="10"/>
        <v/>
      </c>
      <c r="O169" s="163" t="str">
        <f t="shared" si="11"/>
        <v/>
      </c>
    </row>
    <row r="170" spans="14:15">
      <c r="N170" s="163" t="str">
        <f t="shared" si="10"/>
        <v/>
      </c>
      <c r="O170" s="163" t="str">
        <f t="shared" si="11"/>
        <v/>
      </c>
    </row>
    <row r="171" spans="14:15">
      <c r="N171" s="163" t="str">
        <f t="shared" si="10"/>
        <v/>
      </c>
      <c r="O171" s="163" t="str">
        <f t="shared" si="11"/>
        <v/>
      </c>
    </row>
    <row r="172" spans="14:15">
      <c r="N172" s="163" t="str">
        <f t="shared" si="10"/>
        <v/>
      </c>
      <c r="O172" s="163" t="str">
        <f t="shared" si="11"/>
        <v/>
      </c>
    </row>
    <row r="173" spans="14:15">
      <c r="N173" s="163" t="str">
        <f t="shared" si="10"/>
        <v/>
      </c>
      <c r="O173" s="163" t="str">
        <f t="shared" si="11"/>
        <v/>
      </c>
    </row>
    <row r="174" spans="14:15">
      <c r="N174" s="163" t="str">
        <f t="shared" si="10"/>
        <v/>
      </c>
      <c r="O174" s="163" t="str">
        <f t="shared" si="11"/>
        <v/>
      </c>
    </row>
    <row r="175" spans="14:15">
      <c r="N175" s="163" t="str">
        <f t="shared" si="10"/>
        <v/>
      </c>
      <c r="O175" s="163" t="str">
        <f t="shared" si="11"/>
        <v/>
      </c>
    </row>
    <row r="176" spans="14:15">
      <c r="N176" s="163" t="str">
        <f t="shared" si="10"/>
        <v/>
      </c>
      <c r="O176" s="163" t="str">
        <f t="shared" si="11"/>
        <v/>
      </c>
    </row>
    <row r="177" spans="14:15">
      <c r="N177" s="163" t="str">
        <f t="shared" si="10"/>
        <v/>
      </c>
      <c r="O177" s="163" t="str">
        <f t="shared" si="11"/>
        <v/>
      </c>
    </row>
    <row r="178" spans="14:15">
      <c r="N178" s="163" t="str">
        <f t="shared" si="10"/>
        <v/>
      </c>
      <c r="O178" s="163" t="str">
        <f t="shared" si="11"/>
        <v/>
      </c>
    </row>
    <row r="179" spans="14:15">
      <c r="N179" s="163" t="str">
        <f t="shared" si="10"/>
        <v/>
      </c>
      <c r="O179" s="163" t="str">
        <f t="shared" si="11"/>
        <v/>
      </c>
    </row>
    <row r="180" spans="14:15">
      <c r="N180" s="163" t="str">
        <f t="shared" si="10"/>
        <v/>
      </c>
      <c r="O180" s="163" t="str">
        <f t="shared" si="11"/>
        <v/>
      </c>
    </row>
    <row r="181" spans="14:15">
      <c r="N181" s="163" t="str">
        <f t="shared" si="10"/>
        <v/>
      </c>
      <c r="O181" s="163" t="str">
        <f t="shared" si="11"/>
        <v/>
      </c>
    </row>
    <row r="182" spans="14:15">
      <c r="N182" s="163" t="str">
        <f t="shared" si="10"/>
        <v/>
      </c>
      <c r="O182" s="163" t="str">
        <f t="shared" si="11"/>
        <v/>
      </c>
    </row>
    <row r="183" spans="14:15">
      <c r="N183" s="163" t="str">
        <f t="shared" si="10"/>
        <v/>
      </c>
      <c r="O183" s="163" t="str">
        <f t="shared" si="11"/>
        <v/>
      </c>
    </row>
    <row r="184" spans="14:15">
      <c r="N184" s="163" t="str">
        <f t="shared" si="10"/>
        <v/>
      </c>
      <c r="O184" s="163" t="str">
        <f t="shared" si="11"/>
        <v/>
      </c>
    </row>
    <row r="185" spans="14:15">
      <c r="N185" s="163" t="str">
        <f t="shared" si="10"/>
        <v/>
      </c>
      <c r="O185" s="163" t="str">
        <f t="shared" si="11"/>
        <v/>
      </c>
    </row>
    <row r="186" spans="14:15">
      <c r="N186" s="163" t="str">
        <f t="shared" si="10"/>
        <v/>
      </c>
      <c r="O186" s="163" t="str">
        <f t="shared" si="11"/>
        <v/>
      </c>
    </row>
    <row r="187" spans="14:15">
      <c r="N187" s="163" t="str">
        <f t="shared" si="10"/>
        <v/>
      </c>
      <c r="O187" s="163" t="str">
        <f t="shared" si="11"/>
        <v/>
      </c>
    </row>
    <row r="188" spans="14:15">
      <c r="N188" s="163" t="str">
        <f t="shared" si="10"/>
        <v/>
      </c>
      <c r="O188" s="163" t="str">
        <f t="shared" si="11"/>
        <v/>
      </c>
    </row>
    <row r="189" spans="14:15">
      <c r="N189" s="163" t="str">
        <f t="shared" si="10"/>
        <v/>
      </c>
      <c r="O189" s="163" t="str">
        <f t="shared" si="11"/>
        <v/>
      </c>
    </row>
    <row r="190" spans="14:15">
      <c r="N190" s="163" t="str">
        <f t="shared" si="10"/>
        <v/>
      </c>
      <c r="O190" s="163" t="str">
        <f t="shared" si="11"/>
        <v/>
      </c>
    </row>
    <row r="191" spans="14:15">
      <c r="N191" s="163" t="str">
        <f t="shared" si="10"/>
        <v/>
      </c>
      <c r="O191" s="163" t="str">
        <f t="shared" si="11"/>
        <v/>
      </c>
    </row>
    <row r="192" spans="14:15">
      <c r="N192" s="163" t="str">
        <f t="shared" si="10"/>
        <v/>
      </c>
      <c r="O192" s="163" t="str">
        <f t="shared" si="11"/>
        <v/>
      </c>
    </row>
    <row r="193" spans="14:15">
      <c r="N193" s="163" t="str">
        <f t="shared" si="10"/>
        <v/>
      </c>
      <c r="O193" s="163" t="str">
        <f t="shared" si="11"/>
        <v/>
      </c>
    </row>
    <row r="194" spans="14:15">
      <c r="N194" s="163" t="str">
        <f t="shared" si="10"/>
        <v/>
      </c>
      <c r="O194" s="163" t="str">
        <f t="shared" si="11"/>
        <v/>
      </c>
    </row>
    <row r="195" spans="14:15">
      <c r="N195" s="163" t="str">
        <f t="shared" si="10"/>
        <v/>
      </c>
      <c r="O195" s="163" t="str">
        <f t="shared" si="11"/>
        <v/>
      </c>
    </row>
    <row r="196" spans="14:15">
      <c r="N196" s="163" t="str">
        <f t="shared" ref="N196:N259" si="12">IF(COUNTIF(L:L,J196),J196,"")</f>
        <v/>
      </c>
      <c r="O196" s="163" t="str">
        <f t="shared" ref="O196:O259" si="13">IF(N196&gt;$A$14,N196,"")</f>
        <v/>
      </c>
    </row>
    <row r="197" spans="14:15">
      <c r="N197" s="163" t="str">
        <f t="shared" si="12"/>
        <v/>
      </c>
      <c r="O197" s="163" t="str">
        <f t="shared" si="13"/>
        <v/>
      </c>
    </row>
    <row r="198" spans="14:15">
      <c r="N198" s="163" t="str">
        <f t="shared" si="12"/>
        <v/>
      </c>
      <c r="O198" s="163" t="str">
        <f t="shared" si="13"/>
        <v/>
      </c>
    </row>
    <row r="199" spans="14:15">
      <c r="N199" s="163" t="str">
        <f t="shared" si="12"/>
        <v/>
      </c>
      <c r="O199" s="163" t="str">
        <f t="shared" si="13"/>
        <v/>
      </c>
    </row>
    <row r="200" spans="14:15">
      <c r="N200" s="163" t="str">
        <f t="shared" si="12"/>
        <v/>
      </c>
      <c r="O200" s="163" t="str">
        <f t="shared" si="13"/>
        <v/>
      </c>
    </row>
    <row r="201" spans="14:15">
      <c r="N201" s="163" t="str">
        <f t="shared" si="12"/>
        <v/>
      </c>
      <c r="O201" s="163" t="str">
        <f t="shared" si="13"/>
        <v/>
      </c>
    </row>
    <row r="202" spans="14:15">
      <c r="N202" s="163" t="str">
        <f t="shared" si="12"/>
        <v/>
      </c>
      <c r="O202" s="163" t="str">
        <f t="shared" si="13"/>
        <v/>
      </c>
    </row>
    <row r="203" spans="14:15">
      <c r="N203" s="163" t="str">
        <f t="shared" si="12"/>
        <v/>
      </c>
      <c r="O203" s="163" t="str">
        <f t="shared" si="13"/>
        <v/>
      </c>
    </row>
    <row r="204" spans="14:15">
      <c r="N204" s="163" t="str">
        <f t="shared" si="12"/>
        <v/>
      </c>
      <c r="O204" s="163" t="str">
        <f t="shared" si="13"/>
        <v/>
      </c>
    </row>
    <row r="205" spans="14:15">
      <c r="N205" s="163" t="str">
        <f t="shared" si="12"/>
        <v/>
      </c>
      <c r="O205" s="163" t="str">
        <f t="shared" si="13"/>
        <v/>
      </c>
    </row>
    <row r="206" spans="14:15">
      <c r="N206" s="163" t="str">
        <f t="shared" si="12"/>
        <v/>
      </c>
      <c r="O206" s="163" t="str">
        <f t="shared" si="13"/>
        <v/>
      </c>
    </row>
    <row r="207" spans="14:15">
      <c r="N207" s="163" t="str">
        <f t="shared" si="12"/>
        <v/>
      </c>
      <c r="O207" s="163" t="str">
        <f t="shared" si="13"/>
        <v/>
      </c>
    </row>
    <row r="208" spans="14:15">
      <c r="N208" s="163" t="str">
        <f t="shared" si="12"/>
        <v/>
      </c>
      <c r="O208" s="163" t="str">
        <f t="shared" si="13"/>
        <v/>
      </c>
    </row>
    <row r="209" spans="14:15">
      <c r="N209" s="163" t="str">
        <f t="shared" si="12"/>
        <v/>
      </c>
      <c r="O209" s="163" t="str">
        <f t="shared" si="13"/>
        <v/>
      </c>
    </row>
    <row r="210" spans="14:15">
      <c r="N210" s="163" t="str">
        <f t="shared" si="12"/>
        <v/>
      </c>
      <c r="O210" s="163" t="str">
        <f t="shared" si="13"/>
        <v/>
      </c>
    </row>
    <row r="211" spans="14:15">
      <c r="N211" s="163" t="str">
        <f t="shared" si="12"/>
        <v/>
      </c>
      <c r="O211" s="163" t="str">
        <f t="shared" si="13"/>
        <v/>
      </c>
    </row>
    <row r="212" spans="14:15">
      <c r="N212" s="163" t="str">
        <f t="shared" si="12"/>
        <v/>
      </c>
      <c r="O212" s="163" t="str">
        <f t="shared" si="13"/>
        <v/>
      </c>
    </row>
    <row r="213" spans="14:15">
      <c r="N213" s="163" t="str">
        <f t="shared" si="12"/>
        <v/>
      </c>
      <c r="O213" s="163" t="str">
        <f t="shared" si="13"/>
        <v/>
      </c>
    </row>
    <row r="214" spans="14:15">
      <c r="N214" s="163" t="str">
        <f t="shared" si="12"/>
        <v/>
      </c>
      <c r="O214" s="163" t="str">
        <f t="shared" si="13"/>
        <v/>
      </c>
    </row>
    <row r="215" spans="14:15">
      <c r="N215" s="163" t="str">
        <f t="shared" si="12"/>
        <v/>
      </c>
      <c r="O215" s="163" t="str">
        <f t="shared" si="13"/>
        <v/>
      </c>
    </row>
    <row r="216" spans="14:15">
      <c r="N216" s="163" t="str">
        <f t="shared" si="12"/>
        <v/>
      </c>
      <c r="O216" s="163" t="str">
        <f t="shared" si="13"/>
        <v/>
      </c>
    </row>
    <row r="217" spans="14:15">
      <c r="N217" s="163" t="str">
        <f t="shared" si="12"/>
        <v/>
      </c>
      <c r="O217" s="163" t="str">
        <f t="shared" si="13"/>
        <v/>
      </c>
    </row>
    <row r="218" spans="14:15">
      <c r="N218" s="163" t="str">
        <f t="shared" si="12"/>
        <v/>
      </c>
      <c r="O218" s="163" t="str">
        <f t="shared" si="13"/>
        <v/>
      </c>
    </row>
    <row r="219" spans="14:15">
      <c r="N219" s="163" t="str">
        <f t="shared" si="12"/>
        <v/>
      </c>
      <c r="O219" s="163" t="str">
        <f t="shared" si="13"/>
        <v/>
      </c>
    </row>
    <row r="220" spans="14:15">
      <c r="N220" s="163" t="str">
        <f t="shared" si="12"/>
        <v/>
      </c>
      <c r="O220" s="163" t="str">
        <f t="shared" si="13"/>
        <v/>
      </c>
    </row>
    <row r="221" spans="14:15">
      <c r="N221" s="163" t="str">
        <f t="shared" si="12"/>
        <v/>
      </c>
      <c r="O221" s="163" t="str">
        <f t="shared" si="13"/>
        <v/>
      </c>
    </row>
    <row r="222" spans="14:15">
      <c r="N222" s="163" t="str">
        <f t="shared" si="12"/>
        <v/>
      </c>
      <c r="O222" s="163" t="str">
        <f t="shared" si="13"/>
        <v/>
      </c>
    </row>
    <row r="223" spans="14:15">
      <c r="N223" s="163" t="str">
        <f t="shared" si="12"/>
        <v/>
      </c>
      <c r="O223" s="163" t="str">
        <f t="shared" si="13"/>
        <v/>
      </c>
    </row>
    <row r="224" spans="14:15">
      <c r="N224" s="163" t="str">
        <f t="shared" si="12"/>
        <v/>
      </c>
      <c r="O224" s="163" t="str">
        <f t="shared" si="13"/>
        <v/>
      </c>
    </row>
    <row r="225" spans="14:15">
      <c r="N225" s="163" t="str">
        <f t="shared" si="12"/>
        <v/>
      </c>
      <c r="O225" s="163" t="str">
        <f t="shared" si="13"/>
        <v/>
      </c>
    </row>
    <row r="226" spans="14:15">
      <c r="N226" s="163" t="str">
        <f t="shared" si="12"/>
        <v/>
      </c>
      <c r="O226" s="163" t="str">
        <f t="shared" si="13"/>
        <v/>
      </c>
    </row>
    <row r="227" spans="14:15">
      <c r="N227" s="163" t="str">
        <f t="shared" si="12"/>
        <v/>
      </c>
      <c r="O227" s="163" t="str">
        <f t="shared" si="13"/>
        <v/>
      </c>
    </row>
    <row r="228" spans="14:15">
      <c r="N228" s="163" t="str">
        <f t="shared" si="12"/>
        <v/>
      </c>
      <c r="O228" s="163" t="str">
        <f t="shared" si="13"/>
        <v/>
      </c>
    </row>
    <row r="229" spans="14:15">
      <c r="N229" s="163" t="str">
        <f t="shared" si="12"/>
        <v/>
      </c>
      <c r="O229" s="163" t="str">
        <f t="shared" si="13"/>
        <v/>
      </c>
    </row>
    <row r="230" spans="14:15">
      <c r="N230" s="163" t="str">
        <f t="shared" si="12"/>
        <v/>
      </c>
      <c r="O230" s="163" t="str">
        <f t="shared" si="13"/>
        <v/>
      </c>
    </row>
    <row r="231" spans="14:15">
      <c r="N231" s="163" t="str">
        <f t="shared" si="12"/>
        <v/>
      </c>
      <c r="O231" s="163" t="str">
        <f t="shared" si="13"/>
        <v/>
      </c>
    </row>
    <row r="232" spans="14:15">
      <c r="N232" s="163" t="str">
        <f t="shared" si="12"/>
        <v/>
      </c>
      <c r="O232" s="163" t="str">
        <f t="shared" si="13"/>
        <v/>
      </c>
    </row>
    <row r="233" spans="14:15">
      <c r="N233" s="163" t="str">
        <f t="shared" si="12"/>
        <v/>
      </c>
      <c r="O233" s="163" t="str">
        <f t="shared" si="13"/>
        <v/>
      </c>
    </row>
    <row r="234" spans="14:15">
      <c r="N234" s="163" t="str">
        <f t="shared" si="12"/>
        <v/>
      </c>
      <c r="O234" s="163" t="str">
        <f t="shared" si="13"/>
        <v/>
      </c>
    </row>
    <row r="235" spans="14:15">
      <c r="N235" s="163" t="str">
        <f t="shared" si="12"/>
        <v/>
      </c>
      <c r="O235" s="163" t="str">
        <f t="shared" si="13"/>
        <v/>
      </c>
    </row>
    <row r="236" spans="14:15">
      <c r="N236" s="163" t="str">
        <f t="shared" si="12"/>
        <v/>
      </c>
      <c r="O236" s="163" t="str">
        <f t="shared" si="13"/>
        <v/>
      </c>
    </row>
    <row r="237" spans="14:15">
      <c r="N237" s="163" t="str">
        <f t="shared" si="12"/>
        <v/>
      </c>
      <c r="O237" s="163" t="str">
        <f t="shared" si="13"/>
        <v/>
      </c>
    </row>
    <row r="238" spans="14:15">
      <c r="N238" s="163" t="str">
        <f t="shared" si="12"/>
        <v/>
      </c>
      <c r="O238" s="163" t="str">
        <f t="shared" si="13"/>
        <v/>
      </c>
    </row>
    <row r="239" spans="14:15">
      <c r="N239" s="163" t="str">
        <f t="shared" si="12"/>
        <v/>
      </c>
      <c r="O239" s="163" t="str">
        <f t="shared" si="13"/>
        <v/>
      </c>
    </row>
    <row r="240" spans="14:15">
      <c r="N240" s="163" t="str">
        <f t="shared" si="12"/>
        <v/>
      </c>
      <c r="O240" s="163" t="str">
        <f t="shared" si="13"/>
        <v/>
      </c>
    </row>
    <row r="241" spans="14:15">
      <c r="N241" s="163" t="str">
        <f t="shared" si="12"/>
        <v/>
      </c>
      <c r="O241" s="163" t="str">
        <f t="shared" si="13"/>
        <v/>
      </c>
    </row>
    <row r="242" spans="14:15">
      <c r="N242" s="163" t="str">
        <f t="shared" si="12"/>
        <v/>
      </c>
      <c r="O242" s="163" t="str">
        <f t="shared" si="13"/>
        <v/>
      </c>
    </row>
    <row r="243" spans="14:15">
      <c r="N243" s="163" t="str">
        <f t="shared" si="12"/>
        <v/>
      </c>
      <c r="O243" s="163" t="str">
        <f t="shared" si="13"/>
        <v/>
      </c>
    </row>
    <row r="244" spans="14:15">
      <c r="N244" s="163" t="str">
        <f t="shared" si="12"/>
        <v/>
      </c>
      <c r="O244" s="163" t="str">
        <f t="shared" si="13"/>
        <v/>
      </c>
    </row>
    <row r="245" spans="14:15">
      <c r="N245" s="163" t="str">
        <f t="shared" si="12"/>
        <v/>
      </c>
      <c r="O245" s="163" t="str">
        <f t="shared" si="13"/>
        <v/>
      </c>
    </row>
    <row r="246" spans="14:15">
      <c r="N246" s="163" t="str">
        <f t="shared" si="12"/>
        <v/>
      </c>
      <c r="O246" s="163" t="str">
        <f t="shared" si="13"/>
        <v/>
      </c>
    </row>
    <row r="247" spans="14:15">
      <c r="N247" s="163" t="str">
        <f t="shared" si="12"/>
        <v/>
      </c>
      <c r="O247" s="163" t="str">
        <f t="shared" si="13"/>
        <v/>
      </c>
    </row>
    <row r="248" spans="14:15">
      <c r="N248" s="163" t="str">
        <f t="shared" si="12"/>
        <v/>
      </c>
      <c r="O248" s="163" t="str">
        <f t="shared" si="13"/>
        <v/>
      </c>
    </row>
    <row r="249" spans="14:15">
      <c r="N249" s="163" t="str">
        <f t="shared" si="12"/>
        <v/>
      </c>
      <c r="O249" s="163" t="str">
        <f t="shared" si="13"/>
        <v/>
      </c>
    </row>
    <row r="250" spans="14:15">
      <c r="N250" s="163" t="str">
        <f t="shared" si="12"/>
        <v/>
      </c>
      <c r="O250" s="163" t="str">
        <f t="shared" si="13"/>
        <v/>
      </c>
    </row>
    <row r="251" spans="14:15">
      <c r="N251" s="163" t="str">
        <f t="shared" si="12"/>
        <v/>
      </c>
      <c r="O251" s="163" t="str">
        <f t="shared" si="13"/>
        <v/>
      </c>
    </row>
    <row r="252" spans="14:15">
      <c r="N252" s="163" t="str">
        <f t="shared" si="12"/>
        <v/>
      </c>
      <c r="O252" s="163" t="str">
        <f t="shared" si="13"/>
        <v/>
      </c>
    </row>
    <row r="253" spans="14:15">
      <c r="N253" s="163" t="str">
        <f t="shared" si="12"/>
        <v/>
      </c>
      <c r="O253" s="163" t="str">
        <f t="shared" si="13"/>
        <v/>
      </c>
    </row>
    <row r="254" spans="14:15">
      <c r="N254" s="163" t="str">
        <f t="shared" si="12"/>
        <v/>
      </c>
      <c r="O254" s="163" t="str">
        <f t="shared" si="13"/>
        <v/>
      </c>
    </row>
    <row r="255" spans="14:15">
      <c r="N255" s="163" t="str">
        <f t="shared" si="12"/>
        <v/>
      </c>
      <c r="O255" s="163" t="str">
        <f t="shared" si="13"/>
        <v/>
      </c>
    </row>
    <row r="256" spans="14:15">
      <c r="N256" s="163" t="str">
        <f t="shared" si="12"/>
        <v/>
      </c>
      <c r="O256" s="163" t="str">
        <f t="shared" si="13"/>
        <v/>
      </c>
    </row>
    <row r="257" spans="14:15">
      <c r="N257" s="163" t="str">
        <f t="shared" si="12"/>
        <v/>
      </c>
      <c r="O257" s="163" t="str">
        <f t="shared" si="13"/>
        <v/>
      </c>
    </row>
    <row r="258" spans="14:15">
      <c r="N258" s="163" t="str">
        <f t="shared" si="12"/>
        <v/>
      </c>
      <c r="O258" s="163" t="str">
        <f t="shared" si="13"/>
        <v/>
      </c>
    </row>
    <row r="259" spans="14:15">
      <c r="N259" s="163" t="str">
        <f t="shared" si="12"/>
        <v/>
      </c>
      <c r="O259" s="163" t="str">
        <f t="shared" si="13"/>
        <v/>
      </c>
    </row>
    <row r="260" spans="14:15">
      <c r="N260" s="163" t="str">
        <f t="shared" ref="N260:N323" si="14">IF(COUNTIF(L:L,J260),J260,"")</f>
        <v/>
      </c>
      <c r="O260" s="163" t="str">
        <f t="shared" ref="O260:O323" si="15">IF(N260&gt;$A$14,N260,"")</f>
        <v/>
      </c>
    </row>
    <row r="261" spans="14:15">
      <c r="N261" s="163" t="str">
        <f t="shared" si="14"/>
        <v/>
      </c>
      <c r="O261" s="163" t="str">
        <f t="shared" si="15"/>
        <v/>
      </c>
    </row>
    <row r="262" spans="14:15">
      <c r="N262" s="163" t="str">
        <f t="shared" si="14"/>
        <v/>
      </c>
      <c r="O262" s="163" t="str">
        <f t="shared" si="15"/>
        <v/>
      </c>
    </row>
    <row r="263" spans="14:15">
      <c r="N263" s="163" t="str">
        <f t="shared" si="14"/>
        <v/>
      </c>
      <c r="O263" s="163" t="str">
        <f t="shared" si="15"/>
        <v/>
      </c>
    </row>
    <row r="264" spans="14:15">
      <c r="N264" s="163" t="str">
        <f t="shared" si="14"/>
        <v/>
      </c>
      <c r="O264" s="163" t="str">
        <f t="shared" si="15"/>
        <v/>
      </c>
    </row>
    <row r="265" spans="14:15">
      <c r="N265" s="163" t="str">
        <f t="shared" si="14"/>
        <v/>
      </c>
      <c r="O265" s="163" t="str">
        <f t="shared" si="15"/>
        <v/>
      </c>
    </row>
    <row r="266" spans="14:15">
      <c r="N266" s="163" t="str">
        <f t="shared" si="14"/>
        <v/>
      </c>
      <c r="O266" s="163" t="str">
        <f t="shared" si="15"/>
        <v/>
      </c>
    </row>
    <row r="267" spans="14:15">
      <c r="N267" s="163" t="str">
        <f t="shared" si="14"/>
        <v/>
      </c>
      <c r="O267" s="163" t="str">
        <f t="shared" si="15"/>
        <v/>
      </c>
    </row>
    <row r="268" spans="14:15">
      <c r="N268" s="163" t="str">
        <f t="shared" si="14"/>
        <v/>
      </c>
      <c r="O268" s="163" t="str">
        <f t="shared" si="15"/>
        <v/>
      </c>
    </row>
    <row r="269" spans="14:15">
      <c r="N269" s="163" t="str">
        <f t="shared" si="14"/>
        <v/>
      </c>
      <c r="O269" s="163" t="str">
        <f t="shared" si="15"/>
        <v/>
      </c>
    </row>
    <row r="270" spans="14:15">
      <c r="N270" s="163" t="str">
        <f t="shared" si="14"/>
        <v/>
      </c>
      <c r="O270" s="163" t="str">
        <f t="shared" si="15"/>
        <v/>
      </c>
    </row>
    <row r="271" spans="14:15">
      <c r="N271" s="163" t="str">
        <f t="shared" si="14"/>
        <v/>
      </c>
      <c r="O271" s="163" t="str">
        <f t="shared" si="15"/>
        <v/>
      </c>
    </row>
    <row r="272" spans="14:15">
      <c r="N272" s="163" t="str">
        <f t="shared" si="14"/>
        <v/>
      </c>
      <c r="O272" s="163" t="str">
        <f t="shared" si="15"/>
        <v/>
      </c>
    </row>
    <row r="273" spans="14:15">
      <c r="N273" s="163" t="str">
        <f t="shared" si="14"/>
        <v/>
      </c>
      <c r="O273" s="163" t="str">
        <f t="shared" si="15"/>
        <v/>
      </c>
    </row>
    <row r="274" spans="14:15">
      <c r="N274" s="163" t="str">
        <f t="shared" si="14"/>
        <v/>
      </c>
      <c r="O274" s="163" t="str">
        <f t="shared" si="15"/>
        <v/>
      </c>
    </row>
    <row r="275" spans="14:15">
      <c r="N275" s="163" t="str">
        <f t="shared" si="14"/>
        <v/>
      </c>
      <c r="O275" s="163" t="str">
        <f t="shared" si="15"/>
        <v/>
      </c>
    </row>
    <row r="276" spans="14:15">
      <c r="N276" s="163" t="str">
        <f t="shared" si="14"/>
        <v/>
      </c>
      <c r="O276" s="163" t="str">
        <f t="shared" si="15"/>
        <v/>
      </c>
    </row>
    <row r="277" spans="14:15">
      <c r="N277" s="163" t="str">
        <f t="shared" si="14"/>
        <v/>
      </c>
      <c r="O277" s="163" t="str">
        <f t="shared" si="15"/>
        <v/>
      </c>
    </row>
    <row r="278" spans="14:15">
      <c r="N278" s="163" t="str">
        <f t="shared" si="14"/>
        <v/>
      </c>
      <c r="O278" s="163" t="str">
        <f t="shared" si="15"/>
        <v/>
      </c>
    </row>
    <row r="279" spans="14:15">
      <c r="N279" s="163" t="str">
        <f t="shared" si="14"/>
        <v/>
      </c>
      <c r="O279" s="163" t="str">
        <f t="shared" si="15"/>
        <v/>
      </c>
    </row>
    <row r="280" spans="14:15">
      <c r="N280" s="163" t="str">
        <f t="shared" si="14"/>
        <v/>
      </c>
      <c r="O280" s="163" t="str">
        <f t="shared" si="15"/>
        <v/>
      </c>
    </row>
    <row r="281" spans="14:15">
      <c r="N281" s="163" t="str">
        <f t="shared" si="14"/>
        <v/>
      </c>
      <c r="O281" s="163" t="str">
        <f t="shared" si="15"/>
        <v/>
      </c>
    </row>
    <row r="282" spans="14:15">
      <c r="N282" s="163" t="str">
        <f t="shared" si="14"/>
        <v/>
      </c>
      <c r="O282" s="163" t="str">
        <f t="shared" si="15"/>
        <v/>
      </c>
    </row>
    <row r="283" spans="14:15">
      <c r="N283" s="163" t="str">
        <f t="shared" si="14"/>
        <v/>
      </c>
      <c r="O283" s="163" t="str">
        <f t="shared" si="15"/>
        <v/>
      </c>
    </row>
    <row r="284" spans="14:15">
      <c r="N284" s="163" t="str">
        <f t="shared" si="14"/>
        <v/>
      </c>
      <c r="O284" s="163" t="str">
        <f t="shared" si="15"/>
        <v/>
      </c>
    </row>
    <row r="285" spans="14:15">
      <c r="N285" s="163" t="str">
        <f t="shared" si="14"/>
        <v/>
      </c>
      <c r="O285" s="163" t="str">
        <f t="shared" si="15"/>
        <v/>
      </c>
    </row>
    <row r="286" spans="14:15">
      <c r="N286" s="163" t="str">
        <f t="shared" si="14"/>
        <v/>
      </c>
      <c r="O286" s="163" t="str">
        <f t="shared" si="15"/>
        <v/>
      </c>
    </row>
    <row r="287" spans="14:15">
      <c r="N287" s="163" t="str">
        <f t="shared" si="14"/>
        <v/>
      </c>
      <c r="O287" s="163" t="str">
        <f t="shared" si="15"/>
        <v/>
      </c>
    </row>
    <row r="288" spans="14:15">
      <c r="N288" s="163" t="str">
        <f t="shared" si="14"/>
        <v/>
      </c>
      <c r="O288" s="163" t="str">
        <f t="shared" si="15"/>
        <v/>
      </c>
    </row>
    <row r="289" spans="14:15">
      <c r="N289" s="163" t="str">
        <f t="shared" si="14"/>
        <v/>
      </c>
      <c r="O289" s="163" t="str">
        <f t="shared" si="15"/>
        <v/>
      </c>
    </row>
    <row r="290" spans="14:15">
      <c r="N290" s="163" t="str">
        <f t="shared" si="14"/>
        <v/>
      </c>
      <c r="O290" s="163" t="str">
        <f t="shared" si="15"/>
        <v/>
      </c>
    </row>
    <row r="291" spans="14:15">
      <c r="N291" s="163" t="str">
        <f t="shared" si="14"/>
        <v/>
      </c>
      <c r="O291" s="163" t="str">
        <f t="shared" si="15"/>
        <v/>
      </c>
    </row>
    <row r="292" spans="14:15">
      <c r="N292" s="163" t="str">
        <f t="shared" si="14"/>
        <v/>
      </c>
      <c r="O292" s="163" t="str">
        <f t="shared" si="15"/>
        <v/>
      </c>
    </row>
    <row r="293" spans="14:15">
      <c r="N293" s="163" t="str">
        <f t="shared" si="14"/>
        <v/>
      </c>
      <c r="O293" s="163" t="str">
        <f t="shared" si="15"/>
        <v/>
      </c>
    </row>
    <row r="294" spans="14:15">
      <c r="N294" s="163" t="str">
        <f t="shared" si="14"/>
        <v/>
      </c>
      <c r="O294" s="163" t="str">
        <f t="shared" si="15"/>
        <v/>
      </c>
    </row>
    <row r="295" spans="14:15">
      <c r="N295" s="163" t="str">
        <f t="shared" si="14"/>
        <v/>
      </c>
      <c r="O295" s="163" t="str">
        <f t="shared" si="15"/>
        <v/>
      </c>
    </row>
    <row r="296" spans="14:15">
      <c r="N296" s="163" t="str">
        <f t="shared" si="14"/>
        <v/>
      </c>
      <c r="O296" s="163" t="str">
        <f t="shared" si="15"/>
        <v/>
      </c>
    </row>
    <row r="297" spans="14:15">
      <c r="N297" s="163" t="str">
        <f t="shared" si="14"/>
        <v/>
      </c>
      <c r="O297" s="163" t="str">
        <f t="shared" si="15"/>
        <v/>
      </c>
    </row>
    <row r="298" spans="14:15">
      <c r="N298" s="163" t="str">
        <f t="shared" si="14"/>
        <v/>
      </c>
      <c r="O298" s="163" t="str">
        <f t="shared" si="15"/>
        <v/>
      </c>
    </row>
    <row r="299" spans="14:15">
      <c r="N299" s="163" t="str">
        <f t="shared" si="14"/>
        <v/>
      </c>
      <c r="O299" s="163" t="str">
        <f t="shared" si="15"/>
        <v/>
      </c>
    </row>
    <row r="300" spans="14:15">
      <c r="N300" s="163" t="str">
        <f t="shared" si="14"/>
        <v/>
      </c>
      <c r="O300" s="163" t="str">
        <f t="shared" si="15"/>
        <v/>
      </c>
    </row>
    <row r="301" spans="14:15">
      <c r="N301" s="163" t="str">
        <f t="shared" si="14"/>
        <v/>
      </c>
      <c r="O301" s="163" t="str">
        <f t="shared" si="15"/>
        <v/>
      </c>
    </row>
    <row r="302" spans="14:15">
      <c r="N302" s="163" t="str">
        <f t="shared" si="14"/>
        <v/>
      </c>
      <c r="O302" s="163" t="str">
        <f t="shared" si="15"/>
        <v/>
      </c>
    </row>
    <row r="303" spans="14:15">
      <c r="N303" s="163" t="str">
        <f t="shared" si="14"/>
        <v/>
      </c>
      <c r="O303" s="163" t="str">
        <f t="shared" si="15"/>
        <v/>
      </c>
    </row>
    <row r="304" spans="14:15">
      <c r="N304" s="163" t="str">
        <f t="shared" si="14"/>
        <v/>
      </c>
      <c r="O304" s="163" t="str">
        <f t="shared" si="15"/>
        <v/>
      </c>
    </row>
    <row r="305" spans="14:15">
      <c r="N305" s="163" t="str">
        <f t="shared" si="14"/>
        <v/>
      </c>
      <c r="O305" s="163" t="str">
        <f t="shared" si="15"/>
        <v/>
      </c>
    </row>
    <row r="306" spans="14:15">
      <c r="N306" s="163" t="str">
        <f t="shared" si="14"/>
        <v/>
      </c>
      <c r="O306" s="163" t="str">
        <f t="shared" si="15"/>
        <v/>
      </c>
    </row>
    <row r="307" spans="14:15">
      <c r="N307" s="163" t="str">
        <f t="shared" si="14"/>
        <v/>
      </c>
      <c r="O307" s="163" t="str">
        <f t="shared" si="15"/>
        <v/>
      </c>
    </row>
    <row r="308" spans="14:15">
      <c r="N308" s="163" t="str">
        <f t="shared" si="14"/>
        <v/>
      </c>
      <c r="O308" s="163" t="str">
        <f t="shared" si="15"/>
        <v/>
      </c>
    </row>
    <row r="309" spans="14:15">
      <c r="N309" s="163" t="str">
        <f t="shared" si="14"/>
        <v/>
      </c>
      <c r="O309" s="163" t="str">
        <f t="shared" si="15"/>
        <v/>
      </c>
    </row>
    <row r="310" spans="14:15">
      <c r="N310" s="163" t="str">
        <f t="shared" si="14"/>
        <v/>
      </c>
      <c r="O310" s="163" t="str">
        <f t="shared" si="15"/>
        <v/>
      </c>
    </row>
    <row r="311" spans="14:15">
      <c r="N311" s="163" t="str">
        <f t="shared" si="14"/>
        <v/>
      </c>
      <c r="O311" s="163" t="str">
        <f t="shared" si="15"/>
        <v/>
      </c>
    </row>
    <row r="312" spans="14:15">
      <c r="N312" s="163" t="str">
        <f t="shared" si="14"/>
        <v/>
      </c>
      <c r="O312" s="163" t="str">
        <f t="shared" si="15"/>
        <v/>
      </c>
    </row>
    <row r="313" spans="14:15">
      <c r="N313" s="163" t="str">
        <f t="shared" si="14"/>
        <v/>
      </c>
      <c r="O313" s="163" t="str">
        <f t="shared" si="15"/>
        <v/>
      </c>
    </row>
    <row r="314" spans="14:15">
      <c r="N314" s="163" t="str">
        <f t="shared" si="14"/>
        <v/>
      </c>
      <c r="O314" s="163" t="str">
        <f t="shared" si="15"/>
        <v/>
      </c>
    </row>
    <row r="315" spans="14:15">
      <c r="N315" s="163" t="str">
        <f t="shared" si="14"/>
        <v/>
      </c>
      <c r="O315" s="163" t="str">
        <f t="shared" si="15"/>
        <v/>
      </c>
    </row>
    <row r="316" spans="14:15">
      <c r="N316" s="163" t="str">
        <f t="shared" si="14"/>
        <v/>
      </c>
      <c r="O316" s="163" t="str">
        <f t="shared" si="15"/>
        <v/>
      </c>
    </row>
    <row r="317" spans="14:15">
      <c r="N317" s="163" t="str">
        <f t="shared" si="14"/>
        <v/>
      </c>
      <c r="O317" s="163" t="str">
        <f t="shared" si="15"/>
        <v/>
      </c>
    </row>
    <row r="318" spans="14:15">
      <c r="N318" s="163" t="str">
        <f t="shared" si="14"/>
        <v/>
      </c>
      <c r="O318" s="163" t="str">
        <f t="shared" si="15"/>
        <v/>
      </c>
    </row>
    <row r="319" spans="14:15">
      <c r="N319" s="163" t="str">
        <f t="shared" si="14"/>
        <v/>
      </c>
      <c r="O319" s="163" t="str">
        <f t="shared" si="15"/>
        <v/>
      </c>
    </row>
    <row r="320" spans="14:15">
      <c r="N320" s="163" t="str">
        <f t="shared" si="14"/>
        <v/>
      </c>
      <c r="O320" s="163" t="str">
        <f t="shared" si="15"/>
        <v/>
      </c>
    </row>
    <row r="321" spans="14:15">
      <c r="N321" s="163" t="str">
        <f t="shared" si="14"/>
        <v/>
      </c>
      <c r="O321" s="163" t="str">
        <f t="shared" si="15"/>
        <v/>
      </c>
    </row>
    <row r="322" spans="14:15">
      <c r="N322" s="163" t="str">
        <f t="shared" si="14"/>
        <v/>
      </c>
      <c r="O322" s="163" t="str">
        <f t="shared" si="15"/>
        <v/>
      </c>
    </row>
    <row r="323" spans="14:15">
      <c r="N323" s="163" t="str">
        <f t="shared" si="14"/>
        <v/>
      </c>
      <c r="O323" s="163" t="str">
        <f t="shared" si="15"/>
        <v/>
      </c>
    </row>
    <row r="324" spans="14:15">
      <c r="N324" s="163" t="str">
        <f t="shared" ref="N324:N387" si="16">IF(COUNTIF(L:L,J324),J324,"")</f>
        <v/>
      </c>
      <c r="O324" s="163" t="str">
        <f t="shared" ref="O324:O387" si="17">IF(N324&gt;$A$14,N324,"")</f>
        <v/>
      </c>
    </row>
    <row r="325" spans="14:15">
      <c r="N325" s="163" t="str">
        <f t="shared" si="16"/>
        <v/>
      </c>
      <c r="O325" s="163" t="str">
        <f t="shared" si="17"/>
        <v/>
      </c>
    </row>
    <row r="326" spans="14:15">
      <c r="N326" s="163" t="str">
        <f t="shared" si="16"/>
        <v/>
      </c>
      <c r="O326" s="163" t="str">
        <f t="shared" si="17"/>
        <v/>
      </c>
    </row>
    <row r="327" spans="14:15">
      <c r="N327" s="163" t="str">
        <f t="shared" si="16"/>
        <v/>
      </c>
      <c r="O327" s="163" t="str">
        <f t="shared" si="17"/>
        <v/>
      </c>
    </row>
    <row r="328" spans="14:15">
      <c r="N328" s="163" t="str">
        <f t="shared" si="16"/>
        <v/>
      </c>
      <c r="O328" s="163" t="str">
        <f t="shared" si="17"/>
        <v/>
      </c>
    </row>
    <row r="329" spans="14:15">
      <c r="N329" s="163" t="str">
        <f t="shared" si="16"/>
        <v/>
      </c>
      <c r="O329" s="163" t="str">
        <f t="shared" si="17"/>
        <v/>
      </c>
    </row>
    <row r="330" spans="14:15">
      <c r="N330" s="163" t="str">
        <f t="shared" si="16"/>
        <v/>
      </c>
      <c r="O330" s="163" t="str">
        <f t="shared" si="17"/>
        <v/>
      </c>
    </row>
    <row r="331" spans="14:15">
      <c r="N331" s="163" t="str">
        <f t="shared" si="16"/>
        <v/>
      </c>
      <c r="O331" s="163" t="str">
        <f t="shared" si="17"/>
        <v/>
      </c>
    </row>
    <row r="332" spans="14:15">
      <c r="N332" s="163" t="str">
        <f t="shared" si="16"/>
        <v/>
      </c>
      <c r="O332" s="163" t="str">
        <f t="shared" si="17"/>
        <v/>
      </c>
    </row>
    <row r="333" spans="14:15">
      <c r="N333" s="163" t="str">
        <f t="shared" si="16"/>
        <v/>
      </c>
      <c r="O333" s="163" t="str">
        <f t="shared" si="17"/>
        <v/>
      </c>
    </row>
    <row r="334" spans="14:15">
      <c r="N334" s="163" t="str">
        <f t="shared" si="16"/>
        <v/>
      </c>
      <c r="O334" s="163" t="str">
        <f t="shared" si="17"/>
        <v/>
      </c>
    </row>
    <row r="335" spans="14:15">
      <c r="N335" s="163" t="str">
        <f t="shared" si="16"/>
        <v/>
      </c>
      <c r="O335" s="163" t="str">
        <f t="shared" si="17"/>
        <v/>
      </c>
    </row>
    <row r="336" spans="14:15">
      <c r="N336" s="163" t="str">
        <f t="shared" si="16"/>
        <v/>
      </c>
      <c r="O336" s="163" t="str">
        <f t="shared" si="17"/>
        <v/>
      </c>
    </row>
    <row r="337" spans="14:15">
      <c r="N337" s="163" t="str">
        <f t="shared" si="16"/>
        <v/>
      </c>
      <c r="O337" s="163" t="str">
        <f t="shared" si="17"/>
        <v/>
      </c>
    </row>
    <row r="338" spans="14:15">
      <c r="N338" s="163" t="str">
        <f t="shared" si="16"/>
        <v/>
      </c>
      <c r="O338" s="163" t="str">
        <f t="shared" si="17"/>
        <v/>
      </c>
    </row>
    <row r="339" spans="14:15">
      <c r="N339" s="163" t="str">
        <f t="shared" si="16"/>
        <v/>
      </c>
      <c r="O339" s="163" t="str">
        <f t="shared" si="17"/>
        <v/>
      </c>
    </row>
    <row r="340" spans="14:15">
      <c r="N340" s="163" t="str">
        <f t="shared" si="16"/>
        <v/>
      </c>
      <c r="O340" s="163" t="str">
        <f t="shared" si="17"/>
        <v/>
      </c>
    </row>
    <row r="341" spans="14:15">
      <c r="N341" s="163" t="str">
        <f t="shared" si="16"/>
        <v/>
      </c>
      <c r="O341" s="163" t="str">
        <f t="shared" si="17"/>
        <v/>
      </c>
    </row>
    <row r="342" spans="14:15">
      <c r="N342" s="163" t="str">
        <f t="shared" si="16"/>
        <v/>
      </c>
      <c r="O342" s="163" t="str">
        <f t="shared" si="17"/>
        <v/>
      </c>
    </row>
    <row r="343" spans="14:15">
      <c r="N343" s="163" t="str">
        <f t="shared" si="16"/>
        <v/>
      </c>
      <c r="O343" s="163" t="str">
        <f t="shared" si="17"/>
        <v/>
      </c>
    </row>
    <row r="344" spans="14:15">
      <c r="N344" s="163" t="str">
        <f t="shared" si="16"/>
        <v/>
      </c>
      <c r="O344" s="163" t="str">
        <f t="shared" si="17"/>
        <v/>
      </c>
    </row>
    <row r="345" spans="14:15">
      <c r="N345" s="163" t="str">
        <f t="shared" si="16"/>
        <v/>
      </c>
      <c r="O345" s="163" t="str">
        <f t="shared" si="17"/>
        <v/>
      </c>
    </row>
    <row r="346" spans="14:15">
      <c r="N346" s="163" t="str">
        <f t="shared" si="16"/>
        <v/>
      </c>
      <c r="O346" s="163" t="str">
        <f t="shared" si="17"/>
        <v/>
      </c>
    </row>
    <row r="347" spans="14:15">
      <c r="N347" s="163" t="str">
        <f t="shared" si="16"/>
        <v/>
      </c>
      <c r="O347" s="163" t="str">
        <f t="shared" si="17"/>
        <v/>
      </c>
    </row>
    <row r="348" spans="14:15">
      <c r="N348" s="163" t="str">
        <f t="shared" si="16"/>
        <v/>
      </c>
      <c r="O348" s="163" t="str">
        <f t="shared" si="17"/>
        <v/>
      </c>
    </row>
    <row r="349" spans="14:15">
      <c r="N349" s="163" t="str">
        <f t="shared" si="16"/>
        <v/>
      </c>
      <c r="O349" s="163" t="str">
        <f t="shared" si="17"/>
        <v/>
      </c>
    </row>
    <row r="350" spans="14:15">
      <c r="N350" s="163" t="str">
        <f t="shared" si="16"/>
        <v/>
      </c>
      <c r="O350" s="163" t="str">
        <f t="shared" si="17"/>
        <v/>
      </c>
    </row>
    <row r="351" spans="14:15">
      <c r="N351" s="163" t="str">
        <f t="shared" si="16"/>
        <v/>
      </c>
      <c r="O351" s="163" t="str">
        <f t="shared" si="17"/>
        <v/>
      </c>
    </row>
    <row r="352" spans="14:15">
      <c r="N352" s="163" t="str">
        <f t="shared" si="16"/>
        <v/>
      </c>
      <c r="O352" s="163" t="str">
        <f t="shared" si="17"/>
        <v/>
      </c>
    </row>
    <row r="353" spans="14:15">
      <c r="N353" s="163" t="str">
        <f t="shared" si="16"/>
        <v/>
      </c>
      <c r="O353" s="163" t="str">
        <f t="shared" si="17"/>
        <v/>
      </c>
    </row>
    <row r="354" spans="14:15">
      <c r="N354" s="163" t="str">
        <f t="shared" si="16"/>
        <v/>
      </c>
      <c r="O354" s="163" t="str">
        <f t="shared" si="17"/>
        <v/>
      </c>
    </row>
    <row r="355" spans="14:15">
      <c r="N355" s="163" t="str">
        <f t="shared" si="16"/>
        <v/>
      </c>
      <c r="O355" s="163" t="str">
        <f t="shared" si="17"/>
        <v/>
      </c>
    </row>
    <row r="356" spans="14:15">
      <c r="N356" s="163" t="str">
        <f t="shared" si="16"/>
        <v/>
      </c>
      <c r="O356" s="163" t="str">
        <f t="shared" si="17"/>
        <v/>
      </c>
    </row>
    <row r="357" spans="14:15">
      <c r="N357" s="163" t="str">
        <f t="shared" si="16"/>
        <v/>
      </c>
      <c r="O357" s="163" t="str">
        <f t="shared" si="17"/>
        <v/>
      </c>
    </row>
    <row r="358" spans="14:15">
      <c r="N358" s="163" t="str">
        <f t="shared" si="16"/>
        <v/>
      </c>
      <c r="O358" s="163" t="str">
        <f t="shared" si="17"/>
        <v/>
      </c>
    </row>
    <row r="359" spans="14:15">
      <c r="N359" s="163" t="str">
        <f t="shared" si="16"/>
        <v/>
      </c>
      <c r="O359" s="163" t="str">
        <f t="shared" si="17"/>
        <v/>
      </c>
    </row>
    <row r="360" spans="14:15">
      <c r="N360" s="163" t="str">
        <f t="shared" si="16"/>
        <v/>
      </c>
      <c r="O360" s="163" t="str">
        <f t="shared" si="17"/>
        <v/>
      </c>
    </row>
    <row r="361" spans="14:15">
      <c r="N361" s="163" t="str">
        <f t="shared" si="16"/>
        <v/>
      </c>
      <c r="O361" s="163" t="str">
        <f t="shared" si="17"/>
        <v/>
      </c>
    </row>
    <row r="362" spans="14:15">
      <c r="N362" s="163" t="str">
        <f t="shared" si="16"/>
        <v/>
      </c>
      <c r="O362" s="163" t="str">
        <f t="shared" si="17"/>
        <v/>
      </c>
    </row>
    <row r="363" spans="14:15">
      <c r="N363" s="163" t="str">
        <f t="shared" si="16"/>
        <v/>
      </c>
      <c r="O363" s="163" t="str">
        <f t="shared" si="17"/>
        <v/>
      </c>
    </row>
    <row r="364" spans="14:15">
      <c r="N364" s="163" t="str">
        <f t="shared" si="16"/>
        <v/>
      </c>
      <c r="O364" s="163" t="str">
        <f t="shared" si="17"/>
        <v/>
      </c>
    </row>
    <row r="365" spans="14:15">
      <c r="N365" s="163" t="str">
        <f t="shared" si="16"/>
        <v/>
      </c>
      <c r="O365" s="163" t="str">
        <f t="shared" si="17"/>
        <v/>
      </c>
    </row>
    <row r="366" spans="14:15">
      <c r="N366" s="163" t="str">
        <f t="shared" si="16"/>
        <v/>
      </c>
      <c r="O366" s="163" t="str">
        <f t="shared" si="17"/>
        <v/>
      </c>
    </row>
    <row r="367" spans="14:15">
      <c r="N367" s="163" t="str">
        <f t="shared" si="16"/>
        <v/>
      </c>
      <c r="O367" s="163" t="str">
        <f t="shared" si="17"/>
        <v/>
      </c>
    </row>
    <row r="368" spans="14:15">
      <c r="N368" s="163" t="str">
        <f t="shared" si="16"/>
        <v/>
      </c>
      <c r="O368" s="163" t="str">
        <f t="shared" si="17"/>
        <v/>
      </c>
    </row>
    <row r="369" spans="14:15">
      <c r="N369" s="163" t="str">
        <f t="shared" si="16"/>
        <v/>
      </c>
      <c r="O369" s="163" t="str">
        <f t="shared" si="17"/>
        <v/>
      </c>
    </row>
    <row r="370" spans="14:15">
      <c r="N370" s="163" t="str">
        <f t="shared" si="16"/>
        <v/>
      </c>
      <c r="O370" s="163" t="str">
        <f t="shared" si="17"/>
        <v/>
      </c>
    </row>
    <row r="371" spans="14:15">
      <c r="N371" s="163" t="str">
        <f t="shared" si="16"/>
        <v/>
      </c>
      <c r="O371" s="163" t="str">
        <f t="shared" si="17"/>
        <v/>
      </c>
    </row>
    <row r="372" spans="14:15">
      <c r="N372" s="163" t="str">
        <f t="shared" si="16"/>
        <v/>
      </c>
      <c r="O372" s="163" t="str">
        <f t="shared" si="17"/>
        <v/>
      </c>
    </row>
    <row r="373" spans="14:15">
      <c r="N373" s="163" t="str">
        <f t="shared" si="16"/>
        <v/>
      </c>
      <c r="O373" s="163" t="str">
        <f t="shared" si="17"/>
        <v/>
      </c>
    </row>
    <row r="374" spans="14:15">
      <c r="N374" s="163" t="str">
        <f t="shared" si="16"/>
        <v/>
      </c>
      <c r="O374" s="163" t="str">
        <f t="shared" si="17"/>
        <v/>
      </c>
    </row>
    <row r="375" spans="14:15">
      <c r="N375" s="163" t="str">
        <f t="shared" si="16"/>
        <v/>
      </c>
      <c r="O375" s="163" t="str">
        <f t="shared" si="17"/>
        <v/>
      </c>
    </row>
    <row r="376" spans="14:15">
      <c r="N376" s="163" t="str">
        <f t="shared" si="16"/>
        <v/>
      </c>
      <c r="O376" s="163" t="str">
        <f t="shared" si="17"/>
        <v/>
      </c>
    </row>
    <row r="377" spans="14:15">
      <c r="N377" s="163" t="str">
        <f t="shared" si="16"/>
        <v/>
      </c>
      <c r="O377" s="163" t="str">
        <f t="shared" si="17"/>
        <v/>
      </c>
    </row>
    <row r="378" spans="14:15">
      <c r="N378" s="163" t="str">
        <f t="shared" si="16"/>
        <v/>
      </c>
      <c r="O378" s="163" t="str">
        <f t="shared" si="17"/>
        <v/>
      </c>
    </row>
    <row r="379" spans="14:15">
      <c r="N379" s="163" t="str">
        <f t="shared" si="16"/>
        <v/>
      </c>
      <c r="O379" s="163" t="str">
        <f t="shared" si="17"/>
        <v/>
      </c>
    </row>
    <row r="380" spans="14:15">
      <c r="N380" s="163" t="str">
        <f t="shared" si="16"/>
        <v/>
      </c>
      <c r="O380" s="163" t="str">
        <f t="shared" si="17"/>
        <v/>
      </c>
    </row>
    <row r="381" spans="14:15">
      <c r="N381" s="163" t="str">
        <f t="shared" si="16"/>
        <v/>
      </c>
      <c r="O381" s="163" t="str">
        <f t="shared" si="17"/>
        <v/>
      </c>
    </row>
    <row r="382" spans="14:15">
      <c r="N382" s="163" t="str">
        <f t="shared" si="16"/>
        <v/>
      </c>
      <c r="O382" s="163" t="str">
        <f t="shared" si="17"/>
        <v/>
      </c>
    </row>
    <row r="383" spans="14:15">
      <c r="N383" s="163" t="str">
        <f t="shared" si="16"/>
        <v/>
      </c>
      <c r="O383" s="163" t="str">
        <f t="shared" si="17"/>
        <v/>
      </c>
    </row>
    <row r="384" spans="14:15">
      <c r="N384" s="163" t="str">
        <f t="shared" si="16"/>
        <v/>
      </c>
      <c r="O384" s="163" t="str">
        <f t="shared" si="17"/>
        <v/>
      </c>
    </row>
    <row r="385" spans="14:15">
      <c r="N385" s="163" t="str">
        <f t="shared" si="16"/>
        <v/>
      </c>
      <c r="O385" s="163" t="str">
        <f t="shared" si="17"/>
        <v/>
      </c>
    </row>
    <row r="386" spans="14:15">
      <c r="N386" s="163" t="str">
        <f t="shared" si="16"/>
        <v/>
      </c>
      <c r="O386" s="163" t="str">
        <f t="shared" si="17"/>
        <v/>
      </c>
    </row>
    <row r="387" spans="14:15">
      <c r="N387" s="163" t="str">
        <f t="shared" si="16"/>
        <v/>
      </c>
      <c r="O387" s="163" t="str">
        <f t="shared" si="17"/>
        <v/>
      </c>
    </row>
    <row r="388" spans="14:15">
      <c r="N388" s="163" t="str">
        <f t="shared" ref="N388:N451" si="18">IF(COUNTIF(L:L,J388),J388,"")</f>
        <v/>
      </c>
      <c r="O388" s="163" t="str">
        <f t="shared" ref="O388:O451" si="19">IF(N388&gt;$A$14,N388,"")</f>
        <v/>
      </c>
    </row>
    <row r="389" spans="14:15">
      <c r="N389" s="163" t="str">
        <f t="shared" si="18"/>
        <v/>
      </c>
      <c r="O389" s="163" t="str">
        <f t="shared" si="19"/>
        <v/>
      </c>
    </row>
    <row r="390" spans="14:15">
      <c r="N390" s="163" t="str">
        <f t="shared" si="18"/>
        <v/>
      </c>
      <c r="O390" s="163" t="str">
        <f t="shared" si="19"/>
        <v/>
      </c>
    </row>
    <row r="391" spans="14:15">
      <c r="N391" s="163" t="str">
        <f t="shared" si="18"/>
        <v/>
      </c>
      <c r="O391" s="163" t="str">
        <f t="shared" si="19"/>
        <v/>
      </c>
    </row>
    <row r="392" spans="14:15">
      <c r="N392" s="163" t="str">
        <f t="shared" si="18"/>
        <v/>
      </c>
      <c r="O392" s="163" t="str">
        <f t="shared" si="19"/>
        <v/>
      </c>
    </row>
    <row r="393" spans="14:15">
      <c r="N393" s="163" t="str">
        <f t="shared" si="18"/>
        <v/>
      </c>
      <c r="O393" s="163" t="str">
        <f t="shared" si="19"/>
        <v/>
      </c>
    </row>
    <row r="394" spans="14:15">
      <c r="N394" s="163" t="str">
        <f t="shared" si="18"/>
        <v/>
      </c>
      <c r="O394" s="163" t="str">
        <f t="shared" si="19"/>
        <v/>
      </c>
    </row>
    <row r="395" spans="14:15">
      <c r="N395" s="163" t="str">
        <f t="shared" si="18"/>
        <v/>
      </c>
      <c r="O395" s="163" t="str">
        <f t="shared" si="19"/>
        <v/>
      </c>
    </row>
    <row r="396" spans="14:15">
      <c r="N396" s="163" t="str">
        <f t="shared" si="18"/>
        <v/>
      </c>
      <c r="O396" s="163" t="str">
        <f t="shared" si="19"/>
        <v/>
      </c>
    </row>
    <row r="397" spans="14:15">
      <c r="N397" s="163" t="str">
        <f t="shared" si="18"/>
        <v/>
      </c>
      <c r="O397" s="163" t="str">
        <f t="shared" si="19"/>
        <v/>
      </c>
    </row>
    <row r="398" spans="14:15">
      <c r="N398" s="163" t="str">
        <f t="shared" si="18"/>
        <v/>
      </c>
      <c r="O398" s="163" t="str">
        <f t="shared" si="19"/>
        <v/>
      </c>
    </row>
    <row r="399" spans="14:15">
      <c r="N399" s="163" t="str">
        <f t="shared" si="18"/>
        <v/>
      </c>
      <c r="O399" s="163" t="str">
        <f t="shared" si="19"/>
        <v/>
      </c>
    </row>
    <row r="400" spans="14:15">
      <c r="N400" s="163" t="str">
        <f t="shared" si="18"/>
        <v/>
      </c>
      <c r="O400" s="163" t="str">
        <f t="shared" si="19"/>
        <v/>
      </c>
    </row>
    <row r="401" spans="14:15">
      <c r="N401" s="163" t="str">
        <f t="shared" si="18"/>
        <v/>
      </c>
      <c r="O401" s="163" t="str">
        <f t="shared" si="19"/>
        <v/>
      </c>
    </row>
    <row r="402" spans="14:15">
      <c r="N402" s="163" t="str">
        <f t="shared" si="18"/>
        <v/>
      </c>
      <c r="O402" s="163" t="str">
        <f t="shared" si="19"/>
        <v/>
      </c>
    </row>
    <row r="403" spans="14:15">
      <c r="N403" s="163" t="str">
        <f t="shared" si="18"/>
        <v/>
      </c>
      <c r="O403" s="163" t="str">
        <f t="shared" si="19"/>
        <v/>
      </c>
    </row>
    <row r="404" spans="14:15">
      <c r="N404" s="163" t="str">
        <f t="shared" si="18"/>
        <v/>
      </c>
      <c r="O404" s="163" t="str">
        <f t="shared" si="19"/>
        <v/>
      </c>
    </row>
    <row r="405" spans="14:15">
      <c r="N405" s="163" t="str">
        <f t="shared" si="18"/>
        <v/>
      </c>
      <c r="O405" s="163" t="str">
        <f t="shared" si="19"/>
        <v/>
      </c>
    </row>
    <row r="406" spans="14:15">
      <c r="N406" s="163" t="str">
        <f t="shared" si="18"/>
        <v/>
      </c>
      <c r="O406" s="163" t="str">
        <f t="shared" si="19"/>
        <v/>
      </c>
    </row>
    <row r="407" spans="14:15">
      <c r="N407" s="163" t="str">
        <f t="shared" si="18"/>
        <v/>
      </c>
      <c r="O407" s="163" t="str">
        <f t="shared" si="19"/>
        <v/>
      </c>
    </row>
    <row r="408" spans="14:15">
      <c r="N408" s="163" t="str">
        <f t="shared" si="18"/>
        <v/>
      </c>
      <c r="O408" s="163" t="str">
        <f t="shared" si="19"/>
        <v/>
      </c>
    </row>
    <row r="409" spans="14:15">
      <c r="N409" s="163" t="str">
        <f t="shared" si="18"/>
        <v/>
      </c>
      <c r="O409" s="163" t="str">
        <f t="shared" si="19"/>
        <v/>
      </c>
    </row>
    <row r="410" spans="14:15">
      <c r="N410" s="163" t="str">
        <f t="shared" si="18"/>
        <v/>
      </c>
      <c r="O410" s="163" t="str">
        <f t="shared" si="19"/>
        <v/>
      </c>
    </row>
    <row r="411" spans="14:15">
      <c r="N411" s="163" t="str">
        <f t="shared" si="18"/>
        <v/>
      </c>
      <c r="O411" s="163" t="str">
        <f t="shared" si="19"/>
        <v/>
      </c>
    </row>
    <row r="412" spans="14:15">
      <c r="N412" s="163" t="str">
        <f t="shared" si="18"/>
        <v/>
      </c>
      <c r="O412" s="163" t="str">
        <f t="shared" si="19"/>
        <v/>
      </c>
    </row>
    <row r="413" spans="14:15">
      <c r="N413" s="163" t="str">
        <f t="shared" si="18"/>
        <v/>
      </c>
      <c r="O413" s="163" t="str">
        <f t="shared" si="19"/>
        <v/>
      </c>
    </row>
    <row r="414" spans="14:15">
      <c r="N414" s="163" t="str">
        <f t="shared" si="18"/>
        <v/>
      </c>
      <c r="O414" s="163" t="str">
        <f t="shared" si="19"/>
        <v/>
      </c>
    </row>
    <row r="415" spans="14:15">
      <c r="N415" s="163" t="str">
        <f t="shared" si="18"/>
        <v/>
      </c>
      <c r="O415" s="163" t="str">
        <f t="shared" si="19"/>
        <v/>
      </c>
    </row>
    <row r="416" spans="14:15">
      <c r="N416" s="163" t="str">
        <f t="shared" si="18"/>
        <v/>
      </c>
      <c r="O416" s="163" t="str">
        <f t="shared" si="19"/>
        <v/>
      </c>
    </row>
    <row r="417" spans="14:15">
      <c r="N417" s="163" t="str">
        <f t="shared" si="18"/>
        <v/>
      </c>
      <c r="O417" s="163" t="str">
        <f t="shared" si="19"/>
        <v/>
      </c>
    </row>
    <row r="418" spans="14:15">
      <c r="N418" s="163" t="str">
        <f t="shared" si="18"/>
        <v/>
      </c>
      <c r="O418" s="163" t="str">
        <f t="shared" si="19"/>
        <v/>
      </c>
    </row>
    <row r="419" spans="14:15">
      <c r="N419" s="163" t="str">
        <f t="shared" si="18"/>
        <v/>
      </c>
      <c r="O419" s="163" t="str">
        <f t="shared" si="19"/>
        <v/>
      </c>
    </row>
    <row r="420" spans="14:15">
      <c r="N420" s="163" t="str">
        <f t="shared" si="18"/>
        <v/>
      </c>
      <c r="O420" s="163" t="str">
        <f t="shared" si="19"/>
        <v/>
      </c>
    </row>
    <row r="421" spans="14:15">
      <c r="N421" s="163" t="str">
        <f t="shared" si="18"/>
        <v/>
      </c>
      <c r="O421" s="163" t="str">
        <f t="shared" si="19"/>
        <v/>
      </c>
    </row>
    <row r="422" spans="14:15">
      <c r="N422" s="163" t="str">
        <f t="shared" si="18"/>
        <v/>
      </c>
      <c r="O422" s="163" t="str">
        <f t="shared" si="19"/>
        <v/>
      </c>
    </row>
    <row r="423" spans="14:15">
      <c r="N423" s="163" t="str">
        <f t="shared" si="18"/>
        <v/>
      </c>
      <c r="O423" s="163" t="str">
        <f t="shared" si="19"/>
        <v/>
      </c>
    </row>
    <row r="424" spans="14:15">
      <c r="N424" s="163" t="str">
        <f t="shared" si="18"/>
        <v/>
      </c>
      <c r="O424" s="163" t="str">
        <f t="shared" si="19"/>
        <v/>
      </c>
    </row>
    <row r="425" spans="14:15">
      <c r="N425" s="163" t="str">
        <f t="shared" si="18"/>
        <v/>
      </c>
      <c r="O425" s="163" t="str">
        <f t="shared" si="19"/>
        <v/>
      </c>
    </row>
    <row r="426" spans="14:15">
      <c r="N426" s="163" t="str">
        <f t="shared" si="18"/>
        <v/>
      </c>
      <c r="O426" s="163" t="str">
        <f t="shared" si="19"/>
        <v/>
      </c>
    </row>
    <row r="427" spans="14:15">
      <c r="N427" s="163" t="str">
        <f t="shared" si="18"/>
        <v/>
      </c>
      <c r="O427" s="163" t="str">
        <f t="shared" si="19"/>
        <v/>
      </c>
    </row>
    <row r="428" spans="14:15">
      <c r="N428" s="163" t="str">
        <f t="shared" si="18"/>
        <v/>
      </c>
      <c r="O428" s="163" t="str">
        <f t="shared" si="19"/>
        <v/>
      </c>
    </row>
    <row r="429" spans="14:15">
      <c r="N429" s="163" t="str">
        <f t="shared" si="18"/>
        <v/>
      </c>
      <c r="O429" s="163" t="str">
        <f t="shared" si="19"/>
        <v/>
      </c>
    </row>
    <row r="430" spans="14:15">
      <c r="N430" s="163" t="str">
        <f t="shared" si="18"/>
        <v/>
      </c>
      <c r="O430" s="163" t="str">
        <f t="shared" si="19"/>
        <v/>
      </c>
    </row>
    <row r="431" spans="14:15">
      <c r="N431" s="163" t="str">
        <f t="shared" si="18"/>
        <v/>
      </c>
      <c r="O431" s="163" t="str">
        <f t="shared" si="19"/>
        <v/>
      </c>
    </row>
    <row r="432" spans="14:15">
      <c r="N432" s="163" t="str">
        <f t="shared" si="18"/>
        <v/>
      </c>
      <c r="O432" s="163" t="str">
        <f t="shared" si="19"/>
        <v/>
      </c>
    </row>
    <row r="433" spans="14:15">
      <c r="N433" s="163" t="str">
        <f t="shared" si="18"/>
        <v/>
      </c>
      <c r="O433" s="163" t="str">
        <f t="shared" si="19"/>
        <v/>
      </c>
    </row>
    <row r="434" spans="14:15">
      <c r="N434" s="163" t="str">
        <f t="shared" si="18"/>
        <v/>
      </c>
      <c r="O434" s="163" t="str">
        <f t="shared" si="19"/>
        <v/>
      </c>
    </row>
    <row r="435" spans="14:15">
      <c r="N435" s="163" t="str">
        <f t="shared" si="18"/>
        <v/>
      </c>
      <c r="O435" s="163" t="str">
        <f t="shared" si="19"/>
        <v/>
      </c>
    </row>
    <row r="436" spans="14:15">
      <c r="N436" s="163" t="str">
        <f t="shared" si="18"/>
        <v/>
      </c>
      <c r="O436" s="163" t="str">
        <f t="shared" si="19"/>
        <v/>
      </c>
    </row>
    <row r="437" spans="14:15">
      <c r="N437" s="163" t="str">
        <f t="shared" si="18"/>
        <v/>
      </c>
      <c r="O437" s="163" t="str">
        <f t="shared" si="19"/>
        <v/>
      </c>
    </row>
    <row r="438" spans="14:15">
      <c r="N438" s="163" t="str">
        <f t="shared" si="18"/>
        <v/>
      </c>
      <c r="O438" s="163" t="str">
        <f t="shared" si="19"/>
        <v/>
      </c>
    </row>
    <row r="439" spans="14:15">
      <c r="N439" s="163" t="str">
        <f t="shared" si="18"/>
        <v/>
      </c>
      <c r="O439" s="163" t="str">
        <f t="shared" si="19"/>
        <v/>
      </c>
    </row>
    <row r="440" spans="14:15">
      <c r="N440" s="163" t="str">
        <f t="shared" si="18"/>
        <v/>
      </c>
      <c r="O440" s="163" t="str">
        <f t="shared" si="19"/>
        <v/>
      </c>
    </row>
    <row r="441" spans="14:15">
      <c r="N441" s="163" t="str">
        <f t="shared" si="18"/>
        <v/>
      </c>
      <c r="O441" s="163" t="str">
        <f t="shared" si="19"/>
        <v/>
      </c>
    </row>
    <row r="442" spans="14:15">
      <c r="N442" s="163" t="str">
        <f t="shared" si="18"/>
        <v/>
      </c>
      <c r="O442" s="163" t="str">
        <f t="shared" si="19"/>
        <v/>
      </c>
    </row>
    <row r="443" spans="14:15">
      <c r="N443" s="163" t="str">
        <f t="shared" si="18"/>
        <v/>
      </c>
      <c r="O443" s="163" t="str">
        <f t="shared" si="19"/>
        <v/>
      </c>
    </row>
    <row r="444" spans="14:15">
      <c r="N444" s="163" t="str">
        <f t="shared" si="18"/>
        <v/>
      </c>
      <c r="O444" s="163" t="str">
        <f t="shared" si="19"/>
        <v/>
      </c>
    </row>
    <row r="445" spans="14:15">
      <c r="N445" s="163" t="str">
        <f t="shared" si="18"/>
        <v/>
      </c>
      <c r="O445" s="163" t="str">
        <f t="shared" si="19"/>
        <v/>
      </c>
    </row>
    <row r="446" spans="14:15">
      <c r="N446" s="163" t="str">
        <f t="shared" si="18"/>
        <v/>
      </c>
      <c r="O446" s="163" t="str">
        <f t="shared" si="19"/>
        <v/>
      </c>
    </row>
    <row r="447" spans="14:15">
      <c r="N447" s="163" t="str">
        <f t="shared" si="18"/>
        <v/>
      </c>
      <c r="O447" s="163" t="str">
        <f t="shared" si="19"/>
        <v/>
      </c>
    </row>
    <row r="448" spans="14:15">
      <c r="N448" s="163" t="str">
        <f t="shared" si="18"/>
        <v/>
      </c>
      <c r="O448" s="163" t="str">
        <f t="shared" si="19"/>
        <v/>
      </c>
    </row>
    <row r="449" spans="14:15">
      <c r="N449" s="163" t="str">
        <f t="shared" si="18"/>
        <v/>
      </c>
      <c r="O449" s="163" t="str">
        <f t="shared" si="19"/>
        <v/>
      </c>
    </row>
    <row r="450" spans="14:15">
      <c r="N450" s="163" t="str">
        <f t="shared" si="18"/>
        <v/>
      </c>
      <c r="O450" s="163" t="str">
        <f t="shared" si="19"/>
        <v/>
      </c>
    </row>
    <row r="451" spans="14:15">
      <c r="N451" s="163" t="str">
        <f t="shared" si="18"/>
        <v/>
      </c>
      <c r="O451" s="163" t="str">
        <f t="shared" si="19"/>
        <v/>
      </c>
    </row>
    <row r="452" spans="14:15">
      <c r="N452" s="163" t="str">
        <f t="shared" ref="N452:N515" si="20">IF(COUNTIF(L:L,J452),J452,"")</f>
        <v/>
      </c>
      <c r="O452" s="163" t="str">
        <f t="shared" ref="O452:O515" si="21">IF(N452&gt;$A$14,N452,"")</f>
        <v/>
      </c>
    </row>
    <row r="453" spans="14:15">
      <c r="N453" s="163" t="str">
        <f t="shared" si="20"/>
        <v/>
      </c>
      <c r="O453" s="163" t="str">
        <f t="shared" si="21"/>
        <v/>
      </c>
    </row>
    <row r="454" spans="14:15">
      <c r="N454" s="163" t="str">
        <f t="shared" si="20"/>
        <v/>
      </c>
      <c r="O454" s="163" t="str">
        <f t="shared" si="21"/>
        <v/>
      </c>
    </row>
    <row r="455" spans="14:15">
      <c r="N455" s="163" t="str">
        <f t="shared" si="20"/>
        <v/>
      </c>
      <c r="O455" s="163" t="str">
        <f t="shared" si="21"/>
        <v/>
      </c>
    </row>
    <row r="456" spans="14:15">
      <c r="N456" s="163" t="str">
        <f t="shared" si="20"/>
        <v/>
      </c>
      <c r="O456" s="163" t="str">
        <f t="shared" si="21"/>
        <v/>
      </c>
    </row>
    <row r="457" spans="14:15">
      <c r="N457" s="163" t="str">
        <f t="shared" si="20"/>
        <v/>
      </c>
      <c r="O457" s="163" t="str">
        <f t="shared" si="21"/>
        <v/>
      </c>
    </row>
    <row r="458" spans="14:15">
      <c r="N458" s="163" t="str">
        <f t="shared" si="20"/>
        <v/>
      </c>
      <c r="O458" s="163" t="str">
        <f t="shared" si="21"/>
        <v/>
      </c>
    </row>
    <row r="459" spans="14:15">
      <c r="N459" s="163" t="str">
        <f t="shared" si="20"/>
        <v/>
      </c>
      <c r="O459" s="163" t="str">
        <f t="shared" si="21"/>
        <v/>
      </c>
    </row>
    <row r="460" spans="14:15">
      <c r="N460" s="163" t="str">
        <f t="shared" si="20"/>
        <v/>
      </c>
      <c r="O460" s="163" t="str">
        <f t="shared" si="21"/>
        <v/>
      </c>
    </row>
    <row r="461" spans="14:15">
      <c r="N461" s="163" t="str">
        <f t="shared" si="20"/>
        <v/>
      </c>
      <c r="O461" s="163" t="str">
        <f t="shared" si="21"/>
        <v/>
      </c>
    </row>
    <row r="462" spans="14:15">
      <c r="N462" s="163" t="str">
        <f t="shared" si="20"/>
        <v/>
      </c>
      <c r="O462" s="163" t="str">
        <f t="shared" si="21"/>
        <v/>
      </c>
    </row>
    <row r="463" spans="14:15">
      <c r="N463" s="163" t="str">
        <f t="shared" si="20"/>
        <v/>
      </c>
      <c r="O463" s="163" t="str">
        <f t="shared" si="21"/>
        <v/>
      </c>
    </row>
    <row r="464" spans="14:15">
      <c r="N464" s="163" t="str">
        <f t="shared" si="20"/>
        <v/>
      </c>
      <c r="O464" s="163" t="str">
        <f t="shared" si="21"/>
        <v/>
      </c>
    </row>
    <row r="465" spans="14:15">
      <c r="N465" s="163" t="str">
        <f t="shared" si="20"/>
        <v/>
      </c>
      <c r="O465" s="163" t="str">
        <f t="shared" si="21"/>
        <v/>
      </c>
    </row>
    <row r="466" spans="14:15">
      <c r="N466" s="163" t="str">
        <f t="shared" si="20"/>
        <v/>
      </c>
      <c r="O466" s="163" t="str">
        <f t="shared" si="21"/>
        <v/>
      </c>
    </row>
    <row r="467" spans="14:15">
      <c r="N467" s="163" t="str">
        <f t="shared" si="20"/>
        <v/>
      </c>
      <c r="O467" s="163" t="str">
        <f t="shared" si="21"/>
        <v/>
      </c>
    </row>
    <row r="468" spans="14:15">
      <c r="N468" s="163" t="str">
        <f t="shared" si="20"/>
        <v/>
      </c>
      <c r="O468" s="163" t="str">
        <f t="shared" si="21"/>
        <v/>
      </c>
    </row>
    <row r="469" spans="14:15">
      <c r="N469" s="163" t="str">
        <f t="shared" si="20"/>
        <v/>
      </c>
      <c r="O469" s="163" t="str">
        <f t="shared" si="21"/>
        <v/>
      </c>
    </row>
    <row r="470" spans="14:15">
      <c r="N470" s="163" t="str">
        <f t="shared" si="20"/>
        <v/>
      </c>
      <c r="O470" s="163" t="str">
        <f t="shared" si="21"/>
        <v/>
      </c>
    </row>
    <row r="471" spans="14:15">
      <c r="N471" s="163" t="str">
        <f t="shared" si="20"/>
        <v/>
      </c>
      <c r="O471" s="163" t="str">
        <f t="shared" si="21"/>
        <v/>
      </c>
    </row>
    <row r="472" spans="14:15">
      <c r="N472" s="163" t="str">
        <f t="shared" si="20"/>
        <v/>
      </c>
      <c r="O472" s="163" t="str">
        <f t="shared" si="21"/>
        <v/>
      </c>
    </row>
    <row r="473" spans="14:15">
      <c r="N473" s="163" t="str">
        <f t="shared" si="20"/>
        <v/>
      </c>
      <c r="O473" s="163" t="str">
        <f t="shared" si="21"/>
        <v/>
      </c>
    </row>
    <row r="474" spans="14:15">
      <c r="N474" s="163" t="str">
        <f t="shared" si="20"/>
        <v/>
      </c>
      <c r="O474" s="163" t="str">
        <f t="shared" si="21"/>
        <v/>
      </c>
    </row>
    <row r="475" spans="14:15">
      <c r="N475" s="163" t="str">
        <f t="shared" si="20"/>
        <v/>
      </c>
      <c r="O475" s="163" t="str">
        <f t="shared" si="21"/>
        <v/>
      </c>
    </row>
    <row r="476" spans="14:15">
      <c r="N476" s="163" t="str">
        <f t="shared" si="20"/>
        <v/>
      </c>
      <c r="O476" s="163" t="str">
        <f t="shared" si="21"/>
        <v/>
      </c>
    </row>
    <row r="477" spans="14:15">
      <c r="N477" s="163" t="str">
        <f t="shared" si="20"/>
        <v/>
      </c>
      <c r="O477" s="163" t="str">
        <f t="shared" si="21"/>
        <v/>
      </c>
    </row>
    <row r="478" spans="14:15">
      <c r="N478" s="163" t="str">
        <f t="shared" si="20"/>
        <v/>
      </c>
      <c r="O478" s="163" t="str">
        <f t="shared" si="21"/>
        <v/>
      </c>
    </row>
    <row r="479" spans="14:15">
      <c r="N479" s="163" t="str">
        <f t="shared" si="20"/>
        <v/>
      </c>
      <c r="O479" s="163" t="str">
        <f t="shared" si="21"/>
        <v/>
      </c>
    </row>
    <row r="480" spans="14:15">
      <c r="N480" s="163" t="str">
        <f t="shared" si="20"/>
        <v/>
      </c>
      <c r="O480" s="163" t="str">
        <f t="shared" si="21"/>
        <v/>
      </c>
    </row>
    <row r="481" spans="14:15">
      <c r="N481" s="163" t="str">
        <f t="shared" si="20"/>
        <v/>
      </c>
      <c r="O481" s="163" t="str">
        <f t="shared" si="21"/>
        <v/>
      </c>
    </row>
    <row r="482" spans="14:15">
      <c r="N482" s="163" t="str">
        <f t="shared" si="20"/>
        <v/>
      </c>
      <c r="O482" s="163" t="str">
        <f t="shared" si="21"/>
        <v/>
      </c>
    </row>
    <row r="483" spans="14:15">
      <c r="N483" s="163" t="str">
        <f t="shared" si="20"/>
        <v/>
      </c>
      <c r="O483" s="163" t="str">
        <f t="shared" si="21"/>
        <v/>
      </c>
    </row>
    <row r="484" spans="14:15">
      <c r="N484" s="163" t="str">
        <f t="shared" si="20"/>
        <v/>
      </c>
      <c r="O484" s="163" t="str">
        <f t="shared" si="21"/>
        <v/>
      </c>
    </row>
    <row r="485" spans="14:15">
      <c r="N485" s="163" t="str">
        <f t="shared" si="20"/>
        <v/>
      </c>
      <c r="O485" s="163" t="str">
        <f t="shared" si="21"/>
        <v/>
      </c>
    </row>
    <row r="486" spans="14:15">
      <c r="N486" s="163" t="str">
        <f t="shared" si="20"/>
        <v/>
      </c>
      <c r="O486" s="163" t="str">
        <f t="shared" si="21"/>
        <v/>
      </c>
    </row>
    <row r="487" spans="14:15">
      <c r="N487" s="163" t="str">
        <f t="shared" si="20"/>
        <v/>
      </c>
      <c r="O487" s="163" t="str">
        <f t="shared" si="21"/>
        <v/>
      </c>
    </row>
    <row r="488" spans="14:15">
      <c r="N488" s="163" t="str">
        <f t="shared" si="20"/>
        <v/>
      </c>
      <c r="O488" s="163" t="str">
        <f t="shared" si="21"/>
        <v/>
      </c>
    </row>
    <row r="489" spans="14:15">
      <c r="N489" s="163" t="str">
        <f t="shared" si="20"/>
        <v/>
      </c>
      <c r="O489" s="163" t="str">
        <f t="shared" si="21"/>
        <v/>
      </c>
    </row>
    <row r="490" spans="14:15">
      <c r="N490" s="163" t="str">
        <f t="shared" si="20"/>
        <v/>
      </c>
      <c r="O490" s="163" t="str">
        <f t="shared" si="21"/>
        <v/>
      </c>
    </row>
    <row r="491" spans="14:15">
      <c r="N491" s="163" t="str">
        <f t="shared" si="20"/>
        <v/>
      </c>
      <c r="O491" s="163" t="str">
        <f t="shared" si="21"/>
        <v/>
      </c>
    </row>
    <row r="492" spans="14:15">
      <c r="N492" s="163" t="str">
        <f t="shared" si="20"/>
        <v/>
      </c>
      <c r="O492" s="163" t="str">
        <f t="shared" si="21"/>
        <v/>
      </c>
    </row>
    <row r="493" spans="14:15">
      <c r="N493" s="163" t="str">
        <f t="shared" si="20"/>
        <v/>
      </c>
      <c r="O493" s="163" t="str">
        <f t="shared" si="21"/>
        <v/>
      </c>
    </row>
    <row r="494" spans="14:15">
      <c r="N494" s="163" t="str">
        <f t="shared" si="20"/>
        <v/>
      </c>
      <c r="O494" s="163" t="str">
        <f t="shared" si="21"/>
        <v/>
      </c>
    </row>
    <row r="495" spans="14:15">
      <c r="N495" s="163" t="str">
        <f t="shared" si="20"/>
        <v/>
      </c>
      <c r="O495" s="163" t="str">
        <f t="shared" si="21"/>
        <v/>
      </c>
    </row>
    <row r="496" spans="14:15">
      <c r="N496" s="163" t="str">
        <f t="shared" si="20"/>
        <v/>
      </c>
      <c r="O496" s="163" t="str">
        <f t="shared" si="21"/>
        <v/>
      </c>
    </row>
    <row r="497" spans="14:15">
      <c r="N497" s="163" t="str">
        <f t="shared" si="20"/>
        <v/>
      </c>
      <c r="O497" s="163" t="str">
        <f t="shared" si="21"/>
        <v/>
      </c>
    </row>
    <row r="498" spans="14:15">
      <c r="N498" s="163" t="str">
        <f t="shared" si="20"/>
        <v/>
      </c>
      <c r="O498" s="163" t="str">
        <f t="shared" si="21"/>
        <v/>
      </c>
    </row>
    <row r="499" spans="14:15">
      <c r="N499" s="163" t="str">
        <f t="shared" si="20"/>
        <v/>
      </c>
      <c r="O499" s="163" t="str">
        <f t="shared" si="21"/>
        <v/>
      </c>
    </row>
    <row r="500" spans="14:15">
      <c r="N500" s="163" t="str">
        <f t="shared" si="20"/>
        <v/>
      </c>
      <c r="O500" s="163" t="str">
        <f t="shared" si="21"/>
        <v/>
      </c>
    </row>
    <row r="501" spans="14:15">
      <c r="N501" s="163" t="str">
        <f t="shared" si="20"/>
        <v/>
      </c>
      <c r="O501" s="163" t="str">
        <f t="shared" si="21"/>
        <v/>
      </c>
    </row>
    <row r="502" spans="14:15">
      <c r="N502" s="163" t="str">
        <f t="shared" si="20"/>
        <v/>
      </c>
      <c r="O502" s="163" t="str">
        <f t="shared" si="21"/>
        <v/>
      </c>
    </row>
    <row r="503" spans="14:15">
      <c r="N503" s="163" t="str">
        <f t="shared" si="20"/>
        <v/>
      </c>
      <c r="O503" s="163" t="str">
        <f t="shared" si="21"/>
        <v/>
      </c>
    </row>
    <row r="504" spans="14:15">
      <c r="N504" s="163" t="str">
        <f t="shared" si="20"/>
        <v/>
      </c>
      <c r="O504" s="163" t="str">
        <f t="shared" si="21"/>
        <v/>
      </c>
    </row>
    <row r="505" spans="14:15">
      <c r="N505" s="163" t="str">
        <f t="shared" si="20"/>
        <v/>
      </c>
      <c r="O505" s="163" t="str">
        <f t="shared" si="21"/>
        <v/>
      </c>
    </row>
    <row r="506" spans="14:15">
      <c r="N506" s="163" t="str">
        <f t="shared" si="20"/>
        <v/>
      </c>
      <c r="O506" s="163" t="str">
        <f t="shared" si="21"/>
        <v/>
      </c>
    </row>
    <row r="507" spans="14:15">
      <c r="N507" s="163" t="str">
        <f t="shared" si="20"/>
        <v/>
      </c>
      <c r="O507" s="163" t="str">
        <f t="shared" si="21"/>
        <v/>
      </c>
    </row>
    <row r="508" spans="14:15">
      <c r="N508" s="163" t="str">
        <f t="shared" si="20"/>
        <v/>
      </c>
      <c r="O508" s="163" t="str">
        <f t="shared" si="21"/>
        <v/>
      </c>
    </row>
    <row r="509" spans="14:15">
      <c r="N509" s="163" t="str">
        <f t="shared" si="20"/>
        <v/>
      </c>
      <c r="O509" s="163" t="str">
        <f t="shared" si="21"/>
        <v/>
      </c>
    </row>
    <row r="510" spans="14:15">
      <c r="N510" s="163" t="str">
        <f t="shared" si="20"/>
        <v/>
      </c>
      <c r="O510" s="163" t="str">
        <f t="shared" si="21"/>
        <v/>
      </c>
    </row>
    <row r="511" spans="14:15">
      <c r="N511" s="163" t="str">
        <f t="shared" si="20"/>
        <v/>
      </c>
      <c r="O511" s="163" t="str">
        <f t="shared" si="21"/>
        <v/>
      </c>
    </row>
    <row r="512" spans="14:15">
      <c r="N512" s="163" t="str">
        <f t="shared" si="20"/>
        <v/>
      </c>
      <c r="O512" s="163" t="str">
        <f t="shared" si="21"/>
        <v/>
      </c>
    </row>
    <row r="513" spans="14:15">
      <c r="N513" s="163" t="str">
        <f t="shared" si="20"/>
        <v/>
      </c>
      <c r="O513" s="163" t="str">
        <f t="shared" si="21"/>
        <v/>
      </c>
    </row>
    <row r="514" spans="14:15">
      <c r="N514" s="163" t="str">
        <f t="shared" si="20"/>
        <v/>
      </c>
      <c r="O514" s="163" t="str">
        <f t="shared" si="21"/>
        <v/>
      </c>
    </row>
    <row r="515" spans="14:15">
      <c r="N515" s="163" t="str">
        <f t="shared" si="20"/>
        <v/>
      </c>
      <c r="O515" s="163" t="str">
        <f t="shared" si="21"/>
        <v/>
      </c>
    </row>
    <row r="516" spans="14:15">
      <c r="N516" s="163" t="str">
        <f t="shared" ref="N516:N579" si="22">IF(COUNTIF(L:L,J516),J516,"")</f>
        <v/>
      </c>
      <c r="O516" s="163" t="str">
        <f t="shared" ref="O516:O579" si="23">IF(N516&gt;$A$14,N516,"")</f>
        <v/>
      </c>
    </row>
    <row r="517" spans="14:15">
      <c r="N517" s="163" t="str">
        <f t="shared" si="22"/>
        <v/>
      </c>
      <c r="O517" s="163" t="str">
        <f t="shared" si="23"/>
        <v/>
      </c>
    </row>
    <row r="518" spans="14:15">
      <c r="N518" s="163" t="str">
        <f t="shared" si="22"/>
        <v/>
      </c>
      <c r="O518" s="163" t="str">
        <f t="shared" si="23"/>
        <v/>
      </c>
    </row>
    <row r="519" spans="14:15">
      <c r="N519" s="163" t="str">
        <f t="shared" si="22"/>
        <v/>
      </c>
      <c r="O519" s="163" t="str">
        <f t="shared" si="23"/>
        <v/>
      </c>
    </row>
    <row r="520" spans="14:15">
      <c r="N520" s="163" t="str">
        <f t="shared" si="22"/>
        <v/>
      </c>
      <c r="O520" s="163" t="str">
        <f t="shared" si="23"/>
        <v/>
      </c>
    </row>
    <row r="521" spans="14:15">
      <c r="N521" s="163" t="str">
        <f t="shared" si="22"/>
        <v/>
      </c>
      <c r="O521" s="163" t="str">
        <f t="shared" si="23"/>
        <v/>
      </c>
    </row>
    <row r="522" spans="14:15">
      <c r="N522" s="163" t="str">
        <f t="shared" si="22"/>
        <v/>
      </c>
      <c r="O522" s="163" t="str">
        <f t="shared" si="23"/>
        <v/>
      </c>
    </row>
    <row r="523" spans="14:15">
      <c r="N523" s="163" t="str">
        <f t="shared" si="22"/>
        <v/>
      </c>
      <c r="O523" s="163" t="str">
        <f t="shared" si="23"/>
        <v/>
      </c>
    </row>
    <row r="524" spans="14:15">
      <c r="N524" s="163" t="str">
        <f t="shared" si="22"/>
        <v/>
      </c>
      <c r="O524" s="163" t="str">
        <f t="shared" si="23"/>
        <v/>
      </c>
    </row>
    <row r="525" spans="14:15">
      <c r="N525" s="163" t="str">
        <f t="shared" si="22"/>
        <v/>
      </c>
      <c r="O525" s="163" t="str">
        <f t="shared" si="23"/>
        <v/>
      </c>
    </row>
    <row r="526" spans="14:15">
      <c r="N526" s="163" t="str">
        <f t="shared" si="22"/>
        <v/>
      </c>
      <c r="O526" s="163" t="str">
        <f t="shared" si="23"/>
        <v/>
      </c>
    </row>
    <row r="527" spans="14:15">
      <c r="N527" s="163" t="str">
        <f t="shared" si="22"/>
        <v/>
      </c>
      <c r="O527" s="163" t="str">
        <f t="shared" si="23"/>
        <v/>
      </c>
    </row>
    <row r="528" spans="14:15">
      <c r="N528" s="163" t="str">
        <f t="shared" si="22"/>
        <v/>
      </c>
      <c r="O528" s="163" t="str">
        <f t="shared" si="23"/>
        <v/>
      </c>
    </row>
    <row r="529" spans="14:15">
      <c r="N529" s="163" t="str">
        <f t="shared" si="22"/>
        <v/>
      </c>
      <c r="O529" s="163" t="str">
        <f t="shared" si="23"/>
        <v/>
      </c>
    </row>
    <row r="530" spans="14:15">
      <c r="N530" s="163" t="str">
        <f t="shared" si="22"/>
        <v/>
      </c>
      <c r="O530" s="163" t="str">
        <f t="shared" si="23"/>
        <v/>
      </c>
    </row>
    <row r="531" spans="14:15">
      <c r="N531" s="163" t="str">
        <f t="shared" si="22"/>
        <v/>
      </c>
      <c r="O531" s="163" t="str">
        <f t="shared" si="23"/>
        <v/>
      </c>
    </row>
    <row r="532" spans="14:15">
      <c r="N532" s="163" t="str">
        <f t="shared" si="22"/>
        <v/>
      </c>
      <c r="O532" s="163" t="str">
        <f t="shared" si="23"/>
        <v/>
      </c>
    </row>
    <row r="533" spans="14:15">
      <c r="N533" s="163" t="str">
        <f t="shared" si="22"/>
        <v/>
      </c>
      <c r="O533" s="163" t="str">
        <f t="shared" si="23"/>
        <v/>
      </c>
    </row>
    <row r="534" spans="14:15">
      <c r="N534" s="163" t="str">
        <f t="shared" si="22"/>
        <v/>
      </c>
      <c r="O534" s="163" t="str">
        <f t="shared" si="23"/>
        <v/>
      </c>
    </row>
    <row r="535" spans="14:15">
      <c r="N535" s="163" t="str">
        <f t="shared" si="22"/>
        <v/>
      </c>
      <c r="O535" s="163" t="str">
        <f t="shared" si="23"/>
        <v/>
      </c>
    </row>
    <row r="536" spans="14:15">
      <c r="N536" s="163" t="str">
        <f t="shared" si="22"/>
        <v/>
      </c>
      <c r="O536" s="163" t="str">
        <f t="shared" si="23"/>
        <v/>
      </c>
    </row>
    <row r="537" spans="14:15">
      <c r="N537" s="163" t="str">
        <f t="shared" si="22"/>
        <v/>
      </c>
      <c r="O537" s="163" t="str">
        <f t="shared" si="23"/>
        <v/>
      </c>
    </row>
    <row r="538" spans="14:15">
      <c r="N538" s="163" t="str">
        <f t="shared" si="22"/>
        <v/>
      </c>
      <c r="O538" s="163" t="str">
        <f t="shared" si="23"/>
        <v/>
      </c>
    </row>
    <row r="539" spans="14:15">
      <c r="N539" s="163" t="str">
        <f t="shared" si="22"/>
        <v/>
      </c>
      <c r="O539" s="163" t="str">
        <f t="shared" si="23"/>
        <v/>
      </c>
    </row>
    <row r="540" spans="14:15">
      <c r="N540" s="163" t="str">
        <f t="shared" si="22"/>
        <v/>
      </c>
      <c r="O540" s="163" t="str">
        <f t="shared" si="23"/>
        <v/>
      </c>
    </row>
    <row r="541" spans="14:15">
      <c r="N541" s="163" t="str">
        <f t="shared" si="22"/>
        <v/>
      </c>
      <c r="O541" s="163" t="str">
        <f t="shared" si="23"/>
        <v/>
      </c>
    </row>
    <row r="542" spans="14:15">
      <c r="N542" s="163" t="str">
        <f t="shared" si="22"/>
        <v/>
      </c>
      <c r="O542" s="163" t="str">
        <f t="shared" si="23"/>
        <v/>
      </c>
    </row>
    <row r="543" spans="14:15">
      <c r="N543" s="163" t="str">
        <f t="shared" si="22"/>
        <v/>
      </c>
      <c r="O543" s="163" t="str">
        <f t="shared" si="23"/>
        <v/>
      </c>
    </row>
    <row r="544" spans="14:15">
      <c r="N544" s="163" t="str">
        <f t="shared" si="22"/>
        <v/>
      </c>
      <c r="O544" s="163" t="str">
        <f t="shared" si="23"/>
        <v/>
      </c>
    </row>
    <row r="545" spans="14:15">
      <c r="N545" s="163" t="str">
        <f t="shared" si="22"/>
        <v/>
      </c>
      <c r="O545" s="163" t="str">
        <f t="shared" si="23"/>
        <v/>
      </c>
    </row>
    <row r="546" spans="14:15">
      <c r="N546" s="163" t="str">
        <f t="shared" si="22"/>
        <v/>
      </c>
      <c r="O546" s="163" t="str">
        <f t="shared" si="23"/>
        <v/>
      </c>
    </row>
    <row r="547" spans="14:15">
      <c r="N547" s="163" t="str">
        <f t="shared" si="22"/>
        <v/>
      </c>
      <c r="O547" s="163" t="str">
        <f t="shared" si="23"/>
        <v/>
      </c>
    </row>
    <row r="548" spans="14:15">
      <c r="N548" s="163" t="str">
        <f t="shared" si="22"/>
        <v/>
      </c>
      <c r="O548" s="163" t="str">
        <f t="shared" si="23"/>
        <v/>
      </c>
    </row>
    <row r="549" spans="14:15">
      <c r="N549" s="163" t="str">
        <f t="shared" si="22"/>
        <v/>
      </c>
      <c r="O549" s="163" t="str">
        <f t="shared" si="23"/>
        <v/>
      </c>
    </row>
    <row r="550" spans="14:15">
      <c r="N550" s="163" t="str">
        <f t="shared" si="22"/>
        <v/>
      </c>
      <c r="O550" s="163" t="str">
        <f t="shared" si="23"/>
        <v/>
      </c>
    </row>
    <row r="551" spans="14:15">
      <c r="N551" s="163" t="str">
        <f t="shared" si="22"/>
        <v/>
      </c>
      <c r="O551" s="163" t="str">
        <f t="shared" si="23"/>
        <v/>
      </c>
    </row>
    <row r="552" spans="14:15">
      <c r="N552" s="163" t="str">
        <f t="shared" si="22"/>
        <v/>
      </c>
      <c r="O552" s="163" t="str">
        <f t="shared" si="23"/>
        <v/>
      </c>
    </row>
    <row r="553" spans="14:15">
      <c r="N553" s="163" t="str">
        <f t="shared" si="22"/>
        <v/>
      </c>
      <c r="O553" s="163" t="str">
        <f t="shared" si="23"/>
        <v/>
      </c>
    </row>
    <row r="554" spans="14:15">
      <c r="N554" s="163" t="str">
        <f t="shared" si="22"/>
        <v/>
      </c>
      <c r="O554" s="163" t="str">
        <f t="shared" si="23"/>
        <v/>
      </c>
    </row>
    <row r="555" spans="14:15">
      <c r="N555" s="163" t="str">
        <f t="shared" si="22"/>
        <v/>
      </c>
      <c r="O555" s="163" t="str">
        <f t="shared" si="23"/>
        <v/>
      </c>
    </row>
    <row r="556" spans="14:15">
      <c r="N556" s="163" t="str">
        <f t="shared" si="22"/>
        <v/>
      </c>
      <c r="O556" s="163" t="str">
        <f t="shared" si="23"/>
        <v/>
      </c>
    </row>
    <row r="557" spans="14:15">
      <c r="N557" s="163" t="str">
        <f t="shared" si="22"/>
        <v/>
      </c>
      <c r="O557" s="163" t="str">
        <f t="shared" si="23"/>
        <v/>
      </c>
    </row>
    <row r="558" spans="14:15">
      <c r="N558" s="163" t="str">
        <f t="shared" si="22"/>
        <v/>
      </c>
      <c r="O558" s="163" t="str">
        <f t="shared" si="23"/>
        <v/>
      </c>
    </row>
    <row r="559" spans="14:15">
      <c r="N559" s="163" t="str">
        <f t="shared" si="22"/>
        <v/>
      </c>
      <c r="O559" s="163" t="str">
        <f t="shared" si="23"/>
        <v/>
      </c>
    </row>
    <row r="560" spans="14:15">
      <c r="N560" s="163" t="str">
        <f t="shared" si="22"/>
        <v/>
      </c>
      <c r="O560" s="163" t="str">
        <f t="shared" si="23"/>
        <v/>
      </c>
    </row>
    <row r="561" spans="14:15">
      <c r="N561" s="163" t="str">
        <f t="shared" si="22"/>
        <v/>
      </c>
      <c r="O561" s="163" t="str">
        <f t="shared" si="23"/>
        <v/>
      </c>
    </row>
    <row r="562" spans="14:15">
      <c r="N562" s="163" t="str">
        <f t="shared" si="22"/>
        <v/>
      </c>
      <c r="O562" s="163" t="str">
        <f t="shared" si="23"/>
        <v/>
      </c>
    </row>
    <row r="563" spans="14:15">
      <c r="N563" s="163" t="str">
        <f t="shared" si="22"/>
        <v/>
      </c>
      <c r="O563" s="163" t="str">
        <f t="shared" si="23"/>
        <v/>
      </c>
    </row>
    <row r="564" spans="14:15">
      <c r="N564" s="163" t="str">
        <f t="shared" si="22"/>
        <v/>
      </c>
      <c r="O564" s="163" t="str">
        <f t="shared" si="23"/>
        <v/>
      </c>
    </row>
    <row r="565" spans="14:15">
      <c r="N565" s="163" t="str">
        <f t="shared" si="22"/>
        <v/>
      </c>
      <c r="O565" s="163" t="str">
        <f t="shared" si="23"/>
        <v/>
      </c>
    </row>
    <row r="566" spans="14:15">
      <c r="N566" s="163" t="str">
        <f t="shared" si="22"/>
        <v/>
      </c>
      <c r="O566" s="163" t="str">
        <f t="shared" si="23"/>
        <v/>
      </c>
    </row>
    <row r="567" spans="14:15">
      <c r="N567" s="163" t="str">
        <f t="shared" si="22"/>
        <v/>
      </c>
      <c r="O567" s="163" t="str">
        <f t="shared" si="23"/>
        <v/>
      </c>
    </row>
    <row r="568" spans="14:15">
      <c r="N568" s="163" t="str">
        <f t="shared" si="22"/>
        <v/>
      </c>
      <c r="O568" s="163" t="str">
        <f t="shared" si="23"/>
        <v/>
      </c>
    </row>
    <row r="569" spans="14:15">
      <c r="N569" s="163" t="str">
        <f t="shared" si="22"/>
        <v/>
      </c>
      <c r="O569" s="163" t="str">
        <f t="shared" si="23"/>
        <v/>
      </c>
    </row>
    <row r="570" spans="14:15">
      <c r="N570" s="163" t="str">
        <f t="shared" si="22"/>
        <v/>
      </c>
      <c r="O570" s="163" t="str">
        <f t="shared" si="23"/>
        <v/>
      </c>
    </row>
    <row r="571" spans="14:15">
      <c r="N571" s="163" t="str">
        <f t="shared" si="22"/>
        <v/>
      </c>
      <c r="O571" s="163" t="str">
        <f t="shared" si="23"/>
        <v/>
      </c>
    </row>
    <row r="572" spans="14:15">
      <c r="N572" s="163" t="str">
        <f t="shared" si="22"/>
        <v/>
      </c>
      <c r="O572" s="163" t="str">
        <f t="shared" si="23"/>
        <v/>
      </c>
    </row>
    <row r="573" spans="14:15">
      <c r="N573" s="163" t="str">
        <f t="shared" si="22"/>
        <v/>
      </c>
      <c r="O573" s="163" t="str">
        <f t="shared" si="23"/>
        <v/>
      </c>
    </row>
    <row r="574" spans="14:15">
      <c r="N574" s="163" t="str">
        <f t="shared" si="22"/>
        <v/>
      </c>
      <c r="O574" s="163" t="str">
        <f t="shared" si="23"/>
        <v/>
      </c>
    </row>
    <row r="575" spans="14:15">
      <c r="N575" s="163" t="str">
        <f t="shared" si="22"/>
        <v/>
      </c>
      <c r="O575" s="163" t="str">
        <f t="shared" si="23"/>
        <v/>
      </c>
    </row>
    <row r="576" spans="14:15">
      <c r="N576" s="163" t="str">
        <f t="shared" si="22"/>
        <v/>
      </c>
      <c r="O576" s="163" t="str">
        <f t="shared" si="23"/>
        <v/>
      </c>
    </row>
    <row r="577" spans="14:15">
      <c r="N577" s="163" t="str">
        <f t="shared" si="22"/>
        <v/>
      </c>
      <c r="O577" s="163" t="str">
        <f t="shared" si="23"/>
        <v/>
      </c>
    </row>
    <row r="578" spans="14:15">
      <c r="N578" s="163" t="str">
        <f t="shared" si="22"/>
        <v/>
      </c>
      <c r="O578" s="163" t="str">
        <f t="shared" si="23"/>
        <v/>
      </c>
    </row>
    <row r="579" spans="14:15">
      <c r="N579" s="163" t="str">
        <f t="shared" si="22"/>
        <v/>
      </c>
      <c r="O579" s="163" t="str">
        <f t="shared" si="23"/>
        <v/>
      </c>
    </row>
    <row r="580" spans="14:15">
      <c r="N580" s="163" t="str">
        <f t="shared" ref="N580:N643" si="24">IF(COUNTIF(L:L,J580),J580,"")</f>
        <v/>
      </c>
      <c r="O580" s="163" t="str">
        <f t="shared" ref="O580:O643" si="25">IF(N580&gt;$A$14,N580,"")</f>
        <v/>
      </c>
    </row>
    <row r="581" spans="14:15">
      <c r="N581" s="163" t="str">
        <f t="shared" si="24"/>
        <v/>
      </c>
      <c r="O581" s="163" t="str">
        <f t="shared" si="25"/>
        <v/>
      </c>
    </row>
    <row r="582" spans="14:15">
      <c r="N582" s="163" t="str">
        <f t="shared" si="24"/>
        <v/>
      </c>
      <c r="O582" s="163" t="str">
        <f t="shared" si="25"/>
        <v/>
      </c>
    </row>
    <row r="583" spans="14:15">
      <c r="N583" s="163" t="str">
        <f t="shared" si="24"/>
        <v/>
      </c>
      <c r="O583" s="163" t="str">
        <f t="shared" si="25"/>
        <v/>
      </c>
    </row>
    <row r="584" spans="14:15">
      <c r="N584" s="163" t="str">
        <f t="shared" si="24"/>
        <v/>
      </c>
      <c r="O584" s="163" t="str">
        <f t="shared" si="25"/>
        <v/>
      </c>
    </row>
    <row r="585" spans="14:15">
      <c r="N585" s="163" t="str">
        <f t="shared" si="24"/>
        <v/>
      </c>
      <c r="O585" s="163" t="str">
        <f t="shared" si="25"/>
        <v/>
      </c>
    </row>
    <row r="586" spans="14:15">
      <c r="N586" s="163" t="str">
        <f t="shared" si="24"/>
        <v/>
      </c>
      <c r="O586" s="163" t="str">
        <f t="shared" si="25"/>
        <v/>
      </c>
    </row>
    <row r="587" spans="14:15">
      <c r="N587" s="163" t="str">
        <f t="shared" si="24"/>
        <v/>
      </c>
      <c r="O587" s="163" t="str">
        <f t="shared" si="25"/>
        <v/>
      </c>
    </row>
    <row r="588" spans="14:15">
      <c r="N588" s="163" t="str">
        <f t="shared" si="24"/>
        <v/>
      </c>
      <c r="O588" s="163" t="str">
        <f t="shared" si="25"/>
        <v/>
      </c>
    </row>
    <row r="589" spans="14:15">
      <c r="N589" s="163" t="str">
        <f t="shared" si="24"/>
        <v/>
      </c>
      <c r="O589" s="163" t="str">
        <f t="shared" si="25"/>
        <v/>
      </c>
    </row>
    <row r="590" spans="14:15">
      <c r="N590" s="163" t="str">
        <f t="shared" si="24"/>
        <v/>
      </c>
      <c r="O590" s="163" t="str">
        <f t="shared" si="25"/>
        <v/>
      </c>
    </row>
    <row r="591" spans="14:15">
      <c r="N591" s="163" t="str">
        <f t="shared" si="24"/>
        <v/>
      </c>
      <c r="O591" s="163" t="str">
        <f t="shared" si="25"/>
        <v/>
      </c>
    </row>
    <row r="592" spans="14:15">
      <c r="N592" s="163" t="str">
        <f t="shared" si="24"/>
        <v/>
      </c>
      <c r="O592" s="163" t="str">
        <f t="shared" si="25"/>
        <v/>
      </c>
    </row>
    <row r="593" spans="14:15">
      <c r="N593" s="163" t="str">
        <f t="shared" si="24"/>
        <v/>
      </c>
      <c r="O593" s="163" t="str">
        <f t="shared" si="25"/>
        <v/>
      </c>
    </row>
    <row r="594" spans="14:15">
      <c r="N594" s="163" t="str">
        <f t="shared" si="24"/>
        <v/>
      </c>
      <c r="O594" s="163" t="str">
        <f t="shared" si="25"/>
        <v/>
      </c>
    </row>
    <row r="595" spans="14:15">
      <c r="N595" s="163" t="str">
        <f t="shared" si="24"/>
        <v/>
      </c>
      <c r="O595" s="163" t="str">
        <f t="shared" si="25"/>
        <v/>
      </c>
    </row>
    <row r="596" spans="14:15">
      <c r="N596" s="163" t="str">
        <f t="shared" si="24"/>
        <v/>
      </c>
      <c r="O596" s="163" t="str">
        <f t="shared" si="25"/>
        <v/>
      </c>
    </row>
    <row r="597" spans="14:15">
      <c r="N597" s="163" t="str">
        <f t="shared" si="24"/>
        <v/>
      </c>
      <c r="O597" s="163" t="str">
        <f t="shared" si="25"/>
        <v/>
      </c>
    </row>
    <row r="598" spans="14:15">
      <c r="N598" s="163" t="str">
        <f t="shared" si="24"/>
        <v/>
      </c>
      <c r="O598" s="163" t="str">
        <f t="shared" si="25"/>
        <v/>
      </c>
    </row>
    <row r="599" spans="14:15">
      <c r="N599" s="163" t="str">
        <f t="shared" si="24"/>
        <v/>
      </c>
      <c r="O599" s="163" t="str">
        <f t="shared" si="25"/>
        <v/>
      </c>
    </row>
    <row r="600" spans="14:15">
      <c r="N600" s="163" t="str">
        <f t="shared" si="24"/>
        <v/>
      </c>
      <c r="O600" s="163" t="str">
        <f t="shared" si="25"/>
        <v/>
      </c>
    </row>
    <row r="601" spans="14:15">
      <c r="N601" s="163" t="str">
        <f t="shared" si="24"/>
        <v/>
      </c>
      <c r="O601" s="163" t="str">
        <f t="shared" si="25"/>
        <v/>
      </c>
    </row>
    <row r="602" spans="14:15">
      <c r="N602" s="163" t="str">
        <f t="shared" si="24"/>
        <v/>
      </c>
      <c r="O602" s="163" t="str">
        <f t="shared" si="25"/>
        <v/>
      </c>
    </row>
    <row r="603" spans="14:15">
      <c r="N603" s="163" t="str">
        <f t="shared" si="24"/>
        <v/>
      </c>
      <c r="O603" s="163" t="str">
        <f t="shared" si="25"/>
        <v/>
      </c>
    </row>
    <row r="604" spans="14:15">
      <c r="N604" s="163" t="str">
        <f t="shared" si="24"/>
        <v/>
      </c>
      <c r="O604" s="163" t="str">
        <f t="shared" si="25"/>
        <v/>
      </c>
    </row>
    <row r="605" spans="14:15">
      <c r="N605" s="163" t="str">
        <f t="shared" si="24"/>
        <v/>
      </c>
      <c r="O605" s="163" t="str">
        <f t="shared" si="25"/>
        <v/>
      </c>
    </row>
    <row r="606" spans="14:15">
      <c r="N606" s="163" t="str">
        <f t="shared" si="24"/>
        <v/>
      </c>
      <c r="O606" s="163" t="str">
        <f t="shared" si="25"/>
        <v/>
      </c>
    </row>
    <row r="607" spans="14:15">
      <c r="N607" s="163" t="str">
        <f t="shared" si="24"/>
        <v/>
      </c>
      <c r="O607" s="163" t="str">
        <f t="shared" si="25"/>
        <v/>
      </c>
    </row>
    <row r="608" spans="14:15">
      <c r="N608" s="163" t="str">
        <f t="shared" si="24"/>
        <v/>
      </c>
      <c r="O608" s="163" t="str">
        <f t="shared" si="25"/>
        <v/>
      </c>
    </row>
    <row r="609" spans="14:15">
      <c r="N609" s="163" t="str">
        <f t="shared" si="24"/>
        <v/>
      </c>
      <c r="O609" s="163" t="str">
        <f t="shared" si="25"/>
        <v/>
      </c>
    </row>
    <row r="610" spans="14:15">
      <c r="N610" s="163" t="str">
        <f t="shared" si="24"/>
        <v/>
      </c>
      <c r="O610" s="163" t="str">
        <f t="shared" si="25"/>
        <v/>
      </c>
    </row>
    <row r="611" spans="14:15">
      <c r="N611" s="163" t="str">
        <f t="shared" si="24"/>
        <v/>
      </c>
      <c r="O611" s="163" t="str">
        <f t="shared" si="25"/>
        <v/>
      </c>
    </row>
    <row r="612" spans="14:15">
      <c r="N612" s="163" t="str">
        <f t="shared" si="24"/>
        <v/>
      </c>
      <c r="O612" s="163" t="str">
        <f t="shared" si="25"/>
        <v/>
      </c>
    </row>
    <row r="613" spans="14:15">
      <c r="N613" s="163" t="str">
        <f t="shared" si="24"/>
        <v/>
      </c>
      <c r="O613" s="163" t="str">
        <f t="shared" si="25"/>
        <v/>
      </c>
    </row>
    <row r="614" spans="14:15">
      <c r="N614" s="163" t="str">
        <f t="shared" si="24"/>
        <v/>
      </c>
      <c r="O614" s="163" t="str">
        <f t="shared" si="25"/>
        <v/>
      </c>
    </row>
    <row r="615" spans="14:15">
      <c r="N615" s="163" t="str">
        <f t="shared" si="24"/>
        <v/>
      </c>
      <c r="O615" s="163" t="str">
        <f t="shared" si="25"/>
        <v/>
      </c>
    </row>
    <row r="616" spans="14:15">
      <c r="N616" s="163" t="str">
        <f t="shared" si="24"/>
        <v/>
      </c>
      <c r="O616" s="163" t="str">
        <f t="shared" si="25"/>
        <v/>
      </c>
    </row>
    <row r="617" spans="14:15">
      <c r="N617" s="163" t="str">
        <f t="shared" si="24"/>
        <v/>
      </c>
      <c r="O617" s="163" t="str">
        <f t="shared" si="25"/>
        <v/>
      </c>
    </row>
    <row r="618" spans="14:15">
      <c r="N618" s="163" t="str">
        <f t="shared" si="24"/>
        <v/>
      </c>
      <c r="O618" s="163" t="str">
        <f t="shared" si="25"/>
        <v/>
      </c>
    </row>
    <row r="619" spans="14:15">
      <c r="N619" s="163" t="str">
        <f t="shared" si="24"/>
        <v/>
      </c>
      <c r="O619" s="163" t="str">
        <f t="shared" si="25"/>
        <v/>
      </c>
    </row>
    <row r="620" spans="14:15">
      <c r="N620" s="163" t="str">
        <f t="shared" si="24"/>
        <v/>
      </c>
      <c r="O620" s="163" t="str">
        <f t="shared" si="25"/>
        <v/>
      </c>
    </row>
    <row r="621" spans="14:15">
      <c r="N621" s="163" t="str">
        <f t="shared" si="24"/>
        <v/>
      </c>
      <c r="O621" s="163" t="str">
        <f t="shared" si="25"/>
        <v/>
      </c>
    </row>
    <row r="622" spans="14:15">
      <c r="N622" s="163" t="str">
        <f t="shared" si="24"/>
        <v/>
      </c>
      <c r="O622" s="163" t="str">
        <f t="shared" si="25"/>
        <v/>
      </c>
    </row>
    <row r="623" spans="14:15">
      <c r="N623" s="163" t="str">
        <f t="shared" si="24"/>
        <v/>
      </c>
      <c r="O623" s="163" t="str">
        <f t="shared" si="25"/>
        <v/>
      </c>
    </row>
    <row r="624" spans="14:15">
      <c r="N624" s="163" t="str">
        <f t="shared" si="24"/>
        <v/>
      </c>
      <c r="O624" s="163" t="str">
        <f t="shared" si="25"/>
        <v/>
      </c>
    </row>
    <row r="625" spans="14:15">
      <c r="N625" s="163" t="str">
        <f t="shared" si="24"/>
        <v/>
      </c>
      <c r="O625" s="163" t="str">
        <f t="shared" si="25"/>
        <v/>
      </c>
    </row>
    <row r="626" spans="14:15">
      <c r="N626" s="163" t="str">
        <f t="shared" si="24"/>
        <v/>
      </c>
      <c r="O626" s="163" t="str">
        <f t="shared" si="25"/>
        <v/>
      </c>
    </row>
    <row r="627" spans="14:15">
      <c r="N627" s="163" t="str">
        <f t="shared" si="24"/>
        <v/>
      </c>
      <c r="O627" s="163" t="str">
        <f t="shared" si="25"/>
        <v/>
      </c>
    </row>
    <row r="628" spans="14:15">
      <c r="N628" s="163" t="str">
        <f t="shared" si="24"/>
        <v/>
      </c>
      <c r="O628" s="163" t="str">
        <f t="shared" si="25"/>
        <v/>
      </c>
    </row>
    <row r="629" spans="14:15">
      <c r="N629" s="163" t="str">
        <f t="shared" si="24"/>
        <v/>
      </c>
      <c r="O629" s="163" t="str">
        <f t="shared" si="25"/>
        <v/>
      </c>
    </row>
    <row r="630" spans="14:15">
      <c r="N630" s="163" t="str">
        <f t="shared" si="24"/>
        <v/>
      </c>
      <c r="O630" s="163" t="str">
        <f t="shared" si="25"/>
        <v/>
      </c>
    </row>
    <row r="631" spans="14:15">
      <c r="N631" s="163" t="str">
        <f t="shared" si="24"/>
        <v/>
      </c>
      <c r="O631" s="163" t="str">
        <f t="shared" si="25"/>
        <v/>
      </c>
    </row>
    <row r="632" spans="14:15">
      <c r="N632" s="163" t="str">
        <f t="shared" si="24"/>
        <v/>
      </c>
      <c r="O632" s="163" t="str">
        <f t="shared" si="25"/>
        <v/>
      </c>
    </row>
    <row r="633" spans="14:15">
      <c r="N633" s="163" t="str">
        <f t="shared" si="24"/>
        <v/>
      </c>
      <c r="O633" s="163" t="str">
        <f t="shared" si="25"/>
        <v/>
      </c>
    </row>
    <row r="634" spans="14:15">
      <c r="N634" s="163" t="str">
        <f t="shared" si="24"/>
        <v/>
      </c>
      <c r="O634" s="163" t="str">
        <f t="shared" si="25"/>
        <v/>
      </c>
    </row>
    <row r="635" spans="14:15">
      <c r="N635" s="163" t="str">
        <f t="shared" si="24"/>
        <v/>
      </c>
      <c r="O635" s="163" t="str">
        <f t="shared" si="25"/>
        <v/>
      </c>
    </row>
    <row r="636" spans="14:15">
      <c r="N636" s="163" t="str">
        <f t="shared" si="24"/>
        <v/>
      </c>
      <c r="O636" s="163" t="str">
        <f t="shared" si="25"/>
        <v/>
      </c>
    </row>
    <row r="637" spans="14:15">
      <c r="N637" s="163" t="str">
        <f t="shared" si="24"/>
        <v/>
      </c>
      <c r="O637" s="163" t="str">
        <f t="shared" si="25"/>
        <v/>
      </c>
    </row>
    <row r="638" spans="14:15">
      <c r="N638" s="163" t="str">
        <f t="shared" si="24"/>
        <v/>
      </c>
      <c r="O638" s="163" t="str">
        <f t="shared" si="25"/>
        <v/>
      </c>
    </row>
    <row r="639" spans="14:15">
      <c r="N639" s="163" t="str">
        <f t="shared" si="24"/>
        <v/>
      </c>
      <c r="O639" s="163" t="str">
        <f t="shared" si="25"/>
        <v/>
      </c>
    </row>
    <row r="640" spans="14:15">
      <c r="N640" s="163" t="str">
        <f t="shared" si="24"/>
        <v/>
      </c>
      <c r="O640" s="163" t="str">
        <f t="shared" si="25"/>
        <v/>
      </c>
    </row>
    <row r="641" spans="14:15">
      <c r="N641" s="163" t="str">
        <f t="shared" si="24"/>
        <v/>
      </c>
      <c r="O641" s="163" t="str">
        <f t="shared" si="25"/>
        <v/>
      </c>
    </row>
    <row r="642" spans="14:15">
      <c r="N642" s="163" t="str">
        <f t="shared" si="24"/>
        <v/>
      </c>
      <c r="O642" s="163" t="str">
        <f t="shared" si="25"/>
        <v/>
      </c>
    </row>
    <row r="643" spans="14:15">
      <c r="N643" s="163" t="str">
        <f t="shared" si="24"/>
        <v/>
      </c>
      <c r="O643" s="163" t="str">
        <f t="shared" si="25"/>
        <v/>
      </c>
    </row>
    <row r="644" spans="14:15">
      <c r="N644" s="163" t="str">
        <f t="shared" ref="N644:N707" si="26">IF(COUNTIF(L:L,J644),J644,"")</f>
        <v/>
      </c>
      <c r="O644" s="163" t="str">
        <f t="shared" ref="O644:O707" si="27">IF(N644&gt;$A$14,N644,"")</f>
        <v/>
      </c>
    </row>
    <row r="645" spans="14:15">
      <c r="N645" s="163" t="str">
        <f t="shared" si="26"/>
        <v/>
      </c>
      <c r="O645" s="163" t="str">
        <f t="shared" si="27"/>
        <v/>
      </c>
    </row>
    <row r="646" spans="14:15">
      <c r="N646" s="163" t="str">
        <f t="shared" si="26"/>
        <v/>
      </c>
      <c r="O646" s="163" t="str">
        <f t="shared" si="27"/>
        <v/>
      </c>
    </row>
    <row r="647" spans="14:15">
      <c r="N647" s="163" t="str">
        <f t="shared" si="26"/>
        <v/>
      </c>
      <c r="O647" s="163" t="str">
        <f t="shared" si="27"/>
        <v/>
      </c>
    </row>
    <row r="648" spans="14:15">
      <c r="N648" s="163" t="str">
        <f t="shared" si="26"/>
        <v/>
      </c>
      <c r="O648" s="163" t="str">
        <f t="shared" si="27"/>
        <v/>
      </c>
    </row>
    <row r="649" spans="14:15">
      <c r="N649" s="163" t="str">
        <f t="shared" si="26"/>
        <v/>
      </c>
      <c r="O649" s="163" t="str">
        <f t="shared" si="27"/>
        <v/>
      </c>
    </row>
    <row r="650" spans="14:15">
      <c r="N650" s="163" t="str">
        <f t="shared" si="26"/>
        <v/>
      </c>
      <c r="O650" s="163" t="str">
        <f t="shared" si="27"/>
        <v/>
      </c>
    </row>
    <row r="651" spans="14:15">
      <c r="N651" s="163" t="str">
        <f t="shared" si="26"/>
        <v/>
      </c>
      <c r="O651" s="163" t="str">
        <f t="shared" si="27"/>
        <v/>
      </c>
    </row>
    <row r="652" spans="14:15">
      <c r="N652" s="163" t="str">
        <f t="shared" si="26"/>
        <v/>
      </c>
      <c r="O652" s="163" t="str">
        <f t="shared" si="27"/>
        <v/>
      </c>
    </row>
    <row r="653" spans="14:15">
      <c r="N653" s="163" t="str">
        <f t="shared" si="26"/>
        <v/>
      </c>
      <c r="O653" s="163" t="str">
        <f t="shared" si="27"/>
        <v/>
      </c>
    </row>
    <row r="654" spans="14:15">
      <c r="N654" s="163" t="str">
        <f t="shared" si="26"/>
        <v/>
      </c>
      <c r="O654" s="163" t="str">
        <f t="shared" si="27"/>
        <v/>
      </c>
    </row>
    <row r="655" spans="14:15">
      <c r="N655" s="163" t="str">
        <f t="shared" si="26"/>
        <v/>
      </c>
      <c r="O655" s="163" t="str">
        <f t="shared" si="27"/>
        <v/>
      </c>
    </row>
    <row r="656" spans="14:15">
      <c r="N656" s="163" t="str">
        <f t="shared" si="26"/>
        <v/>
      </c>
      <c r="O656" s="163" t="str">
        <f t="shared" si="27"/>
        <v/>
      </c>
    </row>
    <row r="657" spans="14:15">
      <c r="N657" s="163" t="str">
        <f t="shared" si="26"/>
        <v/>
      </c>
      <c r="O657" s="163" t="str">
        <f t="shared" si="27"/>
        <v/>
      </c>
    </row>
    <row r="658" spans="14:15">
      <c r="N658" s="163" t="str">
        <f t="shared" si="26"/>
        <v/>
      </c>
      <c r="O658" s="163" t="str">
        <f t="shared" si="27"/>
        <v/>
      </c>
    </row>
    <row r="659" spans="14:15">
      <c r="N659" s="163" t="str">
        <f t="shared" si="26"/>
        <v/>
      </c>
      <c r="O659" s="163" t="str">
        <f t="shared" si="27"/>
        <v/>
      </c>
    </row>
    <row r="660" spans="14:15">
      <c r="N660" s="163" t="str">
        <f t="shared" si="26"/>
        <v/>
      </c>
      <c r="O660" s="163" t="str">
        <f t="shared" si="27"/>
        <v/>
      </c>
    </row>
    <row r="661" spans="14:15">
      <c r="N661" s="163" t="str">
        <f t="shared" si="26"/>
        <v/>
      </c>
      <c r="O661" s="163" t="str">
        <f t="shared" si="27"/>
        <v/>
      </c>
    </row>
    <row r="662" spans="14:15">
      <c r="N662" s="163" t="str">
        <f t="shared" si="26"/>
        <v/>
      </c>
      <c r="O662" s="163" t="str">
        <f t="shared" si="27"/>
        <v/>
      </c>
    </row>
    <row r="663" spans="14:15">
      <c r="N663" s="163" t="str">
        <f t="shared" si="26"/>
        <v/>
      </c>
      <c r="O663" s="163" t="str">
        <f t="shared" si="27"/>
        <v/>
      </c>
    </row>
    <row r="664" spans="14:15">
      <c r="N664" s="163" t="str">
        <f t="shared" si="26"/>
        <v/>
      </c>
      <c r="O664" s="163" t="str">
        <f t="shared" si="27"/>
        <v/>
      </c>
    </row>
    <row r="665" spans="14:15">
      <c r="N665" s="163" t="str">
        <f t="shared" si="26"/>
        <v/>
      </c>
      <c r="O665" s="163" t="str">
        <f t="shared" si="27"/>
        <v/>
      </c>
    </row>
    <row r="666" spans="14:15">
      <c r="N666" s="163" t="str">
        <f t="shared" si="26"/>
        <v/>
      </c>
      <c r="O666" s="163" t="str">
        <f t="shared" si="27"/>
        <v/>
      </c>
    </row>
    <row r="667" spans="14:15">
      <c r="N667" s="163" t="str">
        <f t="shared" si="26"/>
        <v/>
      </c>
      <c r="O667" s="163" t="str">
        <f t="shared" si="27"/>
        <v/>
      </c>
    </row>
    <row r="668" spans="14:15">
      <c r="N668" s="163" t="str">
        <f t="shared" si="26"/>
        <v/>
      </c>
      <c r="O668" s="163" t="str">
        <f t="shared" si="27"/>
        <v/>
      </c>
    </row>
    <row r="669" spans="14:15">
      <c r="N669" s="163" t="str">
        <f t="shared" si="26"/>
        <v/>
      </c>
      <c r="O669" s="163" t="str">
        <f t="shared" si="27"/>
        <v/>
      </c>
    </row>
    <row r="670" spans="14:15">
      <c r="N670" s="163" t="str">
        <f t="shared" si="26"/>
        <v/>
      </c>
      <c r="O670" s="163" t="str">
        <f t="shared" si="27"/>
        <v/>
      </c>
    </row>
    <row r="671" spans="14:15">
      <c r="N671" s="163" t="str">
        <f t="shared" si="26"/>
        <v/>
      </c>
      <c r="O671" s="163" t="str">
        <f t="shared" si="27"/>
        <v/>
      </c>
    </row>
    <row r="672" spans="14:15">
      <c r="N672" s="163" t="str">
        <f t="shared" si="26"/>
        <v/>
      </c>
      <c r="O672" s="163" t="str">
        <f t="shared" si="27"/>
        <v/>
      </c>
    </row>
    <row r="673" spans="14:15">
      <c r="N673" s="163" t="str">
        <f t="shared" si="26"/>
        <v/>
      </c>
      <c r="O673" s="163" t="str">
        <f t="shared" si="27"/>
        <v/>
      </c>
    </row>
    <row r="674" spans="14:15">
      <c r="N674" s="163" t="str">
        <f t="shared" si="26"/>
        <v/>
      </c>
      <c r="O674" s="163" t="str">
        <f t="shared" si="27"/>
        <v/>
      </c>
    </row>
    <row r="675" spans="14:15">
      <c r="N675" s="163" t="str">
        <f t="shared" si="26"/>
        <v/>
      </c>
      <c r="O675" s="163" t="str">
        <f t="shared" si="27"/>
        <v/>
      </c>
    </row>
    <row r="676" spans="14:15">
      <c r="N676" s="163" t="str">
        <f t="shared" si="26"/>
        <v/>
      </c>
      <c r="O676" s="163" t="str">
        <f t="shared" si="27"/>
        <v/>
      </c>
    </row>
    <row r="677" spans="14:15">
      <c r="N677" s="163" t="str">
        <f t="shared" si="26"/>
        <v/>
      </c>
      <c r="O677" s="163" t="str">
        <f t="shared" si="27"/>
        <v/>
      </c>
    </row>
    <row r="678" spans="14:15">
      <c r="N678" s="163" t="str">
        <f t="shared" si="26"/>
        <v/>
      </c>
      <c r="O678" s="163" t="str">
        <f t="shared" si="27"/>
        <v/>
      </c>
    </row>
    <row r="679" spans="14:15">
      <c r="N679" s="163" t="str">
        <f t="shared" si="26"/>
        <v/>
      </c>
      <c r="O679" s="163" t="str">
        <f t="shared" si="27"/>
        <v/>
      </c>
    </row>
    <row r="680" spans="14:15">
      <c r="N680" s="163" t="str">
        <f t="shared" si="26"/>
        <v/>
      </c>
      <c r="O680" s="163" t="str">
        <f t="shared" si="27"/>
        <v/>
      </c>
    </row>
    <row r="681" spans="14:15">
      <c r="N681" s="163" t="str">
        <f t="shared" si="26"/>
        <v/>
      </c>
      <c r="O681" s="163" t="str">
        <f t="shared" si="27"/>
        <v/>
      </c>
    </row>
    <row r="682" spans="14:15">
      <c r="N682" s="163" t="str">
        <f t="shared" si="26"/>
        <v/>
      </c>
      <c r="O682" s="163" t="str">
        <f t="shared" si="27"/>
        <v/>
      </c>
    </row>
    <row r="683" spans="14:15">
      <c r="N683" s="163" t="str">
        <f t="shared" si="26"/>
        <v/>
      </c>
      <c r="O683" s="163" t="str">
        <f t="shared" si="27"/>
        <v/>
      </c>
    </row>
    <row r="684" spans="14:15">
      <c r="N684" s="163" t="str">
        <f t="shared" si="26"/>
        <v/>
      </c>
      <c r="O684" s="163" t="str">
        <f t="shared" si="27"/>
        <v/>
      </c>
    </row>
    <row r="685" spans="14:15">
      <c r="N685" s="163" t="str">
        <f t="shared" si="26"/>
        <v/>
      </c>
      <c r="O685" s="163" t="str">
        <f t="shared" si="27"/>
        <v/>
      </c>
    </row>
    <row r="686" spans="14:15">
      <c r="N686" s="163" t="str">
        <f t="shared" si="26"/>
        <v/>
      </c>
      <c r="O686" s="163" t="str">
        <f t="shared" si="27"/>
        <v/>
      </c>
    </row>
    <row r="687" spans="14:15">
      <c r="N687" s="163" t="str">
        <f t="shared" si="26"/>
        <v/>
      </c>
      <c r="O687" s="163" t="str">
        <f t="shared" si="27"/>
        <v/>
      </c>
    </row>
    <row r="688" spans="14:15">
      <c r="N688" s="163" t="str">
        <f t="shared" si="26"/>
        <v/>
      </c>
      <c r="O688" s="163" t="str">
        <f t="shared" si="27"/>
        <v/>
      </c>
    </row>
    <row r="689" spans="14:15">
      <c r="N689" s="163" t="str">
        <f t="shared" si="26"/>
        <v/>
      </c>
      <c r="O689" s="163" t="str">
        <f t="shared" si="27"/>
        <v/>
      </c>
    </row>
    <row r="690" spans="14:15">
      <c r="N690" s="163" t="str">
        <f t="shared" si="26"/>
        <v/>
      </c>
      <c r="O690" s="163" t="str">
        <f t="shared" si="27"/>
        <v/>
      </c>
    </row>
    <row r="691" spans="14:15">
      <c r="N691" s="163" t="str">
        <f t="shared" si="26"/>
        <v/>
      </c>
      <c r="O691" s="163" t="str">
        <f t="shared" si="27"/>
        <v/>
      </c>
    </row>
    <row r="692" spans="14:15">
      <c r="N692" s="163" t="str">
        <f t="shared" si="26"/>
        <v/>
      </c>
      <c r="O692" s="163" t="str">
        <f t="shared" si="27"/>
        <v/>
      </c>
    </row>
    <row r="693" spans="14:15">
      <c r="N693" s="163" t="str">
        <f t="shared" si="26"/>
        <v/>
      </c>
      <c r="O693" s="163" t="str">
        <f t="shared" si="27"/>
        <v/>
      </c>
    </row>
    <row r="694" spans="14:15">
      <c r="N694" s="163" t="str">
        <f t="shared" si="26"/>
        <v/>
      </c>
      <c r="O694" s="163" t="str">
        <f t="shared" si="27"/>
        <v/>
      </c>
    </row>
    <row r="695" spans="14:15">
      <c r="N695" s="163" t="str">
        <f t="shared" si="26"/>
        <v/>
      </c>
      <c r="O695" s="163" t="str">
        <f t="shared" si="27"/>
        <v/>
      </c>
    </row>
    <row r="696" spans="14:15">
      <c r="N696" s="163" t="str">
        <f t="shared" si="26"/>
        <v/>
      </c>
      <c r="O696" s="163" t="str">
        <f t="shared" si="27"/>
        <v/>
      </c>
    </row>
    <row r="697" spans="14:15">
      <c r="N697" s="163" t="str">
        <f t="shared" si="26"/>
        <v/>
      </c>
      <c r="O697" s="163" t="str">
        <f t="shared" si="27"/>
        <v/>
      </c>
    </row>
    <row r="698" spans="14:15">
      <c r="N698" s="163" t="str">
        <f t="shared" si="26"/>
        <v/>
      </c>
      <c r="O698" s="163" t="str">
        <f t="shared" si="27"/>
        <v/>
      </c>
    </row>
    <row r="699" spans="14:15">
      <c r="N699" s="163" t="str">
        <f t="shared" si="26"/>
        <v/>
      </c>
      <c r="O699" s="163" t="str">
        <f t="shared" si="27"/>
        <v/>
      </c>
    </row>
    <row r="700" spans="14:15">
      <c r="N700" s="163" t="str">
        <f t="shared" si="26"/>
        <v/>
      </c>
      <c r="O700" s="163" t="str">
        <f t="shared" si="27"/>
        <v/>
      </c>
    </row>
    <row r="701" spans="14:15">
      <c r="N701" s="163" t="str">
        <f t="shared" si="26"/>
        <v/>
      </c>
      <c r="O701" s="163" t="str">
        <f t="shared" si="27"/>
        <v/>
      </c>
    </row>
    <row r="702" spans="14:15">
      <c r="N702" s="163" t="str">
        <f t="shared" si="26"/>
        <v/>
      </c>
      <c r="O702" s="163" t="str">
        <f t="shared" si="27"/>
        <v/>
      </c>
    </row>
    <row r="703" spans="14:15">
      <c r="N703" s="163" t="str">
        <f t="shared" si="26"/>
        <v/>
      </c>
      <c r="O703" s="163" t="str">
        <f t="shared" si="27"/>
        <v/>
      </c>
    </row>
    <row r="704" spans="14:15">
      <c r="N704" s="163" t="str">
        <f t="shared" si="26"/>
        <v/>
      </c>
      <c r="O704" s="163" t="str">
        <f t="shared" si="27"/>
        <v/>
      </c>
    </row>
    <row r="705" spans="14:15">
      <c r="N705" s="163" t="str">
        <f t="shared" si="26"/>
        <v/>
      </c>
      <c r="O705" s="163" t="str">
        <f t="shared" si="27"/>
        <v/>
      </c>
    </row>
    <row r="706" spans="14:15">
      <c r="N706" s="163" t="str">
        <f t="shared" si="26"/>
        <v/>
      </c>
      <c r="O706" s="163" t="str">
        <f t="shared" si="27"/>
        <v/>
      </c>
    </row>
    <row r="707" spans="14:15">
      <c r="N707" s="163" t="str">
        <f t="shared" si="26"/>
        <v/>
      </c>
      <c r="O707" s="163" t="str">
        <f t="shared" si="27"/>
        <v/>
      </c>
    </row>
    <row r="708" spans="14:15">
      <c r="N708" s="163" t="str">
        <f t="shared" ref="N708:N771" si="28">IF(COUNTIF(L:L,J708),J708,"")</f>
        <v/>
      </c>
      <c r="O708" s="163" t="str">
        <f t="shared" ref="O708:O771" si="29">IF(N708&gt;$A$14,N708,"")</f>
        <v/>
      </c>
    </row>
    <row r="709" spans="14:15">
      <c r="N709" s="163" t="str">
        <f t="shared" si="28"/>
        <v/>
      </c>
      <c r="O709" s="163" t="str">
        <f t="shared" si="29"/>
        <v/>
      </c>
    </row>
    <row r="710" spans="14:15">
      <c r="N710" s="163" t="str">
        <f t="shared" si="28"/>
        <v/>
      </c>
      <c r="O710" s="163" t="str">
        <f t="shared" si="29"/>
        <v/>
      </c>
    </row>
    <row r="711" spans="14:15">
      <c r="N711" s="163" t="str">
        <f t="shared" si="28"/>
        <v/>
      </c>
      <c r="O711" s="163" t="str">
        <f t="shared" si="29"/>
        <v/>
      </c>
    </row>
    <row r="712" spans="14:15">
      <c r="N712" s="163" t="str">
        <f t="shared" si="28"/>
        <v/>
      </c>
      <c r="O712" s="163" t="str">
        <f t="shared" si="29"/>
        <v/>
      </c>
    </row>
    <row r="713" spans="14:15">
      <c r="N713" s="163" t="str">
        <f t="shared" si="28"/>
        <v/>
      </c>
      <c r="O713" s="163" t="str">
        <f t="shared" si="29"/>
        <v/>
      </c>
    </row>
    <row r="714" spans="14:15">
      <c r="N714" s="163" t="str">
        <f t="shared" si="28"/>
        <v/>
      </c>
      <c r="O714" s="163" t="str">
        <f t="shared" si="29"/>
        <v/>
      </c>
    </row>
    <row r="715" spans="14:15">
      <c r="N715" s="163" t="str">
        <f t="shared" si="28"/>
        <v/>
      </c>
      <c r="O715" s="163" t="str">
        <f t="shared" si="29"/>
        <v/>
      </c>
    </row>
    <row r="716" spans="14:15">
      <c r="N716" s="163" t="str">
        <f t="shared" si="28"/>
        <v/>
      </c>
      <c r="O716" s="163" t="str">
        <f t="shared" si="29"/>
        <v/>
      </c>
    </row>
    <row r="717" spans="14:15">
      <c r="N717" s="163" t="str">
        <f t="shared" si="28"/>
        <v/>
      </c>
      <c r="O717" s="163" t="str">
        <f t="shared" si="29"/>
        <v/>
      </c>
    </row>
    <row r="718" spans="14:15">
      <c r="N718" s="163" t="str">
        <f t="shared" si="28"/>
        <v/>
      </c>
      <c r="O718" s="163" t="str">
        <f t="shared" si="29"/>
        <v/>
      </c>
    </row>
    <row r="719" spans="14:15">
      <c r="N719" s="163" t="str">
        <f t="shared" si="28"/>
        <v/>
      </c>
      <c r="O719" s="163" t="str">
        <f t="shared" si="29"/>
        <v/>
      </c>
    </row>
    <row r="720" spans="14:15">
      <c r="N720" s="163" t="str">
        <f t="shared" si="28"/>
        <v/>
      </c>
      <c r="O720" s="163" t="str">
        <f t="shared" si="29"/>
        <v/>
      </c>
    </row>
    <row r="721" spans="14:15">
      <c r="N721" s="163" t="str">
        <f t="shared" si="28"/>
        <v/>
      </c>
      <c r="O721" s="163" t="str">
        <f t="shared" si="29"/>
        <v/>
      </c>
    </row>
    <row r="722" spans="14:15">
      <c r="N722" s="163" t="str">
        <f t="shared" si="28"/>
        <v/>
      </c>
      <c r="O722" s="163" t="str">
        <f t="shared" si="29"/>
        <v/>
      </c>
    </row>
    <row r="723" spans="14:15">
      <c r="N723" s="163" t="str">
        <f t="shared" si="28"/>
        <v/>
      </c>
      <c r="O723" s="163" t="str">
        <f t="shared" si="29"/>
        <v/>
      </c>
    </row>
    <row r="724" spans="14:15">
      <c r="N724" s="163" t="str">
        <f t="shared" si="28"/>
        <v/>
      </c>
      <c r="O724" s="163" t="str">
        <f t="shared" si="29"/>
        <v/>
      </c>
    </row>
    <row r="725" spans="14:15">
      <c r="N725" s="163" t="str">
        <f t="shared" si="28"/>
        <v/>
      </c>
      <c r="O725" s="163" t="str">
        <f t="shared" si="29"/>
        <v/>
      </c>
    </row>
    <row r="726" spans="14:15">
      <c r="N726" s="163" t="str">
        <f t="shared" si="28"/>
        <v/>
      </c>
      <c r="O726" s="163" t="str">
        <f t="shared" si="29"/>
        <v/>
      </c>
    </row>
    <row r="727" spans="14:15">
      <c r="N727" s="163" t="str">
        <f t="shared" si="28"/>
        <v/>
      </c>
      <c r="O727" s="163" t="str">
        <f t="shared" si="29"/>
        <v/>
      </c>
    </row>
    <row r="728" spans="14:15">
      <c r="N728" s="163" t="str">
        <f t="shared" si="28"/>
        <v/>
      </c>
      <c r="O728" s="163" t="str">
        <f t="shared" si="29"/>
        <v/>
      </c>
    </row>
    <row r="729" spans="14:15">
      <c r="N729" s="163" t="str">
        <f t="shared" si="28"/>
        <v/>
      </c>
      <c r="O729" s="163" t="str">
        <f t="shared" si="29"/>
        <v/>
      </c>
    </row>
    <row r="730" spans="14:15">
      <c r="N730" s="163" t="str">
        <f t="shared" si="28"/>
        <v/>
      </c>
      <c r="O730" s="163" t="str">
        <f t="shared" si="29"/>
        <v/>
      </c>
    </row>
    <row r="731" spans="14:15">
      <c r="N731" s="163" t="str">
        <f t="shared" si="28"/>
        <v/>
      </c>
      <c r="O731" s="163" t="str">
        <f t="shared" si="29"/>
        <v/>
      </c>
    </row>
    <row r="732" spans="14:15">
      <c r="N732" s="163" t="str">
        <f t="shared" si="28"/>
        <v/>
      </c>
      <c r="O732" s="163" t="str">
        <f t="shared" si="29"/>
        <v/>
      </c>
    </row>
    <row r="733" spans="14:15">
      <c r="N733" s="163" t="str">
        <f t="shared" si="28"/>
        <v/>
      </c>
      <c r="O733" s="163" t="str">
        <f t="shared" si="29"/>
        <v/>
      </c>
    </row>
    <row r="734" spans="14:15">
      <c r="N734" s="163" t="str">
        <f t="shared" si="28"/>
        <v/>
      </c>
      <c r="O734" s="163" t="str">
        <f t="shared" si="29"/>
        <v/>
      </c>
    </row>
    <row r="735" spans="14:15">
      <c r="N735" s="163" t="str">
        <f t="shared" si="28"/>
        <v/>
      </c>
      <c r="O735" s="163" t="str">
        <f t="shared" si="29"/>
        <v/>
      </c>
    </row>
    <row r="736" spans="14:15">
      <c r="N736" s="163" t="str">
        <f t="shared" si="28"/>
        <v/>
      </c>
      <c r="O736" s="163" t="str">
        <f t="shared" si="29"/>
        <v/>
      </c>
    </row>
    <row r="737" spans="14:15">
      <c r="N737" s="163" t="str">
        <f t="shared" si="28"/>
        <v/>
      </c>
      <c r="O737" s="163" t="str">
        <f t="shared" si="29"/>
        <v/>
      </c>
    </row>
    <row r="738" spans="14:15">
      <c r="N738" s="163" t="str">
        <f t="shared" si="28"/>
        <v/>
      </c>
      <c r="O738" s="163" t="str">
        <f t="shared" si="29"/>
        <v/>
      </c>
    </row>
    <row r="739" spans="14:15">
      <c r="N739" s="163" t="str">
        <f t="shared" si="28"/>
        <v/>
      </c>
      <c r="O739" s="163" t="str">
        <f t="shared" si="29"/>
        <v/>
      </c>
    </row>
    <row r="740" spans="14:15">
      <c r="N740" s="163" t="str">
        <f t="shared" si="28"/>
        <v/>
      </c>
      <c r="O740" s="163" t="str">
        <f t="shared" si="29"/>
        <v/>
      </c>
    </row>
    <row r="741" spans="14:15">
      <c r="N741" s="163" t="str">
        <f t="shared" si="28"/>
        <v/>
      </c>
      <c r="O741" s="163" t="str">
        <f t="shared" si="29"/>
        <v/>
      </c>
    </row>
    <row r="742" spans="14:15">
      <c r="N742" s="163" t="str">
        <f t="shared" si="28"/>
        <v/>
      </c>
      <c r="O742" s="163" t="str">
        <f t="shared" si="29"/>
        <v/>
      </c>
    </row>
    <row r="743" spans="14:15">
      <c r="N743" s="163" t="str">
        <f t="shared" si="28"/>
        <v/>
      </c>
      <c r="O743" s="163" t="str">
        <f t="shared" si="29"/>
        <v/>
      </c>
    </row>
    <row r="744" spans="14:15">
      <c r="N744" s="163" t="str">
        <f t="shared" si="28"/>
        <v/>
      </c>
      <c r="O744" s="163" t="str">
        <f t="shared" si="29"/>
        <v/>
      </c>
    </row>
    <row r="745" spans="14:15">
      <c r="N745" s="163" t="str">
        <f t="shared" si="28"/>
        <v/>
      </c>
      <c r="O745" s="163" t="str">
        <f t="shared" si="29"/>
        <v/>
      </c>
    </row>
    <row r="746" spans="14:15">
      <c r="N746" s="163" t="str">
        <f t="shared" si="28"/>
        <v/>
      </c>
      <c r="O746" s="163" t="str">
        <f t="shared" si="29"/>
        <v/>
      </c>
    </row>
    <row r="747" spans="14:15">
      <c r="N747" s="163" t="str">
        <f t="shared" si="28"/>
        <v/>
      </c>
      <c r="O747" s="163" t="str">
        <f t="shared" si="29"/>
        <v/>
      </c>
    </row>
    <row r="748" spans="14:15">
      <c r="N748" s="163" t="str">
        <f t="shared" si="28"/>
        <v/>
      </c>
      <c r="O748" s="163" t="str">
        <f t="shared" si="29"/>
        <v/>
      </c>
    </row>
    <row r="749" spans="14:15">
      <c r="N749" s="163" t="str">
        <f t="shared" si="28"/>
        <v/>
      </c>
      <c r="O749" s="163" t="str">
        <f t="shared" si="29"/>
        <v/>
      </c>
    </row>
    <row r="750" spans="14:15">
      <c r="N750" s="163" t="str">
        <f t="shared" si="28"/>
        <v/>
      </c>
      <c r="O750" s="163" t="str">
        <f t="shared" si="29"/>
        <v/>
      </c>
    </row>
    <row r="751" spans="14:15">
      <c r="N751" s="163" t="str">
        <f t="shared" si="28"/>
        <v/>
      </c>
      <c r="O751" s="163" t="str">
        <f t="shared" si="29"/>
        <v/>
      </c>
    </row>
    <row r="752" spans="14:15">
      <c r="N752" s="163" t="str">
        <f t="shared" si="28"/>
        <v/>
      </c>
      <c r="O752" s="163" t="str">
        <f t="shared" si="29"/>
        <v/>
      </c>
    </row>
    <row r="753" spans="14:15">
      <c r="N753" s="163" t="str">
        <f t="shared" si="28"/>
        <v/>
      </c>
      <c r="O753" s="163" t="str">
        <f t="shared" si="29"/>
        <v/>
      </c>
    </row>
    <row r="754" spans="14:15">
      <c r="N754" s="163" t="str">
        <f t="shared" si="28"/>
        <v/>
      </c>
      <c r="O754" s="163" t="str">
        <f t="shared" si="29"/>
        <v/>
      </c>
    </row>
    <row r="755" spans="14:15">
      <c r="N755" s="163" t="str">
        <f t="shared" si="28"/>
        <v/>
      </c>
      <c r="O755" s="163" t="str">
        <f t="shared" si="29"/>
        <v/>
      </c>
    </row>
    <row r="756" spans="14:15">
      <c r="N756" s="163" t="str">
        <f t="shared" si="28"/>
        <v/>
      </c>
      <c r="O756" s="163" t="str">
        <f t="shared" si="29"/>
        <v/>
      </c>
    </row>
    <row r="757" spans="14:15">
      <c r="N757" s="163" t="str">
        <f t="shared" si="28"/>
        <v/>
      </c>
      <c r="O757" s="163" t="str">
        <f t="shared" si="29"/>
        <v/>
      </c>
    </row>
    <row r="758" spans="14:15">
      <c r="N758" s="163" t="str">
        <f t="shared" si="28"/>
        <v/>
      </c>
      <c r="O758" s="163" t="str">
        <f t="shared" si="29"/>
        <v/>
      </c>
    </row>
    <row r="759" spans="14:15">
      <c r="N759" s="163" t="str">
        <f t="shared" si="28"/>
        <v/>
      </c>
      <c r="O759" s="163" t="str">
        <f t="shared" si="29"/>
        <v/>
      </c>
    </row>
    <row r="760" spans="14:15">
      <c r="N760" s="163" t="str">
        <f t="shared" si="28"/>
        <v/>
      </c>
      <c r="O760" s="163" t="str">
        <f t="shared" si="29"/>
        <v/>
      </c>
    </row>
    <row r="761" spans="14:15">
      <c r="N761" s="163" t="str">
        <f t="shared" si="28"/>
        <v/>
      </c>
      <c r="O761" s="163" t="str">
        <f t="shared" si="29"/>
        <v/>
      </c>
    </row>
    <row r="762" spans="14:15">
      <c r="N762" s="163" t="str">
        <f t="shared" si="28"/>
        <v/>
      </c>
      <c r="O762" s="163" t="str">
        <f t="shared" si="29"/>
        <v/>
      </c>
    </row>
    <row r="763" spans="14:15">
      <c r="N763" s="163" t="str">
        <f t="shared" si="28"/>
        <v/>
      </c>
      <c r="O763" s="163" t="str">
        <f t="shared" si="29"/>
        <v/>
      </c>
    </row>
    <row r="764" spans="14:15">
      <c r="N764" s="163" t="str">
        <f t="shared" si="28"/>
        <v/>
      </c>
      <c r="O764" s="163" t="str">
        <f t="shared" si="29"/>
        <v/>
      </c>
    </row>
    <row r="765" spans="14:15">
      <c r="N765" s="163" t="str">
        <f t="shared" si="28"/>
        <v/>
      </c>
      <c r="O765" s="163" t="str">
        <f t="shared" si="29"/>
        <v/>
      </c>
    </row>
    <row r="766" spans="14:15">
      <c r="N766" s="163" t="str">
        <f t="shared" si="28"/>
        <v/>
      </c>
      <c r="O766" s="163" t="str">
        <f t="shared" si="29"/>
        <v/>
      </c>
    </row>
    <row r="767" spans="14:15">
      <c r="N767" s="163" t="str">
        <f t="shared" si="28"/>
        <v/>
      </c>
      <c r="O767" s="163" t="str">
        <f t="shared" si="29"/>
        <v/>
      </c>
    </row>
    <row r="768" spans="14:15">
      <c r="N768" s="163" t="str">
        <f t="shared" si="28"/>
        <v/>
      </c>
      <c r="O768" s="163" t="str">
        <f t="shared" si="29"/>
        <v/>
      </c>
    </row>
    <row r="769" spans="14:15">
      <c r="N769" s="163" t="str">
        <f t="shared" si="28"/>
        <v/>
      </c>
      <c r="O769" s="163" t="str">
        <f t="shared" si="29"/>
        <v/>
      </c>
    </row>
    <row r="770" spans="14:15">
      <c r="N770" s="163" t="str">
        <f t="shared" si="28"/>
        <v/>
      </c>
      <c r="O770" s="163" t="str">
        <f t="shared" si="29"/>
        <v/>
      </c>
    </row>
    <row r="771" spans="14:15">
      <c r="N771" s="163" t="str">
        <f t="shared" si="28"/>
        <v/>
      </c>
      <c r="O771" s="163" t="str">
        <f t="shared" si="29"/>
        <v/>
      </c>
    </row>
    <row r="772" spans="14:15">
      <c r="N772" s="163" t="str">
        <f t="shared" ref="N772:N835" si="30">IF(COUNTIF(L:L,J772),J772,"")</f>
        <v/>
      </c>
      <c r="O772" s="163" t="str">
        <f t="shared" ref="O772:O835" si="31">IF(N772&gt;$A$14,N772,"")</f>
        <v/>
      </c>
    </row>
    <row r="773" spans="14:15">
      <c r="N773" s="163" t="str">
        <f t="shared" si="30"/>
        <v/>
      </c>
      <c r="O773" s="163" t="str">
        <f t="shared" si="31"/>
        <v/>
      </c>
    </row>
    <row r="774" spans="14:15">
      <c r="N774" s="163" t="str">
        <f t="shared" si="30"/>
        <v/>
      </c>
      <c r="O774" s="163" t="str">
        <f t="shared" si="31"/>
        <v/>
      </c>
    </row>
    <row r="775" spans="14:15">
      <c r="N775" s="163" t="str">
        <f t="shared" si="30"/>
        <v/>
      </c>
      <c r="O775" s="163" t="str">
        <f t="shared" si="31"/>
        <v/>
      </c>
    </row>
    <row r="776" spans="14:15">
      <c r="N776" s="163" t="str">
        <f t="shared" si="30"/>
        <v/>
      </c>
      <c r="O776" s="163" t="str">
        <f t="shared" si="31"/>
        <v/>
      </c>
    </row>
    <row r="777" spans="14:15">
      <c r="N777" s="163" t="str">
        <f t="shared" si="30"/>
        <v/>
      </c>
      <c r="O777" s="163" t="str">
        <f t="shared" si="31"/>
        <v/>
      </c>
    </row>
    <row r="778" spans="14:15">
      <c r="N778" s="163" t="str">
        <f t="shared" si="30"/>
        <v/>
      </c>
      <c r="O778" s="163" t="str">
        <f t="shared" si="31"/>
        <v/>
      </c>
    </row>
    <row r="779" spans="14:15">
      <c r="N779" s="163" t="str">
        <f t="shared" si="30"/>
        <v/>
      </c>
      <c r="O779" s="163" t="str">
        <f t="shared" si="31"/>
        <v/>
      </c>
    </row>
    <row r="780" spans="14:15">
      <c r="N780" s="163" t="str">
        <f t="shared" si="30"/>
        <v/>
      </c>
      <c r="O780" s="163" t="str">
        <f t="shared" si="31"/>
        <v/>
      </c>
    </row>
    <row r="781" spans="14:15">
      <c r="N781" s="163" t="str">
        <f t="shared" si="30"/>
        <v/>
      </c>
      <c r="O781" s="163" t="str">
        <f t="shared" si="31"/>
        <v/>
      </c>
    </row>
    <row r="782" spans="14:15">
      <c r="N782" s="163" t="str">
        <f t="shared" si="30"/>
        <v/>
      </c>
      <c r="O782" s="163" t="str">
        <f t="shared" si="31"/>
        <v/>
      </c>
    </row>
    <row r="783" spans="14:15">
      <c r="N783" s="163" t="str">
        <f t="shared" si="30"/>
        <v/>
      </c>
      <c r="O783" s="163" t="str">
        <f t="shared" si="31"/>
        <v/>
      </c>
    </row>
    <row r="784" spans="14:15">
      <c r="N784" s="163" t="str">
        <f t="shared" si="30"/>
        <v/>
      </c>
      <c r="O784" s="163" t="str">
        <f t="shared" si="31"/>
        <v/>
      </c>
    </row>
    <row r="785" spans="14:15">
      <c r="N785" s="163" t="str">
        <f t="shared" si="30"/>
        <v/>
      </c>
      <c r="O785" s="163" t="str">
        <f t="shared" si="31"/>
        <v/>
      </c>
    </row>
    <row r="786" spans="14:15">
      <c r="N786" s="163" t="str">
        <f t="shared" si="30"/>
        <v/>
      </c>
      <c r="O786" s="163" t="str">
        <f t="shared" si="31"/>
        <v/>
      </c>
    </row>
    <row r="787" spans="14:15">
      <c r="N787" s="163" t="str">
        <f t="shared" si="30"/>
        <v/>
      </c>
      <c r="O787" s="163" t="str">
        <f t="shared" si="31"/>
        <v/>
      </c>
    </row>
    <row r="788" spans="14:15">
      <c r="N788" s="163" t="str">
        <f t="shared" si="30"/>
        <v/>
      </c>
      <c r="O788" s="163" t="str">
        <f t="shared" si="31"/>
        <v/>
      </c>
    </row>
    <row r="789" spans="14:15">
      <c r="N789" s="163" t="str">
        <f t="shared" si="30"/>
        <v/>
      </c>
      <c r="O789" s="163" t="str">
        <f t="shared" si="31"/>
        <v/>
      </c>
    </row>
    <row r="790" spans="14:15">
      <c r="N790" s="163" t="str">
        <f t="shared" si="30"/>
        <v/>
      </c>
      <c r="O790" s="163" t="str">
        <f t="shared" si="31"/>
        <v/>
      </c>
    </row>
    <row r="791" spans="14:15">
      <c r="N791" s="163" t="str">
        <f t="shared" si="30"/>
        <v/>
      </c>
      <c r="O791" s="163" t="str">
        <f t="shared" si="31"/>
        <v/>
      </c>
    </row>
    <row r="792" spans="14:15">
      <c r="N792" s="163" t="str">
        <f t="shared" si="30"/>
        <v/>
      </c>
      <c r="O792" s="163" t="str">
        <f t="shared" si="31"/>
        <v/>
      </c>
    </row>
    <row r="793" spans="14:15">
      <c r="N793" s="163" t="str">
        <f t="shared" si="30"/>
        <v/>
      </c>
      <c r="O793" s="163" t="str">
        <f t="shared" si="31"/>
        <v/>
      </c>
    </row>
    <row r="794" spans="14:15">
      <c r="N794" s="163" t="str">
        <f t="shared" si="30"/>
        <v/>
      </c>
      <c r="O794" s="163" t="str">
        <f t="shared" si="31"/>
        <v/>
      </c>
    </row>
    <row r="795" spans="14:15">
      <c r="N795" s="163" t="str">
        <f t="shared" si="30"/>
        <v/>
      </c>
      <c r="O795" s="163" t="str">
        <f t="shared" si="31"/>
        <v/>
      </c>
    </row>
    <row r="796" spans="14:15">
      <c r="N796" s="163" t="str">
        <f t="shared" si="30"/>
        <v/>
      </c>
      <c r="O796" s="163" t="str">
        <f t="shared" si="31"/>
        <v/>
      </c>
    </row>
    <row r="797" spans="14:15">
      <c r="N797" s="163" t="str">
        <f t="shared" si="30"/>
        <v/>
      </c>
      <c r="O797" s="163" t="str">
        <f t="shared" si="31"/>
        <v/>
      </c>
    </row>
    <row r="798" spans="14:15">
      <c r="N798" s="163" t="str">
        <f t="shared" si="30"/>
        <v/>
      </c>
      <c r="O798" s="163" t="str">
        <f t="shared" si="31"/>
        <v/>
      </c>
    </row>
    <row r="799" spans="14:15">
      <c r="N799" s="163" t="str">
        <f t="shared" si="30"/>
        <v/>
      </c>
      <c r="O799" s="163" t="str">
        <f t="shared" si="31"/>
        <v/>
      </c>
    </row>
    <row r="800" spans="14:15">
      <c r="N800" s="163" t="str">
        <f t="shared" si="30"/>
        <v/>
      </c>
      <c r="O800" s="163" t="str">
        <f t="shared" si="31"/>
        <v/>
      </c>
    </row>
    <row r="801" spans="14:15">
      <c r="N801" s="163" t="str">
        <f t="shared" si="30"/>
        <v/>
      </c>
      <c r="O801" s="163" t="str">
        <f t="shared" si="31"/>
        <v/>
      </c>
    </row>
    <row r="802" spans="14:15">
      <c r="N802" s="163" t="str">
        <f t="shared" si="30"/>
        <v/>
      </c>
      <c r="O802" s="163" t="str">
        <f t="shared" si="31"/>
        <v/>
      </c>
    </row>
    <row r="803" spans="14:15">
      <c r="N803" s="163" t="str">
        <f t="shared" si="30"/>
        <v/>
      </c>
      <c r="O803" s="163" t="str">
        <f t="shared" si="31"/>
        <v/>
      </c>
    </row>
    <row r="804" spans="14:15">
      <c r="N804" s="163" t="str">
        <f t="shared" si="30"/>
        <v/>
      </c>
      <c r="O804" s="163" t="str">
        <f t="shared" si="31"/>
        <v/>
      </c>
    </row>
    <row r="805" spans="14:15">
      <c r="N805" s="163" t="str">
        <f t="shared" si="30"/>
        <v/>
      </c>
      <c r="O805" s="163" t="str">
        <f t="shared" si="31"/>
        <v/>
      </c>
    </row>
    <row r="806" spans="14:15">
      <c r="N806" s="163" t="str">
        <f t="shared" si="30"/>
        <v/>
      </c>
      <c r="O806" s="163" t="str">
        <f t="shared" si="31"/>
        <v/>
      </c>
    </row>
    <row r="807" spans="14:15">
      <c r="N807" s="163" t="str">
        <f t="shared" si="30"/>
        <v/>
      </c>
      <c r="O807" s="163" t="str">
        <f t="shared" si="31"/>
        <v/>
      </c>
    </row>
    <row r="808" spans="14:15">
      <c r="N808" s="163" t="str">
        <f t="shared" si="30"/>
        <v/>
      </c>
      <c r="O808" s="163" t="str">
        <f t="shared" si="31"/>
        <v/>
      </c>
    </row>
    <row r="809" spans="14:15">
      <c r="N809" s="163" t="str">
        <f t="shared" si="30"/>
        <v/>
      </c>
      <c r="O809" s="163" t="str">
        <f t="shared" si="31"/>
        <v/>
      </c>
    </row>
    <row r="810" spans="14:15">
      <c r="N810" s="163" t="str">
        <f t="shared" si="30"/>
        <v/>
      </c>
      <c r="O810" s="163" t="str">
        <f t="shared" si="31"/>
        <v/>
      </c>
    </row>
    <row r="811" spans="14:15">
      <c r="N811" s="163" t="str">
        <f t="shared" si="30"/>
        <v/>
      </c>
      <c r="O811" s="163" t="str">
        <f t="shared" si="31"/>
        <v/>
      </c>
    </row>
    <row r="812" spans="14:15">
      <c r="N812" s="163" t="str">
        <f t="shared" si="30"/>
        <v/>
      </c>
      <c r="O812" s="163" t="str">
        <f t="shared" si="31"/>
        <v/>
      </c>
    </row>
    <row r="813" spans="14:15">
      <c r="N813" s="163" t="str">
        <f t="shared" si="30"/>
        <v/>
      </c>
      <c r="O813" s="163" t="str">
        <f t="shared" si="31"/>
        <v/>
      </c>
    </row>
    <row r="814" spans="14:15">
      <c r="N814" s="163" t="str">
        <f t="shared" si="30"/>
        <v/>
      </c>
      <c r="O814" s="163" t="str">
        <f t="shared" si="31"/>
        <v/>
      </c>
    </row>
    <row r="815" spans="14:15">
      <c r="N815" s="163" t="str">
        <f t="shared" si="30"/>
        <v/>
      </c>
      <c r="O815" s="163" t="str">
        <f t="shared" si="31"/>
        <v/>
      </c>
    </row>
    <row r="816" spans="14:15">
      <c r="N816" s="163" t="str">
        <f t="shared" si="30"/>
        <v/>
      </c>
      <c r="O816" s="163" t="str">
        <f t="shared" si="31"/>
        <v/>
      </c>
    </row>
    <row r="817" spans="14:15">
      <c r="N817" s="163" t="str">
        <f t="shared" si="30"/>
        <v/>
      </c>
      <c r="O817" s="163" t="str">
        <f t="shared" si="31"/>
        <v/>
      </c>
    </row>
    <row r="818" spans="14:15">
      <c r="N818" s="163" t="str">
        <f t="shared" si="30"/>
        <v/>
      </c>
      <c r="O818" s="163" t="str">
        <f t="shared" si="31"/>
        <v/>
      </c>
    </row>
    <row r="819" spans="14:15">
      <c r="N819" s="163" t="str">
        <f t="shared" si="30"/>
        <v/>
      </c>
      <c r="O819" s="163" t="str">
        <f t="shared" si="31"/>
        <v/>
      </c>
    </row>
    <row r="820" spans="14:15">
      <c r="N820" s="163" t="str">
        <f t="shared" si="30"/>
        <v/>
      </c>
      <c r="O820" s="163" t="str">
        <f t="shared" si="31"/>
        <v/>
      </c>
    </row>
    <row r="821" spans="14:15">
      <c r="N821" s="163" t="str">
        <f t="shared" si="30"/>
        <v/>
      </c>
      <c r="O821" s="163" t="str">
        <f t="shared" si="31"/>
        <v/>
      </c>
    </row>
    <row r="822" spans="14:15">
      <c r="N822" s="163" t="str">
        <f t="shared" si="30"/>
        <v/>
      </c>
      <c r="O822" s="163" t="str">
        <f t="shared" si="31"/>
        <v/>
      </c>
    </row>
    <row r="823" spans="14:15">
      <c r="N823" s="163" t="str">
        <f t="shared" si="30"/>
        <v/>
      </c>
      <c r="O823" s="163" t="str">
        <f t="shared" si="31"/>
        <v/>
      </c>
    </row>
    <row r="824" spans="14:15">
      <c r="N824" s="163" t="str">
        <f t="shared" si="30"/>
        <v/>
      </c>
      <c r="O824" s="163" t="str">
        <f t="shared" si="31"/>
        <v/>
      </c>
    </row>
    <row r="825" spans="14:15">
      <c r="N825" s="163" t="str">
        <f t="shared" si="30"/>
        <v/>
      </c>
      <c r="O825" s="163" t="str">
        <f t="shared" si="31"/>
        <v/>
      </c>
    </row>
    <row r="826" spans="14:15">
      <c r="N826" s="163" t="str">
        <f t="shared" si="30"/>
        <v/>
      </c>
      <c r="O826" s="163" t="str">
        <f t="shared" si="31"/>
        <v/>
      </c>
    </row>
    <row r="827" spans="14:15">
      <c r="N827" s="163" t="str">
        <f t="shared" si="30"/>
        <v/>
      </c>
      <c r="O827" s="163" t="str">
        <f t="shared" si="31"/>
        <v/>
      </c>
    </row>
    <row r="828" spans="14:15">
      <c r="N828" s="163" t="str">
        <f t="shared" si="30"/>
        <v/>
      </c>
      <c r="O828" s="163" t="str">
        <f t="shared" si="31"/>
        <v/>
      </c>
    </row>
    <row r="829" spans="14:15">
      <c r="N829" s="163" t="str">
        <f t="shared" si="30"/>
        <v/>
      </c>
      <c r="O829" s="163" t="str">
        <f t="shared" si="31"/>
        <v/>
      </c>
    </row>
    <row r="830" spans="14:15">
      <c r="N830" s="163" t="str">
        <f t="shared" si="30"/>
        <v/>
      </c>
      <c r="O830" s="163" t="str">
        <f t="shared" si="31"/>
        <v/>
      </c>
    </row>
    <row r="831" spans="14:15">
      <c r="N831" s="163" t="str">
        <f t="shared" si="30"/>
        <v/>
      </c>
      <c r="O831" s="163" t="str">
        <f t="shared" si="31"/>
        <v/>
      </c>
    </row>
    <row r="832" spans="14:15">
      <c r="N832" s="163" t="str">
        <f t="shared" si="30"/>
        <v/>
      </c>
      <c r="O832" s="163" t="str">
        <f t="shared" si="31"/>
        <v/>
      </c>
    </row>
    <row r="833" spans="14:15">
      <c r="N833" s="163" t="str">
        <f t="shared" si="30"/>
        <v/>
      </c>
      <c r="O833" s="163" t="str">
        <f t="shared" si="31"/>
        <v/>
      </c>
    </row>
    <row r="834" spans="14:15">
      <c r="N834" s="163" t="str">
        <f t="shared" si="30"/>
        <v/>
      </c>
      <c r="O834" s="163" t="str">
        <f t="shared" si="31"/>
        <v/>
      </c>
    </row>
    <row r="835" spans="14:15">
      <c r="N835" s="163" t="str">
        <f t="shared" si="30"/>
        <v/>
      </c>
      <c r="O835" s="163" t="str">
        <f t="shared" si="31"/>
        <v/>
      </c>
    </row>
    <row r="836" spans="14:15">
      <c r="N836" s="163" t="str">
        <f t="shared" ref="N836:N899" si="32">IF(COUNTIF(L:L,J836),J836,"")</f>
        <v/>
      </c>
      <c r="O836" s="163" t="str">
        <f t="shared" ref="O836:O899" si="33">IF(N836&gt;$A$14,N836,"")</f>
        <v/>
      </c>
    </row>
    <row r="837" spans="14:15">
      <c r="N837" s="163" t="str">
        <f t="shared" si="32"/>
        <v/>
      </c>
      <c r="O837" s="163" t="str">
        <f t="shared" si="33"/>
        <v/>
      </c>
    </row>
    <row r="838" spans="14:15">
      <c r="N838" s="163" t="str">
        <f t="shared" si="32"/>
        <v/>
      </c>
      <c r="O838" s="163" t="str">
        <f t="shared" si="33"/>
        <v/>
      </c>
    </row>
    <row r="839" spans="14:15">
      <c r="N839" s="163" t="str">
        <f t="shared" si="32"/>
        <v/>
      </c>
      <c r="O839" s="163" t="str">
        <f t="shared" si="33"/>
        <v/>
      </c>
    </row>
    <row r="840" spans="14:15">
      <c r="N840" s="163" t="str">
        <f t="shared" si="32"/>
        <v/>
      </c>
      <c r="O840" s="163" t="str">
        <f t="shared" si="33"/>
        <v/>
      </c>
    </row>
    <row r="841" spans="14:15">
      <c r="N841" s="163" t="str">
        <f t="shared" si="32"/>
        <v/>
      </c>
      <c r="O841" s="163" t="str">
        <f t="shared" si="33"/>
        <v/>
      </c>
    </row>
    <row r="842" spans="14:15">
      <c r="N842" s="163" t="str">
        <f t="shared" si="32"/>
        <v/>
      </c>
      <c r="O842" s="163" t="str">
        <f t="shared" si="33"/>
        <v/>
      </c>
    </row>
    <row r="843" spans="14:15">
      <c r="N843" s="163" t="str">
        <f t="shared" si="32"/>
        <v/>
      </c>
      <c r="O843" s="163" t="str">
        <f t="shared" si="33"/>
        <v/>
      </c>
    </row>
    <row r="844" spans="14:15">
      <c r="N844" s="163" t="str">
        <f t="shared" si="32"/>
        <v/>
      </c>
      <c r="O844" s="163" t="str">
        <f t="shared" si="33"/>
        <v/>
      </c>
    </row>
    <row r="845" spans="14:15">
      <c r="N845" s="163" t="str">
        <f t="shared" si="32"/>
        <v/>
      </c>
      <c r="O845" s="163" t="str">
        <f t="shared" si="33"/>
        <v/>
      </c>
    </row>
    <row r="846" spans="14:15">
      <c r="N846" s="163" t="str">
        <f t="shared" si="32"/>
        <v/>
      </c>
      <c r="O846" s="163" t="str">
        <f t="shared" si="33"/>
        <v/>
      </c>
    </row>
    <row r="847" spans="14:15">
      <c r="N847" s="163" t="str">
        <f t="shared" si="32"/>
        <v/>
      </c>
      <c r="O847" s="163" t="str">
        <f t="shared" si="33"/>
        <v/>
      </c>
    </row>
    <row r="848" spans="14:15">
      <c r="N848" s="163" t="str">
        <f t="shared" si="32"/>
        <v/>
      </c>
      <c r="O848" s="163" t="str">
        <f t="shared" si="33"/>
        <v/>
      </c>
    </row>
    <row r="849" spans="14:15">
      <c r="N849" s="163" t="str">
        <f t="shared" si="32"/>
        <v/>
      </c>
      <c r="O849" s="163" t="str">
        <f t="shared" si="33"/>
        <v/>
      </c>
    </row>
    <row r="850" spans="14:15">
      <c r="N850" s="163" t="str">
        <f t="shared" si="32"/>
        <v/>
      </c>
      <c r="O850" s="163" t="str">
        <f t="shared" si="33"/>
        <v/>
      </c>
    </row>
    <row r="851" spans="14:15">
      <c r="N851" s="163" t="str">
        <f t="shared" si="32"/>
        <v/>
      </c>
      <c r="O851" s="163" t="str">
        <f t="shared" si="33"/>
        <v/>
      </c>
    </row>
    <row r="852" spans="14:15">
      <c r="N852" s="163" t="str">
        <f t="shared" si="32"/>
        <v/>
      </c>
      <c r="O852" s="163" t="str">
        <f t="shared" si="33"/>
        <v/>
      </c>
    </row>
    <row r="853" spans="14:15">
      <c r="N853" s="163" t="str">
        <f t="shared" si="32"/>
        <v/>
      </c>
      <c r="O853" s="163" t="str">
        <f t="shared" si="33"/>
        <v/>
      </c>
    </row>
    <row r="854" spans="14:15">
      <c r="N854" s="163" t="str">
        <f t="shared" si="32"/>
        <v/>
      </c>
      <c r="O854" s="163" t="str">
        <f t="shared" si="33"/>
        <v/>
      </c>
    </row>
    <row r="855" spans="14:15">
      <c r="N855" s="163" t="str">
        <f t="shared" si="32"/>
        <v/>
      </c>
      <c r="O855" s="163" t="str">
        <f t="shared" si="33"/>
        <v/>
      </c>
    </row>
    <row r="856" spans="14:15">
      <c r="N856" s="163" t="str">
        <f t="shared" si="32"/>
        <v/>
      </c>
      <c r="O856" s="163" t="str">
        <f t="shared" si="33"/>
        <v/>
      </c>
    </row>
    <row r="857" spans="14:15">
      <c r="N857" s="163" t="str">
        <f t="shared" si="32"/>
        <v/>
      </c>
      <c r="O857" s="163" t="str">
        <f t="shared" si="33"/>
        <v/>
      </c>
    </row>
    <row r="858" spans="14:15">
      <c r="N858" s="163" t="str">
        <f t="shared" si="32"/>
        <v/>
      </c>
      <c r="O858" s="163" t="str">
        <f t="shared" si="33"/>
        <v/>
      </c>
    </row>
    <row r="859" spans="14:15">
      <c r="N859" s="163" t="str">
        <f t="shared" si="32"/>
        <v/>
      </c>
      <c r="O859" s="163" t="str">
        <f t="shared" si="33"/>
        <v/>
      </c>
    </row>
    <row r="860" spans="14:15">
      <c r="N860" s="163" t="str">
        <f t="shared" si="32"/>
        <v/>
      </c>
      <c r="O860" s="163" t="str">
        <f t="shared" si="33"/>
        <v/>
      </c>
    </row>
    <row r="861" spans="14:15">
      <c r="N861" s="163" t="str">
        <f t="shared" si="32"/>
        <v/>
      </c>
      <c r="O861" s="163" t="str">
        <f t="shared" si="33"/>
        <v/>
      </c>
    </row>
    <row r="862" spans="14:15">
      <c r="N862" s="163" t="str">
        <f t="shared" si="32"/>
        <v/>
      </c>
      <c r="O862" s="163" t="str">
        <f t="shared" si="33"/>
        <v/>
      </c>
    </row>
    <row r="863" spans="14:15">
      <c r="N863" s="163" t="str">
        <f t="shared" si="32"/>
        <v/>
      </c>
      <c r="O863" s="163" t="str">
        <f t="shared" si="33"/>
        <v/>
      </c>
    </row>
    <row r="864" spans="14:15">
      <c r="N864" s="163" t="str">
        <f t="shared" si="32"/>
        <v/>
      </c>
      <c r="O864" s="163" t="str">
        <f t="shared" si="33"/>
        <v/>
      </c>
    </row>
    <row r="865" spans="14:15">
      <c r="N865" s="163" t="str">
        <f t="shared" si="32"/>
        <v/>
      </c>
      <c r="O865" s="163" t="str">
        <f t="shared" si="33"/>
        <v/>
      </c>
    </row>
    <row r="866" spans="14:15">
      <c r="N866" s="163" t="str">
        <f t="shared" si="32"/>
        <v/>
      </c>
      <c r="O866" s="163" t="str">
        <f t="shared" si="33"/>
        <v/>
      </c>
    </row>
    <row r="867" spans="14:15">
      <c r="N867" s="163" t="str">
        <f t="shared" si="32"/>
        <v/>
      </c>
      <c r="O867" s="163" t="str">
        <f t="shared" si="33"/>
        <v/>
      </c>
    </row>
    <row r="868" spans="14:15">
      <c r="N868" s="163" t="str">
        <f t="shared" si="32"/>
        <v/>
      </c>
      <c r="O868" s="163" t="str">
        <f t="shared" si="33"/>
        <v/>
      </c>
    </row>
    <row r="869" spans="14:15">
      <c r="N869" s="163" t="str">
        <f t="shared" si="32"/>
        <v/>
      </c>
      <c r="O869" s="163" t="str">
        <f t="shared" si="33"/>
        <v/>
      </c>
    </row>
    <row r="870" spans="14:15">
      <c r="N870" s="163" t="str">
        <f t="shared" si="32"/>
        <v/>
      </c>
      <c r="O870" s="163" t="str">
        <f t="shared" si="33"/>
        <v/>
      </c>
    </row>
    <row r="871" spans="14:15">
      <c r="N871" s="163" t="str">
        <f t="shared" si="32"/>
        <v/>
      </c>
      <c r="O871" s="163" t="str">
        <f t="shared" si="33"/>
        <v/>
      </c>
    </row>
    <row r="872" spans="14:15">
      <c r="N872" s="163" t="str">
        <f t="shared" si="32"/>
        <v/>
      </c>
      <c r="O872" s="163" t="str">
        <f t="shared" si="33"/>
        <v/>
      </c>
    </row>
    <row r="873" spans="14:15">
      <c r="N873" s="163" t="str">
        <f t="shared" si="32"/>
        <v/>
      </c>
      <c r="O873" s="163" t="str">
        <f t="shared" si="33"/>
        <v/>
      </c>
    </row>
    <row r="874" spans="14:15">
      <c r="N874" s="163" t="str">
        <f t="shared" si="32"/>
        <v/>
      </c>
      <c r="O874" s="163" t="str">
        <f t="shared" si="33"/>
        <v/>
      </c>
    </row>
    <row r="875" spans="14:15">
      <c r="N875" s="163" t="str">
        <f t="shared" si="32"/>
        <v/>
      </c>
      <c r="O875" s="163" t="str">
        <f t="shared" si="33"/>
        <v/>
      </c>
    </row>
    <row r="876" spans="14:15">
      <c r="N876" s="163" t="str">
        <f t="shared" si="32"/>
        <v/>
      </c>
      <c r="O876" s="163" t="str">
        <f t="shared" si="33"/>
        <v/>
      </c>
    </row>
    <row r="877" spans="14:15">
      <c r="N877" s="163" t="str">
        <f t="shared" si="32"/>
        <v/>
      </c>
      <c r="O877" s="163" t="str">
        <f t="shared" si="33"/>
        <v/>
      </c>
    </row>
    <row r="878" spans="14:15">
      <c r="N878" s="163" t="str">
        <f t="shared" si="32"/>
        <v/>
      </c>
      <c r="O878" s="163" t="str">
        <f t="shared" si="33"/>
        <v/>
      </c>
    </row>
    <row r="879" spans="14:15">
      <c r="N879" s="163" t="str">
        <f t="shared" si="32"/>
        <v/>
      </c>
      <c r="O879" s="163" t="str">
        <f t="shared" si="33"/>
        <v/>
      </c>
    </row>
    <row r="880" spans="14:15">
      <c r="N880" s="163" t="str">
        <f t="shared" si="32"/>
        <v/>
      </c>
      <c r="O880" s="163" t="str">
        <f t="shared" si="33"/>
        <v/>
      </c>
    </row>
    <row r="881" spans="14:15">
      <c r="N881" s="163" t="str">
        <f t="shared" si="32"/>
        <v/>
      </c>
      <c r="O881" s="163" t="str">
        <f t="shared" si="33"/>
        <v/>
      </c>
    </row>
    <row r="882" spans="14:15">
      <c r="N882" s="163" t="str">
        <f t="shared" si="32"/>
        <v/>
      </c>
      <c r="O882" s="163" t="str">
        <f t="shared" si="33"/>
        <v/>
      </c>
    </row>
    <row r="883" spans="14:15">
      <c r="N883" s="163" t="str">
        <f t="shared" si="32"/>
        <v/>
      </c>
      <c r="O883" s="163" t="str">
        <f t="shared" si="33"/>
        <v/>
      </c>
    </row>
    <row r="884" spans="14:15">
      <c r="N884" s="163" t="str">
        <f t="shared" si="32"/>
        <v/>
      </c>
      <c r="O884" s="163" t="str">
        <f t="shared" si="33"/>
        <v/>
      </c>
    </row>
    <row r="885" spans="14:15">
      <c r="N885" s="163" t="str">
        <f t="shared" si="32"/>
        <v/>
      </c>
      <c r="O885" s="163" t="str">
        <f t="shared" si="33"/>
        <v/>
      </c>
    </row>
    <row r="886" spans="14:15">
      <c r="N886" s="163" t="str">
        <f t="shared" si="32"/>
        <v/>
      </c>
      <c r="O886" s="163" t="str">
        <f t="shared" si="33"/>
        <v/>
      </c>
    </row>
    <row r="887" spans="14:15">
      <c r="N887" s="163" t="str">
        <f t="shared" si="32"/>
        <v/>
      </c>
      <c r="O887" s="163" t="str">
        <f t="shared" si="33"/>
        <v/>
      </c>
    </row>
    <row r="888" spans="14:15">
      <c r="N888" s="163" t="str">
        <f t="shared" si="32"/>
        <v/>
      </c>
      <c r="O888" s="163" t="str">
        <f t="shared" si="33"/>
        <v/>
      </c>
    </row>
    <row r="889" spans="14:15">
      <c r="N889" s="163" t="str">
        <f t="shared" si="32"/>
        <v/>
      </c>
      <c r="O889" s="163" t="str">
        <f t="shared" si="33"/>
        <v/>
      </c>
    </row>
    <row r="890" spans="14:15">
      <c r="N890" s="163" t="str">
        <f t="shared" si="32"/>
        <v/>
      </c>
      <c r="O890" s="163" t="str">
        <f t="shared" si="33"/>
        <v/>
      </c>
    </row>
    <row r="891" spans="14:15">
      <c r="N891" s="163" t="str">
        <f t="shared" si="32"/>
        <v/>
      </c>
      <c r="O891" s="163" t="str">
        <f t="shared" si="33"/>
        <v/>
      </c>
    </row>
    <row r="892" spans="14:15">
      <c r="N892" s="163" t="str">
        <f t="shared" si="32"/>
        <v/>
      </c>
      <c r="O892" s="163" t="str">
        <f t="shared" si="33"/>
        <v/>
      </c>
    </row>
    <row r="893" spans="14:15">
      <c r="N893" s="163" t="str">
        <f t="shared" si="32"/>
        <v/>
      </c>
      <c r="O893" s="163" t="str">
        <f t="shared" si="33"/>
        <v/>
      </c>
    </row>
    <row r="894" spans="14:15">
      <c r="N894" s="163" t="str">
        <f t="shared" si="32"/>
        <v/>
      </c>
      <c r="O894" s="163" t="str">
        <f t="shared" si="33"/>
        <v/>
      </c>
    </row>
    <row r="895" spans="14:15">
      <c r="N895" s="163" t="str">
        <f t="shared" si="32"/>
        <v/>
      </c>
      <c r="O895" s="163" t="str">
        <f t="shared" si="33"/>
        <v/>
      </c>
    </row>
    <row r="896" spans="14:15">
      <c r="N896" s="163" t="str">
        <f t="shared" si="32"/>
        <v/>
      </c>
      <c r="O896" s="163" t="str">
        <f t="shared" si="33"/>
        <v/>
      </c>
    </row>
    <row r="897" spans="14:15">
      <c r="N897" s="163" t="str">
        <f t="shared" si="32"/>
        <v/>
      </c>
      <c r="O897" s="163" t="str">
        <f t="shared" si="33"/>
        <v/>
      </c>
    </row>
    <row r="898" spans="14:15">
      <c r="N898" s="163" t="str">
        <f t="shared" si="32"/>
        <v/>
      </c>
      <c r="O898" s="163" t="str">
        <f t="shared" si="33"/>
        <v/>
      </c>
    </row>
    <row r="899" spans="14:15">
      <c r="N899" s="163" t="str">
        <f t="shared" si="32"/>
        <v/>
      </c>
      <c r="O899" s="163" t="str">
        <f t="shared" si="33"/>
        <v/>
      </c>
    </row>
    <row r="900" spans="14:15">
      <c r="N900" s="163" t="str">
        <f t="shared" ref="N900:N915" si="34">IF(COUNTIF(L:L,J900),J900,"")</f>
        <v/>
      </c>
      <c r="O900" s="163" t="str">
        <f t="shared" ref="O900:O915" si="35">IF(N900&gt;$A$14,N900,"")</f>
        <v/>
      </c>
    </row>
    <row r="901" spans="14:15">
      <c r="N901" s="163" t="str">
        <f t="shared" si="34"/>
        <v/>
      </c>
      <c r="O901" s="163" t="str">
        <f t="shared" si="35"/>
        <v/>
      </c>
    </row>
    <row r="902" spans="14:15">
      <c r="N902" s="163" t="str">
        <f t="shared" si="34"/>
        <v/>
      </c>
      <c r="O902" s="163" t="str">
        <f t="shared" si="35"/>
        <v/>
      </c>
    </row>
    <row r="903" spans="14:15">
      <c r="N903" s="163" t="str">
        <f t="shared" si="34"/>
        <v/>
      </c>
      <c r="O903" s="163" t="str">
        <f t="shared" si="35"/>
        <v/>
      </c>
    </row>
    <row r="904" spans="14:15">
      <c r="N904" s="163" t="str">
        <f t="shared" si="34"/>
        <v/>
      </c>
      <c r="O904" s="163" t="str">
        <f t="shared" si="35"/>
        <v/>
      </c>
    </row>
    <row r="905" spans="14:15">
      <c r="N905" s="163" t="str">
        <f t="shared" si="34"/>
        <v/>
      </c>
      <c r="O905" s="163" t="str">
        <f t="shared" si="35"/>
        <v/>
      </c>
    </row>
    <row r="906" spans="14:15">
      <c r="N906" s="163" t="str">
        <f t="shared" si="34"/>
        <v/>
      </c>
      <c r="O906" s="163" t="str">
        <f t="shared" si="35"/>
        <v/>
      </c>
    </row>
    <row r="907" spans="14:15">
      <c r="N907" s="163" t="str">
        <f t="shared" si="34"/>
        <v/>
      </c>
      <c r="O907" s="163" t="str">
        <f t="shared" si="35"/>
        <v/>
      </c>
    </row>
    <row r="908" spans="14:15">
      <c r="N908" s="163" t="str">
        <f t="shared" si="34"/>
        <v/>
      </c>
      <c r="O908" s="163" t="str">
        <f t="shared" si="35"/>
        <v/>
      </c>
    </row>
    <row r="909" spans="14:15">
      <c r="N909" s="163" t="str">
        <f t="shared" si="34"/>
        <v/>
      </c>
      <c r="O909" s="163" t="str">
        <f t="shared" si="35"/>
        <v/>
      </c>
    </row>
    <row r="910" spans="14:15">
      <c r="N910" s="163" t="str">
        <f t="shared" si="34"/>
        <v/>
      </c>
      <c r="O910" s="163" t="str">
        <f t="shared" si="35"/>
        <v/>
      </c>
    </row>
    <row r="911" spans="14:15">
      <c r="N911" s="163" t="str">
        <f t="shared" si="34"/>
        <v/>
      </c>
      <c r="O911" s="163" t="str">
        <f t="shared" si="35"/>
        <v/>
      </c>
    </row>
    <row r="912" spans="14:15">
      <c r="N912" s="163" t="str">
        <f t="shared" si="34"/>
        <v/>
      </c>
      <c r="O912" s="163" t="str">
        <f t="shared" si="35"/>
        <v/>
      </c>
    </row>
    <row r="913" spans="14:15">
      <c r="N913" s="163" t="str">
        <f t="shared" si="34"/>
        <v/>
      </c>
      <c r="O913" s="163" t="str">
        <f t="shared" si="35"/>
        <v/>
      </c>
    </row>
    <row r="914" spans="14:15">
      <c r="N914" s="163" t="str">
        <f t="shared" si="34"/>
        <v/>
      </c>
      <c r="O914" s="163" t="str">
        <f t="shared" si="35"/>
        <v/>
      </c>
    </row>
    <row r="915" spans="14:15">
      <c r="N915" s="163" t="str">
        <f t="shared" si="34"/>
        <v/>
      </c>
      <c r="O915" s="163" t="str">
        <f t="shared" si="35"/>
        <v/>
      </c>
    </row>
  </sheetData>
  <mergeCells count="3">
    <mergeCell ref="B12:D12"/>
    <mergeCell ref="E12:G12"/>
    <mergeCell ref="D7:G10"/>
  </mergeCells>
  <conditionalFormatting sqref="M1:M7 H8:H1048576">
    <cfRule type="cellIs" dxfId="2" priority="1" operator="lessThan">
      <formula>0</formula>
    </cfRule>
  </conditionalFormatting>
  <hyperlinks>
    <hyperlink ref="B4" r:id="rId1" xr:uid="{D1F942C6-B063-4A7F-B1F7-9FC72E7F89EC}"/>
  </hyperlinks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59C3-920E-4D91-B575-9203BEFF702A}">
  <dimension ref="A1:P891"/>
  <sheetViews>
    <sheetView zoomScale="80" zoomScaleNormal="80" workbookViewId="0">
      <selection activeCell="L3" sqref="L3"/>
    </sheetView>
  </sheetViews>
  <sheetFormatPr defaultColWidth="9.109375" defaultRowHeight="14.4"/>
  <cols>
    <col min="1" max="1" width="15.44140625" style="159" bestFit="1" customWidth="1"/>
    <col min="2" max="2" width="21.33203125" style="3" bestFit="1" customWidth="1"/>
    <col min="3" max="3" width="19.109375" style="56" bestFit="1" customWidth="1"/>
    <col min="4" max="4" width="11.33203125" style="3" bestFit="1" customWidth="1"/>
    <col min="5" max="5" width="15.88671875" style="3" customWidth="1"/>
    <col min="6" max="6" width="11.44140625" style="3" customWidth="1"/>
    <col min="7" max="7" width="13.109375" style="3" bestFit="1" customWidth="1"/>
    <col min="8" max="8" width="10.44140625" style="80" bestFit="1" customWidth="1"/>
    <col min="9" max="9" width="12" style="80" bestFit="1" customWidth="1"/>
    <col min="10" max="10" width="15.6640625" style="3" customWidth="1"/>
    <col min="11" max="11" width="8" style="3" customWidth="1"/>
    <col min="12" max="12" width="15.6640625" style="3" customWidth="1"/>
    <col min="13" max="13" width="9.109375" style="3" customWidth="1"/>
    <col min="14" max="14" width="15.6640625" style="159" bestFit="1" customWidth="1"/>
    <col min="15" max="15" width="9.109375" style="159"/>
    <col min="16" max="16" width="15.6640625" style="159" bestFit="1" customWidth="1"/>
    <col min="17" max="16384" width="9.109375" style="3"/>
  </cols>
  <sheetData>
    <row r="1" spans="1:16" ht="15" thickBot="1">
      <c r="A1" s="1"/>
      <c r="B1" s="1"/>
      <c r="C1" s="1"/>
      <c r="D1" s="31"/>
      <c r="E1" s="1"/>
      <c r="F1" s="1"/>
      <c r="G1" s="1"/>
      <c r="H1" s="1"/>
      <c r="I1" s="1"/>
      <c r="J1" s="51"/>
      <c r="P1" s="163" cm="1">
        <f t="array" ref="P1">LOOKUP(2,1/(P:P&lt;&gt;""),P:P)</f>
        <v>45964.625</v>
      </c>
    </row>
    <row r="2" spans="1:16" ht="15" thickBot="1">
      <c r="A2" s="14"/>
      <c r="B2" s="27" t="s">
        <v>0</v>
      </c>
      <c r="C2" s="28" t="s">
        <v>1</v>
      </c>
      <c r="D2" s="31"/>
      <c r="E2" s="120"/>
      <c r="F2" s="121"/>
      <c r="H2" s="3"/>
      <c r="J2" s="27" t="s">
        <v>0</v>
      </c>
      <c r="L2" s="28" t="s">
        <v>1</v>
      </c>
      <c r="P2" s="159" cm="1">
        <f t="array" ref="P2:P8">_xlfn.UNIQUE(O:O)</f>
        <v>0</v>
      </c>
    </row>
    <row r="3" spans="1:16">
      <c r="A3" s="14" t="s">
        <v>32</v>
      </c>
      <c r="B3" s="15" t="s">
        <v>5</v>
      </c>
      <c r="C3" s="5" t="s">
        <v>171</v>
      </c>
      <c r="H3" s="3"/>
      <c r="I3" s="3"/>
      <c r="J3" s="119" cm="1">
        <f t="array" ref="J3:K143">_xll.BDH(B4, "LAST_PRICE", "01/01/2025 15:00:00", "01/01/2035 16:00:00", "BarSize=60", "BarType=T", "RecurDaily=True", "TZ=London")</f>
        <v>45768.625</v>
      </c>
      <c r="K3" s="3">
        <v>127.057</v>
      </c>
      <c r="L3" s="119" cm="1">
        <f t="array" ref="L3:M137">_xll.BDH(C4, "LAST_PRICE", "01/01/2025 15:00:00", "01/01/2035 16:00:00", "BarSize=60", "BarType=T", "RecurDaily=True", "TZ=London")</f>
        <v>45768.625</v>
      </c>
      <c r="M3" s="3">
        <v>99.257999999999996</v>
      </c>
      <c r="N3" s="159">
        <f>IF(COUNTIF(L:L,J3),J3,"")</f>
        <v>45768.625</v>
      </c>
      <c r="O3" s="159" t="str">
        <f>IF(N3&gt;$A$14,N3,"")</f>
        <v/>
      </c>
      <c r="P3" s="159" t="str">
        <v/>
      </c>
    </row>
    <row r="4" spans="1:16" ht="30" customHeight="1">
      <c r="A4" s="15" t="s">
        <v>33</v>
      </c>
      <c r="B4" s="17" t="s">
        <v>34</v>
      </c>
      <c r="C4" s="6" t="s">
        <v>172</v>
      </c>
      <c r="H4" s="3"/>
      <c r="I4" s="3"/>
      <c r="J4" s="119">
        <v>45769.625</v>
      </c>
      <c r="K4" s="3">
        <v>128.417</v>
      </c>
      <c r="L4" s="119">
        <v>45769.625</v>
      </c>
      <c r="M4" s="3">
        <v>99.474999999999994</v>
      </c>
      <c r="N4" s="159">
        <f t="shared" ref="N4:N67" si="0">IF(COUNTIF(L:L,J4),J4,"")</f>
        <v>45769.625</v>
      </c>
      <c r="O4" s="159" t="str">
        <f t="shared" ref="O4:O67" si="1">IF(N4&gt;$A$14,N4,"")</f>
        <v/>
      </c>
      <c r="P4" s="159">
        <v>45958.625</v>
      </c>
    </row>
    <row r="5" spans="1:16">
      <c r="A5" s="15" t="s">
        <v>8</v>
      </c>
      <c r="B5" s="18">
        <v>30000000</v>
      </c>
      <c r="C5" s="8">
        <v>8000000</v>
      </c>
      <c r="H5" s="3"/>
      <c r="I5" s="3"/>
      <c r="J5" s="119">
        <v>45770.625</v>
      </c>
      <c r="K5" s="3">
        <v>120.089</v>
      </c>
      <c r="L5" s="119">
        <v>45770.625</v>
      </c>
      <c r="M5" s="3">
        <v>100.80500000000001</v>
      </c>
      <c r="N5" s="159">
        <f t="shared" si="0"/>
        <v>45770.625</v>
      </c>
      <c r="O5" s="159" t="str">
        <f t="shared" si="1"/>
        <v/>
      </c>
      <c r="P5" s="159">
        <v>45959.625</v>
      </c>
    </row>
    <row r="6" spans="1:16">
      <c r="A6" s="15" t="s">
        <v>10</v>
      </c>
      <c r="B6" s="19">
        <v>0.01</v>
      </c>
      <c r="C6" s="10">
        <v>8.5000000000000006E-2</v>
      </c>
      <c r="H6" s="3"/>
      <c r="I6" s="3"/>
      <c r="J6" s="119">
        <v>45771.625</v>
      </c>
      <c r="K6" s="3">
        <v>119.34</v>
      </c>
      <c r="L6" s="119">
        <v>45771.625</v>
      </c>
      <c r="M6" s="3">
        <v>101.032</v>
      </c>
      <c r="N6" s="159">
        <f t="shared" si="0"/>
        <v>45771.625</v>
      </c>
      <c r="O6" s="159" t="str">
        <f t="shared" si="1"/>
        <v/>
      </c>
      <c r="P6" s="159">
        <v>45960.625</v>
      </c>
    </row>
    <row r="7" spans="1:16">
      <c r="A7" s="15" t="s">
        <v>12</v>
      </c>
      <c r="B7" s="19">
        <v>0</v>
      </c>
      <c r="C7" s="10">
        <v>4.1000000000000002E-2</v>
      </c>
      <c r="H7" s="3"/>
      <c r="I7" s="3"/>
      <c r="J7" s="119">
        <v>45772.625</v>
      </c>
      <c r="K7" s="3">
        <v>117.146</v>
      </c>
      <c r="L7" s="119">
        <v>45772.625</v>
      </c>
      <c r="M7" s="3">
        <v>101.726</v>
      </c>
      <c r="N7" s="159">
        <f t="shared" si="0"/>
        <v>45772.625</v>
      </c>
      <c r="O7" s="159" t="str">
        <f t="shared" si="1"/>
        <v/>
      </c>
      <c r="P7" s="159">
        <v>45961.625</v>
      </c>
    </row>
    <row r="8" spans="1:16">
      <c r="A8" s="15" t="s">
        <v>14</v>
      </c>
      <c r="B8" s="15">
        <v>4.78</v>
      </c>
      <c r="C8" s="5"/>
      <c r="H8" s="3"/>
      <c r="I8" s="3"/>
      <c r="J8" s="119">
        <v>45775.625</v>
      </c>
      <c r="K8" s="3">
        <v>115.843</v>
      </c>
      <c r="L8" s="119">
        <v>45775.625</v>
      </c>
      <c r="M8" s="3">
        <v>101.839</v>
      </c>
      <c r="N8" s="159">
        <f t="shared" si="0"/>
        <v>45775.625</v>
      </c>
      <c r="O8" s="159" t="str">
        <f t="shared" si="1"/>
        <v/>
      </c>
      <c r="P8" s="159">
        <v>45964.625</v>
      </c>
    </row>
    <row r="9" spans="1:16">
      <c r="A9" s="15" t="s">
        <v>15</v>
      </c>
      <c r="B9" s="15">
        <v>1.17</v>
      </c>
      <c r="C9" s="5"/>
      <c r="D9" s="31"/>
      <c r="E9" s="1"/>
      <c r="F9" s="1"/>
      <c r="G9" s="1"/>
      <c r="H9" s="1"/>
      <c r="I9" s="1"/>
      <c r="J9" s="119">
        <v>45776.625</v>
      </c>
      <c r="K9" s="3">
        <v>114.739</v>
      </c>
      <c r="L9" s="119">
        <v>45776.625</v>
      </c>
      <c r="M9" s="3">
        <v>101.389</v>
      </c>
      <c r="N9" s="159">
        <f t="shared" si="0"/>
        <v>45776.625</v>
      </c>
      <c r="O9" s="159" t="str">
        <f t="shared" si="1"/>
        <v/>
      </c>
    </row>
    <row r="10" spans="1:16" ht="15" thickBot="1">
      <c r="A10" s="16" t="s">
        <v>28</v>
      </c>
      <c r="B10" s="20" cm="1">
        <f t="array" ref="B10">_xll.BDP(B4,"PX_LAST")</f>
        <v>101.1619</v>
      </c>
      <c r="C10" s="13" cm="1">
        <f t="array" ref="C10">_xll.BDP(C4,"PX_LAST")</f>
        <v>108.773</v>
      </c>
      <c r="D10" s="31"/>
      <c r="E10" s="1"/>
      <c r="F10" s="1"/>
      <c r="G10" s="1"/>
      <c r="H10" s="1"/>
      <c r="I10" s="1"/>
      <c r="J10" s="119">
        <v>45777.625</v>
      </c>
      <c r="K10" s="3">
        <v>118.17</v>
      </c>
      <c r="L10" s="119">
        <v>45777.625</v>
      </c>
      <c r="M10" s="3">
        <v>101.25700000000001</v>
      </c>
      <c r="N10" s="159">
        <f t="shared" si="0"/>
        <v>45777.625</v>
      </c>
      <c r="O10" s="159" t="str">
        <f t="shared" si="1"/>
        <v/>
      </c>
    </row>
    <row r="11" spans="1:16" ht="15" thickBot="1">
      <c r="A11" s="1"/>
      <c r="B11" s="1"/>
      <c r="C11" s="1"/>
      <c r="D11" s="31"/>
      <c r="E11" s="1"/>
      <c r="F11" s="1"/>
      <c r="G11" s="1"/>
      <c r="H11" s="1"/>
      <c r="I11" s="1"/>
      <c r="J11" s="119">
        <v>45778.625</v>
      </c>
      <c r="K11" s="3">
        <v>116.595</v>
      </c>
      <c r="L11" s="119">
        <v>45778.625</v>
      </c>
      <c r="M11" s="3">
        <v>101.696</v>
      </c>
      <c r="N11" s="159">
        <f t="shared" si="0"/>
        <v>45778.625</v>
      </c>
      <c r="O11" s="159" t="str">
        <f t="shared" si="1"/>
        <v/>
      </c>
    </row>
    <row r="12" spans="1:16" ht="15" thickBot="1">
      <c r="A12" s="38" t="s">
        <v>22</v>
      </c>
      <c r="B12" s="156" t="s">
        <v>0</v>
      </c>
      <c r="C12" s="157"/>
      <c r="D12" s="158"/>
      <c r="E12" s="153" t="s">
        <v>1</v>
      </c>
      <c r="F12" s="154"/>
      <c r="G12" s="155"/>
      <c r="H12" s="38" t="s">
        <v>16</v>
      </c>
      <c r="J12" s="119">
        <v>45779.625</v>
      </c>
      <c r="K12" s="3">
        <v>114.43300000000001</v>
      </c>
      <c r="L12" s="119">
        <v>45779.625</v>
      </c>
      <c r="M12" s="3">
        <v>101.60599999999999</v>
      </c>
      <c r="N12" s="159">
        <f t="shared" si="0"/>
        <v>45779.625</v>
      </c>
      <c r="O12" s="159" t="str">
        <f t="shared" si="1"/>
        <v/>
      </c>
    </row>
    <row r="13" spans="1:16" ht="15" thickBot="1">
      <c r="A13" s="16"/>
      <c r="B13" s="11" t="s">
        <v>24</v>
      </c>
      <c r="C13" s="48" t="s">
        <v>19</v>
      </c>
      <c r="D13" s="22" t="s">
        <v>20</v>
      </c>
      <c r="E13" s="11" t="s">
        <v>17</v>
      </c>
      <c r="F13" s="21" t="s">
        <v>21</v>
      </c>
      <c r="G13" s="22" t="s">
        <v>20</v>
      </c>
      <c r="H13" s="16"/>
      <c r="J13" s="119">
        <v>45782.625</v>
      </c>
      <c r="K13" s="3">
        <v>114.46</v>
      </c>
      <c r="L13" s="119">
        <v>45782.625</v>
      </c>
      <c r="M13" s="3">
        <v>101.73</v>
      </c>
      <c r="N13" s="159">
        <f t="shared" si="0"/>
        <v>45782.625</v>
      </c>
      <c r="O13" s="159" t="str">
        <f t="shared" si="1"/>
        <v/>
      </c>
    </row>
    <row r="14" spans="1:16">
      <c r="A14" s="164">
        <v>45957.625</v>
      </c>
      <c r="B14" s="4">
        <v>99.5</v>
      </c>
      <c r="C14" s="31"/>
      <c r="D14" s="5"/>
      <c r="E14" s="4">
        <v>108.5</v>
      </c>
      <c r="F14" s="1"/>
      <c r="G14" s="5"/>
      <c r="H14" s="76">
        <v>0</v>
      </c>
      <c r="J14" s="119">
        <v>45783.625</v>
      </c>
      <c r="K14" s="3">
        <v>114.01900000000001</v>
      </c>
      <c r="L14" s="119">
        <v>45783.625</v>
      </c>
      <c r="M14" s="3">
        <v>101.38200000000001</v>
      </c>
      <c r="N14" s="159">
        <f t="shared" si="0"/>
        <v>45783.625</v>
      </c>
      <c r="O14" s="159" t="str">
        <f t="shared" si="1"/>
        <v/>
      </c>
    </row>
    <row r="15" spans="1:16">
      <c r="A15" s="164">
        <f ca="1">IF(AND(ISBLANK(P4), A14 = $P$1),NOW(),IF(ISBLANK(P4),"",P4))</f>
        <v>45958.625</v>
      </c>
      <c r="B15" s="44">
        <f ca="1">IF(COUNTIF($P$2:P1000,A15)=1,VLOOKUP(A15,J:K,2), IF(COUNTIF($P$2:P1000,A15)=0,$B$10,""))</f>
        <v>101.04600000000001</v>
      </c>
      <c r="C15" s="31">
        <f ca="1">IF(ISERROR(B15-2),"",-1*(A15-$A$14)*10^-4*$B$8*$B$5)</f>
        <v>-14340.000000000002</v>
      </c>
      <c r="D15" s="32">
        <f ca="1">IF(ISERROR(B15-2),"",ROUNDUP(A15-$A$14,0)/360*$B$6*$B$5-ROUNDUP(A15-$A$14,0)/360*$B$7*$B$5*$B$14/100)</f>
        <v>833.33333333333337</v>
      </c>
      <c r="E15" s="44">
        <f ca="1">IF(COUNTIF($P$2:P1000,A15)=1,VLOOKUP(A15,L:M,2), IF(COUNTIF($P$2:P1000,A15)=0,$C$10,""))</f>
        <v>108.831</v>
      </c>
      <c r="F15" s="31">
        <f ca="1">IF(ISERROR(B15-2),"",(E15-$E$14)/100*$C$5)</f>
        <v>26480.000000000247</v>
      </c>
      <c r="G15" s="32">
        <f ca="1">IF(ISERROR(B15-2),"",ROUNDUP(A15-$A$14,0)/360*$C$6*$C$5-ROUNDUP(A15-$A$14,0)/360*$C$7*$C$5*$E$14/100)</f>
        <v>900.33333333333348</v>
      </c>
      <c r="H15" s="77">
        <f ca="1">IF(ISERROR(B15-2),"",(C15+D15)*$B$9-F15-G15)</f>
        <v>-43183.133333333586</v>
      </c>
      <c r="J15" s="119">
        <v>45784.625</v>
      </c>
      <c r="K15" s="3">
        <v>113.444</v>
      </c>
      <c r="L15" s="119">
        <v>45784.625</v>
      </c>
      <c r="M15" s="3">
        <v>101.587</v>
      </c>
      <c r="N15" s="159">
        <f t="shared" si="0"/>
        <v>45784.625</v>
      </c>
      <c r="O15" s="159" t="str">
        <f t="shared" si="1"/>
        <v/>
      </c>
    </row>
    <row r="16" spans="1:16">
      <c r="A16" s="164">
        <f t="shared" ref="A16:A46" ca="1" si="2">IF(AND(ISBLANK(P5), A15 = $P$1),NOW(),IF(ISBLANK(P5),"",P5))</f>
        <v>45959.625</v>
      </c>
      <c r="B16" s="44">
        <f ca="1">IF(COUNTIF($P$2:P1001,A16)=1,VLOOKUP(A16,J:K,2), IF(COUNTIF($P$2:P1001,A16)=0,$B$10,""))</f>
        <v>99.816999999999993</v>
      </c>
      <c r="C16" s="31">
        <f t="shared" ref="C16:C20" ca="1" si="3">IF(ISERROR(B16-2),"",-1*(A16-$A$14)*10^-4*$B$8*$B$5)</f>
        <v>-28680.000000000004</v>
      </c>
      <c r="D16" s="32">
        <f t="shared" ref="D16:D46" ca="1" si="4">IF(ISERROR(B16-2),"",ROUNDUP(A16-$A$14,0)/360*$B$6*$B$5-ROUNDUP(A16-$A$14,0)/360*$B$7*$B$5*$B$14/100)</f>
        <v>1666.6666666666667</v>
      </c>
      <c r="E16" s="44">
        <f ca="1">IF(COUNTIF($P$2:P1001,A16)=1,VLOOKUP(A16,L:M,2), IF(COUNTIF($P$2:P1001,A16)=0,$C$10,""))</f>
        <v>109.209</v>
      </c>
      <c r="F16" s="31">
        <f t="shared" ref="F16:F20" ca="1" si="5">IF(ISERROR(B16-2),"",(E16-$E$14)/100*$C$5)</f>
        <v>56720.000000000255</v>
      </c>
      <c r="G16" s="32">
        <f t="shared" ref="G16:G46" ca="1" si="6">IF(ISERROR(B16-2),"",ROUNDUP(A16-$A$14,0)/360*$C$6*$C$5-ROUNDUP(A16-$A$14,0)/360*$C$7*$C$5*$E$14/100)</f>
        <v>1800.666666666667</v>
      </c>
      <c r="H16" s="77">
        <f t="shared" ref="H16:H46" ca="1" si="7">IF(ISERROR(B16-2),"",(C16+D16)*$B$9-F16-G16)</f>
        <v>-90126.266666666925</v>
      </c>
      <c r="J16" s="119">
        <v>45785.625</v>
      </c>
      <c r="K16" s="3">
        <v>111.55800000000001</v>
      </c>
      <c r="L16" s="119">
        <v>45785.625</v>
      </c>
      <c r="M16" s="3">
        <v>101.84699999999999</v>
      </c>
      <c r="N16" s="159">
        <f t="shared" si="0"/>
        <v>45785.625</v>
      </c>
      <c r="O16" s="159" t="str">
        <f t="shared" si="1"/>
        <v/>
      </c>
    </row>
    <row r="17" spans="1:15">
      <c r="A17" s="164">
        <f t="shared" ca="1" si="2"/>
        <v>45960.625</v>
      </c>
      <c r="B17" s="44">
        <f ca="1">IF(COUNTIF($P$2:P1002,A17)=1,VLOOKUP(A17,J:K,2), IF(COUNTIF($P$2:P1002,A17)=0,$B$10,""))</f>
        <v>100.447</v>
      </c>
      <c r="C17" s="31">
        <f t="shared" ca="1" si="3"/>
        <v>-43020.000000000007</v>
      </c>
      <c r="D17" s="32">
        <f t="shared" ca="1" si="4"/>
        <v>2500</v>
      </c>
      <c r="E17" s="44">
        <f ca="1">IF(COUNTIF($P$2:P1002,A17)=1,VLOOKUP(A17,L:M,2), IF(COUNTIF($P$2:P1002,A17)=0,$C$10,""))</f>
        <v>108.801</v>
      </c>
      <c r="F17" s="31">
        <f t="shared" ca="1" si="5"/>
        <v>24080.000000000153</v>
      </c>
      <c r="G17" s="32">
        <f t="shared" ca="1" si="6"/>
        <v>2701</v>
      </c>
      <c r="H17" s="77">
        <f t="shared" ca="1" si="7"/>
        <v>-74189.400000000169</v>
      </c>
      <c r="J17" s="119">
        <v>45786.625</v>
      </c>
      <c r="K17" s="3">
        <v>109.861</v>
      </c>
      <c r="L17" s="119">
        <v>45786.625</v>
      </c>
      <c r="M17" s="3">
        <v>101.751</v>
      </c>
      <c r="N17" s="159">
        <f t="shared" si="0"/>
        <v>45786.625</v>
      </c>
      <c r="O17" s="159" t="str">
        <f t="shared" si="1"/>
        <v/>
      </c>
    </row>
    <row r="18" spans="1:15">
      <c r="A18" s="164">
        <f t="shared" ca="1" si="2"/>
        <v>45961.625</v>
      </c>
      <c r="B18" s="44">
        <f ca="1">IF(COUNTIF($P$2:P1003,A18)=1,VLOOKUP(A18,J:K,2), IF(COUNTIF($P$2:P1003,A18)=0,$B$10,""))</f>
        <v>100.294</v>
      </c>
      <c r="C18" s="31">
        <f t="shared" ca="1" si="3"/>
        <v>-57360.000000000007</v>
      </c>
      <c r="D18" s="32">
        <f t="shared" ca="1" si="4"/>
        <v>3333.3333333333335</v>
      </c>
      <c r="E18" s="44">
        <f ca="1">IF(COUNTIF($P$2:P1003,A18)=1,VLOOKUP(A18,L:M,2), IF(COUNTIF($P$2:P1003,A18)=0,$C$10,""))</f>
        <v>108.926</v>
      </c>
      <c r="F18" s="31">
        <f t="shared" ca="1" si="5"/>
        <v>34080.000000000153</v>
      </c>
      <c r="G18" s="32">
        <f t="shared" ca="1" si="6"/>
        <v>3601.3333333333339</v>
      </c>
      <c r="H18" s="77">
        <f t="shared" ca="1" si="7"/>
        <v>-100892.53333333349</v>
      </c>
      <c r="J18" s="119">
        <v>45789.625</v>
      </c>
      <c r="K18" s="3">
        <v>105.154</v>
      </c>
      <c r="L18" s="119">
        <v>45789.625</v>
      </c>
      <c r="M18" s="3">
        <v>102.693</v>
      </c>
      <c r="N18" s="159">
        <f t="shared" si="0"/>
        <v>45789.625</v>
      </c>
      <c r="O18" s="159" t="str">
        <f t="shared" si="1"/>
        <v/>
      </c>
    </row>
    <row r="19" spans="1:15">
      <c r="A19" s="164">
        <f t="shared" ca="1" si="2"/>
        <v>45964.625</v>
      </c>
      <c r="B19" s="44">
        <f ca="1">IF(COUNTIF($P$2:P1004,A19)=1,VLOOKUP(A19,J:K,2), IF(COUNTIF($P$2:P1004,A19)=0,$B$10,""))</f>
        <v>101.014</v>
      </c>
      <c r="C19" s="31">
        <f t="shared" ca="1" si="3"/>
        <v>-100380</v>
      </c>
      <c r="D19" s="32">
        <f t="shared" ca="1" si="4"/>
        <v>5833.3333333333339</v>
      </c>
      <c r="E19" s="44">
        <f ca="1">IF(COUNTIF($P$2:P1004,A19)=1,VLOOKUP(A19,L:M,2), IF(COUNTIF($P$2:P1004,A19)=0,$C$10,""))</f>
        <v>108.74</v>
      </c>
      <c r="F19" s="31">
        <f t="shared" ca="1" si="5"/>
        <v>19199.999999999593</v>
      </c>
      <c r="G19" s="32">
        <f t="shared" ca="1" si="6"/>
        <v>6302.3333333333348</v>
      </c>
      <c r="H19" s="77">
        <f t="shared" ca="1" si="7"/>
        <v>-136121.93333333294</v>
      </c>
      <c r="J19" s="119">
        <v>45790.625</v>
      </c>
      <c r="K19" s="3">
        <v>99.885999999999996</v>
      </c>
      <c r="L19" s="119">
        <v>45790.625</v>
      </c>
      <c r="M19" s="3">
        <v>102.886</v>
      </c>
      <c r="N19" s="159">
        <f t="shared" si="0"/>
        <v>45790.625</v>
      </c>
      <c r="O19" s="159" t="str">
        <f t="shared" si="1"/>
        <v/>
      </c>
    </row>
    <row r="20" spans="1:15">
      <c r="A20" s="164">
        <f t="shared" ca="1" si="2"/>
        <v>45964.632330671295</v>
      </c>
      <c r="B20" s="44">
        <f ca="1">IF(COUNTIF($P$2:P1005,A20)=1,VLOOKUP(A20,J:K,2), IF(COUNTIF($P$2:P1005,A20)=0,$B$10,""))</f>
        <v>101.1619</v>
      </c>
      <c r="C20" s="31">
        <f t="shared" ca="1" si="3"/>
        <v>-100485.12182636696</v>
      </c>
      <c r="D20" s="32">
        <f t="shared" ca="1" si="4"/>
        <v>6666.666666666667</v>
      </c>
      <c r="E20" s="44">
        <f ca="1">IF(COUNTIF($P$2:P1005,A20)=1,VLOOKUP(A20,L:M,2), IF(COUNTIF($P$2:P1005,A20)=0,$C$10,""))</f>
        <v>108.773</v>
      </c>
      <c r="F20" s="31">
        <f t="shared" ca="1" si="5"/>
        <v>21839.999999999691</v>
      </c>
      <c r="G20" s="32">
        <f t="shared" ca="1" si="6"/>
        <v>7202.6666666666679</v>
      </c>
      <c r="H20" s="77">
        <f t="shared" ca="1" si="7"/>
        <v>-138810.25920351568</v>
      </c>
      <c r="J20" s="119">
        <v>45791.625</v>
      </c>
      <c r="K20" s="3">
        <v>99.960999999999999</v>
      </c>
      <c r="L20" s="119">
        <v>45791.625</v>
      </c>
      <c r="M20" s="3">
        <v>102.705</v>
      </c>
      <c r="N20" s="159">
        <f t="shared" si="0"/>
        <v>45791.625</v>
      </c>
      <c r="O20" s="159" t="str">
        <f t="shared" si="1"/>
        <v/>
      </c>
    </row>
    <row r="21" spans="1:15">
      <c r="A21" s="164" t="str">
        <f t="shared" ca="1" si="2"/>
        <v/>
      </c>
      <c r="B21" s="44" t="str">
        <f ca="1">IF(COUNTIF($P$2:P1006,A21)=1,VLOOKUP(A21,J:K,2), IF(COUNTIF($P$2:P1006,A21)=0,$B$10,""))</f>
        <v/>
      </c>
      <c r="C21" s="31" t="str">
        <f t="shared" ref="C21:C46" ca="1" si="8">IF(ISERROR(B21-2),"",(B21-$B$14)/100*$B$5)</f>
        <v/>
      </c>
      <c r="D21" s="32" t="str">
        <f t="shared" ca="1" si="4"/>
        <v/>
      </c>
      <c r="E21" s="44" t="str">
        <f ca="1">IF(COUNTIF($P$2:P1006,A21)=1,VLOOKUP(A21,L:M,2), IF(COUNTIF($P$2:P1006,A21)=0,$C$10,""))</f>
        <v/>
      </c>
      <c r="F21" s="31" t="str">
        <f t="shared" ref="F21:F46" ca="1" si="9">IF(ISERROR(B21-2),"",(E21-$E$14)/100*$C$5)</f>
        <v/>
      </c>
      <c r="G21" s="32" t="str">
        <f t="shared" ca="1" si="6"/>
        <v/>
      </c>
      <c r="H21" s="77" t="str">
        <f t="shared" ca="1" si="7"/>
        <v/>
      </c>
      <c r="J21" s="119">
        <v>45792.625</v>
      </c>
      <c r="K21" s="3">
        <v>102.67700000000001</v>
      </c>
      <c r="L21" s="119">
        <v>45792.625</v>
      </c>
      <c r="M21" s="3">
        <v>102.666</v>
      </c>
      <c r="N21" s="159">
        <f t="shared" si="0"/>
        <v>45792.625</v>
      </c>
      <c r="O21" s="159" t="str">
        <f t="shared" si="1"/>
        <v/>
      </c>
    </row>
    <row r="22" spans="1:15">
      <c r="A22" s="164" t="str">
        <f t="shared" ca="1" si="2"/>
        <v/>
      </c>
      <c r="B22" s="44" t="str">
        <f ca="1">IF(COUNTIF($P$2:P1007,A22)=1,VLOOKUP(A22,J:K,2), IF(COUNTIF($P$2:P1007,A22)=0,$B$10,""))</f>
        <v/>
      </c>
      <c r="C22" s="31" t="str">
        <f t="shared" ca="1" si="8"/>
        <v/>
      </c>
      <c r="D22" s="32" t="str">
        <f t="shared" ca="1" si="4"/>
        <v/>
      </c>
      <c r="E22" s="44" t="str">
        <f ca="1">IF(COUNTIF($P$2:P1007,A22)=1,VLOOKUP(A22,L:M,2), IF(COUNTIF($P$2:P1007,A22)=0,$C$10,""))</f>
        <v/>
      </c>
      <c r="F22" s="31" t="str">
        <f t="shared" ca="1" si="9"/>
        <v/>
      </c>
      <c r="G22" s="32" t="str">
        <f t="shared" ca="1" si="6"/>
        <v/>
      </c>
      <c r="H22" s="77" t="str">
        <f t="shared" ca="1" si="7"/>
        <v/>
      </c>
      <c r="J22" s="119">
        <v>45793.625</v>
      </c>
      <c r="K22" s="3">
        <v>101.176</v>
      </c>
      <c r="L22" s="119">
        <v>45793.625</v>
      </c>
      <c r="M22" s="3">
        <v>102.962</v>
      </c>
      <c r="N22" s="159">
        <f t="shared" si="0"/>
        <v>45793.625</v>
      </c>
      <c r="O22" s="159" t="str">
        <f t="shared" si="1"/>
        <v/>
      </c>
    </row>
    <row r="23" spans="1:15" ht="14.4" hidden="1" customHeight="1">
      <c r="A23" s="164" t="str">
        <f t="shared" ca="1" si="2"/>
        <v/>
      </c>
      <c r="B23" s="44" t="str">
        <f ca="1">IF(COUNTIF($P$2:P1008,A23)=1,VLOOKUP(A23,J:K,2), IF(COUNTIF($P$2:P1008,A23)=0,$B$10,""))</f>
        <v/>
      </c>
      <c r="C23" s="31" t="str">
        <f t="shared" ca="1" si="8"/>
        <v/>
      </c>
      <c r="D23" s="32" t="str">
        <f t="shared" ca="1" si="4"/>
        <v/>
      </c>
      <c r="E23" s="44" t="str">
        <f ca="1">IF(COUNTIF($P$2:P1008,A23)=1,VLOOKUP(A23,L:M,2), IF(COUNTIF($P$2:P1008,A23)=0,$C$10,""))</f>
        <v/>
      </c>
      <c r="F23" s="31" t="str">
        <f t="shared" ca="1" si="9"/>
        <v/>
      </c>
      <c r="G23" s="32" t="str">
        <f t="shared" ca="1" si="6"/>
        <v/>
      </c>
      <c r="H23" s="77" t="str">
        <f t="shared" ca="1" si="7"/>
        <v/>
      </c>
      <c r="J23" s="119">
        <v>45796.625</v>
      </c>
      <c r="K23" s="3">
        <v>101.77</v>
      </c>
      <c r="L23" s="119">
        <v>45796.625</v>
      </c>
      <c r="M23" s="3">
        <v>102.47499999999999</v>
      </c>
      <c r="N23" s="159">
        <f t="shared" si="0"/>
        <v>45796.625</v>
      </c>
      <c r="O23" s="159" t="str">
        <f t="shared" si="1"/>
        <v/>
      </c>
    </row>
    <row r="24" spans="1:15" ht="14.4" hidden="1" customHeight="1">
      <c r="A24" s="164" t="str">
        <f t="shared" ca="1" si="2"/>
        <v/>
      </c>
      <c r="B24" s="44" t="str">
        <f ca="1">IF(COUNTIF($P$2:P1009,A24)=1,VLOOKUP(A24,J:K,2), IF(COUNTIF($P$2:P1009,A24)=0,$B$10,""))</f>
        <v/>
      </c>
      <c r="C24" s="31" t="str">
        <f t="shared" ca="1" si="8"/>
        <v/>
      </c>
      <c r="D24" s="32" t="str">
        <f t="shared" ca="1" si="4"/>
        <v/>
      </c>
      <c r="E24" s="44" t="str">
        <f ca="1">IF(COUNTIF($P$2:P1009,A24)=1,VLOOKUP(A24,L:M,2), IF(COUNTIF($P$2:P1009,A24)=0,$C$10,""))</f>
        <v/>
      </c>
      <c r="F24" s="31" t="str">
        <f t="shared" ca="1" si="9"/>
        <v/>
      </c>
      <c r="G24" s="32" t="str">
        <f t="shared" ca="1" si="6"/>
        <v/>
      </c>
      <c r="H24" s="77" t="str">
        <f t="shared" ca="1" si="7"/>
        <v/>
      </c>
      <c r="J24" s="119">
        <v>45797.625</v>
      </c>
      <c r="K24" s="3">
        <v>100.45099999999999</v>
      </c>
      <c r="L24" s="119">
        <v>45797.625</v>
      </c>
      <c r="M24" s="3">
        <v>102.61499999999999</v>
      </c>
      <c r="N24" s="159">
        <f t="shared" si="0"/>
        <v>45797.625</v>
      </c>
      <c r="O24" s="159" t="str">
        <f t="shared" si="1"/>
        <v/>
      </c>
    </row>
    <row r="25" spans="1:15" ht="14.4" hidden="1" customHeight="1">
      <c r="A25" s="164" t="str">
        <f t="shared" ca="1" si="2"/>
        <v/>
      </c>
      <c r="B25" s="44" t="str">
        <f ca="1">IF(COUNTIF($P$2:P1010,A25)=1,VLOOKUP(A25,J:K,2), IF(COUNTIF($P$2:P1010,A25)=0,$B$10,""))</f>
        <v/>
      </c>
      <c r="C25" s="31" t="str">
        <f t="shared" ca="1" si="8"/>
        <v/>
      </c>
      <c r="D25" s="32" t="str">
        <f t="shared" ca="1" si="4"/>
        <v/>
      </c>
      <c r="E25" s="44" t="str">
        <f ca="1">IF(COUNTIF($P$2:P1010,A25)=1,VLOOKUP(A25,L:M,2), IF(COUNTIF($P$2:P1010,A25)=0,$C$10,""))</f>
        <v/>
      </c>
      <c r="F25" s="31" t="str">
        <f t="shared" ca="1" si="9"/>
        <v/>
      </c>
      <c r="G25" s="32" t="str">
        <f t="shared" ca="1" si="6"/>
        <v/>
      </c>
      <c r="H25" s="77" t="str">
        <f t="shared" ca="1" si="7"/>
        <v/>
      </c>
      <c r="J25" s="119">
        <v>45798.625</v>
      </c>
      <c r="K25" s="3">
        <v>101.446</v>
      </c>
      <c r="L25" s="119">
        <v>45798.625</v>
      </c>
      <c r="M25" s="3">
        <v>102.56100000000001</v>
      </c>
      <c r="N25" s="159">
        <f t="shared" si="0"/>
        <v>45798.625</v>
      </c>
      <c r="O25" s="159" t="str">
        <f t="shared" si="1"/>
        <v/>
      </c>
    </row>
    <row r="26" spans="1:15" ht="14.4" hidden="1" customHeight="1">
      <c r="A26" s="164" t="str">
        <f t="shared" ca="1" si="2"/>
        <v/>
      </c>
      <c r="B26" s="44" t="str">
        <f ca="1">IF(COUNTIF($P$2:P1011,A26)=1,VLOOKUP(A26,J:K,2), IF(COUNTIF($P$2:P1011,A26)=0,$B$10,""))</f>
        <v/>
      </c>
      <c r="C26" s="31" t="str">
        <f t="shared" ca="1" si="8"/>
        <v/>
      </c>
      <c r="D26" s="32" t="str">
        <f t="shared" ca="1" si="4"/>
        <v/>
      </c>
      <c r="E26" s="44" t="str">
        <f ca="1">IF(COUNTIF($P$2:P1011,A26)=1,VLOOKUP(A26,L:M,2), IF(COUNTIF($P$2:P1011,A26)=0,$C$10,""))</f>
        <v/>
      </c>
      <c r="F26" s="31" t="str">
        <f t="shared" ca="1" si="9"/>
        <v/>
      </c>
      <c r="G26" s="32" t="str">
        <f t="shared" ca="1" si="6"/>
        <v/>
      </c>
      <c r="H26" s="77" t="str">
        <f t="shared" ca="1" si="7"/>
        <v/>
      </c>
      <c r="J26" s="119">
        <v>45799.625</v>
      </c>
      <c r="K26" s="3">
        <v>104.67400000000001</v>
      </c>
      <c r="L26" s="119">
        <v>45799.625</v>
      </c>
      <c r="M26" s="3">
        <v>102.354</v>
      </c>
      <c r="N26" s="159">
        <f t="shared" si="0"/>
        <v>45799.625</v>
      </c>
      <c r="O26" s="159" t="str">
        <f t="shared" si="1"/>
        <v/>
      </c>
    </row>
    <row r="27" spans="1:15" ht="14.4" hidden="1" customHeight="1">
      <c r="A27" s="164" t="str">
        <f t="shared" ca="1" si="2"/>
        <v/>
      </c>
      <c r="B27" s="44" t="str">
        <f ca="1">IF(COUNTIF($P$2:P1012,A27)=1,VLOOKUP(A27,J:K,2), IF(COUNTIF($P$2:P1012,A27)=0,$B$10,""))</f>
        <v/>
      </c>
      <c r="C27" s="31" t="str">
        <f t="shared" ca="1" si="8"/>
        <v/>
      </c>
      <c r="D27" s="32" t="str">
        <f t="shared" ca="1" si="4"/>
        <v/>
      </c>
      <c r="E27" s="44" t="str">
        <f ca="1">IF(COUNTIF($P$2:P1012,A27)=1,VLOOKUP(A27,L:M,2), IF(COUNTIF($P$2:P1012,A27)=0,$C$10,""))</f>
        <v/>
      </c>
      <c r="F27" s="31" t="str">
        <f t="shared" ca="1" si="9"/>
        <v/>
      </c>
      <c r="G27" s="32" t="str">
        <f t="shared" ca="1" si="6"/>
        <v/>
      </c>
      <c r="H27" s="77" t="str">
        <f t="shared" ca="1" si="7"/>
        <v/>
      </c>
      <c r="J27" s="119">
        <v>45800.625</v>
      </c>
      <c r="K27" s="3">
        <v>104.48</v>
      </c>
      <c r="L27" s="119">
        <v>45800.625</v>
      </c>
      <c r="M27" s="3">
        <v>102.21599999999999</v>
      </c>
      <c r="N27" s="159">
        <f t="shared" si="0"/>
        <v>45800.625</v>
      </c>
      <c r="O27" s="159" t="str">
        <f t="shared" si="1"/>
        <v/>
      </c>
    </row>
    <row r="28" spans="1:15" ht="14.4" hidden="1" customHeight="1">
      <c r="A28" s="164" t="str">
        <f t="shared" ca="1" si="2"/>
        <v/>
      </c>
      <c r="B28" s="44" t="str">
        <f ca="1">IF(COUNTIF($P$2:P1013,A28)=1,VLOOKUP(A28,J:K,2), IF(COUNTIF($P$2:P1013,A28)=0,$B$10,""))</f>
        <v/>
      </c>
      <c r="C28" s="31" t="str">
        <f t="shared" ca="1" si="8"/>
        <v/>
      </c>
      <c r="D28" s="32" t="str">
        <f t="shared" ca="1" si="4"/>
        <v/>
      </c>
      <c r="E28" s="44" t="str">
        <f ca="1">IF(COUNTIF($P$2:P1013,A28)=1,VLOOKUP(A28,L:M,2), IF(COUNTIF($P$2:P1013,A28)=0,$C$10,""))</f>
        <v/>
      </c>
      <c r="F28" s="31" t="str">
        <f t="shared" ca="1" si="9"/>
        <v/>
      </c>
      <c r="G28" s="32" t="str">
        <f t="shared" ca="1" si="6"/>
        <v/>
      </c>
      <c r="H28" s="77" t="str">
        <f t="shared" ca="1" si="7"/>
        <v/>
      </c>
      <c r="J28" s="119">
        <v>45803.625</v>
      </c>
      <c r="K28" s="3">
        <v>104.973</v>
      </c>
      <c r="L28" s="119">
        <v>45804.625</v>
      </c>
      <c r="M28" s="3">
        <v>102.709</v>
      </c>
      <c r="N28" s="159" t="str">
        <f t="shared" si="0"/>
        <v/>
      </c>
      <c r="O28" s="159" t="str">
        <f t="shared" si="1"/>
        <v/>
      </c>
    </row>
    <row r="29" spans="1:15" ht="14.4" hidden="1" customHeight="1">
      <c r="A29" s="164" t="str">
        <f t="shared" ca="1" si="2"/>
        <v/>
      </c>
      <c r="B29" s="44" t="str">
        <f ca="1">IF(COUNTIF($P$2:P1014,A29)=1,VLOOKUP(A29,J:K,2), IF(COUNTIF($P$2:P1014,A29)=0,$B$10,""))</f>
        <v/>
      </c>
      <c r="C29" s="31" t="str">
        <f t="shared" ca="1" si="8"/>
        <v/>
      </c>
      <c r="D29" s="32" t="str">
        <f t="shared" ca="1" si="4"/>
        <v/>
      </c>
      <c r="E29" s="44" t="str">
        <f ca="1">IF(COUNTIF($P$2:P1014,A29)=1,VLOOKUP(A29,L:M,2), IF(COUNTIF($P$2:P1014,A29)=0,$C$10,""))</f>
        <v/>
      </c>
      <c r="F29" s="31" t="str">
        <f t="shared" ca="1" si="9"/>
        <v/>
      </c>
      <c r="G29" s="32" t="str">
        <f t="shared" ca="1" si="6"/>
        <v/>
      </c>
      <c r="H29" s="77" t="str">
        <f t="shared" ca="1" si="7"/>
        <v/>
      </c>
      <c r="J29" s="119">
        <v>45804.625</v>
      </c>
      <c r="K29" s="3">
        <v>100.896</v>
      </c>
      <c r="L29" s="119">
        <v>45805.625</v>
      </c>
      <c r="M29" s="3">
        <v>102.91</v>
      </c>
      <c r="N29" s="159">
        <f t="shared" si="0"/>
        <v>45804.625</v>
      </c>
      <c r="O29" s="159" t="str">
        <f t="shared" si="1"/>
        <v/>
      </c>
    </row>
    <row r="30" spans="1:15" ht="14.4" hidden="1" customHeight="1">
      <c r="A30" s="164" t="str">
        <f t="shared" ca="1" si="2"/>
        <v/>
      </c>
      <c r="B30" s="44" t="str">
        <f ca="1">IF(COUNTIF($P$2:P1015,A30)=1,VLOOKUP(A30,J:K,2), IF(COUNTIF($P$2:P1015,A30)=0,$B$10,""))</f>
        <v/>
      </c>
      <c r="C30" s="31" t="str">
        <f t="shared" ca="1" si="8"/>
        <v/>
      </c>
      <c r="D30" s="32" t="str">
        <f t="shared" ca="1" si="4"/>
        <v/>
      </c>
      <c r="E30" s="44" t="str">
        <f ca="1">IF(COUNTIF($P$2:P1015,A30)=1,VLOOKUP(A30,L:M,2), IF(COUNTIF($P$2:P1015,A30)=0,$C$10,""))</f>
        <v/>
      </c>
      <c r="F30" s="31" t="str">
        <f t="shared" ca="1" si="9"/>
        <v/>
      </c>
      <c r="G30" s="32" t="str">
        <f t="shared" ca="1" si="6"/>
        <v/>
      </c>
      <c r="H30" s="77" t="str">
        <f t="shared" ca="1" si="7"/>
        <v/>
      </c>
      <c r="J30" s="119">
        <v>45805.625</v>
      </c>
      <c r="K30" s="3">
        <v>101.648</v>
      </c>
      <c r="L30" s="119">
        <v>45806.625</v>
      </c>
      <c r="M30" s="3">
        <v>103.173</v>
      </c>
      <c r="N30" s="159">
        <f t="shared" si="0"/>
        <v>45805.625</v>
      </c>
      <c r="O30" s="159" t="str">
        <f t="shared" si="1"/>
        <v/>
      </c>
    </row>
    <row r="31" spans="1:15" ht="14.4" hidden="1" customHeight="1">
      <c r="A31" s="164" t="str">
        <f t="shared" ca="1" si="2"/>
        <v/>
      </c>
      <c r="B31" s="44" t="str">
        <f ca="1">IF(COUNTIF($P$2:P1016,A31)=1,VLOOKUP(A31,J:K,2), IF(COUNTIF($P$2:P1016,A31)=0,$B$10,""))</f>
        <v/>
      </c>
      <c r="C31" s="31" t="str">
        <f t="shared" ca="1" si="8"/>
        <v/>
      </c>
      <c r="D31" s="32" t="str">
        <f t="shared" ca="1" si="4"/>
        <v/>
      </c>
      <c r="E31" s="44" t="str">
        <f ca="1">IF(COUNTIF($P$2:P1016,A31)=1,VLOOKUP(A31,L:M,2), IF(COUNTIF($P$2:P1016,A31)=0,$C$10,""))</f>
        <v/>
      </c>
      <c r="F31" s="31" t="str">
        <f t="shared" ca="1" si="9"/>
        <v/>
      </c>
      <c r="G31" s="32" t="str">
        <f t="shared" ca="1" si="6"/>
        <v/>
      </c>
      <c r="H31" s="77" t="str">
        <f t="shared" ca="1" si="7"/>
        <v/>
      </c>
      <c r="J31" s="119">
        <v>45806.625</v>
      </c>
      <c r="K31" s="3">
        <v>99.975999999999999</v>
      </c>
      <c r="L31" s="119">
        <v>45807.625</v>
      </c>
      <c r="M31" s="3">
        <v>103.304</v>
      </c>
      <c r="N31" s="159">
        <f t="shared" si="0"/>
        <v>45806.625</v>
      </c>
      <c r="O31" s="159" t="str">
        <f t="shared" si="1"/>
        <v/>
      </c>
    </row>
    <row r="32" spans="1:15" ht="14.4" hidden="1" customHeight="1">
      <c r="A32" s="164" t="str">
        <f t="shared" ca="1" si="2"/>
        <v/>
      </c>
      <c r="B32" s="44" t="str">
        <f ca="1">IF(COUNTIF($P$2:P1017,A32)=1,VLOOKUP(A32,J:K,2), IF(COUNTIF($P$2:P1017,A32)=0,$B$10,""))</f>
        <v/>
      </c>
      <c r="C32" s="31" t="str">
        <f t="shared" ca="1" si="8"/>
        <v/>
      </c>
      <c r="D32" s="32" t="str">
        <f t="shared" ca="1" si="4"/>
        <v/>
      </c>
      <c r="E32" s="44" t="str">
        <f ca="1">IF(COUNTIF($P$2:P1017,A32)=1,VLOOKUP(A32,L:M,2), IF(COUNTIF($P$2:P1017,A32)=0,$C$10,""))</f>
        <v/>
      </c>
      <c r="F32" s="31" t="str">
        <f t="shared" ca="1" si="9"/>
        <v/>
      </c>
      <c r="G32" s="32" t="str">
        <f t="shared" ca="1" si="6"/>
        <v/>
      </c>
      <c r="H32" s="77" t="str">
        <f t="shared" ca="1" si="7"/>
        <v/>
      </c>
      <c r="J32" s="119">
        <v>45807.625</v>
      </c>
      <c r="K32" s="3">
        <v>100.161</v>
      </c>
      <c r="L32" s="119">
        <v>45810.625</v>
      </c>
      <c r="M32" s="3">
        <v>103.253</v>
      </c>
      <c r="N32" s="159">
        <f t="shared" si="0"/>
        <v>45807.625</v>
      </c>
      <c r="O32" s="159" t="str">
        <f t="shared" si="1"/>
        <v/>
      </c>
    </row>
    <row r="33" spans="1:15" ht="14.4" hidden="1" customHeight="1">
      <c r="A33" s="164" t="str">
        <f t="shared" ca="1" si="2"/>
        <v/>
      </c>
      <c r="B33" s="44" t="str">
        <f ca="1">IF(COUNTIF($P$2:P1018,A33)=1,VLOOKUP(A33,J:K,2), IF(COUNTIF($P$2:P1018,A33)=0,$B$10,""))</f>
        <v/>
      </c>
      <c r="C33" s="31" t="str">
        <f t="shared" ca="1" si="8"/>
        <v/>
      </c>
      <c r="D33" s="32" t="str">
        <f t="shared" ca="1" si="4"/>
        <v/>
      </c>
      <c r="E33" s="44" t="str">
        <f ca="1">IF(COUNTIF($P$2:P1018,A33)=1,VLOOKUP(A33,L:M,2), IF(COUNTIF($P$2:P1018,A33)=0,$C$10,""))</f>
        <v/>
      </c>
      <c r="F33" s="31" t="str">
        <f t="shared" ca="1" si="9"/>
        <v/>
      </c>
      <c r="G33" s="32" t="str">
        <f t="shared" ca="1" si="6"/>
        <v/>
      </c>
      <c r="H33" s="77" t="str">
        <f t="shared" ca="1" si="7"/>
        <v/>
      </c>
      <c r="J33" s="119">
        <v>45810.625</v>
      </c>
      <c r="K33" s="3">
        <v>100.687</v>
      </c>
      <c r="L33" s="119">
        <v>45811.625</v>
      </c>
      <c r="M33" s="3">
        <v>103.304</v>
      </c>
      <c r="N33" s="159">
        <f t="shared" si="0"/>
        <v>45810.625</v>
      </c>
      <c r="O33" s="159" t="str">
        <f t="shared" si="1"/>
        <v/>
      </c>
    </row>
    <row r="34" spans="1:15" ht="14.4" hidden="1" customHeight="1">
      <c r="A34" s="164" t="str">
        <f t="shared" ca="1" si="2"/>
        <v/>
      </c>
      <c r="B34" s="44" t="str">
        <f ca="1">IF(COUNTIF($P$2:P1019,A34)=1,VLOOKUP(A34,J:K,2), IF(COUNTIF($P$2:P1019,A34)=0,$B$10,""))</f>
        <v/>
      </c>
      <c r="C34" s="31" t="str">
        <f t="shared" ca="1" si="8"/>
        <v/>
      </c>
      <c r="D34" s="32" t="str">
        <f t="shared" ca="1" si="4"/>
        <v/>
      </c>
      <c r="E34" s="44" t="str">
        <f ca="1">IF(COUNTIF($P$2:P1019,A34)=1,VLOOKUP(A34,L:M,2), IF(COUNTIF($P$2:P1019,A34)=0,$C$10,""))</f>
        <v/>
      </c>
      <c r="F34" s="31" t="str">
        <f t="shared" ca="1" si="9"/>
        <v/>
      </c>
      <c r="G34" s="32" t="str">
        <f t="shared" ca="1" si="6"/>
        <v/>
      </c>
      <c r="H34" s="77" t="str">
        <f t="shared" ca="1" si="7"/>
        <v/>
      </c>
      <c r="J34" s="119">
        <v>45811.625</v>
      </c>
      <c r="K34" s="3">
        <v>100.36</v>
      </c>
      <c r="L34" s="119">
        <v>45812.625</v>
      </c>
      <c r="M34" s="3">
        <v>103.824</v>
      </c>
      <c r="N34" s="159">
        <f t="shared" si="0"/>
        <v>45811.625</v>
      </c>
      <c r="O34" s="159" t="str">
        <f t="shared" si="1"/>
        <v/>
      </c>
    </row>
    <row r="35" spans="1:15" ht="14.4" hidden="1" customHeight="1">
      <c r="A35" s="164" t="str">
        <f t="shared" ca="1" si="2"/>
        <v/>
      </c>
      <c r="B35" s="44" t="str">
        <f ca="1">IF(COUNTIF($P$2:P1020,A35)=1,VLOOKUP(A35,J:K,2), IF(COUNTIF($P$2:P1020,A35)=0,$B$10,""))</f>
        <v/>
      </c>
      <c r="C35" s="31" t="str">
        <f t="shared" ca="1" si="8"/>
        <v/>
      </c>
      <c r="D35" s="32" t="str">
        <f t="shared" ca="1" si="4"/>
        <v/>
      </c>
      <c r="E35" s="44" t="str">
        <f ca="1">IF(COUNTIF($P$2:P1020,A35)=1,VLOOKUP(A35,L:M,2), IF(COUNTIF($P$2:P1020,A35)=0,$C$10,""))</f>
        <v/>
      </c>
      <c r="F35" s="31" t="str">
        <f t="shared" ca="1" si="9"/>
        <v/>
      </c>
      <c r="G35" s="32" t="str">
        <f t="shared" ca="1" si="6"/>
        <v/>
      </c>
      <c r="H35" s="77" t="str">
        <f t="shared" ca="1" si="7"/>
        <v/>
      </c>
      <c r="J35" s="119">
        <v>45812.625</v>
      </c>
      <c r="K35" s="3">
        <v>99.268000000000001</v>
      </c>
      <c r="L35" s="119">
        <v>45813.625</v>
      </c>
      <c r="M35" s="3">
        <v>103.94499999999999</v>
      </c>
      <c r="N35" s="159">
        <f t="shared" si="0"/>
        <v>45812.625</v>
      </c>
      <c r="O35" s="159" t="str">
        <f t="shared" si="1"/>
        <v/>
      </c>
    </row>
    <row r="36" spans="1:15" ht="14.4" hidden="1" customHeight="1">
      <c r="A36" s="164" t="str">
        <f t="shared" ca="1" si="2"/>
        <v/>
      </c>
      <c r="B36" s="44" t="str">
        <f ca="1">IF(COUNTIF($P$2:P1021,A36)=1,VLOOKUP(A36,J:K,2), IF(COUNTIF($P$2:P1021,A36)=0,$B$10,""))</f>
        <v/>
      </c>
      <c r="C36" s="31" t="str">
        <f t="shared" ca="1" si="8"/>
        <v/>
      </c>
      <c r="D36" s="32" t="str">
        <f t="shared" ca="1" si="4"/>
        <v/>
      </c>
      <c r="E36" s="44" t="str">
        <f ca="1">IF(COUNTIF($P$2:P1021,A36)=1,VLOOKUP(A36,L:M,2), IF(COUNTIF($P$2:P1021,A36)=0,$C$10,""))</f>
        <v/>
      </c>
      <c r="F36" s="31" t="str">
        <f t="shared" ca="1" si="9"/>
        <v/>
      </c>
      <c r="G36" s="32" t="str">
        <f t="shared" ca="1" si="6"/>
        <v/>
      </c>
      <c r="H36" s="77" t="str">
        <f t="shared" ca="1" si="7"/>
        <v/>
      </c>
      <c r="J36" s="119">
        <v>45813.625</v>
      </c>
      <c r="K36" s="3">
        <v>99.311999999999998</v>
      </c>
      <c r="L36" s="119">
        <v>45814.625</v>
      </c>
      <c r="M36" s="3">
        <v>104.229</v>
      </c>
      <c r="N36" s="159">
        <f t="shared" si="0"/>
        <v>45813.625</v>
      </c>
      <c r="O36" s="159" t="str">
        <f t="shared" si="1"/>
        <v/>
      </c>
    </row>
    <row r="37" spans="1:15">
      <c r="A37" s="164" t="str">
        <f t="shared" ca="1" si="2"/>
        <v/>
      </c>
      <c r="B37" s="44" t="str">
        <f ca="1">IF(COUNTIF($P$2:P1022,A37)=1,VLOOKUP(A37,J:K,2), IF(COUNTIF($P$2:P1022,A37)=0,$B$10,""))</f>
        <v/>
      </c>
      <c r="C37" s="31" t="str">
        <f t="shared" ca="1" si="8"/>
        <v/>
      </c>
      <c r="D37" s="32" t="str">
        <f t="shared" ca="1" si="4"/>
        <v/>
      </c>
      <c r="E37" s="44" t="str">
        <f ca="1">IF(COUNTIF($P$2:P1022,A37)=1,VLOOKUP(A37,L:M,2), IF(COUNTIF($P$2:P1022,A37)=0,$C$10,""))</f>
        <v/>
      </c>
      <c r="F37" s="31" t="str">
        <f t="shared" ca="1" si="9"/>
        <v/>
      </c>
      <c r="G37" s="32" t="str">
        <f t="shared" ca="1" si="6"/>
        <v/>
      </c>
      <c r="H37" s="77" t="str">
        <f t="shared" ca="1" si="7"/>
        <v/>
      </c>
      <c r="J37" s="119">
        <v>45814.625</v>
      </c>
      <c r="K37" s="3">
        <v>99.111999999999995</v>
      </c>
      <c r="L37" s="119">
        <v>45817.625</v>
      </c>
      <c r="M37" s="3">
        <v>104.57899999999999</v>
      </c>
      <c r="N37" s="159">
        <f t="shared" si="0"/>
        <v>45814.625</v>
      </c>
      <c r="O37" s="159" t="str">
        <f t="shared" si="1"/>
        <v/>
      </c>
    </row>
    <row r="38" spans="1:15">
      <c r="A38" s="164" t="str">
        <f t="shared" ca="1" si="2"/>
        <v/>
      </c>
      <c r="B38" s="44" t="str">
        <f ca="1">IF(COUNTIF($P$2:P1023,A38)=1,VLOOKUP(A38,J:K,2), IF(COUNTIF($P$2:P1023,A38)=0,$B$10,""))</f>
        <v/>
      </c>
      <c r="C38" s="31" t="str">
        <f t="shared" ca="1" si="8"/>
        <v/>
      </c>
      <c r="D38" s="32" t="str">
        <f t="shared" ca="1" si="4"/>
        <v/>
      </c>
      <c r="E38" s="44" t="str">
        <f ca="1">IF(COUNTIF($P$2:P1023,A38)=1,VLOOKUP(A38,L:M,2), IF(COUNTIF($P$2:P1023,A38)=0,$C$10,""))</f>
        <v/>
      </c>
      <c r="F38" s="31" t="str">
        <f t="shared" ca="1" si="9"/>
        <v/>
      </c>
      <c r="G38" s="32" t="str">
        <f t="shared" ca="1" si="6"/>
        <v/>
      </c>
      <c r="H38" s="77" t="str">
        <f t="shared" ca="1" si="7"/>
        <v/>
      </c>
      <c r="J38" s="119">
        <v>45817.625</v>
      </c>
      <c r="K38" s="3">
        <v>97.832999999999998</v>
      </c>
      <c r="L38" s="119">
        <v>45818.625</v>
      </c>
      <c r="M38" s="3">
        <v>104.577</v>
      </c>
      <c r="N38" s="159">
        <f t="shared" si="0"/>
        <v>45817.625</v>
      </c>
      <c r="O38" s="159" t="str">
        <f t="shared" si="1"/>
        <v/>
      </c>
    </row>
    <row r="39" spans="1:15">
      <c r="A39" s="164" t="str">
        <f t="shared" ca="1" si="2"/>
        <v/>
      </c>
      <c r="B39" s="44" t="str">
        <f ca="1">IF(COUNTIF($P$2:P1024,A39)=1,VLOOKUP(A39,J:K,2), IF(COUNTIF($P$2:P1024,A39)=0,$B$10,""))</f>
        <v/>
      </c>
      <c r="C39" s="31" t="str">
        <f t="shared" ca="1" si="8"/>
        <v/>
      </c>
      <c r="D39" s="32" t="str">
        <f t="shared" ca="1" si="4"/>
        <v/>
      </c>
      <c r="E39" s="44" t="str">
        <f ca="1">IF(COUNTIF($P$2:P1024,A39)=1,VLOOKUP(A39,L:M,2), IF(COUNTIF($P$2:P1024,A39)=0,$C$10,""))</f>
        <v/>
      </c>
      <c r="F39" s="31" t="str">
        <f t="shared" ca="1" si="9"/>
        <v/>
      </c>
      <c r="G39" s="32" t="str">
        <f t="shared" ca="1" si="6"/>
        <v/>
      </c>
      <c r="H39" s="77" t="str">
        <f t="shared" ca="1" si="7"/>
        <v/>
      </c>
      <c r="J39" s="119">
        <v>45818.625</v>
      </c>
      <c r="K39" s="3">
        <v>97.355999999999995</v>
      </c>
      <c r="L39" s="119">
        <v>45819.625</v>
      </c>
      <c r="M39" s="3">
        <v>104.82599999999999</v>
      </c>
      <c r="N39" s="159">
        <f t="shared" si="0"/>
        <v>45818.625</v>
      </c>
      <c r="O39" s="159" t="str">
        <f t="shared" si="1"/>
        <v/>
      </c>
    </row>
    <row r="40" spans="1:15">
      <c r="A40" s="164" t="str">
        <f t="shared" ca="1" si="2"/>
        <v/>
      </c>
      <c r="B40" s="44" t="str">
        <f ca="1">IF(COUNTIF($P$2:P1025,A40)=1,VLOOKUP(A40,J:K,2), IF(COUNTIF($P$2:P1025,A40)=0,$B$10,""))</f>
        <v/>
      </c>
      <c r="C40" s="31" t="str">
        <f t="shared" ca="1" si="8"/>
        <v/>
      </c>
      <c r="D40" s="32" t="str">
        <f t="shared" ca="1" si="4"/>
        <v/>
      </c>
      <c r="E40" s="44" t="str">
        <f ca="1">IF(COUNTIF($P$2:P1025,A40)=1,VLOOKUP(A40,L:M,2), IF(COUNTIF($P$2:P1025,A40)=0,$C$10,""))</f>
        <v/>
      </c>
      <c r="F40" s="31" t="str">
        <f t="shared" ca="1" si="9"/>
        <v/>
      </c>
      <c r="G40" s="32" t="str">
        <f t="shared" ca="1" si="6"/>
        <v/>
      </c>
      <c r="H40" s="77" t="str">
        <f t="shared" ca="1" si="7"/>
        <v/>
      </c>
      <c r="J40" s="119">
        <v>45819.625</v>
      </c>
      <c r="K40" s="3">
        <v>96.275000000000006</v>
      </c>
      <c r="L40" s="119">
        <v>45820.625</v>
      </c>
      <c r="M40" s="3">
        <v>104.813</v>
      </c>
      <c r="N40" s="159">
        <f t="shared" si="0"/>
        <v>45819.625</v>
      </c>
      <c r="O40" s="159" t="str">
        <f t="shared" si="1"/>
        <v/>
      </c>
    </row>
    <row r="41" spans="1:15">
      <c r="A41" s="164" t="str">
        <f t="shared" ca="1" si="2"/>
        <v/>
      </c>
      <c r="B41" s="44" t="str">
        <f ca="1">IF(COUNTIF($P$2:P1026,A41)=1,VLOOKUP(A41,J:K,2), IF(COUNTIF($P$2:P1026,A41)=0,$B$10,""))</f>
        <v/>
      </c>
      <c r="C41" s="31" t="str">
        <f t="shared" ca="1" si="8"/>
        <v/>
      </c>
      <c r="D41" s="32" t="str">
        <f t="shared" ca="1" si="4"/>
        <v/>
      </c>
      <c r="E41" s="44" t="str">
        <f ca="1">IF(COUNTIF($P$2:P1026,A41)=1,VLOOKUP(A41,L:M,2), IF(COUNTIF($P$2:P1026,A41)=0,$C$10,""))</f>
        <v/>
      </c>
      <c r="F41" s="31" t="str">
        <f t="shared" ca="1" si="9"/>
        <v/>
      </c>
      <c r="G41" s="32" t="str">
        <f t="shared" ca="1" si="6"/>
        <v/>
      </c>
      <c r="H41" s="77" t="str">
        <f t="shared" ca="1" si="7"/>
        <v/>
      </c>
      <c r="J41" s="119">
        <v>45820.625</v>
      </c>
      <c r="K41" s="3">
        <v>97.052999999999997</v>
      </c>
      <c r="L41" s="119">
        <v>45821.625</v>
      </c>
      <c r="M41" s="3">
        <v>104.47199999999999</v>
      </c>
      <c r="N41" s="159">
        <f t="shared" si="0"/>
        <v>45820.625</v>
      </c>
      <c r="O41" s="159" t="str">
        <f t="shared" si="1"/>
        <v/>
      </c>
    </row>
    <row r="42" spans="1:15">
      <c r="A42" s="164" t="str">
        <f t="shared" ca="1" si="2"/>
        <v/>
      </c>
      <c r="B42" s="44" t="str">
        <f ca="1">IF(COUNTIF($P$2:P1027,A42)=1,VLOOKUP(A42,J:K,2), IF(COUNTIF($P$2:P1027,A42)=0,$B$10,""))</f>
        <v/>
      </c>
      <c r="C42" s="31" t="str">
        <f t="shared" ca="1" si="8"/>
        <v/>
      </c>
      <c r="D42" s="32" t="str">
        <f t="shared" ca="1" si="4"/>
        <v/>
      </c>
      <c r="E42" s="44" t="str">
        <f ca="1">IF(COUNTIF($P$2:P1027,A42)=1,VLOOKUP(A42,L:M,2), IF(COUNTIF($P$2:P1027,A42)=0,$C$10,""))</f>
        <v/>
      </c>
      <c r="F42" s="31" t="str">
        <f t="shared" ca="1" si="9"/>
        <v/>
      </c>
      <c r="G42" s="32" t="str">
        <f t="shared" ca="1" si="6"/>
        <v/>
      </c>
      <c r="H42" s="77" t="str">
        <f t="shared" ca="1" si="7"/>
        <v/>
      </c>
      <c r="J42" s="119">
        <v>45821.625</v>
      </c>
      <c r="K42" s="3">
        <v>100.646</v>
      </c>
      <c r="L42" s="119">
        <v>45824.625</v>
      </c>
      <c r="M42" s="3">
        <v>104.629</v>
      </c>
      <c r="N42" s="159">
        <f t="shared" si="0"/>
        <v>45821.625</v>
      </c>
      <c r="O42" s="159" t="str">
        <f t="shared" si="1"/>
        <v/>
      </c>
    </row>
    <row r="43" spans="1:15">
      <c r="A43" s="164" t="str">
        <f t="shared" ca="1" si="2"/>
        <v/>
      </c>
      <c r="B43" s="44" t="str">
        <f ca="1">IF(COUNTIF($P$2:P1028,A43)=1,VLOOKUP(A43,J:K,2), IF(COUNTIF($P$2:P1028,A43)=0,$B$10,""))</f>
        <v/>
      </c>
      <c r="C43" s="31" t="str">
        <f t="shared" ca="1" si="8"/>
        <v/>
      </c>
      <c r="D43" s="32" t="str">
        <f t="shared" ca="1" si="4"/>
        <v/>
      </c>
      <c r="E43" s="44" t="str">
        <f ca="1">IF(COUNTIF($P$2:P1028,A43)=1,VLOOKUP(A43,L:M,2), IF(COUNTIF($P$2:P1028,A43)=0,$C$10,""))</f>
        <v/>
      </c>
      <c r="F43" s="31" t="str">
        <f t="shared" ca="1" si="9"/>
        <v/>
      </c>
      <c r="G43" s="32" t="str">
        <f t="shared" ca="1" si="6"/>
        <v/>
      </c>
      <c r="H43" s="77" t="str">
        <f t="shared" ca="1" si="7"/>
        <v/>
      </c>
      <c r="J43" s="119">
        <v>45824.625</v>
      </c>
      <c r="K43" s="3">
        <v>98.992000000000004</v>
      </c>
      <c r="L43" s="119">
        <v>45825.625</v>
      </c>
      <c r="M43" s="3">
        <v>104.45399999999999</v>
      </c>
      <c r="N43" s="159">
        <f t="shared" si="0"/>
        <v>45824.625</v>
      </c>
      <c r="O43" s="159" t="str">
        <f t="shared" si="1"/>
        <v/>
      </c>
    </row>
    <row r="44" spans="1:15">
      <c r="A44" s="164" t="str">
        <f t="shared" ca="1" si="2"/>
        <v/>
      </c>
      <c r="B44" s="44" t="str">
        <f ca="1">IF(COUNTIF($P$2:P1029,A44)=1,VLOOKUP(A44,J:K,2), IF(COUNTIF($P$2:P1029,A44)=0,$B$10,""))</f>
        <v/>
      </c>
      <c r="C44" s="31" t="str">
        <f t="shared" ca="1" si="8"/>
        <v/>
      </c>
      <c r="D44" s="32" t="str">
        <f t="shared" ca="1" si="4"/>
        <v/>
      </c>
      <c r="E44" s="44" t="str">
        <f ca="1">IF(COUNTIF($P$2:P1029,A44)=1,VLOOKUP(A44,L:M,2), IF(COUNTIF($P$2:P1029,A44)=0,$C$10,""))</f>
        <v/>
      </c>
      <c r="F44" s="31" t="str">
        <f t="shared" ca="1" si="9"/>
        <v/>
      </c>
      <c r="G44" s="32" t="str">
        <f t="shared" ca="1" si="6"/>
        <v/>
      </c>
      <c r="H44" s="77" t="str">
        <f t="shared" ca="1" si="7"/>
        <v/>
      </c>
      <c r="J44" s="119">
        <v>45825.625</v>
      </c>
      <c r="K44" s="3">
        <v>99.960999999999999</v>
      </c>
      <c r="L44" s="119">
        <v>45826.625</v>
      </c>
      <c r="M44" s="3">
        <v>104.577</v>
      </c>
      <c r="N44" s="159">
        <f t="shared" si="0"/>
        <v>45825.625</v>
      </c>
      <c r="O44" s="159" t="str">
        <f t="shared" si="1"/>
        <v/>
      </c>
    </row>
    <row r="45" spans="1:15">
      <c r="A45" s="164" t="str">
        <f t="shared" ca="1" si="2"/>
        <v/>
      </c>
      <c r="B45" s="44" t="str">
        <f ca="1">IF(COUNTIF($P$2:P1030,A45)=1,VLOOKUP(A45,J:K,2), IF(COUNTIF($P$2:P1030,A45)=0,$B$10,""))</f>
        <v/>
      </c>
      <c r="C45" s="31" t="str">
        <f t="shared" ca="1" si="8"/>
        <v/>
      </c>
      <c r="D45" s="32" t="str">
        <f t="shared" ca="1" si="4"/>
        <v/>
      </c>
      <c r="E45" s="44" t="str">
        <f ca="1">IF(COUNTIF($P$2:P1030,A45)=1,VLOOKUP(A45,L:M,2), IF(COUNTIF($P$2:P1030,A45)=0,$C$10,""))</f>
        <v/>
      </c>
      <c r="F45" s="31" t="str">
        <f t="shared" ca="1" si="9"/>
        <v/>
      </c>
      <c r="G45" s="32" t="str">
        <f t="shared" ca="1" si="6"/>
        <v/>
      </c>
      <c r="H45" s="77" t="str">
        <f t="shared" ca="1" si="7"/>
        <v/>
      </c>
      <c r="J45" s="119">
        <v>45826.625</v>
      </c>
      <c r="K45" s="3">
        <v>101.992</v>
      </c>
      <c r="L45" s="119">
        <v>45828.625</v>
      </c>
      <c r="M45" s="3">
        <v>104.30800000000001</v>
      </c>
      <c r="N45" s="159">
        <f t="shared" si="0"/>
        <v>45826.625</v>
      </c>
      <c r="O45" s="159" t="str">
        <f t="shared" si="1"/>
        <v/>
      </c>
    </row>
    <row r="46" spans="1:15">
      <c r="A46" s="164" t="str">
        <f t="shared" ca="1" si="2"/>
        <v/>
      </c>
      <c r="B46" s="44" t="str">
        <f ca="1">IF(COUNTIF($P$2:P1031,A46)=1,VLOOKUP(A46,J:K,2), IF(COUNTIF($P$2:P1031,A46)=0,$B$10,""))</f>
        <v/>
      </c>
      <c r="C46" s="31" t="str">
        <f t="shared" ca="1" si="8"/>
        <v/>
      </c>
      <c r="D46" s="32" t="str">
        <f t="shared" ca="1" si="4"/>
        <v/>
      </c>
      <c r="E46" s="44" t="str">
        <f ca="1">IF(COUNTIF($P$2:P1031,A46)=1,VLOOKUP(A46,L:M,2), IF(COUNTIF($P$2:P1031,A46)=0,$C$10,""))</f>
        <v/>
      </c>
      <c r="F46" s="31" t="str">
        <f t="shared" ca="1" si="9"/>
        <v/>
      </c>
      <c r="G46" s="32" t="str">
        <f t="shared" ca="1" si="6"/>
        <v/>
      </c>
      <c r="H46" s="77" t="str">
        <f t="shared" ca="1" si="7"/>
        <v/>
      </c>
      <c r="J46" s="119">
        <v>45827.625</v>
      </c>
      <c r="K46" s="3">
        <v>105.15300000000001</v>
      </c>
      <c r="L46" s="119">
        <v>45831.625</v>
      </c>
      <c r="M46" s="3">
        <v>104.133</v>
      </c>
      <c r="N46" s="159" t="str">
        <f t="shared" si="0"/>
        <v/>
      </c>
      <c r="O46" s="159" t="str">
        <f t="shared" si="1"/>
        <v/>
      </c>
    </row>
    <row r="47" spans="1:15">
      <c r="A47" s="164"/>
      <c r="B47" s="4"/>
      <c r="C47" s="31"/>
      <c r="D47" s="32"/>
      <c r="E47" s="4"/>
      <c r="F47" s="1"/>
      <c r="G47" s="32"/>
      <c r="H47" s="77"/>
      <c r="J47" s="119">
        <v>45828.625</v>
      </c>
      <c r="K47" s="3">
        <v>104.91800000000001</v>
      </c>
      <c r="L47" s="119">
        <v>45832.625</v>
      </c>
      <c r="M47" s="3">
        <v>104.483</v>
      </c>
      <c r="N47" s="159">
        <f t="shared" si="0"/>
        <v>45828.625</v>
      </c>
      <c r="O47" s="159" t="str">
        <f t="shared" si="1"/>
        <v/>
      </c>
    </row>
    <row r="48" spans="1:15">
      <c r="A48" s="164"/>
      <c r="B48" s="4"/>
      <c r="C48" s="31"/>
      <c r="D48" s="32"/>
      <c r="E48" s="4"/>
      <c r="F48" s="1"/>
      <c r="G48" s="32"/>
      <c r="H48" s="77"/>
      <c r="J48" s="119">
        <v>45831.625</v>
      </c>
      <c r="K48" s="3">
        <v>105.04900000000001</v>
      </c>
      <c r="L48" s="119">
        <v>45833.625</v>
      </c>
      <c r="M48" s="3">
        <v>104.355</v>
      </c>
      <c r="N48" s="159">
        <f t="shared" si="0"/>
        <v>45831.625</v>
      </c>
      <c r="O48" s="159" t="str">
        <f t="shared" si="1"/>
        <v/>
      </c>
    </row>
    <row r="49" spans="1:15">
      <c r="A49" s="164"/>
      <c r="B49" s="4"/>
      <c r="C49" s="31"/>
      <c r="D49" s="32"/>
      <c r="E49" s="4"/>
      <c r="F49" s="1"/>
      <c r="G49" s="32"/>
      <c r="H49" s="77"/>
      <c r="J49" s="119">
        <v>45832.625</v>
      </c>
      <c r="K49" s="3">
        <v>98.676000000000002</v>
      </c>
      <c r="L49" s="119">
        <v>45834.625</v>
      </c>
      <c r="M49" s="3">
        <v>104.348</v>
      </c>
      <c r="N49" s="159">
        <f t="shared" si="0"/>
        <v>45832.625</v>
      </c>
      <c r="O49" s="159" t="str">
        <f t="shared" si="1"/>
        <v/>
      </c>
    </row>
    <row r="50" spans="1:15">
      <c r="A50" s="164"/>
      <c r="B50" s="4"/>
      <c r="C50" s="31"/>
      <c r="D50" s="32"/>
      <c r="E50" s="4"/>
      <c r="F50" s="1"/>
      <c r="G50" s="32"/>
      <c r="H50" s="77"/>
      <c r="J50" s="119">
        <v>45833.625</v>
      </c>
      <c r="K50" s="3">
        <v>99.372</v>
      </c>
      <c r="L50" s="119">
        <v>45835.625</v>
      </c>
      <c r="M50" s="3">
        <v>104.60299999999999</v>
      </c>
      <c r="N50" s="159">
        <f t="shared" si="0"/>
        <v>45833.625</v>
      </c>
      <c r="O50" s="159" t="str">
        <f t="shared" si="1"/>
        <v/>
      </c>
    </row>
    <row r="51" spans="1:15">
      <c r="A51" s="164"/>
      <c r="B51" s="4"/>
      <c r="C51" s="31"/>
      <c r="D51" s="32"/>
      <c r="E51" s="4"/>
      <c r="F51" s="1"/>
      <c r="G51" s="32"/>
      <c r="H51" s="77"/>
      <c r="J51" s="119">
        <v>45834.625</v>
      </c>
      <c r="K51" s="3">
        <v>99.778000000000006</v>
      </c>
      <c r="L51" s="119">
        <v>45838.625</v>
      </c>
      <c r="M51" s="3">
        <v>104.544</v>
      </c>
      <c r="N51" s="159">
        <f t="shared" si="0"/>
        <v>45834.625</v>
      </c>
      <c r="O51" s="159" t="str">
        <f t="shared" si="1"/>
        <v/>
      </c>
    </row>
    <row r="52" spans="1:15">
      <c r="A52" s="164"/>
      <c r="B52" s="4"/>
      <c r="C52" s="31"/>
      <c r="D52" s="32"/>
      <c r="E52" s="4"/>
      <c r="F52" s="1"/>
      <c r="G52" s="32"/>
      <c r="H52" s="77"/>
      <c r="J52" s="119">
        <v>45835.625</v>
      </c>
      <c r="K52" s="3">
        <v>98.491</v>
      </c>
      <c r="L52" s="119">
        <v>45839.625</v>
      </c>
      <c r="M52" s="3">
        <v>105.163</v>
      </c>
      <c r="N52" s="159">
        <f t="shared" si="0"/>
        <v>45835.625</v>
      </c>
      <c r="O52" s="159" t="str">
        <f t="shared" si="1"/>
        <v/>
      </c>
    </row>
    <row r="53" spans="1:15">
      <c r="A53" s="164"/>
      <c r="B53" s="4"/>
      <c r="C53" s="31"/>
      <c r="D53" s="32"/>
      <c r="E53" s="4"/>
      <c r="F53" s="1"/>
      <c r="G53" s="32"/>
      <c r="H53" s="77"/>
      <c r="J53" s="119">
        <v>45838.625</v>
      </c>
      <c r="K53" s="3">
        <v>97.775999999999996</v>
      </c>
      <c r="L53" s="119">
        <v>45840.625</v>
      </c>
      <c r="M53" s="3">
        <v>105.188</v>
      </c>
      <c r="N53" s="159">
        <f t="shared" si="0"/>
        <v>45838.625</v>
      </c>
      <c r="O53" s="159" t="str">
        <f t="shared" si="1"/>
        <v/>
      </c>
    </row>
    <row r="54" spans="1:15">
      <c r="A54" s="164"/>
      <c r="B54" s="4"/>
      <c r="C54" s="31"/>
      <c r="D54" s="32"/>
      <c r="E54" s="4"/>
      <c r="F54" s="1"/>
      <c r="G54" s="32"/>
      <c r="H54" s="77"/>
      <c r="J54" s="119">
        <v>45839.625</v>
      </c>
      <c r="K54" s="3">
        <v>97.828000000000003</v>
      </c>
      <c r="L54" s="119">
        <v>45841.625</v>
      </c>
      <c r="M54" s="3">
        <v>105.215</v>
      </c>
      <c r="N54" s="159">
        <f t="shared" si="0"/>
        <v>45839.625</v>
      </c>
      <c r="O54" s="159" t="str">
        <f t="shared" si="1"/>
        <v/>
      </c>
    </row>
    <row r="55" spans="1:15">
      <c r="A55" s="164"/>
      <c r="B55" s="4"/>
      <c r="C55" s="31"/>
      <c r="D55" s="5"/>
      <c r="E55" s="4"/>
      <c r="F55" s="1"/>
      <c r="G55" s="5"/>
      <c r="H55" s="76"/>
      <c r="J55" s="119">
        <v>45840.625</v>
      </c>
      <c r="K55" s="3">
        <v>96.846999999999994</v>
      </c>
      <c r="L55" s="119">
        <v>45845.625</v>
      </c>
      <c r="M55" s="3">
        <v>105.322</v>
      </c>
      <c r="N55" s="159">
        <f t="shared" si="0"/>
        <v>45840.625</v>
      </c>
      <c r="O55" s="159" t="str">
        <f t="shared" si="1"/>
        <v/>
      </c>
    </row>
    <row r="56" spans="1:15">
      <c r="A56" s="164"/>
      <c r="B56" s="4"/>
      <c r="C56" s="31"/>
      <c r="D56" s="5"/>
      <c r="E56" s="4"/>
      <c r="F56" s="1"/>
      <c r="G56" s="5"/>
      <c r="H56" s="76"/>
      <c r="J56" s="119">
        <v>45841.625</v>
      </c>
      <c r="K56" s="3">
        <v>96.338999999999999</v>
      </c>
      <c r="L56" s="119">
        <v>45846.625</v>
      </c>
      <c r="M56" s="3">
        <v>105.304</v>
      </c>
      <c r="N56" s="159">
        <f t="shared" si="0"/>
        <v>45841.625</v>
      </c>
      <c r="O56" s="159" t="str">
        <f t="shared" si="1"/>
        <v/>
      </c>
    </row>
    <row r="57" spans="1:15">
      <c r="A57" s="164"/>
      <c r="B57" s="4"/>
      <c r="C57" s="31"/>
      <c r="D57" s="5"/>
      <c r="E57" s="4"/>
      <c r="F57" s="1"/>
      <c r="G57" s="5"/>
      <c r="H57" s="76"/>
      <c r="J57" s="119">
        <v>45842.625</v>
      </c>
      <c r="K57" s="3">
        <v>97.531999999999996</v>
      </c>
      <c r="L57" s="119">
        <v>45847.625</v>
      </c>
      <c r="M57" s="3">
        <v>105.428</v>
      </c>
      <c r="N57" s="159" t="str">
        <f t="shared" si="0"/>
        <v/>
      </c>
      <c r="O57" s="159" t="str">
        <f t="shared" si="1"/>
        <v/>
      </c>
    </row>
    <row r="58" spans="1:15">
      <c r="B58" s="33"/>
      <c r="D58" s="34"/>
      <c r="E58" s="33"/>
      <c r="G58" s="34"/>
      <c r="H58" s="78"/>
      <c r="J58" s="119">
        <v>45845.625</v>
      </c>
      <c r="K58" s="3">
        <v>97.003</v>
      </c>
      <c r="L58" s="119">
        <v>45848.625</v>
      </c>
      <c r="M58" s="3">
        <v>105.545</v>
      </c>
      <c r="N58" s="159">
        <f t="shared" si="0"/>
        <v>45845.625</v>
      </c>
      <c r="O58" s="159" t="str">
        <f t="shared" si="1"/>
        <v/>
      </c>
    </row>
    <row r="59" spans="1:15" ht="15" thickBot="1">
      <c r="B59" s="35"/>
      <c r="C59" s="65"/>
      <c r="D59" s="13"/>
      <c r="E59" s="35"/>
      <c r="F59" s="12"/>
      <c r="G59" s="13"/>
      <c r="H59" s="79"/>
      <c r="J59" s="119">
        <v>45846.625</v>
      </c>
      <c r="K59" s="3">
        <v>96.25</v>
      </c>
      <c r="L59" s="119">
        <v>45849.625</v>
      </c>
      <c r="M59" s="3">
        <v>105.447</v>
      </c>
      <c r="N59" s="159">
        <f t="shared" si="0"/>
        <v>45846.625</v>
      </c>
      <c r="O59" s="159" t="str">
        <f t="shared" si="1"/>
        <v/>
      </c>
    </row>
    <row r="60" spans="1:15">
      <c r="J60" s="119">
        <v>45847.625</v>
      </c>
      <c r="K60" s="3">
        <v>96.17</v>
      </c>
      <c r="L60" s="119">
        <v>45852.625</v>
      </c>
      <c r="M60" s="3">
        <v>105.313</v>
      </c>
      <c r="N60" s="159">
        <f t="shared" si="0"/>
        <v>45847.625</v>
      </c>
      <c r="O60" s="159" t="str">
        <f t="shared" si="1"/>
        <v/>
      </c>
    </row>
    <row r="61" spans="1:15">
      <c r="J61" s="119">
        <v>45848.625</v>
      </c>
      <c r="K61" s="3">
        <v>94.885999999999996</v>
      </c>
      <c r="L61" s="119">
        <v>45853.625</v>
      </c>
      <c r="M61" s="3">
        <v>105.245</v>
      </c>
      <c r="N61" s="159">
        <f t="shared" si="0"/>
        <v>45848.625</v>
      </c>
      <c r="O61" s="159" t="str">
        <f t="shared" si="1"/>
        <v/>
      </c>
    </row>
    <row r="62" spans="1:15">
      <c r="J62" s="119">
        <v>45849.625</v>
      </c>
      <c r="K62" s="3">
        <v>96.510999999999996</v>
      </c>
      <c r="L62" s="119">
        <v>45854.625</v>
      </c>
      <c r="M62" s="3">
        <v>105.136</v>
      </c>
      <c r="N62" s="159">
        <f t="shared" si="0"/>
        <v>45849.625</v>
      </c>
      <c r="O62" s="159" t="str">
        <f t="shared" si="1"/>
        <v/>
      </c>
    </row>
    <row r="63" spans="1:15">
      <c r="J63" s="119">
        <v>45852.625</v>
      </c>
      <c r="K63" s="3">
        <v>97.629000000000005</v>
      </c>
      <c r="L63" s="119">
        <v>45855.625</v>
      </c>
      <c r="M63" s="3">
        <v>105.104</v>
      </c>
      <c r="N63" s="159">
        <f t="shared" si="0"/>
        <v>45852.625</v>
      </c>
      <c r="O63" s="159" t="str">
        <f t="shared" si="1"/>
        <v/>
      </c>
    </row>
    <row r="64" spans="1:15">
      <c r="J64" s="119">
        <v>45853.625</v>
      </c>
      <c r="K64" s="3">
        <v>97.247</v>
      </c>
      <c r="L64" s="119">
        <v>45856.625</v>
      </c>
      <c r="M64" s="3">
        <v>105.011</v>
      </c>
      <c r="N64" s="159">
        <f t="shared" si="0"/>
        <v>45853.625</v>
      </c>
      <c r="O64" s="159" t="str">
        <f t="shared" si="1"/>
        <v/>
      </c>
    </row>
    <row r="65" spans="10:15">
      <c r="J65" s="119">
        <v>45854.625</v>
      </c>
      <c r="K65" s="3">
        <v>98.581000000000003</v>
      </c>
      <c r="L65" s="119">
        <v>45859.625</v>
      </c>
      <c r="M65" s="3">
        <v>105.11499999999999</v>
      </c>
      <c r="N65" s="159">
        <f t="shared" si="0"/>
        <v>45854.625</v>
      </c>
      <c r="O65" s="159" t="str">
        <f t="shared" si="1"/>
        <v/>
      </c>
    </row>
    <row r="66" spans="10:15">
      <c r="J66" s="119">
        <v>45855.625</v>
      </c>
      <c r="K66" s="3">
        <v>97.709000000000003</v>
      </c>
      <c r="L66" s="119">
        <v>45860.625</v>
      </c>
      <c r="M66" s="3">
        <v>105.175</v>
      </c>
      <c r="N66" s="159">
        <f t="shared" si="0"/>
        <v>45855.625</v>
      </c>
      <c r="O66" s="159" t="str">
        <f t="shared" si="1"/>
        <v/>
      </c>
    </row>
    <row r="67" spans="10:15">
      <c r="J67" s="119">
        <v>45856.625</v>
      </c>
      <c r="K67" s="3">
        <v>97.168999999999997</v>
      </c>
      <c r="L67" s="119">
        <v>45861.625</v>
      </c>
      <c r="M67" s="3">
        <v>105.383</v>
      </c>
      <c r="N67" s="159">
        <f t="shared" si="0"/>
        <v>45856.625</v>
      </c>
      <c r="O67" s="159" t="str">
        <f t="shared" si="1"/>
        <v/>
      </c>
    </row>
    <row r="68" spans="10:15">
      <c r="J68" s="119">
        <v>45859.625</v>
      </c>
      <c r="K68" s="3">
        <v>97.474000000000004</v>
      </c>
      <c r="L68" s="119">
        <v>45862.625</v>
      </c>
      <c r="M68" s="3">
        <v>105.568</v>
      </c>
      <c r="N68" s="159">
        <f t="shared" ref="N68:N131" si="10">IF(COUNTIF(L:L,J68),J68,"")</f>
        <v>45859.625</v>
      </c>
      <c r="O68" s="159" t="str">
        <f t="shared" ref="O68:O131" si="11">IF(N68&gt;$A$14,N68,"")</f>
        <v/>
      </c>
    </row>
    <row r="69" spans="10:15">
      <c r="J69" s="119">
        <v>45860.625</v>
      </c>
      <c r="K69" s="3">
        <v>98.94</v>
      </c>
      <c r="L69" s="119">
        <v>45863.625</v>
      </c>
      <c r="M69" s="3">
        <v>105.569</v>
      </c>
      <c r="N69" s="159">
        <f t="shared" si="10"/>
        <v>45860.625</v>
      </c>
      <c r="O69" s="159" t="str">
        <f t="shared" si="11"/>
        <v/>
      </c>
    </row>
    <row r="70" spans="10:15">
      <c r="J70" s="119">
        <v>45861.625</v>
      </c>
      <c r="K70" s="3">
        <v>97.263999999999996</v>
      </c>
      <c r="L70" s="119">
        <v>45866.625</v>
      </c>
      <c r="M70" s="3">
        <v>105.9</v>
      </c>
      <c r="N70" s="159">
        <f t="shared" si="10"/>
        <v>45861.625</v>
      </c>
      <c r="O70" s="159" t="str">
        <f t="shared" si="11"/>
        <v/>
      </c>
    </row>
    <row r="71" spans="10:15">
      <c r="J71" s="119">
        <v>45862.625</v>
      </c>
      <c r="K71" s="3">
        <v>96.298000000000002</v>
      </c>
      <c r="L71" s="119">
        <v>45867.625</v>
      </c>
      <c r="M71" s="3">
        <v>106.20099999999999</v>
      </c>
      <c r="N71" s="159">
        <f t="shared" si="10"/>
        <v>45862.625</v>
      </c>
      <c r="O71" s="159" t="str">
        <f t="shared" si="11"/>
        <v/>
      </c>
    </row>
    <row r="72" spans="10:15">
      <c r="J72" s="119">
        <v>45863.625</v>
      </c>
      <c r="K72" s="3">
        <v>96.741</v>
      </c>
      <c r="L72" s="119">
        <v>45868.625</v>
      </c>
      <c r="M72" s="3">
        <v>106.04300000000001</v>
      </c>
      <c r="N72" s="159">
        <f t="shared" si="10"/>
        <v>45863.625</v>
      </c>
      <c r="O72" s="159" t="str">
        <f t="shared" si="11"/>
        <v/>
      </c>
    </row>
    <row r="73" spans="10:15">
      <c r="J73" s="119">
        <v>45866.625</v>
      </c>
      <c r="K73" s="3">
        <v>94.462000000000003</v>
      </c>
      <c r="L73" s="119">
        <v>45869.625</v>
      </c>
      <c r="M73" s="3">
        <v>106.126</v>
      </c>
      <c r="N73" s="159">
        <f t="shared" si="10"/>
        <v>45866.625</v>
      </c>
      <c r="O73" s="159" t="str">
        <f t="shared" si="11"/>
        <v/>
      </c>
    </row>
    <row r="74" spans="10:15">
      <c r="J74" s="119">
        <v>45867.625</v>
      </c>
      <c r="K74" s="3">
        <v>94.534000000000006</v>
      </c>
      <c r="L74" s="119">
        <v>45870.625</v>
      </c>
      <c r="M74" s="3">
        <v>105.777</v>
      </c>
      <c r="N74" s="159">
        <f t="shared" si="10"/>
        <v>45867.625</v>
      </c>
      <c r="O74" s="159" t="str">
        <f t="shared" si="11"/>
        <v/>
      </c>
    </row>
    <row r="75" spans="10:15">
      <c r="J75" s="119">
        <v>45868.625</v>
      </c>
      <c r="K75" s="3">
        <v>94.784000000000006</v>
      </c>
      <c r="L75" s="119">
        <v>45873.625</v>
      </c>
      <c r="M75" s="3">
        <v>105.955</v>
      </c>
      <c r="N75" s="159">
        <f t="shared" si="10"/>
        <v>45868.625</v>
      </c>
      <c r="O75" s="159" t="str">
        <f t="shared" si="11"/>
        <v/>
      </c>
    </row>
    <row r="76" spans="10:15">
      <c r="J76" s="119">
        <v>45869.625</v>
      </c>
      <c r="K76" s="3">
        <v>94.63</v>
      </c>
      <c r="L76" s="119">
        <v>45874.625</v>
      </c>
      <c r="M76" s="3">
        <v>105.886</v>
      </c>
      <c r="N76" s="159">
        <f t="shared" si="10"/>
        <v>45869.625</v>
      </c>
      <c r="O76" s="159" t="str">
        <f t="shared" si="11"/>
        <v/>
      </c>
    </row>
    <row r="77" spans="10:15">
      <c r="J77" s="119">
        <v>45870.625</v>
      </c>
      <c r="K77" s="3">
        <v>98.915000000000006</v>
      </c>
      <c r="L77" s="119">
        <v>45875.625</v>
      </c>
      <c r="M77" s="3">
        <v>105.95399999999999</v>
      </c>
      <c r="N77" s="159">
        <f t="shared" si="10"/>
        <v>45870.625</v>
      </c>
      <c r="O77" s="159" t="str">
        <f t="shared" si="11"/>
        <v/>
      </c>
    </row>
    <row r="78" spans="10:15">
      <c r="J78" s="119">
        <v>45873.625</v>
      </c>
      <c r="K78" s="3">
        <v>98.665000000000006</v>
      </c>
      <c r="L78" s="119">
        <v>45876.625</v>
      </c>
      <c r="M78" s="3">
        <v>106.23699999999999</v>
      </c>
      <c r="N78" s="159">
        <f t="shared" si="10"/>
        <v>45873.625</v>
      </c>
      <c r="O78" s="159" t="str">
        <f t="shared" si="11"/>
        <v/>
      </c>
    </row>
    <row r="79" spans="10:15">
      <c r="J79" s="119">
        <v>45874.625</v>
      </c>
      <c r="K79" s="3">
        <v>97.302999999999997</v>
      </c>
      <c r="L79" s="119">
        <v>45877.625</v>
      </c>
      <c r="M79" s="3">
        <v>106.59699999999999</v>
      </c>
      <c r="N79" s="159">
        <f t="shared" si="10"/>
        <v>45874.625</v>
      </c>
      <c r="O79" s="159" t="str">
        <f t="shared" si="11"/>
        <v/>
      </c>
    </row>
    <row r="80" spans="10:15">
      <c r="J80" s="119">
        <v>45875.625</v>
      </c>
      <c r="K80" s="3">
        <v>97.346999999999994</v>
      </c>
      <c r="L80" s="119">
        <v>45880.625</v>
      </c>
      <c r="M80" s="3">
        <v>106.497</v>
      </c>
      <c r="N80" s="159">
        <f t="shared" si="10"/>
        <v>45875.625</v>
      </c>
      <c r="O80" s="159" t="str">
        <f t="shared" si="11"/>
        <v/>
      </c>
    </row>
    <row r="81" spans="10:15">
      <c r="J81" s="119">
        <v>45876.625</v>
      </c>
      <c r="K81" s="3">
        <v>95.873999999999995</v>
      </c>
      <c r="L81" s="119">
        <v>45881.625</v>
      </c>
      <c r="M81" s="3">
        <v>106.649</v>
      </c>
      <c r="N81" s="159">
        <f t="shared" si="10"/>
        <v>45876.625</v>
      </c>
      <c r="O81" s="159" t="str">
        <f t="shared" si="11"/>
        <v/>
      </c>
    </row>
    <row r="82" spans="10:15">
      <c r="J82" s="119">
        <v>45877.625</v>
      </c>
      <c r="K82" s="3">
        <v>95.239000000000004</v>
      </c>
      <c r="L82" s="119">
        <v>45882.625</v>
      </c>
      <c r="M82" s="3">
        <v>106.746</v>
      </c>
      <c r="N82" s="159">
        <f t="shared" si="10"/>
        <v>45877.625</v>
      </c>
      <c r="O82" s="159" t="str">
        <f t="shared" si="11"/>
        <v/>
      </c>
    </row>
    <row r="83" spans="10:15">
      <c r="J83" s="119">
        <v>45880.625</v>
      </c>
      <c r="K83" s="3">
        <v>94.683000000000007</v>
      </c>
      <c r="L83" s="119">
        <v>45883.625</v>
      </c>
      <c r="M83" s="3">
        <v>106.82</v>
      </c>
      <c r="N83" s="159">
        <f t="shared" si="10"/>
        <v>45880.625</v>
      </c>
      <c r="O83" s="159" t="str">
        <f t="shared" si="11"/>
        <v/>
      </c>
    </row>
    <row r="84" spans="10:15">
      <c r="J84" s="119">
        <v>45881.625</v>
      </c>
      <c r="K84" s="3">
        <v>94.650999999999996</v>
      </c>
      <c r="L84" s="119">
        <v>45884.625</v>
      </c>
      <c r="M84" s="3">
        <v>106.887</v>
      </c>
      <c r="N84" s="159">
        <f t="shared" si="10"/>
        <v>45881.625</v>
      </c>
      <c r="O84" s="159" t="str">
        <f t="shared" si="11"/>
        <v/>
      </c>
    </row>
    <row r="85" spans="10:15">
      <c r="J85" s="119">
        <v>45882.625</v>
      </c>
      <c r="K85" s="3">
        <v>92.992999999999995</v>
      </c>
      <c r="L85" s="119">
        <v>45887.625</v>
      </c>
      <c r="M85" s="3">
        <v>106.79600000000001</v>
      </c>
      <c r="N85" s="159">
        <f t="shared" si="10"/>
        <v>45882.625</v>
      </c>
      <c r="O85" s="159" t="str">
        <f t="shared" si="11"/>
        <v/>
      </c>
    </row>
    <row r="86" spans="10:15">
      <c r="J86" s="119">
        <v>45883.625</v>
      </c>
      <c r="K86" s="3">
        <v>92.293999999999997</v>
      </c>
      <c r="L86" s="119">
        <v>45888.625</v>
      </c>
      <c r="M86" s="3">
        <v>106.773</v>
      </c>
      <c r="N86" s="159">
        <f t="shared" si="10"/>
        <v>45883.625</v>
      </c>
      <c r="O86" s="159" t="str">
        <f t="shared" si="11"/>
        <v/>
      </c>
    </row>
    <row r="87" spans="10:15">
      <c r="J87" s="119">
        <v>45884.625</v>
      </c>
      <c r="K87" s="3">
        <v>91.725999999999999</v>
      </c>
      <c r="L87" s="119">
        <v>45889.625</v>
      </c>
      <c r="M87" s="3">
        <v>106.64700000000001</v>
      </c>
      <c r="N87" s="159">
        <f t="shared" si="10"/>
        <v>45884.625</v>
      </c>
      <c r="O87" s="159" t="str">
        <f t="shared" si="11"/>
        <v/>
      </c>
    </row>
    <row r="88" spans="10:15">
      <c r="J88" s="119">
        <v>45887.625</v>
      </c>
      <c r="K88" s="3">
        <v>92.222999999999999</v>
      </c>
      <c r="L88" s="119">
        <v>45890.625</v>
      </c>
      <c r="M88" s="3">
        <v>106.384</v>
      </c>
      <c r="N88" s="159">
        <f t="shared" si="10"/>
        <v>45887.625</v>
      </c>
      <c r="O88" s="159" t="str">
        <f t="shared" si="11"/>
        <v/>
      </c>
    </row>
    <row r="89" spans="10:15">
      <c r="J89" s="119">
        <v>45888.625</v>
      </c>
      <c r="K89" s="3">
        <v>92.4</v>
      </c>
      <c r="L89" s="119">
        <v>45891.625</v>
      </c>
      <c r="M89" s="3">
        <v>106.414</v>
      </c>
      <c r="N89" s="159">
        <f t="shared" si="10"/>
        <v>45888.625</v>
      </c>
      <c r="O89" s="159" t="str">
        <f t="shared" si="11"/>
        <v/>
      </c>
    </row>
    <row r="90" spans="10:15">
      <c r="J90" s="119">
        <v>45889.625</v>
      </c>
      <c r="K90" s="3">
        <v>93.158000000000001</v>
      </c>
      <c r="L90" s="119">
        <v>45894.625</v>
      </c>
      <c r="M90" s="3">
        <v>106.17100000000001</v>
      </c>
      <c r="N90" s="159">
        <f t="shared" si="10"/>
        <v>45889.625</v>
      </c>
      <c r="O90" s="159" t="str">
        <f t="shared" si="11"/>
        <v/>
      </c>
    </row>
    <row r="91" spans="10:15">
      <c r="J91" s="119">
        <v>45890.625</v>
      </c>
      <c r="K91" s="3">
        <v>94.564999999999998</v>
      </c>
      <c r="L91" s="119">
        <v>45895.625</v>
      </c>
      <c r="M91" s="3">
        <v>105.696</v>
      </c>
      <c r="N91" s="159">
        <f t="shared" si="10"/>
        <v>45890.625</v>
      </c>
      <c r="O91" s="159" t="str">
        <f t="shared" si="11"/>
        <v/>
      </c>
    </row>
    <row r="92" spans="10:15">
      <c r="J92" s="119">
        <v>45891.625</v>
      </c>
      <c r="K92" s="3">
        <v>95.510999999999996</v>
      </c>
      <c r="L92" s="119">
        <v>45896.625</v>
      </c>
      <c r="M92" s="3">
        <v>105.68600000000001</v>
      </c>
      <c r="N92" s="159">
        <f t="shared" si="10"/>
        <v>45891.625</v>
      </c>
      <c r="O92" s="159" t="str">
        <f t="shared" si="11"/>
        <v/>
      </c>
    </row>
    <row r="93" spans="10:15">
      <c r="J93" s="119">
        <v>45894.625</v>
      </c>
      <c r="K93" s="3">
        <v>94.742999999999995</v>
      </c>
      <c r="L93" s="119">
        <v>45897.625</v>
      </c>
      <c r="M93" s="3">
        <v>105.746</v>
      </c>
      <c r="N93" s="159">
        <f t="shared" si="10"/>
        <v>45894.625</v>
      </c>
      <c r="O93" s="159" t="str">
        <f t="shared" si="11"/>
        <v/>
      </c>
    </row>
    <row r="94" spans="10:15">
      <c r="J94" s="119">
        <v>45895.625</v>
      </c>
      <c r="K94" s="3">
        <v>100.36199999999999</v>
      </c>
      <c r="L94" s="119">
        <v>45898.625</v>
      </c>
      <c r="M94" s="3">
        <v>105.66200000000001</v>
      </c>
      <c r="N94" s="159">
        <f t="shared" si="10"/>
        <v>45895.625</v>
      </c>
      <c r="O94" s="159" t="str">
        <f t="shared" si="11"/>
        <v/>
      </c>
    </row>
    <row r="95" spans="10:15">
      <c r="J95" s="119">
        <v>45896.625</v>
      </c>
      <c r="K95" s="3">
        <v>100.863</v>
      </c>
      <c r="L95" s="119">
        <v>45902.625</v>
      </c>
      <c r="M95" s="3">
        <v>104.745</v>
      </c>
      <c r="N95" s="159">
        <f t="shared" si="10"/>
        <v>45896.625</v>
      </c>
      <c r="O95" s="159" t="str">
        <f t="shared" si="11"/>
        <v/>
      </c>
    </row>
    <row r="96" spans="10:15">
      <c r="J96" s="119">
        <v>45897.625</v>
      </c>
      <c r="K96" s="3">
        <v>104.051</v>
      </c>
      <c r="L96" s="119">
        <v>45903.625</v>
      </c>
      <c r="M96" s="3">
        <v>104.748</v>
      </c>
      <c r="N96" s="159">
        <f t="shared" si="10"/>
        <v>45897.625</v>
      </c>
      <c r="O96" s="159" t="str">
        <f t="shared" si="11"/>
        <v/>
      </c>
    </row>
    <row r="97" spans="10:15">
      <c r="J97" s="119">
        <v>45898.625</v>
      </c>
      <c r="K97" s="3">
        <v>105.312</v>
      </c>
      <c r="L97" s="119">
        <v>45904.625</v>
      </c>
      <c r="M97" s="3">
        <v>104.95099999999999</v>
      </c>
      <c r="N97" s="159">
        <f t="shared" si="10"/>
        <v>45898.625</v>
      </c>
      <c r="O97" s="159" t="str">
        <f t="shared" si="11"/>
        <v/>
      </c>
    </row>
    <row r="98" spans="10:15">
      <c r="J98" s="119">
        <v>45901.625</v>
      </c>
      <c r="K98" s="3">
        <v>105.065</v>
      </c>
      <c r="L98" s="119">
        <v>45905.625</v>
      </c>
      <c r="M98" s="3">
        <v>105.523</v>
      </c>
      <c r="N98" s="159" t="str">
        <f t="shared" si="10"/>
        <v/>
      </c>
      <c r="O98" s="159" t="str">
        <f t="shared" si="11"/>
        <v/>
      </c>
    </row>
    <row r="99" spans="10:15">
      <c r="J99" s="119">
        <v>45902.625</v>
      </c>
      <c r="K99" s="3">
        <v>107.70399999999999</v>
      </c>
      <c r="L99" s="119">
        <v>45908.625</v>
      </c>
      <c r="M99" s="3">
        <v>105.827</v>
      </c>
      <c r="N99" s="159">
        <f t="shared" si="10"/>
        <v>45902.625</v>
      </c>
      <c r="O99" s="159" t="str">
        <f t="shared" si="11"/>
        <v/>
      </c>
    </row>
    <row r="100" spans="10:15">
      <c r="J100" s="119">
        <v>45903.625</v>
      </c>
      <c r="K100" s="3">
        <v>106.65900000000001</v>
      </c>
      <c r="L100" s="119">
        <v>45909.625</v>
      </c>
      <c r="M100" s="3">
        <v>105.923</v>
      </c>
      <c r="N100" s="159">
        <f t="shared" si="10"/>
        <v>45903.625</v>
      </c>
      <c r="O100" s="159" t="str">
        <f t="shared" si="11"/>
        <v/>
      </c>
    </row>
    <row r="101" spans="10:15">
      <c r="J101" s="119">
        <v>45904.625</v>
      </c>
      <c r="K101" s="3">
        <v>102.55200000000001</v>
      </c>
      <c r="L101" s="119">
        <v>45910.625</v>
      </c>
      <c r="M101" s="3">
        <v>106.626</v>
      </c>
      <c r="N101" s="159">
        <f t="shared" si="10"/>
        <v>45904.625</v>
      </c>
      <c r="O101" s="159" t="str">
        <f t="shared" si="11"/>
        <v/>
      </c>
    </row>
    <row r="102" spans="10:15">
      <c r="J102" s="119">
        <v>45905.625</v>
      </c>
      <c r="K102" s="3">
        <v>97.619</v>
      </c>
      <c r="L102" s="119">
        <v>45911.625</v>
      </c>
      <c r="M102" s="3">
        <v>107.098</v>
      </c>
      <c r="N102" s="159">
        <f t="shared" si="10"/>
        <v>45905.625</v>
      </c>
      <c r="O102" s="159" t="str">
        <f t="shared" si="11"/>
        <v/>
      </c>
    </row>
    <row r="103" spans="10:15">
      <c r="J103" s="119">
        <v>45908.625</v>
      </c>
      <c r="K103" s="3">
        <v>97.876000000000005</v>
      </c>
      <c r="L103" s="119">
        <v>45912.625</v>
      </c>
      <c r="M103" s="3">
        <v>107.358</v>
      </c>
      <c r="N103" s="159">
        <f t="shared" si="10"/>
        <v>45908.625</v>
      </c>
      <c r="O103" s="159" t="str">
        <f t="shared" si="11"/>
        <v/>
      </c>
    </row>
    <row r="104" spans="10:15">
      <c r="J104" s="119">
        <v>45909.625</v>
      </c>
      <c r="K104" s="3">
        <v>96.716999999999999</v>
      </c>
      <c r="L104" s="119">
        <v>45915.625</v>
      </c>
      <c r="M104" s="3">
        <v>107.813</v>
      </c>
      <c r="N104" s="159">
        <f t="shared" si="10"/>
        <v>45909.625</v>
      </c>
      <c r="O104" s="159" t="str">
        <f t="shared" si="11"/>
        <v/>
      </c>
    </row>
    <row r="105" spans="10:15">
      <c r="J105" s="119">
        <v>45910.625</v>
      </c>
      <c r="K105" s="3">
        <v>95.831999999999994</v>
      </c>
      <c r="L105" s="119">
        <v>45916.625</v>
      </c>
      <c r="M105" s="3">
        <v>107.863</v>
      </c>
      <c r="N105" s="159">
        <f t="shared" si="10"/>
        <v>45910.625</v>
      </c>
      <c r="O105" s="159" t="str">
        <f t="shared" si="11"/>
        <v/>
      </c>
    </row>
    <row r="106" spans="10:15">
      <c r="J106" s="119">
        <v>45911.625</v>
      </c>
      <c r="K106" s="3">
        <v>93.906000000000006</v>
      </c>
      <c r="L106" s="119">
        <v>45917.625</v>
      </c>
      <c r="M106" s="3">
        <v>107.792</v>
      </c>
      <c r="N106" s="159">
        <f t="shared" si="10"/>
        <v>45911.625</v>
      </c>
      <c r="O106" s="159" t="str">
        <f t="shared" si="11"/>
        <v/>
      </c>
    </row>
    <row r="107" spans="10:15">
      <c r="J107" s="119">
        <v>45912.625</v>
      </c>
      <c r="K107" s="3">
        <v>92.352999999999994</v>
      </c>
      <c r="L107" s="119">
        <v>45918.625</v>
      </c>
      <c r="M107" s="3">
        <v>108.128</v>
      </c>
      <c r="N107" s="159">
        <f t="shared" si="10"/>
        <v>45912.625</v>
      </c>
      <c r="O107" s="159" t="str">
        <f t="shared" si="11"/>
        <v/>
      </c>
    </row>
    <row r="108" spans="10:15">
      <c r="J108" s="119">
        <v>45915.625</v>
      </c>
      <c r="K108" s="3">
        <v>91.721999999999994</v>
      </c>
      <c r="L108" s="119">
        <v>45919.625</v>
      </c>
      <c r="M108" s="3">
        <v>108.43899999999999</v>
      </c>
      <c r="N108" s="159">
        <f t="shared" si="10"/>
        <v>45915.625</v>
      </c>
      <c r="O108" s="159" t="str">
        <f t="shared" si="11"/>
        <v/>
      </c>
    </row>
    <row r="109" spans="10:15">
      <c r="J109" s="119">
        <v>45916.625</v>
      </c>
      <c r="K109" s="3">
        <v>92.043000000000006</v>
      </c>
      <c r="L109" s="119">
        <v>45922.625</v>
      </c>
      <c r="M109" s="3">
        <v>108.26600000000001</v>
      </c>
      <c r="N109" s="159">
        <f t="shared" si="10"/>
        <v>45916.625</v>
      </c>
      <c r="O109" s="159" t="str">
        <f t="shared" si="11"/>
        <v/>
      </c>
    </row>
    <row r="110" spans="10:15">
      <c r="J110" s="119">
        <v>45917.625</v>
      </c>
      <c r="K110" s="3">
        <v>92.41</v>
      </c>
      <c r="L110" s="119">
        <v>45923.625</v>
      </c>
      <c r="M110" s="3">
        <v>108.142</v>
      </c>
      <c r="N110" s="159">
        <f t="shared" si="10"/>
        <v>45917.625</v>
      </c>
      <c r="O110" s="159" t="str">
        <f t="shared" si="11"/>
        <v/>
      </c>
    </row>
    <row r="111" spans="10:15">
      <c r="J111" s="119">
        <v>45918.625</v>
      </c>
      <c r="K111" s="3">
        <v>91.355999999999995</v>
      </c>
      <c r="L111" s="119">
        <v>45924.625</v>
      </c>
      <c r="M111" s="3">
        <v>108.372</v>
      </c>
      <c r="N111" s="159">
        <f t="shared" si="10"/>
        <v>45918.625</v>
      </c>
      <c r="O111" s="159" t="str">
        <f t="shared" si="11"/>
        <v/>
      </c>
    </row>
    <row r="112" spans="10:15">
      <c r="J112" s="119">
        <v>45919.625</v>
      </c>
      <c r="K112" s="3">
        <v>91.385999999999996</v>
      </c>
      <c r="L112" s="119">
        <v>45925.625</v>
      </c>
      <c r="M112" s="3">
        <v>108.009</v>
      </c>
      <c r="N112" s="159">
        <f t="shared" si="10"/>
        <v>45919.625</v>
      </c>
      <c r="O112" s="159" t="str">
        <f t="shared" si="11"/>
        <v/>
      </c>
    </row>
    <row r="113" spans="10:15">
      <c r="J113" s="119">
        <v>45922.625</v>
      </c>
      <c r="K113" s="3">
        <v>103.479</v>
      </c>
      <c r="L113" s="119">
        <v>45926.625</v>
      </c>
      <c r="M113" s="3">
        <v>108.004</v>
      </c>
      <c r="N113" s="159">
        <f t="shared" si="10"/>
        <v>45922.625</v>
      </c>
      <c r="O113" s="159" t="str">
        <f t="shared" si="11"/>
        <v/>
      </c>
    </row>
    <row r="114" spans="10:15">
      <c r="J114" s="119">
        <v>45923.625</v>
      </c>
      <c r="K114" s="3">
        <v>103.004</v>
      </c>
      <c r="L114" s="119">
        <v>45929.625</v>
      </c>
      <c r="M114" s="3">
        <v>108.148</v>
      </c>
      <c r="N114" s="159">
        <f t="shared" si="10"/>
        <v>45923.625</v>
      </c>
      <c r="O114" s="159" t="str">
        <f t="shared" si="11"/>
        <v/>
      </c>
    </row>
    <row r="115" spans="10:15">
      <c r="J115" s="119">
        <v>45924.625</v>
      </c>
      <c r="K115" s="3">
        <v>102.914</v>
      </c>
      <c r="L115" s="119">
        <v>45930.625</v>
      </c>
      <c r="M115" s="3">
        <v>108.07299999999999</v>
      </c>
      <c r="N115" s="159">
        <f t="shared" si="10"/>
        <v>45924.625</v>
      </c>
      <c r="O115" s="159" t="str">
        <f t="shared" si="11"/>
        <v/>
      </c>
    </row>
    <row r="116" spans="10:15">
      <c r="J116" s="119">
        <v>45925.625</v>
      </c>
      <c r="K116" s="3">
        <v>105.236</v>
      </c>
      <c r="L116" s="119">
        <v>45931.625</v>
      </c>
      <c r="M116" s="3">
        <v>108.108</v>
      </c>
      <c r="N116" s="159">
        <f t="shared" si="10"/>
        <v>45925.625</v>
      </c>
      <c r="O116" s="159" t="str">
        <f t="shared" si="11"/>
        <v/>
      </c>
    </row>
    <row r="117" spans="10:15">
      <c r="J117" s="119">
        <v>45926.625</v>
      </c>
      <c r="K117" s="3">
        <v>105.75</v>
      </c>
      <c r="L117" s="119">
        <v>45932.625</v>
      </c>
      <c r="M117" s="3">
        <v>108.386</v>
      </c>
      <c r="N117" s="159">
        <f t="shared" si="10"/>
        <v>45926.625</v>
      </c>
      <c r="O117" s="159" t="str">
        <f t="shared" si="11"/>
        <v/>
      </c>
    </row>
    <row r="118" spans="10:15">
      <c r="J118" s="119">
        <v>45929.625</v>
      </c>
      <c r="K118" s="3">
        <v>105.6</v>
      </c>
      <c r="L118" s="119">
        <v>45933.625</v>
      </c>
      <c r="M118" s="3">
        <v>108.364</v>
      </c>
      <c r="N118" s="159">
        <f t="shared" si="10"/>
        <v>45929.625</v>
      </c>
      <c r="O118" s="159" t="str">
        <f t="shared" si="11"/>
        <v/>
      </c>
    </row>
    <row r="119" spans="10:15">
      <c r="J119" s="119">
        <v>45930.625</v>
      </c>
      <c r="K119" s="3">
        <v>105.544</v>
      </c>
      <c r="L119" s="119">
        <v>45936.625</v>
      </c>
      <c r="M119" s="3">
        <v>107.94199999999999</v>
      </c>
      <c r="N119" s="159">
        <f t="shared" si="10"/>
        <v>45930.625</v>
      </c>
      <c r="O119" s="159" t="str">
        <f t="shared" si="11"/>
        <v/>
      </c>
    </row>
    <row r="120" spans="10:15">
      <c r="J120" s="119">
        <v>45931.625</v>
      </c>
      <c r="K120" s="3">
        <v>104.553</v>
      </c>
      <c r="L120" s="119">
        <v>45937.625</v>
      </c>
      <c r="M120" s="3">
        <v>107.89</v>
      </c>
      <c r="N120" s="159">
        <f t="shared" si="10"/>
        <v>45931.625</v>
      </c>
      <c r="O120" s="159" t="str">
        <f t="shared" si="11"/>
        <v/>
      </c>
    </row>
    <row r="121" spans="10:15">
      <c r="J121" s="119">
        <v>45932.625</v>
      </c>
      <c r="K121" s="3">
        <v>102.07</v>
      </c>
      <c r="L121" s="119">
        <v>45938.625</v>
      </c>
      <c r="M121" s="3">
        <v>107.919</v>
      </c>
      <c r="N121" s="159">
        <f t="shared" si="10"/>
        <v>45932.625</v>
      </c>
      <c r="O121" s="159" t="str">
        <f t="shared" si="11"/>
        <v/>
      </c>
    </row>
    <row r="122" spans="10:15">
      <c r="J122" s="119">
        <v>45933.625</v>
      </c>
      <c r="K122" s="3">
        <v>101.73699999999999</v>
      </c>
      <c r="L122" s="119">
        <v>45939.625</v>
      </c>
      <c r="M122" s="3">
        <v>107.768</v>
      </c>
      <c r="N122" s="159">
        <f t="shared" si="10"/>
        <v>45933.625</v>
      </c>
      <c r="O122" s="159" t="str">
        <f t="shared" si="11"/>
        <v/>
      </c>
    </row>
    <row r="123" spans="10:15">
      <c r="J123" s="119">
        <v>45936.625</v>
      </c>
      <c r="K123" s="3">
        <v>106.923</v>
      </c>
      <c r="L123" s="119">
        <v>45944.625</v>
      </c>
      <c r="M123" s="3">
        <v>107.125</v>
      </c>
      <c r="N123" s="159">
        <f t="shared" si="10"/>
        <v>45936.625</v>
      </c>
      <c r="O123" s="159" t="str">
        <f t="shared" si="11"/>
        <v/>
      </c>
    </row>
    <row r="124" spans="10:15">
      <c r="J124" s="119">
        <v>45937.625</v>
      </c>
      <c r="K124" s="3">
        <v>106.367</v>
      </c>
      <c r="L124" s="119">
        <v>45945.625</v>
      </c>
      <c r="M124" s="3">
        <v>108.501</v>
      </c>
      <c r="N124" s="159">
        <f t="shared" si="10"/>
        <v>45937.625</v>
      </c>
      <c r="O124" s="159" t="str">
        <f t="shared" si="11"/>
        <v/>
      </c>
    </row>
    <row r="125" spans="10:15">
      <c r="J125" s="119">
        <v>45938.625</v>
      </c>
      <c r="K125" s="3">
        <v>104.837</v>
      </c>
      <c r="L125" s="119">
        <v>45946.625</v>
      </c>
      <c r="M125" s="3">
        <v>108.402</v>
      </c>
      <c r="N125" s="159">
        <f t="shared" si="10"/>
        <v>45938.625</v>
      </c>
      <c r="O125" s="159" t="str">
        <f t="shared" si="11"/>
        <v/>
      </c>
    </row>
    <row r="126" spans="10:15">
      <c r="J126" s="119">
        <v>45939.625</v>
      </c>
      <c r="K126" s="3">
        <v>104.482</v>
      </c>
      <c r="L126" s="119">
        <v>45947.625</v>
      </c>
      <c r="M126" s="3">
        <v>108.167</v>
      </c>
      <c r="N126" s="159">
        <f t="shared" si="10"/>
        <v>45939.625</v>
      </c>
      <c r="O126" s="159" t="str">
        <f t="shared" si="11"/>
        <v/>
      </c>
    </row>
    <row r="127" spans="10:15">
      <c r="J127" s="119">
        <v>45940.625</v>
      </c>
      <c r="K127" s="3">
        <v>104.67</v>
      </c>
      <c r="L127" s="119">
        <v>45950.625</v>
      </c>
      <c r="M127" s="3">
        <v>108.33199999999999</v>
      </c>
      <c r="N127" s="159" t="str">
        <f t="shared" si="10"/>
        <v/>
      </c>
      <c r="O127" s="159" t="str">
        <f t="shared" si="11"/>
        <v/>
      </c>
    </row>
    <row r="128" spans="10:15">
      <c r="J128" s="119">
        <v>45943.625</v>
      </c>
      <c r="K128" s="3">
        <v>108.026</v>
      </c>
      <c r="L128" s="119">
        <v>45951.625</v>
      </c>
      <c r="M128" s="3">
        <v>108.423</v>
      </c>
      <c r="N128" s="159" t="str">
        <f t="shared" si="10"/>
        <v/>
      </c>
      <c r="O128" s="159" t="str">
        <f t="shared" si="11"/>
        <v/>
      </c>
    </row>
    <row r="129" spans="10:15">
      <c r="J129" s="119">
        <v>45944.625</v>
      </c>
      <c r="K129" s="3">
        <v>108.004</v>
      </c>
      <c r="L129" s="119">
        <v>45952.625</v>
      </c>
      <c r="M129" s="3">
        <v>108.277</v>
      </c>
      <c r="N129" s="159">
        <f t="shared" si="10"/>
        <v>45944.625</v>
      </c>
      <c r="O129" s="159" t="str">
        <f t="shared" si="11"/>
        <v/>
      </c>
    </row>
    <row r="130" spans="10:15">
      <c r="J130" s="119">
        <v>45945.625</v>
      </c>
      <c r="K130" s="3">
        <v>101.48</v>
      </c>
      <c r="L130" s="119">
        <v>45953.625</v>
      </c>
      <c r="M130" s="3">
        <v>108.339</v>
      </c>
      <c r="N130" s="159">
        <f t="shared" si="10"/>
        <v>45945.625</v>
      </c>
      <c r="O130" s="159" t="str">
        <f t="shared" si="11"/>
        <v/>
      </c>
    </row>
    <row r="131" spans="10:15">
      <c r="J131" s="119">
        <v>45946.625</v>
      </c>
      <c r="K131" s="3">
        <v>100.968</v>
      </c>
      <c r="L131" s="119">
        <v>45954.625</v>
      </c>
      <c r="M131" s="3">
        <v>108.539</v>
      </c>
      <c r="N131" s="159">
        <f t="shared" si="10"/>
        <v>45946.625</v>
      </c>
      <c r="O131" s="159" t="str">
        <f t="shared" si="11"/>
        <v/>
      </c>
    </row>
    <row r="132" spans="10:15">
      <c r="J132" s="119">
        <v>45947.625</v>
      </c>
      <c r="K132" s="3">
        <v>105.54600000000001</v>
      </c>
      <c r="L132" s="119">
        <v>45957.625</v>
      </c>
      <c r="M132" s="3">
        <v>108.807</v>
      </c>
      <c r="N132" s="159">
        <f t="shared" ref="N132:N195" si="12">IF(COUNTIF(L:L,J132),J132,"")</f>
        <v>45947.625</v>
      </c>
      <c r="O132" s="159" t="str">
        <f t="shared" ref="O132:O195" si="13">IF(N132&gt;$A$14,N132,"")</f>
        <v/>
      </c>
    </row>
    <row r="133" spans="10:15">
      <c r="J133" s="119">
        <v>45950.625</v>
      </c>
      <c r="K133" s="3">
        <v>106.801</v>
      </c>
      <c r="L133" s="119">
        <v>45958.625</v>
      </c>
      <c r="M133" s="3">
        <v>108.831</v>
      </c>
      <c r="N133" s="159">
        <f t="shared" si="12"/>
        <v>45950.625</v>
      </c>
      <c r="O133" s="159" t="str">
        <f t="shared" si="13"/>
        <v/>
      </c>
    </row>
    <row r="134" spans="10:15">
      <c r="J134" s="119">
        <v>45951.625</v>
      </c>
      <c r="K134" s="3">
        <v>104.645</v>
      </c>
      <c r="L134" s="119">
        <v>45959.625</v>
      </c>
      <c r="M134" s="3">
        <v>109.209</v>
      </c>
      <c r="N134" s="159">
        <f t="shared" si="12"/>
        <v>45951.625</v>
      </c>
      <c r="O134" s="159" t="str">
        <f t="shared" si="13"/>
        <v/>
      </c>
    </row>
    <row r="135" spans="10:15">
      <c r="J135" s="119">
        <v>45952.625</v>
      </c>
      <c r="K135" s="3">
        <v>105.12</v>
      </c>
      <c r="L135" s="119">
        <v>45960.625</v>
      </c>
      <c r="M135" s="3">
        <v>108.801</v>
      </c>
      <c r="N135" s="159">
        <f t="shared" si="12"/>
        <v>45952.625</v>
      </c>
      <c r="O135" s="159" t="str">
        <f t="shared" si="13"/>
        <v/>
      </c>
    </row>
    <row r="136" spans="10:15">
      <c r="J136" s="119">
        <v>45953.625</v>
      </c>
      <c r="K136" s="3">
        <v>105.02200000000001</v>
      </c>
      <c r="L136" s="119">
        <v>45961.625</v>
      </c>
      <c r="M136" s="3">
        <v>108.926</v>
      </c>
      <c r="N136" s="159">
        <f t="shared" si="12"/>
        <v>45953.625</v>
      </c>
      <c r="O136" s="159" t="str">
        <f t="shared" si="13"/>
        <v/>
      </c>
    </row>
    <row r="137" spans="10:15">
      <c r="J137" s="119">
        <v>45954.625</v>
      </c>
      <c r="K137" s="3">
        <v>104.67</v>
      </c>
      <c r="L137" s="119">
        <v>45964.625</v>
      </c>
      <c r="M137" s="3">
        <v>108.74</v>
      </c>
      <c r="N137" s="159">
        <f t="shared" si="12"/>
        <v>45954.625</v>
      </c>
      <c r="O137" s="159" t="str">
        <f t="shared" si="13"/>
        <v/>
      </c>
    </row>
    <row r="138" spans="10:15">
      <c r="J138" s="119">
        <v>45957.625</v>
      </c>
      <c r="K138" s="3">
        <v>102.34399999999999</v>
      </c>
      <c r="L138" s="119"/>
      <c r="N138" s="159">
        <f t="shared" si="12"/>
        <v>45957.625</v>
      </c>
      <c r="O138" s="159" t="str">
        <f t="shared" si="13"/>
        <v/>
      </c>
    </row>
    <row r="139" spans="10:15">
      <c r="J139" s="119">
        <v>45958.625</v>
      </c>
      <c r="K139" s="3">
        <v>101.04600000000001</v>
      </c>
      <c r="L139" s="119"/>
      <c r="N139" s="159">
        <f t="shared" si="12"/>
        <v>45958.625</v>
      </c>
      <c r="O139" s="159">
        <f t="shared" si="13"/>
        <v>45958.625</v>
      </c>
    </row>
    <row r="140" spans="10:15">
      <c r="J140" s="119">
        <v>45959.625</v>
      </c>
      <c r="K140" s="3">
        <v>99.816999999999993</v>
      </c>
      <c r="N140" s="159">
        <f t="shared" si="12"/>
        <v>45959.625</v>
      </c>
      <c r="O140" s="159">
        <f t="shared" si="13"/>
        <v>45959.625</v>
      </c>
    </row>
    <row r="141" spans="10:15">
      <c r="J141" s="119">
        <v>45960.625</v>
      </c>
      <c r="K141" s="3">
        <v>100.447</v>
      </c>
      <c r="N141" s="159">
        <f t="shared" si="12"/>
        <v>45960.625</v>
      </c>
      <c r="O141" s="159">
        <f t="shared" si="13"/>
        <v>45960.625</v>
      </c>
    </row>
    <row r="142" spans="10:15">
      <c r="J142" s="119">
        <v>45961.625</v>
      </c>
      <c r="K142" s="3">
        <v>100.294</v>
      </c>
      <c r="N142" s="159">
        <f t="shared" si="12"/>
        <v>45961.625</v>
      </c>
      <c r="O142" s="159">
        <f t="shared" si="13"/>
        <v>45961.625</v>
      </c>
    </row>
    <row r="143" spans="10:15">
      <c r="J143" s="119">
        <v>45964.625</v>
      </c>
      <c r="K143" s="3">
        <v>101.014</v>
      </c>
      <c r="N143" s="159">
        <f t="shared" si="12"/>
        <v>45964.625</v>
      </c>
      <c r="O143" s="159">
        <f t="shared" si="13"/>
        <v>45964.625</v>
      </c>
    </row>
    <row r="144" spans="10:15">
      <c r="J144" s="119"/>
      <c r="N144" s="159" t="str">
        <f t="shared" si="12"/>
        <v/>
      </c>
      <c r="O144" s="159" t="str">
        <f t="shared" si="13"/>
        <v/>
      </c>
    </row>
    <row r="145" spans="10:15">
      <c r="J145" s="119"/>
      <c r="N145" s="159" t="str">
        <f t="shared" si="12"/>
        <v/>
      </c>
      <c r="O145" s="159" t="str">
        <f t="shared" si="13"/>
        <v/>
      </c>
    </row>
    <row r="146" spans="10:15">
      <c r="J146" s="119"/>
      <c r="N146" s="159" t="str">
        <f t="shared" si="12"/>
        <v/>
      </c>
      <c r="O146" s="159" t="str">
        <f t="shared" si="13"/>
        <v/>
      </c>
    </row>
    <row r="147" spans="10:15">
      <c r="N147" s="159" t="str">
        <f t="shared" si="12"/>
        <v/>
      </c>
      <c r="O147" s="159" t="str">
        <f t="shared" si="13"/>
        <v/>
      </c>
    </row>
    <row r="148" spans="10:15">
      <c r="N148" s="159" t="str">
        <f t="shared" si="12"/>
        <v/>
      </c>
      <c r="O148" s="159" t="str">
        <f t="shared" si="13"/>
        <v/>
      </c>
    </row>
    <row r="149" spans="10:15">
      <c r="N149" s="159" t="str">
        <f t="shared" si="12"/>
        <v/>
      </c>
      <c r="O149" s="159" t="str">
        <f t="shared" si="13"/>
        <v/>
      </c>
    </row>
    <row r="150" spans="10:15">
      <c r="N150" s="159" t="str">
        <f t="shared" si="12"/>
        <v/>
      </c>
      <c r="O150" s="159" t="str">
        <f t="shared" si="13"/>
        <v/>
      </c>
    </row>
    <row r="151" spans="10:15">
      <c r="N151" s="159" t="str">
        <f t="shared" si="12"/>
        <v/>
      </c>
      <c r="O151" s="159" t="str">
        <f t="shared" si="13"/>
        <v/>
      </c>
    </row>
    <row r="152" spans="10:15">
      <c r="N152" s="159" t="str">
        <f t="shared" si="12"/>
        <v/>
      </c>
      <c r="O152" s="159" t="str">
        <f t="shared" si="13"/>
        <v/>
      </c>
    </row>
    <row r="153" spans="10:15">
      <c r="N153" s="159" t="str">
        <f t="shared" si="12"/>
        <v/>
      </c>
      <c r="O153" s="159" t="str">
        <f t="shared" si="13"/>
        <v/>
      </c>
    </row>
    <row r="154" spans="10:15">
      <c r="N154" s="159" t="str">
        <f t="shared" si="12"/>
        <v/>
      </c>
      <c r="O154" s="159" t="str">
        <f t="shared" si="13"/>
        <v/>
      </c>
    </row>
    <row r="155" spans="10:15">
      <c r="N155" s="159" t="str">
        <f t="shared" si="12"/>
        <v/>
      </c>
      <c r="O155" s="159" t="str">
        <f t="shared" si="13"/>
        <v/>
      </c>
    </row>
    <row r="156" spans="10:15">
      <c r="N156" s="159" t="str">
        <f t="shared" si="12"/>
        <v/>
      </c>
      <c r="O156" s="159" t="str">
        <f t="shared" si="13"/>
        <v/>
      </c>
    </row>
    <row r="157" spans="10:15">
      <c r="N157" s="159" t="str">
        <f t="shared" si="12"/>
        <v/>
      </c>
      <c r="O157" s="159" t="str">
        <f t="shared" si="13"/>
        <v/>
      </c>
    </row>
    <row r="158" spans="10:15">
      <c r="N158" s="159" t="str">
        <f t="shared" si="12"/>
        <v/>
      </c>
      <c r="O158" s="159" t="str">
        <f t="shared" si="13"/>
        <v/>
      </c>
    </row>
    <row r="159" spans="10:15">
      <c r="N159" s="159" t="str">
        <f t="shared" si="12"/>
        <v/>
      </c>
      <c r="O159" s="159" t="str">
        <f t="shared" si="13"/>
        <v/>
      </c>
    </row>
    <row r="160" spans="10:15">
      <c r="N160" s="159" t="str">
        <f t="shared" si="12"/>
        <v/>
      </c>
      <c r="O160" s="159" t="str">
        <f t="shared" si="13"/>
        <v/>
      </c>
    </row>
    <row r="161" spans="14:15">
      <c r="N161" s="159" t="str">
        <f t="shared" si="12"/>
        <v/>
      </c>
      <c r="O161" s="159" t="str">
        <f t="shared" si="13"/>
        <v/>
      </c>
    </row>
    <row r="162" spans="14:15">
      <c r="N162" s="159" t="str">
        <f t="shared" si="12"/>
        <v/>
      </c>
      <c r="O162" s="159" t="str">
        <f t="shared" si="13"/>
        <v/>
      </c>
    </row>
    <row r="163" spans="14:15">
      <c r="N163" s="159" t="str">
        <f t="shared" si="12"/>
        <v/>
      </c>
      <c r="O163" s="159" t="str">
        <f t="shared" si="13"/>
        <v/>
      </c>
    </row>
    <row r="164" spans="14:15">
      <c r="N164" s="159" t="str">
        <f t="shared" si="12"/>
        <v/>
      </c>
      <c r="O164" s="159" t="str">
        <f t="shared" si="13"/>
        <v/>
      </c>
    </row>
    <row r="165" spans="14:15">
      <c r="N165" s="159" t="str">
        <f t="shared" si="12"/>
        <v/>
      </c>
      <c r="O165" s="159" t="str">
        <f t="shared" si="13"/>
        <v/>
      </c>
    </row>
    <row r="166" spans="14:15">
      <c r="N166" s="159" t="str">
        <f t="shared" si="12"/>
        <v/>
      </c>
      <c r="O166" s="159" t="str">
        <f t="shared" si="13"/>
        <v/>
      </c>
    </row>
    <row r="167" spans="14:15">
      <c r="N167" s="159" t="str">
        <f t="shared" si="12"/>
        <v/>
      </c>
      <c r="O167" s="159" t="str">
        <f t="shared" si="13"/>
        <v/>
      </c>
    </row>
    <row r="168" spans="14:15">
      <c r="N168" s="159" t="str">
        <f t="shared" si="12"/>
        <v/>
      </c>
      <c r="O168" s="159" t="str">
        <f t="shared" si="13"/>
        <v/>
      </c>
    </row>
    <row r="169" spans="14:15">
      <c r="N169" s="159" t="str">
        <f t="shared" si="12"/>
        <v/>
      </c>
      <c r="O169" s="159" t="str">
        <f t="shared" si="13"/>
        <v/>
      </c>
    </row>
    <row r="170" spans="14:15">
      <c r="N170" s="159" t="str">
        <f t="shared" si="12"/>
        <v/>
      </c>
      <c r="O170" s="159" t="str">
        <f t="shared" si="13"/>
        <v/>
      </c>
    </row>
    <row r="171" spans="14:15">
      <c r="N171" s="159" t="str">
        <f t="shared" si="12"/>
        <v/>
      </c>
      <c r="O171" s="159" t="str">
        <f t="shared" si="13"/>
        <v/>
      </c>
    </row>
    <row r="172" spans="14:15">
      <c r="N172" s="159" t="str">
        <f t="shared" si="12"/>
        <v/>
      </c>
      <c r="O172" s="159" t="str">
        <f t="shared" si="13"/>
        <v/>
      </c>
    </row>
    <row r="173" spans="14:15">
      <c r="N173" s="159" t="str">
        <f t="shared" si="12"/>
        <v/>
      </c>
      <c r="O173" s="159" t="str">
        <f t="shared" si="13"/>
        <v/>
      </c>
    </row>
    <row r="174" spans="14:15">
      <c r="N174" s="159" t="str">
        <f t="shared" si="12"/>
        <v/>
      </c>
      <c r="O174" s="159" t="str">
        <f t="shared" si="13"/>
        <v/>
      </c>
    </row>
    <row r="175" spans="14:15">
      <c r="N175" s="159" t="str">
        <f t="shared" si="12"/>
        <v/>
      </c>
      <c r="O175" s="159" t="str">
        <f t="shared" si="13"/>
        <v/>
      </c>
    </row>
    <row r="176" spans="14:15">
      <c r="N176" s="159" t="str">
        <f t="shared" si="12"/>
        <v/>
      </c>
      <c r="O176" s="159" t="str">
        <f t="shared" si="13"/>
        <v/>
      </c>
    </row>
    <row r="177" spans="14:15">
      <c r="N177" s="159" t="str">
        <f t="shared" si="12"/>
        <v/>
      </c>
      <c r="O177" s="159" t="str">
        <f t="shared" si="13"/>
        <v/>
      </c>
    </row>
    <row r="178" spans="14:15">
      <c r="N178" s="159" t="str">
        <f t="shared" si="12"/>
        <v/>
      </c>
      <c r="O178" s="159" t="str">
        <f t="shared" si="13"/>
        <v/>
      </c>
    </row>
    <row r="179" spans="14:15">
      <c r="N179" s="159" t="str">
        <f t="shared" si="12"/>
        <v/>
      </c>
      <c r="O179" s="159" t="str">
        <f t="shared" si="13"/>
        <v/>
      </c>
    </row>
    <row r="180" spans="14:15">
      <c r="N180" s="159" t="str">
        <f t="shared" si="12"/>
        <v/>
      </c>
      <c r="O180" s="159" t="str">
        <f t="shared" si="13"/>
        <v/>
      </c>
    </row>
    <row r="181" spans="14:15">
      <c r="N181" s="159" t="str">
        <f t="shared" si="12"/>
        <v/>
      </c>
      <c r="O181" s="159" t="str">
        <f t="shared" si="13"/>
        <v/>
      </c>
    </row>
    <row r="182" spans="14:15">
      <c r="N182" s="159" t="str">
        <f t="shared" si="12"/>
        <v/>
      </c>
      <c r="O182" s="159" t="str">
        <f t="shared" si="13"/>
        <v/>
      </c>
    </row>
    <row r="183" spans="14:15">
      <c r="N183" s="159" t="str">
        <f t="shared" si="12"/>
        <v/>
      </c>
      <c r="O183" s="159" t="str">
        <f t="shared" si="13"/>
        <v/>
      </c>
    </row>
    <row r="184" spans="14:15">
      <c r="N184" s="159" t="str">
        <f t="shared" si="12"/>
        <v/>
      </c>
      <c r="O184" s="159" t="str">
        <f t="shared" si="13"/>
        <v/>
      </c>
    </row>
    <row r="185" spans="14:15">
      <c r="N185" s="159" t="str">
        <f t="shared" si="12"/>
        <v/>
      </c>
      <c r="O185" s="159" t="str">
        <f t="shared" si="13"/>
        <v/>
      </c>
    </row>
    <row r="186" spans="14:15">
      <c r="N186" s="159" t="str">
        <f t="shared" si="12"/>
        <v/>
      </c>
      <c r="O186" s="159" t="str">
        <f t="shared" si="13"/>
        <v/>
      </c>
    </row>
    <row r="187" spans="14:15">
      <c r="N187" s="159" t="str">
        <f t="shared" si="12"/>
        <v/>
      </c>
      <c r="O187" s="159" t="str">
        <f t="shared" si="13"/>
        <v/>
      </c>
    </row>
    <row r="188" spans="14:15">
      <c r="N188" s="159" t="str">
        <f t="shared" si="12"/>
        <v/>
      </c>
      <c r="O188" s="159" t="str">
        <f t="shared" si="13"/>
        <v/>
      </c>
    </row>
    <row r="189" spans="14:15">
      <c r="N189" s="159" t="str">
        <f t="shared" si="12"/>
        <v/>
      </c>
      <c r="O189" s="159" t="str">
        <f t="shared" si="13"/>
        <v/>
      </c>
    </row>
    <row r="190" spans="14:15">
      <c r="N190" s="159" t="str">
        <f t="shared" si="12"/>
        <v/>
      </c>
      <c r="O190" s="159" t="str">
        <f t="shared" si="13"/>
        <v/>
      </c>
    </row>
    <row r="191" spans="14:15">
      <c r="N191" s="159" t="str">
        <f t="shared" si="12"/>
        <v/>
      </c>
      <c r="O191" s="159" t="str">
        <f t="shared" si="13"/>
        <v/>
      </c>
    </row>
    <row r="192" spans="14:15">
      <c r="N192" s="159" t="str">
        <f t="shared" si="12"/>
        <v/>
      </c>
      <c r="O192" s="159" t="str">
        <f t="shared" si="13"/>
        <v/>
      </c>
    </row>
    <row r="193" spans="14:15">
      <c r="N193" s="159" t="str">
        <f t="shared" si="12"/>
        <v/>
      </c>
      <c r="O193" s="159" t="str">
        <f t="shared" si="13"/>
        <v/>
      </c>
    </row>
    <row r="194" spans="14:15">
      <c r="N194" s="159" t="str">
        <f t="shared" si="12"/>
        <v/>
      </c>
      <c r="O194" s="159" t="str">
        <f t="shared" si="13"/>
        <v/>
      </c>
    </row>
    <row r="195" spans="14:15">
      <c r="N195" s="159" t="str">
        <f t="shared" si="12"/>
        <v/>
      </c>
      <c r="O195" s="159" t="str">
        <f t="shared" si="13"/>
        <v/>
      </c>
    </row>
    <row r="196" spans="14:15">
      <c r="N196" s="159" t="str">
        <f t="shared" ref="N196:N259" si="14">IF(COUNTIF(L:L,J196),J196,"")</f>
        <v/>
      </c>
      <c r="O196" s="159" t="str">
        <f t="shared" ref="O196:O259" si="15">IF(N196&gt;$A$14,N196,"")</f>
        <v/>
      </c>
    </row>
    <row r="197" spans="14:15">
      <c r="N197" s="159" t="str">
        <f t="shared" si="14"/>
        <v/>
      </c>
      <c r="O197" s="159" t="str">
        <f t="shared" si="15"/>
        <v/>
      </c>
    </row>
    <row r="198" spans="14:15">
      <c r="N198" s="159" t="str">
        <f t="shared" si="14"/>
        <v/>
      </c>
      <c r="O198" s="159" t="str">
        <f t="shared" si="15"/>
        <v/>
      </c>
    </row>
    <row r="199" spans="14:15">
      <c r="N199" s="159" t="str">
        <f t="shared" si="14"/>
        <v/>
      </c>
      <c r="O199" s="159" t="str">
        <f t="shared" si="15"/>
        <v/>
      </c>
    </row>
    <row r="200" spans="14:15">
      <c r="N200" s="159" t="str">
        <f t="shared" si="14"/>
        <v/>
      </c>
      <c r="O200" s="159" t="str">
        <f t="shared" si="15"/>
        <v/>
      </c>
    </row>
    <row r="201" spans="14:15">
      <c r="N201" s="159" t="str">
        <f t="shared" si="14"/>
        <v/>
      </c>
      <c r="O201" s="159" t="str">
        <f t="shared" si="15"/>
        <v/>
      </c>
    </row>
    <row r="202" spans="14:15">
      <c r="N202" s="159" t="str">
        <f t="shared" si="14"/>
        <v/>
      </c>
      <c r="O202" s="159" t="str">
        <f t="shared" si="15"/>
        <v/>
      </c>
    </row>
    <row r="203" spans="14:15">
      <c r="N203" s="159" t="str">
        <f t="shared" si="14"/>
        <v/>
      </c>
      <c r="O203" s="159" t="str">
        <f t="shared" si="15"/>
        <v/>
      </c>
    </row>
    <row r="204" spans="14:15">
      <c r="N204" s="159" t="str">
        <f t="shared" si="14"/>
        <v/>
      </c>
      <c r="O204" s="159" t="str">
        <f t="shared" si="15"/>
        <v/>
      </c>
    </row>
    <row r="205" spans="14:15">
      <c r="N205" s="159" t="str">
        <f t="shared" si="14"/>
        <v/>
      </c>
      <c r="O205" s="159" t="str">
        <f t="shared" si="15"/>
        <v/>
      </c>
    </row>
    <row r="206" spans="14:15">
      <c r="N206" s="159" t="str">
        <f t="shared" si="14"/>
        <v/>
      </c>
      <c r="O206" s="159" t="str">
        <f t="shared" si="15"/>
        <v/>
      </c>
    </row>
    <row r="207" spans="14:15">
      <c r="N207" s="159" t="str">
        <f t="shared" si="14"/>
        <v/>
      </c>
      <c r="O207" s="159" t="str">
        <f t="shared" si="15"/>
        <v/>
      </c>
    </row>
    <row r="208" spans="14:15">
      <c r="N208" s="159" t="str">
        <f t="shared" si="14"/>
        <v/>
      </c>
      <c r="O208" s="159" t="str">
        <f t="shared" si="15"/>
        <v/>
      </c>
    </row>
    <row r="209" spans="14:15">
      <c r="N209" s="159" t="str">
        <f t="shared" si="14"/>
        <v/>
      </c>
      <c r="O209" s="159" t="str">
        <f t="shared" si="15"/>
        <v/>
      </c>
    </row>
    <row r="210" spans="14:15">
      <c r="N210" s="159" t="str">
        <f t="shared" si="14"/>
        <v/>
      </c>
      <c r="O210" s="159" t="str">
        <f t="shared" si="15"/>
        <v/>
      </c>
    </row>
    <row r="211" spans="14:15">
      <c r="N211" s="159" t="str">
        <f t="shared" si="14"/>
        <v/>
      </c>
      <c r="O211" s="159" t="str">
        <f t="shared" si="15"/>
        <v/>
      </c>
    </row>
    <row r="212" spans="14:15">
      <c r="N212" s="159" t="str">
        <f t="shared" si="14"/>
        <v/>
      </c>
      <c r="O212" s="159" t="str">
        <f t="shared" si="15"/>
        <v/>
      </c>
    </row>
    <row r="213" spans="14:15">
      <c r="N213" s="159" t="str">
        <f t="shared" si="14"/>
        <v/>
      </c>
      <c r="O213" s="159" t="str">
        <f t="shared" si="15"/>
        <v/>
      </c>
    </row>
    <row r="214" spans="14:15">
      <c r="N214" s="159" t="str">
        <f t="shared" si="14"/>
        <v/>
      </c>
      <c r="O214" s="159" t="str">
        <f t="shared" si="15"/>
        <v/>
      </c>
    </row>
    <row r="215" spans="14:15">
      <c r="N215" s="159" t="str">
        <f t="shared" si="14"/>
        <v/>
      </c>
      <c r="O215" s="159" t="str">
        <f t="shared" si="15"/>
        <v/>
      </c>
    </row>
    <row r="216" spans="14:15">
      <c r="N216" s="159" t="str">
        <f t="shared" si="14"/>
        <v/>
      </c>
      <c r="O216" s="159" t="str">
        <f t="shared" si="15"/>
        <v/>
      </c>
    </row>
    <row r="217" spans="14:15">
      <c r="N217" s="159" t="str">
        <f t="shared" si="14"/>
        <v/>
      </c>
      <c r="O217" s="159" t="str">
        <f t="shared" si="15"/>
        <v/>
      </c>
    </row>
    <row r="218" spans="14:15">
      <c r="N218" s="159" t="str">
        <f t="shared" si="14"/>
        <v/>
      </c>
      <c r="O218" s="159" t="str">
        <f t="shared" si="15"/>
        <v/>
      </c>
    </row>
    <row r="219" spans="14:15">
      <c r="N219" s="159" t="str">
        <f t="shared" si="14"/>
        <v/>
      </c>
      <c r="O219" s="159" t="str">
        <f t="shared" si="15"/>
        <v/>
      </c>
    </row>
    <row r="220" spans="14:15">
      <c r="N220" s="159" t="str">
        <f t="shared" si="14"/>
        <v/>
      </c>
      <c r="O220" s="159" t="str">
        <f t="shared" si="15"/>
        <v/>
      </c>
    </row>
    <row r="221" spans="14:15">
      <c r="N221" s="159" t="str">
        <f t="shared" si="14"/>
        <v/>
      </c>
      <c r="O221" s="159" t="str">
        <f t="shared" si="15"/>
        <v/>
      </c>
    </row>
    <row r="222" spans="14:15">
      <c r="N222" s="159" t="str">
        <f t="shared" si="14"/>
        <v/>
      </c>
      <c r="O222" s="159" t="str">
        <f t="shared" si="15"/>
        <v/>
      </c>
    </row>
    <row r="223" spans="14:15">
      <c r="N223" s="159" t="str">
        <f t="shared" si="14"/>
        <v/>
      </c>
      <c r="O223" s="159" t="str">
        <f t="shared" si="15"/>
        <v/>
      </c>
    </row>
    <row r="224" spans="14:15">
      <c r="N224" s="159" t="str">
        <f t="shared" si="14"/>
        <v/>
      </c>
      <c r="O224" s="159" t="str">
        <f t="shared" si="15"/>
        <v/>
      </c>
    </row>
    <row r="225" spans="14:15">
      <c r="N225" s="159" t="str">
        <f t="shared" si="14"/>
        <v/>
      </c>
      <c r="O225" s="159" t="str">
        <f t="shared" si="15"/>
        <v/>
      </c>
    </row>
    <row r="226" spans="14:15">
      <c r="N226" s="159" t="str">
        <f t="shared" si="14"/>
        <v/>
      </c>
      <c r="O226" s="159" t="str">
        <f t="shared" si="15"/>
        <v/>
      </c>
    </row>
    <row r="227" spans="14:15">
      <c r="N227" s="159" t="str">
        <f t="shared" si="14"/>
        <v/>
      </c>
      <c r="O227" s="159" t="str">
        <f t="shared" si="15"/>
        <v/>
      </c>
    </row>
    <row r="228" spans="14:15">
      <c r="N228" s="159" t="str">
        <f t="shared" si="14"/>
        <v/>
      </c>
      <c r="O228" s="159" t="str">
        <f t="shared" si="15"/>
        <v/>
      </c>
    </row>
    <row r="229" spans="14:15">
      <c r="N229" s="159" t="str">
        <f t="shared" si="14"/>
        <v/>
      </c>
      <c r="O229" s="159" t="str">
        <f t="shared" si="15"/>
        <v/>
      </c>
    </row>
    <row r="230" spans="14:15">
      <c r="N230" s="159" t="str">
        <f t="shared" si="14"/>
        <v/>
      </c>
      <c r="O230" s="159" t="str">
        <f t="shared" si="15"/>
        <v/>
      </c>
    </row>
    <row r="231" spans="14:15">
      <c r="N231" s="159" t="str">
        <f t="shared" si="14"/>
        <v/>
      </c>
      <c r="O231" s="159" t="str">
        <f t="shared" si="15"/>
        <v/>
      </c>
    </row>
    <row r="232" spans="14:15">
      <c r="N232" s="159" t="str">
        <f t="shared" si="14"/>
        <v/>
      </c>
      <c r="O232" s="159" t="str">
        <f t="shared" si="15"/>
        <v/>
      </c>
    </row>
    <row r="233" spans="14:15">
      <c r="N233" s="159" t="str">
        <f t="shared" si="14"/>
        <v/>
      </c>
      <c r="O233" s="159" t="str">
        <f t="shared" si="15"/>
        <v/>
      </c>
    </row>
    <row r="234" spans="14:15">
      <c r="N234" s="159" t="str">
        <f t="shared" si="14"/>
        <v/>
      </c>
      <c r="O234" s="159" t="str">
        <f t="shared" si="15"/>
        <v/>
      </c>
    </row>
    <row r="235" spans="14:15">
      <c r="N235" s="159" t="str">
        <f t="shared" si="14"/>
        <v/>
      </c>
      <c r="O235" s="159" t="str">
        <f t="shared" si="15"/>
        <v/>
      </c>
    </row>
    <row r="236" spans="14:15">
      <c r="N236" s="159" t="str">
        <f t="shared" si="14"/>
        <v/>
      </c>
      <c r="O236" s="159" t="str">
        <f t="shared" si="15"/>
        <v/>
      </c>
    </row>
    <row r="237" spans="14:15">
      <c r="N237" s="159" t="str">
        <f t="shared" si="14"/>
        <v/>
      </c>
      <c r="O237" s="159" t="str">
        <f t="shared" si="15"/>
        <v/>
      </c>
    </row>
    <row r="238" spans="14:15">
      <c r="N238" s="159" t="str">
        <f t="shared" si="14"/>
        <v/>
      </c>
      <c r="O238" s="159" t="str">
        <f t="shared" si="15"/>
        <v/>
      </c>
    </row>
    <row r="239" spans="14:15">
      <c r="N239" s="159" t="str">
        <f t="shared" si="14"/>
        <v/>
      </c>
      <c r="O239" s="159" t="str">
        <f t="shared" si="15"/>
        <v/>
      </c>
    </row>
    <row r="240" spans="14:15">
      <c r="N240" s="159" t="str">
        <f t="shared" si="14"/>
        <v/>
      </c>
      <c r="O240" s="159" t="str">
        <f t="shared" si="15"/>
        <v/>
      </c>
    </row>
    <row r="241" spans="14:15">
      <c r="N241" s="159" t="str">
        <f t="shared" si="14"/>
        <v/>
      </c>
      <c r="O241" s="159" t="str">
        <f t="shared" si="15"/>
        <v/>
      </c>
    </row>
    <row r="242" spans="14:15">
      <c r="N242" s="159" t="str">
        <f t="shared" si="14"/>
        <v/>
      </c>
      <c r="O242" s="159" t="str">
        <f t="shared" si="15"/>
        <v/>
      </c>
    </row>
    <row r="243" spans="14:15">
      <c r="N243" s="159" t="str">
        <f t="shared" si="14"/>
        <v/>
      </c>
      <c r="O243" s="159" t="str">
        <f t="shared" si="15"/>
        <v/>
      </c>
    </row>
    <row r="244" spans="14:15">
      <c r="N244" s="159" t="str">
        <f t="shared" si="14"/>
        <v/>
      </c>
      <c r="O244" s="159" t="str">
        <f t="shared" si="15"/>
        <v/>
      </c>
    </row>
    <row r="245" spans="14:15">
      <c r="N245" s="159" t="str">
        <f t="shared" si="14"/>
        <v/>
      </c>
      <c r="O245" s="159" t="str">
        <f t="shared" si="15"/>
        <v/>
      </c>
    </row>
    <row r="246" spans="14:15">
      <c r="N246" s="159" t="str">
        <f t="shared" si="14"/>
        <v/>
      </c>
      <c r="O246" s="159" t="str">
        <f t="shared" si="15"/>
        <v/>
      </c>
    </row>
    <row r="247" spans="14:15">
      <c r="N247" s="159" t="str">
        <f t="shared" si="14"/>
        <v/>
      </c>
      <c r="O247" s="159" t="str">
        <f t="shared" si="15"/>
        <v/>
      </c>
    </row>
    <row r="248" spans="14:15">
      <c r="N248" s="159" t="str">
        <f t="shared" si="14"/>
        <v/>
      </c>
      <c r="O248" s="159" t="str">
        <f t="shared" si="15"/>
        <v/>
      </c>
    </row>
    <row r="249" spans="14:15">
      <c r="N249" s="159" t="str">
        <f t="shared" si="14"/>
        <v/>
      </c>
      <c r="O249" s="159" t="str">
        <f t="shared" si="15"/>
        <v/>
      </c>
    </row>
    <row r="250" spans="14:15">
      <c r="N250" s="159" t="str">
        <f t="shared" si="14"/>
        <v/>
      </c>
      <c r="O250" s="159" t="str">
        <f t="shared" si="15"/>
        <v/>
      </c>
    </row>
    <row r="251" spans="14:15">
      <c r="N251" s="159" t="str">
        <f t="shared" si="14"/>
        <v/>
      </c>
      <c r="O251" s="159" t="str">
        <f t="shared" si="15"/>
        <v/>
      </c>
    </row>
    <row r="252" spans="14:15">
      <c r="N252" s="159" t="str">
        <f t="shared" si="14"/>
        <v/>
      </c>
      <c r="O252" s="159" t="str">
        <f t="shared" si="15"/>
        <v/>
      </c>
    </row>
    <row r="253" spans="14:15">
      <c r="N253" s="159" t="str">
        <f t="shared" si="14"/>
        <v/>
      </c>
      <c r="O253" s="159" t="str">
        <f t="shared" si="15"/>
        <v/>
      </c>
    </row>
    <row r="254" spans="14:15">
      <c r="N254" s="159" t="str">
        <f t="shared" si="14"/>
        <v/>
      </c>
      <c r="O254" s="159" t="str">
        <f t="shared" si="15"/>
        <v/>
      </c>
    </row>
    <row r="255" spans="14:15">
      <c r="N255" s="159" t="str">
        <f t="shared" si="14"/>
        <v/>
      </c>
      <c r="O255" s="159" t="str">
        <f t="shared" si="15"/>
        <v/>
      </c>
    </row>
    <row r="256" spans="14:15">
      <c r="N256" s="159" t="str">
        <f t="shared" si="14"/>
        <v/>
      </c>
      <c r="O256" s="159" t="str">
        <f t="shared" si="15"/>
        <v/>
      </c>
    </row>
    <row r="257" spans="14:15">
      <c r="N257" s="159" t="str">
        <f t="shared" si="14"/>
        <v/>
      </c>
      <c r="O257" s="159" t="str">
        <f t="shared" si="15"/>
        <v/>
      </c>
    </row>
    <row r="258" spans="14:15">
      <c r="N258" s="159" t="str">
        <f t="shared" si="14"/>
        <v/>
      </c>
      <c r="O258" s="159" t="str">
        <f t="shared" si="15"/>
        <v/>
      </c>
    </row>
    <row r="259" spans="14:15">
      <c r="N259" s="159" t="str">
        <f t="shared" si="14"/>
        <v/>
      </c>
      <c r="O259" s="159" t="str">
        <f t="shared" si="15"/>
        <v/>
      </c>
    </row>
    <row r="260" spans="14:15">
      <c r="N260" s="159" t="str">
        <f t="shared" ref="N260:N323" si="16">IF(COUNTIF(L:L,J260),J260,"")</f>
        <v/>
      </c>
      <c r="O260" s="159" t="str">
        <f t="shared" ref="O260:O323" si="17">IF(N260&gt;$A$14,N260,"")</f>
        <v/>
      </c>
    </row>
    <row r="261" spans="14:15">
      <c r="N261" s="159" t="str">
        <f t="shared" si="16"/>
        <v/>
      </c>
      <c r="O261" s="159" t="str">
        <f t="shared" si="17"/>
        <v/>
      </c>
    </row>
    <row r="262" spans="14:15">
      <c r="N262" s="159" t="str">
        <f t="shared" si="16"/>
        <v/>
      </c>
      <c r="O262" s="159" t="str">
        <f t="shared" si="17"/>
        <v/>
      </c>
    </row>
    <row r="263" spans="14:15">
      <c r="N263" s="159" t="str">
        <f t="shared" si="16"/>
        <v/>
      </c>
      <c r="O263" s="159" t="str">
        <f t="shared" si="17"/>
        <v/>
      </c>
    </row>
    <row r="264" spans="14:15">
      <c r="N264" s="159" t="str">
        <f t="shared" si="16"/>
        <v/>
      </c>
      <c r="O264" s="159" t="str">
        <f t="shared" si="17"/>
        <v/>
      </c>
    </row>
    <row r="265" spans="14:15">
      <c r="N265" s="159" t="str">
        <f t="shared" si="16"/>
        <v/>
      </c>
      <c r="O265" s="159" t="str">
        <f t="shared" si="17"/>
        <v/>
      </c>
    </row>
    <row r="266" spans="14:15">
      <c r="N266" s="159" t="str">
        <f t="shared" si="16"/>
        <v/>
      </c>
      <c r="O266" s="159" t="str">
        <f t="shared" si="17"/>
        <v/>
      </c>
    </row>
    <row r="267" spans="14:15">
      <c r="N267" s="159" t="str">
        <f t="shared" si="16"/>
        <v/>
      </c>
      <c r="O267" s="159" t="str">
        <f t="shared" si="17"/>
        <v/>
      </c>
    </row>
    <row r="268" spans="14:15">
      <c r="N268" s="159" t="str">
        <f t="shared" si="16"/>
        <v/>
      </c>
      <c r="O268" s="159" t="str">
        <f t="shared" si="17"/>
        <v/>
      </c>
    </row>
    <row r="269" spans="14:15">
      <c r="N269" s="159" t="str">
        <f t="shared" si="16"/>
        <v/>
      </c>
      <c r="O269" s="159" t="str">
        <f t="shared" si="17"/>
        <v/>
      </c>
    </row>
    <row r="270" spans="14:15">
      <c r="N270" s="159" t="str">
        <f t="shared" si="16"/>
        <v/>
      </c>
      <c r="O270" s="159" t="str">
        <f t="shared" si="17"/>
        <v/>
      </c>
    </row>
    <row r="271" spans="14:15">
      <c r="N271" s="159" t="str">
        <f t="shared" si="16"/>
        <v/>
      </c>
      <c r="O271" s="159" t="str">
        <f t="shared" si="17"/>
        <v/>
      </c>
    </row>
    <row r="272" spans="14:15">
      <c r="N272" s="159" t="str">
        <f t="shared" si="16"/>
        <v/>
      </c>
      <c r="O272" s="159" t="str">
        <f t="shared" si="17"/>
        <v/>
      </c>
    </row>
    <row r="273" spans="14:15">
      <c r="N273" s="159" t="str">
        <f t="shared" si="16"/>
        <v/>
      </c>
      <c r="O273" s="159" t="str">
        <f t="shared" si="17"/>
        <v/>
      </c>
    </row>
    <row r="274" spans="14:15">
      <c r="N274" s="159" t="str">
        <f t="shared" si="16"/>
        <v/>
      </c>
      <c r="O274" s="159" t="str">
        <f t="shared" si="17"/>
        <v/>
      </c>
    </row>
    <row r="275" spans="14:15">
      <c r="N275" s="159" t="str">
        <f t="shared" si="16"/>
        <v/>
      </c>
      <c r="O275" s="159" t="str">
        <f t="shared" si="17"/>
        <v/>
      </c>
    </row>
    <row r="276" spans="14:15">
      <c r="N276" s="159" t="str">
        <f t="shared" si="16"/>
        <v/>
      </c>
      <c r="O276" s="159" t="str">
        <f t="shared" si="17"/>
        <v/>
      </c>
    </row>
    <row r="277" spans="14:15">
      <c r="N277" s="159" t="str">
        <f t="shared" si="16"/>
        <v/>
      </c>
      <c r="O277" s="159" t="str">
        <f t="shared" si="17"/>
        <v/>
      </c>
    </row>
    <row r="278" spans="14:15">
      <c r="N278" s="159" t="str">
        <f t="shared" si="16"/>
        <v/>
      </c>
      <c r="O278" s="159" t="str">
        <f t="shared" si="17"/>
        <v/>
      </c>
    </row>
    <row r="279" spans="14:15">
      <c r="N279" s="159" t="str">
        <f t="shared" si="16"/>
        <v/>
      </c>
      <c r="O279" s="159" t="str">
        <f t="shared" si="17"/>
        <v/>
      </c>
    </row>
    <row r="280" spans="14:15">
      <c r="N280" s="159" t="str">
        <f t="shared" si="16"/>
        <v/>
      </c>
      <c r="O280" s="159" t="str">
        <f t="shared" si="17"/>
        <v/>
      </c>
    </row>
    <row r="281" spans="14:15">
      <c r="N281" s="159" t="str">
        <f t="shared" si="16"/>
        <v/>
      </c>
      <c r="O281" s="159" t="str">
        <f t="shared" si="17"/>
        <v/>
      </c>
    </row>
    <row r="282" spans="14:15">
      <c r="N282" s="159" t="str">
        <f t="shared" si="16"/>
        <v/>
      </c>
      <c r="O282" s="159" t="str">
        <f t="shared" si="17"/>
        <v/>
      </c>
    </row>
    <row r="283" spans="14:15">
      <c r="N283" s="159" t="str">
        <f t="shared" si="16"/>
        <v/>
      </c>
      <c r="O283" s="159" t="str">
        <f t="shared" si="17"/>
        <v/>
      </c>
    </row>
    <row r="284" spans="14:15">
      <c r="N284" s="159" t="str">
        <f t="shared" si="16"/>
        <v/>
      </c>
      <c r="O284" s="159" t="str">
        <f t="shared" si="17"/>
        <v/>
      </c>
    </row>
    <row r="285" spans="14:15">
      <c r="N285" s="159" t="str">
        <f t="shared" si="16"/>
        <v/>
      </c>
      <c r="O285" s="159" t="str">
        <f t="shared" si="17"/>
        <v/>
      </c>
    </row>
    <row r="286" spans="14:15">
      <c r="N286" s="159" t="str">
        <f t="shared" si="16"/>
        <v/>
      </c>
      <c r="O286" s="159" t="str">
        <f t="shared" si="17"/>
        <v/>
      </c>
    </row>
    <row r="287" spans="14:15">
      <c r="N287" s="159" t="str">
        <f t="shared" si="16"/>
        <v/>
      </c>
      <c r="O287" s="159" t="str">
        <f t="shared" si="17"/>
        <v/>
      </c>
    </row>
    <row r="288" spans="14:15">
      <c r="N288" s="159" t="str">
        <f t="shared" si="16"/>
        <v/>
      </c>
      <c r="O288" s="159" t="str">
        <f t="shared" si="17"/>
        <v/>
      </c>
    </row>
    <row r="289" spans="14:15">
      <c r="N289" s="159" t="str">
        <f t="shared" si="16"/>
        <v/>
      </c>
      <c r="O289" s="159" t="str">
        <f t="shared" si="17"/>
        <v/>
      </c>
    </row>
    <row r="290" spans="14:15">
      <c r="N290" s="159" t="str">
        <f t="shared" si="16"/>
        <v/>
      </c>
      <c r="O290" s="159" t="str">
        <f t="shared" si="17"/>
        <v/>
      </c>
    </row>
    <row r="291" spans="14:15">
      <c r="N291" s="159" t="str">
        <f t="shared" si="16"/>
        <v/>
      </c>
      <c r="O291" s="159" t="str">
        <f t="shared" si="17"/>
        <v/>
      </c>
    </row>
    <row r="292" spans="14:15">
      <c r="N292" s="159" t="str">
        <f t="shared" si="16"/>
        <v/>
      </c>
      <c r="O292" s="159" t="str">
        <f t="shared" si="17"/>
        <v/>
      </c>
    </row>
    <row r="293" spans="14:15">
      <c r="N293" s="159" t="str">
        <f t="shared" si="16"/>
        <v/>
      </c>
      <c r="O293" s="159" t="str">
        <f t="shared" si="17"/>
        <v/>
      </c>
    </row>
    <row r="294" spans="14:15">
      <c r="N294" s="159" t="str">
        <f t="shared" si="16"/>
        <v/>
      </c>
      <c r="O294" s="159" t="str">
        <f t="shared" si="17"/>
        <v/>
      </c>
    </row>
    <row r="295" spans="14:15">
      <c r="N295" s="159" t="str">
        <f t="shared" si="16"/>
        <v/>
      </c>
      <c r="O295" s="159" t="str">
        <f t="shared" si="17"/>
        <v/>
      </c>
    </row>
    <row r="296" spans="14:15">
      <c r="N296" s="159" t="str">
        <f t="shared" si="16"/>
        <v/>
      </c>
      <c r="O296" s="159" t="str">
        <f t="shared" si="17"/>
        <v/>
      </c>
    </row>
    <row r="297" spans="14:15">
      <c r="N297" s="159" t="str">
        <f t="shared" si="16"/>
        <v/>
      </c>
      <c r="O297" s="159" t="str">
        <f t="shared" si="17"/>
        <v/>
      </c>
    </row>
    <row r="298" spans="14:15">
      <c r="N298" s="159" t="str">
        <f t="shared" si="16"/>
        <v/>
      </c>
      <c r="O298" s="159" t="str">
        <f t="shared" si="17"/>
        <v/>
      </c>
    </row>
    <row r="299" spans="14:15">
      <c r="N299" s="159" t="str">
        <f t="shared" si="16"/>
        <v/>
      </c>
      <c r="O299" s="159" t="str">
        <f t="shared" si="17"/>
        <v/>
      </c>
    </row>
    <row r="300" spans="14:15">
      <c r="N300" s="159" t="str">
        <f t="shared" si="16"/>
        <v/>
      </c>
      <c r="O300" s="159" t="str">
        <f t="shared" si="17"/>
        <v/>
      </c>
    </row>
    <row r="301" spans="14:15">
      <c r="N301" s="159" t="str">
        <f t="shared" si="16"/>
        <v/>
      </c>
      <c r="O301" s="159" t="str">
        <f t="shared" si="17"/>
        <v/>
      </c>
    </row>
    <row r="302" spans="14:15">
      <c r="N302" s="159" t="str">
        <f t="shared" si="16"/>
        <v/>
      </c>
      <c r="O302" s="159" t="str">
        <f t="shared" si="17"/>
        <v/>
      </c>
    </row>
    <row r="303" spans="14:15">
      <c r="N303" s="159" t="str">
        <f t="shared" si="16"/>
        <v/>
      </c>
      <c r="O303" s="159" t="str">
        <f t="shared" si="17"/>
        <v/>
      </c>
    </row>
    <row r="304" spans="14:15">
      <c r="N304" s="159" t="str">
        <f t="shared" si="16"/>
        <v/>
      </c>
      <c r="O304" s="159" t="str">
        <f t="shared" si="17"/>
        <v/>
      </c>
    </row>
    <row r="305" spans="14:15">
      <c r="N305" s="159" t="str">
        <f t="shared" si="16"/>
        <v/>
      </c>
      <c r="O305" s="159" t="str">
        <f t="shared" si="17"/>
        <v/>
      </c>
    </row>
    <row r="306" spans="14:15">
      <c r="N306" s="159" t="str">
        <f t="shared" si="16"/>
        <v/>
      </c>
      <c r="O306" s="159" t="str">
        <f t="shared" si="17"/>
        <v/>
      </c>
    </row>
    <row r="307" spans="14:15">
      <c r="N307" s="159" t="str">
        <f t="shared" si="16"/>
        <v/>
      </c>
      <c r="O307" s="159" t="str">
        <f t="shared" si="17"/>
        <v/>
      </c>
    </row>
    <row r="308" spans="14:15">
      <c r="N308" s="159" t="str">
        <f t="shared" si="16"/>
        <v/>
      </c>
      <c r="O308" s="159" t="str">
        <f t="shared" si="17"/>
        <v/>
      </c>
    </row>
    <row r="309" spans="14:15">
      <c r="N309" s="159" t="str">
        <f t="shared" si="16"/>
        <v/>
      </c>
      <c r="O309" s="159" t="str">
        <f t="shared" si="17"/>
        <v/>
      </c>
    </row>
    <row r="310" spans="14:15">
      <c r="N310" s="159" t="str">
        <f t="shared" si="16"/>
        <v/>
      </c>
      <c r="O310" s="159" t="str">
        <f t="shared" si="17"/>
        <v/>
      </c>
    </row>
    <row r="311" spans="14:15">
      <c r="N311" s="159" t="str">
        <f t="shared" si="16"/>
        <v/>
      </c>
      <c r="O311" s="159" t="str">
        <f t="shared" si="17"/>
        <v/>
      </c>
    </row>
    <row r="312" spans="14:15">
      <c r="N312" s="159" t="str">
        <f t="shared" si="16"/>
        <v/>
      </c>
      <c r="O312" s="159" t="str">
        <f t="shared" si="17"/>
        <v/>
      </c>
    </row>
    <row r="313" spans="14:15">
      <c r="N313" s="159" t="str">
        <f t="shared" si="16"/>
        <v/>
      </c>
      <c r="O313" s="159" t="str">
        <f t="shared" si="17"/>
        <v/>
      </c>
    </row>
    <row r="314" spans="14:15">
      <c r="N314" s="159" t="str">
        <f t="shared" si="16"/>
        <v/>
      </c>
      <c r="O314" s="159" t="str">
        <f t="shared" si="17"/>
        <v/>
      </c>
    </row>
    <row r="315" spans="14:15">
      <c r="N315" s="159" t="str">
        <f t="shared" si="16"/>
        <v/>
      </c>
      <c r="O315" s="159" t="str">
        <f t="shared" si="17"/>
        <v/>
      </c>
    </row>
    <row r="316" spans="14:15">
      <c r="N316" s="159" t="str">
        <f t="shared" si="16"/>
        <v/>
      </c>
      <c r="O316" s="159" t="str">
        <f t="shared" si="17"/>
        <v/>
      </c>
    </row>
    <row r="317" spans="14:15">
      <c r="N317" s="159" t="str">
        <f t="shared" si="16"/>
        <v/>
      </c>
      <c r="O317" s="159" t="str">
        <f t="shared" si="17"/>
        <v/>
      </c>
    </row>
    <row r="318" spans="14:15">
      <c r="N318" s="159" t="str">
        <f t="shared" si="16"/>
        <v/>
      </c>
      <c r="O318" s="159" t="str">
        <f t="shared" si="17"/>
        <v/>
      </c>
    </row>
    <row r="319" spans="14:15">
      <c r="N319" s="159" t="str">
        <f t="shared" si="16"/>
        <v/>
      </c>
      <c r="O319" s="159" t="str">
        <f t="shared" si="17"/>
        <v/>
      </c>
    </row>
    <row r="320" spans="14:15">
      <c r="N320" s="159" t="str">
        <f t="shared" si="16"/>
        <v/>
      </c>
      <c r="O320" s="159" t="str">
        <f t="shared" si="17"/>
        <v/>
      </c>
    </row>
    <row r="321" spans="14:15">
      <c r="N321" s="159" t="str">
        <f t="shared" si="16"/>
        <v/>
      </c>
      <c r="O321" s="159" t="str">
        <f t="shared" si="17"/>
        <v/>
      </c>
    </row>
    <row r="322" spans="14:15">
      <c r="N322" s="159" t="str">
        <f t="shared" si="16"/>
        <v/>
      </c>
      <c r="O322" s="159" t="str">
        <f t="shared" si="17"/>
        <v/>
      </c>
    </row>
    <row r="323" spans="14:15">
      <c r="N323" s="159" t="str">
        <f t="shared" si="16"/>
        <v/>
      </c>
      <c r="O323" s="159" t="str">
        <f t="shared" si="17"/>
        <v/>
      </c>
    </row>
    <row r="324" spans="14:15">
      <c r="N324" s="159" t="str">
        <f t="shared" ref="N324:N387" si="18">IF(COUNTIF(L:L,J324),J324,"")</f>
        <v/>
      </c>
      <c r="O324" s="159" t="str">
        <f t="shared" ref="O324:O387" si="19">IF(N324&gt;$A$14,N324,"")</f>
        <v/>
      </c>
    </row>
    <row r="325" spans="14:15">
      <c r="N325" s="159" t="str">
        <f t="shared" si="18"/>
        <v/>
      </c>
      <c r="O325" s="159" t="str">
        <f t="shared" si="19"/>
        <v/>
      </c>
    </row>
    <row r="326" spans="14:15">
      <c r="N326" s="159" t="str">
        <f t="shared" si="18"/>
        <v/>
      </c>
      <c r="O326" s="159" t="str">
        <f t="shared" si="19"/>
        <v/>
      </c>
    </row>
    <row r="327" spans="14:15">
      <c r="N327" s="159" t="str">
        <f t="shared" si="18"/>
        <v/>
      </c>
      <c r="O327" s="159" t="str">
        <f t="shared" si="19"/>
        <v/>
      </c>
    </row>
    <row r="328" spans="14:15">
      <c r="N328" s="159" t="str">
        <f t="shared" si="18"/>
        <v/>
      </c>
      <c r="O328" s="159" t="str">
        <f t="shared" si="19"/>
        <v/>
      </c>
    </row>
    <row r="329" spans="14:15">
      <c r="N329" s="159" t="str">
        <f t="shared" si="18"/>
        <v/>
      </c>
      <c r="O329" s="159" t="str">
        <f t="shared" si="19"/>
        <v/>
      </c>
    </row>
    <row r="330" spans="14:15">
      <c r="N330" s="159" t="str">
        <f t="shared" si="18"/>
        <v/>
      </c>
      <c r="O330" s="159" t="str">
        <f t="shared" si="19"/>
        <v/>
      </c>
    </row>
    <row r="331" spans="14:15">
      <c r="N331" s="159" t="str">
        <f t="shared" si="18"/>
        <v/>
      </c>
      <c r="O331" s="159" t="str">
        <f t="shared" si="19"/>
        <v/>
      </c>
    </row>
    <row r="332" spans="14:15">
      <c r="N332" s="159" t="str">
        <f t="shared" si="18"/>
        <v/>
      </c>
      <c r="O332" s="159" t="str">
        <f t="shared" si="19"/>
        <v/>
      </c>
    </row>
    <row r="333" spans="14:15">
      <c r="N333" s="159" t="str">
        <f t="shared" si="18"/>
        <v/>
      </c>
      <c r="O333" s="159" t="str">
        <f t="shared" si="19"/>
        <v/>
      </c>
    </row>
    <row r="334" spans="14:15">
      <c r="N334" s="159" t="str">
        <f t="shared" si="18"/>
        <v/>
      </c>
      <c r="O334" s="159" t="str">
        <f t="shared" si="19"/>
        <v/>
      </c>
    </row>
    <row r="335" spans="14:15">
      <c r="N335" s="159" t="str">
        <f t="shared" si="18"/>
        <v/>
      </c>
      <c r="O335" s="159" t="str">
        <f t="shared" si="19"/>
        <v/>
      </c>
    </row>
    <row r="336" spans="14:15">
      <c r="N336" s="159" t="str">
        <f t="shared" si="18"/>
        <v/>
      </c>
      <c r="O336" s="159" t="str">
        <f t="shared" si="19"/>
        <v/>
      </c>
    </row>
    <row r="337" spans="14:15">
      <c r="N337" s="159" t="str">
        <f t="shared" si="18"/>
        <v/>
      </c>
      <c r="O337" s="159" t="str">
        <f t="shared" si="19"/>
        <v/>
      </c>
    </row>
    <row r="338" spans="14:15">
      <c r="N338" s="159" t="str">
        <f t="shared" si="18"/>
        <v/>
      </c>
      <c r="O338" s="159" t="str">
        <f t="shared" si="19"/>
        <v/>
      </c>
    </row>
    <row r="339" spans="14:15">
      <c r="N339" s="159" t="str">
        <f t="shared" si="18"/>
        <v/>
      </c>
      <c r="O339" s="159" t="str">
        <f t="shared" si="19"/>
        <v/>
      </c>
    </row>
    <row r="340" spans="14:15">
      <c r="N340" s="159" t="str">
        <f t="shared" si="18"/>
        <v/>
      </c>
      <c r="O340" s="159" t="str">
        <f t="shared" si="19"/>
        <v/>
      </c>
    </row>
    <row r="341" spans="14:15">
      <c r="N341" s="159" t="str">
        <f t="shared" si="18"/>
        <v/>
      </c>
      <c r="O341" s="159" t="str">
        <f t="shared" si="19"/>
        <v/>
      </c>
    </row>
    <row r="342" spans="14:15">
      <c r="N342" s="159" t="str">
        <f t="shared" si="18"/>
        <v/>
      </c>
      <c r="O342" s="159" t="str">
        <f t="shared" si="19"/>
        <v/>
      </c>
    </row>
    <row r="343" spans="14:15">
      <c r="N343" s="159" t="str">
        <f t="shared" si="18"/>
        <v/>
      </c>
      <c r="O343" s="159" t="str">
        <f t="shared" si="19"/>
        <v/>
      </c>
    </row>
    <row r="344" spans="14:15">
      <c r="N344" s="159" t="str">
        <f t="shared" si="18"/>
        <v/>
      </c>
      <c r="O344" s="159" t="str">
        <f t="shared" si="19"/>
        <v/>
      </c>
    </row>
    <row r="345" spans="14:15">
      <c r="N345" s="159" t="str">
        <f t="shared" si="18"/>
        <v/>
      </c>
      <c r="O345" s="159" t="str">
        <f t="shared" si="19"/>
        <v/>
      </c>
    </row>
    <row r="346" spans="14:15">
      <c r="N346" s="159" t="str">
        <f t="shared" si="18"/>
        <v/>
      </c>
      <c r="O346" s="159" t="str">
        <f t="shared" si="19"/>
        <v/>
      </c>
    </row>
    <row r="347" spans="14:15">
      <c r="N347" s="159" t="str">
        <f t="shared" si="18"/>
        <v/>
      </c>
      <c r="O347" s="159" t="str">
        <f t="shared" si="19"/>
        <v/>
      </c>
    </row>
    <row r="348" spans="14:15">
      <c r="N348" s="159" t="str">
        <f t="shared" si="18"/>
        <v/>
      </c>
      <c r="O348" s="159" t="str">
        <f t="shared" si="19"/>
        <v/>
      </c>
    </row>
    <row r="349" spans="14:15">
      <c r="N349" s="159" t="str">
        <f t="shared" si="18"/>
        <v/>
      </c>
      <c r="O349" s="159" t="str">
        <f t="shared" si="19"/>
        <v/>
      </c>
    </row>
    <row r="350" spans="14:15">
      <c r="N350" s="159" t="str">
        <f t="shared" si="18"/>
        <v/>
      </c>
      <c r="O350" s="159" t="str">
        <f t="shared" si="19"/>
        <v/>
      </c>
    </row>
    <row r="351" spans="14:15">
      <c r="N351" s="159" t="str">
        <f t="shared" si="18"/>
        <v/>
      </c>
      <c r="O351" s="159" t="str">
        <f t="shared" si="19"/>
        <v/>
      </c>
    </row>
    <row r="352" spans="14:15">
      <c r="N352" s="159" t="str">
        <f t="shared" si="18"/>
        <v/>
      </c>
      <c r="O352" s="159" t="str">
        <f t="shared" si="19"/>
        <v/>
      </c>
    </row>
    <row r="353" spans="14:15">
      <c r="N353" s="159" t="str">
        <f t="shared" si="18"/>
        <v/>
      </c>
      <c r="O353" s="159" t="str">
        <f t="shared" si="19"/>
        <v/>
      </c>
    </row>
    <row r="354" spans="14:15">
      <c r="N354" s="159" t="str">
        <f t="shared" si="18"/>
        <v/>
      </c>
      <c r="O354" s="159" t="str">
        <f t="shared" si="19"/>
        <v/>
      </c>
    </row>
    <row r="355" spans="14:15">
      <c r="N355" s="159" t="str">
        <f t="shared" si="18"/>
        <v/>
      </c>
      <c r="O355" s="159" t="str">
        <f t="shared" si="19"/>
        <v/>
      </c>
    </row>
    <row r="356" spans="14:15">
      <c r="N356" s="159" t="str">
        <f t="shared" si="18"/>
        <v/>
      </c>
      <c r="O356" s="159" t="str">
        <f t="shared" si="19"/>
        <v/>
      </c>
    </row>
    <row r="357" spans="14:15">
      <c r="N357" s="159" t="str">
        <f t="shared" si="18"/>
        <v/>
      </c>
      <c r="O357" s="159" t="str">
        <f t="shared" si="19"/>
        <v/>
      </c>
    </row>
    <row r="358" spans="14:15">
      <c r="N358" s="159" t="str">
        <f t="shared" si="18"/>
        <v/>
      </c>
      <c r="O358" s="159" t="str">
        <f t="shared" si="19"/>
        <v/>
      </c>
    </row>
    <row r="359" spans="14:15">
      <c r="N359" s="159" t="str">
        <f t="shared" si="18"/>
        <v/>
      </c>
      <c r="O359" s="159" t="str">
        <f t="shared" si="19"/>
        <v/>
      </c>
    </row>
    <row r="360" spans="14:15">
      <c r="N360" s="159" t="str">
        <f t="shared" si="18"/>
        <v/>
      </c>
      <c r="O360" s="159" t="str">
        <f t="shared" si="19"/>
        <v/>
      </c>
    </row>
    <row r="361" spans="14:15">
      <c r="N361" s="159" t="str">
        <f t="shared" si="18"/>
        <v/>
      </c>
      <c r="O361" s="159" t="str">
        <f t="shared" si="19"/>
        <v/>
      </c>
    </row>
    <row r="362" spans="14:15">
      <c r="N362" s="159" t="str">
        <f t="shared" si="18"/>
        <v/>
      </c>
      <c r="O362" s="159" t="str">
        <f t="shared" si="19"/>
        <v/>
      </c>
    </row>
    <row r="363" spans="14:15">
      <c r="N363" s="159" t="str">
        <f t="shared" si="18"/>
        <v/>
      </c>
      <c r="O363" s="159" t="str">
        <f t="shared" si="19"/>
        <v/>
      </c>
    </row>
    <row r="364" spans="14:15">
      <c r="N364" s="159" t="str">
        <f t="shared" si="18"/>
        <v/>
      </c>
      <c r="O364" s="159" t="str">
        <f t="shared" si="19"/>
        <v/>
      </c>
    </row>
    <row r="365" spans="14:15">
      <c r="N365" s="159" t="str">
        <f t="shared" si="18"/>
        <v/>
      </c>
      <c r="O365" s="159" t="str">
        <f t="shared" si="19"/>
        <v/>
      </c>
    </row>
    <row r="366" spans="14:15">
      <c r="N366" s="159" t="str">
        <f t="shared" si="18"/>
        <v/>
      </c>
      <c r="O366" s="159" t="str">
        <f t="shared" si="19"/>
        <v/>
      </c>
    </row>
    <row r="367" spans="14:15">
      <c r="N367" s="159" t="str">
        <f t="shared" si="18"/>
        <v/>
      </c>
      <c r="O367" s="159" t="str">
        <f t="shared" si="19"/>
        <v/>
      </c>
    </row>
    <row r="368" spans="14:15">
      <c r="N368" s="159" t="str">
        <f t="shared" si="18"/>
        <v/>
      </c>
      <c r="O368" s="159" t="str">
        <f t="shared" si="19"/>
        <v/>
      </c>
    </row>
    <row r="369" spans="14:15">
      <c r="N369" s="159" t="str">
        <f t="shared" si="18"/>
        <v/>
      </c>
      <c r="O369" s="159" t="str">
        <f t="shared" si="19"/>
        <v/>
      </c>
    </row>
    <row r="370" spans="14:15">
      <c r="N370" s="159" t="str">
        <f t="shared" si="18"/>
        <v/>
      </c>
      <c r="O370" s="159" t="str">
        <f t="shared" si="19"/>
        <v/>
      </c>
    </row>
    <row r="371" spans="14:15">
      <c r="N371" s="159" t="str">
        <f t="shared" si="18"/>
        <v/>
      </c>
      <c r="O371" s="159" t="str">
        <f t="shared" si="19"/>
        <v/>
      </c>
    </row>
    <row r="372" spans="14:15">
      <c r="N372" s="159" t="str">
        <f t="shared" si="18"/>
        <v/>
      </c>
      <c r="O372" s="159" t="str">
        <f t="shared" si="19"/>
        <v/>
      </c>
    </row>
    <row r="373" spans="14:15">
      <c r="N373" s="159" t="str">
        <f t="shared" si="18"/>
        <v/>
      </c>
      <c r="O373" s="159" t="str">
        <f t="shared" si="19"/>
        <v/>
      </c>
    </row>
    <row r="374" spans="14:15">
      <c r="N374" s="159" t="str">
        <f t="shared" si="18"/>
        <v/>
      </c>
      <c r="O374" s="159" t="str">
        <f t="shared" si="19"/>
        <v/>
      </c>
    </row>
    <row r="375" spans="14:15">
      <c r="N375" s="159" t="str">
        <f t="shared" si="18"/>
        <v/>
      </c>
      <c r="O375" s="159" t="str">
        <f t="shared" si="19"/>
        <v/>
      </c>
    </row>
    <row r="376" spans="14:15">
      <c r="N376" s="159" t="str">
        <f t="shared" si="18"/>
        <v/>
      </c>
      <c r="O376" s="159" t="str">
        <f t="shared" si="19"/>
        <v/>
      </c>
    </row>
    <row r="377" spans="14:15">
      <c r="N377" s="159" t="str">
        <f t="shared" si="18"/>
        <v/>
      </c>
      <c r="O377" s="159" t="str">
        <f t="shared" si="19"/>
        <v/>
      </c>
    </row>
    <row r="378" spans="14:15">
      <c r="N378" s="159" t="str">
        <f t="shared" si="18"/>
        <v/>
      </c>
      <c r="O378" s="159" t="str">
        <f t="shared" si="19"/>
        <v/>
      </c>
    </row>
    <row r="379" spans="14:15">
      <c r="N379" s="159" t="str">
        <f t="shared" si="18"/>
        <v/>
      </c>
      <c r="O379" s="159" t="str">
        <f t="shared" si="19"/>
        <v/>
      </c>
    </row>
    <row r="380" spans="14:15">
      <c r="N380" s="159" t="str">
        <f t="shared" si="18"/>
        <v/>
      </c>
      <c r="O380" s="159" t="str">
        <f t="shared" si="19"/>
        <v/>
      </c>
    </row>
    <row r="381" spans="14:15">
      <c r="N381" s="159" t="str">
        <f t="shared" si="18"/>
        <v/>
      </c>
      <c r="O381" s="159" t="str">
        <f t="shared" si="19"/>
        <v/>
      </c>
    </row>
    <row r="382" spans="14:15">
      <c r="N382" s="159" t="str">
        <f t="shared" si="18"/>
        <v/>
      </c>
      <c r="O382" s="159" t="str">
        <f t="shared" si="19"/>
        <v/>
      </c>
    </row>
    <row r="383" spans="14:15">
      <c r="N383" s="159" t="str">
        <f t="shared" si="18"/>
        <v/>
      </c>
      <c r="O383" s="159" t="str">
        <f t="shared" si="19"/>
        <v/>
      </c>
    </row>
    <row r="384" spans="14:15">
      <c r="N384" s="159" t="str">
        <f t="shared" si="18"/>
        <v/>
      </c>
      <c r="O384" s="159" t="str">
        <f t="shared" si="19"/>
        <v/>
      </c>
    </row>
    <row r="385" spans="14:15">
      <c r="N385" s="159" t="str">
        <f t="shared" si="18"/>
        <v/>
      </c>
      <c r="O385" s="159" t="str">
        <f t="shared" si="19"/>
        <v/>
      </c>
    </row>
    <row r="386" spans="14:15">
      <c r="N386" s="159" t="str">
        <f t="shared" si="18"/>
        <v/>
      </c>
      <c r="O386" s="159" t="str">
        <f t="shared" si="19"/>
        <v/>
      </c>
    </row>
    <row r="387" spans="14:15">
      <c r="N387" s="159" t="str">
        <f t="shared" si="18"/>
        <v/>
      </c>
      <c r="O387" s="159" t="str">
        <f t="shared" si="19"/>
        <v/>
      </c>
    </row>
    <row r="388" spans="14:15">
      <c r="N388" s="159" t="str">
        <f t="shared" ref="N388:N451" si="20">IF(COUNTIF(L:L,J388),J388,"")</f>
        <v/>
      </c>
      <c r="O388" s="159" t="str">
        <f t="shared" ref="O388:O451" si="21">IF(N388&gt;$A$14,N388,"")</f>
        <v/>
      </c>
    </row>
    <row r="389" spans="14:15">
      <c r="N389" s="159" t="str">
        <f t="shared" si="20"/>
        <v/>
      </c>
      <c r="O389" s="159" t="str">
        <f t="shared" si="21"/>
        <v/>
      </c>
    </row>
    <row r="390" spans="14:15">
      <c r="N390" s="159" t="str">
        <f t="shared" si="20"/>
        <v/>
      </c>
      <c r="O390" s="159" t="str">
        <f t="shared" si="21"/>
        <v/>
      </c>
    </row>
    <row r="391" spans="14:15">
      <c r="N391" s="159" t="str">
        <f t="shared" si="20"/>
        <v/>
      </c>
      <c r="O391" s="159" t="str">
        <f t="shared" si="21"/>
        <v/>
      </c>
    </row>
    <row r="392" spans="14:15">
      <c r="N392" s="159" t="str">
        <f t="shared" si="20"/>
        <v/>
      </c>
      <c r="O392" s="159" t="str">
        <f t="shared" si="21"/>
        <v/>
      </c>
    </row>
    <row r="393" spans="14:15">
      <c r="N393" s="159" t="str">
        <f t="shared" si="20"/>
        <v/>
      </c>
      <c r="O393" s="159" t="str">
        <f t="shared" si="21"/>
        <v/>
      </c>
    </row>
    <row r="394" spans="14:15">
      <c r="N394" s="159" t="str">
        <f t="shared" si="20"/>
        <v/>
      </c>
      <c r="O394" s="159" t="str">
        <f t="shared" si="21"/>
        <v/>
      </c>
    </row>
    <row r="395" spans="14:15">
      <c r="N395" s="159" t="str">
        <f t="shared" si="20"/>
        <v/>
      </c>
      <c r="O395" s="159" t="str">
        <f t="shared" si="21"/>
        <v/>
      </c>
    </row>
    <row r="396" spans="14:15">
      <c r="N396" s="159" t="str">
        <f t="shared" si="20"/>
        <v/>
      </c>
      <c r="O396" s="159" t="str">
        <f t="shared" si="21"/>
        <v/>
      </c>
    </row>
    <row r="397" spans="14:15">
      <c r="N397" s="159" t="str">
        <f t="shared" si="20"/>
        <v/>
      </c>
      <c r="O397" s="159" t="str">
        <f t="shared" si="21"/>
        <v/>
      </c>
    </row>
    <row r="398" spans="14:15">
      <c r="N398" s="159" t="str">
        <f t="shared" si="20"/>
        <v/>
      </c>
      <c r="O398" s="159" t="str">
        <f t="shared" si="21"/>
        <v/>
      </c>
    </row>
    <row r="399" spans="14:15">
      <c r="N399" s="159" t="str">
        <f t="shared" si="20"/>
        <v/>
      </c>
      <c r="O399" s="159" t="str">
        <f t="shared" si="21"/>
        <v/>
      </c>
    </row>
    <row r="400" spans="14:15">
      <c r="N400" s="159" t="str">
        <f t="shared" si="20"/>
        <v/>
      </c>
      <c r="O400" s="159" t="str">
        <f t="shared" si="21"/>
        <v/>
      </c>
    </row>
    <row r="401" spans="14:15">
      <c r="N401" s="159" t="str">
        <f t="shared" si="20"/>
        <v/>
      </c>
      <c r="O401" s="159" t="str">
        <f t="shared" si="21"/>
        <v/>
      </c>
    </row>
    <row r="402" spans="14:15">
      <c r="N402" s="159" t="str">
        <f t="shared" si="20"/>
        <v/>
      </c>
      <c r="O402" s="159" t="str">
        <f t="shared" si="21"/>
        <v/>
      </c>
    </row>
    <row r="403" spans="14:15">
      <c r="N403" s="159" t="str">
        <f t="shared" si="20"/>
        <v/>
      </c>
      <c r="O403" s="159" t="str">
        <f t="shared" si="21"/>
        <v/>
      </c>
    </row>
    <row r="404" spans="14:15">
      <c r="N404" s="159" t="str">
        <f t="shared" si="20"/>
        <v/>
      </c>
      <c r="O404" s="159" t="str">
        <f t="shared" si="21"/>
        <v/>
      </c>
    </row>
    <row r="405" spans="14:15">
      <c r="N405" s="159" t="str">
        <f t="shared" si="20"/>
        <v/>
      </c>
      <c r="O405" s="159" t="str">
        <f t="shared" si="21"/>
        <v/>
      </c>
    </row>
    <row r="406" spans="14:15">
      <c r="N406" s="159" t="str">
        <f t="shared" si="20"/>
        <v/>
      </c>
      <c r="O406" s="159" t="str">
        <f t="shared" si="21"/>
        <v/>
      </c>
    </row>
    <row r="407" spans="14:15">
      <c r="N407" s="159" t="str">
        <f t="shared" si="20"/>
        <v/>
      </c>
      <c r="O407" s="159" t="str">
        <f t="shared" si="21"/>
        <v/>
      </c>
    </row>
    <row r="408" spans="14:15">
      <c r="N408" s="159" t="str">
        <f t="shared" si="20"/>
        <v/>
      </c>
      <c r="O408" s="159" t="str">
        <f t="shared" si="21"/>
        <v/>
      </c>
    </row>
    <row r="409" spans="14:15">
      <c r="N409" s="159" t="str">
        <f t="shared" si="20"/>
        <v/>
      </c>
      <c r="O409" s="159" t="str">
        <f t="shared" si="21"/>
        <v/>
      </c>
    </row>
    <row r="410" spans="14:15">
      <c r="N410" s="159" t="str">
        <f t="shared" si="20"/>
        <v/>
      </c>
      <c r="O410" s="159" t="str">
        <f t="shared" si="21"/>
        <v/>
      </c>
    </row>
    <row r="411" spans="14:15">
      <c r="N411" s="159" t="str">
        <f t="shared" si="20"/>
        <v/>
      </c>
      <c r="O411" s="159" t="str">
        <f t="shared" si="21"/>
        <v/>
      </c>
    </row>
    <row r="412" spans="14:15">
      <c r="N412" s="159" t="str">
        <f t="shared" si="20"/>
        <v/>
      </c>
      <c r="O412" s="159" t="str">
        <f t="shared" si="21"/>
        <v/>
      </c>
    </row>
    <row r="413" spans="14:15">
      <c r="N413" s="159" t="str">
        <f t="shared" si="20"/>
        <v/>
      </c>
      <c r="O413" s="159" t="str">
        <f t="shared" si="21"/>
        <v/>
      </c>
    </row>
    <row r="414" spans="14:15">
      <c r="N414" s="159" t="str">
        <f t="shared" si="20"/>
        <v/>
      </c>
      <c r="O414" s="159" t="str">
        <f t="shared" si="21"/>
        <v/>
      </c>
    </row>
    <row r="415" spans="14:15">
      <c r="N415" s="159" t="str">
        <f t="shared" si="20"/>
        <v/>
      </c>
      <c r="O415" s="159" t="str">
        <f t="shared" si="21"/>
        <v/>
      </c>
    </row>
    <row r="416" spans="14:15">
      <c r="N416" s="159" t="str">
        <f t="shared" si="20"/>
        <v/>
      </c>
      <c r="O416" s="159" t="str">
        <f t="shared" si="21"/>
        <v/>
      </c>
    </row>
    <row r="417" spans="14:15">
      <c r="N417" s="159" t="str">
        <f t="shared" si="20"/>
        <v/>
      </c>
      <c r="O417" s="159" t="str">
        <f t="shared" si="21"/>
        <v/>
      </c>
    </row>
    <row r="418" spans="14:15">
      <c r="N418" s="159" t="str">
        <f t="shared" si="20"/>
        <v/>
      </c>
      <c r="O418" s="159" t="str">
        <f t="shared" si="21"/>
        <v/>
      </c>
    </row>
    <row r="419" spans="14:15">
      <c r="N419" s="159" t="str">
        <f t="shared" si="20"/>
        <v/>
      </c>
      <c r="O419" s="159" t="str">
        <f t="shared" si="21"/>
        <v/>
      </c>
    </row>
    <row r="420" spans="14:15">
      <c r="N420" s="159" t="str">
        <f t="shared" si="20"/>
        <v/>
      </c>
      <c r="O420" s="159" t="str">
        <f t="shared" si="21"/>
        <v/>
      </c>
    </row>
    <row r="421" spans="14:15">
      <c r="N421" s="159" t="str">
        <f t="shared" si="20"/>
        <v/>
      </c>
      <c r="O421" s="159" t="str">
        <f t="shared" si="21"/>
        <v/>
      </c>
    </row>
    <row r="422" spans="14:15">
      <c r="N422" s="159" t="str">
        <f t="shared" si="20"/>
        <v/>
      </c>
      <c r="O422" s="159" t="str">
        <f t="shared" si="21"/>
        <v/>
      </c>
    </row>
    <row r="423" spans="14:15">
      <c r="N423" s="159" t="str">
        <f t="shared" si="20"/>
        <v/>
      </c>
      <c r="O423" s="159" t="str">
        <f t="shared" si="21"/>
        <v/>
      </c>
    </row>
    <row r="424" spans="14:15">
      <c r="N424" s="159" t="str">
        <f t="shared" si="20"/>
        <v/>
      </c>
      <c r="O424" s="159" t="str">
        <f t="shared" si="21"/>
        <v/>
      </c>
    </row>
    <row r="425" spans="14:15">
      <c r="N425" s="159" t="str">
        <f t="shared" si="20"/>
        <v/>
      </c>
      <c r="O425" s="159" t="str">
        <f t="shared" si="21"/>
        <v/>
      </c>
    </row>
    <row r="426" spans="14:15">
      <c r="N426" s="159" t="str">
        <f t="shared" si="20"/>
        <v/>
      </c>
      <c r="O426" s="159" t="str">
        <f t="shared" si="21"/>
        <v/>
      </c>
    </row>
    <row r="427" spans="14:15">
      <c r="N427" s="159" t="str">
        <f t="shared" si="20"/>
        <v/>
      </c>
      <c r="O427" s="159" t="str">
        <f t="shared" si="21"/>
        <v/>
      </c>
    </row>
    <row r="428" spans="14:15">
      <c r="N428" s="159" t="str">
        <f t="shared" si="20"/>
        <v/>
      </c>
      <c r="O428" s="159" t="str">
        <f t="shared" si="21"/>
        <v/>
      </c>
    </row>
    <row r="429" spans="14:15">
      <c r="N429" s="159" t="str">
        <f t="shared" si="20"/>
        <v/>
      </c>
      <c r="O429" s="159" t="str">
        <f t="shared" si="21"/>
        <v/>
      </c>
    </row>
    <row r="430" spans="14:15">
      <c r="N430" s="159" t="str">
        <f t="shared" si="20"/>
        <v/>
      </c>
      <c r="O430" s="159" t="str">
        <f t="shared" si="21"/>
        <v/>
      </c>
    </row>
    <row r="431" spans="14:15">
      <c r="N431" s="159" t="str">
        <f t="shared" si="20"/>
        <v/>
      </c>
      <c r="O431" s="159" t="str">
        <f t="shared" si="21"/>
        <v/>
      </c>
    </row>
    <row r="432" spans="14:15">
      <c r="N432" s="159" t="str">
        <f t="shared" si="20"/>
        <v/>
      </c>
      <c r="O432" s="159" t="str">
        <f t="shared" si="21"/>
        <v/>
      </c>
    </row>
    <row r="433" spans="14:15">
      <c r="N433" s="159" t="str">
        <f t="shared" si="20"/>
        <v/>
      </c>
      <c r="O433" s="159" t="str">
        <f t="shared" si="21"/>
        <v/>
      </c>
    </row>
    <row r="434" spans="14:15">
      <c r="N434" s="159" t="str">
        <f t="shared" si="20"/>
        <v/>
      </c>
      <c r="O434" s="159" t="str">
        <f t="shared" si="21"/>
        <v/>
      </c>
    </row>
    <row r="435" spans="14:15">
      <c r="N435" s="159" t="str">
        <f t="shared" si="20"/>
        <v/>
      </c>
      <c r="O435" s="159" t="str">
        <f t="shared" si="21"/>
        <v/>
      </c>
    </row>
    <row r="436" spans="14:15">
      <c r="N436" s="159" t="str">
        <f t="shared" si="20"/>
        <v/>
      </c>
      <c r="O436" s="159" t="str">
        <f t="shared" si="21"/>
        <v/>
      </c>
    </row>
    <row r="437" spans="14:15">
      <c r="N437" s="159" t="str">
        <f t="shared" si="20"/>
        <v/>
      </c>
      <c r="O437" s="159" t="str">
        <f t="shared" si="21"/>
        <v/>
      </c>
    </row>
    <row r="438" spans="14:15">
      <c r="N438" s="159" t="str">
        <f t="shared" si="20"/>
        <v/>
      </c>
      <c r="O438" s="159" t="str">
        <f t="shared" si="21"/>
        <v/>
      </c>
    </row>
    <row r="439" spans="14:15">
      <c r="N439" s="159" t="str">
        <f t="shared" si="20"/>
        <v/>
      </c>
      <c r="O439" s="159" t="str">
        <f t="shared" si="21"/>
        <v/>
      </c>
    </row>
    <row r="440" spans="14:15">
      <c r="N440" s="159" t="str">
        <f t="shared" si="20"/>
        <v/>
      </c>
      <c r="O440" s="159" t="str">
        <f t="shared" si="21"/>
        <v/>
      </c>
    </row>
    <row r="441" spans="14:15">
      <c r="N441" s="159" t="str">
        <f t="shared" si="20"/>
        <v/>
      </c>
      <c r="O441" s="159" t="str">
        <f t="shared" si="21"/>
        <v/>
      </c>
    </row>
    <row r="442" spans="14:15">
      <c r="N442" s="159" t="str">
        <f t="shared" si="20"/>
        <v/>
      </c>
      <c r="O442" s="159" t="str">
        <f t="shared" si="21"/>
        <v/>
      </c>
    </row>
    <row r="443" spans="14:15">
      <c r="N443" s="159" t="str">
        <f t="shared" si="20"/>
        <v/>
      </c>
      <c r="O443" s="159" t="str">
        <f t="shared" si="21"/>
        <v/>
      </c>
    </row>
    <row r="444" spans="14:15">
      <c r="N444" s="159" t="str">
        <f t="shared" si="20"/>
        <v/>
      </c>
      <c r="O444" s="159" t="str">
        <f t="shared" si="21"/>
        <v/>
      </c>
    </row>
    <row r="445" spans="14:15">
      <c r="N445" s="159" t="str">
        <f t="shared" si="20"/>
        <v/>
      </c>
      <c r="O445" s="159" t="str">
        <f t="shared" si="21"/>
        <v/>
      </c>
    </row>
    <row r="446" spans="14:15">
      <c r="N446" s="159" t="str">
        <f t="shared" si="20"/>
        <v/>
      </c>
      <c r="O446" s="159" t="str">
        <f t="shared" si="21"/>
        <v/>
      </c>
    </row>
    <row r="447" spans="14:15">
      <c r="N447" s="159" t="str">
        <f t="shared" si="20"/>
        <v/>
      </c>
      <c r="O447" s="159" t="str">
        <f t="shared" si="21"/>
        <v/>
      </c>
    </row>
    <row r="448" spans="14:15">
      <c r="N448" s="159" t="str">
        <f t="shared" si="20"/>
        <v/>
      </c>
      <c r="O448" s="159" t="str">
        <f t="shared" si="21"/>
        <v/>
      </c>
    </row>
    <row r="449" spans="14:15">
      <c r="N449" s="159" t="str">
        <f t="shared" si="20"/>
        <v/>
      </c>
      <c r="O449" s="159" t="str">
        <f t="shared" si="21"/>
        <v/>
      </c>
    </row>
    <row r="450" spans="14:15">
      <c r="N450" s="159" t="str">
        <f t="shared" si="20"/>
        <v/>
      </c>
      <c r="O450" s="159" t="str">
        <f t="shared" si="21"/>
        <v/>
      </c>
    </row>
    <row r="451" spans="14:15">
      <c r="N451" s="159" t="str">
        <f t="shared" si="20"/>
        <v/>
      </c>
      <c r="O451" s="159" t="str">
        <f t="shared" si="21"/>
        <v/>
      </c>
    </row>
    <row r="452" spans="14:15">
      <c r="N452" s="159" t="str">
        <f t="shared" ref="N452:N515" si="22">IF(COUNTIF(L:L,J452),J452,"")</f>
        <v/>
      </c>
      <c r="O452" s="159" t="str">
        <f t="shared" ref="O452:O515" si="23">IF(N452&gt;$A$14,N452,"")</f>
        <v/>
      </c>
    </row>
    <row r="453" spans="14:15">
      <c r="N453" s="159" t="str">
        <f t="shared" si="22"/>
        <v/>
      </c>
      <c r="O453" s="159" t="str">
        <f t="shared" si="23"/>
        <v/>
      </c>
    </row>
    <row r="454" spans="14:15">
      <c r="N454" s="159" t="str">
        <f t="shared" si="22"/>
        <v/>
      </c>
      <c r="O454" s="159" t="str">
        <f t="shared" si="23"/>
        <v/>
      </c>
    </row>
    <row r="455" spans="14:15">
      <c r="N455" s="159" t="str">
        <f t="shared" si="22"/>
        <v/>
      </c>
      <c r="O455" s="159" t="str">
        <f t="shared" si="23"/>
        <v/>
      </c>
    </row>
    <row r="456" spans="14:15">
      <c r="N456" s="159" t="str">
        <f t="shared" si="22"/>
        <v/>
      </c>
      <c r="O456" s="159" t="str">
        <f t="shared" si="23"/>
        <v/>
      </c>
    </row>
    <row r="457" spans="14:15">
      <c r="N457" s="159" t="str">
        <f t="shared" si="22"/>
        <v/>
      </c>
      <c r="O457" s="159" t="str">
        <f t="shared" si="23"/>
        <v/>
      </c>
    </row>
    <row r="458" spans="14:15">
      <c r="N458" s="159" t="str">
        <f t="shared" si="22"/>
        <v/>
      </c>
      <c r="O458" s="159" t="str">
        <f t="shared" si="23"/>
        <v/>
      </c>
    </row>
    <row r="459" spans="14:15">
      <c r="N459" s="159" t="str">
        <f t="shared" si="22"/>
        <v/>
      </c>
      <c r="O459" s="159" t="str">
        <f t="shared" si="23"/>
        <v/>
      </c>
    </row>
    <row r="460" spans="14:15">
      <c r="N460" s="159" t="str">
        <f t="shared" si="22"/>
        <v/>
      </c>
      <c r="O460" s="159" t="str">
        <f t="shared" si="23"/>
        <v/>
      </c>
    </row>
    <row r="461" spans="14:15">
      <c r="N461" s="159" t="str">
        <f t="shared" si="22"/>
        <v/>
      </c>
      <c r="O461" s="159" t="str">
        <f t="shared" si="23"/>
        <v/>
      </c>
    </row>
    <row r="462" spans="14:15">
      <c r="N462" s="159" t="str">
        <f t="shared" si="22"/>
        <v/>
      </c>
      <c r="O462" s="159" t="str">
        <f t="shared" si="23"/>
        <v/>
      </c>
    </row>
    <row r="463" spans="14:15">
      <c r="N463" s="159" t="str">
        <f t="shared" si="22"/>
        <v/>
      </c>
      <c r="O463" s="159" t="str">
        <f t="shared" si="23"/>
        <v/>
      </c>
    </row>
    <row r="464" spans="14:15">
      <c r="N464" s="159" t="str">
        <f t="shared" si="22"/>
        <v/>
      </c>
      <c r="O464" s="159" t="str">
        <f t="shared" si="23"/>
        <v/>
      </c>
    </row>
    <row r="465" spans="14:15">
      <c r="N465" s="159" t="str">
        <f t="shared" si="22"/>
        <v/>
      </c>
      <c r="O465" s="159" t="str">
        <f t="shared" si="23"/>
        <v/>
      </c>
    </row>
    <row r="466" spans="14:15">
      <c r="N466" s="159" t="str">
        <f t="shared" si="22"/>
        <v/>
      </c>
      <c r="O466" s="159" t="str">
        <f t="shared" si="23"/>
        <v/>
      </c>
    </row>
    <row r="467" spans="14:15">
      <c r="N467" s="159" t="str">
        <f t="shared" si="22"/>
        <v/>
      </c>
      <c r="O467" s="159" t="str">
        <f t="shared" si="23"/>
        <v/>
      </c>
    </row>
    <row r="468" spans="14:15">
      <c r="N468" s="159" t="str">
        <f t="shared" si="22"/>
        <v/>
      </c>
      <c r="O468" s="159" t="str">
        <f t="shared" si="23"/>
        <v/>
      </c>
    </row>
    <row r="469" spans="14:15">
      <c r="N469" s="159" t="str">
        <f t="shared" si="22"/>
        <v/>
      </c>
      <c r="O469" s="159" t="str">
        <f t="shared" si="23"/>
        <v/>
      </c>
    </row>
    <row r="470" spans="14:15">
      <c r="N470" s="159" t="str">
        <f t="shared" si="22"/>
        <v/>
      </c>
      <c r="O470" s="159" t="str">
        <f t="shared" si="23"/>
        <v/>
      </c>
    </row>
    <row r="471" spans="14:15">
      <c r="N471" s="159" t="str">
        <f t="shared" si="22"/>
        <v/>
      </c>
      <c r="O471" s="159" t="str">
        <f t="shared" si="23"/>
        <v/>
      </c>
    </row>
    <row r="472" spans="14:15">
      <c r="N472" s="159" t="str">
        <f t="shared" si="22"/>
        <v/>
      </c>
      <c r="O472" s="159" t="str">
        <f t="shared" si="23"/>
        <v/>
      </c>
    </row>
    <row r="473" spans="14:15">
      <c r="N473" s="159" t="str">
        <f t="shared" si="22"/>
        <v/>
      </c>
      <c r="O473" s="159" t="str">
        <f t="shared" si="23"/>
        <v/>
      </c>
    </row>
    <row r="474" spans="14:15">
      <c r="N474" s="159" t="str">
        <f t="shared" si="22"/>
        <v/>
      </c>
      <c r="O474" s="159" t="str">
        <f t="shared" si="23"/>
        <v/>
      </c>
    </row>
    <row r="475" spans="14:15">
      <c r="N475" s="159" t="str">
        <f t="shared" si="22"/>
        <v/>
      </c>
      <c r="O475" s="159" t="str">
        <f t="shared" si="23"/>
        <v/>
      </c>
    </row>
    <row r="476" spans="14:15">
      <c r="N476" s="159" t="str">
        <f t="shared" si="22"/>
        <v/>
      </c>
      <c r="O476" s="159" t="str">
        <f t="shared" si="23"/>
        <v/>
      </c>
    </row>
    <row r="477" spans="14:15">
      <c r="N477" s="159" t="str">
        <f t="shared" si="22"/>
        <v/>
      </c>
      <c r="O477" s="159" t="str">
        <f t="shared" si="23"/>
        <v/>
      </c>
    </row>
    <row r="478" spans="14:15">
      <c r="N478" s="159" t="str">
        <f t="shared" si="22"/>
        <v/>
      </c>
      <c r="O478" s="159" t="str">
        <f t="shared" si="23"/>
        <v/>
      </c>
    </row>
    <row r="479" spans="14:15">
      <c r="N479" s="159" t="str">
        <f t="shared" si="22"/>
        <v/>
      </c>
      <c r="O479" s="159" t="str">
        <f t="shared" si="23"/>
        <v/>
      </c>
    </row>
    <row r="480" spans="14:15">
      <c r="N480" s="159" t="str">
        <f t="shared" si="22"/>
        <v/>
      </c>
      <c r="O480" s="159" t="str">
        <f t="shared" si="23"/>
        <v/>
      </c>
    </row>
    <row r="481" spans="14:15">
      <c r="N481" s="159" t="str">
        <f t="shared" si="22"/>
        <v/>
      </c>
      <c r="O481" s="159" t="str">
        <f t="shared" si="23"/>
        <v/>
      </c>
    </row>
    <row r="482" spans="14:15">
      <c r="N482" s="159" t="str">
        <f t="shared" si="22"/>
        <v/>
      </c>
      <c r="O482" s="159" t="str">
        <f t="shared" si="23"/>
        <v/>
      </c>
    </row>
    <row r="483" spans="14:15">
      <c r="N483" s="159" t="str">
        <f t="shared" si="22"/>
        <v/>
      </c>
      <c r="O483" s="159" t="str">
        <f t="shared" si="23"/>
        <v/>
      </c>
    </row>
    <row r="484" spans="14:15">
      <c r="N484" s="159" t="str">
        <f t="shared" si="22"/>
        <v/>
      </c>
      <c r="O484" s="159" t="str">
        <f t="shared" si="23"/>
        <v/>
      </c>
    </row>
    <row r="485" spans="14:15">
      <c r="N485" s="159" t="str">
        <f t="shared" si="22"/>
        <v/>
      </c>
      <c r="O485" s="159" t="str">
        <f t="shared" si="23"/>
        <v/>
      </c>
    </row>
    <row r="486" spans="14:15">
      <c r="N486" s="159" t="str">
        <f t="shared" si="22"/>
        <v/>
      </c>
      <c r="O486" s="159" t="str">
        <f t="shared" si="23"/>
        <v/>
      </c>
    </row>
    <row r="487" spans="14:15">
      <c r="N487" s="159" t="str">
        <f t="shared" si="22"/>
        <v/>
      </c>
      <c r="O487" s="159" t="str">
        <f t="shared" si="23"/>
        <v/>
      </c>
    </row>
    <row r="488" spans="14:15">
      <c r="N488" s="159" t="str">
        <f t="shared" si="22"/>
        <v/>
      </c>
      <c r="O488" s="159" t="str">
        <f t="shared" si="23"/>
        <v/>
      </c>
    </row>
    <row r="489" spans="14:15">
      <c r="N489" s="159" t="str">
        <f t="shared" si="22"/>
        <v/>
      </c>
      <c r="O489" s="159" t="str">
        <f t="shared" si="23"/>
        <v/>
      </c>
    </row>
    <row r="490" spans="14:15">
      <c r="N490" s="159" t="str">
        <f t="shared" si="22"/>
        <v/>
      </c>
      <c r="O490" s="159" t="str">
        <f t="shared" si="23"/>
        <v/>
      </c>
    </row>
    <row r="491" spans="14:15">
      <c r="N491" s="159" t="str">
        <f t="shared" si="22"/>
        <v/>
      </c>
      <c r="O491" s="159" t="str">
        <f t="shared" si="23"/>
        <v/>
      </c>
    </row>
    <row r="492" spans="14:15">
      <c r="N492" s="159" t="str">
        <f t="shared" si="22"/>
        <v/>
      </c>
      <c r="O492" s="159" t="str">
        <f t="shared" si="23"/>
        <v/>
      </c>
    </row>
    <row r="493" spans="14:15">
      <c r="N493" s="159" t="str">
        <f t="shared" si="22"/>
        <v/>
      </c>
      <c r="O493" s="159" t="str">
        <f t="shared" si="23"/>
        <v/>
      </c>
    </row>
    <row r="494" spans="14:15">
      <c r="N494" s="159" t="str">
        <f t="shared" si="22"/>
        <v/>
      </c>
      <c r="O494" s="159" t="str">
        <f t="shared" si="23"/>
        <v/>
      </c>
    </row>
    <row r="495" spans="14:15">
      <c r="N495" s="159" t="str">
        <f t="shared" si="22"/>
        <v/>
      </c>
      <c r="O495" s="159" t="str">
        <f t="shared" si="23"/>
        <v/>
      </c>
    </row>
    <row r="496" spans="14:15">
      <c r="N496" s="159" t="str">
        <f t="shared" si="22"/>
        <v/>
      </c>
      <c r="O496" s="159" t="str">
        <f t="shared" si="23"/>
        <v/>
      </c>
    </row>
    <row r="497" spans="14:15">
      <c r="N497" s="159" t="str">
        <f t="shared" si="22"/>
        <v/>
      </c>
      <c r="O497" s="159" t="str">
        <f t="shared" si="23"/>
        <v/>
      </c>
    </row>
    <row r="498" spans="14:15">
      <c r="N498" s="159" t="str">
        <f t="shared" si="22"/>
        <v/>
      </c>
      <c r="O498" s="159" t="str">
        <f t="shared" si="23"/>
        <v/>
      </c>
    </row>
    <row r="499" spans="14:15">
      <c r="N499" s="159" t="str">
        <f t="shared" si="22"/>
        <v/>
      </c>
      <c r="O499" s="159" t="str">
        <f t="shared" si="23"/>
        <v/>
      </c>
    </row>
    <row r="500" spans="14:15">
      <c r="N500" s="159" t="str">
        <f t="shared" si="22"/>
        <v/>
      </c>
      <c r="O500" s="159" t="str">
        <f t="shared" si="23"/>
        <v/>
      </c>
    </row>
    <row r="501" spans="14:15">
      <c r="N501" s="159" t="str">
        <f t="shared" si="22"/>
        <v/>
      </c>
      <c r="O501" s="159" t="str">
        <f t="shared" si="23"/>
        <v/>
      </c>
    </row>
    <row r="502" spans="14:15">
      <c r="N502" s="159" t="str">
        <f t="shared" si="22"/>
        <v/>
      </c>
      <c r="O502" s="159" t="str">
        <f t="shared" si="23"/>
        <v/>
      </c>
    </row>
    <row r="503" spans="14:15">
      <c r="N503" s="159" t="str">
        <f t="shared" si="22"/>
        <v/>
      </c>
      <c r="O503" s="159" t="str">
        <f t="shared" si="23"/>
        <v/>
      </c>
    </row>
    <row r="504" spans="14:15">
      <c r="N504" s="159" t="str">
        <f t="shared" si="22"/>
        <v/>
      </c>
      <c r="O504" s="159" t="str">
        <f t="shared" si="23"/>
        <v/>
      </c>
    </row>
    <row r="505" spans="14:15">
      <c r="N505" s="159" t="str">
        <f t="shared" si="22"/>
        <v/>
      </c>
      <c r="O505" s="159" t="str">
        <f t="shared" si="23"/>
        <v/>
      </c>
    </row>
    <row r="506" spans="14:15">
      <c r="N506" s="159" t="str">
        <f t="shared" si="22"/>
        <v/>
      </c>
      <c r="O506" s="159" t="str">
        <f t="shared" si="23"/>
        <v/>
      </c>
    </row>
    <row r="507" spans="14:15">
      <c r="N507" s="159" t="str">
        <f t="shared" si="22"/>
        <v/>
      </c>
      <c r="O507" s="159" t="str">
        <f t="shared" si="23"/>
        <v/>
      </c>
    </row>
    <row r="508" spans="14:15">
      <c r="N508" s="159" t="str">
        <f t="shared" si="22"/>
        <v/>
      </c>
      <c r="O508" s="159" t="str">
        <f t="shared" si="23"/>
        <v/>
      </c>
    </row>
    <row r="509" spans="14:15">
      <c r="N509" s="159" t="str">
        <f t="shared" si="22"/>
        <v/>
      </c>
      <c r="O509" s="159" t="str">
        <f t="shared" si="23"/>
        <v/>
      </c>
    </row>
    <row r="510" spans="14:15">
      <c r="N510" s="159" t="str">
        <f t="shared" si="22"/>
        <v/>
      </c>
      <c r="O510" s="159" t="str">
        <f t="shared" si="23"/>
        <v/>
      </c>
    </row>
    <row r="511" spans="14:15">
      <c r="N511" s="159" t="str">
        <f t="shared" si="22"/>
        <v/>
      </c>
      <c r="O511" s="159" t="str">
        <f t="shared" si="23"/>
        <v/>
      </c>
    </row>
    <row r="512" spans="14:15">
      <c r="N512" s="159" t="str">
        <f t="shared" si="22"/>
        <v/>
      </c>
      <c r="O512" s="159" t="str">
        <f t="shared" si="23"/>
        <v/>
      </c>
    </row>
    <row r="513" spans="14:15">
      <c r="N513" s="159" t="str">
        <f t="shared" si="22"/>
        <v/>
      </c>
      <c r="O513" s="159" t="str">
        <f t="shared" si="23"/>
        <v/>
      </c>
    </row>
    <row r="514" spans="14:15">
      <c r="N514" s="159" t="str">
        <f t="shared" si="22"/>
        <v/>
      </c>
      <c r="O514" s="159" t="str">
        <f t="shared" si="23"/>
        <v/>
      </c>
    </row>
    <row r="515" spans="14:15">
      <c r="N515" s="159" t="str">
        <f t="shared" si="22"/>
        <v/>
      </c>
      <c r="O515" s="159" t="str">
        <f t="shared" si="23"/>
        <v/>
      </c>
    </row>
    <row r="516" spans="14:15">
      <c r="N516" s="159" t="str">
        <f t="shared" ref="N516:N579" si="24">IF(COUNTIF(L:L,J516),J516,"")</f>
        <v/>
      </c>
      <c r="O516" s="159" t="str">
        <f t="shared" ref="O516:O579" si="25">IF(N516&gt;$A$14,N516,"")</f>
        <v/>
      </c>
    </row>
    <row r="517" spans="14:15">
      <c r="N517" s="159" t="str">
        <f t="shared" si="24"/>
        <v/>
      </c>
      <c r="O517" s="159" t="str">
        <f t="shared" si="25"/>
        <v/>
      </c>
    </row>
    <row r="518" spans="14:15">
      <c r="N518" s="159" t="str">
        <f t="shared" si="24"/>
        <v/>
      </c>
      <c r="O518" s="159" t="str">
        <f t="shared" si="25"/>
        <v/>
      </c>
    </row>
    <row r="519" spans="14:15">
      <c r="N519" s="159" t="str">
        <f t="shared" si="24"/>
        <v/>
      </c>
      <c r="O519" s="159" t="str">
        <f t="shared" si="25"/>
        <v/>
      </c>
    </row>
    <row r="520" spans="14:15">
      <c r="N520" s="159" t="str">
        <f t="shared" si="24"/>
        <v/>
      </c>
      <c r="O520" s="159" t="str">
        <f t="shared" si="25"/>
        <v/>
      </c>
    </row>
    <row r="521" spans="14:15">
      <c r="N521" s="159" t="str">
        <f t="shared" si="24"/>
        <v/>
      </c>
      <c r="O521" s="159" t="str">
        <f t="shared" si="25"/>
        <v/>
      </c>
    </row>
    <row r="522" spans="14:15">
      <c r="N522" s="159" t="str">
        <f t="shared" si="24"/>
        <v/>
      </c>
      <c r="O522" s="159" t="str">
        <f t="shared" si="25"/>
        <v/>
      </c>
    </row>
    <row r="523" spans="14:15">
      <c r="N523" s="159" t="str">
        <f t="shared" si="24"/>
        <v/>
      </c>
      <c r="O523" s="159" t="str">
        <f t="shared" si="25"/>
        <v/>
      </c>
    </row>
    <row r="524" spans="14:15">
      <c r="N524" s="159" t="str">
        <f t="shared" si="24"/>
        <v/>
      </c>
      <c r="O524" s="159" t="str">
        <f t="shared" si="25"/>
        <v/>
      </c>
    </row>
    <row r="525" spans="14:15">
      <c r="N525" s="159" t="str">
        <f t="shared" si="24"/>
        <v/>
      </c>
      <c r="O525" s="159" t="str">
        <f t="shared" si="25"/>
        <v/>
      </c>
    </row>
    <row r="526" spans="14:15">
      <c r="N526" s="159" t="str">
        <f t="shared" si="24"/>
        <v/>
      </c>
      <c r="O526" s="159" t="str">
        <f t="shared" si="25"/>
        <v/>
      </c>
    </row>
    <row r="527" spans="14:15">
      <c r="N527" s="159" t="str">
        <f t="shared" si="24"/>
        <v/>
      </c>
      <c r="O527" s="159" t="str">
        <f t="shared" si="25"/>
        <v/>
      </c>
    </row>
    <row r="528" spans="14:15">
      <c r="N528" s="159" t="str">
        <f t="shared" si="24"/>
        <v/>
      </c>
      <c r="O528" s="159" t="str">
        <f t="shared" si="25"/>
        <v/>
      </c>
    </row>
    <row r="529" spans="14:15">
      <c r="N529" s="159" t="str">
        <f t="shared" si="24"/>
        <v/>
      </c>
      <c r="O529" s="159" t="str">
        <f t="shared" si="25"/>
        <v/>
      </c>
    </row>
    <row r="530" spans="14:15">
      <c r="N530" s="159" t="str">
        <f t="shared" si="24"/>
        <v/>
      </c>
      <c r="O530" s="159" t="str">
        <f t="shared" si="25"/>
        <v/>
      </c>
    </row>
    <row r="531" spans="14:15">
      <c r="N531" s="159" t="str">
        <f t="shared" si="24"/>
        <v/>
      </c>
      <c r="O531" s="159" t="str">
        <f t="shared" si="25"/>
        <v/>
      </c>
    </row>
    <row r="532" spans="14:15">
      <c r="N532" s="159" t="str">
        <f t="shared" si="24"/>
        <v/>
      </c>
      <c r="O532" s="159" t="str">
        <f t="shared" si="25"/>
        <v/>
      </c>
    </row>
    <row r="533" spans="14:15">
      <c r="N533" s="159" t="str">
        <f t="shared" si="24"/>
        <v/>
      </c>
      <c r="O533" s="159" t="str">
        <f t="shared" si="25"/>
        <v/>
      </c>
    </row>
    <row r="534" spans="14:15">
      <c r="N534" s="159" t="str">
        <f t="shared" si="24"/>
        <v/>
      </c>
      <c r="O534" s="159" t="str">
        <f t="shared" si="25"/>
        <v/>
      </c>
    </row>
    <row r="535" spans="14:15">
      <c r="N535" s="159" t="str">
        <f t="shared" si="24"/>
        <v/>
      </c>
      <c r="O535" s="159" t="str">
        <f t="shared" si="25"/>
        <v/>
      </c>
    </row>
    <row r="536" spans="14:15">
      <c r="N536" s="159" t="str">
        <f t="shared" si="24"/>
        <v/>
      </c>
      <c r="O536" s="159" t="str">
        <f t="shared" si="25"/>
        <v/>
      </c>
    </row>
    <row r="537" spans="14:15">
      <c r="N537" s="159" t="str">
        <f t="shared" si="24"/>
        <v/>
      </c>
      <c r="O537" s="159" t="str">
        <f t="shared" si="25"/>
        <v/>
      </c>
    </row>
    <row r="538" spans="14:15">
      <c r="N538" s="159" t="str">
        <f t="shared" si="24"/>
        <v/>
      </c>
      <c r="O538" s="159" t="str">
        <f t="shared" si="25"/>
        <v/>
      </c>
    </row>
    <row r="539" spans="14:15">
      <c r="N539" s="159" t="str">
        <f t="shared" si="24"/>
        <v/>
      </c>
      <c r="O539" s="159" t="str">
        <f t="shared" si="25"/>
        <v/>
      </c>
    </row>
    <row r="540" spans="14:15">
      <c r="N540" s="159" t="str">
        <f t="shared" si="24"/>
        <v/>
      </c>
      <c r="O540" s="159" t="str">
        <f t="shared" si="25"/>
        <v/>
      </c>
    </row>
    <row r="541" spans="14:15">
      <c r="N541" s="159" t="str">
        <f t="shared" si="24"/>
        <v/>
      </c>
      <c r="O541" s="159" t="str">
        <f t="shared" si="25"/>
        <v/>
      </c>
    </row>
    <row r="542" spans="14:15">
      <c r="N542" s="159" t="str">
        <f t="shared" si="24"/>
        <v/>
      </c>
      <c r="O542" s="159" t="str">
        <f t="shared" si="25"/>
        <v/>
      </c>
    </row>
    <row r="543" spans="14:15">
      <c r="N543" s="159" t="str">
        <f t="shared" si="24"/>
        <v/>
      </c>
      <c r="O543" s="159" t="str">
        <f t="shared" si="25"/>
        <v/>
      </c>
    </row>
    <row r="544" spans="14:15">
      <c r="N544" s="159" t="str">
        <f t="shared" si="24"/>
        <v/>
      </c>
      <c r="O544" s="159" t="str">
        <f t="shared" si="25"/>
        <v/>
      </c>
    </row>
    <row r="545" spans="14:15">
      <c r="N545" s="159" t="str">
        <f t="shared" si="24"/>
        <v/>
      </c>
      <c r="O545" s="159" t="str">
        <f t="shared" si="25"/>
        <v/>
      </c>
    </row>
    <row r="546" spans="14:15">
      <c r="N546" s="159" t="str">
        <f t="shared" si="24"/>
        <v/>
      </c>
      <c r="O546" s="159" t="str">
        <f t="shared" si="25"/>
        <v/>
      </c>
    </row>
    <row r="547" spans="14:15">
      <c r="N547" s="159" t="str">
        <f t="shared" si="24"/>
        <v/>
      </c>
      <c r="O547" s="159" t="str">
        <f t="shared" si="25"/>
        <v/>
      </c>
    </row>
    <row r="548" spans="14:15">
      <c r="N548" s="159" t="str">
        <f t="shared" si="24"/>
        <v/>
      </c>
      <c r="O548" s="159" t="str">
        <f t="shared" si="25"/>
        <v/>
      </c>
    </row>
    <row r="549" spans="14:15">
      <c r="N549" s="159" t="str">
        <f t="shared" si="24"/>
        <v/>
      </c>
      <c r="O549" s="159" t="str">
        <f t="shared" si="25"/>
        <v/>
      </c>
    </row>
    <row r="550" spans="14:15">
      <c r="N550" s="159" t="str">
        <f t="shared" si="24"/>
        <v/>
      </c>
      <c r="O550" s="159" t="str">
        <f t="shared" si="25"/>
        <v/>
      </c>
    </row>
    <row r="551" spans="14:15">
      <c r="N551" s="159" t="str">
        <f t="shared" si="24"/>
        <v/>
      </c>
      <c r="O551" s="159" t="str">
        <f t="shared" si="25"/>
        <v/>
      </c>
    </row>
    <row r="552" spans="14:15">
      <c r="N552" s="159" t="str">
        <f t="shared" si="24"/>
        <v/>
      </c>
      <c r="O552" s="159" t="str">
        <f t="shared" si="25"/>
        <v/>
      </c>
    </row>
    <row r="553" spans="14:15">
      <c r="N553" s="159" t="str">
        <f t="shared" si="24"/>
        <v/>
      </c>
      <c r="O553" s="159" t="str">
        <f t="shared" si="25"/>
        <v/>
      </c>
    </row>
    <row r="554" spans="14:15">
      <c r="N554" s="159" t="str">
        <f t="shared" si="24"/>
        <v/>
      </c>
      <c r="O554" s="159" t="str">
        <f t="shared" si="25"/>
        <v/>
      </c>
    </row>
    <row r="555" spans="14:15">
      <c r="N555" s="159" t="str">
        <f t="shared" si="24"/>
        <v/>
      </c>
      <c r="O555" s="159" t="str">
        <f t="shared" si="25"/>
        <v/>
      </c>
    </row>
    <row r="556" spans="14:15">
      <c r="N556" s="159" t="str">
        <f t="shared" si="24"/>
        <v/>
      </c>
      <c r="O556" s="159" t="str">
        <f t="shared" si="25"/>
        <v/>
      </c>
    </row>
    <row r="557" spans="14:15">
      <c r="N557" s="159" t="str">
        <f t="shared" si="24"/>
        <v/>
      </c>
      <c r="O557" s="159" t="str">
        <f t="shared" si="25"/>
        <v/>
      </c>
    </row>
    <row r="558" spans="14:15">
      <c r="N558" s="159" t="str">
        <f t="shared" si="24"/>
        <v/>
      </c>
      <c r="O558" s="159" t="str">
        <f t="shared" si="25"/>
        <v/>
      </c>
    </row>
    <row r="559" spans="14:15">
      <c r="N559" s="159" t="str">
        <f t="shared" si="24"/>
        <v/>
      </c>
      <c r="O559" s="159" t="str">
        <f t="shared" si="25"/>
        <v/>
      </c>
    </row>
    <row r="560" spans="14:15">
      <c r="N560" s="159" t="str">
        <f t="shared" si="24"/>
        <v/>
      </c>
      <c r="O560" s="159" t="str">
        <f t="shared" si="25"/>
        <v/>
      </c>
    </row>
    <row r="561" spans="14:15">
      <c r="N561" s="159" t="str">
        <f t="shared" si="24"/>
        <v/>
      </c>
      <c r="O561" s="159" t="str">
        <f t="shared" si="25"/>
        <v/>
      </c>
    </row>
    <row r="562" spans="14:15">
      <c r="N562" s="159" t="str">
        <f t="shared" si="24"/>
        <v/>
      </c>
      <c r="O562" s="159" t="str">
        <f t="shared" si="25"/>
        <v/>
      </c>
    </row>
    <row r="563" spans="14:15">
      <c r="N563" s="159" t="str">
        <f t="shared" si="24"/>
        <v/>
      </c>
      <c r="O563" s="159" t="str">
        <f t="shared" si="25"/>
        <v/>
      </c>
    </row>
    <row r="564" spans="14:15">
      <c r="N564" s="159" t="str">
        <f t="shared" si="24"/>
        <v/>
      </c>
      <c r="O564" s="159" t="str">
        <f t="shared" si="25"/>
        <v/>
      </c>
    </row>
    <row r="565" spans="14:15">
      <c r="N565" s="159" t="str">
        <f t="shared" si="24"/>
        <v/>
      </c>
      <c r="O565" s="159" t="str">
        <f t="shared" si="25"/>
        <v/>
      </c>
    </row>
    <row r="566" spans="14:15">
      <c r="N566" s="159" t="str">
        <f t="shared" si="24"/>
        <v/>
      </c>
      <c r="O566" s="159" t="str">
        <f t="shared" si="25"/>
        <v/>
      </c>
    </row>
    <row r="567" spans="14:15">
      <c r="N567" s="159" t="str">
        <f t="shared" si="24"/>
        <v/>
      </c>
      <c r="O567" s="159" t="str">
        <f t="shared" si="25"/>
        <v/>
      </c>
    </row>
    <row r="568" spans="14:15">
      <c r="N568" s="159" t="str">
        <f t="shared" si="24"/>
        <v/>
      </c>
      <c r="O568" s="159" t="str">
        <f t="shared" si="25"/>
        <v/>
      </c>
    </row>
    <row r="569" spans="14:15">
      <c r="N569" s="159" t="str">
        <f t="shared" si="24"/>
        <v/>
      </c>
      <c r="O569" s="159" t="str">
        <f t="shared" si="25"/>
        <v/>
      </c>
    </row>
    <row r="570" spans="14:15">
      <c r="N570" s="159" t="str">
        <f t="shared" si="24"/>
        <v/>
      </c>
      <c r="O570" s="159" t="str">
        <f t="shared" si="25"/>
        <v/>
      </c>
    </row>
    <row r="571" spans="14:15">
      <c r="N571" s="159" t="str">
        <f t="shared" si="24"/>
        <v/>
      </c>
      <c r="O571" s="159" t="str">
        <f t="shared" si="25"/>
        <v/>
      </c>
    </row>
    <row r="572" spans="14:15">
      <c r="N572" s="159" t="str">
        <f t="shared" si="24"/>
        <v/>
      </c>
      <c r="O572" s="159" t="str">
        <f t="shared" si="25"/>
        <v/>
      </c>
    </row>
    <row r="573" spans="14:15">
      <c r="N573" s="159" t="str">
        <f t="shared" si="24"/>
        <v/>
      </c>
      <c r="O573" s="159" t="str">
        <f t="shared" si="25"/>
        <v/>
      </c>
    </row>
    <row r="574" spans="14:15">
      <c r="N574" s="159" t="str">
        <f t="shared" si="24"/>
        <v/>
      </c>
      <c r="O574" s="159" t="str">
        <f t="shared" si="25"/>
        <v/>
      </c>
    </row>
    <row r="575" spans="14:15">
      <c r="N575" s="159" t="str">
        <f t="shared" si="24"/>
        <v/>
      </c>
      <c r="O575" s="159" t="str">
        <f t="shared" si="25"/>
        <v/>
      </c>
    </row>
    <row r="576" spans="14:15">
      <c r="N576" s="159" t="str">
        <f t="shared" si="24"/>
        <v/>
      </c>
      <c r="O576" s="159" t="str">
        <f t="shared" si="25"/>
        <v/>
      </c>
    </row>
    <row r="577" spans="14:15">
      <c r="N577" s="159" t="str">
        <f t="shared" si="24"/>
        <v/>
      </c>
      <c r="O577" s="159" t="str">
        <f t="shared" si="25"/>
        <v/>
      </c>
    </row>
    <row r="578" spans="14:15">
      <c r="N578" s="159" t="str">
        <f t="shared" si="24"/>
        <v/>
      </c>
      <c r="O578" s="159" t="str">
        <f t="shared" si="25"/>
        <v/>
      </c>
    </row>
    <row r="579" spans="14:15">
      <c r="N579" s="159" t="str">
        <f t="shared" si="24"/>
        <v/>
      </c>
      <c r="O579" s="159" t="str">
        <f t="shared" si="25"/>
        <v/>
      </c>
    </row>
    <row r="580" spans="14:15">
      <c r="N580" s="159" t="str">
        <f t="shared" ref="N580:N643" si="26">IF(COUNTIF(L:L,J580),J580,"")</f>
        <v/>
      </c>
      <c r="O580" s="159" t="str">
        <f t="shared" ref="O580:O643" si="27">IF(N580&gt;$A$14,N580,"")</f>
        <v/>
      </c>
    </row>
    <row r="581" spans="14:15">
      <c r="N581" s="159" t="str">
        <f t="shared" si="26"/>
        <v/>
      </c>
      <c r="O581" s="159" t="str">
        <f t="shared" si="27"/>
        <v/>
      </c>
    </row>
    <row r="582" spans="14:15">
      <c r="N582" s="159" t="str">
        <f t="shared" si="26"/>
        <v/>
      </c>
      <c r="O582" s="159" t="str">
        <f t="shared" si="27"/>
        <v/>
      </c>
    </row>
    <row r="583" spans="14:15">
      <c r="N583" s="159" t="str">
        <f t="shared" si="26"/>
        <v/>
      </c>
      <c r="O583" s="159" t="str">
        <f t="shared" si="27"/>
        <v/>
      </c>
    </row>
    <row r="584" spans="14:15">
      <c r="N584" s="159" t="str">
        <f t="shared" si="26"/>
        <v/>
      </c>
      <c r="O584" s="159" t="str">
        <f t="shared" si="27"/>
        <v/>
      </c>
    </row>
    <row r="585" spans="14:15">
      <c r="N585" s="159" t="str">
        <f t="shared" si="26"/>
        <v/>
      </c>
      <c r="O585" s="159" t="str">
        <f t="shared" si="27"/>
        <v/>
      </c>
    </row>
    <row r="586" spans="14:15">
      <c r="N586" s="159" t="str">
        <f t="shared" si="26"/>
        <v/>
      </c>
      <c r="O586" s="159" t="str">
        <f t="shared" si="27"/>
        <v/>
      </c>
    </row>
    <row r="587" spans="14:15">
      <c r="N587" s="159" t="str">
        <f t="shared" si="26"/>
        <v/>
      </c>
      <c r="O587" s="159" t="str">
        <f t="shared" si="27"/>
        <v/>
      </c>
    </row>
    <row r="588" spans="14:15">
      <c r="N588" s="159" t="str">
        <f t="shared" si="26"/>
        <v/>
      </c>
      <c r="O588" s="159" t="str">
        <f t="shared" si="27"/>
        <v/>
      </c>
    </row>
    <row r="589" spans="14:15">
      <c r="N589" s="159" t="str">
        <f t="shared" si="26"/>
        <v/>
      </c>
      <c r="O589" s="159" t="str">
        <f t="shared" si="27"/>
        <v/>
      </c>
    </row>
    <row r="590" spans="14:15">
      <c r="N590" s="159" t="str">
        <f t="shared" si="26"/>
        <v/>
      </c>
      <c r="O590" s="159" t="str">
        <f t="shared" si="27"/>
        <v/>
      </c>
    </row>
    <row r="591" spans="14:15">
      <c r="N591" s="159" t="str">
        <f t="shared" si="26"/>
        <v/>
      </c>
      <c r="O591" s="159" t="str">
        <f t="shared" si="27"/>
        <v/>
      </c>
    </row>
    <row r="592" spans="14:15">
      <c r="N592" s="159" t="str">
        <f t="shared" si="26"/>
        <v/>
      </c>
      <c r="O592" s="159" t="str">
        <f t="shared" si="27"/>
        <v/>
      </c>
    </row>
    <row r="593" spans="14:15">
      <c r="N593" s="159" t="str">
        <f t="shared" si="26"/>
        <v/>
      </c>
      <c r="O593" s="159" t="str">
        <f t="shared" si="27"/>
        <v/>
      </c>
    </row>
    <row r="594" spans="14:15">
      <c r="N594" s="159" t="str">
        <f t="shared" si="26"/>
        <v/>
      </c>
      <c r="O594" s="159" t="str">
        <f t="shared" si="27"/>
        <v/>
      </c>
    </row>
    <row r="595" spans="14:15">
      <c r="N595" s="159" t="str">
        <f t="shared" si="26"/>
        <v/>
      </c>
      <c r="O595" s="159" t="str">
        <f t="shared" si="27"/>
        <v/>
      </c>
    </row>
    <row r="596" spans="14:15">
      <c r="N596" s="159" t="str">
        <f t="shared" si="26"/>
        <v/>
      </c>
      <c r="O596" s="159" t="str">
        <f t="shared" si="27"/>
        <v/>
      </c>
    </row>
    <row r="597" spans="14:15">
      <c r="N597" s="159" t="str">
        <f t="shared" si="26"/>
        <v/>
      </c>
      <c r="O597" s="159" t="str">
        <f t="shared" si="27"/>
        <v/>
      </c>
    </row>
    <row r="598" spans="14:15">
      <c r="N598" s="159" t="str">
        <f t="shared" si="26"/>
        <v/>
      </c>
      <c r="O598" s="159" t="str">
        <f t="shared" si="27"/>
        <v/>
      </c>
    </row>
    <row r="599" spans="14:15">
      <c r="N599" s="159" t="str">
        <f t="shared" si="26"/>
        <v/>
      </c>
      <c r="O599" s="159" t="str">
        <f t="shared" si="27"/>
        <v/>
      </c>
    </row>
    <row r="600" spans="14:15">
      <c r="N600" s="159" t="str">
        <f t="shared" si="26"/>
        <v/>
      </c>
      <c r="O600" s="159" t="str">
        <f t="shared" si="27"/>
        <v/>
      </c>
    </row>
    <row r="601" spans="14:15">
      <c r="N601" s="159" t="str">
        <f t="shared" si="26"/>
        <v/>
      </c>
      <c r="O601" s="159" t="str">
        <f t="shared" si="27"/>
        <v/>
      </c>
    </row>
    <row r="602" spans="14:15">
      <c r="N602" s="159" t="str">
        <f t="shared" si="26"/>
        <v/>
      </c>
      <c r="O602" s="159" t="str">
        <f t="shared" si="27"/>
        <v/>
      </c>
    </row>
    <row r="603" spans="14:15">
      <c r="N603" s="159" t="str">
        <f t="shared" si="26"/>
        <v/>
      </c>
      <c r="O603" s="159" t="str">
        <f t="shared" si="27"/>
        <v/>
      </c>
    </row>
    <row r="604" spans="14:15">
      <c r="N604" s="159" t="str">
        <f t="shared" si="26"/>
        <v/>
      </c>
      <c r="O604" s="159" t="str">
        <f t="shared" si="27"/>
        <v/>
      </c>
    </row>
    <row r="605" spans="14:15">
      <c r="N605" s="159" t="str">
        <f t="shared" si="26"/>
        <v/>
      </c>
      <c r="O605" s="159" t="str">
        <f t="shared" si="27"/>
        <v/>
      </c>
    </row>
    <row r="606" spans="14:15">
      <c r="N606" s="159" t="str">
        <f t="shared" si="26"/>
        <v/>
      </c>
      <c r="O606" s="159" t="str">
        <f t="shared" si="27"/>
        <v/>
      </c>
    </row>
    <row r="607" spans="14:15">
      <c r="N607" s="159" t="str">
        <f t="shared" si="26"/>
        <v/>
      </c>
      <c r="O607" s="159" t="str">
        <f t="shared" si="27"/>
        <v/>
      </c>
    </row>
    <row r="608" spans="14:15">
      <c r="N608" s="159" t="str">
        <f t="shared" si="26"/>
        <v/>
      </c>
      <c r="O608" s="159" t="str">
        <f t="shared" si="27"/>
        <v/>
      </c>
    </row>
    <row r="609" spans="14:15">
      <c r="N609" s="159" t="str">
        <f t="shared" si="26"/>
        <v/>
      </c>
      <c r="O609" s="159" t="str">
        <f t="shared" si="27"/>
        <v/>
      </c>
    </row>
    <row r="610" spans="14:15">
      <c r="N610" s="159" t="str">
        <f t="shared" si="26"/>
        <v/>
      </c>
      <c r="O610" s="159" t="str">
        <f t="shared" si="27"/>
        <v/>
      </c>
    </row>
    <row r="611" spans="14:15">
      <c r="N611" s="159" t="str">
        <f t="shared" si="26"/>
        <v/>
      </c>
      <c r="O611" s="159" t="str">
        <f t="shared" si="27"/>
        <v/>
      </c>
    </row>
    <row r="612" spans="14:15">
      <c r="N612" s="159" t="str">
        <f t="shared" si="26"/>
        <v/>
      </c>
      <c r="O612" s="159" t="str">
        <f t="shared" si="27"/>
        <v/>
      </c>
    </row>
    <row r="613" spans="14:15">
      <c r="N613" s="159" t="str">
        <f t="shared" si="26"/>
        <v/>
      </c>
      <c r="O613" s="159" t="str">
        <f t="shared" si="27"/>
        <v/>
      </c>
    </row>
    <row r="614" spans="14:15">
      <c r="N614" s="159" t="str">
        <f t="shared" si="26"/>
        <v/>
      </c>
      <c r="O614" s="159" t="str">
        <f t="shared" si="27"/>
        <v/>
      </c>
    </row>
    <row r="615" spans="14:15">
      <c r="N615" s="159" t="str">
        <f t="shared" si="26"/>
        <v/>
      </c>
      <c r="O615" s="159" t="str">
        <f t="shared" si="27"/>
        <v/>
      </c>
    </row>
    <row r="616" spans="14:15">
      <c r="N616" s="159" t="str">
        <f t="shared" si="26"/>
        <v/>
      </c>
      <c r="O616" s="159" t="str">
        <f t="shared" si="27"/>
        <v/>
      </c>
    </row>
    <row r="617" spans="14:15">
      <c r="N617" s="159" t="str">
        <f t="shared" si="26"/>
        <v/>
      </c>
      <c r="O617" s="159" t="str">
        <f t="shared" si="27"/>
        <v/>
      </c>
    </row>
    <row r="618" spans="14:15">
      <c r="N618" s="159" t="str">
        <f t="shared" si="26"/>
        <v/>
      </c>
      <c r="O618" s="159" t="str">
        <f t="shared" si="27"/>
        <v/>
      </c>
    </row>
    <row r="619" spans="14:15">
      <c r="N619" s="159" t="str">
        <f t="shared" si="26"/>
        <v/>
      </c>
      <c r="O619" s="159" t="str">
        <f t="shared" si="27"/>
        <v/>
      </c>
    </row>
    <row r="620" spans="14:15">
      <c r="N620" s="159" t="str">
        <f t="shared" si="26"/>
        <v/>
      </c>
      <c r="O620" s="159" t="str">
        <f t="shared" si="27"/>
        <v/>
      </c>
    </row>
    <row r="621" spans="14:15">
      <c r="N621" s="159" t="str">
        <f t="shared" si="26"/>
        <v/>
      </c>
      <c r="O621" s="159" t="str">
        <f t="shared" si="27"/>
        <v/>
      </c>
    </row>
    <row r="622" spans="14:15">
      <c r="N622" s="159" t="str">
        <f t="shared" si="26"/>
        <v/>
      </c>
      <c r="O622" s="159" t="str">
        <f t="shared" si="27"/>
        <v/>
      </c>
    </row>
    <row r="623" spans="14:15">
      <c r="N623" s="159" t="str">
        <f t="shared" si="26"/>
        <v/>
      </c>
      <c r="O623" s="159" t="str">
        <f t="shared" si="27"/>
        <v/>
      </c>
    </row>
    <row r="624" spans="14:15">
      <c r="N624" s="159" t="str">
        <f t="shared" si="26"/>
        <v/>
      </c>
      <c r="O624" s="159" t="str">
        <f t="shared" si="27"/>
        <v/>
      </c>
    </row>
    <row r="625" spans="14:15">
      <c r="N625" s="159" t="str">
        <f t="shared" si="26"/>
        <v/>
      </c>
      <c r="O625" s="159" t="str">
        <f t="shared" si="27"/>
        <v/>
      </c>
    </row>
    <row r="626" spans="14:15">
      <c r="N626" s="159" t="str">
        <f t="shared" si="26"/>
        <v/>
      </c>
      <c r="O626" s="159" t="str">
        <f t="shared" si="27"/>
        <v/>
      </c>
    </row>
    <row r="627" spans="14:15">
      <c r="N627" s="159" t="str">
        <f t="shared" si="26"/>
        <v/>
      </c>
      <c r="O627" s="159" t="str">
        <f t="shared" si="27"/>
        <v/>
      </c>
    </row>
    <row r="628" spans="14:15">
      <c r="N628" s="159" t="str">
        <f t="shared" si="26"/>
        <v/>
      </c>
      <c r="O628" s="159" t="str">
        <f t="shared" si="27"/>
        <v/>
      </c>
    </row>
    <row r="629" spans="14:15">
      <c r="N629" s="159" t="str">
        <f t="shared" si="26"/>
        <v/>
      </c>
      <c r="O629" s="159" t="str">
        <f t="shared" si="27"/>
        <v/>
      </c>
    </row>
    <row r="630" spans="14:15">
      <c r="N630" s="159" t="str">
        <f t="shared" si="26"/>
        <v/>
      </c>
      <c r="O630" s="159" t="str">
        <f t="shared" si="27"/>
        <v/>
      </c>
    </row>
    <row r="631" spans="14:15">
      <c r="N631" s="159" t="str">
        <f t="shared" si="26"/>
        <v/>
      </c>
      <c r="O631" s="159" t="str">
        <f t="shared" si="27"/>
        <v/>
      </c>
    </row>
    <row r="632" spans="14:15">
      <c r="N632" s="159" t="str">
        <f t="shared" si="26"/>
        <v/>
      </c>
      <c r="O632" s="159" t="str">
        <f t="shared" si="27"/>
        <v/>
      </c>
    </row>
    <row r="633" spans="14:15">
      <c r="N633" s="159" t="str">
        <f t="shared" si="26"/>
        <v/>
      </c>
      <c r="O633" s="159" t="str">
        <f t="shared" si="27"/>
        <v/>
      </c>
    </row>
    <row r="634" spans="14:15">
      <c r="N634" s="159" t="str">
        <f t="shared" si="26"/>
        <v/>
      </c>
      <c r="O634" s="159" t="str">
        <f t="shared" si="27"/>
        <v/>
      </c>
    </row>
    <row r="635" spans="14:15">
      <c r="N635" s="159" t="str">
        <f t="shared" si="26"/>
        <v/>
      </c>
      <c r="O635" s="159" t="str">
        <f t="shared" si="27"/>
        <v/>
      </c>
    </row>
    <row r="636" spans="14:15">
      <c r="N636" s="159" t="str">
        <f t="shared" si="26"/>
        <v/>
      </c>
      <c r="O636" s="159" t="str">
        <f t="shared" si="27"/>
        <v/>
      </c>
    </row>
    <row r="637" spans="14:15">
      <c r="N637" s="159" t="str">
        <f t="shared" si="26"/>
        <v/>
      </c>
      <c r="O637" s="159" t="str">
        <f t="shared" si="27"/>
        <v/>
      </c>
    </row>
    <row r="638" spans="14:15">
      <c r="N638" s="159" t="str">
        <f t="shared" si="26"/>
        <v/>
      </c>
      <c r="O638" s="159" t="str">
        <f t="shared" si="27"/>
        <v/>
      </c>
    </row>
    <row r="639" spans="14:15">
      <c r="N639" s="159" t="str">
        <f t="shared" si="26"/>
        <v/>
      </c>
      <c r="O639" s="159" t="str">
        <f t="shared" si="27"/>
        <v/>
      </c>
    </row>
    <row r="640" spans="14:15">
      <c r="N640" s="159" t="str">
        <f t="shared" si="26"/>
        <v/>
      </c>
      <c r="O640" s="159" t="str">
        <f t="shared" si="27"/>
        <v/>
      </c>
    </row>
    <row r="641" spans="14:15">
      <c r="N641" s="159" t="str">
        <f t="shared" si="26"/>
        <v/>
      </c>
      <c r="O641" s="159" t="str">
        <f t="shared" si="27"/>
        <v/>
      </c>
    </row>
    <row r="642" spans="14:15">
      <c r="N642" s="159" t="str">
        <f t="shared" si="26"/>
        <v/>
      </c>
      <c r="O642" s="159" t="str">
        <f t="shared" si="27"/>
        <v/>
      </c>
    </row>
    <row r="643" spans="14:15">
      <c r="N643" s="159" t="str">
        <f t="shared" si="26"/>
        <v/>
      </c>
      <c r="O643" s="159" t="str">
        <f t="shared" si="27"/>
        <v/>
      </c>
    </row>
    <row r="644" spans="14:15">
      <c r="N644" s="159" t="str">
        <f t="shared" ref="N644:N707" si="28">IF(COUNTIF(L:L,J644),J644,"")</f>
        <v/>
      </c>
      <c r="O644" s="159" t="str">
        <f t="shared" ref="O644:O707" si="29">IF(N644&gt;$A$14,N644,"")</f>
        <v/>
      </c>
    </row>
    <row r="645" spans="14:15">
      <c r="N645" s="159" t="str">
        <f t="shared" si="28"/>
        <v/>
      </c>
      <c r="O645" s="159" t="str">
        <f t="shared" si="29"/>
        <v/>
      </c>
    </row>
    <row r="646" spans="14:15">
      <c r="N646" s="159" t="str">
        <f t="shared" si="28"/>
        <v/>
      </c>
      <c r="O646" s="159" t="str">
        <f t="shared" si="29"/>
        <v/>
      </c>
    </row>
    <row r="647" spans="14:15">
      <c r="N647" s="159" t="str">
        <f t="shared" si="28"/>
        <v/>
      </c>
      <c r="O647" s="159" t="str">
        <f t="shared" si="29"/>
        <v/>
      </c>
    </row>
    <row r="648" spans="14:15">
      <c r="N648" s="159" t="str">
        <f t="shared" si="28"/>
        <v/>
      </c>
      <c r="O648" s="159" t="str">
        <f t="shared" si="29"/>
        <v/>
      </c>
    </row>
    <row r="649" spans="14:15">
      <c r="N649" s="159" t="str">
        <f t="shared" si="28"/>
        <v/>
      </c>
      <c r="O649" s="159" t="str">
        <f t="shared" si="29"/>
        <v/>
      </c>
    </row>
    <row r="650" spans="14:15">
      <c r="N650" s="159" t="str">
        <f t="shared" si="28"/>
        <v/>
      </c>
      <c r="O650" s="159" t="str">
        <f t="shared" si="29"/>
        <v/>
      </c>
    </row>
    <row r="651" spans="14:15">
      <c r="N651" s="159" t="str">
        <f t="shared" si="28"/>
        <v/>
      </c>
      <c r="O651" s="159" t="str">
        <f t="shared" si="29"/>
        <v/>
      </c>
    </row>
    <row r="652" spans="14:15">
      <c r="N652" s="159" t="str">
        <f t="shared" si="28"/>
        <v/>
      </c>
      <c r="O652" s="159" t="str">
        <f t="shared" si="29"/>
        <v/>
      </c>
    </row>
    <row r="653" spans="14:15">
      <c r="N653" s="159" t="str">
        <f t="shared" si="28"/>
        <v/>
      </c>
      <c r="O653" s="159" t="str">
        <f t="shared" si="29"/>
        <v/>
      </c>
    </row>
    <row r="654" spans="14:15">
      <c r="N654" s="159" t="str">
        <f t="shared" si="28"/>
        <v/>
      </c>
      <c r="O654" s="159" t="str">
        <f t="shared" si="29"/>
        <v/>
      </c>
    </row>
    <row r="655" spans="14:15">
      <c r="N655" s="159" t="str">
        <f t="shared" si="28"/>
        <v/>
      </c>
      <c r="O655" s="159" t="str">
        <f t="shared" si="29"/>
        <v/>
      </c>
    </row>
    <row r="656" spans="14:15">
      <c r="N656" s="159" t="str">
        <f t="shared" si="28"/>
        <v/>
      </c>
      <c r="O656" s="159" t="str">
        <f t="shared" si="29"/>
        <v/>
      </c>
    </row>
    <row r="657" spans="14:15">
      <c r="N657" s="159" t="str">
        <f t="shared" si="28"/>
        <v/>
      </c>
      <c r="O657" s="159" t="str">
        <f t="shared" si="29"/>
        <v/>
      </c>
    </row>
    <row r="658" spans="14:15">
      <c r="N658" s="159" t="str">
        <f t="shared" si="28"/>
        <v/>
      </c>
      <c r="O658" s="159" t="str">
        <f t="shared" si="29"/>
        <v/>
      </c>
    </row>
    <row r="659" spans="14:15">
      <c r="N659" s="159" t="str">
        <f t="shared" si="28"/>
        <v/>
      </c>
      <c r="O659" s="159" t="str">
        <f t="shared" si="29"/>
        <v/>
      </c>
    </row>
    <row r="660" spans="14:15">
      <c r="N660" s="159" t="str">
        <f t="shared" si="28"/>
        <v/>
      </c>
      <c r="O660" s="159" t="str">
        <f t="shared" si="29"/>
        <v/>
      </c>
    </row>
    <row r="661" spans="14:15">
      <c r="N661" s="159" t="str">
        <f t="shared" si="28"/>
        <v/>
      </c>
      <c r="O661" s="159" t="str">
        <f t="shared" si="29"/>
        <v/>
      </c>
    </row>
    <row r="662" spans="14:15">
      <c r="N662" s="159" t="str">
        <f t="shared" si="28"/>
        <v/>
      </c>
      <c r="O662" s="159" t="str">
        <f t="shared" si="29"/>
        <v/>
      </c>
    </row>
    <row r="663" spans="14:15">
      <c r="N663" s="159" t="str">
        <f t="shared" si="28"/>
        <v/>
      </c>
      <c r="O663" s="159" t="str">
        <f t="shared" si="29"/>
        <v/>
      </c>
    </row>
    <row r="664" spans="14:15">
      <c r="N664" s="159" t="str">
        <f t="shared" si="28"/>
        <v/>
      </c>
      <c r="O664" s="159" t="str">
        <f t="shared" si="29"/>
        <v/>
      </c>
    </row>
    <row r="665" spans="14:15">
      <c r="N665" s="159" t="str">
        <f t="shared" si="28"/>
        <v/>
      </c>
      <c r="O665" s="159" t="str">
        <f t="shared" si="29"/>
        <v/>
      </c>
    </row>
    <row r="666" spans="14:15">
      <c r="N666" s="159" t="str">
        <f t="shared" si="28"/>
        <v/>
      </c>
      <c r="O666" s="159" t="str">
        <f t="shared" si="29"/>
        <v/>
      </c>
    </row>
    <row r="667" spans="14:15">
      <c r="N667" s="159" t="str">
        <f t="shared" si="28"/>
        <v/>
      </c>
      <c r="O667" s="159" t="str">
        <f t="shared" si="29"/>
        <v/>
      </c>
    </row>
    <row r="668" spans="14:15">
      <c r="N668" s="159" t="str">
        <f t="shared" si="28"/>
        <v/>
      </c>
      <c r="O668" s="159" t="str">
        <f t="shared" si="29"/>
        <v/>
      </c>
    </row>
    <row r="669" spans="14:15">
      <c r="N669" s="159" t="str">
        <f t="shared" si="28"/>
        <v/>
      </c>
      <c r="O669" s="159" t="str">
        <f t="shared" si="29"/>
        <v/>
      </c>
    </row>
    <row r="670" spans="14:15">
      <c r="N670" s="159" t="str">
        <f t="shared" si="28"/>
        <v/>
      </c>
      <c r="O670" s="159" t="str">
        <f t="shared" si="29"/>
        <v/>
      </c>
    </row>
    <row r="671" spans="14:15">
      <c r="N671" s="159" t="str">
        <f t="shared" si="28"/>
        <v/>
      </c>
      <c r="O671" s="159" t="str">
        <f t="shared" si="29"/>
        <v/>
      </c>
    </row>
    <row r="672" spans="14:15">
      <c r="N672" s="159" t="str">
        <f t="shared" si="28"/>
        <v/>
      </c>
      <c r="O672" s="159" t="str">
        <f t="shared" si="29"/>
        <v/>
      </c>
    </row>
    <row r="673" spans="14:15">
      <c r="N673" s="159" t="str">
        <f t="shared" si="28"/>
        <v/>
      </c>
      <c r="O673" s="159" t="str">
        <f t="shared" si="29"/>
        <v/>
      </c>
    </row>
    <row r="674" spans="14:15">
      <c r="N674" s="159" t="str">
        <f t="shared" si="28"/>
        <v/>
      </c>
      <c r="O674" s="159" t="str">
        <f t="shared" si="29"/>
        <v/>
      </c>
    </row>
    <row r="675" spans="14:15">
      <c r="N675" s="159" t="str">
        <f t="shared" si="28"/>
        <v/>
      </c>
      <c r="O675" s="159" t="str">
        <f t="shared" si="29"/>
        <v/>
      </c>
    </row>
    <row r="676" spans="14:15">
      <c r="N676" s="159" t="str">
        <f t="shared" si="28"/>
        <v/>
      </c>
      <c r="O676" s="159" t="str">
        <f t="shared" si="29"/>
        <v/>
      </c>
    </row>
    <row r="677" spans="14:15">
      <c r="N677" s="159" t="str">
        <f t="shared" si="28"/>
        <v/>
      </c>
      <c r="O677" s="159" t="str">
        <f t="shared" si="29"/>
        <v/>
      </c>
    </row>
    <row r="678" spans="14:15">
      <c r="N678" s="159" t="str">
        <f t="shared" si="28"/>
        <v/>
      </c>
      <c r="O678" s="159" t="str">
        <f t="shared" si="29"/>
        <v/>
      </c>
    </row>
    <row r="679" spans="14:15">
      <c r="N679" s="159" t="str">
        <f t="shared" si="28"/>
        <v/>
      </c>
      <c r="O679" s="159" t="str">
        <f t="shared" si="29"/>
        <v/>
      </c>
    </row>
    <row r="680" spans="14:15">
      <c r="N680" s="159" t="str">
        <f t="shared" si="28"/>
        <v/>
      </c>
      <c r="O680" s="159" t="str">
        <f t="shared" si="29"/>
        <v/>
      </c>
    </row>
    <row r="681" spans="14:15">
      <c r="N681" s="159" t="str">
        <f t="shared" si="28"/>
        <v/>
      </c>
      <c r="O681" s="159" t="str">
        <f t="shared" si="29"/>
        <v/>
      </c>
    </row>
    <row r="682" spans="14:15">
      <c r="N682" s="159" t="str">
        <f t="shared" si="28"/>
        <v/>
      </c>
      <c r="O682" s="159" t="str">
        <f t="shared" si="29"/>
        <v/>
      </c>
    </row>
    <row r="683" spans="14:15">
      <c r="N683" s="159" t="str">
        <f t="shared" si="28"/>
        <v/>
      </c>
      <c r="O683" s="159" t="str">
        <f t="shared" si="29"/>
        <v/>
      </c>
    </row>
    <row r="684" spans="14:15">
      <c r="N684" s="159" t="str">
        <f t="shared" si="28"/>
        <v/>
      </c>
      <c r="O684" s="159" t="str">
        <f t="shared" si="29"/>
        <v/>
      </c>
    </row>
    <row r="685" spans="14:15">
      <c r="N685" s="159" t="str">
        <f t="shared" si="28"/>
        <v/>
      </c>
      <c r="O685" s="159" t="str">
        <f t="shared" si="29"/>
        <v/>
      </c>
    </row>
    <row r="686" spans="14:15">
      <c r="N686" s="159" t="str">
        <f t="shared" si="28"/>
        <v/>
      </c>
      <c r="O686" s="159" t="str">
        <f t="shared" si="29"/>
        <v/>
      </c>
    </row>
    <row r="687" spans="14:15">
      <c r="N687" s="159" t="str">
        <f t="shared" si="28"/>
        <v/>
      </c>
      <c r="O687" s="159" t="str">
        <f t="shared" si="29"/>
        <v/>
      </c>
    </row>
    <row r="688" spans="14:15">
      <c r="N688" s="159" t="str">
        <f t="shared" si="28"/>
        <v/>
      </c>
      <c r="O688" s="159" t="str">
        <f t="shared" si="29"/>
        <v/>
      </c>
    </row>
    <row r="689" spans="14:15">
      <c r="N689" s="159" t="str">
        <f t="shared" si="28"/>
        <v/>
      </c>
      <c r="O689" s="159" t="str">
        <f t="shared" si="29"/>
        <v/>
      </c>
    </row>
    <row r="690" spans="14:15">
      <c r="N690" s="159" t="str">
        <f t="shared" si="28"/>
        <v/>
      </c>
      <c r="O690" s="159" t="str">
        <f t="shared" si="29"/>
        <v/>
      </c>
    </row>
    <row r="691" spans="14:15">
      <c r="N691" s="159" t="str">
        <f t="shared" si="28"/>
        <v/>
      </c>
      <c r="O691" s="159" t="str">
        <f t="shared" si="29"/>
        <v/>
      </c>
    </row>
    <row r="692" spans="14:15">
      <c r="N692" s="159" t="str">
        <f t="shared" si="28"/>
        <v/>
      </c>
      <c r="O692" s="159" t="str">
        <f t="shared" si="29"/>
        <v/>
      </c>
    </row>
    <row r="693" spans="14:15">
      <c r="N693" s="159" t="str">
        <f t="shared" si="28"/>
        <v/>
      </c>
      <c r="O693" s="159" t="str">
        <f t="shared" si="29"/>
        <v/>
      </c>
    </row>
    <row r="694" spans="14:15">
      <c r="N694" s="159" t="str">
        <f t="shared" si="28"/>
        <v/>
      </c>
      <c r="O694" s="159" t="str">
        <f t="shared" si="29"/>
        <v/>
      </c>
    </row>
    <row r="695" spans="14:15">
      <c r="N695" s="159" t="str">
        <f t="shared" si="28"/>
        <v/>
      </c>
      <c r="O695" s="159" t="str">
        <f t="shared" si="29"/>
        <v/>
      </c>
    </row>
    <row r="696" spans="14:15">
      <c r="N696" s="159" t="str">
        <f t="shared" si="28"/>
        <v/>
      </c>
      <c r="O696" s="159" t="str">
        <f t="shared" si="29"/>
        <v/>
      </c>
    </row>
    <row r="697" spans="14:15">
      <c r="N697" s="159" t="str">
        <f t="shared" si="28"/>
        <v/>
      </c>
      <c r="O697" s="159" t="str">
        <f t="shared" si="29"/>
        <v/>
      </c>
    </row>
    <row r="698" spans="14:15">
      <c r="N698" s="159" t="str">
        <f t="shared" si="28"/>
        <v/>
      </c>
      <c r="O698" s="159" t="str">
        <f t="shared" si="29"/>
        <v/>
      </c>
    </row>
    <row r="699" spans="14:15">
      <c r="N699" s="159" t="str">
        <f t="shared" si="28"/>
        <v/>
      </c>
      <c r="O699" s="159" t="str">
        <f t="shared" si="29"/>
        <v/>
      </c>
    </row>
    <row r="700" spans="14:15">
      <c r="N700" s="159" t="str">
        <f t="shared" si="28"/>
        <v/>
      </c>
      <c r="O700" s="159" t="str">
        <f t="shared" si="29"/>
        <v/>
      </c>
    </row>
    <row r="701" spans="14:15">
      <c r="N701" s="159" t="str">
        <f t="shared" si="28"/>
        <v/>
      </c>
      <c r="O701" s="159" t="str">
        <f t="shared" si="29"/>
        <v/>
      </c>
    </row>
    <row r="702" spans="14:15">
      <c r="N702" s="159" t="str">
        <f t="shared" si="28"/>
        <v/>
      </c>
      <c r="O702" s="159" t="str">
        <f t="shared" si="29"/>
        <v/>
      </c>
    </row>
    <row r="703" spans="14:15">
      <c r="N703" s="159" t="str">
        <f t="shared" si="28"/>
        <v/>
      </c>
      <c r="O703" s="159" t="str">
        <f t="shared" si="29"/>
        <v/>
      </c>
    </row>
    <row r="704" spans="14:15">
      <c r="N704" s="159" t="str">
        <f t="shared" si="28"/>
        <v/>
      </c>
      <c r="O704" s="159" t="str">
        <f t="shared" si="29"/>
        <v/>
      </c>
    </row>
    <row r="705" spans="14:15">
      <c r="N705" s="159" t="str">
        <f t="shared" si="28"/>
        <v/>
      </c>
      <c r="O705" s="159" t="str">
        <f t="shared" si="29"/>
        <v/>
      </c>
    </row>
    <row r="706" spans="14:15">
      <c r="N706" s="159" t="str">
        <f t="shared" si="28"/>
        <v/>
      </c>
      <c r="O706" s="159" t="str">
        <f t="shared" si="29"/>
        <v/>
      </c>
    </row>
    <row r="707" spans="14:15">
      <c r="N707" s="159" t="str">
        <f t="shared" si="28"/>
        <v/>
      </c>
      <c r="O707" s="159" t="str">
        <f t="shared" si="29"/>
        <v/>
      </c>
    </row>
    <row r="708" spans="14:15">
      <c r="N708" s="159" t="str">
        <f t="shared" ref="N708:N771" si="30">IF(COUNTIF(L:L,J708),J708,"")</f>
        <v/>
      </c>
      <c r="O708" s="159" t="str">
        <f t="shared" ref="O708:O771" si="31">IF(N708&gt;$A$14,N708,"")</f>
        <v/>
      </c>
    </row>
    <row r="709" spans="14:15">
      <c r="N709" s="159" t="str">
        <f t="shared" si="30"/>
        <v/>
      </c>
      <c r="O709" s="159" t="str">
        <f t="shared" si="31"/>
        <v/>
      </c>
    </row>
    <row r="710" spans="14:15">
      <c r="N710" s="159" t="str">
        <f t="shared" si="30"/>
        <v/>
      </c>
      <c r="O710" s="159" t="str">
        <f t="shared" si="31"/>
        <v/>
      </c>
    </row>
    <row r="711" spans="14:15">
      <c r="N711" s="159" t="str">
        <f t="shared" si="30"/>
        <v/>
      </c>
      <c r="O711" s="159" t="str">
        <f t="shared" si="31"/>
        <v/>
      </c>
    </row>
    <row r="712" spans="14:15">
      <c r="N712" s="159" t="str">
        <f t="shared" si="30"/>
        <v/>
      </c>
      <c r="O712" s="159" t="str">
        <f t="shared" si="31"/>
        <v/>
      </c>
    </row>
    <row r="713" spans="14:15">
      <c r="N713" s="159" t="str">
        <f t="shared" si="30"/>
        <v/>
      </c>
      <c r="O713" s="159" t="str">
        <f t="shared" si="31"/>
        <v/>
      </c>
    </row>
    <row r="714" spans="14:15">
      <c r="N714" s="159" t="str">
        <f t="shared" si="30"/>
        <v/>
      </c>
      <c r="O714" s="159" t="str">
        <f t="shared" si="31"/>
        <v/>
      </c>
    </row>
    <row r="715" spans="14:15">
      <c r="N715" s="159" t="str">
        <f t="shared" si="30"/>
        <v/>
      </c>
      <c r="O715" s="159" t="str">
        <f t="shared" si="31"/>
        <v/>
      </c>
    </row>
    <row r="716" spans="14:15">
      <c r="N716" s="159" t="str">
        <f t="shared" si="30"/>
        <v/>
      </c>
      <c r="O716" s="159" t="str">
        <f t="shared" si="31"/>
        <v/>
      </c>
    </row>
    <row r="717" spans="14:15">
      <c r="N717" s="159" t="str">
        <f t="shared" si="30"/>
        <v/>
      </c>
      <c r="O717" s="159" t="str">
        <f t="shared" si="31"/>
        <v/>
      </c>
    </row>
    <row r="718" spans="14:15">
      <c r="N718" s="159" t="str">
        <f t="shared" si="30"/>
        <v/>
      </c>
      <c r="O718" s="159" t="str">
        <f t="shared" si="31"/>
        <v/>
      </c>
    </row>
    <row r="719" spans="14:15">
      <c r="N719" s="159" t="str">
        <f t="shared" si="30"/>
        <v/>
      </c>
      <c r="O719" s="159" t="str">
        <f t="shared" si="31"/>
        <v/>
      </c>
    </row>
    <row r="720" spans="14:15">
      <c r="N720" s="159" t="str">
        <f t="shared" si="30"/>
        <v/>
      </c>
      <c r="O720" s="159" t="str">
        <f t="shared" si="31"/>
        <v/>
      </c>
    </row>
    <row r="721" spans="14:15">
      <c r="N721" s="159" t="str">
        <f t="shared" si="30"/>
        <v/>
      </c>
      <c r="O721" s="159" t="str">
        <f t="shared" si="31"/>
        <v/>
      </c>
    </row>
    <row r="722" spans="14:15">
      <c r="N722" s="159" t="str">
        <f t="shared" si="30"/>
        <v/>
      </c>
      <c r="O722" s="159" t="str">
        <f t="shared" si="31"/>
        <v/>
      </c>
    </row>
    <row r="723" spans="14:15">
      <c r="N723" s="159" t="str">
        <f t="shared" si="30"/>
        <v/>
      </c>
      <c r="O723" s="159" t="str">
        <f t="shared" si="31"/>
        <v/>
      </c>
    </row>
    <row r="724" spans="14:15">
      <c r="N724" s="159" t="str">
        <f t="shared" si="30"/>
        <v/>
      </c>
      <c r="O724" s="159" t="str">
        <f t="shared" si="31"/>
        <v/>
      </c>
    </row>
    <row r="725" spans="14:15">
      <c r="N725" s="159" t="str">
        <f t="shared" si="30"/>
        <v/>
      </c>
      <c r="O725" s="159" t="str">
        <f t="shared" si="31"/>
        <v/>
      </c>
    </row>
    <row r="726" spans="14:15">
      <c r="N726" s="159" t="str">
        <f t="shared" si="30"/>
        <v/>
      </c>
      <c r="O726" s="159" t="str">
        <f t="shared" si="31"/>
        <v/>
      </c>
    </row>
    <row r="727" spans="14:15">
      <c r="N727" s="159" t="str">
        <f t="shared" si="30"/>
        <v/>
      </c>
      <c r="O727" s="159" t="str">
        <f t="shared" si="31"/>
        <v/>
      </c>
    </row>
    <row r="728" spans="14:15">
      <c r="N728" s="159" t="str">
        <f t="shared" si="30"/>
        <v/>
      </c>
      <c r="O728" s="159" t="str">
        <f t="shared" si="31"/>
        <v/>
      </c>
    </row>
    <row r="729" spans="14:15">
      <c r="N729" s="159" t="str">
        <f t="shared" si="30"/>
        <v/>
      </c>
      <c r="O729" s="159" t="str">
        <f t="shared" si="31"/>
        <v/>
      </c>
    </row>
    <row r="730" spans="14:15">
      <c r="N730" s="159" t="str">
        <f t="shared" si="30"/>
        <v/>
      </c>
      <c r="O730" s="159" t="str">
        <f t="shared" si="31"/>
        <v/>
      </c>
    </row>
    <row r="731" spans="14:15">
      <c r="N731" s="159" t="str">
        <f t="shared" si="30"/>
        <v/>
      </c>
      <c r="O731" s="159" t="str">
        <f t="shared" si="31"/>
        <v/>
      </c>
    </row>
    <row r="732" spans="14:15">
      <c r="N732" s="159" t="str">
        <f t="shared" si="30"/>
        <v/>
      </c>
      <c r="O732" s="159" t="str">
        <f t="shared" si="31"/>
        <v/>
      </c>
    </row>
    <row r="733" spans="14:15">
      <c r="N733" s="159" t="str">
        <f t="shared" si="30"/>
        <v/>
      </c>
      <c r="O733" s="159" t="str">
        <f t="shared" si="31"/>
        <v/>
      </c>
    </row>
    <row r="734" spans="14:15">
      <c r="N734" s="159" t="str">
        <f t="shared" si="30"/>
        <v/>
      </c>
      <c r="O734" s="159" t="str">
        <f t="shared" si="31"/>
        <v/>
      </c>
    </row>
    <row r="735" spans="14:15">
      <c r="N735" s="159" t="str">
        <f t="shared" si="30"/>
        <v/>
      </c>
      <c r="O735" s="159" t="str">
        <f t="shared" si="31"/>
        <v/>
      </c>
    </row>
    <row r="736" spans="14:15">
      <c r="N736" s="159" t="str">
        <f t="shared" si="30"/>
        <v/>
      </c>
      <c r="O736" s="159" t="str">
        <f t="shared" si="31"/>
        <v/>
      </c>
    </row>
    <row r="737" spans="14:15">
      <c r="N737" s="159" t="str">
        <f t="shared" si="30"/>
        <v/>
      </c>
      <c r="O737" s="159" t="str">
        <f t="shared" si="31"/>
        <v/>
      </c>
    </row>
    <row r="738" spans="14:15">
      <c r="N738" s="159" t="str">
        <f t="shared" si="30"/>
        <v/>
      </c>
      <c r="O738" s="159" t="str">
        <f t="shared" si="31"/>
        <v/>
      </c>
    </row>
    <row r="739" spans="14:15">
      <c r="N739" s="159" t="str">
        <f t="shared" si="30"/>
        <v/>
      </c>
      <c r="O739" s="159" t="str">
        <f t="shared" si="31"/>
        <v/>
      </c>
    </row>
    <row r="740" spans="14:15">
      <c r="N740" s="159" t="str">
        <f t="shared" si="30"/>
        <v/>
      </c>
      <c r="O740" s="159" t="str">
        <f t="shared" si="31"/>
        <v/>
      </c>
    </row>
    <row r="741" spans="14:15">
      <c r="N741" s="159" t="str">
        <f t="shared" si="30"/>
        <v/>
      </c>
      <c r="O741" s="159" t="str">
        <f t="shared" si="31"/>
        <v/>
      </c>
    </row>
    <row r="742" spans="14:15">
      <c r="N742" s="159" t="str">
        <f t="shared" si="30"/>
        <v/>
      </c>
      <c r="O742" s="159" t="str">
        <f t="shared" si="31"/>
        <v/>
      </c>
    </row>
    <row r="743" spans="14:15">
      <c r="N743" s="159" t="str">
        <f t="shared" si="30"/>
        <v/>
      </c>
      <c r="O743" s="159" t="str">
        <f t="shared" si="31"/>
        <v/>
      </c>
    </row>
    <row r="744" spans="14:15">
      <c r="N744" s="159" t="str">
        <f t="shared" si="30"/>
        <v/>
      </c>
      <c r="O744" s="159" t="str">
        <f t="shared" si="31"/>
        <v/>
      </c>
    </row>
    <row r="745" spans="14:15">
      <c r="N745" s="159" t="str">
        <f t="shared" si="30"/>
        <v/>
      </c>
      <c r="O745" s="159" t="str">
        <f t="shared" si="31"/>
        <v/>
      </c>
    </row>
    <row r="746" spans="14:15">
      <c r="N746" s="159" t="str">
        <f t="shared" si="30"/>
        <v/>
      </c>
      <c r="O746" s="159" t="str">
        <f t="shared" si="31"/>
        <v/>
      </c>
    </row>
    <row r="747" spans="14:15">
      <c r="N747" s="159" t="str">
        <f t="shared" si="30"/>
        <v/>
      </c>
      <c r="O747" s="159" t="str">
        <f t="shared" si="31"/>
        <v/>
      </c>
    </row>
    <row r="748" spans="14:15">
      <c r="N748" s="159" t="str">
        <f t="shared" si="30"/>
        <v/>
      </c>
      <c r="O748" s="159" t="str">
        <f t="shared" si="31"/>
        <v/>
      </c>
    </row>
    <row r="749" spans="14:15">
      <c r="N749" s="159" t="str">
        <f t="shared" si="30"/>
        <v/>
      </c>
      <c r="O749" s="159" t="str">
        <f t="shared" si="31"/>
        <v/>
      </c>
    </row>
    <row r="750" spans="14:15">
      <c r="N750" s="159" t="str">
        <f t="shared" si="30"/>
        <v/>
      </c>
      <c r="O750" s="159" t="str">
        <f t="shared" si="31"/>
        <v/>
      </c>
    </row>
    <row r="751" spans="14:15">
      <c r="N751" s="159" t="str">
        <f t="shared" si="30"/>
        <v/>
      </c>
      <c r="O751" s="159" t="str">
        <f t="shared" si="31"/>
        <v/>
      </c>
    </row>
    <row r="752" spans="14:15">
      <c r="N752" s="159" t="str">
        <f t="shared" si="30"/>
        <v/>
      </c>
      <c r="O752" s="159" t="str">
        <f t="shared" si="31"/>
        <v/>
      </c>
    </row>
    <row r="753" spans="14:15">
      <c r="N753" s="159" t="str">
        <f t="shared" si="30"/>
        <v/>
      </c>
      <c r="O753" s="159" t="str">
        <f t="shared" si="31"/>
        <v/>
      </c>
    </row>
    <row r="754" spans="14:15">
      <c r="N754" s="159" t="str">
        <f t="shared" si="30"/>
        <v/>
      </c>
      <c r="O754" s="159" t="str">
        <f t="shared" si="31"/>
        <v/>
      </c>
    </row>
    <row r="755" spans="14:15">
      <c r="N755" s="159" t="str">
        <f t="shared" si="30"/>
        <v/>
      </c>
      <c r="O755" s="159" t="str">
        <f t="shared" si="31"/>
        <v/>
      </c>
    </row>
    <row r="756" spans="14:15">
      <c r="N756" s="159" t="str">
        <f t="shared" si="30"/>
        <v/>
      </c>
      <c r="O756" s="159" t="str">
        <f t="shared" si="31"/>
        <v/>
      </c>
    </row>
    <row r="757" spans="14:15">
      <c r="N757" s="159" t="str">
        <f t="shared" si="30"/>
        <v/>
      </c>
      <c r="O757" s="159" t="str">
        <f t="shared" si="31"/>
        <v/>
      </c>
    </row>
    <row r="758" spans="14:15">
      <c r="N758" s="159" t="str">
        <f t="shared" si="30"/>
        <v/>
      </c>
      <c r="O758" s="159" t="str">
        <f t="shared" si="31"/>
        <v/>
      </c>
    </row>
    <row r="759" spans="14:15">
      <c r="N759" s="159" t="str">
        <f t="shared" si="30"/>
        <v/>
      </c>
      <c r="O759" s="159" t="str">
        <f t="shared" si="31"/>
        <v/>
      </c>
    </row>
    <row r="760" spans="14:15">
      <c r="N760" s="159" t="str">
        <f t="shared" si="30"/>
        <v/>
      </c>
      <c r="O760" s="159" t="str">
        <f t="shared" si="31"/>
        <v/>
      </c>
    </row>
    <row r="761" spans="14:15">
      <c r="N761" s="159" t="str">
        <f t="shared" si="30"/>
        <v/>
      </c>
      <c r="O761" s="159" t="str">
        <f t="shared" si="31"/>
        <v/>
      </c>
    </row>
    <row r="762" spans="14:15">
      <c r="N762" s="159" t="str">
        <f t="shared" si="30"/>
        <v/>
      </c>
      <c r="O762" s="159" t="str">
        <f t="shared" si="31"/>
        <v/>
      </c>
    </row>
    <row r="763" spans="14:15">
      <c r="N763" s="159" t="str">
        <f t="shared" si="30"/>
        <v/>
      </c>
      <c r="O763" s="159" t="str">
        <f t="shared" si="31"/>
        <v/>
      </c>
    </row>
    <row r="764" spans="14:15">
      <c r="N764" s="159" t="str">
        <f t="shared" si="30"/>
        <v/>
      </c>
      <c r="O764" s="159" t="str">
        <f t="shared" si="31"/>
        <v/>
      </c>
    </row>
    <row r="765" spans="14:15">
      <c r="N765" s="159" t="str">
        <f t="shared" si="30"/>
        <v/>
      </c>
      <c r="O765" s="159" t="str">
        <f t="shared" si="31"/>
        <v/>
      </c>
    </row>
    <row r="766" spans="14:15">
      <c r="N766" s="159" t="str">
        <f t="shared" si="30"/>
        <v/>
      </c>
      <c r="O766" s="159" t="str">
        <f t="shared" si="31"/>
        <v/>
      </c>
    </row>
    <row r="767" spans="14:15">
      <c r="N767" s="159" t="str">
        <f t="shared" si="30"/>
        <v/>
      </c>
      <c r="O767" s="159" t="str">
        <f t="shared" si="31"/>
        <v/>
      </c>
    </row>
    <row r="768" spans="14:15">
      <c r="N768" s="159" t="str">
        <f t="shared" si="30"/>
        <v/>
      </c>
      <c r="O768" s="159" t="str">
        <f t="shared" si="31"/>
        <v/>
      </c>
    </row>
    <row r="769" spans="14:15">
      <c r="N769" s="159" t="str">
        <f t="shared" si="30"/>
        <v/>
      </c>
      <c r="O769" s="159" t="str">
        <f t="shared" si="31"/>
        <v/>
      </c>
    </row>
    <row r="770" spans="14:15">
      <c r="N770" s="159" t="str">
        <f t="shared" si="30"/>
        <v/>
      </c>
      <c r="O770" s="159" t="str">
        <f t="shared" si="31"/>
        <v/>
      </c>
    </row>
    <row r="771" spans="14:15">
      <c r="N771" s="159" t="str">
        <f t="shared" si="30"/>
        <v/>
      </c>
      <c r="O771" s="159" t="str">
        <f t="shared" si="31"/>
        <v/>
      </c>
    </row>
    <row r="772" spans="14:15">
      <c r="N772" s="159" t="str">
        <f t="shared" ref="N772:N835" si="32">IF(COUNTIF(L:L,J772),J772,"")</f>
        <v/>
      </c>
      <c r="O772" s="159" t="str">
        <f t="shared" ref="O772:O835" si="33">IF(N772&gt;$A$14,N772,"")</f>
        <v/>
      </c>
    </row>
    <row r="773" spans="14:15">
      <c r="N773" s="159" t="str">
        <f t="shared" si="32"/>
        <v/>
      </c>
      <c r="O773" s="159" t="str">
        <f t="shared" si="33"/>
        <v/>
      </c>
    </row>
    <row r="774" spans="14:15">
      <c r="N774" s="159" t="str">
        <f t="shared" si="32"/>
        <v/>
      </c>
      <c r="O774" s="159" t="str">
        <f t="shared" si="33"/>
        <v/>
      </c>
    </row>
    <row r="775" spans="14:15">
      <c r="N775" s="159" t="str">
        <f t="shared" si="32"/>
        <v/>
      </c>
      <c r="O775" s="159" t="str">
        <f t="shared" si="33"/>
        <v/>
      </c>
    </row>
    <row r="776" spans="14:15">
      <c r="N776" s="159" t="str">
        <f t="shared" si="32"/>
        <v/>
      </c>
      <c r="O776" s="159" t="str">
        <f t="shared" si="33"/>
        <v/>
      </c>
    </row>
    <row r="777" spans="14:15">
      <c r="N777" s="159" t="str">
        <f t="shared" si="32"/>
        <v/>
      </c>
      <c r="O777" s="159" t="str">
        <f t="shared" si="33"/>
        <v/>
      </c>
    </row>
    <row r="778" spans="14:15">
      <c r="N778" s="159" t="str">
        <f t="shared" si="32"/>
        <v/>
      </c>
      <c r="O778" s="159" t="str">
        <f t="shared" si="33"/>
        <v/>
      </c>
    </row>
    <row r="779" spans="14:15">
      <c r="N779" s="159" t="str">
        <f t="shared" si="32"/>
        <v/>
      </c>
      <c r="O779" s="159" t="str">
        <f t="shared" si="33"/>
        <v/>
      </c>
    </row>
    <row r="780" spans="14:15">
      <c r="N780" s="159" t="str">
        <f t="shared" si="32"/>
        <v/>
      </c>
      <c r="O780" s="159" t="str">
        <f t="shared" si="33"/>
        <v/>
      </c>
    </row>
    <row r="781" spans="14:15">
      <c r="N781" s="159" t="str">
        <f t="shared" si="32"/>
        <v/>
      </c>
      <c r="O781" s="159" t="str">
        <f t="shared" si="33"/>
        <v/>
      </c>
    </row>
    <row r="782" spans="14:15">
      <c r="N782" s="159" t="str">
        <f t="shared" si="32"/>
        <v/>
      </c>
      <c r="O782" s="159" t="str">
        <f t="shared" si="33"/>
        <v/>
      </c>
    </row>
    <row r="783" spans="14:15">
      <c r="N783" s="159" t="str">
        <f t="shared" si="32"/>
        <v/>
      </c>
      <c r="O783" s="159" t="str">
        <f t="shared" si="33"/>
        <v/>
      </c>
    </row>
    <row r="784" spans="14:15">
      <c r="N784" s="159" t="str">
        <f t="shared" si="32"/>
        <v/>
      </c>
      <c r="O784" s="159" t="str">
        <f t="shared" si="33"/>
        <v/>
      </c>
    </row>
    <row r="785" spans="14:15">
      <c r="N785" s="159" t="str">
        <f t="shared" si="32"/>
        <v/>
      </c>
      <c r="O785" s="159" t="str">
        <f t="shared" si="33"/>
        <v/>
      </c>
    </row>
    <row r="786" spans="14:15">
      <c r="N786" s="159" t="str">
        <f t="shared" si="32"/>
        <v/>
      </c>
      <c r="O786" s="159" t="str">
        <f t="shared" si="33"/>
        <v/>
      </c>
    </row>
    <row r="787" spans="14:15">
      <c r="N787" s="159" t="str">
        <f t="shared" si="32"/>
        <v/>
      </c>
      <c r="O787" s="159" t="str">
        <f t="shared" si="33"/>
        <v/>
      </c>
    </row>
    <row r="788" spans="14:15">
      <c r="N788" s="159" t="str">
        <f t="shared" si="32"/>
        <v/>
      </c>
      <c r="O788" s="159" t="str">
        <f t="shared" si="33"/>
        <v/>
      </c>
    </row>
    <row r="789" spans="14:15">
      <c r="N789" s="159" t="str">
        <f t="shared" si="32"/>
        <v/>
      </c>
      <c r="O789" s="159" t="str">
        <f t="shared" si="33"/>
        <v/>
      </c>
    </row>
    <row r="790" spans="14:15">
      <c r="N790" s="159" t="str">
        <f t="shared" si="32"/>
        <v/>
      </c>
      <c r="O790" s="159" t="str">
        <f t="shared" si="33"/>
        <v/>
      </c>
    </row>
    <row r="791" spans="14:15">
      <c r="N791" s="159" t="str">
        <f t="shared" si="32"/>
        <v/>
      </c>
      <c r="O791" s="159" t="str">
        <f t="shared" si="33"/>
        <v/>
      </c>
    </row>
    <row r="792" spans="14:15">
      <c r="N792" s="159" t="str">
        <f t="shared" si="32"/>
        <v/>
      </c>
      <c r="O792" s="159" t="str">
        <f t="shared" si="33"/>
        <v/>
      </c>
    </row>
    <row r="793" spans="14:15">
      <c r="N793" s="159" t="str">
        <f t="shared" si="32"/>
        <v/>
      </c>
      <c r="O793" s="159" t="str">
        <f t="shared" si="33"/>
        <v/>
      </c>
    </row>
    <row r="794" spans="14:15">
      <c r="N794" s="159" t="str">
        <f t="shared" si="32"/>
        <v/>
      </c>
      <c r="O794" s="159" t="str">
        <f t="shared" si="33"/>
        <v/>
      </c>
    </row>
    <row r="795" spans="14:15">
      <c r="N795" s="159" t="str">
        <f t="shared" si="32"/>
        <v/>
      </c>
      <c r="O795" s="159" t="str">
        <f t="shared" si="33"/>
        <v/>
      </c>
    </row>
    <row r="796" spans="14:15">
      <c r="N796" s="159" t="str">
        <f t="shared" si="32"/>
        <v/>
      </c>
      <c r="O796" s="159" t="str">
        <f t="shared" si="33"/>
        <v/>
      </c>
    </row>
    <row r="797" spans="14:15">
      <c r="N797" s="159" t="str">
        <f t="shared" si="32"/>
        <v/>
      </c>
      <c r="O797" s="159" t="str">
        <f t="shared" si="33"/>
        <v/>
      </c>
    </row>
    <row r="798" spans="14:15">
      <c r="N798" s="159" t="str">
        <f t="shared" si="32"/>
        <v/>
      </c>
      <c r="O798" s="159" t="str">
        <f t="shared" si="33"/>
        <v/>
      </c>
    </row>
    <row r="799" spans="14:15">
      <c r="N799" s="159" t="str">
        <f t="shared" si="32"/>
        <v/>
      </c>
      <c r="O799" s="159" t="str">
        <f t="shared" si="33"/>
        <v/>
      </c>
    </row>
    <row r="800" spans="14:15">
      <c r="N800" s="159" t="str">
        <f t="shared" si="32"/>
        <v/>
      </c>
      <c r="O800" s="159" t="str">
        <f t="shared" si="33"/>
        <v/>
      </c>
    </row>
    <row r="801" spans="14:15">
      <c r="N801" s="159" t="str">
        <f t="shared" si="32"/>
        <v/>
      </c>
      <c r="O801" s="159" t="str">
        <f t="shared" si="33"/>
        <v/>
      </c>
    </row>
    <row r="802" spans="14:15">
      <c r="N802" s="159" t="str">
        <f t="shared" si="32"/>
        <v/>
      </c>
      <c r="O802" s="159" t="str">
        <f t="shared" si="33"/>
        <v/>
      </c>
    </row>
    <row r="803" spans="14:15">
      <c r="N803" s="159" t="str">
        <f t="shared" si="32"/>
        <v/>
      </c>
      <c r="O803" s="159" t="str">
        <f t="shared" si="33"/>
        <v/>
      </c>
    </row>
    <row r="804" spans="14:15">
      <c r="N804" s="159" t="str">
        <f t="shared" si="32"/>
        <v/>
      </c>
      <c r="O804" s="159" t="str">
        <f t="shared" si="33"/>
        <v/>
      </c>
    </row>
    <row r="805" spans="14:15">
      <c r="N805" s="159" t="str">
        <f t="shared" si="32"/>
        <v/>
      </c>
      <c r="O805" s="159" t="str">
        <f t="shared" si="33"/>
        <v/>
      </c>
    </row>
    <row r="806" spans="14:15">
      <c r="N806" s="159" t="str">
        <f t="shared" si="32"/>
        <v/>
      </c>
      <c r="O806" s="159" t="str">
        <f t="shared" si="33"/>
        <v/>
      </c>
    </row>
    <row r="807" spans="14:15">
      <c r="N807" s="159" t="str">
        <f t="shared" si="32"/>
        <v/>
      </c>
      <c r="O807" s="159" t="str">
        <f t="shared" si="33"/>
        <v/>
      </c>
    </row>
    <row r="808" spans="14:15">
      <c r="N808" s="159" t="str">
        <f t="shared" si="32"/>
        <v/>
      </c>
      <c r="O808" s="159" t="str">
        <f t="shared" si="33"/>
        <v/>
      </c>
    </row>
    <row r="809" spans="14:15">
      <c r="N809" s="159" t="str">
        <f t="shared" si="32"/>
        <v/>
      </c>
      <c r="O809" s="159" t="str">
        <f t="shared" si="33"/>
        <v/>
      </c>
    </row>
    <row r="810" spans="14:15">
      <c r="N810" s="159" t="str">
        <f t="shared" si="32"/>
        <v/>
      </c>
      <c r="O810" s="159" t="str">
        <f t="shared" si="33"/>
        <v/>
      </c>
    </row>
    <row r="811" spans="14:15">
      <c r="N811" s="159" t="str">
        <f t="shared" si="32"/>
        <v/>
      </c>
      <c r="O811" s="159" t="str">
        <f t="shared" si="33"/>
        <v/>
      </c>
    </row>
    <row r="812" spans="14:15">
      <c r="N812" s="159" t="str">
        <f t="shared" si="32"/>
        <v/>
      </c>
      <c r="O812" s="159" t="str">
        <f t="shared" si="33"/>
        <v/>
      </c>
    </row>
    <row r="813" spans="14:15">
      <c r="N813" s="159" t="str">
        <f t="shared" si="32"/>
        <v/>
      </c>
      <c r="O813" s="159" t="str">
        <f t="shared" si="33"/>
        <v/>
      </c>
    </row>
    <row r="814" spans="14:15">
      <c r="N814" s="159" t="str">
        <f t="shared" si="32"/>
        <v/>
      </c>
      <c r="O814" s="159" t="str">
        <f t="shared" si="33"/>
        <v/>
      </c>
    </row>
    <row r="815" spans="14:15">
      <c r="N815" s="159" t="str">
        <f t="shared" si="32"/>
        <v/>
      </c>
      <c r="O815" s="159" t="str">
        <f t="shared" si="33"/>
        <v/>
      </c>
    </row>
    <row r="816" spans="14:15">
      <c r="N816" s="159" t="str">
        <f t="shared" si="32"/>
        <v/>
      </c>
      <c r="O816" s="159" t="str">
        <f t="shared" si="33"/>
        <v/>
      </c>
    </row>
    <row r="817" spans="14:15">
      <c r="N817" s="159" t="str">
        <f t="shared" si="32"/>
        <v/>
      </c>
      <c r="O817" s="159" t="str">
        <f t="shared" si="33"/>
        <v/>
      </c>
    </row>
    <row r="818" spans="14:15">
      <c r="N818" s="159" t="str">
        <f t="shared" si="32"/>
        <v/>
      </c>
      <c r="O818" s="159" t="str">
        <f t="shared" si="33"/>
        <v/>
      </c>
    </row>
    <row r="819" spans="14:15">
      <c r="N819" s="159" t="str">
        <f t="shared" si="32"/>
        <v/>
      </c>
      <c r="O819" s="159" t="str">
        <f t="shared" si="33"/>
        <v/>
      </c>
    </row>
    <row r="820" spans="14:15">
      <c r="N820" s="159" t="str">
        <f t="shared" si="32"/>
        <v/>
      </c>
      <c r="O820" s="159" t="str">
        <f t="shared" si="33"/>
        <v/>
      </c>
    </row>
    <row r="821" spans="14:15">
      <c r="N821" s="159" t="str">
        <f t="shared" si="32"/>
        <v/>
      </c>
      <c r="O821" s="159" t="str">
        <f t="shared" si="33"/>
        <v/>
      </c>
    </row>
    <row r="822" spans="14:15">
      <c r="N822" s="159" t="str">
        <f t="shared" si="32"/>
        <v/>
      </c>
      <c r="O822" s="159" t="str">
        <f t="shared" si="33"/>
        <v/>
      </c>
    </row>
    <row r="823" spans="14:15">
      <c r="N823" s="159" t="str">
        <f t="shared" si="32"/>
        <v/>
      </c>
      <c r="O823" s="159" t="str">
        <f t="shared" si="33"/>
        <v/>
      </c>
    </row>
    <row r="824" spans="14:15">
      <c r="N824" s="159" t="str">
        <f t="shared" si="32"/>
        <v/>
      </c>
      <c r="O824" s="159" t="str">
        <f t="shared" si="33"/>
        <v/>
      </c>
    </row>
    <row r="825" spans="14:15">
      <c r="N825" s="159" t="str">
        <f t="shared" si="32"/>
        <v/>
      </c>
      <c r="O825" s="159" t="str">
        <f t="shared" si="33"/>
        <v/>
      </c>
    </row>
    <row r="826" spans="14:15">
      <c r="N826" s="159" t="str">
        <f t="shared" si="32"/>
        <v/>
      </c>
      <c r="O826" s="159" t="str">
        <f t="shared" si="33"/>
        <v/>
      </c>
    </row>
    <row r="827" spans="14:15">
      <c r="N827" s="159" t="str">
        <f t="shared" si="32"/>
        <v/>
      </c>
      <c r="O827" s="159" t="str">
        <f t="shared" si="33"/>
        <v/>
      </c>
    </row>
    <row r="828" spans="14:15">
      <c r="N828" s="159" t="str">
        <f t="shared" si="32"/>
        <v/>
      </c>
      <c r="O828" s="159" t="str">
        <f t="shared" si="33"/>
        <v/>
      </c>
    </row>
    <row r="829" spans="14:15">
      <c r="N829" s="159" t="str">
        <f t="shared" si="32"/>
        <v/>
      </c>
      <c r="O829" s="159" t="str">
        <f t="shared" si="33"/>
        <v/>
      </c>
    </row>
    <row r="830" spans="14:15">
      <c r="N830" s="159" t="str">
        <f t="shared" si="32"/>
        <v/>
      </c>
      <c r="O830" s="159" t="str">
        <f t="shared" si="33"/>
        <v/>
      </c>
    </row>
    <row r="831" spans="14:15">
      <c r="N831" s="159" t="str">
        <f t="shared" si="32"/>
        <v/>
      </c>
      <c r="O831" s="159" t="str">
        <f t="shared" si="33"/>
        <v/>
      </c>
    </row>
    <row r="832" spans="14:15">
      <c r="N832" s="159" t="str">
        <f t="shared" si="32"/>
        <v/>
      </c>
      <c r="O832" s="159" t="str">
        <f t="shared" si="33"/>
        <v/>
      </c>
    </row>
    <row r="833" spans="14:15">
      <c r="N833" s="159" t="str">
        <f t="shared" si="32"/>
        <v/>
      </c>
      <c r="O833" s="159" t="str">
        <f t="shared" si="33"/>
        <v/>
      </c>
    </row>
    <row r="834" spans="14:15">
      <c r="N834" s="159" t="str">
        <f t="shared" si="32"/>
        <v/>
      </c>
      <c r="O834" s="159" t="str">
        <f t="shared" si="33"/>
        <v/>
      </c>
    </row>
    <row r="835" spans="14:15">
      <c r="N835" s="159" t="str">
        <f t="shared" si="32"/>
        <v/>
      </c>
      <c r="O835" s="159" t="str">
        <f t="shared" si="33"/>
        <v/>
      </c>
    </row>
    <row r="836" spans="14:15">
      <c r="N836" s="159" t="str">
        <f t="shared" ref="N836:N891" si="34">IF(COUNTIF(L:L,J836),J836,"")</f>
        <v/>
      </c>
      <c r="O836" s="159" t="str">
        <f t="shared" ref="O836:O891" si="35">IF(N836&gt;$A$14,N836,"")</f>
        <v/>
      </c>
    </row>
    <row r="837" spans="14:15">
      <c r="N837" s="159" t="str">
        <f t="shared" si="34"/>
        <v/>
      </c>
      <c r="O837" s="159" t="str">
        <f t="shared" si="35"/>
        <v/>
      </c>
    </row>
    <row r="838" spans="14:15">
      <c r="N838" s="159" t="str">
        <f t="shared" si="34"/>
        <v/>
      </c>
      <c r="O838" s="159" t="str">
        <f t="shared" si="35"/>
        <v/>
      </c>
    </row>
    <row r="839" spans="14:15">
      <c r="N839" s="159" t="str">
        <f t="shared" si="34"/>
        <v/>
      </c>
      <c r="O839" s="159" t="str">
        <f t="shared" si="35"/>
        <v/>
      </c>
    </row>
    <row r="840" spans="14:15">
      <c r="N840" s="159" t="str">
        <f t="shared" si="34"/>
        <v/>
      </c>
      <c r="O840" s="159" t="str">
        <f t="shared" si="35"/>
        <v/>
      </c>
    </row>
    <row r="841" spans="14:15">
      <c r="N841" s="159" t="str">
        <f t="shared" si="34"/>
        <v/>
      </c>
      <c r="O841" s="159" t="str">
        <f t="shared" si="35"/>
        <v/>
      </c>
    </row>
    <row r="842" spans="14:15">
      <c r="N842" s="159" t="str">
        <f t="shared" si="34"/>
        <v/>
      </c>
      <c r="O842" s="159" t="str">
        <f t="shared" si="35"/>
        <v/>
      </c>
    </row>
    <row r="843" spans="14:15">
      <c r="N843" s="159" t="str">
        <f t="shared" si="34"/>
        <v/>
      </c>
      <c r="O843" s="159" t="str">
        <f t="shared" si="35"/>
        <v/>
      </c>
    </row>
    <row r="844" spans="14:15">
      <c r="N844" s="159" t="str">
        <f t="shared" si="34"/>
        <v/>
      </c>
      <c r="O844" s="159" t="str">
        <f t="shared" si="35"/>
        <v/>
      </c>
    </row>
    <row r="845" spans="14:15">
      <c r="N845" s="159" t="str">
        <f t="shared" si="34"/>
        <v/>
      </c>
      <c r="O845" s="159" t="str">
        <f t="shared" si="35"/>
        <v/>
      </c>
    </row>
    <row r="846" spans="14:15">
      <c r="N846" s="159" t="str">
        <f t="shared" si="34"/>
        <v/>
      </c>
      <c r="O846" s="159" t="str">
        <f t="shared" si="35"/>
        <v/>
      </c>
    </row>
    <row r="847" spans="14:15">
      <c r="N847" s="159" t="str">
        <f t="shared" si="34"/>
        <v/>
      </c>
      <c r="O847" s="159" t="str">
        <f t="shared" si="35"/>
        <v/>
      </c>
    </row>
    <row r="848" spans="14:15">
      <c r="N848" s="159" t="str">
        <f t="shared" si="34"/>
        <v/>
      </c>
      <c r="O848" s="159" t="str">
        <f t="shared" si="35"/>
        <v/>
      </c>
    </row>
    <row r="849" spans="14:15">
      <c r="N849" s="159" t="str">
        <f t="shared" si="34"/>
        <v/>
      </c>
      <c r="O849" s="159" t="str">
        <f t="shared" si="35"/>
        <v/>
      </c>
    </row>
    <row r="850" spans="14:15">
      <c r="N850" s="159" t="str">
        <f t="shared" si="34"/>
        <v/>
      </c>
      <c r="O850" s="159" t="str">
        <f t="shared" si="35"/>
        <v/>
      </c>
    </row>
    <row r="851" spans="14:15">
      <c r="N851" s="159" t="str">
        <f t="shared" si="34"/>
        <v/>
      </c>
      <c r="O851" s="159" t="str">
        <f t="shared" si="35"/>
        <v/>
      </c>
    </row>
    <row r="852" spans="14:15">
      <c r="N852" s="159" t="str">
        <f t="shared" si="34"/>
        <v/>
      </c>
      <c r="O852" s="159" t="str">
        <f t="shared" si="35"/>
        <v/>
      </c>
    </row>
    <row r="853" spans="14:15">
      <c r="N853" s="159" t="str">
        <f t="shared" si="34"/>
        <v/>
      </c>
      <c r="O853" s="159" t="str">
        <f t="shared" si="35"/>
        <v/>
      </c>
    </row>
    <row r="854" spans="14:15">
      <c r="N854" s="159" t="str">
        <f t="shared" si="34"/>
        <v/>
      </c>
      <c r="O854" s="159" t="str">
        <f t="shared" si="35"/>
        <v/>
      </c>
    </row>
    <row r="855" spans="14:15">
      <c r="N855" s="159" t="str">
        <f t="shared" si="34"/>
        <v/>
      </c>
      <c r="O855" s="159" t="str">
        <f t="shared" si="35"/>
        <v/>
      </c>
    </row>
    <row r="856" spans="14:15">
      <c r="N856" s="159" t="str">
        <f t="shared" si="34"/>
        <v/>
      </c>
      <c r="O856" s="159" t="str">
        <f t="shared" si="35"/>
        <v/>
      </c>
    </row>
    <row r="857" spans="14:15">
      <c r="N857" s="159" t="str">
        <f t="shared" si="34"/>
        <v/>
      </c>
      <c r="O857" s="159" t="str">
        <f t="shared" si="35"/>
        <v/>
      </c>
    </row>
    <row r="858" spans="14:15">
      <c r="N858" s="159" t="str">
        <f t="shared" si="34"/>
        <v/>
      </c>
      <c r="O858" s="159" t="str">
        <f t="shared" si="35"/>
        <v/>
      </c>
    </row>
    <row r="859" spans="14:15">
      <c r="N859" s="159" t="str">
        <f t="shared" si="34"/>
        <v/>
      </c>
      <c r="O859" s="159" t="str">
        <f t="shared" si="35"/>
        <v/>
      </c>
    </row>
    <row r="860" spans="14:15">
      <c r="N860" s="159" t="str">
        <f t="shared" si="34"/>
        <v/>
      </c>
      <c r="O860" s="159" t="str">
        <f t="shared" si="35"/>
        <v/>
      </c>
    </row>
    <row r="861" spans="14:15">
      <c r="N861" s="159" t="str">
        <f t="shared" si="34"/>
        <v/>
      </c>
      <c r="O861" s="159" t="str">
        <f t="shared" si="35"/>
        <v/>
      </c>
    </row>
    <row r="862" spans="14:15">
      <c r="N862" s="159" t="str">
        <f t="shared" si="34"/>
        <v/>
      </c>
      <c r="O862" s="159" t="str">
        <f t="shared" si="35"/>
        <v/>
      </c>
    </row>
    <row r="863" spans="14:15">
      <c r="N863" s="159" t="str">
        <f t="shared" si="34"/>
        <v/>
      </c>
      <c r="O863" s="159" t="str">
        <f t="shared" si="35"/>
        <v/>
      </c>
    </row>
    <row r="864" spans="14:15">
      <c r="N864" s="159" t="str">
        <f t="shared" si="34"/>
        <v/>
      </c>
      <c r="O864" s="159" t="str">
        <f t="shared" si="35"/>
        <v/>
      </c>
    </row>
    <row r="865" spans="14:15">
      <c r="N865" s="159" t="str">
        <f t="shared" si="34"/>
        <v/>
      </c>
      <c r="O865" s="159" t="str">
        <f t="shared" si="35"/>
        <v/>
      </c>
    </row>
    <row r="866" spans="14:15">
      <c r="N866" s="159" t="str">
        <f t="shared" si="34"/>
        <v/>
      </c>
      <c r="O866" s="159" t="str">
        <f t="shared" si="35"/>
        <v/>
      </c>
    </row>
    <row r="867" spans="14:15">
      <c r="N867" s="159" t="str">
        <f t="shared" si="34"/>
        <v/>
      </c>
      <c r="O867" s="159" t="str">
        <f t="shared" si="35"/>
        <v/>
      </c>
    </row>
    <row r="868" spans="14:15">
      <c r="N868" s="159" t="str">
        <f t="shared" si="34"/>
        <v/>
      </c>
      <c r="O868" s="159" t="str">
        <f t="shared" si="35"/>
        <v/>
      </c>
    </row>
    <row r="869" spans="14:15">
      <c r="N869" s="159" t="str">
        <f t="shared" si="34"/>
        <v/>
      </c>
      <c r="O869" s="159" t="str">
        <f t="shared" si="35"/>
        <v/>
      </c>
    </row>
    <row r="870" spans="14:15">
      <c r="N870" s="159" t="str">
        <f t="shared" si="34"/>
        <v/>
      </c>
      <c r="O870" s="159" t="str">
        <f t="shared" si="35"/>
        <v/>
      </c>
    </row>
    <row r="871" spans="14:15">
      <c r="N871" s="159" t="str">
        <f t="shared" si="34"/>
        <v/>
      </c>
      <c r="O871" s="159" t="str">
        <f t="shared" si="35"/>
        <v/>
      </c>
    </row>
    <row r="872" spans="14:15">
      <c r="N872" s="159" t="str">
        <f t="shared" si="34"/>
        <v/>
      </c>
      <c r="O872" s="159" t="str">
        <f t="shared" si="35"/>
        <v/>
      </c>
    </row>
    <row r="873" spans="14:15">
      <c r="N873" s="159" t="str">
        <f t="shared" si="34"/>
        <v/>
      </c>
      <c r="O873" s="159" t="str">
        <f t="shared" si="35"/>
        <v/>
      </c>
    </row>
    <row r="874" spans="14:15">
      <c r="N874" s="159" t="str">
        <f t="shared" si="34"/>
        <v/>
      </c>
      <c r="O874" s="159" t="str">
        <f t="shared" si="35"/>
        <v/>
      </c>
    </row>
    <row r="875" spans="14:15">
      <c r="N875" s="159" t="str">
        <f t="shared" si="34"/>
        <v/>
      </c>
      <c r="O875" s="159" t="str">
        <f t="shared" si="35"/>
        <v/>
      </c>
    </row>
    <row r="876" spans="14:15">
      <c r="N876" s="159" t="str">
        <f t="shared" si="34"/>
        <v/>
      </c>
      <c r="O876" s="159" t="str">
        <f t="shared" si="35"/>
        <v/>
      </c>
    </row>
    <row r="877" spans="14:15">
      <c r="N877" s="159" t="str">
        <f t="shared" si="34"/>
        <v/>
      </c>
      <c r="O877" s="159" t="str">
        <f t="shared" si="35"/>
        <v/>
      </c>
    </row>
    <row r="878" spans="14:15">
      <c r="N878" s="159" t="str">
        <f t="shared" si="34"/>
        <v/>
      </c>
      <c r="O878" s="159" t="str">
        <f t="shared" si="35"/>
        <v/>
      </c>
    </row>
    <row r="879" spans="14:15">
      <c r="N879" s="159" t="str">
        <f t="shared" si="34"/>
        <v/>
      </c>
      <c r="O879" s="159" t="str">
        <f t="shared" si="35"/>
        <v/>
      </c>
    </row>
    <row r="880" spans="14:15">
      <c r="N880" s="159" t="str">
        <f t="shared" si="34"/>
        <v/>
      </c>
      <c r="O880" s="159" t="str">
        <f t="shared" si="35"/>
        <v/>
      </c>
    </row>
    <row r="881" spans="14:15">
      <c r="N881" s="159" t="str">
        <f t="shared" si="34"/>
        <v/>
      </c>
      <c r="O881" s="159" t="str">
        <f t="shared" si="35"/>
        <v/>
      </c>
    </row>
    <row r="882" spans="14:15">
      <c r="N882" s="159" t="str">
        <f t="shared" si="34"/>
        <v/>
      </c>
      <c r="O882" s="159" t="str">
        <f t="shared" si="35"/>
        <v/>
      </c>
    </row>
    <row r="883" spans="14:15">
      <c r="N883" s="159" t="str">
        <f t="shared" si="34"/>
        <v/>
      </c>
      <c r="O883" s="159" t="str">
        <f t="shared" si="35"/>
        <v/>
      </c>
    </row>
    <row r="884" spans="14:15">
      <c r="N884" s="159" t="str">
        <f t="shared" si="34"/>
        <v/>
      </c>
      <c r="O884" s="159" t="str">
        <f t="shared" si="35"/>
        <v/>
      </c>
    </row>
    <row r="885" spans="14:15">
      <c r="N885" s="159" t="str">
        <f t="shared" si="34"/>
        <v/>
      </c>
      <c r="O885" s="159" t="str">
        <f t="shared" si="35"/>
        <v/>
      </c>
    </row>
    <row r="886" spans="14:15">
      <c r="N886" s="159" t="str">
        <f t="shared" si="34"/>
        <v/>
      </c>
      <c r="O886" s="159" t="str">
        <f t="shared" si="35"/>
        <v/>
      </c>
    </row>
    <row r="887" spans="14:15">
      <c r="N887" s="159" t="str">
        <f t="shared" si="34"/>
        <v/>
      </c>
      <c r="O887" s="159" t="str">
        <f t="shared" si="35"/>
        <v/>
      </c>
    </row>
    <row r="888" spans="14:15">
      <c r="N888" s="159" t="str">
        <f t="shared" si="34"/>
        <v/>
      </c>
      <c r="O888" s="159" t="str">
        <f t="shared" si="35"/>
        <v/>
      </c>
    </row>
    <row r="889" spans="14:15">
      <c r="N889" s="159" t="str">
        <f t="shared" si="34"/>
        <v/>
      </c>
      <c r="O889" s="159" t="str">
        <f t="shared" si="35"/>
        <v/>
      </c>
    </row>
    <row r="890" spans="14:15">
      <c r="N890" s="159" t="str">
        <f t="shared" si="34"/>
        <v/>
      </c>
      <c r="O890" s="159" t="str">
        <f t="shared" si="35"/>
        <v/>
      </c>
    </row>
    <row r="891" spans="14:15">
      <c r="N891" s="159" t="str">
        <f t="shared" si="34"/>
        <v/>
      </c>
      <c r="O891" s="159" t="str">
        <f t="shared" si="35"/>
        <v/>
      </c>
    </row>
  </sheetData>
  <conditionalFormatting sqref="H12:H1048576">
    <cfRule type="cellIs" dxfId="1" priority="1" operator="lessThan">
      <formula>0</formula>
    </cfRule>
  </conditionalFormatting>
  <conditionalFormatting sqref="I1 I9:I11">
    <cfRule type="cellIs" dxfId="0" priority="2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3F3F9-C585-4B98-8B7A-BB95231A4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ACAFP Basis</vt:lpstr>
      <vt:lpstr>EU Defence vs Oil</vt:lpstr>
      <vt:lpstr>EU Insurance CDS RV</vt:lpstr>
      <vt:lpstr>Barclays</vt:lpstr>
      <vt:lpstr>KSA RV</vt:lpstr>
      <vt:lpstr>EU Banks CDS RV</vt:lpstr>
      <vt:lpstr>EU ETF Compression</vt:lpstr>
      <vt:lpstr>US ETF Compression</vt:lpstr>
      <vt:lpstr>US IG Cash Curve</vt:lpstr>
      <vt:lpstr>Not_Live_BOFA Basis</vt:lpstr>
      <vt:lpstr>CDX IG vs SPX Puts</vt:lpstr>
      <vt:lpstr>New_CDX IG vs SPX Puts</vt:lpstr>
      <vt:lpstr>ETF Compression</vt:lpstr>
      <vt:lpstr>IHYG vs Xover</vt:lpstr>
      <vt:lpstr>XCCY AT1 HSBC</vt:lpstr>
      <vt:lpstr>XCCY NPS DB</vt:lpstr>
      <vt:lpstr>ACAFP vs SOCGEN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2025-11-03T20:10:34Z</dcterms:modified>
</cp:coreProperties>
</file>